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comments20.xml" ContentType="application/vnd.openxmlformats-officedocument.spreadsheetml.comments+xml"/>
  <Override PartName="/xl/comments18.xml" ContentType="application/vnd.openxmlformats-officedocument.spreadsheetml.comments+xml"/>
  <Override PartName="/xl/_rels/workbook.xml.rels" ContentType="application/vnd.openxmlformats-package.relationships+xml"/>
  <Override PartName="/xl/comments5.xml" ContentType="application/vnd.openxmlformats-officedocument.spreadsheetml.comments+xml"/>
  <Override PartName="/xl/comments3.xml" ContentType="application/vnd.openxmlformats-officedocument.spreadsheetml.comments+xml"/>
  <Override PartName="/xl/drawings/drawing6.xml" ContentType="application/vnd.openxmlformats-officedocument.drawing+xml"/>
  <Override PartName="/xl/drawings/vmlDrawing5.vml" ContentType="application/vnd.openxmlformats-officedocument.vmlDrawing"/>
  <Override PartName="/xl/drawings/drawing4.xml" ContentType="application/vnd.openxmlformats-officedocument.drawing+xml"/>
  <Override PartName="/xl/drawings/vmlDrawing3.vml" ContentType="application/vnd.openxmlformats-officedocument.vmlDrawing"/>
  <Override PartName="/xl/drawings/drawing3.xml" ContentType="application/vnd.openxmlformats-officedocument.drawing+xml"/>
  <Override PartName="/xl/drawings/vmlDrawing4.vml" ContentType="application/vnd.openxmlformats-officedocument.vmlDrawing"/>
  <Override PartName="/xl/drawings/vmlDrawing2.vml" ContentType="application/vnd.openxmlformats-officedocument.vmlDrawing"/>
  <Override PartName="/xl/drawings/drawing2.xml" ContentType="application/vnd.openxmlformats-officedocument.drawing+xml"/>
  <Override PartName="/xl/drawings/vmlDrawing1.vml" ContentType="application/vnd.openxmlformats-officedocument.vmlDrawing"/>
  <Override PartName="/xl/drawings/drawing5.xml" ContentType="application/vnd.openxmlformats-officedocument.drawing+xml"/>
  <Override PartName="/xl/drawings/drawing1.xml" ContentType="application/vnd.openxmlformats-officedocument.drawing+xml"/>
  <Override PartName="/xl/comments2.xml" ContentType="application/vnd.openxmlformats-officedocument.spreadsheetml.comments+xml"/>
  <Override PartName="/xl/sharedStrings.xml" ContentType="application/vnd.openxmlformats-officedocument.spreadsheetml.sharedStrings+xml"/>
  <Override PartName="/xl/worksheets/sheet19.xml" ContentType="application/vnd.openxmlformats-officedocument.spreadsheetml.worksheet+xml"/>
  <Override PartName="/xl/worksheets/sheet21.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2.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13.xml" ContentType="application/vnd.openxmlformats-officedocument.spreadsheetml.worksheet+xml"/>
  <Override PartName="/xl/worksheets/sheet15.xml" ContentType="application/vnd.openxmlformats-officedocument.spreadsheetml.worksheet+xml"/>
  <Override PartName="/xl/worksheets/sheet7.xml" ContentType="application/vnd.openxmlformats-officedocument.spreadsheetml.worksheet+xml"/>
  <Override PartName="/xl/worksheets/sheet14.xml" ContentType="application/vnd.openxmlformats-officedocument.spreadsheetml.worksheet+xml"/>
  <Override PartName="/xl/worksheets/_rels/sheet22.xml.rels" ContentType="application/vnd.openxmlformats-package.relationships+xml"/>
  <Override PartName="/xl/worksheets/_rels/sheet20.xml.rels" ContentType="application/vnd.openxmlformats-package.relationships+xml"/>
  <Override PartName="/xl/worksheets/_rels/sheet18.xml.rels" ContentType="application/vnd.openxmlformats-package.relationships+xml"/>
  <Override PartName="/xl/worksheets/_rels/sheet5.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4.xml" ContentType="application/vnd.openxmlformats-officedocument.spreadsheetml.worksheet+xml"/>
  <Override PartName="/xl/worksheets/sheet5.xml" ContentType="application/vnd.openxmlformats-officedocument.spreadsheetml.worksheet+xml"/>
  <Override PartName="/xl/worksheets/sheet16.xml" ContentType="application/vnd.openxmlformats-officedocument.spreadsheetml.worksheet+xml"/>
  <Override PartName="/xl/worksheets/sheet6.xml" ContentType="application/vnd.openxmlformats-officedocument.spreadsheetml.worksheet+xml"/>
  <Override PartName="/xl/worksheets/sheet22.xml" ContentType="application/vnd.openxmlformats-officedocument.spreadsheetml.worksheet+xml"/>
  <Override PartName="/xl/worksheets/sheet3.xml" ContentType="application/vnd.openxmlformats-officedocument.spreadsheetml.worksheet+xml"/>
  <Override PartName="/xl/worksheets/sheet20.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63" firstSheet="0" activeTab="0"/>
  </bookViews>
  <sheets>
    <sheet name="Cover Sheet" sheetId="1" state="visible" r:id="rId2"/>
    <sheet name="Sheet1" sheetId="2" state="hidden" r:id="rId3"/>
    <sheet name="Background" sheetId="3" state="hidden" r:id="rId4"/>
    <sheet name="Sheet3" sheetId="4" state="hidden" r:id="rId5"/>
    <sheet name="English Scores- Leveled papers" sheetId="5" state="visible" r:id="rId6"/>
    <sheet name="Eng GLA 6th, 7th, 8th" sheetId="6" state="visible" r:id="rId7"/>
    <sheet name="RC Mastery Check+Question type" sheetId="7" state="visible" r:id="rId8"/>
    <sheet name="RC Output Item+Section Type" sheetId="8" state="visible" r:id="rId9"/>
    <sheet name="RC Learning Goals" sheetId="9" state="visible" r:id="rId10"/>
    <sheet name="RF tracking" sheetId="10" state="visible" r:id="rId11"/>
    <sheet name="Writing Scores" sheetId="11" state="visible" r:id="rId12"/>
    <sheet name="S&amp;L" sheetId="12" state="visible" r:id="rId13"/>
    <sheet name="Reading fluency" sheetId="13" state="hidden" r:id="rId14"/>
    <sheet name="Math Output by Standard" sheetId="14" state="hidden" r:id="rId15"/>
    <sheet name="Math Scores" sheetId="15" state="visible" r:id="rId16"/>
    <sheet name="Math Output by domain" sheetId="16" state="visible" r:id="rId17"/>
    <sheet name="Math by question type" sheetId="17" state="visible" r:id="rId18"/>
    <sheet name="Grammar Output" sheetId="18" state="hidden" r:id="rId19"/>
    <sheet name="Goals" sheetId="19" state="hidden" r:id="rId20"/>
    <sheet name="Culture of Achievement" sheetId="20" state="hidden" r:id="rId21"/>
    <sheet name="Test" sheetId="21" state="hidden" r:id="rId22"/>
    <sheet name="Sheet2" sheetId="22" state="hidden" r:id="rId23"/>
  </sheets>
  <definedNames>
    <definedName function="false" hidden="true" localSheetId="21" name="_xlnm._FilterDatabase" vbProcedure="false">Sheet2!$A$1:$N$152</definedName>
    <definedName function="false" hidden="false" name="Test_Info2" vbProcedure="false">'Math Scores'!$A$1:$BY$8</definedName>
    <definedName function="false" hidden="false" localSheetId="6" name="_xlnm._FilterDatabase" vbProcedure="false">'RC Mastery Check+Question type'!$A$4:$DQ$4</definedName>
    <definedName function="false" hidden="false" localSheetId="7" name="_xlnm._FilterDatabase" vbProcedure="false">'RC Output Item+Section Type'!$A$7:$CA$7</definedName>
    <definedName function="false" hidden="false" localSheetId="13" name="Test_Info2" vbProcedure="false">'Math Output by Standard'!$A$1:$CF$7</definedName>
    <definedName function="false" hidden="false" localSheetId="17" name="_xlnm._FilterDatabase" vbProcedure="false">'Grammar Output'!$A$4:$EP$4</definedName>
    <definedName function="false" hidden="false" localSheetId="21" name="_xlnm._FilterDatabase" vbProcedure="false">Sheet2!$A$1:$N$152</definedName>
  </definedNames>
  <calcPr iterateCount="100" refMode="A1" iterate="false" iterateDelta="0.0001"/>
</workbook>
</file>

<file path=xl/comments2.xml><?xml version="1.0" encoding="utf-8"?>
<comments xmlns="http://schemas.openxmlformats.org/spreadsheetml/2006/main" xmlns:xdr="http://schemas.openxmlformats.org/drawingml/2006/spreadsheetDrawing">
  <authors>
    <author/>
  </authors>
  <commentList>
    <comment ref="AJ1" authorId="0">
      <text>
        <r>
          <rPr>
            <b val="true"/>
            <sz val="8"/>
            <color rgb="FF000000"/>
            <rFont val="Tahoma"/>
            <family val="2"/>
            <charset val="1"/>
          </rPr>
          <t xml:space="preserve">YOI means Year Of Intervention. </t>
        </r>
      </text>
    </comment>
    <comment ref="AK1" authorId="0">
      <text>
        <r>
          <rPr>
            <b val="true"/>
            <sz val="9"/>
            <color rgb="FF000000"/>
            <rFont val="Tahoma"/>
            <family val="2"/>
            <charset val="1"/>
          </rPr>
          <t xml:space="preserve">Copy or manually input from last tracker
</t>
        </r>
      </text>
    </comment>
    <comment ref="AL1" authorId="0">
      <text>
        <r>
          <rPr>
            <b val="true"/>
            <sz val="9"/>
            <color rgb="FF000000"/>
            <rFont val="Tahoma"/>
            <family val="2"/>
            <charset val="1"/>
          </rPr>
          <t xml:space="preserve">Copy or manually input from last tracker</t>
        </r>
      </text>
    </comment>
    <comment ref="AM1" authorId="0">
      <text>
        <r>
          <rPr>
            <sz val="9"/>
            <color rgb="FF000000"/>
            <rFont val="Tahoma"/>
            <family val="2"/>
            <charset val="1"/>
          </rPr>
          <t xml:space="preserve">Copy or manually input from last tracker
</t>
        </r>
      </text>
    </comment>
    <comment ref="AN1" authorId="0">
      <text>
        <r>
          <rPr>
            <sz val="9"/>
            <color rgb="FF000000"/>
            <rFont val="Tahoma"/>
            <family val="2"/>
            <charset val="1"/>
          </rPr>
          <t xml:space="preserve">Copy or manually input from last tracker
</t>
        </r>
      </text>
    </comment>
    <comment ref="AO1" authorId="0">
      <text>
        <r>
          <rPr>
            <sz val="9"/>
            <color rgb="FF000000"/>
            <rFont val="Tahoma"/>
            <family val="2"/>
            <charset val="1"/>
          </rPr>
          <t xml:space="preserve">Copy or manually input from last tracker
</t>
        </r>
      </text>
    </comment>
    <comment ref="AR1" authorId="0">
      <text>
        <r>
          <rPr>
            <sz val="9"/>
            <color rgb="FF000000"/>
            <rFont val="Tahoma"/>
            <family val="2"/>
            <charset val="1"/>
          </rPr>
          <t xml:space="preserve">THIS WILL AUTOMATICALLY POPULATE ONCE YOU HAVE FINISHED THE ENTIRE TRACKER
</t>
        </r>
      </text>
    </comment>
    <comment ref="AS1" authorId="0">
      <text>
        <r>
          <rPr>
            <sz val="9"/>
            <color rgb="FF000000"/>
            <rFont val="Tahoma"/>
            <family val="2"/>
            <charset val="1"/>
          </rPr>
          <t xml:space="preserve">THIS WILL AUTOMATICALLY POPULATE ONCE YOU HAVE FINISHED THE ENTIRE TRACKER
</t>
        </r>
      </text>
    </comment>
    <comment ref="AU1" authorId="0">
      <text>
        <r>
          <rPr>
            <sz val="9"/>
            <color rgb="FF000000"/>
            <rFont val="Tahoma"/>
            <family val="2"/>
            <charset val="1"/>
          </rPr>
          <t xml:space="preserve">Copy or manually input from last tracker
</t>
        </r>
      </text>
    </comment>
    <comment ref="AV1" authorId="0">
      <text>
        <r>
          <rPr>
            <sz val="9"/>
            <color rgb="FF000000"/>
            <rFont val="Tahoma"/>
            <family val="2"/>
            <charset val="1"/>
          </rPr>
          <t xml:space="preserve">Copy or manually input from last tracker
</t>
        </r>
      </text>
    </comment>
    <comment ref="AW1" authorId="0">
      <text>
        <r>
          <rPr>
            <sz val="9"/>
            <color rgb="FF000000"/>
            <rFont val="Tahoma"/>
            <family val="2"/>
            <charset val="1"/>
          </rPr>
          <t xml:space="preserve">THIS WILL AUTOMATICALLY POPULATE ONCE YOU HAVE FINISHED THE ENTIRE TRACKER
</t>
        </r>
      </text>
    </comment>
  </commentList>
</comments>
</file>

<file path=xl/comments3.xml><?xml version="1.0" encoding="utf-8"?>
<comments xmlns="http://schemas.openxmlformats.org/spreadsheetml/2006/main" xmlns:xdr="http://schemas.openxmlformats.org/drawingml/2006/spreadsheetDrawing">
  <authors>
    <author/>
  </authors>
  <commentList>
    <comment ref="AK1" authorId="0">
      <text>
        <r>
          <rPr>
            <b val="true"/>
            <sz val="9"/>
            <color rgb="FF000000"/>
            <rFont val="Tahoma"/>
            <family val="2"/>
            <charset val="1"/>
          </rPr>
          <t xml:space="preserve">Copy or manually input from last tracker
</t>
        </r>
      </text>
    </comment>
    <comment ref="AL1" authorId="0">
      <text>
        <r>
          <rPr>
            <b val="true"/>
            <sz val="9"/>
            <color rgb="FF000000"/>
            <rFont val="Tahoma"/>
            <family val="2"/>
            <charset val="1"/>
          </rPr>
          <t xml:space="preserve">Copy or manually input from last tracker</t>
        </r>
      </text>
    </comment>
    <comment ref="AM1" authorId="0">
      <text>
        <r>
          <rPr>
            <sz val="9"/>
            <color rgb="FF000000"/>
            <rFont val="Tahoma"/>
            <family val="2"/>
            <charset val="1"/>
          </rPr>
          <t xml:space="preserve">Copy or manually input from last tracker
</t>
        </r>
      </text>
    </comment>
    <comment ref="AN1" authorId="0">
      <text>
        <r>
          <rPr>
            <sz val="9"/>
            <color rgb="FF000000"/>
            <rFont val="Tahoma"/>
            <family val="2"/>
            <charset val="1"/>
          </rPr>
          <t xml:space="preserve">Copy or manually input from last tracker
</t>
        </r>
      </text>
    </comment>
    <comment ref="AP1" authorId="0">
      <text>
        <r>
          <rPr>
            <sz val="9"/>
            <color rgb="FF000000"/>
            <rFont val="Tahoma"/>
            <family val="2"/>
            <charset val="1"/>
          </rPr>
          <t xml:space="preserve">Copy or manually input from last tracker
</t>
        </r>
      </text>
    </comment>
    <comment ref="AR1" authorId="0">
      <text>
        <r>
          <rPr>
            <sz val="9"/>
            <color rgb="FF000000"/>
            <rFont val="Tahoma"/>
            <family val="2"/>
            <charset val="1"/>
          </rPr>
          <t xml:space="preserve">If this is a positive value, it implies growth, if it is negative, it implies a slide
</t>
        </r>
      </text>
    </comment>
    <comment ref="AS1" authorId="0">
      <text>
        <r>
          <rPr>
            <sz val="9"/>
            <color rgb="FF000000"/>
            <rFont val="Tahoma"/>
            <family val="2"/>
            <charset val="1"/>
          </rPr>
          <t xml:space="preserve">If this is a positive value, it implies growth, if it is negative, it implies a slide
</t>
        </r>
      </text>
    </comment>
    <comment ref="HA1" authorId="0">
      <text>
        <r>
          <rPr>
            <b val="true"/>
            <sz val="8"/>
            <color rgb="FF000000"/>
            <rFont val="Tahoma"/>
            <family val="2"/>
            <charset val="1"/>
          </rPr>
          <t xml:space="preserve">Factual Items</t>
        </r>
      </text>
    </comment>
    <comment ref="HB1" authorId="0">
      <text>
        <r>
          <rPr>
            <b val="true"/>
            <sz val="8"/>
            <color rgb="FF000000"/>
            <rFont val="Tahoma"/>
            <family val="2"/>
            <charset val="1"/>
          </rPr>
          <t xml:space="preserve">Inference Items</t>
        </r>
      </text>
    </comment>
    <comment ref="HC1" authorId="0">
      <text>
        <r>
          <rPr>
            <b val="true"/>
            <sz val="8"/>
            <color rgb="FF000000"/>
            <rFont val="Tahoma"/>
            <family val="2"/>
            <charset val="1"/>
          </rPr>
          <t xml:space="preserve">Critical Thinking Items</t>
        </r>
      </text>
    </comment>
    <comment ref="HD1" authorId="0">
      <text>
        <r>
          <rPr>
            <b val="true"/>
            <sz val="8"/>
            <color rgb="FF000000"/>
            <rFont val="Tahoma"/>
            <family val="2"/>
            <charset val="1"/>
          </rPr>
          <t xml:space="preserve">Vocabulary Items</t>
        </r>
      </text>
    </comment>
  </commentList>
</comments>
</file>

<file path=xl/comments5.xml><?xml version="1.0" encoding="utf-8"?>
<comments xmlns="http://schemas.openxmlformats.org/spreadsheetml/2006/main" xmlns:xdr="http://schemas.openxmlformats.org/drawingml/2006/spreadsheetDrawing">
  <authors>
    <author/>
  </authors>
  <commentList>
    <comment ref="C6" authorId="0">
      <text>
        <r>
          <rPr>
            <b val="true"/>
            <sz val="9"/>
            <color rgb="FF000000"/>
            <rFont val="Tahoma"/>
            <family val="2"/>
            <charset val="1"/>
          </rPr>
          <t xml:space="preserve">Fill this in by referring to your Reading A to Z levels
</t>
        </r>
      </text>
    </comment>
    <comment ref="D6" authorId="0">
      <text>
        <r>
          <rPr>
            <sz val="9"/>
            <color rgb="FF000000"/>
            <rFont val="Tahoma"/>
            <family val="2"/>
            <charset val="1"/>
          </rPr>
          <t xml:space="preserve">Fill this in by referring to your Reading A to Z levels
</t>
        </r>
      </text>
    </comment>
  </commentList>
</comments>
</file>

<file path=xl/comments18.xml><?xml version="1.0" encoding="utf-8"?>
<comments xmlns="http://schemas.openxmlformats.org/spreadsheetml/2006/main" xmlns:xdr="http://schemas.openxmlformats.org/drawingml/2006/spreadsheetDrawing">
  <authors>
    <author/>
  </authors>
  <commentList>
    <comment ref="C4" authorId="0">
      <text>
        <r>
          <rPr>
            <sz val="8"/>
            <color rgb="FF000000"/>
            <rFont val="Tahoma"/>
            <family val="2"/>
            <charset val="1"/>
          </rPr>
          <t xml:space="preserve">BOY scores will only populate for students who received an EOY paper. NR means Not Ready for Grammar Instruction
</t>
        </r>
      </text>
    </comment>
    <comment ref="D4" authorId="0">
      <text>
        <r>
          <rPr>
            <b val="true"/>
            <sz val="8"/>
            <color rgb="FF000000"/>
            <rFont val="Tahoma"/>
            <family val="2"/>
            <charset val="1"/>
          </rPr>
          <t xml:space="preserve">NR means Not Ready for Grammar Instruction</t>
        </r>
      </text>
    </comment>
  </commentList>
</comments>
</file>

<file path=xl/comments20.xml><?xml version="1.0" encoding="utf-8"?>
<comments xmlns="http://schemas.openxmlformats.org/spreadsheetml/2006/main" xmlns:xdr="http://schemas.openxmlformats.org/drawingml/2006/spreadsheetDrawing">
  <authors>
    <author/>
  </authors>
  <commentList>
    <comment ref="D12" authorId="0">
      <text>
        <r>
          <rPr>
            <b val="true"/>
            <sz val="8"/>
            <color rgb="FF000000"/>
            <rFont val="Tahoma"/>
            <family val="2"/>
            <charset val="1"/>
          </rPr>
          <t xml:space="preserve">For example, what do you include in your portfolios? What activities have you focused on?</t>
        </r>
      </text>
    </comment>
  </commentList>
</comments>
</file>

<file path=xl/sharedStrings.xml><?xml version="1.0" encoding="utf-8"?>
<sst xmlns="http://schemas.openxmlformats.org/spreadsheetml/2006/main" count="6566" uniqueCount="2650">
  <si>
    <r>
      <t xml:space="preserve">Dear Fellow, This EOY Tracker has been created to give you valuable information about where your students are and help you plan your instruction for the year! We are confident you will be able to analyse your data in great detail using the output sheets in this workbook.
To help you get the most accurate information, please do not use the CUT feature or move any students, rows or columns anywhere in this entire workbook. Always paste using PASTE SPECIAL &gt; Paste Values. PLEASE ensure that you enter in your employee ID and yours, your PM's, and your CD's email addresses correctly!</t>
    </r>
    <r>
      <rPr>
        <b val="true"/>
        <sz val="11"/>
        <color rgb="FFFF0000"/>
        <rFont val="Arial"/>
        <family val="2"/>
        <charset val="1"/>
      </rPr>
      <t xml:space="preserve"> DO NOT SUBMIT THIS TRACKER UNLESS THE "Cover sheet Complete" sign in Cell AC 26 of this page has turned green!</t>
    </r>
  </si>
  <si>
    <t>Fellow 1 Name</t>
  </si>
  <si>
    <t>Vivek Madinur</t>
  </si>
  <si>
    <t>Fellow 2 Name</t>
  </si>
  <si>
    <t>Fellow 3 Name</t>
  </si>
  <si>
    <t>Fellow 4 Name</t>
  </si>
  <si>
    <t>Fellow 5 Name</t>
  </si>
  <si>
    <t>sandeep@teachforindia.org</t>
  </si>
  <si>
    <t>Aarshiya</t>
  </si>
  <si>
    <t>Fellow 1 Fellowship Year</t>
  </si>
  <si>
    <t>Fellow 2 Fellowship Year</t>
  </si>
  <si>
    <t>Fellow 3 Fellowship Year</t>
  </si>
  <si>
    <t>Fellow 4 Fellowship Year</t>
  </si>
  <si>
    <t>Fellow 5 Fellowship Year</t>
  </si>
  <si>
    <t>saahil.sood@teachforindia.org</t>
  </si>
  <si>
    <t>Aarthi</t>
  </si>
  <si>
    <t>Copy and paste the info below from the previous trackers. Do not delete any student names, even if they dropped out. Add new students to the bottom. Fill out other relevant infromation in column AB</t>
  </si>
  <si>
    <t>Fellow 1 Employee ID</t>
  </si>
  <si>
    <t>Fellow 2 Employee ID</t>
  </si>
  <si>
    <t>Fellow 3 Employee ID</t>
  </si>
  <si>
    <t>Fellow 4 Employee ID</t>
  </si>
  <si>
    <t>Fellow 5 Employee ID</t>
  </si>
  <si>
    <t>venil.ali@teachforindia.org</t>
  </si>
  <si>
    <t>Abhimanyu</t>
  </si>
  <si>
    <t>Order</t>
  </si>
  <si>
    <t>STUDENTS - First Last</t>
  </si>
  <si>
    <t>Gender of Student</t>
  </si>
  <si>
    <t>EOY Status (How many years has child been with TFI)</t>
  </si>
  <si>
    <t>2012 BOY RC Level</t>
  </si>
  <si>
    <t>2012 EOY RC Level</t>
  </si>
  <si>
    <t>2013 BOY RC Level</t>
  </si>
  <si>
    <t>2013 MY RC Level</t>
  </si>
  <si>
    <t>2013-14 EOY RC Level</t>
  </si>
  <si>
    <t>2014 BOY RC level</t>
  </si>
  <si>
    <t>2014 MY RC Level</t>
  </si>
  <si>
    <t>2014 BOY-EOY RC Growth</t>
  </si>
  <si>
    <t>2014 MY to EOY growth</t>
  </si>
  <si>
    <t>2014 EOY RC Level</t>
  </si>
  <si>
    <t>2013 BOY Writing level</t>
  </si>
  <si>
    <t>2013 EOY writing level</t>
  </si>
  <si>
    <t>2014 BOY Writing level</t>
  </si>
  <si>
    <t>2014 EOY Writing level</t>
  </si>
  <si>
    <t>2014 BOY-EOY Writing growth</t>
  </si>
  <si>
    <t>2014 BOY Math</t>
  </si>
  <si>
    <t>2014 MY Math</t>
  </si>
  <si>
    <t>2014 EOY Math</t>
  </si>
  <si>
    <t>2014 MY-EOY Math Growth</t>
  </si>
  <si>
    <t>English GLA Mastery</t>
  </si>
  <si>
    <t>Abseentism (Number of Days Absent So Far in the Year)</t>
  </si>
  <si>
    <t>Private Tuition (average number of hours per week student receives private tutoring outside of school)</t>
  </si>
  <si>
    <t>Fellow 1's email address</t>
  </si>
  <si>
    <t>vivek.madinur2014@teachforindia.org</t>
  </si>
  <si>
    <t>Fellow 2's Email Address</t>
  </si>
  <si>
    <t>Fellow 3's Email Address</t>
  </si>
  <si>
    <t>Fellow 4's Email Address</t>
  </si>
  <si>
    <t>Fellow 5's Email Address</t>
  </si>
  <si>
    <t>tarun.cherukuri@teachforindia.org</t>
  </si>
  <si>
    <t>Abhishank</t>
  </si>
  <si>
    <t>A.Chandana</t>
  </si>
  <si>
    <t>Female</t>
  </si>
  <si>
    <t>Program Manager</t>
  </si>
  <si>
    <t>Spandana</t>
  </si>
  <si>
    <t>karthik.rapaka@teachforindia.org</t>
  </si>
  <si>
    <t>Anagha</t>
  </si>
  <si>
    <t>Asma Tulasa</t>
  </si>
  <si>
    <t>Standard (Grade Level)</t>
  </si>
  <si>
    <t>3rd</t>
  </si>
  <si>
    <t>archana.r@teachforindia.org</t>
  </si>
  <si>
    <t>Anita</t>
  </si>
  <si>
    <t>B.Yamuna</t>
  </si>
  <si>
    <t>Year of Intervention (How many years has the class been with TFI?)</t>
  </si>
  <si>
    <t>2nd YOI</t>
  </si>
  <si>
    <t>Archana</t>
  </si>
  <si>
    <t>CH.Shirisha</t>
  </si>
  <si>
    <t>School Type and Fees</t>
  </si>
  <si>
    <t>Government School - No Fees</t>
  </si>
  <si>
    <t>Cheena</t>
  </si>
  <si>
    <t>D.Vanaja</t>
  </si>
  <si>
    <t>Number of School Days per Year</t>
  </si>
  <si>
    <t>Deepak</t>
  </si>
  <si>
    <t>G.Devika</t>
  </si>
  <si>
    <t>Average Number of Hours Every Day that Kids are Receiving TFI Instruction (Does not incude after school classes)</t>
  </si>
  <si>
    <t>Deepika</t>
  </si>
  <si>
    <t>G.Hemalatha</t>
  </si>
  <si>
    <t>Average Number of Hours Every Day that Kids are Receiving TFI Instruction in after school classes</t>
  </si>
  <si>
    <t>Dropped Out</t>
  </si>
  <si>
    <t>Dipti</t>
  </si>
  <si>
    <t>G.Roopa</t>
  </si>
  <si>
    <t>City</t>
  </si>
  <si>
    <t>Hyderabad</t>
  </si>
  <si>
    <t>Elisha</t>
  </si>
  <si>
    <t>K.Nagamani</t>
  </si>
  <si>
    <t>Classroom code</t>
  </si>
  <si>
    <t>Gowtham</t>
  </si>
  <si>
    <t>K.Sahana</t>
  </si>
  <si>
    <t>Who Teaches RC (Type Fellow Employee ID)</t>
  </si>
  <si>
    <t>Hari</t>
  </si>
  <si>
    <t>K.Shirisha</t>
  </si>
  <si>
    <t>Who Teaches Math (Type Fellow Employee ID)</t>
  </si>
  <si>
    <t>Hemant B</t>
  </si>
  <si>
    <t>K.Shravani</t>
  </si>
  <si>
    <t>Who Teaches Social Science (Type Fellow Employee ID)</t>
  </si>
  <si>
    <t>Hemanth J</t>
  </si>
  <si>
    <t>Lakshmi</t>
  </si>
  <si>
    <t>Who Teaches Writing (Type Fellow Employee ID)</t>
  </si>
  <si>
    <t>Ishwarya</t>
  </si>
  <si>
    <t>M.Chandana</t>
  </si>
  <si>
    <t>Who Teaches Science (Type Fellow Employee ID)</t>
  </si>
  <si>
    <t>Kaveri</t>
  </si>
  <si>
    <t>S.Dhanalakshmi</t>
  </si>
  <si>
    <t>CD Email Address</t>
  </si>
  <si>
    <t>Kavya</t>
  </si>
  <si>
    <t>S.Mounika</t>
  </si>
  <si>
    <t>PM Email Address</t>
  </si>
  <si>
    <t>Kiwa</t>
  </si>
  <si>
    <t>S.Swati</t>
  </si>
  <si>
    <t>Lavanya</t>
  </si>
  <si>
    <t>Sania Rehana</t>
  </si>
  <si>
    <t>Mainak</t>
  </si>
  <si>
    <t>Sri Vidya</t>
  </si>
  <si>
    <t>Malika</t>
  </si>
  <si>
    <t>Lakshmi Narayan</t>
  </si>
  <si>
    <t>Male</t>
  </si>
  <si>
    <t>Malini</t>
  </si>
  <si>
    <t>B.Madhu</t>
  </si>
  <si>
    <t>Checkpoint (please make sure this is green)</t>
  </si>
  <si>
    <t>Mansi</t>
  </si>
  <si>
    <t>Dileshwar Rao</t>
  </si>
  <si>
    <t>Cover Sheet</t>
  </si>
  <si>
    <t>Mohini</t>
  </si>
  <si>
    <t>Raghu Ram</t>
  </si>
  <si>
    <t>Nalika</t>
  </si>
  <si>
    <t>Hemanth</t>
  </si>
  <si>
    <t>Neha</t>
  </si>
  <si>
    <t>J.Kartik</t>
  </si>
  <si>
    <t>Nehal</t>
  </si>
  <si>
    <t>K.Ganesh</t>
  </si>
  <si>
    <t>Niketa</t>
  </si>
  <si>
    <t>K.Sashikant</t>
  </si>
  <si>
    <t>Nisha</t>
  </si>
  <si>
    <t>Kartik Kumar</t>
  </si>
  <si>
    <t>Nivritti</t>
  </si>
  <si>
    <t>N.Keshi</t>
  </si>
  <si>
    <t>Parul</t>
  </si>
  <si>
    <t>O.Chandu</t>
  </si>
  <si>
    <t>Prafull</t>
  </si>
  <si>
    <t>O.Harish</t>
  </si>
  <si>
    <t>Pragya</t>
  </si>
  <si>
    <t>O.Kalyan</t>
  </si>
  <si>
    <t>Prakriti</t>
  </si>
  <si>
    <t>Shankarappa</t>
  </si>
  <si>
    <t>Prathik</t>
  </si>
  <si>
    <t>Shashank</t>
  </si>
  <si>
    <t>Preethi</t>
  </si>
  <si>
    <t>Shivaprasad</t>
  </si>
  <si>
    <t>Priyanka</t>
  </si>
  <si>
    <t>Shivasai</t>
  </si>
  <si>
    <t>Pukhraj</t>
  </si>
  <si>
    <t>Srishant</t>
  </si>
  <si>
    <t>Revathi</t>
  </si>
  <si>
    <t>Tarun</t>
  </si>
  <si>
    <t>Saesha</t>
  </si>
  <si>
    <t>Banuprasad</t>
  </si>
  <si>
    <t>Sam</t>
  </si>
  <si>
    <t>Sapna</t>
  </si>
  <si>
    <t>Shalini</t>
  </si>
  <si>
    <t>Sharanya L.</t>
  </si>
  <si>
    <t>Sharanya R.</t>
  </si>
  <si>
    <t>Sharon</t>
  </si>
  <si>
    <t>Shobhali</t>
  </si>
  <si>
    <t>Swetha</t>
  </si>
  <si>
    <t>Tushar</t>
  </si>
  <si>
    <t>Uma</t>
  </si>
  <si>
    <t>Vernon</t>
  </si>
  <si>
    <t>Vidya</t>
  </si>
  <si>
    <t>Vignesh</t>
  </si>
  <si>
    <t>Vikrant</t>
  </si>
  <si>
    <t>#</t>
  </si>
  <si>
    <t>School Code</t>
  </si>
  <si>
    <t>Fellow 1</t>
  </si>
  <si>
    <t>Fellow 2</t>
  </si>
  <si>
    <t>Fellow 3</t>
  </si>
  <si>
    <t>Fellow 4</t>
  </si>
  <si>
    <t>Fellow 5</t>
  </si>
  <si>
    <t>Fellow 1 FY</t>
  </si>
  <si>
    <t>Fellow 2 FY</t>
  </si>
  <si>
    <t>Fellow 3 FY</t>
  </si>
  <si>
    <t>Fellow 4 FY</t>
  </si>
  <si>
    <t>Fellow 5 FY</t>
  </si>
  <si>
    <t>PM Name</t>
  </si>
  <si>
    <t>Standard</t>
  </si>
  <si>
    <t>Year of Intervention</t>
  </si>
  <si>
    <t>School Type</t>
  </si>
  <si>
    <t>Number of School Days</t>
  </si>
  <si>
    <t>Average Instructional Hours (Daily)</t>
  </si>
  <si>
    <t>Average Absenteeism</t>
  </si>
  <si>
    <t>Average Private Tuition (Hours/Week)</t>
  </si>
  <si>
    <t>Extracurricular Hours/Week</t>
  </si>
  <si>
    <t>Teaches RC</t>
  </si>
  <si>
    <t>Teaches Math</t>
  </si>
  <si>
    <t>Teaches Writing</t>
  </si>
  <si>
    <t>Fellow_Email</t>
  </si>
  <si>
    <t>PM_Email</t>
  </si>
  <si>
    <t>CD_Email</t>
  </si>
  <si>
    <t>Gender</t>
  </si>
  <si>
    <t>BOY Status</t>
  </si>
  <si>
    <t>2013 EOY RC Level</t>
  </si>
  <si>
    <t>2014 BOY</t>
  </si>
  <si>
    <t>2014 MY</t>
  </si>
  <si>
    <t>2014 BOYEOY RC GROWTH</t>
  </si>
  <si>
    <t>2014 MYEOY RC GROWTH</t>
  </si>
  <si>
    <t>2014 EOY level</t>
  </si>
  <si>
    <t>2013 EOY Writing level</t>
  </si>
  <si>
    <t>2014 EOY Writing Level</t>
  </si>
  <si>
    <t>2014 BOYEOY writing growth</t>
  </si>
  <si>
    <t>2014 MYEOY Math Growth</t>
  </si>
  <si>
    <t>RC Mastery of 6th grade content.</t>
  </si>
  <si>
    <t>RC Mastery of 7th grade content.</t>
  </si>
  <si>
    <t>RC Mastery of 8th grade content.</t>
  </si>
  <si>
    <t>Eme. BOYRF Score</t>
  </si>
  <si>
    <t>Eme. BOY% RF Mastery</t>
  </si>
  <si>
    <t>Beg. BOYRF Score</t>
  </si>
  <si>
    <t>Beg. BOY% RF Mastery</t>
  </si>
  <si>
    <t>Developing RF - RAZ Level</t>
  </si>
  <si>
    <t>Rounded Mastery at 0</t>
  </si>
  <si>
    <t>Rounded Mastery at 0.2</t>
  </si>
  <si>
    <t>Rounded Mastery at 0.5</t>
  </si>
  <si>
    <t>Rounded Mastery at 1.0</t>
  </si>
  <si>
    <t>Rounded Mastery at 1.5</t>
  </si>
  <si>
    <t>Rounded Mastery at 2</t>
  </si>
  <si>
    <t>Rounded Mastery at 2.5</t>
  </si>
  <si>
    <t>Rounded Mastery at 3.0</t>
  </si>
  <si>
    <t>Rounded Mastery at 3.5</t>
  </si>
  <si>
    <t>Rounded Mastery at 4.0</t>
  </si>
  <si>
    <t>Rounded Mastery at 4.5</t>
  </si>
  <si>
    <t>Rounded Mastery at 5.0</t>
  </si>
  <si>
    <t>Rounded Mastery at 5.5</t>
  </si>
  <si>
    <t>6th SECTION A</t>
  </si>
  <si>
    <t>6th SECTION B</t>
  </si>
  <si>
    <t>6th SECTION C</t>
  </si>
  <si>
    <t>6th SECTION D</t>
  </si>
  <si>
    <t>7th SECTION A</t>
  </si>
  <si>
    <t>7th SECTION B</t>
  </si>
  <si>
    <t>7th SECTION C</t>
  </si>
  <si>
    <t>7th SECTION D</t>
  </si>
  <si>
    <t>8th SECTION A</t>
  </si>
  <si>
    <t>8th SECTION B</t>
  </si>
  <si>
    <t>8th SECTION C</t>
  </si>
  <si>
    <t>8th SECTION D</t>
  </si>
  <si>
    <t>Talking to Others:Content</t>
  </si>
  <si>
    <t>Talking to Others:Mechanics</t>
  </si>
  <si>
    <t>Talking to Others:Language</t>
  </si>
  <si>
    <t>Talking to Others:Presence</t>
  </si>
  <si>
    <t>Talking to Others:Listening</t>
  </si>
  <si>
    <t>Talking with Others:Content</t>
  </si>
  <si>
    <t>Talking with Others:Mechanics</t>
  </si>
  <si>
    <t>Talking with Others:Language</t>
  </si>
  <si>
    <t>Talking with Others:Presence</t>
  </si>
  <si>
    <t>Talking with Others:Listening</t>
  </si>
  <si>
    <t>Drama:Content</t>
  </si>
  <si>
    <t>Drama:Mechanics</t>
  </si>
  <si>
    <t>Drama:Language</t>
  </si>
  <si>
    <t>Drama:Presence</t>
  </si>
  <si>
    <t>Drama:Listening</t>
  </si>
  <si>
    <t>Mastery of content taught</t>
  </si>
  <si>
    <t>Average math mastery</t>
  </si>
  <si>
    <t>Paper 2 mastery</t>
  </si>
  <si>
    <t>1Knowledge</t>
  </si>
  <si>
    <t>1Understanding</t>
  </si>
  <si>
    <t>1Application</t>
  </si>
  <si>
    <t>2Understanding</t>
  </si>
  <si>
    <t>2Knowledge</t>
  </si>
  <si>
    <t>2Application</t>
  </si>
  <si>
    <t>3Application</t>
  </si>
  <si>
    <t>3Understanding</t>
  </si>
  <si>
    <t>3Knowledge</t>
  </si>
  <si>
    <t>4Understanding</t>
  </si>
  <si>
    <t>4Knowledge</t>
  </si>
  <si>
    <t>4Application</t>
  </si>
  <si>
    <t>5Application</t>
  </si>
  <si>
    <t>5Knowledge</t>
  </si>
  <si>
    <t>5Understanding</t>
  </si>
  <si>
    <t>6Knowledge</t>
  </si>
  <si>
    <t>6Understanding</t>
  </si>
  <si>
    <t>6Application</t>
  </si>
  <si>
    <t>7Understanding</t>
  </si>
  <si>
    <t>7Application</t>
  </si>
  <si>
    <t>7Knowledge</t>
  </si>
  <si>
    <t>1Spatial Understanding/Comparison</t>
  </si>
  <si>
    <t>1Number System</t>
  </si>
  <si>
    <t>1Operations</t>
  </si>
  <si>
    <t>1Shapes</t>
  </si>
  <si>
    <t>1Measurement</t>
  </si>
  <si>
    <t>1Statistics</t>
  </si>
  <si>
    <t>2Spatial Understanding/Comparison</t>
  </si>
  <si>
    <t>2Measurement</t>
  </si>
  <si>
    <t>2Number System</t>
  </si>
  <si>
    <t>2Statistics</t>
  </si>
  <si>
    <t>2Operations</t>
  </si>
  <si>
    <t>3Operations</t>
  </si>
  <si>
    <t>3Number System</t>
  </si>
  <si>
    <t>3Spatial Understanding/Comparison</t>
  </si>
  <si>
    <t>3Statistics</t>
  </si>
  <si>
    <t>3Measurement</t>
  </si>
  <si>
    <t>4Operations</t>
  </si>
  <si>
    <t>4Measurement</t>
  </si>
  <si>
    <t>4Statistics</t>
  </si>
  <si>
    <t>4Number System</t>
  </si>
  <si>
    <t>4Geometry</t>
  </si>
  <si>
    <t>5Number System</t>
  </si>
  <si>
    <t>5Operations</t>
  </si>
  <si>
    <t>5Measurement</t>
  </si>
  <si>
    <t>5Geometry</t>
  </si>
  <si>
    <t>6Geometry</t>
  </si>
  <si>
    <t>6Algebra</t>
  </si>
  <si>
    <t>6Operations</t>
  </si>
  <si>
    <t>6Statiscits</t>
  </si>
  <si>
    <t>7Algebra</t>
  </si>
  <si>
    <t>7Number System</t>
  </si>
  <si>
    <t>7Operations</t>
  </si>
  <si>
    <t>7Geometry</t>
  </si>
  <si>
    <t>7statistics</t>
  </si>
  <si>
    <t>Name</t>
  </si>
  <si>
    <t>Fellowship Year</t>
  </si>
  <si>
    <t>Employee ID</t>
  </si>
  <si>
    <t>Grade</t>
  </si>
  <si>
    <t>Total Students</t>
  </si>
  <si>
    <t>Current Students</t>
  </si>
  <si>
    <t>Year of intervention</t>
  </si>
  <si>
    <t>School type</t>
  </si>
  <si>
    <t>Average Extracurricular Hours</t>
  </si>
  <si>
    <t>Average Private Tuition (Weekly)</t>
  </si>
  <si>
    <t>Average Student Absenteeism (Weekly)</t>
  </si>
  <si>
    <t>2014 BOY Overall Math Mastery (Mean)</t>
  </si>
  <si>
    <t>2014 MY Overall Math Mastery (Mean)</t>
  </si>
  <si>
    <t>2014 EOY Overall Math Mastery (Mean)</t>
  </si>
  <si>
    <t>Math % of students below 35%</t>
  </si>
  <si>
    <t>Math % of students below 50%</t>
  </si>
  <si>
    <t>Math % of students at 50-65</t>
  </si>
  <si>
    <t>Math % of students at 65-80</t>
  </si>
  <si>
    <t>Math % of students at 80 or above</t>
  </si>
  <si>
    <t>Minimum Score</t>
  </si>
  <si>
    <t>1st quartile%</t>
  </si>
  <si>
    <t>Median Score</t>
  </si>
  <si>
    <t>3rd quartile%</t>
  </si>
  <si>
    <t>Maximum Score</t>
  </si>
  <si>
    <t>STDEV of Math Mastery</t>
  </si>
  <si>
    <t>2014 MY-EOY RC Growth</t>
  </si>
  <si>
    <t>2014 EY RC level</t>
  </si>
  <si>
    <t>STDEV in RC Levels at EOY</t>
  </si>
  <si>
    <t>Growth from 2013 BOY to 2014 BOY</t>
  </si>
  <si>
    <t>Growth from BOY 2012 to BOY 2013</t>
  </si>
  <si>
    <t>Growth from BOY 2012 to BOY 2014</t>
  </si>
  <si>
    <t>RC # of students at EME</t>
  </si>
  <si>
    <t>RC # of students at BEG</t>
  </si>
  <si>
    <t>RC # of students at GL 1</t>
  </si>
  <si>
    <t>RC # of students at GL 2</t>
  </si>
  <si>
    <t>RC # of students at GL 3</t>
  </si>
  <si>
    <t>RC # of students at GL 4</t>
  </si>
  <si>
    <t>RC # of students at GL 5</t>
  </si>
  <si>
    <t>RC # of students at GL 6</t>
  </si>
  <si>
    <t>RC # of students at GL 7</t>
  </si>
  <si>
    <r>
      <t xml:space="preserve">RC # of students at GL </t>
    </r>
    <r>
      <rPr>
        <b val="true"/>
        <sz val="11"/>
        <color rgb="FFD9D2E9"/>
        <rFont val="Calibri"/>
        <family val="2"/>
        <charset val="1"/>
      </rPr>
      <t xml:space="preserve">8 or higher</t>
    </r>
  </si>
  <si>
    <t>RC Mastery of 6th Grade Content</t>
  </si>
  <si>
    <t>RC Mastery of 7th Grade Content</t>
  </si>
  <si>
    <t>RC Mastery of 8th Grade Content</t>
  </si>
  <si>
    <t>Ideas - Average</t>
  </si>
  <si>
    <t>Organisation - Average</t>
  </si>
  <si>
    <t>Sentence Fluency - Average</t>
  </si>
  <si>
    <t>Word Choice - Average</t>
  </si>
  <si>
    <t>Conventions - Average</t>
  </si>
  <si>
    <t>Presentation - Average</t>
  </si>
  <si>
    <t>Writing Grade Level Mean</t>
  </si>
  <si>
    <t>E.7 – Retell a story with major events in sequence</t>
  </si>
  <si>
    <t>E.9- Identify characters, settings and main events in a story read aloud to them.</t>
  </si>
  <si>
    <t>E.10 – Describe characters, setting and events</t>
  </si>
  <si>
    <t>E.11 – State simple connections to characters and events in the story and their own life.</t>
  </si>
  <si>
    <t>0.0Vocabulary</t>
  </si>
  <si>
    <t>B.9- Identify character, settings and main events in a story.</t>
  </si>
  <si>
    <t>B.10 – Describe characters, settings and events</t>
  </si>
  <si>
    <t>B.7 – Identify beginning and end of stories</t>
  </si>
  <si>
    <t>B.11 – State simple connections to characters and events in the story and their own life.</t>
  </si>
  <si>
    <t>.2Vocabulary</t>
  </si>
  <si>
    <t>bB.7 Identify beginning and end of stories</t>
  </si>
  <si>
    <t>bB.9  Identify character, settings and main events in a story</t>
  </si>
  <si>
    <t>bB.10 Describe characters, settings and events</t>
  </si>
  <si>
    <t>bB.11 State simple connections to characters and events in the story and their own life.</t>
  </si>
  <si>
    <t>.5Vocabulary</t>
  </si>
  <si>
    <t>1.7 Retell a story with the beginning, middle and end</t>
  </si>
  <si>
    <t>1.9 Describe characters, settings, and major events in a story, using key details</t>
  </si>
  <si>
    <t>1.10 b) Use prior knowledge to understand events and actions</t>
  </si>
  <si>
    <t>1.11 Identifies and states some simple comments about preferences and similarities  with ones own prior experience</t>
  </si>
  <si>
    <t>1Vocabulary</t>
  </si>
  <si>
    <t>1Grammar</t>
  </si>
  <si>
    <t>b1.7 Retell a story with the beginning, middle and end</t>
  </si>
  <si>
    <t>b1.9 Describe characters, settings, and major events in a story, using key details.</t>
  </si>
  <si>
    <t>b1.10. b) Use prior knowledge to understand events and actions.</t>
  </si>
  <si>
    <t>b1.11  Identifies and states some simple comments about preferences and similarities with one’s own prior experience</t>
  </si>
  <si>
    <t>1.5Grammar</t>
  </si>
  <si>
    <t>1.5Vocabulary</t>
  </si>
  <si>
    <t>2.7 a) Describe the overall structure of a story, including describing how the beginning introduces the story and the ending concludes the action</t>
  </si>
  <si>
    <t>2.9 Describe characters in a story (e.g., a character’s thoughts, words, or actions) and major events in the plot-the problems and solutions</t>
  </si>
  <si>
    <t>2.10 b) Relate information in the text to prior knowledge and experience</t>
  </si>
  <si>
    <t>2.10 a) Identify the main idea of a story and describe and anticipates events, resolution, and character changes</t>
  </si>
  <si>
    <t>2.11 Describes likes and dislikes in response to the authors viewpoint and perspective (where this is over) and supports it with a reason</t>
  </si>
  <si>
    <t>2.12 Describes personal response  to a text and relates it to ones prior knowledge and experience</t>
  </si>
  <si>
    <t>2Vocabulary</t>
  </si>
  <si>
    <t>2Grammar</t>
  </si>
  <si>
    <t>b2.7 a) Describe the overall structure of a story, including describing how the beginning introduces the story and the ending concludes the action</t>
  </si>
  <si>
    <t>b2.9 Describe characters in a story (e.g., a character’s thoughts, words, or actions) and major events in the plot-the problems and solutions</t>
  </si>
  <si>
    <t>b2.10 b) Relate information in the text to prior knowledge and experience</t>
  </si>
  <si>
    <t>b2.10 a) Identify the main idea of a story and describe and anticipates events, resolution, and character changes</t>
  </si>
  <si>
    <t>b2.12 Describes personal response  to a text and relates it to ones prior knowledge and experience</t>
  </si>
  <si>
    <t>b2.11 Describes likes and dislikes in response to the authors viewpoint and perspective (where this is over) and supports it with a reason</t>
  </si>
  <si>
    <t>2.5Vocabulary</t>
  </si>
  <si>
    <t>2.5Grammar</t>
  </si>
  <si>
    <t>3.7a) Describe how the chapters end and begin, how they relate to each other.</t>
  </si>
  <si>
    <t>3.9.a) Describe characters and events, specific details and factual evidence from the text</t>
  </si>
  <si>
    <t>3.9.b) Describe the main idea of the text using specific factual details</t>
  </si>
  <si>
    <t>3.10.a) Describe development of the characters and events in the text expanding on the factual details</t>
  </si>
  <si>
    <t>3.10.b) Describe ideas, events, characters in the text with reference to prior knowledge and experience</t>
  </si>
  <si>
    <t>3.12 Describe one’s own reaction to the text and personal response</t>
  </si>
  <si>
    <t>3.11. Identify the authors perspective and express personal perspective</t>
  </si>
  <si>
    <t>3Vocabulary</t>
  </si>
  <si>
    <t>3Grammar</t>
  </si>
  <si>
    <t>b3.7a) Describe how the chapters end and begin, how they relate to each other.</t>
  </si>
  <si>
    <t>b3.9.a) Describe characters and events, specific details and factual evidence from the text</t>
  </si>
  <si>
    <t>b3.10.a) Describe development of the characters and events in the text expanding on the factual details</t>
  </si>
  <si>
    <t>b3.10.b) Describe ideas, events, characters in the text with reference to prior knowledge and experience</t>
  </si>
  <si>
    <t>b3.11. Identify the authors perspective and express personal perspective</t>
  </si>
  <si>
    <t>b3.12 Describe one’s own reaction to the text and personal response</t>
  </si>
  <si>
    <t>3.5Vocabulary</t>
  </si>
  <si>
    <t>3.5Grammar</t>
  </si>
  <si>
    <t>4.7.a) Relate earlier and later parts of a text to describe a sequence of ideas in the events</t>
  </si>
  <si>
    <t>4.9.a) Describe in depth a character, setting, or event in a text, drawing on specific details in the text</t>
  </si>
  <si>
    <t>4.10.a) Describe the relationship between ideas, events and characters in the text using clues</t>
  </si>
  <si>
    <t>4.10.b)Compare ideas, events and characters in the text with prior knowledge and experience</t>
  </si>
  <si>
    <t>4.11.compare the authors perspective and opinion with own</t>
  </si>
  <si>
    <t>4.12.describe the effect the text had on the reader</t>
  </si>
  <si>
    <t>4Grammar</t>
  </si>
  <si>
    <t>4Vocabulary</t>
  </si>
  <si>
    <t>b4.7.a) Relate earlier and later parts of a text to describe a sequence of ideas in the events</t>
  </si>
  <si>
    <t>b4.7.b) Describe the use of titles, captions, headings, fonts, paragraphs and punctuations</t>
  </si>
  <si>
    <t>b4.9.a) Describe in depth a character, setting, or event in a text, drawing on specific details in the text</t>
  </si>
  <si>
    <t>b4.10.b)Compare ideas, events and characters in the text with prior knowledge and experience</t>
  </si>
  <si>
    <t>b4.11.compare the authors perspective and opinion with own</t>
  </si>
  <si>
    <t>b4.12.describe the effect the text had on the reader</t>
  </si>
  <si>
    <t>4.5Vocabulary</t>
  </si>
  <si>
    <t>4.5Grammar</t>
  </si>
  <si>
    <t>5.7.a) Describe the use of structures and organization of text across various forms of text</t>
  </si>
  <si>
    <t>5.8.b) Explain how specific aspects of a text’s illustrations or words used add meaning to the idea (e.g.,</t>
  </si>
  <si>
    <t>5.9.a) Compare and contrast two or more characters, settings, or events in a story or drama, drawing on</t>
  </si>
  <si>
    <t>5.9.b) Use specific details in the text to explain the purpose, audience and theme of the text</t>
  </si>
  <si>
    <t>5.10.a) Compare the different ideas in the text to draw a theme or underlying message of the text</t>
  </si>
  <si>
    <t>5.10.b) Compare ideas in the text with prior knowledge and other texts</t>
  </si>
  <si>
    <t>5.11.Describe the authors purpose and opinion compare ones own perspective with justification</t>
  </si>
  <si>
    <t>5.12.Describe the effect the text had with reasons</t>
  </si>
  <si>
    <t>5Vocabulary</t>
  </si>
  <si>
    <t>5Grammar</t>
  </si>
  <si>
    <t>b5.7.a) Describe the use of structures and organization of text across various forms of text</t>
  </si>
  <si>
    <t>b5.10.a) Compare the different ideas in the text to draw a theme or underlying message of the text</t>
  </si>
  <si>
    <t>b5.10.b) Compare ideas in the text with prior knowledge and other texts</t>
  </si>
  <si>
    <t>b5.11.Describe the authors purpose and opinion compare ones own perspective with justification</t>
  </si>
  <si>
    <t>b5.12.Describe the effect the text had with reasons</t>
  </si>
  <si>
    <t>5.5Vocabulary</t>
  </si>
  <si>
    <t>5.5Grammar</t>
  </si>
  <si>
    <t>6.True or false</t>
  </si>
  <si>
    <t>6.Complete the sentence</t>
  </si>
  <si>
    <t>6.Match meanings</t>
  </si>
  <si>
    <t>6.Apply</t>
  </si>
  <si>
    <t>6.Information transfer</t>
  </si>
  <si>
    <t>6.Locate words from text</t>
  </si>
  <si>
    <t>6.Convert</t>
  </si>
  <si>
    <t>6.Free response</t>
  </si>
  <si>
    <t>6.Identify</t>
  </si>
  <si>
    <t>6.Find words that mean</t>
  </si>
  <si>
    <t>6.Answer in one sentence</t>
  </si>
  <si>
    <t>6.Personal response</t>
  </si>
  <si>
    <t>6.Format and presentation - layout, heading, date etc</t>
  </si>
  <si>
    <t>6.Content and organization - opening and closing</t>
  </si>
  <si>
    <t>6.Language and Creativity</t>
  </si>
  <si>
    <t>7.True or false</t>
  </si>
  <si>
    <t>7.Complete the sentence</t>
  </si>
  <si>
    <t>7.Free response</t>
  </si>
  <si>
    <t>7.Match meanings</t>
  </si>
  <si>
    <t>7.Apply</t>
  </si>
  <si>
    <t>7.Information transfer</t>
  </si>
  <si>
    <t>7.Locate words from text</t>
  </si>
  <si>
    <t>7.Convert</t>
  </si>
  <si>
    <t>7.Identify</t>
  </si>
  <si>
    <t>7.Answer in one sentence</t>
  </si>
  <si>
    <t>7.Personal response</t>
  </si>
  <si>
    <t>7.Find words that mean</t>
  </si>
  <si>
    <t>7.Format and presentation - layout, heading, date etc</t>
  </si>
  <si>
    <t>7.Content and organization - opening and closing</t>
  </si>
  <si>
    <t>7.Language and Creativity</t>
  </si>
  <si>
    <t>8.True or false</t>
  </si>
  <si>
    <t>8.Complete the sentence</t>
  </si>
  <si>
    <t>8.Free response</t>
  </si>
  <si>
    <t>8.Match meanings</t>
  </si>
  <si>
    <t>8.Apply</t>
  </si>
  <si>
    <t>8.Information transfer</t>
  </si>
  <si>
    <t>8.Locate words from text</t>
  </si>
  <si>
    <t>8.Convert</t>
  </si>
  <si>
    <t>8.Identify</t>
  </si>
  <si>
    <t>8.Find words that mean</t>
  </si>
  <si>
    <t>8.Answer in one sentence</t>
  </si>
  <si>
    <t>8.Personal response</t>
  </si>
  <si>
    <t>8.Format and presentation - layout, heading, date etc</t>
  </si>
  <si>
    <t>8.Content and organization - opening and closing</t>
  </si>
  <si>
    <t>8.Language and Creativity</t>
  </si>
  <si>
    <t>0.F</t>
  </si>
  <si>
    <t>0.I</t>
  </si>
  <si>
    <t>0.CT</t>
  </si>
  <si>
    <t>0.V</t>
  </si>
  <si>
    <t>.2F</t>
  </si>
  <si>
    <t>.2I</t>
  </si>
  <si>
    <t>.2CT</t>
  </si>
  <si>
    <t>.2V</t>
  </si>
  <si>
    <t>.5F</t>
  </si>
  <si>
    <t>.5I</t>
  </si>
  <si>
    <t>.5CT</t>
  </si>
  <si>
    <t>.5V</t>
  </si>
  <si>
    <t>1F</t>
  </si>
  <si>
    <t>1I</t>
  </si>
  <si>
    <t>1CT</t>
  </si>
  <si>
    <t>1.0G</t>
  </si>
  <si>
    <t>1V</t>
  </si>
  <si>
    <t>1.5F</t>
  </si>
  <si>
    <t>1.5I</t>
  </si>
  <si>
    <t>1.5CT</t>
  </si>
  <si>
    <t>1.5V</t>
  </si>
  <si>
    <t>2.0F</t>
  </si>
  <si>
    <t>2.0I</t>
  </si>
  <si>
    <t>2.0CT</t>
  </si>
  <si>
    <t>2.0G</t>
  </si>
  <si>
    <t>2.0V</t>
  </si>
  <si>
    <t>2.5F</t>
  </si>
  <si>
    <t>2.5I</t>
  </si>
  <si>
    <t>2.5CT</t>
  </si>
  <si>
    <t>2.5G</t>
  </si>
  <si>
    <t>2.5V</t>
  </si>
  <si>
    <t>3.0F</t>
  </si>
  <si>
    <t>3.0I</t>
  </si>
  <si>
    <t>3.0CT</t>
  </si>
  <si>
    <t>3.0 G</t>
  </si>
  <si>
    <t>3.0V</t>
  </si>
  <si>
    <t>3.5F</t>
  </si>
  <si>
    <t>3.5I</t>
  </si>
  <si>
    <t>3.5CT</t>
  </si>
  <si>
    <t>3.5G</t>
  </si>
  <si>
    <t>3.5V</t>
  </si>
  <si>
    <t>4.0F</t>
  </si>
  <si>
    <t>4.0I</t>
  </si>
  <si>
    <t>4.0CT</t>
  </si>
  <si>
    <t>4.0G</t>
  </si>
  <si>
    <t>4.0V</t>
  </si>
  <si>
    <t>4.5F</t>
  </si>
  <si>
    <t>4.5I</t>
  </si>
  <si>
    <t>4.5CT</t>
  </si>
  <si>
    <t>4.5G</t>
  </si>
  <si>
    <t>4.5V</t>
  </si>
  <si>
    <t>5.0F</t>
  </si>
  <si>
    <t>5.0I</t>
  </si>
  <si>
    <t>5.0CT</t>
  </si>
  <si>
    <t>5.0G</t>
  </si>
  <si>
    <t>5.0V</t>
  </si>
  <si>
    <t>5.5F</t>
  </si>
  <si>
    <t>5.5I</t>
  </si>
  <si>
    <t>5.5CT</t>
  </si>
  <si>
    <t>5.5 G</t>
  </si>
  <si>
    <t>6.0F</t>
  </si>
  <si>
    <t>6.0I</t>
  </si>
  <si>
    <t>6.0CT</t>
  </si>
  <si>
    <t>6.0G</t>
  </si>
  <si>
    <t>6.0V</t>
  </si>
  <si>
    <t>7.0F</t>
  </si>
  <si>
    <t>7.0I</t>
  </si>
  <si>
    <t>7.0CT</t>
  </si>
  <si>
    <t>7.0G</t>
  </si>
  <si>
    <t>7.0V</t>
  </si>
  <si>
    <t>8.0F</t>
  </si>
  <si>
    <t>8.0I</t>
  </si>
  <si>
    <t>8.0G</t>
  </si>
  <si>
    <t>8.0CT</t>
  </si>
  <si>
    <t>8.0V</t>
  </si>
  <si>
    <t>Vocabulary</t>
  </si>
  <si>
    <t>STANDARD DESCRIPTION</t>
  </si>
  <si>
    <t>BLOOMS LEVEL</t>
  </si>
  <si>
    <r>
      <t xml:space="preserve">1.7</t>
    </r>
    <r>
      <rPr>
        <sz val="14"/>
        <rFont val="Times New Roman"/>
        <family val="1"/>
        <charset val="1"/>
      </rPr>
      <t xml:space="preserve"> </t>
    </r>
    <r>
      <rPr>
        <sz val="10"/>
        <rFont val="Times New Roman"/>
        <family val="1"/>
        <charset val="1"/>
      </rPr>
      <t xml:space="preserve">Retell a story with the beginning, middle and end</t>
    </r>
  </si>
  <si>
    <t>Factual</t>
  </si>
  <si>
    <t>Vocabulary-opposites</t>
  </si>
  <si>
    <t>Vocabulary-meaning</t>
  </si>
  <si>
    <t>Grammar-Determiners</t>
  </si>
  <si>
    <t>Grammar-Nouns &amp; Verbs</t>
  </si>
  <si>
    <t>Grammar-Articles</t>
  </si>
  <si>
    <t>Grammar-Punctuation</t>
  </si>
  <si>
    <t>Grammar-Opposite</t>
  </si>
  <si>
    <t>Inferential</t>
  </si>
  <si>
    <t>Critical Thinking</t>
  </si>
  <si>
    <t>Identify</t>
  </si>
  <si>
    <t>Apply</t>
  </si>
  <si>
    <t>Compare/Synthesize</t>
  </si>
  <si>
    <r>
      <t xml:space="preserve">1.9</t>
    </r>
    <r>
      <rPr>
        <sz val="14"/>
        <rFont val="Times New Roman"/>
        <family val="1"/>
        <charset val="1"/>
      </rPr>
      <t xml:space="preserve"> </t>
    </r>
    <r>
      <rPr>
        <sz val="10"/>
        <rFont val="Times New Roman"/>
        <family val="1"/>
        <charset val="1"/>
      </rPr>
      <t xml:space="preserve">Describe characters, settings, and major events in a story, using key details.</t>
    </r>
  </si>
  <si>
    <t>1.9 Describe characters, settings, and major events in a story, using key details.</t>
  </si>
  <si>
    <t>1.10. b) Use prior knowledge to understand events and actions.</t>
  </si>
  <si>
    <t>1.11  Identifies and states some simple comments about preferences and similarities with one’s own prior experience</t>
  </si>
  <si>
    <t>Vocabulary-opposite</t>
  </si>
  <si>
    <t>Grammar-naming words</t>
  </si>
  <si>
    <t>Grammar- action words</t>
  </si>
  <si>
    <t>Grammar- determiners</t>
  </si>
  <si>
    <t>Grammar- Punctuation</t>
  </si>
  <si>
    <t>Vocabulary-meanings</t>
  </si>
  <si>
    <t>Vocabulary- making a sentence</t>
  </si>
  <si>
    <t>Grammar-nouns and verbs</t>
  </si>
  <si>
    <t>Grammar-prepositions</t>
  </si>
  <si>
    <t>Grammar-pronouns</t>
  </si>
  <si>
    <t>Grammar-conjunctions</t>
  </si>
  <si>
    <t>Grammar-articles</t>
  </si>
  <si>
    <t>Grammar-punctuation</t>
  </si>
  <si>
    <t>Grammar-homophones</t>
  </si>
  <si>
    <t>Grammar-adjectives and verbs</t>
  </si>
  <si>
    <t>Grammar-opposites</t>
  </si>
  <si>
    <t>Grammar-nouns</t>
  </si>
  <si>
    <t>Grammar-pronoun</t>
  </si>
  <si>
    <t>Vocabulary- making sentence</t>
  </si>
  <si>
    <t>Grammar-adverb</t>
  </si>
  <si>
    <t>Grammar-uncountable nouns</t>
  </si>
  <si>
    <t>Grammar-tenses</t>
  </si>
  <si>
    <t>Grammar-conjunction</t>
  </si>
  <si>
    <t>Vocabulary- making sentences</t>
  </si>
  <si>
    <t>Grammar-adjectives and adverbs</t>
  </si>
  <si>
    <t>Grammar-singular and plural</t>
  </si>
  <si>
    <t>Grammar-punctuations</t>
  </si>
  <si>
    <t>Grammar-plurals</t>
  </si>
  <si>
    <r>
      <t xml:space="preserve">E.9- Identify characters, settings and main events in a story read aloud to them</t>
    </r>
    <r>
      <rPr>
        <sz val="11"/>
        <rFont val="Times New Roman"/>
        <family val="1"/>
        <charset val="1"/>
      </rPr>
      <t xml:space="preserve">.</t>
    </r>
  </si>
  <si>
    <t>Grammar-preposition</t>
  </si>
  <si>
    <t>Grammar-verbs</t>
  </si>
  <si>
    <t>Grammar-adverbs</t>
  </si>
  <si>
    <t>B.7 Identify beginning and end of stories</t>
  </si>
  <si>
    <t>B.9  Identify character, settings and main events in a story</t>
  </si>
  <si>
    <t>B.10 Describe characters, settings and events</t>
  </si>
  <si>
    <t>B.10  Describe characters, settings and events</t>
  </si>
  <si>
    <t>B.11 State simple connections to characters and events in the story and their own life.</t>
  </si>
  <si>
    <r>
      <t xml:space="preserve">B.10 </t>
    </r>
    <r>
      <rPr>
        <sz val="10"/>
        <color rgb="FFD9D2E9"/>
        <rFont val="Times New Roman"/>
        <family val="1"/>
        <charset val="1"/>
      </rPr>
      <t xml:space="preserve"> </t>
    </r>
    <r>
      <rPr>
        <sz val="11"/>
        <color rgb="FFD9D2E9"/>
        <rFont val="Times New Roman"/>
        <family val="1"/>
        <charset val="1"/>
      </rPr>
      <t xml:space="preserve">Describe characters, settings and events</t>
    </r>
  </si>
  <si>
    <r>
      <t xml:space="preserve">Vocabulary</t>
    </r>
    <r>
      <rPr>
        <sz val="10"/>
        <color rgb="FFD9D2E9"/>
        <rFont val="Times New Roman"/>
        <family val="1"/>
        <charset val="1"/>
      </rPr>
      <t xml:space="preserve"> </t>
    </r>
  </si>
  <si>
    <t>Grammar-question tags</t>
  </si>
  <si>
    <t>Grammar-degree of comparison</t>
  </si>
  <si>
    <t>Grammar-type of sentences</t>
  </si>
  <si>
    <t>Grammar-adjective</t>
  </si>
  <si>
    <t>Grammar-question tag</t>
  </si>
  <si>
    <t>4.7.b) Describe the use of titles, captions, headings, fonts, paragraphs and punctuations</t>
  </si>
  <si>
    <t>5.11.Describe the authors purpose and opinion compare one’s own perspective with justification</t>
  </si>
  <si>
    <t>Grammar- relative pronouns</t>
  </si>
  <si>
    <t>Grammar-reported speech</t>
  </si>
  <si>
    <t>Grammar- modal auxiliary</t>
  </si>
  <si>
    <t>Grammar- modal auxiliary verbs</t>
  </si>
  <si>
    <t>Grammar- reported speech</t>
  </si>
  <si>
    <t>Grammar- type of sentences</t>
  </si>
  <si>
    <t>Vocabulary-making sentences</t>
  </si>
  <si>
    <t>Grammar-modal auxiliary verbs</t>
  </si>
  <si>
    <r>
      <t xml:space="preserve">Grammar-</t>
    </r>
    <r>
      <rPr>
        <sz val="14"/>
        <color rgb="FF0000FF"/>
        <rFont val="Calibri"/>
        <family val="2"/>
        <charset val="1"/>
      </rPr>
      <t xml:space="preserve"> </t>
    </r>
    <r>
      <rPr>
        <sz val="10"/>
        <color rgb="FFD9D2E9"/>
        <rFont val="Times New Roman"/>
        <family val="1"/>
        <charset val="1"/>
      </rPr>
      <t xml:space="preserve">relative pronouns</t>
    </r>
  </si>
  <si>
    <r>
      <t xml:space="preserve">Grammar-</t>
    </r>
    <r>
      <rPr>
        <sz val="14"/>
        <color rgb="FF0000FF"/>
        <rFont val="Times New Roman"/>
        <family val="1"/>
        <charset val="1"/>
      </rPr>
      <t xml:space="preserve"> </t>
    </r>
    <r>
      <rPr>
        <sz val="10"/>
        <color rgb="FFD9D2E9"/>
        <rFont val="Times New Roman"/>
        <family val="1"/>
        <charset val="1"/>
      </rPr>
      <t xml:space="preserve">relative pronouns</t>
    </r>
  </si>
  <si>
    <r>
      <t xml:space="preserve">Grammar-</t>
    </r>
    <r>
      <rPr>
        <sz val="14"/>
        <color rgb="FF0000FF"/>
        <rFont val="Times New Roman"/>
        <family val="1"/>
        <charset val="1"/>
      </rPr>
      <t xml:space="preserve"> </t>
    </r>
    <r>
      <rPr>
        <sz val="10"/>
        <color rgb="FFD9D2E9"/>
        <rFont val="Times New Roman"/>
        <family val="1"/>
        <charset val="1"/>
      </rPr>
      <t xml:space="preserve">modal auxiliary</t>
    </r>
  </si>
  <si>
    <r>
      <t xml:space="preserve">Grammar-</t>
    </r>
    <r>
      <rPr>
        <sz val="10"/>
        <color rgb="FFD9D2E9"/>
        <rFont val="Times New Roman"/>
        <family val="1"/>
        <charset val="1"/>
      </rPr>
      <t xml:space="preserve"> relative pronouns</t>
    </r>
  </si>
  <si>
    <r>
      <t xml:space="preserve">Grammar-</t>
    </r>
    <r>
      <rPr>
        <sz val="14"/>
        <color rgb="FF0000FF"/>
        <rFont val="Times New Roman"/>
        <family val="1"/>
        <charset val="1"/>
      </rPr>
      <t xml:space="preserve"> </t>
    </r>
    <r>
      <rPr>
        <sz val="10"/>
        <color rgb="FFD9D2E9"/>
        <rFont val="Times New Roman"/>
        <family val="1"/>
        <charset val="1"/>
      </rPr>
      <t xml:space="preserve">modal auxiliary verbs</t>
    </r>
  </si>
  <si>
    <r>
      <t xml:space="preserve">Grammar-</t>
    </r>
    <r>
      <rPr>
        <sz val="10"/>
        <color rgb="FFD9D2E9"/>
        <rFont val="Times New Roman"/>
        <family val="1"/>
        <charset val="1"/>
      </rPr>
      <t xml:space="preserve"> modal auxiliary verbs</t>
    </r>
  </si>
  <si>
    <t>Section</t>
  </si>
  <si>
    <t>Q.no</t>
  </si>
  <si>
    <t>Item Type</t>
  </si>
  <si>
    <t>Question Type</t>
  </si>
  <si>
    <t>Marks Received</t>
  </si>
  <si>
    <t>Out of</t>
  </si>
  <si>
    <t>Sub Total</t>
  </si>
  <si>
    <t>Total</t>
  </si>
  <si>
    <t>Q1</t>
  </si>
  <si>
    <t>True or false</t>
  </si>
  <si>
    <t>Section A (A1)</t>
  </si>
  <si>
    <t>Q2</t>
  </si>
  <si>
    <t>Complete the sentence</t>
  </si>
  <si>
    <t>Q3</t>
  </si>
  <si>
    <t>Inference</t>
  </si>
  <si>
    <t>Free response</t>
  </si>
  <si>
    <t>Q4</t>
  </si>
  <si>
    <t>Match meanings</t>
  </si>
  <si>
    <t>Q5</t>
  </si>
  <si>
    <t>Grammar</t>
  </si>
  <si>
    <t>____/10</t>
  </si>
  <si>
    <t>Q6</t>
  </si>
  <si>
    <t>Fill in the blanks</t>
  </si>
  <si>
    <t>Section A (A2)</t>
  </si>
  <si>
    <t>Q7</t>
  </si>
  <si>
    <t>Information transfer to list</t>
  </si>
  <si>
    <t>Q8</t>
  </si>
  <si>
    <t>Personal response</t>
  </si>
  <si>
    <t>Q9</t>
  </si>
  <si>
    <t>Locate words from text</t>
  </si>
  <si>
    <t>Q10</t>
  </si>
  <si>
    <t>Find words that mean</t>
  </si>
  <si>
    <t>Q11</t>
  </si>
  <si>
    <t>Q12</t>
  </si>
  <si>
    <t>Section A (A3)</t>
  </si>
  <si>
    <t>Q13</t>
  </si>
  <si>
    <t>Information transfer to table</t>
  </si>
  <si>
    <t>Q14</t>
  </si>
  <si>
    <t>Q15</t>
  </si>
  <si>
    <t>Q16</t>
  </si>
  <si>
    <t>Q17</t>
  </si>
  <si>
    <t>Convert</t>
  </si>
  <si>
    <t>____/30</t>
  </si>
  <si>
    <t>Q18</t>
  </si>
  <si>
    <t>Information transfer</t>
  </si>
  <si>
    <t>Section B (B1)</t>
  </si>
  <si>
    <t>Q19</t>
  </si>
  <si>
    <t>Q20</t>
  </si>
  <si>
    <t>____/5</t>
  </si>
  <si>
    <t>Q21</t>
  </si>
  <si>
    <t>Section B (B2)</t>
  </si>
  <si>
    <t>Q22</t>
  </si>
  <si>
    <t>Q23</t>
  </si>
  <si>
    <t>Q24</t>
  </si>
  <si>
    <t>Section C (C1)</t>
  </si>
  <si>
    <t>Q25</t>
  </si>
  <si>
    <t>Q26</t>
  </si>
  <si>
    <t>Q27</t>
  </si>
  <si>
    <t>Section C (C2)</t>
  </si>
  <si>
    <t>Q28</t>
  </si>
  <si>
    <t>Answer in one sentence</t>
  </si>
  <si>
    <t>Q29</t>
  </si>
  <si>
    <t>Q30</t>
  </si>
  <si>
    <t>Writing</t>
  </si>
  <si>
    <t>Letter - Any one</t>
  </si>
  <si>
    <t>Section D (D1)</t>
  </si>
  <si>
    <t>Q31</t>
  </si>
  <si>
    <t>Report/Dialogue Writing</t>
  </si>
  <si>
    <t>Q32</t>
  </si>
  <si>
    <t>Paragraph/Tree Diagram</t>
  </si>
  <si>
    <t>Section D (D2)</t>
  </si>
  <si>
    <t>____/65</t>
  </si>
  <si>
    <t>Q33</t>
  </si>
  <si>
    <t>Counterview/Speech</t>
  </si>
  <si>
    <t>____/20</t>
  </si>
  <si>
    <t>____/70</t>
  </si>
  <si>
    <t>Enter RC Scores in this sheet. Check scores in RC Output by Standard tab.
 If you administered RAZ to each student, please enter info in Column C</t>
  </si>
  <si>
    <t>Level  --&gt;</t>
  </si>
  <si>
    <t>Emergent (0) Level Test</t>
  </si>
  <si>
    <t>Beginning (0.2) Level Test</t>
  </si>
  <si>
    <t>Beginning (0.5) Level test</t>
  </si>
  <si>
    <t>Level 1.0 Test</t>
  </si>
  <si>
    <t>Level 1.5 test</t>
  </si>
  <si>
    <t>Level 2.0 test</t>
  </si>
  <si>
    <t>Level 2.5 test</t>
  </si>
  <si>
    <t>Level 3.0 test</t>
  </si>
  <si>
    <t>Level 3.5 test</t>
  </si>
  <si>
    <t>Level 4.0 test</t>
  </si>
  <si>
    <t>Level 4.5 test</t>
  </si>
  <si>
    <t>Level 5.0 test</t>
  </si>
  <si>
    <t>Level 5.5 test</t>
  </si>
  <si>
    <t>Max Marks --&gt;</t>
  </si>
  <si>
    <t>Type of question --&gt;</t>
  </si>
  <si>
    <t>1.5G</t>
  </si>
  <si>
    <t>5.0 G</t>
  </si>
  <si>
    <t>Aligned Standard -- &gt;</t>
  </si>
  <si>
    <t>B.9- Identify character, settings and main events in a story</t>
  </si>
  <si>
    <r>
      <t xml:space="preserve">1.7</t>
    </r>
    <r>
      <rPr>
        <sz val="14"/>
        <color rgb="FF0070C0"/>
        <rFont val="Times New Roman"/>
        <family val="1"/>
        <charset val="1"/>
      </rPr>
      <t xml:space="preserve"> </t>
    </r>
    <r>
      <rPr>
        <sz val="10"/>
        <color rgb="FF0070C0"/>
        <rFont val="Times New Roman"/>
        <family val="1"/>
        <charset val="1"/>
      </rPr>
      <t xml:space="preserve">Retell a story with the beginning, middle and end</t>
    </r>
  </si>
  <si>
    <t>3.7a Describe how the chapters end and begin, how they relate to each other</t>
  </si>
  <si>
    <t>3.9a Describe characters and events, specific details and factual evidence from the text</t>
  </si>
  <si>
    <t>4.11 Compare the authors perspective and opinion with own</t>
  </si>
  <si>
    <t>4.12  Describe the effect the text had on the reader</t>
  </si>
  <si>
    <t>b4.10.a) Describe the relationship between ideas, events and characters in the text using clues</t>
  </si>
  <si>
    <t>Question #  --&gt;</t>
  </si>
  <si>
    <t>Q34</t>
  </si>
  <si>
    <t>Q35</t>
  </si>
  <si>
    <t>Q36</t>
  </si>
  <si>
    <t>Student name</t>
  </si>
  <si>
    <t>Current RAZ level (ONLY if assessment conducted one on one)</t>
  </si>
  <si>
    <t>RAZ equivalent MY</t>
  </si>
  <si>
    <t>EOY 2014 Grade level</t>
  </si>
  <si>
    <t>BOY 2014 Grade Level</t>
  </si>
  <si>
    <t>Growth from BOY to EOY</t>
  </si>
  <si>
    <t>6th grade test</t>
  </si>
  <si>
    <t>6th grade writing</t>
  </si>
  <si>
    <t>7th grade test</t>
  </si>
  <si>
    <t>7th grade WRITING</t>
  </si>
  <si>
    <t>8th grade test</t>
  </si>
  <si>
    <t>8th grade writing</t>
  </si>
  <si>
    <t>Item type</t>
  </si>
  <si>
    <t>Question type</t>
  </si>
  <si>
    <t>Section #  --&gt;</t>
  </si>
  <si>
    <t>Section A- Reading, Grammar, Vocabulary</t>
  </si>
  <si>
    <t>Section A mastery --&gt;</t>
  </si>
  <si>
    <t>Section B- Poetry</t>
  </si>
  <si>
    <t>Mastery ---&gt;</t>
  </si>
  <si>
    <t>Section C- Rapid Reading</t>
  </si>
  <si>
    <t>Mastery--&gt;</t>
  </si>
  <si>
    <t>Section D WRITING</t>
  </si>
  <si>
    <t>Mastery-&gt;</t>
  </si>
  <si>
    <t>Section A</t>
  </si>
  <si>
    <t>Section B</t>
  </si>
  <si>
    <t>Section C</t>
  </si>
  <si>
    <t>RC level</t>
  </si>
  <si>
    <t>Average Mastery --&gt;</t>
  </si>
  <si>
    <t>Average Mastery</t>
  </si>
  <si>
    <t>Average mastery</t>
  </si>
  <si>
    <t>This sheet shows you how students performed at each level of text (0-5.5) and any score of at least 70% is highlighted in green.
If a student scores 70% or more, please administer the next grade level paper. If they score less than 70%, administer the lower level paper. Regardless of student score, please enter all scores into the tracker. It helps us analyze test validity. Additionally, if you scroll all the way right, you will get analysis by QUESTION TYPE for 6,7,8 grade papers</t>
  </si>
  <si>
    <t>Level of test --&gt;</t>
  </si>
  <si>
    <t>Level 0</t>
  </si>
  <si>
    <t>6th grade GLA</t>
  </si>
  <si>
    <t>7th grade GLA</t>
  </si>
  <si>
    <t>8th grade GLA</t>
  </si>
  <si>
    <t>Mastery by Standard --&gt;</t>
  </si>
  <si>
    <t>Analysis by Question type--&gt;</t>
  </si>
  <si>
    <t>Question type--&gt;</t>
  </si>
  <si>
    <t>2012 BOY Grade Level</t>
  </si>
  <si>
    <t>2012 EOY Grade Level</t>
  </si>
  <si>
    <t>2013 BOY Grade Level</t>
  </si>
  <si>
    <t>2013 MY Grade Level</t>
  </si>
  <si>
    <t>2014 EOY Grade Level</t>
  </si>
  <si>
    <t>EOY % on Grade Level</t>
  </si>
  <si>
    <t>% on next level test</t>
  </si>
  <si>
    <t>% on lower level test</t>
  </si>
  <si>
    <t>Rounded Mastery at 6</t>
  </si>
  <si>
    <t>Rounded Mastery at 7</t>
  </si>
  <si>
    <t>Rounded Mastery at 8</t>
  </si>
  <si>
    <t>Rounded Mastery at 9</t>
  </si>
  <si>
    <t>Mastery of 6th Grade Content</t>
  </si>
  <si>
    <t>Mastery of 7th Grade Content</t>
  </si>
  <si>
    <t>Mastery of 8th Grade Content</t>
  </si>
  <si>
    <t>Pre-emergent</t>
  </si>
  <si>
    <t>Emergent</t>
  </si>
  <si>
    <t>Beginning 0.2</t>
  </si>
  <si>
    <t>Beginning 0.5</t>
  </si>
  <si>
    <t>Developing 1</t>
  </si>
  <si>
    <t>Developing 1.5</t>
  </si>
  <si>
    <t>Developing 2</t>
  </si>
  <si>
    <t>Developing 2.5</t>
  </si>
  <si>
    <t>Developing 3</t>
  </si>
  <si>
    <t>Developing 3.5</t>
  </si>
  <si>
    <t>Developing 4</t>
  </si>
  <si>
    <t>Developing 4.5</t>
  </si>
  <si>
    <t>Developing 5</t>
  </si>
  <si>
    <t>Developing 5.5</t>
  </si>
  <si>
    <t>Assessment Design Blueprint &gt;&gt;</t>
  </si>
  <si>
    <t>SECTION MASTERY--&gt;</t>
  </si>
  <si>
    <t>SKILLS</t>
  </si>
  <si>
    <t>This sheet is for analysis by 1) item type 2)section type (only applicable to 6th-8th), and 3)RC mastery (applicable to leveled papers)</t>
  </si>
  <si>
    <t>Level 0 test</t>
  </si>
  <si>
    <t>Level 0.2 Test</t>
  </si>
  <si>
    <t>Level 0.5 test</t>
  </si>
  <si>
    <t>Level 1.0 test</t>
  </si>
  <si>
    <t>6th grade GLA test</t>
  </si>
  <si>
    <t>6TH GRADE MASTERY TEST</t>
  </si>
  <si>
    <t>7TH GRADE MASTERY TEST</t>
  </si>
  <si>
    <t>8TH GRADE MASTERY TEST</t>
  </si>
  <si>
    <t>Max marks per section--&gt;</t>
  </si>
  <si>
    <t>SECTION A</t>
  </si>
  <si>
    <t>SECTION B</t>
  </si>
  <si>
    <t>SECTION C</t>
  </si>
  <si>
    <t>SECTION D</t>
  </si>
  <si>
    <t>This sheet gives you mastery by Item type (applicable to all papers from 0-8) for Grammar, Vocab, CT, Inference, Factual. Additionally if you scroll all the way right you will see mastery by section A, B, C or D for 6th 7th and 8th grade papers.</t>
  </si>
  <si>
    <t>2014 EOY Level</t>
  </si>
  <si>
    <t>Growth for the year</t>
  </si>
  <si>
    <t>Dear Fellow. This sheet gives you the mastery over every learning goal for every student at that level. Take cell D4 for example - it tells you the average mastery over learning goal E.7 for all students at Emergent.</t>
  </si>
  <si>
    <t>Structure &amp; Organisation</t>
  </si>
  <si>
    <t>Language</t>
  </si>
  <si>
    <t>Key Ideas and Factual Details</t>
  </si>
  <si>
    <t>Infer deeper meaning</t>
  </si>
  <si>
    <t>Author &amp; You</t>
  </si>
  <si>
    <t>Level</t>
  </si>
  <si>
    <t>% of class at this level</t>
  </si>
  <si>
    <t>7.  Use the structure of texts and the organization of information, including how specific sentences, paragraphs, and larger portions of the text (e.g., a section, chapter, scene, or stanza) relate to each other and the text as a whole, sequence of ideas, etc.</t>
  </si>
  <si>
    <t>8. Interpret words and phrases as they are used in a text, including connotative and figurative meanings, and analyze how specific word choices shape meaning, mood and tone of the text.</t>
  </si>
  <si>
    <t>9. Determine what the text says explicitly and cite specific textual evidence  to support conclusions drawn from the text.</t>
  </si>
  <si>
    <t>10. Interpret the central ideas or themes of a text and analyze the development of ideas and themes using clues  in the text and/or prior knowledge/ experience.</t>
  </si>
  <si>
    <t>11. Comment on the purpose, perspective and opinions of the author and evaluate in realtion to ones own 
12. Analyze the effect of text on reader in relation to prior knowledge and/or experience.</t>
  </si>
  <si>
    <t>Pre-Emergent</t>
  </si>
  <si>
    <t>E.7. Retell a story with major events in sequence</t>
  </si>
  <si>
    <t>E.9. Identify characters, setting and main events in a story  read aloud to them</t>
  </si>
  <si>
    <t>E.10.Describe characters, setting and events</t>
  </si>
  <si>
    <t>E.11 State simple connections to characters and events in the story and their own life</t>
  </si>
  <si>
    <t>B.7. Identify beginning and end of stories</t>
  </si>
  <si>
    <t>B.9.Identify characters, setting and main events in a story</t>
  </si>
  <si>
    <t>B.10.Describe characters, setting and events</t>
  </si>
  <si>
    <t>B.11 State simple connections to characters and events in the story and their own life</t>
  </si>
  <si>
    <t>bB.7. Identify beginning and end of stories</t>
  </si>
  <si>
    <t>Beginning Combined</t>
  </si>
  <si>
    <t>Level 1.0</t>
  </si>
  <si>
    <t>1.7. Retell a story with the beginning, middle and end</t>
  </si>
  <si>
    <t>1.9. Describe characters, settings, and major events in a story, using key details.</t>
  </si>
  <si>
    <t>1.10.a). Describe and anticipate events, 
b) use prior knowledge to understand events and actions</t>
  </si>
  <si>
    <t>1.11.Identifies and states some simple comments about preferences and similarities with ones own prior expreience</t>
  </si>
  <si>
    <t>Level 1.5</t>
  </si>
  <si>
    <t>Level 1 Combined</t>
  </si>
  <si>
    <t>Level 2.0</t>
  </si>
  <si>
    <t>2.7.a) Describe the overall structure of a story, including describing how the beginning introduces the story and the ending concludes the action
2.7.b) Understand the use of titles, fonts, paragraphs and punctuations</t>
  </si>
  <si>
    <t>2.9. Describe characters in a story (e.g., a character’s thoughts, words, or actions) and major events in the plot - the problems and solutions.</t>
  </si>
  <si>
    <t>2.10.a)  Identify the main idea of a story and describe and anticipates events, resolution, and character changes
2.10.b) Relate information in the text to priori knowledge and experience</t>
  </si>
  <si>
    <t>2.11. Describes likes and dislikes in response to the authors viewpoint and persepective (where this is overt) and supports it with a reason
2.12 Describes personal response to a text and relates it to ones prior knowledge and experience</t>
  </si>
  <si>
    <t>Level 2.5</t>
  </si>
  <si>
    <t>Level 2 Combined</t>
  </si>
  <si>
    <t>Level 3.0</t>
  </si>
  <si>
    <t>3.7.a) Describe the how chapters end andbegin, how they relate to each other.
3.7.b)  Describe the use of titles, captions, headings, fonts, paragraphs and punctuations</t>
  </si>
  <si>
    <t>3.9.a) Describe characters and events, specific details and factual evidence from the text
3.9.b) Describe the main idea of the text using specific factual details</t>
  </si>
  <si>
    <t>3.10.a) Describe development of the characters and events in the text expanding on the factual details
3.10.b) Describe ideas, events, characters in the text with reference to prior knowledge and experience</t>
  </si>
  <si>
    <t>3.11.Identify the authors perspectove and express personal perspective
3.12Describe ones own reaction to the text and personal response</t>
  </si>
  <si>
    <t>Level 3.5</t>
  </si>
  <si>
    <t>Level 3 Combined</t>
  </si>
  <si>
    <t>Level 4</t>
  </si>
  <si>
    <t>4.7.a) Relate earlier  and later parts of a text to describe a sequence of ideas in the events
4.7.b)  Describe the use of titles, captions, headings, fonts, paragraphs and punctuations</t>
  </si>
  <si>
    <t>4.8. Identify words that add meaning, tone and mood to the text.</t>
  </si>
  <si>
    <t>4.9.a) Describe in depth a character, setting, or event in a text, drawing on specific details in the text 
4.9.b) Describe the main theme of the text using details given in the text</t>
  </si>
  <si>
    <t>4.10.a) Describe the relationship between ideas, events and characters in the text using clues 
4.10.b)Compare ideas, events and characters  in the text with prior knowedge and experience</t>
  </si>
  <si>
    <t>4.11.compare the authors persepective and opinion with own 
4.12.describe the effect the text had on the reader</t>
  </si>
  <si>
    <t>Level 4.5</t>
  </si>
  <si>
    <t>Level 4 Combined</t>
  </si>
  <si>
    <t>Level 5</t>
  </si>
  <si>
    <t>5.8.a)  Determine the meaning of words and phrases as they are used in a text
5.8.b) Explain how specific aspects of a text’s illustrations or words used add meaning to the idea (e.g., create mood, emphasize aspects of a character or setting)</t>
  </si>
  <si>
    <t>5.9.a) Compare and contrast two or more characters, settings, or events in a story or drama, drawing on specific details in the text (e.g., how characters interact)
5.9.b) Use specific details in the text to explain the purpose, audience and theme of the text</t>
  </si>
  <si>
    <t>5.10.a) Compare the different ideas in the text to draw a theme or underlying message of the text
5.10.b) Compare ideas in the text with prior knowledge and other texts</t>
  </si>
  <si>
    <t>5.11.Describe the authors puspose and opinion compare ones own persepective with justification
5.12.Describe the effect the text had with reasons</t>
  </si>
  <si>
    <t>Level 5.5</t>
  </si>
  <si>
    <t>Level 5 Combined</t>
  </si>
  <si>
    <t>EMERGENT MY</t>
  </si>
  <si>
    <t>Reading Fluency</t>
  </si>
  <si>
    <t>Listening Comprehension</t>
  </si>
  <si>
    <t>Beginning Level MY</t>
  </si>
  <si>
    <t>Reading Comprehension</t>
  </si>
  <si>
    <t>Developing</t>
  </si>
  <si>
    <t>This sheet automatically pulls all student names from the cover sheet. However, please only enter scores for applicable students if you are doing sampling, and leave the rest of the names blank</t>
  </si>
  <si>
    <t>BOY Score</t>
  </si>
  <si>
    <t>BOY% Mastery</t>
  </si>
  <si>
    <t>A. Letter Names</t>
  </si>
  <si>
    <t>B. Letters Sounds</t>
  </si>
  <si>
    <t>C. First sound</t>
  </si>
  <si>
    <t>D. Last Sound</t>
  </si>
  <si>
    <t>E. First sound matching</t>
  </si>
  <si>
    <t>F. Sight Words</t>
  </si>
  <si>
    <t>G. Upper case</t>
  </si>
  <si>
    <t>H. Lower Case</t>
  </si>
  <si>
    <t>I. Listening Comprehension Total</t>
  </si>
  <si>
    <t>Factual Details: SWBAT retell story</t>
  </si>
  <si>
    <t>Factual Details: SWBAT identify the character</t>
  </si>
  <si>
    <t>Factual Details: SWBAT identify the setting</t>
  </si>
  <si>
    <t>Factual Details: SWBAT identify main idea</t>
  </si>
  <si>
    <t>SWBAT describe the characters nature by making inferences</t>
  </si>
  <si>
    <t>SWBAT describe actions / events by making predictions</t>
  </si>
  <si>
    <t>SWBAT describe the events by making text to self connections</t>
  </si>
  <si>
    <t>A) SW Read Dolch Sight Words</t>
  </si>
  <si>
    <t>B) SW Read CVC Words in Short Vowels</t>
  </si>
  <si>
    <t>C) SW tell vowel sounds in CVC words</t>
  </si>
  <si>
    <t>D) SWBAT blend CVC words</t>
  </si>
  <si>
    <t>E) SWBAT segment CVC words</t>
  </si>
  <si>
    <t>G) SW Write CVC words short vowel sounds</t>
  </si>
  <si>
    <t>Reading comprehension total</t>
  </si>
  <si>
    <t>Level: (Select from D-Z)</t>
  </si>
  <si>
    <t>D</t>
  </si>
  <si>
    <t>E</t>
  </si>
  <si>
    <t>F</t>
  </si>
  <si>
    <t>G</t>
  </si>
  <si>
    <t>H</t>
  </si>
  <si>
    <t>I</t>
  </si>
  <si>
    <t>J</t>
  </si>
  <si>
    <t>K</t>
  </si>
  <si>
    <t>L</t>
  </si>
  <si>
    <t>M</t>
  </si>
  <si>
    <t>N</t>
  </si>
  <si>
    <t>O</t>
  </si>
  <si>
    <t>P</t>
  </si>
  <si>
    <t>Q</t>
  </si>
  <si>
    <t>R</t>
  </si>
  <si>
    <t>S</t>
  </si>
  <si>
    <t>T</t>
  </si>
  <si>
    <t>U</t>
  </si>
  <si>
    <t>V</t>
  </si>
  <si>
    <t>W</t>
  </si>
  <si>
    <t>X</t>
  </si>
  <si>
    <t>Y</t>
  </si>
  <si>
    <t>Z</t>
  </si>
  <si>
    <t>FICTION OR NON-FICTION</t>
  </si>
  <si>
    <t>EOY Level</t>
  </si>
  <si>
    <t>Ideas</t>
  </si>
  <si>
    <t>Organisation</t>
  </si>
  <si>
    <t>Sentence Fluency</t>
  </si>
  <si>
    <t>Word Choice</t>
  </si>
  <si>
    <t>Conventions</t>
  </si>
  <si>
    <t>Presentation</t>
  </si>
  <si>
    <t>Average (Mean)</t>
  </si>
  <si>
    <t>Avg class BOY Writing Grade Level</t>
  </si>
  <si>
    <t>DEAR FELLOWS: This sheet automatically pulls all student names from the cover sheet. However, please only enter scores for applicable students if you are doing sampling, and leave the rest of the names blank. The max marks for each strand is 5 so rate your students from 0-5</t>
  </si>
  <si>
    <t>Mode: Talking to Others</t>
  </si>
  <si>
    <t>Mode: Talking with Others</t>
  </si>
  <si>
    <t>Mode: Drama</t>
  </si>
  <si>
    <t>STUDENT NAME</t>
  </si>
  <si>
    <t>Content</t>
  </si>
  <si>
    <t>Mechanics</t>
  </si>
  <si>
    <t>Presence</t>
  </si>
  <si>
    <t>Listening</t>
  </si>
  <si>
    <t>Does the content of the speech align to the topic? Does the main idea come across? Is the content organized in a way that facilitates deeper understanding?</t>
  </si>
  <si>
    <t>Does the speaker use grammar and pronunciation accurately? Is the speech fluent and lucid enabling clear understanding for the audience?</t>
  </si>
  <si>
    <t>Does the speaker employ vocabulary and language features to make speech more engaging and powerful?</t>
  </si>
  <si>
    <t>Does the speaker use his voice, tone and body language to effectively communicate to his audience? Does he employ actions, gestures and expressions to keep audience attention?</t>
  </si>
  <si>
    <t>Does the student show evidence of learning through different behaviours? Is there evidence of sustained attention and concentration?</t>
  </si>
  <si>
    <t>CLASS AVERAGE --&gt;</t>
  </si>
  <si>
    <t>In Talking To Others- Listening can be left blank, it shouldn't be counted as 0</t>
  </si>
  <si>
    <t>In Drama - Listening can be left blank, it shouldn't be counted as 0</t>
  </si>
  <si>
    <t>COMPETENCIES: 
Guiding questions for the competencies</t>
  </si>
  <si>
    <t>Never/not evident - 1</t>
  </si>
  <si>
    <t>Content is not consistent with the topic. No clear connection between different ideas in the speech evident.</t>
  </si>
  <si>
    <t>Grammar is mostly incorrect. Speaker's pronunciation is not clear. Speaker says individual words without phrasing, lacks fluency.</t>
  </si>
  <si>
    <t>Speaker uses known words from his vocabulary. No evidence of conscious choice of words to improve speech. Employs no language features.</t>
  </si>
  <si>
    <t>Doesn't know how to use voice, tone or expressions. Tries to use a few gestures and hand actions to limited success.</t>
  </si>
  <si>
    <t>No evidence of listening. Shows indifference and/or disinterest.</t>
  </si>
  <si>
    <t>Rarely/attempts to- 2</t>
  </si>
  <si>
    <t>Content is related to topic broadly. Some attempt to organize and present content in speech.</t>
  </si>
  <si>
    <t>Speaker attempts to use basic grammar accurately. Pronunication is sometimes clear and accurate. Speaks in few phrases and tries to be fluent.</t>
  </si>
  <si>
    <t>Attempts to use known and some new words from his vocabulary. Shows some attempt at conscious selection of words to improve speech and tries to use some language features to limited success.</t>
  </si>
  <si>
    <t>Attempts to use voice and tone to improve speech. Uses a few gestures, hand actions and expressions to limited success. Tries to maintain posture and stance while talking/speaking.</t>
  </si>
  <si>
    <t>Attempts to listen and track the speaker. Can respond and recall few points from speech.</t>
  </si>
  <si>
    <t>Sometimes / Inconsistent attempts- 3</t>
  </si>
  <si>
    <t>Content is sometimes aligned to the topic. Main ideas come across through speech some times. Content is organized and has a clear logical flow at times.</t>
  </si>
  <si>
    <t>Sometimes uses appropriate grammar rules and correct pronunciation. Speaks in phrases and sentences, some parts of speech are fluent.</t>
  </si>
  <si>
    <t>Speech shows some evidence of conscious selection of words from an extended vocabulary to enhance speech. Sometimes uses language features to moderate success.</t>
  </si>
  <si>
    <t>Sometimes uses voice and tone to create effect in speech with moderate success. Employs frequent gestures and expressions for better communication only when required. Maintains posture and stance sometimes while speaking.</t>
  </si>
  <si>
    <t>Listens and engages with the speaker some times. Responds and recalls some points of the speech.</t>
  </si>
  <si>
    <t>Most of the time/ Evident use -4</t>
  </si>
  <si>
    <t>Content is closely aligned to the topic. Main ideas are clearly discernible most of the times through the speech. Speaker's understanding is evident through clear organization and mostly lucid flow of ideas.</t>
  </si>
  <si>
    <t>Speaks fluently using accurate grammar and pronunciation most of the times. Pronunciation of new words is mostly right.</t>
  </si>
  <si>
    <t>Speech shows clear evidence of careful word choice from an extended vocabulary to enhance speech as well as use of language features appropriately to success most of the times.</t>
  </si>
  <si>
    <t>Use clear voice and intonation appropriately to create effect for extended time through the speech. Maintains comfortable and confident poise for most of the duration while employing expressions and gestures effectively for the most part.</t>
  </si>
  <si>
    <t>Listens and engages with the speaker most of the times. Takes notes and/or asks questions to deepen understanding of spech. Responds to and recalls many points of the speech and provides own opinions.</t>
  </si>
  <si>
    <t>Always/ Proficient -5</t>
  </si>
  <si>
    <t>Content is closely aligned to the topic. Main ideas are strongly portrayed and relayed throughout the speech. Speaker's understanding is evident through clear organization and lucid flow of different ideas and details makes for deeper understanding for the audience.</t>
  </si>
  <si>
    <t>Speech is fluent with right usage of all grammar rules. Pronunciation of known and unknown words is correct and blends fluidly with speech.</t>
  </si>
  <si>
    <t>Speech shows clear evidence of deliberate word choice from an extensive vocabulary to enhance speech. Speaker employs a wide range of language features appropriately and successfully throughout.</t>
  </si>
  <si>
    <t>Always speaks in a clear voice with appropriate intonation to create effect through the speech. Maintains confident and compelling poise through the speech while employing expressions and gestures sucessfully throughout.</t>
  </si>
  <si>
    <t>Completely engaged with the speaker by taking notes, asking relevant questions or comments. Can effectively summarize the speech and also provide responses with own views.</t>
  </si>
  <si>
    <t>EMERGENT BOY</t>
  </si>
  <si>
    <t>Beginning Level BOY</t>
  </si>
  <si>
    <t>% of students who scored above 70%</t>
  </si>
  <si>
    <t>Grade Level-&gt;</t>
  </si>
  <si>
    <t>2nd Standard Paper 1 and Paper 2 Content Mastery by Domain and Standard</t>
  </si>
  <si>
    <t>3rd Standard Paper 1 and Paper 2 Content Mastery by Domain and Standard</t>
  </si>
  <si>
    <t>4th Standard Paper 1 and Paper 2 Content Mastery by Domain and Standard</t>
  </si>
  <si>
    <t>5th Standard Paper 1 and Paper 2 Content Mastery by Domain and Standards</t>
  </si>
  <si>
    <t>6th Standard Paper 1 and Paper 2 Content Mastery by Domain and Standards</t>
  </si>
  <si>
    <t>7th Standard Paper 1 and Paper 2 Content Mastery by Domain and Standards</t>
  </si>
  <si>
    <t>8th Standard Paper 1 and Paper 2 Content Mastery by Domain and Standards</t>
  </si>
  <si>
    <t>% of students who scored below 40%</t>
  </si>
  <si>
    <t>Max Marks--&gt;</t>
  </si>
  <si>
    <t>&lt;-- Average Mastery of Content Taught (Mean)</t>
  </si>
  <si>
    <t>Domain--&gt;</t>
  </si>
  <si>
    <t>NBT</t>
  </si>
  <si>
    <t>OA</t>
  </si>
  <si>
    <t>NF</t>
  </si>
  <si>
    <t>NS</t>
  </si>
  <si>
    <t>RP</t>
  </si>
  <si>
    <t>EE</t>
  </si>
  <si>
    <t>&lt;-- % of content taught</t>
  </si>
  <si>
    <t>Standard--&gt;</t>
  </si>
  <si>
    <t>2NBT.1 Understand that the three digits of a three-digit number represent</t>
  </si>
  <si>
    <t>2NBT.2 Count within 1000; skip-count by 5s, 10s, and 100s.</t>
  </si>
  <si>
    <t>2NBT.3 Read and write numbers to 1000 using base-ten numerals, number names, and expanded form.</t>
  </si>
  <si>
    <t>2NBT.4 Compare two three-digit numbers based on meanings of the hundreds, tens, and ones digits</t>
  </si>
  <si>
    <t>2NBT.5 Fluently add and subtract within 100</t>
  </si>
  <si>
    <t>2NBT.6 Add up to four two-digit numbers using strategies based on place value and properties of operations.</t>
  </si>
  <si>
    <t>2NBT.7 Add and subtract within 1000</t>
  </si>
  <si>
    <t>2NBT.8 Mentally add 10 or 100 to a given number</t>
  </si>
  <si>
    <t>2NBT.9 Explain why addition and subtraction strategies work, using place value and the properties of operations.</t>
  </si>
  <si>
    <t>2OA.1 Use addition and subtraction within 100</t>
  </si>
  <si>
    <t>2OA.2 Fluently add and subtract within 20</t>
  </si>
  <si>
    <t>2OA.3 Determine whether a group of objects (up to 20) has an odd or even  number of members</t>
  </si>
  <si>
    <t>2OA.4 Use addition to find the total number of objects arranged in rectangular arrays</t>
  </si>
  <si>
    <t>3OA.1 Interpret products of whole numbers, e.g., interpret 5 × 7 as the total  number of objects in 5 groups of 7 objects each.  For example, describe a context in which a total number of objects can be expressed as 5 × 7.</t>
  </si>
  <si>
    <t>3OA.2 Interpret whole-number quotients of whole number</t>
  </si>
  <si>
    <t>3.OA.3 Use multiplication and division within 100 to solve word problems in  situations involving equal groups, arrays, and measurement quantities</t>
  </si>
  <si>
    <t>3OA.4 Determine the unknown whole number in a multiplication or division  equation relating three whole numbers</t>
  </si>
  <si>
    <t>3OA.5 Apply properties of operations as strategies to multiply and divide</t>
  </si>
  <si>
    <t>3OA.6 Understand division as an unknown-factor problem</t>
  </si>
  <si>
    <t>3OA.7 Fluently multiply and divide within 100, using strategies such as the  relationship between multiplication and division</t>
  </si>
  <si>
    <t>3.OA.8 Solve two-step word problems using the four operations</t>
  </si>
  <si>
    <t>3.OA.9: Identify arithmetic patterns including patterns in the addition table or multiplication table, and explain them using properties of operations</t>
  </si>
  <si>
    <t>3NBT.1 Use place value understanding to round whole numbers to the nearest  10 or 100.</t>
  </si>
  <si>
    <t>3NBT.2 Fluently add and subtract within 1000 using strategies and algorithms based on place value, properties of operations, and/or the relationship between addition and subtraction.</t>
  </si>
  <si>
    <t>3.NBT.3: Multiply one-digit whole numbers by multiples of 10 in the range 10–90 using strategies based on place value and properties of operations.</t>
  </si>
  <si>
    <t>4.NBT-1-Recognize that in a multi-digit whole number, a digit in one place represents ten times what it represents in the place to its right.</t>
  </si>
  <si>
    <t>4.NBT-2-Read and write multi-digit whole numbers using base-ten numerals, number names, and expanded form. Compare two multi-digit numbers based on meanings of the digits in each place, using symbols to record the results of comparisons.</t>
  </si>
  <si>
    <t>4.NBT-3-Use place value understanding to round multi-digit whole numbers to any place.</t>
  </si>
  <si>
    <t>4.NBT-4-Fluently add and subtract multi-digit whole numbers using the standard algorithm.</t>
  </si>
  <si>
    <t>4.NBT-5-Multiply a whole number of up to four digits by a one-digit whole number, and multiply two two-digit numbers, using strategies based on place value and the properties of operations.</t>
  </si>
  <si>
    <t>4.NBT-6-Find whole-number quotients and remainders with up to four-digit dividends and one-digit divisors, using strategies based on place value, the properties of operations, and/or the relationship between multiplication and division.</t>
  </si>
  <si>
    <t>4.OA-1-Interpret a multiplication equation as a comparison. Represent verbal statements of multiplicative comparisons as multiplication equations.</t>
  </si>
  <si>
    <t>4.OA.2 Multiply or divide to solve word problems involving multiplicative comparison, e.g., by using drawings and equations with a symbol for the unknown number to represent the problem, distinguishing multiplicative comparison from additive comparison.</t>
  </si>
  <si>
    <t>4.0A-3</t>
  </si>
  <si>
    <t>4.OA-4-Find all factor pairs for a whole number in the range 1–100.</t>
  </si>
  <si>
    <t>4.OA-5-Generate a number or shape pattern that follows a given rule. Identify apparent features of the pattern that were not explicit in the rule itself.</t>
  </si>
  <si>
    <t>4.NF-1</t>
  </si>
  <si>
    <t>4.NF-2-Compare two fractions with different numerators and different denominators</t>
  </si>
  <si>
    <r>
      <t xml:space="preserve">4.NF.3 Understand a fraction </t>
    </r>
    <r>
      <rPr>
        <i val="true"/>
        <sz val="8"/>
        <rFont val="Calibri"/>
        <family val="2"/>
        <charset val="1"/>
      </rPr>
      <t xml:space="preserve">a</t>
    </r>
    <r>
      <rPr>
        <sz val="8"/>
        <rFont val="Calibri"/>
        <family val="2"/>
        <charset val="1"/>
      </rPr>
      <t xml:space="preserve">/</t>
    </r>
    <r>
      <rPr>
        <i val="true"/>
        <sz val="8"/>
        <rFont val="Calibri"/>
        <family val="2"/>
        <charset val="1"/>
      </rPr>
      <t xml:space="preserve">b </t>
    </r>
    <r>
      <rPr>
        <sz val="8"/>
        <rFont val="Calibri"/>
        <family val="2"/>
        <charset val="1"/>
      </rPr>
      <t xml:space="preserve">with </t>
    </r>
    <r>
      <rPr>
        <i val="true"/>
        <sz val="8"/>
        <rFont val="Calibri"/>
        <family val="2"/>
        <charset val="1"/>
      </rPr>
      <t xml:space="preserve">a </t>
    </r>
    <r>
      <rPr>
        <sz val="8"/>
        <rFont val="Calibri"/>
        <family val="2"/>
        <charset val="1"/>
      </rPr>
      <t xml:space="preserve">&gt; 1 as a sum of fractions 1/</t>
    </r>
    <r>
      <rPr>
        <i val="true"/>
        <sz val="8"/>
        <rFont val="Calibri"/>
        <family val="2"/>
        <charset val="1"/>
      </rPr>
      <t xml:space="preserve">b</t>
    </r>
    <r>
      <rPr>
        <sz val="8"/>
        <rFont val="Calibri"/>
        <family val="2"/>
        <charset val="1"/>
      </rPr>
      <t xml:space="preserve">. a). Understand addition and subtraction of fractions as joining and separating parts referring to the same whole. (c) Add and subtract mixed numbers with like denominators</t>
    </r>
  </si>
  <si>
    <r>
      <t xml:space="preserve">5.NBT.1 </t>
    </r>
    <r>
      <rPr>
        <sz val="8"/>
        <color rgb="FF202020"/>
        <rFont val="Calibri"/>
        <family val="2"/>
        <charset val="1"/>
      </rPr>
      <t xml:space="preserve">Recognize that in a multi-digit number, a digit in one place represent 10 times as much as it represents in the place to its right and 1/10 of what it represents in the place to its left.</t>
    </r>
  </si>
  <si>
    <r>
      <t xml:space="preserve">5.NBT.2 </t>
    </r>
    <r>
      <rPr>
        <sz val="8"/>
        <color rgb="FF202020"/>
        <rFont val="Calibri"/>
        <family val="2"/>
        <charset val="1"/>
      </rPr>
      <t xml:space="preserve">Explain patterns in the number of zeros of the product when multiplying a number by powers of 10</t>
    </r>
  </si>
  <si>
    <r>
      <t xml:space="preserve">5.NBT.3  </t>
    </r>
    <r>
      <rPr>
        <sz val="8"/>
        <color rgb="FF000000"/>
        <rFont val="Calibri"/>
        <family val="2"/>
        <charset val="1"/>
      </rPr>
      <t xml:space="preserve">Read, write, and compare decimals to thousandths</t>
    </r>
  </si>
  <si>
    <r>
      <t xml:space="preserve">5.NBT.4  </t>
    </r>
    <r>
      <rPr>
        <sz val="8"/>
        <color rgb="FF202020"/>
        <rFont val="Calibri"/>
        <family val="2"/>
        <charset val="1"/>
      </rPr>
      <t xml:space="preserve">Use place value understanding to round decimals to any place.</t>
    </r>
  </si>
  <si>
    <r>
      <t xml:space="preserve">5.NBT.5 </t>
    </r>
    <r>
      <rPr>
        <sz val="8"/>
        <color rgb="FF202020"/>
        <rFont val="Calibri"/>
        <family val="2"/>
        <charset val="1"/>
      </rPr>
      <t xml:space="preserve">Fluently multiply multi-digit whole numbers using the standard algorithm.</t>
    </r>
  </si>
  <si>
    <r>
      <t xml:space="preserve">5.NBT.6 </t>
    </r>
    <r>
      <rPr>
        <sz val="8"/>
        <color rgb="FF202020"/>
        <rFont val="Calibri"/>
        <family val="2"/>
        <charset val="1"/>
      </rPr>
      <t xml:space="preserve">Find whole-number quotients of whole numbers with up to four-digit dividends and two-digit divisors, using strategies based on place value, the properties of operations, and/or the relationship between multiplication and division.</t>
    </r>
  </si>
  <si>
    <r>
      <t xml:space="preserve">5.NBT.7 </t>
    </r>
    <r>
      <rPr>
        <sz val="8"/>
        <color rgb="FF202020"/>
        <rFont val="Calibri"/>
        <family val="2"/>
        <charset val="1"/>
      </rPr>
      <t xml:space="preserve">Add, subtract, multiply, and divide decimals to hundredths, using concrete models or drawings and strategies based on place value, properties of operations, and/or the relationship between addition and subtraction</t>
    </r>
  </si>
  <si>
    <t>5.OA.1. Use parentheses, brackets, or braces in numerical expressions, and evaluate expressions with these symbols.</t>
  </si>
  <si>
    <t>5.OA.2. Write simple expressions that record calculations with numbers, and interpret numerical expressions without evaluating them.</t>
  </si>
  <si>
    <t>5.OA.3. Generate two numerical patterns using two given rules. Identify apparent relationships between corresponding terms. Form ordered pairs consisting of corresponding terms from the two patterns, and graph the ordered pairs on a coordinate plane.</t>
  </si>
  <si>
    <t>5NF-1 Add and subtract fractions with unlike denominators (including mixed numbers) by replacing given fractions with equivalent fractions in such a way as to produce an equivalent sum or difference of fractions with like denominators. For example, 2/3 + 5/4 = 8/12 + 15/12 = 23/12. (In general, a/b + c/d = (ad + bc)/bd.)</t>
  </si>
  <si>
    <t>5NF-2 Solve word problems involving addition and subtraction of fractions referring to the same whole, including cases of unlike denominators, e.g., by using visual fraction models or equations to represent the problem. Use benchmark fractions and number sense of fractions to estimate mentally and assess the reasonableness of answers. For example, recognize an incorrect result 2/5 + 1/2 = 3/7, by observing that 3/7 &lt; 1/2.</t>
  </si>
  <si>
    <t>5NF-3 Interpret a fraction as division of the numerator by the denominator (a/b = a ÷ b). Solve word problems involving division of whole numbers leading to answers in the form of fractions or mixed numbers, e.g., by using visual fraction models or equations to represent the problem. For example, interpret 3/4 as the result of dividing 3 by 4, noting that 3/4 multiplied by 4 equals 3, and that when 3 wholes are shared equally among 4 people each person has a share of size 3/4. If 9 people want to share a 50-pound sack of rice equally by weight, how many pounds of rice should each person get? Between what two whole numbers does your answer lie?</t>
  </si>
  <si>
    <t>5.NF.4. Apply and extend previous understandings of multiplication to multiply a fraction or whole number by a fraction.</t>
  </si>
  <si>
    <t>6NS-1 Interpret and compute quotients of fractions, and solve word  problems involving division of fractions by fractions.</t>
  </si>
  <si>
    <t>6NS-2 Fluently divide multi-digit numbers using the standard algorithm.</t>
  </si>
  <si>
    <t>6NS-3 Fluently add, subtract, multiply, and divide multi-digit decimals using the standard algorithm for each operation.</t>
  </si>
  <si>
    <t>6NS-4 Find the greatest common factor of two whole numbers less than or equal to 100 and the least common multiple of two whole numbers  less than or equal to 12.</t>
  </si>
  <si>
    <t>6NS-5 Understand that positive and negative numbers are used together  to describe quantities having opposite directions or values.</t>
  </si>
  <si>
    <t>6NS-6(a) Recognize opposite signs of numbers as indicating locations  on opposite sides of 0 on the number line.</t>
  </si>
  <si>
    <t>6NS-7(a) Interpret statements of inequality as statements about the relative position of two numbers on a number line diagram.</t>
  </si>
  <si>
    <t>6NS-7(b) Write, interpret, and explain statements of order for rational numbers in real-world contexts.</t>
  </si>
  <si>
    <r>
      <t xml:space="preserve">6NS-7(c) </t>
    </r>
    <r>
      <rPr>
        <sz val="8"/>
        <color rgb="FF000000"/>
        <rFont val="Calibri"/>
        <family val="2"/>
        <charset val="1"/>
      </rPr>
      <t xml:space="preserve">Understand the absolute value of a rational number as its distance from 0 on the number line; interpret absolute value as magnitude for a positive or negative quantity in a real-world situation. </t>
    </r>
  </si>
  <si>
    <t>6NS-8 Solve real-world and mathematical problems by graphing points in all  four quadrants of the coordinate plane.</t>
  </si>
  <si>
    <t>6RP-1 Understand the concept of a ratio and use ratio language to describe a ratio relationship between two quantities.</t>
  </si>
  <si>
    <t>6RP-2 Understand the concept of a unit rate</t>
  </si>
  <si>
    <t>6RP-3(a) Make tables of equivalent ratios relating quantities with whole number measurements, find missing values in the tables, and plot the pairs of values on the coordinate plane. Use tables to compare ratios.</t>
  </si>
  <si>
    <t>6EE-1 Write and evaluate numerical expressions involving whole-number  exponents.</t>
  </si>
  <si>
    <t>6EE-2(a) Write expressions that record operations with numbers and with  letters standing for numbers.  For example, express the calculation “Subtract y from 5” as 5 – y.</t>
  </si>
  <si>
    <r>
      <t xml:space="preserve">6EE-2(c) </t>
    </r>
    <r>
      <rPr>
        <sz val="8"/>
        <color rgb="FF141413"/>
        <rFont val="Calibri"/>
        <family val="2"/>
        <charset val="1"/>
      </rPr>
      <t xml:space="preserve">Evaluate expressions at specific values of their variables. Include expressions that arise from formulas used in real-world problems.</t>
    </r>
  </si>
  <si>
    <t>6.EE.3. Apply the properties of operations to generate equivalent expressions.</t>
  </si>
  <si>
    <t>6.EE.4. Identify when two expressions are equivalent i.e., when the two expressions name the same number regardless of which value is substituted into them.</t>
  </si>
  <si>
    <t>7NS-1 (d) Apply properties of operations as strategies to add and subtract rational numbers.</t>
  </si>
  <si>
    <t>7NS-1(c) Understand subtraction of rational numbers as adding the additive inverse.</t>
  </si>
  <si>
    <t>7NS-1 (b)</t>
  </si>
  <si>
    <t>7NS-2(d) Convert a rational number to a decimal using long division; know that the decimal form of a rational number terminates in 0s or eventually repeats.</t>
  </si>
  <si>
    <t>7NS-2(b) Understand that integers can be divided, provided that the divisor is not zero.</t>
  </si>
  <si>
    <t>7NS-2 (c) Apply properties of operations as strategies to multiply and divide rational numbers.</t>
  </si>
  <si>
    <t>7.NS.3. Solve real-world and mathematical problems involving the four operations with rational numbers.</t>
  </si>
  <si>
    <t>7.EE.1. Apply properties of operations as strategies to add, subtract, factor, and expand linear expressions with rational coefficients.</t>
  </si>
  <si>
    <t>7.EE-2 Understand that rewriting an expression in different forms in a problem context can shed light on the problem and how the quantities in it are related.</t>
  </si>
  <si>
    <t>7.EE.3. Solve multi-step real-life and mathematical problems posed with positive and negative rational numbers in any form</t>
  </si>
  <si>
    <t>7.EE.4. Use variables to represent quantities in a real-world or mathematical problem, and construct simple equations to solve problems by reasoning about the quantities.</t>
  </si>
  <si>
    <t>7.RP.1. Compute unit rates associated with ratios of fractions, including ratios of lengths, areas and other quantities measured in like or different units.</t>
  </si>
  <si>
    <r>
      <t xml:space="preserve">7.RP.</t>
    </r>
    <r>
      <rPr>
        <sz val="8"/>
        <color rgb="FF141413"/>
        <rFont val="Calibri"/>
        <family val="2"/>
        <charset val="1"/>
      </rPr>
      <t xml:space="preserve">2b. Identify the constant of proportionality (unit rate) in tables, graphs, equations, diagrams, and verbal descriptions of proportional relationships.</t>
    </r>
  </si>
  <si>
    <t>7.RP.2a : Decide whether two quantities are in a proportional relationship, e.g., by testing for equivalent ratios in a table or graphing on a coordinate plane and observing whether the graph is a straight line through the origin.</t>
  </si>
  <si>
    <t>7.RP.2c Represent proportional relationships by equations. For example, if total cost t is proportional to the number n of items purchased at a constant price p, the relationship between the total cost and the number of items can be expressed as t = pn.</t>
  </si>
  <si>
    <t>7.RP.3 Use proportional relationships to solve multistep ratio and percent problems. Examples: simple interest, tax, markups and markdowns, gratuities and commissions, fees, percent increase and decrease, percent error.</t>
  </si>
  <si>
    <t>8.NS.1 Know that numbers that are not rational are called irrational. Understand informally that every number has a decimal expansion</t>
  </si>
  <si>
    <t>8.NS.2 Use rational approximations of irrational numbers to compare the size of irrational numbers</t>
  </si>
  <si>
    <t>8.EE.1 Know and apply the properties of integer exponents to generate equivalent numerical expressions</t>
  </si>
  <si>
    <t>8.EE.2 Use square root and cube root symbols to represent</t>
  </si>
  <si>
    <t>8.EE.3 Use numbers expressed in the form of a single digit times an integer power of 10 to estimate very large or very small quantities</t>
  </si>
  <si>
    <t>8.EE.4 Perform operations with numbers expressed in scientific notation, including problems where both decimal and scientific notation are used</t>
  </si>
  <si>
    <t>8.G.1 Verify experimentally the properties of rotations, reflections, and translations:</t>
  </si>
  <si>
    <r>
      <t xml:space="preserve">8.G.2 </t>
    </r>
    <r>
      <rPr>
        <sz val="10"/>
        <color rgb="FF141413"/>
        <rFont val="Calibri"/>
        <family val="2"/>
        <charset val="1"/>
      </rPr>
      <t xml:space="preserve">Understand that a two dimensional figure is congruent to another if the second can be obtained from the first by a sequence of rotations, reflections, and translations</t>
    </r>
  </si>
  <si>
    <r>
      <t xml:space="preserve">8.G.3 </t>
    </r>
    <r>
      <rPr>
        <sz val="10"/>
        <color rgb="FF141413"/>
        <rFont val="Calibri"/>
        <family val="2"/>
        <charset val="1"/>
      </rPr>
      <t xml:space="preserve">Describe the effect of dilations, translations, rotations, and reflections</t>
    </r>
  </si>
  <si>
    <t>8.G.4</t>
  </si>
  <si>
    <t>8.G.5</t>
  </si>
  <si>
    <r>
      <t xml:space="preserve">8.G.6 </t>
    </r>
    <r>
      <rPr>
        <sz val="10"/>
        <rFont val="Calibri"/>
        <family val="2"/>
        <charset val="1"/>
      </rPr>
      <t xml:space="preserve">Explain a proof of the Pythagorean Theorem and its converse</t>
    </r>
    <r>
      <rPr>
        <sz val="11"/>
        <rFont val="Arial"/>
        <family val="2"/>
        <charset val="1"/>
      </rPr>
      <t xml:space="preserve">.</t>
    </r>
  </si>
  <si>
    <r>
      <t xml:space="preserve">8.G.7 </t>
    </r>
    <r>
      <rPr>
        <sz val="10"/>
        <color rgb="FF141413"/>
        <rFont val="Calibri"/>
        <family val="2"/>
        <charset val="1"/>
      </rPr>
      <t xml:space="preserve">Apply the Pythagorean Theorem to determine unknown side lengths in right triangles in real-world and mathematical problems in two and three dimensions.</t>
    </r>
  </si>
  <si>
    <r>
      <t xml:space="preserve">8.G.8 </t>
    </r>
    <r>
      <rPr>
        <sz val="10"/>
        <color rgb="FF141413"/>
        <rFont val="Calibri"/>
        <family val="2"/>
        <charset val="1"/>
      </rPr>
      <t xml:space="preserve">Apply the Pythagorean Theorem to find the distance between two points in a coordinate system.</t>
    </r>
  </si>
  <si>
    <t>Overall Mastery</t>
  </si>
  <si>
    <t>Current Math Band</t>
  </si>
  <si>
    <t>Recommended Goal Band</t>
  </si>
  <si>
    <t>Recommended Goal</t>
  </si>
  <si>
    <t>Grade Level -- &gt;</t>
  </si>
  <si>
    <t>Grade 1 paper 1</t>
  </si>
  <si>
    <t>Grade 1 paper 2</t>
  </si>
  <si>
    <t>Grade 2 paper 1</t>
  </si>
  <si>
    <t>Grade 2 paper 2</t>
  </si>
  <si>
    <t>Grade 3 paper 1</t>
  </si>
  <si>
    <t>Grade 3 paper 2</t>
  </si>
  <si>
    <t>Grade 4 paper 1</t>
  </si>
  <si>
    <t>Grade 4 paper 2</t>
  </si>
  <si>
    <t>Grade 5 paper 1</t>
  </si>
  <si>
    <t>Grade 5 paper 2</t>
  </si>
  <si>
    <t>6th grade paper 1</t>
  </si>
  <si>
    <t>6th grade paper 2</t>
  </si>
  <si>
    <t>6th grade paper 3</t>
  </si>
  <si>
    <t>7h grade paper 1</t>
  </si>
  <si>
    <t>7th grade paper 2</t>
  </si>
  <si>
    <t>7th grade paper 3</t>
  </si>
  <si>
    <t>8th grade paper 1</t>
  </si>
  <si>
    <t>8th grade paper 2</t>
  </si>
  <si>
    <t>Max Marks per question--&gt;</t>
  </si>
  <si>
    <t>QUESTION TYPE--&gt;</t>
  </si>
  <si>
    <t>Knowledge</t>
  </si>
  <si>
    <t>Understanding</t>
  </si>
  <si>
    <t>8Knowledge</t>
  </si>
  <si>
    <t>8Understanding</t>
  </si>
  <si>
    <t>8Application</t>
  </si>
  <si>
    <t>DOMAIN--&gt;</t>
  </si>
  <si>
    <t>6Number System</t>
  </si>
  <si>
    <t>8Algebra</t>
  </si>
  <si>
    <t>8Statiscits</t>
  </si>
  <si>
    <t>8Geometry</t>
  </si>
  <si>
    <t>WITHIN YOUR GRADE LEVEL, Select "Yes" if you DID teach the standard and "NO" if you DID NOT teach the standard [Leave all other standards as N/A ]  --&gt;</t>
  </si>
  <si>
    <t>Please select  ---&gt;</t>
  </si>
  <si>
    <t>N/A</t>
  </si>
  <si>
    <t>Note: For grades 6 and 7, in Delhi/Chennai students will do Paper 1 and paper 2. But in Mumbai/Pune students will do paper 2 and 3 (this is to accommodate for different states curriculum)</t>
  </si>
  <si>
    <t>SWBAT distinguish between "big" and "small" objects when a picture is shown.</t>
  </si>
  <si>
    <t>SWBAT identify the "bigger" object by making a visual comparison.</t>
  </si>
  <si>
    <t>SWBAT identify the biggest object from a set of three similar objects.</t>
  </si>
  <si>
    <t>SWBAT identify the object on 'top' and at the 'bottom'.</t>
  </si>
  <si>
    <t>SWBAT tick/circle objects which are 'nearer' and 'farther' from another object.</t>
  </si>
  <si>
    <t>SWBAT tick/circle nearest/farthest object from another reference object.</t>
  </si>
  <si>
    <t>SWBAT distinguish between objects "above" and "below" a reference object.</t>
  </si>
  <si>
    <t>SWBAT write numbers 1 through 5.</t>
  </si>
  <si>
    <t>SWBAT match number names to numerals. (1 to 5 only)</t>
  </si>
  <si>
    <t>SWBAT count objects in pictures and match it to corresponding number (both numeral and word)</t>
  </si>
  <si>
    <t>SWBAT choose/tick group with "more"/""less" objects in it.</t>
  </si>
  <si>
    <t>SWBAT group/circle objects corresponding to the number given to them in numerals and words (up to 5)</t>
  </si>
  <si>
    <t>SWBAT write 2 number after the one given to them.</t>
  </si>
  <si>
    <t>SWBAT write numbers that come before and after a given number</t>
  </si>
  <si>
    <t>SWBAT count two separate sets of objects to arrive at the sum.</t>
  </si>
  <si>
    <t>SWBAT express addition shown with pictures by using numbers.</t>
  </si>
  <si>
    <t>SWBAT match sums (3+2, 4+3 etc) to pictures with number of objects equal to the sum.</t>
  </si>
  <si>
    <t>SWBAT identify and name a triangle, square, circle and a rectangle.</t>
  </si>
  <si>
    <t>SWBAT determine which objects occour the most/least number of times in a picture.</t>
  </si>
  <si>
    <t>SWBAT determine how many times an entity occurs in one observation as well as across several observations.</t>
  </si>
  <si>
    <t>SWBAT identify a recurring pattern and articulate what a pattern means.</t>
  </si>
  <si>
    <t>SWBAT distinguish between scenarios where a pattern exists and where it doesn't.</t>
  </si>
  <si>
    <t>SWBAT articulate what repeating pattern is and extend a given pattern.
(The repeating elements remain unchanged)</t>
  </si>
  <si>
    <t>SWBAT extend/fill in missing elements of a pattern (numerical)
(Difference between numbers remains constant)</t>
  </si>
  <si>
    <t>SWBAT extend/fill in missing elements of a pattern (geometric)
(Difference between elements is incremental)</t>
  </si>
  <si>
    <t>SWBAT identify the number of 10s and 1s in a picture and write the corresponding number (between 51-100)</t>
  </si>
  <si>
    <t>SWBAT illustrate the number of 10s and 1s in any number between 51-100.</t>
  </si>
  <si>
    <t>SWBAT match the number between 51-100 to their number names.</t>
  </si>
  <si>
    <t>SWBAT extend/fill in any sequence of numbers between 51-100.</t>
  </si>
  <si>
    <t>SWBAT identify and illustrate coins used in India (50p,Re 1, Rs 2, Rs 5)</t>
  </si>
  <si>
    <t>SWBAT identify currecny notes used in India (Rs5,10,20,50 and 100)</t>
  </si>
  <si>
    <t>SWBAT make a sum of money by combining the given coins in various combinations.</t>
  </si>
  <si>
    <t>SWBAT create a story problem for a given scenario.</t>
  </si>
  <si>
    <t>SWBAT name objects that are "long" and "round"</t>
  </si>
  <si>
    <t>SWBAT distinguish between "flat" and "round" surfaces</t>
  </si>
  <si>
    <t>SWBAT infer by observation that a flat surface "slides" and a "round" one rolls</t>
  </si>
  <si>
    <t>SWBAT identify objects that can be stacked one top of the other.</t>
  </si>
  <si>
    <t>SWBAT differentiante between "heavy" and "light' objects.</t>
  </si>
  <si>
    <t>SWBAT decide who/what is heavier/lighter/of equal weight by observing the tilt of a see-saw and a weighing scale.</t>
  </si>
  <si>
    <t>SWBAT match objects that different animals can carry.</t>
  </si>
  <si>
    <t>SWBAT make bundles of ice-cream sticks to show how many 10s there are in 10,20, 30, 40 and 50.</t>
  </si>
  <si>
    <t>SWBAT identify the 10s between which a number lies.</t>
  </si>
  <si>
    <t>SWBAT arrange numbers in sequence.</t>
  </si>
  <si>
    <t>SWBAT estimate an answer by connecting to real life experience.</t>
  </si>
  <si>
    <t>SWBAT identify objects based on their ordinality.</t>
  </si>
  <si>
    <t>SWBAT estimate how many bundles/garlands/bunches of 10 can be made by using x objects.</t>
  </si>
  <si>
    <t>SWBAT fill in the missing elements of a pattern of numbers.</t>
  </si>
  <si>
    <t>SWBAT compare the amount which two vessels can hold and decide which one holds more/less liquid.</t>
  </si>
  <si>
    <t>SWBAT estimate how many times a smaller vessel will be used to fill up a bigger vessel.</t>
  </si>
  <si>
    <t>SWBAT expand any two digit number into 10s and 1s</t>
  </si>
  <si>
    <t>SWBAT to name the days of the week based on their ordinality (first day, fifth day,etc)</t>
  </si>
  <si>
    <t>SWBAT identify days before,after (more than one day before/after) a day in the calendar.
SWBAT identify the days with reference to today/yesterday/tomorrow.</t>
  </si>
  <si>
    <t>SWBAT to arrange names of months of a year in order.</t>
  </si>
  <si>
    <t>SWBAT interpret and identify elements in a calendar/chart/time-table/etc</t>
  </si>
  <si>
    <t>SWBAT name the months in which particular festivals/seasons/fruits occur.</t>
  </si>
  <si>
    <t>SWBAT add a two-digit number to a single-digit number (with/without carry over)</t>
  </si>
  <si>
    <t>SWBAT identify and illustrate standing, slanting and sleeping lines.</t>
  </si>
  <si>
    <t>SWBAT create patterns using straight and curved lines.</t>
  </si>
  <si>
    <t>SWBAT add two two-digit numbers without carry over.</t>
  </si>
  <si>
    <t>SWBAT add two two-digit numbers with carry over.</t>
  </si>
  <si>
    <t>SWBAT subtract two two-digit numbers without borrowing.</t>
  </si>
  <si>
    <t>SWBAT subtract two two-digit numbers with borrowing.</t>
  </si>
  <si>
    <t>SWBAT decide which non-standard unit (handspan/fingers) they'll use to measure the length of objects.</t>
  </si>
  <si>
    <t>SWBAT fill in the missing addendums for a three digit addition.</t>
  </si>
  <si>
    <t>SWBAT add/subtract amounts of money.</t>
  </si>
  <si>
    <t>SWBAT solve one step word problems on addition/subtraction.</t>
  </si>
  <si>
    <t>SWBAT apply measurement by fingers/handspan to estimate distance between objects and decide which is closer/further from a point of reference.</t>
  </si>
  <si>
    <t>SWBAT record data in a table by analysing the number of objects in a picture.</t>
  </si>
  <si>
    <t>SWBAT decide which operation to perform in a story problem.</t>
  </si>
  <si>
    <t>SWBAT state if the given view of an object is the 'side'/'top' view</t>
  </si>
  <si>
    <t>SWBAT to complete the picture of a square, rectangle and triangle by drawing the missing sides.</t>
  </si>
  <si>
    <t>SWBAT draw a lines of symmetry for objects.</t>
  </si>
  <si>
    <t>SWBAT read and write three digit numbers using numerals and words.</t>
  </si>
  <si>
    <t>SWBAT compare three digit numbers (between 100-200)</t>
  </si>
  <si>
    <t>SWBAT skip count (forward) by 50</t>
  </si>
  <si>
    <t>SWBAT skip count backwards by 2s / 3s /5s /10s</t>
  </si>
  <si>
    <t>SWBAT write numbers in expanded form and add them (numbers less than 100)</t>
  </si>
  <si>
    <t>SWBAT solve word problems based on addition</t>
  </si>
  <si>
    <t>SWBAT decompose a number into sum of different numbers</t>
  </si>
  <si>
    <t>SWBAT use non-standard units to measure length of objects</t>
  </si>
  <si>
    <t>SWBAT measure lengths of objects using a ruler</t>
  </si>
  <si>
    <t>a. SWBAT determine the shortest route between two points by measuring the length of the routes. B. SWBAT conclude that the shortest route between any two given points is a straight line between them.</t>
  </si>
  <si>
    <t>SWBAT judge which units to use (cm,m,km) to measure distances</t>
  </si>
  <si>
    <t>SWBAT identify and differentiate between straight and curved edges as well as  corners a 3-d object.</t>
  </si>
  <si>
    <t>SWBAT differenciate between objects having straight and curved edges.</t>
  </si>
  <si>
    <t>SWBAT continue a given pattern</t>
  </si>
  <si>
    <t>SWBAT subtract three digit numbers without borrowing. (Word problems)
SWBAT subtract three digit numbers with borrowing. (word problems)
SWBAT read a word problem and decide which operation to use (addition/subtraction).</t>
  </si>
  <si>
    <t>SWBAT demonstrate that addition and subtraction are inverse operations.</t>
  </si>
  <si>
    <t>SWBAT determine missing numbers in addition/subtraction problems.</t>
  </si>
  <si>
    <t>SWBAT name/match activities that take/happen at seconds/ minutes, days,week/month/night/day</t>
  </si>
  <si>
    <t>SWBAT order events in the order in which they occur in a calendar year.</t>
  </si>
  <si>
    <t>SWBAT tell time to nearest half-hour.</t>
  </si>
  <si>
    <t>SWBAT estimate how many of a smaller object (non-standard unit) will be equivalent to the weight of a larger object.</t>
  </si>
  <si>
    <t>SWBAT name objects that weigh more/less than a given non-standard unit object.</t>
  </si>
  <si>
    <t>SWBAT compare the weight of day-to-day objects to a standard weighing unit (1kg)</t>
  </si>
  <si>
    <t>SWBAT represent repeated addition as multiplication.</t>
  </si>
  <si>
    <t>SWBAT apply multiplication tables to solve problems.</t>
  </si>
  <si>
    <t>SWBAT contine a given pattern by recognising the multiplication pattern in it.</t>
  </si>
  <si>
    <t>SWBAT list things around them that contain a pattern.</t>
  </si>
  <si>
    <t>SWBAT articulate the rule that a given geometric/pictographic pattern follows.</t>
  </si>
  <si>
    <t>SWBAT express a number as a product of itself and 1, the product of 2 or more combination of numbers.</t>
  </si>
  <si>
    <t>SWBAT match (by estimation) different containers to the amount of liquid they can hold.</t>
  </si>
  <si>
    <t>SWBAT use non-standard units of measurement/comparison to estimate how much of a smaller unit will be required to make a larger unit.</t>
  </si>
  <si>
    <t>SWBAT articulate that division means sharing equally and demonstrate it by creating groups with equal number of objects.</t>
  </si>
  <si>
    <t>SWBAT divide two digit numbers by a one digit number.</t>
  </si>
  <si>
    <t>SWBAT interpret tables and pictographs to isolate and compare data.</t>
  </si>
  <si>
    <t>SWBAT represent pictorially the combination of currency notes/coins required to make a given sum.</t>
  </si>
  <si>
    <t>SWBAT sum up the value of given set of currency notes/coins.</t>
  </si>
  <si>
    <t>SWBAT add sums of money</t>
  </si>
  <si>
    <t>SWBAT subtract sums of money</t>
  </si>
  <si>
    <t>SWBAT solve word problems that involve addition/subtraction of money.</t>
  </si>
  <si>
    <t>SWBAT Converts units of length- Kilometer to Meter  Meter  to Centimeter</t>
  </si>
  <si>
    <t>SWBAT explain their strategy in solving
single step word problems. (All operations,
addition, multiplications and division)</t>
  </si>
  <si>
    <t>SWBAT explain their strategy in solving two step word problems (involving addition, subtraction, multiplication and division)</t>
  </si>
  <si>
    <t>SWBAT tell the time by reading a clock correct to 5 minutes</t>
  </si>
  <si>
    <t>SWBAT use different formats for representing date, month and year.</t>
  </si>
  <si>
    <t>SWBAT distinguish between a cuboid and a cube.</t>
  </si>
  <si>
    <t>SWBAT estimate distances greater/lesser or equal to 1 km.</t>
  </si>
  <si>
    <t>SWBAT measure time intervals between any two given instances of time.</t>
  </si>
  <si>
    <t>SWBAT find the exact time when a given</t>
  </si>
  <si>
    <t>time related problems on calendar.                                            E.g. Count the number of days between two given dates</t>
  </si>
  <si>
    <t>SWBAT represent events of  life on a timeline.</t>
  </si>
  <si>
    <t>SWBAT identify edges, corners and faces of 3D shapes and describe 3D shapes using their characteristics.</t>
  </si>
  <si>
    <t>SWBAT create a set of numbers from given 4, 5 digits.</t>
  </si>
  <si>
    <t>SWBAT Identify shapes in patterns.</t>
  </si>
  <si>
    <t>SWBAT estimate distance between two different points/locations and use the correct attribute for it (cm, m and km).</t>
  </si>
  <si>
    <t>SWBAT estimate (length of objects)/ (distance between two points) and then check their estimate for accuracy. (in cm or m)</t>
  </si>
  <si>
    <t>SWBAT read and represent  time using a 24 hour clock.</t>
  </si>
  <si>
    <t>SWBAT create different patterns.</t>
  </si>
  <si>
    <t>SWBAT use estimation as a tool for                                                                                     measuring time and time intervals. (E.g. How many minutes does it take to fill a bucket?)</t>
  </si>
  <si>
    <t>SWBAT make word problems from given equations.</t>
  </si>
  <si>
    <t>SWBAT measure objects with their correct attribute of length(cm and m) by using meter  scale or cm scales.(E.g. Basketball ring is 10 foot(3 meter) from ground)</t>
  </si>
  <si>
    <t>SWBAT identify top, side and bottom view of objects.</t>
  </si>
  <si>
    <t>Single numbers with 2, 3 and 4 digit numbers.</t>
  </si>
  <si>
    <t>Two digit numbers by 2 digit numbers.</t>
  </si>
  <si>
    <t>SWBAT solve real life problems of volume by using all operations.</t>
  </si>
  <si>
    <t>SWBAT identify and measure radius, diameter in a circle.</t>
  </si>
  <si>
    <t>SWBAT solve real problems dealing with money or change; how much to pay using denomination notes.</t>
  </si>
  <si>
    <t>SWBAT estimate the volume contained in objects by using 1 ml, 100ml, 500 ml(half a litre),1 L as standards. (E.g. Use language like almost equal to 100 ml, greater than 1 ml)</t>
  </si>
  <si>
    <t>SWBAT identify relationships [conversions] between units of measurement of volume. Conversion of L to ml. (1 ml X 1000 = 1 l, 100 ml X 10 = 1 l)</t>
  </si>
  <si>
    <t>SWBAT identify half and quarter of regular shapes such as rectangle, square, circle etc.</t>
  </si>
  <si>
    <t>SWBAT solve problems on length by identifying half, one fourth, three fourth of a metre in terms of cm</t>
  </si>
  <si>
    <t>SWBAT solve word problems involving halves, quarters and three fourths of objects(including money).</t>
  </si>
  <si>
    <t>SWBAT complete Geometric Patterns.</t>
  </si>
  <si>
    <t>SWBAT identify the Geometric Repeating Patterns and the rule that defines them.</t>
  </si>
  <si>
    <t>SWBAT identify patterns in “same sum”, “addition” and number towers.</t>
  </si>
  <si>
    <t>SWBAT create Numeric and Geometric</t>
  </si>
  <si>
    <t>SWBAT solve word problems on weight by using operations (including simple conversions).</t>
  </si>
  <si>
    <t>SWBAT create a balance to compare weights of different objects (use terms like x is heavier or x is lighter).</t>
  </si>
  <si>
    <t>SWBAT convert between units (Kg to g)</t>
  </si>
  <si>
    <t>SWBAT calculate perimeter (length of boundary) of regular and irregular shapes.</t>
  </si>
  <si>
    <t>SWBAT use long division method to perform division (Identify dividend, divider and remainder).</t>
  </si>
  <si>
    <t>SWBAT interpret numerical/pictorial information from tables.</t>
  </si>
  <si>
    <t>SWBAT identify and relate 2-D shapes in given 3-D objects and draw basic 3-D figures using 2-D shapes.</t>
  </si>
  <si>
    <t>SWBAT identify place and place values of a numbers up to 1 crore.</t>
  </si>
  <si>
    <t>SWBAT read and write numbers up to 1 Crore (1 hundred lakh).</t>
  </si>
  <si>
    <t>SWBAT write the expanded form of numbers up to 1 crore.</t>
  </si>
  <si>
    <t>SWBAT arrange the numbers in increasing/decreasing order.</t>
  </si>
  <si>
    <t>SWBAT create smallest and largest 7 digit numbers from any given digits.</t>
  </si>
  <si>
    <t>SWBAT solve word problems based on simple operations of add, subtract, multiply and divide.</t>
  </si>
  <si>
    <t>SWBAT use estimation as a tool to solve various problems based on comparison of size, length, volume (capacity).</t>
  </si>
  <si>
    <t>SWBAT construct multiple same sided objects but with different shapes.</t>
  </si>
  <si>
    <t>SWBAT identify right angles, angles- less- than right angle(acute) and angles-more -than right angle(obtuse) in 2-D shapes by using an angle tester (divider).</t>
  </si>
  <si>
    <t>SWBAT use a ‘D’ or a protractor to approximately measure the angles.</t>
  </si>
  <si>
    <t>SWBAT identify right angles, angles- less- than right angle (acute) and angles- more -than right angle(obtuse) objects around them by using an angle tester (divider) and/or by general observation.</t>
  </si>
  <si>
    <t>SWBAT compare the area and perimeter of various regular shapes using unit- squares and grid paper.</t>
  </si>
  <si>
    <t>SWBAT compare areas of irregular shapes using unit-squares and grid paper.</t>
  </si>
  <si>
    <t>SWBAT identify fractions as equal parts of a whole.</t>
  </si>
  <si>
    <t>SWBAT identify a given fraction in numerals (1/2, 3/5 etc) and number names(two-fifths, three-eighths etc)</t>
  </si>
  <si>
    <t>SWBAT order fractions in increasing and decreasing order.</t>
  </si>
  <si>
    <t>SWBAT compare two fractions (like fractions)</t>
  </si>
  <si>
    <t>SWBAT identify equivalent fractions.</t>
  </si>
  <si>
    <t>SWBAT solve word problems based on fractions</t>
  </si>
  <si>
    <t>SWBAT compare two fractions (unlike fractions)</t>
  </si>
  <si>
    <t>SWBAT identify the rotation rules being followed in a given geometric pattern.</t>
  </si>
  <si>
    <t>SWBAT draw a line of symmetry for any given shape.</t>
  </si>
  <si>
    <t>SWBAT identify the rotational symmetry of given objects at a given angle of rotation. (half turn,- turn etc.)</t>
  </si>
  <si>
    <t>SWBAT differentiate between symmetric and asymmetric figures.</t>
  </si>
  <si>
    <t>SWBAT find multiples of a given number.</t>
  </si>
  <si>
    <t>SWBAT find factors of a 2 digit number using multiple strategies (like factor tree, area model, grouping etc.)</t>
  </si>
  <si>
    <t>SWBAT find common multiples of any 2 given numbers.</t>
  </si>
  <si>
    <t>SWBAT find common factors between any 2 given numbers.</t>
  </si>
  <si>
    <t>SWBAT solve word problems based on the concept of factors and multiples.</t>
  </si>
  <si>
    <t>SWBAT extend a numeric patterns based on general observations.</t>
  </si>
  <si>
    <t>SWBAT calculate actual distances based on the information provided by the scale of a map.</t>
  </si>
  <si>
    <t>SWBAT represent 3-D objects on paper in the form of nets.</t>
  </si>
  <si>
    <t>SWBAT represent fractions (with denominator = 10) in decimal notation and vice versa.</t>
  </si>
  <si>
    <t>SWBAT represent a given decimal number in fractions (denominator=10) and vice versa</t>
  </si>
  <si>
    <t>SWBAT identify the place and the place value of decimal numbers (up to hundredth place).</t>
  </si>
  <si>
    <t>SWBAT compare two decimal numbers.</t>
  </si>
  <si>
    <t>SWBAT arrange decimals in increasing and decreasing order.</t>
  </si>
  <si>
    <t>SWBAT add, subtract decimal numbers (up to hundredth place)</t>
  </si>
  <si>
    <t>SWBAT solve word problems involving units of measurement (length, weight, money, temperature) in decimal fractions.</t>
  </si>
  <si>
    <t>SWBAT solve problems on finding the area, perimeter or measure of the length of a given regular shape when some pre-condition is given.</t>
  </si>
  <si>
    <t>SWBAT scale up (enlarge) shapes on a map and answer questions based on the map.</t>
  </si>
  <si>
    <t>SWBAT represent 3-D objects on paper in form of perspective drawings (deep drawing).</t>
  </si>
  <si>
    <t>SWBAT use standard units to calculate the volume of a given object.</t>
  </si>
  <si>
    <t>SWBATrepresent metric measures kilometer, metre, kilogram, gram, rupee and paise in decimal form</t>
  </si>
  <si>
    <t>SWBAT organize the given data in the form of a table using tally marks</t>
  </si>
  <si>
    <t>SWBAT read and interpret a pictograph</t>
  </si>
  <si>
    <t>SWBAT read and interpret a bar graph</t>
  </si>
  <si>
    <t>SWBAT draw a bar graph of the given data</t>
  </si>
  <si>
    <t>SWBAT demonstrate their thinking explaining whether a particular measurement represents the perimeter and area of a given figure or not</t>
  </si>
  <si>
    <t>SWBAT add and subtract decimals(up to 3 decimal places)</t>
  </si>
  <si>
    <t>SWBAT calculate the area of a given square and a rectangle</t>
  </si>
  <si>
    <t>SWBAT understand the idea of variable and use variables in representing patterns real life situations</t>
  </si>
  <si>
    <t>SWBAT understand and compute the areas of different shapes/figures using grid-squares</t>
  </si>
  <si>
    <t>SWBAT understand and compute the perimeter of a given regular shape  (Rectangle, Square,Equilateral Triangle,etc)</t>
  </si>
  <si>
    <t>-  b) In rules from arithmetic commutavity, distributivity etc.)</t>
  </si>
  <si>
    <t>SWBAT construct an algebraic expression in a given situation</t>
  </si>
  <si>
    <t>SWBAT read and solve equations with variables</t>
  </si>
  <si>
    <t>SWBAT apply the concept of ratios in daily life situations</t>
  </si>
  <si>
    <t>SWBAT make symmetric figures</t>
  </si>
  <si>
    <t>SWBAT understand the meaning of proportion</t>
  </si>
  <si>
    <t>SWBAT solve daily life problems using unitary method</t>
  </si>
  <si>
    <t>SWBAT solve daily life problems by using ratio or proportion</t>
  </si>
  <si>
    <t>SWBAT identify objects/figures having line symmetry</t>
  </si>
  <si>
    <t>SWBAT identify objects having more than one line of symmetry</t>
  </si>
  <si>
    <t>SWBAT create mirror images of 2-D objects</t>
  </si>
  <si>
    <t>SWBAT construct a Circle with given radius by using a compass</t>
  </si>
  <si>
    <t>SWBAT construct a line segment of any given length</t>
  </si>
  <si>
    <t>SWBAT construct a perpendicular to a line through a point on it</t>
  </si>
  <si>
    <t>SWBAT construct a copy of a given line segment</t>
  </si>
  <si>
    <t>SWBAT construct a perpendicular to a line through a point not on it</t>
  </si>
  <si>
    <t>SWBAT construct perpendicular bisector of a given line segment</t>
  </si>
  <si>
    <t>SWBAT construct a copy of an angle of unknown measure</t>
  </si>
  <si>
    <t>SWBAT simplify an arithmetic expression by using the PEMDAS/BODMAS rule.</t>
  </si>
  <si>
    <t>SWBAT add like monomials.</t>
  </si>
  <si>
    <t>SWBAT calculate the % of any given number.</t>
  </si>
  <si>
    <t>SWBAT state and prove that the sum of interior angles of a triangle is 2 right angles or 180 deg.</t>
  </si>
  <si>
    <t>SWBAT compute the area of figures</t>
  </si>
  <si>
    <t>SWBAT add unlike monomials.</t>
  </si>
  <si>
    <t>SWBAT solve real-world problems involving the difference between rational numbers</t>
  </si>
  <si>
    <t>SWBAT state and verify by observation (drawing triangles with different side lengths) that the sum of length of any two sides is greater than the length of the third side.
(Encourage students to use this idea to answer questions like:
If two sides of a triangle are 6cm and 5cm long which of the following cannot be length of the third side? Give options)</t>
  </si>
  <si>
    <t>SWBAT compute the value of an interior angle when two other interior angles are known.</t>
  </si>
  <si>
    <t>SWBAT calculate what percentage a number is of another number</t>
  </si>
  <si>
    <t>SWBAT apply unit rate to find cost of carpetting/painting/tiling/tilling/etc areas.</t>
  </si>
  <si>
    <t>SWBAT add trinomials to trinomials.</t>
  </si>
  <si>
    <t>SWBAT construct a perpendicular to a given line from a point outside the given line using a compass.</t>
  </si>
  <si>
    <t>SWBAT calculate rate of interest for a principal with other known variables</t>
  </si>
  <si>
    <t>SWBAT illustrate and compute the area they need to compute in complex figures</t>
  </si>
  <si>
    <t>SWBAT frame an algebriac expression from a given scenario.</t>
  </si>
  <si>
    <t>Calculate mean of given raw data</t>
  </si>
  <si>
    <t>Calculate median of given raw data</t>
  </si>
  <si>
    <t>Read and interpret a bar graph</t>
  </si>
  <si>
    <t>SWBAT write ratios equivalent to the given ratio</t>
  </si>
  <si>
    <t>Draw a bar graph / double bar graph of the given data</t>
  </si>
  <si>
    <t>Write equations in statement form and vice versa</t>
  </si>
  <si>
    <t>Solve equations and verify the solutions</t>
  </si>
  <si>
    <t>List different properties of different angles (i.e.complementary,supplementary,</t>
  </si>
  <si>
    <t>Verify the properties related to pairs of angles such as corresponding angles,alternate</t>
  </si>
  <si>
    <t>SWBAT find percentage of a given quantity and quantity  (how many) of a given percentage</t>
  </si>
  <si>
    <t>Identify pairs of angles made by a transversal with two lines</t>
  </si>
  <si>
    <t>SWBAT convert percentage into a ratio (fraction) and a ratio (fraction) into percentage SWBAT perform operations on rational numbers</t>
  </si>
  <si>
    <t>SWBAT convert percentage into decimal fraction and a decimal fraction into percentage</t>
  </si>
  <si>
    <t>SWBAT find percentage of a given quantity and quantity (how many) of a given percentage</t>
  </si>
  <si>
    <t>SWBAT articulate change in quantity as change (increase or decrease) in percentage</t>
  </si>
  <si>
    <t>SWBAT add,subtract, multiply and divide rational numbers</t>
  </si>
  <si>
    <t>SWBAT understand and compute circumference of circle SWBAT calculate the area of circle</t>
  </si>
  <si>
    <t>SWBAT compare two rational numbers</t>
  </si>
  <si>
    <t>SWBAT understand representation of rational numbers on a number line</t>
  </si>
  <si>
    <t>Calculate the area and the perimeter of a rectangle</t>
  </si>
  <si>
    <t>Calculate the area of triangle</t>
  </si>
  <si>
    <t>Compute area enclosed between two concentric circles and rectangles</t>
  </si>
  <si>
    <t>SWBAT understand and compute circumference of circle</t>
  </si>
  <si>
    <t>SWBAT solve application problems based on finding costs of covering pathways,borders etc.</t>
  </si>
  <si>
    <t>SWBAT identify the nets that can be used to make 3-D shapes</t>
  </si>
  <si>
    <t>SWBAT identify plane figures and solid shapes</t>
  </si>
  <si>
    <t>SWBAT identify the number of faces, edges and vertices in a 3-D shape</t>
  </si>
  <si>
    <t>SWBAT find and count lines of symmetry in given objects/figures</t>
  </si>
  <si>
    <t>SWBAT define rational numbers.</t>
  </si>
  <si>
    <t>SWBAT identify the common factors of two monomials.</t>
  </si>
  <si>
    <t>SWBAT use the properties of a rhomus to determine values of unknown angles/sides.</t>
  </si>
  <si>
    <t>SWBAT apply the formula for (a - b)2 to compute the squares of numbers.</t>
  </si>
  <si>
    <t>SWBAT determine the l,b or h of a cuboid when the volume and two other dimensions are known.</t>
  </si>
  <si>
    <t>SWBAT state the properties of angles in the same segment and use it to determine the measure of an unknown angle when another one in the same segment is known.</t>
  </si>
  <si>
    <t>SWBAT factorise expressions of the form ax +/- ay where a may be a constant or a variable.</t>
  </si>
  <si>
    <t>SWBAT apply the formula (a + b) (a – b) = a2 – b2 to compute the product of two numbers which are equidistant from a decade.</t>
  </si>
  <si>
    <t>SWBAT calculate the surface area of a cuboid whose dimensions are known.(word problems/ also those involving unit price)</t>
  </si>
  <si>
    <t>SWBAT calculate the area of a smaller square/rectangle drawn inside a larger square/rectangle when dimensions of the larger area and the distance between the edges of the smaller and larger area is known.</t>
  </si>
  <si>
    <t>SWBAT apply the properties of diagonals (they bisect each other in a square,rectangle,rhombus,parallelogram) to compute unknown aspects.</t>
  </si>
  <si>
    <t>SWBAT identify and list corresponding congruent sides,angles in triangles.</t>
  </si>
  <si>
    <t>SWBAT articulate the differene between an equality and an identity and distinguish them by testing by substitution</t>
  </si>
  <si>
    <t>SWBAT determine how many smaller cuboids can fit into a bigger one. (word problems)</t>
  </si>
  <si>
    <t>SWBAT interpret data corresponding to the joint bars.
SWBAT compare data represented by the joint bars.</t>
  </si>
  <si>
    <t>SWBAT construct a rectangle (using compass and ruler) whose adjacent sides are known.</t>
  </si>
  <si>
    <t>SWBAT compute the cube of any integer.</t>
  </si>
  <si>
    <t>SWBAT simplify expressions with integral indeces using the rules of indices.</t>
  </si>
  <si>
    <t>SWBAT define and indentify real numbers.</t>
  </si>
  <si>
    <t>SWBAT construct polynomials given the variables and the degree of the polynomial.</t>
  </si>
  <si>
    <t>SWBAT use square and cube identities to solve conceptual problems.</t>
  </si>
  <si>
    <t>SWBAT find square root of a number</t>
  </si>
  <si>
    <t>SWBAT compute the MP when the discount % and discount is known.</t>
  </si>
  <si>
    <t>SWBAT solve linear equations in one variable.</t>
  </si>
  <si>
    <t>SWBAT factorise a trinomial by splitting the middle term.</t>
  </si>
  <si>
    <t>SWBAT determine the constant of proportionality in an equation of inverse variation.</t>
  </si>
  <si>
    <t>SWBAT divide a polynomial by a binomial using long division.</t>
  </si>
  <si>
    <t>SWBAT use the concept of CI to compute the appreciation/depreciation of variables over time.</t>
  </si>
  <si>
    <t>SWBAT identify data points from a given joint bar graph.</t>
  </si>
  <si>
    <t>SWBAT construct joint bar graphs for given data set.</t>
  </si>
  <si>
    <t>SWBAT state the property of opposite angles of cyclic quadrilaterals and use it to determine the measure of unknown angles.</t>
  </si>
  <si>
    <t>SWBAT articulate the relation between inscribed angle and intercepted arc and use this relation to determine measure of angles.</t>
  </si>
  <si>
    <t>SWBAT calculate the area of a parallelogram given the length of its base and height.</t>
  </si>
  <si>
    <t>SWBAT compute the length of the edges of a cube whose volume is known.</t>
  </si>
  <si>
    <t>SWBAT identify and name the central angle formed by arcs of a circle.</t>
  </si>
  <si>
    <t>SWBAT describe properties of quadilaterals.</t>
  </si>
  <si>
    <t>SWBAT establish (with proof) the property of a perpendicular drawn from the center to any chord.</t>
  </si>
  <si>
    <t>SWBAT draw a parallel line to a given line through a point outside the given line.</t>
  </si>
  <si>
    <t>SWBAT compute parameters of 3-D shapes when one is turned into the other.</t>
  </si>
  <si>
    <t>SWBAT construct a quadrilateral when three sides and two diagonals are known.</t>
  </si>
  <si>
    <t>SWBAT solve conceptual problems based on the properties of the distances between different chords and the centre.</t>
  </si>
  <si>
    <t>SWBAT divide a line segment into equal parts</t>
  </si>
  <si>
    <t>SWBAT divide a line segment in the given ratio</t>
  </si>
  <si>
    <t>SWBAT solve application problems based on complicated circular shapes.</t>
  </si>
  <si>
    <t>SWBAT compute the variables (volume, slant height, radius of the base, height) when the other relevant parameters are known.</t>
  </si>
  <si>
    <t>Question No  --&gt;</t>
  </si>
  <si>
    <t>9(i)</t>
  </si>
  <si>
    <t>9(ii)</t>
  </si>
  <si>
    <t>10(i)</t>
  </si>
  <si>
    <t>10(ii)</t>
  </si>
  <si>
    <t>4(i)</t>
  </si>
  <si>
    <t>4(ii)</t>
  </si>
  <si>
    <t>4(iii)</t>
  </si>
  <si>
    <t>19(i)</t>
  </si>
  <si>
    <t>19(ii)</t>
  </si>
  <si>
    <t>1(i)</t>
  </si>
  <si>
    <t>1(ii)</t>
  </si>
  <si>
    <t>5(i)</t>
  </si>
  <si>
    <t>5(ii)</t>
  </si>
  <si>
    <t>7(i)</t>
  </si>
  <si>
    <t>7(ii)</t>
  </si>
  <si>
    <t>14(i)</t>
  </si>
  <si>
    <t>14(ii)</t>
  </si>
  <si>
    <t>14(iii)</t>
  </si>
  <si>
    <t>2(i)</t>
  </si>
  <si>
    <t>2(ii)</t>
  </si>
  <si>
    <t>1a</t>
  </si>
  <si>
    <t>1b</t>
  </si>
  <si>
    <t>1c</t>
  </si>
  <si>
    <t>1d</t>
  </si>
  <si>
    <t>1e</t>
  </si>
  <si>
    <t>2a</t>
  </si>
  <si>
    <t>2b</t>
  </si>
  <si>
    <t>2c</t>
  </si>
  <si>
    <t>2d</t>
  </si>
  <si>
    <t>3a</t>
  </si>
  <si>
    <t>3b</t>
  </si>
  <si>
    <t>3c</t>
  </si>
  <si>
    <t>3d</t>
  </si>
  <si>
    <t>4a</t>
  </si>
  <si>
    <t>4b</t>
  </si>
  <si>
    <t>5a</t>
  </si>
  <si>
    <t>5b</t>
  </si>
  <si>
    <t>15(i)</t>
  </si>
  <si>
    <t>15(ii)</t>
  </si>
  <si>
    <t>3(i)</t>
  </si>
  <si>
    <t>3(ii)</t>
  </si>
  <si>
    <t>3(iii)</t>
  </si>
  <si>
    <t>Current Band</t>
  </si>
  <si>
    <t>Overall mastery</t>
  </si>
  <si>
    <t>Yes</t>
  </si>
  <si>
    <t>No</t>
  </si>
  <si>
    <t>Note: this only gives mastery by domain for paper 2. This is because paper 3 is structured to where students can select what to answer and hence it is not possible to give domain mastery since the tracker cannot account for the selection choices made by students</t>
  </si>
  <si>
    <t>1st Standard</t>
  </si>
  <si>
    <t>2nd standard</t>
  </si>
  <si>
    <t>3rd Standard</t>
  </si>
  <si>
    <t>4th Standard</t>
  </si>
  <si>
    <t>5th standard</t>
  </si>
  <si>
    <t>6th standard Delhi and Chennai</t>
  </si>
  <si>
    <t>6th standard Mumbai and Pune</t>
  </si>
  <si>
    <t>7th standard Delhi and Chennai</t>
  </si>
  <si>
    <t>7th standard Mumbai and Pune</t>
  </si>
  <si>
    <t>Max Marks-&gt;</t>
  </si>
  <si>
    <t>Strand--&gt;</t>
  </si>
  <si>
    <t>Note: We are unable to pull mastery by DOMAIN for 8th grade. This is because the papers for 8th grade are structured to where students can select what to answer and hence it is not possible to give question mastery since the tracker cannot account for the selection choices made by students. However it is very easy to calculate this yourself because paper 1 in maths is entirely Algebra and Paper 2 is entirely Geometry</t>
  </si>
  <si>
    <t>2013 MY Level</t>
  </si>
  <si>
    <t>2014 MY % Mastery</t>
  </si>
  <si>
    <t>GRADE 1</t>
  </si>
  <si>
    <t>GRADE 2</t>
  </si>
  <si>
    <t>GRADE 3</t>
  </si>
  <si>
    <t>GRADE 4</t>
  </si>
  <si>
    <t>GRADE 5</t>
  </si>
  <si>
    <t>GRADE 6 DELHI AND CHENNAI</t>
  </si>
  <si>
    <t>Note: this only gives mastery by question for paper 2. This is because paper 3 is structured to where students can select what to answer and hence it is not possible to give domain mastery since the tracker cannot account for the selection choices made by students</t>
  </si>
  <si>
    <t>GRADE 7 DELHI AND CHENNAI</t>
  </si>
  <si>
    <t>GRADE 6 MUMBAI AND PUNE</t>
  </si>
  <si>
    <t>GRADE 7 MUMBAI AND PUNE</t>
  </si>
  <si>
    <t>Note: We are unable to pull mastery by question type for 8th grade. This is because the papers for 8th grade are structured to where students can select what to answer and hence it is not possible to give question mastery since the tracker cannot account for the selection choices made by students</t>
  </si>
  <si>
    <t>CLASS AVERAGE--&gt;</t>
  </si>
  <si>
    <t>This sheet gives you student information on grammar standards (only levels 1 and above have grammar standards).</t>
  </si>
  <si>
    <t>Level 1.5 Test</t>
  </si>
  <si>
    <t>Level 2.0 Test</t>
  </si>
  <si>
    <t>Level 2.5 Test</t>
  </si>
  <si>
    <t>Level 3.0 Test</t>
  </si>
  <si>
    <t>Level 3.5 Test</t>
  </si>
  <si>
    <t>Level 4.0 Test</t>
  </si>
  <si>
    <t>Level 4.5 Test</t>
  </si>
  <si>
    <t>Level 5.0 Test</t>
  </si>
  <si>
    <t>Level 5.5 Test</t>
  </si>
  <si>
    <t>Level 6.0 Test</t>
  </si>
  <si>
    <t>Level 7.0 Test</t>
  </si>
  <si>
    <t>Level 8.0 Test</t>
  </si>
  <si>
    <t>Level 7.5 Test</t>
  </si>
  <si>
    <t>Grammar EOY (Median)</t>
  </si>
  <si>
    <t>Grammar BOY  (Median)</t>
  </si>
  <si>
    <t>Standard --&gt;</t>
  </si>
  <si>
    <t>Grammar-Opposites</t>
  </si>
  <si>
    <t>Grammar- Determiners</t>
  </si>
  <si>
    <t>Grammar- Noun as naming word</t>
  </si>
  <si>
    <t>Grammar- Punctuation (capital letter, full stop)</t>
  </si>
  <si>
    <t>Grammar - Conjunction</t>
  </si>
  <si>
    <t>Grammar – Opposites</t>
  </si>
  <si>
    <t>Grammar - Prepositions</t>
  </si>
  <si>
    <t>Grammar - Adjectives and Nouns</t>
  </si>
  <si>
    <t>Grammar - Punctuations</t>
  </si>
  <si>
    <t>Grammar – Homophones</t>
  </si>
  <si>
    <t>Grammar – Articles</t>
  </si>
  <si>
    <t>Grammar – Pronouns</t>
  </si>
  <si>
    <t>Grammar – Verbs and Nouns</t>
  </si>
  <si>
    <t>Grammar – Conjunctions</t>
  </si>
  <si>
    <t>Grammar –Punctuation</t>
  </si>
  <si>
    <t>Grammar –Conjunctions</t>
  </si>
  <si>
    <t>Grammar-Proper nouns &amp; Adjective</t>
  </si>
  <si>
    <t>Grammar-Conjunction</t>
  </si>
  <si>
    <t>Grammar-Countable &amp; Uncountable nouns</t>
  </si>
  <si>
    <t>Grammar- Tenses</t>
  </si>
  <si>
    <t>Grammar-Adjectives</t>
  </si>
  <si>
    <t>Grammar-Pronouns</t>
  </si>
  <si>
    <t>Grammar-Adverb</t>
  </si>
  <si>
    <t>Grammar-Plurals</t>
  </si>
  <si>
    <t>Grammar-Singular</t>
  </si>
  <si>
    <t>Grammar-Prepositions</t>
  </si>
  <si>
    <t>Grammar-Uncountable nouns</t>
  </si>
  <si>
    <t>Grammar-Nouns</t>
  </si>
  <si>
    <t>Grammar-Adverbs</t>
  </si>
  <si>
    <t>35Pronouns</t>
  </si>
  <si>
    <t>35Proper Nouns/ Common Nouns</t>
  </si>
  <si>
    <t>35Tenses</t>
  </si>
  <si>
    <t>35Verbs/ Adjective</t>
  </si>
  <si>
    <r>
      <t xml:space="preserve">Grammar-Question tags</t>
    </r>
    <r>
      <rPr>
        <sz val="5"/>
        <rFont val="Times New Roman"/>
        <family val="1"/>
        <charset val="1"/>
      </rPr>
      <t xml:space="preserve"> </t>
    </r>
  </si>
  <si>
    <t>Grammar-Degrees of Comparison</t>
  </si>
  <si>
    <t>Grammar-Tenses</t>
  </si>
  <si>
    <t>Grammar-Verbs</t>
  </si>
  <si>
    <t>Grammar-Types of sentences</t>
  </si>
  <si>
    <t>Question Tags</t>
  </si>
  <si>
    <t>Adverbs</t>
  </si>
  <si>
    <t>Grammar -Degrees of Comparison</t>
  </si>
  <si>
    <t>Grammar -Tenses</t>
  </si>
  <si>
    <t>Compare/Synthesize-Question tags</t>
  </si>
  <si>
    <t>Compare/Synthesize-Punctuations</t>
  </si>
  <si>
    <t>Grammar-Modal Auxiliary Verb</t>
  </si>
  <si>
    <t>Grammar-Relative Pronouns</t>
  </si>
  <si>
    <t>Grammar-Conjunctions</t>
  </si>
  <si>
    <t>Grammar -Reported speech</t>
  </si>
  <si>
    <t>55 Grammar - Conjunctions</t>
  </si>
  <si>
    <t>55 Grammar - Direct to Reported speech</t>
  </si>
  <si>
    <t>55 Grammar - Modal Auxiliary Verbs</t>
  </si>
  <si>
    <t>55 Grammar - Modals</t>
  </si>
  <si>
    <t>55 Grammar - Relative Pronouns</t>
  </si>
  <si>
    <t>55 Grammar - Reported Speech</t>
  </si>
  <si>
    <t>55 Grammar - Simple sentence &amp; compound sentences</t>
  </si>
  <si>
    <t>55 Grammar - Types of sentences</t>
  </si>
  <si>
    <t>60 Grammar - Active and Passive voice</t>
  </si>
  <si>
    <t>60 Grammar - Adverb of manner</t>
  </si>
  <si>
    <t>60 Grammar - Collective Nouns</t>
  </si>
  <si>
    <t>60 Grammar - Compound sentence</t>
  </si>
  <si>
    <t>60 Grammar - Degree of Comparison</t>
  </si>
  <si>
    <t>60 Grammar - Direct and Reported speech</t>
  </si>
  <si>
    <t>60 Grammar - Modal auxiliary</t>
  </si>
  <si>
    <t>60 Grammar - Phrasal verbs</t>
  </si>
  <si>
    <t>60 Grammar - Question patterns</t>
  </si>
  <si>
    <t>60 Grammar - Relative</t>
  </si>
  <si>
    <t>60 Grammar - Rhyming</t>
  </si>
  <si>
    <t>60 Grammar - Voice</t>
  </si>
  <si>
    <t>70 Grammar - Adverbs</t>
  </si>
  <si>
    <t>70 Grammar - Clause sentence</t>
  </si>
  <si>
    <t>70 Grammar - Compound sentence</t>
  </si>
  <si>
    <t>70 Grammar - Conjunction</t>
  </si>
  <si>
    <t>70 Grammar - Degree of comparison</t>
  </si>
  <si>
    <t>70 Grammar - Future continuous tense</t>
  </si>
  <si>
    <t>70 Grammar - Gerund</t>
  </si>
  <si>
    <t>70 Grammar - Model auxiliary</t>
  </si>
  <si>
    <t>70 Grammar - Passive Voice</t>
  </si>
  <si>
    <t>70 Grammar - Past perfect tense</t>
  </si>
  <si>
    <t>70 Grammar - Phrasal verb</t>
  </si>
  <si>
    <t>70 Grammar - Reported speech</t>
  </si>
  <si>
    <t>80 Grammar - Active and passive voice</t>
  </si>
  <si>
    <t>80 Grammar - Active to Passive Voice</t>
  </si>
  <si>
    <t>80 Grammar - Adverb of frequency</t>
  </si>
  <si>
    <t>80 Grammar - Adverb of manner</t>
  </si>
  <si>
    <t>80 Grammar - Conjunction</t>
  </si>
  <si>
    <t>80 Grammar - Degree of comparison</t>
  </si>
  <si>
    <t>80 Grammar - Direct to Reported speech</t>
  </si>
  <si>
    <t>80 Grammar - Model auxiliary verbs</t>
  </si>
  <si>
    <t>80 Grammar - Phrasal verb</t>
  </si>
  <si>
    <t>80 Grammar - Relative pronoun</t>
  </si>
  <si>
    <t>80 Grammar - Tenses</t>
  </si>
  <si>
    <t>b7Phrasal Verb</t>
  </si>
  <si>
    <t>b7Gerund</t>
  </si>
  <si>
    <t>b7Adjective of a comparison</t>
  </si>
  <si>
    <t>b7Conjunction</t>
  </si>
  <si>
    <t>b7Adverbs of Manner</t>
  </si>
  <si>
    <t>b7Pronouns</t>
  </si>
  <si>
    <t>b7Participles</t>
  </si>
  <si>
    <t>b7Model Auxiliary Verbs</t>
  </si>
  <si>
    <t>b7Tenses</t>
  </si>
  <si>
    <t>b7Active to Passive voice</t>
  </si>
  <si>
    <t>b7Direct/ Reported Speech</t>
  </si>
  <si>
    <t>b7Noun clauses</t>
  </si>
  <si>
    <t>b7Infinitives</t>
  </si>
  <si>
    <t>BOY Grade Level</t>
  </si>
  <si>
    <t>Mastery at 1.0</t>
  </si>
  <si>
    <t>Mastery at 1.5</t>
  </si>
  <si>
    <t>Mastery at 2.0</t>
  </si>
  <si>
    <t>Mastery at 2.5</t>
  </si>
  <si>
    <t>Mastery at 3.0</t>
  </si>
  <si>
    <t>Mastery at 3.5</t>
  </si>
  <si>
    <t>Mastery at 4.0</t>
  </si>
  <si>
    <t>Mastery at 4.5</t>
  </si>
  <si>
    <t>Mastery at 5.0</t>
  </si>
  <si>
    <t>Mastery at 5.5</t>
  </si>
  <si>
    <t>Mastery at 6.0</t>
  </si>
  <si>
    <t>Mastery at 7.0</t>
  </si>
  <si>
    <t>Mastery at 8.0</t>
  </si>
  <si>
    <t>Mastery at 9.0</t>
  </si>
  <si>
    <t>BOY</t>
  </si>
  <si>
    <t>EOY</t>
  </si>
  <si>
    <t>Not ready for grammar instruction</t>
  </si>
  <si>
    <t>Grammar Level 1</t>
  </si>
  <si>
    <t>Grammar Level 2</t>
  </si>
  <si>
    <t>Grammar Level 3</t>
  </si>
  <si>
    <t>Grammar Level 4</t>
  </si>
  <si>
    <t>Grammar Level 5</t>
  </si>
  <si>
    <t>Grammar Level 6</t>
  </si>
  <si>
    <t>Grammar Level 7</t>
  </si>
  <si>
    <t>Institute</t>
  </si>
  <si>
    <t>A</t>
  </si>
  <si>
    <t>Beg and emergent</t>
  </si>
  <si>
    <t>Maths goals</t>
  </si>
  <si>
    <t>B</t>
  </si>
  <si>
    <t>starting score</t>
  </si>
  <si>
    <t>2Maths</t>
  </si>
  <si>
    <t>3Maths</t>
  </si>
  <si>
    <t>4Maths</t>
  </si>
  <si>
    <t>Growth</t>
  </si>
  <si>
    <t>Target</t>
  </si>
  <si>
    <t>C</t>
  </si>
  <si>
    <t>Culture of Achievement
Purpose: This year we are expanding our measures of impact to also include non-academic achievement. Please fill this sheet thoroughly and describe each aspect in column E using as many examples as possible.</t>
  </si>
  <si>
    <t>TO BE FILLED OUT BY FELLOWS</t>
  </si>
  <si>
    <t>TO BE FILLED OUT BY PROGRAM MANAGERS</t>
  </si>
  <si>
    <t>At BOY, students in your classroom were acting in ways that were primarily:</t>
  </si>
  <si>
    <t>At BOY, students in this classroom were acting in ways that were primarily:</t>
  </si>
  <si>
    <t>At MY, students in your classroom were acting in ways that are primarily:</t>
  </si>
  <si>
    <t>At MY, students in this classroom were acting in ways that are primarily:</t>
  </si>
  <si>
    <t>At EOY, students in your classroom are acting in ways that are primarily:</t>
  </si>
  <si>
    <t>At EOY, students in this classroom are acting in ways that are primarily:</t>
  </si>
  <si>
    <t>Describe how you built student values and mindsets:</t>
  </si>
  <si>
    <t>Describe how your students exemplify values and mindsets:</t>
  </si>
  <si>
    <t>Describe how you created opportunities for exposure and access:</t>
  </si>
  <si>
    <t>Describe how your students have taken advantage of these new opportunities:</t>
  </si>
  <si>
    <t>Student Portfolios</t>
  </si>
  <si>
    <t>Describe your use of portfolios:</t>
  </si>
  <si>
    <t>Rate your use of student portfolios with 1 being you don't have student portfolios and 6 being highly effective and frequent use of portfolios:</t>
  </si>
  <si>
    <t>Class ID</t>
  </si>
  <si>
    <t>RAZ Difference -0.5</t>
  </si>
  <si>
    <t>RAZ Difference 0</t>
  </si>
  <si>
    <t>RAZ Difference 0.2</t>
  </si>
  <si>
    <t>RAZ Difference 0.5</t>
  </si>
  <si>
    <t>RAZ Difference 1.0</t>
  </si>
  <si>
    <t>RAZ Difference 1.5</t>
  </si>
  <si>
    <t>RAZ Difference 2.0</t>
  </si>
  <si>
    <t>RAZ Difference 2.5</t>
  </si>
  <si>
    <t>RAZ Difference 3.0</t>
  </si>
  <si>
    <t>RAZ Difference 3.5</t>
  </si>
  <si>
    <t>RAZ Difference 4.0</t>
  </si>
  <si>
    <t>RAZ Difference 4.5</t>
  </si>
  <si>
    <t>RAZ Difference 5.0</t>
  </si>
  <si>
    <t>RAZ Difference 5.5</t>
  </si>
  <si>
    <t>RAZ Difference 6.0</t>
  </si>
  <si>
    <t>RAZ Difference 6.5</t>
  </si>
  <si>
    <t>RAZ Difference 7.0</t>
  </si>
  <si>
    <t>RAZ Difference 7.5</t>
  </si>
  <si>
    <t>Avg Score on 0</t>
  </si>
  <si>
    <t>Avg Score on 0.2</t>
  </si>
  <si>
    <t>Avg Score on 0.5</t>
  </si>
  <si>
    <t>Avg Score on 1</t>
  </si>
  <si>
    <t>Avg Score on 1.5</t>
  </si>
  <si>
    <t>Avg Score on 2</t>
  </si>
  <si>
    <t>Avg Score on 2.5</t>
  </si>
  <si>
    <t>Avg Score on 3</t>
  </si>
  <si>
    <t>Avg Score on 3.5</t>
  </si>
  <si>
    <t>Avg Score on 4</t>
  </si>
  <si>
    <t>Avg Score on 4.5</t>
  </si>
  <si>
    <t>Avg Score on 5</t>
  </si>
  <si>
    <t>Avg Score on 5.5</t>
  </si>
  <si>
    <t>Avg Score on 6</t>
  </si>
  <si>
    <t>Avg Score on 6.5</t>
  </si>
  <si>
    <t>Avg Score on 7</t>
  </si>
  <si>
    <t>Avg Score on 7.5</t>
  </si>
  <si>
    <t>Avg Score ahead of 0</t>
  </si>
  <si>
    <t>Avg Score ahead of 0.2</t>
  </si>
  <si>
    <t>Avg Score ahead of 0.5</t>
  </si>
  <si>
    <t>Avg Score ahead of 1</t>
  </si>
  <si>
    <t>Avg Score ahead of 1.5</t>
  </si>
  <si>
    <t>Avg Score ahead of 2</t>
  </si>
  <si>
    <t>Avg Score ahead of 2.5</t>
  </si>
  <si>
    <t>Avg Score ahead of 3</t>
  </si>
  <si>
    <t>Avg Score ahead of 3.5</t>
  </si>
  <si>
    <t>Avg Score ahead of 4</t>
  </si>
  <si>
    <t>Avg Score ahead of 4.5</t>
  </si>
  <si>
    <t>Avg Score ahead of 5</t>
  </si>
  <si>
    <t>Avg Score ahead of 5.5</t>
  </si>
  <si>
    <t>Avg Score ahead of 6</t>
  </si>
  <si>
    <t>Avg Score ahead of 6.5</t>
  </si>
  <si>
    <t>Avg Score ahead of 7</t>
  </si>
  <si>
    <t>Avg Score ahead of 7.5</t>
  </si>
  <si>
    <t>Avg Score before 0</t>
  </si>
  <si>
    <t>Avg Score before 0.2</t>
  </si>
  <si>
    <t>Avg Score before 0.5</t>
  </si>
  <si>
    <t>Avg Score before 1</t>
  </si>
  <si>
    <t>Avg Score before 1.5</t>
  </si>
  <si>
    <t>Avg Score before 2</t>
  </si>
  <si>
    <t>Avg Score before 2.5</t>
  </si>
  <si>
    <t>Avg Score before 3</t>
  </si>
  <si>
    <t>Avg Score before 3.5</t>
  </si>
  <si>
    <t>Avg Score before 4</t>
  </si>
  <si>
    <t>Avg Score before 4.5</t>
  </si>
  <si>
    <t>Avg Score before 5</t>
  </si>
  <si>
    <t>Avg Score before 5.5</t>
  </si>
  <si>
    <t>Avg Score before 6</t>
  </si>
  <si>
    <t>Avg Score before 6.5</t>
  </si>
  <si>
    <t>Avg Score before 7</t>
  </si>
  <si>
    <t>Avg Score before 7.5</t>
  </si>
  <si>
    <t>Re-weighted avg 0</t>
  </si>
  <si>
    <t>Re-weighted avg 0.2</t>
  </si>
  <si>
    <t>Re-weighted avg 0.5</t>
  </si>
  <si>
    <t>Re-weighted avg 1.0</t>
  </si>
  <si>
    <t>Re-weighted avg 1.5</t>
  </si>
  <si>
    <t>Re-weighted avg 2.0</t>
  </si>
  <si>
    <t>Re-weighted avg 2.5</t>
  </si>
  <si>
    <t>Re-weighted avg 3.0</t>
  </si>
  <si>
    <t>Re-weighted avg 3.5</t>
  </si>
  <si>
    <t>Re-weighted avg 4.0</t>
  </si>
  <si>
    <t>Re-weighted avg 4.5</t>
  </si>
  <si>
    <t>Re-weighted avg 5.0</t>
  </si>
  <si>
    <t>Re-weighted avg 5.5</t>
  </si>
  <si>
    <t>Re-weighted avg 6.0</t>
  </si>
  <si>
    <t>Re-weighted avg 6.5</t>
  </si>
  <si>
    <t>Re-weighted avg 7.0</t>
  </si>
  <si>
    <t>Re-weighted avg 7.5</t>
  </si>
  <si>
    <t>Count</t>
  </si>
  <si>
    <t>Math</t>
  </si>
  <si>
    <t>Sn</t>
  </si>
  <si>
    <t>Last Name</t>
  </si>
  <si>
    <t>Location</t>
  </si>
  <si>
    <t>Designation</t>
  </si>
  <si>
    <t>Email</t>
  </si>
  <si>
    <t>Phone</t>
  </si>
  <si>
    <t>Emergency Contact No</t>
  </si>
  <si>
    <t>Contact Person(Emergency)</t>
  </si>
  <si>
    <t>Residential Address</t>
  </si>
  <si>
    <t>Start Date</t>
  </si>
  <si>
    <t>Full Time / Part Time</t>
  </si>
  <si>
    <t>Birthday</t>
  </si>
  <si>
    <t>Shaheen</t>
  </si>
  <si>
    <t>Mistri</t>
  </si>
  <si>
    <t>Mumbai</t>
  </si>
  <si>
    <t>Chief Executive Officer</t>
  </si>
  <si>
    <t>shaheen@teachforindia.org</t>
  </si>
  <si>
    <t>Rakhi didi</t>
  </si>
  <si>
    <t>Om Ratan, Pochkanwala Rd, Worli, Mumbai</t>
  </si>
  <si>
    <t>Full Time</t>
  </si>
  <si>
    <t>Gayatri</t>
  </si>
  <si>
    <t>Nair Lobo</t>
  </si>
  <si>
    <t>Chief Operating Officer</t>
  </si>
  <si>
    <t>gayatri.nlobo@teachforindia.org</t>
  </si>
  <si>
    <t>Savino Lobo</t>
  </si>
  <si>
    <t>1201 OLPS Bwing, marinagar, mahim W, mumbai 400 016</t>
  </si>
  <si>
    <t>Tomos</t>
  </si>
  <si>
    <t>Davies</t>
  </si>
  <si>
    <t>United Kingdom</t>
  </si>
  <si>
    <t>Chief Program Officer</t>
  </si>
  <si>
    <t>tomos.davies@teachforindia.org</t>
  </si>
  <si>
    <t>(441865)376733</t>
  </si>
  <si>
    <t>Ruth Davies</t>
  </si>
  <si>
    <t>Flat 13, Tower 6, Godrej Towers, Near Godrej Memorial Hospital, Vikhroli East, Mumbai</t>
  </si>
  <si>
    <t>Dimple</t>
  </si>
  <si>
    <t>Gujral</t>
  </si>
  <si>
    <t>Chief Finance Officer</t>
  </si>
  <si>
    <t>dimple.gujral@teachforindia.org</t>
  </si>
  <si>
    <t>Manish Gujral</t>
  </si>
  <si>
    <t>C-703, Plot D, Rock Avenue, Hindustan Naka
Kandivali (W). Mumbai 400067</t>
  </si>
  <si>
    <t>Ria</t>
  </si>
  <si>
    <t>Shroff</t>
  </si>
  <si>
    <t>Executive Associate to CEO</t>
  </si>
  <si>
    <t>ria.shroff@teachforindia.org</t>
  </si>
  <si>
    <t>9820695556 / 24152857</t>
  </si>
  <si>
    <t>Archana Shroff</t>
  </si>
  <si>
    <t>9, Khurshed Mahal, 725, Dinshaw Master Road, Parsi Colony, Dadar, Mumbai 400014</t>
  </si>
  <si>
    <t>Radhika</t>
  </si>
  <si>
    <t>Kumar</t>
  </si>
  <si>
    <t>Executive Associate to COO</t>
  </si>
  <si>
    <t>radhika.kumar@teachforindia.org</t>
  </si>
  <si>
    <t>Anshu Kumar</t>
  </si>
  <si>
    <t>Apt 4 Fosbery House, Mereweather Road, Colaba, Mumbai 400001</t>
  </si>
  <si>
    <t>Finance (Legal, Governance and Govt Relations)</t>
  </si>
  <si>
    <t>Abhay</t>
  </si>
  <si>
    <t>Palkar</t>
  </si>
  <si>
    <t>Financial Controller</t>
  </si>
  <si>
    <t>abhay.palkar@teachforindia.org</t>
  </si>
  <si>
    <t>Sharmila Palkar</t>
  </si>
  <si>
    <t>4/702, Green Acres II, Near Vijay Nagari, Waghbill Road, Off Ghodbunder Road, Thane (West)- 400601</t>
  </si>
  <si>
    <t>Arvind</t>
  </si>
  <si>
    <t>Balamkar</t>
  </si>
  <si>
    <t>Finance Associate</t>
  </si>
  <si>
    <t>arvind.balamkar@teachforindia.org</t>
  </si>
  <si>
    <t>Manoj Balamkar</t>
  </si>
  <si>
    <t>B/2/11, Sector 6, Vashi, Navi Mumbai - 400703</t>
  </si>
  <si>
    <t>Ram</t>
  </si>
  <si>
    <t>Dhangar</t>
  </si>
  <si>
    <t>Senior Finance Assistant</t>
  </si>
  <si>
    <t>ram.dhangar@teachforindia.org</t>
  </si>
  <si>
    <t>Prakash Dhangar</t>
  </si>
  <si>
    <t>Dr Ambedkar Nagar T.L waswani marg cuffe parade colaba grd flr R.N 38 Mumbai: 400005</t>
  </si>
  <si>
    <t>Anil</t>
  </si>
  <si>
    <t>Rathod</t>
  </si>
  <si>
    <t>anil.rathod@teachforindia.org</t>
  </si>
  <si>
    <t>Yogesh Rathod</t>
  </si>
  <si>
    <t>Dr Ambedkar Nagar T.L waswani marg cuffe parade colaba grd flr R.N 608 Mumbai: 400005</t>
  </si>
  <si>
    <t>Parvati</t>
  </si>
  <si>
    <t>Singh</t>
  </si>
  <si>
    <t>Finance Assistant</t>
  </si>
  <si>
    <t>parvati.singh@teachforindia.org</t>
  </si>
  <si>
    <t>9969866887 / 22166482</t>
  </si>
  <si>
    <t>Dharam Singh</t>
  </si>
  <si>
    <t>I.I.G Staff quarters, Room no.3,Observatory Compound,R.c.church, Colaba Mumbai- 400005</t>
  </si>
  <si>
    <t>Swati</t>
  </si>
  <si>
    <t>Joshi</t>
  </si>
  <si>
    <t>swati.joshi@teachforindia.org</t>
  </si>
  <si>
    <t>Sudershan Joshi</t>
  </si>
  <si>
    <t>A/402 Maruti CHS, Sector 1, Airoli, Navi Mumbai 400708</t>
  </si>
  <si>
    <t>Sreejesh</t>
  </si>
  <si>
    <t>Kulaparambil</t>
  </si>
  <si>
    <t>sreejesh.k@teachforindia.org</t>
  </si>
  <si>
    <t>Sreejith</t>
  </si>
  <si>
    <t>A/8 204 Chinar Building, Lok Udhyan Complex, Kalyan (west), 421301</t>
  </si>
  <si>
    <t>Prateek</t>
  </si>
  <si>
    <t>Kanwal</t>
  </si>
  <si>
    <t>Delhi</t>
  </si>
  <si>
    <t>National Government Relations Officer</t>
  </si>
  <si>
    <t>prateek.kanwal@teachforindia.org</t>
  </si>
  <si>
    <t>BPS Kanwal (Father)</t>
  </si>
  <si>
    <t>1703, Gyan Shakti Apartments, Plot No- 7, Sector-6, Dwarka, New Delhi, 110075</t>
  </si>
  <si>
    <t>City Operations - Mumbai</t>
  </si>
  <si>
    <t>Venil</t>
  </si>
  <si>
    <t>Ali</t>
  </si>
  <si>
    <t>City Director</t>
  </si>
  <si>
    <t>9819879644 / (022)24462776</t>
  </si>
  <si>
    <t>Haidar Ali</t>
  </si>
  <si>
    <t>19 Pramila Niwas. M. B. Raut Rd. No. 2, Shivaji Park, Mumbai - 400028</t>
  </si>
  <si>
    <t>Nikunj</t>
  </si>
  <si>
    <t>Beria</t>
  </si>
  <si>
    <t>Government Relations and Alumni Impact Manager</t>
  </si>
  <si>
    <t>nikunj.beria@teachforindia.org</t>
  </si>
  <si>
    <t>Prakash Beria</t>
  </si>
  <si>
    <t>Windward Apartments 21st Road 3rd, Bandra West 40050</t>
  </si>
  <si>
    <t>Shrutika</t>
  </si>
  <si>
    <t>Jadhav</t>
  </si>
  <si>
    <t>Sr. Program Manager</t>
  </si>
  <si>
    <t>shrutika.jadhav@teachforindia.org</t>
  </si>
  <si>
    <t>Suresh Jadhav</t>
  </si>
  <si>
    <t>705,panchvati towers,off yari road, versova, Andheri west, Mumbai - 400061</t>
  </si>
  <si>
    <t>Sarkar</t>
  </si>
  <si>
    <t>Pune</t>
  </si>
  <si>
    <t>abhimanyu.sarkar@teachforindia.org</t>
  </si>
  <si>
    <t>8420 297023</t>
  </si>
  <si>
    <t>Mr. S.K Sarkar (Relation - Father)</t>
  </si>
  <si>
    <t>U 202, Rohan Mithila, New Airport Road, Viman Nagar, Pune 411 014</t>
  </si>
  <si>
    <t>Aditi</t>
  </si>
  <si>
    <t>Sinha</t>
  </si>
  <si>
    <t>aditi.sinha@teachforindia.org</t>
  </si>
  <si>
    <t>(214)8038272</t>
  </si>
  <si>
    <t>Dr. Jayashree Prasad</t>
  </si>
  <si>
    <t>Padhye</t>
  </si>
  <si>
    <t>anagha.padhye@teachforindia.org</t>
  </si>
  <si>
    <t>Madhukar Banuri</t>
  </si>
  <si>
    <t>D-301,302 Cloverdale Apartments, Lane-7, Koregaon park, Pune</t>
  </si>
  <si>
    <t>Anita D</t>
  </si>
  <si>
    <t>Dhillon</t>
  </si>
  <si>
    <t>anita.dhillon@teachforindia.org</t>
  </si>
  <si>
    <t>Raj Dhillon</t>
  </si>
  <si>
    <t>28, Mrugarchana, S.N. Road, Mulund West, Mumbai-400080</t>
  </si>
  <si>
    <t>Anita M</t>
  </si>
  <si>
    <t>Manoharan</t>
  </si>
  <si>
    <t>anita.manoharan@teachforindia.org</t>
  </si>
  <si>
    <t>Mr. A. Manoharan</t>
  </si>
  <si>
    <t>109, Type IV apartments, Northwest Motibagh, New Delhi - 110021</t>
  </si>
  <si>
    <t>Anoop</t>
  </si>
  <si>
    <t>Parik</t>
  </si>
  <si>
    <t>anoop.parik@teachforindia.org</t>
  </si>
  <si>
    <t>Sunil Parik</t>
  </si>
  <si>
    <t>B-403 Sai Deep II, Sindhi Society, Chembur, Mumbai - 400071</t>
  </si>
  <si>
    <t>Ramchandran</t>
  </si>
  <si>
    <t>deepika.ramchandran@teachforindia.org</t>
  </si>
  <si>
    <t>Lata</t>
  </si>
  <si>
    <t>204 Poonam Vihar Poonam nagar, Mahakali Caves Road, Andheri east, Mumbai</t>
  </si>
  <si>
    <t>Sowmya</t>
  </si>
  <si>
    <t>Sivasankar</t>
  </si>
  <si>
    <t>City Operations Human Resources and Placement Manager</t>
  </si>
  <si>
    <t>sowmya.sivasankar@teachforindia.org</t>
  </si>
  <si>
    <t>Shweta</t>
  </si>
  <si>
    <t>310, Sicily Park, Plot 54, Sector 12B, Koparkhairane, Navi Mumbai - 400709</t>
  </si>
  <si>
    <t>Nadeem</t>
  </si>
  <si>
    <t>Khan</t>
  </si>
  <si>
    <t>City Administration Assistant</t>
  </si>
  <si>
    <t>nadeem.khan@teachforindia.org</t>
  </si>
  <si>
    <t>Rehana Khan</t>
  </si>
  <si>
    <t>Mazagaon, Mumbai - 400010</t>
  </si>
  <si>
    <t>Patel</t>
  </si>
  <si>
    <t>elisha.patel@teachforindia.org</t>
  </si>
  <si>
    <t>Dinesh Patel</t>
  </si>
  <si>
    <t>A-5, 102, Ganga Hamlet. Near CCD. Viman nagar 411014</t>
  </si>
  <si>
    <t>Elizabeth</t>
  </si>
  <si>
    <t>Bogart</t>
  </si>
  <si>
    <t>Chennai</t>
  </si>
  <si>
    <t>elizabeth.bogart@teachforindia.org</t>
  </si>
  <si>
    <t>(1414)7748174</t>
  </si>
  <si>
    <t>Patty Bogart</t>
  </si>
  <si>
    <t>Flat 5, lane 6, Koregaon park, Pune-411004</t>
  </si>
  <si>
    <t>Farhana</t>
  </si>
  <si>
    <t>Zaveri</t>
  </si>
  <si>
    <t>farhana.zaveri@teachforindia.org</t>
  </si>
  <si>
    <t>9870067173 / 9892335786</t>
  </si>
  <si>
    <t>Mr. Shamsudin K. Zaveri</t>
  </si>
  <si>
    <t>D-401 Blue Heaven co-operative housing society, Rebello Road, Bandra West. Mumbai 400 050. India.</t>
  </si>
  <si>
    <t>Giovanna</t>
  </si>
  <si>
    <t>Pasquetti</t>
  </si>
  <si>
    <t>giovanna.pasquetti@teachforindia.org</t>
  </si>
  <si>
    <t>(0039)3488738556</t>
  </si>
  <si>
    <t>Grazia Grifoni</t>
  </si>
  <si>
    <t>Flat 203, Durga Apartments, Somajiguda, Hydearabad 500082</t>
  </si>
  <si>
    <t>Reddy</t>
  </si>
  <si>
    <t>gowtham.reddy@teachforindia.org</t>
  </si>
  <si>
    <t>Nisha Reddy</t>
  </si>
  <si>
    <t>502, Mohan Gardens, Krishna College Road, Aditya Nagar, Vishakapatnam</t>
  </si>
  <si>
    <t>Sumeet</t>
  </si>
  <si>
    <t>Gade</t>
  </si>
  <si>
    <t>Community Engagement Associate</t>
  </si>
  <si>
    <t>sumeet.gade@teachforindia.org</t>
  </si>
  <si>
    <t>Nilesh Patole</t>
  </si>
  <si>
    <t>Mahalaxmi Race Course, 2nd Enclosure, Driver Quarters, Tulsidwadi, Mumbai-400034</t>
  </si>
  <si>
    <t>City Operations - Pune</t>
  </si>
  <si>
    <t>Sidharth</t>
  </si>
  <si>
    <t>Agarwal</t>
  </si>
  <si>
    <t>sidharth.agarwal@teachforindia.org</t>
  </si>
  <si>
    <t>Suman Agarwal</t>
  </si>
  <si>
    <t>G 504, Maestros, Wanawadi, Pune-411040</t>
  </si>
  <si>
    <t>Adhishree</t>
  </si>
  <si>
    <t>Parasnis</t>
  </si>
  <si>
    <t>City Ops and HR Manager</t>
  </si>
  <si>
    <t>adhishree.parasnis@teachforindia.org</t>
  </si>
  <si>
    <t>Ashutosh Parasnis</t>
  </si>
  <si>
    <t>A7, Ivy Glen, Marigold Kalyani Nagar, Pune 411014</t>
  </si>
  <si>
    <t>Sandeep</t>
  </si>
  <si>
    <t>Rai</t>
  </si>
  <si>
    <t>sandeep.rai@teachforindia.org</t>
  </si>
  <si>
    <t>(646)7136033</t>
  </si>
  <si>
    <t>Pradeep Rai</t>
  </si>
  <si>
    <t>Amol Society - Flat A2, Koregaon Park, Lane 5, Pune - 411001</t>
  </si>
  <si>
    <t>Ikpreet</t>
  </si>
  <si>
    <t>ikpreet.singh@teachforindia.org</t>
  </si>
  <si>
    <t>Gulprit Singh</t>
  </si>
  <si>
    <t>703, Pooja Sankul, Opp. DAV School, D.P. Road, Aundh, Pune</t>
  </si>
  <si>
    <t>Jagnoor</t>
  </si>
  <si>
    <t>jagnoor.singh@teachforindia.org</t>
  </si>
  <si>
    <t>Balbir Singh Grewal</t>
  </si>
  <si>
    <t>1202, Milan Apartments, Opposite Medicity, Sector 39, Gurgaon</t>
  </si>
  <si>
    <t>Madhukar</t>
  </si>
  <si>
    <t>Banuri</t>
  </si>
  <si>
    <t>Operations Manager</t>
  </si>
  <si>
    <t>madhukar.banuri@teachforindia.org</t>
  </si>
  <si>
    <t>B. Jayaram Reddy</t>
  </si>
  <si>
    <t>Flat No-301, Bldng- D, Cloverdale Apartment, South Main Road, Lane No. 7, Koregaon Park, Pune- 411001</t>
  </si>
  <si>
    <t>Inamdar</t>
  </si>
  <si>
    <t>Alumni and Development Manager</t>
  </si>
  <si>
    <t>neha.inamdar@teachforindia.org</t>
  </si>
  <si>
    <t>Amit Inamdar</t>
  </si>
  <si>
    <t>22, Anand Complex, Hingne Khurd, Sinhagad Road, Pune-51</t>
  </si>
  <si>
    <t>Borkar</t>
  </si>
  <si>
    <t>Communities and Placement Associate</t>
  </si>
  <si>
    <t>anil.borkar@teachforindia.org</t>
  </si>
  <si>
    <t>Bharti Borkar</t>
  </si>
  <si>
    <t>Flat No -12, Wing 2 , B-2 , Punyanagari , Wadgaonsheri , Pune 411014 .near Stella Maris School</t>
  </si>
  <si>
    <t>Karen</t>
  </si>
  <si>
    <t>Dsouza</t>
  </si>
  <si>
    <t>karen.dsouza@teachforindia.org</t>
  </si>
  <si>
    <t>Irin D'souza</t>
  </si>
  <si>
    <t>101, Valmiki, Kandarpada, Dahisar (W). Mumbai- 400 068</t>
  </si>
  <si>
    <t>Bhat</t>
  </si>
  <si>
    <t>kaveri.bhat@teachforindia.org</t>
  </si>
  <si>
    <t>amit das</t>
  </si>
  <si>
    <t>A-5, First floor, H. No. 20, Lane No. 5, B Block, Anupam Enclave, Phase 2, Saijadulajab Ext, New Delhi - 110030</t>
  </si>
  <si>
    <t>Louka</t>
  </si>
  <si>
    <t>Travlos</t>
  </si>
  <si>
    <t>louka.travlos@teachforindia.org</t>
  </si>
  <si>
    <t>(4477)93610509</t>
  </si>
  <si>
    <t>John Travlos</t>
  </si>
  <si>
    <t>D 413, 3rd floor, Defence colony</t>
  </si>
  <si>
    <t>Madeleine</t>
  </si>
  <si>
    <t>Krajewski</t>
  </si>
  <si>
    <t>madeleine.krajewski@teachforindia.org</t>
  </si>
  <si>
    <t>(4479)71850067</t>
  </si>
  <si>
    <t>Adam Krajewski</t>
  </si>
  <si>
    <t>Chakravarty</t>
  </si>
  <si>
    <t>malini.chakravarty@teachforindia.org</t>
  </si>
  <si>
    <t>Aditya Jha</t>
  </si>
  <si>
    <t>Daffodils Building, Bhakti park (Next to IMAX), Wadala. Mumbai 400037</t>
  </si>
  <si>
    <t>Jadon</t>
  </si>
  <si>
    <t>nehal.jadon@teachforindia.org</t>
  </si>
  <si>
    <t>Brother - Nitin Jadon</t>
  </si>
  <si>
    <t>Plot number -82 , Doyen's colony, Serilingampalli, Hyderabad 500019</t>
  </si>
  <si>
    <t>Nicola Jane</t>
  </si>
  <si>
    <t>Sale</t>
  </si>
  <si>
    <t>nicola.sale@teachforindia,org</t>
  </si>
  <si>
    <t>442085679137 / (447)980526277</t>
  </si>
  <si>
    <t>Susan Sale, Charles Sale</t>
  </si>
  <si>
    <t>Windward Apartments, 3rd Floor, 21st Road, near Mini Punjab, Bandra West, (400050)</t>
  </si>
  <si>
    <t>City Operations - Delhi</t>
  </si>
  <si>
    <t>Cherukuri</t>
  </si>
  <si>
    <t>tarun.cherukuri@tearchforindia.org</t>
  </si>
  <si>
    <t>Ajay Kumar Cherukuri</t>
  </si>
  <si>
    <t>40-9/4-21, Plot no 65, Municipal Employees Colony,
Vijayawada - 520010</t>
  </si>
  <si>
    <t>Emma</t>
  </si>
  <si>
    <t>Francis</t>
  </si>
  <si>
    <t>emma.francis@teachforindia.org</t>
  </si>
  <si>
    <t>(0044)1159663810</t>
  </si>
  <si>
    <t>John and Sarah Francis</t>
  </si>
  <si>
    <t>D124, Defence Colony, New Delhi</t>
  </si>
  <si>
    <t>Bakshi</t>
  </si>
  <si>
    <t>niketa.bakshi@teachforindia.org</t>
  </si>
  <si>
    <t>VIPIN PUBBY</t>
  </si>
  <si>
    <t>B-82 NEW R BLOCK DILSHAD GARDEN, NEAR JUILMIL METRO STATION NEW DELHI</t>
  </si>
  <si>
    <t>Varuna</t>
  </si>
  <si>
    <t>Chand</t>
  </si>
  <si>
    <t>Placements and Government Relations Manager</t>
  </si>
  <si>
    <t>varuna.chand@teachforindia.org</t>
  </si>
  <si>
    <t>Ashish Chand</t>
  </si>
  <si>
    <t>B19, Defence Colony, New Delhi</t>
  </si>
  <si>
    <t>Gayatree</t>
  </si>
  <si>
    <t>Dey</t>
  </si>
  <si>
    <t>gayatree.dey@teachforindia.org</t>
  </si>
  <si>
    <t>(011)27513870 / 9871813999</t>
  </si>
  <si>
    <t>Shyam S Khambampati</t>
  </si>
  <si>
    <t>H. No - 194, Pocket IV, Sector II, Rohini, New Delhi - 110085</t>
  </si>
  <si>
    <t>Sunny</t>
  </si>
  <si>
    <t>K Jacob</t>
  </si>
  <si>
    <t>City Finance &amp; Admin Associate</t>
  </si>
  <si>
    <t>k.sunny@teachforindia.org</t>
  </si>
  <si>
    <t>Jessy</t>
  </si>
  <si>
    <t>House No. 100A/7, Gautam Nagar, New Delhi - 110049</t>
  </si>
  <si>
    <t>Annie</t>
  </si>
  <si>
    <t>James</t>
  </si>
  <si>
    <t>Development, Alumni Impact and Communications Manager</t>
  </si>
  <si>
    <t>annie.james@teachforindia.org</t>
  </si>
  <si>
    <t>Mary James</t>
  </si>
  <si>
    <t>Sr. No. 90/5/1, Veer Bhadra Nagar, Baner, Pune 45</t>
  </si>
  <si>
    <t>Nikhil</t>
  </si>
  <si>
    <t>Tiwari</t>
  </si>
  <si>
    <t>nikhil.tiwari@teachforindia.org</t>
  </si>
  <si>
    <t>Sunita Tiwari</t>
  </si>
  <si>
    <t>A-502, Surkyakund Apartments, Gunpowder Lane, Near Dockyard Road Station, Mazagaon, Mumbai - 400010</t>
  </si>
  <si>
    <t>Subramaniam</t>
  </si>
  <si>
    <t>nisha.subramaniam@teachforindia.org</t>
  </si>
  <si>
    <t>8939430131 / 9841087361 / (044)28150076</t>
  </si>
  <si>
    <t>Gowtham / Venkat</t>
  </si>
  <si>
    <t>C1, Sai Shrishti,6/12 Vidhyodaya 2nd Cross Street, T.Nagar, Chennai-600017</t>
  </si>
  <si>
    <t>Paliwal</t>
  </si>
  <si>
    <t>parul.paliwal@teachforindia.org</t>
  </si>
  <si>
    <t>Sharad Paliwal</t>
  </si>
  <si>
    <t>House No - 1/3542,3rd Floor, Tyagi Colony, Ramnagar, Shahdra, Delhi 110032</t>
  </si>
  <si>
    <t>Bhagat</t>
  </si>
  <si>
    <t>pragya.bhagat@teachforindia.org</t>
  </si>
  <si>
    <t>Nikhil Gulati</t>
  </si>
  <si>
    <t>71 Veterinarian Colony, Sheikpet, Film Nagar, Hyderabad</t>
  </si>
  <si>
    <t>TP</t>
  </si>
  <si>
    <t>prathik.tp@teachforindia.org</t>
  </si>
  <si>
    <t>Harry Samson</t>
  </si>
  <si>
    <t>3rd Floor, 268 B, Patparganj Village, Opp Anand Lok Apartment,Mayur VIhar 1, New Delhi 110091</t>
  </si>
  <si>
    <t>Priyanka G</t>
  </si>
  <si>
    <t>Gupta</t>
  </si>
  <si>
    <t>priyanka.gupta@teachforindia.org</t>
  </si>
  <si>
    <t>Rahul Gupta</t>
  </si>
  <si>
    <t>11/180, meera society, Salisbury Park, Camp, Pune</t>
  </si>
  <si>
    <t>Priyanka S</t>
  </si>
  <si>
    <t>Sharma</t>
  </si>
  <si>
    <t>priyanka.sharma@teachforindia.org</t>
  </si>
  <si>
    <t>Pankaj Sharma</t>
  </si>
  <si>
    <t>B-12 Mahaveer Park Extention,Marris Road Aligarh 202001 (UP)</t>
  </si>
  <si>
    <t>Ranjan</t>
  </si>
  <si>
    <t>pukhraj.ranjan@teachforindia.org</t>
  </si>
  <si>
    <t>Rajeeva Ranjan</t>
  </si>
  <si>
    <t>Granada B, 101, Fortaleza Apartments, Kalyani Nagar, Opposite Big Cinemas, Pune</t>
  </si>
  <si>
    <t>Rahul</t>
  </si>
  <si>
    <t>Panda</t>
  </si>
  <si>
    <t>rahul.panda@teachforindia.org</t>
  </si>
  <si>
    <t>Mohini Pandey</t>
  </si>
  <si>
    <t>Flat No 3, B Wing, Ground Floor, New Geetanjali C.H.S, Raheja Township, Malad-E, Mumbai-97</t>
  </si>
  <si>
    <t>Ramanan</t>
  </si>
  <si>
    <t>revathi.ramanan@teachforindia.org</t>
  </si>
  <si>
    <t>R V Ramanan (father)</t>
  </si>
  <si>
    <t>10-5-3/4/404 KK heights
Masab Tank - Hyderabad - 500028</t>
  </si>
  <si>
    <t>Saahil</t>
  </si>
  <si>
    <t>Sood</t>
  </si>
  <si>
    <t>Gautam Sood</t>
  </si>
  <si>
    <t>H.N. B34, Top Floor, Indian Airlines colony, Begum Pet, Hyderabad- 500016</t>
  </si>
  <si>
    <t>Shivani</t>
  </si>
  <si>
    <t>Gandhi</t>
  </si>
  <si>
    <t>Senior Program Manager</t>
  </si>
  <si>
    <t>shivani.gandhi@teachforindia.org</t>
  </si>
  <si>
    <t>Meghana Singh</t>
  </si>
  <si>
    <t>17, Shri Ram Colony, Jhansi Road, Lashkar, Gwalior</t>
  </si>
  <si>
    <t>Sachin</t>
  </si>
  <si>
    <t>Paranjpe</t>
  </si>
  <si>
    <t>sachin.paranjpe@teachforindia.org</t>
  </si>
  <si>
    <t>U-202, Rohan Mithila, New Airport Road, Viman Nagar, Pune, 411014</t>
  </si>
  <si>
    <t>Sanyukta</t>
  </si>
  <si>
    <t>Bafna</t>
  </si>
  <si>
    <t>sanyukta.bafna@teachforindia.org</t>
  </si>
  <si>
    <t>Manju Bafna (Mother)</t>
  </si>
  <si>
    <t>14-A, Dariya Mahal, 80, Nepean Sea Road, Mumbai - 400 006</t>
  </si>
  <si>
    <t>Shah</t>
  </si>
  <si>
    <t>sapna.shah@teachforindia.org</t>
  </si>
  <si>
    <t>Mr. Girish K. Shah</t>
  </si>
  <si>
    <t>262/264 Laxmi Bihar Bldg., 3rd floor, Flat no. H1, Walkeshwar Rd, Mumbai - 400006.</t>
  </si>
  <si>
    <t>Akhnoor</t>
  </si>
  <si>
    <t>City Operations Associate</t>
  </si>
  <si>
    <t>swetha.akhnoor@teachforindia.org</t>
  </si>
  <si>
    <t>Varsha Chawla</t>
  </si>
  <si>
    <t>6-1-285/12, Padmaraonagar, Secunderababd - 500025. Andhra Pradesh</t>
  </si>
  <si>
    <t>Dwivedi</t>
  </si>
  <si>
    <t>shalini.dwivedi@teachforindia.org</t>
  </si>
  <si>
    <t>Mrs. Sunita Dwivedi</t>
  </si>
  <si>
    <t>D-431, Clover Park View, Lane 7, Koregaon Park, Pune</t>
  </si>
  <si>
    <t>Zacharia</t>
  </si>
  <si>
    <t>sharon.zacharia@teachforindia.org</t>
  </si>
  <si>
    <t>Kiran Zacharia</t>
  </si>
  <si>
    <t>Tower 4, 5C, Bellevue Apartments, Central Park - II, Sohna Road, Gurgaon</t>
  </si>
  <si>
    <t>Thapa</t>
  </si>
  <si>
    <t>shobhali.thapa@teachforindia.org</t>
  </si>
  <si>
    <t>Kiran Thapa</t>
  </si>
  <si>
    <t>House No. B 20, Lane No. 5, Anupam Enclave Ph II, Saidulajab Extn, New Dehi - 110030</t>
  </si>
  <si>
    <t>Ravi Teja</t>
  </si>
  <si>
    <t>Buddhiraju</t>
  </si>
  <si>
    <t>Community and School Relations Hyderabad</t>
  </si>
  <si>
    <t>ravi.b@teachforindia.org</t>
  </si>
  <si>
    <t>Jayasree Buddhiraju</t>
  </si>
  <si>
    <t>Sudharna, House # 1-1-385/36, PNT Colony, Gandhinagar, Hyderabad</t>
  </si>
  <si>
    <t>Srinivasan</t>
  </si>
  <si>
    <t>Gowrishankar</t>
  </si>
  <si>
    <t>srinivasan.gowrishankar2010@teachforindia.org</t>
  </si>
  <si>
    <t>Animesh</t>
  </si>
  <si>
    <t>Priya</t>
  </si>
  <si>
    <t>animesh.priya@teachforindia.org</t>
  </si>
  <si>
    <t>Dr. Ashutosh Kumar</t>
  </si>
  <si>
    <t>House No.10, M - 106, 29th Cross Street, Anna Colony, Besant Nagar, Chennai, Tamil Nadu</t>
  </si>
  <si>
    <t>Sriram</t>
  </si>
  <si>
    <t>Chemuturi</t>
  </si>
  <si>
    <t>sriram.chemuturi@teachforindia.org</t>
  </si>
  <si>
    <t>C.Ranga Rao</t>
  </si>
  <si>
    <t>2-208, Sai's Dream Castles, Nizampet Road, Hydernagar, Kukatpally, Hyderabad-500085</t>
  </si>
  <si>
    <t>Vernon Noel</t>
  </si>
  <si>
    <t>Noronha</t>
  </si>
  <si>
    <t>vernon.noronha@teachforindia.org</t>
  </si>
  <si>
    <t>(0824)2495064</t>
  </si>
  <si>
    <t>E.S Noronha</t>
  </si>
  <si>
    <t>Sweet Home 4-3-383, Kodialguthu East, Mangalore</t>
  </si>
  <si>
    <t>Krishnan</t>
  </si>
  <si>
    <t>vignesh.krishnan@teachforindia.org</t>
  </si>
  <si>
    <t>Venkiteswaran</t>
  </si>
  <si>
    <t>6C,Block No:5,Kences Brindavan Apartments,175 EVR Lane,Off P.H.Road,Kilpauk,Chennai</t>
  </si>
  <si>
    <t>Merlia Shaukath</t>
  </si>
  <si>
    <t>Tanseer</t>
  </si>
  <si>
    <t>Development and Govt. Relations Manager</t>
  </si>
  <si>
    <t>merlia.tanseer@teachforindia.org</t>
  </si>
  <si>
    <t>Sreela Apartments, Flat No.11, 22 Gilchrist Avenue, Harrington Road, Chetpet, Chennai-600031</t>
  </si>
  <si>
    <t>Aishwarya</t>
  </si>
  <si>
    <t>LRS</t>
  </si>
  <si>
    <t>City Human Resources, Admin and Finance Associate</t>
  </si>
  <si>
    <t>aishwarya.lrs@teachforindia.org</t>
  </si>
  <si>
    <t>Prakash KV</t>
  </si>
  <si>
    <t>Flat No 405, B block, Pelican Nest Apartments, Creek Street, Thoraipakkam, Chennai - 600097</t>
  </si>
  <si>
    <t>Zeenat</t>
  </si>
  <si>
    <t>Bandukwala</t>
  </si>
  <si>
    <t>zeenat.bandukwala@teachforindia.org</t>
  </si>
  <si>
    <t>Arif Bandukwala</t>
  </si>
  <si>
    <t>78, Bandukwala Building, Opp Dena Bank, SV Road, Khar West, Mumbai - 400052</t>
  </si>
  <si>
    <t>Emily</t>
  </si>
  <si>
    <t>Dew</t>
  </si>
  <si>
    <t>emily.dew@teachforindia.org</t>
  </si>
  <si>
    <t>(4478)13654040</t>
  </si>
  <si>
    <t>Harriet Dew</t>
  </si>
  <si>
    <t>Flat A-5, Lane 6, Koregaon park, Pune-411004</t>
  </si>
  <si>
    <t>Romana</t>
  </si>
  <si>
    <t>Shaikh</t>
  </si>
  <si>
    <t>Training Manager</t>
  </si>
  <si>
    <t>romana.shaikh@teachforindia.org</t>
  </si>
  <si>
    <t>Rafiq shaikh</t>
  </si>
  <si>
    <t>39/40, Dwarkadas Bldg.1, 72, Managaldas Lane, Mumbai - 01</t>
  </si>
  <si>
    <t>Anasuya</t>
  </si>
  <si>
    <t>Menon</t>
  </si>
  <si>
    <t>Training- Personal Leadership Manager</t>
  </si>
  <si>
    <t>anasuya.menon@teachforindia.org</t>
  </si>
  <si>
    <t>Anita Menon</t>
  </si>
  <si>
    <t>A-102 Raj Mandir, Off Yari road, Versova, Andheri (West), Mumbai - 400061.</t>
  </si>
  <si>
    <t>Aniket</t>
  </si>
  <si>
    <t>Thukral</t>
  </si>
  <si>
    <t>Training Manager – Child Rights and Community Empowerment</t>
  </si>
  <si>
    <t>aniket.thukral@teachforindia.org</t>
  </si>
  <si>
    <t>Prof. S.S Thukral</t>
  </si>
  <si>
    <t>A2-601, Brahma Emerald County, NIBM, Pune-411048</t>
  </si>
  <si>
    <t>Alpana</t>
  </si>
  <si>
    <t>Mallick</t>
  </si>
  <si>
    <t>Training Manager (Literacy)</t>
  </si>
  <si>
    <t>alpana.mallick@teachforindia.org</t>
  </si>
  <si>
    <t>Mr. Jogesh Mallick (Father)</t>
  </si>
  <si>
    <t>501, Pancharatna, Damodar Park, LBS Marg, Ghatkopar West, Mumbai-80</t>
  </si>
  <si>
    <t>Seemant</t>
  </si>
  <si>
    <t>Dadwal</t>
  </si>
  <si>
    <t>Training Manager (Math)</t>
  </si>
  <si>
    <t>seemant.dadwal@teachforindia.org</t>
  </si>
  <si>
    <t>Mr. Madan Dadwal</t>
  </si>
  <si>
    <t>House 26, Bank Colony, Una Road, Hoshiarpur -146001</t>
  </si>
  <si>
    <t>Soumya</t>
  </si>
  <si>
    <t>Kandi</t>
  </si>
  <si>
    <t>Training Manager (Social Sciences)</t>
  </si>
  <si>
    <t>soumya.kandi@teachforindia.org</t>
  </si>
  <si>
    <t>Prasad Kandi (Father)</t>
  </si>
  <si>
    <t>318, Sector 12, R.K Puram
New Delhi - 110022</t>
  </si>
  <si>
    <t>Sanaya</t>
  </si>
  <si>
    <t>Bharucha</t>
  </si>
  <si>
    <t>Special Events Manager</t>
  </si>
  <si>
    <t>sanaya.bharucha@teachforindia.org</t>
  </si>
  <si>
    <t>S. Barucha</t>
  </si>
  <si>
    <t>4/50, Guru Prasad Soc, Bund Garden Rd. Pune - 411001</t>
  </si>
  <si>
    <t>Pragati</t>
  </si>
  <si>
    <t>Khara</t>
  </si>
  <si>
    <t>Manager, Impact</t>
  </si>
  <si>
    <t>pragati.khara@teachforindia.org</t>
  </si>
  <si>
    <t>Alka Khara</t>
  </si>
  <si>
    <t>5-B, Suvas, 68 F Napean Sea Road
Mumbai-400006</t>
  </si>
  <si>
    <t>Ayesha</t>
  </si>
  <si>
    <t>Jhunjhunwala</t>
  </si>
  <si>
    <t>ayesha.j@teachforindia.org</t>
  </si>
  <si>
    <t>Aaradhana Jhunjhuwala</t>
  </si>
  <si>
    <t>Napean Sea Road, Mumbai-400006</t>
  </si>
  <si>
    <t>Iyer</t>
  </si>
  <si>
    <t>Bangalore</t>
  </si>
  <si>
    <t>Consultant, Project Lead - Teacher Training Portal</t>
  </si>
  <si>
    <t>archana.iyer@teachforindia.org</t>
  </si>
  <si>
    <t>Archish Mathe Madhavan</t>
  </si>
  <si>
    <t>405, Sai Deep Horizon, #3 Wind Tunnel Road, Off Old Airport Road, Murugeshpalya, Bangalore - 560017</t>
  </si>
  <si>
    <t>Mridvika</t>
  </si>
  <si>
    <t>Mathur</t>
  </si>
  <si>
    <t>Development- Senior Manager</t>
  </si>
  <si>
    <t>mridvika.mathur@teachforindia.org</t>
  </si>
  <si>
    <t>9833970381 / 9414139778</t>
  </si>
  <si>
    <t>Nishant Mathur, Neelam Raisinghani</t>
  </si>
  <si>
    <t>Godrej Garden Enclave, Tower #5, Flat #54, 5th Floor, Near Godrej Memorial Hospital, Eastern Express Highway, Vikhroli (E) - 400 079</t>
  </si>
  <si>
    <t>John</t>
  </si>
  <si>
    <t>Mathai</t>
  </si>
  <si>
    <t>Development Associate</t>
  </si>
  <si>
    <t>john.mathai@teachforindia.org</t>
  </si>
  <si>
    <t>(022)27703681</t>
  </si>
  <si>
    <t>Joyce Mathai</t>
  </si>
  <si>
    <t>D2/203 Lenyadri CHS, Plot No 47/1, Sector-19(A), Nerul (E), Navi Mumbai - 400706</t>
  </si>
  <si>
    <t>Sonia</t>
  </si>
  <si>
    <t>D'souza</t>
  </si>
  <si>
    <t>sonia.dsouza@teachforindia.org</t>
  </si>
  <si>
    <t>Kunti D'Souza</t>
  </si>
  <si>
    <t>C - 101, Akruti Aneri, Behind Marol Maroshi Bus Depot, Andheri East, Mumbai - 400059</t>
  </si>
  <si>
    <t>Rimple</t>
  </si>
  <si>
    <t>Gadhvi</t>
  </si>
  <si>
    <t>Development Manager</t>
  </si>
  <si>
    <t>rimple.gadhvi@teachforindia.org</t>
  </si>
  <si>
    <t>(0044) 203 590 7953</t>
  </si>
  <si>
    <t>Geeta Gadhvi</t>
  </si>
  <si>
    <t>Flat 1, First floor, Raj Nandini CHS, Bandra (West), 400050</t>
  </si>
  <si>
    <t>Alumni Impact</t>
  </si>
  <si>
    <t>Nitika</t>
  </si>
  <si>
    <t>Kariwala</t>
  </si>
  <si>
    <t>Alumni Impact Manager</t>
  </si>
  <si>
    <t>nitika.kariwala@teachforindia.org</t>
  </si>
  <si>
    <t>Lalit Kariwala</t>
  </si>
  <si>
    <t>702, Belscot Building, Andheri Link Road, Lokhandwala, Near Infinity Mall, Mumabi- 53</t>
  </si>
  <si>
    <t>Rajika</t>
  </si>
  <si>
    <t>Seth</t>
  </si>
  <si>
    <t>rajika.seth@teachforindia.org</t>
  </si>
  <si>
    <t>Vaibhav Gupta</t>
  </si>
  <si>
    <t>B 504 Brentwood, Hiranandani Gardens, Mumbai</t>
  </si>
  <si>
    <t>Arhan</t>
  </si>
  <si>
    <t>Bezbora</t>
  </si>
  <si>
    <t>Senior Manager Alumni Impact</t>
  </si>
  <si>
    <t>arhan.bezbora@teachforindia.org</t>
  </si>
  <si>
    <t>Madhur Bezbora</t>
  </si>
  <si>
    <t>102, B Wing, Cosmos Apartments, 12/14 Boat Club Road, Pune, 411001</t>
  </si>
  <si>
    <t>Organisational Effectiveness</t>
  </si>
  <si>
    <t>Sukoon</t>
  </si>
  <si>
    <t>Tandon</t>
  </si>
  <si>
    <t>Organizational Effectiveness Manager</t>
  </si>
  <si>
    <t>sukoon.tandon@teachforindia.org</t>
  </si>
  <si>
    <t>Mrs. Simmi Tandon</t>
  </si>
  <si>
    <t>502 Crystal Court, Near Powai Police Station, Rambaug, Powai. (Mumbai)</t>
  </si>
  <si>
    <t>Ankit</t>
  </si>
  <si>
    <t>Aggarwal</t>
  </si>
  <si>
    <t>Technology Director</t>
  </si>
  <si>
    <t>ankit.a@teachforindia.org</t>
  </si>
  <si>
    <t>Ashima Aggarwal</t>
  </si>
  <si>
    <t>Flat No 6317 
Sector B Pocket 9
Vasant Kunj 
New Delhi - 110070</t>
  </si>
  <si>
    <t>Helal</t>
  </si>
  <si>
    <t>Ahad</t>
  </si>
  <si>
    <t>Technology Manager</t>
  </si>
  <si>
    <t>helal.ahad@teachforindia.org</t>
  </si>
  <si>
    <t>9820237925 / 9820149574</t>
  </si>
  <si>
    <t>Kamal Ahad / Fazal Ahad</t>
  </si>
  <si>
    <t>Prajapati Park Co operative Housing Society Ltd., Sector - 11, Koparkhairane, New Mumbai, Maharashtra - 400079</t>
  </si>
  <si>
    <t>Sushant</t>
  </si>
  <si>
    <t>Chavan</t>
  </si>
  <si>
    <t>Technology Consultant</t>
  </si>
  <si>
    <t>sushant.chavan@teachforindia.org</t>
  </si>
  <si>
    <t>(022)25899774</t>
  </si>
  <si>
    <t>Seema Chavan</t>
  </si>
  <si>
    <t>B1/604 Hill Crest CHS, Ghodbunder Road, Manpada,Thane(W)-400607</t>
  </si>
  <si>
    <t>Mishra</t>
  </si>
  <si>
    <t>soumya.mishra@teachforindia.org</t>
  </si>
  <si>
    <t>(022)22804679</t>
  </si>
  <si>
    <t>S N Mishra</t>
  </si>
  <si>
    <t>406 Bhaskara TIFR, Homi bhabha Road, Navy Nagar, Colaba 400005</t>
  </si>
  <si>
    <t>Anuja</t>
  </si>
  <si>
    <t>Kishore</t>
  </si>
  <si>
    <t>Human Resources Director</t>
  </si>
  <si>
    <t>anuja.kishore@teachforindia.org</t>
  </si>
  <si>
    <t>Anshumaan Bansal</t>
  </si>
  <si>
    <t>1303, Living Point, Neptune Tower, LBS Marg, Bhandup (W)</t>
  </si>
  <si>
    <t>Rachita</t>
  </si>
  <si>
    <t>Dhutia</t>
  </si>
  <si>
    <t>Human Resources Manager</t>
  </si>
  <si>
    <t>rachita.dhutia@teachforindia.org</t>
  </si>
  <si>
    <t>Subhash</t>
  </si>
  <si>
    <t>602, Kaniya, 10th Rd, Khar West, Mumbai 400052</t>
  </si>
  <si>
    <t>Full time</t>
  </si>
  <si>
    <t>Menzies</t>
  </si>
  <si>
    <t>Human Resources Associate</t>
  </si>
  <si>
    <t>ayesha.menzies@teachforindia.org</t>
  </si>
  <si>
    <t>Genevieve Menzies</t>
  </si>
  <si>
    <t>Flat No 10, Shangrila Apartments, Near Mount Mary, Ramdas Nayak Rd, Bandra West, Mumbai - 400050</t>
  </si>
  <si>
    <t>Mathew</t>
  </si>
  <si>
    <t>elizabeth.mathew@teachforindia.org</t>
  </si>
  <si>
    <t>Sarah Mathew</t>
  </si>
  <si>
    <t>3/94 Kum Kum, Opp Andhra School, Behind Lijjat Papad, Wadala (West), Mumbai 400031</t>
  </si>
  <si>
    <t>Jeet</t>
  </si>
  <si>
    <t>Director, Fellowship Recruitment</t>
  </si>
  <si>
    <t>jeet.patel@teachforindia.org</t>
  </si>
  <si>
    <t>(2488)796776</t>
  </si>
  <si>
    <t>Kirti Patel</t>
  </si>
  <si>
    <t>Flat No. 401, 4th Floor, Matruchaya Konkanashta Co-op. HSG. Society, 18th A Rd, Khar (W), Mumbai, MH. 400 052.</t>
  </si>
  <si>
    <t>Mohit</t>
  </si>
  <si>
    <t>Arora</t>
  </si>
  <si>
    <t>Recruitment Manager</t>
  </si>
  <si>
    <t>mohit.arora@teachforindia.org</t>
  </si>
  <si>
    <t>Kiran Arora</t>
  </si>
  <si>
    <t>A-39, Vivek Vihar-2, Delhi-95</t>
  </si>
  <si>
    <t>Ankana</t>
  </si>
  <si>
    <t>Sheth</t>
  </si>
  <si>
    <t>ankana.sheth@teachforindia.org</t>
  </si>
  <si>
    <t>Ushma Sheth</t>
  </si>
  <si>
    <t>8, Green Fields. 3rd Floor. 134, M K Road. Churchgate, Mumbai - 400 020</t>
  </si>
  <si>
    <t>Abishek</t>
  </si>
  <si>
    <t>Maroli</t>
  </si>
  <si>
    <t>abishek.maroli@teachforindia.org</t>
  </si>
  <si>
    <t>Ranjana Maroli</t>
  </si>
  <si>
    <t>B-2201, Great Eastern Gardens, L.B.S Marg, Near Kanjur Marg station, Kanjur Marg, Mumbai - 400078</t>
  </si>
  <si>
    <t>Ratan</t>
  </si>
  <si>
    <t>Manglani</t>
  </si>
  <si>
    <t>ratan.manglani@teachforindia.org</t>
  </si>
  <si>
    <t>(0802)5365709</t>
  </si>
  <si>
    <t>Reena Manglani</t>
  </si>
  <si>
    <t>SF 3 Dukes Mansion, 100 Spencer Road, Fraser Town, Bangalore 560005</t>
  </si>
  <si>
    <t>Apoorva</t>
  </si>
  <si>
    <t>Murari</t>
  </si>
  <si>
    <t>apoorva.murari@teachforindia.org</t>
  </si>
  <si>
    <t>D K Murari</t>
  </si>
  <si>
    <t>C-93,Upkar Apts, Mayur Vihar Ph-1(Extn), Delhi-110091</t>
  </si>
  <si>
    <t>Tanya</t>
  </si>
  <si>
    <t>tanya.arora@teachforindia.org</t>
  </si>
  <si>
    <t>Maya Arora</t>
  </si>
  <si>
    <t>12, White House, 50G Pedder Road, Mumbai 400026.</t>
  </si>
  <si>
    <t>Anshuman</t>
  </si>
  <si>
    <t>Shukla</t>
  </si>
  <si>
    <t>anshuman.shukla@teachforindia.org</t>
  </si>
  <si>
    <t>Dr. A.N. Shukla</t>
  </si>
  <si>
    <t>86/1, Top Floor, Street number 3, Krishna nagar, Safdurjung Enclave, Delhi</t>
  </si>
  <si>
    <t>Sunil Srinivasan</t>
  </si>
  <si>
    <t>priya.sunil@teachforindia.org</t>
  </si>
  <si>
    <t>Mantri Residency, Building no. 7, Flat. 204, Hulimavu, Banerghatta Road, Bangalore - 560076</t>
  </si>
  <si>
    <t>Suresh</t>
  </si>
  <si>
    <t>soumya.suresh@teachforindia.org</t>
  </si>
  <si>
    <t>R. Suresh</t>
  </si>
  <si>
    <t>F-422, Sena Vihar, Opp Jal Vayu Vihar, Kalyan Nagar Post, Kamanahalli main road, Bangalore - 560043</t>
  </si>
  <si>
    <t>Nandini</t>
  </si>
  <si>
    <t>Sethi</t>
  </si>
  <si>
    <t>nandini.sethi@teachforindia.org</t>
  </si>
  <si>
    <t>Rajat Sethi</t>
  </si>
  <si>
    <t>C-78, Sector 40, NOIDA, UP-201301</t>
  </si>
  <si>
    <t>Gehlot</t>
  </si>
  <si>
    <t>abhimanyu.gehlot@teachforindia.org</t>
  </si>
  <si>
    <t>Dr. Nini Gehlot</t>
  </si>
  <si>
    <t>803 B Creek Crest, Model Town, 4 Bunglaws, Andheri West, 400053</t>
  </si>
  <si>
    <t>Vikas</t>
  </si>
  <si>
    <t>Plakkot</t>
  </si>
  <si>
    <t>vikas.plakkot@teachforindia.org</t>
  </si>
  <si>
    <t>Achuthan Pallakot</t>
  </si>
  <si>
    <t>AFI 102 Ganga Hamlet Viman Nagar Pune 14</t>
  </si>
  <si>
    <t>Santosh</t>
  </si>
  <si>
    <t>Prasad</t>
  </si>
  <si>
    <t>santosh.prasad@teachforindia.org</t>
  </si>
  <si>
    <t>G.Lakshmi Prasad</t>
  </si>
  <si>
    <t>#301, Tarajeet Residency, Ram Narayan Jaiswal Road. Narayanguda. Hyderabad. 500027.</t>
  </si>
  <si>
    <t>Shivendu</t>
  </si>
  <si>
    <t>Chatterjee</t>
  </si>
  <si>
    <t>shivendu.c@teachforindia.org</t>
  </si>
  <si>
    <t>Kalyani chatterjee</t>
  </si>
  <si>
    <t>c/o Mrs Kalyani chatterjee
568 Kha/452 Geeta Palli, Alambagh, Lucknow 226005</t>
  </si>
  <si>
    <t>Amrita</t>
  </si>
  <si>
    <t>Subramanian</t>
  </si>
  <si>
    <t>Recruitment Associate</t>
  </si>
  <si>
    <t>amrita.s@teachforindia.org</t>
  </si>
  <si>
    <t>Radhika Subramanian</t>
  </si>
  <si>
    <t>F2, Jains Ankush, Ranganathan Avenue, Kilpauk, Chennai-600010</t>
  </si>
  <si>
    <t>Meghna</t>
  </si>
  <si>
    <t>Rakshit</t>
  </si>
  <si>
    <t>Communications Director</t>
  </si>
  <si>
    <t>meghna.rakshit@teachforindia.org</t>
  </si>
  <si>
    <t>Partha Rakshit</t>
  </si>
  <si>
    <t>1202 B Beaumonde A. Marathe Marg, Prabhadevi, Mumbai 400025</t>
  </si>
  <si>
    <t>Somika</t>
  </si>
  <si>
    <t>Basu</t>
  </si>
  <si>
    <t>Communications Consultant</t>
  </si>
  <si>
    <t>somika.basu@teachforindia.org</t>
  </si>
  <si>
    <t>99646 38700 / 9916376944</t>
  </si>
  <si>
    <t>Reshmi Basu / Rahul Basu</t>
  </si>
  <si>
    <t>Gulnar A, Mt Mary Steps, Bandra (W) Mumbai</t>
  </si>
  <si>
    <t>Part Time</t>
  </si>
  <si>
    <t>Reshma</t>
  </si>
  <si>
    <t>Nair</t>
  </si>
  <si>
    <t>Communications Associate</t>
  </si>
  <si>
    <t>reshma.nair@teachforindia.org</t>
  </si>
  <si>
    <t>Sreejith Kaladharan</t>
  </si>
  <si>
    <t>A, 601,Shubham,Gaurav Garden Complex, Ganesh Chowk, Kandivali (W), Mumbai -400 067.</t>
  </si>
  <si>
    <t>Dubash</t>
  </si>
  <si>
    <t>ayesha.dubash@teachforindia.org</t>
  </si>
  <si>
    <t>Zubin Dubash</t>
  </si>
  <si>
    <t>301, Ananad Bhavan, Babulnath, 2nd cross lane, Mumbai - 400007</t>
  </si>
  <si>
    <t>Kanika</t>
  </si>
  <si>
    <t>Sagar</t>
  </si>
  <si>
    <t>kanika.sagar@teachforindia.org</t>
  </si>
  <si>
    <t>Seema Sagar</t>
  </si>
  <si>
    <t>A/902, Evershine Sapphire, Chandivali, Powai, Mumbai - 400072</t>
  </si>
  <si>
    <t>Karan</t>
  </si>
  <si>
    <t>Lohan</t>
  </si>
  <si>
    <t>karan.lohan@teachforindia.org</t>
  </si>
  <si>
    <t>Aman Lohan</t>
  </si>
  <si>
    <t>46-D Pocket B, Phase II, Mayur Vihar, New Delhi</t>
  </si>
  <si>
    <t>Prajakta</t>
  </si>
  <si>
    <t>Kulkarni</t>
  </si>
  <si>
    <t>Design, Associate</t>
  </si>
  <si>
    <t>prajakta.kulkarni@teachforindia.org</t>
  </si>
  <si>
    <t>Savita Kulkarni</t>
  </si>
  <si>
    <t>C-104 Pinnac Sadichha, Near MIT College, Off Paud Road, Pune 411038</t>
  </si>
  <si>
    <t>Anna</t>
  </si>
  <si>
    <t>Schofield</t>
  </si>
  <si>
    <t>Selection Director</t>
  </si>
  <si>
    <t>anna.schofield@teachforindia.org</t>
  </si>
  <si>
    <t>(44)1775680444</t>
  </si>
  <si>
    <t>Chris Schofield</t>
  </si>
  <si>
    <t>E57 greater Kailash I enclave, Delhi 110048</t>
  </si>
  <si>
    <t>Amanda</t>
  </si>
  <si>
    <t>Baca</t>
  </si>
  <si>
    <t>Selection Manager</t>
  </si>
  <si>
    <t>amanda.baca@teachforindia.org</t>
  </si>
  <si>
    <t>Sindhu Kuriakose</t>
  </si>
  <si>
    <t>Marvel Residency, Flat No. 7, Plot No. 394, South Main Road Koregaon Park, Pune 411 001</t>
  </si>
  <si>
    <t>Divya</t>
  </si>
  <si>
    <t>Puri</t>
  </si>
  <si>
    <t>Selection Associate</t>
  </si>
  <si>
    <t>divya.puri@teachforindia.org</t>
  </si>
  <si>
    <t>Nikita Malhotra</t>
  </si>
  <si>
    <t>35 Union Park, Geetanjali building, 2nd floor, Flat number 4, Chembur, Mumbai 400071</t>
  </si>
  <si>
    <t>Sharmishtha</t>
  </si>
  <si>
    <t>Bose</t>
  </si>
  <si>
    <t>sharmishta.bose@teachforindia.org</t>
  </si>
  <si>
    <t>022 27662469 / 9820336956</t>
  </si>
  <si>
    <t>Kalyan Bose / Arati Bose</t>
  </si>
  <si>
    <t>JN-4, 16/14, Blue Haven Society, Sec-10, Vashi, Navi Mumbai, 400 703.</t>
  </si>
  <si>
    <t>Cheryl</t>
  </si>
  <si>
    <t>cheryl.d'souza@teachforindia.org</t>
  </si>
  <si>
    <t>Carlos D'Souza</t>
  </si>
  <si>
    <t>H-4/15,Godrej Hillside Colony,L.B.S.Road,Vikhroli(West),Mumbai 400 079.</t>
  </si>
  <si>
    <t>Anisha</t>
  </si>
  <si>
    <t>Padhee</t>
  </si>
  <si>
    <t>anisha.padhee@teachforindia.org</t>
  </si>
  <si>
    <t>Anil Kumar</t>
  </si>
  <si>
    <t>B-180 Sector 18, Rourekela, Odisha-769003</t>
  </si>
  <si>
    <t>Aloma</t>
  </si>
  <si>
    <t>Rego</t>
  </si>
  <si>
    <t>aloma.rego@teachforindia.org</t>
  </si>
  <si>
    <t>Mabel Rego</t>
  </si>
  <si>
    <t>13/14 Dwell Inn B, Marian Colony, Borivali(W), Mumbai-400103</t>
  </si>
  <si>
    <t>Florencio</t>
  </si>
  <si>
    <t>D'Souza</t>
  </si>
  <si>
    <t>Administration Manager</t>
  </si>
  <si>
    <t>florencio@teachforindia.org</t>
  </si>
  <si>
    <t>(022)25042763 / 9220511846</t>
  </si>
  <si>
    <t>Succurine D’Souza</t>
  </si>
  <si>
    <t>25, Desire Culbavour, Church Street, off LBS marg, Kurla, Mumbai - 400070</t>
  </si>
  <si>
    <t>Pramod</t>
  </si>
  <si>
    <t>Pujari</t>
  </si>
  <si>
    <t>Administrative Associate</t>
  </si>
  <si>
    <t>pramod.pujari@teachforindia.org</t>
  </si>
  <si>
    <t>Kashiram Pujari</t>
  </si>
  <si>
    <t>Pramod Pujari, D- Wing, 4th Floor,Flat No 403, New Aakash Deep Co-Op Hsg Society, Opposite to Fun Fiesta Theatre, Nalasopara (W)</t>
  </si>
  <si>
    <t>Atish</t>
  </si>
  <si>
    <t>Office Coordinator</t>
  </si>
  <si>
    <t>atish.bhagat@teachforindi.org</t>
  </si>
  <si>
    <t>Balu Dhau Bhagat</t>
  </si>
  <si>
    <t>Ram Nagar Ravate Compound No 1, Navnath Seva Mandal, Bhakti Pradeep Chawl, Room No 8, Tembhipada Road, Bhandup (W), Mumbai-400078</t>
  </si>
  <si>
    <t>Ansurkar</t>
  </si>
  <si>
    <t>tushar.ansurkar@teachforindia.org</t>
  </si>
  <si>
    <t>Vijay Ansurkar</t>
  </si>
  <si>
    <t>Ram Nagar Ravate Compound No 1, Navnath Seva Mandal, Surekha Smurti Chawl,, Room No 8, Tembhipada Road, Bhandup (W), Mumbai-400078</t>
  </si>
  <si>
    <t>Akhade</t>
  </si>
  <si>
    <t>anil.akhade@teachforindia.org</t>
  </si>
  <si>
    <t>Deepak Nagnath Kamble</t>
  </si>
  <si>
    <t>Sanjay Park,Viman Darshan, New Airport Raod, Pune-411032</t>
  </si>
  <si>
    <t>Teach For All</t>
  </si>
  <si>
    <t>Key</t>
  </si>
  <si>
    <t>Partner Engagement Director</t>
  </si>
  <si>
    <t>anna.key@teachforindia.org / anna.key@teachforall.org</t>
  </si>
  <si>
    <t>7498972721 /
00115106526030</t>
  </si>
  <si>
    <t>Paul Jesseman
Home - US</t>
  </si>
  <si>
    <t>Lake Florence, Lake Homes, Phase 1, B Wing, Flat 505, Powai, Mumbai -76</t>
  </si>
  <si>
    <t>TFALL</t>
  </si>
</sst>
</file>

<file path=xl/styles.xml><?xml version="1.0" encoding="utf-8"?>
<styleSheet xmlns="http://schemas.openxmlformats.org/spreadsheetml/2006/main">
  <numFmts count="14">
    <numFmt numFmtId="164" formatCode="GENERAL"/>
    <numFmt numFmtId="165" formatCode="0%"/>
    <numFmt numFmtId="166" formatCode="#,##0.0"/>
    <numFmt numFmtId="167" formatCode="0.0"/>
    <numFmt numFmtId="168" formatCode="* #,##0.00\ ;* \-#,##0.00\ ;* \-#\ ;@\ "/>
    <numFmt numFmtId="169" formatCode="* #,##0.0\ ;* \-#,##0.0\ ;* \-#\ ;@\ "/>
    <numFmt numFmtId="170" formatCode="0"/>
    <numFmt numFmtId="171" formatCode="0.00%"/>
    <numFmt numFmtId="172" formatCode="0.00"/>
    <numFmt numFmtId="173" formatCode="#,##0"/>
    <numFmt numFmtId="174" formatCode="* #,##0\ ;* \-#,##0\ ;* \-#\ ;@\ "/>
    <numFmt numFmtId="175" formatCode="0.0000"/>
    <numFmt numFmtId="176" formatCode="D\ MMM\ YY"/>
    <numFmt numFmtId="177" formatCode="DD/MMM"/>
  </numFmts>
  <fonts count="93">
    <font>
      <sz val="10"/>
      <name val="Arial"/>
      <family val="2"/>
      <charset val="1"/>
    </font>
    <font>
      <sz val="10"/>
      <name val="Arial"/>
      <family val="0"/>
    </font>
    <font>
      <sz val="10"/>
      <name val="Arial"/>
      <family val="0"/>
    </font>
    <font>
      <sz val="10"/>
      <name val="Arial"/>
      <family val="0"/>
    </font>
    <font>
      <b val="true"/>
      <sz val="11"/>
      <name val="Arial"/>
      <family val="2"/>
      <charset val="1"/>
    </font>
    <font>
      <b val="true"/>
      <sz val="11"/>
      <color rgb="FFFF0000"/>
      <name val="Arial"/>
      <family val="2"/>
      <charset val="1"/>
    </font>
    <font>
      <sz val="9"/>
      <color rgb="FFFFFFFF"/>
      <name val="Arial"/>
      <family val="2"/>
      <charset val="1"/>
    </font>
    <font>
      <sz val="8"/>
      <name val="Arial"/>
      <family val="2"/>
      <charset val="1"/>
    </font>
    <font>
      <u val="single"/>
      <sz val="10"/>
      <color rgb="FF0000FF"/>
      <name val="Arial"/>
      <family val="2"/>
      <charset val="1"/>
    </font>
    <font>
      <sz val="13"/>
      <name val="Arial"/>
      <family val="2"/>
      <charset val="1"/>
    </font>
    <font>
      <sz val="9"/>
      <color rgb="FF000000"/>
      <name val="Verdana"/>
      <family val="2"/>
      <charset val="1"/>
    </font>
    <font>
      <b val="true"/>
      <sz val="12"/>
      <name val="Arial"/>
      <family val="2"/>
      <charset val="1"/>
    </font>
    <font>
      <sz val="9"/>
      <name val="Verdana"/>
      <family val="2"/>
      <charset val="1"/>
    </font>
    <font>
      <sz val="10"/>
      <color rgb="FFFFFFFF"/>
      <name val="Arial"/>
      <family val="2"/>
      <charset val="1"/>
    </font>
    <font>
      <sz val="8"/>
      <color rgb="FFFFFFFF"/>
      <name val="Arial"/>
      <family val="2"/>
      <charset val="1"/>
    </font>
    <font>
      <sz val="9"/>
      <color rgb="FF010000"/>
      <name val="Verdana"/>
      <family val="2"/>
      <charset val="1"/>
    </font>
    <font>
      <b val="true"/>
      <sz val="10"/>
      <color rgb="FFFFFFFF"/>
      <name val="Arial"/>
      <family val="2"/>
      <charset val="1"/>
    </font>
    <font>
      <sz val="10"/>
      <color rgb="FF000000"/>
      <name val="Arial"/>
      <family val="2"/>
      <charset val="1"/>
    </font>
    <font>
      <sz val="13"/>
      <color rgb="FFD9D2E9"/>
      <name val="Arial"/>
      <family val="2"/>
      <charset val="1"/>
    </font>
    <font>
      <sz val="10"/>
      <color rgb="FFF4CCCC"/>
      <name val="Arial"/>
      <family val="2"/>
      <charset val="1"/>
    </font>
    <font>
      <b val="true"/>
      <sz val="10"/>
      <name val="Calibri"/>
      <family val="2"/>
      <charset val="1"/>
    </font>
    <font>
      <sz val="8"/>
      <name val="Bookman Old Style"/>
      <family val="1"/>
      <charset val="1"/>
    </font>
    <font>
      <sz val="9"/>
      <name val="Arial"/>
      <family val="2"/>
      <charset val="1"/>
    </font>
    <font>
      <sz val="9"/>
      <color rgb="FF000000"/>
      <name val="Bookman Old Style"/>
      <family val="1"/>
      <charset val="1"/>
    </font>
    <font>
      <sz val="10"/>
      <color rgb="FF000000"/>
      <name val="Bookman Old Style"/>
      <family val="1"/>
      <charset val="1"/>
    </font>
    <font>
      <b val="true"/>
      <sz val="8"/>
      <color rgb="FF000000"/>
      <name val="Tahoma"/>
      <family val="2"/>
      <charset val="1"/>
    </font>
    <font>
      <b val="true"/>
      <sz val="9"/>
      <color rgb="FF000000"/>
      <name val="Tahoma"/>
      <family val="2"/>
      <charset val="1"/>
    </font>
    <font>
      <sz val="9"/>
      <color rgb="FF000000"/>
      <name val="Tahoma"/>
      <family val="2"/>
      <charset val="1"/>
    </font>
    <font>
      <b val="true"/>
      <sz val="11"/>
      <name val="Calibri"/>
      <family val="2"/>
      <charset val="1"/>
    </font>
    <font>
      <b val="true"/>
      <sz val="11"/>
      <color rgb="FF000000"/>
      <name val="Calibri"/>
      <family val="2"/>
      <charset val="1"/>
    </font>
    <font>
      <b val="true"/>
      <sz val="11"/>
      <color rgb="FFD9D2E9"/>
      <name val="Calibri"/>
      <family val="2"/>
      <charset val="1"/>
    </font>
    <font>
      <b val="true"/>
      <sz val="10"/>
      <name val="Arial"/>
      <family val="2"/>
      <charset val="1"/>
    </font>
    <font>
      <sz val="9"/>
      <name val="Times New Roman"/>
      <family val="1"/>
      <charset val="1"/>
    </font>
    <font>
      <sz val="9"/>
      <name val="Calibri"/>
      <family val="2"/>
      <charset val="1"/>
    </font>
    <font>
      <sz val="10"/>
      <name val="Times New Roman"/>
      <family val="1"/>
      <charset val="1"/>
    </font>
    <font>
      <sz val="14"/>
      <name val="Times New Roman"/>
      <family val="1"/>
      <charset val="1"/>
    </font>
    <font>
      <sz val="9"/>
      <color rgb="FFD9D2E9"/>
      <name val="Times New Roman"/>
      <family val="1"/>
      <charset val="1"/>
    </font>
    <font>
      <sz val="10"/>
      <color rgb="FFD9D2E9"/>
      <name val="Times New Roman"/>
      <family val="1"/>
      <charset val="1"/>
    </font>
    <font>
      <sz val="11"/>
      <name val="Times New Roman"/>
      <family val="1"/>
      <charset val="1"/>
    </font>
    <font>
      <sz val="11"/>
      <color rgb="FFD9D2E9"/>
      <name val="Times New Roman"/>
      <family val="1"/>
      <charset val="1"/>
    </font>
    <font>
      <sz val="14"/>
      <color rgb="FF0000FF"/>
      <name val="Calibri"/>
      <family val="2"/>
      <charset val="1"/>
    </font>
    <font>
      <sz val="14"/>
      <color rgb="FF0000FF"/>
      <name val="Times New Roman"/>
      <family val="1"/>
      <charset val="1"/>
    </font>
    <font>
      <b val="true"/>
      <sz val="8"/>
      <color rgb="FFD9D2E9"/>
      <name val="Arial"/>
      <family val="2"/>
      <charset val="1"/>
    </font>
    <font>
      <sz val="9"/>
      <color rgb="FFD9D2E9"/>
      <name val="Cambria"/>
      <family val="1"/>
      <charset val="1"/>
    </font>
    <font>
      <sz val="8"/>
      <color rgb="FFD9D2E9"/>
      <name val="Arial"/>
      <family val="2"/>
      <charset val="1"/>
    </font>
    <font>
      <sz val="11"/>
      <color rgb="FFD9D2E9"/>
      <name val="Calibri"/>
      <family val="2"/>
      <charset val="1"/>
    </font>
    <font>
      <sz val="8"/>
      <color rgb="FFD9D2E9"/>
      <name val="Calibri"/>
      <family val="2"/>
      <charset val="1"/>
    </font>
    <font>
      <sz val="12"/>
      <color rgb="FFFFFFFF"/>
      <name val="Arial"/>
      <family val="2"/>
      <charset val="1"/>
    </font>
    <font>
      <b val="true"/>
      <sz val="12"/>
      <color rgb="FFFFFFFF"/>
      <name val="Arial"/>
      <family val="2"/>
      <charset val="1"/>
    </font>
    <font>
      <sz val="10"/>
      <color rgb="FF000000"/>
      <name val="Times New Roman"/>
      <family val="1"/>
      <charset val="1"/>
    </font>
    <font>
      <sz val="10"/>
      <color rgb="FF0070C0"/>
      <name val="Times New Roman"/>
      <family val="1"/>
      <charset val="1"/>
    </font>
    <font>
      <sz val="14"/>
      <color rgb="FF0070C0"/>
      <name val="Times New Roman"/>
      <family val="1"/>
      <charset val="1"/>
    </font>
    <font>
      <sz val="10"/>
      <color rgb="FFFF0000"/>
      <name val="Times New Roman"/>
      <family val="1"/>
      <charset val="1"/>
    </font>
    <font>
      <sz val="9"/>
      <color rgb="FF000000"/>
      <name val="Times New Roman"/>
      <family val="1"/>
      <charset val="1"/>
    </font>
    <font>
      <sz val="9"/>
      <color rgb="FFFF0000"/>
      <name val="Times New Roman"/>
      <family val="1"/>
      <charset val="1"/>
    </font>
    <font>
      <sz val="11"/>
      <color rgb="FFFF0000"/>
      <name val="Calibri"/>
      <family val="2"/>
      <charset val="1"/>
    </font>
    <font>
      <sz val="10"/>
      <color rgb="FF222222"/>
      <name val="Arial"/>
      <family val="2"/>
      <charset val="1"/>
    </font>
    <font>
      <b val="true"/>
      <sz val="9"/>
      <name val="Arial"/>
      <family val="2"/>
      <charset val="1"/>
    </font>
    <font>
      <b val="true"/>
      <sz val="10"/>
      <color rgb="FF0070C0"/>
      <name val="Arial"/>
      <family val="2"/>
      <charset val="1"/>
    </font>
    <font>
      <b val="true"/>
      <sz val="12"/>
      <color rgb="FFEFEFEF"/>
      <name val="Arial"/>
      <family val="2"/>
      <charset val="1"/>
    </font>
    <font>
      <b val="true"/>
      <sz val="11"/>
      <color rgb="FF1F497D"/>
      <name val="Arial"/>
      <family val="2"/>
      <charset val="1"/>
    </font>
    <font>
      <b val="true"/>
      <sz val="9"/>
      <color rgb="FFFFFFFF"/>
      <name val="Arial"/>
      <family val="2"/>
      <charset val="1"/>
    </font>
    <font>
      <i val="true"/>
      <sz val="11"/>
      <color rgb="FF000000"/>
      <name val="Calibri"/>
      <family val="2"/>
      <charset val="1"/>
    </font>
    <font>
      <sz val="14"/>
      <name val="Arial"/>
      <family val="2"/>
      <charset val="1"/>
    </font>
    <font>
      <i val="true"/>
      <sz val="8"/>
      <color rgb="FF000000"/>
      <name val="Calibri"/>
      <family val="2"/>
      <charset val="1"/>
    </font>
    <font>
      <b val="true"/>
      <sz val="14"/>
      <name val="Arial"/>
      <family val="2"/>
      <charset val="1"/>
    </font>
    <font>
      <b val="true"/>
      <sz val="8"/>
      <name val="Arial"/>
      <family val="2"/>
      <charset val="1"/>
    </font>
    <font>
      <b val="true"/>
      <sz val="10"/>
      <color rgb="FFF4CCCC"/>
      <name val="Arial"/>
      <family val="2"/>
      <charset val="1"/>
    </font>
    <font>
      <b val="true"/>
      <sz val="12"/>
      <color rgb="FFF4CCCC"/>
      <name val="Arial"/>
      <family val="2"/>
      <charset val="1"/>
    </font>
    <font>
      <b val="true"/>
      <sz val="8"/>
      <color rgb="FFF4CCCC"/>
      <name val="Arial"/>
      <family val="2"/>
      <charset val="1"/>
    </font>
    <font>
      <sz val="18"/>
      <name val="Arial"/>
      <family val="2"/>
      <charset val="1"/>
    </font>
    <font>
      <i val="true"/>
      <sz val="8"/>
      <name val="Calibri"/>
      <family val="2"/>
      <charset val="1"/>
    </font>
    <font>
      <b val="true"/>
      <sz val="8"/>
      <name val="Calibri"/>
      <family val="2"/>
      <charset val="1"/>
    </font>
    <font>
      <b val="true"/>
      <sz val="12"/>
      <name val="Calibri"/>
      <family val="2"/>
      <charset val="1"/>
    </font>
    <font>
      <sz val="10"/>
      <name val="Calibri"/>
      <family val="2"/>
      <charset val="1"/>
    </font>
    <font>
      <b val="true"/>
      <i val="true"/>
      <sz val="14"/>
      <name val="Calibri"/>
      <family val="2"/>
      <charset val="1"/>
    </font>
    <font>
      <i val="true"/>
      <sz val="10"/>
      <name val="Calibri"/>
      <family val="2"/>
      <charset val="1"/>
    </font>
    <font>
      <sz val="8"/>
      <name val="Calibri"/>
      <family val="2"/>
      <charset val="1"/>
    </font>
    <font>
      <sz val="8"/>
      <color rgb="FF202020"/>
      <name val="Calibri"/>
      <family val="2"/>
      <charset val="1"/>
    </font>
    <font>
      <sz val="8"/>
      <color rgb="FF000000"/>
      <name val="Calibri"/>
      <family val="2"/>
      <charset val="1"/>
    </font>
    <font>
      <sz val="8"/>
      <name val="Times New Roman"/>
      <family val="1"/>
      <charset val="1"/>
    </font>
    <font>
      <sz val="8"/>
      <color rgb="FF141413"/>
      <name val="Calibri"/>
      <family val="2"/>
      <charset val="1"/>
    </font>
    <font>
      <b val="true"/>
      <sz val="10"/>
      <color rgb="FF141413"/>
      <name val="Calibri"/>
      <family val="2"/>
      <charset val="1"/>
    </font>
    <font>
      <sz val="10"/>
      <color rgb="FF141413"/>
      <name val="Calibri"/>
      <family val="2"/>
      <charset val="1"/>
    </font>
    <font>
      <sz val="11"/>
      <name val="Arial"/>
      <family val="2"/>
      <charset val="1"/>
    </font>
    <font>
      <sz val="8"/>
      <color rgb="FFF4CCCC"/>
      <name val="Arial"/>
      <family val="2"/>
      <charset val="1"/>
    </font>
    <font>
      <b val="true"/>
      <sz val="10"/>
      <color rgb="FF000000"/>
      <name val="Arial"/>
      <family val="2"/>
      <charset val="1"/>
    </font>
    <font>
      <b val="true"/>
      <sz val="10"/>
      <name val="Georgia"/>
      <family val="1"/>
      <charset val="1"/>
    </font>
    <font>
      <sz val="5"/>
      <name val="Times New Roman"/>
      <family val="1"/>
      <charset val="1"/>
    </font>
    <font>
      <sz val="8"/>
      <color rgb="FF000000"/>
      <name val="Tahoma"/>
      <family val="2"/>
      <charset val="1"/>
    </font>
    <font>
      <b val="true"/>
      <sz val="9"/>
      <color rgb="FFD9D2E9"/>
      <name val="Verdana"/>
      <family val="2"/>
      <charset val="1"/>
    </font>
    <font>
      <sz val="9"/>
      <color rgb="FFD9D2E9"/>
      <name val="Verdana"/>
      <family val="2"/>
      <charset val="1"/>
    </font>
    <font>
      <sz val="13"/>
      <color rgb="FFD9D2E9"/>
      <name val="Verdana"/>
      <family val="2"/>
      <charset val="1"/>
    </font>
  </fonts>
  <fills count="65">
    <fill>
      <patternFill patternType="none"/>
    </fill>
    <fill>
      <patternFill patternType="gray125"/>
    </fill>
    <fill>
      <patternFill patternType="solid">
        <fgColor rgb="FFFFFF00"/>
        <bgColor rgb="FFFFCC00"/>
      </patternFill>
    </fill>
    <fill>
      <patternFill patternType="solid">
        <fgColor rgb="FFCACBCB"/>
        <bgColor rgb="FFD9D2E9"/>
      </patternFill>
    </fill>
    <fill>
      <patternFill patternType="solid">
        <fgColor rgb="FF666666"/>
        <bgColor rgb="FF6CA652"/>
      </patternFill>
    </fill>
    <fill>
      <patternFill patternType="solid">
        <fgColor rgb="FFFCE5CD"/>
        <bgColor rgb="FFFDEADA"/>
      </patternFill>
    </fill>
    <fill>
      <patternFill patternType="solid">
        <fgColor rgb="FFD9EAD3"/>
        <bgColor rgb="FFD7E4BD"/>
      </patternFill>
    </fill>
    <fill>
      <patternFill patternType="solid">
        <fgColor rgb="FFFFD966"/>
        <bgColor rgb="FFFFCC99"/>
      </patternFill>
    </fill>
    <fill>
      <patternFill patternType="mediumGray">
        <fgColor rgb="FF113870"/>
        <bgColor rgb="FF025AAE"/>
      </patternFill>
    </fill>
    <fill>
      <patternFill patternType="solid">
        <fgColor rgb="FF0000FF"/>
        <bgColor rgb="FF113870"/>
      </patternFill>
    </fill>
    <fill>
      <patternFill patternType="solid">
        <fgColor rgb="FFF2DCDB"/>
        <bgColor rgb="FFFCE5CD"/>
      </patternFill>
    </fill>
    <fill>
      <patternFill patternType="solid">
        <fgColor rgb="FFC3D69B"/>
        <bgColor rgb="FFCACBCB"/>
      </patternFill>
    </fill>
    <fill>
      <patternFill patternType="solid">
        <fgColor rgb="FFC7DAF4"/>
        <bgColor rgb="FFCFE2F3"/>
      </patternFill>
    </fill>
    <fill>
      <patternFill patternType="solid">
        <fgColor rgb="FF113870"/>
        <bgColor rgb="FF025AAE"/>
      </patternFill>
    </fill>
    <fill>
      <patternFill patternType="solid">
        <fgColor rgb="FFD9D9D9"/>
        <bgColor rgb="FFD9D2E9"/>
      </patternFill>
    </fill>
    <fill>
      <patternFill patternType="darkGray">
        <fgColor rgb="FF3FA2D5"/>
        <bgColor rgb="FF33CCCC"/>
      </patternFill>
    </fill>
    <fill>
      <patternFill patternType="solid">
        <fgColor rgb="FFFFC000"/>
        <bgColor rgb="FFFFCC00"/>
      </patternFill>
    </fill>
    <fill>
      <patternFill patternType="solid">
        <fgColor rgb="FF98CD02"/>
        <bgColor rgb="FF92D050"/>
      </patternFill>
    </fill>
    <fill>
      <patternFill patternType="solid">
        <fgColor rgb="FFFFFFFF"/>
        <bgColor rgb="FFF1F1F1"/>
      </patternFill>
    </fill>
    <fill>
      <patternFill patternType="solid">
        <fgColor rgb="FFFFCC00"/>
        <bgColor rgb="FFFFC000"/>
      </patternFill>
    </fill>
    <fill>
      <patternFill patternType="solid">
        <fgColor rgb="FFFF99CC"/>
        <bgColor rgb="FFFF99FF"/>
      </patternFill>
    </fill>
    <fill>
      <patternFill patternType="solid">
        <fgColor rgb="FFA1C5D6"/>
        <bgColor rgb="FF8EB4E3"/>
      </patternFill>
    </fill>
    <fill>
      <patternFill patternType="solid">
        <fgColor rgb="FFD0E0E3"/>
        <bgColor rgb="FFCFE2F3"/>
      </patternFill>
    </fill>
    <fill>
      <patternFill patternType="solid">
        <fgColor rgb="FFF4CCCC"/>
        <bgColor rgb="FFFAD6BA"/>
      </patternFill>
    </fill>
    <fill>
      <patternFill patternType="solid">
        <fgColor rgb="FFFF9401"/>
        <bgColor rgb="FFE98433"/>
      </patternFill>
    </fill>
    <fill>
      <patternFill patternType="solid">
        <fgColor rgb="FFFFFF99"/>
        <bgColor rgb="FFFFF2CC"/>
      </patternFill>
    </fill>
    <fill>
      <patternFill patternType="solid">
        <fgColor rgb="FF8EB4E3"/>
        <bgColor rgb="FFA1C5D6"/>
      </patternFill>
    </fill>
    <fill>
      <patternFill patternType="solid">
        <fgColor rgb="FFDBEEF4"/>
        <bgColor rgb="FFDCE6F2"/>
      </patternFill>
    </fill>
    <fill>
      <patternFill patternType="solid">
        <fgColor rgb="FFE6B9B8"/>
        <bgColor rgb="FFF4CCCC"/>
      </patternFill>
    </fill>
    <fill>
      <patternFill patternType="solid">
        <fgColor rgb="FFF1C232"/>
        <bgColor rgb="FFFFC000"/>
      </patternFill>
    </fill>
    <fill>
      <patternFill patternType="solid">
        <fgColor rgb="FFFFF2CC"/>
        <bgColor rgb="FFFDEADA"/>
      </patternFill>
    </fill>
    <fill>
      <patternFill patternType="solid">
        <fgColor rgb="FFCFE2F3"/>
        <bgColor rgb="FFD0E0E3"/>
      </patternFill>
    </fill>
    <fill>
      <patternFill patternType="solid">
        <fgColor rgb="FFFDEADA"/>
        <bgColor rgb="FFFCE5CD"/>
      </patternFill>
    </fill>
    <fill>
      <patternFill patternType="solid">
        <fgColor rgb="FFDCE6F2"/>
        <bgColor rgb="FFDBEEF4"/>
      </patternFill>
    </fill>
    <fill>
      <patternFill patternType="darkGray">
        <fgColor rgb="FFC7DAF4"/>
        <bgColor rgb="FFCFE2F3"/>
      </patternFill>
    </fill>
    <fill>
      <patternFill patternType="solid">
        <fgColor rgb="FFFAD6BA"/>
        <bgColor rgb="FFF4CCCC"/>
      </patternFill>
    </fill>
    <fill>
      <patternFill patternType="mediumGray">
        <fgColor rgb="FFB8DEEB"/>
        <bgColor rgb="FFC7DAF4"/>
      </patternFill>
    </fill>
    <fill>
      <patternFill patternType="solid">
        <fgColor rgb="FF33CCCC"/>
        <bgColor rgb="FF00CCFF"/>
      </patternFill>
    </fill>
    <fill>
      <patternFill patternType="solid">
        <fgColor rgb="FFFFCC99"/>
        <bgColor rgb="FFFAC090"/>
      </patternFill>
    </fill>
    <fill>
      <patternFill patternType="solid">
        <fgColor rgb="FFCCFFCC"/>
        <bgColor rgb="FFD9EAD3"/>
      </patternFill>
    </fill>
    <fill>
      <patternFill patternType="solid">
        <fgColor rgb="FFF1F1F1"/>
        <bgColor rgb="FFFDEADA"/>
      </patternFill>
    </fill>
    <fill>
      <patternFill patternType="darkGray">
        <fgColor rgb="FFFAD6BA"/>
        <bgColor rgb="FFFCE5CD"/>
      </patternFill>
    </fill>
    <fill>
      <patternFill patternType="darkGray">
        <fgColor rgb="FFE98433"/>
        <bgColor rgb="FFD99694"/>
      </patternFill>
    </fill>
    <fill>
      <patternFill patternType="solid">
        <fgColor rgb="FFD99694"/>
        <bgColor rgb="FFFF99CC"/>
      </patternFill>
    </fill>
    <fill>
      <patternFill patternType="solid">
        <fgColor rgb="FFD7E4BD"/>
        <bgColor rgb="FFD9EAD3"/>
      </patternFill>
    </fill>
    <fill>
      <patternFill patternType="solid">
        <fgColor rgb="FF980200"/>
        <bgColor rgb="FFBC3D3A"/>
      </patternFill>
    </fill>
    <fill>
      <patternFill patternType="solid">
        <fgColor rgb="FFB8DEEB"/>
        <bgColor rgb="FFC7DAF4"/>
      </patternFill>
    </fill>
    <fill>
      <patternFill patternType="solid">
        <fgColor rgb="FFFF0000"/>
        <bgColor rgb="FF980200"/>
      </patternFill>
    </fill>
    <fill>
      <patternFill patternType="darkGray">
        <fgColor rgb="FFBC3D3A"/>
        <bgColor rgb="FFE98433"/>
      </patternFill>
    </fill>
    <fill>
      <patternFill patternType="darkGray">
        <fgColor rgb="FF6CA652"/>
        <bgColor rgb="FF989898"/>
      </patternFill>
    </fill>
    <fill>
      <patternFill patternType="solid">
        <fgColor rgb="FF989898"/>
        <bgColor rgb="FF8EB4E3"/>
      </patternFill>
    </fill>
    <fill>
      <patternFill patternType="solid">
        <fgColor rgb="FFFAC090"/>
        <bgColor rgb="FFFFCC99"/>
      </patternFill>
    </fill>
    <fill>
      <patternFill patternType="mediumGray">
        <fgColor rgb="FFD9D9D9"/>
        <bgColor rgb="FFD7E4BD"/>
      </patternFill>
    </fill>
    <fill>
      <patternFill patternType="solid">
        <fgColor rgb="FF9ACBFE"/>
        <bgColor rgb="FFA1C5D6"/>
      </patternFill>
    </fill>
    <fill>
      <patternFill patternType="solid">
        <fgColor rgb="FFCC99FF"/>
        <bgColor rgb="FFFF99FF"/>
      </patternFill>
    </fill>
    <fill>
      <patternFill patternType="darkGray">
        <fgColor rgb="FFA1C5D6"/>
        <bgColor rgb="FF9ACBFE"/>
      </patternFill>
    </fill>
    <fill>
      <patternFill patternType="solid">
        <fgColor rgb="FF00CCFF"/>
        <bgColor rgb="FF00B0E7"/>
      </patternFill>
    </fill>
    <fill>
      <patternFill patternType="solid">
        <fgColor rgb="FF00B0E7"/>
        <bgColor rgb="FF00CCFF"/>
      </patternFill>
    </fill>
    <fill>
      <patternFill patternType="solid">
        <fgColor rgb="FFFF99FF"/>
        <bgColor rgb="FFFF99CC"/>
      </patternFill>
    </fill>
    <fill>
      <patternFill patternType="solid">
        <fgColor rgb="FFFFCCFF"/>
        <bgColor rgb="FFF4CCCC"/>
      </patternFill>
    </fill>
    <fill>
      <patternFill patternType="solid">
        <fgColor rgb="FFE98433"/>
        <bgColor rgb="FFFF9401"/>
      </patternFill>
    </fill>
    <fill>
      <patternFill patternType="darkGray">
        <fgColor rgb="FFCACBCB"/>
        <bgColor rgb="FFA1C5D6"/>
      </patternFill>
    </fill>
    <fill>
      <patternFill patternType="darkGray">
        <fgColor rgb="FFBC3D3A"/>
        <bgColor rgb="FF980200"/>
      </patternFill>
    </fill>
    <fill>
      <patternFill patternType="darkGray">
        <fgColor rgb="FF113870"/>
        <bgColor rgb="FF025AAE"/>
      </patternFill>
    </fill>
    <fill>
      <patternFill patternType="solid">
        <fgColor rgb="FF3FA2D5"/>
        <bgColor rgb="FF00B0E7"/>
      </patternFill>
    </fill>
  </fills>
  <borders count="75">
    <border diagonalUp="false" diagonalDown="false">
      <left/>
      <right/>
      <top/>
      <bottom/>
      <diagonal/>
    </border>
    <border diagonalUp="false" diagonalDown="false">
      <left style="thin"/>
      <right/>
      <top/>
      <bottom/>
      <diagonal/>
    </border>
    <border diagonalUp="false" diagonalDown="false">
      <left style="thin"/>
      <right style="thin"/>
      <top style="thin"/>
      <bottom style="thin"/>
      <diagonal/>
    </border>
    <border diagonalUp="false" diagonalDown="false">
      <left style="medium">
        <color rgb="FFF1C232"/>
      </left>
      <right style="medium">
        <color rgb="FFF1C232"/>
      </right>
      <top style="medium">
        <color rgb="FFF1C232"/>
      </top>
      <bottom style="medium">
        <color rgb="FFF1C232"/>
      </bottom>
      <diagonal/>
    </border>
    <border diagonalUp="false" diagonalDown="false">
      <left style="thin"/>
      <right/>
      <top/>
      <bottom style="thin"/>
      <diagonal/>
    </border>
    <border diagonalUp="false" diagonalDown="false">
      <left style="thin"/>
      <right style="thin"/>
      <top style="thin"/>
      <bottom/>
      <diagonal/>
    </border>
    <border diagonalUp="false" diagonalDown="false">
      <left style="thin"/>
      <right/>
      <top style="thin"/>
      <bottom style="thin"/>
      <diagonal/>
    </border>
    <border diagonalUp="false" diagonalDown="false">
      <left style="medium">
        <color rgb="FFF1C232"/>
      </left>
      <right style="medium">
        <color rgb="FFF1C232"/>
      </right>
      <top/>
      <bottom/>
      <diagonal/>
    </border>
    <border diagonalUp="false" diagonalDown="false">
      <left/>
      <right style="medium">
        <color rgb="FFD9D2E9"/>
      </right>
      <top/>
      <bottom style="medium">
        <color rgb="FFD9D2E9"/>
      </bottom>
      <diagonal/>
    </border>
    <border diagonalUp="false" diagonalDown="false">
      <left/>
      <right style="medium">
        <color rgb="FFD9D2E9"/>
      </right>
      <top/>
      <bottom/>
      <diagonal/>
    </border>
    <border diagonalUp="false" diagonalDown="false">
      <left/>
      <right style="thin"/>
      <top style="thin"/>
      <bottom style="thin"/>
      <diagonal/>
    </border>
    <border diagonalUp="false" diagonalDown="false">
      <left style="thin"/>
      <right style="thin"/>
      <top/>
      <bottom/>
      <diagonal/>
    </border>
    <border diagonalUp="false" diagonalDown="false">
      <left style="medium"/>
      <right style="thin"/>
      <top style="thin"/>
      <bottom style="medium"/>
      <diagonal/>
    </border>
    <border diagonalUp="false" diagonalDown="false">
      <left/>
      <right style="thin"/>
      <top style="thin"/>
      <bottom style="medium"/>
      <diagonal/>
    </border>
    <border diagonalUp="false" diagonalDown="false">
      <left style="thin"/>
      <right style="thin"/>
      <top style="thin"/>
      <bottom style="medium"/>
      <diagonal/>
    </border>
    <border diagonalUp="false" diagonalDown="false">
      <left style="thin"/>
      <right style="medium"/>
      <top style="thin"/>
      <bottom style="medium"/>
      <diagonal/>
    </border>
    <border diagonalUp="false" diagonalDown="false">
      <left style="thin"/>
      <right/>
      <top style="thin"/>
      <bottom style="medium"/>
      <diagonal/>
    </border>
    <border diagonalUp="false" diagonalDown="false">
      <left style="thick">
        <color rgb="FFD9D2E9"/>
      </left>
      <right style="thick">
        <color rgb="FFD9D2E9"/>
      </right>
      <top style="thick">
        <color rgb="FFD9D2E9"/>
      </top>
      <bottom style="medium">
        <color rgb="FFD9D2E9"/>
      </bottom>
      <diagonal/>
    </border>
    <border diagonalUp="false" diagonalDown="false">
      <left style="thick">
        <color rgb="FFD9D2E9"/>
      </left>
      <right style="thick">
        <color rgb="FFD9D2E9"/>
      </right>
      <top/>
      <bottom style="medium">
        <color rgb="FFD9D2E9"/>
      </bottom>
      <diagonal/>
    </border>
    <border diagonalUp="false" diagonalDown="false">
      <left/>
      <right style="thick">
        <color rgb="FFD9D2E9"/>
      </right>
      <top style="thick">
        <color rgb="FFD9D2E9"/>
      </top>
      <bottom style="medium">
        <color rgb="FFD9D2E9"/>
      </bottom>
      <diagonal/>
    </border>
    <border diagonalUp="false" diagonalDown="false">
      <left/>
      <right style="thick">
        <color rgb="FFD9D2E9"/>
      </right>
      <top/>
      <bottom style="medium">
        <color rgb="FFD9D2E9"/>
      </bottom>
      <diagonal/>
    </border>
    <border diagonalUp="false" diagonalDown="false">
      <left style="thick">
        <color rgb="FFD9D2E9"/>
      </left>
      <right style="thick">
        <color rgb="FFD9D2E9"/>
      </right>
      <top/>
      <bottom style="thick">
        <color rgb="FFD9D2E9"/>
      </bottom>
      <diagonal/>
    </border>
    <border diagonalUp="false" diagonalDown="false">
      <left/>
      <right style="thick">
        <color rgb="FFD9D2E9"/>
      </right>
      <top/>
      <bottom style="thick">
        <color rgb="FFD9D2E9"/>
      </bottom>
      <diagonal/>
    </border>
    <border diagonalUp="false" diagonalDown="false">
      <left style="medium"/>
      <right style="medium"/>
      <top style="medium"/>
      <bottom style="medium"/>
      <diagonal/>
    </border>
    <border diagonalUp="false" diagonalDown="false">
      <left/>
      <right style="medium"/>
      <top style="medium"/>
      <bottom style="medium"/>
      <diagonal/>
    </border>
    <border diagonalUp="false" diagonalDown="false">
      <left style="medium"/>
      <right style="medium"/>
      <top/>
      <bottom style="medium"/>
      <diagonal/>
    </border>
    <border diagonalUp="false" diagonalDown="false">
      <left/>
      <right style="medium"/>
      <top/>
      <bottom style="medium"/>
      <diagonal/>
    </border>
    <border diagonalUp="false" diagonalDown="false">
      <left/>
      <right style="thin"/>
      <top/>
      <bottom style="thin"/>
      <diagonal/>
    </border>
    <border diagonalUp="false" diagonalDown="false">
      <left/>
      <right/>
      <top style="thin"/>
      <bottom style="thin"/>
      <diagonal/>
    </border>
    <border diagonalUp="false" diagonalDown="false">
      <left style="thin"/>
      <right style="medium"/>
      <top style="thin"/>
      <bottom style="thin"/>
      <diagonal/>
    </border>
    <border diagonalUp="false" diagonalDown="false">
      <left style="thin"/>
      <right/>
      <top style="thin"/>
      <bottom/>
      <diagonal/>
    </border>
    <border diagonalUp="false" diagonalDown="false">
      <left/>
      <right/>
      <top style="thin"/>
      <bottom/>
      <diagonal/>
    </border>
    <border diagonalUp="false" diagonalDown="false">
      <left style="thin"/>
      <right style="medium"/>
      <top style="thin"/>
      <bottom/>
      <diagonal/>
    </border>
    <border diagonalUp="false" diagonalDown="false">
      <left style="thick"/>
      <right style="thick"/>
      <top style="thick"/>
      <bottom style="medium"/>
      <diagonal/>
    </border>
    <border diagonalUp="false" diagonalDown="false">
      <left style="thick"/>
      <right style="thick"/>
      <top/>
      <bottom style="medium"/>
      <diagonal/>
    </border>
    <border diagonalUp="false" diagonalDown="false">
      <left/>
      <right/>
      <top/>
      <bottom style="thin"/>
      <diagonal/>
    </border>
    <border diagonalUp="false" diagonalDown="false">
      <left style="thin"/>
      <right style="thin"/>
      <top/>
      <bottom style="thin"/>
      <diagonal/>
    </border>
    <border diagonalUp="false" diagonalDown="false">
      <left style="thin"/>
      <right style="thin"/>
      <top/>
      <bottom style="medium"/>
      <diagonal/>
    </border>
    <border diagonalUp="false" diagonalDown="false">
      <left/>
      <right style="thin"/>
      <top/>
      <bottom/>
      <diagonal/>
    </border>
    <border diagonalUp="false" diagonalDown="false">
      <left style="hair"/>
      <right style="hair"/>
      <top style="hair"/>
      <bottom style="hair"/>
      <diagonal/>
    </border>
    <border diagonalUp="false" diagonalDown="false">
      <left/>
      <right style="medium"/>
      <top/>
      <bottom style="thin"/>
      <diagonal/>
    </border>
    <border diagonalUp="false" diagonalDown="false">
      <left style="medium"/>
      <right style="thin"/>
      <top style="medium"/>
      <bottom style="thin"/>
      <diagonal/>
    </border>
    <border diagonalUp="false" diagonalDown="false">
      <left style="thin"/>
      <right style="thin"/>
      <top style="medium"/>
      <bottom style="thin"/>
      <diagonal/>
    </border>
    <border diagonalUp="false" diagonalDown="false">
      <left style="thin"/>
      <right style="medium"/>
      <top style="medium"/>
      <bottom style="thin"/>
      <diagonal/>
    </border>
    <border diagonalUp="false" diagonalDown="false">
      <left style="medium"/>
      <right/>
      <top style="medium"/>
      <bottom style="thin"/>
      <diagonal/>
    </border>
    <border diagonalUp="false" diagonalDown="false">
      <left/>
      <right style="thin"/>
      <top style="medium"/>
      <bottom style="thin"/>
      <diagonal/>
    </border>
    <border diagonalUp="false" diagonalDown="false">
      <left style="medium"/>
      <right style="medium"/>
      <top/>
      <bottom style="thin"/>
      <diagonal/>
    </border>
    <border diagonalUp="false" diagonalDown="false">
      <left style="medium"/>
      <right style="medium"/>
      <top/>
      <bottom/>
      <diagonal/>
    </border>
    <border diagonalUp="false" diagonalDown="false">
      <left style="medium"/>
      <right/>
      <top/>
      <bottom/>
      <diagonal/>
    </border>
    <border diagonalUp="false" diagonalDown="false">
      <left style="medium"/>
      <right style="thin"/>
      <top style="thin"/>
      <bottom style="thin"/>
      <diagonal/>
    </border>
    <border diagonalUp="false" diagonalDown="false">
      <left style="medium"/>
      <right/>
      <top style="thin"/>
      <bottom style="thin"/>
      <diagonal/>
    </border>
    <border diagonalUp="false" diagonalDown="false">
      <left style="medium"/>
      <right style="thin"/>
      <top style="medium"/>
      <bottom/>
      <diagonal/>
    </border>
    <border diagonalUp="false" diagonalDown="false">
      <left style="thin"/>
      <right style="medium"/>
      <top style="medium"/>
      <bottom/>
      <diagonal/>
    </border>
    <border diagonalUp="false" diagonalDown="false">
      <left style="medium"/>
      <right style="medium"/>
      <top style="thin"/>
      <bottom/>
      <diagonal/>
    </border>
    <border diagonalUp="false" diagonalDown="false">
      <left/>
      <right style="thin"/>
      <top style="thin"/>
      <bottom/>
      <diagonal/>
    </border>
    <border diagonalUp="false" diagonalDown="false">
      <left/>
      <right/>
      <top style="medium"/>
      <bottom/>
      <diagonal/>
    </border>
    <border diagonalUp="false" diagonalDown="false">
      <left style="medium"/>
      <right style="medium"/>
      <top style="medium"/>
      <bottom/>
      <diagonal/>
    </border>
    <border diagonalUp="false" diagonalDown="false">
      <left/>
      <right style="thin"/>
      <top style="medium"/>
      <bottom/>
      <diagonal/>
    </border>
    <border diagonalUp="false" diagonalDown="false">
      <left style="thin"/>
      <right style="thin"/>
      <top style="medium"/>
      <bottom/>
      <diagonal/>
    </border>
    <border diagonalUp="false" diagonalDown="false">
      <left/>
      <right style="medium"/>
      <top style="medium"/>
      <bottom style="thin"/>
      <diagonal/>
    </border>
    <border diagonalUp="false" diagonalDown="false">
      <left/>
      <right style="medium"/>
      <top style="thin"/>
      <bottom style="thin"/>
      <diagonal/>
    </border>
    <border diagonalUp="false" diagonalDown="false">
      <left/>
      <right style="medium"/>
      <top style="thin"/>
      <bottom style="medium"/>
      <diagonal/>
    </border>
    <border diagonalUp="false" diagonalDown="false">
      <left style="medium"/>
      <right style="medium"/>
      <top style="medium"/>
      <bottom style="thin"/>
      <diagonal/>
    </border>
    <border diagonalUp="false" diagonalDown="false">
      <left style="medium"/>
      <right style="medium"/>
      <top style="thin"/>
      <bottom style="thin"/>
      <diagonal/>
    </border>
    <border diagonalUp="false" diagonalDown="false">
      <left style="medium"/>
      <right style="medium"/>
      <top style="thin"/>
      <bottom style="medium"/>
      <diagonal/>
    </border>
    <border diagonalUp="false" diagonalDown="false">
      <left/>
      <right style="medium"/>
      <top style="thin"/>
      <bottom/>
      <diagonal/>
    </border>
    <border diagonalUp="false" diagonalDown="false">
      <left/>
      <right style="medium"/>
      <top/>
      <bottom/>
      <diagonal/>
    </border>
    <border diagonalUp="false" diagonalDown="false">
      <left/>
      <right style="medium"/>
      <top style="medium"/>
      <bottom/>
      <diagonal/>
    </border>
    <border diagonalUp="false" diagonalDown="false">
      <left style="medium"/>
      <right/>
      <top/>
      <bottom style="thin"/>
      <diagonal/>
    </border>
    <border diagonalUp="false" diagonalDown="false">
      <left style="medium"/>
      <right/>
      <top style="medium"/>
      <bottom style="medium"/>
      <diagonal/>
    </border>
    <border diagonalUp="false" diagonalDown="false">
      <left style="medium">
        <color rgb="FFD9D2E9"/>
      </left>
      <right style="medium">
        <color rgb="FFD9D2E9"/>
      </right>
      <top style="medium">
        <color rgb="FFD9D2E9"/>
      </top>
      <bottom style="medium">
        <color rgb="FFD9D2E9"/>
      </bottom>
      <diagonal/>
    </border>
    <border diagonalUp="false" diagonalDown="false">
      <left/>
      <right style="medium">
        <color rgb="FFD9D2E9"/>
      </right>
      <top style="medium">
        <color rgb="FFD9D2E9"/>
      </top>
      <bottom style="medium">
        <color rgb="FFD9D2E9"/>
      </bottom>
      <diagonal/>
    </border>
    <border diagonalUp="false" diagonalDown="false">
      <left style="medium">
        <color rgb="FFD9D2E9"/>
      </left>
      <right style="medium">
        <color rgb="FFD9D2E9"/>
      </right>
      <top/>
      <bottom style="medium">
        <color rgb="FFD9D2E9"/>
      </bottom>
      <diagonal/>
    </border>
    <border diagonalUp="false" diagonalDown="false">
      <left style="medium">
        <color rgb="FFF1C232"/>
      </left>
      <right style="medium">
        <color rgb="FFF1C232"/>
      </right>
      <top/>
      <bottom style="medium">
        <color rgb="FFD9D2E9"/>
      </bottom>
      <diagonal/>
    </border>
    <border diagonalUp="false" diagonalDown="false">
      <left/>
      <right style="medium">
        <color rgb="FFF1C232"/>
      </right>
      <top/>
      <bottom style="medium">
        <color rgb="FFD9D2E9"/>
      </bottom>
      <diagonal/>
    </border>
  </borders>
  <cellStyleXfs count="22">
    <xf numFmtId="164" fontId="0" fillId="0" borderId="0" applyFont="true" applyBorder="true" applyAlignment="true" applyProtection="true">
      <alignment horizontal="general" vertical="center"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68" fontId="0" fillId="0" borderId="0" applyFont="true" applyBorder="false" applyAlignment="true" applyProtection="false">
      <alignment horizontal="general" vertical="center"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65" fontId="0" fillId="0" borderId="0" applyFont="true" applyBorder="false" applyAlignment="true" applyProtection="false">
      <alignment horizontal="general" vertical="center" textRotation="0" wrapText="false" indent="0" shrinkToFit="false"/>
    </xf>
    <xf numFmtId="164" fontId="8" fillId="0" borderId="0" applyFont="true" applyBorder="false" applyAlignment="true" applyProtection="false">
      <alignment horizontal="general" vertical="center" textRotation="0" wrapText="false" indent="0" shrinkToFit="false"/>
    </xf>
    <xf numFmtId="165" fontId="0" fillId="0" borderId="0" applyFont="true" applyBorder="false" applyAlignment="true" applyProtection="false">
      <alignment horizontal="general" vertical="center" textRotation="0" wrapText="false" indent="0" shrinkToFit="false"/>
    </xf>
  </cellStyleXfs>
  <cellXfs count="807">
    <xf numFmtId="164" fontId="0" fillId="0" borderId="0" xfId="0" applyFont="false" applyBorder="false" applyAlignment="false" applyProtection="false">
      <alignment horizontal="general" vertical="center" textRotation="0" wrapText="false" indent="0" shrinkToFit="false"/>
      <protection locked="true" hidden="false"/>
    </xf>
    <xf numFmtId="165" fontId="0" fillId="0" borderId="0" xfId="19" applyFont="true" applyBorder="false" applyAlignment="true" applyProtection="false">
      <alignment horizontal="general" vertical="center" textRotation="0" wrapText="false" indent="0" shrinkToFit="false"/>
      <protection locked="true" hidden="false"/>
    </xf>
    <xf numFmtId="164" fontId="0" fillId="0" borderId="0" xfId="0" applyFont="false" applyBorder="false" applyAlignment="true" applyProtection="false">
      <alignment horizontal="general" vertical="center" textRotation="0" wrapText="false" indent="0" shrinkToFit="false"/>
      <protection locked="true" hidden="false"/>
    </xf>
    <xf numFmtId="164" fontId="0" fillId="0" borderId="0" xfId="0" applyFont="true" applyBorder="false" applyAlignment="false" applyProtection="false">
      <alignment horizontal="general" vertical="center" textRotation="0" wrapText="false" indent="0" shrinkToFit="false"/>
      <protection locked="true" hidden="false"/>
    </xf>
    <xf numFmtId="164" fontId="4" fillId="2" borderId="1" xfId="0" applyFont="true" applyBorder="true" applyAlignment="true" applyProtection="false">
      <alignment horizontal="left" vertical="top" textRotation="0" wrapText="true" indent="0" shrinkToFit="false"/>
      <protection locked="true" hidden="false"/>
    </xf>
    <xf numFmtId="164" fontId="0" fillId="3" borderId="0" xfId="0" applyFont="true" applyBorder="true" applyAlignment="true" applyProtection="false">
      <alignment horizontal="general" vertical="bottom" textRotation="0" wrapText="true" indent="0" shrinkToFit="false"/>
      <protection locked="true" hidden="false"/>
    </xf>
    <xf numFmtId="164" fontId="6" fillId="4" borderId="2" xfId="0" applyFont="true" applyBorder="true" applyAlignment="true" applyProtection="false">
      <alignment horizontal="general" vertical="center" textRotation="0" wrapText="true" indent="0" shrinkToFit="false"/>
      <protection locked="true" hidden="false"/>
    </xf>
    <xf numFmtId="164" fontId="7" fillId="5" borderId="2" xfId="0" applyFont="true" applyBorder="true" applyAlignment="true" applyProtection="true">
      <alignment horizontal="center" vertical="bottom" textRotation="0" wrapText="true" indent="0" shrinkToFit="false"/>
      <protection locked="false" hidden="false"/>
    </xf>
    <xf numFmtId="164" fontId="8" fillId="3" borderId="0" xfId="20" applyFont="true" applyBorder="true" applyAlignment="true" applyProtection="true">
      <alignment horizontal="general" vertical="bottom" textRotation="0" wrapText="true" indent="0" shrinkToFit="false"/>
      <protection locked="true" hidden="false"/>
    </xf>
    <xf numFmtId="164" fontId="9" fillId="6" borderId="3" xfId="0" applyFont="true" applyBorder="true" applyAlignment="true" applyProtection="false">
      <alignment horizontal="left" vertical="bottom" textRotation="0" wrapText="true" indent="0" shrinkToFit="false"/>
      <protection locked="true" hidden="false"/>
    </xf>
    <xf numFmtId="164" fontId="10" fillId="0" borderId="0" xfId="0" applyFont="true" applyBorder="false" applyAlignment="false" applyProtection="false">
      <alignment horizontal="general" vertical="center" textRotation="0" wrapText="false" indent="0" shrinkToFit="false"/>
      <protection locked="true" hidden="false"/>
    </xf>
    <xf numFmtId="164" fontId="11" fillId="7" borderId="4" xfId="0" applyFont="true" applyBorder="true" applyAlignment="true" applyProtection="false">
      <alignment horizontal="center" vertical="center" textRotation="0" wrapText="true" indent="0" shrinkToFit="false"/>
      <protection locked="true" hidden="false"/>
    </xf>
    <xf numFmtId="164" fontId="12" fillId="0" borderId="3" xfId="0" applyFont="true" applyBorder="true" applyAlignment="true" applyProtection="false">
      <alignment horizontal="left" vertical="bottom" textRotation="0" wrapText="false" indent="0" shrinkToFit="false"/>
      <protection locked="true" hidden="false"/>
    </xf>
    <xf numFmtId="164" fontId="13" fillId="4" borderId="2" xfId="0" applyFont="true" applyBorder="true" applyAlignment="true" applyProtection="false">
      <alignment horizontal="general" vertical="center" textRotation="0" wrapText="true" indent="0" shrinkToFit="false"/>
      <protection locked="true" hidden="false"/>
    </xf>
    <xf numFmtId="164" fontId="14" fillId="4" borderId="2" xfId="0" applyFont="true" applyBorder="true" applyAlignment="true" applyProtection="false">
      <alignment horizontal="general" vertical="center" textRotation="0" wrapText="true" indent="0" shrinkToFit="false"/>
      <protection locked="true" hidden="false"/>
    </xf>
    <xf numFmtId="164" fontId="14" fillId="8" borderId="2" xfId="0" applyFont="true" applyBorder="true" applyAlignment="true" applyProtection="false">
      <alignment horizontal="general" vertical="center" textRotation="0" wrapText="true" indent="0" shrinkToFit="false"/>
      <protection locked="true" hidden="false"/>
    </xf>
    <xf numFmtId="164" fontId="8" fillId="5" borderId="2" xfId="20" applyFont="true" applyBorder="true" applyAlignment="true" applyProtection="true">
      <alignment horizontal="center" vertical="bottom" textRotation="0" wrapText="true" indent="0" shrinkToFit="false"/>
      <protection locked="false" hidden="false"/>
    </xf>
    <xf numFmtId="164" fontId="6" fillId="4" borderId="5" xfId="0" applyFont="true" applyBorder="true" applyAlignment="true" applyProtection="false">
      <alignment horizontal="general" vertical="center" textRotation="0" wrapText="true" indent="0" shrinkToFit="false"/>
      <protection locked="true" hidden="false"/>
    </xf>
    <xf numFmtId="164" fontId="7" fillId="5" borderId="5" xfId="0" applyFont="true" applyBorder="true" applyAlignment="true" applyProtection="true">
      <alignment horizontal="center" vertical="bottom" textRotation="0" wrapText="true" indent="0" shrinkToFit="false"/>
      <protection locked="false" hidden="false"/>
    </xf>
    <xf numFmtId="164" fontId="15" fillId="0" borderId="0" xfId="0" applyFont="true" applyBorder="false" applyAlignment="false" applyProtection="false">
      <alignment horizontal="general" vertical="center" textRotation="0" wrapText="false" indent="0" shrinkToFit="false"/>
      <protection locked="true" hidden="false"/>
    </xf>
    <xf numFmtId="164" fontId="16" fillId="9" borderId="2" xfId="0" applyFont="true" applyBorder="true" applyAlignment="true" applyProtection="false">
      <alignment horizontal="general" vertical="center" textRotation="0" wrapText="true" indent="0" shrinkToFit="false"/>
      <protection locked="true" hidden="false"/>
    </xf>
    <xf numFmtId="164" fontId="0" fillId="10" borderId="2" xfId="0" applyFont="true" applyBorder="true" applyAlignment="true" applyProtection="true">
      <alignment horizontal="general" vertical="bottom" textRotation="0" wrapText="true" indent="0" shrinkToFit="false"/>
      <protection locked="false" hidden="false"/>
    </xf>
    <xf numFmtId="164" fontId="7" fillId="11" borderId="2" xfId="0" applyFont="true" applyBorder="true" applyAlignment="true" applyProtection="true">
      <alignment horizontal="general" vertical="center" textRotation="0" wrapText="true" indent="0" shrinkToFit="false"/>
      <protection locked="false" hidden="false"/>
    </xf>
    <xf numFmtId="166" fontId="0" fillId="10" borderId="2" xfId="0" applyFont="true" applyBorder="true" applyAlignment="true" applyProtection="true">
      <alignment horizontal="general" vertical="bottom" textRotation="0" wrapText="true" indent="0" shrinkToFit="false"/>
      <protection locked="false" hidden="false"/>
    </xf>
    <xf numFmtId="167" fontId="0" fillId="10" borderId="2" xfId="19" applyFont="true" applyBorder="true" applyAlignment="true" applyProtection="true">
      <alignment horizontal="general" vertical="bottom" textRotation="0" wrapText="true" indent="0" shrinkToFit="false"/>
      <protection locked="false" hidden="false"/>
    </xf>
    <xf numFmtId="167" fontId="0" fillId="12" borderId="2" xfId="0" applyFont="false" applyBorder="true" applyAlignment="true" applyProtection="true">
      <alignment horizontal="general" vertical="bottom" textRotation="0" wrapText="false" indent="0" shrinkToFit="false"/>
      <protection locked="true" hidden="false"/>
    </xf>
    <xf numFmtId="167" fontId="0" fillId="12" borderId="2" xfId="19" applyFont="true" applyBorder="true" applyAlignment="true" applyProtection="true">
      <alignment horizontal="general" vertical="bottom" textRotation="0" wrapText="true" indent="0" shrinkToFit="false"/>
      <protection locked="true" hidden="false"/>
    </xf>
    <xf numFmtId="167" fontId="0" fillId="10" borderId="2" xfId="15" applyFont="true" applyBorder="true" applyAlignment="true" applyProtection="true">
      <alignment horizontal="general" vertical="bottom" textRotation="0" wrapText="true" indent="0" shrinkToFit="false"/>
      <protection locked="false" hidden="false"/>
    </xf>
    <xf numFmtId="169" fontId="0" fillId="12" borderId="2" xfId="15" applyFont="true" applyBorder="true" applyAlignment="true" applyProtection="true">
      <alignment horizontal="general" vertical="bottom" textRotation="0" wrapText="true" indent="0" shrinkToFit="false"/>
      <protection locked="true" hidden="false"/>
    </xf>
    <xf numFmtId="167" fontId="0" fillId="12" borderId="2" xfId="0" applyFont="false" applyBorder="true" applyAlignment="false" applyProtection="true">
      <alignment horizontal="general" vertical="center" textRotation="0" wrapText="false" indent="0" shrinkToFit="false"/>
      <protection locked="true" hidden="false"/>
    </xf>
    <xf numFmtId="165" fontId="0" fillId="10" borderId="2" xfId="15" applyFont="true" applyBorder="true" applyAlignment="true" applyProtection="true">
      <alignment horizontal="general" vertical="bottom" textRotation="0" wrapText="true" indent="0" shrinkToFit="false"/>
      <protection locked="false" hidden="false"/>
    </xf>
    <xf numFmtId="165" fontId="0" fillId="12" borderId="2" xfId="19" applyFont="true" applyBorder="true" applyAlignment="true" applyProtection="true">
      <alignment horizontal="general" vertical="bottom" textRotation="0" wrapText="true" indent="0" shrinkToFit="false"/>
      <protection locked="true" hidden="false"/>
    </xf>
    <xf numFmtId="165" fontId="0" fillId="12" borderId="2" xfId="19" applyFont="true" applyBorder="true" applyAlignment="true" applyProtection="true">
      <alignment horizontal="general" vertical="center" textRotation="0" wrapText="false" indent="0" shrinkToFit="false"/>
      <protection locked="true" hidden="false"/>
    </xf>
    <xf numFmtId="170" fontId="0" fillId="10" borderId="2" xfId="19" applyFont="true" applyBorder="true" applyAlignment="true" applyProtection="true">
      <alignment horizontal="general" vertical="bottom" textRotation="0" wrapText="true" indent="0" shrinkToFit="false"/>
      <protection locked="false" hidden="false"/>
    </xf>
    <xf numFmtId="164" fontId="7" fillId="10" borderId="2" xfId="0" applyFont="true" applyBorder="true" applyAlignment="true" applyProtection="true">
      <alignment horizontal="center" vertical="bottom" textRotation="0" wrapText="true" indent="0" shrinkToFit="false"/>
      <protection locked="false" hidden="false"/>
    </xf>
    <xf numFmtId="164" fontId="0" fillId="3" borderId="0" xfId="0" applyFont="true" applyBorder="false" applyAlignment="true" applyProtection="false">
      <alignment horizontal="general" vertical="bottom" textRotation="0" wrapText="true" indent="0" shrinkToFit="false"/>
      <protection locked="true" hidden="false"/>
    </xf>
    <xf numFmtId="164" fontId="7" fillId="11" borderId="6" xfId="0" applyFont="true" applyBorder="true" applyAlignment="true" applyProtection="true">
      <alignment horizontal="center" vertical="bottom" textRotation="0" wrapText="true" indent="0" shrinkToFit="false"/>
      <protection locked="false" hidden="false"/>
    </xf>
    <xf numFmtId="165" fontId="0" fillId="3" borderId="0" xfId="0" applyFont="true" applyBorder="true" applyAlignment="true" applyProtection="false">
      <alignment horizontal="general" vertical="bottom" textRotation="0" wrapText="true" indent="0" shrinkToFit="false"/>
      <protection locked="true" hidden="false"/>
    </xf>
    <xf numFmtId="164" fontId="17" fillId="0" borderId="0" xfId="0" applyFont="true" applyBorder="false" applyAlignment="false" applyProtection="false">
      <alignment horizontal="general" vertical="center" textRotation="0" wrapText="false" indent="0" shrinkToFit="false"/>
      <protection locked="true" hidden="false"/>
    </xf>
    <xf numFmtId="164" fontId="16" fillId="9" borderId="2" xfId="0" applyFont="true" applyBorder="true" applyAlignment="true" applyProtection="false">
      <alignment horizontal="general" vertical="bottom" textRotation="0" wrapText="true" indent="0" shrinkToFit="false"/>
      <protection locked="true" hidden="false"/>
    </xf>
    <xf numFmtId="164" fontId="18" fillId="0" borderId="3" xfId="0" applyFont="true" applyBorder="true" applyAlignment="true" applyProtection="false">
      <alignment horizontal="left" vertical="bottom" textRotation="0" wrapText="true" indent="0" shrinkToFit="false"/>
      <protection locked="true" hidden="false"/>
    </xf>
    <xf numFmtId="164" fontId="7" fillId="5" borderId="6" xfId="0" applyFont="true" applyBorder="true" applyAlignment="true" applyProtection="true">
      <alignment horizontal="center" vertical="bottom" textRotation="0" wrapText="true" indent="0" shrinkToFit="false"/>
      <protection locked="false" hidden="false"/>
    </xf>
    <xf numFmtId="164" fontId="0" fillId="0" borderId="0" xfId="0" applyFont="true" applyBorder="false" applyAlignment="false" applyProtection="true">
      <alignment horizontal="general" vertical="center" textRotation="0" wrapText="false" indent="0" shrinkToFit="false"/>
      <protection locked="false" hidden="false"/>
    </xf>
    <xf numFmtId="164" fontId="9" fillId="6" borderId="7" xfId="0" applyFont="true" applyBorder="true" applyAlignment="true" applyProtection="false">
      <alignment horizontal="left" vertical="bottom" textRotation="0" wrapText="true" indent="0" shrinkToFit="false"/>
      <protection locked="true" hidden="false"/>
    </xf>
    <xf numFmtId="164" fontId="0" fillId="3" borderId="0" xfId="0" applyFont="true" applyBorder="false" applyAlignment="true" applyProtection="false">
      <alignment horizontal="general" vertical="center" textRotation="0" wrapText="true" indent="0" shrinkToFit="false"/>
      <protection locked="true" hidden="false"/>
    </xf>
    <xf numFmtId="164" fontId="18" fillId="0" borderId="8" xfId="0" applyFont="true" applyBorder="true" applyAlignment="true" applyProtection="false">
      <alignment horizontal="left" vertical="bottom" textRotation="0" wrapText="true" indent="0" shrinkToFit="false"/>
      <protection locked="true" hidden="false"/>
    </xf>
    <xf numFmtId="164" fontId="12" fillId="0" borderId="8" xfId="0" applyFont="true" applyBorder="true" applyAlignment="true" applyProtection="false">
      <alignment horizontal="left" vertical="bottom" textRotation="0" wrapText="false" indent="0" shrinkToFit="false"/>
      <protection locked="true" hidden="false"/>
    </xf>
    <xf numFmtId="164" fontId="19" fillId="13" borderId="2" xfId="0" applyFont="true" applyBorder="true" applyAlignment="true" applyProtection="false">
      <alignment horizontal="center" vertical="center" textRotation="0" wrapText="true" indent="0" shrinkToFit="false"/>
      <protection locked="true" hidden="false"/>
    </xf>
    <xf numFmtId="164" fontId="9" fillId="6" borderId="8" xfId="0" applyFont="true" applyBorder="true" applyAlignment="true" applyProtection="false">
      <alignment horizontal="left" vertical="bottom" textRotation="0" wrapText="true" indent="0" shrinkToFit="false"/>
      <protection locked="true" hidden="false"/>
    </xf>
    <xf numFmtId="164" fontId="0" fillId="3" borderId="2" xfId="0" applyFont="true" applyBorder="true" applyAlignment="true" applyProtection="false">
      <alignment horizontal="general" vertical="center" textRotation="0" wrapText="true" indent="0" shrinkToFit="false"/>
      <protection locked="true" hidden="false"/>
    </xf>
    <xf numFmtId="164" fontId="18" fillId="0" borderId="9" xfId="0" applyFont="true" applyBorder="true" applyAlignment="true" applyProtection="false">
      <alignment horizontal="left" vertical="bottom" textRotation="0" wrapText="true" indent="0" shrinkToFit="false"/>
      <protection locked="true" hidden="false"/>
    </xf>
    <xf numFmtId="167" fontId="0" fillId="10" borderId="2" xfId="0" applyFont="true" applyBorder="true" applyAlignment="true" applyProtection="true">
      <alignment horizontal="general" vertical="bottom" textRotation="0" wrapText="true" indent="0" shrinkToFit="false"/>
      <protection locked="false" hidden="false"/>
    </xf>
    <xf numFmtId="164" fontId="0" fillId="10" borderId="2" xfId="0" applyFont="false" applyBorder="true" applyAlignment="true" applyProtection="true">
      <alignment horizontal="general" vertical="bottom" textRotation="0" wrapText="true" indent="0" shrinkToFit="false"/>
      <protection locked="false" hidden="false"/>
    </xf>
    <xf numFmtId="164" fontId="0" fillId="14" borderId="2" xfId="0" applyFont="true" applyBorder="true" applyAlignment="true" applyProtection="false">
      <alignment horizontal="general" vertical="center" textRotation="0" wrapText="true" indent="0" shrinkToFit="false"/>
      <protection locked="true" hidden="false"/>
    </xf>
    <xf numFmtId="165" fontId="14" fillId="4" borderId="2" xfId="19" applyFont="true" applyBorder="true" applyAlignment="true" applyProtection="true">
      <alignment horizontal="general" vertical="center" textRotation="0" wrapText="true" indent="0" shrinkToFit="false"/>
      <protection locked="true" hidden="false"/>
    </xf>
    <xf numFmtId="165" fontId="14" fillId="4" borderId="0" xfId="19" applyFont="true" applyBorder="true" applyAlignment="true" applyProtection="true">
      <alignment horizontal="general" vertical="center" textRotation="0" wrapText="true" indent="0" shrinkToFit="false"/>
      <protection locked="true" hidden="false"/>
    </xf>
    <xf numFmtId="165" fontId="0" fillId="14" borderId="0" xfId="0" applyFont="false" applyBorder="false" applyAlignment="true" applyProtection="false">
      <alignment horizontal="general" vertical="center" textRotation="0" wrapText="true" indent="0" shrinkToFit="false"/>
      <protection locked="true" hidden="false"/>
    </xf>
    <xf numFmtId="164" fontId="0" fillId="14" borderId="0" xfId="0" applyFont="true" applyBorder="false" applyAlignment="true" applyProtection="false">
      <alignment horizontal="general" vertical="center" textRotation="0" wrapText="true" indent="0" shrinkToFit="false"/>
      <protection locked="true" hidden="false"/>
    </xf>
    <xf numFmtId="164" fontId="7" fillId="6" borderId="2" xfId="0" applyFont="true" applyBorder="true" applyAlignment="true" applyProtection="true">
      <alignment horizontal="general" vertical="bottom" textRotation="0" wrapText="true" indent="0" shrinkToFit="false"/>
      <protection locked="false" hidden="false"/>
    </xf>
    <xf numFmtId="164" fontId="0" fillId="0" borderId="0" xfId="0" applyFont="true" applyBorder="false" applyAlignment="true" applyProtection="false">
      <alignment horizontal="general" vertical="center" textRotation="0" wrapText="true" indent="0" shrinkToFit="false"/>
      <protection locked="true" hidden="false"/>
    </xf>
    <xf numFmtId="164" fontId="14" fillId="15" borderId="2" xfId="0" applyFont="true" applyBorder="true" applyAlignment="true" applyProtection="false">
      <alignment horizontal="general" vertical="top" textRotation="0" wrapText="true" indent="0" shrinkToFit="false"/>
      <protection locked="true" hidden="false"/>
    </xf>
    <xf numFmtId="164" fontId="7" fillId="16" borderId="10" xfId="0" applyFont="true" applyBorder="true" applyAlignment="true" applyProtection="false">
      <alignment horizontal="center" vertical="center" textRotation="0" wrapText="true" indent="0" shrinkToFit="false"/>
      <protection locked="true" hidden="false"/>
    </xf>
    <xf numFmtId="164" fontId="7" fillId="16" borderId="2" xfId="0" applyFont="true" applyBorder="true" applyAlignment="true" applyProtection="false">
      <alignment horizontal="center" vertical="center" textRotation="0" wrapText="true" indent="0" shrinkToFit="false"/>
      <protection locked="true" hidden="false"/>
    </xf>
    <xf numFmtId="164" fontId="20" fillId="3" borderId="10" xfId="21" applyFont="true" applyBorder="true" applyAlignment="true" applyProtection="true">
      <alignment horizontal="center" vertical="center" textRotation="0" wrapText="true" indent="0" shrinkToFit="false"/>
      <protection locked="true" hidden="false"/>
    </xf>
    <xf numFmtId="164" fontId="20" fillId="17" borderId="2" xfId="21" applyFont="true" applyBorder="true" applyAlignment="true" applyProtection="true">
      <alignment horizontal="center" vertical="center" textRotation="0" wrapText="true" indent="0" shrinkToFit="false"/>
      <protection locked="true" hidden="false"/>
    </xf>
    <xf numFmtId="164" fontId="20" fillId="18" borderId="2" xfId="21" applyFont="true" applyBorder="true" applyAlignment="true" applyProtection="true">
      <alignment horizontal="center" vertical="center" textRotation="0" wrapText="true" indent="0" shrinkToFit="false"/>
      <protection locked="true" hidden="false"/>
    </xf>
    <xf numFmtId="164" fontId="20" fillId="19" borderId="2" xfId="21" applyFont="true" applyBorder="true" applyAlignment="true" applyProtection="true">
      <alignment horizontal="center" vertical="center" textRotation="0" wrapText="true" indent="0" shrinkToFit="false"/>
      <protection locked="true" hidden="false"/>
    </xf>
    <xf numFmtId="164" fontId="20" fillId="20" borderId="2" xfId="21" applyFont="true" applyBorder="true" applyAlignment="true" applyProtection="true">
      <alignment horizontal="center" vertical="center" textRotation="0" wrapText="true" indent="0" shrinkToFit="false"/>
      <protection locked="true" hidden="false"/>
    </xf>
    <xf numFmtId="164" fontId="21" fillId="0" borderId="2" xfId="0" applyFont="true" applyBorder="true" applyAlignment="true" applyProtection="false">
      <alignment horizontal="center" vertical="center" textRotation="0" wrapText="true" indent="0" shrinkToFit="false"/>
      <protection locked="true" hidden="false"/>
    </xf>
    <xf numFmtId="165" fontId="0" fillId="0" borderId="2" xfId="19" applyFont="true" applyBorder="true" applyAlignment="true" applyProtection="true">
      <alignment horizontal="general" vertical="center" textRotation="0" wrapText="true" indent="0" shrinkToFit="false"/>
      <protection locked="true" hidden="false"/>
    </xf>
    <xf numFmtId="164" fontId="22" fillId="0" borderId="2" xfId="0" applyFont="true" applyBorder="true" applyAlignment="true" applyProtection="false">
      <alignment horizontal="left" vertical="center" textRotation="0" wrapText="true" indent="0" shrinkToFit="false"/>
      <protection locked="true" hidden="false"/>
    </xf>
    <xf numFmtId="165" fontId="22" fillId="0" borderId="2" xfId="19" applyFont="true" applyBorder="true" applyAlignment="true" applyProtection="true">
      <alignment horizontal="left" vertical="center" textRotation="0" wrapText="true" indent="0" shrinkToFit="false"/>
      <protection locked="true" hidden="false"/>
    </xf>
    <xf numFmtId="165" fontId="23" fillId="0" borderId="2" xfId="19" applyFont="true" applyBorder="true" applyAlignment="true" applyProtection="true">
      <alignment horizontal="left" vertical="center" textRotation="0" wrapText="true" indent="0" shrinkToFit="false"/>
      <protection locked="true" hidden="false"/>
    </xf>
    <xf numFmtId="165" fontId="24" fillId="0" borderId="2" xfId="19" applyFont="true" applyBorder="true" applyAlignment="true" applyProtection="true">
      <alignment horizontal="left" vertical="center" textRotation="0" wrapText="true" indent="0" shrinkToFit="false"/>
      <protection locked="true" hidden="false"/>
    </xf>
    <xf numFmtId="164" fontId="22" fillId="18" borderId="2" xfId="0" applyFont="true" applyBorder="true" applyAlignment="true" applyProtection="false">
      <alignment horizontal="general" vertical="center" textRotation="0" wrapText="true" indent="0" shrinkToFit="false"/>
      <protection locked="true" hidden="false"/>
    </xf>
    <xf numFmtId="164" fontId="22" fillId="0" borderId="2" xfId="0" applyFont="true" applyBorder="true" applyAlignment="true" applyProtection="false">
      <alignment horizontal="general" vertical="center" textRotation="0" wrapText="true" indent="0" shrinkToFit="false"/>
      <protection locked="true" hidden="false"/>
    </xf>
    <xf numFmtId="164" fontId="0" fillId="0" borderId="2" xfId="0" applyFont="true" applyBorder="true" applyAlignment="true" applyProtection="false">
      <alignment horizontal="general" vertical="center" textRotation="0" wrapText="true" indent="0" shrinkToFit="false"/>
      <protection locked="true" hidden="false"/>
    </xf>
    <xf numFmtId="164" fontId="0" fillId="14" borderId="0" xfId="0" applyFont="false" applyBorder="false" applyAlignment="false" applyProtection="false">
      <alignment horizontal="general" vertical="center" textRotation="0" wrapText="false" indent="0" shrinkToFit="false"/>
      <protection locked="true" hidden="false"/>
    </xf>
    <xf numFmtId="170" fontId="0" fillId="14" borderId="0" xfId="0" applyFont="false" applyBorder="false" applyAlignment="false" applyProtection="false">
      <alignment horizontal="general" vertical="center" textRotation="0" wrapText="false" indent="0" shrinkToFit="false"/>
      <protection locked="true" hidden="false"/>
    </xf>
    <xf numFmtId="165" fontId="0" fillId="14" borderId="0" xfId="19" applyFont="true" applyBorder="true" applyAlignment="true" applyProtection="true">
      <alignment horizontal="general" vertical="center" textRotation="0" wrapText="false" indent="0" shrinkToFit="false"/>
      <protection locked="true" hidden="false"/>
    </xf>
    <xf numFmtId="165" fontId="0" fillId="14" borderId="0" xfId="0" applyFont="false" applyBorder="false" applyAlignment="false" applyProtection="false">
      <alignment horizontal="general" vertical="center" textRotation="0" wrapText="false" indent="0" shrinkToFit="false"/>
      <protection locked="true" hidden="false"/>
    </xf>
    <xf numFmtId="171" fontId="0" fillId="14" borderId="0" xfId="0" applyFont="false" applyBorder="false" applyAlignment="false" applyProtection="false">
      <alignment horizontal="general" vertical="center" textRotation="0" wrapText="false" indent="0" shrinkToFit="false"/>
      <protection locked="true" hidden="false"/>
    </xf>
    <xf numFmtId="165" fontId="0" fillId="0" borderId="0" xfId="0" applyFont="false" applyBorder="false" applyAlignment="false" applyProtection="false">
      <alignment horizontal="general" vertical="center" textRotation="0" wrapText="false" indent="0" shrinkToFit="false"/>
      <protection locked="true" hidden="false"/>
    </xf>
    <xf numFmtId="165" fontId="0" fillId="0" borderId="0" xfId="0" applyFont="false" applyBorder="false" applyAlignment="true" applyProtection="false">
      <alignment horizontal="general" vertical="center" textRotation="0" wrapText="false" indent="0" shrinkToFit="false"/>
      <protection locked="true" hidden="false"/>
    </xf>
    <xf numFmtId="165" fontId="0" fillId="0" borderId="0" xfId="19" applyFont="true" applyBorder="true" applyAlignment="true" applyProtection="true">
      <alignment horizontal="general" vertical="center" textRotation="0" wrapText="false" indent="0" shrinkToFit="false"/>
      <protection locked="true" hidden="false"/>
    </xf>
    <xf numFmtId="164" fontId="0" fillId="21" borderId="2" xfId="0" applyFont="true" applyBorder="true" applyAlignment="true" applyProtection="false">
      <alignment horizontal="general" vertical="bottom" textRotation="0" wrapText="true" indent="0" shrinkToFit="false"/>
      <protection locked="true" hidden="false"/>
    </xf>
    <xf numFmtId="164" fontId="0" fillId="21" borderId="0" xfId="0" applyFont="true" applyBorder="true" applyAlignment="true" applyProtection="false">
      <alignment horizontal="general" vertical="bottom" textRotation="0" wrapText="true" indent="0" shrinkToFit="false"/>
      <protection locked="true" hidden="false"/>
    </xf>
    <xf numFmtId="164" fontId="0" fillId="22" borderId="0" xfId="0" applyFont="true" applyBorder="false" applyAlignment="true" applyProtection="false">
      <alignment horizontal="general" vertical="center" textRotation="0" wrapText="true" indent="0" shrinkToFit="false"/>
      <protection locked="true" hidden="false"/>
    </xf>
    <xf numFmtId="165" fontId="0" fillId="23" borderId="2" xfId="0" applyFont="true" applyBorder="true" applyAlignment="true" applyProtection="false">
      <alignment horizontal="general" vertical="bottom" textRotation="0" wrapText="true" indent="0" shrinkToFit="false"/>
      <protection locked="true" hidden="false"/>
    </xf>
    <xf numFmtId="164" fontId="28" fillId="24" borderId="2" xfId="0" applyFont="true" applyBorder="true" applyAlignment="true" applyProtection="true">
      <alignment horizontal="center" vertical="bottom" textRotation="0" wrapText="true" indent="0" shrinkToFit="false"/>
      <protection locked="true" hidden="false"/>
    </xf>
    <xf numFmtId="164" fontId="29" fillId="25" borderId="2" xfId="0" applyFont="true" applyBorder="true" applyAlignment="true" applyProtection="true">
      <alignment horizontal="center" vertical="bottom" textRotation="0" wrapText="true" indent="0" shrinkToFit="false"/>
      <protection locked="true" hidden="false"/>
    </xf>
    <xf numFmtId="164" fontId="28" fillId="22" borderId="2" xfId="0" applyFont="true" applyBorder="true" applyAlignment="true" applyProtection="true">
      <alignment horizontal="center" vertical="bottom" textRotation="0" wrapText="true" indent="0" shrinkToFit="false"/>
      <protection locked="true" hidden="false"/>
    </xf>
    <xf numFmtId="164" fontId="31" fillId="20" borderId="2" xfId="0" applyFont="true" applyBorder="true" applyAlignment="true" applyProtection="false">
      <alignment horizontal="general" vertical="bottom" textRotation="0" wrapText="true" indent="0" shrinkToFit="false"/>
      <protection locked="true" hidden="false"/>
    </xf>
    <xf numFmtId="164" fontId="31" fillId="26" borderId="11" xfId="0" applyFont="true" applyBorder="true" applyAlignment="true" applyProtection="false">
      <alignment horizontal="general" vertical="bottom" textRotation="0" wrapText="true" indent="0" shrinkToFit="false"/>
      <protection locked="true" hidden="false"/>
    </xf>
    <xf numFmtId="164" fontId="32" fillId="0" borderId="2" xfId="0" applyFont="true" applyBorder="true" applyAlignment="true" applyProtection="false">
      <alignment horizontal="general" vertical="top" textRotation="0" wrapText="true" indent="0" shrinkToFit="false"/>
      <protection locked="true" hidden="false"/>
    </xf>
    <xf numFmtId="164" fontId="32" fillId="0" borderId="2" xfId="0" applyFont="true" applyBorder="true" applyAlignment="true" applyProtection="false">
      <alignment horizontal="general" vertical="center" textRotation="0" wrapText="true" indent="0" shrinkToFit="false"/>
      <protection locked="true" hidden="false"/>
    </xf>
    <xf numFmtId="164" fontId="32" fillId="0" borderId="0" xfId="0" applyFont="true" applyBorder="false" applyAlignment="true" applyProtection="false">
      <alignment horizontal="general" vertical="center" textRotation="0" wrapText="true" indent="0" shrinkToFit="false"/>
      <protection locked="true" hidden="false"/>
    </xf>
    <xf numFmtId="164" fontId="32" fillId="18" borderId="6" xfId="21" applyFont="true" applyBorder="true" applyAlignment="true" applyProtection="true">
      <alignment horizontal="general" vertical="top" textRotation="0" wrapText="true" indent="0" shrinkToFit="false"/>
      <protection locked="true" hidden="false"/>
    </xf>
    <xf numFmtId="164" fontId="22" fillId="6" borderId="2" xfId="0" applyFont="true" applyBorder="true" applyAlignment="true" applyProtection="false">
      <alignment horizontal="center" vertical="center" textRotation="0" wrapText="true" indent="0" shrinkToFit="false"/>
      <protection locked="true" hidden="false"/>
    </xf>
    <xf numFmtId="164" fontId="33" fillId="6" borderId="2" xfId="21" applyFont="true" applyBorder="true" applyAlignment="true" applyProtection="true">
      <alignment horizontal="center" vertical="center" textRotation="0" wrapText="true" indent="0" shrinkToFit="false"/>
      <protection locked="true" hidden="false"/>
    </xf>
    <xf numFmtId="164" fontId="7" fillId="27" borderId="12" xfId="0" applyFont="true" applyBorder="true" applyAlignment="true" applyProtection="false">
      <alignment horizontal="center" vertical="center" textRotation="0" wrapText="true" indent="0" shrinkToFit="false"/>
      <protection locked="true" hidden="false"/>
    </xf>
    <xf numFmtId="164" fontId="7" fillId="27" borderId="13" xfId="0" applyFont="true" applyBorder="true" applyAlignment="true" applyProtection="false">
      <alignment horizontal="center" vertical="center" textRotation="0" wrapText="true" indent="0" shrinkToFit="false"/>
      <protection locked="true" hidden="false"/>
    </xf>
    <xf numFmtId="164" fontId="7" fillId="27" borderId="14" xfId="0" applyFont="true" applyBorder="true" applyAlignment="true" applyProtection="false">
      <alignment horizontal="center" vertical="center" textRotation="0" wrapText="true" indent="0" shrinkToFit="false"/>
      <protection locked="true" hidden="false"/>
    </xf>
    <xf numFmtId="164" fontId="7" fillId="27" borderId="15" xfId="0" applyFont="true" applyBorder="true" applyAlignment="true" applyProtection="false">
      <alignment horizontal="center" vertical="center" textRotation="0" wrapText="true" indent="0" shrinkToFit="false"/>
      <protection locked="true" hidden="false"/>
    </xf>
    <xf numFmtId="164" fontId="7" fillId="28" borderId="12" xfId="0" applyFont="true" applyBorder="true" applyAlignment="true" applyProtection="false">
      <alignment horizontal="center" vertical="center" textRotation="0" wrapText="true" indent="0" shrinkToFit="false"/>
      <protection locked="true" hidden="false"/>
    </xf>
    <xf numFmtId="164" fontId="7" fillId="28" borderId="13" xfId="0" applyFont="true" applyBorder="true" applyAlignment="true" applyProtection="false">
      <alignment horizontal="center" vertical="center" textRotation="0" wrapText="true" indent="0" shrinkToFit="false"/>
      <protection locked="true" hidden="false"/>
    </xf>
    <xf numFmtId="164" fontId="7" fillId="28" borderId="14" xfId="0" applyFont="true" applyBorder="true" applyAlignment="true" applyProtection="false">
      <alignment horizontal="center" vertical="center" textRotation="0" wrapText="true" indent="0" shrinkToFit="false"/>
      <protection locked="true" hidden="false"/>
    </xf>
    <xf numFmtId="164" fontId="7" fillId="28" borderId="15" xfId="0" applyFont="true" applyBorder="true" applyAlignment="true" applyProtection="false">
      <alignment horizontal="center" vertical="center" textRotation="0" wrapText="true" indent="0" shrinkToFit="false"/>
      <protection locked="true" hidden="false"/>
    </xf>
    <xf numFmtId="164" fontId="7" fillId="28" borderId="16" xfId="0" applyFont="true" applyBorder="true" applyAlignment="true" applyProtection="false">
      <alignment horizontal="center" vertical="center" textRotation="0" wrapText="true" indent="0" shrinkToFit="false"/>
      <protection locked="true" hidden="false"/>
    </xf>
    <xf numFmtId="164" fontId="7" fillId="27" borderId="16" xfId="0" applyFont="true" applyBorder="true" applyAlignment="true" applyProtection="false">
      <alignment horizontal="center" vertical="center" textRotation="0" wrapText="true" indent="0" shrinkToFit="false"/>
      <protection locked="true" hidden="false"/>
    </xf>
    <xf numFmtId="164" fontId="7" fillId="27" borderId="10" xfId="0" applyFont="true" applyBorder="true" applyAlignment="true" applyProtection="false">
      <alignment horizontal="center" vertical="center" textRotation="0" wrapText="true" indent="0" shrinkToFit="false"/>
      <protection locked="true" hidden="false"/>
    </xf>
    <xf numFmtId="164" fontId="7" fillId="27" borderId="2" xfId="0" applyFont="true" applyBorder="true" applyAlignment="true" applyProtection="false">
      <alignment horizontal="center" vertical="center" textRotation="0" wrapText="true" indent="0" shrinkToFit="false"/>
      <protection locked="true" hidden="false"/>
    </xf>
    <xf numFmtId="164" fontId="7" fillId="28" borderId="10" xfId="0" applyFont="true" applyBorder="true" applyAlignment="true" applyProtection="false">
      <alignment horizontal="center" vertical="center" textRotation="0" wrapText="true" indent="0" shrinkToFit="false"/>
      <protection locked="true" hidden="false"/>
    </xf>
    <xf numFmtId="164" fontId="7" fillId="28" borderId="2" xfId="0" applyFont="true" applyBorder="true" applyAlignment="true" applyProtection="false">
      <alignment horizontal="center" vertical="center" textRotation="0" wrapText="true" indent="0" shrinkToFit="false"/>
      <protection locked="true" hidden="false"/>
    </xf>
    <xf numFmtId="164" fontId="0" fillId="0" borderId="2" xfId="0" applyFont="false" applyBorder="true" applyAlignment="true" applyProtection="false">
      <alignment horizontal="general" vertical="bottom" textRotation="0" wrapText="false" indent="0" shrinkToFit="false"/>
      <protection locked="true" hidden="false"/>
    </xf>
    <xf numFmtId="164" fontId="0" fillId="0" borderId="2" xfId="0" applyFont="true" applyBorder="true" applyAlignment="true" applyProtection="false">
      <alignment horizontal="general" vertical="bottom" textRotation="0" wrapText="true" indent="0" shrinkToFit="false"/>
      <protection locked="true" hidden="false"/>
    </xf>
    <xf numFmtId="165" fontId="0" fillId="0" borderId="2" xfId="0" applyFont="false" applyBorder="true" applyAlignment="true" applyProtection="false">
      <alignment horizontal="general" vertical="bottom" textRotation="0" wrapText="true" indent="0" shrinkToFit="false"/>
      <protection locked="true" hidden="false"/>
    </xf>
    <xf numFmtId="170" fontId="0" fillId="0" borderId="2" xfId="0" applyFont="false" applyBorder="true" applyAlignment="true" applyProtection="false">
      <alignment horizontal="general" vertical="bottom" textRotation="0" wrapText="true" indent="0" shrinkToFit="false"/>
      <protection locked="true" hidden="false"/>
    </xf>
    <xf numFmtId="170" fontId="0" fillId="0" borderId="2" xfId="15" applyFont="true" applyBorder="true" applyAlignment="true" applyProtection="true">
      <alignment horizontal="general" vertical="bottom" textRotation="0" wrapText="true" indent="0" shrinkToFit="false"/>
      <protection locked="true" hidden="false"/>
    </xf>
    <xf numFmtId="164" fontId="0" fillId="0" borderId="2" xfId="19" applyFont="true" applyBorder="true" applyAlignment="true" applyProtection="true">
      <alignment horizontal="general" vertical="bottom" textRotation="0" wrapText="true" indent="0" shrinkToFit="false"/>
      <protection locked="true" hidden="false"/>
    </xf>
    <xf numFmtId="165" fontId="0" fillId="0" borderId="2" xfId="0" applyFont="true" applyBorder="true" applyAlignment="true" applyProtection="false">
      <alignment horizontal="general" vertical="bottom" textRotation="0" wrapText="true" indent="0" shrinkToFit="false"/>
      <protection locked="true" hidden="false"/>
    </xf>
    <xf numFmtId="167" fontId="0" fillId="0" borderId="2" xfId="0" applyFont="false" applyBorder="true" applyAlignment="true" applyProtection="false">
      <alignment horizontal="general" vertical="bottom" textRotation="0" wrapText="false" indent="0" shrinkToFit="false"/>
      <protection locked="true" hidden="false"/>
    </xf>
    <xf numFmtId="170" fontId="0" fillId="0" borderId="2" xfId="0" applyFont="false" applyBorder="true" applyAlignment="true" applyProtection="false">
      <alignment horizontal="general" vertical="bottom" textRotation="0" wrapText="false" indent="0" shrinkToFit="false"/>
      <protection locked="true" hidden="false"/>
    </xf>
    <xf numFmtId="165" fontId="0" fillId="0" borderId="2" xfId="0" applyFont="false" applyBorder="true" applyAlignment="true" applyProtection="false">
      <alignment horizontal="general" vertical="bottom" textRotation="0" wrapText="false" indent="0" shrinkToFit="false"/>
      <protection locked="true" hidden="false"/>
    </xf>
    <xf numFmtId="165" fontId="0" fillId="0" borderId="0" xfId="0" applyFont="false" applyBorder="true" applyAlignment="true" applyProtection="false">
      <alignment horizontal="general" vertical="bottom" textRotation="0" wrapText="false" indent="0" shrinkToFit="false"/>
      <protection locked="true" hidden="false"/>
    </xf>
    <xf numFmtId="165" fontId="0" fillId="0" borderId="0" xfId="0" applyFont="false" applyBorder="false" applyAlignment="tru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4" fontId="34" fillId="23" borderId="17" xfId="0" applyFont="true" applyBorder="true" applyAlignment="true" applyProtection="false">
      <alignment horizontal="general" vertical="center" textRotation="0" wrapText="true" indent="0" shrinkToFit="false"/>
      <protection locked="true" hidden="false"/>
    </xf>
    <xf numFmtId="164" fontId="34" fillId="23" borderId="18" xfId="0" applyFont="true" applyBorder="true" applyAlignment="true" applyProtection="false">
      <alignment horizontal="general" vertical="center" textRotation="0" wrapText="true" indent="0" shrinkToFit="false"/>
      <protection locked="true" hidden="false"/>
    </xf>
    <xf numFmtId="164" fontId="34" fillId="0" borderId="17" xfId="0" applyFont="true" applyBorder="true" applyAlignment="true" applyProtection="false">
      <alignment horizontal="center" vertical="center" textRotation="0" wrapText="true" indent="0" shrinkToFit="false"/>
      <protection locked="true" hidden="false"/>
    </xf>
    <xf numFmtId="164" fontId="34" fillId="0" borderId="19" xfId="0" applyFont="true" applyBorder="true" applyAlignment="true" applyProtection="false">
      <alignment horizontal="center" vertical="center" textRotation="0" wrapText="true" indent="0" shrinkToFit="false"/>
      <protection locked="true" hidden="false"/>
    </xf>
    <xf numFmtId="164" fontId="34" fillId="0" borderId="18" xfId="0" applyFont="true" applyBorder="true" applyAlignment="true" applyProtection="false">
      <alignment horizontal="justify" vertical="top" textRotation="0" wrapText="true" indent="0" shrinkToFit="false"/>
      <protection locked="true" hidden="false"/>
    </xf>
    <xf numFmtId="164" fontId="34" fillId="0" borderId="20" xfId="0" applyFont="true" applyBorder="true" applyAlignment="true" applyProtection="false">
      <alignment horizontal="center" vertical="center" textRotation="0" wrapText="true" indent="0" shrinkToFit="false"/>
      <protection locked="true" hidden="false"/>
    </xf>
    <xf numFmtId="164" fontId="34" fillId="23" borderId="21" xfId="0" applyFont="true" applyBorder="true" applyAlignment="true" applyProtection="false">
      <alignment horizontal="general" vertical="center" textRotation="0" wrapText="true" indent="0" shrinkToFit="false"/>
      <protection locked="true" hidden="false"/>
    </xf>
    <xf numFmtId="164" fontId="34" fillId="0" borderId="18" xfId="0" applyFont="true" applyBorder="true" applyAlignment="true" applyProtection="false">
      <alignment horizontal="center" vertical="center" textRotation="0" wrapText="true" indent="0" shrinkToFit="false"/>
      <protection locked="true" hidden="false"/>
    </xf>
    <xf numFmtId="164" fontId="34" fillId="0" borderId="21" xfId="0" applyFont="true" applyBorder="true" applyAlignment="true" applyProtection="false">
      <alignment horizontal="center" vertical="center" textRotation="0" wrapText="true" indent="0" shrinkToFit="false"/>
      <protection locked="true" hidden="false"/>
    </xf>
    <xf numFmtId="164" fontId="34" fillId="0" borderId="22" xfId="0" applyFont="true" applyBorder="true" applyAlignment="true" applyProtection="false">
      <alignment horizontal="center" vertical="center" textRotation="0" wrapText="true" indent="0" shrinkToFit="false"/>
      <protection locked="true" hidden="false"/>
    </xf>
    <xf numFmtId="164" fontId="34" fillId="23" borderId="17" xfId="0" applyFont="true" applyBorder="true" applyAlignment="true" applyProtection="false">
      <alignment horizontal="justify" vertical="top" textRotation="0" wrapText="true" indent="0" shrinkToFit="false"/>
      <protection locked="true" hidden="false"/>
    </xf>
    <xf numFmtId="164" fontId="34" fillId="23" borderId="18" xfId="0" applyFont="true" applyBorder="true" applyAlignment="true" applyProtection="false">
      <alignment horizontal="justify" vertical="top" textRotation="0" wrapText="true" indent="0" shrinkToFit="false"/>
      <protection locked="true" hidden="false"/>
    </xf>
    <xf numFmtId="164" fontId="36" fillId="23" borderId="18" xfId="0" applyFont="true" applyBorder="true" applyAlignment="true" applyProtection="false">
      <alignment horizontal="justify" vertical="top" textRotation="0" wrapText="true" indent="0" shrinkToFit="false"/>
      <protection locked="true" hidden="false"/>
    </xf>
    <xf numFmtId="164" fontId="34" fillId="23" borderId="18" xfId="0" applyFont="true" applyBorder="true" applyAlignment="true" applyProtection="false">
      <alignment horizontal="left" vertical="top" textRotation="0" wrapText="true" indent="1" shrinkToFit="false"/>
      <protection locked="true" hidden="false"/>
    </xf>
    <xf numFmtId="164" fontId="37" fillId="0" borderId="23" xfId="0" applyFont="true" applyBorder="true" applyAlignment="true" applyProtection="false">
      <alignment horizontal="general" vertical="top" textRotation="0" wrapText="true" indent="0" shrinkToFit="false"/>
      <protection locked="true" hidden="false"/>
    </xf>
    <xf numFmtId="164" fontId="34" fillId="0" borderId="23" xfId="0" applyFont="true" applyBorder="true" applyAlignment="true" applyProtection="false">
      <alignment horizontal="general" vertical="top" textRotation="0" wrapText="true" indent="0" shrinkToFit="false"/>
      <protection locked="true" hidden="false"/>
    </xf>
    <xf numFmtId="164" fontId="37" fillId="23" borderId="17" xfId="0" applyFont="true" applyBorder="true" applyAlignment="true" applyProtection="false">
      <alignment horizontal="justify" vertical="top" textRotation="0" wrapText="true" indent="0" shrinkToFit="false"/>
      <protection locked="true" hidden="false"/>
    </xf>
    <xf numFmtId="164" fontId="37" fillId="23" borderId="18" xfId="0" applyFont="true" applyBorder="true" applyAlignment="true" applyProtection="false">
      <alignment horizontal="justify" vertical="top" textRotation="0" wrapText="true" indent="0" shrinkToFit="false"/>
      <protection locked="true" hidden="false"/>
    </xf>
    <xf numFmtId="164" fontId="39" fillId="23" borderId="17" xfId="0" applyFont="true" applyBorder="true" applyAlignment="true" applyProtection="false">
      <alignment horizontal="general" vertical="center" textRotation="0" wrapText="true" indent="0" shrinkToFit="false"/>
      <protection locked="true" hidden="false"/>
    </xf>
    <xf numFmtId="164" fontId="37" fillId="23" borderId="18" xfId="0" applyFont="true" applyBorder="true" applyAlignment="true" applyProtection="false">
      <alignment horizontal="left" vertical="top" textRotation="0" wrapText="true" indent="1" shrinkToFit="false"/>
      <protection locked="true" hidden="false"/>
    </xf>
    <xf numFmtId="164" fontId="39" fillId="23" borderId="18" xfId="0" applyFont="true" applyBorder="true" applyAlignment="true" applyProtection="false">
      <alignment horizontal="general" vertical="center" textRotation="0" wrapText="true" indent="0" shrinkToFit="false"/>
      <protection locked="true" hidden="false"/>
    </xf>
    <xf numFmtId="164" fontId="39" fillId="23" borderId="21" xfId="0" applyFont="true" applyBorder="true" applyAlignment="true" applyProtection="false">
      <alignment horizontal="general" vertical="center" textRotation="0" wrapText="true" indent="0" shrinkToFit="false"/>
      <protection locked="true" hidden="false"/>
    </xf>
    <xf numFmtId="164" fontId="37" fillId="23" borderId="18" xfId="0" applyFont="true" applyBorder="true" applyAlignment="true" applyProtection="false">
      <alignment horizontal="general" vertical="center" textRotation="0" wrapText="true" indent="0" shrinkToFit="false"/>
      <protection locked="true" hidden="false"/>
    </xf>
    <xf numFmtId="164" fontId="37" fillId="23" borderId="18" xfId="0" applyFont="true" applyBorder="true" applyAlignment="true" applyProtection="false">
      <alignment horizontal="left" vertical="center" textRotation="0" wrapText="true" indent="1" shrinkToFit="false"/>
      <protection locked="true" hidden="false"/>
    </xf>
    <xf numFmtId="164" fontId="42" fillId="18" borderId="23" xfId="0" applyFont="true" applyBorder="true" applyAlignment="true" applyProtection="false">
      <alignment horizontal="center" vertical="center" textRotation="0" wrapText="true" indent="0" shrinkToFit="false"/>
      <protection locked="true" hidden="false"/>
    </xf>
    <xf numFmtId="164" fontId="42" fillId="18" borderId="24" xfId="0" applyFont="true" applyBorder="true" applyAlignment="true" applyProtection="false">
      <alignment horizontal="center" vertical="center" textRotation="0" wrapText="true" indent="0" shrinkToFit="false"/>
      <protection locked="true" hidden="false"/>
    </xf>
    <xf numFmtId="164" fontId="43" fillId="18" borderId="23" xfId="0" applyFont="true" applyBorder="true" applyAlignment="true" applyProtection="false">
      <alignment horizontal="general" vertical="center" textRotation="0" wrapText="true" indent="0" shrinkToFit="false"/>
      <protection locked="true" hidden="false"/>
    </xf>
    <xf numFmtId="164" fontId="43" fillId="18" borderId="24" xfId="0" applyFont="true" applyBorder="true" applyAlignment="true" applyProtection="false">
      <alignment horizontal="general" vertical="center" textRotation="0" wrapText="true" indent="0" shrinkToFit="false"/>
      <protection locked="true" hidden="false"/>
    </xf>
    <xf numFmtId="164" fontId="43" fillId="18" borderId="24" xfId="0" applyFont="true" applyBorder="true" applyAlignment="true" applyProtection="false">
      <alignment horizontal="center" vertical="center" textRotation="0" wrapText="true" indent="0" shrinkToFit="false"/>
      <protection locked="true" hidden="false"/>
    </xf>
    <xf numFmtId="164" fontId="42" fillId="18" borderId="25" xfId="0" applyFont="true" applyBorder="true" applyAlignment="true" applyProtection="false">
      <alignment horizontal="center" vertical="center" textRotation="0" wrapText="true" indent="0" shrinkToFit="false"/>
      <protection locked="true" hidden="false"/>
    </xf>
    <xf numFmtId="164" fontId="44" fillId="18" borderId="26" xfId="0" applyFont="true" applyBorder="true" applyAlignment="true" applyProtection="false">
      <alignment horizontal="general" vertical="center" textRotation="0" wrapText="true" indent="0" shrinkToFit="false"/>
      <protection locked="true" hidden="false"/>
    </xf>
    <xf numFmtId="164" fontId="45" fillId="18" borderId="26" xfId="0" applyFont="true" applyBorder="true" applyAlignment="true" applyProtection="false">
      <alignment horizontal="general" vertical="center" textRotation="0" wrapText="true" indent="0" shrinkToFit="false"/>
      <protection locked="true" hidden="false"/>
    </xf>
    <xf numFmtId="164" fontId="44" fillId="18" borderId="26" xfId="0" applyFont="true" applyBorder="true" applyAlignment="true" applyProtection="false">
      <alignment horizontal="center" vertical="center" textRotation="0" wrapText="true" indent="0" shrinkToFit="false"/>
      <protection locked="true" hidden="false"/>
    </xf>
    <xf numFmtId="164" fontId="43" fillId="18" borderId="25" xfId="0" applyFont="true" applyBorder="true" applyAlignment="true" applyProtection="false">
      <alignment horizontal="general" vertical="center" textRotation="0" wrapText="true" indent="0" shrinkToFit="false"/>
      <protection locked="true" hidden="false"/>
    </xf>
    <xf numFmtId="164" fontId="43" fillId="18" borderId="26" xfId="0" applyFont="true" applyBorder="true" applyAlignment="true" applyProtection="false">
      <alignment horizontal="general" vertical="center" textRotation="0" wrapText="true" indent="0" shrinkToFit="false"/>
      <protection locked="true" hidden="false"/>
    </xf>
    <xf numFmtId="164" fontId="43" fillId="18" borderId="26" xfId="0" applyFont="true" applyBorder="true" applyAlignment="true" applyProtection="false">
      <alignment horizontal="center" vertical="center" textRotation="0" wrapText="true" indent="0" shrinkToFit="false"/>
      <protection locked="true" hidden="false"/>
    </xf>
    <xf numFmtId="164" fontId="45" fillId="0" borderId="25" xfId="0" applyFont="true" applyBorder="true" applyAlignment="true" applyProtection="false">
      <alignment horizontal="general" vertical="center" textRotation="0" wrapText="true" indent="0" shrinkToFit="false"/>
      <protection locked="true" hidden="false"/>
    </xf>
    <xf numFmtId="164" fontId="22" fillId="19" borderId="2" xfId="0" applyFont="true" applyBorder="true" applyAlignment="true" applyProtection="false">
      <alignment horizontal="center" vertical="center" textRotation="0" wrapText="false" indent="0" shrinkToFit="false"/>
      <protection locked="true" hidden="false"/>
    </xf>
    <xf numFmtId="164" fontId="45" fillId="18" borderId="25" xfId="0" applyFont="true" applyBorder="true" applyAlignment="true" applyProtection="false">
      <alignment horizontal="general" vertical="center" textRotation="0" wrapText="true" indent="0" shrinkToFit="false"/>
      <protection locked="true" hidden="false"/>
    </xf>
    <xf numFmtId="164" fontId="46" fillId="18" borderId="26" xfId="0" applyFont="true" applyBorder="true" applyAlignment="true" applyProtection="false">
      <alignment horizontal="general" vertical="center" textRotation="0" wrapText="true" indent="0" shrinkToFit="false"/>
      <protection locked="true" hidden="false"/>
    </xf>
    <xf numFmtId="164" fontId="0" fillId="0" borderId="0" xfId="0" applyFont="false" applyBorder="false" applyAlignment="false" applyProtection="true">
      <alignment horizontal="general" vertical="center" textRotation="0" wrapText="false" indent="0" shrinkToFit="false"/>
      <protection locked="true" hidden="false"/>
    </xf>
    <xf numFmtId="164" fontId="7" fillId="29" borderId="27" xfId="0" applyFont="true" applyBorder="true" applyAlignment="true" applyProtection="false">
      <alignment horizontal="center" vertical="center" textRotation="0" wrapText="true" indent="0" shrinkToFit="false"/>
      <protection locked="true" hidden="false"/>
    </xf>
    <xf numFmtId="164" fontId="11" fillId="29" borderId="6" xfId="0" applyFont="true" applyBorder="true" applyAlignment="true" applyProtection="false">
      <alignment horizontal="general" vertical="center" textRotation="0" wrapText="true" indent="0" shrinkToFit="false"/>
      <protection locked="true" hidden="false"/>
    </xf>
    <xf numFmtId="164" fontId="11" fillId="29" borderId="28" xfId="0" applyFont="true" applyBorder="true" applyAlignment="true" applyProtection="false">
      <alignment horizontal="general" vertical="center" textRotation="0" wrapText="true" indent="0" shrinkToFit="false"/>
      <protection locked="true" hidden="false"/>
    </xf>
    <xf numFmtId="164" fontId="11" fillId="29" borderId="2" xfId="0" applyFont="true" applyBorder="true" applyAlignment="true" applyProtection="true">
      <alignment horizontal="center" vertical="center" textRotation="0" wrapText="true" indent="0" shrinkToFit="false"/>
      <protection locked="true" hidden="false"/>
    </xf>
    <xf numFmtId="164" fontId="47" fillId="3" borderId="2" xfId="21" applyFont="true" applyBorder="true" applyAlignment="true" applyProtection="true">
      <alignment horizontal="center" vertical="center" textRotation="0" wrapText="true" indent="0" shrinkToFit="false"/>
      <protection locked="true" hidden="false"/>
    </xf>
    <xf numFmtId="164" fontId="48" fillId="20" borderId="2" xfId="0" applyFont="true" applyBorder="true" applyAlignment="true" applyProtection="false">
      <alignment horizontal="center" vertical="center" textRotation="0" wrapText="true" indent="0" shrinkToFit="false"/>
      <protection locked="true" hidden="false"/>
    </xf>
    <xf numFmtId="164" fontId="48" fillId="3" borderId="2" xfId="0" applyFont="true" applyBorder="true" applyAlignment="true" applyProtection="false">
      <alignment horizontal="center" vertical="center" textRotation="0" wrapText="true" indent="0" shrinkToFit="false"/>
      <protection locked="true" hidden="false"/>
    </xf>
    <xf numFmtId="164" fontId="48" fillId="3" borderId="5" xfId="0" applyFont="true" applyBorder="true" applyAlignment="true" applyProtection="false">
      <alignment horizontal="center" vertical="center" textRotation="0" wrapText="true" indent="0" shrinkToFit="false"/>
      <protection locked="true" hidden="false"/>
    </xf>
    <xf numFmtId="164" fontId="48" fillId="20" borderId="5" xfId="0" applyFont="true" applyBorder="true" applyAlignment="true" applyProtection="false">
      <alignment horizontal="center" vertical="center" textRotation="0" wrapText="true" indent="0" shrinkToFit="false"/>
      <protection locked="true" hidden="false"/>
    </xf>
    <xf numFmtId="164" fontId="7" fillId="29" borderId="6" xfId="0" applyFont="true" applyBorder="true" applyAlignment="true" applyProtection="false">
      <alignment horizontal="general" vertical="bottom" textRotation="0" wrapText="true" indent="0" shrinkToFit="false"/>
      <protection locked="true" hidden="false"/>
    </xf>
    <xf numFmtId="164" fontId="7" fillId="29" borderId="28" xfId="0" applyFont="true" applyBorder="true" applyAlignment="true" applyProtection="false">
      <alignment horizontal="general" vertical="bottom" textRotation="0" wrapText="true" indent="0" shrinkToFit="false"/>
      <protection locked="true" hidden="false"/>
    </xf>
    <xf numFmtId="164" fontId="7" fillId="29" borderId="2" xfId="0" applyFont="true" applyBorder="true" applyAlignment="true" applyProtection="true">
      <alignment horizontal="center" vertical="bottom" textRotation="0" wrapText="true" indent="0" shrinkToFit="false"/>
      <protection locked="true" hidden="false"/>
    </xf>
    <xf numFmtId="164" fontId="7" fillId="27" borderId="2" xfId="21" applyFont="true" applyBorder="true" applyAlignment="true" applyProtection="true">
      <alignment horizontal="center" vertical="bottom" textRotation="0" wrapText="true" indent="0" shrinkToFit="false"/>
      <protection locked="true" hidden="false"/>
    </xf>
    <xf numFmtId="164" fontId="7" fillId="30" borderId="2" xfId="21" applyFont="true" applyBorder="true" applyAlignment="true" applyProtection="true">
      <alignment horizontal="center" vertical="bottom" textRotation="0" wrapText="true" indent="0" shrinkToFit="false"/>
      <protection locked="true" hidden="false"/>
    </xf>
    <xf numFmtId="164" fontId="7" fillId="27" borderId="2" xfId="21" applyFont="true" applyBorder="true" applyAlignment="true" applyProtection="true">
      <alignment horizontal="general" vertical="bottom" textRotation="0" wrapText="true" indent="0" shrinkToFit="false"/>
      <protection locked="true" hidden="false"/>
    </xf>
    <xf numFmtId="164" fontId="7" fillId="30" borderId="2" xfId="21" applyFont="true" applyBorder="true" applyAlignment="true" applyProtection="true">
      <alignment horizontal="general" vertical="bottom" textRotation="0" wrapText="true" indent="0" shrinkToFit="false"/>
      <protection locked="true" hidden="false"/>
    </xf>
    <xf numFmtId="164" fontId="7" fillId="5" borderId="2" xfId="21" applyFont="true" applyBorder="true" applyAlignment="true" applyProtection="true">
      <alignment horizontal="center" vertical="center" textRotation="0" wrapText="true" indent="0" shrinkToFit="false"/>
      <protection locked="true" hidden="false"/>
    </xf>
    <xf numFmtId="164" fontId="7" fillId="27" borderId="2" xfId="21" applyFont="true" applyBorder="true" applyAlignment="true" applyProtection="true">
      <alignment horizontal="center" vertical="center" textRotation="0" wrapText="true" indent="0" shrinkToFit="false"/>
      <protection locked="true" hidden="false"/>
    </xf>
    <xf numFmtId="164" fontId="7" fillId="31" borderId="2" xfId="21" applyFont="true" applyBorder="true" applyAlignment="true" applyProtection="true">
      <alignment horizontal="center" vertical="center" textRotation="0" wrapText="true" indent="0" shrinkToFit="false"/>
      <protection locked="true" hidden="false"/>
    </xf>
    <xf numFmtId="164" fontId="7" fillId="32" borderId="2" xfId="21" applyFont="true" applyBorder="true" applyAlignment="true" applyProtection="true">
      <alignment horizontal="center" vertical="center" textRotation="0" wrapText="true" indent="0" shrinkToFit="false"/>
      <protection locked="true" hidden="false"/>
    </xf>
    <xf numFmtId="164" fontId="7" fillId="31" borderId="29" xfId="21" applyFont="true" applyBorder="true" applyAlignment="true" applyProtection="true">
      <alignment horizontal="center" vertical="center" textRotation="0" wrapText="true" indent="0" shrinkToFit="false"/>
      <protection locked="true" hidden="false"/>
    </xf>
    <xf numFmtId="164" fontId="7" fillId="0" borderId="0" xfId="0" applyFont="true" applyBorder="false" applyAlignment="false" applyProtection="false">
      <alignment horizontal="general" vertical="center" textRotation="0" wrapText="false" indent="0" shrinkToFit="false"/>
      <protection locked="true" hidden="false"/>
    </xf>
    <xf numFmtId="164" fontId="7" fillId="29" borderId="30" xfId="0" applyFont="true" applyBorder="true" applyAlignment="true" applyProtection="false">
      <alignment horizontal="general" vertical="bottom" textRotation="0" wrapText="true" indent="0" shrinkToFit="false"/>
      <protection locked="true" hidden="false"/>
    </xf>
    <xf numFmtId="164" fontId="7" fillId="29" borderId="31" xfId="0" applyFont="true" applyBorder="true" applyAlignment="true" applyProtection="false">
      <alignment horizontal="general" vertical="bottom" textRotation="0" wrapText="true" indent="0" shrinkToFit="false"/>
      <protection locked="true" hidden="false"/>
    </xf>
    <xf numFmtId="164" fontId="7" fillId="29" borderId="5" xfId="0" applyFont="true" applyBorder="true" applyAlignment="true" applyProtection="true">
      <alignment horizontal="center" vertical="bottom" textRotation="0" wrapText="true" indent="0" shrinkToFit="false"/>
      <protection locked="true" hidden="false"/>
    </xf>
    <xf numFmtId="164" fontId="7" fillId="27" borderId="5" xfId="21" applyFont="true" applyBorder="true" applyAlignment="true" applyProtection="true">
      <alignment horizontal="left" vertical="center" textRotation="0" wrapText="false" indent="0" shrinkToFit="false"/>
      <protection locked="true" hidden="false"/>
    </xf>
    <xf numFmtId="164" fontId="7" fillId="30" borderId="5" xfId="21" applyFont="true" applyBorder="true" applyAlignment="true" applyProtection="true">
      <alignment horizontal="left" vertical="center" textRotation="0" wrapText="false" indent="0" shrinkToFit="false"/>
      <protection locked="true" hidden="false"/>
    </xf>
    <xf numFmtId="164" fontId="7" fillId="32" borderId="5" xfId="21" applyFont="true" applyBorder="true" applyAlignment="true" applyProtection="true">
      <alignment horizontal="left" vertical="center" textRotation="0" wrapText="false" indent="0" shrinkToFit="false"/>
      <protection locked="true" hidden="false"/>
    </xf>
    <xf numFmtId="164" fontId="7" fillId="33" borderId="5" xfId="21" applyFont="true" applyBorder="true" applyAlignment="true" applyProtection="true">
      <alignment horizontal="left" vertical="center" textRotation="0" wrapText="false" indent="0" shrinkToFit="false"/>
      <protection locked="true" hidden="false"/>
    </xf>
    <xf numFmtId="164" fontId="7" fillId="33" borderId="32" xfId="21" applyFont="true" applyBorder="true" applyAlignment="true" applyProtection="true">
      <alignment horizontal="left" vertical="center" textRotation="0" wrapText="false" indent="0" shrinkToFit="false"/>
      <protection locked="true" hidden="false"/>
    </xf>
    <xf numFmtId="164" fontId="7" fillId="29" borderId="2" xfId="0" applyFont="true" applyBorder="true" applyAlignment="true" applyProtection="false">
      <alignment horizontal="general" vertical="top" textRotation="0" wrapText="true" indent="0" shrinkToFit="false"/>
      <protection locked="true" hidden="false"/>
    </xf>
    <xf numFmtId="164" fontId="7" fillId="29" borderId="2" xfId="0" applyFont="true" applyBorder="true" applyAlignment="true" applyProtection="true">
      <alignment horizontal="general" vertical="top" textRotation="0" wrapText="true" indent="0" shrinkToFit="false"/>
      <protection locked="true" hidden="false"/>
    </xf>
    <xf numFmtId="164" fontId="49" fillId="0" borderId="23" xfId="0" applyFont="true" applyBorder="true" applyAlignment="true" applyProtection="false">
      <alignment horizontal="left" vertical="top" textRotation="0" wrapText="true" indent="0" shrinkToFit="false"/>
      <protection locked="true" hidden="false"/>
    </xf>
    <xf numFmtId="164" fontId="50" fillId="18" borderId="33" xfId="0" applyFont="true" applyBorder="true" applyAlignment="true" applyProtection="false">
      <alignment horizontal="left" vertical="top" textRotation="0" wrapText="true" indent="0" shrinkToFit="false"/>
      <protection locked="true" hidden="false"/>
    </xf>
    <xf numFmtId="164" fontId="50" fillId="18" borderId="34" xfId="0" applyFont="true" applyBorder="true" applyAlignment="true" applyProtection="false">
      <alignment horizontal="left" vertical="top" textRotation="0" wrapText="true" indent="0" shrinkToFit="false"/>
      <protection locked="true" hidden="false"/>
    </xf>
    <xf numFmtId="164" fontId="50" fillId="0" borderId="33" xfId="0" applyFont="true" applyBorder="true" applyAlignment="true" applyProtection="false">
      <alignment horizontal="justify" vertical="center" textRotation="0" wrapText="true" indent="0" shrinkToFit="false"/>
      <protection locked="true" hidden="false"/>
    </xf>
    <xf numFmtId="164" fontId="50" fillId="0" borderId="34" xfId="0" applyFont="true" applyBorder="true" applyAlignment="true" applyProtection="false">
      <alignment horizontal="justify" vertical="center" textRotation="0" wrapText="true" indent="0" shrinkToFit="false"/>
      <protection locked="true" hidden="false"/>
    </xf>
    <xf numFmtId="164" fontId="52" fillId="18" borderId="34" xfId="0" applyFont="true" applyBorder="true" applyAlignment="true" applyProtection="false">
      <alignment horizontal="justify" vertical="center" textRotation="0" wrapText="true" indent="0" shrinkToFit="false"/>
      <protection locked="true" hidden="false"/>
    </xf>
    <xf numFmtId="164" fontId="50" fillId="18" borderId="34" xfId="0" applyFont="true" applyBorder="true" applyAlignment="true" applyProtection="false">
      <alignment horizontal="justify" vertical="center" textRotation="0" wrapText="true" indent="0" shrinkToFit="false"/>
      <protection locked="true" hidden="false"/>
    </xf>
    <xf numFmtId="164" fontId="53" fillId="0" borderId="23" xfId="0" applyFont="true" applyBorder="true" applyAlignment="true" applyProtection="false">
      <alignment horizontal="general" vertical="center" textRotation="0" wrapText="true" indent="0" shrinkToFit="false"/>
      <protection locked="true" hidden="false"/>
    </xf>
    <xf numFmtId="164" fontId="54" fillId="0" borderId="23" xfId="0" applyFont="true" applyBorder="true" applyAlignment="true" applyProtection="false">
      <alignment horizontal="general" vertical="center" textRotation="0" wrapText="true" indent="0" shrinkToFit="false"/>
      <protection locked="true" hidden="false"/>
    </xf>
    <xf numFmtId="164" fontId="54" fillId="18" borderId="2" xfId="0" applyFont="true" applyBorder="true" applyAlignment="true" applyProtection="false">
      <alignment horizontal="general" vertical="top" textRotation="0" wrapText="true" indent="0" shrinkToFit="false"/>
      <protection locked="true" hidden="false"/>
    </xf>
    <xf numFmtId="164" fontId="55" fillId="18" borderId="2" xfId="0" applyFont="true" applyBorder="true" applyAlignment="true" applyProtection="false">
      <alignment horizontal="general" vertical="center" textRotation="0" wrapText="true" indent="0" shrinkToFit="false"/>
      <protection locked="true" hidden="false"/>
    </xf>
    <xf numFmtId="164" fontId="7" fillId="0" borderId="2" xfId="0" applyFont="true" applyBorder="true" applyAlignment="true" applyProtection="false">
      <alignment horizontal="left" vertical="top" textRotation="0" wrapText="true" indent="0" shrinkToFit="false"/>
      <protection locked="true" hidden="false"/>
    </xf>
    <xf numFmtId="164" fontId="7" fillId="29" borderId="4" xfId="0" applyFont="true" applyBorder="true" applyAlignment="true" applyProtection="false">
      <alignment horizontal="general" vertical="bottom" textRotation="0" wrapText="true" indent="0" shrinkToFit="false"/>
      <protection locked="true" hidden="false"/>
    </xf>
    <xf numFmtId="164" fontId="7" fillId="29" borderId="35" xfId="0" applyFont="true" applyBorder="true" applyAlignment="true" applyProtection="false">
      <alignment horizontal="general" vertical="bottom" textRotation="0" wrapText="true" indent="0" shrinkToFit="false"/>
      <protection locked="true" hidden="false"/>
    </xf>
    <xf numFmtId="164" fontId="7" fillId="29" borderId="36" xfId="0" applyFont="true" applyBorder="true" applyAlignment="true" applyProtection="true">
      <alignment horizontal="center" vertical="bottom" textRotation="0" wrapText="true" indent="0" shrinkToFit="false"/>
      <protection locked="true" hidden="false"/>
    </xf>
    <xf numFmtId="164" fontId="7" fillId="27" borderId="37" xfId="21" applyFont="true" applyBorder="true" applyAlignment="true" applyProtection="true">
      <alignment horizontal="left" vertical="center" textRotation="0" wrapText="false" indent="0" shrinkToFit="false"/>
      <protection locked="true" hidden="false"/>
    </xf>
    <xf numFmtId="164" fontId="7" fillId="30" borderId="36" xfId="21" applyFont="true" applyBorder="true" applyAlignment="true" applyProtection="true">
      <alignment horizontal="left" vertical="center" textRotation="0" wrapText="false" indent="0" shrinkToFit="false"/>
      <protection locked="true" hidden="false"/>
    </xf>
    <xf numFmtId="164" fontId="7" fillId="30" borderId="37" xfId="21" applyFont="true" applyBorder="true" applyAlignment="true" applyProtection="true">
      <alignment horizontal="left" vertical="center" textRotation="0" wrapText="false" indent="0" shrinkToFit="false"/>
      <protection locked="true" hidden="false"/>
    </xf>
    <xf numFmtId="164" fontId="7" fillId="27" borderId="36" xfId="0" applyFont="true" applyBorder="true" applyAlignment="true" applyProtection="false">
      <alignment horizontal="left" vertical="center" textRotation="0" wrapText="false" indent="0" shrinkToFit="false"/>
      <protection locked="true" hidden="false"/>
    </xf>
    <xf numFmtId="164" fontId="7" fillId="32" borderId="36" xfId="0" applyFont="true" applyBorder="true" applyAlignment="true" applyProtection="false">
      <alignment horizontal="left" vertical="center" textRotation="0" wrapText="false" indent="0" shrinkToFit="false"/>
      <protection locked="true" hidden="false"/>
    </xf>
    <xf numFmtId="164" fontId="7" fillId="33" borderId="36" xfId="0" applyFont="true" applyBorder="true" applyAlignment="true" applyProtection="false">
      <alignment horizontal="left" vertical="center" textRotation="0" wrapText="false" indent="0" shrinkToFit="false"/>
      <protection locked="true" hidden="false"/>
    </xf>
    <xf numFmtId="164" fontId="7" fillId="33" borderId="36" xfId="0" applyFont="true" applyBorder="true" applyAlignment="true" applyProtection="false">
      <alignment horizontal="left" vertical="center" textRotation="0" wrapText="true" indent="0" shrinkToFit="false"/>
      <protection locked="true" hidden="false"/>
    </xf>
    <xf numFmtId="164" fontId="14" fillId="4" borderId="2" xfId="0" applyFont="true" applyBorder="true" applyAlignment="true" applyProtection="false">
      <alignment horizontal="general" vertical="bottom" textRotation="0" wrapText="true" indent="0" shrinkToFit="false"/>
      <protection locked="true" hidden="false"/>
    </xf>
    <xf numFmtId="164" fontId="14" fillId="4" borderId="2" xfId="0" applyFont="true" applyBorder="true" applyAlignment="true" applyProtection="false">
      <alignment horizontal="center" vertical="top" textRotation="0" wrapText="true" indent="0" shrinkToFit="false"/>
      <protection locked="true" hidden="false"/>
    </xf>
    <xf numFmtId="164" fontId="14" fillId="4" borderId="2" xfId="0" applyFont="true" applyBorder="true" applyAlignment="true" applyProtection="true">
      <alignment horizontal="general" vertical="bottom" textRotation="0" wrapText="true" indent="0" shrinkToFit="false"/>
      <protection locked="true" hidden="false"/>
    </xf>
    <xf numFmtId="165" fontId="7" fillId="2" borderId="2" xfId="0" applyFont="true" applyBorder="true" applyAlignment="true" applyProtection="false">
      <alignment horizontal="general" vertical="bottom" textRotation="0" wrapText="true" indent="0" shrinkToFit="false"/>
      <protection locked="true" hidden="false"/>
    </xf>
    <xf numFmtId="165" fontId="7" fillId="2" borderId="36" xfId="0" applyFont="true" applyBorder="true" applyAlignment="true" applyProtection="false">
      <alignment horizontal="general" vertical="bottom" textRotation="0" wrapText="true" indent="0" shrinkToFit="false"/>
      <protection locked="true" hidden="false"/>
    </xf>
    <xf numFmtId="164" fontId="7" fillId="0" borderId="0" xfId="0" applyFont="true" applyBorder="true" applyAlignment="false" applyProtection="false">
      <alignment horizontal="general" vertical="center" textRotation="0" wrapText="false" indent="0" shrinkToFit="false"/>
      <protection locked="true" hidden="false"/>
    </xf>
    <xf numFmtId="164" fontId="7" fillId="34" borderId="2" xfId="0" applyFont="true" applyBorder="true" applyAlignment="true" applyProtection="false">
      <alignment horizontal="general" vertical="bottom" textRotation="0" wrapText="true" indent="0" shrinkToFit="false"/>
      <protection locked="true" hidden="false"/>
    </xf>
    <xf numFmtId="164" fontId="7" fillId="35" borderId="2" xfId="0" applyFont="true" applyBorder="true" applyAlignment="true" applyProtection="true">
      <alignment horizontal="general" vertical="bottom" textRotation="0" wrapText="true" indent="0" shrinkToFit="false"/>
      <protection locked="false" hidden="false"/>
    </xf>
    <xf numFmtId="164" fontId="7" fillId="36" borderId="2" xfId="0" applyFont="true" applyBorder="true" applyAlignment="true" applyProtection="true">
      <alignment horizontal="general" vertical="bottom" textRotation="0" wrapText="true" indent="0" shrinkToFit="false"/>
      <protection locked="true" hidden="false"/>
    </xf>
    <xf numFmtId="164" fontId="7" fillId="33" borderId="2" xfId="0" applyFont="true" applyBorder="true" applyAlignment="true" applyProtection="true">
      <alignment horizontal="general" vertical="bottom" textRotation="0" wrapText="true" indent="0" shrinkToFit="false"/>
      <protection locked="false" hidden="false"/>
    </xf>
    <xf numFmtId="164" fontId="7" fillId="32" borderId="2" xfId="0" applyFont="true" applyBorder="true" applyAlignment="true" applyProtection="true">
      <alignment horizontal="general" vertical="bottom" textRotation="0" wrapText="true" indent="0" shrinkToFit="false"/>
      <protection locked="false" hidden="false"/>
    </xf>
    <xf numFmtId="164" fontId="0" fillId="0" borderId="0" xfId="0" applyFont="false" applyBorder="true" applyAlignment="false" applyProtection="true">
      <alignment horizontal="general" vertical="center" textRotation="0" wrapText="false" indent="0" shrinkToFit="false"/>
      <protection locked="false" hidden="false"/>
    </xf>
    <xf numFmtId="164" fontId="56" fillId="0" borderId="0" xfId="0" applyFont="true" applyBorder="false" applyAlignment="false" applyProtection="false">
      <alignment horizontal="general" vertical="center" textRotation="0" wrapText="false" indent="0" shrinkToFit="false"/>
      <protection locked="true" hidden="false"/>
    </xf>
    <xf numFmtId="164" fontId="0" fillId="0" borderId="0" xfId="0" applyFont="true" applyBorder="false" applyAlignment="true" applyProtection="false">
      <alignment horizontal="center" vertical="center" textRotation="0" wrapText="false" indent="0" shrinkToFit="false"/>
      <protection locked="true" hidden="false"/>
    </xf>
    <xf numFmtId="164" fontId="31" fillId="0" borderId="0" xfId="0" applyFont="true" applyBorder="false" applyAlignment="true" applyProtection="false">
      <alignment horizontal="center" vertical="center" textRotation="0" wrapText="false" indent="0" shrinkToFit="false"/>
      <protection locked="true" hidden="false"/>
    </xf>
    <xf numFmtId="164" fontId="22" fillId="0" borderId="0" xfId="0" applyFont="true" applyBorder="false" applyAlignment="true" applyProtection="false">
      <alignment horizontal="center" vertical="center" textRotation="0" wrapText="false" indent="0" shrinkToFit="false"/>
      <protection locked="true" hidden="false"/>
    </xf>
    <xf numFmtId="164" fontId="0" fillId="29" borderId="0" xfId="0" applyFont="true" applyBorder="false" applyAlignment="true" applyProtection="false">
      <alignment horizontal="center" vertical="center" textRotation="0" wrapText="true" indent="0" shrinkToFit="false"/>
      <protection locked="true" hidden="false"/>
    </xf>
    <xf numFmtId="164" fontId="0" fillId="29" borderId="38" xfId="0" applyFont="true" applyBorder="true" applyAlignment="true" applyProtection="false">
      <alignment horizontal="center" vertical="center" textRotation="0" wrapText="false" indent="0" shrinkToFit="false"/>
      <protection locked="true" hidden="false"/>
    </xf>
    <xf numFmtId="164" fontId="0" fillId="29" borderId="0" xfId="0" applyFont="true" applyBorder="true" applyAlignment="true" applyProtection="false">
      <alignment horizontal="center" vertical="center" textRotation="0" wrapText="false" indent="0" shrinkToFit="false"/>
      <protection locked="true" hidden="false"/>
    </xf>
    <xf numFmtId="164" fontId="31" fillId="14" borderId="6" xfId="0" applyFont="true" applyBorder="true" applyAlignment="true" applyProtection="false">
      <alignment horizontal="center" vertical="center" textRotation="0" wrapText="true" indent="0" shrinkToFit="false"/>
      <protection locked="true" hidden="false"/>
    </xf>
    <xf numFmtId="164" fontId="57" fillId="30" borderId="2" xfId="0" applyFont="true" applyBorder="true" applyAlignment="true" applyProtection="false">
      <alignment horizontal="center" vertical="center" textRotation="0" wrapText="true" indent="0" shrinkToFit="false"/>
      <protection locked="true" hidden="false"/>
    </xf>
    <xf numFmtId="164" fontId="57" fillId="23" borderId="2" xfId="0" applyFont="true" applyBorder="true" applyAlignment="true" applyProtection="false">
      <alignment horizontal="center" vertical="center" textRotation="0" wrapText="true" indent="0" shrinkToFit="false"/>
      <protection locked="true" hidden="false"/>
    </xf>
    <xf numFmtId="164" fontId="57" fillId="30" borderId="6" xfId="0" applyFont="true" applyBorder="true" applyAlignment="true" applyProtection="false">
      <alignment horizontal="center" vertical="center" textRotation="0" wrapText="true" indent="0" shrinkToFit="false"/>
      <protection locked="true" hidden="false"/>
    </xf>
    <xf numFmtId="164" fontId="57" fillId="23" borderId="4" xfId="0" applyFont="true" applyBorder="true" applyAlignment="true" applyProtection="false">
      <alignment horizontal="center" vertical="center" textRotation="0" wrapText="true" indent="0" shrinkToFit="false"/>
      <protection locked="true" hidden="false"/>
    </xf>
    <xf numFmtId="164" fontId="31" fillId="23" borderId="2" xfId="0" applyFont="true" applyBorder="true" applyAlignment="true" applyProtection="false">
      <alignment horizontal="center" vertical="center" textRotation="0" wrapText="true" indent="0" shrinkToFit="false"/>
      <protection locked="true" hidden="false"/>
    </xf>
    <xf numFmtId="171" fontId="31" fillId="23" borderId="2" xfId="0" applyFont="true" applyBorder="true" applyAlignment="true" applyProtection="false">
      <alignment horizontal="center" vertical="center" textRotation="0" wrapText="false" indent="0" shrinkToFit="false"/>
      <protection locked="true" hidden="false"/>
    </xf>
    <xf numFmtId="171" fontId="31" fillId="23" borderId="6" xfId="0" applyFont="true" applyBorder="true" applyAlignment="true" applyProtection="false">
      <alignment horizontal="center" vertical="center" textRotation="0" wrapText="false" indent="0" shrinkToFit="false"/>
      <protection locked="true" hidden="false"/>
    </xf>
    <xf numFmtId="164" fontId="31" fillId="19" borderId="6" xfId="0" applyFont="true" applyBorder="true" applyAlignment="true" applyProtection="false">
      <alignment horizontal="center" vertical="center" textRotation="0" wrapText="true" indent="0" shrinkToFit="false"/>
      <protection locked="true" hidden="false"/>
    </xf>
    <xf numFmtId="164" fontId="22" fillId="19" borderId="2" xfId="0" applyFont="true" applyBorder="true" applyAlignment="true" applyProtection="false">
      <alignment horizontal="center" vertical="center" textRotation="0" wrapText="true" indent="0" shrinkToFit="false"/>
      <protection locked="true" hidden="false"/>
    </xf>
    <xf numFmtId="164" fontId="22" fillId="3" borderId="2" xfId="0" applyFont="true" applyBorder="true" applyAlignment="true" applyProtection="false">
      <alignment horizontal="center" vertical="center" textRotation="0" wrapText="false" indent="0" shrinkToFit="false"/>
      <protection locked="true" hidden="false"/>
    </xf>
    <xf numFmtId="164" fontId="22" fillId="3" borderId="2" xfId="0" applyFont="true" applyBorder="true" applyAlignment="true" applyProtection="false">
      <alignment horizontal="center" vertical="center" textRotation="0" wrapText="true" indent="0" shrinkToFit="false"/>
      <protection locked="true" hidden="false"/>
    </xf>
    <xf numFmtId="164" fontId="31" fillId="0" borderId="6" xfId="0" applyFont="true" applyBorder="true" applyAlignment="true" applyProtection="false">
      <alignment horizontal="center" vertical="center" textRotation="0" wrapText="false" indent="0" shrinkToFit="false"/>
      <protection locked="true" hidden="false"/>
    </xf>
    <xf numFmtId="164" fontId="57" fillId="17" borderId="2" xfId="21" applyFont="true" applyBorder="true" applyAlignment="true" applyProtection="true">
      <alignment horizontal="center" vertical="center" textRotation="0" wrapText="true" indent="0" shrinkToFit="false"/>
      <protection locked="true" hidden="false"/>
    </xf>
    <xf numFmtId="164" fontId="57" fillId="17" borderId="2" xfId="0" applyFont="true" applyBorder="true" applyAlignment="true" applyProtection="false">
      <alignment horizontal="center" vertical="center" textRotation="0" wrapText="true" indent="0" shrinkToFit="false"/>
      <protection locked="true" hidden="false"/>
    </xf>
    <xf numFmtId="164" fontId="31" fillId="6" borderId="6" xfId="0" applyFont="true" applyBorder="true" applyAlignment="true" applyProtection="false">
      <alignment horizontal="center" vertical="center" textRotation="0" wrapText="true" indent="0" shrinkToFit="false"/>
      <protection locked="true" hidden="false"/>
    </xf>
    <xf numFmtId="164" fontId="57" fillId="19" borderId="6" xfId="0" applyFont="true" applyBorder="true" applyAlignment="true" applyProtection="false">
      <alignment horizontal="center" vertical="center" textRotation="0" wrapText="true" indent="0" shrinkToFit="false"/>
      <protection locked="true" hidden="false"/>
    </xf>
    <xf numFmtId="164" fontId="57" fillId="19" borderId="28" xfId="0" applyFont="true" applyBorder="true" applyAlignment="true" applyProtection="false">
      <alignment horizontal="center" vertical="center" textRotation="0" wrapText="true" indent="0" shrinkToFit="false"/>
      <protection locked="true" hidden="false"/>
    </xf>
    <xf numFmtId="165" fontId="57" fillId="19" borderId="10" xfId="0" applyFont="true" applyBorder="true" applyAlignment="true" applyProtection="false">
      <alignment horizontal="center" vertical="center" textRotation="0" wrapText="true" indent="0" shrinkToFit="false"/>
      <protection locked="true" hidden="false"/>
    </xf>
    <xf numFmtId="164" fontId="57" fillId="37" borderId="6" xfId="0" applyFont="true" applyBorder="true" applyAlignment="true" applyProtection="false">
      <alignment horizontal="center" vertical="center" textRotation="0" wrapText="true" indent="0" shrinkToFit="false"/>
      <protection locked="true" hidden="false"/>
    </xf>
    <xf numFmtId="164" fontId="57" fillId="37" borderId="28" xfId="0" applyFont="true" applyBorder="true" applyAlignment="true" applyProtection="false">
      <alignment horizontal="center" vertical="center" textRotation="0" wrapText="true" indent="0" shrinkToFit="false"/>
      <protection locked="true" hidden="false"/>
    </xf>
    <xf numFmtId="165" fontId="57" fillId="37" borderId="10" xfId="0" applyFont="true" applyBorder="true" applyAlignment="true" applyProtection="false">
      <alignment horizontal="center" vertical="center" textRotation="0" wrapText="true" indent="0" shrinkToFit="false"/>
      <protection locked="true" hidden="false"/>
    </xf>
    <xf numFmtId="164" fontId="57" fillId="17" borderId="6" xfId="21" applyFont="true" applyBorder="true" applyAlignment="true" applyProtection="true">
      <alignment horizontal="center" vertical="center" textRotation="0" wrapText="true" indent="0" shrinkToFit="false"/>
      <protection locked="true" hidden="false"/>
    </xf>
    <xf numFmtId="164" fontId="57" fillId="17" borderId="28" xfId="21" applyFont="true" applyBorder="true" applyAlignment="true" applyProtection="true">
      <alignment horizontal="center" vertical="center" textRotation="0" wrapText="true" indent="0" shrinkToFit="false"/>
      <protection locked="true" hidden="false"/>
    </xf>
    <xf numFmtId="171" fontId="57" fillId="17" borderId="10" xfId="21" applyFont="true" applyBorder="true" applyAlignment="true" applyProtection="true">
      <alignment horizontal="center" vertical="center" textRotation="0" wrapText="true" indent="0" shrinkToFit="false"/>
      <protection locked="true" hidden="false"/>
    </xf>
    <xf numFmtId="171" fontId="57" fillId="17" borderId="2" xfId="0" applyFont="true" applyBorder="true" applyAlignment="true" applyProtection="false">
      <alignment horizontal="center" vertical="center" textRotation="0" wrapText="true" indent="0" shrinkToFit="false"/>
      <protection locked="true" hidden="false"/>
    </xf>
    <xf numFmtId="164" fontId="31" fillId="38" borderId="6" xfId="0" applyFont="true" applyBorder="true" applyAlignment="true" applyProtection="false">
      <alignment horizontal="center" vertical="center" textRotation="0" wrapText="true" indent="0" shrinkToFit="false"/>
      <protection locked="true" hidden="false"/>
    </xf>
    <xf numFmtId="164" fontId="22" fillId="38" borderId="2" xfId="0" applyFont="true" applyBorder="true" applyAlignment="true" applyProtection="false">
      <alignment horizontal="center" vertical="center" textRotation="0" wrapText="true" indent="0" shrinkToFit="false"/>
      <protection locked="true" hidden="false"/>
    </xf>
    <xf numFmtId="164" fontId="57" fillId="2" borderId="6" xfId="0" applyFont="true" applyBorder="true" applyAlignment="true" applyProtection="false">
      <alignment horizontal="center" vertical="center" textRotation="0" wrapText="true" indent="0" shrinkToFit="false"/>
      <protection locked="true" hidden="false"/>
    </xf>
    <xf numFmtId="164" fontId="57" fillId="2" borderId="10" xfId="0" applyFont="true" applyBorder="true" applyAlignment="true" applyProtection="false">
      <alignment horizontal="center" vertical="center" textRotation="0" wrapText="true" indent="0" shrinkToFit="false"/>
      <protection locked="true" hidden="false"/>
    </xf>
    <xf numFmtId="164" fontId="57" fillId="2" borderId="2" xfId="0" applyFont="true" applyBorder="true" applyAlignment="true" applyProtection="false">
      <alignment horizontal="center" vertical="center" textRotation="0" wrapText="true" indent="0" shrinkToFit="false"/>
      <protection locked="true" hidden="false"/>
    </xf>
    <xf numFmtId="164" fontId="31" fillId="39" borderId="2" xfId="0" applyFont="true" applyBorder="true" applyAlignment="true" applyProtection="false">
      <alignment horizontal="center" vertical="center" textRotation="0" wrapText="true" indent="0" shrinkToFit="false"/>
      <protection locked="true" hidden="false"/>
    </xf>
    <xf numFmtId="165" fontId="22" fillId="39" borderId="2" xfId="0" applyFont="true" applyBorder="true" applyAlignment="true" applyProtection="false">
      <alignment horizontal="center" vertical="center" textRotation="0" wrapText="true" indent="0" shrinkToFit="false"/>
      <protection locked="true" hidden="false"/>
    </xf>
    <xf numFmtId="171" fontId="22" fillId="2" borderId="6" xfId="0" applyFont="true" applyBorder="true" applyAlignment="true" applyProtection="false">
      <alignment horizontal="center" vertical="center" textRotation="0" wrapText="true" indent="0" shrinkToFit="false"/>
      <protection locked="true" hidden="false"/>
    </xf>
    <xf numFmtId="164" fontId="22" fillId="40" borderId="2" xfId="0" applyFont="true" applyBorder="true" applyAlignment="true" applyProtection="false">
      <alignment horizontal="center" vertical="center" textRotation="0" wrapText="true" indent="0" shrinkToFit="false"/>
      <protection locked="true" hidden="false"/>
    </xf>
    <xf numFmtId="171" fontId="31" fillId="41" borderId="2" xfId="0" applyFont="true" applyBorder="true" applyAlignment="true" applyProtection="false">
      <alignment horizontal="center" vertical="center" textRotation="0" wrapText="true" indent="0" shrinkToFit="false"/>
      <protection locked="true" hidden="false"/>
    </xf>
    <xf numFmtId="172" fontId="22" fillId="40" borderId="2" xfId="0" applyFont="true" applyBorder="true" applyAlignment="true" applyProtection="true">
      <alignment horizontal="center" vertical="center" textRotation="0" wrapText="true" indent="0" shrinkToFit="false"/>
      <protection locked="false" hidden="false"/>
    </xf>
    <xf numFmtId="164" fontId="22" fillId="33" borderId="2" xfId="0" applyFont="true" applyBorder="true" applyAlignment="true" applyProtection="true">
      <alignment horizontal="center" vertical="center" textRotation="0" wrapText="true" indent="0" shrinkToFit="false"/>
      <protection locked="false" hidden="false"/>
    </xf>
    <xf numFmtId="164" fontId="0" fillId="0" borderId="39" xfId="0" applyFont="false" applyBorder="true" applyAlignment="false" applyProtection="false">
      <alignment horizontal="general" vertical="center" textRotation="0" wrapText="false" indent="0" shrinkToFit="false"/>
      <protection locked="true" hidden="false"/>
    </xf>
    <xf numFmtId="164" fontId="58" fillId="29" borderId="35" xfId="0" applyFont="true" applyBorder="true" applyAlignment="true" applyProtection="false">
      <alignment horizontal="center" vertical="center" textRotation="0" wrapText="true" indent="0" shrinkToFit="false"/>
      <protection locked="true" hidden="false"/>
    </xf>
    <xf numFmtId="164" fontId="48" fillId="14" borderId="38" xfId="0" applyFont="true" applyBorder="true" applyAlignment="true" applyProtection="false">
      <alignment horizontal="general" vertical="center" textRotation="0" wrapText="true" indent="0" shrinkToFit="false"/>
      <protection locked="true" hidden="false"/>
    </xf>
    <xf numFmtId="164" fontId="11" fillId="29" borderId="6" xfId="0" applyFont="true" applyBorder="true" applyAlignment="true" applyProtection="false">
      <alignment horizontal="center" vertical="center" textRotation="0" wrapText="true" indent="0" shrinkToFit="false"/>
      <protection locked="true" hidden="false"/>
    </xf>
    <xf numFmtId="164" fontId="11" fillId="29" borderId="28" xfId="0" applyFont="true" applyBorder="true" applyAlignment="true" applyProtection="false">
      <alignment horizontal="center" vertical="center" textRotation="0" wrapText="true" indent="0" shrinkToFit="false"/>
      <protection locked="true" hidden="false"/>
    </xf>
    <xf numFmtId="164" fontId="11" fillId="29" borderId="10" xfId="0" applyFont="true" applyBorder="true" applyAlignment="true" applyProtection="false">
      <alignment horizontal="center" vertical="center" textRotation="0" wrapText="true" indent="0" shrinkToFit="false"/>
      <protection locked="true" hidden="false"/>
    </xf>
    <xf numFmtId="164" fontId="48" fillId="17" borderId="2" xfId="0" applyFont="true" applyBorder="true" applyAlignment="true" applyProtection="false">
      <alignment horizontal="center" vertical="center" textRotation="0" wrapText="true" indent="0" shrinkToFit="false"/>
      <protection locked="true" hidden="false"/>
    </xf>
    <xf numFmtId="164" fontId="48" fillId="20" borderId="6" xfId="0" applyFont="true" applyBorder="true" applyAlignment="true" applyProtection="false">
      <alignment horizontal="center" vertical="center" textRotation="0" wrapText="true" indent="0" shrinkToFit="false"/>
      <protection locked="true" hidden="false"/>
    </xf>
    <xf numFmtId="164" fontId="48" fillId="17" borderId="6" xfId="0" applyFont="true" applyBorder="true" applyAlignment="true" applyProtection="false">
      <alignment horizontal="center" vertical="center" textRotation="0" wrapText="true" indent="0" shrinkToFit="false"/>
      <protection locked="true" hidden="false"/>
    </xf>
    <xf numFmtId="164" fontId="48" fillId="20" borderId="28" xfId="0" applyFont="true" applyBorder="true" applyAlignment="true" applyProtection="false">
      <alignment horizontal="center" vertical="center" textRotation="0" wrapText="true" indent="0" shrinkToFit="false"/>
      <protection locked="true" hidden="false"/>
    </xf>
    <xf numFmtId="164" fontId="48" fillId="17" borderId="28" xfId="0" applyFont="true" applyBorder="true" applyAlignment="true" applyProtection="false">
      <alignment horizontal="center" vertical="center" textRotation="0" wrapText="true" indent="0" shrinkToFit="false"/>
      <protection locked="true" hidden="false"/>
    </xf>
    <xf numFmtId="164" fontId="48" fillId="17" borderId="0" xfId="0" applyFont="true" applyBorder="true" applyAlignment="true" applyProtection="false">
      <alignment horizontal="center" vertical="center" textRotation="0" wrapText="true" indent="0" shrinkToFit="false"/>
      <protection locked="true" hidden="false"/>
    </xf>
    <xf numFmtId="164" fontId="0" fillId="40" borderId="2" xfId="0" applyFont="false" applyBorder="true" applyAlignment="false" applyProtection="false">
      <alignment horizontal="general" vertical="center" textRotation="0" wrapText="false" indent="0" shrinkToFit="false"/>
      <protection locked="true" hidden="false"/>
    </xf>
    <xf numFmtId="164" fontId="48" fillId="20" borderId="27" xfId="0" applyFont="true" applyBorder="true" applyAlignment="true" applyProtection="false">
      <alignment horizontal="center" vertical="center" textRotation="0" wrapText="true" indent="0" shrinkToFit="false"/>
      <protection locked="true" hidden="false"/>
    </xf>
    <xf numFmtId="164" fontId="0" fillId="23" borderId="2" xfId="0" applyFont="false" applyBorder="true" applyAlignment="false" applyProtection="false">
      <alignment horizontal="general" vertical="center" textRotation="0" wrapText="false" indent="0" shrinkToFit="false"/>
      <protection locked="true" hidden="false"/>
    </xf>
    <xf numFmtId="164" fontId="48" fillId="17" borderId="36" xfId="0" applyFont="true" applyBorder="true" applyAlignment="true" applyProtection="false">
      <alignment horizontal="center" vertical="center" textRotation="0" wrapText="true" indent="0" shrinkToFit="false"/>
      <protection locked="true" hidden="false"/>
    </xf>
    <xf numFmtId="164" fontId="7" fillId="33" borderId="2" xfId="0" applyFont="true" applyBorder="true" applyAlignment="true" applyProtection="false">
      <alignment horizontal="center" vertical="bottom" textRotation="0" wrapText="true" indent="0" shrinkToFit="false"/>
      <protection locked="true" hidden="false"/>
    </xf>
    <xf numFmtId="164" fontId="59" fillId="20" borderId="4" xfId="0" applyFont="true" applyBorder="true" applyAlignment="true" applyProtection="false">
      <alignment horizontal="center" vertical="center" textRotation="0" wrapText="true" indent="0" shrinkToFit="false"/>
      <protection locked="true" hidden="false"/>
    </xf>
    <xf numFmtId="164" fontId="48" fillId="14" borderId="0" xfId="0" applyFont="true" applyBorder="true" applyAlignment="true" applyProtection="false">
      <alignment horizontal="general" vertical="center" textRotation="0" wrapText="true" indent="0" shrinkToFit="false"/>
      <protection locked="true" hidden="false"/>
    </xf>
    <xf numFmtId="164" fontId="7" fillId="29" borderId="6" xfId="0" applyFont="true" applyBorder="true" applyAlignment="true" applyProtection="false">
      <alignment horizontal="center" vertical="bottom" textRotation="0" wrapText="true" indent="0" shrinkToFit="false"/>
      <protection locked="true" hidden="false"/>
    </xf>
    <xf numFmtId="164" fontId="7" fillId="29" borderId="28" xfId="0" applyFont="true" applyBorder="true" applyAlignment="true" applyProtection="false">
      <alignment horizontal="center" vertical="bottom" textRotation="0" wrapText="true" indent="0" shrinkToFit="false"/>
      <protection locked="true" hidden="false"/>
    </xf>
    <xf numFmtId="164" fontId="7" fillId="29" borderId="10" xfId="0" applyFont="true" applyBorder="true" applyAlignment="true" applyProtection="false">
      <alignment horizontal="center" vertical="bottom" textRotation="0" wrapText="true" indent="0" shrinkToFit="false"/>
      <protection locked="true" hidden="false"/>
    </xf>
    <xf numFmtId="164" fontId="7" fillId="33" borderId="6" xfId="0" applyFont="true" applyBorder="true" applyAlignment="true" applyProtection="false">
      <alignment horizontal="center" vertical="bottom" textRotation="0" wrapText="true" indent="0" shrinkToFit="false"/>
      <protection locked="true" hidden="false"/>
    </xf>
    <xf numFmtId="164" fontId="48" fillId="14" borderId="0" xfId="0" applyFont="true" applyBorder="true" applyAlignment="true" applyProtection="false">
      <alignment horizontal="left" vertical="top" textRotation="0" wrapText="true" indent="0" shrinkToFit="false"/>
      <protection locked="true" hidden="false"/>
    </xf>
    <xf numFmtId="164" fontId="7" fillId="29" borderId="6" xfId="0" applyFont="true" applyBorder="true" applyAlignment="true" applyProtection="false">
      <alignment horizontal="left" vertical="top" textRotation="0" wrapText="true" indent="0" shrinkToFit="false"/>
      <protection locked="true" hidden="false"/>
    </xf>
    <xf numFmtId="164" fontId="7" fillId="29" borderId="28" xfId="0" applyFont="true" applyBorder="true" applyAlignment="true" applyProtection="false">
      <alignment horizontal="left" vertical="top" textRotation="0" wrapText="true" indent="0" shrinkToFit="false"/>
      <protection locked="true" hidden="false"/>
    </xf>
    <xf numFmtId="164" fontId="7" fillId="29" borderId="10" xfId="0" applyFont="true" applyBorder="true" applyAlignment="true" applyProtection="false">
      <alignment horizontal="left" vertical="top" textRotation="0" wrapText="true" indent="0" shrinkToFit="false"/>
      <protection locked="true" hidden="false"/>
    </xf>
    <xf numFmtId="164" fontId="32" fillId="0" borderId="2" xfId="0" applyFont="true" applyBorder="true" applyAlignment="true" applyProtection="false">
      <alignment horizontal="justify" vertical="top" textRotation="0" wrapText="true" indent="0" shrinkToFit="false"/>
      <protection locked="true" hidden="false"/>
    </xf>
    <xf numFmtId="164" fontId="11" fillId="42" borderId="2" xfId="0" applyFont="true" applyBorder="true" applyAlignment="true" applyProtection="false">
      <alignment horizontal="left" vertical="top" textRotation="0" wrapText="true" indent="0" shrinkToFit="false"/>
      <protection locked="true" hidden="false"/>
    </xf>
    <xf numFmtId="164" fontId="0" fillId="0" borderId="0" xfId="0" applyFont="false" applyBorder="false" applyAlignment="true" applyProtection="false">
      <alignment horizontal="left" vertical="top" textRotation="0" wrapText="false" indent="0" shrinkToFit="false"/>
      <protection locked="true" hidden="false"/>
    </xf>
    <xf numFmtId="164" fontId="0" fillId="21" borderId="2" xfId="0" applyFont="true" applyBorder="true" applyAlignment="true" applyProtection="false">
      <alignment horizontal="left" vertical="top" textRotation="0" wrapText="false" indent="0" shrinkToFit="false"/>
      <protection locked="true" hidden="false"/>
    </xf>
    <xf numFmtId="164" fontId="14" fillId="4" borderId="2" xfId="0" applyFont="true" applyBorder="true" applyAlignment="true" applyProtection="false">
      <alignment horizontal="general" vertical="top" textRotation="0" wrapText="true" indent="0" shrinkToFit="false"/>
      <protection locked="true" hidden="false"/>
    </xf>
    <xf numFmtId="165" fontId="0" fillId="2" borderId="2" xfId="0" applyFont="true" applyBorder="true" applyAlignment="true" applyProtection="false">
      <alignment horizontal="general" vertical="top" textRotation="0" wrapText="true" indent="0" shrinkToFit="false"/>
      <protection locked="true" hidden="false"/>
    </xf>
    <xf numFmtId="165" fontId="0" fillId="2" borderId="6" xfId="0" applyFont="true" applyBorder="true" applyAlignment="true" applyProtection="false">
      <alignment horizontal="general" vertical="top" textRotation="0" wrapText="true" indent="0" shrinkToFit="false"/>
      <protection locked="true" hidden="false"/>
    </xf>
    <xf numFmtId="164" fontId="11" fillId="43" borderId="2" xfId="0" applyFont="true" applyBorder="true" applyAlignment="true" applyProtection="false">
      <alignment horizontal="general" vertical="top" textRotation="0" wrapText="true" indent="0" shrinkToFit="false"/>
      <protection locked="true" hidden="false"/>
    </xf>
    <xf numFmtId="164" fontId="0" fillId="0" borderId="0" xfId="0" applyFont="false" applyBorder="false" applyAlignment="true" applyProtection="false">
      <alignment horizontal="general" vertical="top" textRotation="0" wrapText="false" indent="0" shrinkToFit="false"/>
      <protection locked="true" hidden="false"/>
    </xf>
    <xf numFmtId="164" fontId="7" fillId="44" borderId="2" xfId="0" applyFont="true" applyBorder="true" applyAlignment="true" applyProtection="false">
      <alignment horizontal="general" vertical="bottom" textRotation="0" wrapText="true" indent="0" shrinkToFit="false"/>
      <protection locked="true" hidden="false"/>
    </xf>
    <xf numFmtId="166" fontId="0" fillId="44" borderId="2" xfId="0" applyFont="true" applyBorder="true" applyAlignment="true" applyProtection="false">
      <alignment horizontal="general" vertical="bottom" textRotation="0" wrapText="true" indent="0" shrinkToFit="false"/>
      <protection locked="true" hidden="false"/>
    </xf>
    <xf numFmtId="165" fontId="0" fillId="44" borderId="2" xfId="19" applyFont="true" applyBorder="true" applyAlignment="true" applyProtection="true">
      <alignment horizontal="general" vertical="bottom" textRotation="0" wrapText="true" indent="0" shrinkToFit="false"/>
      <protection locked="true" hidden="false"/>
    </xf>
    <xf numFmtId="165" fontId="0" fillId="44" borderId="2" xfId="0" applyFont="true" applyBorder="true" applyAlignment="true" applyProtection="false">
      <alignment horizontal="general" vertical="bottom" textRotation="0" wrapText="true" indent="0" shrinkToFit="false"/>
      <protection locked="true" hidden="false"/>
    </xf>
    <xf numFmtId="173" fontId="0" fillId="12" borderId="2" xfId="0" applyFont="true" applyBorder="true" applyAlignment="true" applyProtection="false">
      <alignment horizontal="general" vertical="bottom" textRotation="0" wrapText="true" indent="0" shrinkToFit="false"/>
      <protection locked="true" hidden="false"/>
    </xf>
    <xf numFmtId="173" fontId="0" fillId="12" borderId="6" xfId="0" applyFont="true" applyBorder="true" applyAlignment="true" applyProtection="false">
      <alignment horizontal="general" vertical="bottom" textRotation="0" wrapText="true" indent="0" shrinkToFit="false"/>
      <protection locked="true" hidden="false"/>
    </xf>
    <xf numFmtId="171" fontId="0" fillId="40" borderId="2" xfId="0" applyFont="false" applyBorder="true" applyAlignment="false" applyProtection="false">
      <alignment horizontal="general" vertical="center" textRotation="0" wrapText="false" indent="0" shrinkToFit="false"/>
      <protection locked="true" hidden="false"/>
    </xf>
    <xf numFmtId="171" fontId="0" fillId="23" borderId="2" xfId="0" applyFont="false" applyBorder="true" applyAlignment="false" applyProtection="false">
      <alignment horizontal="general" vertical="center" textRotation="0" wrapText="false" indent="0" shrinkToFit="false"/>
      <protection locked="true" hidden="false"/>
    </xf>
    <xf numFmtId="166" fontId="0" fillId="0" borderId="0" xfId="0" applyFont="false" applyBorder="false" applyAlignment="false" applyProtection="false">
      <alignment horizontal="general" vertical="center" textRotation="0" wrapText="false" indent="0" shrinkToFit="false"/>
      <protection locked="true" hidden="false"/>
    </xf>
    <xf numFmtId="164" fontId="0" fillId="2" borderId="0" xfId="0" applyFont="false" applyBorder="false" applyAlignment="false" applyProtection="false">
      <alignment horizontal="general" vertical="center" textRotation="0" wrapText="false" indent="0" shrinkToFit="false"/>
      <protection locked="true" hidden="false"/>
    </xf>
    <xf numFmtId="164" fontId="48" fillId="14" borderId="35" xfId="0" applyFont="true" applyBorder="true" applyAlignment="true" applyProtection="false">
      <alignment horizontal="general" vertical="center" textRotation="0" wrapText="true" indent="0" shrinkToFit="false"/>
      <protection locked="true" hidden="false"/>
    </xf>
    <xf numFmtId="164" fontId="60" fillId="29" borderId="40" xfId="0" applyFont="true" applyBorder="true" applyAlignment="true" applyProtection="false">
      <alignment horizontal="right" vertical="center" textRotation="0" wrapText="true" indent="0" shrinkToFit="false"/>
      <protection locked="true" hidden="false"/>
    </xf>
    <xf numFmtId="165" fontId="0" fillId="0" borderId="41" xfId="19" applyFont="true" applyBorder="true" applyAlignment="true" applyProtection="true">
      <alignment horizontal="general" vertical="center" textRotation="0" wrapText="false" indent="0" shrinkToFit="false"/>
      <protection locked="true" hidden="false"/>
    </xf>
    <xf numFmtId="165" fontId="0" fillId="0" borderId="42" xfId="19" applyFont="true" applyBorder="true" applyAlignment="true" applyProtection="true">
      <alignment horizontal="general" vertical="center" textRotation="0" wrapText="false" indent="0" shrinkToFit="false"/>
      <protection locked="true" hidden="false"/>
    </xf>
    <xf numFmtId="165" fontId="0" fillId="0" borderId="43" xfId="19" applyFont="true" applyBorder="true" applyAlignment="true" applyProtection="true">
      <alignment horizontal="general" vertical="center" textRotation="0" wrapText="false" indent="0" shrinkToFit="false"/>
      <protection locked="true" hidden="false"/>
    </xf>
    <xf numFmtId="165" fontId="0" fillId="0" borderId="44" xfId="19" applyFont="true" applyBorder="true" applyAlignment="true" applyProtection="true">
      <alignment horizontal="general" vertical="center" textRotation="0" wrapText="false" indent="0" shrinkToFit="false"/>
      <protection locked="true" hidden="false"/>
    </xf>
    <xf numFmtId="164" fontId="11" fillId="6" borderId="2" xfId="0" applyFont="true" applyBorder="true" applyAlignment="true" applyProtection="false">
      <alignment horizontal="center" vertical="center" textRotation="0" wrapText="true" indent="0" shrinkToFit="false"/>
      <protection locked="true" hidden="false"/>
    </xf>
    <xf numFmtId="165" fontId="0" fillId="0" borderId="45" xfId="19" applyFont="true" applyBorder="true" applyAlignment="true" applyProtection="true">
      <alignment horizontal="general" vertical="center" textRotation="0" wrapText="false" indent="0" shrinkToFit="false"/>
      <protection locked="true" hidden="false"/>
    </xf>
    <xf numFmtId="164" fontId="31" fillId="9" borderId="2" xfId="0" applyFont="true" applyBorder="true" applyAlignment="true" applyProtection="false">
      <alignment horizontal="center" vertical="center" textRotation="255" wrapText="false" indent="0" shrinkToFit="false"/>
      <protection locked="true" hidden="false"/>
    </xf>
    <xf numFmtId="164" fontId="61" fillId="7" borderId="6" xfId="0" applyFont="true" applyBorder="true" applyAlignment="true" applyProtection="false">
      <alignment horizontal="center" vertical="center" textRotation="0" wrapText="true" indent="0" shrinkToFit="false"/>
      <protection locked="true" hidden="false"/>
    </xf>
    <xf numFmtId="164" fontId="48" fillId="9" borderId="46" xfId="0" applyFont="true" applyBorder="true" applyAlignment="true" applyProtection="false">
      <alignment horizontal="center" vertical="center" textRotation="0" wrapText="true" indent="0" shrinkToFit="false"/>
      <protection locked="true" hidden="false"/>
    </xf>
    <xf numFmtId="164" fontId="48" fillId="45" borderId="46" xfId="0" applyFont="true" applyBorder="true" applyAlignment="true" applyProtection="false">
      <alignment horizontal="center" vertical="center" textRotation="0" wrapText="true" indent="0" shrinkToFit="false"/>
      <protection locked="true" hidden="false"/>
    </xf>
    <xf numFmtId="164" fontId="48" fillId="9" borderId="47" xfId="0" applyFont="true" applyBorder="true" applyAlignment="true" applyProtection="false">
      <alignment horizontal="center" vertical="center" textRotation="0" wrapText="true" indent="0" shrinkToFit="false"/>
      <protection locked="true" hidden="false"/>
    </xf>
    <xf numFmtId="164" fontId="48" fillId="45" borderId="47" xfId="0" applyFont="true" applyBorder="true" applyAlignment="true" applyProtection="false">
      <alignment horizontal="center" vertical="center" textRotation="0" wrapText="true" indent="0" shrinkToFit="false"/>
      <protection locked="true" hidden="false"/>
    </xf>
    <xf numFmtId="164" fontId="48" fillId="9" borderId="48" xfId="0" applyFont="true" applyBorder="true" applyAlignment="true" applyProtection="false">
      <alignment horizontal="center" vertical="center" textRotation="0" wrapText="true" indent="0" shrinkToFit="false"/>
      <protection locked="true" hidden="false"/>
    </xf>
    <xf numFmtId="164" fontId="48" fillId="9" borderId="0" xfId="0" applyFont="true" applyBorder="true" applyAlignment="true" applyProtection="false">
      <alignment horizontal="center" vertical="center" textRotation="0" wrapText="true" indent="0" shrinkToFit="false"/>
      <protection locked="true" hidden="false"/>
    </xf>
    <xf numFmtId="164" fontId="48" fillId="45" borderId="1" xfId="0" applyFont="true" applyBorder="true" applyAlignment="true" applyProtection="false">
      <alignment horizontal="center" vertical="center" textRotation="0" wrapText="true" indent="0" shrinkToFit="false"/>
      <protection locked="true" hidden="false"/>
    </xf>
    <xf numFmtId="164" fontId="48" fillId="45" borderId="2" xfId="0" applyFont="true" applyBorder="true" applyAlignment="true" applyProtection="false">
      <alignment horizontal="center" vertical="center" textRotation="0" wrapText="true" indent="0" shrinkToFit="false"/>
      <protection locked="true" hidden="false"/>
    </xf>
    <xf numFmtId="164" fontId="48" fillId="7" borderId="2" xfId="0" applyFont="true" applyBorder="true" applyAlignment="true" applyProtection="false">
      <alignment horizontal="center" vertical="center" textRotation="0" wrapText="true" indent="0" shrinkToFit="false"/>
      <protection locked="true" hidden="false"/>
    </xf>
    <xf numFmtId="164" fontId="7" fillId="27" borderId="49" xfId="0" applyFont="true" applyBorder="true" applyAlignment="true" applyProtection="false">
      <alignment horizontal="center" vertical="bottom" textRotation="0" wrapText="true" indent="0" shrinkToFit="false"/>
      <protection locked="true" hidden="false"/>
    </xf>
    <xf numFmtId="164" fontId="7" fillId="27" borderId="2" xfId="0" applyFont="true" applyBorder="true" applyAlignment="true" applyProtection="false">
      <alignment horizontal="center" vertical="bottom" textRotation="0" wrapText="true" indent="0" shrinkToFit="false"/>
      <protection locked="true" hidden="false"/>
    </xf>
    <xf numFmtId="164" fontId="7" fillId="27" borderId="29" xfId="0" applyFont="true" applyBorder="true" applyAlignment="true" applyProtection="false">
      <alignment horizontal="center" vertical="bottom" textRotation="0" wrapText="true" indent="0" shrinkToFit="false"/>
      <protection locked="true" hidden="false"/>
    </xf>
    <xf numFmtId="164" fontId="7" fillId="28" borderId="49" xfId="0" applyFont="true" applyBorder="true" applyAlignment="true" applyProtection="false">
      <alignment horizontal="center" vertical="bottom" textRotation="0" wrapText="true" indent="0" shrinkToFit="false"/>
      <protection locked="true" hidden="false"/>
    </xf>
    <xf numFmtId="164" fontId="7" fillId="28" borderId="2" xfId="0" applyFont="true" applyBorder="true" applyAlignment="true" applyProtection="false">
      <alignment horizontal="center" vertical="bottom" textRotation="0" wrapText="true" indent="0" shrinkToFit="false"/>
      <protection locked="true" hidden="false"/>
    </xf>
    <xf numFmtId="164" fontId="7" fillId="28" borderId="29" xfId="0" applyFont="true" applyBorder="true" applyAlignment="true" applyProtection="false">
      <alignment horizontal="center" vertical="bottom" textRotation="0" wrapText="true" indent="0" shrinkToFit="false"/>
      <protection locked="true" hidden="false"/>
    </xf>
    <xf numFmtId="164" fontId="7" fillId="28" borderId="50" xfId="0" applyFont="true" applyBorder="true" applyAlignment="true" applyProtection="false">
      <alignment horizontal="center" vertical="bottom" textRotation="0" wrapText="true" indent="0" shrinkToFit="false"/>
      <protection locked="true" hidden="false"/>
    </xf>
    <xf numFmtId="164" fontId="31" fillId="2" borderId="2" xfId="0" applyFont="true" applyBorder="true" applyAlignment="true" applyProtection="false">
      <alignment horizontal="general" vertical="center" textRotation="0" wrapText="true" indent="0" shrinkToFit="false"/>
      <protection locked="true" hidden="false"/>
    </xf>
    <xf numFmtId="164" fontId="7" fillId="28" borderId="10" xfId="0" applyFont="true" applyBorder="true" applyAlignment="true" applyProtection="false">
      <alignment horizontal="center" vertical="bottom" textRotation="0" wrapText="true" indent="0" shrinkToFit="false"/>
      <protection locked="true" hidden="false"/>
    </xf>
    <xf numFmtId="164" fontId="7" fillId="2" borderId="10" xfId="0" applyFont="true" applyBorder="tru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general" vertical="center" textRotation="0" wrapText="true" indent="0" shrinkToFit="false"/>
      <protection locked="true" hidden="false"/>
    </xf>
    <xf numFmtId="164" fontId="11" fillId="6" borderId="36" xfId="0" applyFont="true" applyBorder="true" applyAlignment="true" applyProtection="false">
      <alignment horizontal="center" vertical="center" textRotation="0" wrapText="true" indent="0" shrinkToFit="false"/>
      <protection locked="true" hidden="false"/>
    </xf>
    <xf numFmtId="164" fontId="48" fillId="2" borderId="0" xfId="0" applyFont="true" applyBorder="true" applyAlignment="true" applyProtection="false">
      <alignment horizontal="general" vertical="center" textRotation="0" wrapText="true" indent="0" shrinkToFit="false"/>
      <protection locked="true" hidden="false"/>
    </xf>
    <xf numFmtId="164" fontId="48" fillId="0" borderId="35" xfId="0" applyFont="true" applyBorder="true" applyAlignment="true" applyProtection="false">
      <alignment horizontal="general" vertical="center" textRotation="0" wrapText="true" indent="0" shrinkToFit="false"/>
      <protection locked="true" hidden="false"/>
    </xf>
    <xf numFmtId="164" fontId="48" fillId="2" borderId="35" xfId="0" applyFont="true" applyBorder="true" applyAlignment="true" applyProtection="false">
      <alignment horizontal="general" vertical="center" textRotation="0" wrapText="true" indent="0" shrinkToFit="false"/>
      <protection locked="true" hidden="false"/>
    </xf>
    <xf numFmtId="164" fontId="48" fillId="0" borderId="0" xfId="0" applyFont="true" applyBorder="true" applyAlignment="true" applyProtection="false">
      <alignment horizontal="general" vertical="center" textRotation="0" wrapText="true" indent="0" shrinkToFit="false"/>
      <protection locked="true" hidden="false"/>
    </xf>
    <xf numFmtId="167" fontId="7" fillId="44" borderId="2" xfId="0" applyFont="true" applyBorder="true" applyAlignment="true" applyProtection="false">
      <alignment horizontal="general" vertical="bottom" textRotation="0" wrapText="true" indent="0" shrinkToFit="false"/>
      <protection locked="true" hidden="false"/>
    </xf>
    <xf numFmtId="172" fontId="7" fillId="44" borderId="2" xfId="0" applyFont="true" applyBorder="true" applyAlignment="true" applyProtection="false">
      <alignment horizontal="general" vertical="bottom" textRotation="0" wrapText="true" indent="0" shrinkToFit="false"/>
      <protection locked="true" hidden="false"/>
    </xf>
    <xf numFmtId="174" fontId="0" fillId="46" borderId="2" xfId="15" applyFont="true" applyBorder="true" applyAlignment="true" applyProtection="true">
      <alignment horizontal="general" vertical="bottom" textRotation="0" wrapText="true" indent="0" shrinkToFit="false"/>
      <protection locked="true" hidden="false"/>
    </xf>
    <xf numFmtId="174" fontId="0" fillId="2" borderId="2" xfId="15" applyFont="true" applyBorder="true" applyAlignment="true" applyProtection="true">
      <alignment horizontal="general" vertical="bottom" textRotation="0" wrapText="true" indent="0" shrinkToFit="false"/>
      <protection locked="true" hidden="false"/>
    </xf>
    <xf numFmtId="165" fontId="0" fillId="46" borderId="2" xfId="19" applyFont="true" applyBorder="true" applyAlignment="true" applyProtection="true">
      <alignment horizontal="general" vertical="bottom" textRotation="0" wrapText="true" indent="0" shrinkToFit="false"/>
      <protection locked="true" hidden="false"/>
    </xf>
    <xf numFmtId="165" fontId="0" fillId="27" borderId="2" xfId="19" applyFont="true" applyBorder="true" applyAlignment="true" applyProtection="true">
      <alignment horizontal="general" vertical="bottom" textRotation="0" wrapText="true" indent="0" shrinkToFit="false"/>
      <protection locked="true" hidden="false"/>
    </xf>
    <xf numFmtId="164" fontId="0" fillId="24" borderId="26" xfId="0" applyFont="true" applyBorder="true" applyAlignment="true" applyProtection="false">
      <alignment horizontal="general" vertical="center" textRotation="0" wrapText="true" indent="0" shrinkToFit="false"/>
      <protection locked="true" hidden="false"/>
    </xf>
    <xf numFmtId="164" fontId="62" fillId="43" borderId="44" xfId="0" applyFont="true" applyBorder="true" applyAlignment="true" applyProtection="false">
      <alignment horizontal="general" vertical="center" textRotation="0" wrapText="true" indent="0" shrinkToFit="false"/>
      <protection locked="true" hidden="false"/>
    </xf>
    <xf numFmtId="165" fontId="63" fillId="14" borderId="36" xfId="19" applyFont="true" applyBorder="true" applyAlignment="true" applyProtection="true">
      <alignment horizontal="center" vertical="center" textRotation="0" wrapText="true" indent="0" shrinkToFit="false"/>
      <protection locked="true" hidden="false"/>
    </xf>
    <xf numFmtId="164" fontId="64" fillId="43" borderId="51" xfId="0" applyFont="true" applyBorder="true" applyAlignment="true" applyProtection="false">
      <alignment horizontal="left" vertical="center" textRotation="0" wrapText="true" indent="0" shrinkToFit="false"/>
      <protection locked="true" hidden="false"/>
    </xf>
    <xf numFmtId="164" fontId="62" fillId="43" borderId="52" xfId="0" applyFont="true" applyBorder="true" applyAlignment="true" applyProtection="false">
      <alignment horizontal="left" vertical="center" textRotation="0" wrapText="true" indent="0" shrinkToFit="false"/>
      <protection locked="true" hidden="false"/>
    </xf>
    <xf numFmtId="164" fontId="33" fillId="19" borderId="53" xfId="0" applyFont="true" applyBorder="true" applyAlignment="true" applyProtection="false">
      <alignment horizontal="center" vertical="center" textRotation="0" wrapText="true" indent="0" shrinkToFit="false"/>
      <protection locked="true" hidden="false"/>
    </xf>
    <xf numFmtId="164" fontId="7" fillId="14" borderId="2" xfId="0" applyFont="true" applyBorder="true" applyAlignment="true" applyProtection="false">
      <alignment horizontal="general" vertical="center" textRotation="0" wrapText="false" indent="0" shrinkToFit="false"/>
      <protection locked="true" hidden="false"/>
    </xf>
    <xf numFmtId="165" fontId="63" fillId="14" borderId="2" xfId="19" applyFont="true" applyBorder="true" applyAlignment="true" applyProtection="true">
      <alignment horizontal="left" vertical="center" textRotation="0" wrapText="false" indent="0" shrinkToFit="false"/>
      <protection locked="true" hidden="false"/>
    </xf>
    <xf numFmtId="164" fontId="7" fillId="29" borderId="2" xfId="0" applyFont="true" applyBorder="true" applyAlignment="true" applyProtection="false">
      <alignment horizontal="center" vertical="center" textRotation="0" wrapText="true" indent="0" shrinkToFit="false"/>
      <protection locked="true" hidden="false"/>
    </xf>
    <xf numFmtId="165" fontId="63" fillId="14" borderId="2" xfId="0" applyFont="true" applyBorder="true" applyAlignment="true" applyProtection="false">
      <alignment horizontal="center" vertical="center" textRotation="0" wrapText="true" indent="0" shrinkToFit="false"/>
      <protection locked="true" hidden="false"/>
    </xf>
    <xf numFmtId="164" fontId="7" fillId="14" borderId="2" xfId="0" applyFont="true" applyBorder="true" applyAlignment="true" applyProtection="false">
      <alignment horizontal="general" vertical="center" textRotation="0" wrapText="true" indent="0" shrinkToFit="false"/>
      <protection locked="true" hidden="false"/>
    </xf>
    <xf numFmtId="164" fontId="7" fillId="14" borderId="2" xfId="0" applyFont="true" applyBorder="true" applyAlignment="true" applyProtection="false">
      <alignment horizontal="center" vertical="center" textRotation="0" wrapText="true" indent="0" shrinkToFit="false"/>
      <protection locked="true" hidden="false"/>
    </xf>
    <xf numFmtId="164" fontId="65" fillId="19" borderId="2" xfId="0" applyFont="true" applyBorder="true" applyAlignment="true" applyProtection="true">
      <alignment horizontal="general" vertical="center" textRotation="0" wrapText="true" indent="0" shrinkToFit="false"/>
      <protection locked="false" hidden="false"/>
    </xf>
    <xf numFmtId="164" fontId="63" fillId="47" borderId="2" xfId="0" applyFont="true" applyBorder="true" applyAlignment="true" applyProtection="true">
      <alignment horizontal="center" vertical="bottom" textRotation="0" wrapText="true" indent="0" shrinkToFit="false"/>
      <protection locked="false" hidden="false"/>
    </xf>
    <xf numFmtId="164" fontId="63" fillId="24" borderId="2" xfId="0" applyFont="true" applyBorder="true" applyAlignment="true" applyProtection="true">
      <alignment horizontal="center" vertical="bottom" textRotation="0" wrapText="true" indent="0" shrinkToFit="false"/>
      <protection locked="false" hidden="false"/>
    </xf>
    <xf numFmtId="164" fontId="0" fillId="0" borderId="0" xfId="0" applyFont="false" applyBorder="false" applyAlignment="false" applyProtection="true">
      <alignment horizontal="general" vertical="center" textRotation="0" wrapText="false" indent="0" shrinkToFit="false"/>
      <protection locked="false" hidden="false"/>
    </xf>
    <xf numFmtId="164" fontId="65" fillId="19" borderId="5" xfId="0" applyFont="true" applyBorder="true" applyAlignment="true" applyProtection="true">
      <alignment horizontal="center" vertical="center" textRotation="0" wrapText="true" indent="0" shrinkToFit="false"/>
      <protection locked="false" hidden="false"/>
    </xf>
    <xf numFmtId="164" fontId="65" fillId="47" borderId="2" xfId="0" applyFont="true" applyBorder="true" applyAlignment="true" applyProtection="true">
      <alignment horizontal="center" vertical="bottom" textRotation="0" wrapText="true" indent="0" shrinkToFit="false"/>
      <protection locked="false" hidden="false"/>
    </xf>
    <xf numFmtId="164" fontId="65" fillId="47" borderId="6" xfId="0" applyFont="true" applyBorder="true" applyAlignment="true" applyProtection="true">
      <alignment horizontal="center" vertical="bottom" textRotation="0" wrapText="true" indent="0" shrinkToFit="false"/>
      <protection locked="false" hidden="false"/>
    </xf>
    <xf numFmtId="164" fontId="65" fillId="24" borderId="2" xfId="0" applyFont="true" applyBorder="true" applyAlignment="true" applyProtection="true">
      <alignment horizontal="center" vertical="bottom" textRotation="0" wrapText="true" indent="0" shrinkToFit="false"/>
      <protection locked="false" hidden="false"/>
    </xf>
    <xf numFmtId="164" fontId="7" fillId="2" borderId="2" xfId="0" applyFont="true" applyBorder="true" applyAlignment="true" applyProtection="true">
      <alignment horizontal="general" vertical="bottom" textRotation="0" wrapText="true" indent="0" shrinkToFit="false"/>
      <protection locked="false" hidden="false"/>
    </xf>
    <xf numFmtId="164" fontId="0" fillId="2" borderId="0" xfId="0" applyFont="false" applyBorder="false" applyAlignment="false" applyProtection="true">
      <alignment horizontal="general" vertical="center" textRotation="0" wrapText="false" indent="0" shrinkToFit="false"/>
      <protection locked="false" hidden="false"/>
    </xf>
    <xf numFmtId="164" fontId="0" fillId="7" borderId="5" xfId="0" applyFont="true" applyBorder="true" applyAlignment="true" applyProtection="true">
      <alignment horizontal="center" vertical="center" textRotation="0" wrapText="true" indent="0" shrinkToFit="false"/>
      <protection locked="false" hidden="false"/>
    </xf>
    <xf numFmtId="164" fontId="7" fillId="6" borderId="2" xfId="0" applyFont="true" applyBorder="true" applyAlignment="true" applyProtection="true">
      <alignment horizontal="center" vertical="center" textRotation="0" wrapText="true" indent="0" shrinkToFit="false"/>
      <protection locked="false" hidden="false"/>
    </xf>
    <xf numFmtId="164" fontId="0" fillId="18" borderId="2" xfId="0" applyFont="true" applyBorder="true" applyAlignment="true" applyProtection="true">
      <alignment horizontal="center" vertical="center" textRotation="0" wrapText="true" indent="0" shrinkToFit="false"/>
      <protection locked="false" hidden="false"/>
    </xf>
    <xf numFmtId="164" fontId="0" fillId="12" borderId="2" xfId="0" applyFont="true" applyBorder="true" applyAlignment="true" applyProtection="true">
      <alignment horizontal="center" vertical="center" textRotation="0" wrapText="true" indent="0" shrinkToFit="false"/>
      <protection locked="false" hidden="false"/>
    </xf>
    <xf numFmtId="164" fontId="0" fillId="0" borderId="0" xfId="0" applyFont="false" applyBorder="false" applyAlignment="true" applyProtection="true">
      <alignment horizontal="center" vertical="center" textRotation="0" wrapText="false" indent="0" shrinkToFit="false"/>
      <protection locked="false" hidden="false"/>
    </xf>
    <xf numFmtId="164" fontId="65" fillId="48" borderId="4" xfId="0" applyFont="true" applyBorder="true" applyAlignment="true" applyProtection="true">
      <alignment horizontal="center" vertical="center" textRotation="0" wrapText="true" indent="0" shrinkToFit="false"/>
      <protection locked="false" hidden="false"/>
    </xf>
    <xf numFmtId="164" fontId="65" fillId="48" borderId="27" xfId="0" applyFont="true" applyBorder="true" applyAlignment="true" applyProtection="true">
      <alignment horizontal="center" vertical="center" textRotation="0" wrapText="true" indent="0" shrinkToFit="false"/>
      <protection locked="false" hidden="false"/>
    </xf>
    <xf numFmtId="164" fontId="11" fillId="6" borderId="2" xfId="0" applyFont="true" applyBorder="true" applyAlignment="true" applyProtection="true">
      <alignment horizontal="center" vertical="center" textRotation="0" wrapText="true" indent="0" shrinkToFit="false"/>
      <protection locked="fals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4" fontId="7" fillId="2" borderId="36" xfId="0" applyFont="true" applyBorder="true" applyAlignment="true" applyProtection="true">
      <alignment horizontal="general" vertical="bottom" textRotation="0" wrapText="true" indent="0" shrinkToFit="false"/>
      <protection locked="false" hidden="false"/>
    </xf>
    <xf numFmtId="164" fontId="0" fillId="49" borderId="2" xfId="0" applyFont="true" applyBorder="true" applyAlignment="true" applyProtection="true">
      <alignment horizontal="general" vertical="bottom" textRotation="0" wrapText="true" indent="0" shrinkToFit="false"/>
      <protection locked="true" hidden="false"/>
    </xf>
    <xf numFmtId="165" fontId="0" fillId="0" borderId="2" xfId="0" applyFont="true" applyBorder="true" applyAlignment="true" applyProtection="true">
      <alignment horizontal="center" vertical="bottom" textRotation="0" wrapText="true" indent="0" shrinkToFit="false"/>
      <protection locked="true" hidden="false"/>
    </xf>
    <xf numFmtId="165" fontId="0" fillId="6" borderId="2" xfId="0" applyFont="true" applyBorder="true" applyAlignment="true" applyProtection="true">
      <alignment horizontal="center" vertical="bottom" textRotation="0" wrapText="true" indent="0" shrinkToFit="false"/>
      <protection locked="true" hidden="false"/>
    </xf>
    <xf numFmtId="164" fontId="7" fillId="48" borderId="2" xfId="0" applyFont="true" applyBorder="true" applyAlignment="true" applyProtection="true">
      <alignment horizontal="center" vertical="bottom" textRotation="0" wrapText="true" indent="0" shrinkToFit="false"/>
      <protection locked="false" hidden="false"/>
    </xf>
    <xf numFmtId="164" fontId="0" fillId="50" borderId="2" xfId="0" applyFont="true" applyBorder="true" applyAlignment="true" applyProtection="true">
      <alignment horizontal="center" vertical="bottom" textRotation="0" wrapText="true" indent="0" shrinkToFit="false"/>
      <protection locked="true" hidden="false"/>
    </xf>
    <xf numFmtId="165" fontId="0" fillId="50" borderId="2" xfId="0" applyFont="true" applyBorder="true" applyAlignment="true" applyProtection="true">
      <alignment horizontal="center" vertical="bottom" textRotation="0" wrapText="true" indent="0" shrinkToFit="false"/>
      <protection locked="true" hidden="false"/>
    </xf>
    <xf numFmtId="165" fontId="0" fillId="14" borderId="2" xfId="0" applyFont="true" applyBorder="true" applyAlignment="true" applyProtection="true">
      <alignment horizontal="center" vertical="bottom" textRotation="0" wrapText="true" indent="0" shrinkToFit="false"/>
      <protection locked="false" hidden="false"/>
    </xf>
    <xf numFmtId="164" fontId="0" fillId="47" borderId="2" xfId="0" applyFont="true" applyBorder="true" applyAlignment="true" applyProtection="true">
      <alignment horizontal="general" vertical="bottom" textRotation="0" wrapText="true" indent="0" shrinkToFit="false"/>
      <protection locked="false" hidden="false"/>
    </xf>
    <xf numFmtId="164" fontId="0" fillId="51" borderId="2" xfId="0" applyFont="true" applyBorder="true" applyAlignment="true" applyProtection="true">
      <alignment horizontal="general" vertical="bottom" textRotation="0" wrapText="true" indent="0" shrinkToFit="false"/>
      <protection locked="false" hidden="false"/>
    </xf>
    <xf numFmtId="164" fontId="0" fillId="51" borderId="2" xfId="0" applyFont="true" applyBorder="true" applyAlignment="true" applyProtection="true">
      <alignment horizontal="general" vertical="bottom" textRotation="0" wrapText="true" indent="0" shrinkToFit="false"/>
      <protection locked="true" hidden="false"/>
    </xf>
    <xf numFmtId="164" fontId="0" fillId="14" borderId="2" xfId="0" applyFont="true" applyBorder="true" applyAlignment="true" applyProtection="true">
      <alignment horizontal="general" vertical="bottom" textRotation="0" wrapText="true" indent="0" shrinkToFit="false"/>
      <protection locked="false" hidden="false"/>
    </xf>
    <xf numFmtId="173" fontId="0" fillId="38" borderId="2" xfId="0" applyFont="true" applyBorder="true" applyAlignment="true" applyProtection="true">
      <alignment horizontal="general" vertical="bottom" textRotation="0" wrapText="true" indent="0" shrinkToFit="false"/>
      <protection locked="true" hidden="false"/>
    </xf>
    <xf numFmtId="164" fontId="0" fillId="52" borderId="2" xfId="0" applyFont="true" applyBorder="true" applyAlignment="true" applyProtection="true">
      <alignment horizontal="general" vertical="bottom" textRotation="0" wrapText="true" indent="0" shrinkToFit="false"/>
      <protection locked="false" hidden="false"/>
    </xf>
    <xf numFmtId="164" fontId="0" fillId="47" borderId="11" xfId="0" applyFont="true" applyBorder="true" applyAlignment="true" applyProtection="true">
      <alignment horizontal="general" vertical="bottom" textRotation="0" wrapText="true" indent="0" shrinkToFit="false"/>
      <protection locked="false" hidden="false"/>
    </xf>
    <xf numFmtId="164" fontId="65" fillId="53" borderId="0" xfId="0" applyFont="true" applyBorder="true" applyAlignment="true" applyProtection="false">
      <alignment horizontal="center" vertical="center" textRotation="0" wrapText="false" indent="0" shrinkToFit="false"/>
      <protection locked="true" hidden="false"/>
    </xf>
    <xf numFmtId="164" fontId="48" fillId="4" borderId="36" xfId="0" applyFont="true" applyBorder="true" applyAlignment="true" applyProtection="false">
      <alignment horizontal="general" vertical="bottom" textRotation="0" wrapText="true" indent="0" shrinkToFit="false"/>
      <protection locked="true" hidden="false"/>
    </xf>
    <xf numFmtId="164" fontId="48" fillId="4" borderId="2" xfId="0" applyFont="true" applyBorder="true" applyAlignment="true" applyProtection="false">
      <alignment horizontal="general" vertical="bottom" textRotation="0" wrapText="true" indent="0" shrinkToFit="false"/>
      <protection locked="true" hidden="false"/>
    </xf>
    <xf numFmtId="164" fontId="66" fillId="2" borderId="2" xfId="0" applyFont="true" applyBorder="true" applyAlignment="true" applyProtection="false">
      <alignment horizontal="general" vertical="bottom" textRotation="0" wrapText="true" indent="0" shrinkToFit="false"/>
      <protection locked="true" hidden="false"/>
    </xf>
    <xf numFmtId="164" fontId="11" fillId="0" borderId="0" xfId="0" applyFont="true" applyBorder="false" applyAlignment="false" applyProtection="false">
      <alignment horizontal="general" vertical="center" textRotation="0" wrapText="false" indent="0" shrinkToFit="false"/>
      <protection locked="true" hidden="false"/>
    </xf>
    <xf numFmtId="167" fontId="67" fillId="13" borderId="2" xfId="0" applyFont="true" applyBorder="true" applyAlignment="true" applyProtection="false">
      <alignment horizontal="left" vertical="bottom" textRotation="0" wrapText="true" indent="0" shrinkToFit="false"/>
      <protection locked="true" hidden="false"/>
    </xf>
    <xf numFmtId="167" fontId="68" fillId="8" borderId="2" xfId="0" applyFont="true" applyBorder="true" applyAlignment="true" applyProtection="false">
      <alignment horizontal="general" vertical="bottom" textRotation="0" wrapText="true" indent="0" shrinkToFit="false"/>
      <protection locked="true" hidden="false"/>
    </xf>
    <xf numFmtId="167" fontId="69" fillId="8" borderId="2" xfId="0" applyFont="true" applyBorder="true" applyAlignment="true" applyProtection="false">
      <alignment horizontal="general" vertical="bottom" textRotation="0" wrapText="true" indent="0" shrinkToFit="false"/>
      <protection locked="true" hidden="false"/>
    </xf>
    <xf numFmtId="167" fontId="11" fillId="0" borderId="0" xfId="0" applyFont="true" applyBorder="false" applyAlignment="false" applyProtection="false">
      <alignment horizontal="general" vertical="center" textRotation="0" wrapText="false" indent="0" shrinkToFit="false"/>
      <protection locked="true" hidden="false"/>
    </xf>
    <xf numFmtId="164" fontId="0" fillId="22" borderId="2" xfId="0" applyFont="true" applyBorder="true" applyAlignment="true" applyProtection="false">
      <alignment horizontal="general" vertical="bottom" textRotation="0" wrapText="true" indent="0" shrinkToFit="false"/>
      <protection locked="true" hidden="false"/>
    </xf>
    <xf numFmtId="164" fontId="0" fillId="46" borderId="2" xfId="0" applyFont="true" applyBorder="true" applyAlignment="true" applyProtection="false">
      <alignment horizontal="general" vertical="bottom" textRotation="0" wrapText="true" indent="0" shrinkToFit="false"/>
      <protection locked="true" hidden="false"/>
    </xf>
    <xf numFmtId="172" fontId="0" fillId="33" borderId="2" xfId="0" applyFont="false" applyBorder="true" applyAlignment="false" applyProtection="true">
      <alignment horizontal="general" vertical="center" textRotation="0" wrapText="false" indent="0" shrinkToFit="false"/>
      <protection locked="true" hidden="false"/>
    </xf>
    <xf numFmtId="164" fontId="7" fillId="32" borderId="2" xfId="0" applyFont="true" applyBorder="true" applyAlignment="false" applyProtection="true">
      <alignment horizontal="general" vertical="center" textRotation="0" wrapText="false" indent="0" shrinkToFit="false"/>
      <protection locked="false" hidden="false"/>
    </xf>
    <xf numFmtId="164" fontId="16" fillId="50" borderId="35" xfId="0" applyFont="true" applyBorder="true" applyAlignment="true" applyProtection="false">
      <alignment horizontal="center" vertical="center" textRotation="0" wrapText="true" indent="0" shrinkToFit="false"/>
      <protection locked="true" hidden="false"/>
    </xf>
    <xf numFmtId="167" fontId="11" fillId="0" borderId="2" xfId="0" applyFont="true" applyBorder="true" applyAlignment="true" applyProtection="false">
      <alignment horizontal="center" vertical="center" textRotation="0" wrapText="true" indent="0" shrinkToFit="false"/>
      <protection locked="true" hidden="false"/>
    </xf>
    <xf numFmtId="164" fontId="31" fillId="24" borderId="0" xfId="0" applyFont="true" applyBorder="true" applyAlignment="true" applyProtection="false">
      <alignment horizontal="general" vertical="center" textRotation="0" wrapText="true" indent="0" shrinkToFit="false"/>
      <protection locked="true" hidden="false"/>
    </xf>
    <xf numFmtId="164" fontId="65" fillId="5" borderId="35" xfId="0" applyFont="true" applyBorder="true" applyAlignment="true" applyProtection="false">
      <alignment horizontal="center" vertical="center" textRotation="0" wrapText="false" indent="0" shrinkToFit="false"/>
      <protection locked="true" hidden="false"/>
    </xf>
    <xf numFmtId="164" fontId="65" fillId="25" borderId="35" xfId="0" applyFont="true" applyBorder="true" applyAlignment="true" applyProtection="false">
      <alignment horizontal="center" vertical="center" textRotation="0" wrapText="false" indent="0" shrinkToFit="false"/>
      <protection locked="true" hidden="false"/>
    </xf>
    <xf numFmtId="164" fontId="65" fillId="39" borderId="35" xfId="0" applyFont="true" applyBorder="true" applyAlignment="true" applyProtection="false">
      <alignment horizontal="center" vertical="center" textRotation="0" wrapText="false" indent="0" shrinkToFit="false"/>
      <protection locked="true" hidden="false"/>
    </xf>
    <xf numFmtId="164" fontId="70" fillId="37" borderId="2" xfId="0" applyFont="true" applyBorder="true" applyAlignment="true" applyProtection="false">
      <alignment horizontal="center" vertical="center" textRotation="0" wrapText="true" indent="0" shrinkToFit="false"/>
      <protection locked="true" hidden="false"/>
    </xf>
    <xf numFmtId="164" fontId="71" fillId="20" borderId="10" xfId="21" applyFont="true" applyBorder="true" applyAlignment="true" applyProtection="true">
      <alignment horizontal="center" vertical="center" textRotation="0" wrapText="true" indent="0" shrinkToFit="false"/>
      <protection locked="true" hidden="false"/>
    </xf>
    <xf numFmtId="164" fontId="72" fillId="3" borderId="2" xfId="21" applyFont="true" applyBorder="true" applyAlignment="true" applyProtection="true">
      <alignment horizontal="center" vertical="center" textRotation="0" wrapText="true" indent="0" shrinkToFit="false"/>
      <protection locked="true" hidden="false"/>
    </xf>
    <xf numFmtId="164" fontId="72" fillId="17" borderId="2" xfId="21" applyFont="true" applyBorder="true" applyAlignment="true" applyProtection="true">
      <alignment horizontal="center" vertical="center" textRotation="0" wrapText="true" indent="0" shrinkToFit="false"/>
      <protection locked="true" hidden="false"/>
    </xf>
    <xf numFmtId="164" fontId="72" fillId="18" borderId="2" xfId="21" applyFont="true" applyBorder="true" applyAlignment="true" applyProtection="true">
      <alignment horizontal="center" vertical="center" textRotation="0" wrapText="true" indent="0" shrinkToFit="false"/>
      <protection locked="true" hidden="false"/>
    </xf>
    <xf numFmtId="164" fontId="72" fillId="19" borderId="2" xfId="21" applyFont="true" applyBorder="true" applyAlignment="true" applyProtection="true">
      <alignment horizontal="center" vertical="center" textRotation="0" wrapText="true" indent="0" shrinkToFit="false"/>
      <protection locked="true" hidden="false"/>
    </xf>
    <xf numFmtId="164" fontId="31" fillId="38" borderId="28" xfId="0" applyFont="true" applyBorder="true" applyAlignment="true" applyProtection="false">
      <alignment horizontal="center" vertical="center" textRotation="0" wrapText="true" indent="0" shrinkToFit="false"/>
      <protection locked="true" hidden="false"/>
    </xf>
    <xf numFmtId="172" fontId="73" fillId="38" borderId="2" xfId="21" applyFont="true" applyBorder="true" applyAlignment="true" applyProtection="true">
      <alignment horizontal="center" vertical="center" textRotation="0" wrapText="true" indent="0" shrinkToFit="false"/>
      <protection locked="true" hidden="false"/>
    </xf>
    <xf numFmtId="172" fontId="74" fillId="38" borderId="2" xfId="21" applyFont="true" applyBorder="true" applyAlignment="true" applyProtection="true">
      <alignment horizontal="general" vertical="center" textRotation="0" wrapText="true" indent="0" shrinkToFit="false"/>
      <protection locked="true" hidden="false"/>
    </xf>
    <xf numFmtId="164" fontId="7" fillId="29" borderId="2" xfId="0" applyFont="true" applyBorder="true" applyAlignment="true" applyProtection="false">
      <alignment horizontal="general" vertical="bottom" textRotation="0" wrapText="true" indent="0" shrinkToFit="false"/>
      <protection locked="true" hidden="false"/>
    </xf>
    <xf numFmtId="164" fontId="0" fillId="0" borderId="2" xfId="0" applyFont="false" applyBorder="true" applyAlignment="true" applyProtection="true">
      <alignment horizontal="center" vertical="center" textRotation="0" wrapText="false" indent="0" shrinkToFit="false"/>
      <protection locked="false" hidden="false"/>
    </xf>
    <xf numFmtId="164" fontId="0" fillId="0" borderId="2" xfId="0" applyFont="true" applyBorder="true" applyAlignment="true" applyProtection="true">
      <alignment horizontal="general" vertical="center" textRotation="0" wrapText="true" indent="0" shrinkToFit="false"/>
      <protection locked="false" hidden="false"/>
    </xf>
    <xf numFmtId="164" fontId="0" fillId="0" borderId="2" xfId="0" applyFont="false" applyBorder="true" applyAlignment="true" applyProtection="true">
      <alignment horizontal="general" vertical="center" textRotation="0" wrapText="false" indent="0" shrinkToFit="false"/>
      <protection locked="false" hidden="false"/>
    </xf>
    <xf numFmtId="164" fontId="0" fillId="0" borderId="2" xfId="0" applyFont="false" applyBorder="true" applyAlignment="false" applyProtection="true">
      <alignment horizontal="general" vertical="center" textRotation="0" wrapText="false" indent="0" shrinkToFit="false"/>
      <protection locked="false" hidden="false"/>
    </xf>
    <xf numFmtId="164" fontId="75" fillId="29" borderId="2" xfId="21" applyFont="true" applyBorder="true" applyAlignment="true" applyProtection="true">
      <alignment horizontal="center" vertical="center" textRotation="0" wrapText="true" indent="0" shrinkToFit="false"/>
      <protection locked="true" hidden="false"/>
    </xf>
    <xf numFmtId="164" fontId="20" fillId="3" borderId="2" xfId="21" applyFont="true" applyBorder="true" applyAlignment="true" applyProtection="true">
      <alignment horizontal="center" vertical="center" textRotation="0" wrapText="true" indent="0" shrinkToFit="false"/>
      <protection locked="true" hidden="false"/>
    </xf>
    <xf numFmtId="164" fontId="76" fillId="20" borderId="2" xfId="21" applyFont="true" applyBorder="true" applyAlignment="true" applyProtection="true">
      <alignment horizontal="center" vertical="center" textRotation="0" wrapText="true" indent="0" shrinkToFit="false"/>
      <protection locked="true" hidden="false"/>
    </xf>
    <xf numFmtId="164" fontId="74" fillId="24" borderId="2" xfId="21" applyFont="true" applyBorder="true" applyAlignment="true" applyProtection="true">
      <alignment horizontal="center" vertical="center" textRotation="0" wrapText="true" indent="0" shrinkToFit="false"/>
      <protection locked="true" hidden="false"/>
    </xf>
    <xf numFmtId="164" fontId="74" fillId="0" borderId="2" xfId="21" applyFont="true" applyBorder="true" applyAlignment="true" applyProtection="true">
      <alignment horizontal="center" vertical="center" textRotation="0" wrapText="true" indent="0" shrinkToFit="false"/>
      <protection locked="true" hidden="false"/>
    </xf>
    <xf numFmtId="164" fontId="74" fillId="19" borderId="2" xfId="21" applyFont="true" applyBorder="true" applyAlignment="true" applyProtection="true">
      <alignment horizontal="center" vertical="center" textRotation="0" wrapText="true" indent="0" shrinkToFit="false"/>
      <protection locked="true" hidden="false"/>
    </xf>
    <xf numFmtId="164" fontId="74" fillId="25" borderId="2" xfId="21" applyFont="true" applyBorder="true" applyAlignment="true" applyProtection="true">
      <alignment horizontal="center" vertical="center" textRotation="0" wrapText="true" indent="0" shrinkToFit="false"/>
      <protection locked="true" hidden="false"/>
    </xf>
    <xf numFmtId="164" fontId="74" fillId="39" borderId="2" xfId="21" applyFont="true" applyBorder="true" applyAlignment="true" applyProtection="true">
      <alignment horizontal="center" vertical="center" textRotation="0" wrapText="true" indent="0" shrinkToFit="false"/>
      <protection locked="true" hidden="false"/>
    </xf>
    <xf numFmtId="164" fontId="74" fillId="17" borderId="2" xfId="21" applyFont="true" applyBorder="true" applyAlignment="true" applyProtection="true">
      <alignment horizontal="center" vertical="center" textRotation="0" wrapText="true" indent="0" shrinkToFit="false"/>
      <protection locked="true" hidden="false"/>
    </xf>
    <xf numFmtId="164" fontId="7" fillId="7" borderId="2" xfId="0" applyFont="true" applyBorder="true" applyAlignment="true" applyProtection="true">
      <alignment horizontal="general" vertical="bottom" textRotation="0" wrapText="true" indent="0" shrinkToFit="false"/>
      <protection locked="false" hidden="false"/>
    </xf>
    <xf numFmtId="164" fontId="7" fillId="7" borderId="2" xfId="0" applyFont="true" applyBorder="true" applyAlignment="true" applyProtection="true">
      <alignment horizontal="center" vertical="bottom" textRotation="0" wrapText="true" indent="0" shrinkToFit="false"/>
      <protection locked="false" hidden="false"/>
    </xf>
    <xf numFmtId="164" fontId="0" fillId="18" borderId="2" xfId="0" applyFont="true" applyBorder="true" applyAlignment="true" applyProtection="true">
      <alignment horizontal="general" vertical="bottom" textRotation="0" wrapText="true" indent="0" shrinkToFit="false"/>
      <protection locked="false" hidden="false"/>
    </xf>
    <xf numFmtId="164" fontId="65" fillId="7" borderId="4" xfId="0" applyFont="true" applyBorder="true" applyAlignment="true" applyProtection="true">
      <alignment horizontal="center" vertical="center" textRotation="0" wrapText="true" indent="0" shrinkToFit="false"/>
      <protection locked="false" hidden="false"/>
    </xf>
    <xf numFmtId="164" fontId="65" fillId="7" borderId="27" xfId="0" applyFont="true" applyBorder="true" applyAlignment="true" applyProtection="true">
      <alignment horizontal="general" vertical="center" textRotation="0" wrapText="true" indent="0" shrinkToFit="false"/>
      <protection locked="false" hidden="false"/>
    </xf>
    <xf numFmtId="164" fontId="0" fillId="18" borderId="2" xfId="0" applyFont="true" applyBorder="true" applyAlignment="true" applyProtection="true">
      <alignment horizontal="general" vertical="top" textRotation="0" wrapText="true" indent="0" shrinkToFit="false"/>
      <protection locked="false" hidden="false"/>
    </xf>
    <xf numFmtId="164" fontId="11" fillId="6" borderId="2" xfId="0" applyFont="true" applyBorder="true" applyAlignment="true" applyProtection="true">
      <alignment horizontal="general" vertical="bottom" textRotation="0" wrapText="true" indent="0" shrinkToFit="false"/>
      <protection locked="false" hidden="false"/>
    </xf>
    <xf numFmtId="164" fontId="0" fillId="22" borderId="2" xfId="0" applyFont="true" applyBorder="true" applyAlignment="true" applyProtection="true">
      <alignment horizontal="general" vertical="bottom" textRotation="0" wrapText="true" indent="0" shrinkToFit="false"/>
      <protection locked="true" hidden="false"/>
    </xf>
    <xf numFmtId="165" fontId="0" fillId="29" borderId="2" xfId="0" applyFont="true" applyBorder="true" applyAlignment="true" applyProtection="true">
      <alignment horizontal="center" vertical="bottom" textRotation="0" wrapText="true" indent="0" shrinkToFit="false"/>
      <protection locked="false" hidden="false"/>
    </xf>
    <xf numFmtId="164" fontId="0" fillId="24" borderId="2" xfId="0" applyFont="true" applyBorder="true" applyAlignment="true" applyProtection="true">
      <alignment horizontal="general" vertical="bottom" textRotation="0" wrapText="true" indent="0" shrinkToFit="false"/>
      <protection locked="false" hidden="false"/>
    </xf>
    <xf numFmtId="164" fontId="0" fillId="24" borderId="2" xfId="0" applyFont="true" applyBorder="true" applyAlignment="true" applyProtection="true">
      <alignment horizontal="general" vertical="bottom" textRotation="0" wrapText="true" indent="0" shrinkToFit="false"/>
      <protection locked="true" hidden="false"/>
    </xf>
    <xf numFmtId="164" fontId="0" fillId="29" borderId="2" xfId="0" applyFont="true" applyBorder="true" applyAlignment="true" applyProtection="true">
      <alignment horizontal="general" vertical="bottom" textRotation="0" wrapText="true" indent="0" shrinkToFit="false"/>
      <protection locked="false" hidden="false"/>
    </xf>
    <xf numFmtId="165" fontId="0" fillId="2" borderId="2" xfId="19" applyFont="true" applyBorder="true" applyAlignment="true" applyProtection="true">
      <alignment horizontal="general" vertical="bottom" textRotation="0" wrapText="true" indent="0" shrinkToFit="false"/>
      <protection locked="true" hidden="false"/>
    </xf>
    <xf numFmtId="165" fontId="0" fillId="54" borderId="2" xfId="19" applyFont="true" applyBorder="true" applyAlignment="true" applyProtection="true">
      <alignment horizontal="center" vertical="center" textRotation="0" wrapText="true" indent="0" shrinkToFit="false"/>
      <protection locked="true" hidden="false"/>
    </xf>
    <xf numFmtId="164" fontId="57" fillId="54" borderId="6" xfId="0" applyFont="true" applyBorder="true" applyAlignment="true" applyProtection="false">
      <alignment horizontal="center" vertical="center" textRotation="0" wrapText="true" indent="0" shrinkToFit="false"/>
      <protection locked="true" hidden="false"/>
    </xf>
    <xf numFmtId="164" fontId="7" fillId="54" borderId="28" xfId="0" applyFont="true" applyBorder="true" applyAlignment="true" applyProtection="false">
      <alignment horizontal="center" vertical="center" textRotation="0" wrapText="true" indent="0" shrinkToFit="false"/>
      <protection locked="true" hidden="false"/>
    </xf>
    <xf numFmtId="164" fontId="0" fillId="0" borderId="10" xfId="0" applyFont="false" applyBorder="true" applyAlignment="true" applyProtection="false">
      <alignment horizontal="general" vertical="center" textRotation="0" wrapText="false" indent="0" shrinkToFit="false"/>
      <protection locked="true" hidden="false"/>
    </xf>
    <xf numFmtId="164" fontId="31" fillId="24" borderId="30" xfId="0" applyFont="true" applyBorder="true" applyAlignment="true" applyProtection="false">
      <alignment horizontal="center" vertical="bottom" textRotation="0" wrapText="true" indent="0" shrinkToFit="false"/>
      <protection locked="true" hidden="false"/>
    </xf>
    <xf numFmtId="164" fontId="31" fillId="24" borderId="31" xfId="0" applyFont="true" applyBorder="true" applyAlignment="true" applyProtection="false">
      <alignment horizontal="center" vertical="bottom" textRotation="0" wrapText="true" indent="0" shrinkToFit="false"/>
      <protection locked="true" hidden="false"/>
    </xf>
    <xf numFmtId="164" fontId="31" fillId="43" borderId="2" xfId="0" applyFont="true" applyBorder="true" applyAlignment="true" applyProtection="false">
      <alignment horizontal="center" vertical="bottom" textRotation="0" wrapText="true" indent="0" shrinkToFit="false"/>
      <protection locked="true" hidden="false"/>
    </xf>
    <xf numFmtId="164" fontId="31" fillId="24" borderId="2" xfId="0" applyFont="true" applyBorder="true" applyAlignment="true" applyProtection="false">
      <alignment horizontal="center" vertical="bottom" textRotation="0" wrapText="true" indent="0" shrinkToFit="false"/>
      <protection locked="true" hidden="false"/>
    </xf>
    <xf numFmtId="164" fontId="31" fillId="24" borderId="2" xfId="0" applyFont="true" applyBorder="true" applyAlignment="true" applyProtection="false">
      <alignment horizontal="center" vertical="bottom" textRotation="0" wrapText="false" indent="0" shrinkToFit="false"/>
      <protection locked="true" hidden="false"/>
    </xf>
    <xf numFmtId="165" fontId="0" fillId="2" borderId="2" xfId="0" applyFont="true" applyBorder="true" applyAlignment="true" applyProtection="false">
      <alignment horizontal="general" vertical="bottom" textRotation="0" wrapText="true" indent="0" shrinkToFit="false"/>
      <protection locked="true" hidden="false"/>
    </xf>
    <xf numFmtId="165" fontId="0" fillId="54" borderId="2" xfId="0" applyFont="true" applyBorder="true" applyAlignment="true" applyProtection="false">
      <alignment horizontal="left" vertical="center" textRotation="0" wrapText="true" indent="0" shrinkToFit="false"/>
      <protection locked="true" hidden="false"/>
    </xf>
    <xf numFmtId="164" fontId="7" fillId="54" borderId="6" xfId="0" applyFont="true" applyBorder="true" applyAlignment="true" applyProtection="false">
      <alignment horizontal="center" vertical="center" textRotation="0" wrapText="true" indent="0" shrinkToFit="false"/>
      <protection locked="true" hidden="false"/>
    </xf>
    <xf numFmtId="164" fontId="7" fillId="54" borderId="10" xfId="0" applyFont="true" applyBorder="true" applyAlignment="true" applyProtection="false">
      <alignment horizontal="center" vertical="center" textRotation="0" wrapText="true" indent="0" shrinkToFit="false"/>
      <protection locked="true" hidden="false"/>
    </xf>
    <xf numFmtId="164" fontId="7" fillId="55" borderId="2" xfId="0" applyFont="true" applyBorder="true" applyAlignment="true" applyProtection="false">
      <alignment horizontal="general" vertical="bottom" textRotation="0" wrapText="true" indent="0" shrinkToFit="false"/>
      <protection locked="true" hidden="false"/>
    </xf>
    <xf numFmtId="164" fontId="7" fillId="53" borderId="2" xfId="0" applyFont="true" applyBorder="true" applyAlignment="true" applyProtection="false">
      <alignment horizontal="general" vertical="bottom" textRotation="0" wrapText="true" indent="0" shrinkToFit="false"/>
      <protection locked="true" hidden="false"/>
    </xf>
    <xf numFmtId="165" fontId="22" fillId="2" borderId="2" xfId="19" applyFont="true" applyBorder="true" applyAlignment="true" applyProtection="true">
      <alignment horizontal="general" vertical="center" textRotation="0" wrapText="false" indent="0" shrinkToFit="false"/>
      <protection locked="true" hidden="false"/>
    </xf>
    <xf numFmtId="164" fontId="22" fillId="54" borderId="2" xfId="0" applyFont="true" applyBorder="true" applyAlignment="true" applyProtection="false">
      <alignment horizontal="left" vertical="center" textRotation="0" wrapText="false" indent="0" shrinkToFit="false"/>
      <protection locked="true" hidden="false"/>
    </xf>
    <xf numFmtId="164" fontId="7" fillId="54" borderId="6" xfId="0" applyFont="true" applyBorder="true" applyAlignment="true" applyProtection="false">
      <alignment horizontal="center" vertical="center" textRotation="0" wrapText="false" indent="0" shrinkToFit="false"/>
      <protection locked="true" hidden="false"/>
    </xf>
    <xf numFmtId="164" fontId="7" fillId="54" borderId="28" xfId="0" applyFont="true" applyBorder="true" applyAlignment="true" applyProtection="false">
      <alignment horizontal="center" vertical="center" textRotation="0" wrapText="false" indent="0" shrinkToFit="false"/>
      <protection locked="true" hidden="false"/>
    </xf>
    <xf numFmtId="164" fontId="7" fillId="54" borderId="10" xfId="0" applyFont="true" applyBorder="true" applyAlignment="true" applyProtection="false">
      <alignment horizontal="center" vertical="center" textRotation="0" wrapText="false" indent="0" shrinkToFit="false"/>
      <protection locked="true" hidden="false"/>
    </xf>
    <xf numFmtId="164" fontId="0" fillId="16" borderId="2" xfId="0" applyFont="true" applyBorder="true" applyAlignment="true" applyProtection="false">
      <alignment horizontal="center" vertical="bottom" textRotation="0" wrapText="false" indent="0" shrinkToFit="false"/>
      <protection locked="true" hidden="false"/>
    </xf>
    <xf numFmtId="164" fontId="0" fillId="16" borderId="2" xfId="0" applyFont="true" applyBorder="true" applyAlignment="true" applyProtection="false">
      <alignment horizontal="general" vertical="bottom" textRotation="0" wrapText="false" indent="0" shrinkToFit="false"/>
      <protection locked="true" hidden="false"/>
    </xf>
    <xf numFmtId="165" fontId="0" fillId="6" borderId="2" xfId="0" applyFont="true" applyBorder="true" applyAlignment="true" applyProtection="false">
      <alignment horizontal="general" vertical="bottom" textRotation="0" wrapText="true" indent="0" shrinkToFit="false"/>
      <protection locked="true" hidden="false"/>
    </xf>
    <xf numFmtId="164" fontId="0" fillId="16" borderId="2" xfId="0" applyFont="true" applyBorder="true" applyAlignment="true" applyProtection="false">
      <alignment horizontal="right" vertical="bottom" textRotation="0" wrapText="false" indent="0" shrinkToFit="false"/>
      <protection locked="true" hidden="false"/>
    </xf>
    <xf numFmtId="164" fontId="32" fillId="16" borderId="2" xfId="21" applyFont="true" applyBorder="true" applyAlignment="true" applyProtection="true">
      <alignment horizontal="center" vertical="top" textRotation="0" wrapText="true" indent="0" shrinkToFit="false"/>
      <protection locked="true" hidden="false"/>
    </xf>
    <xf numFmtId="164" fontId="32" fillId="16" borderId="28" xfId="21" applyFont="true" applyBorder="true" applyAlignment="true" applyProtection="true">
      <alignment horizontal="center" vertical="top" textRotation="0" wrapText="true" indent="0" shrinkToFit="false"/>
      <protection locked="true" hidden="false"/>
    </xf>
    <xf numFmtId="165" fontId="0" fillId="16" borderId="2" xfId="0" applyFont="true" applyBorder="true" applyAlignment="true" applyProtection="false">
      <alignment horizontal="center" vertical="bottom" textRotation="0" wrapText="true" indent="0" shrinkToFit="false"/>
      <protection locked="true" hidden="false"/>
    </xf>
    <xf numFmtId="164" fontId="34" fillId="16" borderId="2" xfId="21" applyFont="true" applyBorder="true" applyAlignment="true" applyProtection="true">
      <alignment horizontal="general" vertical="top" textRotation="0" wrapText="true" indent="0" shrinkToFit="false"/>
      <protection locked="true" hidden="false"/>
    </xf>
    <xf numFmtId="164" fontId="34" fillId="16" borderId="2" xfId="21" applyFont="true" applyBorder="true" applyAlignment="true" applyProtection="true">
      <alignment horizontal="center" vertical="top" textRotation="0" wrapText="true" indent="0" shrinkToFit="false"/>
      <protection locked="true" hidden="false"/>
    </xf>
    <xf numFmtId="165" fontId="22" fillId="2" borderId="2" xfId="0" applyFont="true" applyBorder="true" applyAlignment="true" applyProtection="false">
      <alignment horizontal="general" vertical="center" textRotation="0" wrapText="false" indent="0" shrinkToFit="false"/>
      <protection locked="true" hidden="false"/>
    </xf>
    <xf numFmtId="164" fontId="22" fillId="54" borderId="2" xfId="0" applyFont="true" applyBorder="true" applyAlignment="true" applyProtection="false">
      <alignment horizontal="left" vertical="center" textRotation="0" wrapText="true" indent="0" shrinkToFit="false"/>
      <protection locked="true" hidden="false"/>
    </xf>
    <xf numFmtId="164" fontId="0" fillId="47" borderId="0" xfId="0" applyFont="true" applyBorder="false" applyAlignment="true" applyProtection="false">
      <alignment horizontal="general" vertical="bottom" textRotation="0" wrapText="false" indent="0" shrinkToFit="false"/>
      <protection locked="true" hidden="false"/>
    </xf>
    <xf numFmtId="164" fontId="77" fillId="0" borderId="0" xfId="0" applyFont="true" applyBorder="false" applyAlignment="true" applyProtection="false">
      <alignment horizontal="general" vertical="top" textRotation="0" wrapText="true" indent="0" shrinkToFit="false"/>
      <protection locked="true" hidden="false"/>
    </xf>
    <xf numFmtId="164" fontId="77" fillId="0" borderId="2" xfId="0" applyFont="true" applyBorder="true" applyAlignment="true" applyProtection="false">
      <alignment horizontal="general" vertical="top" textRotation="0" wrapText="true" indent="0" shrinkToFit="false"/>
      <protection locked="true" hidden="false"/>
    </xf>
    <xf numFmtId="164" fontId="80" fillId="0" borderId="2" xfId="0" applyFont="true" applyBorder="true" applyAlignment="true" applyProtection="false">
      <alignment horizontal="left" vertical="top" textRotation="0" wrapText="true" indent="0" shrinkToFit="false"/>
      <protection locked="true" hidden="false"/>
    </xf>
    <xf numFmtId="164" fontId="77" fillId="0" borderId="2" xfId="0" applyFont="true" applyBorder="true" applyAlignment="true" applyProtection="false">
      <alignment horizontal="justify" vertical="top" textRotation="0" wrapText="true" indent="0" shrinkToFit="false"/>
      <protection locked="true" hidden="false"/>
    </xf>
    <xf numFmtId="164" fontId="74" fillId="0" borderId="2" xfId="0" applyFont="true" applyBorder="true" applyAlignment="true" applyProtection="false">
      <alignment horizontal="general" vertical="top" textRotation="0" wrapText="true" indent="0" shrinkToFit="false"/>
      <protection locked="true" hidden="false"/>
    </xf>
    <xf numFmtId="164" fontId="74" fillId="0" borderId="2" xfId="0" applyFont="true" applyBorder="true" applyAlignment="true" applyProtection="false">
      <alignment horizontal="left" vertical="top" textRotation="0" wrapText="true" indent="0" shrinkToFit="false"/>
      <protection locked="true" hidden="false"/>
    </xf>
    <xf numFmtId="164" fontId="82" fillId="0" borderId="2" xfId="0" applyFont="true" applyBorder="true" applyAlignment="true" applyProtection="false">
      <alignment horizontal="general" vertical="top" textRotation="0" wrapText="true" indent="0" shrinkToFit="false"/>
      <protection locked="true" hidden="false"/>
    </xf>
    <xf numFmtId="164" fontId="82" fillId="0" borderId="2" xfId="0" applyFont="true" applyBorder="true" applyAlignment="true" applyProtection="false">
      <alignment horizontal="left" vertical="top" textRotation="0" wrapText="true" indent="0" shrinkToFit="false"/>
      <protection locked="true" hidden="false"/>
    </xf>
    <xf numFmtId="164" fontId="20" fillId="0" borderId="2" xfId="0" applyFont="true" applyBorder="true" applyAlignment="true" applyProtection="false">
      <alignment horizontal="general" vertical="top" textRotation="0" wrapText="true" indent="0" shrinkToFit="false"/>
      <protection locked="true" hidden="false"/>
    </xf>
    <xf numFmtId="165" fontId="7" fillId="4" borderId="6" xfId="19" applyFont="true" applyBorder="true" applyAlignment="true" applyProtection="true">
      <alignment horizontal="center" vertical="center" textRotation="0" wrapText="false" indent="0" shrinkToFit="false"/>
      <protection locked="true" hidden="false"/>
    </xf>
    <xf numFmtId="165" fontId="7" fillId="4" borderId="28" xfId="19" applyFont="true" applyBorder="true" applyAlignment="true" applyProtection="true">
      <alignment horizontal="general" vertical="center" textRotation="0" wrapText="false" indent="0" shrinkToFit="false"/>
      <protection locked="true" hidden="false"/>
    </xf>
    <xf numFmtId="165" fontId="7" fillId="4" borderId="10" xfId="19" applyFont="true" applyBorder="true" applyAlignment="true" applyProtection="true">
      <alignment horizontal="general" vertical="center" textRotation="0" wrapText="false" indent="0" shrinkToFit="false"/>
      <protection locked="true" hidden="false"/>
    </xf>
    <xf numFmtId="164" fontId="22" fillId="2" borderId="2" xfId="0" applyFont="true" applyBorder="true" applyAlignment="true" applyProtection="false">
      <alignment horizontal="general" vertical="center" textRotation="0" wrapText="false" indent="0" shrinkToFit="false"/>
      <protection locked="true" hidden="false"/>
    </xf>
    <xf numFmtId="164" fontId="7" fillId="4" borderId="6" xfId="0" applyFont="true" applyBorder="true" applyAlignment="true" applyProtection="false">
      <alignment horizontal="center" vertical="center" textRotation="0" wrapText="false" indent="0" shrinkToFit="false"/>
      <protection locked="true" hidden="false"/>
    </xf>
    <xf numFmtId="164" fontId="7" fillId="4" borderId="28" xfId="0" applyFont="true" applyBorder="true" applyAlignment="true" applyProtection="false">
      <alignment horizontal="general" vertical="center" textRotation="0" wrapText="false" indent="0" shrinkToFit="false"/>
      <protection locked="true" hidden="false"/>
    </xf>
    <xf numFmtId="164" fontId="7" fillId="4" borderId="10" xfId="0" applyFont="true" applyBorder="true" applyAlignment="true" applyProtection="false">
      <alignment horizontal="general" vertical="center" textRotation="0" wrapText="false" indent="0" shrinkToFit="false"/>
      <protection locked="true" hidden="false"/>
    </xf>
    <xf numFmtId="164" fontId="19" fillId="4" borderId="2" xfId="0" applyFont="true" applyBorder="true" applyAlignment="true" applyProtection="false">
      <alignment horizontal="general" vertical="bottom" textRotation="0" wrapText="true" indent="0" shrinkToFit="false"/>
      <protection locked="true" hidden="false"/>
    </xf>
    <xf numFmtId="164" fontId="85" fillId="4" borderId="2" xfId="0" applyFont="true" applyBorder="true" applyAlignment="true" applyProtection="false">
      <alignment horizontal="general" vertical="bottom" textRotation="0" wrapText="true" indent="0" shrinkToFit="false"/>
      <protection locked="true" hidden="false"/>
    </xf>
    <xf numFmtId="165" fontId="56" fillId="46" borderId="2" xfId="19" applyFont="true" applyBorder="true" applyAlignment="true" applyProtection="true">
      <alignment horizontal="general" vertical="center" textRotation="0" wrapText="false" indent="0" shrinkToFit="false"/>
      <protection locked="true" hidden="false"/>
    </xf>
    <xf numFmtId="165" fontId="0" fillId="31" borderId="2" xfId="19" applyFont="true" applyBorder="true" applyAlignment="true" applyProtection="true">
      <alignment horizontal="general" vertical="bottom" textRotation="0" wrapText="true" indent="0" shrinkToFit="false"/>
      <protection locked="true" hidden="false"/>
    </xf>
    <xf numFmtId="164" fontId="0" fillId="30" borderId="2" xfId="0" applyFont="true" applyBorder="true" applyAlignment="true" applyProtection="true">
      <alignment horizontal="general" vertical="bottom" textRotation="0" wrapText="true" indent="0" shrinkToFit="false"/>
      <protection locked="true" hidden="false"/>
    </xf>
    <xf numFmtId="164" fontId="0" fillId="5" borderId="2" xfId="0" applyFont="true" applyBorder="true" applyAlignment="true" applyProtection="true">
      <alignment horizontal="general" vertical="bottom" textRotation="0" wrapText="true" indent="0" shrinkToFit="false"/>
      <protection locked="true" hidden="false"/>
    </xf>
    <xf numFmtId="164" fontId="0" fillId="0" borderId="39" xfId="0" applyFont="true" applyBorder="true" applyAlignment="true" applyProtection="false">
      <alignment horizontal="general" vertical="center" textRotation="0" wrapText="true" indent="0" shrinkToFit="false"/>
      <protection locked="true" hidden="false"/>
    </xf>
    <xf numFmtId="164" fontId="0" fillId="0" borderId="39" xfId="0" applyFont="true" applyBorder="true" applyAlignment="true" applyProtection="true">
      <alignment horizontal="general" vertical="center" textRotation="0" wrapText="true" indent="0" shrinkToFit="false"/>
      <protection locked="false" hidden="false"/>
    </xf>
    <xf numFmtId="164" fontId="11" fillId="29" borderId="2" xfId="0" applyFont="true" applyBorder="true" applyAlignment="true" applyProtection="false">
      <alignment horizontal="center" vertical="center" textRotation="0" wrapText="true" indent="0" shrinkToFit="false"/>
      <protection locked="true" hidden="false"/>
    </xf>
    <xf numFmtId="164" fontId="11" fillId="29" borderId="5" xfId="0" applyFont="true" applyBorder="true" applyAlignment="true" applyProtection="false">
      <alignment horizontal="center" vertical="center" textRotation="0" wrapText="true" indent="0" shrinkToFit="false"/>
      <protection locked="true" hidden="false"/>
    </xf>
    <xf numFmtId="164" fontId="31" fillId="56" borderId="5" xfId="0" applyFont="true" applyBorder="true" applyAlignment="true" applyProtection="false">
      <alignment horizontal="center" vertical="center" textRotation="0" wrapText="true" indent="0" shrinkToFit="false"/>
      <protection locked="true" hidden="false"/>
    </xf>
    <xf numFmtId="164" fontId="31" fillId="57" borderId="30" xfId="0" applyFont="true" applyBorder="true" applyAlignment="true" applyProtection="false">
      <alignment horizontal="center" vertical="center" textRotation="0" wrapText="true" indent="0" shrinkToFit="false"/>
      <protection locked="true" hidden="false"/>
    </xf>
    <xf numFmtId="164" fontId="31" fillId="58" borderId="31" xfId="0" applyFont="true" applyBorder="true" applyAlignment="true" applyProtection="false">
      <alignment horizontal="center" vertical="center" textRotation="0" wrapText="true" indent="0" shrinkToFit="false"/>
      <protection locked="true" hidden="false"/>
    </xf>
    <xf numFmtId="164" fontId="31" fillId="59" borderId="31" xfId="0" applyFont="true" applyBorder="true" applyAlignment="true" applyProtection="false">
      <alignment horizontal="center" vertical="center" textRotation="0" wrapText="true" indent="0" shrinkToFit="false"/>
      <protection locked="true" hidden="false"/>
    </xf>
    <xf numFmtId="164" fontId="31" fillId="56" borderId="31" xfId="0" applyFont="true" applyBorder="true" applyAlignment="true" applyProtection="false">
      <alignment horizontal="center" vertical="center" textRotation="0" wrapText="true" indent="0" shrinkToFit="false"/>
      <protection locked="true" hidden="false"/>
    </xf>
    <xf numFmtId="164" fontId="31" fillId="57" borderId="31" xfId="0" applyFont="true" applyBorder="true" applyAlignment="true" applyProtection="false">
      <alignment horizontal="center" vertical="center" textRotation="0" wrapText="true" indent="0" shrinkToFit="false"/>
      <protection locked="true" hidden="false"/>
    </xf>
    <xf numFmtId="164" fontId="86" fillId="58" borderId="31" xfId="0" applyFont="true" applyBorder="true" applyAlignment="true" applyProtection="false">
      <alignment horizontal="center" vertical="center" textRotation="0" wrapText="true" indent="0" shrinkToFit="false"/>
      <protection locked="true" hidden="false"/>
    </xf>
    <xf numFmtId="164" fontId="31" fillId="58" borderId="54" xfId="0" applyFont="true" applyBorder="true" applyAlignment="true" applyProtection="false">
      <alignment horizontal="center" vertical="center" textRotation="0" wrapText="true" indent="0" shrinkToFit="false"/>
      <protection locked="true" hidden="false"/>
    </xf>
    <xf numFmtId="164" fontId="31" fillId="59" borderId="5" xfId="0" applyFont="true" applyBorder="true" applyAlignment="true" applyProtection="false">
      <alignment horizontal="center" vertical="center" textRotation="0" wrapText="true" indent="0" shrinkToFit="false"/>
      <protection locked="true" hidden="false"/>
    </xf>
    <xf numFmtId="164" fontId="31" fillId="58" borderId="5" xfId="0" applyFont="true" applyBorder="true" applyAlignment="true" applyProtection="false">
      <alignment horizontal="center" vertical="center" textRotation="0" wrapText="true" indent="0" shrinkToFit="false"/>
      <protection locked="true" hidden="false"/>
    </xf>
    <xf numFmtId="164" fontId="31" fillId="57" borderId="5" xfId="0" applyFont="true" applyBorder="true" applyAlignment="true" applyProtection="false">
      <alignment horizontal="center" vertical="center" textRotation="0" wrapText="true" indent="0" shrinkToFit="false"/>
      <protection locked="true" hidden="false"/>
    </xf>
    <xf numFmtId="164" fontId="31" fillId="0" borderId="2" xfId="0" applyFont="true" applyBorder="true" applyAlignment="true" applyProtection="false">
      <alignment horizontal="center" vertical="center" textRotation="0" wrapText="true" indent="0" shrinkToFit="false"/>
      <protection locked="true" hidden="false"/>
    </xf>
    <xf numFmtId="164" fontId="11" fillId="56" borderId="2" xfId="0" applyFont="true" applyBorder="true" applyAlignment="true" applyProtection="false">
      <alignment horizontal="center" vertical="center" textRotation="0" wrapText="true" indent="0" shrinkToFit="false"/>
      <protection locked="true" hidden="false"/>
    </xf>
    <xf numFmtId="164" fontId="11" fillId="56" borderId="5" xfId="0" applyFont="true" applyBorder="true" applyAlignment="true" applyProtection="false">
      <alignment horizontal="general" vertical="center" textRotation="0" wrapText="true" indent="0" shrinkToFit="false"/>
      <protection locked="true" hidden="false"/>
    </xf>
    <xf numFmtId="164" fontId="24" fillId="35" borderId="55" xfId="0" applyFont="true" applyBorder="true" applyAlignment="true" applyProtection="false">
      <alignment horizontal="left" vertical="center" textRotation="0" wrapText="true" indent="0" shrinkToFit="false"/>
      <protection locked="true" hidden="false"/>
    </xf>
    <xf numFmtId="164" fontId="24" fillId="35" borderId="31" xfId="0" applyFont="true" applyBorder="true" applyAlignment="true" applyProtection="false">
      <alignment horizontal="left" vertical="center" textRotation="0" wrapText="true" indent="0" shrinkToFit="false"/>
      <protection locked="true" hidden="false"/>
    </xf>
    <xf numFmtId="164" fontId="24" fillId="35" borderId="56" xfId="0" applyFont="true" applyBorder="true" applyAlignment="true" applyProtection="false">
      <alignment horizontal="left" vertical="center" textRotation="0" wrapText="false" indent="0" shrinkToFit="false"/>
      <protection locked="true" hidden="false"/>
    </xf>
    <xf numFmtId="164" fontId="24" fillId="35" borderId="53" xfId="0" applyFont="true" applyBorder="true" applyAlignment="true" applyProtection="false">
      <alignment horizontal="left" vertical="center" textRotation="0" wrapText="false" indent="0" shrinkToFit="false"/>
      <protection locked="true" hidden="false"/>
    </xf>
    <xf numFmtId="164" fontId="24" fillId="35" borderId="0" xfId="0" applyFont="true" applyBorder="true" applyAlignment="true" applyProtection="false">
      <alignment horizontal="left" vertical="center" textRotation="0" wrapText="false" indent="0" shrinkToFit="false"/>
      <protection locked="true" hidden="false"/>
    </xf>
    <xf numFmtId="164" fontId="24" fillId="35" borderId="31" xfId="0" applyFont="true" applyBorder="true" applyAlignment="true" applyProtection="false">
      <alignment horizontal="left" vertical="center" textRotation="0" wrapText="false" indent="0" shrinkToFit="false"/>
      <protection locked="true" hidden="false"/>
    </xf>
    <xf numFmtId="164" fontId="24" fillId="35" borderId="56" xfId="0" applyFont="true" applyBorder="true" applyAlignment="true" applyProtection="false">
      <alignment horizontal="left" vertical="center" textRotation="0" wrapText="true" indent="0" shrinkToFit="false"/>
      <protection locked="true" hidden="false"/>
    </xf>
    <xf numFmtId="164" fontId="24" fillId="35" borderId="47" xfId="0" applyFont="true" applyBorder="true" applyAlignment="true" applyProtection="false">
      <alignment horizontal="left" vertical="center" textRotation="0" wrapText="true" indent="0" shrinkToFit="false"/>
      <protection locked="true" hidden="false"/>
    </xf>
    <xf numFmtId="164" fontId="24" fillId="35" borderId="53" xfId="0" applyFont="true" applyBorder="true" applyAlignment="true" applyProtection="false">
      <alignment horizontal="left" vertical="center" textRotation="0" wrapText="true" indent="0" shrinkToFit="false"/>
      <protection locked="true" hidden="false"/>
    </xf>
    <xf numFmtId="164" fontId="24" fillId="35" borderId="53" xfId="0" applyFont="true" applyBorder="true" applyAlignment="true" applyProtection="false">
      <alignment horizontal="left" vertical="bottom" textRotation="0" wrapText="true" indent="0" shrinkToFit="false"/>
      <protection locked="true" hidden="false"/>
    </xf>
    <xf numFmtId="164" fontId="24" fillId="35" borderId="57" xfId="0" applyFont="true" applyBorder="true" applyAlignment="true" applyProtection="false">
      <alignment horizontal="left" vertical="bottom" textRotation="0" wrapText="true" indent="0" shrinkToFit="false"/>
      <protection locked="true" hidden="false"/>
    </xf>
    <xf numFmtId="164" fontId="24" fillId="35" borderId="54" xfId="0" applyFont="true" applyBorder="true" applyAlignment="true" applyProtection="false">
      <alignment horizontal="left" vertical="bottom" textRotation="0" wrapText="true" indent="0" shrinkToFit="false"/>
      <protection locked="true" hidden="false"/>
    </xf>
    <xf numFmtId="164" fontId="24" fillId="35" borderId="57" xfId="0" applyFont="true" applyBorder="true" applyAlignment="true" applyProtection="false">
      <alignment horizontal="left" vertical="center" textRotation="0" wrapText="false" indent="0" shrinkToFit="false"/>
      <protection locked="true" hidden="false"/>
    </xf>
    <xf numFmtId="164" fontId="24" fillId="35" borderId="54" xfId="0" applyFont="true" applyBorder="true" applyAlignment="true" applyProtection="false">
      <alignment horizontal="left" vertical="center" textRotation="0" wrapText="false" indent="0" shrinkToFit="false"/>
      <protection locked="true" hidden="false"/>
    </xf>
    <xf numFmtId="164" fontId="24" fillId="35" borderId="54" xfId="0" applyFont="true" applyBorder="true" applyAlignment="true" applyProtection="false">
      <alignment horizontal="left" vertical="center" textRotation="0" wrapText="true" indent="0" shrinkToFit="false"/>
      <protection locked="true" hidden="false"/>
    </xf>
    <xf numFmtId="164" fontId="24" fillId="0" borderId="56" xfId="0" applyFont="true" applyBorder="true" applyAlignment="true" applyProtection="false">
      <alignment horizontal="center" vertical="center" textRotation="0" wrapText="true" indent="0" shrinkToFit="false"/>
      <protection locked="true" hidden="false"/>
    </xf>
    <xf numFmtId="164" fontId="24" fillId="0" borderId="53" xfId="0" applyFont="true" applyBorder="true" applyAlignment="true" applyProtection="false">
      <alignment horizontal="center" vertical="center" textRotation="0" wrapText="true" indent="0" shrinkToFit="false"/>
      <protection locked="true" hidden="false"/>
    </xf>
    <xf numFmtId="164" fontId="24" fillId="0" borderId="53" xfId="0" applyFont="true" applyBorder="true" applyAlignment="true" applyProtection="false">
      <alignment horizontal="center" vertical="bottom" textRotation="0" wrapText="true" indent="0" shrinkToFit="false"/>
      <protection locked="true" hidden="false"/>
    </xf>
    <xf numFmtId="164" fontId="0" fillId="18" borderId="58" xfId="0" applyFont="false" applyBorder="true" applyAlignment="true" applyProtection="false">
      <alignment horizontal="center" vertical="center" textRotation="0" wrapText="true" indent="0" shrinkToFit="false"/>
      <protection locked="true" hidden="false"/>
    </xf>
    <xf numFmtId="164" fontId="0" fillId="18" borderId="5" xfId="0" applyFont="false" applyBorder="true" applyAlignment="true" applyProtection="false">
      <alignment horizontal="center" vertical="center" textRotation="0" wrapText="true" indent="0" shrinkToFit="false"/>
      <protection locked="true" hidden="false"/>
    </xf>
    <xf numFmtId="164" fontId="24" fillId="0" borderId="42" xfId="0" applyFont="true" applyBorder="true" applyAlignment="true" applyProtection="false">
      <alignment horizontal="center" vertical="top" textRotation="0" wrapText="true" indent="0" shrinkToFit="false"/>
      <protection locked="true" hidden="false"/>
    </xf>
    <xf numFmtId="164" fontId="24" fillId="0" borderId="2" xfId="0" applyFont="true" applyBorder="true" applyAlignment="true" applyProtection="false">
      <alignment horizontal="center" vertical="top" textRotation="0" wrapText="true" indent="0" shrinkToFit="false"/>
      <protection locked="true" hidden="false"/>
    </xf>
    <xf numFmtId="164" fontId="24" fillId="0" borderId="14" xfId="0" applyFont="true" applyBorder="true" applyAlignment="true" applyProtection="false">
      <alignment horizontal="center" vertical="top" textRotation="0" wrapText="true" indent="0" shrinkToFit="false"/>
      <protection locked="true" hidden="false"/>
    </xf>
    <xf numFmtId="164" fontId="24" fillId="0" borderId="36" xfId="0" applyFont="true" applyBorder="true" applyAlignment="true" applyProtection="false">
      <alignment horizontal="center" vertical="top" textRotation="0" wrapText="true" indent="0" shrinkToFit="false"/>
      <protection locked="true" hidden="false"/>
    </xf>
    <xf numFmtId="164" fontId="24" fillId="0" borderId="5" xfId="0" applyFont="true" applyBorder="true" applyAlignment="true" applyProtection="false">
      <alignment horizontal="center" vertical="top" textRotation="0" wrapText="true" indent="0" shrinkToFit="false"/>
      <protection locked="true" hidden="false"/>
    </xf>
    <xf numFmtId="164" fontId="0" fillId="18" borderId="42" xfId="0" applyFont="false" applyBorder="true" applyAlignment="true" applyProtection="false">
      <alignment horizontal="center" vertical="center" textRotation="0" wrapText="true" indent="0" shrinkToFit="false"/>
      <protection locked="true" hidden="false"/>
    </xf>
    <xf numFmtId="164" fontId="0" fillId="18" borderId="2" xfId="0" applyFont="false" applyBorder="true" applyAlignment="true" applyProtection="false">
      <alignment horizontal="center" vertical="center" textRotation="0" wrapText="true" indent="0" shrinkToFit="false"/>
      <protection locked="true" hidden="false"/>
    </xf>
    <xf numFmtId="164" fontId="0" fillId="18" borderId="14" xfId="0" applyFont="false" applyBorder="true" applyAlignment="true" applyProtection="false">
      <alignment horizontal="center" vertical="center" textRotation="0" wrapText="true" indent="0" shrinkToFit="false"/>
      <protection locked="true" hidden="false"/>
    </xf>
    <xf numFmtId="164" fontId="0" fillId="0" borderId="5" xfId="0" applyFont="true" applyBorder="true" applyAlignment="true" applyProtection="false">
      <alignment horizontal="general" vertical="center" textRotation="0" wrapText="true" indent="0" shrinkToFit="false"/>
      <protection locked="true" hidden="false"/>
    </xf>
    <xf numFmtId="164" fontId="63" fillId="6" borderId="2" xfId="0" applyFont="true" applyBorder="true" applyAlignment="true" applyProtection="false">
      <alignment horizontal="center" vertical="center" textRotation="0" wrapText="true" indent="0" shrinkToFit="false"/>
      <protection locked="true" hidden="false"/>
    </xf>
    <xf numFmtId="164" fontId="0" fillId="0" borderId="2" xfId="0" applyFont="false" applyBorder="true" applyAlignment="true" applyProtection="false">
      <alignment horizontal="center" vertical="center" textRotation="0" wrapText="true" indent="0" shrinkToFit="false"/>
      <protection locked="true" hidden="false"/>
    </xf>
    <xf numFmtId="164" fontId="24" fillId="0" borderId="2" xfId="0" applyFont="true" applyBorder="true" applyAlignment="true" applyProtection="false">
      <alignment horizontal="left" vertical="center" textRotation="0" wrapText="true" indent="0" shrinkToFit="false"/>
      <protection locked="true" hidden="false"/>
    </xf>
    <xf numFmtId="164" fontId="24" fillId="0" borderId="2" xfId="0" applyFont="true" applyBorder="true" applyAlignment="true" applyProtection="false">
      <alignment horizontal="left" vertical="bottom" textRotation="0" wrapText="true" indent="0" shrinkToFit="false"/>
      <protection locked="true" hidden="false"/>
    </xf>
    <xf numFmtId="164" fontId="24" fillId="0" borderId="2" xfId="0" applyFont="true" applyBorder="true" applyAlignment="true" applyProtection="false">
      <alignment horizontal="center" vertical="center" textRotation="0" wrapText="true" indent="0" shrinkToFit="false"/>
      <protection locked="true" hidden="false"/>
    </xf>
    <xf numFmtId="164" fontId="24" fillId="0" borderId="2" xfId="0" applyFont="true" applyBorder="true" applyAlignment="true" applyProtection="false">
      <alignment horizontal="general" vertical="bottom" textRotation="0" wrapText="true" indent="0" shrinkToFit="false"/>
      <protection locked="true" hidden="false"/>
    </xf>
    <xf numFmtId="164" fontId="0" fillId="18" borderId="2" xfId="0" applyFont="true" applyBorder="true" applyAlignment="true" applyProtection="false">
      <alignment horizontal="general" vertical="center" textRotation="0" wrapText="true" indent="0" shrinkToFit="false"/>
      <protection locked="true" hidden="false"/>
    </xf>
    <xf numFmtId="164" fontId="0" fillId="18" borderId="42" xfId="0" applyFont="true" applyBorder="true" applyAlignment="true" applyProtection="false">
      <alignment horizontal="general" vertical="center" textRotation="0" wrapText="true" indent="0" shrinkToFit="false"/>
      <protection locked="true" hidden="false"/>
    </xf>
    <xf numFmtId="164" fontId="0" fillId="18" borderId="14" xfId="0" applyFont="true" applyBorder="true" applyAlignment="true" applyProtection="false">
      <alignment horizontal="general" vertical="center" textRotation="0" wrapText="true" indent="0" shrinkToFit="false"/>
      <protection locked="true" hidden="false"/>
    </xf>
    <xf numFmtId="164" fontId="0" fillId="18" borderId="5" xfId="0" applyFont="true" applyBorder="true" applyAlignment="true" applyProtection="false">
      <alignment horizontal="general" vertical="center" textRotation="0" wrapText="true" indent="0" shrinkToFit="false"/>
      <protection locked="true" hidden="false"/>
    </xf>
    <xf numFmtId="164" fontId="7" fillId="0" borderId="2" xfId="0" applyFont="true" applyBorder="true" applyAlignment="true" applyProtection="false">
      <alignment horizontal="general" vertical="center" textRotation="0" wrapText="true" indent="0" shrinkToFit="false"/>
      <protection locked="true" hidden="false"/>
    </xf>
    <xf numFmtId="164" fontId="63" fillId="6" borderId="2" xfId="0" applyFont="true" applyBorder="true" applyAlignment="true" applyProtection="false">
      <alignment horizontal="center" vertical="center" textRotation="0" wrapText="false" indent="0" shrinkToFit="false"/>
      <protection locked="true" hidden="false"/>
    </xf>
    <xf numFmtId="164" fontId="0" fillId="0" borderId="2" xfId="0" applyFont="false" applyBorder="true" applyAlignment="true" applyProtection="false">
      <alignment horizontal="center" vertical="center" textRotation="0" wrapText="false" indent="0" shrinkToFit="false"/>
      <protection locked="true" hidden="false"/>
    </xf>
    <xf numFmtId="164" fontId="0" fillId="0" borderId="2" xfId="0" applyFont="true" applyBorder="true" applyAlignment="true" applyProtection="false">
      <alignment horizontal="left" vertical="bottom" textRotation="0" wrapText="false" indent="0" shrinkToFit="false"/>
      <protection locked="true" hidden="false"/>
    </xf>
    <xf numFmtId="164" fontId="0" fillId="18" borderId="42" xfId="0" applyFont="true" applyBorder="true" applyAlignment="true" applyProtection="false">
      <alignment horizontal="general" vertical="center" textRotation="0" wrapText="false" indent="0" shrinkToFit="false"/>
      <protection locked="true" hidden="false"/>
    </xf>
    <xf numFmtId="164" fontId="0" fillId="18" borderId="36" xfId="0" applyFont="true" applyBorder="true" applyAlignment="true" applyProtection="false">
      <alignment horizontal="general" vertical="center" textRotation="0" wrapText="false" indent="0" shrinkToFit="false"/>
      <protection locked="true" hidden="false"/>
    </xf>
    <xf numFmtId="164" fontId="0" fillId="18" borderId="11" xfId="0" applyFont="true" applyBorder="true" applyAlignment="true" applyProtection="false">
      <alignment horizontal="general" vertical="center" textRotation="0" wrapText="false" indent="0" shrinkToFit="false"/>
      <protection locked="true" hidden="false"/>
    </xf>
    <xf numFmtId="164" fontId="7" fillId="0" borderId="2" xfId="0" applyFont="true" applyBorder="true" applyAlignment="true" applyProtection="false">
      <alignment horizontal="general" vertical="center" textRotation="0" wrapText="false" indent="0" shrinkToFit="false"/>
      <protection locked="true" hidden="false"/>
    </xf>
    <xf numFmtId="164" fontId="0" fillId="60" borderId="4" xfId="0" applyFont="true" applyBorder="true" applyAlignment="true" applyProtection="true">
      <alignment horizontal="right" vertical="center" textRotation="0" wrapText="true" indent="0" shrinkToFit="false"/>
      <protection locked="false" hidden="false"/>
    </xf>
    <xf numFmtId="164" fontId="0" fillId="60" borderId="35" xfId="0" applyFont="true" applyBorder="true" applyAlignment="true" applyProtection="true">
      <alignment horizontal="right" vertical="center" textRotation="0" wrapText="true" indent="0" shrinkToFit="false"/>
      <protection locked="false" hidden="false"/>
    </xf>
    <xf numFmtId="164" fontId="0" fillId="0" borderId="27" xfId="0" applyFont="true" applyBorder="true" applyAlignment="true" applyProtection="false">
      <alignment horizontal="right" vertical="center" textRotation="0" wrapText="true" indent="0" shrinkToFit="false"/>
      <protection locked="true" hidden="false"/>
    </xf>
    <xf numFmtId="164" fontId="31" fillId="2" borderId="36" xfId="0" applyFont="true" applyBorder="true" applyAlignment="true" applyProtection="false">
      <alignment horizontal="right" vertical="center" textRotation="0" wrapText="true" indent="0" shrinkToFit="false"/>
      <protection locked="true" hidden="false"/>
    </xf>
    <xf numFmtId="164" fontId="22" fillId="56" borderId="36" xfId="0" applyFont="true" applyBorder="true" applyAlignment="true" applyProtection="true">
      <alignment horizontal="general" vertical="bottom" textRotation="0" wrapText="true" indent="0" shrinkToFit="false"/>
      <protection locked="false" hidden="false"/>
    </xf>
    <xf numFmtId="164" fontId="22" fillId="59" borderId="36" xfId="0" applyFont="true" applyBorder="true" applyAlignment="true" applyProtection="true">
      <alignment horizontal="general" vertical="bottom" textRotation="0" wrapText="true" indent="0" shrinkToFit="false"/>
      <protection locked="false" hidden="false"/>
    </xf>
    <xf numFmtId="164" fontId="22" fillId="14" borderId="36" xfId="0" applyFont="true" applyBorder="true" applyAlignment="true" applyProtection="true">
      <alignment horizontal="general" vertical="bottom" textRotation="0" wrapText="true" indent="0" shrinkToFit="false"/>
      <protection locked="false" hidden="false"/>
    </xf>
    <xf numFmtId="164" fontId="7" fillId="59" borderId="36" xfId="0" applyFont="true" applyBorder="true" applyAlignment="true" applyProtection="true">
      <alignment horizontal="general" vertical="bottom" textRotation="0" wrapText="true" indent="0" shrinkToFit="false"/>
      <protection locked="false" hidden="false"/>
    </xf>
    <xf numFmtId="164" fontId="7" fillId="14" borderId="36" xfId="0" applyFont="true" applyBorder="true" applyAlignment="true" applyProtection="true">
      <alignment horizontal="general" vertical="bottom" textRotation="0" wrapText="true" indent="0" shrinkToFit="false"/>
      <protection locked="false" hidden="false"/>
    </xf>
    <xf numFmtId="164" fontId="31" fillId="0" borderId="11" xfId="0" applyFont="true" applyBorder="true" applyAlignment="true" applyProtection="false">
      <alignment horizontal="center" vertical="center" textRotation="0" wrapText="true" indent="0" shrinkToFit="false"/>
      <protection locked="true" hidden="false"/>
    </xf>
    <xf numFmtId="164" fontId="31" fillId="2" borderId="11" xfId="0" applyFont="true" applyBorder="true" applyAlignment="true" applyProtection="false">
      <alignment horizontal="center" vertical="center" textRotation="0" wrapText="true" indent="0" shrinkToFit="false"/>
      <protection locked="true" hidden="false"/>
    </xf>
    <xf numFmtId="164" fontId="0" fillId="0" borderId="36" xfId="0" applyFont="true" applyBorder="true" applyAlignment="true" applyProtection="true">
      <alignment horizontal="general" vertical="center" textRotation="0" wrapText="true" indent="0" shrinkToFit="false"/>
      <protection locked="false" hidden="false"/>
    </xf>
    <xf numFmtId="165" fontId="80" fillId="6" borderId="2" xfId="19" applyFont="true" applyBorder="true" applyAlignment="true" applyProtection="true">
      <alignment horizontal="general" vertical="top" textRotation="0" wrapText="true" indent="0" shrinkToFit="false"/>
      <protection locked="true" hidden="false"/>
    </xf>
    <xf numFmtId="164" fontId="34" fillId="2" borderId="2" xfId="0" applyFont="true" applyBorder="true" applyAlignment="true" applyProtection="false">
      <alignment horizontal="general" vertical="top" textRotation="0" wrapText="true" indent="0" shrinkToFit="false"/>
      <protection locked="true" hidden="false"/>
    </xf>
    <xf numFmtId="164" fontId="80" fillId="6" borderId="2" xfId="0" applyFont="true" applyBorder="true" applyAlignment="true" applyProtection="false">
      <alignment horizontal="general" vertical="top" textRotation="0" wrapText="true" indent="0" shrinkToFit="false"/>
      <protection locked="true" hidden="false"/>
    </xf>
    <xf numFmtId="164" fontId="24" fillId="0" borderId="59" xfId="0" applyFont="true" applyBorder="true" applyAlignment="true" applyProtection="false">
      <alignment horizontal="left" vertical="center" textRotation="0" wrapText="true" indent="0" shrinkToFit="false"/>
      <protection locked="true" hidden="false"/>
    </xf>
    <xf numFmtId="164" fontId="24" fillId="0" borderId="60" xfId="0" applyFont="true" applyBorder="true" applyAlignment="true" applyProtection="false">
      <alignment horizontal="left" vertical="center" textRotation="0" wrapText="true" indent="0" shrinkToFit="false"/>
      <protection locked="true" hidden="false"/>
    </xf>
    <xf numFmtId="164" fontId="24" fillId="0" borderId="61" xfId="0" applyFont="true" applyBorder="true" applyAlignment="true" applyProtection="false">
      <alignment horizontal="left" vertical="center" textRotation="0" wrapText="true" indent="0" shrinkToFit="false"/>
      <protection locked="true" hidden="false"/>
    </xf>
    <xf numFmtId="164" fontId="24" fillId="0" borderId="62" xfId="0" applyFont="true" applyBorder="true" applyAlignment="true" applyProtection="false">
      <alignment horizontal="left" vertical="center" textRotation="0" wrapText="true" indent="0" shrinkToFit="false"/>
      <protection locked="true" hidden="false"/>
    </xf>
    <xf numFmtId="164" fontId="24" fillId="0" borderId="63" xfId="0" applyFont="true" applyBorder="true" applyAlignment="true" applyProtection="false">
      <alignment horizontal="left" vertical="center" textRotation="0" wrapText="true" indent="0" shrinkToFit="false"/>
      <protection locked="true" hidden="false"/>
    </xf>
    <xf numFmtId="164" fontId="24" fillId="0" borderId="64" xfId="0" applyFont="true" applyBorder="true" applyAlignment="true" applyProtection="false">
      <alignment horizontal="left" vertical="center" textRotation="0" wrapText="true" indent="0" shrinkToFit="false"/>
      <protection locked="true" hidden="false"/>
    </xf>
    <xf numFmtId="164" fontId="24" fillId="0" borderId="61" xfId="0" applyFont="true" applyBorder="true" applyAlignment="true" applyProtection="false">
      <alignment horizontal="left" vertical="bottom" textRotation="0" wrapText="true" indent="0" shrinkToFit="false"/>
      <protection locked="true" hidden="false"/>
    </xf>
    <xf numFmtId="164" fontId="24" fillId="0" borderId="40" xfId="0" applyFont="true" applyBorder="true" applyAlignment="true" applyProtection="false">
      <alignment horizontal="left" vertical="bottom" textRotation="0" wrapText="true" indent="0" shrinkToFit="false"/>
      <protection locked="true" hidden="false"/>
    </xf>
    <xf numFmtId="164" fontId="24" fillId="0" borderId="60" xfId="0" applyFont="true" applyBorder="true" applyAlignment="true" applyProtection="false">
      <alignment horizontal="left" vertical="bottom" textRotation="0" wrapText="true" indent="0" shrinkToFit="false"/>
      <protection locked="true" hidden="false"/>
    </xf>
    <xf numFmtId="164" fontId="24" fillId="0" borderId="59" xfId="0" applyFont="true" applyBorder="true" applyAlignment="true" applyProtection="false">
      <alignment horizontal="left" vertical="bottom" textRotation="0" wrapText="true" indent="0" shrinkToFit="false"/>
      <protection locked="true" hidden="false"/>
    </xf>
    <xf numFmtId="164" fontId="24" fillId="0" borderId="65" xfId="0" applyFont="true" applyBorder="true" applyAlignment="true" applyProtection="false">
      <alignment horizontal="left" vertical="bottom" textRotation="0" wrapText="true" indent="0" shrinkToFit="false"/>
      <protection locked="true" hidden="false"/>
    </xf>
    <xf numFmtId="164" fontId="24" fillId="0" borderId="46" xfId="0" applyFont="true" applyBorder="true" applyAlignment="true" applyProtection="false">
      <alignment horizontal="left" vertical="center" textRotation="0" wrapText="true" indent="0" shrinkToFit="false"/>
      <protection locked="true" hidden="false"/>
    </xf>
    <xf numFmtId="164" fontId="24" fillId="0" borderId="66" xfId="0" applyFont="true" applyBorder="true" applyAlignment="true" applyProtection="false">
      <alignment horizontal="left" vertical="bottom" textRotation="0" wrapText="true" indent="0" shrinkToFit="false"/>
      <protection locked="true" hidden="false"/>
    </xf>
    <xf numFmtId="164" fontId="24" fillId="0" borderId="66" xfId="0" applyFont="true" applyBorder="true" applyAlignment="true" applyProtection="false">
      <alignment horizontal="left" vertical="center" textRotation="0" wrapText="true" indent="0" shrinkToFit="false"/>
      <protection locked="true" hidden="false"/>
    </xf>
    <xf numFmtId="164" fontId="24" fillId="0" borderId="47" xfId="0" applyFont="true" applyBorder="true" applyAlignment="true" applyProtection="false">
      <alignment horizontal="left" vertical="center" textRotation="0" wrapText="true" indent="0" shrinkToFit="false"/>
      <protection locked="true" hidden="false"/>
    </xf>
    <xf numFmtId="164" fontId="24" fillId="0" borderId="26" xfId="0" applyFont="true" applyBorder="true" applyAlignment="true" applyProtection="false">
      <alignment horizontal="left" vertical="center" textRotation="0" wrapText="true" indent="0" shrinkToFit="false"/>
      <protection locked="true" hidden="false"/>
    </xf>
    <xf numFmtId="164" fontId="24" fillId="0" borderId="42" xfId="0" applyFont="true" applyBorder="true" applyAlignment="true" applyProtection="false">
      <alignment horizontal="left" vertical="bottom" textRotation="0" wrapText="true" indent="0" shrinkToFit="false"/>
      <protection locked="true" hidden="false"/>
    </xf>
    <xf numFmtId="164" fontId="24" fillId="0" borderId="14" xfId="0" applyFont="true" applyBorder="true" applyAlignment="true" applyProtection="false">
      <alignment horizontal="left" vertical="bottom" textRotation="0" wrapText="true" indent="0" shrinkToFit="false"/>
      <protection locked="true" hidden="false"/>
    </xf>
    <xf numFmtId="164" fontId="24" fillId="0" borderId="14" xfId="0" applyFont="true" applyBorder="true" applyAlignment="true" applyProtection="false">
      <alignment horizontal="left" vertical="center" textRotation="0" wrapText="true" indent="0" shrinkToFit="false"/>
      <protection locked="true" hidden="false"/>
    </xf>
    <xf numFmtId="164" fontId="24" fillId="0" borderId="67" xfId="0" applyFont="true" applyBorder="true" applyAlignment="true" applyProtection="false">
      <alignment horizontal="left" vertical="center" textRotation="0" wrapText="true" indent="0" shrinkToFit="false"/>
      <protection locked="true" hidden="false"/>
    </xf>
    <xf numFmtId="164" fontId="24" fillId="0" borderId="23" xfId="0" applyFont="true" applyBorder="true" applyAlignment="true" applyProtection="false">
      <alignment horizontal="left" vertical="center" textRotation="0" wrapText="true" indent="0" shrinkToFit="false"/>
      <protection locked="true" hidden="false"/>
    </xf>
    <xf numFmtId="164" fontId="24" fillId="0" borderId="40" xfId="0" applyFont="true" applyBorder="true" applyAlignment="true" applyProtection="false">
      <alignment horizontal="left" vertical="center" textRotation="0" wrapText="true" indent="0" shrinkToFit="false"/>
      <protection locked="true" hidden="false"/>
    </xf>
    <xf numFmtId="164" fontId="24" fillId="0" borderId="65" xfId="0" applyFont="true" applyBorder="true" applyAlignment="true" applyProtection="false">
      <alignment horizontal="left" vertical="center" textRotation="0" wrapText="true" indent="0" shrinkToFit="false"/>
      <protection locked="true" hidden="false"/>
    </xf>
    <xf numFmtId="164" fontId="24" fillId="0" borderId="63" xfId="0" applyFont="true" applyBorder="true" applyAlignment="true" applyProtection="false">
      <alignment horizontal="general" vertical="bottom" textRotation="0" wrapText="true" indent="0" shrinkToFit="false"/>
      <protection locked="true" hidden="false"/>
    </xf>
    <xf numFmtId="164" fontId="24" fillId="0" borderId="60" xfId="0" applyFont="true" applyBorder="true" applyAlignment="true" applyProtection="false">
      <alignment horizontal="general" vertical="bottom" textRotation="0" wrapText="true" indent="0" shrinkToFit="false"/>
      <protection locked="true" hidden="false"/>
    </xf>
    <xf numFmtId="164" fontId="24" fillId="0" borderId="61" xfId="0" applyFont="true" applyBorder="true" applyAlignment="true" applyProtection="false">
      <alignment horizontal="general" vertical="bottom" textRotation="0" wrapText="true" indent="0" shrinkToFit="false"/>
      <protection locked="true" hidden="false"/>
    </xf>
    <xf numFmtId="164" fontId="24" fillId="0" borderId="53" xfId="0" applyFont="true" applyBorder="true" applyAlignment="true" applyProtection="false">
      <alignment horizontal="left" vertical="center" textRotation="0" wrapText="true" indent="0" shrinkToFit="false"/>
      <protection locked="true" hidden="false"/>
    </xf>
    <xf numFmtId="164" fontId="0" fillId="18" borderId="42" xfId="0" applyFont="true" applyBorder="true" applyAlignment="true" applyProtection="false">
      <alignment horizontal="general" vertical="bottom" textRotation="0" wrapText="true" indent="0" shrinkToFit="false"/>
      <protection locked="true" hidden="false"/>
    </xf>
    <xf numFmtId="164" fontId="0" fillId="18" borderId="2" xfId="0" applyFont="true" applyBorder="true" applyAlignment="true" applyProtection="false">
      <alignment horizontal="general" vertical="bottom" textRotation="0" wrapText="true" indent="0" shrinkToFit="false"/>
      <protection locked="true" hidden="false"/>
    </xf>
    <xf numFmtId="164" fontId="0" fillId="18" borderId="14" xfId="0" applyFont="true" applyBorder="true" applyAlignment="true" applyProtection="false">
      <alignment horizontal="general" vertical="bottom" textRotation="0" wrapText="true" indent="0" shrinkToFit="false"/>
      <protection locked="true" hidden="false"/>
    </xf>
    <xf numFmtId="164" fontId="24" fillId="0" borderId="42" xfId="0" applyFont="true" applyBorder="true" applyAlignment="true" applyProtection="false">
      <alignment horizontal="left" vertical="top" textRotation="0" wrapText="true" indent="0" shrinkToFit="false"/>
      <protection locked="true" hidden="false"/>
    </xf>
    <xf numFmtId="164" fontId="24" fillId="0" borderId="2" xfId="0" applyFont="true" applyBorder="true" applyAlignment="true" applyProtection="false">
      <alignment horizontal="left" vertical="top" textRotation="0" wrapText="true" indent="0" shrinkToFit="false"/>
      <protection locked="true" hidden="false"/>
    </xf>
    <xf numFmtId="164" fontId="24" fillId="0" borderId="2" xfId="0" applyFont="true" applyBorder="true" applyAlignment="true" applyProtection="false">
      <alignment horizontal="general" vertical="top" textRotation="0" wrapText="true" indent="0" shrinkToFit="false"/>
      <protection locked="true" hidden="false"/>
    </xf>
    <xf numFmtId="164" fontId="24" fillId="0" borderId="43" xfId="0" applyFont="true" applyBorder="true" applyAlignment="true" applyProtection="false">
      <alignment horizontal="left" vertical="top" textRotation="0" wrapText="true" indent="0" shrinkToFit="false"/>
      <protection locked="true" hidden="false"/>
    </xf>
    <xf numFmtId="164" fontId="24" fillId="0" borderId="29" xfId="0" applyFont="true" applyBorder="true" applyAlignment="true" applyProtection="false">
      <alignment horizontal="left" vertical="top" textRotation="0" wrapText="true" indent="0" shrinkToFit="false"/>
      <protection locked="true" hidden="false"/>
    </xf>
    <xf numFmtId="164" fontId="24" fillId="0" borderId="32" xfId="0" applyFont="true" applyBorder="true" applyAlignment="true" applyProtection="false">
      <alignment horizontal="left" vertical="top" textRotation="0" wrapText="true" indent="0" shrinkToFit="false"/>
      <protection locked="true" hidden="false"/>
    </xf>
    <xf numFmtId="164" fontId="0" fillId="18" borderId="5" xfId="0" applyFont="true" applyBorder="true" applyAlignment="true" applyProtection="false">
      <alignment horizontal="general" vertical="bottom" textRotation="0" wrapText="true" indent="0" shrinkToFit="false"/>
      <protection locked="true" hidden="false"/>
    </xf>
    <xf numFmtId="164" fontId="80" fillId="0" borderId="2" xfId="0" applyFont="true" applyBorder="true" applyAlignment="true" applyProtection="false">
      <alignment horizontal="general" vertical="top" textRotation="0" wrapText="true" indent="0" shrinkToFit="false"/>
      <protection locked="true" hidden="false"/>
    </xf>
    <xf numFmtId="164" fontId="66" fillId="6" borderId="2" xfId="0" applyFont="true" applyBorder="true" applyAlignment="true" applyProtection="false">
      <alignment horizontal="right" vertical="center" textRotation="0" wrapText="true" indent="0" shrinkToFit="false"/>
      <protection locked="true" hidden="false"/>
    </xf>
    <xf numFmtId="164" fontId="7" fillId="29" borderId="2" xfId="0" applyFont="true" applyBorder="true" applyAlignment="true" applyProtection="false">
      <alignment horizontal="right" vertical="center" textRotation="0" wrapText="true" indent="0" shrinkToFit="false"/>
      <protection locked="true" hidden="false"/>
    </xf>
    <xf numFmtId="164" fontId="24" fillId="0" borderId="62" xfId="0" applyFont="true" applyBorder="true" applyAlignment="true" applyProtection="false">
      <alignment horizontal="left" vertical="center" textRotation="0" wrapText="false" indent="0" shrinkToFit="false"/>
      <protection locked="true" hidden="false"/>
    </xf>
    <xf numFmtId="164" fontId="24" fillId="0" borderId="63" xfId="0" applyFont="true" applyBorder="true" applyAlignment="true" applyProtection="false">
      <alignment horizontal="left" vertical="center" textRotation="0" wrapText="false" indent="0" shrinkToFit="false"/>
      <protection locked="true" hidden="false"/>
    </xf>
    <xf numFmtId="164" fontId="24" fillId="0" borderId="64" xfId="0" applyFont="true" applyBorder="true" applyAlignment="true" applyProtection="false">
      <alignment horizontal="left" vertical="center" textRotation="0" wrapText="false" indent="0" shrinkToFit="false"/>
      <protection locked="true" hidden="false"/>
    </xf>
    <xf numFmtId="164" fontId="24" fillId="0" borderId="46" xfId="0" applyFont="true" applyBorder="true" applyAlignment="true" applyProtection="false">
      <alignment horizontal="left" vertical="center" textRotation="0" wrapText="false" indent="0" shrinkToFit="false"/>
      <protection locked="true" hidden="false"/>
    </xf>
    <xf numFmtId="164" fontId="24" fillId="0" borderId="63" xfId="0" applyFont="true" applyBorder="true" applyAlignment="true" applyProtection="false">
      <alignment horizontal="left" vertical="bottom" textRotation="0" wrapText="true" indent="0" shrinkToFit="false"/>
      <protection locked="true" hidden="false"/>
    </xf>
    <xf numFmtId="164" fontId="24" fillId="0" borderId="64" xfId="0" applyFont="true" applyBorder="true" applyAlignment="true" applyProtection="false">
      <alignment horizontal="left" vertical="bottom" textRotation="0" wrapText="true" indent="0" shrinkToFit="false"/>
      <protection locked="true" hidden="false"/>
    </xf>
    <xf numFmtId="164" fontId="24" fillId="0" borderId="43" xfId="0" applyFont="true" applyBorder="true" applyAlignment="true" applyProtection="false">
      <alignment horizontal="left" vertical="bottom" textRotation="0" wrapText="true" indent="0" shrinkToFit="false"/>
      <protection locked="true" hidden="false"/>
    </xf>
    <xf numFmtId="164" fontId="24" fillId="0" borderId="29" xfId="0" applyFont="true" applyBorder="true" applyAlignment="true" applyProtection="false">
      <alignment horizontal="left" vertical="bottom" textRotation="0" wrapText="true" indent="0" shrinkToFit="false"/>
      <protection locked="true" hidden="false"/>
    </xf>
    <xf numFmtId="164" fontId="24" fillId="0" borderId="15" xfId="0" applyFont="true" applyBorder="true" applyAlignment="true" applyProtection="false">
      <alignment horizontal="left" vertical="bottom" textRotation="0" wrapText="true" indent="0" shrinkToFit="false"/>
      <protection locked="true" hidden="false"/>
    </xf>
    <xf numFmtId="164" fontId="24" fillId="0" borderId="43" xfId="0" applyFont="true" applyBorder="true" applyAlignment="true" applyProtection="false">
      <alignment horizontal="left" vertical="center" textRotation="0" wrapText="false" indent="0" shrinkToFit="false"/>
      <protection locked="true" hidden="false"/>
    </xf>
    <xf numFmtId="164" fontId="24" fillId="0" borderId="29" xfId="0" applyFont="true" applyBorder="true" applyAlignment="true" applyProtection="false">
      <alignment horizontal="left" vertical="center" textRotation="0" wrapText="false" indent="0" shrinkToFit="false"/>
      <protection locked="true" hidden="false"/>
    </xf>
    <xf numFmtId="164" fontId="24" fillId="0" borderId="15" xfId="0" applyFont="true" applyBorder="true" applyAlignment="true" applyProtection="false">
      <alignment horizontal="left" vertical="center" textRotation="0" wrapText="false" indent="0" shrinkToFit="false"/>
      <protection locked="true" hidden="false"/>
    </xf>
    <xf numFmtId="164" fontId="24" fillId="0" borderId="29" xfId="0" applyFont="true" applyBorder="true" applyAlignment="true" applyProtection="false">
      <alignment horizontal="left" vertical="center" textRotation="0" wrapText="true" indent="0" shrinkToFit="false"/>
      <protection locked="true" hidden="false"/>
    </xf>
    <xf numFmtId="164" fontId="24" fillId="0" borderId="15" xfId="0" applyFont="true" applyBorder="true" applyAlignment="true" applyProtection="false">
      <alignment horizontal="left" vertical="center" textRotation="0" wrapText="true" indent="0" shrinkToFit="false"/>
      <protection locked="true" hidden="false"/>
    </xf>
    <xf numFmtId="164" fontId="24" fillId="0" borderId="62" xfId="0" applyFont="true" applyBorder="true" applyAlignment="true" applyProtection="false">
      <alignment horizontal="center" vertical="center" textRotation="0" wrapText="true" indent="0" shrinkToFit="false"/>
      <protection locked="true" hidden="false"/>
    </xf>
    <xf numFmtId="164" fontId="24" fillId="0" borderId="63" xfId="0" applyFont="true" applyBorder="true" applyAlignment="true" applyProtection="false">
      <alignment horizontal="center" vertical="center" textRotation="0" wrapText="true" indent="0" shrinkToFit="false"/>
      <protection locked="true" hidden="false"/>
    </xf>
    <xf numFmtId="164" fontId="24" fillId="0" borderId="63" xfId="0" applyFont="true" applyBorder="true" applyAlignment="true" applyProtection="false">
      <alignment horizontal="center" vertical="bottom" textRotation="0" wrapText="true" indent="0" shrinkToFit="false"/>
      <protection locked="true" hidden="false"/>
    </xf>
    <xf numFmtId="164" fontId="24" fillId="0" borderId="64" xfId="0" applyFont="true" applyBorder="true" applyAlignment="true" applyProtection="false">
      <alignment horizontal="center" vertical="bottom" textRotation="0" wrapText="true" indent="0" shrinkToFit="false"/>
      <protection locked="true" hidden="false"/>
    </xf>
    <xf numFmtId="164" fontId="0" fillId="18" borderId="43" xfId="0" applyFont="true" applyBorder="true" applyAlignment="true" applyProtection="false">
      <alignment horizontal="general" vertical="center" textRotation="0" wrapText="true" indent="0" shrinkToFit="false"/>
      <protection locked="true" hidden="false"/>
    </xf>
    <xf numFmtId="164" fontId="0" fillId="18" borderId="29" xfId="0" applyFont="true" applyBorder="true" applyAlignment="true" applyProtection="false">
      <alignment horizontal="general" vertical="center" textRotation="0" wrapText="true" indent="0" shrinkToFit="false"/>
      <protection locked="true" hidden="false"/>
    </xf>
    <xf numFmtId="164" fontId="0" fillId="18" borderId="15" xfId="0" applyFont="true" applyBorder="true" applyAlignment="true" applyProtection="false">
      <alignment horizontal="general" vertical="center" textRotation="0" wrapText="true" indent="0" shrinkToFit="false"/>
      <protection locked="true" hidden="false"/>
    </xf>
    <xf numFmtId="164" fontId="24" fillId="0" borderId="43" xfId="0" applyFont="true" applyBorder="true" applyAlignment="true" applyProtection="false">
      <alignment horizontal="center" vertical="top" textRotation="0" wrapText="true" indent="0" shrinkToFit="false"/>
      <protection locked="true" hidden="false"/>
    </xf>
    <xf numFmtId="164" fontId="24" fillId="0" borderId="29" xfId="0" applyFont="true" applyBorder="true" applyAlignment="true" applyProtection="false">
      <alignment horizontal="center" vertical="top" textRotation="0" wrapText="true" indent="0" shrinkToFit="false"/>
      <protection locked="true" hidden="false"/>
    </xf>
    <xf numFmtId="164" fontId="24" fillId="0" borderId="15" xfId="0" applyFont="true" applyBorder="true" applyAlignment="true" applyProtection="false">
      <alignment horizontal="center" vertical="top" textRotation="0" wrapText="true" indent="0" shrinkToFit="false"/>
      <protection locked="true" hidden="false"/>
    </xf>
    <xf numFmtId="164" fontId="24" fillId="0" borderId="62" xfId="0" applyFont="true" applyBorder="true" applyAlignment="true" applyProtection="false">
      <alignment horizontal="center" vertical="top" textRotation="0" wrapText="true" indent="0" shrinkToFit="false"/>
      <protection locked="true" hidden="false"/>
    </xf>
    <xf numFmtId="164" fontId="24" fillId="0" borderId="63" xfId="0" applyFont="true" applyBorder="true" applyAlignment="true" applyProtection="false">
      <alignment horizontal="center" vertical="top" textRotation="0" wrapText="true" indent="0" shrinkToFit="false"/>
      <protection locked="true" hidden="false"/>
    </xf>
    <xf numFmtId="164" fontId="24" fillId="0" borderId="53" xfId="0" applyFont="true" applyBorder="true" applyAlignment="true" applyProtection="false">
      <alignment horizontal="center" vertical="top" textRotation="0" wrapText="true" indent="0" shrinkToFit="false"/>
      <protection locked="true" hidden="false"/>
    </xf>
    <xf numFmtId="164" fontId="0" fillId="18" borderId="32" xfId="0" applyFont="true" applyBorder="true" applyAlignment="true" applyProtection="false">
      <alignment horizontal="general" vertical="center" textRotation="0" wrapText="true" indent="0" shrinkToFit="false"/>
      <protection locked="true" hidden="false"/>
    </xf>
    <xf numFmtId="164" fontId="31" fillId="61" borderId="2" xfId="0" applyFont="true" applyBorder="true" applyAlignment="true" applyProtection="false">
      <alignment horizontal="general" vertical="bottom" textRotation="0" wrapText="true" indent="0" shrinkToFit="false"/>
      <protection locked="true" hidden="false"/>
    </xf>
    <xf numFmtId="164" fontId="31" fillId="61" borderId="36" xfId="0" applyFont="true" applyBorder="true" applyAlignment="true" applyProtection="false">
      <alignment horizontal="general" vertical="bottom" textRotation="0" wrapText="true" indent="0" shrinkToFit="false"/>
      <protection locked="true" hidden="false"/>
    </xf>
    <xf numFmtId="165" fontId="0" fillId="44" borderId="36" xfId="0" applyFont="true" applyBorder="true" applyAlignment="true" applyProtection="false">
      <alignment horizontal="general" vertical="bottom" textRotation="0" wrapText="true" indent="0" shrinkToFit="false"/>
      <protection locked="true" hidden="false"/>
    </xf>
    <xf numFmtId="164" fontId="0" fillId="47" borderId="2" xfId="0" applyFont="true" applyBorder="true" applyAlignment="true" applyProtection="false">
      <alignment horizontal="general" vertical="bottom" textRotation="0" wrapText="true" indent="0" shrinkToFit="false"/>
      <protection locked="true" hidden="false"/>
    </xf>
    <xf numFmtId="165" fontId="31" fillId="34" borderId="2" xfId="0" applyFont="true" applyBorder="true" applyAlignment="true" applyProtection="false">
      <alignment horizontal="center" vertical="bottom" textRotation="0" wrapText="true" indent="0" shrinkToFit="false"/>
      <protection locked="true" hidden="false"/>
    </xf>
    <xf numFmtId="164" fontId="0" fillId="27" borderId="2" xfId="0" applyFont="true" applyBorder="true" applyAlignment="true" applyProtection="true">
      <alignment horizontal="general" vertical="bottom" textRotation="0" wrapText="true" indent="0" shrinkToFit="false"/>
      <protection locked="false" hidden="false"/>
    </xf>
    <xf numFmtId="164" fontId="31" fillId="14" borderId="2" xfId="0" applyFont="true" applyBorder="true" applyAlignment="true" applyProtection="true">
      <alignment horizontal="general" vertical="center" textRotation="0" wrapText="true" indent="0" shrinkToFit="false"/>
      <protection locked="false" hidden="false"/>
    </xf>
    <xf numFmtId="164" fontId="0" fillId="14" borderId="2" xfId="19" applyFont="true" applyBorder="true" applyAlignment="true" applyProtection="true">
      <alignment horizontal="general" vertical="center" textRotation="0" wrapText="true" indent="0" shrinkToFit="false"/>
      <protection locked="false" hidden="false"/>
    </xf>
    <xf numFmtId="164" fontId="0" fillId="14" borderId="2" xfId="0" applyFont="true" applyBorder="true" applyAlignment="true" applyProtection="true">
      <alignment horizontal="general" vertical="center" textRotation="0" wrapText="true" indent="0" shrinkToFit="false"/>
      <protection locked="false" hidden="false"/>
    </xf>
    <xf numFmtId="164" fontId="0" fillId="27" borderId="2" xfId="0" applyFont="true" applyBorder="true" applyAlignment="true" applyProtection="true">
      <alignment horizontal="general" vertical="center" textRotation="0" wrapText="true" indent="0" shrinkToFit="false"/>
      <protection locked="false" hidden="false"/>
    </xf>
    <xf numFmtId="164" fontId="60" fillId="29" borderId="35" xfId="0" applyFont="true" applyBorder="true" applyAlignment="true" applyProtection="false">
      <alignment horizontal="right" vertical="center" textRotation="0" wrapText="true" indent="0" shrinkToFit="false"/>
      <protection locked="true" hidden="false"/>
    </xf>
    <xf numFmtId="165" fontId="0" fillId="0" borderId="68" xfId="19" applyFont="true" applyBorder="true" applyAlignment="true" applyProtection="true">
      <alignment horizontal="general" vertical="center" textRotation="0" wrapText="false" indent="0" shrinkToFit="false"/>
      <protection locked="true" hidden="false"/>
    </xf>
    <xf numFmtId="165" fontId="0" fillId="0" borderId="35" xfId="19" applyFont="true" applyBorder="true" applyAlignment="true" applyProtection="true">
      <alignment horizontal="general" vertical="center" textRotation="0" wrapText="false" indent="0" shrinkToFit="false"/>
      <protection locked="true" hidden="false"/>
    </xf>
    <xf numFmtId="165" fontId="7" fillId="2" borderId="68" xfId="19" applyFont="true" applyBorder="true" applyAlignment="true" applyProtection="true">
      <alignment horizontal="center" vertical="center" textRotation="0" wrapText="true" indent="0" shrinkToFit="false"/>
      <protection locked="true" hidden="false"/>
    </xf>
    <xf numFmtId="165" fontId="7" fillId="2" borderId="35" xfId="19" applyFont="true" applyBorder="true" applyAlignment="true" applyProtection="true">
      <alignment horizontal="center" vertical="center" textRotation="0" wrapText="true" indent="0" shrinkToFit="false"/>
      <protection locked="true" hidden="false"/>
    </xf>
    <xf numFmtId="164" fontId="61" fillId="23" borderId="6" xfId="0" applyFont="true" applyBorder="true" applyAlignment="true" applyProtection="false">
      <alignment horizontal="general" vertical="center" textRotation="0" wrapText="true" indent="0" shrinkToFit="false"/>
      <protection locked="true" hidden="false"/>
    </xf>
    <xf numFmtId="165" fontId="0" fillId="29" borderId="6" xfId="0" applyFont="true" applyBorder="true" applyAlignment="true" applyProtection="false">
      <alignment horizontal="general" vertical="center" textRotation="0" wrapText="true" indent="0" shrinkToFit="false"/>
      <protection locked="true" hidden="false"/>
    </xf>
    <xf numFmtId="165" fontId="0" fillId="29" borderId="60" xfId="0" applyFont="true" applyBorder="true" applyAlignment="true" applyProtection="false">
      <alignment horizontal="general" vertical="center" textRotation="0" wrapText="true" indent="0" shrinkToFit="false"/>
      <protection locked="true" hidden="false"/>
    </xf>
    <xf numFmtId="164" fontId="48" fillId="45" borderId="50" xfId="0" applyFont="true" applyBorder="true" applyAlignment="true" applyProtection="false">
      <alignment horizontal="center" vertical="center" textRotation="0" wrapText="true" indent="0" shrinkToFit="false"/>
      <protection locked="true" hidden="false"/>
    </xf>
    <xf numFmtId="164" fontId="48" fillId="9" borderId="63" xfId="0" applyFont="true" applyBorder="true" applyAlignment="true" applyProtection="false">
      <alignment horizontal="center" vertical="center" textRotation="0" wrapText="true" indent="0" shrinkToFit="false"/>
      <protection locked="true" hidden="false"/>
    </xf>
    <xf numFmtId="164" fontId="59" fillId="62" borderId="50" xfId="0" applyFont="true" applyBorder="true" applyAlignment="true" applyProtection="false">
      <alignment horizontal="center" vertical="bottom" textRotation="0" wrapText="true" indent="0" shrinkToFit="false"/>
      <protection locked="true" hidden="false"/>
    </xf>
    <xf numFmtId="164" fontId="59" fillId="26" borderId="60" xfId="0" applyFont="true" applyBorder="true" applyAlignment="true" applyProtection="false">
      <alignment horizontal="center" vertical="bottom" textRotation="0" wrapText="true" indent="0" shrinkToFit="false"/>
      <protection locked="true" hidden="false"/>
    </xf>
    <xf numFmtId="164" fontId="48" fillId="9" borderId="50" xfId="0" applyFont="true" applyBorder="true" applyAlignment="true" applyProtection="false">
      <alignment horizontal="center" vertical="center" textRotation="0" wrapText="true" indent="0" shrinkToFit="false"/>
      <protection locked="true" hidden="false"/>
    </xf>
    <xf numFmtId="164" fontId="48" fillId="45" borderId="63" xfId="0" applyFont="true" applyBorder="true" applyAlignment="true" applyProtection="false">
      <alignment horizontal="center" vertical="center" textRotation="0" wrapText="true" indent="0" shrinkToFit="false"/>
      <protection locked="true" hidden="false"/>
    </xf>
    <xf numFmtId="164" fontId="48" fillId="43" borderId="50" xfId="0" applyFont="true" applyBorder="true" applyAlignment="true" applyProtection="false">
      <alignment horizontal="center" vertical="center" textRotation="0" wrapText="true" indent="0" shrinkToFit="false"/>
      <protection locked="true" hidden="false"/>
    </xf>
    <xf numFmtId="164" fontId="57" fillId="23" borderId="6" xfId="0" applyFont="true" applyBorder="true" applyAlignment="true" applyProtection="false">
      <alignment horizontal="general" vertical="center" textRotation="0" wrapText="true" indent="0" shrinkToFit="false"/>
      <protection locked="true" hidden="false"/>
    </xf>
    <xf numFmtId="164" fontId="66" fillId="9" borderId="2" xfId="0" applyFont="true" applyBorder="true" applyAlignment="true" applyProtection="false">
      <alignment horizontal="general" vertical="center" textRotation="255" wrapText="true" indent="0" shrinkToFit="false"/>
      <protection locked="true" hidden="false"/>
    </xf>
    <xf numFmtId="164" fontId="66" fillId="23" borderId="6" xfId="0" applyFont="true" applyBorder="true" applyAlignment="true" applyProtection="false">
      <alignment horizontal="general" vertical="center" textRotation="0" wrapText="true" indent="0" shrinkToFit="false"/>
      <protection locked="true" hidden="false"/>
    </xf>
    <xf numFmtId="165" fontId="7" fillId="29" borderId="6" xfId="0" applyFont="true" applyBorder="true" applyAlignment="true" applyProtection="false">
      <alignment horizontal="general" vertical="center" textRotation="0" wrapText="true" indent="0" shrinkToFit="false"/>
      <protection locked="true" hidden="false"/>
    </xf>
    <xf numFmtId="165" fontId="7" fillId="29" borderId="60" xfId="0" applyFont="true" applyBorder="true" applyAlignment="true" applyProtection="false">
      <alignment horizontal="general" vertical="center" textRotation="0" wrapText="true" indent="0" shrinkToFit="false"/>
      <protection locked="true" hidden="false"/>
    </xf>
    <xf numFmtId="164" fontId="7" fillId="0" borderId="0" xfId="0" applyFont="true" applyBorder="false" applyAlignment="true" applyProtection="false">
      <alignment horizontal="general" vertical="center" textRotation="0" wrapText="true" indent="0" shrinkToFit="false"/>
      <protection locked="true" hidden="false"/>
    </xf>
    <xf numFmtId="171" fontId="7" fillId="2" borderId="31" xfId="0" applyFont="true" applyBorder="true" applyAlignment="true" applyProtection="false">
      <alignment horizontal="center" vertical="center" textRotation="0" wrapText="true" indent="0" shrinkToFit="false"/>
      <protection locked="true" hidden="false"/>
    </xf>
    <xf numFmtId="165" fontId="7" fillId="44" borderId="2" xfId="0" applyFont="true" applyBorder="true" applyAlignment="true" applyProtection="false">
      <alignment horizontal="general" vertical="bottom" textRotation="0" wrapText="true" indent="0" shrinkToFit="false"/>
      <protection locked="true" hidden="false"/>
    </xf>
    <xf numFmtId="171" fontId="0" fillId="32" borderId="2" xfId="0" applyFont="false" applyBorder="true" applyAlignment="false" applyProtection="false">
      <alignment horizontal="general" vertical="center" textRotation="0" wrapText="false" indent="0" shrinkToFit="false"/>
      <protection locked="true" hidden="false"/>
    </xf>
    <xf numFmtId="171" fontId="31" fillId="29" borderId="5" xfId="0" applyFont="true" applyBorder="true" applyAlignment="true" applyProtection="false">
      <alignment horizontal="center" vertical="center" textRotation="0" wrapText="false" indent="0" shrinkToFit="false"/>
      <protection locked="true" hidden="false"/>
    </xf>
    <xf numFmtId="171" fontId="31" fillId="56" borderId="6" xfId="0" applyFont="true" applyBorder="true" applyAlignment="true" applyProtection="false">
      <alignment horizontal="center" vertical="center" textRotation="0" wrapText="false" indent="0" shrinkToFit="false"/>
      <protection locked="true" hidden="false"/>
    </xf>
    <xf numFmtId="171" fontId="31" fillId="59" borderId="28" xfId="0" applyFont="true" applyBorder="true" applyAlignment="true" applyProtection="false">
      <alignment horizontal="center" vertical="center" textRotation="0" wrapText="false" indent="0" shrinkToFit="false"/>
      <protection locked="true" hidden="false"/>
    </xf>
    <xf numFmtId="171" fontId="31" fillId="56" borderId="28" xfId="0" applyFont="true" applyBorder="true" applyAlignment="true" applyProtection="false">
      <alignment horizontal="center" vertical="center" textRotation="0" wrapText="false" indent="0" shrinkToFit="false"/>
      <protection locked="true" hidden="false"/>
    </xf>
    <xf numFmtId="171" fontId="31" fillId="56" borderId="35" xfId="0" applyFont="true" applyBorder="true" applyAlignment="true" applyProtection="false">
      <alignment horizontal="center" vertical="center" textRotation="0" wrapText="false" indent="0" shrinkToFit="false"/>
      <protection locked="true" hidden="false"/>
    </xf>
    <xf numFmtId="171" fontId="31" fillId="59" borderId="2" xfId="0" applyFont="true" applyBorder="true" applyAlignment="true" applyProtection="false">
      <alignment horizontal="center" vertical="center" textRotation="0" wrapText="false" indent="0" shrinkToFit="false"/>
      <protection locked="true" hidden="false"/>
    </xf>
    <xf numFmtId="164" fontId="31" fillId="56" borderId="2" xfId="0" applyFont="true" applyBorder="true" applyAlignment="true" applyProtection="false">
      <alignment horizontal="center" vertical="center" textRotation="0" wrapText="false" indent="0" shrinkToFit="false"/>
      <protection locked="true" hidden="false"/>
    </xf>
    <xf numFmtId="164" fontId="31" fillId="56" borderId="6" xfId="0" applyFont="true" applyBorder="true" applyAlignment="true" applyProtection="false">
      <alignment horizontal="center" vertical="center" textRotation="0" wrapText="false" indent="0" shrinkToFit="false"/>
      <protection locked="true" hidden="false"/>
    </xf>
    <xf numFmtId="171" fontId="87" fillId="14" borderId="2" xfId="0" applyFont="true" applyBorder="true" applyAlignment="true" applyProtection="false">
      <alignment horizontal="center" vertical="center" textRotation="0" wrapText="true" indent="0" shrinkToFit="false"/>
      <protection locked="true" hidden="false"/>
    </xf>
    <xf numFmtId="171" fontId="31" fillId="14" borderId="2" xfId="0" applyFont="true" applyBorder="true" applyAlignment="true" applyProtection="false">
      <alignment horizontal="center" vertical="center" textRotation="0" wrapText="true" indent="0" shrinkToFit="false"/>
      <protection locked="true" hidden="false"/>
    </xf>
    <xf numFmtId="164" fontId="23" fillId="0" borderId="2" xfId="0" applyFont="true" applyBorder="true" applyAlignment="true" applyProtection="false">
      <alignment horizontal="left" vertical="center" textRotation="0" wrapText="true" indent="0" shrinkToFit="false"/>
      <protection locked="true" hidden="false"/>
    </xf>
    <xf numFmtId="171" fontId="31" fillId="26" borderId="36" xfId="0" applyFont="true" applyBorder="true" applyAlignment="false" applyProtection="false">
      <alignment horizontal="general" vertical="center" textRotation="0" wrapText="false" indent="0" shrinkToFit="false"/>
      <protection locked="true" hidden="false"/>
    </xf>
    <xf numFmtId="171" fontId="0" fillId="42" borderId="2" xfId="0" applyFont="false" applyBorder="true" applyAlignment="false" applyProtection="false">
      <alignment horizontal="general" vertical="center" textRotation="0" wrapText="false" indent="0" shrinkToFit="false"/>
      <protection locked="true" hidden="false"/>
    </xf>
    <xf numFmtId="171" fontId="0" fillId="14" borderId="2" xfId="0" applyFont="false" applyBorder="true" applyAlignment="false" applyProtection="false">
      <alignment horizontal="general" vertical="center" textRotation="0" wrapText="false" indent="0" shrinkToFit="false"/>
      <protection locked="true" hidden="false"/>
    </xf>
    <xf numFmtId="164" fontId="22" fillId="29" borderId="35" xfId="0" applyFont="true" applyBorder="true" applyAlignment="true" applyProtection="false">
      <alignment horizontal="center" vertical="center" textRotation="0" wrapText="true" indent="0" shrinkToFit="false"/>
      <protection locked="true" hidden="false"/>
    </xf>
    <xf numFmtId="164" fontId="11" fillId="14" borderId="0" xfId="0" applyFont="true" applyBorder="true" applyAlignment="true" applyProtection="false">
      <alignment horizontal="general" vertical="center" textRotation="0" wrapText="true" indent="0" shrinkToFit="false"/>
      <protection locked="true" hidden="false"/>
    </xf>
    <xf numFmtId="164" fontId="11" fillId="29" borderId="2" xfId="0" applyFont="true" applyBorder="true" applyAlignment="true" applyProtection="false">
      <alignment horizontal="right" vertical="center" textRotation="0" wrapText="true" indent="0" shrinkToFit="false"/>
      <protection locked="true" hidden="false"/>
    </xf>
    <xf numFmtId="164" fontId="48" fillId="9" borderId="6" xfId="0" applyFont="true" applyBorder="true" applyAlignment="true" applyProtection="false">
      <alignment horizontal="center" vertical="center" textRotation="0" wrapText="true" indent="0" shrinkToFit="false"/>
      <protection locked="true" hidden="false"/>
    </xf>
    <xf numFmtId="164" fontId="48" fillId="45" borderId="6" xfId="0" applyFont="true" applyBorder="true" applyAlignment="true" applyProtection="false">
      <alignment horizontal="center" vertical="center" textRotation="0" wrapText="true" indent="0" shrinkToFit="false"/>
      <protection locked="true" hidden="false"/>
    </xf>
    <xf numFmtId="164" fontId="48" fillId="9" borderId="4" xfId="0" applyFont="true" applyBorder="true" applyAlignment="true" applyProtection="false">
      <alignment horizontal="center" vertical="center" textRotation="0" wrapText="true" indent="0" shrinkToFit="false"/>
      <protection locked="true" hidden="false"/>
    </xf>
    <xf numFmtId="164" fontId="48" fillId="9" borderId="35" xfId="0" applyFont="true" applyBorder="true" applyAlignment="true" applyProtection="false">
      <alignment horizontal="center" vertical="center" textRotation="0" wrapText="true" indent="0" shrinkToFit="false"/>
      <protection locked="true" hidden="false"/>
    </xf>
    <xf numFmtId="164" fontId="11" fillId="62" borderId="4" xfId="0" applyFont="true" applyBorder="true" applyAlignment="true" applyProtection="false">
      <alignment horizontal="center" vertical="center" textRotation="0" wrapText="true" indent="0" shrinkToFit="false"/>
      <protection locked="true" hidden="false"/>
    </xf>
    <xf numFmtId="164" fontId="48" fillId="45" borderId="35" xfId="0" applyFont="true" applyBorder="true" applyAlignment="true" applyProtection="false">
      <alignment horizontal="center" vertical="center" textRotation="0" wrapText="true" indent="0" shrinkToFit="false"/>
      <protection locked="true" hidden="false"/>
    </xf>
    <xf numFmtId="164" fontId="48" fillId="45" borderId="4" xfId="0" applyFont="true" applyBorder="true" applyAlignment="true" applyProtection="false">
      <alignment horizontal="center" vertical="center" textRotation="0" wrapText="true" indent="0" shrinkToFit="false"/>
      <protection locked="true" hidden="false"/>
    </xf>
    <xf numFmtId="164" fontId="48" fillId="9" borderId="27" xfId="0" applyFont="true" applyBorder="true" applyAlignment="true" applyProtection="false">
      <alignment horizontal="general" vertical="center" textRotation="0" wrapText="true" indent="0" shrinkToFit="false"/>
      <protection locked="true" hidden="false"/>
    </xf>
    <xf numFmtId="164" fontId="57" fillId="14" borderId="0" xfId="0" applyFont="true" applyBorder="true" applyAlignment="true" applyProtection="false">
      <alignment horizontal="general" vertical="center" textRotation="0" wrapText="false" indent="0" shrinkToFit="false"/>
      <protection locked="true" hidden="false"/>
    </xf>
    <xf numFmtId="164" fontId="57" fillId="14" borderId="0" xfId="0" applyFont="true" applyBorder="true" applyAlignment="true" applyProtection="false">
      <alignment horizontal="general" vertical="center" textRotation="0" wrapText="true" indent="0" shrinkToFit="false"/>
      <protection locked="true" hidden="false"/>
    </xf>
    <xf numFmtId="164" fontId="7" fillId="29" borderId="2" xfId="0" applyFont="true" applyBorder="true" applyAlignment="true" applyProtection="false">
      <alignment horizontal="right" vertical="bottom" textRotation="0" wrapText="true" indent="0" shrinkToFit="false"/>
      <protection locked="true" hidden="false"/>
    </xf>
    <xf numFmtId="164" fontId="7" fillId="10" borderId="2" xfId="0" applyFont="true" applyBorder="true" applyAlignment="true" applyProtection="false">
      <alignment horizontal="center" vertical="bottom" textRotation="0" wrapText="true" indent="0" shrinkToFit="false"/>
      <protection locked="true" hidden="false"/>
    </xf>
    <xf numFmtId="167" fontId="11" fillId="14" borderId="0" xfId="0" applyFont="true" applyBorder="true" applyAlignment="true" applyProtection="false">
      <alignment horizontal="general" vertical="center" textRotation="0" wrapText="true" indent="0" shrinkToFit="false"/>
      <protection locked="true" hidden="false"/>
    </xf>
    <xf numFmtId="164" fontId="32" fillId="0" borderId="2" xfId="0" applyFont="true" applyBorder="true" applyAlignment="true" applyProtection="false">
      <alignment horizontal="center" vertical="top" textRotation="0" wrapText="true" indent="0" shrinkToFit="false"/>
      <protection locked="true" hidden="false"/>
    </xf>
    <xf numFmtId="164" fontId="34" fillId="23" borderId="20" xfId="0" applyFont="true" applyBorder="true" applyAlignment="true" applyProtection="false">
      <alignment horizontal="justify" vertical="center" textRotation="0" wrapText="true" indent="0" shrinkToFit="false"/>
      <protection locked="true" hidden="false"/>
    </xf>
    <xf numFmtId="164" fontId="34" fillId="23" borderId="22" xfId="0" applyFont="true" applyBorder="true" applyAlignment="true" applyProtection="false">
      <alignment horizontal="left" vertical="center" textRotation="0" wrapText="true" indent="1" shrinkToFit="false"/>
      <protection locked="true" hidden="false"/>
    </xf>
    <xf numFmtId="164" fontId="32" fillId="0" borderId="23" xfId="0" applyFont="true" applyBorder="true" applyAlignment="true" applyProtection="false">
      <alignment horizontal="general" vertical="center" textRotation="0" wrapText="true" indent="0" shrinkToFit="false"/>
      <protection locked="true" hidden="false"/>
    </xf>
    <xf numFmtId="164" fontId="34" fillId="0" borderId="23" xfId="0" applyFont="true" applyBorder="true" applyAlignment="true" applyProtection="false">
      <alignment horizontal="general" vertical="center" textRotation="0" wrapText="true" indent="0" shrinkToFit="false"/>
      <protection locked="true" hidden="false"/>
    </xf>
    <xf numFmtId="164" fontId="34" fillId="0" borderId="23" xfId="0" applyFont="true" applyBorder="true" applyAlignment="true" applyProtection="false">
      <alignment horizontal="center" vertical="center" textRotation="0" wrapText="true" indent="0" shrinkToFit="false"/>
      <protection locked="true" hidden="false"/>
    </xf>
    <xf numFmtId="164" fontId="80" fillId="10" borderId="2" xfId="21" applyFont="true" applyBorder="true" applyAlignment="true" applyProtection="true">
      <alignment horizontal="left" vertical="top" textRotation="0" wrapText="true" indent="0" shrinkToFit="false"/>
      <protection locked="true" hidden="false"/>
    </xf>
    <xf numFmtId="164" fontId="32" fillId="0" borderId="69" xfId="0" applyFont="true" applyBorder="true" applyAlignment="true" applyProtection="false">
      <alignment horizontal="general" vertical="center" textRotation="0" wrapText="true" indent="0" shrinkToFit="false"/>
      <protection locked="true" hidden="false"/>
    </xf>
    <xf numFmtId="164" fontId="32" fillId="23" borderId="2" xfId="0" applyFont="true" applyBorder="true" applyAlignment="true" applyProtection="false">
      <alignment horizontal="general" vertical="center" textRotation="0" wrapText="true" indent="0" shrinkToFit="false"/>
      <protection locked="true" hidden="false"/>
    </xf>
    <xf numFmtId="164" fontId="32" fillId="10" borderId="10" xfId="21" applyFont="true" applyBorder="true" applyAlignment="true" applyProtection="true">
      <alignment horizontal="left" vertical="top" textRotation="0" wrapText="true" indent="0" shrinkToFit="false"/>
      <protection locked="true" hidden="false"/>
    </xf>
    <xf numFmtId="164" fontId="32" fillId="10" borderId="2" xfId="21" applyFont="true" applyBorder="true" applyAlignment="true" applyProtection="true">
      <alignment horizontal="left" vertical="top" textRotation="0" wrapText="true" indent="0" shrinkToFit="false"/>
      <protection locked="true" hidden="false"/>
    </xf>
    <xf numFmtId="164" fontId="32" fillId="10" borderId="6" xfId="21" applyFont="true" applyBorder="true" applyAlignment="true" applyProtection="true">
      <alignment horizontal="left" vertical="top" textRotation="0" wrapText="true" indent="0" shrinkToFit="false"/>
      <protection locked="true" hidden="false"/>
    </xf>
    <xf numFmtId="164" fontId="34" fillId="33" borderId="2" xfId="21" applyFont="true" applyBorder="true" applyAlignment="true" applyProtection="true">
      <alignment horizontal="left" vertical="top" textRotation="0" wrapText="true" indent="0" shrinkToFit="false"/>
      <protection locked="true" hidden="false"/>
    </xf>
    <xf numFmtId="164" fontId="34" fillId="33" borderId="6" xfId="21" applyFont="true" applyBorder="true" applyAlignment="true" applyProtection="true">
      <alignment horizontal="left" vertical="top" textRotation="0" wrapText="true" indent="0" shrinkToFit="false"/>
      <protection locked="true" hidden="false"/>
    </xf>
    <xf numFmtId="164" fontId="32" fillId="33" borderId="2" xfId="21" applyFont="true" applyBorder="true" applyAlignment="true" applyProtection="true">
      <alignment horizontal="left" vertical="top" textRotation="0" wrapText="true" indent="0" shrinkToFit="false"/>
      <protection locked="true" hidden="false"/>
    </xf>
    <xf numFmtId="164" fontId="32" fillId="33" borderId="6" xfId="21" applyFont="true" applyBorder="true" applyAlignment="true" applyProtection="true">
      <alignment horizontal="left" vertical="top" textRotation="0" wrapText="true" indent="0" shrinkToFit="false"/>
      <protection locked="true" hidden="false"/>
    </xf>
    <xf numFmtId="164" fontId="14" fillId="15" borderId="6" xfId="0" applyFont="true" applyBorder="true" applyAlignment="true" applyProtection="false">
      <alignment horizontal="general" vertical="top" textRotation="0" wrapText="true" indent="0" shrinkToFit="false"/>
      <protection locked="true" hidden="false"/>
    </xf>
    <xf numFmtId="165" fontId="0" fillId="2" borderId="36" xfId="0" applyFont="true" applyBorder="true" applyAlignment="true" applyProtection="false">
      <alignment horizontal="general" vertical="top" textRotation="0" wrapText="true" indent="0" shrinkToFit="false"/>
      <protection locked="true" hidden="false"/>
    </xf>
    <xf numFmtId="167" fontId="0" fillId="44" borderId="2" xfId="0" applyFont="true" applyBorder="true" applyAlignment="true" applyProtection="true">
      <alignment horizontal="general" vertical="bottom" textRotation="0" wrapText="true" indent="0" shrinkToFit="false"/>
      <protection locked="true" hidden="false"/>
    </xf>
    <xf numFmtId="173" fontId="0" fillId="10" borderId="2" xfId="0" applyFont="true" applyBorder="true" applyAlignment="true" applyProtection="false">
      <alignment horizontal="general" vertical="bottom" textRotation="0" wrapText="true" indent="0" shrinkToFit="false"/>
      <protection locked="true" hidden="false"/>
    </xf>
    <xf numFmtId="164" fontId="0" fillId="0" borderId="0" xfId="0" applyFont="false" applyBorder="false" applyAlignment="true" applyProtection="false">
      <alignment horizontal="left" vertical="center"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31" fillId="2" borderId="0" xfId="0" applyFont="true" applyBorder="false" applyAlignment="true" applyProtection="false">
      <alignment horizontal="general" vertical="bottom" textRotation="0" wrapText="true" indent="0" shrinkToFit="false"/>
      <protection locked="true" hidden="false"/>
    </xf>
    <xf numFmtId="164" fontId="31" fillId="50" borderId="28" xfId="0" applyFont="true" applyBorder="true" applyAlignment="true" applyProtection="false">
      <alignment horizontal="center" vertical="bottom" textRotation="0" wrapText="true" indent="0" shrinkToFit="false"/>
      <protection locked="true" hidden="false"/>
    </xf>
    <xf numFmtId="164" fontId="31" fillId="9" borderId="28" xfId="0" applyFont="true" applyBorder="true" applyAlignment="true" applyProtection="false">
      <alignment horizontal="center" vertical="bottom" textRotation="0" wrapText="true" indent="0" shrinkToFit="false"/>
      <protection locked="true" hidden="false"/>
    </xf>
    <xf numFmtId="164" fontId="0" fillId="12" borderId="2" xfId="0" applyFont="true" applyBorder="true" applyAlignment="true" applyProtection="false">
      <alignment horizontal="general" vertical="center" textRotation="0" wrapText="true" indent="0" shrinkToFit="false"/>
      <protection locked="true" hidden="false"/>
    </xf>
    <xf numFmtId="164" fontId="0" fillId="32" borderId="2" xfId="0" applyFont="false" applyBorder="true" applyAlignment="true" applyProtection="true">
      <alignment horizontal="general" vertical="center" textRotation="0" wrapText="true" indent="0" shrinkToFit="false"/>
      <protection locked="false" hidden="false"/>
    </xf>
    <xf numFmtId="164" fontId="0" fillId="12" borderId="0" xfId="0" applyFont="true" applyBorder="true" applyAlignment="true" applyProtection="false">
      <alignment horizontal="general" vertical="center" textRotation="0" wrapText="true" indent="0" shrinkToFit="false"/>
      <protection locked="true" hidden="false"/>
    </xf>
    <xf numFmtId="164" fontId="0" fillId="40" borderId="0" xfId="0" applyFont="false" applyBorder="true" applyAlignment="true" applyProtection="false">
      <alignment horizontal="general" vertical="center" textRotation="0" wrapText="true" indent="0" shrinkToFit="false"/>
      <protection locked="true" hidden="false"/>
    </xf>
    <xf numFmtId="164" fontId="0" fillId="40" borderId="0" xfId="0" applyFont="false" applyBorder="true" applyAlignment="true" applyProtection="true">
      <alignment horizontal="general" vertical="center" textRotation="0" wrapText="true" indent="0" shrinkToFit="false"/>
      <protection locked="false" hidden="false"/>
    </xf>
    <xf numFmtId="164" fontId="0" fillId="40" borderId="0" xfId="0" applyFont="true" applyBorder="false" applyAlignment="true" applyProtection="false">
      <alignment horizontal="general" vertical="bottom" textRotation="0" wrapText="true" indent="0" shrinkToFit="false"/>
      <protection locked="true" hidden="false"/>
    </xf>
    <xf numFmtId="164" fontId="31" fillId="6" borderId="0" xfId="0" applyFont="true" applyBorder="true" applyAlignment="true" applyProtection="false">
      <alignment horizontal="center" vertical="bottom" textRotation="0" wrapText="true" indent="0" shrinkToFit="false"/>
      <protection locked="true" hidden="false"/>
    </xf>
    <xf numFmtId="164" fontId="7" fillId="32" borderId="2" xfId="0" applyFont="true" applyBorder="true" applyAlignment="true" applyProtection="true">
      <alignment horizontal="general" vertical="center" textRotation="0" wrapText="true" indent="0" shrinkToFit="false"/>
      <protection locked="false" hidden="false"/>
    </xf>
    <xf numFmtId="164" fontId="67" fillId="63" borderId="2" xfId="0" applyFont="true" applyBorder="true" applyAlignment="true" applyProtection="false">
      <alignment horizontal="center" vertical="center" textRotation="0" wrapText="false" indent="0" shrinkToFit="false"/>
      <protection locked="true" hidden="false"/>
    </xf>
    <xf numFmtId="164" fontId="0" fillId="64" borderId="0" xfId="0" applyFont="true" applyBorder="false" applyAlignment="true" applyProtection="false">
      <alignment horizontal="general" vertical="bottom" textRotation="0" wrapText="true" indent="0" shrinkToFit="false"/>
      <protection locked="true" hidden="false"/>
    </xf>
    <xf numFmtId="164" fontId="67" fillId="63" borderId="2" xfId="0" applyFont="true" applyBorder="true" applyAlignment="true" applyProtection="false">
      <alignment horizontal="center" vertical="bottom" textRotation="0" wrapText="true" indent="0" shrinkToFit="false"/>
      <protection locked="true" hidden="false"/>
    </xf>
    <xf numFmtId="164" fontId="84" fillId="32" borderId="2" xfId="0" applyFont="true" applyBorder="true" applyAlignment="true" applyProtection="true">
      <alignment horizontal="general" vertical="center" textRotation="0" wrapText="true" indent="0" shrinkToFit="false"/>
      <protection locked="false" hidden="false"/>
    </xf>
    <xf numFmtId="164" fontId="7" fillId="30" borderId="2" xfId="0" applyFont="true" applyBorder="true" applyAlignment="true" applyProtection="true">
      <alignment horizontal="center" vertical="top" textRotation="0" wrapText="true" indent="0" shrinkToFit="false"/>
      <protection locked="false" hidden="false"/>
    </xf>
    <xf numFmtId="164" fontId="0" fillId="2" borderId="2" xfId="0" applyFont="true" applyBorder="true" applyAlignment="true" applyProtection="false">
      <alignment horizontal="general" vertical="bottom" textRotation="0" wrapText="true" indent="0" shrinkToFit="false"/>
      <protection locked="true" hidden="false"/>
    </xf>
    <xf numFmtId="175" fontId="0" fillId="0" borderId="2" xfId="0" applyFont="false" applyBorder="true" applyAlignment="true" applyProtection="false">
      <alignment horizontal="general" vertical="bottom" textRotation="0" wrapText="false" indent="0" shrinkToFit="false"/>
      <protection locked="true" hidden="false"/>
    </xf>
    <xf numFmtId="175" fontId="0" fillId="0" borderId="2" xfId="0" applyFont="false" applyBorder="true" applyAlignment="false" applyProtection="false">
      <alignment horizontal="general" vertical="center" textRotation="0" wrapText="false" indent="0" shrinkToFit="false"/>
      <protection locked="true" hidden="false"/>
    </xf>
    <xf numFmtId="171" fontId="0" fillId="0" borderId="0" xfId="0" applyFont="false" applyBorder="false" applyAlignment="false" applyProtection="false">
      <alignment horizontal="general" vertical="center" textRotation="0" wrapText="false" indent="0" shrinkToFit="false"/>
      <protection locked="true" hidden="false"/>
    </xf>
    <xf numFmtId="170" fontId="0" fillId="0" borderId="0" xfId="0" applyFont="false" applyBorder="false" applyAlignment="false" applyProtection="false">
      <alignment horizontal="general" vertical="center" textRotation="0" wrapText="false" indent="0" shrinkToFit="false"/>
      <protection locked="true" hidden="false"/>
    </xf>
    <xf numFmtId="170" fontId="0" fillId="0" borderId="2" xfId="0" applyFont="false" applyBorder="true" applyAlignment="false" applyProtection="false">
      <alignment horizontal="general" vertical="center" textRotation="0" wrapText="false" indent="0" shrinkToFit="false"/>
      <protection locked="true" hidden="false"/>
    </xf>
    <xf numFmtId="164" fontId="90" fillId="53" borderId="70" xfId="0" applyFont="true" applyBorder="true" applyAlignment="true" applyProtection="false">
      <alignment horizontal="left" vertical="bottom" textRotation="0" wrapText="false" indent="0" shrinkToFit="false"/>
      <protection locked="true" hidden="false"/>
    </xf>
    <xf numFmtId="164" fontId="90" fillId="53" borderId="71" xfId="0" applyFont="true" applyBorder="true" applyAlignment="true" applyProtection="false">
      <alignment horizontal="left" vertical="bottom" textRotation="0" wrapText="false" indent="0" shrinkToFit="false"/>
      <protection locked="true" hidden="false"/>
    </xf>
    <xf numFmtId="164" fontId="90" fillId="53" borderId="71" xfId="0" applyFont="true" applyBorder="true" applyAlignment="true" applyProtection="false">
      <alignment horizontal="left" vertical="bottom" textRotation="0" wrapText="true" indent="0" shrinkToFit="false"/>
      <protection locked="true" hidden="false"/>
    </xf>
    <xf numFmtId="164" fontId="90" fillId="54" borderId="71" xfId="0" applyFont="true" applyBorder="true" applyAlignment="true" applyProtection="false">
      <alignment horizontal="left" vertical="bottom" textRotation="0" wrapText="false" indent="0" shrinkToFit="false"/>
      <protection locked="true" hidden="false"/>
    </xf>
    <xf numFmtId="164" fontId="91" fillId="0" borderId="72" xfId="0" applyFont="true" applyBorder="true" applyAlignment="true" applyProtection="false">
      <alignment horizontal="left" vertical="bottom" textRotation="0" wrapText="false" indent="0" shrinkToFit="false"/>
      <protection locked="true" hidden="false"/>
    </xf>
    <xf numFmtId="164" fontId="91" fillId="0" borderId="8" xfId="0" applyFont="true" applyBorder="true" applyAlignment="true" applyProtection="false">
      <alignment horizontal="left" vertical="bottom" textRotation="0" wrapText="false" indent="0" shrinkToFit="false"/>
      <protection locked="true" hidden="false"/>
    </xf>
    <xf numFmtId="164" fontId="91" fillId="0" borderId="8" xfId="0" applyFont="true" applyBorder="true" applyAlignment="true" applyProtection="false">
      <alignment horizontal="left" vertical="bottom" textRotation="0" wrapText="true" indent="0" shrinkToFit="false"/>
      <protection locked="true" hidden="false"/>
    </xf>
    <xf numFmtId="164" fontId="91" fillId="54" borderId="8" xfId="0" applyFont="true" applyBorder="true" applyAlignment="true" applyProtection="false">
      <alignment horizontal="left" vertical="bottom" textRotation="0" wrapText="false" indent="0" shrinkToFit="false"/>
      <protection locked="true" hidden="false"/>
    </xf>
    <xf numFmtId="176" fontId="91" fillId="0" borderId="8" xfId="0" applyFont="true" applyBorder="true" applyAlignment="true" applyProtection="false">
      <alignment horizontal="left" vertical="bottom" textRotation="0" wrapText="false" indent="0" shrinkToFit="false"/>
      <protection locked="true" hidden="false"/>
    </xf>
    <xf numFmtId="177" fontId="91" fillId="0" borderId="8" xfId="0" applyFont="true" applyBorder="true" applyAlignment="true" applyProtection="false">
      <alignment horizontal="left" vertical="bottom" textRotation="0" wrapText="false" indent="0" shrinkToFit="false"/>
      <protection locked="true" hidden="false"/>
    </xf>
    <xf numFmtId="176" fontId="91" fillId="0" borderId="8" xfId="0" applyFont="true" applyBorder="true" applyAlignment="true" applyProtection="false">
      <alignment horizontal="left" vertical="bottom" textRotation="0" wrapText="true" indent="0" shrinkToFit="false"/>
      <protection locked="true" hidden="false"/>
    </xf>
    <xf numFmtId="177" fontId="91" fillId="0" borderId="8" xfId="0" applyFont="true" applyBorder="true" applyAlignment="true" applyProtection="false">
      <alignment horizontal="left" vertical="bottom" textRotation="0" wrapText="true" indent="0" shrinkToFit="false"/>
      <protection locked="true" hidden="false"/>
    </xf>
    <xf numFmtId="164" fontId="91" fillId="0" borderId="73" xfId="0" applyFont="true" applyBorder="true" applyAlignment="true" applyProtection="false">
      <alignment horizontal="left" vertical="bottom" textRotation="0" wrapText="false" indent="0" shrinkToFit="false"/>
      <protection locked="true" hidden="false"/>
    </xf>
    <xf numFmtId="164" fontId="90" fillId="23" borderId="8" xfId="0" applyFont="true" applyBorder="true" applyAlignment="true" applyProtection="false">
      <alignment horizontal="left" vertical="bottom" textRotation="0" wrapText="true" indent="0" shrinkToFit="false"/>
      <protection locked="true" hidden="false"/>
    </xf>
    <xf numFmtId="164" fontId="91" fillId="0" borderId="74" xfId="0" applyFont="true" applyBorder="true" applyAlignment="true" applyProtection="false">
      <alignment horizontal="left" vertical="bottom" textRotation="0" wrapText="false" indent="0" shrinkToFit="false"/>
      <protection locked="true" hidden="false"/>
    </xf>
    <xf numFmtId="164" fontId="91" fillId="0" borderId="74" xfId="0" applyFont="true" applyBorder="true" applyAlignment="true" applyProtection="false">
      <alignment horizontal="left" vertical="bottom" textRotation="0" wrapText="true" indent="0" shrinkToFit="false"/>
      <protection locked="true" hidden="false"/>
    </xf>
    <xf numFmtId="164" fontId="91" fillId="54" borderId="74" xfId="0" applyFont="true" applyBorder="true" applyAlignment="true" applyProtection="false">
      <alignment horizontal="left" vertical="bottom" textRotation="0" wrapText="false" indent="0" shrinkToFit="false"/>
      <protection locked="true" hidden="false"/>
    </xf>
    <xf numFmtId="164" fontId="91" fillId="54" borderId="8" xfId="0" applyFont="true" applyBorder="true" applyAlignment="true" applyProtection="false">
      <alignment horizontal="left" vertical="bottom" textRotation="0" wrapText="true" indent="0" shrinkToFit="false"/>
      <protection locked="true" hidden="false"/>
    </xf>
    <xf numFmtId="164" fontId="90" fillId="23" borderId="8" xfId="0" applyFont="true" applyBorder="true" applyAlignment="true" applyProtection="false">
      <alignment horizontal="left" vertical="bottom" textRotation="0" wrapText="false" indent="0" shrinkToFit="false"/>
      <protection locked="true" hidden="false"/>
    </xf>
    <xf numFmtId="164" fontId="92" fillId="0" borderId="8" xfId="0" applyFont="true" applyBorder="true" applyAlignment="true" applyProtection="false">
      <alignment horizontal="left" vertical="bottom" textRotation="0" wrapText="true" indent="0" shrinkToFit="false"/>
      <protection locked="true" hidden="false"/>
    </xf>
    <xf numFmtId="164" fontId="91" fillId="54" borderId="74" xfId="0" applyFont="true" applyBorder="true" applyAlignment="true" applyProtection="false">
      <alignment horizontal="left" vertical="bottom" textRotation="0" wrapText="true" indent="0" shrinkToFit="false"/>
      <protection locked="true" hidden="false"/>
    </xf>
    <xf numFmtId="176" fontId="91" fillId="0" borderId="74" xfId="0" applyFont="true" applyBorder="true" applyAlignment="true" applyProtection="false">
      <alignment horizontal="left" vertical="bottom" textRotation="0" wrapText="false" indent="0" shrinkToFit="false"/>
      <protection locked="true" hidden="false"/>
    </xf>
    <xf numFmtId="177" fontId="91" fillId="0" borderId="74" xfId="0" applyFont="true" applyBorder="true" applyAlignment="true" applyProtection="false">
      <alignment horizontal="left" vertical="bottom" textRotation="0" wrapText="false" indent="0" shrinkToFit="false"/>
      <protection locked="true" hidden="false"/>
    </xf>
    <xf numFmtId="164" fontId="12" fillId="54" borderId="8" xfId="0" applyFont="true" applyBorder="true" applyAlignment="true" applyProtection="false">
      <alignment horizontal="left" vertical="bottom" textRotation="0" wrapText="false" indent="0" shrinkToFit="false"/>
      <protection locked="true" hidden="false"/>
    </xf>
    <xf numFmtId="164" fontId="12" fillId="0" borderId="8" xfId="0" applyFont="true" applyBorder="true" applyAlignment="true" applyProtection="false">
      <alignment horizontal="left" vertical="bottom" textRotation="0" wrapText="true" indent="0" shrinkToFit="false"/>
      <protection locked="true" hidden="false"/>
    </xf>
    <xf numFmtId="164" fontId="92" fillId="54" borderId="8" xfId="0" applyFont="true" applyBorder="true" applyAlignment="true" applyProtection="false">
      <alignment horizontal="left" vertical="bottom" textRotation="0" wrapText="true" indent="0" shrinkToFit="false"/>
      <protection locked="true" hidden="false"/>
    </xf>
    <xf numFmtId="164" fontId="91" fillId="29" borderId="8" xfId="0" applyFont="true" applyBorder="true" applyAlignment="true" applyProtection="false">
      <alignment horizontal="left" vertical="bottom" textRotation="0" wrapText="false" indent="0" shrinkToFit="false"/>
      <protection locked="true" hidden="false"/>
    </xf>
    <xf numFmtId="164" fontId="91" fillId="29" borderId="8" xfId="0" applyFont="true" applyBorder="true" applyAlignment="true" applyProtection="false">
      <alignment horizontal="left" vertical="bottom" textRotation="0" wrapText="true" indent="0" shrinkToFit="false"/>
      <protection locked="true" hidden="false"/>
    </xf>
    <xf numFmtId="176" fontId="91" fillId="29" borderId="8" xfId="0" applyFont="true" applyBorder="true" applyAlignment="true" applyProtection="false">
      <alignment horizontal="left" vertical="bottom" textRotation="0" wrapText="false" indent="0" shrinkToFit="false"/>
      <protection locked="true" hidden="false"/>
    </xf>
    <xf numFmtId="177" fontId="91" fillId="29" borderId="8" xfId="0" applyFont="true" applyBorder="true" applyAlignment="true" applyProtection="false">
      <alignment horizontal="left" vertical="bottom" textRotation="0" wrapText="false" indent="0" shrinkToFit="false"/>
      <protection locked="true" hidden="false"/>
    </xf>
  </cellXfs>
  <cellStyles count="8">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TableStyleLight1" xfId="21" builtinId="54" customBuiltin="true"/>
    <cellStyle name="*unknown*" xfId="20" builtinId="8" customBuiltin="false"/>
  </cellStyles>
  <dxfs count="32">
    <dxf>
      <font>
        <b val="true"/>
        <sz val="10"/>
        <name val="Arial"/>
        <family val="2"/>
        <charset val="1"/>
      </font>
      <fill>
        <patternFill>
          <bgColor rgb="FF92D050"/>
        </patternFill>
      </fill>
    </dxf>
    <dxf>
      <font>
        <b val="true"/>
        <sz val="10"/>
        <name val="Arial"/>
        <family val="2"/>
        <charset val="1"/>
      </font>
      <fill>
        <patternFill>
          <bgColor rgb="FF92D050"/>
        </patternFill>
      </fill>
    </dxf>
    <dxf>
      <font>
        <b val="true"/>
        <sz val="10"/>
        <color rgb="FFFFFFFF"/>
        <name val="Arial"/>
        <family val="2"/>
        <charset val="1"/>
      </font>
      <fill>
        <patternFill>
          <bgColor rgb="FFFF0000"/>
        </patternFill>
      </fill>
    </dxf>
    <dxf>
      <font>
        <b val="true"/>
        <sz val="10"/>
        <name val="Arial"/>
        <family val="2"/>
        <charset val="1"/>
      </font>
      <fill>
        <patternFill>
          <bgColor rgb="FF92D050"/>
        </patternFill>
      </fill>
    </dxf>
    <dxf>
      <font>
        <b val="true"/>
        <sz val="10"/>
        <name val="Arial"/>
        <family val="2"/>
        <charset val="1"/>
      </font>
      <fill>
        <patternFill>
          <bgColor rgb="FF92D050"/>
        </patternFill>
      </fill>
    </dxf>
    <dxf>
      <font>
        <b val="true"/>
        <sz val="10"/>
        <color rgb="FFFFFFFF"/>
        <name val="Arial"/>
        <family val="2"/>
        <charset val="1"/>
      </font>
      <fill>
        <patternFill>
          <bgColor rgb="FFFF0000"/>
        </patternFill>
      </fill>
    </dxf>
    <dxf>
      <font>
        <b val="true"/>
        <sz val="10"/>
        <name val="Arial"/>
        <family val="2"/>
        <charset val="1"/>
      </font>
      <fill>
        <patternFill>
          <bgColor rgb="FF92D050"/>
        </patternFill>
      </fill>
    </dxf>
    <dxf>
      <font>
        <b val="true"/>
        <sz val="10"/>
        <name val="Arial"/>
        <family val="2"/>
        <charset val="1"/>
      </font>
      <fill>
        <patternFill>
          <bgColor rgb="FF92D050"/>
        </patternFill>
      </fill>
    </dxf>
    <dxf>
      <font>
        <b val="true"/>
        <sz val="10"/>
        <color rgb="FFFFFFFF"/>
        <name val="Arial"/>
        <family val="2"/>
        <charset val="1"/>
      </font>
      <fill>
        <patternFill>
          <bgColor rgb="FFFF0000"/>
        </patternFill>
      </fill>
    </dxf>
    <dxf>
      <font>
        <b val="true"/>
        <sz val="10"/>
        <name val="Arial"/>
        <family val="2"/>
        <charset val="1"/>
      </font>
      <fill>
        <patternFill>
          <bgColor rgb="FF92D050"/>
        </patternFill>
      </fill>
    </dxf>
    <dxf>
      <font>
        <b val="true"/>
        <sz val="10"/>
        <name val="Arial"/>
        <family val="2"/>
        <charset val="1"/>
      </font>
      <fill>
        <patternFill>
          <bgColor rgb="FF92D050"/>
        </patternFill>
      </fill>
    </dxf>
    <dxf>
      <font>
        <b val="true"/>
        <sz val="10"/>
        <color rgb="FFFFFFFF"/>
        <name val="Arial"/>
        <family val="2"/>
        <charset val="1"/>
      </font>
      <fill>
        <patternFill>
          <bgColor rgb="FFFF0000"/>
        </patternFill>
      </fill>
    </dxf>
    <dxf>
      <font>
        <b val="true"/>
        <sz val="10"/>
        <name val="Arial"/>
        <family val="2"/>
        <charset val="1"/>
      </font>
      <fill>
        <patternFill>
          <bgColor rgb="FF92D050"/>
        </patternFill>
      </fill>
    </dxf>
    <dxf>
      <font>
        <b val="true"/>
        <sz val="10"/>
        <name val="Arial"/>
        <family val="2"/>
        <charset val="1"/>
      </font>
      <fill>
        <patternFill>
          <bgColor rgb="FF92D050"/>
        </patternFill>
      </fill>
    </dxf>
    <dxf>
      <font>
        <b val="true"/>
        <sz val="10"/>
        <color rgb="FFFFFFFF"/>
        <name val="Arial"/>
        <family val="2"/>
        <charset val="1"/>
      </font>
      <fill>
        <patternFill>
          <bgColor rgb="FFFF0000"/>
        </patternFill>
      </fill>
    </dxf>
    <dxf>
      <font>
        <b val="true"/>
        <sz val="10"/>
        <name val="Arial"/>
        <family val="2"/>
        <charset val="1"/>
      </font>
      <fill>
        <patternFill>
          <bgColor rgb="FF92D050"/>
        </patternFill>
      </fill>
    </dxf>
    <dxf>
      <font>
        <b val="true"/>
        <sz val="10"/>
        <name val="Arial"/>
        <family val="2"/>
        <charset val="1"/>
      </font>
      <fill>
        <patternFill>
          <bgColor rgb="FF92D050"/>
        </patternFill>
      </fill>
    </dxf>
    <dxf>
      <font>
        <b val="true"/>
        <sz val="10"/>
        <color rgb="FFFFFFFF"/>
        <name val="Arial"/>
        <family val="2"/>
        <charset val="1"/>
      </font>
      <fill>
        <patternFill>
          <bgColor rgb="FFFF0000"/>
        </patternFill>
      </fill>
    </dxf>
    <dxf>
      <font>
        <sz val="10"/>
        <color rgb="FFFFFFFF"/>
        <name val="Arial"/>
        <family val="2"/>
        <charset val="1"/>
      </font>
      <fill>
        <patternFill>
          <bgColor rgb="FF6AA84F"/>
        </patternFill>
      </fill>
    </dxf>
    <dxf>
      <font>
        <sz val="10"/>
        <color rgb="FFFFFFFF"/>
        <name val="Arial"/>
        <family val="2"/>
        <charset val="1"/>
      </font>
      <fill>
        <patternFill>
          <bgColor rgb="FF0000FF"/>
        </patternFill>
      </fill>
    </dxf>
    <dxf>
      <font>
        <sz val="10"/>
        <color rgb="FFFFFFFF"/>
        <name val="Arial"/>
        <family val="2"/>
        <charset val="1"/>
      </font>
      <fill>
        <patternFill>
          <bgColor rgb="FFFF0000"/>
        </patternFill>
      </fill>
    </dxf>
    <dxf>
      <font>
        <sz val="10"/>
        <name val="Arial"/>
        <family val="2"/>
        <charset val="1"/>
      </font>
      <fill>
        <patternFill>
          <bgColor rgb="FFFF0000"/>
        </patternFill>
      </fill>
    </dxf>
    <dxf>
      <font>
        <sz val="10"/>
        <name val="Arial"/>
        <family val="2"/>
        <charset val="1"/>
      </font>
      <fill>
        <patternFill>
          <bgColor rgb="FF0070C0"/>
        </patternFill>
      </fill>
    </dxf>
    <dxf>
      <font>
        <sz val="10"/>
        <name val="Arial"/>
        <family val="2"/>
        <charset val="1"/>
      </font>
      <fill>
        <patternFill>
          <bgColor rgb="FF00B050"/>
        </patternFill>
      </fill>
    </dxf>
    <dxf>
      <font>
        <sz val="10"/>
        <color rgb="FFFFFFFF"/>
        <name val="Arial"/>
        <family val="2"/>
        <charset val="1"/>
      </font>
      <fill>
        <patternFill>
          <bgColor rgb="FF6AA84F"/>
        </patternFill>
      </fill>
    </dxf>
    <dxf>
      <font>
        <sz val="10"/>
        <color rgb="FFFFFFFF"/>
        <name val="Arial"/>
        <family val="2"/>
        <charset val="1"/>
      </font>
      <fill>
        <patternFill>
          <bgColor rgb="FF0000FF"/>
        </patternFill>
      </fill>
    </dxf>
    <dxf>
      <font>
        <sz val="10"/>
        <color rgb="FFFFFFFF"/>
        <name val="Arial"/>
        <family val="2"/>
        <charset val="1"/>
      </font>
      <fill>
        <patternFill>
          <bgColor rgb="FFFF0000"/>
        </patternFill>
      </fill>
    </dxf>
    <dxf>
      <font>
        <b val="true"/>
        <sz val="10"/>
        <name val="Arial"/>
        <family val="2"/>
        <charset val="1"/>
      </font>
      <fill>
        <patternFill>
          <bgColor rgb="FF92D050"/>
        </patternFill>
      </fill>
    </dxf>
    <dxf>
      <font>
        <b val="true"/>
        <sz val="10"/>
        <name val="Arial"/>
        <family val="2"/>
        <charset val="1"/>
      </font>
      <fill>
        <patternFill>
          <bgColor rgb="FF92D050"/>
        </patternFill>
      </fill>
    </dxf>
    <dxf>
      <font>
        <b val="true"/>
        <sz val="10"/>
        <color rgb="FFFFFFFF"/>
        <name val="Arial"/>
        <family val="2"/>
        <charset val="1"/>
      </font>
      <fill>
        <patternFill>
          <bgColor rgb="FFFF0000"/>
        </patternFill>
      </fill>
    </dxf>
    <dxf>
      <font>
        <sz val="10"/>
        <color rgb="FFFFFFFF"/>
        <name val="Arial"/>
        <family val="2"/>
        <charset val="1"/>
      </font>
      <fill>
        <patternFill>
          <bgColor rgb="FF6AA84F"/>
        </patternFill>
      </fill>
    </dxf>
    <dxf>
      <font>
        <sz val="10"/>
        <color rgb="FFFFFFFF"/>
        <name val="Arial"/>
        <family val="2"/>
        <charset val="1"/>
      </font>
      <fill>
        <patternFill>
          <bgColor rgb="FF0000FF"/>
        </patternFill>
      </fill>
    </dxf>
  </dxfs>
  <colors>
    <indexedColors>
      <rgbColor rgb="FF000000"/>
      <rgbColor rgb="FFFFFFFF"/>
      <rgbColor rgb="FFFF0000"/>
      <rgbColor rgb="FFC3D69B"/>
      <rgbColor rgb="FF0000FF"/>
      <rgbColor rgb="FFFFFF00"/>
      <rgbColor rgb="FFFAC090"/>
      <rgbColor rgb="FFB8DEEB"/>
      <rgbColor rgb="FF980200"/>
      <rgbColor rgb="FFFFC000"/>
      <rgbColor rgb="FFFDEADA"/>
      <rgbColor rgb="FF92D050"/>
      <rgbColor rgb="FFFAD6BA"/>
      <rgbColor rgb="FF00B0E7"/>
      <rgbColor rgb="FFCACBCB"/>
      <rgbColor rgb="FFA1C5D6"/>
      <rgbColor rgb="FF8EB4E3"/>
      <rgbColor rgb="FFBC3D3A"/>
      <rgbColor rgb="FFFFF2CC"/>
      <rgbColor rgb="FFDBEEF4"/>
      <rgbColor rgb="FFCFE2F3"/>
      <rgbColor rgb="FFD99694"/>
      <rgbColor rgb="FF025AAE"/>
      <rgbColor rgb="FFD9D2E9"/>
      <rgbColor rgb="FFF1F1F1"/>
      <rgbColor rgb="FFFFCCFF"/>
      <rgbColor rgb="FFFFD966"/>
      <rgbColor rgb="FFC7DAF4"/>
      <rgbColor rgb="FFD0E0E3"/>
      <rgbColor rgb="FFF2DCDB"/>
      <rgbColor rgb="FFE6B9B8"/>
      <rgbColor rgb="FFFCE5CD"/>
      <rgbColor rgb="FF00CCFF"/>
      <rgbColor rgb="FFDCE6F2"/>
      <rgbColor rgb="FFCCFFCC"/>
      <rgbColor rgb="FFFFFF99"/>
      <rgbColor rgb="FF9ACBFE"/>
      <rgbColor rgb="FFFF99CC"/>
      <rgbColor rgb="FFCC99FF"/>
      <rgbColor rgb="FFFFCC99"/>
      <rgbColor rgb="FF3FA2D5"/>
      <rgbColor rgb="FF33CCCC"/>
      <rgbColor rgb="FF98CD02"/>
      <rgbColor rgb="FFFFCC00"/>
      <rgbColor rgb="FFFF9401"/>
      <rgbColor rgb="FFE98433"/>
      <rgbColor rgb="FF666666"/>
      <rgbColor rgb="FF989898"/>
      <rgbColor rgb="FF113870"/>
      <rgbColor rgb="FF6CA652"/>
      <rgbColor rgb="FFD9EAD3"/>
      <rgbColor rgb="FFD7E4BD"/>
      <rgbColor rgb="FFF1C232"/>
      <rgbColor rgb="FFFF99FF"/>
      <rgbColor rgb="FFD9D9D9"/>
      <rgbColor rgb="FFF4CCCC"/>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360</xdr:colOff>
      <xdr:row>0</xdr:row>
      <xdr:rowOff>0</xdr:rowOff>
    </xdr:from>
    <xdr:to>
      <xdr:col>15</xdr:col>
      <xdr:colOff>51840</xdr:colOff>
      <xdr:row>55</xdr:row>
      <xdr:rowOff>152280</xdr:rowOff>
    </xdr:to>
    <xdr:sp>
      <xdr:nvSpPr>
        <xdr:cNvPr id="0" name="CustomShape 1"/>
        <xdr:cNvSpPr/>
      </xdr:nvSpPr>
      <xdr:spPr>
        <a:xfrm>
          <a:off x="360" y="0"/>
          <a:ext cx="9524880" cy="9524880"/>
        </a:xfrm>
        <a:prstGeom prst="rect">
          <a:avLst/>
        </a:prstGeom>
        <a:solidFill>
          <a:srgbClr val="ffffff"/>
        </a:solidFill>
        <a:ln>
          <a:solidFill>
            <a:srgbClr val="000000"/>
          </a:solidFill>
        </a:ln>
      </xdr:spPr>
    </xdr:sp>
    <xdr:clientData/>
  </xdr:twoCellAnchor>
  <xdr:twoCellAnchor editAs="absolute">
    <xdr:from>
      <xdr:col>0</xdr:col>
      <xdr:colOff>360</xdr:colOff>
      <xdr:row>0</xdr:row>
      <xdr:rowOff>0</xdr:rowOff>
    </xdr:from>
    <xdr:to>
      <xdr:col>15</xdr:col>
      <xdr:colOff>51840</xdr:colOff>
      <xdr:row>55</xdr:row>
      <xdr:rowOff>152280</xdr:rowOff>
    </xdr:to>
    <xdr:sp>
      <xdr:nvSpPr>
        <xdr:cNvPr id="1" name="CustomShape 1"/>
        <xdr:cNvSpPr/>
      </xdr:nvSpPr>
      <xdr:spPr>
        <a:xfrm>
          <a:off x="360" y="0"/>
          <a:ext cx="9524880" cy="9524880"/>
        </a:xfrm>
        <a:prstGeom prst="rect">
          <a:avLst/>
        </a:prstGeom>
        <a:solidFill>
          <a:srgbClr val="ffffff"/>
        </a:solidFill>
        <a:ln>
          <a:solidFill>
            <a:srgbClr val="000000"/>
          </a:solidFill>
        </a:ln>
      </xdr:spPr>
    </xdr:sp>
    <xdr:clientData/>
  </xdr:twoCellAnchor>
  <xdr:twoCellAnchor editAs="absolute">
    <xdr:from>
      <xdr:col>0</xdr:col>
      <xdr:colOff>360</xdr:colOff>
      <xdr:row>0</xdr:row>
      <xdr:rowOff>0</xdr:rowOff>
    </xdr:from>
    <xdr:to>
      <xdr:col>15</xdr:col>
      <xdr:colOff>51840</xdr:colOff>
      <xdr:row>55</xdr:row>
      <xdr:rowOff>152280</xdr:rowOff>
    </xdr:to>
    <xdr:sp>
      <xdr:nvSpPr>
        <xdr:cNvPr id="2" name="CustomShape 1"/>
        <xdr:cNvSpPr/>
      </xdr:nvSpPr>
      <xdr:spPr>
        <a:xfrm>
          <a:off x="360" y="0"/>
          <a:ext cx="9524880" cy="9524880"/>
        </a:xfrm>
        <a:prstGeom prst="rect">
          <a:avLst/>
        </a:prstGeom>
        <a:solidFill>
          <a:srgbClr val="ffffff"/>
        </a:solidFill>
        <a:ln>
          <a:solidFill>
            <a:srgbClr val="000000"/>
          </a:solidFill>
        </a:ln>
      </xdr:spPr>
    </xdr:sp>
    <xdr:clientData/>
  </xdr:twoCellAnchor>
  <xdr:twoCellAnchor editAs="absolute">
    <xdr:from>
      <xdr:col>0</xdr:col>
      <xdr:colOff>360</xdr:colOff>
      <xdr:row>0</xdr:row>
      <xdr:rowOff>0</xdr:rowOff>
    </xdr:from>
    <xdr:to>
      <xdr:col>15</xdr:col>
      <xdr:colOff>51840</xdr:colOff>
      <xdr:row>55</xdr:row>
      <xdr:rowOff>152280</xdr:rowOff>
    </xdr:to>
    <xdr:sp>
      <xdr:nvSpPr>
        <xdr:cNvPr id="3" name="CustomShape 1"/>
        <xdr:cNvSpPr/>
      </xdr:nvSpPr>
      <xdr:spPr>
        <a:xfrm>
          <a:off x="360" y="0"/>
          <a:ext cx="9524880" cy="9524880"/>
        </a:xfrm>
        <a:prstGeom prst="rect">
          <a:avLst/>
        </a:prstGeom>
        <a:solidFill>
          <a:srgbClr val="ffffff"/>
        </a:solidFill>
        <a:ln>
          <a:solidFill>
            <a:srgbClr val="000000"/>
          </a:solidFill>
        </a:ln>
      </xdr:spPr>
    </xdr:sp>
    <xdr:clientData/>
  </xdr:twoCellAnchor>
  <xdr:twoCellAnchor editAs="absolute">
    <xdr:from>
      <xdr:col>0</xdr:col>
      <xdr:colOff>360</xdr:colOff>
      <xdr:row>0</xdr:row>
      <xdr:rowOff>0</xdr:rowOff>
    </xdr:from>
    <xdr:to>
      <xdr:col>15</xdr:col>
      <xdr:colOff>51840</xdr:colOff>
      <xdr:row>55</xdr:row>
      <xdr:rowOff>152280</xdr:rowOff>
    </xdr:to>
    <xdr:sp>
      <xdr:nvSpPr>
        <xdr:cNvPr id="4" name="CustomShape 1"/>
        <xdr:cNvSpPr/>
      </xdr:nvSpPr>
      <xdr:spPr>
        <a:xfrm>
          <a:off x="360" y="0"/>
          <a:ext cx="9524880" cy="9524880"/>
        </a:xfrm>
        <a:prstGeom prst="rect">
          <a:avLst/>
        </a:prstGeom>
        <a:solidFill>
          <a:srgbClr val="ffffff"/>
        </a:solidFill>
        <a:ln>
          <a:solidFill>
            <a:srgbClr val="000000"/>
          </a:solidFill>
        </a:ln>
      </xdr:spPr>
    </xdr:sp>
    <xdr:clientData/>
  </xdr:twoCellAnchor>
  <xdr:twoCellAnchor editAs="absolute">
    <xdr:from>
      <xdr:col>0</xdr:col>
      <xdr:colOff>360</xdr:colOff>
      <xdr:row>0</xdr:row>
      <xdr:rowOff>0</xdr:rowOff>
    </xdr:from>
    <xdr:to>
      <xdr:col>15</xdr:col>
      <xdr:colOff>51840</xdr:colOff>
      <xdr:row>55</xdr:row>
      <xdr:rowOff>152280</xdr:rowOff>
    </xdr:to>
    <xdr:sp>
      <xdr:nvSpPr>
        <xdr:cNvPr id="5" name="CustomShape 1"/>
        <xdr:cNvSpPr/>
      </xdr:nvSpPr>
      <xdr:spPr>
        <a:xfrm>
          <a:off x="360" y="0"/>
          <a:ext cx="9524880" cy="9524880"/>
        </a:xfrm>
        <a:prstGeom prst="rect">
          <a:avLst/>
        </a:prstGeom>
        <a:solidFill>
          <a:srgbClr val="ffffff"/>
        </a:solidFill>
        <a:ln>
          <a:solidFill>
            <a:srgbClr val="000000"/>
          </a:solidFill>
        </a:ln>
      </xdr:spPr>
    </xdr:sp>
    <xdr:clientData/>
  </xdr:twoCellAnchor>
  <xdr:twoCellAnchor editAs="absolute">
    <xdr:from>
      <xdr:col>0</xdr:col>
      <xdr:colOff>360</xdr:colOff>
      <xdr:row>0</xdr:row>
      <xdr:rowOff>0</xdr:rowOff>
    </xdr:from>
    <xdr:to>
      <xdr:col>15</xdr:col>
      <xdr:colOff>51840</xdr:colOff>
      <xdr:row>55</xdr:row>
      <xdr:rowOff>152280</xdr:rowOff>
    </xdr:to>
    <xdr:sp>
      <xdr:nvSpPr>
        <xdr:cNvPr id="6" name="CustomShape 1"/>
        <xdr:cNvSpPr/>
      </xdr:nvSpPr>
      <xdr:spPr>
        <a:xfrm>
          <a:off x="360" y="0"/>
          <a:ext cx="9524880" cy="9524880"/>
        </a:xfrm>
        <a:prstGeom prst="rect">
          <a:avLst/>
        </a:prstGeom>
        <a:solidFill>
          <a:srgbClr val="ffffff"/>
        </a:solidFill>
        <a:ln>
          <a:solidFill>
            <a:srgbClr val="000000"/>
          </a:solidFill>
        </a:ln>
      </xdr:spPr>
    </xdr:sp>
    <xdr:clientData/>
  </xdr:twoCellAnchor>
  <xdr:twoCellAnchor editAs="absolute">
    <xdr:from>
      <xdr:col>0</xdr:col>
      <xdr:colOff>360</xdr:colOff>
      <xdr:row>0</xdr:row>
      <xdr:rowOff>0</xdr:rowOff>
    </xdr:from>
    <xdr:to>
      <xdr:col>15</xdr:col>
      <xdr:colOff>51840</xdr:colOff>
      <xdr:row>55</xdr:row>
      <xdr:rowOff>152280</xdr:rowOff>
    </xdr:to>
    <xdr:sp>
      <xdr:nvSpPr>
        <xdr:cNvPr id="7" name="CustomShape 1"/>
        <xdr:cNvSpPr/>
      </xdr:nvSpPr>
      <xdr:spPr>
        <a:xfrm>
          <a:off x="360" y="0"/>
          <a:ext cx="9524880" cy="9524880"/>
        </a:xfrm>
        <a:prstGeom prst="rect">
          <a:avLst/>
        </a:prstGeom>
        <a:solidFill>
          <a:srgbClr val="ffffff"/>
        </a:solidFill>
        <a:ln>
          <a:solidFill>
            <a:srgbClr val="000000"/>
          </a:solidFill>
        </a:ln>
      </xdr:spPr>
    </xdr:sp>
    <xdr:clientData/>
  </xdr:twoCellAnchor>
  <xdr:twoCellAnchor editAs="absolute">
    <xdr:from>
      <xdr:col>0</xdr:col>
      <xdr:colOff>360</xdr:colOff>
      <xdr:row>0</xdr:row>
      <xdr:rowOff>0</xdr:rowOff>
    </xdr:from>
    <xdr:to>
      <xdr:col>15</xdr:col>
      <xdr:colOff>51840</xdr:colOff>
      <xdr:row>55</xdr:row>
      <xdr:rowOff>152280</xdr:rowOff>
    </xdr:to>
    <xdr:sp>
      <xdr:nvSpPr>
        <xdr:cNvPr id="8" name="CustomShape 1"/>
        <xdr:cNvSpPr/>
      </xdr:nvSpPr>
      <xdr:spPr>
        <a:xfrm>
          <a:off x="360" y="0"/>
          <a:ext cx="9524880" cy="9524880"/>
        </a:xfrm>
        <a:prstGeom prst="rect">
          <a:avLst/>
        </a:prstGeom>
        <a:solidFill>
          <a:srgbClr val="ffffff"/>
        </a:solidFill>
        <a:ln>
          <a:solidFill>
            <a:srgbClr val="000000"/>
          </a:solidFill>
        </a:ln>
      </xdr:spPr>
    </xdr:sp>
    <xdr:clientData/>
  </xdr:twoCellAnchor>
  <xdr:twoCellAnchor editAs="absolute">
    <xdr:from>
      <xdr:col>0</xdr:col>
      <xdr:colOff>360</xdr:colOff>
      <xdr:row>0</xdr:row>
      <xdr:rowOff>0</xdr:rowOff>
    </xdr:from>
    <xdr:to>
      <xdr:col>15</xdr:col>
      <xdr:colOff>51840</xdr:colOff>
      <xdr:row>55</xdr:row>
      <xdr:rowOff>152280</xdr:rowOff>
    </xdr:to>
    <xdr:sp>
      <xdr:nvSpPr>
        <xdr:cNvPr id="9" name="CustomShape 1"/>
        <xdr:cNvSpPr/>
      </xdr:nvSpPr>
      <xdr:spPr>
        <a:xfrm>
          <a:off x="360" y="0"/>
          <a:ext cx="9524880" cy="9524880"/>
        </a:xfrm>
        <a:prstGeom prst="rect">
          <a:avLst/>
        </a:prstGeom>
        <a:solidFill>
          <a:srgbClr val="ffffff"/>
        </a:solidFill>
        <a:ln>
          <a:solidFill>
            <a:srgbClr val="000000"/>
          </a:solidFill>
        </a:ln>
      </xdr:spPr>
    </xdr:sp>
    <xdr:clientData/>
  </xdr:twoCellAnchor>
  <xdr:twoCellAnchor editAs="absolute">
    <xdr:from>
      <xdr:col>0</xdr:col>
      <xdr:colOff>360</xdr:colOff>
      <xdr:row>0</xdr:row>
      <xdr:rowOff>0</xdr:rowOff>
    </xdr:from>
    <xdr:to>
      <xdr:col>15</xdr:col>
      <xdr:colOff>51840</xdr:colOff>
      <xdr:row>55</xdr:row>
      <xdr:rowOff>152280</xdr:rowOff>
    </xdr:to>
    <xdr:sp>
      <xdr:nvSpPr>
        <xdr:cNvPr id="10" name="CustomShape 1"/>
        <xdr:cNvSpPr/>
      </xdr:nvSpPr>
      <xdr:spPr>
        <a:xfrm>
          <a:off x="360" y="0"/>
          <a:ext cx="9524880" cy="9524880"/>
        </a:xfrm>
        <a:prstGeom prst="rect">
          <a:avLst/>
        </a:prstGeom>
        <a:solidFill>
          <a:srgbClr val="ffffff"/>
        </a:solidFill>
        <a:ln>
          <a:solidFill>
            <a:srgbClr val="000000"/>
          </a:solidFill>
        </a:ln>
      </xdr:spPr>
    </xdr:sp>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360</xdr:colOff>
      <xdr:row>0</xdr:row>
      <xdr:rowOff>0</xdr:rowOff>
    </xdr:from>
    <xdr:to>
      <xdr:col>14</xdr:col>
      <xdr:colOff>399240</xdr:colOff>
      <xdr:row>30</xdr:row>
      <xdr:rowOff>95400</xdr:rowOff>
    </xdr:to>
    <xdr:sp>
      <xdr:nvSpPr>
        <xdr:cNvPr id="11" name="CustomShape 1"/>
        <xdr:cNvSpPr/>
      </xdr:nvSpPr>
      <xdr:spPr>
        <a:xfrm>
          <a:off x="360" y="0"/>
          <a:ext cx="9524880" cy="9524880"/>
        </a:xfrm>
        <a:prstGeom prst="rect">
          <a:avLst/>
        </a:prstGeom>
        <a:solidFill>
          <a:srgbClr val="ffffff"/>
        </a:solidFill>
        <a:ln>
          <a:solidFill>
            <a:srgbClr val="000000"/>
          </a:solidFill>
        </a:ln>
      </xdr:spPr>
    </xdr:sp>
    <xdr:clientData/>
  </xdr:twoCellAnchor>
  <xdr:twoCellAnchor editAs="absolute">
    <xdr:from>
      <xdr:col>0</xdr:col>
      <xdr:colOff>360</xdr:colOff>
      <xdr:row>0</xdr:row>
      <xdr:rowOff>0</xdr:rowOff>
    </xdr:from>
    <xdr:to>
      <xdr:col>14</xdr:col>
      <xdr:colOff>399240</xdr:colOff>
      <xdr:row>30</xdr:row>
      <xdr:rowOff>95400</xdr:rowOff>
    </xdr:to>
    <xdr:sp>
      <xdr:nvSpPr>
        <xdr:cNvPr id="12" name="CustomShape 1"/>
        <xdr:cNvSpPr/>
      </xdr:nvSpPr>
      <xdr:spPr>
        <a:xfrm>
          <a:off x="360" y="0"/>
          <a:ext cx="9524880" cy="9524880"/>
        </a:xfrm>
        <a:prstGeom prst="rect">
          <a:avLst/>
        </a:prstGeom>
        <a:solidFill>
          <a:srgbClr val="ffffff"/>
        </a:solidFill>
        <a:ln>
          <a:solidFill>
            <a:srgbClr val="000000"/>
          </a:solidFill>
        </a:ln>
      </xdr:spPr>
    </xdr:sp>
    <xdr:clientData/>
  </xdr:twoCellAnchor>
  <xdr:twoCellAnchor editAs="absolute">
    <xdr:from>
      <xdr:col>0</xdr:col>
      <xdr:colOff>360</xdr:colOff>
      <xdr:row>0</xdr:row>
      <xdr:rowOff>0</xdr:rowOff>
    </xdr:from>
    <xdr:to>
      <xdr:col>14</xdr:col>
      <xdr:colOff>399240</xdr:colOff>
      <xdr:row>30</xdr:row>
      <xdr:rowOff>95400</xdr:rowOff>
    </xdr:to>
    <xdr:sp>
      <xdr:nvSpPr>
        <xdr:cNvPr id="13" name="CustomShape 1"/>
        <xdr:cNvSpPr/>
      </xdr:nvSpPr>
      <xdr:spPr>
        <a:xfrm>
          <a:off x="360" y="0"/>
          <a:ext cx="9524880" cy="9524880"/>
        </a:xfrm>
        <a:prstGeom prst="rect">
          <a:avLst/>
        </a:prstGeom>
        <a:solidFill>
          <a:srgbClr val="ffffff"/>
        </a:solidFill>
        <a:ln>
          <a:solidFill>
            <a:srgbClr val="000000"/>
          </a:solidFill>
        </a:ln>
      </xdr:spPr>
    </xdr:sp>
    <xdr:clientData/>
  </xdr:twoCellAnchor>
  <xdr:twoCellAnchor editAs="absolute">
    <xdr:from>
      <xdr:col>0</xdr:col>
      <xdr:colOff>360</xdr:colOff>
      <xdr:row>0</xdr:row>
      <xdr:rowOff>0</xdr:rowOff>
    </xdr:from>
    <xdr:to>
      <xdr:col>14</xdr:col>
      <xdr:colOff>399240</xdr:colOff>
      <xdr:row>30</xdr:row>
      <xdr:rowOff>95400</xdr:rowOff>
    </xdr:to>
    <xdr:sp>
      <xdr:nvSpPr>
        <xdr:cNvPr id="14" name="CustomShape 1"/>
        <xdr:cNvSpPr/>
      </xdr:nvSpPr>
      <xdr:spPr>
        <a:xfrm>
          <a:off x="360" y="0"/>
          <a:ext cx="9524880" cy="9524880"/>
        </a:xfrm>
        <a:prstGeom prst="rect">
          <a:avLst/>
        </a:prstGeom>
        <a:solidFill>
          <a:srgbClr val="ffffff"/>
        </a:solidFill>
        <a:ln>
          <a:solidFill>
            <a:srgbClr val="000000"/>
          </a:solidFill>
        </a:ln>
      </xdr:spPr>
    </xdr:sp>
    <xdr:clientData/>
  </xdr:twoCellAnchor>
  <xdr:twoCellAnchor editAs="absolute">
    <xdr:from>
      <xdr:col>0</xdr:col>
      <xdr:colOff>360</xdr:colOff>
      <xdr:row>0</xdr:row>
      <xdr:rowOff>0</xdr:rowOff>
    </xdr:from>
    <xdr:to>
      <xdr:col>14</xdr:col>
      <xdr:colOff>399240</xdr:colOff>
      <xdr:row>30</xdr:row>
      <xdr:rowOff>95400</xdr:rowOff>
    </xdr:to>
    <xdr:sp>
      <xdr:nvSpPr>
        <xdr:cNvPr id="15" name="CustomShape 1"/>
        <xdr:cNvSpPr/>
      </xdr:nvSpPr>
      <xdr:spPr>
        <a:xfrm>
          <a:off x="360" y="0"/>
          <a:ext cx="9524880" cy="9524880"/>
        </a:xfrm>
        <a:prstGeom prst="rect">
          <a:avLst/>
        </a:prstGeom>
        <a:solidFill>
          <a:srgbClr val="ffffff"/>
        </a:solidFill>
        <a:ln>
          <a:solidFill>
            <a:srgbClr val="000000"/>
          </a:solidFill>
        </a:ln>
      </xdr:spPr>
    </xdr:sp>
    <xdr:clientData/>
  </xdr:twoCellAnchor>
  <xdr:twoCellAnchor editAs="absolute">
    <xdr:from>
      <xdr:col>0</xdr:col>
      <xdr:colOff>360</xdr:colOff>
      <xdr:row>0</xdr:row>
      <xdr:rowOff>0</xdr:rowOff>
    </xdr:from>
    <xdr:to>
      <xdr:col>14</xdr:col>
      <xdr:colOff>399240</xdr:colOff>
      <xdr:row>30</xdr:row>
      <xdr:rowOff>95400</xdr:rowOff>
    </xdr:to>
    <xdr:sp>
      <xdr:nvSpPr>
        <xdr:cNvPr id="16" name="CustomShape 1"/>
        <xdr:cNvSpPr/>
      </xdr:nvSpPr>
      <xdr:spPr>
        <a:xfrm>
          <a:off x="360" y="0"/>
          <a:ext cx="9524880" cy="9524880"/>
        </a:xfrm>
        <a:prstGeom prst="rect">
          <a:avLst/>
        </a:prstGeom>
        <a:solidFill>
          <a:srgbClr val="ffffff"/>
        </a:solidFill>
        <a:ln>
          <a:solidFill>
            <a:srgbClr val="000000"/>
          </a:solidFill>
        </a:ln>
      </xdr:spPr>
    </xdr:sp>
    <xdr:clientData/>
  </xdr:twoCellAnchor>
  <xdr:twoCellAnchor editAs="absolute">
    <xdr:from>
      <xdr:col>0</xdr:col>
      <xdr:colOff>360</xdr:colOff>
      <xdr:row>0</xdr:row>
      <xdr:rowOff>0</xdr:rowOff>
    </xdr:from>
    <xdr:to>
      <xdr:col>14</xdr:col>
      <xdr:colOff>399240</xdr:colOff>
      <xdr:row>30</xdr:row>
      <xdr:rowOff>95400</xdr:rowOff>
    </xdr:to>
    <xdr:sp>
      <xdr:nvSpPr>
        <xdr:cNvPr id="17" name="CustomShape 1"/>
        <xdr:cNvSpPr/>
      </xdr:nvSpPr>
      <xdr:spPr>
        <a:xfrm>
          <a:off x="360" y="0"/>
          <a:ext cx="9524880" cy="9524880"/>
        </a:xfrm>
        <a:prstGeom prst="rect">
          <a:avLst/>
        </a:prstGeom>
        <a:solidFill>
          <a:srgbClr val="ffffff"/>
        </a:solidFill>
        <a:ln>
          <a:solidFill>
            <a:srgbClr val="000000"/>
          </a:solidFill>
        </a:ln>
      </xdr:spPr>
    </xdr:sp>
    <xdr:clientData/>
  </xdr:twoCellAnchor>
  <xdr:twoCellAnchor editAs="absolute">
    <xdr:from>
      <xdr:col>0</xdr:col>
      <xdr:colOff>360</xdr:colOff>
      <xdr:row>0</xdr:row>
      <xdr:rowOff>0</xdr:rowOff>
    </xdr:from>
    <xdr:to>
      <xdr:col>14</xdr:col>
      <xdr:colOff>399240</xdr:colOff>
      <xdr:row>30</xdr:row>
      <xdr:rowOff>95400</xdr:rowOff>
    </xdr:to>
    <xdr:sp>
      <xdr:nvSpPr>
        <xdr:cNvPr id="18" name="CustomShape 1"/>
        <xdr:cNvSpPr/>
      </xdr:nvSpPr>
      <xdr:spPr>
        <a:xfrm>
          <a:off x="360" y="0"/>
          <a:ext cx="9524880" cy="9524880"/>
        </a:xfrm>
        <a:prstGeom prst="rect">
          <a:avLst/>
        </a:prstGeom>
        <a:solidFill>
          <a:srgbClr val="ffffff"/>
        </a:solidFill>
        <a:ln>
          <a:solidFill>
            <a:srgbClr val="000000"/>
          </a:solidFill>
        </a:ln>
      </xdr:spPr>
    </xdr:sp>
    <xdr:clientData/>
  </xdr:twoCellAnchor>
  <xdr:twoCellAnchor editAs="absolute">
    <xdr:from>
      <xdr:col>0</xdr:col>
      <xdr:colOff>360</xdr:colOff>
      <xdr:row>0</xdr:row>
      <xdr:rowOff>0</xdr:rowOff>
    </xdr:from>
    <xdr:to>
      <xdr:col>14</xdr:col>
      <xdr:colOff>399240</xdr:colOff>
      <xdr:row>30</xdr:row>
      <xdr:rowOff>95400</xdr:rowOff>
    </xdr:to>
    <xdr:sp>
      <xdr:nvSpPr>
        <xdr:cNvPr id="19" name="CustomShape 1"/>
        <xdr:cNvSpPr/>
      </xdr:nvSpPr>
      <xdr:spPr>
        <a:xfrm>
          <a:off x="360" y="0"/>
          <a:ext cx="9524880" cy="9524880"/>
        </a:xfrm>
        <a:prstGeom prst="rect">
          <a:avLst/>
        </a:prstGeom>
        <a:solidFill>
          <a:srgbClr val="ffffff"/>
        </a:solidFill>
        <a:ln>
          <a:solidFill>
            <a:srgbClr val="000000"/>
          </a:solidFill>
        </a:ln>
      </xdr:spPr>
    </xdr:sp>
    <xdr:clientData/>
  </xdr:twoCellAnchor>
  <xdr:twoCellAnchor editAs="absolute">
    <xdr:from>
      <xdr:col>0</xdr:col>
      <xdr:colOff>360</xdr:colOff>
      <xdr:row>0</xdr:row>
      <xdr:rowOff>0</xdr:rowOff>
    </xdr:from>
    <xdr:to>
      <xdr:col>14</xdr:col>
      <xdr:colOff>399240</xdr:colOff>
      <xdr:row>30</xdr:row>
      <xdr:rowOff>95400</xdr:rowOff>
    </xdr:to>
    <xdr:sp>
      <xdr:nvSpPr>
        <xdr:cNvPr id="20" name="CustomShape 1"/>
        <xdr:cNvSpPr/>
      </xdr:nvSpPr>
      <xdr:spPr>
        <a:xfrm>
          <a:off x="360" y="0"/>
          <a:ext cx="9524880" cy="9524880"/>
        </a:xfrm>
        <a:prstGeom prst="rect">
          <a:avLst/>
        </a:prstGeom>
        <a:solidFill>
          <a:srgbClr val="ffffff"/>
        </a:solidFill>
        <a:ln>
          <a:solidFill>
            <a:srgbClr val="000000"/>
          </a:solidFill>
        </a:ln>
      </xdr:spPr>
    </xdr:sp>
    <xdr:clientData/>
  </xdr:twoCellAnchor>
  <xdr:twoCellAnchor editAs="absolute">
    <xdr:from>
      <xdr:col>0</xdr:col>
      <xdr:colOff>360</xdr:colOff>
      <xdr:row>0</xdr:row>
      <xdr:rowOff>0</xdr:rowOff>
    </xdr:from>
    <xdr:to>
      <xdr:col>14</xdr:col>
      <xdr:colOff>399240</xdr:colOff>
      <xdr:row>30</xdr:row>
      <xdr:rowOff>95400</xdr:rowOff>
    </xdr:to>
    <xdr:sp>
      <xdr:nvSpPr>
        <xdr:cNvPr id="21" name="CustomShape 1"/>
        <xdr:cNvSpPr/>
      </xdr:nvSpPr>
      <xdr:spPr>
        <a:xfrm>
          <a:off x="360" y="0"/>
          <a:ext cx="9524880" cy="9524880"/>
        </a:xfrm>
        <a:prstGeom prst="rect">
          <a:avLst/>
        </a:prstGeom>
        <a:solidFill>
          <a:srgbClr val="ffffff"/>
        </a:solidFill>
        <a:ln>
          <a:solidFill>
            <a:srgbClr val="000000"/>
          </a:solidFill>
        </a:ln>
      </xdr:spPr>
    </xdr:sp>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360</xdr:colOff>
      <xdr:row>0</xdr:row>
      <xdr:rowOff>0</xdr:rowOff>
    </xdr:from>
    <xdr:to>
      <xdr:col>22</xdr:col>
      <xdr:colOff>185040</xdr:colOff>
      <xdr:row>53</xdr:row>
      <xdr:rowOff>28800</xdr:rowOff>
    </xdr:to>
    <xdr:sp>
      <xdr:nvSpPr>
        <xdr:cNvPr id="22" name="CustomShape 1"/>
        <xdr:cNvSpPr/>
      </xdr:nvSpPr>
      <xdr:spPr>
        <a:xfrm>
          <a:off x="360" y="0"/>
          <a:ext cx="9524880" cy="9524880"/>
        </a:xfrm>
        <a:prstGeom prst="rect">
          <a:avLst/>
        </a:prstGeom>
        <a:solidFill>
          <a:srgbClr val="ffffff"/>
        </a:solidFill>
        <a:ln>
          <a:solidFill>
            <a:srgbClr val="000000"/>
          </a:solidFill>
        </a:ln>
      </xdr:spPr>
    </xdr:sp>
    <xdr:clientData/>
  </xdr:twoCellAnchor>
  <xdr:twoCellAnchor editAs="absolute">
    <xdr:from>
      <xdr:col>0</xdr:col>
      <xdr:colOff>360</xdr:colOff>
      <xdr:row>0</xdr:row>
      <xdr:rowOff>0</xdr:rowOff>
    </xdr:from>
    <xdr:to>
      <xdr:col>22</xdr:col>
      <xdr:colOff>185040</xdr:colOff>
      <xdr:row>53</xdr:row>
      <xdr:rowOff>28800</xdr:rowOff>
    </xdr:to>
    <xdr:sp>
      <xdr:nvSpPr>
        <xdr:cNvPr id="23" name="CustomShape 1"/>
        <xdr:cNvSpPr/>
      </xdr:nvSpPr>
      <xdr:spPr>
        <a:xfrm>
          <a:off x="360" y="0"/>
          <a:ext cx="9524880" cy="9524880"/>
        </a:xfrm>
        <a:prstGeom prst="rect">
          <a:avLst/>
        </a:prstGeom>
        <a:solidFill>
          <a:srgbClr val="ffffff"/>
        </a:solidFill>
        <a:ln>
          <a:solidFill>
            <a:srgbClr val="000000"/>
          </a:solidFill>
        </a:ln>
      </xdr:spPr>
    </xdr:sp>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360</xdr:colOff>
      <xdr:row>0</xdr:row>
      <xdr:rowOff>0</xdr:rowOff>
    </xdr:from>
    <xdr:to>
      <xdr:col>15</xdr:col>
      <xdr:colOff>133920</xdr:colOff>
      <xdr:row>52</xdr:row>
      <xdr:rowOff>9720</xdr:rowOff>
    </xdr:to>
    <xdr:sp>
      <xdr:nvSpPr>
        <xdr:cNvPr id="24" name="CustomShape 1"/>
        <xdr:cNvSpPr/>
      </xdr:nvSpPr>
      <xdr:spPr>
        <a:xfrm>
          <a:off x="360" y="0"/>
          <a:ext cx="9524880" cy="9524880"/>
        </a:xfrm>
        <a:prstGeom prst="rect">
          <a:avLst/>
        </a:prstGeom>
        <a:solidFill>
          <a:srgbClr val="ffffff"/>
        </a:solidFill>
        <a:ln>
          <a:solidFill>
            <a:srgbClr val="000000"/>
          </a:solidFill>
        </a:ln>
      </xdr:spPr>
    </xdr:sp>
    <xdr:clientData/>
  </xdr:twoCellAnchor>
  <xdr:twoCellAnchor editAs="absolute">
    <xdr:from>
      <xdr:col>0</xdr:col>
      <xdr:colOff>360</xdr:colOff>
      <xdr:row>0</xdr:row>
      <xdr:rowOff>0</xdr:rowOff>
    </xdr:from>
    <xdr:to>
      <xdr:col>15</xdr:col>
      <xdr:colOff>133920</xdr:colOff>
      <xdr:row>52</xdr:row>
      <xdr:rowOff>9720</xdr:rowOff>
    </xdr:to>
    <xdr:sp>
      <xdr:nvSpPr>
        <xdr:cNvPr id="25" name="CustomShape 1"/>
        <xdr:cNvSpPr/>
      </xdr:nvSpPr>
      <xdr:spPr>
        <a:xfrm>
          <a:off x="360" y="0"/>
          <a:ext cx="9524880" cy="9524880"/>
        </a:xfrm>
        <a:prstGeom prst="rect">
          <a:avLst/>
        </a:prstGeom>
        <a:solidFill>
          <a:srgbClr val="ffffff"/>
        </a:solidFill>
        <a:ln>
          <a:solidFill>
            <a:srgbClr val="000000"/>
          </a:solidFill>
        </a:ln>
      </xdr:spPr>
    </xdr:sp>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360</xdr:colOff>
      <xdr:row>0</xdr:row>
      <xdr:rowOff>0</xdr:rowOff>
    </xdr:from>
    <xdr:to>
      <xdr:col>3</xdr:col>
      <xdr:colOff>2621160</xdr:colOff>
      <xdr:row>51</xdr:row>
      <xdr:rowOff>78120</xdr:rowOff>
    </xdr:to>
    <xdr:sp>
      <xdr:nvSpPr>
        <xdr:cNvPr id="26" name="CustomShape 1"/>
        <xdr:cNvSpPr/>
      </xdr:nvSpPr>
      <xdr:spPr>
        <a:xfrm>
          <a:off x="360" y="0"/>
          <a:ext cx="9524880" cy="9524880"/>
        </a:xfrm>
        <a:prstGeom prst="rect">
          <a:avLst/>
        </a:prstGeom>
        <a:solidFill>
          <a:srgbClr val="ffffff"/>
        </a:solidFill>
        <a:ln>
          <a:solidFill>
            <a:srgbClr val="000000"/>
          </a:solidFill>
        </a:ln>
      </xdr:spPr>
    </xdr:sp>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hyperlink" Target="mailto:sandeep@teachforindia.org" TargetMode="External"/><Relationship Id="rId2" Type="http://schemas.openxmlformats.org/officeDocument/2006/relationships/hyperlink" Target="mailto:vivek.madinur2014@teachforindia.org" TargetMode="External"/>
</Relationships>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2.xml"/><Relationship Id="rId3" Type="http://schemas.openxmlformats.org/officeDocument/2006/relationships/vmlDrawing" Target="../drawings/vmlDrawing2.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3.xml"/><Relationship Id="rId3" Type="http://schemas.openxmlformats.org/officeDocument/2006/relationships/vmlDrawing" Target="../drawings/vmlDrawing3.vml"/>
</Relationships>
</file>

<file path=xl/worksheets/_rels/sheet18.xml.rels><?xml version="1.0" encoding="UTF-8"?>
<Relationships xmlns="http://schemas.openxmlformats.org/package/2006/relationships"><Relationship Id="rId1" Type="http://schemas.openxmlformats.org/officeDocument/2006/relationships/comments" Target="../comments18.xml"/><Relationship Id="rId2" Type="http://schemas.openxmlformats.org/officeDocument/2006/relationships/drawing" Target="../drawings/drawing4.xml"/><Relationship Id="rId3" Type="http://schemas.openxmlformats.org/officeDocument/2006/relationships/vmlDrawing" Target="../drawings/vmlDrawing4.vml"/>
</Relationships>
</file>

<file path=xl/worksheets/_rels/sheet20.xml.rels><?xml version="1.0" encoding="UTF-8"?>
<Relationships xmlns="http://schemas.openxmlformats.org/package/2006/relationships"><Relationship Id="rId1" Type="http://schemas.openxmlformats.org/officeDocument/2006/relationships/comments" Target="../comments20.xml"/><Relationship Id="rId2" Type="http://schemas.openxmlformats.org/officeDocument/2006/relationships/drawing" Target="../drawings/drawing5.xml"/><Relationship Id="rId3" Type="http://schemas.openxmlformats.org/officeDocument/2006/relationships/vmlDrawing" Target="../drawings/vmlDrawing5.vml"/>
</Relationships>
</file>

<file path=xl/worksheets/_rels/sheet22.xml.rels><?xml version="1.0" encoding="UTF-8"?>
<Relationships xmlns="http://schemas.openxmlformats.org/package/2006/relationships"><Relationship Id="rId1" Type="http://schemas.openxmlformats.org/officeDocument/2006/relationships/drawing" Target="../drawings/drawing6.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CE89"/>
  <sheetViews>
    <sheetView windowProtection="false" showFormulas="false" showGridLines="true" showRowColHeaders="true" showZeros="true" rightToLeft="false" tabSelected="true" showOutlineSymbols="true" defaultGridColor="true" view="normal" topLeftCell="A4" colorId="64" zoomScale="100" zoomScaleNormal="100" zoomScalePageLayoutView="100" workbookViewId="0">
      <selection pane="topLeft" activeCell="E14" activeCellId="0" sqref="E14"/>
    </sheetView>
  </sheetViews>
  <sheetFormatPr defaultRowHeight="12.75"/>
  <cols>
    <col collapsed="false" hidden="false" max="1" min="1" style="0" width="6.14795918367347"/>
    <col collapsed="false" hidden="false" max="2" min="2" style="0" width="17.4234693877551"/>
    <col collapsed="false" hidden="false" max="3" min="3" style="0" width="7.29081632653061"/>
    <col collapsed="false" hidden="false" max="4" min="4" style="0" width="11.4183673469388"/>
    <col collapsed="false" hidden="false" max="5" min="5" style="0" width="7.71428571428571"/>
    <col collapsed="false" hidden="false" max="7" min="6" style="0" width="6.85714285714286"/>
    <col collapsed="false" hidden="false" max="9" min="8" style="0" width="6.4234693877551"/>
    <col collapsed="false" hidden="false" max="13" min="10" style="0" width="7.14795918367347"/>
    <col collapsed="false" hidden="false" max="14" min="14" style="1" width="7.85714285714286"/>
    <col collapsed="false" hidden="false" max="19" min="15" style="0" width="8.70918367346939"/>
    <col collapsed="false" hidden="false" max="21" min="20" style="0" width="10.1428571428571"/>
    <col collapsed="false" hidden="false" max="24" min="22" style="0" width="8.4234693877551"/>
    <col collapsed="false" hidden="false" max="25" min="25" style="0" width="10.1428571428571"/>
    <col collapsed="false" hidden="false" max="26" min="26" style="0" width="19.8520408163265"/>
    <col collapsed="false" hidden="false" max="27" min="27" style="0" width="7.56632653061225"/>
    <col collapsed="false" hidden="false" max="28" min="28" style="2" width="24"/>
    <col collapsed="false" hidden="false" max="29" min="29" style="0" width="19.2857142857143"/>
    <col collapsed="false" hidden="false" max="30" min="30" style="0" width="18.8520408163265"/>
    <col collapsed="false" hidden="false" max="31" min="31" style="0" width="22.1377551020408"/>
    <col collapsed="false" hidden="false" max="32" min="32" style="0" width="21.1377551020408"/>
    <col collapsed="false" hidden="false" max="33" min="33" style="0" width="17.1428571428571"/>
    <col collapsed="false" hidden="false" max="34" min="34" style="0" width="20.4183673469388"/>
    <col collapsed="false" hidden="false" max="35" min="35" style="0" width="17.1428571428571"/>
    <col collapsed="false" hidden="false" max="36" min="36" style="0" width="20.5714285714286"/>
    <col collapsed="false" hidden="false" max="43" min="37" style="0" width="17.1428571428571"/>
    <col collapsed="false" hidden="true" max="46" min="44" style="0" width="0"/>
    <col collapsed="false" hidden="false" max="49" min="47" style="0" width="17.1428571428571"/>
    <col collapsed="false" hidden="true" max="50" min="50" style="0" width="0"/>
    <col collapsed="false" hidden="true" max="51" min="51" style="3" width="0"/>
    <col collapsed="false" hidden="true" max="52" min="52" style="0" width="0"/>
    <col collapsed="false" hidden="false" max="1025" min="53" style="0" width="17.1428571428571"/>
  </cols>
  <sheetData>
    <row r="1" customFormat="false" ht="40.5" hidden="false" customHeight="true" outlineLevel="0" collapsed="false">
      <c r="A1" s="4" t="s">
        <v>0</v>
      </c>
      <c r="B1" s="4"/>
      <c r="C1" s="4"/>
      <c r="D1" s="4"/>
      <c r="E1" s="4"/>
      <c r="F1" s="4"/>
      <c r="G1" s="4"/>
      <c r="H1" s="4"/>
      <c r="I1" s="4"/>
      <c r="J1" s="4"/>
      <c r="K1" s="4"/>
      <c r="L1" s="4"/>
      <c r="M1" s="4"/>
      <c r="N1" s="4"/>
      <c r="O1" s="4"/>
      <c r="P1" s="4"/>
      <c r="Q1" s="4"/>
      <c r="R1" s="4"/>
      <c r="S1" s="4"/>
      <c r="T1" s="4"/>
      <c r="U1" s="4"/>
      <c r="V1" s="4"/>
      <c r="W1" s="4"/>
      <c r="X1" s="4"/>
      <c r="Y1" s="4"/>
      <c r="Z1" s="4"/>
      <c r="AA1" s="5"/>
      <c r="AB1" s="6" t="s">
        <v>1</v>
      </c>
      <c r="AC1" s="7" t="s">
        <v>2</v>
      </c>
      <c r="AD1" s="6" t="s">
        <v>3</v>
      </c>
      <c r="AE1" s="7"/>
      <c r="AF1" s="6" t="s">
        <v>4</v>
      </c>
      <c r="AG1" s="7"/>
      <c r="AH1" s="6" t="s">
        <v>5</v>
      </c>
      <c r="AI1" s="7"/>
      <c r="AJ1" s="6" t="s">
        <v>6</v>
      </c>
      <c r="AK1" s="7"/>
      <c r="AL1" s="5"/>
      <c r="AM1" s="5"/>
      <c r="AN1" s="5"/>
      <c r="AO1" s="5"/>
      <c r="AP1" s="5"/>
      <c r="AQ1" s="5"/>
      <c r="AR1" s="5"/>
      <c r="AS1" s="5" t="n">
        <v>1</v>
      </c>
      <c r="AT1" s="8" t="s">
        <v>7</v>
      </c>
      <c r="AU1" s="5"/>
      <c r="AV1" s="5"/>
      <c r="AW1" s="5"/>
      <c r="AX1" s="5"/>
      <c r="AY1" s="9" t="s">
        <v>8</v>
      </c>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row>
    <row r="2" customFormat="false" ht="40.5" hidden="false" customHeight="true" outlineLevel="0" collapsed="false">
      <c r="A2" s="4"/>
      <c r="B2" s="4"/>
      <c r="C2" s="4"/>
      <c r="D2" s="4"/>
      <c r="E2" s="4"/>
      <c r="F2" s="4"/>
      <c r="G2" s="4"/>
      <c r="H2" s="4"/>
      <c r="I2" s="4"/>
      <c r="J2" s="4"/>
      <c r="K2" s="4"/>
      <c r="L2" s="4"/>
      <c r="M2" s="4"/>
      <c r="N2" s="4"/>
      <c r="O2" s="4"/>
      <c r="P2" s="4"/>
      <c r="Q2" s="4"/>
      <c r="R2" s="4"/>
      <c r="S2" s="4"/>
      <c r="T2" s="4"/>
      <c r="U2" s="4"/>
      <c r="V2" s="4"/>
      <c r="W2" s="4"/>
      <c r="X2" s="4"/>
      <c r="Y2" s="4"/>
      <c r="Z2" s="4"/>
      <c r="AA2" s="5"/>
      <c r="AB2" s="6" t="s">
        <v>9</v>
      </c>
      <c r="AC2" s="7" t="n">
        <v>2014</v>
      </c>
      <c r="AD2" s="6" t="s">
        <v>10</v>
      </c>
      <c r="AE2" s="7"/>
      <c r="AF2" s="6" t="s">
        <v>11</v>
      </c>
      <c r="AG2" s="7"/>
      <c r="AH2" s="6" t="s">
        <v>12</v>
      </c>
      <c r="AI2" s="7"/>
      <c r="AJ2" s="6" t="s">
        <v>13</v>
      </c>
      <c r="AK2" s="7"/>
      <c r="AL2" s="5"/>
      <c r="AM2" s="5"/>
      <c r="AN2" s="5"/>
      <c r="AO2" s="5"/>
      <c r="AP2" s="5"/>
      <c r="AQ2" s="5"/>
      <c r="AR2" s="5"/>
      <c r="AS2" s="5" t="n">
        <v>2</v>
      </c>
      <c r="AT2" s="10" t="s">
        <v>14</v>
      </c>
      <c r="AU2" s="5"/>
      <c r="AV2" s="5"/>
      <c r="AW2" s="5"/>
      <c r="AX2" s="5"/>
      <c r="AY2" s="9" t="s">
        <v>15</v>
      </c>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row>
    <row r="3" customFormat="false" ht="42.75" hidden="false" customHeight="true" outlineLevel="0" collapsed="false">
      <c r="A3" s="11" t="s">
        <v>16</v>
      </c>
      <c r="B3" s="11"/>
      <c r="C3" s="11"/>
      <c r="D3" s="11"/>
      <c r="E3" s="11"/>
      <c r="F3" s="11"/>
      <c r="G3" s="11"/>
      <c r="H3" s="11"/>
      <c r="I3" s="11"/>
      <c r="J3" s="11"/>
      <c r="K3" s="11"/>
      <c r="L3" s="11"/>
      <c r="M3" s="11"/>
      <c r="N3" s="11"/>
      <c r="O3" s="11"/>
      <c r="P3" s="11"/>
      <c r="Q3" s="11"/>
      <c r="R3" s="11"/>
      <c r="S3" s="11"/>
      <c r="T3" s="11"/>
      <c r="U3" s="11"/>
      <c r="V3" s="11"/>
      <c r="W3" s="11"/>
      <c r="X3" s="11"/>
      <c r="Y3" s="11"/>
      <c r="Z3" s="11"/>
      <c r="AA3" s="5"/>
      <c r="AB3" s="6" t="s">
        <v>17</v>
      </c>
      <c r="AC3" s="7"/>
      <c r="AD3" s="6" t="s">
        <v>18</v>
      </c>
      <c r="AE3" s="7"/>
      <c r="AF3" s="6" t="s">
        <v>19</v>
      </c>
      <c r="AG3" s="7"/>
      <c r="AH3" s="6" t="s">
        <v>20</v>
      </c>
      <c r="AI3" s="7"/>
      <c r="AJ3" s="6" t="s">
        <v>21</v>
      </c>
      <c r="AK3" s="7"/>
      <c r="AL3" s="5"/>
      <c r="AM3" s="5"/>
      <c r="AN3" s="5"/>
      <c r="AO3" s="5"/>
      <c r="AP3" s="5"/>
      <c r="AQ3" s="5"/>
      <c r="AR3" s="5"/>
      <c r="AS3" s="5" t="n">
        <v>3</v>
      </c>
      <c r="AT3" s="10" t="s">
        <v>22</v>
      </c>
      <c r="AU3" s="5"/>
      <c r="AV3" s="5"/>
      <c r="AW3" s="5"/>
      <c r="AX3" s="5"/>
      <c r="AY3" s="12" t="s">
        <v>23</v>
      </c>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row>
    <row r="4" customFormat="false" ht="83.25" hidden="false" customHeight="true" outlineLevel="0" collapsed="false">
      <c r="A4" s="13" t="s">
        <v>24</v>
      </c>
      <c r="B4" s="13" t="s">
        <v>25</v>
      </c>
      <c r="C4" s="13" t="s">
        <v>26</v>
      </c>
      <c r="D4" s="13" t="s">
        <v>27</v>
      </c>
      <c r="E4" s="14" t="s">
        <v>28</v>
      </c>
      <c r="F4" s="14" t="s">
        <v>29</v>
      </c>
      <c r="G4" s="14" t="s">
        <v>30</v>
      </c>
      <c r="H4" s="14" t="s">
        <v>31</v>
      </c>
      <c r="I4" s="14" t="s">
        <v>32</v>
      </c>
      <c r="J4" s="14" t="s">
        <v>33</v>
      </c>
      <c r="K4" s="14" t="s">
        <v>34</v>
      </c>
      <c r="L4" s="15" t="s">
        <v>35</v>
      </c>
      <c r="M4" s="15" t="s">
        <v>36</v>
      </c>
      <c r="N4" s="15" t="s">
        <v>37</v>
      </c>
      <c r="O4" s="14" t="s">
        <v>38</v>
      </c>
      <c r="P4" s="14" t="s">
        <v>39</v>
      </c>
      <c r="Q4" s="14" t="s">
        <v>40</v>
      </c>
      <c r="R4" s="15" t="s">
        <v>41</v>
      </c>
      <c r="S4" s="15" t="s">
        <v>42</v>
      </c>
      <c r="T4" s="14" t="s">
        <v>43</v>
      </c>
      <c r="U4" s="14" t="s">
        <v>44</v>
      </c>
      <c r="V4" s="15" t="s">
        <v>45</v>
      </c>
      <c r="W4" s="15" t="s">
        <v>46</v>
      </c>
      <c r="X4" s="15" t="s">
        <v>47</v>
      </c>
      <c r="Y4" s="14" t="s">
        <v>48</v>
      </c>
      <c r="Z4" s="14" t="s">
        <v>49</v>
      </c>
      <c r="AA4" s="5"/>
      <c r="AB4" s="6" t="s">
        <v>50</v>
      </c>
      <c r="AC4" s="16" t="s">
        <v>51</v>
      </c>
      <c r="AD4" s="17" t="s">
        <v>52</v>
      </c>
      <c r="AE4" s="18"/>
      <c r="AF4" s="17" t="s">
        <v>53</v>
      </c>
      <c r="AG4" s="18"/>
      <c r="AH4" s="17" t="s">
        <v>54</v>
      </c>
      <c r="AI4" s="18"/>
      <c r="AJ4" s="17" t="s">
        <v>55</v>
      </c>
      <c r="AK4" s="18"/>
      <c r="AL4" s="5"/>
      <c r="AM4" s="5"/>
      <c r="AN4" s="5"/>
      <c r="AO4" s="5"/>
      <c r="AP4" s="5"/>
      <c r="AQ4" s="5"/>
      <c r="AR4" s="5"/>
      <c r="AS4" s="5" t="n">
        <v>4</v>
      </c>
      <c r="AT4" s="19" t="s">
        <v>56</v>
      </c>
      <c r="AU4" s="5"/>
      <c r="AV4" s="5"/>
      <c r="AW4" s="5"/>
      <c r="AX4" s="5"/>
      <c r="AY4" s="9" t="s">
        <v>57</v>
      </c>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row>
    <row r="5" customFormat="false" ht="18" hidden="false" customHeight="true" outlineLevel="0" collapsed="false">
      <c r="A5" s="20" t="n">
        <v>1</v>
      </c>
      <c r="B5" s="21" t="s">
        <v>58</v>
      </c>
      <c r="C5" s="21" t="s">
        <v>59</v>
      </c>
      <c r="D5" s="22" t="n">
        <v>2</v>
      </c>
      <c r="E5" s="21"/>
      <c r="F5" s="23"/>
      <c r="G5" s="23"/>
      <c r="H5" s="24"/>
      <c r="I5" s="24"/>
      <c r="J5" s="24" t="n">
        <v>0</v>
      </c>
      <c r="K5" s="24" t="n">
        <v>0.2</v>
      </c>
      <c r="L5" s="25" t="str">
        <f aca="false">IF(N5="", "", IF(K5=5.5, "NA", IF(J5="", "",IFERROR(N5-J5,""))))</f>
        <v/>
      </c>
      <c r="M5" s="25" t="str">
        <f aca="false">IF(N5="", "", IF(K5=5.5, "NA", IF(K5="", "",IFERROR(N5-K5,""))))</f>
        <v/>
      </c>
      <c r="N5" s="26" t="str">
        <f aca="false">'English Scores- Leveled papers'!E7</f>
        <v/>
      </c>
      <c r="O5" s="27"/>
      <c r="P5" s="27"/>
      <c r="Q5" s="27" t="n">
        <v>0.5</v>
      </c>
      <c r="R5" s="28" t="str">
        <f aca="false">'Writing Scores'!C4</f>
        <v/>
      </c>
      <c r="S5" s="29" t="str">
        <f aca="false">IF(R5="", "", IF(Q5="", "",IFERROR(R5-Q5,"")))</f>
        <v/>
      </c>
      <c r="T5" s="30" t="n">
        <v>0</v>
      </c>
      <c r="U5" s="30" t="n">
        <v>0.18</v>
      </c>
      <c r="V5" s="31" t="n">
        <f aca="false">IFERROR('Math Scores'!D9,"")</f>
        <v>0.32</v>
      </c>
      <c r="W5" s="29" t="n">
        <f aca="false">IF(V5="", "", IF(U5="", "",IFERROR(V5-U5,"")))</f>
        <v>0.14</v>
      </c>
      <c r="X5" s="32" t="str">
        <f aca="false">IF(B5="","",IF(('Cover Sheet'!$AC$6="1st"),"",IF(('Cover Sheet'!$AC$6="2nd"),"",IF(('Cover Sheet'!$AC$6="3rd"),"",IF(('Cover Sheet'!$AC$6="4th"),"",IF(('Cover Sheet'!$AC$6="5th"),"",IF(('Cover Sheet'!$AC$6="6th"),'Eng GLA 6th, 7th, 8th'!D8,IF(('Cover Sheet'!$AC$6="7th"),'Eng GLA 6th, 7th, 8th'!AQ8,IF(('Cover Sheet'!$AC$6="8th"),'Eng GLA 6th, 7th, 8th'!CG8,"ERROR")))))))))</f>
        <v/>
      </c>
      <c r="Y5" s="33"/>
      <c r="Z5" s="34"/>
      <c r="AA5" s="35"/>
      <c r="AB5" s="6" t="s">
        <v>60</v>
      </c>
      <c r="AC5" s="36" t="s">
        <v>61</v>
      </c>
      <c r="AD5" s="5"/>
      <c r="AE5" s="5"/>
      <c r="AF5" s="37"/>
      <c r="AG5" s="5"/>
      <c r="AH5" s="5"/>
      <c r="AI5" s="5"/>
      <c r="AJ5" s="37"/>
      <c r="AK5" s="5"/>
      <c r="AL5" s="5"/>
      <c r="AM5" s="5"/>
      <c r="AN5" s="5"/>
      <c r="AO5" s="5"/>
      <c r="AP5" s="5"/>
      <c r="AQ5" s="5"/>
      <c r="AR5" s="5"/>
      <c r="AS5" s="5" t="n">
        <v>5</v>
      </c>
      <c r="AT5" s="38" t="s">
        <v>62</v>
      </c>
      <c r="AU5" s="5"/>
      <c r="AV5" s="5"/>
      <c r="AW5" s="5"/>
      <c r="AX5" s="5"/>
      <c r="AY5" s="12" t="s">
        <v>63</v>
      </c>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row>
    <row r="6" customFormat="false" ht="18" hidden="false" customHeight="true" outlineLevel="0" collapsed="false">
      <c r="A6" s="39" t="n">
        <v>2</v>
      </c>
      <c r="B6" s="21" t="s">
        <v>64</v>
      </c>
      <c r="C6" s="21" t="s">
        <v>59</v>
      </c>
      <c r="D6" s="22" t="n">
        <v>2</v>
      </c>
      <c r="E6" s="21"/>
      <c r="F6" s="23"/>
      <c r="G6" s="23"/>
      <c r="H6" s="24"/>
      <c r="I6" s="24"/>
      <c r="J6" s="24" t="n">
        <v>0</v>
      </c>
      <c r="K6" s="24" t="n">
        <v>0</v>
      </c>
      <c r="L6" s="25" t="str">
        <f aca="false">IF(N6="", "", IF(K6=5.5, "NA", IF(J6="", "",IFERROR(N6-J6,""))))</f>
        <v/>
      </c>
      <c r="M6" s="25" t="str">
        <f aca="false">IF(N6="", "", IF(K6=5.5, "NA", IF(K6="", "",IFERROR(N6-K6,""))))</f>
        <v/>
      </c>
      <c r="N6" s="26" t="inlineStr">
        <f aca="false">'English Scores- Leveled papers'!E8</f>
        <is>
          <t/>
        </is>
      </c>
      <c r="O6" s="27"/>
      <c r="P6" s="27"/>
      <c r="Q6" s="27" t="n">
        <v>1</v>
      </c>
      <c r="R6" s="28" t="str">
        <f aca="false">'Writing Scores'!C5</f>
        <v/>
      </c>
      <c r="S6" s="29" t="str">
        <f aca="false">IF(R6="", "", IF(Q6="", "",IFERROR(R6-Q6,"")))</f>
        <v/>
      </c>
      <c r="T6" s="30" t="n">
        <v>0</v>
      </c>
      <c r="U6" s="30" t="n">
        <v>0.3</v>
      </c>
      <c r="V6" s="31" t="n">
        <f aca="false">IFERROR('Math Scores'!D10,"")</f>
        <v>0.16</v>
      </c>
      <c r="W6" s="29" t="n">
        <f aca="false">IF(V6="", "", IF(U6="", "",IFERROR(V6-U6,"")))</f>
        <v>-0.14</v>
      </c>
      <c r="X6" s="32" t="inlineStr">
        <f aca="false">IF(B6="","",IF(('Cover Sheet'!$AC$6="1st"),"",IF(('Cover Sheet'!$AC$6="2nd"),"",IF(('Cover Sheet'!$AC$6="3rd"),"",IF(('Cover Sheet'!$AC$6="4th"),"",IF(('Cover Sheet'!$AC$6="5th"),"",IF(('Cover Sheet'!$AC$6="6th"),'Eng GLA 6th, 7th, 8th'!D9,IF(('Cover Sheet'!$AC$6="7th"),'Eng GLA 6th, 7th, 8th'!AQ9,IF(('Cover Sheet'!$AC$6="8th"),'Eng GLA 6th, 7th, 8th'!CG9,"ERROR")))))))))</f>
        <is>
          <t/>
        </is>
      </c>
      <c r="Y6" s="33"/>
      <c r="Z6" s="34"/>
      <c r="AA6" s="35"/>
      <c r="AB6" s="6" t="s">
        <v>65</v>
      </c>
      <c r="AC6" s="36" t="s">
        <v>66</v>
      </c>
      <c r="AD6" s="35"/>
      <c r="AE6" s="35"/>
      <c r="AF6" s="35"/>
      <c r="AG6" s="35"/>
      <c r="AH6" s="35"/>
      <c r="AI6" s="35"/>
      <c r="AJ6" s="35"/>
      <c r="AK6" s="5"/>
      <c r="AL6" s="5"/>
      <c r="AM6" s="5"/>
      <c r="AN6" s="5"/>
      <c r="AO6" s="5"/>
      <c r="AP6" s="5"/>
      <c r="AQ6" s="5"/>
      <c r="AR6" s="5"/>
      <c r="AS6" s="5" t="n">
        <v>6</v>
      </c>
      <c r="AT6" s="10" t="s">
        <v>67</v>
      </c>
      <c r="AU6" s="5"/>
      <c r="AV6" s="5"/>
      <c r="AW6" s="5"/>
      <c r="AX6" s="5"/>
      <c r="AY6" s="40" t="s">
        <v>68</v>
      </c>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row>
    <row r="7" customFormat="false" ht="23.25" hidden="false" customHeight="true" outlineLevel="0" collapsed="false">
      <c r="A7" s="39" t="n">
        <v>3</v>
      </c>
      <c r="B7" s="21" t="s">
        <v>69</v>
      </c>
      <c r="C7" s="21" t="s">
        <v>59</v>
      </c>
      <c r="D7" s="22" t="n">
        <v>2</v>
      </c>
      <c r="E7" s="21"/>
      <c r="F7" s="23"/>
      <c r="G7" s="23"/>
      <c r="H7" s="24"/>
      <c r="I7" s="24"/>
      <c r="J7" s="24" t="n">
        <v>0.2</v>
      </c>
      <c r="K7" s="24" t="n">
        <v>-0.5</v>
      </c>
      <c r="L7" s="25" t="n">
        <f aca="false">IF(N7="", "", IF(K7=5.5, "NA", IF(J7="", "",IFERROR(N7-J7,""))))</f>
        <v>0.3</v>
      </c>
      <c r="M7" s="25" t="n">
        <f aca="false">IF(N7="", "", IF(K7=5.5, "NA", IF(K7="", "",IFERROR(N7-K7,""))))</f>
        <v>1</v>
      </c>
      <c r="N7" s="26" t="n">
        <f aca="false">'English Scores- Leveled papers'!E9</f>
        <v>0.5</v>
      </c>
      <c r="O7" s="27"/>
      <c r="P7" s="27"/>
      <c r="Q7" s="27" t="n">
        <v>0.8</v>
      </c>
      <c r="R7" s="28" t="n">
        <f aca="false">'Writing Scores'!C6</f>
        <v>0.5</v>
      </c>
      <c r="S7" s="29" t="n">
        <f aca="false">IF(R7="", "", IF(Q7="", "",IFERROR(R7-Q7,"")))</f>
        <v>-0.3</v>
      </c>
      <c r="T7" s="30" t="n">
        <v>0</v>
      </c>
      <c r="U7" s="30" t="n">
        <v>0.13</v>
      </c>
      <c r="V7" s="31" t="n">
        <f aca="false">IFERROR('Math Scores'!D11,"")</f>
        <v>0.15</v>
      </c>
      <c r="W7" s="29" t="n">
        <f aca="false">IF(V7="", "", IF(U7="", "",IFERROR(V7-U7,"")))</f>
        <v>0.02</v>
      </c>
      <c r="X7" s="32" t="inlineStr">
        <f aca="false">IF(B7="","",IF(('Cover Sheet'!$AC$6="1st"),"",IF(('Cover Sheet'!$AC$6="2nd"),"",IF(('Cover Sheet'!$AC$6="3rd"),"",IF(('Cover Sheet'!$AC$6="4th"),"",IF(('Cover Sheet'!$AC$6="5th"),"",IF(('Cover Sheet'!$AC$6="6th"),'Eng GLA 6th, 7th, 8th'!D10,IF(('Cover Sheet'!$AC$6="7th"),'Eng GLA 6th, 7th, 8th'!AQ10,IF(('Cover Sheet'!$AC$6="8th"),'Eng GLA 6th, 7th, 8th'!CG10,"ERROR")))))))))</f>
        <is>
          <t/>
        </is>
      </c>
      <c r="Y7" s="33"/>
      <c r="Z7" s="34"/>
      <c r="AA7" s="35"/>
      <c r="AB7" s="6" t="s">
        <v>70</v>
      </c>
      <c r="AC7" s="36" t="s">
        <v>71</v>
      </c>
      <c r="AD7" s="35"/>
      <c r="AE7" s="35"/>
      <c r="AF7" s="35"/>
      <c r="AG7" s="35"/>
      <c r="AH7" s="35"/>
      <c r="AI7" s="35"/>
      <c r="AJ7" s="35"/>
      <c r="AK7" s="5"/>
      <c r="AL7" s="5"/>
      <c r="AM7" s="5"/>
      <c r="AN7" s="5"/>
      <c r="AO7" s="5"/>
      <c r="AP7" s="5"/>
      <c r="AQ7" s="5"/>
      <c r="AR7" s="5"/>
      <c r="AS7" s="5" t="n">
        <v>7</v>
      </c>
      <c r="AT7" s="5"/>
      <c r="AU7" s="5"/>
      <c r="AV7" s="5"/>
      <c r="AW7" s="5"/>
      <c r="AX7" s="5"/>
      <c r="AY7" s="9" t="s">
        <v>72</v>
      </c>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row>
    <row r="8" customFormat="false" ht="18" hidden="false" customHeight="true" outlineLevel="0" collapsed="false">
      <c r="A8" s="39" t="n">
        <v>4</v>
      </c>
      <c r="B8" s="21" t="s">
        <v>73</v>
      </c>
      <c r="C8" s="21" t="s">
        <v>59</v>
      </c>
      <c r="D8" s="22" t="n">
        <v>2</v>
      </c>
      <c r="E8" s="21"/>
      <c r="F8" s="23"/>
      <c r="G8" s="23"/>
      <c r="H8" s="24"/>
      <c r="I8" s="24"/>
      <c r="J8" s="24"/>
      <c r="K8" s="24" t="n">
        <v>0.2</v>
      </c>
      <c r="L8" s="25" t="str">
        <f aca="false">IF(N8="", "", IF(K8=5.5, "NA", IF(J8="", "",IFERROR(N8-J8,""))))</f>
        <v/>
      </c>
      <c r="M8" s="25" t="n">
        <f aca="false">IF(N8="", "", IF(K8=5.5, "NA", IF(K8="", "",IFERROR(N8-K8,""))))</f>
        <v>0</v>
      </c>
      <c r="N8" s="26" t="n">
        <f aca="false">'English Scores- Leveled papers'!E10</f>
        <v>0.2</v>
      </c>
      <c r="O8" s="27"/>
      <c r="P8" s="27"/>
      <c r="Q8" s="27"/>
      <c r="R8" s="28" t="n">
        <f aca="false">'Writing Scores'!C7</f>
        <v>0.25</v>
      </c>
      <c r="S8" s="29" t="str">
        <f aca="false">IF(R8="", "", IF(Q8="", "",IFERROR(R8-Q8,"")))</f>
        <v/>
      </c>
      <c r="T8" s="30"/>
      <c r="U8" s="30" t="n">
        <v>0.15</v>
      </c>
      <c r="V8" s="31" t="n">
        <f aca="false">IFERROR('Math Scores'!D12,"")</f>
        <v>0.29</v>
      </c>
      <c r="W8" s="29" t="n">
        <f aca="false">IF(V8="", "", IF(U8="", "",IFERROR(V8-U8,"")))</f>
        <v>0.14</v>
      </c>
      <c r="X8" s="32" t="inlineStr">
        <f aca="false">IF(B8="","",IF(('Cover Sheet'!$AC$6="1st"),"",IF(('Cover Sheet'!$AC$6="2nd"),"",IF(('Cover Sheet'!$AC$6="3rd"),"",IF(('Cover Sheet'!$AC$6="4th"),"",IF(('Cover Sheet'!$AC$6="5th"),"",IF(('Cover Sheet'!$AC$6="6th"),'Eng GLA 6th, 7th, 8th'!D11,IF(('Cover Sheet'!$AC$6="7th"),'Eng GLA 6th, 7th, 8th'!AQ11,IF(('Cover Sheet'!$AC$6="8th"),'Eng GLA 6th, 7th, 8th'!CG11,"ERROR")))))))))</f>
        <is>
          <t/>
        </is>
      </c>
      <c r="Y8" s="33"/>
      <c r="Z8" s="34"/>
      <c r="AA8" s="35"/>
      <c r="AB8" s="6" t="s">
        <v>74</v>
      </c>
      <c r="AC8" s="41" t="s">
        <v>75</v>
      </c>
      <c r="AD8" s="5"/>
      <c r="AE8" s="5"/>
      <c r="AF8" s="37"/>
      <c r="AG8" s="5"/>
      <c r="AH8" s="5"/>
      <c r="AI8" s="5"/>
      <c r="AJ8" s="37"/>
      <c r="AK8" s="5"/>
      <c r="AL8" s="5"/>
      <c r="AM8" s="5"/>
      <c r="AN8" s="5"/>
      <c r="AO8" s="5"/>
      <c r="AP8" s="5"/>
      <c r="AQ8" s="5"/>
      <c r="AR8" s="5"/>
      <c r="AS8" s="5" t="n">
        <v>8</v>
      </c>
      <c r="AT8" s="5"/>
      <c r="AU8" s="5"/>
      <c r="AV8" s="5"/>
      <c r="AW8" s="5"/>
      <c r="AX8" s="5"/>
      <c r="AY8" s="9" t="s">
        <v>76</v>
      </c>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row>
    <row r="9" customFormat="false" ht="24" hidden="false" customHeight="true" outlineLevel="0" collapsed="false">
      <c r="A9" s="39" t="n">
        <v>5</v>
      </c>
      <c r="B9" s="42" t="s">
        <v>77</v>
      </c>
      <c r="C9" s="21" t="s">
        <v>59</v>
      </c>
      <c r="D9" s="22" t="n">
        <v>2</v>
      </c>
      <c r="E9" s="21"/>
      <c r="F9" s="23"/>
      <c r="G9" s="23"/>
      <c r="H9" s="24"/>
      <c r="I9" s="24"/>
      <c r="J9" s="24"/>
      <c r="K9" s="24" t="n">
        <v>0</v>
      </c>
      <c r="L9" s="25" t="str">
        <f aca="false">IF(N9="", "", IF(K9=5.5, "NA", IF(J9="", "",IFERROR(N9-J9,""))))</f>
        <v/>
      </c>
      <c r="M9" s="25" t="n">
        <f aca="false">IF(N9="", "", IF(K9=5.5, "NA", IF(K9="", "",IFERROR(N9-K9,""))))</f>
        <v>1</v>
      </c>
      <c r="N9" s="26" t="n">
        <f aca="false">'English Scores- Leveled papers'!E11</f>
        <v>1</v>
      </c>
      <c r="O9" s="27"/>
      <c r="P9" s="27"/>
      <c r="Q9" s="27"/>
      <c r="R9" s="28" t="n">
        <f aca="false">'Writing Scores'!C8</f>
        <v>0.583333333333333</v>
      </c>
      <c r="S9" s="29" t="str">
        <f aca="false">IF(R9="", "", IF(Q9="", "",IFERROR(R9-Q9,"")))</f>
        <v/>
      </c>
      <c r="T9" s="30"/>
      <c r="U9" s="30" t="n">
        <v>0.23</v>
      </c>
      <c r="V9" s="31" t="n">
        <f aca="false">IFERROR('Math Scores'!D13,"")</f>
        <v>0.55</v>
      </c>
      <c r="W9" s="29" t="n">
        <f aca="false">IF(V9="", "", IF(U9="", "",IFERROR(V9-U9,"")))</f>
        <v>0.32</v>
      </c>
      <c r="X9" s="32" t="inlineStr">
        <f aca="false">IF(B9="","",IF(('Cover Sheet'!$AC$6="1st"),"",IF(('Cover Sheet'!$AC$6="2nd"),"",IF(('Cover Sheet'!$AC$6="3rd"),"",IF(('Cover Sheet'!$AC$6="4th"),"",IF(('Cover Sheet'!$AC$6="5th"),"",IF(('Cover Sheet'!$AC$6="6th"),'Eng GLA 6th, 7th, 8th'!D12,IF(('Cover Sheet'!$AC$6="7th"),'Eng GLA 6th, 7th, 8th'!AQ12,IF(('Cover Sheet'!$AC$6="8th"),'Eng GLA 6th, 7th, 8th'!CG12,"ERROR")))))))))</f>
        <is>
          <t/>
        </is>
      </c>
      <c r="Y9" s="33"/>
      <c r="Z9" s="34"/>
      <c r="AA9" s="35"/>
      <c r="AB9" s="6" t="s">
        <v>78</v>
      </c>
      <c r="AC9" s="7"/>
      <c r="AD9" s="35"/>
      <c r="AE9" s="35"/>
      <c r="AF9" s="35"/>
      <c r="AG9" s="35"/>
      <c r="AH9" s="35"/>
      <c r="AI9" s="35"/>
      <c r="AJ9" s="35"/>
      <c r="AK9" s="5"/>
      <c r="AL9" s="5"/>
      <c r="AM9" s="5"/>
      <c r="AN9" s="5"/>
      <c r="AO9" s="5"/>
      <c r="AP9" s="5"/>
      <c r="AQ9" s="5"/>
      <c r="AR9" s="5"/>
      <c r="AS9" s="5" t="n">
        <v>9</v>
      </c>
      <c r="AT9" s="5"/>
      <c r="AU9" s="5"/>
      <c r="AV9" s="5"/>
      <c r="AW9" s="5"/>
      <c r="AX9" s="5"/>
      <c r="AY9" s="9" t="s">
        <v>79</v>
      </c>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row>
    <row r="10" customFormat="false" ht="22.5" hidden="false" customHeight="true" outlineLevel="0" collapsed="false">
      <c r="A10" s="39" t="n">
        <v>6</v>
      </c>
      <c r="B10" s="42" t="s">
        <v>80</v>
      </c>
      <c r="C10" s="21" t="s">
        <v>59</v>
      </c>
      <c r="D10" s="22" t="n">
        <v>1</v>
      </c>
      <c r="E10" s="21"/>
      <c r="F10" s="23"/>
      <c r="G10" s="23"/>
      <c r="H10" s="24"/>
      <c r="I10" s="24"/>
      <c r="J10" s="24"/>
      <c r="K10" s="24" t="n">
        <v>0.5</v>
      </c>
      <c r="L10" s="25" t="str">
        <f aca="false">IF(N10="", "", IF(K10=5.5, "NA", IF(J10="", "",IFERROR(N10-J10,""))))</f>
        <v/>
      </c>
      <c r="M10" s="25" t="n">
        <f aca="false">IF(N10="", "", IF(K10=5.5, "NA", IF(K10="", "",IFERROR(N10-K10,""))))</f>
        <v>0.5</v>
      </c>
      <c r="N10" s="26" t="n">
        <f aca="false">'English Scores- Leveled papers'!E12</f>
        <v>1</v>
      </c>
      <c r="O10" s="27"/>
      <c r="P10" s="27"/>
      <c r="Q10" s="27" t="n">
        <v>0.4</v>
      </c>
      <c r="R10" s="28" t="n">
        <f aca="false">'Writing Scores'!C9</f>
        <v>1.08333333333333</v>
      </c>
      <c r="S10" s="29" t="n">
        <f aca="false">IF(R10="", "", IF(Q10="", "",IFERROR(R10-Q10,"")))</f>
        <v>0.683333333333333</v>
      </c>
      <c r="T10" s="30"/>
      <c r="U10" s="30" t="n">
        <v>0.23</v>
      </c>
      <c r="V10" s="31" t="n">
        <f aca="false">IFERROR('Math Scores'!D14,"")</f>
        <v>0.63</v>
      </c>
      <c r="W10" s="29" t="n">
        <f aca="false">IF(V10="", "", IF(U10="", "",IFERROR(V10-U10,"")))</f>
        <v>0.4</v>
      </c>
      <c r="X10" s="32" t="inlineStr">
        <f aca="false">IF(B10="","",IF(('Cover Sheet'!$AC$6="1st"),"",IF(('Cover Sheet'!$AC$6="2nd"),"",IF(('Cover Sheet'!$AC$6="3rd"),"",IF(('Cover Sheet'!$AC$6="4th"),"",IF(('Cover Sheet'!$AC$6="5th"),"",IF(('Cover Sheet'!$AC$6="6th"),'Eng GLA 6th, 7th, 8th'!D13,IF(('Cover Sheet'!$AC$6="7th"),'Eng GLA 6th, 7th, 8th'!AQ13,IF(('Cover Sheet'!$AC$6="8th"),'Eng GLA 6th, 7th, 8th'!CG13,"ERROR")))))))))</f>
        <is>
          <t/>
        </is>
      </c>
      <c r="Y10" s="33"/>
      <c r="Z10" s="34"/>
      <c r="AA10" s="35"/>
      <c r="AB10" s="6" t="s">
        <v>81</v>
      </c>
      <c r="AC10" s="7"/>
      <c r="AD10" s="35"/>
      <c r="AE10" s="35"/>
      <c r="AF10" s="35"/>
      <c r="AG10" s="35"/>
      <c r="AH10" s="35"/>
      <c r="AI10" s="35"/>
      <c r="AJ10" s="35"/>
      <c r="AK10" s="5"/>
      <c r="AL10" s="5"/>
      <c r="AM10" s="5"/>
      <c r="AN10" s="5"/>
      <c r="AO10" s="5"/>
      <c r="AP10" s="5"/>
      <c r="AQ10" s="5"/>
      <c r="AR10" s="5"/>
      <c r="AS10" s="5" t="n">
        <v>10</v>
      </c>
      <c r="AT10" s="5"/>
      <c r="AU10" s="5"/>
      <c r="AV10" s="5"/>
      <c r="AW10" s="5"/>
      <c r="AX10" s="5"/>
      <c r="AY10" s="12" t="s">
        <v>82</v>
      </c>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row>
    <row r="11" customFormat="false" ht="22.5" hidden="false" customHeight="true" outlineLevel="0" collapsed="false">
      <c r="A11" s="39" t="n">
        <v>7</v>
      </c>
      <c r="B11" s="21" t="s">
        <v>83</v>
      </c>
      <c r="C11" s="21" t="s">
        <v>59</v>
      </c>
      <c r="D11" s="22" t="n">
        <v>1</v>
      </c>
      <c r="E11" s="21"/>
      <c r="F11" s="23"/>
      <c r="G11" s="23"/>
      <c r="H11" s="24"/>
      <c r="I11" s="24"/>
      <c r="J11" s="24" t="n">
        <v>-0.5</v>
      </c>
      <c r="K11" s="24"/>
      <c r="L11" s="25" t="n">
        <f aca="false">IF(N11="", "", IF(K11=5.5, "NA", IF(J11="", "",IFERROR(N11-J11,""))))</f>
        <v>0.7</v>
      </c>
      <c r="M11" s="25" t="str">
        <f aca="false">IF(N11="", "", IF(K11=5.5, "NA", IF(K11="", "",IFERROR(N11-K11,""))))</f>
        <v/>
      </c>
      <c r="N11" s="26" t="n">
        <f aca="false">'English Scores- Leveled papers'!E13</f>
        <v>0.2</v>
      </c>
      <c r="O11" s="27"/>
      <c r="P11" s="27"/>
      <c r="Q11" s="27" t="n">
        <v>0</v>
      </c>
      <c r="R11" s="28" t="n">
        <f aca="false">'Writing Scores'!C10</f>
        <v>0.25</v>
      </c>
      <c r="S11" s="29" t="n">
        <f aca="false">IF(R11="", "", IF(Q11="", "",IFERROR(R11-Q11,"")))</f>
        <v>0.25</v>
      </c>
      <c r="T11" s="30"/>
      <c r="U11" s="30" t="n">
        <v>0</v>
      </c>
      <c r="V11" s="31" t="n">
        <f aca="false">IFERROR('Math Scores'!D15,"")</f>
        <v>0.21</v>
      </c>
      <c r="W11" s="29" t="n">
        <f aca="false">IF(V11="", "", IF(U11="", "",IFERROR(V11-U11,"")))</f>
        <v>0.21</v>
      </c>
      <c r="X11" s="32" t="inlineStr">
        <f aca="false">IF(B11="","",IF(('Cover Sheet'!$AC$6="1st"),"",IF(('Cover Sheet'!$AC$6="2nd"),"",IF(('Cover Sheet'!$AC$6="3rd"),"",IF(('Cover Sheet'!$AC$6="4th"),"",IF(('Cover Sheet'!$AC$6="5th"),"",IF(('Cover Sheet'!$AC$6="6th"),'Eng GLA 6th, 7th, 8th'!D14,IF(('Cover Sheet'!$AC$6="7th"),'Eng GLA 6th, 7th, 8th'!AQ14,IF(('Cover Sheet'!$AC$6="8th"),'Eng GLA 6th, 7th, 8th'!CG14,"ERROR")))))))))</f>
        <is>
          <t/>
        </is>
      </c>
      <c r="Y11" s="33"/>
      <c r="Z11" s="34"/>
      <c r="AA11" s="35"/>
      <c r="AB11" s="6" t="s">
        <v>84</v>
      </c>
      <c r="AC11" s="7"/>
      <c r="AD11" s="35"/>
      <c r="AE11" s="35"/>
      <c r="AF11" s="35"/>
      <c r="AG11" s="35"/>
      <c r="AH11" s="35"/>
      <c r="AI11" s="35"/>
      <c r="AJ11" s="35"/>
      <c r="AK11" s="5"/>
      <c r="AL11" s="5"/>
      <c r="AM11" s="5"/>
      <c r="AN11" s="5"/>
      <c r="AO11" s="5"/>
      <c r="AP11" s="5"/>
      <c r="AQ11" s="5"/>
      <c r="AR11" s="5"/>
      <c r="AS11" s="5" t="s">
        <v>85</v>
      </c>
      <c r="AT11" s="5"/>
      <c r="AU11" s="5"/>
      <c r="AV11" s="5"/>
      <c r="AW11" s="5"/>
      <c r="AX11" s="5"/>
      <c r="AY11" s="9" t="s">
        <v>86</v>
      </c>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c r="CD11" s="5"/>
      <c r="CE11" s="5"/>
    </row>
    <row r="12" customFormat="false" ht="20.25" hidden="false" customHeight="true" outlineLevel="0" collapsed="false">
      <c r="A12" s="39" t="n">
        <v>8</v>
      </c>
      <c r="B12" s="21" t="s">
        <v>87</v>
      </c>
      <c r="C12" s="21" t="s">
        <v>59</v>
      </c>
      <c r="D12" s="22" t="n">
        <v>2</v>
      </c>
      <c r="E12" s="21"/>
      <c r="F12" s="23"/>
      <c r="G12" s="23"/>
      <c r="H12" s="24"/>
      <c r="I12" s="24"/>
      <c r="J12" s="24" t="n">
        <v>0.5</v>
      </c>
      <c r="K12" s="24" t="n">
        <v>0</v>
      </c>
      <c r="L12" s="25" t="n">
        <f aca="false">IF(N12="", "", IF(K12=5.5, "NA", IF(J12="", "",IFERROR(N12-J12,""))))</f>
        <v>0</v>
      </c>
      <c r="M12" s="25" t="n">
        <f aca="false">IF(N12="", "", IF(K12=5.5, "NA", IF(K12="", "",IFERROR(N12-K12,""))))</f>
        <v>0.5</v>
      </c>
      <c r="N12" s="26" t="n">
        <f aca="false">'English Scores- Leveled papers'!E14</f>
        <v>0.5</v>
      </c>
      <c r="O12" s="27"/>
      <c r="P12" s="27"/>
      <c r="Q12" s="27" t="n">
        <f aca="false">['file:///home/vivek/Downloads/TFI Downloads/Trackers/MOY 2014_Spandana_Vivek(1).xlsx']'Writing Scores'!E6</f>
        <v>0</v>
      </c>
      <c r="R12" s="28" t="n">
        <f aca="false">'Writing Scores'!C11</f>
        <v>0.583333333333333</v>
      </c>
      <c r="S12" s="29" t="n">
        <f aca="false">IF(R12="", "", IF(Q12="", "",IFERROR(R12-Q12,"")))</f>
        <v>0.583333333333333</v>
      </c>
      <c r="T12" s="30" t="n">
        <v>0.03</v>
      </c>
      <c r="U12" s="30" t="n">
        <v>0.3</v>
      </c>
      <c r="V12" s="31" t="n">
        <f aca="false">IFERROR('Math Scores'!D16,"")</f>
        <v>0.4</v>
      </c>
      <c r="W12" s="29" t="n">
        <f aca="false">IF(V12="", "", IF(U12="", "",IFERROR(V12-U12,"")))</f>
        <v>0.1</v>
      </c>
      <c r="X12" s="32" t="inlineStr">
        <f aca="false">IF(B12="","",IF(('Cover Sheet'!$AC$6="1st"),"",IF(('Cover Sheet'!$AC$6="2nd"),"",IF(('Cover Sheet'!$AC$6="3rd"),"",IF(('Cover Sheet'!$AC$6="4th"),"",IF(('Cover Sheet'!$AC$6="5th"),"",IF(('Cover Sheet'!$AC$6="6th"),'Eng GLA 6th, 7th, 8th'!D15,IF(('Cover Sheet'!$AC$6="7th"),'Eng GLA 6th, 7th, 8th'!AQ15,IF(('Cover Sheet'!$AC$6="8th"),'Eng GLA 6th, 7th, 8th'!CG15,"ERROR")))))))))</f>
        <is>
          <t/>
        </is>
      </c>
      <c r="Y12" s="33"/>
      <c r="Z12" s="34"/>
      <c r="AA12" s="35"/>
      <c r="AB12" s="6" t="s">
        <v>88</v>
      </c>
      <c r="AC12" s="7" t="s">
        <v>89</v>
      </c>
      <c r="AD12" s="35"/>
      <c r="AE12" s="35"/>
      <c r="AF12" s="35"/>
      <c r="AG12" s="35"/>
      <c r="AH12" s="35"/>
      <c r="AI12" s="35"/>
      <c r="AJ12" s="35"/>
      <c r="AK12" s="5"/>
      <c r="AL12" s="5"/>
      <c r="AM12" s="5"/>
      <c r="AN12" s="5"/>
      <c r="AO12" s="5"/>
      <c r="AP12" s="5"/>
      <c r="AQ12" s="5"/>
      <c r="AR12" s="5"/>
      <c r="AS12" s="5"/>
      <c r="AT12" s="5"/>
      <c r="AU12" s="5"/>
      <c r="AV12" s="5"/>
      <c r="AW12" s="5"/>
      <c r="AX12" s="5"/>
      <c r="AY12" s="40" t="s">
        <v>90</v>
      </c>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c r="CD12" s="5"/>
      <c r="CE12" s="5"/>
    </row>
    <row r="13" customFormat="false" ht="18" hidden="false" customHeight="true" outlineLevel="0" collapsed="false">
      <c r="A13" s="39" t="n">
        <v>9</v>
      </c>
      <c r="B13" s="42" t="s">
        <v>91</v>
      </c>
      <c r="C13" s="21" t="s">
        <v>59</v>
      </c>
      <c r="D13" s="22" t="n">
        <v>1</v>
      </c>
      <c r="E13" s="21"/>
      <c r="F13" s="23"/>
      <c r="G13" s="23"/>
      <c r="H13" s="24"/>
      <c r="I13" s="24"/>
      <c r="J13" s="24" t="n">
        <v>0.5</v>
      </c>
      <c r="K13" s="24" t="n">
        <v>0.2</v>
      </c>
      <c r="L13" s="25" t="n">
        <f aca="false">IF(N13="", "", IF(K13=5.5, "NA", IF(J13="", "",IFERROR(N13-J13,""))))</f>
        <v>0.5</v>
      </c>
      <c r="M13" s="25" t="n">
        <f aca="false">IF(N13="", "", IF(K13=5.5, "NA", IF(K13="", "",IFERROR(N13-K13,""))))</f>
        <v>0.8</v>
      </c>
      <c r="N13" s="26" t="n">
        <f aca="false">'English Scores- Leveled papers'!E15</f>
        <v>1</v>
      </c>
      <c r="O13" s="27"/>
      <c r="P13" s="27"/>
      <c r="Q13" s="27" t="n">
        <v>0.1</v>
      </c>
      <c r="R13" s="28" t="n">
        <f aca="false">'Writing Scores'!C12</f>
        <v>0.0833333333333333</v>
      </c>
      <c r="S13" s="29" t="n">
        <f aca="false">IF(R13="", "", IF(Q13="", "",IFERROR(R13-Q13,"")))</f>
        <v>-0.0166666666666667</v>
      </c>
      <c r="T13" s="30"/>
      <c r="U13" s="30" t="n">
        <v>0.43</v>
      </c>
      <c r="V13" s="31" t="n">
        <f aca="false">IFERROR('Math Scores'!D17,"")</f>
        <v>0.57</v>
      </c>
      <c r="W13" s="29" t="n">
        <f aca="false">IF(V13="", "", IF(U13="", "",IFERROR(V13-U13,"")))</f>
        <v>0.14</v>
      </c>
      <c r="X13" s="32" t="inlineStr">
        <f aca="false">IF(B13="","",IF(('Cover Sheet'!$AC$6="1st"),"",IF(('Cover Sheet'!$AC$6="2nd"),"",IF(('Cover Sheet'!$AC$6="3rd"),"",IF(('Cover Sheet'!$AC$6="4th"),"",IF(('Cover Sheet'!$AC$6="5th"),"",IF(('Cover Sheet'!$AC$6="6th"),'Eng GLA 6th, 7th, 8th'!D16,IF(('Cover Sheet'!$AC$6="7th"),'Eng GLA 6th, 7th, 8th'!AQ16,IF(('Cover Sheet'!$AC$6="8th"),'Eng GLA 6th, 7th, 8th'!CG16,"ERROR")))))))))</f>
        <is>
          <t/>
        </is>
      </c>
      <c r="Y13" s="33"/>
      <c r="Z13" s="34"/>
      <c r="AA13" s="35"/>
      <c r="AB13" s="6" t="s">
        <v>92</v>
      </c>
      <c r="AC13" s="7"/>
      <c r="AD13" s="35"/>
      <c r="AE13" s="5"/>
      <c r="AF13" s="5"/>
      <c r="AG13" s="37"/>
      <c r="AH13" s="5"/>
      <c r="AI13" s="5"/>
      <c r="AJ13" s="5"/>
      <c r="AK13" s="37"/>
      <c r="AL13" s="5"/>
      <c r="AM13" s="5"/>
      <c r="AN13" s="5"/>
      <c r="AO13" s="5"/>
      <c r="AP13" s="5"/>
      <c r="AQ13" s="5"/>
      <c r="AR13" s="5"/>
      <c r="AS13" s="5"/>
      <c r="AT13" s="5"/>
      <c r="AU13" s="5"/>
      <c r="AV13" s="5"/>
      <c r="AW13" s="5"/>
      <c r="AX13" s="5"/>
      <c r="AY13" s="12" t="s">
        <v>93</v>
      </c>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c r="CD13" s="5"/>
      <c r="CE13" s="5"/>
    </row>
    <row r="14" customFormat="false" ht="27.75" hidden="false" customHeight="true" outlineLevel="0" collapsed="false">
      <c r="A14" s="39" t="n">
        <v>10</v>
      </c>
      <c r="B14" s="21" t="s">
        <v>94</v>
      </c>
      <c r="C14" s="21" t="s">
        <v>59</v>
      </c>
      <c r="D14" s="22" t="n">
        <v>2</v>
      </c>
      <c r="E14" s="21"/>
      <c r="F14" s="23"/>
      <c r="G14" s="23"/>
      <c r="H14" s="24"/>
      <c r="I14" s="24"/>
      <c r="J14" s="24"/>
      <c r="K14" s="24" t="n">
        <v>0</v>
      </c>
      <c r="L14" s="25" t="str">
        <f aca="false">IF(N14="", "", IF(K14=5.5, "NA", IF(J14="", "",IFERROR(N14-J14,""))))</f>
        <v/>
      </c>
      <c r="M14" s="25" t="str">
        <f aca="false">IF(N14="", "", IF(K14=5.5, "NA", IF(K14="", "",IFERROR(N14-K14,""))))</f>
        <v/>
      </c>
      <c r="N14" s="26" t="inlineStr">
        <f aca="false">'English Scores- Leveled papers'!E16</f>
        <is>
          <t/>
        </is>
      </c>
      <c r="O14" s="27"/>
      <c r="P14" s="27"/>
      <c r="Q14" s="27"/>
      <c r="R14" s="28" t="str">
        <f aca="false">'Writing Scores'!C13</f>
        <v/>
      </c>
      <c r="S14" s="29" t="str">
        <f aca="false">IF(R14="", "", IF(Q14="", "",IFERROR(R14-Q14,"")))</f>
        <v/>
      </c>
      <c r="T14" s="30"/>
      <c r="U14" s="30" t="n">
        <v>0.18</v>
      </c>
      <c r="V14" s="31" t="n">
        <f aca="false">IFERROR('Math Scores'!D18,"")</f>
        <v>0.11</v>
      </c>
      <c r="W14" s="29" t="n">
        <f aca="false">IF(V14="", "", IF(U14="", "",IFERROR(V14-U14,"")))</f>
        <v>-0.07</v>
      </c>
      <c r="X14" s="32" t="inlineStr">
        <f aca="false">IF(B14="","",IF(('Cover Sheet'!$AC$6="1st"),"",IF(('Cover Sheet'!$AC$6="2nd"),"",IF(('Cover Sheet'!$AC$6="3rd"),"",IF(('Cover Sheet'!$AC$6="4th"),"",IF(('Cover Sheet'!$AC$6="5th"),"",IF(('Cover Sheet'!$AC$6="6th"),'Eng GLA 6th, 7th, 8th'!D17,IF(('Cover Sheet'!$AC$6="7th"),'Eng GLA 6th, 7th, 8th'!AQ17,IF(('Cover Sheet'!$AC$6="8th"),'Eng GLA 6th, 7th, 8th'!CG17,"ERROR")))))))))</f>
        <is>
          <t/>
        </is>
      </c>
      <c r="Y14" s="33"/>
      <c r="Z14" s="34"/>
      <c r="AA14" s="35"/>
      <c r="AB14" s="6" t="s">
        <v>95</v>
      </c>
      <c r="AC14" s="7"/>
      <c r="AD14" s="35"/>
      <c r="AE14" s="35"/>
      <c r="AF14" s="35"/>
      <c r="AG14" s="35"/>
      <c r="AH14" s="35"/>
      <c r="AI14" s="35"/>
      <c r="AJ14" s="35"/>
      <c r="AK14" s="35"/>
      <c r="AL14" s="5"/>
      <c r="AM14" s="5"/>
      <c r="AN14" s="5"/>
      <c r="AO14" s="5"/>
      <c r="AP14" s="5"/>
      <c r="AQ14" s="5"/>
      <c r="AR14" s="5"/>
      <c r="AS14" s="5"/>
      <c r="AT14" s="5"/>
      <c r="AU14" s="5"/>
      <c r="AV14" s="5"/>
      <c r="AW14" s="5"/>
      <c r="AX14" s="5"/>
      <c r="AY14" s="9" t="s">
        <v>96</v>
      </c>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5"/>
    </row>
    <row r="15" customFormat="false" ht="30" hidden="false" customHeight="true" outlineLevel="0" collapsed="false">
      <c r="A15" s="39" t="n">
        <v>11</v>
      </c>
      <c r="B15" s="21" t="s">
        <v>97</v>
      </c>
      <c r="C15" s="21" t="s">
        <v>59</v>
      </c>
      <c r="D15" s="22" t="n">
        <v>2</v>
      </c>
      <c r="E15" s="21"/>
      <c r="F15" s="23"/>
      <c r="G15" s="23"/>
      <c r="H15" s="24"/>
      <c r="I15" s="24"/>
      <c r="J15" s="24" t="n">
        <v>0</v>
      </c>
      <c r="K15" s="24" t="n">
        <v>-0.5</v>
      </c>
      <c r="L15" s="25" t="n">
        <f aca="false">IF(N15="", "", IF(K15=5.5, "NA", IF(J15="", "",IFERROR(N15-J15,""))))</f>
        <v>0</v>
      </c>
      <c r="M15" s="25" t="n">
        <f aca="false">IF(N15="", "", IF(K15=5.5, "NA", IF(K15="", "",IFERROR(N15-K15,""))))</f>
        <v>0.5</v>
      </c>
      <c r="N15" s="26" t="n">
        <f aca="false">'English Scores- Leveled papers'!E17</f>
        <v>0</v>
      </c>
      <c r="O15" s="27"/>
      <c r="P15" s="27"/>
      <c r="Q15" s="27"/>
      <c r="R15" s="28" t="n">
        <f aca="false">'Writing Scores'!C14</f>
        <v>0.25</v>
      </c>
      <c r="S15" s="29" t="str">
        <f aca="false">IF(R15="", "", IF(Q15="", "",IFERROR(R15-Q15,"")))</f>
        <v/>
      </c>
      <c r="T15" s="30" t="n">
        <v>0.08</v>
      </c>
      <c r="U15" s="30" t="n">
        <v>0.07</v>
      </c>
      <c r="V15" s="31" t="n">
        <f aca="false">IFERROR('Math Scores'!D19,"")</f>
        <v>0.08</v>
      </c>
      <c r="W15" s="29" t="n">
        <f aca="false">IF(V15="", "", IF(U15="", "",IFERROR(V15-U15,"")))</f>
        <v>0.01</v>
      </c>
      <c r="X15" s="32" t="inlineStr">
        <f aca="false">IF(B15="","",IF(('Cover Sheet'!$AC$6="1st"),"",IF(('Cover Sheet'!$AC$6="2nd"),"",IF(('Cover Sheet'!$AC$6="3rd"),"",IF(('Cover Sheet'!$AC$6="4th"),"",IF(('Cover Sheet'!$AC$6="5th"),"",IF(('Cover Sheet'!$AC$6="6th"),'Eng GLA 6th, 7th, 8th'!D18,IF(('Cover Sheet'!$AC$6="7th"),'Eng GLA 6th, 7th, 8th'!AQ18,IF(('Cover Sheet'!$AC$6="8th"),'Eng GLA 6th, 7th, 8th'!CG18,"ERROR")))))))))</f>
        <is>
          <t/>
        </is>
      </c>
      <c r="Y15" s="33"/>
      <c r="Z15" s="34"/>
      <c r="AA15" s="35"/>
      <c r="AB15" s="6" t="s">
        <v>98</v>
      </c>
      <c r="AC15" s="7"/>
      <c r="AD15" s="35"/>
      <c r="AE15" s="35"/>
      <c r="AF15" s="35"/>
      <c r="AG15" s="35"/>
      <c r="AH15" s="35"/>
      <c r="AI15" s="35"/>
      <c r="AJ15" s="35"/>
      <c r="AK15" s="35"/>
      <c r="AL15" s="5"/>
      <c r="AM15" s="5"/>
      <c r="AN15" s="5"/>
      <c r="AO15" s="5"/>
      <c r="AP15" s="5"/>
      <c r="AQ15" s="5"/>
      <c r="AR15" s="5"/>
      <c r="AS15" s="5"/>
      <c r="AT15" s="5"/>
      <c r="AU15" s="5"/>
      <c r="AV15" s="5"/>
      <c r="AW15" s="5"/>
      <c r="AX15" s="5"/>
      <c r="AY15" s="9" t="s">
        <v>99</v>
      </c>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c r="CD15" s="5"/>
      <c r="CE15" s="5"/>
    </row>
    <row r="16" customFormat="false" ht="26.25" hidden="false" customHeight="true" outlineLevel="0" collapsed="false">
      <c r="A16" s="39" t="n">
        <v>12</v>
      </c>
      <c r="B16" s="21" t="s">
        <v>100</v>
      </c>
      <c r="C16" s="21" t="s">
        <v>59</v>
      </c>
      <c r="D16" s="22" t="n">
        <v>2</v>
      </c>
      <c r="E16" s="21"/>
      <c r="F16" s="23"/>
      <c r="G16" s="23"/>
      <c r="H16" s="24"/>
      <c r="I16" s="24"/>
      <c r="J16" s="24" t="n">
        <v>1</v>
      </c>
      <c r="K16" s="24" t="n">
        <v>1.5</v>
      </c>
      <c r="L16" s="25" t="n">
        <f aca="false">IF(N16="", "", IF(K16=5.5, "NA", IF(J16="", "",IFERROR(N16-J16,""))))</f>
        <v>2</v>
      </c>
      <c r="M16" s="25" t="n">
        <f aca="false">IF(N16="", "", IF(K16=5.5, "NA", IF(K16="", "",IFERROR(N16-K16,""))))</f>
        <v>1.5</v>
      </c>
      <c r="N16" s="26" t="n">
        <f aca="false">'English Scores- Leveled papers'!E18</f>
        <v>3</v>
      </c>
      <c r="O16" s="27"/>
      <c r="P16" s="27"/>
      <c r="Q16" s="27" t="n">
        <v>0.5</v>
      </c>
      <c r="R16" s="28" t="n">
        <f aca="false">'Writing Scores'!C15</f>
        <v>1.33333333333333</v>
      </c>
      <c r="S16" s="29" t="n">
        <f aca="false">IF(R16="", "", IF(Q16="", "",IFERROR(R16-Q16,"")))</f>
        <v>0.833333333333333</v>
      </c>
      <c r="T16" s="30"/>
      <c r="U16" s="30" t="n">
        <v>0.65</v>
      </c>
      <c r="V16" s="31" t="n">
        <f aca="false">IFERROR('Math Scores'!D20,"")</f>
        <v>0.79</v>
      </c>
      <c r="W16" s="29" t="n">
        <f aca="false">IF(V16="", "", IF(U16="", "",IFERROR(V16-U16,"")))</f>
        <v>0.14</v>
      </c>
      <c r="X16" s="32" t="inlineStr">
        <f aca="false">IF(B16="","",IF(('Cover Sheet'!$AC$6="1st"),"",IF(('Cover Sheet'!$AC$6="2nd"),"",IF(('Cover Sheet'!$AC$6="3rd"),"",IF(('Cover Sheet'!$AC$6="4th"),"",IF(('Cover Sheet'!$AC$6="5th"),"",IF(('Cover Sheet'!$AC$6="6th"),'Eng GLA 6th, 7th, 8th'!D19,IF(('Cover Sheet'!$AC$6="7th"),'Eng GLA 6th, 7th, 8th'!AQ19,IF(('Cover Sheet'!$AC$6="8th"),'Eng GLA 6th, 7th, 8th'!CG19,"ERROR")))))))))</f>
        <is>
          <t/>
        </is>
      </c>
      <c r="Y16" s="33"/>
      <c r="Z16" s="34"/>
      <c r="AA16" s="35"/>
      <c r="AB16" s="6" t="s">
        <v>101</v>
      </c>
      <c r="AC16" s="7"/>
      <c r="AD16" s="35"/>
      <c r="AE16" s="35"/>
      <c r="AF16" s="35"/>
      <c r="AG16" s="35"/>
      <c r="AH16" s="35"/>
      <c r="AI16" s="35"/>
      <c r="AJ16" s="35"/>
      <c r="AK16" s="5"/>
      <c r="AL16" s="5"/>
      <c r="AM16" s="5"/>
      <c r="AN16" s="5"/>
      <c r="AO16" s="5"/>
      <c r="AP16" s="5"/>
      <c r="AQ16" s="5"/>
      <c r="AR16" s="5"/>
      <c r="AS16" s="5"/>
      <c r="AT16" s="5"/>
      <c r="AU16" s="5"/>
      <c r="AV16" s="5"/>
      <c r="AW16" s="5"/>
      <c r="AX16" s="5"/>
      <c r="AY16" s="9" t="s">
        <v>102</v>
      </c>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c r="CD16" s="5"/>
      <c r="CE16" s="5"/>
    </row>
    <row r="17" customFormat="false" ht="30.75" hidden="false" customHeight="true" outlineLevel="0" collapsed="false">
      <c r="A17" s="39" t="n">
        <v>13</v>
      </c>
      <c r="B17" s="42" t="s">
        <v>103</v>
      </c>
      <c r="C17" s="21" t="s">
        <v>59</v>
      </c>
      <c r="D17" s="22" t="s">
        <v>85</v>
      </c>
      <c r="E17" s="21"/>
      <c r="F17" s="23"/>
      <c r="G17" s="23"/>
      <c r="H17" s="24"/>
      <c r="I17" s="24"/>
      <c r="J17" s="24"/>
      <c r="K17" s="24"/>
      <c r="L17" s="25" t="str">
        <f aca="false">IF(N17="", "", IF(K17=5.5, "NA", IF(J17="", "",IFERROR(N17-J17,""))))</f>
        <v/>
      </c>
      <c r="M17" s="25" t="str">
        <f aca="false">IF(N17="", "", IF(K17=5.5, "NA", IF(K17="", "",IFERROR(N17-K17,""))))</f>
        <v/>
      </c>
      <c r="N17" s="26" t="inlineStr">
        <f aca="false">'English Scores- Leveled papers'!E19</f>
        <is>
          <t/>
        </is>
      </c>
      <c r="O17" s="27"/>
      <c r="P17" s="27"/>
      <c r="Q17" s="27"/>
      <c r="R17" s="28" t="inlineStr">
        <f aca="false">'Writing Scores'!C16</f>
        <is>
          <t/>
        </is>
      </c>
      <c r="S17" s="29" t="str">
        <f aca="false">IF(R17="", "", IF(Q17="", "",IFERROR(R17-Q17,"")))</f>
        <v/>
      </c>
      <c r="T17" s="30"/>
      <c r="U17" s="30"/>
      <c r="V17" s="31" t="inlineStr">
        <f aca="false">IFERROR('Math Scores'!D21,"")</f>
        <is>
          <t/>
        </is>
      </c>
      <c r="W17" s="29" t="str">
        <f aca="false">IF(V17="", "", IF(U17="", "",IFERROR(V17-U17,"")))</f>
        <v/>
      </c>
      <c r="X17" s="32" t="inlineStr">
        <f aca="false">IF(B17="","",IF(('Cover Sheet'!$AC$6="1st"),"",IF(('Cover Sheet'!$AC$6="2nd"),"",IF(('Cover Sheet'!$AC$6="3rd"),"",IF(('Cover Sheet'!$AC$6="4th"),"",IF(('Cover Sheet'!$AC$6="5th"),"",IF(('Cover Sheet'!$AC$6="6th"),'Eng GLA 6th, 7th, 8th'!D20,IF(('Cover Sheet'!$AC$6="7th"),'Eng GLA 6th, 7th, 8th'!AQ20,IF(('Cover Sheet'!$AC$6="8th"),'Eng GLA 6th, 7th, 8th'!CG20,"ERROR")))))))))</f>
        <is>
          <t/>
        </is>
      </c>
      <c r="Y17" s="33"/>
      <c r="Z17" s="34"/>
      <c r="AA17" s="35"/>
      <c r="AB17" s="6" t="s">
        <v>104</v>
      </c>
      <c r="AC17" s="7"/>
      <c r="AD17" s="35"/>
      <c r="AE17" s="35"/>
      <c r="AF17" s="35"/>
      <c r="AG17" s="35"/>
      <c r="AH17" s="35"/>
      <c r="AI17" s="35"/>
      <c r="AJ17" s="35"/>
      <c r="AK17" s="5"/>
      <c r="AL17" s="5"/>
      <c r="AM17" s="5"/>
      <c r="AN17" s="5"/>
      <c r="AO17" s="5"/>
      <c r="AP17" s="5"/>
      <c r="AQ17" s="5"/>
      <c r="AR17" s="5"/>
      <c r="AS17" s="5"/>
      <c r="AT17" s="5"/>
      <c r="AU17" s="5"/>
      <c r="AV17" s="5"/>
      <c r="AW17" s="5"/>
      <c r="AX17" s="5"/>
      <c r="AY17" s="9" t="s">
        <v>105</v>
      </c>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c r="CD17" s="5"/>
      <c r="CE17" s="5"/>
    </row>
    <row r="18" customFormat="false" ht="27.75" hidden="false" customHeight="true" outlineLevel="0" collapsed="false">
      <c r="A18" s="39" t="n">
        <v>14</v>
      </c>
      <c r="B18" s="21" t="s">
        <v>106</v>
      </c>
      <c r="C18" s="21" t="s">
        <v>59</v>
      </c>
      <c r="D18" s="22" t="n">
        <v>2</v>
      </c>
      <c r="E18" s="21"/>
      <c r="F18" s="23"/>
      <c r="G18" s="23"/>
      <c r="H18" s="24"/>
      <c r="I18" s="24"/>
      <c r="J18" s="24" t="n">
        <v>0</v>
      </c>
      <c r="K18" s="24" t="n">
        <v>-0.5</v>
      </c>
      <c r="L18" s="25" t="n">
        <f aca="false">IF(N18="", "", IF(K18=5.5, "NA", IF(J18="", "",IFERROR(N18-J18,""))))</f>
        <v>0.5</v>
      </c>
      <c r="M18" s="25" t="n">
        <f aca="false">IF(N18="", "", IF(K18=5.5, "NA", IF(K18="", "",IFERROR(N18-K18,""))))</f>
        <v>1</v>
      </c>
      <c r="N18" s="26" t="n">
        <f aca="false">'English Scores- Leveled papers'!E20</f>
        <v>0.5</v>
      </c>
      <c r="O18" s="27"/>
      <c r="P18" s="27"/>
      <c r="Q18" s="27" t="n">
        <v>0</v>
      </c>
      <c r="R18" s="28" t="n">
        <f aca="false">'Writing Scores'!C17</f>
        <v>0.416666666666667</v>
      </c>
      <c r="S18" s="29" t="n">
        <f aca="false">IF(R18="", "", IF(Q18="", "",IFERROR(R18-Q18,"")))</f>
        <v>0.416666666666667</v>
      </c>
      <c r="T18" s="30" t="n">
        <v>0.02</v>
      </c>
      <c r="U18" s="30" t="n">
        <v>0.2</v>
      </c>
      <c r="V18" s="31" t="n">
        <f aca="false">IFERROR('Math Scores'!D22,"")</f>
        <v>0.39</v>
      </c>
      <c r="W18" s="29" t="n">
        <f aca="false">IF(V18="", "", IF(U18="", "",IFERROR(V18-U18,"")))</f>
        <v>0.19</v>
      </c>
      <c r="X18" s="32" t="inlineStr">
        <f aca="false">IF(B18="","",IF(('Cover Sheet'!$AC$6="1st"),"",IF(('Cover Sheet'!$AC$6="2nd"),"",IF(('Cover Sheet'!$AC$6="3rd"),"",IF(('Cover Sheet'!$AC$6="4th"),"",IF(('Cover Sheet'!$AC$6="5th"),"",IF(('Cover Sheet'!$AC$6="6th"),'Eng GLA 6th, 7th, 8th'!D21,IF(('Cover Sheet'!$AC$6="7th"),'Eng GLA 6th, 7th, 8th'!AQ21,IF(('Cover Sheet'!$AC$6="8th"),'Eng GLA 6th, 7th, 8th'!CG21,"ERROR")))))))))</f>
        <is>
          <t/>
        </is>
      </c>
      <c r="Y18" s="33"/>
      <c r="Z18" s="34"/>
      <c r="AA18" s="35"/>
      <c r="AB18" s="6" t="s">
        <v>107</v>
      </c>
      <c r="AC18" s="7"/>
      <c r="AD18" s="35"/>
      <c r="AE18" s="35"/>
      <c r="AF18" s="35"/>
      <c r="AG18" s="35"/>
      <c r="AH18" s="35"/>
      <c r="AI18" s="35"/>
      <c r="AJ18" s="35"/>
      <c r="AK18" s="5"/>
      <c r="AL18" s="5"/>
      <c r="AM18" s="5"/>
      <c r="AN18" s="5"/>
      <c r="AO18" s="5"/>
      <c r="AP18" s="5"/>
      <c r="AQ18" s="5"/>
      <c r="AR18" s="5"/>
      <c r="AS18" s="5"/>
      <c r="AT18" s="5"/>
      <c r="AU18" s="5"/>
      <c r="AV18" s="5"/>
      <c r="AW18" s="5"/>
      <c r="AX18" s="5"/>
      <c r="AY18" s="40" t="s">
        <v>108</v>
      </c>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c r="CD18" s="5"/>
      <c r="CE18" s="5"/>
    </row>
    <row r="19" customFormat="false" ht="24" hidden="false" customHeight="true" outlineLevel="0" collapsed="false">
      <c r="A19" s="39" t="n">
        <v>15</v>
      </c>
      <c r="B19" s="42" t="s">
        <v>109</v>
      </c>
      <c r="C19" s="21" t="s">
        <v>59</v>
      </c>
      <c r="D19" s="22" t="n">
        <v>2</v>
      </c>
      <c r="E19" s="21"/>
      <c r="F19" s="23"/>
      <c r="G19" s="23"/>
      <c r="H19" s="24"/>
      <c r="I19" s="24"/>
      <c r="J19" s="24"/>
      <c r="K19" s="24" t="n">
        <v>1.5</v>
      </c>
      <c r="L19" s="25" t="str">
        <f aca="false">IF(N19="", "", IF(K19=5.5, "NA", IF(J19="", "",IFERROR(N19-J19,""))))</f>
        <v/>
      </c>
      <c r="M19" s="25" t="n">
        <f aca="false">IF(N19="", "", IF(K19=5.5, "NA", IF(K19="", "",IFERROR(N19-K19,""))))</f>
        <v>0.5</v>
      </c>
      <c r="N19" s="26" t="n">
        <f aca="false">'English Scores- Leveled papers'!E21</f>
        <v>2</v>
      </c>
      <c r="O19" s="27"/>
      <c r="P19" s="27"/>
      <c r="Q19" s="27" t="n">
        <v>0.7</v>
      </c>
      <c r="R19" s="28" t="n">
        <f aca="false">'Writing Scores'!C18</f>
        <v>1</v>
      </c>
      <c r="S19" s="29" t="n">
        <f aca="false">IF(R19="", "", IF(Q19="", "",IFERROR(R19-Q19,"")))</f>
        <v>0.3</v>
      </c>
      <c r="T19" s="30"/>
      <c r="U19" s="30" t="n">
        <v>0.4</v>
      </c>
      <c r="V19" s="31" t="n">
        <f aca="false">IFERROR('Math Scores'!D23,"")</f>
        <v>0.66</v>
      </c>
      <c r="W19" s="29" t="n">
        <f aca="false">IF(V19="", "", IF(U19="", "",IFERROR(V19-U19,"")))</f>
        <v>0.26</v>
      </c>
      <c r="X19" s="32" t="inlineStr">
        <f aca="false">IF(B19="","",IF(('Cover Sheet'!$AC$6="1st"),"",IF(('Cover Sheet'!$AC$6="2nd"),"",IF(('Cover Sheet'!$AC$6="3rd"),"",IF(('Cover Sheet'!$AC$6="4th"),"",IF(('Cover Sheet'!$AC$6="5th"),"",IF(('Cover Sheet'!$AC$6="6th"),'Eng GLA 6th, 7th, 8th'!D22,IF(('Cover Sheet'!$AC$6="7th"),'Eng GLA 6th, 7th, 8th'!AQ22,IF(('Cover Sheet'!$AC$6="8th"),'Eng GLA 6th, 7th, 8th'!CG22,"ERROR")))))))))</f>
        <is>
          <t/>
        </is>
      </c>
      <c r="Y19" s="33"/>
      <c r="Z19" s="34"/>
      <c r="AA19" s="35"/>
      <c r="AB19" s="6" t="s">
        <v>110</v>
      </c>
      <c r="AC19" s="7" t="s">
        <v>62</v>
      </c>
      <c r="AD19" s="35"/>
      <c r="AE19" s="35"/>
      <c r="AF19" s="35"/>
      <c r="AG19" s="35"/>
      <c r="AH19" s="35"/>
      <c r="AI19" s="35"/>
      <c r="AJ19" s="35"/>
      <c r="AK19" s="5"/>
      <c r="AL19" s="5"/>
      <c r="AM19" s="5"/>
      <c r="AN19" s="5"/>
      <c r="AO19" s="5"/>
      <c r="AP19" s="5"/>
      <c r="AQ19" s="5"/>
      <c r="AR19" s="5"/>
      <c r="AS19" s="5"/>
      <c r="AT19" s="5"/>
      <c r="AU19" s="5"/>
      <c r="AV19" s="5"/>
      <c r="AW19" s="5"/>
      <c r="AX19" s="5"/>
      <c r="AY19" s="43" t="s">
        <v>111</v>
      </c>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row>
    <row r="20" customFormat="false" ht="19.5" hidden="false" customHeight="true" outlineLevel="0" collapsed="false">
      <c r="A20" s="39" t="n">
        <v>16</v>
      </c>
      <c r="B20" s="21" t="s">
        <v>112</v>
      </c>
      <c r="C20" s="21" t="s">
        <v>59</v>
      </c>
      <c r="D20" s="22" t="n">
        <v>2</v>
      </c>
      <c r="E20" s="21"/>
      <c r="F20" s="23"/>
      <c r="G20" s="23"/>
      <c r="H20" s="24"/>
      <c r="I20" s="24"/>
      <c r="J20" s="24" t="n">
        <v>0.5</v>
      </c>
      <c r="K20" s="24" t="n">
        <v>1</v>
      </c>
      <c r="L20" s="25" t="n">
        <f aca="false">IF(N20="", "", IF(K20=5.5, "NA", IF(J20="", "",IFERROR(N20-J20,""))))</f>
        <v>1</v>
      </c>
      <c r="M20" s="25" t="n">
        <f aca="false">IF(N20="", "", IF(K20=5.5, "NA", IF(K20="", "",IFERROR(N20-K20,""))))</f>
        <v>0.5</v>
      </c>
      <c r="N20" s="26" t="n">
        <f aca="false">'English Scores- Leveled papers'!E22</f>
        <v>1.5</v>
      </c>
      <c r="O20" s="27"/>
      <c r="P20" s="27"/>
      <c r="Q20" s="27" t="n">
        <v>0.6</v>
      </c>
      <c r="R20" s="28" t="n">
        <f aca="false">'Writing Scores'!C19</f>
        <v>1.5</v>
      </c>
      <c r="S20" s="29" t="n">
        <f aca="false">IF(R20="", "", IF(Q20="", "",IFERROR(R20-Q20,"")))</f>
        <v>0.9</v>
      </c>
      <c r="T20" s="30" t="n">
        <v>0.09</v>
      </c>
      <c r="U20" s="30" t="n">
        <v>0.3</v>
      </c>
      <c r="V20" s="31" t="n">
        <f aca="false">IFERROR('Math Scores'!D24,"")</f>
        <v>0.64</v>
      </c>
      <c r="W20" s="29" t="n">
        <f aca="false">IF(V20="", "", IF(U20="", "",IFERROR(V20-U20,"")))</f>
        <v>0.34</v>
      </c>
      <c r="X20" s="32" t="inlineStr">
        <f aca="false">IF(B20="","",IF(('Cover Sheet'!$AC$6="1st"),"",IF(('Cover Sheet'!$AC$6="2nd"),"",IF(('Cover Sheet'!$AC$6="3rd"),"",IF(('Cover Sheet'!$AC$6="4th"),"",IF(('Cover Sheet'!$AC$6="5th"),"",IF(('Cover Sheet'!$AC$6="6th"),'Eng GLA 6th, 7th, 8th'!D23,IF(('Cover Sheet'!$AC$6="7th"),'Eng GLA 6th, 7th, 8th'!AQ23,IF(('Cover Sheet'!$AC$6="8th"),'Eng GLA 6th, 7th, 8th'!CG23,"ERROR")))))))))</f>
        <is>
          <t/>
        </is>
      </c>
      <c r="Y20" s="33"/>
      <c r="Z20" s="34"/>
      <c r="AA20" s="35"/>
      <c r="AB20" s="6" t="s">
        <v>113</v>
      </c>
      <c r="AC20" s="7"/>
      <c r="AD20" s="35"/>
      <c r="AE20" s="35"/>
      <c r="AF20" s="35"/>
      <c r="AG20" s="35"/>
      <c r="AH20" s="35"/>
      <c r="AI20" s="35"/>
      <c r="AJ20" s="35"/>
      <c r="AK20" s="5"/>
      <c r="AL20" s="5"/>
      <c r="AM20" s="5"/>
      <c r="AN20" s="5"/>
      <c r="AO20" s="5"/>
      <c r="AP20" s="5"/>
      <c r="AQ20" s="5"/>
      <c r="AR20" s="5"/>
      <c r="AS20" s="5"/>
      <c r="AT20" s="5"/>
      <c r="AU20" s="5"/>
      <c r="AV20" s="5"/>
      <c r="AW20" s="5"/>
      <c r="AX20" s="5"/>
      <c r="AY20" s="40" t="s">
        <v>114</v>
      </c>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c r="CD20" s="5"/>
      <c r="CE20" s="5"/>
    </row>
    <row r="21" customFormat="false" ht="18" hidden="false" customHeight="true" outlineLevel="0" collapsed="false">
      <c r="A21" s="39" t="n">
        <v>17</v>
      </c>
      <c r="B21" s="21" t="s">
        <v>115</v>
      </c>
      <c r="C21" s="21" t="s">
        <v>59</v>
      </c>
      <c r="D21" s="22" t="n">
        <v>2</v>
      </c>
      <c r="E21" s="21"/>
      <c r="F21" s="23"/>
      <c r="G21" s="23"/>
      <c r="H21" s="24"/>
      <c r="I21" s="24"/>
      <c r="J21" s="24" t="n">
        <v>0</v>
      </c>
      <c r="K21" s="24" t="n">
        <v>-0.5</v>
      </c>
      <c r="L21" s="25" t="n">
        <f aca="false">IF(N21="", "", IF(K21=5.5, "NA", IF(J21="", "",IFERROR(N21-J21,""))))</f>
        <v>0.5</v>
      </c>
      <c r="M21" s="25" t="n">
        <f aca="false">IF(N21="", "", IF(K21=5.5, "NA", IF(K21="", "",IFERROR(N21-K21,""))))</f>
        <v>1</v>
      </c>
      <c r="N21" s="26" t="n">
        <f aca="false">'English Scores- Leveled papers'!E23</f>
        <v>0.5</v>
      </c>
      <c r="O21" s="27"/>
      <c r="P21" s="27"/>
      <c r="Q21" s="27" t="n">
        <v>0</v>
      </c>
      <c r="R21" s="28" t="n">
        <f aca="false">'Writing Scores'!C20</f>
        <v>0.0833333333333333</v>
      </c>
      <c r="S21" s="29" t="n">
        <f aca="false">IF(R21="", "", IF(Q21="", "",IFERROR(R21-Q21,"")))</f>
        <v>0.0833333333333333</v>
      </c>
      <c r="T21" s="30" t="n">
        <v>0</v>
      </c>
      <c r="U21" s="30" t="n">
        <v>0.05</v>
      </c>
      <c r="V21" s="31" t="n">
        <f aca="false">IFERROR('Math Scores'!D25,"")</f>
        <v>0.22</v>
      </c>
      <c r="W21" s="29" t="n">
        <f aca="false">IF(V21="", "", IF(U21="", "",IFERROR(V21-U21,"")))</f>
        <v>0.17</v>
      </c>
      <c r="X21" s="32" t="inlineStr">
        <f aca="false">IF(B21="","",IF(('Cover Sheet'!$AC$6="1st"),"",IF(('Cover Sheet'!$AC$6="2nd"),"",IF(('Cover Sheet'!$AC$6="3rd"),"",IF(('Cover Sheet'!$AC$6="4th"),"",IF(('Cover Sheet'!$AC$6="5th"),"",IF(('Cover Sheet'!$AC$6="6th"),'Eng GLA 6th, 7th, 8th'!D24,IF(('Cover Sheet'!$AC$6="7th"),'Eng GLA 6th, 7th, 8th'!AQ24,IF(('Cover Sheet'!$AC$6="8th"),'Eng GLA 6th, 7th, 8th'!CG24,"ERROR")))))))))</f>
        <is>
          <t/>
        </is>
      </c>
      <c r="Y21" s="33"/>
      <c r="Z21" s="34"/>
      <c r="AA21" s="35"/>
      <c r="AB21" s="44"/>
      <c r="AC21" s="35"/>
      <c r="AD21" s="35"/>
      <c r="AE21" s="35"/>
      <c r="AF21" s="35"/>
      <c r="AG21" s="35"/>
      <c r="AH21" s="35"/>
      <c r="AI21" s="35"/>
      <c r="AJ21" s="35"/>
      <c r="AK21" s="5"/>
      <c r="AL21" s="5"/>
      <c r="AM21" s="5"/>
      <c r="AN21" s="5"/>
      <c r="AO21" s="5"/>
      <c r="AP21" s="5"/>
      <c r="AQ21" s="5"/>
      <c r="AR21" s="5"/>
      <c r="AS21" s="5"/>
      <c r="AT21" s="5"/>
      <c r="AU21" s="5"/>
      <c r="AV21" s="5"/>
      <c r="AW21" s="5"/>
      <c r="AX21" s="5"/>
      <c r="AY21" s="9" t="s">
        <v>116</v>
      </c>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c r="CD21" s="5"/>
      <c r="CE21" s="5"/>
    </row>
    <row r="22" customFormat="false" ht="18" hidden="false" customHeight="true" outlineLevel="0" collapsed="false">
      <c r="A22" s="39" t="n">
        <v>18</v>
      </c>
      <c r="B22" s="21" t="s">
        <v>117</v>
      </c>
      <c r="C22" s="21" t="s">
        <v>59</v>
      </c>
      <c r="D22" s="22" t="n">
        <v>2</v>
      </c>
      <c r="E22" s="21"/>
      <c r="F22" s="23"/>
      <c r="G22" s="23"/>
      <c r="H22" s="24"/>
      <c r="I22" s="24"/>
      <c r="J22" s="24" t="n">
        <v>0</v>
      </c>
      <c r="K22" s="24" t="n">
        <v>0</v>
      </c>
      <c r="L22" s="25" t="n">
        <f aca="false">IF(N22="", "", IF(K22=5.5, "NA", IF(J22="", "",IFERROR(N22-J22,""))))</f>
        <v>1.5</v>
      </c>
      <c r="M22" s="25" t="n">
        <f aca="false">IF(N22="", "", IF(K22=5.5, "NA", IF(K22="", "",IFERROR(N22-K22,""))))</f>
        <v>1.5</v>
      </c>
      <c r="N22" s="26" t="n">
        <f aca="false">'English Scores- Leveled papers'!E24</f>
        <v>1.5</v>
      </c>
      <c r="O22" s="27"/>
      <c r="P22" s="27"/>
      <c r="Q22" s="27"/>
      <c r="R22" s="28" t="n">
        <f aca="false">'Writing Scores'!C21</f>
        <v>0.583333333333333</v>
      </c>
      <c r="S22" s="29" t="str">
        <f aca="false">IF(R22="", "", IF(Q22="", "",IFERROR(R22-Q22,"")))</f>
        <v/>
      </c>
      <c r="T22" s="30"/>
      <c r="U22" s="30" t="n">
        <v>0.05</v>
      </c>
      <c r="V22" s="31" t="n">
        <f aca="false">IFERROR('Math Scores'!D26,"")</f>
        <v>0.34</v>
      </c>
      <c r="W22" s="29" t="n">
        <f aca="false">IF(V22="", "", IF(U22="", "",IFERROR(V22-U22,"")))</f>
        <v>0.29</v>
      </c>
      <c r="X22" s="32" t="inlineStr">
        <f aca="false">IF(B22="","",IF(('Cover Sheet'!$AC$6="1st"),"",IF(('Cover Sheet'!$AC$6="2nd"),"",IF(('Cover Sheet'!$AC$6="3rd"),"",IF(('Cover Sheet'!$AC$6="4th"),"",IF(('Cover Sheet'!$AC$6="5th"),"",IF(('Cover Sheet'!$AC$6="6th"),'Eng GLA 6th, 7th, 8th'!D25,IF(('Cover Sheet'!$AC$6="7th"),'Eng GLA 6th, 7th, 8th'!AQ25,IF(('Cover Sheet'!$AC$6="8th"),'Eng GLA 6th, 7th, 8th'!CG25,"ERROR")))))))))</f>
        <is>
          <t/>
        </is>
      </c>
      <c r="Y22" s="33"/>
      <c r="Z22" s="34"/>
      <c r="AA22" s="35"/>
      <c r="AB22" s="44"/>
      <c r="AC22" s="35"/>
      <c r="AD22" s="35"/>
      <c r="AE22" s="35"/>
      <c r="AF22" s="35"/>
      <c r="AG22" s="35"/>
      <c r="AH22" s="35"/>
      <c r="AI22" s="35"/>
      <c r="AJ22" s="35"/>
      <c r="AK22" s="5"/>
      <c r="AL22" s="5"/>
      <c r="AM22" s="5"/>
      <c r="AN22" s="5"/>
      <c r="AO22" s="5"/>
      <c r="AP22" s="5"/>
      <c r="AQ22" s="5"/>
      <c r="AR22" s="5"/>
      <c r="AS22" s="5"/>
      <c r="AT22" s="5"/>
      <c r="AU22" s="5"/>
      <c r="AV22" s="5"/>
      <c r="AW22" s="5"/>
      <c r="AX22" s="5"/>
      <c r="AY22" s="9" t="s">
        <v>118</v>
      </c>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row>
    <row r="23" customFormat="false" ht="18" hidden="false" customHeight="true" outlineLevel="0" collapsed="false">
      <c r="A23" s="39" t="n">
        <v>19</v>
      </c>
      <c r="B23" s="42" t="s">
        <v>119</v>
      </c>
      <c r="C23" s="21" t="s">
        <v>59</v>
      </c>
      <c r="D23" s="22" t="n">
        <v>2</v>
      </c>
      <c r="E23" s="21"/>
      <c r="F23" s="23"/>
      <c r="G23" s="23"/>
      <c r="H23" s="24"/>
      <c r="I23" s="24"/>
      <c r="J23" s="24" t="n">
        <v>1</v>
      </c>
      <c r="K23" s="24" t="n">
        <v>1.5</v>
      </c>
      <c r="L23" s="25" t="n">
        <f aca="false">IF(N23="", "", IF(K23=5.5, "NA", IF(J23="", "",IFERROR(N23-J23,""))))</f>
        <v>1.5</v>
      </c>
      <c r="M23" s="25" t="n">
        <f aca="false">IF(N23="", "", IF(K23=5.5, "NA", IF(K23="", "",IFERROR(N23-K23,""))))</f>
        <v>1</v>
      </c>
      <c r="N23" s="26" t="n">
        <f aca="false">'English Scores- Leveled papers'!E25</f>
        <v>2.5</v>
      </c>
      <c r="O23" s="27"/>
      <c r="P23" s="27"/>
      <c r="Q23" s="27" t="n">
        <v>0.5</v>
      </c>
      <c r="R23" s="28" t="n">
        <f aca="false">'Writing Scores'!C22</f>
        <v>1.66666666666667</v>
      </c>
      <c r="S23" s="29" t="n">
        <f aca="false">IF(R23="", "", IF(Q23="", "",IFERROR(R23-Q23,"")))</f>
        <v>1.16666666666667</v>
      </c>
      <c r="T23" s="30" t="n">
        <v>0.48</v>
      </c>
      <c r="U23" s="30" t="n">
        <v>0.63</v>
      </c>
      <c r="V23" s="31" t="n">
        <f aca="false">IFERROR('Math Scores'!D27,"")</f>
        <v>0.855</v>
      </c>
      <c r="W23" s="29" t="n">
        <f aca="false">IF(V23="", "", IF(U23="", "",IFERROR(V23-U23,"")))</f>
        <v>0.225</v>
      </c>
      <c r="X23" s="32" t="inlineStr">
        <f aca="false">IF(B23="","",IF(('Cover Sheet'!$AC$6="1st"),"",IF(('Cover Sheet'!$AC$6="2nd"),"",IF(('Cover Sheet'!$AC$6="3rd"),"",IF(('Cover Sheet'!$AC$6="4th"),"",IF(('Cover Sheet'!$AC$6="5th"),"",IF(('Cover Sheet'!$AC$6="6th"),'Eng GLA 6th, 7th, 8th'!D26,IF(('Cover Sheet'!$AC$6="7th"),'Eng GLA 6th, 7th, 8th'!AQ26,IF(('Cover Sheet'!$AC$6="8th"),'Eng GLA 6th, 7th, 8th'!CG26,"ERROR")))))))))</f>
        <is>
          <t/>
        </is>
      </c>
      <c r="Y23" s="33"/>
      <c r="Z23" s="34"/>
      <c r="AA23" s="35"/>
      <c r="AB23" s="44"/>
      <c r="AC23" s="35"/>
      <c r="AD23" s="35"/>
      <c r="AE23" s="35"/>
      <c r="AF23" s="35"/>
      <c r="AG23" s="35"/>
      <c r="AH23" s="35"/>
      <c r="AI23" s="35"/>
      <c r="AJ23" s="35"/>
      <c r="AK23" s="5"/>
      <c r="AL23" s="5"/>
      <c r="AM23" s="5"/>
      <c r="AN23" s="5"/>
      <c r="AO23" s="5"/>
      <c r="AP23" s="5"/>
      <c r="AQ23" s="5"/>
      <c r="AR23" s="5"/>
      <c r="AS23" s="5"/>
      <c r="AT23" s="5"/>
      <c r="AU23" s="5"/>
      <c r="AV23" s="5"/>
      <c r="AW23" s="5"/>
      <c r="AX23" s="5"/>
      <c r="AY23" s="45" t="s">
        <v>120</v>
      </c>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row>
    <row r="24" customFormat="false" ht="18" hidden="false" customHeight="true" outlineLevel="0" collapsed="false">
      <c r="A24" s="39" t="n">
        <v>20</v>
      </c>
      <c r="B24" s="42" t="s">
        <v>121</v>
      </c>
      <c r="C24" s="21" t="s">
        <v>122</v>
      </c>
      <c r="D24" s="22" t="n">
        <v>1</v>
      </c>
      <c r="E24" s="21"/>
      <c r="F24" s="23"/>
      <c r="G24" s="23"/>
      <c r="H24" s="24"/>
      <c r="I24" s="24"/>
      <c r="J24" s="24"/>
      <c r="K24" s="24"/>
      <c r="L24" s="25" t="str">
        <f aca="false">IF(N24="", "", IF(K24=5.5, "NA", IF(J24="", "",IFERROR(N24-J24,""))))</f>
        <v/>
      </c>
      <c r="M24" s="25" t="str">
        <f aca="false">IF(N24="", "", IF(K24=5.5, "NA", IF(K24="", "",IFERROR(N24-K24,""))))</f>
        <v/>
      </c>
      <c r="N24" s="26" t="n">
        <f aca="false">'English Scores- Leveled papers'!E26</f>
        <v>2.5</v>
      </c>
      <c r="O24" s="27"/>
      <c r="P24" s="27"/>
      <c r="Q24" s="27"/>
      <c r="R24" s="28" t="inlineStr">
        <f aca="false">'Writing Scores'!C23</f>
        <is>
          <t/>
        </is>
      </c>
      <c r="S24" s="29" t="str">
        <f aca="false">IF(R24="", "", IF(Q24="", "",IFERROR(R24-Q24,"")))</f>
        <v/>
      </c>
      <c r="T24" s="30" t="n">
        <v>0.05</v>
      </c>
      <c r="U24" s="30" t="n">
        <v>0.2</v>
      </c>
      <c r="V24" s="31" t="n">
        <f aca="false">IFERROR('Math Scores'!D28,"")</f>
        <v>0.75</v>
      </c>
      <c r="W24" s="29" t="n">
        <f aca="false">IF(V24="", "", IF(U24="", "",IFERROR(V24-U24,"")))</f>
        <v>0.55</v>
      </c>
      <c r="X24" s="32" t="inlineStr">
        <f aca="false">IF(B24="","",IF(('Cover Sheet'!$AC$6="1st"),"",IF(('Cover Sheet'!$AC$6="2nd"),"",IF(('Cover Sheet'!$AC$6="3rd"),"",IF(('Cover Sheet'!$AC$6="4th"),"",IF(('Cover Sheet'!$AC$6="5th"),"",IF(('Cover Sheet'!$AC$6="6th"),'Eng GLA 6th, 7th, 8th'!D27,IF(('Cover Sheet'!$AC$6="7th"),'Eng GLA 6th, 7th, 8th'!AQ27,IF(('Cover Sheet'!$AC$6="8th"),'Eng GLA 6th, 7th, 8th'!CG27,"ERROR")))))))))</f>
        <is>
          <t/>
        </is>
      </c>
      <c r="Y24" s="33"/>
      <c r="Z24" s="34"/>
      <c r="AA24" s="35"/>
      <c r="AB24" s="44"/>
      <c r="AC24" s="35"/>
      <c r="AD24" s="35"/>
      <c r="AE24" s="35"/>
      <c r="AF24" s="35"/>
      <c r="AG24" s="35"/>
      <c r="AH24" s="35"/>
      <c r="AI24" s="35"/>
      <c r="AJ24" s="35"/>
      <c r="AK24" s="5"/>
      <c r="AL24" s="5"/>
      <c r="AM24" s="5"/>
      <c r="AN24" s="5"/>
      <c r="AO24" s="5"/>
      <c r="AP24" s="5"/>
      <c r="AQ24" s="5"/>
      <c r="AR24" s="5"/>
      <c r="AS24" s="5"/>
      <c r="AT24" s="5"/>
      <c r="AU24" s="5"/>
      <c r="AV24" s="5"/>
      <c r="AW24" s="5"/>
      <c r="AX24" s="5"/>
      <c r="AY24" s="46" t="s">
        <v>123</v>
      </c>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row>
    <row r="25" customFormat="false" ht="18" hidden="false" customHeight="true" outlineLevel="0" collapsed="false">
      <c r="A25" s="39" t="n">
        <v>21</v>
      </c>
      <c r="B25" s="42" t="s">
        <v>124</v>
      </c>
      <c r="C25" s="21" t="s">
        <v>122</v>
      </c>
      <c r="D25" s="22" t="n">
        <v>2</v>
      </c>
      <c r="E25" s="21"/>
      <c r="F25" s="23"/>
      <c r="G25" s="23"/>
      <c r="H25" s="24"/>
      <c r="I25" s="24"/>
      <c r="J25" s="24"/>
      <c r="K25" s="24" t="n">
        <v>-0.5</v>
      </c>
      <c r="L25" s="25" t="str">
        <f aca="false">IF(N25="", "", IF(K25=5.5, "NA", IF(J25="", "",IFERROR(N25-J25,""))))</f>
        <v/>
      </c>
      <c r="M25" s="25" t="n">
        <f aca="false">IF(N25="", "", IF(K25=5.5, "NA", IF(K25="", "",IFERROR(N25-K25,""))))</f>
        <v>1</v>
      </c>
      <c r="N25" s="26" t="n">
        <f aca="false">'English Scores- Leveled papers'!E27</f>
        <v>0.5</v>
      </c>
      <c r="O25" s="27"/>
      <c r="P25" s="27"/>
      <c r="Q25" s="27"/>
      <c r="R25" s="28" t="n">
        <f aca="false">'Writing Scores'!C24</f>
        <v>0.166666666666667</v>
      </c>
      <c r="S25" s="29" t="str">
        <f aca="false">IF(R25="", "", IF(Q25="", "",IFERROR(R25-Q25,"")))</f>
        <v/>
      </c>
      <c r="T25" s="30"/>
      <c r="U25" s="30" t="n">
        <v>0.1</v>
      </c>
      <c r="V25" s="31" t="n">
        <f aca="false">IFERROR('Math Scores'!D29,"")</f>
        <v>0.26</v>
      </c>
      <c r="W25" s="29" t="n">
        <f aca="false">IF(V25="", "", IF(U25="", "",IFERROR(V25-U25,"")))</f>
        <v>0.16</v>
      </c>
      <c r="X25" s="32" t="inlineStr">
        <f aca="false">IF(B25="","",IF(('Cover Sheet'!$AC$6="1st"),"",IF(('Cover Sheet'!$AC$6="2nd"),"",IF(('Cover Sheet'!$AC$6="3rd"),"",IF(('Cover Sheet'!$AC$6="4th"),"",IF(('Cover Sheet'!$AC$6="5th"),"",IF(('Cover Sheet'!$AC$6="6th"),'Eng GLA 6th, 7th, 8th'!D28,IF(('Cover Sheet'!$AC$6="7th"),'Eng GLA 6th, 7th, 8th'!AQ28,IF(('Cover Sheet'!$AC$6="8th"),'Eng GLA 6th, 7th, 8th'!CG28,"ERROR")))))))))</f>
        <is>
          <t/>
        </is>
      </c>
      <c r="Y25" s="33"/>
      <c r="Z25" s="34"/>
      <c r="AA25" s="35"/>
      <c r="AB25" s="47" t="s">
        <v>125</v>
      </c>
      <c r="AC25" s="47"/>
      <c r="AD25" s="35"/>
      <c r="AE25" s="35"/>
      <c r="AF25" s="35"/>
      <c r="AG25" s="35"/>
      <c r="AH25" s="35"/>
      <c r="AI25" s="35"/>
      <c r="AJ25" s="35"/>
      <c r="AK25" s="5"/>
      <c r="AL25" s="5"/>
      <c r="AM25" s="5"/>
      <c r="AN25" s="5"/>
      <c r="AO25" s="5"/>
      <c r="AP25" s="5"/>
      <c r="AQ25" s="5"/>
      <c r="AR25" s="5"/>
      <c r="AS25" s="5"/>
      <c r="AT25" s="5"/>
      <c r="AU25" s="5"/>
      <c r="AV25" s="5"/>
      <c r="AW25" s="5"/>
      <c r="AX25" s="5"/>
      <c r="AY25" s="48" t="s">
        <v>126</v>
      </c>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c r="CD25" s="5"/>
      <c r="CE25" s="5"/>
    </row>
    <row r="26" customFormat="false" ht="18" hidden="false" customHeight="true" outlineLevel="0" collapsed="false">
      <c r="A26" s="39" t="n">
        <v>22</v>
      </c>
      <c r="B26" s="42" t="s">
        <v>127</v>
      </c>
      <c r="C26" s="21" t="s">
        <v>122</v>
      </c>
      <c r="D26" s="22" t="n">
        <v>1</v>
      </c>
      <c r="E26" s="21"/>
      <c r="F26" s="23"/>
      <c r="G26" s="23"/>
      <c r="H26" s="24"/>
      <c r="I26" s="24"/>
      <c r="J26" s="24"/>
      <c r="K26" s="24" t="n">
        <v>-0.5</v>
      </c>
      <c r="L26" s="25" t="str">
        <f aca="false">IF(N26="", "", IF(K26=5.5, "NA", IF(J26="", "",IFERROR(N26-J26,""))))</f>
        <v/>
      </c>
      <c r="M26" s="25" t="n">
        <f aca="false">IF(N26="", "", IF(K26=5.5, "NA", IF(K26="", "",IFERROR(N26-K26,""))))</f>
        <v>1</v>
      </c>
      <c r="N26" s="26" t="n">
        <f aca="false">'English Scores- Leveled papers'!E28</f>
        <v>0.5</v>
      </c>
      <c r="O26" s="27"/>
      <c r="P26" s="27"/>
      <c r="Q26" s="27"/>
      <c r="R26" s="28" t="n">
        <f aca="false">'Writing Scores'!C25</f>
        <v>0.0833333333333333</v>
      </c>
      <c r="S26" s="29" t="str">
        <f aca="false">IF(R26="", "", IF(Q26="", "",IFERROR(R26-Q26,"")))</f>
        <v/>
      </c>
      <c r="T26" s="30"/>
      <c r="U26" s="30" t="n">
        <v>0.13</v>
      </c>
      <c r="V26" s="31" t="n">
        <f aca="false">IFERROR('Math Scores'!D30,"")</f>
        <v>0.2</v>
      </c>
      <c r="W26" s="29" t="n">
        <f aca="false">IF(V26="", "", IF(U26="", "",IFERROR(V26-U26,"")))</f>
        <v>0.07</v>
      </c>
      <c r="X26" s="32" t="inlineStr">
        <f aca="false">IF(B26="","",IF(('Cover Sheet'!$AC$6="1st"),"",IF(('Cover Sheet'!$AC$6="2nd"),"",IF(('Cover Sheet'!$AC$6="3rd"),"",IF(('Cover Sheet'!$AC$6="4th"),"",IF(('Cover Sheet'!$AC$6="5th"),"",IF(('Cover Sheet'!$AC$6="6th"),'Eng GLA 6th, 7th, 8th'!D29,IF(('Cover Sheet'!$AC$6="7th"),'Eng GLA 6th, 7th, 8th'!AQ29,IF(('Cover Sheet'!$AC$6="8th"),'Eng GLA 6th, 7th, 8th'!CG29,"ERROR")))))))))</f>
        <is>
          <t/>
        </is>
      </c>
      <c r="Y26" s="33"/>
      <c r="Z26" s="34"/>
      <c r="AA26" s="35"/>
      <c r="AB26" s="6" t="s">
        <v>128</v>
      </c>
      <c r="AC26" s="49" t="str">
        <f aca="false">IF(COUNTA(AC1:AC20)=COUNTA(AB1:AB20),"Finished","Not Finished")</f>
        <v>Not Finished</v>
      </c>
      <c r="AD26" s="35"/>
      <c r="AE26" s="35"/>
      <c r="AF26" s="35"/>
      <c r="AG26" s="35"/>
      <c r="AH26" s="35"/>
      <c r="AI26" s="35"/>
      <c r="AJ26" s="35"/>
      <c r="AK26" s="5"/>
      <c r="AL26" s="5"/>
      <c r="AM26" s="5"/>
      <c r="AN26" s="5"/>
      <c r="AO26" s="5"/>
      <c r="AP26" s="5"/>
      <c r="AQ26" s="5"/>
      <c r="AR26" s="5"/>
      <c r="AS26" s="5"/>
      <c r="AT26" s="5"/>
      <c r="AU26" s="5"/>
      <c r="AV26" s="5"/>
      <c r="AW26" s="5"/>
      <c r="AX26" s="5"/>
      <c r="AY26" s="45" t="s">
        <v>129</v>
      </c>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c r="CE26" s="5"/>
    </row>
    <row r="27" customFormat="false" ht="18" hidden="false" customHeight="true" outlineLevel="0" collapsed="false">
      <c r="A27" s="39" t="n">
        <v>23</v>
      </c>
      <c r="B27" s="42" t="s">
        <v>130</v>
      </c>
      <c r="C27" s="21" t="s">
        <v>122</v>
      </c>
      <c r="D27" s="22" t="n">
        <v>1</v>
      </c>
      <c r="E27" s="21"/>
      <c r="F27" s="23"/>
      <c r="G27" s="23"/>
      <c r="H27" s="24"/>
      <c r="I27" s="24"/>
      <c r="J27" s="24"/>
      <c r="K27" s="24" t="n">
        <v>-0.5</v>
      </c>
      <c r="L27" s="25" t="str">
        <f aca="false">IF(N27="", "", IF(K27=5.5, "NA", IF(J27="", "",IFERROR(N27-J27,""))))</f>
        <v/>
      </c>
      <c r="M27" s="25" t="n">
        <f aca="false">IF(N27="", "", IF(K27=5.5, "NA", IF(K27="", "",IFERROR(N27-K27,""))))</f>
        <v>0.7</v>
      </c>
      <c r="N27" s="26" t="n">
        <f aca="false">'English Scores- Leveled papers'!E29</f>
        <v>0.2</v>
      </c>
      <c r="O27" s="27"/>
      <c r="P27" s="27"/>
      <c r="Q27" s="27"/>
      <c r="R27" s="28" t="inlineStr">
        <f aca="false">'Writing Scores'!C26</f>
        <is>
          <t/>
        </is>
      </c>
      <c r="S27" s="29" t="str">
        <f aca="false">IF(R27="", "", IF(Q27="", "",IFERROR(R27-Q27,"")))</f>
        <v/>
      </c>
      <c r="T27" s="30"/>
      <c r="U27" s="30" t="n">
        <v>0.07</v>
      </c>
      <c r="V27" s="31" t="n">
        <f aca="false">IFERROR('Math Scores'!D31,"")</f>
        <v>0.08</v>
      </c>
      <c r="W27" s="29" t="n">
        <f aca="false">IF(V27="", "", IF(U27="", "",IFERROR(V27-U27,"")))</f>
        <v>0.01</v>
      </c>
      <c r="X27" s="32" t="inlineStr">
        <f aca="false">IF(B27="","",IF(('Cover Sheet'!$AC$6="1st"),"",IF(('Cover Sheet'!$AC$6="2nd"),"",IF(('Cover Sheet'!$AC$6="3rd"),"",IF(('Cover Sheet'!$AC$6="4th"),"",IF(('Cover Sheet'!$AC$6="5th"),"",IF(('Cover Sheet'!$AC$6="6th"),'Eng GLA 6th, 7th, 8th'!D30,IF(('Cover Sheet'!$AC$6="7th"),'Eng GLA 6th, 7th, 8th'!AQ30,IF(('Cover Sheet'!$AC$6="8th"),'Eng GLA 6th, 7th, 8th'!CG30,"ERROR")))))))))</f>
        <is>
          <t/>
        </is>
      </c>
      <c r="Y27" s="33"/>
      <c r="Z27" s="34"/>
      <c r="AA27" s="35"/>
      <c r="AB27" s="44"/>
      <c r="AC27" s="35"/>
      <c r="AD27" s="35"/>
      <c r="AE27" s="35"/>
      <c r="AF27" s="35"/>
      <c r="AG27" s="35"/>
      <c r="AH27" s="35"/>
      <c r="AI27" s="35"/>
      <c r="AJ27" s="35"/>
      <c r="AK27" s="5"/>
      <c r="AL27" s="5"/>
      <c r="AM27" s="5"/>
      <c r="AN27" s="5"/>
      <c r="AO27" s="5"/>
      <c r="AP27" s="5"/>
      <c r="AQ27" s="5"/>
      <c r="AR27" s="5"/>
      <c r="AS27" s="5"/>
      <c r="AT27" s="5"/>
      <c r="AU27" s="5"/>
      <c r="AV27" s="5"/>
      <c r="AW27" s="5"/>
      <c r="AX27" s="5"/>
      <c r="AY27" s="45" t="s">
        <v>131</v>
      </c>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c r="CD27" s="5"/>
      <c r="CE27" s="5"/>
    </row>
    <row r="28" customFormat="false" ht="18" hidden="false" customHeight="true" outlineLevel="0" collapsed="false">
      <c r="A28" s="39" t="n">
        <v>24</v>
      </c>
      <c r="B28" s="42" t="s">
        <v>132</v>
      </c>
      <c r="C28" s="21" t="s">
        <v>122</v>
      </c>
      <c r="D28" s="22" t="n">
        <v>2</v>
      </c>
      <c r="E28" s="21"/>
      <c r="F28" s="23"/>
      <c r="G28" s="23"/>
      <c r="H28" s="24"/>
      <c r="I28" s="24"/>
      <c r="J28" s="24" t="n">
        <v>-0.5</v>
      </c>
      <c r="K28" s="24" t="n">
        <v>-0.5</v>
      </c>
      <c r="L28" s="25" t="str">
        <f aca="false">IF(N28="", "", IF(K28=5.5, "NA", IF(J28="", "",IFERROR(N28-J28,""))))</f>
        <v/>
      </c>
      <c r="M28" s="25" t="str">
        <f aca="false">IF(N28="", "", IF(K28=5.5, "NA", IF(K28="", "",IFERROR(N28-K28,""))))</f>
        <v/>
      </c>
      <c r="N28" s="26" t="inlineStr">
        <f aca="false">'English Scores- Leveled papers'!E30</f>
        <is>
          <t/>
        </is>
      </c>
      <c r="O28" s="27"/>
      <c r="P28" s="27"/>
      <c r="Q28" s="27" t="n">
        <v>0</v>
      </c>
      <c r="R28" s="28" t="str">
        <f aca="false">'Writing Scores'!C27</f>
        <v/>
      </c>
      <c r="S28" s="29" t="str">
        <f aca="false">IF(R28="", "", IF(Q28="", "",IFERROR(R28-Q28,"")))</f>
        <v/>
      </c>
      <c r="T28" s="30" t="n">
        <v>0.01</v>
      </c>
      <c r="U28" s="30" t="n">
        <v>0.05</v>
      </c>
      <c r="V28" s="31" t="n">
        <f aca="false">IFERROR('Math Scores'!D32,"")</f>
        <v>0.05</v>
      </c>
      <c r="W28" s="29" t="n">
        <f aca="false">IF(V28="", "", IF(U28="", "",IFERROR(V28-U28,"")))</f>
        <v>0</v>
      </c>
      <c r="X28" s="32" t="inlineStr">
        <f aca="false">IF(B28="","",IF(('Cover Sheet'!$AC$6="1st"),"",IF(('Cover Sheet'!$AC$6="2nd"),"",IF(('Cover Sheet'!$AC$6="3rd"),"",IF(('Cover Sheet'!$AC$6="4th"),"",IF(('Cover Sheet'!$AC$6="5th"),"",IF(('Cover Sheet'!$AC$6="6th"),'Eng GLA 6th, 7th, 8th'!D31,IF(('Cover Sheet'!$AC$6="7th"),'Eng GLA 6th, 7th, 8th'!AQ31,IF(('Cover Sheet'!$AC$6="8th"),'Eng GLA 6th, 7th, 8th'!CG31,"ERROR")))))))))</f>
        <is>
          <t/>
        </is>
      </c>
      <c r="Y28" s="33"/>
      <c r="Z28" s="34"/>
      <c r="AA28" s="35"/>
      <c r="AB28" s="44"/>
      <c r="AC28" s="35"/>
      <c r="AD28" s="35"/>
      <c r="AE28" s="35"/>
      <c r="AF28" s="35"/>
      <c r="AG28" s="35"/>
      <c r="AH28" s="35"/>
      <c r="AI28" s="35"/>
      <c r="AJ28" s="35"/>
      <c r="AK28" s="5"/>
      <c r="AL28" s="5"/>
      <c r="AM28" s="5"/>
      <c r="AN28" s="5"/>
      <c r="AO28" s="5"/>
      <c r="AP28" s="5"/>
      <c r="AQ28" s="5"/>
      <c r="AR28" s="5"/>
      <c r="AS28" s="5"/>
      <c r="AT28" s="5"/>
      <c r="AU28" s="5"/>
      <c r="AV28" s="5"/>
      <c r="AW28" s="5"/>
      <c r="AX28" s="5"/>
      <c r="AY28" s="45" t="s">
        <v>133</v>
      </c>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c r="CD28" s="5"/>
      <c r="CE28" s="5"/>
    </row>
    <row r="29" customFormat="false" ht="18" hidden="false" customHeight="true" outlineLevel="0" collapsed="false">
      <c r="A29" s="39" t="n">
        <v>25</v>
      </c>
      <c r="B29" s="42" t="s">
        <v>134</v>
      </c>
      <c r="C29" s="21" t="s">
        <v>122</v>
      </c>
      <c r="D29" s="22" t="n">
        <v>2</v>
      </c>
      <c r="E29" s="21"/>
      <c r="F29" s="23"/>
      <c r="G29" s="23"/>
      <c r="H29" s="24"/>
      <c r="I29" s="24"/>
      <c r="J29" s="24"/>
      <c r="K29" s="24" t="n">
        <v>0.2</v>
      </c>
      <c r="L29" s="25" t="str">
        <f aca="false">IF(N29="", "", IF(K29=5.5, "NA", IF(J29="", "",IFERROR(N29-J29,""))))</f>
        <v/>
      </c>
      <c r="M29" s="25" t="n">
        <f aca="false">IF(N29="", "", IF(K29=5.5, "NA", IF(K29="", "",IFERROR(N29-K29,""))))</f>
        <v>0.3</v>
      </c>
      <c r="N29" s="26" t="n">
        <f aca="false">'English Scores- Leveled papers'!E31</f>
        <v>0.5</v>
      </c>
      <c r="O29" s="27"/>
      <c r="P29" s="27"/>
      <c r="Q29" s="27"/>
      <c r="R29" s="28" t="n">
        <f aca="false">'Writing Scores'!C28</f>
        <v>0.75</v>
      </c>
      <c r="S29" s="29" t="str">
        <f aca="false">IF(R29="", "", IF(Q29="", "",IFERROR(R29-Q29,"")))</f>
        <v/>
      </c>
      <c r="T29" s="30" t="n">
        <v>0.16</v>
      </c>
      <c r="U29" s="30" t="n">
        <v>0.18</v>
      </c>
      <c r="V29" s="31" t="n">
        <f aca="false">IFERROR('Math Scores'!D33,"")</f>
        <v>0.3082</v>
      </c>
      <c r="W29" s="29" t="n">
        <f aca="false">IF(V29="", "", IF(U29="", "",IFERROR(V29-U29,"")))</f>
        <v>0.1282</v>
      </c>
      <c r="X29" s="32" t="inlineStr">
        <f aca="false">IF(B29="","",IF(('Cover Sheet'!$AC$6="1st"),"",IF(('Cover Sheet'!$AC$6="2nd"),"",IF(('Cover Sheet'!$AC$6="3rd"),"",IF(('Cover Sheet'!$AC$6="4th"),"",IF(('Cover Sheet'!$AC$6="5th"),"",IF(('Cover Sheet'!$AC$6="6th"),'Eng GLA 6th, 7th, 8th'!D32,IF(('Cover Sheet'!$AC$6="7th"),'Eng GLA 6th, 7th, 8th'!AQ32,IF(('Cover Sheet'!$AC$6="8th"),'Eng GLA 6th, 7th, 8th'!CG32,"ERROR")))))))))</f>
        <is>
          <t/>
        </is>
      </c>
      <c r="Y29" s="33"/>
      <c r="Z29" s="34"/>
      <c r="AA29" s="35"/>
      <c r="AB29" s="44"/>
      <c r="AC29" s="35"/>
      <c r="AD29" s="35"/>
      <c r="AE29" s="35"/>
      <c r="AF29" s="35"/>
      <c r="AG29" s="35"/>
      <c r="AH29" s="35"/>
      <c r="AI29" s="35"/>
      <c r="AJ29" s="35"/>
      <c r="AK29" s="5"/>
      <c r="AL29" s="5"/>
      <c r="AM29" s="5"/>
      <c r="AN29" s="5"/>
      <c r="AO29" s="5"/>
      <c r="AP29" s="5"/>
      <c r="AQ29" s="5"/>
      <c r="AR29" s="5"/>
      <c r="AS29" s="5"/>
      <c r="AT29" s="5"/>
      <c r="AU29" s="5"/>
      <c r="AV29" s="5"/>
      <c r="AW29" s="5"/>
      <c r="AX29" s="5"/>
      <c r="AY29" s="50" t="s">
        <v>135</v>
      </c>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row>
    <row r="30" customFormat="false" ht="18" hidden="false" customHeight="true" outlineLevel="0" collapsed="false">
      <c r="A30" s="39" t="n">
        <v>26</v>
      </c>
      <c r="B30" s="42" t="s">
        <v>136</v>
      </c>
      <c r="C30" s="21" t="s">
        <v>122</v>
      </c>
      <c r="D30" s="22" t="n">
        <v>2</v>
      </c>
      <c r="E30" s="21"/>
      <c r="F30" s="23"/>
      <c r="G30" s="23"/>
      <c r="H30" s="24"/>
      <c r="I30" s="24"/>
      <c r="J30" s="24"/>
      <c r="K30" s="24"/>
      <c r="L30" s="25" t="str">
        <f aca="false">IF(N30="", "", IF(K30=5.5, "NA", IF(J30="", "",IFERROR(N30-J30,""))))</f>
        <v/>
      </c>
      <c r="M30" s="25" t="str">
        <f aca="false">IF(N30="", "", IF(K30=5.5, "NA", IF(K30="", "",IFERROR(N30-K30,""))))</f>
        <v/>
      </c>
      <c r="N30" s="26" t="n">
        <f aca="false">'English Scores- Leveled papers'!E32</f>
        <v>0.5</v>
      </c>
      <c r="O30" s="27"/>
      <c r="P30" s="27"/>
      <c r="Q30" s="27"/>
      <c r="R30" s="28" t="n">
        <f aca="false">'Writing Scores'!C29</f>
        <v>0.416666666666667</v>
      </c>
      <c r="S30" s="29" t="str">
        <f aca="false">IF(R30="", "", IF(Q30="", "",IFERROR(R30-Q30,"")))</f>
        <v/>
      </c>
      <c r="T30" s="30"/>
      <c r="U30" s="30" t="n">
        <v>0.12</v>
      </c>
      <c r="V30" s="31" t="n">
        <f aca="false">IFERROR('Math Scores'!D34,"")</f>
        <v>0.46</v>
      </c>
      <c r="W30" s="29" t="n">
        <f aca="false">IF(V30="", "", IF(U30="", "",IFERROR(V30-U30,"")))</f>
        <v>0.34</v>
      </c>
      <c r="X30" s="32" t="inlineStr">
        <f aca="false">IF(B30="","",IF(('Cover Sheet'!$AC$6="1st"),"",IF(('Cover Sheet'!$AC$6="2nd"),"",IF(('Cover Sheet'!$AC$6="3rd"),"",IF(('Cover Sheet'!$AC$6="4th"),"",IF(('Cover Sheet'!$AC$6="5th"),"",IF(('Cover Sheet'!$AC$6="6th"),'Eng GLA 6th, 7th, 8th'!D33,IF(('Cover Sheet'!$AC$6="7th"),'Eng GLA 6th, 7th, 8th'!AQ33,IF(('Cover Sheet'!$AC$6="8th"),'Eng GLA 6th, 7th, 8th'!CG33,"ERROR")))))))))</f>
        <is>
          <t/>
        </is>
      </c>
      <c r="Y30" s="33"/>
      <c r="Z30" s="34"/>
      <c r="AA30" s="35"/>
      <c r="AB30" s="44"/>
      <c r="AC30" s="35"/>
      <c r="AD30" s="35"/>
      <c r="AE30" s="35"/>
      <c r="AF30" s="35"/>
      <c r="AG30" s="35"/>
      <c r="AH30" s="35"/>
      <c r="AI30" s="35"/>
      <c r="AJ30" s="35"/>
      <c r="AK30" s="5"/>
      <c r="AL30" s="5"/>
      <c r="AM30" s="5"/>
      <c r="AN30" s="5"/>
      <c r="AO30" s="5"/>
      <c r="AP30" s="5"/>
      <c r="AQ30" s="5"/>
      <c r="AR30" s="5"/>
      <c r="AS30" s="5"/>
      <c r="AT30" s="5"/>
      <c r="AU30" s="5"/>
      <c r="AV30" s="5"/>
      <c r="AW30" s="5"/>
      <c r="AX30" s="5"/>
      <c r="AY30" s="46" t="s">
        <v>137</v>
      </c>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c r="CD30" s="5"/>
      <c r="CE30" s="5"/>
    </row>
    <row r="31" customFormat="false" ht="18" hidden="false" customHeight="true" outlineLevel="0" collapsed="false">
      <c r="A31" s="39" t="n">
        <v>27</v>
      </c>
      <c r="B31" s="42" t="s">
        <v>138</v>
      </c>
      <c r="C31" s="21" t="s">
        <v>122</v>
      </c>
      <c r="D31" s="22" t="n">
        <v>2</v>
      </c>
      <c r="E31" s="21"/>
      <c r="F31" s="23"/>
      <c r="G31" s="23"/>
      <c r="H31" s="24"/>
      <c r="I31" s="24"/>
      <c r="J31" s="24" t="n">
        <v>-0.5</v>
      </c>
      <c r="K31" s="24" t="n">
        <v>-0.5</v>
      </c>
      <c r="L31" s="25" t="n">
        <f aca="false">IF(N31="", "", IF(K31=5.5, "NA", IF(J31="", "",IFERROR(N31-J31,""))))</f>
        <v>0.7</v>
      </c>
      <c r="M31" s="25" t="n">
        <f aca="false">IF(N31="", "", IF(K31=5.5, "NA", IF(K31="", "",IFERROR(N31-K31,""))))</f>
        <v>0.7</v>
      </c>
      <c r="N31" s="26" t="n">
        <f aca="false">'English Scores- Leveled papers'!E33</f>
        <v>0.2</v>
      </c>
      <c r="O31" s="27"/>
      <c r="P31" s="27"/>
      <c r="Q31" s="27" t="n">
        <v>0</v>
      </c>
      <c r="R31" s="28" t="n">
        <f aca="false">'Writing Scores'!C30</f>
        <v>0.166666666666667</v>
      </c>
      <c r="S31" s="29" t="n">
        <f aca="false">IF(R31="", "", IF(Q31="", "",IFERROR(R31-Q31,"")))</f>
        <v>0.166666666666667</v>
      </c>
      <c r="T31" s="30"/>
      <c r="U31" s="30" t="n">
        <v>0.1</v>
      </c>
      <c r="V31" s="31" t="n">
        <f aca="false">IFERROR('Math Scores'!D35,"")</f>
        <v>0.18</v>
      </c>
      <c r="W31" s="29" t="n">
        <f aca="false">IF(V31="", "", IF(U31="", "",IFERROR(V31-U31,"")))</f>
        <v>0.08</v>
      </c>
      <c r="X31" s="32" t="inlineStr">
        <f aca="false">IF(B31="","",IF(('Cover Sheet'!$AC$6="1st"),"",IF(('Cover Sheet'!$AC$6="2nd"),"",IF(('Cover Sheet'!$AC$6="3rd"),"",IF(('Cover Sheet'!$AC$6="4th"),"",IF(('Cover Sheet'!$AC$6="5th"),"",IF(('Cover Sheet'!$AC$6="6th"),'Eng GLA 6th, 7th, 8th'!D34,IF(('Cover Sheet'!$AC$6="7th"),'Eng GLA 6th, 7th, 8th'!AQ34,IF(('Cover Sheet'!$AC$6="8th"),'Eng GLA 6th, 7th, 8th'!CG34,"ERROR")))))))))</f>
        <is>
          <t/>
        </is>
      </c>
      <c r="Y31" s="33"/>
      <c r="Z31" s="34"/>
      <c r="AA31" s="35"/>
      <c r="AB31" s="44"/>
      <c r="AC31" s="35"/>
      <c r="AD31" s="35"/>
      <c r="AE31" s="35"/>
      <c r="AF31" s="35"/>
      <c r="AG31" s="35"/>
      <c r="AH31" s="35"/>
      <c r="AI31" s="35"/>
      <c r="AJ31" s="35"/>
      <c r="AK31" s="5"/>
      <c r="AL31" s="5"/>
      <c r="AM31" s="5"/>
      <c r="AN31" s="5"/>
      <c r="AO31" s="5"/>
      <c r="AP31" s="5"/>
      <c r="AQ31" s="5"/>
      <c r="AR31" s="5"/>
      <c r="AS31" s="5"/>
      <c r="AT31" s="5"/>
      <c r="AU31" s="5"/>
      <c r="AV31" s="5"/>
      <c r="AW31" s="5"/>
      <c r="AX31" s="5"/>
      <c r="AY31" s="46" t="s">
        <v>139</v>
      </c>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c r="CD31" s="5"/>
      <c r="CE31" s="5"/>
    </row>
    <row r="32" customFormat="false" ht="18" hidden="false" customHeight="true" outlineLevel="0" collapsed="false">
      <c r="A32" s="39" t="n">
        <v>28</v>
      </c>
      <c r="B32" s="42" t="s">
        <v>140</v>
      </c>
      <c r="C32" s="21" t="s">
        <v>122</v>
      </c>
      <c r="D32" s="22" t="n">
        <v>1</v>
      </c>
      <c r="E32" s="21"/>
      <c r="F32" s="23"/>
      <c r="G32" s="23"/>
      <c r="H32" s="24"/>
      <c r="I32" s="24"/>
      <c r="J32" s="24" t="n">
        <v>-0.5</v>
      </c>
      <c r="K32" s="24" t="n">
        <v>0.2</v>
      </c>
      <c r="L32" s="25" t="n">
        <f aca="false">IF(N32="", "", IF(K32=5.5, "NA", IF(J32="", "",IFERROR(N32-J32,""))))</f>
        <v>1</v>
      </c>
      <c r="M32" s="25" t="n">
        <f aca="false">IF(N32="", "", IF(K32=5.5, "NA", IF(K32="", "",IFERROR(N32-K32,""))))</f>
        <v>0.3</v>
      </c>
      <c r="N32" s="26" t="n">
        <f aca="false">'English Scores- Leveled papers'!E34</f>
        <v>0.5</v>
      </c>
      <c r="O32" s="27"/>
      <c r="P32" s="27"/>
      <c r="Q32" s="27" t="n">
        <v>0</v>
      </c>
      <c r="R32" s="28" t="n">
        <f aca="false">'Writing Scores'!C31</f>
        <v>0.416666666666667</v>
      </c>
      <c r="S32" s="29" t="n">
        <f aca="false">IF(R32="", "", IF(Q32="", "",IFERROR(R32-Q32,"")))</f>
        <v>0.416666666666667</v>
      </c>
      <c r="T32" s="30" t="n">
        <v>0.03</v>
      </c>
      <c r="U32" s="30" t="n">
        <v>0.13</v>
      </c>
      <c r="V32" s="31" t="n">
        <f aca="false">IFERROR('Math Scores'!D36,"")</f>
        <v>0.42</v>
      </c>
      <c r="W32" s="29" t="n">
        <f aca="false">IF(V32="", "", IF(U32="", "",IFERROR(V32-U32,"")))</f>
        <v>0.29</v>
      </c>
      <c r="X32" s="32" t="inlineStr">
        <f aca="false">IF(B32="","",IF(('Cover Sheet'!$AC$6="1st"),"",IF(('Cover Sheet'!$AC$6="2nd"),"",IF(('Cover Sheet'!$AC$6="3rd"),"",IF(('Cover Sheet'!$AC$6="4th"),"",IF(('Cover Sheet'!$AC$6="5th"),"",IF(('Cover Sheet'!$AC$6="6th"),'Eng GLA 6th, 7th, 8th'!D35,IF(('Cover Sheet'!$AC$6="7th"),'Eng GLA 6th, 7th, 8th'!AQ35,IF(('Cover Sheet'!$AC$6="8th"),'Eng GLA 6th, 7th, 8th'!CG35,"ERROR")))))))))</f>
        <is>
          <t/>
        </is>
      </c>
      <c r="Y32" s="33"/>
      <c r="Z32" s="34"/>
      <c r="AA32" s="35"/>
      <c r="AB32" s="44"/>
      <c r="AC32" s="35"/>
      <c r="AD32" s="35"/>
      <c r="AE32" s="35"/>
      <c r="AF32" s="35"/>
      <c r="AG32" s="35"/>
      <c r="AH32" s="35"/>
      <c r="AI32" s="35"/>
      <c r="AJ32" s="35"/>
      <c r="AK32" s="5"/>
      <c r="AL32" s="5"/>
      <c r="AM32" s="5"/>
      <c r="AN32" s="5"/>
      <c r="AO32" s="5"/>
      <c r="AP32" s="5"/>
      <c r="AQ32" s="5"/>
      <c r="AR32" s="5"/>
      <c r="AS32" s="5"/>
      <c r="AT32" s="5"/>
      <c r="AU32" s="5"/>
      <c r="AV32" s="5"/>
      <c r="AW32" s="5"/>
      <c r="AX32" s="5"/>
      <c r="AY32" s="48" t="s">
        <v>141</v>
      </c>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5"/>
    </row>
    <row r="33" customFormat="false" ht="18" hidden="false" customHeight="true" outlineLevel="0" collapsed="false">
      <c r="A33" s="39" t="n">
        <v>29</v>
      </c>
      <c r="B33" s="42" t="s">
        <v>142</v>
      </c>
      <c r="C33" s="21" t="s">
        <v>122</v>
      </c>
      <c r="D33" s="22" t="n">
        <v>1</v>
      </c>
      <c r="E33" s="21"/>
      <c r="F33" s="21"/>
      <c r="G33" s="21"/>
      <c r="H33" s="24"/>
      <c r="I33" s="24"/>
      <c r="J33" s="24"/>
      <c r="K33" s="24" t="n">
        <v>0.5</v>
      </c>
      <c r="L33" s="25" t="str">
        <f aca="false">IF(N33="", "", IF(K33=5.5, "NA", IF(J33="", "",IFERROR(N33-J33,""))))</f>
        <v/>
      </c>
      <c r="M33" s="25" t="str">
        <f aca="false">IF(N33="", "", IF(K33=5.5, "NA", IF(K33="", "",IFERROR(N33-K33,""))))</f>
        <v/>
      </c>
      <c r="N33" s="26" t="inlineStr">
        <f aca="false">'English Scores- Leveled papers'!E35</f>
        <is>
          <t/>
        </is>
      </c>
      <c r="O33" s="27"/>
      <c r="P33" s="27"/>
      <c r="Q33" s="27"/>
      <c r="R33" s="28" t="str">
        <f aca="false">'Writing Scores'!C32</f>
        <v/>
      </c>
      <c r="S33" s="29" t="str">
        <f aca="false">IF(R33="", "", IF(Q33="", "",IFERROR(R33-Q33,"")))</f>
        <v/>
      </c>
      <c r="T33" s="30" t="n">
        <v>0.12</v>
      </c>
      <c r="U33" s="30" t="n">
        <v>0.5</v>
      </c>
      <c r="V33" s="31" t="inlineStr">
        <f aca="false">IFERROR('Math Scores'!D37,"")</f>
        <is>
          <t/>
        </is>
      </c>
      <c r="W33" s="29" t="str">
        <f aca="false">IF(V33="", "", IF(U33="", "",IFERROR(V33-U33,"")))</f>
        <v/>
      </c>
      <c r="X33" s="32" t="inlineStr">
        <f aca="false">IF(B33="","",IF(('Cover Sheet'!$AC$6="1st"),"",IF(('Cover Sheet'!$AC$6="2nd"),"",IF(('Cover Sheet'!$AC$6="3rd"),"",IF(('Cover Sheet'!$AC$6="4th"),"",IF(('Cover Sheet'!$AC$6="5th"),"",IF(('Cover Sheet'!$AC$6="6th"),'Eng GLA 6th, 7th, 8th'!D36,IF(('Cover Sheet'!$AC$6="7th"),'Eng GLA 6th, 7th, 8th'!AQ36,IF(('Cover Sheet'!$AC$6="8th"),'Eng GLA 6th, 7th, 8th'!CG36,"ERROR")))))))))</f>
        <is>
          <t/>
        </is>
      </c>
      <c r="Y33" s="33"/>
      <c r="Z33" s="34"/>
      <c r="AA33" s="35"/>
      <c r="AB33" s="44"/>
      <c r="AC33" s="35"/>
      <c r="AD33" s="35"/>
      <c r="AE33" s="35"/>
      <c r="AF33" s="35"/>
      <c r="AG33" s="35"/>
      <c r="AH33" s="35"/>
      <c r="AI33" s="35"/>
      <c r="AJ33" s="35"/>
      <c r="AK33" s="5"/>
      <c r="AL33" s="5"/>
      <c r="AM33" s="5"/>
      <c r="AN33" s="5"/>
      <c r="AO33" s="5"/>
      <c r="AP33" s="5"/>
      <c r="AQ33" s="5"/>
      <c r="AR33" s="5"/>
      <c r="AS33" s="5"/>
      <c r="AT33" s="5"/>
      <c r="AU33" s="5"/>
      <c r="AV33" s="5"/>
      <c r="AW33" s="5"/>
      <c r="AX33" s="5"/>
      <c r="AY33" s="45" t="s">
        <v>143</v>
      </c>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row>
    <row r="34" customFormat="false" ht="18" hidden="false" customHeight="true" outlineLevel="0" collapsed="false">
      <c r="A34" s="39" t="n">
        <v>30</v>
      </c>
      <c r="B34" s="42" t="s">
        <v>144</v>
      </c>
      <c r="C34" s="21" t="s">
        <v>122</v>
      </c>
      <c r="D34" s="22" t="n">
        <v>2</v>
      </c>
      <c r="E34" s="21"/>
      <c r="F34" s="21"/>
      <c r="G34" s="21"/>
      <c r="H34" s="24"/>
      <c r="I34" s="24"/>
      <c r="J34" s="24" t="n">
        <v>-0.5</v>
      </c>
      <c r="K34" s="24" t="n">
        <v>-0.5</v>
      </c>
      <c r="L34" s="25" t="n">
        <f aca="false">IF(N34="", "", IF(K34=5.5, "NA", IF(J34="", "",IFERROR(N34-J34,""))))</f>
        <v>0.7</v>
      </c>
      <c r="M34" s="25" t="n">
        <f aca="false">IF(N34="", "", IF(K34=5.5, "NA", IF(K34="", "",IFERROR(N34-K34,""))))</f>
        <v>0.7</v>
      </c>
      <c r="N34" s="26" t="n">
        <f aca="false">'English Scores- Leveled papers'!E36</f>
        <v>0.2</v>
      </c>
      <c r="O34" s="27"/>
      <c r="P34" s="27"/>
      <c r="Q34" s="27" t="n">
        <v>0</v>
      </c>
      <c r="R34" s="28" t="n">
        <f aca="false">'Writing Scores'!C33</f>
        <v>0</v>
      </c>
      <c r="S34" s="29" t="n">
        <f aca="false">IF(R34="", "", IF(Q34="", "",IFERROR(R34-Q34,"")))</f>
        <v>0</v>
      </c>
      <c r="T34" s="30" t="n">
        <v>0</v>
      </c>
      <c r="U34" s="30" t="n">
        <v>0</v>
      </c>
      <c r="V34" s="31" t="n">
        <f aca="false">IFERROR('Math Scores'!D38,"")</f>
        <v>0.2</v>
      </c>
      <c r="W34" s="29" t="n">
        <f aca="false">IF(V34="", "", IF(U34="", "",IFERROR(V34-U34,"")))</f>
        <v>0.2</v>
      </c>
      <c r="X34" s="32" t="inlineStr">
        <f aca="false">IF(B34="","",IF(('Cover Sheet'!$AC$6="1st"),"",IF(('Cover Sheet'!$AC$6="2nd"),"",IF(('Cover Sheet'!$AC$6="3rd"),"",IF(('Cover Sheet'!$AC$6="4th"),"",IF(('Cover Sheet'!$AC$6="5th"),"",IF(('Cover Sheet'!$AC$6="6th"),'Eng GLA 6th, 7th, 8th'!D37,IF(('Cover Sheet'!$AC$6="7th"),'Eng GLA 6th, 7th, 8th'!AQ37,IF(('Cover Sheet'!$AC$6="8th"),'Eng GLA 6th, 7th, 8th'!CG37,"ERROR")))))))))</f>
        <is>
          <t/>
        </is>
      </c>
      <c r="Y34" s="33"/>
      <c r="Z34" s="34"/>
      <c r="AA34" s="35"/>
      <c r="AB34" s="44"/>
      <c r="AC34" s="35"/>
      <c r="AD34" s="35"/>
      <c r="AE34" s="35"/>
      <c r="AF34" s="35"/>
      <c r="AG34" s="35"/>
      <c r="AH34" s="35"/>
      <c r="AI34" s="35"/>
      <c r="AJ34" s="35"/>
      <c r="AK34" s="5"/>
      <c r="AL34" s="5"/>
      <c r="AM34" s="5"/>
      <c r="AN34" s="5"/>
      <c r="AO34" s="5"/>
      <c r="AP34" s="5"/>
      <c r="AQ34" s="5"/>
      <c r="AR34" s="5"/>
      <c r="AS34" s="5"/>
      <c r="AT34" s="5"/>
      <c r="AU34" s="5"/>
      <c r="AV34" s="5"/>
      <c r="AW34" s="5"/>
      <c r="AX34" s="5"/>
      <c r="AY34" s="48" t="s">
        <v>145</v>
      </c>
      <c r="AZ34" s="5"/>
      <c r="BA34" s="5"/>
      <c r="BB34" s="5"/>
      <c r="BC34" s="5"/>
      <c r="BD34" s="5"/>
      <c r="BE34" s="5"/>
      <c r="BF34" s="5"/>
      <c r="BG34" s="5"/>
      <c r="BH34" s="5"/>
      <c r="BI34" s="5"/>
      <c r="BJ34" s="5"/>
      <c r="BK34" s="5"/>
      <c r="BL34" s="5"/>
      <c r="BM34" s="5"/>
      <c r="BN34" s="5"/>
      <c r="BO34" s="5"/>
      <c r="BP34" s="5"/>
      <c r="BQ34" s="5"/>
      <c r="BR34" s="5"/>
      <c r="BS34" s="5"/>
      <c r="BT34" s="5"/>
      <c r="BU34" s="5"/>
      <c r="BV34" s="5"/>
      <c r="BW34" s="5"/>
      <c r="BX34" s="5"/>
      <c r="BY34" s="5"/>
      <c r="BZ34" s="5"/>
      <c r="CA34" s="5"/>
      <c r="CB34" s="5"/>
      <c r="CC34" s="5"/>
      <c r="CD34" s="5"/>
      <c r="CE34" s="5"/>
    </row>
    <row r="35" customFormat="false" ht="18" hidden="false" customHeight="true" outlineLevel="0" collapsed="false">
      <c r="A35" s="39" t="n">
        <v>31</v>
      </c>
      <c r="B35" s="42" t="s">
        <v>146</v>
      </c>
      <c r="C35" s="21" t="s">
        <v>122</v>
      </c>
      <c r="D35" s="22" t="n">
        <v>2</v>
      </c>
      <c r="E35" s="51"/>
      <c r="F35" s="51"/>
      <c r="G35" s="51"/>
      <c r="H35" s="24"/>
      <c r="I35" s="24"/>
      <c r="J35" s="24" t="n">
        <v>-0.5</v>
      </c>
      <c r="K35" s="24" t="n">
        <v>-0.5</v>
      </c>
      <c r="L35" s="25" t="n">
        <f aca="false">IF(N35="", "", IF(K35=5.5, "NA", IF(J35="", "",IFERROR(N35-J35,""))))</f>
        <v>1</v>
      </c>
      <c r="M35" s="25" t="n">
        <f aca="false">IF(N35="", "", IF(K35=5.5, "NA", IF(K35="", "",IFERROR(N35-K35,""))))</f>
        <v>1</v>
      </c>
      <c r="N35" s="26" t="n">
        <f aca="false">'English Scores- Leveled papers'!E37</f>
        <v>0.5</v>
      </c>
      <c r="O35" s="27"/>
      <c r="P35" s="27"/>
      <c r="Q35" s="27" t="n">
        <v>0</v>
      </c>
      <c r="R35" s="28" t="n">
        <f aca="false">'Writing Scores'!C34</f>
        <v>0.0833333333333333</v>
      </c>
      <c r="S35" s="29" t="n">
        <f aca="false">IF(R35="", "", IF(Q35="", "",IFERROR(R35-Q35,"")))</f>
        <v>0.0833333333333333</v>
      </c>
      <c r="T35" s="30" t="n">
        <v>0</v>
      </c>
      <c r="U35" s="30" t="n">
        <v>0.03</v>
      </c>
      <c r="V35" s="31" t="n">
        <f aca="false">IFERROR('Math Scores'!D39,"")</f>
        <v>0.16</v>
      </c>
      <c r="W35" s="29" t="n">
        <f aca="false">IF(V35="", "", IF(U35="", "",IFERROR(V35-U35,"")))</f>
        <v>0.13</v>
      </c>
      <c r="X35" s="32" t="inlineStr">
        <f aca="false">IF(B35="","",IF(('Cover Sheet'!$AC$6="1st"),"",IF(('Cover Sheet'!$AC$6="2nd"),"",IF(('Cover Sheet'!$AC$6="3rd"),"",IF(('Cover Sheet'!$AC$6="4th"),"",IF(('Cover Sheet'!$AC$6="5th"),"",IF(('Cover Sheet'!$AC$6="6th"),'Eng GLA 6th, 7th, 8th'!D38,IF(('Cover Sheet'!$AC$6="7th"),'Eng GLA 6th, 7th, 8th'!AQ38,IF(('Cover Sheet'!$AC$6="8th"),'Eng GLA 6th, 7th, 8th'!CG38,"ERROR")))))))))</f>
        <is>
          <t/>
        </is>
      </c>
      <c r="Y35" s="33"/>
      <c r="Z35" s="34"/>
      <c r="AA35" s="35"/>
      <c r="AB35" s="44"/>
      <c r="AC35" s="35"/>
      <c r="AD35" s="35"/>
      <c r="AE35" s="35"/>
      <c r="AF35" s="35"/>
      <c r="AG35" s="35"/>
      <c r="AH35" s="35"/>
      <c r="AI35" s="35"/>
      <c r="AJ35" s="35"/>
      <c r="AK35" s="5"/>
      <c r="AL35" s="5"/>
      <c r="AM35" s="5"/>
      <c r="AN35" s="5"/>
      <c r="AO35" s="5"/>
      <c r="AP35" s="5"/>
      <c r="AQ35" s="5"/>
      <c r="AR35" s="5"/>
      <c r="AS35" s="5"/>
      <c r="AT35" s="5"/>
      <c r="AU35" s="5"/>
      <c r="AV35" s="5"/>
      <c r="AW35" s="5"/>
      <c r="AX35" s="5"/>
      <c r="AY35" s="46" t="s">
        <v>147</v>
      </c>
      <c r="AZ35" s="5"/>
      <c r="BA35" s="5"/>
      <c r="BB35" s="5"/>
      <c r="BC35" s="5"/>
      <c r="BD35" s="5"/>
      <c r="BE35" s="5"/>
      <c r="BF35" s="5"/>
      <c r="BG35" s="5"/>
      <c r="BH35" s="5"/>
      <c r="BI35" s="5"/>
      <c r="BJ35" s="5"/>
      <c r="BK35" s="5"/>
      <c r="BL35" s="5"/>
      <c r="BM35" s="5"/>
      <c r="BN35" s="5"/>
      <c r="BO35" s="5"/>
      <c r="BP35" s="5"/>
      <c r="BQ35" s="5"/>
      <c r="BR35" s="5"/>
      <c r="BS35" s="5"/>
      <c r="BT35" s="5"/>
      <c r="BU35" s="5"/>
      <c r="BV35" s="5"/>
      <c r="BW35" s="5"/>
      <c r="BX35" s="5"/>
      <c r="BY35" s="5"/>
      <c r="BZ35" s="5"/>
      <c r="CA35" s="5"/>
      <c r="CB35" s="5"/>
      <c r="CC35" s="5"/>
      <c r="CD35" s="5"/>
      <c r="CE35" s="5"/>
    </row>
    <row r="36" customFormat="false" ht="18" hidden="false" customHeight="true" outlineLevel="0" collapsed="false">
      <c r="A36" s="39" t="n">
        <v>32</v>
      </c>
      <c r="B36" s="42" t="s">
        <v>148</v>
      </c>
      <c r="C36" s="21" t="s">
        <v>122</v>
      </c>
      <c r="D36" s="22" t="n">
        <v>2</v>
      </c>
      <c r="E36" s="51"/>
      <c r="F36" s="51"/>
      <c r="G36" s="51"/>
      <c r="H36" s="24"/>
      <c r="I36" s="24"/>
      <c r="J36" s="24" t="n">
        <v>0.5</v>
      </c>
      <c r="K36" s="24" t="n">
        <v>0.2</v>
      </c>
      <c r="L36" s="25" t="str">
        <f aca="false">IF(N36="", "", IF(K36=5.5, "NA", IF(J36="", "",IFERROR(N36-J36,""))))</f>
        <v/>
      </c>
      <c r="M36" s="25" t="str">
        <f aca="false">IF(N36="", "", IF(K36=5.5, "NA", IF(K36="", "",IFERROR(N36-K36,""))))</f>
        <v/>
      </c>
      <c r="N36" s="26" t="inlineStr">
        <f aca="false">'English Scores- Leveled papers'!E38</f>
        <is>
          <t/>
        </is>
      </c>
      <c r="O36" s="27"/>
      <c r="P36" s="27"/>
      <c r="Q36" s="27" t="n">
        <v>0.1</v>
      </c>
      <c r="R36" s="28" t="str">
        <f aca="false">'Writing Scores'!C35</f>
        <v/>
      </c>
      <c r="S36" s="29" t="str">
        <f aca="false">IF(R36="", "", IF(Q36="", "",IFERROR(R36-Q36,"")))</f>
        <v/>
      </c>
      <c r="T36" s="30" t="n">
        <v>0.02</v>
      </c>
      <c r="U36" s="30" t="n">
        <v>0.27</v>
      </c>
      <c r="V36" s="31" t="n">
        <f aca="false">IFERROR('Math Scores'!D40,"")</f>
        <v>0.16</v>
      </c>
      <c r="W36" s="29" t="n">
        <f aca="false">IF(V36="", "", IF(U36="", "",IFERROR(V36-U36,"")))</f>
        <v>-0.11</v>
      </c>
      <c r="X36" s="32" t="inlineStr">
        <f aca="false">IF(B36="","",IF(('Cover Sheet'!$AC$6="1st"),"",IF(('Cover Sheet'!$AC$6="2nd"),"",IF(('Cover Sheet'!$AC$6="3rd"),"",IF(('Cover Sheet'!$AC$6="4th"),"",IF(('Cover Sheet'!$AC$6="5th"),"",IF(('Cover Sheet'!$AC$6="6th"),'Eng GLA 6th, 7th, 8th'!D39,IF(('Cover Sheet'!$AC$6="7th"),'Eng GLA 6th, 7th, 8th'!AQ39,IF(('Cover Sheet'!$AC$6="8th"),'Eng GLA 6th, 7th, 8th'!CG39,"ERROR")))))))))</f>
        <is>
          <t/>
        </is>
      </c>
      <c r="Y36" s="33"/>
      <c r="Z36" s="34"/>
      <c r="AA36" s="35"/>
      <c r="AB36" s="44"/>
      <c r="AC36" s="35"/>
      <c r="AD36" s="35"/>
      <c r="AE36" s="35"/>
      <c r="AF36" s="35"/>
      <c r="AG36" s="35"/>
      <c r="AH36" s="35"/>
      <c r="AI36" s="35"/>
      <c r="AJ36" s="35"/>
      <c r="AK36" s="5"/>
      <c r="AL36" s="5"/>
      <c r="AM36" s="5"/>
      <c r="AN36" s="5"/>
      <c r="AO36" s="5"/>
      <c r="AP36" s="5"/>
      <c r="AQ36" s="5"/>
      <c r="AR36" s="5"/>
      <c r="AS36" s="5"/>
      <c r="AT36" s="5"/>
      <c r="AU36" s="5"/>
      <c r="AV36" s="5"/>
      <c r="AW36" s="5"/>
      <c r="AX36" s="5"/>
      <c r="AY36" s="45" t="s">
        <v>149</v>
      </c>
      <c r="AZ36" s="5"/>
      <c r="BA36" s="5"/>
      <c r="BB36" s="5"/>
      <c r="BC36" s="5"/>
      <c r="BD36" s="5"/>
      <c r="BE36" s="5"/>
      <c r="BF36" s="5"/>
      <c r="BG36" s="5"/>
      <c r="BH36" s="5"/>
      <c r="BI36" s="5"/>
      <c r="BJ36" s="5"/>
      <c r="BK36" s="5"/>
      <c r="BL36" s="5"/>
      <c r="BM36" s="5"/>
      <c r="BN36" s="5"/>
      <c r="BO36" s="5"/>
      <c r="BP36" s="5"/>
      <c r="BQ36" s="5"/>
      <c r="BR36" s="5"/>
      <c r="BS36" s="5"/>
      <c r="BT36" s="5"/>
      <c r="BU36" s="5"/>
      <c r="BV36" s="5"/>
      <c r="BW36" s="5"/>
      <c r="BX36" s="5"/>
      <c r="BY36" s="5"/>
      <c r="BZ36" s="5"/>
      <c r="CA36" s="5"/>
      <c r="CB36" s="5"/>
      <c r="CC36" s="5"/>
      <c r="CD36" s="5"/>
      <c r="CE36" s="5"/>
    </row>
    <row r="37" customFormat="false" ht="18" hidden="false" customHeight="true" outlineLevel="0" collapsed="false">
      <c r="A37" s="39" t="n">
        <v>33</v>
      </c>
      <c r="B37" s="42" t="s">
        <v>150</v>
      </c>
      <c r="C37" s="21" t="s">
        <v>122</v>
      </c>
      <c r="D37" s="22" t="n">
        <v>2</v>
      </c>
      <c r="E37" s="51"/>
      <c r="F37" s="51"/>
      <c r="G37" s="51"/>
      <c r="H37" s="24"/>
      <c r="I37" s="24"/>
      <c r="J37" s="24" t="n">
        <v>-0.5</v>
      </c>
      <c r="K37" s="24" t="n">
        <v>-0.5</v>
      </c>
      <c r="L37" s="25" t="str">
        <f aca="false">IF(N37="", "", IF(K37=5.5, "NA", IF(J37="", "",IFERROR(N37-J37,""))))</f>
        <v/>
      </c>
      <c r="M37" s="25" t="str">
        <f aca="false">IF(N37="", "", IF(K37=5.5, "NA", IF(K37="", "",IFERROR(N37-K37,""))))</f>
        <v/>
      </c>
      <c r="N37" s="26" t="inlineStr">
        <f aca="false">'English Scores- Leveled papers'!E39</f>
        <is>
          <t/>
        </is>
      </c>
      <c r="O37" s="27"/>
      <c r="P37" s="27"/>
      <c r="Q37" s="27" t="n">
        <v>0</v>
      </c>
      <c r="R37" s="28" t="str">
        <f aca="false">'Writing Scores'!C36</f>
        <v/>
      </c>
      <c r="S37" s="29" t="str">
        <f aca="false">IF(R37="", "", IF(Q37="", "",IFERROR(R37-Q37,"")))</f>
        <v/>
      </c>
      <c r="T37" s="30" t="n">
        <v>0</v>
      </c>
      <c r="U37" s="30" t="n">
        <v>0.07</v>
      </c>
      <c r="V37" s="31" t="n">
        <f aca="false">IFERROR('Math Scores'!D41,"")</f>
        <v>0.32</v>
      </c>
      <c r="W37" s="29" t="n">
        <f aca="false">IF(V37="", "", IF(U37="", "",IFERROR(V37-U37,"")))</f>
        <v>0.25</v>
      </c>
      <c r="X37" s="32" t="inlineStr">
        <f aca="false">IF(B37="","",IF(('Cover Sheet'!$AC$6="1st"),"",IF(('Cover Sheet'!$AC$6="2nd"),"",IF(('Cover Sheet'!$AC$6="3rd"),"",IF(('Cover Sheet'!$AC$6="4th"),"",IF(('Cover Sheet'!$AC$6="5th"),"",IF(('Cover Sheet'!$AC$6="6th"),'Eng GLA 6th, 7th, 8th'!D40,IF(('Cover Sheet'!$AC$6="7th"),'Eng GLA 6th, 7th, 8th'!AQ40,IF(('Cover Sheet'!$AC$6="8th"),'Eng GLA 6th, 7th, 8th'!CG40,"ERROR")))))))))</f>
        <is>
          <t/>
        </is>
      </c>
      <c r="Y37" s="33"/>
      <c r="Z37" s="34"/>
      <c r="AA37" s="35"/>
      <c r="AB37" s="44"/>
      <c r="AC37" s="35"/>
      <c r="AD37" s="35"/>
      <c r="AE37" s="35"/>
      <c r="AF37" s="35"/>
      <c r="AG37" s="35"/>
      <c r="AH37" s="35"/>
      <c r="AI37" s="35"/>
      <c r="AJ37" s="35"/>
      <c r="AK37" s="5"/>
      <c r="AL37" s="5"/>
      <c r="AM37" s="5"/>
      <c r="AN37" s="5"/>
      <c r="AO37" s="5"/>
      <c r="AP37" s="5"/>
      <c r="AQ37" s="5"/>
      <c r="AR37" s="5"/>
      <c r="AS37" s="5"/>
      <c r="AT37" s="5"/>
      <c r="AU37" s="5"/>
      <c r="AV37" s="5"/>
      <c r="AW37" s="5"/>
      <c r="AX37" s="5"/>
      <c r="AY37" s="40" t="s">
        <v>151</v>
      </c>
      <c r="AZ37" s="5"/>
      <c r="BA37" s="5"/>
      <c r="BB37" s="5"/>
      <c r="BC37" s="5"/>
      <c r="BD37" s="5"/>
      <c r="BE37" s="5"/>
      <c r="BF37" s="5"/>
      <c r="BG37" s="5"/>
      <c r="BH37" s="5"/>
      <c r="BI37" s="5"/>
      <c r="BJ37" s="5"/>
      <c r="BK37" s="5"/>
      <c r="BL37" s="5"/>
      <c r="BM37" s="5"/>
      <c r="BN37" s="5"/>
      <c r="BO37" s="5"/>
      <c r="BP37" s="5"/>
      <c r="BQ37" s="5"/>
      <c r="BR37" s="5"/>
      <c r="BS37" s="5"/>
      <c r="BT37" s="5"/>
      <c r="BU37" s="5"/>
      <c r="BV37" s="5"/>
      <c r="BW37" s="5"/>
      <c r="BX37" s="5"/>
      <c r="BY37" s="5"/>
      <c r="BZ37" s="5"/>
      <c r="CA37" s="5"/>
      <c r="CB37" s="5"/>
      <c r="CC37" s="5"/>
      <c r="CD37" s="5"/>
      <c r="CE37" s="5"/>
    </row>
    <row r="38" customFormat="false" ht="18" hidden="false" customHeight="true" outlineLevel="0" collapsed="false">
      <c r="A38" s="39" t="n">
        <v>34</v>
      </c>
      <c r="B38" s="42" t="s">
        <v>152</v>
      </c>
      <c r="C38" s="21" t="s">
        <v>122</v>
      </c>
      <c r="D38" s="22" t="n">
        <v>2</v>
      </c>
      <c r="E38" s="51"/>
      <c r="F38" s="51"/>
      <c r="G38" s="51"/>
      <c r="H38" s="24"/>
      <c r="I38" s="24"/>
      <c r="J38" s="24" t="n">
        <v>0.5</v>
      </c>
      <c r="K38" s="24" t="n">
        <v>0.2</v>
      </c>
      <c r="L38" s="25" t="n">
        <f aca="false">IF(N38="", "", IF(K38=5.5, "NA", IF(J38="", "",IFERROR(N38-J38,""))))</f>
        <v>0.5</v>
      </c>
      <c r="M38" s="25" t="n">
        <f aca="false">IF(N38="", "", IF(K38=5.5, "NA", IF(K38="", "",IFERROR(N38-K38,""))))</f>
        <v>0.8</v>
      </c>
      <c r="N38" s="26" t="n">
        <f aca="false">'English Scores- Leveled papers'!E40</f>
        <v>1</v>
      </c>
      <c r="O38" s="27"/>
      <c r="P38" s="27"/>
      <c r="Q38" s="27"/>
      <c r="R38" s="28" t="n">
        <f aca="false">'Writing Scores'!C37</f>
        <v>1.08333333333333</v>
      </c>
      <c r="S38" s="29" t="str">
        <f aca="false">IF(R38="", "", IF(Q38="", "",IFERROR(R38-Q38,"")))</f>
        <v/>
      </c>
      <c r="T38" s="30" t="n">
        <v>0.08</v>
      </c>
      <c r="U38" s="30" t="n">
        <v>0.12</v>
      </c>
      <c r="V38" s="31" t="n">
        <f aca="false">IFERROR('Math Scores'!D42,"")</f>
        <v>0.44</v>
      </c>
      <c r="W38" s="29" t="n">
        <f aca="false">IF(V38="", "", IF(U38="", "",IFERROR(V38-U38,"")))</f>
        <v>0.32</v>
      </c>
      <c r="X38" s="32" t="inlineStr">
        <f aca="false">IF(B38="","",IF(('Cover Sheet'!$AC$6="1st"),"",IF(('Cover Sheet'!$AC$6="2nd"),"",IF(('Cover Sheet'!$AC$6="3rd"),"",IF(('Cover Sheet'!$AC$6="4th"),"",IF(('Cover Sheet'!$AC$6="5th"),"",IF(('Cover Sheet'!$AC$6="6th"),'Eng GLA 6th, 7th, 8th'!D41,IF(('Cover Sheet'!$AC$6="7th"),'Eng GLA 6th, 7th, 8th'!AQ41,IF(('Cover Sheet'!$AC$6="8th"),'Eng GLA 6th, 7th, 8th'!CG41,"ERROR")))))))))</f>
        <is>
          <t/>
        </is>
      </c>
      <c r="Y38" s="33"/>
      <c r="Z38" s="34"/>
      <c r="AA38" s="35"/>
      <c r="AB38" s="44"/>
      <c r="AC38" s="35"/>
      <c r="AD38" s="35"/>
      <c r="AE38" s="35"/>
      <c r="AF38" s="35"/>
      <c r="AG38" s="35"/>
      <c r="AH38" s="35"/>
      <c r="AI38" s="35"/>
      <c r="AJ38" s="35"/>
      <c r="AK38" s="5"/>
      <c r="AL38" s="5"/>
      <c r="AM38" s="5"/>
      <c r="AN38" s="5"/>
      <c r="AO38" s="5"/>
      <c r="AP38" s="5"/>
      <c r="AQ38" s="5"/>
      <c r="AR38" s="5"/>
      <c r="AS38" s="5"/>
      <c r="AT38" s="5"/>
      <c r="AU38" s="5"/>
      <c r="AV38" s="5"/>
      <c r="AW38" s="5"/>
      <c r="AX38" s="5"/>
      <c r="AY38" s="40" t="s">
        <v>153</v>
      </c>
      <c r="AZ38" s="5"/>
      <c r="BA38" s="5"/>
      <c r="BB38" s="5"/>
      <c r="BC38" s="5"/>
      <c r="BD38" s="5"/>
      <c r="BE38" s="5"/>
      <c r="BF38" s="5"/>
      <c r="BG38" s="5"/>
      <c r="BH38" s="5"/>
      <c r="BI38" s="5"/>
      <c r="BJ38" s="5"/>
      <c r="BK38" s="5"/>
      <c r="BL38" s="5"/>
      <c r="BM38" s="5"/>
      <c r="BN38" s="5"/>
      <c r="BO38" s="5"/>
      <c r="BP38" s="5"/>
      <c r="BQ38" s="5"/>
      <c r="BR38" s="5"/>
      <c r="BS38" s="5"/>
      <c r="BT38" s="5"/>
      <c r="BU38" s="5"/>
      <c r="BV38" s="5"/>
      <c r="BW38" s="5"/>
      <c r="BX38" s="5"/>
      <c r="BY38" s="5"/>
      <c r="BZ38" s="5"/>
      <c r="CA38" s="5"/>
      <c r="CB38" s="5"/>
      <c r="CC38" s="5"/>
      <c r="CD38" s="5"/>
      <c r="CE38" s="5"/>
    </row>
    <row r="39" customFormat="false" ht="18" hidden="false" customHeight="true" outlineLevel="0" collapsed="false">
      <c r="A39" s="39" t="n">
        <v>35</v>
      </c>
      <c r="B39" s="42" t="s">
        <v>154</v>
      </c>
      <c r="C39" s="21" t="s">
        <v>122</v>
      </c>
      <c r="D39" s="22" t="n">
        <v>2</v>
      </c>
      <c r="E39" s="51"/>
      <c r="F39" s="51"/>
      <c r="G39" s="51"/>
      <c r="H39" s="24"/>
      <c r="I39" s="24"/>
      <c r="J39" s="24" t="n">
        <v>-0.5</v>
      </c>
      <c r="K39" s="24" t="n">
        <v>0.2</v>
      </c>
      <c r="L39" s="25" t="n">
        <f aca="false">IF(N39="", "", IF(K39=5.5, "NA", IF(J39="", "",IFERROR(N39-J39,""))))</f>
        <v>1</v>
      </c>
      <c r="M39" s="25" t="n">
        <f aca="false">IF(N39="", "", IF(K39=5.5, "NA", IF(K39="", "",IFERROR(N39-K39,""))))</f>
        <v>0.3</v>
      </c>
      <c r="N39" s="26" t="n">
        <f aca="false">'English Scores- Leveled papers'!E41</f>
        <v>0.5</v>
      </c>
      <c r="O39" s="27"/>
      <c r="P39" s="27"/>
      <c r="Q39" s="27" t="n">
        <v>0</v>
      </c>
      <c r="R39" s="28" t="n">
        <f aca="false">'Writing Scores'!C38</f>
        <v>0.5</v>
      </c>
      <c r="S39" s="29" t="n">
        <f aca="false">IF(R39="", "", IF(Q39="", "",IFERROR(R39-Q39,"")))</f>
        <v>0.5</v>
      </c>
      <c r="T39" s="30"/>
      <c r="U39" s="30" t="n">
        <v>0.15</v>
      </c>
      <c r="V39" s="31" t="n">
        <f aca="false">IFERROR('Math Scores'!D43,"")</f>
        <v>0.3</v>
      </c>
      <c r="W39" s="29" t="n">
        <f aca="false">IF(V39="", "", IF(U39="", "",IFERROR(V39-U39,"")))</f>
        <v>0.15</v>
      </c>
      <c r="X39" s="32" t="inlineStr">
        <f aca="false">IF(B39="","",IF(('Cover Sheet'!$AC$6="1st"),"",IF(('Cover Sheet'!$AC$6="2nd"),"",IF(('Cover Sheet'!$AC$6="3rd"),"",IF(('Cover Sheet'!$AC$6="4th"),"",IF(('Cover Sheet'!$AC$6="5th"),"",IF(('Cover Sheet'!$AC$6="6th"),'Eng GLA 6th, 7th, 8th'!D42,IF(('Cover Sheet'!$AC$6="7th"),'Eng GLA 6th, 7th, 8th'!AQ42,IF(('Cover Sheet'!$AC$6="8th"),'Eng GLA 6th, 7th, 8th'!CG42,"ERROR")))))))))</f>
        <is>
          <t/>
        </is>
      </c>
      <c r="Y39" s="33"/>
      <c r="Z39" s="34"/>
      <c r="AA39" s="35"/>
      <c r="AB39" s="44"/>
      <c r="AC39" s="35"/>
      <c r="AD39" s="35"/>
      <c r="AE39" s="35"/>
      <c r="AF39" s="35"/>
      <c r="AG39" s="35"/>
      <c r="AH39" s="35"/>
      <c r="AI39" s="35"/>
      <c r="AJ39" s="35"/>
      <c r="AK39" s="5"/>
      <c r="AL39" s="5"/>
      <c r="AM39" s="5"/>
      <c r="AN39" s="5"/>
      <c r="AO39" s="5"/>
      <c r="AP39" s="5"/>
      <c r="AQ39" s="5"/>
      <c r="AR39" s="5"/>
      <c r="AS39" s="5"/>
      <c r="AT39" s="5"/>
      <c r="AU39" s="5"/>
      <c r="AV39" s="5"/>
      <c r="AW39" s="5"/>
      <c r="AX39" s="5"/>
      <c r="AY39" s="40" t="s">
        <v>155</v>
      </c>
      <c r="AZ39" s="5"/>
      <c r="BA39" s="5"/>
      <c r="BB39" s="5"/>
      <c r="BC39" s="5"/>
      <c r="BD39" s="5"/>
      <c r="BE39" s="5"/>
      <c r="BF39" s="5"/>
      <c r="BG39" s="5"/>
      <c r="BH39" s="5"/>
      <c r="BI39" s="5"/>
      <c r="BJ39" s="5"/>
      <c r="BK39" s="5"/>
      <c r="BL39" s="5"/>
      <c r="BM39" s="5"/>
      <c r="BN39" s="5"/>
      <c r="BO39" s="5"/>
      <c r="BP39" s="5"/>
      <c r="BQ39" s="5"/>
      <c r="BR39" s="5"/>
      <c r="BS39" s="5"/>
      <c r="BT39" s="5"/>
      <c r="BU39" s="5"/>
      <c r="BV39" s="5"/>
      <c r="BW39" s="5"/>
      <c r="BX39" s="5"/>
      <c r="BY39" s="5"/>
      <c r="BZ39" s="5"/>
      <c r="CA39" s="5"/>
      <c r="CB39" s="5"/>
      <c r="CC39" s="5"/>
      <c r="CD39" s="5"/>
      <c r="CE39" s="5"/>
    </row>
    <row r="40" customFormat="false" ht="18" hidden="false" customHeight="true" outlineLevel="0" collapsed="false">
      <c r="A40" s="39" t="n">
        <v>36</v>
      </c>
      <c r="B40" s="42" t="s">
        <v>156</v>
      </c>
      <c r="C40" s="21" t="s">
        <v>122</v>
      </c>
      <c r="D40" s="22" t="n">
        <v>2</v>
      </c>
      <c r="E40" s="51"/>
      <c r="F40" s="51"/>
      <c r="G40" s="51"/>
      <c r="H40" s="24"/>
      <c r="I40" s="24"/>
      <c r="J40" s="24" t="n">
        <v>0</v>
      </c>
      <c r="K40" s="24" t="n">
        <v>-0.5</v>
      </c>
      <c r="L40" s="25" t="n">
        <f aca="false">IF(N40="", "", IF(K40=5.5, "NA", IF(J40="", "",IFERROR(N40-J40,""))))</f>
        <v>0.5</v>
      </c>
      <c r="M40" s="25" t="n">
        <f aca="false">IF(N40="", "", IF(K40=5.5, "NA", IF(K40="", "",IFERROR(N40-K40,""))))</f>
        <v>1</v>
      </c>
      <c r="N40" s="26" t="n">
        <f aca="false">'English Scores- Leveled papers'!E42</f>
        <v>0.5</v>
      </c>
      <c r="O40" s="27"/>
      <c r="P40" s="27"/>
      <c r="Q40" s="27"/>
      <c r="R40" s="28" t="n">
        <f aca="false">'Writing Scores'!C39</f>
        <v>0.166666666666667</v>
      </c>
      <c r="S40" s="29" t="str">
        <f aca="false">IF(R40="", "", IF(Q40="", "",IFERROR(R40-Q40,"")))</f>
        <v/>
      </c>
      <c r="T40" s="30" t="n">
        <v>0.03</v>
      </c>
      <c r="U40" s="30" t="n">
        <v>0</v>
      </c>
      <c r="V40" s="31" t="n">
        <f aca="false">IFERROR('Math Scores'!D44,"")</f>
        <v>0.06</v>
      </c>
      <c r="W40" s="29" t="n">
        <f aca="false">IF(V40="", "", IF(U40="", "",IFERROR(V40-U40,"")))</f>
        <v>0.06</v>
      </c>
      <c r="X40" s="32" t="inlineStr">
        <f aca="false">IF(B40="","",IF(('Cover Sheet'!$AC$6="1st"),"",IF(('Cover Sheet'!$AC$6="2nd"),"",IF(('Cover Sheet'!$AC$6="3rd"),"",IF(('Cover Sheet'!$AC$6="4th"),"",IF(('Cover Sheet'!$AC$6="5th"),"",IF(('Cover Sheet'!$AC$6="6th"),'Eng GLA 6th, 7th, 8th'!D43,IF(('Cover Sheet'!$AC$6="7th"),'Eng GLA 6th, 7th, 8th'!AQ43,IF(('Cover Sheet'!$AC$6="8th"),'Eng GLA 6th, 7th, 8th'!CG43,"ERROR")))))))))</f>
        <is>
          <t/>
        </is>
      </c>
      <c r="Y40" s="33"/>
      <c r="Z40" s="34"/>
      <c r="AA40" s="35"/>
      <c r="AB40" s="44"/>
      <c r="AC40" s="35"/>
      <c r="AD40" s="35"/>
      <c r="AE40" s="35"/>
      <c r="AF40" s="35"/>
      <c r="AG40" s="35"/>
      <c r="AH40" s="35"/>
      <c r="AI40" s="35"/>
      <c r="AJ40" s="35"/>
      <c r="AK40" s="5"/>
      <c r="AL40" s="5"/>
      <c r="AM40" s="5"/>
      <c r="AN40" s="5"/>
      <c r="AO40" s="5"/>
      <c r="AP40" s="5"/>
      <c r="AQ40" s="5"/>
      <c r="AR40" s="5"/>
      <c r="AS40" s="5"/>
      <c r="AT40" s="5"/>
      <c r="AU40" s="5"/>
      <c r="AV40" s="5"/>
      <c r="AW40" s="5"/>
      <c r="AX40" s="5"/>
      <c r="AY40" s="12" t="s">
        <v>157</v>
      </c>
      <c r="AZ40" s="5"/>
      <c r="BA40" s="5"/>
      <c r="BB40" s="5"/>
      <c r="BC40" s="5"/>
      <c r="BD40" s="5"/>
      <c r="BE40" s="5"/>
      <c r="BF40" s="5"/>
      <c r="BG40" s="5"/>
      <c r="BH40" s="5"/>
      <c r="BI40" s="5"/>
      <c r="BJ40" s="5"/>
      <c r="BK40" s="5"/>
      <c r="BL40" s="5"/>
      <c r="BM40" s="5"/>
      <c r="BN40" s="5"/>
      <c r="BO40" s="5"/>
      <c r="BP40" s="5"/>
      <c r="BQ40" s="5"/>
      <c r="BR40" s="5"/>
      <c r="BS40" s="5"/>
      <c r="BT40" s="5"/>
      <c r="BU40" s="5"/>
      <c r="BV40" s="5"/>
      <c r="BW40" s="5"/>
      <c r="BX40" s="5"/>
      <c r="BY40" s="5"/>
      <c r="BZ40" s="5"/>
      <c r="CA40" s="5"/>
      <c r="CB40" s="5"/>
      <c r="CC40" s="5"/>
      <c r="CD40" s="5"/>
      <c r="CE40" s="5"/>
    </row>
    <row r="41" customFormat="false" ht="18" hidden="false" customHeight="true" outlineLevel="0" collapsed="false">
      <c r="A41" s="39" t="n">
        <v>37</v>
      </c>
      <c r="B41" s="42" t="s">
        <v>158</v>
      </c>
      <c r="C41" s="21" t="s">
        <v>122</v>
      </c>
      <c r="D41" s="22" t="n">
        <v>2</v>
      </c>
      <c r="E41" s="51"/>
      <c r="F41" s="51"/>
      <c r="G41" s="51"/>
      <c r="H41" s="24"/>
      <c r="I41" s="24"/>
      <c r="J41" s="24"/>
      <c r="K41" s="24" t="n">
        <v>-0.5</v>
      </c>
      <c r="L41" s="25" t="str">
        <f aca="false">IF(N41="", "", IF(K41=5.5, "NA", IF(J41="", "",IFERROR(N41-J41,""))))</f>
        <v/>
      </c>
      <c r="M41" s="25" t="n">
        <f aca="false">IF(N41="", "", IF(K41=5.5, "NA", IF(K41="", "",IFERROR(N41-K41,""))))</f>
        <v>0.7</v>
      </c>
      <c r="N41" s="26" t="n">
        <f aca="false">'English Scores- Leveled papers'!E43</f>
        <v>0.2</v>
      </c>
      <c r="O41" s="27"/>
      <c r="P41" s="27"/>
      <c r="Q41" s="27"/>
      <c r="R41" s="28" t="n">
        <f aca="false">'Writing Scores'!C40</f>
        <v>0.333333333333333</v>
      </c>
      <c r="S41" s="29" t="str">
        <f aca="false">IF(R41="", "", IF(Q41="", "",IFERROR(R41-Q41,"")))</f>
        <v/>
      </c>
      <c r="T41" s="30"/>
      <c r="U41" s="30" t="n">
        <v>0</v>
      </c>
      <c r="V41" s="31" t="n">
        <f aca="false">IFERROR('Math Scores'!D45,"")</f>
        <v>0.14</v>
      </c>
      <c r="W41" s="29" t="n">
        <f aca="false">IF(V41="", "", IF(U41="", "",IFERROR(V41-U41,"")))</f>
        <v>0.14</v>
      </c>
      <c r="X41" s="32" t="inlineStr">
        <f aca="false">IF(B41="","",IF(('Cover Sheet'!$AC$6="1st"),"",IF(('Cover Sheet'!$AC$6="2nd"),"",IF(('Cover Sheet'!$AC$6="3rd"),"",IF(('Cover Sheet'!$AC$6="4th"),"",IF(('Cover Sheet'!$AC$6="5th"),"",IF(('Cover Sheet'!$AC$6="6th"),'Eng GLA 6th, 7th, 8th'!D44,IF(('Cover Sheet'!$AC$6="7th"),'Eng GLA 6th, 7th, 8th'!AQ44,IF(('Cover Sheet'!$AC$6="8th"),'Eng GLA 6th, 7th, 8th'!CG44,"ERROR")))))))))</f>
        <is>
          <t/>
        </is>
      </c>
      <c r="Y41" s="33"/>
      <c r="Z41" s="34"/>
      <c r="AA41" s="35"/>
      <c r="AB41" s="44"/>
      <c r="AC41" s="35"/>
      <c r="AD41" s="35"/>
      <c r="AE41" s="35"/>
      <c r="AF41" s="35"/>
      <c r="AG41" s="35"/>
      <c r="AH41" s="35"/>
      <c r="AI41" s="35"/>
      <c r="AJ41" s="35"/>
      <c r="AK41" s="5"/>
      <c r="AL41" s="5"/>
      <c r="AM41" s="5"/>
      <c r="AN41" s="5"/>
      <c r="AO41" s="5"/>
      <c r="AP41" s="5"/>
      <c r="AQ41" s="5"/>
      <c r="AR41" s="5"/>
      <c r="AS41" s="5"/>
      <c r="AT41" s="5"/>
      <c r="AU41" s="5"/>
      <c r="AV41" s="5"/>
      <c r="AW41" s="5"/>
      <c r="AX41" s="5"/>
      <c r="AY41" s="12" t="s">
        <v>159</v>
      </c>
      <c r="AZ41" s="5"/>
      <c r="BA41" s="5"/>
      <c r="BB41" s="5"/>
      <c r="BC41" s="5"/>
      <c r="BD41" s="5"/>
      <c r="BE41" s="5"/>
      <c r="BF41" s="5"/>
      <c r="BG41" s="5"/>
      <c r="BH41" s="5"/>
      <c r="BI41" s="5"/>
      <c r="BJ41" s="5"/>
      <c r="BK41" s="5"/>
      <c r="BL41" s="5"/>
      <c r="BM41" s="5"/>
      <c r="BN41" s="5"/>
      <c r="BO41" s="5"/>
      <c r="BP41" s="5"/>
      <c r="BQ41" s="5"/>
      <c r="BR41" s="5"/>
      <c r="BS41" s="5"/>
      <c r="BT41" s="5"/>
      <c r="BU41" s="5"/>
      <c r="BV41" s="5"/>
      <c r="BW41" s="5"/>
      <c r="BX41" s="5"/>
      <c r="BY41" s="5"/>
      <c r="BZ41" s="5"/>
      <c r="CA41" s="5"/>
      <c r="CB41" s="5"/>
      <c r="CC41" s="5"/>
      <c r="CD41" s="5"/>
      <c r="CE41" s="5"/>
    </row>
    <row r="42" customFormat="false" ht="18" hidden="false" customHeight="true" outlineLevel="0" collapsed="false">
      <c r="A42" s="39" t="n">
        <v>38</v>
      </c>
      <c r="B42" s="42" t="s">
        <v>160</v>
      </c>
      <c r="C42" s="21" t="s">
        <v>122</v>
      </c>
      <c r="D42" s="22" t="n">
        <v>2</v>
      </c>
      <c r="E42" s="51"/>
      <c r="F42" s="51"/>
      <c r="G42" s="51"/>
      <c r="H42" s="24"/>
      <c r="I42" s="24"/>
      <c r="J42" s="24" t="n">
        <v>-0.5</v>
      </c>
      <c r="K42" s="24" t="n">
        <v>0</v>
      </c>
      <c r="L42" s="25" t="n">
        <f aca="false">IF(N42="", "", IF(K42=5.5, "NA", IF(J42="", "",IFERROR(N42-J42,""))))</f>
        <v>0.7</v>
      </c>
      <c r="M42" s="25" t="n">
        <f aca="false">IF(N42="", "", IF(K42=5.5, "NA", IF(K42="", "",IFERROR(N42-K42,""))))</f>
        <v>0.2</v>
      </c>
      <c r="N42" s="26" t="n">
        <f aca="false">'English Scores- Leveled papers'!E44</f>
        <v>0.2</v>
      </c>
      <c r="O42" s="27"/>
      <c r="P42" s="27"/>
      <c r="Q42" s="27"/>
      <c r="R42" s="28" t="n">
        <f aca="false">'Writing Scores'!C41</f>
        <v>0.5</v>
      </c>
      <c r="S42" s="29" t="str">
        <f aca="false">IF(R42="", "", IF(Q42="", "",IFERROR(R42-Q42,"")))</f>
        <v/>
      </c>
      <c r="T42" s="30"/>
      <c r="U42" s="30" t="n">
        <v>0.12</v>
      </c>
      <c r="V42" s="31" t="n">
        <f aca="false">IFERROR('Math Scores'!D46,"")</f>
        <v>0.37</v>
      </c>
      <c r="W42" s="29" t="n">
        <f aca="false">IF(V42="", "", IF(U42="", "",IFERROR(V42-U42,"")))</f>
        <v>0.25</v>
      </c>
      <c r="X42" s="32" t="inlineStr">
        <f aca="false">IF(B42="","",IF(('Cover Sheet'!$AC$6="1st"),"",IF(('Cover Sheet'!$AC$6="2nd"),"",IF(('Cover Sheet'!$AC$6="3rd"),"",IF(('Cover Sheet'!$AC$6="4th"),"",IF(('Cover Sheet'!$AC$6="5th"),"",IF(('Cover Sheet'!$AC$6="6th"),'Eng GLA 6th, 7th, 8th'!D45,IF(('Cover Sheet'!$AC$6="7th"),'Eng GLA 6th, 7th, 8th'!AQ45,IF(('Cover Sheet'!$AC$6="8th"),'Eng GLA 6th, 7th, 8th'!CG45,"ERROR")))))))))</f>
        <is>
          <t/>
        </is>
      </c>
      <c r="Y42" s="33"/>
      <c r="Z42" s="34"/>
      <c r="AA42" s="35"/>
      <c r="AB42" s="44"/>
      <c r="AC42" s="35"/>
      <c r="AD42" s="35"/>
      <c r="AE42" s="35"/>
      <c r="AF42" s="35"/>
      <c r="AG42" s="35"/>
      <c r="AH42" s="35"/>
      <c r="AI42" s="35"/>
      <c r="AJ42" s="35"/>
      <c r="AK42" s="5"/>
      <c r="AL42" s="5"/>
      <c r="AM42" s="5"/>
      <c r="AN42" s="5"/>
      <c r="AO42" s="5"/>
      <c r="AP42" s="5"/>
      <c r="AQ42" s="5"/>
      <c r="AR42" s="5"/>
      <c r="AS42" s="5"/>
      <c r="AT42" s="5"/>
      <c r="AU42" s="5"/>
      <c r="AV42" s="5"/>
      <c r="AW42" s="5"/>
      <c r="AX42" s="5"/>
      <c r="AY42" s="40" t="s">
        <v>161</v>
      </c>
      <c r="AZ42" s="5"/>
      <c r="BA42" s="5"/>
      <c r="BB42" s="5"/>
      <c r="BC42" s="5"/>
      <c r="BD42" s="5"/>
      <c r="BE42" s="5"/>
      <c r="BF42" s="5"/>
      <c r="BG42" s="5"/>
      <c r="BH42" s="5"/>
      <c r="BI42" s="5"/>
      <c r="BJ42" s="5"/>
      <c r="BK42" s="5"/>
      <c r="BL42" s="5"/>
      <c r="BM42" s="5"/>
      <c r="BN42" s="5"/>
      <c r="BO42" s="5"/>
      <c r="BP42" s="5"/>
      <c r="BQ42" s="5"/>
      <c r="BR42" s="5"/>
      <c r="BS42" s="5"/>
      <c r="BT42" s="5"/>
      <c r="BU42" s="5"/>
      <c r="BV42" s="5"/>
      <c r="BW42" s="5"/>
      <c r="BX42" s="5"/>
      <c r="BY42" s="5"/>
      <c r="BZ42" s="5"/>
      <c r="CA42" s="5"/>
      <c r="CB42" s="5"/>
      <c r="CC42" s="5"/>
      <c r="CD42" s="5"/>
      <c r="CE42" s="5"/>
    </row>
    <row r="43" customFormat="false" ht="18" hidden="false" customHeight="true" outlineLevel="0" collapsed="false">
      <c r="A43" s="39" t="n">
        <v>39</v>
      </c>
      <c r="B43" s="21" t="s">
        <v>162</v>
      </c>
      <c r="C43" s="21" t="s">
        <v>122</v>
      </c>
      <c r="D43" s="22" t="n">
        <v>2</v>
      </c>
      <c r="E43" s="51"/>
      <c r="F43" s="51"/>
      <c r="G43" s="51"/>
      <c r="H43" s="24"/>
      <c r="I43" s="24"/>
      <c r="J43" s="24"/>
      <c r="K43" s="24" t="n">
        <v>0.5</v>
      </c>
      <c r="L43" s="25" t="str">
        <f aca="false">IF(N43="", "", IF(K43=5.5, "NA", IF(J43="", "",IFERROR(N43-J43,""))))</f>
        <v/>
      </c>
      <c r="M43" s="25" t="n">
        <f aca="false">IF(N43="", "", IF(K43=5.5, "NA", IF(K43="", "",IFERROR(N43-K43,""))))</f>
        <v>0.5</v>
      </c>
      <c r="N43" s="26" t="n">
        <f aca="false">'English Scores- Leveled papers'!E45</f>
        <v>1</v>
      </c>
      <c r="O43" s="27"/>
      <c r="P43" s="27"/>
      <c r="Q43" s="27"/>
      <c r="R43" s="28" t="n">
        <f aca="false">'Writing Scores'!C42</f>
        <v>0.833333333333333</v>
      </c>
      <c r="S43" s="29" t="str">
        <f aca="false">IF(R43="", "", IF(Q43="", "",IFERROR(R43-Q43,"")))</f>
        <v/>
      </c>
      <c r="T43" s="30" t="n">
        <v>0.14</v>
      </c>
      <c r="U43" s="30" t="n">
        <v>0.33</v>
      </c>
      <c r="V43" s="31" t="n">
        <f aca="false">IFERROR('Math Scores'!D47,"")</f>
        <v>0.46</v>
      </c>
      <c r="W43" s="29" t="n">
        <f aca="false">IF(V43="", "", IF(U43="", "",IFERROR(V43-U43,"")))</f>
        <v>0.13</v>
      </c>
      <c r="X43" s="32" t="inlineStr">
        <f aca="false">IF(B43="","",IF(('Cover Sheet'!$AC$6="1st"),"",IF(('Cover Sheet'!$AC$6="2nd"),"",IF(('Cover Sheet'!$AC$6="3rd"),"",IF(('Cover Sheet'!$AC$6="4th"),"",IF(('Cover Sheet'!$AC$6="5th"),"",IF(('Cover Sheet'!$AC$6="6th"),'Eng GLA 6th, 7th, 8th'!D46,IF(('Cover Sheet'!$AC$6="7th"),'Eng GLA 6th, 7th, 8th'!AQ46,IF(('Cover Sheet'!$AC$6="8th"),'Eng GLA 6th, 7th, 8th'!CG46,"ERROR")))))))))</f>
        <is>
          <t/>
        </is>
      </c>
      <c r="Y43" s="33"/>
      <c r="Z43" s="34"/>
      <c r="AA43" s="35"/>
      <c r="AB43" s="44"/>
      <c r="AC43" s="35"/>
      <c r="AD43" s="35"/>
      <c r="AE43" s="35"/>
      <c r="AF43" s="35"/>
      <c r="AG43" s="35"/>
      <c r="AH43" s="35"/>
      <c r="AI43" s="35"/>
      <c r="AJ43" s="35"/>
      <c r="AK43" s="5"/>
      <c r="AL43" s="5"/>
      <c r="AM43" s="5"/>
      <c r="AN43" s="5"/>
      <c r="AO43" s="5"/>
      <c r="AP43" s="5"/>
      <c r="AQ43" s="5"/>
      <c r="AR43" s="5"/>
      <c r="AS43" s="5"/>
      <c r="AT43" s="5"/>
      <c r="AU43" s="5"/>
      <c r="AV43" s="5"/>
      <c r="AW43" s="5"/>
      <c r="AX43" s="5"/>
      <c r="AY43" s="9" t="s">
        <v>163</v>
      </c>
      <c r="AZ43" s="5"/>
      <c r="BA43" s="5"/>
      <c r="BB43" s="5"/>
      <c r="BC43" s="5"/>
      <c r="BD43" s="5"/>
      <c r="BE43" s="5"/>
      <c r="BF43" s="5"/>
      <c r="BG43" s="5"/>
      <c r="BH43" s="5"/>
      <c r="BI43" s="5"/>
      <c r="BJ43" s="5"/>
      <c r="BK43" s="5"/>
      <c r="BL43" s="5"/>
      <c r="BM43" s="5"/>
      <c r="BN43" s="5"/>
      <c r="BO43" s="5"/>
      <c r="BP43" s="5"/>
      <c r="BQ43" s="5"/>
      <c r="BR43" s="5"/>
      <c r="BS43" s="5"/>
      <c r="BT43" s="5"/>
      <c r="BU43" s="5"/>
      <c r="BV43" s="5"/>
      <c r="BW43" s="5"/>
      <c r="BX43" s="5"/>
      <c r="BY43" s="5"/>
      <c r="BZ43" s="5"/>
      <c r="CA43" s="5"/>
      <c r="CB43" s="5"/>
      <c r="CC43" s="5"/>
      <c r="CD43" s="5"/>
      <c r="CE43" s="5"/>
    </row>
    <row r="44" customFormat="false" ht="18" hidden="false" customHeight="true" outlineLevel="0" collapsed="false">
      <c r="A44" s="39" t="n">
        <v>40</v>
      </c>
      <c r="B44" s="21"/>
      <c r="C44" s="21"/>
      <c r="D44" s="22"/>
      <c r="E44" s="51"/>
      <c r="F44" s="51"/>
      <c r="G44" s="51"/>
      <c r="H44" s="24"/>
      <c r="I44" s="24"/>
      <c r="J44" s="24"/>
      <c r="K44" s="24"/>
      <c r="L44" s="25" t="str">
        <f aca="false">IF(N44="", "", IF(K44=5.5, "NA", IF(J44="", "",IFERROR(N44-J44,""))))</f>
        <v/>
      </c>
      <c r="M44" s="25" t="str">
        <f aca="false">IF(N44="", "", IF(K44=5.5, "NA", IF(K44="", "",IFERROR(N44-K44,""))))</f>
        <v/>
      </c>
      <c r="N44" s="26" t="inlineStr">
        <f aca="false">'English Scores- Leveled papers'!E46</f>
        <is>
          <t/>
        </is>
      </c>
      <c r="O44" s="27"/>
      <c r="P44" s="27"/>
      <c r="Q44" s="27"/>
      <c r="R44" s="28" t="inlineStr">
        <f aca="false">'Writing Scores'!C43</f>
        <is>
          <t/>
        </is>
      </c>
      <c r="S44" s="29" t="str">
        <f aca="false">IF(R44="", "", IF(Q44="", "",IFERROR(R44-Q44,"")))</f>
        <v/>
      </c>
      <c r="T44" s="30"/>
      <c r="U44" s="30"/>
      <c r="V44" s="31" t="inlineStr">
        <f aca="false">IFERROR('Math Scores'!D48,"")</f>
        <is>
          <t/>
        </is>
      </c>
      <c r="W44" s="29" t="str">
        <f aca="false">IF(V44="", "", IF(U44="", "",IFERROR(V44-U44,"")))</f>
        <v/>
      </c>
      <c r="X44" s="32" t="inlineStr">
        <f aca="false">IF(B44="","",IF(('Cover Sheet'!$AC$6="1st"),"",IF(('Cover Sheet'!$AC$6="2nd"),"",IF(('Cover Sheet'!$AC$6="3rd"),"",IF(('Cover Sheet'!$AC$6="4th"),"",IF(('Cover Sheet'!$AC$6="5th"),"",IF(('Cover Sheet'!$AC$6="6th"),'Eng GLA 6th, 7th, 8th'!D47,IF(('Cover Sheet'!$AC$6="7th"),'Eng GLA 6th, 7th, 8th'!AQ47,IF(('Cover Sheet'!$AC$6="8th"),'Eng GLA 6th, 7th, 8th'!CG47,"ERROR")))))))))</f>
        <is>
          <t/>
        </is>
      </c>
      <c r="Y44" s="33"/>
      <c r="Z44" s="34"/>
      <c r="AA44" s="35"/>
      <c r="AB44" s="44"/>
      <c r="AC44" s="35"/>
      <c r="AD44" s="35"/>
      <c r="AE44" s="35"/>
      <c r="AF44" s="35"/>
      <c r="AG44" s="35"/>
      <c r="AH44" s="35"/>
      <c r="AI44" s="35"/>
      <c r="AJ44" s="35"/>
      <c r="AK44" s="5"/>
      <c r="AL44" s="5"/>
      <c r="AM44" s="5"/>
      <c r="AN44" s="5"/>
      <c r="AO44" s="5"/>
      <c r="AP44" s="5"/>
      <c r="AQ44" s="5"/>
      <c r="AR44" s="5"/>
      <c r="AS44" s="5"/>
      <c r="AT44" s="5"/>
      <c r="AU44" s="5"/>
      <c r="AV44" s="5"/>
      <c r="AW44" s="5"/>
      <c r="AX44" s="5"/>
      <c r="AY44" s="40" t="s">
        <v>164</v>
      </c>
      <c r="AZ44" s="5"/>
      <c r="BA44" s="5"/>
      <c r="BB44" s="5"/>
      <c r="BC44" s="5"/>
      <c r="BD44" s="5"/>
      <c r="BE44" s="5"/>
      <c r="BF44" s="5"/>
      <c r="BG44" s="5"/>
      <c r="BH44" s="5"/>
      <c r="BI44" s="5"/>
      <c r="BJ44" s="5"/>
      <c r="BK44" s="5"/>
      <c r="BL44" s="5"/>
      <c r="BM44" s="5"/>
      <c r="BN44" s="5"/>
      <c r="BO44" s="5"/>
      <c r="BP44" s="5"/>
      <c r="BQ44" s="5"/>
      <c r="BR44" s="5"/>
      <c r="BS44" s="5"/>
      <c r="BT44" s="5"/>
      <c r="BU44" s="5"/>
      <c r="BV44" s="5"/>
      <c r="BW44" s="5"/>
      <c r="BX44" s="5"/>
      <c r="BY44" s="5"/>
      <c r="BZ44" s="5"/>
      <c r="CA44" s="5"/>
      <c r="CB44" s="5"/>
      <c r="CC44" s="5"/>
      <c r="CD44" s="5"/>
      <c r="CE44" s="5"/>
    </row>
    <row r="45" customFormat="false" ht="18" hidden="false" customHeight="true" outlineLevel="0" collapsed="false">
      <c r="A45" s="39" t="n">
        <v>41</v>
      </c>
      <c r="B45" s="21"/>
      <c r="C45" s="21"/>
      <c r="D45" s="22"/>
      <c r="E45" s="51"/>
      <c r="F45" s="51"/>
      <c r="G45" s="51"/>
      <c r="H45" s="24"/>
      <c r="I45" s="24"/>
      <c r="J45" s="24"/>
      <c r="K45" s="24"/>
      <c r="L45" s="25" t="str">
        <f aca="false">IF(N45="", "", IF(K45=5.5, "NA", IF(J45="", "",IFERROR(N45-J45,""))))</f>
        <v/>
      </c>
      <c r="M45" s="25" t="str">
        <f aca="false">IF(N45="", "", IF(K45=5.5, "NA", IF(K45="", "",IFERROR(N45-K45,""))))</f>
        <v/>
      </c>
      <c r="N45" s="26" t="inlineStr">
        <f aca="false">'English Scores- Leveled papers'!E47</f>
        <is>
          <t/>
        </is>
      </c>
      <c r="O45" s="27"/>
      <c r="P45" s="27"/>
      <c r="Q45" s="27"/>
      <c r="R45" s="28" t="inlineStr">
        <f aca="false">'Writing Scores'!C44</f>
        <is>
          <t/>
        </is>
      </c>
      <c r="S45" s="29" t="str">
        <f aca="false">IF(R45="", "", IF(Q45="", "",IFERROR(R45-Q45,"")))</f>
        <v/>
      </c>
      <c r="T45" s="30"/>
      <c r="U45" s="30"/>
      <c r="V45" s="31" t="inlineStr">
        <f aca="false">IFERROR('Math Scores'!D49,"")</f>
        <is>
          <t/>
        </is>
      </c>
      <c r="W45" s="29" t="str">
        <f aca="false">IF(V45="", "", IF(U45="", "",IFERROR(V45-U45,"")))</f>
        <v/>
      </c>
      <c r="X45" s="32" t="inlineStr">
        <f aca="false">IF(B45="","",IF(('Cover Sheet'!$AC$6="1st"),"",IF(('Cover Sheet'!$AC$6="2nd"),"",IF(('Cover Sheet'!$AC$6="3rd"),"",IF(('Cover Sheet'!$AC$6="4th"),"",IF(('Cover Sheet'!$AC$6="5th"),"",IF(('Cover Sheet'!$AC$6="6th"),'Eng GLA 6th, 7th, 8th'!D48,IF(('Cover Sheet'!$AC$6="7th"),'Eng GLA 6th, 7th, 8th'!AQ48,IF(('Cover Sheet'!$AC$6="8th"),'Eng GLA 6th, 7th, 8th'!CG48,"ERROR")))))))))</f>
        <is>
          <t/>
        </is>
      </c>
      <c r="Y45" s="33"/>
      <c r="Z45" s="34"/>
      <c r="AA45" s="35"/>
      <c r="AB45" s="44"/>
      <c r="AC45" s="35"/>
      <c r="AD45" s="35"/>
      <c r="AE45" s="35"/>
      <c r="AF45" s="35"/>
      <c r="AG45" s="35"/>
      <c r="AH45" s="35"/>
      <c r="AI45" s="35"/>
      <c r="AJ45" s="35"/>
      <c r="AK45" s="5"/>
      <c r="AL45" s="5"/>
      <c r="AM45" s="5"/>
      <c r="AN45" s="5"/>
      <c r="AO45" s="5"/>
      <c r="AP45" s="5"/>
      <c r="AQ45" s="5"/>
      <c r="AR45" s="5"/>
      <c r="AS45" s="5"/>
      <c r="AT45" s="5"/>
      <c r="AU45" s="5"/>
      <c r="AV45" s="5"/>
      <c r="AW45" s="5"/>
      <c r="AX45" s="5"/>
      <c r="AY45" s="12" t="s">
        <v>165</v>
      </c>
      <c r="AZ45" s="5"/>
      <c r="BA45" s="5"/>
      <c r="BB45" s="5"/>
      <c r="BC45" s="5"/>
      <c r="BD45" s="5"/>
      <c r="BE45" s="5"/>
      <c r="BF45" s="5"/>
      <c r="BG45" s="5"/>
      <c r="BH45" s="5"/>
      <c r="BI45" s="5"/>
      <c r="BJ45" s="5"/>
      <c r="BK45" s="5"/>
      <c r="BL45" s="5"/>
      <c r="BM45" s="5"/>
      <c r="BN45" s="5"/>
      <c r="BO45" s="5"/>
      <c r="BP45" s="5"/>
      <c r="BQ45" s="5"/>
      <c r="BR45" s="5"/>
      <c r="BS45" s="5"/>
      <c r="BT45" s="5"/>
      <c r="BU45" s="5"/>
      <c r="BV45" s="5"/>
      <c r="BW45" s="5"/>
      <c r="BX45" s="5"/>
      <c r="BY45" s="5"/>
      <c r="BZ45" s="5"/>
      <c r="CA45" s="5"/>
      <c r="CB45" s="5"/>
      <c r="CC45" s="5"/>
      <c r="CD45" s="5"/>
      <c r="CE45" s="5"/>
    </row>
    <row r="46" customFormat="false" ht="18" hidden="false" customHeight="true" outlineLevel="0" collapsed="false">
      <c r="A46" s="39" t="n">
        <v>42</v>
      </c>
      <c r="B46" s="21"/>
      <c r="C46" s="21"/>
      <c r="D46" s="22"/>
      <c r="E46" s="51"/>
      <c r="F46" s="51"/>
      <c r="G46" s="51"/>
      <c r="H46" s="24"/>
      <c r="I46" s="24"/>
      <c r="J46" s="24"/>
      <c r="K46" s="24"/>
      <c r="L46" s="25" t="str">
        <f aca="false">IF(N46="", "", IF(K46=5.5, "NA", IF(J46="", "",IFERROR(N46-J46,""))))</f>
        <v/>
      </c>
      <c r="M46" s="25" t="str">
        <f aca="false">IF(N46="", "", IF(K46=5.5, "NA", IF(K46="", "",IFERROR(N46-K46,""))))</f>
        <v/>
      </c>
      <c r="N46" s="26" t="inlineStr">
        <f aca="false">'English Scores- Leveled papers'!E48</f>
        <is>
          <t/>
        </is>
      </c>
      <c r="O46" s="27"/>
      <c r="P46" s="27"/>
      <c r="Q46" s="27"/>
      <c r="R46" s="28" t="inlineStr">
        <f aca="false">'Writing Scores'!C45</f>
        <is>
          <t/>
        </is>
      </c>
      <c r="S46" s="29" t="str">
        <f aca="false">IF(R46="", "", IF(Q46="", "",IFERROR(R46-Q46,"")))</f>
        <v/>
      </c>
      <c r="T46" s="30"/>
      <c r="U46" s="30"/>
      <c r="V46" s="31" t="inlineStr">
        <f aca="false">IFERROR('Math Scores'!D50,"")</f>
        <is>
          <t/>
        </is>
      </c>
      <c r="W46" s="29" t="str">
        <f aca="false">IF(V46="", "", IF(U46="", "",IFERROR(V46-U46,"")))</f>
        <v/>
      </c>
      <c r="X46" s="32" t="inlineStr">
        <f aca="false">IF(B46="","",IF(('Cover Sheet'!$AC$6="1st"),"",IF(('Cover Sheet'!$AC$6="2nd"),"",IF(('Cover Sheet'!$AC$6="3rd"),"",IF(('Cover Sheet'!$AC$6="4th"),"",IF(('Cover Sheet'!$AC$6="5th"),"",IF(('Cover Sheet'!$AC$6="6th"),'Eng GLA 6th, 7th, 8th'!D49,IF(('Cover Sheet'!$AC$6="7th"),'Eng GLA 6th, 7th, 8th'!AQ49,IF(('Cover Sheet'!$AC$6="8th"),'Eng GLA 6th, 7th, 8th'!CG49,"ERROR")))))))))</f>
        <is>
          <t/>
        </is>
      </c>
      <c r="Y46" s="33"/>
      <c r="Z46" s="34"/>
      <c r="AA46" s="35"/>
      <c r="AB46" s="44"/>
      <c r="AC46" s="35"/>
      <c r="AD46" s="35"/>
      <c r="AE46" s="35"/>
      <c r="AF46" s="35"/>
      <c r="AG46" s="35"/>
      <c r="AH46" s="35"/>
      <c r="AI46" s="35"/>
      <c r="AJ46" s="35"/>
      <c r="AK46" s="5"/>
      <c r="AL46" s="5"/>
      <c r="AM46" s="5"/>
      <c r="AN46" s="5"/>
      <c r="AO46" s="5"/>
      <c r="AP46" s="5"/>
      <c r="AQ46" s="5"/>
      <c r="AR46" s="5"/>
      <c r="AS46" s="5"/>
      <c r="AT46" s="5"/>
      <c r="AU46" s="5"/>
      <c r="AV46" s="5"/>
      <c r="AW46" s="5"/>
      <c r="AX46" s="5"/>
      <c r="AY46" s="9" t="s">
        <v>166</v>
      </c>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c r="CD46" s="5"/>
      <c r="CE46" s="5"/>
    </row>
    <row r="47" customFormat="false" ht="18" hidden="false" customHeight="true" outlineLevel="0" collapsed="false">
      <c r="A47" s="39" t="n">
        <v>43</v>
      </c>
      <c r="B47" s="21"/>
      <c r="C47" s="21"/>
      <c r="D47" s="22"/>
      <c r="E47" s="51"/>
      <c r="F47" s="51"/>
      <c r="G47" s="51"/>
      <c r="H47" s="24"/>
      <c r="I47" s="24"/>
      <c r="J47" s="24"/>
      <c r="K47" s="24"/>
      <c r="L47" s="25" t="str">
        <f aca="false">IF(N47="", "", IF(K47=5.5, "NA", IF(J47="", "",IFERROR(N47-J47,""))))</f>
        <v/>
      </c>
      <c r="M47" s="25" t="str">
        <f aca="false">IF(N47="", "", IF(K47=5.5, "NA", IF(K47="", "",IFERROR(N47-K47,""))))</f>
        <v/>
      </c>
      <c r="N47" s="26" t="inlineStr">
        <f aca="false">'English Scores- Leveled papers'!E49</f>
        <is>
          <t/>
        </is>
      </c>
      <c r="O47" s="27"/>
      <c r="P47" s="27"/>
      <c r="Q47" s="27"/>
      <c r="R47" s="28" t="inlineStr">
        <f aca="false">'Writing Scores'!C46</f>
        <is>
          <t/>
        </is>
      </c>
      <c r="S47" s="29" t="str">
        <f aca="false">IF(R47="", "", IF(Q47="", "",IFERROR(R47-Q47,"")))</f>
        <v/>
      </c>
      <c r="T47" s="30"/>
      <c r="U47" s="30"/>
      <c r="V47" s="31" t="inlineStr">
        <f aca="false">IFERROR('Math Scores'!D51,"")</f>
        <is>
          <t/>
        </is>
      </c>
      <c r="W47" s="29" t="str">
        <f aca="false">IF(V47="", "", IF(U47="", "",IFERROR(V47-U47,"")))</f>
        <v/>
      </c>
      <c r="X47" s="32" t="inlineStr">
        <f aca="false">IF(B47="","",IF(('Cover Sheet'!$AC$6="1st"),"",IF(('Cover Sheet'!$AC$6="2nd"),"",IF(('Cover Sheet'!$AC$6="3rd"),"",IF(('Cover Sheet'!$AC$6="4th"),"",IF(('Cover Sheet'!$AC$6="5th"),"",IF(('Cover Sheet'!$AC$6="6th"),'Eng GLA 6th, 7th, 8th'!D50,IF(('Cover Sheet'!$AC$6="7th"),'Eng GLA 6th, 7th, 8th'!AQ50,IF(('Cover Sheet'!$AC$6="8th"),'Eng GLA 6th, 7th, 8th'!CG50,"ERROR")))))))))</f>
        <is>
          <t/>
        </is>
      </c>
      <c r="Y47" s="33"/>
      <c r="Z47" s="34"/>
      <c r="AA47" s="35"/>
      <c r="AB47" s="44"/>
      <c r="AC47" s="35"/>
      <c r="AD47" s="35"/>
      <c r="AE47" s="35"/>
      <c r="AF47" s="35"/>
      <c r="AG47" s="35"/>
      <c r="AH47" s="35"/>
      <c r="AI47" s="35"/>
      <c r="AJ47" s="35"/>
      <c r="AK47" s="5"/>
      <c r="AL47" s="5"/>
      <c r="AM47" s="5"/>
      <c r="AN47" s="5"/>
      <c r="AO47" s="5"/>
      <c r="AP47" s="5"/>
      <c r="AQ47" s="5"/>
      <c r="AR47" s="5"/>
      <c r="AS47" s="5"/>
      <c r="AT47" s="5"/>
      <c r="AU47" s="5"/>
      <c r="AV47" s="5"/>
      <c r="AW47" s="5"/>
      <c r="AX47" s="5"/>
      <c r="AY47" s="9" t="s">
        <v>167</v>
      </c>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c r="CD47" s="5"/>
      <c r="CE47" s="5"/>
    </row>
    <row r="48" customFormat="false" ht="18" hidden="false" customHeight="true" outlineLevel="0" collapsed="false">
      <c r="A48" s="39" t="n">
        <v>44</v>
      </c>
      <c r="B48" s="21"/>
      <c r="C48" s="21"/>
      <c r="D48" s="22"/>
      <c r="E48" s="51"/>
      <c r="F48" s="51"/>
      <c r="G48" s="51"/>
      <c r="H48" s="24"/>
      <c r="I48" s="24"/>
      <c r="J48" s="24"/>
      <c r="K48" s="24"/>
      <c r="L48" s="25" t="str">
        <f aca="false">IF(N48="", "", IF(K48=5.5, "NA", IF(J48="", "",IFERROR(N48-J48,""))))</f>
        <v/>
      </c>
      <c r="M48" s="25" t="str">
        <f aca="false">IF(N48="", "", IF(K48=5.5, "NA", IF(K48="", "",IFERROR(N48-K48,""))))</f>
        <v/>
      </c>
      <c r="N48" s="26" t="inlineStr">
        <f aca="false">'English Scores- Leveled papers'!E50</f>
        <is>
          <t/>
        </is>
      </c>
      <c r="O48" s="27"/>
      <c r="P48" s="27"/>
      <c r="Q48" s="27"/>
      <c r="R48" s="28" t="inlineStr">
        <f aca="false">'Writing Scores'!C47</f>
        <is>
          <t/>
        </is>
      </c>
      <c r="S48" s="29" t="str">
        <f aca="false">IF(R48="", "", IF(Q48="", "",IFERROR(R48-Q48,"")))</f>
        <v/>
      </c>
      <c r="T48" s="30"/>
      <c r="U48" s="30"/>
      <c r="V48" s="31" t="inlineStr">
        <f aca="false">IFERROR('Math Scores'!D52,"")</f>
        <is>
          <t/>
        </is>
      </c>
      <c r="W48" s="29" t="str">
        <f aca="false">IF(V48="", "", IF(U48="", "",IFERROR(V48-U48,"")))</f>
        <v/>
      </c>
      <c r="X48" s="32" t="inlineStr">
        <f aca="false">IF(B48="","",IF(('Cover Sheet'!$AC$6="1st"),"",IF(('Cover Sheet'!$AC$6="2nd"),"",IF(('Cover Sheet'!$AC$6="3rd"),"",IF(('Cover Sheet'!$AC$6="4th"),"",IF(('Cover Sheet'!$AC$6="5th"),"",IF(('Cover Sheet'!$AC$6="6th"),'Eng GLA 6th, 7th, 8th'!D51,IF(('Cover Sheet'!$AC$6="7th"),'Eng GLA 6th, 7th, 8th'!AQ51,IF(('Cover Sheet'!$AC$6="8th"),'Eng GLA 6th, 7th, 8th'!CG51,"ERROR")))))))))</f>
        <is>
          <t/>
        </is>
      </c>
      <c r="Y48" s="33"/>
      <c r="Z48" s="34"/>
      <c r="AA48" s="35"/>
      <c r="AB48" s="44"/>
      <c r="AC48" s="35"/>
      <c r="AD48" s="35"/>
      <c r="AE48" s="35"/>
      <c r="AF48" s="35"/>
      <c r="AG48" s="35"/>
      <c r="AH48" s="35"/>
      <c r="AI48" s="35"/>
      <c r="AJ48" s="35"/>
      <c r="AK48" s="5"/>
      <c r="AL48" s="5"/>
      <c r="AM48" s="5"/>
      <c r="AN48" s="5"/>
      <c r="AO48" s="5"/>
      <c r="AP48" s="5"/>
      <c r="AQ48" s="5"/>
      <c r="AR48" s="5"/>
      <c r="AS48" s="5"/>
      <c r="AT48" s="5"/>
      <c r="AU48" s="5"/>
      <c r="AV48" s="5"/>
      <c r="AW48" s="5"/>
      <c r="AX48" s="5"/>
      <c r="AY48" s="40" t="s">
        <v>168</v>
      </c>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c r="CD48" s="5"/>
      <c r="CE48" s="5"/>
    </row>
    <row r="49" customFormat="false" ht="18" hidden="false" customHeight="true" outlineLevel="0" collapsed="false">
      <c r="A49" s="39" t="n">
        <v>45</v>
      </c>
      <c r="B49" s="21"/>
      <c r="C49" s="21"/>
      <c r="D49" s="22"/>
      <c r="E49" s="51"/>
      <c r="F49" s="51"/>
      <c r="G49" s="51"/>
      <c r="H49" s="24"/>
      <c r="I49" s="24"/>
      <c r="J49" s="24"/>
      <c r="K49" s="24"/>
      <c r="L49" s="25" t="str">
        <f aca="false">IF(N49="", "", IF(K49=5.5, "NA", IF(J49="", "",IFERROR(N49-J49,""))))</f>
        <v/>
      </c>
      <c r="M49" s="25" t="str">
        <f aca="false">IF(N49="", "", IF(K49=5.5, "NA", IF(K49="", "",IFERROR(N49-K49,""))))</f>
        <v/>
      </c>
      <c r="N49" s="26" t="inlineStr">
        <f aca="false">'English Scores- Leveled papers'!E51</f>
        <is>
          <t/>
        </is>
      </c>
      <c r="O49" s="27"/>
      <c r="P49" s="27"/>
      <c r="Q49" s="27"/>
      <c r="R49" s="28" t="inlineStr">
        <f aca="false">'Writing Scores'!C48</f>
        <is>
          <t/>
        </is>
      </c>
      <c r="S49" s="29" t="str">
        <f aca="false">IF(R49="", "", IF(Q49="", "",IFERROR(R49-Q49,"")))</f>
        <v/>
      </c>
      <c r="T49" s="30"/>
      <c r="U49" s="30"/>
      <c r="V49" s="31" t="inlineStr">
        <f aca="false">IFERROR('Math Scores'!D53,"")</f>
        <is>
          <t/>
        </is>
      </c>
      <c r="W49" s="29" t="str">
        <f aca="false">IF(V49="", "", IF(U49="", "",IFERROR(V49-U49,"")))</f>
        <v/>
      </c>
      <c r="X49" s="32" t="inlineStr">
        <f aca="false">IF(B49="","",IF(('Cover Sheet'!$AC$6="1st"),"",IF(('Cover Sheet'!$AC$6="2nd"),"",IF(('Cover Sheet'!$AC$6="3rd"),"",IF(('Cover Sheet'!$AC$6="4th"),"",IF(('Cover Sheet'!$AC$6="5th"),"",IF(('Cover Sheet'!$AC$6="6th"),'Eng GLA 6th, 7th, 8th'!D52,IF(('Cover Sheet'!$AC$6="7th"),'Eng GLA 6th, 7th, 8th'!AQ52,IF(('Cover Sheet'!$AC$6="8th"),'Eng GLA 6th, 7th, 8th'!CG52,"ERROR")))))))))</f>
        <is>
          <t/>
        </is>
      </c>
      <c r="Y49" s="33"/>
      <c r="Z49" s="34"/>
      <c r="AA49" s="35"/>
      <c r="AB49" s="44"/>
      <c r="AC49" s="35"/>
      <c r="AD49" s="35"/>
      <c r="AE49" s="35"/>
      <c r="AF49" s="35"/>
      <c r="AG49" s="35"/>
      <c r="AH49" s="35"/>
      <c r="AI49" s="35"/>
      <c r="AJ49" s="35"/>
      <c r="AK49" s="5"/>
      <c r="AL49" s="5"/>
      <c r="AM49" s="5"/>
      <c r="AN49" s="5"/>
      <c r="AO49" s="5"/>
      <c r="AP49" s="5"/>
      <c r="AQ49" s="5"/>
      <c r="AR49" s="5"/>
      <c r="AS49" s="5"/>
      <c r="AT49" s="5"/>
      <c r="AU49" s="5"/>
      <c r="AV49" s="5"/>
      <c r="AW49" s="5"/>
      <c r="AX49" s="5"/>
      <c r="AY49" s="12" t="s">
        <v>169</v>
      </c>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c r="CD49" s="5"/>
      <c r="CE49" s="5"/>
    </row>
    <row r="50" customFormat="false" ht="18" hidden="false" customHeight="true" outlineLevel="0" collapsed="false">
      <c r="A50" s="39" t="n">
        <v>46</v>
      </c>
      <c r="B50" s="21"/>
      <c r="C50" s="21"/>
      <c r="D50" s="22"/>
      <c r="E50" s="51"/>
      <c r="F50" s="51"/>
      <c r="G50" s="51"/>
      <c r="H50" s="24"/>
      <c r="I50" s="24"/>
      <c r="J50" s="24"/>
      <c r="K50" s="24"/>
      <c r="L50" s="25" t="str">
        <f aca="false">IF(N50="", "", IF(K50=5.5, "NA", IF(J50="", "",IFERROR(N50-J50,""))))</f>
        <v/>
      </c>
      <c r="M50" s="25" t="str">
        <f aca="false">IF(N50="", "", IF(K50=5.5, "NA", IF(K50="", "",IFERROR(N50-K50,""))))</f>
        <v/>
      </c>
      <c r="N50" s="26" t="inlineStr">
        <f aca="false">'English Scores- Leveled papers'!E52</f>
        <is>
          <t/>
        </is>
      </c>
      <c r="O50" s="27"/>
      <c r="P50" s="27"/>
      <c r="Q50" s="27"/>
      <c r="R50" s="28" t="inlineStr">
        <f aca="false">'Writing Scores'!C49</f>
        <is>
          <t/>
        </is>
      </c>
      <c r="S50" s="29" t="str">
        <f aca="false">IF(R50="", "", IF(Q50="", "",IFERROR(R50-Q50,"")))</f>
        <v/>
      </c>
      <c r="T50" s="30"/>
      <c r="U50" s="30"/>
      <c r="V50" s="31" t="inlineStr">
        <f aca="false">IFERROR('Math Scores'!D54,"")</f>
        <is>
          <t/>
        </is>
      </c>
      <c r="W50" s="29" t="str">
        <f aca="false">IF(V50="", "", IF(U50="", "",IFERROR(V50-U50,"")))</f>
        <v/>
      </c>
      <c r="X50" s="32" t="inlineStr">
        <f aca="false">IF(B50="","",IF(('Cover Sheet'!$AC$6="1st"),"",IF(('Cover Sheet'!$AC$6="2nd"),"",IF(('Cover Sheet'!$AC$6="3rd"),"",IF(('Cover Sheet'!$AC$6="4th"),"",IF(('Cover Sheet'!$AC$6="5th"),"",IF(('Cover Sheet'!$AC$6="6th"),'Eng GLA 6th, 7th, 8th'!D53,IF(('Cover Sheet'!$AC$6="7th"),'Eng GLA 6th, 7th, 8th'!AQ53,IF(('Cover Sheet'!$AC$6="8th"),'Eng GLA 6th, 7th, 8th'!CG53,"ERROR")))))))))</f>
        <is>
          <t/>
        </is>
      </c>
      <c r="Y50" s="33"/>
      <c r="Z50" s="34"/>
      <c r="AA50" s="35"/>
      <c r="AB50" s="44"/>
      <c r="AC50" s="35"/>
      <c r="AD50" s="35"/>
      <c r="AE50" s="35"/>
      <c r="AF50" s="35"/>
      <c r="AG50" s="35"/>
      <c r="AH50" s="35"/>
      <c r="AI50" s="35"/>
      <c r="AJ50" s="35"/>
      <c r="AK50" s="5"/>
      <c r="AL50" s="5"/>
      <c r="AM50" s="5"/>
      <c r="AN50" s="5"/>
      <c r="AO50" s="5"/>
      <c r="AP50" s="5"/>
      <c r="AQ50" s="5"/>
      <c r="AR50" s="5"/>
      <c r="AS50" s="5"/>
      <c r="AT50" s="5"/>
      <c r="AU50" s="5"/>
      <c r="AV50" s="5"/>
      <c r="AW50" s="5"/>
      <c r="AX50" s="5"/>
      <c r="AY50" s="40" t="s">
        <v>61</v>
      </c>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c r="CD50" s="5"/>
      <c r="CE50" s="5"/>
    </row>
    <row r="51" customFormat="false" ht="18" hidden="false" customHeight="true" outlineLevel="0" collapsed="false">
      <c r="A51" s="39" t="n">
        <v>47</v>
      </c>
      <c r="B51" s="21"/>
      <c r="C51" s="21"/>
      <c r="D51" s="22"/>
      <c r="E51" s="51"/>
      <c r="F51" s="51"/>
      <c r="G51" s="51"/>
      <c r="H51" s="24"/>
      <c r="I51" s="24"/>
      <c r="J51" s="24"/>
      <c r="K51" s="24"/>
      <c r="L51" s="25" t="str">
        <f aca="false">IF(N51="", "", IF(K51=5.5, "NA", IF(J51="", "",IFERROR(N51-J51,""))))</f>
        <v/>
      </c>
      <c r="M51" s="25" t="str">
        <f aca="false">IF(N51="", "", IF(K51=5.5, "NA", IF(K51="", "",IFERROR(N51-K51,""))))</f>
        <v/>
      </c>
      <c r="N51" s="26" t="inlineStr">
        <f aca="false">'English Scores- Leveled papers'!E53</f>
        <is>
          <t/>
        </is>
      </c>
      <c r="O51" s="27"/>
      <c r="P51" s="27"/>
      <c r="Q51" s="27"/>
      <c r="R51" s="28" t="inlineStr">
        <f aca="false">'Writing Scores'!C50</f>
        <is>
          <t/>
        </is>
      </c>
      <c r="S51" s="29" t="str">
        <f aca="false">IF(R51="", "", IF(Q51="", "",IFERROR(R51-Q51,"")))</f>
        <v/>
      </c>
      <c r="T51" s="30"/>
      <c r="U51" s="30"/>
      <c r="V51" s="31" t="inlineStr">
        <f aca="false">IFERROR('Math Scores'!D55,"")</f>
        <is>
          <t/>
        </is>
      </c>
      <c r="W51" s="29" t="str">
        <f aca="false">IF(V51="", "", IF(U51="", "",IFERROR(V51-U51,"")))</f>
        <v/>
      </c>
      <c r="X51" s="32" t="inlineStr">
        <f aca="false">IF(B51="","",IF(('Cover Sheet'!$AC$6="1st"),"",IF(('Cover Sheet'!$AC$6="2nd"),"",IF(('Cover Sheet'!$AC$6="3rd"),"",IF(('Cover Sheet'!$AC$6="4th"),"",IF(('Cover Sheet'!$AC$6="5th"),"",IF(('Cover Sheet'!$AC$6="6th"),'Eng GLA 6th, 7th, 8th'!D54,IF(('Cover Sheet'!$AC$6="7th"),'Eng GLA 6th, 7th, 8th'!AQ54,IF(('Cover Sheet'!$AC$6="8th"),'Eng GLA 6th, 7th, 8th'!CG54,"ERROR")))))))))</f>
        <is>
          <t/>
        </is>
      </c>
      <c r="Y51" s="33"/>
      <c r="Z51" s="34"/>
      <c r="AA51" s="35"/>
      <c r="AB51" s="44"/>
      <c r="AC51" s="35"/>
      <c r="AD51" s="35"/>
      <c r="AE51" s="35"/>
      <c r="AF51" s="35"/>
      <c r="AG51" s="35"/>
      <c r="AH51" s="35"/>
      <c r="AI51" s="35"/>
      <c r="AJ51" s="35"/>
      <c r="AK51" s="5"/>
      <c r="AL51" s="5"/>
      <c r="AM51" s="5"/>
      <c r="AN51" s="5"/>
      <c r="AO51" s="5"/>
      <c r="AP51" s="5"/>
      <c r="AQ51" s="5"/>
      <c r="AR51" s="5"/>
      <c r="AS51" s="5"/>
      <c r="AT51" s="5"/>
      <c r="AU51" s="5"/>
      <c r="AV51" s="5"/>
      <c r="AW51" s="5"/>
      <c r="AX51" s="5"/>
      <c r="AY51" s="9" t="s">
        <v>170</v>
      </c>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c r="CD51" s="5"/>
      <c r="CE51" s="5"/>
    </row>
    <row r="52" customFormat="false" ht="18" hidden="false" customHeight="true" outlineLevel="0" collapsed="false">
      <c r="A52" s="39" t="n">
        <v>48</v>
      </c>
      <c r="B52" s="21"/>
      <c r="C52" s="21"/>
      <c r="D52" s="22"/>
      <c r="E52" s="51"/>
      <c r="F52" s="51"/>
      <c r="G52" s="51"/>
      <c r="H52" s="24"/>
      <c r="I52" s="24"/>
      <c r="J52" s="24"/>
      <c r="K52" s="24"/>
      <c r="L52" s="25" t="str">
        <f aca="false">IF(N52="", "", IF(K52=5.5, "NA", IF(J52="", "",IFERROR(N52-J52,""))))</f>
        <v/>
      </c>
      <c r="M52" s="25" t="str">
        <f aca="false">IF(N52="", "", IF(K52=5.5, "NA", IF(K52="", "",IFERROR(N52-K52,""))))</f>
        <v/>
      </c>
      <c r="N52" s="26" t="inlineStr">
        <f aca="false">'English Scores- Leveled papers'!E54</f>
        <is>
          <t/>
        </is>
      </c>
      <c r="O52" s="27"/>
      <c r="P52" s="27"/>
      <c r="Q52" s="27"/>
      <c r="R52" s="28" t="inlineStr">
        <f aca="false">'Writing Scores'!C51</f>
        <is>
          <t/>
        </is>
      </c>
      <c r="S52" s="29" t="str">
        <f aca="false">IF(R52="", "", IF(Q52="", "",IFERROR(R52-Q52,"")))</f>
        <v/>
      </c>
      <c r="T52" s="30"/>
      <c r="U52" s="30"/>
      <c r="V52" s="31" t="inlineStr">
        <f aca="false">IFERROR('Math Scores'!D56,"")</f>
        <is>
          <t/>
        </is>
      </c>
      <c r="W52" s="29" t="str">
        <f aca="false">IF(V52="", "", IF(U52="", "",IFERROR(V52-U52,"")))</f>
        <v/>
      </c>
      <c r="X52" s="32" t="inlineStr">
        <f aca="false">IF(B52="","",IF(('Cover Sheet'!$AC$6="1st"),"",IF(('Cover Sheet'!$AC$6="2nd"),"",IF(('Cover Sheet'!$AC$6="3rd"),"",IF(('Cover Sheet'!$AC$6="4th"),"",IF(('Cover Sheet'!$AC$6="5th"),"",IF(('Cover Sheet'!$AC$6="6th"),'Eng GLA 6th, 7th, 8th'!D55,IF(('Cover Sheet'!$AC$6="7th"),'Eng GLA 6th, 7th, 8th'!AQ55,IF(('Cover Sheet'!$AC$6="8th"),'Eng GLA 6th, 7th, 8th'!CG55,"ERROR")))))))))</f>
        <is>
          <t/>
        </is>
      </c>
      <c r="Y52" s="33"/>
      <c r="Z52" s="34"/>
      <c r="AA52" s="35"/>
      <c r="AB52" s="44"/>
      <c r="AC52" s="35"/>
      <c r="AD52" s="35"/>
      <c r="AE52" s="35"/>
      <c r="AF52" s="35"/>
      <c r="AG52" s="35"/>
      <c r="AH52" s="35"/>
      <c r="AI52" s="35"/>
      <c r="AJ52" s="35"/>
      <c r="AK52" s="5"/>
      <c r="AL52" s="5"/>
      <c r="AM52" s="5"/>
      <c r="AN52" s="5"/>
      <c r="AO52" s="5"/>
      <c r="AP52" s="5"/>
      <c r="AQ52" s="5"/>
      <c r="AR52" s="5"/>
      <c r="AS52" s="5"/>
      <c r="AT52" s="5"/>
      <c r="AU52" s="5"/>
      <c r="AV52" s="5"/>
      <c r="AW52" s="5"/>
      <c r="AX52" s="5"/>
      <c r="AY52" s="9" t="s">
        <v>171</v>
      </c>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c r="CD52" s="5"/>
      <c r="CE52" s="5"/>
    </row>
    <row r="53" customFormat="false" ht="18" hidden="false" customHeight="true" outlineLevel="0" collapsed="false">
      <c r="A53" s="39" t="n">
        <v>49</v>
      </c>
      <c r="B53" s="21"/>
      <c r="C53" s="21"/>
      <c r="D53" s="22"/>
      <c r="E53" s="51"/>
      <c r="F53" s="51"/>
      <c r="G53" s="51"/>
      <c r="H53" s="24"/>
      <c r="I53" s="24"/>
      <c r="J53" s="24"/>
      <c r="K53" s="24"/>
      <c r="L53" s="25" t="str">
        <f aca="false">IF(N53="", "", IF(K53=5.5, "NA", IF(J53="", "",IFERROR(N53-J53,""))))</f>
        <v/>
      </c>
      <c r="M53" s="25" t="str">
        <f aca="false">IF(N53="", "", IF(K53=5.5, "NA", IF(K53="", "",IFERROR(N53-K53,""))))</f>
        <v/>
      </c>
      <c r="N53" s="26" t="inlineStr">
        <f aca="false">'English Scores- Leveled papers'!E55</f>
        <is>
          <t/>
        </is>
      </c>
      <c r="O53" s="27"/>
      <c r="P53" s="27"/>
      <c r="Q53" s="27"/>
      <c r="R53" s="28" t="inlineStr">
        <f aca="false">'Writing Scores'!C52</f>
        <is>
          <t/>
        </is>
      </c>
      <c r="S53" s="29" t="str">
        <f aca="false">IF(R53="", "", IF(Q53="", "",IFERROR(R53-Q53,"")))</f>
        <v/>
      </c>
      <c r="T53" s="30"/>
      <c r="U53" s="30"/>
      <c r="V53" s="31" t="inlineStr">
        <f aca="false">IFERROR('Math Scores'!D57,"")</f>
        <is>
          <t/>
        </is>
      </c>
      <c r="W53" s="29" t="str">
        <f aca="false">IF(V53="", "", IF(U53="", "",IFERROR(V53-U53,"")))</f>
        <v/>
      </c>
      <c r="X53" s="32" t="inlineStr">
        <f aca="false">IF(B53="","",IF(('Cover Sheet'!$AC$6="1st"),"",IF(('Cover Sheet'!$AC$6="2nd"),"",IF(('Cover Sheet'!$AC$6="3rd"),"",IF(('Cover Sheet'!$AC$6="4th"),"",IF(('Cover Sheet'!$AC$6="5th"),"",IF(('Cover Sheet'!$AC$6="6th"),'Eng GLA 6th, 7th, 8th'!D56,IF(('Cover Sheet'!$AC$6="7th"),'Eng GLA 6th, 7th, 8th'!AQ56,IF(('Cover Sheet'!$AC$6="8th"),'Eng GLA 6th, 7th, 8th'!CG56,"ERROR")))))))))</f>
        <is>
          <t/>
        </is>
      </c>
      <c r="Y53" s="33"/>
      <c r="Z53" s="34"/>
      <c r="AA53" s="35"/>
      <c r="AB53" s="44"/>
      <c r="AC53" s="35"/>
      <c r="AD53" s="35"/>
      <c r="AE53" s="35"/>
      <c r="AF53" s="35"/>
      <c r="AG53" s="35"/>
      <c r="AH53" s="35"/>
      <c r="AI53" s="35"/>
      <c r="AJ53" s="35"/>
      <c r="AK53" s="5"/>
      <c r="AL53" s="5"/>
      <c r="AM53" s="5"/>
      <c r="AN53" s="5"/>
      <c r="AO53" s="5"/>
      <c r="AP53" s="5"/>
      <c r="AQ53" s="5"/>
      <c r="AR53" s="5"/>
      <c r="AS53" s="5"/>
      <c r="AT53" s="5"/>
      <c r="AU53" s="5"/>
      <c r="AV53" s="5"/>
      <c r="AW53" s="5"/>
      <c r="AX53" s="5"/>
      <c r="AY53" s="40" t="s">
        <v>172</v>
      </c>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c r="CD53" s="5"/>
      <c r="CE53" s="5"/>
    </row>
    <row r="54" customFormat="false" ht="18" hidden="false" customHeight="true" outlineLevel="0" collapsed="false">
      <c r="A54" s="39" t="n">
        <v>50</v>
      </c>
      <c r="B54" s="21"/>
      <c r="C54" s="21"/>
      <c r="D54" s="22"/>
      <c r="E54" s="51"/>
      <c r="F54" s="51"/>
      <c r="G54" s="51"/>
      <c r="H54" s="24"/>
      <c r="I54" s="24"/>
      <c r="J54" s="24"/>
      <c r="K54" s="24"/>
      <c r="L54" s="25" t="str">
        <f aca="false">IF(N54="", "", IF(K54=5.5, "NA", IF(J54="", "",IFERROR(N54-J54,""))))</f>
        <v/>
      </c>
      <c r="M54" s="25" t="str">
        <f aca="false">IF(N54="", "", IF(K54=5.5, "NA", IF(K54="", "",IFERROR(N54-K54,""))))</f>
        <v/>
      </c>
      <c r="N54" s="26" t="inlineStr">
        <f aca="false">'English Scores- Leveled papers'!E56</f>
        <is>
          <t/>
        </is>
      </c>
      <c r="O54" s="27"/>
      <c r="P54" s="27"/>
      <c r="Q54" s="27"/>
      <c r="R54" s="28" t="inlineStr">
        <f aca="false">'Writing Scores'!C53</f>
        <is>
          <t/>
        </is>
      </c>
      <c r="S54" s="29" t="str">
        <f aca="false">IF(R54="", "", IF(Q54="", "",IFERROR(R54-Q54,"")))</f>
        <v/>
      </c>
      <c r="T54" s="30"/>
      <c r="U54" s="30"/>
      <c r="V54" s="31" t="inlineStr">
        <f aca="false">IFERROR('Math Scores'!D58,"")</f>
        <is>
          <t/>
        </is>
      </c>
      <c r="W54" s="29" t="str">
        <f aca="false">IF(V54="", "", IF(U54="", "",IFERROR(V54-U54,"")))</f>
        <v/>
      </c>
      <c r="X54" s="32" t="inlineStr">
        <f aca="false">IF(B54="","",IF(('Cover Sheet'!$AC$6="1st"),"",IF(('Cover Sheet'!$AC$6="2nd"),"",IF(('Cover Sheet'!$AC$6="3rd"),"",IF(('Cover Sheet'!$AC$6="4th"),"",IF(('Cover Sheet'!$AC$6="5th"),"",IF(('Cover Sheet'!$AC$6="6th"),'Eng GLA 6th, 7th, 8th'!D57,IF(('Cover Sheet'!$AC$6="7th"),'Eng GLA 6th, 7th, 8th'!AQ57,IF(('Cover Sheet'!$AC$6="8th"),'Eng GLA 6th, 7th, 8th'!CG57,"ERROR")))))))))</f>
        <is>
          <t/>
        </is>
      </c>
      <c r="Y54" s="33"/>
      <c r="Z54" s="34"/>
      <c r="AA54" s="35"/>
      <c r="AB54" s="44"/>
      <c r="AC54" s="35"/>
      <c r="AD54" s="35"/>
      <c r="AE54" s="35"/>
      <c r="AF54" s="35"/>
      <c r="AG54" s="35"/>
      <c r="AH54" s="35"/>
      <c r="AI54" s="35"/>
      <c r="AJ54" s="35"/>
      <c r="AK54" s="5"/>
      <c r="AL54" s="5"/>
      <c r="AM54" s="5"/>
      <c r="AN54" s="5"/>
      <c r="AO54" s="5"/>
      <c r="AP54" s="5"/>
      <c r="AQ54" s="5"/>
      <c r="AR54" s="5"/>
      <c r="AS54" s="5"/>
      <c r="AT54" s="5"/>
      <c r="AU54" s="5"/>
      <c r="AV54" s="5"/>
      <c r="AW54" s="5"/>
      <c r="AX54" s="5"/>
      <c r="AY54" s="40" t="s">
        <v>173</v>
      </c>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c r="CD54" s="5"/>
      <c r="CE54" s="5"/>
    </row>
    <row r="55" customFormat="false" ht="18" hidden="false" customHeight="true" outlineLevel="0" collapsed="false">
      <c r="A55" s="39" t="n">
        <v>51</v>
      </c>
      <c r="B55" s="21"/>
      <c r="C55" s="21"/>
      <c r="D55" s="22"/>
      <c r="E55" s="51"/>
      <c r="F55" s="51"/>
      <c r="G55" s="51"/>
      <c r="H55" s="24"/>
      <c r="I55" s="24"/>
      <c r="J55" s="24"/>
      <c r="K55" s="24"/>
      <c r="L55" s="25" t="str">
        <f aca="false">IF(N55="", "", IF(K55=5.5, "NA", IF(J55="", "",IFERROR(N55-J55,""))))</f>
        <v/>
      </c>
      <c r="M55" s="25" t="str">
        <f aca="false">IF(N55="", "", IF(K55=5.5, "NA", IF(K55="", "",IFERROR(N55-K55,""))))</f>
        <v/>
      </c>
      <c r="N55" s="26" t="inlineStr">
        <f aca="false">'English Scores- Leveled papers'!E57</f>
        <is>
          <t/>
        </is>
      </c>
      <c r="O55" s="27"/>
      <c r="P55" s="27"/>
      <c r="Q55" s="27"/>
      <c r="R55" s="28" t="inlineStr">
        <f aca="false">'Writing Scores'!C54</f>
        <is>
          <t/>
        </is>
      </c>
      <c r="S55" s="29" t="str">
        <f aca="false">IF(R55="", "", IF(Q55="", "",IFERROR(R55-Q55,"")))</f>
        <v/>
      </c>
      <c r="T55" s="30"/>
      <c r="U55" s="30"/>
      <c r="V55" s="31" t="inlineStr">
        <f aca="false">IFERROR('Math Scores'!D59,"")</f>
        <is>
          <t/>
        </is>
      </c>
      <c r="W55" s="29" t="str">
        <f aca="false">IF(V55="", "", IF(U55="", "",IFERROR(V55-U55,"")))</f>
        <v/>
      </c>
      <c r="X55" s="32" t="inlineStr">
        <f aca="false">IF(B55="","",IF(('Cover Sheet'!$AC$6="1st"),"",IF(('Cover Sheet'!$AC$6="2nd"),"",IF(('Cover Sheet'!$AC$6="3rd"),"",IF(('Cover Sheet'!$AC$6="4th"),"",IF(('Cover Sheet'!$AC$6="5th"),"",IF(('Cover Sheet'!$AC$6="6th"),'Eng GLA 6th, 7th, 8th'!D58,IF(('Cover Sheet'!$AC$6="7th"),'Eng GLA 6th, 7th, 8th'!AQ58,IF(('Cover Sheet'!$AC$6="8th"),'Eng GLA 6th, 7th, 8th'!CG58,"ERROR")))))))))</f>
        <is>
          <t/>
        </is>
      </c>
      <c r="Y55" s="33"/>
      <c r="Z55" s="34"/>
      <c r="AA55" s="35"/>
      <c r="AB55" s="44"/>
      <c r="AC55" s="35"/>
      <c r="AD55" s="35"/>
      <c r="AE55" s="35"/>
      <c r="AF55" s="35"/>
      <c r="AG55" s="35"/>
      <c r="AH55" s="35"/>
      <c r="AI55" s="35"/>
      <c r="AJ55" s="35"/>
      <c r="AK55" s="5"/>
      <c r="AL55" s="5"/>
      <c r="AM55" s="5"/>
      <c r="AN55" s="5"/>
      <c r="AO55" s="5"/>
      <c r="AP55" s="5"/>
      <c r="AQ55" s="5"/>
      <c r="AR55" s="5"/>
      <c r="AS55" s="5"/>
      <c r="AT55" s="5"/>
      <c r="AU55" s="5"/>
      <c r="AV55" s="5"/>
      <c r="AW55" s="5"/>
      <c r="AX55" s="5"/>
      <c r="AY55" s="40" t="s">
        <v>174</v>
      </c>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c r="CD55" s="5"/>
      <c r="CE55" s="5"/>
    </row>
    <row r="56" customFormat="false" ht="18" hidden="false" customHeight="true" outlineLevel="0" collapsed="false">
      <c r="A56" s="39" t="n">
        <v>52</v>
      </c>
      <c r="B56" s="21"/>
      <c r="C56" s="21"/>
      <c r="D56" s="22"/>
      <c r="E56" s="51"/>
      <c r="F56" s="51"/>
      <c r="G56" s="51"/>
      <c r="H56" s="24"/>
      <c r="I56" s="24"/>
      <c r="J56" s="24"/>
      <c r="K56" s="24"/>
      <c r="L56" s="25" t="str">
        <f aca="false">IF(N56="", "", IF(K56=5.5, "NA", IF(J56="", "",IFERROR(N56-J56,""))))</f>
        <v/>
      </c>
      <c r="M56" s="25" t="str">
        <f aca="false">IF(N56="", "", IF(K56=5.5, "NA", IF(K56="", "",IFERROR(N56-K56,""))))</f>
        <v/>
      </c>
      <c r="N56" s="26" t="inlineStr">
        <f aca="false">'English Scores- Leveled papers'!E58</f>
        <is>
          <t/>
        </is>
      </c>
      <c r="O56" s="27"/>
      <c r="P56" s="27"/>
      <c r="Q56" s="27"/>
      <c r="R56" s="28" t="inlineStr">
        <f aca="false">'Writing Scores'!C55</f>
        <is>
          <t/>
        </is>
      </c>
      <c r="S56" s="29" t="str">
        <f aca="false">IF(R56="", "", IF(Q56="", "",IFERROR(R56-Q56,"")))</f>
        <v/>
      </c>
      <c r="T56" s="30"/>
      <c r="U56" s="30"/>
      <c r="V56" s="31" t="inlineStr">
        <f aca="false">IFERROR('Math Scores'!D60,"")</f>
        <is>
          <t/>
        </is>
      </c>
      <c r="W56" s="29" t="str">
        <f aca="false">IF(V56="", "", IF(U56="", "",IFERROR(V56-U56,"")))</f>
        <v/>
      </c>
      <c r="X56" s="32" t="inlineStr">
        <f aca="false">IF(B56="","",IF(('Cover Sheet'!$AC$6="1st"),"",IF(('Cover Sheet'!$AC$6="2nd"),"",IF(('Cover Sheet'!$AC$6="3rd"),"",IF(('Cover Sheet'!$AC$6="4th"),"",IF(('Cover Sheet'!$AC$6="5th"),"",IF(('Cover Sheet'!$AC$6="6th"),'Eng GLA 6th, 7th, 8th'!D59,IF(('Cover Sheet'!$AC$6="7th"),'Eng GLA 6th, 7th, 8th'!AQ59,IF(('Cover Sheet'!$AC$6="8th"),'Eng GLA 6th, 7th, 8th'!CG59,"ERROR")))))))))</f>
        <is>
          <t/>
        </is>
      </c>
      <c r="Y56" s="33"/>
      <c r="Z56" s="34"/>
      <c r="AA56" s="35"/>
      <c r="AB56" s="44"/>
      <c r="AC56" s="35"/>
      <c r="AD56" s="35"/>
      <c r="AE56" s="35"/>
      <c r="AF56" s="35"/>
      <c r="AG56" s="35"/>
      <c r="AH56" s="35"/>
      <c r="AI56" s="35"/>
      <c r="AJ56" s="35"/>
      <c r="AK56" s="5"/>
      <c r="AL56" s="5"/>
      <c r="AM56" s="5"/>
      <c r="AN56" s="5"/>
      <c r="AO56" s="5"/>
      <c r="AP56" s="5"/>
      <c r="AQ56" s="5"/>
      <c r="AR56" s="5"/>
      <c r="AS56" s="5"/>
      <c r="AT56" s="5"/>
      <c r="AU56" s="5"/>
      <c r="AV56" s="5"/>
      <c r="AW56" s="5"/>
      <c r="AX56" s="5"/>
      <c r="AY56" s="12" t="s">
        <v>175</v>
      </c>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c r="CD56" s="5"/>
      <c r="CE56" s="5"/>
    </row>
    <row r="57" customFormat="false" ht="18" hidden="false" customHeight="true" outlineLevel="0" collapsed="false">
      <c r="A57" s="39" t="n">
        <v>53</v>
      </c>
      <c r="B57" s="21"/>
      <c r="C57" s="21"/>
      <c r="D57" s="22"/>
      <c r="E57" s="51"/>
      <c r="F57" s="51"/>
      <c r="G57" s="51"/>
      <c r="H57" s="24"/>
      <c r="I57" s="24"/>
      <c r="J57" s="24"/>
      <c r="K57" s="24"/>
      <c r="L57" s="25" t="str">
        <f aca="false">IF(N57="", "", IF(K57=5.5, "NA", IF(J57="", "",IFERROR(N57-J57,""))))</f>
        <v/>
      </c>
      <c r="M57" s="25" t="str">
        <f aca="false">IF(N57="", "", IF(K57=5.5, "NA", IF(K57="", "",IFERROR(N57-K57,""))))</f>
        <v/>
      </c>
      <c r="N57" s="26" t="inlineStr">
        <f aca="false">'English Scores- Leveled papers'!E59</f>
        <is>
          <t/>
        </is>
      </c>
      <c r="O57" s="27"/>
      <c r="P57" s="27"/>
      <c r="Q57" s="27"/>
      <c r="R57" s="28" t="inlineStr">
        <f aca="false">'Writing Scores'!C56</f>
        <is>
          <t/>
        </is>
      </c>
      <c r="S57" s="29" t="str">
        <f aca="false">IF(R57="", "", IF(Q57="", "",IFERROR(R57-Q57,"")))</f>
        <v/>
      </c>
      <c r="T57" s="30"/>
      <c r="U57" s="30"/>
      <c r="V57" s="31" t="inlineStr">
        <f aca="false">IFERROR('Math Scores'!D61,"")</f>
        <is>
          <t/>
        </is>
      </c>
      <c r="W57" s="29" t="str">
        <f aca="false">IF(V57="", "", IF(U57="", "",IFERROR(V57-U57,"")))</f>
        <v/>
      </c>
      <c r="X57" s="32" t="inlineStr">
        <f aca="false">IF(B57="","",IF(('Cover Sheet'!$AC$6="1st"),"",IF(('Cover Sheet'!$AC$6="2nd"),"",IF(('Cover Sheet'!$AC$6="3rd"),"",IF(('Cover Sheet'!$AC$6="4th"),"",IF(('Cover Sheet'!$AC$6="5th"),"",IF(('Cover Sheet'!$AC$6="6th"),'Eng GLA 6th, 7th, 8th'!D60,IF(('Cover Sheet'!$AC$6="7th"),'Eng GLA 6th, 7th, 8th'!AQ60,IF(('Cover Sheet'!$AC$6="8th"),'Eng GLA 6th, 7th, 8th'!CG60,"ERROR")))))))))</f>
        <is>
          <t/>
        </is>
      </c>
      <c r="Y57" s="33"/>
      <c r="Z57" s="34"/>
      <c r="AA57" s="35"/>
      <c r="AB57" s="44"/>
      <c r="AC57" s="35"/>
      <c r="AD57" s="35"/>
      <c r="AE57" s="35"/>
      <c r="AF57" s="35"/>
      <c r="AG57" s="35"/>
      <c r="AH57" s="35"/>
      <c r="AI57" s="35"/>
      <c r="AJ57" s="35"/>
      <c r="AK57" s="5"/>
      <c r="AL57" s="5"/>
      <c r="AM57" s="5"/>
      <c r="AN57" s="5"/>
      <c r="AO57" s="5"/>
      <c r="AP57" s="5"/>
      <c r="AQ57" s="5"/>
      <c r="AR57" s="5"/>
      <c r="AS57" s="5"/>
      <c r="AT57" s="5"/>
      <c r="AU57" s="5"/>
      <c r="AV57" s="5"/>
      <c r="AW57" s="5"/>
      <c r="AX57" s="5"/>
      <c r="AY57" s="40" t="s">
        <v>176</v>
      </c>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c r="CD57" s="5"/>
      <c r="CE57" s="5"/>
    </row>
    <row r="58" customFormat="false" ht="18" hidden="false" customHeight="true" outlineLevel="0" collapsed="false">
      <c r="A58" s="39" t="n">
        <v>54</v>
      </c>
      <c r="B58" s="21"/>
      <c r="C58" s="21"/>
      <c r="D58" s="22"/>
      <c r="E58" s="51"/>
      <c r="F58" s="51"/>
      <c r="G58" s="51"/>
      <c r="H58" s="24"/>
      <c r="I58" s="24"/>
      <c r="J58" s="24"/>
      <c r="K58" s="24"/>
      <c r="L58" s="25" t="str">
        <f aca="false">IF(N58="", "", IF(K58=5.5, "NA", IF(J58="", "",IFERROR(N58-J58,""))))</f>
        <v/>
      </c>
      <c r="M58" s="25" t="str">
        <f aca="false">IF(N58="", "", IF(K58=5.5, "NA", IF(K58="", "",IFERROR(N58-K58,""))))</f>
        <v/>
      </c>
      <c r="N58" s="26" t="inlineStr">
        <f aca="false">'English Scores- Leveled papers'!E60</f>
        <is>
          <t/>
        </is>
      </c>
      <c r="O58" s="27"/>
      <c r="P58" s="27"/>
      <c r="Q58" s="27"/>
      <c r="R58" s="28" t="inlineStr">
        <f aca="false">'Writing Scores'!C57</f>
        <is>
          <t/>
        </is>
      </c>
      <c r="S58" s="29" t="str">
        <f aca="false">IF(R58="", "", IF(Q58="", "",IFERROR(R58-Q58,"")))</f>
        <v/>
      </c>
      <c r="T58" s="30"/>
      <c r="U58" s="30"/>
      <c r="V58" s="31" t="inlineStr">
        <f aca="false">IFERROR('Math Scores'!D62,"")</f>
        <is>
          <t/>
        </is>
      </c>
      <c r="W58" s="29" t="str">
        <f aca="false">IF(V58="", "", IF(U58="", "",IFERROR(V58-U58,"")))</f>
        <v/>
      </c>
      <c r="X58" s="32" t="inlineStr">
        <f aca="false">IF(B58="","",IF(('Cover Sheet'!$AC$6="1st"),"",IF(('Cover Sheet'!$AC$6="2nd"),"",IF(('Cover Sheet'!$AC$6="3rd"),"",IF(('Cover Sheet'!$AC$6="4th"),"",IF(('Cover Sheet'!$AC$6="5th"),"",IF(('Cover Sheet'!$AC$6="6th"),'Eng GLA 6th, 7th, 8th'!D61,IF(('Cover Sheet'!$AC$6="7th"),'Eng GLA 6th, 7th, 8th'!AQ61,IF(('Cover Sheet'!$AC$6="8th"),'Eng GLA 6th, 7th, 8th'!CG61,"ERROR")))))))))</f>
        <is>
          <t/>
        </is>
      </c>
      <c r="Y58" s="33"/>
      <c r="Z58" s="34"/>
      <c r="AA58" s="35"/>
      <c r="AB58" s="44"/>
      <c r="AC58" s="35"/>
      <c r="AD58" s="35"/>
      <c r="AE58" s="35"/>
      <c r="AF58" s="35"/>
      <c r="AG58" s="35"/>
      <c r="AH58" s="35"/>
      <c r="AI58" s="35"/>
      <c r="AJ58" s="35"/>
      <c r="AK58" s="5"/>
      <c r="AL58" s="5"/>
      <c r="AM58" s="5"/>
      <c r="AN58" s="5"/>
      <c r="AO58" s="5"/>
      <c r="AP58" s="5"/>
      <c r="AQ58" s="5"/>
      <c r="AR58" s="5"/>
      <c r="AS58" s="5"/>
      <c r="AT58" s="5"/>
      <c r="AU58" s="5"/>
      <c r="AV58" s="5"/>
      <c r="AW58" s="5"/>
      <c r="AX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c r="CD58" s="5"/>
      <c r="CE58" s="5"/>
    </row>
    <row r="59" customFormat="false" ht="18" hidden="false" customHeight="true" outlineLevel="0" collapsed="false">
      <c r="A59" s="39" t="n">
        <v>55</v>
      </c>
      <c r="B59" s="21"/>
      <c r="C59" s="21"/>
      <c r="D59" s="22"/>
      <c r="E59" s="51"/>
      <c r="F59" s="51"/>
      <c r="G59" s="51"/>
      <c r="H59" s="24"/>
      <c r="I59" s="24"/>
      <c r="J59" s="24"/>
      <c r="K59" s="24"/>
      <c r="L59" s="25" t="str">
        <f aca="false">IF(N59="", "", IF(K59=5.5, "NA", IF(J59="", "",IFERROR(N59-J59,""))))</f>
        <v/>
      </c>
      <c r="M59" s="25" t="str">
        <f aca="false">IF(N59="", "", IF(K59=5.5, "NA", IF(K59="", "",IFERROR(N59-K59,""))))</f>
        <v/>
      </c>
      <c r="N59" s="26" t="inlineStr">
        <f aca="false">'English Scores- Leveled papers'!E61</f>
        <is>
          <t/>
        </is>
      </c>
      <c r="O59" s="27"/>
      <c r="P59" s="27"/>
      <c r="Q59" s="27"/>
      <c r="R59" s="28" t="inlineStr">
        <f aca="false">'Writing Scores'!C58</f>
        <is>
          <t/>
        </is>
      </c>
      <c r="S59" s="29" t="str">
        <f aca="false">IF(R59="", "", IF(Q59="", "",IFERROR(R59-Q59,"")))</f>
        <v/>
      </c>
      <c r="T59" s="30"/>
      <c r="U59" s="30"/>
      <c r="V59" s="31" t="inlineStr">
        <f aca="false">IFERROR('Math Scores'!D63,"")</f>
        <is>
          <t/>
        </is>
      </c>
      <c r="W59" s="29" t="str">
        <f aca="false">IF(V59="", "", IF(U59="", "",IFERROR(V59-U59,"")))</f>
        <v/>
      </c>
      <c r="X59" s="32" t="inlineStr">
        <f aca="false">IF(B59="","",IF(('Cover Sheet'!$AC$6="1st"),"",IF(('Cover Sheet'!$AC$6="2nd"),"",IF(('Cover Sheet'!$AC$6="3rd"),"",IF(('Cover Sheet'!$AC$6="4th"),"",IF(('Cover Sheet'!$AC$6="5th"),"",IF(('Cover Sheet'!$AC$6="6th"),'Eng GLA 6th, 7th, 8th'!D62,IF(('Cover Sheet'!$AC$6="7th"),'Eng GLA 6th, 7th, 8th'!AQ62,IF(('Cover Sheet'!$AC$6="8th"),'Eng GLA 6th, 7th, 8th'!CG62,"ERROR")))))))))</f>
        <is>
          <t/>
        </is>
      </c>
      <c r="Y59" s="33"/>
      <c r="Z59" s="34"/>
      <c r="AA59" s="35"/>
      <c r="AB59" s="44"/>
      <c r="AC59" s="35"/>
      <c r="AD59" s="35"/>
      <c r="AE59" s="35"/>
      <c r="AF59" s="35"/>
      <c r="AG59" s="35"/>
      <c r="AH59" s="35"/>
      <c r="AI59" s="35"/>
      <c r="AJ59" s="35"/>
      <c r="AK59" s="5"/>
      <c r="AL59" s="5"/>
      <c r="AM59" s="5"/>
      <c r="AN59" s="5"/>
      <c r="AO59" s="5"/>
      <c r="AP59" s="5"/>
      <c r="AQ59" s="5"/>
      <c r="AR59" s="5"/>
      <c r="AS59" s="5"/>
      <c r="AT59" s="5"/>
      <c r="AU59" s="5"/>
      <c r="AV59" s="5"/>
      <c r="AW59" s="5"/>
      <c r="AX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c r="CD59" s="5"/>
      <c r="CE59" s="5"/>
    </row>
    <row r="60" customFormat="false" ht="18" hidden="false" customHeight="true" outlineLevel="0" collapsed="false">
      <c r="A60" s="39" t="n">
        <v>56</v>
      </c>
      <c r="B60" s="21"/>
      <c r="C60" s="21"/>
      <c r="D60" s="22"/>
      <c r="E60" s="51"/>
      <c r="F60" s="51"/>
      <c r="G60" s="51"/>
      <c r="H60" s="24"/>
      <c r="I60" s="24"/>
      <c r="J60" s="24"/>
      <c r="K60" s="24"/>
      <c r="L60" s="25" t="str">
        <f aca="false">IF(N60="", "", IF(K60=5.5, "NA", IF(J60="", "",IFERROR(N60-J60,""))))</f>
        <v/>
      </c>
      <c r="M60" s="25" t="str">
        <f aca="false">IF(N60="", "", IF(K60=5.5, "NA", IF(K60="", "",IFERROR(N60-K60,""))))</f>
        <v/>
      </c>
      <c r="N60" s="26" t="inlineStr">
        <f aca="false">'English Scores- Leveled papers'!E62</f>
        <is>
          <t/>
        </is>
      </c>
      <c r="O60" s="27"/>
      <c r="P60" s="27"/>
      <c r="Q60" s="27"/>
      <c r="R60" s="28" t="inlineStr">
        <f aca="false">'Writing Scores'!C59</f>
        <is>
          <t/>
        </is>
      </c>
      <c r="S60" s="29" t="str">
        <f aca="false">IF(R60="", "", IF(Q60="", "",IFERROR(R60-Q60,"")))</f>
        <v/>
      </c>
      <c r="T60" s="30"/>
      <c r="U60" s="30"/>
      <c r="V60" s="31" t="inlineStr">
        <f aca="false">IFERROR('Math Scores'!D64,"")</f>
        <is>
          <t/>
        </is>
      </c>
      <c r="W60" s="29" t="str">
        <f aca="false">IF(V60="", "", IF(U60="", "",IFERROR(V60-U60,"")))</f>
        <v/>
      </c>
      <c r="X60" s="32" t="inlineStr">
        <f aca="false">IF(B60="","",IF(('Cover Sheet'!$AC$6="1st"),"",IF(('Cover Sheet'!$AC$6="2nd"),"",IF(('Cover Sheet'!$AC$6="3rd"),"",IF(('Cover Sheet'!$AC$6="4th"),"",IF(('Cover Sheet'!$AC$6="5th"),"",IF(('Cover Sheet'!$AC$6="6th"),'Eng GLA 6th, 7th, 8th'!D63,IF(('Cover Sheet'!$AC$6="7th"),'Eng GLA 6th, 7th, 8th'!AQ63,IF(('Cover Sheet'!$AC$6="8th"),'Eng GLA 6th, 7th, 8th'!CG63,"ERROR")))))))))</f>
        <is>
          <t/>
        </is>
      </c>
      <c r="Y60" s="33"/>
      <c r="Z60" s="34"/>
      <c r="AA60" s="35"/>
      <c r="AB60" s="44"/>
      <c r="AC60" s="35"/>
      <c r="AD60" s="35"/>
      <c r="AE60" s="35"/>
      <c r="AF60" s="35"/>
      <c r="AG60" s="35"/>
      <c r="AH60" s="35"/>
      <c r="AI60" s="35"/>
      <c r="AJ60" s="35"/>
      <c r="AK60" s="5"/>
      <c r="AL60" s="5"/>
      <c r="AM60" s="5"/>
      <c r="AN60" s="5"/>
      <c r="AO60" s="5"/>
      <c r="AP60" s="5"/>
      <c r="AQ60" s="5"/>
      <c r="AR60" s="5"/>
      <c r="AS60" s="5"/>
      <c r="AT60" s="5"/>
      <c r="AU60" s="5"/>
      <c r="AV60" s="5"/>
      <c r="AW60" s="5"/>
      <c r="AX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c r="CD60" s="5"/>
      <c r="CE60" s="5"/>
    </row>
    <row r="61" customFormat="false" ht="18" hidden="false" customHeight="true" outlineLevel="0" collapsed="false">
      <c r="A61" s="39" t="n">
        <v>57</v>
      </c>
      <c r="B61" s="21"/>
      <c r="C61" s="21"/>
      <c r="D61" s="22"/>
      <c r="E61" s="51"/>
      <c r="F61" s="51"/>
      <c r="G61" s="51"/>
      <c r="H61" s="24"/>
      <c r="I61" s="24"/>
      <c r="J61" s="24"/>
      <c r="K61" s="24"/>
      <c r="L61" s="25" t="str">
        <f aca="false">IF(N61="", "", IF(K61=5.5, "NA", IF(J61="", "",IFERROR(N61-J61,""))))</f>
        <v/>
      </c>
      <c r="M61" s="25" t="str">
        <f aca="false">IF(N61="", "", IF(K61=5.5, "NA", IF(K61="", "",IFERROR(N61-K61,""))))</f>
        <v/>
      </c>
      <c r="N61" s="26" t="inlineStr">
        <f aca="false">'English Scores- Leveled papers'!E63</f>
        <is>
          <t/>
        </is>
      </c>
      <c r="O61" s="27"/>
      <c r="P61" s="27"/>
      <c r="Q61" s="27"/>
      <c r="R61" s="28" t="inlineStr">
        <f aca="false">'Writing Scores'!C60</f>
        <is>
          <t/>
        </is>
      </c>
      <c r="S61" s="29" t="str">
        <f aca="false">IF(R61="", "", IF(Q61="", "",IFERROR(R61-Q61,"")))</f>
        <v/>
      </c>
      <c r="T61" s="30"/>
      <c r="U61" s="30"/>
      <c r="V61" s="31" t="inlineStr">
        <f aca="false">IFERROR('Math Scores'!D65,"")</f>
        <is>
          <t/>
        </is>
      </c>
      <c r="W61" s="29" t="str">
        <f aca="false">IF(V61="", "", IF(U61="", "",IFERROR(V61-U61,"")))</f>
        <v/>
      </c>
      <c r="X61" s="32" t="inlineStr">
        <f aca="false">IF(B61="","",IF(('Cover Sheet'!$AC$6="1st"),"",IF(('Cover Sheet'!$AC$6="2nd"),"",IF(('Cover Sheet'!$AC$6="3rd"),"",IF(('Cover Sheet'!$AC$6="4th"),"",IF(('Cover Sheet'!$AC$6="5th"),"",IF(('Cover Sheet'!$AC$6="6th"),'Eng GLA 6th, 7th, 8th'!D64,IF(('Cover Sheet'!$AC$6="7th"),'Eng GLA 6th, 7th, 8th'!AQ64,IF(('Cover Sheet'!$AC$6="8th"),'Eng GLA 6th, 7th, 8th'!CG64,"ERROR")))))))))</f>
        <is>
          <t/>
        </is>
      </c>
      <c r="Y61" s="33"/>
      <c r="Z61" s="34"/>
      <c r="AA61" s="35"/>
      <c r="AB61" s="44"/>
      <c r="AC61" s="35"/>
      <c r="AD61" s="35"/>
      <c r="AE61" s="35"/>
      <c r="AF61" s="35"/>
      <c r="AG61" s="35"/>
      <c r="AH61" s="35"/>
      <c r="AI61" s="35"/>
      <c r="AJ61" s="35"/>
      <c r="AK61" s="5"/>
      <c r="AL61" s="5"/>
      <c r="AM61" s="5"/>
      <c r="AN61" s="5"/>
      <c r="AO61" s="5"/>
      <c r="AP61" s="5"/>
      <c r="AQ61" s="5"/>
      <c r="AR61" s="5"/>
      <c r="AS61" s="5"/>
      <c r="AT61" s="5"/>
      <c r="AU61" s="5"/>
      <c r="AV61" s="5"/>
      <c r="AW61" s="5"/>
      <c r="AX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c r="CE61" s="5"/>
    </row>
    <row r="62" customFormat="false" ht="18" hidden="false" customHeight="true" outlineLevel="0" collapsed="false">
      <c r="A62" s="39" t="n">
        <v>58</v>
      </c>
      <c r="B62" s="52"/>
      <c r="C62" s="21"/>
      <c r="D62" s="22"/>
      <c r="E62" s="51"/>
      <c r="F62" s="51"/>
      <c r="G62" s="51"/>
      <c r="H62" s="24"/>
      <c r="I62" s="24"/>
      <c r="J62" s="24"/>
      <c r="K62" s="24"/>
      <c r="L62" s="25" t="str">
        <f aca="false">IF(N62="", "", IF(K62=5.5, "NA", IF(J62="", "",IFERROR(N62-J62,""))))</f>
        <v/>
      </c>
      <c r="M62" s="25" t="str">
        <f aca="false">IF(N62="", "", IF(K62=5.5, "NA", IF(K62="", "",IFERROR(N62-K62,""))))</f>
        <v/>
      </c>
      <c r="N62" s="26" t="inlineStr">
        <f aca="false">'English Scores- Leveled papers'!E64</f>
        <is>
          <t/>
        </is>
      </c>
      <c r="O62" s="27"/>
      <c r="P62" s="27"/>
      <c r="Q62" s="27"/>
      <c r="R62" s="28" t="inlineStr">
        <f aca="false">'Writing Scores'!C61</f>
        <is>
          <t/>
        </is>
      </c>
      <c r="S62" s="29" t="str">
        <f aca="false">IF(R62="", "", IF(Q62="", "",IFERROR(R62-Q62,"")))</f>
        <v/>
      </c>
      <c r="T62" s="30"/>
      <c r="U62" s="30"/>
      <c r="V62" s="31" t="inlineStr">
        <f aca="false">IFERROR('Math Scores'!D66,"")</f>
        <is>
          <t/>
        </is>
      </c>
      <c r="W62" s="29" t="str">
        <f aca="false">IF(V62="", "", IF(U62="", "",IFERROR(V62-U62,"")))</f>
        <v/>
      </c>
      <c r="X62" s="32" t="inlineStr">
        <f aca="false">IF(B62="","",IF(('Cover Sheet'!$AC$6="1st"),"",IF(('Cover Sheet'!$AC$6="2nd"),"",IF(('Cover Sheet'!$AC$6="3rd"),"",IF(('Cover Sheet'!$AC$6="4th"),"",IF(('Cover Sheet'!$AC$6="5th"),"",IF(('Cover Sheet'!$AC$6="6th"),'Eng GLA 6th, 7th, 8th'!D65,IF(('Cover Sheet'!$AC$6="7th"),'Eng GLA 6th, 7th, 8th'!AQ65,IF(('Cover Sheet'!$AC$6="8th"),'Eng GLA 6th, 7th, 8th'!CG65,"ERROR")))))))))</f>
        <is>
          <t/>
        </is>
      </c>
      <c r="Y62" s="33"/>
      <c r="Z62" s="34"/>
      <c r="AA62" s="35"/>
      <c r="AB62" s="44"/>
      <c r="AC62" s="35"/>
      <c r="AD62" s="35"/>
      <c r="AE62" s="35"/>
      <c r="AF62" s="35"/>
      <c r="AG62" s="35"/>
      <c r="AH62" s="35"/>
      <c r="AI62" s="35"/>
      <c r="AJ62" s="35"/>
      <c r="AK62" s="5"/>
      <c r="AL62" s="5"/>
      <c r="AM62" s="5"/>
      <c r="AN62" s="5"/>
      <c r="AO62" s="5"/>
      <c r="AP62" s="5"/>
      <c r="AQ62" s="5"/>
      <c r="AR62" s="5"/>
      <c r="AS62" s="5"/>
      <c r="AT62" s="5"/>
      <c r="AU62" s="5"/>
      <c r="AV62" s="5"/>
      <c r="AW62" s="5"/>
      <c r="AX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c r="CE62" s="5"/>
    </row>
    <row r="63" customFormat="false" ht="18" hidden="false" customHeight="true" outlineLevel="0" collapsed="false">
      <c r="A63" s="39" t="n">
        <v>59</v>
      </c>
      <c r="B63" s="21"/>
      <c r="C63" s="21"/>
      <c r="D63" s="22"/>
      <c r="E63" s="51"/>
      <c r="F63" s="51"/>
      <c r="G63" s="51"/>
      <c r="H63" s="24"/>
      <c r="I63" s="24"/>
      <c r="J63" s="24"/>
      <c r="K63" s="24"/>
      <c r="L63" s="25" t="str">
        <f aca="false">IF(N63="", "", IF(K63=5.5, "NA", IF(J63="", "",IFERROR(N63-J63,""))))</f>
        <v/>
      </c>
      <c r="M63" s="25" t="str">
        <f aca="false">IF(N63="", "", IF(K63=5.5, "NA", IF(K63="", "",IFERROR(N63-K63,""))))</f>
        <v/>
      </c>
      <c r="N63" s="26" t="inlineStr">
        <f aca="false">'English Scores- Leveled papers'!E65</f>
        <is>
          <t/>
        </is>
      </c>
      <c r="O63" s="27"/>
      <c r="P63" s="27"/>
      <c r="Q63" s="27"/>
      <c r="R63" s="28" t="inlineStr">
        <f aca="false">'Writing Scores'!C62</f>
        <is>
          <t/>
        </is>
      </c>
      <c r="S63" s="29" t="str">
        <f aca="false">IF(R63="", "", IF(Q63="", "",IFERROR(R63-Q63,"")))</f>
        <v/>
      </c>
      <c r="T63" s="30"/>
      <c r="U63" s="30"/>
      <c r="V63" s="31" t="inlineStr">
        <f aca="false">IFERROR('Math Scores'!D67,"")</f>
        <is>
          <t/>
        </is>
      </c>
      <c r="W63" s="29" t="str">
        <f aca="false">IF(V63="", "", IF(U63="", "",IFERROR(V63-U63,"")))</f>
        <v/>
      </c>
      <c r="X63" s="32" t="inlineStr">
        <f aca="false">IF(B63="","",IF(('Cover Sheet'!$AC$6="1st"),"",IF(('Cover Sheet'!$AC$6="2nd"),"",IF(('Cover Sheet'!$AC$6="3rd"),"",IF(('Cover Sheet'!$AC$6="4th"),"",IF(('Cover Sheet'!$AC$6="5th"),"",IF(('Cover Sheet'!$AC$6="6th"),'Eng GLA 6th, 7th, 8th'!D66,IF(('Cover Sheet'!$AC$6="7th"),'Eng GLA 6th, 7th, 8th'!AQ66,IF(('Cover Sheet'!$AC$6="8th"),'Eng GLA 6th, 7th, 8th'!CG66,"ERROR")))))))))</f>
        <is>
          <t/>
        </is>
      </c>
      <c r="Y63" s="33"/>
      <c r="Z63" s="34"/>
      <c r="AA63" s="35"/>
      <c r="AB63" s="44"/>
      <c r="AC63" s="35"/>
      <c r="AD63" s="35"/>
      <c r="AE63" s="35"/>
      <c r="AF63" s="35"/>
      <c r="AG63" s="35"/>
      <c r="AH63" s="35"/>
      <c r="AI63" s="35"/>
      <c r="AJ63" s="35"/>
      <c r="AK63" s="5"/>
      <c r="AL63" s="5"/>
      <c r="AM63" s="5"/>
      <c r="AN63" s="5"/>
      <c r="AO63" s="5"/>
      <c r="AP63" s="5"/>
      <c r="AQ63" s="5"/>
      <c r="AR63" s="5"/>
      <c r="AS63" s="5"/>
      <c r="AT63" s="5"/>
      <c r="AU63" s="5"/>
      <c r="AV63" s="5"/>
      <c r="AW63" s="5"/>
      <c r="AX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row>
    <row r="64" customFormat="false" ht="18" hidden="false" customHeight="true" outlineLevel="0" collapsed="false">
      <c r="A64" s="39" t="n">
        <v>60</v>
      </c>
      <c r="B64" s="52"/>
      <c r="C64" s="21"/>
      <c r="D64" s="22"/>
      <c r="E64" s="51"/>
      <c r="F64" s="51"/>
      <c r="G64" s="51"/>
      <c r="H64" s="24"/>
      <c r="I64" s="24"/>
      <c r="J64" s="24"/>
      <c r="K64" s="24"/>
      <c r="L64" s="25" t="str">
        <f aca="false">IF(N64="", "", IF(K64=5.5, "NA", IF(J64="", "",IFERROR(N64-J64,""))))</f>
        <v/>
      </c>
      <c r="M64" s="25" t="str">
        <f aca="false">IF(N64="", "", IF(K64=5.5, "NA", IF(K64="", "",IFERROR(N64-K64,""))))</f>
        <v/>
      </c>
      <c r="N64" s="26" t="inlineStr">
        <f aca="false">'English Scores- Leveled papers'!E66</f>
        <is>
          <t/>
        </is>
      </c>
      <c r="O64" s="27"/>
      <c r="P64" s="27"/>
      <c r="Q64" s="27"/>
      <c r="R64" s="28" t="inlineStr">
        <f aca="false">'Writing Scores'!C63</f>
        <is>
          <t/>
        </is>
      </c>
      <c r="S64" s="29" t="str">
        <f aca="false">IF(R64="", "", IF(Q64="", "",IFERROR(R64-Q64,"")))</f>
        <v/>
      </c>
      <c r="T64" s="30"/>
      <c r="U64" s="30"/>
      <c r="V64" s="31" t="inlineStr">
        <f aca="false">IFERROR('Math Scores'!D68,"")</f>
        <is>
          <t/>
        </is>
      </c>
      <c r="W64" s="29" t="str">
        <f aca="false">IF(V64="", "", IF(U64="", "",IFERROR(V64-U64,"")))</f>
        <v/>
      </c>
      <c r="X64" s="32" t="inlineStr">
        <f aca="false">IF(B64="","",IF(('Cover Sheet'!$AC$6="1st"),"",IF(('Cover Sheet'!$AC$6="2nd"),"",IF(('Cover Sheet'!$AC$6="3rd"),"",IF(('Cover Sheet'!$AC$6="4th"),"",IF(('Cover Sheet'!$AC$6="5th"),"",IF(('Cover Sheet'!$AC$6="6th"),'Eng GLA 6th, 7th, 8th'!D67,IF(('Cover Sheet'!$AC$6="7th"),'Eng GLA 6th, 7th, 8th'!AQ67,IF(('Cover Sheet'!$AC$6="8th"),'Eng GLA 6th, 7th, 8th'!CG67,"ERROR")))))))))</f>
        <is>
          <t/>
        </is>
      </c>
      <c r="Y64" s="33"/>
      <c r="Z64" s="34"/>
      <c r="AA64" s="35"/>
      <c r="AB64" s="44"/>
      <c r="AC64" s="35"/>
      <c r="AD64" s="35"/>
      <c r="AE64" s="35"/>
      <c r="AF64" s="35"/>
      <c r="AG64" s="35"/>
      <c r="AH64" s="35"/>
      <c r="AI64" s="35"/>
      <c r="AJ64" s="35"/>
      <c r="AK64" s="5"/>
      <c r="AL64" s="5"/>
      <c r="AM64" s="5"/>
      <c r="AN64" s="5"/>
      <c r="AO64" s="5"/>
      <c r="AP64" s="5"/>
      <c r="AQ64" s="5"/>
      <c r="AR64" s="5"/>
      <c r="AS64" s="5"/>
      <c r="AT64" s="5"/>
      <c r="AU64" s="5"/>
      <c r="AV64" s="5"/>
      <c r="AW64" s="5"/>
      <c r="AX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row>
    <row r="65" customFormat="false" ht="18" hidden="false" customHeight="true" outlineLevel="0" collapsed="false">
      <c r="A65" s="39" t="n">
        <v>61</v>
      </c>
      <c r="B65" s="52"/>
      <c r="C65" s="21"/>
      <c r="D65" s="22"/>
      <c r="E65" s="51"/>
      <c r="F65" s="51"/>
      <c r="G65" s="51"/>
      <c r="H65" s="24"/>
      <c r="I65" s="24"/>
      <c r="J65" s="24"/>
      <c r="K65" s="24"/>
      <c r="L65" s="25" t="str">
        <f aca="false">IF(N65="", "", IF(K65=5.5, "NA", IF(J65="", "",IFERROR(N65-J65,""))))</f>
        <v/>
      </c>
      <c r="M65" s="25" t="str">
        <f aca="false">IF(N65="", "", IF(K65=5.5, "NA", IF(K65="", "",IFERROR(N65-K65,""))))</f>
        <v/>
      </c>
      <c r="N65" s="26" t="inlineStr">
        <f aca="false">'English Scores- Leveled papers'!E67</f>
        <is>
          <t/>
        </is>
      </c>
      <c r="O65" s="27"/>
      <c r="P65" s="27"/>
      <c r="Q65" s="27"/>
      <c r="R65" s="28" t="inlineStr">
        <f aca="false">'Writing Scores'!C64</f>
        <is>
          <t/>
        </is>
      </c>
      <c r="S65" s="29" t="str">
        <f aca="false">IF(R65="", "", IF(Q65="", "",IFERROR(R65-Q65,"")))</f>
        <v/>
      </c>
      <c r="T65" s="30"/>
      <c r="U65" s="30"/>
      <c r="V65" s="31" t="inlineStr">
        <f aca="false">IFERROR('Math Scores'!D69,"")</f>
        <is>
          <t/>
        </is>
      </c>
      <c r="W65" s="29" t="str">
        <f aca="false">IF(V65="", "", IF(U65="", "",IFERROR(V65-U65,"")))</f>
        <v/>
      </c>
      <c r="X65" s="32" t="inlineStr">
        <f aca="false">IF(B65="","",IF(('Cover Sheet'!$AC$6="1st"),"",IF(('Cover Sheet'!$AC$6="2nd"),"",IF(('Cover Sheet'!$AC$6="3rd"),"",IF(('Cover Sheet'!$AC$6="4th"),"",IF(('Cover Sheet'!$AC$6="5th"),"",IF(('Cover Sheet'!$AC$6="6th"),'Eng GLA 6th, 7th, 8th'!D68,IF(('Cover Sheet'!$AC$6="7th"),'Eng GLA 6th, 7th, 8th'!AQ68,IF(('Cover Sheet'!$AC$6="8th"),'Eng GLA 6th, 7th, 8th'!CG68,"ERROR")))))))))</f>
        <is>
          <t/>
        </is>
      </c>
      <c r="Y65" s="33"/>
      <c r="Z65" s="34"/>
      <c r="AA65" s="35"/>
      <c r="AB65" s="44"/>
      <c r="AC65" s="35"/>
      <c r="AD65" s="35"/>
      <c r="AE65" s="35"/>
      <c r="AF65" s="35"/>
      <c r="AG65" s="35"/>
      <c r="AH65" s="35"/>
      <c r="AI65" s="35"/>
      <c r="AJ65" s="35"/>
      <c r="AK65" s="5"/>
      <c r="AL65" s="5"/>
      <c r="AM65" s="5"/>
      <c r="AN65" s="5"/>
      <c r="AO65" s="5"/>
      <c r="AP65" s="5"/>
      <c r="AQ65" s="5"/>
      <c r="AR65" s="5"/>
      <c r="AS65" s="5"/>
      <c r="AT65" s="5"/>
      <c r="AU65" s="5"/>
      <c r="AV65" s="5"/>
      <c r="AW65" s="5"/>
      <c r="AX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row>
    <row r="66" customFormat="false" ht="18" hidden="false" customHeight="true" outlineLevel="0" collapsed="false">
      <c r="A66" s="39" t="n">
        <v>62</v>
      </c>
      <c r="B66" s="52"/>
      <c r="C66" s="21"/>
      <c r="D66" s="22"/>
      <c r="E66" s="51"/>
      <c r="F66" s="51"/>
      <c r="G66" s="51"/>
      <c r="H66" s="24"/>
      <c r="I66" s="24"/>
      <c r="J66" s="24"/>
      <c r="K66" s="24"/>
      <c r="L66" s="25" t="str">
        <f aca="false">IF(N66="", "", IF(K66=5.5, "NA", IF(J66="", "",IFERROR(N66-J66,""))))</f>
        <v/>
      </c>
      <c r="M66" s="25" t="str">
        <f aca="false">IF(N66="", "", IF(K66=5.5, "NA", IF(K66="", "",IFERROR(N66-K66,""))))</f>
        <v/>
      </c>
      <c r="N66" s="26" t="inlineStr">
        <f aca="false">'English Scores- Leveled papers'!E68</f>
        <is>
          <t/>
        </is>
      </c>
      <c r="O66" s="27"/>
      <c r="P66" s="27"/>
      <c r="Q66" s="27"/>
      <c r="R66" s="28" t="inlineStr">
        <f aca="false">'Writing Scores'!C65</f>
        <is>
          <t/>
        </is>
      </c>
      <c r="S66" s="29" t="str">
        <f aca="false">IF(R66="", "", IF(Q66="", "",IFERROR(R66-Q66,"")))</f>
        <v/>
      </c>
      <c r="T66" s="30"/>
      <c r="U66" s="30"/>
      <c r="V66" s="31" t="inlineStr">
        <f aca="false">IFERROR('Math Scores'!D70,"")</f>
        <is>
          <t/>
        </is>
      </c>
      <c r="W66" s="29" t="str">
        <f aca="false">IF(V66="", "", IF(U66="", "",IFERROR(V66-U66,"")))</f>
        <v/>
      </c>
      <c r="X66" s="32" t="inlineStr">
        <f aca="false">IF(B66="","",IF(('Cover Sheet'!$AC$6="1st"),"",IF(('Cover Sheet'!$AC$6="2nd"),"",IF(('Cover Sheet'!$AC$6="3rd"),"",IF(('Cover Sheet'!$AC$6="4th"),"",IF(('Cover Sheet'!$AC$6="5th"),"",IF(('Cover Sheet'!$AC$6="6th"),'Eng GLA 6th, 7th, 8th'!D69,IF(('Cover Sheet'!$AC$6="7th"),'Eng GLA 6th, 7th, 8th'!AQ69,IF(('Cover Sheet'!$AC$6="8th"),'Eng GLA 6th, 7th, 8th'!CG69,"ERROR")))))))))</f>
        <is>
          <t/>
        </is>
      </c>
      <c r="Y66" s="33"/>
      <c r="Z66" s="34"/>
      <c r="AA66" s="35"/>
      <c r="AB66" s="44"/>
      <c r="AC66" s="35"/>
      <c r="AD66" s="35"/>
      <c r="AE66" s="35"/>
      <c r="AF66" s="35"/>
      <c r="AG66" s="35"/>
      <c r="AH66" s="35"/>
      <c r="AI66" s="35"/>
      <c r="AJ66" s="35"/>
      <c r="AK66" s="5"/>
      <c r="AL66" s="5"/>
      <c r="AM66" s="5"/>
      <c r="AN66" s="5"/>
      <c r="AO66" s="5"/>
      <c r="AP66" s="5"/>
      <c r="AQ66" s="5"/>
      <c r="AR66" s="5"/>
      <c r="AS66" s="5"/>
      <c r="AT66" s="5"/>
      <c r="AU66" s="5"/>
      <c r="AV66" s="5"/>
      <c r="AW66" s="5"/>
      <c r="AX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row>
    <row r="67" customFormat="false" ht="18" hidden="false" customHeight="true" outlineLevel="0" collapsed="false">
      <c r="A67" s="39" t="n">
        <v>63</v>
      </c>
      <c r="B67" s="52"/>
      <c r="C67" s="21"/>
      <c r="D67" s="22"/>
      <c r="E67" s="51"/>
      <c r="F67" s="51"/>
      <c r="G67" s="51"/>
      <c r="H67" s="24"/>
      <c r="I67" s="24"/>
      <c r="J67" s="24"/>
      <c r="K67" s="24"/>
      <c r="L67" s="25" t="str">
        <f aca="false">IF(N67="", "", IF(K67=5.5, "NA", IF(J67="", "",IFERROR(N67-J67,""))))</f>
        <v/>
      </c>
      <c r="M67" s="25" t="str">
        <f aca="false">IF(N67="", "", IF(K67=5.5, "NA", IF(K67="", "",IFERROR(N67-K67,""))))</f>
        <v/>
      </c>
      <c r="N67" s="26" t="inlineStr">
        <f aca="false">'English Scores- Leveled papers'!E69</f>
        <is>
          <t/>
        </is>
      </c>
      <c r="O67" s="27"/>
      <c r="P67" s="27"/>
      <c r="Q67" s="27"/>
      <c r="R67" s="28" t="inlineStr">
        <f aca="false">'Writing Scores'!C66</f>
        <is>
          <t/>
        </is>
      </c>
      <c r="S67" s="29" t="str">
        <f aca="false">IF(R67="", "", IF(Q67="", "",IFERROR(R67-Q67,"")))</f>
        <v/>
      </c>
      <c r="T67" s="30"/>
      <c r="U67" s="30"/>
      <c r="V67" s="31" t="inlineStr">
        <f aca="false">IFERROR('Math Scores'!D71,"")</f>
        <is>
          <t/>
        </is>
      </c>
      <c r="W67" s="29" t="str">
        <f aca="false">IF(V67="", "", IF(U67="", "",IFERROR(V67-U67,"")))</f>
        <v/>
      </c>
      <c r="X67" s="32" t="inlineStr">
        <f aca="false">IF(B67="","",IF(('Cover Sheet'!$AC$6="1st"),"",IF(('Cover Sheet'!$AC$6="2nd"),"",IF(('Cover Sheet'!$AC$6="3rd"),"",IF(('Cover Sheet'!$AC$6="4th"),"",IF(('Cover Sheet'!$AC$6="5th"),"",IF(('Cover Sheet'!$AC$6="6th"),'Eng GLA 6th, 7th, 8th'!D70,IF(('Cover Sheet'!$AC$6="7th"),'Eng GLA 6th, 7th, 8th'!AQ70,IF(('Cover Sheet'!$AC$6="8th"),'Eng GLA 6th, 7th, 8th'!CG70,"ERROR")))))))))</f>
        <is>
          <t/>
        </is>
      </c>
      <c r="Y67" s="33"/>
      <c r="Z67" s="34"/>
      <c r="AA67" s="35"/>
      <c r="AB67" s="44"/>
      <c r="AC67" s="35"/>
      <c r="AD67" s="35"/>
      <c r="AE67" s="35"/>
      <c r="AF67" s="35"/>
      <c r="AG67" s="35"/>
      <c r="AH67" s="35"/>
      <c r="AI67" s="35"/>
      <c r="AJ67" s="35"/>
      <c r="AK67" s="5"/>
      <c r="AL67" s="5"/>
      <c r="AM67" s="5"/>
      <c r="AN67" s="5"/>
      <c r="AO67" s="5"/>
      <c r="AP67" s="5"/>
      <c r="AQ67" s="5"/>
      <c r="AR67" s="5"/>
      <c r="AS67" s="5"/>
      <c r="AT67" s="5"/>
      <c r="AU67" s="5"/>
      <c r="AV67" s="5"/>
      <c r="AW67" s="5"/>
      <c r="AX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c r="CD67" s="5"/>
      <c r="CE67" s="5"/>
    </row>
    <row r="68" customFormat="false" ht="18" hidden="false" customHeight="true" outlineLevel="0" collapsed="false">
      <c r="A68" s="39" t="n">
        <v>64</v>
      </c>
      <c r="B68" s="52"/>
      <c r="C68" s="21"/>
      <c r="D68" s="22"/>
      <c r="E68" s="51"/>
      <c r="F68" s="51"/>
      <c r="G68" s="51"/>
      <c r="H68" s="24"/>
      <c r="I68" s="24"/>
      <c r="J68" s="24"/>
      <c r="K68" s="24"/>
      <c r="L68" s="25" t="str">
        <f aca="false">IF(N68="", "", IF(K68=5.5, "NA", IF(J68="", "",IFERROR(N68-J68,""))))</f>
        <v/>
      </c>
      <c r="M68" s="25" t="str">
        <f aca="false">IF(N68="", "", IF(K68=5.5, "NA", IF(K68="", "",IFERROR(N68-K68,""))))</f>
        <v/>
      </c>
      <c r="N68" s="26" t="inlineStr">
        <f aca="false">'English Scores- Leveled papers'!E70</f>
        <is>
          <t/>
        </is>
      </c>
      <c r="O68" s="27"/>
      <c r="P68" s="27"/>
      <c r="Q68" s="27"/>
      <c r="R68" s="28" t="inlineStr">
        <f aca="false">'Writing Scores'!C67</f>
        <is>
          <t/>
        </is>
      </c>
      <c r="S68" s="29" t="str">
        <f aca="false">IF(R68="", "", IF(Q68="", "",IFERROR(R68-Q68,"")))</f>
        <v/>
      </c>
      <c r="T68" s="30"/>
      <c r="U68" s="30"/>
      <c r="V68" s="31" t="inlineStr">
        <f aca="false">IFERROR('Math Scores'!D72,"")</f>
        <is>
          <t/>
        </is>
      </c>
      <c r="W68" s="29" t="str">
        <f aca="false">IF(V68="", "", IF(U68="", "",IFERROR(V68-U68,"")))</f>
        <v/>
      </c>
      <c r="X68" s="32" t="inlineStr">
        <f aca="false">IF(B68="","",IF(('Cover Sheet'!$AC$6="1st"),"",IF(('Cover Sheet'!$AC$6="2nd"),"",IF(('Cover Sheet'!$AC$6="3rd"),"",IF(('Cover Sheet'!$AC$6="4th"),"",IF(('Cover Sheet'!$AC$6="5th"),"",IF(('Cover Sheet'!$AC$6="6th"),'Eng GLA 6th, 7th, 8th'!D71,IF(('Cover Sheet'!$AC$6="7th"),'Eng GLA 6th, 7th, 8th'!AQ71,IF(('Cover Sheet'!$AC$6="8th"),'Eng GLA 6th, 7th, 8th'!CG71,"ERROR")))))))))</f>
        <is>
          <t/>
        </is>
      </c>
      <c r="Y68" s="33"/>
      <c r="Z68" s="34"/>
      <c r="AA68" s="35"/>
      <c r="AB68" s="44"/>
      <c r="AC68" s="35"/>
      <c r="AD68" s="35"/>
      <c r="AE68" s="35"/>
      <c r="AF68" s="35"/>
      <c r="AG68" s="35"/>
      <c r="AH68" s="35"/>
      <c r="AI68" s="35"/>
      <c r="AJ68" s="35"/>
      <c r="AK68" s="5"/>
      <c r="AL68" s="5"/>
      <c r="AM68" s="5"/>
      <c r="AN68" s="5"/>
      <c r="AO68" s="5"/>
      <c r="AP68" s="5"/>
      <c r="AQ68" s="5"/>
      <c r="AR68" s="5"/>
      <c r="AS68" s="5"/>
      <c r="AT68" s="5"/>
      <c r="AU68" s="5"/>
      <c r="AV68" s="5"/>
      <c r="AW68" s="5"/>
      <c r="AX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row>
    <row r="69" customFormat="false" ht="18" hidden="false" customHeight="true" outlineLevel="0" collapsed="false">
      <c r="A69" s="39" t="n">
        <v>65</v>
      </c>
      <c r="B69" s="52"/>
      <c r="C69" s="21"/>
      <c r="D69" s="22"/>
      <c r="E69" s="51"/>
      <c r="F69" s="51"/>
      <c r="G69" s="51"/>
      <c r="H69" s="24"/>
      <c r="I69" s="24"/>
      <c r="J69" s="24"/>
      <c r="K69" s="24"/>
      <c r="L69" s="25" t="str">
        <f aca="false">IF(N69="", "", IF(K69=5.5, "NA", IF(J69="", "",IFERROR(N69-J69,""))))</f>
        <v/>
      </c>
      <c r="M69" s="25" t="str">
        <f aca="false">IF(N69="", "", IF(K69=5.5, "NA", IF(K69="", "",IFERROR(N69-K69,""))))</f>
        <v/>
      </c>
      <c r="N69" s="26" t="inlineStr">
        <f aca="false">'English Scores- Leveled papers'!E71</f>
        <is>
          <t/>
        </is>
      </c>
      <c r="O69" s="27"/>
      <c r="P69" s="27"/>
      <c r="Q69" s="27"/>
      <c r="R69" s="28" t="inlineStr">
        <f aca="false">'Writing Scores'!C68</f>
        <is>
          <t/>
        </is>
      </c>
      <c r="S69" s="29" t="str">
        <f aca="false">IF(R69="", "", IF(Q69="", "",IFERROR(R69-Q69,"")))</f>
        <v/>
      </c>
      <c r="T69" s="30"/>
      <c r="U69" s="30"/>
      <c r="V69" s="31" t="inlineStr">
        <f aca="false">IFERROR('Math Scores'!D73,"")</f>
        <is>
          <t/>
        </is>
      </c>
      <c r="W69" s="29" t="str">
        <f aca="false">IF(V69="", "", IF(U69="", "",IFERROR(V69-U69,"")))</f>
        <v/>
      </c>
      <c r="X69" s="32" t="inlineStr">
        <f aca="false">IF(B69="","",IF(('Cover Sheet'!$AC$6="1st"),"",IF(('Cover Sheet'!$AC$6="2nd"),"",IF(('Cover Sheet'!$AC$6="3rd"),"",IF(('Cover Sheet'!$AC$6="4th"),"",IF(('Cover Sheet'!$AC$6="5th"),"",IF(('Cover Sheet'!$AC$6="6th"),'Eng GLA 6th, 7th, 8th'!D72,IF(('Cover Sheet'!$AC$6="7th"),'Eng GLA 6th, 7th, 8th'!AQ72,IF(('Cover Sheet'!$AC$6="8th"),'Eng GLA 6th, 7th, 8th'!CG72,"ERROR")))))))))</f>
        <is>
          <t/>
        </is>
      </c>
      <c r="Y69" s="33"/>
      <c r="Z69" s="34"/>
      <c r="AA69" s="35"/>
      <c r="AB69" s="44"/>
      <c r="AC69" s="35"/>
      <c r="AD69" s="35"/>
      <c r="AE69" s="35"/>
      <c r="AF69" s="35"/>
      <c r="AG69" s="35"/>
      <c r="AH69" s="35"/>
      <c r="AI69" s="35"/>
      <c r="AJ69" s="35"/>
      <c r="AK69" s="5"/>
      <c r="AL69" s="5"/>
      <c r="AM69" s="5"/>
      <c r="AN69" s="5"/>
      <c r="AO69" s="5"/>
      <c r="AP69" s="5"/>
      <c r="AQ69" s="5"/>
      <c r="AR69" s="5"/>
      <c r="AS69" s="5"/>
      <c r="AT69" s="5"/>
      <c r="AU69" s="5"/>
      <c r="AV69" s="5"/>
      <c r="AW69" s="5"/>
      <c r="AX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5"/>
    </row>
    <row r="70" customFormat="false" ht="18" hidden="false" customHeight="true" outlineLevel="0" collapsed="false">
      <c r="A70" s="39" t="n">
        <v>66</v>
      </c>
      <c r="B70" s="52"/>
      <c r="C70" s="21"/>
      <c r="D70" s="22"/>
      <c r="E70" s="51"/>
      <c r="F70" s="51"/>
      <c r="G70" s="51"/>
      <c r="H70" s="24"/>
      <c r="I70" s="24"/>
      <c r="J70" s="24"/>
      <c r="K70" s="24"/>
      <c r="L70" s="25" t="str">
        <f aca="false">IF(N70="", "", IF(K70=5.5, "NA", IF(J70="", "",IFERROR(N70-J70,""))))</f>
        <v/>
      </c>
      <c r="M70" s="25" t="str">
        <f aca="false">IF(N70="", "", IF(K70=5.5, "NA", IF(K70="", "",IFERROR(N70-K70,""))))</f>
        <v/>
      </c>
      <c r="N70" s="26" t="inlineStr">
        <f aca="false">'English Scores- Leveled papers'!E72</f>
        <is>
          <t/>
        </is>
      </c>
      <c r="O70" s="27"/>
      <c r="P70" s="27"/>
      <c r="Q70" s="27"/>
      <c r="R70" s="28" t="inlineStr">
        <f aca="false">'Writing Scores'!C69</f>
        <is>
          <t/>
        </is>
      </c>
      <c r="S70" s="29" t="str">
        <f aca="false">IF(R70="", "", IF(Q70="", "",IFERROR(R70-Q70,"")))</f>
        <v/>
      </c>
      <c r="T70" s="30"/>
      <c r="U70" s="30"/>
      <c r="V70" s="31" t="inlineStr">
        <f aca="false">IFERROR('Math Scores'!D74,"")</f>
        <is>
          <t/>
        </is>
      </c>
      <c r="W70" s="29" t="str">
        <f aca="false">IF(V70="", "", IF(U70="", "",IFERROR(V70-U70,"")))</f>
        <v/>
      </c>
      <c r="X70" s="32" t="inlineStr">
        <f aca="false">IF(B70="","",IF(('Cover Sheet'!$AC$6="1st"),"",IF(('Cover Sheet'!$AC$6="2nd"),"",IF(('Cover Sheet'!$AC$6="3rd"),"",IF(('Cover Sheet'!$AC$6="4th"),"",IF(('Cover Sheet'!$AC$6="5th"),"",IF(('Cover Sheet'!$AC$6="6th"),'Eng GLA 6th, 7th, 8th'!D73,IF(('Cover Sheet'!$AC$6="7th"),'Eng GLA 6th, 7th, 8th'!AQ73,IF(('Cover Sheet'!$AC$6="8th"),'Eng GLA 6th, 7th, 8th'!CG73,"ERROR")))))))))</f>
        <is>
          <t/>
        </is>
      </c>
      <c r="Y70" s="33"/>
      <c r="Z70" s="34"/>
      <c r="AA70" s="35"/>
      <c r="AB70" s="44"/>
      <c r="AC70" s="35"/>
      <c r="AD70" s="35"/>
      <c r="AE70" s="35"/>
      <c r="AF70" s="35"/>
      <c r="AG70" s="35"/>
      <c r="AH70" s="35"/>
      <c r="AI70" s="35"/>
      <c r="AJ70" s="35"/>
      <c r="AK70" s="5"/>
      <c r="AL70" s="5"/>
      <c r="AM70" s="5"/>
      <c r="AN70" s="5"/>
      <c r="AO70" s="5"/>
      <c r="AP70" s="5"/>
      <c r="AQ70" s="5"/>
      <c r="AR70" s="5"/>
      <c r="AS70" s="5"/>
      <c r="AT70" s="5"/>
      <c r="AU70" s="5"/>
      <c r="AV70" s="5"/>
      <c r="AW70" s="5"/>
      <c r="AX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row>
    <row r="71" customFormat="false" ht="18" hidden="false" customHeight="true" outlineLevel="0" collapsed="false">
      <c r="A71" s="39" t="n">
        <v>67</v>
      </c>
      <c r="B71" s="52"/>
      <c r="C71" s="21"/>
      <c r="D71" s="22"/>
      <c r="E71" s="51"/>
      <c r="F71" s="51"/>
      <c r="G71" s="51"/>
      <c r="H71" s="24"/>
      <c r="I71" s="24"/>
      <c r="J71" s="24"/>
      <c r="K71" s="24"/>
      <c r="L71" s="25" t="str">
        <f aca="false">IF(N71="", "", IF(K71=5.5, "NA", IF(J71="", "",IFERROR(N71-J71,""))))</f>
        <v/>
      </c>
      <c r="M71" s="25" t="str">
        <f aca="false">IF(N71="", "", IF(K71=5.5, "NA", IF(K71="", "",IFERROR(N71-K71,""))))</f>
        <v/>
      </c>
      <c r="N71" s="26" t="inlineStr">
        <f aca="false">'English Scores- Leveled papers'!E73</f>
        <is>
          <t/>
        </is>
      </c>
      <c r="O71" s="27"/>
      <c r="P71" s="27"/>
      <c r="Q71" s="27"/>
      <c r="R71" s="28" t="inlineStr">
        <f aca="false">'Writing Scores'!C70</f>
        <is>
          <t/>
        </is>
      </c>
      <c r="S71" s="29" t="str">
        <f aca="false">IF(R71="", "", IF(Q71="", "",IFERROR(R71-Q71,"")))</f>
        <v/>
      </c>
      <c r="T71" s="30"/>
      <c r="U71" s="30"/>
      <c r="V71" s="31" t="inlineStr">
        <f aca="false">IFERROR('Math Scores'!D75,"")</f>
        <is>
          <t/>
        </is>
      </c>
      <c r="W71" s="29" t="str">
        <f aca="false">IF(V71="", "", IF(U71="", "",IFERROR(V71-U71,"")))</f>
        <v/>
      </c>
      <c r="X71" s="32" t="inlineStr">
        <f aca="false">IF(B71="","",IF(('Cover Sheet'!$AC$6="1st"),"",IF(('Cover Sheet'!$AC$6="2nd"),"",IF(('Cover Sheet'!$AC$6="3rd"),"",IF(('Cover Sheet'!$AC$6="4th"),"",IF(('Cover Sheet'!$AC$6="5th"),"",IF(('Cover Sheet'!$AC$6="6th"),'Eng GLA 6th, 7th, 8th'!D74,IF(('Cover Sheet'!$AC$6="7th"),'Eng GLA 6th, 7th, 8th'!AQ74,IF(('Cover Sheet'!$AC$6="8th"),'Eng GLA 6th, 7th, 8th'!CG74,"ERROR")))))))))</f>
        <is>
          <t/>
        </is>
      </c>
      <c r="Y71" s="33"/>
      <c r="Z71" s="34"/>
      <c r="AA71" s="35"/>
      <c r="AB71" s="44"/>
      <c r="AC71" s="35"/>
      <c r="AD71" s="35"/>
      <c r="AE71" s="35"/>
      <c r="AF71" s="35"/>
      <c r="AG71" s="35"/>
      <c r="AH71" s="35"/>
      <c r="AI71" s="35"/>
      <c r="AJ71" s="35"/>
      <c r="AK71" s="5"/>
      <c r="AL71" s="5"/>
      <c r="AM71" s="5"/>
      <c r="AN71" s="5"/>
      <c r="AO71" s="5"/>
      <c r="AP71" s="5"/>
      <c r="AQ71" s="5"/>
      <c r="AR71" s="5"/>
      <c r="AS71" s="5"/>
      <c r="AT71" s="5"/>
      <c r="AU71" s="5"/>
      <c r="AV71" s="5"/>
      <c r="AW71" s="5"/>
      <c r="AX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c r="CD71" s="5"/>
      <c r="CE71" s="5"/>
    </row>
    <row r="72" customFormat="false" ht="18" hidden="false" customHeight="true" outlineLevel="0" collapsed="false">
      <c r="A72" s="39" t="n">
        <v>68</v>
      </c>
      <c r="B72" s="52"/>
      <c r="C72" s="21"/>
      <c r="D72" s="22"/>
      <c r="E72" s="51"/>
      <c r="F72" s="51"/>
      <c r="G72" s="51"/>
      <c r="H72" s="24"/>
      <c r="I72" s="24"/>
      <c r="J72" s="24"/>
      <c r="K72" s="24"/>
      <c r="L72" s="25" t="str">
        <f aca="false">IF(N72="", "", IF(K72=5.5, "NA", IF(J72="", "",IFERROR(N72-J72,""))))</f>
        <v/>
      </c>
      <c r="M72" s="25" t="str">
        <f aca="false">IF(N72="", "", IF(K72=5.5, "NA", IF(K72="", "",IFERROR(N72-K72,""))))</f>
        <v/>
      </c>
      <c r="N72" s="26" t="inlineStr">
        <f aca="false">'English Scores- Leveled papers'!E74</f>
        <is>
          <t/>
        </is>
      </c>
      <c r="O72" s="27"/>
      <c r="P72" s="27"/>
      <c r="Q72" s="27"/>
      <c r="R72" s="28" t="inlineStr">
        <f aca="false">'Writing Scores'!C71</f>
        <is>
          <t/>
        </is>
      </c>
      <c r="S72" s="29" t="str">
        <f aca="false">IF(R72="", "", IF(Q72="", "",IFERROR(R72-Q72,"")))</f>
        <v/>
      </c>
      <c r="T72" s="30"/>
      <c r="U72" s="30"/>
      <c r="V72" s="31" t="inlineStr">
        <f aca="false">IFERROR('Math Scores'!D76,"")</f>
        <is>
          <t/>
        </is>
      </c>
      <c r="W72" s="29" t="str">
        <f aca="false">IF(V72="", "", IF(U72="", "",IFERROR(V72-U72,"")))</f>
        <v/>
      </c>
      <c r="X72" s="32" t="inlineStr">
        <f aca="false">IF(B72="","",IF(('Cover Sheet'!$AC$6="1st"),"",IF(('Cover Sheet'!$AC$6="2nd"),"",IF(('Cover Sheet'!$AC$6="3rd"),"",IF(('Cover Sheet'!$AC$6="4th"),"",IF(('Cover Sheet'!$AC$6="5th"),"",IF(('Cover Sheet'!$AC$6="6th"),'Eng GLA 6th, 7th, 8th'!D75,IF(('Cover Sheet'!$AC$6="7th"),'Eng GLA 6th, 7th, 8th'!AQ75,IF(('Cover Sheet'!$AC$6="8th"),'Eng GLA 6th, 7th, 8th'!CG75,"ERROR")))))))))</f>
        <is>
          <t/>
        </is>
      </c>
      <c r="Y72" s="33"/>
      <c r="Z72" s="34"/>
      <c r="AA72" s="35"/>
      <c r="AB72" s="44"/>
      <c r="AC72" s="35"/>
      <c r="AD72" s="35"/>
      <c r="AE72" s="35"/>
      <c r="AF72" s="35"/>
      <c r="AG72" s="35"/>
      <c r="AH72" s="35"/>
      <c r="AI72" s="35"/>
      <c r="AJ72" s="35"/>
      <c r="AK72" s="5"/>
      <c r="AL72" s="5"/>
      <c r="AM72" s="5"/>
      <c r="AN72" s="5"/>
      <c r="AO72" s="5"/>
      <c r="AP72" s="5"/>
      <c r="AQ72" s="5"/>
      <c r="AR72" s="5"/>
      <c r="AS72" s="5"/>
      <c r="AT72" s="5"/>
      <c r="AU72" s="5"/>
      <c r="AV72" s="5"/>
      <c r="AW72" s="5"/>
      <c r="AX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c r="CD72" s="5"/>
      <c r="CE72" s="5"/>
    </row>
    <row r="73" customFormat="false" ht="18" hidden="false" customHeight="true" outlineLevel="0" collapsed="false">
      <c r="A73" s="39" t="n">
        <v>69</v>
      </c>
      <c r="B73" s="52"/>
      <c r="C73" s="21"/>
      <c r="D73" s="22"/>
      <c r="E73" s="51"/>
      <c r="F73" s="51"/>
      <c r="G73" s="51"/>
      <c r="H73" s="24"/>
      <c r="I73" s="24"/>
      <c r="J73" s="24"/>
      <c r="K73" s="24"/>
      <c r="L73" s="25" t="str">
        <f aca="false">IF(N73="", "", IF(K73=5.5, "NA", IF(J73="", "",IFERROR(N73-J73,""))))</f>
        <v/>
      </c>
      <c r="M73" s="25" t="str">
        <f aca="false">IF(N73="", "", IF(K73=5.5, "NA", IF(K73="", "",IFERROR(N73-K73,""))))</f>
        <v/>
      </c>
      <c r="N73" s="26" t="inlineStr">
        <f aca="false">'English Scores- Leveled papers'!E75</f>
        <is>
          <t/>
        </is>
      </c>
      <c r="O73" s="27"/>
      <c r="P73" s="27"/>
      <c r="Q73" s="27"/>
      <c r="R73" s="28" t="inlineStr">
        <f aca="false">'Writing Scores'!C72</f>
        <is>
          <t/>
        </is>
      </c>
      <c r="S73" s="29" t="str">
        <f aca="false">IF(R73="", "", IF(Q73="", "",IFERROR(R73-Q73,"")))</f>
        <v/>
      </c>
      <c r="T73" s="30"/>
      <c r="U73" s="30"/>
      <c r="V73" s="31" t="inlineStr">
        <f aca="false">IFERROR('Math Scores'!D77,"")</f>
        <is>
          <t/>
        </is>
      </c>
      <c r="W73" s="29" t="str">
        <f aca="false">IF(V73="", "", IF(U73="", "",IFERROR(V73-U73,"")))</f>
        <v/>
      </c>
      <c r="X73" s="32" t="inlineStr">
        <f aca="false">IF(B73="","",IF(('Cover Sheet'!$AC$6="1st"),"",IF(('Cover Sheet'!$AC$6="2nd"),"",IF(('Cover Sheet'!$AC$6="3rd"),"",IF(('Cover Sheet'!$AC$6="4th"),"",IF(('Cover Sheet'!$AC$6="5th"),"",IF(('Cover Sheet'!$AC$6="6th"),'Eng GLA 6th, 7th, 8th'!D76,IF(('Cover Sheet'!$AC$6="7th"),'Eng GLA 6th, 7th, 8th'!AQ76,IF(('Cover Sheet'!$AC$6="8th"),'Eng GLA 6th, 7th, 8th'!CG76,"ERROR")))))))))</f>
        <is>
          <t/>
        </is>
      </c>
      <c r="Y73" s="33"/>
      <c r="Z73" s="34"/>
      <c r="AA73" s="35"/>
      <c r="AB73" s="44"/>
      <c r="AC73" s="35"/>
      <c r="AD73" s="35"/>
      <c r="AE73" s="35"/>
      <c r="AF73" s="35"/>
      <c r="AG73" s="35"/>
      <c r="AH73" s="35"/>
      <c r="AI73" s="35"/>
      <c r="AJ73" s="35"/>
      <c r="AK73" s="5"/>
      <c r="AL73" s="5"/>
      <c r="AM73" s="5"/>
      <c r="AN73" s="5"/>
      <c r="AO73" s="5"/>
      <c r="AP73" s="5"/>
      <c r="AQ73" s="5"/>
      <c r="AR73" s="5"/>
      <c r="AS73" s="5"/>
      <c r="AT73" s="5"/>
      <c r="AU73" s="5"/>
      <c r="AV73" s="5"/>
      <c r="AW73" s="5"/>
      <c r="AX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row>
    <row r="74" customFormat="false" ht="18" hidden="false" customHeight="true" outlineLevel="0" collapsed="false">
      <c r="A74" s="39" t="n">
        <v>70</v>
      </c>
      <c r="B74" s="52"/>
      <c r="C74" s="21"/>
      <c r="D74" s="22"/>
      <c r="E74" s="51"/>
      <c r="F74" s="51"/>
      <c r="G74" s="51"/>
      <c r="H74" s="24"/>
      <c r="I74" s="24"/>
      <c r="J74" s="24"/>
      <c r="K74" s="24"/>
      <c r="L74" s="25" t="str">
        <f aca="false">IF(N74="", "", IF(K74=5.5, "NA", IF(J74="", "",IFERROR(N74-J74,""))))</f>
        <v/>
      </c>
      <c r="M74" s="25" t="str">
        <f aca="false">IF(N74="", "", IF(K74=5.5, "NA", IF(K74="", "",IFERROR(N74-K74,""))))</f>
        <v/>
      </c>
      <c r="N74" s="26" t="inlineStr">
        <f aca="false">'English Scores- Leveled papers'!E76</f>
        <is>
          <t/>
        </is>
      </c>
      <c r="O74" s="27"/>
      <c r="P74" s="27"/>
      <c r="Q74" s="27"/>
      <c r="R74" s="28" t="inlineStr">
        <f aca="false">'Writing Scores'!C73</f>
        <is>
          <t/>
        </is>
      </c>
      <c r="S74" s="29" t="str">
        <f aca="false">IF(R74="", "", IF(Q74="", "",IFERROR(R74-Q74,"")))</f>
        <v/>
      </c>
      <c r="T74" s="30"/>
      <c r="U74" s="30"/>
      <c r="V74" s="31" t="inlineStr">
        <f aca="false">IFERROR('Math Scores'!D78,"")</f>
        <is>
          <t/>
        </is>
      </c>
      <c r="W74" s="29" t="str">
        <f aca="false">IF(V74="", "", IF(U74="", "",IFERROR(V74-U74,"")))</f>
        <v/>
      </c>
      <c r="X74" s="32" t="inlineStr">
        <f aca="false">IF(B74="","",IF(('Cover Sheet'!$AC$6="1st"),"",IF(('Cover Sheet'!$AC$6="2nd"),"",IF(('Cover Sheet'!$AC$6="3rd"),"",IF(('Cover Sheet'!$AC$6="4th"),"",IF(('Cover Sheet'!$AC$6="5th"),"",IF(('Cover Sheet'!$AC$6="6th"),'Eng GLA 6th, 7th, 8th'!D77,IF(('Cover Sheet'!$AC$6="7th"),'Eng GLA 6th, 7th, 8th'!AQ77,IF(('Cover Sheet'!$AC$6="8th"),'Eng GLA 6th, 7th, 8th'!CG77,"ERROR")))))))))</f>
        <is>
          <t/>
        </is>
      </c>
      <c r="Y74" s="33"/>
      <c r="Z74" s="34"/>
      <c r="AA74" s="35"/>
      <c r="AB74" s="44"/>
      <c r="AC74" s="35"/>
      <c r="AD74" s="35"/>
      <c r="AE74" s="35"/>
      <c r="AF74" s="35"/>
      <c r="AG74" s="35"/>
      <c r="AH74" s="35"/>
      <c r="AI74" s="35"/>
      <c r="AJ74" s="35"/>
      <c r="AK74" s="5"/>
      <c r="AL74" s="5"/>
      <c r="AM74" s="5"/>
      <c r="AN74" s="5"/>
      <c r="AO74" s="5"/>
      <c r="AP74" s="5"/>
      <c r="AQ74" s="5"/>
      <c r="AR74" s="5"/>
      <c r="AS74" s="5"/>
      <c r="AT74" s="5"/>
      <c r="AU74" s="5"/>
      <c r="AV74" s="5"/>
      <c r="AW74" s="5"/>
      <c r="AX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row>
    <row r="75" customFormat="false" ht="18" hidden="false" customHeight="true" outlineLevel="0" collapsed="false">
      <c r="A75" s="39" t="n">
        <v>71</v>
      </c>
      <c r="B75" s="52"/>
      <c r="C75" s="21"/>
      <c r="D75" s="22"/>
      <c r="E75" s="51"/>
      <c r="F75" s="51"/>
      <c r="G75" s="51"/>
      <c r="H75" s="24"/>
      <c r="I75" s="24"/>
      <c r="J75" s="24"/>
      <c r="K75" s="24"/>
      <c r="L75" s="25" t="str">
        <f aca="false">IF(N75="", "", IF(K75=5.5, "NA", IF(J75="", "",IFERROR(N75-J75,""))))</f>
        <v/>
      </c>
      <c r="M75" s="25" t="str">
        <f aca="false">IF(N75="", "", IF(K75=5.5, "NA", IF(K75="", "",IFERROR(N75-K75,""))))</f>
        <v/>
      </c>
      <c r="N75" s="26" t="inlineStr">
        <f aca="false">'English Scores- Leveled papers'!E77</f>
        <is>
          <t/>
        </is>
      </c>
      <c r="O75" s="27"/>
      <c r="P75" s="27"/>
      <c r="Q75" s="27"/>
      <c r="R75" s="28" t="inlineStr">
        <f aca="false">'Writing Scores'!C74</f>
        <is>
          <t/>
        </is>
      </c>
      <c r="S75" s="29" t="str">
        <f aca="false">IF(R75="", "", IF(Q75="", "",IFERROR(R75-Q75,"")))</f>
        <v/>
      </c>
      <c r="T75" s="30"/>
      <c r="U75" s="30"/>
      <c r="V75" s="31" t="inlineStr">
        <f aca="false">IFERROR('Math Scores'!D79,"")</f>
        <is>
          <t/>
        </is>
      </c>
      <c r="W75" s="29" t="str">
        <f aca="false">IF(V75="", "", IF(U75="", "",IFERROR(V75-U75,"")))</f>
        <v/>
      </c>
      <c r="X75" s="32" t="inlineStr">
        <f aca="false">IF(B75="","",IF(('Cover Sheet'!$AC$6="1st"),"",IF(('Cover Sheet'!$AC$6="2nd"),"",IF(('Cover Sheet'!$AC$6="3rd"),"",IF(('Cover Sheet'!$AC$6="4th"),"",IF(('Cover Sheet'!$AC$6="5th"),"",IF(('Cover Sheet'!$AC$6="6th"),'Eng GLA 6th, 7th, 8th'!D78,IF(('Cover Sheet'!$AC$6="7th"),'Eng GLA 6th, 7th, 8th'!AQ78,IF(('Cover Sheet'!$AC$6="8th"),'Eng GLA 6th, 7th, 8th'!CG78,"ERROR")))))))))</f>
        <is>
          <t/>
        </is>
      </c>
      <c r="Y75" s="33"/>
      <c r="Z75" s="34"/>
      <c r="AA75" s="35"/>
      <c r="AB75" s="44"/>
      <c r="AC75" s="35"/>
      <c r="AD75" s="35"/>
      <c r="AE75" s="35"/>
      <c r="AF75" s="35"/>
      <c r="AG75" s="35"/>
      <c r="AH75" s="35"/>
      <c r="AI75" s="35"/>
      <c r="AJ75" s="35"/>
      <c r="AK75" s="5"/>
      <c r="AL75" s="5"/>
      <c r="AM75" s="5"/>
      <c r="AN75" s="5"/>
      <c r="AO75" s="5"/>
      <c r="AP75" s="5"/>
      <c r="AQ75" s="5"/>
      <c r="AR75" s="5"/>
      <c r="AS75" s="5"/>
      <c r="AT75" s="5"/>
      <c r="AU75" s="5"/>
      <c r="AV75" s="5"/>
      <c r="AW75" s="5"/>
      <c r="AX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c r="CD75" s="5"/>
      <c r="CE75" s="5"/>
    </row>
    <row r="76" customFormat="false" ht="18" hidden="false" customHeight="true" outlineLevel="0" collapsed="false">
      <c r="A76" s="39" t="n">
        <v>72</v>
      </c>
      <c r="B76" s="52"/>
      <c r="C76" s="21"/>
      <c r="D76" s="22"/>
      <c r="E76" s="51"/>
      <c r="F76" s="51"/>
      <c r="G76" s="51"/>
      <c r="H76" s="24"/>
      <c r="I76" s="24"/>
      <c r="J76" s="24"/>
      <c r="K76" s="24"/>
      <c r="L76" s="25" t="str">
        <f aca="false">IF(N76="", "", IF(K76=5.5, "NA", IF(J76="", "",IFERROR(N76-J76,""))))</f>
        <v/>
      </c>
      <c r="M76" s="25" t="str">
        <f aca="false">IF(N76="", "", IF(K76=5.5, "NA", IF(K76="", "",IFERROR(N76-K76,""))))</f>
        <v/>
      </c>
      <c r="N76" s="26" t="inlineStr">
        <f aca="false">'English Scores- Leveled papers'!E78</f>
        <is>
          <t/>
        </is>
      </c>
      <c r="O76" s="27"/>
      <c r="P76" s="27"/>
      <c r="Q76" s="27"/>
      <c r="R76" s="28" t="inlineStr">
        <f aca="false">'Writing Scores'!C75</f>
        <is>
          <t/>
        </is>
      </c>
      <c r="S76" s="29" t="str">
        <f aca="false">IF(R76="", "", IF(Q76="", "",IFERROR(R76-Q76,"")))</f>
        <v/>
      </c>
      <c r="T76" s="30"/>
      <c r="U76" s="30"/>
      <c r="V76" s="31" t="inlineStr">
        <f aca="false">IFERROR('Math Scores'!D80,"")</f>
        <is>
          <t/>
        </is>
      </c>
      <c r="W76" s="29" t="str">
        <f aca="false">IF(V76="", "", IF(U76="", "",IFERROR(V76-U76,"")))</f>
        <v/>
      </c>
      <c r="X76" s="32" t="inlineStr">
        <f aca="false">IF(B76="","",IF(('Cover Sheet'!$AC$6="1st"),"",IF(('Cover Sheet'!$AC$6="2nd"),"",IF(('Cover Sheet'!$AC$6="3rd"),"",IF(('Cover Sheet'!$AC$6="4th"),"",IF(('Cover Sheet'!$AC$6="5th"),"",IF(('Cover Sheet'!$AC$6="6th"),'Eng GLA 6th, 7th, 8th'!D79,IF(('Cover Sheet'!$AC$6="7th"),'Eng GLA 6th, 7th, 8th'!AQ79,IF(('Cover Sheet'!$AC$6="8th"),'Eng GLA 6th, 7th, 8th'!CG79,"ERROR")))))))))</f>
        <is>
          <t/>
        </is>
      </c>
      <c r="Y76" s="33"/>
      <c r="Z76" s="34"/>
      <c r="AA76" s="35"/>
      <c r="AB76" s="44"/>
      <c r="AC76" s="35"/>
      <c r="AD76" s="35"/>
      <c r="AE76" s="35"/>
      <c r="AF76" s="35"/>
      <c r="AG76" s="35"/>
      <c r="AH76" s="35"/>
      <c r="AI76" s="35"/>
      <c r="AJ76" s="35"/>
      <c r="AK76" s="5"/>
      <c r="AL76" s="5"/>
      <c r="AM76" s="5"/>
      <c r="AN76" s="5"/>
      <c r="AO76" s="5"/>
      <c r="AP76" s="5"/>
      <c r="AQ76" s="5"/>
      <c r="AR76" s="5"/>
      <c r="AS76" s="5"/>
      <c r="AT76" s="5"/>
      <c r="AU76" s="5"/>
      <c r="AV76" s="5"/>
      <c r="AW76" s="5"/>
      <c r="AX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c r="CD76" s="5"/>
      <c r="CE76" s="5"/>
    </row>
    <row r="77" customFormat="false" ht="18" hidden="false" customHeight="true" outlineLevel="0" collapsed="false">
      <c r="A77" s="39" t="n">
        <v>73</v>
      </c>
      <c r="B77" s="52"/>
      <c r="C77" s="21"/>
      <c r="D77" s="22"/>
      <c r="E77" s="51"/>
      <c r="F77" s="51"/>
      <c r="G77" s="51"/>
      <c r="H77" s="24"/>
      <c r="I77" s="24"/>
      <c r="J77" s="24"/>
      <c r="K77" s="24"/>
      <c r="L77" s="25" t="str">
        <f aca="false">IF(N77="", "", IF(K77=5.5, "NA", IF(J77="", "",IFERROR(N77-J77,""))))</f>
        <v/>
      </c>
      <c r="M77" s="25" t="str">
        <f aca="false">IF(N77="", "", IF(K77=5.5, "NA", IF(K77="", "",IFERROR(N77-K77,""))))</f>
        <v/>
      </c>
      <c r="N77" s="26" t="inlineStr">
        <f aca="false">'English Scores- Leveled papers'!E79</f>
        <is>
          <t/>
        </is>
      </c>
      <c r="O77" s="27"/>
      <c r="P77" s="27"/>
      <c r="Q77" s="27"/>
      <c r="R77" s="28" t="inlineStr">
        <f aca="false">'Writing Scores'!C76</f>
        <is>
          <t/>
        </is>
      </c>
      <c r="S77" s="29" t="str">
        <f aca="false">IF(R77="", "", IF(Q77="", "",IFERROR(R77-Q77,"")))</f>
        <v/>
      </c>
      <c r="T77" s="30"/>
      <c r="U77" s="30"/>
      <c r="V77" s="31" t="inlineStr">
        <f aca="false">IFERROR('Math Scores'!D81,"")</f>
        <is>
          <t/>
        </is>
      </c>
      <c r="W77" s="29" t="str">
        <f aca="false">IF(V77="", "", IF(U77="", "",IFERROR(V77-U77,"")))</f>
        <v/>
      </c>
      <c r="X77" s="32" t="inlineStr">
        <f aca="false">IF(B77="","",IF(('Cover Sheet'!$AC$6="1st"),"",IF(('Cover Sheet'!$AC$6="2nd"),"",IF(('Cover Sheet'!$AC$6="3rd"),"",IF(('Cover Sheet'!$AC$6="4th"),"",IF(('Cover Sheet'!$AC$6="5th"),"",IF(('Cover Sheet'!$AC$6="6th"),'Eng GLA 6th, 7th, 8th'!D80,IF(('Cover Sheet'!$AC$6="7th"),'Eng GLA 6th, 7th, 8th'!AQ80,IF(('Cover Sheet'!$AC$6="8th"),'Eng GLA 6th, 7th, 8th'!CG80,"ERROR")))))))))</f>
        <is>
          <t/>
        </is>
      </c>
      <c r="Y77" s="33"/>
      <c r="Z77" s="34"/>
      <c r="AA77" s="35"/>
      <c r="AB77" s="44"/>
      <c r="AC77" s="35"/>
      <c r="AD77" s="35"/>
      <c r="AE77" s="35"/>
      <c r="AF77" s="35"/>
      <c r="AG77" s="35"/>
      <c r="AH77" s="35"/>
      <c r="AI77" s="35"/>
      <c r="AJ77" s="35"/>
      <c r="AK77" s="5"/>
      <c r="AL77" s="5"/>
      <c r="AM77" s="5"/>
      <c r="AN77" s="5"/>
      <c r="AO77" s="5"/>
      <c r="AP77" s="5"/>
      <c r="AQ77" s="5"/>
      <c r="AR77" s="5"/>
      <c r="AS77" s="5"/>
      <c r="AT77" s="5"/>
      <c r="AU77" s="5"/>
      <c r="AV77" s="5"/>
      <c r="AW77" s="5"/>
      <c r="AX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c r="CD77" s="5"/>
      <c r="CE77" s="5"/>
    </row>
    <row r="78" customFormat="false" ht="18" hidden="false" customHeight="true" outlineLevel="0" collapsed="false">
      <c r="A78" s="39" t="n">
        <v>74</v>
      </c>
      <c r="B78" s="52"/>
      <c r="C78" s="21"/>
      <c r="D78" s="22"/>
      <c r="E78" s="51"/>
      <c r="F78" s="51"/>
      <c r="G78" s="51"/>
      <c r="H78" s="24"/>
      <c r="I78" s="24"/>
      <c r="J78" s="24"/>
      <c r="K78" s="24"/>
      <c r="L78" s="25" t="str">
        <f aca="false">IF(N78="", "", IF(K78=5.5, "NA", IF(J78="", "",IFERROR(N78-J78,""))))</f>
        <v/>
      </c>
      <c r="M78" s="25" t="str">
        <f aca="false">IF(N78="", "", IF(K78=5.5, "NA", IF(K78="", "",IFERROR(N78-K78,""))))</f>
        <v/>
      </c>
      <c r="N78" s="26" t="inlineStr">
        <f aca="false">'English Scores- Leveled papers'!E80</f>
        <is>
          <t/>
        </is>
      </c>
      <c r="O78" s="27"/>
      <c r="P78" s="27"/>
      <c r="Q78" s="27"/>
      <c r="R78" s="28" t="inlineStr">
        <f aca="false">'Writing Scores'!C77</f>
        <is>
          <t/>
        </is>
      </c>
      <c r="S78" s="29" t="str">
        <f aca="false">IF(R78="", "", IF(Q78="", "",IFERROR(R78-Q78,"")))</f>
        <v/>
      </c>
      <c r="T78" s="30"/>
      <c r="U78" s="30"/>
      <c r="V78" s="31" t="inlineStr">
        <f aca="false">IFERROR('Math Scores'!D82,"")</f>
        <is>
          <t/>
        </is>
      </c>
      <c r="W78" s="29" t="str">
        <f aca="false">IF(V78="", "", IF(U78="", "",IFERROR(V78-U78,"")))</f>
        <v/>
      </c>
      <c r="X78" s="32" t="inlineStr">
        <f aca="false">IF(B78="","",IF(('Cover Sheet'!$AC$6="1st"),"",IF(('Cover Sheet'!$AC$6="2nd"),"",IF(('Cover Sheet'!$AC$6="3rd"),"",IF(('Cover Sheet'!$AC$6="4th"),"",IF(('Cover Sheet'!$AC$6="5th"),"",IF(('Cover Sheet'!$AC$6="6th"),'Eng GLA 6th, 7th, 8th'!D81,IF(('Cover Sheet'!$AC$6="7th"),'Eng GLA 6th, 7th, 8th'!AQ81,IF(('Cover Sheet'!$AC$6="8th"),'Eng GLA 6th, 7th, 8th'!CG81,"ERROR")))))))))</f>
        <is>
          <t/>
        </is>
      </c>
      <c r="Y78" s="33"/>
      <c r="Z78" s="34"/>
      <c r="AA78" s="35"/>
      <c r="AB78" s="44"/>
      <c r="AC78" s="35"/>
      <c r="AD78" s="35"/>
      <c r="AE78" s="35"/>
      <c r="AF78" s="35"/>
      <c r="AG78" s="35"/>
      <c r="AH78" s="35"/>
      <c r="AI78" s="35"/>
      <c r="AJ78" s="35"/>
      <c r="AK78" s="5"/>
      <c r="AL78" s="5"/>
      <c r="AM78" s="5"/>
      <c r="AN78" s="5"/>
      <c r="AO78" s="5"/>
      <c r="AP78" s="5"/>
      <c r="AQ78" s="5"/>
      <c r="AR78" s="5"/>
      <c r="AS78" s="5"/>
      <c r="AT78" s="5"/>
      <c r="AU78" s="5"/>
      <c r="AV78" s="5"/>
      <c r="AW78" s="5"/>
      <c r="AX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c r="CD78" s="5"/>
      <c r="CE78" s="5"/>
    </row>
    <row r="79" customFormat="false" ht="18" hidden="false" customHeight="true" outlineLevel="0" collapsed="false">
      <c r="A79" s="39" t="n">
        <v>75</v>
      </c>
      <c r="B79" s="52"/>
      <c r="C79" s="21"/>
      <c r="D79" s="22"/>
      <c r="E79" s="51"/>
      <c r="F79" s="51"/>
      <c r="G79" s="51"/>
      <c r="H79" s="24"/>
      <c r="I79" s="24"/>
      <c r="J79" s="24"/>
      <c r="K79" s="24"/>
      <c r="L79" s="25" t="str">
        <f aca="false">IF(N79="", "", IF(K79=5.5, "NA", IF(J79="", "",IFERROR(N79-J79,""))))</f>
        <v/>
      </c>
      <c r="M79" s="25" t="str">
        <f aca="false">IF(N79="", "", IF(K79=5.5, "NA", IF(K79="", "",IFERROR(N79-K79,""))))</f>
        <v/>
      </c>
      <c r="N79" s="26" t="inlineStr">
        <f aca="false">'English Scores- Leveled papers'!E81</f>
        <is>
          <t/>
        </is>
      </c>
      <c r="O79" s="27"/>
      <c r="P79" s="27"/>
      <c r="Q79" s="27"/>
      <c r="R79" s="28" t="inlineStr">
        <f aca="false">'Writing Scores'!C78</f>
        <is>
          <t/>
        </is>
      </c>
      <c r="S79" s="29" t="str">
        <f aca="false">IF(R79="", "", IF(Q79="", "",IFERROR(R79-Q79,"")))</f>
        <v/>
      </c>
      <c r="T79" s="30"/>
      <c r="U79" s="30"/>
      <c r="V79" s="31" t="inlineStr">
        <f aca="false">IFERROR('Math Scores'!D83,"")</f>
        <is>
          <t/>
        </is>
      </c>
      <c r="W79" s="29" t="str">
        <f aca="false">IF(V79="", "", IF(U79="", "",IFERROR(V79-U79,"")))</f>
        <v/>
      </c>
      <c r="X79" s="32" t="inlineStr">
        <f aca="false">IF(B79="","",IF(('Cover Sheet'!$AC$6="1st"),"",IF(('Cover Sheet'!$AC$6="2nd"),"",IF(('Cover Sheet'!$AC$6="3rd"),"",IF(('Cover Sheet'!$AC$6="4th"),"",IF(('Cover Sheet'!$AC$6="5th"),"",IF(('Cover Sheet'!$AC$6="6th"),'Eng GLA 6th, 7th, 8th'!D82,IF(('Cover Sheet'!$AC$6="7th"),'Eng GLA 6th, 7th, 8th'!AQ82,IF(('Cover Sheet'!$AC$6="8th"),'Eng GLA 6th, 7th, 8th'!CG82,"ERROR")))))))))</f>
        <is>
          <t/>
        </is>
      </c>
      <c r="Y79" s="33"/>
      <c r="Z79" s="34"/>
      <c r="AA79" s="35"/>
      <c r="AB79" s="44"/>
      <c r="AC79" s="35"/>
      <c r="AD79" s="35"/>
      <c r="AE79" s="35"/>
      <c r="AF79" s="35"/>
      <c r="AG79" s="35"/>
      <c r="AH79" s="35"/>
      <c r="AI79" s="35"/>
      <c r="AJ79" s="35"/>
      <c r="AK79" s="5"/>
      <c r="AL79" s="5"/>
      <c r="AM79" s="5"/>
      <c r="AN79" s="5"/>
      <c r="AO79" s="5"/>
      <c r="AP79" s="5"/>
      <c r="AQ79" s="5"/>
      <c r="AR79" s="5"/>
      <c r="AS79" s="5"/>
      <c r="AT79" s="5"/>
      <c r="AU79" s="5"/>
      <c r="AV79" s="5"/>
      <c r="AW79" s="5"/>
      <c r="AX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c r="CD79" s="5"/>
      <c r="CE79" s="5"/>
    </row>
    <row r="80" customFormat="false" ht="18" hidden="false" customHeight="true" outlineLevel="0" collapsed="false">
      <c r="A80" s="39" t="n">
        <v>76</v>
      </c>
      <c r="B80" s="52"/>
      <c r="C80" s="21"/>
      <c r="D80" s="22"/>
      <c r="E80" s="51"/>
      <c r="F80" s="51"/>
      <c r="G80" s="51"/>
      <c r="H80" s="24"/>
      <c r="I80" s="24"/>
      <c r="J80" s="24"/>
      <c r="K80" s="24"/>
      <c r="L80" s="25" t="str">
        <f aca="false">IF(N80="", "", IF(K80=5.5, "NA", IF(J80="", "",IFERROR(N80-J80,""))))</f>
        <v/>
      </c>
      <c r="M80" s="25" t="str">
        <f aca="false">IF(N80="", "", IF(K80=5.5, "NA", IF(K80="", "",IFERROR(N80-K80,""))))</f>
        <v/>
      </c>
      <c r="N80" s="26" t="inlineStr">
        <f aca="false">'English Scores- Leveled papers'!E82</f>
        <is>
          <t/>
        </is>
      </c>
      <c r="O80" s="27"/>
      <c r="P80" s="27"/>
      <c r="Q80" s="27"/>
      <c r="R80" s="28" t="inlineStr">
        <f aca="false">'Writing Scores'!C79</f>
        <is>
          <t/>
        </is>
      </c>
      <c r="S80" s="29" t="str">
        <f aca="false">IF(R80="", "", IF(Q80="", "",IFERROR(R80-Q80,"")))</f>
        <v/>
      </c>
      <c r="T80" s="30"/>
      <c r="U80" s="30"/>
      <c r="V80" s="31" t="inlineStr">
        <f aca="false">IFERROR('Math Scores'!D84,"")</f>
        <is>
          <t/>
        </is>
      </c>
      <c r="W80" s="29" t="str">
        <f aca="false">IF(V80="", "", IF(U80="", "",IFERROR(V80-U80,"")))</f>
        <v/>
      </c>
      <c r="X80" s="32" t="inlineStr">
        <f aca="false">IF(B80="","",IF(('Cover Sheet'!$AC$6="1st"),"",IF(('Cover Sheet'!$AC$6="2nd"),"",IF(('Cover Sheet'!$AC$6="3rd"),"",IF(('Cover Sheet'!$AC$6="4th"),"",IF(('Cover Sheet'!$AC$6="5th"),"",IF(('Cover Sheet'!$AC$6="6th"),'Eng GLA 6th, 7th, 8th'!D83,IF(('Cover Sheet'!$AC$6="7th"),'Eng GLA 6th, 7th, 8th'!AQ83,IF(('Cover Sheet'!$AC$6="8th"),'Eng GLA 6th, 7th, 8th'!CG83,"ERROR")))))))))</f>
        <is>
          <t/>
        </is>
      </c>
      <c r="Y80" s="33"/>
      <c r="Z80" s="34"/>
      <c r="AA80" s="35"/>
      <c r="AB80" s="44"/>
      <c r="AC80" s="35"/>
      <c r="AD80" s="35"/>
      <c r="AE80" s="35"/>
      <c r="AF80" s="35"/>
      <c r="AG80" s="35"/>
      <c r="AH80" s="35"/>
      <c r="AI80" s="35"/>
      <c r="AJ80" s="35"/>
      <c r="AK80" s="5"/>
      <c r="AL80" s="5"/>
      <c r="AM80" s="5"/>
      <c r="AN80" s="5"/>
      <c r="AO80" s="5"/>
      <c r="AP80" s="5"/>
      <c r="AQ80" s="5"/>
      <c r="AR80" s="5"/>
      <c r="AS80" s="5"/>
      <c r="AT80" s="5"/>
      <c r="AU80" s="5"/>
      <c r="AV80" s="5"/>
      <c r="AW80" s="5"/>
      <c r="AX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c r="CD80" s="5"/>
      <c r="CE80" s="5"/>
    </row>
    <row r="81" customFormat="false" ht="18" hidden="false" customHeight="true" outlineLevel="0" collapsed="false">
      <c r="A81" s="39" t="n">
        <v>77</v>
      </c>
      <c r="B81" s="52"/>
      <c r="C81" s="21"/>
      <c r="D81" s="22"/>
      <c r="E81" s="51"/>
      <c r="F81" s="51"/>
      <c r="G81" s="51"/>
      <c r="H81" s="24"/>
      <c r="I81" s="24"/>
      <c r="J81" s="24"/>
      <c r="K81" s="24"/>
      <c r="L81" s="25" t="str">
        <f aca="false">IF(N81="", "", IF(K81=5.5, "NA", IF(J81="", "",IFERROR(N81-J81,""))))</f>
        <v/>
      </c>
      <c r="M81" s="25" t="str">
        <f aca="false">IF(N81="", "", IF(K81=5.5, "NA", IF(K81="", "",IFERROR(N81-K81,""))))</f>
        <v/>
      </c>
      <c r="N81" s="26" t="inlineStr">
        <f aca="false">'English Scores- Leveled papers'!E83</f>
        <is>
          <t/>
        </is>
      </c>
      <c r="O81" s="27"/>
      <c r="P81" s="27"/>
      <c r="Q81" s="27"/>
      <c r="R81" s="28" t="inlineStr">
        <f aca="false">'Writing Scores'!C80</f>
        <is>
          <t/>
        </is>
      </c>
      <c r="S81" s="29" t="str">
        <f aca="false">IF(R81="", "", IF(Q81="", "",IFERROR(R81-Q81,"")))</f>
        <v/>
      </c>
      <c r="T81" s="30"/>
      <c r="U81" s="30"/>
      <c r="V81" s="31" t="inlineStr">
        <f aca="false">IFERROR('Math Scores'!D85,"")</f>
        <is>
          <t/>
        </is>
      </c>
      <c r="W81" s="29" t="str">
        <f aca="false">IF(V81="", "", IF(U81="", "",IFERROR(V81-U81,"")))</f>
        <v/>
      </c>
      <c r="X81" s="32" t="inlineStr">
        <f aca="false">IF(B81="","",IF(('Cover Sheet'!$AC$6="1st"),"",IF(('Cover Sheet'!$AC$6="2nd"),"",IF(('Cover Sheet'!$AC$6="3rd"),"",IF(('Cover Sheet'!$AC$6="4th"),"",IF(('Cover Sheet'!$AC$6="5th"),"",IF(('Cover Sheet'!$AC$6="6th"),'Eng GLA 6th, 7th, 8th'!D84,IF(('Cover Sheet'!$AC$6="7th"),'Eng GLA 6th, 7th, 8th'!AQ84,IF(('Cover Sheet'!$AC$6="8th"),'Eng GLA 6th, 7th, 8th'!CG84,"ERROR")))))))))</f>
        <is>
          <t/>
        </is>
      </c>
      <c r="Y81" s="33"/>
      <c r="Z81" s="34"/>
      <c r="AA81" s="35"/>
      <c r="AB81" s="44"/>
      <c r="AC81" s="35"/>
      <c r="AD81" s="35"/>
      <c r="AE81" s="35"/>
      <c r="AF81" s="35"/>
      <c r="AG81" s="35"/>
      <c r="AH81" s="35"/>
      <c r="AI81" s="35"/>
      <c r="AJ81" s="35"/>
      <c r="AK81" s="5"/>
      <c r="AL81" s="5"/>
      <c r="AM81" s="5"/>
      <c r="AN81" s="5"/>
      <c r="AO81" s="5"/>
      <c r="AP81" s="5"/>
      <c r="AQ81" s="5"/>
      <c r="AR81" s="5"/>
      <c r="AS81" s="5"/>
      <c r="AT81" s="5"/>
      <c r="AU81" s="5"/>
      <c r="AV81" s="5"/>
      <c r="AW81" s="5"/>
      <c r="AX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c r="CD81" s="5"/>
      <c r="CE81" s="5"/>
    </row>
    <row r="82" customFormat="false" ht="18" hidden="false" customHeight="true" outlineLevel="0" collapsed="false">
      <c r="A82" s="39" t="n">
        <v>78</v>
      </c>
      <c r="B82" s="52"/>
      <c r="C82" s="21"/>
      <c r="D82" s="22"/>
      <c r="E82" s="51"/>
      <c r="F82" s="51"/>
      <c r="G82" s="51"/>
      <c r="H82" s="24"/>
      <c r="I82" s="24"/>
      <c r="J82" s="24"/>
      <c r="K82" s="24"/>
      <c r="L82" s="25" t="str">
        <f aca="false">IF(N82="", "", IF(K82=5.5, "NA", IF(J82="", "",IFERROR(N82-J82,""))))</f>
        <v/>
      </c>
      <c r="M82" s="25" t="str">
        <f aca="false">IF(N82="", "", IF(K82=5.5, "NA", IF(K82="", "",IFERROR(N82-K82,""))))</f>
        <v/>
      </c>
      <c r="N82" s="26" t="inlineStr">
        <f aca="false">'English Scores- Leveled papers'!E84</f>
        <is>
          <t/>
        </is>
      </c>
      <c r="O82" s="27"/>
      <c r="P82" s="27"/>
      <c r="Q82" s="27"/>
      <c r="R82" s="28" t="inlineStr">
        <f aca="false">'Writing Scores'!C81</f>
        <is>
          <t/>
        </is>
      </c>
      <c r="S82" s="29" t="str">
        <f aca="false">IF(R82="", "", IF(Q82="", "",IFERROR(R82-Q82,"")))</f>
        <v/>
      </c>
      <c r="T82" s="30"/>
      <c r="U82" s="30"/>
      <c r="V82" s="31" t="inlineStr">
        <f aca="false">IFERROR('Math Scores'!D86,"")</f>
        <is>
          <t/>
        </is>
      </c>
      <c r="W82" s="29" t="str">
        <f aca="false">IF(V82="", "", IF(U82="", "",IFERROR(V82-U82,"")))</f>
        <v/>
      </c>
      <c r="X82" s="32" t="inlineStr">
        <f aca="false">IF(B82="","",IF(('Cover Sheet'!$AC$6="1st"),"",IF(('Cover Sheet'!$AC$6="2nd"),"",IF(('Cover Sheet'!$AC$6="3rd"),"",IF(('Cover Sheet'!$AC$6="4th"),"",IF(('Cover Sheet'!$AC$6="5th"),"",IF(('Cover Sheet'!$AC$6="6th"),'Eng GLA 6th, 7th, 8th'!D85,IF(('Cover Sheet'!$AC$6="7th"),'Eng GLA 6th, 7th, 8th'!AQ85,IF(('Cover Sheet'!$AC$6="8th"),'Eng GLA 6th, 7th, 8th'!CG85,"ERROR")))))))))</f>
        <is>
          <t/>
        </is>
      </c>
      <c r="Y82" s="33"/>
      <c r="Z82" s="34"/>
      <c r="AA82" s="35"/>
      <c r="AB82" s="44"/>
      <c r="AC82" s="35"/>
      <c r="AD82" s="35"/>
      <c r="AE82" s="35"/>
      <c r="AF82" s="35"/>
      <c r="AG82" s="35"/>
      <c r="AH82" s="35"/>
      <c r="AI82" s="35"/>
      <c r="AJ82" s="35"/>
      <c r="AK82" s="5"/>
      <c r="AL82" s="5"/>
      <c r="AM82" s="5"/>
      <c r="AN82" s="5"/>
      <c r="AO82" s="5"/>
      <c r="AP82" s="5"/>
      <c r="AQ82" s="5"/>
      <c r="AR82" s="5"/>
      <c r="AS82" s="5"/>
      <c r="AT82" s="5"/>
      <c r="AU82" s="5"/>
      <c r="AV82" s="5"/>
      <c r="AW82" s="5"/>
      <c r="AX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c r="CD82" s="5"/>
      <c r="CE82" s="5"/>
    </row>
    <row r="83" customFormat="false" ht="18" hidden="false" customHeight="true" outlineLevel="0" collapsed="false">
      <c r="A83" s="39" t="n">
        <v>79</v>
      </c>
      <c r="B83" s="52"/>
      <c r="C83" s="21"/>
      <c r="D83" s="22"/>
      <c r="E83" s="51"/>
      <c r="F83" s="51"/>
      <c r="G83" s="51"/>
      <c r="H83" s="24"/>
      <c r="I83" s="24"/>
      <c r="J83" s="24"/>
      <c r="K83" s="24"/>
      <c r="L83" s="25" t="str">
        <f aca="false">IF(N83="", "", IF(K83=5.5, "NA", IF(J83="", "",IFERROR(N83-J83,""))))</f>
        <v/>
      </c>
      <c r="M83" s="25" t="str">
        <f aca="false">IF(N83="", "", IF(K83=5.5, "NA", IF(K83="", "",IFERROR(N83-K83,""))))</f>
        <v/>
      </c>
      <c r="N83" s="26" t="inlineStr">
        <f aca="false">'English Scores- Leveled papers'!E85</f>
        <is>
          <t/>
        </is>
      </c>
      <c r="O83" s="27"/>
      <c r="P83" s="27"/>
      <c r="Q83" s="27"/>
      <c r="R83" s="28" t="inlineStr">
        <f aca="false">'Writing Scores'!C82</f>
        <is>
          <t/>
        </is>
      </c>
      <c r="S83" s="29" t="str">
        <f aca="false">IF(R83="", "", IF(Q83="", "",IFERROR(R83-Q83,"")))</f>
        <v/>
      </c>
      <c r="T83" s="30"/>
      <c r="U83" s="30"/>
      <c r="V83" s="31" t="inlineStr">
        <f aca="false">IFERROR('Math Scores'!D87,"")</f>
        <is>
          <t/>
        </is>
      </c>
      <c r="W83" s="29" t="str">
        <f aca="false">IF(V83="", "", IF(U83="", "",IFERROR(V83-U83,"")))</f>
        <v/>
      </c>
      <c r="X83" s="32" t="inlineStr">
        <f aca="false">IF(B83="","",IF(('Cover Sheet'!$AC$6="1st"),"",IF(('Cover Sheet'!$AC$6="2nd"),"",IF(('Cover Sheet'!$AC$6="3rd"),"",IF(('Cover Sheet'!$AC$6="4th"),"",IF(('Cover Sheet'!$AC$6="5th"),"",IF(('Cover Sheet'!$AC$6="6th"),'Eng GLA 6th, 7th, 8th'!D86,IF(('Cover Sheet'!$AC$6="7th"),'Eng GLA 6th, 7th, 8th'!AQ86,IF(('Cover Sheet'!$AC$6="8th"),'Eng GLA 6th, 7th, 8th'!CG86,"ERROR")))))))))</f>
        <is>
          <t/>
        </is>
      </c>
      <c r="Y83" s="33"/>
      <c r="Z83" s="34"/>
      <c r="AA83" s="35"/>
      <c r="AB83" s="44"/>
      <c r="AC83" s="35"/>
      <c r="AD83" s="35"/>
      <c r="AE83" s="35"/>
      <c r="AF83" s="35"/>
      <c r="AG83" s="35"/>
      <c r="AH83" s="35"/>
      <c r="AI83" s="35"/>
      <c r="AJ83" s="35"/>
      <c r="AK83" s="5"/>
      <c r="AL83" s="5"/>
      <c r="AM83" s="5"/>
      <c r="AN83" s="5"/>
      <c r="AO83" s="5"/>
      <c r="AP83" s="5"/>
      <c r="AQ83" s="5"/>
      <c r="AR83" s="5"/>
      <c r="AS83" s="5"/>
      <c r="AT83" s="5"/>
      <c r="AU83" s="5"/>
      <c r="AV83" s="5"/>
      <c r="AW83" s="5"/>
      <c r="AX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c r="CD83" s="5"/>
      <c r="CE83" s="5"/>
    </row>
    <row r="84" customFormat="false" ht="18" hidden="false" customHeight="true" outlineLevel="0" collapsed="false">
      <c r="A84" s="39" t="n">
        <v>80</v>
      </c>
      <c r="B84" s="52"/>
      <c r="C84" s="21"/>
      <c r="D84" s="22"/>
      <c r="E84" s="51"/>
      <c r="F84" s="51"/>
      <c r="G84" s="51"/>
      <c r="H84" s="24"/>
      <c r="I84" s="24"/>
      <c r="J84" s="24"/>
      <c r="K84" s="24"/>
      <c r="L84" s="25" t="str">
        <f aca="false">IF(N84="", "", IF(K84=5.5, "NA", IF(J84="", "",IFERROR(N84-J84,""))))</f>
        <v/>
      </c>
      <c r="M84" s="25" t="str">
        <f aca="false">IF(N84="", "", IF(K84=5.5, "NA", IF(K84="", "",IFERROR(N84-K84,""))))</f>
        <v/>
      </c>
      <c r="N84" s="26" t="inlineStr">
        <f aca="false">'English Scores- Leveled papers'!E86</f>
        <is>
          <t/>
        </is>
      </c>
      <c r="O84" s="27"/>
      <c r="P84" s="27"/>
      <c r="Q84" s="27"/>
      <c r="R84" s="28" t="inlineStr">
        <f aca="false">'Writing Scores'!C83</f>
        <is>
          <t/>
        </is>
      </c>
      <c r="S84" s="29" t="str">
        <f aca="false">IF(R84="", "", IF(Q84="", "",IFERROR(R84-Q84,"")))</f>
        <v/>
      </c>
      <c r="T84" s="30"/>
      <c r="U84" s="30"/>
      <c r="V84" s="31" t="inlineStr">
        <f aca="false">IFERROR('Math Scores'!D88,"")</f>
        <is>
          <t/>
        </is>
      </c>
      <c r="W84" s="29" t="str">
        <f aca="false">IF(V84="", "", IF(U84="", "",IFERROR(V84-U84,"")))</f>
        <v/>
      </c>
      <c r="X84" s="32" t="inlineStr">
        <f aca="false">IF(B84="","",IF(('Cover Sheet'!$AC$6="1st"),"",IF(('Cover Sheet'!$AC$6="2nd"),"",IF(('Cover Sheet'!$AC$6="3rd"),"",IF(('Cover Sheet'!$AC$6="4th"),"",IF(('Cover Sheet'!$AC$6="5th"),"",IF(('Cover Sheet'!$AC$6="6th"),'Eng GLA 6th, 7th, 8th'!D87,IF(('Cover Sheet'!$AC$6="7th"),'Eng GLA 6th, 7th, 8th'!AQ87,IF(('Cover Sheet'!$AC$6="8th"),'Eng GLA 6th, 7th, 8th'!CG87,"ERROR")))))))))</f>
        <is>
          <t/>
        </is>
      </c>
      <c r="Y84" s="33"/>
      <c r="Z84" s="34"/>
      <c r="AA84" s="35"/>
      <c r="AB84" s="44"/>
      <c r="AC84" s="35"/>
      <c r="AD84" s="35"/>
      <c r="AE84" s="35"/>
      <c r="AF84" s="35"/>
      <c r="AG84" s="35"/>
      <c r="AH84" s="35"/>
      <c r="AI84" s="35"/>
      <c r="AJ84" s="35"/>
      <c r="AK84" s="5"/>
      <c r="AL84" s="5"/>
      <c r="AM84" s="5"/>
      <c r="AN84" s="5"/>
      <c r="AO84" s="5"/>
      <c r="AP84" s="5"/>
      <c r="AQ84" s="5"/>
      <c r="AR84" s="5"/>
      <c r="AS84" s="5"/>
      <c r="AT84" s="5"/>
      <c r="AU84" s="5"/>
      <c r="AV84" s="5"/>
      <c r="AW84" s="5"/>
      <c r="AX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c r="CD84" s="5"/>
      <c r="CE84" s="5"/>
    </row>
    <row r="85" customFormat="false" ht="18" hidden="false" customHeight="true" outlineLevel="0" collapsed="false">
      <c r="A85" s="39" t="n">
        <v>81</v>
      </c>
      <c r="B85" s="52"/>
      <c r="C85" s="21"/>
      <c r="D85" s="22"/>
      <c r="E85" s="51"/>
      <c r="F85" s="51"/>
      <c r="G85" s="51"/>
      <c r="H85" s="24"/>
      <c r="I85" s="24"/>
      <c r="J85" s="24"/>
      <c r="K85" s="24"/>
      <c r="L85" s="25" t="str">
        <f aca="false">IF(N85="", "", IF(K85=5.5, "NA", IF(J85="", "",IFERROR(N85-J85,""))))</f>
        <v/>
      </c>
      <c r="M85" s="25" t="str">
        <f aca="false">IF(N85="", "", IF(K85=5.5, "NA", IF(K85="", "",IFERROR(N85-K85,""))))</f>
        <v/>
      </c>
      <c r="N85" s="26" t="inlineStr">
        <f aca="false">'English Scores- Leveled papers'!E87</f>
        <is>
          <t/>
        </is>
      </c>
      <c r="O85" s="27"/>
      <c r="P85" s="27"/>
      <c r="Q85" s="27"/>
      <c r="R85" s="28" t="inlineStr">
        <f aca="false">'Writing Scores'!C84</f>
        <is>
          <t/>
        </is>
      </c>
      <c r="S85" s="29" t="str">
        <f aca="false">IF(R85="", "", IF(Q85="", "",IFERROR(R85-Q85,"")))</f>
        <v/>
      </c>
      <c r="T85" s="30"/>
      <c r="U85" s="30"/>
      <c r="V85" s="31" t="inlineStr">
        <f aca="false">IFERROR('Math Scores'!D89,"")</f>
        <is>
          <t/>
        </is>
      </c>
      <c r="W85" s="29" t="str">
        <f aca="false">IF(V85="", "", IF(U85="", "",IFERROR(V85-U85,"")))</f>
        <v/>
      </c>
      <c r="X85" s="32" t="inlineStr">
        <f aca="false">IF(B85="","",IF(('Cover Sheet'!$AC$6="1st"),"",IF(('Cover Sheet'!$AC$6="2nd"),"",IF(('Cover Sheet'!$AC$6="3rd"),"",IF(('Cover Sheet'!$AC$6="4th"),"",IF(('Cover Sheet'!$AC$6="5th"),"",IF(('Cover Sheet'!$AC$6="6th"),'Eng GLA 6th, 7th, 8th'!D88,IF(('Cover Sheet'!$AC$6="7th"),'Eng GLA 6th, 7th, 8th'!AQ88,IF(('Cover Sheet'!$AC$6="8th"),'Eng GLA 6th, 7th, 8th'!CG88,"ERROR")))))))))</f>
        <is>
          <t/>
        </is>
      </c>
      <c r="Y85" s="33"/>
      <c r="Z85" s="34"/>
      <c r="AA85" s="35"/>
      <c r="AB85" s="44"/>
      <c r="AC85" s="35"/>
      <c r="AD85" s="35"/>
      <c r="AE85" s="35"/>
      <c r="AF85" s="35"/>
      <c r="AG85" s="35"/>
      <c r="AH85" s="35"/>
      <c r="AI85" s="35"/>
      <c r="AJ85" s="35"/>
      <c r="AK85" s="5"/>
      <c r="AL85" s="5"/>
      <c r="AM85" s="5"/>
      <c r="AN85" s="5"/>
      <c r="AO85" s="5"/>
      <c r="AP85" s="5"/>
      <c r="AQ85" s="5"/>
      <c r="AR85" s="5"/>
      <c r="AS85" s="5"/>
      <c r="AT85" s="5"/>
      <c r="AU85" s="5"/>
      <c r="AV85" s="5"/>
      <c r="AW85" s="5"/>
      <c r="AX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c r="CD85" s="5"/>
      <c r="CE85" s="5"/>
    </row>
    <row r="86" customFormat="false" ht="18" hidden="false" customHeight="true" outlineLevel="0" collapsed="false">
      <c r="A86" s="39" t="n">
        <v>82</v>
      </c>
      <c r="B86" s="52"/>
      <c r="C86" s="21"/>
      <c r="D86" s="22"/>
      <c r="E86" s="51"/>
      <c r="F86" s="51"/>
      <c r="G86" s="51"/>
      <c r="H86" s="24"/>
      <c r="I86" s="24"/>
      <c r="J86" s="24"/>
      <c r="K86" s="24"/>
      <c r="L86" s="25" t="str">
        <f aca="false">IF(N86="", "", IF(K86=5.5, "NA", IF(J86="", "",IFERROR(N86-J86,""))))</f>
        <v/>
      </c>
      <c r="M86" s="25" t="str">
        <f aca="false">IF(N86="", "", IF(K86=5.5, "NA", IF(K86="", "",IFERROR(N86-K86,""))))</f>
        <v/>
      </c>
      <c r="N86" s="26" t="inlineStr">
        <f aca="false">'English Scores- Leveled papers'!E88</f>
        <is>
          <t/>
        </is>
      </c>
      <c r="O86" s="27"/>
      <c r="P86" s="27"/>
      <c r="Q86" s="27"/>
      <c r="R86" s="28" t="inlineStr">
        <f aca="false">'Writing Scores'!C85</f>
        <is>
          <t/>
        </is>
      </c>
      <c r="S86" s="29" t="str">
        <f aca="false">IF(R86="", "", IF(Q86="", "",IFERROR(R86-Q86,"")))</f>
        <v/>
      </c>
      <c r="T86" s="30"/>
      <c r="U86" s="30"/>
      <c r="V86" s="31" t="inlineStr">
        <f aca="false">IFERROR('Math Scores'!D90,"")</f>
        <is>
          <t/>
        </is>
      </c>
      <c r="W86" s="29" t="str">
        <f aca="false">IF(V86="", "", IF(U86="", "",IFERROR(V86-U86,"")))</f>
        <v/>
      </c>
      <c r="X86" s="32" t="inlineStr">
        <f aca="false">IF(B86="","",IF(('Cover Sheet'!$AC$6="1st"),"",IF(('Cover Sheet'!$AC$6="2nd"),"",IF(('Cover Sheet'!$AC$6="3rd"),"",IF(('Cover Sheet'!$AC$6="4th"),"",IF(('Cover Sheet'!$AC$6="5th"),"",IF(('Cover Sheet'!$AC$6="6th"),'Eng GLA 6th, 7th, 8th'!D89,IF(('Cover Sheet'!$AC$6="7th"),'Eng GLA 6th, 7th, 8th'!AQ89,IF(('Cover Sheet'!$AC$6="8th"),'Eng GLA 6th, 7th, 8th'!CG89,"ERROR")))))))))</f>
        <is>
          <t/>
        </is>
      </c>
      <c r="Y86" s="33"/>
      <c r="Z86" s="34"/>
      <c r="AA86" s="35"/>
      <c r="AB86" s="44"/>
      <c r="AC86" s="35"/>
      <c r="AD86" s="35"/>
      <c r="AE86" s="35"/>
      <c r="AF86" s="35"/>
      <c r="AG86" s="35"/>
      <c r="AH86" s="35"/>
      <c r="AI86" s="35"/>
      <c r="AJ86" s="35"/>
      <c r="AK86" s="5"/>
      <c r="AL86" s="5"/>
      <c r="AM86" s="5"/>
      <c r="AN86" s="5"/>
      <c r="AO86" s="5"/>
      <c r="AP86" s="5"/>
      <c r="AQ86" s="5"/>
      <c r="AR86" s="5"/>
      <c r="AS86" s="5"/>
      <c r="AT86" s="5"/>
      <c r="AU86" s="5"/>
      <c r="AV86" s="5"/>
      <c r="AW86" s="5"/>
      <c r="AX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c r="CD86" s="5"/>
      <c r="CE86" s="5"/>
    </row>
    <row r="87" customFormat="false" ht="18" hidden="false" customHeight="true" outlineLevel="0" collapsed="false">
      <c r="A87" s="39" t="n">
        <v>83</v>
      </c>
      <c r="B87" s="52"/>
      <c r="C87" s="21"/>
      <c r="D87" s="22"/>
      <c r="E87" s="51"/>
      <c r="F87" s="51"/>
      <c r="G87" s="51"/>
      <c r="H87" s="24"/>
      <c r="I87" s="24"/>
      <c r="J87" s="24"/>
      <c r="K87" s="24"/>
      <c r="L87" s="25" t="str">
        <f aca="false">IF(N87="", "", IF(K87=5.5, "NA", IF(J87="", "",IFERROR(N87-J87,""))))</f>
        <v/>
      </c>
      <c r="M87" s="25" t="str">
        <f aca="false">IF(N87="", "", IF(K87=5.5, "NA", IF(K87="", "",IFERROR(N87-K87,""))))</f>
        <v/>
      </c>
      <c r="N87" s="26" t="inlineStr">
        <f aca="false">'English Scores- Leveled papers'!E89</f>
        <is>
          <t/>
        </is>
      </c>
      <c r="O87" s="27"/>
      <c r="P87" s="27"/>
      <c r="Q87" s="27"/>
      <c r="R87" s="28" t="inlineStr">
        <f aca="false">'Writing Scores'!C86</f>
        <is>
          <t/>
        </is>
      </c>
      <c r="S87" s="29" t="str">
        <f aca="false">IF(R87="", "", IF(Q87="", "",IFERROR(R87-Q87,"")))</f>
        <v/>
      </c>
      <c r="T87" s="30"/>
      <c r="U87" s="30"/>
      <c r="V87" s="31" t="inlineStr">
        <f aca="false">IFERROR('Math Scores'!D91,"")</f>
        <is>
          <t/>
        </is>
      </c>
      <c r="W87" s="29" t="str">
        <f aca="false">IF(V87="", "", IF(U87="", "",IFERROR(V87-U87,"")))</f>
        <v/>
      </c>
      <c r="X87" s="32" t="inlineStr">
        <f aca="false">IF(B87="","",IF(('Cover Sheet'!$AC$6="1st"),"",IF(('Cover Sheet'!$AC$6="2nd"),"",IF(('Cover Sheet'!$AC$6="3rd"),"",IF(('Cover Sheet'!$AC$6="4th"),"",IF(('Cover Sheet'!$AC$6="5th"),"",IF(('Cover Sheet'!$AC$6="6th"),'Eng GLA 6th, 7th, 8th'!D90,IF(('Cover Sheet'!$AC$6="7th"),'Eng GLA 6th, 7th, 8th'!AQ90,IF(('Cover Sheet'!$AC$6="8th"),'Eng GLA 6th, 7th, 8th'!CG90,"ERROR")))))))))</f>
        <is>
          <t/>
        </is>
      </c>
      <c r="Y87" s="33"/>
      <c r="Z87" s="34"/>
      <c r="AA87" s="35"/>
      <c r="AB87" s="44"/>
      <c r="AC87" s="35"/>
      <c r="AD87" s="35"/>
      <c r="AE87" s="35"/>
      <c r="AF87" s="35"/>
      <c r="AG87" s="35"/>
      <c r="AH87" s="35"/>
      <c r="AI87" s="35"/>
      <c r="AJ87" s="35"/>
      <c r="AK87" s="5"/>
      <c r="AL87" s="5"/>
      <c r="AM87" s="5"/>
      <c r="AN87" s="5"/>
      <c r="AO87" s="5"/>
      <c r="AP87" s="5"/>
      <c r="AQ87" s="5"/>
      <c r="AR87" s="5"/>
      <c r="AS87" s="5"/>
      <c r="AT87" s="5"/>
      <c r="AU87" s="5"/>
      <c r="AV87" s="5"/>
      <c r="AW87" s="5"/>
      <c r="AX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c r="CD87" s="5"/>
      <c r="CE87" s="5"/>
    </row>
    <row r="88" customFormat="false" ht="18" hidden="false" customHeight="true" outlineLevel="0" collapsed="false">
      <c r="A88" s="39" t="n">
        <v>84</v>
      </c>
      <c r="B88" s="52"/>
      <c r="C88" s="21"/>
      <c r="D88" s="22"/>
      <c r="E88" s="51"/>
      <c r="F88" s="51"/>
      <c r="G88" s="51"/>
      <c r="H88" s="24"/>
      <c r="I88" s="24"/>
      <c r="J88" s="24"/>
      <c r="K88" s="24"/>
      <c r="L88" s="25" t="str">
        <f aca="false">IF(N88="", "", IF(K88=5.5, "NA", IF(J88="", "",IFERROR(N88-J88,""))))</f>
        <v/>
      </c>
      <c r="M88" s="25" t="str">
        <f aca="false">IF(N88="", "", IF(K88=5.5, "NA", IF(K88="", "",IFERROR(N88-K88,""))))</f>
        <v/>
      </c>
      <c r="N88" s="26" t="inlineStr">
        <f aca="false">'English Scores- Leveled papers'!E90</f>
        <is>
          <t/>
        </is>
      </c>
      <c r="O88" s="27"/>
      <c r="P88" s="27"/>
      <c r="Q88" s="27"/>
      <c r="R88" s="28" t="inlineStr">
        <f aca="false">'Writing Scores'!C87</f>
        <is>
          <t/>
        </is>
      </c>
      <c r="S88" s="29" t="str">
        <f aca="false">IF(R88="", "", IF(Q88="", "",IFERROR(R88-Q88,"")))</f>
        <v/>
      </c>
      <c r="T88" s="30"/>
      <c r="U88" s="30"/>
      <c r="V88" s="31" t="inlineStr">
        <f aca="false">IFERROR('Math Scores'!D92,"")</f>
        <is>
          <t/>
        </is>
      </c>
      <c r="W88" s="29" t="str">
        <f aca="false">IF(V88="", "", IF(U88="", "",IFERROR(V88-U88,"")))</f>
        <v/>
      </c>
      <c r="X88" s="32" t="inlineStr">
        <f aca="false">IF(B88="","",IF(('Cover Sheet'!$AC$6="1st"),"",IF(('Cover Sheet'!$AC$6="2nd"),"",IF(('Cover Sheet'!$AC$6="3rd"),"",IF(('Cover Sheet'!$AC$6="4th"),"",IF(('Cover Sheet'!$AC$6="5th"),"",IF(('Cover Sheet'!$AC$6="6th"),'Eng GLA 6th, 7th, 8th'!D91,IF(('Cover Sheet'!$AC$6="7th"),'Eng GLA 6th, 7th, 8th'!AQ91,IF(('Cover Sheet'!$AC$6="8th"),'Eng GLA 6th, 7th, 8th'!CG91,"ERROR")))))))))</f>
        <is>
          <t/>
        </is>
      </c>
      <c r="Y88" s="33"/>
      <c r="Z88" s="34"/>
      <c r="AA88" s="35"/>
      <c r="AD88" s="35"/>
      <c r="AE88" s="35"/>
      <c r="AF88" s="35"/>
      <c r="AG88" s="35"/>
      <c r="AH88" s="35"/>
      <c r="AI88" s="35"/>
      <c r="AJ88" s="35"/>
      <c r="AK88" s="5"/>
      <c r="AL88" s="5"/>
      <c r="AM88" s="5"/>
      <c r="AN88" s="5"/>
      <c r="AO88" s="5"/>
      <c r="AP88" s="5"/>
      <c r="AQ88" s="5"/>
      <c r="AR88" s="5"/>
      <c r="AS88" s="5"/>
      <c r="AT88" s="5"/>
      <c r="AU88" s="5"/>
      <c r="AV88" s="5"/>
      <c r="AW88" s="5"/>
      <c r="AX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c r="CD88" s="5"/>
      <c r="CE88" s="5"/>
    </row>
    <row r="89" customFormat="false" ht="18" hidden="false" customHeight="true" outlineLevel="0" collapsed="false">
      <c r="A89" s="39" t="n">
        <v>85</v>
      </c>
      <c r="B89" s="52"/>
      <c r="C89" s="21"/>
      <c r="D89" s="22"/>
      <c r="E89" s="51"/>
      <c r="F89" s="51"/>
      <c r="G89" s="51"/>
      <c r="H89" s="24"/>
      <c r="I89" s="24"/>
      <c r="J89" s="24"/>
      <c r="K89" s="24"/>
      <c r="L89" s="25" t="str">
        <f aca="false">IF(N89="", "", IF(K89=5.5, "NA", IF(J89="", "",IFERROR(N89-J89,""))))</f>
        <v/>
      </c>
      <c r="M89" s="25" t="str">
        <f aca="false">IF(N89="", "", IF(K89=5.5, "NA", IF(K89="", "",IFERROR(N89-K89,""))))</f>
        <v/>
      </c>
      <c r="N89" s="26" t="inlineStr">
        <f aca="false">'English Scores- Leveled papers'!E91</f>
        <is>
          <t/>
        </is>
      </c>
      <c r="O89" s="27"/>
      <c r="P89" s="27"/>
      <c r="Q89" s="27"/>
      <c r="R89" s="28" t="inlineStr">
        <f aca="false">'Writing Scores'!C88</f>
        <is>
          <t/>
        </is>
      </c>
      <c r="S89" s="29" t="str">
        <f aca="false">IF(R89="", "", IF(Q89="", "",IFERROR(R89-Q89,"")))</f>
        <v/>
      </c>
      <c r="T89" s="30"/>
      <c r="U89" s="30"/>
      <c r="V89" s="31" t="inlineStr">
        <f aca="false">IFERROR('Math Scores'!D93,"")</f>
        <is>
          <t/>
        </is>
      </c>
      <c r="W89" s="29" t="str">
        <f aca="false">IF(V89="", "", IF(U89="", "",IFERROR(V89-U89,"")))</f>
        <v/>
      </c>
      <c r="X89" s="32" t="inlineStr">
        <f aca="false">IF(B89="","",IF(('Cover Sheet'!$AC$6="1st"),"",IF(('Cover Sheet'!$AC$6="2nd"),"",IF(('Cover Sheet'!$AC$6="3rd"),"",IF(('Cover Sheet'!$AC$6="4th"),"",IF(('Cover Sheet'!$AC$6="5th"),"",IF(('Cover Sheet'!$AC$6="6th"),'Eng GLA 6th, 7th, 8th'!D92,IF(('Cover Sheet'!$AC$6="7th"),'Eng GLA 6th, 7th, 8th'!AQ92,IF(('Cover Sheet'!$AC$6="8th"),'Eng GLA 6th, 7th, 8th'!CG92,"ERROR")))))))))</f>
        <is>
          <t/>
        </is>
      </c>
      <c r="Y89" s="33"/>
      <c r="Z89" s="34"/>
      <c r="AA89" s="35"/>
      <c r="AL89" s="5"/>
      <c r="AM89" s="5"/>
      <c r="AN89" s="5"/>
      <c r="AO89" s="5"/>
      <c r="AP89" s="5"/>
      <c r="AQ89" s="5"/>
      <c r="AR89" s="5"/>
      <c r="AS89" s="5"/>
      <c r="AT89" s="5"/>
      <c r="AU89" s="5"/>
      <c r="AV89" s="5"/>
      <c r="AW89" s="5"/>
      <c r="AX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c r="CD89" s="5"/>
      <c r="CE89" s="5"/>
    </row>
  </sheetData>
  <sheetProtection sheet="true" objects="true" scenarios="true"/>
  <mergeCells count="3">
    <mergeCell ref="A1:Z2"/>
    <mergeCell ref="A3:Z3"/>
    <mergeCell ref="AB25:AC25"/>
  </mergeCells>
  <conditionalFormatting sqref="AC26">
    <cfRule type="cellIs" priority="2" operator="equal" aboveAverage="0" equalAverage="0" bottom="0" percent="0" rank="0" text="" dxfId="0">
      <formula>"Correct"</formula>
    </cfRule>
    <cfRule type="cellIs" priority="3" operator="equal" aboveAverage="0" equalAverage="0" bottom="0" percent="0" rank="0" text="" dxfId="1">
      <formula>"Finished"</formula>
    </cfRule>
    <cfRule type="expression" priority="4" aboveAverage="0" equalAverage="0" bottom="0" percent="0" rank="0" text="" dxfId="2">
      <formula>NOT(ISERROR(SEARCH("Not Finished",AC26)))</formula>
    </cfRule>
  </conditionalFormatting>
  <dataValidations count="17">
    <dataValidation allowBlank="true" operator="equal" showDropDown="false" showErrorMessage="true" showInputMessage="true" sqref="AC2 AE2 AG2 AI2 AK2" type="list">
      <formula1>"2013,2014"</formula1>
      <formula2>0</formula2>
    </dataValidation>
    <dataValidation allowBlank="true" operator="between" showDropDown="false" showErrorMessage="true" showInputMessage="true" sqref="AC3" type="whole">
      <formula1>100000</formula1>
      <formula2>999999</formula2>
    </dataValidation>
    <dataValidation allowBlank="true" operator="equal" showDropDown="false" showErrorMessage="true" showInputMessage="true" sqref="AE3 AG3 AI3 AK3" type="textLength">
      <formula1>6</formula1>
      <formula2>0</formula2>
    </dataValidation>
    <dataValidation allowBlank="true" operator="equal" showDropDown="false" showErrorMessage="true" showInputMessage="true" sqref="C5:C89" type="list">
      <formula1>"Male,Female"</formula1>
      <formula2>0</formula2>
    </dataValidation>
    <dataValidation allowBlank="true" operator="equal" showDropDown="false" showErrorMessage="true" showInputMessage="true" sqref="D5:D89" type="list">
      <formula1>$AS$1:$AS$11</formula1>
      <formula2>0</formula2>
    </dataValidation>
    <dataValidation allowBlank="true" operator="between" showDropDown="false" showErrorMessage="true" showInputMessage="true" sqref="E5:K89" type="decimal">
      <formula1>-5</formula1>
      <formula2>10</formula2>
    </dataValidation>
    <dataValidation allowBlank="true" operator="between" showDropDown="false" showErrorMessage="true" showInputMessage="true" sqref="T5:U89" type="decimal">
      <formula1>0</formula1>
      <formula2>100</formula2>
    </dataValidation>
    <dataValidation allowBlank="true" operator="between" showDropDown="false" showErrorMessage="true" showInputMessage="true" sqref="Z5:Z89" type="whole">
      <formula1>0</formula1>
      <formula2>28</formula2>
    </dataValidation>
    <dataValidation allowBlank="true" operator="equal" showDropDown="false" showErrorMessage="true" showInputMessage="true" sqref="AC5" type="list">
      <formula1>$AY$1:$AY$57</formula1>
      <formula2>0</formula2>
    </dataValidation>
    <dataValidation allowBlank="true" operator="equal" showDropDown="false" showErrorMessage="true" showInputMessage="true" sqref="AC6" type="list">
      <formula1>"1st,2nd,3rd,4th,5th,6th,7th,8th,9th,10th"</formula1>
      <formula2>0</formula2>
    </dataValidation>
    <dataValidation allowBlank="true" operator="equal" showDropDown="false" showErrorMessage="true" showInputMessage="true" sqref="AC7" type="list">
      <formula1>"1st YOI,2nd YOI,3rd YOI,4th YOI,5th YOI,6th YOI"</formula1>
      <formula2>0</formula2>
    </dataValidation>
    <dataValidation allowBlank="true" operator="equal" showDropDown="false" showErrorMessage="true" showInputMessage="true" sqref="AC8" type="list">
      <formula1>"Government School - No Fees,NGO/Private School - No Fees,Private School &lt;500,Private School 500 - 1000,Private School 1000+"</formula1>
      <formula2>0</formula2>
    </dataValidation>
    <dataValidation allowBlank="true" operator="between" showDropDown="false" showErrorMessage="true" showInputMessage="true" sqref="AC9" type="whole">
      <formula1>1</formula1>
      <formula2>365</formula2>
    </dataValidation>
    <dataValidation allowBlank="true" operator="lessThan" showDropDown="false" showErrorMessage="true" showInputMessage="true" sqref="AC10" type="decimal">
      <formula1>12</formula1>
      <formula2>0</formula2>
    </dataValidation>
    <dataValidation allowBlank="true" operator="lessThan" showDropDown="false" showErrorMessage="true" showInputMessage="true" sqref="AC11" type="decimal">
      <formula1>13</formula1>
      <formula2>0</formula2>
    </dataValidation>
    <dataValidation allowBlank="true" operator="equal" showDropDown="false" showErrorMessage="true" showInputMessage="true" sqref="AC12" type="list">
      <formula1>"Ahmedabad,Bombay,Chennai,Delhi,Hyderabad,Pune"</formula1>
      <formula2>0</formula2>
    </dataValidation>
    <dataValidation allowBlank="true" operator="equal" showDropDown="false" showErrorMessage="true" showInputMessage="true" sqref="AC19" type="list">
      <formula1>$AT$1:$AT$6</formula1>
      <formula2>0</formula2>
    </dataValidation>
  </dataValidations>
  <hyperlinks>
    <hyperlink ref="AT1" r:id="rId1" display="sandeep@teachforindia.org"/>
    <hyperlink ref="AC4" r:id="rId2" display="vivek.madinur2014@teachforindia.org"/>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FI8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7" min="1" style="0" width="8.85714285714286"/>
    <col collapsed="false" hidden="false" max="8" min="8" style="0" width="10.2857142857143"/>
    <col collapsed="false" hidden="false" max="19" min="9" style="0" width="8.85714285714286"/>
    <col collapsed="false" hidden="false" max="20" min="20" style="0" width="10.1428571428571"/>
    <col collapsed="false" hidden="false" max="51" min="21" style="0" width="8.85714285714286"/>
    <col collapsed="false" hidden="false" max="56" min="52" style="1" width="8.85714285714286"/>
    <col collapsed="false" hidden="false" max="66" min="57" style="0" width="8.85714285714286"/>
    <col collapsed="false" hidden="false" max="67" min="67" style="0" width="10.8520408163265"/>
    <col collapsed="false" hidden="false" max="108" min="68" style="0" width="8.85714285714286"/>
    <col collapsed="false" hidden="false" max="110" min="109" style="1" width="8.85714285714286"/>
    <col collapsed="false" hidden="false" max="1025" min="111" style="0" width="8.85714285714286"/>
  </cols>
  <sheetData>
    <row r="1" s="59" customFormat="true" ht="49.5" hidden="false" customHeight="true" outlineLevel="0" collapsed="false">
      <c r="A1" s="53" t="s">
        <v>177</v>
      </c>
      <c r="B1" s="53" t="s">
        <v>178</v>
      </c>
      <c r="C1" s="53" t="s">
        <v>179</v>
      </c>
      <c r="D1" s="53" t="s">
        <v>180</v>
      </c>
      <c r="E1" s="53" t="s">
        <v>181</v>
      </c>
      <c r="F1" s="53" t="s">
        <v>182</v>
      </c>
      <c r="G1" s="53" t="s">
        <v>183</v>
      </c>
      <c r="H1" s="53" t="s">
        <v>17</v>
      </c>
      <c r="I1" s="53" t="s">
        <v>18</v>
      </c>
      <c r="J1" s="53" t="s">
        <v>19</v>
      </c>
      <c r="K1" s="53" t="s">
        <v>20</v>
      </c>
      <c r="L1" s="53" t="s">
        <v>21</v>
      </c>
      <c r="M1" s="53" t="s">
        <v>184</v>
      </c>
      <c r="N1" s="53" t="s">
        <v>185</v>
      </c>
      <c r="O1" s="53" t="s">
        <v>186</v>
      </c>
      <c r="P1" s="53" t="s">
        <v>187</v>
      </c>
      <c r="Q1" s="53" t="s">
        <v>188</v>
      </c>
      <c r="R1" s="53" t="s">
        <v>189</v>
      </c>
      <c r="S1" s="53" t="s">
        <v>190</v>
      </c>
      <c r="T1" s="53" t="s">
        <v>191</v>
      </c>
      <c r="U1" s="53" t="s">
        <v>192</v>
      </c>
      <c r="V1" s="53" t="s">
        <v>193</v>
      </c>
      <c r="W1" s="53" t="s">
        <v>194</v>
      </c>
      <c r="X1" s="53" t="s">
        <v>195</v>
      </c>
      <c r="Y1" s="53" t="s">
        <v>196</v>
      </c>
      <c r="Z1" s="53" t="s">
        <v>197</v>
      </c>
      <c r="AA1" s="53" t="s">
        <v>88</v>
      </c>
      <c r="AB1" s="53" t="s">
        <v>198</v>
      </c>
      <c r="AC1" s="53" t="s">
        <v>199</v>
      </c>
      <c r="AD1" s="53" t="s">
        <v>200</v>
      </c>
      <c r="AE1" s="53" t="s">
        <v>201</v>
      </c>
      <c r="AF1" s="53" t="s">
        <v>202</v>
      </c>
      <c r="AG1" s="53" t="s">
        <v>203</v>
      </c>
      <c r="AH1" s="13" t="s">
        <v>25</v>
      </c>
      <c r="AI1" s="13" t="s">
        <v>204</v>
      </c>
      <c r="AJ1" s="13" t="s">
        <v>205</v>
      </c>
      <c r="AK1" s="14" t="s">
        <v>28</v>
      </c>
      <c r="AL1" s="14" t="s">
        <v>29</v>
      </c>
      <c r="AM1" s="14" t="s">
        <v>30</v>
      </c>
      <c r="AN1" s="14" t="s">
        <v>31</v>
      </c>
      <c r="AO1" s="14" t="s">
        <v>206</v>
      </c>
      <c r="AP1" s="15" t="s">
        <v>207</v>
      </c>
      <c r="AQ1" s="15" t="s">
        <v>208</v>
      </c>
      <c r="AR1" s="15" t="s">
        <v>209</v>
      </c>
      <c r="AS1" s="15" t="s">
        <v>210</v>
      </c>
      <c r="AT1" s="15" t="s">
        <v>211</v>
      </c>
      <c r="AU1" s="14" t="s">
        <v>38</v>
      </c>
      <c r="AV1" s="14" t="s">
        <v>212</v>
      </c>
      <c r="AW1" s="15" t="s">
        <v>40</v>
      </c>
      <c r="AX1" s="15" t="s">
        <v>213</v>
      </c>
      <c r="AY1" s="15" t="s">
        <v>214</v>
      </c>
      <c r="AZ1" s="54" t="s">
        <v>43</v>
      </c>
      <c r="BA1" s="54" t="s">
        <v>44</v>
      </c>
      <c r="BB1" s="55" t="s">
        <v>45</v>
      </c>
      <c r="BC1" s="55" t="s">
        <v>215</v>
      </c>
      <c r="BD1" s="55" t="s">
        <v>47</v>
      </c>
      <c r="BE1" s="56" t="str">
        <f aca="false">'RC Mastery Check+Question type'!I4</f>
        <v>EOY % on Grade Level</v>
      </c>
      <c r="BF1" s="56" t="str">
        <f aca="false">'RC Mastery Check+Question type'!J4</f>
        <v>% on next level test</v>
      </c>
      <c r="BG1" s="56" t="str">
        <f aca="false">'RC Mastery Check+Question type'!K4</f>
        <v>% on lower level test</v>
      </c>
      <c r="BH1" s="57" t="s">
        <v>216</v>
      </c>
      <c r="BI1" s="57" t="s">
        <v>217</v>
      </c>
      <c r="BJ1" s="57" t="s">
        <v>218</v>
      </c>
      <c r="BK1" s="58" t="s">
        <v>219</v>
      </c>
      <c r="BL1" s="58" t="s">
        <v>220</v>
      </c>
      <c r="BM1" s="58" t="s">
        <v>221</v>
      </c>
      <c r="BN1" s="58" t="s">
        <v>222</v>
      </c>
      <c r="BO1" s="59" t="s">
        <v>223</v>
      </c>
      <c r="BP1" s="60" t="s">
        <v>224</v>
      </c>
      <c r="BQ1" s="60" t="s">
        <v>225</v>
      </c>
      <c r="BR1" s="60" t="s">
        <v>226</v>
      </c>
      <c r="BS1" s="60" t="s">
        <v>227</v>
      </c>
      <c r="BT1" s="60" t="s">
        <v>228</v>
      </c>
      <c r="BU1" s="60" t="s">
        <v>229</v>
      </c>
      <c r="BV1" s="60" t="s">
        <v>230</v>
      </c>
      <c r="BW1" s="60" t="s">
        <v>231</v>
      </c>
      <c r="BX1" s="60" t="s">
        <v>232</v>
      </c>
      <c r="BY1" s="60" t="s">
        <v>233</v>
      </c>
      <c r="BZ1" s="60" t="s">
        <v>234</v>
      </c>
      <c r="CA1" s="60" t="s">
        <v>235</v>
      </c>
      <c r="CB1" s="60" t="s">
        <v>236</v>
      </c>
      <c r="CC1" s="61" t="s">
        <v>237</v>
      </c>
      <c r="CD1" s="61" t="s">
        <v>238</v>
      </c>
      <c r="CE1" s="61" t="s">
        <v>239</v>
      </c>
      <c r="CF1" s="62" t="s">
        <v>240</v>
      </c>
      <c r="CG1" s="61" t="s">
        <v>241</v>
      </c>
      <c r="CH1" s="61" t="s">
        <v>242</v>
      </c>
      <c r="CI1" s="61" t="s">
        <v>243</v>
      </c>
      <c r="CJ1" s="62" t="s">
        <v>244</v>
      </c>
      <c r="CK1" s="61" t="s">
        <v>245</v>
      </c>
      <c r="CL1" s="61" t="s">
        <v>246</v>
      </c>
      <c r="CM1" s="61" t="s">
        <v>247</v>
      </c>
      <c r="CN1" s="62" t="s">
        <v>248</v>
      </c>
      <c r="CO1" s="63" t="s">
        <v>249</v>
      </c>
      <c r="CP1" s="64" t="s">
        <v>250</v>
      </c>
      <c r="CQ1" s="65" t="s">
        <v>251</v>
      </c>
      <c r="CR1" s="66" t="s">
        <v>252</v>
      </c>
      <c r="CS1" s="67" t="s">
        <v>253</v>
      </c>
      <c r="CT1" s="63" t="s">
        <v>254</v>
      </c>
      <c r="CU1" s="64" t="s">
        <v>255</v>
      </c>
      <c r="CV1" s="65" t="s">
        <v>256</v>
      </c>
      <c r="CW1" s="66" t="s">
        <v>257</v>
      </c>
      <c r="CX1" s="67" t="s">
        <v>258</v>
      </c>
      <c r="CY1" s="63" t="s">
        <v>259</v>
      </c>
      <c r="CZ1" s="64" t="s">
        <v>260</v>
      </c>
      <c r="DA1" s="65" t="s">
        <v>261</v>
      </c>
      <c r="DB1" s="66" t="s">
        <v>262</v>
      </c>
      <c r="DC1" s="67" t="s">
        <v>263</v>
      </c>
      <c r="DD1" s="68" t="s">
        <v>264</v>
      </c>
      <c r="DE1" s="69" t="s">
        <v>265</v>
      </c>
      <c r="DF1" s="69" t="s">
        <v>266</v>
      </c>
      <c r="DG1" s="70" t="s">
        <v>267</v>
      </c>
      <c r="DH1" s="71" t="s">
        <v>268</v>
      </c>
      <c r="DI1" s="71" t="s">
        <v>269</v>
      </c>
      <c r="DJ1" s="71" t="s">
        <v>270</v>
      </c>
      <c r="DK1" s="71" t="s">
        <v>271</v>
      </c>
      <c r="DL1" s="71" t="s">
        <v>272</v>
      </c>
      <c r="DM1" s="71" t="s">
        <v>273</v>
      </c>
      <c r="DN1" s="71" t="s">
        <v>274</v>
      </c>
      <c r="DO1" s="71" t="s">
        <v>275</v>
      </c>
      <c r="DP1" s="72" t="s">
        <v>276</v>
      </c>
      <c r="DQ1" s="72" t="s">
        <v>277</v>
      </c>
      <c r="DR1" s="72" t="s">
        <v>278</v>
      </c>
      <c r="DS1" s="72" t="s">
        <v>279</v>
      </c>
      <c r="DT1" s="72" t="s">
        <v>280</v>
      </c>
      <c r="DU1" s="72" t="s">
        <v>281</v>
      </c>
      <c r="DV1" s="72" t="s">
        <v>282</v>
      </c>
      <c r="DW1" s="72" t="s">
        <v>283</v>
      </c>
      <c r="DX1" s="72" t="s">
        <v>284</v>
      </c>
      <c r="DY1" s="73" t="s">
        <v>285</v>
      </c>
      <c r="DZ1" s="73" t="s">
        <v>286</v>
      </c>
      <c r="EA1" s="73" t="s">
        <v>287</v>
      </c>
      <c r="EB1" s="74" t="s">
        <v>288</v>
      </c>
      <c r="EC1" s="75" t="s">
        <v>289</v>
      </c>
      <c r="ED1" s="76" t="s">
        <v>290</v>
      </c>
      <c r="EE1" s="76" t="s">
        <v>291</v>
      </c>
      <c r="EF1" s="76" t="s">
        <v>292</v>
      </c>
      <c r="EG1" s="76" t="s">
        <v>293</v>
      </c>
      <c r="EH1" s="76" t="s">
        <v>294</v>
      </c>
      <c r="EI1" s="76" t="s">
        <v>295</v>
      </c>
      <c r="EJ1" s="76" t="s">
        <v>296</v>
      </c>
      <c r="EK1" s="76" t="s">
        <v>297</v>
      </c>
      <c r="EL1" s="76" t="s">
        <v>298</v>
      </c>
      <c r="EM1" s="76" t="s">
        <v>299</v>
      </c>
      <c r="EN1" s="76" t="s">
        <v>300</v>
      </c>
      <c r="EO1" s="76" t="s">
        <v>301</v>
      </c>
      <c r="EP1" s="76" t="s">
        <v>302</v>
      </c>
      <c r="EQ1" s="76" t="s">
        <v>303</v>
      </c>
      <c r="ER1" s="75" t="s">
        <v>304</v>
      </c>
      <c r="ES1" s="75" t="s">
        <v>305</v>
      </c>
      <c r="ET1" s="75" t="s">
        <v>306</v>
      </c>
      <c r="EU1" s="76" t="s">
        <v>307</v>
      </c>
      <c r="EV1" s="75" t="s">
        <v>308</v>
      </c>
      <c r="EW1" s="76" t="s">
        <v>309</v>
      </c>
      <c r="EX1" s="76" t="s">
        <v>310</v>
      </c>
      <c r="EY1" s="76" t="s">
        <v>311</v>
      </c>
      <c r="EZ1" s="76" t="s">
        <v>312</v>
      </c>
      <c r="FA1" s="76" t="s">
        <v>313</v>
      </c>
      <c r="FB1" s="76" t="s">
        <v>314</v>
      </c>
      <c r="FC1" s="76" t="s">
        <v>315</v>
      </c>
      <c r="FD1" s="76" t="s">
        <v>316</v>
      </c>
      <c r="FE1" s="76" t="s">
        <v>317</v>
      </c>
      <c r="FF1" s="59" t="s">
        <v>318</v>
      </c>
      <c r="FG1" s="59" t="s">
        <v>319</v>
      </c>
      <c r="FH1" s="59" t="s">
        <v>320</v>
      </c>
      <c r="FI1" s="59" t="s">
        <v>321</v>
      </c>
    </row>
    <row r="2" customFormat="false" ht="12.75" hidden="false" customHeight="false" outlineLevel="0" collapsed="false">
      <c r="A2" s="77" t="n">
        <f aca="false">'Cover Sheet'!A5</f>
        <v>1</v>
      </c>
      <c r="B2" s="77" t="str">
        <f aca="false">IF('Cover Sheet'!$AC$13="","",'Cover Sheet'!$AC$13)</f>
        <v/>
      </c>
      <c r="C2" s="77" t="str">
        <f aca="false">'Cover Sheet'!$AC$1</f>
        <v>Vivek Madinur</v>
      </c>
      <c r="D2" s="77" t="n">
        <f aca="false">'Cover Sheet'!$AE$1</f>
        <v>0</v>
      </c>
      <c r="E2" s="77" t="n">
        <f aca="false">'Cover Sheet'!$AG$1</f>
        <v>0</v>
      </c>
      <c r="F2" s="77" t="n">
        <f aca="false">'Cover Sheet'!$AI$1</f>
        <v>0</v>
      </c>
      <c r="G2" s="77" t="n">
        <f aca="false">'Cover Sheet'!$AK$1</f>
        <v>0</v>
      </c>
      <c r="H2" s="77" t="n">
        <f aca="false">'Cover Sheet'!$AC$3</f>
        <v>0</v>
      </c>
      <c r="I2" s="77" t="n">
        <f aca="false">'Cover Sheet'!$AE$3</f>
        <v>0</v>
      </c>
      <c r="J2" s="77" t="n">
        <f aca="false">'Cover Sheet'!$AG$3</f>
        <v>0</v>
      </c>
      <c r="K2" s="77" t="n">
        <f aca="false">'Cover Sheet'!$AI$3</f>
        <v>0</v>
      </c>
      <c r="L2" s="77" t="n">
        <f aca="false">'Cover Sheet'!$AK$3</f>
        <v>0</v>
      </c>
      <c r="M2" s="77" t="n">
        <f aca="false">'Cover Sheet'!$AC$2</f>
        <v>2014</v>
      </c>
      <c r="N2" s="77" t="n">
        <f aca="false">'Cover Sheet'!$AE$2</f>
        <v>0</v>
      </c>
      <c r="O2" s="77" t="n">
        <f aca="false">'Cover Sheet'!$AG$2</f>
        <v>0</v>
      </c>
      <c r="P2" s="77" t="n">
        <f aca="false">'Cover Sheet'!$AI$2</f>
        <v>0</v>
      </c>
      <c r="Q2" s="77" t="n">
        <f aca="false">'Cover Sheet'!$AK$2</f>
        <v>0</v>
      </c>
      <c r="R2" s="77" t="str">
        <f aca="false">'Cover Sheet'!$AC$5</f>
        <v>Spandana</v>
      </c>
      <c r="S2" s="77" t="str">
        <f aca="false">'Cover Sheet'!$AC$6</f>
        <v>3rd</v>
      </c>
      <c r="T2" s="77" t="str">
        <f aca="false">'Cover Sheet'!$AC$7</f>
        <v>2nd YOI</v>
      </c>
      <c r="U2" s="77" t="str">
        <f aca="false">'Cover Sheet'!$AC$8</f>
        <v>Government School - No Fees</v>
      </c>
      <c r="V2" s="77" t="n">
        <f aca="false">'Cover Sheet'!$AC$9</f>
        <v>0</v>
      </c>
      <c r="W2" s="77" t="str">
        <f aca="false">IF('Cover Sheet'!$AC$10="","",'Cover Sheet'!$AC$10)</f>
        <v/>
      </c>
      <c r="X2" s="78" t="str">
        <f aca="false">IF('Cover Sheet'!$Y5="","",'Cover Sheet'!$Y5)</f>
        <v/>
      </c>
      <c r="Y2" s="78" t="str">
        <f aca="false">IF('Cover Sheet'!$Z5="","",'Cover Sheet'!$Z5)</f>
        <v/>
      </c>
      <c r="Z2" s="77" t="n">
        <f aca="false">'Cover Sheet'!$AC$11</f>
        <v>0</v>
      </c>
      <c r="AA2" s="77" t="str">
        <f aca="false">IF('Cover Sheet'!$AC$12="", "", 'Cover Sheet'!$AC$12)</f>
        <v>Hyderabad</v>
      </c>
      <c r="AB2" s="77" t="str">
        <f aca="false">IF('Cover Sheet'!$AC$14="","",'Cover Sheet'!$AC$14)</f>
        <v/>
      </c>
      <c r="AC2" s="77" t="str">
        <f aca="false">IF('Cover Sheet'!$AC$15="","",'Cover Sheet'!$AC$15)</f>
        <v/>
      </c>
      <c r="AD2" s="77" t="str">
        <f aca="false">IF('Cover Sheet'!$AC$17="","",'Cover Sheet'!$AC$17)</f>
        <v/>
      </c>
      <c r="AE2" s="77" t="str">
        <f aca="false">IF('Cover Sheet'!$AC$4="","",'Cover Sheet'!$AC$4)</f>
        <v>vivek.madinur2014@teachforindia.org</v>
      </c>
      <c r="AF2" s="77" t="str">
        <f aca="false">IF('Cover Sheet'!$AC$20="","",'Cover Sheet'!$AC$20)</f>
        <v/>
      </c>
      <c r="AG2" s="77" t="str">
        <f aca="false">IF('Cover Sheet'!$AC$19="","",'Cover Sheet'!$AC$19)</f>
        <v>karthik.rapaka@teachforindia.org</v>
      </c>
      <c r="AH2" s="77" t="str">
        <f aca="false">IF('Cover Sheet'!B5="", "", 'English Scores- Leveled papers'!B7)</f>
        <v>A.Chandana</v>
      </c>
      <c r="AI2" s="77" t="str">
        <f aca="false">IF('Cover Sheet'!$B5="","",'Cover Sheet'!C5)</f>
        <v>Female</v>
      </c>
      <c r="AJ2" s="77" t="n">
        <f aca="false">IF('Cover Sheet'!$D5="","",'Cover Sheet'!D5)</f>
        <v>2</v>
      </c>
      <c r="AK2" s="77" t="str">
        <f aca="false">IF('Cover Sheet'!E5="","",'Cover Sheet'!E5)</f>
        <v/>
      </c>
      <c r="AL2" s="77" t="str">
        <f aca="false">IF('Cover Sheet'!F5="","",'Cover Sheet'!F5)</f>
        <v/>
      </c>
      <c r="AM2" s="77" t="str">
        <f aca="false">IF('Cover Sheet'!G5="","",'Cover Sheet'!G5)</f>
        <v/>
      </c>
      <c r="AN2" s="77" t="str">
        <f aca="false">IF('Cover Sheet'!H5="","",'Cover Sheet'!H5)</f>
        <v/>
      </c>
      <c r="AO2" s="77" t="str">
        <f aca="false">IF('Cover Sheet'!I5="","",'Cover Sheet'!I5)</f>
        <v/>
      </c>
      <c r="AP2" s="77" t="n">
        <f aca="false">IF('Cover Sheet'!J5="","",'Cover Sheet'!J5)</f>
        <v>0</v>
      </c>
      <c r="AQ2" s="77" t="n">
        <f aca="false">IF('Cover Sheet'!K5="","",'Cover Sheet'!K5)</f>
        <v>0.2</v>
      </c>
      <c r="AR2" s="77" t="str">
        <f aca="false">IF('Cover Sheet'!L5="","",'Cover Sheet'!L5)</f>
        <v/>
      </c>
      <c r="AS2" s="77" t="str">
        <f aca="false">IF('Cover Sheet'!M5="","",'Cover Sheet'!M5)</f>
        <v/>
      </c>
      <c r="AT2" s="77" t="str">
        <f aca="false">IF('Cover Sheet'!N5="","",'Cover Sheet'!N5)</f>
        <v/>
      </c>
      <c r="AU2" s="77" t="str">
        <f aca="false">IF('Cover Sheet'!O5="","",'Cover Sheet'!O5)</f>
        <v/>
      </c>
      <c r="AV2" s="77" t="str">
        <f aca="false">IF('Cover Sheet'!P5="","",'Cover Sheet'!P5)</f>
        <v/>
      </c>
      <c r="AW2" s="77" t="n">
        <f aca="false">IF('Cover Sheet'!Q5="","",'Cover Sheet'!Q5)</f>
        <v>0.5</v>
      </c>
      <c r="AX2" s="77" t="str">
        <f aca="false">IF('Cover Sheet'!R5="","",'Cover Sheet'!R5)</f>
        <v/>
      </c>
      <c r="AY2" s="77" t="str">
        <f aca="false">IF('Cover Sheet'!S5="","",'Cover Sheet'!S5)</f>
        <v/>
      </c>
      <c r="AZ2" s="79" t="n">
        <f aca="false">IF('Cover Sheet'!T5="","",'Cover Sheet'!T5)</f>
        <v>0</v>
      </c>
      <c r="BA2" s="79" t="n">
        <f aca="false">IF('Cover Sheet'!U5="","",'Cover Sheet'!U5)</f>
        <v>0.18</v>
      </c>
      <c r="BB2" s="79" t="n">
        <f aca="false">IF('Cover Sheet'!V5="","",'Cover Sheet'!V5)</f>
        <v>0.32</v>
      </c>
      <c r="BC2" s="79" t="n">
        <f aca="false">IF('Cover Sheet'!W5="","",'Cover Sheet'!W5)</f>
        <v>0.14</v>
      </c>
      <c r="BD2" s="79" t="str">
        <f aca="false">IF('Cover Sheet'!X5="","",'Cover Sheet'!X5)</f>
        <v/>
      </c>
      <c r="BE2" s="80" t="str">
        <f aca="false">'RC Mastery Check+Question type'!I5</f>
        <v/>
      </c>
      <c r="BF2" s="80" t="str">
        <f aca="false">'RC Mastery Check+Question type'!J5</f>
        <v/>
      </c>
      <c r="BG2" s="80" t="str">
        <f aca="false">'RC Mastery Check+Question type'!K5</f>
        <v/>
      </c>
      <c r="BH2" s="81" t="str">
        <f aca="false">IF('RC Mastery Check+Question type'!DR5="", "", 'RC Mastery Check+Question type'!DR5)</f>
        <v/>
      </c>
      <c r="BI2" s="81" t="str">
        <f aca="false">IF('RC Mastery Check+Question type'!EJ5="", "", 'RC Mastery Check+Question type'!EJ5)</f>
        <v/>
      </c>
      <c r="BJ2" s="81" t="str">
        <f aca="false">IF('RC Mastery Check+Question type'!EZ5="", "", 'RC Mastery Check+Question type'!EZ5)</f>
        <v/>
      </c>
      <c r="BK2" s="0" t="str">
        <f aca="false">'RF tracking'!C5</f>
        <v/>
      </c>
      <c r="BL2" s="0" t="str">
        <f aca="false">'RF tracking'!D5</f>
        <v/>
      </c>
      <c r="BM2" s="0" t="str">
        <f aca="false">'RF tracking'!X5</f>
        <v/>
      </c>
      <c r="BN2" s="0" t="str">
        <f aca="false">'RF tracking'!Y5</f>
        <v/>
      </c>
      <c r="BO2" s="82" t="str">
        <f aca="false">IF('RF tracking'!AQ5="", "", 'RF tracking'!AQ5)</f>
        <v/>
      </c>
      <c r="BP2" s="82" t="str">
        <f aca="false">'RC Mastery Check+Question type'!L5</f>
        <v/>
      </c>
      <c r="BQ2" s="82" t="str">
        <f aca="false">'RC Mastery Check+Question type'!M5</f>
        <v/>
      </c>
      <c r="BR2" s="82" t="str">
        <f aca="false">'RC Mastery Check+Question type'!N5</f>
        <v/>
      </c>
      <c r="BS2" s="82" t="str">
        <f aca="false">'RC Mastery Check+Question type'!O5</f>
        <v/>
      </c>
      <c r="BT2" s="82" t="str">
        <f aca="false">'RC Mastery Check+Question type'!P5</f>
        <v/>
      </c>
      <c r="BU2" s="82" t="str">
        <f aca="false">'RC Mastery Check+Question type'!Q5</f>
        <v/>
      </c>
      <c r="BV2" s="82" t="str">
        <f aca="false">'RC Mastery Check+Question type'!R5</f>
        <v/>
      </c>
      <c r="BW2" s="82" t="str">
        <f aca="false">'RC Mastery Check+Question type'!S5</f>
        <v/>
      </c>
      <c r="BX2" s="82" t="str">
        <f aca="false">'RC Mastery Check+Question type'!T5</f>
        <v/>
      </c>
      <c r="BY2" s="82" t="str">
        <f aca="false">'RC Mastery Check+Question type'!U5</f>
        <v/>
      </c>
      <c r="BZ2" s="82" t="str">
        <f aca="false">'RC Mastery Check+Question type'!V5</f>
        <v/>
      </c>
      <c r="CA2" s="82" t="str">
        <f aca="false">'RC Mastery Check+Question type'!W5</f>
        <v/>
      </c>
      <c r="CB2" s="82" t="str">
        <f aca="false">'RC Mastery Check+Question type'!X5</f>
        <v/>
      </c>
      <c r="CC2" s="83" t="str">
        <f aca="false">'RC Output Item+Section Type'!CC8</f>
        <v> </v>
      </c>
      <c r="CD2" s="83" t="str">
        <f aca="false">'RC Output Item+Section Type'!CD8</f>
        <v> </v>
      </c>
      <c r="CE2" s="83" t="str">
        <f aca="false">'RC Output Item+Section Type'!CE8</f>
        <v> </v>
      </c>
      <c r="CF2" s="83" t="str">
        <f aca="false">'RC Output Item+Section Type'!CF8</f>
        <v> </v>
      </c>
      <c r="CG2" s="83" t="str">
        <f aca="false">'RC Output Item+Section Type'!CG8</f>
        <v> </v>
      </c>
      <c r="CH2" s="83" t="str">
        <f aca="false">'RC Output Item+Section Type'!CH8</f>
        <v> </v>
      </c>
      <c r="CI2" s="83" t="str">
        <f aca="false">'RC Output Item+Section Type'!CI8</f>
        <v> </v>
      </c>
      <c r="CJ2" s="83" t="str">
        <f aca="false">'RC Output Item+Section Type'!CJ8</f>
        <v> </v>
      </c>
      <c r="CK2" s="83" t="str">
        <f aca="false">'RC Output Item+Section Type'!CK8</f>
        <v> </v>
      </c>
      <c r="CL2" s="83" t="str">
        <f aca="false">'RC Output Item+Section Type'!CL8</f>
        <v> </v>
      </c>
      <c r="CM2" s="83" t="str">
        <f aca="false">'RC Output Item+Section Type'!CM8</f>
        <v> </v>
      </c>
      <c r="CN2" s="83" t="str">
        <f aca="false">'RC Output Item+Section Type'!CN8</f>
        <v> </v>
      </c>
      <c r="CO2" s="0" t="str">
        <f aca="false">IF('S&amp;L'!B6="", "", 'S&amp;L'!B6)</f>
        <v/>
      </c>
      <c r="CP2" s="0" t="str">
        <f aca="false">IF('S&amp;L'!C6="", "", 'S&amp;L'!C6)</f>
        <v/>
      </c>
      <c r="CQ2" s="0" t="str">
        <f aca="false">IF('S&amp;L'!D6="", "", 'S&amp;L'!D6)</f>
        <v/>
      </c>
      <c r="CR2" s="0" t="str">
        <f aca="false">IF('S&amp;L'!E6="", "", 'S&amp;L'!E6)</f>
        <v/>
      </c>
      <c r="CS2" s="0" t="str">
        <f aca="false">IF('S&amp;L'!F6="", "", 'S&amp;L'!F6)</f>
        <v/>
      </c>
      <c r="CT2" s="0" t="str">
        <f aca="false">IF('S&amp;L'!H6="", "", 'S&amp;L'!H6)</f>
        <v/>
      </c>
      <c r="CU2" s="0" t="str">
        <f aca="false">IF('S&amp;L'!I6="", "", 'S&amp;L'!I6)</f>
        <v/>
      </c>
      <c r="CV2" s="0" t="str">
        <f aca="false">IF('S&amp;L'!J6="", "", 'S&amp;L'!J6)</f>
        <v/>
      </c>
      <c r="CW2" s="0" t="str">
        <f aca="false">IF('S&amp;L'!K6="", "", 'S&amp;L'!K6)</f>
        <v/>
      </c>
      <c r="CX2" s="0" t="str">
        <f aca="false">IF('S&amp;L'!L6="", "", 'S&amp;L'!L6)</f>
        <v/>
      </c>
      <c r="CY2" s="0" t="str">
        <f aca="false">IF('S&amp;L'!N6="", "", 'S&amp;L'!N6)</f>
        <v/>
      </c>
      <c r="CZ2" s="0" t="str">
        <f aca="false">IF('S&amp;L'!O6="", "", 'S&amp;L'!O6)</f>
        <v/>
      </c>
      <c r="DA2" s="0" t="str">
        <f aca="false">IF('S&amp;L'!P6="", "", 'S&amp;L'!P6)</f>
        <v/>
      </c>
      <c r="DB2" s="0" t="str">
        <f aca="false">IF('S&amp;L'!Q6="", "", 'S&amp;L'!Q6)</f>
        <v/>
      </c>
      <c r="DC2" s="0" t="str">
        <f aca="false">IF('S&amp;L'!R6="", "", 'S&amp;L'!R6)</f>
        <v/>
      </c>
      <c r="DD2" s="82" t="e">
        <f aca="false">IF('Math Scores'!E9="","",'Math Scores'!E9)</f>
        <v>#DIV/0!</v>
      </c>
      <c r="DE2" s="84" t="n">
        <f aca="false">IF('Cover Sheet'!V5="","",'Cover Sheet'!V5)</f>
        <v>0.32</v>
      </c>
      <c r="DF2" s="84" t="str">
        <f aca="false">IF('Math Scores'!IE9="", "", 'Math Scores'!IE9)</f>
        <v/>
      </c>
      <c r="DG2" s="0" t="str">
        <f aca="false">IF('Math by question type'!C6="", "", 'Math by question type'!C6)</f>
        <v/>
      </c>
      <c r="DH2" s="84" t="str">
        <f aca="false">IF('Math by question type'!D6="", "", 'Math by question type'!D6)</f>
        <v/>
      </c>
      <c r="DI2" s="84" t="str">
        <f aca="false">IF('Math by question type'!E6="", "", 'Math by question type'!E6)</f>
        <v/>
      </c>
      <c r="DJ2" s="84" t="str">
        <f aca="false">IF('Math by question type'!F6="", "", 'Math by question type'!F6)</f>
        <v/>
      </c>
      <c r="DK2" s="84" t="str">
        <f aca="false">IF('Math by question type'!G6="", "", 'Math by question type'!G6)</f>
        <v/>
      </c>
      <c r="DL2" s="84" t="str">
        <f aca="false">IF('Math by question type'!H6="", "", 'Math by question type'!H6)</f>
        <v/>
      </c>
      <c r="DM2" s="84" t="n">
        <f aca="false">IF('Math by question type'!I6="", "", 'Math by question type'!I6)</f>
        <v>0.238095238095238</v>
      </c>
      <c r="DN2" s="84" t="n">
        <f aca="false">IF('Math by question type'!J6="", "", 'Math by question type'!J6)</f>
        <v>0.32258064516129</v>
      </c>
      <c r="DO2" s="84" t="n">
        <f aca="false">IF('Math by question type'!K6="", "", 'Math by question type'!K6)</f>
        <v>0.444444444444444</v>
      </c>
      <c r="DP2" s="84" t="str">
        <f aca="false">IF('Math by question type'!L6="", "", 'Math by question type'!L6)</f>
        <v/>
      </c>
      <c r="DQ2" s="84" t="str">
        <f aca="false">IF('Math by question type'!M6="", "", 'Math by question type'!M6)</f>
        <v/>
      </c>
      <c r="DR2" s="84" t="str">
        <f aca="false">IF('Math by question type'!N6="", "", 'Math by question type'!N6)</f>
        <v/>
      </c>
      <c r="DS2" s="84" t="str">
        <f aca="false">IF('Math by question type'!O6="", "", 'Math by question type'!O6)</f>
        <v/>
      </c>
      <c r="DT2" s="84" t="str">
        <f aca="false">IF('Math by question type'!P6="", "", 'Math by question type'!P6)</f>
        <v/>
      </c>
      <c r="DU2" s="84" t="str">
        <f aca="false">IF('Math by question type'!Q6="", "", 'Math by question type'!Q6)</f>
        <v/>
      </c>
      <c r="DV2" s="84" t="str">
        <f aca="false">IF('Math by question type'!R6&lt;&gt;"",'Math by question type'!R6,'Math by question type'!U6)</f>
        <v/>
      </c>
      <c r="DW2" s="84" t="str">
        <f aca="false">IF('Math by question type'!S6&lt;&gt;"",'Math by question type'!S6,'Math by question type'!V6)</f>
        <v/>
      </c>
      <c r="DX2" s="84" t="str">
        <f aca="false">IF('Math by question type'!T6&lt;&gt;"",'Math by question type'!T6,'Math by question type'!W6)</f>
        <v/>
      </c>
      <c r="DY2" s="84" t="str">
        <f aca="false">IF('Math by question type'!X6&lt;&gt;"",'Math by question type'!X6,'Math by question type'!AA6)</f>
        <v/>
      </c>
      <c r="DZ2" s="84" t="str">
        <f aca="false">IF('Math by question type'!Y6&lt;&gt;"",'Math by question type'!Y6,'Math by question type'!AB6)</f>
        <v/>
      </c>
      <c r="EA2" s="84" t="str">
        <f aca="false">IF('Math by question type'!Z6&lt;&gt;"",'Math by question type'!Z6,'Math by question type'!AC6)</f>
        <v/>
      </c>
      <c r="EB2" s="84" t="str">
        <f aca="false">IF('Math Output by domain'!E6="", "", 'Math Output by domain'!E6)</f>
        <v/>
      </c>
      <c r="EC2" s="84" t="str">
        <f aca="false">IF('Math Output by domain'!F6="", "", 'Math Output by domain'!F6)</f>
        <v/>
      </c>
      <c r="ED2" s="84" t="str">
        <f aca="false">IF('Math Output by domain'!G6="", "", 'Math Output by domain'!G6)</f>
        <v/>
      </c>
      <c r="EE2" s="84" t="str">
        <f aca="false">IF('Math Output by domain'!H6="", "", 'Math Output by domain'!H6)</f>
        <v/>
      </c>
      <c r="EF2" s="84" t="str">
        <f aca="false">IF('Math Output by domain'!I6="", "", 'Math Output by domain'!I6)</f>
        <v/>
      </c>
      <c r="EG2" s="84" t="str">
        <f aca="false">IF('Math Output by domain'!J6="", "", 'Math Output by domain'!J6)</f>
        <v/>
      </c>
      <c r="EH2" s="84" t="str">
        <f aca="false">IF('Math Output by domain'!K6="", "", 'Math Output by domain'!K6)</f>
        <v/>
      </c>
      <c r="EI2" s="84" t="str">
        <f aca="false">IF('Math Output by domain'!L6="", "", 'Math Output by domain'!L6)</f>
        <v/>
      </c>
      <c r="EJ2" s="84" t="str">
        <f aca="false">IF('Math Output by domain'!M6="", "", 'Math Output by domain'!M6)</f>
        <v/>
      </c>
      <c r="EK2" s="84" t="str">
        <f aca="false">IF('Math Output by domain'!N6="", "", 'Math Output by domain'!N6)</f>
        <v/>
      </c>
      <c r="EL2" s="84" t="str">
        <f aca="false">IF('Math Output by domain'!O6="", "", 'Math Output by domain'!O6)</f>
        <v/>
      </c>
      <c r="EM2" s="84" t="n">
        <f aca="false">IF('Math Output by domain'!P6="", "", 'Math Output by domain'!P6)</f>
        <v>0.214285714285714</v>
      </c>
      <c r="EN2" s="84" t="n">
        <f aca="false">IF('Math Output by domain'!Q6="", "", 'Math Output by domain'!Q6)</f>
        <v>0.9</v>
      </c>
      <c r="EO2" s="84" t="n">
        <f aca="false">IF('Math Output by domain'!R6="", "", 'Math Output by domain'!R6)</f>
        <v>0.307692307692308</v>
      </c>
      <c r="EP2" s="84" t="n">
        <f aca="false">IF('Math Output by domain'!S6="", "", 'Math Output by domain'!S6)</f>
        <v>0</v>
      </c>
      <c r="EQ2" s="84" t="n">
        <f aca="false">IF('Math Output by domain'!T6="", "", 'Math Output by domain'!T6)</f>
        <v>0</v>
      </c>
      <c r="ER2" s="84" t="str">
        <f aca="false">IF('Math Output by domain'!U6="", "", 'Math Output by domain'!U6)</f>
        <v/>
      </c>
      <c r="ES2" s="84" t="str">
        <f aca="false">IF('Math Output by domain'!V6="", "", 'Math Output by domain'!V6)</f>
        <v/>
      </c>
      <c r="ET2" s="84" t="str">
        <f aca="false">IF('Math Output by domain'!W6="", "", 'Math Output by domain'!W6)</f>
        <v/>
      </c>
      <c r="EU2" s="84" t="str">
        <f aca="false">IF('Math Output by domain'!X6="", "", 'Math Output by domain'!X6)</f>
        <v/>
      </c>
      <c r="EV2" s="84" t="str">
        <f aca="false">IF('Math Output by domain'!Y6="", "", 'Math Output by domain'!Y6)</f>
        <v/>
      </c>
      <c r="EW2" s="84" t="str">
        <f aca="false">IF('Math Output by domain'!Z6="", "", 'Math Output by domain'!Z6)</f>
        <v/>
      </c>
      <c r="EX2" s="84" t="str">
        <f aca="false">IF('Math Output by domain'!AA6="", "", 'Math Output by domain'!AA6)</f>
        <v/>
      </c>
      <c r="EY2" s="84" t="str">
        <f aca="false">IF('Math Output by domain'!AB6="", "", 'Math Output by domain'!AB6)</f>
        <v/>
      </c>
      <c r="EZ2" s="84" t="str">
        <f aca="false">IF('Math Output by domain'!AC6="", "", 'Math Output by domain'!AC6)</f>
        <v/>
      </c>
      <c r="FA2" s="84" t="str">
        <f aca="false">IF('Math Output by domain'!AD6&lt;&gt;"", 'Math Output by domain'!AD6, 'Math Output by domain'!AH6)</f>
        <v/>
      </c>
      <c r="FB2" s="84" t="str">
        <f aca="false">IF('Math Output by domain'!AE6&lt;&gt;"", 'Math Output by domain'!AE6, 'Math Output by domain'!AI6)</f>
        <v/>
      </c>
      <c r="FC2" s="84" t="str">
        <f aca="false">IF('Math Output by domain'!AF6&lt;&gt;"", 'Math Output by domain'!AF6, 'Math Output by domain'!AJ6)</f>
        <v/>
      </c>
      <c r="FD2" s="84" t="str">
        <f aca="false">IF('Math Output by domain'!AG6="", "", 'Math Output by domain'!AG6)</f>
        <v/>
      </c>
      <c r="FE2" s="84" t="str">
        <f aca="false">IF('Math Output by domain'!AK6="", "", 'Math Output by domain'!AK6)</f>
        <v/>
      </c>
      <c r="FF2" s="84" t="str">
        <f aca="false">IF('Math Output by domain'!AL6&lt;&gt;"",  'Math Output by domain'!AL6, 'Math Output by domain'!AQ6)</f>
        <v/>
      </c>
      <c r="FG2" s="84" t="str">
        <f aca="false">IF('Math Output by domain'!AM6="", "", 'Math Output by domain'!AM6)</f>
        <v/>
      </c>
      <c r="FH2" s="84" t="str">
        <f aca="false">IF('Math Output by domain'!AN6&lt;&gt;"",  'Math Output by domain'!AN6, 'Math Output by domain'!AP6)</f>
        <v/>
      </c>
      <c r="FI2" s="84" t="str">
        <f aca="false">IF('Math Output by domain'!AO6="", "", 'Math Output by domain'!AO6)</f>
        <v/>
      </c>
    </row>
    <row r="3" customFormat="false" ht="12.75" hidden="false" customHeight="false" outlineLevel="0" collapsed="false">
      <c r="A3" s="77" t="n">
        <f aca="false">'Cover Sheet'!A6</f>
        <v>2</v>
      </c>
      <c r="B3" s="77" t="inlineStr">
        <f aca="false">IF('Cover Sheet'!$AC$13="","",'Cover Sheet'!$AC$13)</f>
        <is>
          <t/>
        </is>
      </c>
      <c r="C3" s="77" t="str">
        <f aca="false">'Cover Sheet'!$AC$1</f>
        <v>Vivek Madinur</v>
      </c>
      <c r="D3" s="77" t="n">
        <f aca="false">'Cover Sheet'!$AE$1</f>
        <v>0</v>
      </c>
      <c r="E3" s="77" t="n">
        <f aca="false">'Cover Sheet'!$AG$1</f>
        <v>0</v>
      </c>
      <c r="F3" s="77" t="n">
        <f aca="false">'Cover Sheet'!$AI$1</f>
        <v>0</v>
      </c>
      <c r="G3" s="77" t="n">
        <f aca="false">'Cover Sheet'!$AK$1</f>
        <v>0</v>
      </c>
      <c r="H3" s="77" t="n">
        <f aca="false">'Cover Sheet'!$AC$3</f>
        <v>0</v>
      </c>
      <c r="I3" s="77" t="n">
        <f aca="false">'Cover Sheet'!$AE$3</f>
        <v>0</v>
      </c>
      <c r="J3" s="77" t="n">
        <f aca="false">'Cover Sheet'!$AG$3</f>
        <v>0</v>
      </c>
      <c r="K3" s="77" t="n">
        <f aca="false">'Cover Sheet'!$AI$3</f>
        <v>0</v>
      </c>
      <c r="L3" s="77" t="n">
        <f aca="false">'Cover Sheet'!$AK$3</f>
        <v>0</v>
      </c>
      <c r="M3" s="77" t="n">
        <f aca="false">'Cover Sheet'!$AC$2</f>
        <v>2014</v>
      </c>
      <c r="N3" s="77" t="n">
        <f aca="false">'Cover Sheet'!$AE$2</f>
        <v>0</v>
      </c>
      <c r="O3" s="77" t="n">
        <f aca="false">'Cover Sheet'!$AG$2</f>
        <v>0</v>
      </c>
      <c r="P3" s="77" t="n">
        <f aca="false">'Cover Sheet'!$AI$2</f>
        <v>0</v>
      </c>
      <c r="Q3" s="77" t="n">
        <f aca="false">'Cover Sheet'!$AK$2</f>
        <v>0</v>
      </c>
      <c r="R3" s="77" t="str">
        <f aca="false">'Cover Sheet'!$AC$5</f>
        <v>Spandana</v>
      </c>
      <c r="S3" s="77" t="str">
        <f aca="false">'Cover Sheet'!$AC$6</f>
        <v>3rd</v>
      </c>
      <c r="T3" s="77" t="str">
        <f aca="false">'Cover Sheet'!$AC$7</f>
        <v>2nd YOI</v>
      </c>
      <c r="U3" s="77" t="str">
        <f aca="false">'Cover Sheet'!$AC$8</f>
        <v>Government School - No Fees</v>
      </c>
      <c r="V3" s="77" t="n">
        <f aca="false">'Cover Sheet'!$AC$9</f>
        <v>0</v>
      </c>
      <c r="W3" s="77" t="inlineStr">
        <f aca="false">IF('Cover Sheet'!$AC$10="","",'Cover Sheet'!$AC$10)</f>
        <is>
          <t/>
        </is>
      </c>
      <c r="X3" s="78" t="inlineStr">
        <f aca="false">IF('Cover Sheet'!$Y6="","",'Cover Sheet'!$Y6)</f>
        <is>
          <t/>
        </is>
      </c>
      <c r="Y3" s="78" t="inlineStr">
        <f aca="false">IF('Cover Sheet'!$Z6="","",'Cover Sheet'!$Z6)</f>
        <is>
          <t/>
        </is>
      </c>
      <c r="Z3" s="77" t="n">
        <f aca="false">'Cover Sheet'!$AC$11</f>
        <v>0</v>
      </c>
      <c r="AA3" s="77" t="str">
        <f aca="false">IF('Cover Sheet'!$AC$12="", "", 'Cover Sheet'!$AC$12)</f>
        <v>Hyderabad</v>
      </c>
      <c r="AB3" s="77" t="inlineStr">
        <f aca="false">IF('Cover Sheet'!$AC$14="","",'Cover Sheet'!$AC$14)</f>
        <is>
          <t/>
        </is>
      </c>
      <c r="AC3" s="77" t="inlineStr">
        <f aca="false">IF('Cover Sheet'!$AC$15="","",'Cover Sheet'!$AC$15)</f>
        <is>
          <t/>
        </is>
      </c>
      <c r="AD3" s="77" t="inlineStr">
        <f aca="false">IF('Cover Sheet'!$AC$17="","",'Cover Sheet'!$AC$17)</f>
        <is>
          <t/>
        </is>
      </c>
      <c r="AE3" s="77" t="str">
        <f aca="false">IF('Cover Sheet'!$AC$4="","",'Cover Sheet'!$AC$4)</f>
        <v>vivek.madinur2014@teachforindia.org</v>
      </c>
      <c r="AF3" s="77" t="inlineStr">
        <f aca="false">IF('Cover Sheet'!$AC$20="","",'Cover Sheet'!$AC$20)</f>
        <is>
          <t/>
        </is>
      </c>
      <c r="AG3" s="77" t="str">
        <f aca="false">IF('Cover Sheet'!$AC$19="","",'Cover Sheet'!$AC$19)</f>
        <v>karthik.rapaka@teachforindia.org</v>
      </c>
      <c r="AH3" s="77" t="str">
        <f aca="false">IF('Cover Sheet'!B6="", "", 'English Scores- Leveled papers'!B8)</f>
        <v>Asma Tulasa</v>
      </c>
      <c r="AI3" s="77" t="str">
        <f aca="false">IF('Cover Sheet'!$B6="","",'Cover Sheet'!C6)</f>
        <v>Female</v>
      </c>
      <c r="AJ3" s="77" t="n">
        <f aca="false">IF('Cover Sheet'!$D6="","",'Cover Sheet'!D6)</f>
        <v>2</v>
      </c>
      <c r="AK3" s="77" t="inlineStr">
        <f aca="false">IF('Cover Sheet'!E6="","",'Cover Sheet'!E6)</f>
        <is>
          <t/>
        </is>
      </c>
      <c r="AL3" s="77" t="inlineStr">
        <f aca="false">IF('Cover Sheet'!F6="","",'Cover Sheet'!F6)</f>
        <is>
          <t/>
        </is>
      </c>
      <c r="AM3" s="77" t="inlineStr">
        <f aca="false">IF('Cover Sheet'!G6="","",'Cover Sheet'!G6)</f>
        <is>
          <t/>
        </is>
      </c>
      <c r="AN3" s="77" t="inlineStr">
        <f aca="false">IF('Cover Sheet'!H6="","",'Cover Sheet'!H6)</f>
        <is>
          <t/>
        </is>
      </c>
      <c r="AO3" s="77" t="inlineStr">
        <f aca="false">IF('Cover Sheet'!I6="","",'Cover Sheet'!I6)</f>
        <is>
          <t/>
        </is>
      </c>
      <c r="AP3" s="77" t="n">
        <f aca="false">IF('Cover Sheet'!J6="","",'Cover Sheet'!J6)</f>
        <v>0</v>
      </c>
      <c r="AQ3" s="77" t="n">
        <f aca="false">IF('Cover Sheet'!K6="","",'Cover Sheet'!K6)</f>
        <v>0</v>
      </c>
      <c r="AR3" s="77" t="inlineStr">
        <f aca="false">IF('Cover Sheet'!L6="","",'Cover Sheet'!L6)</f>
        <is>
          <t/>
        </is>
      </c>
      <c r="AS3" s="77" t="inlineStr">
        <f aca="false">IF('Cover Sheet'!M6="","",'Cover Sheet'!M6)</f>
        <is>
          <t/>
        </is>
      </c>
      <c r="AT3" s="77" t="inlineStr">
        <f aca="false">IF('Cover Sheet'!N6="","",'Cover Sheet'!N6)</f>
        <is>
          <t/>
        </is>
      </c>
      <c r="AU3" s="77" t="inlineStr">
        <f aca="false">IF('Cover Sheet'!O6="","",'Cover Sheet'!O6)</f>
        <is>
          <t/>
        </is>
      </c>
      <c r="AV3" s="77" t="inlineStr">
        <f aca="false">IF('Cover Sheet'!P6="","",'Cover Sheet'!P6)</f>
        <is>
          <t/>
        </is>
      </c>
      <c r="AW3" s="77" t="n">
        <f aca="false">IF('Cover Sheet'!Q6="","",'Cover Sheet'!Q6)</f>
        <v>1</v>
      </c>
      <c r="AX3" s="77" t="str">
        <f aca="false">IF('Cover Sheet'!R6="","",'Cover Sheet'!R6)</f>
        <v/>
      </c>
      <c r="AY3" s="77" t="str">
        <f aca="false">IF('Cover Sheet'!S6="","",'Cover Sheet'!S6)</f>
        <v/>
      </c>
      <c r="AZ3" s="79" t="n">
        <f aca="false">IF('Cover Sheet'!T6="","",'Cover Sheet'!T6)</f>
        <v>0</v>
      </c>
      <c r="BA3" s="79" t="n">
        <f aca="false">IF('Cover Sheet'!U6="","",'Cover Sheet'!U6)</f>
        <v>0.3</v>
      </c>
      <c r="BB3" s="79" t="n">
        <f aca="false">IF('Cover Sheet'!V6="","",'Cover Sheet'!V6)</f>
        <v>0.16</v>
      </c>
      <c r="BC3" s="79" t="n">
        <f aca="false">IF('Cover Sheet'!W6="","",'Cover Sheet'!W6)</f>
        <v>-0.14</v>
      </c>
      <c r="BD3" s="79" t="inlineStr">
        <f aca="false">IF('Cover Sheet'!X6="","",'Cover Sheet'!X6)</f>
        <is>
          <t/>
        </is>
      </c>
      <c r="BE3" s="80" t="inlineStr">
        <f aca="false">'RC Mastery Check+Question type'!I6</f>
        <is>
          <t/>
        </is>
      </c>
      <c r="BF3" s="80" t="inlineStr">
        <f aca="false">'RC Mastery Check+Question type'!J6</f>
        <is>
          <t/>
        </is>
      </c>
      <c r="BG3" s="80" t="inlineStr">
        <f aca="false">'RC Mastery Check+Question type'!K6</f>
        <is>
          <t/>
        </is>
      </c>
      <c r="BH3" s="81" t="inlineStr">
        <f aca="false">IF('RC Mastery Check+Question type'!DR6="", "", 'RC Mastery Check+Question type'!DR6)</f>
        <is>
          <t/>
        </is>
      </c>
      <c r="BI3" s="81" t="inlineStr">
        <f aca="false">IF('RC Mastery Check+Question type'!EJ6="", "", 'RC Mastery Check+Question type'!EJ6)</f>
        <is>
          <t/>
        </is>
      </c>
      <c r="BJ3" s="81" t="inlineStr">
        <f aca="false">IF('RC Mastery Check+Question type'!EZ6="", "", 'RC Mastery Check+Question type'!EZ6)</f>
        <is>
          <t/>
        </is>
      </c>
      <c r="BK3" s="0" t="inlineStr">
        <f aca="false">'RF tracking'!C6</f>
        <is>
          <t/>
        </is>
      </c>
      <c r="BL3" s="0" t="inlineStr">
        <f aca="false">'RF tracking'!D6</f>
        <is>
          <t/>
        </is>
      </c>
      <c r="BM3" s="0" t="inlineStr">
        <f aca="false">'RF tracking'!X6</f>
        <is>
          <t/>
        </is>
      </c>
      <c r="BN3" s="0" t="inlineStr">
        <f aca="false">'RF tracking'!Y6</f>
        <is>
          <t/>
        </is>
      </c>
      <c r="BO3" s="82" t="inlineStr">
        <f aca="false">IF('RF tracking'!AQ6="", "", 'RF tracking'!AQ6)</f>
        <is>
          <t/>
        </is>
      </c>
      <c r="BP3" s="82" t="inlineStr">
        <f aca="false">'RC Mastery Check+Question type'!L6</f>
        <is>
          <t/>
        </is>
      </c>
      <c r="BQ3" s="82" t="inlineStr">
        <f aca="false">'RC Mastery Check+Question type'!M6</f>
        <is>
          <t/>
        </is>
      </c>
      <c r="BR3" s="82" t="inlineStr">
        <f aca="false">'RC Mastery Check+Question type'!N6</f>
        <is>
          <t/>
        </is>
      </c>
      <c r="BS3" s="82" t="inlineStr">
        <f aca="false">'RC Mastery Check+Question type'!O6</f>
        <is>
          <t/>
        </is>
      </c>
      <c r="BT3" s="82" t="inlineStr">
        <f aca="false">'RC Mastery Check+Question type'!P6</f>
        <is>
          <t/>
        </is>
      </c>
      <c r="BU3" s="82" t="inlineStr">
        <f aca="false">'RC Mastery Check+Question type'!Q6</f>
        <is>
          <t/>
        </is>
      </c>
      <c r="BV3" s="82" t="inlineStr">
        <f aca="false">'RC Mastery Check+Question type'!R6</f>
        <is>
          <t/>
        </is>
      </c>
      <c r="BW3" s="82" t="inlineStr">
        <f aca="false">'RC Mastery Check+Question type'!S6</f>
        <is>
          <t/>
        </is>
      </c>
      <c r="BX3" s="82" t="inlineStr">
        <f aca="false">'RC Mastery Check+Question type'!T6</f>
        <is>
          <t/>
        </is>
      </c>
      <c r="BY3" s="82" t="inlineStr">
        <f aca="false">'RC Mastery Check+Question type'!U6</f>
        <is>
          <t/>
        </is>
      </c>
      <c r="BZ3" s="82" t="inlineStr">
        <f aca="false">'RC Mastery Check+Question type'!V6</f>
        <is>
          <t/>
        </is>
      </c>
      <c r="CA3" s="82" t="inlineStr">
        <f aca="false">'RC Mastery Check+Question type'!W6</f>
        <is>
          <t/>
        </is>
      </c>
      <c r="CB3" s="82" t="inlineStr">
        <f aca="false">'RC Mastery Check+Question type'!X6</f>
        <is>
          <t/>
        </is>
      </c>
      <c r="CC3" s="83" t="str">
        <f aca="false">'RC Output Item+Section Type'!CC9</f>
        <v> </v>
      </c>
      <c r="CD3" s="83" t="str">
        <f aca="false">'RC Output Item+Section Type'!CD9</f>
        <v> </v>
      </c>
      <c r="CE3" s="83" t="str">
        <f aca="false">'RC Output Item+Section Type'!CE9</f>
        <v> </v>
      </c>
      <c r="CF3" s="83" t="str">
        <f aca="false">'RC Output Item+Section Type'!CF9</f>
        <v> </v>
      </c>
      <c r="CG3" s="83" t="str">
        <f aca="false">'RC Output Item+Section Type'!CG9</f>
        <v> </v>
      </c>
      <c r="CH3" s="83" t="str">
        <f aca="false">'RC Output Item+Section Type'!CH9</f>
        <v> </v>
      </c>
      <c r="CI3" s="83" t="str">
        <f aca="false">'RC Output Item+Section Type'!CI9</f>
        <v> </v>
      </c>
      <c r="CJ3" s="83" t="str">
        <f aca="false">'RC Output Item+Section Type'!CJ9</f>
        <v> </v>
      </c>
      <c r="CK3" s="83" t="str">
        <f aca="false">'RC Output Item+Section Type'!CK9</f>
        <v> </v>
      </c>
      <c r="CL3" s="83" t="str">
        <f aca="false">'RC Output Item+Section Type'!CL9</f>
        <v> </v>
      </c>
      <c r="CM3" s="83" t="str">
        <f aca="false">'RC Output Item+Section Type'!CM9</f>
        <v> </v>
      </c>
      <c r="CN3" s="83" t="str">
        <f aca="false">'RC Output Item+Section Type'!CN9</f>
        <v> </v>
      </c>
      <c r="CO3" s="0" t="inlineStr">
        <f aca="false">IF('S&amp;L'!B7="", "", 'S&amp;L'!B7)</f>
        <is>
          <t/>
        </is>
      </c>
      <c r="CP3" s="0" t="inlineStr">
        <f aca="false">IF('S&amp;L'!C7="", "", 'S&amp;L'!C7)</f>
        <is>
          <t/>
        </is>
      </c>
      <c r="CQ3" s="0" t="inlineStr">
        <f aca="false">IF('S&amp;L'!D7="", "", 'S&amp;L'!D7)</f>
        <is>
          <t/>
        </is>
      </c>
      <c r="CR3" s="0" t="inlineStr">
        <f aca="false">IF('S&amp;L'!E7="", "", 'S&amp;L'!E7)</f>
        <is>
          <t/>
        </is>
      </c>
      <c r="CS3" s="0" t="inlineStr">
        <f aca="false">IF('S&amp;L'!F7="", "", 'S&amp;L'!F7)</f>
        <is>
          <t/>
        </is>
      </c>
      <c r="CT3" s="0" t="inlineStr">
        <f aca="false">IF('S&amp;L'!H7="", "", 'S&amp;L'!H7)</f>
        <is>
          <t/>
        </is>
      </c>
      <c r="CU3" s="0" t="inlineStr">
        <f aca="false">IF('S&amp;L'!I7="", "", 'S&amp;L'!I7)</f>
        <is>
          <t/>
        </is>
      </c>
      <c r="CV3" s="0" t="inlineStr">
        <f aca="false">IF('S&amp;L'!J7="", "", 'S&amp;L'!J7)</f>
        <is>
          <t/>
        </is>
      </c>
      <c r="CW3" s="0" t="inlineStr">
        <f aca="false">IF('S&amp;L'!K7="", "", 'S&amp;L'!K7)</f>
        <is>
          <t/>
        </is>
      </c>
      <c r="CX3" s="0" t="inlineStr">
        <f aca="false">IF('S&amp;L'!L7="", "", 'S&amp;L'!L7)</f>
        <is>
          <t/>
        </is>
      </c>
      <c r="CY3" s="0" t="inlineStr">
        <f aca="false">IF('S&amp;L'!N7="", "", 'S&amp;L'!N7)</f>
        <is>
          <t/>
        </is>
      </c>
      <c r="CZ3" s="0" t="inlineStr">
        <f aca="false">IF('S&amp;L'!O7="", "", 'S&amp;L'!O7)</f>
        <is>
          <t/>
        </is>
      </c>
      <c r="DA3" s="0" t="inlineStr">
        <f aca="false">IF('S&amp;L'!P7="", "", 'S&amp;L'!P7)</f>
        <is>
          <t/>
        </is>
      </c>
      <c r="DB3" s="0" t="inlineStr">
        <f aca="false">IF('S&amp;L'!Q7="", "", 'S&amp;L'!Q7)</f>
        <is>
          <t/>
        </is>
      </c>
      <c r="DC3" s="0" t="inlineStr">
        <f aca="false">IF('S&amp;L'!R7="", "", 'S&amp;L'!R7)</f>
        <is>
          <t/>
        </is>
      </c>
      <c r="DD3" s="82" t="inlineStr">
        <f aca="false">IF('Math Scores'!E10="","",'Math Scores'!E10)</f>
        <is>
          <t/>
        </is>
      </c>
      <c r="DE3" s="84" t="n">
        <f aca="false">IF('Cover Sheet'!V6="","",'Cover Sheet'!V6)</f>
        <v>0.16</v>
      </c>
      <c r="DF3" s="84" t="inlineStr">
        <f aca="false">IF('Math Scores'!IE10="", "", 'Math Scores'!IE10)</f>
        <is>
          <t/>
        </is>
      </c>
      <c r="DG3" s="0" t="inlineStr">
        <f aca="false">IF('Math by question type'!C7="", "", 'Math by question type'!C7)</f>
        <is>
          <t/>
        </is>
      </c>
      <c r="DH3" s="84" t="inlineStr">
        <f aca="false">IF('Math by question type'!D7="", "", 'Math by question type'!D7)</f>
        <is>
          <t/>
        </is>
      </c>
      <c r="DI3" s="84" t="inlineStr">
        <f aca="false">IF('Math by question type'!E7="", "", 'Math by question type'!E7)</f>
        <is>
          <t/>
        </is>
      </c>
      <c r="DJ3" s="84" t="inlineStr">
        <f aca="false">IF('Math by question type'!F7="", "", 'Math by question type'!F7)</f>
        <is>
          <t/>
        </is>
      </c>
      <c r="DK3" s="84" t="inlineStr">
        <f aca="false">IF('Math by question type'!G7="", "", 'Math by question type'!G7)</f>
        <is>
          <t/>
        </is>
      </c>
      <c r="DL3" s="84" t="inlineStr">
        <f aca="false">IF('Math by question type'!H7="", "", 'Math by question type'!H7)</f>
        <is>
          <t/>
        </is>
      </c>
      <c r="DM3" s="84" t="n">
        <f aca="false">IF('Math by question type'!I7="", "", 'Math by question type'!I7)</f>
        <v>0</v>
      </c>
      <c r="DN3" s="84" t="n">
        <f aca="false">IF('Math by question type'!J7="", "", 'Math by question type'!J7)</f>
        <v>0.32258064516129</v>
      </c>
      <c r="DO3" s="84" t="n">
        <f aca="false">IF('Math by question type'!K7="", "", 'Math by question type'!K7)</f>
        <v>0.222222222222222</v>
      </c>
      <c r="DP3" s="84" t="inlineStr">
        <f aca="false">IF('Math by question type'!L7="", "", 'Math by question type'!L7)</f>
        <is>
          <t/>
        </is>
      </c>
      <c r="DQ3" s="84" t="inlineStr">
        <f aca="false">IF('Math by question type'!M7="", "", 'Math by question type'!M7)</f>
        <is>
          <t/>
        </is>
      </c>
      <c r="DR3" s="84" t="inlineStr">
        <f aca="false">IF('Math by question type'!N7="", "", 'Math by question type'!N7)</f>
        <is>
          <t/>
        </is>
      </c>
      <c r="DS3" s="84" t="inlineStr">
        <f aca="false">IF('Math by question type'!O7="", "", 'Math by question type'!O7)</f>
        <is>
          <t/>
        </is>
      </c>
      <c r="DT3" s="84" t="inlineStr">
        <f aca="false">IF('Math by question type'!P7="", "", 'Math by question type'!P7)</f>
        <is>
          <t/>
        </is>
      </c>
      <c r="DU3" s="84" t="inlineStr">
        <f aca="false">IF('Math by question type'!Q7="", "", 'Math by question type'!Q7)</f>
        <is>
          <t/>
        </is>
      </c>
      <c r="DV3" s="84" t="inlineStr">
        <f aca="false">IF('Math by question type'!R7&lt;&gt;"",'Math by question type'!R7,'Math by question type'!U7)</f>
        <is>
          <t/>
        </is>
      </c>
      <c r="DW3" s="84" t="inlineStr">
        <f aca="false">IF('Math by question type'!S7&lt;&gt;"",'Math by question type'!S7,'Math by question type'!V7)</f>
        <is>
          <t/>
        </is>
      </c>
      <c r="DX3" s="84" t="inlineStr">
        <f aca="false">IF('Math by question type'!T7&lt;&gt;"",'Math by question type'!T7,'Math by question type'!W7)</f>
        <is>
          <t/>
        </is>
      </c>
      <c r="DY3" s="84" t="inlineStr">
        <f aca="false">IF('Math by question type'!X7&lt;&gt;"",'Math by question type'!X7,'Math by question type'!AA7)</f>
        <is>
          <t/>
        </is>
      </c>
      <c r="DZ3" s="84" t="inlineStr">
        <f aca="false">IF('Math by question type'!Y7&lt;&gt;"",'Math by question type'!Y7,'Math by question type'!AB7)</f>
        <is>
          <t/>
        </is>
      </c>
      <c r="EA3" s="84" t="inlineStr">
        <f aca="false">IF('Math by question type'!Z7&lt;&gt;"",'Math by question type'!Z7,'Math by question type'!AC7)</f>
        <is>
          <t/>
        </is>
      </c>
      <c r="EB3" s="84" t="inlineStr">
        <f aca="false">IF('Math Output by domain'!E7="", "", 'Math Output by domain'!E7)</f>
        <is>
          <t/>
        </is>
      </c>
      <c r="EC3" s="84" t="inlineStr">
        <f aca="false">IF('Math Output by domain'!F7="", "", 'Math Output by domain'!F7)</f>
        <is>
          <t/>
        </is>
      </c>
      <c r="ED3" s="84" t="inlineStr">
        <f aca="false">IF('Math Output by domain'!G7="", "", 'Math Output by domain'!G7)</f>
        <is>
          <t/>
        </is>
      </c>
      <c r="EE3" s="84" t="inlineStr">
        <f aca="false">IF('Math Output by domain'!H7="", "", 'Math Output by domain'!H7)</f>
        <is>
          <t/>
        </is>
      </c>
      <c r="EF3" s="84" t="inlineStr">
        <f aca="false">IF('Math Output by domain'!I7="", "", 'Math Output by domain'!I7)</f>
        <is>
          <t/>
        </is>
      </c>
      <c r="EG3" s="84" t="inlineStr">
        <f aca="false">IF('Math Output by domain'!J7="", "", 'Math Output by domain'!J7)</f>
        <is>
          <t/>
        </is>
      </c>
      <c r="EH3" s="84" t="inlineStr">
        <f aca="false">IF('Math Output by domain'!K7="", "", 'Math Output by domain'!K7)</f>
        <is>
          <t/>
        </is>
      </c>
      <c r="EI3" s="84" t="inlineStr">
        <f aca="false">IF('Math Output by domain'!L7="", "", 'Math Output by domain'!L7)</f>
        <is>
          <t/>
        </is>
      </c>
      <c r="EJ3" s="84" t="inlineStr">
        <f aca="false">IF('Math Output by domain'!M7="", "", 'Math Output by domain'!M7)</f>
        <is>
          <t/>
        </is>
      </c>
      <c r="EK3" s="84" t="inlineStr">
        <f aca="false">IF('Math Output by domain'!N7="", "", 'Math Output by domain'!N7)</f>
        <is>
          <t/>
        </is>
      </c>
      <c r="EL3" s="84" t="inlineStr">
        <f aca="false">IF('Math Output by domain'!O7="", "", 'Math Output by domain'!O7)</f>
        <is>
          <t/>
        </is>
      </c>
      <c r="EM3" s="84" t="n">
        <f aca="false">IF('Math Output by domain'!P7="", "", 'Math Output by domain'!P7)</f>
        <v>0</v>
      </c>
      <c r="EN3" s="84" t="n">
        <f aca="false">IF('Math Output by domain'!Q7="", "", 'Math Output by domain'!Q7)</f>
        <v>0.5</v>
      </c>
      <c r="EO3" s="84" t="n">
        <f aca="false">IF('Math Output by domain'!R7="", "", 'Math Output by domain'!R7)</f>
        <v>0.230769230769231</v>
      </c>
      <c r="EP3" s="84" t="n">
        <f aca="false">IF('Math Output by domain'!S7="", "", 'Math Output by domain'!S7)</f>
        <v>0</v>
      </c>
      <c r="EQ3" s="84" t="n">
        <f aca="false">IF('Math Output by domain'!T7="", "", 'Math Output by domain'!T7)</f>
        <v>0</v>
      </c>
      <c r="ER3" s="84" t="inlineStr">
        <f aca="false">IF('Math Output by domain'!U7="", "", 'Math Output by domain'!U7)</f>
        <is>
          <t/>
        </is>
      </c>
      <c r="ES3" s="84" t="inlineStr">
        <f aca="false">IF('Math Output by domain'!V7="", "", 'Math Output by domain'!V7)</f>
        <is>
          <t/>
        </is>
      </c>
      <c r="ET3" s="84" t="inlineStr">
        <f aca="false">IF('Math Output by domain'!W7="", "", 'Math Output by domain'!W7)</f>
        <is>
          <t/>
        </is>
      </c>
      <c r="EU3" s="84" t="inlineStr">
        <f aca="false">IF('Math Output by domain'!X7="", "", 'Math Output by domain'!X7)</f>
        <is>
          <t/>
        </is>
      </c>
      <c r="EV3" s="84" t="inlineStr">
        <f aca="false">IF('Math Output by domain'!Y7="", "", 'Math Output by domain'!Y7)</f>
        <is>
          <t/>
        </is>
      </c>
      <c r="EW3" s="84" t="inlineStr">
        <f aca="false">IF('Math Output by domain'!Z7="", "", 'Math Output by domain'!Z7)</f>
        <is>
          <t/>
        </is>
      </c>
      <c r="EX3" s="84" t="inlineStr">
        <f aca="false">IF('Math Output by domain'!AA7="", "", 'Math Output by domain'!AA7)</f>
        <is>
          <t/>
        </is>
      </c>
      <c r="EY3" s="84" t="inlineStr">
        <f aca="false">IF('Math Output by domain'!AB7="", "", 'Math Output by domain'!AB7)</f>
        <is>
          <t/>
        </is>
      </c>
      <c r="EZ3" s="84" t="inlineStr">
        <f aca="false">IF('Math Output by domain'!AC7="", "", 'Math Output by domain'!AC7)</f>
        <is>
          <t/>
        </is>
      </c>
      <c r="FA3" s="84" t="inlineStr">
        <f aca="false">IF('Math Output by domain'!AD7&lt;&gt;"", 'Math Output by domain'!AD7, 'Math Output by domain'!AH7)</f>
        <is>
          <t/>
        </is>
      </c>
      <c r="FB3" s="84" t="inlineStr">
        <f aca="false">IF('Math Output by domain'!AE7&lt;&gt;"", 'Math Output by domain'!AE7, 'Math Output by domain'!AI7)</f>
        <is>
          <t/>
        </is>
      </c>
      <c r="FC3" s="84" t="inlineStr">
        <f aca="false">IF('Math Output by domain'!AF7&lt;&gt;"", 'Math Output by domain'!AF7, 'Math Output by domain'!AJ7)</f>
        <is>
          <t/>
        </is>
      </c>
      <c r="FD3" s="84" t="inlineStr">
        <f aca="false">IF('Math Output by domain'!AG7="", "", 'Math Output by domain'!AG7)</f>
        <is>
          <t/>
        </is>
      </c>
      <c r="FE3" s="84" t="inlineStr">
        <f aca="false">IF('Math Output by domain'!AK7="", "", 'Math Output by domain'!AK7)</f>
        <is>
          <t/>
        </is>
      </c>
      <c r="FF3" s="84" t="str">
        <f aca="false">IF('Math Output by domain'!AL7&lt;&gt;"",  'Math Output by domain'!AL7, 'Math Output by domain'!AQ7)</f>
        <v/>
      </c>
      <c r="FG3" s="84" t="inlineStr">
        <f aca="false">IF('Math Output by domain'!AM7="", "", 'Math Output by domain'!AM7)</f>
        <is>
          <t/>
        </is>
      </c>
      <c r="FH3" s="84" t="str">
        <f aca="false">IF('Math Output by domain'!AN7&lt;&gt;"",  'Math Output by domain'!AN7, 'Math Output by domain'!AP7)</f>
        <v/>
      </c>
      <c r="FI3" s="84" t="inlineStr">
        <f aca="false">IF('Math Output by domain'!AO7="", "", 'Math Output by domain'!AO7)</f>
        <is>
          <t/>
        </is>
      </c>
    </row>
    <row r="4" customFormat="false" ht="12.75" hidden="false" customHeight="false" outlineLevel="0" collapsed="false">
      <c r="A4" s="77" t="n">
        <f aca="false">'Cover Sheet'!A7</f>
        <v>3</v>
      </c>
      <c r="B4" s="77" t="inlineStr">
        <f aca="false">IF('Cover Sheet'!$AC$13="","",'Cover Sheet'!$AC$13)</f>
        <is>
          <t/>
        </is>
      </c>
      <c r="C4" s="77" t="str">
        <f aca="false">'Cover Sheet'!$AC$1</f>
        <v>Vivek Madinur</v>
      </c>
      <c r="D4" s="77" t="n">
        <f aca="false">'Cover Sheet'!$AE$1</f>
        <v>0</v>
      </c>
      <c r="E4" s="77" t="n">
        <f aca="false">'Cover Sheet'!$AG$1</f>
        <v>0</v>
      </c>
      <c r="F4" s="77" t="n">
        <f aca="false">'Cover Sheet'!$AI$1</f>
        <v>0</v>
      </c>
      <c r="G4" s="77" t="n">
        <f aca="false">'Cover Sheet'!$AK$1</f>
        <v>0</v>
      </c>
      <c r="H4" s="77" t="n">
        <f aca="false">'Cover Sheet'!$AC$3</f>
        <v>0</v>
      </c>
      <c r="I4" s="77" t="n">
        <f aca="false">'Cover Sheet'!$AE$3</f>
        <v>0</v>
      </c>
      <c r="J4" s="77" t="n">
        <f aca="false">'Cover Sheet'!$AG$3</f>
        <v>0</v>
      </c>
      <c r="K4" s="77" t="n">
        <f aca="false">'Cover Sheet'!$AI$3</f>
        <v>0</v>
      </c>
      <c r="L4" s="77" t="n">
        <f aca="false">'Cover Sheet'!$AK$3</f>
        <v>0</v>
      </c>
      <c r="M4" s="77" t="n">
        <f aca="false">'Cover Sheet'!$AC$2</f>
        <v>2014</v>
      </c>
      <c r="N4" s="77" t="n">
        <f aca="false">'Cover Sheet'!$AE$2</f>
        <v>0</v>
      </c>
      <c r="O4" s="77" t="n">
        <f aca="false">'Cover Sheet'!$AG$2</f>
        <v>0</v>
      </c>
      <c r="P4" s="77" t="n">
        <f aca="false">'Cover Sheet'!$AI$2</f>
        <v>0</v>
      </c>
      <c r="Q4" s="77" t="n">
        <f aca="false">'Cover Sheet'!$AK$2</f>
        <v>0</v>
      </c>
      <c r="R4" s="77" t="str">
        <f aca="false">'Cover Sheet'!$AC$5</f>
        <v>Spandana</v>
      </c>
      <c r="S4" s="77" t="str">
        <f aca="false">'Cover Sheet'!$AC$6</f>
        <v>3rd</v>
      </c>
      <c r="T4" s="77" t="str">
        <f aca="false">'Cover Sheet'!$AC$7</f>
        <v>2nd YOI</v>
      </c>
      <c r="U4" s="77" t="str">
        <f aca="false">'Cover Sheet'!$AC$8</f>
        <v>Government School - No Fees</v>
      </c>
      <c r="V4" s="77" t="n">
        <f aca="false">'Cover Sheet'!$AC$9</f>
        <v>0</v>
      </c>
      <c r="W4" s="77" t="inlineStr">
        <f aca="false">IF('Cover Sheet'!$AC$10="","",'Cover Sheet'!$AC$10)</f>
        <is>
          <t/>
        </is>
      </c>
      <c r="X4" s="78" t="inlineStr">
        <f aca="false">IF('Cover Sheet'!$Y7="","",'Cover Sheet'!$Y7)</f>
        <is>
          <t/>
        </is>
      </c>
      <c r="Y4" s="78" t="inlineStr">
        <f aca="false">IF('Cover Sheet'!$Z7="","",'Cover Sheet'!$Z7)</f>
        <is>
          <t/>
        </is>
      </c>
      <c r="Z4" s="77" t="n">
        <f aca="false">'Cover Sheet'!$AC$11</f>
        <v>0</v>
      </c>
      <c r="AA4" s="77" t="str">
        <f aca="false">IF('Cover Sheet'!$AC$12="", "", 'Cover Sheet'!$AC$12)</f>
        <v>Hyderabad</v>
      </c>
      <c r="AB4" s="77" t="inlineStr">
        <f aca="false">IF('Cover Sheet'!$AC$14="","",'Cover Sheet'!$AC$14)</f>
        <is>
          <t/>
        </is>
      </c>
      <c r="AC4" s="77" t="inlineStr">
        <f aca="false">IF('Cover Sheet'!$AC$15="","",'Cover Sheet'!$AC$15)</f>
        <is>
          <t/>
        </is>
      </c>
      <c r="AD4" s="77" t="inlineStr">
        <f aca="false">IF('Cover Sheet'!$AC$17="","",'Cover Sheet'!$AC$17)</f>
        <is>
          <t/>
        </is>
      </c>
      <c r="AE4" s="77" t="str">
        <f aca="false">IF('Cover Sheet'!$AC$4="","",'Cover Sheet'!$AC$4)</f>
        <v>vivek.madinur2014@teachforindia.org</v>
      </c>
      <c r="AF4" s="77" t="inlineStr">
        <f aca="false">IF('Cover Sheet'!$AC$20="","",'Cover Sheet'!$AC$20)</f>
        <is>
          <t/>
        </is>
      </c>
      <c r="AG4" s="77" t="str">
        <f aca="false">IF('Cover Sheet'!$AC$19="","",'Cover Sheet'!$AC$19)</f>
        <v>karthik.rapaka@teachforindia.org</v>
      </c>
      <c r="AH4" s="77" t="str">
        <f aca="false">IF('Cover Sheet'!B7="", "", 'English Scores- Leveled papers'!B9)</f>
        <v>B.Yamuna</v>
      </c>
      <c r="AI4" s="77" t="str">
        <f aca="false">IF('Cover Sheet'!$B7="","",'Cover Sheet'!C7)</f>
        <v>Female</v>
      </c>
      <c r="AJ4" s="77" t="n">
        <f aca="false">IF('Cover Sheet'!$D7="","",'Cover Sheet'!D7)</f>
        <v>2</v>
      </c>
      <c r="AK4" s="77" t="inlineStr">
        <f aca="false">IF('Cover Sheet'!E7="","",'Cover Sheet'!E7)</f>
        <is>
          <t/>
        </is>
      </c>
      <c r="AL4" s="77" t="inlineStr">
        <f aca="false">IF('Cover Sheet'!F7="","",'Cover Sheet'!F7)</f>
        <is>
          <t/>
        </is>
      </c>
      <c r="AM4" s="77" t="inlineStr">
        <f aca="false">IF('Cover Sheet'!G7="","",'Cover Sheet'!G7)</f>
        <is>
          <t/>
        </is>
      </c>
      <c r="AN4" s="77" t="inlineStr">
        <f aca="false">IF('Cover Sheet'!H7="","",'Cover Sheet'!H7)</f>
        <is>
          <t/>
        </is>
      </c>
      <c r="AO4" s="77" t="inlineStr">
        <f aca="false">IF('Cover Sheet'!I7="","",'Cover Sheet'!I7)</f>
        <is>
          <t/>
        </is>
      </c>
      <c r="AP4" s="77" t="n">
        <f aca="false">IF('Cover Sheet'!J7="","",'Cover Sheet'!J7)</f>
        <v>0.2</v>
      </c>
      <c r="AQ4" s="77" t="n">
        <f aca="false">IF('Cover Sheet'!K7="","",'Cover Sheet'!K7)</f>
        <v>-0.5</v>
      </c>
      <c r="AR4" s="77" t="n">
        <f aca="false">IF('Cover Sheet'!L7="","",'Cover Sheet'!L7)</f>
        <v>0.3</v>
      </c>
      <c r="AS4" s="77" t="n">
        <f aca="false">IF('Cover Sheet'!M7="","",'Cover Sheet'!M7)</f>
        <v>1</v>
      </c>
      <c r="AT4" s="77" t="n">
        <f aca="false">IF('Cover Sheet'!N7="","",'Cover Sheet'!N7)</f>
        <v>0.5</v>
      </c>
      <c r="AU4" s="77" t="inlineStr">
        <f aca="false">IF('Cover Sheet'!O7="","",'Cover Sheet'!O7)</f>
        <is>
          <t/>
        </is>
      </c>
      <c r="AV4" s="77" t="inlineStr">
        <f aca="false">IF('Cover Sheet'!P7="","",'Cover Sheet'!P7)</f>
        <is>
          <t/>
        </is>
      </c>
      <c r="AW4" s="77" t="n">
        <f aca="false">IF('Cover Sheet'!Q7="","",'Cover Sheet'!Q7)</f>
        <v>0.8</v>
      </c>
      <c r="AX4" s="77" t="n">
        <f aca="false">IF('Cover Sheet'!R7="","",'Cover Sheet'!R7)</f>
        <v>0.5</v>
      </c>
      <c r="AY4" s="77" t="n">
        <f aca="false">IF('Cover Sheet'!S7="","",'Cover Sheet'!S7)</f>
        <v>-0.3</v>
      </c>
      <c r="AZ4" s="79" t="n">
        <f aca="false">IF('Cover Sheet'!T7="","",'Cover Sheet'!T7)</f>
        <v>0</v>
      </c>
      <c r="BA4" s="79" t="n">
        <f aca="false">IF('Cover Sheet'!U7="","",'Cover Sheet'!U7)</f>
        <v>0.13</v>
      </c>
      <c r="BB4" s="79" t="n">
        <f aca="false">IF('Cover Sheet'!V7="","",'Cover Sheet'!V7)</f>
        <v>0.15</v>
      </c>
      <c r="BC4" s="79" t="n">
        <f aca="false">IF('Cover Sheet'!W7="","",'Cover Sheet'!W7)</f>
        <v>0.02</v>
      </c>
      <c r="BD4" s="79" t="inlineStr">
        <f aca="false">IF('Cover Sheet'!X7="","",'Cover Sheet'!X7)</f>
        <is>
          <t/>
        </is>
      </c>
      <c r="BE4" s="80" t="n">
        <f aca="false">'RC Mastery Check+Question type'!I7</f>
        <v>0.7</v>
      </c>
      <c r="BF4" s="80" t="n">
        <f aca="false">'RC Mastery Check+Question type'!J7</f>
        <v>0.5</v>
      </c>
      <c r="BG4" s="80" t="inlineStr">
        <f aca="false">'RC Mastery Check+Question type'!K7</f>
        <is>
          <t/>
        </is>
      </c>
      <c r="BH4" s="81" t="inlineStr">
        <f aca="false">IF('RC Mastery Check+Question type'!DR7="", "", 'RC Mastery Check+Question type'!DR7)</f>
        <is>
          <t/>
        </is>
      </c>
      <c r="BI4" s="81" t="inlineStr">
        <f aca="false">IF('RC Mastery Check+Question type'!EJ7="", "", 'RC Mastery Check+Question type'!EJ7)</f>
        <is>
          <t/>
        </is>
      </c>
      <c r="BJ4" s="81" t="inlineStr">
        <f aca="false">IF('RC Mastery Check+Question type'!EZ7="", "", 'RC Mastery Check+Question type'!EZ7)</f>
        <is>
          <t/>
        </is>
      </c>
      <c r="BK4" s="0" t="inlineStr">
        <f aca="false">'RF tracking'!C7</f>
        <is>
          <t/>
        </is>
      </c>
      <c r="BL4" s="0" t="inlineStr">
        <f aca="false">'RF tracking'!D7</f>
        <is>
          <t/>
        </is>
      </c>
      <c r="BM4" s="0" t="inlineStr">
        <f aca="false">'RF tracking'!X7</f>
        <is>
          <t/>
        </is>
      </c>
      <c r="BN4" s="0" t="inlineStr">
        <f aca="false">'RF tracking'!Y7</f>
        <is>
          <t/>
        </is>
      </c>
      <c r="BO4" s="82" t="inlineStr">
        <f aca="false">IF('RF tracking'!AQ7="", "", 'RF tracking'!AQ7)</f>
        <is>
          <t/>
        </is>
      </c>
      <c r="BP4" s="82" t="inlineStr">
        <f aca="false">'RC Mastery Check+Question type'!L7</f>
        <is>
          <t/>
        </is>
      </c>
      <c r="BQ4" s="82" t="inlineStr">
        <f aca="false">'RC Mastery Check+Question type'!M7</f>
        <is>
          <t/>
        </is>
      </c>
      <c r="BR4" s="82" t="n">
        <f aca="false">'RC Mastery Check+Question type'!N7</f>
        <v>0.7</v>
      </c>
      <c r="BS4" s="82" t="n">
        <f aca="false">'RC Mastery Check+Question type'!O7</f>
        <v>0.5</v>
      </c>
      <c r="BT4" s="82" t="inlineStr">
        <f aca="false">'RC Mastery Check+Question type'!P7</f>
        <is>
          <t/>
        </is>
      </c>
      <c r="BU4" s="82" t="inlineStr">
        <f aca="false">'RC Mastery Check+Question type'!Q7</f>
        <is>
          <t/>
        </is>
      </c>
      <c r="BV4" s="82" t="inlineStr">
        <f aca="false">'RC Mastery Check+Question type'!R7</f>
        <is>
          <t/>
        </is>
      </c>
      <c r="BW4" s="82" t="inlineStr">
        <f aca="false">'RC Mastery Check+Question type'!S7</f>
        <is>
          <t/>
        </is>
      </c>
      <c r="BX4" s="82" t="inlineStr">
        <f aca="false">'RC Mastery Check+Question type'!T7</f>
        <is>
          <t/>
        </is>
      </c>
      <c r="BY4" s="82" t="inlineStr">
        <f aca="false">'RC Mastery Check+Question type'!U7</f>
        <is>
          <t/>
        </is>
      </c>
      <c r="BZ4" s="82" t="inlineStr">
        <f aca="false">'RC Mastery Check+Question type'!V7</f>
        <is>
          <t/>
        </is>
      </c>
      <c r="CA4" s="82" t="inlineStr">
        <f aca="false">'RC Mastery Check+Question type'!W7</f>
        <is>
          <t/>
        </is>
      </c>
      <c r="CB4" s="82" t="inlineStr">
        <f aca="false">'RC Mastery Check+Question type'!X7</f>
        <is>
          <t/>
        </is>
      </c>
      <c r="CC4" s="83" t="str">
        <f aca="false">'RC Output Item+Section Type'!CC10</f>
        <v> </v>
      </c>
      <c r="CD4" s="83" t="str">
        <f aca="false">'RC Output Item+Section Type'!CD10</f>
        <v> </v>
      </c>
      <c r="CE4" s="83" t="str">
        <f aca="false">'RC Output Item+Section Type'!CE10</f>
        <v> </v>
      </c>
      <c r="CF4" s="83" t="str">
        <f aca="false">'RC Output Item+Section Type'!CF10</f>
        <v> </v>
      </c>
      <c r="CG4" s="83" t="str">
        <f aca="false">'RC Output Item+Section Type'!CG10</f>
        <v> </v>
      </c>
      <c r="CH4" s="83" t="str">
        <f aca="false">'RC Output Item+Section Type'!CH10</f>
        <v> </v>
      </c>
      <c r="CI4" s="83" t="str">
        <f aca="false">'RC Output Item+Section Type'!CI10</f>
        <v> </v>
      </c>
      <c r="CJ4" s="83" t="str">
        <f aca="false">'RC Output Item+Section Type'!CJ10</f>
        <v> </v>
      </c>
      <c r="CK4" s="83" t="str">
        <f aca="false">'RC Output Item+Section Type'!CK10</f>
        <v> </v>
      </c>
      <c r="CL4" s="83" t="str">
        <f aca="false">'RC Output Item+Section Type'!CL10</f>
        <v> </v>
      </c>
      <c r="CM4" s="83" t="str">
        <f aca="false">'RC Output Item+Section Type'!CM10</f>
        <v> </v>
      </c>
      <c r="CN4" s="83" t="str">
        <f aca="false">'RC Output Item+Section Type'!CN10</f>
        <v> </v>
      </c>
      <c r="CO4" s="0" t="n">
        <f aca="false">IF('S&amp;L'!B8="", "", 'S&amp;L'!B8)</f>
        <v>2</v>
      </c>
      <c r="CP4" s="0" t="n">
        <f aca="false">IF('S&amp;L'!C8="", "", 'S&amp;L'!C8)</f>
        <v>1</v>
      </c>
      <c r="CQ4" s="0" t="n">
        <f aca="false">IF('S&amp;L'!D8="", "", 'S&amp;L'!D8)</f>
        <v>1</v>
      </c>
      <c r="CR4" s="0" t="n">
        <f aca="false">IF('S&amp;L'!E8="", "", 'S&amp;L'!E8)</f>
        <v>1</v>
      </c>
      <c r="CS4" s="0" t="n">
        <f aca="false">IF('S&amp;L'!F8="", "", 'S&amp;L'!F8)</f>
        <v>1</v>
      </c>
      <c r="CT4" s="0" t="inlineStr">
        <f aca="false">IF('S&amp;L'!H8="", "", 'S&amp;L'!H8)</f>
        <is>
          <t/>
        </is>
      </c>
      <c r="CU4" s="0" t="inlineStr">
        <f aca="false">IF('S&amp;L'!I8="", "", 'S&amp;L'!I8)</f>
        <is>
          <t/>
        </is>
      </c>
      <c r="CV4" s="0" t="inlineStr">
        <f aca="false">IF('S&amp;L'!J8="", "", 'S&amp;L'!J8)</f>
        <is>
          <t/>
        </is>
      </c>
      <c r="CW4" s="0" t="inlineStr">
        <f aca="false">IF('S&amp;L'!K8="", "", 'S&amp;L'!K8)</f>
        <is>
          <t/>
        </is>
      </c>
      <c r="CX4" s="0" t="inlineStr">
        <f aca="false">IF('S&amp;L'!L8="", "", 'S&amp;L'!L8)</f>
        <is>
          <t/>
        </is>
      </c>
      <c r="CY4" s="0" t="inlineStr">
        <f aca="false">IF('S&amp;L'!N8="", "", 'S&amp;L'!N8)</f>
        <is>
          <t/>
        </is>
      </c>
      <c r="CZ4" s="0" t="inlineStr">
        <f aca="false">IF('S&amp;L'!O8="", "", 'S&amp;L'!O8)</f>
        <is>
          <t/>
        </is>
      </c>
      <c r="DA4" s="0" t="inlineStr">
        <f aca="false">IF('S&amp;L'!P8="", "", 'S&amp;L'!P8)</f>
        <is>
          <t/>
        </is>
      </c>
      <c r="DB4" s="0" t="inlineStr">
        <f aca="false">IF('S&amp;L'!Q8="", "", 'S&amp;L'!Q8)</f>
        <is>
          <t/>
        </is>
      </c>
      <c r="DC4" s="0" t="inlineStr">
        <f aca="false">IF('S&amp;L'!R8="", "", 'S&amp;L'!R8)</f>
        <is>
          <t/>
        </is>
      </c>
      <c r="DD4" s="82" t="inlineStr">
        <f aca="false">IF('Math Scores'!E11="","",'Math Scores'!E11)</f>
        <is>
          <t/>
        </is>
      </c>
      <c r="DE4" s="84" t="n">
        <f aca="false">IF('Cover Sheet'!V7="","",'Cover Sheet'!V7)</f>
        <v>0.15</v>
      </c>
      <c r="DF4" s="84" t="inlineStr">
        <f aca="false">IF('Math Scores'!IE11="", "", 'Math Scores'!IE11)</f>
        <is>
          <t/>
        </is>
      </c>
      <c r="DG4" s="0" t="inlineStr">
        <f aca="false">IF('Math by question type'!C8="", "", 'Math by question type'!C8)</f>
        <is>
          <t/>
        </is>
      </c>
      <c r="DH4" s="84" t="inlineStr">
        <f aca="false">IF('Math by question type'!D8="", "", 'Math by question type'!D8)</f>
        <is>
          <t/>
        </is>
      </c>
      <c r="DI4" s="84" t="inlineStr">
        <f aca="false">IF('Math by question type'!E8="", "", 'Math by question type'!E8)</f>
        <is>
          <t/>
        </is>
      </c>
      <c r="DJ4" s="84" t="inlineStr">
        <f aca="false">IF('Math by question type'!F8="", "", 'Math by question type'!F8)</f>
        <is>
          <t/>
        </is>
      </c>
      <c r="DK4" s="84" t="inlineStr">
        <f aca="false">IF('Math by question type'!G8="", "", 'Math by question type'!G8)</f>
        <is>
          <t/>
        </is>
      </c>
      <c r="DL4" s="84" t="inlineStr">
        <f aca="false">IF('Math by question type'!H8="", "", 'Math by question type'!H8)</f>
        <is>
          <t/>
        </is>
      </c>
      <c r="DM4" s="84" t="n">
        <f aca="false">IF('Math by question type'!I8="", "", 'Math by question type'!I8)</f>
        <v>0.142857142857143</v>
      </c>
      <c r="DN4" s="84" t="n">
        <f aca="false">IF('Math by question type'!J8="", "", 'Math by question type'!J8)</f>
        <v>0.225806451612903</v>
      </c>
      <c r="DO4" s="84" t="n">
        <f aca="false">IF('Math by question type'!K8="", "", 'Math by question type'!K8)</f>
        <v>0.0740740740740741</v>
      </c>
      <c r="DP4" s="84" t="inlineStr">
        <f aca="false">IF('Math by question type'!L8="", "", 'Math by question type'!L8)</f>
        <is>
          <t/>
        </is>
      </c>
      <c r="DQ4" s="84" t="inlineStr">
        <f aca="false">IF('Math by question type'!M8="", "", 'Math by question type'!M8)</f>
        <is>
          <t/>
        </is>
      </c>
      <c r="DR4" s="84" t="inlineStr">
        <f aca="false">IF('Math by question type'!N8="", "", 'Math by question type'!N8)</f>
        <is>
          <t/>
        </is>
      </c>
      <c r="DS4" s="84" t="inlineStr">
        <f aca="false">IF('Math by question type'!O8="", "", 'Math by question type'!O8)</f>
        <is>
          <t/>
        </is>
      </c>
      <c r="DT4" s="84" t="inlineStr">
        <f aca="false">IF('Math by question type'!P8="", "", 'Math by question type'!P8)</f>
        <is>
          <t/>
        </is>
      </c>
      <c r="DU4" s="84" t="inlineStr">
        <f aca="false">IF('Math by question type'!Q8="", "", 'Math by question type'!Q8)</f>
        <is>
          <t/>
        </is>
      </c>
      <c r="DV4" s="84" t="inlineStr">
        <f aca="false">IF('Math by question type'!R8&lt;&gt;"",'Math by question type'!R8,'Math by question type'!U8)</f>
        <is>
          <t/>
        </is>
      </c>
      <c r="DW4" s="84" t="inlineStr">
        <f aca="false">IF('Math by question type'!S8&lt;&gt;"",'Math by question type'!S8,'Math by question type'!V8)</f>
        <is>
          <t/>
        </is>
      </c>
      <c r="DX4" s="84" t="inlineStr">
        <f aca="false">IF('Math by question type'!T8&lt;&gt;"",'Math by question type'!T8,'Math by question type'!W8)</f>
        <is>
          <t/>
        </is>
      </c>
      <c r="DY4" s="84" t="inlineStr">
        <f aca="false">IF('Math by question type'!X8&lt;&gt;"",'Math by question type'!X8,'Math by question type'!AA8)</f>
        <is>
          <t/>
        </is>
      </c>
      <c r="DZ4" s="84" t="inlineStr">
        <f aca="false">IF('Math by question type'!Y8&lt;&gt;"",'Math by question type'!Y8,'Math by question type'!AB8)</f>
        <is>
          <t/>
        </is>
      </c>
      <c r="EA4" s="84" t="inlineStr">
        <f aca="false">IF('Math by question type'!Z8&lt;&gt;"",'Math by question type'!Z8,'Math by question type'!AC8)</f>
        <is>
          <t/>
        </is>
      </c>
      <c r="EB4" s="84" t="inlineStr">
        <f aca="false">IF('Math Output by domain'!E8="", "", 'Math Output by domain'!E8)</f>
        <is>
          <t/>
        </is>
      </c>
      <c r="EC4" s="84" t="inlineStr">
        <f aca="false">IF('Math Output by domain'!F8="", "", 'Math Output by domain'!F8)</f>
        <is>
          <t/>
        </is>
      </c>
      <c r="ED4" s="84" t="inlineStr">
        <f aca="false">IF('Math Output by domain'!G8="", "", 'Math Output by domain'!G8)</f>
        <is>
          <t/>
        </is>
      </c>
      <c r="EE4" s="84" t="inlineStr">
        <f aca="false">IF('Math Output by domain'!H8="", "", 'Math Output by domain'!H8)</f>
        <is>
          <t/>
        </is>
      </c>
      <c r="EF4" s="84" t="inlineStr">
        <f aca="false">IF('Math Output by domain'!I8="", "", 'Math Output by domain'!I8)</f>
        <is>
          <t/>
        </is>
      </c>
      <c r="EG4" s="84" t="inlineStr">
        <f aca="false">IF('Math Output by domain'!J8="", "", 'Math Output by domain'!J8)</f>
        <is>
          <t/>
        </is>
      </c>
      <c r="EH4" s="84" t="inlineStr">
        <f aca="false">IF('Math Output by domain'!K8="", "", 'Math Output by domain'!K8)</f>
        <is>
          <t/>
        </is>
      </c>
      <c r="EI4" s="84" t="inlineStr">
        <f aca="false">IF('Math Output by domain'!L8="", "", 'Math Output by domain'!L8)</f>
        <is>
          <t/>
        </is>
      </c>
      <c r="EJ4" s="84" t="inlineStr">
        <f aca="false">IF('Math Output by domain'!M8="", "", 'Math Output by domain'!M8)</f>
        <is>
          <t/>
        </is>
      </c>
      <c r="EK4" s="84" t="inlineStr">
        <f aca="false">IF('Math Output by domain'!N8="", "", 'Math Output by domain'!N8)</f>
        <is>
          <t/>
        </is>
      </c>
      <c r="EL4" s="84" t="inlineStr">
        <f aca="false">IF('Math Output by domain'!O8="", "", 'Math Output by domain'!O8)</f>
        <is>
          <t/>
        </is>
      </c>
      <c r="EM4" s="84" t="n">
        <f aca="false">IF('Math Output by domain'!P8="", "", 'Math Output by domain'!P8)</f>
        <v>0</v>
      </c>
      <c r="EN4" s="84" t="n">
        <f aca="false">IF('Math Output by domain'!Q8="", "", 'Math Output by domain'!Q8)</f>
        <v>0.3</v>
      </c>
      <c r="EO4" s="84" t="n">
        <f aca="false">IF('Math Output by domain'!R8="", "", 'Math Output by domain'!R8)</f>
        <v>0.115384615384615</v>
      </c>
      <c r="EP4" s="84" t="n">
        <f aca="false">IF('Math Output by domain'!S8="", "", 'Math Output by domain'!S8)</f>
        <v>0</v>
      </c>
      <c r="EQ4" s="84" t="n">
        <f aca="false">IF('Math Output by domain'!T8="", "", 'Math Output by domain'!T8)</f>
        <v>0.25</v>
      </c>
      <c r="ER4" s="84" t="inlineStr">
        <f aca="false">IF('Math Output by domain'!U8="", "", 'Math Output by domain'!U8)</f>
        <is>
          <t/>
        </is>
      </c>
      <c r="ES4" s="84" t="inlineStr">
        <f aca="false">IF('Math Output by domain'!V8="", "", 'Math Output by domain'!V8)</f>
        <is>
          <t/>
        </is>
      </c>
      <c r="ET4" s="84" t="inlineStr">
        <f aca="false">IF('Math Output by domain'!W8="", "", 'Math Output by domain'!W8)</f>
        <is>
          <t/>
        </is>
      </c>
      <c r="EU4" s="84" t="inlineStr">
        <f aca="false">IF('Math Output by domain'!X8="", "", 'Math Output by domain'!X8)</f>
        <is>
          <t/>
        </is>
      </c>
      <c r="EV4" s="84" t="inlineStr">
        <f aca="false">IF('Math Output by domain'!Y8="", "", 'Math Output by domain'!Y8)</f>
        <is>
          <t/>
        </is>
      </c>
      <c r="EW4" s="84" t="inlineStr">
        <f aca="false">IF('Math Output by domain'!Z8="", "", 'Math Output by domain'!Z8)</f>
        <is>
          <t/>
        </is>
      </c>
      <c r="EX4" s="84" t="inlineStr">
        <f aca="false">IF('Math Output by domain'!AA8="", "", 'Math Output by domain'!AA8)</f>
        <is>
          <t/>
        </is>
      </c>
      <c r="EY4" s="84" t="inlineStr">
        <f aca="false">IF('Math Output by domain'!AB8="", "", 'Math Output by domain'!AB8)</f>
        <is>
          <t/>
        </is>
      </c>
      <c r="EZ4" s="84" t="inlineStr">
        <f aca="false">IF('Math Output by domain'!AC8="", "", 'Math Output by domain'!AC8)</f>
        <is>
          <t/>
        </is>
      </c>
      <c r="FA4" s="84" t="inlineStr">
        <f aca="false">IF('Math Output by domain'!AD8&lt;&gt;"", 'Math Output by domain'!AD8, 'Math Output by domain'!AH8)</f>
        <is>
          <t/>
        </is>
      </c>
      <c r="FB4" s="84" t="inlineStr">
        <f aca="false">IF('Math Output by domain'!AE8&lt;&gt;"", 'Math Output by domain'!AE8, 'Math Output by domain'!AI8)</f>
        <is>
          <t/>
        </is>
      </c>
      <c r="FC4" s="84" t="inlineStr">
        <f aca="false">IF('Math Output by domain'!AF8&lt;&gt;"", 'Math Output by domain'!AF8, 'Math Output by domain'!AJ8)</f>
        <is>
          <t/>
        </is>
      </c>
      <c r="FD4" s="84" t="inlineStr">
        <f aca="false">IF('Math Output by domain'!AG8="", "", 'Math Output by domain'!AG8)</f>
        <is>
          <t/>
        </is>
      </c>
      <c r="FE4" s="84" t="inlineStr">
        <f aca="false">IF('Math Output by domain'!AK8="", "", 'Math Output by domain'!AK8)</f>
        <is>
          <t/>
        </is>
      </c>
      <c r="FF4" s="84" t="str">
        <f aca="false">IF('Math Output by domain'!AL8&lt;&gt;"",  'Math Output by domain'!AL8, 'Math Output by domain'!AQ8)</f>
        <v/>
      </c>
      <c r="FG4" s="84" t="inlineStr">
        <f aca="false">IF('Math Output by domain'!AM8="", "", 'Math Output by domain'!AM8)</f>
        <is>
          <t/>
        </is>
      </c>
      <c r="FH4" s="84" t="str">
        <f aca="false">IF('Math Output by domain'!AN8&lt;&gt;"",  'Math Output by domain'!AN8, 'Math Output by domain'!AP8)</f>
        <v/>
      </c>
      <c r="FI4" s="84" t="inlineStr">
        <f aca="false">IF('Math Output by domain'!AO8="", "", 'Math Output by domain'!AO8)</f>
        <is>
          <t/>
        </is>
      </c>
    </row>
    <row r="5" customFormat="false" ht="12.75" hidden="false" customHeight="false" outlineLevel="0" collapsed="false">
      <c r="A5" s="77" t="n">
        <f aca="false">'Cover Sheet'!A8</f>
        <v>4</v>
      </c>
      <c r="B5" s="77" t="inlineStr">
        <f aca="false">IF('Cover Sheet'!$AC$13="","",'Cover Sheet'!$AC$13)</f>
        <is>
          <t/>
        </is>
      </c>
      <c r="C5" s="77" t="str">
        <f aca="false">'Cover Sheet'!$AC$1</f>
        <v>Vivek Madinur</v>
      </c>
      <c r="D5" s="77" t="n">
        <f aca="false">'Cover Sheet'!$AE$1</f>
        <v>0</v>
      </c>
      <c r="E5" s="77" t="n">
        <f aca="false">'Cover Sheet'!$AG$1</f>
        <v>0</v>
      </c>
      <c r="F5" s="77" t="n">
        <f aca="false">'Cover Sheet'!$AI$1</f>
        <v>0</v>
      </c>
      <c r="G5" s="77" t="n">
        <f aca="false">'Cover Sheet'!$AK$1</f>
        <v>0</v>
      </c>
      <c r="H5" s="77" t="n">
        <f aca="false">'Cover Sheet'!$AC$3</f>
        <v>0</v>
      </c>
      <c r="I5" s="77" t="n">
        <f aca="false">'Cover Sheet'!$AE$3</f>
        <v>0</v>
      </c>
      <c r="J5" s="77" t="n">
        <f aca="false">'Cover Sheet'!$AG$3</f>
        <v>0</v>
      </c>
      <c r="K5" s="77" t="n">
        <f aca="false">'Cover Sheet'!$AI$3</f>
        <v>0</v>
      </c>
      <c r="L5" s="77" t="n">
        <f aca="false">'Cover Sheet'!$AK$3</f>
        <v>0</v>
      </c>
      <c r="M5" s="77" t="n">
        <f aca="false">'Cover Sheet'!$AC$2</f>
        <v>2014</v>
      </c>
      <c r="N5" s="77" t="n">
        <f aca="false">'Cover Sheet'!$AE$2</f>
        <v>0</v>
      </c>
      <c r="O5" s="77" t="n">
        <f aca="false">'Cover Sheet'!$AG$2</f>
        <v>0</v>
      </c>
      <c r="P5" s="77" t="n">
        <f aca="false">'Cover Sheet'!$AI$2</f>
        <v>0</v>
      </c>
      <c r="Q5" s="77" t="n">
        <f aca="false">'Cover Sheet'!$AK$2</f>
        <v>0</v>
      </c>
      <c r="R5" s="77" t="str">
        <f aca="false">'Cover Sheet'!$AC$5</f>
        <v>Spandana</v>
      </c>
      <c r="S5" s="77" t="str">
        <f aca="false">'Cover Sheet'!$AC$6</f>
        <v>3rd</v>
      </c>
      <c r="T5" s="77" t="str">
        <f aca="false">'Cover Sheet'!$AC$7</f>
        <v>2nd YOI</v>
      </c>
      <c r="U5" s="77" t="str">
        <f aca="false">'Cover Sheet'!$AC$8</f>
        <v>Government School - No Fees</v>
      </c>
      <c r="V5" s="77" t="n">
        <f aca="false">'Cover Sheet'!$AC$9</f>
        <v>0</v>
      </c>
      <c r="W5" s="77" t="inlineStr">
        <f aca="false">IF('Cover Sheet'!$AC$10="","",'Cover Sheet'!$AC$10)</f>
        <is>
          <t/>
        </is>
      </c>
      <c r="X5" s="78" t="inlineStr">
        <f aca="false">IF('Cover Sheet'!$Y8="","",'Cover Sheet'!$Y8)</f>
        <is>
          <t/>
        </is>
      </c>
      <c r="Y5" s="78" t="inlineStr">
        <f aca="false">IF('Cover Sheet'!$Z8="","",'Cover Sheet'!$Z8)</f>
        <is>
          <t/>
        </is>
      </c>
      <c r="Z5" s="77" t="n">
        <f aca="false">'Cover Sheet'!$AC$11</f>
        <v>0</v>
      </c>
      <c r="AA5" s="77" t="str">
        <f aca="false">IF('Cover Sheet'!$AC$12="", "", 'Cover Sheet'!$AC$12)</f>
        <v>Hyderabad</v>
      </c>
      <c r="AB5" s="77" t="inlineStr">
        <f aca="false">IF('Cover Sheet'!$AC$14="","",'Cover Sheet'!$AC$14)</f>
        <is>
          <t/>
        </is>
      </c>
      <c r="AC5" s="77" t="inlineStr">
        <f aca="false">IF('Cover Sheet'!$AC$15="","",'Cover Sheet'!$AC$15)</f>
        <is>
          <t/>
        </is>
      </c>
      <c r="AD5" s="77" t="inlineStr">
        <f aca="false">IF('Cover Sheet'!$AC$17="","",'Cover Sheet'!$AC$17)</f>
        <is>
          <t/>
        </is>
      </c>
      <c r="AE5" s="77" t="str">
        <f aca="false">IF('Cover Sheet'!$AC$4="","",'Cover Sheet'!$AC$4)</f>
        <v>vivek.madinur2014@teachforindia.org</v>
      </c>
      <c r="AF5" s="77" t="inlineStr">
        <f aca="false">IF('Cover Sheet'!$AC$20="","",'Cover Sheet'!$AC$20)</f>
        <is>
          <t/>
        </is>
      </c>
      <c r="AG5" s="77" t="str">
        <f aca="false">IF('Cover Sheet'!$AC$19="","",'Cover Sheet'!$AC$19)</f>
        <v>karthik.rapaka@teachforindia.org</v>
      </c>
      <c r="AH5" s="77" t="str">
        <f aca="false">IF('Cover Sheet'!B8="", "", 'English Scores- Leveled papers'!B10)</f>
        <v>CH.Shirisha</v>
      </c>
      <c r="AI5" s="77" t="str">
        <f aca="false">IF('Cover Sheet'!$B8="","",'Cover Sheet'!C8)</f>
        <v>Female</v>
      </c>
      <c r="AJ5" s="77" t="n">
        <f aca="false">IF('Cover Sheet'!$D8="","",'Cover Sheet'!D8)</f>
        <v>2</v>
      </c>
      <c r="AK5" s="77" t="inlineStr">
        <f aca="false">IF('Cover Sheet'!E8="","",'Cover Sheet'!E8)</f>
        <is>
          <t/>
        </is>
      </c>
      <c r="AL5" s="77" t="inlineStr">
        <f aca="false">IF('Cover Sheet'!F8="","",'Cover Sheet'!F8)</f>
        <is>
          <t/>
        </is>
      </c>
      <c r="AM5" s="77" t="inlineStr">
        <f aca="false">IF('Cover Sheet'!G8="","",'Cover Sheet'!G8)</f>
        <is>
          <t/>
        </is>
      </c>
      <c r="AN5" s="77" t="inlineStr">
        <f aca="false">IF('Cover Sheet'!H8="","",'Cover Sheet'!H8)</f>
        <is>
          <t/>
        </is>
      </c>
      <c r="AO5" s="77" t="inlineStr">
        <f aca="false">IF('Cover Sheet'!I8="","",'Cover Sheet'!I8)</f>
        <is>
          <t/>
        </is>
      </c>
      <c r="AP5" s="77" t="inlineStr">
        <f aca="false">IF('Cover Sheet'!J8="","",'Cover Sheet'!J8)</f>
        <is>
          <t/>
        </is>
      </c>
      <c r="AQ5" s="77" t="n">
        <f aca="false">IF('Cover Sheet'!K8="","",'Cover Sheet'!K8)</f>
        <v>0.2</v>
      </c>
      <c r="AR5" s="77" t="inlineStr">
        <f aca="false">IF('Cover Sheet'!L8="","",'Cover Sheet'!L8)</f>
        <is>
          <t/>
        </is>
      </c>
      <c r="AS5" s="77" t="n">
        <f aca="false">IF('Cover Sheet'!M8="","",'Cover Sheet'!M8)</f>
        <v>0</v>
      </c>
      <c r="AT5" s="77" t="n">
        <f aca="false">IF('Cover Sheet'!N8="","",'Cover Sheet'!N8)</f>
        <v>0.2</v>
      </c>
      <c r="AU5" s="77" t="inlineStr">
        <f aca="false">IF('Cover Sheet'!O8="","",'Cover Sheet'!O8)</f>
        <is>
          <t/>
        </is>
      </c>
      <c r="AV5" s="77" t="inlineStr">
        <f aca="false">IF('Cover Sheet'!P8="","",'Cover Sheet'!P8)</f>
        <is>
          <t/>
        </is>
      </c>
      <c r="AW5" s="77" t="inlineStr">
        <f aca="false">IF('Cover Sheet'!Q8="","",'Cover Sheet'!Q8)</f>
        <is>
          <t/>
        </is>
      </c>
      <c r="AX5" s="77" t="n">
        <f aca="false">IF('Cover Sheet'!R8="","",'Cover Sheet'!R8)</f>
        <v>0.25</v>
      </c>
      <c r="AY5" s="77" t="str">
        <f aca="false">IF('Cover Sheet'!S8="","",'Cover Sheet'!S8)</f>
        <v/>
      </c>
      <c r="AZ5" s="79" t="inlineStr">
        <f aca="false">IF('Cover Sheet'!T8="","",'Cover Sheet'!T8)</f>
        <is>
          <t/>
        </is>
      </c>
      <c r="BA5" s="79" t="n">
        <f aca="false">IF('Cover Sheet'!U8="","",'Cover Sheet'!U8)</f>
        <v>0.15</v>
      </c>
      <c r="BB5" s="79" t="n">
        <f aca="false">IF('Cover Sheet'!V8="","",'Cover Sheet'!V8)</f>
        <v>0.29</v>
      </c>
      <c r="BC5" s="79" t="n">
        <f aca="false">IF('Cover Sheet'!W8="","",'Cover Sheet'!W8)</f>
        <v>0.14</v>
      </c>
      <c r="BD5" s="79" t="inlineStr">
        <f aca="false">IF('Cover Sheet'!X8="","",'Cover Sheet'!X8)</f>
        <is>
          <t/>
        </is>
      </c>
      <c r="BE5" s="80" t="n">
        <f aca="false">'RC Mastery Check+Question type'!I8</f>
        <v>1</v>
      </c>
      <c r="BF5" s="80" t="n">
        <f aca="false">'RC Mastery Check+Question type'!J8</f>
        <v>0.6</v>
      </c>
      <c r="BG5" s="80" t="inlineStr">
        <f aca="false">'RC Mastery Check+Question type'!K8</f>
        <is>
          <t/>
        </is>
      </c>
      <c r="BH5" s="81" t="inlineStr">
        <f aca="false">IF('RC Mastery Check+Question type'!DR8="", "", 'RC Mastery Check+Question type'!DR8)</f>
        <is>
          <t/>
        </is>
      </c>
      <c r="BI5" s="81" t="inlineStr">
        <f aca="false">IF('RC Mastery Check+Question type'!EJ8="", "", 'RC Mastery Check+Question type'!EJ8)</f>
        <is>
          <t/>
        </is>
      </c>
      <c r="BJ5" s="81" t="inlineStr">
        <f aca="false">IF('RC Mastery Check+Question type'!EZ8="", "", 'RC Mastery Check+Question type'!EZ8)</f>
        <is>
          <t/>
        </is>
      </c>
      <c r="BK5" s="0" t="inlineStr">
        <f aca="false">'RF tracking'!C8</f>
        <is>
          <t/>
        </is>
      </c>
      <c r="BL5" s="0" t="inlineStr">
        <f aca="false">'RF tracking'!D8</f>
        <is>
          <t/>
        </is>
      </c>
      <c r="BM5" s="0" t="inlineStr">
        <f aca="false">'RF tracking'!X8</f>
        <is>
          <t/>
        </is>
      </c>
      <c r="BN5" s="0" t="inlineStr">
        <f aca="false">'RF tracking'!Y8</f>
        <is>
          <t/>
        </is>
      </c>
      <c r="BO5" s="82" t="inlineStr">
        <f aca="false">IF('RF tracking'!AQ8="", "", 'RF tracking'!AQ8)</f>
        <is>
          <t/>
        </is>
      </c>
      <c r="BP5" s="82" t="inlineStr">
        <f aca="false">'RC Mastery Check+Question type'!L8</f>
        <is>
          <t/>
        </is>
      </c>
      <c r="BQ5" s="82" t="n">
        <f aca="false">'RC Mastery Check+Question type'!M8</f>
        <v>1</v>
      </c>
      <c r="BR5" s="82" t="n">
        <f aca="false">'RC Mastery Check+Question type'!N8</f>
        <v>0.6</v>
      </c>
      <c r="BS5" s="82" t="inlineStr">
        <f aca="false">'RC Mastery Check+Question type'!O8</f>
        <is>
          <t/>
        </is>
      </c>
      <c r="BT5" s="82" t="inlineStr">
        <f aca="false">'RC Mastery Check+Question type'!P8</f>
        <is>
          <t/>
        </is>
      </c>
      <c r="BU5" s="82" t="inlineStr">
        <f aca="false">'RC Mastery Check+Question type'!Q8</f>
        <is>
          <t/>
        </is>
      </c>
      <c r="BV5" s="82" t="inlineStr">
        <f aca="false">'RC Mastery Check+Question type'!R8</f>
        <is>
          <t/>
        </is>
      </c>
      <c r="BW5" s="82" t="inlineStr">
        <f aca="false">'RC Mastery Check+Question type'!S8</f>
        <is>
          <t/>
        </is>
      </c>
      <c r="BX5" s="82" t="inlineStr">
        <f aca="false">'RC Mastery Check+Question type'!T8</f>
        <is>
          <t/>
        </is>
      </c>
      <c r="BY5" s="82" t="inlineStr">
        <f aca="false">'RC Mastery Check+Question type'!U8</f>
        <is>
          <t/>
        </is>
      </c>
      <c r="BZ5" s="82" t="inlineStr">
        <f aca="false">'RC Mastery Check+Question type'!V8</f>
        <is>
          <t/>
        </is>
      </c>
      <c r="CA5" s="82" t="inlineStr">
        <f aca="false">'RC Mastery Check+Question type'!W8</f>
        <is>
          <t/>
        </is>
      </c>
      <c r="CB5" s="82" t="inlineStr">
        <f aca="false">'RC Mastery Check+Question type'!X8</f>
        <is>
          <t/>
        </is>
      </c>
      <c r="CC5" s="83" t="str">
        <f aca="false">'RC Output Item+Section Type'!CC11</f>
        <v> </v>
      </c>
      <c r="CD5" s="83" t="str">
        <f aca="false">'RC Output Item+Section Type'!CD11</f>
        <v> </v>
      </c>
      <c r="CE5" s="83" t="str">
        <f aca="false">'RC Output Item+Section Type'!CE11</f>
        <v> </v>
      </c>
      <c r="CF5" s="83" t="str">
        <f aca="false">'RC Output Item+Section Type'!CF11</f>
        <v> </v>
      </c>
      <c r="CG5" s="83" t="str">
        <f aca="false">'RC Output Item+Section Type'!CG11</f>
        <v> </v>
      </c>
      <c r="CH5" s="83" t="str">
        <f aca="false">'RC Output Item+Section Type'!CH11</f>
        <v> </v>
      </c>
      <c r="CI5" s="83" t="str">
        <f aca="false">'RC Output Item+Section Type'!CI11</f>
        <v> </v>
      </c>
      <c r="CJ5" s="83" t="str">
        <f aca="false">'RC Output Item+Section Type'!CJ11</f>
        <v> </v>
      </c>
      <c r="CK5" s="83" t="str">
        <f aca="false">'RC Output Item+Section Type'!CK11</f>
        <v> </v>
      </c>
      <c r="CL5" s="83" t="str">
        <f aca="false">'RC Output Item+Section Type'!CL11</f>
        <v> </v>
      </c>
      <c r="CM5" s="83" t="str">
        <f aca="false">'RC Output Item+Section Type'!CM11</f>
        <v> </v>
      </c>
      <c r="CN5" s="83" t="str">
        <f aca="false">'RC Output Item+Section Type'!CN11</f>
        <v> </v>
      </c>
      <c r="CO5" s="0" t="n">
        <f aca="false">IF('S&amp;L'!B9="", "", 'S&amp;L'!B9)</f>
        <v>1</v>
      </c>
      <c r="CP5" s="0" t="n">
        <f aca="false">IF('S&amp;L'!C9="", "", 'S&amp;L'!C9)</f>
        <v>1</v>
      </c>
      <c r="CQ5" s="0" t="n">
        <f aca="false">IF('S&amp;L'!D9="", "", 'S&amp;L'!D9)</f>
        <v>1</v>
      </c>
      <c r="CR5" s="0" t="n">
        <f aca="false">IF('S&amp;L'!E9="", "", 'S&amp;L'!E9)</f>
        <v>1</v>
      </c>
      <c r="CS5" s="0" t="n">
        <f aca="false">IF('S&amp;L'!F9="", "", 'S&amp;L'!F9)</f>
        <v>1</v>
      </c>
      <c r="CT5" s="0" t="inlineStr">
        <f aca="false">IF('S&amp;L'!H9="", "", 'S&amp;L'!H9)</f>
        <is>
          <t/>
        </is>
      </c>
      <c r="CU5" s="0" t="inlineStr">
        <f aca="false">IF('S&amp;L'!I9="", "", 'S&amp;L'!I9)</f>
        <is>
          <t/>
        </is>
      </c>
      <c r="CV5" s="0" t="inlineStr">
        <f aca="false">IF('S&amp;L'!J9="", "", 'S&amp;L'!J9)</f>
        <is>
          <t/>
        </is>
      </c>
      <c r="CW5" s="0" t="inlineStr">
        <f aca="false">IF('S&amp;L'!K9="", "", 'S&amp;L'!K9)</f>
        <is>
          <t/>
        </is>
      </c>
      <c r="CX5" s="0" t="inlineStr">
        <f aca="false">IF('S&amp;L'!L9="", "", 'S&amp;L'!L9)</f>
        <is>
          <t/>
        </is>
      </c>
      <c r="CY5" s="0" t="inlineStr">
        <f aca="false">IF('S&amp;L'!N9="", "", 'S&amp;L'!N9)</f>
        <is>
          <t/>
        </is>
      </c>
      <c r="CZ5" s="0" t="inlineStr">
        <f aca="false">IF('S&amp;L'!O9="", "", 'S&amp;L'!O9)</f>
        <is>
          <t/>
        </is>
      </c>
      <c r="DA5" s="0" t="inlineStr">
        <f aca="false">IF('S&amp;L'!P9="", "", 'S&amp;L'!P9)</f>
        <is>
          <t/>
        </is>
      </c>
      <c r="DB5" s="0" t="inlineStr">
        <f aca="false">IF('S&amp;L'!Q9="", "", 'S&amp;L'!Q9)</f>
        <is>
          <t/>
        </is>
      </c>
      <c r="DC5" s="0" t="inlineStr">
        <f aca="false">IF('S&amp;L'!R9="", "", 'S&amp;L'!R9)</f>
        <is>
          <t/>
        </is>
      </c>
      <c r="DD5" s="82" t="inlineStr">
        <f aca="false">IF('Math Scores'!E12="","",'Math Scores'!E12)</f>
        <is>
          <t/>
        </is>
      </c>
      <c r="DE5" s="84" t="n">
        <f aca="false">IF('Cover Sheet'!V8="","",'Cover Sheet'!V8)</f>
        <v>0.29</v>
      </c>
      <c r="DF5" s="84" t="inlineStr">
        <f aca="false">IF('Math Scores'!IE12="", "", 'Math Scores'!IE12)</f>
        <is>
          <t/>
        </is>
      </c>
      <c r="DG5" s="0" t="inlineStr">
        <f aca="false">IF('Math by question type'!C9="", "", 'Math by question type'!C9)</f>
        <is>
          <t/>
        </is>
      </c>
      <c r="DH5" s="84" t="inlineStr">
        <f aca="false">IF('Math by question type'!D9="", "", 'Math by question type'!D9)</f>
        <is>
          <t/>
        </is>
      </c>
      <c r="DI5" s="84" t="inlineStr">
        <f aca="false">IF('Math by question type'!E9="", "", 'Math by question type'!E9)</f>
        <is>
          <t/>
        </is>
      </c>
      <c r="DJ5" s="84" t="inlineStr">
        <f aca="false">IF('Math by question type'!F9="", "", 'Math by question type'!F9)</f>
        <is>
          <t/>
        </is>
      </c>
      <c r="DK5" s="84" t="inlineStr">
        <f aca="false">IF('Math by question type'!G9="", "", 'Math by question type'!G9)</f>
        <is>
          <t/>
        </is>
      </c>
      <c r="DL5" s="84" t="inlineStr">
        <f aca="false">IF('Math by question type'!H9="", "", 'Math by question type'!H9)</f>
        <is>
          <t/>
        </is>
      </c>
      <c r="DM5" s="84" t="n">
        <f aca="false">IF('Math by question type'!I9="", "", 'Math by question type'!I9)</f>
        <v>0.190476190476191</v>
      </c>
      <c r="DN5" s="84" t="n">
        <f aca="false">IF('Math by question type'!J9="", "", 'Math by question type'!J9)</f>
        <v>0.516129032258065</v>
      </c>
      <c r="DO5" s="84" t="n">
        <f aca="false">IF('Math by question type'!K9="", "", 'Math by question type'!K9)</f>
        <v>0.185185185185185</v>
      </c>
      <c r="DP5" s="84" t="inlineStr">
        <f aca="false">IF('Math by question type'!L9="", "", 'Math by question type'!L9)</f>
        <is>
          <t/>
        </is>
      </c>
      <c r="DQ5" s="84" t="inlineStr">
        <f aca="false">IF('Math by question type'!M9="", "", 'Math by question type'!M9)</f>
        <is>
          <t/>
        </is>
      </c>
      <c r="DR5" s="84" t="inlineStr">
        <f aca="false">IF('Math by question type'!N9="", "", 'Math by question type'!N9)</f>
        <is>
          <t/>
        </is>
      </c>
      <c r="DS5" s="84" t="inlineStr">
        <f aca="false">IF('Math by question type'!O9="", "", 'Math by question type'!O9)</f>
        <is>
          <t/>
        </is>
      </c>
      <c r="DT5" s="84" t="inlineStr">
        <f aca="false">IF('Math by question type'!P9="", "", 'Math by question type'!P9)</f>
        <is>
          <t/>
        </is>
      </c>
      <c r="DU5" s="84" t="inlineStr">
        <f aca="false">IF('Math by question type'!Q9="", "", 'Math by question type'!Q9)</f>
        <is>
          <t/>
        </is>
      </c>
      <c r="DV5" s="84" t="inlineStr">
        <f aca="false">IF('Math by question type'!R9&lt;&gt;"",'Math by question type'!R9,'Math by question type'!U9)</f>
        <is>
          <t/>
        </is>
      </c>
      <c r="DW5" s="84" t="inlineStr">
        <f aca="false">IF('Math by question type'!S9&lt;&gt;"",'Math by question type'!S9,'Math by question type'!V9)</f>
        <is>
          <t/>
        </is>
      </c>
      <c r="DX5" s="84" t="inlineStr">
        <f aca="false">IF('Math by question type'!T9&lt;&gt;"",'Math by question type'!T9,'Math by question type'!W9)</f>
        <is>
          <t/>
        </is>
      </c>
      <c r="DY5" s="84" t="inlineStr">
        <f aca="false">IF('Math by question type'!X9&lt;&gt;"",'Math by question type'!X9,'Math by question type'!AA9)</f>
        <is>
          <t/>
        </is>
      </c>
      <c r="DZ5" s="84" t="inlineStr">
        <f aca="false">IF('Math by question type'!Y9&lt;&gt;"",'Math by question type'!Y9,'Math by question type'!AB9)</f>
        <is>
          <t/>
        </is>
      </c>
      <c r="EA5" s="84" t="inlineStr">
        <f aca="false">IF('Math by question type'!Z9&lt;&gt;"",'Math by question type'!Z9,'Math by question type'!AC9)</f>
        <is>
          <t/>
        </is>
      </c>
      <c r="EB5" s="84" t="inlineStr">
        <f aca="false">IF('Math Output by domain'!E9="", "", 'Math Output by domain'!E9)</f>
        <is>
          <t/>
        </is>
      </c>
      <c r="EC5" s="84" t="inlineStr">
        <f aca="false">IF('Math Output by domain'!F9="", "", 'Math Output by domain'!F9)</f>
        <is>
          <t/>
        </is>
      </c>
      <c r="ED5" s="84" t="inlineStr">
        <f aca="false">IF('Math Output by domain'!G9="", "", 'Math Output by domain'!G9)</f>
        <is>
          <t/>
        </is>
      </c>
      <c r="EE5" s="84" t="inlineStr">
        <f aca="false">IF('Math Output by domain'!H9="", "", 'Math Output by domain'!H9)</f>
        <is>
          <t/>
        </is>
      </c>
      <c r="EF5" s="84" t="inlineStr">
        <f aca="false">IF('Math Output by domain'!I9="", "", 'Math Output by domain'!I9)</f>
        <is>
          <t/>
        </is>
      </c>
      <c r="EG5" s="84" t="inlineStr">
        <f aca="false">IF('Math Output by domain'!J9="", "", 'Math Output by domain'!J9)</f>
        <is>
          <t/>
        </is>
      </c>
      <c r="EH5" s="84" t="inlineStr">
        <f aca="false">IF('Math Output by domain'!K9="", "", 'Math Output by domain'!K9)</f>
        <is>
          <t/>
        </is>
      </c>
      <c r="EI5" s="84" t="inlineStr">
        <f aca="false">IF('Math Output by domain'!L9="", "", 'Math Output by domain'!L9)</f>
        <is>
          <t/>
        </is>
      </c>
      <c r="EJ5" s="84" t="inlineStr">
        <f aca="false">IF('Math Output by domain'!M9="", "", 'Math Output by domain'!M9)</f>
        <is>
          <t/>
        </is>
      </c>
      <c r="EK5" s="84" t="inlineStr">
        <f aca="false">IF('Math Output by domain'!N9="", "", 'Math Output by domain'!N9)</f>
        <is>
          <t/>
        </is>
      </c>
      <c r="EL5" s="84" t="inlineStr">
        <f aca="false">IF('Math Output by domain'!O9="", "", 'Math Output by domain'!O9)</f>
        <is>
          <t/>
        </is>
      </c>
      <c r="EM5" s="84" t="n">
        <f aca="false">IF('Math Output by domain'!P9="", "", 'Math Output by domain'!P9)</f>
        <v>0.0714285714285714</v>
      </c>
      <c r="EN5" s="84" t="n">
        <f aca="false">IF('Math Output by domain'!Q9="", "", 'Math Output by domain'!Q9)</f>
        <v>0.6</v>
      </c>
      <c r="EO5" s="84" t="n">
        <f aca="false">IF('Math Output by domain'!R9="", "", 'Math Output by domain'!R9)</f>
        <v>0.230769230769231</v>
      </c>
      <c r="EP5" s="84" t="n">
        <f aca="false">IF('Math Output by domain'!S9="", "", 'Math Output by domain'!S9)</f>
        <v>0</v>
      </c>
      <c r="EQ5" s="84" t="n">
        <f aca="false">IF('Math Output by domain'!T9="", "", 'Math Output by domain'!T9)</f>
        <v>0.375</v>
      </c>
      <c r="ER5" s="84" t="inlineStr">
        <f aca="false">IF('Math Output by domain'!U9="", "", 'Math Output by domain'!U9)</f>
        <is>
          <t/>
        </is>
      </c>
      <c r="ES5" s="84" t="inlineStr">
        <f aca="false">IF('Math Output by domain'!V9="", "", 'Math Output by domain'!V9)</f>
        <is>
          <t/>
        </is>
      </c>
      <c r="ET5" s="84" t="inlineStr">
        <f aca="false">IF('Math Output by domain'!W9="", "", 'Math Output by domain'!W9)</f>
        <is>
          <t/>
        </is>
      </c>
      <c r="EU5" s="84" t="inlineStr">
        <f aca="false">IF('Math Output by domain'!X9="", "", 'Math Output by domain'!X9)</f>
        <is>
          <t/>
        </is>
      </c>
      <c r="EV5" s="84" t="inlineStr">
        <f aca="false">IF('Math Output by domain'!Y9="", "", 'Math Output by domain'!Y9)</f>
        <is>
          <t/>
        </is>
      </c>
      <c r="EW5" s="84" t="inlineStr">
        <f aca="false">IF('Math Output by domain'!Z9="", "", 'Math Output by domain'!Z9)</f>
        <is>
          <t/>
        </is>
      </c>
      <c r="EX5" s="84" t="inlineStr">
        <f aca="false">IF('Math Output by domain'!AA9="", "", 'Math Output by domain'!AA9)</f>
        <is>
          <t/>
        </is>
      </c>
      <c r="EY5" s="84" t="inlineStr">
        <f aca="false">IF('Math Output by domain'!AB9="", "", 'Math Output by domain'!AB9)</f>
        <is>
          <t/>
        </is>
      </c>
      <c r="EZ5" s="84" t="inlineStr">
        <f aca="false">IF('Math Output by domain'!AC9="", "", 'Math Output by domain'!AC9)</f>
        <is>
          <t/>
        </is>
      </c>
      <c r="FA5" s="84" t="inlineStr">
        <f aca="false">IF('Math Output by domain'!AD9&lt;&gt;"", 'Math Output by domain'!AD9, 'Math Output by domain'!AH9)</f>
        <is>
          <t/>
        </is>
      </c>
      <c r="FB5" s="84" t="inlineStr">
        <f aca="false">IF('Math Output by domain'!AE9&lt;&gt;"", 'Math Output by domain'!AE9, 'Math Output by domain'!AI9)</f>
        <is>
          <t/>
        </is>
      </c>
      <c r="FC5" s="84" t="inlineStr">
        <f aca="false">IF('Math Output by domain'!AF9&lt;&gt;"", 'Math Output by domain'!AF9, 'Math Output by domain'!AJ9)</f>
        <is>
          <t/>
        </is>
      </c>
      <c r="FD5" s="84" t="inlineStr">
        <f aca="false">IF('Math Output by domain'!AG9="", "", 'Math Output by domain'!AG9)</f>
        <is>
          <t/>
        </is>
      </c>
      <c r="FE5" s="84" t="inlineStr">
        <f aca="false">IF('Math Output by domain'!AK9="", "", 'Math Output by domain'!AK9)</f>
        <is>
          <t/>
        </is>
      </c>
      <c r="FF5" s="84" t="str">
        <f aca="false">IF('Math Output by domain'!AL9&lt;&gt;"",  'Math Output by domain'!AL9, 'Math Output by domain'!AQ9)</f>
        <v/>
      </c>
      <c r="FG5" s="84" t="inlineStr">
        <f aca="false">IF('Math Output by domain'!AM9="", "", 'Math Output by domain'!AM9)</f>
        <is>
          <t/>
        </is>
      </c>
      <c r="FH5" s="84" t="str">
        <f aca="false">IF('Math Output by domain'!AN9&lt;&gt;"",  'Math Output by domain'!AN9, 'Math Output by domain'!AP9)</f>
        <v/>
      </c>
      <c r="FI5" s="84" t="inlineStr">
        <f aca="false">IF('Math Output by domain'!AO9="", "", 'Math Output by domain'!AO9)</f>
        <is>
          <t/>
        </is>
      </c>
    </row>
    <row r="6" customFormat="false" ht="12.75" hidden="false" customHeight="false" outlineLevel="0" collapsed="false">
      <c r="A6" s="77" t="n">
        <f aca="false">'Cover Sheet'!A9</f>
        <v>5</v>
      </c>
      <c r="B6" s="77" t="inlineStr">
        <f aca="false">IF('Cover Sheet'!$AC$13="","",'Cover Sheet'!$AC$13)</f>
        <is>
          <t/>
        </is>
      </c>
      <c r="C6" s="77" t="str">
        <f aca="false">'Cover Sheet'!$AC$1</f>
        <v>Vivek Madinur</v>
      </c>
      <c r="D6" s="77" t="n">
        <f aca="false">'Cover Sheet'!$AE$1</f>
        <v>0</v>
      </c>
      <c r="E6" s="77" t="n">
        <f aca="false">'Cover Sheet'!$AG$1</f>
        <v>0</v>
      </c>
      <c r="F6" s="77" t="n">
        <f aca="false">'Cover Sheet'!$AI$1</f>
        <v>0</v>
      </c>
      <c r="G6" s="77" t="n">
        <f aca="false">'Cover Sheet'!$AK$1</f>
        <v>0</v>
      </c>
      <c r="H6" s="77" t="n">
        <f aca="false">'Cover Sheet'!$AC$3</f>
        <v>0</v>
      </c>
      <c r="I6" s="77" t="n">
        <f aca="false">'Cover Sheet'!$AE$3</f>
        <v>0</v>
      </c>
      <c r="J6" s="77" t="n">
        <f aca="false">'Cover Sheet'!$AG$3</f>
        <v>0</v>
      </c>
      <c r="K6" s="77" t="n">
        <f aca="false">'Cover Sheet'!$AI$3</f>
        <v>0</v>
      </c>
      <c r="L6" s="77" t="n">
        <f aca="false">'Cover Sheet'!$AK$3</f>
        <v>0</v>
      </c>
      <c r="M6" s="77" t="n">
        <f aca="false">'Cover Sheet'!$AC$2</f>
        <v>2014</v>
      </c>
      <c r="N6" s="77" t="n">
        <f aca="false">'Cover Sheet'!$AE$2</f>
        <v>0</v>
      </c>
      <c r="O6" s="77" t="n">
        <f aca="false">'Cover Sheet'!$AG$2</f>
        <v>0</v>
      </c>
      <c r="P6" s="77" t="n">
        <f aca="false">'Cover Sheet'!$AI$2</f>
        <v>0</v>
      </c>
      <c r="Q6" s="77" t="n">
        <f aca="false">'Cover Sheet'!$AK$2</f>
        <v>0</v>
      </c>
      <c r="R6" s="77" t="str">
        <f aca="false">'Cover Sheet'!$AC$5</f>
        <v>Spandana</v>
      </c>
      <c r="S6" s="77" t="str">
        <f aca="false">'Cover Sheet'!$AC$6</f>
        <v>3rd</v>
      </c>
      <c r="T6" s="77" t="str">
        <f aca="false">'Cover Sheet'!$AC$7</f>
        <v>2nd YOI</v>
      </c>
      <c r="U6" s="77" t="str">
        <f aca="false">'Cover Sheet'!$AC$8</f>
        <v>Government School - No Fees</v>
      </c>
      <c r="V6" s="77" t="n">
        <f aca="false">'Cover Sheet'!$AC$9</f>
        <v>0</v>
      </c>
      <c r="W6" s="77" t="inlineStr">
        <f aca="false">IF('Cover Sheet'!$AC$10="","",'Cover Sheet'!$AC$10)</f>
        <is>
          <t/>
        </is>
      </c>
      <c r="X6" s="78" t="inlineStr">
        <f aca="false">IF('Cover Sheet'!$Y9="","",'Cover Sheet'!$Y9)</f>
        <is>
          <t/>
        </is>
      </c>
      <c r="Y6" s="78" t="inlineStr">
        <f aca="false">IF('Cover Sheet'!$Z9="","",'Cover Sheet'!$Z9)</f>
        <is>
          <t/>
        </is>
      </c>
      <c r="Z6" s="77" t="n">
        <f aca="false">'Cover Sheet'!$AC$11</f>
        <v>0</v>
      </c>
      <c r="AA6" s="77" t="str">
        <f aca="false">IF('Cover Sheet'!$AC$12="", "", 'Cover Sheet'!$AC$12)</f>
        <v>Hyderabad</v>
      </c>
      <c r="AB6" s="77" t="inlineStr">
        <f aca="false">IF('Cover Sheet'!$AC$14="","",'Cover Sheet'!$AC$14)</f>
        <is>
          <t/>
        </is>
      </c>
      <c r="AC6" s="77" t="inlineStr">
        <f aca="false">IF('Cover Sheet'!$AC$15="","",'Cover Sheet'!$AC$15)</f>
        <is>
          <t/>
        </is>
      </c>
      <c r="AD6" s="77" t="inlineStr">
        <f aca="false">IF('Cover Sheet'!$AC$17="","",'Cover Sheet'!$AC$17)</f>
        <is>
          <t/>
        </is>
      </c>
      <c r="AE6" s="77" t="str">
        <f aca="false">IF('Cover Sheet'!$AC$4="","",'Cover Sheet'!$AC$4)</f>
        <v>vivek.madinur2014@teachforindia.org</v>
      </c>
      <c r="AF6" s="77" t="inlineStr">
        <f aca="false">IF('Cover Sheet'!$AC$20="","",'Cover Sheet'!$AC$20)</f>
        <is>
          <t/>
        </is>
      </c>
      <c r="AG6" s="77" t="str">
        <f aca="false">IF('Cover Sheet'!$AC$19="","",'Cover Sheet'!$AC$19)</f>
        <v>karthik.rapaka@teachforindia.org</v>
      </c>
      <c r="AH6" s="77" t="str">
        <f aca="false">IF('Cover Sheet'!B9="", "", 'English Scores- Leveled papers'!B11)</f>
        <v>D.Vanaja</v>
      </c>
      <c r="AI6" s="77" t="str">
        <f aca="false">IF('Cover Sheet'!$B9="","",'Cover Sheet'!C9)</f>
        <v>Female</v>
      </c>
      <c r="AJ6" s="77" t="n">
        <f aca="false">IF('Cover Sheet'!$D9="","",'Cover Sheet'!D9)</f>
        <v>2</v>
      </c>
      <c r="AK6" s="77" t="inlineStr">
        <f aca="false">IF('Cover Sheet'!E9="","",'Cover Sheet'!E9)</f>
        <is>
          <t/>
        </is>
      </c>
      <c r="AL6" s="77" t="inlineStr">
        <f aca="false">IF('Cover Sheet'!F9="","",'Cover Sheet'!F9)</f>
        <is>
          <t/>
        </is>
      </c>
      <c r="AM6" s="77" t="inlineStr">
        <f aca="false">IF('Cover Sheet'!G9="","",'Cover Sheet'!G9)</f>
        <is>
          <t/>
        </is>
      </c>
      <c r="AN6" s="77" t="inlineStr">
        <f aca="false">IF('Cover Sheet'!H9="","",'Cover Sheet'!H9)</f>
        <is>
          <t/>
        </is>
      </c>
      <c r="AO6" s="77" t="inlineStr">
        <f aca="false">IF('Cover Sheet'!I9="","",'Cover Sheet'!I9)</f>
        <is>
          <t/>
        </is>
      </c>
      <c r="AP6" s="77" t="inlineStr">
        <f aca="false">IF('Cover Sheet'!J9="","",'Cover Sheet'!J9)</f>
        <is>
          <t/>
        </is>
      </c>
      <c r="AQ6" s="77" t="n">
        <f aca="false">IF('Cover Sheet'!K9="","",'Cover Sheet'!K9)</f>
        <v>0</v>
      </c>
      <c r="AR6" s="77" t="inlineStr">
        <f aca="false">IF('Cover Sheet'!L9="","",'Cover Sheet'!L9)</f>
        <is>
          <t/>
        </is>
      </c>
      <c r="AS6" s="77" t="n">
        <f aca="false">IF('Cover Sheet'!M9="","",'Cover Sheet'!M9)</f>
        <v>1</v>
      </c>
      <c r="AT6" s="77" t="n">
        <f aca="false">IF('Cover Sheet'!N9="","",'Cover Sheet'!N9)</f>
        <v>1</v>
      </c>
      <c r="AU6" s="77" t="inlineStr">
        <f aca="false">IF('Cover Sheet'!O9="","",'Cover Sheet'!O9)</f>
        <is>
          <t/>
        </is>
      </c>
      <c r="AV6" s="77" t="inlineStr">
        <f aca="false">IF('Cover Sheet'!P9="","",'Cover Sheet'!P9)</f>
        <is>
          <t/>
        </is>
      </c>
      <c r="AW6" s="77" t="inlineStr">
        <f aca="false">IF('Cover Sheet'!Q9="","",'Cover Sheet'!Q9)</f>
        <is>
          <t/>
        </is>
      </c>
      <c r="AX6" s="77" t="n">
        <f aca="false">IF('Cover Sheet'!R9="","",'Cover Sheet'!R9)</f>
        <v>0.583333333333333</v>
      </c>
      <c r="AY6" s="77" t="str">
        <f aca="false">IF('Cover Sheet'!S9="","",'Cover Sheet'!S9)</f>
        <v/>
      </c>
      <c r="AZ6" s="79" t="inlineStr">
        <f aca="false">IF('Cover Sheet'!T9="","",'Cover Sheet'!T9)</f>
        <is>
          <t/>
        </is>
      </c>
      <c r="BA6" s="79" t="n">
        <f aca="false">IF('Cover Sheet'!U9="","",'Cover Sheet'!U9)</f>
        <v>0.23</v>
      </c>
      <c r="BB6" s="79" t="n">
        <f aca="false">IF('Cover Sheet'!V9="","",'Cover Sheet'!V9)</f>
        <v>0.55</v>
      </c>
      <c r="BC6" s="79" t="n">
        <f aca="false">IF('Cover Sheet'!W9="","",'Cover Sheet'!W9)</f>
        <v>0.32</v>
      </c>
      <c r="BD6" s="79" t="inlineStr">
        <f aca="false">IF('Cover Sheet'!X9="","",'Cover Sheet'!X9)</f>
        <is>
          <t/>
        </is>
      </c>
      <c r="BE6" s="80" t="n">
        <f aca="false">'RC Mastery Check+Question type'!I9</f>
        <v>0.8</v>
      </c>
      <c r="BF6" s="80" t="inlineStr">
        <f aca="false">'RC Mastery Check+Question type'!J9</f>
        <is>
          <t/>
        </is>
      </c>
      <c r="BG6" s="80" t="n">
        <f aca="false">'RC Mastery Check+Question type'!K9</f>
        <v>1</v>
      </c>
      <c r="BH6" s="81" t="inlineStr">
        <f aca="false">IF('RC Mastery Check+Question type'!DR9="", "", 'RC Mastery Check+Question type'!DR9)</f>
        <is>
          <t/>
        </is>
      </c>
      <c r="BI6" s="81" t="inlineStr">
        <f aca="false">IF('RC Mastery Check+Question type'!EJ9="", "", 'RC Mastery Check+Question type'!EJ9)</f>
        <is>
          <t/>
        </is>
      </c>
      <c r="BJ6" s="81" t="inlineStr">
        <f aca="false">IF('RC Mastery Check+Question type'!EZ9="", "", 'RC Mastery Check+Question type'!EZ9)</f>
        <is>
          <t/>
        </is>
      </c>
      <c r="BK6" s="0" t="str">
        <f aca="false">'RF tracking'!C9</f>
        <v/>
      </c>
      <c r="BL6" s="0" t="str">
        <f aca="false">'RF tracking'!D9</f>
        <v/>
      </c>
      <c r="BM6" s="0" t="inlineStr">
        <f aca="false">'RF tracking'!X9</f>
        <is>
          <t/>
        </is>
      </c>
      <c r="BN6" s="0" t="inlineStr">
        <f aca="false">'RF tracking'!Y9</f>
        <is>
          <t/>
        </is>
      </c>
      <c r="BO6" s="82" t="inlineStr">
        <f aca="false">IF('RF tracking'!AQ9="", "", 'RF tracking'!AQ9)</f>
        <is>
          <t/>
        </is>
      </c>
      <c r="BP6" s="82" t="inlineStr">
        <f aca="false">'RC Mastery Check+Question type'!L9</f>
        <is>
          <t/>
        </is>
      </c>
      <c r="BQ6" s="82" t="inlineStr">
        <f aca="false">'RC Mastery Check+Question type'!M9</f>
        <is>
          <t/>
        </is>
      </c>
      <c r="BR6" s="82" t="n">
        <f aca="false">'RC Mastery Check+Question type'!N9</f>
        <v>1</v>
      </c>
      <c r="BS6" s="82" t="n">
        <f aca="false">'RC Mastery Check+Question type'!O9</f>
        <v>0.8</v>
      </c>
      <c r="BT6" s="82" t="inlineStr">
        <f aca="false">'RC Mastery Check+Question type'!P9</f>
        <is>
          <t/>
        </is>
      </c>
      <c r="BU6" s="82" t="inlineStr">
        <f aca="false">'RC Mastery Check+Question type'!Q9</f>
        <is>
          <t/>
        </is>
      </c>
      <c r="BV6" s="82" t="inlineStr">
        <f aca="false">'RC Mastery Check+Question type'!R9</f>
        <is>
          <t/>
        </is>
      </c>
      <c r="BW6" s="82" t="inlineStr">
        <f aca="false">'RC Mastery Check+Question type'!S9</f>
        <is>
          <t/>
        </is>
      </c>
      <c r="BX6" s="82" t="inlineStr">
        <f aca="false">'RC Mastery Check+Question type'!T9</f>
        <is>
          <t/>
        </is>
      </c>
      <c r="BY6" s="82" t="inlineStr">
        <f aca="false">'RC Mastery Check+Question type'!U9</f>
        <is>
          <t/>
        </is>
      </c>
      <c r="BZ6" s="82" t="inlineStr">
        <f aca="false">'RC Mastery Check+Question type'!V9</f>
        <is>
          <t/>
        </is>
      </c>
      <c r="CA6" s="82" t="inlineStr">
        <f aca="false">'RC Mastery Check+Question type'!W9</f>
        <is>
          <t/>
        </is>
      </c>
      <c r="CB6" s="82" t="inlineStr">
        <f aca="false">'RC Mastery Check+Question type'!X9</f>
        <is>
          <t/>
        </is>
      </c>
      <c r="CC6" s="83" t="str">
        <f aca="false">'RC Output Item+Section Type'!CC12</f>
        <v> </v>
      </c>
      <c r="CD6" s="83" t="str">
        <f aca="false">'RC Output Item+Section Type'!CD12</f>
        <v> </v>
      </c>
      <c r="CE6" s="83" t="str">
        <f aca="false">'RC Output Item+Section Type'!CE12</f>
        <v> </v>
      </c>
      <c r="CF6" s="83" t="str">
        <f aca="false">'RC Output Item+Section Type'!CF12</f>
        <v> </v>
      </c>
      <c r="CG6" s="83" t="str">
        <f aca="false">'RC Output Item+Section Type'!CG12</f>
        <v> </v>
      </c>
      <c r="CH6" s="83" t="str">
        <f aca="false">'RC Output Item+Section Type'!CH12</f>
        <v> </v>
      </c>
      <c r="CI6" s="83" t="str">
        <f aca="false">'RC Output Item+Section Type'!CI12</f>
        <v> </v>
      </c>
      <c r="CJ6" s="83" t="str">
        <f aca="false">'RC Output Item+Section Type'!CJ12</f>
        <v> </v>
      </c>
      <c r="CK6" s="83" t="str">
        <f aca="false">'RC Output Item+Section Type'!CK12</f>
        <v> </v>
      </c>
      <c r="CL6" s="83" t="str">
        <f aca="false">'RC Output Item+Section Type'!CL12</f>
        <v> </v>
      </c>
      <c r="CM6" s="83" t="str">
        <f aca="false">'RC Output Item+Section Type'!CM12</f>
        <v> </v>
      </c>
      <c r="CN6" s="83" t="str">
        <f aca="false">'RC Output Item+Section Type'!CN12</f>
        <v> </v>
      </c>
      <c r="CO6" s="0" t="n">
        <f aca="false">IF('S&amp;L'!B10="", "", 'S&amp;L'!B10)</f>
        <v>2</v>
      </c>
      <c r="CP6" s="0" t="n">
        <f aca="false">IF('S&amp;L'!C10="", "", 'S&amp;L'!C10)</f>
        <v>2</v>
      </c>
      <c r="CQ6" s="0" t="n">
        <f aca="false">IF('S&amp;L'!D10="", "", 'S&amp;L'!D10)</f>
        <v>1</v>
      </c>
      <c r="CR6" s="0" t="n">
        <f aca="false">IF('S&amp;L'!E10="", "", 'S&amp;L'!E10)</f>
        <v>1</v>
      </c>
      <c r="CS6" s="0" t="n">
        <f aca="false">IF('S&amp;L'!F10="", "", 'S&amp;L'!F10)</f>
        <v>2</v>
      </c>
      <c r="CT6" s="0" t="inlineStr">
        <f aca="false">IF('S&amp;L'!H10="", "", 'S&amp;L'!H10)</f>
        <is>
          <t/>
        </is>
      </c>
      <c r="CU6" s="0" t="inlineStr">
        <f aca="false">IF('S&amp;L'!I10="", "", 'S&amp;L'!I10)</f>
        <is>
          <t/>
        </is>
      </c>
      <c r="CV6" s="0" t="inlineStr">
        <f aca="false">IF('S&amp;L'!J10="", "", 'S&amp;L'!J10)</f>
        <is>
          <t/>
        </is>
      </c>
      <c r="CW6" s="0" t="inlineStr">
        <f aca="false">IF('S&amp;L'!K10="", "", 'S&amp;L'!K10)</f>
        <is>
          <t/>
        </is>
      </c>
      <c r="CX6" s="0" t="inlineStr">
        <f aca="false">IF('S&amp;L'!L10="", "", 'S&amp;L'!L10)</f>
        <is>
          <t/>
        </is>
      </c>
      <c r="CY6" s="0" t="inlineStr">
        <f aca="false">IF('S&amp;L'!N10="", "", 'S&amp;L'!N10)</f>
        <is>
          <t/>
        </is>
      </c>
      <c r="CZ6" s="0" t="inlineStr">
        <f aca="false">IF('S&amp;L'!O10="", "", 'S&amp;L'!O10)</f>
        <is>
          <t/>
        </is>
      </c>
      <c r="DA6" s="0" t="inlineStr">
        <f aca="false">IF('S&amp;L'!P10="", "", 'S&amp;L'!P10)</f>
        <is>
          <t/>
        </is>
      </c>
      <c r="DB6" s="0" t="inlineStr">
        <f aca="false">IF('S&amp;L'!Q10="", "", 'S&amp;L'!Q10)</f>
        <is>
          <t/>
        </is>
      </c>
      <c r="DC6" s="0" t="inlineStr">
        <f aca="false">IF('S&amp;L'!R10="", "", 'S&amp;L'!R10)</f>
        <is>
          <t/>
        </is>
      </c>
      <c r="DD6" s="82" t="inlineStr">
        <f aca="false">IF('Math Scores'!E13="","",'Math Scores'!E13)</f>
        <is>
          <t/>
        </is>
      </c>
      <c r="DE6" s="84" t="n">
        <f aca="false">IF('Cover Sheet'!V9="","",'Cover Sheet'!V9)</f>
        <v>0.55</v>
      </c>
      <c r="DF6" s="84" t="inlineStr">
        <f aca="false">IF('Math Scores'!IE13="", "", 'Math Scores'!IE13)</f>
        <is>
          <t/>
        </is>
      </c>
      <c r="DG6" s="0" t="inlineStr">
        <f aca="false">IF('Math by question type'!C10="", "", 'Math by question type'!C10)</f>
        <is>
          <t/>
        </is>
      </c>
      <c r="DH6" s="84" t="inlineStr">
        <f aca="false">IF('Math by question type'!D10="", "", 'Math by question type'!D10)</f>
        <is>
          <t/>
        </is>
      </c>
      <c r="DI6" s="84" t="inlineStr">
        <f aca="false">IF('Math by question type'!E10="", "", 'Math by question type'!E10)</f>
        <is>
          <t/>
        </is>
      </c>
      <c r="DJ6" s="84" t="inlineStr">
        <f aca="false">IF('Math by question type'!F10="", "", 'Math by question type'!F10)</f>
        <is>
          <t/>
        </is>
      </c>
      <c r="DK6" s="84" t="inlineStr">
        <f aca="false">IF('Math by question type'!G10="", "", 'Math by question type'!G10)</f>
        <is>
          <t/>
        </is>
      </c>
      <c r="DL6" s="84" t="inlineStr">
        <f aca="false">IF('Math by question type'!H10="", "", 'Math by question type'!H10)</f>
        <is>
          <t/>
        </is>
      </c>
      <c r="DM6" s="84" t="n">
        <f aca="false">IF('Math by question type'!I10="", "", 'Math by question type'!I10)</f>
        <v>0.428571428571429</v>
      </c>
      <c r="DN6" s="84" t="n">
        <f aca="false">IF('Math by question type'!J10="", "", 'Math by question type'!J10)</f>
        <v>0.67741935483871</v>
      </c>
      <c r="DO6" s="84" t="n">
        <f aca="false">IF('Math by question type'!K10="", "", 'Math by question type'!K10)</f>
        <v>0.592592592592593</v>
      </c>
      <c r="DP6" s="84" t="inlineStr">
        <f aca="false">IF('Math by question type'!L10="", "", 'Math by question type'!L10)</f>
        <is>
          <t/>
        </is>
      </c>
      <c r="DQ6" s="84" t="inlineStr">
        <f aca="false">IF('Math by question type'!M10="", "", 'Math by question type'!M10)</f>
        <is>
          <t/>
        </is>
      </c>
      <c r="DR6" s="84" t="inlineStr">
        <f aca="false">IF('Math by question type'!N10="", "", 'Math by question type'!N10)</f>
        <is>
          <t/>
        </is>
      </c>
      <c r="DS6" s="84" t="inlineStr">
        <f aca="false">IF('Math by question type'!O10="", "", 'Math by question type'!O10)</f>
        <is>
          <t/>
        </is>
      </c>
      <c r="DT6" s="84" t="inlineStr">
        <f aca="false">IF('Math by question type'!P10="", "", 'Math by question type'!P10)</f>
        <is>
          <t/>
        </is>
      </c>
      <c r="DU6" s="84" t="inlineStr">
        <f aca="false">IF('Math by question type'!Q10="", "", 'Math by question type'!Q10)</f>
        <is>
          <t/>
        </is>
      </c>
      <c r="DV6" s="84" t="inlineStr">
        <f aca="false">IF('Math by question type'!R10&lt;&gt;"",'Math by question type'!R10,'Math by question type'!U10)</f>
        <is>
          <t/>
        </is>
      </c>
      <c r="DW6" s="84" t="inlineStr">
        <f aca="false">IF('Math by question type'!S10&lt;&gt;"",'Math by question type'!S10,'Math by question type'!V10)</f>
        <is>
          <t/>
        </is>
      </c>
      <c r="DX6" s="84" t="inlineStr">
        <f aca="false">IF('Math by question type'!T10&lt;&gt;"",'Math by question type'!T10,'Math by question type'!W10)</f>
        <is>
          <t/>
        </is>
      </c>
      <c r="DY6" s="84" t="inlineStr">
        <f aca="false">IF('Math by question type'!X10&lt;&gt;"",'Math by question type'!X10,'Math by question type'!AA10)</f>
        <is>
          <t/>
        </is>
      </c>
      <c r="DZ6" s="84" t="inlineStr">
        <f aca="false">IF('Math by question type'!Y10&lt;&gt;"",'Math by question type'!Y10,'Math by question type'!AB10)</f>
        <is>
          <t/>
        </is>
      </c>
      <c r="EA6" s="84" t="inlineStr">
        <f aca="false">IF('Math by question type'!Z10&lt;&gt;"",'Math by question type'!Z10,'Math by question type'!AC10)</f>
        <is>
          <t/>
        </is>
      </c>
      <c r="EB6" s="84" t="inlineStr">
        <f aca="false">IF('Math Output by domain'!E10="", "", 'Math Output by domain'!E10)</f>
        <is>
          <t/>
        </is>
      </c>
      <c r="EC6" s="84" t="inlineStr">
        <f aca="false">IF('Math Output by domain'!F10="", "", 'Math Output by domain'!F10)</f>
        <is>
          <t/>
        </is>
      </c>
      <c r="ED6" s="84" t="inlineStr">
        <f aca="false">IF('Math Output by domain'!G10="", "", 'Math Output by domain'!G10)</f>
        <is>
          <t/>
        </is>
      </c>
      <c r="EE6" s="84" t="inlineStr">
        <f aca="false">IF('Math Output by domain'!H10="", "", 'Math Output by domain'!H10)</f>
        <is>
          <t/>
        </is>
      </c>
      <c r="EF6" s="84" t="inlineStr">
        <f aca="false">IF('Math Output by domain'!I10="", "", 'Math Output by domain'!I10)</f>
        <is>
          <t/>
        </is>
      </c>
      <c r="EG6" s="84" t="inlineStr">
        <f aca="false">IF('Math Output by domain'!J10="", "", 'Math Output by domain'!J10)</f>
        <is>
          <t/>
        </is>
      </c>
      <c r="EH6" s="84" t="inlineStr">
        <f aca="false">IF('Math Output by domain'!K10="", "", 'Math Output by domain'!K10)</f>
        <is>
          <t/>
        </is>
      </c>
      <c r="EI6" s="84" t="inlineStr">
        <f aca="false">IF('Math Output by domain'!L10="", "", 'Math Output by domain'!L10)</f>
        <is>
          <t/>
        </is>
      </c>
      <c r="EJ6" s="84" t="inlineStr">
        <f aca="false">IF('Math Output by domain'!M10="", "", 'Math Output by domain'!M10)</f>
        <is>
          <t/>
        </is>
      </c>
      <c r="EK6" s="84" t="inlineStr">
        <f aca="false">IF('Math Output by domain'!N10="", "", 'Math Output by domain'!N10)</f>
        <is>
          <t/>
        </is>
      </c>
      <c r="EL6" s="84" t="inlineStr">
        <f aca="false">IF('Math Output by domain'!O10="", "", 'Math Output by domain'!O10)</f>
        <is>
          <t/>
        </is>
      </c>
      <c r="EM6" s="84" t="n">
        <f aca="false">IF('Math Output by domain'!P10="", "", 'Math Output by domain'!P10)</f>
        <v>0.535714285714286</v>
      </c>
      <c r="EN6" s="84" t="n">
        <f aca="false">IF('Math Output by domain'!Q10="", "", 'Math Output by domain'!Q10)</f>
        <v>0.6</v>
      </c>
      <c r="EO6" s="84" t="n">
        <f aca="false">IF('Math Output by domain'!R10="", "", 'Math Output by domain'!R10)</f>
        <v>0.538461538461538</v>
      </c>
      <c r="EP6" s="84" t="n">
        <f aca="false">IF('Math Output by domain'!S10="", "", 'Math Output by domain'!S10)</f>
        <v>1</v>
      </c>
      <c r="EQ6" s="84" t="n">
        <f aca="false">IF('Math Output by domain'!T10="", "", 'Math Output by domain'!T10)</f>
        <v>0.5</v>
      </c>
      <c r="ER6" s="84" t="inlineStr">
        <f aca="false">IF('Math Output by domain'!U10="", "", 'Math Output by domain'!U10)</f>
        <is>
          <t/>
        </is>
      </c>
      <c r="ES6" s="84" t="inlineStr">
        <f aca="false">IF('Math Output by domain'!V10="", "", 'Math Output by domain'!V10)</f>
        <is>
          <t/>
        </is>
      </c>
      <c r="ET6" s="84" t="inlineStr">
        <f aca="false">IF('Math Output by domain'!W10="", "", 'Math Output by domain'!W10)</f>
        <is>
          <t/>
        </is>
      </c>
      <c r="EU6" s="84" t="inlineStr">
        <f aca="false">IF('Math Output by domain'!X10="", "", 'Math Output by domain'!X10)</f>
        <is>
          <t/>
        </is>
      </c>
      <c r="EV6" s="84" t="inlineStr">
        <f aca="false">IF('Math Output by domain'!Y10="", "", 'Math Output by domain'!Y10)</f>
        <is>
          <t/>
        </is>
      </c>
      <c r="EW6" s="84" t="inlineStr">
        <f aca="false">IF('Math Output by domain'!Z10="", "", 'Math Output by domain'!Z10)</f>
        <is>
          <t/>
        </is>
      </c>
      <c r="EX6" s="84" t="inlineStr">
        <f aca="false">IF('Math Output by domain'!AA10="", "", 'Math Output by domain'!AA10)</f>
        <is>
          <t/>
        </is>
      </c>
      <c r="EY6" s="84" t="inlineStr">
        <f aca="false">IF('Math Output by domain'!AB10="", "", 'Math Output by domain'!AB10)</f>
        <is>
          <t/>
        </is>
      </c>
      <c r="EZ6" s="84" t="inlineStr">
        <f aca="false">IF('Math Output by domain'!AC10="", "", 'Math Output by domain'!AC10)</f>
        <is>
          <t/>
        </is>
      </c>
      <c r="FA6" s="84" t="inlineStr">
        <f aca="false">IF('Math Output by domain'!AD10&lt;&gt;"", 'Math Output by domain'!AD10, 'Math Output by domain'!AH10)</f>
        <is>
          <t/>
        </is>
      </c>
      <c r="FB6" s="84" t="inlineStr">
        <f aca="false">IF('Math Output by domain'!AE10&lt;&gt;"", 'Math Output by domain'!AE10, 'Math Output by domain'!AI10)</f>
        <is>
          <t/>
        </is>
      </c>
      <c r="FC6" s="84" t="inlineStr">
        <f aca="false">IF('Math Output by domain'!AF10&lt;&gt;"", 'Math Output by domain'!AF10, 'Math Output by domain'!AJ10)</f>
        <is>
          <t/>
        </is>
      </c>
      <c r="FD6" s="84" t="inlineStr">
        <f aca="false">IF('Math Output by domain'!AG10="", "", 'Math Output by domain'!AG10)</f>
        <is>
          <t/>
        </is>
      </c>
      <c r="FE6" s="84" t="inlineStr">
        <f aca="false">IF('Math Output by domain'!AK10="", "", 'Math Output by domain'!AK10)</f>
        <is>
          <t/>
        </is>
      </c>
      <c r="FF6" s="84" t="str">
        <f aca="false">IF('Math Output by domain'!AL10&lt;&gt;"",  'Math Output by domain'!AL10, 'Math Output by domain'!AQ10)</f>
        <v/>
      </c>
      <c r="FG6" s="84" t="inlineStr">
        <f aca="false">IF('Math Output by domain'!AM10="", "", 'Math Output by domain'!AM10)</f>
        <is>
          <t/>
        </is>
      </c>
      <c r="FH6" s="84" t="str">
        <f aca="false">IF('Math Output by domain'!AN10&lt;&gt;"",  'Math Output by domain'!AN10, 'Math Output by domain'!AP10)</f>
        <v/>
      </c>
      <c r="FI6" s="84" t="inlineStr">
        <f aca="false">IF('Math Output by domain'!AO10="", "", 'Math Output by domain'!AO10)</f>
        <is>
          <t/>
        </is>
      </c>
    </row>
    <row r="7" customFormat="false" ht="12.75" hidden="false" customHeight="false" outlineLevel="0" collapsed="false">
      <c r="A7" s="77" t="n">
        <f aca="false">'Cover Sheet'!A10</f>
        <v>6</v>
      </c>
      <c r="B7" s="77" t="inlineStr">
        <f aca="false">IF('Cover Sheet'!$AC$13="","",'Cover Sheet'!$AC$13)</f>
        <is>
          <t/>
        </is>
      </c>
      <c r="C7" s="77" t="str">
        <f aca="false">'Cover Sheet'!$AC$1</f>
        <v>Vivek Madinur</v>
      </c>
      <c r="D7" s="77" t="n">
        <f aca="false">'Cover Sheet'!$AE$1</f>
        <v>0</v>
      </c>
      <c r="E7" s="77" t="n">
        <f aca="false">'Cover Sheet'!$AG$1</f>
        <v>0</v>
      </c>
      <c r="F7" s="77" t="n">
        <f aca="false">'Cover Sheet'!$AI$1</f>
        <v>0</v>
      </c>
      <c r="G7" s="77" t="n">
        <f aca="false">'Cover Sheet'!$AK$1</f>
        <v>0</v>
      </c>
      <c r="H7" s="77" t="n">
        <f aca="false">'Cover Sheet'!$AC$3</f>
        <v>0</v>
      </c>
      <c r="I7" s="77" t="n">
        <f aca="false">'Cover Sheet'!$AE$3</f>
        <v>0</v>
      </c>
      <c r="J7" s="77" t="n">
        <f aca="false">'Cover Sheet'!$AG$3</f>
        <v>0</v>
      </c>
      <c r="K7" s="77" t="n">
        <f aca="false">'Cover Sheet'!$AI$3</f>
        <v>0</v>
      </c>
      <c r="L7" s="77" t="n">
        <f aca="false">'Cover Sheet'!$AK$3</f>
        <v>0</v>
      </c>
      <c r="M7" s="77" t="n">
        <f aca="false">'Cover Sheet'!$AC$2</f>
        <v>2014</v>
      </c>
      <c r="N7" s="77" t="n">
        <f aca="false">'Cover Sheet'!$AE$2</f>
        <v>0</v>
      </c>
      <c r="O7" s="77" t="n">
        <f aca="false">'Cover Sheet'!$AG$2</f>
        <v>0</v>
      </c>
      <c r="P7" s="77" t="n">
        <f aca="false">'Cover Sheet'!$AI$2</f>
        <v>0</v>
      </c>
      <c r="Q7" s="77" t="n">
        <f aca="false">'Cover Sheet'!$AK$2</f>
        <v>0</v>
      </c>
      <c r="R7" s="77" t="str">
        <f aca="false">'Cover Sheet'!$AC$5</f>
        <v>Spandana</v>
      </c>
      <c r="S7" s="77" t="str">
        <f aca="false">'Cover Sheet'!$AC$6</f>
        <v>3rd</v>
      </c>
      <c r="T7" s="77" t="str">
        <f aca="false">'Cover Sheet'!$AC$7</f>
        <v>2nd YOI</v>
      </c>
      <c r="U7" s="77" t="str">
        <f aca="false">'Cover Sheet'!$AC$8</f>
        <v>Government School - No Fees</v>
      </c>
      <c r="V7" s="77" t="n">
        <f aca="false">'Cover Sheet'!$AC$9</f>
        <v>0</v>
      </c>
      <c r="W7" s="77" t="inlineStr">
        <f aca="false">IF('Cover Sheet'!$AC$10="","",'Cover Sheet'!$AC$10)</f>
        <is>
          <t/>
        </is>
      </c>
      <c r="X7" s="78" t="inlineStr">
        <f aca="false">IF('Cover Sheet'!$Y10="","",'Cover Sheet'!$Y10)</f>
        <is>
          <t/>
        </is>
      </c>
      <c r="Y7" s="78" t="inlineStr">
        <f aca="false">IF('Cover Sheet'!$Z10="","",'Cover Sheet'!$Z10)</f>
        <is>
          <t/>
        </is>
      </c>
      <c r="Z7" s="77" t="n">
        <f aca="false">'Cover Sheet'!$AC$11</f>
        <v>0</v>
      </c>
      <c r="AA7" s="77" t="str">
        <f aca="false">IF('Cover Sheet'!$AC$12="", "", 'Cover Sheet'!$AC$12)</f>
        <v>Hyderabad</v>
      </c>
      <c r="AB7" s="77" t="inlineStr">
        <f aca="false">IF('Cover Sheet'!$AC$14="","",'Cover Sheet'!$AC$14)</f>
        <is>
          <t/>
        </is>
      </c>
      <c r="AC7" s="77" t="inlineStr">
        <f aca="false">IF('Cover Sheet'!$AC$15="","",'Cover Sheet'!$AC$15)</f>
        <is>
          <t/>
        </is>
      </c>
      <c r="AD7" s="77" t="inlineStr">
        <f aca="false">IF('Cover Sheet'!$AC$17="","",'Cover Sheet'!$AC$17)</f>
        <is>
          <t/>
        </is>
      </c>
      <c r="AE7" s="77" t="str">
        <f aca="false">IF('Cover Sheet'!$AC$4="","",'Cover Sheet'!$AC$4)</f>
        <v>vivek.madinur2014@teachforindia.org</v>
      </c>
      <c r="AF7" s="77" t="inlineStr">
        <f aca="false">IF('Cover Sheet'!$AC$20="","",'Cover Sheet'!$AC$20)</f>
        <is>
          <t/>
        </is>
      </c>
      <c r="AG7" s="77" t="str">
        <f aca="false">IF('Cover Sheet'!$AC$19="","",'Cover Sheet'!$AC$19)</f>
        <v>karthik.rapaka@teachforindia.org</v>
      </c>
      <c r="AH7" s="77" t="str">
        <f aca="false">IF('Cover Sheet'!B10="", "", 'English Scores- Leveled papers'!B12)</f>
        <v>G.Devika</v>
      </c>
      <c r="AI7" s="77" t="str">
        <f aca="false">IF('Cover Sheet'!$B10="","",'Cover Sheet'!C10)</f>
        <v>Female</v>
      </c>
      <c r="AJ7" s="77" t="n">
        <f aca="false">IF('Cover Sheet'!$D10="","",'Cover Sheet'!D10)</f>
        <v>1</v>
      </c>
      <c r="AK7" s="77" t="inlineStr">
        <f aca="false">IF('Cover Sheet'!E10="","",'Cover Sheet'!E10)</f>
        <is>
          <t/>
        </is>
      </c>
      <c r="AL7" s="77" t="inlineStr">
        <f aca="false">IF('Cover Sheet'!F10="","",'Cover Sheet'!F10)</f>
        <is>
          <t/>
        </is>
      </c>
      <c r="AM7" s="77" t="inlineStr">
        <f aca="false">IF('Cover Sheet'!G10="","",'Cover Sheet'!G10)</f>
        <is>
          <t/>
        </is>
      </c>
      <c r="AN7" s="77" t="inlineStr">
        <f aca="false">IF('Cover Sheet'!H10="","",'Cover Sheet'!H10)</f>
        <is>
          <t/>
        </is>
      </c>
      <c r="AO7" s="77" t="inlineStr">
        <f aca="false">IF('Cover Sheet'!I10="","",'Cover Sheet'!I10)</f>
        <is>
          <t/>
        </is>
      </c>
      <c r="AP7" s="77" t="inlineStr">
        <f aca="false">IF('Cover Sheet'!J10="","",'Cover Sheet'!J10)</f>
        <is>
          <t/>
        </is>
      </c>
      <c r="AQ7" s="77" t="n">
        <f aca="false">IF('Cover Sheet'!K10="","",'Cover Sheet'!K10)</f>
        <v>0.5</v>
      </c>
      <c r="AR7" s="77" t="inlineStr">
        <f aca="false">IF('Cover Sheet'!L10="","",'Cover Sheet'!L10)</f>
        <is>
          <t/>
        </is>
      </c>
      <c r="AS7" s="77" t="n">
        <f aca="false">IF('Cover Sheet'!M10="","",'Cover Sheet'!M10)</f>
        <v>0.5</v>
      </c>
      <c r="AT7" s="77" t="n">
        <f aca="false">IF('Cover Sheet'!N10="","",'Cover Sheet'!N10)</f>
        <v>1</v>
      </c>
      <c r="AU7" s="77" t="inlineStr">
        <f aca="false">IF('Cover Sheet'!O10="","",'Cover Sheet'!O10)</f>
        <is>
          <t/>
        </is>
      </c>
      <c r="AV7" s="77" t="inlineStr">
        <f aca="false">IF('Cover Sheet'!P10="","",'Cover Sheet'!P10)</f>
        <is>
          <t/>
        </is>
      </c>
      <c r="AW7" s="77" t="n">
        <f aca="false">IF('Cover Sheet'!Q10="","",'Cover Sheet'!Q10)</f>
        <v>0.4</v>
      </c>
      <c r="AX7" s="77" t="n">
        <f aca="false">IF('Cover Sheet'!R10="","",'Cover Sheet'!R10)</f>
        <v>1.08333333333333</v>
      </c>
      <c r="AY7" s="77" t="n">
        <f aca="false">IF('Cover Sheet'!S10="","",'Cover Sheet'!S10)</f>
        <v>0.683333333333333</v>
      </c>
      <c r="AZ7" s="79" t="inlineStr">
        <f aca="false">IF('Cover Sheet'!T10="","",'Cover Sheet'!T10)</f>
        <is>
          <t/>
        </is>
      </c>
      <c r="BA7" s="79" t="n">
        <f aca="false">IF('Cover Sheet'!U10="","",'Cover Sheet'!U10)</f>
        <v>0.23</v>
      </c>
      <c r="BB7" s="79" t="n">
        <f aca="false">IF('Cover Sheet'!V10="","",'Cover Sheet'!V10)</f>
        <v>0.63</v>
      </c>
      <c r="BC7" s="79" t="n">
        <f aca="false">IF('Cover Sheet'!W10="","",'Cover Sheet'!W10)</f>
        <v>0.4</v>
      </c>
      <c r="BD7" s="79" t="inlineStr">
        <f aca="false">IF('Cover Sheet'!X10="","",'Cover Sheet'!X10)</f>
        <is>
          <t/>
        </is>
      </c>
      <c r="BE7" s="80" t="n">
        <f aca="false">'RC Mastery Check+Question type'!I10</f>
        <v>0.9</v>
      </c>
      <c r="BF7" s="80" t="n">
        <f aca="false">'RC Mastery Check+Question type'!J10</f>
        <v>0.6</v>
      </c>
      <c r="BG7" s="80" t="inlineStr">
        <f aca="false">'RC Mastery Check+Question type'!K10</f>
        <is>
          <t/>
        </is>
      </c>
      <c r="BH7" s="81" t="inlineStr">
        <f aca="false">IF('RC Mastery Check+Question type'!DR10="", "", 'RC Mastery Check+Question type'!DR10)</f>
        <is>
          <t/>
        </is>
      </c>
      <c r="BI7" s="81" t="inlineStr">
        <f aca="false">IF('RC Mastery Check+Question type'!EJ10="", "", 'RC Mastery Check+Question type'!EJ10)</f>
        <is>
          <t/>
        </is>
      </c>
      <c r="BJ7" s="81" t="inlineStr">
        <f aca="false">IF('RC Mastery Check+Question type'!EZ10="", "", 'RC Mastery Check+Question type'!EZ10)</f>
        <is>
          <t/>
        </is>
      </c>
      <c r="BK7" s="0" t="inlineStr">
        <f aca="false">'RF tracking'!C10</f>
        <is>
          <t/>
        </is>
      </c>
      <c r="BL7" s="0" t="inlineStr">
        <f aca="false">'RF tracking'!D10</f>
        <is>
          <t/>
        </is>
      </c>
      <c r="BM7" s="0" t="inlineStr">
        <f aca="false">'RF tracking'!X10</f>
        <is>
          <t/>
        </is>
      </c>
      <c r="BN7" s="0" t="inlineStr">
        <f aca="false">'RF tracking'!Y10</f>
        <is>
          <t/>
        </is>
      </c>
      <c r="BO7" s="82" t="inlineStr">
        <f aca="false">IF('RF tracking'!AQ10="", "", 'RF tracking'!AQ10)</f>
        <is>
          <t/>
        </is>
      </c>
      <c r="BP7" s="82" t="inlineStr">
        <f aca="false">'RC Mastery Check+Question type'!L10</f>
        <is>
          <t/>
        </is>
      </c>
      <c r="BQ7" s="82" t="inlineStr">
        <f aca="false">'RC Mastery Check+Question type'!M10</f>
        <is>
          <t/>
        </is>
      </c>
      <c r="BR7" s="82" t="inlineStr">
        <f aca="false">'RC Mastery Check+Question type'!N10</f>
        <is>
          <t/>
        </is>
      </c>
      <c r="BS7" s="82" t="n">
        <f aca="false">'RC Mastery Check+Question type'!O10</f>
        <v>0.9</v>
      </c>
      <c r="BT7" s="82" t="n">
        <f aca="false">'RC Mastery Check+Question type'!P10</f>
        <v>0.6</v>
      </c>
      <c r="BU7" s="82" t="n">
        <f aca="false">'RC Mastery Check+Question type'!Q10</f>
        <v>0.5</v>
      </c>
      <c r="BV7" s="82" t="inlineStr">
        <f aca="false">'RC Mastery Check+Question type'!R10</f>
        <is>
          <t/>
        </is>
      </c>
      <c r="BW7" s="82" t="inlineStr">
        <f aca="false">'RC Mastery Check+Question type'!S10</f>
        <is>
          <t/>
        </is>
      </c>
      <c r="BX7" s="82" t="inlineStr">
        <f aca="false">'RC Mastery Check+Question type'!T10</f>
        <is>
          <t/>
        </is>
      </c>
      <c r="BY7" s="82" t="inlineStr">
        <f aca="false">'RC Mastery Check+Question type'!U10</f>
        <is>
          <t/>
        </is>
      </c>
      <c r="BZ7" s="82" t="inlineStr">
        <f aca="false">'RC Mastery Check+Question type'!V10</f>
        <is>
          <t/>
        </is>
      </c>
      <c r="CA7" s="82" t="inlineStr">
        <f aca="false">'RC Mastery Check+Question type'!W10</f>
        <is>
          <t/>
        </is>
      </c>
      <c r="CB7" s="82" t="inlineStr">
        <f aca="false">'RC Mastery Check+Question type'!X10</f>
        <is>
          <t/>
        </is>
      </c>
      <c r="CC7" s="83" t="str">
        <f aca="false">'RC Output Item+Section Type'!CC13</f>
        <v> </v>
      </c>
      <c r="CD7" s="83" t="str">
        <f aca="false">'RC Output Item+Section Type'!CD13</f>
        <v> </v>
      </c>
      <c r="CE7" s="83" t="str">
        <f aca="false">'RC Output Item+Section Type'!CE13</f>
        <v> </v>
      </c>
      <c r="CF7" s="83" t="str">
        <f aca="false">'RC Output Item+Section Type'!CF13</f>
        <v> </v>
      </c>
      <c r="CG7" s="83" t="str">
        <f aca="false">'RC Output Item+Section Type'!CG13</f>
        <v> </v>
      </c>
      <c r="CH7" s="83" t="str">
        <f aca="false">'RC Output Item+Section Type'!CH13</f>
        <v> </v>
      </c>
      <c r="CI7" s="83" t="str">
        <f aca="false">'RC Output Item+Section Type'!CI13</f>
        <v> </v>
      </c>
      <c r="CJ7" s="83" t="str">
        <f aca="false">'RC Output Item+Section Type'!CJ13</f>
        <v> </v>
      </c>
      <c r="CK7" s="83" t="str">
        <f aca="false">'RC Output Item+Section Type'!CK13</f>
        <v> </v>
      </c>
      <c r="CL7" s="83" t="str">
        <f aca="false">'RC Output Item+Section Type'!CL13</f>
        <v> </v>
      </c>
      <c r="CM7" s="83" t="str">
        <f aca="false">'RC Output Item+Section Type'!CM13</f>
        <v> </v>
      </c>
      <c r="CN7" s="83" t="str">
        <f aca="false">'RC Output Item+Section Type'!CN13</f>
        <v> </v>
      </c>
      <c r="CO7" s="0" t="inlineStr">
        <f aca="false">IF('S&amp;L'!B11="", "", 'S&amp;L'!B11)</f>
        <is>
          <t/>
        </is>
      </c>
      <c r="CP7" s="0" t="inlineStr">
        <f aca="false">IF('S&amp;L'!C11="", "", 'S&amp;L'!C11)</f>
        <is>
          <t/>
        </is>
      </c>
      <c r="CQ7" s="0" t="inlineStr">
        <f aca="false">IF('S&amp;L'!D11="", "", 'S&amp;L'!D11)</f>
        <is>
          <t/>
        </is>
      </c>
      <c r="CR7" s="0" t="inlineStr">
        <f aca="false">IF('S&amp;L'!E11="", "", 'S&amp;L'!E11)</f>
        <is>
          <t/>
        </is>
      </c>
      <c r="CS7" s="0" t="inlineStr">
        <f aca="false">IF('S&amp;L'!F11="", "", 'S&amp;L'!F11)</f>
        <is>
          <t/>
        </is>
      </c>
      <c r="CT7" s="0" t="inlineStr">
        <f aca="false">IF('S&amp;L'!H11="", "", 'S&amp;L'!H11)</f>
        <is>
          <t/>
        </is>
      </c>
      <c r="CU7" s="0" t="inlineStr">
        <f aca="false">IF('S&amp;L'!I11="", "", 'S&amp;L'!I11)</f>
        <is>
          <t/>
        </is>
      </c>
      <c r="CV7" s="0" t="inlineStr">
        <f aca="false">IF('S&amp;L'!J11="", "", 'S&amp;L'!J11)</f>
        <is>
          <t/>
        </is>
      </c>
      <c r="CW7" s="0" t="inlineStr">
        <f aca="false">IF('S&amp;L'!K11="", "", 'S&amp;L'!K11)</f>
        <is>
          <t/>
        </is>
      </c>
      <c r="CX7" s="0" t="inlineStr">
        <f aca="false">IF('S&amp;L'!L11="", "", 'S&amp;L'!L11)</f>
        <is>
          <t/>
        </is>
      </c>
      <c r="CY7" s="0" t="inlineStr">
        <f aca="false">IF('S&amp;L'!N11="", "", 'S&amp;L'!N11)</f>
        <is>
          <t/>
        </is>
      </c>
      <c r="CZ7" s="0" t="inlineStr">
        <f aca="false">IF('S&amp;L'!O11="", "", 'S&amp;L'!O11)</f>
        <is>
          <t/>
        </is>
      </c>
      <c r="DA7" s="0" t="inlineStr">
        <f aca="false">IF('S&amp;L'!P11="", "", 'S&amp;L'!P11)</f>
        <is>
          <t/>
        </is>
      </c>
      <c r="DB7" s="0" t="inlineStr">
        <f aca="false">IF('S&amp;L'!Q11="", "", 'S&amp;L'!Q11)</f>
        <is>
          <t/>
        </is>
      </c>
      <c r="DC7" s="0" t="inlineStr">
        <f aca="false">IF('S&amp;L'!R11="", "", 'S&amp;L'!R11)</f>
        <is>
          <t/>
        </is>
      </c>
      <c r="DD7" s="82" t="inlineStr">
        <f aca="false">IF('Math Scores'!E14="","",'Math Scores'!E14)</f>
        <is>
          <t/>
        </is>
      </c>
      <c r="DE7" s="84" t="n">
        <f aca="false">IF('Cover Sheet'!V10="","",'Cover Sheet'!V10)</f>
        <v>0.63</v>
      </c>
      <c r="DF7" s="84" t="inlineStr">
        <f aca="false">IF('Math Scores'!IE14="", "", 'Math Scores'!IE14)</f>
        <is>
          <t/>
        </is>
      </c>
      <c r="DG7" s="0" t="inlineStr">
        <f aca="false">IF('Math by question type'!C11="", "", 'Math by question type'!C11)</f>
        <is>
          <t/>
        </is>
      </c>
      <c r="DH7" s="84" t="inlineStr">
        <f aca="false">IF('Math by question type'!D11="", "", 'Math by question type'!D11)</f>
        <is>
          <t/>
        </is>
      </c>
      <c r="DI7" s="84" t="inlineStr">
        <f aca="false">IF('Math by question type'!E11="", "", 'Math by question type'!E11)</f>
        <is>
          <t/>
        </is>
      </c>
      <c r="DJ7" s="84" t="inlineStr">
        <f aca="false">IF('Math by question type'!F11="", "", 'Math by question type'!F11)</f>
        <is>
          <t/>
        </is>
      </c>
      <c r="DK7" s="84" t="inlineStr">
        <f aca="false">IF('Math by question type'!G11="", "", 'Math by question type'!G11)</f>
        <is>
          <t/>
        </is>
      </c>
      <c r="DL7" s="84" t="inlineStr">
        <f aca="false">IF('Math by question type'!H11="", "", 'Math by question type'!H11)</f>
        <is>
          <t/>
        </is>
      </c>
      <c r="DM7" s="84" t="n">
        <f aca="false">IF('Math by question type'!I11="", "", 'Math by question type'!I11)</f>
        <v>0.595238095238095</v>
      </c>
      <c r="DN7" s="84" t="n">
        <f aca="false">IF('Math by question type'!J11="", "", 'Math by question type'!J11)</f>
        <v>0.67741935483871</v>
      </c>
      <c r="DO7" s="84" t="n">
        <f aca="false">IF('Math by question type'!K11="", "", 'Math by question type'!K11)</f>
        <v>0.62962962962963</v>
      </c>
      <c r="DP7" s="84" t="inlineStr">
        <f aca="false">IF('Math by question type'!L11="", "", 'Math by question type'!L11)</f>
        <is>
          <t/>
        </is>
      </c>
      <c r="DQ7" s="84" t="inlineStr">
        <f aca="false">IF('Math by question type'!M11="", "", 'Math by question type'!M11)</f>
        <is>
          <t/>
        </is>
      </c>
      <c r="DR7" s="84" t="inlineStr">
        <f aca="false">IF('Math by question type'!N11="", "", 'Math by question type'!N11)</f>
        <is>
          <t/>
        </is>
      </c>
      <c r="DS7" s="84" t="inlineStr">
        <f aca="false">IF('Math by question type'!O11="", "", 'Math by question type'!O11)</f>
        <is>
          <t/>
        </is>
      </c>
      <c r="DT7" s="84" t="inlineStr">
        <f aca="false">IF('Math by question type'!P11="", "", 'Math by question type'!P11)</f>
        <is>
          <t/>
        </is>
      </c>
      <c r="DU7" s="84" t="inlineStr">
        <f aca="false">IF('Math by question type'!Q11="", "", 'Math by question type'!Q11)</f>
        <is>
          <t/>
        </is>
      </c>
      <c r="DV7" s="84" t="inlineStr">
        <f aca="false">IF('Math by question type'!R11&lt;&gt;"",'Math by question type'!R11,'Math by question type'!U11)</f>
        <is>
          <t/>
        </is>
      </c>
      <c r="DW7" s="84" t="inlineStr">
        <f aca="false">IF('Math by question type'!S11&lt;&gt;"",'Math by question type'!S11,'Math by question type'!V11)</f>
        <is>
          <t/>
        </is>
      </c>
      <c r="DX7" s="84" t="inlineStr">
        <f aca="false">IF('Math by question type'!T11&lt;&gt;"",'Math by question type'!T11,'Math by question type'!W11)</f>
        <is>
          <t/>
        </is>
      </c>
      <c r="DY7" s="84" t="inlineStr">
        <f aca="false">IF('Math by question type'!X11&lt;&gt;"",'Math by question type'!X11,'Math by question type'!AA11)</f>
        <is>
          <t/>
        </is>
      </c>
      <c r="DZ7" s="84" t="inlineStr">
        <f aca="false">IF('Math by question type'!Y11&lt;&gt;"",'Math by question type'!Y11,'Math by question type'!AB11)</f>
        <is>
          <t/>
        </is>
      </c>
      <c r="EA7" s="84" t="inlineStr">
        <f aca="false">IF('Math by question type'!Z11&lt;&gt;"",'Math by question type'!Z11,'Math by question type'!AC11)</f>
        <is>
          <t/>
        </is>
      </c>
      <c r="EB7" s="84" t="inlineStr">
        <f aca="false">IF('Math Output by domain'!E11="", "", 'Math Output by domain'!E11)</f>
        <is>
          <t/>
        </is>
      </c>
      <c r="EC7" s="84" t="inlineStr">
        <f aca="false">IF('Math Output by domain'!F11="", "", 'Math Output by domain'!F11)</f>
        <is>
          <t/>
        </is>
      </c>
      <c r="ED7" s="84" t="inlineStr">
        <f aca="false">IF('Math Output by domain'!G11="", "", 'Math Output by domain'!G11)</f>
        <is>
          <t/>
        </is>
      </c>
      <c r="EE7" s="84" t="inlineStr">
        <f aca="false">IF('Math Output by domain'!H11="", "", 'Math Output by domain'!H11)</f>
        <is>
          <t/>
        </is>
      </c>
      <c r="EF7" s="84" t="inlineStr">
        <f aca="false">IF('Math Output by domain'!I11="", "", 'Math Output by domain'!I11)</f>
        <is>
          <t/>
        </is>
      </c>
      <c r="EG7" s="84" t="inlineStr">
        <f aca="false">IF('Math Output by domain'!J11="", "", 'Math Output by domain'!J11)</f>
        <is>
          <t/>
        </is>
      </c>
      <c r="EH7" s="84" t="inlineStr">
        <f aca="false">IF('Math Output by domain'!K11="", "", 'Math Output by domain'!K11)</f>
        <is>
          <t/>
        </is>
      </c>
      <c r="EI7" s="84" t="inlineStr">
        <f aca="false">IF('Math Output by domain'!L11="", "", 'Math Output by domain'!L11)</f>
        <is>
          <t/>
        </is>
      </c>
      <c r="EJ7" s="84" t="inlineStr">
        <f aca="false">IF('Math Output by domain'!M11="", "", 'Math Output by domain'!M11)</f>
        <is>
          <t/>
        </is>
      </c>
      <c r="EK7" s="84" t="inlineStr">
        <f aca="false">IF('Math Output by domain'!N11="", "", 'Math Output by domain'!N11)</f>
        <is>
          <t/>
        </is>
      </c>
      <c r="EL7" s="84" t="inlineStr">
        <f aca="false">IF('Math Output by domain'!O11="", "", 'Math Output by domain'!O11)</f>
        <is>
          <t/>
        </is>
      </c>
      <c r="EM7" s="84" t="n">
        <f aca="false">IF('Math Output by domain'!P11="", "", 'Math Output by domain'!P11)</f>
        <v>0.571428571428571</v>
      </c>
      <c r="EN7" s="84" t="n">
        <f aca="false">IF('Math Output by domain'!Q11="", "", 'Math Output by domain'!Q11)</f>
        <v>0.85</v>
      </c>
      <c r="EO7" s="84" t="n">
        <f aca="false">IF('Math Output by domain'!R11="", "", 'Math Output by domain'!R11)</f>
        <v>0.538461538461538</v>
      </c>
      <c r="EP7" s="84" t="n">
        <f aca="false">IF('Math Output by domain'!S11="", "", 'Math Output by domain'!S11)</f>
        <v>0</v>
      </c>
      <c r="EQ7" s="84" t="n">
        <f aca="false">IF('Math Output by domain'!T11="", "", 'Math Output by domain'!T11)</f>
        <v>0.666666666666667</v>
      </c>
      <c r="ER7" s="84" t="inlineStr">
        <f aca="false">IF('Math Output by domain'!U11="", "", 'Math Output by domain'!U11)</f>
        <is>
          <t/>
        </is>
      </c>
      <c r="ES7" s="84" t="inlineStr">
        <f aca="false">IF('Math Output by domain'!V11="", "", 'Math Output by domain'!V11)</f>
        <is>
          <t/>
        </is>
      </c>
      <c r="ET7" s="84" t="inlineStr">
        <f aca="false">IF('Math Output by domain'!W11="", "", 'Math Output by domain'!W11)</f>
        <is>
          <t/>
        </is>
      </c>
      <c r="EU7" s="84" t="inlineStr">
        <f aca="false">IF('Math Output by domain'!X11="", "", 'Math Output by domain'!X11)</f>
        <is>
          <t/>
        </is>
      </c>
      <c r="EV7" s="84" t="inlineStr">
        <f aca="false">IF('Math Output by domain'!Y11="", "", 'Math Output by domain'!Y11)</f>
        <is>
          <t/>
        </is>
      </c>
      <c r="EW7" s="84" t="inlineStr">
        <f aca="false">IF('Math Output by domain'!Z11="", "", 'Math Output by domain'!Z11)</f>
        <is>
          <t/>
        </is>
      </c>
      <c r="EX7" s="84" t="inlineStr">
        <f aca="false">IF('Math Output by domain'!AA11="", "", 'Math Output by domain'!AA11)</f>
        <is>
          <t/>
        </is>
      </c>
      <c r="EY7" s="84" t="inlineStr">
        <f aca="false">IF('Math Output by domain'!AB11="", "", 'Math Output by domain'!AB11)</f>
        <is>
          <t/>
        </is>
      </c>
      <c r="EZ7" s="84" t="inlineStr">
        <f aca="false">IF('Math Output by domain'!AC11="", "", 'Math Output by domain'!AC11)</f>
        <is>
          <t/>
        </is>
      </c>
      <c r="FA7" s="84" t="inlineStr">
        <f aca="false">IF('Math Output by domain'!AD11&lt;&gt;"", 'Math Output by domain'!AD11, 'Math Output by domain'!AH11)</f>
        <is>
          <t/>
        </is>
      </c>
      <c r="FB7" s="84" t="inlineStr">
        <f aca="false">IF('Math Output by domain'!AE11&lt;&gt;"", 'Math Output by domain'!AE11, 'Math Output by domain'!AI11)</f>
        <is>
          <t/>
        </is>
      </c>
      <c r="FC7" s="84" t="inlineStr">
        <f aca="false">IF('Math Output by domain'!AF11&lt;&gt;"", 'Math Output by domain'!AF11, 'Math Output by domain'!AJ11)</f>
        <is>
          <t/>
        </is>
      </c>
      <c r="FD7" s="84" t="inlineStr">
        <f aca="false">IF('Math Output by domain'!AG11="", "", 'Math Output by domain'!AG11)</f>
        <is>
          <t/>
        </is>
      </c>
      <c r="FE7" s="84" t="inlineStr">
        <f aca="false">IF('Math Output by domain'!AK11="", "", 'Math Output by domain'!AK11)</f>
        <is>
          <t/>
        </is>
      </c>
      <c r="FF7" s="84" t="str">
        <f aca="false">IF('Math Output by domain'!AL11&lt;&gt;"",  'Math Output by domain'!AL11, 'Math Output by domain'!AQ11)</f>
        <v/>
      </c>
      <c r="FG7" s="84" t="inlineStr">
        <f aca="false">IF('Math Output by domain'!AM11="", "", 'Math Output by domain'!AM11)</f>
        <is>
          <t/>
        </is>
      </c>
      <c r="FH7" s="84" t="str">
        <f aca="false">IF('Math Output by domain'!AN11&lt;&gt;"",  'Math Output by domain'!AN11, 'Math Output by domain'!AP11)</f>
        <v/>
      </c>
      <c r="FI7" s="84" t="inlineStr">
        <f aca="false">IF('Math Output by domain'!AO11="", "", 'Math Output by domain'!AO11)</f>
        <is>
          <t/>
        </is>
      </c>
    </row>
    <row r="8" customFormat="false" ht="12.75" hidden="false" customHeight="false" outlineLevel="0" collapsed="false">
      <c r="A8" s="77" t="n">
        <f aca="false">'Cover Sheet'!A11</f>
        <v>7</v>
      </c>
      <c r="B8" s="77" t="inlineStr">
        <f aca="false">IF('Cover Sheet'!$AC$13="","",'Cover Sheet'!$AC$13)</f>
        <is>
          <t/>
        </is>
      </c>
      <c r="C8" s="77" t="str">
        <f aca="false">'Cover Sheet'!$AC$1</f>
        <v>Vivek Madinur</v>
      </c>
      <c r="D8" s="77" t="n">
        <f aca="false">'Cover Sheet'!$AE$1</f>
        <v>0</v>
      </c>
      <c r="E8" s="77" t="n">
        <f aca="false">'Cover Sheet'!$AG$1</f>
        <v>0</v>
      </c>
      <c r="F8" s="77" t="n">
        <f aca="false">'Cover Sheet'!$AI$1</f>
        <v>0</v>
      </c>
      <c r="G8" s="77" t="n">
        <f aca="false">'Cover Sheet'!$AK$1</f>
        <v>0</v>
      </c>
      <c r="H8" s="77" t="n">
        <f aca="false">'Cover Sheet'!$AC$3</f>
        <v>0</v>
      </c>
      <c r="I8" s="77" t="n">
        <f aca="false">'Cover Sheet'!$AE$3</f>
        <v>0</v>
      </c>
      <c r="J8" s="77" t="n">
        <f aca="false">'Cover Sheet'!$AG$3</f>
        <v>0</v>
      </c>
      <c r="K8" s="77" t="n">
        <f aca="false">'Cover Sheet'!$AI$3</f>
        <v>0</v>
      </c>
      <c r="L8" s="77" t="n">
        <f aca="false">'Cover Sheet'!$AK$3</f>
        <v>0</v>
      </c>
      <c r="M8" s="77" t="n">
        <f aca="false">'Cover Sheet'!$AC$2</f>
        <v>2014</v>
      </c>
      <c r="N8" s="77" t="n">
        <f aca="false">'Cover Sheet'!$AE$2</f>
        <v>0</v>
      </c>
      <c r="O8" s="77" t="n">
        <f aca="false">'Cover Sheet'!$AG$2</f>
        <v>0</v>
      </c>
      <c r="P8" s="77" t="n">
        <f aca="false">'Cover Sheet'!$AI$2</f>
        <v>0</v>
      </c>
      <c r="Q8" s="77" t="n">
        <f aca="false">'Cover Sheet'!$AK$2</f>
        <v>0</v>
      </c>
      <c r="R8" s="77" t="str">
        <f aca="false">'Cover Sheet'!$AC$5</f>
        <v>Spandana</v>
      </c>
      <c r="S8" s="77" t="str">
        <f aca="false">'Cover Sheet'!$AC$6</f>
        <v>3rd</v>
      </c>
      <c r="T8" s="77" t="str">
        <f aca="false">'Cover Sheet'!$AC$7</f>
        <v>2nd YOI</v>
      </c>
      <c r="U8" s="77" t="str">
        <f aca="false">'Cover Sheet'!$AC$8</f>
        <v>Government School - No Fees</v>
      </c>
      <c r="V8" s="77" t="n">
        <f aca="false">'Cover Sheet'!$AC$9</f>
        <v>0</v>
      </c>
      <c r="W8" s="77" t="inlineStr">
        <f aca="false">IF('Cover Sheet'!$AC$10="","",'Cover Sheet'!$AC$10)</f>
        <is>
          <t/>
        </is>
      </c>
      <c r="X8" s="78" t="inlineStr">
        <f aca="false">IF('Cover Sheet'!$Y11="","",'Cover Sheet'!$Y11)</f>
        <is>
          <t/>
        </is>
      </c>
      <c r="Y8" s="78" t="inlineStr">
        <f aca="false">IF('Cover Sheet'!$Z11="","",'Cover Sheet'!$Z11)</f>
        <is>
          <t/>
        </is>
      </c>
      <c r="Z8" s="77" t="n">
        <f aca="false">'Cover Sheet'!$AC$11</f>
        <v>0</v>
      </c>
      <c r="AA8" s="77" t="str">
        <f aca="false">IF('Cover Sheet'!$AC$12="", "", 'Cover Sheet'!$AC$12)</f>
        <v>Hyderabad</v>
      </c>
      <c r="AB8" s="77" t="inlineStr">
        <f aca="false">IF('Cover Sheet'!$AC$14="","",'Cover Sheet'!$AC$14)</f>
        <is>
          <t/>
        </is>
      </c>
      <c r="AC8" s="77" t="inlineStr">
        <f aca="false">IF('Cover Sheet'!$AC$15="","",'Cover Sheet'!$AC$15)</f>
        <is>
          <t/>
        </is>
      </c>
      <c r="AD8" s="77" t="inlineStr">
        <f aca="false">IF('Cover Sheet'!$AC$17="","",'Cover Sheet'!$AC$17)</f>
        <is>
          <t/>
        </is>
      </c>
      <c r="AE8" s="77" t="str">
        <f aca="false">IF('Cover Sheet'!$AC$4="","",'Cover Sheet'!$AC$4)</f>
        <v>vivek.madinur2014@teachforindia.org</v>
      </c>
      <c r="AF8" s="77" t="inlineStr">
        <f aca="false">IF('Cover Sheet'!$AC$20="","",'Cover Sheet'!$AC$20)</f>
        <is>
          <t/>
        </is>
      </c>
      <c r="AG8" s="77" t="str">
        <f aca="false">IF('Cover Sheet'!$AC$19="","",'Cover Sheet'!$AC$19)</f>
        <v>karthik.rapaka@teachforindia.org</v>
      </c>
      <c r="AH8" s="77" t="str">
        <f aca="false">IF('Cover Sheet'!B11="", "", 'English Scores- Leveled papers'!B13)</f>
        <v>G.Hemalatha</v>
      </c>
      <c r="AI8" s="77" t="str">
        <f aca="false">IF('Cover Sheet'!$B11="","",'Cover Sheet'!C11)</f>
        <v>Female</v>
      </c>
      <c r="AJ8" s="77" t="n">
        <f aca="false">IF('Cover Sheet'!$D11="","",'Cover Sheet'!D11)</f>
        <v>1</v>
      </c>
      <c r="AK8" s="77" t="inlineStr">
        <f aca="false">IF('Cover Sheet'!E11="","",'Cover Sheet'!E11)</f>
        <is>
          <t/>
        </is>
      </c>
      <c r="AL8" s="77" t="inlineStr">
        <f aca="false">IF('Cover Sheet'!F11="","",'Cover Sheet'!F11)</f>
        <is>
          <t/>
        </is>
      </c>
      <c r="AM8" s="77" t="inlineStr">
        <f aca="false">IF('Cover Sheet'!G11="","",'Cover Sheet'!G11)</f>
        <is>
          <t/>
        </is>
      </c>
      <c r="AN8" s="77" t="inlineStr">
        <f aca="false">IF('Cover Sheet'!H11="","",'Cover Sheet'!H11)</f>
        <is>
          <t/>
        </is>
      </c>
      <c r="AO8" s="77" t="inlineStr">
        <f aca="false">IF('Cover Sheet'!I11="","",'Cover Sheet'!I11)</f>
        <is>
          <t/>
        </is>
      </c>
      <c r="AP8" s="77" t="n">
        <f aca="false">IF('Cover Sheet'!J11="","",'Cover Sheet'!J11)</f>
        <v>-0.5</v>
      </c>
      <c r="AQ8" s="77" t="inlineStr">
        <f aca="false">IF('Cover Sheet'!K11="","",'Cover Sheet'!K11)</f>
        <is>
          <t/>
        </is>
      </c>
      <c r="AR8" s="77" t="n">
        <f aca="false">IF('Cover Sheet'!L11="","",'Cover Sheet'!L11)</f>
        <v>0.7</v>
      </c>
      <c r="AS8" s="77" t="inlineStr">
        <f aca="false">IF('Cover Sheet'!M11="","",'Cover Sheet'!M11)</f>
        <is>
          <t/>
        </is>
      </c>
      <c r="AT8" s="77" t="n">
        <f aca="false">IF('Cover Sheet'!N11="","",'Cover Sheet'!N11)</f>
        <v>0.2</v>
      </c>
      <c r="AU8" s="77" t="inlineStr">
        <f aca="false">IF('Cover Sheet'!O11="","",'Cover Sheet'!O11)</f>
        <is>
          <t/>
        </is>
      </c>
      <c r="AV8" s="77" t="inlineStr">
        <f aca="false">IF('Cover Sheet'!P11="","",'Cover Sheet'!P11)</f>
        <is>
          <t/>
        </is>
      </c>
      <c r="AW8" s="77" t="n">
        <f aca="false">IF('Cover Sheet'!Q11="","",'Cover Sheet'!Q11)</f>
        <v>0</v>
      </c>
      <c r="AX8" s="77" t="n">
        <f aca="false">IF('Cover Sheet'!R11="","",'Cover Sheet'!R11)</f>
        <v>0.25</v>
      </c>
      <c r="AY8" s="77" t="n">
        <f aca="false">IF('Cover Sheet'!S11="","",'Cover Sheet'!S11)</f>
        <v>0.25</v>
      </c>
      <c r="AZ8" s="79" t="inlineStr">
        <f aca="false">IF('Cover Sheet'!T11="","",'Cover Sheet'!T11)</f>
        <is>
          <t/>
        </is>
      </c>
      <c r="BA8" s="79" t="n">
        <f aca="false">IF('Cover Sheet'!U11="","",'Cover Sheet'!U11)</f>
        <v>0</v>
      </c>
      <c r="BB8" s="79" t="n">
        <f aca="false">IF('Cover Sheet'!V11="","",'Cover Sheet'!V11)</f>
        <v>0.21</v>
      </c>
      <c r="BC8" s="79" t="n">
        <f aca="false">IF('Cover Sheet'!W11="","",'Cover Sheet'!W11)</f>
        <v>0.21</v>
      </c>
      <c r="BD8" s="79" t="inlineStr">
        <f aca="false">IF('Cover Sheet'!X11="","",'Cover Sheet'!X11)</f>
        <is>
          <t/>
        </is>
      </c>
      <c r="BE8" s="80" t="n">
        <f aca="false">'RC Mastery Check+Question type'!I11</f>
        <v>0.9</v>
      </c>
      <c r="BF8" s="80" t="n">
        <f aca="false">'RC Mastery Check+Question type'!J11</f>
        <v>0.6</v>
      </c>
      <c r="BG8" s="80" t="inlineStr">
        <f aca="false">'RC Mastery Check+Question type'!K11</f>
        <is>
          <t/>
        </is>
      </c>
      <c r="BH8" s="81" t="inlineStr">
        <f aca="false">IF('RC Mastery Check+Question type'!DR11="", "", 'RC Mastery Check+Question type'!DR11)</f>
        <is>
          <t/>
        </is>
      </c>
      <c r="BI8" s="81" t="inlineStr">
        <f aca="false">IF('RC Mastery Check+Question type'!EJ11="", "", 'RC Mastery Check+Question type'!EJ11)</f>
        <is>
          <t/>
        </is>
      </c>
      <c r="BJ8" s="81" t="inlineStr">
        <f aca="false">IF('RC Mastery Check+Question type'!EZ11="", "", 'RC Mastery Check+Question type'!EZ11)</f>
        <is>
          <t/>
        </is>
      </c>
      <c r="BK8" s="0" t="inlineStr">
        <f aca="false">'RF tracking'!C11</f>
        <is>
          <t/>
        </is>
      </c>
      <c r="BL8" s="0" t="inlineStr">
        <f aca="false">'RF tracking'!D11</f>
        <is>
          <t/>
        </is>
      </c>
      <c r="BM8" s="0" t="inlineStr">
        <f aca="false">'RF tracking'!X11</f>
        <is>
          <t/>
        </is>
      </c>
      <c r="BN8" s="0" t="inlineStr">
        <f aca="false">'RF tracking'!Y11</f>
        <is>
          <t/>
        </is>
      </c>
      <c r="BO8" s="82" t="inlineStr">
        <f aca="false">IF('RF tracking'!AQ11="", "", 'RF tracking'!AQ11)</f>
        <is>
          <t/>
        </is>
      </c>
      <c r="BP8" s="82" t="inlineStr">
        <f aca="false">'RC Mastery Check+Question type'!L11</f>
        <is>
          <t/>
        </is>
      </c>
      <c r="BQ8" s="82" t="n">
        <f aca="false">'RC Mastery Check+Question type'!M11</f>
        <v>0.9</v>
      </c>
      <c r="BR8" s="82" t="n">
        <f aca="false">'RC Mastery Check+Question type'!N11</f>
        <v>0.6</v>
      </c>
      <c r="BS8" s="82" t="n">
        <f aca="false">'RC Mastery Check+Question type'!O11</f>
        <v>0.3</v>
      </c>
      <c r="BT8" s="82" t="inlineStr">
        <f aca="false">'RC Mastery Check+Question type'!P11</f>
        <is>
          <t/>
        </is>
      </c>
      <c r="BU8" s="82" t="inlineStr">
        <f aca="false">'RC Mastery Check+Question type'!Q11</f>
        <is>
          <t/>
        </is>
      </c>
      <c r="BV8" s="82" t="inlineStr">
        <f aca="false">'RC Mastery Check+Question type'!R11</f>
        <is>
          <t/>
        </is>
      </c>
      <c r="BW8" s="82" t="inlineStr">
        <f aca="false">'RC Mastery Check+Question type'!S11</f>
        <is>
          <t/>
        </is>
      </c>
      <c r="BX8" s="82" t="inlineStr">
        <f aca="false">'RC Mastery Check+Question type'!T11</f>
        <is>
          <t/>
        </is>
      </c>
      <c r="BY8" s="82" t="inlineStr">
        <f aca="false">'RC Mastery Check+Question type'!U11</f>
        <is>
          <t/>
        </is>
      </c>
      <c r="BZ8" s="82" t="inlineStr">
        <f aca="false">'RC Mastery Check+Question type'!V11</f>
        <is>
          <t/>
        </is>
      </c>
      <c r="CA8" s="82" t="inlineStr">
        <f aca="false">'RC Mastery Check+Question type'!W11</f>
        <is>
          <t/>
        </is>
      </c>
      <c r="CB8" s="82" t="inlineStr">
        <f aca="false">'RC Mastery Check+Question type'!X11</f>
        <is>
          <t/>
        </is>
      </c>
      <c r="CC8" s="83" t="str">
        <f aca="false">'RC Output Item+Section Type'!CC14</f>
        <v> </v>
      </c>
      <c r="CD8" s="83" t="str">
        <f aca="false">'RC Output Item+Section Type'!CD14</f>
        <v> </v>
      </c>
      <c r="CE8" s="83" t="str">
        <f aca="false">'RC Output Item+Section Type'!CE14</f>
        <v> </v>
      </c>
      <c r="CF8" s="83" t="str">
        <f aca="false">'RC Output Item+Section Type'!CF14</f>
        <v> </v>
      </c>
      <c r="CG8" s="83" t="str">
        <f aca="false">'RC Output Item+Section Type'!CG14</f>
        <v> </v>
      </c>
      <c r="CH8" s="83" t="str">
        <f aca="false">'RC Output Item+Section Type'!CH14</f>
        <v> </v>
      </c>
      <c r="CI8" s="83" t="str">
        <f aca="false">'RC Output Item+Section Type'!CI14</f>
        <v> </v>
      </c>
      <c r="CJ8" s="83" t="str">
        <f aca="false">'RC Output Item+Section Type'!CJ14</f>
        <v> </v>
      </c>
      <c r="CK8" s="83" t="str">
        <f aca="false">'RC Output Item+Section Type'!CK14</f>
        <v> </v>
      </c>
      <c r="CL8" s="83" t="str">
        <f aca="false">'RC Output Item+Section Type'!CL14</f>
        <v> </v>
      </c>
      <c r="CM8" s="83" t="str">
        <f aca="false">'RC Output Item+Section Type'!CM14</f>
        <v> </v>
      </c>
      <c r="CN8" s="83" t="str">
        <f aca="false">'RC Output Item+Section Type'!CN14</f>
        <v> </v>
      </c>
      <c r="CO8" s="0" t="n">
        <f aca="false">IF('S&amp;L'!B12="", "", 'S&amp;L'!B12)</f>
        <v>1</v>
      </c>
      <c r="CP8" s="0" t="n">
        <f aca="false">IF('S&amp;L'!C12="", "", 'S&amp;L'!C12)</f>
        <v>1</v>
      </c>
      <c r="CQ8" s="0" t="n">
        <f aca="false">IF('S&amp;L'!D12="", "", 'S&amp;L'!D12)</f>
        <v>1</v>
      </c>
      <c r="CR8" s="0" t="n">
        <f aca="false">IF('S&amp;L'!E12="", "", 'S&amp;L'!E12)</f>
        <v>1</v>
      </c>
      <c r="CS8" s="0" t="inlineStr">
        <f aca="false">IF('S&amp;L'!F12="", "", 'S&amp;L'!F12)</f>
        <is>
          <t/>
        </is>
      </c>
      <c r="CT8" s="0" t="inlineStr">
        <f aca="false">IF('S&amp;L'!H12="", "", 'S&amp;L'!H12)</f>
        <is>
          <t/>
        </is>
      </c>
      <c r="CU8" s="0" t="inlineStr">
        <f aca="false">IF('S&amp;L'!I12="", "", 'S&amp;L'!I12)</f>
        <is>
          <t/>
        </is>
      </c>
      <c r="CV8" s="0" t="inlineStr">
        <f aca="false">IF('S&amp;L'!J12="", "", 'S&amp;L'!J12)</f>
        <is>
          <t/>
        </is>
      </c>
      <c r="CW8" s="0" t="inlineStr">
        <f aca="false">IF('S&amp;L'!K12="", "", 'S&amp;L'!K12)</f>
        <is>
          <t/>
        </is>
      </c>
      <c r="CX8" s="0" t="inlineStr">
        <f aca="false">IF('S&amp;L'!L12="", "", 'S&amp;L'!L12)</f>
        <is>
          <t/>
        </is>
      </c>
      <c r="CY8" s="0" t="inlineStr">
        <f aca="false">IF('S&amp;L'!N12="", "", 'S&amp;L'!N12)</f>
        <is>
          <t/>
        </is>
      </c>
      <c r="CZ8" s="0" t="inlineStr">
        <f aca="false">IF('S&amp;L'!O12="", "", 'S&amp;L'!O12)</f>
        <is>
          <t/>
        </is>
      </c>
      <c r="DA8" s="0" t="inlineStr">
        <f aca="false">IF('S&amp;L'!P12="", "", 'S&amp;L'!P12)</f>
        <is>
          <t/>
        </is>
      </c>
      <c r="DB8" s="0" t="inlineStr">
        <f aca="false">IF('S&amp;L'!Q12="", "", 'S&amp;L'!Q12)</f>
        <is>
          <t/>
        </is>
      </c>
      <c r="DC8" s="0" t="inlineStr">
        <f aca="false">IF('S&amp;L'!R12="", "", 'S&amp;L'!R12)</f>
        <is>
          <t/>
        </is>
      </c>
      <c r="DD8" s="82" t="inlineStr">
        <f aca="false">IF('Math Scores'!E15="","",'Math Scores'!E15)</f>
        <is>
          <t/>
        </is>
      </c>
      <c r="DE8" s="84" t="n">
        <f aca="false">IF('Cover Sheet'!V11="","",'Cover Sheet'!V11)</f>
        <v>0.21</v>
      </c>
      <c r="DF8" s="84" t="inlineStr">
        <f aca="false">IF('Math Scores'!IE15="", "", 'Math Scores'!IE15)</f>
        <is>
          <t/>
        </is>
      </c>
      <c r="DG8" s="0" t="inlineStr">
        <f aca="false">IF('Math by question type'!C12="", "", 'Math by question type'!C12)</f>
        <is>
          <t/>
        </is>
      </c>
      <c r="DH8" s="84" t="inlineStr">
        <f aca="false">IF('Math by question type'!D12="", "", 'Math by question type'!D12)</f>
        <is>
          <t/>
        </is>
      </c>
      <c r="DI8" s="84" t="inlineStr">
        <f aca="false">IF('Math by question type'!E12="", "", 'Math by question type'!E12)</f>
        <is>
          <t/>
        </is>
      </c>
      <c r="DJ8" s="84" t="inlineStr">
        <f aca="false">IF('Math by question type'!F12="", "", 'Math by question type'!F12)</f>
        <is>
          <t/>
        </is>
      </c>
      <c r="DK8" s="84" t="inlineStr">
        <f aca="false">IF('Math by question type'!G12="", "", 'Math by question type'!G12)</f>
        <is>
          <t/>
        </is>
      </c>
      <c r="DL8" s="84" t="inlineStr">
        <f aca="false">IF('Math by question type'!H12="", "", 'Math by question type'!H12)</f>
        <is>
          <t/>
        </is>
      </c>
      <c r="DM8" s="84" t="n">
        <f aca="false">IF('Math by question type'!I12="", "", 'Math by question type'!I12)</f>
        <v>0.119047619047619</v>
      </c>
      <c r="DN8" s="84" t="n">
        <f aca="false">IF('Math by question type'!J12="", "", 'Math by question type'!J12)</f>
        <v>0.225806451612903</v>
      </c>
      <c r="DO8" s="84" t="n">
        <f aca="false">IF('Math by question type'!K12="", "", 'Math by question type'!K12)</f>
        <v>0.333333333333333</v>
      </c>
      <c r="DP8" s="84" t="inlineStr">
        <f aca="false">IF('Math by question type'!L12="", "", 'Math by question type'!L12)</f>
        <is>
          <t/>
        </is>
      </c>
      <c r="DQ8" s="84" t="inlineStr">
        <f aca="false">IF('Math by question type'!M12="", "", 'Math by question type'!M12)</f>
        <is>
          <t/>
        </is>
      </c>
      <c r="DR8" s="84" t="inlineStr">
        <f aca="false">IF('Math by question type'!N12="", "", 'Math by question type'!N12)</f>
        <is>
          <t/>
        </is>
      </c>
      <c r="DS8" s="84" t="inlineStr">
        <f aca="false">IF('Math by question type'!O12="", "", 'Math by question type'!O12)</f>
        <is>
          <t/>
        </is>
      </c>
      <c r="DT8" s="84" t="inlineStr">
        <f aca="false">IF('Math by question type'!P12="", "", 'Math by question type'!P12)</f>
        <is>
          <t/>
        </is>
      </c>
      <c r="DU8" s="84" t="inlineStr">
        <f aca="false">IF('Math by question type'!Q12="", "", 'Math by question type'!Q12)</f>
        <is>
          <t/>
        </is>
      </c>
      <c r="DV8" s="84" t="inlineStr">
        <f aca="false">IF('Math by question type'!R12&lt;&gt;"",'Math by question type'!R12,'Math by question type'!U12)</f>
        <is>
          <t/>
        </is>
      </c>
      <c r="DW8" s="84" t="inlineStr">
        <f aca="false">IF('Math by question type'!S12&lt;&gt;"",'Math by question type'!S12,'Math by question type'!V12)</f>
        <is>
          <t/>
        </is>
      </c>
      <c r="DX8" s="84" t="inlineStr">
        <f aca="false">IF('Math by question type'!T12&lt;&gt;"",'Math by question type'!T12,'Math by question type'!W12)</f>
        <is>
          <t/>
        </is>
      </c>
      <c r="DY8" s="84" t="inlineStr">
        <f aca="false">IF('Math by question type'!X12&lt;&gt;"",'Math by question type'!X12,'Math by question type'!AA12)</f>
        <is>
          <t/>
        </is>
      </c>
      <c r="DZ8" s="84" t="inlineStr">
        <f aca="false">IF('Math by question type'!Y12&lt;&gt;"",'Math by question type'!Y12,'Math by question type'!AB12)</f>
        <is>
          <t/>
        </is>
      </c>
      <c r="EA8" s="84" t="inlineStr">
        <f aca="false">IF('Math by question type'!Z12&lt;&gt;"",'Math by question type'!Z12,'Math by question type'!AC12)</f>
        <is>
          <t/>
        </is>
      </c>
      <c r="EB8" s="84" t="inlineStr">
        <f aca="false">IF('Math Output by domain'!E12="", "", 'Math Output by domain'!E12)</f>
        <is>
          <t/>
        </is>
      </c>
      <c r="EC8" s="84" t="inlineStr">
        <f aca="false">IF('Math Output by domain'!F12="", "", 'Math Output by domain'!F12)</f>
        <is>
          <t/>
        </is>
      </c>
      <c r="ED8" s="84" t="inlineStr">
        <f aca="false">IF('Math Output by domain'!G12="", "", 'Math Output by domain'!G12)</f>
        <is>
          <t/>
        </is>
      </c>
      <c r="EE8" s="84" t="inlineStr">
        <f aca="false">IF('Math Output by domain'!H12="", "", 'Math Output by domain'!H12)</f>
        <is>
          <t/>
        </is>
      </c>
      <c r="EF8" s="84" t="inlineStr">
        <f aca="false">IF('Math Output by domain'!I12="", "", 'Math Output by domain'!I12)</f>
        <is>
          <t/>
        </is>
      </c>
      <c r="EG8" s="84" t="inlineStr">
        <f aca="false">IF('Math Output by domain'!J12="", "", 'Math Output by domain'!J12)</f>
        <is>
          <t/>
        </is>
      </c>
      <c r="EH8" s="84" t="inlineStr">
        <f aca="false">IF('Math Output by domain'!K12="", "", 'Math Output by domain'!K12)</f>
        <is>
          <t/>
        </is>
      </c>
      <c r="EI8" s="84" t="inlineStr">
        <f aca="false">IF('Math Output by domain'!L12="", "", 'Math Output by domain'!L12)</f>
        <is>
          <t/>
        </is>
      </c>
      <c r="EJ8" s="84" t="inlineStr">
        <f aca="false">IF('Math Output by domain'!M12="", "", 'Math Output by domain'!M12)</f>
        <is>
          <t/>
        </is>
      </c>
      <c r="EK8" s="84" t="inlineStr">
        <f aca="false">IF('Math Output by domain'!N12="", "", 'Math Output by domain'!N12)</f>
        <is>
          <t/>
        </is>
      </c>
      <c r="EL8" s="84" t="inlineStr">
        <f aca="false">IF('Math Output by domain'!O12="", "", 'Math Output by domain'!O12)</f>
        <is>
          <t/>
        </is>
      </c>
      <c r="EM8" s="84" t="n">
        <f aca="false">IF('Math Output by domain'!P12="", "", 'Math Output by domain'!P12)</f>
        <v>0.0357142857142857</v>
      </c>
      <c r="EN8" s="84" t="n">
        <f aca="false">IF('Math Output by domain'!Q12="", "", 'Math Output by domain'!Q12)</f>
        <v>0.2</v>
      </c>
      <c r="EO8" s="84" t="n">
        <f aca="false">IF('Math Output by domain'!R12="", "", 'Math Output by domain'!R12)</f>
        <v>0.384615384615385</v>
      </c>
      <c r="EP8" s="84" t="n">
        <f aca="false">IF('Math Output by domain'!S12="", "", 'Math Output by domain'!S12)</f>
        <v>0</v>
      </c>
      <c r="EQ8" s="84" t="n">
        <f aca="false">IF('Math Output by domain'!T12="", "", 'Math Output by domain'!T12)</f>
        <v>0.25</v>
      </c>
      <c r="ER8" s="84" t="inlineStr">
        <f aca="false">IF('Math Output by domain'!U12="", "", 'Math Output by domain'!U12)</f>
        <is>
          <t/>
        </is>
      </c>
      <c r="ES8" s="84" t="inlineStr">
        <f aca="false">IF('Math Output by domain'!V12="", "", 'Math Output by domain'!V12)</f>
        <is>
          <t/>
        </is>
      </c>
      <c r="ET8" s="84" t="inlineStr">
        <f aca="false">IF('Math Output by domain'!W12="", "", 'Math Output by domain'!W12)</f>
        <is>
          <t/>
        </is>
      </c>
      <c r="EU8" s="84" t="inlineStr">
        <f aca="false">IF('Math Output by domain'!X12="", "", 'Math Output by domain'!X12)</f>
        <is>
          <t/>
        </is>
      </c>
      <c r="EV8" s="84" t="inlineStr">
        <f aca="false">IF('Math Output by domain'!Y12="", "", 'Math Output by domain'!Y12)</f>
        <is>
          <t/>
        </is>
      </c>
      <c r="EW8" s="84" t="inlineStr">
        <f aca="false">IF('Math Output by domain'!Z12="", "", 'Math Output by domain'!Z12)</f>
        <is>
          <t/>
        </is>
      </c>
      <c r="EX8" s="84" t="inlineStr">
        <f aca="false">IF('Math Output by domain'!AA12="", "", 'Math Output by domain'!AA12)</f>
        <is>
          <t/>
        </is>
      </c>
      <c r="EY8" s="84" t="inlineStr">
        <f aca="false">IF('Math Output by domain'!AB12="", "", 'Math Output by domain'!AB12)</f>
        <is>
          <t/>
        </is>
      </c>
      <c r="EZ8" s="84" t="inlineStr">
        <f aca="false">IF('Math Output by domain'!AC12="", "", 'Math Output by domain'!AC12)</f>
        <is>
          <t/>
        </is>
      </c>
      <c r="FA8" s="84" t="inlineStr">
        <f aca="false">IF('Math Output by domain'!AD12&lt;&gt;"", 'Math Output by domain'!AD12, 'Math Output by domain'!AH12)</f>
        <is>
          <t/>
        </is>
      </c>
      <c r="FB8" s="84" t="inlineStr">
        <f aca="false">IF('Math Output by domain'!AE12&lt;&gt;"", 'Math Output by domain'!AE12, 'Math Output by domain'!AI12)</f>
        <is>
          <t/>
        </is>
      </c>
      <c r="FC8" s="84" t="inlineStr">
        <f aca="false">IF('Math Output by domain'!AF12&lt;&gt;"", 'Math Output by domain'!AF12, 'Math Output by domain'!AJ12)</f>
        <is>
          <t/>
        </is>
      </c>
      <c r="FD8" s="84" t="inlineStr">
        <f aca="false">IF('Math Output by domain'!AG12="", "", 'Math Output by domain'!AG12)</f>
        <is>
          <t/>
        </is>
      </c>
      <c r="FE8" s="84" t="inlineStr">
        <f aca="false">IF('Math Output by domain'!AK12="", "", 'Math Output by domain'!AK12)</f>
        <is>
          <t/>
        </is>
      </c>
      <c r="FF8" s="84" t="str">
        <f aca="false">IF('Math Output by domain'!AL12&lt;&gt;"",  'Math Output by domain'!AL12, 'Math Output by domain'!AQ12)</f>
        <v/>
      </c>
      <c r="FG8" s="84" t="inlineStr">
        <f aca="false">IF('Math Output by domain'!AM12="", "", 'Math Output by domain'!AM12)</f>
        <is>
          <t/>
        </is>
      </c>
      <c r="FH8" s="84" t="str">
        <f aca="false">IF('Math Output by domain'!AN12&lt;&gt;"",  'Math Output by domain'!AN12, 'Math Output by domain'!AP12)</f>
        <v/>
      </c>
      <c r="FI8" s="84" t="inlineStr">
        <f aca="false">IF('Math Output by domain'!AO12="", "", 'Math Output by domain'!AO12)</f>
        <is>
          <t/>
        </is>
      </c>
    </row>
    <row r="9" customFormat="false" ht="12.75" hidden="false" customHeight="false" outlineLevel="0" collapsed="false">
      <c r="A9" s="77" t="n">
        <f aca="false">'Cover Sheet'!A12</f>
        <v>8</v>
      </c>
      <c r="B9" s="77" t="inlineStr">
        <f aca="false">IF('Cover Sheet'!$AC$13="","",'Cover Sheet'!$AC$13)</f>
        <is>
          <t/>
        </is>
      </c>
      <c r="C9" s="77" t="str">
        <f aca="false">'Cover Sheet'!$AC$1</f>
        <v>Vivek Madinur</v>
      </c>
      <c r="D9" s="77" t="n">
        <f aca="false">'Cover Sheet'!$AE$1</f>
        <v>0</v>
      </c>
      <c r="E9" s="77" t="n">
        <f aca="false">'Cover Sheet'!$AG$1</f>
        <v>0</v>
      </c>
      <c r="F9" s="77" t="n">
        <f aca="false">'Cover Sheet'!$AI$1</f>
        <v>0</v>
      </c>
      <c r="G9" s="77" t="n">
        <f aca="false">'Cover Sheet'!$AK$1</f>
        <v>0</v>
      </c>
      <c r="H9" s="77" t="n">
        <f aca="false">'Cover Sheet'!$AC$3</f>
        <v>0</v>
      </c>
      <c r="I9" s="77" t="n">
        <f aca="false">'Cover Sheet'!$AE$3</f>
        <v>0</v>
      </c>
      <c r="J9" s="77" t="n">
        <f aca="false">'Cover Sheet'!$AG$3</f>
        <v>0</v>
      </c>
      <c r="K9" s="77" t="n">
        <f aca="false">'Cover Sheet'!$AI$3</f>
        <v>0</v>
      </c>
      <c r="L9" s="77" t="n">
        <f aca="false">'Cover Sheet'!$AK$3</f>
        <v>0</v>
      </c>
      <c r="M9" s="77" t="n">
        <f aca="false">'Cover Sheet'!$AC$2</f>
        <v>2014</v>
      </c>
      <c r="N9" s="77" t="n">
        <f aca="false">'Cover Sheet'!$AE$2</f>
        <v>0</v>
      </c>
      <c r="O9" s="77" t="n">
        <f aca="false">'Cover Sheet'!$AG$2</f>
        <v>0</v>
      </c>
      <c r="P9" s="77" t="n">
        <f aca="false">'Cover Sheet'!$AI$2</f>
        <v>0</v>
      </c>
      <c r="Q9" s="77" t="n">
        <f aca="false">'Cover Sheet'!$AK$2</f>
        <v>0</v>
      </c>
      <c r="R9" s="77" t="str">
        <f aca="false">'Cover Sheet'!$AC$5</f>
        <v>Spandana</v>
      </c>
      <c r="S9" s="77" t="str">
        <f aca="false">'Cover Sheet'!$AC$6</f>
        <v>3rd</v>
      </c>
      <c r="T9" s="77" t="str">
        <f aca="false">'Cover Sheet'!$AC$7</f>
        <v>2nd YOI</v>
      </c>
      <c r="U9" s="77" t="str">
        <f aca="false">'Cover Sheet'!$AC$8</f>
        <v>Government School - No Fees</v>
      </c>
      <c r="V9" s="77" t="n">
        <f aca="false">'Cover Sheet'!$AC$9</f>
        <v>0</v>
      </c>
      <c r="W9" s="77" t="inlineStr">
        <f aca="false">IF('Cover Sheet'!$AC$10="","",'Cover Sheet'!$AC$10)</f>
        <is>
          <t/>
        </is>
      </c>
      <c r="X9" s="78" t="inlineStr">
        <f aca="false">IF('Cover Sheet'!$Y12="","",'Cover Sheet'!$Y12)</f>
        <is>
          <t/>
        </is>
      </c>
      <c r="Y9" s="78" t="inlineStr">
        <f aca="false">IF('Cover Sheet'!$Z12="","",'Cover Sheet'!$Z12)</f>
        <is>
          <t/>
        </is>
      </c>
      <c r="Z9" s="77" t="n">
        <f aca="false">'Cover Sheet'!$AC$11</f>
        <v>0</v>
      </c>
      <c r="AA9" s="77" t="str">
        <f aca="false">IF('Cover Sheet'!$AC$12="", "", 'Cover Sheet'!$AC$12)</f>
        <v>Hyderabad</v>
      </c>
      <c r="AB9" s="77" t="inlineStr">
        <f aca="false">IF('Cover Sheet'!$AC$14="","",'Cover Sheet'!$AC$14)</f>
        <is>
          <t/>
        </is>
      </c>
      <c r="AC9" s="77" t="inlineStr">
        <f aca="false">IF('Cover Sheet'!$AC$15="","",'Cover Sheet'!$AC$15)</f>
        <is>
          <t/>
        </is>
      </c>
      <c r="AD9" s="77" t="inlineStr">
        <f aca="false">IF('Cover Sheet'!$AC$17="","",'Cover Sheet'!$AC$17)</f>
        <is>
          <t/>
        </is>
      </c>
      <c r="AE9" s="77" t="str">
        <f aca="false">IF('Cover Sheet'!$AC$4="","",'Cover Sheet'!$AC$4)</f>
        <v>vivek.madinur2014@teachforindia.org</v>
      </c>
      <c r="AF9" s="77" t="inlineStr">
        <f aca="false">IF('Cover Sheet'!$AC$20="","",'Cover Sheet'!$AC$20)</f>
        <is>
          <t/>
        </is>
      </c>
      <c r="AG9" s="77" t="str">
        <f aca="false">IF('Cover Sheet'!$AC$19="","",'Cover Sheet'!$AC$19)</f>
        <v>karthik.rapaka@teachforindia.org</v>
      </c>
      <c r="AH9" s="77" t="str">
        <f aca="false">IF('Cover Sheet'!B12="", "", 'English Scores- Leveled papers'!B14)</f>
        <v>G.Roopa</v>
      </c>
      <c r="AI9" s="77" t="str">
        <f aca="false">IF('Cover Sheet'!$B12="","",'Cover Sheet'!C12)</f>
        <v>Female</v>
      </c>
      <c r="AJ9" s="77" t="n">
        <f aca="false">IF('Cover Sheet'!$D12="","",'Cover Sheet'!D12)</f>
        <v>2</v>
      </c>
      <c r="AK9" s="77" t="inlineStr">
        <f aca="false">IF('Cover Sheet'!E12="","",'Cover Sheet'!E12)</f>
        <is>
          <t/>
        </is>
      </c>
      <c r="AL9" s="77" t="inlineStr">
        <f aca="false">IF('Cover Sheet'!F12="","",'Cover Sheet'!F12)</f>
        <is>
          <t/>
        </is>
      </c>
      <c r="AM9" s="77" t="inlineStr">
        <f aca="false">IF('Cover Sheet'!G12="","",'Cover Sheet'!G12)</f>
        <is>
          <t/>
        </is>
      </c>
      <c r="AN9" s="77" t="inlineStr">
        <f aca="false">IF('Cover Sheet'!H12="","",'Cover Sheet'!H12)</f>
        <is>
          <t/>
        </is>
      </c>
      <c r="AO9" s="77" t="inlineStr">
        <f aca="false">IF('Cover Sheet'!I12="","",'Cover Sheet'!I12)</f>
        <is>
          <t/>
        </is>
      </c>
      <c r="AP9" s="77" t="n">
        <f aca="false">IF('Cover Sheet'!J12="","",'Cover Sheet'!J12)</f>
        <v>0.5</v>
      </c>
      <c r="AQ9" s="77" t="n">
        <f aca="false">IF('Cover Sheet'!K12="","",'Cover Sheet'!K12)</f>
        <v>0</v>
      </c>
      <c r="AR9" s="77" t="n">
        <f aca="false">IF('Cover Sheet'!L12="","",'Cover Sheet'!L12)</f>
        <v>0</v>
      </c>
      <c r="AS9" s="77" t="n">
        <f aca="false">IF('Cover Sheet'!M12="","",'Cover Sheet'!M12)</f>
        <v>0.5</v>
      </c>
      <c r="AT9" s="77" t="n">
        <f aca="false">IF('Cover Sheet'!N12="","",'Cover Sheet'!N12)</f>
        <v>0.5</v>
      </c>
      <c r="AU9" s="77" t="inlineStr">
        <f aca="false">IF('Cover Sheet'!O12="","",'Cover Sheet'!O12)</f>
        <is>
          <t/>
        </is>
      </c>
      <c r="AV9" s="77" t="inlineStr">
        <f aca="false">IF('Cover Sheet'!P12="","",'Cover Sheet'!P12)</f>
        <is>
          <t/>
        </is>
      </c>
      <c r="AW9" s="77" t="n">
        <f aca="false">IF('Cover Sheet'!Q12="","",'Cover Sheet'!Q12)</f>
        <v>0</v>
      </c>
      <c r="AX9" s="77" t="n">
        <f aca="false">IF('Cover Sheet'!R12="","",'Cover Sheet'!R12)</f>
        <v>0.583333333333333</v>
      </c>
      <c r="AY9" s="77" t="n">
        <f aca="false">IF('Cover Sheet'!S12="","",'Cover Sheet'!S12)</f>
        <v>0.583333333333333</v>
      </c>
      <c r="AZ9" s="79" t="n">
        <f aca="false">IF('Cover Sheet'!T12="","",'Cover Sheet'!T12)</f>
        <v>0.03</v>
      </c>
      <c r="BA9" s="79" t="n">
        <f aca="false">IF('Cover Sheet'!U12="","",'Cover Sheet'!U12)</f>
        <v>0.3</v>
      </c>
      <c r="BB9" s="79" t="n">
        <f aca="false">IF('Cover Sheet'!V12="","",'Cover Sheet'!V12)</f>
        <v>0.4</v>
      </c>
      <c r="BC9" s="79" t="n">
        <f aca="false">IF('Cover Sheet'!W12="","",'Cover Sheet'!W12)</f>
        <v>0.1</v>
      </c>
      <c r="BD9" s="79" t="inlineStr">
        <f aca="false">IF('Cover Sheet'!X12="","",'Cover Sheet'!X12)</f>
        <is>
          <t/>
        </is>
      </c>
      <c r="BE9" s="80" t="n">
        <f aca="false">'RC Mastery Check+Question type'!I12</f>
        <v>0.7</v>
      </c>
      <c r="BF9" s="80" t="n">
        <f aca="false">'RC Mastery Check+Question type'!J12</f>
        <v>0.6</v>
      </c>
      <c r="BG9" s="80" t="inlineStr">
        <f aca="false">'RC Mastery Check+Question type'!K12</f>
        <is>
          <t/>
        </is>
      </c>
      <c r="BH9" s="81" t="inlineStr">
        <f aca="false">IF('RC Mastery Check+Question type'!DR12="", "", 'RC Mastery Check+Question type'!DR12)</f>
        <is>
          <t/>
        </is>
      </c>
      <c r="BI9" s="81" t="inlineStr">
        <f aca="false">IF('RC Mastery Check+Question type'!EJ12="", "", 'RC Mastery Check+Question type'!EJ12)</f>
        <is>
          <t/>
        </is>
      </c>
      <c r="BJ9" s="81" t="inlineStr">
        <f aca="false">IF('RC Mastery Check+Question type'!EZ12="", "", 'RC Mastery Check+Question type'!EZ12)</f>
        <is>
          <t/>
        </is>
      </c>
      <c r="BK9" s="0" t="inlineStr">
        <f aca="false">'RF tracking'!C12</f>
        <is>
          <t/>
        </is>
      </c>
      <c r="BL9" s="0" t="inlineStr">
        <f aca="false">'RF tracking'!D12</f>
        <is>
          <t/>
        </is>
      </c>
      <c r="BM9" s="0" t="inlineStr">
        <f aca="false">'RF tracking'!X12</f>
        <is>
          <t/>
        </is>
      </c>
      <c r="BN9" s="0" t="inlineStr">
        <f aca="false">'RF tracking'!Y12</f>
        <is>
          <t/>
        </is>
      </c>
      <c r="BO9" s="82" t="inlineStr">
        <f aca="false">IF('RF tracking'!AQ12="", "", 'RF tracking'!AQ12)</f>
        <is>
          <t/>
        </is>
      </c>
      <c r="BP9" s="82" t="inlineStr">
        <f aca="false">'RC Mastery Check+Question type'!L12</f>
        <is>
          <t/>
        </is>
      </c>
      <c r="BQ9" s="82" t="inlineStr">
        <f aca="false">'RC Mastery Check+Question type'!M12</f>
        <is>
          <t/>
        </is>
      </c>
      <c r="BR9" s="82" t="n">
        <f aca="false">'RC Mastery Check+Question type'!N12</f>
        <v>0.7</v>
      </c>
      <c r="BS9" s="82" t="n">
        <f aca="false">'RC Mastery Check+Question type'!O12</f>
        <v>0.6</v>
      </c>
      <c r="BT9" s="82" t="inlineStr">
        <f aca="false">'RC Mastery Check+Question type'!P12</f>
        <is>
          <t/>
        </is>
      </c>
      <c r="BU9" s="82" t="inlineStr">
        <f aca="false">'RC Mastery Check+Question type'!Q12</f>
        <is>
          <t/>
        </is>
      </c>
      <c r="BV9" s="82" t="inlineStr">
        <f aca="false">'RC Mastery Check+Question type'!R12</f>
        <is>
          <t/>
        </is>
      </c>
      <c r="BW9" s="82" t="inlineStr">
        <f aca="false">'RC Mastery Check+Question type'!S12</f>
        <is>
          <t/>
        </is>
      </c>
      <c r="BX9" s="82" t="inlineStr">
        <f aca="false">'RC Mastery Check+Question type'!T12</f>
        <is>
          <t/>
        </is>
      </c>
      <c r="BY9" s="82" t="inlineStr">
        <f aca="false">'RC Mastery Check+Question type'!U12</f>
        <is>
          <t/>
        </is>
      </c>
      <c r="BZ9" s="82" t="inlineStr">
        <f aca="false">'RC Mastery Check+Question type'!V12</f>
        <is>
          <t/>
        </is>
      </c>
      <c r="CA9" s="82" t="inlineStr">
        <f aca="false">'RC Mastery Check+Question type'!W12</f>
        <is>
          <t/>
        </is>
      </c>
      <c r="CB9" s="82" t="inlineStr">
        <f aca="false">'RC Mastery Check+Question type'!X12</f>
        <is>
          <t/>
        </is>
      </c>
      <c r="CC9" s="83" t="str">
        <f aca="false">'RC Output Item+Section Type'!CC15</f>
        <v> </v>
      </c>
      <c r="CD9" s="83" t="str">
        <f aca="false">'RC Output Item+Section Type'!CD15</f>
        <v> </v>
      </c>
      <c r="CE9" s="83" t="str">
        <f aca="false">'RC Output Item+Section Type'!CE15</f>
        <v> </v>
      </c>
      <c r="CF9" s="83" t="str">
        <f aca="false">'RC Output Item+Section Type'!CF15</f>
        <v> </v>
      </c>
      <c r="CG9" s="83" t="str">
        <f aca="false">'RC Output Item+Section Type'!CG15</f>
        <v> </v>
      </c>
      <c r="CH9" s="83" t="str">
        <f aca="false">'RC Output Item+Section Type'!CH15</f>
        <v> </v>
      </c>
      <c r="CI9" s="83" t="str">
        <f aca="false">'RC Output Item+Section Type'!CI15</f>
        <v> </v>
      </c>
      <c r="CJ9" s="83" t="str">
        <f aca="false">'RC Output Item+Section Type'!CJ15</f>
        <v> </v>
      </c>
      <c r="CK9" s="83" t="str">
        <f aca="false">'RC Output Item+Section Type'!CK15</f>
        <v> </v>
      </c>
      <c r="CL9" s="83" t="str">
        <f aca="false">'RC Output Item+Section Type'!CL15</f>
        <v> </v>
      </c>
      <c r="CM9" s="83" t="str">
        <f aca="false">'RC Output Item+Section Type'!CM15</f>
        <v> </v>
      </c>
      <c r="CN9" s="83" t="str">
        <f aca="false">'RC Output Item+Section Type'!CN15</f>
        <v> </v>
      </c>
      <c r="CO9" s="0" t="n">
        <f aca="false">IF('S&amp;L'!B13="", "", 'S&amp;L'!B13)</f>
        <v>2</v>
      </c>
      <c r="CP9" s="0" t="n">
        <f aca="false">IF('S&amp;L'!C13="", "", 'S&amp;L'!C13)</f>
        <v>1</v>
      </c>
      <c r="CQ9" s="0" t="n">
        <f aca="false">IF('S&amp;L'!D13="", "", 'S&amp;L'!D13)</f>
        <v>1</v>
      </c>
      <c r="CR9" s="0" t="n">
        <f aca="false">IF('S&amp;L'!E13="", "", 'S&amp;L'!E13)</f>
        <v>2</v>
      </c>
      <c r="CS9" s="0" t="n">
        <f aca="false">IF('S&amp;L'!F13="", "", 'S&amp;L'!F13)</f>
        <v>2</v>
      </c>
      <c r="CT9" s="0" t="inlineStr">
        <f aca="false">IF('S&amp;L'!H13="", "", 'S&amp;L'!H13)</f>
        <is>
          <t/>
        </is>
      </c>
      <c r="CU9" s="0" t="inlineStr">
        <f aca="false">IF('S&amp;L'!I13="", "", 'S&amp;L'!I13)</f>
        <is>
          <t/>
        </is>
      </c>
      <c r="CV9" s="0" t="inlineStr">
        <f aca="false">IF('S&amp;L'!J13="", "", 'S&amp;L'!J13)</f>
        <is>
          <t/>
        </is>
      </c>
      <c r="CW9" s="0" t="inlineStr">
        <f aca="false">IF('S&amp;L'!K13="", "", 'S&amp;L'!K13)</f>
        <is>
          <t/>
        </is>
      </c>
      <c r="CX9" s="0" t="inlineStr">
        <f aca="false">IF('S&amp;L'!L13="", "", 'S&amp;L'!L13)</f>
        <is>
          <t/>
        </is>
      </c>
      <c r="CY9" s="0" t="inlineStr">
        <f aca="false">IF('S&amp;L'!N13="", "", 'S&amp;L'!N13)</f>
        <is>
          <t/>
        </is>
      </c>
      <c r="CZ9" s="0" t="inlineStr">
        <f aca="false">IF('S&amp;L'!O13="", "", 'S&amp;L'!O13)</f>
        <is>
          <t/>
        </is>
      </c>
      <c r="DA9" s="0" t="inlineStr">
        <f aca="false">IF('S&amp;L'!P13="", "", 'S&amp;L'!P13)</f>
        <is>
          <t/>
        </is>
      </c>
      <c r="DB9" s="0" t="inlineStr">
        <f aca="false">IF('S&amp;L'!Q13="", "", 'S&amp;L'!Q13)</f>
        <is>
          <t/>
        </is>
      </c>
      <c r="DC9" s="0" t="inlineStr">
        <f aca="false">IF('S&amp;L'!R13="", "", 'S&amp;L'!R13)</f>
        <is>
          <t/>
        </is>
      </c>
      <c r="DD9" s="82" t="inlineStr">
        <f aca="false">IF('Math Scores'!E16="","",'Math Scores'!E16)</f>
        <is>
          <t/>
        </is>
      </c>
      <c r="DE9" s="84" t="n">
        <f aca="false">IF('Cover Sheet'!V12="","",'Cover Sheet'!V12)</f>
        <v>0.4</v>
      </c>
      <c r="DF9" s="84" t="inlineStr">
        <f aca="false">IF('Math Scores'!IE16="", "", 'Math Scores'!IE16)</f>
        <is>
          <t/>
        </is>
      </c>
      <c r="DG9" s="0" t="inlineStr">
        <f aca="false">IF('Math by question type'!C13="", "", 'Math by question type'!C13)</f>
        <is>
          <t/>
        </is>
      </c>
      <c r="DH9" s="84" t="inlineStr">
        <f aca="false">IF('Math by question type'!D13="", "", 'Math by question type'!D13)</f>
        <is>
          <t/>
        </is>
      </c>
      <c r="DI9" s="84" t="inlineStr">
        <f aca="false">IF('Math by question type'!E13="", "", 'Math by question type'!E13)</f>
        <is>
          <t/>
        </is>
      </c>
      <c r="DJ9" s="84" t="inlineStr">
        <f aca="false">IF('Math by question type'!F13="", "", 'Math by question type'!F13)</f>
        <is>
          <t/>
        </is>
      </c>
      <c r="DK9" s="84" t="inlineStr">
        <f aca="false">IF('Math by question type'!G13="", "", 'Math by question type'!G13)</f>
        <is>
          <t/>
        </is>
      </c>
      <c r="DL9" s="84" t="inlineStr">
        <f aca="false">IF('Math by question type'!H13="", "", 'Math by question type'!H13)</f>
        <is>
          <t/>
        </is>
      </c>
      <c r="DM9" s="84" t="n">
        <f aca="false">IF('Math by question type'!I13="", "", 'Math by question type'!I13)</f>
        <v>0.285714285714286</v>
      </c>
      <c r="DN9" s="84" t="n">
        <f aca="false">IF('Math by question type'!J13="", "", 'Math by question type'!J13)</f>
        <v>0.483870967741936</v>
      </c>
      <c r="DO9" s="84" t="n">
        <f aca="false">IF('Math by question type'!K13="", "", 'Math by question type'!K13)</f>
        <v>0.481481481481482</v>
      </c>
      <c r="DP9" s="84" t="inlineStr">
        <f aca="false">IF('Math by question type'!L13="", "", 'Math by question type'!L13)</f>
        <is>
          <t/>
        </is>
      </c>
      <c r="DQ9" s="84" t="inlineStr">
        <f aca="false">IF('Math by question type'!M13="", "", 'Math by question type'!M13)</f>
        <is>
          <t/>
        </is>
      </c>
      <c r="DR9" s="84" t="inlineStr">
        <f aca="false">IF('Math by question type'!N13="", "", 'Math by question type'!N13)</f>
        <is>
          <t/>
        </is>
      </c>
      <c r="DS9" s="84" t="inlineStr">
        <f aca="false">IF('Math by question type'!O13="", "", 'Math by question type'!O13)</f>
        <is>
          <t/>
        </is>
      </c>
      <c r="DT9" s="84" t="inlineStr">
        <f aca="false">IF('Math by question type'!P13="", "", 'Math by question type'!P13)</f>
        <is>
          <t/>
        </is>
      </c>
      <c r="DU9" s="84" t="inlineStr">
        <f aca="false">IF('Math by question type'!Q13="", "", 'Math by question type'!Q13)</f>
        <is>
          <t/>
        </is>
      </c>
      <c r="DV9" s="84" t="inlineStr">
        <f aca="false">IF('Math by question type'!R13&lt;&gt;"",'Math by question type'!R13,'Math by question type'!U13)</f>
        <is>
          <t/>
        </is>
      </c>
      <c r="DW9" s="84" t="inlineStr">
        <f aca="false">IF('Math by question type'!S13&lt;&gt;"",'Math by question type'!S13,'Math by question type'!V13)</f>
        <is>
          <t/>
        </is>
      </c>
      <c r="DX9" s="84" t="inlineStr">
        <f aca="false">IF('Math by question type'!T13&lt;&gt;"",'Math by question type'!T13,'Math by question type'!W13)</f>
        <is>
          <t/>
        </is>
      </c>
      <c r="DY9" s="84" t="inlineStr">
        <f aca="false">IF('Math by question type'!X13&lt;&gt;"",'Math by question type'!X13,'Math by question type'!AA13)</f>
        <is>
          <t/>
        </is>
      </c>
      <c r="DZ9" s="84" t="inlineStr">
        <f aca="false">IF('Math by question type'!Y13&lt;&gt;"",'Math by question type'!Y13,'Math by question type'!AB13)</f>
        <is>
          <t/>
        </is>
      </c>
      <c r="EA9" s="84" t="inlineStr">
        <f aca="false">IF('Math by question type'!Z13&lt;&gt;"",'Math by question type'!Z13,'Math by question type'!AC13)</f>
        <is>
          <t/>
        </is>
      </c>
      <c r="EB9" s="84" t="inlineStr">
        <f aca="false">IF('Math Output by domain'!E13="", "", 'Math Output by domain'!E13)</f>
        <is>
          <t/>
        </is>
      </c>
      <c r="EC9" s="84" t="inlineStr">
        <f aca="false">IF('Math Output by domain'!F13="", "", 'Math Output by domain'!F13)</f>
        <is>
          <t/>
        </is>
      </c>
      <c r="ED9" s="84" t="inlineStr">
        <f aca="false">IF('Math Output by domain'!G13="", "", 'Math Output by domain'!G13)</f>
        <is>
          <t/>
        </is>
      </c>
      <c r="EE9" s="84" t="inlineStr">
        <f aca="false">IF('Math Output by domain'!H13="", "", 'Math Output by domain'!H13)</f>
        <is>
          <t/>
        </is>
      </c>
      <c r="EF9" s="84" t="inlineStr">
        <f aca="false">IF('Math Output by domain'!I13="", "", 'Math Output by domain'!I13)</f>
        <is>
          <t/>
        </is>
      </c>
      <c r="EG9" s="84" t="inlineStr">
        <f aca="false">IF('Math Output by domain'!J13="", "", 'Math Output by domain'!J13)</f>
        <is>
          <t/>
        </is>
      </c>
      <c r="EH9" s="84" t="inlineStr">
        <f aca="false">IF('Math Output by domain'!K13="", "", 'Math Output by domain'!K13)</f>
        <is>
          <t/>
        </is>
      </c>
      <c r="EI9" s="84" t="inlineStr">
        <f aca="false">IF('Math Output by domain'!L13="", "", 'Math Output by domain'!L13)</f>
        <is>
          <t/>
        </is>
      </c>
      <c r="EJ9" s="84" t="inlineStr">
        <f aca="false">IF('Math Output by domain'!M13="", "", 'Math Output by domain'!M13)</f>
        <is>
          <t/>
        </is>
      </c>
      <c r="EK9" s="84" t="inlineStr">
        <f aca="false">IF('Math Output by domain'!N13="", "", 'Math Output by domain'!N13)</f>
        <is>
          <t/>
        </is>
      </c>
      <c r="EL9" s="84" t="inlineStr">
        <f aca="false">IF('Math Output by domain'!O13="", "", 'Math Output by domain'!O13)</f>
        <is>
          <t/>
        </is>
      </c>
      <c r="EM9" s="84" t="n">
        <f aca="false">IF('Math Output by domain'!P13="", "", 'Math Output by domain'!P13)</f>
        <v>0.464285714285714</v>
      </c>
      <c r="EN9" s="84" t="n">
        <f aca="false">IF('Math Output by domain'!Q13="", "", 'Math Output by domain'!Q13)</f>
        <v>0.5</v>
      </c>
      <c r="EO9" s="84" t="n">
        <f aca="false">IF('Math Output by domain'!R13="", "", 'Math Output by domain'!R13)</f>
        <v>0.346153846153846</v>
      </c>
      <c r="EP9" s="84" t="n">
        <f aca="false">IF('Math Output by domain'!S13="", "", 'Math Output by domain'!S13)</f>
        <v>0</v>
      </c>
      <c r="EQ9" s="84" t="n">
        <f aca="false">IF('Math Output by domain'!T13="", "", 'Math Output by domain'!T13)</f>
        <v>0.333333333333333</v>
      </c>
      <c r="ER9" s="84" t="inlineStr">
        <f aca="false">IF('Math Output by domain'!U13="", "", 'Math Output by domain'!U13)</f>
        <is>
          <t/>
        </is>
      </c>
      <c r="ES9" s="84" t="inlineStr">
        <f aca="false">IF('Math Output by domain'!V13="", "", 'Math Output by domain'!V13)</f>
        <is>
          <t/>
        </is>
      </c>
      <c r="ET9" s="84" t="inlineStr">
        <f aca="false">IF('Math Output by domain'!W13="", "", 'Math Output by domain'!W13)</f>
        <is>
          <t/>
        </is>
      </c>
      <c r="EU9" s="84" t="inlineStr">
        <f aca="false">IF('Math Output by domain'!X13="", "", 'Math Output by domain'!X13)</f>
        <is>
          <t/>
        </is>
      </c>
      <c r="EV9" s="84" t="inlineStr">
        <f aca="false">IF('Math Output by domain'!Y13="", "", 'Math Output by domain'!Y13)</f>
        <is>
          <t/>
        </is>
      </c>
      <c r="EW9" s="84" t="inlineStr">
        <f aca="false">IF('Math Output by domain'!Z13="", "", 'Math Output by domain'!Z13)</f>
        <is>
          <t/>
        </is>
      </c>
      <c r="EX9" s="84" t="inlineStr">
        <f aca="false">IF('Math Output by domain'!AA13="", "", 'Math Output by domain'!AA13)</f>
        <is>
          <t/>
        </is>
      </c>
      <c r="EY9" s="84" t="inlineStr">
        <f aca="false">IF('Math Output by domain'!AB13="", "", 'Math Output by domain'!AB13)</f>
        <is>
          <t/>
        </is>
      </c>
      <c r="EZ9" s="84" t="inlineStr">
        <f aca="false">IF('Math Output by domain'!AC13="", "", 'Math Output by domain'!AC13)</f>
        <is>
          <t/>
        </is>
      </c>
      <c r="FA9" s="84" t="inlineStr">
        <f aca="false">IF('Math Output by domain'!AD13&lt;&gt;"", 'Math Output by domain'!AD13, 'Math Output by domain'!AH13)</f>
        <is>
          <t/>
        </is>
      </c>
      <c r="FB9" s="84" t="inlineStr">
        <f aca="false">IF('Math Output by domain'!AE13&lt;&gt;"", 'Math Output by domain'!AE13, 'Math Output by domain'!AI13)</f>
        <is>
          <t/>
        </is>
      </c>
      <c r="FC9" s="84" t="inlineStr">
        <f aca="false">IF('Math Output by domain'!AF13&lt;&gt;"", 'Math Output by domain'!AF13, 'Math Output by domain'!AJ13)</f>
        <is>
          <t/>
        </is>
      </c>
      <c r="FD9" s="84" t="inlineStr">
        <f aca="false">IF('Math Output by domain'!AG13="", "", 'Math Output by domain'!AG13)</f>
        <is>
          <t/>
        </is>
      </c>
      <c r="FE9" s="84" t="inlineStr">
        <f aca="false">IF('Math Output by domain'!AK13="", "", 'Math Output by domain'!AK13)</f>
        <is>
          <t/>
        </is>
      </c>
      <c r="FF9" s="84" t="str">
        <f aca="false">IF('Math Output by domain'!AL13&lt;&gt;"",  'Math Output by domain'!AL13, 'Math Output by domain'!AQ13)</f>
        <v/>
      </c>
      <c r="FG9" s="84" t="inlineStr">
        <f aca="false">IF('Math Output by domain'!AM13="", "", 'Math Output by domain'!AM13)</f>
        <is>
          <t/>
        </is>
      </c>
      <c r="FH9" s="84" t="str">
        <f aca="false">IF('Math Output by domain'!AN13&lt;&gt;"",  'Math Output by domain'!AN13, 'Math Output by domain'!AP13)</f>
        <v/>
      </c>
      <c r="FI9" s="84" t="inlineStr">
        <f aca="false">IF('Math Output by domain'!AO13="", "", 'Math Output by domain'!AO13)</f>
        <is>
          <t/>
        </is>
      </c>
    </row>
    <row r="10" customFormat="false" ht="12.75" hidden="false" customHeight="false" outlineLevel="0" collapsed="false">
      <c r="A10" s="77" t="n">
        <f aca="false">'Cover Sheet'!A13</f>
        <v>9</v>
      </c>
      <c r="B10" s="77" t="inlineStr">
        <f aca="false">IF('Cover Sheet'!$AC$13="","",'Cover Sheet'!$AC$13)</f>
        <is>
          <t/>
        </is>
      </c>
      <c r="C10" s="77" t="str">
        <f aca="false">'Cover Sheet'!$AC$1</f>
        <v>Vivek Madinur</v>
      </c>
      <c r="D10" s="77" t="n">
        <f aca="false">'Cover Sheet'!$AE$1</f>
        <v>0</v>
      </c>
      <c r="E10" s="77" t="n">
        <f aca="false">'Cover Sheet'!$AG$1</f>
        <v>0</v>
      </c>
      <c r="F10" s="77" t="n">
        <f aca="false">'Cover Sheet'!$AI$1</f>
        <v>0</v>
      </c>
      <c r="G10" s="77" t="n">
        <f aca="false">'Cover Sheet'!$AK$1</f>
        <v>0</v>
      </c>
      <c r="H10" s="77" t="n">
        <f aca="false">'Cover Sheet'!$AC$3</f>
        <v>0</v>
      </c>
      <c r="I10" s="77" t="n">
        <f aca="false">'Cover Sheet'!$AE$3</f>
        <v>0</v>
      </c>
      <c r="J10" s="77" t="n">
        <f aca="false">'Cover Sheet'!$AG$3</f>
        <v>0</v>
      </c>
      <c r="K10" s="77" t="n">
        <f aca="false">'Cover Sheet'!$AI$3</f>
        <v>0</v>
      </c>
      <c r="L10" s="77" t="n">
        <f aca="false">'Cover Sheet'!$AK$3</f>
        <v>0</v>
      </c>
      <c r="M10" s="77" t="n">
        <f aca="false">'Cover Sheet'!$AC$2</f>
        <v>2014</v>
      </c>
      <c r="N10" s="77" t="n">
        <f aca="false">'Cover Sheet'!$AE$2</f>
        <v>0</v>
      </c>
      <c r="O10" s="77" t="n">
        <f aca="false">'Cover Sheet'!$AG$2</f>
        <v>0</v>
      </c>
      <c r="P10" s="77" t="n">
        <f aca="false">'Cover Sheet'!$AI$2</f>
        <v>0</v>
      </c>
      <c r="Q10" s="77" t="n">
        <f aca="false">'Cover Sheet'!$AK$2</f>
        <v>0</v>
      </c>
      <c r="R10" s="77" t="str">
        <f aca="false">'Cover Sheet'!$AC$5</f>
        <v>Spandana</v>
      </c>
      <c r="S10" s="77" t="str">
        <f aca="false">'Cover Sheet'!$AC$6</f>
        <v>3rd</v>
      </c>
      <c r="T10" s="77" t="str">
        <f aca="false">'Cover Sheet'!$AC$7</f>
        <v>2nd YOI</v>
      </c>
      <c r="U10" s="77" t="str">
        <f aca="false">'Cover Sheet'!$AC$8</f>
        <v>Government School - No Fees</v>
      </c>
      <c r="V10" s="77" t="n">
        <f aca="false">'Cover Sheet'!$AC$9</f>
        <v>0</v>
      </c>
      <c r="W10" s="77" t="inlineStr">
        <f aca="false">IF('Cover Sheet'!$AC$10="","",'Cover Sheet'!$AC$10)</f>
        <is>
          <t/>
        </is>
      </c>
      <c r="X10" s="78" t="inlineStr">
        <f aca="false">IF('Cover Sheet'!$Y13="","",'Cover Sheet'!$Y13)</f>
        <is>
          <t/>
        </is>
      </c>
      <c r="Y10" s="78" t="inlineStr">
        <f aca="false">IF('Cover Sheet'!$Z13="","",'Cover Sheet'!$Z13)</f>
        <is>
          <t/>
        </is>
      </c>
      <c r="Z10" s="77" t="n">
        <f aca="false">'Cover Sheet'!$AC$11</f>
        <v>0</v>
      </c>
      <c r="AA10" s="77" t="str">
        <f aca="false">IF('Cover Sheet'!$AC$12="", "", 'Cover Sheet'!$AC$12)</f>
        <v>Hyderabad</v>
      </c>
      <c r="AB10" s="77" t="inlineStr">
        <f aca="false">IF('Cover Sheet'!$AC$14="","",'Cover Sheet'!$AC$14)</f>
        <is>
          <t/>
        </is>
      </c>
      <c r="AC10" s="77" t="inlineStr">
        <f aca="false">IF('Cover Sheet'!$AC$15="","",'Cover Sheet'!$AC$15)</f>
        <is>
          <t/>
        </is>
      </c>
      <c r="AD10" s="77" t="inlineStr">
        <f aca="false">IF('Cover Sheet'!$AC$17="","",'Cover Sheet'!$AC$17)</f>
        <is>
          <t/>
        </is>
      </c>
      <c r="AE10" s="77" t="str">
        <f aca="false">IF('Cover Sheet'!$AC$4="","",'Cover Sheet'!$AC$4)</f>
        <v>vivek.madinur2014@teachforindia.org</v>
      </c>
      <c r="AF10" s="77" t="inlineStr">
        <f aca="false">IF('Cover Sheet'!$AC$20="","",'Cover Sheet'!$AC$20)</f>
        <is>
          <t/>
        </is>
      </c>
      <c r="AG10" s="77" t="str">
        <f aca="false">IF('Cover Sheet'!$AC$19="","",'Cover Sheet'!$AC$19)</f>
        <v>karthik.rapaka@teachforindia.org</v>
      </c>
      <c r="AH10" s="77" t="str">
        <f aca="false">IF('Cover Sheet'!B13="", "", 'English Scores- Leveled papers'!B15)</f>
        <v>K.Nagamani</v>
      </c>
      <c r="AI10" s="77" t="str">
        <f aca="false">IF('Cover Sheet'!$B13="","",'Cover Sheet'!C13)</f>
        <v>Female</v>
      </c>
      <c r="AJ10" s="77" t="n">
        <f aca="false">IF('Cover Sheet'!$D13="","",'Cover Sheet'!D13)</f>
        <v>1</v>
      </c>
      <c r="AK10" s="77" t="inlineStr">
        <f aca="false">IF('Cover Sheet'!E13="","",'Cover Sheet'!E13)</f>
        <is>
          <t/>
        </is>
      </c>
      <c r="AL10" s="77" t="inlineStr">
        <f aca="false">IF('Cover Sheet'!F13="","",'Cover Sheet'!F13)</f>
        <is>
          <t/>
        </is>
      </c>
      <c r="AM10" s="77" t="inlineStr">
        <f aca="false">IF('Cover Sheet'!G13="","",'Cover Sheet'!G13)</f>
        <is>
          <t/>
        </is>
      </c>
      <c r="AN10" s="77" t="inlineStr">
        <f aca="false">IF('Cover Sheet'!H13="","",'Cover Sheet'!H13)</f>
        <is>
          <t/>
        </is>
      </c>
      <c r="AO10" s="77" t="inlineStr">
        <f aca="false">IF('Cover Sheet'!I13="","",'Cover Sheet'!I13)</f>
        <is>
          <t/>
        </is>
      </c>
      <c r="AP10" s="77" t="n">
        <f aca="false">IF('Cover Sheet'!J13="","",'Cover Sheet'!J13)</f>
        <v>0.5</v>
      </c>
      <c r="AQ10" s="77" t="n">
        <f aca="false">IF('Cover Sheet'!K13="","",'Cover Sheet'!K13)</f>
        <v>0.2</v>
      </c>
      <c r="AR10" s="77" t="n">
        <f aca="false">IF('Cover Sheet'!L13="","",'Cover Sheet'!L13)</f>
        <v>0.5</v>
      </c>
      <c r="AS10" s="77" t="n">
        <f aca="false">IF('Cover Sheet'!M13="","",'Cover Sheet'!M13)</f>
        <v>0.8</v>
      </c>
      <c r="AT10" s="77" t="n">
        <f aca="false">IF('Cover Sheet'!N13="","",'Cover Sheet'!N13)</f>
        <v>1</v>
      </c>
      <c r="AU10" s="77" t="inlineStr">
        <f aca="false">IF('Cover Sheet'!O13="","",'Cover Sheet'!O13)</f>
        <is>
          <t/>
        </is>
      </c>
      <c r="AV10" s="77" t="inlineStr">
        <f aca="false">IF('Cover Sheet'!P13="","",'Cover Sheet'!P13)</f>
        <is>
          <t/>
        </is>
      </c>
      <c r="AW10" s="77" t="n">
        <f aca="false">IF('Cover Sheet'!Q13="","",'Cover Sheet'!Q13)</f>
        <v>0.1</v>
      </c>
      <c r="AX10" s="77" t="n">
        <f aca="false">IF('Cover Sheet'!R13="","",'Cover Sheet'!R13)</f>
        <v>0.0833333333333333</v>
      </c>
      <c r="AY10" s="77" t="n">
        <f aca="false">IF('Cover Sheet'!S13="","",'Cover Sheet'!S13)</f>
        <v>-0.0166666666666667</v>
      </c>
      <c r="AZ10" s="79" t="inlineStr">
        <f aca="false">IF('Cover Sheet'!T13="","",'Cover Sheet'!T13)</f>
        <is>
          <t/>
        </is>
      </c>
      <c r="BA10" s="79" t="n">
        <f aca="false">IF('Cover Sheet'!U13="","",'Cover Sheet'!U13)</f>
        <v>0.43</v>
      </c>
      <c r="BB10" s="79" t="n">
        <f aca="false">IF('Cover Sheet'!V13="","",'Cover Sheet'!V13)</f>
        <v>0.57</v>
      </c>
      <c r="BC10" s="79" t="n">
        <f aca="false">IF('Cover Sheet'!W13="","",'Cover Sheet'!W13)</f>
        <v>0.14</v>
      </c>
      <c r="BD10" s="79" t="inlineStr">
        <f aca="false">IF('Cover Sheet'!X13="","",'Cover Sheet'!X13)</f>
        <is>
          <t/>
        </is>
      </c>
      <c r="BE10" s="80" t="n">
        <f aca="false">'RC Mastery Check+Question type'!I13</f>
        <v>0.9</v>
      </c>
      <c r="BF10" s="80" t="n">
        <f aca="false">'RC Mastery Check+Question type'!J13</f>
        <v>0.5</v>
      </c>
      <c r="BG10" s="80" t="str">
        <f aca="false">'RC Mastery Check+Question type'!K13</f>
        <v/>
      </c>
      <c r="BH10" s="81" t="inlineStr">
        <f aca="false">IF('RC Mastery Check+Question type'!DR13="", "", 'RC Mastery Check+Question type'!DR13)</f>
        <is>
          <t/>
        </is>
      </c>
      <c r="BI10" s="81" t="inlineStr">
        <f aca="false">IF('RC Mastery Check+Question type'!EJ13="", "", 'RC Mastery Check+Question type'!EJ13)</f>
        <is>
          <t/>
        </is>
      </c>
      <c r="BJ10" s="81" t="inlineStr">
        <f aca="false">IF('RC Mastery Check+Question type'!EZ13="", "", 'RC Mastery Check+Question type'!EZ13)</f>
        <is>
          <t/>
        </is>
      </c>
      <c r="BK10" s="0" t="inlineStr">
        <f aca="false">'RF tracking'!C13</f>
        <is>
          <t/>
        </is>
      </c>
      <c r="BL10" s="0" t="inlineStr">
        <f aca="false">'RF tracking'!D13</f>
        <is>
          <t/>
        </is>
      </c>
      <c r="BM10" s="0" t="inlineStr">
        <f aca="false">'RF tracking'!X13</f>
        <is>
          <t/>
        </is>
      </c>
      <c r="BN10" s="0" t="inlineStr">
        <f aca="false">'RF tracking'!Y13</f>
        <is>
          <t/>
        </is>
      </c>
      <c r="BO10" s="82" t="inlineStr">
        <f aca="false">IF('RF tracking'!AQ13="", "", 'RF tracking'!AQ13)</f>
        <is>
          <t/>
        </is>
      </c>
      <c r="BP10" s="82" t="str">
        <f aca="false">'RC Mastery Check+Question type'!L13</f>
        <v/>
      </c>
      <c r="BQ10" s="82" t="str">
        <f aca="false">'RC Mastery Check+Question type'!M13</f>
        <v/>
      </c>
      <c r="BR10" s="82" t="str">
        <f aca="false">'RC Mastery Check+Question type'!N13</f>
        <v/>
      </c>
      <c r="BS10" s="82" t="n">
        <f aca="false">'RC Mastery Check+Question type'!O13</f>
        <v>0.9</v>
      </c>
      <c r="BT10" s="82" t="n">
        <f aca="false">'RC Mastery Check+Question type'!P13</f>
        <v>0.5</v>
      </c>
      <c r="BU10" s="82" t="n">
        <f aca="false">'RC Mastery Check+Question type'!Q13</f>
        <v>0.5</v>
      </c>
      <c r="BV10" s="82" t="n">
        <f aca="false">'RC Mastery Check+Question type'!R13</f>
        <v>0.4</v>
      </c>
      <c r="BW10" s="82" t="str">
        <f aca="false">'RC Mastery Check+Question type'!S13</f>
        <v/>
      </c>
      <c r="BX10" s="82" t="str">
        <f aca="false">'RC Mastery Check+Question type'!T13</f>
        <v/>
      </c>
      <c r="BY10" s="82" t="str">
        <f aca="false">'RC Mastery Check+Question type'!U13</f>
        <v/>
      </c>
      <c r="BZ10" s="82" t="str">
        <f aca="false">'RC Mastery Check+Question type'!V13</f>
        <v/>
      </c>
      <c r="CA10" s="82" t="str">
        <f aca="false">'RC Mastery Check+Question type'!W13</f>
        <v/>
      </c>
      <c r="CB10" s="82" t="str">
        <f aca="false">'RC Mastery Check+Question type'!X13</f>
        <v/>
      </c>
      <c r="CC10" s="83" t="str">
        <f aca="false">'RC Output Item+Section Type'!CC16</f>
        <v> </v>
      </c>
      <c r="CD10" s="83" t="str">
        <f aca="false">'RC Output Item+Section Type'!CD16</f>
        <v> </v>
      </c>
      <c r="CE10" s="83" t="str">
        <f aca="false">'RC Output Item+Section Type'!CE16</f>
        <v> </v>
      </c>
      <c r="CF10" s="83" t="str">
        <f aca="false">'RC Output Item+Section Type'!CF16</f>
        <v> </v>
      </c>
      <c r="CG10" s="83" t="str">
        <f aca="false">'RC Output Item+Section Type'!CG16</f>
        <v> </v>
      </c>
      <c r="CH10" s="83" t="str">
        <f aca="false">'RC Output Item+Section Type'!CH16</f>
        <v> </v>
      </c>
      <c r="CI10" s="83" t="str">
        <f aca="false">'RC Output Item+Section Type'!CI16</f>
        <v> </v>
      </c>
      <c r="CJ10" s="83" t="str">
        <f aca="false">'RC Output Item+Section Type'!CJ16</f>
        <v> </v>
      </c>
      <c r="CK10" s="83" t="str">
        <f aca="false">'RC Output Item+Section Type'!CK16</f>
        <v> </v>
      </c>
      <c r="CL10" s="83" t="str">
        <f aca="false">'RC Output Item+Section Type'!CL16</f>
        <v> </v>
      </c>
      <c r="CM10" s="83" t="str">
        <f aca="false">'RC Output Item+Section Type'!CM16</f>
        <v> </v>
      </c>
      <c r="CN10" s="83" t="str">
        <f aca="false">'RC Output Item+Section Type'!CN16</f>
        <v> </v>
      </c>
      <c r="CO10" s="0" t="n">
        <f aca="false">IF('S&amp;L'!B14="", "", 'S&amp;L'!B14)</f>
        <v>2</v>
      </c>
      <c r="CP10" s="0" t="n">
        <f aca="false">IF('S&amp;L'!C14="", "", 'S&amp;L'!C14)</f>
        <v>2</v>
      </c>
      <c r="CQ10" s="0" t="n">
        <f aca="false">IF('S&amp;L'!D14="", "", 'S&amp;L'!D14)</f>
        <v>1</v>
      </c>
      <c r="CR10" s="0" t="n">
        <f aca="false">IF('S&amp;L'!E14="", "", 'S&amp;L'!E14)</f>
        <v>1</v>
      </c>
      <c r="CS10" s="0" t="n">
        <f aca="false">IF('S&amp;L'!F14="", "", 'S&amp;L'!F14)</f>
        <v>3</v>
      </c>
      <c r="CT10" s="0" t="inlineStr">
        <f aca="false">IF('S&amp;L'!H14="", "", 'S&amp;L'!H14)</f>
        <is>
          <t/>
        </is>
      </c>
      <c r="CU10" s="0" t="inlineStr">
        <f aca="false">IF('S&amp;L'!I14="", "", 'S&amp;L'!I14)</f>
        <is>
          <t/>
        </is>
      </c>
      <c r="CV10" s="0" t="inlineStr">
        <f aca="false">IF('S&amp;L'!J14="", "", 'S&amp;L'!J14)</f>
        <is>
          <t/>
        </is>
      </c>
      <c r="CW10" s="0" t="inlineStr">
        <f aca="false">IF('S&amp;L'!K14="", "", 'S&amp;L'!K14)</f>
        <is>
          <t/>
        </is>
      </c>
      <c r="CX10" s="0" t="inlineStr">
        <f aca="false">IF('S&amp;L'!L14="", "", 'S&amp;L'!L14)</f>
        <is>
          <t/>
        </is>
      </c>
      <c r="CY10" s="0" t="inlineStr">
        <f aca="false">IF('S&amp;L'!N14="", "", 'S&amp;L'!N14)</f>
        <is>
          <t/>
        </is>
      </c>
      <c r="CZ10" s="0" t="inlineStr">
        <f aca="false">IF('S&amp;L'!O14="", "", 'S&amp;L'!O14)</f>
        <is>
          <t/>
        </is>
      </c>
      <c r="DA10" s="0" t="inlineStr">
        <f aca="false">IF('S&amp;L'!P14="", "", 'S&amp;L'!P14)</f>
        <is>
          <t/>
        </is>
      </c>
      <c r="DB10" s="0" t="inlineStr">
        <f aca="false">IF('S&amp;L'!Q14="", "", 'S&amp;L'!Q14)</f>
        <is>
          <t/>
        </is>
      </c>
      <c r="DC10" s="0" t="inlineStr">
        <f aca="false">IF('S&amp;L'!R14="", "", 'S&amp;L'!R14)</f>
        <is>
          <t/>
        </is>
      </c>
      <c r="DD10" s="82" t="inlineStr">
        <f aca="false">IF('Math Scores'!E17="","",'Math Scores'!E17)</f>
        <is>
          <t/>
        </is>
      </c>
      <c r="DE10" s="84" t="n">
        <f aca="false">IF('Cover Sheet'!V13="","",'Cover Sheet'!V13)</f>
        <v>0.57</v>
      </c>
      <c r="DF10" s="84" t="inlineStr">
        <f aca="false">IF('Math Scores'!IE17="", "", 'Math Scores'!IE17)</f>
        <is>
          <t/>
        </is>
      </c>
      <c r="DG10" s="0" t="inlineStr">
        <f aca="false">IF('Math by question type'!C14="", "", 'Math by question type'!C14)</f>
        <is>
          <t/>
        </is>
      </c>
      <c r="DH10" s="84" t="inlineStr">
        <f aca="false">IF('Math by question type'!D14="", "", 'Math by question type'!D14)</f>
        <is>
          <t/>
        </is>
      </c>
      <c r="DI10" s="84" t="inlineStr">
        <f aca="false">IF('Math by question type'!E14="", "", 'Math by question type'!E14)</f>
        <is>
          <t/>
        </is>
      </c>
      <c r="DJ10" s="84" t="inlineStr">
        <f aca="false">IF('Math by question type'!F14="", "", 'Math by question type'!F14)</f>
        <is>
          <t/>
        </is>
      </c>
      <c r="DK10" s="84" t="inlineStr">
        <f aca="false">IF('Math by question type'!G14="", "", 'Math by question type'!G14)</f>
        <is>
          <t/>
        </is>
      </c>
      <c r="DL10" s="84" t="inlineStr">
        <f aca="false">IF('Math by question type'!H14="", "", 'Math by question type'!H14)</f>
        <is>
          <t/>
        </is>
      </c>
      <c r="DM10" s="84" t="n">
        <f aca="false">IF('Math by question type'!I14="", "", 'Math by question type'!I14)</f>
        <v>0.571428571428571</v>
      </c>
      <c r="DN10" s="84" t="n">
        <f aca="false">IF('Math by question type'!J14="", "", 'Math by question type'!J14)</f>
        <v>0.580645161290323</v>
      </c>
      <c r="DO10" s="84" t="n">
        <f aca="false">IF('Math by question type'!K14="", "", 'Math by question type'!K14)</f>
        <v>0.555555555555556</v>
      </c>
      <c r="DP10" s="84" t="inlineStr">
        <f aca="false">IF('Math by question type'!L14="", "", 'Math by question type'!L14)</f>
        <is>
          <t/>
        </is>
      </c>
      <c r="DQ10" s="84" t="inlineStr">
        <f aca="false">IF('Math by question type'!M14="", "", 'Math by question type'!M14)</f>
        <is>
          <t/>
        </is>
      </c>
      <c r="DR10" s="84" t="inlineStr">
        <f aca="false">IF('Math by question type'!N14="", "", 'Math by question type'!N14)</f>
        <is>
          <t/>
        </is>
      </c>
      <c r="DS10" s="84" t="inlineStr">
        <f aca="false">IF('Math by question type'!O14="", "", 'Math by question type'!O14)</f>
        <is>
          <t/>
        </is>
      </c>
      <c r="DT10" s="84" t="inlineStr">
        <f aca="false">IF('Math by question type'!P14="", "", 'Math by question type'!P14)</f>
        <is>
          <t/>
        </is>
      </c>
      <c r="DU10" s="84" t="inlineStr">
        <f aca="false">IF('Math by question type'!Q14="", "", 'Math by question type'!Q14)</f>
        <is>
          <t/>
        </is>
      </c>
      <c r="DV10" s="84" t="inlineStr">
        <f aca="false">IF('Math by question type'!R14&lt;&gt;"",'Math by question type'!R14,'Math by question type'!U14)</f>
        <is>
          <t/>
        </is>
      </c>
      <c r="DW10" s="84" t="inlineStr">
        <f aca="false">IF('Math by question type'!S14&lt;&gt;"",'Math by question type'!S14,'Math by question type'!V14)</f>
        <is>
          <t/>
        </is>
      </c>
      <c r="DX10" s="84" t="inlineStr">
        <f aca="false">IF('Math by question type'!T14&lt;&gt;"",'Math by question type'!T14,'Math by question type'!W14)</f>
        <is>
          <t/>
        </is>
      </c>
      <c r="DY10" s="84" t="inlineStr">
        <f aca="false">IF('Math by question type'!X14&lt;&gt;"",'Math by question type'!X14,'Math by question type'!AA14)</f>
        <is>
          <t/>
        </is>
      </c>
      <c r="DZ10" s="84" t="inlineStr">
        <f aca="false">IF('Math by question type'!Y14&lt;&gt;"",'Math by question type'!Y14,'Math by question type'!AB14)</f>
        <is>
          <t/>
        </is>
      </c>
      <c r="EA10" s="84" t="inlineStr">
        <f aca="false">IF('Math by question type'!Z14&lt;&gt;"",'Math by question type'!Z14,'Math by question type'!AC14)</f>
        <is>
          <t/>
        </is>
      </c>
      <c r="EB10" s="84" t="inlineStr">
        <f aca="false">IF('Math Output by domain'!E14="", "", 'Math Output by domain'!E14)</f>
        <is>
          <t/>
        </is>
      </c>
      <c r="EC10" s="84" t="inlineStr">
        <f aca="false">IF('Math Output by domain'!F14="", "", 'Math Output by domain'!F14)</f>
        <is>
          <t/>
        </is>
      </c>
      <c r="ED10" s="84" t="inlineStr">
        <f aca="false">IF('Math Output by domain'!G14="", "", 'Math Output by domain'!G14)</f>
        <is>
          <t/>
        </is>
      </c>
      <c r="EE10" s="84" t="inlineStr">
        <f aca="false">IF('Math Output by domain'!H14="", "", 'Math Output by domain'!H14)</f>
        <is>
          <t/>
        </is>
      </c>
      <c r="EF10" s="84" t="inlineStr">
        <f aca="false">IF('Math Output by domain'!I14="", "", 'Math Output by domain'!I14)</f>
        <is>
          <t/>
        </is>
      </c>
      <c r="EG10" s="84" t="inlineStr">
        <f aca="false">IF('Math Output by domain'!J14="", "", 'Math Output by domain'!J14)</f>
        <is>
          <t/>
        </is>
      </c>
      <c r="EH10" s="84" t="inlineStr">
        <f aca="false">IF('Math Output by domain'!K14="", "", 'Math Output by domain'!K14)</f>
        <is>
          <t/>
        </is>
      </c>
      <c r="EI10" s="84" t="inlineStr">
        <f aca="false">IF('Math Output by domain'!L14="", "", 'Math Output by domain'!L14)</f>
        <is>
          <t/>
        </is>
      </c>
      <c r="EJ10" s="84" t="inlineStr">
        <f aca="false">IF('Math Output by domain'!M14="", "", 'Math Output by domain'!M14)</f>
        <is>
          <t/>
        </is>
      </c>
      <c r="EK10" s="84" t="inlineStr">
        <f aca="false">IF('Math Output by domain'!N14="", "", 'Math Output by domain'!N14)</f>
        <is>
          <t/>
        </is>
      </c>
      <c r="EL10" s="84" t="inlineStr">
        <f aca="false">IF('Math Output by domain'!O14="", "", 'Math Output by domain'!O14)</f>
        <is>
          <t/>
        </is>
      </c>
      <c r="EM10" s="84" t="n">
        <f aca="false">IF('Math Output by domain'!P14="", "", 'Math Output by domain'!P14)</f>
        <v>0.714285714285714</v>
      </c>
      <c r="EN10" s="84" t="n">
        <f aca="false">IF('Math Output by domain'!Q14="", "", 'Math Output by domain'!Q14)</f>
        <v>0.4</v>
      </c>
      <c r="EO10" s="84" t="n">
        <f aca="false">IF('Math Output by domain'!R14="", "", 'Math Output by domain'!R14)</f>
        <v>0.423076923076923</v>
      </c>
      <c r="EP10" s="84" t="n">
        <f aca="false">IF('Math Output by domain'!S14="", "", 'Math Output by domain'!S14)</f>
        <v>1</v>
      </c>
      <c r="EQ10" s="84" t="n">
        <f aca="false">IF('Math Output by domain'!T14="", "", 'Math Output by domain'!T14)</f>
        <v>0.666666666666667</v>
      </c>
      <c r="ER10" s="84" t="inlineStr">
        <f aca="false">IF('Math Output by domain'!U14="", "", 'Math Output by domain'!U14)</f>
        <is>
          <t/>
        </is>
      </c>
      <c r="ES10" s="84" t="inlineStr">
        <f aca="false">IF('Math Output by domain'!V14="", "", 'Math Output by domain'!V14)</f>
        <is>
          <t/>
        </is>
      </c>
      <c r="ET10" s="84" t="inlineStr">
        <f aca="false">IF('Math Output by domain'!W14="", "", 'Math Output by domain'!W14)</f>
        <is>
          <t/>
        </is>
      </c>
      <c r="EU10" s="84" t="inlineStr">
        <f aca="false">IF('Math Output by domain'!X14="", "", 'Math Output by domain'!X14)</f>
        <is>
          <t/>
        </is>
      </c>
      <c r="EV10" s="84" t="inlineStr">
        <f aca="false">IF('Math Output by domain'!Y14="", "", 'Math Output by domain'!Y14)</f>
        <is>
          <t/>
        </is>
      </c>
      <c r="EW10" s="84" t="inlineStr">
        <f aca="false">IF('Math Output by domain'!Z14="", "", 'Math Output by domain'!Z14)</f>
        <is>
          <t/>
        </is>
      </c>
      <c r="EX10" s="84" t="inlineStr">
        <f aca="false">IF('Math Output by domain'!AA14="", "", 'Math Output by domain'!AA14)</f>
        <is>
          <t/>
        </is>
      </c>
      <c r="EY10" s="84" t="inlineStr">
        <f aca="false">IF('Math Output by domain'!AB14="", "", 'Math Output by domain'!AB14)</f>
        <is>
          <t/>
        </is>
      </c>
      <c r="EZ10" s="84" t="inlineStr">
        <f aca="false">IF('Math Output by domain'!AC14="", "", 'Math Output by domain'!AC14)</f>
        <is>
          <t/>
        </is>
      </c>
      <c r="FA10" s="84" t="inlineStr">
        <f aca="false">IF('Math Output by domain'!AD14&lt;&gt;"", 'Math Output by domain'!AD14, 'Math Output by domain'!AH14)</f>
        <is>
          <t/>
        </is>
      </c>
      <c r="FB10" s="84" t="inlineStr">
        <f aca="false">IF('Math Output by domain'!AE14&lt;&gt;"", 'Math Output by domain'!AE14, 'Math Output by domain'!AI14)</f>
        <is>
          <t/>
        </is>
      </c>
      <c r="FC10" s="84" t="inlineStr">
        <f aca="false">IF('Math Output by domain'!AF14&lt;&gt;"", 'Math Output by domain'!AF14, 'Math Output by domain'!AJ14)</f>
        <is>
          <t/>
        </is>
      </c>
      <c r="FD10" s="84" t="inlineStr">
        <f aca="false">IF('Math Output by domain'!AG14="", "", 'Math Output by domain'!AG14)</f>
        <is>
          <t/>
        </is>
      </c>
      <c r="FE10" s="84" t="inlineStr">
        <f aca="false">IF('Math Output by domain'!AK14="", "", 'Math Output by domain'!AK14)</f>
        <is>
          <t/>
        </is>
      </c>
      <c r="FF10" s="84" t="str">
        <f aca="false">IF('Math Output by domain'!AL14&lt;&gt;"",  'Math Output by domain'!AL14, 'Math Output by domain'!AQ14)</f>
        <v/>
      </c>
      <c r="FG10" s="84" t="inlineStr">
        <f aca="false">IF('Math Output by domain'!AM14="", "", 'Math Output by domain'!AM14)</f>
        <is>
          <t/>
        </is>
      </c>
      <c r="FH10" s="84" t="str">
        <f aca="false">IF('Math Output by domain'!AN14&lt;&gt;"",  'Math Output by domain'!AN14, 'Math Output by domain'!AP14)</f>
        <v/>
      </c>
      <c r="FI10" s="84" t="inlineStr">
        <f aca="false">IF('Math Output by domain'!AO14="", "", 'Math Output by domain'!AO14)</f>
        <is>
          <t/>
        </is>
      </c>
    </row>
    <row r="11" customFormat="false" ht="12.75" hidden="false" customHeight="false" outlineLevel="0" collapsed="false">
      <c r="A11" s="77" t="n">
        <f aca="false">'Cover Sheet'!A14</f>
        <v>10</v>
      </c>
      <c r="B11" s="77" t="inlineStr">
        <f aca="false">IF('Cover Sheet'!$AC$13="","",'Cover Sheet'!$AC$13)</f>
        <is>
          <t/>
        </is>
      </c>
      <c r="C11" s="77" t="str">
        <f aca="false">'Cover Sheet'!$AC$1</f>
        <v>Vivek Madinur</v>
      </c>
      <c r="D11" s="77" t="n">
        <f aca="false">'Cover Sheet'!$AE$1</f>
        <v>0</v>
      </c>
      <c r="E11" s="77" t="n">
        <f aca="false">'Cover Sheet'!$AG$1</f>
        <v>0</v>
      </c>
      <c r="F11" s="77" t="n">
        <f aca="false">'Cover Sheet'!$AI$1</f>
        <v>0</v>
      </c>
      <c r="G11" s="77" t="n">
        <f aca="false">'Cover Sheet'!$AK$1</f>
        <v>0</v>
      </c>
      <c r="H11" s="77" t="n">
        <f aca="false">'Cover Sheet'!$AC$3</f>
        <v>0</v>
      </c>
      <c r="I11" s="77" t="n">
        <f aca="false">'Cover Sheet'!$AE$3</f>
        <v>0</v>
      </c>
      <c r="J11" s="77" t="n">
        <f aca="false">'Cover Sheet'!$AG$3</f>
        <v>0</v>
      </c>
      <c r="K11" s="77" t="n">
        <f aca="false">'Cover Sheet'!$AI$3</f>
        <v>0</v>
      </c>
      <c r="L11" s="77" t="n">
        <f aca="false">'Cover Sheet'!$AK$3</f>
        <v>0</v>
      </c>
      <c r="M11" s="77" t="n">
        <f aca="false">'Cover Sheet'!$AC$2</f>
        <v>2014</v>
      </c>
      <c r="N11" s="77" t="n">
        <f aca="false">'Cover Sheet'!$AE$2</f>
        <v>0</v>
      </c>
      <c r="O11" s="77" t="n">
        <f aca="false">'Cover Sheet'!$AG$2</f>
        <v>0</v>
      </c>
      <c r="P11" s="77" t="n">
        <f aca="false">'Cover Sheet'!$AI$2</f>
        <v>0</v>
      </c>
      <c r="Q11" s="77" t="n">
        <f aca="false">'Cover Sheet'!$AK$2</f>
        <v>0</v>
      </c>
      <c r="R11" s="77" t="str">
        <f aca="false">'Cover Sheet'!$AC$5</f>
        <v>Spandana</v>
      </c>
      <c r="S11" s="77" t="str">
        <f aca="false">'Cover Sheet'!$AC$6</f>
        <v>3rd</v>
      </c>
      <c r="T11" s="77" t="str">
        <f aca="false">'Cover Sheet'!$AC$7</f>
        <v>2nd YOI</v>
      </c>
      <c r="U11" s="77" t="str">
        <f aca="false">'Cover Sheet'!$AC$8</f>
        <v>Government School - No Fees</v>
      </c>
      <c r="V11" s="77" t="n">
        <f aca="false">'Cover Sheet'!$AC$9</f>
        <v>0</v>
      </c>
      <c r="W11" s="77" t="inlineStr">
        <f aca="false">IF('Cover Sheet'!$AC$10="","",'Cover Sheet'!$AC$10)</f>
        <is>
          <t/>
        </is>
      </c>
      <c r="X11" s="78" t="inlineStr">
        <f aca="false">IF('Cover Sheet'!$Y14="","",'Cover Sheet'!$Y14)</f>
        <is>
          <t/>
        </is>
      </c>
      <c r="Y11" s="78" t="inlineStr">
        <f aca="false">IF('Cover Sheet'!$Z14="","",'Cover Sheet'!$Z14)</f>
        <is>
          <t/>
        </is>
      </c>
      <c r="Z11" s="77" t="n">
        <f aca="false">'Cover Sheet'!$AC$11</f>
        <v>0</v>
      </c>
      <c r="AA11" s="77" t="str">
        <f aca="false">IF('Cover Sheet'!$AC$12="", "", 'Cover Sheet'!$AC$12)</f>
        <v>Hyderabad</v>
      </c>
      <c r="AB11" s="77" t="inlineStr">
        <f aca="false">IF('Cover Sheet'!$AC$14="","",'Cover Sheet'!$AC$14)</f>
        <is>
          <t/>
        </is>
      </c>
      <c r="AC11" s="77" t="inlineStr">
        <f aca="false">IF('Cover Sheet'!$AC$15="","",'Cover Sheet'!$AC$15)</f>
        <is>
          <t/>
        </is>
      </c>
      <c r="AD11" s="77" t="inlineStr">
        <f aca="false">IF('Cover Sheet'!$AC$17="","",'Cover Sheet'!$AC$17)</f>
        <is>
          <t/>
        </is>
      </c>
      <c r="AE11" s="77" t="str">
        <f aca="false">IF('Cover Sheet'!$AC$4="","",'Cover Sheet'!$AC$4)</f>
        <v>vivek.madinur2014@teachforindia.org</v>
      </c>
      <c r="AF11" s="77" t="inlineStr">
        <f aca="false">IF('Cover Sheet'!$AC$20="","",'Cover Sheet'!$AC$20)</f>
        <is>
          <t/>
        </is>
      </c>
      <c r="AG11" s="77" t="str">
        <f aca="false">IF('Cover Sheet'!$AC$19="","",'Cover Sheet'!$AC$19)</f>
        <v>karthik.rapaka@teachforindia.org</v>
      </c>
      <c r="AH11" s="77" t="str">
        <f aca="false">IF('Cover Sheet'!B14="", "", 'English Scores- Leveled papers'!B16)</f>
        <v>K.Sahana</v>
      </c>
      <c r="AI11" s="77" t="str">
        <f aca="false">IF('Cover Sheet'!$B14="","",'Cover Sheet'!C14)</f>
        <v>Female</v>
      </c>
      <c r="AJ11" s="77" t="n">
        <f aca="false">IF('Cover Sheet'!$D14="","",'Cover Sheet'!D14)</f>
        <v>2</v>
      </c>
      <c r="AK11" s="77" t="inlineStr">
        <f aca="false">IF('Cover Sheet'!E14="","",'Cover Sheet'!E14)</f>
        <is>
          <t/>
        </is>
      </c>
      <c r="AL11" s="77" t="inlineStr">
        <f aca="false">IF('Cover Sheet'!F14="","",'Cover Sheet'!F14)</f>
        <is>
          <t/>
        </is>
      </c>
      <c r="AM11" s="77" t="inlineStr">
        <f aca="false">IF('Cover Sheet'!G14="","",'Cover Sheet'!G14)</f>
        <is>
          <t/>
        </is>
      </c>
      <c r="AN11" s="77" t="inlineStr">
        <f aca="false">IF('Cover Sheet'!H14="","",'Cover Sheet'!H14)</f>
        <is>
          <t/>
        </is>
      </c>
      <c r="AO11" s="77" t="inlineStr">
        <f aca="false">IF('Cover Sheet'!I14="","",'Cover Sheet'!I14)</f>
        <is>
          <t/>
        </is>
      </c>
      <c r="AP11" s="77" t="inlineStr">
        <f aca="false">IF('Cover Sheet'!J14="","",'Cover Sheet'!J14)</f>
        <is>
          <t/>
        </is>
      </c>
      <c r="AQ11" s="77" t="n">
        <f aca="false">IF('Cover Sheet'!K14="","",'Cover Sheet'!K14)</f>
        <v>0</v>
      </c>
      <c r="AR11" s="77" t="inlineStr">
        <f aca="false">IF('Cover Sheet'!L14="","",'Cover Sheet'!L14)</f>
        <is>
          <t/>
        </is>
      </c>
      <c r="AS11" s="77" t="inlineStr">
        <f aca="false">IF('Cover Sheet'!M14="","",'Cover Sheet'!M14)</f>
        <is>
          <t/>
        </is>
      </c>
      <c r="AT11" s="77" t="inlineStr">
        <f aca="false">IF('Cover Sheet'!N14="","",'Cover Sheet'!N14)</f>
        <is>
          <t/>
        </is>
      </c>
      <c r="AU11" s="77" t="inlineStr">
        <f aca="false">IF('Cover Sheet'!O14="","",'Cover Sheet'!O14)</f>
        <is>
          <t/>
        </is>
      </c>
      <c r="AV11" s="77" t="inlineStr">
        <f aca="false">IF('Cover Sheet'!P14="","",'Cover Sheet'!P14)</f>
        <is>
          <t/>
        </is>
      </c>
      <c r="AW11" s="77" t="inlineStr">
        <f aca="false">IF('Cover Sheet'!Q14="","",'Cover Sheet'!Q14)</f>
        <is>
          <t/>
        </is>
      </c>
      <c r="AX11" s="77" t="str">
        <f aca="false">IF('Cover Sheet'!R14="","",'Cover Sheet'!R14)</f>
        <v/>
      </c>
      <c r="AY11" s="77" t="str">
        <f aca="false">IF('Cover Sheet'!S14="","",'Cover Sheet'!S14)</f>
        <v/>
      </c>
      <c r="AZ11" s="79" t="inlineStr">
        <f aca="false">IF('Cover Sheet'!T14="","",'Cover Sheet'!T14)</f>
        <is>
          <t/>
        </is>
      </c>
      <c r="BA11" s="79" t="n">
        <f aca="false">IF('Cover Sheet'!U14="","",'Cover Sheet'!U14)</f>
        <v>0.18</v>
      </c>
      <c r="BB11" s="79" t="n">
        <f aca="false">IF('Cover Sheet'!V14="","",'Cover Sheet'!V14)</f>
        <v>0.11</v>
      </c>
      <c r="BC11" s="79" t="n">
        <f aca="false">IF('Cover Sheet'!W14="","",'Cover Sheet'!W14)</f>
        <v>-0.07</v>
      </c>
      <c r="BD11" s="79" t="inlineStr">
        <f aca="false">IF('Cover Sheet'!X14="","",'Cover Sheet'!X14)</f>
        <is>
          <t/>
        </is>
      </c>
      <c r="BE11" s="80" t="inlineStr">
        <f aca="false">'RC Mastery Check+Question type'!I14</f>
        <is>
          <t/>
        </is>
      </c>
      <c r="BF11" s="80" t="inlineStr">
        <f aca="false">'RC Mastery Check+Question type'!J14</f>
        <is>
          <t/>
        </is>
      </c>
      <c r="BG11" s="80" t="inlineStr">
        <f aca="false">'RC Mastery Check+Question type'!K14</f>
        <is>
          <t/>
        </is>
      </c>
      <c r="BH11" s="81" t="inlineStr">
        <f aca="false">IF('RC Mastery Check+Question type'!DR14="", "", 'RC Mastery Check+Question type'!DR14)</f>
        <is>
          <t/>
        </is>
      </c>
      <c r="BI11" s="81" t="inlineStr">
        <f aca="false">IF('RC Mastery Check+Question type'!EJ14="", "", 'RC Mastery Check+Question type'!EJ14)</f>
        <is>
          <t/>
        </is>
      </c>
      <c r="BJ11" s="81" t="inlineStr">
        <f aca="false">IF('RC Mastery Check+Question type'!EZ14="", "", 'RC Mastery Check+Question type'!EZ14)</f>
        <is>
          <t/>
        </is>
      </c>
      <c r="BK11" s="0" t="inlineStr">
        <f aca="false">'RF tracking'!C14</f>
        <is>
          <t/>
        </is>
      </c>
      <c r="BL11" s="0" t="inlineStr">
        <f aca="false">'RF tracking'!D14</f>
        <is>
          <t/>
        </is>
      </c>
      <c r="BM11" s="0" t="inlineStr">
        <f aca="false">'RF tracking'!X14</f>
        <is>
          <t/>
        </is>
      </c>
      <c r="BN11" s="0" t="inlineStr">
        <f aca="false">'RF tracking'!Y14</f>
        <is>
          <t/>
        </is>
      </c>
      <c r="BO11" s="82" t="inlineStr">
        <f aca="false">IF('RF tracking'!AQ14="", "", 'RF tracking'!AQ14)</f>
        <is>
          <t/>
        </is>
      </c>
      <c r="BP11" s="82" t="inlineStr">
        <f aca="false">'RC Mastery Check+Question type'!L14</f>
        <is>
          <t/>
        </is>
      </c>
      <c r="BQ11" s="82" t="inlineStr">
        <f aca="false">'RC Mastery Check+Question type'!M14</f>
        <is>
          <t/>
        </is>
      </c>
      <c r="BR11" s="82" t="n">
        <f aca="false">'RC Mastery Check+Question type'!N14</f>
        <v>0.6</v>
      </c>
      <c r="BS11" s="82" t="inlineStr">
        <f aca="false">'RC Mastery Check+Question type'!O14</f>
        <is>
          <t/>
        </is>
      </c>
      <c r="BT11" s="82" t="inlineStr">
        <f aca="false">'RC Mastery Check+Question type'!P14</f>
        <is>
          <t/>
        </is>
      </c>
      <c r="BU11" s="82" t="inlineStr">
        <f aca="false">'RC Mastery Check+Question type'!Q14</f>
        <is>
          <t/>
        </is>
      </c>
      <c r="BV11" s="82" t="inlineStr">
        <f aca="false">'RC Mastery Check+Question type'!R14</f>
        <is>
          <t/>
        </is>
      </c>
      <c r="BW11" s="82" t="inlineStr">
        <f aca="false">'RC Mastery Check+Question type'!S14</f>
        <is>
          <t/>
        </is>
      </c>
      <c r="BX11" s="82" t="inlineStr">
        <f aca="false">'RC Mastery Check+Question type'!T14</f>
        <is>
          <t/>
        </is>
      </c>
      <c r="BY11" s="82" t="inlineStr">
        <f aca="false">'RC Mastery Check+Question type'!U14</f>
        <is>
          <t/>
        </is>
      </c>
      <c r="BZ11" s="82" t="inlineStr">
        <f aca="false">'RC Mastery Check+Question type'!V14</f>
        <is>
          <t/>
        </is>
      </c>
      <c r="CA11" s="82" t="inlineStr">
        <f aca="false">'RC Mastery Check+Question type'!W14</f>
        <is>
          <t/>
        </is>
      </c>
      <c r="CB11" s="82" t="inlineStr">
        <f aca="false">'RC Mastery Check+Question type'!X14</f>
        <is>
          <t/>
        </is>
      </c>
      <c r="CC11" s="83" t="str">
        <f aca="false">'RC Output Item+Section Type'!CC17</f>
        <v> </v>
      </c>
      <c r="CD11" s="83" t="str">
        <f aca="false">'RC Output Item+Section Type'!CD17</f>
        <v> </v>
      </c>
      <c r="CE11" s="83" t="str">
        <f aca="false">'RC Output Item+Section Type'!CE17</f>
        <v> </v>
      </c>
      <c r="CF11" s="83" t="str">
        <f aca="false">'RC Output Item+Section Type'!CF17</f>
        <v> </v>
      </c>
      <c r="CG11" s="83" t="str">
        <f aca="false">'RC Output Item+Section Type'!CG17</f>
        <v> </v>
      </c>
      <c r="CH11" s="83" t="str">
        <f aca="false">'RC Output Item+Section Type'!CH17</f>
        <v> </v>
      </c>
      <c r="CI11" s="83" t="str">
        <f aca="false">'RC Output Item+Section Type'!CI17</f>
        <v> </v>
      </c>
      <c r="CJ11" s="83" t="str">
        <f aca="false">'RC Output Item+Section Type'!CJ17</f>
        <v> </v>
      </c>
      <c r="CK11" s="83" t="str">
        <f aca="false">'RC Output Item+Section Type'!CK17</f>
        <v> </v>
      </c>
      <c r="CL11" s="83" t="str">
        <f aca="false">'RC Output Item+Section Type'!CL17</f>
        <v> </v>
      </c>
      <c r="CM11" s="83" t="str">
        <f aca="false">'RC Output Item+Section Type'!CM17</f>
        <v> </v>
      </c>
      <c r="CN11" s="83" t="str">
        <f aca="false">'RC Output Item+Section Type'!CN17</f>
        <v> </v>
      </c>
      <c r="CO11" s="0" t="inlineStr">
        <f aca="false">IF('S&amp;L'!B15="", "", 'S&amp;L'!B15)</f>
        <is>
          <t/>
        </is>
      </c>
      <c r="CP11" s="0" t="inlineStr">
        <f aca="false">IF('S&amp;L'!C15="", "", 'S&amp;L'!C15)</f>
        <is>
          <t/>
        </is>
      </c>
      <c r="CQ11" s="0" t="inlineStr">
        <f aca="false">IF('S&amp;L'!D15="", "", 'S&amp;L'!D15)</f>
        <is>
          <t/>
        </is>
      </c>
      <c r="CR11" s="0" t="inlineStr">
        <f aca="false">IF('S&amp;L'!E15="", "", 'S&amp;L'!E15)</f>
        <is>
          <t/>
        </is>
      </c>
      <c r="CS11" s="0" t="inlineStr">
        <f aca="false">IF('S&amp;L'!F15="", "", 'S&amp;L'!F15)</f>
        <is>
          <t/>
        </is>
      </c>
      <c r="CT11" s="0" t="inlineStr">
        <f aca="false">IF('S&amp;L'!H15="", "", 'S&amp;L'!H15)</f>
        <is>
          <t/>
        </is>
      </c>
      <c r="CU11" s="0" t="inlineStr">
        <f aca="false">IF('S&amp;L'!I15="", "", 'S&amp;L'!I15)</f>
        <is>
          <t/>
        </is>
      </c>
      <c r="CV11" s="0" t="inlineStr">
        <f aca="false">IF('S&amp;L'!J15="", "", 'S&amp;L'!J15)</f>
        <is>
          <t/>
        </is>
      </c>
      <c r="CW11" s="0" t="inlineStr">
        <f aca="false">IF('S&amp;L'!K15="", "", 'S&amp;L'!K15)</f>
        <is>
          <t/>
        </is>
      </c>
      <c r="CX11" s="0" t="inlineStr">
        <f aca="false">IF('S&amp;L'!L15="", "", 'S&amp;L'!L15)</f>
        <is>
          <t/>
        </is>
      </c>
      <c r="CY11" s="0" t="inlineStr">
        <f aca="false">IF('S&amp;L'!N15="", "", 'S&amp;L'!N15)</f>
        <is>
          <t/>
        </is>
      </c>
      <c r="CZ11" s="0" t="inlineStr">
        <f aca="false">IF('S&amp;L'!O15="", "", 'S&amp;L'!O15)</f>
        <is>
          <t/>
        </is>
      </c>
      <c r="DA11" s="0" t="inlineStr">
        <f aca="false">IF('S&amp;L'!P15="", "", 'S&amp;L'!P15)</f>
        <is>
          <t/>
        </is>
      </c>
      <c r="DB11" s="0" t="inlineStr">
        <f aca="false">IF('S&amp;L'!Q15="", "", 'S&amp;L'!Q15)</f>
        <is>
          <t/>
        </is>
      </c>
      <c r="DC11" s="0" t="inlineStr">
        <f aca="false">IF('S&amp;L'!R15="", "", 'S&amp;L'!R15)</f>
        <is>
          <t/>
        </is>
      </c>
      <c r="DD11" s="82" t="inlineStr">
        <f aca="false">IF('Math Scores'!E18="","",'Math Scores'!E18)</f>
        <is>
          <t/>
        </is>
      </c>
      <c r="DE11" s="84" t="n">
        <f aca="false">IF('Cover Sheet'!V14="","",'Cover Sheet'!V14)</f>
        <v>0.11</v>
      </c>
      <c r="DF11" s="84" t="inlineStr">
        <f aca="false">IF('Math Scores'!IE18="", "", 'Math Scores'!IE18)</f>
        <is>
          <t/>
        </is>
      </c>
      <c r="DG11" s="0" t="inlineStr">
        <f aca="false">IF('Math by question type'!C15="", "", 'Math by question type'!C15)</f>
        <is>
          <t/>
        </is>
      </c>
      <c r="DH11" s="84" t="inlineStr">
        <f aca="false">IF('Math by question type'!D15="", "", 'Math by question type'!D15)</f>
        <is>
          <t/>
        </is>
      </c>
      <c r="DI11" s="84" t="inlineStr">
        <f aca="false">IF('Math by question type'!E15="", "", 'Math by question type'!E15)</f>
        <is>
          <t/>
        </is>
      </c>
      <c r="DJ11" s="84" t="inlineStr">
        <f aca="false">IF('Math by question type'!F15="", "", 'Math by question type'!F15)</f>
        <is>
          <t/>
        </is>
      </c>
      <c r="DK11" s="84" t="inlineStr">
        <f aca="false">IF('Math by question type'!G15="", "", 'Math by question type'!G15)</f>
        <is>
          <t/>
        </is>
      </c>
      <c r="DL11" s="84" t="inlineStr">
        <f aca="false">IF('Math by question type'!H15="", "", 'Math by question type'!H15)</f>
        <is>
          <t/>
        </is>
      </c>
      <c r="DM11" s="84" t="n">
        <f aca="false">IF('Math by question type'!I15="", "", 'Math by question type'!I15)</f>
        <v>0.0714285714285714</v>
      </c>
      <c r="DN11" s="84" t="n">
        <f aca="false">IF('Math by question type'!J15="", "", 'Math by question type'!J15)</f>
        <v>0.258064516129032</v>
      </c>
      <c r="DO11" s="84" t="n">
        <f aca="false">IF('Math by question type'!K15="", "", 'Math by question type'!K15)</f>
        <v>0</v>
      </c>
      <c r="DP11" s="84" t="inlineStr">
        <f aca="false">IF('Math by question type'!L15="", "", 'Math by question type'!L15)</f>
        <is>
          <t/>
        </is>
      </c>
      <c r="DQ11" s="84" t="inlineStr">
        <f aca="false">IF('Math by question type'!M15="", "", 'Math by question type'!M15)</f>
        <is>
          <t/>
        </is>
      </c>
      <c r="DR11" s="84" t="inlineStr">
        <f aca="false">IF('Math by question type'!N15="", "", 'Math by question type'!N15)</f>
        <is>
          <t/>
        </is>
      </c>
      <c r="DS11" s="84" t="inlineStr">
        <f aca="false">IF('Math by question type'!O15="", "", 'Math by question type'!O15)</f>
        <is>
          <t/>
        </is>
      </c>
      <c r="DT11" s="84" t="inlineStr">
        <f aca="false">IF('Math by question type'!P15="", "", 'Math by question type'!P15)</f>
        <is>
          <t/>
        </is>
      </c>
      <c r="DU11" s="84" t="inlineStr">
        <f aca="false">IF('Math by question type'!Q15="", "", 'Math by question type'!Q15)</f>
        <is>
          <t/>
        </is>
      </c>
      <c r="DV11" s="84" t="inlineStr">
        <f aca="false">IF('Math by question type'!R15&lt;&gt;"",'Math by question type'!R15,'Math by question type'!U15)</f>
        <is>
          <t/>
        </is>
      </c>
      <c r="DW11" s="84" t="inlineStr">
        <f aca="false">IF('Math by question type'!S15&lt;&gt;"",'Math by question type'!S15,'Math by question type'!V15)</f>
        <is>
          <t/>
        </is>
      </c>
      <c r="DX11" s="84" t="inlineStr">
        <f aca="false">IF('Math by question type'!T15&lt;&gt;"",'Math by question type'!T15,'Math by question type'!W15)</f>
        <is>
          <t/>
        </is>
      </c>
      <c r="DY11" s="84" t="inlineStr">
        <f aca="false">IF('Math by question type'!X15&lt;&gt;"",'Math by question type'!X15,'Math by question type'!AA15)</f>
        <is>
          <t/>
        </is>
      </c>
      <c r="DZ11" s="84" t="inlineStr">
        <f aca="false">IF('Math by question type'!Y15&lt;&gt;"",'Math by question type'!Y15,'Math by question type'!AB15)</f>
        <is>
          <t/>
        </is>
      </c>
      <c r="EA11" s="84" t="inlineStr">
        <f aca="false">IF('Math by question type'!Z15&lt;&gt;"",'Math by question type'!Z15,'Math by question type'!AC15)</f>
        <is>
          <t/>
        </is>
      </c>
      <c r="EB11" s="84" t="inlineStr">
        <f aca="false">IF('Math Output by domain'!E15="", "", 'Math Output by domain'!E15)</f>
        <is>
          <t/>
        </is>
      </c>
      <c r="EC11" s="84" t="inlineStr">
        <f aca="false">IF('Math Output by domain'!F15="", "", 'Math Output by domain'!F15)</f>
        <is>
          <t/>
        </is>
      </c>
      <c r="ED11" s="84" t="inlineStr">
        <f aca="false">IF('Math Output by domain'!G15="", "", 'Math Output by domain'!G15)</f>
        <is>
          <t/>
        </is>
      </c>
      <c r="EE11" s="84" t="inlineStr">
        <f aca="false">IF('Math Output by domain'!H15="", "", 'Math Output by domain'!H15)</f>
        <is>
          <t/>
        </is>
      </c>
      <c r="EF11" s="84" t="inlineStr">
        <f aca="false">IF('Math Output by domain'!I15="", "", 'Math Output by domain'!I15)</f>
        <is>
          <t/>
        </is>
      </c>
      <c r="EG11" s="84" t="inlineStr">
        <f aca="false">IF('Math Output by domain'!J15="", "", 'Math Output by domain'!J15)</f>
        <is>
          <t/>
        </is>
      </c>
      <c r="EH11" s="84" t="inlineStr">
        <f aca="false">IF('Math Output by domain'!K15="", "", 'Math Output by domain'!K15)</f>
        <is>
          <t/>
        </is>
      </c>
      <c r="EI11" s="84" t="inlineStr">
        <f aca="false">IF('Math Output by domain'!L15="", "", 'Math Output by domain'!L15)</f>
        <is>
          <t/>
        </is>
      </c>
      <c r="EJ11" s="84" t="inlineStr">
        <f aca="false">IF('Math Output by domain'!M15="", "", 'Math Output by domain'!M15)</f>
        <is>
          <t/>
        </is>
      </c>
      <c r="EK11" s="84" t="inlineStr">
        <f aca="false">IF('Math Output by domain'!N15="", "", 'Math Output by domain'!N15)</f>
        <is>
          <t/>
        </is>
      </c>
      <c r="EL11" s="84" t="inlineStr">
        <f aca="false">IF('Math Output by domain'!O15="", "", 'Math Output by domain'!O15)</f>
        <is>
          <t/>
        </is>
      </c>
      <c r="EM11" s="84" t="n">
        <f aca="false">IF('Math Output by domain'!P15="", "", 'Math Output by domain'!P15)</f>
        <v>0.0357142857142857</v>
      </c>
      <c r="EN11" s="84" t="n">
        <f aca="false">IF('Math Output by domain'!Q15="", "", 'Math Output by domain'!Q15)</f>
        <v>0.3</v>
      </c>
      <c r="EO11" s="84" t="n">
        <f aca="false">IF('Math Output by domain'!R15="", "", 'Math Output by domain'!R15)</f>
        <v>0.153846153846154</v>
      </c>
      <c r="EP11" s="84" t="n">
        <f aca="false">IF('Math Output by domain'!S15="", "", 'Math Output by domain'!S15)</f>
        <v>0</v>
      </c>
      <c r="EQ11" s="84" t="n">
        <f aca="false">IF('Math Output by domain'!T15="", "", 'Math Output by domain'!T15)</f>
        <v>0</v>
      </c>
      <c r="ER11" s="84" t="inlineStr">
        <f aca="false">IF('Math Output by domain'!U15="", "", 'Math Output by domain'!U15)</f>
        <is>
          <t/>
        </is>
      </c>
      <c r="ES11" s="84" t="inlineStr">
        <f aca="false">IF('Math Output by domain'!V15="", "", 'Math Output by domain'!V15)</f>
        <is>
          <t/>
        </is>
      </c>
      <c r="ET11" s="84" t="inlineStr">
        <f aca="false">IF('Math Output by domain'!W15="", "", 'Math Output by domain'!W15)</f>
        <is>
          <t/>
        </is>
      </c>
      <c r="EU11" s="84" t="inlineStr">
        <f aca="false">IF('Math Output by domain'!X15="", "", 'Math Output by domain'!X15)</f>
        <is>
          <t/>
        </is>
      </c>
      <c r="EV11" s="84" t="inlineStr">
        <f aca="false">IF('Math Output by domain'!Y15="", "", 'Math Output by domain'!Y15)</f>
        <is>
          <t/>
        </is>
      </c>
      <c r="EW11" s="84" t="inlineStr">
        <f aca="false">IF('Math Output by domain'!Z15="", "", 'Math Output by domain'!Z15)</f>
        <is>
          <t/>
        </is>
      </c>
      <c r="EX11" s="84" t="inlineStr">
        <f aca="false">IF('Math Output by domain'!AA15="", "", 'Math Output by domain'!AA15)</f>
        <is>
          <t/>
        </is>
      </c>
      <c r="EY11" s="84" t="inlineStr">
        <f aca="false">IF('Math Output by domain'!AB15="", "", 'Math Output by domain'!AB15)</f>
        <is>
          <t/>
        </is>
      </c>
      <c r="EZ11" s="84" t="inlineStr">
        <f aca="false">IF('Math Output by domain'!AC15="", "", 'Math Output by domain'!AC15)</f>
        <is>
          <t/>
        </is>
      </c>
      <c r="FA11" s="84" t="inlineStr">
        <f aca="false">IF('Math Output by domain'!AD15&lt;&gt;"", 'Math Output by domain'!AD15, 'Math Output by domain'!AH15)</f>
        <is>
          <t/>
        </is>
      </c>
      <c r="FB11" s="84" t="inlineStr">
        <f aca="false">IF('Math Output by domain'!AE15&lt;&gt;"", 'Math Output by domain'!AE15, 'Math Output by domain'!AI15)</f>
        <is>
          <t/>
        </is>
      </c>
      <c r="FC11" s="84" t="inlineStr">
        <f aca="false">IF('Math Output by domain'!AF15&lt;&gt;"", 'Math Output by domain'!AF15, 'Math Output by domain'!AJ15)</f>
        <is>
          <t/>
        </is>
      </c>
      <c r="FD11" s="84" t="inlineStr">
        <f aca="false">IF('Math Output by domain'!AG15="", "", 'Math Output by domain'!AG15)</f>
        <is>
          <t/>
        </is>
      </c>
      <c r="FE11" s="84" t="inlineStr">
        <f aca="false">IF('Math Output by domain'!AK15="", "", 'Math Output by domain'!AK15)</f>
        <is>
          <t/>
        </is>
      </c>
      <c r="FF11" s="84" t="str">
        <f aca="false">IF('Math Output by domain'!AL15&lt;&gt;"",  'Math Output by domain'!AL15, 'Math Output by domain'!AQ15)</f>
        <v/>
      </c>
      <c r="FG11" s="84" t="inlineStr">
        <f aca="false">IF('Math Output by domain'!AM15="", "", 'Math Output by domain'!AM15)</f>
        <is>
          <t/>
        </is>
      </c>
      <c r="FH11" s="84" t="str">
        <f aca="false">IF('Math Output by domain'!AN15&lt;&gt;"",  'Math Output by domain'!AN15, 'Math Output by domain'!AP15)</f>
        <v/>
      </c>
      <c r="FI11" s="84" t="inlineStr">
        <f aca="false">IF('Math Output by domain'!AO15="", "", 'Math Output by domain'!AO15)</f>
        <is>
          <t/>
        </is>
      </c>
    </row>
    <row r="12" customFormat="false" ht="12.75" hidden="false" customHeight="false" outlineLevel="0" collapsed="false">
      <c r="A12" s="77" t="n">
        <f aca="false">'Cover Sheet'!A15</f>
        <v>11</v>
      </c>
      <c r="B12" s="77" t="inlineStr">
        <f aca="false">IF('Cover Sheet'!$AC$13="","",'Cover Sheet'!$AC$13)</f>
        <is>
          <t/>
        </is>
      </c>
      <c r="C12" s="77" t="str">
        <f aca="false">'Cover Sheet'!$AC$1</f>
        <v>Vivek Madinur</v>
      </c>
      <c r="D12" s="77" t="n">
        <f aca="false">'Cover Sheet'!$AE$1</f>
        <v>0</v>
      </c>
      <c r="E12" s="77" t="n">
        <f aca="false">'Cover Sheet'!$AG$1</f>
        <v>0</v>
      </c>
      <c r="F12" s="77" t="n">
        <f aca="false">'Cover Sheet'!$AI$1</f>
        <v>0</v>
      </c>
      <c r="G12" s="77" t="n">
        <f aca="false">'Cover Sheet'!$AK$1</f>
        <v>0</v>
      </c>
      <c r="H12" s="77" t="n">
        <f aca="false">'Cover Sheet'!$AC$3</f>
        <v>0</v>
      </c>
      <c r="I12" s="77" t="n">
        <f aca="false">'Cover Sheet'!$AE$3</f>
        <v>0</v>
      </c>
      <c r="J12" s="77" t="n">
        <f aca="false">'Cover Sheet'!$AG$3</f>
        <v>0</v>
      </c>
      <c r="K12" s="77" t="n">
        <f aca="false">'Cover Sheet'!$AI$3</f>
        <v>0</v>
      </c>
      <c r="L12" s="77" t="n">
        <f aca="false">'Cover Sheet'!$AK$3</f>
        <v>0</v>
      </c>
      <c r="M12" s="77" t="n">
        <f aca="false">'Cover Sheet'!$AC$2</f>
        <v>2014</v>
      </c>
      <c r="N12" s="77" t="n">
        <f aca="false">'Cover Sheet'!$AE$2</f>
        <v>0</v>
      </c>
      <c r="O12" s="77" t="n">
        <f aca="false">'Cover Sheet'!$AG$2</f>
        <v>0</v>
      </c>
      <c r="P12" s="77" t="n">
        <f aca="false">'Cover Sheet'!$AI$2</f>
        <v>0</v>
      </c>
      <c r="Q12" s="77" t="n">
        <f aca="false">'Cover Sheet'!$AK$2</f>
        <v>0</v>
      </c>
      <c r="R12" s="77" t="str">
        <f aca="false">'Cover Sheet'!$AC$5</f>
        <v>Spandana</v>
      </c>
      <c r="S12" s="77" t="str">
        <f aca="false">'Cover Sheet'!$AC$6</f>
        <v>3rd</v>
      </c>
      <c r="T12" s="77" t="str">
        <f aca="false">'Cover Sheet'!$AC$7</f>
        <v>2nd YOI</v>
      </c>
      <c r="U12" s="77" t="str">
        <f aca="false">'Cover Sheet'!$AC$8</f>
        <v>Government School - No Fees</v>
      </c>
      <c r="V12" s="77" t="n">
        <f aca="false">'Cover Sheet'!$AC$9</f>
        <v>0</v>
      </c>
      <c r="W12" s="77" t="inlineStr">
        <f aca="false">IF('Cover Sheet'!$AC$10="","",'Cover Sheet'!$AC$10)</f>
        <is>
          <t/>
        </is>
      </c>
      <c r="X12" s="78" t="inlineStr">
        <f aca="false">IF('Cover Sheet'!$Y15="","",'Cover Sheet'!$Y15)</f>
        <is>
          <t/>
        </is>
      </c>
      <c r="Y12" s="78" t="inlineStr">
        <f aca="false">IF('Cover Sheet'!$Z15="","",'Cover Sheet'!$Z15)</f>
        <is>
          <t/>
        </is>
      </c>
      <c r="Z12" s="77" t="n">
        <f aca="false">'Cover Sheet'!$AC$11</f>
        <v>0</v>
      </c>
      <c r="AA12" s="77" t="str">
        <f aca="false">IF('Cover Sheet'!$AC$12="", "", 'Cover Sheet'!$AC$12)</f>
        <v>Hyderabad</v>
      </c>
      <c r="AB12" s="77" t="inlineStr">
        <f aca="false">IF('Cover Sheet'!$AC$14="","",'Cover Sheet'!$AC$14)</f>
        <is>
          <t/>
        </is>
      </c>
      <c r="AC12" s="77" t="inlineStr">
        <f aca="false">IF('Cover Sheet'!$AC$15="","",'Cover Sheet'!$AC$15)</f>
        <is>
          <t/>
        </is>
      </c>
      <c r="AD12" s="77" t="inlineStr">
        <f aca="false">IF('Cover Sheet'!$AC$17="","",'Cover Sheet'!$AC$17)</f>
        <is>
          <t/>
        </is>
      </c>
      <c r="AE12" s="77" t="str">
        <f aca="false">IF('Cover Sheet'!$AC$4="","",'Cover Sheet'!$AC$4)</f>
        <v>vivek.madinur2014@teachforindia.org</v>
      </c>
      <c r="AF12" s="77" t="inlineStr">
        <f aca="false">IF('Cover Sheet'!$AC$20="","",'Cover Sheet'!$AC$20)</f>
        <is>
          <t/>
        </is>
      </c>
      <c r="AG12" s="77" t="str">
        <f aca="false">IF('Cover Sheet'!$AC$19="","",'Cover Sheet'!$AC$19)</f>
        <v>karthik.rapaka@teachforindia.org</v>
      </c>
      <c r="AH12" s="77" t="str">
        <f aca="false">IF('Cover Sheet'!B15="", "", 'English Scores- Leveled papers'!B17)</f>
        <v>K.Shirisha</v>
      </c>
      <c r="AI12" s="77" t="str">
        <f aca="false">IF('Cover Sheet'!$B15="","",'Cover Sheet'!C15)</f>
        <v>Female</v>
      </c>
      <c r="AJ12" s="77" t="n">
        <f aca="false">IF('Cover Sheet'!$D15="","",'Cover Sheet'!D15)</f>
        <v>2</v>
      </c>
      <c r="AK12" s="77" t="inlineStr">
        <f aca="false">IF('Cover Sheet'!E15="","",'Cover Sheet'!E15)</f>
        <is>
          <t/>
        </is>
      </c>
      <c r="AL12" s="77" t="inlineStr">
        <f aca="false">IF('Cover Sheet'!F15="","",'Cover Sheet'!F15)</f>
        <is>
          <t/>
        </is>
      </c>
      <c r="AM12" s="77" t="inlineStr">
        <f aca="false">IF('Cover Sheet'!G15="","",'Cover Sheet'!G15)</f>
        <is>
          <t/>
        </is>
      </c>
      <c r="AN12" s="77" t="inlineStr">
        <f aca="false">IF('Cover Sheet'!H15="","",'Cover Sheet'!H15)</f>
        <is>
          <t/>
        </is>
      </c>
      <c r="AO12" s="77" t="inlineStr">
        <f aca="false">IF('Cover Sheet'!I15="","",'Cover Sheet'!I15)</f>
        <is>
          <t/>
        </is>
      </c>
      <c r="AP12" s="77" t="n">
        <f aca="false">IF('Cover Sheet'!J15="","",'Cover Sheet'!J15)</f>
        <v>0</v>
      </c>
      <c r="AQ12" s="77" t="n">
        <f aca="false">IF('Cover Sheet'!K15="","",'Cover Sheet'!K15)</f>
        <v>-0.5</v>
      </c>
      <c r="AR12" s="77" t="n">
        <f aca="false">IF('Cover Sheet'!L15="","",'Cover Sheet'!L15)</f>
        <v>0</v>
      </c>
      <c r="AS12" s="77" t="n">
        <f aca="false">IF('Cover Sheet'!M15="","",'Cover Sheet'!M15)</f>
        <v>0.5</v>
      </c>
      <c r="AT12" s="77" t="n">
        <f aca="false">IF('Cover Sheet'!N15="","",'Cover Sheet'!N15)</f>
        <v>0</v>
      </c>
      <c r="AU12" s="77" t="inlineStr">
        <f aca="false">IF('Cover Sheet'!O15="","",'Cover Sheet'!O15)</f>
        <is>
          <t/>
        </is>
      </c>
      <c r="AV12" s="77" t="inlineStr">
        <f aca="false">IF('Cover Sheet'!P15="","",'Cover Sheet'!P15)</f>
        <is>
          <t/>
        </is>
      </c>
      <c r="AW12" s="77" t="inlineStr">
        <f aca="false">IF('Cover Sheet'!Q15="","",'Cover Sheet'!Q15)</f>
        <is>
          <t/>
        </is>
      </c>
      <c r="AX12" s="77" t="n">
        <f aca="false">IF('Cover Sheet'!R15="","",'Cover Sheet'!R15)</f>
        <v>0.25</v>
      </c>
      <c r="AY12" s="77" t="str">
        <f aca="false">IF('Cover Sheet'!S15="","",'Cover Sheet'!S15)</f>
        <v/>
      </c>
      <c r="AZ12" s="79" t="n">
        <f aca="false">IF('Cover Sheet'!T15="","",'Cover Sheet'!T15)</f>
        <v>0.08</v>
      </c>
      <c r="BA12" s="79" t="n">
        <f aca="false">IF('Cover Sheet'!U15="","",'Cover Sheet'!U15)</f>
        <v>0.07</v>
      </c>
      <c r="BB12" s="79" t="n">
        <f aca="false">IF('Cover Sheet'!V15="","",'Cover Sheet'!V15)</f>
        <v>0.08</v>
      </c>
      <c r="BC12" s="79" t="n">
        <f aca="false">IF('Cover Sheet'!W15="","",'Cover Sheet'!W15)</f>
        <v>0.01</v>
      </c>
      <c r="BD12" s="79" t="inlineStr">
        <f aca="false">IF('Cover Sheet'!X15="","",'Cover Sheet'!X15)</f>
        <is>
          <t/>
        </is>
      </c>
      <c r="BE12" s="80" t="n">
        <f aca="false">'RC Mastery Check+Question type'!I15</f>
        <v>0.7</v>
      </c>
      <c r="BF12" s="80" t="n">
        <f aca="false">'RC Mastery Check+Question type'!J15</f>
        <v>0.5</v>
      </c>
      <c r="BG12" s="80" t="inlineStr">
        <f aca="false">'RC Mastery Check+Question type'!K15</f>
        <is>
          <t/>
        </is>
      </c>
      <c r="BH12" s="81" t="inlineStr">
        <f aca="false">IF('RC Mastery Check+Question type'!DR15="", "", 'RC Mastery Check+Question type'!DR15)</f>
        <is>
          <t/>
        </is>
      </c>
      <c r="BI12" s="81" t="inlineStr">
        <f aca="false">IF('RC Mastery Check+Question type'!EJ15="", "", 'RC Mastery Check+Question type'!EJ15)</f>
        <is>
          <t/>
        </is>
      </c>
      <c r="BJ12" s="81" t="inlineStr">
        <f aca="false">IF('RC Mastery Check+Question type'!EZ15="", "", 'RC Mastery Check+Question type'!EZ15)</f>
        <is>
          <t/>
        </is>
      </c>
      <c r="BK12" s="0" t="str">
        <f aca="false">'RF tracking'!C15</f>
        <v/>
      </c>
      <c r="BL12" s="0" t="str">
        <f aca="false">'RF tracking'!D15</f>
        <v/>
      </c>
      <c r="BM12" s="0" t="inlineStr">
        <f aca="false">'RF tracking'!X15</f>
        <is>
          <t/>
        </is>
      </c>
      <c r="BN12" s="0" t="inlineStr">
        <f aca="false">'RF tracking'!Y15</f>
        <is>
          <t/>
        </is>
      </c>
      <c r="BO12" s="82" t="inlineStr">
        <f aca="false">IF('RF tracking'!AQ15="", "", 'RF tracking'!AQ15)</f>
        <is>
          <t/>
        </is>
      </c>
      <c r="BP12" s="82" t="n">
        <f aca="false">'RC Mastery Check+Question type'!L15</f>
        <v>0.7</v>
      </c>
      <c r="BQ12" s="82" t="n">
        <f aca="false">'RC Mastery Check+Question type'!M15</f>
        <v>0.5</v>
      </c>
      <c r="BR12" s="82" t="n">
        <f aca="false">'RC Mastery Check+Question type'!N15</f>
        <v>0.6</v>
      </c>
      <c r="BS12" s="82" t="inlineStr">
        <f aca="false">'RC Mastery Check+Question type'!O15</f>
        <is>
          <t/>
        </is>
      </c>
      <c r="BT12" s="82" t="inlineStr">
        <f aca="false">'RC Mastery Check+Question type'!P15</f>
        <is>
          <t/>
        </is>
      </c>
      <c r="BU12" s="82" t="inlineStr">
        <f aca="false">'RC Mastery Check+Question type'!Q15</f>
        <is>
          <t/>
        </is>
      </c>
      <c r="BV12" s="82" t="inlineStr">
        <f aca="false">'RC Mastery Check+Question type'!R15</f>
        <is>
          <t/>
        </is>
      </c>
      <c r="BW12" s="82" t="inlineStr">
        <f aca="false">'RC Mastery Check+Question type'!S15</f>
        <is>
          <t/>
        </is>
      </c>
      <c r="BX12" s="82" t="inlineStr">
        <f aca="false">'RC Mastery Check+Question type'!T15</f>
        <is>
          <t/>
        </is>
      </c>
      <c r="BY12" s="82" t="inlineStr">
        <f aca="false">'RC Mastery Check+Question type'!U15</f>
        <is>
          <t/>
        </is>
      </c>
      <c r="BZ12" s="82" t="inlineStr">
        <f aca="false">'RC Mastery Check+Question type'!V15</f>
        <is>
          <t/>
        </is>
      </c>
      <c r="CA12" s="82" t="inlineStr">
        <f aca="false">'RC Mastery Check+Question type'!W15</f>
        <is>
          <t/>
        </is>
      </c>
      <c r="CB12" s="82" t="inlineStr">
        <f aca="false">'RC Mastery Check+Question type'!X15</f>
        <is>
          <t/>
        </is>
      </c>
      <c r="CC12" s="83" t="str">
        <f aca="false">'RC Output Item+Section Type'!CC18</f>
        <v> </v>
      </c>
      <c r="CD12" s="83" t="str">
        <f aca="false">'RC Output Item+Section Type'!CD18</f>
        <v> </v>
      </c>
      <c r="CE12" s="83" t="str">
        <f aca="false">'RC Output Item+Section Type'!CE18</f>
        <v> </v>
      </c>
      <c r="CF12" s="83" t="str">
        <f aca="false">'RC Output Item+Section Type'!CF18</f>
        <v> </v>
      </c>
      <c r="CG12" s="83" t="str">
        <f aca="false">'RC Output Item+Section Type'!CG18</f>
        <v> </v>
      </c>
      <c r="CH12" s="83" t="str">
        <f aca="false">'RC Output Item+Section Type'!CH18</f>
        <v> </v>
      </c>
      <c r="CI12" s="83" t="str">
        <f aca="false">'RC Output Item+Section Type'!CI18</f>
        <v> </v>
      </c>
      <c r="CJ12" s="83" t="str">
        <f aca="false">'RC Output Item+Section Type'!CJ18</f>
        <v> </v>
      </c>
      <c r="CK12" s="83" t="str">
        <f aca="false">'RC Output Item+Section Type'!CK18</f>
        <v> </v>
      </c>
      <c r="CL12" s="83" t="str">
        <f aca="false">'RC Output Item+Section Type'!CL18</f>
        <v> </v>
      </c>
      <c r="CM12" s="83" t="str">
        <f aca="false">'RC Output Item+Section Type'!CM18</f>
        <v> </v>
      </c>
      <c r="CN12" s="83" t="str">
        <f aca="false">'RC Output Item+Section Type'!CN18</f>
        <v> </v>
      </c>
      <c r="CO12" s="0" t="n">
        <f aca="false">IF('S&amp;L'!B16="", "", 'S&amp;L'!B16)</f>
        <v>2</v>
      </c>
      <c r="CP12" s="0" t="n">
        <f aca="false">IF('S&amp;L'!C16="", "", 'S&amp;L'!C16)</f>
        <v>1</v>
      </c>
      <c r="CQ12" s="0" t="n">
        <f aca="false">IF('S&amp;L'!D16="", "", 'S&amp;L'!D16)</f>
        <v>1</v>
      </c>
      <c r="CR12" s="0" t="n">
        <f aca="false">IF('S&amp;L'!E16="", "", 'S&amp;L'!E16)</f>
        <v>1</v>
      </c>
      <c r="CS12" s="0" t="inlineStr">
        <f aca="false">IF('S&amp;L'!F16="", "", 'S&amp;L'!F16)</f>
        <is>
          <t/>
        </is>
      </c>
      <c r="CT12" s="0" t="inlineStr">
        <f aca="false">IF('S&amp;L'!H16="", "", 'S&amp;L'!H16)</f>
        <is>
          <t/>
        </is>
      </c>
      <c r="CU12" s="0" t="inlineStr">
        <f aca="false">IF('S&amp;L'!I16="", "", 'S&amp;L'!I16)</f>
        <is>
          <t/>
        </is>
      </c>
      <c r="CV12" s="0" t="inlineStr">
        <f aca="false">IF('S&amp;L'!J16="", "", 'S&amp;L'!J16)</f>
        <is>
          <t/>
        </is>
      </c>
      <c r="CW12" s="0" t="inlineStr">
        <f aca="false">IF('S&amp;L'!K16="", "", 'S&amp;L'!K16)</f>
        <is>
          <t/>
        </is>
      </c>
      <c r="CX12" s="0" t="inlineStr">
        <f aca="false">IF('S&amp;L'!L16="", "", 'S&amp;L'!L16)</f>
        <is>
          <t/>
        </is>
      </c>
      <c r="CY12" s="0" t="inlineStr">
        <f aca="false">IF('S&amp;L'!N16="", "", 'S&amp;L'!N16)</f>
        <is>
          <t/>
        </is>
      </c>
      <c r="CZ12" s="0" t="inlineStr">
        <f aca="false">IF('S&amp;L'!O16="", "", 'S&amp;L'!O16)</f>
        <is>
          <t/>
        </is>
      </c>
      <c r="DA12" s="0" t="inlineStr">
        <f aca="false">IF('S&amp;L'!P16="", "", 'S&amp;L'!P16)</f>
        <is>
          <t/>
        </is>
      </c>
      <c r="DB12" s="0" t="inlineStr">
        <f aca="false">IF('S&amp;L'!Q16="", "", 'S&amp;L'!Q16)</f>
        <is>
          <t/>
        </is>
      </c>
      <c r="DC12" s="0" t="inlineStr">
        <f aca="false">IF('S&amp;L'!R16="", "", 'S&amp;L'!R16)</f>
        <is>
          <t/>
        </is>
      </c>
      <c r="DD12" s="82" t="inlineStr">
        <f aca="false">IF('Math Scores'!E19="","",'Math Scores'!E19)</f>
        <is>
          <t/>
        </is>
      </c>
      <c r="DE12" s="84" t="n">
        <f aca="false">IF('Cover Sheet'!V15="","",'Cover Sheet'!V15)</f>
        <v>0.08</v>
      </c>
      <c r="DF12" s="84" t="inlineStr">
        <f aca="false">IF('Math Scores'!IE19="", "", 'Math Scores'!IE19)</f>
        <is>
          <t/>
        </is>
      </c>
      <c r="DG12" s="0" t="inlineStr">
        <f aca="false">IF('Math by question type'!C16="", "", 'Math by question type'!C16)</f>
        <is>
          <t/>
        </is>
      </c>
      <c r="DH12" s="84" t="inlineStr">
        <f aca="false">IF('Math by question type'!D16="", "", 'Math by question type'!D16)</f>
        <is>
          <t/>
        </is>
      </c>
      <c r="DI12" s="84" t="inlineStr">
        <f aca="false">IF('Math by question type'!E16="", "", 'Math by question type'!E16)</f>
        <is>
          <t/>
        </is>
      </c>
      <c r="DJ12" s="84" t="inlineStr">
        <f aca="false">IF('Math by question type'!F16="", "", 'Math by question type'!F16)</f>
        <is>
          <t/>
        </is>
      </c>
      <c r="DK12" s="84" t="inlineStr">
        <f aca="false">IF('Math by question type'!G16="", "", 'Math by question type'!G16)</f>
        <is>
          <t/>
        </is>
      </c>
      <c r="DL12" s="84" t="inlineStr">
        <f aca="false">IF('Math by question type'!H16="", "", 'Math by question type'!H16)</f>
        <is>
          <t/>
        </is>
      </c>
      <c r="DM12" s="84" t="n">
        <f aca="false">IF('Math by question type'!I16="", "", 'Math by question type'!I16)</f>
        <v>0.0952380952380952</v>
      </c>
      <c r="DN12" s="84" t="n">
        <f aca="false">IF('Math by question type'!J16="", "", 'Math by question type'!J16)</f>
        <v>0.0967741935483871</v>
      </c>
      <c r="DO12" s="84" t="n">
        <f aca="false">IF('Math by question type'!K16="", "", 'Math by question type'!K16)</f>
        <v>0.037037037037037</v>
      </c>
      <c r="DP12" s="84" t="inlineStr">
        <f aca="false">IF('Math by question type'!L16="", "", 'Math by question type'!L16)</f>
        <is>
          <t/>
        </is>
      </c>
      <c r="DQ12" s="84" t="inlineStr">
        <f aca="false">IF('Math by question type'!M16="", "", 'Math by question type'!M16)</f>
        <is>
          <t/>
        </is>
      </c>
      <c r="DR12" s="84" t="inlineStr">
        <f aca="false">IF('Math by question type'!N16="", "", 'Math by question type'!N16)</f>
        <is>
          <t/>
        </is>
      </c>
      <c r="DS12" s="84" t="inlineStr">
        <f aca="false">IF('Math by question type'!O16="", "", 'Math by question type'!O16)</f>
        <is>
          <t/>
        </is>
      </c>
      <c r="DT12" s="84" t="inlineStr">
        <f aca="false">IF('Math by question type'!P16="", "", 'Math by question type'!P16)</f>
        <is>
          <t/>
        </is>
      </c>
      <c r="DU12" s="84" t="inlineStr">
        <f aca="false">IF('Math by question type'!Q16="", "", 'Math by question type'!Q16)</f>
        <is>
          <t/>
        </is>
      </c>
      <c r="DV12" s="84" t="inlineStr">
        <f aca="false">IF('Math by question type'!R16&lt;&gt;"",'Math by question type'!R16,'Math by question type'!U16)</f>
        <is>
          <t/>
        </is>
      </c>
      <c r="DW12" s="84" t="inlineStr">
        <f aca="false">IF('Math by question type'!S16&lt;&gt;"",'Math by question type'!S16,'Math by question type'!V16)</f>
        <is>
          <t/>
        </is>
      </c>
      <c r="DX12" s="84" t="inlineStr">
        <f aca="false">IF('Math by question type'!T16&lt;&gt;"",'Math by question type'!T16,'Math by question type'!W16)</f>
        <is>
          <t/>
        </is>
      </c>
      <c r="DY12" s="84" t="inlineStr">
        <f aca="false">IF('Math by question type'!X16&lt;&gt;"",'Math by question type'!X16,'Math by question type'!AA16)</f>
        <is>
          <t/>
        </is>
      </c>
      <c r="DZ12" s="84" t="inlineStr">
        <f aca="false">IF('Math by question type'!Y16&lt;&gt;"",'Math by question type'!Y16,'Math by question type'!AB16)</f>
        <is>
          <t/>
        </is>
      </c>
      <c r="EA12" s="84" t="inlineStr">
        <f aca="false">IF('Math by question type'!Z16&lt;&gt;"",'Math by question type'!Z16,'Math by question type'!AC16)</f>
        <is>
          <t/>
        </is>
      </c>
      <c r="EB12" s="84" t="inlineStr">
        <f aca="false">IF('Math Output by domain'!E16="", "", 'Math Output by domain'!E16)</f>
        <is>
          <t/>
        </is>
      </c>
      <c r="EC12" s="84" t="inlineStr">
        <f aca="false">IF('Math Output by domain'!F16="", "", 'Math Output by domain'!F16)</f>
        <is>
          <t/>
        </is>
      </c>
      <c r="ED12" s="84" t="inlineStr">
        <f aca="false">IF('Math Output by domain'!G16="", "", 'Math Output by domain'!G16)</f>
        <is>
          <t/>
        </is>
      </c>
      <c r="EE12" s="84" t="inlineStr">
        <f aca="false">IF('Math Output by domain'!H16="", "", 'Math Output by domain'!H16)</f>
        <is>
          <t/>
        </is>
      </c>
      <c r="EF12" s="84" t="inlineStr">
        <f aca="false">IF('Math Output by domain'!I16="", "", 'Math Output by domain'!I16)</f>
        <is>
          <t/>
        </is>
      </c>
      <c r="EG12" s="84" t="inlineStr">
        <f aca="false">IF('Math Output by domain'!J16="", "", 'Math Output by domain'!J16)</f>
        <is>
          <t/>
        </is>
      </c>
      <c r="EH12" s="84" t="inlineStr">
        <f aca="false">IF('Math Output by domain'!K16="", "", 'Math Output by domain'!K16)</f>
        <is>
          <t/>
        </is>
      </c>
      <c r="EI12" s="84" t="inlineStr">
        <f aca="false">IF('Math Output by domain'!L16="", "", 'Math Output by domain'!L16)</f>
        <is>
          <t/>
        </is>
      </c>
      <c r="EJ12" s="84" t="inlineStr">
        <f aca="false">IF('Math Output by domain'!M16="", "", 'Math Output by domain'!M16)</f>
        <is>
          <t/>
        </is>
      </c>
      <c r="EK12" s="84" t="inlineStr">
        <f aca="false">IF('Math Output by domain'!N16="", "", 'Math Output by domain'!N16)</f>
        <is>
          <t/>
        </is>
      </c>
      <c r="EL12" s="84" t="inlineStr">
        <f aca="false">IF('Math Output by domain'!O16="", "", 'Math Output by domain'!O16)</f>
        <is>
          <t/>
        </is>
      </c>
      <c r="EM12" s="84" t="n">
        <f aca="false">IF('Math Output by domain'!P16="", "", 'Math Output by domain'!P16)</f>
        <v>0.0357142857142857</v>
      </c>
      <c r="EN12" s="84" t="n">
        <f aca="false">IF('Math Output by domain'!Q16="", "", 'Math Output by domain'!Q16)</f>
        <v>0.1</v>
      </c>
      <c r="EO12" s="84" t="n">
        <f aca="false">IF('Math Output by domain'!R16="", "", 'Math Output by domain'!R16)</f>
        <v>0</v>
      </c>
      <c r="EP12" s="84" t="n">
        <f aca="false">IF('Math Output by domain'!S16="", "", 'Math Output by domain'!S16)</f>
        <v>0</v>
      </c>
      <c r="EQ12" s="84" t="n">
        <f aca="false">IF('Math Output by domain'!T16="", "", 'Math Output by domain'!T16)</f>
        <v>0.208333333333333</v>
      </c>
      <c r="ER12" s="84" t="inlineStr">
        <f aca="false">IF('Math Output by domain'!U16="", "", 'Math Output by domain'!U16)</f>
        <is>
          <t/>
        </is>
      </c>
      <c r="ES12" s="84" t="inlineStr">
        <f aca="false">IF('Math Output by domain'!V16="", "", 'Math Output by domain'!V16)</f>
        <is>
          <t/>
        </is>
      </c>
      <c r="ET12" s="84" t="inlineStr">
        <f aca="false">IF('Math Output by domain'!W16="", "", 'Math Output by domain'!W16)</f>
        <is>
          <t/>
        </is>
      </c>
      <c r="EU12" s="84" t="inlineStr">
        <f aca="false">IF('Math Output by domain'!X16="", "", 'Math Output by domain'!X16)</f>
        <is>
          <t/>
        </is>
      </c>
      <c r="EV12" s="84" t="inlineStr">
        <f aca="false">IF('Math Output by domain'!Y16="", "", 'Math Output by domain'!Y16)</f>
        <is>
          <t/>
        </is>
      </c>
      <c r="EW12" s="84" t="inlineStr">
        <f aca="false">IF('Math Output by domain'!Z16="", "", 'Math Output by domain'!Z16)</f>
        <is>
          <t/>
        </is>
      </c>
      <c r="EX12" s="84" t="inlineStr">
        <f aca="false">IF('Math Output by domain'!AA16="", "", 'Math Output by domain'!AA16)</f>
        <is>
          <t/>
        </is>
      </c>
      <c r="EY12" s="84" t="inlineStr">
        <f aca="false">IF('Math Output by domain'!AB16="", "", 'Math Output by domain'!AB16)</f>
        <is>
          <t/>
        </is>
      </c>
      <c r="EZ12" s="84" t="inlineStr">
        <f aca="false">IF('Math Output by domain'!AC16="", "", 'Math Output by domain'!AC16)</f>
        <is>
          <t/>
        </is>
      </c>
      <c r="FA12" s="84" t="inlineStr">
        <f aca="false">IF('Math Output by domain'!AD16&lt;&gt;"", 'Math Output by domain'!AD16, 'Math Output by domain'!AH16)</f>
        <is>
          <t/>
        </is>
      </c>
      <c r="FB12" s="84" t="inlineStr">
        <f aca="false">IF('Math Output by domain'!AE16&lt;&gt;"", 'Math Output by domain'!AE16, 'Math Output by domain'!AI16)</f>
        <is>
          <t/>
        </is>
      </c>
      <c r="FC12" s="84" t="inlineStr">
        <f aca="false">IF('Math Output by domain'!AF16&lt;&gt;"", 'Math Output by domain'!AF16, 'Math Output by domain'!AJ16)</f>
        <is>
          <t/>
        </is>
      </c>
      <c r="FD12" s="84" t="inlineStr">
        <f aca="false">IF('Math Output by domain'!AG16="", "", 'Math Output by domain'!AG16)</f>
        <is>
          <t/>
        </is>
      </c>
      <c r="FE12" s="84" t="inlineStr">
        <f aca="false">IF('Math Output by domain'!AK16="", "", 'Math Output by domain'!AK16)</f>
        <is>
          <t/>
        </is>
      </c>
      <c r="FF12" s="84" t="str">
        <f aca="false">IF('Math Output by domain'!AL16&lt;&gt;"",  'Math Output by domain'!AL16, 'Math Output by domain'!AQ16)</f>
        <v/>
      </c>
      <c r="FG12" s="84" t="inlineStr">
        <f aca="false">IF('Math Output by domain'!AM16="", "", 'Math Output by domain'!AM16)</f>
        <is>
          <t/>
        </is>
      </c>
      <c r="FH12" s="84" t="str">
        <f aca="false">IF('Math Output by domain'!AN16&lt;&gt;"",  'Math Output by domain'!AN16, 'Math Output by domain'!AP16)</f>
        <v/>
      </c>
      <c r="FI12" s="84" t="inlineStr">
        <f aca="false">IF('Math Output by domain'!AO16="", "", 'Math Output by domain'!AO16)</f>
        <is>
          <t/>
        </is>
      </c>
    </row>
    <row r="13" customFormat="false" ht="12.75" hidden="false" customHeight="false" outlineLevel="0" collapsed="false">
      <c r="A13" s="77" t="n">
        <f aca="false">'Cover Sheet'!A16</f>
        <v>12</v>
      </c>
      <c r="B13" s="77" t="inlineStr">
        <f aca="false">IF('Cover Sheet'!$AC$13="","",'Cover Sheet'!$AC$13)</f>
        <is>
          <t/>
        </is>
      </c>
      <c r="C13" s="77" t="str">
        <f aca="false">'Cover Sheet'!$AC$1</f>
        <v>Vivek Madinur</v>
      </c>
      <c r="D13" s="77" t="n">
        <f aca="false">'Cover Sheet'!$AE$1</f>
        <v>0</v>
      </c>
      <c r="E13" s="77" t="n">
        <f aca="false">'Cover Sheet'!$AG$1</f>
        <v>0</v>
      </c>
      <c r="F13" s="77" t="n">
        <f aca="false">'Cover Sheet'!$AI$1</f>
        <v>0</v>
      </c>
      <c r="G13" s="77" t="n">
        <f aca="false">'Cover Sheet'!$AK$1</f>
        <v>0</v>
      </c>
      <c r="H13" s="77" t="n">
        <f aca="false">'Cover Sheet'!$AC$3</f>
        <v>0</v>
      </c>
      <c r="I13" s="77" t="n">
        <f aca="false">'Cover Sheet'!$AE$3</f>
        <v>0</v>
      </c>
      <c r="J13" s="77" t="n">
        <f aca="false">'Cover Sheet'!$AG$3</f>
        <v>0</v>
      </c>
      <c r="K13" s="77" t="n">
        <f aca="false">'Cover Sheet'!$AI$3</f>
        <v>0</v>
      </c>
      <c r="L13" s="77" t="n">
        <f aca="false">'Cover Sheet'!$AK$3</f>
        <v>0</v>
      </c>
      <c r="M13" s="77" t="n">
        <f aca="false">'Cover Sheet'!$AC$2</f>
        <v>2014</v>
      </c>
      <c r="N13" s="77" t="n">
        <f aca="false">'Cover Sheet'!$AE$2</f>
        <v>0</v>
      </c>
      <c r="O13" s="77" t="n">
        <f aca="false">'Cover Sheet'!$AG$2</f>
        <v>0</v>
      </c>
      <c r="P13" s="77" t="n">
        <f aca="false">'Cover Sheet'!$AI$2</f>
        <v>0</v>
      </c>
      <c r="Q13" s="77" t="n">
        <f aca="false">'Cover Sheet'!$AK$2</f>
        <v>0</v>
      </c>
      <c r="R13" s="77" t="str">
        <f aca="false">'Cover Sheet'!$AC$5</f>
        <v>Spandana</v>
      </c>
      <c r="S13" s="77" t="str">
        <f aca="false">'Cover Sheet'!$AC$6</f>
        <v>3rd</v>
      </c>
      <c r="T13" s="77" t="str">
        <f aca="false">'Cover Sheet'!$AC$7</f>
        <v>2nd YOI</v>
      </c>
      <c r="U13" s="77" t="str">
        <f aca="false">'Cover Sheet'!$AC$8</f>
        <v>Government School - No Fees</v>
      </c>
      <c r="V13" s="77" t="n">
        <f aca="false">'Cover Sheet'!$AC$9</f>
        <v>0</v>
      </c>
      <c r="W13" s="77" t="inlineStr">
        <f aca="false">IF('Cover Sheet'!$AC$10="","",'Cover Sheet'!$AC$10)</f>
        <is>
          <t/>
        </is>
      </c>
      <c r="X13" s="78" t="inlineStr">
        <f aca="false">IF('Cover Sheet'!$Y16="","",'Cover Sheet'!$Y16)</f>
        <is>
          <t/>
        </is>
      </c>
      <c r="Y13" s="78" t="inlineStr">
        <f aca="false">IF('Cover Sheet'!$Z16="","",'Cover Sheet'!$Z16)</f>
        <is>
          <t/>
        </is>
      </c>
      <c r="Z13" s="77" t="n">
        <f aca="false">'Cover Sheet'!$AC$11</f>
        <v>0</v>
      </c>
      <c r="AA13" s="77" t="str">
        <f aca="false">IF('Cover Sheet'!$AC$12="", "", 'Cover Sheet'!$AC$12)</f>
        <v>Hyderabad</v>
      </c>
      <c r="AB13" s="77" t="inlineStr">
        <f aca="false">IF('Cover Sheet'!$AC$14="","",'Cover Sheet'!$AC$14)</f>
        <is>
          <t/>
        </is>
      </c>
      <c r="AC13" s="77" t="inlineStr">
        <f aca="false">IF('Cover Sheet'!$AC$15="","",'Cover Sheet'!$AC$15)</f>
        <is>
          <t/>
        </is>
      </c>
      <c r="AD13" s="77" t="inlineStr">
        <f aca="false">IF('Cover Sheet'!$AC$17="","",'Cover Sheet'!$AC$17)</f>
        <is>
          <t/>
        </is>
      </c>
      <c r="AE13" s="77" t="str">
        <f aca="false">IF('Cover Sheet'!$AC$4="","",'Cover Sheet'!$AC$4)</f>
        <v>vivek.madinur2014@teachforindia.org</v>
      </c>
      <c r="AF13" s="77" t="inlineStr">
        <f aca="false">IF('Cover Sheet'!$AC$20="","",'Cover Sheet'!$AC$20)</f>
        <is>
          <t/>
        </is>
      </c>
      <c r="AG13" s="77" t="str">
        <f aca="false">IF('Cover Sheet'!$AC$19="","",'Cover Sheet'!$AC$19)</f>
        <v>karthik.rapaka@teachforindia.org</v>
      </c>
      <c r="AH13" s="77" t="str">
        <f aca="false">IF('Cover Sheet'!B16="", "", 'English Scores- Leveled papers'!B18)</f>
        <v>K.Shravani</v>
      </c>
      <c r="AI13" s="77" t="str">
        <f aca="false">IF('Cover Sheet'!$B16="","",'Cover Sheet'!C16)</f>
        <v>Female</v>
      </c>
      <c r="AJ13" s="77" t="n">
        <f aca="false">IF('Cover Sheet'!$D16="","",'Cover Sheet'!D16)</f>
        <v>2</v>
      </c>
      <c r="AK13" s="77" t="inlineStr">
        <f aca="false">IF('Cover Sheet'!E16="","",'Cover Sheet'!E16)</f>
        <is>
          <t/>
        </is>
      </c>
      <c r="AL13" s="77" t="inlineStr">
        <f aca="false">IF('Cover Sheet'!F16="","",'Cover Sheet'!F16)</f>
        <is>
          <t/>
        </is>
      </c>
      <c r="AM13" s="77" t="inlineStr">
        <f aca="false">IF('Cover Sheet'!G16="","",'Cover Sheet'!G16)</f>
        <is>
          <t/>
        </is>
      </c>
      <c r="AN13" s="77" t="inlineStr">
        <f aca="false">IF('Cover Sheet'!H16="","",'Cover Sheet'!H16)</f>
        <is>
          <t/>
        </is>
      </c>
      <c r="AO13" s="77" t="inlineStr">
        <f aca="false">IF('Cover Sheet'!I16="","",'Cover Sheet'!I16)</f>
        <is>
          <t/>
        </is>
      </c>
      <c r="AP13" s="77" t="n">
        <f aca="false">IF('Cover Sheet'!J16="","",'Cover Sheet'!J16)</f>
        <v>1</v>
      </c>
      <c r="AQ13" s="77" t="n">
        <f aca="false">IF('Cover Sheet'!K16="","",'Cover Sheet'!K16)</f>
        <v>1.5</v>
      </c>
      <c r="AR13" s="77" t="n">
        <f aca="false">IF('Cover Sheet'!L16="","",'Cover Sheet'!L16)</f>
        <v>2</v>
      </c>
      <c r="AS13" s="77" t="n">
        <f aca="false">IF('Cover Sheet'!M16="","",'Cover Sheet'!M16)</f>
        <v>1.5</v>
      </c>
      <c r="AT13" s="77" t="n">
        <f aca="false">IF('Cover Sheet'!N16="","",'Cover Sheet'!N16)</f>
        <v>3</v>
      </c>
      <c r="AU13" s="77" t="inlineStr">
        <f aca="false">IF('Cover Sheet'!O16="","",'Cover Sheet'!O16)</f>
        <is>
          <t/>
        </is>
      </c>
      <c r="AV13" s="77" t="inlineStr">
        <f aca="false">IF('Cover Sheet'!P16="","",'Cover Sheet'!P16)</f>
        <is>
          <t/>
        </is>
      </c>
      <c r="AW13" s="77" t="n">
        <f aca="false">IF('Cover Sheet'!Q16="","",'Cover Sheet'!Q16)</f>
        <v>0.5</v>
      </c>
      <c r="AX13" s="77" t="n">
        <f aca="false">IF('Cover Sheet'!R16="","",'Cover Sheet'!R16)</f>
        <v>1.33333333333333</v>
      </c>
      <c r="AY13" s="77" t="n">
        <f aca="false">IF('Cover Sheet'!S16="","",'Cover Sheet'!S16)</f>
        <v>0.833333333333333</v>
      </c>
      <c r="AZ13" s="79" t="inlineStr">
        <f aca="false">IF('Cover Sheet'!T16="","",'Cover Sheet'!T16)</f>
        <is>
          <t/>
        </is>
      </c>
      <c r="BA13" s="79" t="n">
        <f aca="false">IF('Cover Sheet'!U16="","",'Cover Sheet'!U16)</f>
        <v>0.65</v>
      </c>
      <c r="BB13" s="79" t="n">
        <f aca="false">IF('Cover Sheet'!V16="","",'Cover Sheet'!V16)</f>
        <v>0.79</v>
      </c>
      <c r="BC13" s="79" t="n">
        <f aca="false">IF('Cover Sheet'!W16="","",'Cover Sheet'!W16)</f>
        <v>0.14</v>
      </c>
      <c r="BD13" s="79" t="inlineStr">
        <f aca="false">IF('Cover Sheet'!X16="","",'Cover Sheet'!X16)</f>
        <is>
          <t/>
        </is>
      </c>
      <c r="BE13" s="80" t="n">
        <f aca="false">'RC Mastery Check+Question type'!I16</f>
        <v>0.7</v>
      </c>
      <c r="BF13" s="80" t="inlineStr">
        <f aca="false">'RC Mastery Check+Question type'!J16</f>
        <is>
          <t/>
        </is>
      </c>
      <c r="BG13" s="80" t="inlineStr">
        <f aca="false">'RC Mastery Check+Question type'!K16</f>
        <is>
          <t/>
        </is>
      </c>
      <c r="BH13" s="81" t="inlineStr">
        <f aca="false">IF('RC Mastery Check+Question type'!DR16="", "", 'RC Mastery Check+Question type'!DR16)</f>
        <is>
          <t/>
        </is>
      </c>
      <c r="BI13" s="81" t="inlineStr">
        <f aca="false">IF('RC Mastery Check+Question type'!EJ16="", "", 'RC Mastery Check+Question type'!EJ16)</f>
        <is>
          <t/>
        </is>
      </c>
      <c r="BJ13" s="81" t="inlineStr">
        <f aca="false">IF('RC Mastery Check+Question type'!EZ16="", "", 'RC Mastery Check+Question type'!EZ16)</f>
        <is>
          <t/>
        </is>
      </c>
      <c r="BK13" s="0" t="inlineStr">
        <f aca="false">'RF tracking'!C16</f>
        <is>
          <t/>
        </is>
      </c>
      <c r="BL13" s="0" t="inlineStr">
        <f aca="false">'RF tracking'!D16</f>
        <is>
          <t/>
        </is>
      </c>
      <c r="BM13" s="0" t="inlineStr">
        <f aca="false">'RF tracking'!X16</f>
        <is>
          <t/>
        </is>
      </c>
      <c r="BN13" s="0" t="inlineStr">
        <f aca="false">'RF tracking'!Y16</f>
        <is>
          <t/>
        </is>
      </c>
      <c r="BO13" s="82" t="inlineStr">
        <f aca="false">IF('RF tracking'!AQ16="", "", 'RF tracking'!AQ16)</f>
        <is>
          <t/>
        </is>
      </c>
      <c r="BP13" s="82" t="inlineStr">
        <f aca="false">'RC Mastery Check+Question type'!L16</f>
        <is>
          <t/>
        </is>
      </c>
      <c r="BQ13" s="82" t="inlineStr">
        <f aca="false">'RC Mastery Check+Question type'!M16</f>
        <is>
          <t/>
        </is>
      </c>
      <c r="BR13" s="82" t="inlineStr">
        <f aca="false">'RC Mastery Check+Question type'!N16</f>
        <is>
          <t/>
        </is>
      </c>
      <c r="BS13" s="82" t="inlineStr">
        <f aca="false">'RC Mastery Check+Question type'!O16</f>
        <is>
          <t/>
        </is>
      </c>
      <c r="BT13" s="82" t="inlineStr">
        <f aca="false">'RC Mastery Check+Question type'!P16</f>
        <is>
          <t/>
        </is>
      </c>
      <c r="BU13" s="82" t="inlineStr">
        <f aca="false">'RC Mastery Check+Question type'!Q16</f>
        <is>
          <t/>
        </is>
      </c>
      <c r="BV13" s="82" t="inlineStr">
        <f aca="false">'RC Mastery Check+Question type'!R16</f>
        <is>
          <t/>
        </is>
      </c>
      <c r="BW13" s="82" t="n">
        <f aca="false">'RC Mastery Check+Question type'!S16</f>
        <v>0.7</v>
      </c>
      <c r="BX13" s="82" t="inlineStr">
        <f aca="false">'RC Mastery Check+Question type'!T16</f>
        <is>
          <t/>
        </is>
      </c>
      <c r="BY13" s="82" t="inlineStr">
        <f aca="false">'RC Mastery Check+Question type'!U16</f>
        <is>
          <t/>
        </is>
      </c>
      <c r="BZ13" s="82" t="inlineStr">
        <f aca="false">'RC Mastery Check+Question type'!V16</f>
        <is>
          <t/>
        </is>
      </c>
      <c r="CA13" s="82" t="inlineStr">
        <f aca="false">'RC Mastery Check+Question type'!W16</f>
        <is>
          <t/>
        </is>
      </c>
      <c r="CB13" s="82" t="inlineStr">
        <f aca="false">'RC Mastery Check+Question type'!X16</f>
        <is>
          <t/>
        </is>
      </c>
      <c r="CC13" s="83" t="str">
        <f aca="false">'RC Output Item+Section Type'!CC19</f>
        <v> </v>
      </c>
      <c r="CD13" s="83" t="str">
        <f aca="false">'RC Output Item+Section Type'!CD19</f>
        <v> </v>
      </c>
      <c r="CE13" s="83" t="str">
        <f aca="false">'RC Output Item+Section Type'!CE19</f>
        <v> </v>
      </c>
      <c r="CF13" s="83" t="str">
        <f aca="false">'RC Output Item+Section Type'!CF19</f>
        <v> </v>
      </c>
      <c r="CG13" s="83" t="str">
        <f aca="false">'RC Output Item+Section Type'!CG19</f>
        <v> </v>
      </c>
      <c r="CH13" s="83" t="str">
        <f aca="false">'RC Output Item+Section Type'!CH19</f>
        <v> </v>
      </c>
      <c r="CI13" s="83" t="str">
        <f aca="false">'RC Output Item+Section Type'!CI19</f>
        <v> </v>
      </c>
      <c r="CJ13" s="83" t="str">
        <f aca="false">'RC Output Item+Section Type'!CJ19</f>
        <v> </v>
      </c>
      <c r="CK13" s="83" t="str">
        <f aca="false">'RC Output Item+Section Type'!CK19</f>
        <v> </v>
      </c>
      <c r="CL13" s="83" t="str">
        <f aca="false">'RC Output Item+Section Type'!CL19</f>
        <v> </v>
      </c>
      <c r="CM13" s="83" t="str">
        <f aca="false">'RC Output Item+Section Type'!CM19</f>
        <v> </v>
      </c>
      <c r="CN13" s="83" t="str">
        <f aca="false">'RC Output Item+Section Type'!CN19</f>
        <v> </v>
      </c>
      <c r="CO13" s="0" t="n">
        <f aca="false">IF('S&amp;L'!B17="", "", 'S&amp;L'!B17)</f>
        <v>3</v>
      </c>
      <c r="CP13" s="0" t="n">
        <f aca="false">IF('S&amp;L'!C17="", "", 'S&amp;L'!C17)</f>
        <v>2</v>
      </c>
      <c r="CQ13" s="0" t="n">
        <f aca="false">IF('S&amp;L'!D17="", "", 'S&amp;L'!D17)</f>
        <v>3</v>
      </c>
      <c r="CR13" s="0" t="n">
        <f aca="false">IF('S&amp;L'!E17="", "", 'S&amp;L'!E17)</f>
        <v>2</v>
      </c>
      <c r="CS13" s="0" t="n">
        <f aca="false">IF('S&amp;L'!F17="", "", 'S&amp;L'!F17)</f>
        <v>2</v>
      </c>
      <c r="CT13" s="0" t="inlineStr">
        <f aca="false">IF('S&amp;L'!H17="", "", 'S&amp;L'!H17)</f>
        <is>
          <t/>
        </is>
      </c>
      <c r="CU13" s="0" t="inlineStr">
        <f aca="false">IF('S&amp;L'!I17="", "", 'S&amp;L'!I17)</f>
        <is>
          <t/>
        </is>
      </c>
      <c r="CV13" s="0" t="inlineStr">
        <f aca="false">IF('S&amp;L'!J17="", "", 'S&amp;L'!J17)</f>
        <is>
          <t/>
        </is>
      </c>
      <c r="CW13" s="0" t="inlineStr">
        <f aca="false">IF('S&amp;L'!K17="", "", 'S&amp;L'!K17)</f>
        <is>
          <t/>
        </is>
      </c>
      <c r="CX13" s="0" t="inlineStr">
        <f aca="false">IF('S&amp;L'!L17="", "", 'S&amp;L'!L17)</f>
        <is>
          <t/>
        </is>
      </c>
      <c r="CY13" s="0" t="inlineStr">
        <f aca="false">IF('S&amp;L'!N17="", "", 'S&amp;L'!N17)</f>
        <is>
          <t/>
        </is>
      </c>
      <c r="CZ13" s="0" t="inlineStr">
        <f aca="false">IF('S&amp;L'!O17="", "", 'S&amp;L'!O17)</f>
        <is>
          <t/>
        </is>
      </c>
      <c r="DA13" s="0" t="inlineStr">
        <f aca="false">IF('S&amp;L'!P17="", "", 'S&amp;L'!P17)</f>
        <is>
          <t/>
        </is>
      </c>
      <c r="DB13" s="0" t="inlineStr">
        <f aca="false">IF('S&amp;L'!Q17="", "", 'S&amp;L'!Q17)</f>
        <is>
          <t/>
        </is>
      </c>
      <c r="DC13" s="0" t="inlineStr">
        <f aca="false">IF('S&amp;L'!R17="", "", 'S&amp;L'!R17)</f>
        <is>
          <t/>
        </is>
      </c>
      <c r="DD13" s="82" t="inlineStr">
        <f aca="false">IF('Math Scores'!E20="","",'Math Scores'!E20)</f>
        <is>
          <t/>
        </is>
      </c>
      <c r="DE13" s="84" t="n">
        <f aca="false">IF('Cover Sheet'!V16="","",'Cover Sheet'!V16)</f>
        <v>0.79</v>
      </c>
      <c r="DF13" s="84" t="inlineStr">
        <f aca="false">IF('Math Scores'!IE20="", "", 'Math Scores'!IE20)</f>
        <is>
          <t/>
        </is>
      </c>
      <c r="DG13" s="0" t="inlineStr">
        <f aca="false">IF('Math by question type'!C17="", "", 'Math by question type'!C17)</f>
        <is>
          <t/>
        </is>
      </c>
      <c r="DH13" s="84" t="inlineStr">
        <f aca="false">IF('Math by question type'!D17="", "", 'Math by question type'!D17)</f>
        <is>
          <t/>
        </is>
      </c>
      <c r="DI13" s="84" t="inlineStr">
        <f aca="false">IF('Math by question type'!E17="", "", 'Math by question type'!E17)</f>
        <is>
          <t/>
        </is>
      </c>
      <c r="DJ13" s="84" t="inlineStr">
        <f aca="false">IF('Math by question type'!F17="", "", 'Math by question type'!F17)</f>
        <is>
          <t/>
        </is>
      </c>
      <c r="DK13" s="84" t="inlineStr">
        <f aca="false">IF('Math by question type'!G17="", "", 'Math by question type'!G17)</f>
        <is>
          <t/>
        </is>
      </c>
      <c r="DL13" s="84" t="inlineStr">
        <f aca="false">IF('Math by question type'!H17="", "", 'Math by question type'!H17)</f>
        <is>
          <t/>
        </is>
      </c>
      <c r="DM13" s="84" t="n">
        <f aca="false">IF('Math by question type'!I17="", "", 'Math by question type'!I17)</f>
        <v>0.833333333333333</v>
      </c>
      <c r="DN13" s="84" t="n">
        <f aca="false">IF('Math by question type'!J17="", "", 'Math by question type'!J17)</f>
        <v>0.838709677419355</v>
      </c>
      <c r="DO13" s="84" t="n">
        <f aca="false">IF('Math by question type'!K17="", "", 'Math by question type'!K17)</f>
        <v>0.666666666666667</v>
      </c>
      <c r="DP13" s="84" t="inlineStr">
        <f aca="false">IF('Math by question type'!L17="", "", 'Math by question type'!L17)</f>
        <is>
          <t/>
        </is>
      </c>
      <c r="DQ13" s="84" t="inlineStr">
        <f aca="false">IF('Math by question type'!M17="", "", 'Math by question type'!M17)</f>
        <is>
          <t/>
        </is>
      </c>
      <c r="DR13" s="84" t="inlineStr">
        <f aca="false">IF('Math by question type'!N17="", "", 'Math by question type'!N17)</f>
        <is>
          <t/>
        </is>
      </c>
      <c r="DS13" s="84" t="inlineStr">
        <f aca="false">IF('Math by question type'!O17="", "", 'Math by question type'!O17)</f>
        <is>
          <t/>
        </is>
      </c>
      <c r="DT13" s="84" t="inlineStr">
        <f aca="false">IF('Math by question type'!P17="", "", 'Math by question type'!P17)</f>
        <is>
          <t/>
        </is>
      </c>
      <c r="DU13" s="84" t="inlineStr">
        <f aca="false">IF('Math by question type'!Q17="", "", 'Math by question type'!Q17)</f>
        <is>
          <t/>
        </is>
      </c>
      <c r="DV13" s="84" t="inlineStr">
        <f aca="false">IF('Math by question type'!R17&lt;&gt;"",'Math by question type'!R17,'Math by question type'!U17)</f>
        <is>
          <t/>
        </is>
      </c>
      <c r="DW13" s="84" t="inlineStr">
        <f aca="false">IF('Math by question type'!S17&lt;&gt;"",'Math by question type'!S17,'Math by question type'!V17)</f>
        <is>
          <t/>
        </is>
      </c>
      <c r="DX13" s="84" t="inlineStr">
        <f aca="false">IF('Math by question type'!T17&lt;&gt;"",'Math by question type'!T17,'Math by question type'!W17)</f>
        <is>
          <t/>
        </is>
      </c>
      <c r="DY13" s="84" t="inlineStr">
        <f aca="false">IF('Math by question type'!X17&lt;&gt;"",'Math by question type'!X17,'Math by question type'!AA17)</f>
        <is>
          <t/>
        </is>
      </c>
      <c r="DZ13" s="84" t="inlineStr">
        <f aca="false">IF('Math by question type'!Y17&lt;&gt;"",'Math by question type'!Y17,'Math by question type'!AB17)</f>
        <is>
          <t/>
        </is>
      </c>
      <c r="EA13" s="84" t="inlineStr">
        <f aca="false">IF('Math by question type'!Z17&lt;&gt;"",'Math by question type'!Z17,'Math by question type'!AC17)</f>
        <is>
          <t/>
        </is>
      </c>
      <c r="EB13" s="84" t="inlineStr">
        <f aca="false">IF('Math Output by domain'!E17="", "", 'Math Output by domain'!E17)</f>
        <is>
          <t/>
        </is>
      </c>
      <c r="EC13" s="84" t="inlineStr">
        <f aca="false">IF('Math Output by domain'!F17="", "", 'Math Output by domain'!F17)</f>
        <is>
          <t/>
        </is>
      </c>
      <c r="ED13" s="84" t="inlineStr">
        <f aca="false">IF('Math Output by domain'!G17="", "", 'Math Output by domain'!G17)</f>
        <is>
          <t/>
        </is>
      </c>
      <c r="EE13" s="84" t="inlineStr">
        <f aca="false">IF('Math Output by domain'!H17="", "", 'Math Output by domain'!H17)</f>
        <is>
          <t/>
        </is>
      </c>
      <c r="EF13" s="84" t="inlineStr">
        <f aca="false">IF('Math Output by domain'!I17="", "", 'Math Output by domain'!I17)</f>
        <is>
          <t/>
        </is>
      </c>
      <c r="EG13" s="84" t="inlineStr">
        <f aca="false">IF('Math Output by domain'!J17="", "", 'Math Output by domain'!J17)</f>
        <is>
          <t/>
        </is>
      </c>
      <c r="EH13" s="84" t="inlineStr">
        <f aca="false">IF('Math Output by domain'!K17="", "", 'Math Output by domain'!K17)</f>
        <is>
          <t/>
        </is>
      </c>
      <c r="EI13" s="84" t="inlineStr">
        <f aca="false">IF('Math Output by domain'!L17="", "", 'Math Output by domain'!L17)</f>
        <is>
          <t/>
        </is>
      </c>
      <c r="EJ13" s="84" t="inlineStr">
        <f aca="false">IF('Math Output by domain'!M17="", "", 'Math Output by domain'!M17)</f>
        <is>
          <t/>
        </is>
      </c>
      <c r="EK13" s="84" t="inlineStr">
        <f aca="false">IF('Math Output by domain'!N17="", "", 'Math Output by domain'!N17)</f>
        <is>
          <t/>
        </is>
      </c>
      <c r="EL13" s="84" t="inlineStr">
        <f aca="false">IF('Math Output by domain'!O17="", "", 'Math Output by domain'!O17)</f>
        <is>
          <t/>
        </is>
      </c>
      <c r="EM13" s="84" t="n">
        <f aca="false">IF('Math Output by domain'!P17="", "", 'Math Output by domain'!P17)</f>
        <v>0.928571428571429</v>
      </c>
      <c r="EN13" s="84" t="n">
        <f aca="false">IF('Math Output by domain'!Q17="", "", 'Math Output by domain'!Q17)</f>
        <v>0.65</v>
      </c>
      <c r="EO13" s="84" t="n">
        <f aca="false">IF('Math Output by domain'!R17="", "", 'Math Output by domain'!R17)</f>
        <v>0.730769230769231</v>
      </c>
      <c r="EP13" s="84" t="n">
        <f aca="false">IF('Math Output by domain'!S17="", "", 'Math Output by domain'!S17)</f>
        <v>1</v>
      </c>
      <c r="EQ13" s="84" t="n">
        <f aca="false">IF('Math Output by domain'!T17="", "", 'Math Output by domain'!T17)</f>
        <v>0.791666666666667</v>
      </c>
      <c r="ER13" s="84" t="inlineStr">
        <f aca="false">IF('Math Output by domain'!U17="", "", 'Math Output by domain'!U17)</f>
        <is>
          <t/>
        </is>
      </c>
      <c r="ES13" s="84" t="inlineStr">
        <f aca="false">IF('Math Output by domain'!V17="", "", 'Math Output by domain'!V17)</f>
        <is>
          <t/>
        </is>
      </c>
      <c r="ET13" s="84" t="inlineStr">
        <f aca="false">IF('Math Output by domain'!W17="", "", 'Math Output by domain'!W17)</f>
        <is>
          <t/>
        </is>
      </c>
      <c r="EU13" s="84" t="inlineStr">
        <f aca="false">IF('Math Output by domain'!X17="", "", 'Math Output by domain'!X17)</f>
        <is>
          <t/>
        </is>
      </c>
      <c r="EV13" s="84" t="inlineStr">
        <f aca="false">IF('Math Output by domain'!Y17="", "", 'Math Output by domain'!Y17)</f>
        <is>
          <t/>
        </is>
      </c>
      <c r="EW13" s="84" t="inlineStr">
        <f aca="false">IF('Math Output by domain'!Z17="", "", 'Math Output by domain'!Z17)</f>
        <is>
          <t/>
        </is>
      </c>
      <c r="EX13" s="84" t="inlineStr">
        <f aca="false">IF('Math Output by domain'!AA17="", "", 'Math Output by domain'!AA17)</f>
        <is>
          <t/>
        </is>
      </c>
      <c r="EY13" s="84" t="inlineStr">
        <f aca="false">IF('Math Output by domain'!AB17="", "", 'Math Output by domain'!AB17)</f>
        <is>
          <t/>
        </is>
      </c>
      <c r="EZ13" s="84" t="inlineStr">
        <f aca="false">IF('Math Output by domain'!AC17="", "", 'Math Output by domain'!AC17)</f>
        <is>
          <t/>
        </is>
      </c>
      <c r="FA13" s="84" t="inlineStr">
        <f aca="false">IF('Math Output by domain'!AD17&lt;&gt;"", 'Math Output by domain'!AD17, 'Math Output by domain'!AH17)</f>
        <is>
          <t/>
        </is>
      </c>
      <c r="FB13" s="84" t="inlineStr">
        <f aca="false">IF('Math Output by domain'!AE17&lt;&gt;"", 'Math Output by domain'!AE17, 'Math Output by domain'!AI17)</f>
        <is>
          <t/>
        </is>
      </c>
      <c r="FC13" s="84" t="inlineStr">
        <f aca="false">IF('Math Output by domain'!AF17&lt;&gt;"", 'Math Output by domain'!AF17, 'Math Output by domain'!AJ17)</f>
        <is>
          <t/>
        </is>
      </c>
      <c r="FD13" s="84" t="inlineStr">
        <f aca="false">IF('Math Output by domain'!AG17="", "", 'Math Output by domain'!AG17)</f>
        <is>
          <t/>
        </is>
      </c>
      <c r="FE13" s="84" t="inlineStr">
        <f aca="false">IF('Math Output by domain'!AK17="", "", 'Math Output by domain'!AK17)</f>
        <is>
          <t/>
        </is>
      </c>
      <c r="FF13" s="84" t="str">
        <f aca="false">IF('Math Output by domain'!AL17&lt;&gt;"",  'Math Output by domain'!AL17, 'Math Output by domain'!AQ17)</f>
        <v/>
      </c>
      <c r="FG13" s="84" t="inlineStr">
        <f aca="false">IF('Math Output by domain'!AM17="", "", 'Math Output by domain'!AM17)</f>
        <is>
          <t/>
        </is>
      </c>
      <c r="FH13" s="84" t="str">
        <f aca="false">IF('Math Output by domain'!AN17&lt;&gt;"",  'Math Output by domain'!AN17, 'Math Output by domain'!AP17)</f>
        <v/>
      </c>
      <c r="FI13" s="84" t="inlineStr">
        <f aca="false">IF('Math Output by domain'!AO17="", "", 'Math Output by domain'!AO17)</f>
        <is>
          <t/>
        </is>
      </c>
    </row>
    <row r="14" customFormat="false" ht="12.75" hidden="false" customHeight="false" outlineLevel="0" collapsed="false">
      <c r="A14" s="77" t="n">
        <f aca="false">'Cover Sheet'!A17</f>
        <v>13</v>
      </c>
      <c r="B14" s="77" t="inlineStr">
        <f aca="false">IF('Cover Sheet'!$AC$13="","",'Cover Sheet'!$AC$13)</f>
        <is>
          <t/>
        </is>
      </c>
      <c r="C14" s="77" t="str">
        <f aca="false">'Cover Sheet'!$AC$1</f>
        <v>Vivek Madinur</v>
      </c>
      <c r="D14" s="77" t="n">
        <f aca="false">'Cover Sheet'!$AE$1</f>
        <v>0</v>
      </c>
      <c r="E14" s="77" t="n">
        <f aca="false">'Cover Sheet'!$AG$1</f>
        <v>0</v>
      </c>
      <c r="F14" s="77" t="n">
        <f aca="false">'Cover Sheet'!$AI$1</f>
        <v>0</v>
      </c>
      <c r="G14" s="77" t="n">
        <f aca="false">'Cover Sheet'!$AK$1</f>
        <v>0</v>
      </c>
      <c r="H14" s="77" t="n">
        <f aca="false">'Cover Sheet'!$AC$3</f>
        <v>0</v>
      </c>
      <c r="I14" s="77" t="n">
        <f aca="false">'Cover Sheet'!$AE$3</f>
        <v>0</v>
      </c>
      <c r="J14" s="77" t="n">
        <f aca="false">'Cover Sheet'!$AG$3</f>
        <v>0</v>
      </c>
      <c r="K14" s="77" t="n">
        <f aca="false">'Cover Sheet'!$AI$3</f>
        <v>0</v>
      </c>
      <c r="L14" s="77" t="n">
        <f aca="false">'Cover Sheet'!$AK$3</f>
        <v>0</v>
      </c>
      <c r="M14" s="77" t="n">
        <f aca="false">'Cover Sheet'!$AC$2</f>
        <v>2014</v>
      </c>
      <c r="N14" s="77" t="n">
        <f aca="false">'Cover Sheet'!$AE$2</f>
        <v>0</v>
      </c>
      <c r="O14" s="77" t="n">
        <f aca="false">'Cover Sheet'!$AG$2</f>
        <v>0</v>
      </c>
      <c r="P14" s="77" t="n">
        <f aca="false">'Cover Sheet'!$AI$2</f>
        <v>0</v>
      </c>
      <c r="Q14" s="77" t="n">
        <f aca="false">'Cover Sheet'!$AK$2</f>
        <v>0</v>
      </c>
      <c r="R14" s="77" t="str">
        <f aca="false">'Cover Sheet'!$AC$5</f>
        <v>Spandana</v>
      </c>
      <c r="S14" s="77" t="str">
        <f aca="false">'Cover Sheet'!$AC$6</f>
        <v>3rd</v>
      </c>
      <c r="T14" s="77" t="str">
        <f aca="false">'Cover Sheet'!$AC$7</f>
        <v>2nd YOI</v>
      </c>
      <c r="U14" s="77" t="str">
        <f aca="false">'Cover Sheet'!$AC$8</f>
        <v>Government School - No Fees</v>
      </c>
      <c r="V14" s="77" t="n">
        <f aca="false">'Cover Sheet'!$AC$9</f>
        <v>0</v>
      </c>
      <c r="W14" s="77" t="inlineStr">
        <f aca="false">IF('Cover Sheet'!$AC$10="","",'Cover Sheet'!$AC$10)</f>
        <is>
          <t/>
        </is>
      </c>
      <c r="X14" s="78" t="inlineStr">
        <f aca="false">IF('Cover Sheet'!$Y17="","",'Cover Sheet'!$Y17)</f>
        <is>
          <t/>
        </is>
      </c>
      <c r="Y14" s="78" t="inlineStr">
        <f aca="false">IF('Cover Sheet'!$Z17="","",'Cover Sheet'!$Z17)</f>
        <is>
          <t/>
        </is>
      </c>
      <c r="Z14" s="77" t="n">
        <f aca="false">'Cover Sheet'!$AC$11</f>
        <v>0</v>
      </c>
      <c r="AA14" s="77" t="str">
        <f aca="false">IF('Cover Sheet'!$AC$12="", "", 'Cover Sheet'!$AC$12)</f>
        <v>Hyderabad</v>
      </c>
      <c r="AB14" s="77" t="inlineStr">
        <f aca="false">IF('Cover Sheet'!$AC$14="","",'Cover Sheet'!$AC$14)</f>
        <is>
          <t/>
        </is>
      </c>
      <c r="AC14" s="77" t="inlineStr">
        <f aca="false">IF('Cover Sheet'!$AC$15="","",'Cover Sheet'!$AC$15)</f>
        <is>
          <t/>
        </is>
      </c>
      <c r="AD14" s="77" t="inlineStr">
        <f aca="false">IF('Cover Sheet'!$AC$17="","",'Cover Sheet'!$AC$17)</f>
        <is>
          <t/>
        </is>
      </c>
      <c r="AE14" s="77" t="str">
        <f aca="false">IF('Cover Sheet'!$AC$4="","",'Cover Sheet'!$AC$4)</f>
        <v>vivek.madinur2014@teachforindia.org</v>
      </c>
      <c r="AF14" s="77" t="inlineStr">
        <f aca="false">IF('Cover Sheet'!$AC$20="","",'Cover Sheet'!$AC$20)</f>
        <is>
          <t/>
        </is>
      </c>
      <c r="AG14" s="77" t="str">
        <f aca="false">IF('Cover Sheet'!$AC$19="","",'Cover Sheet'!$AC$19)</f>
        <v>karthik.rapaka@teachforindia.org</v>
      </c>
      <c r="AH14" s="77" t="str">
        <f aca="false">IF('Cover Sheet'!B17="", "", 'English Scores- Leveled papers'!B19)</f>
        <v>Lakshmi</v>
      </c>
      <c r="AI14" s="77" t="str">
        <f aca="false">IF('Cover Sheet'!$B17="","",'Cover Sheet'!C17)</f>
        <v>Female</v>
      </c>
      <c r="AJ14" s="77" t="str">
        <f aca="false">IF('Cover Sheet'!$D17="","",'Cover Sheet'!D17)</f>
        <v>Dropped Out</v>
      </c>
      <c r="AK14" s="77" t="inlineStr">
        <f aca="false">IF('Cover Sheet'!E17="","",'Cover Sheet'!E17)</f>
        <is>
          <t/>
        </is>
      </c>
      <c r="AL14" s="77" t="inlineStr">
        <f aca="false">IF('Cover Sheet'!F17="","",'Cover Sheet'!F17)</f>
        <is>
          <t/>
        </is>
      </c>
      <c r="AM14" s="77" t="inlineStr">
        <f aca="false">IF('Cover Sheet'!G17="","",'Cover Sheet'!G17)</f>
        <is>
          <t/>
        </is>
      </c>
      <c r="AN14" s="77" t="inlineStr">
        <f aca="false">IF('Cover Sheet'!H17="","",'Cover Sheet'!H17)</f>
        <is>
          <t/>
        </is>
      </c>
      <c r="AO14" s="77" t="inlineStr">
        <f aca="false">IF('Cover Sheet'!I17="","",'Cover Sheet'!I17)</f>
        <is>
          <t/>
        </is>
      </c>
      <c r="AP14" s="77" t="inlineStr">
        <f aca="false">IF('Cover Sheet'!J17="","",'Cover Sheet'!J17)</f>
        <is>
          <t/>
        </is>
      </c>
      <c r="AQ14" s="77" t="inlineStr">
        <f aca="false">IF('Cover Sheet'!K17="","",'Cover Sheet'!K17)</f>
        <is>
          <t/>
        </is>
      </c>
      <c r="AR14" s="77" t="inlineStr">
        <f aca="false">IF('Cover Sheet'!L17="","",'Cover Sheet'!L17)</f>
        <is>
          <t/>
        </is>
      </c>
      <c r="AS14" s="77" t="inlineStr">
        <f aca="false">IF('Cover Sheet'!M17="","",'Cover Sheet'!M17)</f>
        <is>
          <t/>
        </is>
      </c>
      <c r="AT14" s="77" t="inlineStr">
        <f aca="false">IF('Cover Sheet'!N17="","",'Cover Sheet'!N17)</f>
        <is>
          <t/>
        </is>
      </c>
      <c r="AU14" s="77" t="inlineStr">
        <f aca="false">IF('Cover Sheet'!O17="","",'Cover Sheet'!O17)</f>
        <is>
          <t/>
        </is>
      </c>
      <c r="AV14" s="77" t="inlineStr">
        <f aca="false">IF('Cover Sheet'!P17="","",'Cover Sheet'!P17)</f>
        <is>
          <t/>
        </is>
      </c>
      <c r="AW14" s="77" t="inlineStr">
        <f aca="false">IF('Cover Sheet'!Q17="","",'Cover Sheet'!Q17)</f>
        <is>
          <t/>
        </is>
      </c>
      <c r="AX14" s="77" t="inlineStr">
        <f aca="false">IF('Cover Sheet'!R17="","",'Cover Sheet'!R17)</f>
        <is>
          <t/>
        </is>
      </c>
      <c r="AY14" s="77" t="inlineStr">
        <f aca="false">IF('Cover Sheet'!S17="","",'Cover Sheet'!S17)</f>
        <is>
          <t/>
        </is>
      </c>
      <c r="AZ14" s="79" t="inlineStr">
        <f aca="false">IF('Cover Sheet'!T17="","",'Cover Sheet'!T17)</f>
        <is>
          <t/>
        </is>
      </c>
      <c r="BA14" s="79" t="inlineStr">
        <f aca="false">IF('Cover Sheet'!U17="","",'Cover Sheet'!U17)</f>
        <is>
          <t/>
        </is>
      </c>
      <c r="BB14" s="79" t="inlineStr">
        <f aca="false">IF('Cover Sheet'!V17="","",'Cover Sheet'!V17)</f>
        <is>
          <t/>
        </is>
      </c>
      <c r="BC14" s="79" t="inlineStr">
        <f aca="false">IF('Cover Sheet'!W17="","",'Cover Sheet'!W17)</f>
        <is>
          <t/>
        </is>
      </c>
      <c r="BD14" s="79" t="inlineStr">
        <f aca="false">IF('Cover Sheet'!X17="","",'Cover Sheet'!X17)</f>
        <is>
          <t/>
        </is>
      </c>
      <c r="BE14" s="80" t="inlineStr">
        <f aca="false">'RC Mastery Check+Question type'!I17</f>
        <is>
          <t/>
        </is>
      </c>
      <c r="BF14" s="80" t="inlineStr">
        <f aca="false">'RC Mastery Check+Question type'!J17</f>
        <is>
          <t/>
        </is>
      </c>
      <c r="BG14" s="80" t="inlineStr">
        <f aca="false">'RC Mastery Check+Question type'!K17</f>
        <is>
          <t/>
        </is>
      </c>
      <c r="BH14" s="81" t="inlineStr">
        <f aca="false">IF('RC Mastery Check+Question type'!DR17="", "", 'RC Mastery Check+Question type'!DR17)</f>
        <is>
          <t/>
        </is>
      </c>
      <c r="BI14" s="81" t="inlineStr">
        <f aca="false">IF('RC Mastery Check+Question type'!EJ17="", "", 'RC Mastery Check+Question type'!EJ17)</f>
        <is>
          <t/>
        </is>
      </c>
      <c r="BJ14" s="81" t="inlineStr">
        <f aca="false">IF('RC Mastery Check+Question type'!EZ17="", "", 'RC Mastery Check+Question type'!EZ17)</f>
        <is>
          <t/>
        </is>
      </c>
      <c r="BK14" s="0" t="inlineStr">
        <f aca="false">'RF tracking'!C17</f>
        <is>
          <t/>
        </is>
      </c>
      <c r="BL14" s="0" t="inlineStr">
        <f aca="false">'RF tracking'!D17</f>
        <is>
          <t/>
        </is>
      </c>
      <c r="BM14" s="0" t="inlineStr">
        <f aca="false">'RF tracking'!X17</f>
        <is>
          <t/>
        </is>
      </c>
      <c r="BN14" s="0" t="inlineStr">
        <f aca="false">'RF tracking'!Y17</f>
        <is>
          <t/>
        </is>
      </c>
      <c r="BO14" s="82" t="inlineStr">
        <f aca="false">IF('RF tracking'!AQ17="", "", 'RF tracking'!AQ17)</f>
        <is>
          <t/>
        </is>
      </c>
      <c r="BP14" s="82" t="inlineStr">
        <f aca="false">'RC Mastery Check+Question type'!L17</f>
        <is>
          <t/>
        </is>
      </c>
      <c r="BQ14" s="82" t="inlineStr">
        <f aca="false">'RC Mastery Check+Question type'!M17</f>
        <is>
          <t/>
        </is>
      </c>
      <c r="BR14" s="82" t="inlineStr">
        <f aca="false">'RC Mastery Check+Question type'!N17</f>
        <is>
          <t/>
        </is>
      </c>
      <c r="BS14" s="82" t="inlineStr">
        <f aca="false">'RC Mastery Check+Question type'!O17</f>
        <is>
          <t/>
        </is>
      </c>
      <c r="BT14" s="82" t="inlineStr">
        <f aca="false">'RC Mastery Check+Question type'!P17</f>
        <is>
          <t/>
        </is>
      </c>
      <c r="BU14" s="82" t="inlineStr">
        <f aca="false">'RC Mastery Check+Question type'!Q17</f>
        <is>
          <t/>
        </is>
      </c>
      <c r="BV14" s="82" t="inlineStr">
        <f aca="false">'RC Mastery Check+Question type'!R17</f>
        <is>
          <t/>
        </is>
      </c>
      <c r="BW14" s="82" t="inlineStr">
        <f aca="false">'RC Mastery Check+Question type'!S17</f>
        <is>
          <t/>
        </is>
      </c>
      <c r="BX14" s="82" t="inlineStr">
        <f aca="false">'RC Mastery Check+Question type'!T17</f>
        <is>
          <t/>
        </is>
      </c>
      <c r="BY14" s="82" t="inlineStr">
        <f aca="false">'RC Mastery Check+Question type'!U17</f>
        <is>
          <t/>
        </is>
      </c>
      <c r="BZ14" s="82" t="inlineStr">
        <f aca="false">'RC Mastery Check+Question type'!V17</f>
        <is>
          <t/>
        </is>
      </c>
      <c r="CA14" s="82" t="inlineStr">
        <f aca="false">'RC Mastery Check+Question type'!W17</f>
        <is>
          <t/>
        </is>
      </c>
      <c r="CB14" s="82" t="inlineStr">
        <f aca="false">'RC Mastery Check+Question type'!X17</f>
        <is>
          <t/>
        </is>
      </c>
      <c r="CC14" s="83" t="str">
        <f aca="false">'RC Output Item+Section Type'!CC20</f>
        <v> </v>
      </c>
      <c r="CD14" s="83" t="str">
        <f aca="false">'RC Output Item+Section Type'!CD20</f>
        <v> </v>
      </c>
      <c r="CE14" s="83" t="str">
        <f aca="false">'RC Output Item+Section Type'!CE20</f>
        <v> </v>
      </c>
      <c r="CF14" s="83" t="str">
        <f aca="false">'RC Output Item+Section Type'!CF20</f>
        <v> </v>
      </c>
      <c r="CG14" s="83" t="str">
        <f aca="false">'RC Output Item+Section Type'!CG20</f>
        <v> </v>
      </c>
      <c r="CH14" s="83" t="str">
        <f aca="false">'RC Output Item+Section Type'!CH20</f>
        <v> </v>
      </c>
      <c r="CI14" s="83" t="str">
        <f aca="false">'RC Output Item+Section Type'!CI20</f>
        <v> </v>
      </c>
      <c r="CJ14" s="83" t="str">
        <f aca="false">'RC Output Item+Section Type'!CJ20</f>
        <v> </v>
      </c>
      <c r="CK14" s="83" t="str">
        <f aca="false">'RC Output Item+Section Type'!CK20</f>
        <v> </v>
      </c>
      <c r="CL14" s="83" t="str">
        <f aca="false">'RC Output Item+Section Type'!CL20</f>
        <v> </v>
      </c>
      <c r="CM14" s="83" t="str">
        <f aca="false">'RC Output Item+Section Type'!CM20</f>
        <v> </v>
      </c>
      <c r="CN14" s="83" t="str">
        <f aca="false">'RC Output Item+Section Type'!CN20</f>
        <v> </v>
      </c>
      <c r="CO14" s="0" t="inlineStr">
        <f aca="false">IF('S&amp;L'!B18="", "", 'S&amp;L'!B18)</f>
        <is>
          <t/>
        </is>
      </c>
      <c r="CP14" s="0" t="inlineStr">
        <f aca="false">IF('S&amp;L'!C18="", "", 'S&amp;L'!C18)</f>
        <is>
          <t/>
        </is>
      </c>
      <c r="CQ14" s="0" t="inlineStr">
        <f aca="false">IF('S&amp;L'!D18="", "", 'S&amp;L'!D18)</f>
        <is>
          <t/>
        </is>
      </c>
      <c r="CR14" s="0" t="inlineStr">
        <f aca="false">IF('S&amp;L'!E18="", "", 'S&amp;L'!E18)</f>
        <is>
          <t/>
        </is>
      </c>
      <c r="CS14" s="0" t="inlineStr">
        <f aca="false">IF('S&amp;L'!F18="", "", 'S&amp;L'!F18)</f>
        <is>
          <t/>
        </is>
      </c>
      <c r="CT14" s="0" t="inlineStr">
        <f aca="false">IF('S&amp;L'!H18="", "", 'S&amp;L'!H18)</f>
        <is>
          <t/>
        </is>
      </c>
      <c r="CU14" s="0" t="inlineStr">
        <f aca="false">IF('S&amp;L'!I18="", "", 'S&amp;L'!I18)</f>
        <is>
          <t/>
        </is>
      </c>
      <c r="CV14" s="0" t="inlineStr">
        <f aca="false">IF('S&amp;L'!J18="", "", 'S&amp;L'!J18)</f>
        <is>
          <t/>
        </is>
      </c>
      <c r="CW14" s="0" t="inlineStr">
        <f aca="false">IF('S&amp;L'!K18="", "", 'S&amp;L'!K18)</f>
        <is>
          <t/>
        </is>
      </c>
      <c r="CX14" s="0" t="inlineStr">
        <f aca="false">IF('S&amp;L'!L18="", "", 'S&amp;L'!L18)</f>
        <is>
          <t/>
        </is>
      </c>
      <c r="CY14" s="0" t="inlineStr">
        <f aca="false">IF('S&amp;L'!N18="", "", 'S&amp;L'!N18)</f>
        <is>
          <t/>
        </is>
      </c>
      <c r="CZ14" s="0" t="inlineStr">
        <f aca="false">IF('S&amp;L'!O18="", "", 'S&amp;L'!O18)</f>
        <is>
          <t/>
        </is>
      </c>
      <c r="DA14" s="0" t="inlineStr">
        <f aca="false">IF('S&amp;L'!P18="", "", 'S&amp;L'!P18)</f>
        <is>
          <t/>
        </is>
      </c>
      <c r="DB14" s="0" t="inlineStr">
        <f aca="false">IF('S&amp;L'!Q18="", "", 'S&amp;L'!Q18)</f>
        <is>
          <t/>
        </is>
      </c>
      <c r="DC14" s="0" t="inlineStr">
        <f aca="false">IF('S&amp;L'!R18="", "", 'S&amp;L'!R18)</f>
        <is>
          <t/>
        </is>
      </c>
      <c r="DD14" s="82" t="inlineStr">
        <f aca="false">IF('Math Scores'!E21="","",'Math Scores'!E21)</f>
        <is>
          <t/>
        </is>
      </c>
      <c r="DE14" s="84" t="inlineStr">
        <f aca="false">IF('Cover Sheet'!V17="","",'Cover Sheet'!V17)</f>
        <is>
          <t/>
        </is>
      </c>
      <c r="DF14" s="84" t="inlineStr">
        <f aca="false">IF('Math Scores'!IE21="", "", 'Math Scores'!IE21)</f>
        <is>
          <t/>
        </is>
      </c>
      <c r="DG14" s="0" t="inlineStr">
        <f aca="false">IF('Math by question type'!C18="", "", 'Math by question type'!C18)</f>
        <is>
          <t/>
        </is>
      </c>
      <c r="DH14" s="84" t="inlineStr">
        <f aca="false">IF('Math by question type'!D18="", "", 'Math by question type'!D18)</f>
        <is>
          <t/>
        </is>
      </c>
      <c r="DI14" s="84" t="inlineStr">
        <f aca="false">IF('Math by question type'!E18="", "", 'Math by question type'!E18)</f>
        <is>
          <t/>
        </is>
      </c>
      <c r="DJ14" s="84" t="inlineStr">
        <f aca="false">IF('Math by question type'!F18="", "", 'Math by question type'!F18)</f>
        <is>
          <t/>
        </is>
      </c>
      <c r="DK14" s="84" t="inlineStr">
        <f aca="false">IF('Math by question type'!G18="", "", 'Math by question type'!G18)</f>
        <is>
          <t/>
        </is>
      </c>
      <c r="DL14" s="84" t="inlineStr">
        <f aca="false">IF('Math by question type'!H18="", "", 'Math by question type'!H18)</f>
        <is>
          <t/>
        </is>
      </c>
      <c r="DM14" s="84" t="inlineStr">
        <f aca="false">IF('Math by question type'!I18="", "", 'Math by question type'!I18)</f>
        <is>
          <t/>
        </is>
      </c>
      <c r="DN14" s="84" t="inlineStr">
        <f aca="false">IF('Math by question type'!J18="", "", 'Math by question type'!J18)</f>
        <is>
          <t/>
        </is>
      </c>
      <c r="DO14" s="84" t="inlineStr">
        <f aca="false">IF('Math by question type'!K18="", "", 'Math by question type'!K18)</f>
        <is>
          <t/>
        </is>
      </c>
      <c r="DP14" s="84" t="inlineStr">
        <f aca="false">IF('Math by question type'!L18="", "", 'Math by question type'!L18)</f>
        <is>
          <t/>
        </is>
      </c>
      <c r="DQ14" s="84" t="inlineStr">
        <f aca="false">IF('Math by question type'!M18="", "", 'Math by question type'!M18)</f>
        <is>
          <t/>
        </is>
      </c>
      <c r="DR14" s="84" t="inlineStr">
        <f aca="false">IF('Math by question type'!N18="", "", 'Math by question type'!N18)</f>
        <is>
          <t/>
        </is>
      </c>
      <c r="DS14" s="84" t="inlineStr">
        <f aca="false">IF('Math by question type'!O18="", "", 'Math by question type'!O18)</f>
        <is>
          <t/>
        </is>
      </c>
      <c r="DT14" s="84" t="inlineStr">
        <f aca="false">IF('Math by question type'!P18="", "", 'Math by question type'!P18)</f>
        <is>
          <t/>
        </is>
      </c>
      <c r="DU14" s="84" t="inlineStr">
        <f aca="false">IF('Math by question type'!Q18="", "", 'Math by question type'!Q18)</f>
        <is>
          <t/>
        </is>
      </c>
      <c r="DV14" s="84" t="inlineStr">
        <f aca="false">IF('Math by question type'!R18&lt;&gt;"",'Math by question type'!R18,'Math by question type'!U18)</f>
        <is>
          <t/>
        </is>
      </c>
      <c r="DW14" s="84" t="inlineStr">
        <f aca="false">IF('Math by question type'!S18&lt;&gt;"",'Math by question type'!S18,'Math by question type'!V18)</f>
        <is>
          <t/>
        </is>
      </c>
      <c r="DX14" s="84" t="inlineStr">
        <f aca="false">IF('Math by question type'!T18&lt;&gt;"",'Math by question type'!T18,'Math by question type'!W18)</f>
        <is>
          <t/>
        </is>
      </c>
      <c r="DY14" s="84" t="inlineStr">
        <f aca="false">IF('Math by question type'!X18&lt;&gt;"",'Math by question type'!X18,'Math by question type'!AA18)</f>
        <is>
          <t/>
        </is>
      </c>
      <c r="DZ14" s="84" t="inlineStr">
        <f aca="false">IF('Math by question type'!Y18&lt;&gt;"",'Math by question type'!Y18,'Math by question type'!AB18)</f>
        <is>
          <t/>
        </is>
      </c>
      <c r="EA14" s="84" t="inlineStr">
        <f aca="false">IF('Math by question type'!Z18&lt;&gt;"",'Math by question type'!Z18,'Math by question type'!AC18)</f>
        <is>
          <t/>
        </is>
      </c>
      <c r="EB14" s="84" t="inlineStr">
        <f aca="false">IF('Math Output by domain'!E18="", "", 'Math Output by domain'!E18)</f>
        <is>
          <t/>
        </is>
      </c>
      <c r="EC14" s="84" t="inlineStr">
        <f aca="false">IF('Math Output by domain'!F18="", "", 'Math Output by domain'!F18)</f>
        <is>
          <t/>
        </is>
      </c>
      <c r="ED14" s="84" t="inlineStr">
        <f aca="false">IF('Math Output by domain'!G18="", "", 'Math Output by domain'!G18)</f>
        <is>
          <t/>
        </is>
      </c>
      <c r="EE14" s="84" t="inlineStr">
        <f aca="false">IF('Math Output by domain'!H18="", "", 'Math Output by domain'!H18)</f>
        <is>
          <t/>
        </is>
      </c>
      <c r="EF14" s="84" t="inlineStr">
        <f aca="false">IF('Math Output by domain'!I18="", "", 'Math Output by domain'!I18)</f>
        <is>
          <t/>
        </is>
      </c>
      <c r="EG14" s="84" t="inlineStr">
        <f aca="false">IF('Math Output by domain'!J18="", "", 'Math Output by domain'!J18)</f>
        <is>
          <t/>
        </is>
      </c>
      <c r="EH14" s="84" t="inlineStr">
        <f aca="false">IF('Math Output by domain'!K18="", "", 'Math Output by domain'!K18)</f>
        <is>
          <t/>
        </is>
      </c>
      <c r="EI14" s="84" t="inlineStr">
        <f aca="false">IF('Math Output by domain'!L18="", "", 'Math Output by domain'!L18)</f>
        <is>
          <t/>
        </is>
      </c>
      <c r="EJ14" s="84" t="inlineStr">
        <f aca="false">IF('Math Output by domain'!M18="", "", 'Math Output by domain'!M18)</f>
        <is>
          <t/>
        </is>
      </c>
      <c r="EK14" s="84" t="inlineStr">
        <f aca="false">IF('Math Output by domain'!N18="", "", 'Math Output by domain'!N18)</f>
        <is>
          <t/>
        </is>
      </c>
      <c r="EL14" s="84" t="inlineStr">
        <f aca="false">IF('Math Output by domain'!O18="", "", 'Math Output by domain'!O18)</f>
        <is>
          <t/>
        </is>
      </c>
      <c r="EM14" s="84" t="inlineStr">
        <f aca="false">IF('Math Output by domain'!P18="", "", 'Math Output by domain'!P18)</f>
        <is>
          <t/>
        </is>
      </c>
      <c r="EN14" s="84" t="inlineStr">
        <f aca="false">IF('Math Output by domain'!Q18="", "", 'Math Output by domain'!Q18)</f>
        <is>
          <t/>
        </is>
      </c>
      <c r="EO14" s="84" t="inlineStr">
        <f aca="false">IF('Math Output by domain'!R18="", "", 'Math Output by domain'!R18)</f>
        <is>
          <t/>
        </is>
      </c>
      <c r="EP14" s="84" t="inlineStr">
        <f aca="false">IF('Math Output by domain'!S18="", "", 'Math Output by domain'!S18)</f>
        <is>
          <t/>
        </is>
      </c>
      <c r="EQ14" s="84" t="inlineStr">
        <f aca="false">IF('Math Output by domain'!T18="", "", 'Math Output by domain'!T18)</f>
        <is>
          <t/>
        </is>
      </c>
      <c r="ER14" s="84" t="inlineStr">
        <f aca="false">IF('Math Output by domain'!U18="", "", 'Math Output by domain'!U18)</f>
        <is>
          <t/>
        </is>
      </c>
      <c r="ES14" s="84" t="inlineStr">
        <f aca="false">IF('Math Output by domain'!V18="", "", 'Math Output by domain'!V18)</f>
        <is>
          <t/>
        </is>
      </c>
      <c r="ET14" s="84" t="inlineStr">
        <f aca="false">IF('Math Output by domain'!W18="", "", 'Math Output by domain'!W18)</f>
        <is>
          <t/>
        </is>
      </c>
      <c r="EU14" s="84" t="inlineStr">
        <f aca="false">IF('Math Output by domain'!X18="", "", 'Math Output by domain'!X18)</f>
        <is>
          <t/>
        </is>
      </c>
      <c r="EV14" s="84" t="inlineStr">
        <f aca="false">IF('Math Output by domain'!Y18="", "", 'Math Output by domain'!Y18)</f>
        <is>
          <t/>
        </is>
      </c>
      <c r="EW14" s="84" t="inlineStr">
        <f aca="false">IF('Math Output by domain'!Z18="", "", 'Math Output by domain'!Z18)</f>
        <is>
          <t/>
        </is>
      </c>
      <c r="EX14" s="84" t="inlineStr">
        <f aca="false">IF('Math Output by domain'!AA18="", "", 'Math Output by domain'!AA18)</f>
        <is>
          <t/>
        </is>
      </c>
      <c r="EY14" s="84" t="inlineStr">
        <f aca="false">IF('Math Output by domain'!AB18="", "", 'Math Output by domain'!AB18)</f>
        <is>
          <t/>
        </is>
      </c>
      <c r="EZ14" s="84" t="inlineStr">
        <f aca="false">IF('Math Output by domain'!AC18="", "", 'Math Output by domain'!AC18)</f>
        <is>
          <t/>
        </is>
      </c>
      <c r="FA14" s="84" t="inlineStr">
        <f aca="false">IF('Math Output by domain'!AD18&lt;&gt;"", 'Math Output by domain'!AD18, 'Math Output by domain'!AH18)</f>
        <is>
          <t/>
        </is>
      </c>
      <c r="FB14" s="84" t="inlineStr">
        <f aca="false">IF('Math Output by domain'!AE18&lt;&gt;"", 'Math Output by domain'!AE18, 'Math Output by domain'!AI18)</f>
        <is>
          <t/>
        </is>
      </c>
      <c r="FC14" s="84" t="inlineStr">
        <f aca="false">IF('Math Output by domain'!AF18&lt;&gt;"", 'Math Output by domain'!AF18, 'Math Output by domain'!AJ18)</f>
        <is>
          <t/>
        </is>
      </c>
      <c r="FD14" s="84" t="inlineStr">
        <f aca="false">IF('Math Output by domain'!AG18="", "", 'Math Output by domain'!AG18)</f>
        <is>
          <t/>
        </is>
      </c>
      <c r="FE14" s="84" t="inlineStr">
        <f aca="false">IF('Math Output by domain'!AK18="", "", 'Math Output by domain'!AK18)</f>
        <is>
          <t/>
        </is>
      </c>
      <c r="FF14" s="84" t="str">
        <f aca="false">IF('Math Output by domain'!AL18&lt;&gt;"",  'Math Output by domain'!AL18, 'Math Output by domain'!AQ18)</f>
        <v/>
      </c>
      <c r="FG14" s="84" t="inlineStr">
        <f aca="false">IF('Math Output by domain'!AM18="", "", 'Math Output by domain'!AM18)</f>
        <is>
          <t/>
        </is>
      </c>
      <c r="FH14" s="84" t="str">
        <f aca="false">IF('Math Output by domain'!AN18&lt;&gt;"",  'Math Output by domain'!AN18, 'Math Output by domain'!AP18)</f>
        <v/>
      </c>
      <c r="FI14" s="84" t="inlineStr">
        <f aca="false">IF('Math Output by domain'!AO18="", "", 'Math Output by domain'!AO18)</f>
        <is>
          <t/>
        </is>
      </c>
    </row>
    <row r="15" customFormat="false" ht="12.75" hidden="false" customHeight="false" outlineLevel="0" collapsed="false">
      <c r="A15" s="77" t="n">
        <f aca="false">'Cover Sheet'!A18</f>
        <v>14</v>
      </c>
      <c r="B15" s="77" t="inlineStr">
        <f aca="false">IF('Cover Sheet'!$AC$13="","",'Cover Sheet'!$AC$13)</f>
        <is>
          <t/>
        </is>
      </c>
      <c r="C15" s="77" t="str">
        <f aca="false">'Cover Sheet'!$AC$1</f>
        <v>Vivek Madinur</v>
      </c>
      <c r="D15" s="77" t="n">
        <f aca="false">'Cover Sheet'!$AE$1</f>
        <v>0</v>
      </c>
      <c r="E15" s="77" t="n">
        <f aca="false">'Cover Sheet'!$AG$1</f>
        <v>0</v>
      </c>
      <c r="F15" s="77" t="n">
        <f aca="false">'Cover Sheet'!$AI$1</f>
        <v>0</v>
      </c>
      <c r="G15" s="77" t="n">
        <f aca="false">'Cover Sheet'!$AK$1</f>
        <v>0</v>
      </c>
      <c r="H15" s="77" t="n">
        <f aca="false">'Cover Sheet'!$AC$3</f>
        <v>0</v>
      </c>
      <c r="I15" s="77" t="n">
        <f aca="false">'Cover Sheet'!$AE$3</f>
        <v>0</v>
      </c>
      <c r="J15" s="77" t="n">
        <f aca="false">'Cover Sheet'!$AG$3</f>
        <v>0</v>
      </c>
      <c r="K15" s="77" t="n">
        <f aca="false">'Cover Sheet'!$AI$3</f>
        <v>0</v>
      </c>
      <c r="L15" s="77" t="n">
        <f aca="false">'Cover Sheet'!$AK$3</f>
        <v>0</v>
      </c>
      <c r="M15" s="77" t="n">
        <f aca="false">'Cover Sheet'!$AC$2</f>
        <v>2014</v>
      </c>
      <c r="N15" s="77" t="n">
        <f aca="false">'Cover Sheet'!$AE$2</f>
        <v>0</v>
      </c>
      <c r="O15" s="77" t="n">
        <f aca="false">'Cover Sheet'!$AG$2</f>
        <v>0</v>
      </c>
      <c r="P15" s="77" t="n">
        <f aca="false">'Cover Sheet'!$AI$2</f>
        <v>0</v>
      </c>
      <c r="Q15" s="77" t="n">
        <f aca="false">'Cover Sheet'!$AK$2</f>
        <v>0</v>
      </c>
      <c r="R15" s="77" t="str">
        <f aca="false">'Cover Sheet'!$AC$5</f>
        <v>Spandana</v>
      </c>
      <c r="S15" s="77" t="str">
        <f aca="false">'Cover Sheet'!$AC$6</f>
        <v>3rd</v>
      </c>
      <c r="T15" s="77" t="str">
        <f aca="false">'Cover Sheet'!$AC$7</f>
        <v>2nd YOI</v>
      </c>
      <c r="U15" s="77" t="str">
        <f aca="false">'Cover Sheet'!$AC$8</f>
        <v>Government School - No Fees</v>
      </c>
      <c r="V15" s="77" t="n">
        <f aca="false">'Cover Sheet'!$AC$9</f>
        <v>0</v>
      </c>
      <c r="W15" s="77" t="inlineStr">
        <f aca="false">IF('Cover Sheet'!$AC$10="","",'Cover Sheet'!$AC$10)</f>
        <is>
          <t/>
        </is>
      </c>
      <c r="X15" s="78" t="inlineStr">
        <f aca="false">IF('Cover Sheet'!$Y18="","",'Cover Sheet'!$Y18)</f>
        <is>
          <t/>
        </is>
      </c>
      <c r="Y15" s="78" t="inlineStr">
        <f aca="false">IF('Cover Sheet'!$Z18="","",'Cover Sheet'!$Z18)</f>
        <is>
          <t/>
        </is>
      </c>
      <c r="Z15" s="77" t="n">
        <f aca="false">'Cover Sheet'!$AC$11</f>
        <v>0</v>
      </c>
      <c r="AA15" s="77" t="str">
        <f aca="false">IF('Cover Sheet'!$AC$12="", "", 'Cover Sheet'!$AC$12)</f>
        <v>Hyderabad</v>
      </c>
      <c r="AB15" s="77" t="inlineStr">
        <f aca="false">IF('Cover Sheet'!$AC$14="","",'Cover Sheet'!$AC$14)</f>
        <is>
          <t/>
        </is>
      </c>
      <c r="AC15" s="77" t="inlineStr">
        <f aca="false">IF('Cover Sheet'!$AC$15="","",'Cover Sheet'!$AC$15)</f>
        <is>
          <t/>
        </is>
      </c>
      <c r="AD15" s="77" t="inlineStr">
        <f aca="false">IF('Cover Sheet'!$AC$17="","",'Cover Sheet'!$AC$17)</f>
        <is>
          <t/>
        </is>
      </c>
      <c r="AE15" s="77" t="str">
        <f aca="false">IF('Cover Sheet'!$AC$4="","",'Cover Sheet'!$AC$4)</f>
        <v>vivek.madinur2014@teachforindia.org</v>
      </c>
      <c r="AF15" s="77" t="inlineStr">
        <f aca="false">IF('Cover Sheet'!$AC$20="","",'Cover Sheet'!$AC$20)</f>
        <is>
          <t/>
        </is>
      </c>
      <c r="AG15" s="77" t="str">
        <f aca="false">IF('Cover Sheet'!$AC$19="","",'Cover Sheet'!$AC$19)</f>
        <v>karthik.rapaka@teachforindia.org</v>
      </c>
      <c r="AH15" s="77" t="str">
        <f aca="false">IF('Cover Sheet'!B18="", "", 'English Scores- Leveled papers'!B20)</f>
        <v>M.Chandana</v>
      </c>
      <c r="AI15" s="77" t="str">
        <f aca="false">IF('Cover Sheet'!$B18="","",'Cover Sheet'!C18)</f>
        <v>Female</v>
      </c>
      <c r="AJ15" s="77" t="n">
        <f aca="false">IF('Cover Sheet'!$D18="","",'Cover Sheet'!D18)</f>
        <v>2</v>
      </c>
      <c r="AK15" s="77" t="inlineStr">
        <f aca="false">IF('Cover Sheet'!E18="","",'Cover Sheet'!E18)</f>
        <is>
          <t/>
        </is>
      </c>
      <c r="AL15" s="77" t="inlineStr">
        <f aca="false">IF('Cover Sheet'!F18="","",'Cover Sheet'!F18)</f>
        <is>
          <t/>
        </is>
      </c>
      <c r="AM15" s="77" t="inlineStr">
        <f aca="false">IF('Cover Sheet'!G18="","",'Cover Sheet'!G18)</f>
        <is>
          <t/>
        </is>
      </c>
      <c r="AN15" s="77" t="inlineStr">
        <f aca="false">IF('Cover Sheet'!H18="","",'Cover Sheet'!H18)</f>
        <is>
          <t/>
        </is>
      </c>
      <c r="AO15" s="77" t="inlineStr">
        <f aca="false">IF('Cover Sheet'!I18="","",'Cover Sheet'!I18)</f>
        <is>
          <t/>
        </is>
      </c>
      <c r="AP15" s="77" t="n">
        <f aca="false">IF('Cover Sheet'!J18="","",'Cover Sheet'!J18)</f>
        <v>0</v>
      </c>
      <c r="AQ15" s="77" t="n">
        <f aca="false">IF('Cover Sheet'!K18="","",'Cover Sheet'!K18)</f>
        <v>-0.5</v>
      </c>
      <c r="AR15" s="77" t="n">
        <f aca="false">IF('Cover Sheet'!L18="","",'Cover Sheet'!L18)</f>
        <v>0.5</v>
      </c>
      <c r="AS15" s="77" t="n">
        <f aca="false">IF('Cover Sheet'!M18="","",'Cover Sheet'!M18)</f>
        <v>1</v>
      </c>
      <c r="AT15" s="77" t="n">
        <f aca="false">IF('Cover Sheet'!N18="","",'Cover Sheet'!N18)</f>
        <v>0.5</v>
      </c>
      <c r="AU15" s="77" t="inlineStr">
        <f aca="false">IF('Cover Sheet'!O18="","",'Cover Sheet'!O18)</f>
        <is>
          <t/>
        </is>
      </c>
      <c r="AV15" s="77" t="inlineStr">
        <f aca="false">IF('Cover Sheet'!P18="","",'Cover Sheet'!P18)</f>
        <is>
          <t/>
        </is>
      </c>
      <c r="AW15" s="77" t="n">
        <f aca="false">IF('Cover Sheet'!Q18="","",'Cover Sheet'!Q18)</f>
        <v>0</v>
      </c>
      <c r="AX15" s="77" t="n">
        <f aca="false">IF('Cover Sheet'!R18="","",'Cover Sheet'!R18)</f>
        <v>0.416666666666667</v>
      </c>
      <c r="AY15" s="77" t="n">
        <f aca="false">IF('Cover Sheet'!S18="","",'Cover Sheet'!S18)</f>
        <v>0.416666666666667</v>
      </c>
      <c r="AZ15" s="79" t="n">
        <f aca="false">IF('Cover Sheet'!T18="","",'Cover Sheet'!T18)</f>
        <v>0.02</v>
      </c>
      <c r="BA15" s="79" t="n">
        <f aca="false">IF('Cover Sheet'!U18="","",'Cover Sheet'!U18)</f>
        <v>0.2</v>
      </c>
      <c r="BB15" s="79" t="n">
        <f aca="false">IF('Cover Sheet'!V18="","",'Cover Sheet'!V18)</f>
        <v>0.39</v>
      </c>
      <c r="BC15" s="79" t="n">
        <f aca="false">IF('Cover Sheet'!W18="","",'Cover Sheet'!W18)</f>
        <v>0.19</v>
      </c>
      <c r="BD15" s="79" t="inlineStr">
        <f aca="false">IF('Cover Sheet'!X18="","",'Cover Sheet'!X18)</f>
        <is>
          <t/>
        </is>
      </c>
      <c r="BE15" s="80" t="n">
        <f aca="false">'RC Mastery Check+Question type'!I18</f>
        <v>0.7</v>
      </c>
      <c r="BF15" s="80" t="n">
        <f aca="false">'RC Mastery Check+Question type'!J18</f>
        <v>0.5</v>
      </c>
      <c r="BG15" s="80" t="inlineStr">
        <f aca="false">'RC Mastery Check+Question type'!K18</f>
        <is>
          <t/>
        </is>
      </c>
      <c r="BH15" s="81" t="inlineStr">
        <f aca="false">IF('RC Mastery Check+Question type'!DR18="", "", 'RC Mastery Check+Question type'!DR18)</f>
        <is>
          <t/>
        </is>
      </c>
      <c r="BI15" s="81" t="inlineStr">
        <f aca="false">IF('RC Mastery Check+Question type'!EJ18="", "", 'RC Mastery Check+Question type'!EJ18)</f>
        <is>
          <t/>
        </is>
      </c>
      <c r="BJ15" s="81" t="inlineStr">
        <f aca="false">IF('RC Mastery Check+Question type'!EZ18="", "", 'RC Mastery Check+Question type'!EZ18)</f>
        <is>
          <t/>
        </is>
      </c>
      <c r="BK15" s="0" t="inlineStr">
        <f aca="false">'RF tracking'!C18</f>
        <is>
          <t/>
        </is>
      </c>
      <c r="BL15" s="0" t="inlineStr">
        <f aca="false">'RF tracking'!D18</f>
        <is>
          <t/>
        </is>
      </c>
      <c r="BM15" s="0" t="inlineStr">
        <f aca="false">'RF tracking'!X18</f>
        <is>
          <t/>
        </is>
      </c>
      <c r="BN15" s="0" t="inlineStr">
        <f aca="false">'RF tracking'!Y18</f>
        <is>
          <t/>
        </is>
      </c>
      <c r="BO15" s="82" t="inlineStr">
        <f aca="false">IF('RF tracking'!AQ18="", "", 'RF tracking'!AQ18)</f>
        <is>
          <t/>
        </is>
      </c>
      <c r="BP15" s="82" t="inlineStr">
        <f aca="false">'RC Mastery Check+Question type'!L18</f>
        <is>
          <t/>
        </is>
      </c>
      <c r="BQ15" s="82" t="inlineStr">
        <f aca="false">'RC Mastery Check+Question type'!M18</f>
        <is>
          <t/>
        </is>
      </c>
      <c r="BR15" s="82" t="n">
        <f aca="false">'RC Mastery Check+Question type'!N18</f>
        <v>0.7</v>
      </c>
      <c r="BS15" s="82" t="n">
        <f aca="false">'RC Mastery Check+Question type'!O18</f>
        <v>0.5</v>
      </c>
      <c r="BT15" s="82" t="inlineStr">
        <f aca="false">'RC Mastery Check+Question type'!P18</f>
        <is>
          <t/>
        </is>
      </c>
      <c r="BU15" s="82" t="inlineStr">
        <f aca="false">'RC Mastery Check+Question type'!Q18</f>
        <is>
          <t/>
        </is>
      </c>
      <c r="BV15" s="82" t="inlineStr">
        <f aca="false">'RC Mastery Check+Question type'!R18</f>
        <is>
          <t/>
        </is>
      </c>
      <c r="BW15" s="82" t="inlineStr">
        <f aca="false">'RC Mastery Check+Question type'!S18</f>
        <is>
          <t/>
        </is>
      </c>
      <c r="BX15" s="82" t="inlineStr">
        <f aca="false">'RC Mastery Check+Question type'!T18</f>
        <is>
          <t/>
        </is>
      </c>
      <c r="BY15" s="82" t="inlineStr">
        <f aca="false">'RC Mastery Check+Question type'!U18</f>
        <is>
          <t/>
        </is>
      </c>
      <c r="BZ15" s="82" t="inlineStr">
        <f aca="false">'RC Mastery Check+Question type'!V18</f>
        <is>
          <t/>
        </is>
      </c>
      <c r="CA15" s="82" t="inlineStr">
        <f aca="false">'RC Mastery Check+Question type'!W18</f>
        <is>
          <t/>
        </is>
      </c>
      <c r="CB15" s="82" t="inlineStr">
        <f aca="false">'RC Mastery Check+Question type'!X18</f>
        <is>
          <t/>
        </is>
      </c>
      <c r="CC15" s="83" t="str">
        <f aca="false">'RC Output Item+Section Type'!CC21</f>
        <v> </v>
      </c>
      <c r="CD15" s="83" t="str">
        <f aca="false">'RC Output Item+Section Type'!CD21</f>
        <v> </v>
      </c>
      <c r="CE15" s="83" t="str">
        <f aca="false">'RC Output Item+Section Type'!CE21</f>
        <v> </v>
      </c>
      <c r="CF15" s="83" t="str">
        <f aca="false">'RC Output Item+Section Type'!CF21</f>
        <v> </v>
      </c>
      <c r="CG15" s="83" t="str">
        <f aca="false">'RC Output Item+Section Type'!CG21</f>
        <v> </v>
      </c>
      <c r="CH15" s="83" t="str">
        <f aca="false">'RC Output Item+Section Type'!CH21</f>
        <v> </v>
      </c>
      <c r="CI15" s="83" t="str">
        <f aca="false">'RC Output Item+Section Type'!CI21</f>
        <v> </v>
      </c>
      <c r="CJ15" s="83" t="str">
        <f aca="false">'RC Output Item+Section Type'!CJ21</f>
        <v> </v>
      </c>
      <c r="CK15" s="83" t="str">
        <f aca="false">'RC Output Item+Section Type'!CK21</f>
        <v> </v>
      </c>
      <c r="CL15" s="83" t="str">
        <f aca="false">'RC Output Item+Section Type'!CL21</f>
        <v> </v>
      </c>
      <c r="CM15" s="83" t="str">
        <f aca="false">'RC Output Item+Section Type'!CM21</f>
        <v> </v>
      </c>
      <c r="CN15" s="83" t="str">
        <f aca="false">'RC Output Item+Section Type'!CN21</f>
        <v> </v>
      </c>
      <c r="CO15" s="0" t="n">
        <f aca="false">IF('S&amp;L'!B19="", "", 'S&amp;L'!B19)</f>
        <v>2</v>
      </c>
      <c r="CP15" s="0" t="n">
        <f aca="false">IF('S&amp;L'!C19="", "", 'S&amp;L'!C19)</f>
        <v>1</v>
      </c>
      <c r="CQ15" s="0" t="n">
        <f aca="false">IF('S&amp;L'!D19="", "", 'S&amp;L'!D19)</f>
        <v>1</v>
      </c>
      <c r="CR15" s="0" t="n">
        <f aca="false">IF('S&amp;L'!E19="", "", 'S&amp;L'!E19)</f>
        <v>1</v>
      </c>
      <c r="CS15" s="0" t="n">
        <f aca="false">IF('S&amp;L'!F19="", "", 'S&amp;L'!F19)</f>
        <v>1</v>
      </c>
      <c r="CT15" s="0" t="inlineStr">
        <f aca="false">IF('S&amp;L'!H19="", "", 'S&amp;L'!H19)</f>
        <is>
          <t/>
        </is>
      </c>
      <c r="CU15" s="0" t="inlineStr">
        <f aca="false">IF('S&amp;L'!I19="", "", 'S&amp;L'!I19)</f>
        <is>
          <t/>
        </is>
      </c>
      <c r="CV15" s="0" t="inlineStr">
        <f aca="false">IF('S&amp;L'!J19="", "", 'S&amp;L'!J19)</f>
        <is>
          <t/>
        </is>
      </c>
      <c r="CW15" s="0" t="inlineStr">
        <f aca="false">IF('S&amp;L'!K19="", "", 'S&amp;L'!K19)</f>
        <is>
          <t/>
        </is>
      </c>
      <c r="CX15" s="0" t="inlineStr">
        <f aca="false">IF('S&amp;L'!L19="", "", 'S&amp;L'!L19)</f>
        <is>
          <t/>
        </is>
      </c>
      <c r="CY15" s="0" t="inlineStr">
        <f aca="false">IF('S&amp;L'!N19="", "", 'S&amp;L'!N19)</f>
        <is>
          <t/>
        </is>
      </c>
      <c r="CZ15" s="0" t="inlineStr">
        <f aca="false">IF('S&amp;L'!O19="", "", 'S&amp;L'!O19)</f>
        <is>
          <t/>
        </is>
      </c>
      <c r="DA15" s="0" t="inlineStr">
        <f aca="false">IF('S&amp;L'!P19="", "", 'S&amp;L'!P19)</f>
        <is>
          <t/>
        </is>
      </c>
      <c r="DB15" s="0" t="inlineStr">
        <f aca="false">IF('S&amp;L'!Q19="", "", 'S&amp;L'!Q19)</f>
        <is>
          <t/>
        </is>
      </c>
      <c r="DC15" s="0" t="inlineStr">
        <f aca="false">IF('S&amp;L'!R19="", "", 'S&amp;L'!R19)</f>
        <is>
          <t/>
        </is>
      </c>
      <c r="DD15" s="82" t="inlineStr">
        <f aca="false">IF('Math Scores'!E22="","",'Math Scores'!E22)</f>
        <is>
          <t/>
        </is>
      </c>
      <c r="DE15" s="84" t="n">
        <f aca="false">IF('Cover Sheet'!V18="","",'Cover Sheet'!V18)</f>
        <v>0.39</v>
      </c>
      <c r="DF15" s="84" t="inlineStr">
        <f aca="false">IF('Math Scores'!IE22="", "", 'Math Scores'!IE22)</f>
        <is>
          <t/>
        </is>
      </c>
      <c r="DG15" s="0" t="inlineStr">
        <f aca="false">IF('Math by question type'!C19="", "", 'Math by question type'!C19)</f>
        <is>
          <t/>
        </is>
      </c>
      <c r="DH15" s="84" t="inlineStr">
        <f aca="false">IF('Math by question type'!D19="", "", 'Math by question type'!D19)</f>
        <is>
          <t/>
        </is>
      </c>
      <c r="DI15" s="84" t="inlineStr">
        <f aca="false">IF('Math by question type'!E19="", "", 'Math by question type'!E19)</f>
        <is>
          <t/>
        </is>
      </c>
      <c r="DJ15" s="84" t="inlineStr">
        <f aca="false">IF('Math by question type'!F19="", "", 'Math by question type'!F19)</f>
        <is>
          <t/>
        </is>
      </c>
      <c r="DK15" s="84" t="inlineStr">
        <f aca="false">IF('Math by question type'!G19="", "", 'Math by question type'!G19)</f>
        <is>
          <t/>
        </is>
      </c>
      <c r="DL15" s="84" t="inlineStr">
        <f aca="false">IF('Math by question type'!H19="", "", 'Math by question type'!H19)</f>
        <is>
          <t/>
        </is>
      </c>
      <c r="DM15" s="84" t="n">
        <f aca="false">IF('Math by question type'!I19="", "", 'Math by question type'!I19)</f>
        <v>0.285714285714286</v>
      </c>
      <c r="DN15" s="84" t="n">
        <f aca="false">IF('Math by question type'!J19="", "", 'Math by question type'!J19)</f>
        <v>0.387096774193548</v>
      </c>
      <c r="DO15" s="84" t="n">
        <f aca="false">IF('Math by question type'!K19="", "", 'Math by question type'!K19)</f>
        <v>0.555555555555556</v>
      </c>
      <c r="DP15" s="84" t="inlineStr">
        <f aca="false">IF('Math by question type'!L19="", "", 'Math by question type'!L19)</f>
        <is>
          <t/>
        </is>
      </c>
      <c r="DQ15" s="84" t="inlineStr">
        <f aca="false">IF('Math by question type'!M19="", "", 'Math by question type'!M19)</f>
        <is>
          <t/>
        </is>
      </c>
      <c r="DR15" s="84" t="inlineStr">
        <f aca="false">IF('Math by question type'!N19="", "", 'Math by question type'!N19)</f>
        <is>
          <t/>
        </is>
      </c>
      <c r="DS15" s="84" t="inlineStr">
        <f aca="false">IF('Math by question type'!O19="", "", 'Math by question type'!O19)</f>
        <is>
          <t/>
        </is>
      </c>
      <c r="DT15" s="84" t="inlineStr">
        <f aca="false">IF('Math by question type'!P19="", "", 'Math by question type'!P19)</f>
        <is>
          <t/>
        </is>
      </c>
      <c r="DU15" s="84" t="inlineStr">
        <f aca="false">IF('Math by question type'!Q19="", "", 'Math by question type'!Q19)</f>
        <is>
          <t/>
        </is>
      </c>
      <c r="DV15" s="84" t="inlineStr">
        <f aca="false">IF('Math by question type'!R19&lt;&gt;"",'Math by question type'!R19,'Math by question type'!U19)</f>
        <is>
          <t/>
        </is>
      </c>
      <c r="DW15" s="84" t="inlineStr">
        <f aca="false">IF('Math by question type'!S19&lt;&gt;"",'Math by question type'!S19,'Math by question type'!V19)</f>
        <is>
          <t/>
        </is>
      </c>
      <c r="DX15" s="84" t="inlineStr">
        <f aca="false">IF('Math by question type'!T19&lt;&gt;"",'Math by question type'!T19,'Math by question type'!W19)</f>
        <is>
          <t/>
        </is>
      </c>
      <c r="DY15" s="84" t="inlineStr">
        <f aca="false">IF('Math by question type'!X19&lt;&gt;"",'Math by question type'!X19,'Math by question type'!AA19)</f>
        <is>
          <t/>
        </is>
      </c>
      <c r="DZ15" s="84" t="inlineStr">
        <f aca="false">IF('Math by question type'!Y19&lt;&gt;"",'Math by question type'!Y19,'Math by question type'!AB19)</f>
        <is>
          <t/>
        </is>
      </c>
      <c r="EA15" s="84" t="inlineStr">
        <f aca="false">IF('Math by question type'!Z19&lt;&gt;"",'Math by question type'!Z19,'Math by question type'!AC19)</f>
        <is>
          <t/>
        </is>
      </c>
      <c r="EB15" s="84" t="inlineStr">
        <f aca="false">IF('Math Output by domain'!E19="", "", 'Math Output by domain'!E19)</f>
        <is>
          <t/>
        </is>
      </c>
      <c r="EC15" s="84" t="inlineStr">
        <f aca="false">IF('Math Output by domain'!F19="", "", 'Math Output by domain'!F19)</f>
        <is>
          <t/>
        </is>
      </c>
      <c r="ED15" s="84" t="inlineStr">
        <f aca="false">IF('Math Output by domain'!G19="", "", 'Math Output by domain'!G19)</f>
        <is>
          <t/>
        </is>
      </c>
      <c r="EE15" s="84" t="inlineStr">
        <f aca="false">IF('Math Output by domain'!H19="", "", 'Math Output by domain'!H19)</f>
        <is>
          <t/>
        </is>
      </c>
      <c r="EF15" s="84" t="inlineStr">
        <f aca="false">IF('Math Output by domain'!I19="", "", 'Math Output by domain'!I19)</f>
        <is>
          <t/>
        </is>
      </c>
      <c r="EG15" s="84" t="inlineStr">
        <f aca="false">IF('Math Output by domain'!J19="", "", 'Math Output by domain'!J19)</f>
        <is>
          <t/>
        </is>
      </c>
      <c r="EH15" s="84" t="inlineStr">
        <f aca="false">IF('Math Output by domain'!K19="", "", 'Math Output by domain'!K19)</f>
        <is>
          <t/>
        </is>
      </c>
      <c r="EI15" s="84" t="inlineStr">
        <f aca="false">IF('Math Output by domain'!L19="", "", 'Math Output by domain'!L19)</f>
        <is>
          <t/>
        </is>
      </c>
      <c r="EJ15" s="84" t="inlineStr">
        <f aca="false">IF('Math Output by domain'!M19="", "", 'Math Output by domain'!M19)</f>
        <is>
          <t/>
        </is>
      </c>
      <c r="EK15" s="84" t="inlineStr">
        <f aca="false">IF('Math Output by domain'!N19="", "", 'Math Output by domain'!N19)</f>
        <is>
          <t/>
        </is>
      </c>
      <c r="EL15" s="84" t="inlineStr">
        <f aca="false">IF('Math Output by domain'!O19="", "", 'Math Output by domain'!O19)</f>
        <is>
          <t/>
        </is>
      </c>
      <c r="EM15" s="84" t="n">
        <f aca="false">IF('Math Output by domain'!P19="", "", 'Math Output by domain'!P19)</f>
        <v>0.357142857142857</v>
      </c>
      <c r="EN15" s="84" t="n">
        <f aca="false">IF('Math Output by domain'!Q19="", "", 'Math Output by domain'!Q19)</f>
        <v>0.5</v>
      </c>
      <c r="EO15" s="84" t="n">
        <f aca="false">IF('Math Output by domain'!R19="", "", 'Math Output by domain'!R19)</f>
        <v>0.538461538461538</v>
      </c>
      <c r="EP15" s="84" t="n">
        <f aca="false">IF('Math Output by domain'!S19="", "", 'Math Output by domain'!S19)</f>
        <v>0</v>
      </c>
      <c r="EQ15" s="84" t="n">
        <f aca="false">IF('Math Output by domain'!T19="", "", 'Math Output by domain'!T19)</f>
        <v>0.208333333333333</v>
      </c>
      <c r="ER15" s="84" t="inlineStr">
        <f aca="false">IF('Math Output by domain'!U19="", "", 'Math Output by domain'!U19)</f>
        <is>
          <t/>
        </is>
      </c>
      <c r="ES15" s="84" t="inlineStr">
        <f aca="false">IF('Math Output by domain'!V19="", "", 'Math Output by domain'!V19)</f>
        <is>
          <t/>
        </is>
      </c>
      <c r="ET15" s="84" t="inlineStr">
        <f aca="false">IF('Math Output by domain'!W19="", "", 'Math Output by domain'!W19)</f>
        <is>
          <t/>
        </is>
      </c>
      <c r="EU15" s="84" t="inlineStr">
        <f aca="false">IF('Math Output by domain'!X19="", "", 'Math Output by domain'!X19)</f>
        <is>
          <t/>
        </is>
      </c>
      <c r="EV15" s="84" t="inlineStr">
        <f aca="false">IF('Math Output by domain'!Y19="", "", 'Math Output by domain'!Y19)</f>
        <is>
          <t/>
        </is>
      </c>
      <c r="EW15" s="84" t="inlineStr">
        <f aca="false">IF('Math Output by domain'!Z19="", "", 'Math Output by domain'!Z19)</f>
        <is>
          <t/>
        </is>
      </c>
      <c r="EX15" s="84" t="inlineStr">
        <f aca="false">IF('Math Output by domain'!AA19="", "", 'Math Output by domain'!AA19)</f>
        <is>
          <t/>
        </is>
      </c>
      <c r="EY15" s="84" t="inlineStr">
        <f aca="false">IF('Math Output by domain'!AB19="", "", 'Math Output by domain'!AB19)</f>
        <is>
          <t/>
        </is>
      </c>
      <c r="EZ15" s="84" t="inlineStr">
        <f aca="false">IF('Math Output by domain'!AC19="", "", 'Math Output by domain'!AC19)</f>
        <is>
          <t/>
        </is>
      </c>
      <c r="FA15" s="84" t="inlineStr">
        <f aca="false">IF('Math Output by domain'!AD19&lt;&gt;"", 'Math Output by domain'!AD19, 'Math Output by domain'!AH19)</f>
        <is>
          <t/>
        </is>
      </c>
      <c r="FB15" s="84" t="inlineStr">
        <f aca="false">IF('Math Output by domain'!AE19&lt;&gt;"", 'Math Output by domain'!AE19, 'Math Output by domain'!AI19)</f>
        <is>
          <t/>
        </is>
      </c>
      <c r="FC15" s="84" t="inlineStr">
        <f aca="false">IF('Math Output by domain'!AF19&lt;&gt;"", 'Math Output by domain'!AF19, 'Math Output by domain'!AJ19)</f>
        <is>
          <t/>
        </is>
      </c>
      <c r="FD15" s="84" t="inlineStr">
        <f aca="false">IF('Math Output by domain'!AG19="", "", 'Math Output by domain'!AG19)</f>
        <is>
          <t/>
        </is>
      </c>
      <c r="FE15" s="84" t="inlineStr">
        <f aca="false">IF('Math Output by domain'!AK19="", "", 'Math Output by domain'!AK19)</f>
        <is>
          <t/>
        </is>
      </c>
      <c r="FF15" s="84" t="str">
        <f aca="false">IF('Math Output by domain'!AL19&lt;&gt;"",  'Math Output by domain'!AL19, 'Math Output by domain'!AQ19)</f>
        <v/>
      </c>
      <c r="FG15" s="84" t="inlineStr">
        <f aca="false">IF('Math Output by domain'!AM19="", "", 'Math Output by domain'!AM19)</f>
        <is>
          <t/>
        </is>
      </c>
      <c r="FH15" s="84" t="str">
        <f aca="false">IF('Math Output by domain'!AN19&lt;&gt;"",  'Math Output by domain'!AN19, 'Math Output by domain'!AP19)</f>
        <v/>
      </c>
      <c r="FI15" s="84" t="inlineStr">
        <f aca="false">IF('Math Output by domain'!AO19="", "", 'Math Output by domain'!AO19)</f>
        <is>
          <t/>
        </is>
      </c>
    </row>
    <row r="16" customFormat="false" ht="12.75" hidden="false" customHeight="false" outlineLevel="0" collapsed="false">
      <c r="A16" s="77" t="n">
        <f aca="false">'Cover Sheet'!A19</f>
        <v>15</v>
      </c>
      <c r="B16" s="77" t="inlineStr">
        <f aca="false">IF('Cover Sheet'!$AC$13="","",'Cover Sheet'!$AC$13)</f>
        <is>
          <t/>
        </is>
      </c>
      <c r="C16" s="77" t="str">
        <f aca="false">'Cover Sheet'!$AC$1</f>
        <v>Vivek Madinur</v>
      </c>
      <c r="D16" s="77" t="n">
        <f aca="false">'Cover Sheet'!$AE$1</f>
        <v>0</v>
      </c>
      <c r="E16" s="77" t="n">
        <f aca="false">'Cover Sheet'!$AG$1</f>
        <v>0</v>
      </c>
      <c r="F16" s="77" t="n">
        <f aca="false">'Cover Sheet'!$AI$1</f>
        <v>0</v>
      </c>
      <c r="G16" s="77" t="n">
        <f aca="false">'Cover Sheet'!$AK$1</f>
        <v>0</v>
      </c>
      <c r="H16" s="77" t="n">
        <f aca="false">'Cover Sheet'!$AC$3</f>
        <v>0</v>
      </c>
      <c r="I16" s="77" t="n">
        <f aca="false">'Cover Sheet'!$AE$3</f>
        <v>0</v>
      </c>
      <c r="J16" s="77" t="n">
        <f aca="false">'Cover Sheet'!$AG$3</f>
        <v>0</v>
      </c>
      <c r="K16" s="77" t="n">
        <f aca="false">'Cover Sheet'!$AI$3</f>
        <v>0</v>
      </c>
      <c r="L16" s="77" t="n">
        <f aca="false">'Cover Sheet'!$AK$3</f>
        <v>0</v>
      </c>
      <c r="M16" s="77" t="n">
        <f aca="false">'Cover Sheet'!$AC$2</f>
        <v>2014</v>
      </c>
      <c r="N16" s="77" t="n">
        <f aca="false">'Cover Sheet'!$AE$2</f>
        <v>0</v>
      </c>
      <c r="O16" s="77" t="n">
        <f aca="false">'Cover Sheet'!$AG$2</f>
        <v>0</v>
      </c>
      <c r="P16" s="77" t="n">
        <f aca="false">'Cover Sheet'!$AI$2</f>
        <v>0</v>
      </c>
      <c r="Q16" s="77" t="n">
        <f aca="false">'Cover Sheet'!$AK$2</f>
        <v>0</v>
      </c>
      <c r="R16" s="77" t="str">
        <f aca="false">'Cover Sheet'!$AC$5</f>
        <v>Spandana</v>
      </c>
      <c r="S16" s="77" t="str">
        <f aca="false">'Cover Sheet'!$AC$6</f>
        <v>3rd</v>
      </c>
      <c r="T16" s="77" t="str">
        <f aca="false">'Cover Sheet'!$AC$7</f>
        <v>2nd YOI</v>
      </c>
      <c r="U16" s="77" t="str">
        <f aca="false">'Cover Sheet'!$AC$8</f>
        <v>Government School - No Fees</v>
      </c>
      <c r="V16" s="77" t="n">
        <f aca="false">'Cover Sheet'!$AC$9</f>
        <v>0</v>
      </c>
      <c r="W16" s="77" t="inlineStr">
        <f aca="false">IF('Cover Sheet'!$AC$10="","",'Cover Sheet'!$AC$10)</f>
        <is>
          <t/>
        </is>
      </c>
      <c r="X16" s="78" t="inlineStr">
        <f aca="false">IF('Cover Sheet'!$Y19="","",'Cover Sheet'!$Y19)</f>
        <is>
          <t/>
        </is>
      </c>
      <c r="Y16" s="78" t="inlineStr">
        <f aca="false">IF('Cover Sheet'!$Z19="","",'Cover Sheet'!$Z19)</f>
        <is>
          <t/>
        </is>
      </c>
      <c r="Z16" s="77" t="n">
        <f aca="false">'Cover Sheet'!$AC$11</f>
        <v>0</v>
      </c>
      <c r="AA16" s="77" t="str">
        <f aca="false">IF('Cover Sheet'!$AC$12="", "", 'Cover Sheet'!$AC$12)</f>
        <v>Hyderabad</v>
      </c>
      <c r="AB16" s="77" t="inlineStr">
        <f aca="false">IF('Cover Sheet'!$AC$14="","",'Cover Sheet'!$AC$14)</f>
        <is>
          <t/>
        </is>
      </c>
      <c r="AC16" s="77" t="inlineStr">
        <f aca="false">IF('Cover Sheet'!$AC$15="","",'Cover Sheet'!$AC$15)</f>
        <is>
          <t/>
        </is>
      </c>
      <c r="AD16" s="77" t="inlineStr">
        <f aca="false">IF('Cover Sheet'!$AC$17="","",'Cover Sheet'!$AC$17)</f>
        <is>
          <t/>
        </is>
      </c>
      <c r="AE16" s="77" t="str">
        <f aca="false">IF('Cover Sheet'!$AC$4="","",'Cover Sheet'!$AC$4)</f>
        <v>vivek.madinur2014@teachforindia.org</v>
      </c>
      <c r="AF16" s="77" t="inlineStr">
        <f aca="false">IF('Cover Sheet'!$AC$20="","",'Cover Sheet'!$AC$20)</f>
        <is>
          <t/>
        </is>
      </c>
      <c r="AG16" s="77" t="str">
        <f aca="false">IF('Cover Sheet'!$AC$19="","",'Cover Sheet'!$AC$19)</f>
        <v>karthik.rapaka@teachforindia.org</v>
      </c>
      <c r="AH16" s="77" t="str">
        <f aca="false">IF('Cover Sheet'!B19="", "", 'English Scores- Leveled papers'!B21)</f>
        <v>S.Dhanalakshmi</v>
      </c>
      <c r="AI16" s="77" t="str">
        <f aca="false">IF('Cover Sheet'!$B19="","",'Cover Sheet'!C19)</f>
        <v>Female</v>
      </c>
      <c r="AJ16" s="77" t="n">
        <f aca="false">IF('Cover Sheet'!$D19="","",'Cover Sheet'!D19)</f>
        <v>2</v>
      </c>
      <c r="AK16" s="77" t="inlineStr">
        <f aca="false">IF('Cover Sheet'!E19="","",'Cover Sheet'!E19)</f>
        <is>
          <t/>
        </is>
      </c>
      <c r="AL16" s="77" t="inlineStr">
        <f aca="false">IF('Cover Sheet'!F19="","",'Cover Sheet'!F19)</f>
        <is>
          <t/>
        </is>
      </c>
      <c r="AM16" s="77" t="inlineStr">
        <f aca="false">IF('Cover Sheet'!G19="","",'Cover Sheet'!G19)</f>
        <is>
          <t/>
        </is>
      </c>
      <c r="AN16" s="77" t="inlineStr">
        <f aca="false">IF('Cover Sheet'!H19="","",'Cover Sheet'!H19)</f>
        <is>
          <t/>
        </is>
      </c>
      <c r="AO16" s="77" t="inlineStr">
        <f aca="false">IF('Cover Sheet'!I19="","",'Cover Sheet'!I19)</f>
        <is>
          <t/>
        </is>
      </c>
      <c r="AP16" s="77" t="inlineStr">
        <f aca="false">IF('Cover Sheet'!J19="","",'Cover Sheet'!J19)</f>
        <is>
          <t/>
        </is>
      </c>
      <c r="AQ16" s="77" t="n">
        <f aca="false">IF('Cover Sheet'!K19="","",'Cover Sheet'!K19)</f>
        <v>1.5</v>
      </c>
      <c r="AR16" s="77" t="str">
        <f aca="false">IF('Cover Sheet'!L19="","",'Cover Sheet'!L19)</f>
        <v/>
      </c>
      <c r="AS16" s="77" t="n">
        <f aca="false">IF('Cover Sheet'!M19="","",'Cover Sheet'!M19)</f>
        <v>0.5</v>
      </c>
      <c r="AT16" s="77" t="n">
        <f aca="false">IF('Cover Sheet'!N19="","",'Cover Sheet'!N19)</f>
        <v>2</v>
      </c>
      <c r="AU16" s="77" t="inlineStr">
        <f aca="false">IF('Cover Sheet'!O19="","",'Cover Sheet'!O19)</f>
        <is>
          <t/>
        </is>
      </c>
      <c r="AV16" s="77" t="inlineStr">
        <f aca="false">IF('Cover Sheet'!P19="","",'Cover Sheet'!P19)</f>
        <is>
          <t/>
        </is>
      </c>
      <c r="AW16" s="77" t="n">
        <f aca="false">IF('Cover Sheet'!Q19="","",'Cover Sheet'!Q19)</f>
        <v>0.7</v>
      </c>
      <c r="AX16" s="77" t="n">
        <f aca="false">IF('Cover Sheet'!R19="","",'Cover Sheet'!R19)</f>
        <v>1</v>
      </c>
      <c r="AY16" s="77" t="n">
        <f aca="false">IF('Cover Sheet'!S19="","",'Cover Sheet'!S19)</f>
        <v>0.3</v>
      </c>
      <c r="AZ16" s="79" t="inlineStr">
        <f aca="false">IF('Cover Sheet'!T19="","",'Cover Sheet'!T19)</f>
        <is>
          <t/>
        </is>
      </c>
      <c r="BA16" s="79" t="n">
        <f aca="false">IF('Cover Sheet'!U19="","",'Cover Sheet'!U19)</f>
        <v>0.4</v>
      </c>
      <c r="BB16" s="79" t="n">
        <f aca="false">IF('Cover Sheet'!V19="","",'Cover Sheet'!V19)</f>
        <v>0.66</v>
      </c>
      <c r="BC16" s="79" t="n">
        <f aca="false">IF('Cover Sheet'!W19="","",'Cover Sheet'!W19)</f>
        <v>0.26</v>
      </c>
      <c r="BD16" s="79" t="inlineStr">
        <f aca="false">IF('Cover Sheet'!X19="","",'Cover Sheet'!X19)</f>
        <is>
          <t/>
        </is>
      </c>
      <c r="BE16" s="80" t="n">
        <f aca="false">'RC Mastery Check+Question type'!I19</f>
        <v>0.7</v>
      </c>
      <c r="BF16" s="80" t="n">
        <f aca="false">'RC Mastery Check+Question type'!J19</f>
        <v>0.5</v>
      </c>
      <c r="BG16" s="80" t="n">
        <f aca="false">'RC Mastery Check+Question type'!K19</f>
        <v>0.5</v>
      </c>
      <c r="BH16" s="81" t="inlineStr">
        <f aca="false">IF('RC Mastery Check+Question type'!DR19="", "", 'RC Mastery Check+Question type'!DR19)</f>
        <is>
          <t/>
        </is>
      </c>
      <c r="BI16" s="81" t="inlineStr">
        <f aca="false">IF('RC Mastery Check+Question type'!EJ19="", "", 'RC Mastery Check+Question type'!EJ19)</f>
        <is>
          <t/>
        </is>
      </c>
      <c r="BJ16" s="81" t="inlineStr">
        <f aca="false">IF('RC Mastery Check+Question type'!EZ19="", "", 'RC Mastery Check+Question type'!EZ19)</f>
        <is>
          <t/>
        </is>
      </c>
      <c r="BK16" s="0" t="inlineStr">
        <f aca="false">'RF tracking'!C19</f>
        <is>
          <t/>
        </is>
      </c>
      <c r="BL16" s="0" t="inlineStr">
        <f aca="false">'RF tracking'!D19</f>
        <is>
          <t/>
        </is>
      </c>
      <c r="BM16" s="0" t="inlineStr">
        <f aca="false">'RF tracking'!X19</f>
        <is>
          <t/>
        </is>
      </c>
      <c r="BN16" s="0" t="inlineStr">
        <f aca="false">'RF tracking'!Y19</f>
        <is>
          <t/>
        </is>
      </c>
      <c r="BO16" s="82" t="inlineStr">
        <f aca="false">IF('RF tracking'!AQ19="", "", 'RF tracking'!AQ19)</f>
        <is>
          <t/>
        </is>
      </c>
      <c r="BP16" s="82" t="str">
        <f aca="false">'RC Mastery Check+Question type'!L19</f>
        <v/>
      </c>
      <c r="BQ16" s="82" t="str">
        <f aca="false">'RC Mastery Check+Question type'!M19</f>
        <v/>
      </c>
      <c r="BR16" s="82" t="n">
        <f aca="false">'RC Mastery Check+Question type'!N19</f>
        <v>0.8</v>
      </c>
      <c r="BS16" s="82" t="n">
        <f aca="false">'RC Mastery Check+Question type'!O19</f>
        <v>0.6</v>
      </c>
      <c r="BT16" s="82" t="n">
        <f aca="false">'RC Mastery Check+Question type'!P19</f>
        <v>0.5</v>
      </c>
      <c r="BU16" s="82" t="n">
        <f aca="false">'RC Mastery Check+Question type'!Q19</f>
        <v>0.7</v>
      </c>
      <c r="BV16" s="82" t="n">
        <f aca="false">'RC Mastery Check+Question type'!R19</f>
        <v>0.5</v>
      </c>
      <c r="BW16" s="82" t="str">
        <f aca="false">'RC Mastery Check+Question type'!S19</f>
        <v/>
      </c>
      <c r="BX16" s="82" t="str">
        <f aca="false">'RC Mastery Check+Question type'!T19</f>
        <v/>
      </c>
      <c r="BY16" s="82" t="str">
        <f aca="false">'RC Mastery Check+Question type'!U19</f>
        <v/>
      </c>
      <c r="BZ16" s="82" t="str">
        <f aca="false">'RC Mastery Check+Question type'!V19</f>
        <v/>
      </c>
      <c r="CA16" s="82" t="str">
        <f aca="false">'RC Mastery Check+Question type'!W19</f>
        <v/>
      </c>
      <c r="CB16" s="82" t="str">
        <f aca="false">'RC Mastery Check+Question type'!X19</f>
        <v/>
      </c>
      <c r="CC16" s="83" t="str">
        <f aca="false">'RC Output Item+Section Type'!CC22</f>
        <v> </v>
      </c>
      <c r="CD16" s="83" t="str">
        <f aca="false">'RC Output Item+Section Type'!CD22</f>
        <v> </v>
      </c>
      <c r="CE16" s="83" t="str">
        <f aca="false">'RC Output Item+Section Type'!CE22</f>
        <v> </v>
      </c>
      <c r="CF16" s="83" t="str">
        <f aca="false">'RC Output Item+Section Type'!CF22</f>
        <v> </v>
      </c>
      <c r="CG16" s="83" t="str">
        <f aca="false">'RC Output Item+Section Type'!CG22</f>
        <v> </v>
      </c>
      <c r="CH16" s="83" t="str">
        <f aca="false">'RC Output Item+Section Type'!CH22</f>
        <v> </v>
      </c>
      <c r="CI16" s="83" t="str">
        <f aca="false">'RC Output Item+Section Type'!CI22</f>
        <v> </v>
      </c>
      <c r="CJ16" s="83" t="str">
        <f aca="false">'RC Output Item+Section Type'!CJ22</f>
        <v> </v>
      </c>
      <c r="CK16" s="83" t="str">
        <f aca="false">'RC Output Item+Section Type'!CK22</f>
        <v> </v>
      </c>
      <c r="CL16" s="83" t="str">
        <f aca="false">'RC Output Item+Section Type'!CL22</f>
        <v> </v>
      </c>
      <c r="CM16" s="83" t="str">
        <f aca="false">'RC Output Item+Section Type'!CM22</f>
        <v> </v>
      </c>
      <c r="CN16" s="83" t="str">
        <f aca="false">'RC Output Item+Section Type'!CN22</f>
        <v> </v>
      </c>
      <c r="CO16" s="0" t="n">
        <f aca="false">IF('S&amp;L'!B20="", "", 'S&amp;L'!B20)</f>
        <v>2</v>
      </c>
      <c r="CP16" s="0" t="n">
        <f aca="false">IF('S&amp;L'!C20="", "", 'S&amp;L'!C20)</f>
        <v>2</v>
      </c>
      <c r="CQ16" s="0" t="n">
        <f aca="false">IF('S&amp;L'!D20="", "", 'S&amp;L'!D20)</f>
        <v>1</v>
      </c>
      <c r="CR16" s="0" t="n">
        <f aca="false">IF('S&amp;L'!E20="", "", 'S&amp;L'!E20)</f>
        <v>1</v>
      </c>
      <c r="CS16" s="0" t="n">
        <f aca="false">IF('S&amp;L'!F20="", "", 'S&amp;L'!F20)</f>
        <v>2</v>
      </c>
      <c r="CT16" s="0" t="inlineStr">
        <f aca="false">IF('S&amp;L'!H20="", "", 'S&amp;L'!H20)</f>
        <is>
          <t/>
        </is>
      </c>
      <c r="CU16" s="0" t="inlineStr">
        <f aca="false">IF('S&amp;L'!I20="", "", 'S&amp;L'!I20)</f>
        <is>
          <t/>
        </is>
      </c>
      <c r="CV16" s="0" t="inlineStr">
        <f aca="false">IF('S&amp;L'!J20="", "", 'S&amp;L'!J20)</f>
        <is>
          <t/>
        </is>
      </c>
      <c r="CW16" s="0" t="inlineStr">
        <f aca="false">IF('S&amp;L'!K20="", "", 'S&amp;L'!K20)</f>
        <is>
          <t/>
        </is>
      </c>
      <c r="CX16" s="0" t="inlineStr">
        <f aca="false">IF('S&amp;L'!L20="", "", 'S&amp;L'!L20)</f>
        <is>
          <t/>
        </is>
      </c>
      <c r="CY16" s="0" t="inlineStr">
        <f aca="false">IF('S&amp;L'!N20="", "", 'S&amp;L'!N20)</f>
        <is>
          <t/>
        </is>
      </c>
      <c r="CZ16" s="0" t="inlineStr">
        <f aca="false">IF('S&amp;L'!O20="", "", 'S&amp;L'!O20)</f>
        <is>
          <t/>
        </is>
      </c>
      <c r="DA16" s="0" t="inlineStr">
        <f aca="false">IF('S&amp;L'!P20="", "", 'S&amp;L'!P20)</f>
        <is>
          <t/>
        </is>
      </c>
      <c r="DB16" s="0" t="inlineStr">
        <f aca="false">IF('S&amp;L'!Q20="", "", 'S&amp;L'!Q20)</f>
        <is>
          <t/>
        </is>
      </c>
      <c r="DC16" s="0" t="inlineStr">
        <f aca="false">IF('S&amp;L'!R20="", "", 'S&amp;L'!R20)</f>
        <is>
          <t/>
        </is>
      </c>
      <c r="DD16" s="82" t="inlineStr">
        <f aca="false">IF('Math Scores'!E23="","",'Math Scores'!E23)</f>
        <is>
          <t/>
        </is>
      </c>
      <c r="DE16" s="84" t="n">
        <f aca="false">IF('Cover Sheet'!V19="","",'Cover Sheet'!V19)</f>
        <v>0.66</v>
      </c>
      <c r="DF16" s="84" t="inlineStr">
        <f aca="false">IF('Math Scores'!IE23="", "", 'Math Scores'!IE23)</f>
        <is>
          <t/>
        </is>
      </c>
      <c r="DG16" s="0" t="inlineStr">
        <f aca="false">IF('Math by question type'!C20="", "", 'Math by question type'!C20)</f>
        <is>
          <t/>
        </is>
      </c>
      <c r="DH16" s="84" t="inlineStr">
        <f aca="false">IF('Math by question type'!D20="", "", 'Math by question type'!D20)</f>
        <is>
          <t/>
        </is>
      </c>
      <c r="DI16" s="84" t="inlineStr">
        <f aca="false">IF('Math by question type'!E20="", "", 'Math by question type'!E20)</f>
        <is>
          <t/>
        </is>
      </c>
      <c r="DJ16" s="84" t="inlineStr">
        <f aca="false">IF('Math by question type'!F20="", "", 'Math by question type'!F20)</f>
        <is>
          <t/>
        </is>
      </c>
      <c r="DK16" s="84" t="inlineStr">
        <f aca="false">IF('Math by question type'!G20="", "", 'Math by question type'!G20)</f>
        <is>
          <t/>
        </is>
      </c>
      <c r="DL16" s="84" t="inlineStr">
        <f aca="false">IF('Math by question type'!H20="", "", 'Math by question type'!H20)</f>
        <is>
          <t/>
        </is>
      </c>
      <c r="DM16" s="84" t="n">
        <f aca="false">IF('Math by question type'!I20="", "", 'Math by question type'!I20)</f>
        <v>0.642857142857143</v>
      </c>
      <c r="DN16" s="84" t="n">
        <f aca="false">IF('Math by question type'!J20="", "", 'Math by question type'!J20)</f>
        <v>0.741935483870968</v>
      </c>
      <c r="DO16" s="84" t="n">
        <f aca="false">IF('Math by question type'!K20="", "", 'Math by question type'!K20)</f>
        <v>0.592592592592593</v>
      </c>
      <c r="DP16" s="84" t="inlineStr">
        <f aca="false">IF('Math by question type'!L20="", "", 'Math by question type'!L20)</f>
        <is>
          <t/>
        </is>
      </c>
      <c r="DQ16" s="84" t="inlineStr">
        <f aca="false">IF('Math by question type'!M20="", "", 'Math by question type'!M20)</f>
        <is>
          <t/>
        </is>
      </c>
      <c r="DR16" s="84" t="inlineStr">
        <f aca="false">IF('Math by question type'!N20="", "", 'Math by question type'!N20)</f>
        <is>
          <t/>
        </is>
      </c>
      <c r="DS16" s="84" t="inlineStr">
        <f aca="false">IF('Math by question type'!O20="", "", 'Math by question type'!O20)</f>
        <is>
          <t/>
        </is>
      </c>
      <c r="DT16" s="84" t="inlineStr">
        <f aca="false">IF('Math by question type'!P20="", "", 'Math by question type'!P20)</f>
        <is>
          <t/>
        </is>
      </c>
      <c r="DU16" s="84" t="inlineStr">
        <f aca="false">IF('Math by question type'!Q20="", "", 'Math by question type'!Q20)</f>
        <is>
          <t/>
        </is>
      </c>
      <c r="DV16" s="84" t="inlineStr">
        <f aca="false">IF('Math by question type'!R20&lt;&gt;"",'Math by question type'!R20,'Math by question type'!U20)</f>
        <is>
          <t/>
        </is>
      </c>
      <c r="DW16" s="84" t="inlineStr">
        <f aca="false">IF('Math by question type'!S20&lt;&gt;"",'Math by question type'!S20,'Math by question type'!V20)</f>
        <is>
          <t/>
        </is>
      </c>
      <c r="DX16" s="84" t="inlineStr">
        <f aca="false">IF('Math by question type'!T20&lt;&gt;"",'Math by question type'!T20,'Math by question type'!W20)</f>
        <is>
          <t/>
        </is>
      </c>
      <c r="DY16" s="84" t="inlineStr">
        <f aca="false">IF('Math by question type'!X20&lt;&gt;"",'Math by question type'!X20,'Math by question type'!AA20)</f>
        <is>
          <t/>
        </is>
      </c>
      <c r="DZ16" s="84" t="inlineStr">
        <f aca="false">IF('Math by question type'!Y20&lt;&gt;"",'Math by question type'!Y20,'Math by question type'!AB20)</f>
        <is>
          <t/>
        </is>
      </c>
      <c r="EA16" s="84" t="inlineStr">
        <f aca="false">IF('Math by question type'!Z20&lt;&gt;"",'Math by question type'!Z20,'Math by question type'!AC20)</f>
        <is>
          <t/>
        </is>
      </c>
      <c r="EB16" s="84" t="inlineStr">
        <f aca="false">IF('Math Output by domain'!E20="", "", 'Math Output by domain'!E20)</f>
        <is>
          <t/>
        </is>
      </c>
      <c r="EC16" s="84" t="inlineStr">
        <f aca="false">IF('Math Output by domain'!F20="", "", 'Math Output by domain'!F20)</f>
        <is>
          <t/>
        </is>
      </c>
      <c r="ED16" s="84" t="inlineStr">
        <f aca="false">IF('Math Output by domain'!G20="", "", 'Math Output by domain'!G20)</f>
        <is>
          <t/>
        </is>
      </c>
      <c r="EE16" s="84" t="inlineStr">
        <f aca="false">IF('Math Output by domain'!H20="", "", 'Math Output by domain'!H20)</f>
        <is>
          <t/>
        </is>
      </c>
      <c r="EF16" s="84" t="inlineStr">
        <f aca="false">IF('Math Output by domain'!I20="", "", 'Math Output by domain'!I20)</f>
        <is>
          <t/>
        </is>
      </c>
      <c r="EG16" s="84" t="inlineStr">
        <f aca="false">IF('Math Output by domain'!J20="", "", 'Math Output by domain'!J20)</f>
        <is>
          <t/>
        </is>
      </c>
      <c r="EH16" s="84" t="inlineStr">
        <f aca="false">IF('Math Output by domain'!K20="", "", 'Math Output by domain'!K20)</f>
        <is>
          <t/>
        </is>
      </c>
      <c r="EI16" s="84" t="inlineStr">
        <f aca="false">IF('Math Output by domain'!L20="", "", 'Math Output by domain'!L20)</f>
        <is>
          <t/>
        </is>
      </c>
      <c r="EJ16" s="84" t="inlineStr">
        <f aca="false">IF('Math Output by domain'!M20="", "", 'Math Output by domain'!M20)</f>
        <is>
          <t/>
        </is>
      </c>
      <c r="EK16" s="84" t="inlineStr">
        <f aca="false">IF('Math Output by domain'!N20="", "", 'Math Output by domain'!N20)</f>
        <is>
          <t/>
        </is>
      </c>
      <c r="EL16" s="84" t="inlineStr">
        <f aca="false">IF('Math Output by domain'!O20="", "", 'Math Output by domain'!O20)</f>
        <is>
          <t/>
        </is>
      </c>
      <c r="EM16" s="84" t="n">
        <f aca="false">IF('Math Output by domain'!P20="", "", 'Math Output by domain'!P20)</f>
        <v>0.678571428571429</v>
      </c>
      <c r="EN16" s="84" t="n">
        <f aca="false">IF('Math Output by domain'!Q20="", "", 'Math Output by domain'!Q20)</f>
        <v>0.6</v>
      </c>
      <c r="EO16" s="84" t="n">
        <f aca="false">IF('Math Output by domain'!R20="", "", 'Math Output by domain'!R20)</f>
        <v>0.461538461538462</v>
      </c>
      <c r="EP16" s="84" t="n">
        <f aca="false">IF('Math Output by domain'!S20="", "", 'Math Output by domain'!S20)</f>
        <v>1</v>
      </c>
      <c r="EQ16" s="84" t="n">
        <f aca="false">IF('Math Output by domain'!T20="", "", 'Math Output by domain'!T20)</f>
        <v>0.875</v>
      </c>
      <c r="ER16" s="84" t="inlineStr">
        <f aca="false">IF('Math Output by domain'!U20="", "", 'Math Output by domain'!U20)</f>
        <is>
          <t/>
        </is>
      </c>
      <c r="ES16" s="84" t="inlineStr">
        <f aca="false">IF('Math Output by domain'!V20="", "", 'Math Output by domain'!V20)</f>
        <is>
          <t/>
        </is>
      </c>
      <c r="ET16" s="84" t="inlineStr">
        <f aca="false">IF('Math Output by domain'!W20="", "", 'Math Output by domain'!W20)</f>
        <is>
          <t/>
        </is>
      </c>
      <c r="EU16" s="84" t="inlineStr">
        <f aca="false">IF('Math Output by domain'!X20="", "", 'Math Output by domain'!X20)</f>
        <is>
          <t/>
        </is>
      </c>
      <c r="EV16" s="84" t="inlineStr">
        <f aca="false">IF('Math Output by domain'!Y20="", "", 'Math Output by domain'!Y20)</f>
        <is>
          <t/>
        </is>
      </c>
      <c r="EW16" s="84" t="inlineStr">
        <f aca="false">IF('Math Output by domain'!Z20="", "", 'Math Output by domain'!Z20)</f>
        <is>
          <t/>
        </is>
      </c>
      <c r="EX16" s="84" t="inlineStr">
        <f aca="false">IF('Math Output by domain'!AA20="", "", 'Math Output by domain'!AA20)</f>
        <is>
          <t/>
        </is>
      </c>
      <c r="EY16" s="84" t="inlineStr">
        <f aca="false">IF('Math Output by domain'!AB20="", "", 'Math Output by domain'!AB20)</f>
        <is>
          <t/>
        </is>
      </c>
      <c r="EZ16" s="84" t="inlineStr">
        <f aca="false">IF('Math Output by domain'!AC20="", "", 'Math Output by domain'!AC20)</f>
        <is>
          <t/>
        </is>
      </c>
      <c r="FA16" s="84" t="inlineStr">
        <f aca="false">IF('Math Output by domain'!AD20&lt;&gt;"", 'Math Output by domain'!AD20, 'Math Output by domain'!AH20)</f>
        <is>
          <t/>
        </is>
      </c>
      <c r="FB16" s="84" t="inlineStr">
        <f aca="false">IF('Math Output by domain'!AE20&lt;&gt;"", 'Math Output by domain'!AE20, 'Math Output by domain'!AI20)</f>
        <is>
          <t/>
        </is>
      </c>
      <c r="FC16" s="84" t="inlineStr">
        <f aca="false">IF('Math Output by domain'!AF20&lt;&gt;"", 'Math Output by domain'!AF20, 'Math Output by domain'!AJ20)</f>
        <is>
          <t/>
        </is>
      </c>
      <c r="FD16" s="84" t="inlineStr">
        <f aca="false">IF('Math Output by domain'!AG20="", "", 'Math Output by domain'!AG20)</f>
        <is>
          <t/>
        </is>
      </c>
      <c r="FE16" s="84" t="inlineStr">
        <f aca="false">IF('Math Output by domain'!AK20="", "", 'Math Output by domain'!AK20)</f>
        <is>
          <t/>
        </is>
      </c>
      <c r="FF16" s="84" t="str">
        <f aca="false">IF('Math Output by domain'!AL20&lt;&gt;"",  'Math Output by domain'!AL20, 'Math Output by domain'!AQ20)</f>
        <v/>
      </c>
      <c r="FG16" s="84" t="inlineStr">
        <f aca="false">IF('Math Output by domain'!AM20="", "", 'Math Output by domain'!AM20)</f>
        <is>
          <t/>
        </is>
      </c>
      <c r="FH16" s="84" t="str">
        <f aca="false">IF('Math Output by domain'!AN20&lt;&gt;"",  'Math Output by domain'!AN20, 'Math Output by domain'!AP20)</f>
        <v/>
      </c>
      <c r="FI16" s="84" t="inlineStr">
        <f aca="false">IF('Math Output by domain'!AO20="", "", 'Math Output by domain'!AO20)</f>
        <is>
          <t/>
        </is>
      </c>
    </row>
    <row r="17" customFormat="false" ht="12.75" hidden="false" customHeight="false" outlineLevel="0" collapsed="false">
      <c r="A17" s="77" t="n">
        <f aca="false">'Cover Sheet'!A20</f>
        <v>16</v>
      </c>
      <c r="B17" s="77" t="inlineStr">
        <f aca="false">IF('Cover Sheet'!$AC$13="","",'Cover Sheet'!$AC$13)</f>
        <is>
          <t/>
        </is>
      </c>
      <c r="C17" s="77" t="str">
        <f aca="false">'Cover Sheet'!$AC$1</f>
        <v>Vivek Madinur</v>
      </c>
      <c r="D17" s="77" t="n">
        <f aca="false">'Cover Sheet'!$AE$1</f>
        <v>0</v>
      </c>
      <c r="E17" s="77" t="n">
        <f aca="false">'Cover Sheet'!$AG$1</f>
        <v>0</v>
      </c>
      <c r="F17" s="77" t="n">
        <f aca="false">'Cover Sheet'!$AI$1</f>
        <v>0</v>
      </c>
      <c r="G17" s="77" t="n">
        <f aca="false">'Cover Sheet'!$AK$1</f>
        <v>0</v>
      </c>
      <c r="H17" s="77" t="n">
        <f aca="false">'Cover Sheet'!$AC$3</f>
        <v>0</v>
      </c>
      <c r="I17" s="77" t="n">
        <f aca="false">'Cover Sheet'!$AE$3</f>
        <v>0</v>
      </c>
      <c r="J17" s="77" t="n">
        <f aca="false">'Cover Sheet'!$AG$3</f>
        <v>0</v>
      </c>
      <c r="K17" s="77" t="n">
        <f aca="false">'Cover Sheet'!$AI$3</f>
        <v>0</v>
      </c>
      <c r="L17" s="77" t="n">
        <f aca="false">'Cover Sheet'!$AK$3</f>
        <v>0</v>
      </c>
      <c r="M17" s="77" t="n">
        <f aca="false">'Cover Sheet'!$AC$2</f>
        <v>2014</v>
      </c>
      <c r="N17" s="77" t="n">
        <f aca="false">'Cover Sheet'!$AE$2</f>
        <v>0</v>
      </c>
      <c r="O17" s="77" t="n">
        <f aca="false">'Cover Sheet'!$AG$2</f>
        <v>0</v>
      </c>
      <c r="P17" s="77" t="n">
        <f aca="false">'Cover Sheet'!$AI$2</f>
        <v>0</v>
      </c>
      <c r="Q17" s="77" t="n">
        <f aca="false">'Cover Sheet'!$AK$2</f>
        <v>0</v>
      </c>
      <c r="R17" s="77" t="str">
        <f aca="false">'Cover Sheet'!$AC$5</f>
        <v>Spandana</v>
      </c>
      <c r="S17" s="77" t="str">
        <f aca="false">'Cover Sheet'!$AC$6</f>
        <v>3rd</v>
      </c>
      <c r="T17" s="77" t="str">
        <f aca="false">'Cover Sheet'!$AC$7</f>
        <v>2nd YOI</v>
      </c>
      <c r="U17" s="77" t="str">
        <f aca="false">'Cover Sheet'!$AC$8</f>
        <v>Government School - No Fees</v>
      </c>
      <c r="V17" s="77" t="n">
        <f aca="false">'Cover Sheet'!$AC$9</f>
        <v>0</v>
      </c>
      <c r="W17" s="77" t="inlineStr">
        <f aca="false">IF('Cover Sheet'!$AC$10="","",'Cover Sheet'!$AC$10)</f>
        <is>
          <t/>
        </is>
      </c>
      <c r="X17" s="78" t="inlineStr">
        <f aca="false">IF('Cover Sheet'!$Y20="","",'Cover Sheet'!$Y20)</f>
        <is>
          <t/>
        </is>
      </c>
      <c r="Y17" s="78" t="inlineStr">
        <f aca="false">IF('Cover Sheet'!$Z20="","",'Cover Sheet'!$Z20)</f>
        <is>
          <t/>
        </is>
      </c>
      <c r="Z17" s="77" t="n">
        <f aca="false">'Cover Sheet'!$AC$11</f>
        <v>0</v>
      </c>
      <c r="AA17" s="77" t="str">
        <f aca="false">IF('Cover Sheet'!$AC$12="", "", 'Cover Sheet'!$AC$12)</f>
        <v>Hyderabad</v>
      </c>
      <c r="AB17" s="77" t="inlineStr">
        <f aca="false">IF('Cover Sheet'!$AC$14="","",'Cover Sheet'!$AC$14)</f>
        <is>
          <t/>
        </is>
      </c>
      <c r="AC17" s="77" t="inlineStr">
        <f aca="false">IF('Cover Sheet'!$AC$15="","",'Cover Sheet'!$AC$15)</f>
        <is>
          <t/>
        </is>
      </c>
      <c r="AD17" s="77" t="inlineStr">
        <f aca="false">IF('Cover Sheet'!$AC$17="","",'Cover Sheet'!$AC$17)</f>
        <is>
          <t/>
        </is>
      </c>
      <c r="AE17" s="77" t="str">
        <f aca="false">IF('Cover Sheet'!$AC$4="","",'Cover Sheet'!$AC$4)</f>
        <v>vivek.madinur2014@teachforindia.org</v>
      </c>
      <c r="AF17" s="77" t="inlineStr">
        <f aca="false">IF('Cover Sheet'!$AC$20="","",'Cover Sheet'!$AC$20)</f>
        <is>
          <t/>
        </is>
      </c>
      <c r="AG17" s="77" t="str">
        <f aca="false">IF('Cover Sheet'!$AC$19="","",'Cover Sheet'!$AC$19)</f>
        <v>karthik.rapaka@teachforindia.org</v>
      </c>
      <c r="AH17" s="77" t="str">
        <f aca="false">IF('Cover Sheet'!B20="", "", 'English Scores- Leveled papers'!B22)</f>
        <v>S.Mounika</v>
      </c>
      <c r="AI17" s="77" t="str">
        <f aca="false">IF('Cover Sheet'!$B20="","",'Cover Sheet'!C20)</f>
        <v>Female</v>
      </c>
      <c r="AJ17" s="77" t="n">
        <f aca="false">IF('Cover Sheet'!$D20="","",'Cover Sheet'!D20)</f>
        <v>2</v>
      </c>
      <c r="AK17" s="77" t="inlineStr">
        <f aca="false">IF('Cover Sheet'!E20="","",'Cover Sheet'!E20)</f>
        <is>
          <t/>
        </is>
      </c>
      <c r="AL17" s="77" t="inlineStr">
        <f aca="false">IF('Cover Sheet'!F20="","",'Cover Sheet'!F20)</f>
        <is>
          <t/>
        </is>
      </c>
      <c r="AM17" s="77" t="inlineStr">
        <f aca="false">IF('Cover Sheet'!G20="","",'Cover Sheet'!G20)</f>
        <is>
          <t/>
        </is>
      </c>
      <c r="AN17" s="77" t="inlineStr">
        <f aca="false">IF('Cover Sheet'!H20="","",'Cover Sheet'!H20)</f>
        <is>
          <t/>
        </is>
      </c>
      <c r="AO17" s="77" t="inlineStr">
        <f aca="false">IF('Cover Sheet'!I20="","",'Cover Sheet'!I20)</f>
        <is>
          <t/>
        </is>
      </c>
      <c r="AP17" s="77" t="n">
        <f aca="false">IF('Cover Sheet'!J20="","",'Cover Sheet'!J20)</f>
        <v>0.5</v>
      </c>
      <c r="AQ17" s="77" t="n">
        <f aca="false">IF('Cover Sheet'!K20="","",'Cover Sheet'!K20)</f>
        <v>1</v>
      </c>
      <c r="AR17" s="77" t="n">
        <f aca="false">IF('Cover Sheet'!L20="","",'Cover Sheet'!L20)</f>
        <v>1</v>
      </c>
      <c r="AS17" s="77" t="n">
        <f aca="false">IF('Cover Sheet'!M20="","",'Cover Sheet'!M20)</f>
        <v>0.5</v>
      </c>
      <c r="AT17" s="77" t="n">
        <f aca="false">IF('Cover Sheet'!N20="","",'Cover Sheet'!N20)</f>
        <v>1.5</v>
      </c>
      <c r="AU17" s="77" t="inlineStr">
        <f aca="false">IF('Cover Sheet'!O20="","",'Cover Sheet'!O20)</f>
        <is>
          <t/>
        </is>
      </c>
      <c r="AV17" s="77" t="inlineStr">
        <f aca="false">IF('Cover Sheet'!P20="","",'Cover Sheet'!P20)</f>
        <is>
          <t/>
        </is>
      </c>
      <c r="AW17" s="77" t="n">
        <f aca="false">IF('Cover Sheet'!Q20="","",'Cover Sheet'!Q20)</f>
        <v>0.6</v>
      </c>
      <c r="AX17" s="77" t="n">
        <f aca="false">IF('Cover Sheet'!R20="","",'Cover Sheet'!R20)</f>
        <v>1.5</v>
      </c>
      <c r="AY17" s="77" t="n">
        <f aca="false">IF('Cover Sheet'!S20="","",'Cover Sheet'!S20)</f>
        <v>0.9</v>
      </c>
      <c r="AZ17" s="79" t="n">
        <f aca="false">IF('Cover Sheet'!T20="","",'Cover Sheet'!T20)</f>
        <v>0.09</v>
      </c>
      <c r="BA17" s="79" t="n">
        <f aca="false">IF('Cover Sheet'!U20="","",'Cover Sheet'!U20)</f>
        <v>0.3</v>
      </c>
      <c r="BB17" s="79" t="n">
        <f aca="false">IF('Cover Sheet'!V20="","",'Cover Sheet'!V20)</f>
        <v>0.64</v>
      </c>
      <c r="BC17" s="79" t="n">
        <f aca="false">IF('Cover Sheet'!W20="","",'Cover Sheet'!W20)</f>
        <v>0.34</v>
      </c>
      <c r="BD17" s="79" t="inlineStr">
        <f aca="false">IF('Cover Sheet'!X20="","",'Cover Sheet'!X20)</f>
        <is>
          <t/>
        </is>
      </c>
      <c r="BE17" s="80" t="n">
        <f aca="false">'RC Mastery Check+Question type'!I20</f>
        <v>0.7</v>
      </c>
      <c r="BF17" s="80" t="n">
        <f aca="false">'RC Mastery Check+Question type'!J20</f>
        <v>0.6</v>
      </c>
      <c r="BG17" s="80" t="n">
        <f aca="false">'RC Mastery Check+Question type'!K20</f>
        <v>0.8</v>
      </c>
      <c r="BH17" s="81" t="inlineStr">
        <f aca="false">IF('RC Mastery Check+Question type'!DR20="", "", 'RC Mastery Check+Question type'!DR20)</f>
        <is>
          <t/>
        </is>
      </c>
      <c r="BI17" s="81" t="inlineStr">
        <f aca="false">IF('RC Mastery Check+Question type'!EJ20="", "", 'RC Mastery Check+Question type'!EJ20)</f>
        <is>
          <t/>
        </is>
      </c>
      <c r="BJ17" s="81" t="inlineStr">
        <f aca="false">IF('RC Mastery Check+Question type'!EZ20="", "", 'RC Mastery Check+Question type'!EZ20)</f>
        <is>
          <t/>
        </is>
      </c>
      <c r="BK17" s="0" t="inlineStr">
        <f aca="false">'RF tracking'!C20</f>
        <is>
          <t/>
        </is>
      </c>
      <c r="BL17" s="0" t="inlineStr">
        <f aca="false">'RF tracking'!D20</f>
        <is>
          <t/>
        </is>
      </c>
      <c r="BM17" s="0" t="inlineStr">
        <f aca="false">'RF tracking'!X20</f>
        <is>
          <t/>
        </is>
      </c>
      <c r="BN17" s="0" t="inlineStr">
        <f aca="false">'RF tracking'!Y20</f>
        <is>
          <t/>
        </is>
      </c>
      <c r="BO17" s="82" t="inlineStr">
        <f aca="false">IF('RF tracking'!AQ20="", "", 'RF tracking'!AQ20)</f>
        <is>
          <t/>
        </is>
      </c>
      <c r="BP17" s="82" t="str">
        <f aca="false">'RC Mastery Check+Question type'!L20</f>
        <v/>
      </c>
      <c r="BQ17" s="82" t="str">
        <f aca="false">'RC Mastery Check+Question type'!M20</f>
        <v/>
      </c>
      <c r="BR17" s="82" t="str">
        <f aca="false">'RC Mastery Check+Question type'!N20</f>
        <v/>
      </c>
      <c r="BS17" s="82" t="n">
        <f aca="false">'RC Mastery Check+Question type'!O20</f>
        <v>0.8</v>
      </c>
      <c r="BT17" s="82" t="n">
        <f aca="false">'RC Mastery Check+Question type'!P20</f>
        <v>0.7</v>
      </c>
      <c r="BU17" s="82" t="n">
        <f aca="false">'RC Mastery Check+Question type'!Q20</f>
        <v>0.6</v>
      </c>
      <c r="BV17" s="82" t="n">
        <f aca="false">'RC Mastery Check+Question type'!R20</f>
        <v>0.4</v>
      </c>
      <c r="BW17" s="82" t="str">
        <f aca="false">'RC Mastery Check+Question type'!S20</f>
        <v/>
      </c>
      <c r="BX17" s="82" t="str">
        <f aca="false">'RC Mastery Check+Question type'!T20</f>
        <v/>
      </c>
      <c r="BY17" s="82" t="str">
        <f aca="false">'RC Mastery Check+Question type'!U20</f>
        <v/>
      </c>
      <c r="BZ17" s="82" t="str">
        <f aca="false">'RC Mastery Check+Question type'!V20</f>
        <v/>
      </c>
      <c r="CA17" s="82" t="str">
        <f aca="false">'RC Mastery Check+Question type'!W20</f>
        <v/>
      </c>
      <c r="CB17" s="82" t="str">
        <f aca="false">'RC Mastery Check+Question type'!X20</f>
        <v/>
      </c>
      <c r="CC17" s="83" t="str">
        <f aca="false">'RC Output Item+Section Type'!CC23</f>
        <v> </v>
      </c>
      <c r="CD17" s="83" t="str">
        <f aca="false">'RC Output Item+Section Type'!CD23</f>
        <v> </v>
      </c>
      <c r="CE17" s="83" t="str">
        <f aca="false">'RC Output Item+Section Type'!CE23</f>
        <v> </v>
      </c>
      <c r="CF17" s="83" t="str">
        <f aca="false">'RC Output Item+Section Type'!CF23</f>
        <v> </v>
      </c>
      <c r="CG17" s="83" t="str">
        <f aca="false">'RC Output Item+Section Type'!CG23</f>
        <v> </v>
      </c>
      <c r="CH17" s="83" t="str">
        <f aca="false">'RC Output Item+Section Type'!CH23</f>
        <v> </v>
      </c>
      <c r="CI17" s="83" t="str">
        <f aca="false">'RC Output Item+Section Type'!CI23</f>
        <v> </v>
      </c>
      <c r="CJ17" s="83" t="str">
        <f aca="false">'RC Output Item+Section Type'!CJ23</f>
        <v> </v>
      </c>
      <c r="CK17" s="83" t="str">
        <f aca="false">'RC Output Item+Section Type'!CK23</f>
        <v> </v>
      </c>
      <c r="CL17" s="83" t="str">
        <f aca="false">'RC Output Item+Section Type'!CL23</f>
        <v> </v>
      </c>
      <c r="CM17" s="83" t="str">
        <f aca="false">'RC Output Item+Section Type'!CM23</f>
        <v> </v>
      </c>
      <c r="CN17" s="83" t="str">
        <f aca="false">'RC Output Item+Section Type'!CN23</f>
        <v> </v>
      </c>
      <c r="CO17" s="0" t="n">
        <f aca="false">IF('S&amp;L'!B21="", "", 'S&amp;L'!B21)</f>
        <v>2</v>
      </c>
      <c r="CP17" s="0" t="n">
        <f aca="false">IF('S&amp;L'!C21="", "", 'S&amp;L'!C21)</f>
        <v>2</v>
      </c>
      <c r="CQ17" s="0" t="n">
        <f aca="false">IF('S&amp;L'!D21="", "", 'S&amp;L'!D21)</f>
        <v>1</v>
      </c>
      <c r="CR17" s="0" t="n">
        <f aca="false">IF('S&amp;L'!E21="", "", 'S&amp;L'!E21)</f>
        <v>1</v>
      </c>
      <c r="CS17" s="0" t="n">
        <f aca="false">IF('S&amp;L'!F21="", "", 'S&amp;L'!F21)</f>
        <v>4</v>
      </c>
      <c r="CT17" s="0" t="inlineStr">
        <f aca="false">IF('S&amp;L'!H21="", "", 'S&amp;L'!H21)</f>
        <is>
          <t/>
        </is>
      </c>
      <c r="CU17" s="0" t="inlineStr">
        <f aca="false">IF('S&amp;L'!I21="", "", 'S&amp;L'!I21)</f>
        <is>
          <t/>
        </is>
      </c>
      <c r="CV17" s="0" t="inlineStr">
        <f aca="false">IF('S&amp;L'!J21="", "", 'S&amp;L'!J21)</f>
        <is>
          <t/>
        </is>
      </c>
      <c r="CW17" s="0" t="inlineStr">
        <f aca="false">IF('S&amp;L'!K21="", "", 'S&amp;L'!K21)</f>
        <is>
          <t/>
        </is>
      </c>
      <c r="CX17" s="0" t="inlineStr">
        <f aca="false">IF('S&amp;L'!L21="", "", 'S&amp;L'!L21)</f>
        <is>
          <t/>
        </is>
      </c>
      <c r="CY17" s="0" t="inlineStr">
        <f aca="false">IF('S&amp;L'!N21="", "", 'S&amp;L'!N21)</f>
        <is>
          <t/>
        </is>
      </c>
      <c r="CZ17" s="0" t="inlineStr">
        <f aca="false">IF('S&amp;L'!O21="", "", 'S&amp;L'!O21)</f>
        <is>
          <t/>
        </is>
      </c>
      <c r="DA17" s="0" t="inlineStr">
        <f aca="false">IF('S&amp;L'!P21="", "", 'S&amp;L'!P21)</f>
        <is>
          <t/>
        </is>
      </c>
      <c r="DB17" s="0" t="inlineStr">
        <f aca="false">IF('S&amp;L'!Q21="", "", 'S&amp;L'!Q21)</f>
        <is>
          <t/>
        </is>
      </c>
      <c r="DC17" s="0" t="inlineStr">
        <f aca="false">IF('S&amp;L'!R21="", "", 'S&amp;L'!R21)</f>
        <is>
          <t/>
        </is>
      </c>
      <c r="DD17" s="82" t="inlineStr">
        <f aca="false">IF('Math Scores'!E24="","",'Math Scores'!E24)</f>
        <is>
          <t/>
        </is>
      </c>
      <c r="DE17" s="84" t="n">
        <f aca="false">IF('Cover Sheet'!V20="","",'Cover Sheet'!V20)</f>
        <v>0.64</v>
      </c>
      <c r="DF17" s="84" t="inlineStr">
        <f aca="false">IF('Math Scores'!IE24="", "", 'Math Scores'!IE24)</f>
        <is>
          <t/>
        </is>
      </c>
      <c r="DG17" s="0" t="inlineStr">
        <f aca="false">IF('Math by question type'!C21="", "", 'Math by question type'!C21)</f>
        <is>
          <t/>
        </is>
      </c>
      <c r="DH17" s="84" t="inlineStr">
        <f aca="false">IF('Math by question type'!D21="", "", 'Math by question type'!D21)</f>
        <is>
          <t/>
        </is>
      </c>
      <c r="DI17" s="84" t="inlineStr">
        <f aca="false">IF('Math by question type'!E21="", "", 'Math by question type'!E21)</f>
        <is>
          <t/>
        </is>
      </c>
      <c r="DJ17" s="84" t="inlineStr">
        <f aca="false">IF('Math by question type'!F21="", "", 'Math by question type'!F21)</f>
        <is>
          <t/>
        </is>
      </c>
      <c r="DK17" s="84" t="inlineStr">
        <f aca="false">IF('Math by question type'!G21="", "", 'Math by question type'!G21)</f>
        <is>
          <t/>
        </is>
      </c>
      <c r="DL17" s="84" t="inlineStr">
        <f aca="false">IF('Math by question type'!H21="", "", 'Math by question type'!H21)</f>
        <is>
          <t/>
        </is>
      </c>
      <c r="DM17" s="84" t="n">
        <f aca="false">IF('Math by question type'!I21="", "", 'Math by question type'!I21)</f>
        <v>0.523809523809524</v>
      </c>
      <c r="DN17" s="84" t="n">
        <f aca="false">IF('Math by question type'!J21="", "", 'Math by question type'!J21)</f>
        <v>0.709677419354839</v>
      </c>
      <c r="DO17" s="84" t="n">
        <f aca="false">IF('Math by question type'!K21="", "", 'Math by question type'!K21)</f>
        <v>0.740740740740741</v>
      </c>
      <c r="DP17" s="84" t="inlineStr">
        <f aca="false">IF('Math by question type'!L21="", "", 'Math by question type'!L21)</f>
        <is>
          <t/>
        </is>
      </c>
      <c r="DQ17" s="84" t="inlineStr">
        <f aca="false">IF('Math by question type'!M21="", "", 'Math by question type'!M21)</f>
        <is>
          <t/>
        </is>
      </c>
      <c r="DR17" s="84" t="inlineStr">
        <f aca="false">IF('Math by question type'!N21="", "", 'Math by question type'!N21)</f>
        <is>
          <t/>
        </is>
      </c>
      <c r="DS17" s="84" t="inlineStr">
        <f aca="false">IF('Math by question type'!O21="", "", 'Math by question type'!O21)</f>
        <is>
          <t/>
        </is>
      </c>
      <c r="DT17" s="84" t="inlineStr">
        <f aca="false">IF('Math by question type'!P21="", "", 'Math by question type'!P21)</f>
        <is>
          <t/>
        </is>
      </c>
      <c r="DU17" s="84" t="inlineStr">
        <f aca="false">IF('Math by question type'!Q21="", "", 'Math by question type'!Q21)</f>
        <is>
          <t/>
        </is>
      </c>
      <c r="DV17" s="84" t="inlineStr">
        <f aca="false">IF('Math by question type'!R21&lt;&gt;"",'Math by question type'!R21,'Math by question type'!U21)</f>
        <is>
          <t/>
        </is>
      </c>
      <c r="DW17" s="84" t="inlineStr">
        <f aca="false">IF('Math by question type'!S21&lt;&gt;"",'Math by question type'!S21,'Math by question type'!V21)</f>
        <is>
          <t/>
        </is>
      </c>
      <c r="DX17" s="84" t="inlineStr">
        <f aca="false">IF('Math by question type'!T21&lt;&gt;"",'Math by question type'!T21,'Math by question type'!W21)</f>
        <is>
          <t/>
        </is>
      </c>
      <c r="DY17" s="84" t="inlineStr">
        <f aca="false">IF('Math by question type'!X21&lt;&gt;"",'Math by question type'!X21,'Math by question type'!AA21)</f>
        <is>
          <t/>
        </is>
      </c>
      <c r="DZ17" s="84" t="inlineStr">
        <f aca="false">IF('Math by question type'!Y21&lt;&gt;"",'Math by question type'!Y21,'Math by question type'!AB21)</f>
        <is>
          <t/>
        </is>
      </c>
      <c r="EA17" s="84" t="inlineStr">
        <f aca="false">IF('Math by question type'!Z21&lt;&gt;"",'Math by question type'!Z21,'Math by question type'!AC21)</f>
        <is>
          <t/>
        </is>
      </c>
      <c r="EB17" s="84" t="inlineStr">
        <f aca="false">IF('Math Output by domain'!E21="", "", 'Math Output by domain'!E21)</f>
        <is>
          <t/>
        </is>
      </c>
      <c r="EC17" s="84" t="inlineStr">
        <f aca="false">IF('Math Output by domain'!F21="", "", 'Math Output by domain'!F21)</f>
        <is>
          <t/>
        </is>
      </c>
      <c r="ED17" s="84" t="inlineStr">
        <f aca="false">IF('Math Output by domain'!G21="", "", 'Math Output by domain'!G21)</f>
        <is>
          <t/>
        </is>
      </c>
      <c r="EE17" s="84" t="inlineStr">
        <f aca="false">IF('Math Output by domain'!H21="", "", 'Math Output by domain'!H21)</f>
        <is>
          <t/>
        </is>
      </c>
      <c r="EF17" s="84" t="inlineStr">
        <f aca="false">IF('Math Output by domain'!I21="", "", 'Math Output by domain'!I21)</f>
        <is>
          <t/>
        </is>
      </c>
      <c r="EG17" s="84" t="inlineStr">
        <f aca="false">IF('Math Output by domain'!J21="", "", 'Math Output by domain'!J21)</f>
        <is>
          <t/>
        </is>
      </c>
      <c r="EH17" s="84" t="inlineStr">
        <f aca="false">IF('Math Output by domain'!K21="", "", 'Math Output by domain'!K21)</f>
        <is>
          <t/>
        </is>
      </c>
      <c r="EI17" s="84" t="inlineStr">
        <f aca="false">IF('Math Output by domain'!L21="", "", 'Math Output by domain'!L21)</f>
        <is>
          <t/>
        </is>
      </c>
      <c r="EJ17" s="84" t="inlineStr">
        <f aca="false">IF('Math Output by domain'!M21="", "", 'Math Output by domain'!M21)</f>
        <is>
          <t/>
        </is>
      </c>
      <c r="EK17" s="84" t="inlineStr">
        <f aca="false">IF('Math Output by domain'!N21="", "", 'Math Output by domain'!N21)</f>
        <is>
          <t/>
        </is>
      </c>
      <c r="EL17" s="84" t="inlineStr">
        <f aca="false">IF('Math Output by domain'!O21="", "", 'Math Output by domain'!O21)</f>
        <is>
          <t/>
        </is>
      </c>
      <c r="EM17" s="84" t="n">
        <f aca="false">IF('Math Output by domain'!P21="", "", 'Math Output by domain'!P21)</f>
        <v>0.714285714285714</v>
      </c>
      <c r="EN17" s="84" t="n">
        <f aca="false">IF('Math Output by domain'!Q21="", "", 'Math Output by domain'!Q21)</f>
        <v>0.65</v>
      </c>
      <c r="EO17" s="84" t="n">
        <f aca="false">IF('Math Output by domain'!R21="", "", 'Math Output by domain'!R21)</f>
        <v>0.576923076923077</v>
      </c>
      <c r="EP17" s="84" t="n">
        <f aca="false">IF('Math Output by domain'!S21="", "", 'Math Output by domain'!S21)</f>
        <v>0</v>
      </c>
      <c r="EQ17" s="84" t="n">
        <f aca="false">IF('Math Output by domain'!T21="", "", 'Math Output by domain'!T21)</f>
        <v>0.666666666666667</v>
      </c>
      <c r="ER17" s="84" t="inlineStr">
        <f aca="false">IF('Math Output by domain'!U21="", "", 'Math Output by domain'!U21)</f>
        <is>
          <t/>
        </is>
      </c>
      <c r="ES17" s="84" t="inlineStr">
        <f aca="false">IF('Math Output by domain'!V21="", "", 'Math Output by domain'!V21)</f>
        <is>
          <t/>
        </is>
      </c>
      <c r="ET17" s="84" t="inlineStr">
        <f aca="false">IF('Math Output by domain'!W21="", "", 'Math Output by domain'!W21)</f>
        <is>
          <t/>
        </is>
      </c>
      <c r="EU17" s="84" t="inlineStr">
        <f aca="false">IF('Math Output by domain'!X21="", "", 'Math Output by domain'!X21)</f>
        <is>
          <t/>
        </is>
      </c>
      <c r="EV17" s="84" t="inlineStr">
        <f aca="false">IF('Math Output by domain'!Y21="", "", 'Math Output by domain'!Y21)</f>
        <is>
          <t/>
        </is>
      </c>
      <c r="EW17" s="84" t="inlineStr">
        <f aca="false">IF('Math Output by domain'!Z21="", "", 'Math Output by domain'!Z21)</f>
        <is>
          <t/>
        </is>
      </c>
      <c r="EX17" s="84" t="inlineStr">
        <f aca="false">IF('Math Output by domain'!AA21="", "", 'Math Output by domain'!AA21)</f>
        <is>
          <t/>
        </is>
      </c>
      <c r="EY17" s="84" t="inlineStr">
        <f aca="false">IF('Math Output by domain'!AB21="", "", 'Math Output by domain'!AB21)</f>
        <is>
          <t/>
        </is>
      </c>
      <c r="EZ17" s="84" t="inlineStr">
        <f aca="false">IF('Math Output by domain'!AC21="", "", 'Math Output by domain'!AC21)</f>
        <is>
          <t/>
        </is>
      </c>
      <c r="FA17" s="84" t="inlineStr">
        <f aca="false">IF('Math Output by domain'!AD21&lt;&gt;"", 'Math Output by domain'!AD21, 'Math Output by domain'!AH21)</f>
        <is>
          <t/>
        </is>
      </c>
      <c r="FB17" s="84" t="inlineStr">
        <f aca="false">IF('Math Output by domain'!AE21&lt;&gt;"", 'Math Output by domain'!AE21, 'Math Output by domain'!AI21)</f>
        <is>
          <t/>
        </is>
      </c>
      <c r="FC17" s="84" t="inlineStr">
        <f aca="false">IF('Math Output by domain'!AF21&lt;&gt;"", 'Math Output by domain'!AF21, 'Math Output by domain'!AJ21)</f>
        <is>
          <t/>
        </is>
      </c>
      <c r="FD17" s="84" t="inlineStr">
        <f aca="false">IF('Math Output by domain'!AG21="", "", 'Math Output by domain'!AG21)</f>
        <is>
          <t/>
        </is>
      </c>
      <c r="FE17" s="84" t="inlineStr">
        <f aca="false">IF('Math Output by domain'!AK21="", "", 'Math Output by domain'!AK21)</f>
        <is>
          <t/>
        </is>
      </c>
      <c r="FF17" s="84" t="str">
        <f aca="false">IF('Math Output by domain'!AL21&lt;&gt;"",  'Math Output by domain'!AL21, 'Math Output by domain'!AQ21)</f>
        <v/>
      </c>
      <c r="FG17" s="84" t="inlineStr">
        <f aca="false">IF('Math Output by domain'!AM21="", "", 'Math Output by domain'!AM21)</f>
        <is>
          <t/>
        </is>
      </c>
      <c r="FH17" s="84" t="str">
        <f aca="false">IF('Math Output by domain'!AN21&lt;&gt;"",  'Math Output by domain'!AN21, 'Math Output by domain'!AP21)</f>
        <v/>
      </c>
      <c r="FI17" s="84" t="inlineStr">
        <f aca="false">IF('Math Output by domain'!AO21="", "", 'Math Output by domain'!AO21)</f>
        <is>
          <t/>
        </is>
      </c>
    </row>
    <row r="18" customFormat="false" ht="12.75" hidden="false" customHeight="false" outlineLevel="0" collapsed="false">
      <c r="A18" s="77" t="n">
        <f aca="false">'Cover Sheet'!A21</f>
        <v>17</v>
      </c>
      <c r="B18" s="77" t="inlineStr">
        <f aca="false">IF('Cover Sheet'!$AC$13="","",'Cover Sheet'!$AC$13)</f>
        <is>
          <t/>
        </is>
      </c>
      <c r="C18" s="77" t="str">
        <f aca="false">'Cover Sheet'!$AC$1</f>
        <v>Vivek Madinur</v>
      </c>
      <c r="D18" s="77" t="n">
        <f aca="false">'Cover Sheet'!$AE$1</f>
        <v>0</v>
      </c>
      <c r="E18" s="77" t="n">
        <f aca="false">'Cover Sheet'!$AG$1</f>
        <v>0</v>
      </c>
      <c r="F18" s="77" t="n">
        <f aca="false">'Cover Sheet'!$AI$1</f>
        <v>0</v>
      </c>
      <c r="G18" s="77" t="n">
        <f aca="false">'Cover Sheet'!$AK$1</f>
        <v>0</v>
      </c>
      <c r="H18" s="77" t="n">
        <f aca="false">'Cover Sheet'!$AC$3</f>
        <v>0</v>
      </c>
      <c r="I18" s="77" t="n">
        <f aca="false">'Cover Sheet'!$AE$3</f>
        <v>0</v>
      </c>
      <c r="J18" s="77" t="n">
        <f aca="false">'Cover Sheet'!$AG$3</f>
        <v>0</v>
      </c>
      <c r="K18" s="77" t="n">
        <f aca="false">'Cover Sheet'!$AI$3</f>
        <v>0</v>
      </c>
      <c r="L18" s="77" t="n">
        <f aca="false">'Cover Sheet'!$AK$3</f>
        <v>0</v>
      </c>
      <c r="M18" s="77" t="n">
        <f aca="false">'Cover Sheet'!$AC$2</f>
        <v>2014</v>
      </c>
      <c r="N18" s="77" t="n">
        <f aca="false">'Cover Sheet'!$AE$2</f>
        <v>0</v>
      </c>
      <c r="O18" s="77" t="n">
        <f aca="false">'Cover Sheet'!$AG$2</f>
        <v>0</v>
      </c>
      <c r="P18" s="77" t="n">
        <f aca="false">'Cover Sheet'!$AI$2</f>
        <v>0</v>
      </c>
      <c r="Q18" s="77" t="n">
        <f aca="false">'Cover Sheet'!$AK$2</f>
        <v>0</v>
      </c>
      <c r="R18" s="77" t="str">
        <f aca="false">'Cover Sheet'!$AC$5</f>
        <v>Spandana</v>
      </c>
      <c r="S18" s="77" t="str">
        <f aca="false">'Cover Sheet'!$AC$6</f>
        <v>3rd</v>
      </c>
      <c r="T18" s="77" t="str">
        <f aca="false">'Cover Sheet'!$AC$7</f>
        <v>2nd YOI</v>
      </c>
      <c r="U18" s="77" t="str">
        <f aca="false">'Cover Sheet'!$AC$8</f>
        <v>Government School - No Fees</v>
      </c>
      <c r="V18" s="77" t="n">
        <f aca="false">'Cover Sheet'!$AC$9</f>
        <v>0</v>
      </c>
      <c r="W18" s="77" t="inlineStr">
        <f aca="false">IF('Cover Sheet'!$AC$10="","",'Cover Sheet'!$AC$10)</f>
        <is>
          <t/>
        </is>
      </c>
      <c r="X18" s="78" t="inlineStr">
        <f aca="false">IF('Cover Sheet'!$Y21="","",'Cover Sheet'!$Y21)</f>
        <is>
          <t/>
        </is>
      </c>
      <c r="Y18" s="78" t="inlineStr">
        <f aca="false">IF('Cover Sheet'!$Z21="","",'Cover Sheet'!$Z21)</f>
        <is>
          <t/>
        </is>
      </c>
      <c r="Z18" s="77" t="n">
        <f aca="false">'Cover Sheet'!$AC$11</f>
        <v>0</v>
      </c>
      <c r="AA18" s="77" t="str">
        <f aca="false">IF('Cover Sheet'!$AC$12="", "", 'Cover Sheet'!$AC$12)</f>
        <v>Hyderabad</v>
      </c>
      <c r="AB18" s="77" t="inlineStr">
        <f aca="false">IF('Cover Sheet'!$AC$14="","",'Cover Sheet'!$AC$14)</f>
        <is>
          <t/>
        </is>
      </c>
      <c r="AC18" s="77" t="inlineStr">
        <f aca="false">IF('Cover Sheet'!$AC$15="","",'Cover Sheet'!$AC$15)</f>
        <is>
          <t/>
        </is>
      </c>
      <c r="AD18" s="77" t="inlineStr">
        <f aca="false">IF('Cover Sheet'!$AC$17="","",'Cover Sheet'!$AC$17)</f>
        <is>
          <t/>
        </is>
      </c>
      <c r="AE18" s="77" t="str">
        <f aca="false">IF('Cover Sheet'!$AC$4="","",'Cover Sheet'!$AC$4)</f>
        <v>vivek.madinur2014@teachforindia.org</v>
      </c>
      <c r="AF18" s="77" t="inlineStr">
        <f aca="false">IF('Cover Sheet'!$AC$20="","",'Cover Sheet'!$AC$20)</f>
        <is>
          <t/>
        </is>
      </c>
      <c r="AG18" s="77" t="str">
        <f aca="false">IF('Cover Sheet'!$AC$19="","",'Cover Sheet'!$AC$19)</f>
        <v>karthik.rapaka@teachforindia.org</v>
      </c>
      <c r="AH18" s="77" t="str">
        <f aca="false">IF('Cover Sheet'!B21="", "", 'English Scores- Leveled papers'!B23)</f>
        <v>S.Swati</v>
      </c>
      <c r="AI18" s="77" t="str">
        <f aca="false">IF('Cover Sheet'!$B21="","",'Cover Sheet'!C21)</f>
        <v>Female</v>
      </c>
      <c r="AJ18" s="77" t="n">
        <f aca="false">IF('Cover Sheet'!$D21="","",'Cover Sheet'!D21)</f>
        <v>2</v>
      </c>
      <c r="AK18" s="77" t="inlineStr">
        <f aca="false">IF('Cover Sheet'!E21="","",'Cover Sheet'!E21)</f>
        <is>
          <t/>
        </is>
      </c>
      <c r="AL18" s="77" t="inlineStr">
        <f aca="false">IF('Cover Sheet'!F21="","",'Cover Sheet'!F21)</f>
        <is>
          <t/>
        </is>
      </c>
      <c r="AM18" s="77" t="inlineStr">
        <f aca="false">IF('Cover Sheet'!G21="","",'Cover Sheet'!G21)</f>
        <is>
          <t/>
        </is>
      </c>
      <c r="AN18" s="77" t="inlineStr">
        <f aca="false">IF('Cover Sheet'!H21="","",'Cover Sheet'!H21)</f>
        <is>
          <t/>
        </is>
      </c>
      <c r="AO18" s="77" t="inlineStr">
        <f aca="false">IF('Cover Sheet'!I21="","",'Cover Sheet'!I21)</f>
        <is>
          <t/>
        </is>
      </c>
      <c r="AP18" s="77" t="n">
        <f aca="false">IF('Cover Sheet'!J21="","",'Cover Sheet'!J21)</f>
        <v>0</v>
      </c>
      <c r="AQ18" s="77" t="n">
        <f aca="false">IF('Cover Sheet'!K21="","",'Cover Sheet'!K21)</f>
        <v>-0.5</v>
      </c>
      <c r="AR18" s="77" t="n">
        <f aca="false">IF('Cover Sheet'!L21="","",'Cover Sheet'!L21)</f>
        <v>0.5</v>
      </c>
      <c r="AS18" s="77" t="n">
        <f aca="false">IF('Cover Sheet'!M21="","",'Cover Sheet'!M21)</f>
        <v>1</v>
      </c>
      <c r="AT18" s="77" t="n">
        <f aca="false">IF('Cover Sheet'!N21="","",'Cover Sheet'!N21)</f>
        <v>0.5</v>
      </c>
      <c r="AU18" s="77" t="inlineStr">
        <f aca="false">IF('Cover Sheet'!O21="","",'Cover Sheet'!O21)</f>
        <is>
          <t/>
        </is>
      </c>
      <c r="AV18" s="77" t="inlineStr">
        <f aca="false">IF('Cover Sheet'!P21="","",'Cover Sheet'!P21)</f>
        <is>
          <t/>
        </is>
      </c>
      <c r="AW18" s="77" t="n">
        <f aca="false">IF('Cover Sheet'!Q21="","",'Cover Sheet'!Q21)</f>
        <v>0</v>
      </c>
      <c r="AX18" s="77" t="n">
        <f aca="false">IF('Cover Sheet'!R21="","",'Cover Sheet'!R21)</f>
        <v>0.0833333333333333</v>
      </c>
      <c r="AY18" s="77" t="n">
        <f aca="false">IF('Cover Sheet'!S21="","",'Cover Sheet'!S21)</f>
        <v>0.0833333333333333</v>
      </c>
      <c r="AZ18" s="79" t="n">
        <f aca="false">IF('Cover Sheet'!T21="","",'Cover Sheet'!T21)</f>
        <v>0</v>
      </c>
      <c r="BA18" s="79" t="n">
        <f aca="false">IF('Cover Sheet'!U21="","",'Cover Sheet'!U21)</f>
        <v>0.05</v>
      </c>
      <c r="BB18" s="79" t="n">
        <f aca="false">IF('Cover Sheet'!V21="","",'Cover Sheet'!V21)</f>
        <v>0.22</v>
      </c>
      <c r="BC18" s="79" t="n">
        <f aca="false">IF('Cover Sheet'!W21="","",'Cover Sheet'!W21)</f>
        <v>0.17</v>
      </c>
      <c r="BD18" s="79" t="inlineStr">
        <f aca="false">IF('Cover Sheet'!X21="","",'Cover Sheet'!X21)</f>
        <is>
          <t/>
        </is>
      </c>
      <c r="BE18" s="80" t="n">
        <f aca="false">'RC Mastery Check+Question type'!I21</f>
        <v>1</v>
      </c>
      <c r="BF18" s="80" t="inlineStr">
        <f aca="false">'RC Mastery Check+Question type'!J21</f>
        <is>
          <t/>
        </is>
      </c>
      <c r="BG18" s="80" t="n">
        <f aca="false">'RC Mastery Check+Question type'!K21</f>
        <v>0.7</v>
      </c>
      <c r="BH18" s="81" t="inlineStr">
        <f aca="false">IF('RC Mastery Check+Question type'!DR21="", "", 'RC Mastery Check+Question type'!DR21)</f>
        <is>
          <t/>
        </is>
      </c>
      <c r="BI18" s="81" t="inlineStr">
        <f aca="false">IF('RC Mastery Check+Question type'!EJ21="", "", 'RC Mastery Check+Question type'!EJ21)</f>
        <is>
          <t/>
        </is>
      </c>
      <c r="BJ18" s="81" t="inlineStr">
        <f aca="false">IF('RC Mastery Check+Question type'!EZ21="", "", 'RC Mastery Check+Question type'!EZ21)</f>
        <is>
          <t/>
        </is>
      </c>
      <c r="BK18" s="0" t="inlineStr">
        <f aca="false">'RF tracking'!C21</f>
        <is>
          <t/>
        </is>
      </c>
      <c r="BL18" s="0" t="inlineStr">
        <f aca="false">'RF tracking'!D21</f>
        <is>
          <t/>
        </is>
      </c>
      <c r="BM18" s="0" t="inlineStr">
        <f aca="false">'RF tracking'!X21</f>
        <is>
          <t/>
        </is>
      </c>
      <c r="BN18" s="0" t="inlineStr">
        <f aca="false">'RF tracking'!Y21</f>
        <is>
          <t/>
        </is>
      </c>
      <c r="BO18" s="82" t="inlineStr">
        <f aca="false">IF('RF tracking'!AQ21="", "", 'RF tracking'!AQ21)</f>
        <is>
          <t/>
        </is>
      </c>
      <c r="BP18" s="82" t="inlineStr">
        <f aca="false">'RC Mastery Check+Question type'!L21</f>
        <is>
          <t/>
        </is>
      </c>
      <c r="BQ18" s="82" t="n">
        <f aca="false">'RC Mastery Check+Question type'!M21</f>
        <v>0.7</v>
      </c>
      <c r="BR18" s="82" t="n">
        <f aca="false">'RC Mastery Check+Question type'!N21</f>
        <v>1</v>
      </c>
      <c r="BS18" s="82" t="inlineStr">
        <f aca="false">'RC Mastery Check+Question type'!O21</f>
        <is>
          <t/>
        </is>
      </c>
      <c r="BT18" s="82" t="inlineStr">
        <f aca="false">'RC Mastery Check+Question type'!P21</f>
        <is>
          <t/>
        </is>
      </c>
      <c r="BU18" s="82" t="inlineStr">
        <f aca="false">'RC Mastery Check+Question type'!Q21</f>
        <is>
          <t/>
        </is>
      </c>
      <c r="BV18" s="82" t="inlineStr">
        <f aca="false">'RC Mastery Check+Question type'!R21</f>
        <is>
          <t/>
        </is>
      </c>
      <c r="BW18" s="82" t="inlineStr">
        <f aca="false">'RC Mastery Check+Question type'!S21</f>
        <is>
          <t/>
        </is>
      </c>
      <c r="BX18" s="82" t="inlineStr">
        <f aca="false">'RC Mastery Check+Question type'!T21</f>
        <is>
          <t/>
        </is>
      </c>
      <c r="BY18" s="82" t="inlineStr">
        <f aca="false">'RC Mastery Check+Question type'!U21</f>
        <is>
          <t/>
        </is>
      </c>
      <c r="BZ18" s="82" t="inlineStr">
        <f aca="false">'RC Mastery Check+Question type'!V21</f>
        <is>
          <t/>
        </is>
      </c>
      <c r="CA18" s="82" t="inlineStr">
        <f aca="false">'RC Mastery Check+Question type'!W21</f>
        <is>
          <t/>
        </is>
      </c>
      <c r="CB18" s="82" t="inlineStr">
        <f aca="false">'RC Mastery Check+Question type'!X21</f>
        <is>
          <t/>
        </is>
      </c>
      <c r="CC18" s="83" t="str">
        <f aca="false">'RC Output Item+Section Type'!CC24</f>
        <v> </v>
      </c>
      <c r="CD18" s="83" t="str">
        <f aca="false">'RC Output Item+Section Type'!CD24</f>
        <v> </v>
      </c>
      <c r="CE18" s="83" t="str">
        <f aca="false">'RC Output Item+Section Type'!CE24</f>
        <v> </v>
      </c>
      <c r="CF18" s="83" t="str">
        <f aca="false">'RC Output Item+Section Type'!CF24</f>
        <v> </v>
      </c>
      <c r="CG18" s="83" t="str">
        <f aca="false">'RC Output Item+Section Type'!CG24</f>
        <v> </v>
      </c>
      <c r="CH18" s="83" t="str">
        <f aca="false">'RC Output Item+Section Type'!CH24</f>
        <v> </v>
      </c>
      <c r="CI18" s="83" t="str">
        <f aca="false">'RC Output Item+Section Type'!CI24</f>
        <v> </v>
      </c>
      <c r="CJ18" s="83" t="str">
        <f aca="false">'RC Output Item+Section Type'!CJ24</f>
        <v> </v>
      </c>
      <c r="CK18" s="83" t="str">
        <f aca="false">'RC Output Item+Section Type'!CK24</f>
        <v> </v>
      </c>
      <c r="CL18" s="83" t="str">
        <f aca="false">'RC Output Item+Section Type'!CL24</f>
        <v> </v>
      </c>
      <c r="CM18" s="83" t="str">
        <f aca="false">'RC Output Item+Section Type'!CM24</f>
        <v> </v>
      </c>
      <c r="CN18" s="83" t="str">
        <f aca="false">'RC Output Item+Section Type'!CN24</f>
        <v> </v>
      </c>
      <c r="CO18" s="0" t="n">
        <f aca="false">IF('S&amp;L'!B22="", "", 'S&amp;L'!B22)</f>
        <v>2</v>
      </c>
      <c r="CP18" s="0" t="n">
        <f aca="false">IF('S&amp;L'!C22="", "", 'S&amp;L'!C22)</f>
        <v>1</v>
      </c>
      <c r="CQ18" s="0" t="n">
        <f aca="false">IF('S&amp;L'!D22="", "", 'S&amp;L'!D22)</f>
        <v>1</v>
      </c>
      <c r="CR18" s="0" t="n">
        <f aca="false">IF('S&amp;L'!E22="", "", 'S&amp;L'!E22)</f>
        <v>1</v>
      </c>
      <c r="CS18" s="0" t="str">
        <f aca="false">IF('S&amp;L'!F22="", "", 'S&amp;L'!F22)</f>
        <v/>
      </c>
      <c r="CT18" s="0" t="inlineStr">
        <f aca="false">IF('S&amp;L'!H22="", "", 'S&amp;L'!H22)</f>
        <is>
          <t/>
        </is>
      </c>
      <c r="CU18" s="0" t="inlineStr">
        <f aca="false">IF('S&amp;L'!I22="", "", 'S&amp;L'!I22)</f>
        <is>
          <t/>
        </is>
      </c>
      <c r="CV18" s="0" t="inlineStr">
        <f aca="false">IF('S&amp;L'!J22="", "", 'S&amp;L'!J22)</f>
        <is>
          <t/>
        </is>
      </c>
      <c r="CW18" s="0" t="inlineStr">
        <f aca="false">IF('S&amp;L'!K22="", "", 'S&amp;L'!K22)</f>
        <is>
          <t/>
        </is>
      </c>
      <c r="CX18" s="0" t="inlineStr">
        <f aca="false">IF('S&amp;L'!L22="", "", 'S&amp;L'!L22)</f>
        <is>
          <t/>
        </is>
      </c>
      <c r="CY18" s="0" t="inlineStr">
        <f aca="false">IF('S&amp;L'!N22="", "", 'S&amp;L'!N22)</f>
        <is>
          <t/>
        </is>
      </c>
      <c r="CZ18" s="0" t="inlineStr">
        <f aca="false">IF('S&amp;L'!O22="", "", 'S&amp;L'!O22)</f>
        <is>
          <t/>
        </is>
      </c>
      <c r="DA18" s="0" t="inlineStr">
        <f aca="false">IF('S&amp;L'!P22="", "", 'S&amp;L'!P22)</f>
        <is>
          <t/>
        </is>
      </c>
      <c r="DB18" s="0" t="inlineStr">
        <f aca="false">IF('S&amp;L'!Q22="", "", 'S&amp;L'!Q22)</f>
        <is>
          <t/>
        </is>
      </c>
      <c r="DC18" s="0" t="inlineStr">
        <f aca="false">IF('S&amp;L'!R22="", "", 'S&amp;L'!R22)</f>
        <is>
          <t/>
        </is>
      </c>
      <c r="DD18" s="82" t="inlineStr">
        <f aca="false">IF('Math Scores'!E25="","",'Math Scores'!E25)</f>
        <is>
          <t/>
        </is>
      </c>
      <c r="DE18" s="84" t="n">
        <f aca="false">IF('Cover Sheet'!V21="","",'Cover Sheet'!V21)</f>
        <v>0.22</v>
      </c>
      <c r="DF18" s="84" t="inlineStr">
        <f aca="false">IF('Math Scores'!IE25="", "", 'Math Scores'!IE25)</f>
        <is>
          <t/>
        </is>
      </c>
      <c r="DG18" s="0" t="inlineStr">
        <f aca="false">IF('Math by question type'!C22="", "", 'Math by question type'!C22)</f>
        <is>
          <t/>
        </is>
      </c>
      <c r="DH18" s="84" t="inlineStr">
        <f aca="false">IF('Math by question type'!D22="", "", 'Math by question type'!D22)</f>
        <is>
          <t/>
        </is>
      </c>
      <c r="DI18" s="84" t="inlineStr">
        <f aca="false">IF('Math by question type'!E22="", "", 'Math by question type'!E22)</f>
        <is>
          <t/>
        </is>
      </c>
      <c r="DJ18" s="84" t="inlineStr">
        <f aca="false">IF('Math by question type'!F22="", "", 'Math by question type'!F22)</f>
        <is>
          <t/>
        </is>
      </c>
      <c r="DK18" s="84" t="inlineStr">
        <f aca="false">IF('Math by question type'!G22="", "", 'Math by question type'!G22)</f>
        <is>
          <t/>
        </is>
      </c>
      <c r="DL18" s="84" t="inlineStr">
        <f aca="false">IF('Math by question type'!H22="", "", 'Math by question type'!H22)</f>
        <is>
          <t/>
        </is>
      </c>
      <c r="DM18" s="84" t="n">
        <f aca="false">IF('Math by question type'!I22="", "", 'Math by question type'!I22)</f>
        <v>0.0476190476190476</v>
      </c>
      <c r="DN18" s="84" t="n">
        <f aca="false">IF('Math by question type'!J22="", "", 'Math by question type'!J22)</f>
        <v>0.419354838709678</v>
      </c>
      <c r="DO18" s="84" t="n">
        <f aca="false">IF('Math by question type'!K22="", "", 'Math by question type'!K22)</f>
        <v>0.259259259259259</v>
      </c>
      <c r="DP18" s="84" t="inlineStr">
        <f aca="false">IF('Math by question type'!L22="", "", 'Math by question type'!L22)</f>
        <is>
          <t/>
        </is>
      </c>
      <c r="DQ18" s="84" t="inlineStr">
        <f aca="false">IF('Math by question type'!M22="", "", 'Math by question type'!M22)</f>
        <is>
          <t/>
        </is>
      </c>
      <c r="DR18" s="84" t="inlineStr">
        <f aca="false">IF('Math by question type'!N22="", "", 'Math by question type'!N22)</f>
        <is>
          <t/>
        </is>
      </c>
      <c r="DS18" s="84" t="inlineStr">
        <f aca="false">IF('Math by question type'!O22="", "", 'Math by question type'!O22)</f>
        <is>
          <t/>
        </is>
      </c>
      <c r="DT18" s="84" t="inlineStr">
        <f aca="false">IF('Math by question type'!P22="", "", 'Math by question type'!P22)</f>
        <is>
          <t/>
        </is>
      </c>
      <c r="DU18" s="84" t="inlineStr">
        <f aca="false">IF('Math by question type'!Q22="", "", 'Math by question type'!Q22)</f>
        <is>
          <t/>
        </is>
      </c>
      <c r="DV18" s="84" t="inlineStr">
        <f aca="false">IF('Math by question type'!R22&lt;&gt;"",'Math by question type'!R22,'Math by question type'!U22)</f>
        <is>
          <t/>
        </is>
      </c>
      <c r="DW18" s="84" t="inlineStr">
        <f aca="false">IF('Math by question type'!S22&lt;&gt;"",'Math by question type'!S22,'Math by question type'!V22)</f>
        <is>
          <t/>
        </is>
      </c>
      <c r="DX18" s="84" t="inlineStr">
        <f aca="false">IF('Math by question type'!T22&lt;&gt;"",'Math by question type'!T22,'Math by question type'!W22)</f>
        <is>
          <t/>
        </is>
      </c>
      <c r="DY18" s="84" t="inlineStr">
        <f aca="false">IF('Math by question type'!X22&lt;&gt;"",'Math by question type'!X22,'Math by question type'!AA22)</f>
        <is>
          <t/>
        </is>
      </c>
      <c r="DZ18" s="84" t="inlineStr">
        <f aca="false">IF('Math by question type'!Y22&lt;&gt;"",'Math by question type'!Y22,'Math by question type'!AB22)</f>
        <is>
          <t/>
        </is>
      </c>
      <c r="EA18" s="84" t="inlineStr">
        <f aca="false">IF('Math by question type'!Z22&lt;&gt;"",'Math by question type'!Z22,'Math by question type'!AC22)</f>
        <is>
          <t/>
        </is>
      </c>
      <c r="EB18" s="84" t="inlineStr">
        <f aca="false">IF('Math Output by domain'!E22="", "", 'Math Output by domain'!E22)</f>
        <is>
          <t/>
        </is>
      </c>
      <c r="EC18" s="84" t="inlineStr">
        <f aca="false">IF('Math Output by domain'!F22="", "", 'Math Output by domain'!F22)</f>
        <is>
          <t/>
        </is>
      </c>
      <c r="ED18" s="84" t="inlineStr">
        <f aca="false">IF('Math Output by domain'!G22="", "", 'Math Output by domain'!G22)</f>
        <is>
          <t/>
        </is>
      </c>
      <c r="EE18" s="84" t="inlineStr">
        <f aca="false">IF('Math Output by domain'!H22="", "", 'Math Output by domain'!H22)</f>
        <is>
          <t/>
        </is>
      </c>
      <c r="EF18" s="84" t="inlineStr">
        <f aca="false">IF('Math Output by domain'!I22="", "", 'Math Output by domain'!I22)</f>
        <is>
          <t/>
        </is>
      </c>
      <c r="EG18" s="84" t="inlineStr">
        <f aca="false">IF('Math Output by domain'!J22="", "", 'Math Output by domain'!J22)</f>
        <is>
          <t/>
        </is>
      </c>
      <c r="EH18" s="84" t="inlineStr">
        <f aca="false">IF('Math Output by domain'!K22="", "", 'Math Output by domain'!K22)</f>
        <is>
          <t/>
        </is>
      </c>
      <c r="EI18" s="84" t="inlineStr">
        <f aca="false">IF('Math Output by domain'!L22="", "", 'Math Output by domain'!L22)</f>
        <is>
          <t/>
        </is>
      </c>
      <c r="EJ18" s="84" t="inlineStr">
        <f aca="false">IF('Math Output by domain'!M22="", "", 'Math Output by domain'!M22)</f>
        <is>
          <t/>
        </is>
      </c>
      <c r="EK18" s="84" t="inlineStr">
        <f aca="false">IF('Math Output by domain'!N22="", "", 'Math Output by domain'!N22)</f>
        <is>
          <t/>
        </is>
      </c>
      <c r="EL18" s="84" t="inlineStr">
        <f aca="false">IF('Math Output by domain'!O22="", "", 'Math Output by domain'!O22)</f>
        <is>
          <t/>
        </is>
      </c>
      <c r="EM18" s="84" t="n">
        <f aca="false">IF('Math Output by domain'!P22="", "", 'Math Output by domain'!P22)</f>
        <v>0.142857142857143</v>
      </c>
      <c r="EN18" s="84" t="n">
        <f aca="false">IF('Math Output by domain'!Q22="", "", 'Math Output by domain'!Q22)</f>
        <v>0.4</v>
      </c>
      <c r="EO18" s="84" t="n">
        <f aca="false">IF('Math Output by domain'!R22="", "", 'Math Output by domain'!R22)</f>
        <v>0.192307692307692</v>
      </c>
      <c r="EP18" s="84" t="n">
        <f aca="false">IF('Math Output by domain'!S22="", "", 'Math Output by domain'!S22)</f>
        <v>0</v>
      </c>
      <c r="EQ18" s="84" t="n">
        <f aca="false">IF('Math Output by domain'!T22="", "", 'Math Output by domain'!T22)</f>
        <v>0.208333333333333</v>
      </c>
      <c r="ER18" s="84" t="inlineStr">
        <f aca="false">IF('Math Output by domain'!U22="", "", 'Math Output by domain'!U22)</f>
        <is>
          <t/>
        </is>
      </c>
      <c r="ES18" s="84" t="inlineStr">
        <f aca="false">IF('Math Output by domain'!V22="", "", 'Math Output by domain'!V22)</f>
        <is>
          <t/>
        </is>
      </c>
      <c r="ET18" s="84" t="inlineStr">
        <f aca="false">IF('Math Output by domain'!W22="", "", 'Math Output by domain'!W22)</f>
        <is>
          <t/>
        </is>
      </c>
      <c r="EU18" s="84" t="inlineStr">
        <f aca="false">IF('Math Output by domain'!X22="", "", 'Math Output by domain'!X22)</f>
        <is>
          <t/>
        </is>
      </c>
      <c r="EV18" s="84" t="inlineStr">
        <f aca="false">IF('Math Output by domain'!Y22="", "", 'Math Output by domain'!Y22)</f>
        <is>
          <t/>
        </is>
      </c>
      <c r="EW18" s="84" t="inlineStr">
        <f aca="false">IF('Math Output by domain'!Z22="", "", 'Math Output by domain'!Z22)</f>
        <is>
          <t/>
        </is>
      </c>
      <c r="EX18" s="84" t="inlineStr">
        <f aca="false">IF('Math Output by domain'!AA22="", "", 'Math Output by domain'!AA22)</f>
        <is>
          <t/>
        </is>
      </c>
      <c r="EY18" s="84" t="inlineStr">
        <f aca="false">IF('Math Output by domain'!AB22="", "", 'Math Output by domain'!AB22)</f>
        <is>
          <t/>
        </is>
      </c>
      <c r="EZ18" s="84" t="inlineStr">
        <f aca="false">IF('Math Output by domain'!AC22="", "", 'Math Output by domain'!AC22)</f>
        <is>
          <t/>
        </is>
      </c>
      <c r="FA18" s="84" t="inlineStr">
        <f aca="false">IF('Math Output by domain'!AD22&lt;&gt;"", 'Math Output by domain'!AD22, 'Math Output by domain'!AH22)</f>
        <is>
          <t/>
        </is>
      </c>
      <c r="FB18" s="84" t="inlineStr">
        <f aca="false">IF('Math Output by domain'!AE22&lt;&gt;"", 'Math Output by domain'!AE22, 'Math Output by domain'!AI22)</f>
        <is>
          <t/>
        </is>
      </c>
      <c r="FC18" s="84" t="inlineStr">
        <f aca="false">IF('Math Output by domain'!AF22&lt;&gt;"", 'Math Output by domain'!AF22, 'Math Output by domain'!AJ22)</f>
        <is>
          <t/>
        </is>
      </c>
      <c r="FD18" s="84" t="inlineStr">
        <f aca="false">IF('Math Output by domain'!AG22="", "", 'Math Output by domain'!AG22)</f>
        <is>
          <t/>
        </is>
      </c>
      <c r="FE18" s="84" t="inlineStr">
        <f aca="false">IF('Math Output by domain'!AK22="", "", 'Math Output by domain'!AK22)</f>
        <is>
          <t/>
        </is>
      </c>
      <c r="FF18" s="84" t="str">
        <f aca="false">IF('Math Output by domain'!AL22&lt;&gt;"",  'Math Output by domain'!AL22, 'Math Output by domain'!AQ22)</f>
        <v/>
      </c>
      <c r="FG18" s="84" t="inlineStr">
        <f aca="false">IF('Math Output by domain'!AM22="", "", 'Math Output by domain'!AM22)</f>
        <is>
          <t/>
        </is>
      </c>
      <c r="FH18" s="84" t="str">
        <f aca="false">IF('Math Output by domain'!AN22&lt;&gt;"",  'Math Output by domain'!AN22, 'Math Output by domain'!AP22)</f>
        <v/>
      </c>
      <c r="FI18" s="84" t="inlineStr">
        <f aca="false">IF('Math Output by domain'!AO22="", "", 'Math Output by domain'!AO22)</f>
        <is>
          <t/>
        </is>
      </c>
    </row>
    <row r="19" customFormat="false" ht="12.75" hidden="false" customHeight="false" outlineLevel="0" collapsed="false">
      <c r="A19" s="77" t="n">
        <f aca="false">'Cover Sheet'!A22</f>
        <v>18</v>
      </c>
      <c r="B19" s="77" t="inlineStr">
        <f aca="false">IF('Cover Sheet'!$AC$13="","",'Cover Sheet'!$AC$13)</f>
        <is>
          <t/>
        </is>
      </c>
      <c r="C19" s="77" t="str">
        <f aca="false">'Cover Sheet'!$AC$1</f>
        <v>Vivek Madinur</v>
      </c>
      <c r="D19" s="77" t="n">
        <f aca="false">'Cover Sheet'!$AE$1</f>
        <v>0</v>
      </c>
      <c r="E19" s="77" t="n">
        <f aca="false">'Cover Sheet'!$AG$1</f>
        <v>0</v>
      </c>
      <c r="F19" s="77" t="n">
        <f aca="false">'Cover Sheet'!$AI$1</f>
        <v>0</v>
      </c>
      <c r="G19" s="77" t="n">
        <f aca="false">'Cover Sheet'!$AK$1</f>
        <v>0</v>
      </c>
      <c r="H19" s="77" t="n">
        <f aca="false">'Cover Sheet'!$AC$3</f>
        <v>0</v>
      </c>
      <c r="I19" s="77" t="n">
        <f aca="false">'Cover Sheet'!$AE$3</f>
        <v>0</v>
      </c>
      <c r="J19" s="77" t="n">
        <f aca="false">'Cover Sheet'!$AG$3</f>
        <v>0</v>
      </c>
      <c r="K19" s="77" t="n">
        <f aca="false">'Cover Sheet'!$AI$3</f>
        <v>0</v>
      </c>
      <c r="L19" s="77" t="n">
        <f aca="false">'Cover Sheet'!$AK$3</f>
        <v>0</v>
      </c>
      <c r="M19" s="77" t="n">
        <f aca="false">'Cover Sheet'!$AC$2</f>
        <v>2014</v>
      </c>
      <c r="N19" s="77" t="n">
        <f aca="false">'Cover Sheet'!$AE$2</f>
        <v>0</v>
      </c>
      <c r="O19" s="77" t="n">
        <f aca="false">'Cover Sheet'!$AG$2</f>
        <v>0</v>
      </c>
      <c r="P19" s="77" t="n">
        <f aca="false">'Cover Sheet'!$AI$2</f>
        <v>0</v>
      </c>
      <c r="Q19" s="77" t="n">
        <f aca="false">'Cover Sheet'!$AK$2</f>
        <v>0</v>
      </c>
      <c r="R19" s="77" t="str">
        <f aca="false">'Cover Sheet'!$AC$5</f>
        <v>Spandana</v>
      </c>
      <c r="S19" s="77" t="str">
        <f aca="false">'Cover Sheet'!$AC$6</f>
        <v>3rd</v>
      </c>
      <c r="T19" s="77" t="str">
        <f aca="false">'Cover Sheet'!$AC$7</f>
        <v>2nd YOI</v>
      </c>
      <c r="U19" s="77" t="str">
        <f aca="false">'Cover Sheet'!$AC$8</f>
        <v>Government School - No Fees</v>
      </c>
      <c r="V19" s="77" t="n">
        <f aca="false">'Cover Sheet'!$AC$9</f>
        <v>0</v>
      </c>
      <c r="W19" s="77" t="inlineStr">
        <f aca="false">IF('Cover Sheet'!$AC$10="","",'Cover Sheet'!$AC$10)</f>
        <is>
          <t/>
        </is>
      </c>
      <c r="X19" s="78" t="inlineStr">
        <f aca="false">IF('Cover Sheet'!$Y22="","",'Cover Sheet'!$Y22)</f>
        <is>
          <t/>
        </is>
      </c>
      <c r="Y19" s="78" t="inlineStr">
        <f aca="false">IF('Cover Sheet'!$Z22="","",'Cover Sheet'!$Z22)</f>
        <is>
          <t/>
        </is>
      </c>
      <c r="Z19" s="77" t="n">
        <f aca="false">'Cover Sheet'!$AC$11</f>
        <v>0</v>
      </c>
      <c r="AA19" s="77" t="str">
        <f aca="false">IF('Cover Sheet'!$AC$12="", "", 'Cover Sheet'!$AC$12)</f>
        <v>Hyderabad</v>
      </c>
      <c r="AB19" s="77" t="inlineStr">
        <f aca="false">IF('Cover Sheet'!$AC$14="","",'Cover Sheet'!$AC$14)</f>
        <is>
          <t/>
        </is>
      </c>
      <c r="AC19" s="77" t="inlineStr">
        <f aca="false">IF('Cover Sheet'!$AC$15="","",'Cover Sheet'!$AC$15)</f>
        <is>
          <t/>
        </is>
      </c>
      <c r="AD19" s="77" t="inlineStr">
        <f aca="false">IF('Cover Sheet'!$AC$17="","",'Cover Sheet'!$AC$17)</f>
        <is>
          <t/>
        </is>
      </c>
      <c r="AE19" s="77" t="str">
        <f aca="false">IF('Cover Sheet'!$AC$4="","",'Cover Sheet'!$AC$4)</f>
        <v>vivek.madinur2014@teachforindia.org</v>
      </c>
      <c r="AF19" s="77" t="inlineStr">
        <f aca="false">IF('Cover Sheet'!$AC$20="","",'Cover Sheet'!$AC$20)</f>
        <is>
          <t/>
        </is>
      </c>
      <c r="AG19" s="77" t="str">
        <f aca="false">IF('Cover Sheet'!$AC$19="","",'Cover Sheet'!$AC$19)</f>
        <v>karthik.rapaka@teachforindia.org</v>
      </c>
      <c r="AH19" s="77" t="str">
        <f aca="false">IF('Cover Sheet'!B22="", "", 'English Scores- Leveled papers'!B24)</f>
        <v>Sania Rehana</v>
      </c>
      <c r="AI19" s="77" t="str">
        <f aca="false">IF('Cover Sheet'!$B22="","",'Cover Sheet'!C22)</f>
        <v>Female</v>
      </c>
      <c r="AJ19" s="77" t="n">
        <f aca="false">IF('Cover Sheet'!$D22="","",'Cover Sheet'!D22)</f>
        <v>2</v>
      </c>
      <c r="AK19" s="77" t="inlineStr">
        <f aca="false">IF('Cover Sheet'!E22="","",'Cover Sheet'!E22)</f>
        <is>
          <t/>
        </is>
      </c>
      <c r="AL19" s="77" t="inlineStr">
        <f aca="false">IF('Cover Sheet'!F22="","",'Cover Sheet'!F22)</f>
        <is>
          <t/>
        </is>
      </c>
      <c r="AM19" s="77" t="inlineStr">
        <f aca="false">IF('Cover Sheet'!G22="","",'Cover Sheet'!G22)</f>
        <is>
          <t/>
        </is>
      </c>
      <c r="AN19" s="77" t="inlineStr">
        <f aca="false">IF('Cover Sheet'!H22="","",'Cover Sheet'!H22)</f>
        <is>
          <t/>
        </is>
      </c>
      <c r="AO19" s="77" t="inlineStr">
        <f aca="false">IF('Cover Sheet'!I22="","",'Cover Sheet'!I22)</f>
        <is>
          <t/>
        </is>
      </c>
      <c r="AP19" s="77" t="n">
        <f aca="false">IF('Cover Sheet'!J22="","",'Cover Sheet'!J22)</f>
        <v>0</v>
      </c>
      <c r="AQ19" s="77" t="n">
        <f aca="false">IF('Cover Sheet'!K22="","",'Cover Sheet'!K22)</f>
        <v>0</v>
      </c>
      <c r="AR19" s="77" t="n">
        <f aca="false">IF('Cover Sheet'!L22="","",'Cover Sheet'!L22)</f>
        <v>1.5</v>
      </c>
      <c r="AS19" s="77" t="n">
        <f aca="false">IF('Cover Sheet'!M22="","",'Cover Sheet'!M22)</f>
        <v>1.5</v>
      </c>
      <c r="AT19" s="77" t="n">
        <f aca="false">IF('Cover Sheet'!N22="","",'Cover Sheet'!N22)</f>
        <v>1.5</v>
      </c>
      <c r="AU19" s="77" t="inlineStr">
        <f aca="false">IF('Cover Sheet'!O22="","",'Cover Sheet'!O22)</f>
        <is>
          <t/>
        </is>
      </c>
      <c r="AV19" s="77" t="inlineStr">
        <f aca="false">IF('Cover Sheet'!P22="","",'Cover Sheet'!P22)</f>
        <is>
          <t/>
        </is>
      </c>
      <c r="AW19" s="77" t="inlineStr">
        <f aca="false">IF('Cover Sheet'!Q22="","",'Cover Sheet'!Q22)</f>
        <is>
          <t/>
        </is>
      </c>
      <c r="AX19" s="77" t="n">
        <f aca="false">IF('Cover Sheet'!R22="","",'Cover Sheet'!R22)</f>
        <v>0.583333333333333</v>
      </c>
      <c r="AY19" s="77" t="str">
        <f aca="false">IF('Cover Sheet'!S22="","",'Cover Sheet'!S22)</f>
        <v/>
      </c>
      <c r="AZ19" s="79" t="inlineStr">
        <f aca="false">IF('Cover Sheet'!T22="","",'Cover Sheet'!T22)</f>
        <is>
          <t/>
        </is>
      </c>
      <c r="BA19" s="79" t="n">
        <f aca="false">IF('Cover Sheet'!U22="","",'Cover Sheet'!U22)</f>
        <v>0.05</v>
      </c>
      <c r="BB19" s="79" t="n">
        <f aca="false">IF('Cover Sheet'!V22="","",'Cover Sheet'!V22)</f>
        <v>0.34</v>
      </c>
      <c r="BC19" s="79" t="n">
        <f aca="false">IF('Cover Sheet'!W22="","",'Cover Sheet'!W22)</f>
        <v>0.29</v>
      </c>
      <c r="BD19" s="79" t="inlineStr">
        <f aca="false">IF('Cover Sheet'!X22="","",'Cover Sheet'!X22)</f>
        <is>
          <t/>
        </is>
      </c>
      <c r="BE19" s="80" t="n">
        <f aca="false">'RC Mastery Check+Question type'!I22</f>
        <v>0.8</v>
      </c>
      <c r="BF19" s="80" t="n">
        <f aca="false">'RC Mastery Check+Question type'!J22</f>
        <v>0.3</v>
      </c>
      <c r="BG19" s="80" t="n">
        <f aca="false">'RC Mastery Check+Question type'!K22</f>
        <v>0.5</v>
      </c>
      <c r="BH19" s="81" t="inlineStr">
        <f aca="false">IF('RC Mastery Check+Question type'!DR22="", "", 'RC Mastery Check+Question type'!DR22)</f>
        <is>
          <t/>
        </is>
      </c>
      <c r="BI19" s="81" t="inlineStr">
        <f aca="false">IF('RC Mastery Check+Question type'!EJ22="", "", 'RC Mastery Check+Question type'!EJ22)</f>
        <is>
          <t/>
        </is>
      </c>
      <c r="BJ19" s="81" t="inlineStr">
        <f aca="false">IF('RC Mastery Check+Question type'!EZ22="", "", 'RC Mastery Check+Question type'!EZ22)</f>
        <is>
          <t/>
        </is>
      </c>
      <c r="BK19" s="0" t="inlineStr">
        <f aca="false">'RF tracking'!C22</f>
        <is>
          <t/>
        </is>
      </c>
      <c r="BL19" s="0" t="inlineStr">
        <f aca="false">'RF tracking'!D22</f>
        <is>
          <t/>
        </is>
      </c>
      <c r="BM19" s="0" t="inlineStr">
        <f aca="false">'RF tracking'!X22</f>
        <is>
          <t/>
        </is>
      </c>
      <c r="BN19" s="0" t="inlineStr">
        <f aca="false">'RF tracking'!Y22</f>
        <is>
          <t/>
        </is>
      </c>
      <c r="BO19" s="82" t="inlineStr">
        <f aca="false">IF('RF tracking'!AQ22="", "", 'RF tracking'!AQ22)</f>
        <is>
          <t/>
        </is>
      </c>
      <c r="BP19" s="82" t="str">
        <f aca="false">'RC Mastery Check+Question type'!L22</f>
        <v/>
      </c>
      <c r="BQ19" s="82" t="str">
        <f aca="false">'RC Mastery Check+Question type'!M22</f>
        <v/>
      </c>
      <c r="BR19" s="82" t="n">
        <f aca="false">'RC Mastery Check+Question type'!N22</f>
        <v>0.7</v>
      </c>
      <c r="BS19" s="82" t="n">
        <f aca="false">'RC Mastery Check+Question type'!O22</f>
        <v>0.5</v>
      </c>
      <c r="BT19" s="82" t="n">
        <f aca="false">'RC Mastery Check+Question type'!P22</f>
        <v>0.8</v>
      </c>
      <c r="BU19" s="82" t="n">
        <f aca="false">'RC Mastery Check+Question type'!Q22</f>
        <v>0.3</v>
      </c>
      <c r="BV19" s="82" t="str">
        <f aca="false">'RC Mastery Check+Question type'!R22</f>
        <v/>
      </c>
      <c r="BW19" s="82" t="str">
        <f aca="false">'RC Mastery Check+Question type'!S22</f>
        <v/>
      </c>
      <c r="BX19" s="82" t="str">
        <f aca="false">'RC Mastery Check+Question type'!T22</f>
        <v/>
      </c>
      <c r="BY19" s="82" t="str">
        <f aca="false">'RC Mastery Check+Question type'!U22</f>
        <v/>
      </c>
      <c r="BZ19" s="82" t="str">
        <f aca="false">'RC Mastery Check+Question type'!V22</f>
        <v/>
      </c>
      <c r="CA19" s="82" t="str">
        <f aca="false">'RC Mastery Check+Question type'!W22</f>
        <v/>
      </c>
      <c r="CB19" s="82" t="str">
        <f aca="false">'RC Mastery Check+Question type'!X22</f>
        <v/>
      </c>
      <c r="CC19" s="83" t="str">
        <f aca="false">'RC Output Item+Section Type'!CC25</f>
        <v> </v>
      </c>
      <c r="CD19" s="83" t="str">
        <f aca="false">'RC Output Item+Section Type'!CD25</f>
        <v> </v>
      </c>
      <c r="CE19" s="83" t="str">
        <f aca="false">'RC Output Item+Section Type'!CE25</f>
        <v> </v>
      </c>
      <c r="CF19" s="83" t="str">
        <f aca="false">'RC Output Item+Section Type'!CF25</f>
        <v> </v>
      </c>
      <c r="CG19" s="83" t="str">
        <f aca="false">'RC Output Item+Section Type'!CG25</f>
        <v> </v>
      </c>
      <c r="CH19" s="83" t="str">
        <f aca="false">'RC Output Item+Section Type'!CH25</f>
        <v> </v>
      </c>
      <c r="CI19" s="83" t="str">
        <f aca="false">'RC Output Item+Section Type'!CI25</f>
        <v> </v>
      </c>
      <c r="CJ19" s="83" t="str">
        <f aca="false">'RC Output Item+Section Type'!CJ25</f>
        <v> </v>
      </c>
      <c r="CK19" s="83" t="str">
        <f aca="false">'RC Output Item+Section Type'!CK25</f>
        <v> </v>
      </c>
      <c r="CL19" s="83" t="str">
        <f aca="false">'RC Output Item+Section Type'!CL25</f>
        <v> </v>
      </c>
      <c r="CM19" s="83" t="str">
        <f aca="false">'RC Output Item+Section Type'!CM25</f>
        <v> </v>
      </c>
      <c r="CN19" s="83" t="str">
        <f aca="false">'RC Output Item+Section Type'!CN25</f>
        <v> </v>
      </c>
      <c r="CO19" s="0" t="inlineStr">
        <f aca="false">IF('S&amp;L'!B23="", "", 'S&amp;L'!B23)</f>
        <is>
          <t/>
        </is>
      </c>
      <c r="CP19" s="0" t="inlineStr">
        <f aca="false">IF('S&amp;L'!C23="", "", 'S&amp;L'!C23)</f>
        <is>
          <t/>
        </is>
      </c>
      <c r="CQ19" s="0" t="inlineStr">
        <f aca="false">IF('S&amp;L'!D23="", "", 'S&amp;L'!D23)</f>
        <is>
          <t/>
        </is>
      </c>
      <c r="CR19" s="0" t="inlineStr">
        <f aca="false">IF('S&amp;L'!E23="", "", 'S&amp;L'!E23)</f>
        <is>
          <t/>
        </is>
      </c>
      <c r="CS19" s="0" t="inlineStr">
        <f aca="false">IF('S&amp;L'!F23="", "", 'S&amp;L'!F23)</f>
        <is>
          <t/>
        </is>
      </c>
      <c r="CT19" s="0" t="inlineStr">
        <f aca="false">IF('S&amp;L'!H23="", "", 'S&amp;L'!H23)</f>
        <is>
          <t/>
        </is>
      </c>
      <c r="CU19" s="0" t="inlineStr">
        <f aca="false">IF('S&amp;L'!I23="", "", 'S&amp;L'!I23)</f>
        <is>
          <t/>
        </is>
      </c>
      <c r="CV19" s="0" t="inlineStr">
        <f aca="false">IF('S&amp;L'!J23="", "", 'S&amp;L'!J23)</f>
        <is>
          <t/>
        </is>
      </c>
      <c r="CW19" s="0" t="inlineStr">
        <f aca="false">IF('S&amp;L'!K23="", "", 'S&amp;L'!K23)</f>
        <is>
          <t/>
        </is>
      </c>
      <c r="CX19" s="0" t="inlineStr">
        <f aca="false">IF('S&amp;L'!L23="", "", 'S&amp;L'!L23)</f>
        <is>
          <t/>
        </is>
      </c>
      <c r="CY19" s="0" t="inlineStr">
        <f aca="false">IF('S&amp;L'!N23="", "", 'S&amp;L'!N23)</f>
        <is>
          <t/>
        </is>
      </c>
      <c r="CZ19" s="0" t="inlineStr">
        <f aca="false">IF('S&amp;L'!O23="", "", 'S&amp;L'!O23)</f>
        <is>
          <t/>
        </is>
      </c>
      <c r="DA19" s="0" t="inlineStr">
        <f aca="false">IF('S&amp;L'!P23="", "", 'S&amp;L'!P23)</f>
        <is>
          <t/>
        </is>
      </c>
      <c r="DB19" s="0" t="inlineStr">
        <f aca="false">IF('S&amp;L'!Q23="", "", 'S&amp;L'!Q23)</f>
        <is>
          <t/>
        </is>
      </c>
      <c r="DC19" s="0" t="inlineStr">
        <f aca="false">IF('S&amp;L'!R23="", "", 'S&amp;L'!R23)</f>
        <is>
          <t/>
        </is>
      </c>
      <c r="DD19" s="82" t="inlineStr">
        <f aca="false">IF('Math Scores'!E26="","",'Math Scores'!E26)</f>
        <is>
          <t/>
        </is>
      </c>
      <c r="DE19" s="84" t="n">
        <f aca="false">IF('Cover Sheet'!V22="","",'Cover Sheet'!V22)</f>
        <v>0.34</v>
      </c>
      <c r="DF19" s="84" t="inlineStr">
        <f aca="false">IF('Math Scores'!IE26="", "", 'Math Scores'!IE26)</f>
        <is>
          <t/>
        </is>
      </c>
      <c r="DG19" s="0" t="inlineStr">
        <f aca="false">IF('Math by question type'!C23="", "", 'Math by question type'!C23)</f>
        <is>
          <t/>
        </is>
      </c>
      <c r="DH19" s="84" t="inlineStr">
        <f aca="false">IF('Math by question type'!D23="", "", 'Math by question type'!D23)</f>
        <is>
          <t/>
        </is>
      </c>
      <c r="DI19" s="84" t="inlineStr">
        <f aca="false">IF('Math by question type'!E23="", "", 'Math by question type'!E23)</f>
        <is>
          <t/>
        </is>
      </c>
      <c r="DJ19" s="84" t="inlineStr">
        <f aca="false">IF('Math by question type'!F23="", "", 'Math by question type'!F23)</f>
        <is>
          <t/>
        </is>
      </c>
      <c r="DK19" s="84" t="inlineStr">
        <f aca="false">IF('Math by question type'!G23="", "", 'Math by question type'!G23)</f>
        <is>
          <t/>
        </is>
      </c>
      <c r="DL19" s="84" t="inlineStr">
        <f aca="false">IF('Math by question type'!H23="", "", 'Math by question type'!H23)</f>
        <is>
          <t/>
        </is>
      </c>
      <c r="DM19" s="84" t="n">
        <f aca="false">IF('Math by question type'!I23="", "", 'Math by question type'!I23)</f>
        <v>0.166666666666667</v>
      </c>
      <c r="DN19" s="84" t="n">
        <f aca="false">IF('Math by question type'!J23="", "", 'Math by question type'!J23)</f>
        <v>0.645161290322581</v>
      </c>
      <c r="DO19" s="84" t="n">
        <f aca="false">IF('Math by question type'!K23="", "", 'Math by question type'!K23)</f>
        <v>0.259259259259259</v>
      </c>
      <c r="DP19" s="84" t="inlineStr">
        <f aca="false">IF('Math by question type'!L23="", "", 'Math by question type'!L23)</f>
        <is>
          <t/>
        </is>
      </c>
      <c r="DQ19" s="84" t="inlineStr">
        <f aca="false">IF('Math by question type'!M23="", "", 'Math by question type'!M23)</f>
        <is>
          <t/>
        </is>
      </c>
      <c r="DR19" s="84" t="inlineStr">
        <f aca="false">IF('Math by question type'!N23="", "", 'Math by question type'!N23)</f>
        <is>
          <t/>
        </is>
      </c>
      <c r="DS19" s="84" t="inlineStr">
        <f aca="false">IF('Math by question type'!O23="", "", 'Math by question type'!O23)</f>
        <is>
          <t/>
        </is>
      </c>
      <c r="DT19" s="84" t="inlineStr">
        <f aca="false">IF('Math by question type'!P23="", "", 'Math by question type'!P23)</f>
        <is>
          <t/>
        </is>
      </c>
      <c r="DU19" s="84" t="inlineStr">
        <f aca="false">IF('Math by question type'!Q23="", "", 'Math by question type'!Q23)</f>
        <is>
          <t/>
        </is>
      </c>
      <c r="DV19" s="84" t="inlineStr">
        <f aca="false">IF('Math by question type'!R23&lt;&gt;"",'Math by question type'!R23,'Math by question type'!U23)</f>
        <is>
          <t/>
        </is>
      </c>
      <c r="DW19" s="84" t="inlineStr">
        <f aca="false">IF('Math by question type'!S23&lt;&gt;"",'Math by question type'!S23,'Math by question type'!V23)</f>
        <is>
          <t/>
        </is>
      </c>
      <c r="DX19" s="84" t="inlineStr">
        <f aca="false">IF('Math by question type'!T23&lt;&gt;"",'Math by question type'!T23,'Math by question type'!W23)</f>
        <is>
          <t/>
        </is>
      </c>
      <c r="DY19" s="84" t="inlineStr">
        <f aca="false">IF('Math by question type'!X23&lt;&gt;"",'Math by question type'!X23,'Math by question type'!AA23)</f>
        <is>
          <t/>
        </is>
      </c>
      <c r="DZ19" s="84" t="inlineStr">
        <f aca="false">IF('Math by question type'!Y23&lt;&gt;"",'Math by question type'!Y23,'Math by question type'!AB23)</f>
        <is>
          <t/>
        </is>
      </c>
      <c r="EA19" s="84" t="inlineStr">
        <f aca="false">IF('Math by question type'!Z23&lt;&gt;"",'Math by question type'!Z23,'Math by question type'!AC23)</f>
        <is>
          <t/>
        </is>
      </c>
      <c r="EB19" s="84" t="inlineStr">
        <f aca="false">IF('Math Output by domain'!E23="", "", 'Math Output by domain'!E23)</f>
        <is>
          <t/>
        </is>
      </c>
      <c r="EC19" s="84" t="inlineStr">
        <f aca="false">IF('Math Output by domain'!F23="", "", 'Math Output by domain'!F23)</f>
        <is>
          <t/>
        </is>
      </c>
      <c r="ED19" s="84" t="inlineStr">
        <f aca="false">IF('Math Output by domain'!G23="", "", 'Math Output by domain'!G23)</f>
        <is>
          <t/>
        </is>
      </c>
      <c r="EE19" s="84" t="inlineStr">
        <f aca="false">IF('Math Output by domain'!H23="", "", 'Math Output by domain'!H23)</f>
        <is>
          <t/>
        </is>
      </c>
      <c r="EF19" s="84" t="inlineStr">
        <f aca="false">IF('Math Output by domain'!I23="", "", 'Math Output by domain'!I23)</f>
        <is>
          <t/>
        </is>
      </c>
      <c r="EG19" s="84" t="inlineStr">
        <f aca="false">IF('Math Output by domain'!J23="", "", 'Math Output by domain'!J23)</f>
        <is>
          <t/>
        </is>
      </c>
      <c r="EH19" s="84" t="inlineStr">
        <f aca="false">IF('Math Output by domain'!K23="", "", 'Math Output by domain'!K23)</f>
        <is>
          <t/>
        </is>
      </c>
      <c r="EI19" s="84" t="inlineStr">
        <f aca="false">IF('Math Output by domain'!L23="", "", 'Math Output by domain'!L23)</f>
        <is>
          <t/>
        </is>
      </c>
      <c r="EJ19" s="84" t="inlineStr">
        <f aca="false">IF('Math Output by domain'!M23="", "", 'Math Output by domain'!M23)</f>
        <is>
          <t/>
        </is>
      </c>
      <c r="EK19" s="84" t="inlineStr">
        <f aca="false">IF('Math Output by domain'!N23="", "", 'Math Output by domain'!N23)</f>
        <is>
          <t/>
        </is>
      </c>
      <c r="EL19" s="84" t="inlineStr">
        <f aca="false">IF('Math Output by domain'!O23="", "", 'Math Output by domain'!O23)</f>
        <is>
          <t/>
        </is>
      </c>
      <c r="EM19" s="84" t="n">
        <f aca="false">IF('Math Output by domain'!P23="", "", 'Math Output by domain'!P23)</f>
        <v>0.107142857142857</v>
      </c>
      <c r="EN19" s="84" t="n">
        <f aca="false">IF('Math Output by domain'!Q23="", "", 'Math Output by domain'!Q23)</f>
        <v>0.35</v>
      </c>
      <c r="EO19" s="84" t="n">
        <f aca="false">IF('Math Output by domain'!R23="", "", 'Math Output by domain'!R23)</f>
        <v>0.538461538461538</v>
      </c>
      <c r="EP19" s="84" t="n">
        <f aca="false">IF('Math Output by domain'!S23="", "", 'Math Output by domain'!S23)</f>
        <v>0</v>
      </c>
      <c r="EQ19" s="84" t="n">
        <f aca="false">IF('Math Output by domain'!T23="", "", 'Math Output by domain'!T23)</f>
        <v>0.416666666666667</v>
      </c>
      <c r="ER19" s="84" t="inlineStr">
        <f aca="false">IF('Math Output by domain'!U23="", "", 'Math Output by domain'!U23)</f>
        <is>
          <t/>
        </is>
      </c>
      <c r="ES19" s="84" t="inlineStr">
        <f aca="false">IF('Math Output by domain'!V23="", "", 'Math Output by domain'!V23)</f>
        <is>
          <t/>
        </is>
      </c>
      <c r="ET19" s="84" t="inlineStr">
        <f aca="false">IF('Math Output by domain'!W23="", "", 'Math Output by domain'!W23)</f>
        <is>
          <t/>
        </is>
      </c>
      <c r="EU19" s="84" t="inlineStr">
        <f aca="false">IF('Math Output by domain'!X23="", "", 'Math Output by domain'!X23)</f>
        <is>
          <t/>
        </is>
      </c>
      <c r="EV19" s="84" t="inlineStr">
        <f aca="false">IF('Math Output by domain'!Y23="", "", 'Math Output by domain'!Y23)</f>
        <is>
          <t/>
        </is>
      </c>
      <c r="EW19" s="84" t="inlineStr">
        <f aca="false">IF('Math Output by domain'!Z23="", "", 'Math Output by domain'!Z23)</f>
        <is>
          <t/>
        </is>
      </c>
      <c r="EX19" s="84" t="inlineStr">
        <f aca="false">IF('Math Output by domain'!AA23="", "", 'Math Output by domain'!AA23)</f>
        <is>
          <t/>
        </is>
      </c>
      <c r="EY19" s="84" t="inlineStr">
        <f aca="false">IF('Math Output by domain'!AB23="", "", 'Math Output by domain'!AB23)</f>
        <is>
          <t/>
        </is>
      </c>
      <c r="EZ19" s="84" t="inlineStr">
        <f aca="false">IF('Math Output by domain'!AC23="", "", 'Math Output by domain'!AC23)</f>
        <is>
          <t/>
        </is>
      </c>
      <c r="FA19" s="84" t="inlineStr">
        <f aca="false">IF('Math Output by domain'!AD23&lt;&gt;"", 'Math Output by domain'!AD23, 'Math Output by domain'!AH23)</f>
        <is>
          <t/>
        </is>
      </c>
      <c r="FB19" s="84" t="inlineStr">
        <f aca="false">IF('Math Output by domain'!AE23&lt;&gt;"", 'Math Output by domain'!AE23, 'Math Output by domain'!AI23)</f>
        <is>
          <t/>
        </is>
      </c>
      <c r="FC19" s="84" t="inlineStr">
        <f aca="false">IF('Math Output by domain'!AF23&lt;&gt;"", 'Math Output by domain'!AF23, 'Math Output by domain'!AJ23)</f>
        <is>
          <t/>
        </is>
      </c>
      <c r="FD19" s="84" t="inlineStr">
        <f aca="false">IF('Math Output by domain'!AG23="", "", 'Math Output by domain'!AG23)</f>
        <is>
          <t/>
        </is>
      </c>
      <c r="FE19" s="84" t="inlineStr">
        <f aca="false">IF('Math Output by domain'!AK23="", "", 'Math Output by domain'!AK23)</f>
        <is>
          <t/>
        </is>
      </c>
      <c r="FF19" s="84" t="str">
        <f aca="false">IF('Math Output by domain'!AL23&lt;&gt;"",  'Math Output by domain'!AL23, 'Math Output by domain'!AQ23)</f>
        <v/>
      </c>
      <c r="FG19" s="84" t="inlineStr">
        <f aca="false">IF('Math Output by domain'!AM23="", "", 'Math Output by domain'!AM23)</f>
        <is>
          <t/>
        </is>
      </c>
      <c r="FH19" s="84" t="str">
        <f aca="false">IF('Math Output by domain'!AN23&lt;&gt;"",  'Math Output by domain'!AN23, 'Math Output by domain'!AP23)</f>
        <v/>
      </c>
      <c r="FI19" s="84" t="inlineStr">
        <f aca="false">IF('Math Output by domain'!AO23="", "", 'Math Output by domain'!AO23)</f>
        <is>
          <t/>
        </is>
      </c>
    </row>
    <row r="20" customFormat="false" ht="12.75" hidden="false" customHeight="false" outlineLevel="0" collapsed="false">
      <c r="A20" s="77" t="n">
        <f aca="false">'Cover Sheet'!A23</f>
        <v>19</v>
      </c>
      <c r="B20" s="77" t="inlineStr">
        <f aca="false">IF('Cover Sheet'!$AC$13="","",'Cover Sheet'!$AC$13)</f>
        <is>
          <t/>
        </is>
      </c>
      <c r="C20" s="77" t="str">
        <f aca="false">'Cover Sheet'!$AC$1</f>
        <v>Vivek Madinur</v>
      </c>
      <c r="D20" s="77" t="n">
        <f aca="false">'Cover Sheet'!$AE$1</f>
        <v>0</v>
      </c>
      <c r="E20" s="77" t="n">
        <f aca="false">'Cover Sheet'!$AG$1</f>
        <v>0</v>
      </c>
      <c r="F20" s="77" t="n">
        <f aca="false">'Cover Sheet'!$AI$1</f>
        <v>0</v>
      </c>
      <c r="G20" s="77" t="n">
        <f aca="false">'Cover Sheet'!$AK$1</f>
        <v>0</v>
      </c>
      <c r="H20" s="77" t="n">
        <f aca="false">'Cover Sheet'!$AC$3</f>
        <v>0</v>
      </c>
      <c r="I20" s="77" t="n">
        <f aca="false">'Cover Sheet'!$AE$3</f>
        <v>0</v>
      </c>
      <c r="J20" s="77" t="n">
        <f aca="false">'Cover Sheet'!$AG$3</f>
        <v>0</v>
      </c>
      <c r="K20" s="77" t="n">
        <f aca="false">'Cover Sheet'!$AI$3</f>
        <v>0</v>
      </c>
      <c r="L20" s="77" t="n">
        <f aca="false">'Cover Sheet'!$AK$3</f>
        <v>0</v>
      </c>
      <c r="M20" s="77" t="n">
        <f aca="false">'Cover Sheet'!$AC$2</f>
        <v>2014</v>
      </c>
      <c r="N20" s="77" t="n">
        <f aca="false">'Cover Sheet'!$AE$2</f>
        <v>0</v>
      </c>
      <c r="O20" s="77" t="n">
        <f aca="false">'Cover Sheet'!$AG$2</f>
        <v>0</v>
      </c>
      <c r="P20" s="77" t="n">
        <f aca="false">'Cover Sheet'!$AI$2</f>
        <v>0</v>
      </c>
      <c r="Q20" s="77" t="n">
        <f aca="false">'Cover Sheet'!$AK$2</f>
        <v>0</v>
      </c>
      <c r="R20" s="77" t="str">
        <f aca="false">'Cover Sheet'!$AC$5</f>
        <v>Spandana</v>
      </c>
      <c r="S20" s="77" t="str">
        <f aca="false">'Cover Sheet'!$AC$6</f>
        <v>3rd</v>
      </c>
      <c r="T20" s="77" t="str">
        <f aca="false">'Cover Sheet'!$AC$7</f>
        <v>2nd YOI</v>
      </c>
      <c r="U20" s="77" t="str">
        <f aca="false">'Cover Sheet'!$AC$8</f>
        <v>Government School - No Fees</v>
      </c>
      <c r="V20" s="77" t="n">
        <f aca="false">'Cover Sheet'!$AC$9</f>
        <v>0</v>
      </c>
      <c r="W20" s="77" t="inlineStr">
        <f aca="false">IF('Cover Sheet'!$AC$10="","",'Cover Sheet'!$AC$10)</f>
        <is>
          <t/>
        </is>
      </c>
      <c r="X20" s="78" t="inlineStr">
        <f aca="false">IF('Cover Sheet'!$Y23="","",'Cover Sheet'!$Y23)</f>
        <is>
          <t/>
        </is>
      </c>
      <c r="Y20" s="78" t="inlineStr">
        <f aca="false">IF('Cover Sheet'!$Z23="","",'Cover Sheet'!$Z23)</f>
        <is>
          <t/>
        </is>
      </c>
      <c r="Z20" s="77" t="n">
        <f aca="false">'Cover Sheet'!$AC$11</f>
        <v>0</v>
      </c>
      <c r="AA20" s="77" t="str">
        <f aca="false">IF('Cover Sheet'!$AC$12="", "", 'Cover Sheet'!$AC$12)</f>
        <v>Hyderabad</v>
      </c>
      <c r="AB20" s="77" t="inlineStr">
        <f aca="false">IF('Cover Sheet'!$AC$14="","",'Cover Sheet'!$AC$14)</f>
        <is>
          <t/>
        </is>
      </c>
      <c r="AC20" s="77" t="inlineStr">
        <f aca="false">IF('Cover Sheet'!$AC$15="","",'Cover Sheet'!$AC$15)</f>
        <is>
          <t/>
        </is>
      </c>
      <c r="AD20" s="77" t="inlineStr">
        <f aca="false">IF('Cover Sheet'!$AC$17="","",'Cover Sheet'!$AC$17)</f>
        <is>
          <t/>
        </is>
      </c>
      <c r="AE20" s="77" t="str">
        <f aca="false">IF('Cover Sheet'!$AC$4="","",'Cover Sheet'!$AC$4)</f>
        <v>vivek.madinur2014@teachforindia.org</v>
      </c>
      <c r="AF20" s="77" t="inlineStr">
        <f aca="false">IF('Cover Sheet'!$AC$20="","",'Cover Sheet'!$AC$20)</f>
        <is>
          <t/>
        </is>
      </c>
      <c r="AG20" s="77" t="str">
        <f aca="false">IF('Cover Sheet'!$AC$19="","",'Cover Sheet'!$AC$19)</f>
        <v>karthik.rapaka@teachforindia.org</v>
      </c>
      <c r="AH20" s="77" t="str">
        <f aca="false">IF('Cover Sheet'!B23="", "", 'English Scores- Leveled papers'!B25)</f>
        <v>Sri Vidya</v>
      </c>
      <c r="AI20" s="77" t="str">
        <f aca="false">IF('Cover Sheet'!$B23="","",'Cover Sheet'!C23)</f>
        <v>Female</v>
      </c>
      <c r="AJ20" s="77" t="n">
        <f aca="false">IF('Cover Sheet'!$D23="","",'Cover Sheet'!D23)</f>
        <v>2</v>
      </c>
      <c r="AK20" s="77" t="inlineStr">
        <f aca="false">IF('Cover Sheet'!E23="","",'Cover Sheet'!E23)</f>
        <is>
          <t/>
        </is>
      </c>
      <c r="AL20" s="77" t="inlineStr">
        <f aca="false">IF('Cover Sheet'!F23="","",'Cover Sheet'!F23)</f>
        <is>
          <t/>
        </is>
      </c>
      <c r="AM20" s="77" t="inlineStr">
        <f aca="false">IF('Cover Sheet'!G23="","",'Cover Sheet'!G23)</f>
        <is>
          <t/>
        </is>
      </c>
      <c r="AN20" s="77" t="inlineStr">
        <f aca="false">IF('Cover Sheet'!H23="","",'Cover Sheet'!H23)</f>
        <is>
          <t/>
        </is>
      </c>
      <c r="AO20" s="77" t="inlineStr">
        <f aca="false">IF('Cover Sheet'!I23="","",'Cover Sheet'!I23)</f>
        <is>
          <t/>
        </is>
      </c>
      <c r="AP20" s="77" t="n">
        <f aca="false">IF('Cover Sheet'!J23="","",'Cover Sheet'!J23)</f>
        <v>1</v>
      </c>
      <c r="AQ20" s="77" t="n">
        <f aca="false">IF('Cover Sheet'!K23="","",'Cover Sheet'!K23)</f>
        <v>1.5</v>
      </c>
      <c r="AR20" s="77" t="n">
        <f aca="false">IF('Cover Sheet'!L23="","",'Cover Sheet'!L23)</f>
        <v>1.5</v>
      </c>
      <c r="AS20" s="77" t="n">
        <f aca="false">IF('Cover Sheet'!M23="","",'Cover Sheet'!M23)</f>
        <v>1</v>
      </c>
      <c r="AT20" s="77" t="n">
        <f aca="false">IF('Cover Sheet'!N23="","",'Cover Sheet'!N23)</f>
        <v>2.5</v>
      </c>
      <c r="AU20" s="77" t="inlineStr">
        <f aca="false">IF('Cover Sheet'!O23="","",'Cover Sheet'!O23)</f>
        <is>
          <t/>
        </is>
      </c>
      <c r="AV20" s="77" t="inlineStr">
        <f aca="false">IF('Cover Sheet'!P23="","",'Cover Sheet'!P23)</f>
        <is>
          <t/>
        </is>
      </c>
      <c r="AW20" s="77" t="n">
        <f aca="false">IF('Cover Sheet'!Q23="","",'Cover Sheet'!Q23)</f>
        <v>0.5</v>
      </c>
      <c r="AX20" s="77" t="n">
        <f aca="false">IF('Cover Sheet'!R23="","",'Cover Sheet'!R23)</f>
        <v>1.66666666666667</v>
      </c>
      <c r="AY20" s="77" t="n">
        <f aca="false">IF('Cover Sheet'!S23="","",'Cover Sheet'!S23)</f>
        <v>1.16666666666667</v>
      </c>
      <c r="AZ20" s="79" t="n">
        <f aca="false">IF('Cover Sheet'!T23="","",'Cover Sheet'!T23)</f>
        <v>0.48</v>
      </c>
      <c r="BA20" s="79" t="n">
        <f aca="false">IF('Cover Sheet'!U23="","",'Cover Sheet'!U23)</f>
        <v>0.63</v>
      </c>
      <c r="BB20" s="79" t="n">
        <f aca="false">IF('Cover Sheet'!V23="","",'Cover Sheet'!V23)</f>
        <v>0.855</v>
      </c>
      <c r="BC20" s="79" t="n">
        <f aca="false">IF('Cover Sheet'!W23="","",'Cover Sheet'!W23)</f>
        <v>0.225</v>
      </c>
      <c r="BD20" s="79" t="inlineStr">
        <f aca="false">IF('Cover Sheet'!X23="","",'Cover Sheet'!X23)</f>
        <is>
          <t/>
        </is>
      </c>
      <c r="BE20" s="80" t="n">
        <f aca="false">'RC Mastery Check+Question type'!I23</f>
        <v>0.7</v>
      </c>
      <c r="BF20" s="80" t="str">
        <f aca="false">'RC Mastery Check+Question type'!J23</f>
        <v/>
      </c>
      <c r="BG20" s="80" t="n">
        <f aca="false">'RC Mastery Check+Question type'!K23</f>
        <v>0.8</v>
      </c>
      <c r="BH20" s="81" t="inlineStr">
        <f aca="false">IF('RC Mastery Check+Question type'!DR23="", "", 'RC Mastery Check+Question type'!DR23)</f>
        <is>
          <t/>
        </is>
      </c>
      <c r="BI20" s="81" t="inlineStr">
        <f aca="false">IF('RC Mastery Check+Question type'!EJ23="", "", 'RC Mastery Check+Question type'!EJ23)</f>
        <is>
          <t/>
        </is>
      </c>
      <c r="BJ20" s="81" t="inlineStr">
        <f aca="false">IF('RC Mastery Check+Question type'!EZ23="", "", 'RC Mastery Check+Question type'!EZ23)</f>
        <is>
          <t/>
        </is>
      </c>
      <c r="BK20" s="0" t="inlineStr">
        <f aca="false">'RF tracking'!C23</f>
        <is>
          <t/>
        </is>
      </c>
      <c r="BL20" s="0" t="inlineStr">
        <f aca="false">'RF tracking'!D23</f>
        <is>
          <t/>
        </is>
      </c>
      <c r="BM20" s="0" t="inlineStr">
        <f aca="false">'RF tracking'!X23</f>
        <is>
          <t/>
        </is>
      </c>
      <c r="BN20" s="0" t="inlineStr">
        <f aca="false">'RF tracking'!Y23</f>
        <is>
          <t/>
        </is>
      </c>
      <c r="BO20" s="82" t="inlineStr">
        <f aca="false">IF('RF tracking'!AQ23="", "", 'RF tracking'!AQ23)</f>
        <is>
          <t/>
        </is>
      </c>
      <c r="BP20" s="82" t="str">
        <f aca="false">'RC Mastery Check+Question type'!L23</f>
        <v/>
      </c>
      <c r="BQ20" s="82" t="str">
        <f aca="false">'RC Mastery Check+Question type'!M23</f>
        <v/>
      </c>
      <c r="BR20" s="82" t="str">
        <f aca="false">'RC Mastery Check+Question type'!N23</f>
        <v/>
      </c>
      <c r="BS20" s="82" t="str">
        <f aca="false">'RC Mastery Check+Question type'!O23</f>
        <v/>
      </c>
      <c r="BT20" s="82" t="str">
        <f aca="false">'RC Mastery Check+Question type'!P23</f>
        <v/>
      </c>
      <c r="BU20" s="82" t="n">
        <f aca="false">'RC Mastery Check+Question type'!Q23</f>
        <v>0.8</v>
      </c>
      <c r="BV20" s="82" t="n">
        <f aca="false">'RC Mastery Check+Question type'!R23</f>
        <v>0.7</v>
      </c>
      <c r="BW20" s="82" t="str">
        <f aca="false">'RC Mastery Check+Question type'!S23</f>
        <v/>
      </c>
      <c r="BX20" s="82" t="n">
        <f aca="false">'RC Mastery Check+Question type'!T23</f>
        <v>0.5</v>
      </c>
      <c r="BY20" s="82" t="str">
        <f aca="false">'RC Mastery Check+Question type'!U23</f>
        <v/>
      </c>
      <c r="BZ20" s="82" t="str">
        <f aca="false">'RC Mastery Check+Question type'!V23</f>
        <v/>
      </c>
      <c r="CA20" s="82" t="str">
        <f aca="false">'RC Mastery Check+Question type'!W23</f>
        <v/>
      </c>
      <c r="CB20" s="82" t="str">
        <f aca="false">'RC Mastery Check+Question type'!X23</f>
        <v/>
      </c>
      <c r="CC20" s="83" t="str">
        <f aca="false">'RC Output Item+Section Type'!CC26</f>
        <v> </v>
      </c>
      <c r="CD20" s="83" t="str">
        <f aca="false">'RC Output Item+Section Type'!CD26</f>
        <v> </v>
      </c>
      <c r="CE20" s="83" t="str">
        <f aca="false">'RC Output Item+Section Type'!CE26</f>
        <v> </v>
      </c>
      <c r="CF20" s="83" t="str">
        <f aca="false">'RC Output Item+Section Type'!CF26</f>
        <v> </v>
      </c>
      <c r="CG20" s="83" t="str">
        <f aca="false">'RC Output Item+Section Type'!CG26</f>
        <v> </v>
      </c>
      <c r="CH20" s="83" t="str">
        <f aca="false">'RC Output Item+Section Type'!CH26</f>
        <v> </v>
      </c>
      <c r="CI20" s="83" t="str">
        <f aca="false">'RC Output Item+Section Type'!CI26</f>
        <v> </v>
      </c>
      <c r="CJ20" s="83" t="str">
        <f aca="false">'RC Output Item+Section Type'!CJ26</f>
        <v> </v>
      </c>
      <c r="CK20" s="83" t="str">
        <f aca="false">'RC Output Item+Section Type'!CK26</f>
        <v> </v>
      </c>
      <c r="CL20" s="83" t="str">
        <f aca="false">'RC Output Item+Section Type'!CL26</f>
        <v> </v>
      </c>
      <c r="CM20" s="83" t="str">
        <f aca="false">'RC Output Item+Section Type'!CM26</f>
        <v> </v>
      </c>
      <c r="CN20" s="83" t="str">
        <f aca="false">'RC Output Item+Section Type'!CN26</f>
        <v> </v>
      </c>
      <c r="CO20" s="0" t="n">
        <f aca="false">IF('S&amp;L'!B24="", "", 'S&amp;L'!B24)</f>
        <v>4</v>
      </c>
      <c r="CP20" s="0" t="n">
        <f aca="false">IF('S&amp;L'!C24="", "", 'S&amp;L'!C24)</f>
        <v>3</v>
      </c>
      <c r="CQ20" s="0" t="n">
        <f aca="false">IF('S&amp;L'!D24="", "", 'S&amp;L'!D24)</f>
        <v>3</v>
      </c>
      <c r="CR20" s="0" t="n">
        <f aca="false">IF('S&amp;L'!E24="", "", 'S&amp;L'!E24)</f>
        <v>3</v>
      </c>
      <c r="CS20" s="0" t="n">
        <f aca="false">IF('S&amp;L'!F24="", "", 'S&amp;L'!F24)</f>
        <v>4</v>
      </c>
      <c r="CT20" s="0" t="inlineStr">
        <f aca="false">IF('S&amp;L'!H24="", "", 'S&amp;L'!H24)</f>
        <is>
          <t/>
        </is>
      </c>
      <c r="CU20" s="0" t="inlineStr">
        <f aca="false">IF('S&amp;L'!I24="", "", 'S&amp;L'!I24)</f>
        <is>
          <t/>
        </is>
      </c>
      <c r="CV20" s="0" t="inlineStr">
        <f aca="false">IF('S&amp;L'!J24="", "", 'S&amp;L'!J24)</f>
        <is>
          <t/>
        </is>
      </c>
      <c r="CW20" s="0" t="inlineStr">
        <f aca="false">IF('S&amp;L'!K24="", "", 'S&amp;L'!K24)</f>
        <is>
          <t/>
        </is>
      </c>
      <c r="CX20" s="0" t="inlineStr">
        <f aca="false">IF('S&amp;L'!L24="", "", 'S&amp;L'!L24)</f>
        <is>
          <t/>
        </is>
      </c>
      <c r="CY20" s="0" t="inlineStr">
        <f aca="false">IF('S&amp;L'!N24="", "", 'S&amp;L'!N24)</f>
        <is>
          <t/>
        </is>
      </c>
      <c r="CZ20" s="0" t="inlineStr">
        <f aca="false">IF('S&amp;L'!O24="", "", 'S&amp;L'!O24)</f>
        <is>
          <t/>
        </is>
      </c>
      <c r="DA20" s="0" t="inlineStr">
        <f aca="false">IF('S&amp;L'!P24="", "", 'S&amp;L'!P24)</f>
        <is>
          <t/>
        </is>
      </c>
      <c r="DB20" s="0" t="inlineStr">
        <f aca="false">IF('S&amp;L'!Q24="", "", 'S&amp;L'!Q24)</f>
        <is>
          <t/>
        </is>
      </c>
      <c r="DC20" s="0" t="inlineStr">
        <f aca="false">IF('S&amp;L'!R24="", "", 'S&amp;L'!R24)</f>
        <is>
          <t/>
        </is>
      </c>
      <c r="DD20" s="82" t="inlineStr">
        <f aca="false">IF('Math Scores'!E27="","",'Math Scores'!E27)</f>
        <is>
          <t/>
        </is>
      </c>
      <c r="DE20" s="84" t="n">
        <f aca="false">IF('Cover Sheet'!V23="","",'Cover Sheet'!V23)</f>
        <v>0.855</v>
      </c>
      <c r="DF20" s="84" t="inlineStr">
        <f aca="false">IF('Math Scores'!IE27="", "", 'Math Scores'!IE27)</f>
        <is>
          <t/>
        </is>
      </c>
      <c r="DG20" s="0" t="inlineStr">
        <f aca="false">IF('Math by question type'!C24="", "", 'Math by question type'!C24)</f>
        <is>
          <t/>
        </is>
      </c>
      <c r="DH20" s="84" t="inlineStr">
        <f aca="false">IF('Math by question type'!D24="", "", 'Math by question type'!D24)</f>
        <is>
          <t/>
        </is>
      </c>
      <c r="DI20" s="84" t="inlineStr">
        <f aca="false">IF('Math by question type'!E24="", "", 'Math by question type'!E24)</f>
        <is>
          <t/>
        </is>
      </c>
      <c r="DJ20" s="84" t="inlineStr">
        <f aca="false">IF('Math by question type'!F24="", "", 'Math by question type'!F24)</f>
        <is>
          <t/>
        </is>
      </c>
      <c r="DK20" s="84" t="inlineStr">
        <f aca="false">IF('Math by question type'!G24="", "", 'Math by question type'!G24)</f>
        <is>
          <t/>
        </is>
      </c>
      <c r="DL20" s="84" t="inlineStr">
        <f aca="false">IF('Math by question type'!H24="", "", 'Math by question type'!H24)</f>
        <is>
          <t/>
        </is>
      </c>
      <c r="DM20" s="84" t="n">
        <f aca="false">IF('Math by question type'!I24="", "", 'Math by question type'!I24)</f>
        <v>0.761904761904762</v>
      </c>
      <c r="DN20" s="84" t="n">
        <f aca="false">IF('Math by question type'!J24="", "", 'Math by question type'!J24)</f>
        <v>0.854838709677419</v>
      </c>
      <c r="DO20" s="84" t="n">
        <f aca="false">IF('Math by question type'!K24="", "", 'Math by question type'!K24)</f>
        <v>1</v>
      </c>
      <c r="DP20" s="84" t="inlineStr">
        <f aca="false">IF('Math by question type'!L24="", "", 'Math by question type'!L24)</f>
        <is>
          <t/>
        </is>
      </c>
      <c r="DQ20" s="84" t="inlineStr">
        <f aca="false">IF('Math by question type'!M24="", "", 'Math by question type'!M24)</f>
        <is>
          <t/>
        </is>
      </c>
      <c r="DR20" s="84" t="inlineStr">
        <f aca="false">IF('Math by question type'!N24="", "", 'Math by question type'!N24)</f>
        <is>
          <t/>
        </is>
      </c>
      <c r="DS20" s="84" t="inlineStr">
        <f aca="false">IF('Math by question type'!O24="", "", 'Math by question type'!O24)</f>
        <is>
          <t/>
        </is>
      </c>
      <c r="DT20" s="84" t="inlineStr">
        <f aca="false">IF('Math by question type'!P24="", "", 'Math by question type'!P24)</f>
        <is>
          <t/>
        </is>
      </c>
      <c r="DU20" s="84" t="inlineStr">
        <f aca="false">IF('Math by question type'!Q24="", "", 'Math by question type'!Q24)</f>
        <is>
          <t/>
        </is>
      </c>
      <c r="DV20" s="84" t="inlineStr">
        <f aca="false">IF('Math by question type'!R24&lt;&gt;"",'Math by question type'!R24,'Math by question type'!U24)</f>
        <is>
          <t/>
        </is>
      </c>
      <c r="DW20" s="84" t="inlineStr">
        <f aca="false">IF('Math by question type'!S24&lt;&gt;"",'Math by question type'!S24,'Math by question type'!V24)</f>
        <is>
          <t/>
        </is>
      </c>
      <c r="DX20" s="84" t="inlineStr">
        <f aca="false">IF('Math by question type'!T24&lt;&gt;"",'Math by question type'!T24,'Math by question type'!W24)</f>
        <is>
          <t/>
        </is>
      </c>
      <c r="DY20" s="84" t="inlineStr">
        <f aca="false">IF('Math by question type'!X24&lt;&gt;"",'Math by question type'!X24,'Math by question type'!AA24)</f>
        <is>
          <t/>
        </is>
      </c>
      <c r="DZ20" s="84" t="inlineStr">
        <f aca="false">IF('Math by question type'!Y24&lt;&gt;"",'Math by question type'!Y24,'Math by question type'!AB24)</f>
        <is>
          <t/>
        </is>
      </c>
      <c r="EA20" s="84" t="inlineStr">
        <f aca="false">IF('Math by question type'!Z24&lt;&gt;"",'Math by question type'!Z24,'Math by question type'!AC24)</f>
        <is>
          <t/>
        </is>
      </c>
      <c r="EB20" s="84" t="inlineStr">
        <f aca="false">IF('Math Output by domain'!E24="", "", 'Math Output by domain'!E24)</f>
        <is>
          <t/>
        </is>
      </c>
      <c r="EC20" s="84" t="inlineStr">
        <f aca="false">IF('Math Output by domain'!F24="", "", 'Math Output by domain'!F24)</f>
        <is>
          <t/>
        </is>
      </c>
      <c r="ED20" s="84" t="inlineStr">
        <f aca="false">IF('Math Output by domain'!G24="", "", 'Math Output by domain'!G24)</f>
        <is>
          <t/>
        </is>
      </c>
      <c r="EE20" s="84" t="inlineStr">
        <f aca="false">IF('Math Output by domain'!H24="", "", 'Math Output by domain'!H24)</f>
        <is>
          <t/>
        </is>
      </c>
      <c r="EF20" s="84" t="inlineStr">
        <f aca="false">IF('Math Output by domain'!I24="", "", 'Math Output by domain'!I24)</f>
        <is>
          <t/>
        </is>
      </c>
      <c r="EG20" s="84" t="inlineStr">
        <f aca="false">IF('Math Output by domain'!J24="", "", 'Math Output by domain'!J24)</f>
        <is>
          <t/>
        </is>
      </c>
      <c r="EH20" s="84" t="inlineStr">
        <f aca="false">IF('Math Output by domain'!K24="", "", 'Math Output by domain'!K24)</f>
        <is>
          <t/>
        </is>
      </c>
      <c r="EI20" s="84" t="inlineStr">
        <f aca="false">IF('Math Output by domain'!L24="", "", 'Math Output by domain'!L24)</f>
        <is>
          <t/>
        </is>
      </c>
      <c r="EJ20" s="84" t="inlineStr">
        <f aca="false">IF('Math Output by domain'!M24="", "", 'Math Output by domain'!M24)</f>
        <is>
          <t/>
        </is>
      </c>
      <c r="EK20" s="84" t="inlineStr">
        <f aca="false">IF('Math Output by domain'!N24="", "", 'Math Output by domain'!N24)</f>
        <is>
          <t/>
        </is>
      </c>
      <c r="EL20" s="84" t="inlineStr">
        <f aca="false">IF('Math Output by domain'!O24="", "", 'Math Output by domain'!O24)</f>
        <is>
          <t/>
        </is>
      </c>
      <c r="EM20" s="84" t="n">
        <f aca="false">IF('Math Output by domain'!P24="", "", 'Math Output by domain'!P24)</f>
        <v>0.928571428571429</v>
      </c>
      <c r="EN20" s="84" t="n">
        <f aca="false">IF('Math Output by domain'!Q24="", "", 'Math Output by domain'!Q24)</f>
        <v>1</v>
      </c>
      <c r="EO20" s="84" t="n">
        <f aca="false">IF('Math Output by domain'!R24="", "", 'Math Output by domain'!R24)</f>
        <v>0.75</v>
      </c>
      <c r="EP20" s="84" t="n">
        <f aca="false">IF('Math Output by domain'!S24="", "", 'Math Output by domain'!S24)</f>
        <v>1</v>
      </c>
      <c r="EQ20" s="84" t="n">
        <f aca="false">IF('Math Output by domain'!T24="", "", 'Math Output by domain'!T24)</f>
        <v>0.75</v>
      </c>
      <c r="ER20" s="84" t="inlineStr">
        <f aca="false">IF('Math Output by domain'!U24="", "", 'Math Output by domain'!U24)</f>
        <is>
          <t/>
        </is>
      </c>
      <c r="ES20" s="84" t="inlineStr">
        <f aca="false">IF('Math Output by domain'!V24="", "", 'Math Output by domain'!V24)</f>
        <is>
          <t/>
        </is>
      </c>
      <c r="ET20" s="84" t="inlineStr">
        <f aca="false">IF('Math Output by domain'!W24="", "", 'Math Output by domain'!W24)</f>
        <is>
          <t/>
        </is>
      </c>
      <c r="EU20" s="84" t="inlineStr">
        <f aca="false">IF('Math Output by domain'!X24="", "", 'Math Output by domain'!X24)</f>
        <is>
          <t/>
        </is>
      </c>
      <c r="EV20" s="84" t="inlineStr">
        <f aca="false">IF('Math Output by domain'!Y24="", "", 'Math Output by domain'!Y24)</f>
        <is>
          <t/>
        </is>
      </c>
      <c r="EW20" s="84" t="inlineStr">
        <f aca="false">IF('Math Output by domain'!Z24="", "", 'Math Output by domain'!Z24)</f>
        <is>
          <t/>
        </is>
      </c>
      <c r="EX20" s="84" t="inlineStr">
        <f aca="false">IF('Math Output by domain'!AA24="", "", 'Math Output by domain'!AA24)</f>
        <is>
          <t/>
        </is>
      </c>
      <c r="EY20" s="84" t="inlineStr">
        <f aca="false">IF('Math Output by domain'!AB24="", "", 'Math Output by domain'!AB24)</f>
        <is>
          <t/>
        </is>
      </c>
      <c r="EZ20" s="84" t="inlineStr">
        <f aca="false">IF('Math Output by domain'!AC24="", "", 'Math Output by domain'!AC24)</f>
        <is>
          <t/>
        </is>
      </c>
      <c r="FA20" s="84" t="inlineStr">
        <f aca="false">IF('Math Output by domain'!AD24&lt;&gt;"", 'Math Output by domain'!AD24, 'Math Output by domain'!AH24)</f>
        <is>
          <t/>
        </is>
      </c>
      <c r="FB20" s="84" t="inlineStr">
        <f aca="false">IF('Math Output by domain'!AE24&lt;&gt;"", 'Math Output by domain'!AE24, 'Math Output by domain'!AI24)</f>
        <is>
          <t/>
        </is>
      </c>
      <c r="FC20" s="84" t="inlineStr">
        <f aca="false">IF('Math Output by domain'!AF24&lt;&gt;"", 'Math Output by domain'!AF24, 'Math Output by domain'!AJ24)</f>
        <is>
          <t/>
        </is>
      </c>
      <c r="FD20" s="84" t="inlineStr">
        <f aca="false">IF('Math Output by domain'!AG24="", "", 'Math Output by domain'!AG24)</f>
        <is>
          <t/>
        </is>
      </c>
      <c r="FE20" s="84" t="inlineStr">
        <f aca="false">IF('Math Output by domain'!AK24="", "", 'Math Output by domain'!AK24)</f>
        <is>
          <t/>
        </is>
      </c>
      <c r="FF20" s="84" t="str">
        <f aca="false">IF('Math Output by domain'!AL24&lt;&gt;"",  'Math Output by domain'!AL24, 'Math Output by domain'!AQ24)</f>
        <v/>
      </c>
      <c r="FG20" s="84" t="inlineStr">
        <f aca="false">IF('Math Output by domain'!AM24="", "", 'Math Output by domain'!AM24)</f>
        <is>
          <t/>
        </is>
      </c>
      <c r="FH20" s="84" t="str">
        <f aca="false">IF('Math Output by domain'!AN24&lt;&gt;"",  'Math Output by domain'!AN24, 'Math Output by domain'!AP24)</f>
        <v/>
      </c>
      <c r="FI20" s="84" t="inlineStr">
        <f aca="false">IF('Math Output by domain'!AO24="", "", 'Math Output by domain'!AO24)</f>
        <is>
          <t/>
        </is>
      </c>
    </row>
    <row r="21" customFormat="false" ht="12.75" hidden="false" customHeight="false" outlineLevel="0" collapsed="false">
      <c r="A21" s="77" t="n">
        <f aca="false">'Cover Sheet'!A24</f>
        <v>20</v>
      </c>
      <c r="B21" s="77" t="inlineStr">
        <f aca="false">IF('Cover Sheet'!$AC$13="","",'Cover Sheet'!$AC$13)</f>
        <is>
          <t/>
        </is>
      </c>
      <c r="C21" s="77" t="str">
        <f aca="false">'Cover Sheet'!$AC$1</f>
        <v>Vivek Madinur</v>
      </c>
      <c r="D21" s="77" t="n">
        <f aca="false">'Cover Sheet'!$AE$1</f>
        <v>0</v>
      </c>
      <c r="E21" s="77" t="n">
        <f aca="false">'Cover Sheet'!$AG$1</f>
        <v>0</v>
      </c>
      <c r="F21" s="77" t="n">
        <f aca="false">'Cover Sheet'!$AI$1</f>
        <v>0</v>
      </c>
      <c r="G21" s="77" t="n">
        <f aca="false">'Cover Sheet'!$AK$1</f>
        <v>0</v>
      </c>
      <c r="H21" s="77" t="n">
        <f aca="false">'Cover Sheet'!$AC$3</f>
        <v>0</v>
      </c>
      <c r="I21" s="77" t="n">
        <f aca="false">'Cover Sheet'!$AE$3</f>
        <v>0</v>
      </c>
      <c r="J21" s="77" t="n">
        <f aca="false">'Cover Sheet'!$AG$3</f>
        <v>0</v>
      </c>
      <c r="K21" s="77" t="n">
        <f aca="false">'Cover Sheet'!$AI$3</f>
        <v>0</v>
      </c>
      <c r="L21" s="77" t="n">
        <f aca="false">'Cover Sheet'!$AK$3</f>
        <v>0</v>
      </c>
      <c r="M21" s="77" t="n">
        <f aca="false">'Cover Sheet'!$AC$2</f>
        <v>2014</v>
      </c>
      <c r="N21" s="77" t="n">
        <f aca="false">'Cover Sheet'!$AE$2</f>
        <v>0</v>
      </c>
      <c r="O21" s="77" t="n">
        <f aca="false">'Cover Sheet'!$AG$2</f>
        <v>0</v>
      </c>
      <c r="P21" s="77" t="n">
        <f aca="false">'Cover Sheet'!$AI$2</f>
        <v>0</v>
      </c>
      <c r="Q21" s="77" t="n">
        <f aca="false">'Cover Sheet'!$AK$2</f>
        <v>0</v>
      </c>
      <c r="R21" s="77" t="str">
        <f aca="false">'Cover Sheet'!$AC$5</f>
        <v>Spandana</v>
      </c>
      <c r="S21" s="77" t="str">
        <f aca="false">'Cover Sheet'!$AC$6</f>
        <v>3rd</v>
      </c>
      <c r="T21" s="77" t="str">
        <f aca="false">'Cover Sheet'!$AC$7</f>
        <v>2nd YOI</v>
      </c>
      <c r="U21" s="77" t="str">
        <f aca="false">'Cover Sheet'!$AC$8</f>
        <v>Government School - No Fees</v>
      </c>
      <c r="V21" s="77" t="n">
        <f aca="false">'Cover Sheet'!$AC$9</f>
        <v>0</v>
      </c>
      <c r="W21" s="77" t="inlineStr">
        <f aca="false">IF('Cover Sheet'!$AC$10="","",'Cover Sheet'!$AC$10)</f>
        <is>
          <t/>
        </is>
      </c>
      <c r="X21" s="78" t="inlineStr">
        <f aca="false">IF('Cover Sheet'!$Y24="","",'Cover Sheet'!$Y24)</f>
        <is>
          <t/>
        </is>
      </c>
      <c r="Y21" s="78" t="inlineStr">
        <f aca="false">IF('Cover Sheet'!$Z24="","",'Cover Sheet'!$Z24)</f>
        <is>
          <t/>
        </is>
      </c>
      <c r="Z21" s="77" t="n">
        <f aca="false">'Cover Sheet'!$AC$11</f>
        <v>0</v>
      </c>
      <c r="AA21" s="77" t="str">
        <f aca="false">IF('Cover Sheet'!$AC$12="", "", 'Cover Sheet'!$AC$12)</f>
        <v>Hyderabad</v>
      </c>
      <c r="AB21" s="77" t="inlineStr">
        <f aca="false">IF('Cover Sheet'!$AC$14="","",'Cover Sheet'!$AC$14)</f>
        <is>
          <t/>
        </is>
      </c>
      <c r="AC21" s="77" t="inlineStr">
        <f aca="false">IF('Cover Sheet'!$AC$15="","",'Cover Sheet'!$AC$15)</f>
        <is>
          <t/>
        </is>
      </c>
      <c r="AD21" s="77" t="inlineStr">
        <f aca="false">IF('Cover Sheet'!$AC$17="","",'Cover Sheet'!$AC$17)</f>
        <is>
          <t/>
        </is>
      </c>
      <c r="AE21" s="77" t="str">
        <f aca="false">IF('Cover Sheet'!$AC$4="","",'Cover Sheet'!$AC$4)</f>
        <v>vivek.madinur2014@teachforindia.org</v>
      </c>
      <c r="AF21" s="77" t="inlineStr">
        <f aca="false">IF('Cover Sheet'!$AC$20="","",'Cover Sheet'!$AC$20)</f>
        <is>
          <t/>
        </is>
      </c>
      <c r="AG21" s="77" t="str">
        <f aca="false">IF('Cover Sheet'!$AC$19="","",'Cover Sheet'!$AC$19)</f>
        <v>karthik.rapaka@teachforindia.org</v>
      </c>
      <c r="AH21" s="77" t="str">
        <f aca="false">IF('Cover Sheet'!B24="", "", 'English Scores- Leveled papers'!B26)</f>
        <v>Lakshmi Narayan</v>
      </c>
      <c r="AI21" s="77" t="str">
        <f aca="false">IF('Cover Sheet'!$B24="","",'Cover Sheet'!C24)</f>
        <v>Male</v>
      </c>
      <c r="AJ21" s="77" t="n">
        <f aca="false">IF('Cover Sheet'!$D24="","",'Cover Sheet'!D24)</f>
        <v>1</v>
      </c>
      <c r="AK21" s="77" t="inlineStr">
        <f aca="false">IF('Cover Sheet'!E24="","",'Cover Sheet'!E24)</f>
        <is>
          <t/>
        </is>
      </c>
      <c r="AL21" s="77" t="inlineStr">
        <f aca="false">IF('Cover Sheet'!F24="","",'Cover Sheet'!F24)</f>
        <is>
          <t/>
        </is>
      </c>
      <c r="AM21" s="77" t="inlineStr">
        <f aca="false">IF('Cover Sheet'!G24="","",'Cover Sheet'!G24)</f>
        <is>
          <t/>
        </is>
      </c>
      <c r="AN21" s="77" t="inlineStr">
        <f aca="false">IF('Cover Sheet'!H24="","",'Cover Sheet'!H24)</f>
        <is>
          <t/>
        </is>
      </c>
      <c r="AO21" s="77" t="inlineStr">
        <f aca="false">IF('Cover Sheet'!I24="","",'Cover Sheet'!I24)</f>
        <is>
          <t/>
        </is>
      </c>
      <c r="AP21" s="77" t="inlineStr">
        <f aca="false">IF('Cover Sheet'!J24="","",'Cover Sheet'!J24)</f>
        <is>
          <t/>
        </is>
      </c>
      <c r="AQ21" s="77" t="inlineStr">
        <f aca="false">IF('Cover Sheet'!K24="","",'Cover Sheet'!K24)</f>
        <is>
          <t/>
        </is>
      </c>
      <c r="AR21" s="77" t="str">
        <f aca="false">IF('Cover Sheet'!L24="","",'Cover Sheet'!L24)</f>
        <v/>
      </c>
      <c r="AS21" s="77" t="str">
        <f aca="false">IF('Cover Sheet'!M24="","",'Cover Sheet'!M24)</f>
        <v/>
      </c>
      <c r="AT21" s="77" t="n">
        <f aca="false">IF('Cover Sheet'!N24="","",'Cover Sheet'!N24)</f>
        <v>2.5</v>
      </c>
      <c r="AU21" s="77" t="inlineStr">
        <f aca="false">IF('Cover Sheet'!O24="","",'Cover Sheet'!O24)</f>
        <is>
          <t/>
        </is>
      </c>
      <c r="AV21" s="77" t="inlineStr">
        <f aca="false">IF('Cover Sheet'!P24="","",'Cover Sheet'!P24)</f>
        <is>
          <t/>
        </is>
      </c>
      <c r="AW21" s="77" t="inlineStr">
        <f aca="false">IF('Cover Sheet'!Q24="","",'Cover Sheet'!Q24)</f>
        <is>
          <t/>
        </is>
      </c>
      <c r="AX21" s="77" t="inlineStr">
        <f aca="false">IF('Cover Sheet'!R24="","",'Cover Sheet'!R24)</f>
        <is>
          <t/>
        </is>
      </c>
      <c r="AY21" s="77" t="inlineStr">
        <f aca="false">IF('Cover Sheet'!S24="","",'Cover Sheet'!S24)</f>
        <is>
          <t/>
        </is>
      </c>
      <c r="AZ21" s="79" t="n">
        <f aca="false">IF('Cover Sheet'!T24="","",'Cover Sheet'!T24)</f>
        <v>0.05</v>
      </c>
      <c r="BA21" s="79" t="n">
        <f aca="false">IF('Cover Sheet'!U24="","",'Cover Sheet'!U24)</f>
        <v>0.2</v>
      </c>
      <c r="BB21" s="79" t="n">
        <f aca="false">IF('Cover Sheet'!V24="","",'Cover Sheet'!V24)</f>
        <v>0.75</v>
      </c>
      <c r="BC21" s="79" t="n">
        <f aca="false">IF('Cover Sheet'!W24="","",'Cover Sheet'!W24)</f>
        <v>0.55</v>
      </c>
      <c r="BD21" s="79" t="inlineStr">
        <f aca="false">IF('Cover Sheet'!X24="","",'Cover Sheet'!X24)</f>
        <is>
          <t/>
        </is>
      </c>
      <c r="BE21" s="80" t="n">
        <f aca="false">'RC Mastery Check+Question type'!I24</f>
        <v>0.8</v>
      </c>
      <c r="BF21" s="80" t="n">
        <f aca="false">'RC Mastery Check+Question type'!J24</f>
        <v>0.5</v>
      </c>
      <c r="BG21" s="80" t="n">
        <f aca="false">'RC Mastery Check+Question type'!K24</f>
        <v>0.6</v>
      </c>
      <c r="BH21" s="81" t="inlineStr">
        <f aca="false">IF('RC Mastery Check+Question type'!DR24="", "", 'RC Mastery Check+Question type'!DR24)</f>
        <is>
          <t/>
        </is>
      </c>
      <c r="BI21" s="81" t="inlineStr">
        <f aca="false">IF('RC Mastery Check+Question type'!EJ24="", "", 'RC Mastery Check+Question type'!EJ24)</f>
        <is>
          <t/>
        </is>
      </c>
      <c r="BJ21" s="81" t="inlineStr">
        <f aca="false">IF('RC Mastery Check+Question type'!EZ24="", "", 'RC Mastery Check+Question type'!EZ24)</f>
        <is>
          <t/>
        </is>
      </c>
      <c r="BK21" s="0" t="inlineStr">
        <f aca="false">'RF tracking'!C24</f>
        <is>
          <t/>
        </is>
      </c>
      <c r="BL21" s="0" t="inlineStr">
        <f aca="false">'RF tracking'!D24</f>
        <is>
          <t/>
        </is>
      </c>
      <c r="BM21" s="0" t="inlineStr">
        <f aca="false">'RF tracking'!X24</f>
        <is>
          <t/>
        </is>
      </c>
      <c r="BN21" s="0" t="inlineStr">
        <f aca="false">'RF tracking'!Y24</f>
        <is>
          <t/>
        </is>
      </c>
      <c r="BO21" s="82" t="inlineStr">
        <f aca="false">IF('RF tracking'!AQ24="", "", 'RF tracking'!AQ24)</f>
        <is>
          <t/>
        </is>
      </c>
      <c r="BP21" s="82" t="str">
        <f aca="false">'RC Mastery Check+Question type'!L24</f>
        <v/>
      </c>
      <c r="BQ21" s="82" t="str">
        <f aca="false">'RC Mastery Check+Question type'!M24</f>
        <v/>
      </c>
      <c r="BR21" s="82" t="str">
        <f aca="false">'RC Mastery Check+Question type'!N24</f>
        <v/>
      </c>
      <c r="BS21" s="82" t="n">
        <f aca="false">'RC Mastery Check+Question type'!O24</f>
        <v>1</v>
      </c>
      <c r="BT21" s="82" t="n">
        <f aca="false">'RC Mastery Check+Question type'!P24</f>
        <v>0.5</v>
      </c>
      <c r="BU21" s="82" t="n">
        <f aca="false">'RC Mastery Check+Question type'!Q24</f>
        <v>0.6</v>
      </c>
      <c r="BV21" s="82" t="n">
        <f aca="false">'RC Mastery Check+Question type'!R24</f>
        <v>0.8</v>
      </c>
      <c r="BW21" s="82" t="n">
        <f aca="false">'RC Mastery Check+Question type'!S24</f>
        <v>0.5</v>
      </c>
      <c r="BX21" s="82" t="str">
        <f aca="false">'RC Mastery Check+Question type'!T24</f>
        <v/>
      </c>
      <c r="BY21" s="82" t="str">
        <f aca="false">'RC Mastery Check+Question type'!U24</f>
        <v/>
      </c>
      <c r="BZ21" s="82" t="str">
        <f aca="false">'RC Mastery Check+Question type'!V24</f>
        <v/>
      </c>
      <c r="CA21" s="82" t="str">
        <f aca="false">'RC Mastery Check+Question type'!W24</f>
        <v/>
      </c>
      <c r="CB21" s="82" t="str">
        <f aca="false">'RC Mastery Check+Question type'!X24</f>
        <v/>
      </c>
      <c r="CC21" s="83" t="str">
        <f aca="false">'RC Output Item+Section Type'!CC27</f>
        <v> </v>
      </c>
      <c r="CD21" s="83" t="str">
        <f aca="false">'RC Output Item+Section Type'!CD27</f>
        <v> </v>
      </c>
      <c r="CE21" s="83" t="str">
        <f aca="false">'RC Output Item+Section Type'!CE27</f>
        <v> </v>
      </c>
      <c r="CF21" s="83" t="str">
        <f aca="false">'RC Output Item+Section Type'!CF27</f>
        <v> </v>
      </c>
      <c r="CG21" s="83" t="str">
        <f aca="false">'RC Output Item+Section Type'!CG27</f>
        <v> </v>
      </c>
      <c r="CH21" s="83" t="str">
        <f aca="false">'RC Output Item+Section Type'!CH27</f>
        <v> </v>
      </c>
      <c r="CI21" s="83" t="str">
        <f aca="false">'RC Output Item+Section Type'!CI27</f>
        <v> </v>
      </c>
      <c r="CJ21" s="83" t="str">
        <f aca="false">'RC Output Item+Section Type'!CJ27</f>
        <v> </v>
      </c>
      <c r="CK21" s="83" t="str">
        <f aca="false">'RC Output Item+Section Type'!CK27</f>
        <v> </v>
      </c>
      <c r="CL21" s="83" t="str">
        <f aca="false">'RC Output Item+Section Type'!CL27</f>
        <v> </v>
      </c>
      <c r="CM21" s="83" t="str">
        <f aca="false">'RC Output Item+Section Type'!CM27</f>
        <v> </v>
      </c>
      <c r="CN21" s="83" t="str">
        <f aca="false">'RC Output Item+Section Type'!CN27</f>
        <v> </v>
      </c>
      <c r="CO21" s="0" t="inlineStr">
        <f aca="false">IF('S&amp;L'!B25="", "", 'S&amp;L'!B25)</f>
        <is>
          <t/>
        </is>
      </c>
      <c r="CP21" s="0" t="inlineStr">
        <f aca="false">IF('S&amp;L'!C25="", "", 'S&amp;L'!C25)</f>
        <is>
          <t/>
        </is>
      </c>
      <c r="CQ21" s="0" t="inlineStr">
        <f aca="false">IF('S&amp;L'!D25="", "", 'S&amp;L'!D25)</f>
        <is>
          <t/>
        </is>
      </c>
      <c r="CR21" s="0" t="inlineStr">
        <f aca="false">IF('S&amp;L'!E25="", "", 'S&amp;L'!E25)</f>
        <is>
          <t/>
        </is>
      </c>
      <c r="CS21" s="0" t="inlineStr">
        <f aca="false">IF('S&amp;L'!F25="", "", 'S&amp;L'!F25)</f>
        <is>
          <t/>
        </is>
      </c>
      <c r="CT21" s="0" t="inlineStr">
        <f aca="false">IF('S&amp;L'!H25="", "", 'S&amp;L'!H25)</f>
        <is>
          <t/>
        </is>
      </c>
      <c r="CU21" s="0" t="inlineStr">
        <f aca="false">IF('S&amp;L'!I25="", "", 'S&amp;L'!I25)</f>
        <is>
          <t/>
        </is>
      </c>
      <c r="CV21" s="0" t="inlineStr">
        <f aca="false">IF('S&amp;L'!J25="", "", 'S&amp;L'!J25)</f>
        <is>
          <t/>
        </is>
      </c>
      <c r="CW21" s="0" t="inlineStr">
        <f aca="false">IF('S&amp;L'!K25="", "", 'S&amp;L'!K25)</f>
        <is>
          <t/>
        </is>
      </c>
      <c r="CX21" s="0" t="inlineStr">
        <f aca="false">IF('S&amp;L'!L25="", "", 'S&amp;L'!L25)</f>
        <is>
          <t/>
        </is>
      </c>
      <c r="CY21" s="0" t="inlineStr">
        <f aca="false">IF('S&amp;L'!N25="", "", 'S&amp;L'!N25)</f>
        <is>
          <t/>
        </is>
      </c>
      <c r="CZ21" s="0" t="inlineStr">
        <f aca="false">IF('S&amp;L'!O25="", "", 'S&amp;L'!O25)</f>
        <is>
          <t/>
        </is>
      </c>
      <c r="DA21" s="0" t="inlineStr">
        <f aca="false">IF('S&amp;L'!P25="", "", 'S&amp;L'!P25)</f>
        <is>
          <t/>
        </is>
      </c>
      <c r="DB21" s="0" t="inlineStr">
        <f aca="false">IF('S&amp;L'!Q25="", "", 'S&amp;L'!Q25)</f>
        <is>
          <t/>
        </is>
      </c>
      <c r="DC21" s="0" t="inlineStr">
        <f aca="false">IF('S&amp;L'!R25="", "", 'S&amp;L'!R25)</f>
        <is>
          <t/>
        </is>
      </c>
      <c r="DD21" s="82" t="inlineStr">
        <f aca="false">IF('Math Scores'!E28="","",'Math Scores'!E28)</f>
        <is>
          <t/>
        </is>
      </c>
      <c r="DE21" s="84" t="n">
        <f aca="false">IF('Cover Sheet'!V24="","",'Cover Sheet'!V24)</f>
        <v>0.75</v>
      </c>
      <c r="DF21" s="84" t="inlineStr">
        <f aca="false">IF('Math Scores'!IE28="", "", 'Math Scores'!IE28)</f>
        <is>
          <t/>
        </is>
      </c>
      <c r="DG21" s="0" t="inlineStr">
        <f aca="false">IF('Math by question type'!C25="", "", 'Math by question type'!C25)</f>
        <is>
          <t/>
        </is>
      </c>
      <c r="DH21" s="84" t="inlineStr">
        <f aca="false">IF('Math by question type'!D25="", "", 'Math by question type'!D25)</f>
        <is>
          <t/>
        </is>
      </c>
      <c r="DI21" s="84" t="inlineStr">
        <f aca="false">IF('Math by question type'!E25="", "", 'Math by question type'!E25)</f>
        <is>
          <t/>
        </is>
      </c>
      <c r="DJ21" s="84" t="inlineStr">
        <f aca="false">IF('Math by question type'!F25="", "", 'Math by question type'!F25)</f>
        <is>
          <t/>
        </is>
      </c>
      <c r="DK21" s="84" t="inlineStr">
        <f aca="false">IF('Math by question type'!G25="", "", 'Math by question type'!G25)</f>
        <is>
          <t/>
        </is>
      </c>
      <c r="DL21" s="84" t="inlineStr">
        <f aca="false">IF('Math by question type'!H25="", "", 'Math by question type'!H25)</f>
        <is>
          <t/>
        </is>
      </c>
      <c r="DM21" s="84" t="n">
        <f aca="false">IF('Math by question type'!I25="", "", 'Math by question type'!I25)</f>
        <v>0.761904761904762</v>
      </c>
      <c r="DN21" s="84" t="n">
        <f aca="false">IF('Math by question type'!J25="", "", 'Math by question type'!J25)</f>
        <v>0.645161290322581</v>
      </c>
      <c r="DO21" s="84" t="n">
        <f aca="false">IF('Math by question type'!K25="", "", 'Math by question type'!K25)</f>
        <v>0.851851851851852</v>
      </c>
      <c r="DP21" s="84" t="inlineStr">
        <f aca="false">IF('Math by question type'!L25="", "", 'Math by question type'!L25)</f>
        <is>
          <t/>
        </is>
      </c>
      <c r="DQ21" s="84" t="inlineStr">
        <f aca="false">IF('Math by question type'!M25="", "", 'Math by question type'!M25)</f>
        <is>
          <t/>
        </is>
      </c>
      <c r="DR21" s="84" t="inlineStr">
        <f aca="false">IF('Math by question type'!N25="", "", 'Math by question type'!N25)</f>
        <is>
          <t/>
        </is>
      </c>
      <c r="DS21" s="84" t="inlineStr">
        <f aca="false">IF('Math by question type'!O25="", "", 'Math by question type'!O25)</f>
        <is>
          <t/>
        </is>
      </c>
      <c r="DT21" s="84" t="inlineStr">
        <f aca="false">IF('Math by question type'!P25="", "", 'Math by question type'!P25)</f>
        <is>
          <t/>
        </is>
      </c>
      <c r="DU21" s="84" t="inlineStr">
        <f aca="false">IF('Math by question type'!Q25="", "", 'Math by question type'!Q25)</f>
        <is>
          <t/>
        </is>
      </c>
      <c r="DV21" s="84" t="inlineStr">
        <f aca="false">IF('Math by question type'!R25&lt;&gt;"",'Math by question type'!R25,'Math by question type'!U25)</f>
        <is>
          <t/>
        </is>
      </c>
      <c r="DW21" s="84" t="inlineStr">
        <f aca="false">IF('Math by question type'!S25&lt;&gt;"",'Math by question type'!S25,'Math by question type'!V25)</f>
        <is>
          <t/>
        </is>
      </c>
      <c r="DX21" s="84" t="inlineStr">
        <f aca="false">IF('Math by question type'!T25&lt;&gt;"",'Math by question type'!T25,'Math by question type'!W25)</f>
        <is>
          <t/>
        </is>
      </c>
      <c r="DY21" s="84" t="inlineStr">
        <f aca="false">IF('Math by question type'!X25&lt;&gt;"",'Math by question type'!X25,'Math by question type'!AA25)</f>
        <is>
          <t/>
        </is>
      </c>
      <c r="DZ21" s="84" t="inlineStr">
        <f aca="false">IF('Math by question type'!Y25&lt;&gt;"",'Math by question type'!Y25,'Math by question type'!AB25)</f>
        <is>
          <t/>
        </is>
      </c>
      <c r="EA21" s="84" t="inlineStr">
        <f aca="false">IF('Math by question type'!Z25&lt;&gt;"",'Math by question type'!Z25,'Math by question type'!AC25)</f>
        <is>
          <t/>
        </is>
      </c>
      <c r="EB21" s="84" t="inlineStr">
        <f aca="false">IF('Math Output by domain'!E25="", "", 'Math Output by domain'!E25)</f>
        <is>
          <t/>
        </is>
      </c>
      <c r="EC21" s="84" t="inlineStr">
        <f aca="false">IF('Math Output by domain'!F25="", "", 'Math Output by domain'!F25)</f>
        <is>
          <t/>
        </is>
      </c>
      <c r="ED21" s="84" t="inlineStr">
        <f aca="false">IF('Math Output by domain'!G25="", "", 'Math Output by domain'!G25)</f>
        <is>
          <t/>
        </is>
      </c>
      <c r="EE21" s="84" t="inlineStr">
        <f aca="false">IF('Math Output by domain'!H25="", "", 'Math Output by domain'!H25)</f>
        <is>
          <t/>
        </is>
      </c>
      <c r="EF21" s="84" t="inlineStr">
        <f aca="false">IF('Math Output by domain'!I25="", "", 'Math Output by domain'!I25)</f>
        <is>
          <t/>
        </is>
      </c>
      <c r="EG21" s="84" t="inlineStr">
        <f aca="false">IF('Math Output by domain'!J25="", "", 'Math Output by domain'!J25)</f>
        <is>
          <t/>
        </is>
      </c>
      <c r="EH21" s="84" t="inlineStr">
        <f aca="false">IF('Math Output by domain'!K25="", "", 'Math Output by domain'!K25)</f>
        <is>
          <t/>
        </is>
      </c>
      <c r="EI21" s="84" t="inlineStr">
        <f aca="false">IF('Math Output by domain'!L25="", "", 'Math Output by domain'!L25)</f>
        <is>
          <t/>
        </is>
      </c>
      <c r="EJ21" s="84" t="inlineStr">
        <f aca="false">IF('Math Output by domain'!M25="", "", 'Math Output by domain'!M25)</f>
        <is>
          <t/>
        </is>
      </c>
      <c r="EK21" s="84" t="inlineStr">
        <f aca="false">IF('Math Output by domain'!N25="", "", 'Math Output by domain'!N25)</f>
        <is>
          <t/>
        </is>
      </c>
      <c r="EL21" s="84" t="inlineStr">
        <f aca="false">IF('Math Output by domain'!O25="", "", 'Math Output by domain'!O25)</f>
        <is>
          <t/>
        </is>
      </c>
      <c r="EM21" s="84" t="n">
        <f aca="false">IF('Math Output by domain'!P25="", "", 'Math Output by domain'!P25)</f>
        <v>0.892857142857143</v>
      </c>
      <c r="EN21" s="84" t="n">
        <f aca="false">IF('Math Output by domain'!Q25="", "", 'Math Output by domain'!Q25)</f>
        <v>0.65</v>
      </c>
      <c r="EO21" s="84" t="n">
        <f aca="false">IF('Math Output by domain'!R25="", "", 'Math Output by domain'!R25)</f>
        <v>0.576923076923077</v>
      </c>
      <c r="EP21" s="84" t="n">
        <f aca="false">IF('Math Output by domain'!S25="", "", 'Math Output by domain'!S25)</f>
        <v>1</v>
      </c>
      <c r="EQ21" s="84" t="n">
        <f aca="false">IF('Math Output by domain'!T25="", "", 'Math Output by domain'!T25)</f>
        <v>0.833333333333333</v>
      </c>
      <c r="ER21" s="84" t="inlineStr">
        <f aca="false">IF('Math Output by domain'!U25="", "", 'Math Output by domain'!U25)</f>
        <is>
          <t/>
        </is>
      </c>
      <c r="ES21" s="84" t="inlineStr">
        <f aca="false">IF('Math Output by domain'!V25="", "", 'Math Output by domain'!V25)</f>
        <is>
          <t/>
        </is>
      </c>
      <c r="ET21" s="84" t="inlineStr">
        <f aca="false">IF('Math Output by domain'!W25="", "", 'Math Output by domain'!W25)</f>
        <is>
          <t/>
        </is>
      </c>
      <c r="EU21" s="84" t="inlineStr">
        <f aca="false">IF('Math Output by domain'!X25="", "", 'Math Output by domain'!X25)</f>
        <is>
          <t/>
        </is>
      </c>
      <c r="EV21" s="84" t="inlineStr">
        <f aca="false">IF('Math Output by domain'!Y25="", "", 'Math Output by domain'!Y25)</f>
        <is>
          <t/>
        </is>
      </c>
      <c r="EW21" s="84" t="inlineStr">
        <f aca="false">IF('Math Output by domain'!Z25="", "", 'Math Output by domain'!Z25)</f>
        <is>
          <t/>
        </is>
      </c>
      <c r="EX21" s="84" t="inlineStr">
        <f aca="false">IF('Math Output by domain'!AA25="", "", 'Math Output by domain'!AA25)</f>
        <is>
          <t/>
        </is>
      </c>
      <c r="EY21" s="84" t="inlineStr">
        <f aca="false">IF('Math Output by domain'!AB25="", "", 'Math Output by domain'!AB25)</f>
        <is>
          <t/>
        </is>
      </c>
      <c r="EZ21" s="84" t="inlineStr">
        <f aca="false">IF('Math Output by domain'!AC25="", "", 'Math Output by domain'!AC25)</f>
        <is>
          <t/>
        </is>
      </c>
      <c r="FA21" s="84" t="inlineStr">
        <f aca="false">IF('Math Output by domain'!AD25&lt;&gt;"", 'Math Output by domain'!AD25, 'Math Output by domain'!AH25)</f>
        <is>
          <t/>
        </is>
      </c>
      <c r="FB21" s="84" t="inlineStr">
        <f aca="false">IF('Math Output by domain'!AE25&lt;&gt;"", 'Math Output by domain'!AE25, 'Math Output by domain'!AI25)</f>
        <is>
          <t/>
        </is>
      </c>
      <c r="FC21" s="84" t="inlineStr">
        <f aca="false">IF('Math Output by domain'!AF25&lt;&gt;"", 'Math Output by domain'!AF25, 'Math Output by domain'!AJ25)</f>
        <is>
          <t/>
        </is>
      </c>
      <c r="FD21" s="84" t="inlineStr">
        <f aca="false">IF('Math Output by domain'!AG25="", "", 'Math Output by domain'!AG25)</f>
        <is>
          <t/>
        </is>
      </c>
      <c r="FE21" s="84" t="inlineStr">
        <f aca="false">IF('Math Output by domain'!AK25="", "", 'Math Output by domain'!AK25)</f>
        <is>
          <t/>
        </is>
      </c>
      <c r="FF21" s="84" t="str">
        <f aca="false">IF('Math Output by domain'!AL25&lt;&gt;"",  'Math Output by domain'!AL25, 'Math Output by domain'!AQ25)</f>
        <v/>
      </c>
      <c r="FG21" s="84" t="inlineStr">
        <f aca="false">IF('Math Output by domain'!AM25="", "", 'Math Output by domain'!AM25)</f>
        <is>
          <t/>
        </is>
      </c>
      <c r="FH21" s="84" t="str">
        <f aca="false">IF('Math Output by domain'!AN25&lt;&gt;"",  'Math Output by domain'!AN25, 'Math Output by domain'!AP25)</f>
        <v/>
      </c>
      <c r="FI21" s="84" t="inlineStr">
        <f aca="false">IF('Math Output by domain'!AO25="", "", 'Math Output by domain'!AO25)</f>
        <is>
          <t/>
        </is>
      </c>
    </row>
    <row r="22" customFormat="false" ht="12.75" hidden="false" customHeight="false" outlineLevel="0" collapsed="false">
      <c r="A22" s="77" t="n">
        <f aca="false">'Cover Sheet'!A25</f>
        <v>21</v>
      </c>
      <c r="B22" s="77" t="inlineStr">
        <f aca="false">IF('Cover Sheet'!$AC$13="","",'Cover Sheet'!$AC$13)</f>
        <is>
          <t/>
        </is>
      </c>
      <c r="C22" s="77" t="str">
        <f aca="false">'Cover Sheet'!$AC$1</f>
        <v>Vivek Madinur</v>
      </c>
      <c r="D22" s="77" t="n">
        <f aca="false">'Cover Sheet'!$AE$1</f>
        <v>0</v>
      </c>
      <c r="E22" s="77" t="n">
        <f aca="false">'Cover Sheet'!$AG$1</f>
        <v>0</v>
      </c>
      <c r="F22" s="77" t="n">
        <f aca="false">'Cover Sheet'!$AI$1</f>
        <v>0</v>
      </c>
      <c r="G22" s="77" t="n">
        <f aca="false">'Cover Sheet'!$AK$1</f>
        <v>0</v>
      </c>
      <c r="H22" s="77" t="n">
        <f aca="false">'Cover Sheet'!$AC$3</f>
        <v>0</v>
      </c>
      <c r="I22" s="77" t="n">
        <f aca="false">'Cover Sheet'!$AE$3</f>
        <v>0</v>
      </c>
      <c r="J22" s="77" t="n">
        <f aca="false">'Cover Sheet'!$AG$3</f>
        <v>0</v>
      </c>
      <c r="K22" s="77" t="n">
        <f aca="false">'Cover Sheet'!$AI$3</f>
        <v>0</v>
      </c>
      <c r="L22" s="77" t="n">
        <f aca="false">'Cover Sheet'!$AK$3</f>
        <v>0</v>
      </c>
      <c r="M22" s="77" t="n">
        <f aca="false">'Cover Sheet'!$AC$2</f>
        <v>2014</v>
      </c>
      <c r="N22" s="77" t="n">
        <f aca="false">'Cover Sheet'!$AE$2</f>
        <v>0</v>
      </c>
      <c r="O22" s="77" t="n">
        <f aca="false">'Cover Sheet'!$AG$2</f>
        <v>0</v>
      </c>
      <c r="P22" s="77" t="n">
        <f aca="false">'Cover Sheet'!$AI$2</f>
        <v>0</v>
      </c>
      <c r="Q22" s="77" t="n">
        <f aca="false">'Cover Sheet'!$AK$2</f>
        <v>0</v>
      </c>
      <c r="R22" s="77" t="str">
        <f aca="false">'Cover Sheet'!$AC$5</f>
        <v>Spandana</v>
      </c>
      <c r="S22" s="77" t="str">
        <f aca="false">'Cover Sheet'!$AC$6</f>
        <v>3rd</v>
      </c>
      <c r="T22" s="77" t="str">
        <f aca="false">'Cover Sheet'!$AC$7</f>
        <v>2nd YOI</v>
      </c>
      <c r="U22" s="77" t="str">
        <f aca="false">'Cover Sheet'!$AC$8</f>
        <v>Government School - No Fees</v>
      </c>
      <c r="V22" s="77" t="n">
        <f aca="false">'Cover Sheet'!$AC$9</f>
        <v>0</v>
      </c>
      <c r="W22" s="77" t="inlineStr">
        <f aca="false">IF('Cover Sheet'!$AC$10="","",'Cover Sheet'!$AC$10)</f>
        <is>
          <t/>
        </is>
      </c>
      <c r="X22" s="78" t="inlineStr">
        <f aca="false">IF('Cover Sheet'!$Y25="","",'Cover Sheet'!$Y25)</f>
        <is>
          <t/>
        </is>
      </c>
      <c r="Y22" s="78" t="inlineStr">
        <f aca="false">IF('Cover Sheet'!$Z25="","",'Cover Sheet'!$Z25)</f>
        <is>
          <t/>
        </is>
      </c>
      <c r="Z22" s="77" t="n">
        <f aca="false">'Cover Sheet'!$AC$11</f>
        <v>0</v>
      </c>
      <c r="AA22" s="77" t="str">
        <f aca="false">IF('Cover Sheet'!$AC$12="", "", 'Cover Sheet'!$AC$12)</f>
        <v>Hyderabad</v>
      </c>
      <c r="AB22" s="77" t="inlineStr">
        <f aca="false">IF('Cover Sheet'!$AC$14="","",'Cover Sheet'!$AC$14)</f>
        <is>
          <t/>
        </is>
      </c>
      <c r="AC22" s="77" t="inlineStr">
        <f aca="false">IF('Cover Sheet'!$AC$15="","",'Cover Sheet'!$AC$15)</f>
        <is>
          <t/>
        </is>
      </c>
      <c r="AD22" s="77" t="inlineStr">
        <f aca="false">IF('Cover Sheet'!$AC$17="","",'Cover Sheet'!$AC$17)</f>
        <is>
          <t/>
        </is>
      </c>
      <c r="AE22" s="77" t="str">
        <f aca="false">IF('Cover Sheet'!$AC$4="","",'Cover Sheet'!$AC$4)</f>
        <v>vivek.madinur2014@teachforindia.org</v>
      </c>
      <c r="AF22" s="77" t="inlineStr">
        <f aca="false">IF('Cover Sheet'!$AC$20="","",'Cover Sheet'!$AC$20)</f>
        <is>
          <t/>
        </is>
      </c>
      <c r="AG22" s="77" t="str">
        <f aca="false">IF('Cover Sheet'!$AC$19="","",'Cover Sheet'!$AC$19)</f>
        <v>karthik.rapaka@teachforindia.org</v>
      </c>
      <c r="AH22" s="77" t="str">
        <f aca="false">IF('Cover Sheet'!B25="", "", 'English Scores- Leveled papers'!B27)</f>
        <v>B.Madhu</v>
      </c>
      <c r="AI22" s="77" t="str">
        <f aca="false">IF('Cover Sheet'!$B25="","",'Cover Sheet'!C25)</f>
        <v>Male</v>
      </c>
      <c r="AJ22" s="77" t="n">
        <f aca="false">IF('Cover Sheet'!$D25="","",'Cover Sheet'!D25)</f>
        <v>2</v>
      </c>
      <c r="AK22" s="77" t="inlineStr">
        <f aca="false">IF('Cover Sheet'!E25="","",'Cover Sheet'!E25)</f>
        <is>
          <t/>
        </is>
      </c>
      <c r="AL22" s="77" t="inlineStr">
        <f aca="false">IF('Cover Sheet'!F25="","",'Cover Sheet'!F25)</f>
        <is>
          <t/>
        </is>
      </c>
      <c r="AM22" s="77" t="inlineStr">
        <f aca="false">IF('Cover Sheet'!G25="","",'Cover Sheet'!G25)</f>
        <is>
          <t/>
        </is>
      </c>
      <c r="AN22" s="77" t="inlineStr">
        <f aca="false">IF('Cover Sheet'!H25="","",'Cover Sheet'!H25)</f>
        <is>
          <t/>
        </is>
      </c>
      <c r="AO22" s="77" t="inlineStr">
        <f aca="false">IF('Cover Sheet'!I25="","",'Cover Sheet'!I25)</f>
        <is>
          <t/>
        </is>
      </c>
      <c r="AP22" s="77" t="inlineStr">
        <f aca="false">IF('Cover Sheet'!J25="","",'Cover Sheet'!J25)</f>
        <is>
          <t/>
        </is>
      </c>
      <c r="AQ22" s="77" t="n">
        <f aca="false">IF('Cover Sheet'!K25="","",'Cover Sheet'!K25)</f>
        <v>-0.5</v>
      </c>
      <c r="AR22" s="77" t="inlineStr">
        <f aca="false">IF('Cover Sheet'!L25="","",'Cover Sheet'!L25)</f>
        <is>
          <t/>
        </is>
      </c>
      <c r="AS22" s="77" t="n">
        <f aca="false">IF('Cover Sheet'!M25="","",'Cover Sheet'!M25)</f>
        <v>1</v>
      </c>
      <c r="AT22" s="77" t="n">
        <f aca="false">IF('Cover Sheet'!N25="","",'Cover Sheet'!N25)</f>
        <v>0.5</v>
      </c>
      <c r="AU22" s="77" t="inlineStr">
        <f aca="false">IF('Cover Sheet'!O25="","",'Cover Sheet'!O25)</f>
        <is>
          <t/>
        </is>
      </c>
      <c r="AV22" s="77" t="inlineStr">
        <f aca="false">IF('Cover Sheet'!P25="","",'Cover Sheet'!P25)</f>
        <is>
          <t/>
        </is>
      </c>
      <c r="AW22" s="77" t="inlineStr">
        <f aca="false">IF('Cover Sheet'!Q25="","",'Cover Sheet'!Q25)</f>
        <is>
          <t/>
        </is>
      </c>
      <c r="AX22" s="77" t="n">
        <f aca="false">IF('Cover Sheet'!R25="","",'Cover Sheet'!R25)</f>
        <v>0.166666666666667</v>
      </c>
      <c r="AY22" s="77" t="str">
        <f aca="false">IF('Cover Sheet'!S25="","",'Cover Sheet'!S25)</f>
        <v/>
      </c>
      <c r="AZ22" s="79" t="inlineStr">
        <f aca="false">IF('Cover Sheet'!T25="","",'Cover Sheet'!T25)</f>
        <is>
          <t/>
        </is>
      </c>
      <c r="BA22" s="79" t="n">
        <f aca="false">IF('Cover Sheet'!U25="","",'Cover Sheet'!U25)</f>
        <v>0.1</v>
      </c>
      <c r="BB22" s="79" t="n">
        <f aca="false">IF('Cover Sheet'!V25="","",'Cover Sheet'!V25)</f>
        <v>0.26</v>
      </c>
      <c r="BC22" s="79" t="n">
        <f aca="false">IF('Cover Sheet'!W25="","",'Cover Sheet'!W25)</f>
        <v>0.16</v>
      </c>
      <c r="BD22" s="79" t="inlineStr">
        <f aca="false">IF('Cover Sheet'!X25="","",'Cover Sheet'!X25)</f>
        <is>
          <t/>
        </is>
      </c>
      <c r="BE22" s="80" t="n">
        <f aca="false">'RC Mastery Check+Question type'!I25</f>
        <v>0.7</v>
      </c>
      <c r="BF22" s="80" t="n">
        <f aca="false">'RC Mastery Check+Question type'!J25</f>
        <v>0.4</v>
      </c>
      <c r="BG22" s="80" t="n">
        <f aca="false">'RC Mastery Check+Question type'!K25</f>
        <v>0.8</v>
      </c>
      <c r="BH22" s="81" t="inlineStr">
        <f aca="false">IF('RC Mastery Check+Question type'!DR25="", "", 'RC Mastery Check+Question type'!DR25)</f>
        <is>
          <t/>
        </is>
      </c>
      <c r="BI22" s="81" t="inlineStr">
        <f aca="false">IF('RC Mastery Check+Question type'!EJ25="", "", 'RC Mastery Check+Question type'!EJ25)</f>
        <is>
          <t/>
        </is>
      </c>
      <c r="BJ22" s="81" t="inlineStr">
        <f aca="false">IF('RC Mastery Check+Question type'!EZ25="", "", 'RC Mastery Check+Question type'!EZ25)</f>
        <is>
          <t/>
        </is>
      </c>
      <c r="BK22" s="0" t="inlineStr">
        <f aca="false">'RF tracking'!C25</f>
        <is>
          <t/>
        </is>
      </c>
      <c r="BL22" s="0" t="inlineStr">
        <f aca="false">'RF tracking'!D25</f>
        <is>
          <t/>
        </is>
      </c>
      <c r="BM22" s="0" t="inlineStr">
        <f aca="false">'RF tracking'!X25</f>
        <is>
          <t/>
        </is>
      </c>
      <c r="BN22" s="0" t="inlineStr">
        <f aca="false">'RF tracking'!Y25</f>
        <is>
          <t/>
        </is>
      </c>
      <c r="BO22" s="82" t="inlineStr">
        <f aca="false">IF('RF tracking'!AQ25="", "", 'RF tracking'!AQ25)</f>
        <is>
          <t/>
        </is>
      </c>
      <c r="BP22" s="82" t="inlineStr">
        <f aca="false">'RC Mastery Check+Question type'!L25</f>
        <is>
          <t/>
        </is>
      </c>
      <c r="BQ22" s="82" t="n">
        <f aca="false">'RC Mastery Check+Question type'!M25</f>
        <v>0.8</v>
      </c>
      <c r="BR22" s="82" t="n">
        <f aca="false">'RC Mastery Check+Question type'!N25</f>
        <v>0.7</v>
      </c>
      <c r="BS22" s="82" t="n">
        <f aca="false">'RC Mastery Check+Question type'!O25</f>
        <v>0.4</v>
      </c>
      <c r="BT22" s="82" t="inlineStr">
        <f aca="false">'RC Mastery Check+Question type'!P25</f>
        <is>
          <t/>
        </is>
      </c>
      <c r="BU22" s="82" t="inlineStr">
        <f aca="false">'RC Mastery Check+Question type'!Q25</f>
        <is>
          <t/>
        </is>
      </c>
      <c r="BV22" s="82" t="inlineStr">
        <f aca="false">'RC Mastery Check+Question type'!R25</f>
        <is>
          <t/>
        </is>
      </c>
      <c r="BW22" s="82" t="inlineStr">
        <f aca="false">'RC Mastery Check+Question type'!S25</f>
        <is>
          <t/>
        </is>
      </c>
      <c r="BX22" s="82" t="inlineStr">
        <f aca="false">'RC Mastery Check+Question type'!T25</f>
        <is>
          <t/>
        </is>
      </c>
      <c r="BY22" s="82" t="inlineStr">
        <f aca="false">'RC Mastery Check+Question type'!U25</f>
        <is>
          <t/>
        </is>
      </c>
      <c r="BZ22" s="82" t="inlineStr">
        <f aca="false">'RC Mastery Check+Question type'!V25</f>
        <is>
          <t/>
        </is>
      </c>
      <c r="CA22" s="82" t="inlineStr">
        <f aca="false">'RC Mastery Check+Question type'!W25</f>
        <is>
          <t/>
        </is>
      </c>
      <c r="CB22" s="82" t="inlineStr">
        <f aca="false">'RC Mastery Check+Question type'!X25</f>
        <is>
          <t/>
        </is>
      </c>
      <c r="CC22" s="83" t="str">
        <f aca="false">'RC Output Item+Section Type'!CC28</f>
        <v> </v>
      </c>
      <c r="CD22" s="83" t="str">
        <f aca="false">'RC Output Item+Section Type'!CD28</f>
        <v> </v>
      </c>
      <c r="CE22" s="83" t="str">
        <f aca="false">'RC Output Item+Section Type'!CE28</f>
        <v> </v>
      </c>
      <c r="CF22" s="83" t="str">
        <f aca="false">'RC Output Item+Section Type'!CF28</f>
        <v> </v>
      </c>
      <c r="CG22" s="83" t="str">
        <f aca="false">'RC Output Item+Section Type'!CG28</f>
        <v> </v>
      </c>
      <c r="CH22" s="83" t="str">
        <f aca="false">'RC Output Item+Section Type'!CH28</f>
        <v> </v>
      </c>
      <c r="CI22" s="83" t="str">
        <f aca="false">'RC Output Item+Section Type'!CI28</f>
        <v> </v>
      </c>
      <c r="CJ22" s="83" t="str">
        <f aca="false">'RC Output Item+Section Type'!CJ28</f>
        <v> </v>
      </c>
      <c r="CK22" s="83" t="str">
        <f aca="false">'RC Output Item+Section Type'!CK28</f>
        <v> </v>
      </c>
      <c r="CL22" s="83" t="str">
        <f aca="false">'RC Output Item+Section Type'!CL28</f>
        <v> </v>
      </c>
      <c r="CM22" s="83" t="str">
        <f aca="false">'RC Output Item+Section Type'!CM28</f>
        <v> </v>
      </c>
      <c r="CN22" s="83" t="str">
        <f aca="false">'RC Output Item+Section Type'!CN28</f>
        <v> </v>
      </c>
      <c r="CO22" s="0" t="inlineStr">
        <f aca="false">IF('S&amp;L'!B26="", "", 'S&amp;L'!B26)</f>
        <is>
          <t/>
        </is>
      </c>
      <c r="CP22" s="0" t="inlineStr">
        <f aca="false">IF('S&amp;L'!C26="", "", 'S&amp;L'!C26)</f>
        <is>
          <t/>
        </is>
      </c>
      <c r="CQ22" s="0" t="inlineStr">
        <f aca="false">IF('S&amp;L'!D26="", "", 'S&amp;L'!D26)</f>
        <is>
          <t/>
        </is>
      </c>
      <c r="CR22" s="0" t="inlineStr">
        <f aca="false">IF('S&amp;L'!E26="", "", 'S&amp;L'!E26)</f>
        <is>
          <t/>
        </is>
      </c>
      <c r="CS22" s="0" t="inlineStr">
        <f aca="false">IF('S&amp;L'!F26="", "", 'S&amp;L'!F26)</f>
        <is>
          <t/>
        </is>
      </c>
      <c r="CT22" s="0" t="inlineStr">
        <f aca="false">IF('S&amp;L'!H26="", "", 'S&amp;L'!H26)</f>
        <is>
          <t/>
        </is>
      </c>
      <c r="CU22" s="0" t="inlineStr">
        <f aca="false">IF('S&amp;L'!I26="", "", 'S&amp;L'!I26)</f>
        <is>
          <t/>
        </is>
      </c>
      <c r="CV22" s="0" t="inlineStr">
        <f aca="false">IF('S&amp;L'!J26="", "", 'S&amp;L'!J26)</f>
        <is>
          <t/>
        </is>
      </c>
      <c r="CW22" s="0" t="inlineStr">
        <f aca="false">IF('S&amp;L'!K26="", "", 'S&amp;L'!K26)</f>
        <is>
          <t/>
        </is>
      </c>
      <c r="CX22" s="0" t="inlineStr">
        <f aca="false">IF('S&amp;L'!L26="", "", 'S&amp;L'!L26)</f>
        <is>
          <t/>
        </is>
      </c>
      <c r="CY22" s="0" t="inlineStr">
        <f aca="false">IF('S&amp;L'!N26="", "", 'S&amp;L'!N26)</f>
        <is>
          <t/>
        </is>
      </c>
      <c r="CZ22" s="0" t="inlineStr">
        <f aca="false">IF('S&amp;L'!O26="", "", 'S&amp;L'!O26)</f>
        <is>
          <t/>
        </is>
      </c>
      <c r="DA22" s="0" t="inlineStr">
        <f aca="false">IF('S&amp;L'!P26="", "", 'S&amp;L'!P26)</f>
        <is>
          <t/>
        </is>
      </c>
      <c r="DB22" s="0" t="inlineStr">
        <f aca="false">IF('S&amp;L'!Q26="", "", 'S&amp;L'!Q26)</f>
        <is>
          <t/>
        </is>
      </c>
      <c r="DC22" s="0" t="inlineStr">
        <f aca="false">IF('S&amp;L'!R26="", "", 'S&amp;L'!R26)</f>
        <is>
          <t/>
        </is>
      </c>
      <c r="DD22" s="82" t="inlineStr">
        <f aca="false">IF('Math Scores'!E29="","",'Math Scores'!E29)</f>
        <is>
          <t/>
        </is>
      </c>
      <c r="DE22" s="84" t="n">
        <f aca="false">IF('Cover Sheet'!V25="","",'Cover Sheet'!V25)</f>
        <v>0.26</v>
      </c>
      <c r="DF22" s="84" t="inlineStr">
        <f aca="false">IF('Math Scores'!IE29="", "", 'Math Scores'!IE29)</f>
        <is>
          <t/>
        </is>
      </c>
      <c r="DG22" s="0" t="inlineStr">
        <f aca="false">IF('Math by question type'!C26="", "", 'Math by question type'!C26)</f>
        <is>
          <t/>
        </is>
      </c>
      <c r="DH22" s="84" t="inlineStr">
        <f aca="false">IF('Math by question type'!D26="", "", 'Math by question type'!D26)</f>
        <is>
          <t/>
        </is>
      </c>
      <c r="DI22" s="84" t="inlineStr">
        <f aca="false">IF('Math by question type'!E26="", "", 'Math by question type'!E26)</f>
        <is>
          <t/>
        </is>
      </c>
      <c r="DJ22" s="84" t="inlineStr">
        <f aca="false">IF('Math by question type'!F26="", "", 'Math by question type'!F26)</f>
        <is>
          <t/>
        </is>
      </c>
      <c r="DK22" s="84" t="inlineStr">
        <f aca="false">IF('Math by question type'!G26="", "", 'Math by question type'!G26)</f>
        <is>
          <t/>
        </is>
      </c>
      <c r="DL22" s="84" t="inlineStr">
        <f aca="false">IF('Math by question type'!H26="", "", 'Math by question type'!H26)</f>
        <is>
          <t/>
        </is>
      </c>
      <c r="DM22" s="84" t="n">
        <f aca="false">IF('Math by question type'!I26="", "", 'Math by question type'!I26)</f>
        <v>0.142857142857143</v>
      </c>
      <c r="DN22" s="84" t="n">
        <f aca="false">IF('Math by question type'!J26="", "", 'Math by question type'!J26)</f>
        <v>0.483870967741936</v>
      </c>
      <c r="DO22" s="84" t="n">
        <f aca="false">IF('Math by question type'!K26="", "", 'Math by question type'!K26)</f>
        <v>0.185185185185185</v>
      </c>
      <c r="DP22" s="84" t="inlineStr">
        <f aca="false">IF('Math by question type'!L26="", "", 'Math by question type'!L26)</f>
        <is>
          <t/>
        </is>
      </c>
      <c r="DQ22" s="84" t="inlineStr">
        <f aca="false">IF('Math by question type'!M26="", "", 'Math by question type'!M26)</f>
        <is>
          <t/>
        </is>
      </c>
      <c r="DR22" s="84" t="inlineStr">
        <f aca="false">IF('Math by question type'!N26="", "", 'Math by question type'!N26)</f>
        <is>
          <t/>
        </is>
      </c>
      <c r="DS22" s="84" t="inlineStr">
        <f aca="false">IF('Math by question type'!O26="", "", 'Math by question type'!O26)</f>
        <is>
          <t/>
        </is>
      </c>
      <c r="DT22" s="84" t="inlineStr">
        <f aca="false">IF('Math by question type'!P26="", "", 'Math by question type'!P26)</f>
        <is>
          <t/>
        </is>
      </c>
      <c r="DU22" s="84" t="inlineStr">
        <f aca="false">IF('Math by question type'!Q26="", "", 'Math by question type'!Q26)</f>
        <is>
          <t/>
        </is>
      </c>
      <c r="DV22" s="84" t="inlineStr">
        <f aca="false">IF('Math by question type'!R26&lt;&gt;"",'Math by question type'!R26,'Math by question type'!U26)</f>
        <is>
          <t/>
        </is>
      </c>
      <c r="DW22" s="84" t="inlineStr">
        <f aca="false">IF('Math by question type'!S26&lt;&gt;"",'Math by question type'!S26,'Math by question type'!V26)</f>
        <is>
          <t/>
        </is>
      </c>
      <c r="DX22" s="84" t="inlineStr">
        <f aca="false">IF('Math by question type'!T26&lt;&gt;"",'Math by question type'!T26,'Math by question type'!W26)</f>
        <is>
          <t/>
        </is>
      </c>
      <c r="DY22" s="84" t="inlineStr">
        <f aca="false">IF('Math by question type'!X26&lt;&gt;"",'Math by question type'!X26,'Math by question type'!AA26)</f>
        <is>
          <t/>
        </is>
      </c>
      <c r="DZ22" s="84" t="inlineStr">
        <f aca="false">IF('Math by question type'!Y26&lt;&gt;"",'Math by question type'!Y26,'Math by question type'!AB26)</f>
        <is>
          <t/>
        </is>
      </c>
      <c r="EA22" s="84" t="inlineStr">
        <f aca="false">IF('Math by question type'!Z26&lt;&gt;"",'Math by question type'!Z26,'Math by question type'!AC26)</f>
        <is>
          <t/>
        </is>
      </c>
      <c r="EB22" s="84" t="inlineStr">
        <f aca="false">IF('Math Output by domain'!E26="", "", 'Math Output by domain'!E26)</f>
        <is>
          <t/>
        </is>
      </c>
      <c r="EC22" s="84" t="inlineStr">
        <f aca="false">IF('Math Output by domain'!F26="", "", 'Math Output by domain'!F26)</f>
        <is>
          <t/>
        </is>
      </c>
      <c r="ED22" s="84" t="inlineStr">
        <f aca="false">IF('Math Output by domain'!G26="", "", 'Math Output by domain'!G26)</f>
        <is>
          <t/>
        </is>
      </c>
      <c r="EE22" s="84" t="inlineStr">
        <f aca="false">IF('Math Output by domain'!H26="", "", 'Math Output by domain'!H26)</f>
        <is>
          <t/>
        </is>
      </c>
      <c r="EF22" s="84" t="inlineStr">
        <f aca="false">IF('Math Output by domain'!I26="", "", 'Math Output by domain'!I26)</f>
        <is>
          <t/>
        </is>
      </c>
      <c r="EG22" s="84" t="inlineStr">
        <f aca="false">IF('Math Output by domain'!J26="", "", 'Math Output by domain'!J26)</f>
        <is>
          <t/>
        </is>
      </c>
      <c r="EH22" s="84" t="inlineStr">
        <f aca="false">IF('Math Output by domain'!K26="", "", 'Math Output by domain'!K26)</f>
        <is>
          <t/>
        </is>
      </c>
      <c r="EI22" s="84" t="inlineStr">
        <f aca="false">IF('Math Output by domain'!L26="", "", 'Math Output by domain'!L26)</f>
        <is>
          <t/>
        </is>
      </c>
      <c r="EJ22" s="84" t="inlineStr">
        <f aca="false">IF('Math Output by domain'!M26="", "", 'Math Output by domain'!M26)</f>
        <is>
          <t/>
        </is>
      </c>
      <c r="EK22" s="84" t="inlineStr">
        <f aca="false">IF('Math Output by domain'!N26="", "", 'Math Output by domain'!N26)</f>
        <is>
          <t/>
        </is>
      </c>
      <c r="EL22" s="84" t="inlineStr">
        <f aca="false">IF('Math Output by domain'!O26="", "", 'Math Output by domain'!O26)</f>
        <is>
          <t/>
        </is>
      </c>
      <c r="EM22" s="84" t="n">
        <f aca="false">IF('Math Output by domain'!P26="", "", 'Math Output by domain'!P26)</f>
        <v>0.0714285714285714</v>
      </c>
      <c r="EN22" s="84" t="n">
        <f aca="false">IF('Math Output by domain'!Q26="", "", 'Math Output by domain'!Q26)</f>
        <v>0.4</v>
      </c>
      <c r="EO22" s="84" t="n">
        <f aca="false">IF('Math Output by domain'!R26="", "", 'Math Output by domain'!R26)</f>
        <v>0.307692307692308</v>
      </c>
      <c r="EP22" s="84" t="n">
        <f aca="false">IF('Math Output by domain'!S26="", "", 'Math Output by domain'!S26)</f>
        <v>0</v>
      </c>
      <c r="EQ22" s="84" t="n">
        <f aca="false">IF('Math Output by domain'!T26="", "", 'Math Output by domain'!T26)</f>
        <v>0.333333333333333</v>
      </c>
      <c r="ER22" s="84" t="inlineStr">
        <f aca="false">IF('Math Output by domain'!U26="", "", 'Math Output by domain'!U26)</f>
        <is>
          <t/>
        </is>
      </c>
      <c r="ES22" s="84" t="inlineStr">
        <f aca="false">IF('Math Output by domain'!V26="", "", 'Math Output by domain'!V26)</f>
        <is>
          <t/>
        </is>
      </c>
      <c r="ET22" s="84" t="inlineStr">
        <f aca="false">IF('Math Output by domain'!W26="", "", 'Math Output by domain'!W26)</f>
        <is>
          <t/>
        </is>
      </c>
      <c r="EU22" s="84" t="inlineStr">
        <f aca="false">IF('Math Output by domain'!X26="", "", 'Math Output by domain'!X26)</f>
        <is>
          <t/>
        </is>
      </c>
      <c r="EV22" s="84" t="inlineStr">
        <f aca="false">IF('Math Output by domain'!Y26="", "", 'Math Output by domain'!Y26)</f>
        <is>
          <t/>
        </is>
      </c>
      <c r="EW22" s="84" t="inlineStr">
        <f aca="false">IF('Math Output by domain'!Z26="", "", 'Math Output by domain'!Z26)</f>
        <is>
          <t/>
        </is>
      </c>
      <c r="EX22" s="84" t="inlineStr">
        <f aca="false">IF('Math Output by domain'!AA26="", "", 'Math Output by domain'!AA26)</f>
        <is>
          <t/>
        </is>
      </c>
      <c r="EY22" s="84" t="inlineStr">
        <f aca="false">IF('Math Output by domain'!AB26="", "", 'Math Output by domain'!AB26)</f>
        <is>
          <t/>
        </is>
      </c>
      <c r="EZ22" s="84" t="inlineStr">
        <f aca="false">IF('Math Output by domain'!AC26="", "", 'Math Output by domain'!AC26)</f>
        <is>
          <t/>
        </is>
      </c>
      <c r="FA22" s="84" t="inlineStr">
        <f aca="false">IF('Math Output by domain'!AD26&lt;&gt;"", 'Math Output by domain'!AD26, 'Math Output by domain'!AH26)</f>
        <is>
          <t/>
        </is>
      </c>
      <c r="FB22" s="84" t="inlineStr">
        <f aca="false">IF('Math Output by domain'!AE26&lt;&gt;"", 'Math Output by domain'!AE26, 'Math Output by domain'!AI26)</f>
        <is>
          <t/>
        </is>
      </c>
      <c r="FC22" s="84" t="inlineStr">
        <f aca="false">IF('Math Output by domain'!AF26&lt;&gt;"", 'Math Output by domain'!AF26, 'Math Output by domain'!AJ26)</f>
        <is>
          <t/>
        </is>
      </c>
      <c r="FD22" s="84" t="inlineStr">
        <f aca="false">IF('Math Output by domain'!AG26="", "", 'Math Output by domain'!AG26)</f>
        <is>
          <t/>
        </is>
      </c>
      <c r="FE22" s="84" t="inlineStr">
        <f aca="false">IF('Math Output by domain'!AK26="", "", 'Math Output by domain'!AK26)</f>
        <is>
          <t/>
        </is>
      </c>
      <c r="FF22" s="84" t="str">
        <f aca="false">IF('Math Output by domain'!AL26&lt;&gt;"",  'Math Output by domain'!AL26, 'Math Output by domain'!AQ26)</f>
        <v/>
      </c>
      <c r="FG22" s="84" t="inlineStr">
        <f aca="false">IF('Math Output by domain'!AM26="", "", 'Math Output by domain'!AM26)</f>
        <is>
          <t/>
        </is>
      </c>
      <c r="FH22" s="84" t="str">
        <f aca="false">IF('Math Output by domain'!AN26&lt;&gt;"",  'Math Output by domain'!AN26, 'Math Output by domain'!AP26)</f>
        <v/>
      </c>
      <c r="FI22" s="84" t="inlineStr">
        <f aca="false">IF('Math Output by domain'!AO26="", "", 'Math Output by domain'!AO26)</f>
        <is>
          <t/>
        </is>
      </c>
    </row>
    <row r="23" customFormat="false" ht="12.75" hidden="false" customHeight="false" outlineLevel="0" collapsed="false">
      <c r="A23" s="77" t="n">
        <f aca="false">'Cover Sheet'!A26</f>
        <v>22</v>
      </c>
      <c r="B23" s="77" t="inlineStr">
        <f aca="false">IF('Cover Sheet'!$AC$13="","",'Cover Sheet'!$AC$13)</f>
        <is>
          <t/>
        </is>
      </c>
      <c r="C23" s="77" t="str">
        <f aca="false">'Cover Sheet'!$AC$1</f>
        <v>Vivek Madinur</v>
      </c>
      <c r="D23" s="77" t="n">
        <f aca="false">'Cover Sheet'!$AE$1</f>
        <v>0</v>
      </c>
      <c r="E23" s="77" t="n">
        <f aca="false">'Cover Sheet'!$AG$1</f>
        <v>0</v>
      </c>
      <c r="F23" s="77" t="n">
        <f aca="false">'Cover Sheet'!$AI$1</f>
        <v>0</v>
      </c>
      <c r="G23" s="77" t="n">
        <f aca="false">'Cover Sheet'!$AK$1</f>
        <v>0</v>
      </c>
      <c r="H23" s="77" t="n">
        <f aca="false">'Cover Sheet'!$AC$3</f>
        <v>0</v>
      </c>
      <c r="I23" s="77" t="n">
        <f aca="false">'Cover Sheet'!$AE$3</f>
        <v>0</v>
      </c>
      <c r="J23" s="77" t="n">
        <f aca="false">'Cover Sheet'!$AG$3</f>
        <v>0</v>
      </c>
      <c r="K23" s="77" t="n">
        <f aca="false">'Cover Sheet'!$AI$3</f>
        <v>0</v>
      </c>
      <c r="L23" s="77" t="n">
        <f aca="false">'Cover Sheet'!$AK$3</f>
        <v>0</v>
      </c>
      <c r="M23" s="77" t="n">
        <f aca="false">'Cover Sheet'!$AC$2</f>
        <v>2014</v>
      </c>
      <c r="N23" s="77" t="n">
        <f aca="false">'Cover Sheet'!$AE$2</f>
        <v>0</v>
      </c>
      <c r="O23" s="77" t="n">
        <f aca="false">'Cover Sheet'!$AG$2</f>
        <v>0</v>
      </c>
      <c r="P23" s="77" t="n">
        <f aca="false">'Cover Sheet'!$AI$2</f>
        <v>0</v>
      </c>
      <c r="Q23" s="77" t="n">
        <f aca="false">'Cover Sheet'!$AK$2</f>
        <v>0</v>
      </c>
      <c r="R23" s="77" t="str">
        <f aca="false">'Cover Sheet'!$AC$5</f>
        <v>Spandana</v>
      </c>
      <c r="S23" s="77" t="str">
        <f aca="false">'Cover Sheet'!$AC$6</f>
        <v>3rd</v>
      </c>
      <c r="T23" s="77" t="str">
        <f aca="false">'Cover Sheet'!$AC$7</f>
        <v>2nd YOI</v>
      </c>
      <c r="U23" s="77" t="str">
        <f aca="false">'Cover Sheet'!$AC$8</f>
        <v>Government School - No Fees</v>
      </c>
      <c r="V23" s="77" t="n">
        <f aca="false">'Cover Sheet'!$AC$9</f>
        <v>0</v>
      </c>
      <c r="W23" s="77" t="inlineStr">
        <f aca="false">IF('Cover Sheet'!$AC$10="","",'Cover Sheet'!$AC$10)</f>
        <is>
          <t/>
        </is>
      </c>
      <c r="X23" s="78" t="inlineStr">
        <f aca="false">IF('Cover Sheet'!$Y26="","",'Cover Sheet'!$Y26)</f>
        <is>
          <t/>
        </is>
      </c>
      <c r="Y23" s="78" t="inlineStr">
        <f aca="false">IF('Cover Sheet'!$Z26="","",'Cover Sheet'!$Z26)</f>
        <is>
          <t/>
        </is>
      </c>
      <c r="Z23" s="77" t="n">
        <f aca="false">'Cover Sheet'!$AC$11</f>
        <v>0</v>
      </c>
      <c r="AA23" s="77" t="str">
        <f aca="false">IF('Cover Sheet'!$AC$12="", "", 'Cover Sheet'!$AC$12)</f>
        <v>Hyderabad</v>
      </c>
      <c r="AB23" s="77" t="inlineStr">
        <f aca="false">IF('Cover Sheet'!$AC$14="","",'Cover Sheet'!$AC$14)</f>
        <is>
          <t/>
        </is>
      </c>
      <c r="AC23" s="77" t="inlineStr">
        <f aca="false">IF('Cover Sheet'!$AC$15="","",'Cover Sheet'!$AC$15)</f>
        <is>
          <t/>
        </is>
      </c>
      <c r="AD23" s="77" t="inlineStr">
        <f aca="false">IF('Cover Sheet'!$AC$17="","",'Cover Sheet'!$AC$17)</f>
        <is>
          <t/>
        </is>
      </c>
      <c r="AE23" s="77" t="str">
        <f aca="false">IF('Cover Sheet'!$AC$4="","",'Cover Sheet'!$AC$4)</f>
        <v>vivek.madinur2014@teachforindia.org</v>
      </c>
      <c r="AF23" s="77" t="inlineStr">
        <f aca="false">IF('Cover Sheet'!$AC$20="","",'Cover Sheet'!$AC$20)</f>
        <is>
          <t/>
        </is>
      </c>
      <c r="AG23" s="77" t="str">
        <f aca="false">IF('Cover Sheet'!$AC$19="","",'Cover Sheet'!$AC$19)</f>
        <v>karthik.rapaka@teachforindia.org</v>
      </c>
      <c r="AH23" s="77" t="str">
        <f aca="false">IF('Cover Sheet'!B26="", "", 'English Scores- Leveled papers'!B28)</f>
        <v>Dileshwar Rao</v>
      </c>
      <c r="AI23" s="77" t="str">
        <f aca="false">IF('Cover Sheet'!$B26="","",'Cover Sheet'!C26)</f>
        <v>Male</v>
      </c>
      <c r="AJ23" s="77" t="n">
        <f aca="false">IF('Cover Sheet'!$D26="","",'Cover Sheet'!D26)</f>
        <v>1</v>
      </c>
      <c r="AK23" s="77" t="inlineStr">
        <f aca="false">IF('Cover Sheet'!E26="","",'Cover Sheet'!E26)</f>
        <is>
          <t/>
        </is>
      </c>
      <c r="AL23" s="77" t="inlineStr">
        <f aca="false">IF('Cover Sheet'!F26="","",'Cover Sheet'!F26)</f>
        <is>
          <t/>
        </is>
      </c>
      <c r="AM23" s="77" t="inlineStr">
        <f aca="false">IF('Cover Sheet'!G26="","",'Cover Sheet'!G26)</f>
        <is>
          <t/>
        </is>
      </c>
      <c r="AN23" s="77" t="inlineStr">
        <f aca="false">IF('Cover Sheet'!H26="","",'Cover Sheet'!H26)</f>
        <is>
          <t/>
        </is>
      </c>
      <c r="AO23" s="77" t="inlineStr">
        <f aca="false">IF('Cover Sheet'!I26="","",'Cover Sheet'!I26)</f>
        <is>
          <t/>
        </is>
      </c>
      <c r="AP23" s="77" t="inlineStr">
        <f aca="false">IF('Cover Sheet'!J26="","",'Cover Sheet'!J26)</f>
        <is>
          <t/>
        </is>
      </c>
      <c r="AQ23" s="77" t="n">
        <f aca="false">IF('Cover Sheet'!K26="","",'Cover Sheet'!K26)</f>
        <v>-0.5</v>
      </c>
      <c r="AR23" s="77" t="inlineStr">
        <f aca="false">IF('Cover Sheet'!L26="","",'Cover Sheet'!L26)</f>
        <is>
          <t/>
        </is>
      </c>
      <c r="AS23" s="77" t="n">
        <f aca="false">IF('Cover Sheet'!M26="","",'Cover Sheet'!M26)</f>
        <v>1</v>
      </c>
      <c r="AT23" s="77" t="n">
        <f aca="false">IF('Cover Sheet'!N26="","",'Cover Sheet'!N26)</f>
        <v>0.5</v>
      </c>
      <c r="AU23" s="77" t="inlineStr">
        <f aca="false">IF('Cover Sheet'!O26="","",'Cover Sheet'!O26)</f>
        <is>
          <t/>
        </is>
      </c>
      <c r="AV23" s="77" t="inlineStr">
        <f aca="false">IF('Cover Sheet'!P26="","",'Cover Sheet'!P26)</f>
        <is>
          <t/>
        </is>
      </c>
      <c r="AW23" s="77" t="inlineStr">
        <f aca="false">IF('Cover Sheet'!Q26="","",'Cover Sheet'!Q26)</f>
        <is>
          <t/>
        </is>
      </c>
      <c r="AX23" s="77" t="n">
        <f aca="false">IF('Cover Sheet'!R26="","",'Cover Sheet'!R26)</f>
        <v>0.0833333333333333</v>
      </c>
      <c r="AY23" s="77" t="str">
        <f aca="false">IF('Cover Sheet'!S26="","",'Cover Sheet'!S26)</f>
        <v/>
      </c>
      <c r="AZ23" s="79" t="inlineStr">
        <f aca="false">IF('Cover Sheet'!T26="","",'Cover Sheet'!T26)</f>
        <is>
          <t/>
        </is>
      </c>
      <c r="BA23" s="79" t="n">
        <f aca="false">IF('Cover Sheet'!U26="","",'Cover Sheet'!U26)</f>
        <v>0.13</v>
      </c>
      <c r="BB23" s="79" t="n">
        <f aca="false">IF('Cover Sheet'!V26="","",'Cover Sheet'!V26)</f>
        <v>0.2</v>
      </c>
      <c r="BC23" s="79" t="n">
        <f aca="false">IF('Cover Sheet'!W26="","",'Cover Sheet'!W26)</f>
        <v>0.07</v>
      </c>
      <c r="BD23" s="79" t="inlineStr">
        <f aca="false">IF('Cover Sheet'!X26="","",'Cover Sheet'!X26)</f>
        <is>
          <t/>
        </is>
      </c>
      <c r="BE23" s="80" t="n">
        <f aca="false">'RC Mastery Check+Question type'!I26</f>
        <v>0.8</v>
      </c>
      <c r="BF23" s="80" t="n">
        <f aca="false">'RC Mastery Check+Question type'!J26</f>
        <v>0.3</v>
      </c>
      <c r="BG23" s="80" t="n">
        <f aca="false">'RC Mastery Check+Question type'!K26</f>
        <v>0.8</v>
      </c>
      <c r="BH23" s="81" t="inlineStr">
        <f aca="false">IF('RC Mastery Check+Question type'!DR26="", "", 'RC Mastery Check+Question type'!DR26)</f>
        <is>
          <t/>
        </is>
      </c>
      <c r="BI23" s="81" t="inlineStr">
        <f aca="false">IF('RC Mastery Check+Question type'!EJ26="", "", 'RC Mastery Check+Question type'!EJ26)</f>
        <is>
          <t/>
        </is>
      </c>
      <c r="BJ23" s="81" t="inlineStr">
        <f aca="false">IF('RC Mastery Check+Question type'!EZ26="", "", 'RC Mastery Check+Question type'!EZ26)</f>
        <is>
          <t/>
        </is>
      </c>
      <c r="BK23" s="0" t="inlineStr">
        <f aca="false">'RF tracking'!C26</f>
        <is>
          <t/>
        </is>
      </c>
      <c r="BL23" s="0" t="inlineStr">
        <f aca="false">'RF tracking'!D26</f>
        <is>
          <t/>
        </is>
      </c>
      <c r="BM23" s="0" t="inlineStr">
        <f aca="false">'RF tracking'!X26</f>
        <is>
          <t/>
        </is>
      </c>
      <c r="BN23" s="0" t="inlineStr">
        <f aca="false">'RF tracking'!Y26</f>
        <is>
          <t/>
        </is>
      </c>
      <c r="BO23" s="82" t="inlineStr">
        <f aca="false">IF('RF tracking'!AQ26="", "", 'RF tracking'!AQ26)</f>
        <is>
          <t/>
        </is>
      </c>
      <c r="BP23" s="82" t="inlineStr">
        <f aca="false">'RC Mastery Check+Question type'!L26</f>
        <is>
          <t/>
        </is>
      </c>
      <c r="BQ23" s="82" t="n">
        <f aca="false">'RC Mastery Check+Question type'!M26</f>
        <v>0.8</v>
      </c>
      <c r="BR23" s="82" t="n">
        <f aca="false">'RC Mastery Check+Question type'!N26</f>
        <v>0.8</v>
      </c>
      <c r="BS23" s="82" t="n">
        <f aca="false">'RC Mastery Check+Question type'!O26</f>
        <v>0.3</v>
      </c>
      <c r="BT23" s="82" t="inlineStr">
        <f aca="false">'RC Mastery Check+Question type'!P26</f>
        <is>
          <t/>
        </is>
      </c>
      <c r="BU23" s="82" t="inlineStr">
        <f aca="false">'RC Mastery Check+Question type'!Q26</f>
        <is>
          <t/>
        </is>
      </c>
      <c r="BV23" s="82" t="inlineStr">
        <f aca="false">'RC Mastery Check+Question type'!R26</f>
        <is>
          <t/>
        </is>
      </c>
      <c r="BW23" s="82" t="inlineStr">
        <f aca="false">'RC Mastery Check+Question type'!S26</f>
        <is>
          <t/>
        </is>
      </c>
      <c r="BX23" s="82" t="inlineStr">
        <f aca="false">'RC Mastery Check+Question type'!T26</f>
        <is>
          <t/>
        </is>
      </c>
      <c r="BY23" s="82" t="inlineStr">
        <f aca="false">'RC Mastery Check+Question type'!U26</f>
        <is>
          <t/>
        </is>
      </c>
      <c r="BZ23" s="82" t="inlineStr">
        <f aca="false">'RC Mastery Check+Question type'!V26</f>
        <is>
          <t/>
        </is>
      </c>
      <c r="CA23" s="82" t="inlineStr">
        <f aca="false">'RC Mastery Check+Question type'!W26</f>
        <is>
          <t/>
        </is>
      </c>
      <c r="CB23" s="82" t="inlineStr">
        <f aca="false">'RC Mastery Check+Question type'!X26</f>
        <is>
          <t/>
        </is>
      </c>
      <c r="CC23" s="83" t="str">
        <f aca="false">'RC Output Item+Section Type'!CC29</f>
        <v> </v>
      </c>
      <c r="CD23" s="83" t="str">
        <f aca="false">'RC Output Item+Section Type'!CD29</f>
        <v> </v>
      </c>
      <c r="CE23" s="83" t="str">
        <f aca="false">'RC Output Item+Section Type'!CE29</f>
        <v> </v>
      </c>
      <c r="CF23" s="83" t="str">
        <f aca="false">'RC Output Item+Section Type'!CF29</f>
        <v> </v>
      </c>
      <c r="CG23" s="83" t="str">
        <f aca="false">'RC Output Item+Section Type'!CG29</f>
        <v> </v>
      </c>
      <c r="CH23" s="83" t="str">
        <f aca="false">'RC Output Item+Section Type'!CH29</f>
        <v> </v>
      </c>
      <c r="CI23" s="83" t="str">
        <f aca="false">'RC Output Item+Section Type'!CI29</f>
        <v> </v>
      </c>
      <c r="CJ23" s="83" t="str">
        <f aca="false">'RC Output Item+Section Type'!CJ29</f>
        <v> </v>
      </c>
      <c r="CK23" s="83" t="str">
        <f aca="false">'RC Output Item+Section Type'!CK29</f>
        <v> </v>
      </c>
      <c r="CL23" s="83" t="str">
        <f aca="false">'RC Output Item+Section Type'!CL29</f>
        <v> </v>
      </c>
      <c r="CM23" s="83" t="str">
        <f aca="false">'RC Output Item+Section Type'!CM29</f>
        <v> </v>
      </c>
      <c r="CN23" s="83" t="str">
        <f aca="false">'RC Output Item+Section Type'!CN29</f>
        <v> </v>
      </c>
      <c r="CO23" s="0" t="inlineStr">
        <f aca="false">IF('S&amp;L'!B27="", "", 'S&amp;L'!B27)</f>
        <is>
          <t/>
        </is>
      </c>
      <c r="CP23" s="0" t="inlineStr">
        <f aca="false">IF('S&amp;L'!C27="", "", 'S&amp;L'!C27)</f>
        <is>
          <t/>
        </is>
      </c>
      <c r="CQ23" s="0" t="inlineStr">
        <f aca="false">IF('S&amp;L'!D27="", "", 'S&amp;L'!D27)</f>
        <is>
          <t/>
        </is>
      </c>
      <c r="CR23" s="0" t="inlineStr">
        <f aca="false">IF('S&amp;L'!E27="", "", 'S&amp;L'!E27)</f>
        <is>
          <t/>
        </is>
      </c>
      <c r="CS23" s="0" t="inlineStr">
        <f aca="false">IF('S&amp;L'!F27="", "", 'S&amp;L'!F27)</f>
        <is>
          <t/>
        </is>
      </c>
      <c r="CT23" s="0" t="inlineStr">
        <f aca="false">IF('S&amp;L'!H27="", "", 'S&amp;L'!H27)</f>
        <is>
          <t/>
        </is>
      </c>
      <c r="CU23" s="0" t="inlineStr">
        <f aca="false">IF('S&amp;L'!I27="", "", 'S&amp;L'!I27)</f>
        <is>
          <t/>
        </is>
      </c>
      <c r="CV23" s="0" t="inlineStr">
        <f aca="false">IF('S&amp;L'!J27="", "", 'S&amp;L'!J27)</f>
        <is>
          <t/>
        </is>
      </c>
      <c r="CW23" s="0" t="inlineStr">
        <f aca="false">IF('S&amp;L'!K27="", "", 'S&amp;L'!K27)</f>
        <is>
          <t/>
        </is>
      </c>
      <c r="CX23" s="0" t="inlineStr">
        <f aca="false">IF('S&amp;L'!L27="", "", 'S&amp;L'!L27)</f>
        <is>
          <t/>
        </is>
      </c>
      <c r="CY23" s="0" t="inlineStr">
        <f aca="false">IF('S&amp;L'!N27="", "", 'S&amp;L'!N27)</f>
        <is>
          <t/>
        </is>
      </c>
      <c r="CZ23" s="0" t="inlineStr">
        <f aca="false">IF('S&amp;L'!O27="", "", 'S&amp;L'!O27)</f>
        <is>
          <t/>
        </is>
      </c>
      <c r="DA23" s="0" t="inlineStr">
        <f aca="false">IF('S&amp;L'!P27="", "", 'S&amp;L'!P27)</f>
        <is>
          <t/>
        </is>
      </c>
      <c r="DB23" s="0" t="inlineStr">
        <f aca="false">IF('S&amp;L'!Q27="", "", 'S&amp;L'!Q27)</f>
        <is>
          <t/>
        </is>
      </c>
      <c r="DC23" s="0" t="inlineStr">
        <f aca="false">IF('S&amp;L'!R27="", "", 'S&amp;L'!R27)</f>
        <is>
          <t/>
        </is>
      </c>
      <c r="DD23" s="82" t="inlineStr">
        <f aca="false">IF('Math Scores'!E30="","",'Math Scores'!E30)</f>
        <is>
          <t/>
        </is>
      </c>
      <c r="DE23" s="84" t="n">
        <f aca="false">IF('Cover Sheet'!V26="","",'Cover Sheet'!V26)</f>
        <v>0.2</v>
      </c>
      <c r="DF23" s="84" t="inlineStr">
        <f aca="false">IF('Math Scores'!IE30="", "", 'Math Scores'!IE30)</f>
        <is>
          <t/>
        </is>
      </c>
      <c r="DG23" s="0" t="inlineStr">
        <f aca="false">IF('Math by question type'!C27="", "", 'Math by question type'!C27)</f>
        <is>
          <t/>
        </is>
      </c>
      <c r="DH23" s="84" t="inlineStr">
        <f aca="false">IF('Math by question type'!D27="", "", 'Math by question type'!D27)</f>
        <is>
          <t/>
        </is>
      </c>
      <c r="DI23" s="84" t="inlineStr">
        <f aca="false">IF('Math by question type'!E27="", "", 'Math by question type'!E27)</f>
        <is>
          <t/>
        </is>
      </c>
      <c r="DJ23" s="84" t="inlineStr">
        <f aca="false">IF('Math by question type'!F27="", "", 'Math by question type'!F27)</f>
        <is>
          <t/>
        </is>
      </c>
      <c r="DK23" s="84" t="inlineStr">
        <f aca="false">IF('Math by question type'!G27="", "", 'Math by question type'!G27)</f>
        <is>
          <t/>
        </is>
      </c>
      <c r="DL23" s="84" t="inlineStr">
        <f aca="false">IF('Math by question type'!H27="", "", 'Math by question type'!H27)</f>
        <is>
          <t/>
        </is>
      </c>
      <c r="DM23" s="84" t="n">
        <f aca="false">IF('Math by question type'!I27="", "", 'Math by question type'!I27)</f>
        <v>0.214285714285714</v>
      </c>
      <c r="DN23" s="84" t="n">
        <f aca="false">IF('Math by question type'!J27="", "", 'Math by question type'!J27)</f>
        <v>0.193548387096774</v>
      </c>
      <c r="DO23" s="84" t="n">
        <f aca="false">IF('Math by question type'!K27="", "", 'Math by question type'!K27)</f>
        <v>0.185185185185185</v>
      </c>
      <c r="DP23" s="84" t="inlineStr">
        <f aca="false">IF('Math by question type'!L27="", "", 'Math by question type'!L27)</f>
        <is>
          <t/>
        </is>
      </c>
      <c r="DQ23" s="84" t="inlineStr">
        <f aca="false">IF('Math by question type'!M27="", "", 'Math by question type'!M27)</f>
        <is>
          <t/>
        </is>
      </c>
      <c r="DR23" s="84" t="inlineStr">
        <f aca="false">IF('Math by question type'!N27="", "", 'Math by question type'!N27)</f>
        <is>
          <t/>
        </is>
      </c>
      <c r="DS23" s="84" t="inlineStr">
        <f aca="false">IF('Math by question type'!O27="", "", 'Math by question type'!O27)</f>
        <is>
          <t/>
        </is>
      </c>
      <c r="DT23" s="84" t="inlineStr">
        <f aca="false">IF('Math by question type'!P27="", "", 'Math by question type'!P27)</f>
        <is>
          <t/>
        </is>
      </c>
      <c r="DU23" s="84" t="inlineStr">
        <f aca="false">IF('Math by question type'!Q27="", "", 'Math by question type'!Q27)</f>
        <is>
          <t/>
        </is>
      </c>
      <c r="DV23" s="84" t="inlineStr">
        <f aca="false">IF('Math by question type'!R27&lt;&gt;"",'Math by question type'!R27,'Math by question type'!U27)</f>
        <is>
          <t/>
        </is>
      </c>
      <c r="DW23" s="84" t="inlineStr">
        <f aca="false">IF('Math by question type'!S27&lt;&gt;"",'Math by question type'!S27,'Math by question type'!V27)</f>
        <is>
          <t/>
        </is>
      </c>
      <c r="DX23" s="84" t="inlineStr">
        <f aca="false">IF('Math by question type'!T27&lt;&gt;"",'Math by question type'!T27,'Math by question type'!W27)</f>
        <is>
          <t/>
        </is>
      </c>
      <c r="DY23" s="84" t="inlineStr">
        <f aca="false">IF('Math by question type'!X27&lt;&gt;"",'Math by question type'!X27,'Math by question type'!AA27)</f>
        <is>
          <t/>
        </is>
      </c>
      <c r="DZ23" s="84" t="inlineStr">
        <f aca="false">IF('Math by question type'!Y27&lt;&gt;"",'Math by question type'!Y27,'Math by question type'!AB27)</f>
        <is>
          <t/>
        </is>
      </c>
      <c r="EA23" s="84" t="inlineStr">
        <f aca="false">IF('Math by question type'!Z27&lt;&gt;"",'Math by question type'!Z27,'Math by question type'!AC27)</f>
        <is>
          <t/>
        </is>
      </c>
      <c r="EB23" s="84" t="inlineStr">
        <f aca="false">IF('Math Output by domain'!E27="", "", 'Math Output by domain'!E27)</f>
        <is>
          <t/>
        </is>
      </c>
      <c r="EC23" s="84" t="inlineStr">
        <f aca="false">IF('Math Output by domain'!F27="", "", 'Math Output by domain'!F27)</f>
        <is>
          <t/>
        </is>
      </c>
      <c r="ED23" s="84" t="inlineStr">
        <f aca="false">IF('Math Output by domain'!G27="", "", 'Math Output by domain'!G27)</f>
        <is>
          <t/>
        </is>
      </c>
      <c r="EE23" s="84" t="inlineStr">
        <f aca="false">IF('Math Output by domain'!H27="", "", 'Math Output by domain'!H27)</f>
        <is>
          <t/>
        </is>
      </c>
      <c r="EF23" s="84" t="inlineStr">
        <f aca="false">IF('Math Output by domain'!I27="", "", 'Math Output by domain'!I27)</f>
        <is>
          <t/>
        </is>
      </c>
      <c r="EG23" s="84" t="inlineStr">
        <f aca="false">IF('Math Output by domain'!J27="", "", 'Math Output by domain'!J27)</f>
        <is>
          <t/>
        </is>
      </c>
      <c r="EH23" s="84" t="inlineStr">
        <f aca="false">IF('Math Output by domain'!K27="", "", 'Math Output by domain'!K27)</f>
        <is>
          <t/>
        </is>
      </c>
      <c r="EI23" s="84" t="inlineStr">
        <f aca="false">IF('Math Output by domain'!L27="", "", 'Math Output by domain'!L27)</f>
        <is>
          <t/>
        </is>
      </c>
      <c r="EJ23" s="84" t="inlineStr">
        <f aca="false">IF('Math Output by domain'!M27="", "", 'Math Output by domain'!M27)</f>
        <is>
          <t/>
        </is>
      </c>
      <c r="EK23" s="84" t="inlineStr">
        <f aca="false">IF('Math Output by domain'!N27="", "", 'Math Output by domain'!N27)</f>
        <is>
          <t/>
        </is>
      </c>
      <c r="EL23" s="84" t="inlineStr">
        <f aca="false">IF('Math Output by domain'!O27="", "", 'Math Output by domain'!O27)</f>
        <is>
          <t/>
        </is>
      </c>
      <c r="EM23" s="84" t="n">
        <f aca="false">IF('Math Output by domain'!P27="", "", 'Math Output by domain'!P27)</f>
        <v>0.0357142857142857</v>
      </c>
      <c r="EN23" s="84" t="n">
        <f aca="false">IF('Math Output by domain'!Q27="", "", 'Math Output by domain'!Q27)</f>
        <v>0.05</v>
      </c>
      <c r="EO23" s="84" t="n">
        <f aca="false">IF('Math Output by domain'!R27="", "", 'Math Output by domain'!R27)</f>
        <v>0.153846153846154</v>
      </c>
      <c r="EP23" s="84" t="n">
        <f aca="false">IF('Math Output by domain'!S27="", "", 'Math Output by domain'!S27)</f>
        <v>0</v>
      </c>
      <c r="EQ23" s="84" t="n">
        <f aca="false">IF('Math Output by domain'!T27="", "", 'Math Output by domain'!T27)</f>
        <v>0.583333333333333</v>
      </c>
      <c r="ER23" s="84" t="inlineStr">
        <f aca="false">IF('Math Output by domain'!U27="", "", 'Math Output by domain'!U27)</f>
        <is>
          <t/>
        </is>
      </c>
      <c r="ES23" s="84" t="inlineStr">
        <f aca="false">IF('Math Output by domain'!V27="", "", 'Math Output by domain'!V27)</f>
        <is>
          <t/>
        </is>
      </c>
      <c r="ET23" s="84" t="inlineStr">
        <f aca="false">IF('Math Output by domain'!W27="", "", 'Math Output by domain'!W27)</f>
        <is>
          <t/>
        </is>
      </c>
      <c r="EU23" s="84" t="inlineStr">
        <f aca="false">IF('Math Output by domain'!X27="", "", 'Math Output by domain'!X27)</f>
        <is>
          <t/>
        </is>
      </c>
      <c r="EV23" s="84" t="inlineStr">
        <f aca="false">IF('Math Output by domain'!Y27="", "", 'Math Output by domain'!Y27)</f>
        <is>
          <t/>
        </is>
      </c>
      <c r="EW23" s="84" t="inlineStr">
        <f aca="false">IF('Math Output by domain'!Z27="", "", 'Math Output by domain'!Z27)</f>
        <is>
          <t/>
        </is>
      </c>
      <c r="EX23" s="84" t="inlineStr">
        <f aca="false">IF('Math Output by domain'!AA27="", "", 'Math Output by domain'!AA27)</f>
        <is>
          <t/>
        </is>
      </c>
      <c r="EY23" s="84" t="inlineStr">
        <f aca="false">IF('Math Output by domain'!AB27="", "", 'Math Output by domain'!AB27)</f>
        <is>
          <t/>
        </is>
      </c>
      <c r="EZ23" s="84" t="inlineStr">
        <f aca="false">IF('Math Output by domain'!AC27="", "", 'Math Output by domain'!AC27)</f>
        <is>
          <t/>
        </is>
      </c>
      <c r="FA23" s="84" t="inlineStr">
        <f aca="false">IF('Math Output by domain'!AD27&lt;&gt;"", 'Math Output by domain'!AD27, 'Math Output by domain'!AH27)</f>
        <is>
          <t/>
        </is>
      </c>
      <c r="FB23" s="84" t="inlineStr">
        <f aca="false">IF('Math Output by domain'!AE27&lt;&gt;"", 'Math Output by domain'!AE27, 'Math Output by domain'!AI27)</f>
        <is>
          <t/>
        </is>
      </c>
      <c r="FC23" s="84" t="inlineStr">
        <f aca="false">IF('Math Output by domain'!AF27&lt;&gt;"", 'Math Output by domain'!AF27, 'Math Output by domain'!AJ27)</f>
        <is>
          <t/>
        </is>
      </c>
      <c r="FD23" s="84" t="inlineStr">
        <f aca="false">IF('Math Output by domain'!AG27="", "", 'Math Output by domain'!AG27)</f>
        <is>
          <t/>
        </is>
      </c>
      <c r="FE23" s="84" t="inlineStr">
        <f aca="false">IF('Math Output by domain'!AK27="", "", 'Math Output by domain'!AK27)</f>
        <is>
          <t/>
        </is>
      </c>
      <c r="FF23" s="84" t="str">
        <f aca="false">IF('Math Output by domain'!AL27&lt;&gt;"",  'Math Output by domain'!AL27, 'Math Output by domain'!AQ27)</f>
        <v/>
      </c>
      <c r="FG23" s="84" t="inlineStr">
        <f aca="false">IF('Math Output by domain'!AM27="", "", 'Math Output by domain'!AM27)</f>
        <is>
          <t/>
        </is>
      </c>
      <c r="FH23" s="84" t="str">
        <f aca="false">IF('Math Output by domain'!AN27&lt;&gt;"",  'Math Output by domain'!AN27, 'Math Output by domain'!AP27)</f>
        <v/>
      </c>
      <c r="FI23" s="84" t="inlineStr">
        <f aca="false">IF('Math Output by domain'!AO27="", "", 'Math Output by domain'!AO27)</f>
        <is>
          <t/>
        </is>
      </c>
    </row>
    <row r="24" customFormat="false" ht="12.75" hidden="false" customHeight="false" outlineLevel="0" collapsed="false">
      <c r="A24" s="77" t="n">
        <f aca="false">'Cover Sheet'!A27</f>
        <v>23</v>
      </c>
      <c r="B24" s="77" t="inlineStr">
        <f aca="false">IF('Cover Sheet'!$AC$13="","",'Cover Sheet'!$AC$13)</f>
        <is>
          <t/>
        </is>
      </c>
      <c r="C24" s="77" t="str">
        <f aca="false">'Cover Sheet'!$AC$1</f>
        <v>Vivek Madinur</v>
      </c>
      <c r="D24" s="77" t="n">
        <f aca="false">'Cover Sheet'!$AE$1</f>
        <v>0</v>
      </c>
      <c r="E24" s="77" t="n">
        <f aca="false">'Cover Sheet'!$AG$1</f>
        <v>0</v>
      </c>
      <c r="F24" s="77" t="n">
        <f aca="false">'Cover Sheet'!$AI$1</f>
        <v>0</v>
      </c>
      <c r="G24" s="77" t="n">
        <f aca="false">'Cover Sheet'!$AK$1</f>
        <v>0</v>
      </c>
      <c r="H24" s="77" t="n">
        <f aca="false">'Cover Sheet'!$AC$3</f>
        <v>0</v>
      </c>
      <c r="I24" s="77" t="n">
        <f aca="false">'Cover Sheet'!$AE$3</f>
        <v>0</v>
      </c>
      <c r="J24" s="77" t="n">
        <f aca="false">'Cover Sheet'!$AG$3</f>
        <v>0</v>
      </c>
      <c r="K24" s="77" t="n">
        <f aca="false">'Cover Sheet'!$AI$3</f>
        <v>0</v>
      </c>
      <c r="L24" s="77" t="n">
        <f aca="false">'Cover Sheet'!$AK$3</f>
        <v>0</v>
      </c>
      <c r="M24" s="77" t="n">
        <f aca="false">'Cover Sheet'!$AC$2</f>
        <v>2014</v>
      </c>
      <c r="N24" s="77" t="n">
        <f aca="false">'Cover Sheet'!$AE$2</f>
        <v>0</v>
      </c>
      <c r="O24" s="77" t="n">
        <f aca="false">'Cover Sheet'!$AG$2</f>
        <v>0</v>
      </c>
      <c r="P24" s="77" t="n">
        <f aca="false">'Cover Sheet'!$AI$2</f>
        <v>0</v>
      </c>
      <c r="Q24" s="77" t="n">
        <f aca="false">'Cover Sheet'!$AK$2</f>
        <v>0</v>
      </c>
      <c r="R24" s="77" t="str">
        <f aca="false">'Cover Sheet'!$AC$5</f>
        <v>Spandana</v>
      </c>
      <c r="S24" s="77" t="str">
        <f aca="false">'Cover Sheet'!$AC$6</f>
        <v>3rd</v>
      </c>
      <c r="T24" s="77" t="str">
        <f aca="false">'Cover Sheet'!$AC$7</f>
        <v>2nd YOI</v>
      </c>
      <c r="U24" s="77" t="str">
        <f aca="false">'Cover Sheet'!$AC$8</f>
        <v>Government School - No Fees</v>
      </c>
      <c r="V24" s="77" t="n">
        <f aca="false">'Cover Sheet'!$AC$9</f>
        <v>0</v>
      </c>
      <c r="W24" s="77" t="inlineStr">
        <f aca="false">IF('Cover Sheet'!$AC$10="","",'Cover Sheet'!$AC$10)</f>
        <is>
          <t/>
        </is>
      </c>
      <c r="X24" s="78" t="inlineStr">
        <f aca="false">IF('Cover Sheet'!$Y27="","",'Cover Sheet'!$Y27)</f>
        <is>
          <t/>
        </is>
      </c>
      <c r="Y24" s="78" t="inlineStr">
        <f aca="false">IF('Cover Sheet'!$Z27="","",'Cover Sheet'!$Z27)</f>
        <is>
          <t/>
        </is>
      </c>
      <c r="Z24" s="77" t="n">
        <f aca="false">'Cover Sheet'!$AC$11</f>
        <v>0</v>
      </c>
      <c r="AA24" s="77" t="str">
        <f aca="false">IF('Cover Sheet'!$AC$12="", "", 'Cover Sheet'!$AC$12)</f>
        <v>Hyderabad</v>
      </c>
      <c r="AB24" s="77" t="inlineStr">
        <f aca="false">IF('Cover Sheet'!$AC$14="","",'Cover Sheet'!$AC$14)</f>
        <is>
          <t/>
        </is>
      </c>
      <c r="AC24" s="77" t="inlineStr">
        <f aca="false">IF('Cover Sheet'!$AC$15="","",'Cover Sheet'!$AC$15)</f>
        <is>
          <t/>
        </is>
      </c>
      <c r="AD24" s="77" t="inlineStr">
        <f aca="false">IF('Cover Sheet'!$AC$17="","",'Cover Sheet'!$AC$17)</f>
        <is>
          <t/>
        </is>
      </c>
      <c r="AE24" s="77" t="str">
        <f aca="false">IF('Cover Sheet'!$AC$4="","",'Cover Sheet'!$AC$4)</f>
        <v>vivek.madinur2014@teachforindia.org</v>
      </c>
      <c r="AF24" s="77" t="inlineStr">
        <f aca="false">IF('Cover Sheet'!$AC$20="","",'Cover Sheet'!$AC$20)</f>
        <is>
          <t/>
        </is>
      </c>
      <c r="AG24" s="77" t="str">
        <f aca="false">IF('Cover Sheet'!$AC$19="","",'Cover Sheet'!$AC$19)</f>
        <v>karthik.rapaka@teachforindia.org</v>
      </c>
      <c r="AH24" s="77" t="str">
        <f aca="false">IF('Cover Sheet'!B27="", "", 'English Scores- Leveled papers'!B29)</f>
        <v>Raghu Ram</v>
      </c>
      <c r="AI24" s="77" t="str">
        <f aca="false">IF('Cover Sheet'!$B27="","",'Cover Sheet'!C27)</f>
        <v>Male</v>
      </c>
      <c r="AJ24" s="77" t="n">
        <f aca="false">IF('Cover Sheet'!$D27="","",'Cover Sheet'!D27)</f>
        <v>1</v>
      </c>
      <c r="AK24" s="77" t="inlineStr">
        <f aca="false">IF('Cover Sheet'!E27="","",'Cover Sheet'!E27)</f>
        <is>
          <t/>
        </is>
      </c>
      <c r="AL24" s="77" t="inlineStr">
        <f aca="false">IF('Cover Sheet'!F27="","",'Cover Sheet'!F27)</f>
        <is>
          <t/>
        </is>
      </c>
      <c r="AM24" s="77" t="inlineStr">
        <f aca="false">IF('Cover Sheet'!G27="","",'Cover Sheet'!G27)</f>
        <is>
          <t/>
        </is>
      </c>
      <c r="AN24" s="77" t="inlineStr">
        <f aca="false">IF('Cover Sheet'!H27="","",'Cover Sheet'!H27)</f>
        <is>
          <t/>
        </is>
      </c>
      <c r="AO24" s="77" t="inlineStr">
        <f aca="false">IF('Cover Sheet'!I27="","",'Cover Sheet'!I27)</f>
        <is>
          <t/>
        </is>
      </c>
      <c r="AP24" s="77" t="inlineStr">
        <f aca="false">IF('Cover Sheet'!J27="","",'Cover Sheet'!J27)</f>
        <is>
          <t/>
        </is>
      </c>
      <c r="AQ24" s="77" t="n">
        <f aca="false">IF('Cover Sheet'!K27="","",'Cover Sheet'!K27)</f>
        <v>-0.5</v>
      </c>
      <c r="AR24" s="77" t="inlineStr">
        <f aca="false">IF('Cover Sheet'!L27="","",'Cover Sheet'!L27)</f>
        <is>
          <t/>
        </is>
      </c>
      <c r="AS24" s="77" t="n">
        <f aca="false">IF('Cover Sheet'!M27="","",'Cover Sheet'!M27)</f>
        <v>0.7</v>
      </c>
      <c r="AT24" s="77" t="n">
        <f aca="false">IF('Cover Sheet'!N27="","",'Cover Sheet'!N27)</f>
        <v>0.2</v>
      </c>
      <c r="AU24" s="77" t="inlineStr">
        <f aca="false">IF('Cover Sheet'!O27="","",'Cover Sheet'!O27)</f>
        <is>
          <t/>
        </is>
      </c>
      <c r="AV24" s="77" t="inlineStr">
        <f aca="false">IF('Cover Sheet'!P27="","",'Cover Sheet'!P27)</f>
        <is>
          <t/>
        </is>
      </c>
      <c r="AW24" s="77" t="inlineStr">
        <f aca="false">IF('Cover Sheet'!Q27="","",'Cover Sheet'!Q27)</f>
        <is>
          <t/>
        </is>
      </c>
      <c r="AX24" s="77" t="inlineStr">
        <f aca="false">IF('Cover Sheet'!R27="","",'Cover Sheet'!R27)</f>
        <is>
          <t/>
        </is>
      </c>
      <c r="AY24" s="77" t="inlineStr">
        <f aca="false">IF('Cover Sheet'!S27="","",'Cover Sheet'!S27)</f>
        <is>
          <t/>
        </is>
      </c>
      <c r="AZ24" s="79" t="inlineStr">
        <f aca="false">IF('Cover Sheet'!T27="","",'Cover Sheet'!T27)</f>
        <is>
          <t/>
        </is>
      </c>
      <c r="BA24" s="79" t="n">
        <f aca="false">IF('Cover Sheet'!U27="","",'Cover Sheet'!U27)</f>
        <v>0.07</v>
      </c>
      <c r="BB24" s="79" t="n">
        <f aca="false">IF('Cover Sheet'!V27="","",'Cover Sheet'!V27)</f>
        <v>0.08</v>
      </c>
      <c r="BC24" s="79" t="n">
        <f aca="false">IF('Cover Sheet'!W27="","",'Cover Sheet'!W27)</f>
        <v>0.01</v>
      </c>
      <c r="BD24" s="79" t="inlineStr">
        <f aca="false">IF('Cover Sheet'!X27="","",'Cover Sheet'!X27)</f>
        <is>
          <t/>
        </is>
      </c>
      <c r="BE24" s="80" t="n">
        <f aca="false">'RC Mastery Check+Question type'!I27</f>
        <v>1</v>
      </c>
      <c r="BF24" s="80" t="n">
        <f aca="false">'RC Mastery Check+Question type'!J27</f>
        <v>0.6</v>
      </c>
      <c r="BG24" s="80" t="inlineStr">
        <f aca="false">'RC Mastery Check+Question type'!K27</f>
        <is>
          <t/>
        </is>
      </c>
      <c r="BH24" s="81" t="inlineStr">
        <f aca="false">IF('RC Mastery Check+Question type'!DR27="", "", 'RC Mastery Check+Question type'!DR27)</f>
        <is>
          <t/>
        </is>
      </c>
      <c r="BI24" s="81" t="inlineStr">
        <f aca="false">IF('RC Mastery Check+Question type'!EJ27="", "", 'RC Mastery Check+Question type'!EJ27)</f>
        <is>
          <t/>
        </is>
      </c>
      <c r="BJ24" s="81" t="inlineStr">
        <f aca="false">IF('RC Mastery Check+Question type'!EZ27="", "", 'RC Mastery Check+Question type'!EZ27)</f>
        <is>
          <t/>
        </is>
      </c>
      <c r="BK24" s="0" t="inlineStr">
        <f aca="false">'RF tracking'!C27</f>
        <is>
          <t/>
        </is>
      </c>
      <c r="BL24" s="0" t="inlineStr">
        <f aca="false">'RF tracking'!D27</f>
        <is>
          <t/>
        </is>
      </c>
      <c r="BM24" s="0" t="inlineStr">
        <f aca="false">'RF tracking'!X27</f>
        <is>
          <t/>
        </is>
      </c>
      <c r="BN24" s="0" t="inlineStr">
        <f aca="false">'RF tracking'!Y27</f>
        <is>
          <t/>
        </is>
      </c>
      <c r="BO24" s="82" t="inlineStr">
        <f aca="false">IF('RF tracking'!AQ27="", "", 'RF tracking'!AQ27)</f>
        <is>
          <t/>
        </is>
      </c>
      <c r="BP24" s="82" t="inlineStr">
        <f aca="false">'RC Mastery Check+Question type'!L27</f>
        <is>
          <t/>
        </is>
      </c>
      <c r="BQ24" s="82" t="n">
        <f aca="false">'RC Mastery Check+Question type'!M27</f>
        <v>1</v>
      </c>
      <c r="BR24" s="82" t="n">
        <f aca="false">'RC Mastery Check+Question type'!N27</f>
        <v>0.6</v>
      </c>
      <c r="BS24" s="82" t="inlineStr">
        <f aca="false">'RC Mastery Check+Question type'!O27</f>
        <is>
          <t/>
        </is>
      </c>
      <c r="BT24" s="82" t="inlineStr">
        <f aca="false">'RC Mastery Check+Question type'!P27</f>
        <is>
          <t/>
        </is>
      </c>
      <c r="BU24" s="82" t="inlineStr">
        <f aca="false">'RC Mastery Check+Question type'!Q27</f>
        <is>
          <t/>
        </is>
      </c>
      <c r="BV24" s="82" t="inlineStr">
        <f aca="false">'RC Mastery Check+Question type'!R27</f>
        <is>
          <t/>
        </is>
      </c>
      <c r="BW24" s="82" t="inlineStr">
        <f aca="false">'RC Mastery Check+Question type'!S27</f>
        <is>
          <t/>
        </is>
      </c>
      <c r="BX24" s="82" t="inlineStr">
        <f aca="false">'RC Mastery Check+Question type'!T27</f>
        <is>
          <t/>
        </is>
      </c>
      <c r="BY24" s="82" t="inlineStr">
        <f aca="false">'RC Mastery Check+Question type'!U27</f>
        <is>
          <t/>
        </is>
      </c>
      <c r="BZ24" s="82" t="inlineStr">
        <f aca="false">'RC Mastery Check+Question type'!V27</f>
        <is>
          <t/>
        </is>
      </c>
      <c r="CA24" s="82" t="inlineStr">
        <f aca="false">'RC Mastery Check+Question type'!W27</f>
        <is>
          <t/>
        </is>
      </c>
      <c r="CB24" s="82" t="inlineStr">
        <f aca="false">'RC Mastery Check+Question type'!X27</f>
        <is>
          <t/>
        </is>
      </c>
      <c r="CC24" s="83" t="str">
        <f aca="false">'RC Output Item+Section Type'!CC30</f>
        <v> </v>
      </c>
      <c r="CD24" s="83" t="str">
        <f aca="false">'RC Output Item+Section Type'!CD30</f>
        <v> </v>
      </c>
      <c r="CE24" s="83" t="str">
        <f aca="false">'RC Output Item+Section Type'!CE30</f>
        <v> </v>
      </c>
      <c r="CF24" s="83" t="str">
        <f aca="false">'RC Output Item+Section Type'!CF30</f>
        <v> </v>
      </c>
      <c r="CG24" s="83" t="str">
        <f aca="false">'RC Output Item+Section Type'!CG30</f>
        <v> </v>
      </c>
      <c r="CH24" s="83" t="str">
        <f aca="false">'RC Output Item+Section Type'!CH30</f>
        <v> </v>
      </c>
      <c r="CI24" s="83" t="str">
        <f aca="false">'RC Output Item+Section Type'!CI30</f>
        <v> </v>
      </c>
      <c r="CJ24" s="83" t="str">
        <f aca="false">'RC Output Item+Section Type'!CJ30</f>
        <v> </v>
      </c>
      <c r="CK24" s="83" t="str">
        <f aca="false">'RC Output Item+Section Type'!CK30</f>
        <v> </v>
      </c>
      <c r="CL24" s="83" t="str">
        <f aca="false">'RC Output Item+Section Type'!CL30</f>
        <v> </v>
      </c>
      <c r="CM24" s="83" t="str">
        <f aca="false">'RC Output Item+Section Type'!CM30</f>
        <v> </v>
      </c>
      <c r="CN24" s="83" t="str">
        <f aca="false">'RC Output Item+Section Type'!CN30</f>
        <v> </v>
      </c>
      <c r="CO24" s="0" t="inlineStr">
        <f aca="false">IF('S&amp;L'!B28="", "", 'S&amp;L'!B28)</f>
        <is>
          <t/>
        </is>
      </c>
      <c r="CP24" s="0" t="inlineStr">
        <f aca="false">IF('S&amp;L'!C28="", "", 'S&amp;L'!C28)</f>
        <is>
          <t/>
        </is>
      </c>
      <c r="CQ24" s="0" t="inlineStr">
        <f aca="false">IF('S&amp;L'!D28="", "", 'S&amp;L'!D28)</f>
        <is>
          <t/>
        </is>
      </c>
      <c r="CR24" s="0" t="inlineStr">
        <f aca="false">IF('S&amp;L'!E28="", "", 'S&amp;L'!E28)</f>
        <is>
          <t/>
        </is>
      </c>
      <c r="CS24" s="0" t="inlineStr">
        <f aca="false">IF('S&amp;L'!F28="", "", 'S&amp;L'!F28)</f>
        <is>
          <t/>
        </is>
      </c>
      <c r="CT24" s="0" t="inlineStr">
        <f aca="false">IF('S&amp;L'!H28="", "", 'S&amp;L'!H28)</f>
        <is>
          <t/>
        </is>
      </c>
      <c r="CU24" s="0" t="inlineStr">
        <f aca="false">IF('S&amp;L'!I28="", "", 'S&amp;L'!I28)</f>
        <is>
          <t/>
        </is>
      </c>
      <c r="CV24" s="0" t="inlineStr">
        <f aca="false">IF('S&amp;L'!J28="", "", 'S&amp;L'!J28)</f>
        <is>
          <t/>
        </is>
      </c>
      <c r="CW24" s="0" t="inlineStr">
        <f aca="false">IF('S&amp;L'!K28="", "", 'S&amp;L'!K28)</f>
        <is>
          <t/>
        </is>
      </c>
      <c r="CX24" s="0" t="inlineStr">
        <f aca="false">IF('S&amp;L'!L28="", "", 'S&amp;L'!L28)</f>
        <is>
          <t/>
        </is>
      </c>
      <c r="CY24" s="0" t="inlineStr">
        <f aca="false">IF('S&amp;L'!N28="", "", 'S&amp;L'!N28)</f>
        <is>
          <t/>
        </is>
      </c>
      <c r="CZ24" s="0" t="inlineStr">
        <f aca="false">IF('S&amp;L'!O28="", "", 'S&amp;L'!O28)</f>
        <is>
          <t/>
        </is>
      </c>
      <c r="DA24" s="0" t="inlineStr">
        <f aca="false">IF('S&amp;L'!P28="", "", 'S&amp;L'!P28)</f>
        <is>
          <t/>
        </is>
      </c>
      <c r="DB24" s="0" t="inlineStr">
        <f aca="false">IF('S&amp;L'!Q28="", "", 'S&amp;L'!Q28)</f>
        <is>
          <t/>
        </is>
      </c>
      <c r="DC24" s="0" t="inlineStr">
        <f aca="false">IF('S&amp;L'!R28="", "", 'S&amp;L'!R28)</f>
        <is>
          <t/>
        </is>
      </c>
      <c r="DD24" s="82" t="inlineStr">
        <f aca="false">IF('Math Scores'!E31="","",'Math Scores'!E31)</f>
        <is>
          <t/>
        </is>
      </c>
      <c r="DE24" s="84" t="n">
        <f aca="false">IF('Cover Sheet'!V27="","",'Cover Sheet'!V27)</f>
        <v>0.08</v>
      </c>
      <c r="DF24" s="84" t="inlineStr">
        <f aca="false">IF('Math Scores'!IE31="", "", 'Math Scores'!IE31)</f>
        <is>
          <t/>
        </is>
      </c>
      <c r="DG24" s="0" t="inlineStr">
        <f aca="false">IF('Math by question type'!C28="", "", 'Math by question type'!C28)</f>
        <is>
          <t/>
        </is>
      </c>
      <c r="DH24" s="84" t="inlineStr">
        <f aca="false">IF('Math by question type'!D28="", "", 'Math by question type'!D28)</f>
        <is>
          <t/>
        </is>
      </c>
      <c r="DI24" s="84" t="inlineStr">
        <f aca="false">IF('Math by question type'!E28="", "", 'Math by question type'!E28)</f>
        <is>
          <t/>
        </is>
      </c>
      <c r="DJ24" s="84" t="inlineStr">
        <f aca="false">IF('Math by question type'!F28="", "", 'Math by question type'!F28)</f>
        <is>
          <t/>
        </is>
      </c>
      <c r="DK24" s="84" t="inlineStr">
        <f aca="false">IF('Math by question type'!G28="", "", 'Math by question type'!G28)</f>
        <is>
          <t/>
        </is>
      </c>
      <c r="DL24" s="84" t="inlineStr">
        <f aca="false">IF('Math by question type'!H28="", "", 'Math by question type'!H28)</f>
        <is>
          <t/>
        </is>
      </c>
      <c r="DM24" s="84" t="n">
        <f aca="false">IF('Math by question type'!I28="", "", 'Math by question type'!I28)</f>
        <v>0.0952380952380952</v>
      </c>
      <c r="DN24" s="84" t="n">
        <f aca="false">IF('Math by question type'!J28="", "", 'Math by question type'!J28)</f>
        <v>0.032258064516129</v>
      </c>
      <c r="DO24" s="84" t="n">
        <f aca="false">IF('Math by question type'!K28="", "", 'Math by question type'!K28)</f>
        <v>0.111111111111111</v>
      </c>
      <c r="DP24" s="84" t="inlineStr">
        <f aca="false">IF('Math by question type'!L28="", "", 'Math by question type'!L28)</f>
        <is>
          <t/>
        </is>
      </c>
      <c r="DQ24" s="84" t="inlineStr">
        <f aca="false">IF('Math by question type'!M28="", "", 'Math by question type'!M28)</f>
        <is>
          <t/>
        </is>
      </c>
      <c r="DR24" s="84" t="inlineStr">
        <f aca="false">IF('Math by question type'!N28="", "", 'Math by question type'!N28)</f>
        <is>
          <t/>
        </is>
      </c>
      <c r="DS24" s="84" t="inlineStr">
        <f aca="false">IF('Math by question type'!O28="", "", 'Math by question type'!O28)</f>
        <is>
          <t/>
        </is>
      </c>
      <c r="DT24" s="84" t="inlineStr">
        <f aca="false">IF('Math by question type'!P28="", "", 'Math by question type'!P28)</f>
        <is>
          <t/>
        </is>
      </c>
      <c r="DU24" s="84" t="inlineStr">
        <f aca="false">IF('Math by question type'!Q28="", "", 'Math by question type'!Q28)</f>
        <is>
          <t/>
        </is>
      </c>
      <c r="DV24" s="84" t="inlineStr">
        <f aca="false">IF('Math by question type'!R28&lt;&gt;"",'Math by question type'!R28,'Math by question type'!U28)</f>
        <is>
          <t/>
        </is>
      </c>
      <c r="DW24" s="84" t="inlineStr">
        <f aca="false">IF('Math by question type'!S28&lt;&gt;"",'Math by question type'!S28,'Math by question type'!V28)</f>
        <is>
          <t/>
        </is>
      </c>
      <c r="DX24" s="84" t="inlineStr">
        <f aca="false">IF('Math by question type'!T28&lt;&gt;"",'Math by question type'!T28,'Math by question type'!W28)</f>
        <is>
          <t/>
        </is>
      </c>
      <c r="DY24" s="84" t="inlineStr">
        <f aca="false">IF('Math by question type'!X28&lt;&gt;"",'Math by question type'!X28,'Math by question type'!AA28)</f>
        <is>
          <t/>
        </is>
      </c>
      <c r="DZ24" s="84" t="inlineStr">
        <f aca="false">IF('Math by question type'!Y28&lt;&gt;"",'Math by question type'!Y28,'Math by question type'!AB28)</f>
        <is>
          <t/>
        </is>
      </c>
      <c r="EA24" s="84" t="inlineStr">
        <f aca="false">IF('Math by question type'!Z28&lt;&gt;"",'Math by question type'!Z28,'Math by question type'!AC28)</f>
        <is>
          <t/>
        </is>
      </c>
      <c r="EB24" s="84" t="inlineStr">
        <f aca="false">IF('Math Output by domain'!E28="", "", 'Math Output by domain'!E28)</f>
        <is>
          <t/>
        </is>
      </c>
      <c r="EC24" s="84" t="inlineStr">
        <f aca="false">IF('Math Output by domain'!F28="", "", 'Math Output by domain'!F28)</f>
        <is>
          <t/>
        </is>
      </c>
      <c r="ED24" s="84" t="inlineStr">
        <f aca="false">IF('Math Output by domain'!G28="", "", 'Math Output by domain'!G28)</f>
        <is>
          <t/>
        </is>
      </c>
      <c r="EE24" s="84" t="inlineStr">
        <f aca="false">IF('Math Output by domain'!H28="", "", 'Math Output by domain'!H28)</f>
        <is>
          <t/>
        </is>
      </c>
      <c r="EF24" s="84" t="inlineStr">
        <f aca="false">IF('Math Output by domain'!I28="", "", 'Math Output by domain'!I28)</f>
        <is>
          <t/>
        </is>
      </c>
      <c r="EG24" s="84" t="inlineStr">
        <f aca="false">IF('Math Output by domain'!J28="", "", 'Math Output by domain'!J28)</f>
        <is>
          <t/>
        </is>
      </c>
      <c r="EH24" s="84" t="inlineStr">
        <f aca="false">IF('Math Output by domain'!K28="", "", 'Math Output by domain'!K28)</f>
        <is>
          <t/>
        </is>
      </c>
      <c r="EI24" s="84" t="inlineStr">
        <f aca="false">IF('Math Output by domain'!L28="", "", 'Math Output by domain'!L28)</f>
        <is>
          <t/>
        </is>
      </c>
      <c r="EJ24" s="84" t="inlineStr">
        <f aca="false">IF('Math Output by domain'!M28="", "", 'Math Output by domain'!M28)</f>
        <is>
          <t/>
        </is>
      </c>
      <c r="EK24" s="84" t="inlineStr">
        <f aca="false">IF('Math Output by domain'!N28="", "", 'Math Output by domain'!N28)</f>
        <is>
          <t/>
        </is>
      </c>
      <c r="EL24" s="84" t="inlineStr">
        <f aca="false">IF('Math Output by domain'!O28="", "", 'Math Output by domain'!O28)</f>
        <is>
          <t/>
        </is>
      </c>
      <c r="EM24" s="84" t="n">
        <f aca="false">IF('Math Output by domain'!P28="", "", 'Math Output by domain'!P28)</f>
        <v>0.0714285714285714</v>
      </c>
      <c r="EN24" s="84" t="n">
        <f aca="false">IF('Math Output by domain'!Q28="", "", 'Math Output by domain'!Q28)</f>
        <v>0</v>
      </c>
      <c r="EO24" s="84" t="n">
        <f aca="false">IF('Math Output by domain'!R28="", "", 'Math Output by domain'!R28)</f>
        <v>0</v>
      </c>
      <c r="EP24" s="84" t="n">
        <f aca="false">IF('Math Output by domain'!S28="", "", 'Math Output by domain'!S28)</f>
        <v>0</v>
      </c>
      <c r="EQ24" s="84" t="n">
        <f aca="false">IF('Math Output by domain'!T28="", "", 'Math Output by domain'!T28)</f>
        <v>0.25</v>
      </c>
      <c r="ER24" s="84" t="inlineStr">
        <f aca="false">IF('Math Output by domain'!U28="", "", 'Math Output by domain'!U28)</f>
        <is>
          <t/>
        </is>
      </c>
      <c r="ES24" s="84" t="inlineStr">
        <f aca="false">IF('Math Output by domain'!V28="", "", 'Math Output by domain'!V28)</f>
        <is>
          <t/>
        </is>
      </c>
      <c r="ET24" s="84" t="inlineStr">
        <f aca="false">IF('Math Output by domain'!W28="", "", 'Math Output by domain'!W28)</f>
        <is>
          <t/>
        </is>
      </c>
      <c r="EU24" s="84" t="inlineStr">
        <f aca="false">IF('Math Output by domain'!X28="", "", 'Math Output by domain'!X28)</f>
        <is>
          <t/>
        </is>
      </c>
      <c r="EV24" s="84" t="inlineStr">
        <f aca="false">IF('Math Output by domain'!Y28="", "", 'Math Output by domain'!Y28)</f>
        <is>
          <t/>
        </is>
      </c>
      <c r="EW24" s="84" t="inlineStr">
        <f aca="false">IF('Math Output by domain'!Z28="", "", 'Math Output by domain'!Z28)</f>
        <is>
          <t/>
        </is>
      </c>
      <c r="EX24" s="84" t="inlineStr">
        <f aca="false">IF('Math Output by domain'!AA28="", "", 'Math Output by domain'!AA28)</f>
        <is>
          <t/>
        </is>
      </c>
      <c r="EY24" s="84" t="inlineStr">
        <f aca="false">IF('Math Output by domain'!AB28="", "", 'Math Output by domain'!AB28)</f>
        <is>
          <t/>
        </is>
      </c>
      <c r="EZ24" s="84" t="inlineStr">
        <f aca="false">IF('Math Output by domain'!AC28="", "", 'Math Output by domain'!AC28)</f>
        <is>
          <t/>
        </is>
      </c>
      <c r="FA24" s="84" t="inlineStr">
        <f aca="false">IF('Math Output by domain'!AD28&lt;&gt;"", 'Math Output by domain'!AD28, 'Math Output by domain'!AH28)</f>
        <is>
          <t/>
        </is>
      </c>
      <c r="FB24" s="84" t="inlineStr">
        <f aca="false">IF('Math Output by domain'!AE28&lt;&gt;"", 'Math Output by domain'!AE28, 'Math Output by domain'!AI28)</f>
        <is>
          <t/>
        </is>
      </c>
      <c r="FC24" s="84" t="inlineStr">
        <f aca="false">IF('Math Output by domain'!AF28&lt;&gt;"", 'Math Output by domain'!AF28, 'Math Output by domain'!AJ28)</f>
        <is>
          <t/>
        </is>
      </c>
      <c r="FD24" s="84" t="inlineStr">
        <f aca="false">IF('Math Output by domain'!AG28="", "", 'Math Output by domain'!AG28)</f>
        <is>
          <t/>
        </is>
      </c>
      <c r="FE24" s="84" t="inlineStr">
        <f aca="false">IF('Math Output by domain'!AK28="", "", 'Math Output by domain'!AK28)</f>
        <is>
          <t/>
        </is>
      </c>
      <c r="FF24" s="84" t="str">
        <f aca="false">IF('Math Output by domain'!AL28&lt;&gt;"",  'Math Output by domain'!AL28, 'Math Output by domain'!AQ28)</f>
        <v/>
      </c>
      <c r="FG24" s="84" t="inlineStr">
        <f aca="false">IF('Math Output by domain'!AM28="", "", 'Math Output by domain'!AM28)</f>
        <is>
          <t/>
        </is>
      </c>
      <c r="FH24" s="84" t="str">
        <f aca="false">IF('Math Output by domain'!AN28&lt;&gt;"",  'Math Output by domain'!AN28, 'Math Output by domain'!AP28)</f>
        <v/>
      </c>
      <c r="FI24" s="84" t="inlineStr">
        <f aca="false">IF('Math Output by domain'!AO28="", "", 'Math Output by domain'!AO28)</f>
        <is>
          <t/>
        </is>
      </c>
    </row>
    <row r="25" customFormat="false" ht="12.75" hidden="false" customHeight="false" outlineLevel="0" collapsed="false">
      <c r="A25" s="77" t="n">
        <f aca="false">'Cover Sheet'!A28</f>
        <v>24</v>
      </c>
      <c r="B25" s="77" t="inlineStr">
        <f aca="false">IF('Cover Sheet'!$AC$13="","",'Cover Sheet'!$AC$13)</f>
        <is>
          <t/>
        </is>
      </c>
      <c r="C25" s="77" t="str">
        <f aca="false">'Cover Sheet'!$AC$1</f>
        <v>Vivek Madinur</v>
      </c>
      <c r="D25" s="77" t="n">
        <f aca="false">'Cover Sheet'!$AE$1</f>
        <v>0</v>
      </c>
      <c r="E25" s="77" t="n">
        <f aca="false">'Cover Sheet'!$AG$1</f>
        <v>0</v>
      </c>
      <c r="F25" s="77" t="n">
        <f aca="false">'Cover Sheet'!$AI$1</f>
        <v>0</v>
      </c>
      <c r="G25" s="77" t="n">
        <f aca="false">'Cover Sheet'!$AK$1</f>
        <v>0</v>
      </c>
      <c r="H25" s="77" t="n">
        <f aca="false">'Cover Sheet'!$AC$3</f>
        <v>0</v>
      </c>
      <c r="I25" s="77" t="n">
        <f aca="false">'Cover Sheet'!$AE$3</f>
        <v>0</v>
      </c>
      <c r="J25" s="77" t="n">
        <f aca="false">'Cover Sheet'!$AG$3</f>
        <v>0</v>
      </c>
      <c r="K25" s="77" t="n">
        <f aca="false">'Cover Sheet'!$AI$3</f>
        <v>0</v>
      </c>
      <c r="L25" s="77" t="n">
        <f aca="false">'Cover Sheet'!$AK$3</f>
        <v>0</v>
      </c>
      <c r="M25" s="77" t="n">
        <f aca="false">'Cover Sheet'!$AC$2</f>
        <v>2014</v>
      </c>
      <c r="N25" s="77" t="n">
        <f aca="false">'Cover Sheet'!$AE$2</f>
        <v>0</v>
      </c>
      <c r="O25" s="77" t="n">
        <f aca="false">'Cover Sheet'!$AG$2</f>
        <v>0</v>
      </c>
      <c r="P25" s="77" t="n">
        <f aca="false">'Cover Sheet'!$AI$2</f>
        <v>0</v>
      </c>
      <c r="Q25" s="77" t="n">
        <f aca="false">'Cover Sheet'!$AK$2</f>
        <v>0</v>
      </c>
      <c r="R25" s="77" t="str">
        <f aca="false">'Cover Sheet'!$AC$5</f>
        <v>Spandana</v>
      </c>
      <c r="S25" s="77" t="str">
        <f aca="false">'Cover Sheet'!$AC$6</f>
        <v>3rd</v>
      </c>
      <c r="T25" s="77" t="str">
        <f aca="false">'Cover Sheet'!$AC$7</f>
        <v>2nd YOI</v>
      </c>
      <c r="U25" s="77" t="str">
        <f aca="false">'Cover Sheet'!$AC$8</f>
        <v>Government School - No Fees</v>
      </c>
      <c r="V25" s="77" t="n">
        <f aca="false">'Cover Sheet'!$AC$9</f>
        <v>0</v>
      </c>
      <c r="W25" s="77" t="inlineStr">
        <f aca="false">IF('Cover Sheet'!$AC$10="","",'Cover Sheet'!$AC$10)</f>
        <is>
          <t/>
        </is>
      </c>
      <c r="X25" s="78" t="inlineStr">
        <f aca="false">IF('Cover Sheet'!$Y28="","",'Cover Sheet'!$Y28)</f>
        <is>
          <t/>
        </is>
      </c>
      <c r="Y25" s="78" t="inlineStr">
        <f aca="false">IF('Cover Sheet'!$Z28="","",'Cover Sheet'!$Z28)</f>
        <is>
          <t/>
        </is>
      </c>
      <c r="Z25" s="77" t="n">
        <f aca="false">'Cover Sheet'!$AC$11</f>
        <v>0</v>
      </c>
      <c r="AA25" s="77" t="str">
        <f aca="false">IF('Cover Sheet'!$AC$12="", "", 'Cover Sheet'!$AC$12)</f>
        <v>Hyderabad</v>
      </c>
      <c r="AB25" s="77" t="inlineStr">
        <f aca="false">IF('Cover Sheet'!$AC$14="","",'Cover Sheet'!$AC$14)</f>
        <is>
          <t/>
        </is>
      </c>
      <c r="AC25" s="77" t="inlineStr">
        <f aca="false">IF('Cover Sheet'!$AC$15="","",'Cover Sheet'!$AC$15)</f>
        <is>
          <t/>
        </is>
      </c>
      <c r="AD25" s="77" t="inlineStr">
        <f aca="false">IF('Cover Sheet'!$AC$17="","",'Cover Sheet'!$AC$17)</f>
        <is>
          <t/>
        </is>
      </c>
      <c r="AE25" s="77" t="str">
        <f aca="false">IF('Cover Sheet'!$AC$4="","",'Cover Sheet'!$AC$4)</f>
        <v>vivek.madinur2014@teachforindia.org</v>
      </c>
      <c r="AF25" s="77" t="inlineStr">
        <f aca="false">IF('Cover Sheet'!$AC$20="","",'Cover Sheet'!$AC$20)</f>
        <is>
          <t/>
        </is>
      </c>
      <c r="AG25" s="77" t="str">
        <f aca="false">IF('Cover Sheet'!$AC$19="","",'Cover Sheet'!$AC$19)</f>
        <v>karthik.rapaka@teachforindia.org</v>
      </c>
      <c r="AH25" s="77" t="str">
        <f aca="false">IF('Cover Sheet'!B28="", "", 'English Scores- Leveled papers'!B30)</f>
        <v>Hemanth</v>
      </c>
      <c r="AI25" s="77" t="str">
        <f aca="false">IF('Cover Sheet'!$B28="","",'Cover Sheet'!C28)</f>
        <v>Male</v>
      </c>
      <c r="AJ25" s="77" t="n">
        <f aca="false">IF('Cover Sheet'!$D28="","",'Cover Sheet'!D28)</f>
        <v>2</v>
      </c>
      <c r="AK25" s="77" t="inlineStr">
        <f aca="false">IF('Cover Sheet'!E28="","",'Cover Sheet'!E28)</f>
        <is>
          <t/>
        </is>
      </c>
      <c r="AL25" s="77" t="inlineStr">
        <f aca="false">IF('Cover Sheet'!F28="","",'Cover Sheet'!F28)</f>
        <is>
          <t/>
        </is>
      </c>
      <c r="AM25" s="77" t="inlineStr">
        <f aca="false">IF('Cover Sheet'!G28="","",'Cover Sheet'!G28)</f>
        <is>
          <t/>
        </is>
      </c>
      <c r="AN25" s="77" t="inlineStr">
        <f aca="false">IF('Cover Sheet'!H28="","",'Cover Sheet'!H28)</f>
        <is>
          <t/>
        </is>
      </c>
      <c r="AO25" s="77" t="inlineStr">
        <f aca="false">IF('Cover Sheet'!I28="","",'Cover Sheet'!I28)</f>
        <is>
          <t/>
        </is>
      </c>
      <c r="AP25" s="77" t="n">
        <f aca="false">IF('Cover Sheet'!J28="","",'Cover Sheet'!J28)</f>
        <v>-0.5</v>
      </c>
      <c r="AQ25" s="77" t="n">
        <f aca="false">IF('Cover Sheet'!K28="","",'Cover Sheet'!K28)</f>
        <v>-0.5</v>
      </c>
      <c r="AR25" s="77" t="inlineStr">
        <f aca="false">IF('Cover Sheet'!L28="","",'Cover Sheet'!L28)</f>
        <is>
          <t/>
        </is>
      </c>
      <c r="AS25" s="77" t="inlineStr">
        <f aca="false">IF('Cover Sheet'!M28="","",'Cover Sheet'!M28)</f>
        <is>
          <t/>
        </is>
      </c>
      <c r="AT25" s="77" t="inlineStr">
        <f aca="false">IF('Cover Sheet'!N28="","",'Cover Sheet'!N28)</f>
        <is>
          <t/>
        </is>
      </c>
      <c r="AU25" s="77" t="inlineStr">
        <f aca="false">IF('Cover Sheet'!O28="","",'Cover Sheet'!O28)</f>
        <is>
          <t/>
        </is>
      </c>
      <c r="AV25" s="77" t="inlineStr">
        <f aca="false">IF('Cover Sheet'!P28="","",'Cover Sheet'!P28)</f>
        <is>
          <t/>
        </is>
      </c>
      <c r="AW25" s="77" t="n">
        <f aca="false">IF('Cover Sheet'!Q28="","",'Cover Sheet'!Q28)</f>
        <v>0</v>
      </c>
      <c r="AX25" s="77" t="str">
        <f aca="false">IF('Cover Sheet'!R28="","",'Cover Sheet'!R28)</f>
        <v/>
      </c>
      <c r="AY25" s="77" t="str">
        <f aca="false">IF('Cover Sheet'!S28="","",'Cover Sheet'!S28)</f>
        <v/>
      </c>
      <c r="AZ25" s="79" t="n">
        <f aca="false">IF('Cover Sheet'!T28="","",'Cover Sheet'!T28)</f>
        <v>0.01</v>
      </c>
      <c r="BA25" s="79" t="n">
        <f aca="false">IF('Cover Sheet'!U28="","",'Cover Sheet'!U28)</f>
        <v>0.05</v>
      </c>
      <c r="BB25" s="79" t="n">
        <f aca="false">IF('Cover Sheet'!V28="","",'Cover Sheet'!V28)</f>
        <v>0.05</v>
      </c>
      <c r="BC25" s="79" t="n">
        <f aca="false">IF('Cover Sheet'!W28="","",'Cover Sheet'!W28)</f>
        <v>0</v>
      </c>
      <c r="BD25" s="79" t="inlineStr">
        <f aca="false">IF('Cover Sheet'!X28="","",'Cover Sheet'!X28)</f>
        <is>
          <t/>
        </is>
      </c>
      <c r="BE25" s="80" t="inlineStr">
        <f aca="false">'RC Mastery Check+Question type'!I28</f>
        <is>
          <t/>
        </is>
      </c>
      <c r="BF25" s="80" t="inlineStr">
        <f aca="false">'RC Mastery Check+Question type'!J28</f>
        <is>
          <t/>
        </is>
      </c>
      <c r="BG25" s="80" t="inlineStr">
        <f aca="false">'RC Mastery Check+Question type'!K28</f>
        <is>
          <t/>
        </is>
      </c>
      <c r="BH25" s="81" t="inlineStr">
        <f aca="false">IF('RC Mastery Check+Question type'!DR28="", "", 'RC Mastery Check+Question type'!DR28)</f>
        <is>
          <t/>
        </is>
      </c>
      <c r="BI25" s="81" t="inlineStr">
        <f aca="false">IF('RC Mastery Check+Question type'!EJ28="", "", 'RC Mastery Check+Question type'!EJ28)</f>
        <is>
          <t/>
        </is>
      </c>
      <c r="BJ25" s="81" t="inlineStr">
        <f aca="false">IF('RC Mastery Check+Question type'!EZ28="", "", 'RC Mastery Check+Question type'!EZ28)</f>
        <is>
          <t/>
        </is>
      </c>
      <c r="BK25" s="0" t="inlineStr">
        <f aca="false">'RF tracking'!C28</f>
        <is>
          <t/>
        </is>
      </c>
      <c r="BL25" s="0" t="inlineStr">
        <f aca="false">'RF tracking'!D28</f>
        <is>
          <t/>
        </is>
      </c>
      <c r="BM25" s="0" t="inlineStr">
        <f aca="false">'RF tracking'!X28</f>
        <is>
          <t/>
        </is>
      </c>
      <c r="BN25" s="0" t="inlineStr">
        <f aca="false">'RF tracking'!Y28</f>
        <is>
          <t/>
        </is>
      </c>
      <c r="BO25" s="82" t="inlineStr">
        <f aca="false">IF('RF tracking'!AQ28="", "", 'RF tracking'!AQ28)</f>
        <is>
          <t/>
        </is>
      </c>
      <c r="BP25" s="82" t="inlineStr">
        <f aca="false">'RC Mastery Check+Question type'!L28</f>
        <is>
          <t/>
        </is>
      </c>
      <c r="BQ25" s="82" t="n">
        <f aca="false">'RC Mastery Check+Question type'!M28</f>
        <v>0.5</v>
      </c>
      <c r="BR25" s="82" t="inlineStr">
        <f aca="false">'RC Mastery Check+Question type'!N28</f>
        <is>
          <t/>
        </is>
      </c>
      <c r="BS25" s="82" t="inlineStr">
        <f aca="false">'RC Mastery Check+Question type'!O28</f>
        <is>
          <t/>
        </is>
      </c>
      <c r="BT25" s="82" t="inlineStr">
        <f aca="false">'RC Mastery Check+Question type'!P28</f>
        <is>
          <t/>
        </is>
      </c>
      <c r="BU25" s="82" t="inlineStr">
        <f aca="false">'RC Mastery Check+Question type'!Q28</f>
        <is>
          <t/>
        </is>
      </c>
      <c r="BV25" s="82" t="inlineStr">
        <f aca="false">'RC Mastery Check+Question type'!R28</f>
        <is>
          <t/>
        </is>
      </c>
      <c r="BW25" s="82" t="inlineStr">
        <f aca="false">'RC Mastery Check+Question type'!S28</f>
        <is>
          <t/>
        </is>
      </c>
      <c r="BX25" s="82" t="inlineStr">
        <f aca="false">'RC Mastery Check+Question type'!T28</f>
        <is>
          <t/>
        </is>
      </c>
      <c r="BY25" s="82" t="inlineStr">
        <f aca="false">'RC Mastery Check+Question type'!U28</f>
        <is>
          <t/>
        </is>
      </c>
      <c r="BZ25" s="82" t="inlineStr">
        <f aca="false">'RC Mastery Check+Question type'!V28</f>
        <is>
          <t/>
        </is>
      </c>
      <c r="CA25" s="82" t="inlineStr">
        <f aca="false">'RC Mastery Check+Question type'!W28</f>
        <is>
          <t/>
        </is>
      </c>
      <c r="CB25" s="82" t="inlineStr">
        <f aca="false">'RC Mastery Check+Question type'!X28</f>
        <is>
          <t/>
        </is>
      </c>
      <c r="CC25" s="83" t="str">
        <f aca="false">'RC Output Item+Section Type'!CC31</f>
        <v> </v>
      </c>
      <c r="CD25" s="83" t="str">
        <f aca="false">'RC Output Item+Section Type'!CD31</f>
        <v> </v>
      </c>
      <c r="CE25" s="83" t="str">
        <f aca="false">'RC Output Item+Section Type'!CE31</f>
        <v> </v>
      </c>
      <c r="CF25" s="83" t="str">
        <f aca="false">'RC Output Item+Section Type'!CF31</f>
        <v> </v>
      </c>
      <c r="CG25" s="83" t="str">
        <f aca="false">'RC Output Item+Section Type'!CG31</f>
        <v> </v>
      </c>
      <c r="CH25" s="83" t="str">
        <f aca="false">'RC Output Item+Section Type'!CH31</f>
        <v> </v>
      </c>
      <c r="CI25" s="83" t="str">
        <f aca="false">'RC Output Item+Section Type'!CI31</f>
        <v> </v>
      </c>
      <c r="CJ25" s="83" t="str">
        <f aca="false">'RC Output Item+Section Type'!CJ31</f>
        <v> </v>
      </c>
      <c r="CK25" s="83" t="str">
        <f aca="false">'RC Output Item+Section Type'!CK31</f>
        <v> </v>
      </c>
      <c r="CL25" s="83" t="str">
        <f aca="false">'RC Output Item+Section Type'!CL31</f>
        <v> </v>
      </c>
      <c r="CM25" s="83" t="str">
        <f aca="false">'RC Output Item+Section Type'!CM31</f>
        <v> </v>
      </c>
      <c r="CN25" s="83" t="str">
        <f aca="false">'RC Output Item+Section Type'!CN31</f>
        <v> </v>
      </c>
      <c r="CO25" s="0" t="inlineStr">
        <f aca="false">IF('S&amp;L'!B29="", "", 'S&amp;L'!B29)</f>
        <is>
          <t/>
        </is>
      </c>
      <c r="CP25" s="0" t="inlineStr">
        <f aca="false">IF('S&amp;L'!C29="", "", 'S&amp;L'!C29)</f>
        <is>
          <t/>
        </is>
      </c>
      <c r="CQ25" s="0" t="inlineStr">
        <f aca="false">IF('S&amp;L'!D29="", "", 'S&amp;L'!D29)</f>
        <is>
          <t/>
        </is>
      </c>
      <c r="CR25" s="0" t="inlineStr">
        <f aca="false">IF('S&amp;L'!E29="", "", 'S&amp;L'!E29)</f>
        <is>
          <t/>
        </is>
      </c>
      <c r="CS25" s="0" t="inlineStr">
        <f aca="false">IF('S&amp;L'!F29="", "", 'S&amp;L'!F29)</f>
        <is>
          <t/>
        </is>
      </c>
      <c r="CT25" s="0" t="inlineStr">
        <f aca="false">IF('S&amp;L'!H29="", "", 'S&amp;L'!H29)</f>
        <is>
          <t/>
        </is>
      </c>
      <c r="CU25" s="0" t="inlineStr">
        <f aca="false">IF('S&amp;L'!I29="", "", 'S&amp;L'!I29)</f>
        <is>
          <t/>
        </is>
      </c>
      <c r="CV25" s="0" t="inlineStr">
        <f aca="false">IF('S&amp;L'!J29="", "", 'S&amp;L'!J29)</f>
        <is>
          <t/>
        </is>
      </c>
      <c r="CW25" s="0" t="inlineStr">
        <f aca="false">IF('S&amp;L'!K29="", "", 'S&amp;L'!K29)</f>
        <is>
          <t/>
        </is>
      </c>
      <c r="CX25" s="0" t="inlineStr">
        <f aca="false">IF('S&amp;L'!L29="", "", 'S&amp;L'!L29)</f>
        <is>
          <t/>
        </is>
      </c>
      <c r="CY25" s="0" t="inlineStr">
        <f aca="false">IF('S&amp;L'!N29="", "", 'S&amp;L'!N29)</f>
        <is>
          <t/>
        </is>
      </c>
      <c r="CZ25" s="0" t="inlineStr">
        <f aca="false">IF('S&amp;L'!O29="", "", 'S&amp;L'!O29)</f>
        <is>
          <t/>
        </is>
      </c>
      <c r="DA25" s="0" t="inlineStr">
        <f aca="false">IF('S&amp;L'!P29="", "", 'S&amp;L'!P29)</f>
        <is>
          <t/>
        </is>
      </c>
      <c r="DB25" s="0" t="inlineStr">
        <f aca="false">IF('S&amp;L'!Q29="", "", 'S&amp;L'!Q29)</f>
        <is>
          <t/>
        </is>
      </c>
      <c r="DC25" s="0" t="inlineStr">
        <f aca="false">IF('S&amp;L'!R29="", "", 'S&amp;L'!R29)</f>
        <is>
          <t/>
        </is>
      </c>
      <c r="DD25" s="82" t="inlineStr">
        <f aca="false">IF('Math Scores'!E32="","",'Math Scores'!E32)</f>
        <is>
          <t/>
        </is>
      </c>
      <c r="DE25" s="84" t="n">
        <f aca="false">IF('Cover Sheet'!V28="","",'Cover Sheet'!V28)</f>
        <v>0.05</v>
      </c>
      <c r="DF25" s="84" t="inlineStr">
        <f aca="false">IF('Math Scores'!IE32="", "", 'Math Scores'!IE32)</f>
        <is>
          <t/>
        </is>
      </c>
      <c r="DG25" s="0" t="inlineStr">
        <f aca="false">IF('Math by question type'!C29="", "", 'Math by question type'!C29)</f>
        <is>
          <t/>
        </is>
      </c>
      <c r="DH25" s="84" t="inlineStr">
        <f aca="false">IF('Math by question type'!D29="", "", 'Math by question type'!D29)</f>
        <is>
          <t/>
        </is>
      </c>
      <c r="DI25" s="84" t="inlineStr">
        <f aca="false">IF('Math by question type'!E29="", "", 'Math by question type'!E29)</f>
        <is>
          <t/>
        </is>
      </c>
      <c r="DJ25" s="84" t="inlineStr">
        <f aca="false">IF('Math by question type'!F29="", "", 'Math by question type'!F29)</f>
        <is>
          <t/>
        </is>
      </c>
      <c r="DK25" s="84" t="inlineStr">
        <f aca="false">IF('Math by question type'!G29="", "", 'Math by question type'!G29)</f>
        <is>
          <t/>
        </is>
      </c>
      <c r="DL25" s="84" t="inlineStr">
        <f aca="false">IF('Math by question type'!H29="", "", 'Math by question type'!H29)</f>
        <is>
          <t/>
        </is>
      </c>
      <c r="DM25" s="84" t="n">
        <f aca="false">IF('Math by question type'!I29="", "", 'Math by question type'!I29)</f>
        <v>0.119047619047619</v>
      </c>
      <c r="DN25" s="84" t="n">
        <f aca="false">IF('Math by question type'!J29="", "", 'Math by question type'!J29)</f>
        <v>0</v>
      </c>
      <c r="DO25" s="84" t="n">
        <f aca="false">IF('Math by question type'!K29="", "", 'Math by question type'!K29)</f>
        <v>0</v>
      </c>
      <c r="DP25" s="84" t="inlineStr">
        <f aca="false">IF('Math by question type'!L29="", "", 'Math by question type'!L29)</f>
        <is>
          <t/>
        </is>
      </c>
      <c r="DQ25" s="84" t="inlineStr">
        <f aca="false">IF('Math by question type'!M29="", "", 'Math by question type'!M29)</f>
        <is>
          <t/>
        </is>
      </c>
      <c r="DR25" s="84" t="inlineStr">
        <f aca="false">IF('Math by question type'!N29="", "", 'Math by question type'!N29)</f>
        <is>
          <t/>
        </is>
      </c>
      <c r="DS25" s="84" t="inlineStr">
        <f aca="false">IF('Math by question type'!O29="", "", 'Math by question type'!O29)</f>
        <is>
          <t/>
        </is>
      </c>
      <c r="DT25" s="84" t="inlineStr">
        <f aca="false">IF('Math by question type'!P29="", "", 'Math by question type'!P29)</f>
        <is>
          <t/>
        </is>
      </c>
      <c r="DU25" s="84" t="inlineStr">
        <f aca="false">IF('Math by question type'!Q29="", "", 'Math by question type'!Q29)</f>
        <is>
          <t/>
        </is>
      </c>
      <c r="DV25" s="84" t="inlineStr">
        <f aca="false">IF('Math by question type'!R29&lt;&gt;"",'Math by question type'!R29,'Math by question type'!U29)</f>
        <is>
          <t/>
        </is>
      </c>
      <c r="DW25" s="84" t="inlineStr">
        <f aca="false">IF('Math by question type'!S29&lt;&gt;"",'Math by question type'!S29,'Math by question type'!V29)</f>
        <is>
          <t/>
        </is>
      </c>
      <c r="DX25" s="84" t="inlineStr">
        <f aca="false">IF('Math by question type'!T29&lt;&gt;"",'Math by question type'!T29,'Math by question type'!W29)</f>
        <is>
          <t/>
        </is>
      </c>
      <c r="DY25" s="84" t="inlineStr">
        <f aca="false">IF('Math by question type'!X29&lt;&gt;"",'Math by question type'!X29,'Math by question type'!AA29)</f>
        <is>
          <t/>
        </is>
      </c>
      <c r="DZ25" s="84" t="inlineStr">
        <f aca="false">IF('Math by question type'!Y29&lt;&gt;"",'Math by question type'!Y29,'Math by question type'!AB29)</f>
        <is>
          <t/>
        </is>
      </c>
      <c r="EA25" s="84" t="inlineStr">
        <f aca="false">IF('Math by question type'!Z29&lt;&gt;"",'Math by question type'!Z29,'Math by question type'!AC29)</f>
        <is>
          <t/>
        </is>
      </c>
      <c r="EB25" s="84" t="inlineStr">
        <f aca="false">IF('Math Output by domain'!E29="", "", 'Math Output by domain'!E29)</f>
        <is>
          <t/>
        </is>
      </c>
      <c r="EC25" s="84" t="inlineStr">
        <f aca="false">IF('Math Output by domain'!F29="", "", 'Math Output by domain'!F29)</f>
        <is>
          <t/>
        </is>
      </c>
      <c r="ED25" s="84" t="inlineStr">
        <f aca="false">IF('Math Output by domain'!G29="", "", 'Math Output by domain'!G29)</f>
        <is>
          <t/>
        </is>
      </c>
      <c r="EE25" s="84" t="inlineStr">
        <f aca="false">IF('Math Output by domain'!H29="", "", 'Math Output by domain'!H29)</f>
        <is>
          <t/>
        </is>
      </c>
      <c r="EF25" s="84" t="inlineStr">
        <f aca="false">IF('Math Output by domain'!I29="", "", 'Math Output by domain'!I29)</f>
        <is>
          <t/>
        </is>
      </c>
      <c r="EG25" s="84" t="inlineStr">
        <f aca="false">IF('Math Output by domain'!J29="", "", 'Math Output by domain'!J29)</f>
        <is>
          <t/>
        </is>
      </c>
      <c r="EH25" s="84" t="inlineStr">
        <f aca="false">IF('Math Output by domain'!K29="", "", 'Math Output by domain'!K29)</f>
        <is>
          <t/>
        </is>
      </c>
      <c r="EI25" s="84" t="inlineStr">
        <f aca="false">IF('Math Output by domain'!L29="", "", 'Math Output by domain'!L29)</f>
        <is>
          <t/>
        </is>
      </c>
      <c r="EJ25" s="84" t="inlineStr">
        <f aca="false">IF('Math Output by domain'!M29="", "", 'Math Output by domain'!M29)</f>
        <is>
          <t/>
        </is>
      </c>
      <c r="EK25" s="84" t="inlineStr">
        <f aca="false">IF('Math Output by domain'!N29="", "", 'Math Output by domain'!N29)</f>
        <is>
          <t/>
        </is>
      </c>
      <c r="EL25" s="84" t="inlineStr">
        <f aca="false">IF('Math Output by domain'!O29="", "", 'Math Output by domain'!O29)</f>
        <is>
          <t/>
        </is>
      </c>
      <c r="EM25" s="84" t="n">
        <f aca="false">IF('Math Output by domain'!P29="", "", 'Math Output by domain'!P29)</f>
        <v>0</v>
      </c>
      <c r="EN25" s="84" t="n">
        <f aca="false">IF('Math Output by domain'!Q29="", "", 'Math Output by domain'!Q29)</f>
        <v>0</v>
      </c>
      <c r="EO25" s="84" t="n">
        <f aca="false">IF('Math Output by domain'!R29="", "", 'Math Output by domain'!R29)</f>
        <v>0</v>
      </c>
      <c r="EP25" s="84" t="n">
        <f aca="false">IF('Math Output by domain'!S29="", "", 'Math Output by domain'!S29)</f>
        <v>0</v>
      </c>
      <c r="EQ25" s="84" t="n">
        <f aca="false">IF('Math Output by domain'!T29="", "", 'Math Output by domain'!T29)</f>
        <v>0.208333333333333</v>
      </c>
      <c r="ER25" s="84" t="inlineStr">
        <f aca="false">IF('Math Output by domain'!U29="", "", 'Math Output by domain'!U29)</f>
        <is>
          <t/>
        </is>
      </c>
      <c r="ES25" s="84" t="inlineStr">
        <f aca="false">IF('Math Output by domain'!V29="", "", 'Math Output by domain'!V29)</f>
        <is>
          <t/>
        </is>
      </c>
      <c r="ET25" s="84" t="inlineStr">
        <f aca="false">IF('Math Output by domain'!W29="", "", 'Math Output by domain'!W29)</f>
        <is>
          <t/>
        </is>
      </c>
      <c r="EU25" s="84" t="inlineStr">
        <f aca="false">IF('Math Output by domain'!X29="", "", 'Math Output by domain'!X29)</f>
        <is>
          <t/>
        </is>
      </c>
      <c r="EV25" s="84" t="inlineStr">
        <f aca="false">IF('Math Output by domain'!Y29="", "", 'Math Output by domain'!Y29)</f>
        <is>
          <t/>
        </is>
      </c>
      <c r="EW25" s="84" t="inlineStr">
        <f aca="false">IF('Math Output by domain'!Z29="", "", 'Math Output by domain'!Z29)</f>
        <is>
          <t/>
        </is>
      </c>
      <c r="EX25" s="84" t="inlineStr">
        <f aca="false">IF('Math Output by domain'!AA29="", "", 'Math Output by domain'!AA29)</f>
        <is>
          <t/>
        </is>
      </c>
      <c r="EY25" s="84" t="inlineStr">
        <f aca="false">IF('Math Output by domain'!AB29="", "", 'Math Output by domain'!AB29)</f>
        <is>
          <t/>
        </is>
      </c>
      <c r="EZ25" s="84" t="inlineStr">
        <f aca="false">IF('Math Output by domain'!AC29="", "", 'Math Output by domain'!AC29)</f>
        <is>
          <t/>
        </is>
      </c>
      <c r="FA25" s="84" t="inlineStr">
        <f aca="false">IF('Math Output by domain'!AD29&lt;&gt;"", 'Math Output by domain'!AD29, 'Math Output by domain'!AH29)</f>
        <is>
          <t/>
        </is>
      </c>
      <c r="FB25" s="84" t="inlineStr">
        <f aca="false">IF('Math Output by domain'!AE29&lt;&gt;"", 'Math Output by domain'!AE29, 'Math Output by domain'!AI29)</f>
        <is>
          <t/>
        </is>
      </c>
      <c r="FC25" s="84" t="inlineStr">
        <f aca="false">IF('Math Output by domain'!AF29&lt;&gt;"", 'Math Output by domain'!AF29, 'Math Output by domain'!AJ29)</f>
        <is>
          <t/>
        </is>
      </c>
      <c r="FD25" s="84" t="inlineStr">
        <f aca="false">IF('Math Output by domain'!AG29="", "", 'Math Output by domain'!AG29)</f>
        <is>
          <t/>
        </is>
      </c>
      <c r="FE25" s="84" t="inlineStr">
        <f aca="false">IF('Math Output by domain'!AK29="", "", 'Math Output by domain'!AK29)</f>
        <is>
          <t/>
        </is>
      </c>
      <c r="FF25" s="84" t="str">
        <f aca="false">IF('Math Output by domain'!AL29&lt;&gt;"",  'Math Output by domain'!AL29, 'Math Output by domain'!AQ29)</f>
        <v/>
      </c>
      <c r="FG25" s="84" t="inlineStr">
        <f aca="false">IF('Math Output by domain'!AM29="", "", 'Math Output by domain'!AM29)</f>
        <is>
          <t/>
        </is>
      </c>
      <c r="FH25" s="84" t="str">
        <f aca="false">IF('Math Output by domain'!AN29&lt;&gt;"",  'Math Output by domain'!AN29, 'Math Output by domain'!AP29)</f>
        <v/>
      </c>
      <c r="FI25" s="84" t="inlineStr">
        <f aca="false">IF('Math Output by domain'!AO29="", "", 'Math Output by domain'!AO29)</f>
        <is>
          <t/>
        </is>
      </c>
    </row>
    <row r="26" customFormat="false" ht="12.75" hidden="false" customHeight="false" outlineLevel="0" collapsed="false">
      <c r="A26" s="77" t="n">
        <f aca="false">'Cover Sheet'!A29</f>
        <v>25</v>
      </c>
      <c r="B26" s="77" t="inlineStr">
        <f aca="false">IF('Cover Sheet'!$AC$13="","",'Cover Sheet'!$AC$13)</f>
        <is>
          <t/>
        </is>
      </c>
      <c r="C26" s="77" t="str">
        <f aca="false">'Cover Sheet'!$AC$1</f>
        <v>Vivek Madinur</v>
      </c>
      <c r="D26" s="77" t="n">
        <f aca="false">'Cover Sheet'!$AE$1</f>
        <v>0</v>
      </c>
      <c r="E26" s="77" t="n">
        <f aca="false">'Cover Sheet'!$AG$1</f>
        <v>0</v>
      </c>
      <c r="F26" s="77" t="n">
        <f aca="false">'Cover Sheet'!$AI$1</f>
        <v>0</v>
      </c>
      <c r="G26" s="77" t="n">
        <f aca="false">'Cover Sheet'!$AK$1</f>
        <v>0</v>
      </c>
      <c r="H26" s="77" t="n">
        <f aca="false">'Cover Sheet'!$AC$3</f>
        <v>0</v>
      </c>
      <c r="I26" s="77" t="n">
        <f aca="false">'Cover Sheet'!$AE$3</f>
        <v>0</v>
      </c>
      <c r="J26" s="77" t="n">
        <f aca="false">'Cover Sheet'!$AG$3</f>
        <v>0</v>
      </c>
      <c r="K26" s="77" t="n">
        <f aca="false">'Cover Sheet'!$AI$3</f>
        <v>0</v>
      </c>
      <c r="L26" s="77" t="n">
        <f aca="false">'Cover Sheet'!$AK$3</f>
        <v>0</v>
      </c>
      <c r="M26" s="77" t="n">
        <f aca="false">'Cover Sheet'!$AC$2</f>
        <v>2014</v>
      </c>
      <c r="N26" s="77" t="n">
        <f aca="false">'Cover Sheet'!$AE$2</f>
        <v>0</v>
      </c>
      <c r="O26" s="77" t="n">
        <f aca="false">'Cover Sheet'!$AG$2</f>
        <v>0</v>
      </c>
      <c r="P26" s="77" t="n">
        <f aca="false">'Cover Sheet'!$AI$2</f>
        <v>0</v>
      </c>
      <c r="Q26" s="77" t="n">
        <f aca="false">'Cover Sheet'!$AK$2</f>
        <v>0</v>
      </c>
      <c r="R26" s="77" t="str">
        <f aca="false">'Cover Sheet'!$AC$5</f>
        <v>Spandana</v>
      </c>
      <c r="S26" s="77" t="str">
        <f aca="false">'Cover Sheet'!$AC$6</f>
        <v>3rd</v>
      </c>
      <c r="T26" s="77" t="str">
        <f aca="false">'Cover Sheet'!$AC$7</f>
        <v>2nd YOI</v>
      </c>
      <c r="U26" s="77" t="str">
        <f aca="false">'Cover Sheet'!$AC$8</f>
        <v>Government School - No Fees</v>
      </c>
      <c r="V26" s="77" t="n">
        <f aca="false">'Cover Sheet'!$AC$9</f>
        <v>0</v>
      </c>
      <c r="W26" s="77" t="inlineStr">
        <f aca="false">IF('Cover Sheet'!$AC$10="","",'Cover Sheet'!$AC$10)</f>
        <is>
          <t/>
        </is>
      </c>
      <c r="X26" s="78" t="inlineStr">
        <f aca="false">IF('Cover Sheet'!$Y29="","",'Cover Sheet'!$Y29)</f>
        <is>
          <t/>
        </is>
      </c>
      <c r="Y26" s="78" t="inlineStr">
        <f aca="false">IF('Cover Sheet'!$Z29="","",'Cover Sheet'!$Z29)</f>
        <is>
          <t/>
        </is>
      </c>
      <c r="Z26" s="77" t="n">
        <f aca="false">'Cover Sheet'!$AC$11</f>
        <v>0</v>
      </c>
      <c r="AA26" s="77" t="str">
        <f aca="false">IF('Cover Sheet'!$AC$12="", "", 'Cover Sheet'!$AC$12)</f>
        <v>Hyderabad</v>
      </c>
      <c r="AB26" s="77" t="inlineStr">
        <f aca="false">IF('Cover Sheet'!$AC$14="","",'Cover Sheet'!$AC$14)</f>
        <is>
          <t/>
        </is>
      </c>
      <c r="AC26" s="77" t="inlineStr">
        <f aca="false">IF('Cover Sheet'!$AC$15="","",'Cover Sheet'!$AC$15)</f>
        <is>
          <t/>
        </is>
      </c>
      <c r="AD26" s="77" t="inlineStr">
        <f aca="false">IF('Cover Sheet'!$AC$17="","",'Cover Sheet'!$AC$17)</f>
        <is>
          <t/>
        </is>
      </c>
      <c r="AE26" s="77" t="str">
        <f aca="false">IF('Cover Sheet'!$AC$4="","",'Cover Sheet'!$AC$4)</f>
        <v>vivek.madinur2014@teachforindia.org</v>
      </c>
      <c r="AF26" s="77" t="inlineStr">
        <f aca="false">IF('Cover Sheet'!$AC$20="","",'Cover Sheet'!$AC$20)</f>
        <is>
          <t/>
        </is>
      </c>
      <c r="AG26" s="77" t="str">
        <f aca="false">IF('Cover Sheet'!$AC$19="","",'Cover Sheet'!$AC$19)</f>
        <v>karthik.rapaka@teachforindia.org</v>
      </c>
      <c r="AH26" s="77" t="str">
        <f aca="false">IF('Cover Sheet'!B29="", "", 'English Scores- Leveled papers'!B31)</f>
        <v>J.Kartik</v>
      </c>
      <c r="AI26" s="77" t="str">
        <f aca="false">IF('Cover Sheet'!$B29="","",'Cover Sheet'!C29)</f>
        <v>Male</v>
      </c>
      <c r="AJ26" s="77" t="n">
        <f aca="false">IF('Cover Sheet'!$D29="","",'Cover Sheet'!D29)</f>
        <v>2</v>
      </c>
      <c r="AK26" s="77" t="inlineStr">
        <f aca="false">IF('Cover Sheet'!E29="","",'Cover Sheet'!E29)</f>
        <is>
          <t/>
        </is>
      </c>
      <c r="AL26" s="77" t="inlineStr">
        <f aca="false">IF('Cover Sheet'!F29="","",'Cover Sheet'!F29)</f>
        <is>
          <t/>
        </is>
      </c>
      <c r="AM26" s="77" t="inlineStr">
        <f aca="false">IF('Cover Sheet'!G29="","",'Cover Sheet'!G29)</f>
        <is>
          <t/>
        </is>
      </c>
      <c r="AN26" s="77" t="inlineStr">
        <f aca="false">IF('Cover Sheet'!H29="","",'Cover Sheet'!H29)</f>
        <is>
          <t/>
        </is>
      </c>
      <c r="AO26" s="77" t="inlineStr">
        <f aca="false">IF('Cover Sheet'!I29="","",'Cover Sheet'!I29)</f>
        <is>
          <t/>
        </is>
      </c>
      <c r="AP26" s="77" t="inlineStr">
        <f aca="false">IF('Cover Sheet'!J29="","",'Cover Sheet'!J29)</f>
        <is>
          <t/>
        </is>
      </c>
      <c r="AQ26" s="77" t="n">
        <f aca="false">IF('Cover Sheet'!K29="","",'Cover Sheet'!K29)</f>
        <v>0.2</v>
      </c>
      <c r="AR26" s="77" t="inlineStr">
        <f aca="false">IF('Cover Sheet'!L29="","",'Cover Sheet'!L29)</f>
        <is>
          <t/>
        </is>
      </c>
      <c r="AS26" s="77" t="n">
        <f aca="false">IF('Cover Sheet'!M29="","",'Cover Sheet'!M29)</f>
        <v>0.3</v>
      </c>
      <c r="AT26" s="77" t="n">
        <f aca="false">IF('Cover Sheet'!N29="","",'Cover Sheet'!N29)</f>
        <v>0.5</v>
      </c>
      <c r="AU26" s="77" t="inlineStr">
        <f aca="false">IF('Cover Sheet'!O29="","",'Cover Sheet'!O29)</f>
        <is>
          <t/>
        </is>
      </c>
      <c r="AV26" s="77" t="inlineStr">
        <f aca="false">IF('Cover Sheet'!P29="","",'Cover Sheet'!P29)</f>
        <is>
          <t/>
        </is>
      </c>
      <c r="AW26" s="77" t="inlineStr">
        <f aca="false">IF('Cover Sheet'!Q29="","",'Cover Sheet'!Q29)</f>
        <is>
          <t/>
        </is>
      </c>
      <c r="AX26" s="77" t="n">
        <f aca="false">IF('Cover Sheet'!R29="","",'Cover Sheet'!R29)</f>
        <v>0.75</v>
      </c>
      <c r="AY26" s="77" t="str">
        <f aca="false">IF('Cover Sheet'!S29="","",'Cover Sheet'!S29)</f>
        <v/>
      </c>
      <c r="AZ26" s="79" t="n">
        <f aca="false">IF('Cover Sheet'!T29="","",'Cover Sheet'!T29)</f>
        <v>0.16</v>
      </c>
      <c r="BA26" s="79" t="n">
        <f aca="false">IF('Cover Sheet'!U29="","",'Cover Sheet'!U29)</f>
        <v>0.18</v>
      </c>
      <c r="BB26" s="79" t="n">
        <f aca="false">IF('Cover Sheet'!V29="","",'Cover Sheet'!V29)</f>
        <v>0.3082</v>
      </c>
      <c r="BC26" s="79" t="n">
        <f aca="false">IF('Cover Sheet'!W29="","",'Cover Sheet'!W29)</f>
        <v>0.1282</v>
      </c>
      <c r="BD26" s="79" t="inlineStr">
        <f aca="false">IF('Cover Sheet'!X29="","",'Cover Sheet'!X29)</f>
        <is>
          <t/>
        </is>
      </c>
      <c r="BE26" s="80" t="n">
        <f aca="false">'RC Mastery Check+Question type'!I29</f>
        <v>0.8</v>
      </c>
      <c r="BF26" s="80" t="n">
        <f aca="false">'RC Mastery Check+Question type'!J29</f>
        <v>0.4</v>
      </c>
      <c r="BG26" s="80" t="inlineStr">
        <f aca="false">'RC Mastery Check+Question type'!K29</f>
        <is>
          <t/>
        </is>
      </c>
      <c r="BH26" s="81" t="inlineStr">
        <f aca="false">IF('RC Mastery Check+Question type'!DR29="", "", 'RC Mastery Check+Question type'!DR29)</f>
        <is>
          <t/>
        </is>
      </c>
      <c r="BI26" s="81" t="inlineStr">
        <f aca="false">IF('RC Mastery Check+Question type'!EJ29="", "", 'RC Mastery Check+Question type'!EJ29)</f>
        <is>
          <t/>
        </is>
      </c>
      <c r="BJ26" s="81" t="inlineStr">
        <f aca="false">IF('RC Mastery Check+Question type'!EZ29="", "", 'RC Mastery Check+Question type'!EZ29)</f>
        <is>
          <t/>
        </is>
      </c>
      <c r="BK26" s="0" t="inlineStr">
        <f aca="false">'RF tracking'!C29</f>
        <is>
          <t/>
        </is>
      </c>
      <c r="BL26" s="0" t="inlineStr">
        <f aca="false">'RF tracking'!D29</f>
        <is>
          <t/>
        </is>
      </c>
      <c r="BM26" s="0" t="inlineStr">
        <f aca="false">'RF tracking'!X29</f>
        <is>
          <t/>
        </is>
      </c>
      <c r="BN26" s="0" t="inlineStr">
        <f aca="false">'RF tracking'!Y29</f>
        <is>
          <t/>
        </is>
      </c>
      <c r="BO26" s="82" t="inlineStr">
        <f aca="false">IF('RF tracking'!AQ29="", "", 'RF tracking'!AQ29)</f>
        <is>
          <t/>
        </is>
      </c>
      <c r="BP26" s="82" t="inlineStr">
        <f aca="false">'RC Mastery Check+Question type'!L29</f>
        <is>
          <t/>
        </is>
      </c>
      <c r="BQ26" s="82" t="inlineStr">
        <f aca="false">'RC Mastery Check+Question type'!M29</f>
        <is>
          <t/>
        </is>
      </c>
      <c r="BR26" s="82" t="n">
        <f aca="false">'RC Mastery Check+Question type'!N29</f>
        <v>0.8</v>
      </c>
      <c r="BS26" s="82" t="n">
        <f aca="false">'RC Mastery Check+Question type'!O29</f>
        <v>0.4</v>
      </c>
      <c r="BT26" s="82" t="inlineStr">
        <f aca="false">'RC Mastery Check+Question type'!P29</f>
        <is>
          <t/>
        </is>
      </c>
      <c r="BU26" s="82" t="inlineStr">
        <f aca="false">'RC Mastery Check+Question type'!Q29</f>
        <is>
          <t/>
        </is>
      </c>
      <c r="BV26" s="82" t="inlineStr">
        <f aca="false">'RC Mastery Check+Question type'!R29</f>
        <is>
          <t/>
        </is>
      </c>
      <c r="BW26" s="82" t="inlineStr">
        <f aca="false">'RC Mastery Check+Question type'!S29</f>
        <is>
          <t/>
        </is>
      </c>
      <c r="BX26" s="82" t="inlineStr">
        <f aca="false">'RC Mastery Check+Question type'!T29</f>
        <is>
          <t/>
        </is>
      </c>
      <c r="BY26" s="82" t="inlineStr">
        <f aca="false">'RC Mastery Check+Question type'!U29</f>
        <is>
          <t/>
        </is>
      </c>
      <c r="BZ26" s="82" t="inlineStr">
        <f aca="false">'RC Mastery Check+Question type'!V29</f>
        <is>
          <t/>
        </is>
      </c>
      <c r="CA26" s="82" t="inlineStr">
        <f aca="false">'RC Mastery Check+Question type'!W29</f>
        <is>
          <t/>
        </is>
      </c>
      <c r="CB26" s="82" t="inlineStr">
        <f aca="false">'RC Mastery Check+Question type'!X29</f>
        <is>
          <t/>
        </is>
      </c>
      <c r="CC26" s="83" t="str">
        <f aca="false">'RC Output Item+Section Type'!CC32</f>
        <v> </v>
      </c>
      <c r="CD26" s="83" t="str">
        <f aca="false">'RC Output Item+Section Type'!CD32</f>
        <v> </v>
      </c>
      <c r="CE26" s="83" t="str">
        <f aca="false">'RC Output Item+Section Type'!CE32</f>
        <v> </v>
      </c>
      <c r="CF26" s="83" t="str">
        <f aca="false">'RC Output Item+Section Type'!CF32</f>
        <v> </v>
      </c>
      <c r="CG26" s="83" t="str">
        <f aca="false">'RC Output Item+Section Type'!CG32</f>
        <v> </v>
      </c>
      <c r="CH26" s="83" t="str">
        <f aca="false">'RC Output Item+Section Type'!CH32</f>
        <v> </v>
      </c>
      <c r="CI26" s="83" t="str">
        <f aca="false">'RC Output Item+Section Type'!CI32</f>
        <v> </v>
      </c>
      <c r="CJ26" s="83" t="str">
        <f aca="false">'RC Output Item+Section Type'!CJ32</f>
        <v> </v>
      </c>
      <c r="CK26" s="83" t="str">
        <f aca="false">'RC Output Item+Section Type'!CK32</f>
        <v> </v>
      </c>
      <c r="CL26" s="83" t="str">
        <f aca="false">'RC Output Item+Section Type'!CL32</f>
        <v> </v>
      </c>
      <c r="CM26" s="83" t="str">
        <f aca="false">'RC Output Item+Section Type'!CM32</f>
        <v> </v>
      </c>
      <c r="CN26" s="83" t="str">
        <f aca="false">'RC Output Item+Section Type'!CN32</f>
        <v> </v>
      </c>
      <c r="CO26" s="0" t="inlineStr">
        <f aca="false">IF('S&amp;L'!B30="", "", 'S&amp;L'!B30)</f>
        <is>
          <t/>
        </is>
      </c>
      <c r="CP26" s="0" t="inlineStr">
        <f aca="false">IF('S&amp;L'!C30="", "", 'S&amp;L'!C30)</f>
        <is>
          <t/>
        </is>
      </c>
      <c r="CQ26" s="0" t="inlineStr">
        <f aca="false">IF('S&amp;L'!D30="", "", 'S&amp;L'!D30)</f>
        <is>
          <t/>
        </is>
      </c>
      <c r="CR26" s="0" t="inlineStr">
        <f aca="false">IF('S&amp;L'!E30="", "", 'S&amp;L'!E30)</f>
        <is>
          <t/>
        </is>
      </c>
      <c r="CS26" s="0" t="inlineStr">
        <f aca="false">IF('S&amp;L'!F30="", "", 'S&amp;L'!F30)</f>
        <is>
          <t/>
        </is>
      </c>
      <c r="CT26" s="0" t="inlineStr">
        <f aca="false">IF('S&amp;L'!H30="", "", 'S&amp;L'!H30)</f>
        <is>
          <t/>
        </is>
      </c>
      <c r="CU26" s="0" t="inlineStr">
        <f aca="false">IF('S&amp;L'!I30="", "", 'S&amp;L'!I30)</f>
        <is>
          <t/>
        </is>
      </c>
      <c r="CV26" s="0" t="inlineStr">
        <f aca="false">IF('S&amp;L'!J30="", "", 'S&amp;L'!J30)</f>
        <is>
          <t/>
        </is>
      </c>
      <c r="CW26" s="0" t="inlineStr">
        <f aca="false">IF('S&amp;L'!K30="", "", 'S&amp;L'!K30)</f>
        <is>
          <t/>
        </is>
      </c>
      <c r="CX26" s="0" t="inlineStr">
        <f aca="false">IF('S&amp;L'!L30="", "", 'S&amp;L'!L30)</f>
        <is>
          <t/>
        </is>
      </c>
      <c r="CY26" s="0" t="inlineStr">
        <f aca="false">IF('S&amp;L'!N30="", "", 'S&amp;L'!N30)</f>
        <is>
          <t/>
        </is>
      </c>
      <c r="CZ26" s="0" t="inlineStr">
        <f aca="false">IF('S&amp;L'!O30="", "", 'S&amp;L'!O30)</f>
        <is>
          <t/>
        </is>
      </c>
      <c r="DA26" s="0" t="inlineStr">
        <f aca="false">IF('S&amp;L'!P30="", "", 'S&amp;L'!P30)</f>
        <is>
          <t/>
        </is>
      </c>
      <c r="DB26" s="0" t="inlineStr">
        <f aca="false">IF('S&amp;L'!Q30="", "", 'S&amp;L'!Q30)</f>
        <is>
          <t/>
        </is>
      </c>
      <c r="DC26" s="0" t="inlineStr">
        <f aca="false">IF('S&amp;L'!R30="", "", 'S&amp;L'!R30)</f>
        <is>
          <t/>
        </is>
      </c>
      <c r="DD26" s="82" t="inlineStr">
        <f aca="false">IF('Math Scores'!E33="","",'Math Scores'!E33)</f>
        <is>
          <t/>
        </is>
      </c>
      <c r="DE26" s="84" t="n">
        <f aca="false">IF('Cover Sheet'!V29="","",'Cover Sheet'!V29)</f>
        <v>0.3082</v>
      </c>
      <c r="DF26" s="84" t="inlineStr">
        <f aca="false">IF('Math Scores'!IE33="", "", 'Math Scores'!IE33)</f>
        <is>
          <t/>
        </is>
      </c>
      <c r="DG26" s="0" t="inlineStr">
        <f aca="false">IF('Math by question type'!C30="", "", 'Math by question type'!C30)</f>
        <is>
          <t/>
        </is>
      </c>
      <c r="DH26" s="84" t="inlineStr">
        <f aca="false">IF('Math by question type'!D30="", "", 'Math by question type'!D30)</f>
        <is>
          <t/>
        </is>
      </c>
      <c r="DI26" s="84" t="inlineStr">
        <f aca="false">IF('Math by question type'!E30="", "", 'Math by question type'!E30)</f>
        <is>
          <t/>
        </is>
      </c>
      <c r="DJ26" s="84" t="inlineStr">
        <f aca="false">IF('Math by question type'!F30="", "", 'Math by question type'!F30)</f>
        <is>
          <t/>
        </is>
      </c>
      <c r="DK26" s="84" t="inlineStr">
        <f aca="false">IF('Math by question type'!G30="", "", 'Math by question type'!G30)</f>
        <is>
          <t/>
        </is>
      </c>
      <c r="DL26" s="84" t="inlineStr">
        <f aca="false">IF('Math by question type'!H30="", "", 'Math by question type'!H30)</f>
        <is>
          <t/>
        </is>
      </c>
      <c r="DM26" s="84" t="n">
        <f aca="false">IF('Math by question type'!I30="", "", 'Math by question type'!I30)</f>
        <v>0.202380952380952</v>
      </c>
      <c r="DN26" s="84" t="n">
        <f aca="false">IF('Math by question type'!J30="", "", 'Math by question type'!J30)</f>
        <v>0.494193548387097</v>
      </c>
      <c r="DO26" s="84" t="n">
        <f aca="false">IF('Math by question type'!K30="", "", 'Math by question type'!K30)</f>
        <v>0.259259259259259</v>
      </c>
      <c r="DP26" s="84" t="inlineStr">
        <f aca="false">IF('Math by question type'!L30="", "", 'Math by question type'!L30)</f>
        <is>
          <t/>
        </is>
      </c>
      <c r="DQ26" s="84" t="inlineStr">
        <f aca="false">IF('Math by question type'!M30="", "", 'Math by question type'!M30)</f>
        <is>
          <t/>
        </is>
      </c>
      <c r="DR26" s="84" t="inlineStr">
        <f aca="false">IF('Math by question type'!N30="", "", 'Math by question type'!N30)</f>
        <is>
          <t/>
        </is>
      </c>
      <c r="DS26" s="84" t="inlineStr">
        <f aca="false">IF('Math by question type'!O30="", "", 'Math by question type'!O30)</f>
        <is>
          <t/>
        </is>
      </c>
      <c r="DT26" s="84" t="inlineStr">
        <f aca="false">IF('Math by question type'!P30="", "", 'Math by question type'!P30)</f>
        <is>
          <t/>
        </is>
      </c>
      <c r="DU26" s="84" t="inlineStr">
        <f aca="false">IF('Math by question type'!Q30="", "", 'Math by question type'!Q30)</f>
        <is>
          <t/>
        </is>
      </c>
      <c r="DV26" s="84" t="inlineStr">
        <f aca="false">IF('Math by question type'!R30&lt;&gt;"",'Math by question type'!R30,'Math by question type'!U30)</f>
        <is>
          <t/>
        </is>
      </c>
      <c r="DW26" s="84" t="inlineStr">
        <f aca="false">IF('Math by question type'!S30&lt;&gt;"",'Math by question type'!S30,'Math by question type'!V30)</f>
        <is>
          <t/>
        </is>
      </c>
      <c r="DX26" s="84" t="inlineStr">
        <f aca="false">IF('Math by question type'!T30&lt;&gt;"",'Math by question type'!T30,'Math by question type'!W30)</f>
        <is>
          <t/>
        </is>
      </c>
      <c r="DY26" s="84" t="inlineStr">
        <f aca="false">IF('Math by question type'!X30&lt;&gt;"",'Math by question type'!X30,'Math by question type'!AA30)</f>
        <is>
          <t/>
        </is>
      </c>
      <c r="DZ26" s="84" t="inlineStr">
        <f aca="false">IF('Math by question type'!Y30&lt;&gt;"",'Math by question type'!Y30,'Math by question type'!AB30)</f>
        <is>
          <t/>
        </is>
      </c>
      <c r="EA26" s="84" t="inlineStr">
        <f aca="false">IF('Math by question type'!Z30&lt;&gt;"",'Math by question type'!Z30,'Math by question type'!AC30)</f>
        <is>
          <t/>
        </is>
      </c>
      <c r="EB26" s="84" t="inlineStr">
        <f aca="false">IF('Math Output by domain'!E30="", "", 'Math Output by domain'!E30)</f>
        <is>
          <t/>
        </is>
      </c>
      <c r="EC26" s="84" t="inlineStr">
        <f aca="false">IF('Math Output by domain'!F30="", "", 'Math Output by domain'!F30)</f>
        <is>
          <t/>
        </is>
      </c>
      <c r="ED26" s="84" t="inlineStr">
        <f aca="false">IF('Math Output by domain'!G30="", "", 'Math Output by domain'!G30)</f>
        <is>
          <t/>
        </is>
      </c>
      <c r="EE26" s="84" t="inlineStr">
        <f aca="false">IF('Math Output by domain'!H30="", "", 'Math Output by domain'!H30)</f>
        <is>
          <t/>
        </is>
      </c>
      <c r="EF26" s="84" t="inlineStr">
        <f aca="false">IF('Math Output by domain'!I30="", "", 'Math Output by domain'!I30)</f>
        <is>
          <t/>
        </is>
      </c>
      <c r="EG26" s="84" t="inlineStr">
        <f aca="false">IF('Math Output by domain'!J30="", "", 'Math Output by domain'!J30)</f>
        <is>
          <t/>
        </is>
      </c>
      <c r="EH26" s="84" t="inlineStr">
        <f aca="false">IF('Math Output by domain'!K30="", "", 'Math Output by domain'!K30)</f>
        <is>
          <t/>
        </is>
      </c>
      <c r="EI26" s="84" t="inlineStr">
        <f aca="false">IF('Math Output by domain'!L30="", "", 'Math Output by domain'!L30)</f>
        <is>
          <t/>
        </is>
      </c>
      <c r="EJ26" s="84" t="inlineStr">
        <f aca="false">IF('Math Output by domain'!M30="", "", 'Math Output by domain'!M30)</f>
        <is>
          <t/>
        </is>
      </c>
      <c r="EK26" s="84" t="inlineStr">
        <f aca="false">IF('Math Output by domain'!N30="", "", 'Math Output by domain'!N30)</f>
        <is>
          <t/>
        </is>
      </c>
      <c r="EL26" s="84" t="inlineStr">
        <f aca="false">IF('Math Output by domain'!O30="", "", 'Math Output by domain'!O30)</f>
        <is>
          <t/>
        </is>
      </c>
      <c r="EM26" s="84" t="n">
        <f aca="false">IF('Math Output by domain'!P30="", "", 'Math Output by domain'!P30)</f>
        <v>0.321428571428571</v>
      </c>
      <c r="EN26" s="84" t="n">
        <f aca="false">IF('Math Output by domain'!Q30="", "", 'Math Output by domain'!Q30)</f>
        <v>0.2</v>
      </c>
      <c r="EO26" s="84" t="n">
        <f aca="false">IF('Math Output by domain'!R30="", "", 'Math Output by domain'!R30)</f>
        <v>0.300769230769231</v>
      </c>
      <c r="EP26" s="84" t="n">
        <f aca="false">IF('Math Output by domain'!S30="", "", 'Math Output by domain'!S30)</f>
        <v>0</v>
      </c>
      <c r="EQ26" s="84" t="n">
        <f aca="false">IF('Math Output by domain'!T30="", "", 'Math Output by domain'!T30)</f>
        <v>0.416666666666667</v>
      </c>
      <c r="ER26" s="84" t="inlineStr">
        <f aca="false">IF('Math Output by domain'!U30="", "", 'Math Output by domain'!U30)</f>
        <is>
          <t/>
        </is>
      </c>
      <c r="ES26" s="84" t="inlineStr">
        <f aca="false">IF('Math Output by domain'!V30="", "", 'Math Output by domain'!V30)</f>
        <is>
          <t/>
        </is>
      </c>
      <c r="ET26" s="84" t="inlineStr">
        <f aca="false">IF('Math Output by domain'!W30="", "", 'Math Output by domain'!W30)</f>
        <is>
          <t/>
        </is>
      </c>
      <c r="EU26" s="84" t="inlineStr">
        <f aca="false">IF('Math Output by domain'!X30="", "", 'Math Output by domain'!X30)</f>
        <is>
          <t/>
        </is>
      </c>
      <c r="EV26" s="84" t="inlineStr">
        <f aca="false">IF('Math Output by domain'!Y30="", "", 'Math Output by domain'!Y30)</f>
        <is>
          <t/>
        </is>
      </c>
      <c r="EW26" s="84" t="inlineStr">
        <f aca="false">IF('Math Output by domain'!Z30="", "", 'Math Output by domain'!Z30)</f>
        <is>
          <t/>
        </is>
      </c>
      <c r="EX26" s="84" t="inlineStr">
        <f aca="false">IF('Math Output by domain'!AA30="", "", 'Math Output by domain'!AA30)</f>
        <is>
          <t/>
        </is>
      </c>
      <c r="EY26" s="84" t="inlineStr">
        <f aca="false">IF('Math Output by domain'!AB30="", "", 'Math Output by domain'!AB30)</f>
        <is>
          <t/>
        </is>
      </c>
      <c r="EZ26" s="84" t="inlineStr">
        <f aca="false">IF('Math Output by domain'!AC30="", "", 'Math Output by domain'!AC30)</f>
        <is>
          <t/>
        </is>
      </c>
      <c r="FA26" s="84" t="inlineStr">
        <f aca="false">IF('Math Output by domain'!AD30&lt;&gt;"", 'Math Output by domain'!AD30, 'Math Output by domain'!AH30)</f>
        <is>
          <t/>
        </is>
      </c>
      <c r="FB26" s="84" t="inlineStr">
        <f aca="false">IF('Math Output by domain'!AE30&lt;&gt;"", 'Math Output by domain'!AE30, 'Math Output by domain'!AI30)</f>
        <is>
          <t/>
        </is>
      </c>
      <c r="FC26" s="84" t="inlineStr">
        <f aca="false">IF('Math Output by domain'!AF30&lt;&gt;"", 'Math Output by domain'!AF30, 'Math Output by domain'!AJ30)</f>
        <is>
          <t/>
        </is>
      </c>
      <c r="FD26" s="84" t="inlineStr">
        <f aca="false">IF('Math Output by domain'!AG30="", "", 'Math Output by domain'!AG30)</f>
        <is>
          <t/>
        </is>
      </c>
      <c r="FE26" s="84" t="inlineStr">
        <f aca="false">IF('Math Output by domain'!AK30="", "", 'Math Output by domain'!AK30)</f>
        <is>
          <t/>
        </is>
      </c>
      <c r="FF26" s="84" t="str">
        <f aca="false">IF('Math Output by domain'!AL30&lt;&gt;"",  'Math Output by domain'!AL30, 'Math Output by domain'!AQ30)</f>
        <v/>
      </c>
      <c r="FG26" s="84" t="inlineStr">
        <f aca="false">IF('Math Output by domain'!AM30="", "", 'Math Output by domain'!AM30)</f>
        <is>
          <t/>
        </is>
      </c>
      <c r="FH26" s="84" t="str">
        <f aca="false">IF('Math Output by domain'!AN30&lt;&gt;"",  'Math Output by domain'!AN30, 'Math Output by domain'!AP30)</f>
        <v/>
      </c>
      <c r="FI26" s="84" t="inlineStr">
        <f aca="false">IF('Math Output by domain'!AO30="", "", 'Math Output by domain'!AO30)</f>
        <is>
          <t/>
        </is>
      </c>
    </row>
    <row r="27" customFormat="false" ht="12.75" hidden="false" customHeight="false" outlineLevel="0" collapsed="false">
      <c r="A27" s="77" t="n">
        <f aca="false">'Cover Sheet'!A30</f>
        <v>26</v>
      </c>
      <c r="B27" s="77" t="inlineStr">
        <f aca="false">IF('Cover Sheet'!$AC$13="","",'Cover Sheet'!$AC$13)</f>
        <is>
          <t/>
        </is>
      </c>
      <c r="C27" s="77" t="str">
        <f aca="false">'Cover Sheet'!$AC$1</f>
        <v>Vivek Madinur</v>
      </c>
      <c r="D27" s="77" t="n">
        <f aca="false">'Cover Sheet'!$AE$1</f>
        <v>0</v>
      </c>
      <c r="E27" s="77" t="n">
        <f aca="false">'Cover Sheet'!$AG$1</f>
        <v>0</v>
      </c>
      <c r="F27" s="77" t="n">
        <f aca="false">'Cover Sheet'!$AI$1</f>
        <v>0</v>
      </c>
      <c r="G27" s="77" t="n">
        <f aca="false">'Cover Sheet'!$AK$1</f>
        <v>0</v>
      </c>
      <c r="H27" s="77" t="n">
        <f aca="false">'Cover Sheet'!$AC$3</f>
        <v>0</v>
      </c>
      <c r="I27" s="77" t="n">
        <f aca="false">'Cover Sheet'!$AE$3</f>
        <v>0</v>
      </c>
      <c r="J27" s="77" t="n">
        <f aca="false">'Cover Sheet'!$AG$3</f>
        <v>0</v>
      </c>
      <c r="K27" s="77" t="n">
        <f aca="false">'Cover Sheet'!$AI$3</f>
        <v>0</v>
      </c>
      <c r="L27" s="77" t="n">
        <f aca="false">'Cover Sheet'!$AK$3</f>
        <v>0</v>
      </c>
      <c r="M27" s="77" t="n">
        <f aca="false">'Cover Sheet'!$AC$2</f>
        <v>2014</v>
      </c>
      <c r="N27" s="77" t="n">
        <f aca="false">'Cover Sheet'!$AE$2</f>
        <v>0</v>
      </c>
      <c r="O27" s="77" t="n">
        <f aca="false">'Cover Sheet'!$AG$2</f>
        <v>0</v>
      </c>
      <c r="P27" s="77" t="n">
        <f aca="false">'Cover Sheet'!$AI$2</f>
        <v>0</v>
      </c>
      <c r="Q27" s="77" t="n">
        <f aca="false">'Cover Sheet'!$AK$2</f>
        <v>0</v>
      </c>
      <c r="R27" s="77" t="str">
        <f aca="false">'Cover Sheet'!$AC$5</f>
        <v>Spandana</v>
      </c>
      <c r="S27" s="77" t="str">
        <f aca="false">'Cover Sheet'!$AC$6</f>
        <v>3rd</v>
      </c>
      <c r="T27" s="77" t="str">
        <f aca="false">'Cover Sheet'!$AC$7</f>
        <v>2nd YOI</v>
      </c>
      <c r="U27" s="77" t="str">
        <f aca="false">'Cover Sheet'!$AC$8</f>
        <v>Government School - No Fees</v>
      </c>
      <c r="V27" s="77" t="n">
        <f aca="false">'Cover Sheet'!$AC$9</f>
        <v>0</v>
      </c>
      <c r="W27" s="77" t="inlineStr">
        <f aca="false">IF('Cover Sheet'!$AC$10="","",'Cover Sheet'!$AC$10)</f>
        <is>
          <t/>
        </is>
      </c>
      <c r="X27" s="78" t="inlineStr">
        <f aca="false">IF('Cover Sheet'!$Y30="","",'Cover Sheet'!$Y30)</f>
        <is>
          <t/>
        </is>
      </c>
      <c r="Y27" s="78" t="inlineStr">
        <f aca="false">IF('Cover Sheet'!$Z30="","",'Cover Sheet'!$Z30)</f>
        <is>
          <t/>
        </is>
      </c>
      <c r="Z27" s="77" t="n">
        <f aca="false">'Cover Sheet'!$AC$11</f>
        <v>0</v>
      </c>
      <c r="AA27" s="77" t="str">
        <f aca="false">IF('Cover Sheet'!$AC$12="", "", 'Cover Sheet'!$AC$12)</f>
        <v>Hyderabad</v>
      </c>
      <c r="AB27" s="77" t="inlineStr">
        <f aca="false">IF('Cover Sheet'!$AC$14="","",'Cover Sheet'!$AC$14)</f>
        <is>
          <t/>
        </is>
      </c>
      <c r="AC27" s="77" t="inlineStr">
        <f aca="false">IF('Cover Sheet'!$AC$15="","",'Cover Sheet'!$AC$15)</f>
        <is>
          <t/>
        </is>
      </c>
      <c r="AD27" s="77" t="inlineStr">
        <f aca="false">IF('Cover Sheet'!$AC$17="","",'Cover Sheet'!$AC$17)</f>
        <is>
          <t/>
        </is>
      </c>
      <c r="AE27" s="77" t="str">
        <f aca="false">IF('Cover Sheet'!$AC$4="","",'Cover Sheet'!$AC$4)</f>
        <v>vivek.madinur2014@teachforindia.org</v>
      </c>
      <c r="AF27" s="77" t="inlineStr">
        <f aca="false">IF('Cover Sheet'!$AC$20="","",'Cover Sheet'!$AC$20)</f>
        <is>
          <t/>
        </is>
      </c>
      <c r="AG27" s="77" t="str">
        <f aca="false">IF('Cover Sheet'!$AC$19="","",'Cover Sheet'!$AC$19)</f>
        <v>karthik.rapaka@teachforindia.org</v>
      </c>
      <c r="AH27" s="77" t="str">
        <f aca="false">IF('Cover Sheet'!B30="", "", 'English Scores- Leveled papers'!B32)</f>
        <v>K.Ganesh</v>
      </c>
      <c r="AI27" s="77" t="str">
        <f aca="false">IF('Cover Sheet'!$B30="","",'Cover Sheet'!C30)</f>
        <v>Male</v>
      </c>
      <c r="AJ27" s="77" t="n">
        <f aca="false">IF('Cover Sheet'!$D30="","",'Cover Sheet'!D30)</f>
        <v>2</v>
      </c>
      <c r="AK27" s="77" t="inlineStr">
        <f aca="false">IF('Cover Sheet'!E30="","",'Cover Sheet'!E30)</f>
        <is>
          <t/>
        </is>
      </c>
      <c r="AL27" s="77" t="inlineStr">
        <f aca="false">IF('Cover Sheet'!F30="","",'Cover Sheet'!F30)</f>
        <is>
          <t/>
        </is>
      </c>
      <c r="AM27" s="77" t="inlineStr">
        <f aca="false">IF('Cover Sheet'!G30="","",'Cover Sheet'!G30)</f>
        <is>
          <t/>
        </is>
      </c>
      <c r="AN27" s="77" t="inlineStr">
        <f aca="false">IF('Cover Sheet'!H30="","",'Cover Sheet'!H30)</f>
        <is>
          <t/>
        </is>
      </c>
      <c r="AO27" s="77" t="inlineStr">
        <f aca="false">IF('Cover Sheet'!I30="","",'Cover Sheet'!I30)</f>
        <is>
          <t/>
        </is>
      </c>
      <c r="AP27" s="77" t="inlineStr">
        <f aca="false">IF('Cover Sheet'!J30="","",'Cover Sheet'!J30)</f>
        <is>
          <t/>
        </is>
      </c>
      <c r="AQ27" s="77" t="inlineStr">
        <f aca="false">IF('Cover Sheet'!K30="","",'Cover Sheet'!K30)</f>
        <is>
          <t/>
        </is>
      </c>
      <c r="AR27" s="77" t="inlineStr">
        <f aca="false">IF('Cover Sheet'!L30="","",'Cover Sheet'!L30)</f>
        <is>
          <t/>
        </is>
      </c>
      <c r="AS27" s="77" t="inlineStr">
        <f aca="false">IF('Cover Sheet'!M30="","",'Cover Sheet'!M30)</f>
        <is>
          <t/>
        </is>
      </c>
      <c r="AT27" s="77" t="n">
        <f aca="false">IF('Cover Sheet'!N30="","",'Cover Sheet'!N30)</f>
        <v>0.5</v>
      </c>
      <c r="AU27" s="77" t="inlineStr">
        <f aca="false">IF('Cover Sheet'!O30="","",'Cover Sheet'!O30)</f>
        <is>
          <t/>
        </is>
      </c>
      <c r="AV27" s="77" t="inlineStr">
        <f aca="false">IF('Cover Sheet'!P30="","",'Cover Sheet'!P30)</f>
        <is>
          <t/>
        </is>
      </c>
      <c r="AW27" s="77" t="inlineStr">
        <f aca="false">IF('Cover Sheet'!Q30="","",'Cover Sheet'!Q30)</f>
        <is>
          <t/>
        </is>
      </c>
      <c r="AX27" s="77" t="n">
        <f aca="false">IF('Cover Sheet'!R30="","",'Cover Sheet'!R30)</f>
        <v>0.416666666666667</v>
      </c>
      <c r="AY27" s="77" t="str">
        <f aca="false">IF('Cover Sheet'!S30="","",'Cover Sheet'!S30)</f>
        <v/>
      </c>
      <c r="AZ27" s="79" t="inlineStr">
        <f aca="false">IF('Cover Sheet'!T30="","",'Cover Sheet'!T30)</f>
        <is>
          <t/>
        </is>
      </c>
      <c r="BA27" s="79" t="n">
        <f aca="false">IF('Cover Sheet'!U30="","",'Cover Sheet'!U30)</f>
        <v>0.12</v>
      </c>
      <c r="BB27" s="79" t="n">
        <f aca="false">IF('Cover Sheet'!V30="","",'Cover Sheet'!V30)</f>
        <v>0.46</v>
      </c>
      <c r="BC27" s="79" t="n">
        <f aca="false">IF('Cover Sheet'!W30="","",'Cover Sheet'!W30)</f>
        <v>0.34</v>
      </c>
      <c r="BD27" s="79" t="inlineStr">
        <f aca="false">IF('Cover Sheet'!X30="","",'Cover Sheet'!X30)</f>
        <is>
          <t/>
        </is>
      </c>
      <c r="BE27" s="80" t="n">
        <f aca="false">'RC Mastery Check+Question type'!I30</f>
        <v>0.9</v>
      </c>
      <c r="BF27" s="80" t="n">
        <f aca="false">'RC Mastery Check+Question type'!J30</f>
        <v>0.6</v>
      </c>
      <c r="BG27" s="80" t="inlineStr">
        <f aca="false">'RC Mastery Check+Question type'!K30</f>
        <is>
          <t/>
        </is>
      </c>
      <c r="BH27" s="81" t="inlineStr">
        <f aca="false">IF('RC Mastery Check+Question type'!DR30="", "", 'RC Mastery Check+Question type'!DR30)</f>
        <is>
          <t/>
        </is>
      </c>
      <c r="BI27" s="81" t="inlineStr">
        <f aca="false">IF('RC Mastery Check+Question type'!EJ30="", "", 'RC Mastery Check+Question type'!EJ30)</f>
        <is>
          <t/>
        </is>
      </c>
      <c r="BJ27" s="81" t="inlineStr">
        <f aca="false">IF('RC Mastery Check+Question type'!EZ30="", "", 'RC Mastery Check+Question type'!EZ30)</f>
        <is>
          <t/>
        </is>
      </c>
      <c r="BK27" s="0" t="inlineStr">
        <f aca="false">'RF tracking'!C30</f>
        <is>
          <t/>
        </is>
      </c>
      <c r="BL27" s="0" t="inlineStr">
        <f aca="false">'RF tracking'!D30</f>
        <is>
          <t/>
        </is>
      </c>
      <c r="BM27" s="0" t="inlineStr">
        <f aca="false">'RF tracking'!X30</f>
        <is>
          <t/>
        </is>
      </c>
      <c r="BN27" s="0" t="inlineStr">
        <f aca="false">'RF tracking'!Y30</f>
        <is>
          <t/>
        </is>
      </c>
      <c r="BO27" s="82" t="inlineStr">
        <f aca="false">IF('RF tracking'!AQ30="", "", 'RF tracking'!AQ30)</f>
        <is>
          <t/>
        </is>
      </c>
      <c r="BP27" s="82" t="inlineStr">
        <f aca="false">'RC Mastery Check+Question type'!L30</f>
        <is>
          <t/>
        </is>
      </c>
      <c r="BQ27" s="82" t="inlineStr">
        <f aca="false">'RC Mastery Check+Question type'!M30</f>
        <is>
          <t/>
        </is>
      </c>
      <c r="BR27" s="82" t="n">
        <f aca="false">'RC Mastery Check+Question type'!N30</f>
        <v>0.9</v>
      </c>
      <c r="BS27" s="82" t="n">
        <f aca="false">'RC Mastery Check+Question type'!O30</f>
        <v>0.6</v>
      </c>
      <c r="BT27" s="82" t="inlineStr">
        <f aca="false">'RC Mastery Check+Question type'!P30</f>
        <is>
          <t/>
        </is>
      </c>
      <c r="BU27" s="82" t="inlineStr">
        <f aca="false">'RC Mastery Check+Question type'!Q30</f>
        <is>
          <t/>
        </is>
      </c>
      <c r="BV27" s="82" t="inlineStr">
        <f aca="false">'RC Mastery Check+Question type'!R30</f>
        <is>
          <t/>
        </is>
      </c>
      <c r="BW27" s="82" t="inlineStr">
        <f aca="false">'RC Mastery Check+Question type'!S30</f>
        <is>
          <t/>
        </is>
      </c>
      <c r="BX27" s="82" t="inlineStr">
        <f aca="false">'RC Mastery Check+Question type'!T30</f>
        <is>
          <t/>
        </is>
      </c>
      <c r="BY27" s="82" t="inlineStr">
        <f aca="false">'RC Mastery Check+Question type'!U30</f>
        <is>
          <t/>
        </is>
      </c>
      <c r="BZ27" s="82" t="inlineStr">
        <f aca="false">'RC Mastery Check+Question type'!V30</f>
        <is>
          <t/>
        </is>
      </c>
      <c r="CA27" s="82" t="inlineStr">
        <f aca="false">'RC Mastery Check+Question type'!W30</f>
        <is>
          <t/>
        </is>
      </c>
      <c r="CB27" s="82" t="inlineStr">
        <f aca="false">'RC Mastery Check+Question type'!X30</f>
        <is>
          <t/>
        </is>
      </c>
      <c r="CC27" s="83" t="str">
        <f aca="false">'RC Output Item+Section Type'!CC33</f>
        <v> </v>
      </c>
      <c r="CD27" s="83" t="str">
        <f aca="false">'RC Output Item+Section Type'!CD33</f>
        <v> </v>
      </c>
      <c r="CE27" s="83" t="str">
        <f aca="false">'RC Output Item+Section Type'!CE33</f>
        <v> </v>
      </c>
      <c r="CF27" s="83" t="str">
        <f aca="false">'RC Output Item+Section Type'!CF33</f>
        <v> </v>
      </c>
      <c r="CG27" s="83" t="str">
        <f aca="false">'RC Output Item+Section Type'!CG33</f>
        <v> </v>
      </c>
      <c r="CH27" s="83" t="str">
        <f aca="false">'RC Output Item+Section Type'!CH33</f>
        <v> </v>
      </c>
      <c r="CI27" s="83" t="str">
        <f aca="false">'RC Output Item+Section Type'!CI33</f>
        <v> </v>
      </c>
      <c r="CJ27" s="83" t="str">
        <f aca="false">'RC Output Item+Section Type'!CJ33</f>
        <v> </v>
      </c>
      <c r="CK27" s="83" t="str">
        <f aca="false">'RC Output Item+Section Type'!CK33</f>
        <v> </v>
      </c>
      <c r="CL27" s="83" t="str">
        <f aca="false">'RC Output Item+Section Type'!CL33</f>
        <v> </v>
      </c>
      <c r="CM27" s="83" t="str">
        <f aca="false">'RC Output Item+Section Type'!CM33</f>
        <v> </v>
      </c>
      <c r="CN27" s="83" t="str">
        <f aca="false">'RC Output Item+Section Type'!CN33</f>
        <v> </v>
      </c>
      <c r="CO27" s="0" t="inlineStr">
        <f aca="false">IF('S&amp;L'!B31="", "", 'S&amp;L'!B31)</f>
        <is>
          <t/>
        </is>
      </c>
      <c r="CP27" s="0" t="inlineStr">
        <f aca="false">IF('S&amp;L'!C31="", "", 'S&amp;L'!C31)</f>
        <is>
          <t/>
        </is>
      </c>
      <c r="CQ27" s="0" t="inlineStr">
        <f aca="false">IF('S&amp;L'!D31="", "", 'S&amp;L'!D31)</f>
        <is>
          <t/>
        </is>
      </c>
      <c r="CR27" s="0" t="inlineStr">
        <f aca="false">IF('S&amp;L'!E31="", "", 'S&amp;L'!E31)</f>
        <is>
          <t/>
        </is>
      </c>
      <c r="CS27" s="0" t="inlineStr">
        <f aca="false">IF('S&amp;L'!F31="", "", 'S&amp;L'!F31)</f>
        <is>
          <t/>
        </is>
      </c>
      <c r="CT27" s="0" t="inlineStr">
        <f aca="false">IF('S&amp;L'!H31="", "", 'S&amp;L'!H31)</f>
        <is>
          <t/>
        </is>
      </c>
      <c r="CU27" s="0" t="inlineStr">
        <f aca="false">IF('S&amp;L'!I31="", "", 'S&amp;L'!I31)</f>
        <is>
          <t/>
        </is>
      </c>
      <c r="CV27" s="0" t="inlineStr">
        <f aca="false">IF('S&amp;L'!J31="", "", 'S&amp;L'!J31)</f>
        <is>
          <t/>
        </is>
      </c>
      <c r="CW27" s="0" t="inlineStr">
        <f aca="false">IF('S&amp;L'!K31="", "", 'S&amp;L'!K31)</f>
        <is>
          <t/>
        </is>
      </c>
      <c r="CX27" s="0" t="inlineStr">
        <f aca="false">IF('S&amp;L'!L31="", "", 'S&amp;L'!L31)</f>
        <is>
          <t/>
        </is>
      </c>
      <c r="CY27" s="0" t="inlineStr">
        <f aca="false">IF('S&amp;L'!N31="", "", 'S&amp;L'!N31)</f>
        <is>
          <t/>
        </is>
      </c>
      <c r="CZ27" s="0" t="inlineStr">
        <f aca="false">IF('S&amp;L'!O31="", "", 'S&amp;L'!O31)</f>
        <is>
          <t/>
        </is>
      </c>
      <c r="DA27" s="0" t="inlineStr">
        <f aca="false">IF('S&amp;L'!P31="", "", 'S&amp;L'!P31)</f>
        <is>
          <t/>
        </is>
      </c>
      <c r="DB27" s="0" t="inlineStr">
        <f aca="false">IF('S&amp;L'!Q31="", "", 'S&amp;L'!Q31)</f>
        <is>
          <t/>
        </is>
      </c>
      <c r="DC27" s="0" t="inlineStr">
        <f aca="false">IF('S&amp;L'!R31="", "", 'S&amp;L'!R31)</f>
        <is>
          <t/>
        </is>
      </c>
      <c r="DD27" s="82" t="inlineStr">
        <f aca="false">IF('Math Scores'!E34="","",'Math Scores'!E34)</f>
        <is>
          <t/>
        </is>
      </c>
      <c r="DE27" s="84" t="n">
        <f aca="false">IF('Cover Sheet'!V30="","",'Cover Sheet'!V30)</f>
        <v>0.46</v>
      </c>
      <c r="DF27" s="84" t="inlineStr">
        <f aca="false">IF('Math Scores'!IE34="", "", 'Math Scores'!IE34)</f>
        <is>
          <t/>
        </is>
      </c>
      <c r="DG27" s="0" t="inlineStr">
        <f aca="false">IF('Math by question type'!C31="", "", 'Math by question type'!C31)</f>
        <is>
          <t/>
        </is>
      </c>
      <c r="DH27" s="84" t="inlineStr">
        <f aca="false">IF('Math by question type'!D31="", "", 'Math by question type'!D31)</f>
        <is>
          <t/>
        </is>
      </c>
      <c r="DI27" s="84" t="inlineStr">
        <f aca="false">IF('Math by question type'!E31="", "", 'Math by question type'!E31)</f>
        <is>
          <t/>
        </is>
      </c>
      <c r="DJ27" s="84" t="inlineStr">
        <f aca="false">IF('Math by question type'!F31="", "", 'Math by question type'!F31)</f>
        <is>
          <t/>
        </is>
      </c>
      <c r="DK27" s="84" t="inlineStr">
        <f aca="false">IF('Math by question type'!G31="", "", 'Math by question type'!G31)</f>
        <is>
          <t/>
        </is>
      </c>
      <c r="DL27" s="84" t="inlineStr">
        <f aca="false">IF('Math by question type'!H31="", "", 'Math by question type'!H31)</f>
        <is>
          <t/>
        </is>
      </c>
      <c r="DM27" s="84" t="n">
        <f aca="false">IF('Math by question type'!I31="", "", 'Math by question type'!I31)</f>
        <v>0.357142857142857</v>
      </c>
      <c r="DN27" s="84" t="n">
        <f aca="false">IF('Math by question type'!J31="", "", 'Math by question type'!J31)</f>
        <v>0.67741935483871</v>
      </c>
      <c r="DO27" s="84" t="n">
        <f aca="false">IF('Math by question type'!K31="", "", 'Math by question type'!K31)</f>
        <v>0.37037037037037</v>
      </c>
      <c r="DP27" s="84" t="inlineStr">
        <f aca="false">IF('Math by question type'!L31="", "", 'Math by question type'!L31)</f>
        <is>
          <t/>
        </is>
      </c>
      <c r="DQ27" s="84" t="inlineStr">
        <f aca="false">IF('Math by question type'!M31="", "", 'Math by question type'!M31)</f>
        <is>
          <t/>
        </is>
      </c>
      <c r="DR27" s="84" t="inlineStr">
        <f aca="false">IF('Math by question type'!N31="", "", 'Math by question type'!N31)</f>
        <is>
          <t/>
        </is>
      </c>
      <c r="DS27" s="84" t="inlineStr">
        <f aca="false">IF('Math by question type'!O31="", "", 'Math by question type'!O31)</f>
        <is>
          <t/>
        </is>
      </c>
      <c r="DT27" s="84" t="inlineStr">
        <f aca="false">IF('Math by question type'!P31="", "", 'Math by question type'!P31)</f>
        <is>
          <t/>
        </is>
      </c>
      <c r="DU27" s="84" t="inlineStr">
        <f aca="false">IF('Math by question type'!Q31="", "", 'Math by question type'!Q31)</f>
        <is>
          <t/>
        </is>
      </c>
      <c r="DV27" s="84" t="inlineStr">
        <f aca="false">IF('Math by question type'!R31&lt;&gt;"",'Math by question type'!R31,'Math by question type'!U31)</f>
        <is>
          <t/>
        </is>
      </c>
      <c r="DW27" s="84" t="inlineStr">
        <f aca="false">IF('Math by question type'!S31&lt;&gt;"",'Math by question type'!S31,'Math by question type'!V31)</f>
        <is>
          <t/>
        </is>
      </c>
      <c r="DX27" s="84" t="inlineStr">
        <f aca="false">IF('Math by question type'!T31&lt;&gt;"",'Math by question type'!T31,'Math by question type'!W31)</f>
        <is>
          <t/>
        </is>
      </c>
      <c r="DY27" s="84" t="inlineStr">
        <f aca="false">IF('Math by question type'!X31&lt;&gt;"",'Math by question type'!X31,'Math by question type'!AA31)</f>
        <is>
          <t/>
        </is>
      </c>
      <c r="DZ27" s="84" t="inlineStr">
        <f aca="false">IF('Math by question type'!Y31&lt;&gt;"",'Math by question type'!Y31,'Math by question type'!AB31)</f>
        <is>
          <t/>
        </is>
      </c>
      <c r="EA27" s="84" t="inlineStr">
        <f aca="false">IF('Math by question type'!Z31&lt;&gt;"",'Math by question type'!Z31,'Math by question type'!AC31)</f>
        <is>
          <t/>
        </is>
      </c>
      <c r="EB27" s="84" t="inlineStr">
        <f aca="false">IF('Math Output by domain'!E31="", "", 'Math Output by domain'!E31)</f>
        <is>
          <t/>
        </is>
      </c>
      <c r="EC27" s="84" t="inlineStr">
        <f aca="false">IF('Math Output by domain'!F31="", "", 'Math Output by domain'!F31)</f>
        <is>
          <t/>
        </is>
      </c>
      <c r="ED27" s="84" t="inlineStr">
        <f aca="false">IF('Math Output by domain'!G31="", "", 'Math Output by domain'!G31)</f>
        <is>
          <t/>
        </is>
      </c>
      <c r="EE27" s="84" t="inlineStr">
        <f aca="false">IF('Math Output by domain'!H31="", "", 'Math Output by domain'!H31)</f>
        <is>
          <t/>
        </is>
      </c>
      <c r="EF27" s="84" t="inlineStr">
        <f aca="false">IF('Math Output by domain'!I31="", "", 'Math Output by domain'!I31)</f>
        <is>
          <t/>
        </is>
      </c>
      <c r="EG27" s="84" t="inlineStr">
        <f aca="false">IF('Math Output by domain'!J31="", "", 'Math Output by domain'!J31)</f>
        <is>
          <t/>
        </is>
      </c>
      <c r="EH27" s="84" t="inlineStr">
        <f aca="false">IF('Math Output by domain'!K31="", "", 'Math Output by domain'!K31)</f>
        <is>
          <t/>
        </is>
      </c>
      <c r="EI27" s="84" t="inlineStr">
        <f aca="false">IF('Math Output by domain'!L31="", "", 'Math Output by domain'!L31)</f>
        <is>
          <t/>
        </is>
      </c>
      <c r="EJ27" s="84" t="inlineStr">
        <f aca="false">IF('Math Output by domain'!M31="", "", 'Math Output by domain'!M31)</f>
        <is>
          <t/>
        </is>
      </c>
      <c r="EK27" s="84" t="inlineStr">
        <f aca="false">IF('Math Output by domain'!N31="", "", 'Math Output by domain'!N31)</f>
        <is>
          <t/>
        </is>
      </c>
      <c r="EL27" s="84" t="inlineStr">
        <f aca="false">IF('Math Output by domain'!O31="", "", 'Math Output by domain'!O31)</f>
        <is>
          <t/>
        </is>
      </c>
      <c r="EM27" s="84" t="n">
        <f aca="false">IF('Math Output by domain'!P31="", "", 'Math Output by domain'!P31)</f>
        <v>0.392857142857143</v>
      </c>
      <c r="EN27" s="84" t="n">
        <f aca="false">IF('Math Output by domain'!Q31="", "", 'Math Output by domain'!Q31)</f>
        <v>0.6</v>
      </c>
      <c r="EO27" s="84" t="n">
        <f aca="false">IF('Math Output by domain'!R31="", "", 'Math Output by domain'!R31)</f>
        <v>0.346153846153846</v>
      </c>
      <c r="EP27" s="84" t="n">
        <f aca="false">IF('Math Output by domain'!S31="", "", 'Math Output by domain'!S31)</f>
        <v>0</v>
      </c>
      <c r="EQ27" s="84" t="n">
        <f aca="false">IF('Math Output by domain'!T31="", "", 'Math Output by domain'!T31)</f>
        <v>0.583333333333333</v>
      </c>
      <c r="ER27" s="84" t="inlineStr">
        <f aca="false">IF('Math Output by domain'!U31="", "", 'Math Output by domain'!U31)</f>
        <is>
          <t/>
        </is>
      </c>
      <c r="ES27" s="84" t="inlineStr">
        <f aca="false">IF('Math Output by domain'!V31="", "", 'Math Output by domain'!V31)</f>
        <is>
          <t/>
        </is>
      </c>
      <c r="ET27" s="84" t="inlineStr">
        <f aca="false">IF('Math Output by domain'!W31="", "", 'Math Output by domain'!W31)</f>
        <is>
          <t/>
        </is>
      </c>
      <c r="EU27" s="84" t="inlineStr">
        <f aca="false">IF('Math Output by domain'!X31="", "", 'Math Output by domain'!X31)</f>
        <is>
          <t/>
        </is>
      </c>
      <c r="EV27" s="84" t="inlineStr">
        <f aca="false">IF('Math Output by domain'!Y31="", "", 'Math Output by domain'!Y31)</f>
        <is>
          <t/>
        </is>
      </c>
      <c r="EW27" s="84" t="inlineStr">
        <f aca="false">IF('Math Output by domain'!Z31="", "", 'Math Output by domain'!Z31)</f>
        <is>
          <t/>
        </is>
      </c>
      <c r="EX27" s="84" t="inlineStr">
        <f aca="false">IF('Math Output by domain'!AA31="", "", 'Math Output by domain'!AA31)</f>
        <is>
          <t/>
        </is>
      </c>
      <c r="EY27" s="84" t="inlineStr">
        <f aca="false">IF('Math Output by domain'!AB31="", "", 'Math Output by domain'!AB31)</f>
        <is>
          <t/>
        </is>
      </c>
      <c r="EZ27" s="84" t="inlineStr">
        <f aca="false">IF('Math Output by domain'!AC31="", "", 'Math Output by domain'!AC31)</f>
        <is>
          <t/>
        </is>
      </c>
      <c r="FA27" s="84" t="inlineStr">
        <f aca="false">IF('Math Output by domain'!AD31&lt;&gt;"", 'Math Output by domain'!AD31, 'Math Output by domain'!AH31)</f>
        <is>
          <t/>
        </is>
      </c>
      <c r="FB27" s="84" t="inlineStr">
        <f aca="false">IF('Math Output by domain'!AE31&lt;&gt;"", 'Math Output by domain'!AE31, 'Math Output by domain'!AI31)</f>
        <is>
          <t/>
        </is>
      </c>
      <c r="FC27" s="84" t="inlineStr">
        <f aca="false">IF('Math Output by domain'!AF31&lt;&gt;"", 'Math Output by domain'!AF31, 'Math Output by domain'!AJ31)</f>
        <is>
          <t/>
        </is>
      </c>
      <c r="FD27" s="84" t="inlineStr">
        <f aca="false">IF('Math Output by domain'!AG31="", "", 'Math Output by domain'!AG31)</f>
        <is>
          <t/>
        </is>
      </c>
      <c r="FE27" s="84" t="inlineStr">
        <f aca="false">IF('Math Output by domain'!AK31="", "", 'Math Output by domain'!AK31)</f>
        <is>
          <t/>
        </is>
      </c>
      <c r="FF27" s="84" t="str">
        <f aca="false">IF('Math Output by domain'!AL31&lt;&gt;"",  'Math Output by domain'!AL31, 'Math Output by domain'!AQ31)</f>
        <v/>
      </c>
      <c r="FG27" s="84" t="inlineStr">
        <f aca="false">IF('Math Output by domain'!AM31="", "", 'Math Output by domain'!AM31)</f>
        <is>
          <t/>
        </is>
      </c>
      <c r="FH27" s="84" t="str">
        <f aca="false">IF('Math Output by domain'!AN31&lt;&gt;"",  'Math Output by domain'!AN31, 'Math Output by domain'!AP31)</f>
        <v/>
      </c>
      <c r="FI27" s="84" t="inlineStr">
        <f aca="false">IF('Math Output by domain'!AO31="", "", 'Math Output by domain'!AO31)</f>
        <is>
          <t/>
        </is>
      </c>
    </row>
    <row r="28" customFormat="false" ht="12.75" hidden="false" customHeight="false" outlineLevel="0" collapsed="false">
      <c r="A28" s="77" t="n">
        <f aca="false">'Cover Sheet'!A31</f>
        <v>27</v>
      </c>
      <c r="B28" s="77" t="inlineStr">
        <f aca="false">IF('Cover Sheet'!$AC$13="","",'Cover Sheet'!$AC$13)</f>
        <is>
          <t/>
        </is>
      </c>
      <c r="C28" s="77" t="str">
        <f aca="false">'Cover Sheet'!$AC$1</f>
        <v>Vivek Madinur</v>
      </c>
      <c r="D28" s="77" t="n">
        <f aca="false">'Cover Sheet'!$AE$1</f>
        <v>0</v>
      </c>
      <c r="E28" s="77" t="n">
        <f aca="false">'Cover Sheet'!$AG$1</f>
        <v>0</v>
      </c>
      <c r="F28" s="77" t="n">
        <f aca="false">'Cover Sheet'!$AI$1</f>
        <v>0</v>
      </c>
      <c r="G28" s="77" t="n">
        <f aca="false">'Cover Sheet'!$AK$1</f>
        <v>0</v>
      </c>
      <c r="H28" s="77" t="n">
        <f aca="false">'Cover Sheet'!$AC$3</f>
        <v>0</v>
      </c>
      <c r="I28" s="77" t="n">
        <f aca="false">'Cover Sheet'!$AE$3</f>
        <v>0</v>
      </c>
      <c r="J28" s="77" t="n">
        <f aca="false">'Cover Sheet'!$AG$3</f>
        <v>0</v>
      </c>
      <c r="K28" s="77" t="n">
        <f aca="false">'Cover Sheet'!$AI$3</f>
        <v>0</v>
      </c>
      <c r="L28" s="77" t="n">
        <f aca="false">'Cover Sheet'!$AK$3</f>
        <v>0</v>
      </c>
      <c r="M28" s="77" t="n">
        <f aca="false">'Cover Sheet'!$AC$2</f>
        <v>2014</v>
      </c>
      <c r="N28" s="77" t="n">
        <f aca="false">'Cover Sheet'!$AE$2</f>
        <v>0</v>
      </c>
      <c r="O28" s="77" t="n">
        <f aca="false">'Cover Sheet'!$AG$2</f>
        <v>0</v>
      </c>
      <c r="P28" s="77" t="n">
        <f aca="false">'Cover Sheet'!$AI$2</f>
        <v>0</v>
      </c>
      <c r="Q28" s="77" t="n">
        <f aca="false">'Cover Sheet'!$AK$2</f>
        <v>0</v>
      </c>
      <c r="R28" s="77" t="str">
        <f aca="false">'Cover Sheet'!$AC$5</f>
        <v>Spandana</v>
      </c>
      <c r="S28" s="77" t="str">
        <f aca="false">'Cover Sheet'!$AC$6</f>
        <v>3rd</v>
      </c>
      <c r="T28" s="77" t="str">
        <f aca="false">'Cover Sheet'!$AC$7</f>
        <v>2nd YOI</v>
      </c>
      <c r="U28" s="77" t="str">
        <f aca="false">'Cover Sheet'!$AC$8</f>
        <v>Government School - No Fees</v>
      </c>
      <c r="V28" s="77" t="n">
        <f aca="false">'Cover Sheet'!$AC$9</f>
        <v>0</v>
      </c>
      <c r="W28" s="77" t="inlineStr">
        <f aca="false">IF('Cover Sheet'!$AC$10="","",'Cover Sheet'!$AC$10)</f>
        <is>
          <t/>
        </is>
      </c>
      <c r="X28" s="78" t="inlineStr">
        <f aca="false">IF('Cover Sheet'!$Y31="","",'Cover Sheet'!$Y31)</f>
        <is>
          <t/>
        </is>
      </c>
      <c r="Y28" s="78" t="inlineStr">
        <f aca="false">IF('Cover Sheet'!$Z31="","",'Cover Sheet'!$Z31)</f>
        <is>
          <t/>
        </is>
      </c>
      <c r="Z28" s="77" t="n">
        <f aca="false">'Cover Sheet'!$AC$11</f>
        <v>0</v>
      </c>
      <c r="AA28" s="77" t="str">
        <f aca="false">IF('Cover Sheet'!$AC$12="", "", 'Cover Sheet'!$AC$12)</f>
        <v>Hyderabad</v>
      </c>
      <c r="AB28" s="77" t="inlineStr">
        <f aca="false">IF('Cover Sheet'!$AC$14="","",'Cover Sheet'!$AC$14)</f>
        <is>
          <t/>
        </is>
      </c>
      <c r="AC28" s="77" t="inlineStr">
        <f aca="false">IF('Cover Sheet'!$AC$15="","",'Cover Sheet'!$AC$15)</f>
        <is>
          <t/>
        </is>
      </c>
      <c r="AD28" s="77" t="inlineStr">
        <f aca="false">IF('Cover Sheet'!$AC$17="","",'Cover Sheet'!$AC$17)</f>
        <is>
          <t/>
        </is>
      </c>
      <c r="AE28" s="77" t="str">
        <f aca="false">IF('Cover Sheet'!$AC$4="","",'Cover Sheet'!$AC$4)</f>
        <v>vivek.madinur2014@teachforindia.org</v>
      </c>
      <c r="AF28" s="77" t="inlineStr">
        <f aca="false">IF('Cover Sheet'!$AC$20="","",'Cover Sheet'!$AC$20)</f>
        <is>
          <t/>
        </is>
      </c>
      <c r="AG28" s="77" t="str">
        <f aca="false">IF('Cover Sheet'!$AC$19="","",'Cover Sheet'!$AC$19)</f>
        <v>karthik.rapaka@teachforindia.org</v>
      </c>
      <c r="AH28" s="77" t="str">
        <f aca="false">IF('Cover Sheet'!B31="", "", 'English Scores- Leveled papers'!B33)</f>
        <v>K.Sashikant</v>
      </c>
      <c r="AI28" s="77" t="str">
        <f aca="false">IF('Cover Sheet'!$B31="","",'Cover Sheet'!C31)</f>
        <v>Male</v>
      </c>
      <c r="AJ28" s="77" t="n">
        <f aca="false">IF('Cover Sheet'!$D31="","",'Cover Sheet'!D31)</f>
        <v>2</v>
      </c>
      <c r="AK28" s="77" t="inlineStr">
        <f aca="false">IF('Cover Sheet'!E31="","",'Cover Sheet'!E31)</f>
        <is>
          <t/>
        </is>
      </c>
      <c r="AL28" s="77" t="inlineStr">
        <f aca="false">IF('Cover Sheet'!F31="","",'Cover Sheet'!F31)</f>
        <is>
          <t/>
        </is>
      </c>
      <c r="AM28" s="77" t="inlineStr">
        <f aca="false">IF('Cover Sheet'!G31="","",'Cover Sheet'!G31)</f>
        <is>
          <t/>
        </is>
      </c>
      <c r="AN28" s="77" t="inlineStr">
        <f aca="false">IF('Cover Sheet'!H31="","",'Cover Sheet'!H31)</f>
        <is>
          <t/>
        </is>
      </c>
      <c r="AO28" s="77" t="inlineStr">
        <f aca="false">IF('Cover Sheet'!I31="","",'Cover Sheet'!I31)</f>
        <is>
          <t/>
        </is>
      </c>
      <c r="AP28" s="77" t="n">
        <f aca="false">IF('Cover Sheet'!J31="","",'Cover Sheet'!J31)</f>
        <v>-0.5</v>
      </c>
      <c r="AQ28" s="77" t="n">
        <f aca="false">IF('Cover Sheet'!K31="","",'Cover Sheet'!K31)</f>
        <v>-0.5</v>
      </c>
      <c r="AR28" s="77" t="n">
        <f aca="false">IF('Cover Sheet'!L31="","",'Cover Sheet'!L31)</f>
        <v>0.7</v>
      </c>
      <c r="AS28" s="77" t="n">
        <f aca="false">IF('Cover Sheet'!M31="","",'Cover Sheet'!M31)</f>
        <v>0.7</v>
      </c>
      <c r="AT28" s="77" t="n">
        <f aca="false">IF('Cover Sheet'!N31="","",'Cover Sheet'!N31)</f>
        <v>0.2</v>
      </c>
      <c r="AU28" s="77" t="inlineStr">
        <f aca="false">IF('Cover Sheet'!O31="","",'Cover Sheet'!O31)</f>
        <is>
          <t/>
        </is>
      </c>
      <c r="AV28" s="77" t="inlineStr">
        <f aca="false">IF('Cover Sheet'!P31="","",'Cover Sheet'!P31)</f>
        <is>
          <t/>
        </is>
      </c>
      <c r="AW28" s="77" t="n">
        <f aca="false">IF('Cover Sheet'!Q31="","",'Cover Sheet'!Q31)</f>
        <v>0</v>
      </c>
      <c r="AX28" s="77" t="n">
        <f aca="false">IF('Cover Sheet'!R31="","",'Cover Sheet'!R31)</f>
        <v>0.166666666666667</v>
      </c>
      <c r="AY28" s="77" t="n">
        <f aca="false">IF('Cover Sheet'!S31="","",'Cover Sheet'!S31)</f>
        <v>0.166666666666667</v>
      </c>
      <c r="AZ28" s="79" t="inlineStr">
        <f aca="false">IF('Cover Sheet'!T31="","",'Cover Sheet'!T31)</f>
        <is>
          <t/>
        </is>
      </c>
      <c r="BA28" s="79" t="n">
        <f aca="false">IF('Cover Sheet'!U31="","",'Cover Sheet'!U31)</f>
        <v>0.1</v>
      </c>
      <c r="BB28" s="79" t="n">
        <f aca="false">IF('Cover Sheet'!V31="","",'Cover Sheet'!V31)</f>
        <v>0.18</v>
      </c>
      <c r="BC28" s="79" t="n">
        <f aca="false">IF('Cover Sheet'!W31="","",'Cover Sheet'!W31)</f>
        <v>0.08</v>
      </c>
      <c r="BD28" s="79" t="inlineStr">
        <f aca="false">IF('Cover Sheet'!X31="","",'Cover Sheet'!X31)</f>
        <is>
          <t/>
        </is>
      </c>
      <c r="BE28" s="80" t="n">
        <f aca="false">'RC Mastery Check+Question type'!I31</f>
        <v>0.8</v>
      </c>
      <c r="BF28" s="80" t="n">
        <f aca="false">'RC Mastery Check+Question type'!J31</f>
        <v>0.6</v>
      </c>
      <c r="BG28" s="80" t="inlineStr">
        <f aca="false">'RC Mastery Check+Question type'!K31</f>
        <is>
          <t/>
        </is>
      </c>
      <c r="BH28" s="81" t="inlineStr">
        <f aca="false">IF('RC Mastery Check+Question type'!DR31="", "", 'RC Mastery Check+Question type'!DR31)</f>
        <is>
          <t/>
        </is>
      </c>
      <c r="BI28" s="81" t="inlineStr">
        <f aca="false">IF('RC Mastery Check+Question type'!EJ31="", "", 'RC Mastery Check+Question type'!EJ31)</f>
        <is>
          <t/>
        </is>
      </c>
      <c r="BJ28" s="81" t="inlineStr">
        <f aca="false">IF('RC Mastery Check+Question type'!EZ31="", "", 'RC Mastery Check+Question type'!EZ31)</f>
        <is>
          <t/>
        </is>
      </c>
      <c r="BK28" s="0" t="inlineStr">
        <f aca="false">'RF tracking'!C31</f>
        <is>
          <t/>
        </is>
      </c>
      <c r="BL28" s="0" t="inlineStr">
        <f aca="false">'RF tracking'!D31</f>
        <is>
          <t/>
        </is>
      </c>
      <c r="BM28" s="0" t="inlineStr">
        <f aca="false">'RF tracking'!X31</f>
        <is>
          <t/>
        </is>
      </c>
      <c r="BN28" s="0" t="inlineStr">
        <f aca="false">'RF tracking'!Y31</f>
        <is>
          <t/>
        </is>
      </c>
      <c r="BO28" s="82" t="inlineStr">
        <f aca="false">IF('RF tracking'!AQ31="", "", 'RF tracking'!AQ31)</f>
        <is>
          <t/>
        </is>
      </c>
      <c r="BP28" s="82" t="inlineStr">
        <f aca="false">'RC Mastery Check+Question type'!L31</f>
        <is>
          <t/>
        </is>
      </c>
      <c r="BQ28" s="82" t="n">
        <f aca="false">'RC Mastery Check+Question type'!M31</f>
        <v>0.8</v>
      </c>
      <c r="BR28" s="82" t="n">
        <f aca="false">'RC Mastery Check+Question type'!N31</f>
        <v>0.6</v>
      </c>
      <c r="BS28" s="82" t="inlineStr">
        <f aca="false">'RC Mastery Check+Question type'!O31</f>
        <is>
          <t/>
        </is>
      </c>
      <c r="BT28" s="82" t="inlineStr">
        <f aca="false">'RC Mastery Check+Question type'!P31</f>
        <is>
          <t/>
        </is>
      </c>
      <c r="BU28" s="82" t="inlineStr">
        <f aca="false">'RC Mastery Check+Question type'!Q31</f>
        <is>
          <t/>
        </is>
      </c>
      <c r="BV28" s="82" t="inlineStr">
        <f aca="false">'RC Mastery Check+Question type'!R31</f>
        <is>
          <t/>
        </is>
      </c>
      <c r="BW28" s="82" t="inlineStr">
        <f aca="false">'RC Mastery Check+Question type'!S31</f>
        <is>
          <t/>
        </is>
      </c>
      <c r="BX28" s="82" t="inlineStr">
        <f aca="false">'RC Mastery Check+Question type'!T31</f>
        <is>
          <t/>
        </is>
      </c>
      <c r="BY28" s="82" t="inlineStr">
        <f aca="false">'RC Mastery Check+Question type'!U31</f>
        <is>
          <t/>
        </is>
      </c>
      <c r="BZ28" s="82" t="inlineStr">
        <f aca="false">'RC Mastery Check+Question type'!V31</f>
        <is>
          <t/>
        </is>
      </c>
      <c r="CA28" s="82" t="inlineStr">
        <f aca="false">'RC Mastery Check+Question type'!W31</f>
        <is>
          <t/>
        </is>
      </c>
      <c r="CB28" s="82" t="inlineStr">
        <f aca="false">'RC Mastery Check+Question type'!X31</f>
        <is>
          <t/>
        </is>
      </c>
      <c r="CC28" s="83" t="str">
        <f aca="false">'RC Output Item+Section Type'!CC34</f>
        <v> </v>
      </c>
      <c r="CD28" s="83" t="str">
        <f aca="false">'RC Output Item+Section Type'!CD34</f>
        <v> </v>
      </c>
      <c r="CE28" s="83" t="str">
        <f aca="false">'RC Output Item+Section Type'!CE34</f>
        <v> </v>
      </c>
      <c r="CF28" s="83" t="str">
        <f aca="false">'RC Output Item+Section Type'!CF34</f>
        <v> </v>
      </c>
      <c r="CG28" s="83" t="str">
        <f aca="false">'RC Output Item+Section Type'!CG34</f>
        <v> </v>
      </c>
      <c r="CH28" s="83" t="str">
        <f aca="false">'RC Output Item+Section Type'!CH34</f>
        <v> </v>
      </c>
      <c r="CI28" s="83" t="str">
        <f aca="false">'RC Output Item+Section Type'!CI34</f>
        <v> </v>
      </c>
      <c r="CJ28" s="83" t="str">
        <f aca="false">'RC Output Item+Section Type'!CJ34</f>
        <v> </v>
      </c>
      <c r="CK28" s="83" t="str">
        <f aca="false">'RC Output Item+Section Type'!CK34</f>
        <v> </v>
      </c>
      <c r="CL28" s="83" t="str">
        <f aca="false">'RC Output Item+Section Type'!CL34</f>
        <v> </v>
      </c>
      <c r="CM28" s="83" t="str">
        <f aca="false">'RC Output Item+Section Type'!CM34</f>
        <v> </v>
      </c>
      <c r="CN28" s="83" t="str">
        <f aca="false">'RC Output Item+Section Type'!CN34</f>
        <v> </v>
      </c>
      <c r="CO28" s="0" t="inlineStr">
        <f aca="false">IF('S&amp;L'!B32="", "", 'S&amp;L'!B32)</f>
        <is>
          <t/>
        </is>
      </c>
      <c r="CP28" s="0" t="inlineStr">
        <f aca="false">IF('S&amp;L'!C32="", "", 'S&amp;L'!C32)</f>
        <is>
          <t/>
        </is>
      </c>
      <c r="CQ28" s="0" t="inlineStr">
        <f aca="false">IF('S&amp;L'!D32="", "", 'S&amp;L'!D32)</f>
        <is>
          <t/>
        </is>
      </c>
      <c r="CR28" s="0" t="inlineStr">
        <f aca="false">IF('S&amp;L'!E32="", "", 'S&amp;L'!E32)</f>
        <is>
          <t/>
        </is>
      </c>
      <c r="CS28" s="0" t="inlineStr">
        <f aca="false">IF('S&amp;L'!F32="", "", 'S&amp;L'!F32)</f>
        <is>
          <t/>
        </is>
      </c>
      <c r="CT28" s="0" t="inlineStr">
        <f aca="false">IF('S&amp;L'!H32="", "", 'S&amp;L'!H32)</f>
        <is>
          <t/>
        </is>
      </c>
      <c r="CU28" s="0" t="inlineStr">
        <f aca="false">IF('S&amp;L'!I32="", "", 'S&amp;L'!I32)</f>
        <is>
          <t/>
        </is>
      </c>
      <c r="CV28" s="0" t="inlineStr">
        <f aca="false">IF('S&amp;L'!J32="", "", 'S&amp;L'!J32)</f>
        <is>
          <t/>
        </is>
      </c>
      <c r="CW28" s="0" t="inlineStr">
        <f aca="false">IF('S&amp;L'!K32="", "", 'S&amp;L'!K32)</f>
        <is>
          <t/>
        </is>
      </c>
      <c r="CX28" s="0" t="inlineStr">
        <f aca="false">IF('S&amp;L'!L32="", "", 'S&amp;L'!L32)</f>
        <is>
          <t/>
        </is>
      </c>
      <c r="CY28" s="0" t="inlineStr">
        <f aca="false">IF('S&amp;L'!N32="", "", 'S&amp;L'!N32)</f>
        <is>
          <t/>
        </is>
      </c>
      <c r="CZ28" s="0" t="inlineStr">
        <f aca="false">IF('S&amp;L'!O32="", "", 'S&amp;L'!O32)</f>
        <is>
          <t/>
        </is>
      </c>
      <c r="DA28" s="0" t="inlineStr">
        <f aca="false">IF('S&amp;L'!P32="", "", 'S&amp;L'!P32)</f>
        <is>
          <t/>
        </is>
      </c>
      <c r="DB28" s="0" t="inlineStr">
        <f aca="false">IF('S&amp;L'!Q32="", "", 'S&amp;L'!Q32)</f>
        <is>
          <t/>
        </is>
      </c>
      <c r="DC28" s="0" t="inlineStr">
        <f aca="false">IF('S&amp;L'!R32="", "", 'S&amp;L'!R32)</f>
        <is>
          <t/>
        </is>
      </c>
      <c r="DD28" s="82" t="inlineStr">
        <f aca="false">IF('Math Scores'!E35="","",'Math Scores'!E35)</f>
        <is>
          <t/>
        </is>
      </c>
      <c r="DE28" s="84" t="n">
        <f aca="false">IF('Cover Sheet'!V31="","",'Cover Sheet'!V31)</f>
        <v>0.18</v>
      </c>
      <c r="DF28" s="84" t="inlineStr">
        <f aca="false">IF('Math Scores'!IE35="", "", 'Math Scores'!IE35)</f>
        <is>
          <t/>
        </is>
      </c>
      <c r="DG28" s="0" t="inlineStr">
        <f aca="false">IF('Math by question type'!C32="", "", 'Math by question type'!C32)</f>
        <is>
          <t/>
        </is>
      </c>
      <c r="DH28" s="84" t="inlineStr">
        <f aca="false">IF('Math by question type'!D32="", "", 'Math by question type'!D32)</f>
        <is>
          <t/>
        </is>
      </c>
      <c r="DI28" s="84" t="inlineStr">
        <f aca="false">IF('Math by question type'!E32="", "", 'Math by question type'!E32)</f>
        <is>
          <t/>
        </is>
      </c>
      <c r="DJ28" s="84" t="inlineStr">
        <f aca="false">IF('Math by question type'!F32="", "", 'Math by question type'!F32)</f>
        <is>
          <t/>
        </is>
      </c>
      <c r="DK28" s="84" t="inlineStr">
        <f aca="false">IF('Math by question type'!G32="", "", 'Math by question type'!G32)</f>
        <is>
          <t/>
        </is>
      </c>
      <c r="DL28" s="84" t="inlineStr">
        <f aca="false">IF('Math by question type'!H32="", "", 'Math by question type'!H32)</f>
        <is>
          <t/>
        </is>
      </c>
      <c r="DM28" s="84" t="n">
        <f aca="false">IF('Math by question type'!I32="", "", 'Math by question type'!I32)</f>
        <v>0.0714285714285714</v>
      </c>
      <c r="DN28" s="84" t="n">
        <f aca="false">IF('Math by question type'!J32="", "", 'Math by question type'!J32)</f>
        <v>0.451612903225806</v>
      </c>
      <c r="DO28" s="84" t="n">
        <f aca="false">IF('Math by question type'!K32="", "", 'Math by question type'!K32)</f>
        <v>0.037037037037037</v>
      </c>
      <c r="DP28" s="84" t="inlineStr">
        <f aca="false">IF('Math by question type'!L32="", "", 'Math by question type'!L32)</f>
        <is>
          <t/>
        </is>
      </c>
      <c r="DQ28" s="84" t="inlineStr">
        <f aca="false">IF('Math by question type'!M32="", "", 'Math by question type'!M32)</f>
        <is>
          <t/>
        </is>
      </c>
      <c r="DR28" s="84" t="inlineStr">
        <f aca="false">IF('Math by question type'!N32="", "", 'Math by question type'!N32)</f>
        <is>
          <t/>
        </is>
      </c>
      <c r="DS28" s="84" t="inlineStr">
        <f aca="false">IF('Math by question type'!O32="", "", 'Math by question type'!O32)</f>
        <is>
          <t/>
        </is>
      </c>
      <c r="DT28" s="84" t="inlineStr">
        <f aca="false">IF('Math by question type'!P32="", "", 'Math by question type'!P32)</f>
        <is>
          <t/>
        </is>
      </c>
      <c r="DU28" s="84" t="inlineStr">
        <f aca="false">IF('Math by question type'!Q32="", "", 'Math by question type'!Q32)</f>
        <is>
          <t/>
        </is>
      </c>
      <c r="DV28" s="84" t="inlineStr">
        <f aca="false">IF('Math by question type'!R32&lt;&gt;"",'Math by question type'!R32,'Math by question type'!U32)</f>
        <is>
          <t/>
        </is>
      </c>
      <c r="DW28" s="84" t="inlineStr">
        <f aca="false">IF('Math by question type'!S32&lt;&gt;"",'Math by question type'!S32,'Math by question type'!V32)</f>
        <is>
          <t/>
        </is>
      </c>
      <c r="DX28" s="84" t="inlineStr">
        <f aca="false">IF('Math by question type'!T32&lt;&gt;"",'Math by question type'!T32,'Math by question type'!W32)</f>
        <is>
          <t/>
        </is>
      </c>
      <c r="DY28" s="84" t="inlineStr">
        <f aca="false">IF('Math by question type'!X32&lt;&gt;"",'Math by question type'!X32,'Math by question type'!AA32)</f>
        <is>
          <t/>
        </is>
      </c>
      <c r="DZ28" s="84" t="inlineStr">
        <f aca="false">IF('Math by question type'!Y32&lt;&gt;"",'Math by question type'!Y32,'Math by question type'!AB32)</f>
        <is>
          <t/>
        </is>
      </c>
      <c r="EA28" s="84" t="inlineStr">
        <f aca="false">IF('Math by question type'!Z32&lt;&gt;"",'Math by question type'!Z32,'Math by question type'!AC32)</f>
        <is>
          <t/>
        </is>
      </c>
      <c r="EB28" s="84" t="inlineStr">
        <f aca="false">IF('Math Output by domain'!E32="", "", 'Math Output by domain'!E32)</f>
        <is>
          <t/>
        </is>
      </c>
      <c r="EC28" s="84" t="inlineStr">
        <f aca="false">IF('Math Output by domain'!F32="", "", 'Math Output by domain'!F32)</f>
        <is>
          <t/>
        </is>
      </c>
      <c r="ED28" s="84" t="inlineStr">
        <f aca="false">IF('Math Output by domain'!G32="", "", 'Math Output by domain'!G32)</f>
        <is>
          <t/>
        </is>
      </c>
      <c r="EE28" s="84" t="inlineStr">
        <f aca="false">IF('Math Output by domain'!H32="", "", 'Math Output by domain'!H32)</f>
        <is>
          <t/>
        </is>
      </c>
      <c r="EF28" s="84" t="inlineStr">
        <f aca="false">IF('Math Output by domain'!I32="", "", 'Math Output by domain'!I32)</f>
        <is>
          <t/>
        </is>
      </c>
      <c r="EG28" s="84" t="inlineStr">
        <f aca="false">IF('Math Output by domain'!J32="", "", 'Math Output by domain'!J32)</f>
        <is>
          <t/>
        </is>
      </c>
      <c r="EH28" s="84" t="inlineStr">
        <f aca="false">IF('Math Output by domain'!K32="", "", 'Math Output by domain'!K32)</f>
        <is>
          <t/>
        </is>
      </c>
      <c r="EI28" s="84" t="inlineStr">
        <f aca="false">IF('Math Output by domain'!L32="", "", 'Math Output by domain'!L32)</f>
        <is>
          <t/>
        </is>
      </c>
      <c r="EJ28" s="84" t="inlineStr">
        <f aca="false">IF('Math Output by domain'!M32="", "", 'Math Output by domain'!M32)</f>
        <is>
          <t/>
        </is>
      </c>
      <c r="EK28" s="84" t="inlineStr">
        <f aca="false">IF('Math Output by domain'!N32="", "", 'Math Output by domain'!N32)</f>
        <is>
          <t/>
        </is>
      </c>
      <c r="EL28" s="84" t="inlineStr">
        <f aca="false">IF('Math Output by domain'!O32="", "", 'Math Output by domain'!O32)</f>
        <is>
          <t/>
        </is>
      </c>
      <c r="EM28" s="84" t="n">
        <f aca="false">IF('Math Output by domain'!P32="", "", 'Math Output by domain'!P32)</f>
        <v>0.0714285714285714</v>
      </c>
      <c r="EN28" s="84" t="n">
        <f aca="false">IF('Math Output by domain'!Q32="", "", 'Math Output by domain'!Q32)</f>
        <v>0.3</v>
      </c>
      <c r="EO28" s="84" t="n">
        <f aca="false">IF('Math Output by domain'!R32="", "", 'Math Output by domain'!R32)</f>
        <v>0.153846153846154</v>
      </c>
      <c r="EP28" s="84" t="n">
        <f aca="false">IF('Math Output by domain'!S32="", "", 'Math Output by domain'!S32)</f>
        <v>0</v>
      </c>
      <c r="EQ28" s="84" t="n">
        <f aca="false">IF('Math Output by domain'!T32="", "", 'Math Output by domain'!T32)</f>
        <v>0.25</v>
      </c>
      <c r="ER28" s="84" t="inlineStr">
        <f aca="false">IF('Math Output by domain'!U32="", "", 'Math Output by domain'!U32)</f>
        <is>
          <t/>
        </is>
      </c>
      <c r="ES28" s="84" t="inlineStr">
        <f aca="false">IF('Math Output by domain'!V32="", "", 'Math Output by domain'!V32)</f>
        <is>
          <t/>
        </is>
      </c>
      <c r="ET28" s="84" t="inlineStr">
        <f aca="false">IF('Math Output by domain'!W32="", "", 'Math Output by domain'!W32)</f>
        <is>
          <t/>
        </is>
      </c>
      <c r="EU28" s="84" t="inlineStr">
        <f aca="false">IF('Math Output by domain'!X32="", "", 'Math Output by domain'!X32)</f>
        <is>
          <t/>
        </is>
      </c>
      <c r="EV28" s="84" t="inlineStr">
        <f aca="false">IF('Math Output by domain'!Y32="", "", 'Math Output by domain'!Y32)</f>
        <is>
          <t/>
        </is>
      </c>
      <c r="EW28" s="84" t="inlineStr">
        <f aca="false">IF('Math Output by domain'!Z32="", "", 'Math Output by domain'!Z32)</f>
        <is>
          <t/>
        </is>
      </c>
      <c r="EX28" s="84" t="inlineStr">
        <f aca="false">IF('Math Output by domain'!AA32="", "", 'Math Output by domain'!AA32)</f>
        <is>
          <t/>
        </is>
      </c>
      <c r="EY28" s="84" t="inlineStr">
        <f aca="false">IF('Math Output by domain'!AB32="", "", 'Math Output by domain'!AB32)</f>
        <is>
          <t/>
        </is>
      </c>
      <c r="EZ28" s="84" t="inlineStr">
        <f aca="false">IF('Math Output by domain'!AC32="", "", 'Math Output by domain'!AC32)</f>
        <is>
          <t/>
        </is>
      </c>
      <c r="FA28" s="84" t="inlineStr">
        <f aca="false">IF('Math Output by domain'!AD32&lt;&gt;"", 'Math Output by domain'!AD32, 'Math Output by domain'!AH32)</f>
        <is>
          <t/>
        </is>
      </c>
      <c r="FB28" s="84" t="inlineStr">
        <f aca="false">IF('Math Output by domain'!AE32&lt;&gt;"", 'Math Output by domain'!AE32, 'Math Output by domain'!AI32)</f>
        <is>
          <t/>
        </is>
      </c>
      <c r="FC28" s="84" t="inlineStr">
        <f aca="false">IF('Math Output by domain'!AF32&lt;&gt;"", 'Math Output by domain'!AF32, 'Math Output by domain'!AJ32)</f>
        <is>
          <t/>
        </is>
      </c>
      <c r="FD28" s="84" t="inlineStr">
        <f aca="false">IF('Math Output by domain'!AG32="", "", 'Math Output by domain'!AG32)</f>
        <is>
          <t/>
        </is>
      </c>
      <c r="FE28" s="84" t="inlineStr">
        <f aca="false">IF('Math Output by domain'!AK32="", "", 'Math Output by domain'!AK32)</f>
        <is>
          <t/>
        </is>
      </c>
      <c r="FF28" s="84" t="str">
        <f aca="false">IF('Math Output by domain'!AL32&lt;&gt;"",  'Math Output by domain'!AL32, 'Math Output by domain'!AQ32)</f>
        <v/>
      </c>
      <c r="FG28" s="84" t="inlineStr">
        <f aca="false">IF('Math Output by domain'!AM32="", "", 'Math Output by domain'!AM32)</f>
        <is>
          <t/>
        </is>
      </c>
      <c r="FH28" s="84" t="str">
        <f aca="false">IF('Math Output by domain'!AN32&lt;&gt;"",  'Math Output by domain'!AN32, 'Math Output by domain'!AP32)</f>
        <v/>
      </c>
      <c r="FI28" s="84" t="inlineStr">
        <f aca="false">IF('Math Output by domain'!AO32="", "", 'Math Output by domain'!AO32)</f>
        <is>
          <t/>
        </is>
      </c>
    </row>
    <row r="29" customFormat="false" ht="12.75" hidden="false" customHeight="false" outlineLevel="0" collapsed="false">
      <c r="A29" s="77" t="n">
        <f aca="false">'Cover Sheet'!A32</f>
        <v>28</v>
      </c>
      <c r="B29" s="77" t="inlineStr">
        <f aca="false">IF('Cover Sheet'!$AC$13="","",'Cover Sheet'!$AC$13)</f>
        <is>
          <t/>
        </is>
      </c>
      <c r="C29" s="77" t="str">
        <f aca="false">'Cover Sheet'!$AC$1</f>
        <v>Vivek Madinur</v>
      </c>
      <c r="D29" s="77" t="n">
        <f aca="false">'Cover Sheet'!$AE$1</f>
        <v>0</v>
      </c>
      <c r="E29" s="77" t="n">
        <f aca="false">'Cover Sheet'!$AG$1</f>
        <v>0</v>
      </c>
      <c r="F29" s="77" t="n">
        <f aca="false">'Cover Sheet'!$AI$1</f>
        <v>0</v>
      </c>
      <c r="G29" s="77" t="n">
        <f aca="false">'Cover Sheet'!$AK$1</f>
        <v>0</v>
      </c>
      <c r="H29" s="77" t="n">
        <f aca="false">'Cover Sheet'!$AC$3</f>
        <v>0</v>
      </c>
      <c r="I29" s="77" t="n">
        <f aca="false">'Cover Sheet'!$AE$3</f>
        <v>0</v>
      </c>
      <c r="J29" s="77" t="n">
        <f aca="false">'Cover Sheet'!$AG$3</f>
        <v>0</v>
      </c>
      <c r="K29" s="77" t="n">
        <f aca="false">'Cover Sheet'!$AI$3</f>
        <v>0</v>
      </c>
      <c r="L29" s="77" t="n">
        <f aca="false">'Cover Sheet'!$AK$3</f>
        <v>0</v>
      </c>
      <c r="M29" s="77" t="n">
        <f aca="false">'Cover Sheet'!$AC$2</f>
        <v>2014</v>
      </c>
      <c r="N29" s="77" t="n">
        <f aca="false">'Cover Sheet'!$AE$2</f>
        <v>0</v>
      </c>
      <c r="O29" s="77" t="n">
        <f aca="false">'Cover Sheet'!$AG$2</f>
        <v>0</v>
      </c>
      <c r="P29" s="77" t="n">
        <f aca="false">'Cover Sheet'!$AI$2</f>
        <v>0</v>
      </c>
      <c r="Q29" s="77" t="n">
        <f aca="false">'Cover Sheet'!$AK$2</f>
        <v>0</v>
      </c>
      <c r="R29" s="77" t="str">
        <f aca="false">'Cover Sheet'!$AC$5</f>
        <v>Spandana</v>
      </c>
      <c r="S29" s="77" t="str">
        <f aca="false">'Cover Sheet'!$AC$6</f>
        <v>3rd</v>
      </c>
      <c r="T29" s="77" t="str">
        <f aca="false">'Cover Sheet'!$AC$7</f>
        <v>2nd YOI</v>
      </c>
      <c r="U29" s="77" t="str">
        <f aca="false">'Cover Sheet'!$AC$8</f>
        <v>Government School - No Fees</v>
      </c>
      <c r="V29" s="77" t="n">
        <f aca="false">'Cover Sheet'!$AC$9</f>
        <v>0</v>
      </c>
      <c r="W29" s="77" t="inlineStr">
        <f aca="false">IF('Cover Sheet'!$AC$10="","",'Cover Sheet'!$AC$10)</f>
        <is>
          <t/>
        </is>
      </c>
      <c r="X29" s="78" t="inlineStr">
        <f aca="false">IF('Cover Sheet'!$Y32="","",'Cover Sheet'!$Y32)</f>
        <is>
          <t/>
        </is>
      </c>
      <c r="Y29" s="78" t="inlineStr">
        <f aca="false">IF('Cover Sheet'!$Z32="","",'Cover Sheet'!$Z32)</f>
        <is>
          <t/>
        </is>
      </c>
      <c r="Z29" s="77" t="n">
        <f aca="false">'Cover Sheet'!$AC$11</f>
        <v>0</v>
      </c>
      <c r="AA29" s="77" t="str">
        <f aca="false">IF('Cover Sheet'!$AC$12="", "", 'Cover Sheet'!$AC$12)</f>
        <v>Hyderabad</v>
      </c>
      <c r="AB29" s="77" t="inlineStr">
        <f aca="false">IF('Cover Sheet'!$AC$14="","",'Cover Sheet'!$AC$14)</f>
        <is>
          <t/>
        </is>
      </c>
      <c r="AC29" s="77" t="inlineStr">
        <f aca="false">IF('Cover Sheet'!$AC$15="","",'Cover Sheet'!$AC$15)</f>
        <is>
          <t/>
        </is>
      </c>
      <c r="AD29" s="77" t="inlineStr">
        <f aca="false">IF('Cover Sheet'!$AC$17="","",'Cover Sheet'!$AC$17)</f>
        <is>
          <t/>
        </is>
      </c>
      <c r="AE29" s="77" t="str">
        <f aca="false">IF('Cover Sheet'!$AC$4="","",'Cover Sheet'!$AC$4)</f>
        <v>vivek.madinur2014@teachforindia.org</v>
      </c>
      <c r="AF29" s="77" t="inlineStr">
        <f aca="false">IF('Cover Sheet'!$AC$20="","",'Cover Sheet'!$AC$20)</f>
        <is>
          <t/>
        </is>
      </c>
      <c r="AG29" s="77" t="str">
        <f aca="false">IF('Cover Sheet'!$AC$19="","",'Cover Sheet'!$AC$19)</f>
        <v>karthik.rapaka@teachforindia.org</v>
      </c>
      <c r="AH29" s="77" t="str">
        <f aca="false">IF('Cover Sheet'!B32="", "", 'English Scores- Leveled papers'!B34)</f>
        <v>Kartik Kumar</v>
      </c>
      <c r="AI29" s="77" t="str">
        <f aca="false">IF('Cover Sheet'!$B32="","",'Cover Sheet'!C32)</f>
        <v>Male</v>
      </c>
      <c r="AJ29" s="77" t="n">
        <f aca="false">IF('Cover Sheet'!$D32="","",'Cover Sheet'!D32)</f>
        <v>1</v>
      </c>
      <c r="AK29" s="77" t="inlineStr">
        <f aca="false">IF('Cover Sheet'!E32="","",'Cover Sheet'!E32)</f>
        <is>
          <t/>
        </is>
      </c>
      <c r="AL29" s="77" t="inlineStr">
        <f aca="false">IF('Cover Sheet'!F32="","",'Cover Sheet'!F32)</f>
        <is>
          <t/>
        </is>
      </c>
      <c r="AM29" s="77" t="inlineStr">
        <f aca="false">IF('Cover Sheet'!G32="","",'Cover Sheet'!G32)</f>
        <is>
          <t/>
        </is>
      </c>
      <c r="AN29" s="77" t="inlineStr">
        <f aca="false">IF('Cover Sheet'!H32="","",'Cover Sheet'!H32)</f>
        <is>
          <t/>
        </is>
      </c>
      <c r="AO29" s="77" t="inlineStr">
        <f aca="false">IF('Cover Sheet'!I32="","",'Cover Sheet'!I32)</f>
        <is>
          <t/>
        </is>
      </c>
      <c r="AP29" s="77" t="n">
        <f aca="false">IF('Cover Sheet'!J32="","",'Cover Sheet'!J32)</f>
        <v>-0.5</v>
      </c>
      <c r="AQ29" s="77" t="n">
        <f aca="false">IF('Cover Sheet'!K32="","",'Cover Sheet'!K32)</f>
        <v>0.2</v>
      </c>
      <c r="AR29" s="77" t="n">
        <f aca="false">IF('Cover Sheet'!L32="","",'Cover Sheet'!L32)</f>
        <v>1</v>
      </c>
      <c r="AS29" s="77" t="n">
        <f aca="false">IF('Cover Sheet'!M32="","",'Cover Sheet'!M32)</f>
        <v>0.3</v>
      </c>
      <c r="AT29" s="77" t="n">
        <f aca="false">IF('Cover Sheet'!N32="","",'Cover Sheet'!N32)</f>
        <v>0.5</v>
      </c>
      <c r="AU29" s="77" t="inlineStr">
        <f aca="false">IF('Cover Sheet'!O32="","",'Cover Sheet'!O32)</f>
        <is>
          <t/>
        </is>
      </c>
      <c r="AV29" s="77" t="inlineStr">
        <f aca="false">IF('Cover Sheet'!P32="","",'Cover Sheet'!P32)</f>
        <is>
          <t/>
        </is>
      </c>
      <c r="AW29" s="77" t="n">
        <f aca="false">IF('Cover Sheet'!Q32="","",'Cover Sheet'!Q32)</f>
        <v>0</v>
      </c>
      <c r="AX29" s="77" t="n">
        <f aca="false">IF('Cover Sheet'!R32="","",'Cover Sheet'!R32)</f>
        <v>0.416666666666667</v>
      </c>
      <c r="AY29" s="77" t="n">
        <f aca="false">IF('Cover Sheet'!S32="","",'Cover Sheet'!S32)</f>
        <v>0.416666666666667</v>
      </c>
      <c r="AZ29" s="79" t="n">
        <f aca="false">IF('Cover Sheet'!T32="","",'Cover Sheet'!T32)</f>
        <v>0.03</v>
      </c>
      <c r="BA29" s="79" t="n">
        <f aca="false">IF('Cover Sheet'!U32="","",'Cover Sheet'!U32)</f>
        <v>0.13</v>
      </c>
      <c r="BB29" s="79" t="n">
        <f aca="false">IF('Cover Sheet'!V32="","",'Cover Sheet'!V32)</f>
        <v>0.42</v>
      </c>
      <c r="BC29" s="79" t="n">
        <f aca="false">IF('Cover Sheet'!W32="","",'Cover Sheet'!W32)</f>
        <v>0.29</v>
      </c>
      <c r="BD29" s="79" t="inlineStr">
        <f aca="false">IF('Cover Sheet'!X32="","",'Cover Sheet'!X32)</f>
        <is>
          <t/>
        </is>
      </c>
      <c r="BE29" s="80" t="n">
        <f aca="false">'RC Mastery Check+Question type'!I32</f>
        <v>0.9</v>
      </c>
      <c r="BF29" s="80" t="n">
        <f aca="false">'RC Mastery Check+Question type'!J32</f>
        <v>0.5</v>
      </c>
      <c r="BG29" s="80" t="inlineStr">
        <f aca="false">'RC Mastery Check+Question type'!K32</f>
        <is>
          <t/>
        </is>
      </c>
      <c r="BH29" s="81" t="inlineStr">
        <f aca="false">IF('RC Mastery Check+Question type'!DR32="", "", 'RC Mastery Check+Question type'!DR32)</f>
        <is>
          <t/>
        </is>
      </c>
      <c r="BI29" s="81" t="inlineStr">
        <f aca="false">IF('RC Mastery Check+Question type'!EJ32="", "", 'RC Mastery Check+Question type'!EJ32)</f>
        <is>
          <t/>
        </is>
      </c>
      <c r="BJ29" s="81" t="inlineStr">
        <f aca="false">IF('RC Mastery Check+Question type'!EZ32="", "", 'RC Mastery Check+Question type'!EZ32)</f>
        <is>
          <t/>
        </is>
      </c>
      <c r="BK29" s="0" t="inlineStr">
        <f aca="false">'RF tracking'!C32</f>
        <is>
          <t/>
        </is>
      </c>
      <c r="BL29" s="0" t="inlineStr">
        <f aca="false">'RF tracking'!D32</f>
        <is>
          <t/>
        </is>
      </c>
      <c r="BM29" s="0" t="inlineStr">
        <f aca="false">'RF tracking'!X32</f>
        <is>
          <t/>
        </is>
      </c>
      <c r="BN29" s="0" t="inlineStr">
        <f aca="false">'RF tracking'!Y32</f>
        <is>
          <t/>
        </is>
      </c>
      <c r="BO29" s="82" t="inlineStr">
        <f aca="false">IF('RF tracking'!AQ32="", "", 'RF tracking'!AQ32)</f>
        <is>
          <t/>
        </is>
      </c>
      <c r="BP29" s="82" t="inlineStr">
        <f aca="false">'RC Mastery Check+Question type'!L32</f>
        <is>
          <t/>
        </is>
      </c>
      <c r="BQ29" s="82" t="inlineStr">
        <f aca="false">'RC Mastery Check+Question type'!M32</f>
        <is>
          <t/>
        </is>
      </c>
      <c r="BR29" s="82" t="n">
        <f aca="false">'RC Mastery Check+Question type'!N32</f>
        <v>0.9</v>
      </c>
      <c r="BS29" s="82" t="n">
        <f aca="false">'RC Mastery Check+Question type'!O32</f>
        <v>0.5</v>
      </c>
      <c r="BT29" s="82" t="inlineStr">
        <f aca="false">'RC Mastery Check+Question type'!P32</f>
        <is>
          <t/>
        </is>
      </c>
      <c r="BU29" s="82" t="inlineStr">
        <f aca="false">'RC Mastery Check+Question type'!Q32</f>
        <is>
          <t/>
        </is>
      </c>
      <c r="BV29" s="82" t="inlineStr">
        <f aca="false">'RC Mastery Check+Question type'!R32</f>
        <is>
          <t/>
        </is>
      </c>
      <c r="BW29" s="82" t="inlineStr">
        <f aca="false">'RC Mastery Check+Question type'!S32</f>
        <is>
          <t/>
        </is>
      </c>
      <c r="BX29" s="82" t="inlineStr">
        <f aca="false">'RC Mastery Check+Question type'!T32</f>
        <is>
          <t/>
        </is>
      </c>
      <c r="BY29" s="82" t="inlineStr">
        <f aca="false">'RC Mastery Check+Question type'!U32</f>
        <is>
          <t/>
        </is>
      </c>
      <c r="BZ29" s="82" t="inlineStr">
        <f aca="false">'RC Mastery Check+Question type'!V32</f>
        <is>
          <t/>
        </is>
      </c>
      <c r="CA29" s="82" t="inlineStr">
        <f aca="false">'RC Mastery Check+Question type'!W32</f>
        <is>
          <t/>
        </is>
      </c>
      <c r="CB29" s="82" t="inlineStr">
        <f aca="false">'RC Mastery Check+Question type'!X32</f>
        <is>
          <t/>
        </is>
      </c>
      <c r="CC29" s="83" t="str">
        <f aca="false">'RC Output Item+Section Type'!CC35</f>
        <v> </v>
      </c>
      <c r="CD29" s="83" t="str">
        <f aca="false">'RC Output Item+Section Type'!CD35</f>
        <v> </v>
      </c>
      <c r="CE29" s="83" t="str">
        <f aca="false">'RC Output Item+Section Type'!CE35</f>
        <v> </v>
      </c>
      <c r="CF29" s="83" t="str">
        <f aca="false">'RC Output Item+Section Type'!CF35</f>
        <v> </v>
      </c>
      <c r="CG29" s="83" t="str">
        <f aca="false">'RC Output Item+Section Type'!CG35</f>
        <v> </v>
      </c>
      <c r="CH29" s="83" t="str">
        <f aca="false">'RC Output Item+Section Type'!CH35</f>
        <v> </v>
      </c>
      <c r="CI29" s="83" t="str">
        <f aca="false">'RC Output Item+Section Type'!CI35</f>
        <v> </v>
      </c>
      <c r="CJ29" s="83" t="str">
        <f aca="false">'RC Output Item+Section Type'!CJ35</f>
        <v> </v>
      </c>
      <c r="CK29" s="83" t="str">
        <f aca="false">'RC Output Item+Section Type'!CK35</f>
        <v> </v>
      </c>
      <c r="CL29" s="83" t="str">
        <f aca="false">'RC Output Item+Section Type'!CL35</f>
        <v> </v>
      </c>
      <c r="CM29" s="83" t="str">
        <f aca="false">'RC Output Item+Section Type'!CM35</f>
        <v> </v>
      </c>
      <c r="CN29" s="83" t="str">
        <f aca="false">'RC Output Item+Section Type'!CN35</f>
        <v> </v>
      </c>
      <c r="CO29" s="0" t="inlineStr">
        <f aca="false">IF('S&amp;L'!B33="", "", 'S&amp;L'!B33)</f>
        <is>
          <t/>
        </is>
      </c>
      <c r="CP29" s="0" t="inlineStr">
        <f aca="false">IF('S&amp;L'!C33="", "", 'S&amp;L'!C33)</f>
        <is>
          <t/>
        </is>
      </c>
      <c r="CQ29" s="0" t="inlineStr">
        <f aca="false">IF('S&amp;L'!D33="", "", 'S&amp;L'!D33)</f>
        <is>
          <t/>
        </is>
      </c>
      <c r="CR29" s="0" t="inlineStr">
        <f aca="false">IF('S&amp;L'!E33="", "", 'S&amp;L'!E33)</f>
        <is>
          <t/>
        </is>
      </c>
      <c r="CS29" s="0" t="inlineStr">
        <f aca="false">IF('S&amp;L'!F33="", "", 'S&amp;L'!F33)</f>
        <is>
          <t/>
        </is>
      </c>
      <c r="CT29" s="0" t="inlineStr">
        <f aca="false">IF('S&amp;L'!H33="", "", 'S&amp;L'!H33)</f>
        <is>
          <t/>
        </is>
      </c>
      <c r="CU29" s="0" t="inlineStr">
        <f aca="false">IF('S&amp;L'!I33="", "", 'S&amp;L'!I33)</f>
        <is>
          <t/>
        </is>
      </c>
      <c r="CV29" s="0" t="inlineStr">
        <f aca="false">IF('S&amp;L'!J33="", "", 'S&amp;L'!J33)</f>
        <is>
          <t/>
        </is>
      </c>
      <c r="CW29" s="0" t="inlineStr">
        <f aca="false">IF('S&amp;L'!K33="", "", 'S&amp;L'!K33)</f>
        <is>
          <t/>
        </is>
      </c>
      <c r="CX29" s="0" t="inlineStr">
        <f aca="false">IF('S&amp;L'!L33="", "", 'S&amp;L'!L33)</f>
        <is>
          <t/>
        </is>
      </c>
      <c r="CY29" s="0" t="inlineStr">
        <f aca="false">IF('S&amp;L'!N33="", "", 'S&amp;L'!N33)</f>
        <is>
          <t/>
        </is>
      </c>
      <c r="CZ29" s="0" t="inlineStr">
        <f aca="false">IF('S&amp;L'!O33="", "", 'S&amp;L'!O33)</f>
        <is>
          <t/>
        </is>
      </c>
      <c r="DA29" s="0" t="inlineStr">
        <f aca="false">IF('S&amp;L'!P33="", "", 'S&amp;L'!P33)</f>
        <is>
          <t/>
        </is>
      </c>
      <c r="DB29" s="0" t="inlineStr">
        <f aca="false">IF('S&amp;L'!Q33="", "", 'S&amp;L'!Q33)</f>
        <is>
          <t/>
        </is>
      </c>
      <c r="DC29" s="0" t="inlineStr">
        <f aca="false">IF('S&amp;L'!R33="", "", 'S&amp;L'!R33)</f>
        <is>
          <t/>
        </is>
      </c>
      <c r="DD29" s="82" t="inlineStr">
        <f aca="false">IF('Math Scores'!E36="","",'Math Scores'!E36)</f>
        <is>
          <t/>
        </is>
      </c>
      <c r="DE29" s="84" t="n">
        <f aca="false">IF('Cover Sheet'!V32="","",'Cover Sheet'!V32)</f>
        <v>0.42</v>
      </c>
      <c r="DF29" s="84" t="inlineStr">
        <f aca="false">IF('Math Scores'!IE36="", "", 'Math Scores'!IE36)</f>
        <is>
          <t/>
        </is>
      </c>
      <c r="DG29" s="0" t="inlineStr">
        <f aca="false">IF('Math by question type'!C33="", "", 'Math by question type'!C33)</f>
        <is>
          <t/>
        </is>
      </c>
      <c r="DH29" s="84" t="inlineStr">
        <f aca="false">IF('Math by question type'!D33="", "", 'Math by question type'!D33)</f>
        <is>
          <t/>
        </is>
      </c>
      <c r="DI29" s="84" t="inlineStr">
        <f aca="false">IF('Math by question type'!E33="", "", 'Math by question type'!E33)</f>
        <is>
          <t/>
        </is>
      </c>
      <c r="DJ29" s="84" t="inlineStr">
        <f aca="false">IF('Math by question type'!F33="", "", 'Math by question type'!F33)</f>
        <is>
          <t/>
        </is>
      </c>
      <c r="DK29" s="84" t="inlineStr">
        <f aca="false">IF('Math by question type'!G33="", "", 'Math by question type'!G33)</f>
        <is>
          <t/>
        </is>
      </c>
      <c r="DL29" s="84" t="inlineStr">
        <f aca="false">IF('Math by question type'!H33="", "", 'Math by question type'!H33)</f>
        <is>
          <t/>
        </is>
      </c>
      <c r="DM29" s="84" t="n">
        <f aca="false">IF('Math by question type'!I33="", "", 'Math by question type'!I33)</f>
        <v>0.404761904761905</v>
      </c>
      <c r="DN29" s="84" t="n">
        <f aca="false">IF('Math by question type'!J33="", "", 'Math by question type'!J33)</f>
        <v>0.516129032258065</v>
      </c>
      <c r="DO29" s="84" t="n">
        <f aca="false">IF('Math by question type'!K33="", "", 'Math by question type'!K33)</f>
        <v>0.333333333333333</v>
      </c>
      <c r="DP29" s="84" t="inlineStr">
        <f aca="false">IF('Math by question type'!L33="", "", 'Math by question type'!L33)</f>
        <is>
          <t/>
        </is>
      </c>
      <c r="DQ29" s="84" t="inlineStr">
        <f aca="false">IF('Math by question type'!M33="", "", 'Math by question type'!M33)</f>
        <is>
          <t/>
        </is>
      </c>
      <c r="DR29" s="84" t="inlineStr">
        <f aca="false">IF('Math by question type'!N33="", "", 'Math by question type'!N33)</f>
        <is>
          <t/>
        </is>
      </c>
      <c r="DS29" s="84" t="inlineStr">
        <f aca="false">IF('Math by question type'!O33="", "", 'Math by question type'!O33)</f>
        <is>
          <t/>
        </is>
      </c>
      <c r="DT29" s="84" t="inlineStr">
        <f aca="false">IF('Math by question type'!P33="", "", 'Math by question type'!P33)</f>
        <is>
          <t/>
        </is>
      </c>
      <c r="DU29" s="84" t="inlineStr">
        <f aca="false">IF('Math by question type'!Q33="", "", 'Math by question type'!Q33)</f>
        <is>
          <t/>
        </is>
      </c>
      <c r="DV29" s="84" t="inlineStr">
        <f aca="false">IF('Math by question type'!R33&lt;&gt;"",'Math by question type'!R33,'Math by question type'!U33)</f>
        <is>
          <t/>
        </is>
      </c>
      <c r="DW29" s="84" t="inlineStr">
        <f aca="false">IF('Math by question type'!S33&lt;&gt;"",'Math by question type'!S33,'Math by question type'!V33)</f>
        <is>
          <t/>
        </is>
      </c>
      <c r="DX29" s="84" t="inlineStr">
        <f aca="false">IF('Math by question type'!T33&lt;&gt;"",'Math by question type'!T33,'Math by question type'!W33)</f>
        <is>
          <t/>
        </is>
      </c>
      <c r="DY29" s="84" t="inlineStr">
        <f aca="false">IF('Math by question type'!X33&lt;&gt;"",'Math by question type'!X33,'Math by question type'!AA33)</f>
        <is>
          <t/>
        </is>
      </c>
      <c r="DZ29" s="84" t="inlineStr">
        <f aca="false">IF('Math by question type'!Y33&lt;&gt;"",'Math by question type'!Y33,'Math by question type'!AB33)</f>
        <is>
          <t/>
        </is>
      </c>
      <c r="EA29" s="84" t="inlineStr">
        <f aca="false">IF('Math by question type'!Z33&lt;&gt;"",'Math by question type'!Z33,'Math by question type'!AC33)</f>
        <is>
          <t/>
        </is>
      </c>
      <c r="EB29" s="84" t="inlineStr">
        <f aca="false">IF('Math Output by domain'!E33="", "", 'Math Output by domain'!E33)</f>
        <is>
          <t/>
        </is>
      </c>
      <c r="EC29" s="84" t="inlineStr">
        <f aca="false">IF('Math Output by domain'!F33="", "", 'Math Output by domain'!F33)</f>
        <is>
          <t/>
        </is>
      </c>
      <c r="ED29" s="84" t="inlineStr">
        <f aca="false">IF('Math Output by domain'!G33="", "", 'Math Output by domain'!G33)</f>
        <is>
          <t/>
        </is>
      </c>
      <c r="EE29" s="84" t="inlineStr">
        <f aca="false">IF('Math Output by domain'!H33="", "", 'Math Output by domain'!H33)</f>
        <is>
          <t/>
        </is>
      </c>
      <c r="EF29" s="84" t="inlineStr">
        <f aca="false">IF('Math Output by domain'!I33="", "", 'Math Output by domain'!I33)</f>
        <is>
          <t/>
        </is>
      </c>
      <c r="EG29" s="84" t="inlineStr">
        <f aca="false">IF('Math Output by domain'!J33="", "", 'Math Output by domain'!J33)</f>
        <is>
          <t/>
        </is>
      </c>
      <c r="EH29" s="84" t="inlineStr">
        <f aca="false">IF('Math Output by domain'!K33="", "", 'Math Output by domain'!K33)</f>
        <is>
          <t/>
        </is>
      </c>
      <c r="EI29" s="84" t="inlineStr">
        <f aca="false">IF('Math Output by domain'!L33="", "", 'Math Output by domain'!L33)</f>
        <is>
          <t/>
        </is>
      </c>
      <c r="EJ29" s="84" t="inlineStr">
        <f aca="false">IF('Math Output by domain'!M33="", "", 'Math Output by domain'!M33)</f>
        <is>
          <t/>
        </is>
      </c>
      <c r="EK29" s="84" t="inlineStr">
        <f aca="false">IF('Math Output by domain'!N33="", "", 'Math Output by domain'!N33)</f>
        <is>
          <t/>
        </is>
      </c>
      <c r="EL29" s="84" t="inlineStr">
        <f aca="false">IF('Math Output by domain'!O33="", "", 'Math Output by domain'!O33)</f>
        <is>
          <t/>
        </is>
      </c>
      <c r="EM29" s="84" t="n">
        <f aca="false">IF('Math Output by domain'!P33="", "", 'Math Output by domain'!P33)</f>
        <v>0.678571428571429</v>
      </c>
      <c r="EN29" s="84" t="n">
        <f aca="false">IF('Math Output by domain'!Q33="", "", 'Math Output by domain'!Q33)</f>
        <v>0.3</v>
      </c>
      <c r="EO29" s="84" t="n">
        <f aca="false">IF('Math Output by domain'!R33="", "", 'Math Output by domain'!R33)</f>
        <v>0.346153846153846</v>
      </c>
      <c r="EP29" s="84" t="n">
        <f aca="false">IF('Math Output by domain'!S33="", "", 'Math Output by domain'!S33)</f>
        <v>0</v>
      </c>
      <c r="EQ29" s="84" t="n">
        <f aca="false">IF('Math Output by domain'!T33="", "", 'Math Output by domain'!T33)</f>
        <v>0.333333333333333</v>
      </c>
      <c r="ER29" s="84" t="inlineStr">
        <f aca="false">IF('Math Output by domain'!U33="", "", 'Math Output by domain'!U33)</f>
        <is>
          <t/>
        </is>
      </c>
      <c r="ES29" s="84" t="inlineStr">
        <f aca="false">IF('Math Output by domain'!V33="", "", 'Math Output by domain'!V33)</f>
        <is>
          <t/>
        </is>
      </c>
      <c r="ET29" s="84" t="inlineStr">
        <f aca="false">IF('Math Output by domain'!W33="", "", 'Math Output by domain'!W33)</f>
        <is>
          <t/>
        </is>
      </c>
      <c r="EU29" s="84" t="inlineStr">
        <f aca="false">IF('Math Output by domain'!X33="", "", 'Math Output by domain'!X33)</f>
        <is>
          <t/>
        </is>
      </c>
      <c r="EV29" s="84" t="inlineStr">
        <f aca="false">IF('Math Output by domain'!Y33="", "", 'Math Output by domain'!Y33)</f>
        <is>
          <t/>
        </is>
      </c>
      <c r="EW29" s="84" t="inlineStr">
        <f aca="false">IF('Math Output by domain'!Z33="", "", 'Math Output by domain'!Z33)</f>
        <is>
          <t/>
        </is>
      </c>
      <c r="EX29" s="84" t="inlineStr">
        <f aca="false">IF('Math Output by domain'!AA33="", "", 'Math Output by domain'!AA33)</f>
        <is>
          <t/>
        </is>
      </c>
      <c r="EY29" s="84" t="inlineStr">
        <f aca="false">IF('Math Output by domain'!AB33="", "", 'Math Output by domain'!AB33)</f>
        <is>
          <t/>
        </is>
      </c>
      <c r="EZ29" s="84" t="inlineStr">
        <f aca="false">IF('Math Output by domain'!AC33="", "", 'Math Output by domain'!AC33)</f>
        <is>
          <t/>
        </is>
      </c>
      <c r="FA29" s="84" t="inlineStr">
        <f aca="false">IF('Math Output by domain'!AD33&lt;&gt;"", 'Math Output by domain'!AD33, 'Math Output by domain'!AH33)</f>
        <is>
          <t/>
        </is>
      </c>
      <c r="FB29" s="84" t="inlineStr">
        <f aca="false">IF('Math Output by domain'!AE33&lt;&gt;"", 'Math Output by domain'!AE33, 'Math Output by domain'!AI33)</f>
        <is>
          <t/>
        </is>
      </c>
      <c r="FC29" s="84" t="inlineStr">
        <f aca="false">IF('Math Output by domain'!AF33&lt;&gt;"", 'Math Output by domain'!AF33, 'Math Output by domain'!AJ33)</f>
        <is>
          <t/>
        </is>
      </c>
      <c r="FD29" s="84" t="inlineStr">
        <f aca="false">IF('Math Output by domain'!AG33="", "", 'Math Output by domain'!AG33)</f>
        <is>
          <t/>
        </is>
      </c>
      <c r="FE29" s="84" t="inlineStr">
        <f aca="false">IF('Math Output by domain'!AK33="", "", 'Math Output by domain'!AK33)</f>
        <is>
          <t/>
        </is>
      </c>
      <c r="FF29" s="84" t="str">
        <f aca="false">IF('Math Output by domain'!AL33&lt;&gt;"",  'Math Output by domain'!AL33, 'Math Output by domain'!AQ33)</f>
        <v/>
      </c>
      <c r="FG29" s="84" t="inlineStr">
        <f aca="false">IF('Math Output by domain'!AM33="", "", 'Math Output by domain'!AM33)</f>
        <is>
          <t/>
        </is>
      </c>
      <c r="FH29" s="84" t="str">
        <f aca="false">IF('Math Output by domain'!AN33&lt;&gt;"",  'Math Output by domain'!AN33, 'Math Output by domain'!AP33)</f>
        <v/>
      </c>
      <c r="FI29" s="84" t="inlineStr">
        <f aca="false">IF('Math Output by domain'!AO33="", "", 'Math Output by domain'!AO33)</f>
        <is>
          <t/>
        </is>
      </c>
    </row>
    <row r="30" customFormat="false" ht="12.75" hidden="false" customHeight="false" outlineLevel="0" collapsed="false">
      <c r="A30" s="77" t="n">
        <f aca="false">'Cover Sheet'!A33</f>
        <v>29</v>
      </c>
      <c r="B30" s="77" t="inlineStr">
        <f aca="false">IF('Cover Sheet'!$AC$13="","",'Cover Sheet'!$AC$13)</f>
        <is>
          <t/>
        </is>
      </c>
      <c r="C30" s="77" t="str">
        <f aca="false">'Cover Sheet'!$AC$1</f>
        <v>Vivek Madinur</v>
      </c>
      <c r="D30" s="77" t="n">
        <f aca="false">'Cover Sheet'!$AE$1</f>
        <v>0</v>
      </c>
      <c r="E30" s="77" t="n">
        <f aca="false">'Cover Sheet'!$AG$1</f>
        <v>0</v>
      </c>
      <c r="F30" s="77" t="n">
        <f aca="false">'Cover Sheet'!$AI$1</f>
        <v>0</v>
      </c>
      <c r="G30" s="77" t="n">
        <f aca="false">'Cover Sheet'!$AK$1</f>
        <v>0</v>
      </c>
      <c r="H30" s="77" t="n">
        <f aca="false">'Cover Sheet'!$AC$3</f>
        <v>0</v>
      </c>
      <c r="I30" s="77" t="n">
        <f aca="false">'Cover Sheet'!$AE$3</f>
        <v>0</v>
      </c>
      <c r="J30" s="77" t="n">
        <f aca="false">'Cover Sheet'!$AG$3</f>
        <v>0</v>
      </c>
      <c r="K30" s="77" t="n">
        <f aca="false">'Cover Sheet'!$AI$3</f>
        <v>0</v>
      </c>
      <c r="L30" s="77" t="n">
        <f aca="false">'Cover Sheet'!$AK$3</f>
        <v>0</v>
      </c>
      <c r="M30" s="77" t="n">
        <f aca="false">'Cover Sheet'!$AC$2</f>
        <v>2014</v>
      </c>
      <c r="N30" s="77" t="n">
        <f aca="false">'Cover Sheet'!$AE$2</f>
        <v>0</v>
      </c>
      <c r="O30" s="77" t="n">
        <f aca="false">'Cover Sheet'!$AG$2</f>
        <v>0</v>
      </c>
      <c r="P30" s="77" t="n">
        <f aca="false">'Cover Sheet'!$AI$2</f>
        <v>0</v>
      </c>
      <c r="Q30" s="77" t="n">
        <f aca="false">'Cover Sheet'!$AK$2</f>
        <v>0</v>
      </c>
      <c r="R30" s="77" t="str">
        <f aca="false">'Cover Sheet'!$AC$5</f>
        <v>Spandana</v>
      </c>
      <c r="S30" s="77" t="str">
        <f aca="false">'Cover Sheet'!$AC$6</f>
        <v>3rd</v>
      </c>
      <c r="T30" s="77" t="str">
        <f aca="false">'Cover Sheet'!$AC$7</f>
        <v>2nd YOI</v>
      </c>
      <c r="U30" s="77" t="str">
        <f aca="false">'Cover Sheet'!$AC$8</f>
        <v>Government School - No Fees</v>
      </c>
      <c r="V30" s="77" t="n">
        <f aca="false">'Cover Sheet'!$AC$9</f>
        <v>0</v>
      </c>
      <c r="W30" s="77" t="inlineStr">
        <f aca="false">IF('Cover Sheet'!$AC$10="","",'Cover Sheet'!$AC$10)</f>
        <is>
          <t/>
        </is>
      </c>
      <c r="X30" s="78" t="inlineStr">
        <f aca="false">IF('Cover Sheet'!$Y33="","",'Cover Sheet'!$Y33)</f>
        <is>
          <t/>
        </is>
      </c>
      <c r="Y30" s="78" t="inlineStr">
        <f aca="false">IF('Cover Sheet'!$Z33="","",'Cover Sheet'!$Z33)</f>
        <is>
          <t/>
        </is>
      </c>
      <c r="Z30" s="77" t="n">
        <f aca="false">'Cover Sheet'!$AC$11</f>
        <v>0</v>
      </c>
      <c r="AA30" s="77" t="str">
        <f aca="false">IF('Cover Sheet'!$AC$12="", "", 'Cover Sheet'!$AC$12)</f>
        <v>Hyderabad</v>
      </c>
      <c r="AB30" s="77" t="inlineStr">
        <f aca="false">IF('Cover Sheet'!$AC$14="","",'Cover Sheet'!$AC$14)</f>
        <is>
          <t/>
        </is>
      </c>
      <c r="AC30" s="77" t="inlineStr">
        <f aca="false">IF('Cover Sheet'!$AC$15="","",'Cover Sheet'!$AC$15)</f>
        <is>
          <t/>
        </is>
      </c>
      <c r="AD30" s="77" t="inlineStr">
        <f aca="false">IF('Cover Sheet'!$AC$17="","",'Cover Sheet'!$AC$17)</f>
        <is>
          <t/>
        </is>
      </c>
      <c r="AE30" s="77" t="str">
        <f aca="false">IF('Cover Sheet'!$AC$4="","",'Cover Sheet'!$AC$4)</f>
        <v>vivek.madinur2014@teachforindia.org</v>
      </c>
      <c r="AF30" s="77" t="inlineStr">
        <f aca="false">IF('Cover Sheet'!$AC$20="","",'Cover Sheet'!$AC$20)</f>
        <is>
          <t/>
        </is>
      </c>
      <c r="AG30" s="77" t="str">
        <f aca="false">IF('Cover Sheet'!$AC$19="","",'Cover Sheet'!$AC$19)</f>
        <v>karthik.rapaka@teachforindia.org</v>
      </c>
      <c r="AH30" s="77" t="str">
        <f aca="false">IF('Cover Sheet'!B33="", "", 'English Scores- Leveled papers'!B35)</f>
        <v>N.Keshi</v>
      </c>
      <c r="AI30" s="77" t="str">
        <f aca="false">IF('Cover Sheet'!$B33="","",'Cover Sheet'!C33)</f>
        <v>Male</v>
      </c>
      <c r="AJ30" s="77" t="n">
        <f aca="false">IF('Cover Sheet'!$D33="","",'Cover Sheet'!D33)</f>
        <v>1</v>
      </c>
      <c r="AK30" s="77" t="inlineStr">
        <f aca="false">IF('Cover Sheet'!E33="","",'Cover Sheet'!E33)</f>
        <is>
          <t/>
        </is>
      </c>
      <c r="AL30" s="77" t="inlineStr">
        <f aca="false">IF('Cover Sheet'!F33="","",'Cover Sheet'!F33)</f>
        <is>
          <t/>
        </is>
      </c>
      <c r="AM30" s="77" t="inlineStr">
        <f aca="false">IF('Cover Sheet'!G33="","",'Cover Sheet'!G33)</f>
        <is>
          <t/>
        </is>
      </c>
      <c r="AN30" s="77" t="inlineStr">
        <f aca="false">IF('Cover Sheet'!H33="","",'Cover Sheet'!H33)</f>
        <is>
          <t/>
        </is>
      </c>
      <c r="AO30" s="77" t="inlineStr">
        <f aca="false">IF('Cover Sheet'!I33="","",'Cover Sheet'!I33)</f>
        <is>
          <t/>
        </is>
      </c>
      <c r="AP30" s="77" t="inlineStr">
        <f aca="false">IF('Cover Sheet'!J33="","",'Cover Sheet'!J33)</f>
        <is>
          <t/>
        </is>
      </c>
      <c r="AQ30" s="77" t="n">
        <f aca="false">IF('Cover Sheet'!K33="","",'Cover Sheet'!K33)</f>
        <v>0.5</v>
      </c>
      <c r="AR30" s="77" t="inlineStr">
        <f aca="false">IF('Cover Sheet'!L33="","",'Cover Sheet'!L33)</f>
        <is>
          <t/>
        </is>
      </c>
      <c r="AS30" s="77" t="inlineStr">
        <f aca="false">IF('Cover Sheet'!M33="","",'Cover Sheet'!M33)</f>
        <is>
          <t/>
        </is>
      </c>
      <c r="AT30" s="77" t="inlineStr">
        <f aca="false">IF('Cover Sheet'!N33="","",'Cover Sheet'!N33)</f>
        <is>
          <t/>
        </is>
      </c>
      <c r="AU30" s="77" t="inlineStr">
        <f aca="false">IF('Cover Sheet'!O33="","",'Cover Sheet'!O33)</f>
        <is>
          <t/>
        </is>
      </c>
      <c r="AV30" s="77" t="inlineStr">
        <f aca="false">IF('Cover Sheet'!P33="","",'Cover Sheet'!P33)</f>
        <is>
          <t/>
        </is>
      </c>
      <c r="AW30" s="77" t="inlineStr">
        <f aca="false">IF('Cover Sheet'!Q33="","",'Cover Sheet'!Q33)</f>
        <is>
          <t/>
        </is>
      </c>
      <c r="AX30" s="77" t="str">
        <f aca="false">IF('Cover Sheet'!R33="","",'Cover Sheet'!R33)</f>
        <v/>
      </c>
      <c r="AY30" s="77" t="str">
        <f aca="false">IF('Cover Sheet'!S33="","",'Cover Sheet'!S33)</f>
        <v/>
      </c>
      <c r="AZ30" s="79" t="n">
        <f aca="false">IF('Cover Sheet'!T33="","",'Cover Sheet'!T33)</f>
        <v>0.12</v>
      </c>
      <c r="BA30" s="79" t="n">
        <f aca="false">IF('Cover Sheet'!U33="","",'Cover Sheet'!U33)</f>
        <v>0.5</v>
      </c>
      <c r="BB30" s="79" t="inlineStr">
        <f aca="false">IF('Cover Sheet'!V33="","",'Cover Sheet'!V33)</f>
        <is>
          <t/>
        </is>
      </c>
      <c r="BC30" s="79" t="inlineStr">
        <f aca="false">IF('Cover Sheet'!W33="","",'Cover Sheet'!W33)</f>
        <is>
          <t/>
        </is>
      </c>
      <c r="BD30" s="79" t="inlineStr">
        <f aca="false">IF('Cover Sheet'!X33="","",'Cover Sheet'!X33)</f>
        <is>
          <t/>
        </is>
      </c>
      <c r="BE30" s="80" t="inlineStr">
        <f aca="false">'RC Mastery Check+Question type'!I33</f>
        <is>
          <t/>
        </is>
      </c>
      <c r="BF30" s="80" t="inlineStr">
        <f aca="false">'RC Mastery Check+Question type'!J33</f>
        <is>
          <t/>
        </is>
      </c>
      <c r="BG30" s="80" t="inlineStr">
        <f aca="false">'RC Mastery Check+Question type'!K33</f>
        <is>
          <t/>
        </is>
      </c>
      <c r="BH30" s="81" t="inlineStr">
        <f aca="false">IF('RC Mastery Check+Question type'!DR33="", "", 'RC Mastery Check+Question type'!DR33)</f>
        <is>
          <t/>
        </is>
      </c>
      <c r="BI30" s="81" t="inlineStr">
        <f aca="false">IF('RC Mastery Check+Question type'!EJ33="", "", 'RC Mastery Check+Question type'!EJ33)</f>
        <is>
          <t/>
        </is>
      </c>
      <c r="BJ30" s="81" t="inlineStr">
        <f aca="false">IF('RC Mastery Check+Question type'!EZ33="", "", 'RC Mastery Check+Question type'!EZ33)</f>
        <is>
          <t/>
        </is>
      </c>
      <c r="BK30" s="0" t="inlineStr">
        <f aca="false">'RF tracking'!C33</f>
        <is>
          <t/>
        </is>
      </c>
      <c r="BL30" s="0" t="inlineStr">
        <f aca="false">'RF tracking'!D33</f>
        <is>
          <t/>
        </is>
      </c>
      <c r="BM30" s="0" t="inlineStr">
        <f aca="false">'RF tracking'!X33</f>
        <is>
          <t/>
        </is>
      </c>
      <c r="BN30" s="0" t="inlineStr">
        <f aca="false">'RF tracking'!Y33</f>
        <is>
          <t/>
        </is>
      </c>
      <c r="BO30" s="82" t="inlineStr">
        <f aca="false">IF('RF tracking'!AQ33="", "", 'RF tracking'!AQ33)</f>
        <is>
          <t/>
        </is>
      </c>
      <c r="BP30" s="82" t="inlineStr">
        <f aca="false">'RC Mastery Check+Question type'!L33</f>
        <is>
          <t/>
        </is>
      </c>
      <c r="BQ30" s="82" t="inlineStr">
        <f aca="false">'RC Mastery Check+Question type'!M33</f>
        <is>
          <t/>
        </is>
      </c>
      <c r="BR30" s="82" t="inlineStr">
        <f aca="false">'RC Mastery Check+Question type'!N33</f>
        <is>
          <t/>
        </is>
      </c>
      <c r="BS30" s="82" t="inlineStr">
        <f aca="false">'RC Mastery Check+Question type'!O33</f>
        <is>
          <t/>
        </is>
      </c>
      <c r="BT30" s="82" t="inlineStr">
        <f aca="false">'RC Mastery Check+Question type'!P33</f>
        <is>
          <t/>
        </is>
      </c>
      <c r="BU30" s="82" t="inlineStr">
        <f aca="false">'RC Mastery Check+Question type'!Q33</f>
        <is>
          <t/>
        </is>
      </c>
      <c r="BV30" s="82" t="inlineStr">
        <f aca="false">'RC Mastery Check+Question type'!R33</f>
        <is>
          <t/>
        </is>
      </c>
      <c r="BW30" s="82" t="inlineStr">
        <f aca="false">'RC Mastery Check+Question type'!S33</f>
        <is>
          <t/>
        </is>
      </c>
      <c r="BX30" s="82" t="inlineStr">
        <f aca="false">'RC Mastery Check+Question type'!T33</f>
        <is>
          <t/>
        </is>
      </c>
      <c r="BY30" s="82" t="inlineStr">
        <f aca="false">'RC Mastery Check+Question type'!U33</f>
        <is>
          <t/>
        </is>
      </c>
      <c r="BZ30" s="82" t="inlineStr">
        <f aca="false">'RC Mastery Check+Question type'!V33</f>
        <is>
          <t/>
        </is>
      </c>
      <c r="CA30" s="82" t="inlineStr">
        <f aca="false">'RC Mastery Check+Question type'!W33</f>
        <is>
          <t/>
        </is>
      </c>
      <c r="CB30" s="82" t="inlineStr">
        <f aca="false">'RC Mastery Check+Question type'!X33</f>
        <is>
          <t/>
        </is>
      </c>
      <c r="CC30" s="83" t="str">
        <f aca="false">'RC Output Item+Section Type'!CC36</f>
        <v> </v>
      </c>
      <c r="CD30" s="83" t="str">
        <f aca="false">'RC Output Item+Section Type'!CD36</f>
        <v> </v>
      </c>
      <c r="CE30" s="83" t="str">
        <f aca="false">'RC Output Item+Section Type'!CE36</f>
        <v> </v>
      </c>
      <c r="CF30" s="83" t="str">
        <f aca="false">'RC Output Item+Section Type'!CF36</f>
        <v> </v>
      </c>
      <c r="CG30" s="83" t="str">
        <f aca="false">'RC Output Item+Section Type'!CG36</f>
        <v> </v>
      </c>
      <c r="CH30" s="83" t="str">
        <f aca="false">'RC Output Item+Section Type'!CH36</f>
        <v> </v>
      </c>
      <c r="CI30" s="83" t="str">
        <f aca="false">'RC Output Item+Section Type'!CI36</f>
        <v> </v>
      </c>
      <c r="CJ30" s="83" t="str">
        <f aca="false">'RC Output Item+Section Type'!CJ36</f>
        <v> </v>
      </c>
      <c r="CK30" s="83" t="str">
        <f aca="false">'RC Output Item+Section Type'!CK36</f>
        <v> </v>
      </c>
      <c r="CL30" s="83" t="str">
        <f aca="false">'RC Output Item+Section Type'!CL36</f>
        <v> </v>
      </c>
      <c r="CM30" s="83" t="str">
        <f aca="false">'RC Output Item+Section Type'!CM36</f>
        <v> </v>
      </c>
      <c r="CN30" s="83" t="str">
        <f aca="false">'RC Output Item+Section Type'!CN36</f>
        <v> </v>
      </c>
      <c r="CO30" s="0" t="inlineStr">
        <f aca="false">IF('S&amp;L'!B34="", "", 'S&amp;L'!B34)</f>
        <is>
          <t/>
        </is>
      </c>
      <c r="CP30" s="0" t="inlineStr">
        <f aca="false">IF('S&amp;L'!C34="", "", 'S&amp;L'!C34)</f>
        <is>
          <t/>
        </is>
      </c>
      <c r="CQ30" s="0" t="inlineStr">
        <f aca="false">IF('S&amp;L'!D34="", "", 'S&amp;L'!D34)</f>
        <is>
          <t/>
        </is>
      </c>
      <c r="CR30" s="0" t="inlineStr">
        <f aca="false">IF('S&amp;L'!E34="", "", 'S&amp;L'!E34)</f>
        <is>
          <t/>
        </is>
      </c>
      <c r="CS30" s="0" t="inlineStr">
        <f aca="false">IF('S&amp;L'!F34="", "", 'S&amp;L'!F34)</f>
        <is>
          <t/>
        </is>
      </c>
      <c r="CT30" s="0" t="inlineStr">
        <f aca="false">IF('S&amp;L'!H34="", "", 'S&amp;L'!H34)</f>
        <is>
          <t/>
        </is>
      </c>
      <c r="CU30" s="0" t="inlineStr">
        <f aca="false">IF('S&amp;L'!I34="", "", 'S&amp;L'!I34)</f>
        <is>
          <t/>
        </is>
      </c>
      <c r="CV30" s="0" t="inlineStr">
        <f aca="false">IF('S&amp;L'!J34="", "", 'S&amp;L'!J34)</f>
        <is>
          <t/>
        </is>
      </c>
      <c r="CW30" s="0" t="inlineStr">
        <f aca="false">IF('S&amp;L'!K34="", "", 'S&amp;L'!K34)</f>
        <is>
          <t/>
        </is>
      </c>
      <c r="CX30" s="0" t="inlineStr">
        <f aca="false">IF('S&amp;L'!L34="", "", 'S&amp;L'!L34)</f>
        <is>
          <t/>
        </is>
      </c>
      <c r="CY30" s="0" t="inlineStr">
        <f aca="false">IF('S&amp;L'!N34="", "", 'S&amp;L'!N34)</f>
        <is>
          <t/>
        </is>
      </c>
      <c r="CZ30" s="0" t="inlineStr">
        <f aca="false">IF('S&amp;L'!O34="", "", 'S&amp;L'!O34)</f>
        <is>
          <t/>
        </is>
      </c>
      <c r="DA30" s="0" t="inlineStr">
        <f aca="false">IF('S&amp;L'!P34="", "", 'S&amp;L'!P34)</f>
        <is>
          <t/>
        </is>
      </c>
      <c r="DB30" s="0" t="inlineStr">
        <f aca="false">IF('S&amp;L'!Q34="", "", 'S&amp;L'!Q34)</f>
        <is>
          <t/>
        </is>
      </c>
      <c r="DC30" s="0" t="inlineStr">
        <f aca="false">IF('S&amp;L'!R34="", "", 'S&amp;L'!R34)</f>
        <is>
          <t/>
        </is>
      </c>
      <c r="DD30" s="82" t="inlineStr">
        <f aca="false">IF('Math Scores'!E37="","",'Math Scores'!E37)</f>
        <is>
          <t/>
        </is>
      </c>
      <c r="DE30" s="84" t="inlineStr">
        <f aca="false">IF('Cover Sheet'!V33="","",'Cover Sheet'!V33)</f>
        <is>
          <t/>
        </is>
      </c>
      <c r="DF30" s="84" t="inlineStr">
        <f aca="false">IF('Math Scores'!IE37="", "", 'Math Scores'!IE37)</f>
        <is>
          <t/>
        </is>
      </c>
      <c r="DG30" s="0" t="inlineStr">
        <f aca="false">IF('Math by question type'!C34="", "", 'Math by question type'!C34)</f>
        <is>
          <t/>
        </is>
      </c>
      <c r="DH30" s="84" t="inlineStr">
        <f aca="false">IF('Math by question type'!D34="", "", 'Math by question type'!D34)</f>
        <is>
          <t/>
        </is>
      </c>
      <c r="DI30" s="84" t="inlineStr">
        <f aca="false">IF('Math by question type'!E34="", "", 'Math by question type'!E34)</f>
        <is>
          <t/>
        </is>
      </c>
      <c r="DJ30" s="84" t="inlineStr">
        <f aca="false">IF('Math by question type'!F34="", "", 'Math by question type'!F34)</f>
        <is>
          <t/>
        </is>
      </c>
      <c r="DK30" s="84" t="inlineStr">
        <f aca="false">IF('Math by question type'!G34="", "", 'Math by question type'!G34)</f>
        <is>
          <t/>
        </is>
      </c>
      <c r="DL30" s="84" t="inlineStr">
        <f aca="false">IF('Math by question type'!H34="", "", 'Math by question type'!H34)</f>
        <is>
          <t/>
        </is>
      </c>
      <c r="DM30" s="84" t="inlineStr">
        <f aca="false">IF('Math by question type'!I34="", "", 'Math by question type'!I34)</f>
        <is>
          <t/>
        </is>
      </c>
      <c r="DN30" s="84" t="inlineStr">
        <f aca="false">IF('Math by question type'!J34="", "", 'Math by question type'!J34)</f>
        <is>
          <t/>
        </is>
      </c>
      <c r="DO30" s="84" t="inlineStr">
        <f aca="false">IF('Math by question type'!K34="", "", 'Math by question type'!K34)</f>
        <is>
          <t/>
        </is>
      </c>
      <c r="DP30" s="84" t="inlineStr">
        <f aca="false">IF('Math by question type'!L34="", "", 'Math by question type'!L34)</f>
        <is>
          <t/>
        </is>
      </c>
      <c r="DQ30" s="84" t="inlineStr">
        <f aca="false">IF('Math by question type'!M34="", "", 'Math by question type'!M34)</f>
        <is>
          <t/>
        </is>
      </c>
      <c r="DR30" s="84" t="inlineStr">
        <f aca="false">IF('Math by question type'!N34="", "", 'Math by question type'!N34)</f>
        <is>
          <t/>
        </is>
      </c>
      <c r="DS30" s="84" t="inlineStr">
        <f aca="false">IF('Math by question type'!O34="", "", 'Math by question type'!O34)</f>
        <is>
          <t/>
        </is>
      </c>
      <c r="DT30" s="84" t="inlineStr">
        <f aca="false">IF('Math by question type'!P34="", "", 'Math by question type'!P34)</f>
        <is>
          <t/>
        </is>
      </c>
      <c r="DU30" s="84" t="inlineStr">
        <f aca="false">IF('Math by question type'!Q34="", "", 'Math by question type'!Q34)</f>
        <is>
          <t/>
        </is>
      </c>
      <c r="DV30" s="84" t="inlineStr">
        <f aca="false">IF('Math by question type'!R34&lt;&gt;"",'Math by question type'!R34,'Math by question type'!U34)</f>
        <is>
          <t/>
        </is>
      </c>
      <c r="DW30" s="84" t="inlineStr">
        <f aca="false">IF('Math by question type'!S34&lt;&gt;"",'Math by question type'!S34,'Math by question type'!V34)</f>
        <is>
          <t/>
        </is>
      </c>
      <c r="DX30" s="84" t="inlineStr">
        <f aca="false">IF('Math by question type'!T34&lt;&gt;"",'Math by question type'!T34,'Math by question type'!W34)</f>
        <is>
          <t/>
        </is>
      </c>
      <c r="DY30" s="84" t="inlineStr">
        <f aca="false">IF('Math by question type'!X34&lt;&gt;"",'Math by question type'!X34,'Math by question type'!AA34)</f>
        <is>
          <t/>
        </is>
      </c>
      <c r="DZ30" s="84" t="inlineStr">
        <f aca="false">IF('Math by question type'!Y34&lt;&gt;"",'Math by question type'!Y34,'Math by question type'!AB34)</f>
        <is>
          <t/>
        </is>
      </c>
      <c r="EA30" s="84" t="inlineStr">
        <f aca="false">IF('Math by question type'!Z34&lt;&gt;"",'Math by question type'!Z34,'Math by question type'!AC34)</f>
        <is>
          <t/>
        </is>
      </c>
      <c r="EB30" s="84" t="inlineStr">
        <f aca="false">IF('Math Output by domain'!E34="", "", 'Math Output by domain'!E34)</f>
        <is>
          <t/>
        </is>
      </c>
      <c r="EC30" s="84" t="inlineStr">
        <f aca="false">IF('Math Output by domain'!F34="", "", 'Math Output by domain'!F34)</f>
        <is>
          <t/>
        </is>
      </c>
      <c r="ED30" s="84" t="inlineStr">
        <f aca="false">IF('Math Output by domain'!G34="", "", 'Math Output by domain'!G34)</f>
        <is>
          <t/>
        </is>
      </c>
      <c r="EE30" s="84" t="inlineStr">
        <f aca="false">IF('Math Output by domain'!H34="", "", 'Math Output by domain'!H34)</f>
        <is>
          <t/>
        </is>
      </c>
      <c r="EF30" s="84" t="inlineStr">
        <f aca="false">IF('Math Output by domain'!I34="", "", 'Math Output by domain'!I34)</f>
        <is>
          <t/>
        </is>
      </c>
      <c r="EG30" s="84" t="inlineStr">
        <f aca="false">IF('Math Output by domain'!J34="", "", 'Math Output by domain'!J34)</f>
        <is>
          <t/>
        </is>
      </c>
      <c r="EH30" s="84" t="inlineStr">
        <f aca="false">IF('Math Output by domain'!K34="", "", 'Math Output by domain'!K34)</f>
        <is>
          <t/>
        </is>
      </c>
      <c r="EI30" s="84" t="inlineStr">
        <f aca="false">IF('Math Output by domain'!L34="", "", 'Math Output by domain'!L34)</f>
        <is>
          <t/>
        </is>
      </c>
      <c r="EJ30" s="84" t="inlineStr">
        <f aca="false">IF('Math Output by domain'!M34="", "", 'Math Output by domain'!M34)</f>
        <is>
          <t/>
        </is>
      </c>
      <c r="EK30" s="84" t="inlineStr">
        <f aca="false">IF('Math Output by domain'!N34="", "", 'Math Output by domain'!N34)</f>
        <is>
          <t/>
        </is>
      </c>
      <c r="EL30" s="84" t="inlineStr">
        <f aca="false">IF('Math Output by domain'!O34="", "", 'Math Output by domain'!O34)</f>
        <is>
          <t/>
        </is>
      </c>
      <c r="EM30" s="84" t="inlineStr">
        <f aca="false">IF('Math Output by domain'!P34="", "", 'Math Output by domain'!P34)</f>
        <is>
          <t/>
        </is>
      </c>
      <c r="EN30" s="84" t="inlineStr">
        <f aca="false">IF('Math Output by domain'!Q34="", "", 'Math Output by domain'!Q34)</f>
        <is>
          <t/>
        </is>
      </c>
      <c r="EO30" s="84" t="inlineStr">
        <f aca="false">IF('Math Output by domain'!R34="", "", 'Math Output by domain'!R34)</f>
        <is>
          <t/>
        </is>
      </c>
      <c r="EP30" s="84" t="inlineStr">
        <f aca="false">IF('Math Output by domain'!S34="", "", 'Math Output by domain'!S34)</f>
        <is>
          <t/>
        </is>
      </c>
      <c r="EQ30" s="84" t="inlineStr">
        <f aca="false">IF('Math Output by domain'!T34="", "", 'Math Output by domain'!T34)</f>
        <is>
          <t/>
        </is>
      </c>
      <c r="ER30" s="84" t="inlineStr">
        <f aca="false">IF('Math Output by domain'!U34="", "", 'Math Output by domain'!U34)</f>
        <is>
          <t/>
        </is>
      </c>
      <c r="ES30" s="84" t="inlineStr">
        <f aca="false">IF('Math Output by domain'!V34="", "", 'Math Output by domain'!V34)</f>
        <is>
          <t/>
        </is>
      </c>
      <c r="ET30" s="84" t="inlineStr">
        <f aca="false">IF('Math Output by domain'!W34="", "", 'Math Output by domain'!W34)</f>
        <is>
          <t/>
        </is>
      </c>
      <c r="EU30" s="84" t="inlineStr">
        <f aca="false">IF('Math Output by domain'!X34="", "", 'Math Output by domain'!X34)</f>
        <is>
          <t/>
        </is>
      </c>
      <c r="EV30" s="84" t="inlineStr">
        <f aca="false">IF('Math Output by domain'!Y34="", "", 'Math Output by domain'!Y34)</f>
        <is>
          <t/>
        </is>
      </c>
      <c r="EW30" s="84" t="inlineStr">
        <f aca="false">IF('Math Output by domain'!Z34="", "", 'Math Output by domain'!Z34)</f>
        <is>
          <t/>
        </is>
      </c>
      <c r="EX30" s="84" t="inlineStr">
        <f aca="false">IF('Math Output by domain'!AA34="", "", 'Math Output by domain'!AA34)</f>
        <is>
          <t/>
        </is>
      </c>
      <c r="EY30" s="84" t="inlineStr">
        <f aca="false">IF('Math Output by domain'!AB34="", "", 'Math Output by domain'!AB34)</f>
        <is>
          <t/>
        </is>
      </c>
      <c r="EZ30" s="84" t="inlineStr">
        <f aca="false">IF('Math Output by domain'!AC34="", "", 'Math Output by domain'!AC34)</f>
        <is>
          <t/>
        </is>
      </c>
      <c r="FA30" s="84" t="inlineStr">
        <f aca="false">IF('Math Output by domain'!AD34&lt;&gt;"", 'Math Output by domain'!AD34, 'Math Output by domain'!AH34)</f>
        <is>
          <t/>
        </is>
      </c>
      <c r="FB30" s="84" t="inlineStr">
        <f aca="false">IF('Math Output by domain'!AE34&lt;&gt;"", 'Math Output by domain'!AE34, 'Math Output by domain'!AI34)</f>
        <is>
          <t/>
        </is>
      </c>
      <c r="FC30" s="84" t="inlineStr">
        <f aca="false">IF('Math Output by domain'!AF34&lt;&gt;"", 'Math Output by domain'!AF34, 'Math Output by domain'!AJ34)</f>
        <is>
          <t/>
        </is>
      </c>
      <c r="FD30" s="84" t="inlineStr">
        <f aca="false">IF('Math Output by domain'!AG34="", "", 'Math Output by domain'!AG34)</f>
        <is>
          <t/>
        </is>
      </c>
      <c r="FE30" s="84" t="inlineStr">
        <f aca="false">IF('Math Output by domain'!AK34="", "", 'Math Output by domain'!AK34)</f>
        <is>
          <t/>
        </is>
      </c>
      <c r="FF30" s="84" t="str">
        <f aca="false">IF('Math Output by domain'!AL34&lt;&gt;"",  'Math Output by domain'!AL34, 'Math Output by domain'!AQ34)</f>
        <v/>
      </c>
      <c r="FG30" s="84" t="inlineStr">
        <f aca="false">IF('Math Output by domain'!AM34="", "", 'Math Output by domain'!AM34)</f>
        <is>
          <t/>
        </is>
      </c>
      <c r="FH30" s="84" t="str">
        <f aca="false">IF('Math Output by domain'!AN34&lt;&gt;"",  'Math Output by domain'!AN34, 'Math Output by domain'!AP34)</f>
        <v/>
      </c>
      <c r="FI30" s="84" t="inlineStr">
        <f aca="false">IF('Math Output by domain'!AO34="", "", 'Math Output by domain'!AO34)</f>
        <is>
          <t/>
        </is>
      </c>
    </row>
    <row r="31" customFormat="false" ht="12.75" hidden="false" customHeight="false" outlineLevel="0" collapsed="false">
      <c r="A31" s="77" t="n">
        <f aca="false">'Cover Sheet'!A34</f>
        <v>30</v>
      </c>
      <c r="B31" s="77" t="inlineStr">
        <f aca="false">IF('Cover Sheet'!$AC$13="","",'Cover Sheet'!$AC$13)</f>
        <is>
          <t/>
        </is>
      </c>
      <c r="C31" s="77" t="str">
        <f aca="false">'Cover Sheet'!$AC$1</f>
        <v>Vivek Madinur</v>
      </c>
      <c r="D31" s="77" t="n">
        <f aca="false">'Cover Sheet'!$AE$1</f>
        <v>0</v>
      </c>
      <c r="E31" s="77" t="n">
        <f aca="false">'Cover Sheet'!$AG$1</f>
        <v>0</v>
      </c>
      <c r="F31" s="77" t="n">
        <f aca="false">'Cover Sheet'!$AI$1</f>
        <v>0</v>
      </c>
      <c r="G31" s="77" t="n">
        <f aca="false">'Cover Sheet'!$AK$1</f>
        <v>0</v>
      </c>
      <c r="H31" s="77" t="n">
        <f aca="false">'Cover Sheet'!$AC$3</f>
        <v>0</v>
      </c>
      <c r="I31" s="77" t="n">
        <f aca="false">'Cover Sheet'!$AE$3</f>
        <v>0</v>
      </c>
      <c r="J31" s="77" t="n">
        <f aca="false">'Cover Sheet'!$AG$3</f>
        <v>0</v>
      </c>
      <c r="K31" s="77" t="n">
        <f aca="false">'Cover Sheet'!$AI$3</f>
        <v>0</v>
      </c>
      <c r="L31" s="77" t="n">
        <f aca="false">'Cover Sheet'!$AK$3</f>
        <v>0</v>
      </c>
      <c r="M31" s="77" t="n">
        <f aca="false">'Cover Sheet'!$AC$2</f>
        <v>2014</v>
      </c>
      <c r="N31" s="77" t="n">
        <f aca="false">'Cover Sheet'!$AE$2</f>
        <v>0</v>
      </c>
      <c r="O31" s="77" t="n">
        <f aca="false">'Cover Sheet'!$AG$2</f>
        <v>0</v>
      </c>
      <c r="P31" s="77" t="n">
        <f aca="false">'Cover Sheet'!$AI$2</f>
        <v>0</v>
      </c>
      <c r="Q31" s="77" t="n">
        <f aca="false">'Cover Sheet'!$AK$2</f>
        <v>0</v>
      </c>
      <c r="R31" s="77" t="str">
        <f aca="false">'Cover Sheet'!$AC$5</f>
        <v>Spandana</v>
      </c>
      <c r="S31" s="77" t="str">
        <f aca="false">'Cover Sheet'!$AC$6</f>
        <v>3rd</v>
      </c>
      <c r="T31" s="77" t="str">
        <f aca="false">'Cover Sheet'!$AC$7</f>
        <v>2nd YOI</v>
      </c>
      <c r="U31" s="77" t="str">
        <f aca="false">'Cover Sheet'!$AC$8</f>
        <v>Government School - No Fees</v>
      </c>
      <c r="V31" s="77" t="n">
        <f aca="false">'Cover Sheet'!$AC$9</f>
        <v>0</v>
      </c>
      <c r="W31" s="77" t="inlineStr">
        <f aca="false">IF('Cover Sheet'!$AC$10="","",'Cover Sheet'!$AC$10)</f>
        <is>
          <t/>
        </is>
      </c>
      <c r="X31" s="78" t="inlineStr">
        <f aca="false">IF('Cover Sheet'!$Y34="","",'Cover Sheet'!$Y34)</f>
        <is>
          <t/>
        </is>
      </c>
      <c r="Y31" s="78" t="inlineStr">
        <f aca="false">IF('Cover Sheet'!$Z34="","",'Cover Sheet'!$Z34)</f>
        <is>
          <t/>
        </is>
      </c>
      <c r="Z31" s="77" t="n">
        <f aca="false">'Cover Sheet'!$AC$11</f>
        <v>0</v>
      </c>
      <c r="AA31" s="77" t="str">
        <f aca="false">IF('Cover Sheet'!$AC$12="", "", 'Cover Sheet'!$AC$12)</f>
        <v>Hyderabad</v>
      </c>
      <c r="AB31" s="77" t="inlineStr">
        <f aca="false">IF('Cover Sheet'!$AC$14="","",'Cover Sheet'!$AC$14)</f>
        <is>
          <t/>
        </is>
      </c>
      <c r="AC31" s="77" t="inlineStr">
        <f aca="false">IF('Cover Sheet'!$AC$15="","",'Cover Sheet'!$AC$15)</f>
        <is>
          <t/>
        </is>
      </c>
      <c r="AD31" s="77" t="inlineStr">
        <f aca="false">IF('Cover Sheet'!$AC$17="","",'Cover Sheet'!$AC$17)</f>
        <is>
          <t/>
        </is>
      </c>
      <c r="AE31" s="77" t="str">
        <f aca="false">IF('Cover Sheet'!$AC$4="","",'Cover Sheet'!$AC$4)</f>
        <v>vivek.madinur2014@teachforindia.org</v>
      </c>
      <c r="AF31" s="77" t="inlineStr">
        <f aca="false">IF('Cover Sheet'!$AC$20="","",'Cover Sheet'!$AC$20)</f>
        <is>
          <t/>
        </is>
      </c>
      <c r="AG31" s="77" t="str">
        <f aca="false">IF('Cover Sheet'!$AC$19="","",'Cover Sheet'!$AC$19)</f>
        <v>karthik.rapaka@teachforindia.org</v>
      </c>
      <c r="AH31" s="77" t="str">
        <f aca="false">IF('Cover Sheet'!B34="", "", 'English Scores- Leveled papers'!B36)</f>
        <v>O.Chandu</v>
      </c>
      <c r="AI31" s="77" t="str">
        <f aca="false">IF('Cover Sheet'!$B34="","",'Cover Sheet'!C34)</f>
        <v>Male</v>
      </c>
      <c r="AJ31" s="77" t="n">
        <f aca="false">IF('Cover Sheet'!$D34="","",'Cover Sheet'!D34)</f>
        <v>2</v>
      </c>
      <c r="AK31" s="77" t="inlineStr">
        <f aca="false">IF('Cover Sheet'!E34="","",'Cover Sheet'!E34)</f>
        <is>
          <t/>
        </is>
      </c>
      <c r="AL31" s="77" t="inlineStr">
        <f aca="false">IF('Cover Sheet'!F34="","",'Cover Sheet'!F34)</f>
        <is>
          <t/>
        </is>
      </c>
      <c r="AM31" s="77" t="inlineStr">
        <f aca="false">IF('Cover Sheet'!G34="","",'Cover Sheet'!G34)</f>
        <is>
          <t/>
        </is>
      </c>
      <c r="AN31" s="77" t="inlineStr">
        <f aca="false">IF('Cover Sheet'!H34="","",'Cover Sheet'!H34)</f>
        <is>
          <t/>
        </is>
      </c>
      <c r="AO31" s="77" t="inlineStr">
        <f aca="false">IF('Cover Sheet'!I34="","",'Cover Sheet'!I34)</f>
        <is>
          <t/>
        </is>
      </c>
      <c r="AP31" s="77" t="n">
        <f aca="false">IF('Cover Sheet'!J34="","",'Cover Sheet'!J34)</f>
        <v>-0.5</v>
      </c>
      <c r="AQ31" s="77" t="n">
        <f aca="false">IF('Cover Sheet'!K34="","",'Cover Sheet'!K34)</f>
        <v>-0.5</v>
      </c>
      <c r="AR31" s="77" t="n">
        <f aca="false">IF('Cover Sheet'!L34="","",'Cover Sheet'!L34)</f>
        <v>0.7</v>
      </c>
      <c r="AS31" s="77" t="n">
        <f aca="false">IF('Cover Sheet'!M34="","",'Cover Sheet'!M34)</f>
        <v>0.7</v>
      </c>
      <c r="AT31" s="77" t="n">
        <f aca="false">IF('Cover Sheet'!N34="","",'Cover Sheet'!N34)</f>
        <v>0.2</v>
      </c>
      <c r="AU31" s="77" t="inlineStr">
        <f aca="false">IF('Cover Sheet'!O34="","",'Cover Sheet'!O34)</f>
        <is>
          <t/>
        </is>
      </c>
      <c r="AV31" s="77" t="inlineStr">
        <f aca="false">IF('Cover Sheet'!P34="","",'Cover Sheet'!P34)</f>
        <is>
          <t/>
        </is>
      </c>
      <c r="AW31" s="77" t="n">
        <f aca="false">IF('Cover Sheet'!Q34="","",'Cover Sheet'!Q34)</f>
        <v>0</v>
      </c>
      <c r="AX31" s="77" t="n">
        <f aca="false">IF('Cover Sheet'!R34="","",'Cover Sheet'!R34)</f>
        <v>0</v>
      </c>
      <c r="AY31" s="77" t="n">
        <f aca="false">IF('Cover Sheet'!S34="","",'Cover Sheet'!S34)</f>
        <v>0</v>
      </c>
      <c r="AZ31" s="79" t="n">
        <f aca="false">IF('Cover Sheet'!T34="","",'Cover Sheet'!T34)</f>
        <v>0</v>
      </c>
      <c r="BA31" s="79" t="n">
        <f aca="false">IF('Cover Sheet'!U34="","",'Cover Sheet'!U34)</f>
        <v>0</v>
      </c>
      <c r="BB31" s="79" t="n">
        <f aca="false">IF('Cover Sheet'!V34="","",'Cover Sheet'!V34)</f>
        <v>0.2</v>
      </c>
      <c r="BC31" s="79" t="n">
        <f aca="false">IF('Cover Sheet'!W34="","",'Cover Sheet'!W34)</f>
        <v>0.2</v>
      </c>
      <c r="BD31" s="79" t="inlineStr">
        <f aca="false">IF('Cover Sheet'!X34="","",'Cover Sheet'!X34)</f>
        <is>
          <t/>
        </is>
      </c>
      <c r="BE31" s="80" t="n">
        <f aca="false">'RC Mastery Check+Question type'!I34</f>
        <v>0.8</v>
      </c>
      <c r="BF31" s="80" t="n">
        <f aca="false">'RC Mastery Check+Question type'!J34</f>
        <v>0.6</v>
      </c>
      <c r="BG31" s="80" t="inlineStr">
        <f aca="false">'RC Mastery Check+Question type'!K34</f>
        <is>
          <t/>
        </is>
      </c>
      <c r="BH31" s="81" t="inlineStr">
        <f aca="false">IF('RC Mastery Check+Question type'!DR34="", "", 'RC Mastery Check+Question type'!DR34)</f>
        <is>
          <t/>
        </is>
      </c>
      <c r="BI31" s="81" t="inlineStr">
        <f aca="false">IF('RC Mastery Check+Question type'!EJ34="", "", 'RC Mastery Check+Question type'!EJ34)</f>
        <is>
          <t/>
        </is>
      </c>
      <c r="BJ31" s="81" t="inlineStr">
        <f aca="false">IF('RC Mastery Check+Question type'!EZ34="", "", 'RC Mastery Check+Question type'!EZ34)</f>
        <is>
          <t/>
        </is>
      </c>
      <c r="BK31" s="0" t="inlineStr">
        <f aca="false">'RF tracking'!C34</f>
        <is>
          <t/>
        </is>
      </c>
      <c r="BL31" s="0" t="inlineStr">
        <f aca="false">'RF tracking'!D34</f>
        <is>
          <t/>
        </is>
      </c>
      <c r="BM31" s="0" t="inlineStr">
        <f aca="false">'RF tracking'!X34</f>
        <is>
          <t/>
        </is>
      </c>
      <c r="BN31" s="0" t="inlineStr">
        <f aca="false">'RF tracking'!Y34</f>
        <is>
          <t/>
        </is>
      </c>
      <c r="BO31" s="82" t="inlineStr">
        <f aca="false">IF('RF tracking'!AQ34="", "", 'RF tracking'!AQ34)</f>
        <is>
          <t/>
        </is>
      </c>
      <c r="BP31" s="82" t="inlineStr">
        <f aca="false">'RC Mastery Check+Question type'!L34</f>
        <is>
          <t/>
        </is>
      </c>
      <c r="BQ31" s="82" t="n">
        <f aca="false">'RC Mastery Check+Question type'!M34</f>
        <v>0.8</v>
      </c>
      <c r="BR31" s="82" t="n">
        <f aca="false">'RC Mastery Check+Question type'!N34</f>
        <v>0.6</v>
      </c>
      <c r="BS31" s="82" t="n">
        <f aca="false">'RC Mastery Check+Question type'!O34</f>
        <v>0.1</v>
      </c>
      <c r="BT31" s="82" t="inlineStr">
        <f aca="false">'RC Mastery Check+Question type'!P34</f>
        <is>
          <t/>
        </is>
      </c>
      <c r="BU31" s="82" t="inlineStr">
        <f aca="false">'RC Mastery Check+Question type'!Q34</f>
        <is>
          <t/>
        </is>
      </c>
      <c r="BV31" s="82" t="inlineStr">
        <f aca="false">'RC Mastery Check+Question type'!R34</f>
        <is>
          <t/>
        </is>
      </c>
      <c r="BW31" s="82" t="inlineStr">
        <f aca="false">'RC Mastery Check+Question type'!S34</f>
        <is>
          <t/>
        </is>
      </c>
      <c r="BX31" s="82" t="inlineStr">
        <f aca="false">'RC Mastery Check+Question type'!T34</f>
        <is>
          <t/>
        </is>
      </c>
      <c r="BY31" s="82" t="inlineStr">
        <f aca="false">'RC Mastery Check+Question type'!U34</f>
        <is>
          <t/>
        </is>
      </c>
      <c r="BZ31" s="82" t="inlineStr">
        <f aca="false">'RC Mastery Check+Question type'!V34</f>
        <is>
          <t/>
        </is>
      </c>
      <c r="CA31" s="82" t="inlineStr">
        <f aca="false">'RC Mastery Check+Question type'!W34</f>
        <is>
          <t/>
        </is>
      </c>
      <c r="CB31" s="82" t="inlineStr">
        <f aca="false">'RC Mastery Check+Question type'!X34</f>
        <is>
          <t/>
        </is>
      </c>
      <c r="CC31" s="83" t="str">
        <f aca="false">'RC Output Item+Section Type'!CC37</f>
        <v> </v>
      </c>
      <c r="CD31" s="83" t="str">
        <f aca="false">'RC Output Item+Section Type'!CD37</f>
        <v> </v>
      </c>
      <c r="CE31" s="83" t="str">
        <f aca="false">'RC Output Item+Section Type'!CE37</f>
        <v> </v>
      </c>
      <c r="CF31" s="83" t="str">
        <f aca="false">'RC Output Item+Section Type'!CF37</f>
        <v> </v>
      </c>
      <c r="CG31" s="83" t="str">
        <f aca="false">'RC Output Item+Section Type'!CG37</f>
        <v> </v>
      </c>
      <c r="CH31" s="83" t="str">
        <f aca="false">'RC Output Item+Section Type'!CH37</f>
        <v> </v>
      </c>
      <c r="CI31" s="83" t="str">
        <f aca="false">'RC Output Item+Section Type'!CI37</f>
        <v> </v>
      </c>
      <c r="CJ31" s="83" t="str">
        <f aca="false">'RC Output Item+Section Type'!CJ37</f>
        <v> </v>
      </c>
      <c r="CK31" s="83" t="str">
        <f aca="false">'RC Output Item+Section Type'!CK37</f>
        <v> </v>
      </c>
      <c r="CL31" s="83" t="str">
        <f aca="false">'RC Output Item+Section Type'!CL37</f>
        <v> </v>
      </c>
      <c r="CM31" s="83" t="str">
        <f aca="false">'RC Output Item+Section Type'!CM37</f>
        <v> </v>
      </c>
      <c r="CN31" s="83" t="str">
        <f aca="false">'RC Output Item+Section Type'!CN37</f>
        <v> </v>
      </c>
      <c r="CO31" s="0" t="inlineStr">
        <f aca="false">IF('S&amp;L'!B35="", "", 'S&amp;L'!B35)</f>
        <is>
          <t/>
        </is>
      </c>
      <c r="CP31" s="0" t="inlineStr">
        <f aca="false">IF('S&amp;L'!C35="", "", 'S&amp;L'!C35)</f>
        <is>
          <t/>
        </is>
      </c>
      <c r="CQ31" s="0" t="inlineStr">
        <f aca="false">IF('S&amp;L'!D35="", "", 'S&amp;L'!D35)</f>
        <is>
          <t/>
        </is>
      </c>
      <c r="CR31" s="0" t="inlineStr">
        <f aca="false">IF('S&amp;L'!E35="", "", 'S&amp;L'!E35)</f>
        <is>
          <t/>
        </is>
      </c>
      <c r="CS31" s="0" t="inlineStr">
        <f aca="false">IF('S&amp;L'!F35="", "", 'S&amp;L'!F35)</f>
        <is>
          <t/>
        </is>
      </c>
      <c r="CT31" s="0" t="inlineStr">
        <f aca="false">IF('S&amp;L'!H35="", "", 'S&amp;L'!H35)</f>
        <is>
          <t/>
        </is>
      </c>
      <c r="CU31" s="0" t="inlineStr">
        <f aca="false">IF('S&amp;L'!I35="", "", 'S&amp;L'!I35)</f>
        <is>
          <t/>
        </is>
      </c>
      <c r="CV31" s="0" t="inlineStr">
        <f aca="false">IF('S&amp;L'!J35="", "", 'S&amp;L'!J35)</f>
        <is>
          <t/>
        </is>
      </c>
      <c r="CW31" s="0" t="inlineStr">
        <f aca="false">IF('S&amp;L'!K35="", "", 'S&amp;L'!K35)</f>
        <is>
          <t/>
        </is>
      </c>
      <c r="CX31" s="0" t="inlineStr">
        <f aca="false">IF('S&amp;L'!L35="", "", 'S&amp;L'!L35)</f>
        <is>
          <t/>
        </is>
      </c>
      <c r="CY31" s="0" t="inlineStr">
        <f aca="false">IF('S&amp;L'!N35="", "", 'S&amp;L'!N35)</f>
        <is>
          <t/>
        </is>
      </c>
      <c r="CZ31" s="0" t="inlineStr">
        <f aca="false">IF('S&amp;L'!O35="", "", 'S&amp;L'!O35)</f>
        <is>
          <t/>
        </is>
      </c>
      <c r="DA31" s="0" t="inlineStr">
        <f aca="false">IF('S&amp;L'!P35="", "", 'S&amp;L'!P35)</f>
        <is>
          <t/>
        </is>
      </c>
      <c r="DB31" s="0" t="inlineStr">
        <f aca="false">IF('S&amp;L'!Q35="", "", 'S&amp;L'!Q35)</f>
        <is>
          <t/>
        </is>
      </c>
      <c r="DC31" s="0" t="inlineStr">
        <f aca="false">IF('S&amp;L'!R35="", "", 'S&amp;L'!R35)</f>
        <is>
          <t/>
        </is>
      </c>
      <c r="DD31" s="82" t="inlineStr">
        <f aca="false">IF('Math Scores'!E38="","",'Math Scores'!E38)</f>
        <is>
          <t/>
        </is>
      </c>
      <c r="DE31" s="84" t="n">
        <f aca="false">IF('Cover Sheet'!V34="","",'Cover Sheet'!V34)</f>
        <v>0.2</v>
      </c>
      <c r="DF31" s="84" t="inlineStr">
        <f aca="false">IF('Math Scores'!IE38="", "", 'Math Scores'!IE38)</f>
        <is>
          <t/>
        </is>
      </c>
      <c r="DG31" s="0" t="inlineStr">
        <f aca="false">IF('Math by question type'!C35="", "", 'Math by question type'!C35)</f>
        <is>
          <t/>
        </is>
      </c>
      <c r="DH31" s="84" t="inlineStr">
        <f aca="false">IF('Math by question type'!D35="", "", 'Math by question type'!D35)</f>
        <is>
          <t/>
        </is>
      </c>
      <c r="DI31" s="84" t="inlineStr">
        <f aca="false">IF('Math by question type'!E35="", "", 'Math by question type'!E35)</f>
        <is>
          <t/>
        </is>
      </c>
      <c r="DJ31" s="84" t="inlineStr">
        <f aca="false">IF('Math by question type'!F35="", "", 'Math by question type'!F35)</f>
        <is>
          <t/>
        </is>
      </c>
      <c r="DK31" s="84" t="inlineStr">
        <f aca="false">IF('Math by question type'!G35="", "", 'Math by question type'!G35)</f>
        <is>
          <t/>
        </is>
      </c>
      <c r="DL31" s="84" t="inlineStr">
        <f aca="false">IF('Math by question type'!H35="", "", 'Math by question type'!H35)</f>
        <is>
          <t/>
        </is>
      </c>
      <c r="DM31" s="84" t="n">
        <f aca="false">IF('Math by question type'!I35="", "", 'Math by question type'!I35)</f>
        <v>0.166666666666667</v>
      </c>
      <c r="DN31" s="84" t="n">
        <f aca="false">IF('Math by question type'!J35="", "", 'Math by question type'!J35)</f>
        <v>0.290322580645161</v>
      </c>
      <c r="DO31" s="84" t="n">
        <f aca="false">IF('Math by question type'!K35="", "", 'Math by question type'!K35)</f>
        <v>0.148148148148148</v>
      </c>
      <c r="DP31" s="84" t="inlineStr">
        <f aca="false">IF('Math by question type'!L35="", "", 'Math by question type'!L35)</f>
        <is>
          <t/>
        </is>
      </c>
      <c r="DQ31" s="84" t="inlineStr">
        <f aca="false">IF('Math by question type'!M35="", "", 'Math by question type'!M35)</f>
        <is>
          <t/>
        </is>
      </c>
      <c r="DR31" s="84" t="inlineStr">
        <f aca="false">IF('Math by question type'!N35="", "", 'Math by question type'!N35)</f>
        <is>
          <t/>
        </is>
      </c>
      <c r="DS31" s="84" t="inlineStr">
        <f aca="false">IF('Math by question type'!O35="", "", 'Math by question type'!O35)</f>
        <is>
          <t/>
        </is>
      </c>
      <c r="DT31" s="84" t="inlineStr">
        <f aca="false">IF('Math by question type'!P35="", "", 'Math by question type'!P35)</f>
        <is>
          <t/>
        </is>
      </c>
      <c r="DU31" s="84" t="inlineStr">
        <f aca="false">IF('Math by question type'!Q35="", "", 'Math by question type'!Q35)</f>
        <is>
          <t/>
        </is>
      </c>
      <c r="DV31" s="84" t="inlineStr">
        <f aca="false">IF('Math by question type'!R35&lt;&gt;"",'Math by question type'!R35,'Math by question type'!U35)</f>
        <is>
          <t/>
        </is>
      </c>
      <c r="DW31" s="84" t="inlineStr">
        <f aca="false">IF('Math by question type'!S35&lt;&gt;"",'Math by question type'!S35,'Math by question type'!V35)</f>
        <is>
          <t/>
        </is>
      </c>
      <c r="DX31" s="84" t="inlineStr">
        <f aca="false">IF('Math by question type'!T35&lt;&gt;"",'Math by question type'!T35,'Math by question type'!W35)</f>
        <is>
          <t/>
        </is>
      </c>
      <c r="DY31" s="84" t="inlineStr">
        <f aca="false">IF('Math by question type'!X35&lt;&gt;"",'Math by question type'!X35,'Math by question type'!AA35)</f>
        <is>
          <t/>
        </is>
      </c>
      <c r="DZ31" s="84" t="inlineStr">
        <f aca="false">IF('Math by question type'!Y35&lt;&gt;"",'Math by question type'!Y35,'Math by question type'!AB35)</f>
        <is>
          <t/>
        </is>
      </c>
      <c r="EA31" s="84" t="inlineStr">
        <f aca="false">IF('Math by question type'!Z35&lt;&gt;"",'Math by question type'!Z35,'Math by question type'!AC35)</f>
        <is>
          <t/>
        </is>
      </c>
      <c r="EB31" s="84" t="inlineStr">
        <f aca="false">IF('Math Output by domain'!E35="", "", 'Math Output by domain'!E35)</f>
        <is>
          <t/>
        </is>
      </c>
      <c r="EC31" s="84" t="inlineStr">
        <f aca="false">IF('Math Output by domain'!F35="", "", 'Math Output by domain'!F35)</f>
        <is>
          <t/>
        </is>
      </c>
      <c r="ED31" s="84" t="inlineStr">
        <f aca="false">IF('Math Output by domain'!G35="", "", 'Math Output by domain'!G35)</f>
        <is>
          <t/>
        </is>
      </c>
      <c r="EE31" s="84" t="inlineStr">
        <f aca="false">IF('Math Output by domain'!H35="", "", 'Math Output by domain'!H35)</f>
        <is>
          <t/>
        </is>
      </c>
      <c r="EF31" s="84" t="inlineStr">
        <f aca="false">IF('Math Output by domain'!I35="", "", 'Math Output by domain'!I35)</f>
        <is>
          <t/>
        </is>
      </c>
      <c r="EG31" s="84" t="inlineStr">
        <f aca="false">IF('Math Output by domain'!J35="", "", 'Math Output by domain'!J35)</f>
        <is>
          <t/>
        </is>
      </c>
      <c r="EH31" s="84" t="inlineStr">
        <f aca="false">IF('Math Output by domain'!K35="", "", 'Math Output by domain'!K35)</f>
        <is>
          <t/>
        </is>
      </c>
      <c r="EI31" s="84" t="inlineStr">
        <f aca="false">IF('Math Output by domain'!L35="", "", 'Math Output by domain'!L35)</f>
        <is>
          <t/>
        </is>
      </c>
      <c r="EJ31" s="84" t="inlineStr">
        <f aca="false">IF('Math Output by domain'!M35="", "", 'Math Output by domain'!M35)</f>
        <is>
          <t/>
        </is>
      </c>
      <c r="EK31" s="84" t="inlineStr">
        <f aca="false">IF('Math Output by domain'!N35="", "", 'Math Output by domain'!N35)</f>
        <is>
          <t/>
        </is>
      </c>
      <c r="EL31" s="84" t="inlineStr">
        <f aca="false">IF('Math Output by domain'!O35="", "", 'Math Output by domain'!O35)</f>
        <is>
          <t/>
        </is>
      </c>
      <c r="EM31" s="84" t="n">
        <f aca="false">IF('Math Output by domain'!P35="", "", 'Math Output by domain'!P35)</f>
        <v>0.142857142857143</v>
      </c>
      <c r="EN31" s="84" t="n">
        <f aca="false">IF('Math Output by domain'!Q35="", "", 'Math Output by domain'!Q35)</f>
        <v>0.3</v>
      </c>
      <c r="EO31" s="84" t="n">
        <f aca="false">IF('Math Output by domain'!R35="", "", 'Math Output by domain'!R35)</f>
        <v>0.192307692307692</v>
      </c>
      <c r="EP31" s="84" t="n">
        <f aca="false">IF('Math Output by domain'!S35="", "", 'Math Output by domain'!S35)</f>
        <v>0.5</v>
      </c>
      <c r="EQ31" s="84" t="n">
        <f aca="false">IF('Math Output by domain'!T35="", "", 'Math Output by domain'!T35)</f>
        <v>0.166666666666667</v>
      </c>
      <c r="ER31" s="84" t="inlineStr">
        <f aca="false">IF('Math Output by domain'!U35="", "", 'Math Output by domain'!U35)</f>
        <is>
          <t/>
        </is>
      </c>
      <c r="ES31" s="84" t="inlineStr">
        <f aca="false">IF('Math Output by domain'!V35="", "", 'Math Output by domain'!V35)</f>
        <is>
          <t/>
        </is>
      </c>
      <c r="ET31" s="84" t="inlineStr">
        <f aca="false">IF('Math Output by domain'!W35="", "", 'Math Output by domain'!W35)</f>
        <is>
          <t/>
        </is>
      </c>
      <c r="EU31" s="84" t="inlineStr">
        <f aca="false">IF('Math Output by domain'!X35="", "", 'Math Output by domain'!X35)</f>
        <is>
          <t/>
        </is>
      </c>
      <c r="EV31" s="84" t="inlineStr">
        <f aca="false">IF('Math Output by domain'!Y35="", "", 'Math Output by domain'!Y35)</f>
        <is>
          <t/>
        </is>
      </c>
      <c r="EW31" s="84" t="inlineStr">
        <f aca="false">IF('Math Output by domain'!Z35="", "", 'Math Output by domain'!Z35)</f>
        <is>
          <t/>
        </is>
      </c>
      <c r="EX31" s="84" t="inlineStr">
        <f aca="false">IF('Math Output by domain'!AA35="", "", 'Math Output by domain'!AA35)</f>
        <is>
          <t/>
        </is>
      </c>
      <c r="EY31" s="84" t="inlineStr">
        <f aca="false">IF('Math Output by domain'!AB35="", "", 'Math Output by domain'!AB35)</f>
        <is>
          <t/>
        </is>
      </c>
      <c r="EZ31" s="84" t="inlineStr">
        <f aca="false">IF('Math Output by domain'!AC35="", "", 'Math Output by domain'!AC35)</f>
        <is>
          <t/>
        </is>
      </c>
      <c r="FA31" s="84" t="inlineStr">
        <f aca="false">IF('Math Output by domain'!AD35&lt;&gt;"", 'Math Output by domain'!AD35, 'Math Output by domain'!AH35)</f>
        <is>
          <t/>
        </is>
      </c>
      <c r="FB31" s="84" t="inlineStr">
        <f aca="false">IF('Math Output by domain'!AE35&lt;&gt;"", 'Math Output by domain'!AE35, 'Math Output by domain'!AI35)</f>
        <is>
          <t/>
        </is>
      </c>
      <c r="FC31" s="84" t="inlineStr">
        <f aca="false">IF('Math Output by domain'!AF35&lt;&gt;"", 'Math Output by domain'!AF35, 'Math Output by domain'!AJ35)</f>
        <is>
          <t/>
        </is>
      </c>
      <c r="FD31" s="84" t="inlineStr">
        <f aca="false">IF('Math Output by domain'!AG35="", "", 'Math Output by domain'!AG35)</f>
        <is>
          <t/>
        </is>
      </c>
      <c r="FE31" s="84" t="inlineStr">
        <f aca="false">IF('Math Output by domain'!AK35="", "", 'Math Output by domain'!AK35)</f>
        <is>
          <t/>
        </is>
      </c>
      <c r="FF31" s="84" t="str">
        <f aca="false">IF('Math Output by domain'!AL35&lt;&gt;"",  'Math Output by domain'!AL35, 'Math Output by domain'!AQ35)</f>
        <v/>
      </c>
      <c r="FG31" s="84" t="inlineStr">
        <f aca="false">IF('Math Output by domain'!AM35="", "", 'Math Output by domain'!AM35)</f>
        <is>
          <t/>
        </is>
      </c>
      <c r="FH31" s="84" t="str">
        <f aca="false">IF('Math Output by domain'!AN35&lt;&gt;"",  'Math Output by domain'!AN35, 'Math Output by domain'!AP35)</f>
        <v/>
      </c>
      <c r="FI31" s="84" t="inlineStr">
        <f aca="false">IF('Math Output by domain'!AO35="", "", 'Math Output by domain'!AO35)</f>
        <is>
          <t/>
        </is>
      </c>
    </row>
    <row r="32" customFormat="false" ht="12.75" hidden="false" customHeight="false" outlineLevel="0" collapsed="false">
      <c r="A32" s="77" t="n">
        <f aca="false">'Cover Sheet'!A35</f>
        <v>31</v>
      </c>
      <c r="B32" s="77" t="inlineStr">
        <f aca="false">IF('Cover Sheet'!$AC$13="","",'Cover Sheet'!$AC$13)</f>
        <is>
          <t/>
        </is>
      </c>
      <c r="C32" s="77" t="str">
        <f aca="false">'Cover Sheet'!$AC$1</f>
        <v>Vivek Madinur</v>
      </c>
      <c r="D32" s="77" t="n">
        <f aca="false">'Cover Sheet'!$AE$1</f>
        <v>0</v>
      </c>
      <c r="E32" s="77" t="n">
        <f aca="false">'Cover Sheet'!$AG$1</f>
        <v>0</v>
      </c>
      <c r="F32" s="77" t="n">
        <f aca="false">'Cover Sheet'!$AI$1</f>
        <v>0</v>
      </c>
      <c r="G32" s="77" t="n">
        <f aca="false">'Cover Sheet'!$AK$1</f>
        <v>0</v>
      </c>
      <c r="H32" s="77" t="n">
        <f aca="false">'Cover Sheet'!$AC$3</f>
        <v>0</v>
      </c>
      <c r="I32" s="77" t="n">
        <f aca="false">'Cover Sheet'!$AE$3</f>
        <v>0</v>
      </c>
      <c r="J32" s="77" t="n">
        <f aca="false">'Cover Sheet'!$AG$3</f>
        <v>0</v>
      </c>
      <c r="K32" s="77" t="n">
        <f aca="false">'Cover Sheet'!$AI$3</f>
        <v>0</v>
      </c>
      <c r="L32" s="77" t="n">
        <f aca="false">'Cover Sheet'!$AK$3</f>
        <v>0</v>
      </c>
      <c r="M32" s="77" t="n">
        <f aca="false">'Cover Sheet'!$AC$2</f>
        <v>2014</v>
      </c>
      <c r="N32" s="77" t="n">
        <f aca="false">'Cover Sheet'!$AE$2</f>
        <v>0</v>
      </c>
      <c r="O32" s="77" t="n">
        <f aca="false">'Cover Sheet'!$AG$2</f>
        <v>0</v>
      </c>
      <c r="P32" s="77" t="n">
        <f aca="false">'Cover Sheet'!$AI$2</f>
        <v>0</v>
      </c>
      <c r="Q32" s="77" t="n">
        <f aca="false">'Cover Sheet'!$AK$2</f>
        <v>0</v>
      </c>
      <c r="R32" s="77" t="str">
        <f aca="false">'Cover Sheet'!$AC$5</f>
        <v>Spandana</v>
      </c>
      <c r="S32" s="77" t="str">
        <f aca="false">'Cover Sheet'!$AC$6</f>
        <v>3rd</v>
      </c>
      <c r="T32" s="77" t="str">
        <f aca="false">'Cover Sheet'!$AC$7</f>
        <v>2nd YOI</v>
      </c>
      <c r="U32" s="77" t="str">
        <f aca="false">'Cover Sheet'!$AC$8</f>
        <v>Government School - No Fees</v>
      </c>
      <c r="V32" s="77" t="n">
        <f aca="false">'Cover Sheet'!$AC$9</f>
        <v>0</v>
      </c>
      <c r="W32" s="77" t="inlineStr">
        <f aca="false">IF('Cover Sheet'!$AC$10="","",'Cover Sheet'!$AC$10)</f>
        <is>
          <t/>
        </is>
      </c>
      <c r="X32" s="78" t="inlineStr">
        <f aca="false">IF('Cover Sheet'!$Y35="","",'Cover Sheet'!$Y35)</f>
        <is>
          <t/>
        </is>
      </c>
      <c r="Y32" s="78" t="inlineStr">
        <f aca="false">IF('Cover Sheet'!$Z35="","",'Cover Sheet'!$Z35)</f>
        <is>
          <t/>
        </is>
      </c>
      <c r="Z32" s="77" t="n">
        <f aca="false">'Cover Sheet'!$AC$11</f>
        <v>0</v>
      </c>
      <c r="AA32" s="77" t="str">
        <f aca="false">IF('Cover Sheet'!$AC$12="", "", 'Cover Sheet'!$AC$12)</f>
        <v>Hyderabad</v>
      </c>
      <c r="AB32" s="77" t="inlineStr">
        <f aca="false">IF('Cover Sheet'!$AC$14="","",'Cover Sheet'!$AC$14)</f>
        <is>
          <t/>
        </is>
      </c>
      <c r="AC32" s="77" t="inlineStr">
        <f aca="false">IF('Cover Sheet'!$AC$15="","",'Cover Sheet'!$AC$15)</f>
        <is>
          <t/>
        </is>
      </c>
      <c r="AD32" s="77" t="inlineStr">
        <f aca="false">IF('Cover Sheet'!$AC$17="","",'Cover Sheet'!$AC$17)</f>
        <is>
          <t/>
        </is>
      </c>
      <c r="AE32" s="77" t="str">
        <f aca="false">IF('Cover Sheet'!$AC$4="","",'Cover Sheet'!$AC$4)</f>
        <v>vivek.madinur2014@teachforindia.org</v>
      </c>
      <c r="AF32" s="77" t="inlineStr">
        <f aca="false">IF('Cover Sheet'!$AC$20="","",'Cover Sheet'!$AC$20)</f>
        <is>
          <t/>
        </is>
      </c>
      <c r="AG32" s="77" t="str">
        <f aca="false">IF('Cover Sheet'!$AC$19="","",'Cover Sheet'!$AC$19)</f>
        <v>karthik.rapaka@teachforindia.org</v>
      </c>
      <c r="AH32" s="77" t="str">
        <f aca="false">IF('Cover Sheet'!B35="", "", 'English Scores- Leveled papers'!B37)</f>
        <v>O.Harish</v>
      </c>
      <c r="AI32" s="77" t="str">
        <f aca="false">IF('Cover Sheet'!$B35="","",'Cover Sheet'!C35)</f>
        <v>Male</v>
      </c>
      <c r="AJ32" s="77" t="n">
        <f aca="false">IF('Cover Sheet'!$D35="","",'Cover Sheet'!D35)</f>
        <v>2</v>
      </c>
      <c r="AK32" s="77" t="inlineStr">
        <f aca="false">IF('Cover Sheet'!E35="","",'Cover Sheet'!E35)</f>
        <is>
          <t/>
        </is>
      </c>
      <c r="AL32" s="77" t="inlineStr">
        <f aca="false">IF('Cover Sheet'!F35="","",'Cover Sheet'!F35)</f>
        <is>
          <t/>
        </is>
      </c>
      <c r="AM32" s="77" t="inlineStr">
        <f aca="false">IF('Cover Sheet'!G35="","",'Cover Sheet'!G35)</f>
        <is>
          <t/>
        </is>
      </c>
      <c r="AN32" s="77" t="inlineStr">
        <f aca="false">IF('Cover Sheet'!H35="","",'Cover Sheet'!H35)</f>
        <is>
          <t/>
        </is>
      </c>
      <c r="AO32" s="77" t="inlineStr">
        <f aca="false">IF('Cover Sheet'!I35="","",'Cover Sheet'!I35)</f>
        <is>
          <t/>
        </is>
      </c>
      <c r="AP32" s="77" t="n">
        <f aca="false">IF('Cover Sheet'!J35="","",'Cover Sheet'!J35)</f>
        <v>-0.5</v>
      </c>
      <c r="AQ32" s="77" t="n">
        <f aca="false">IF('Cover Sheet'!K35="","",'Cover Sheet'!K35)</f>
        <v>-0.5</v>
      </c>
      <c r="AR32" s="77" t="n">
        <f aca="false">IF('Cover Sheet'!L35="","",'Cover Sheet'!L35)</f>
        <v>1</v>
      </c>
      <c r="AS32" s="77" t="n">
        <f aca="false">IF('Cover Sheet'!M35="","",'Cover Sheet'!M35)</f>
        <v>1</v>
      </c>
      <c r="AT32" s="77" t="n">
        <f aca="false">IF('Cover Sheet'!N35="","",'Cover Sheet'!N35)</f>
        <v>0.5</v>
      </c>
      <c r="AU32" s="77" t="inlineStr">
        <f aca="false">IF('Cover Sheet'!O35="","",'Cover Sheet'!O35)</f>
        <is>
          <t/>
        </is>
      </c>
      <c r="AV32" s="77" t="inlineStr">
        <f aca="false">IF('Cover Sheet'!P35="","",'Cover Sheet'!P35)</f>
        <is>
          <t/>
        </is>
      </c>
      <c r="AW32" s="77" t="n">
        <f aca="false">IF('Cover Sheet'!Q35="","",'Cover Sheet'!Q35)</f>
        <v>0</v>
      </c>
      <c r="AX32" s="77" t="n">
        <f aca="false">IF('Cover Sheet'!R35="","",'Cover Sheet'!R35)</f>
        <v>0.0833333333333333</v>
      </c>
      <c r="AY32" s="77" t="n">
        <f aca="false">IF('Cover Sheet'!S35="","",'Cover Sheet'!S35)</f>
        <v>0.0833333333333333</v>
      </c>
      <c r="AZ32" s="79" t="n">
        <f aca="false">IF('Cover Sheet'!T35="","",'Cover Sheet'!T35)</f>
        <v>0</v>
      </c>
      <c r="BA32" s="79" t="n">
        <f aca="false">IF('Cover Sheet'!U35="","",'Cover Sheet'!U35)</f>
        <v>0.03</v>
      </c>
      <c r="BB32" s="79" t="n">
        <f aca="false">IF('Cover Sheet'!V35="","",'Cover Sheet'!V35)</f>
        <v>0.16</v>
      </c>
      <c r="BC32" s="79" t="n">
        <f aca="false">IF('Cover Sheet'!W35="","",'Cover Sheet'!W35)</f>
        <v>0.13</v>
      </c>
      <c r="BD32" s="79" t="inlineStr">
        <f aca="false">IF('Cover Sheet'!X35="","",'Cover Sheet'!X35)</f>
        <is>
          <t/>
        </is>
      </c>
      <c r="BE32" s="80" t="n">
        <f aca="false">'RC Mastery Check+Question type'!I35</f>
        <v>0.7</v>
      </c>
      <c r="BF32" s="80" t="n">
        <f aca="false">'RC Mastery Check+Question type'!J35</f>
        <v>0.4</v>
      </c>
      <c r="BG32" s="80" t="inlineStr">
        <f aca="false">'RC Mastery Check+Question type'!K35</f>
        <is>
          <t/>
        </is>
      </c>
      <c r="BH32" s="81" t="inlineStr">
        <f aca="false">IF('RC Mastery Check+Question type'!DR35="", "", 'RC Mastery Check+Question type'!DR35)</f>
        <is>
          <t/>
        </is>
      </c>
      <c r="BI32" s="81" t="inlineStr">
        <f aca="false">IF('RC Mastery Check+Question type'!EJ35="", "", 'RC Mastery Check+Question type'!EJ35)</f>
        <is>
          <t/>
        </is>
      </c>
      <c r="BJ32" s="81" t="inlineStr">
        <f aca="false">IF('RC Mastery Check+Question type'!EZ35="", "", 'RC Mastery Check+Question type'!EZ35)</f>
        <is>
          <t/>
        </is>
      </c>
      <c r="BK32" s="0" t="inlineStr">
        <f aca="false">'RF tracking'!C35</f>
        <is>
          <t/>
        </is>
      </c>
      <c r="BL32" s="0" t="inlineStr">
        <f aca="false">'RF tracking'!D35</f>
        <is>
          <t/>
        </is>
      </c>
      <c r="BM32" s="0" t="inlineStr">
        <f aca="false">'RF tracking'!X35</f>
        <is>
          <t/>
        </is>
      </c>
      <c r="BN32" s="0" t="inlineStr">
        <f aca="false">'RF tracking'!Y35</f>
        <is>
          <t/>
        </is>
      </c>
      <c r="BO32" s="82" t="inlineStr">
        <f aca="false">IF('RF tracking'!AQ35="", "", 'RF tracking'!AQ35)</f>
        <is>
          <t/>
        </is>
      </c>
      <c r="BP32" s="82" t="inlineStr">
        <f aca="false">'RC Mastery Check+Question type'!L35</f>
        <is>
          <t/>
        </is>
      </c>
      <c r="BQ32" s="82" t="inlineStr">
        <f aca="false">'RC Mastery Check+Question type'!M35</f>
        <is>
          <t/>
        </is>
      </c>
      <c r="BR32" s="82" t="n">
        <f aca="false">'RC Mastery Check+Question type'!N35</f>
        <v>0.7</v>
      </c>
      <c r="BS32" s="82" t="n">
        <f aca="false">'RC Mastery Check+Question type'!O35</f>
        <v>0.4</v>
      </c>
      <c r="BT32" s="82" t="inlineStr">
        <f aca="false">'RC Mastery Check+Question type'!P35</f>
        <is>
          <t/>
        </is>
      </c>
      <c r="BU32" s="82" t="inlineStr">
        <f aca="false">'RC Mastery Check+Question type'!Q35</f>
        <is>
          <t/>
        </is>
      </c>
      <c r="BV32" s="82" t="inlineStr">
        <f aca="false">'RC Mastery Check+Question type'!R35</f>
        <is>
          <t/>
        </is>
      </c>
      <c r="BW32" s="82" t="inlineStr">
        <f aca="false">'RC Mastery Check+Question type'!S35</f>
        <is>
          <t/>
        </is>
      </c>
      <c r="BX32" s="82" t="inlineStr">
        <f aca="false">'RC Mastery Check+Question type'!T35</f>
        <is>
          <t/>
        </is>
      </c>
      <c r="BY32" s="82" t="inlineStr">
        <f aca="false">'RC Mastery Check+Question type'!U35</f>
        <is>
          <t/>
        </is>
      </c>
      <c r="BZ32" s="82" t="inlineStr">
        <f aca="false">'RC Mastery Check+Question type'!V35</f>
        <is>
          <t/>
        </is>
      </c>
      <c r="CA32" s="82" t="inlineStr">
        <f aca="false">'RC Mastery Check+Question type'!W35</f>
        <is>
          <t/>
        </is>
      </c>
      <c r="CB32" s="82" t="inlineStr">
        <f aca="false">'RC Mastery Check+Question type'!X35</f>
        <is>
          <t/>
        </is>
      </c>
      <c r="CC32" s="83" t="str">
        <f aca="false">'RC Output Item+Section Type'!CC38</f>
        <v> </v>
      </c>
      <c r="CD32" s="83" t="str">
        <f aca="false">'RC Output Item+Section Type'!CD38</f>
        <v> </v>
      </c>
      <c r="CE32" s="83" t="str">
        <f aca="false">'RC Output Item+Section Type'!CE38</f>
        <v> </v>
      </c>
      <c r="CF32" s="83" t="str">
        <f aca="false">'RC Output Item+Section Type'!CF38</f>
        <v> </v>
      </c>
      <c r="CG32" s="83" t="str">
        <f aca="false">'RC Output Item+Section Type'!CG38</f>
        <v> </v>
      </c>
      <c r="CH32" s="83" t="str">
        <f aca="false">'RC Output Item+Section Type'!CH38</f>
        <v> </v>
      </c>
      <c r="CI32" s="83" t="str">
        <f aca="false">'RC Output Item+Section Type'!CI38</f>
        <v> </v>
      </c>
      <c r="CJ32" s="83" t="str">
        <f aca="false">'RC Output Item+Section Type'!CJ38</f>
        <v> </v>
      </c>
      <c r="CK32" s="83" t="str">
        <f aca="false">'RC Output Item+Section Type'!CK38</f>
        <v> </v>
      </c>
      <c r="CL32" s="83" t="str">
        <f aca="false">'RC Output Item+Section Type'!CL38</f>
        <v> </v>
      </c>
      <c r="CM32" s="83" t="str">
        <f aca="false">'RC Output Item+Section Type'!CM38</f>
        <v> </v>
      </c>
      <c r="CN32" s="83" t="str">
        <f aca="false">'RC Output Item+Section Type'!CN38</f>
        <v> </v>
      </c>
      <c r="CO32" s="0" t="str">
        <f aca="false">IF('S&amp;L'!B36="", "", 'S&amp;L'!B36)</f>
        <v/>
      </c>
      <c r="CP32" s="0" t="str">
        <f aca="false">IF('S&amp;L'!C36="", "", 'S&amp;L'!C36)</f>
        <v/>
      </c>
      <c r="CQ32" s="0" t="str">
        <f aca="false">IF('S&amp;L'!D36="", "", 'S&amp;L'!D36)</f>
        <v/>
      </c>
      <c r="CR32" s="0" t="str">
        <f aca="false">IF('S&amp;L'!E36="", "", 'S&amp;L'!E36)</f>
        <v/>
      </c>
      <c r="CS32" s="0" t="str">
        <f aca="false">IF('S&amp;L'!F36="", "", 'S&amp;L'!F36)</f>
        <v/>
      </c>
      <c r="CT32" s="0" t="inlineStr">
        <f aca="false">IF('S&amp;L'!H36="", "", 'S&amp;L'!H36)</f>
        <is>
          <t/>
        </is>
      </c>
      <c r="CU32" s="0" t="inlineStr">
        <f aca="false">IF('S&amp;L'!I36="", "", 'S&amp;L'!I36)</f>
        <is>
          <t/>
        </is>
      </c>
      <c r="CV32" s="0" t="inlineStr">
        <f aca="false">IF('S&amp;L'!J36="", "", 'S&amp;L'!J36)</f>
        <is>
          <t/>
        </is>
      </c>
      <c r="CW32" s="0" t="inlineStr">
        <f aca="false">IF('S&amp;L'!K36="", "", 'S&amp;L'!K36)</f>
        <is>
          <t/>
        </is>
      </c>
      <c r="CX32" s="0" t="inlineStr">
        <f aca="false">IF('S&amp;L'!L36="", "", 'S&amp;L'!L36)</f>
        <is>
          <t/>
        </is>
      </c>
      <c r="CY32" s="0" t="inlineStr">
        <f aca="false">IF('S&amp;L'!N36="", "", 'S&amp;L'!N36)</f>
        <is>
          <t/>
        </is>
      </c>
      <c r="CZ32" s="0" t="inlineStr">
        <f aca="false">IF('S&amp;L'!O36="", "", 'S&amp;L'!O36)</f>
        <is>
          <t/>
        </is>
      </c>
      <c r="DA32" s="0" t="inlineStr">
        <f aca="false">IF('S&amp;L'!P36="", "", 'S&amp;L'!P36)</f>
        <is>
          <t/>
        </is>
      </c>
      <c r="DB32" s="0" t="inlineStr">
        <f aca="false">IF('S&amp;L'!Q36="", "", 'S&amp;L'!Q36)</f>
        <is>
          <t/>
        </is>
      </c>
      <c r="DC32" s="0" t="inlineStr">
        <f aca="false">IF('S&amp;L'!R36="", "", 'S&amp;L'!R36)</f>
        <is>
          <t/>
        </is>
      </c>
      <c r="DD32" s="82" t="inlineStr">
        <f aca="false">IF('Math Scores'!E39="","",'Math Scores'!E39)</f>
        <is>
          <t/>
        </is>
      </c>
      <c r="DE32" s="84" t="n">
        <f aca="false">IF('Cover Sheet'!V35="","",'Cover Sheet'!V35)</f>
        <v>0.16</v>
      </c>
      <c r="DF32" s="84" t="inlineStr">
        <f aca="false">IF('Math Scores'!IE39="", "", 'Math Scores'!IE39)</f>
        <is>
          <t/>
        </is>
      </c>
      <c r="DG32" s="0" t="inlineStr">
        <f aca="false">IF('Math by question type'!C36="", "", 'Math by question type'!C36)</f>
        <is>
          <t/>
        </is>
      </c>
      <c r="DH32" s="84" t="inlineStr">
        <f aca="false">IF('Math by question type'!D36="", "", 'Math by question type'!D36)</f>
        <is>
          <t/>
        </is>
      </c>
      <c r="DI32" s="84" t="inlineStr">
        <f aca="false">IF('Math by question type'!E36="", "", 'Math by question type'!E36)</f>
        <is>
          <t/>
        </is>
      </c>
      <c r="DJ32" s="84" t="inlineStr">
        <f aca="false">IF('Math by question type'!F36="", "", 'Math by question type'!F36)</f>
        <is>
          <t/>
        </is>
      </c>
      <c r="DK32" s="84" t="inlineStr">
        <f aca="false">IF('Math by question type'!G36="", "", 'Math by question type'!G36)</f>
        <is>
          <t/>
        </is>
      </c>
      <c r="DL32" s="84" t="inlineStr">
        <f aca="false">IF('Math by question type'!H36="", "", 'Math by question type'!H36)</f>
        <is>
          <t/>
        </is>
      </c>
      <c r="DM32" s="84" t="n">
        <f aca="false">IF('Math by question type'!I36="", "", 'Math by question type'!I36)</f>
        <v>0</v>
      </c>
      <c r="DN32" s="84" t="n">
        <f aca="false">IF('Math by question type'!J36="", "", 'Math by question type'!J36)</f>
        <v>0.32258064516129</v>
      </c>
      <c r="DO32" s="84" t="n">
        <f aca="false">IF('Math by question type'!K36="", "", 'Math by question type'!K36)</f>
        <v>0.222222222222222</v>
      </c>
      <c r="DP32" s="84" t="inlineStr">
        <f aca="false">IF('Math by question type'!L36="", "", 'Math by question type'!L36)</f>
        <is>
          <t/>
        </is>
      </c>
      <c r="DQ32" s="84" t="inlineStr">
        <f aca="false">IF('Math by question type'!M36="", "", 'Math by question type'!M36)</f>
        <is>
          <t/>
        </is>
      </c>
      <c r="DR32" s="84" t="inlineStr">
        <f aca="false">IF('Math by question type'!N36="", "", 'Math by question type'!N36)</f>
        <is>
          <t/>
        </is>
      </c>
      <c r="DS32" s="84" t="inlineStr">
        <f aca="false">IF('Math by question type'!O36="", "", 'Math by question type'!O36)</f>
        <is>
          <t/>
        </is>
      </c>
      <c r="DT32" s="84" t="inlineStr">
        <f aca="false">IF('Math by question type'!P36="", "", 'Math by question type'!P36)</f>
        <is>
          <t/>
        </is>
      </c>
      <c r="DU32" s="84" t="inlineStr">
        <f aca="false">IF('Math by question type'!Q36="", "", 'Math by question type'!Q36)</f>
        <is>
          <t/>
        </is>
      </c>
      <c r="DV32" s="84" t="inlineStr">
        <f aca="false">IF('Math by question type'!R36&lt;&gt;"",'Math by question type'!R36,'Math by question type'!U36)</f>
        <is>
          <t/>
        </is>
      </c>
      <c r="DW32" s="84" t="inlineStr">
        <f aca="false">IF('Math by question type'!S36&lt;&gt;"",'Math by question type'!S36,'Math by question type'!V36)</f>
        <is>
          <t/>
        </is>
      </c>
      <c r="DX32" s="84" t="inlineStr">
        <f aca="false">IF('Math by question type'!T36&lt;&gt;"",'Math by question type'!T36,'Math by question type'!W36)</f>
        <is>
          <t/>
        </is>
      </c>
      <c r="DY32" s="84" t="inlineStr">
        <f aca="false">IF('Math by question type'!X36&lt;&gt;"",'Math by question type'!X36,'Math by question type'!AA36)</f>
        <is>
          <t/>
        </is>
      </c>
      <c r="DZ32" s="84" t="inlineStr">
        <f aca="false">IF('Math by question type'!Y36&lt;&gt;"",'Math by question type'!Y36,'Math by question type'!AB36)</f>
        <is>
          <t/>
        </is>
      </c>
      <c r="EA32" s="84" t="inlineStr">
        <f aca="false">IF('Math by question type'!Z36&lt;&gt;"",'Math by question type'!Z36,'Math by question type'!AC36)</f>
        <is>
          <t/>
        </is>
      </c>
      <c r="EB32" s="84" t="inlineStr">
        <f aca="false">IF('Math Output by domain'!E36="", "", 'Math Output by domain'!E36)</f>
        <is>
          <t/>
        </is>
      </c>
      <c r="EC32" s="84" t="inlineStr">
        <f aca="false">IF('Math Output by domain'!F36="", "", 'Math Output by domain'!F36)</f>
        <is>
          <t/>
        </is>
      </c>
      <c r="ED32" s="84" t="inlineStr">
        <f aca="false">IF('Math Output by domain'!G36="", "", 'Math Output by domain'!G36)</f>
        <is>
          <t/>
        </is>
      </c>
      <c r="EE32" s="84" t="inlineStr">
        <f aca="false">IF('Math Output by domain'!H36="", "", 'Math Output by domain'!H36)</f>
        <is>
          <t/>
        </is>
      </c>
      <c r="EF32" s="84" t="inlineStr">
        <f aca="false">IF('Math Output by domain'!I36="", "", 'Math Output by domain'!I36)</f>
        <is>
          <t/>
        </is>
      </c>
      <c r="EG32" s="84" t="inlineStr">
        <f aca="false">IF('Math Output by domain'!J36="", "", 'Math Output by domain'!J36)</f>
        <is>
          <t/>
        </is>
      </c>
      <c r="EH32" s="84" t="inlineStr">
        <f aca="false">IF('Math Output by domain'!K36="", "", 'Math Output by domain'!K36)</f>
        <is>
          <t/>
        </is>
      </c>
      <c r="EI32" s="84" t="inlineStr">
        <f aca="false">IF('Math Output by domain'!L36="", "", 'Math Output by domain'!L36)</f>
        <is>
          <t/>
        </is>
      </c>
      <c r="EJ32" s="84" t="inlineStr">
        <f aca="false">IF('Math Output by domain'!M36="", "", 'Math Output by domain'!M36)</f>
        <is>
          <t/>
        </is>
      </c>
      <c r="EK32" s="84" t="inlineStr">
        <f aca="false">IF('Math Output by domain'!N36="", "", 'Math Output by domain'!N36)</f>
        <is>
          <t/>
        </is>
      </c>
      <c r="EL32" s="84" t="inlineStr">
        <f aca="false">IF('Math Output by domain'!O36="", "", 'Math Output by domain'!O36)</f>
        <is>
          <t/>
        </is>
      </c>
      <c r="EM32" s="84" t="n">
        <f aca="false">IF('Math Output by domain'!P36="", "", 'Math Output by domain'!P36)</f>
        <v>0</v>
      </c>
      <c r="EN32" s="84" t="n">
        <f aca="false">IF('Math Output by domain'!Q36="", "", 'Math Output by domain'!Q36)</f>
        <v>0.5</v>
      </c>
      <c r="EO32" s="84" t="n">
        <f aca="false">IF('Math Output by domain'!R36="", "", 'Math Output by domain'!R36)</f>
        <v>0.230769230769231</v>
      </c>
      <c r="EP32" s="84" t="n">
        <f aca="false">IF('Math Output by domain'!S36="", "", 'Math Output by domain'!S36)</f>
        <v>0</v>
      </c>
      <c r="EQ32" s="84" t="n">
        <f aca="false">IF('Math Output by domain'!T36="", "", 'Math Output by domain'!T36)</f>
        <v>0</v>
      </c>
      <c r="ER32" s="84" t="inlineStr">
        <f aca="false">IF('Math Output by domain'!U36="", "", 'Math Output by domain'!U36)</f>
        <is>
          <t/>
        </is>
      </c>
      <c r="ES32" s="84" t="inlineStr">
        <f aca="false">IF('Math Output by domain'!V36="", "", 'Math Output by domain'!V36)</f>
        <is>
          <t/>
        </is>
      </c>
      <c r="ET32" s="84" t="inlineStr">
        <f aca="false">IF('Math Output by domain'!W36="", "", 'Math Output by domain'!W36)</f>
        <is>
          <t/>
        </is>
      </c>
      <c r="EU32" s="84" t="inlineStr">
        <f aca="false">IF('Math Output by domain'!X36="", "", 'Math Output by domain'!X36)</f>
        <is>
          <t/>
        </is>
      </c>
      <c r="EV32" s="84" t="inlineStr">
        <f aca="false">IF('Math Output by domain'!Y36="", "", 'Math Output by domain'!Y36)</f>
        <is>
          <t/>
        </is>
      </c>
      <c r="EW32" s="84" t="inlineStr">
        <f aca="false">IF('Math Output by domain'!Z36="", "", 'Math Output by domain'!Z36)</f>
        <is>
          <t/>
        </is>
      </c>
      <c r="EX32" s="84" t="inlineStr">
        <f aca="false">IF('Math Output by domain'!AA36="", "", 'Math Output by domain'!AA36)</f>
        <is>
          <t/>
        </is>
      </c>
      <c r="EY32" s="84" t="inlineStr">
        <f aca="false">IF('Math Output by domain'!AB36="", "", 'Math Output by domain'!AB36)</f>
        <is>
          <t/>
        </is>
      </c>
      <c r="EZ32" s="84" t="inlineStr">
        <f aca="false">IF('Math Output by domain'!AC36="", "", 'Math Output by domain'!AC36)</f>
        <is>
          <t/>
        </is>
      </c>
      <c r="FA32" s="84" t="inlineStr">
        <f aca="false">IF('Math Output by domain'!AD36&lt;&gt;"", 'Math Output by domain'!AD36, 'Math Output by domain'!AH36)</f>
        <is>
          <t/>
        </is>
      </c>
      <c r="FB32" s="84" t="inlineStr">
        <f aca="false">IF('Math Output by domain'!AE36&lt;&gt;"", 'Math Output by domain'!AE36, 'Math Output by domain'!AI36)</f>
        <is>
          <t/>
        </is>
      </c>
      <c r="FC32" s="84" t="inlineStr">
        <f aca="false">IF('Math Output by domain'!AF36&lt;&gt;"", 'Math Output by domain'!AF36, 'Math Output by domain'!AJ36)</f>
        <is>
          <t/>
        </is>
      </c>
      <c r="FD32" s="84" t="inlineStr">
        <f aca="false">IF('Math Output by domain'!AG36="", "", 'Math Output by domain'!AG36)</f>
        <is>
          <t/>
        </is>
      </c>
      <c r="FE32" s="84" t="inlineStr">
        <f aca="false">IF('Math Output by domain'!AK36="", "", 'Math Output by domain'!AK36)</f>
        <is>
          <t/>
        </is>
      </c>
      <c r="FF32" s="84" t="str">
        <f aca="false">IF('Math Output by domain'!AL36&lt;&gt;"",  'Math Output by domain'!AL36, 'Math Output by domain'!AQ36)</f>
        <v/>
      </c>
      <c r="FG32" s="84" t="inlineStr">
        <f aca="false">IF('Math Output by domain'!AM36="", "", 'Math Output by domain'!AM36)</f>
        <is>
          <t/>
        </is>
      </c>
      <c r="FH32" s="84" t="str">
        <f aca="false">IF('Math Output by domain'!AN36&lt;&gt;"",  'Math Output by domain'!AN36, 'Math Output by domain'!AP36)</f>
        <v/>
      </c>
      <c r="FI32" s="84" t="inlineStr">
        <f aca="false">IF('Math Output by domain'!AO36="", "", 'Math Output by domain'!AO36)</f>
        <is>
          <t/>
        </is>
      </c>
    </row>
    <row r="33" customFormat="false" ht="12.75" hidden="false" customHeight="false" outlineLevel="0" collapsed="false">
      <c r="A33" s="77" t="n">
        <f aca="false">'Cover Sheet'!A36</f>
        <v>32</v>
      </c>
      <c r="B33" s="77" t="inlineStr">
        <f aca="false">IF('Cover Sheet'!$AC$13="","",'Cover Sheet'!$AC$13)</f>
        <is>
          <t/>
        </is>
      </c>
      <c r="C33" s="77" t="str">
        <f aca="false">'Cover Sheet'!$AC$1</f>
        <v>Vivek Madinur</v>
      </c>
      <c r="D33" s="77" t="n">
        <f aca="false">'Cover Sheet'!$AE$1</f>
        <v>0</v>
      </c>
      <c r="E33" s="77" t="n">
        <f aca="false">'Cover Sheet'!$AG$1</f>
        <v>0</v>
      </c>
      <c r="F33" s="77" t="n">
        <f aca="false">'Cover Sheet'!$AI$1</f>
        <v>0</v>
      </c>
      <c r="G33" s="77" t="n">
        <f aca="false">'Cover Sheet'!$AK$1</f>
        <v>0</v>
      </c>
      <c r="H33" s="77" t="n">
        <f aca="false">'Cover Sheet'!$AC$3</f>
        <v>0</v>
      </c>
      <c r="I33" s="77" t="n">
        <f aca="false">'Cover Sheet'!$AE$3</f>
        <v>0</v>
      </c>
      <c r="J33" s="77" t="n">
        <f aca="false">'Cover Sheet'!$AG$3</f>
        <v>0</v>
      </c>
      <c r="K33" s="77" t="n">
        <f aca="false">'Cover Sheet'!$AI$3</f>
        <v>0</v>
      </c>
      <c r="L33" s="77" t="n">
        <f aca="false">'Cover Sheet'!$AK$3</f>
        <v>0</v>
      </c>
      <c r="M33" s="77" t="n">
        <f aca="false">'Cover Sheet'!$AC$2</f>
        <v>2014</v>
      </c>
      <c r="N33" s="77" t="n">
        <f aca="false">'Cover Sheet'!$AE$2</f>
        <v>0</v>
      </c>
      <c r="O33" s="77" t="n">
        <f aca="false">'Cover Sheet'!$AG$2</f>
        <v>0</v>
      </c>
      <c r="P33" s="77" t="n">
        <f aca="false">'Cover Sheet'!$AI$2</f>
        <v>0</v>
      </c>
      <c r="Q33" s="77" t="n">
        <f aca="false">'Cover Sheet'!$AK$2</f>
        <v>0</v>
      </c>
      <c r="R33" s="77" t="str">
        <f aca="false">'Cover Sheet'!$AC$5</f>
        <v>Spandana</v>
      </c>
      <c r="S33" s="77" t="str">
        <f aca="false">'Cover Sheet'!$AC$6</f>
        <v>3rd</v>
      </c>
      <c r="T33" s="77" t="str">
        <f aca="false">'Cover Sheet'!$AC$7</f>
        <v>2nd YOI</v>
      </c>
      <c r="U33" s="77" t="str">
        <f aca="false">'Cover Sheet'!$AC$8</f>
        <v>Government School - No Fees</v>
      </c>
      <c r="V33" s="77" t="n">
        <f aca="false">'Cover Sheet'!$AC$9</f>
        <v>0</v>
      </c>
      <c r="W33" s="77" t="inlineStr">
        <f aca="false">IF('Cover Sheet'!$AC$10="","",'Cover Sheet'!$AC$10)</f>
        <is>
          <t/>
        </is>
      </c>
      <c r="X33" s="78" t="inlineStr">
        <f aca="false">IF('Cover Sheet'!$Y36="","",'Cover Sheet'!$Y36)</f>
        <is>
          <t/>
        </is>
      </c>
      <c r="Y33" s="78" t="inlineStr">
        <f aca="false">IF('Cover Sheet'!$Z36="","",'Cover Sheet'!$Z36)</f>
        <is>
          <t/>
        </is>
      </c>
      <c r="Z33" s="77" t="n">
        <f aca="false">'Cover Sheet'!$AC$11</f>
        <v>0</v>
      </c>
      <c r="AA33" s="77" t="str">
        <f aca="false">IF('Cover Sheet'!$AC$12="", "", 'Cover Sheet'!$AC$12)</f>
        <v>Hyderabad</v>
      </c>
      <c r="AB33" s="77" t="inlineStr">
        <f aca="false">IF('Cover Sheet'!$AC$14="","",'Cover Sheet'!$AC$14)</f>
        <is>
          <t/>
        </is>
      </c>
      <c r="AC33" s="77" t="inlineStr">
        <f aca="false">IF('Cover Sheet'!$AC$15="","",'Cover Sheet'!$AC$15)</f>
        <is>
          <t/>
        </is>
      </c>
      <c r="AD33" s="77" t="inlineStr">
        <f aca="false">IF('Cover Sheet'!$AC$17="","",'Cover Sheet'!$AC$17)</f>
        <is>
          <t/>
        </is>
      </c>
      <c r="AE33" s="77" t="str">
        <f aca="false">IF('Cover Sheet'!$AC$4="","",'Cover Sheet'!$AC$4)</f>
        <v>vivek.madinur2014@teachforindia.org</v>
      </c>
      <c r="AF33" s="77" t="inlineStr">
        <f aca="false">IF('Cover Sheet'!$AC$20="","",'Cover Sheet'!$AC$20)</f>
        <is>
          <t/>
        </is>
      </c>
      <c r="AG33" s="77" t="str">
        <f aca="false">IF('Cover Sheet'!$AC$19="","",'Cover Sheet'!$AC$19)</f>
        <v>karthik.rapaka@teachforindia.org</v>
      </c>
      <c r="AH33" s="77" t="str">
        <f aca="false">IF('Cover Sheet'!B36="", "", 'English Scores- Leveled papers'!B38)</f>
        <v>O.Kalyan</v>
      </c>
      <c r="AI33" s="77" t="str">
        <f aca="false">IF('Cover Sheet'!$B36="","",'Cover Sheet'!C36)</f>
        <v>Male</v>
      </c>
      <c r="AJ33" s="77" t="n">
        <f aca="false">IF('Cover Sheet'!$D36="","",'Cover Sheet'!D36)</f>
        <v>2</v>
      </c>
      <c r="AK33" s="77" t="inlineStr">
        <f aca="false">IF('Cover Sheet'!E36="","",'Cover Sheet'!E36)</f>
        <is>
          <t/>
        </is>
      </c>
      <c r="AL33" s="77" t="inlineStr">
        <f aca="false">IF('Cover Sheet'!F36="","",'Cover Sheet'!F36)</f>
        <is>
          <t/>
        </is>
      </c>
      <c r="AM33" s="77" t="inlineStr">
        <f aca="false">IF('Cover Sheet'!G36="","",'Cover Sheet'!G36)</f>
        <is>
          <t/>
        </is>
      </c>
      <c r="AN33" s="77" t="inlineStr">
        <f aca="false">IF('Cover Sheet'!H36="","",'Cover Sheet'!H36)</f>
        <is>
          <t/>
        </is>
      </c>
      <c r="AO33" s="77" t="inlineStr">
        <f aca="false">IF('Cover Sheet'!I36="","",'Cover Sheet'!I36)</f>
        <is>
          <t/>
        </is>
      </c>
      <c r="AP33" s="77" t="n">
        <f aca="false">IF('Cover Sheet'!J36="","",'Cover Sheet'!J36)</f>
        <v>0.5</v>
      </c>
      <c r="AQ33" s="77" t="n">
        <f aca="false">IF('Cover Sheet'!K36="","",'Cover Sheet'!K36)</f>
        <v>0.2</v>
      </c>
      <c r="AR33" s="77" t="inlineStr">
        <f aca="false">IF('Cover Sheet'!L36="","",'Cover Sheet'!L36)</f>
        <is>
          <t/>
        </is>
      </c>
      <c r="AS33" s="77" t="inlineStr">
        <f aca="false">IF('Cover Sheet'!M36="","",'Cover Sheet'!M36)</f>
        <is>
          <t/>
        </is>
      </c>
      <c r="AT33" s="77" t="inlineStr">
        <f aca="false">IF('Cover Sheet'!N36="","",'Cover Sheet'!N36)</f>
        <is>
          <t/>
        </is>
      </c>
      <c r="AU33" s="77" t="inlineStr">
        <f aca="false">IF('Cover Sheet'!O36="","",'Cover Sheet'!O36)</f>
        <is>
          <t/>
        </is>
      </c>
      <c r="AV33" s="77" t="inlineStr">
        <f aca="false">IF('Cover Sheet'!P36="","",'Cover Sheet'!P36)</f>
        <is>
          <t/>
        </is>
      </c>
      <c r="AW33" s="77" t="n">
        <f aca="false">IF('Cover Sheet'!Q36="","",'Cover Sheet'!Q36)</f>
        <v>0.1</v>
      </c>
      <c r="AX33" s="77" t="str">
        <f aca="false">IF('Cover Sheet'!R36="","",'Cover Sheet'!R36)</f>
        <v/>
      </c>
      <c r="AY33" s="77" t="str">
        <f aca="false">IF('Cover Sheet'!S36="","",'Cover Sheet'!S36)</f>
        <v/>
      </c>
      <c r="AZ33" s="79" t="n">
        <f aca="false">IF('Cover Sheet'!T36="","",'Cover Sheet'!T36)</f>
        <v>0.02</v>
      </c>
      <c r="BA33" s="79" t="n">
        <f aca="false">IF('Cover Sheet'!U36="","",'Cover Sheet'!U36)</f>
        <v>0.27</v>
      </c>
      <c r="BB33" s="79" t="n">
        <f aca="false">IF('Cover Sheet'!V36="","",'Cover Sheet'!V36)</f>
        <v>0.16</v>
      </c>
      <c r="BC33" s="79" t="n">
        <f aca="false">IF('Cover Sheet'!W36="","",'Cover Sheet'!W36)</f>
        <v>-0.11</v>
      </c>
      <c r="BD33" s="79" t="inlineStr">
        <f aca="false">IF('Cover Sheet'!X36="","",'Cover Sheet'!X36)</f>
        <is>
          <t/>
        </is>
      </c>
      <c r="BE33" s="80" t="inlineStr">
        <f aca="false">'RC Mastery Check+Question type'!I36</f>
        <is>
          <t/>
        </is>
      </c>
      <c r="BF33" s="80" t="inlineStr">
        <f aca="false">'RC Mastery Check+Question type'!J36</f>
        <is>
          <t/>
        </is>
      </c>
      <c r="BG33" s="80" t="inlineStr">
        <f aca="false">'RC Mastery Check+Question type'!K36</f>
        <is>
          <t/>
        </is>
      </c>
      <c r="BH33" s="81" t="inlineStr">
        <f aca="false">IF('RC Mastery Check+Question type'!DR36="", "", 'RC Mastery Check+Question type'!DR36)</f>
        <is>
          <t/>
        </is>
      </c>
      <c r="BI33" s="81" t="inlineStr">
        <f aca="false">IF('RC Mastery Check+Question type'!EJ36="", "", 'RC Mastery Check+Question type'!EJ36)</f>
        <is>
          <t/>
        </is>
      </c>
      <c r="BJ33" s="81" t="inlineStr">
        <f aca="false">IF('RC Mastery Check+Question type'!EZ36="", "", 'RC Mastery Check+Question type'!EZ36)</f>
        <is>
          <t/>
        </is>
      </c>
      <c r="BK33" s="0" t="inlineStr">
        <f aca="false">'RF tracking'!C36</f>
        <is>
          <t/>
        </is>
      </c>
      <c r="BL33" s="0" t="inlineStr">
        <f aca="false">'RF tracking'!D36</f>
        <is>
          <t/>
        </is>
      </c>
      <c r="BM33" s="0" t="inlineStr">
        <f aca="false">'RF tracking'!X36</f>
        <is>
          <t/>
        </is>
      </c>
      <c r="BN33" s="0" t="inlineStr">
        <f aca="false">'RF tracking'!Y36</f>
        <is>
          <t/>
        </is>
      </c>
      <c r="BO33" s="82" t="inlineStr">
        <f aca="false">IF('RF tracking'!AQ36="", "", 'RF tracking'!AQ36)</f>
        <is>
          <t/>
        </is>
      </c>
      <c r="BP33" s="82" t="inlineStr">
        <f aca="false">'RC Mastery Check+Question type'!L36</f>
        <is>
          <t/>
        </is>
      </c>
      <c r="BQ33" s="82" t="inlineStr">
        <f aca="false">'RC Mastery Check+Question type'!M36</f>
        <is>
          <t/>
        </is>
      </c>
      <c r="BR33" s="82" t="inlineStr">
        <f aca="false">'RC Mastery Check+Question type'!N36</f>
        <is>
          <t/>
        </is>
      </c>
      <c r="BS33" s="82" t="inlineStr">
        <f aca="false">'RC Mastery Check+Question type'!O36</f>
        <is>
          <t/>
        </is>
      </c>
      <c r="BT33" s="82" t="inlineStr">
        <f aca="false">'RC Mastery Check+Question type'!P36</f>
        <is>
          <t/>
        </is>
      </c>
      <c r="BU33" s="82" t="inlineStr">
        <f aca="false">'RC Mastery Check+Question type'!Q36</f>
        <is>
          <t/>
        </is>
      </c>
      <c r="BV33" s="82" t="inlineStr">
        <f aca="false">'RC Mastery Check+Question type'!R36</f>
        <is>
          <t/>
        </is>
      </c>
      <c r="BW33" s="82" t="inlineStr">
        <f aca="false">'RC Mastery Check+Question type'!S36</f>
        <is>
          <t/>
        </is>
      </c>
      <c r="BX33" s="82" t="inlineStr">
        <f aca="false">'RC Mastery Check+Question type'!T36</f>
        <is>
          <t/>
        </is>
      </c>
      <c r="BY33" s="82" t="inlineStr">
        <f aca="false">'RC Mastery Check+Question type'!U36</f>
        <is>
          <t/>
        </is>
      </c>
      <c r="BZ33" s="82" t="inlineStr">
        <f aca="false">'RC Mastery Check+Question type'!V36</f>
        <is>
          <t/>
        </is>
      </c>
      <c r="CA33" s="82" t="inlineStr">
        <f aca="false">'RC Mastery Check+Question type'!W36</f>
        <is>
          <t/>
        </is>
      </c>
      <c r="CB33" s="82" t="inlineStr">
        <f aca="false">'RC Mastery Check+Question type'!X36</f>
        <is>
          <t/>
        </is>
      </c>
      <c r="CC33" s="83" t="str">
        <f aca="false">'RC Output Item+Section Type'!CC39</f>
        <v> </v>
      </c>
      <c r="CD33" s="83" t="str">
        <f aca="false">'RC Output Item+Section Type'!CD39</f>
        <v> </v>
      </c>
      <c r="CE33" s="83" t="str">
        <f aca="false">'RC Output Item+Section Type'!CE39</f>
        <v> </v>
      </c>
      <c r="CF33" s="83" t="str">
        <f aca="false">'RC Output Item+Section Type'!CF39</f>
        <v> </v>
      </c>
      <c r="CG33" s="83" t="str">
        <f aca="false">'RC Output Item+Section Type'!CG39</f>
        <v> </v>
      </c>
      <c r="CH33" s="83" t="str">
        <f aca="false">'RC Output Item+Section Type'!CH39</f>
        <v> </v>
      </c>
      <c r="CI33" s="83" t="str">
        <f aca="false">'RC Output Item+Section Type'!CI39</f>
        <v> </v>
      </c>
      <c r="CJ33" s="83" t="str">
        <f aca="false">'RC Output Item+Section Type'!CJ39</f>
        <v> </v>
      </c>
      <c r="CK33" s="83" t="str">
        <f aca="false">'RC Output Item+Section Type'!CK39</f>
        <v> </v>
      </c>
      <c r="CL33" s="83" t="str">
        <f aca="false">'RC Output Item+Section Type'!CL39</f>
        <v> </v>
      </c>
      <c r="CM33" s="83" t="str">
        <f aca="false">'RC Output Item+Section Type'!CM39</f>
        <v> </v>
      </c>
      <c r="CN33" s="83" t="str">
        <f aca="false">'RC Output Item+Section Type'!CN39</f>
        <v> </v>
      </c>
      <c r="CO33" s="0" t="inlineStr">
        <f aca="false">IF('S&amp;L'!B37="", "", 'S&amp;L'!B37)</f>
        <is>
          <t/>
        </is>
      </c>
      <c r="CP33" s="0" t="inlineStr">
        <f aca="false">IF('S&amp;L'!C37="", "", 'S&amp;L'!C37)</f>
        <is>
          <t/>
        </is>
      </c>
      <c r="CQ33" s="0" t="inlineStr">
        <f aca="false">IF('S&amp;L'!D37="", "", 'S&amp;L'!D37)</f>
        <is>
          <t/>
        </is>
      </c>
      <c r="CR33" s="0" t="inlineStr">
        <f aca="false">IF('S&amp;L'!E37="", "", 'S&amp;L'!E37)</f>
        <is>
          <t/>
        </is>
      </c>
      <c r="CS33" s="0" t="inlineStr">
        <f aca="false">IF('S&amp;L'!F37="", "", 'S&amp;L'!F37)</f>
        <is>
          <t/>
        </is>
      </c>
      <c r="CT33" s="0" t="inlineStr">
        <f aca="false">IF('S&amp;L'!H37="", "", 'S&amp;L'!H37)</f>
        <is>
          <t/>
        </is>
      </c>
      <c r="CU33" s="0" t="inlineStr">
        <f aca="false">IF('S&amp;L'!I37="", "", 'S&amp;L'!I37)</f>
        <is>
          <t/>
        </is>
      </c>
      <c r="CV33" s="0" t="inlineStr">
        <f aca="false">IF('S&amp;L'!J37="", "", 'S&amp;L'!J37)</f>
        <is>
          <t/>
        </is>
      </c>
      <c r="CW33" s="0" t="inlineStr">
        <f aca="false">IF('S&amp;L'!K37="", "", 'S&amp;L'!K37)</f>
        <is>
          <t/>
        </is>
      </c>
      <c r="CX33" s="0" t="inlineStr">
        <f aca="false">IF('S&amp;L'!L37="", "", 'S&amp;L'!L37)</f>
        <is>
          <t/>
        </is>
      </c>
      <c r="CY33" s="0" t="inlineStr">
        <f aca="false">IF('S&amp;L'!N37="", "", 'S&amp;L'!N37)</f>
        <is>
          <t/>
        </is>
      </c>
      <c r="CZ33" s="0" t="inlineStr">
        <f aca="false">IF('S&amp;L'!O37="", "", 'S&amp;L'!O37)</f>
        <is>
          <t/>
        </is>
      </c>
      <c r="DA33" s="0" t="inlineStr">
        <f aca="false">IF('S&amp;L'!P37="", "", 'S&amp;L'!P37)</f>
        <is>
          <t/>
        </is>
      </c>
      <c r="DB33" s="0" t="inlineStr">
        <f aca="false">IF('S&amp;L'!Q37="", "", 'S&amp;L'!Q37)</f>
        <is>
          <t/>
        </is>
      </c>
      <c r="DC33" s="0" t="inlineStr">
        <f aca="false">IF('S&amp;L'!R37="", "", 'S&amp;L'!R37)</f>
        <is>
          <t/>
        </is>
      </c>
      <c r="DD33" s="82" t="inlineStr">
        <f aca="false">IF('Math Scores'!E40="","",'Math Scores'!E40)</f>
        <is>
          <t/>
        </is>
      </c>
      <c r="DE33" s="84" t="n">
        <f aca="false">IF('Cover Sheet'!V36="","",'Cover Sheet'!V36)</f>
        <v>0.16</v>
      </c>
      <c r="DF33" s="84" t="inlineStr">
        <f aca="false">IF('Math Scores'!IE40="", "", 'Math Scores'!IE40)</f>
        <is>
          <t/>
        </is>
      </c>
      <c r="DG33" s="0" t="inlineStr">
        <f aca="false">IF('Math by question type'!C37="", "", 'Math by question type'!C37)</f>
        <is>
          <t/>
        </is>
      </c>
      <c r="DH33" s="84" t="inlineStr">
        <f aca="false">IF('Math by question type'!D37="", "", 'Math by question type'!D37)</f>
        <is>
          <t/>
        </is>
      </c>
      <c r="DI33" s="84" t="inlineStr">
        <f aca="false">IF('Math by question type'!E37="", "", 'Math by question type'!E37)</f>
        <is>
          <t/>
        </is>
      </c>
      <c r="DJ33" s="84" t="inlineStr">
        <f aca="false">IF('Math by question type'!F37="", "", 'Math by question type'!F37)</f>
        <is>
          <t/>
        </is>
      </c>
      <c r="DK33" s="84" t="inlineStr">
        <f aca="false">IF('Math by question type'!G37="", "", 'Math by question type'!G37)</f>
        <is>
          <t/>
        </is>
      </c>
      <c r="DL33" s="84" t="inlineStr">
        <f aca="false">IF('Math by question type'!H37="", "", 'Math by question type'!H37)</f>
        <is>
          <t/>
        </is>
      </c>
      <c r="DM33" s="84" t="n">
        <f aca="false">IF('Math by question type'!I37="", "", 'Math by question type'!I37)</f>
        <v>0.0476190476190476</v>
      </c>
      <c r="DN33" s="84" t="n">
        <f aca="false">IF('Math by question type'!J37="", "", 'Math by question type'!J37)</f>
        <v>0.32258064516129</v>
      </c>
      <c r="DO33" s="84" t="n">
        <f aca="false">IF('Math by question type'!K37="", "", 'Math by question type'!K37)</f>
        <v>0.148148148148148</v>
      </c>
      <c r="DP33" s="84" t="inlineStr">
        <f aca="false">IF('Math by question type'!L37="", "", 'Math by question type'!L37)</f>
        <is>
          <t/>
        </is>
      </c>
      <c r="DQ33" s="84" t="inlineStr">
        <f aca="false">IF('Math by question type'!M37="", "", 'Math by question type'!M37)</f>
        <is>
          <t/>
        </is>
      </c>
      <c r="DR33" s="84" t="inlineStr">
        <f aca="false">IF('Math by question type'!N37="", "", 'Math by question type'!N37)</f>
        <is>
          <t/>
        </is>
      </c>
      <c r="DS33" s="84" t="inlineStr">
        <f aca="false">IF('Math by question type'!O37="", "", 'Math by question type'!O37)</f>
        <is>
          <t/>
        </is>
      </c>
      <c r="DT33" s="84" t="inlineStr">
        <f aca="false">IF('Math by question type'!P37="", "", 'Math by question type'!P37)</f>
        <is>
          <t/>
        </is>
      </c>
      <c r="DU33" s="84" t="inlineStr">
        <f aca="false">IF('Math by question type'!Q37="", "", 'Math by question type'!Q37)</f>
        <is>
          <t/>
        </is>
      </c>
      <c r="DV33" s="84" t="inlineStr">
        <f aca="false">IF('Math by question type'!R37&lt;&gt;"",'Math by question type'!R37,'Math by question type'!U37)</f>
        <is>
          <t/>
        </is>
      </c>
      <c r="DW33" s="84" t="inlineStr">
        <f aca="false">IF('Math by question type'!S37&lt;&gt;"",'Math by question type'!S37,'Math by question type'!V37)</f>
        <is>
          <t/>
        </is>
      </c>
      <c r="DX33" s="84" t="inlineStr">
        <f aca="false">IF('Math by question type'!T37&lt;&gt;"",'Math by question type'!T37,'Math by question type'!W37)</f>
        <is>
          <t/>
        </is>
      </c>
      <c r="DY33" s="84" t="inlineStr">
        <f aca="false">IF('Math by question type'!X37&lt;&gt;"",'Math by question type'!X37,'Math by question type'!AA37)</f>
        <is>
          <t/>
        </is>
      </c>
      <c r="DZ33" s="84" t="inlineStr">
        <f aca="false">IF('Math by question type'!Y37&lt;&gt;"",'Math by question type'!Y37,'Math by question type'!AB37)</f>
        <is>
          <t/>
        </is>
      </c>
      <c r="EA33" s="84" t="inlineStr">
        <f aca="false">IF('Math by question type'!Z37&lt;&gt;"",'Math by question type'!Z37,'Math by question type'!AC37)</f>
        <is>
          <t/>
        </is>
      </c>
      <c r="EB33" s="84" t="inlineStr">
        <f aca="false">IF('Math Output by domain'!E37="", "", 'Math Output by domain'!E37)</f>
        <is>
          <t/>
        </is>
      </c>
      <c r="EC33" s="84" t="inlineStr">
        <f aca="false">IF('Math Output by domain'!F37="", "", 'Math Output by domain'!F37)</f>
        <is>
          <t/>
        </is>
      </c>
      <c r="ED33" s="84" t="inlineStr">
        <f aca="false">IF('Math Output by domain'!G37="", "", 'Math Output by domain'!G37)</f>
        <is>
          <t/>
        </is>
      </c>
      <c r="EE33" s="84" t="inlineStr">
        <f aca="false">IF('Math Output by domain'!H37="", "", 'Math Output by domain'!H37)</f>
        <is>
          <t/>
        </is>
      </c>
      <c r="EF33" s="84" t="inlineStr">
        <f aca="false">IF('Math Output by domain'!I37="", "", 'Math Output by domain'!I37)</f>
        <is>
          <t/>
        </is>
      </c>
      <c r="EG33" s="84" t="inlineStr">
        <f aca="false">IF('Math Output by domain'!J37="", "", 'Math Output by domain'!J37)</f>
        <is>
          <t/>
        </is>
      </c>
      <c r="EH33" s="84" t="inlineStr">
        <f aca="false">IF('Math Output by domain'!K37="", "", 'Math Output by domain'!K37)</f>
        <is>
          <t/>
        </is>
      </c>
      <c r="EI33" s="84" t="inlineStr">
        <f aca="false">IF('Math Output by domain'!L37="", "", 'Math Output by domain'!L37)</f>
        <is>
          <t/>
        </is>
      </c>
      <c r="EJ33" s="84" t="inlineStr">
        <f aca="false">IF('Math Output by domain'!M37="", "", 'Math Output by domain'!M37)</f>
        <is>
          <t/>
        </is>
      </c>
      <c r="EK33" s="84" t="inlineStr">
        <f aca="false">IF('Math Output by domain'!N37="", "", 'Math Output by domain'!N37)</f>
        <is>
          <t/>
        </is>
      </c>
      <c r="EL33" s="84" t="inlineStr">
        <f aca="false">IF('Math Output by domain'!O37="", "", 'Math Output by domain'!O37)</f>
        <is>
          <t/>
        </is>
      </c>
      <c r="EM33" s="84" t="n">
        <f aca="false">IF('Math Output by domain'!P37="", "", 'Math Output by domain'!P37)</f>
        <v>0.0714285714285714</v>
      </c>
      <c r="EN33" s="84" t="n">
        <f aca="false">IF('Math Output by domain'!Q37="", "", 'Math Output by domain'!Q37)</f>
        <v>0.5</v>
      </c>
      <c r="EO33" s="84" t="n">
        <f aca="false">IF('Math Output by domain'!R37="", "", 'Math Output by domain'!R37)</f>
        <v>0.153846153846154</v>
      </c>
      <c r="EP33" s="84" t="n">
        <f aca="false">IF('Math Output by domain'!S37="", "", 'Math Output by domain'!S37)</f>
        <v>0</v>
      </c>
      <c r="EQ33" s="84" t="n">
        <f aca="false">IF('Math Output by domain'!T37="", "", 'Math Output by domain'!T37)</f>
        <v>0</v>
      </c>
      <c r="ER33" s="84" t="inlineStr">
        <f aca="false">IF('Math Output by domain'!U37="", "", 'Math Output by domain'!U37)</f>
        <is>
          <t/>
        </is>
      </c>
      <c r="ES33" s="84" t="inlineStr">
        <f aca="false">IF('Math Output by domain'!V37="", "", 'Math Output by domain'!V37)</f>
        <is>
          <t/>
        </is>
      </c>
      <c r="ET33" s="84" t="inlineStr">
        <f aca="false">IF('Math Output by domain'!W37="", "", 'Math Output by domain'!W37)</f>
        <is>
          <t/>
        </is>
      </c>
      <c r="EU33" s="84" t="inlineStr">
        <f aca="false">IF('Math Output by domain'!X37="", "", 'Math Output by domain'!X37)</f>
        <is>
          <t/>
        </is>
      </c>
      <c r="EV33" s="84" t="inlineStr">
        <f aca="false">IF('Math Output by domain'!Y37="", "", 'Math Output by domain'!Y37)</f>
        <is>
          <t/>
        </is>
      </c>
      <c r="EW33" s="84" t="inlineStr">
        <f aca="false">IF('Math Output by domain'!Z37="", "", 'Math Output by domain'!Z37)</f>
        <is>
          <t/>
        </is>
      </c>
      <c r="EX33" s="84" t="inlineStr">
        <f aca="false">IF('Math Output by domain'!AA37="", "", 'Math Output by domain'!AA37)</f>
        <is>
          <t/>
        </is>
      </c>
      <c r="EY33" s="84" t="inlineStr">
        <f aca="false">IF('Math Output by domain'!AB37="", "", 'Math Output by domain'!AB37)</f>
        <is>
          <t/>
        </is>
      </c>
      <c r="EZ33" s="84" t="inlineStr">
        <f aca="false">IF('Math Output by domain'!AC37="", "", 'Math Output by domain'!AC37)</f>
        <is>
          <t/>
        </is>
      </c>
      <c r="FA33" s="84" t="inlineStr">
        <f aca="false">IF('Math Output by domain'!AD37&lt;&gt;"", 'Math Output by domain'!AD37, 'Math Output by domain'!AH37)</f>
        <is>
          <t/>
        </is>
      </c>
      <c r="FB33" s="84" t="inlineStr">
        <f aca="false">IF('Math Output by domain'!AE37&lt;&gt;"", 'Math Output by domain'!AE37, 'Math Output by domain'!AI37)</f>
        <is>
          <t/>
        </is>
      </c>
      <c r="FC33" s="84" t="inlineStr">
        <f aca="false">IF('Math Output by domain'!AF37&lt;&gt;"", 'Math Output by domain'!AF37, 'Math Output by domain'!AJ37)</f>
        <is>
          <t/>
        </is>
      </c>
      <c r="FD33" s="84" t="inlineStr">
        <f aca="false">IF('Math Output by domain'!AG37="", "", 'Math Output by domain'!AG37)</f>
        <is>
          <t/>
        </is>
      </c>
      <c r="FE33" s="84" t="inlineStr">
        <f aca="false">IF('Math Output by domain'!AK37="", "", 'Math Output by domain'!AK37)</f>
        <is>
          <t/>
        </is>
      </c>
      <c r="FF33" s="84" t="str">
        <f aca="false">IF('Math Output by domain'!AL37&lt;&gt;"",  'Math Output by domain'!AL37, 'Math Output by domain'!AQ37)</f>
        <v/>
      </c>
      <c r="FG33" s="84" t="inlineStr">
        <f aca="false">IF('Math Output by domain'!AM37="", "", 'Math Output by domain'!AM37)</f>
        <is>
          <t/>
        </is>
      </c>
      <c r="FH33" s="84" t="str">
        <f aca="false">IF('Math Output by domain'!AN37&lt;&gt;"",  'Math Output by domain'!AN37, 'Math Output by domain'!AP37)</f>
        <v/>
      </c>
      <c r="FI33" s="84" t="inlineStr">
        <f aca="false">IF('Math Output by domain'!AO37="", "", 'Math Output by domain'!AO37)</f>
        <is>
          <t/>
        </is>
      </c>
    </row>
    <row r="34" customFormat="false" ht="12.75" hidden="false" customHeight="false" outlineLevel="0" collapsed="false">
      <c r="A34" s="77" t="n">
        <f aca="false">'Cover Sheet'!A37</f>
        <v>33</v>
      </c>
      <c r="B34" s="77" t="inlineStr">
        <f aca="false">IF('Cover Sheet'!$AC$13="","",'Cover Sheet'!$AC$13)</f>
        <is>
          <t/>
        </is>
      </c>
      <c r="C34" s="77" t="str">
        <f aca="false">'Cover Sheet'!$AC$1</f>
        <v>Vivek Madinur</v>
      </c>
      <c r="D34" s="77" t="n">
        <f aca="false">'Cover Sheet'!$AE$1</f>
        <v>0</v>
      </c>
      <c r="E34" s="77" t="n">
        <f aca="false">'Cover Sheet'!$AG$1</f>
        <v>0</v>
      </c>
      <c r="F34" s="77" t="n">
        <f aca="false">'Cover Sheet'!$AI$1</f>
        <v>0</v>
      </c>
      <c r="G34" s="77" t="n">
        <f aca="false">'Cover Sheet'!$AK$1</f>
        <v>0</v>
      </c>
      <c r="H34" s="77" t="n">
        <f aca="false">'Cover Sheet'!$AC$3</f>
        <v>0</v>
      </c>
      <c r="I34" s="77" t="n">
        <f aca="false">'Cover Sheet'!$AE$3</f>
        <v>0</v>
      </c>
      <c r="J34" s="77" t="n">
        <f aca="false">'Cover Sheet'!$AG$3</f>
        <v>0</v>
      </c>
      <c r="K34" s="77" t="n">
        <f aca="false">'Cover Sheet'!$AI$3</f>
        <v>0</v>
      </c>
      <c r="L34" s="77" t="n">
        <f aca="false">'Cover Sheet'!$AK$3</f>
        <v>0</v>
      </c>
      <c r="M34" s="77" t="n">
        <f aca="false">'Cover Sheet'!$AC$2</f>
        <v>2014</v>
      </c>
      <c r="N34" s="77" t="n">
        <f aca="false">'Cover Sheet'!$AE$2</f>
        <v>0</v>
      </c>
      <c r="O34" s="77" t="n">
        <f aca="false">'Cover Sheet'!$AG$2</f>
        <v>0</v>
      </c>
      <c r="P34" s="77" t="n">
        <f aca="false">'Cover Sheet'!$AI$2</f>
        <v>0</v>
      </c>
      <c r="Q34" s="77" t="n">
        <f aca="false">'Cover Sheet'!$AK$2</f>
        <v>0</v>
      </c>
      <c r="R34" s="77" t="str">
        <f aca="false">'Cover Sheet'!$AC$5</f>
        <v>Spandana</v>
      </c>
      <c r="S34" s="77" t="str">
        <f aca="false">'Cover Sheet'!$AC$6</f>
        <v>3rd</v>
      </c>
      <c r="T34" s="77" t="str">
        <f aca="false">'Cover Sheet'!$AC$7</f>
        <v>2nd YOI</v>
      </c>
      <c r="U34" s="77" t="str">
        <f aca="false">'Cover Sheet'!$AC$8</f>
        <v>Government School - No Fees</v>
      </c>
      <c r="V34" s="77" t="n">
        <f aca="false">'Cover Sheet'!$AC$9</f>
        <v>0</v>
      </c>
      <c r="W34" s="77" t="inlineStr">
        <f aca="false">IF('Cover Sheet'!$AC$10="","",'Cover Sheet'!$AC$10)</f>
        <is>
          <t/>
        </is>
      </c>
      <c r="X34" s="78" t="inlineStr">
        <f aca="false">IF('Cover Sheet'!$Y37="","",'Cover Sheet'!$Y37)</f>
        <is>
          <t/>
        </is>
      </c>
      <c r="Y34" s="78" t="inlineStr">
        <f aca="false">IF('Cover Sheet'!$Z37="","",'Cover Sheet'!$Z37)</f>
        <is>
          <t/>
        </is>
      </c>
      <c r="Z34" s="77" t="n">
        <f aca="false">'Cover Sheet'!$AC$11</f>
        <v>0</v>
      </c>
      <c r="AA34" s="77" t="str">
        <f aca="false">IF('Cover Sheet'!$AC$12="", "", 'Cover Sheet'!$AC$12)</f>
        <v>Hyderabad</v>
      </c>
      <c r="AB34" s="77" t="inlineStr">
        <f aca="false">IF('Cover Sheet'!$AC$14="","",'Cover Sheet'!$AC$14)</f>
        <is>
          <t/>
        </is>
      </c>
      <c r="AC34" s="77" t="inlineStr">
        <f aca="false">IF('Cover Sheet'!$AC$15="","",'Cover Sheet'!$AC$15)</f>
        <is>
          <t/>
        </is>
      </c>
      <c r="AD34" s="77" t="inlineStr">
        <f aca="false">IF('Cover Sheet'!$AC$17="","",'Cover Sheet'!$AC$17)</f>
        <is>
          <t/>
        </is>
      </c>
      <c r="AE34" s="77" t="str">
        <f aca="false">IF('Cover Sheet'!$AC$4="","",'Cover Sheet'!$AC$4)</f>
        <v>vivek.madinur2014@teachforindia.org</v>
      </c>
      <c r="AF34" s="77" t="inlineStr">
        <f aca="false">IF('Cover Sheet'!$AC$20="","",'Cover Sheet'!$AC$20)</f>
        <is>
          <t/>
        </is>
      </c>
      <c r="AG34" s="77" t="str">
        <f aca="false">IF('Cover Sheet'!$AC$19="","",'Cover Sheet'!$AC$19)</f>
        <v>karthik.rapaka@teachforindia.org</v>
      </c>
      <c r="AH34" s="77" t="str">
        <f aca="false">IF('Cover Sheet'!B37="", "", 'English Scores- Leveled papers'!B39)</f>
        <v>Shankarappa</v>
      </c>
      <c r="AI34" s="77" t="str">
        <f aca="false">IF('Cover Sheet'!$B37="","",'Cover Sheet'!C37)</f>
        <v>Male</v>
      </c>
      <c r="AJ34" s="77" t="n">
        <f aca="false">IF('Cover Sheet'!$D37="","",'Cover Sheet'!D37)</f>
        <v>2</v>
      </c>
      <c r="AK34" s="77" t="inlineStr">
        <f aca="false">IF('Cover Sheet'!E37="","",'Cover Sheet'!E37)</f>
        <is>
          <t/>
        </is>
      </c>
      <c r="AL34" s="77" t="inlineStr">
        <f aca="false">IF('Cover Sheet'!F37="","",'Cover Sheet'!F37)</f>
        <is>
          <t/>
        </is>
      </c>
      <c r="AM34" s="77" t="inlineStr">
        <f aca="false">IF('Cover Sheet'!G37="","",'Cover Sheet'!G37)</f>
        <is>
          <t/>
        </is>
      </c>
      <c r="AN34" s="77" t="inlineStr">
        <f aca="false">IF('Cover Sheet'!H37="","",'Cover Sheet'!H37)</f>
        <is>
          <t/>
        </is>
      </c>
      <c r="AO34" s="77" t="inlineStr">
        <f aca="false">IF('Cover Sheet'!I37="","",'Cover Sheet'!I37)</f>
        <is>
          <t/>
        </is>
      </c>
      <c r="AP34" s="77" t="n">
        <f aca="false">IF('Cover Sheet'!J37="","",'Cover Sheet'!J37)</f>
        <v>-0.5</v>
      </c>
      <c r="AQ34" s="77" t="n">
        <f aca="false">IF('Cover Sheet'!K37="","",'Cover Sheet'!K37)</f>
        <v>-0.5</v>
      </c>
      <c r="AR34" s="77" t="inlineStr">
        <f aca="false">IF('Cover Sheet'!L37="","",'Cover Sheet'!L37)</f>
        <is>
          <t/>
        </is>
      </c>
      <c r="AS34" s="77" t="inlineStr">
        <f aca="false">IF('Cover Sheet'!M37="","",'Cover Sheet'!M37)</f>
        <is>
          <t/>
        </is>
      </c>
      <c r="AT34" s="77" t="inlineStr">
        <f aca="false">IF('Cover Sheet'!N37="","",'Cover Sheet'!N37)</f>
        <is>
          <t/>
        </is>
      </c>
      <c r="AU34" s="77" t="inlineStr">
        <f aca="false">IF('Cover Sheet'!O37="","",'Cover Sheet'!O37)</f>
        <is>
          <t/>
        </is>
      </c>
      <c r="AV34" s="77" t="inlineStr">
        <f aca="false">IF('Cover Sheet'!P37="","",'Cover Sheet'!P37)</f>
        <is>
          <t/>
        </is>
      </c>
      <c r="AW34" s="77" t="n">
        <f aca="false">IF('Cover Sheet'!Q37="","",'Cover Sheet'!Q37)</f>
        <v>0</v>
      </c>
      <c r="AX34" s="77" t="str">
        <f aca="false">IF('Cover Sheet'!R37="","",'Cover Sheet'!R37)</f>
        <v/>
      </c>
      <c r="AY34" s="77" t="str">
        <f aca="false">IF('Cover Sheet'!S37="","",'Cover Sheet'!S37)</f>
        <v/>
      </c>
      <c r="AZ34" s="79" t="n">
        <f aca="false">IF('Cover Sheet'!T37="","",'Cover Sheet'!T37)</f>
        <v>0</v>
      </c>
      <c r="BA34" s="79" t="n">
        <f aca="false">IF('Cover Sheet'!U37="","",'Cover Sheet'!U37)</f>
        <v>0.07</v>
      </c>
      <c r="BB34" s="79" t="n">
        <f aca="false">IF('Cover Sheet'!V37="","",'Cover Sheet'!V37)</f>
        <v>0.32</v>
      </c>
      <c r="BC34" s="79" t="n">
        <f aca="false">IF('Cover Sheet'!W37="","",'Cover Sheet'!W37)</f>
        <v>0.25</v>
      </c>
      <c r="BD34" s="79" t="inlineStr">
        <f aca="false">IF('Cover Sheet'!X37="","",'Cover Sheet'!X37)</f>
        <is>
          <t/>
        </is>
      </c>
      <c r="BE34" s="80" t="inlineStr">
        <f aca="false">'RC Mastery Check+Question type'!I37</f>
        <is>
          <t/>
        </is>
      </c>
      <c r="BF34" s="80" t="inlineStr">
        <f aca="false">'RC Mastery Check+Question type'!J37</f>
        <is>
          <t/>
        </is>
      </c>
      <c r="BG34" s="80" t="inlineStr">
        <f aca="false">'RC Mastery Check+Question type'!K37</f>
        <is>
          <t/>
        </is>
      </c>
      <c r="BH34" s="81" t="inlineStr">
        <f aca="false">IF('RC Mastery Check+Question type'!DR37="", "", 'RC Mastery Check+Question type'!DR37)</f>
        <is>
          <t/>
        </is>
      </c>
      <c r="BI34" s="81" t="inlineStr">
        <f aca="false">IF('RC Mastery Check+Question type'!EJ37="", "", 'RC Mastery Check+Question type'!EJ37)</f>
        <is>
          <t/>
        </is>
      </c>
      <c r="BJ34" s="81" t="inlineStr">
        <f aca="false">IF('RC Mastery Check+Question type'!EZ37="", "", 'RC Mastery Check+Question type'!EZ37)</f>
        <is>
          <t/>
        </is>
      </c>
      <c r="BK34" s="0" t="inlineStr">
        <f aca="false">'RF tracking'!C37</f>
        <is>
          <t/>
        </is>
      </c>
      <c r="BL34" s="0" t="inlineStr">
        <f aca="false">'RF tracking'!D37</f>
        <is>
          <t/>
        </is>
      </c>
      <c r="BM34" s="0" t="inlineStr">
        <f aca="false">'RF tracking'!X37</f>
        <is>
          <t/>
        </is>
      </c>
      <c r="BN34" s="0" t="inlineStr">
        <f aca="false">'RF tracking'!Y37</f>
        <is>
          <t/>
        </is>
      </c>
      <c r="BO34" s="82" t="inlineStr">
        <f aca="false">IF('RF tracking'!AQ37="", "", 'RF tracking'!AQ37)</f>
        <is>
          <t/>
        </is>
      </c>
      <c r="BP34" s="82" t="inlineStr">
        <f aca="false">'RC Mastery Check+Question type'!L37</f>
        <is>
          <t/>
        </is>
      </c>
      <c r="BQ34" s="82" t="inlineStr">
        <f aca="false">'RC Mastery Check+Question type'!M37</f>
        <is>
          <t/>
        </is>
      </c>
      <c r="BR34" s="82" t="inlineStr">
        <f aca="false">'RC Mastery Check+Question type'!N37</f>
        <is>
          <t/>
        </is>
      </c>
      <c r="BS34" s="82" t="inlineStr">
        <f aca="false">'RC Mastery Check+Question type'!O37</f>
        <is>
          <t/>
        </is>
      </c>
      <c r="BT34" s="82" t="inlineStr">
        <f aca="false">'RC Mastery Check+Question type'!P37</f>
        <is>
          <t/>
        </is>
      </c>
      <c r="BU34" s="82" t="inlineStr">
        <f aca="false">'RC Mastery Check+Question type'!Q37</f>
        <is>
          <t/>
        </is>
      </c>
      <c r="BV34" s="82" t="inlineStr">
        <f aca="false">'RC Mastery Check+Question type'!R37</f>
        <is>
          <t/>
        </is>
      </c>
      <c r="BW34" s="82" t="inlineStr">
        <f aca="false">'RC Mastery Check+Question type'!S37</f>
        <is>
          <t/>
        </is>
      </c>
      <c r="BX34" s="82" t="inlineStr">
        <f aca="false">'RC Mastery Check+Question type'!T37</f>
        <is>
          <t/>
        </is>
      </c>
      <c r="BY34" s="82" t="inlineStr">
        <f aca="false">'RC Mastery Check+Question type'!U37</f>
        <is>
          <t/>
        </is>
      </c>
      <c r="BZ34" s="82" t="inlineStr">
        <f aca="false">'RC Mastery Check+Question type'!V37</f>
        <is>
          <t/>
        </is>
      </c>
      <c r="CA34" s="82" t="inlineStr">
        <f aca="false">'RC Mastery Check+Question type'!W37</f>
        <is>
          <t/>
        </is>
      </c>
      <c r="CB34" s="82" t="inlineStr">
        <f aca="false">'RC Mastery Check+Question type'!X37</f>
        <is>
          <t/>
        </is>
      </c>
      <c r="CC34" s="83" t="str">
        <f aca="false">'RC Output Item+Section Type'!CC40</f>
        <v> </v>
      </c>
      <c r="CD34" s="83" t="str">
        <f aca="false">'RC Output Item+Section Type'!CD40</f>
        <v> </v>
      </c>
      <c r="CE34" s="83" t="str">
        <f aca="false">'RC Output Item+Section Type'!CE40</f>
        <v> </v>
      </c>
      <c r="CF34" s="83" t="str">
        <f aca="false">'RC Output Item+Section Type'!CF40</f>
        <v> </v>
      </c>
      <c r="CG34" s="83" t="str">
        <f aca="false">'RC Output Item+Section Type'!CG40</f>
        <v> </v>
      </c>
      <c r="CH34" s="83" t="str">
        <f aca="false">'RC Output Item+Section Type'!CH40</f>
        <v> </v>
      </c>
      <c r="CI34" s="83" t="str">
        <f aca="false">'RC Output Item+Section Type'!CI40</f>
        <v> </v>
      </c>
      <c r="CJ34" s="83" t="str">
        <f aca="false">'RC Output Item+Section Type'!CJ40</f>
        <v> </v>
      </c>
      <c r="CK34" s="83" t="str">
        <f aca="false">'RC Output Item+Section Type'!CK40</f>
        <v> </v>
      </c>
      <c r="CL34" s="83" t="str">
        <f aca="false">'RC Output Item+Section Type'!CL40</f>
        <v> </v>
      </c>
      <c r="CM34" s="83" t="str">
        <f aca="false">'RC Output Item+Section Type'!CM40</f>
        <v> </v>
      </c>
      <c r="CN34" s="83" t="str">
        <f aca="false">'RC Output Item+Section Type'!CN40</f>
        <v> </v>
      </c>
      <c r="CO34" s="0" t="inlineStr">
        <f aca="false">IF('S&amp;L'!B38="", "", 'S&amp;L'!B38)</f>
        <is>
          <t/>
        </is>
      </c>
      <c r="CP34" s="0" t="inlineStr">
        <f aca="false">IF('S&amp;L'!C38="", "", 'S&amp;L'!C38)</f>
        <is>
          <t/>
        </is>
      </c>
      <c r="CQ34" s="0" t="inlineStr">
        <f aca="false">IF('S&amp;L'!D38="", "", 'S&amp;L'!D38)</f>
        <is>
          <t/>
        </is>
      </c>
      <c r="CR34" s="0" t="inlineStr">
        <f aca="false">IF('S&amp;L'!E38="", "", 'S&amp;L'!E38)</f>
        <is>
          <t/>
        </is>
      </c>
      <c r="CS34" s="0" t="inlineStr">
        <f aca="false">IF('S&amp;L'!F38="", "", 'S&amp;L'!F38)</f>
        <is>
          <t/>
        </is>
      </c>
      <c r="CT34" s="0" t="inlineStr">
        <f aca="false">IF('S&amp;L'!H38="", "", 'S&amp;L'!H38)</f>
        <is>
          <t/>
        </is>
      </c>
      <c r="CU34" s="0" t="inlineStr">
        <f aca="false">IF('S&amp;L'!I38="", "", 'S&amp;L'!I38)</f>
        <is>
          <t/>
        </is>
      </c>
      <c r="CV34" s="0" t="inlineStr">
        <f aca="false">IF('S&amp;L'!J38="", "", 'S&amp;L'!J38)</f>
        <is>
          <t/>
        </is>
      </c>
      <c r="CW34" s="0" t="inlineStr">
        <f aca="false">IF('S&amp;L'!K38="", "", 'S&amp;L'!K38)</f>
        <is>
          <t/>
        </is>
      </c>
      <c r="CX34" s="0" t="inlineStr">
        <f aca="false">IF('S&amp;L'!L38="", "", 'S&amp;L'!L38)</f>
        <is>
          <t/>
        </is>
      </c>
      <c r="CY34" s="0" t="inlineStr">
        <f aca="false">IF('S&amp;L'!N38="", "", 'S&amp;L'!N38)</f>
        <is>
          <t/>
        </is>
      </c>
      <c r="CZ34" s="0" t="inlineStr">
        <f aca="false">IF('S&amp;L'!O38="", "", 'S&amp;L'!O38)</f>
        <is>
          <t/>
        </is>
      </c>
      <c r="DA34" s="0" t="inlineStr">
        <f aca="false">IF('S&amp;L'!P38="", "", 'S&amp;L'!P38)</f>
        <is>
          <t/>
        </is>
      </c>
      <c r="DB34" s="0" t="inlineStr">
        <f aca="false">IF('S&amp;L'!Q38="", "", 'S&amp;L'!Q38)</f>
        <is>
          <t/>
        </is>
      </c>
      <c r="DC34" s="0" t="inlineStr">
        <f aca="false">IF('S&amp;L'!R38="", "", 'S&amp;L'!R38)</f>
        <is>
          <t/>
        </is>
      </c>
      <c r="DD34" s="82" t="inlineStr">
        <f aca="false">IF('Math Scores'!E41="","",'Math Scores'!E41)</f>
        <is>
          <t/>
        </is>
      </c>
      <c r="DE34" s="84" t="n">
        <f aca="false">IF('Cover Sheet'!V37="","",'Cover Sheet'!V37)</f>
        <v>0.32</v>
      </c>
      <c r="DF34" s="84" t="inlineStr">
        <f aca="false">IF('Math Scores'!IE41="", "", 'Math Scores'!IE41)</f>
        <is>
          <t/>
        </is>
      </c>
      <c r="DG34" s="0" t="inlineStr">
        <f aca="false">IF('Math by question type'!C38="", "", 'Math by question type'!C38)</f>
        <is>
          <t/>
        </is>
      </c>
      <c r="DH34" s="84" t="inlineStr">
        <f aca="false">IF('Math by question type'!D38="", "", 'Math by question type'!D38)</f>
        <is>
          <t/>
        </is>
      </c>
      <c r="DI34" s="84" t="inlineStr">
        <f aca="false">IF('Math by question type'!E38="", "", 'Math by question type'!E38)</f>
        <is>
          <t/>
        </is>
      </c>
      <c r="DJ34" s="84" t="inlineStr">
        <f aca="false">IF('Math by question type'!F38="", "", 'Math by question type'!F38)</f>
        <is>
          <t/>
        </is>
      </c>
      <c r="DK34" s="84" t="inlineStr">
        <f aca="false">IF('Math by question type'!G38="", "", 'Math by question type'!G38)</f>
        <is>
          <t/>
        </is>
      </c>
      <c r="DL34" s="84" t="inlineStr">
        <f aca="false">IF('Math by question type'!H38="", "", 'Math by question type'!H38)</f>
        <is>
          <t/>
        </is>
      </c>
      <c r="DM34" s="84" t="n">
        <f aca="false">IF('Math by question type'!I38="", "", 'Math by question type'!I38)</f>
        <v>0.238095238095238</v>
      </c>
      <c r="DN34" s="84" t="n">
        <f aca="false">IF('Math by question type'!J38="", "", 'Math by question type'!J38)</f>
        <v>0.258064516129032</v>
      </c>
      <c r="DO34" s="84" t="n">
        <f aca="false">IF('Math by question type'!K38="", "", 'Math by question type'!K38)</f>
        <v>0.518518518518518</v>
      </c>
      <c r="DP34" s="84" t="inlineStr">
        <f aca="false">IF('Math by question type'!L38="", "", 'Math by question type'!L38)</f>
        <is>
          <t/>
        </is>
      </c>
      <c r="DQ34" s="84" t="inlineStr">
        <f aca="false">IF('Math by question type'!M38="", "", 'Math by question type'!M38)</f>
        <is>
          <t/>
        </is>
      </c>
      <c r="DR34" s="84" t="inlineStr">
        <f aca="false">IF('Math by question type'!N38="", "", 'Math by question type'!N38)</f>
        <is>
          <t/>
        </is>
      </c>
      <c r="DS34" s="84" t="inlineStr">
        <f aca="false">IF('Math by question type'!O38="", "", 'Math by question type'!O38)</f>
        <is>
          <t/>
        </is>
      </c>
      <c r="DT34" s="84" t="inlineStr">
        <f aca="false">IF('Math by question type'!P38="", "", 'Math by question type'!P38)</f>
        <is>
          <t/>
        </is>
      </c>
      <c r="DU34" s="84" t="inlineStr">
        <f aca="false">IF('Math by question type'!Q38="", "", 'Math by question type'!Q38)</f>
        <is>
          <t/>
        </is>
      </c>
      <c r="DV34" s="84" t="inlineStr">
        <f aca="false">IF('Math by question type'!R38&lt;&gt;"",'Math by question type'!R38,'Math by question type'!U38)</f>
        <is>
          <t/>
        </is>
      </c>
      <c r="DW34" s="84" t="inlineStr">
        <f aca="false">IF('Math by question type'!S38&lt;&gt;"",'Math by question type'!S38,'Math by question type'!V38)</f>
        <is>
          <t/>
        </is>
      </c>
      <c r="DX34" s="84" t="inlineStr">
        <f aca="false">IF('Math by question type'!T38&lt;&gt;"",'Math by question type'!T38,'Math by question type'!W38)</f>
        <is>
          <t/>
        </is>
      </c>
      <c r="DY34" s="84" t="inlineStr">
        <f aca="false">IF('Math by question type'!X38&lt;&gt;"",'Math by question type'!X38,'Math by question type'!AA38)</f>
        <is>
          <t/>
        </is>
      </c>
      <c r="DZ34" s="84" t="inlineStr">
        <f aca="false">IF('Math by question type'!Y38&lt;&gt;"",'Math by question type'!Y38,'Math by question type'!AB38)</f>
        <is>
          <t/>
        </is>
      </c>
      <c r="EA34" s="84" t="inlineStr">
        <f aca="false">IF('Math by question type'!Z38&lt;&gt;"",'Math by question type'!Z38,'Math by question type'!AC38)</f>
        <is>
          <t/>
        </is>
      </c>
      <c r="EB34" s="84" t="inlineStr">
        <f aca="false">IF('Math Output by domain'!E38="", "", 'Math Output by domain'!E38)</f>
        <is>
          <t/>
        </is>
      </c>
      <c r="EC34" s="84" t="inlineStr">
        <f aca="false">IF('Math Output by domain'!F38="", "", 'Math Output by domain'!F38)</f>
        <is>
          <t/>
        </is>
      </c>
      <c r="ED34" s="84" t="inlineStr">
        <f aca="false">IF('Math Output by domain'!G38="", "", 'Math Output by domain'!G38)</f>
        <is>
          <t/>
        </is>
      </c>
      <c r="EE34" s="84" t="inlineStr">
        <f aca="false">IF('Math Output by domain'!H38="", "", 'Math Output by domain'!H38)</f>
        <is>
          <t/>
        </is>
      </c>
      <c r="EF34" s="84" t="inlineStr">
        <f aca="false">IF('Math Output by domain'!I38="", "", 'Math Output by domain'!I38)</f>
        <is>
          <t/>
        </is>
      </c>
      <c r="EG34" s="84" t="inlineStr">
        <f aca="false">IF('Math Output by domain'!J38="", "", 'Math Output by domain'!J38)</f>
        <is>
          <t/>
        </is>
      </c>
      <c r="EH34" s="84" t="inlineStr">
        <f aca="false">IF('Math Output by domain'!K38="", "", 'Math Output by domain'!K38)</f>
        <is>
          <t/>
        </is>
      </c>
      <c r="EI34" s="84" t="inlineStr">
        <f aca="false">IF('Math Output by domain'!L38="", "", 'Math Output by domain'!L38)</f>
        <is>
          <t/>
        </is>
      </c>
      <c r="EJ34" s="84" t="inlineStr">
        <f aca="false">IF('Math Output by domain'!M38="", "", 'Math Output by domain'!M38)</f>
        <is>
          <t/>
        </is>
      </c>
      <c r="EK34" s="84" t="inlineStr">
        <f aca="false">IF('Math Output by domain'!N38="", "", 'Math Output by domain'!N38)</f>
        <is>
          <t/>
        </is>
      </c>
      <c r="EL34" s="84" t="inlineStr">
        <f aca="false">IF('Math Output by domain'!O38="", "", 'Math Output by domain'!O38)</f>
        <is>
          <t/>
        </is>
      </c>
      <c r="EM34" s="84" t="n">
        <f aca="false">IF('Math Output by domain'!P38="", "", 'Math Output by domain'!P38)</f>
        <v>0.25</v>
      </c>
      <c r="EN34" s="84" t="n">
        <f aca="false">IF('Math Output by domain'!Q38="", "", 'Math Output by domain'!Q38)</f>
        <v>0.5</v>
      </c>
      <c r="EO34" s="84" t="n">
        <f aca="false">IF('Math Output by domain'!R38="", "", 'Math Output by domain'!R38)</f>
        <v>0.230769230769231</v>
      </c>
      <c r="EP34" s="84" t="n">
        <f aca="false">IF('Math Output by domain'!S38="", "", 'Math Output by domain'!S38)</f>
        <v>0</v>
      </c>
      <c r="EQ34" s="84" t="n">
        <f aca="false">IF('Math Output by domain'!T38="", "", 'Math Output by domain'!T38)</f>
        <v>0.375</v>
      </c>
      <c r="ER34" s="84" t="inlineStr">
        <f aca="false">IF('Math Output by domain'!U38="", "", 'Math Output by domain'!U38)</f>
        <is>
          <t/>
        </is>
      </c>
      <c r="ES34" s="84" t="inlineStr">
        <f aca="false">IF('Math Output by domain'!V38="", "", 'Math Output by domain'!V38)</f>
        <is>
          <t/>
        </is>
      </c>
      <c r="ET34" s="84" t="inlineStr">
        <f aca="false">IF('Math Output by domain'!W38="", "", 'Math Output by domain'!W38)</f>
        <is>
          <t/>
        </is>
      </c>
      <c r="EU34" s="84" t="inlineStr">
        <f aca="false">IF('Math Output by domain'!X38="", "", 'Math Output by domain'!X38)</f>
        <is>
          <t/>
        </is>
      </c>
      <c r="EV34" s="84" t="inlineStr">
        <f aca="false">IF('Math Output by domain'!Y38="", "", 'Math Output by domain'!Y38)</f>
        <is>
          <t/>
        </is>
      </c>
      <c r="EW34" s="84" t="inlineStr">
        <f aca="false">IF('Math Output by domain'!Z38="", "", 'Math Output by domain'!Z38)</f>
        <is>
          <t/>
        </is>
      </c>
      <c r="EX34" s="84" t="inlineStr">
        <f aca="false">IF('Math Output by domain'!AA38="", "", 'Math Output by domain'!AA38)</f>
        <is>
          <t/>
        </is>
      </c>
      <c r="EY34" s="84" t="inlineStr">
        <f aca="false">IF('Math Output by domain'!AB38="", "", 'Math Output by domain'!AB38)</f>
        <is>
          <t/>
        </is>
      </c>
      <c r="EZ34" s="84" t="inlineStr">
        <f aca="false">IF('Math Output by domain'!AC38="", "", 'Math Output by domain'!AC38)</f>
        <is>
          <t/>
        </is>
      </c>
      <c r="FA34" s="84" t="inlineStr">
        <f aca="false">IF('Math Output by domain'!AD38&lt;&gt;"", 'Math Output by domain'!AD38, 'Math Output by domain'!AH38)</f>
        <is>
          <t/>
        </is>
      </c>
      <c r="FB34" s="84" t="inlineStr">
        <f aca="false">IF('Math Output by domain'!AE38&lt;&gt;"", 'Math Output by domain'!AE38, 'Math Output by domain'!AI38)</f>
        <is>
          <t/>
        </is>
      </c>
      <c r="FC34" s="84" t="inlineStr">
        <f aca="false">IF('Math Output by domain'!AF38&lt;&gt;"", 'Math Output by domain'!AF38, 'Math Output by domain'!AJ38)</f>
        <is>
          <t/>
        </is>
      </c>
      <c r="FD34" s="84" t="inlineStr">
        <f aca="false">IF('Math Output by domain'!AG38="", "", 'Math Output by domain'!AG38)</f>
        <is>
          <t/>
        </is>
      </c>
      <c r="FE34" s="84" t="inlineStr">
        <f aca="false">IF('Math Output by domain'!AK38="", "", 'Math Output by domain'!AK38)</f>
        <is>
          <t/>
        </is>
      </c>
      <c r="FF34" s="84" t="str">
        <f aca="false">IF('Math Output by domain'!AL38&lt;&gt;"",  'Math Output by domain'!AL38, 'Math Output by domain'!AQ38)</f>
        <v/>
      </c>
      <c r="FG34" s="84" t="inlineStr">
        <f aca="false">IF('Math Output by domain'!AM38="", "", 'Math Output by domain'!AM38)</f>
        <is>
          <t/>
        </is>
      </c>
      <c r="FH34" s="84" t="str">
        <f aca="false">IF('Math Output by domain'!AN38&lt;&gt;"",  'Math Output by domain'!AN38, 'Math Output by domain'!AP38)</f>
        <v/>
      </c>
      <c r="FI34" s="84" t="inlineStr">
        <f aca="false">IF('Math Output by domain'!AO38="", "", 'Math Output by domain'!AO38)</f>
        <is>
          <t/>
        </is>
      </c>
    </row>
    <row r="35" customFormat="false" ht="12.75" hidden="false" customHeight="false" outlineLevel="0" collapsed="false">
      <c r="A35" s="77" t="n">
        <f aca="false">'Cover Sheet'!A38</f>
        <v>34</v>
      </c>
      <c r="B35" s="77" t="inlineStr">
        <f aca="false">IF('Cover Sheet'!$AC$13="","",'Cover Sheet'!$AC$13)</f>
        <is>
          <t/>
        </is>
      </c>
      <c r="C35" s="77" t="str">
        <f aca="false">'Cover Sheet'!$AC$1</f>
        <v>Vivek Madinur</v>
      </c>
      <c r="D35" s="77" t="n">
        <f aca="false">'Cover Sheet'!$AE$1</f>
        <v>0</v>
      </c>
      <c r="E35" s="77" t="n">
        <f aca="false">'Cover Sheet'!$AG$1</f>
        <v>0</v>
      </c>
      <c r="F35" s="77" t="n">
        <f aca="false">'Cover Sheet'!$AI$1</f>
        <v>0</v>
      </c>
      <c r="G35" s="77" t="n">
        <f aca="false">'Cover Sheet'!$AK$1</f>
        <v>0</v>
      </c>
      <c r="H35" s="77" t="n">
        <f aca="false">'Cover Sheet'!$AC$3</f>
        <v>0</v>
      </c>
      <c r="I35" s="77" t="n">
        <f aca="false">'Cover Sheet'!$AE$3</f>
        <v>0</v>
      </c>
      <c r="J35" s="77" t="n">
        <f aca="false">'Cover Sheet'!$AG$3</f>
        <v>0</v>
      </c>
      <c r="K35" s="77" t="n">
        <f aca="false">'Cover Sheet'!$AI$3</f>
        <v>0</v>
      </c>
      <c r="L35" s="77" t="n">
        <f aca="false">'Cover Sheet'!$AK$3</f>
        <v>0</v>
      </c>
      <c r="M35" s="77" t="n">
        <f aca="false">'Cover Sheet'!$AC$2</f>
        <v>2014</v>
      </c>
      <c r="N35" s="77" t="n">
        <f aca="false">'Cover Sheet'!$AE$2</f>
        <v>0</v>
      </c>
      <c r="O35" s="77" t="n">
        <f aca="false">'Cover Sheet'!$AG$2</f>
        <v>0</v>
      </c>
      <c r="P35" s="77" t="n">
        <f aca="false">'Cover Sheet'!$AI$2</f>
        <v>0</v>
      </c>
      <c r="Q35" s="77" t="n">
        <f aca="false">'Cover Sheet'!$AK$2</f>
        <v>0</v>
      </c>
      <c r="R35" s="77" t="str">
        <f aca="false">'Cover Sheet'!$AC$5</f>
        <v>Spandana</v>
      </c>
      <c r="S35" s="77" t="str">
        <f aca="false">'Cover Sheet'!$AC$6</f>
        <v>3rd</v>
      </c>
      <c r="T35" s="77" t="str">
        <f aca="false">'Cover Sheet'!$AC$7</f>
        <v>2nd YOI</v>
      </c>
      <c r="U35" s="77" t="str">
        <f aca="false">'Cover Sheet'!$AC$8</f>
        <v>Government School - No Fees</v>
      </c>
      <c r="V35" s="77" t="n">
        <f aca="false">'Cover Sheet'!$AC$9</f>
        <v>0</v>
      </c>
      <c r="W35" s="77" t="inlineStr">
        <f aca="false">IF('Cover Sheet'!$AC$10="","",'Cover Sheet'!$AC$10)</f>
        <is>
          <t/>
        </is>
      </c>
      <c r="X35" s="78" t="inlineStr">
        <f aca="false">IF('Cover Sheet'!$Y38="","",'Cover Sheet'!$Y38)</f>
        <is>
          <t/>
        </is>
      </c>
      <c r="Y35" s="78" t="inlineStr">
        <f aca="false">IF('Cover Sheet'!$Z38="","",'Cover Sheet'!$Z38)</f>
        <is>
          <t/>
        </is>
      </c>
      <c r="Z35" s="77" t="n">
        <f aca="false">'Cover Sheet'!$AC$11</f>
        <v>0</v>
      </c>
      <c r="AA35" s="77" t="str">
        <f aca="false">IF('Cover Sheet'!$AC$12="", "", 'Cover Sheet'!$AC$12)</f>
        <v>Hyderabad</v>
      </c>
      <c r="AB35" s="77" t="inlineStr">
        <f aca="false">IF('Cover Sheet'!$AC$14="","",'Cover Sheet'!$AC$14)</f>
        <is>
          <t/>
        </is>
      </c>
      <c r="AC35" s="77" t="inlineStr">
        <f aca="false">IF('Cover Sheet'!$AC$15="","",'Cover Sheet'!$AC$15)</f>
        <is>
          <t/>
        </is>
      </c>
      <c r="AD35" s="77" t="inlineStr">
        <f aca="false">IF('Cover Sheet'!$AC$17="","",'Cover Sheet'!$AC$17)</f>
        <is>
          <t/>
        </is>
      </c>
      <c r="AE35" s="77" t="str">
        <f aca="false">IF('Cover Sheet'!$AC$4="","",'Cover Sheet'!$AC$4)</f>
        <v>vivek.madinur2014@teachforindia.org</v>
      </c>
      <c r="AF35" s="77" t="inlineStr">
        <f aca="false">IF('Cover Sheet'!$AC$20="","",'Cover Sheet'!$AC$20)</f>
        <is>
          <t/>
        </is>
      </c>
      <c r="AG35" s="77" t="str">
        <f aca="false">IF('Cover Sheet'!$AC$19="","",'Cover Sheet'!$AC$19)</f>
        <v>karthik.rapaka@teachforindia.org</v>
      </c>
      <c r="AH35" s="77" t="str">
        <f aca="false">IF('Cover Sheet'!B38="", "", 'English Scores- Leveled papers'!B40)</f>
        <v>Shashank</v>
      </c>
      <c r="AI35" s="77" t="str">
        <f aca="false">IF('Cover Sheet'!$B38="","",'Cover Sheet'!C38)</f>
        <v>Male</v>
      </c>
      <c r="AJ35" s="77" t="n">
        <f aca="false">IF('Cover Sheet'!$D38="","",'Cover Sheet'!D38)</f>
        <v>2</v>
      </c>
      <c r="AK35" s="77" t="inlineStr">
        <f aca="false">IF('Cover Sheet'!E38="","",'Cover Sheet'!E38)</f>
        <is>
          <t/>
        </is>
      </c>
      <c r="AL35" s="77" t="inlineStr">
        <f aca="false">IF('Cover Sheet'!F38="","",'Cover Sheet'!F38)</f>
        <is>
          <t/>
        </is>
      </c>
      <c r="AM35" s="77" t="inlineStr">
        <f aca="false">IF('Cover Sheet'!G38="","",'Cover Sheet'!G38)</f>
        <is>
          <t/>
        </is>
      </c>
      <c r="AN35" s="77" t="inlineStr">
        <f aca="false">IF('Cover Sheet'!H38="","",'Cover Sheet'!H38)</f>
        <is>
          <t/>
        </is>
      </c>
      <c r="AO35" s="77" t="inlineStr">
        <f aca="false">IF('Cover Sheet'!I38="","",'Cover Sheet'!I38)</f>
        <is>
          <t/>
        </is>
      </c>
      <c r="AP35" s="77" t="n">
        <f aca="false">IF('Cover Sheet'!J38="","",'Cover Sheet'!J38)</f>
        <v>0.5</v>
      </c>
      <c r="AQ35" s="77" t="n">
        <f aca="false">IF('Cover Sheet'!K38="","",'Cover Sheet'!K38)</f>
        <v>0.2</v>
      </c>
      <c r="AR35" s="77" t="n">
        <f aca="false">IF('Cover Sheet'!L38="","",'Cover Sheet'!L38)</f>
        <v>0.5</v>
      </c>
      <c r="AS35" s="77" t="n">
        <f aca="false">IF('Cover Sheet'!M38="","",'Cover Sheet'!M38)</f>
        <v>0.8</v>
      </c>
      <c r="AT35" s="77" t="n">
        <f aca="false">IF('Cover Sheet'!N38="","",'Cover Sheet'!N38)</f>
        <v>1</v>
      </c>
      <c r="AU35" s="77" t="inlineStr">
        <f aca="false">IF('Cover Sheet'!O38="","",'Cover Sheet'!O38)</f>
        <is>
          <t/>
        </is>
      </c>
      <c r="AV35" s="77" t="inlineStr">
        <f aca="false">IF('Cover Sheet'!P38="","",'Cover Sheet'!P38)</f>
        <is>
          <t/>
        </is>
      </c>
      <c r="AW35" s="77" t="inlineStr">
        <f aca="false">IF('Cover Sheet'!Q38="","",'Cover Sheet'!Q38)</f>
        <is>
          <t/>
        </is>
      </c>
      <c r="AX35" s="77" t="n">
        <f aca="false">IF('Cover Sheet'!R38="","",'Cover Sheet'!R38)</f>
        <v>1.08333333333333</v>
      </c>
      <c r="AY35" s="77" t="str">
        <f aca="false">IF('Cover Sheet'!S38="","",'Cover Sheet'!S38)</f>
        <v/>
      </c>
      <c r="AZ35" s="79" t="n">
        <f aca="false">IF('Cover Sheet'!T38="","",'Cover Sheet'!T38)</f>
        <v>0.08</v>
      </c>
      <c r="BA35" s="79" t="n">
        <f aca="false">IF('Cover Sheet'!U38="","",'Cover Sheet'!U38)</f>
        <v>0.12</v>
      </c>
      <c r="BB35" s="79" t="n">
        <f aca="false">IF('Cover Sheet'!V38="","",'Cover Sheet'!V38)</f>
        <v>0.44</v>
      </c>
      <c r="BC35" s="79" t="n">
        <f aca="false">IF('Cover Sheet'!W38="","",'Cover Sheet'!W38)</f>
        <v>0.32</v>
      </c>
      <c r="BD35" s="79" t="inlineStr">
        <f aca="false">IF('Cover Sheet'!X38="","",'Cover Sheet'!X38)</f>
        <is>
          <t/>
        </is>
      </c>
      <c r="BE35" s="80" t="n">
        <f aca="false">'RC Mastery Check+Question type'!I38</f>
        <v>0.8</v>
      </c>
      <c r="BF35" s="80" t="n">
        <f aca="false">'RC Mastery Check+Question type'!J38</f>
        <v>0.6</v>
      </c>
      <c r="BG35" s="80" t="n">
        <f aca="false">'RC Mastery Check+Question type'!K38</f>
        <v>0.9</v>
      </c>
      <c r="BH35" s="81" t="inlineStr">
        <f aca="false">IF('RC Mastery Check+Question type'!DR38="", "", 'RC Mastery Check+Question type'!DR38)</f>
        <is>
          <t/>
        </is>
      </c>
      <c r="BI35" s="81" t="inlineStr">
        <f aca="false">IF('RC Mastery Check+Question type'!EJ38="", "", 'RC Mastery Check+Question type'!EJ38)</f>
        <is>
          <t/>
        </is>
      </c>
      <c r="BJ35" s="81" t="inlineStr">
        <f aca="false">IF('RC Mastery Check+Question type'!EZ38="", "", 'RC Mastery Check+Question type'!EZ38)</f>
        <is>
          <t/>
        </is>
      </c>
      <c r="BK35" s="0" t="inlineStr">
        <f aca="false">'RF tracking'!C38</f>
        <is>
          <t/>
        </is>
      </c>
      <c r="BL35" s="0" t="inlineStr">
        <f aca="false">'RF tracking'!D38</f>
        <is>
          <t/>
        </is>
      </c>
      <c r="BM35" s="0" t="inlineStr">
        <f aca="false">'RF tracking'!X38</f>
        <is>
          <t/>
        </is>
      </c>
      <c r="BN35" s="0" t="inlineStr">
        <f aca="false">'RF tracking'!Y38</f>
        <is>
          <t/>
        </is>
      </c>
      <c r="BO35" s="82" t="inlineStr">
        <f aca="false">IF('RF tracking'!AQ38="", "", 'RF tracking'!AQ38)</f>
        <is>
          <t/>
        </is>
      </c>
      <c r="BP35" s="82" t="str">
        <f aca="false">'RC Mastery Check+Question type'!L38</f>
        <v/>
      </c>
      <c r="BQ35" s="82" t="str">
        <f aca="false">'RC Mastery Check+Question type'!M38</f>
        <v/>
      </c>
      <c r="BR35" s="82" t="n">
        <f aca="false">'RC Mastery Check+Question type'!N38</f>
        <v>0.9</v>
      </c>
      <c r="BS35" s="82" t="n">
        <f aca="false">'RC Mastery Check+Question type'!O38</f>
        <v>0.8</v>
      </c>
      <c r="BT35" s="82" t="n">
        <f aca="false">'RC Mastery Check+Question type'!P38</f>
        <v>0.6</v>
      </c>
      <c r="BU35" s="82" t="str">
        <f aca="false">'RC Mastery Check+Question type'!Q38</f>
        <v/>
      </c>
      <c r="BV35" s="82" t="str">
        <f aca="false">'RC Mastery Check+Question type'!R38</f>
        <v/>
      </c>
      <c r="BW35" s="82" t="str">
        <f aca="false">'RC Mastery Check+Question type'!S38</f>
        <v/>
      </c>
      <c r="BX35" s="82" t="str">
        <f aca="false">'RC Mastery Check+Question type'!T38</f>
        <v/>
      </c>
      <c r="BY35" s="82" t="str">
        <f aca="false">'RC Mastery Check+Question type'!U38</f>
        <v/>
      </c>
      <c r="BZ35" s="82" t="str">
        <f aca="false">'RC Mastery Check+Question type'!V38</f>
        <v/>
      </c>
      <c r="CA35" s="82" t="str">
        <f aca="false">'RC Mastery Check+Question type'!W38</f>
        <v/>
      </c>
      <c r="CB35" s="82" t="str">
        <f aca="false">'RC Mastery Check+Question type'!X38</f>
        <v/>
      </c>
      <c r="CC35" s="83" t="str">
        <f aca="false">'RC Output Item+Section Type'!CC41</f>
        <v> </v>
      </c>
      <c r="CD35" s="83" t="str">
        <f aca="false">'RC Output Item+Section Type'!CD41</f>
        <v> </v>
      </c>
      <c r="CE35" s="83" t="str">
        <f aca="false">'RC Output Item+Section Type'!CE41</f>
        <v> </v>
      </c>
      <c r="CF35" s="83" t="str">
        <f aca="false">'RC Output Item+Section Type'!CF41</f>
        <v> </v>
      </c>
      <c r="CG35" s="83" t="str">
        <f aca="false">'RC Output Item+Section Type'!CG41</f>
        <v> </v>
      </c>
      <c r="CH35" s="83" t="str">
        <f aca="false">'RC Output Item+Section Type'!CH41</f>
        <v> </v>
      </c>
      <c r="CI35" s="83" t="str">
        <f aca="false">'RC Output Item+Section Type'!CI41</f>
        <v> </v>
      </c>
      <c r="CJ35" s="83" t="str">
        <f aca="false">'RC Output Item+Section Type'!CJ41</f>
        <v> </v>
      </c>
      <c r="CK35" s="83" t="str">
        <f aca="false">'RC Output Item+Section Type'!CK41</f>
        <v> </v>
      </c>
      <c r="CL35" s="83" t="str">
        <f aca="false">'RC Output Item+Section Type'!CL41</f>
        <v> </v>
      </c>
      <c r="CM35" s="83" t="str">
        <f aca="false">'RC Output Item+Section Type'!CM41</f>
        <v> </v>
      </c>
      <c r="CN35" s="83" t="str">
        <f aca="false">'RC Output Item+Section Type'!CN41</f>
        <v> </v>
      </c>
      <c r="CO35" s="0" t="inlineStr">
        <f aca="false">IF('S&amp;L'!B39="", "", 'S&amp;L'!B39)</f>
        <is>
          <t/>
        </is>
      </c>
      <c r="CP35" s="0" t="inlineStr">
        <f aca="false">IF('S&amp;L'!C39="", "", 'S&amp;L'!C39)</f>
        <is>
          <t/>
        </is>
      </c>
      <c r="CQ35" s="0" t="inlineStr">
        <f aca="false">IF('S&amp;L'!D39="", "", 'S&amp;L'!D39)</f>
        <is>
          <t/>
        </is>
      </c>
      <c r="CR35" s="0" t="inlineStr">
        <f aca="false">IF('S&amp;L'!E39="", "", 'S&amp;L'!E39)</f>
        <is>
          <t/>
        </is>
      </c>
      <c r="CS35" s="0" t="inlineStr">
        <f aca="false">IF('S&amp;L'!F39="", "", 'S&amp;L'!F39)</f>
        <is>
          <t/>
        </is>
      </c>
      <c r="CT35" s="0" t="inlineStr">
        <f aca="false">IF('S&amp;L'!H39="", "", 'S&amp;L'!H39)</f>
        <is>
          <t/>
        </is>
      </c>
      <c r="CU35" s="0" t="inlineStr">
        <f aca="false">IF('S&amp;L'!I39="", "", 'S&amp;L'!I39)</f>
        <is>
          <t/>
        </is>
      </c>
      <c r="CV35" s="0" t="inlineStr">
        <f aca="false">IF('S&amp;L'!J39="", "", 'S&amp;L'!J39)</f>
        <is>
          <t/>
        </is>
      </c>
      <c r="CW35" s="0" t="inlineStr">
        <f aca="false">IF('S&amp;L'!K39="", "", 'S&amp;L'!K39)</f>
        <is>
          <t/>
        </is>
      </c>
      <c r="CX35" s="0" t="inlineStr">
        <f aca="false">IF('S&amp;L'!L39="", "", 'S&amp;L'!L39)</f>
        <is>
          <t/>
        </is>
      </c>
      <c r="CY35" s="0" t="inlineStr">
        <f aca="false">IF('S&amp;L'!N39="", "", 'S&amp;L'!N39)</f>
        <is>
          <t/>
        </is>
      </c>
      <c r="CZ35" s="0" t="inlineStr">
        <f aca="false">IF('S&amp;L'!O39="", "", 'S&amp;L'!O39)</f>
        <is>
          <t/>
        </is>
      </c>
      <c r="DA35" s="0" t="inlineStr">
        <f aca="false">IF('S&amp;L'!P39="", "", 'S&amp;L'!P39)</f>
        <is>
          <t/>
        </is>
      </c>
      <c r="DB35" s="0" t="inlineStr">
        <f aca="false">IF('S&amp;L'!Q39="", "", 'S&amp;L'!Q39)</f>
        <is>
          <t/>
        </is>
      </c>
      <c r="DC35" s="0" t="inlineStr">
        <f aca="false">IF('S&amp;L'!R39="", "", 'S&amp;L'!R39)</f>
        <is>
          <t/>
        </is>
      </c>
      <c r="DD35" s="82" t="inlineStr">
        <f aca="false">IF('Math Scores'!E42="","",'Math Scores'!E42)</f>
        <is>
          <t/>
        </is>
      </c>
      <c r="DE35" s="84" t="n">
        <f aca="false">IF('Cover Sheet'!V38="","",'Cover Sheet'!V38)</f>
        <v>0.44</v>
      </c>
      <c r="DF35" s="84" t="inlineStr">
        <f aca="false">IF('Math Scores'!IE42="", "", 'Math Scores'!IE42)</f>
        <is>
          <t/>
        </is>
      </c>
      <c r="DG35" s="0" t="inlineStr">
        <f aca="false">IF('Math by question type'!C39="", "", 'Math by question type'!C39)</f>
        <is>
          <t/>
        </is>
      </c>
      <c r="DH35" s="84" t="inlineStr">
        <f aca="false">IF('Math by question type'!D39="", "", 'Math by question type'!D39)</f>
        <is>
          <t/>
        </is>
      </c>
      <c r="DI35" s="84" t="inlineStr">
        <f aca="false">IF('Math by question type'!E39="", "", 'Math by question type'!E39)</f>
        <is>
          <t/>
        </is>
      </c>
      <c r="DJ35" s="84" t="inlineStr">
        <f aca="false">IF('Math by question type'!F39="", "", 'Math by question type'!F39)</f>
        <is>
          <t/>
        </is>
      </c>
      <c r="DK35" s="84" t="inlineStr">
        <f aca="false">IF('Math by question type'!G39="", "", 'Math by question type'!G39)</f>
        <is>
          <t/>
        </is>
      </c>
      <c r="DL35" s="84" t="inlineStr">
        <f aca="false">IF('Math by question type'!H39="", "", 'Math by question type'!H39)</f>
        <is>
          <t/>
        </is>
      </c>
      <c r="DM35" s="84" t="n">
        <f aca="false">IF('Math by question type'!I39="", "", 'Math by question type'!I39)</f>
        <v>0.452380952380952</v>
      </c>
      <c r="DN35" s="84" t="n">
        <f aca="false">IF('Math by question type'!J39="", "", 'Math by question type'!J39)</f>
        <v>0.516129032258065</v>
      </c>
      <c r="DO35" s="84" t="n">
        <f aca="false">IF('Math by question type'!K39="", "", 'Math by question type'!K39)</f>
        <v>0.333333333333333</v>
      </c>
      <c r="DP35" s="84" t="inlineStr">
        <f aca="false">IF('Math by question type'!L39="", "", 'Math by question type'!L39)</f>
        <is>
          <t/>
        </is>
      </c>
      <c r="DQ35" s="84" t="inlineStr">
        <f aca="false">IF('Math by question type'!M39="", "", 'Math by question type'!M39)</f>
        <is>
          <t/>
        </is>
      </c>
      <c r="DR35" s="84" t="inlineStr">
        <f aca="false">IF('Math by question type'!N39="", "", 'Math by question type'!N39)</f>
        <is>
          <t/>
        </is>
      </c>
      <c r="DS35" s="84" t="inlineStr">
        <f aca="false">IF('Math by question type'!O39="", "", 'Math by question type'!O39)</f>
        <is>
          <t/>
        </is>
      </c>
      <c r="DT35" s="84" t="inlineStr">
        <f aca="false">IF('Math by question type'!P39="", "", 'Math by question type'!P39)</f>
        <is>
          <t/>
        </is>
      </c>
      <c r="DU35" s="84" t="inlineStr">
        <f aca="false">IF('Math by question type'!Q39="", "", 'Math by question type'!Q39)</f>
        <is>
          <t/>
        </is>
      </c>
      <c r="DV35" s="84" t="inlineStr">
        <f aca="false">IF('Math by question type'!R39&lt;&gt;"",'Math by question type'!R39,'Math by question type'!U39)</f>
        <is>
          <t/>
        </is>
      </c>
      <c r="DW35" s="84" t="inlineStr">
        <f aca="false">IF('Math by question type'!S39&lt;&gt;"",'Math by question type'!S39,'Math by question type'!V39)</f>
        <is>
          <t/>
        </is>
      </c>
      <c r="DX35" s="84" t="inlineStr">
        <f aca="false">IF('Math by question type'!T39&lt;&gt;"",'Math by question type'!T39,'Math by question type'!W39)</f>
        <is>
          <t/>
        </is>
      </c>
      <c r="DY35" s="84" t="inlineStr">
        <f aca="false">IF('Math by question type'!X39&lt;&gt;"",'Math by question type'!X39,'Math by question type'!AA39)</f>
        <is>
          <t/>
        </is>
      </c>
      <c r="DZ35" s="84" t="inlineStr">
        <f aca="false">IF('Math by question type'!Y39&lt;&gt;"",'Math by question type'!Y39,'Math by question type'!AB39)</f>
        <is>
          <t/>
        </is>
      </c>
      <c r="EA35" s="84" t="inlineStr">
        <f aca="false">IF('Math by question type'!Z39&lt;&gt;"",'Math by question type'!Z39,'Math by question type'!AC39)</f>
        <is>
          <t/>
        </is>
      </c>
      <c r="EB35" s="84" t="inlineStr">
        <f aca="false">IF('Math Output by domain'!E39="", "", 'Math Output by domain'!E39)</f>
        <is>
          <t/>
        </is>
      </c>
      <c r="EC35" s="84" t="inlineStr">
        <f aca="false">IF('Math Output by domain'!F39="", "", 'Math Output by domain'!F39)</f>
        <is>
          <t/>
        </is>
      </c>
      <c r="ED35" s="84" t="inlineStr">
        <f aca="false">IF('Math Output by domain'!G39="", "", 'Math Output by domain'!G39)</f>
        <is>
          <t/>
        </is>
      </c>
      <c r="EE35" s="84" t="inlineStr">
        <f aca="false">IF('Math Output by domain'!H39="", "", 'Math Output by domain'!H39)</f>
        <is>
          <t/>
        </is>
      </c>
      <c r="EF35" s="84" t="inlineStr">
        <f aca="false">IF('Math Output by domain'!I39="", "", 'Math Output by domain'!I39)</f>
        <is>
          <t/>
        </is>
      </c>
      <c r="EG35" s="84" t="inlineStr">
        <f aca="false">IF('Math Output by domain'!J39="", "", 'Math Output by domain'!J39)</f>
        <is>
          <t/>
        </is>
      </c>
      <c r="EH35" s="84" t="inlineStr">
        <f aca="false">IF('Math Output by domain'!K39="", "", 'Math Output by domain'!K39)</f>
        <is>
          <t/>
        </is>
      </c>
      <c r="EI35" s="84" t="inlineStr">
        <f aca="false">IF('Math Output by domain'!L39="", "", 'Math Output by domain'!L39)</f>
        <is>
          <t/>
        </is>
      </c>
      <c r="EJ35" s="84" t="inlineStr">
        <f aca="false">IF('Math Output by domain'!M39="", "", 'Math Output by domain'!M39)</f>
        <is>
          <t/>
        </is>
      </c>
      <c r="EK35" s="84" t="inlineStr">
        <f aca="false">IF('Math Output by domain'!N39="", "", 'Math Output by domain'!N39)</f>
        <is>
          <t/>
        </is>
      </c>
      <c r="EL35" s="84" t="inlineStr">
        <f aca="false">IF('Math Output by domain'!O39="", "", 'Math Output by domain'!O39)</f>
        <is>
          <t/>
        </is>
      </c>
      <c r="EM35" s="84" t="n">
        <f aca="false">IF('Math Output by domain'!P39="", "", 'Math Output by domain'!P39)</f>
        <v>0.464285714285714</v>
      </c>
      <c r="EN35" s="84" t="n">
        <f aca="false">IF('Math Output by domain'!Q39="", "", 'Math Output by domain'!Q39)</f>
        <v>0.4</v>
      </c>
      <c r="EO35" s="84" t="n">
        <f aca="false">IF('Math Output by domain'!R39="", "", 'Math Output by domain'!R39)</f>
        <v>0.346153846153846</v>
      </c>
      <c r="EP35" s="84" t="n">
        <f aca="false">IF('Math Output by domain'!S39="", "", 'Math Output by domain'!S39)</f>
        <v>0</v>
      </c>
      <c r="EQ35" s="84" t="n">
        <f aca="false">IF('Math Output by domain'!T39="", "", 'Math Output by domain'!T39)</f>
        <v>0.583333333333333</v>
      </c>
      <c r="ER35" s="84" t="inlineStr">
        <f aca="false">IF('Math Output by domain'!U39="", "", 'Math Output by domain'!U39)</f>
        <is>
          <t/>
        </is>
      </c>
      <c r="ES35" s="84" t="inlineStr">
        <f aca="false">IF('Math Output by domain'!V39="", "", 'Math Output by domain'!V39)</f>
        <is>
          <t/>
        </is>
      </c>
      <c r="ET35" s="84" t="inlineStr">
        <f aca="false">IF('Math Output by domain'!W39="", "", 'Math Output by domain'!W39)</f>
        <is>
          <t/>
        </is>
      </c>
      <c r="EU35" s="84" t="inlineStr">
        <f aca="false">IF('Math Output by domain'!X39="", "", 'Math Output by domain'!X39)</f>
        <is>
          <t/>
        </is>
      </c>
      <c r="EV35" s="84" t="inlineStr">
        <f aca="false">IF('Math Output by domain'!Y39="", "", 'Math Output by domain'!Y39)</f>
        <is>
          <t/>
        </is>
      </c>
      <c r="EW35" s="84" t="inlineStr">
        <f aca="false">IF('Math Output by domain'!Z39="", "", 'Math Output by domain'!Z39)</f>
        <is>
          <t/>
        </is>
      </c>
      <c r="EX35" s="84" t="inlineStr">
        <f aca="false">IF('Math Output by domain'!AA39="", "", 'Math Output by domain'!AA39)</f>
        <is>
          <t/>
        </is>
      </c>
      <c r="EY35" s="84" t="inlineStr">
        <f aca="false">IF('Math Output by domain'!AB39="", "", 'Math Output by domain'!AB39)</f>
        <is>
          <t/>
        </is>
      </c>
      <c r="EZ35" s="84" t="inlineStr">
        <f aca="false">IF('Math Output by domain'!AC39="", "", 'Math Output by domain'!AC39)</f>
        <is>
          <t/>
        </is>
      </c>
      <c r="FA35" s="84" t="inlineStr">
        <f aca="false">IF('Math Output by domain'!AD39&lt;&gt;"", 'Math Output by domain'!AD39, 'Math Output by domain'!AH39)</f>
        <is>
          <t/>
        </is>
      </c>
      <c r="FB35" s="84" t="inlineStr">
        <f aca="false">IF('Math Output by domain'!AE39&lt;&gt;"", 'Math Output by domain'!AE39, 'Math Output by domain'!AI39)</f>
        <is>
          <t/>
        </is>
      </c>
      <c r="FC35" s="84" t="inlineStr">
        <f aca="false">IF('Math Output by domain'!AF39&lt;&gt;"", 'Math Output by domain'!AF39, 'Math Output by domain'!AJ39)</f>
        <is>
          <t/>
        </is>
      </c>
      <c r="FD35" s="84" t="inlineStr">
        <f aca="false">IF('Math Output by domain'!AG39="", "", 'Math Output by domain'!AG39)</f>
        <is>
          <t/>
        </is>
      </c>
      <c r="FE35" s="84" t="inlineStr">
        <f aca="false">IF('Math Output by domain'!AK39="", "", 'Math Output by domain'!AK39)</f>
        <is>
          <t/>
        </is>
      </c>
      <c r="FF35" s="84" t="str">
        <f aca="false">IF('Math Output by domain'!AL39&lt;&gt;"",  'Math Output by domain'!AL39, 'Math Output by domain'!AQ39)</f>
        <v/>
      </c>
      <c r="FG35" s="84" t="inlineStr">
        <f aca="false">IF('Math Output by domain'!AM39="", "", 'Math Output by domain'!AM39)</f>
        <is>
          <t/>
        </is>
      </c>
      <c r="FH35" s="84" t="str">
        <f aca="false">IF('Math Output by domain'!AN39&lt;&gt;"",  'Math Output by domain'!AN39, 'Math Output by domain'!AP39)</f>
        <v/>
      </c>
      <c r="FI35" s="84" t="inlineStr">
        <f aca="false">IF('Math Output by domain'!AO39="", "", 'Math Output by domain'!AO39)</f>
        <is>
          <t/>
        </is>
      </c>
    </row>
    <row r="36" customFormat="false" ht="12.75" hidden="false" customHeight="false" outlineLevel="0" collapsed="false">
      <c r="A36" s="77" t="n">
        <f aca="false">'Cover Sheet'!A39</f>
        <v>35</v>
      </c>
      <c r="B36" s="77" t="inlineStr">
        <f aca="false">IF('Cover Sheet'!$AC$13="","",'Cover Sheet'!$AC$13)</f>
        <is>
          <t/>
        </is>
      </c>
      <c r="C36" s="77" t="str">
        <f aca="false">'Cover Sheet'!$AC$1</f>
        <v>Vivek Madinur</v>
      </c>
      <c r="D36" s="77" t="n">
        <f aca="false">'Cover Sheet'!$AE$1</f>
        <v>0</v>
      </c>
      <c r="E36" s="77" t="n">
        <f aca="false">'Cover Sheet'!$AG$1</f>
        <v>0</v>
      </c>
      <c r="F36" s="77" t="n">
        <f aca="false">'Cover Sheet'!$AI$1</f>
        <v>0</v>
      </c>
      <c r="G36" s="77" t="n">
        <f aca="false">'Cover Sheet'!$AK$1</f>
        <v>0</v>
      </c>
      <c r="H36" s="77" t="n">
        <f aca="false">'Cover Sheet'!$AC$3</f>
        <v>0</v>
      </c>
      <c r="I36" s="77" t="n">
        <f aca="false">'Cover Sheet'!$AE$3</f>
        <v>0</v>
      </c>
      <c r="J36" s="77" t="n">
        <f aca="false">'Cover Sheet'!$AG$3</f>
        <v>0</v>
      </c>
      <c r="K36" s="77" t="n">
        <f aca="false">'Cover Sheet'!$AI$3</f>
        <v>0</v>
      </c>
      <c r="L36" s="77" t="n">
        <f aca="false">'Cover Sheet'!$AK$3</f>
        <v>0</v>
      </c>
      <c r="M36" s="77" t="n">
        <f aca="false">'Cover Sheet'!$AC$2</f>
        <v>2014</v>
      </c>
      <c r="N36" s="77" t="n">
        <f aca="false">'Cover Sheet'!$AE$2</f>
        <v>0</v>
      </c>
      <c r="O36" s="77" t="n">
        <f aca="false">'Cover Sheet'!$AG$2</f>
        <v>0</v>
      </c>
      <c r="P36" s="77" t="n">
        <f aca="false">'Cover Sheet'!$AI$2</f>
        <v>0</v>
      </c>
      <c r="Q36" s="77" t="n">
        <f aca="false">'Cover Sheet'!$AK$2</f>
        <v>0</v>
      </c>
      <c r="R36" s="77" t="str">
        <f aca="false">'Cover Sheet'!$AC$5</f>
        <v>Spandana</v>
      </c>
      <c r="S36" s="77" t="str">
        <f aca="false">'Cover Sheet'!$AC$6</f>
        <v>3rd</v>
      </c>
      <c r="T36" s="77" t="str">
        <f aca="false">'Cover Sheet'!$AC$7</f>
        <v>2nd YOI</v>
      </c>
      <c r="U36" s="77" t="str">
        <f aca="false">'Cover Sheet'!$AC$8</f>
        <v>Government School - No Fees</v>
      </c>
      <c r="V36" s="77" t="n">
        <f aca="false">'Cover Sheet'!$AC$9</f>
        <v>0</v>
      </c>
      <c r="W36" s="77" t="inlineStr">
        <f aca="false">IF('Cover Sheet'!$AC$10="","",'Cover Sheet'!$AC$10)</f>
        <is>
          <t/>
        </is>
      </c>
      <c r="X36" s="78" t="inlineStr">
        <f aca="false">IF('Cover Sheet'!$Y39="","",'Cover Sheet'!$Y39)</f>
        <is>
          <t/>
        </is>
      </c>
      <c r="Y36" s="78" t="inlineStr">
        <f aca="false">IF('Cover Sheet'!$Z39="","",'Cover Sheet'!$Z39)</f>
        <is>
          <t/>
        </is>
      </c>
      <c r="Z36" s="77" t="n">
        <f aca="false">'Cover Sheet'!$AC$11</f>
        <v>0</v>
      </c>
      <c r="AA36" s="77" t="str">
        <f aca="false">IF('Cover Sheet'!$AC$12="", "", 'Cover Sheet'!$AC$12)</f>
        <v>Hyderabad</v>
      </c>
      <c r="AB36" s="77" t="inlineStr">
        <f aca="false">IF('Cover Sheet'!$AC$14="","",'Cover Sheet'!$AC$14)</f>
        <is>
          <t/>
        </is>
      </c>
      <c r="AC36" s="77" t="inlineStr">
        <f aca="false">IF('Cover Sheet'!$AC$15="","",'Cover Sheet'!$AC$15)</f>
        <is>
          <t/>
        </is>
      </c>
      <c r="AD36" s="77" t="inlineStr">
        <f aca="false">IF('Cover Sheet'!$AC$17="","",'Cover Sheet'!$AC$17)</f>
        <is>
          <t/>
        </is>
      </c>
      <c r="AE36" s="77" t="str">
        <f aca="false">IF('Cover Sheet'!$AC$4="","",'Cover Sheet'!$AC$4)</f>
        <v>vivek.madinur2014@teachforindia.org</v>
      </c>
      <c r="AF36" s="77" t="inlineStr">
        <f aca="false">IF('Cover Sheet'!$AC$20="","",'Cover Sheet'!$AC$20)</f>
        <is>
          <t/>
        </is>
      </c>
      <c r="AG36" s="77" t="str">
        <f aca="false">IF('Cover Sheet'!$AC$19="","",'Cover Sheet'!$AC$19)</f>
        <v>karthik.rapaka@teachforindia.org</v>
      </c>
      <c r="AH36" s="77" t="str">
        <f aca="false">IF('Cover Sheet'!B39="", "", 'English Scores- Leveled papers'!B41)</f>
        <v>Shivaprasad</v>
      </c>
      <c r="AI36" s="77" t="str">
        <f aca="false">IF('Cover Sheet'!$B39="","",'Cover Sheet'!C39)</f>
        <v>Male</v>
      </c>
      <c r="AJ36" s="77" t="n">
        <f aca="false">IF('Cover Sheet'!$D39="","",'Cover Sheet'!D39)</f>
        <v>2</v>
      </c>
      <c r="AK36" s="77" t="inlineStr">
        <f aca="false">IF('Cover Sheet'!E39="","",'Cover Sheet'!E39)</f>
        <is>
          <t/>
        </is>
      </c>
      <c r="AL36" s="77" t="inlineStr">
        <f aca="false">IF('Cover Sheet'!F39="","",'Cover Sheet'!F39)</f>
        <is>
          <t/>
        </is>
      </c>
      <c r="AM36" s="77" t="inlineStr">
        <f aca="false">IF('Cover Sheet'!G39="","",'Cover Sheet'!G39)</f>
        <is>
          <t/>
        </is>
      </c>
      <c r="AN36" s="77" t="inlineStr">
        <f aca="false">IF('Cover Sheet'!H39="","",'Cover Sheet'!H39)</f>
        <is>
          <t/>
        </is>
      </c>
      <c r="AO36" s="77" t="inlineStr">
        <f aca="false">IF('Cover Sheet'!I39="","",'Cover Sheet'!I39)</f>
        <is>
          <t/>
        </is>
      </c>
      <c r="AP36" s="77" t="n">
        <f aca="false">IF('Cover Sheet'!J39="","",'Cover Sheet'!J39)</f>
        <v>-0.5</v>
      </c>
      <c r="AQ36" s="77" t="n">
        <f aca="false">IF('Cover Sheet'!K39="","",'Cover Sheet'!K39)</f>
        <v>0.2</v>
      </c>
      <c r="AR36" s="77" t="n">
        <f aca="false">IF('Cover Sheet'!L39="","",'Cover Sheet'!L39)</f>
        <v>1</v>
      </c>
      <c r="AS36" s="77" t="n">
        <f aca="false">IF('Cover Sheet'!M39="","",'Cover Sheet'!M39)</f>
        <v>0.3</v>
      </c>
      <c r="AT36" s="77" t="n">
        <f aca="false">IF('Cover Sheet'!N39="","",'Cover Sheet'!N39)</f>
        <v>0.5</v>
      </c>
      <c r="AU36" s="77" t="inlineStr">
        <f aca="false">IF('Cover Sheet'!O39="","",'Cover Sheet'!O39)</f>
        <is>
          <t/>
        </is>
      </c>
      <c r="AV36" s="77" t="inlineStr">
        <f aca="false">IF('Cover Sheet'!P39="","",'Cover Sheet'!P39)</f>
        <is>
          <t/>
        </is>
      </c>
      <c r="AW36" s="77" t="n">
        <f aca="false">IF('Cover Sheet'!Q39="","",'Cover Sheet'!Q39)</f>
        <v>0</v>
      </c>
      <c r="AX36" s="77" t="n">
        <f aca="false">IF('Cover Sheet'!R39="","",'Cover Sheet'!R39)</f>
        <v>0.5</v>
      </c>
      <c r="AY36" s="77" t="n">
        <f aca="false">IF('Cover Sheet'!S39="","",'Cover Sheet'!S39)</f>
        <v>0.5</v>
      </c>
      <c r="AZ36" s="79" t="inlineStr">
        <f aca="false">IF('Cover Sheet'!T39="","",'Cover Sheet'!T39)</f>
        <is>
          <t/>
        </is>
      </c>
      <c r="BA36" s="79" t="n">
        <f aca="false">IF('Cover Sheet'!U39="","",'Cover Sheet'!U39)</f>
        <v>0.15</v>
      </c>
      <c r="BB36" s="79" t="n">
        <f aca="false">IF('Cover Sheet'!V39="","",'Cover Sheet'!V39)</f>
        <v>0.3</v>
      </c>
      <c r="BC36" s="79" t="n">
        <f aca="false">IF('Cover Sheet'!W39="","",'Cover Sheet'!W39)</f>
        <v>0.15</v>
      </c>
      <c r="BD36" s="79" t="inlineStr">
        <f aca="false">IF('Cover Sheet'!X39="","",'Cover Sheet'!X39)</f>
        <is>
          <t/>
        </is>
      </c>
      <c r="BE36" s="80" t="n">
        <f aca="false">'RC Mastery Check+Question type'!I39</f>
        <v>0.7</v>
      </c>
      <c r="BF36" s="80" t="n">
        <f aca="false">'RC Mastery Check+Question type'!J39</f>
        <v>0.6</v>
      </c>
      <c r="BG36" s="80" t="inlineStr">
        <f aca="false">'RC Mastery Check+Question type'!K39</f>
        <is>
          <t/>
        </is>
      </c>
      <c r="BH36" s="81" t="inlineStr">
        <f aca="false">IF('RC Mastery Check+Question type'!DR39="", "", 'RC Mastery Check+Question type'!DR39)</f>
        <is>
          <t/>
        </is>
      </c>
      <c r="BI36" s="81" t="inlineStr">
        <f aca="false">IF('RC Mastery Check+Question type'!EJ39="", "", 'RC Mastery Check+Question type'!EJ39)</f>
        <is>
          <t/>
        </is>
      </c>
      <c r="BJ36" s="81" t="inlineStr">
        <f aca="false">IF('RC Mastery Check+Question type'!EZ39="", "", 'RC Mastery Check+Question type'!EZ39)</f>
        <is>
          <t/>
        </is>
      </c>
      <c r="BK36" s="0" t="inlineStr">
        <f aca="false">'RF tracking'!C39</f>
        <is>
          <t/>
        </is>
      </c>
      <c r="BL36" s="0" t="inlineStr">
        <f aca="false">'RF tracking'!D39</f>
        <is>
          <t/>
        </is>
      </c>
      <c r="BM36" s="0" t="inlineStr">
        <f aca="false">'RF tracking'!X39</f>
        <is>
          <t/>
        </is>
      </c>
      <c r="BN36" s="0" t="inlineStr">
        <f aca="false">'RF tracking'!Y39</f>
        <is>
          <t/>
        </is>
      </c>
      <c r="BO36" s="82" t="inlineStr">
        <f aca="false">IF('RF tracking'!AQ39="", "", 'RF tracking'!AQ39)</f>
        <is>
          <t/>
        </is>
      </c>
      <c r="BP36" s="82" t="inlineStr">
        <f aca="false">'RC Mastery Check+Question type'!L39</f>
        <is>
          <t/>
        </is>
      </c>
      <c r="BQ36" s="82" t="inlineStr">
        <f aca="false">'RC Mastery Check+Question type'!M39</f>
        <is>
          <t/>
        </is>
      </c>
      <c r="BR36" s="82" t="n">
        <f aca="false">'RC Mastery Check+Question type'!N39</f>
        <v>0.7</v>
      </c>
      <c r="BS36" s="82" t="n">
        <f aca="false">'RC Mastery Check+Question type'!O39</f>
        <v>0.6</v>
      </c>
      <c r="BT36" s="82" t="inlineStr">
        <f aca="false">'RC Mastery Check+Question type'!P39</f>
        <is>
          <t/>
        </is>
      </c>
      <c r="BU36" s="82" t="inlineStr">
        <f aca="false">'RC Mastery Check+Question type'!Q39</f>
        <is>
          <t/>
        </is>
      </c>
      <c r="BV36" s="82" t="inlineStr">
        <f aca="false">'RC Mastery Check+Question type'!R39</f>
        <is>
          <t/>
        </is>
      </c>
      <c r="BW36" s="82" t="inlineStr">
        <f aca="false">'RC Mastery Check+Question type'!S39</f>
        <is>
          <t/>
        </is>
      </c>
      <c r="BX36" s="82" t="inlineStr">
        <f aca="false">'RC Mastery Check+Question type'!T39</f>
        <is>
          <t/>
        </is>
      </c>
      <c r="BY36" s="82" t="inlineStr">
        <f aca="false">'RC Mastery Check+Question type'!U39</f>
        <is>
          <t/>
        </is>
      </c>
      <c r="BZ36" s="82" t="inlineStr">
        <f aca="false">'RC Mastery Check+Question type'!V39</f>
        <is>
          <t/>
        </is>
      </c>
      <c r="CA36" s="82" t="inlineStr">
        <f aca="false">'RC Mastery Check+Question type'!W39</f>
        <is>
          <t/>
        </is>
      </c>
      <c r="CB36" s="82" t="inlineStr">
        <f aca="false">'RC Mastery Check+Question type'!X39</f>
        <is>
          <t/>
        </is>
      </c>
      <c r="CC36" s="83" t="str">
        <f aca="false">'RC Output Item+Section Type'!CC42</f>
        <v> </v>
      </c>
      <c r="CD36" s="83" t="str">
        <f aca="false">'RC Output Item+Section Type'!CD42</f>
        <v> </v>
      </c>
      <c r="CE36" s="83" t="str">
        <f aca="false">'RC Output Item+Section Type'!CE42</f>
        <v> </v>
      </c>
      <c r="CF36" s="83" t="str">
        <f aca="false">'RC Output Item+Section Type'!CF42</f>
        <v> </v>
      </c>
      <c r="CG36" s="83" t="str">
        <f aca="false">'RC Output Item+Section Type'!CG42</f>
        <v> </v>
      </c>
      <c r="CH36" s="83" t="str">
        <f aca="false">'RC Output Item+Section Type'!CH42</f>
        <v> </v>
      </c>
      <c r="CI36" s="83" t="str">
        <f aca="false">'RC Output Item+Section Type'!CI42</f>
        <v> </v>
      </c>
      <c r="CJ36" s="83" t="str">
        <f aca="false">'RC Output Item+Section Type'!CJ42</f>
        <v> </v>
      </c>
      <c r="CK36" s="83" t="str">
        <f aca="false">'RC Output Item+Section Type'!CK42</f>
        <v> </v>
      </c>
      <c r="CL36" s="83" t="str">
        <f aca="false">'RC Output Item+Section Type'!CL42</f>
        <v> </v>
      </c>
      <c r="CM36" s="83" t="str">
        <f aca="false">'RC Output Item+Section Type'!CM42</f>
        <v> </v>
      </c>
      <c r="CN36" s="83" t="str">
        <f aca="false">'RC Output Item+Section Type'!CN42</f>
        <v> </v>
      </c>
      <c r="CO36" s="0" t="inlineStr">
        <f aca="false">IF('S&amp;L'!B40="", "", 'S&amp;L'!B40)</f>
        <is>
          <t/>
        </is>
      </c>
      <c r="CP36" s="0" t="inlineStr">
        <f aca="false">IF('S&amp;L'!C40="", "", 'S&amp;L'!C40)</f>
        <is>
          <t/>
        </is>
      </c>
      <c r="CQ36" s="0" t="inlineStr">
        <f aca="false">IF('S&amp;L'!D40="", "", 'S&amp;L'!D40)</f>
        <is>
          <t/>
        </is>
      </c>
      <c r="CR36" s="0" t="inlineStr">
        <f aca="false">IF('S&amp;L'!E40="", "", 'S&amp;L'!E40)</f>
        <is>
          <t/>
        </is>
      </c>
      <c r="CS36" s="0" t="inlineStr">
        <f aca="false">IF('S&amp;L'!F40="", "", 'S&amp;L'!F40)</f>
        <is>
          <t/>
        </is>
      </c>
      <c r="CT36" s="0" t="inlineStr">
        <f aca="false">IF('S&amp;L'!H40="", "", 'S&amp;L'!H40)</f>
        <is>
          <t/>
        </is>
      </c>
      <c r="CU36" s="0" t="inlineStr">
        <f aca="false">IF('S&amp;L'!I40="", "", 'S&amp;L'!I40)</f>
        <is>
          <t/>
        </is>
      </c>
      <c r="CV36" s="0" t="inlineStr">
        <f aca="false">IF('S&amp;L'!J40="", "", 'S&amp;L'!J40)</f>
        <is>
          <t/>
        </is>
      </c>
      <c r="CW36" s="0" t="inlineStr">
        <f aca="false">IF('S&amp;L'!K40="", "", 'S&amp;L'!K40)</f>
        <is>
          <t/>
        </is>
      </c>
      <c r="CX36" s="0" t="inlineStr">
        <f aca="false">IF('S&amp;L'!L40="", "", 'S&amp;L'!L40)</f>
        <is>
          <t/>
        </is>
      </c>
      <c r="CY36" s="0" t="inlineStr">
        <f aca="false">IF('S&amp;L'!N40="", "", 'S&amp;L'!N40)</f>
        <is>
          <t/>
        </is>
      </c>
      <c r="CZ36" s="0" t="inlineStr">
        <f aca="false">IF('S&amp;L'!O40="", "", 'S&amp;L'!O40)</f>
        <is>
          <t/>
        </is>
      </c>
      <c r="DA36" s="0" t="inlineStr">
        <f aca="false">IF('S&amp;L'!P40="", "", 'S&amp;L'!P40)</f>
        <is>
          <t/>
        </is>
      </c>
      <c r="DB36" s="0" t="inlineStr">
        <f aca="false">IF('S&amp;L'!Q40="", "", 'S&amp;L'!Q40)</f>
        <is>
          <t/>
        </is>
      </c>
      <c r="DC36" s="0" t="inlineStr">
        <f aca="false">IF('S&amp;L'!R40="", "", 'S&amp;L'!R40)</f>
        <is>
          <t/>
        </is>
      </c>
      <c r="DD36" s="82" t="inlineStr">
        <f aca="false">IF('Math Scores'!E43="","",'Math Scores'!E43)</f>
        <is>
          <t/>
        </is>
      </c>
      <c r="DE36" s="84" t="n">
        <f aca="false">IF('Cover Sheet'!V39="","",'Cover Sheet'!V39)</f>
        <v>0.3</v>
      </c>
      <c r="DF36" s="84" t="inlineStr">
        <f aca="false">IF('Math Scores'!IE43="", "", 'Math Scores'!IE43)</f>
        <is>
          <t/>
        </is>
      </c>
      <c r="DG36" s="0" t="inlineStr">
        <f aca="false">IF('Math by question type'!C40="", "", 'Math by question type'!C40)</f>
        <is>
          <t/>
        </is>
      </c>
      <c r="DH36" s="84" t="inlineStr">
        <f aca="false">IF('Math by question type'!D40="", "", 'Math by question type'!D40)</f>
        <is>
          <t/>
        </is>
      </c>
      <c r="DI36" s="84" t="inlineStr">
        <f aca="false">IF('Math by question type'!E40="", "", 'Math by question type'!E40)</f>
        <is>
          <t/>
        </is>
      </c>
      <c r="DJ36" s="84" t="inlineStr">
        <f aca="false">IF('Math by question type'!F40="", "", 'Math by question type'!F40)</f>
        <is>
          <t/>
        </is>
      </c>
      <c r="DK36" s="84" t="inlineStr">
        <f aca="false">IF('Math by question type'!G40="", "", 'Math by question type'!G40)</f>
        <is>
          <t/>
        </is>
      </c>
      <c r="DL36" s="84" t="inlineStr">
        <f aca="false">IF('Math by question type'!H40="", "", 'Math by question type'!H40)</f>
        <is>
          <t/>
        </is>
      </c>
      <c r="DM36" s="84" t="n">
        <f aca="false">IF('Math by question type'!I40="", "", 'Math by question type'!I40)</f>
        <v>0.238095238095238</v>
      </c>
      <c r="DN36" s="84" t="n">
        <f aca="false">IF('Math by question type'!J40="", "", 'Math by question type'!J40)</f>
        <v>0.258064516129032</v>
      </c>
      <c r="DO36" s="84" t="n">
        <f aca="false">IF('Math by question type'!K40="", "", 'Math by question type'!K40)</f>
        <v>0.444444444444444</v>
      </c>
      <c r="DP36" s="84" t="inlineStr">
        <f aca="false">IF('Math by question type'!L40="", "", 'Math by question type'!L40)</f>
        <is>
          <t/>
        </is>
      </c>
      <c r="DQ36" s="84" t="inlineStr">
        <f aca="false">IF('Math by question type'!M40="", "", 'Math by question type'!M40)</f>
        <is>
          <t/>
        </is>
      </c>
      <c r="DR36" s="84" t="inlineStr">
        <f aca="false">IF('Math by question type'!N40="", "", 'Math by question type'!N40)</f>
        <is>
          <t/>
        </is>
      </c>
      <c r="DS36" s="84" t="inlineStr">
        <f aca="false">IF('Math by question type'!O40="", "", 'Math by question type'!O40)</f>
        <is>
          <t/>
        </is>
      </c>
      <c r="DT36" s="84" t="inlineStr">
        <f aca="false">IF('Math by question type'!P40="", "", 'Math by question type'!P40)</f>
        <is>
          <t/>
        </is>
      </c>
      <c r="DU36" s="84" t="inlineStr">
        <f aca="false">IF('Math by question type'!Q40="", "", 'Math by question type'!Q40)</f>
        <is>
          <t/>
        </is>
      </c>
      <c r="DV36" s="84" t="inlineStr">
        <f aca="false">IF('Math by question type'!R40&lt;&gt;"",'Math by question type'!R40,'Math by question type'!U40)</f>
        <is>
          <t/>
        </is>
      </c>
      <c r="DW36" s="84" t="inlineStr">
        <f aca="false">IF('Math by question type'!S40&lt;&gt;"",'Math by question type'!S40,'Math by question type'!V40)</f>
        <is>
          <t/>
        </is>
      </c>
      <c r="DX36" s="84" t="inlineStr">
        <f aca="false">IF('Math by question type'!T40&lt;&gt;"",'Math by question type'!T40,'Math by question type'!W40)</f>
        <is>
          <t/>
        </is>
      </c>
      <c r="DY36" s="84" t="inlineStr">
        <f aca="false">IF('Math by question type'!X40&lt;&gt;"",'Math by question type'!X40,'Math by question type'!AA40)</f>
        <is>
          <t/>
        </is>
      </c>
      <c r="DZ36" s="84" t="inlineStr">
        <f aca="false">IF('Math by question type'!Y40&lt;&gt;"",'Math by question type'!Y40,'Math by question type'!AB40)</f>
        <is>
          <t/>
        </is>
      </c>
      <c r="EA36" s="84" t="inlineStr">
        <f aca="false">IF('Math by question type'!Z40&lt;&gt;"",'Math by question type'!Z40,'Math by question type'!AC40)</f>
        <is>
          <t/>
        </is>
      </c>
      <c r="EB36" s="84" t="inlineStr">
        <f aca="false">IF('Math Output by domain'!E40="", "", 'Math Output by domain'!E40)</f>
        <is>
          <t/>
        </is>
      </c>
      <c r="EC36" s="84" t="inlineStr">
        <f aca="false">IF('Math Output by domain'!F40="", "", 'Math Output by domain'!F40)</f>
        <is>
          <t/>
        </is>
      </c>
      <c r="ED36" s="84" t="inlineStr">
        <f aca="false">IF('Math Output by domain'!G40="", "", 'Math Output by domain'!G40)</f>
        <is>
          <t/>
        </is>
      </c>
      <c r="EE36" s="84" t="inlineStr">
        <f aca="false">IF('Math Output by domain'!H40="", "", 'Math Output by domain'!H40)</f>
        <is>
          <t/>
        </is>
      </c>
      <c r="EF36" s="84" t="inlineStr">
        <f aca="false">IF('Math Output by domain'!I40="", "", 'Math Output by domain'!I40)</f>
        <is>
          <t/>
        </is>
      </c>
      <c r="EG36" s="84" t="inlineStr">
        <f aca="false">IF('Math Output by domain'!J40="", "", 'Math Output by domain'!J40)</f>
        <is>
          <t/>
        </is>
      </c>
      <c r="EH36" s="84" t="inlineStr">
        <f aca="false">IF('Math Output by domain'!K40="", "", 'Math Output by domain'!K40)</f>
        <is>
          <t/>
        </is>
      </c>
      <c r="EI36" s="84" t="inlineStr">
        <f aca="false">IF('Math Output by domain'!L40="", "", 'Math Output by domain'!L40)</f>
        <is>
          <t/>
        </is>
      </c>
      <c r="EJ36" s="84" t="inlineStr">
        <f aca="false">IF('Math Output by domain'!M40="", "", 'Math Output by domain'!M40)</f>
        <is>
          <t/>
        </is>
      </c>
      <c r="EK36" s="84" t="inlineStr">
        <f aca="false">IF('Math Output by domain'!N40="", "", 'Math Output by domain'!N40)</f>
        <is>
          <t/>
        </is>
      </c>
      <c r="EL36" s="84" t="inlineStr">
        <f aca="false">IF('Math Output by domain'!O40="", "", 'Math Output by domain'!O40)</f>
        <is>
          <t/>
        </is>
      </c>
      <c r="EM36" s="84" t="n">
        <f aca="false">IF('Math Output by domain'!P40="", "", 'Math Output by domain'!P40)</f>
        <v>0.464285714285714</v>
      </c>
      <c r="EN36" s="84" t="n">
        <f aca="false">IF('Math Output by domain'!Q40="", "", 'Math Output by domain'!Q40)</f>
        <v>0.1</v>
      </c>
      <c r="EO36" s="84" t="n">
        <f aca="false">IF('Math Output by domain'!R40="", "", 'Math Output by domain'!R40)</f>
        <v>0.346153846153846</v>
      </c>
      <c r="EP36" s="84" t="n">
        <f aca="false">IF('Math Output by domain'!S40="", "", 'Math Output by domain'!S40)</f>
        <v>0</v>
      </c>
      <c r="EQ36" s="84" t="n">
        <f aca="false">IF('Math Output by domain'!T40="", "", 'Math Output by domain'!T40)</f>
        <v>0.25</v>
      </c>
      <c r="ER36" s="84" t="inlineStr">
        <f aca="false">IF('Math Output by domain'!U40="", "", 'Math Output by domain'!U40)</f>
        <is>
          <t/>
        </is>
      </c>
      <c r="ES36" s="84" t="inlineStr">
        <f aca="false">IF('Math Output by domain'!V40="", "", 'Math Output by domain'!V40)</f>
        <is>
          <t/>
        </is>
      </c>
      <c r="ET36" s="84" t="inlineStr">
        <f aca="false">IF('Math Output by domain'!W40="", "", 'Math Output by domain'!W40)</f>
        <is>
          <t/>
        </is>
      </c>
      <c r="EU36" s="84" t="inlineStr">
        <f aca="false">IF('Math Output by domain'!X40="", "", 'Math Output by domain'!X40)</f>
        <is>
          <t/>
        </is>
      </c>
      <c r="EV36" s="84" t="inlineStr">
        <f aca="false">IF('Math Output by domain'!Y40="", "", 'Math Output by domain'!Y40)</f>
        <is>
          <t/>
        </is>
      </c>
      <c r="EW36" s="84" t="inlineStr">
        <f aca="false">IF('Math Output by domain'!Z40="", "", 'Math Output by domain'!Z40)</f>
        <is>
          <t/>
        </is>
      </c>
      <c r="EX36" s="84" t="inlineStr">
        <f aca="false">IF('Math Output by domain'!AA40="", "", 'Math Output by domain'!AA40)</f>
        <is>
          <t/>
        </is>
      </c>
      <c r="EY36" s="84" t="inlineStr">
        <f aca="false">IF('Math Output by domain'!AB40="", "", 'Math Output by domain'!AB40)</f>
        <is>
          <t/>
        </is>
      </c>
      <c r="EZ36" s="84" t="inlineStr">
        <f aca="false">IF('Math Output by domain'!AC40="", "", 'Math Output by domain'!AC40)</f>
        <is>
          <t/>
        </is>
      </c>
      <c r="FA36" s="84" t="inlineStr">
        <f aca="false">IF('Math Output by domain'!AD40&lt;&gt;"", 'Math Output by domain'!AD40, 'Math Output by domain'!AH40)</f>
        <is>
          <t/>
        </is>
      </c>
      <c r="FB36" s="84" t="inlineStr">
        <f aca="false">IF('Math Output by domain'!AE40&lt;&gt;"", 'Math Output by domain'!AE40, 'Math Output by domain'!AI40)</f>
        <is>
          <t/>
        </is>
      </c>
      <c r="FC36" s="84" t="inlineStr">
        <f aca="false">IF('Math Output by domain'!AF40&lt;&gt;"", 'Math Output by domain'!AF40, 'Math Output by domain'!AJ40)</f>
        <is>
          <t/>
        </is>
      </c>
      <c r="FD36" s="84" t="inlineStr">
        <f aca="false">IF('Math Output by domain'!AG40="", "", 'Math Output by domain'!AG40)</f>
        <is>
          <t/>
        </is>
      </c>
      <c r="FE36" s="84" t="inlineStr">
        <f aca="false">IF('Math Output by domain'!AK40="", "", 'Math Output by domain'!AK40)</f>
        <is>
          <t/>
        </is>
      </c>
      <c r="FF36" s="84" t="str">
        <f aca="false">IF('Math Output by domain'!AL40&lt;&gt;"",  'Math Output by domain'!AL40, 'Math Output by domain'!AQ40)</f>
        <v/>
      </c>
      <c r="FG36" s="84" t="inlineStr">
        <f aca="false">IF('Math Output by domain'!AM40="", "", 'Math Output by domain'!AM40)</f>
        <is>
          <t/>
        </is>
      </c>
      <c r="FH36" s="84" t="str">
        <f aca="false">IF('Math Output by domain'!AN40&lt;&gt;"",  'Math Output by domain'!AN40, 'Math Output by domain'!AP40)</f>
        <v/>
      </c>
      <c r="FI36" s="84" t="inlineStr">
        <f aca="false">IF('Math Output by domain'!AO40="", "", 'Math Output by domain'!AO40)</f>
        <is>
          <t/>
        </is>
      </c>
    </row>
    <row r="37" customFormat="false" ht="12.75" hidden="false" customHeight="false" outlineLevel="0" collapsed="false">
      <c r="A37" s="77" t="n">
        <f aca="false">'Cover Sheet'!A40</f>
        <v>36</v>
      </c>
      <c r="B37" s="77" t="inlineStr">
        <f aca="false">IF('Cover Sheet'!$AC$13="","",'Cover Sheet'!$AC$13)</f>
        <is>
          <t/>
        </is>
      </c>
      <c r="C37" s="77" t="str">
        <f aca="false">'Cover Sheet'!$AC$1</f>
        <v>Vivek Madinur</v>
      </c>
      <c r="D37" s="77" t="n">
        <f aca="false">'Cover Sheet'!$AE$1</f>
        <v>0</v>
      </c>
      <c r="E37" s="77" t="n">
        <f aca="false">'Cover Sheet'!$AG$1</f>
        <v>0</v>
      </c>
      <c r="F37" s="77" t="n">
        <f aca="false">'Cover Sheet'!$AI$1</f>
        <v>0</v>
      </c>
      <c r="G37" s="77" t="n">
        <f aca="false">'Cover Sheet'!$AK$1</f>
        <v>0</v>
      </c>
      <c r="H37" s="77" t="n">
        <f aca="false">'Cover Sheet'!$AC$3</f>
        <v>0</v>
      </c>
      <c r="I37" s="77" t="n">
        <f aca="false">'Cover Sheet'!$AE$3</f>
        <v>0</v>
      </c>
      <c r="J37" s="77" t="n">
        <f aca="false">'Cover Sheet'!$AG$3</f>
        <v>0</v>
      </c>
      <c r="K37" s="77" t="n">
        <f aca="false">'Cover Sheet'!$AI$3</f>
        <v>0</v>
      </c>
      <c r="L37" s="77" t="n">
        <f aca="false">'Cover Sheet'!$AK$3</f>
        <v>0</v>
      </c>
      <c r="M37" s="77" t="n">
        <f aca="false">'Cover Sheet'!$AC$2</f>
        <v>2014</v>
      </c>
      <c r="N37" s="77" t="n">
        <f aca="false">'Cover Sheet'!$AE$2</f>
        <v>0</v>
      </c>
      <c r="O37" s="77" t="n">
        <f aca="false">'Cover Sheet'!$AG$2</f>
        <v>0</v>
      </c>
      <c r="P37" s="77" t="n">
        <f aca="false">'Cover Sheet'!$AI$2</f>
        <v>0</v>
      </c>
      <c r="Q37" s="77" t="n">
        <f aca="false">'Cover Sheet'!$AK$2</f>
        <v>0</v>
      </c>
      <c r="R37" s="77" t="str">
        <f aca="false">'Cover Sheet'!$AC$5</f>
        <v>Spandana</v>
      </c>
      <c r="S37" s="77" t="str">
        <f aca="false">'Cover Sheet'!$AC$6</f>
        <v>3rd</v>
      </c>
      <c r="T37" s="77" t="str">
        <f aca="false">'Cover Sheet'!$AC$7</f>
        <v>2nd YOI</v>
      </c>
      <c r="U37" s="77" t="str">
        <f aca="false">'Cover Sheet'!$AC$8</f>
        <v>Government School - No Fees</v>
      </c>
      <c r="V37" s="77" t="n">
        <f aca="false">'Cover Sheet'!$AC$9</f>
        <v>0</v>
      </c>
      <c r="W37" s="77" t="inlineStr">
        <f aca="false">IF('Cover Sheet'!$AC$10="","",'Cover Sheet'!$AC$10)</f>
        <is>
          <t/>
        </is>
      </c>
      <c r="X37" s="78" t="inlineStr">
        <f aca="false">IF('Cover Sheet'!$Y40="","",'Cover Sheet'!$Y40)</f>
        <is>
          <t/>
        </is>
      </c>
      <c r="Y37" s="78" t="inlineStr">
        <f aca="false">IF('Cover Sheet'!$Z40="","",'Cover Sheet'!$Z40)</f>
        <is>
          <t/>
        </is>
      </c>
      <c r="Z37" s="77" t="n">
        <f aca="false">'Cover Sheet'!$AC$11</f>
        <v>0</v>
      </c>
      <c r="AA37" s="77" t="str">
        <f aca="false">IF('Cover Sheet'!$AC$12="", "", 'Cover Sheet'!$AC$12)</f>
        <v>Hyderabad</v>
      </c>
      <c r="AB37" s="77" t="inlineStr">
        <f aca="false">IF('Cover Sheet'!$AC$14="","",'Cover Sheet'!$AC$14)</f>
        <is>
          <t/>
        </is>
      </c>
      <c r="AC37" s="77" t="inlineStr">
        <f aca="false">IF('Cover Sheet'!$AC$15="","",'Cover Sheet'!$AC$15)</f>
        <is>
          <t/>
        </is>
      </c>
      <c r="AD37" s="77" t="inlineStr">
        <f aca="false">IF('Cover Sheet'!$AC$17="","",'Cover Sheet'!$AC$17)</f>
        <is>
          <t/>
        </is>
      </c>
      <c r="AE37" s="77" t="str">
        <f aca="false">IF('Cover Sheet'!$AC$4="","",'Cover Sheet'!$AC$4)</f>
        <v>vivek.madinur2014@teachforindia.org</v>
      </c>
      <c r="AF37" s="77" t="inlineStr">
        <f aca="false">IF('Cover Sheet'!$AC$20="","",'Cover Sheet'!$AC$20)</f>
        <is>
          <t/>
        </is>
      </c>
      <c r="AG37" s="77" t="str">
        <f aca="false">IF('Cover Sheet'!$AC$19="","",'Cover Sheet'!$AC$19)</f>
        <v>karthik.rapaka@teachforindia.org</v>
      </c>
      <c r="AH37" s="77" t="str">
        <f aca="false">IF('Cover Sheet'!B40="", "", 'English Scores- Leveled papers'!B42)</f>
        <v>Shivasai</v>
      </c>
      <c r="AI37" s="77" t="str">
        <f aca="false">IF('Cover Sheet'!$B40="","",'Cover Sheet'!C40)</f>
        <v>Male</v>
      </c>
      <c r="AJ37" s="77" t="n">
        <f aca="false">IF('Cover Sheet'!$D40="","",'Cover Sheet'!D40)</f>
        <v>2</v>
      </c>
      <c r="AK37" s="77" t="inlineStr">
        <f aca="false">IF('Cover Sheet'!E40="","",'Cover Sheet'!E40)</f>
        <is>
          <t/>
        </is>
      </c>
      <c r="AL37" s="77" t="inlineStr">
        <f aca="false">IF('Cover Sheet'!F40="","",'Cover Sheet'!F40)</f>
        <is>
          <t/>
        </is>
      </c>
      <c r="AM37" s="77" t="inlineStr">
        <f aca="false">IF('Cover Sheet'!G40="","",'Cover Sheet'!G40)</f>
        <is>
          <t/>
        </is>
      </c>
      <c r="AN37" s="77" t="inlineStr">
        <f aca="false">IF('Cover Sheet'!H40="","",'Cover Sheet'!H40)</f>
        <is>
          <t/>
        </is>
      </c>
      <c r="AO37" s="77" t="inlineStr">
        <f aca="false">IF('Cover Sheet'!I40="","",'Cover Sheet'!I40)</f>
        <is>
          <t/>
        </is>
      </c>
      <c r="AP37" s="77" t="n">
        <f aca="false">IF('Cover Sheet'!J40="","",'Cover Sheet'!J40)</f>
        <v>0</v>
      </c>
      <c r="AQ37" s="77" t="n">
        <f aca="false">IF('Cover Sheet'!K40="","",'Cover Sheet'!K40)</f>
        <v>-0.5</v>
      </c>
      <c r="AR37" s="77" t="n">
        <f aca="false">IF('Cover Sheet'!L40="","",'Cover Sheet'!L40)</f>
        <v>0.5</v>
      </c>
      <c r="AS37" s="77" t="n">
        <f aca="false">IF('Cover Sheet'!M40="","",'Cover Sheet'!M40)</f>
        <v>1</v>
      </c>
      <c r="AT37" s="77" t="n">
        <f aca="false">IF('Cover Sheet'!N40="","",'Cover Sheet'!N40)</f>
        <v>0.5</v>
      </c>
      <c r="AU37" s="77" t="inlineStr">
        <f aca="false">IF('Cover Sheet'!O40="","",'Cover Sheet'!O40)</f>
        <is>
          <t/>
        </is>
      </c>
      <c r="AV37" s="77" t="inlineStr">
        <f aca="false">IF('Cover Sheet'!P40="","",'Cover Sheet'!P40)</f>
        <is>
          <t/>
        </is>
      </c>
      <c r="AW37" s="77" t="inlineStr">
        <f aca="false">IF('Cover Sheet'!Q40="","",'Cover Sheet'!Q40)</f>
        <is>
          <t/>
        </is>
      </c>
      <c r="AX37" s="77" t="n">
        <f aca="false">IF('Cover Sheet'!R40="","",'Cover Sheet'!R40)</f>
        <v>0.166666666666667</v>
      </c>
      <c r="AY37" s="77" t="str">
        <f aca="false">IF('Cover Sheet'!S40="","",'Cover Sheet'!S40)</f>
        <v/>
      </c>
      <c r="AZ37" s="79" t="n">
        <f aca="false">IF('Cover Sheet'!T40="","",'Cover Sheet'!T40)</f>
        <v>0.03</v>
      </c>
      <c r="BA37" s="79" t="n">
        <f aca="false">IF('Cover Sheet'!U40="","",'Cover Sheet'!U40)</f>
        <v>0</v>
      </c>
      <c r="BB37" s="79" t="n">
        <f aca="false">IF('Cover Sheet'!V40="","",'Cover Sheet'!V40)</f>
        <v>0.06</v>
      </c>
      <c r="BC37" s="79" t="n">
        <f aca="false">IF('Cover Sheet'!W40="","",'Cover Sheet'!W40)</f>
        <v>0.06</v>
      </c>
      <c r="BD37" s="79" t="inlineStr">
        <f aca="false">IF('Cover Sheet'!X40="","",'Cover Sheet'!X40)</f>
        <is>
          <t/>
        </is>
      </c>
      <c r="BE37" s="80" t="n">
        <f aca="false">'RC Mastery Check+Question type'!I40</f>
        <v>0.8</v>
      </c>
      <c r="BF37" s="80" t="inlineStr">
        <f aca="false">'RC Mastery Check+Question type'!J40</f>
        <is>
          <t/>
        </is>
      </c>
      <c r="BG37" s="80" t="n">
        <f aca="false">'RC Mastery Check+Question type'!K40</f>
        <v>0.7</v>
      </c>
      <c r="BH37" s="81" t="inlineStr">
        <f aca="false">IF('RC Mastery Check+Question type'!DR40="", "", 'RC Mastery Check+Question type'!DR40)</f>
        <is>
          <t/>
        </is>
      </c>
      <c r="BI37" s="81" t="inlineStr">
        <f aca="false">IF('RC Mastery Check+Question type'!EJ40="", "", 'RC Mastery Check+Question type'!EJ40)</f>
        <is>
          <t/>
        </is>
      </c>
      <c r="BJ37" s="81" t="inlineStr">
        <f aca="false">IF('RC Mastery Check+Question type'!EZ40="", "", 'RC Mastery Check+Question type'!EZ40)</f>
        <is>
          <t/>
        </is>
      </c>
      <c r="BK37" s="0" t="inlineStr">
        <f aca="false">'RF tracking'!C40</f>
        <is>
          <t/>
        </is>
      </c>
      <c r="BL37" s="0" t="inlineStr">
        <f aca="false">'RF tracking'!D40</f>
        <is>
          <t/>
        </is>
      </c>
      <c r="BM37" s="0" t="inlineStr">
        <f aca="false">'RF tracking'!X40</f>
        <is>
          <t/>
        </is>
      </c>
      <c r="BN37" s="0" t="inlineStr">
        <f aca="false">'RF tracking'!Y40</f>
        <is>
          <t/>
        </is>
      </c>
      <c r="BO37" s="82" t="inlineStr">
        <f aca="false">IF('RF tracking'!AQ40="", "", 'RF tracking'!AQ40)</f>
        <is>
          <t/>
        </is>
      </c>
      <c r="BP37" s="82" t="inlineStr">
        <f aca="false">'RC Mastery Check+Question type'!L40</f>
        <is>
          <t/>
        </is>
      </c>
      <c r="BQ37" s="82" t="n">
        <f aca="false">'RC Mastery Check+Question type'!M40</f>
        <v>0.7</v>
      </c>
      <c r="BR37" s="82" t="n">
        <f aca="false">'RC Mastery Check+Question type'!N40</f>
        <v>0.8</v>
      </c>
      <c r="BS37" s="82" t="inlineStr">
        <f aca="false">'RC Mastery Check+Question type'!O40</f>
        <is>
          <t/>
        </is>
      </c>
      <c r="BT37" s="82" t="inlineStr">
        <f aca="false">'RC Mastery Check+Question type'!P40</f>
        <is>
          <t/>
        </is>
      </c>
      <c r="BU37" s="82" t="inlineStr">
        <f aca="false">'RC Mastery Check+Question type'!Q40</f>
        <is>
          <t/>
        </is>
      </c>
      <c r="BV37" s="82" t="inlineStr">
        <f aca="false">'RC Mastery Check+Question type'!R40</f>
        <is>
          <t/>
        </is>
      </c>
      <c r="BW37" s="82" t="inlineStr">
        <f aca="false">'RC Mastery Check+Question type'!S40</f>
        <is>
          <t/>
        </is>
      </c>
      <c r="BX37" s="82" t="inlineStr">
        <f aca="false">'RC Mastery Check+Question type'!T40</f>
        <is>
          <t/>
        </is>
      </c>
      <c r="BY37" s="82" t="inlineStr">
        <f aca="false">'RC Mastery Check+Question type'!U40</f>
        <is>
          <t/>
        </is>
      </c>
      <c r="BZ37" s="82" t="inlineStr">
        <f aca="false">'RC Mastery Check+Question type'!V40</f>
        <is>
          <t/>
        </is>
      </c>
      <c r="CA37" s="82" t="inlineStr">
        <f aca="false">'RC Mastery Check+Question type'!W40</f>
        <is>
          <t/>
        </is>
      </c>
      <c r="CB37" s="82" t="inlineStr">
        <f aca="false">'RC Mastery Check+Question type'!X40</f>
        <is>
          <t/>
        </is>
      </c>
      <c r="CC37" s="83" t="str">
        <f aca="false">'RC Output Item+Section Type'!CC43</f>
        <v> </v>
      </c>
      <c r="CD37" s="83" t="str">
        <f aca="false">'RC Output Item+Section Type'!CD43</f>
        <v> </v>
      </c>
      <c r="CE37" s="83" t="str">
        <f aca="false">'RC Output Item+Section Type'!CE43</f>
        <v> </v>
      </c>
      <c r="CF37" s="83" t="str">
        <f aca="false">'RC Output Item+Section Type'!CF43</f>
        <v> </v>
      </c>
      <c r="CG37" s="83" t="str">
        <f aca="false">'RC Output Item+Section Type'!CG43</f>
        <v> </v>
      </c>
      <c r="CH37" s="83" t="str">
        <f aca="false">'RC Output Item+Section Type'!CH43</f>
        <v> </v>
      </c>
      <c r="CI37" s="83" t="str">
        <f aca="false">'RC Output Item+Section Type'!CI43</f>
        <v> </v>
      </c>
      <c r="CJ37" s="83" t="str">
        <f aca="false">'RC Output Item+Section Type'!CJ43</f>
        <v> </v>
      </c>
      <c r="CK37" s="83" t="str">
        <f aca="false">'RC Output Item+Section Type'!CK43</f>
        <v> </v>
      </c>
      <c r="CL37" s="83" t="str">
        <f aca="false">'RC Output Item+Section Type'!CL43</f>
        <v> </v>
      </c>
      <c r="CM37" s="83" t="str">
        <f aca="false">'RC Output Item+Section Type'!CM43</f>
        <v> </v>
      </c>
      <c r="CN37" s="83" t="str">
        <f aca="false">'RC Output Item+Section Type'!CN43</f>
        <v> </v>
      </c>
      <c r="CO37" s="0" t="inlineStr">
        <f aca="false">IF('S&amp;L'!B41="", "", 'S&amp;L'!B41)</f>
        <is>
          <t/>
        </is>
      </c>
      <c r="CP37" s="0" t="inlineStr">
        <f aca="false">IF('S&amp;L'!C41="", "", 'S&amp;L'!C41)</f>
        <is>
          <t/>
        </is>
      </c>
      <c r="CQ37" s="0" t="inlineStr">
        <f aca="false">IF('S&amp;L'!D41="", "", 'S&amp;L'!D41)</f>
        <is>
          <t/>
        </is>
      </c>
      <c r="CR37" s="0" t="inlineStr">
        <f aca="false">IF('S&amp;L'!E41="", "", 'S&amp;L'!E41)</f>
        <is>
          <t/>
        </is>
      </c>
      <c r="CS37" s="0" t="inlineStr">
        <f aca="false">IF('S&amp;L'!F41="", "", 'S&amp;L'!F41)</f>
        <is>
          <t/>
        </is>
      </c>
      <c r="CT37" s="0" t="inlineStr">
        <f aca="false">IF('S&amp;L'!H41="", "", 'S&amp;L'!H41)</f>
        <is>
          <t/>
        </is>
      </c>
      <c r="CU37" s="0" t="inlineStr">
        <f aca="false">IF('S&amp;L'!I41="", "", 'S&amp;L'!I41)</f>
        <is>
          <t/>
        </is>
      </c>
      <c r="CV37" s="0" t="inlineStr">
        <f aca="false">IF('S&amp;L'!J41="", "", 'S&amp;L'!J41)</f>
        <is>
          <t/>
        </is>
      </c>
      <c r="CW37" s="0" t="inlineStr">
        <f aca="false">IF('S&amp;L'!K41="", "", 'S&amp;L'!K41)</f>
        <is>
          <t/>
        </is>
      </c>
      <c r="CX37" s="0" t="inlineStr">
        <f aca="false">IF('S&amp;L'!L41="", "", 'S&amp;L'!L41)</f>
        <is>
          <t/>
        </is>
      </c>
      <c r="CY37" s="0" t="inlineStr">
        <f aca="false">IF('S&amp;L'!N41="", "", 'S&amp;L'!N41)</f>
        <is>
          <t/>
        </is>
      </c>
      <c r="CZ37" s="0" t="inlineStr">
        <f aca="false">IF('S&amp;L'!O41="", "", 'S&amp;L'!O41)</f>
        <is>
          <t/>
        </is>
      </c>
      <c r="DA37" s="0" t="inlineStr">
        <f aca="false">IF('S&amp;L'!P41="", "", 'S&amp;L'!P41)</f>
        <is>
          <t/>
        </is>
      </c>
      <c r="DB37" s="0" t="inlineStr">
        <f aca="false">IF('S&amp;L'!Q41="", "", 'S&amp;L'!Q41)</f>
        <is>
          <t/>
        </is>
      </c>
      <c r="DC37" s="0" t="inlineStr">
        <f aca="false">IF('S&amp;L'!R41="", "", 'S&amp;L'!R41)</f>
        <is>
          <t/>
        </is>
      </c>
      <c r="DD37" s="82" t="inlineStr">
        <f aca="false">IF('Math Scores'!E44="","",'Math Scores'!E44)</f>
        <is>
          <t/>
        </is>
      </c>
      <c r="DE37" s="84" t="n">
        <f aca="false">IF('Cover Sheet'!V40="","",'Cover Sheet'!V40)</f>
        <v>0.06</v>
      </c>
      <c r="DF37" s="84" t="inlineStr">
        <f aca="false">IF('Math Scores'!IE44="", "", 'Math Scores'!IE44)</f>
        <is>
          <t/>
        </is>
      </c>
      <c r="DG37" s="0" t="inlineStr">
        <f aca="false">IF('Math by question type'!C41="", "", 'Math by question type'!C41)</f>
        <is>
          <t/>
        </is>
      </c>
      <c r="DH37" s="84" t="inlineStr">
        <f aca="false">IF('Math by question type'!D41="", "", 'Math by question type'!D41)</f>
        <is>
          <t/>
        </is>
      </c>
      <c r="DI37" s="84" t="inlineStr">
        <f aca="false">IF('Math by question type'!E41="", "", 'Math by question type'!E41)</f>
        <is>
          <t/>
        </is>
      </c>
      <c r="DJ37" s="84" t="inlineStr">
        <f aca="false">IF('Math by question type'!F41="", "", 'Math by question type'!F41)</f>
        <is>
          <t/>
        </is>
      </c>
      <c r="DK37" s="84" t="inlineStr">
        <f aca="false">IF('Math by question type'!G41="", "", 'Math by question type'!G41)</f>
        <is>
          <t/>
        </is>
      </c>
      <c r="DL37" s="84" t="inlineStr">
        <f aca="false">IF('Math by question type'!H41="", "", 'Math by question type'!H41)</f>
        <is>
          <t/>
        </is>
      </c>
      <c r="DM37" s="84" t="n">
        <f aca="false">IF('Math by question type'!I41="", "", 'Math by question type'!I41)</f>
        <v>0.0952380952380952</v>
      </c>
      <c r="DN37" s="84" t="n">
        <f aca="false">IF('Math by question type'!J41="", "", 'Math by question type'!J41)</f>
        <v>0</v>
      </c>
      <c r="DO37" s="84" t="n">
        <f aca="false">IF('Math by question type'!K41="", "", 'Math by question type'!K41)</f>
        <v>0.0740740740740741</v>
      </c>
      <c r="DP37" s="84" t="inlineStr">
        <f aca="false">IF('Math by question type'!L41="", "", 'Math by question type'!L41)</f>
        <is>
          <t/>
        </is>
      </c>
      <c r="DQ37" s="84" t="inlineStr">
        <f aca="false">IF('Math by question type'!M41="", "", 'Math by question type'!M41)</f>
        <is>
          <t/>
        </is>
      </c>
      <c r="DR37" s="84" t="inlineStr">
        <f aca="false">IF('Math by question type'!N41="", "", 'Math by question type'!N41)</f>
        <is>
          <t/>
        </is>
      </c>
      <c r="DS37" s="84" t="inlineStr">
        <f aca="false">IF('Math by question type'!O41="", "", 'Math by question type'!O41)</f>
        <is>
          <t/>
        </is>
      </c>
      <c r="DT37" s="84" t="inlineStr">
        <f aca="false">IF('Math by question type'!P41="", "", 'Math by question type'!P41)</f>
        <is>
          <t/>
        </is>
      </c>
      <c r="DU37" s="84" t="inlineStr">
        <f aca="false">IF('Math by question type'!Q41="", "", 'Math by question type'!Q41)</f>
        <is>
          <t/>
        </is>
      </c>
      <c r="DV37" s="84" t="inlineStr">
        <f aca="false">IF('Math by question type'!R41&lt;&gt;"",'Math by question type'!R41,'Math by question type'!U41)</f>
        <is>
          <t/>
        </is>
      </c>
      <c r="DW37" s="84" t="inlineStr">
        <f aca="false">IF('Math by question type'!S41&lt;&gt;"",'Math by question type'!S41,'Math by question type'!V41)</f>
        <is>
          <t/>
        </is>
      </c>
      <c r="DX37" s="84" t="inlineStr">
        <f aca="false">IF('Math by question type'!T41&lt;&gt;"",'Math by question type'!T41,'Math by question type'!W41)</f>
        <is>
          <t/>
        </is>
      </c>
      <c r="DY37" s="84" t="inlineStr">
        <f aca="false">IF('Math by question type'!X41&lt;&gt;"",'Math by question type'!X41,'Math by question type'!AA41)</f>
        <is>
          <t/>
        </is>
      </c>
      <c r="DZ37" s="84" t="inlineStr">
        <f aca="false">IF('Math by question type'!Y41&lt;&gt;"",'Math by question type'!Y41,'Math by question type'!AB41)</f>
        <is>
          <t/>
        </is>
      </c>
      <c r="EA37" s="84" t="inlineStr">
        <f aca="false">IF('Math by question type'!Z41&lt;&gt;"",'Math by question type'!Z41,'Math by question type'!AC41)</f>
        <is>
          <t/>
        </is>
      </c>
      <c r="EB37" s="84" t="inlineStr">
        <f aca="false">IF('Math Output by domain'!E41="", "", 'Math Output by domain'!E41)</f>
        <is>
          <t/>
        </is>
      </c>
      <c r="EC37" s="84" t="inlineStr">
        <f aca="false">IF('Math Output by domain'!F41="", "", 'Math Output by domain'!F41)</f>
        <is>
          <t/>
        </is>
      </c>
      <c r="ED37" s="84" t="inlineStr">
        <f aca="false">IF('Math Output by domain'!G41="", "", 'Math Output by domain'!G41)</f>
        <is>
          <t/>
        </is>
      </c>
      <c r="EE37" s="84" t="inlineStr">
        <f aca="false">IF('Math Output by domain'!H41="", "", 'Math Output by domain'!H41)</f>
        <is>
          <t/>
        </is>
      </c>
      <c r="EF37" s="84" t="inlineStr">
        <f aca="false">IF('Math Output by domain'!I41="", "", 'Math Output by domain'!I41)</f>
        <is>
          <t/>
        </is>
      </c>
      <c r="EG37" s="84" t="inlineStr">
        <f aca="false">IF('Math Output by domain'!J41="", "", 'Math Output by domain'!J41)</f>
        <is>
          <t/>
        </is>
      </c>
      <c r="EH37" s="84" t="inlineStr">
        <f aca="false">IF('Math Output by domain'!K41="", "", 'Math Output by domain'!K41)</f>
        <is>
          <t/>
        </is>
      </c>
      <c r="EI37" s="84" t="inlineStr">
        <f aca="false">IF('Math Output by domain'!L41="", "", 'Math Output by domain'!L41)</f>
        <is>
          <t/>
        </is>
      </c>
      <c r="EJ37" s="84" t="inlineStr">
        <f aca="false">IF('Math Output by domain'!M41="", "", 'Math Output by domain'!M41)</f>
        <is>
          <t/>
        </is>
      </c>
      <c r="EK37" s="84" t="inlineStr">
        <f aca="false">IF('Math Output by domain'!N41="", "", 'Math Output by domain'!N41)</f>
        <is>
          <t/>
        </is>
      </c>
      <c r="EL37" s="84" t="inlineStr">
        <f aca="false">IF('Math Output by domain'!O41="", "", 'Math Output by domain'!O41)</f>
        <is>
          <t/>
        </is>
      </c>
      <c r="EM37" s="84" t="n">
        <f aca="false">IF('Math Output by domain'!P41="", "", 'Math Output by domain'!P41)</f>
        <v>0</v>
      </c>
      <c r="EN37" s="84" t="n">
        <f aca="false">IF('Math Output by domain'!Q41="", "", 'Math Output by domain'!Q41)</f>
        <v>0</v>
      </c>
      <c r="EO37" s="84" t="n">
        <f aca="false">IF('Math Output by domain'!R41="", "", 'Math Output by domain'!R41)</f>
        <v>0.0384615384615385</v>
      </c>
      <c r="EP37" s="84" t="n">
        <f aca="false">IF('Math Output by domain'!S41="", "", 'Math Output by domain'!S41)</f>
        <v>0</v>
      </c>
      <c r="EQ37" s="84" t="n">
        <f aca="false">IF('Math Output by domain'!T41="", "", 'Math Output by domain'!T41)</f>
        <v>0.208333333333333</v>
      </c>
      <c r="ER37" s="84" t="inlineStr">
        <f aca="false">IF('Math Output by domain'!U41="", "", 'Math Output by domain'!U41)</f>
        <is>
          <t/>
        </is>
      </c>
      <c r="ES37" s="84" t="inlineStr">
        <f aca="false">IF('Math Output by domain'!V41="", "", 'Math Output by domain'!V41)</f>
        <is>
          <t/>
        </is>
      </c>
      <c r="ET37" s="84" t="inlineStr">
        <f aca="false">IF('Math Output by domain'!W41="", "", 'Math Output by domain'!W41)</f>
        <is>
          <t/>
        </is>
      </c>
      <c r="EU37" s="84" t="inlineStr">
        <f aca="false">IF('Math Output by domain'!X41="", "", 'Math Output by domain'!X41)</f>
        <is>
          <t/>
        </is>
      </c>
      <c r="EV37" s="84" t="inlineStr">
        <f aca="false">IF('Math Output by domain'!Y41="", "", 'Math Output by domain'!Y41)</f>
        <is>
          <t/>
        </is>
      </c>
      <c r="EW37" s="84" t="inlineStr">
        <f aca="false">IF('Math Output by domain'!Z41="", "", 'Math Output by domain'!Z41)</f>
        <is>
          <t/>
        </is>
      </c>
      <c r="EX37" s="84" t="inlineStr">
        <f aca="false">IF('Math Output by domain'!AA41="", "", 'Math Output by domain'!AA41)</f>
        <is>
          <t/>
        </is>
      </c>
      <c r="EY37" s="84" t="inlineStr">
        <f aca="false">IF('Math Output by domain'!AB41="", "", 'Math Output by domain'!AB41)</f>
        <is>
          <t/>
        </is>
      </c>
      <c r="EZ37" s="84" t="inlineStr">
        <f aca="false">IF('Math Output by domain'!AC41="", "", 'Math Output by domain'!AC41)</f>
        <is>
          <t/>
        </is>
      </c>
      <c r="FA37" s="84" t="inlineStr">
        <f aca="false">IF('Math Output by domain'!AD41&lt;&gt;"", 'Math Output by domain'!AD41, 'Math Output by domain'!AH41)</f>
        <is>
          <t/>
        </is>
      </c>
      <c r="FB37" s="84" t="inlineStr">
        <f aca="false">IF('Math Output by domain'!AE41&lt;&gt;"", 'Math Output by domain'!AE41, 'Math Output by domain'!AI41)</f>
        <is>
          <t/>
        </is>
      </c>
      <c r="FC37" s="84" t="inlineStr">
        <f aca="false">IF('Math Output by domain'!AF41&lt;&gt;"", 'Math Output by domain'!AF41, 'Math Output by domain'!AJ41)</f>
        <is>
          <t/>
        </is>
      </c>
      <c r="FD37" s="84" t="inlineStr">
        <f aca="false">IF('Math Output by domain'!AG41="", "", 'Math Output by domain'!AG41)</f>
        <is>
          <t/>
        </is>
      </c>
      <c r="FE37" s="84" t="inlineStr">
        <f aca="false">IF('Math Output by domain'!AK41="", "", 'Math Output by domain'!AK41)</f>
        <is>
          <t/>
        </is>
      </c>
      <c r="FF37" s="84" t="str">
        <f aca="false">IF('Math Output by domain'!AL41&lt;&gt;"",  'Math Output by domain'!AL41, 'Math Output by domain'!AQ41)</f>
        <v/>
      </c>
      <c r="FG37" s="84" t="inlineStr">
        <f aca="false">IF('Math Output by domain'!AM41="", "", 'Math Output by domain'!AM41)</f>
        <is>
          <t/>
        </is>
      </c>
      <c r="FH37" s="84" t="str">
        <f aca="false">IF('Math Output by domain'!AN41&lt;&gt;"",  'Math Output by domain'!AN41, 'Math Output by domain'!AP41)</f>
        <v/>
      </c>
      <c r="FI37" s="84" t="inlineStr">
        <f aca="false">IF('Math Output by domain'!AO41="", "", 'Math Output by domain'!AO41)</f>
        <is>
          <t/>
        </is>
      </c>
    </row>
    <row r="38" customFormat="false" ht="12.75" hidden="false" customHeight="false" outlineLevel="0" collapsed="false">
      <c r="A38" s="77" t="n">
        <f aca="false">'Cover Sheet'!A41</f>
        <v>37</v>
      </c>
      <c r="B38" s="77" t="inlineStr">
        <f aca="false">IF('Cover Sheet'!$AC$13="","",'Cover Sheet'!$AC$13)</f>
        <is>
          <t/>
        </is>
      </c>
      <c r="C38" s="77" t="str">
        <f aca="false">'Cover Sheet'!$AC$1</f>
        <v>Vivek Madinur</v>
      </c>
      <c r="D38" s="77" t="n">
        <f aca="false">'Cover Sheet'!$AE$1</f>
        <v>0</v>
      </c>
      <c r="E38" s="77" t="n">
        <f aca="false">'Cover Sheet'!$AG$1</f>
        <v>0</v>
      </c>
      <c r="F38" s="77" t="n">
        <f aca="false">'Cover Sheet'!$AI$1</f>
        <v>0</v>
      </c>
      <c r="G38" s="77" t="n">
        <f aca="false">'Cover Sheet'!$AK$1</f>
        <v>0</v>
      </c>
      <c r="H38" s="77" t="n">
        <f aca="false">'Cover Sheet'!$AC$3</f>
        <v>0</v>
      </c>
      <c r="I38" s="77" t="n">
        <f aca="false">'Cover Sheet'!$AE$3</f>
        <v>0</v>
      </c>
      <c r="J38" s="77" t="n">
        <f aca="false">'Cover Sheet'!$AG$3</f>
        <v>0</v>
      </c>
      <c r="K38" s="77" t="n">
        <f aca="false">'Cover Sheet'!$AI$3</f>
        <v>0</v>
      </c>
      <c r="L38" s="77" t="n">
        <f aca="false">'Cover Sheet'!$AK$3</f>
        <v>0</v>
      </c>
      <c r="M38" s="77" t="n">
        <f aca="false">'Cover Sheet'!$AC$2</f>
        <v>2014</v>
      </c>
      <c r="N38" s="77" t="n">
        <f aca="false">'Cover Sheet'!$AE$2</f>
        <v>0</v>
      </c>
      <c r="O38" s="77" t="n">
        <f aca="false">'Cover Sheet'!$AG$2</f>
        <v>0</v>
      </c>
      <c r="P38" s="77" t="n">
        <f aca="false">'Cover Sheet'!$AI$2</f>
        <v>0</v>
      </c>
      <c r="Q38" s="77" t="n">
        <f aca="false">'Cover Sheet'!$AK$2</f>
        <v>0</v>
      </c>
      <c r="R38" s="77" t="str">
        <f aca="false">'Cover Sheet'!$AC$5</f>
        <v>Spandana</v>
      </c>
      <c r="S38" s="77" t="str">
        <f aca="false">'Cover Sheet'!$AC$6</f>
        <v>3rd</v>
      </c>
      <c r="T38" s="77" t="str">
        <f aca="false">'Cover Sheet'!$AC$7</f>
        <v>2nd YOI</v>
      </c>
      <c r="U38" s="77" t="str">
        <f aca="false">'Cover Sheet'!$AC$8</f>
        <v>Government School - No Fees</v>
      </c>
      <c r="V38" s="77" t="n">
        <f aca="false">'Cover Sheet'!$AC$9</f>
        <v>0</v>
      </c>
      <c r="W38" s="77" t="inlineStr">
        <f aca="false">IF('Cover Sheet'!$AC$10="","",'Cover Sheet'!$AC$10)</f>
        <is>
          <t/>
        </is>
      </c>
      <c r="X38" s="78" t="inlineStr">
        <f aca="false">IF('Cover Sheet'!$Y41="","",'Cover Sheet'!$Y41)</f>
        <is>
          <t/>
        </is>
      </c>
      <c r="Y38" s="78" t="inlineStr">
        <f aca="false">IF('Cover Sheet'!$Z41="","",'Cover Sheet'!$Z41)</f>
        <is>
          <t/>
        </is>
      </c>
      <c r="Z38" s="77" t="n">
        <f aca="false">'Cover Sheet'!$AC$11</f>
        <v>0</v>
      </c>
      <c r="AA38" s="77" t="str">
        <f aca="false">IF('Cover Sheet'!$AC$12="", "", 'Cover Sheet'!$AC$12)</f>
        <v>Hyderabad</v>
      </c>
      <c r="AB38" s="77" t="inlineStr">
        <f aca="false">IF('Cover Sheet'!$AC$14="","",'Cover Sheet'!$AC$14)</f>
        <is>
          <t/>
        </is>
      </c>
      <c r="AC38" s="77" t="inlineStr">
        <f aca="false">IF('Cover Sheet'!$AC$15="","",'Cover Sheet'!$AC$15)</f>
        <is>
          <t/>
        </is>
      </c>
      <c r="AD38" s="77" t="inlineStr">
        <f aca="false">IF('Cover Sheet'!$AC$17="","",'Cover Sheet'!$AC$17)</f>
        <is>
          <t/>
        </is>
      </c>
      <c r="AE38" s="77" t="str">
        <f aca="false">IF('Cover Sheet'!$AC$4="","",'Cover Sheet'!$AC$4)</f>
        <v>vivek.madinur2014@teachforindia.org</v>
      </c>
      <c r="AF38" s="77" t="inlineStr">
        <f aca="false">IF('Cover Sheet'!$AC$20="","",'Cover Sheet'!$AC$20)</f>
        <is>
          <t/>
        </is>
      </c>
      <c r="AG38" s="77" t="str">
        <f aca="false">IF('Cover Sheet'!$AC$19="","",'Cover Sheet'!$AC$19)</f>
        <v>karthik.rapaka@teachforindia.org</v>
      </c>
      <c r="AH38" s="77" t="str">
        <f aca="false">IF('Cover Sheet'!B41="", "", 'English Scores- Leveled papers'!B43)</f>
        <v>Srishant</v>
      </c>
      <c r="AI38" s="77" t="str">
        <f aca="false">IF('Cover Sheet'!$B41="","",'Cover Sheet'!C41)</f>
        <v>Male</v>
      </c>
      <c r="AJ38" s="77" t="n">
        <f aca="false">IF('Cover Sheet'!$D41="","",'Cover Sheet'!D41)</f>
        <v>2</v>
      </c>
      <c r="AK38" s="77" t="inlineStr">
        <f aca="false">IF('Cover Sheet'!E41="","",'Cover Sheet'!E41)</f>
        <is>
          <t/>
        </is>
      </c>
      <c r="AL38" s="77" t="inlineStr">
        <f aca="false">IF('Cover Sheet'!F41="","",'Cover Sheet'!F41)</f>
        <is>
          <t/>
        </is>
      </c>
      <c r="AM38" s="77" t="inlineStr">
        <f aca="false">IF('Cover Sheet'!G41="","",'Cover Sheet'!G41)</f>
        <is>
          <t/>
        </is>
      </c>
      <c r="AN38" s="77" t="inlineStr">
        <f aca="false">IF('Cover Sheet'!H41="","",'Cover Sheet'!H41)</f>
        <is>
          <t/>
        </is>
      </c>
      <c r="AO38" s="77" t="inlineStr">
        <f aca="false">IF('Cover Sheet'!I41="","",'Cover Sheet'!I41)</f>
        <is>
          <t/>
        </is>
      </c>
      <c r="AP38" s="77" t="inlineStr">
        <f aca="false">IF('Cover Sheet'!J41="","",'Cover Sheet'!J41)</f>
        <is>
          <t/>
        </is>
      </c>
      <c r="AQ38" s="77" t="n">
        <f aca="false">IF('Cover Sheet'!K41="","",'Cover Sheet'!K41)</f>
        <v>-0.5</v>
      </c>
      <c r="AR38" s="77" t="inlineStr">
        <f aca="false">IF('Cover Sheet'!L41="","",'Cover Sheet'!L41)</f>
        <is>
          <t/>
        </is>
      </c>
      <c r="AS38" s="77" t="n">
        <f aca="false">IF('Cover Sheet'!M41="","",'Cover Sheet'!M41)</f>
        <v>0.7</v>
      </c>
      <c r="AT38" s="77" t="n">
        <f aca="false">IF('Cover Sheet'!N41="","",'Cover Sheet'!N41)</f>
        <v>0.2</v>
      </c>
      <c r="AU38" s="77" t="inlineStr">
        <f aca="false">IF('Cover Sheet'!O41="","",'Cover Sheet'!O41)</f>
        <is>
          <t/>
        </is>
      </c>
      <c r="AV38" s="77" t="inlineStr">
        <f aca="false">IF('Cover Sheet'!P41="","",'Cover Sheet'!P41)</f>
        <is>
          <t/>
        </is>
      </c>
      <c r="AW38" s="77" t="inlineStr">
        <f aca="false">IF('Cover Sheet'!Q41="","",'Cover Sheet'!Q41)</f>
        <is>
          <t/>
        </is>
      </c>
      <c r="AX38" s="77" t="n">
        <f aca="false">IF('Cover Sheet'!R41="","",'Cover Sheet'!R41)</f>
        <v>0.333333333333333</v>
      </c>
      <c r="AY38" s="77" t="str">
        <f aca="false">IF('Cover Sheet'!S41="","",'Cover Sheet'!S41)</f>
        <v/>
      </c>
      <c r="AZ38" s="79" t="inlineStr">
        <f aca="false">IF('Cover Sheet'!T41="","",'Cover Sheet'!T41)</f>
        <is>
          <t/>
        </is>
      </c>
      <c r="BA38" s="79" t="n">
        <f aca="false">IF('Cover Sheet'!U41="","",'Cover Sheet'!U41)</f>
        <v>0</v>
      </c>
      <c r="BB38" s="79" t="n">
        <f aca="false">IF('Cover Sheet'!V41="","",'Cover Sheet'!V41)</f>
        <v>0.14</v>
      </c>
      <c r="BC38" s="79" t="n">
        <f aca="false">IF('Cover Sheet'!W41="","",'Cover Sheet'!W41)</f>
        <v>0.14</v>
      </c>
      <c r="BD38" s="79" t="inlineStr">
        <f aca="false">IF('Cover Sheet'!X41="","",'Cover Sheet'!X41)</f>
        <is>
          <t/>
        </is>
      </c>
      <c r="BE38" s="80" t="n">
        <f aca="false">'RC Mastery Check+Question type'!I41</f>
        <v>0.8</v>
      </c>
      <c r="BF38" s="80" t="n">
        <f aca="false">'RC Mastery Check+Question type'!J41</f>
        <v>0.6</v>
      </c>
      <c r="BG38" s="80" t="inlineStr">
        <f aca="false">'RC Mastery Check+Question type'!K41</f>
        <is>
          <t/>
        </is>
      </c>
      <c r="BH38" s="81" t="inlineStr">
        <f aca="false">IF('RC Mastery Check+Question type'!DR41="", "", 'RC Mastery Check+Question type'!DR41)</f>
        <is>
          <t/>
        </is>
      </c>
      <c r="BI38" s="81" t="inlineStr">
        <f aca="false">IF('RC Mastery Check+Question type'!EJ41="", "", 'RC Mastery Check+Question type'!EJ41)</f>
        <is>
          <t/>
        </is>
      </c>
      <c r="BJ38" s="81" t="inlineStr">
        <f aca="false">IF('RC Mastery Check+Question type'!EZ41="", "", 'RC Mastery Check+Question type'!EZ41)</f>
        <is>
          <t/>
        </is>
      </c>
      <c r="BK38" s="0" t="inlineStr">
        <f aca="false">'RF tracking'!C41</f>
        <is>
          <t/>
        </is>
      </c>
      <c r="BL38" s="0" t="inlineStr">
        <f aca="false">'RF tracking'!D41</f>
        <is>
          <t/>
        </is>
      </c>
      <c r="BM38" s="0" t="inlineStr">
        <f aca="false">'RF tracking'!X41</f>
        <is>
          <t/>
        </is>
      </c>
      <c r="BN38" s="0" t="inlineStr">
        <f aca="false">'RF tracking'!Y41</f>
        <is>
          <t/>
        </is>
      </c>
      <c r="BO38" s="82" t="inlineStr">
        <f aca="false">IF('RF tracking'!AQ41="", "", 'RF tracking'!AQ41)</f>
        <is>
          <t/>
        </is>
      </c>
      <c r="BP38" s="82" t="inlineStr">
        <f aca="false">'RC Mastery Check+Question type'!L41</f>
        <is>
          <t/>
        </is>
      </c>
      <c r="BQ38" s="82" t="n">
        <f aca="false">'RC Mastery Check+Question type'!M41</f>
        <v>0.8</v>
      </c>
      <c r="BR38" s="82" t="n">
        <f aca="false">'RC Mastery Check+Question type'!N41</f>
        <v>0.6</v>
      </c>
      <c r="BS38" s="82" t="inlineStr">
        <f aca="false">'RC Mastery Check+Question type'!O41</f>
        <is>
          <t/>
        </is>
      </c>
      <c r="BT38" s="82" t="inlineStr">
        <f aca="false">'RC Mastery Check+Question type'!P41</f>
        <is>
          <t/>
        </is>
      </c>
      <c r="BU38" s="82" t="inlineStr">
        <f aca="false">'RC Mastery Check+Question type'!Q41</f>
        <is>
          <t/>
        </is>
      </c>
      <c r="BV38" s="82" t="inlineStr">
        <f aca="false">'RC Mastery Check+Question type'!R41</f>
        <is>
          <t/>
        </is>
      </c>
      <c r="BW38" s="82" t="inlineStr">
        <f aca="false">'RC Mastery Check+Question type'!S41</f>
        <is>
          <t/>
        </is>
      </c>
      <c r="BX38" s="82" t="inlineStr">
        <f aca="false">'RC Mastery Check+Question type'!T41</f>
        <is>
          <t/>
        </is>
      </c>
      <c r="BY38" s="82" t="inlineStr">
        <f aca="false">'RC Mastery Check+Question type'!U41</f>
        <is>
          <t/>
        </is>
      </c>
      <c r="BZ38" s="82" t="inlineStr">
        <f aca="false">'RC Mastery Check+Question type'!V41</f>
        <is>
          <t/>
        </is>
      </c>
      <c r="CA38" s="82" t="inlineStr">
        <f aca="false">'RC Mastery Check+Question type'!W41</f>
        <is>
          <t/>
        </is>
      </c>
      <c r="CB38" s="82" t="inlineStr">
        <f aca="false">'RC Mastery Check+Question type'!X41</f>
        <is>
          <t/>
        </is>
      </c>
      <c r="CC38" s="83" t="str">
        <f aca="false">'RC Output Item+Section Type'!CC44</f>
        <v> </v>
      </c>
      <c r="CD38" s="83" t="str">
        <f aca="false">'RC Output Item+Section Type'!CD44</f>
        <v> </v>
      </c>
      <c r="CE38" s="83" t="str">
        <f aca="false">'RC Output Item+Section Type'!CE44</f>
        <v> </v>
      </c>
      <c r="CF38" s="83" t="str">
        <f aca="false">'RC Output Item+Section Type'!CF44</f>
        <v> </v>
      </c>
      <c r="CG38" s="83" t="str">
        <f aca="false">'RC Output Item+Section Type'!CG44</f>
        <v> </v>
      </c>
      <c r="CH38" s="83" t="str">
        <f aca="false">'RC Output Item+Section Type'!CH44</f>
        <v> </v>
      </c>
      <c r="CI38" s="83" t="str">
        <f aca="false">'RC Output Item+Section Type'!CI44</f>
        <v> </v>
      </c>
      <c r="CJ38" s="83" t="str">
        <f aca="false">'RC Output Item+Section Type'!CJ44</f>
        <v> </v>
      </c>
      <c r="CK38" s="83" t="str">
        <f aca="false">'RC Output Item+Section Type'!CK44</f>
        <v> </v>
      </c>
      <c r="CL38" s="83" t="str">
        <f aca="false">'RC Output Item+Section Type'!CL44</f>
        <v> </v>
      </c>
      <c r="CM38" s="83" t="str">
        <f aca="false">'RC Output Item+Section Type'!CM44</f>
        <v> </v>
      </c>
      <c r="CN38" s="83" t="str">
        <f aca="false">'RC Output Item+Section Type'!CN44</f>
        <v> </v>
      </c>
      <c r="CO38" s="0" t="inlineStr">
        <f aca="false">IF('S&amp;L'!B42="", "", 'S&amp;L'!B42)</f>
        <is>
          <t/>
        </is>
      </c>
      <c r="CP38" s="0" t="inlineStr">
        <f aca="false">IF('S&amp;L'!C42="", "", 'S&amp;L'!C42)</f>
        <is>
          <t/>
        </is>
      </c>
      <c r="CQ38" s="0" t="inlineStr">
        <f aca="false">IF('S&amp;L'!D42="", "", 'S&amp;L'!D42)</f>
        <is>
          <t/>
        </is>
      </c>
      <c r="CR38" s="0" t="inlineStr">
        <f aca="false">IF('S&amp;L'!E42="", "", 'S&amp;L'!E42)</f>
        <is>
          <t/>
        </is>
      </c>
      <c r="CS38" s="0" t="inlineStr">
        <f aca="false">IF('S&amp;L'!F42="", "", 'S&amp;L'!F42)</f>
        <is>
          <t/>
        </is>
      </c>
      <c r="CT38" s="0" t="inlineStr">
        <f aca="false">IF('S&amp;L'!H42="", "", 'S&amp;L'!H42)</f>
        <is>
          <t/>
        </is>
      </c>
      <c r="CU38" s="0" t="inlineStr">
        <f aca="false">IF('S&amp;L'!I42="", "", 'S&amp;L'!I42)</f>
        <is>
          <t/>
        </is>
      </c>
      <c r="CV38" s="0" t="inlineStr">
        <f aca="false">IF('S&amp;L'!J42="", "", 'S&amp;L'!J42)</f>
        <is>
          <t/>
        </is>
      </c>
      <c r="CW38" s="0" t="inlineStr">
        <f aca="false">IF('S&amp;L'!K42="", "", 'S&amp;L'!K42)</f>
        <is>
          <t/>
        </is>
      </c>
      <c r="CX38" s="0" t="inlineStr">
        <f aca="false">IF('S&amp;L'!L42="", "", 'S&amp;L'!L42)</f>
        <is>
          <t/>
        </is>
      </c>
      <c r="CY38" s="0" t="inlineStr">
        <f aca="false">IF('S&amp;L'!N42="", "", 'S&amp;L'!N42)</f>
        <is>
          <t/>
        </is>
      </c>
      <c r="CZ38" s="0" t="inlineStr">
        <f aca="false">IF('S&amp;L'!O42="", "", 'S&amp;L'!O42)</f>
        <is>
          <t/>
        </is>
      </c>
      <c r="DA38" s="0" t="inlineStr">
        <f aca="false">IF('S&amp;L'!P42="", "", 'S&amp;L'!P42)</f>
        <is>
          <t/>
        </is>
      </c>
      <c r="DB38" s="0" t="inlineStr">
        <f aca="false">IF('S&amp;L'!Q42="", "", 'S&amp;L'!Q42)</f>
        <is>
          <t/>
        </is>
      </c>
      <c r="DC38" s="0" t="inlineStr">
        <f aca="false">IF('S&amp;L'!R42="", "", 'S&amp;L'!R42)</f>
        <is>
          <t/>
        </is>
      </c>
      <c r="DD38" s="82" t="inlineStr">
        <f aca="false">IF('Math Scores'!E45="","",'Math Scores'!E45)</f>
        <is>
          <t/>
        </is>
      </c>
      <c r="DE38" s="84" t="n">
        <f aca="false">IF('Cover Sheet'!V41="","",'Cover Sheet'!V41)</f>
        <v>0.14</v>
      </c>
      <c r="DF38" s="84" t="inlineStr">
        <f aca="false">IF('Math Scores'!IE45="", "", 'Math Scores'!IE45)</f>
        <is>
          <t/>
        </is>
      </c>
      <c r="DG38" s="0" t="inlineStr">
        <f aca="false">IF('Math by question type'!C42="", "", 'Math by question type'!C42)</f>
        <is>
          <t/>
        </is>
      </c>
      <c r="DH38" s="84" t="inlineStr">
        <f aca="false">IF('Math by question type'!D42="", "", 'Math by question type'!D42)</f>
        <is>
          <t/>
        </is>
      </c>
      <c r="DI38" s="84" t="inlineStr">
        <f aca="false">IF('Math by question type'!E42="", "", 'Math by question type'!E42)</f>
        <is>
          <t/>
        </is>
      </c>
      <c r="DJ38" s="84" t="inlineStr">
        <f aca="false">IF('Math by question type'!F42="", "", 'Math by question type'!F42)</f>
        <is>
          <t/>
        </is>
      </c>
      <c r="DK38" s="84" t="inlineStr">
        <f aca="false">IF('Math by question type'!G42="", "", 'Math by question type'!G42)</f>
        <is>
          <t/>
        </is>
      </c>
      <c r="DL38" s="84" t="inlineStr">
        <f aca="false">IF('Math by question type'!H42="", "", 'Math by question type'!H42)</f>
        <is>
          <t/>
        </is>
      </c>
      <c r="DM38" s="84" t="n">
        <f aca="false">IF('Math by question type'!I42="", "", 'Math by question type'!I42)</f>
        <v>0.0952380952380952</v>
      </c>
      <c r="DN38" s="84" t="n">
        <f aca="false">IF('Math by question type'!J42="", "", 'Math by question type'!J42)</f>
        <v>0.225806451612903</v>
      </c>
      <c r="DO38" s="84" t="n">
        <f aca="false">IF('Math by question type'!K42="", "", 'Math by question type'!K42)</f>
        <v>0.111111111111111</v>
      </c>
      <c r="DP38" s="84" t="inlineStr">
        <f aca="false">IF('Math by question type'!L42="", "", 'Math by question type'!L42)</f>
        <is>
          <t/>
        </is>
      </c>
      <c r="DQ38" s="84" t="inlineStr">
        <f aca="false">IF('Math by question type'!M42="", "", 'Math by question type'!M42)</f>
        <is>
          <t/>
        </is>
      </c>
      <c r="DR38" s="84" t="inlineStr">
        <f aca="false">IF('Math by question type'!N42="", "", 'Math by question type'!N42)</f>
        <is>
          <t/>
        </is>
      </c>
      <c r="DS38" s="84" t="inlineStr">
        <f aca="false">IF('Math by question type'!O42="", "", 'Math by question type'!O42)</f>
        <is>
          <t/>
        </is>
      </c>
      <c r="DT38" s="84" t="inlineStr">
        <f aca="false">IF('Math by question type'!P42="", "", 'Math by question type'!P42)</f>
        <is>
          <t/>
        </is>
      </c>
      <c r="DU38" s="84" t="inlineStr">
        <f aca="false">IF('Math by question type'!Q42="", "", 'Math by question type'!Q42)</f>
        <is>
          <t/>
        </is>
      </c>
      <c r="DV38" s="84" t="inlineStr">
        <f aca="false">IF('Math by question type'!R42&lt;&gt;"",'Math by question type'!R42,'Math by question type'!U42)</f>
        <is>
          <t/>
        </is>
      </c>
      <c r="DW38" s="84" t="inlineStr">
        <f aca="false">IF('Math by question type'!S42&lt;&gt;"",'Math by question type'!S42,'Math by question type'!V42)</f>
        <is>
          <t/>
        </is>
      </c>
      <c r="DX38" s="84" t="inlineStr">
        <f aca="false">IF('Math by question type'!T42&lt;&gt;"",'Math by question type'!T42,'Math by question type'!W42)</f>
        <is>
          <t/>
        </is>
      </c>
      <c r="DY38" s="84" t="inlineStr">
        <f aca="false">IF('Math by question type'!X42&lt;&gt;"",'Math by question type'!X42,'Math by question type'!AA42)</f>
        <is>
          <t/>
        </is>
      </c>
      <c r="DZ38" s="84" t="inlineStr">
        <f aca="false">IF('Math by question type'!Y42&lt;&gt;"",'Math by question type'!Y42,'Math by question type'!AB42)</f>
        <is>
          <t/>
        </is>
      </c>
      <c r="EA38" s="84" t="inlineStr">
        <f aca="false">IF('Math by question type'!Z42&lt;&gt;"",'Math by question type'!Z42,'Math by question type'!AC42)</f>
        <is>
          <t/>
        </is>
      </c>
      <c r="EB38" s="84" t="inlineStr">
        <f aca="false">IF('Math Output by domain'!E42="", "", 'Math Output by domain'!E42)</f>
        <is>
          <t/>
        </is>
      </c>
      <c r="EC38" s="84" t="inlineStr">
        <f aca="false">IF('Math Output by domain'!F42="", "", 'Math Output by domain'!F42)</f>
        <is>
          <t/>
        </is>
      </c>
      <c r="ED38" s="84" t="inlineStr">
        <f aca="false">IF('Math Output by domain'!G42="", "", 'Math Output by domain'!G42)</f>
        <is>
          <t/>
        </is>
      </c>
      <c r="EE38" s="84" t="inlineStr">
        <f aca="false">IF('Math Output by domain'!H42="", "", 'Math Output by domain'!H42)</f>
        <is>
          <t/>
        </is>
      </c>
      <c r="EF38" s="84" t="inlineStr">
        <f aca="false">IF('Math Output by domain'!I42="", "", 'Math Output by domain'!I42)</f>
        <is>
          <t/>
        </is>
      </c>
      <c r="EG38" s="84" t="inlineStr">
        <f aca="false">IF('Math Output by domain'!J42="", "", 'Math Output by domain'!J42)</f>
        <is>
          <t/>
        </is>
      </c>
      <c r="EH38" s="84" t="inlineStr">
        <f aca="false">IF('Math Output by domain'!K42="", "", 'Math Output by domain'!K42)</f>
        <is>
          <t/>
        </is>
      </c>
      <c r="EI38" s="84" t="inlineStr">
        <f aca="false">IF('Math Output by domain'!L42="", "", 'Math Output by domain'!L42)</f>
        <is>
          <t/>
        </is>
      </c>
      <c r="EJ38" s="84" t="inlineStr">
        <f aca="false">IF('Math Output by domain'!M42="", "", 'Math Output by domain'!M42)</f>
        <is>
          <t/>
        </is>
      </c>
      <c r="EK38" s="84" t="inlineStr">
        <f aca="false">IF('Math Output by domain'!N42="", "", 'Math Output by domain'!N42)</f>
        <is>
          <t/>
        </is>
      </c>
      <c r="EL38" s="84" t="inlineStr">
        <f aca="false">IF('Math Output by domain'!O42="", "", 'Math Output by domain'!O42)</f>
        <is>
          <t/>
        </is>
      </c>
      <c r="EM38" s="84" t="n">
        <f aca="false">IF('Math Output by domain'!P42="", "", 'Math Output by domain'!P42)</f>
        <v>0.142857142857143</v>
      </c>
      <c r="EN38" s="84" t="n">
        <f aca="false">IF('Math Output by domain'!Q42="", "", 'Math Output by domain'!Q42)</f>
        <v>0.2</v>
      </c>
      <c r="EO38" s="84" t="n">
        <f aca="false">IF('Math Output by domain'!R42="", "", 'Math Output by domain'!R42)</f>
        <v>0.0769230769230769</v>
      </c>
      <c r="EP38" s="84" t="n">
        <f aca="false">IF('Math Output by domain'!S42="", "", 'Math Output by domain'!S42)</f>
        <v>0</v>
      </c>
      <c r="EQ38" s="84" t="n">
        <f aca="false">IF('Math Output by domain'!T42="", "", 'Math Output by domain'!T42)</f>
        <v>0.166666666666667</v>
      </c>
      <c r="ER38" s="84" t="inlineStr">
        <f aca="false">IF('Math Output by domain'!U42="", "", 'Math Output by domain'!U42)</f>
        <is>
          <t/>
        </is>
      </c>
      <c r="ES38" s="84" t="inlineStr">
        <f aca="false">IF('Math Output by domain'!V42="", "", 'Math Output by domain'!V42)</f>
        <is>
          <t/>
        </is>
      </c>
      <c r="ET38" s="84" t="inlineStr">
        <f aca="false">IF('Math Output by domain'!W42="", "", 'Math Output by domain'!W42)</f>
        <is>
          <t/>
        </is>
      </c>
      <c r="EU38" s="84" t="inlineStr">
        <f aca="false">IF('Math Output by domain'!X42="", "", 'Math Output by domain'!X42)</f>
        <is>
          <t/>
        </is>
      </c>
      <c r="EV38" s="84" t="inlineStr">
        <f aca="false">IF('Math Output by domain'!Y42="", "", 'Math Output by domain'!Y42)</f>
        <is>
          <t/>
        </is>
      </c>
      <c r="EW38" s="84" t="inlineStr">
        <f aca="false">IF('Math Output by domain'!Z42="", "", 'Math Output by domain'!Z42)</f>
        <is>
          <t/>
        </is>
      </c>
      <c r="EX38" s="84" t="inlineStr">
        <f aca="false">IF('Math Output by domain'!AA42="", "", 'Math Output by domain'!AA42)</f>
        <is>
          <t/>
        </is>
      </c>
      <c r="EY38" s="84" t="inlineStr">
        <f aca="false">IF('Math Output by domain'!AB42="", "", 'Math Output by domain'!AB42)</f>
        <is>
          <t/>
        </is>
      </c>
      <c r="EZ38" s="84" t="inlineStr">
        <f aca="false">IF('Math Output by domain'!AC42="", "", 'Math Output by domain'!AC42)</f>
        <is>
          <t/>
        </is>
      </c>
      <c r="FA38" s="84" t="inlineStr">
        <f aca="false">IF('Math Output by domain'!AD42&lt;&gt;"", 'Math Output by domain'!AD42, 'Math Output by domain'!AH42)</f>
        <is>
          <t/>
        </is>
      </c>
      <c r="FB38" s="84" t="inlineStr">
        <f aca="false">IF('Math Output by domain'!AE42&lt;&gt;"", 'Math Output by domain'!AE42, 'Math Output by domain'!AI42)</f>
        <is>
          <t/>
        </is>
      </c>
      <c r="FC38" s="84" t="inlineStr">
        <f aca="false">IF('Math Output by domain'!AF42&lt;&gt;"", 'Math Output by domain'!AF42, 'Math Output by domain'!AJ42)</f>
        <is>
          <t/>
        </is>
      </c>
      <c r="FD38" s="84" t="inlineStr">
        <f aca="false">IF('Math Output by domain'!AG42="", "", 'Math Output by domain'!AG42)</f>
        <is>
          <t/>
        </is>
      </c>
      <c r="FE38" s="84" t="inlineStr">
        <f aca="false">IF('Math Output by domain'!AK42="", "", 'Math Output by domain'!AK42)</f>
        <is>
          <t/>
        </is>
      </c>
      <c r="FF38" s="84" t="str">
        <f aca="false">IF('Math Output by domain'!AL42&lt;&gt;"",  'Math Output by domain'!AL42, 'Math Output by domain'!AQ42)</f>
        <v/>
      </c>
      <c r="FG38" s="84" t="inlineStr">
        <f aca="false">IF('Math Output by domain'!AM42="", "", 'Math Output by domain'!AM42)</f>
        <is>
          <t/>
        </is>
      </c>
      <c r="FH38" s="84" t="str">
        <f aca="false">IF('Math Output by domain'!AN42&lt;&gt;"",  'Math Output by domain'!AN42, 'Math Output by domain'!AP42)</f>
        <v/>
      </c>
      <c r="FI38" s="84" t="inlineStr">
        <f aca="false">IF('Math Output by domain'!AO42="", "", 'Math Output by domain'!AO42)</f>
        <is>
          <t/>
        </is>
      </c>
    </row>
    <row r="39" customFormat="false" ht="12.75" hidden="false" customHeight="false" outlineLevel="0" collapsed="false">
      <c r="A39" s="77" t="n">
        <f aca="false">'Cover Sheet'!A42</f>
        <v>38</v>
      </c>
      <c r="B39" s="77" t="inlineStr">
        <f aca="false">IF('Cover Sheet'!$AC$13="","",'Cover Sheet'!$AC$13)</f>
        <is>
          <t/>
        </is>
      </c>
      <c r="C39" s="77" t="str">
        <f aca="false">'Cover Sheet'!$AC$1</f>
        <v>Vivek Madinur</v>
      </c>
      <c r="D39" s="77" t="n">
        <f aca="false">'Cover Sheet'!$AE$1</f>
        <v>0</v>
      </c>
      <c r="E39" s="77" t="n">
        <f aca="false">'Cover Sheet'!$AG$1</f>
        <v>0</v>
      </c>
      <c r="F39" s="77" t="n">
        <f aca="false">'Cover Sheet'!$AI$1</f>
        <v>0</v>
      </c>
      <c r="G39" s="77" t="n">
        <f aca="false">'Cover Sheet'!$AK$1</f>
        <v>0</v>
      </c>
      <c r="H39" s="77" t="n">
        <f aca="false">'Cover Sheet'!$AC$3</f>
        <v>0</v>
      </c>
      <c r="I39" s="77" t="n">
        <f aca="false">'Cover Sheet'!$AE$3</f>
        <v>0</v>
      </c>
      <c r="J39" s="77" t="n">
        <f aca="false">'Cover Sheet'!$AG$3</f>
        <v>0</v>
      </c>
      <c r="K39" s="77" t="n">
        <f aca="false">'Cover Sheet'!$AI$3</f>
        <v>0</v>
      </c>
      <c r="L39" s="77" t="n">
        <f aca="false">'Cover Sheet'!$AK$3</f>
        <v>0</v>
      </c>
      <c r="M39" s="77" t="n">
        <f aca="false">'Cover Sheet'!$AC$2</f>
        <v>2014</v>
      </c>
      <c r="N39" s="77" t="n">
        <f aca="false">'Cover Sheet'!$AE$2</f>
        <v>0</v>
      </c>
      <c r="O39" s="77" t="n">
        <f aca="false">'Cover Sheet'!$AG$2</f>
        <v>0</v>
      </c>
      <c r="P39" s="77" t="n">
        <f aca="false">'Cover Sheet'!$AI$2</f>
        <v>0</v>
      </c>
      <c r="Q39" s="77" t="n">
        <f aca="false">'Cover Sheet'!$AK$2</f>
        <v>0</v>
      </c>
      <c r="R39" s="77" t="str">
        <f aca="false">'Cover Sheet'!$AC$5</f>
        <v>Spandana</v>
      </c>
      <c r="S39" s="77" t="str">
        <f aca="false">'Cover Sheet'!$AC$6</f>
        <v>3rd</v>
      </c>
      <c r="T39" s="77" t="str">
        <f aca="false">'Cover Sheet'!$AC$7</f>
        <v>2nd YOI</v>
      </c>
      <c r="U39" s="77" t="str">
        <f aca="false">'Cover Sheet'!$AC$8</f>
        <v>Government School - No Fees</v>
      </c>
      <c r="V39" s="77" t="n">
        <f aca="false">'Cover Sheet'!$AC$9</f>
        <v>0</v>
      </c>
      <c r="W39" s="77" t="inlineStr">
        <f aca="false">IF('Cover Sheet'!$AC$10="","",'Cover Sheet'!$AC$10)</f>
        <is>
          <t/>
        </is>
      </c>
      <c r="X39" s="78" t="inlineStr">
        <f aca="false">IF('Cover Sheet'!$Y42="","",'Cover Sheet'!$Y42)</f>
        <is>
          <t/>
        </is>
      </c>
      <c r="Y39" s="78" t="inlineStr">
        <f aca="false">IF('Cover Sheet'!$Z42="","",'Cover Sheet'!$Z42)</f>
        <is>
          <t/>
        </is>
      </c>
      <c r="Z39" s="77" t="n">
        <f aca="false">'Cover Sheet'!$AC$11</f>
        <v>0</v>
      </c>
      <c r="AA39" s="77" t="str">
        <f aca="false">IF('Cover Sheet'!$AC$12="", "", 'Cover Sheet'!$AC$12)</f>
        <v>Hyderabad</v>
      </c>
      <c r="AB39" s="77" t="inlineStr">
        <f aca="false">IF('Cover Sheet'!$AC$14="","",'Cover Sheet'!$AC$14)</f>
        <is>
          <t/>
        </is>
      </c>
      <c r="AC39" s="77" t="inlineStr">
        <f aca="false">IF('Cover Sheet'!$AC$15="","",'Cover Sheet'!$AC$15)</f>
        <is>
          <t/>
        </is>
      </c>
      <c r="AD39" s="77" t="inlineStr">
        <f aca="false">IF('Cover Sheet'!$AC$17="","",'Cover Sheet'!$AC$17)</f>
        <is>
          <t/>
        </is>
      </c>
      <c r="AE39" s="77" t="str">
        <f aca="false">IF('Cover Sheet'!$AC$4="","",'Cover Sheet'!$AC$4)</f>
        <v>vivek.madinur2014@teachforindia.org</v>
      </c>
      <c r="AF39" s="77" t="inlineStr">
        <f aca="false">IF('Cover Sheet'!$AC$20="","",'Cover Sheet'!$AC$20)</f>
        <is>
          <t/>
        </is>
      </c>
      <c r="AG39" s="77" t="str">
        <f aca="false">IF('Cover Sheet'!$AC$19="","",'Cover Sheet'!$AC$19)</f>
        <v>karthik.rapaka@teachforindia.org</v>
      </c>
      <c r="AH39" s="77" t="str">
        <f aca="false">IF('Cover Sheet'!B42="", "", 'English Scores- Leveled papers'!B44)</f>
        <v>Tarun</v>
      </c>
      <c r="AI39" s="77" t="str">
        <f aca="false">IF('Cover Sheet'!$B42="","",'Cover Sheet'!C42)</f>
        <v>Male</v>
      </c>
      <c r="AJ39" s="77" t="n">
        <f aca="false">IF('Cover Sheet'!$D42="","",'Cover Sheet'!D42)</f>
        <v>2</v>
      </c>
      <c r="AK39" s="77" t="inlineStr">
        <f aca="false">IF('Cover Sheet'!E42="","",'Cover Sheet'!E42)</f>
        <is>
          <t/>
        </is>
      </c>
      <c r="AL39" s="77" t="inlineStr">
        <f aca="false">IF('Cover Sheet'!F42="","",'Cover Sheet'!F42)</f>
        <is>
          <t/>
        </is>
      </c>
      <c r="AM39" s="77" t="inlineStr">
        <f aca="false">IF('Cover Sheet'!G42="","",'Cover Sheet'!G42)</f>
        <is>
          <t/>
        </is>
      </c>
      <c r="AN39" s="77" t="inlineStr">
        <f aca="false">IF('Cover Sheet'!H42="","",'Cover Sheet'!H42)</f>
        <is>
          <t/>
        </is>
      </c>
      <c r="AO39" s="77" t="inlineStr">
        <f aca="false">IF('Cover Sheet'!I42="","",'Cover Sheet'!I42)</f>
        <is>
          <t/>
        </is>
      </c>
      <c r="AP39" s="77" t="n">
        <f aca="false">IF('Cover Sheet'!J42="","",'Cover Sheet'!J42)</f>
        <v>-0.5</v>
      </c>
      <c r="AQ39" s="77" t="n">
        <f aca="false">IF('Cover Sheet'!K42="","",'Cover Sheet'!K42)</f>
        <v>0</v>
      </c>
      <c r="AR39" s="77" t="n">
        <f aca="false">IF('Cover Sheet'!L42="","",'Cover Sheet'!L42)</f>
        <v>0.7</v>
      </c>
      <c r="AS39" s="77" t="n">
        <f aca="false">IF('Cover Sheet'!M42="","",'Cover Sheet'!M42)</f>
        <v>0.2</v>
      </c>
      <c r="AT39" s="77" t="n">
        <f aca="false">IF('Cover Sheet'!N42="","",'Cover Sheet'!N42)</f>
        <v>0.2</v>
      </c>
      <c r="AU39" s="77" t="inlineStr">
        <f aca="false">IF('Cover Sheet'!O42="","",'Cover Sheet'!O42)</f>
        <is>
          <t/>
        </is>
      </c>
      <c r="AV39" s="77" t="inlineStr">
        <f aca="false">IF('Cover Sheet'!P42="","",'Cover Sheet'!P42)</f>
        <is>
          <t/>
        </is>
      </c>
      <c r="AW39" s="77" t="inlineStr">
        <f aca="false">IF('Cover Sheet'!Q42="","",'Cover Sheet'!Q42)</f>
        <is>
          <t/>
        </is>
      </c>
      <c r="AX39" s="77" t="n">
        <f aca="false">IF('Cover Sheet'!R42="","",'Cover Sheet'!R42)</f>
        <v>0.5</v>
      </c>
      <c r="AY39" s="77" t="str">
        <f aca="false">IF('Cover Sheet'!S42="","",'Cover Sheet'!S42)</f>
        <v/>
      </c>
      <c r="AZ39" s="79" t="inlineStr">
        <f aca="false">IF('Cover Sheet'!T42="","",'Cover Sheet'!T42)</f>
        <is>
          <t/>
        </is>
      </c>
      <c r="BA39" s="79" t="n">
        <f aca="false">IF('Cover Sheet'!U42="","",'Cover Sheet'!U42)</f>
        <v>0.12</v>
      </c>
      <c r="BB39" s="79" t="n">
        <f aca="false">IF('Cover Sheet'!V42="","",'Cover Sheet'!V42)</f>
        <v>0.37</v>
      </c>
      <c r="BC39" s="79" t="n">
        <f aca="false">IF('Cover Sheet'!W42="","",'Cover Sheet'!W42)</f>
        <v>0.25</v>
      </c>
      <c r="BD39" s="79" t="inlineStr">
        <f aca="false">IF('Cover Sheet'!X42="","",'Cover Sheet'!X42)</f>
        <is>
          <t/>
        </is>
      </c>
      <c r="BE39" s="80" t="n">
        <f aca="false">'RC Mastery Check+Question type'!I42</f>
        <v>1</v>
      </c>
      <c r="BF39" s="80" t="n">
        <f aca="false">'RC Mastery Check+Question type'!J42</f>
        <v>0.6</v>
      </c>
      <c r="BG39" s="80" t="inlineStr">
        <f aca="false">'RC Mastery Check+Question type'!K42</f>
        <is>
          <t/>
        </is>
      </c>
      <c r="BH39" s="81" t="inlineStr">
        <f aca="false">IF('RC Mastery Check+Question type'!DR42="", "", 'RC Mastery Check+Question type'!DR42)</f>
        <is>
          <t/>
        </is>
      </c>
      <c r="BI39" s="81" t="inlineStr">
        <f aca="false">IF('RC Mastery Check+Question type'!EJ42="", "", 'RC Mastery Check+Question type'!EJ42)</f>
        <is>
          <t/>
        </is>
      </c>
      <c r="BJ39" s="81" t="inlineStr">
        <f aca="false">IF('RC Mastery Check+Question type'!EZ42="", "", 'RC Mastery Check+Question type'!EZ42)</f>
        <is>
          <t/>
        </is>
      </c>
      <c r="BK39" s="0" t="inlineStr">
        <f aca="false">'RF tracking'!C42</f>
        <is>
          <t/>
        </is>
      </c>
      <c r="BL39" s="0" t="inlineStr">
        <f aca="false">'RF tracking'!D42</f>
        <is>
          <t/>
        </is>
      </c>
      <c r="BM39" s="0" t="inlineStr">
        <f aca="false">'RF tracking'!X42</f>
        <is>
          <t/>
        </is>
      </c>
      <c r="BN39" s="0" t="inlineStr">
        <f aca="false">'RF tracking'!Y42</f>
        <is>
          <t/>
        </is>
      </c>
      <c r="BO39" s="82" t="inlineStr">
        <f aca="false">IF('RF tracking'!AQ42="", "", 'RF tracking'!AQ42)</f>
        <is>
          <t/>
        </is>
      </c>
      <c r="BP39" s="82" t="inlineStr">
        <f aca="false">'RC Mastery Check+Question type'!L42</f>
        <is>
          <t/>
        </is>
      </c>
      <c r="BQ39" s="82" t="n">
        <f aca="false">'RC Mastery Check+Question type'!M42</f>
        <v>1</v>
      </c>
      <c r="BR39" s="82" t="n">
        <f aca="false">'RC Mastery Check+Question type'!N42</f>
        <v>0.6</v>
      </c>
      <c r="BS39" s="82" t="n">
        <f aca="false">'RC Mastery Check+Question type'!O42</f>
        <v>0.6</v>
      </c>
      <c r="BT39" s="82" t="inlineStr">
        <f aca="false">'RC Mastery Check+Question type'!P42</f>
        <is>
          <t/>
        </is>
      </c>
      <c r="BU39" s="82" t="inlineStr">
        <f aca="false">'RC Mastery Check+Question type'!Q42</f>
        <is>
          <t/>
        </is>
      </c>
      <c r="BV39" s="82" t="inlineStr">
        <f aca="false">'RC Mastery Check+Question type'!R42</f>
        <is>
          <t/>
        </is>
      </c>
      <c r="BW39" s="82" t="inlineStr">
        <f aca="false">'RC Mastery Check+Question type'!S42</f>
        <is>
          <t/>
        </is>
      </c>
      <c r="BX39" s="82" t="inlineStr">
        <f aca="false">'RC Mastery Check+Question type'!T42</f>
        <is>
          <t/>
        </is>
      </c>
      <c r="BY39" s="82" t="inlineStr">
        <f aca="false">'RC Mastery Check+Question type'!U42</f>
        <is>
          <t/>
        </is>
      </c>
      <c r="BZ39" s="82" t="inlineStr">
        <f aca="false">'RC Mastery Check+Question type'!V42</f>
        <is>
          <t/>
        </is>
      </c>
      <c r="CA39" s="82" t="inlineStr">
        <f aca="false">'RC Mastery Check+Question type'!W42</f>
        <is>
          <t/>
        </is>
      </c>
      <c r="CB39" s="82" t="inlineStr">
        <f aca="false">'RC Mastery Check+Question type'!X42</f>
        <is>
          <t/>
        </is>
      </c>
      <c r="CC39" s="83" t="str">
        <f aca="false">'RC Output Item+Section Type'!CC45</f>
        <v> </v>
      </c>
      <c r="CD39" s="83" t="str">
        <f aca="false">'RC Output Item+Section Type'!CD45</f>
        <v> </v>
      </c>
      <c r="CE39" s="83" t="str">
        <f aca="false">'RC Output Item+Section Type'!CE45</f>
        <v> </v>
      </c>
      <c r="CF39" s="83" t="str">
        <f aca="false">'RC Output Item+Section Type'!CF45</f>
        <v> </v>
      </c>
      <c r="CG39" s="83" t="str">
        <f aca="false">'RC Output Item+Section Type'!CG45</f>
        <v> </v>
      </c>
      <c r="CH39" s="83" t="str">
        <f aca="false">'RC Output Item+Section Type'!CH45</f>
        <v> </v>
      </c>
      <c r="CI39" s="83" t="str">
        <f aca="false">'RC Output Item+Section Type'!CI45</f>
        <v> </v>
      </c>
      <c r="CJ39" s="83" t="str">
        <f aca="false">'RC Output Item+Section Type'!CJ45</f>
        <v> </v>
      </c>
      <c r="CK39" s="83" t="str">
        <f aca="false">'RC Output Item+Section Type'!CK45</f>
        <v> </v>
      </c>
      <c r="CL39" s="83" t="str">
        <f aca="false">'RC Output Item+Section Type'!CL45</f>
        <v> </v>
      </c>
      <c r="CM39" s="83" t="str">
        <f aca="false">'RC Output Item+Section Type'!CM45</f>
        <v> </v>
      </c>
      <c r="CN39" s="83" t="str">
        <f aca="false">'RC Output Item+Section Type'!CN45</f>
        <v> </v>
      </c>
      <c r="CO39" s="0" t="inlineStr">
        <f aca="false">IF('S&amp;L'!B43="", "", 'S&amp;L'!B43)</f>
        <is>
          <t/>
        </is>
      </c>
      <c r="CP39" s="0" t="inlineStr">
        <f aca="false">IF('S&amp;L'!C43="", "", 'S&amp;L'!C43)</f>
        <is>
          <t/>
        </is>
      </c>
      <c r="CQ39" s="0" t="inlineStr">
        <f aca="false">IF('S&amp;L'!D43="", "", 'S&amp;L'!D43)</f>
        <is>
          <t/>
        </is>
      </c>
      <c r="CR39" s="0" t="inlineStr">
        <f aca="false">IF('S&amp;L'!E43="", "", 'S&amp;L'!E43)</f>
        <is>
          <t/>
        </is>
      </c>
      <c r="CS39" s="0" t="inlineStr">
        <f aca="false">IF('S&amp;L'!F43="", "", 'S&amp;L'!F43)</f>
        <is>
          <t/>
        </is>
      </c>
      <c r="CT39" s="0" t="inlineStr">
        <f aca="false">IF('S&amp;L'!H43="", "", 'S&amp;L'!H43)</f>
        <is>
          <t/>
        </is>
      </c>
      <c r="CU39" s="0" t="inlineStr">
        <f aca="false">IF('S&amp;L'!I43="", "", 'S&amp;L'!I43)</f>
        <is>
          <t/>
        </is>
      </c>
      <c r="CV39" s="0" t="inlineStr">
        <f aca="false">IF('S&amp;L'!J43="", "", 'S&amp;L'!J43)</f>
        <is>
          <t/>
        </is>
      </c>
      <c r="CW39" s="0" t="inlineStr">
        <f aca="false">IF('S&amp;L'!K43="", "", 'S&amp;L'!K43)</f>
        <is>
          <t/>
        </is>
      </c>
      <c r="CX39" s="0" t="inlineStr">
        <f aca="false">IF('S&amp;L'!L43="", "", 'S&amp;L'!L43)</f>
        <is>
          <t/>
        </is>
      </c>
      <c r="CY39" s="0" t="inlineStr">
        <f aca="false">IF('S&amp;L'!N43="", "", 'S&amp;L'!N43)</f>
        <is>
          <t/>
        </is>
      </c>
      <c r="CZ39" s="0" t="inlineStr">
        <f aca="false">IF('S&amp;L'!O43="", "", 'S&amp;L'!O43)</f>
        <is>
          <t/>
        </is>
      </c>
      <c r="DA39" s="0" t="inlineStr">
        <f aca="false">IF('S&amp;L'!P43="", "", 'S&amp;L'!P43)</f>
        <is>
          <t/>
        </is>
      </c>
      <c r="DB39" s="0" t="inlineStr">
        <f aca="false">IF('S&amp;L'!Q43="", "", 'S&amp;L'!Q43)</f>
        <is>
          <t/>
        </is>
      </c>
      <c r="DC39" s="0" t="inlineStr">
        <f aca="false">IF('S&amp;L'!R43="", "", 'S&amp;L'!R43)</f>
        <is>
          <t/>
        </is>
      </c>
      <c r="DD39" s="82" t="inlineStr">
        <f aca="false">IF('Math Scores'!E46="","",'Math Scores'!E46)</f>
        <is>
          <t/>
        </is>
      </c>
      <c r="DE39" s="84" t="n">
        <f aca="false">IF('Cover Sheet'!V42="","",'Cover Sheet'!V42)</f>
        <v>0.37</v>
      </c>
      <c r="DF39" s="84" t="inlineStr">
        <f aca="false">IF('Math Scores'!IE46="", "", 'Math Scores'!IE46)</f>
        <is>
          <t/>
        </is>
      </c>
      <c r="DG39" s="0" t="inlineStr">
        <f aca="false">IF('Math by question type'!C43="", "", 'Math by question type'!C43)</f>
        <is>
          <t/>
        </is>
      </c>
      <c r="DH39" s="84" t="inlineStr">
        <f aca="false">IF('Math by question type'!D43="", "", 'Math by question type'!D43)</f>
        <is>
          <t/>
        </is>
      </c>
      <c r="DI39" s="84" t="inlineStr">
        <f aca="false">IF('Math by question type'!E43="", "", 'Math by question type'!E43)</f>
        <is>
          <t/>
        </is>
      </c>
      <c r="DJ39" s="84" t="inlineStr">
        <f aca="false">IF('Math by question type'!F43="", "", 'Math by question type'!F43)</f>
        <is>
          <t/>
        </is>
      </c>
      <c r="DK39" s="84" t="inlineStr">
        <f aca="false">IF('Math by question type'!G43="", "", 'Math by question type'!G43)</f>
        <is>
          <t/>
        </is>
      </c>
      <c r="DL39" s="84" t="inlineStr">
        <f aca="false">IF('Math by question type'!H43="", "", 'Math by question type'!H43)</f>
        <is>
          <t/>
        </is>
      </c>
      <c r="DM39" s="84" t="n">
        <f aca="false">IF('Math by question type'!I43="", "", 'Math by question type'!I43)</f>
        <v>0.214285714285714</v>
      </c>
      <c r="DN39" s="84" t="n">
        <f aca="false">IF('Math by question type'!J43="", "", 'Math by question type'!J43)</f>
        <v>0.580645161290323</v>
      </c>
      <c r="DO39" s="84" t="n">
        <f aca="false">IF('Math by question type'!K43="", "", 'Math by question type'!K43)</f>
        <v>0.37037037037037</v>
      </c>
      <c r="DP39" s="84" t="inlineStr">
        <f aca="false">IF('Math by question type'!L43="", "", 'Math by question type'!L43)</f>
        <is>
          <t/>
        </is>
      </c>
      <c r="DQ39" s="84" t="inlineStr">
        <f aca="false">IF('Math by question type'!M43="", "", 'Math by question type'!M43)</f>
        <is>
          <t/>
        </is>
      </c>
      <c r="DR39" s="84" t="inlineStr">
        <f aca="false">IF('Math by question type'!N43="", "", 'Math by question type'!N43)</f>
        <is>
          <t/>
        </is>
      </c>
      <c r="DS39" s="84" t="inlineStr">
        <f aca="false">IF('Math by question type'!O43="", "", 'Math by question type'!O43)</f>
        <is>
          <t/>
        </is>
      </c>
      <c r="DT39" s="84" t="inlineStr">
        <f aca="false">IF('Math by question type'!P43="", "", 'Math by question type'!P43)</f>
        <is>
          <t/>
        </is>
      </c>
      <c r="DU39" s="84" t="inlineStr">
        <f aca="false">IF('Math by question type'!Q43="", "", 'Math by question type'!Q43)</f>
        <is>
          <t/>
        </is>
      </c>
      <c r="DV39" s="84" t="inlineStr">
        <f aca="false">IF('Math by question type'!R43&lt;&gt;"",'Math by question type'!R43,'Math by question type'!U43)</f>
        <is>
          <t/>
        </is>
      </c>
      <c r="DW39" s="84" t="inlineStr">
        <f aca="false">IF('Math by question type'!S43&lt;&gt;"",'Math by question type'!S43,'Math by question type'!V43)</f>
        <is>
          <t/>
        </is>
      </c>
      <c r="DX39" s="84" t="inlineStr">
        <f aca="false">IF('Math by question type'!T43&lt;&gt;"",'Math by question type'!T43,'Math by question type'!W43)</f>
        <is>
          <t/>
        </is>
      </c>
      <c r="DY39" s="84" t="inlineStr">
        <f aca="false">IF('Math by question type'!X43&lt;&gt;"",'Math by question type'!X43,'Math by question type'!AA43)</f>
        <is>
          <t/>
        </is>
      </c>
      <c r="DZ39" s="84" t="inlineStr">
        <f aca="false">IF('Math by question type'!Y43&lt;&gt;"",'Math by question type'!Y43,'Math by question type'!AB43)</f>
        <is>
          <t/>
        </is>
      </c>
      <c r="EA39" s="84" t="inlineStr">
        <f aca="false">IF('Math by question type'!Z43&lt;&gt;"",'Math by question type'!Z43,'Math by question type'!AC43)</f>
        <is>
          <t/>
        </is>
      </c>
      <c r="EB39" s="84" t="inlineStr">
        <f aca="false">IF('Math Output by domain'!E43="", "", 'Math Output by domain'!E43)</f>
        <is>
          <t/>
        </is>
      </c>
      <c r="EC39" s="84" t="inlineStr">
        <f aca="false">IF('Math Output by domain'!F43="", "", 'Math Output by domain'!F43)</f>
        <is>
          <t/>
        </is>
      </c>
      <c r="ED39" s="84" t="inlineStr">
        <f aca="false">IF('Math Output by domain'!G43="", "", 'Math Output by domain'!G43)</f>
        <is>
          <t/>
        </is>
      </c>
      <c r="EE39" s="84" t="inlineStr">
        <f aca="false">IF('Math Output by domain'!H43="", "", 'Math Output by domain'!H43)</f>
        <is>
          <t/>
        </is>
      </c>
      <c r="EF39" s="84" t="inlineStr">
        <f aca="false">IF('Math Output by domain'!I43="", "", 'Math Output by domain'!I43)</f>
        <is>
          <t/>
        </is>
      </c>
      <c r="EG39" s="84" t="inlineStr">
        <f aca="false">IF('Math Output by domain'!J43="", "", 'Math Output by domain'!J43)</f>
        <is>
          <t/>
        </is>
      </c>
      <c r="EH39" s="84" t="inlineStr">
        <f aca="false">IF('Math Output by domain'!K43="", "", 'Math Output by domain'!K43)</f>
        <is>
          <t/>
        </is>
      </c>
      <c r="EI39" s="84" t="inlineStr">
        <f aca="false">IF('Math Output by domain'!L43="", "", 'Math Output by domain'!L43)</f>
        <is>
          <t/>
        </is>
      </c>
      <c r="EJ39" s="84" t="inlineStr">
        <f aca="false">IF('Math Output by domain'!M43="", "", 'Math Output by domain'!M43)</f>
        <is>
          <t/>
        </is>
      </c>
      <c r="EK39" s="84" t="inlineStr">
        <f aca="false">IF('Math Output by domain'!N43="", "", 'Math Output by domain'!N43)</f>
        <is>
          <t/>
        </is>
      </c>
      <c r="EL39" s="84" t="inlineStr">
        <f aca="false">IF('Math Output by domain'!O43="", "", 'Math Output by domain'!O43)</f>
        <is>
          <t/>
        </is>
      </c>
      <c r="EM39" s="84" t="n">
        <f aca="false">IF('Math Output by domain'!P43="", "", 'Math Output by domain'!P43)</f>
        <v>0.107142857142857</v>
      </c>
      <c r="EN39" s="84" t="n">
        <f aca="false">IF('Math Output by domain'!Q43="", "", 'Math Output by domain'!Q43)</f>
        <v>0.4</v>
      </c>
      <c r="EO39" s="84" t="n">
        <f aca="false">IF('Math Output by domain'!R43="", "", 'Math Output by domain'!R43)</f>
        <v>0.576923076923077</v>
      </c>
      <c r="EP39" s="84" t="n">
        <f aca="false">IF('Math Output by domain'!S43="", "", 'Math Output by domain'!S43)</f>
        <v>0</v>
      </c>
      <c r="EQ39" s="84" t="n">
        <f aca="false">IF('Math Output by domain'!T43="", "", 'Math Output by domain'!T43)</f>
        <v>0.458333333333333</v>
      </c>
      <c r="ER39" s="84" t="inlineStr">
        <f aca="false">IF('Math Output by domain'!U43="", "", 'Math Output by domain'!U43)</f>
        <is>
          <t/>
        </is>
      </c>
      <c r="ES39" s="84" t="inlineStr">
        <f aca="false">IF('Math Output by domain'!V43="", "", 'Math Output by domain'!V43)</f>
        <is>
          <t/>
        </is>
      </c>
      <c r="ET39" s="84" t="inlineStr">
        <f aca="false">IF('Math Output by domain'!W43="", "", 'Math Output by domain'!W43)</f>
        <is>
          <t/>
        </is>
      </c>
      <c r="EU39" s="84" t="inlineStr">
        <f aca="false">IF('Math Output by domain'!X43="", "", 'Math Output by domain'!X43)</f>
        <is>
          <t/>
        </is>
      </c>
      <c r="EV39" s="84" t="inlineStr">
        <f aca="false">IF('Math Output by domain'!Y43="", "", 'Math Output by domain'!Y43)</f>
        <is>
          <t/>
        </is>
      </c>
      <c r="EW39" s="84" t="inlineStr">
        <f aca="false">IF('Math Output by domain'!Z43="", "", 'Math Output by domain'!Z43)</f>
        <is>
          <t/>
        </is>
      </c>
      <c r="EX39" s="84" t="inlineStr">
        <f aca="false">IF('Math Output by domain'!AA43="", "", 'Math Output by domain'!AA43)</f>
        <is>
          <t/>
        </is>
      </c>
      <c r="EY39" s="84" t="inlineStr">
        <f aca="false">IF('Math Output by domain'!AB43="", "", 'Math Output by domain'!AB43)</f>
        <is>
          <t/>
        </is>
      </c>
      <c r="EZ39" s="84" t="inlineStr">
        <f aca="false">IF('Math Output by domain'!AC43="", "", 'Math Output by domain'!AC43)</f>
        <is>
          <t/>
        </is>
      </c>
      <c r="FA39" s="84" t="inlineStr">
        <f aca="false">IF('Math Output by domain'!AD43&lt;&gt;"", 'Math Output by domain'!AD43, 'Math Output by domain'!AH43)</f>
        <is>
          <t/>
        </is>
      </c>
      <c r="FB39" s="84" t="inlineStr">
        <f aca="false">IF('Math Output by domain'!AE43&lt;&gt;"", 'Math Output by domain'!AE43, 'Math Output by domain'!AI43)</f>
        <is>
          <t/>
        </is>
      </c>
      <c r="FC39" s="84" t="inlineStr">
        <f aca="false">IF('Math Output by domain'!AF43&lt;&gt;"", 'Math Output by domain'!AF43, 'Math Output by domain'!AJ43)</f>
        <is>
          <t/>
        </is>
      </c>
      <c r="FD39" s="84" t="inlineStr">
        <f aca="false">IF('Math Output by domain'!AG43="", "", 'Math Output by domain'!AG43)</f>
        <is>
          <t/>
        </is>
      </c>
      <c r="FE39" s="84" t="inlineStr">
        <f aca="false">IF('Math Output by domain'!AK43="", "", 'Math Output by domain'!AK43)</f>
        <is>
          <t/>
        </is>
      </c>
      <c r="FF39" s="84" t="str">
        <f aca="false">IF('Math Output by domain'!AL43&lt;&gt;"",  'Math Output by domain'!AL43, 'Math Output by domain'!AQ43)</f>
        <v/>
      </c>
      <c r="FG39" s="84" t="inlineStr">
        <f aca="false">IF('Math Output by domain'!AM43="", "", 'Math Output by domain'!AM43)</f>
        <is>
          <t/>
        </is>
      </c>
      <c r="FH39" s="84" t="str">
        <f aca="false">IF('Math Output by domain'!AN43&lt;&gt;"",  'Math Output by domain'!AN43, 'Math Output by domain'!AP43)</f>
        <v/>
      </c>
      <c r="FI39" s="84" t="inlineStr">
        <f aca="false">IF('Math Output by domain'!AO43="", "", 'Math Output by domain'!AO43)</f>
        <is>
          <t/>
        </is>
      </c>
    </row>
    <row r="40" customFormat="false" ht="12.75" hidden="false" customHeight="false" outlineLevel="0" collapsed="false">
      <c r="A40" s="77" t="n">
        <f aca="false">'Cover Sheet'!A43</f>
        <v>39</v>
      </c>
      <c r="B40" s="77" t="inlineStr">
        <f aca="false">IF('Cover Sheet'!$AC$13="","",'Cover Sheet'!$AC$13)</f>
        <is>
          <t/>
        </is>
      </c>
      <c r="C40" s="77" t="str">
        <f aca="false">'Cover Sheet'!$AC$1</f>
        <v>Vivek Madinur</v>
      </c>
      <c r="D40" s="77" t="n">
        <f aca="false">'Cover Sheet'!$AE$1</f>
        <v>0</v>
      </c>
      <c r="E40" s="77" t="n">
        <f aca="false">'Cover Sheet'!$AG$1</f>
        <v>0</v>
      </c>
      <c r="F40" s="77" t="n">
        <f aca="false">'Cover Sheet'!$AI$1</f>
        <v>0</v>
      </c>
      <c r="G40" s="77" t="n">
        <f aca="false">'Cover Sheet'!$AK$1</f>
        <v>0</v>
      </c>
      <c r="H40" s="77" t="n">
        <f aca="false">'Cover Sheet'!$AC$3</f>
        <v>0</v>
      </c>
      <c r="I40" s="77" t="n">
        <f aca="false">'Cover Sheet'!$AE$3</f>
        <v>0</v>
      </c>
      <c r="J40" s="77" t="n">
        <f aca="false">'Cover Sheet'!$AG$3</f>
        <v>0</v>
      </c>
      <c r="K40" s="77" t="n">
        <f aca="false">'Cover Sheet'!$AI$3</f>
        <v>0</v>
      </c>
      <c r="L40" s="77" t="n">
        <f aca="false">'Cover Sheet'!$AK$3</f>
        <v>0</v>
      </c>
      <c r="M40" s="77" t="n">
        <f aca="false">'Cover Sheet'!$AC$2</f>
        <v>2014</v>
      </c>
      <c r="N40" s="77" t="n">
        <f aca="false">'Cover Sheet'!$AE$2</f>
        <v>0</v>
      </c>
      <c r="O40" s="77" t="n">
        <f aca="false">'Cover Sheet'!$AG$2</f>
        <v>0</v>
      </c>
      <c r="P40" s="77" t="n">
        <f aca="false">'Cover Sheet'!$AI$2</f>
        <v>0</v>
      </c>
      <c r="Q40" s="77" t="n">
        <f aca="false">'Cover Sheet'!$AK$2</f>
        <v>0</v>
      </c>
      <c r="R40" s="77" t="str">
        <f aca="false">'Cover Sheet'!$AC$5</f>
        <v>Spandana</v>
      </c>
      <c r="S40" s="77" t="str">
        <f aca="false">'Cover Sheet'!$AC$6</f>
        <v>3rd</v>
      </c>
      <c r="T40" s="77" t="str">
        <f aca="false">'Cover Sheet'!$AC$7</f>
        <v>2nd YOI</v>
      </c>
      <c r="U40" s="77" t="str">
        <f aca="false">'Cover Sheet'!$AC$8</f>
        <v>Government School - No Fees</v>
      </c>
      <c r="V40" s="77" t="n">
        <f aca="false">'Cover Sheet'!$AC$9</f>
        <v>0</v>
      </c>
      <c r="W40" s="77" t="inlineStr">
        <f aca="false">IF('Cover Sheet'!$AC$10="","",'Cover Sheet'!$AC$10)</f>
        <is>
          <t/>
        </is>
      </c>
      <c r="X40" s="78" t="inlineStr">
        <f aca="false">IF('Cover Sheet'!$Y43="","",'Cover Sheet'!$Y43)</f>
        <is>
          <t/>
        </is>
      </c>
      <c r="Y40" s="78" t="inlineStr">
        <f aca="false">IF('Cover Sheet'!$Z43="","",'Cover Sheet'!$Z43)</f>
        <is>
          <t/>
        </is>
      </c>
      <c r="Z40" s="77" t="n">
        <f aca="false">'Cover Sheet'!$AC$11</f>
        <v>0</v>
      </c>
      <c r="AA40" s="77" t="str">
        <f aca="false">IF('Cover Sheet'!$AC$12="", "", 'Cover Sheet'!$AC$12)</f>
        <v>Hyderabad</v>
      </c>
      <c r="AB40" s="77" t="inlineStr">
        <f aca="false">IF('Cover Sheet'!$AC$14="","",'Cover Sheet'!$AC$14)</f>
        <is>
          <t/>
        </is>
      </c>
      <c r="AC40" s="77" t="inlineStr">
        <f aca="false">IF('Cover Sheet'!$AC$15="","",'Cover Sheet'!$AC$15)</f>
        <is>
          <t/>
        </is>
      </c>
      <c r="AD40" s="77" t="inlineStr">
        <f aca="false">IF('Cover Sheet'!$AC$17="","",'Cover Sheet'!$AC$17)</f>
        <is>
          <t/>
        </is>
      </c>
      <c r="AE40" s="77" t="str">
        <f aca="false">IF('Cover Sheet'!$AC$4="","",'Cover Sheet'!$AC$4)</f>
        <v>vivek.madinur2014@teachforindia.org</v>
      </c>
      <c r="AF40" s="77" t="inlineStr">
        <f aca="false">IF('Cover Sheet'!$AC$20="","",'Cover Sheet'!$AC$20)</f>
        <is>
          <t/>
        </is>
      </c>
      <c r="AG40" s="77" t="str">
        <f aca="false">IF('Cover Sheet'!$AC$19="","",'Cover Sheet'!$AC$19)</f>
        <v>karthik.rapaka@teachforindia.org</v>
      </c>
      <c r="AH40" s="77" t="str">
        <f aca="false">IF('Cover Sheet'!B43="", "", 'English Scores- Leveled papers'!B45)</f>
        <v>Banuprasad</v>
      </c>
      <c r="AI40" s="77" t="str">
        <f aca="false">IF('Cover Sheet'!$B43="","",'Cover Sheet'!C43)</f>
        <v>Male</v>
      </c>
      <c r="AJ40" s="77" t="n">
        <f aca="false">IF('Cover Sheet'!$D43="","",'Cover Sheet'!D43)</f>
        <v>2</v>
      </c>
      <c r="AK40" s="77" t="inlineStr">
        <f aca="false">IF('Cover Sheet'!E43="","",'Cover Sheet'!E43)</f>
        <is>
          <t/>
        </is>
      </c>
      <c r="AL40" s="77" t="inlineStr">
        <f aca="false">IF('Cover Sheet'!F43="","",'Cover Sheet'!F43)</f>
        <is>
          <t/>
        </is>
      </c>
      <c r="AM40" s="77" t="inlineStr">
        <f aca="false">IF('Cover Sheet'!G43="","",'Cover Sheet'!G43)</f>
        <is>
          <t/>
        </is>
      </c>
      <c r="AN40" s="77" t="inlineStr">
        <f aca="false">IF('Cover Sheet'!H43="","",'Cover Sheet'!H43)</f>
        <is>
          <t/>
        </is>
      </c>
      <c r="AO40" s="77" t="inlineStr">
        <f aca="false">IF('Cover Sheet'!I43="","",'Cover Sheet'!I43)</f>
        <is>
          <t/>
        </is>
      </c>
      <c r="AP40" s="77" t="inlineStr">
        <f aca="false">IF('Cover Sheet'!J43="","",'Cover Sheet'!J43)</f>
        <is>
          <t/>
        </is>
      </c>
      <c r="AQ40" s="77" t="n">
        <f aca="false">IF('Cover Sheet'!K43="","",'Cover Sheet'!K43)</f>
        <v>0.5</v>
      </c>
      <c r="AR40" s="77" t="inlineStr">
        <f aca="false">IF('Cover Sheet'!L43="","",'Cover Sheet'!L43)</f>
        <is>
          <t/>
        </is>
      </c>
      <c r="AS40" s="77" t="n">
        <f aca="false">IF('Cover Sheet'!M43="","",'Cover Sheet'!M43)</f>
        <v>0.5</v>
      </c>
      <c r="AT40" s="77" t="n">
        <f aca="false">IF('Cover Sheet'!N43="","",'Cover Sheet'!N43)</f>
        <v>1</v>
      </c>
      <c r="AU40" s="77" t="inlineStr">
        <f aca="false">IF('Cover Sheet'!O43="","",'Cover Sheet'!O43)</f>
        <is>
          <t/>
        </is>
      </c>
      <c r="AV40" s="77" t="inlineStr">
        <f aca="false">IF('Cover Sheet'!P43="","",'Cover Sheet'!P43)</f>
        <is>
          <t/>
        </is>
      </c>
      <c r="AW40" s="77" t="inlineStr">
        <f aca="false">IF('Cover Sheet'!Q43="","",'Cover Sheet'!Q43)</f>
        <is>
          <t/>
        </is>
      </c>
      <c r="AX40" s="77" t="n">
        <f aca="false">IF('Cover Sheet'!R43="","",'Cover Sheet'!R43)</f>
        <v>0.833333333333333</v>
      </c>
      <c r="AY40" s="77" t="str">
        <f aca="false">IF('Cover Sheet'!S43="","",'Cover Sheet'!S43)</f>
        <v/>
      </c>
      <c r="AZ40" s="79" t="n">
        <f aca="false">IF('Cover Sheet'!T43="","",'Cover Sheet'!T43)</f>
        <v>0.14</v>
      </c>
      <c r="BA40" s="79" t="n">
        <f aca="false">IF('Cover Sheet'!U43="","",'Cover Sheet'!U43)</f>
        <v>0.33</v>
      </c>
      <c r="BB40" s="79" t="n">
        <f aca="false">IF('Cover Sheet'!V43="","",'Cover Sheet'!V43)</f>
        <v>0.46</v>
      </c>
      <c r="BC40" s="79" t="n">
        <f aca="false">IF('Cover Sheet'!W43="","",'Cover Sheet'!W43)</f>
        <v>0.13</v>
      </c>
      <c r="BD40" s="79" t="inlineStr">
        <f aca="false">IF('Cover Sheet'!X43="","",'Cover Sheet'!X43)</f>
        <is>
          <t/>
        </is>
      </c>
      <c r="BE40" s="80" t="n">
        <f aca="false">'RC Mastery Check+Question type'!I43</f>
        <v>0.8</v>
      </c>
      <c r="BF40" s="80" t="inlineStr">
        <f aca="false">'RC Mastery Check+Question type'!J43</f>
        <is>
          <t/>
        </is>
      </c>
      <c r="BG40" s="80" t="n">
        <f aca="false">'RC Mastery Check+Question type'!K43</f>
        <v>1</v>
      </c>
      <c r="BH40" s="81" t="inlineStr">
        <f aca="false">IF('RC Mastery Check+Question type'!DR43="", "", 'RC Mastery Check+Question type'!DR43)</f>
        <is>
          <t/>
        </is>
      </c>
      <c r="BI40" s="81" t="inlineStr">
        <f aca="false">IF('RC Mastery Check+Question type'!EJ43="", "", 'RC Mastery Check+Question type'!EJ43)</f>
        <is>
          <t/>
        </is>
      </c>
      <c r="BJ40" s="81" t="inlineStr">
        <f aca="false">IF('RC Mastery Check+Question type'!EZ43="", "", 'RC Mastery Check+Question type'!EZ43)</f>
        <is>
          <t/>
        </is>
      </c>
      <c r="BK40" s="0" t="inlineStr">
        <f aca="false">'RF tracking'!C43</f>
        <is>
          <t/>
        </is>
      </c>
      <c r="BL40" s="0" t="inlineStr">
        <f aca="false">'RF tracking'!D43</f>
        <is>
          <t/>
        </is>
      </c>
      <c r="BM40" s="0" t="inlineStr">
        <f aca="false">'RF tracking'!X43</f>
        <is>
          <t/>
        </is>
      </c>
      <c r="BN40" s="0" t="inlineStr">
        <f aca="false">'RF tracking'!Y43</f>
        <is>
          <t/>
        </is>
      </c>
      <c r="BO40" s="82" t="inlineStr">
        <f aca="false">IF('RF tracking'!AQ43="", "", 'RF tracking'!AQ43)</f>
        <is>
          <t/>
        </is>
      </c>
      <c r="BP40" s="82" t="inlineStr">
        <f aca="false">'RC Mastery Check+Question type'!L43</f>
        <is>
          <t/>
        </is>
      </c>
      <c r="BQ40" s="82" t="inlineStr">
        <f aca="false">'RC Mastery Check+Question type'!M43</f>
        <is>
          <t/>
        </is>
      </c>
      <c r="BR40" s="82" t="n">
        <f aca="false">'RC Mastery Check+Question type'!N43</f>
        <v>1</v>
      </c>
      <c r="BS40" s="82" t="n">
        <f aca="false">'RC Mastery Check+Question type'!O43</f>
        <v>0.8</v>
      </c>
      <c r="BT40" s="82" t="inlineStr">
        <f aca="false">'RC Mastery Check+Question type'!P43</f>
        <is>
          <t/>
        </is>
      </c>
      <c r="BU40" s="82" t="inlineStr">
        <f aca="false">'RC Mastery Check+Question type'!Q43</f>
        <is>
          <t/>
        </is>
      </c>
      <c r="BV40" s="82" t="inlineStr">
        <f aca="false">'RC Mastery Check+Question type'!R43</f>
        <is>
          <t/>
        </is>
      </c>
      <c r="BW40" s="82" t="inlineStr">
        <f aca="false">'RC Mastery Check+Question type'!S43</f>
        <is>
          <t/>
        </is>
      </c>
      <c r="BX40" s="82" t="inlineStr">
        <f aca="false">'RC Mastery Check+Question type'!T43</f>
        <is>
          <t/>
        </is>
      </c>
      <c r="BY40" s="82" t="inlineStr">
        <f aca="false">'RC Mastery Check+Question type'!U43</f>
        <is>
          <t/>
        </is>
      </c>
      <c r="BZ40" s="82" t="inlineStr">
        <f aca="false">'RC Mastery Check+Question type'!V43</f>
        <is>
          <t/>
        </is>
      </c>
      <c r="CA40" s="82" t="inlineStr">
        <f aca="false">'RC Mastery Check+Question type'!W43</f>
        <is>
          <t/>
        </is>
      </c>
      <c r="CB40" s="82" t="inlineStr">
        <f aca="false">'RC Mastery Check+Question type'!X43</f>
        <is>
          <t/>
        </is>
      </c>
      <c r="CC40" s="83" t="str">
        <f aca="false">'RC Output Item+Section Type'!CC46</f>
        <v> </v>
      </c>
      <c r="CD40" s="83" t="str">
        <f aca="false">'RC Output Item+Section Type'!CD46</f>
        <v> </v>
      </c>
      <c r="CE40" s="83" t="str">
        <f aca="false">'RC Output Item+Section Type'!CE46</f>
        <v> </v>
      </c>
      <c r="CF40" s="83" t="str">
        <f aca="false">'RC Output Item+Section Type'!CF46</f>
        <v> </v>
      </c>
      <c r="CG40" s="83" t="str">
        <f aca="false">'RC Output Item+Section Type'!CG46</f>
        <v> </v>
      </c>
      <c r="CH40" s="83" t="str">
        <f aca="false">'RC Output Item+Section Type'!CH46</f>
        <v> </v>
      </c>
      <c r="CI40" s="83" t="str">
        <f aca="false">'RC Output Item+Section Type'!CI46</f>
        <v> </v>
      </c>
      <c r="CJ40" s="83" t="str">
        <f aca="false">'RC Output Item+Section Type'!CJ46</f>
        <v> </v>
      </c>
      <c r="CK40" s="83" t="str">
        <f aca="false">'RC Output Item+Section Type'!CK46</f>
        <v> </v>
      </c>
      <c r="CL40" s="83" t="str">
        <f aca="false">'RC Output Item+Section Type'!CL46</f>
        <v> </v>
      </c>
      <c r="CM40" s="83" t="str">
        <f aca="false">'RC Output Item+Section Type'!CM46</f>
        <v> </v>
      </c>
      <c r="CN40" s="83" t="str">
        <f aca="false">'RC Output Item+Section Type'!CN46</f>
        <v> </v>
      </c>
      <c r="CO40" s="0" t="inlineStr">
        <f aca="false">IF('S&amp;L'!B44="", "", 'S&amp;L'!B44)</f>
        <is>
          <t/>
        </is>
      </c>
      <c r="CP40" s="0" t="inlineStr">
        <f aca="false">IF('S&amp;L'!C44="", "", 'S&amp;L'!C44)</f>
        <is>
          <t/>
        </is>
      </c>
      <c r="CQ40" s="0" t="inlineStr">
        <f aca="false">IF('S&amp;L'!D44="", "", 'S&amp;L'!D44)</f>
        <is>
          <t/>
        </is>
      </c>
      <c r="CR40" s="0" t="inlineStr">
        <f aca="false">IF('S&amp;L'!E44="", "", 'S&amp;L'!E44)</f>
        <is>
          <t/>
        </is>
      </c>
      <c r="CS40" s="0" t="inlineStr">
        <f aca="false">IF('S&amp;L'!F44="", "", 'S&amp;L'!F44)</f>
        <is>
          <t/>
        </is>
      </c>
      <c r="CT40" s="0" t="inlineStr">
        <f aca="false">IF('S&amp;L'!H44="", "", 'S&amp;L'!H44)</f>
        <is>
          <t/>
        </is>
      </c>
      <c r="CU40" s="0" t="inlineStr">
        <f aca="false">IF('S&amp;L'!I44="", "", 'S&amp;L'!I44)</f>
        <is>
          <t/>
        </is>
      </c>
      <c r="CV40" s="0" t="inlineStr">
        <f aca="false">IF('S&amp;L'!J44="", "", 'S&amp;L'!J44)</f>
        <is>
          <t/>
        </is>
      </c>
      <c r="CW40" s="0" t="inlineStr">
        <f aca="false">IF('S&amp;L'!K44="", "", 'S&amp;L'!K44)</f>
        <is>
          <t/>
        </is>
      </c>
      <c r="CX40" s="0" t="inlineStr">
        <f aca="false">IF('S&amp;L'!L44="", "", 'S&amp;L'!L44)</f>
        <is>
          <t/>
        </is>
      </c>
      <c r="CY40" s="0" t="inlineStr">
        <f aca="false">IF('S&amp;L'!N44="", "", 'S&amp;L'!N44)</f>
        <is>
          <t/>
        </is>
      </c>
      <c r="CZ40" s="0" t="inlineStr">
        <f aca="false">IF('S&amp;L'!O44="", "", 'S&amp;L'!O44)</f>
        <is>
          <t/>
        </is>
      </c>
      <c r="DA40" s="0" t="inlineStr">
        <f aca="false">IF('S&amp;L'!P44="", "", 'S&amp;L'!P44)</f>
        <is>
          <t/>
        </is>
      </c>
      <c r="DB40" s="0" t="inlineStr">
        <f aca="false">IF('S&amp;L'!Q44="", "", 'S&amp;L'!Q44)</f>
        <is>
          <t/>
        </is>
      </c>
      <c r="DC40" s="0" t="inlineStr">
        <f aca="false">IF('S&amp;L'!R44="", "", 'S&amp;L'!R44)</f>
        <is>
          <t/>
        </is>
      </c>
      <c r="DD40" s="82" t="inlineStr">
        <f aca="false">IF('Math Scores'!E47="","",'Math Scores'!E47)</f>
        <is>
          <t/>
        </is>
      </c>
      <c r="DE40" s="84" t="n">
        <f aca="false">IF('Cover Sheet'!V43="","",'Cover Sheet'!V43)</f>
        <v>0.46</v>
      </c>
      <c r="DF40" s="84" t="inlineStr">
        <f aca="false">IF('Math Scores'!IE47="", "", 'Math Scores'!IE47)</f>
        <is>
          <t/>
        </is>
      </c>
      <c r="DG40" s="0" t="inlineStr">
        <f aca="false">IF('Math by question type'!C44="", "", 'Math by question type'!C44)</f>
        <is>
          <t/>
        </is>
      </c>
      <c r="DH40" s="84" t="inlineStr">
        <f aca="false">IF('Math by question type'!D44="", "", 'Math by question type'!D44)</f>
        <is>
          <t/>
        </is>
      </c>
      <c r="DI40" s="84" t="inlineStr">
        <f aca="false">IF('Math by question type'!E44="", "", 'Math by question type'!E44)</f>
        <is>
          <t/>
        </is>
      </c>
      <c r="DJ40" s="84" t="inlineStr">
        <f aca="false">IF('Math by question type'!F44="", "", 'Math by question type'!F44)</f>
        <is>
          <t/>
        </is>
      </c>
      <c r="DK40" s="84" t="inlineStr">
        <f aca="false">IF('Math by question type'!G44="", "", 'Math by question type'!G44)</f>
        <is>
          <t/>
        </is>
      </c>
      <c r="DL40" s="84" t="inlineStr">
        <f aca="false">IF('Math by question type'!H44="", "", 'Math by question type'!H44)</f>
        <is>
          <t/>
        </is>
      </c>
      <c r="DM40" s="84" t="n">
        <f aca="false">IF('Math by question type'!I44="", "", 'Math by question type'!I44)</f>
        <v>0.30952380952381</v>
      </c>
      <c r="DN40" s="84" t="n">
        <f aca="false">IF('Math by question type'!J44="", "", 'Math by question type'!J44)</f>
        <v>0.387096774193548</v>
      </c>
      <c r="DO40" s="84" t="n">
        <f aca="false">IF('Math by question type'!K44="", "", 'Math by question type'!K44)</f>
        <v>0.777777777777778</v>
      </c>
      <c r="DP40" s="84" t="inlineStr">
        <f aca="false">IF('Math by question type'!L44="", "", 'Math by question type'!L44)</f>
        <is>
          <t/>
        </is>
      </c>
      <c r="DQ40" s="84" t="inlineStr">
        <f aca="false">IF('Math by question type'!M44="", "", 'Math by question type'!M44)</f>
        <is>
          <t/>
        </is>
      </c>
      <c r="DR40" s="84" t="inlineStr">
        <f aca="false">IF('Math by question type'!N44="", "", 'Math by question type'!N44)</f>
        <is>
          <t/>
        </is>
      </c>
      <c r="DS40" s="84" t="inlineStr">
        <f aca="false">IF('Math by question type'!O44="", "", 'Math by question type'!O44)</f>
        <is>
          <t/>
        </is>
      </c>
      <c r="DT40" s="84" t="inlineStr">
        <f aca="false">IF('Math by question type'!P44="", "", 'Math by question type'!P44)</f>
        <is>
          <t/>
        </is>
      </c>
      <c r="DU40" s="84" t="inlineStr">
        <f aca="false">IF('Math by question type'!Q44="", "", 'Math by question type'!Q44)</f>
        <is>
          <t/>
        </is>
      </c>
      <c r="DV40" s="84" t="inlineStr">
        <f aca="false">IF('Math by question type'!R44&lt;&gt;"",'Math by question type'!R44,'Math by question type'!U44)</f>
        <is>
          <t/>
        </is>
      </c>
      <c r="DW40" s="84" t="inlineStr">
        <f aca="false">IF('Math by question type'!S44&lt;&gt;"",'Math by question type'!S44,'Math by question type'!V44)</f>
        <is>
          <t/>
        </is>
      </c>
      <c r="DX40" s="84" t="inlineStr">
        <f aca="false">IF('Math by question type'!T44&lt;&gt;"",'Math by question type'!T44,'Math by question type'!W44)</f>
        <is>
          <t/>
        </is>
      </c>
      <c r="DY40" s="84" t="inlineStr">
        <f aca="false">IF('Math by question type'!X44&lt;&gt;"",'Math by question type'!X44,'Math by question type'!AA44)</f>
        <is>
          <t/>
        </is>
      </c>
      <c r="DZ40" s="84" t="inlineStr">
        <f aca="false">IF('Math by question type'!Y44&lt;&gt;"",'Math by question type'!Y44,'Math by question type'!AB44)</f>
        <is>
          <t/>
        </is>
      </c>
      <c r="EA40" s="84" t="inlineStr">
        <f aca="false">IF('Math by question type'!Z44&lt;&gt;"",'Math by question type'!Z44,'Math by question type'!AC44)</f>
        <is>
          <t/>
        </is>
      </c>
      <c r="EB40" s="84" t="inlineStr">
        <f aca="false">IF('Math Output by domain'!E44="", "", 'Math Output by domain'!E44)</f>
        <is>
          <t/>
        </is>
      </c>
      <c r="EC40" s="84" t="inlineStr">
        <f aca="false">IF('Math Output by domain'!F44="", "", 'Math Output by domain'!F44)</f>
        <is>
          <t/>
        </is>
      </c>
      <c r="ED40" s="84" t="inlineStr">
        <f aca="false">IF('Math Output by domain'!G44="", "", 'Math Output by domain'!G44)</f>
        <is>
          <t/>
        </is>
      </c>
      <c r="EE40" s="84" t="inlineStr">
        <f aca="false">IF('Math Output by domain'!H44="", "", 'Math Output by domain'!H44)</f>
        <is>
          <t/>
        </is>
      </c>
      <c r="EF40" s="84" t="inlineStr">
        <f aca="false">IF('Math Output by domain'!I44="", "", 'Math Output by domain'!I44)</f>
        <is>
          <t/>
        </is>
      </c>
      <c r="EG40" s="84" t="inlineStr">
        <f aca="false">IF('Math Output by domain'!J44="", "", 'Math Output by domain'!J44)</f>
        <is>
          <t/>
        </is>
      </c>
      <c r="EH40" s="84" t="inlineStr">
        <f aca="false">IF('Math Output by domain'!K44="", "", 'Math Output by domain'!K44)</f>
        <is>
          <t/>
        </is>
      </c>
      <c r="EI40" s="84" t="inlineStr">
        <f aca="false">IF('Math Output by domain'!L44="", "", 'Math Output by domain'!L44)</f>
        <is>
          <t/>
        </is>
      </c>
      <c r="EJ40" s="84" t="inlineStr">
        <f aca="false">IF('Math Output by domain'!M44="", "", 'Math Output by domain'!M44)</f>
        <is>
          <t/>
        </is>
      </c>
      <c r="EK40" s="84" t="inlineStr">
        <f aca="false">IF('Math Output by domain'!N44="", "", 'Math Output by domain'!N44)</f>
        <is>
          <t/>
        </is>
      </c>
      <c r="EL40" s="84" t="inlineStr">
        <f aca="false">IF('Math Output by domain'!O44="", "", 'Math Output by domain'!O44)</f>
        <is>
          <t/>
        </is>
      </c>
      <c r="EM40" s="84" t="n">
        <f aca="false">IF('Math Output by domain'!P44="", "", 'Math Output by domain'!P44)</f>
        <v>0.464285714285714</v>
      </c>
      <c r="EN40" s="84" t="n">
        <f aca="false">IF('Math Output by domain'!Q44="", "", 'Math Output by domain'!Q44)</f>
        <v>0.6</v>
      </c>
      <c r="EO40" s="84" t="n">
        <f aca="false">IF('Math Output by domain'!R44="", "", 'Math Output by domain'!R44)</f>
        <v>0.423076923076923</v>
      </c>
      <c r="EP40" s="84" t="n">
        <f aca="false">IF('Math Output by domain'!S44="", "", 'Math Output by domain'!S44)</f>
        <v>0</v>
      </c>
      <c r="EQ40" s="84" t="n">
        <f aca="false">IF('Math Output by domain'!T44="", "", 'Math Output by domain'!T44)</f>
        <v>0.416666666666667</v>
      </c>
      <c r="ER40" s="84" t="inlineStr">
        <f aca="false">IF('Math Output by domain'!U44="", "", 'Math Output by domain'!U44)</f>
        <is>
          <t/>
        </is>
      </c>
      <c r="ES40" s="84" t="inlineStr">
        <f aca="false">IF('Math Output by domain'!V44="", "", 'Math Output by domain'!V44)</f>
        <is>
          <t/>
        </is>
      </c>
      <c r="ET40" s="84" t="inlineStr">
        <f aca="false">IF('Math Output by domain'!W44="", "", 'Math Output by domain'!W44)</f>
        <is>
          <t/>
        </is>
      </c>
      <c r="EU40" s="84" t="inlineStr">
        <f aca="false">IF('Math Output by domain'!X44="", "", 'Math Output by domain'!X44)</f>
        <is>
          <t/>
        </is>
      </c>
      <c r="EV40" s="84" t="inlineStr">
        <f aca="false">IF('Math Output by domain'!Y44="", "", 'Math Output by domain'!Y44)</f>
        <is>
          <t/>
        </is>
      </c>
      <c r="EW40" s="84" t="inlineStr">
        <f aca="false">IF('Math Output by domain'!Z44="", "", 'Math Output by domain'!Z44)</f>
        <is>
          <t/>
        </is>
      </c>
      <c r="EX40" s="84" t="inlineStr">
        <f aca="false">IF('Math Output by domain'!AA44="", "", 'Math Output by domain'!AA44)</f>
        <is>
          <t/>
        </is>
      </c>
      <c r="EY40" s="84" t="inlineStr">
        <f aca="false">IF('Math Output by domain'!AB44="", "", 'Math Output by domain'!AB44)</f>
        <is>
          <t/>
        </is>
      </c>
      <c r="EZ40" s="84" t="inlineStr">
        <f aca="false">IF('Math Output by domain'!AC44="", "", 'Math Output by domain'!AC44)</f>
        <is>
          <t/>
        </is>
      </c>
      <c r="FA40" s="84" t="inlineStr">
        <f aca="false">IF('Math Output by domain'!AD44&lt;&gt;"", 'Math Output by domain'!AD44, 'Math Output by domain'!AH44)</f>
        <is>
          <t/>
        </is>
      </c>
      <c r="FB40" s="84" t="inlineStr">
        <f aca="false">IF('Math Output by domain'!AE44&lt;&gt;"", 'Math Output by domain'!AE44, 'Math Output by domain'!AI44)</f>
        <is>
          <t/>
        </is>
      </c>
      <c r="FC40" s="84" t="inlineStr">
        <f aca="false">IF('Math Output by domain'!AF44&lt;&gt;"", 'Math Output by domain'!AF44, 'Math Output by domain'!AJ44)</f>
        <is>
          <t/>
        </is>
      </c>
      <c r="FD40" s="84" t="inlineStr">
        <f aca="false">IF('Math Output by domain'!AG44="", "", 'Math Output by domain'!AG44)</f>
        <is>
          <t/>
        </is>
      </c>
      <c r="FE40" s="84" t="inlineStr">
        <f aca="false">IF('Math Output by domain'!AK44="", "", 'Math Output by domain'!AK44)</f>
        <is>
          <t/>
        </is>
      </c>
      <c r="FF40" s="84" t="str">
        <f aca="false">IF('Math Output by domain'!AL44&lt;&gt;"",  'Math Output by domain'!AL44, 'Math Output by domain'!AQ44)</f>
        <v/>
      </c>
      <c r="FG40" s="84" t="inlineStr">
        <f aca="false">IF('Math Output by domain'!AM44="", "", 'Math Output by domain'!AM44)</f>
        <is>
          <t/>
        </is>
      </c>
      <c r="FH40" s="84" t="str">
        <f aca="false">IF('Math Output by domain'!AN44&lt;&gt;"",  'Math Output by domain'!AN44, 'Math Output by domain'!AP44)</f>
        <v/>
      </c>
      <c r="FI40" s="84" t="inlineStr">
        <f aca="false">IF('Math Output by domain'!AO44="", "", 'Math Output by domain'!AO44)</f>
        <is>
          <t/>
        </is>
      </c>
    </row>
    <row r="41" customFormat="false" ht="12.75" hidden="false" customHeight="false" outlineLevel="0" collapsed="false">
      <c r="A41" s="77" t="n">
        <f aca="false">'Cover Sheet'!A44</f>
        <v>40</v>
      </c>
      <c r="B41" s="77" t="inlineStr">
        <f aca="false">IF('Cover Sheet'!$AC$13="","",'Cover Sheet'!$AC$13)</f>
        <is>
          <t/>
        </is>
      </c>
      <c r="C41" s="77" t="str">
        <f aca="false">'Cover Sheet'!$AC$1</f>
        <v>Vivek Madinur</v>
      </c>
      <c r="D41" s="77" t="n">
        <f aca="false">'Cover Sheet'!$AE$1</f>
        <v>0</v>
      </c>
      <c r="E41" s="77" t="n">
        <f aca="false">'Cover Sheet'!$AG$1</f>
        <v>0</v>
      </c>
      <c r="F41" s="77" t="n">
        <f aca="false">'Cover Sheet'!$AI$1</f>
        <v>0</v>
      </c>
      <c r="G41" s="77" t="n">
        <f aca="false">'Cover Sheet'!$AK$1</f>
        <v>0</v>
      </c>
      <c r="H41" s="77" t="n">
        <f aca="false">'Cover Sheet'!$AC$3</f>
        <v>0</v>
      </c>
      <c r="I41" s="77" t="n">
        <f aca="false">'Cover Sheet'!$AE$3</f>
        <v>0</v>
      </c>
      <c r="J41" s="77" t="n">
        <f aca="false">'Cover Sheet'!$AG$3</f>
        <v>0</v>
      </c>
      <c r="K41" s="77" t="n">
        <f aca="false">'Cover Sheet'!$AI$3</f>
        <v>0</v>
      </c>
      <c r="L41" s="77" t="n">
        <f aca="false">'Cover Sheet'!$AK$3</f>
        <v>0</v>
      </c>
      <c r="M41" s="77" t="n">
        <f aca="false">'Cover Sheet'!$AC$2</f>
        <v>2014</v>
      </c>
      <c r="N41" s="77" t="n">
        <f aca="false">'Cover Sheet'!$AE$2</f>
        <v>0</v>
      </c>
      <c r="O41" s="77" t="n">
        <f aca="false">'Cover Sheet'!$AG$2</f>
        <v>0</v>
      </c>
      <c r="P41" s="77" t="n">
        <f aca="false">'Cover Sheet'!$AI$2</f>
        <v>0</v>
      </c>
      <c r="Q41" s="77" t="n">
        <f aca="false">'Cover Sheet'!$AK$2</f>
        <v>0</v>
      </c>
      <c r="R41" s="77" t="str">
        <f aca="false">'Cover Sheet'!$AC$5</f>
        <v>Spandana</v>
      </c>
      <c r="S41" s="77" t="str">
        <f aca="false">'Cover Sheet'!$AC$6</f>
        <v>3rd</v>
      </c>
      <c r="T41" s="77" t="str">
        <f aca="false">'Cover Sheet'!$AC$7</f>
        <v>2nd YOI</v>
      </c>
      <c r="U41" s="77" t="str">
        <f aca="false">'Cover Sheet'!$AC$8</f>
        <v>Government School - No Fees</v>
      </c>
      <c r="V41" s="77" t="n">
        <f aca="false">'Cover Sheet'!$AC$9</f>
        <v>0</v>
      </c>
      <c r="W41" s="77" t="inlineStr">
        <f aca="false">IF('Cover Sheet'!$AC$10="","",'Cover Sheet'!$AC$10)</f>
        <is>
          <t/>
        </is>
      </c>
      <c r="X41" s="78" t="inlineStr">
        <f aca="false">IF('Cover Sheet'!$Y44="","",'Cover Sheet'!$Y44)</f>
        <is>
          <t/>
        </is>
      </c>
      <c r="Y41" s="78" t="inlineStr">
        <f aca="false">IF('Cover Sheet'!$Z44="","",'Cover Sheet'!$Z44)</f>
        <is>
          <t/>
        </is>
      </c>
      <c r="Z41" s="77" t="n">
        <f aca="false">'Cover Sheet'!$AC$11</f>
        <v>0</v>
      </c>
      <c r="AA41" s="77" t="str">
        <f aca="false">IF('Cover Sheet'!$AC$12="", "", 'Cover Sheet'!$AC$12)</f>
        <v>Hyderabad</v>
      </c>
      <c r="AB41" s="77" t="inlineStr">
        <f aca="false">IF('Cover Sheet'!$AC$14="","",'Cover Sheet'!$AC$14)</f>
        <is>
          <t/>
        </is>
      </c>
      <c r="AC41" s="77" t="inlineStr">
        <f aca="false">IF('Cover Sheet'!$AC$15="","",'Cover Sheet'!$AC$15)</f>
        <is>
          <t/>
        </is>
      </c>
      <c r="AD41" s="77" t="inlineStr">
        <f aca="false">IF('Cover Sheet'!$AC$17="","",'Cover Sheet'!$AC$17)</f>
        <is>
          <t/>
        </is>
      </c>
      <c r="AE41" s="77" t="str">
        <f aca="false">IF('Cover Sheet'!$AC$4="","",'Cover Sheet'!$AC$4)</f>
        <v>vivek.madinur2014@teachforindia.org</v>
      </c>
      <c r="AF41" s="77" t="inlineStr">
        <f aca="false">IF('Cover Sheet'!$AC$20="","",'Cover Sheet'!$AC$20)</f>
        <is>
          <t/>
        </is>
      </c>
      <c r="AG41" s="77" t="str">
        <f aca="false">IF('Cover Sheet'!$AC$19="","",'Cover Sheet'!$AC$19)</f>
        <v>karthik.rapaka@teachforindia.org</v>
      </c>
      <c r="AH41" s="77" t="inlineStr">
        <f aca="false">IF('Cover Sheet'!B44="", "", 'English Scores- Leveled papers'!B46)</f>
        <is>
          <t/>
        </is>
      </c>
      <c r="AI41" s="77" t="inlineStr">
        <f aca="false">IF('Cover Sheet'!$B44="","",'Cover Sheet'!C44)</f>
        <is>
          <t/>
        </is>
      </c>
      <c r="AJ41" s="77" t="inlineStr">
        <f aca="false">IF('Cover Sheet'!$D44="","",'Cover Sheet'!D44)</f>
        <is>
          <t/>
        </is>
      </c>
      <c r="AK41" s="77" t="inlineStr">
        <f aca="false">IF('Cover Sheet'!E44="","",'Cover Sheet'!E44)</f>
        <is>
          <t/>
        </is>
      </c>
      <c r="AL41" s="77" t="inlineStr">
        <f aca="false">IF('Cover Sheet'!F44="","",'Cover Sheet'!F44)</f>
        <is>
          <t/>
        </is>
      </c>
      <c r="AM41" s="77" t="inlineStr">
        <f aca="false">IF('Cover Sheet'!G44="","",'Cover Sheet'!G44)</f>
        <is>
          <t/>
        </is>
      </c>
      <c r="AN41" s="77" t="inlineStr">
        <f aca="false">IF('Cover Sheet'!H44="","",'Cover Sheet'!H44)</f>
        <is>
          <t/>
        </is>
      </c>
      <c r="AO41" s="77" t="inlineStr">
        <f aca="false">IF('Cover Sheet'!I44="","",'Cover Sheet'!I44)</f>
        <is>
          <t/>
        </is>
      </c>
      <c r="AP41" s="77" t="inlineStr">
        <f aca="false">IF('Cover Sheet'!J44="","",'Cover Sheet'!J44)</f>
        <is>
          <t/>
        </is>
      </c>
      <c r="AQ41" s="77" t="inlineStr">
        <f aca="false">IF('Cover Sheet'!K44="","",'Cover Sheet'!K44)</f>
        <is>
          <t/>
        </is>
      </c>
      <c r="AR41" s="77" t="inlineStr">
        <f aca="false">IF('Cover Sheet'!L44="","",'Cover Sheet'!L44)</f>
        <is>
          <t/>
        </is>
      </c>
      <c r="AS41" s="77" t="inlineStr">
        <f aca="false">IF('Cover Sheet'!M44="","",'Cover Sheet'!M44)</f>
        <is>
          <t/>
        </is>
      </c>
      <c r="AT41" s="77" t="inlineStr">
        <f aca="false">IF('Cover Sheet'!N44="","",'Cover Sheet'!N44)</f>
        <is>
          <t/>
        </is>
      </c>
      <c r="AU41" s="77" t="inlineStr">
        <f aca="false">IF('Cover Sheet'!O44="","",'Cover Sheet'!O44)</f>
        <is>
          <t/>
        </is>
      </c>
      <c r="AV41" s="77" t="inlineStr">
        <f aca="false">IF('Cover Sheet'!P44="","",'Cover Sheet'!P44)</f>
        <is>
          <t/>
        </is>
      </c>
      <c r="AW41" s="77" t="inlineStr">
        <f aca="false">IF('Cover Sheet'!Q44="","",'Cover Sheet'!Q44)</f>
        <is>
          <t/>
        </is>
      </c>
      <c r="AX41" s="77" t="inlineStr">
        <f aca="false">IF('Cover Sheet'!R44="","",'Cover Sheet'!R44)</f>
        <is>
          <t/>
        </is>
      </c>
      <c r="AY41" s="77" t="inlineStr">
        <f aca="false">IF('Cover Sheet'!S44="","",'Cover Sheet'!S44)</f>
        <is>
          <t/>
        </is>
      </c>
      <c r="AZ41" s="79" t="inlineStr">
        <f aca="false">IF('Cover Sheet'!T44="","",'Cover Sheet'!T44)</f>
        <is>
          <t/>
        </is>
      </c>
      <c r="BA41" s="79" t="inlineStr">
        <f aca="false">IF('Cover Sheet'!U44="","",'Cover Sheet'!U44)</f>
        <is>
          <t/>
        </is>
      </c>
      <c r="BB41" s="79" t="inlineStr">
        <f aca="false">IF('Cover Sheet'!V44="","",'Cover Sheet'!V44)</f>
        <is>
          <t/>
        </is>
      </c>
      <c r="BC41" s="79" t="inlineStr">
        <f aca="false">IF('Cover Sheet'!W44="","",'Cover Sheet'!W44)</f>
        <is>
          <t/>
        </is>
      </c>
      <c r="BD41" s="79" t="inlineStr">
        <f aca="false">IF('Cover Sheet'!X44="","",'Cover Sheet'!X44)</f>
        <is>
          <t/>
        </is>
      </c>
      <c r="BE41" s="80" t="inlineStr">
        <f aca="false">'RC Mastery Check+Question type'!I44</f>
        <is>
          <t/>
        </is>
      </c>
      <c r="BF41" s="80" t="inlineStr">
        <f aca="false">'RC Mastery Check+Question type'!J44</f>
        <is>
          <t/>
        </is>
      </c>
      <c r="BG41" s="80" t="inlineStr">
        <f aca="false">'RC Mastery Check+Question type'!K44</f>
        <is>
          <t/>
        </is>
      </c>
      <c r="BH41" s="81" t="inlineStr">
        <f aca="false">IF('RC Mastery Check+Question type'!DR44="", "", 'RC Mastery Check+Question type'!DR44)</f>
        <is>
          <t/>
        </is>
      </c>
      <c r="BI41" s="81" t="inlineStr">
        <f aca="false">IF('RC Mastery Check+Question type'!EJ44="", "", 'RC Mastery Check+Question type'!EJ44)</f>
        <is>
          <t/>
        </is>
      </c>
      <c r="BJ41" s="81" t="inlineStr">
        <f aca="false">IF('RC Mastery Check+Question type'!EZ44="", "", 'RC Mastery Check+Question type'!EZ44)</f>
        <is>
          <t/>
        </is>
      </c>
      <c r="BK41" s="0" t="inlineStr">
        <f aca="false">'RF tracking'!C44</f>
        <is>
          <t/>
        </is>
      </c>
      <c r="BL41" s="0" t="inlineStr">
        <f aca="false">'RF tracking'!D44</f>
        <is>
          <t/>
        </is>
      </c>
      <c r="BM41" s="0" t="inlineStr">
        <f aca="false">'RF tracking'!X44</f>
        <is>
          <t/>
        </is>
      </c>
      <c r="BN41" s="0" t="inlineStr">
        <f aca="false">'RF tracking'!Y44</f>
        <is>
          <t/>
        </is>
      </c>
      <c r="BO41" s="82" t="inlineStr">
        <f aca="false">IF('RF tracking'!AQ44="", "", 'RF tracking'!AQ44)</f>
        <is>
          <t/>
        </is>
      </c>
      <c r="BP41" s="82" t="inlineStr">
        <f aca="false">'RC Mastery Check+Question type'!L44</f>
        <is>
          <t/>
        </is>
      </c>
      <c r="BQ41" s="82" t="inlineStr">
        <f aca="false">'RC Mastery Check+Question type'!M44</f>
        <is>
          <t/>
        </is>
      </c>
      <c r="BR41" s="82" t="inlineStr">
        <f aca="false">'RC Mastery Check+Question type'!N44</f>
        <is>
          <t/>
        </is>
      </c>
      <c r="BS41" s="82" t="inlineStr">
        <f aca="false">'RC Mastery Check+Question type'!O44</f>
        <is>
          <t/>
        </is>
      </c>
      <c r="BT41" s="82" t="inlineStr">
        <f aca="false">'RC Mastery Check+Question type'!P44</f>
        <is>
          <t/>
        </is>
      </c>
      <c r="BU41" s="82" t="inlineStr">
        <f aca="false">'RC Mastery Check+Question type'!Q44</f>
        <is>
          <t/>
        </is>
      </c>
      <c r="BV41" s="82" t="inlineStr">
        <f aca="false">'RC Mastery Check+Question type'!R44</f>
        <is>
          <t/>
        </is>
      </c>
      <c r="BW41" s="82" t="inlineStr">
        <f aca="false">'RC Mastery Check+Question type'!S44</f>
        <is>
          <t/>
        </is>
      </c>
      <c r="BX41" s="82" t="inlineStr">
        <f aca="false">'RC Mastery Check+Question type'!T44</f>
        <is>
          <t/>
        </is>
      </c>
      <c r="BY41" s="82" t="inlineStr">
        <f aca="false">'RC Mastery Check+Question type'!U44</f>
        <is>
          <t/>
        </is>
      </c>
      <c r="BZ41" s="82" t="inlineStr">
        <f aca="false">'RC Mastery Check+Question type'!V44</f>
        <is>
          <t/>
        </is>
      </c>
      <c r="CA41" s="82" t="inlineStr">
        <f aca="false">'RC Mastery Check+Question type'!W44</f>
        <is>
          <t/>
        </is>
      </c>
      <c r="CB41" s="82" t="inlineStr">
        <f aca="false">'RC Mastery Check+Question type'!X44</f>
        <is>
          <t/>
        </is>
      </c>
      <c r="CC41" s="83" t="str">
        <f aca="false">'RC Output Item+Section Type'!CC47</f>
        <v> </v>
      </c>
      <c r="CD41" s="83" t="str">
        <f aca="false">'RC Output Item+Section Type'!CD47</f>
        <v> </v>
      </c>
      <c r="CE41" s="83" t="str">
        <f aca="false">'RC Output Item+Section Type'!CE47</f>
        <v> </v>
      </c>
      <c r="CF41" s="83" t="str">
        <f aca="false">'RC Output Item+Section Type'!CF47</f>
        <v> </v>
      </c>
      <c r="CG41" s="83" t="str">
        <f aca="false">'RC Output Item+Section Type'!CG47</f>
        <v> </v>
      </c>
      <c r="CH41" s="83" t="str">
        <f aca="false">'RC Output Item+Section Type'!CH47</f>
        <v> </v>
      </c>
      <c r="CI41" s="83" t="str">
        <f aca="false">'RC Output Item+Section Type'!CI47</f>
        <v> </v>
      </c>
      <c r="CJ41" s="83" t="str">
        <f aca="false">'RC Output Item+Section Type'!CJ47</f>
        <v> </v>
      </c>
      <c r="CK41" s="83" t="str">
        <f aca="false">'RC Output Item+Section Type'!CK47</f>
        <v> </v>
      </c>
      <c r="CL41" s="83" t="str">
        <f aca="false">'RC Output Item+Section Type'!CL47</f>
        <v> </v>
      </c>
      <c r="CM41" s="83" t="str">
        <f aca="false">'RC Output Item+Section Type'!CM47</f>
        <v> </v>
      </c>
      <c r="CN41" s="83" t="str">
        <f aca="false">'RC Output Item+Section Type'!CN47</f>
        <v> </v>
      </c>
      <c r="CO41" s="0" t="inlineStr">
        <f aca="false">IF('S&amp;L'!B45="", "", 'S&amp;L'!B45)</f>
        <is>
          <t/>
        </is>
      </c>
      <c r="CP41" s="0" t="inlineStr">
        <f aca="false">IF('S&amp;L'!C45="", "", 'S&amp;L'!C45)</f>
        <is>
          <t/>
        </is>
      </c>
      <c r="CQ41" s="0" t="inlineStr">
        <f aca="false">IF('S&amp;L'!D45="", "", 'S&amp;L'!D45)</f>
        <is>
          <t/>
        </is>
      </c>
      <c r="CR41" s="0" t="inlineStr">
        <f aca="false">IF('S&amp;L'!E45="", "", 'S&amp;L'!E45)</f>
        <is>
          <t/>
        </is>
      </c>
      <c r="CS41" s="0" t="inlineStr">
        <f aca="false">IF('S&amp;L'!F45="", "", 'S&amp;L'!F45)</f>
        <is>
          <t/>
        </is>
      </c>
      <c r="CT41" s="0" t="inlineStr">
        <f aca="false">IF('S&amp;L'!H45="", "", 'S&amp;L'!H45)</f>
        <is>
          <t/>
        </is>
      </c>
      <c r="CU41" s="0" t="inlineStr">
        <f aca="false">IF('S&amp;L'!I45="", "", 'S&amp;L'!I45)</f>
        <is>
          <t/>
        </is>
      </c>
      <c r="CV41" s="0" t="inlineStr">
        <f aca="false">IF('S&amp;L'!J45="", "", 'S&amp;L'!J45)</f>
        <is>
          <t/>
        </is>
      </c>
      <c r="CW41" s="0" t="inlineStr">
        <f aca="false">IF('S&amp;L'!K45="", "", 'S&amp;L'!K45)</f>
        <is>
          <t/>
        </is>
      </c>
      <c r="CX41" s="0" t="inlineStr">
        <f aca="false">IF('S&amp;L'!L45="", "", 'S&amp;L'!L45)</f>
        <is>
          <t/>
        </is>
      </c>
      <c r="CY41" s="0" t="inlineStr">
        <f aca="false">IF('S&amp;L'!N45="", "", 'S&amp;L'!N45)</f>
        <is>
          <t/>
        </is>
      </c>
      <c r="CZ41" s="0" t="inlineStr">
        <f aca="false">IF('S&amp;L'!O45="", "", 'S&amp;L'!O45)</f>
        <is>
          <t/>
        </is>
      </c>
      <c r="DA41" s="0" t="inlineStr">
        <f aca="false">IF('S&amp;L'!P45="", "", 'S&amp;L'!P45)</f>
        <is>
          <t/>
        </is>
      </c>
      <c r="DB41" s="0" t="inlineStr">
        <f aca="false">IF('S&amp;L'!Q45="", "", 'S&amp;L'!Q45)</f>
        <is>
          <t/>
        </is>
      </c>
      <c r="DC41" s="0" t="inlineStr">
        <f aca="false">IF('S&amp;L'!R45="", "", 'S&amp;L'!R45)</f>
        <is>
          <t/>
        </is>
      </c>
      <c r="DD41" s="82" t="inlineStr">
        <f aca="false">IF('Math Scores'!E48="","",'Math Scores'!E48)</f>
        <is>
          <t/>
        </is>
      </c>
      <c r="DE41" s="84" t="inlineStr">
        <f aca="false">IF('Cover Sheet'!V44="","",'Cover Sheet'!V44)</f>
        <is>
          <t/>
        </is>
      </c>
      <c r="DF41" s="84" t="inlineStr">
        <f aca="false">IF('Math Scores'!IE48="", "", 'Math Scores'!IE48)</f>
        <is>
          <t/>
        </is>
      </c>
      <c r="DG41" s="0" t="inlineStr">
        <f aca="false">IF('Math by question type'!C45="", "", 'Math by question type'!C45)</f>
        <is>
          <t/>
        </is>
      </c>
      <c r="DH41" s="84" t="inlineStr">
        <f aca="false">IF('Math by question type'!D45="", "", 'Math by question type'!D45)</f>
        <is>
          <t/>
        </is>
      </c>
      <c r="DI41" s="84" t="inlineStr">
        <f aca="false">IF('Math by question type'!E45="", "", 'Math by question type'!E45)</f>
        <is>
          <t/>
        </is>
      </c>
      <c r="DJ41" s="84" t="inlineStr">
        <f aca="false">IF('Math by question type'!F45="", "", 'Math by question type'!F45)</f>
        <is>
          <t/>
        </is>
      </c>
      <c r="DK41" s="84" t="inlineStr">
        <f aca="false">IF('Math by question type'!G45="", "", 'Math by question type'!G45)</f>
        <is>
          <t/>
        </is>
      </c>
      <c r="DL41" s="84" t="inlineStr">
        <f aca="false">IF('Math by question type'!H45="", "", 'Math by question type'!H45)</f>
        <is>
          <t/>
        </is>
      </c>
      <c r="DM41" s="84" t="inlineStr">
        <f aca="false">IF('Math by question type'!I45="", "", 'Math by question type'!I45)</f>
        <is>
          <t/>
        </is>
      </c>
      <c r="DN41" s="84" t="inlineStr">
        <f aca="false">IF('Math by question type'!J45="", "", 'Math by question type'!J45)</f>
        <is>
          <t/>
        </is>
      </c>
      <c r="DO41" s="84" t="inlineStr">
        <f aca="false">IF('Math by question type'!K45="", "", 'Math by question type'!K45)</f>
        <is>
          <t/>
        </is>
      </c>
      <c r="DP41" s="84" t="inlineStr">
        <f aca="false">IF('Math by question type'!L45="", "", 'Math by question type'!L45)</f>
        <is>
          <t/>
        </is>
      </c>
      <c r="DQ41" s="84" t="inlineStr">
        <f aca="false">IF('Math by question type'!M45="", "", 'Math by question type'!M45)</f>
        <is>
          <t/>
        </is>
      </c>
      <c r="DR41" s="84" t="inlineStr">
        <f aca="false">IF('Math by question type'!N45="", "", 'Math by question type'!N45)</f>
        <is>
          <t/>
        </is>
      </c>
      <c r="DS41" s="84" t="inlineStr">
        <f aca="false">IF('Math by question type'!O45="", "", 'Math by question type'!O45)</f>
        <is>
          <t/>
        </is>
      </c>
      <c r="DT41" s="84" t="inlineStr">
        <f aca="false">IF('Math by question type'!P45="", "", 'Math by question type'!P45)</f>
        <is>
          <t/>
        </is>
      </c>
      <c r="DU41" s="84" t="inlineStr">
        <f aca="false">IF('Math by question type'!Q45="", "", 'Math by question type'!Q45)</f>
        <is>
          <t/>
        </is>
      </c>
      <c r="DV41" s="84" t="inlineStr">
        <f aca="false">IF('Math by question type'!R45&lt;&gt;"",'Math by question type'!R45,'Math by question type'!U45)</f>
        <is>
          <t/>
        </is>
      </c>
      <c r="DW41" s="84" t="inlineStr">
        <f aca="false">IF('Math by question type'!S45&lt;&gt;"",'Math by question type'!S45,'Math by question type'!V45)</f>
        <is>
          <t/>
        </is>
      </c>
      <c r="DX41" s="84" t="inlineStr">
        <f aca="false">IF('Math by question type'!T45&lt;&gt;"",'Math by question type'!T45,'Math by question type'!W45)</f>
        <is>
          <t/>
        </is>
      </c>
      <c r="DY41" s="84" t="inlineStr">
        <f aca="false">IF('Math by question type'!X45&lt;&gt;"",'Math by question type'!X45,'Math by question type'!AA45)</f>
        <is>
          <t/>
        </is>
      </c>
      <c r="DZ41" s="84" t="inlineStr">
        <f aca="false">IF('Math by question type'!Y45&lt;&gt;"",'Math by question type'!Y45,'Math by question type'!AB45)</f>
        <is>
          <t/>
        </is>
      </c>
      <c r="EA41" s="84" t="inlineStr">
        <f aca="false">IF('Math by question type'!Z45&lt;&gt;"",'Math by question type'!Z45,'Math by question type'!AC45)</f>
        <is>
          <t/>
        </is>
      </c>
      <c r="EB41" s="84" t="inlineStr">
        <f aca="false">IF('Math Output by domain'!E45="", "", 'Math Output by domain'!E45)</f>
        <is>
          <t/>
        </is>
      </c>
      <c r="EC41" s="84" t="inlineStr">
        <f aca="false">IF('Math Output by domain'!F45="", "", 'Math Output by domain'!F45)</f>
        <is>
          <t/>
        </is>
      </c>
      <c r="ED41" s="84" t="inlineStr">
        <f aca="false">IF('Math Output by domain'!G45="", "", 'Math Output by domain'!G45)</f>
        <is>
          <t/>
        </is>
      </c>
      <c r="EE41" s="84" t="inlineStr">
        <f aca="false">IF('Math Output by domain'!H45="", "", 'Math Output by domain'!H45)</f>
        <is>
          <t/>
        </is>
      </c>
      <c r="EF41" s="84" t="inlineStr">
        <f aca="false">IF('Math Output by domain'!I45="", "", 'Math Output by domain'!I45)</f>
        <is>
          <t/>
        </is>
      </c>
      <c r="EG41" s="84" t="inlineStr">
        <f aca="false">IF('Math Output by domain'!J45="", "", 'Math Output by domain'!J45)</f>
        <is>
          <t/>
        </is>
      </c>
      <c r="EH41" s="84" t="inlineStr">
        <f aca="false">IF('Math Output by domain'!K45="", "", 'Math Output by domain'!K45)</f>
        <is>
          <t/>
        </is>
      </c>
      <c r="EI41" s="84" t="inlineStr">
        <f aca="false">IF('Math Output by domain'!L45="", "", 'Math Output by domain'!L45)</f>
        <is>
          <t/>
        </is>
      </c>
      <c r="EJ41" s="84" t="inlineStr">
        <f aca="false">IF('Math Output by domain'!M45="", "", 'Math Output by domain'!M45)</f>
        <is>
          <t/>
        </is>
      </c>
      <c r="EK41" s="84" t="inlineStr">
        <f aca="false">IF('Math Output by domain'!N45="", "", 'Math Output by domain'!N45)</f>
        <is>
          <t/>
        </is>
      </c>
      <c r="EL41" s="84" t="inlineStr">
        <f aca="false">IF('Math Output by domain'!O45="", "", 'Math Output by domain'!O45)</f>
        <is>
          <t/>
        </is>
      </c>
      <c r="EM41" s="84" t="inlineStr">
        <f aca="false">IF('Math Output by domain'!P45="", "", 'Math Output by domain'!P45)</f>
        <is>
          <t/>
        </is>
      </c>
      <c r="EN41" s="84" t="inlineStr">
        <f aca="false">IF('Math Output by domain'!Q45="", "", 'Math Output by domain'!Q45)</f>
        <is>
          <t/>
        </is>
      </c>
      <c r="EO41" s="84" t="inlineStr">
        <f aca="false">IF('Math Output by domain'!R45="", "", 'Math Output by domain'!R45)</f>
        <is>
          <t/>
        </is>
      </c>
      <c r="EP41" s="84" t="inlineStr">
        <f aca="false">IF('Math Output by domain'!S45="", "", 'Math Output by domain'!S45)</f>
        <is>
          <t/>
        </is>
      </c>
      <c r="EQ41" s="84" t="inlineStr">
        <f aca="false">IF('Math Output by domain'!T45="", "", 'Math Output by domain'!T45)</f>
        <is>
          <t/>
        </is>
      </c>
      <c r="ER41" s="84" t="inlineStr">
        <f aca="false">IF('Math Output by domain'!U45="", "", 'Math Output by domain'!U45)</f>
        <is>
          <t/>
        </is>
      </c>
      <c r="ES41" s="84" t="inlineStr">
        <f aca="false">IF('Math Output by domain'!V45="", "", 'Math Output by domain'!V45)</f>
        <is>
          <t/>
        </is>
      </c>
      <c r="ET41" s="84" t="inlineStr">
        <f aca="false">IF('Math Output by domain'!W45="", "", 'Math Output by domain'!W45)</f>
        <is>
          <t/>
        </is>
      </c>
      <c r="EU41" s="84" t="inlineStr">
        <f aca="false">IF('Math Output by domain'!X45="", "", 'Math Output by domain'!X45)</f>
        <is>
          <t/>
        </is>
      </c>
      <c r="EV41" s="84" t="inlineStr">
        <f aca="false">IF('Math Output by domain'!Y45="", "", 'Math Output by domain'!Y45)</f>
        <is>
          <t/>
        </is>
      </c>
      <c r="EW41" s="84" t="inlineStr">
        <f aca="false">IF('Math Output by domain'!Z45="", "", 'Math Output by domain'!Z45)</f>
        <is>
          <t/>
        </is>
      </c>
      <c r="EX41" s="84" t="inlineStr">
        <f aca="false">IF('Math Output by domain'!AA45="", "", 'Math Output by domain'!AA45)</f>
        <is>
          <t/>
        </is>
      </c>
      <c r="EY41" s="84" t="inlineStr">
        <f aca="false">IF('Math Output by domain'!AB45="", "", 'Math Output by domain'!AB45)</f>
        <is>
          <t/>
        </is>
      </c>
      <c r="EZ41" s="84" t="inlineStr">
        <f aca="false">IF('Math Output by domain'!AC45="", "", 'Math Output by domain'!AC45)</f>
        <is>
          <t/>
        </is>
      </c>
      <c r="FA41" s="84" t="inlineStr">
        <f aca="false">IF('Math Output by domain'!AD45&lt;&gt;"", 'Math Output by domain'!AD45, 'Math Output by domain'!AH45)</f>
        <is>
          <t/>
        </is>
      </c>
      <c r="FB41" s="84" t="inlineStr">
        <f aca="false">IF('Math Output by domain'!AE45&lt;&gt;"", 'Math Output by domain'!AE45, 'Math Output by domain'!AI45)</f>
        <is>
          <t/>
        </is>
      </c>
      <c r="FC41" s="84" t="inlineStr">
        <f aca="false">IF('Math Output by domain'!AF45&lt;&gt;"", 'Math Output by domain'!AF45, 'Math Output by domain'!AJ45)</f>
        <is>
          <t/>
        </is>
      </c>
      <c r="FD41" s="84" t="inlineStr">
        <f aca="false">IF('Math Output by domain'!AG45="", "", 'Math Output by domain'!AG45)</f>
        <is>
          <t/>
        </is>
      </c>
      <c r="FE41" s="84" t="inlineStr">
        <f aca="false">IF('Math Output by domain'!AK45="", "", 'Math Output by domain'!AK45)</f>
        <is>
          <t/>
        </is>
      </c>
      <c r="FF41" s="84" t="str">
        <f aca="false">IF('Math Output by domain'!AL45&lt;&gt;"",  'Math Output by domain'!AL45, 'Math Output by domain'!AQ45)</f>
        <v/>
      </c>
      <c r="FG41" s="84" t="inlineStr">
        <f aca="false">IF('Math Output by domain'!AM45="", "", 'Math Output by domain'!AM45)</f>
        <is>
          <t/>
        </is>
      </c>
      <c r="FH41" s="84" t="str">
        <f aca="false">IF('Math Output by domain'!AN45&lt;&gt;"",  'Math Output by domain'!AN45, 'Math Output by domain'!AP45)</f>
        <v/>
      </c>
      <c r="FI41" s="84" t="inlineStr">
        <f aca="false">IF('Math Output by domain'!AO45="", "", 'Math Output by domain'!AO45)</f>
        <is>
          <t/>
        </is>
      </c>
    </row>
    <row r="42" customFormat="false" ht="12.75" hidden="false" customHeight="false" outlineLevel="0" collapsed="false">
      <c r="A42" s="77" t="n">
        <f aca="false">'Cover Sheet'!A45</f>
        <v>41</v>
      </c>
      <c r="B42" s="77" t="inlineStr">
        <f aca="false">IF('Cover Sheet'!$AC$13="","",'Cover Sheet'!$AC$13)</f>
        <is>
          <t/>
        </is>
      </c>
      <c r="C42" s="77" t="str">
        <f aca="false">'Cover Sheet'!$AC$1</f>
        <v>Vivek Madinur</v>
      </c>
      <c r="D42" s="77" t="n">
        <f aca="false">'Cover Sheet'!$AE$1</f>
        <v>0</v>
      </c>
      <c r="E42" s="77" t="n">
        <f aca="false">'Cover Sheet'!$AG$1</f>
        <v>0</v>
      </c>
      <c r="F42" s="77" t="n">
        <f aca="false">'Cover Sheet'!$AI$1</f>
        <v>0</v>
      </c>
      <c r="G42" s="77" t="n">
        <f aca="false">'Cover Sheet'!$AK$1</f>
        <v>0</v>
      </c>
      <c r="H42" s="77" t="n">
        <f aca="false">'Cover Sheet'!$AC$3</f>
        <v>0</v>
      </c>
      <c r="I42" s="77" t="n">
        <f aca="false">'Cover Sheet'!$AE$3</f>
        <v>0</v>
      </c>
      <c r="J42" s="77" t="n">
        <f aca="false">'Cover Sheet'!$AG$3</f>
        <v>0</v>
      </c>
      <c r="K42" s="77" t="n">
        <f aca="false">'Cover Sheet'!$AI$3</f>
        <v>0</v>
      </c>
      <c r="L42" s="77" t="n">
        <f aca="false">'Cover Sheet'!$AK$3</f>
        <v>0</v>
      </c>
      <c r="M42" s="77" t="n">
        <f aca="false">'Cover Sheet'!$AC$2</f>
        <v>2014</v>
      </c>
      <c r="N42" s="77" t="n">
        <f aca="false">'Cover Sheet'!$AE$2</f>
        <v>0</v>
      </c>
      <c r="O42" s="77" t="n">
        <f aca="false">'Cover Sheet'!$AG$2</f>
        <v>0</v>
      </c>
      <c r="P42" s="77" t="n">
        <f aca="false">'Cover Sheet'!$AI$2</f>
        <v>0</v>
      </c>
      <c r="Q42" s="77" t="n">
        <f aca="false">'Cover Sheet'!$AK$2</f>
        <v>0</v>
      </c>
      <c r="R42" s="77" t="str">
        <f aca="false">'Cover Sheet'!$AC$5</f>
        <v>Spandana</v>
      </c>
      <c r="S42" s="77" t="str">
        <f aca="false">'Cover Sheet'!$AC$6</f>
        <v>3rd</v>
      </c>
      <c r="T42" s="77" t="str">
        <f aca="false">'Cover Sheet'!$AC$7</f>
        <v>2nd YOI</v>
      </c>
      <c r="U42" s="77" t="str">
        <f aca="false">'Cover Sheet'!$AC$8</f>
        <v>Government School - No Fees</v>
      </c>
      <c r="V42" s="77" t="n">
        <f aca="false">'Cover Sheet'!$AC$9</f>
        <v>0</v>
      </c>
      <c r="W42" s="77" t="inlineStr">
        <f aca="false">IF('Cover Sheet'!$AC$10="","",'Cover Sheet'!$AC$10)</f>
        <is>
          <t/>
        </is>
      </c>
      <c r="X42" s="78" t="inlineStr">
        <f aca="false">IF('Cover Sheet'!$Y45="","",'Cover Sheet'!$Y45)</f>
        <is>
          <t/>
        </is>
      </c>
      <c r="Y42" s="78" t="inlineStr">
        <f aca="false">IF('Cover Sheet'!$Z45="","",'Cover Sheet'!$Z45)</f>
        <is>
          <t/>
        </is>
      </c>
      <c r="Z42" s="77" t="n">
        <f aca="false">'Cover Sheet'!$AC$11</f>
        <v>0</v>
      </c>
      <c r="AA42" s="77" t="str">
        <f aca="false">IF('Cover Sheet'!$AC$12="", "", 'Cover Sheet'!$AC$12)</f>
        <v>Hyderabad</v>
      </c>
      <c r="AB42" s="77" t="inlineStr">
        <f aca="false">IF('Cover Sheet'!$AC$14="","",'Cover Sheet'!$AC$14)</f>
        <is>
          <t/>
        </is>
      </c>
      <c r="AC42" s="77" t="inlineStr">
        <f aca="false">IF('Cover Sheet'!$AC$15="","",'Cover Sheet'!$AC$15)</f>
        <is>
          <t/>
        </is>
      </c>
      <c r="AD42" s="77" t="inlineStr">
        <f aca="false">IF('Cover Sheet'!$AC$17="","",'Cover Sheet'!$AC$17)</f>
        <is>
          <t/>
        </is>
      </c>
      <c r="AE42" s="77" t="str">
        <f aca="false">IF('Cover Sheet'!$AC$4="","",'Cover Sheet'!$AC$4)</f>
        <v>vivek.madinur2014@teachforindia.org</v>
      </c>
      <c r="AF42" s="77" t="inlineStr">
        <f aca="false">IF('Cover Sheet'!$AC$20="","",'Cover Sheet'!$AC$20)</f>
        <is>
          <t/>
        </is>
      </c>
      <c r="AG42" s="77" t="str">
        <f aca="false">IF('Cover Sheet'!$AC$19="","",'Cover Sheet'!$AC$19)</f>
        <v>karthik.rapaka@teachforindia.org</v>
      </c>
      <c r="AH42" s="77" t="inlineStr">
        <f aca="false">IF('Cover Sheet'!B45="", "", 'English Scores- Leveled papers'!B47)</f>
        <is>
          <t/>
        </is>
      </c>
      <c r="AI42" s="77" t="inlineStr">
        <f aca="false">IF('Cover Sheet'!$B45="","",'Cover Sheet'!C45)</f>
        <is>
          <t/>
        </is>
      </c>
      <c r="AJ42" s="77" t="inlineStr">
        <f aca="false">IF('Cover Sheet'!$D45="","",'Cover Sheet'!D45)</f>
        <is>
          <t/>
        </is>
      </c>
      <c r="AK42" s="77" t="inlineStr">
        <f aca="false">IF('Cover Sheet'!E45="","",'Cover Sheet'!E45)</f>
        <is>
          <t/>
        </is>
      </c>
      <c r="AL42" s="77" t="inlineStr">
        <f aca="false">IF('Cover Sheet'!F45="","",'Cover Sheet'!F45)</f>
        <is>
          <t/>
        </is>
      </c>
      <c r="AM42" s="77" t="inlineStr">
        <f aca="false">IF('Cover Sheet'!G45="","",'Cover Sheet'!G45)</f>
        <is>
          <t/>
        </is>
      </c>
      <c r="AN42" s="77" t="inlineStr">
        <f aca="false">IF('Cover Sheet'!H45="","",'Cover Sheet'!H45)</f>
        <is>
          <t/>
        </is>
      </c>
      <c r="AO42" s="77" t="inlineStr">
        <f aca="false">IF('Cover Sheet'!I45="","",'Cover Sheet'!I45)</f>
        <is>
          <t/>
        </is>
      </c>
      <c r="AP42" s="77" t="inlineStr">
        <f aca="false">IF('Cover Sheet'!J45="","",'Cover Sheet'!J45)</f>
        <is>
          <t/>
        </is>
      </c>
      <c r="AQ42" s="77" t="inlineStr">
        <f aca="false">IF('Cover Sheet'!K45="","",'Cover Sheet'!K45)</f>
        <is>
          <t/>
        </is>
      </c>
      <c r="AR42" s="77" t="inlineStr">
        <f aca="false">IF('Cover Sheet'!L45="","",'Cover Sheet'!L45)</f>
        <is>
          <t/>
        </is>
      </c>
      <c r="AS42" s="77" t="inlineStr">
        <f aca="false">IF('Cover Sheet'!M45="","",'Cover Sheet'!M45)</f>
        <is>
          <t/>
        </is>
      </c>
      <c r="AT42" s="77" t="inlineStr">
        <f aca="false">IF('Cover Sheet'!N45="","",'Cover Sheet'!N45)</f>
        <is>
          <t/>
        </is>
      </c>
      <c r="AU42" s="77" t="inlineStr">
        <f aca="false">IF('Cover Sheet'!O45="","",'Cover Sheet'!O45)</f>
        <is>
          <t/>
        </is>
      </c>
      <c r="AV42" s="77" t="inlineStr">
        <f aca="false">IF('Cover Sheet'!P45="","",'Cover Sheet'!P45)</f>
        <is>
          <t/>
        </is>
      </c>
      <c r="AW42" s="77" t="inlineStr">
        <f aca="false">IF('Cover Sheet'!Q45="","",'Cover Sheet'!Q45)</f>
        <is>
          <t/>
        </is>
      </c>
      <c r="AX42" s="77" t="inlineStr">
        <f aca="false">IF('Cover Sheet'!R45="","",'Cover Sheet'!R45)</f>
        <is>
          <t/>
        </is>
      </c>
      <c r="AY42" s="77" t="inlineStr">
        <f aca="false">IF('Cover Sheet'!S45="","",'Cover Sheet'!S45)</f>
        <is>
          <t/>
        </is>
      </c>
      <c r="AZ42" s="79" t="inlineStr">
        <f aca="false">IF('Cover Sheet'!T45="","",'Cover Sheet'!T45)</f>
        <is>
          <t/>
        </is>
      </c>
      <c r="BA42" s="79" t="inlineStr">
        <f aca="false">IF('Cover Sheet'!U45="","",'Cover Sheet'!U45)</f>
        <is>
          <t/>
        </is>
      </c>
      <c r="BB42" s="79" t="inlineStr">
        <f aca="false">IF('Cover Sheet'!V45="","",'Cover Sheet'!V45)</f>
        <is>
          <t/>
        </is>
      </c>
      <c r="BC42" s="79" t="inlineStr">
        <f aca="false">IF('Cover Sheet'!W45="","",'Cover Sheet'!W45)</f>
        <is>
          <t/>
        </is>
      </c>
      <c r="BD42" s="79" t="inlineStr">
        <f aca="false">IF('Cover Sheet'!X45="","",'Cover Sheet'!X45)</f>
        <is>
          <t/>
        </is>
      </c>
      <c r="BE42" s="80" t="inlineStr">
        <f aca="false">'RC Mastery Check+Question type'!I45</f>
        <is>
          <t/>
        </is>
      </c>
      <c r="BF42" s="80" t="inlineStr">
        <f aca="false">'RC Mastery Check+Question type'!J45</f>
        <is>
          <t/>
        </is>
      </c>
      <c r="BG42" s="80" t="inlineStr">
        <f aca="false">'RC Mastery Check+Question type'!K45</f>
        <is>
          <t/>
        </is>
      </c>
      <c r="BH42" s="81" t="inlineStr">
        <f aca="false">IF('RC Mastery Check+Question type'!DR45="", "", 'RC Mastery Check+Question type'!DR45)</f>
        <is>
          <t/>
        </is>
      </c>
      <c r="BI42" s="81" t="inlineStr">
        <f aca="false">IF('RC Mastery Check+Question type'!EJ45="", "", 'RC Mastery Check+Question type'!EJ45)</f>
        <is>
          <t/>
        </is>
      </c>
      <c r="BJ42" s="81" t="inlineStr">
        <f aca="false">IF('RC Mastery Check+Question type'!EZ45="", "", 'RC Mastery Check+Question type'!EZ45)</f>
        <is>
          <t/>
        </is>
      </c>
      <c r="BK42" s="0" t="inlineStr">
        <f aca="false">'RF tracking'!C45</f>
        <is>
          <t/>
        </is>
      </c>
      <c r="BL42" s="0" t="inlineStr">
        <f aca="false">'RF tracking'!D45</f>
        <is>
          <t/>
        </is>
      </c>
      <c r="BM42" s="0" t="inlineStr">
        <f aca="false">'RF tracking'!X45</f>
        <is>
          <t/>
        </is>
      </c>
      <c r="BN42" s="0" t="inlineStr">
        <f aca="false">'RF tracking'!Y45</f>
        <is>
          <t/>
        </is>
      </c>
      <c r="BO42" s="82" t="inlineStr">
        <f aca="false">IF('RF tracking'!AQ45="", "", 'RF tracking'!AQ45)</f>
        <is>
          <t/>
        </is>
      </c>
      <c r="BP42" s="82" t="inlineStr">
        <f aca="false">'RC Mastery Check+Question type'!L45</f>
        <is>
          <t/>
        </is>
      </c>
      <c r="BQ42" s="82" t="inlineStr">
        <f aca="false">'RC Mastery Check+Question type'!M45</f>
        <is>
          <t/>
        </is>
      </c>
      <c r="BR42" s="82" t="inlineStr">
        <f aca="false">'RC Mastery Check+Question type'!N45</f>
        <is>
          <t/>
        </is>
      </c>
      <c r="BS42" s="82" t="inlineStr">
        <f aca="false">'RC Mastery Check+Question type'!O45</f>
        <is>
          <t/>
        </is>
      </c>
      <c r="BT42" s="82" t="inlineStr">
        <f aca="false">'RC Mastery Check+Question type'!P45</f>
        <is>
          <t/>
        </is>
      </c>
      <c r="BU42" s="82" t="inlineStr">
        <f aca="false">'RC Mastery Check+Question type'!Q45</f>
        <is>
          <t/>
        </is>
      </c>
      <c r="BV42" s="82" t="inlineStr">
        <f aca="false">'RC Mastery Check+Question type'!R45</f>
        <is>
          <t/>
        </is>
      </c>
      <c r="BW42" s="82" t="inlineStr">
        <f aca="false">'RC Mastery Check+Question type'!S45</f>
        <is>
          <t/>
        </is>
      </c>
      <c r="BX42" s="82" t="inlineStr">
        <f aca="false">'RC Mastery Check+Question type'!T45</f>
        <is>
          <t/>
        </is>
      </c>
      <c r="BY42" s="82" t="inlineStr">
        <f aca="false">'RC Mastery Check+Question type'!U45</f>
        <is>
          <t/>
        </is>
      </c>
      <c r="BZ42" s="82" t="inlineStr">
        <f aca="false">'RC Mastery Check+Question type'!V45</f>
        <is>
          <t/>
        </is>
      </c>
      <c r="CA42" s="82" t="inlineStr">
        <f aca="false">'RC Mastery Check+Question type'!W45</f>
        <is>
          <t/>
        </is>
      </c>
      <c r="CB42" s="82" t="inlineStr">
        <f aca="false">'RC Mastery Check+Question type'!X45</f>
        <is>
          <t/>
        </is>
      </c>
      <c r="CC42" s="83" t="str">
        <f aca="false">'RC Output Item+Section Type'!CC48</f>
        <v> </v>
      </c>
      <c r="CD42" s="83" t="str">
        <f aca="false">'RC Output Item+Section Type'!CD48</f>
        <v> </v>
      </c>
      <c r="CE42" s="83" t="str">
        <f aca="false">'RC Output Item+Section Type'!CE48</f>
        <v> </v>
      </c>
      <c r="CF42" s="83" t="str">
        <f aca="false">'RC Output Item+Section Type'!CF48</f>
        <v> </v>
      </c>
      <c r="CG42" s="83" t="str">
        <f aca="false">'RC Output Item+Section Type'!CG48</f>
        <v> </v>
      </c>
      <c r="CH42" s="83" t="str">
        <f aca="false">'RC Output Item+Section Type'!CH48</f>
        <v> </v>
      </c>
      <c r="CI42" s="83" t="str">
        <f aca="false">'RC Output Item+Section Type'!CI48</f>
        <v> </v>
      </c>
      <c r="CJ42" s="83" t="str">
        <f aca="false">'RC Output Item+Section Type'!CJ48</f>
        <v> </v>
      </c>
      <c r="CK42" s="83" t="str">
        <f aca="false">'RC Output Item+Section Type'!CK48</f>
        <v> </v>
      </c>
      <c r="CL42" s="83" t="str">
        <f aca="false">'RC Output Item+Section Type'!CL48</f>
        <v> </v>
      </c>
      <c r="CM42" s="83" t="str">
        <f aca="false">'RC Output Item+Section Type'!CM48</f>
        <v> </v>
      </c>
      <c r="CN42" s="83" t="str">
        <f aca="false">'RC Output Item+Section Type'!CN48</f>
        <v> </v>
      </c>
      <c r="CO42" s="0" t="inlineStr">
        <f aca="false">IF('S&amp;L'!B46="", "", 'S&amp;L'!B46)</f>
        <is>
          <t/>
        </is>
      </c>
      <c r="CP42" s="0" t="inlineStr">
        <f aca="false">IF('S&amp;L'!C46="", "", 'S&amp;L'!C46)</f>
        <is>
          <t/>
        </is>
      </c>
      <c r="CQ42" s="0" t="inlineStr">
        <f aca="false">IF('S&amp;L'!D46="", "", 'S&amp;L'!D46)</f>
        <is>
          <t/>
        </is>
      </c>
      <c r="CR42" s="0" t="inlineStr">
        <f aca="false">IF('S&amp;L'!E46="", "", 'S&amp;L'!E46)</f>
        <is>
          <t/>
        </is>
      </c>
      <c r="CS42" s="0" t="inlineStr">
        <f aca="false">IF('S&amp;L'!F46="", "", 'S&amp;L'!F46)</f>
        <is>
          <t/>
        </is>
      </c>
      <c r="CT42" s="0" t="inlineStr">
        <f aca="false">IF('S&amp;L'!H46="", "", 'S&amp;L'!H46)</f>
        <is>
          <t/>
        </is>
      </c>
      <c r="CU42" s="0" t="inlineStr">
        <f aca="false">IF('S&amp;L'!I46="", "", 'S&amp;L'!I46)</f>
        <is>
          <t/>
        </is>
      </c>
      <c r="CV42" s="0" t="inlineStr">
        <f aca="false">IF('S&amp;L'!J46="", "", 'S&amp;L'!J46)</f>
        <is>
          <t/>
        </is>
      </c>
      <c r="CW42" s="0" t="inlineStr">
        <f aca="false">IF('S&amp;L'!K46="", "", 'S&amp;L'!K46)</f>
        <is>
          <t/>
        </is>
      </c>
      <c r="CX42" s="0" t="inlineStr">
        <f aca="false">IF('S&amp;L'!L46="", "", 'S&amp;L'!L46)</f>
        <is>
          <t/>
        </is>
      </c>
      <c r="CY42" s="0" t="inlineStr">
        <f aca="false">IF('S&amp;L'!N46="", "", 'S&amp;L'!N46)</f>
        <is>
          <t/>
        </is>
      </c>
      <c r="CZ42" s="0" t="inlineStr">
        <f aca="false">IF('S&amp;L'!O46="", "", 'S&amp;L'!O46)</f>
        <is>
          <t/>
        </is>
      </c>
      <c r="DA42" s="0" t="inlineStr">
        <f aca="false">IF('S&amp;L'!P46="", "", 'S&amp;L'!P46)</f>
        <is>
          <t/>
        </is>
      </c>
      <c r="DB42" s="0" t="inlineStr">
        <f aca="false">IF('S&amp;L'!Q46="", "", 'S&amp;L'!Q46)</f>
        <is>
          <t/>
        </is>
      </c>
      <c r="DC42" s="0" t="inlineStr">
        <f aca="false">IF('S&amp;L'!R46="", "", 'S&amp;L'!R46)</f>
        <is>
          <t/>
        </is>
      </c>
      <c r="DD42" s="82" t="inlineStr">
        <f aca="false">IF('Math Scores'!E49="","",'Math Scores'!E49)</f>
        <is>
          <t/>
        </is>
      </c>
      <c r="DE42" s="84" t="inlineStr">
        <f aca="false">IF('Cover Sheet'!V45="","",'Cover Sheet'!V45)</f>
        <is>
          <t/>
        </is>
      </c>
      <c r="DF42" s="84" t="inlineStr">
        <f aca="false">IF('Math Scores'!IE49="", "", 'Math Scores'!IE49)</f>
        <is>
          <t/>
        </is>
      </c>
      <c r="DG42" s="0" t="inlineStr">
        <f aca="false">IF('Math by question type'!C46="", "", 'Math by question type'!C46)</f>
        <is>
          <t/>
        </is>
      </c>
      <c r="DH42" s="84" t="inlineStr">
        <f aca="false">IF('Math by question type'!D46="", "", 'Math by question type'!D46)</f>
        <is>
          <t/>
        </is>
      </c>
      <c r="DI42" s="84" t="inlineStr">
        <f aca="false">IF('Math by question type'!E46="", "", 'Math by question type'!E46)</f>
        <is>
          <t/>
        </is>
      </c>
      <c r="DJ42" s="84" t="inlineStr">
        <f aca="false">IF('Math by question type'!F46="", "", 'Math by question type'!F46)</f>
        <is>
          <t/>
        </is>
      </c>
      <c r="DK42" s="84" t="inlineStr">
        <f aca="false">IF('Math by question type'!G46="", "", 'Math by question type'!G46)</f>
        <is>
          <t/>
        </is>
      </c>
      <c r="DL42" s="84" t="inlineStr">
        <f aca="false">IF('Math by question type'!H46="", "", 'Math by question type'!H46)</f>
        <is>
          <t/>
        </is>
      </c>
      <c r="DM42" s="84" t="inlineStr">
        <f aca="false">IF('Math by question type'!I46="", "", 'Math by question type'!I46)</f>
        <is>
          <t/>
        </is>
      </c>
      <c r="DN42" s="84" t="inlineStr">
        <f aca="false">IF('Math by question type'!J46="", "", 'Math by question type'!J46)</f>
        <is>
          <t/>
        </is>
      </c>
      <c r="DO42" s="84" t="inlineStr">
        <f aca="false">IF('Math by question type'!K46="", "", 'Math by question type'!K46)</f>
        <is>
          <t/>
        </is>
      </c>
      <c r="DP42" s="84" t="inlineStr">
        <f aca="false">IF('Math by question type'!L46="", "", 'Math by question type'!L46)</f>
        <is>
          <t/>
        </is>
      </c>
      <c r="DQ42" s="84" t="inlineStr">
        <f aca="false">IF('Math by question type'!M46="", "", 'Math by question type'!M46)</f>
        <is>
          <t/>
        </is>
      </c>
      <c r="DR42" s="84" t="inlineStr">
        <f aca="false">IF('Math by question type'!N46="", "", 'Math by question type'!N46)</f>
        <is>
          <t/>
        </is>
      </c>
      <c r="DS42" s="84" t="inlineStr">
        <f aca="false">IF('Math by question type'!O46="", "", 'Math by question type'!O46)</f>
        <is>
          <t/>
        </is>
      </c>
      <c r="DT42" s="84" t="inlineStr">
        <f aca="false">IF('Math by question type'!P46="", "", 'Math by question type'!P46)</f>
        <is>
          <t/>
        </is>
      </c>
      <c r="DU42" s="84" t="inlineStr">
        <f aca="false">IF('Math by question type'!Q46="", "", 'Math by question type'!Q46)</f>
        <is>
          <t/>
        </is>
      </c>
      <c r="DV42" s="84" t="inlineStr">
        <f aca="false">IF('Math by question type'!R46&lt;&gt;"",'Math by question type'!R46,'Math by question type'!U46)</f>
        <is>
          <t/>
        </is>
      </c>
      <c r="DW42" s="84" t="inlineStr">
        <f aca="false">IF('Math by question type'!S46&lt;&gt;"",'Math by question type'!S46,'Math by question type'!V46)</f>
        <is>
          <t/>
        </is>
      </c>
      <c r="DX42" s="84" t="inlineStr">
        <f aca="false">IF('Math by question type'!T46&lt;&gt;"",'Math by question type'!T46,'Math by question type'!W46)</f>
        <is>
          <t/>
        </is>
      </c>
      <c r="DY42" s="84" t="inlineStr">
        <f aca="false">IF('Math by question type'!X46&lt;&gt;"",'Math by question type'!X46,'Math by question type'!AA46)</f>
        <is>
          <t/>
        </is>
      </c>
      <c r="DZ42" s="84" t="inlineStr">
        <f aca="false">IF('Math by question type'!Y46&lt;&gt;"",'Math by question type'!Y46,'Math by question type'!AB46)</f>
        <is>
          <t/>
        </is>
      </c>
      <c r="EA42" s="84" t="inlineStr">
        <f aca="false">IF('Math by question type'!Z46&lt;&gt;"",'Math by question type'!Z46,'Math by question type'!AC46)</f>
        <is>
          <t/>
        </is>
      </c>
      <c r="EB42" s="84" t="inlineStr">
        <f aca="false">IF('Math Output by domain'!E46="", "", 'Math Output by domain'!E46)</f>
        <is>
          <t/>
        </is>
      </c>
      <c r="EC42" s="84" t="inlineStr">
        <f aca="false">IF('Math Output by domain'!F46="", "", 'Math Output by domain'!F46)</f>
        <is>
          <t/>
        </is>
      </c>
      <c r="ED42" s="84" t="inlineStr">
        <f aca="false">IF('Math Output by domain'!G46="", "", 'Math Output by domain'!G46)</f>
        <is>
          <t/>
        </is>
      </c>
      <c r="EE42" s="84" t="inlineStr">
        <f aca="false">IF('Math Output by domain'!H46="", "", 'Math Output by domain'!H46)</f>
        <is>
          <t/>
        </is>
      </c>
      <c r="EF42" s="84" t="inlineStr">
        <f aca="false">IF('Math Output by domain'!I46="", "", 'Math Output by domain'!I46)</f>
        <is>
          <t/>
        </is>
      </c>
      <c r="EG42" s="84" t="inlineStr">
        <f aca="false">IF('Math Output by domain'!J46="", "", 'Math Output by domain'!J46)</f>
        <is>
          <t/>
        </is>
      </c>
      <c r="EH42" s="84" t="inlineStr">
        <f aca="false">IF('Math Output by domain'!K46="", "", 'Math Output by domain'!K46)</f>
        <is>
          <t/>
        </is>
      </c>
      <c r="EI42" s="84" t="inlineStr">
        <f aca="false">IF('Math Output by domain'!L46="", "", 'Math Output by domain'!L46)</f>
        <is>
          <t/>
        </is>
      </c>
      <c r="EJ42" s="84" t="inlineStr">
        <f aca="false">IF('Math Output by domain'!M46="", "", 'Math Output by domain'!M46)</f>
        <is>
          <t/>
        </is>
      </c>
      <c r="EK42" s="84" t="inlineStr">
        <f aca="false">IF('Math Output by domain'!N46="", "", 'Math Output by domain'!N46)</f>
        <is>
          <t/>
        </is>
      </c>
      <c r="EL42" s="84" t="inlineStr">
        <f aca="false">IF('Math Output by domain'!O46="", "", 'Math Output by domain'!O46)</f>
        <is>
          <t/>
        </is>
      </c>
      <c r="EM42" s="84" t="inlineStr">
        <f aca="false">IF('Math Output by domain'!P46="", "", 'Math Output by domain'!P46)</f>
        <is>
          <t/>
        </is>
      </c>
      <c r="EN42" s="84" t="inlineStr">
        <f aca="false">IF('Math Output by domain'!Q46="", "", 'Math Output by domain'!Q46)</f>
        <is>
          <t/>
        </is>
      </c>
      <c r="EO42" s="84" t="inlineStr">
        <f aca="false">IF('Math Output by domain'!R46="", "", 'Math Output by domain'!R46)</f>
        <is>
          <t/>
        </is>
      </c>
      <c r="EP42" s="84" t="inlineStr">
        <f aca="false">IF('Math Output by domain'!S46="", "", 'Math Output by domain'!S46)</f>
        <is>
          <t/>
        </is>
      </c>
      <c r="EQ42" s="84" t="inlineStr">
        <f aca="false">IF('Math Output by domain'!T46="", "", 'Math Output by domain'!T46)</f>
        <is>
          <t/>
        </is>
      </c>
      <c r="ER42" s="84" t="inlineStr">
        <f aca="false">IF('Math Output by domain'!U46="", "", 'Math Output by domain'!U46)</f>
        <is>
          <t/>
        </is>
      </c>
      <c r="ES42" s="84" t="inlineStr">
        <f aca="false">IF('Math Output by domain'!V46="", "", 'Math Output by domain'!V46)</f>
        <is>
          <t/>
        </is>
      </c>
      <c r="ET42" s="84" t="inlineStr">
        <f aca="false">IF('Math Output by domain'!W46="", "", 'Math Output by domain'!W46)</f>
        <is>
          <t/>
        </is>
      </c>
      <c r="EU42" s="84" t="inlineStr">
        <f aca="false">IF('Math Output by domain'!X46="", "", 'Math Output by domain'!X46)</f>
        <is>
          <t/>
        </is>
      </c>
      <c r="EV42" s="84" t="inlineStr">
        <f aca="false">IF('Math Output by domain'!Y46="", "", 'Math Output by domain'!Y46)</f>
        <is>
          <t/>
        </is>
      </c>
      <c r="EW42" s="84" t="inlineStr">
        <f aca="false">IF('Math Output by domain'!Z46="", "", 'Math Output by domain'!Z46)</f>
        <is>
          <t/>
        </is>
      </c>
      <c r="EX42" s="84" t="inlineStr">
        <f aca="false">IF('Math Output by domain'!AA46="", "", 'Math Output by domain'!AA46)</f>
        <is>
          <t/>
        </is>
      </c>
      <c r="EY42" s="84" t="inlineStr">
        <f aca="false">IF('Math Output by domain'!AB46="", "", 'Math Output by domain'!AB46)</f>
        <is>
          <t/>
        </is>
      </c>
      <c r="EZ42" s="84" t="inlineStr">
        <f aca="false">IF('Math Output by domain'!AC46="", "", 'Math Output by domain'!AC46)</f>
        <is>
          <t/>
        </is>
      </c>
      <c r="FA42" s="84" t="inlineStr">
        <f aca="false">IF('Math Output by domain'!AD46&lt;&gt;"", 'Math Output by domain'!AD46, 'Math Output by domain'!AH46)</f>
        <is>
          <t/>
        </is>
      </c>
      <c r="FB42" s="84" t="inlineStr">
        <f aca="false">IF('Math Output by domain'!AE46&lt;&gt;"", 'Math Output by domain'!AE46, 'Math Output by domain'!AI46)</f>
        <is>
          <t/>
        </is>
      </c>
      <c r="FC42" s="84" t="inlineStr">
        <f aca="false">IF('Math Output by domain'!AF46&lt;&gt;"", 'Math Output by domain'!AF46, 'Math Output by domain'!AJ46)</f>
        <is>
          <t/>
        </is>
      </c>
      <c r="FD42" s="84" t="inlineStr">
        <f aca="false">IF('Math Output by domain'!AG46="", "", 'Math Output by domain'!AG46)</f>
        <is>
          <t/>
        </is>
      </c>
      <c r="FE42" s="84" t="inlineStr">
        <f aca="false">IF('Math Output by domain'!AK46="", "", 'Math Output by domain'!AK46)</f>
        <is>
          <t/>
        </is>
      </c>
      <c r="FF42" s="84" t="str">
        <f aca="false">IF('Math Output by domain'!AL46&lt;&gt;"",  'Math Output by domain'!AL46, 'Math Output by domain'!AQ46)</f>
        <v/>
      </c>
      <c r="FG42" s="84" t="inlineStr">
        <f aca="false">IF('Math Output by domain'!AM46="", "", 'Math Output by domain'!AM46)</f>
        <is>
          <t/>
        </is>
      </c>
      <c r="FH42" s="84" t="str">
        <f aca="false">IF('Math Output by domain'!AN46&lt;&gt;"",  'Math Output by domain'!AN46, 'Math Output by domain'!AP46)</f>
        <v/>
      </c>
      <c r="FI42" s="84" t="inlineStr">
        <f aca="false">IF('Math Output by domain'!AO46="", "", 'Math Output by domain'!AO46)</f>
        <is>
          <t/>
        </is>
      </c>
    </row>
    <row r="43" customFormat="false" ht="12.75" hidden="false" customHeight="false" outlineLevel="0" collapsed="false">
      <c r="A43" s="77" t="n">
        <f aca="false">'Cover Sheet'!A46</f>
        <v>42</v>
      </c>
      <c r="B43" s="77" t="inlineStr">
        <f aca="false">IF('Cover Sheet'!$AC$13="","",'Cover Sheet'!$AC$13)</f>
        <is>
          <t/>
        </is>
      </c>
      <c r="C43" s="77" t="str">
        <f aca="false">'Cover Sheet'!$AC$1</f>
        <v>Vivek Madinur</v>
      </c>
      <c r="D43" s="77" t="n">
        <f aca="false">'Cover Sheet'!$AE$1</f>
        <v>0</v>
      </c>
      <c r="E43" s="77" t="n">
        <f aca="false">'Cover Sheet'!$AG$1</f>
        <v>0</v>
      </c>
      <c r="F43" s="77" t="n">
        <f aca="false">'Cover Sheet'!$AI$1</f>
        <v>0</v>
      </c>
      <c r="G43" s="77" t="n">
        <f aca="false">'Cover Sheet'!$AK$1</f>
        <v>0</v>
      </c>
      <c r="H43" s="77" t="n">
        <f aca="false">'Cover Sheet'!$AC$3</f>
        <v>0</v>
      </c>
      <c r="I43" s="77" t="n">
        <f aca="false">'Cover Sheet'!$AE$3</f>
        <v>0</v>
      </c>
      <c r="J43" s="77" t="n">
        <f aca="false">'Cover Sheet'!$AG$3</f>
        <v>0</v>
      </c>
      <c r="K43" s="77" t="n">
        <f aca="false">'Cover Sheet'!$AI$3</f>
        <v>0</v>
      </c>
      <c r="L43" s="77" t="n">
        <f aca="false">'Cover Sheet'!$AK$3</f>
        <v>0</v>
      </c>
      <c r="M43" s="77" t="n">
        <f aca="false">'Cover Sheet'!$AC$2</f>
        <v>2014</v>
      </c>
      <c r="N43" s="77" t="n">
        <f aca="false">'Cover Sheet'!$AE$2</f>
        <v>0</v>
      </c>
      <c r="O43" s="77" t="n">
        <f aca="false">'Cover Sheet'!$AG$2</f>
        <v>0</v>
      </c>
      <c r="P43" s="77" t="n">
        <f aca="false">'Cover Sheet'!$AI$2</f>
        <v>0</v>
      </c>
      <c r="Q43" s="77" t="n">
        <f aca="false">'Cover Sheet'!$AK$2</f>
        <v>0</v>
      </c>
      <c r="R43" s="77" t="str">
        <f aca="false">'Cover Sheet'!$AC$5</f>
        <v>Spandana</v>
      </c>
      <c r="S43" s="77" t="str">
        <f aca="false">'Cover Sheet'!$AC$6</f>
        <v>3rd</v>
      </c>
      <c r="T43" s="77" t="str">
        <f aca="false">'Cover Sheet'!$AC$7</f>
        <v>2nd YOI</v>
      </c>
      <c r="U43" s="77" t="str">
        <f aca="false">'Cover Sheet'!$AC$8</f>
        <v>Government School - No Fees</v>
      </c>
      <c r="V43" s="77" t="n">
        <f aca="false">'Cover Sheet'!$AC$9</f>
        <v>0</v>
      </c>
      <c r="W43" s="77" t="inlineStr">
        <f aca="false">IF('Cover Sheet'!$AC$10="","",'Cover Sheet'!$AC$10)</f>
        <is>
          <t/>
        </is>
      </c>
      <c r="X43" s="78" t="inlineStr">
        <f aca="false">IF('Cover Sheet'!$Y46="","",'Cover Sheet'!$Y46)</f>
        <is>
          <t/>
        </is>
      </c>
      <c r="Y43" s="78" t="inlineStr">
        <f aca="false">IF('Cover Sheet'!$Z46="","",'Cover Sheet'!$Z46)</f>
        <is>
          <t/>
        </is>
      </c>
      <c r="Z43" s="77" t="n">
        <f aca="false">'Cover Sheet'!$AC$11</f>
        <v>0</v>
      </c>
      <c r="AA43" s="77" t="str">
        <f aca="false">IF('Cover Sheet'!$AC$12="", "", 'Cover Sheet'!$AC$12)</f>
        <v>Hyderabad</v>
      </c>
      <c r="AB43" s="77" t="inlineStr">
        <f aca="false">IF('Cover Sheet'!$AC$14="","",'Cover Sheet'!$AC$14)</f>
        <is>
          <t/>
        </is>
      </c>
      <c r="AC43" s="77" t="inlineStr">
        <f aca="false">IF('Cover Sheet'!$AC$15="","",'Cover Sheet'!$AC$15)</f>
        <is>
          <t/>
        </is>
      </c>
      <c r="AD43" s="77" t="inlineStr">
        <f aca="false">IF('Cover Sheet'!$AC$17="","",'Cover Sheet'!$AC$17)</f>
        <is>
          <t/>
        </is>
      </c>
      <c r="AE43" s="77" t="str">
        <f aca="false">IF('Cover Sheet'!$AC$4="","",'Cover Sheet'!$AC$4)</f>
        <v>vivek.madinur2014@teachforindia.org</v>
      </c>
      <c r="AF43" s="77" t="inlineStr">
        <f aca="false">IF('Cover Sheet'!$AC$20="","",'Cover Sheet'!$AC$20)</f>
        <is>
          <t/>
        </is>
      </c>
      <c r="AG43" s="77" t="str">
        <f aca="false">IF('Cover Sheet'!$AC$19="","",'Cover Sheet'!$AC$19)</f>
        <v>karthik.rapaka@teachforindia.org</v>
      </c>
      <c r="AH43" s="77" t="inlineStr">
        <f aca="false">IF('Cover Sheet'!B46="", "", 'English Scores- Leveled papers'!B48)</f>
        <is>
          <t/>
        </is>
      </c>
      <c r="AI43" s="77" t="inlineStr">
        <f aca="false">IF('Cover Sheet'!$B46="","",'Cover Sheet'!C46)</f>
        <is>
          <t/>
        </is>
      </c>
      <c r="AJ43" s="77" t="inlineStr">
        <f aca="false">IF('Cover Sheet'!$D46="","",'Cover Sheet'!D46)</f>
        <is>
          <t/>
        </is>
      </c>
      <c r="AK43" s="77" t="inlineStr">
        <f aca="false">IF('Cover Sheet'!E46="","",'Cover Sheet'!E46)</f>
        <is>
          <t/>
        </is>
      </c>
      <c r="AL43" s="77" t="inlineStr">
        <f aca="false">IF('Cover Sheet'!F46="","",'Cover Sheet'!F46)</f>
        <is>
          <t/>
        </is>
      </c>
      <c r="AM43" s="77" t="inlineStr">
        <f aca="false">IF('Cover Sheet'!G46="","",'Cover Sheet'!G46)</f>
        <is>
          <t/>
        </is>
      </c>
      <c r="AN43" s="77" t="inlineStr">
        <f aca="false">IF('Cover Sheet'!H46="","",'Cover Sheet'!H46)</f>
        <is>
          <t/>
        </is>
      </c>
      <c r="AO43" s="77" t="inlineStr">
        <f aca="false">IF('Cover Sheet'!I46="","",'Cover Sheet'!I46)</f>
        <is>
          <t/>
        </is>
      </c>
      <c r="AP43" s="77" t="inlineStr">
        <f aca="false">IF('Cover Sheet'!J46="","",'Cover Sheet'!J46)</f>
        <is>
          <t/>
        </is>
      </c>
      <c r="AQ43" s="77" t="inlineStr">
        <f aca="false">IF('Cover Sheet'!K46="","",'Cover Sheet'!K46)</f>
        <is>
          <t/>
        </is>
      </c>
      <c r="AR43" s="77" t="inlineStr">
        <f aca="false">IF('Cover Sheet'!L46="","",'Cover Sheet'!L46)</f>
        <is>
          <t/>
        </is>
      </c>
      <c r="AS43" s="77" t="inlineStr">
        <f aca="false">IF('Cover Sheet'!M46="","",'Cover Sheet'!M46)</f>
        <is>
          <t/>
        </is>
      </c>
      <c r="AT43" s="77" t="inlineStr">
        <f aca="false">IF('Cover Sheet'!N46="","",'Cover Sheet'!N46)</f>
        <is>
          <t/>
        </is>
      </c>
      <c r="AU43" s="77" t="inlineStr">
        <f aca="false">IF('Cover Sheet'!O46="","",'Cover Sheet'!O46)</f>
        <is>
          <t/>
        </is>
      </c>
      <c r="AV43" s="77" t="inlineStr">
        <f aca="false">IF('Cover Sheet'!P46="","",'Cover Sheet'!P46)</f>
        <is>
          <t/>
        </is>
      </c>
      <c r="AW43" s="77" t="inlineStr">
        <f aca="false">IF('Cover Sheet'!Q46="","",'Cover Sheet'!Q46)</f>
        <is>
          <t/>
        </is>
      </c>
      <c r="AX43" s="77" t="inlineStr">
        <f aca="false">IF('Cover Sheet'!R46="","",'Cover Sheet'!R46)</f>
        <is>
          <t/>
        </is>
      </c>
      <c r="AY43" s="77" t="inlineStr">
        <f aca="false">IF('Cover Sheet'!S46="","",'Cover Sheet'!S46)</f>
        <is>
          <t/>
        </is>
      </c>
      <c r="AZ43" s="79" t="inlineStr">
        <f aca="false">IF('Cover Sheet'!T46="","",'Cover Sheet'!T46)</f>
        <is>
          <t/>
        </is>
      </c>
      <c r="BA43" s="79" t="inlineStr">
        <f aca="false">IF('Cover Sheet'!U46="","",'Cover Sheet'!U46)</f>
        <is>
          <t/>
        </is>
      </c>
      <c r="BB43" s="79" t="inlineStr">
        <f aca="false">IF('Cover Sheet'!V46="","",'Cover Sheet'!V46)</f>
        <is>
          <t/>
        </is>
      </c>
      <c r="BC43" s="79" t="inlineStr">
        <f aca="false">IF('Cover Sheet'!W46="","",'Cover Sheet'!W46)</f>
        <is>
          <t/>
        </is>
      </c>
      <c r="BD43" s="79" t="inlineStr">
        <f aca="false">IF('Cover Sheet'!X46="","",'Cover Sheet'!X46)</f>
        <is>
          <t/>
        </is>
      </c>
      <c r="BE43" s="80" t="inlineStr">
        <f aca="false">'RC Mastery Check+Question type'!I46</f>
        <is>
          <t/>
        </is>
      </c>
      <c r="BF43" s="80" t="inlineStr">
        <f aca="false">'RC Mastery Check+Question type'!J46</f>
        <is>
          <t/>
        </is>
      </c>
      <c r="BG43" s="80" t="inlineStr">
        <f aca="false">'RC Mastery Check+Question type'!K46</f>
        <is>
          <t/>
        </is>
      </c>
      <c r="BH43" s="81" t="inlineStr">
        <f aca="false">IF('RC Mastery Check+Question type'!DR46="", "", 'RC Mastery Check+Question type'!DR46)</f>
        <is>
          <t/>
        </is>
      </c>
      <c r="BI43" s="81" t="inlineStr">
        <f aca="false">IF('RC Mastery Check+Question type'!EJ46="", "", 'RC Mastery Check+Question type'!EJ46)</f>
        <is>
          <t/>
        </is>
      </c>
      <c r="BJ43" s="81" t="inlineStr">
        <f aca="false">IF('RC Mastery Check+Question type'!EZ46="", "", 'RC Mastery Check+Question type'!EZ46)</f>
        <is>
          <t/>
        </is>
      </c>
      <c r="BK43" s="0" t="inlineStr">
        <f aca="false">'RF tracking'!C46</f>
        <is>
          <t/>
        </is>
      </c>
      <c r="BL43" s="0" t="inlineStr">
        <f aca="false">'RF tracking'!D46</f>
        <is>
          <t/>
        </is>
      </c>
      <c r="BM43" s="0" t="inlineStr">
        <f aca="false">'RF tracking'!X46</f>
        <is>
          <t/>
        </is>
      </c>
      <c r="BN43" s="0" t="inlineStr">
        <f aca="false">'RF tracking'!Y46</f>
        <is>
          <t/>
        </is>
      </c>
      <c r="BO43" s="82" t="inlineStr">
        <f aca="false">IF('RF tracking'!AQ46="", "", 'RF tracking'!AQ46)</f>
        <is>
          <t/>
        </is>
      </c>
      <c r="BP43" s="82" t="inlineStr">
        <f aca="false">'RC Mastery Check+Question type'!L46</f>
        <is>
          <t/>
        </is>
      </c>
      <c r="BQ43" s="82" t="inlineStr">
        <f aca="false">'RC Mastery Check+Question type'!M46</f>
        <is>
          <t/>
        </is>
      </c>
      <c r="BR43" s="82" t="inlineStr">
        <f aca="false">'RC Mastery Check+Question type'!N46</f>
        <is>
          <t/>
        </is>
      </c>
      <c r="BS43" s="82" t="inlineStr">
        <f aca="false">'RC Mastery Check+Question type'!O46</f>
        <is>
          <t/>
        </is>
      </c>
      <c r="BT43" s="82" t="inlineStr">
        <f aca="false">'RC Mastery Check+Question type'!P46</f>
        <is>
          <t/>
        </is>
      </c>
      <c r="BU43" s="82" t="inlineStr">
        <f aca="false">'RC Mastery Check+Question type'!Q46</f>
        <is>
          <t/>
        </is>
      </c>
      <c r="BV43" s="82" t="inlineStr">
        <f aca="false">'RC Mastery Check+Question type'!R46</f>
        <is>
          <t/>
        </is>
      </c>
      <c r="BW43" s="82" t="inlineStr">
        <f aca="false">'RC Mastery Check+Question type'!S46</f>
        <is>
          <t/>
        </is>
      </c>
      <c r="BX43" s="82" t="inlineStr">
        <f aca="false">'RC Mastery Check+Question type'!T46</f>
        <is>
          <t/>
        </is>
      </c>
      <c r="BY43" s="82" t="inlineStr">
        <f aca="false">'RC Mastery Check+Question type'!U46</f>
        <is>
          <t/>
        </is>
      </c>
      <c r="BZ43" s="82" t="inlineStr">
        <f aca="false">'RC Mastery Check+Question type'!V46</f>
        <is>
          <t/>
        </is>
      </c>
      <c r="CA43" s="82" t="inlineStr">
        <f aca="false">'RC Mastery Check+Question type'!W46</f>
        <is>
          <t/>
        </is>
      </c>
      <c r="CB43" s="82" t="inlineStr">
        <f aca="false">'RC Mastery Check+Question type'!X46</f>
        <is>
          <t/>
        </is>
      </c>
      <c r="CC43" s="83" t="str">
        <f aca="false">'RC Output Item+Section Type'!CC49</f>
        <v> </v>
      </c>
      <c r="CD43" s="83" t="str">
        <f aca="false">'RC Output Item+Section Type'!CD49</f>
        <v> </v>
      </c>
      <c r="CE43" s="83" t="str">
        <f aca="false">'RC Output Item+Section Type'!CE49</f>
        <v> </v>
      </c>
      <c r="CF43" s="83" t="str">
        <f aca="false">'RC Output Item+Section Type'!CF49</f>
        <v> </v>
      </c>
      <c r="CG43" s="83" t="str">
        <f aca="false">'RC Output Item+Section Type'!CG49</f>
        <v> </v>
      </c>
      <c r="CH43" s="83" t="str">
        <f aca="false">'RC Output Item+Section Type'!CH49</f>
        <v> </v>
      </c>
      <c r="CI43" s="83" t="str">
        <f aca="false">'RC Output Item+Section Type'!CI49</f>
        <v> </v>
      </c>
      <c r="CJ43" s="83" t="str">
        <f aca="false">'RC Output Item+Section Type'!CJ49</f>
        <v> </v>
      </c>
      <c r="CK43" s="83" t="str">
        <f aca="false">'RC Output Item+Section Type'!CK49</f>
        <v> </v>
      </c>
      <c r="CL43" s="83" t="str">
        <f aca="false">'RC Output Item+Section Type'!CL49</f>
        <v> </v>
      </c>
      <c r="CM43" s="83" t="str">
        <f aca="false">'RC Output Item+Section Type'!CM49</f>
        <v> </v>
      </c>
      <c r="CN43" s="83" t="str">
        <f aca="false">'RC Output Item+Section Type'!CN49</f>
        <v> </v>
      </c>
      <c r="CO43" s="0" t="inlineStr">
        <f aca="false">IF('S&amp;L'!B47="", "", 'S&amp;L'!B47)</f>
        <is>
          <t/>
        </is>
      </c>
      <c r="CP43" s="0" t="inlineStr">
        <f aca="false">IF('S&amp;L'!C47="", "", 'S&amp;L'!C47)</f>
        <is>
          <t/>
        </is>
      </c>
      <c r="CQ43" s="0" t="inlineStr">
        <f aca="false">IF('S&amp;L'!D47="", "", 'S&amp;L'!D47)</f>
        <is>
          <t/>
        </is>
      </c>
      <c r="CR43" s="0" t="inlineStr">
        <f aca="false">IF('S&amp;L'!E47="", "", 'S&amp;L'!E47)</f>
        <is>
          <t/>
        </is>
      </c>
      <c r="CS43" s="0" t="inlineStr">
        <f aca="false">IF('S&amp;L'!F47="", "", 'S&amp;L'!F47)</f>
        <is>
          <t/>
        </is>
      </c>
      <c r="CT43" s="0" t="inlineStr">
        <f aca="false">IF('S&amp;L'!H47="", "", 'S&amp;L'!H47)</f>
        <is>
          <t/>
        </is>
      </c>
      <c r="CU43" s="0" t="inlineStr">
        <f aca="false">IF('S&amp;L'!I47="", "", 'S&amp;L'!I47)</f>
        <is>
          <t/>
        </is>
      </c>
      <c r="CV43" s="0" t="inlineStr">
        <f aca="false">IF('S&amp;L'!J47="", "", 'S&amp;L'!J47)</f>
        <is>
          <t/>
        </is>
      </c>
      <c r="CW43" s="0" t="inlineStr">
        <f aca="false">IF('S&amp;L'!K47="", "", 'S&amp;L'!K47)</f>
        <is>
          <t/>
        </is>
      </c>
      <c r="CX43" s="0" t="inlineStr">
        <f aca="false">IF('S&amp;L'!L47="", "", 'S&amp;L'!L47)</f>
        <is>
          <t/>
        </is>
      </c>
      <c r="CY43" s="0" t="inlineStr">
        <f aca="false">IF('S&amp;L'!N47="", "", 'S&amp;L'!N47)</f>
        <is>
          <t/>
        </is>
      </c>
      <c r="CZ43" s="0" t="inlineStr">
        <f aca="false">IF('S&amp;L'!O47="", "", 'S&amp;L'!O47)</f>
        <is>
          <t/>
        </is>
      </c>
      <c r="DA43" s="0" t="inlineStr">
        <f aca="false">IF('S&amp;L'!P47="", "", 'S&amp;L'!P47)</f>
        <is>
          <t/>
        </is>
      </c>
      <c r="DB43" s="0" t="inlineStr">
        <f aca="false">IF('S&amp;L'!Q47="", "", 'S&amp;L'!Q47)</f>
        <is>
          <t/>
        </is>
      </c>
      <c r="DC43" s="0" t="inlineStr">
        <f aca="false">IF('S&amp;L'!R47="", "", 'S&amp;L'!R47)</f>
        <is>
          <t/>
        </is>
      </c>
      <c r="DD43" s="82" t="inlineStr">
        <f aca="false">IF('Math Scores'!E50="","",'Math Scores'!E50)</f>
        <is>
          <t/>
        </is>
      </c>
      <c r="DE43" s="84" t="inlineStr">
        <f aca="false">IF('Cover Sheet'!V46="","",'Cover Sheet'!V46)</f>
        <is>
          <t/>
        </is>
      </c>
      <c r="DF43" s="84" t="inlineStr">
        <f aca="false">IF('Math Scores'!IE50="", "", 'Math Scores'!IE50)</f>
        <is>
          <t/>
        </is>
      </c>
      <c r="DG43" s="0" t="inlineStr">
        <f aca="false">IF('Math by question type'!C47="", "", 'Math by question type'!C47)</f>
        <is>
          <t/>
        </is>
      </c>
      <c r="DH43" s="84" t="inlineStr">
        <f aca="false">IF('Math by question type'!D47="", "", 'Math by question type'!D47)</f>
        <is>
          <t/>
        </is>
      </c>
      <c r="DI43" s="84" t="inlineStr">
        <f aca="false">IF('Math by question type'!E47="", "", 'Math by question type'!E47)</f>
        <is>
          <t/>
        </is>
      </c>
      <c r="DJ43" s="84" t="inlineStr">
        <f aca="false">IF('Math by question type'!F47="", "", 'Math by question type'!F47)</f>
        <is>
          <t/>
        </is>
      </c>
      <c r="DK43" s="84" t="inlineStr">
        <f aca="false">IF('Math by question type'!G47="", "", 'Math by question type'!G47)</f>
        <is>
          <t/>
        </is>
      </c>
      <c r="DL43" s="84" t="inlineStr">
        <f aca="false">IF('Math by question type'!H47="", "", 'Math by question type'!H47)</f>
        <is>
          <t/>
        </is>
      </c>
      <c r="DM43" s="84" t="inlineStr">
        <f aca="false">IF('Math by question type'!I47="", "", 'Math by question type'!I47)</f>
        <is>
          <t/>
        </is>
      </c>
      <c r="DN43" s="84" t="inlineStr">
        <f aca="false">IF('Math by question type'!J47="", "", 'Math by question type'!J47)</f>
        <is>
          <t/>
        </is>
      </c>
      <c r="DO43" s="84" t="inlineStr">
        <f aca="false">IF('Math by question type'!K47="", "", 'Math by question type'!K47)</f>
        <is>
          <t/>
        </is>
      </c>
      <c r="DP43" s="84" t="inlineStr">
        <f aca="false">IF('Math by question type'!L47="", "", 'Math by question type'!L47)</f>
        <is>
          <t/>
        </is>
      </c>
      <c r="DQ43" s="84" t="inlineStr">
        <f aca="false">IF('Math by question type'!M47="", "", 'Math by question type'!M47)</f>
        <is>
          <t/>
        </is>
      </c>
      <c r="DR43" s="84" t="inlineStr">
        <f aca="false">IF('Math by question type'!N47="", "", 'Math by question type'!N47)</f>
        <is>
          <t/>
        </is>
      </c>
      <c r="DS43" s="84" t="inlineStr">
        <f aca="false">IF('Math by question type'!O47="", "", 'Math by question type'!O47)</f>
        <is>
          <t/>
        </is>
      </c>
      <c r="DT43" s="84" t="inlineStr">
        <f aca="false">IF('Math by question type'!P47="", "", 'Math by question type'!P47)</f>
        <is>
          <t/>
        </is>
      </c>
      <c r="DU43" s="84" t="inlineStr">
        <f aca="false">IF('Math by question type'!Q47="", "", 'Math by question type'!Q47)</f>
        <is>
          <t/>
        </is>
      </c>
      <c r="DV43" s="84" t="inlineStr">
        <f aca="false">IF('Math by question type'!R47&lt;&gt;"",'Math by question type'!R47,'Math by question type'!U47)</f>
        <is>
          <t/>
        </is>
      </c>
      <c r="DW43" s="84" t="inlineStr">
        <f aca="false">IF('Math by question type'!S47&lt;&gt;"",'Math by question type'!S47,'Math by question type'!V47)</f>
        <is>
          <t/>
        </is>
      </c>
      <c r="DX43" s="84" t="inlineStr">
        <f aca="false">IF('Math by question type'!T47&lt;&gt;"",'Math by question type'!T47,'Math by question type'!W47)</f>
        <is>
          <t/>
        </is>
      </c>
      <c r="DY43" s="84" t="inlineStr">
        <f aca="false">IF('Math by question type'!X47&lt;&gt;"",'Math by question type'!X47,'Math by question type'!AA47)</f>
        <is>
          <t/>
        </is>
      </c>
      <c r="DZ43" s="84" t="inlineStr">
        <f aca="false">IF('Math by question type'!Y47&lt;&gt;"",'Math by question type'!Y47,'Math by question type'!AB47)</f>
        <is>
          <t/>
        </is>
      </c>
      <c r="EA43" s="84" t="inlineStr">
        <f aca="false">IF('Math by question type'!Z47&lt;&gt;"",'Math by question type'!Z47,'Math by question type'!AC47)</f>
        <is>
          <t/>
        </is>
      </c>
      <c r="EB43" s="84" t="inlineStr">
        <f aca="false">IF('Math Output by domain'!E47="", "", 'Math Output by domain'!E47)</f>
        <is>
          <t/>
        </is>
      </c>
      <c r="EC43" s="84" t="inlineStr">
        <f aca="false">IF('Math Output by domain'!F47="", "", 'Math Output by domain'!F47)</f>
        <is>
          <t/>
        </is>
      </c>
      <c r="ED43" s="84" t="inlineStr">
        <f aca="false">IF('Math Output by domain'!G47="", "", 'Math Output by domain'!G47)</f>
        <is>
          <t/>
        </is>
      </c>
      <c r="EE43" s="84" t="inlineStr">
        <f aca="false">IF('Math Output by domain'!H47="", "", 'Math Output by domain'!H47)</f>
        <is>
          <t/>
        </is>
      </c>
      <c r="EF43" s="84" t="inlineStr">
        <f aca="false">IF('Math Output by domain'!I47="", "", 'Math Output by domain'!I47)</f>
        <is>
          <t/>
        </is>
      </c>
      <c r="EG43" s="84" t="inlineStr">
        <f aca="false">IF('Math Output by domain'!J47="", "", 'Math Output by domain'!J47)</f>
        <is>
          <t/>
        </is>
      </c>
      <c r="EH43" s="84" t="inlineStr">
        <f aca="false">IF('Math Output by domain'!K47="", "", 'Math Output by domain'!K47)</f>
        <is>
          <t/>
        </is>
      </c>
      <c r="EI43" s="84" t="inlineStr">
        <f aca="false">IF('Math Output by domain'!L47="", "", 'Math Output by domain'!L47)</f>
        <is>
          <t/>
        </is>
      </c>
      <c r="EJ43" s="84" t="inlineStr">
        <f aca="false">IF('Math Output by domain'!M47="", "", 'Math Output by domain'!M47)</f>
        <is>
          <t/>
        </is>
      </c>
      <c r="EK43" s="84" t="inlineStr">
        <f aca="false">IF('Math Output by domain'!N47="", "", 'Math Output by domain'!N47)</f>
        <is>
          <t/>
        </is>
      </c>
      <c r="EL43" s="84" t="inlineStr">
        <f aca="false">IF('Math Output by domain'!O47="", "", 'Math Output by domain'!O47)</f>
        <is>
          <t/>
        </is>
      </c>
      <c r="EM43" s="84" t="inlineStr">
        <f aca="false">IF('Math Output by domain'!P47="", "", 'Math Output by domain'!P47)</f>
        <is>
          <t/>
        </is>
      </c>
      <c r="EN43" s="84" t="inlineStr">
        <f aca="false">IF('Math Output by domain'!Q47="", "", 'Math Output by domain'!Q47)</f>
        <is>
          <t/>
        </is>
      </c>
      <c r="EO43" s="84" t="inlineStr">
        <f aca="false">IF('Math Output by domain'!R47="", "", 'Math Output by domain'!R47)</f>
        <is>
          <t/>
        </is>
      </c>
      <c r="EP43" s="84" t="inlineStr">
        <f aca="false">IF('Math Output by domain'!S47="", "", 'Math Output by domain'!S47)</f>
        <is>
          <t/>
        </is>
      </c>
      <c r="EQ43" s="84" t="inlineStr">
        <f aca="false">IF('Math Output by domain'!T47="", "", 'Math Output by domain'!T47)</f>
        <is>
          <t/>
        </is>
      </c>
      <c r="ER43" s="84" t="inlineStr">
        <f aca="false">IF('Math Output by domain'!U47="", "", 'Math Output by domain'!U47)</f>
        <is>
          <t/>
        </is>
      </c>
      <c r="ES43" s="84" t="inlineStr">
        <f aca="false">IF('Math Output by domain'!V47="", "", 'Math Output by domain'!V47)</f>
        <is>
          <t/>
        </is>
      </c>
      <c r="ET43" s="84" t="inlineStr">
        <f aca="false">IF('Math Output by domain'!W47="", "", 'Math Output by domain'!W47)</f>
        <is>
          <t/>
        </is>
      </c>
      <c r="EU43" s="84" t="inlineStr">
        <f aca="false">IF('Math Output by domain'!X47="", "", 'Math Output by domain'!X47)</f>
        <is>
          <t/>
        </is>
      </c>
      <c r="EV43" s="84" t="inlineStr">
        <f aca="false">IF('Math Output by domain'!Y47="", "", 'Math Output by domain'!Y47)</f>
        <is>
          <t/>
        </is>
      </c>
      <c r="EW43" s="84" t="inlineStr">
        <f aca="false">IF('Math Output by domain'!Z47="", "", 'Math Output by domain'!Z47)</f>
        <is>
          <t/>
        </is>
      </c>
      <c r="EX43" s="84" t="inlineStr">
        <f aca="false">IF('Math Output by domain'!AA47="", "", 'Math Output by domain'!AA47)</f>
        <is>
          <t/>
        </is>
      </c>
      <c r="EY43" s="84" t="inlineStr">
        <f aca="false">IF('Math Output by domain'!AB47="", "", 'Math Output by domain'!AB47)</f>
        <is>
          <t/>
        </is>
      </c>
      <c r="EZ43" s="84" t="inlineStr">
        <f aca="false">IF('Math Output by domain'!AC47="", "", 'Math Output by domain'!AC47)</f>
        <is>
          <t/>
        </is>
      </c>
      <c r="FA43" s="84" t="inlineStr">
        <f aca="false">IF('Math Output by domain'!AD47&lt;&gt;"", 'Math Output by domain'!AD47, 'Math Output by domain'!AH47)</f>
        <is>
          <t/>
        </is>
      </c>
      <c r="FB43" s="84" t="inlineStr">
        <f aca="false">IF('Math Output by domain'!AE47&lt;&gt;"", 'Math Output by domain'!AE47, 'Math Output by domain'!AI47)</f>
        <is>
          <t/>
        </is>
      </c>
      <c r="FC43" s="84" t="inlineStr">
        <f aca="false">IF('Math Output by domain'!AF47&lt;&gt;"", 'Math Output by domain'!AF47, 'Math Output by domain'!AJ47)</f>
        <is>
          <t/>
        </is>
      </c>
      <c r="FD43" s="84" t="inlineStr">
        <f aca="false">IF('Math Output by domain'!AG47="", "", 'Math Output by domain'!AG47)</f>
        <is>
          <t/>
        </is>
      </c>
      <c r="FE43" s="84" t="inlineStr">
        <f aca="false">IF('Math Output by domain'!AK47="", "", 'Math Output by domain'!AK47)</f>
        <is>
          <t/>
        </is>
      </c>
      <c r="FF43" s="84" t="str">
        <f aca="false">IF('Math Output by domain'!AL47&lt;&gt;"",  'Math Output by domain'!AL47, 'Math Output by domain'!AQ47)</f>
        <v/>
      </c>
      <c r="FG43" s="84" t="inlineStr">
        <f aca="false">IF('Math Output by domain'!AM47="", "", 'Math Output by domain'!AM47)</f>
        <is>
          <t/>
        </is>
      </c>
      <c r="FH43" s="84" t="str">
        <f aca="false">IF('Math Output by domain'!AN47&lt;&gt;"",  'Math Output by domain'!AN47, 'Math Output by domain'!AP47)</f>
        <v/>
      </c>
      <c r="FI43" s="84" t="inlineStr">
        <f aca="false">IF('Math Output by domain'!AO47="", "", 'Math Output by domain'!AO47)</f>
        <is>
          <t/>
        </is>
      </c>
    </row>
    <row r="44" customFormat="false" ht="12.75" hidden="false" customHeight="false" outlineLevel="0" collapsed="false">
      <c r="A44" s="77" t="n">
        <f aca="false">'Cover Sheet'!A47</f>
        <v>43</v>
      </c>
      <c r="B44" s="77" t="inlineStr">
        <f aca="false">IF('Cover Sheet'!$AC$13="","",'Cover Sheet'!$AC$13)</f>
        <is>
          <t/>
        </is>
      </c>
      <c r="C44" s="77" t="str">
        <f aca="false">'Cover Sheet'!$AC$1</f>
        <v>Vivek Madinur</v>
      </c>
      <c r="D44" s="77" t="n">
        <f aca="false">'Cover Sheet'!$AE$1</f>
        <v>0</v>
      </c>
      <c r="E44" s="77" t="n">
        <f aca="false">'Cover Sheet'!$AG$1</f>
        <v>0</v>
      </c>
      <c r="F44" s="77" t="n">
        <f aca="false">'Cover Sheet'!$AI$1</f>
        <v>0</v>
      </c>
      <c r="G44" s="77" t="n">
        <f aca="false">'Cover Sheet'!$AK$1</f>
        <v>0</v>
      </c>
      <c r="H44" s="77" t="n">
        <f aca="false">'Cover Sheet'!$AC$3</f>
        <v>0</v>
      </c>
      <c r="I44" s="77" t="n">
        <f aca="false">'Cover Sheet'!$AE$3</f>
        <v>0</v>
      </c>
      <c r="J44" s="77" t="n">
        <f aca="false">'Cover Sheet'!$AG$3</f>
        <v>0</v>
      </c>
      <c r="K44" s="77" t="n">
        <f aca="false">'Cover Sheet'!$AI$3</f>
        <v>0</v>
      </c>
      <c r="L44" s="77" t="n">
        <f aca="false">'Cover Sheet'!$AK$3</f>
        <v>0</v>
      </c>
      <c r="M44" s="77" t="n">
        <f aca="false">'Cover Sheet'!$AC$2</f>
        <v>2014</v>
      </c>
      <c r="N44" s="77" t="n">
        <f aca="false">'Cover Sheet'!$AE$2</f>
        <v>0</v>
      </c>
      <c r="O44" s="77" t="n">
        <f aca="false">'Cover Sheet'!$AG$2</f>
        <v>0</v>
      </c>
      <c r="P44" s="77" t="n">
        <f aca="false">'Cover Sheet'!$AI$2</f>
        <v>0</v>
      </c>
      <c r="Q44" s="77" t="n">
        <f aca="false">'Cover Sheet'!$AK$2</f>
        <v>0</v>
      </c>
      <c r="R44" s="77" t="str">
        <f aca="false">'Cover Sheet'!$AC$5</f>
        <v>Spandana</v>
      </c>
      <c r="S44" s="77" t="str">
        <f aca="false">'Cover Sheet'!$AC$6</f>
        <v>3rd</v>
      </c>
      <c r="T44" s="77" t="str">
        <f aca="false">'Cover Sheet'!$AC$7</f>
        <v>2nd YOI</v>
      </c>
      <c r="U44" s="77" t="str">
        <f aca="false">'Cover Sheet'!$AC$8</f>
        <v>Government School - No Fees</v>
      </c>
      <c r="V44" s="77" t="n">
        <f aca="false">'Cover Sheet'!$AC$9</f>
        <v>0</v>
      </c>
      <c r="W44" s="77" t="inlineStr">
        <f aca="false">IF('Cover Sheet'!$AC$10="","",'Cover Sheet'!$AC$10)</f>
        <is>
          <t/>
        </is>
      </c>
      <c r="X44" s="78" t="inlineStr">
        <f aca="false">IF('Cover Sheet'!$Y47="","",'Cover Sheet'!$Y47)</f>
        <is>
          <t/>
        </is>
      </c>
      <c r="Y44" s="78" t="inlineStr">
        <f aca="false">IF('Cover Sheet'!$Z47="","",'Cover Sheet'!$Z47)</f>
        <is>
          <t/>
        </is>
      </c>
      <c r="Z44" s="77" t="n">
        <f aca="false">'Cover Sheet'!$AC$11</f>
        <v>0</v>
      </c>
      <c r="AA44" s="77" t="str">
        <f aca="false">IF('Cover Sheet'!$AC$12="", "", 'Cover Sheet'!$AC$12)</f>
        <v>Hyderabad</v>
      </c>
      <c r="AB44" s="77" t="inlineStr">
        <f aca="false">IF('Cover Sheet'!$AC$14="","",'Cover Sheet'!$AC$14)</f>
        <is>
          <t/>
        </is>
      </c>
      <c r="AC44" s="77" t="inlineStr">
        <f aca="false">IF('Cover Sheet'!$AC$15="","",'Cover Sheet'!$AC$15)</f>
        <is>
          <t/>
        </is>
      </c>
      <c r="AD44" s="77" t="inlineStr">
        <f aca="false">IF('Cover Sheet'!$AC$17="","",'Cover Sheet'!$AC$17)</f>
        <is>
          <t/>
        </is>
      </c>
      <c r="AE44" s="77" t="str">
        <f aca="false">IF('Cover Sheet'!$AC$4="","",'Cover Sheet'!$AC$4)</f>
        <v>vivek.madinur2014@teachforindia.org</v>
      </c>
      <c r="AF44" s="77" t="inlineStr">
        <f aca="false">IF('Cover Sheet'!$AC$20="","",'Cover Sheet'!$AC$20)</f>
        <is>
          <t/>
        </is>
      </c>
      <c r="AG44" s="77" t="str">
        <f aca="false">IF('Cover Sheet'!$AC$19="","",'Cover Sheet'!$AC$19)</f>
        <v>karthik.rapaka@teachforindia.org</v>
      </c>
      <c r="AH44" s="77" t="inlineStr">
        <f aca="false">IF('Cover Sheet'!B47="", "", 'English Scores- Leveled papers'!B49)</f>
        <is>
          <t/>
        </is>
      </c>
      <c r="AI44" s="77" t="inlineStr">
        <f aca="false">IF('Cover Sheet'!$B47="","",'Cover Sheet'!C47)</f>
        <is>
          <t/>
        </is>
      </c>
      <c r="AJ44" s="77" t="inlineStr">
        <f aca="false">IF('Cover Sheet'!$D47="","",'Cover Sheet'!D47)</f>
        <is>
          <t/>
        </is>
      </c>
      <c r="AK44" s="77" t="inlineStr">
        <f aca="false">IF('Cover Sheet'!E47="","",'Cover Sheet'!E47)</f>
        <is>
          <t/>
        </is>
      </c>
      <c r="AL44" s="77" t="inlineStr">
        <f aca="false">IF('Cover Sheet'!F47="","",'Cover Sheet'!F47)</f>
        <is>
          <t/>
        </is>
      </c>
      <c r="AM44" s="77" t="inlineStr">
        <f aca="false">IF('Cover Sheet'!G47="","",'Cover Sheet'!G47)</f>
        <is>
          <t/>
        </is>
      </c>
      <c r="AN44" s="77" t="inlineStr">
        <f aca="false">IF('Cover Sheet'!H47="","",'Cover Sheet'!H47)</f>
        <is>
          <t/>
        </is>
      </c>
      <c r="AO44" s="77" t="inlineStr">
        <f aca="false">IF('Cover Sheet'!I47="","",'Cover Sheet'!I47)</f>
        <is>
          <t/>
        </is>
      </c>
      <c r="AP44" s="77" t="inlineStr">
        <f aca="false">IF('Cover Sheet'!J47="","",'Cover Sheet'!J47)</f>
        <is>
          <t/>
        </is>
      </c>
      <c r="AQ44" s="77" t="inlineStr">
        <f aca="false">IF('Cover Sheet'!K47="","",'Cover Sheet'!K47)</f>
        <is>
          <t/>
        </is>
      </c>
      <c r="AR44" s="77" t="inlineStr">
        <f aca="false">IF('Cover Sheet'!L47="","",'Cover Sheet'!L47)</f>
        <is>
          <t/>
        </is>
      </c>
      <c r="AS44" s="77" t="inlineStr">
        <f aca="false">IF('Cover Sheet'!M47="","",'Cover Sheet'!M47)</f>
        <is>
          <t/>
        </is>
      </c>
      <c r="AT44" s="77" t="inlineStr">
        <f aca="false">IF('Cover Sheet'!N47="","",'Cover Sheet'!N47)</f>
        <is>
          <t/>
        </is>
      </c>
      <c r="AU44" s="77" t="inlineStr">
        <f aca="false">IF('Cover Sheet'!O47="","",'Cover Sheet'!O47)</f>
        <is>
          <t/>
        </is>
      </c>
      <c r="AV44" s="77" t="inlineStr">
        <f aca="false">IF('Cover Sheet'!P47="","",'Cover Sheet'!P47)</f>
        <is>
          <t/>
        </is>
      </c>
      <c r="AW44" s="77" t="inlineStr">
        <f aca="false">IF('Cover Sheet'!Q47="","",'Cover Sheet'!Q47)</f>
        <is>
          <t/>
        </is>
      </c>
      <c r="AX44" s="77" t="inlineStr">
        <f aca="false">IF('Cover Sheet'!R47="","",'Cover Sheet'!R47)</f>
        <is>
          <t/>
        </is>
      </c>
      <c r="AY44" s="77" t="inlineStr">
        <f aca="false">IF('Cover Sheet'!S47="","",'Cover Sheet'!S47)</f>
        <is>
          <t/>
        </is>
      </c>
      <c r="AZ44" s="79" t="inlineStr">
        <f aca="false">IF('Cover Sheet'!T47="","",'Cover Sheet'!T47)</f>
        <is>
          <t/>
        </is>
      </c>
      <c r="BA44" s="79" t="inlineStr">
        <f aca="false">IF('Cover Sheet'!U47="","",'Cover Sheet'!U47)</f>
        <is>
          <t/>
        </is>
      </c>
      <c r="BB44" s="79" t="inlineStr">
        <f aca="false">IF('Cover Sheet'!V47="","",'Cover Sheet'!V47)</f>
        <is>
          <t/>
        </is>
      </c>
      <c r="BC44" s="79" t="inlineStr">
        <f aca="false">IF('Cover Sheet'!W47="","",'Cover Sheet'!W47)</f>
        <is>
          <t/>
        </is>
      </c>
      <c r="BD44" s="79" t="inlineStr">
        <f aca="false">IF('Cover Sheet'!X47="","",'Cover Sheet'!X47)</f>
        <is>
          <t/>
        </is>
      </c>
      <c r="BE44" s="80" t="inlineStr">
        <f aca="false">'RC Mastery Check+Question type'!I47</f>
        <is>
          <t/>
        </is>
      </c>
      <c r="BF44" s="80" t="inlineStr">
        <f aca="false">'RC Mastery Check+Question type'!J47</f>
        <is>
          <t/>
        </is>
      </c>
      <c r="BG44" s="80" t="inlineStr">
        <f aca="false">'RC Mastery Check+Question type'!K47</f>
        <is>
          <t/>
        </is>
      </c>
      <c r="BH44" s="81" t="inlineStr">
        <f aca="false">IF('RC Mastery Check+Question type'!DR47="", "", 'RC Mastery Check+Question type'!DR47)</f>
        <is>
          <t/>
        </is>
      </c>
      <c r="BI44" s="81" t="inlineStr">
        <f aca="false">IF('RC Mastery Check+Question type'!EJ47="", "", 'RC Mastery Check+Question type'!EJ47)</f>
        <is>
          <t/>
        </is>
      </c>
      <c r="BJ44" s="81" t="inlineStr">
        <f aca="false">IF('RC Mastery Check+Question type'!EZ47="", "", 'RC Mastery Check+Question type'!EZ47)</f>
        <is>
          <t/>
        </is>
      </c>
      <c r="BK44" s="0" t="inlineStr">
        <f aca="false">'RF tracking'!C47</f>
        <is>
          <t/>
        </is>
      </c>
      <c r="BL44" s="0" t="inlineStr">
        <f aca="false">'RF tracking'!D47</f>
        <is>
          <t/>
        </is>
      </c>
      <c r="BM44" s="0" t="inlineStr">
        <f aca="false">'RF tracking'!X47</f>
        <is>
          <t/>
        </is>
      </c>
      <c r="BN44" s="0" t="inlineStr">
        <f aca="false">'RF tracking'!Y47</f>
        <is>
          <t/>
        </is>
      </c>
      <c r="BO44" s="82" t="inlineStr">
        <f aca="false">IF('RF tracking'!AQ47="", "", 'RF tracking'!AQ47)</f>
        <is>
          <t/>
        </is>
      </c>
      <c r="BP44" s="82" t="inlineStr">
        <f aca="false">'RC Mastery Check+Question type'!L47</f>
        <is>
          <t/>
        </is>
      </c>
      <c r="BQ44" s="82" t="inlineStr">
        <f aca="false">'RC Mastery Check+Question type'!M47</f>
        <is>
          <t/>
        </is>
      </c>
      <c r="BR44" s="82" t="inlineStr">
        <f aca="false">'RC Mastery Check+Question type'!N47</f>
        <is>
          <t/>
        </is>
      </c>
      <c r="BS44" s="82" t="inlineStr">
        <f aca="false">'RC Mastery Check+Question type'!O47</f>
        <is>
          <t/>
        </is>
      </c>
      <c r="BT44" s="82" t="inlineStr">
        <f aca="false">'RC Mastery Check+Question type'!P47</f>
        <is>
          <t/>
        </is>
      </c>
      <c r="BU44" s="82" t="inlineStr">
        <f aca="false">'RC Mastery Check+Question type'!Q47</f>
        <is>
          <t/>
        </is>
      </c>
      <c r="BV44" s="82" t="inlineStr">
        <f aca="false">'RC Mastery Check+Question type'!R47</f>
        <is>
          <t/>
        </is>
      </c>
      <c r="BW44" s="82" t="inlineStr">
        <f aca="false">'RC Mastery Check+Question type'!S47</f>
        <is>
          <t/>
        </is>
      </c>
      <c r="BX44" s="82" t="inlineStr">
        <f aca="false">'RC Mastery Check+Question type'!T47</f>
        <is>
          <t/>
        </is>
      </c>
      <c r="BY44" s="82" t="inlineStr">
        <f aca="false">'RC Mastery Check+Question type'!U47</f>
        <is>
          <t/>
        </is>
      </c>
      <c r="BZ44" s="82" t="inlineStr">
        <f aca="false">'RC Mastery Check+Question type'!V47</f>
        <is>
          <t/>
        </is>
      </c>
      <c r="CA44" s="82" t="inlineStr">
        <f aca="false">'RC Mastery Check+Question type'!W47</f>
        <is>
          <t/>
        </is>
      </c>
      <c r="CB44" s="82" t="inlineStr">
        <f aca="false">'RC Mastery Check+Question type'!X47</f>
        <is>
          <t/>
        </is>
      </c>
      <c r="CC44" s="83" t="str">
        <f aca="false">'RC Output Item+Section Type'!CC50</f>
        <v> </v>
      </c>
      <c r="CD44" s="83" t="str">
        <f aca="false">'RC Output Item+Section Type'!CD50</f>
        <v> </v>
      </c>
      <c r="CE44" s="83" t="str">
        <f aca="false">'RC Output Item+Section Type'!CE50</f>
        <v> </v>
      </c>
      <c r="CF44" s="83" t="str">
        <f aca="false">'RC Output Item+Section Type'!CF50</f>
        <v> </v>
      </c>
      <c r="CG44" s="83" t="str">
        <f aca="false">'RC Output Item+Section Type'!CG50</f>
        <v> </v>
      </c>
      <c r="CH44" s="83" t="str">
        <f aca="false">'RC Output Item+Section Type'!CH50</f>
        <v> </v>
      </c>
      <c r="CI44" s="83" t="str">
        <f aca="false">'RC Output Item+Section Type'!CI50</f>
        <v> </v>
      </c>
      <c r="CJ44" s="83" t="str">
        <f aca="false">'RC Output Item+Section Type'!CJ50</f>
        <v> </v>
      </c>
      <c r="CK44" s="83" t="str">
        <f aca="false">'RC Output Item+Section Type'!CK50</f>
        <v> </v>
      </c>
      <c r="CL44" s="83" t="str">
        <f aca="false">'RC Output Item+Section Type'!CL50</f>
        <v> </v>
      </c>
      <c r="CM44" s="83" t="str">
        <f aca="false">'RC Output Item+Section Type'!CM50</f>
        <v> </v>
      </c>
      <c r="CN44" s="83" t="str">
        <f aca="false">'RC Output Item+Section Type'!CN50</f>
        <v> </v>
      </c>
      <c r="CO44" s="0" t="inlineStr">
        <f aca="false">IF('S&amp;L'!B48="", "", 'S&amp;L'!B48)</f>
        <is>
          <t/>
        </is>
      </c>
      <c r="CP44" s="0" t="inlineStr">
        <f aca="false">IF('S&amp;L'!C48="", "", 'S&amp;L'!C48)</f>
        <is>
          <t/>
        </is>
      </c>
      <c r="CQ44" s="0" t="inlineStr">
        <f aca="false">IF('S&amp;L'!D48="", "", 'S&amp;L'!D48)</f>
        <is>
          <t/>
        </is>
      </c>
      <c r="CR44" s="0" t="inlineStr">
        <f aca="false">IF('S&amp;L'!E48="", "", 'S&amp;L'!E48)</f>
        <is>
          <t/>
        </is>
      </c>
      <c r="CS44" s="0" t="inlineStr">
        <f aca="false">IF('S&amp;L'!F48="", "", 'S&amp;L'!F48)</f>
        <is>
          <t/>
        </is>
      </c>
      <c r="CT44" s="0" t="inlineStr">
        <f aca="false">IF('S&amp;L'!H48="", "", 'S&amp;L'!H48)</f>
        <is>
          <t/>
        </is>
      </c>
      <c r="CU44" s="0" t="inlineStr">
        <f aca="false">IF('S&amp;L'!I48="", "", 'S&amp;L'!I48)</f>
        <is>
          <t/>
        </is>
      </c>
      <c r="CV44" s="0" t="inlineStr">
        <f aca="false">IF('S&amp;L'!J48="", "", 'S&amp;L'!J48)</f>
        <is>
          <t/>
        </is>
      </c>
      <c r="CW44" s="0" t="inlineStr">
        <f aca="false">IF('S&amp;L'!K48="", "", 'S&amp;L'!K48)</f>
        <is>
          <t/>
        </is>
      </c>
      <c r="CX44" s="0" t="inlineStr">
        <f aca="false">IF('S&amp;L'!L48="", "", 'S&amp;L'!L48)</f>
        <is>
          <t/>
        </is>
      </c>
      <c r="CY44" s="0" t="inlineStr">
        <f aca="false">IF('S&amp;L'!N48="", "", 'S&amp;L'!N48)</f>
        <is>
          <t/>
        </is>
      </c>
      <c r="CZ44" s="0" t="inlineStr">
        <f aca="false">IF('S&amp;L'!O48="", "", 'S&amp;L'!O48)</f>
        <is>
          <t/>
        </is>
      </c>
      <c r="DA44" s="0" t="inlineStr">
        <f aca="false">IF('S&amp;L'!P48="", "", 'S&amp;L'!P48)</f>
        <is>
          <t/>
        </is>
      </c>
      <c r="DB44" s="0" t="inlineStr">
        <f aca="false">IF('S&amp;L'!Q48="", "", 'S&amp;L'!Q48)</f>
        <is>
          <t/>
        </is>
      </c>
      <c r="DC44" s="0" t="inlineStr">
        <f aca="false">IF('S&amp;L'!R48="", "", 'S&amp;L'!R48)</f>
        <is>
          <t/>
        </is>
      </c>
      <c r="DD44" s="82" t="inlineStr">
        <f aca="false">IF('Math Scores'!E51="","",'Math Scores'!E51)</f>
        <is>
          <t/>
        </is>
      </c>
      <c r="DE44" s="84" t="inlineStr">
        <f aca="false">IF('Cover Sheet'!V47="","",'Cover Sheet'!V47)</f>
        <is>
          <t/>
        </is>
      </c>
      <c r="DF44" s="84" t="inlineStr">
        <f aca="false">IF('Math Scores'!IE51="", "", 'Math Scores'!IE51)</f>
        <is>
          <t/>
        </is>
      </c>
      <c r="DG44" s="0" t="inlineStr">
        <f aca="false">IF('Math by question type'!C48="", "", 'Math by question type'!C48)</f>
        <is>
          <t/>
        </is>
      </c>
      <c r="DH44" s="84" t="inlineStr">
        <f aca="false">IF('Math by question type'!D48="", "", 'Math by question type'!D48)</f>
        <is>
          <t/>
        </is>
      </c>
      <c r="DI44" s="84" t="inlineStr">
        <f aca="false">IF('Math by question type'!E48="", "", 'Math by question type'!E48)</f>
        <is>
          <t/>
        </is>
      </c>
      <c r="DJ44" s="84" t="inlineStr">
        <f aca="false">IF('Math by question type'!F48="", "", 'Math by question type'!F48)</f>
        <is>
          <t/>
        </is>
      </c>
      <c r="DK44" s="84" t="inlineStr">
        <f aca="false">IF('Math by question type'!G48="", "", 'Math by question type'!G48)</f>
        <is>
          <t/>
        </is>
      </c>
      <c r="DL44" s="84" t="inlineStr">
        <f aca="false">IF('Math by question type'!H48="", "", 'Math by question type'!H48)</f>
        <is>
          <t/>
        </is>
      </c>
      <c r="DM44" s="84" t="inlineStr">
        <f aca="false">IF('Math by question type'!I48="", "", 'Math by question type'!I48)</f>
        <is>
          <t/>
        </is>
      </c>
      <c r="DN44" s="84" t="inlineStr">
        <f aca="false">IF('Math by question type'!J48="", "", 'Math by question type'!J48)</f>
        <is>
          <t/>
        </is>
      </c>
      <c r="DO44" s="84" t="inlineStr">
        <f aca="false">IF('Math by question type'!K48="", "", 'Math by question type'!K48)</f>
        <is>
          <t/>
        </is>
      </c>
      <c r="DP44" s="84" t="inlineStr">
        <f aca="false">IF('Math by question type'!L48="", "", 'Math by question type'!L48)</f>
        <is>
          <t/>
        </is>
      </c>
      <c r="DQ44" s="84" t="inlineStr">
        <f aca="false">IF('Math by question type'!M48="", "", 'Math by question type'!M48)</f>
        <is>
          <t/>
        </is>
      </c>
      <c r="DR44" s="84" t="inlineStr">
        <f aca="false">IF('Math by question type'!N48="", "", 'Math by question type'!N48)</f>
        <is>
          <t/>
        </is>
      </c>
      <c r="DS44" s="84" t="inlineStr">
        <f aca="false">IF('Math by question type'!O48="", "", 'Math by question type'!O48)</f>
        <is>
          <t/>
        </is>
      </c>
      <c r="DT44" s="84" t="inlineStr">
        <f aca="false">IF('Math by question type'!P48="", "", 'Math by question type'!P48)</f>
        <is>
          <t/>
        </is>
      </c>
      <c r="DU44" s="84" t="inlineStr">
        <f aca="false">IF('Math by question type'!Q48="", "", 'Math by question type'!Q48)</f>
        <is>
          <t/>
        </is>
      </c>
      <c r="DV44" s="84" t="inlineStr">
        <f aca="false">IF('Math by question type'!R48&lt;&gt;"",'Math by question type'!R48,'Math by question type'!U48)</f>
        <is>
          <t/>
        </is>
      </c>
      <c r="DW44" s="84" t="inlineStr">
        <f aca="false">IF('Math by question type'!S48&lt;&gt;"",'Math by question type'!S48,'Math by question type'!V48)</f>
        <is>
          <t/>
        </is>
      </c>
      <c r="DX44" s="84" t="inlineStr">
        <f aca="false">IF('Math by question type'!T48&lt;&gt;"",'Math by question type'!T48,'Math by question type'!W48)</f>
        <is>
          <t/>
        </is>
      </c>
      <c r="DY44" s="84" t="inlineStr">
        <f aca="false">IF('Math by question type'!X48&lt;&gt;"",'Math by question type'!X48,'Math by question type'!AA48)</f>
        <is>
          <t/>
        </is>
      </c>
      <c r="DZ44" s="84" t="inlineStr">
        <f aca="false">IF('Math by question type'!Y48&lt;&gt;"",'Math by question type'!Y48,'Math by question type'!AB48)</f>
        <is>
          <t/>
        </is>
      </c>
      <c r="EA44" s="84" t="inlineStr">
        <f aca="false">IF('Math by question type'!Z48&lt;&gt;"",'Math by question type'!Z48,'Math by question type'!AC48)</f>
        <is>
          <t/>
        </is>
      </c>
      <c r="EB44" s="84" t="inlineStr">
        <f aca="false">IF('Math Output by domain'!E48="", "", 'Math Output by domain'!E48)</f>
        <is>
          <t/>
        </is>
      </c>
      <c r="EC44" s="84" t="inlineStr">
        <f aca="false">IF('Math Output by domain'!F48="", "", 'Math Output by domain'!F48)</f>
        <is>
          <t/>
        </is>
      </c>
      <c r="ED44" s="84" t="inlineStr">
        <f aca="false">IF('Math Output by domain'!G48="", "", 'Math Output by domain'!G48)</f>
        <is>
          <t/>
        </is>
      </c>
      <c r="EE44" s="84" t="inlineStr">
        <f aca="false">IF('Math Output by domain'!H48="", "", 'Math Output by domain'!H48)</f>
        <is>
          <t/>
        </is>
      </c>
      <c r="EF44" s="84" t="inlineStr">
        <f aca="false">IF('Math Output by domain'!I48="", "", 'Math Output by domain'!I48)</f>
        <is>
          <t/>
        </is>
      </c>
      <c r="EG44" s="84" t="inlineStr">
        <f aca="false">IF('Math Output by domain'!J48="", "", 'Math Output by domain'!J48)</f>
        <is>
          <t/>
        </is>
      </c>
      <c r="EH44" s="84" t="inlineStr">
        <f aca="false">IF('Math Output by domain'!K48="", "", 'Math Output by domain'!K48)</f>
        <is>
          <t/>
        </is>
      </c>
      <c r="EI44" s="84" t="inlineStr">
        <f aca="false">IF('Math Output by domain'!L48="", "", 'Math Output by domain'!L48)</f>
        <is>
          <t/>
        </is>
      </c>
      <c r="EJ44" s="84" t="inlineStr">
        <f aca="false">IF('Math Output by domain'!M48="", "", 'Math Output by domain'!M48)</f>
        <is>
          <t/>
        </is>
      </c>
      <c r="EK44" s="84" t="inlineStr">
        <f aca="false">IF('Math Output by domain'!N48="", "", 'Math Output by domain'!N48)</f>
        <is>
          <t/>
        </is>
      </c>
      <c r="EL44" s="84" t="inlineStr">
        <f aca="false">IF('Math Output by domain'!O48="", "", 'Math Output by domain'!O48)</f>
        <is>
          <t/>
        </is>
      </c>
      <c r="EM44" s="84" t="inlineStr">
        <f aca="false">IF('Math Output by domain'!P48="", "", 'Math Output by domain'!P48)</f>
        <is>
          <t/>
        </is>
      </c>
      <c r="EN44" s="84" t="inlineStr">
        <f aca="false">IF('Math Output by domain'!Q48="", "", 'Math Output by domain'!Q48)</f>
        <is>
          <t/>
        </is>
      </c>
      <c r="EO44" s="84" t="inlineStr">
        <f aca="false">IF('Math Output by domain'!R48="", "", 'Math Output by domain'!R48)</f>
        <is>
          <t/>
        </is>
      </c>
      <c r="EP44" s="84" t="inlineStr">
        <f aca="false">IF('Math Output by domain'!S48="", "", 'Math Output by domain'!S48)</f>
        <is>
          <t/>
        </is>
      </c>
      <c r="EQ44" s="84" t="inlineStr">
        <f aca="false">IF('Math Output by domain'!T48="", "", 'Math Output by domain'!T48)</f>
        <is>
          <t/>
        </is>
      </c>
      <c r="ER44" s="84" t="inlineStr">
        <f aca="false">IF('Math Output by domain'!U48="", "", 'Math Output by domain'!U48)</f>
        <is>
          <t/>
        </is>
      </c>
      <c r="ES44" s="84" t="inlineStr">
        <f aca="false">IF('Math Output by domain'!V48="", "", 'Math Output by domain'!V48)</f>
        <is>
          <t/>
        </is>
      </c>
      <c r="ET44" s="84" t="inlineStr">
        <f aca="false">IF('Math Output by domain'!W48="", "", 'Math Output by domain'!W48)</f>
        <is>
          <t/>
        </is>
      </c>
      <c r="EU44" s="84" t="inlineStr">
        <f aca="false">IF('Math Output by domain'!X48="", "", 'Math Output by domain'!X48)</f>
        <is>
          <t/>
        </is>
      </c>
      <c r="EV44" s="84" t="inlineStr">
        <f aca="false">IF('Math Output by domain'!Y48="", "", 'Math Output by domain'!Y48)</f>
        <is>
          <t/>
        </is>
      </c>
      <c r="EW44" s="84" t="inlineStr">
        <f aca="false">IF('Math Output by domain'!Z48="", "", 'Math Output by domain'!Z48)</f>
        <is>
          <t/>
        </is>
      </c>
      <c r="EX44" s="84" t="inlineStr">
        <f aca="false">IF('Math Output by domain'!AA48="", "", 'Math Output by domain'!AA48)</f>
        <is>
          <t/>
        </is>
      </c>
      <c r="EY44" s="84" t="inlineStr">
        <f aca="false">IF('Math Output by domain'!AB48="", "", 'Math Output by domain'!AB48)</f>
        <is>
          <t/>
        </is>
      </c>
      <c r="EZ44" s="84" t="inlineStr">
        <f aca="false">IF('Math Output by domain'!AC48="", "", 'Math Output by domain'!AC48)</f>
        <is>
          <t/>
        </is>
      </c>
      <c r="FA44" s="84" t="inlineStr">
        <f aca="false">IF('Math Output by domain'!AD48&lt;&gt;"", 'Math Output by domain'!AD48, 'Math Output by domain'!AH48)</f>
        <is>
          <t/>
        </is>
      </c>
      <c r="FB44" s="84" t="inlineStr">
        <f aca="false">IF('Math Output by domain'!AE48&lt;&gt;"", 'Math Output by domain'!AE48, 'Math Output by domain'!AI48)</f>
        <is>
          <t/>
        </is>
      </c>
      <c r="FC44" s="84" t="inlineStr">
        <f aca="false">IF('Math Output by domain'!AF48&lt;&gt;"", 'Math Output by domain'!AF48, 'Math Output by domain'!AJ48)</f>
        <is>
          <t/>
        </is>
      </c>
      <c r="FD44" s="84" t="inlineStr">
        <f aca="false">IF('Math Output by domain'!AG48="", "", 'Math Output by domain'!AG48)</f>
        <is>
          <t/>
        </is>
      </c>
      <c r="FE44" s="84" t="inlineStr">
        <f aca="false">IF('Math Output by domain'!AK48="", "", 'Math Output by domain'!AK48)</f>
        <is>
          <t/>
        </is>
      </c>
      <c r="FF44" s="84" t="str">
        <f aca="false">IF('Math Output by domain'!AL48&lt;&gt;"",  'Math Output by domain'!AL48, 'Math Output by domain'!AQ48)</f>
        <v/>
      </c>
      <c r="FG44" s="84" t="inlineStr">
        <f aca="false">IF('Math Output by domain'!AM48="", "", 'Math Output by domain'!AM48)</f>
        <is>
          <t/>
        </is>
      </c>
      <c r="FH44" s="84" t="str">
        <f aca="false">IF('Math Output by domain'!AN48&lt;&gt;"",  'Math Output by domain'!AN48, 'Math Output by domain'!AP48)</f>
        <v/>
      </c>
      <c r="FI44" s="84" t="inlineStr">
        <f aca="false">IF('Math Output by domain'!AO48="", "", 'Math Output by domain'!AO48)</f>
        <is>
          <t/>
        </is>
      </c>
    </row>
    <row r="45" customFormat="false" ht="12.75" hidden="false" customHeight="false" outlineLevel="0" collapsed="false">
      <c r="A45" s="77" t="n">
        <f aca="false">'Cover Sheet'!A48</f>
        <v>44</v>
      </c>
      <c r="B45" s="77" t="inlineStr">
        <f aca="false">IF('Cover Sheet'!$AC$13="","",'Cover Sheet'!$AC$13)</f>
        <is>
          <t/>
        </is>
      </c>
      <c r="C45" s="77" t="str">
        <f aca="false">'Cover Sheet'!$AC$1</f>
        <v>Vivek Madinur</v>
      </c>
      <c r="D45" s="77" t="n">
        <f aca="false">'Cover Sheet'!$AE$1</f>
        <v>0</v>
      </c>
      <c r="E45" s="77" t="n">
        <f aca="false">'Cover Sheet'!$AG$1</f>
        <v>0</v>
      </c>
      <c r="F45" s="77" t="n">
        <f aca="false">'Cover Sheet'!$AI$1</f>
        <v>0</v>
      </c>
      <c r="G45" s="77" t="n">
        <f aca="false">'Cover Sheet'!$AK$1</f>
        <v>0</v>
      </c>
      <c r="H45" s="77" t="n">
        <f aca="false">'Cover Sheet'!$AC$3</f>
        <v>0</v>
      </c>
      <c r="I45" s="77" t="n">
        <f aca="false">'Cover Sheet'!$AE$3</f>
        <v>0</v>
      </c>
      <c r="J45" s="77" t="n">
        <f aca="false">'Cover Sheet'!$AG$3</f>
        <v>0</v>
      </c>
      <c r="K45" s="77" t="n">
        <f aca="false">'Cover Sheet'!$AI$3</f>
        <v>0</v>
      </c>
      <c r="L45" s="77" t="n">
        <f aca="false">'Cover Sheet'!$AK$3</f>
        <v>0</v>
      </c>
      <c r="M45" s="77" t="n">
        <f aca="false">'Cover Sheet'!$AC$2</f>
        <v>2014</v>
      </c>
      <c r="N45" s="77" t="n">
        <f aca="false">'Cover Sheet'!$AE$2</f>
        <v>0</v>
      </c>
      <c r="O45" s="77" t="n">
        <f aca="false">'Cover Sheet'!$AG$2</f>
        <v>0</v>
      </c>
      <c r="P45" s="77" t="n">
        <f aca="false">'Cover Sheet'!$AI$2</f>
        <v>0</v>
      </c>
      <c r="Q45" s="77" t="n">
        <f aca="false">'Cover Sheet'!$AK$2</f>
        <v>0</v>
      </c>
      <c r="R45" s="77" t="str">
        <f aca="false">'Cover Sheet'!$AC$5</f>
        <v>Spandana</v>
      </c>
      <c r="S45" s="77" t="str">
        <f aca="false">'Cover Sheet'!$AC$6</f>
        <v>3rd</v>
      </c>
      <c r="T45" s="77" t="str">
        <f aca="false">'Cover Sheet'!$AC$7</f>
        <v>2nd YOI</v>
      </c>
      <c r="U45" s="77" t="str">
        <f aca="false">'Cover Sheet'!$AC$8</f>
        <v>Government School - No Fees</v>
      </c>
      <c r="V45" s="77" t="n">
        <f aca="false">'Cover Sheet'!$AC$9</f>
        <v>0</v>
      </c>
      <c r="W45" s="77" t="inlineStr">
        <f aca="false">IF('Cover Sheet'!$AC$10="","",'Cover Sheet'!$AC$10)</f>
        <is>
          <t/>
        </is>
      </c>
      <c r="X45" s="78" t="inlineStr">
        <f aca="false">IF('Cover Sheet'!$Y48="","",'Cover Sheet'!$Y48)</f>
        <is>
          <t/>
        </is>
      </c>
      <c r="Y45" s="78" t="inlineStr">
        <f aca="false">IF('Cover Sheet'!$Z48="","",'Cover Sheet'!$Z48)</f>
        <is>
          <t/>
        </is>
      </c>
      <c r="Z45" s="77" t="n">
        <f aca="false">'Cover Sheet'!$AC$11</f>
        <v>0</v>
      </c>
      <c r="AA45" s="77" t="str">
        <f aca="false">IF('Cover Sheet'!$AC$12="", "", 'Cover Sheet'!$AC$12)</f>
        <v>Hyderabad</v>
      </c>
      <c r="AB45" s="77" t="inlineStr">
        <f aca="false">IF('Cover Sheet'!$AC$14="","",'Cover Sheet'!$AC$14)</f>
        <is>
          <t/>
        </is>
      </c>
      <c r="AC45" s="77" t="inlineStr">
        <f aca="false">IF('Cover Sheet'!$AC$15="","",'Cover Sheet'!$AC$15)</f>
        <is>
          <t/>
        </is>
      </c>
      <c r="AD45" s="77" t="inlineStr">
        <f aca="false">IF('Cover Sheet'!$AC$17="","",'Cover Sheet'!$AC$17)</f>
        <is>
          <t/>
        </is>
      </c>
      <c r="AE45" s="77" t="str">
        <f aca="false">IF('Cover Sheet'!$AC$4="","",'Cover Sheet'!$AC$4)</f>
        <v>vivek.madinur2014@teachforindia.org</v>
      </c>
      <c r="AF45" s="77" t="inlineStr">
        <f aca="false">IF('Cover Sheet'!$AC$20="","",'Cover Sheet'!$AC$20)</f>
        <is>
          <t/>
        </is>
      </c>
      <c r="AG45" s="77" t="str">
        <f aca="false">IF('Cover Sheet'!$AC$19="","",'Cover Sheet'!$AC$19)</f>
        <v>karthik.rapaka@teachforindia.org</v>
      </c>
      <c r="AH45" s="77" t="inlineStr">
        <f aca="false">IF('Cover Sheet'!B48="", "", 'English Scores- Leveled papers'!B50)</f>
        <is>
          <t/>
        </is>
      </c>
      <c r="AI45" s="77" t="inlineStr">
        <f aca="false">IF('Cover Sheet'!$B48="","",'Cover Sheet'!C48)</f>
        <is>
          <t/>
        </is>
      </c>
      <c r="AJ45" s="77" t="inlineStr">
        <f aca="false">IF('Cover Sheet'!$D48="","",'Cover Sheet'!D48)</f>
        <is>
          <t/>
        </is>
      </c>
      <c r="AK45" s="77" t="inlineStr">
        <f aca="false">IF('Cover Sheet'!E48="","",'Cover Sheet'!E48)</f>
        <is>
          <t/>
        </is>
      </c>
      <c r="AL45" s="77" t="inlineStr">
        <f aca="false">IF('Cover Sheet'!F48="","",'Cover Sheet'!F48)</f>
        <is>
          <t/>
        </is>
      </c>
      <c r="AM45" s="77" t="inlineStr">
        <f aca="false">IF('Cover Sheet'!G48="","",'Cover Sheet'!G48)</f>
        <is>
          <t/>
        </is>
      </c>
      <c r="AN45" s="77" t="inlineStr">
        <f aca="false">IF('Cover Sheet'!H48="","",'Cover Sheet'!H48)</f>
        <is>
          <t/>
        </is>
      </c>
      <c r="AO45" s="77" t="inlineStr">
        <f aca="false">IF('Cover Sheet'!I48="","",'Cover Sheet'!I48)</f>
        <is>
          <t/>
        </is>
      </c>
      <c r="AP45" s="77" t="inlineStr">
        <f aca="false">IF('Cover Sheet'!J48="","",'Cover Sheet'!J48)</f>
        <is>
          <t/>
        </is>
      </c>
      <c r="AQ45" s="77" t="inlineStr">
        <f aca="false">IF('Cover Sheet'!K48="","",'Cover Sheet'!K48)</f>
        <is>
          <t/>
        </is>
      </c>
      <c r="AR45" s="77" t="inlineStr">
        <f aca="false">IF('Cover Sheet'!L48="","",'Cover Sheet'!L48)</f>
        <is>
          <t/>
        </is>
      </c>
      <c r="AS45" s="77" t="inlineStr">
        <f aca="false">IF('Cover Sheet'!M48="","",'Cover Sheet'!M48)</f>
        <is>
          <t/>
        </is>
      </c>
      <c r="AT45" s="77" t="inlineStr">
        <f aca="false">IF('Cover Sheet'!N48="","",'Cover Sheet'!N48)</f>
        <is>
          <t/>
        </is>
      </c>
      <c r="AU45" s="77" t="inlineStr">
        <f aca="false">IF('Cover Sheet'!O48="","",'Cover Sheet'!O48)</f>
        <is>
          <t/>
        </is>
      </c>
      <c r="AV45" s="77" t="inlineStr">
        <f aca="false">IF('Cover Sheet'!P48="","",'Cover Sheet'!P48)</f>
        <is>
          <t/>
        </is>
      </c>
      <c r="AW45" s="77" t="inlineStr">
        <f aca="false">IF('Cover Sheet'!Q48="","",'Cover Sheet'!Q48)</f>
        <is>
          <t/>
        </is>
      </c>
      <c r="AX45" s="77" t="inlineStr">
        <f aca="false">IF('Cover Sheet'!R48="","",'Cover Sheet'!R48)</f>
        <is>
          <t/>
        </is>
      </c>
      <c r="AY45" s="77" t="inlineStr">
        <f aca="false">IF('Cover Sheet'!S48="","",'Cover Sheet'!S48)</f>
        <is>
          <t/>
        </is>
      </c>
      <c r="AZ45" s="79" t="inlineStr">
        <f aca="false">IF('Cover Sheet'!T48="","",'Cover Sheet'!T48)</f>
        <is>
          <t/>
        </is>
      </c>
      <c r="BA45" s="79" t="inlineStr">
        <f aca="false">IF('Cover Sheet'!U48="","",'Cover Sheet'!U48)</f>
        <is>
          <t/>
        </is>
      </c>
      <c r="BB45" s="79" t="inlineStr">
        <f aca="false">IF('Cover Sheet'!V48="","",'Cover Sheet'!V48)</f>
        <is>
          <t/>
        </is>
      </c>
      <c r="BC45" s="79" t="inlineStr">
        <f aca="false">IF('Cover Sheet'!W48="","",'Cover Sheet'!W48)</f>
        <is>
          <t/>
        </is>
      </c>
      <c r="BD45" s="79" t="inlineStr">
        <f aca="false">IF('Cover Sheet'!X48="","",'Cover Sheet'!X48)</f>
        <is>
          <t/>
        </is>
      </c>
      <c r="BE45" s="80" t="inlineStr">
        <f aca="false">'RC Mastery Check+Question type'!I48</f>
        <is>
          <t/>
        </is>
      </c>
      <c r="BF45" s="80" t="inlineStr">
        <f aca="false">'RC Mastery Check+Question type'!J48</f>
        <is>
          <t/>
        </is>
      </c>
      <c r="BG45" s="80" t="inlineStr">
        <f aca="false">'RC Mastery Check+Question type'!K48</f>
        <is>
          <t/>
        </is>
      </c>
      <c r="BH45" s="81" t="inlineStr">
        <f aca="false">IF('RC Mastery Check+Question type'!DR48="", "", 'RC Mastery Check+Question type'!DR48)</f>
        <is>
          <t/>
        </is>
      </c>
      <c r="BI45" s="81" t="inlineStr">
        <f aca="false">IF('RC Mastery Check+Question type'!EJ48="", "", 'RC Mastery Check+Question type'!EJ48)</f>
        <is>
          <t/>
        </is>
      </c>
      <c r="BJ45" s="81" t="inlineStr">
        <f aca="false">IF('RC Mastery Check+Question type'!EZ48="", "", 'RC Mastery Check+Question type'!EZ48)</f>
        <is>
          <t/>
        </is>
      </c>
      <c r="BK45" s="0" t="inlineStr">
        <f aca="false">'RF tracking'!C48</f>
        <is>
          <t/>
        </is>
      </c>
      <c r="BL45" s="0" t="inlineStr">
        <f aca="false">'RF tracking'!D48</f>
        <is>
          <t/>
        </is>
      </c>
      <c r="BM45" s="0" t="inlineStr">
        <f aca="false">'RF tracking'!X48</f>
        <is>
          <t/>
        </is>
      </c>
      <c r="BN45" s="0" t="inlineStr">
        <f aca="false">'RF tracking'!Y48</f>
        <is>
          <t/>
        </is>
      </c>
      <c r="BO45" s="82" t="inlineStr">
        <f aca="false">IF('RF tracking'!AQ48="", "", 'RF tracking'!AQ48)</f>
        <is>
          <t/>
        </is>
      </c>
      <c r="BP45" s="82" t="inlineStr">
        <f aca="false">'RC Mastery Check+Question type'!L48</f>
        <is>
          <t/>
        </is>
      </c>
      <c r="BQ45" s="82" t="inlineStr">
        <f aca="false">'RC Mastery Check+Question type'!M48</f>
        <is>
          <t/>
        </is>
      </c>
      <c r="BR45" s="82" t="inlineStr">
        <f aca="false">'RC Mastery Check+Question type'!N48</f>
        <is>
          <t/>
        </is>
      </c>
      <c r="BS45" s="82" t="inlineStr">
        <f aca="false">'RC Mastery Check+Question type'!O48</f>
        <is>
          <t/>
        </is>
      </c>
      <c r="BT45" s="82" t="inlineStr">
        <f aca="false">'RC Mastery Check+Question type'!P48</f>
        <is>
          <t/>
        </is>
      </c>
      <c r="BU45" s="82" t="inlineStr">
        <f aca="false">'RC Mastery Check+Question type'!Q48</f>
        <is>
          <t/>
        </is>
      </c>
      <c r="BV45" s="82" t="inlineStr">
        <f aca="false">'RC Mastery Check+Question type'!R48</f>
        <is>
          <t/>
        </is>
      </c>
      <c r="BW45" s="82" t="inlineStr">
        <f aca="false">'RC Mastery Check+Question type'!S48</f>
        <is>
          <t/>
        </is>
      </c>
      <c r="BX45" s="82" t="inlineStr">
        <f aca="false">'RC Mastery Check+Question type'!T48</f>
        <is>
          <t/>
        </is>
      </c>
      <c r="BY45" s="82" t="inlineStr">
        <f aca="false">'RC Mastery Check+Question type'!U48</f>
        <is>
          <t/>
        </is>
      </c>
      <c r="BZ45" s="82" t="inlineStr">
        <f aca="false">'RC Mastery Check+Question type'!V48</f>
        <is>
          <t/>
        </is>
      </c>
      <c r="CA45" s="82" t="inlineStr">
        <f aca="false">'RC Mastery Check+Question type'!W48</f>
        <is>
          <t/>
        </is>
      </c>
      <c r="CB45" s="82" t="inlineStr">
        <f aca="false">'RC Mastery Check+Question type'!X48</f>
        <is>
          <t/>
        </is>
      </c>
      <c r="CC45" s="83" t="str">
        <f aca="false">'RC Output Item+Section Type'!CC51</f>
        <v> </v>
      </c>
      <c r="CD45" s="83" t="str">
        <f aca="false">'RC Output Item+Section Type'!CD51</f>
        <v> </v>
      </c>
      <c r="CE45" s="83" t="str">
        <f aca="false">'RC Output Item+Section Type'!CE51</f>
        <v> </v>
      </c>
      <c r="CF45" s="83" t="str">
        <f aca="false">'RC Output Item+Section Type'!CF51</f>
        <v> </v>
      </c>
      <c r="CG45" s="83" t="str">
        <f aca="false">'RC Output Item+Section Type'!CG51</f>
        <v> </v>
      </c>
      <c r="CH45" s="83" t="str">
        <f aca="false">'RC Output Item+Section Type'!CH51</f>
        <v> </v>
      </c>
      <c r="CI45" s="83" t="str">
        <f aca="false">'RC Output Item+Section Type'!CI51</f>
        <v> </v>
      </c>
      <c r="CJ45" s="83" t="str">
        <f aca="false">'RC Output Item+Section Type'!CJ51</f>
        <v> </v>
      </c>
      <c r="CK45" s="83" t="str">
        <f aca="false">'RC Output Item+Section Type'!CK51</f>
        <v> </v>
      </c>
      <c r="CL45" s="83" t="str">
        <f aca="false">'RC Output Item+Section Type'!CL51</f>
        <v> </v>
      </c>
      <c r="CM45" s="83" t="str">
        <f aca="false">'RC Output Item+Section Type'!CM51</f>
        <v> </v>
      </c>
      <c r="CN45" s="83" t="str">
        <f aca="false">'RC Output Item+Section Type'!CN51</f>
        <v> </v>
      </c>
      <c r="CO45" s="0" t="inlineStr">
        <f aca="false">IF('S&amp;L'!B49="", "", 'S&amp;L'!B49)</f>
        <is>
          <t/>
        </is>
      </c>
      <c r="CP45" s="0" t="inlineStr">
        <f aca="false">IF('S&amp;L'!C49="", "", 'S&amp;L'!C49)</f>
        <is>
          <t/>
        </is>
      </c>
      <c r="CQ45" s="0" t="inlineStr">
        <f aca="false">IF('S&amp;L'!D49="", "", 'S&amp;L'!D49)</f>
        <is>
          <t/>
        </is>
      </c>
      <c r="CR45" s="0" t="inlineStr">
        <f aca="false">IF('S&amp;L'!E49="", "", 'S&amp;L'!E49)</f>
        <is>
          <t/>
        </is>
      </c>
      <c r="CS45" s="0" t="inlineStr">
        <f aca="false">IF('S&amp;L'!F49="", "", 'S&amp;L'!F49)</f>
        <is>
          <t/>
        </is>
      </c>
      <c r="CT45" s="0" t="inlineStr">
        <f aca="false">IF('S&amp;L'!H49="", "", 'S&amp;L'!H49)</f>
        <is>
          <t/>
        </is>
      </c>
      <c r="CU45" s="0" t="inlineStr">
        <f aca="false">IF('S&amp;L'!I49="", "", 'S&amp;L'!I49)</f>
        <is>
          <t/>
        </is>
      </c>
      <c r="CV45" s="0" t="inlineStr">
        <f aca="false">IF('S&amp;L'!J49="", "", 'S&amp;L'!J49)</f>
        <is>
          <t/>
        </is>
      </c>
      <c r="CW45" s="0" t="inlineStr">
        <f aca="false">IF('S&amp;L'!K49="", "", 'S&amp;L'!K49)</f>
        <is>
          <t/>
        </is>
      </c>
      <c r="CX45" s="0" t="inlineStr">
        <f aca="false">IF('S&amp;L'!L49="", "", 'S&amp;L'!L49)</f>
        <is>
          <t/>
        </is>
      </c>
      <c r="CY45" s="0" t="inlineStr">
        <f aca="false">IF('S&amp;L'!N49="", "", 'S&amp;L'!N49)</f>
        <is>
          <t/>
        </is>
      </c>
      <c r="CZ45" s="0" t="inlineStr">
        <f aca="false">IF('S&amp;L'!O49="", "", 'S&amp;L'!O49)</f>
        <is>
          <t/>
        </is>
      </c>
      <c r="DA45" s="0" t="inlineStr">
        <f aca="false">IF('S&amp;L'!P49="", "", 'S&amp;L'!P49)</f>
        <is>
          <t/>
        </is>
      </c>
      <c r="DB45" s="0" t="inlineStr">
        <f aca="false">IF('S&amp;L'!Q49="", "", 'S&amp;L'!Q49)</f>
        <is>
          <t/>
        </is>
      </c>
      <c r="DC45" s="0" t="inlineStr">
        <f aca="false">IF('S&amp;L'!R49="", "", 'S&amp;L'!R49)</f>
        <is>
          <t/>
        </is>
      </c>
      <c r="DD45" s="82" t="inlineStr">
        <f aca="false">IF('Math Scores'!E52="","",'Math Scores'!E52)</f>
        <is>
          <t/>
        </is>
      </c>
      <c r="DE45" s="84" t="inlineStr">
        <f aca="false">IF('Cover Sheet'!V48="","",'Cover Sheet'!V48)</f>
        <is>
          <t/>
        </is>
      </c>
      <c r="DF45" s="84" t="inlineStr">
        <f aca="false">IF('Math Scores'!IE52="", "", 'Math Scores'!IE52)</f>
        <is>
          <t/>
        </is>
      </c>
      <c r="DG45" s="0" t="inlineStr">
        <f aca="false">IF('Math by question type'!C49="", "", 'Math by question type'!C49)</f>
        <is>
          <t/>
        </is>
      </c>
      <c r="DH45" s="84" t="inlineStr">
        <f aca="false">IF('Math by question type'!D49="", "", 'Math by question type'!D49)</f>
        <is>
          <t/>
        </is>
      </c>
      <c r="DI45" s="84" t="inlineStr">
        <f aca="false">IF('Math by question type'!E49="", "", 'Math by question type'!E49)</f>
        <is>
          <t/>
        </is>
      </c>
      <c r="DJ45" s="84" t="inlineStr">
        <f aca="false">IF('Math by question type'!F49="", "", 'Math by question type'!F49)</f>
        <is>
          <t/>
        </is>
      </c>
      <c r="DK45" s="84" t="inlineStr">
        <f aca="false">IF('Math by question type'!G49="", "", 'Math by question type'!G49)</f>
        <is>
          <t/>
        </is>
      </c>
      <c r="DL45" s="84" t="inlineStr">
        <f aca="false">IF('Math by question type'!H49="", "", 'Math by question type'!H49)</f>
        <is>
          <t/>
        </is>
      </c>
      <c r="DM45" s="84" t="inlineStr">
        <f aca="false">IF('Math by question type'!I49="", "", 'Math by question type'!I49)</f>
        <is>
          <t/>
        </is>
      </c>
      <c r="DN45" s="84" t="inlineStr">
        <f aca="false">IF('Math by question type'!J49="", "", 'Math by question type'!J49)</f>
        <is>
          <t/>
        </is>
      </c>
      <c r="DO45" s="84" t="inlineStr">
        <f aca="false">IF('Math by question type'!K49="", "", 'Math by question type'!K49)</f>
        <is>
          <t/>
        </is>
      </c>
      <c r="DP45" s="84" t="inlineStr">
        <f aca="false">IF('Math by question type'!L49="", "", 'Math by question type'!L49)</f>
        <is>
          <t/>
        </is>
      </c>
      <c r="DQ45" s="84" t="inlineStr">
        <f aca="false">IF('Math by question type'!M49="", "", 'Math by question type'!M49)</f>
        <is>
          <t/>
        </is>
      </c>
      <c r="DR45" s="84" t="inlineStr">
        <f aca="false">IF('Math by question type'!N49="", "", 'Math by question type'!N49)</f>
        <is>
          <t/>
        </is>
      </c>
      <c r="DS45" s="84" t="inlineStr">
        <f aca="false">IF('Math by question type'!O49="", "", 'Math by question type'!O49)</f>
        <is>
          <t/>
        </is>
      </c>
      <c r="DT45" s="84" t="inlineStr">
        <f aca="false">IF('Math by question type'!P49="", "", 'Math by question type'!P49)</f>
        <is>
          <t/>
        </is>
      </c>
      <c r="DU45" s="84" t="inlineStr">
        <f aca="false">IF('Math by question type'!Q49="", "", 'Math by question type'!Q49)</f>
        <is>
          <t/>
        </is>
      </c>
      <c r="DV45" s="84" t="inlineStr">
        <f aca="false">IF('Math by question type'!R49&lt;&gt;"",'Math by question type'!R49,'Math by question type'!U49)</f>
        <is>
          <t/>
        </is>
      </c>
      <c r="DW45" s="84" t="inlineStr">
        <f aca="false">IF('Math by question type'!S49&lt;&gt;"",'Math by question type'!S49,'Math by question type'!V49)</f>
        <is>
          <t/>
        </is>
      </c>
      <c r="DX45" s="84" t="inlineStr">
        <f aca="false">IF('Math by question type'!T49&lt;&gt;"",'Math by question type'!T49,'Math by question type'!W49)</f>
        <is>
          <t/>
        </is>
      </c>
      <c r="DY45" s="84" t="inlineStr">
        <f aca="false">IF('Math by question type'!X49&lt;&gt;"",'Math by question type'!X49,'Math by question type'!AA49)</f>
        <is>
          <t/>
        </is>
      </c>
      <c r="DZ45" s="84" t="inlineStr">
        <f aca="false">IF('Math by question type'!Y49&lt;&gt;"",'Math by question type'!Y49,'Math by question type'!AB49)</f>
        <is>
          <t/>
        </is>
      </c>
      <c r="EA45" s="84" t="inlineStr">
        <f aca="false">IF('Math by question type'!Z49&lt;&gt;"",'Math by question type'!Z49,'Math by question type'!AC49)</f>
        <is>
          <t/>
        </is>
      </c>
      <c r="EB45" s="84" t="inlineStr">
        <f aca="false">IF('Math Output by domain'!E49="", "", 'Math Output by domain'!E49)</f>
        <is>
          <t/>
        </is>
      </c>
      <c r="EC45" s="84" t="inlineStr">
        <f aca="false">IF('Math Output by domain'!F49="", "", 'Math Output by domain'!F49)</f>
        <is>
          <t/>
        </is>
      </c>
      <c r="ED45" s="84" t="inlineStr">
        <f aca="false">IF('Math Output by domain'!G49="", "", 'Math Output by domain'!G49)</f>
        <is>
          <t/>
        </is>
      </c>
      <c r="EE45" s="84" t="inlineStr">
        <f aca="false">IF('Math Output by domain'!H49="", "", 'Math Output by domain'!H49)</f>
        <is>
          <t/>
        </is>
      </c>
      <c r="EF45" s="84" t="inlineStr">
        <f aca="false">IF('Math Output by domain'!I49="", "", 'Math Output by domain'!I49)</f>
        <is>
          <t/>
        </is>
      </c>
      <c r="EG45" s="84" t="inlineStr">
        <f aca="false">IF('Math Output by domain'!J49="", "", 'Math Output by domain'!J49)</f>
        <is>
          <t/>
        </is>
      </c>
      <c r="EH45" s="84" t="inlineStr">
        <f aca="false">IF('Math Output by domain'!K49="", "", 'Math Output by domain'!K49)</f>
        <is>
          <t/>
        </is>
      </c>
      <c r="EI45" s="84" t="inlineStr">
        <f aca="false">IF('Math Output by domain'!L49="", "", 'Math Output by domain'!L49)</f>
        <is>
          <t/>
        </is>
      </c>
      <c r="EJ45" s="84" t="inlineStr">
        <f aca="false">IF('Math Output by domain'!M49="", "", 'Math Output by domain'!M49)</f>
        <is>
          <t/>
        </is>
      </c>
      <c r="EK45" s="84" t="inlineStr">
        <f aca="false">IF('Math Output by domain'!N49="", "", 'Math Output by domain'!N49)</f>
        <is>
          <t/>
        </is>
      </c>
      <c r="EL45" s="84" t="inlineStr">
        <f aca="false">IF('Math Output by domain'!O49="", "", 'Math Output by domain'!O49)</f>
        <is>
          <t/>
        </is>
      </c>
      <c r="EM45" s="84" t="inlineStr">
        <f aca="false">IF('Math Output by domain'!P49="", "", 'Math Output by domain'!P49)</f>
        <is>
          <t/>
        </is>
      </c>
      <c r="EN45" s="84" t="inlineStr">
        <f aca="false">IF('Math Output by domain'!Q49="", "", 'Math Output by domain'!Q49)</f>
        <is>
          <t/>
        </is>
      </c>
      <c r="EO45" s="84" t="inlineStr">
        <f aca="false">IF('Math Output by domain'!R49="", "", 'Math Output by domain'!R49)</f>
        <is>
          <t/>
        </is>
      </c>
      <c r="EP45" s="84" t="inlineStr">
        <f aca="false">IF('Math Output by domain'!S49="", "", 'Math Output by domain'!S49)</f>
        <is>
          <t/>
        </is>
      </c>
      <c r="EQ45" s="84" t="inlineStr">
        <f aca="false">IF('Math Output by domain'!T49="", "", 'Math Output by domain'!T49)</f>
        <is>
          <t/>
        </is>
      </c>
      <c r="ER45" s="84" t="inlineStr">
        <f aca="false">IF('Math Output by domain'!U49="", "", 'Math Output by domain'!U49)</f>
        <is>
          <t/>
        </is>
      </c>
      <c r="ES45" s="84" t="inlineStr">
        <f aca="false">IF('Math Output by domain'!V49="", "", 'Math Output by domain'!V49)</f>
        <is>
          <t/>
        </is>
      </c>
      <c r="ET45" s="84" t="inlineStr">
        <f aca="false">IF('Math Output by domain'!W49="", "", 'Math Output by domain'!W49)</f>
        <is>
          <t/>
        </is>
      </c>
      <c r="EU45" s="84" t="inlineStr">
        <f aca="false">IF('Math Output by domain'!X49="", "", 'Math Output by domain'!X49)</f>
        <is>
          <t/>
        </is>
      </c>
      <c r="EV45" s="84" t="inlineStr">
        <f aca="false">IF('Math Output by domain'!Y49="", "", 'Math Output by domain'!Y49)</f>
        <is>
          <t/>
        </is>
      </c>
      <c r="EW45" s="84" t="inlineStr">
        <f aca="false">IF('Math Output by domain'!Z49="", "", 'Math Output by domain'!Z49)</f>
        <is>
          <t/>
        </is>
      </c>
      <c r="EX45" s="84" t="inlineStr">
        <f aca="false">IF('Math Output by domain'!AA49="", "", 'Math Output by domain'!AA49)</f>
        <is>
          <t/>
        </is>
      </c>
      <c r="EY45" s="84" t="inlineStr">
        <f aca="false">IF('Math Output by domain'!AB49="", "", 'Math Output by domain'!AB49)</f>
        <is>
          <t/>
        </is>
      </c>
      <c r="EZ45" s="84" t="inlineStr">
        <f aca="false">IF('Math Output by domain'!AC49="", "", 'Math Output by domain'!AC49)</f>
        <is>
          <t/>
        </is>
      </c>
      <c r="FA45" s="84" t="inlineStr">
        <f aca="false">IF('Math Output by domain'!AD49&lt;&gt;"", 'Math Output by domain'!AD49, 'Math Output by domain'!AH49)</f>
        <is>
          <t/>
        </is>
      </c>
      <c r="FB45" s="84" t="inlineStr">
        <f aca="false">IF('Math Output by domain'!AE49&lt;&gt;"", 'Math Output by domain'!AE49, 'Math Output by domain'!AI49)</f>
        <is>
          <t/>
        </is>
      </c>
      <c r="FC45" s="84" t="inlineStr">
        <f aca="false">IF('Math Output by domain'!AF49&lt;&gt;"", 'Math Output by domain'!AF49, 'Math Output by domain'!AJ49)</f>
        <is>
          <t/>
        </is>
      </c>
      <c r="FD45" s="84" t="inlineStr">
        <f aca="false">IF('Math Output by domain'!AG49="", "", 'Math Output by domain'!AG49)</f>
        <is>
          <t/>
        </is>
      </c>
      <c r="FE45" s="84" t="inlineStr">
        <f aca="false">IF('Math Output by domain'!AK49="", "", 'Math Output by domain'!AK49)</f>
        <is>
          <t/>
        </is>
      </c>
      <c r="FF45" s="84" t="str">
        <f aca="false">IF('Math Output by domain'!AL49&lt;&gt;"",  'Math Output by domain'!AL49, 'Math Output by domain'!AQ49)</f>
        <v/>
      </c>
      <c r="FG45" s="84" t="inlineStr">
        <f aca="false">IF('Math Output by domain'!AM49="", "", 'Math Output by domain'!AM49)</f>
        <is>
          <t/>
        </is>
      </c>
      <c r="FH45" s="84" t="str">
        <f aca="false">IF('Math Output by domain'!AN49&lt;&gt;"",  'Math Output by domain'!AN49, 'Math Output by domain'!AP49)</f>
        <v/>
      </c>
      <c r="FI45" s="84" t="inlineStr">
        <f aca="false">IF('Math Output by domain'!AO49="", "", 'Math Output by domain'!AO49)</f>
        <is>
          <t/>
        </is>
      </c>
    </row>
    <row r="46" customFormat="false" ht="12.75" hidden="false" customHeight="false" outlineLevel="0" collapsed="false">
      <c r="A46" s="77" t="n">
        <f aca="false">'Cover Sheet'!A49</f>
        <v>45</v>
      </c>
      <c r="B46" s="77" t="inlineStr">
        <f aca="false">IF('Cover Sheet'!$AC$13="","",'Cover Sheet'!$AC$13)</f>
        <is>
          <t/>
        </is>
      </c>
      <c r="C46" s="77" t="str">
        <f aca="false">'Cover Sheet'!$AC$1</f>
        <v>Vivek Madinur</v>
      </c>
      <c r="D46" s="77" t="n">
        <f aca="false">'Cover Sheet'!$AE$1</f>
        <v>0</v>
      </c>
      <c r="E46" s="77" t="n">
        <f aca="false">'Cover Sheet'!$AG$1</f>
        <v>0</v>
      </c>
      <c r="F46" s="77" t="n">
        <f aca="false">'Cover Sheet'!$AI$1</f>
        <v>0</v>
      </c>
      <c r="G46" s="77" t="n">
        <f aca="false">'Cover Sheet'!$AK$1</f>
        <v>0</v>
      </c>
      <c r="H46" s="77" t="n">
        <f aca="false">'Cover Sheet'!$AC$3</f>
        <v>0</v>
      </c>
      <c r="I46" s="77" t="n">
        <f aca="false">'Cover Sheet'!$AE$3</f>
        <v>0</v>
      </c>
      <c r="J46" s="77" t="n">
        <f aca="false">'Cover Sheet'!$AG$3</f>
        <v>0</v>
      </c>
      <c r="K46" s="77" t="n">
        <f aca="false">'Cover Sheet'!$AI$3</f>
        <v>0</v>
      </c>
      <c r="L46" s="77" t="n">
        <f aca="false">'Cover Sheet'!$AK$3</f>
        <v>0</v>
      </c>
      <c r="M46" s="77" t="n">
        <f aca="false">'Cover Sheet'!$AC$2</f>
        <v>2014</v>
      </c>
      <c r="N46" s="77" t="n">
        <f aca="false">'Cover Sheet'!$AE$2</f>
        <v>0</v>
      </c>
      <c r="O46" s="77" t="n">
        <f aca="false">'Cover Sheet'!$AG$2</f>
        <v>0</v>
      </c>
      <c r="P46" s="77" t="n">
        <f aca="false">'Cover Sheet'!$AI$2</f>
        <v>0</v>
      </c>
      <c r="Q46" s="77" t="n">
        <f aca="false">'Cover Sheet'!$AK$2</f>
        <v>0</v>
      </c>
      <c r="R46" s="77" t="str">
        <f aca="false">'Cover Sheet'!$AC$5</f>
        <v>Spandana</v>
      </c>
      <c r="S46" s="77" t="str">
        <f aca="false">'Cover Sheet'!$AC$6</f>
        <v>3rd</v>
      </c>
      <c r="T46" s="77" t="str">
        <f aca="false">'Cover Sheet'!$AC$7</f>
        <v>2nd YOI</v>
      </c>
      <c r="U46" s="77" t="str">
        <f aca="false">'Cover Sheet'!$AC$8</f>
        <v>Government School - No Fees</v>
      </c>
      <c r="V46" s="77" t="n">
        <f aca="false">'Cover Sheet'!$AC$9</f>
        <v>0</v>
      </c>
      <c r="W46" s="77" t="inlineStr">
        <f aca="false">IF('Cover Sheet'!$AC$10="","",'Cover Sheet'!$AC$10)</f>
        <is>
          <t/>
        </is>
      </c>
      <c r="X46" s="78" t="inlineStr">
        <f aca="false">IF('Cover Sheet'!$Y49="","",'Cover Sheet'!$Y49)</f>
        <is>
          <t/>
        </is>
      </c>
      <c r="Y46" s="78" t="inlineStr">
        <f aca="false">IF('Cover Sheet'!$Z49="","",'Cover Sheet'!$Z49)</f>
        <is>
          <t/>
        </is>
      </c>
      <c r="Z46" s="77" t="n">
        <f aca="false">'Cover Sheet'!$AC$11</f>
        <v>0</v>
      </c>
      <c r="AA46" s="77" t="str">
        <f aca="false">IF('Cover Sheet'!$AC$12="", "", 'Cover Sheet'!$AC$12)</f>
        <v>Hyderabad</v>
      </c>
      <c r="AB46" s="77" t="inlineStr">
        <f aca="false">IF('Cover Sheet'!$AC$14="","",'Cover Sheet'!$AC$14)</f>
        <is>
          <t/>
        </is>
      </c>
      <c r="AC46" s="77" t="inlineStr">
        <f aca="false">IF('Cover Sheet'!$AC$15="","",'Cover Sheet'!$AC$15)</f>
        <is>
          <t/>
        </is>
      </c>
      <c r="AD46" s="77" t="inlineStr">
        <f aca="false">IF('Cover Sheet'!$AC$17="","",'Cover Sheet'!$AC$17)</f>
        <is>
          <t/>
        </is>
      </c>
      <c r="AE46" s="77" t="str">
        <f aca="false">IF('Cover Sheet'!$AC$4="","",'Cover Sheet'!$AC$4)</f>
        <v>vivek.madinur2014@teachforindia.org</v>
      </c>
      <c r="AF46" s="77" t="inlineStr">
        <f aca="false">IF('Cover Sheet'!$AC$20="","",'Cover Sheet'!$AC$20)</f>
        <is>
          <t/>
        </is>
      </c>
      <c r="AG46" s="77" t="str">
        <f aca="false">IF('Cover Sheet'!$AC$19="","",'Cover Sheet'!$AC$19)</f>
        <v>karthik.rapaka@teachforindia.org</v>
      </c>
      <c r="AH46" s="77" t="inlineStr">
        <f aca="false">IF('Cover Sheet'!B49="", "", 'English Scores- Leveled papers'!B51)</f>
        <is>
          <t/>
        </is>
      </c>
      <c r="AI46" s="77" t="inlineStr">
        <f aca="false">IF('Cover Sheet'!$B49="","",'Cover Sheet'!C49)</f>
        <is>
          <t/>
        </is>
      </c>
      <c r="AJ46" s="77" t="inlineStr">
        <f aca="false">IF('Cover Sheet'!$D49="","",'Cover Sheet'!D49)</f>
        <is>
          <t/>
        </is>
      </c>
      <c r="AK46" s="77" t="inlineStr">
        <f aca="false">IF('Cover Sheet'!E49="","",'Cover Sheet'!E49)</f>
        <is>
          <t/>
        </is>
      </c>
      <c r="AL46" s="77" t="inlineStr">
        <f aca="false">IF('Cover Sheet'!F49="","",'Cover Sheet'!F49)</f>
        <is>
          <t/>
        </is>
      </c>
      <c r="AM46" s="77" t="inlineStr">
        <f aca="false">IF('Cover Sheet'!G49="","",'Cover Sheet'!G49)</f>
        <is>
          <t/>
        </is>
      </c>
      <c r="AN46" s="77" t="inlineStr">
        <f aca="false">IF('Cover Sheet'!H49="","",'Cover Sheet'!H49)</f>
        <is>
          <t/>
        </is>
      </c>
      <c r="AO46" s="77" t="inlineStr">
        <f aca="false">IF('Cover Sheet'!I49="","",'Cover Sheet'!I49)</f>
        <is>
          <t/>
        </is>
      </c>
      <c r="AP46" s="77" t="inlineStr">
        <f aca="false">IF('Cover Sheet'!J49="","",'Cover Sheet'!J49)</f>
        <is>
          <t/>
        </is>
      </c>
      <c r="AQ46" s="77" t="inlineStr">
        <f aca="false">IF('Cover Sheet'!K49="","",'Cover Sheet'!K49)</f>
        <is>
          <t/>
        </is>
      </c>
      <c r="AR46" s="77" t="inlineStr">
        <f aca="false">IF('Cover Sheet'!L49="","",'Cover Sheet'!L49)</f>
        <is>
          <t/>
        </is>
      </c>
      <c r="AS46" s="77" t="inlineStr">
        <f aca="false">IF('Cover Sheet'!M49="","",'Cover Sheet'!M49)</f>
        <is>
          <t/>
        </is>
      </c>
      <c r="AT46" s="77" t="inlineStr">
        <f aca="false">IF('Cover Sheet'!N49="","",'Cover Sheet'!N49)</f>
        <is>
          <t/>
        </is>
      </c>
      <c r="AU46" s="77" t="inlineStr">
        <f aca="false">IF('Cover Sheet'!O49="","",'Cover Sheet'!O49)</f>
        <is>
          <t/>
        </is>
      </c>
      <c r="AV46" s="77" t="inlineStr">
        <f aca="false">IF('Cover Sheet'!P49="","",'Cover Sheet'!P49)</f>
        <is>
          <t/>
        </is>
      </c>
      <c r="AW46" s="77" t="inlineStr">
        <f aca="false">IF('Cover Sheet'!Q49="","",'Cover Sheet'!Q49)</f>
        <is>
          <t/>
        </is>
      </c>
      <c r="AX46" s="77" t="inlineStr">
        <f aca="false">IF('Cover Sheet'!R49="","",'Cover Sheet'!R49)</f>
        <is>
          <t/>
        </is>
      </c>
      <c r="AY46" s="77" t="inlineStr">
        <f aca="false">IF('Cover Sheet'!S49="","",'Cover Sheet'!S49)</f>
        <is>
          <t/>
        </is>
      </c>
      <c r="AZ46" s="79" t="inlineStr">
        <f aca="false">IF('Cover Sheet'!T49="","",'Cover Sheet'!T49)</f>
        <is>
          <t/>
        </is>
      </c>
      <c r="BA46" s="79" t="inlineStr">
        <f aca="false">IF('Cover Sheet'!U49="","",'Cover Sheet'!U49)</f>
        <is>
          <t/>
        </is>
      </c>
      <c r="BB46" s="79" t="inlineStr">
        <f aca="false">IF('Cover Sheet'!V49="","",'Cover Sheet'!V49)</f>
        <is>
          <t/>
        </is>
      </c>
      <c r="BC46" s="79" t="inlineStr">
        <f aca="false">IF('Cover Sheet'!W49="","",'Cover Sheet'!W49)</f>
        <is>
          <t/>
        </is>
      </c>
      <c r="BD46" s="79" t="inlineStr">
        <f aca="false">IF('Cover Sheet'!X49="","",'Cover Sheet'!X49)</f>
        <is>
          <t/>
        </is>
      </c>
      <c r="BE46" s="80" t="inlineStr">
        <f aca="false">'RC Mastery Check+Question type'!I49</f>
        <is>
          <t/>
        </is>
      </c>
      <c r="BF46" s="80" t="inlineStr">
        <f aca="false">'RC Mastery Check+Question type'!J49</f>
        <is>
          <t/>
        </is>
      </c>
      <c r="BG46" s="80" t="inlineStr">
        <f aca="false">'RC Mastery Check+Question type'!K49</f>
        <is>
          <t/>
        </is>
      </c>
      <c r="BH46" s="81" t="inlineStr">
        <f aca="false">IF('RC Mastery Check+Question type'!DR49="", "", 'RC Mastery Check+Question type'!DR49)</f>
        <is>
          <t/>
        </is>
      </c>
      <c r="BI46" s="81" t="inlineStr">
        <f aca="false">IF('RC Mastery Check+Question type'!EJ49="", "", 'RC Mastery Check+Question type'!EJ49)</f>
        <is>
          <t/>
        </is>
      </c>
      <c r="BJ46" s="81" t="inlineStr">
        <f aca="false">IF('RC Mastery Check+Question type'!EZ49="", "", 'RC Mastery Check+Question type'!EZ49)</f>
        <is>
          <t/>
        </is>
      </c>
      <c r="BK46" s="0" t="inlineStr">
        <f aca="false">'RF tracking'!C49</f>
        <is>
          <t/>
        </is>
      </c>
      <c r="BL46" s="0" t="inlineStr">
        <f aca="false">'RF tracking'!D49</f>
        <is>
          <t/>
        </is>
      </c>
      <c r="BM46" s="0" t="inlineStr">
        <f aca="false">'RF tracking'!X49</f>
        <is>
          <t/>
        </is>
      </c>
      <c r="BN46" s="0" t="inlineStr">
        <f aca="false">'RF tracking'!Y49</f>
        <is>
          <t/>
        </is>
      </c>
      <c r="BO46" s="82" t="inlineStr">
        <f aca="false">IF('RF tracking'!AQ49="", "", 'RF tracking'!AQ49)</f>
        <is>
          <t/>
        </is>
      </c>
      <c r="BP46" s="82" t="inlineStr">
        <f aca="false">'RC Mastery Check+Question type'!L49</f>
        <is>
          <t/>
        </is>
      </c>
      <c r="BQ46" s="82" t="inlineStr">
        <f aca="false">'RC Mastery Check+Question type'!M49</f>
        <is>
          <t/>
        </is>
      </c>
      <c r="BR46" s="82" t="inlineStr">
        <f aca="false">'RC Mastery Check+Question type'!N49</f>
        <is>
          <t/>
        </is>
      </c>
      <c r="BS46" s="82" t="inlineStr">
        <f aca="false">'RC Mastery Check+Question type'!O49</f>
        <is>
          <t/>
        </is>
      </c>
      <c r="BT46" s="82" t="inlineStr">
        <f aca="false">'RC Mastery Check+Question type'!P49</f>
        <is>
          <t/>
        </is>
      </c>
      <c r="BU46" s="82" t="inlineStr">
        <f aca="false">'RC Mastery Check+Question type'!Q49</f>
        <is>
          <t/>
        </is>
      </c>
      <c r="BV46" s="82" t="inlineStr">
        <f aca="false">'RC Mastery Check+Question type'!R49</f>
        <is>
          <t/>
        </is>
      </c>
      <c r="BW46" s="82" t="inlineStr">
        <f aca="false">'RC Mastery Check+Question type'!S49</f>
        <is>
          <t/>
        </is>
      </c>
      <c r="BX46" s="82" t="inlineStr">
        <f aca="false">'RC Mastery Check+Question type'!T49</f>
        <is>
          <t/>
        </is>
      </c>
      <c r="BY46" s="82" t="inlineStr">
        <f aca="false">'RC Mastery Check+Question type'!U49</f>
        <is>
          <t/>
        </is>
      </c>
      <c r="BZ46" s="82" t="inlineStr">
        <f aca="false">'RC Mastery Check+Question type'!V49</f>
        <is>
          <t/>
        </is>
      </c>
      <c r="CA46" s="82" t="inlineStr">
        <f aca="false">'RC Mastery Check+Question type'!W49</f>
        <is>
          <t/>
        </is>
      </c>
      <c r="CB46" s="82" t="inlineStr">
        <f aca="false">'RC Mastery Check+Question type'!X49</f>
        <is>
          <t/>
        </is>
      </c>
      <c r="CC46" s="83" t="str">
        <f aca="false">'RC Output Item+Section Type'!CC52</f>
        <v> </v>
      </c>
      <c r="CD46" s="83" t="str">
        <f aca="false">'RC Output Item+Section Type'!CD52</f>
        <v> </v>
      </c>
      <c r="CE46" s="83" t="str">
        <f aca="false">'RC Output Item+Section Type'!CE52</f>
        <v> </v>
      </c>
      <c r="CF46" s="83" t="str">
        <f aca="false">'RC Output Item+Section Type'!CF52</f>
        <v> </v>
      </c>
      <c r="CG46" s="83" t="str">
        <f aca="false">'RC Output Item+Section Type'!CG52</f>
        <v> </v>
      </c>
      <c r="CH46" s="83" t="str">
        <f aca="false">'RC Output Item+Section Type'!CH52</f>
        <v> </v>
      </c>
      <c r="CI46" s="83" t="str">
        <f aca="false">'RC Output Item+Section Type'!CI52</f>
        <v> </v>
      </c>
      <c r="CJ46" s="83" t="str">
        <f aca="false">'RC Output Item+Section Type'!CJ52</f>
        <v> </v>
      </c>
      <c r="CK46" s="83" t="str">
        <f aca="false">'RC Output Item+Section Type'!CK52</f>
        <v> </v>
      </c>
      <c r="CL46" s="83" t="str">
        <f aca="false">'RC Output Item+Section Type'!CL52</f>
        <v> </v>
      </c>
      <c r="CM46" s="83" t="str">
        <f aca="false">'RC Output Item+Section Type'!CM52</f>
        <v> </v>
      </c>
      <c r="CN46" s="83" t="str">
        <f aca="false">'RC Output Item+Section Type'!CN52</f>
        <v> </v>
      </c>
      <c r="CO46" s="0" t="inlineStr">
        <f aca="false">IF('S&amp;L'!B50="", "", 'S&amp;L'!B50)</f>
        <is>
          <t/>
        </is>
      </c>
      <c r="CP46" s="0" t="inlineStr">
        <f aca="false">IF('S&amp;L'!C50="", "", 'S&amp;L'!C50)</f>
        <is>
          <t/>
        </is>
      </c>
      <c r="CQ46" s="0" t="inlineStr">
        <f aca="false">IF('S&amp;L'!D50="", "", 'S&amp;L'!D50)</f>
        <is>
          <t/>
        </is>
      </c>
      <c r="CR46" s="0" t="inlineStr">
        <f aca="false">IF('S&amp;L'!E50="", "", 'S&amp;L'!E50)</f>
        <is>
          <t/>
        </is>
      </c>
      <c r="CS46" s="0" t="inlineStr">
        <f aca="false">IF('S&amp;L'!F50="", "", 'S&amp;L'!F50)</f>
        <is>
          <t/>
        </is>
      </c>
      <c r="CT46" s="0" t="inlineStr">
        <f aca="false">IF('S&amp;L'!H50="", "", 'S&amp;L'!H50)</f>
        <is>
          <t/>
        </is>
      </c>
      <c r="CU46" s="0" t="inlineStr">
        <f aca="false">IF('S&amp;L'!I50="", "", 'S&amp;L'!I50)</f>
        <is>
          <t/>
        </is>
      </c>
      <c r="CV46" s="0" t="inlineStr">
        <f aca="false">IF('S&amp;L'!J50="", "", 'S&amp;L'!J50)</f>
        <is>
          <t/>
        </is>
      </c>
      <c r="CW46" s="0" t="inlineStr">
        <f aca="false">IF('S&amp;L'!K50="", "", 'S&amp;L'!K50)</f>
        <is>
          <t/>
        </is>
      </c>
      <c r="CX46" s="0" t="inlineStr">
        <f aca="false">IF('S&amp;L'!L50="", "", 'S&amp;L'!L50)</f>
        <is>
          <t/>
        </is>
      </c>
      <c r="CY46" s="0" t="inlineStr">
        <f aca="false">IF('S&amp;L'!N50="", "", 'S&amp;L'!N50)</f>
        <is>
          <t/>
        </is>
      </c>
      <c r="CZ46" s="0" t="inlineStr">
        <f aca="false">IF('S&amp;L'!O50="", "", 'S&amp;L'!O50)</f>
        <is>
          <t/>
        </is>
      </c>
      <c r="DA46" s="0" t="inlineStr">
        <f aca="false">IF('S&amp;L'!P50="", "", 'S&amp;L'!P50)</f>
        <is>
          <t/>
        </is>
      </c>
      <c r="DB46" s="0" t="inlineStr">
        <f aca="false">IF('S&amp;L'!Q50="", "", 'S&amp;L'!Q50)</f>
        <is>
          <t/>
        </is>
      </c>
      <c r="DC46" s="0" t="inlineStr">
        <f aca="false">IF('S&amp;L'!R50="", "", 'S&amp;L'!R50)</f>
        <is>
          <t/>
        </is>
      </c>
      <c r="DD46" s="82" t="inlineStr">
        <f aca="false">IF('Math Scores'!E53="","",'Math Scores'!E53)</f>
        <is>
          <t/>
        </is>
      </c>
      <c r="DE46" s="84" t="inlineStr">
        <f aca="false">IF('Cover Sheet'!V49="","",'Cover Sheet'!V49)</f>
        <is>
          <t/>
        </is>
      </c>
      <c r="DF46" s="84" t="inlineStr">
        <f aca="false">IF('Math Scores'!IE53="", "", 'Math Scores'!IE53)</f>
        <is>
          <t/>
        </is>
      </c>
      <c r="DG46" s="0" t="inlineStr">
        <f aca="false">IF('Math by question type'!C50="", "", 'Math by question type'!C50)</f>
        <is>
          <t/>
        </is>
      </c>
      <c r="DH46" s="84" t="inlineStr">
        <f aca="false">IF('Math by question type'!D50="", "", 'Math by question type'!D50)</f>
        <is>
          <t/>
        </is>
      </c>
      <c r="DI46" s="84" t="inlineStr">
        <f aca="false">IF('Math by question type'!E50="", "", 'Math by question type'!E50)</f>
        <is>
          <t/>
        </is>
      </c>
      <c r="DJ46" s="84" t="inlineStr">
        <f aca="false">IF('Math by question type'!F50="", "", 'Math by question type'!F50)</f>
        <is>
          <t/>
        </is>
      </c>
      <c r="DK46" s="84" t="inlineStr">
        <f aca="false">IF('Math by question type'!G50="", "", 'Math by question type'!G50)</f>
        <is>
          <t/>
        </is>
      </c>
      <c r="DL46" s="84" t="inlineStr">
        <f aca="false">IF('Math by question type'!H50="", "", 'Math by question type'!H50)</f>
        <is>
          <t/>
        </is>
      </c>
      <c r="DM46" s="84" t="inlineStr">
        <f aca="false">IF('Math by question type'!I50="", "", 'Math by question type'!I50)</f>
        <is>
          <t/>
        </is>
      </c>
      <c r="DN46" s="84" t="inlineStr">
        <f aca="false">IF('Math by question type'!J50="", "", 'Math by question type'!J50)</f>
        <is>
          <t/>
        </is>
      </c>
      <c r="DO46" s="84" t="inlineStr">
        <f aca="false">IF('Math by question type'!K50="", "", 'Math by question type'!K50)</f>
        <is>
          <t/>
        </is>
      </c>
      <c r="DP46" s="84" t="inlineStr">
        <f aca="false">IF('Math by question type'!L50="", "", 'Math by question type'!L50)</f>
        <is>
          <t/>
        </is>
      </c>
      <c r="DQ46" s="84" t="inlineStr">
        <f aca="false">IF('Math by question type'!M50="", "", 'Math by question type'!M50)</f>
        <is>
          <t/>
        </is>
      </c>
      <c r="DR46" s="84" t="inlineStr">
        <f aca="false">IF('Math by question type'!N50="", "", 'Math by question type'!N50)</f>
        <is>
          <t/>
        </is>
      </c>
      <c r="DS46" s="84" t="inlineStr">
        <f aca="false">IF('Math by question type'!O50="", "", 'Math by question type'!O50)</f>
        <is>
          <t/>
        </is>
      </c>
      <c r="DT46" s="84" t="inlineStr">
        <f aca="false">IF('Math by question type'!P50="", "", 'Math by question type'!P50)</f>
        <is>
          <t/>
        </is>
      </c>
      <c r="DU46" s="84" t="inlineStr">
        <f aca="false">IF('Math by question type'!Q50="", "", 'Math by question type'!Q50)</f>
        <is>
          <t/>
        </is>
      </c>
      <c r="DV46" s="84" t="inlineStr">
        <f aca="false">IF('Math by question type'!R50&lt;&gt;"",'Math by question type'!R50,'Math by question type'!U50)</f>
        <is>
          <t/>
        </is>
      </c>
      <c r="DW46" s="84" t="inlineStr">
        <f aca="false">IF('Math by question type'!S50&lt;&gt;"",'Math by question type'!S50,'Math by question type'!V50)</f>
        <is>
          <t/>
        </is>
      </c>
      <c r="DX46" s="84" t="inlineStr">
        <f aca="false">IF('Math by question type'!T50&lt;&gt;"",'Math by question type'!T50,'Math by question type'!W50)</f>
        <is>
          <t/>
        </is>
      </c>
      <c r="DY46" s="84" t="inlineStr">
        <f aca="false">IF('Math by question type'!X50&lt;&gt;"",'Math by question type'!X50,'Math by question type'!AA50)</f>
        <is>
          <t/>
        </is>
      </c>
      <c r="DZ46" s="84" t="inlineStr">
        <f aca="false">IF('Math by question type'!Y50&lt;&gt;"",'Math by question type'!Y50,'Math by question type'!AB50)</f>
        <is>
          <t/>
        </is>
      </c>
      <c r="EA46" s="84" t="inlineStr">
        <f aca="false">IF('Math by question type'!Z50&lt;&gt;"",'Math by question type'!Z50,'Math by question type'!AC50)</f>
        <is>
          <t/>
        </is>
      </c>
      <c r="EB46" s="84" t="inlineStr">
        <f aca="false">IF('Math Output by domain'!E50="", "", 'Math Output by domain'!E50)</f>
        <is>
          <t/>
        </is>
      </c>
      <c r="EC46" s="84" t="inlineStr">
        <f aca="false">IF('Math Output by domain'!F50="", "", 'Math Output by domain'!F50)</f>
        <is>
          <t/>
        </is>
      </c>
      <c r="ED46" s="84" t="inlineStr">
        <f aca="false">IF('Math Output by domain'!G50="", "", 'Math Output by domain'!G50)</f>
        <is>
          <t/>
        </is>
      </c>
      <c r="EE46" s="84" t="inlineStr">
        <f aca="false">IF('Math Output by domain'!H50="", "", 'Math Output by domain'!H50)</f>
        <is>
          <t/>
        </is>
      </c>
      <c r="EF46" s="84" t="inlineStr">
        <f aca="false">IF('Math Output by domain'!I50="", "", 'Math Output by domain'!I50)</f>
        <is>
          <t/>
        </is>
      </c>
      <c r="EG46" s="84" t="inlineStr">
        <f aca="false">IF('Math Output by domain'!J50="", "", 'Math Output by domain'!J50)</f>
        <is>
          <t/>
        </is>
      </c>
      <c r="EH46" s="84" t="inlineStr">
        <f aca="false">IF('Math Output by domain'!K50="", "", 'Math Output by domain'!K50)</f>
        <is>
          <t/>
        </is>
      </c>
      <c r="EI46" s="84" t="inlineStr">
        <f aca="false">IF('Math Output by domain'!L50="", "", 'Math Output by domain'!L50)</f>
        <is>
          <t/>
        </is>
      </c>
      <c r="EJ46" s="84" t="inlineStr">
        <f aca="false">IF('Math Output by domain'!M50="", "", 'Math Output by domain'!M50)</f>
        <is>
          <t/>
        </is>
      </c>
      <c r="EK46" s="84" t="inlineStr">
        <f aca="false">IF('Math Output by domain'!N50="", "", 'Math Output by domain'!N50)</f>
        <is>
          <t/>
        </is>
      </c>
      <c r="EL46" s="84" t="inlineStr">
        <f aca="false">IF('Math Output by domain'!O50="", "", 'Math Output by domain'!O50)</f>
        <is>
          <t/>
        </is>
      </c>
      <c r="EM46" s="84" t="inlineStr">
        <f aca="false">IF('Math Output by domain'!P50="", "", 'Math Output by domain'!P50)</f>
        <is>
          <t/>
        </is>
      </c>
      <c r="EN46" s="84" t="inlineStr">
        <f aca="false">IF('Math Output by domain'!Q50="", "", 'Math Output by domain'!Q50)</f>
        <is>
          <t/>
        </is>
      </c>
      <c r="EO46" s="84" t="inlineStr">
        <f aca="false">IF('Math Output by domain'!R50="", "", 'Math Output by domain'!R50)</f>
        <is>
          <t/>
        </is>
      </c>
      <c r="EP46" s="84" t="inlineStr">
        <f aca="false">IF('Math Output by domain'!S50="", "", 'Math Output by domain'!S50)</f>
        <is>
          <t/>
        </is>
      </c>
      <c r="EQ46" s="84" t="inlineStr">
        <f aca="false">IF('Math Output by domain'!T50="", "", 'Math Output by domain'!T50)</f>
        <is>
          <t/>
        </is>
      </c>
      <c r="ER46" s="84" t="inlineStr">
        <f aca="false">IF('Math Output by domain'!U50="", "", 'Math Output by domain'!U50)</f>
        <is>
          <t/>
        </is>
      </c>
      <c r="ES46" s="84" t="inlineStr">
        <f aca="false">IF('Math Output by domain'!V50="", "", 'Math Output by domain'!V50)</f>
        <is>
          <t/>
        </is>
      </c>
      <c r="ET46" s="84" t="inlineStr">
        <f aca="false">IF('Math Output by domain'!W50="", "", 'Math Output by domain'!W50)</f>
        <is>
          <t/>
        </is>
      </c>
      <c r="EU46" s="84" t="inlineStr">
        <f aca="false">IF('Math Output by domain'!X50="", "", 'Math Output by domain'!X50)</f>
        <is>
          <t/>
        </is>
      </c>
      <c r="EV46" s="84" t="inlineStr">
        <f aca="false">IF('Math Output by domain'!Y50="", "", 'Math Output by domain'!Y50)</f>
        <is>
          <t/>
        </is>
      </c>
      <c r="EW46" s="84" t="inlineStr">
        <f aca="false">IF('Math Output by domain'!Z50="", "", 'Math Output by domain'!Z50)</f>
        <is>
          <t/>
        </is>
      </c>
      <c r="EX46" s="84" t="inlineStr">
        <f aca="false">IF('Math Output by domain'!AA50="", "", 'Math Output by domain'!AA50)</f>
        <is>
          <t/>
        </is>
      </c>
      <c r="EY46" s="84" t="inlineStr">
        <f aca="false">IF('Math Output by domain'!AB50="", "", 'Math Output by domain'!AB50)</f>
        <is>
          <t/>
        </is>
      </c>
      <c r="EZ46" s="84" t="inlineStr">
        <f aca="false">IF('Math Output by domain'!AC50="", "", 'Math Output by domain'!AC50)</f>
        <is>
          <t/>
        </is>
      </c>
      <c r="FA46" s="84" t="inlineStr">
        <f aca="false">IF('Math Output by domain'!AD50&lt;&gt;"", 'Math Output by domain'!AD50, 'Math Output by domain'!AH50)</f>
        <is>
          <t/>
        </is>
      </c>
      <c r="FB46" s="84" t="inlineStr">
        <f aca="false">IF('Math Output by domain'!AE50&lt;&gt;"", 'Math Output by domain'!AE50, 'Math Output by domain'!AI50)</f>
        <is>
          <t/>
        </is>
      </c>
      <c r="FC46" s="84" t="inlineStr">
        <f aca="false">IF('Math Output by domain'!AF50&lt;&gt;"", 'Math Output by domain'!AF50, 'Math Output by domain'!AJ50)</f>
        <is>
          <t/>
        </is>
      </c>
      <c r="FD46" s="84" t="inlineStr">
        <f aca="false">IF('Math Output by domain'!AG50="", "", 'Math Output by domain'!AG50)</f>
        <is>
          <t/>
        </is>
      </c>
      <c r="FE46" s="84" t="inlineStr">
        <f aca="false">IF('Math Output by domain'!AK50="", "", 'Math Output by domain'!AK50)</f>
        <is>
          <t/>
        </is>
      </c>
      <c r="FF46" s="84" t="str">
        <f aca="false">IF('Math Output by domain'!AL50&lt;&gt;"",  'Math Output by domain'!AL50, 'Math Output by domain'!AQ50)</f>
        <v/>
      </c>
      <c r="FG46" s="84" t="inlineStr">
        <f aca="false">IF('Math Output by domain'!AM50="", "", 'Math Output by domain'!AM50)</f>
        <is>
          <t/>
        </is>
      </c>
      <c r="FH46" s="84" t="str">
        <f aca="false">IF('Math Output by domain'!AN50&lt;&gt;"",  'Math Output by domain'!AN50, 'Math Output by domain'!AP50)</f>
        <v/>
      </c>
      <c r="FI46" s="84" t="inlineStr">
        <f aca="false">IF('Math Output by domain'!AO50="", "", 'Math Output by domain'!AO50)</f>
        <is>
          <t/>
        </is>
      </c>
    </row>
    <row r="47" customFormat="false" ht="12.75" hidden="false" customHeight="false" outlineLevel="0" collapsed="false">
      <c r="A47" s="77" t="n">
        <f aca="false">'Cover Sheet'!A50</f>
        <v>46</v>
      </c>
      <c r="B47" s="77" t="inlineStr">
        <f aca="false">IF('Cover Sheet'!$AC$13="","",'Cover Sheet'!$AC$13)</f>
        <is>
          <t/>
        </is>
      </c>
      <c r="C47" s="77" t="str">
        <f aca="false">'Cover Sheet'!$AC$1</f>
        <v>Vivek Madinur</v>
      </c>
      <c r="D47" s="77" t="n">
        <f aca="false">'Cover Sheet'!$AE$1</f>
        <v>0</v>
      </c>
      <c r="E47" s="77" t="n">
        <f aca="false">'Cover Sheet'!$AG$1</f>
        <v>0</v>
      </c>
      <c r="F47" s="77" t="n">
        <f aca="false">'Cover Sheet'!$AI$1</f>
        <v>0</v>
      </c>
      <c r="G47" s="77" t="n">
        <f aca="false">'Cover Sheet'!$AK$1</f>
        <v>0</v>
      </c>
      <c r="H47" s="77" t="n">
        <f aca="false">'Cover Sheet'!$AC$3</f>
        <v>0</v>
      </c>
      <c r="I47" s="77" t="n">
        <f aca="false">'Cover Sheet'!$AE$3</f>
        <v>0</v>
      </c>
      <c r="J47" s="77" t="n">
        <f aca="false">'Cover Sheet'!$AG$3</f>
        <v>0</v>
      </c>
      <c r="K47" s="77" t="n">
        <f aca="false">'Cover Sheet'!$AI$3</f>
        <v>0</v>
      </c>
      <c r="L47" s="77" t="n">
        <f aca="false">'Cover Sheet'!$AK$3</f>
        <v>0</v>
      </c>
      <c r="M47" s="77" t="n">
        <f aca="false">'Cover Sheet'!$AC$2</f>
        <v>2014</v>
      </c>
      <c r="N47" s="77" t="n">
        <f aca="false">'Cover Sheet'!$AE$2</f>
        <v>0</v>
      </c>
      <c r="O47" s="77" t="n">
        <f aca="false">'Cover Sheet'!$AG$2</f>
        <v>0</v>
      </c>
      <c r="P47" s="77" t="n">
        <f aca="false">'Cover Sheet'!$AI$2</f>
        <v>0</v>
      </c>
      <c r="Q47" s="77" t="n">
        <f aca="false">'Cover Sheet'!$AK$2</f>
        <v>0</v>
      </c>
      <c r="R47" s="77" t="str">
        <f aca="false">'Cover Sheet'!$AC$5</f>
        <v>Spandana</v>
      </c>
      <c r="S47" s="77" t="str">
        <f aca="false">'Cover Sheet'!$AC$6</f>
        <v>3rd</v>
      </c>
      <c r="T47" s="77" t="str">
        <f aca="false">'Cover Sheet'!$AC$7</f>
        <v>2nd YOI</v>
      </c>
      <c r="U47" s="77" t="str">
        <f aca="false">'Cover Sheet'!$AC$8</f>
        <v>Government School - No Fees</v>
      </c>
      <c r="V47" s="77" t="n">
        <f aca="false">'Cover Sheet'!$AC$9</f>
        <v>0</v>
      </c>
      <c r="W47" s="77" t="inlineStr">
        <f aca="false">IF('Cover Sheet'!$AC$10="","",'Cover Sheet'!$AC$10)</f>
        <is>
          <t/>
        </is>
      </c>
      <c r="X47" s="78" t="inlineStr">
        <f aca="false">IF('Cover Sheet'!$Y50="","",'Cover Sheet'!$Y50)</f>
        <is>
          <t/>
        </is>
      </c>
      <c r="Y47" s="78" t="inlineStr">
        <f aca="false">IF('Cover Sheet'!$Z50="","",'Cover Sheet'!$Z50)</f>
        <is>
          <t/>
        </is>
      </c>
      <c r="Z47" s="77" t="n">
        <f aca="false">'Cover Sheet'!$AC$11</f>
        <v>0</v>
      </c>
      <c r="AA47" s="77" t="str">
        <f aca="false">IF('Cover Sheet'!$AC$12="", "", 'Cover Sheet'!$AC$12)</f>
        <v>Hyderabad</v>
      </c>
      <c r="AB47" s="77" t="inlineStr">
        <f aca="false">IF('Cover Sheet'!$AC$14="","",'Cover Sheet'!$AC$14)</f>
        <is>
          <t/>
        </is>
      </c>
      <c r="AC47" s="77" t="inlineStr">
        <f aca="false">IF('Cover Sheet'!$AC$15="","",'Cover Sheet'!$AC$15)</f>
        <is>
          <t/>
        </is>
      </c>
      <c r="AD47" s="77" t="inlineStr">
        <f aca="false">IF('Cover Sheet'!$AC$17="","",'Cover Sheet'!$AC$17)</f>
        <is>
          <t/>
        </is>
      </c>
      <c r="AE47" s="77" t="str">
        <f aca="false">IF('Cover Sheet'!$AC$4="","",'Cover Sheet'!$AC$4)</f>
        <v>vivek.madinur2014@teachforindia.org</v>
      </c>
      <c r="AF47" s="77" t="inlineStr">
        <f aca="false">IF('Cover Sheet'!$AC$20="","",'Cover Sheet'!$AC$20)</f>
        <is>
          <t/>
        </is>
      </c>
      <c r="AG47" s="77" t="str">
        <f aca="false">IF('Cover Sheet'!$AC$19="","",'Cover Sheet'!$AC$19)</f>
        <v>karthik.rapaka@teachforindia.org</v>
      </c>
      <c r="AH47" s="77" t="inlineStr">
        <f aca="false">IF('Cover Sheet'!B50="", "", 'English Scores- Leveled papers'!B52)</f>
        <is>
          <t/>
        </is>
      </c>
      <c r="AI47" s="77" t="inlineStr">
        <f aca="false">IF('Cover Sheet'!$B50="","",'Cover Sheet'!C50)</f>
        <is>
          <t/>
        </is>
      </c>
      <c r="AJ47" s="77" t="inlineStr">
        <f aca="false">IF('Cover Sheet'!$D50="","",'Cover Sheet'!D50)</f>
        <is>
          <t/>
        </is>
      </c>
      <c r="AK47" s="77" t="inlineStr">
        <f aca="false">IF('Cover Sheet'!E50="","",'Cover Sheet'!E50)</f>
        <is>
          <t/>
        </is>
      </c>
      <c r="AL47" s="77" t="inlineStr">
        <f aca="false">IF('Cover Sheet'!F50="","",'Cover Sheet'!F50)</f>
        <is>
          <t/>
        </is>
      </c>
      <c r="AM47" s="77" t="inlineStr">
        <f aca="false">IF('Cover Sheet'!G50="","",'Cover Sheet'!G50)</f>
        <is>
          <t/>
        </is>
      </c>
      <c r="AN47" s="77" t="inlineStr">
        <f aca="false">IF('Cover Sheet'!H50="","",'Cover Sheet'!H50)</f>
        <is>
          <t/>
        </is>
      </c>
      <c r="AO47" s="77" t="inlineStr">
        <f aca="false">IF('Cover Sheet'!I50="","",'Cover Sheet'!I50)</f>
        <is>
          <t/>
        </is>
      </c>
      <c r="AP47" s="77" t="inlineStr">
        <f aca="false">IF('Cover Sheet'!J50="","",'Cover Sheet'!J50)</f>
        <is>
          <t/>
        </is>
      </c>
      <c r="AQ47" s="77" t="inlineStr">
        <f aca="false">IF('Cover Sheet'!K50="","",'Cover Sheet'!K50)</f>
        <is>
          <t/>
        </is>
      </c>
      <c r="AR47" s="77" t="inlineStr">
        <f aca="false">IF('Cover Sheet'!L50="","",'Cover Sheet'!L50)</f>
        <is>
          <t/>
        </is>
      </c>
      <c r="AS47" s="77" t="inlineStr">
        <f aca="false">IF('Cover Sheet'!M50="","",'Cover Sheet'!M50)</f>
        <is>
          <t/>
        </is>
      </c>
      <c r="AT47" s="77" t="inlineStr">
        <f aca="false">IF('Cover Sheet'!N50="","",'Cover Sheet'!N50)</f>
        <is>
          <t/>
        </is>
      </c>
      <c r="AU47" s="77" t="inlineStr">
        <f aca="false">IF('Cover Sheet'!O50="","",'Cover Sheet'!O50)</f>
        <is>
          <t/>
        </is>
      </c>
      <c r="AV47" s="77" t="inlineStr">
        <f aca="false">IF('Cover Sheet'!P50="","",'Cover Sheet'!P50)</f>
        <is>
          <t/>
        </is>
      </c>
      <c r="AW47" s="77" t="inlineStr">
        <f aca="false">IF('Cover Sheet'!Q50="","",'Cover Sheet'!Q50)</f>
        <is>
          <t/>
        </is>
      </c>
      <c r="AX47" s="77" t="inlineStr">
        <f aca="false">IF('Cover Sheet'!R50="","",'Cover Sheet'!R50)</f>
        <is>
          <t/>
        </is>
      </c>
      <c r="AY47" s="77" t="inlineStr">
        <f aca="false">IF('Cover Sheet'!S50="","",'Cover Sheet'!S50)</f>
        <is>
          <t/>
        </is>
      </c>
      <c r="AZ47" s="79" t="inlineStr">
        <f aca="false">IF('Cover Sheet'!T50="","",'Cover Sheet'!T50)</f>
        <is>
          <t/>
        </is>
      </c>
      <c r="BA47" s="79" t="inlineStr">
        <f aca="false">IF('Cover Sheet'!U50="","",'Cover Sheet'!U50)</f>
        <is>
          <t/>
        </is>
      </c>
      <c r="BB47" s="79" t="inlineStr">
        <f aca="false">IF('Cover Sheet'!V50="","",'Cover Sheet'!V50)</f>
        <is>
          <t/>
        </is>
      </c>
      <c r="BC47" s="79" t="inlineStr">
        <f aca="false">IF('Cover Sheet'!W50="","",'Cover Sheet'!W50)</f>
        <is>
          <t/>
        </is>
      </c>
      <c r="BD47" s="79" t="inlineStr">
        <f aca="false">IF('Cover Sheet'!X50="","",'Cover Sheet'!X50)</f>
        <is>
          <t/>
        </is>
      </c>
      <c r="BE47" s="80" t="inlineStr">
        <f aca="false">'RC Mastery Check+Question type'!I50</f>
        <is>
          <t/>
        </is>
      </c>
      <c r="BF47" s="80" t="inlineStr">
        <f aca="false">'RC Mastery Check+Question type'!J50</f>
        <is>
          <t/>
        </is>
      </c>
      <c r="BG47" s="80" t="inlineStr">
        <f aca="false">'RC Mastery Check+Question type'!K50</f>
        <is>
          <t/>
        </is>
      </c>
      <c r="BH47" s="81" t="inlineStr">
        <f aca="false">IF('RC Mastery Check+Question type'!DR50="", "", 'RC Mastery Check+Question type'!DR50)</f>
        <is>
          <t/>
        </is>
      </c>
      <c r="BI47" s="81" t="inlineStr">
        <f aca="false">IF('RC Mastery Check+Question type'!EJ50="", "", 'RC Mastery Check+Question type'!EJ50)</f>
        <is>
          <t/>
        </is>
      </c>
      <c r="BJ47" s="81" t="inlineStr">
        <f aca="false">IF('RC Mastery Check+Question type'!EZ50="", "", 'RC Mastery Check+Question type'!EZ50)</f>
        <is>
          <t/>
        </is>
      </c>
      <c r="BK47" s="0" t="inlineStr">
        <f aca="false">'RF tracking'!C50</f>
        <is>
          <t/>
        </is>
      </c>
      <c r="BL47" s="0" t="inlineStr">
        <f aca="false">'RF tracking'!D50</f>
        <is>
          <t/>
        </is>
      </c>
      <c r="BM47" s="0" t="inlineStr">
        <f aca="false">'RF tracking'!X50</f>
        <is>
          <t/>
        </is>
      </c>
      <c r="BN47" s="0" t="inlineStr">
        <f aca="false">'RF tracking'!Y50</f>
        <is>
          <t/>
        </is>
      </c>
      <c r="BO47" s="82" t="inlineStr">
        <f aca="false">IF('RF tracking'!AQ50="", "", 'RF tracking'!AQ50)</f>
        <is>
          <t/>
        </is>
      </c>
      <c r="BP47" s="82" t="inlineStr">
        <f aca="false">'RC Mastery Check+Question type'!L50</f>
        <is>
          <t/>
        </is>
      </c>
      <c r="BQ47" s="82" t="inlineStr">
        <f aca="false">'RC Mastery Check+Question type'!M50</f>
        <is>
          <t/>
        </is>
      </c>
      <c r="BR47" s="82" t="inlineStr">
        <f aca="false">'RC Mastery Check+Question type'!N50</f>
        <is>
          <t/>
        </is>
      </c>
      <c r="BS47" s="82" t="inlineStr">
        <f aca="false">'RC Mastery Check+Question type'!O50</f>
        <is>
          <t/>
        </is>
      </c>
      <c r="BT47" s="82" t="inlineStr">
        <f aca="false">'RC Mastery Check+Question type'!P50</f>
        <is>
          <t/>
        </is>
      </c>
      <c r="BU47" s="82" t="inlineStr">
        <f aca="false">'RC Mastery Check+Question type'!Q50</f>
        <is>
          <t/>
        </is>
      </c>
      <c r="BV47" s="82" t="inlineStr">
        <f aca="false">'RC Mastery Check+Question type'!R50</f>
        <is>
          <t/>
        </is>
      </c>
      <c r="BW47" s="82" t="inlineStr">
        <f aca="false">'RC Mastery Check+Question type'!S50</f>
        <is>
          <t/>
        </is>
      </c>
      <c r="BX47" s="82" t="inlineStr">
        <f aca="false">'RC Mastery Check+Question type'!T50</f>
        <is>
          <t/>
        </is>
      </c>
      <c r="BY47" s="82" t="inlineStr">
        <f aca="false">'RC Mastery Check+Question type'!U50</f>
        <is>
          <t/>
        </is>
      </c>
      <c r="BZ47" s="82" t="inlineStr">
        <f aca="false">'RC Mastery Check+Question type'!V50</f>
        <is>
          <t/>
        </is>
      </c>
      <c r="CA47" s="82" t="inlineStr">
        <f aca="false">'RC Mastery Check+Question type'!W50</f>
        <is>
          <t/>
        </is>
      </c>
      <c r="CB47" s="82" t="inlineStr">
        <f aca="false">'RC Mastery Check+Question type'!X50</f>
        <is>
          <t/>
        </is>
      </c>
      <c r="CC47" s="83" t="str">
        <f aca="false">'RC Output Item+Section Type'!CC53</f>
        <v> </v>
      </c>
      <c r="CD47" s="83" t="str">
        <f aca="false">'RC Output Item+Section Type'!CD53</f>
        <v> </v>
      </c>
      <c r="CE47" s="83" t="str">
        <f aca="false">'RC Output Item+Section Type'!CE53</f>
        <v> </v>
      </c>
      <c r="CF47" s="83" t="str">
        <f aca="false">'RC Output Item+Section Type'!CF53</f>
        <v> </v>
      </c>
      <c r="CG47" s="83" t="str">
        <f aca="false">'RC Output Item+Section Type'!CG53</f>
        <v> </v>
      </c>
      <c r="CH47" s="83" t="str">
        <f aca="false">'RC Output Item+Section Type'!CH53</f>
        <v> </v>
      </c>
      <c r="CI47" s="83" t="str">
        <f aca="false">'RC Output Item+Section Type'!CI53</f>
        <v> </v>
      </c>
      <c r="CJ47" s="83" t="str">
        <f aca="false">'RC Output Item+Section Type'!CJ53</f>
        <v> </v>
      </c>
      <c r="CK47" s="83" t="str">
        <f aca="false">'RC Output Item+Section Type'!CK53</f>
        <v> </v>
      </c>
      <c r="CL47" s="83" t="str">
        <f aca="false">'RC Output Item+Section Type'!CL53</f>
        <v> </v>
      </c>
      <c r="CM47" s="83" t="str">
        <f aca="false">'RC Output Item+Section Type'!CM53</f>
        <v> </v>
      </c>
      <c r="CN47" s="83" t="str">
        <f aca="false">'RC Output Item+Section Type'!CN53</f>
        <v> </v>
      </c>
      <c r="CO47" s="0" t="inlineStr">
        <f aca="false">IF('S&amp;L'!B51="", "", 'S&amp;L'!B51)</f>
        <is>
          <t/>
        </is>
      </c>
      <c r="CP47" s="0" t="inlineStr">
        <f aca="false">IF('S&amp;L'!C51="", "", 'S&amp;L'!C51)</f>
        <is>
          <t/>
        </is>
      </c>
      <c r="CQ47" s="0" t="inlineStr">
        <f aca="false">IF('S&amp;L'!D51="", "", 'S&amp;L'!D51)</f>
        <is>
          <t/>
        </is>
      </c>
      <c r="CR47" s="0" t="inlineStr">
        <f aca="false">IF('S&amp;L'!E51="", "", 'S&amp;L'!E51)</f>
        <is>
          <t/>
        </is>
      </c>
      <c r="CS47" s="0" t="inlineStr">
        <f aca="false">IF('S&amp;L'!F51="", "", 'S&amp;L'!F51)</f>
        <is>
          <t/>
        </is>
      </c>
      <c r="CT47" s="0" t="inlineStr">
        <f aca="false">IF('S&amp;L'!H51="", "", 'S&amp;L'!H51)</f>
        <is>
          <t/>
        </is>
      </c>
      <c r="CU47" s="0" t="inlineStr">
        <f aca="false">IF('S&amp;L'!I51="", "", 'S&amp;L'!I51)</f>
        <is>
          <t/>
        </is>
      </c>
      <c r="CV47" s="0" t="inlineStr">
        <f aca="false">IF('S&amp;L'!J51="", "", 'S&amp;L'!J51)</f>
        <is>
          <t/>
        </is>
      </c>
      <c r="CW47" s="0" t="inlineStr">
        <f aca="false">IF('S&amp;L'!K51="", "", 'S&amp;L'!K51)</f>
        <is>
          <t/>
        </is>
      </c>
      <c r="CX47" s="0" t="inlineStr">
        <f aca="false">IF('S&amp;L'!L51="", "", 'S&amp;L'!L51)</f>
        <is>
          <t/>
        </is>
      </c>
      <c r="CY47" s="0" t="inlineStr">
        <f aca="false">IF('S&amp;L'!N51="", "", 'S&amp;L'!N51)</f>
        <is>
          <t/>
        </is>
      </c>
      <c r="CZ47" s="0" t="inlineStr">
        <f aca="false">IF('S&amp;L'!O51="", "", 'S&amp;L'!O51)</f>
        <is>
          <t/>
        </is>
      </c>
      <c r="DA47" s="0" t="inlineStr">
        <f aca="false">IF('S&amp;L'!P51="", "", 'S&amp;L'!P51)</f>
        <is>
          <t/>
        </is>
      </c>
      <c r="DB47" s="0" t="inlineStr">
        <f aca="false">IF('S&amp;L'!Q51="", "", 'S&amp;L'!Q51)</f>
        <is>
          <t/>
        </is>
      </c>
      <c r="DC47" s="0" t="inlineStr">
        <f aca="false">IF('S&amp;L'!R51="", "", 'S&amp;L'!R51)</f>
        <is>
          <t/>
        </is>
      </c>
      <c r="DD47" s="82" t="inlineStr">
        <f aca="false">IF('Math Scores'!E54="","",'Math Scores'!E54)</f>
        <is>
          <t/>
        </is>
      </c>
      <c r="DE47" s="84" t="inlineStr">
        <f aca="false">IF('Cover Sheet'!V50="","",'Cover Sheet'!V50)</f>
        <is>
          <t/>
        </is>
      </c>
      <c r="DF47" s="84" t="inlineStr">
        <f aca="false">IF('Math Scores'!IE54="", "", 'Math Scores'!IE54)</f>
        <is>
          <t/>
        </is>
      </c>
      <c r="DG47" s="0" t="inlineStr">
        <f aca="false">IF('Math by question type'!C51="", "", 'Math by question type'!C51)</f>
        <is>
          <t/>
        </is>
      </c>
      <c r="DH47" s="84" t="inlineStr">
        <f aca="false">IF('Math by question type'!D51="", "", 'Math by question type'!D51)</f>
        <is>
          <t/>
        </is>
      </c>
      <c r="DI47" s="84" t="inlineStr">
        <f aca="false">IF('Math by question type'!E51="", "", 'Math by question type'!E51)</f>
        <is>
          <t/>
        </is>
      </c>
      <c r="DJ47" s="84" t="inlineStr">
        <f aca="false">IF('Math by question type'!F51="", "", 'Math by question type'!F51)</f>
        <is>
          <t/>
        </is>
      </c>
      <c r="DK47" s="84" t="inlineStr">
        <f aca="false">IF('Math by question type'!G51="", "", 'Math by question type'!G51)</f>
        <is>
          <t/>
        </is>
      </c>
      <c r="DL47" s="84" t="inlineStr">
        <f aca="false">IF('Math by question type'!H51="", "", 'Math by question type'!H51)</f>
        <is>
          <t/>
        </is>
      </c>
      <c r="DM47" s="84" t="inlineStr">
        <f aca="false">IF('Math by question type'!I51="", "", 'Math by question type'!I51)</f>
        <is>
          <t/>
        </is>
      </c>
      <c r="DN47" s="84" t="inlineStr">
        <f aca="false">IF('Math by question type'!J51="", "", 'Math by question type'!J51)</f>
        <is>
          <t/>
        </is>
      </c>
      <c r="DO47" s="84" t="inlineStr">
        <f aca="false">IF('Math by question type'!K51="", "", 'Math by question type'!K51)</f>
        <is>
          <t/>
        </is>
      </c>
      <c r="DP47" s="84" t="inlineStr">
        <f aca="false">IF('Math by question type'!L51="", "", 'Math by question type'!L51)</f>
        <is>
          <t/>
        </is>
      </c>
      <c r="DQ47" s="84" t="inlineStr">
        <f aca="false">IF('Math by question type'!M51="", "", 'Math by question type'!M51)</f>
        <is>
          <t/>
        </is>
      </c>
      <c r="DR47" s="84" t="inlineStr">
        <f aca="false">IF('Math by question type'!N51="", "", 'Math by question type'!N51)</f>
        <is>
          <t/>
        </is>
      </c>
      <c r="DS47" s="84" t="inlineStr">
        <f aca="false">IF('Math by question type'!O51="", "", 'Math by question type'!O51)</f>
        <is>
          <t/>
        </is>
      </c>
      <c r="DT47" s="84" t="inlineStr">
        <f aca="false">IF('Math by question type'!P51="", "", 'Math by question type'!P51)</f>
        <is>
          <t/>
        </is>
      </c>
      <c r="DU47" s="84" t="inlineStr">
        <f aca="false">IF('Math by question type'!Q51="", "", 'Math by question type'!Q51)</f>
        <is>
          <t/>
        </is>
      </c>
      <c r="DV47" s="84" t="inlineStr">
        <f aca="false">IF('Math by question type'!R51&lt;&gt;"",'Math by question type'!R51,'Math by question type'!U51)</f>
        <is>
          <t/>
        </is>
      </c>
      <c r="DW47" s="84" t="inlineStr">
        <f aca="false">IF('Math by question type'!S51&lt;&gt;"",'Math by question type'!S51,'Math by question type'!V51)</f>
        <is>
          <t/>
        </is>
      </c>
      <c r="DX47" s="84" t="inlineStr">
        <f aca="false">IF('Math by question type'!T51&lt;&gt;"",'Math by question type'!T51,'Math by question type'!W51)</f>
        <is>
          <t/>
        </is>
      </c>
      <c r="DY47" s="84" t="inlineStr">
        <f aca="false">IF('Math by question type'!X51&lt;&gt;"",'Math by question type'!X51,'Math by question type'!AA51)</f>
        <is>
          <t/>
        </is>
      </c>
      <c r="DZ47" s="84" t="inlineStr">
        <f aca="false">IF('Math by question type'!Y51&lt;&gt;"",'Math by question type'!Y51,'Math by question type'!AB51)</f>
        <is>
          <t/>
        </is>
      </c>
      <c r="EA47" s="84" t="inlineStr">
        <f aca="false">IF('Math by question type'!Z51&lt;&gt;"",'Math by question type'!Z51,'Math by question type'!AC51)</f>
        <is>
          <t/>
        </is>
      </c>
      <c r="EB47" s="84" t="inlineStr">
        <f aca="false">IF('Math Output by domain'!E51="", "", 'Math Output by domain'!E51)</f>
        <is>
          <t/>
        </is>
      </c>
      <c r="EC47" s="84" t="inlineStr">
        <f aca="false">IF('Math Output by domain'!F51="", "", 'Math Output by domain'!F51)</f>
        <is>
          <t/>
        </is>
      </c>
      <c r="ED47" s="84" t="inlineStr">
        <f aca="false">IF('Math Output by domain'!G51="", "", 'Math Output by domain'!G51)</f>
        <is>
          <t/>
        </is>
      </c>
      <c r="EE47" s="84" t="inlineStr">
        <f aca="false">IF('Math Output by domain'!H51="", "", 'Math Output by domain'!H51)</f>
        <is>
          <t/>
        </is>
      </c>
      <c r="EF47" s="84" t="inlineStr">
        <f aca="false">IF('Math Output by domain'!I51="", "", 'Math Output by domain'!I51)</f>
        <is>
          <t/>
        </is>
      </c>
      <c r="EG47" s="84" t="inlineStr">
        <f aca="false">IF('Math Output by domain'!J51="", "", 'Math Output by domain'!J51)</f>
        <is>
          <t/>
        </is>
      </c>
      <c r="EH47" s="84" t="inlineStr">
        <f aca="false">IF('Math Output by domain'!K51="", "", 'Math Output by domain'!K51)</f>
        <is>
          <t/>
        </is>
      </c>
      <c r="EI47" s="84" t="inlineStr">
        <f aca="false">IF('Math Output by domain'!L51="", "", 'Math Output by domain'!L51)</f>
        <is>
          <t/>
        </is>
      </c>
      <c r="EJ47" s="84" t="inlineStr">
        <f aca="false">IF('Math Output by domain'!M51="", "", 'Math Output by domain'!M51)</f>
        <is>
          <t/>
        </is>
      </c>
      <c r="EK47" s="84" t="inlineStr">
        <f aca="false">IF('Math Output by domain'!N51="", "", 'Math Output by domain'!N51)</f>
        <is>
          <t/>
        </is>
      </c>
      <c r="EL47" s="84" t="inlineStr">
        <f aca="false">IF('Math Output by domain'!O51="", "", 'Math Output by domain'!O51)</f>
        <is>
          <t/>
        </is>
      </c>
      <c r="EM47" s="84" t="inlineStr">
        <f aca="false">IF('Math Output by domain'!P51="", "", 'Math Output by domain'!P51)</f>
        <is>
          <t/>
        </is>
      </c>
      <c r="EN47" s="84" t="inlineStr">
        <f aca="false">IF('Math Output by domain'!Q51="", "", 'Math Output by domain'!Q51)</f>
        <is>
          <t/>
        </is>
      </c>
      <c r="EO47" s="84" t="inlineStr">
        <f aca="false">IF('Math Output by domain'!R51="", "", 'Math Output by domain'!R51)</f>
        <is>
          <t/>
        </is>
      </c>
      <c r="EP47" s="84" t="inlineStr">
        <f aca="false">IF('Math Output by domain'!S51="", "", 'Math Output by domain'!S51)</f>
        <is>
          <t/>
        </is>
      </c>
      <c r="EQ47" s="84" t="inlineStr">
        <f aca="false">IF('Math Output by domain'!T51="", "", 'Math Output by domain'!T51)</f>
        <is>
          <t/>
        </is>
      </c>
      <c r="ER47" s="84" t="inlineStr">
        <f aca="false">IF('Math Output by domain'!U51="", "", 'Math Output by domain'!U51)</f>
        <is>
          <t/>
        </is>
      </c>
      <c r="ES47" s="84" t="inlineStr">
        <f aca="false">IF('Math Output by domain'!V51="", "", 'Math Output by domain'!V51)</f>
        <is>
          <t/>
        </is>
      </c>
      <c r="ET47" s="84" t="inlineStr">
        <f aca="false">IF('Math Output by domain'!W51="", "", 'Math Output by domain'!W51)</f>
        <is>
          <t/>
        </is>
      </c>
      <c r="EU47" s="84" t="inlineStr">
        <f aca="false">IF('Math Output by domain'!X51="", "", 'Math Output by domain'!X51)</f>
        <is>
          <t/>
        </is>
      </c>
      <c r="EV47" s="84" t="inlineStr">
        <f aca="false">IF('Math Output by domain'!Y51="", "", 'Math Output by domain'!Y51)</f>
        <is>
          <t/>
        </is>
      </c>
      <c r="EW47" s="84" t="inlineStr">
        <f aca="false">IF('Math Output by domain'!Z51="", "", 'Math Output by domain'!Z51)</f>
        <is>
          <t/>
        </is>
      </c>
      <c r="EX47" s="84" t="inlineStr">
        <f aca="false">IF('Math Output by domain'!AA51="", "", 'Math Output by domain'!AA51)</f>
        <is>
          <t/>
        </is>
      </c>
      <c r="EY47" s="84" t="inlineStr">
        <f aca="false">IF('Math Output by domain'!AB51="", "", 'Math Output by domain'!AB51)</f>
        <is>
          <t/>
        </is>
      </c>
      <c r="EZ47" s="84" t="inlineStr">
        <f aca="false">IF('Math Output by domain'!AC51="", "", 'Math Output by domain'!AC51)</f>
        <is>
          <t/>
        </is>
      </c>
      <c r="FA47" s="84" t="inlineStr">
        <f aca="false">IF('Math Output by domain'!AD51&lt;&gt;"", 'Math Output by domain'!AD51, 'Math Output by domain'!AH51)</f>
        <is>
          <t/>
        </is>
      </c>
      <c r="FB47" s="84" t="inlineStr">
        <f aca="false">IF('Math Output by domain'!AE51&lt;&gt;"", 'Math Output by domain'!AE51, 'Math Output by domain'!AI51)</f>
        <is>
          <t/>
        </is>
      </c>
      <c r="FC47" s="84" t="inlineStr">
        <f aca="false">IF('Math Output by domain'!AF51&lt;&gt;"", 'Math Output by domain'!AF51, 'Math Output by domain'!AJ51)</f>
        <is>
          <t/>
        </is>
      </c>
      <c r="FD47" s="84" t="inlineStr">
        <f aca="false">IF('Math Output by domain'!AG51="", "", 'Math Output by domain'!AG51)</f>
        <is>
          <t/>
        </is>
      </c>
      <c r="FE47" s="84" t="inlineStr">
        <f aca="false">IF('Math Output by domain'!AK51="", "", 'Math Output by domain'!AK51)</f>
        <is>
          <t/>
        </is>
      </c>
      <c r="FF47" s="84" t="str">
        <f aca="false">IF('Math Output by domain'!AL51&lt;&gt;"",  'Math Output by domain'!AL51, 'Math Output by domain'!AQ51)</f>
        <v/>
      </c>
      <c r="FG47" s="84" t="inlineStr">
        <f aca="false">IF('Math Output by domain'!AM51="", "", 'Math Output by domain'!AM51)</f>
        <is>
          <t/>
        </is>
      </c>
      <c r="FH47" s="84" t="str">
        <f aca="false">IF('Math Output by domain'!AN51&lt;&gt;"",  'Math Output by domain'!AN51, 'Math Output by domain'!AP51)</f>
        <v/>
      </c>
      <c r="FI47" s="84" t="inlineStr">
        <f aca="false">IF('Math Output by domain'!AO51="", "", 'Math Output by domain'!AO51)</f>
        <is>
          <t/>
        </is>
      </c>
    </row>
    <row r="48" customFormat="false" ht="12.75" hidden="false" customHeight="false" outlineLevel="0" collapsed="false">
      <c r="A48" s="77" t="n">
        <f aca="false">'Cover Sheet'!A51</f>
        <v>47</v>
      </c>
      <c r="B48" s="77" t="inlineStr">
        <f aca="false">IF('Cover Sheet'!$AC$13="","",'Cover Sheet'!$AC$13)</f>
        <is>
          <t/>
        </is>
      </c>
      <c r="C48" s="77" t="str">
        <f aca="false">'Cover Sheet'!$AC$1</f>
        <v>Vivek Madinur</v>
      </c>
      <c r="D48" s="77" t="n">
        <f aca="false">'Cover Sheet'!$AE$1</f>
        <v>0</v>
      </c>
      <c r="E48" s="77" t="n">
        <f aca="false">'Cover Sheet'!$AG$1</f>
        <v>0</v>
      </c>
      <c r="F48" s="77" t="n">
        <f aca="false">'Cover Sheet'!$AI$1</f>
        <v>0</v>
      </c>
      <c r="G48" s="77" t="n">
        <f aca="false">'Cover Sheet'!$AK$1</f>
        <v>0</v>
      </c>
      <c r="H48" s="77" t="n">
        <f aca="false">'Cover Sheet'!$AC$3</f>
        <v>0</v>
      </c>
      <c r="I48" s="77" t="n">
        <f aca="false">'Cover Sheet'!$AE$3</f>
        <v>0</v>
      </c>
      <c r="J48" s="77" t="n">
        <f aca="false">'Cover Sheet'!$AG$3</f>
        <v>0</v>
      </c>
      <c r="K48" s="77" t="n">
        <f aca="false">'Cover Sheet'!$AI$3</f>
        <v>0</v>
      </c>
      <c r="L48" s="77" t="n">
        <f aca="false">'Cover Sheet'!$AK$3</f>
        <v>0</v>
      </c>
      <c r="M48" s="77" t="n">
        <f aca="false">'Cover Sheet'!$AC$2</f>
        <v>2014</v>
      </c>
      <c r="N48" s="77" t="n">
        <f aca="false">'Cover Sheet'!$AE$2</f>
        <v>0</v>
      </c>
      <c r="O48" s="77" t="n">
        <f aca="false">'Cover Sheet'!$AG$2</f>
        <v>0</v>
      </c>
      <c r="P48" s="77" t="n">
        <f aca="false">'Cover Sheet'!$AI$2</f>
        <v>0</v>
      </c>
      <c r="Q48" s="77" t="n">
        <f aca="false">'Cover Sheet'!$AK$2</f>
        <v>0</v>
      </c>
      <c r="R48" s="77" t="str">
        <f aca="false">'Cover Sheet'!$AC$5</f>
        <v>Spandana</v>
      </c>
      <c r="S48" s="77" t="str">
        <f aca="false">'Cover Sheet'!$AC$6</f>
        <v>3rd</v>
      </c>
      <c r="T48" s="77" t="str">
        <f aca="false">'Cover Sheet'!$AC$7</f>
        <v>2nd YOI</v>
      </c>
      <c r="U48" s="77" t="str">
        <f aca="false">'Cover Sheet'!$AC$8</f>
        <v>Government School - No Fees</v>
      </c>
      <c r="V48" s="77" t="n">
        <f aca="false">'Cover Sheet'!$AC$9</f>
        <v>0</v>
      </c>
      <c r="W48" s="77" t="inlineStr">
        <f aca="false">IF('Cover Sheet'!$AC$10="","",'Cover Sheet'!$AC$10)</f>
        <is>
          <t/>
        </is>
      </c>
      <c r="X48" s="78" t="inlineStr">
        <f aca="false">IF('Cover Sheet'!$Y51="","",'Cover Sheet'!$Y51)</f>
        <is>
          <t/>
        </is>
      </c>
      <c r="Y48" s="78" t="inlineStr">
        <f aca="false">IF('Cover Sheet'!$Z51="","",'Cover Sheet'!$Z51)</f>
        <is>
          <t/>
        </is>
      </c>
      <c r="Z48" s="77" t="n">
        <f aca="false">'Cover Sheet'!$AC$11</f>
        <v>0</v>
      </c>
      <c r="AA48" s="77" t="str">
        <f aca="false">IF('Cover Sheet'!$AC$12="", "", 'Cover Sheet'!$AC$12)</f>
        <v>Hyderabad</v>
      </c>
      <c r="AB48" s="77" t="inlineStr">
        <f aca="false">IF('Cover Sheet'!$AC$14="","",'Cover Sheet'!$AC$14)</f>
        <is>
          <t/>
        </is>
      </c>
      <c r="AC48" s="77" t="inlineStr">
        <f aca="false">IF('Cover Sheet'!$AC$15="","",'Cover Sheet'!$AC$15)</f>
        <is>
          <t/>
        </is>
      </c>
      <c r="AD48" s="77" t="inlineStr">
        <f aca="false">IF('Cover Sheet'!$AC$17="","",'Cover Sheet'!$AC$17)</f>
        <is>
          <t/>
        </is>
      </c>
      <c r="AE48" s="77" t="str">
        <f aca="false">IF('Cover Sheet'!$AC$4="","",'Cover Sheet'!$AC$4)</f>
        <v>vivek.madinur2014@teachforindia.org</v>
      </c>
      <c r="AF48" s="77" t="inlineStr">
        <f aca="false">IF('Cover Sheet'!$AC$20="","",'Cover Sheet'!$AC$20)</f>
        <is>
          <t/>
        </is>
      </c>
      <c r="AG48" s="77" t="str">
        <f aca="false">IF('Cover Sheet'!$AC$19="","",'Cover Sheet'!$AC$19)</f>
        <v>karthik.rapaka@teachforindia.org</v>
      </c>
      <c r="AH48" s="77" t="inlineStr">
        <f aca="false">IF('Cover Sheet'!B51="", "", 'English Scores- Leveled papers'!B53)</f>
        <is>
          <t/>
        </is>
      </c>
      <c r="AI48" s="77" t="inlineStr">
        <f aca="false">IF('Cover Sheet'!$B51="","",'Cover Sheet'!C51)</f>
        <is>
          <t/>
        </is>
      </c>
      <c r="AJ48" s="77" t="inlineStr">
        <f aca="false">IF('Cover Sheet'!$D51="","",'Cover Sheet'!D51)</f>
        <is>
          <t/>
        </is>
      </c>
      <c r="AK48" s="77" t="inlineStr">
        <f aca="false">IF('Cover Sheet'!E51="","",'Cover Sheet'!E51)</f>
        <is>
          <t/>
        </is>
      </c>
      <c r="AL48" s="77" t="inlineStr">
        <f aca="false">IF('Cover Sheet'!F51="","",'Cover Sheet'!F51)</f>
        <is>
          <t/>
        </is>
      </c>
      <c r="AM48" s="77" t="inlineStr">
        <f aca="false">IF('Cover Sheet'!G51="","",'Cover Sheet'!G51)</f>
        <is>
          <t/>
        </is>
      </c>
      <c r="AN48" s="77" t="inlineStr">
        <f aca="false">IF('Cover Sheet'!H51="","",'Cover Sheet'!H51)</f>
        <is>
          <t/>
        </is>
      </c>
      <c r="AO48" s="77" t="inlineStr">
        <f aca="false">IF('Cover Sheet'!I51="","",'Cover Sheet'!I51)</f>
        <is>
          <t/>
        </is>
      </c>
      <c r="AP48" s="77" t="inlineStr">
        <f aca="false">IF('Cover Sheet'!J51="","",'Cover Sheet'!J51)</f>
        <is>
          <t/>
        </is>
      </c>
      <c r="AQ48" s="77" t="inlineStr">
        <f aca="false">IF('Cover Sheet'!K51="","",'Cover Sheet'!K51)</f>
        <is>
          <t/>
        </is>
      </c>
      <c r="AR48" s="77" t="inlineStr">
        <f aca="false">IF('Cover Sheet'!L51="","",'Cover Sheet'!L51)</f>
        <is>
          <t/>
        </is>
      </c>
      <c r="AS48" s="77" t="inlineStr">
        <f aca="false">IF('Cover Sheet'!M51="","",'Cover Sheet'!M51)</f>
        <is>
          <t/>
        </is>
      </c>
      <c r="AT48" s="77" t="inlineStr">
        <f aca="false">IF('Cover Sheet'!N51="","",'Cover Sheet'!N51)</f>
        <is>
          <t/>
        </is>
      </c>
      <c r="AU48" s="77" t="inlineStr">
        <f aca="false">IF('Cover Sheet'!O51="","",'Cover Sheet'!O51)</f>
        <is>
          <t/>
        </is>
      </c>
      <c r="AV48" s="77" t="inlineStr">
        <f aca="false">IF('Cover Sheet'!P51="","",'Cover Sheet'!P51)</f>
        <is>
          <t/>
        </is>
      </c>
      <c r="AW48" s="77" t="inlineStr">
        <f aca="false">IF('Cover Sheet'!Q51="","",'Cover Sheet'!Q51)</f>
        <is>
          <t/>
        </is>
      </c>
      <c r="AX48" s="77" t="inlineStr">
        <f aca="false">IF('Cover Sheet'!R51="","",'Cover Sheet'!R51)</f>
        <is>
          <t/>
        </is>
      </c>
      <c r="AY48" s="77" t="inlineStr">
        <f aca="false">IF('Cover Sheet'!S51="","",'Cover Sheet'!S51)</f>
        <is>
          <t/>
        </is>
      </c>
      <c r="AZ48" s="79" t="inlineStr">
        <f aca="false">IF('Cover Sheet'!T51="","",'Cover Sheet'!T51)</f>
        <is>
          <t/>
        </is>
      </c>
      <c r="BA48" s="79" t="inlineStr">
        <f aca="false">IF('Cover Sheet'!U51="","",'Cover Sheet'!U51)</f>
        <is>
          <t/>
        </is>
      </c>
      <c r="BB48" s="79" t="inlineStr">
        <f aca="false">IF('Cover Sheet'!V51="","",'Cover Sheet'!V51)</f>
        <is>
          <t/>
        </is>
      </c>
      <c r="BC48" s="79" t="inlineStr">
        <f aca="false">IF('Cover Sheet'!W51="","",'Cover Sheet'!W51)</f>
        <is>
          <t/>
        </is>
      </c>
      <c r="BD48" s="79" t="inlineStr">
        <f aca="false">IF('Cover Sheet'!X51="","",'Cover Sheet'!X51)</f>
        <is>
          <t/>
        </is>
      </c>
      <c r="BE48" s="80" t="inlineStr">
        <f aca="false">'RC Mastery Check+Question type'!I51</f>
        <is>
          <t/>
        </is>
      </c>
      <c r="BF48" s="80" t="inlineStr">
        <f aca="false">'RC Mastery Check+Question type'!J51</f>
        <is>
          <t/>
        </is>
      </c>
      <c r="BG48" s="80" t="inlineStr">
        <f aca="false">'RC Mastery Check+Question type'!K51</f>
        <is>
          <t/>
        </is>
      </c>
      <c r="BH48" s="81" t="inlineStr">
        <f aca="false">IF('RC Mastery Check+Question type'!DR51="", "", 'RC Mastery Check+Question type'!DR51)</f>
        <is>
          <t/>
        </is>
      </c>
      <c r="BI48" s="81" t="inlineStr">
        <f aca="false">IF('RC Mastery Check+Question type'!EJ51="", "", 'RC Mastery Check+Question type'!EJ51)</f>
        <is>
          <t/>
        </is>
      </c>
      <c r="BJ48" s="81" t="inlineStr">
        <f aca="false">IF('RC Mastery Check+Question type'!EZ51="", "", 'RC Mastery Check+Question type'!EZ51)</f>
        <is>
          <t/>
        </is>
      </c>
      <c r="BK48" s="0" t="inlineStr">
        <f aca="false">'RF tracking'!C51</f>
        <is>
          <t/>
        </is>
      </c>
      <c r="BL48" s="0" t="inlineStr">
        <f aca="false">'RF tracking'!D51</f>
        <is>
          <t/>
        </is>
      </c>
      <c r="BM48" s="0" t="inlineStr">
        <f aca="false">'RF tracking'!X51</f>
        <is>
          <t/>
        </is>
      </c>
      <c r="BN48" s="0" t="inlineStr">
        <f aca="false">'RF tracking'!Y51</f>
        <is>
          <t/>
        </is>
      </c>
      <c r="BO48" s="82" t="inlineStr">
        <f aca="false">IF('RF tracking'!AQ51="", "", 'RF tracking'!AQ51)</f>
        <is>
          <t/>
        </is>
      </c>
      <c r="BP48" s="82" t="inlineStr">
        <f aca="false">'RC Mastery Check+Question type'!L51</f>
        <is>
          <t/>
        </is>
      </c>
      <c r="BQ48" s="82" t="inlineStr">
        <f aca="false">'RC Mastery Check+Question type'!M51</f>
        <is>
          <t/>
        </is>
      </c>
      <c r="BR48" s="82" t="inlineStr">
        <f aca="false">'RC Mastery Check+Question type'!N51</f>
        <is>
          <t/>
        </is>
      </c>
      <c r="BS48" s="82" t="inlineStr">
        <f aca="false">'RC Mastery Check+Question type'!O51</f>
        <is>
          <t/>
        </is>
      </c>
      <c r="BT48" s="82" t="inlineStr">
        <f aca="false">'RC Mastery Check+Question type'!P51</f>
        <is>
          <t/>
        </is>
      </c>
      <c r="BU48" s="82" t="inlineStr">
        <f aca="false">'RC Mastery Check+Question type'!Q51</f>
        <is>
          <t/>
        </is>
      </c>
      <c r="BV48" s="82" t="inlineStr">
        <f aca="false">'RC Mastery Check+Question type'!R51</f>
        <is>
          <t/>
        </is>
      </c>
      <c r="BW48" s="82" t="inlineStr">
        <f aca="false">'RC Mastery Check+Question type'!S51</f>
        <is>
          <t/>
        </is>
      </c>
      <c r="BX48" s="82" t="inlineStr">
        <f aca="false">'RC Mastery Check+Question type'!T51</f>
        <is>
          <t/>
        </is>
      </c>
      <c r="BY48" s="82" t="inlineStr">
        <f aca="false">'RC Mastery Check+Question type'!U51</f>
        <is>
          <t/>
        </is>
      </c>
      <c r="BZ48" s="82" t="inlineStr">
        <f aca="false">'RC Mastery Check+Question type'!V51</f>
        <is>
          <t/>
        </is>
      </c>
      <c r="CA48" s="82" t="inlineStr">
        <f aca="false">'RC Mastery Check+Question type'!W51</f>
        <is>
          <t/>
        </is>
      </c>
      <c r="CB48" s="82" t="inlineStr">
        <f aca="false">'RC Mastery Check+Question type'!X51</f>
        <is>
          <t/>
        </is>
      </c>
      <c r="CC48" s="83" t="str">
        <f aca="false">'RC Output Item+Section Type'!CC54</f>
        <v> </v>
      </c>
      <c r="CD48" s="83" t="str">
        <f aca="false">'RC Output Item+Section Type'!CD54</f>
        <v> </v>
      </c>
      <c r="CE48" s="83" t="str">
        <f aca="false">'RC Output Item+Section Type'!CE54</f>
        <v> </v>
      </c>
      <c r="CF48" s="83" t="str">
        <f aca="false">'RC Output Item+Section Type'!CF54</f>
        <v> </v>
      </c>
      <c r="CG48" s="83" t="str">
        <f aca="false">'RC Output Item+Section Type'!CG54</f>
        <v> </v>
      </c>
      <c r="CH48" s="83" t="str">
        <f aca="false">'RC Output Item+Section Type'!CH54</f>
        <v> </v>
      </c>
      <c r="CI48" s="83" t="str">
        <f aca="false">'RC Output Item+Section Type'!CI54</f>
        <v> </v>
      </c>
      <c r="CJ48" s="83" t="str">
        <f aca="false">'RC Output Item+Section Type'!CJ54</f>
        <v> </v>
      </c>
      <c r="CK48" s="83" t="str">
        <f aca="false">'RC Output Item+Section Type'!CK54</f>
        <v> </v>
      </c>
      <c r="CL48" s="83" t="str">
        <f aca="false">'RC Output Item+Section Type'!CL54</f>
        <v> </v>
      </c>
      <c r="CM48" s="83" t="str">
        <f aca="false">'RC Output Item+Section Type'!CM54</f>
        <v> </v>
      </c>
      <c r="CN48" s="83" t="str">
        <f aca="false">'RC Output Item+Section Type'!CN54</f>
        <v> </v>
      </c>
      <c r="CO48" s="0" t="inlineStr">
        <f aca="false">IF('S&amp;L'!B52="", "", 'S&amp;L'!B52)</f>
        <is>
          <t/>
        </is>
      </c>
      <c r="CP48" s="0" t="inlineStr">
        <f aca="false">IF('S&amp;L'!C52="", "", 'S&amp;L'!C52)</f>
        <is>
          <t/>
        </is>
      </c>
      <c r="CQ48" s="0" t="inlineStr">
        <f aca="false">IF('S&amp;L'!D52="", "", 'S&amp;L'!D52)</f>
        <is>
          <t/>
        </is>
      </c>
      <c r="CR48" s="0" t="inlineStr">
        <f aca="false">IF('S&amp;L'!E52="", "", 'S&amp;L'!E52)</f>
        <is>
          <t/>
        </is>
      </c>
      <c r="CS48" s="0" t="inlineStr">
        <f aca="false">IF('S&amp;L'!F52="", "", 'S&amp;L'!F52)</f>
        <is>
          <t/>
        </is>
      </c>
      <c r="CT48" s="0" t="inlineStr">
        <f aca="false">IF('S&amp;L'!H52="", "", 'S&amp;L'!H52)</f>
        <is>
          <t/>
        </is>
      </c>
      <c r="CU48" s="0" t="inlineStr">
        <f aca="false">IF('S&amp;L'!I52="", "", 'S&amp;L'!I52)</f>
        <is>
          <t/>
        </is>
      </c>
      <c r="CV48" s="0" t="inlineStr">
        <f aca="false">IF('S&amp;L'!J52="", "", 'S&amp;L'!J52)</f>
        <is>
          <t/>
        </is>
      </c>
      <c r="CW48" s="0" t="inlineStr">
        <f aca="false">IF('S&amp;L'!K52="", "", 'S&amp;L'!K52)</f>
        <is>
          <t/>
        </is>
      </c>
      <c r="CX48" s="0" t="inlineStr">
        <f aca="false">IF('S&amp;L'!L52="", "", 'S&amp;L'!L52)</f>
        <is>
          <t/>
        </is>
      </c>
      <c r="CY48" s="0" t="inlineStr">
        <f aca="false">IF('S&amp;L'!N52="", "", 'S&amp;L'!N52)</f>
        <is>
          <t/>
        </is>
      </c>
      <c r="CZ48" s="0" t="inlineStr">
        <f aca="false">IF('S&amp;L'!O52="", "", 'S&amp;L'!O52)</f>
        <is>
          <t/>
        </is>
      </c>
      <c r="DA48" s="0" t="inlineStr">
        <f aca="false">IF('S&amp;L'!P52="", "", 'S&amp;L'!P52)</f>
        <is>
          <t/>
        </is>
      </c>
      <c r="DB48" s="0" t="inlineStr">
        <f aca="false">IF('S&amp;L'!Q52="", "", 'S&amp;L'!Q52)</f>
        <is>
          <t/>
        </is>
      </c>
      <c r="DC48" s="0" t="inlineStr">
        <f aca="false">IF('S&amp;L'!R52="", "", 'S&amp;L'!R52)</f>
        <is>
          <t/>
        </is>
      </c>
      <c r="DD48" s="82" t="inlineStr">
        <f aca="false">IF('Math Scores'!E55="","",'Math Scores'!E55)</f>
        <is>
          <t/>
        </is>
      </c>
      <c r="DE48" s="84" t="inlineStr">
        <f aca="false">IF('Cover Sheet'!V51="","",'Cover Sheet'!V51)</f>
        <is>
          <t/>
        </is>
      </c>
      <c r="DF48" s="84" t="inlineStr">
        <f aca="false">IF('Math Scores'!IE55="", "", 'Math Scores'!IE55)</f>
        <is>
          <t/>
        </is>
      </c>
      <c r="DG48" s="0" t="inlineStr">
        <f aca="false">IF('Math by question type'!C52="", "", 'Math by question type'!C52)</f>
        <is>
          <t/>
        </is>
      </c>
      <c r="DH48" s="84" t="inlineStr">
        <f aca="false">IF('Math by question type'!D52="", "", 'Math by question type'!D52)</f>
        <is>
          <t/>
        </is>
      </c>
      <c r="DI48" s="84" t="inlineStr">
        <f aca="false">IF('Math by question type'!E52="", "", 'Math by question type'!E52)</f>
        <is>
          <t/>
        </is>
      </c>
      <c r="DJ48" s="84" t="inlineStr">
        <f aca="false">IF('Math by question type'!F52="", "", 'Math by question type'!F52)</f>
        <is>
          <t/>
        </is>
      </c>
      <c r="DK48" s="84" t="inlineStr">
        <f aca="false">IF('Math by question type'!G52="", "", 'Math by question type'!G52)</f>
        <is>
          <t/>
        </is>
      </c>
      <c r="DL48" s="84" t="inlineStr">
        <f aca="false">IF('Math by question type'!H52="", "", 'Math by question type'!H52)</f>
        <is>
          <t/>
        </is>
      </c>
      <c r="DM48" s="84" t="inlineStr">
        <f aca="false">IF('Math by question type'!I52="", "", 'Math by question type'!I52)</f>
        <is>
          <t/>
        </is>
      </c>
      <c r="DN48" s="84" t="inlineStr">
        <f aca="false">IF('Math by question type'!J52="", "", 'Math by question type'!J52)</f>
        <is>
          <t/>
        </is>
      </c>
      <c r="DO48" s="84" t="inlineStr">
        <f aca="false">IF('Math by question type'!K52="", "", 'Math by question type'!K52)</f>
        <is>
          <t/>
        </is>
      </c>
      <c r="DP48" s="84" t="inlineStr">
        <f aca="false">IF('Math by question type'!L52="", "", 'Math by question type'!L52)</f>
        <is>
          <t/>
        </is>
      </c>
      <c r="DQ48" s="84" t="inlineStr">
        <f aca="false">IF('Math by question type'!M52="", "", 'Math by question type'!M52)</f>
        <is>
          <t/>
        </is>
      </c>
      <c r="DR48" s="84" t="inlineStr">
        <f aca="false">IF('Math by question type'!N52="", "", 'Math by question type'!N52)</f>
        <is>
          <t/>
        </is>
      </c>
      <c r="DS48" s="84" t="inlineStr">
        <f aca="false">IF('Math by question type'!O52="", "", 'Math by question type'!O52)</f>
        <is>
          <t/>
        </is>
      </c>
      <c r="DT48" s="84" t="inlineStr">
        <f aca="false">IF('Math by question type'!P52="", "", 'Math by question type'!P52)</f>
        <is>
          <t/>
        </is>
      </c>
      <c r="DU48" s="84" t="inlineStr">
        <f aca="false">IF('Math by question type'!Q52="", "", 'Math by question type'!Q52)</f>
        <is>
          <t/>
        </is>
      </c>
      <c r="DV48" s="84" t="inlineStr">
        <f aca="false">IF('Math by question type'!R52&lt;&gt;"",'Math by question type'!R52,'Math by question type'!U52)</f>
        <is>
          <t/>
        </is>
      </c>
      <c r="DW48" s="84" t="inlineStr">
        <f aca="false">IF('Math by question type'!S52&lt;&gt;"",'Math by question type'!S52,'Math by question type'!V52)</f>
        <is>
          <t/>
        </is>
      </c>
      <c r="DX48" s="84" t="inlineStr">
        <f aca="false">IF('Math by question type'!T52&lt;&gt;"",'Math by question type'!T52,'Math by question type'!W52)</f>
        <is>
          <t/>
        </is>
      </c>
      <c r="DY48" s="84" t="inlineStr">
        <f aca="false">IF('Math by question type'!X52&lt;&gt;"",'Math by question type'!X52,'Math by question type'!AA52)</f>
        <is>
          <t/>
        </is>
      </c>
      <c r="DZ48" s="84" t="inlineStr">
        <f aca="false">IF('Math by question type'!Y52&lt;&gt;"",'Math by question type'!Y52,'Math by question type'!AB52)</f>
        <is>
          <t/>
        </is>
      </c>
      <c r="EA48" s="84" t="inlineStr">
        <f aca="false">IF('Math by question type'!Z52&lt;&gt;"",'Math by question type'!Z52,'Math by question type'!AC52)</f>
        <is>
          <t/>
        </is>
      </c>
      <c r="EB48" s="84" t="inlineStr">
        <f aca="false">IF('Math Output by domain'!E52="", "", 'Math Output by domain'!E52)</f>
        <is>
          <t/>
        </is>
      </c>
      <c r="EC48" s="84" t="inlineStr">
        <f aca="false">IF('Math Output by domain'!F52="", "", 'Math Output by domain'!F52)</f>
        <is>
          <t/>
        </is>
      </c>
      <c r="ED48" s="84" t="inlineStr">
        <f aca="false">IF('Math Output by domain'!G52="", "", 'Math Output by domain'!G52)</f>
        <is>
          <t/>
        </is>
      </c>
      <c r="EE48" s="84" t="inlineStr">
        <f aca="false">IF('Math Output by domain'!H52="", "", 'Math Output by domain'!H52)</f>
        <is>
          <t/>
        </is>
      </c>
      <c r="EF48" s="84" t="inlineStr">
        <f aca="false">IF('Math Output by domain'!I52="", "", 'Math Output by domain'!I52)</f>
        <is>
          <t/>
        </is>
      </c>
      <c r="EG48" s="84" t="inlineStr">
        <f aca="false">IF('Math Output by domain'!J52="", "", 'Math Output by domain'!J52)</f>
        <is>
          <t/>
        </is>
      </c>
      <c r="EH48" s="84" t="inlineStr">
        <f aca="false">IF('Math Output by domain'!K52="", "", 'Math Output by domain'!K52)</f>
        <is>
          <t/>
        </is>
      </c>
      <c r="EI48" s="84" t="inlineStr">
        <f aca="false">IF('Math Output by domain'!L52="", "", 'Math Output by domain'!L52)</f>
        <is>
          <t/>
        </is>
      </c>
      <c r="EJ48" s="84" t="inlineStr">
        <f aca="false">IF('Math Output by domain'!M52="", "", 'Math Output by domain'!M52)</f>
        <is>
          <t/>
        </is>
      </c>
      <c r="EK48" s="84" t="inlineStr">
        <f aca="false">IF('Math Output by domain'!N52="", "", 'Math Output by domain'!N52)</f>
        <is>
          <t/>
        </is>
      </c>
      <c r="EL48" s="84" t="inlineStr">
        <f aca="false">IF('Math Output by domain'!O52="", "", 'Math Output by domain'!O52)</f>
        <is>
          <t/>
        </is>
      </c>
      <c r="EM48" s="84" t="inlineStr">
        <f aca="false">IF('Math Output by domain'!P52="", "", 'Math Output by domain'!P52)</f>
        <is>
          <t/>
        </is>
      </c>
      <c r="EN48" s="84" t="inlineStr">
        <f aca="false">IF('Math Output by domain'!Q52="", "", 'Math Output by domain'!Q52)</f>
        <is>
          <t/>
        </is>
      </c>
      <c r="EO48" s="84" t="inlineStr">
        <f aca="false">IF('Math Output by domain'!R52="", "", 'Math Output by domain'!R52)</f>
        <is>
          <t/>
        </is>
      </c>
      <c r="EP48" s="84" t="inlineStr">
        <f aca="false">IF('Math Output by domain'!S52="", "", 'Math Output by domain'!S52)</f>
        <is>
          <t/>
        </is>
      </c>
      <c r="EQ48" s="84" t="inlineStr">
        <f aca="false">IF('Math Output by domain'!T52="", "", 'Math Output by domain'!T52)</f>
        <is>
          <t/>
        </is>
      </c>
      <c r="ER48" s="84" t="inlineStr">
        <f aca="false">IF('Math Output by domain'!U52="", "", 'Math Output by domain'!U52)</f>
        <is>
          <t/>
        </is>
      </c>
      <c r="ES48" s="84" t="inlineStr">
        <f aca="false">IF('Math Output by domain'!V52="", "", 'Math Output by domain'!V52)</f>
        <is>
          <t/>
        </is>
      </c>
      <c r="ET48" s="84" t="inlineStr">
        <f aca="false">IF('Math Output by domain'!W52="", "", 'Math Output by domain'!W52)</f>
        <is>
          <t/>
        </is>
      </c>
      <c r="EU48" s="84" t="inlineStr">
        <f aca="false">IF('Math Output by domain'!X52="", "", 'Math Output by domain'!X52)</f>
        <is>
          <t/>
        </is>
      </c>
      <c r="EV48" s="84" t="inlineStr">
        <f aca="false">IF('Math Output by domain'!Y52="", "", 'Math Output by domain'!Y52)</f>
        <is>
          <t/>
        </is>
      </c>
      <c r="EW48" s="84" t="inlineStr">
        <f aca="false">IF('Math Output by domain'!Z52="", "", 'Math Output by domain'!Z52)</f>
        <is>
          <t/>
        </is>
      </c>
      <c r="EX48" s="84" t="inlineStr">
        <f aca="false">IF('Math Output by domain'!AA52="", "", 'Math Output by domain'!AA52)</f>
        <is>
          <t/>
        </is>
      </c>
      <c r="EY48" s="84" t="inlineStr">
        <f aca="false">IF('Math Output by domain'!AB52="", "", 'Math Output by domain'!AB52)</f>
        <is>
          <t/>
        </is>
      </c>
      <c r="EZ48" s="84" t="inlineStr">
        <f aca="false">IF('Math Output by domain'!AC52="", "", 'Math Output by domain'!AC52)</f>
        <is>
          <t/>
        </is>
      </c>
      <c r="FA48" s="84" t="inlineStr">
        <f aca="false">IF('Math Output by domain'!AD52&lt;&gt;"", 'Math Output by domain'!AD52, 'Math Output by domain'!AH52)</f>
        <is>
          <t/>
        </is>
      </c>
      <c r="FB48" s="84" t="inlineStr">
        <f aca="false">IF('Math Output by domain'!AE52&lt;&gt;"", 'Math Output by domain'!AE52, 'Math Output by domain'!AI52)</f>
        <is>
          <t/>
        </is>
      </c>
      <c r="FC48" s="84" t="inlineStr">
        <f aca="false">IF('Math Output by domain'!AF52&lt;&gt;"", 'Math Output by domain'!AF52, 'Math Output by domain'!AJ52)</f>
        <is>
          <t/>
        </is>
      </c>
      <c r="FD48" s="84" t="inlineStr">
        <f aca="false">IF('Math Output by domain'!AG52="", "", 'Math Output by domain'!AG52)</f>
        <is>
          <t/>
        </is>
      </c>
      <c r="FE48" s="84" t="inlineStr">
        <f aca="false">IF('Math Output by domain'!AK52="", "", 'Math Output by domain'!AK52)</f>
        <is>
          <t/>
        </is>
      </c>
      <c r="FF48" s="84" t="str">
        <f aca="false">IF('Math Output by domain'!AL52&lt;&gt;"",  'Math Output by domain'!AL52, 'Math Output by domain'!AQ52)</f>
        <v/>
      </c>
      <c r="FG48" s="84" t="inlineStr">
        <f aca="false">IF('Math Output by domain'!AM52="", "", 'Math Output by domain'!AM52)</f>
        <is>
          <t/>
        </is>
      </c>
      <c r="FH48" s="84" t="str">
        <f aca="false">IF('Math Output by domain'!AN52&lt;&gt;"",  'Math Output by domain'!AN52, 'Math Output by domain'!AP52)</f>
        <v/>
      </c>
      <c r="FI48" s="84" t="inlineStr">
        <f aca="false">IF('Math Output by domain'!AO52="", "", 'Math Output by domain'!AO52)</f>
        <is>
          <t/>
        </is>
      </c>
    </row>
    <row r="49" customFormat="false" ht="12.75" hidden="false" customHeight="false" outlineLevel="0" collapsed="false">
      <c r="A49" s="77" t="n">
        <f aca="false">'Cover Sheet'!A52</f>
        <v>48</v>
      </c>
      <c r="B49" s="77" t="inlineStr">
        <f aca="false">IF('Cover Sheet'!$AC$13="","",'Cover Sheet'!$AC$13)</f>
        <is>
          <t/>
        </is>
      </c>
      <c r="C49" s="77" t="str">
        <f aca="false">'Cover Sheet'!$AC$1</f>
        <v>Vivek Madinur</v>
      </c>
      <c r="D49" s="77" t="n">
        <f aca="false">'Cover Sheet'!$AE$1</f>
        <v>0</v>
      </c>
      <c r="E49" s="77" t="n">
        <f aca="false">'Cover Sheet'!$AG$1</f>
        <v>0</v>
      </c>
      <c r="F49" s="77" t="n">
        <f aca="false">'Cover Sheet'!$AI$1</f>
        <v>0</v>
      </c>
      <c r="G49" s="77" t="n">
        <f aca="false">'Cover Sheet'!$AK$1</f>
        <v>0</v>
      </c>
      <c r="H49" s="77" t="n">
        <f aca="false">'Cover Sheet'!$AC$3</f>
        <v>0</v>
      </c>
      <c r="I49" s="77" t="n">
        <f aca="false">'Cover Sheet'!$AE$3</f>
        <v>0</v>
      </c>
      <c r="J49" s="77" t="n">
        <f aca="false">'Cover Sheet'!$AG$3</f>
        <v>0</v>
      </c>
      <c r="K49" s="77" t="n">
        <f aca="false">'Cover Sheet'!$AI$3</f>
        <v>0</v>
      </c>
      <c r="L49" s="77" t="n">
        <f aca="false">'Cover Sheet'!$AK$3</f>
        <v>0</v>
      </c>
      <c r="M49" s="77" t="n">
        <f aca="false">'Cover Sheet'!$AC$2</f>
        <v>2014</v>
      </c>
      <c r="N49" s="77" t="n">
        <f aca="false">'Cover Sheet'!$AE$2</f>
        <v>0</v>
      </c>
      <c r="O49" s="77" t="n">
        <f aca="false">'Cover Sheet'!$AG$2</f>
        <v>0</v>
      </c>
      <c r="P49" s="77" t="n">
        <f aca="false">'Cover Sheet'!$AI$2</f>
        <v>0</v>
      </c>
      <c r="Q49" s="77" t="n">
        <f aca="false">'Cover Sheet'!$AK$2</f>
        <v>0</v>
      </c>
      <c r="R49" s="77" t="str">
        <f aca="false">'Cover Sheet'!$AC$5</f>
        <v>Spandana</v>
      </c>
      <c r="S49" s="77" t="str">
        <f aca="false">'Cover Sheet'!$AC$6</f>
        <v>3rd</v>
      </c>
      <c r="T49" s="77" t="str">
        <f aca="false">'Cover Sheet'!$AC$7</f>
        <v>2nd YOI</v>
      </c>
      <c r="U49" s="77" t="str">
        <f aca="false">'Cover Sheet'!$AC$8</f>
        <v>Government School - No Fees</v>
      </c>
      <c r="V49" s="77" t="n">
        <f aca="false">'Cover Sheet'!$AC$9</f>
        <v>0</v>
      </c>
      <c r="W49" s="77" t="inlineStr">
        <f aca="false">IF('Cover Sheet'!$AC$10="","",'Cover Sheet'!$AC$10)</f>
        <is>
          <t/>
        </is>
      </c>
      <c r="X49" s="78" t="inlineStr">
        <f aca="false">IF('Cover Sheet'!$Y52="","",'Cover Sheet'!$Y52)</f>
        <is>
          <t/>
        </is>
      </c>
      <c r="Y49" s="78" t="inlineStr">
        <f aca="false">IF('Cover Sheet'!$Z52="","",'Cover Sheet'!$Z52)</f>
        <is>
          <t/>
        </is>
      </c>
      <c r="Z49" s="77" t="n">
        <f aca="false">'Cover Sheet'!$AC$11</f>
        <v>0</v>
      </c>
      <c r="AA49" s="77" t="str">
        <f aca="false">IF('Cover Sheet'!$AC$12="", "", 'Cover Sheet'!$AC$12)</f>
        <v>Hyderabad</v>
      </c>
      <c r="AB49" s="77" t="inlineStr">
        <f aca="false">IF('Cover Sheet'!$AC$14="","",'Cover Sheet'!$AC$14)</f>
        <is>
          <t/>
        </is>
      </c>
      <c r="AC49" s="77" t="inlineStr">
        <f aca="false">IF('Cover Sheet'!$AC$15="","",'Cover Sheet'!$AC$15)</f>
        <is>
          <t/>
        </is>
      </c>
      <c r="AD49" s="77" t="inlineStr">
        <f aca="false">IF('Cover Sheet'!$AC$17="","",'Cover Sheet'!$AC$17)</f>
        <is>
          <t/>
        </is>
      </c>
      <c r="AE49" s="77" t="str">
        <f aca="false">IF('Cover Sheet'!$AC$4="","",'Cover Sheet'!$AC$4)</f>
        <v>vivek.madinur2014@teachforindia.org</v>
      </c>
      <c r="AF49" s="77" t="inlineStr">
        <f aca="false">IF('Cover Sheet'!$AC$20="","",'Cover Sheet'!$AC$20)</f>
        <is>
          <t/>
        </is>
      </c>
      <c r="AG49" s="77" t="str">
        <f aca="false">IF('Cover Sheet'!$AC$19="","",'Cover Sheet'!$AC$19)</f>
        <v>karthik.rapaka@teachforindia.org</v>
      </c>
      <c r="AH49" s="77" t="inlineStr">
        <f aca="false">IF('Cover Sheet'!B52="", "", 'English Scores- Leveled papers'!B54)</f>
        <is>
          <t/>
        </is>
      </c>
      <c r="AI49" s="77" t="inlineStr">
        <f aca="false">IF('Cover Sheet'!$B52="","",'Cover Sheet'!C52)</f>
        <is>
          <t/>
        </is>
      </c>
      <c r="AJ49" s="77" t="inlineStr">
        <f aca="false">IF('Cover Sheet'!$D52="","",'Cover Sheet'!D52)</f>
        <is>
          <t/>
        </is>
      </c>
      <c r="AK49" s="77" t="inlineStr">
        <f aca="false">IF('Cover Sheet'!E52="","",'Cover Sheet'!E52)</f>
        <is>
          <t/>
        </is>
      </c>
      <c r="AL49" s="77" t="inlineStr">
        <f aca="false">IF('Cover Sheet'!F52="","",'Cover Sheet'!F52)</f>
        <is>
          <t/>
        </is>
      </c>
      <c r="AM49" s="77" t="inlineStr">
        <f aca="false">IF('Cover Sheet'!G52="","",'Cover Sheet'!G52)</f>
        <is>
          <t/>
        </is>
      </c>
      <c r="AN49" s="77" t="inlineStr">
        <f aca="false">IF('Cover Sheet'!H52="","",'Cover Sheet'!H52)</f>
        <is>
          <t/>
        </is>
      </c>
      <c r="AO49" s="77" t="inlineStr">
        <f aca="false">IF('Cover Sheet'!I52="","",'Cover Sheet'!I52)</f>
        <is>
          <t/>
        </is>
      </c>
      <c r="AP49" s="77" t="inlineStr">
        <f aca="false">IF('Cover Sheet'!J52="","",'Cover Sheet'!J52)</f>
        <is>
          <t/>
        </is>
      </c>
      <c r="AQ49" s="77" t="inlineStr">
        <f aca="false">IF('Cover Sheet'!K52="","",'Cover Sheet'!K52)</f>
        <is>
          <t/>
        </is>
      </c>
      <c r="AR49" s="77" t="inlineStr">
        <f aca="false">IF('Cover Sheet'!L52="","",'Cover Sheet'!L52)</f>
        <is>
          <t/>
        </is>
      </c>
      <c r="AS49" s="77" t="inlineStr">
        <f aca="false">IF('Cover Sheet'!M52="","",'Cover Sheet'!M52)</f>
        <is>
          <t/>
        </is>
      </c>
      <c r="AT49" s="77" t="inlineStr">
        <f aca="false">IF('Cover Sheet'!N52="","",'Cover Sheet'!N52)</f>
        <is>
          <t/>
        </is>
      </c>
      <c r="AU49" s="77" t="inlineStr">
        <f aca="false">IF('Cover Sheet'!O52="","",'Cover Sheet'!O52)</f>
        <is>
          <t/>
        </is>
      </c>
      <c r="AV49" s="77" t="inlineStr">
        <f aca="false">IF('Cover Sheet'!P52="","",'Cover Sheet'!P52)</f>
        <is>
          <t/>
        </is>
      </c>
      <c r="AW49" s="77" t="inlineStr">
        <f aca="false">IF('Cover Sheet'!Q52="","",'Cover Sheet'!Q52)</f>
        <is>
          <t/>
        </is>
      </c>
      <c r="AX49" s="77" t="inlineStr">
        <f aca="false">IF('Cover Sheet'!R52="","",'Cover Sheet'!R52)</f>
        <is>
          <t/>
        </is>
      </c>
      <c r="AY49" s="77" t="inlineStr">
        <f aca="false">IF('Cover Sheet'!S52="","",'Cover Sheet'!S52)</f>
        <is>
          <t/>
        </is>
      </c>
      <c r="AZ49" s="79" t="inlineStr">
        <f aca="false">IF('Cover Sheet'!T52="","",'Cover Sheet'!T52)</f>
        <is>
          <t/>
        </is>
      </c>
      <c r="BA49" s="79" t="inlineStr">
        <f aca="false">IF('Cover Sheet'!U52="","",'Cover Sheet'!U52)</f>
        <is>
          <t/>
        </is>
      </c>
      <c r="BB49" s="79" t="inlineStr">
        <f aca="false">IF('Cover Sheet'!V52="","",'Cover Sheet'!V52)</f>
        <is>
          <t/>
        </is>
      </c>
      <c r="BC49" s="79" t="inlineStr">
        <f aca="false">IF('Cover Sheet'!W52="","",'Cover Sheet'!W52)</f>
        <is>
          <t/>
        </is>
      </c>
      <c r="BD49" s="79" t="inlineStr">
        <f aca="false">IF('Cover Sheet'!X52="","",'Cover Sheet'!X52)</f>
        <is>
          <t/>
        </is>
      </c>
      <c r="BE49" s="80" t="inlineStr">
        <f aca="false">'RC Mastery Check+Question type'!I52</f>
        <is>
          <t/>
        </is>
      </c>
      <c r="BF49" s="80" t="inlineStr">
        <f aca="false">'RC Mastery Check+Question type'!J52</f>
        <is>
          <t/>
        </is>
      </c>
      <c r="BG49" s="80" t="inlineStr">
        <f aca="false">'RC Mastery Check+Question type'!K52</f>
        <is>
          <t/>
        </is>
      </c>
      <c r="BH49" s="81" t="inlineStr">
        <f aca="false">IF('RC Mastery Check+Question type'!DR52="", "", 'RC Mastery Check+Question type'!DR52)</f>
        <is>
          <t/>
        </is>
      </c>
      <c r="BI49" s="81" t="inlineStr">
        <f aca="false">IF('RC Mastery Check+Question type'!EJ52="", "", 'RC Mastery Check+Question type'!EJ52)</f>
        <is>
          <t/>
        </is>
      </c>
      <c r="BJ49" s="81" t="inlineStr">
        <f aca="false">IF('RC Mastery Check+Question type'!EZ52="", "", 'RC Mastery Check+Question type'!EZ52)</f>
        <is>
          <t/>
        </is>
      </c>
      <c r="BK49" s="0" t="inlineStr">
        <f aca="false">'RF tracking'!C52</f>
        <is>
          <t/>
        </is>
      </c>
      <c r="BL49" s="0" t="inlineStr">
        <f aca="false">'RF tracking'!D52</f>
        <is>
          <t/>
        </is>
      </c>
      <c r="BM49" s="0" t="inlineStr">
        <f aca="false">'RF tracking'!X52</f>
        <is>
          <t/>
        </is>
      </c>
      <c r="BN49" s="0" t="inlineStr">
        <f aca="false">'RF tracking'!Y52</f>
        <is>
          <t/>
        </is>
      </c>
      <c r="BO49" s="82" t="inlineStr">
        <f aca="false">IF('RF tracking'!AQ52="", "", 'RF tracking'!AQ52)</f>
        <is>
          <t/>
        </is>
      </c>
      <c r="BP49" s="82" t="inlineStr">
        <f aca="false">'RC Mastery Check+Question type'!L52</f>
        <is>
          <t/>
        </is>
      </c>
      <c r="BQ49" s="82" t="inlineStr">
        <f aca="false">'RC Mastery Check+Question type'!M52</f>
        <is>
          <t/>
        </is>
      </c>
      <c r="BR49" s="82" t="inlineStr">
        <f aca="false">'RC Mastery Check+Question type'!N52</f>
        <is>
          <t/>
        </is>
      </c>
      <c r="BS49" s="82" t="inlineStr">
        <f aca="false">'RC Mastery Check+Question type'!O52</f>
        <is>
          <t/>
        </is>
      </c>
      <c r="BT49" s="82" t="inlineStr">
        <f aca="false">'RC Mastery Check+Question type'!P52</f>
        <is>
          <t/>
        </is>
      </c>
      <c r="BU49" s="82" t="inlineStr">
        <f aca="false">'RC Mastery Check+Question type'!Q52</f>
        <is>
          <t/>
        </is>
      </c>
      <c r="BV49" s="82" t="inlineStr">
        <f aca="false">'RC Mastery Check+Question type'!R52</f>
        <is>
          <t/>
        </is>
      </c>
      <c r="BW49" s="82" t="inlineStr">
        <f aca="false">'RC Mastery Check+Question type'!S52</f>
        <is>
          <t/>
        </is>
      </c>
      <c r="BX49" s="82" t="inlineStr">
        <f aca="false">'RC Mastery Check+Question type'!T52</f>
        <is>
          <t/>
        </is>
      </c>
      <c r="BY49" s="82" t="inlineStr">
        <f aca="false">'RC Mastery Check+Question type'!U52</f>
        <is>
          <t/>
        </is>
      </c>
      <c r="BZ49" s="82" t="inlineStr">
        <f aca="false">'RC Mastery Check+Question type'!V52</f>
        <is>
          <t/>
        </is>
      </c>
      <c r="CA49" s="82" t="inlineStr">
        <f aca="false">'RC Mastery Check+Question type'!W52</f>
        <is>
          <t/>
        </is>
      </c>
      <c r="CB49" s="82" t="inlineStr">
        <f aca="false">'RC Mastery Check+Question type'!X52</f>
        <is>
          <t/>
        </is>
      </c>
      <c r="CC49" s="83" t="str">
        <f aca="false">'RC Output Item+Section Type'!CC55</f>
        <v> </v>
      </c>
      <c r="CD49" s="83" t="str">
        <f aca="false">'RC Output Item+Section Type'!CD55</f>
        <v> </v>
      </c>
      <c r="CE49" s="83" t="str">
        <f aca="false">'RC Output Item+Section Type'!CE55</f>
        <v> </v>
      </c>
      <c r="CF49" s="83" t="str">
        <f aca="false">'RC Output Item+Section Type'!CF55</f>
        <v> </v>
      </c>
      <c r="CG49" s="83" t="str">
        <f aca="false">'RC Output Item+Section Type'!CG55</f>
        <v> </v>
      </c>
      <c r="CH49" s="83" t="str">
        <f aca="false">'RC Output Item+Section Type'!CH55</f>
        <v> </v>
      </c>
      <c r="CI49" s="83" t="str">
        <f aca="false">'RC Output Item+Section Type'!CI55</f>
        <v> </v>
      </c>
      <c r="CJ49" s="83" t="str">
        <f aca="false">'RC Output Item+Section Type'!CJ55</f>
        <v> </v>
      </c>
      <c r="CK49" s="83" t="str">
        <f aca="false">'RC Output Item+Section Type'!CK55</f>
        <v> </v>
      </c>
      <c r="CL49" s="83" t="str">
        <f aca="false">'RC Output Item+Section Type'!CL55</f>
        <v> </v>
      </c>
      <c r="CM49" s="83" t="str">
        <f aca="false">'RC Output Item+Section Type'!CM55</f>
        <v> </v>
      </c>
      <c r="CN49" s="83" t="str">
        <f aca="false">'RC Output Item+Section Type'!CN55</f>
        <v> </v>
      </c>
      <c r="CO49" s="0" t="inlineStr">
        <f aca="false">IF('S&amp;L'!B53="", "", 'S&amp;L'!B53)</f>
        <is>
          <t/>
        </is>
      </c>
      <c r="CP49" s="0" t="inlineStr">
        <f aca="false">IF('S&amp;L'!C53="", "", 'S&amp;L'!C53)</f>
        <is>
          <t/>
        </is>
      </c>
      <c r="CQ49" s="0" t="inlineStr">
        <f aca="false">IF('S&amp;L'!D53="", "", 'S&amp;L'!D53)</f>
        <is>
          <t/>
        </is>
      </c>
      <c r="CR49" s="0" t="inlineStr">
        <f aca="false">IF('S&amp;L'!E53="", "", 'S&amp;L'!E53)</f>
        <is>
          <t/>
        </is>
      </c>
      <c r="CS49" s="0" t="inlineStr">
        <f aca="false">IF('S&amp;L'!F53="", "", 'S&amp;L'!F53)</f>
        <is>
          <t/>
        </is>
      </c>
      <c r="CT49" s="0" t="inlineStr">
        <f aca="false">IF('S&amp;L'!H53="", "", 'S&amp;L'!H53)</f>
        <is>
          <t/>
        </is>
      </c>
      <c r="CU49" s="0" t="inlineStr">
        <f aca="false">IF('S&amp;L'!I53="", "", 'S&amp;L'!I53)</f>
        <is>
          <t/>
        </is>
      </c>
      <c r="CV49" s="0" t="inlineStr">
        <f aca="false">IF('S&amp;L'!J53="", "", 'S&amp;L'!J53)</f>
        <is>
          <t/>
        </is>
      </c>
      <c r="CW49" s="0" t="inlineStr">
        <f aca="false">IF('S&amp;L'!K53="", "", 'S&amp;L'!K53)</f>
        <is>
          <t/>
        </is>
      </c>
      <c r="CX49" s="0" t="inlineStr">
        <f aca="false">IF('S&amp;L'!L53="", "", 'S&amp;L'!L53)</f>
        <is>
          <t/>
        </is>
      </c>
      <c r="CY49" s="0" t="inlineStr">
        <f aca="false">IF('S&amp;L'!N53="", "", 'S&amp;L'!N53)</f>
        <is>
          <t/>
        </is>
      </c>
      <c r="CZ49" s="0" t="inlineStr">
        <f aca="false">IF('S&amp;L'!O53="", "", 'S&amp;L'!O53)</f>
        <is>
          <t/>
        </is>
      </c>
      <c r="DA49" s="0" t="inlineStr">
        <f aca="false">IF('S&amp;L'!P53="", "", 'S&amp;L'!P53)</f>
        <is>
          <t/>
        </is>
      </c>
      <c r="DB49" s="0" t="inlineStr">
        <f aca="false">IF('S&amp;L'!Q53="", "", 'S&amp;L'!Q53)</f>
        <is>
          <t/>
        </is>
      </c>
      <c r="DC49" s="0" t="inlineStr">
        <f aca="false">IF('S&amp;L'!R53="", "", 'S&amp;L'!R53)</f>
        <is>
          <t/>
        </is>
      </c>
      <c r="DD49" s="82" t="inlineStr">
        <f aca="false">IF('Math Scores'!E56="","",'Math Scores'!E56)</f>
        <is>
          <t/>
        </is>
      </c>
      <c r="DE49" s="84" t="inlineStr">
        <f aca="false">IF('Cover Sheet'!V52="","",'Cover Sheet'!V52)</f>
        <is>
          <t/>
        </is>
      </c>
      <c r="DF49" s="84" t="inlineStr">
        <f aca="false">IF('Math Scores'!IE56="", "", 'Math Scores'!IE56)</f>
        <is>
          <t/>
        </is>
      </c>
      <c r="DG49" s="0" t="inlineStr">
        <f aca="false">IF('Math by question type'!C53="", "", 'Math by question type'!C53)</f>
        <is>
          <t/>
        </is>
      </c>
      <c r="DH49" s="84" t="inlineStr">
        <f aca="false">IF('Math by question type'!D53="", "", 'Math by question type'!D53)</f>
        <is>
          <t/>
        </is>
      </c>
      <c r="DI49" s="84" t="inlineStr">
        <f aca="false">IF('Math by question type'!E53="", "", 'Math by question type'!E53)</f>
        <is>
          <t/>
        </is>
      </c>
      <c r="DJ49" s="84" t="inlineStr">
        <f aca="false">IF('Math by question type'!F53="", "", 'Math by question type'!F53)</f>
        <is>
          <t/>
        </is>
      </c>
      <c r="DK49" s="84" t="inlineStr">
        <f aca="false">IF('Math by question type'!G53="", "", 'Math by question type'!G53)</f>
        <is>
          <t/>
        </is>
      </c>
      <c r="DL49" s="84" t="inlineStr">
        <f aca="false">IF('Math by question type'!H53="", "", 'Math by question type'!H53)</f>
        <is>
          <t/>
        </is>
      </c>
      <c r="DM49" s="84" t="inlineStr">
        <f aca="false">IF('Math by question type'!I53="", "", 'Math by question type'!I53)</f>
        <is>
          <t/>
        </is>
      </c>
      <c r="DN49" s="84" t="inlineStr">
        <f aca="false">IF('Math by question type'!J53="", "", 'Math by question type'!J53)</f>
        <is>
          <t/>
        </is>
      </c>
      <c r="DO49" s="84" t="inlineStr">
        <f aca="false">IF('Math by question type'!K53="", "", 'Math by question type'!K53)</f>
        <is>
          <t/>
        </is>
      </c>
      <c r="DP49" s="84" t="inlineStr">
        <f aca="false">IF('Math by question type'!L53="", "", 'Math by question type'!L53)</f>
        <is>
          <t/>
        </is>
      </c>
      <c r="DQ49" s="84" t="inlineStr">
        <f aca="false">IF('Math by question type'!M53="", "", 'Math by question type'!M53)</f>
        <is>
          <t/>
        </is>
      </c>
      <c r="DR49" s="84" t="inlineStr">
        <f aca="false">IF('Math by question type'!N53="", "", 'Math by question type'!N53)</f>
        <is>
          <t/>
        </is>
      </c>
      <c r="DS49" s="84" t="inlineStr">
        <f aca="false">IF('Math by question type'!O53="", "", 'Math by question type'!O53)</f>
        <is>
          <t/>
        </is>
      </c>
      <c r="DT49" s="84" t="inlineStr">
        <f aca="false">IF('Math by question type'!P53="", "", 'Math by question type'!P53)</f>
        <is>
          <t/>
        </is>
      </c>
      <c r="DU49" s="84" t="inlineStr">
        <f aca="false">IF('Math by question type'!Q53="", "", 'Math by question type'!Q53)</f>
        <is>
          <t/>
        </is>
      </c>
      <c r="DV49" s="84" t="inlineStr">
        <f aca="false">IF('Math by question type'!R53&lt;&gt;"",'Math by question type'!R53,'Math by question type'!U53)</f>
        <is>
          <t/>
        </is>
      </c>
      <c r="DW49" s="84" t="inlineStr">
        <f aca="false">IF('Math by question type'!S53&lt;&gt;"",'Math by question type'!S53,'Math by question type'!V53)</f>
        <is>
          <t/>
        </is>
      </c>
      <c r="DX49" s="84" t="inlineStr">
        <f aca="false">IF('Math by question type'!T53&lt;&gt;"",'Math by question type'!T53,'Math by question type'!W53)</f>
        <is>
          <t/>
        </is>
      </c>
      <c r="DY49" s="84" t="inlineStr">
        <f aca="false">IF('Math by question type'!X53&lt;&gt;"",'Math by question type'!X53,'Math by question type'!AA53)</f>
        <is>
          <t/>
        </is>
      </c>
      <c r="DZ49" s="84" t="inlineStr">
        <f aca="false">IF('Math by question type'!Y53&lt;&gt;"",'Math by question type'!Y53,'Math by question type'!AB53)</f>
        <is>
          <t/>
        </is>
      </c>
      <c r="EA49" s="84" t="inlineStr">
        <f aca="false">IF('Math by question type'!Z53&lt;&gt;"",'Math by question type'!Z53,'Math by question type'!AC53)</f>
        <is>
          <t/>
        </is>
      </c>
      <c r="EB49" s="84" t="inlineStr">
        <f aca="false">IF('Math Output by domain'!E53="", "", 'Math Output by domain'!E53)</f>
        <is>
          <t/>
        </is>
      </c>
      <c r="EC49" s="84" t="inlineStr">
        <f aca="false">IF('Math Output by domain'!F53="", "", 'Math Output by domain'!F53)</f>
        <is>
          <t/>
        </is>
      </c>
      <c r="ED49" s="84" t="inlineStr">
        <f aca="false">IF('Math Output by domain'!G53="", "", 'Math Output by domain'!G53)</f>
        <is>
          <t/>
        </is>
      </c>
      <c r="EE49" s="84" t="inlineStr">
        <f aca="false">IF('Math Output by domain'!H53="", "", 'Math Output by domain'!H53)</f>
        <is>
          <t/>
        </is>
      </c>
      <c r="EF49" s="84" t="inlineStr">
        <f aca="false">IF('Math Output by domain'!I53="", "", 'Math Output by domain'!I53)</f>
        <is>
          <t/>
        </is>
      </c>
      <c r="EG49" s="84" t="inlineStr">
        <f aca="false">IF('Math Output by domain'!J53="", "", 'Math Output by domain'!J53)</f>
        <is>
          <t/>
        </is>
      </c>
      <c r="EH49" s="84" t="inlineStr">
        <f aca="false">IF('Math Output by domain'!K53="", "", 'Math Output by domain'!K53)</f>
        <is>
          <t/>
        </is>
      </c>
      <c r="EI49" s="84" t="inlineStr">
        <f aca="false">IF('Math Output by domain'!L53="", "", 'Math Output by domain'!L53)</f>
        <is>
          <t/>
        </is>
      </c>
      <c r="EJ49" s="84" t="inlineStr">
        <f aca="false">IF('Math Output by domain'!M53="", "", 'Math Output by domain'!M53)</f>
        <is>
          <t/>
        </is>
      </c>
      <c r="EK49" s="84" t="inlineStr">
        <f aca="false">IF('Math Output by domain'!N53="", "", 'Math Output by domain'!N53)</f>
        <is>
          <t/>
        </is>
      </c>
      <c r="EL49" s="84" t="inlineStr">
        <f aca="false">IF('Math Output by domain'!O53="", "", 'Math Output by domain'!O53)</f>
        <is>
          <t/>
        </is>
      </c>
      <c r="EM49" s="84" t="inlineStr">
        <f aca="false">IF('Math Output by domain'!P53="", "", 'Math Output by domain'!P53)</f>
        <is>
          <t/>
        </is>
      </c>
      <c r="EN49" s="84" t="inlineStr">
        <f aca="false">IF('Math Output by domain'!Q53="", "", 'Math Output by domain'!Q53)</f>
        <is>
          <t/>
        </is>
      </c>
      <c r="EO49" s="84" t="inlineStr">
        <f aca="false">IF('Math Output by domain'!R53="", "", 'Math Output by domain'!R53)</f>
        <is>
          <t/>
        </is>
      </c>
      <c r="EP49" s="84" t="inlineStr">
        <f aca="false">IF('Math Output by domain'!S53="", "", 'Math Output by domain'!S53)</f>
        <is>
          <t/>
        </is>
      </c>
      <c r="EQ49" s="84" t="inlineStr">
        <f aca="false">IF('Math Output by domain'!T53="", "", 'Math Output by domain'!T53)</f>
        <is>
          <t/>
        </is>
      </c>
      <c r="ER49" s="84" t="inlineStr">
        <f aca="false">IF('Math Output by domain'!U53="", "", 'Math Output by domain'!U53)</f>
        <is>
          <t/>
        </is>
      </c>
      <c r="ES49" s="84" t="inlineStr">
        <f aca="false">IF('Math Output by domain'!V53="", "", 'Math Output by domain'!V53)</f>
        <is>
          <t/>
        </is>
      </c>
      <c r="ET49" s="84" t="inlineStr">
        <f aca="false">IF('Math Output by domain'!W53="", "", 'Math Output by domain'!W53)</f>
        <is>
          <t/>
        </is>
      </c>
      <c r="EU49" s="84" t="inlineStr">
        <f aca="false">IF('Math Output by domain'!X53="", "", 'Math Output by domain'!X53)</f>
        <is>
          <t/>
        </is>
      </c>
      <c r="EV49" s="84" t="inlineStr">
        <f aca="false">IF('Math Output by domain'!Y53="", "", 'Math Output by domain'!Y53)</f>
        <is>
          <t/>
        </is>
      </c>
      <c r="EW49" s="84" t="inlineStr">
        <f aca="false">IF('Math Output by domain'!Z53="", "", 'Math Output by domain'!Z53)</f>
        <is>
          <t/>
        </is>
      </c>
      <c r="EX49" s="84" t="inlineStr">
        <f aca="false">IF('Math Output by domain'!AA53="", "", 'Math Output by domain'!AA53)</f>
        <is>
          <t/>
        </is>
      </c>
      <c r="EY49" s="84" t="inlineStr">
        <f aca="false">IF('Math Output by domain'!AB53="", "", 'Math Output by domain'!AB53)</f>
        <is>
          <t/>
        </is>
      </c>
      <c r="EZ49" s="84" t="inlineStr">
        <f aca="false">IF('Math Output by domain'!AC53="", "", 'Math Output by domain'!AC53)</f>
        <is>
          <t/>
        </is>
      </c>
      <c r="FA49" s="84" t="inlineStr">
        <f aca="false">IF('Math Output by domain'!AD53&lt;&gt;"", 'Math Output by domain'!AD53, 'Math Output by domain'!AH53)</f>
        <is>
          <t/>
        </is>
      </c>
      <c r="FB49" s="84" t="inlineStr">
        <f aca="false">IF('Math Output by domain'!AE53&lt;&gt;"", 'Math Output by domain'!AE53, 'Math Output by domain'!AI53)</f>
        <is>
          <t/>
        </is>
      </c>
      <c r="FC49" s="84" t="inlineStr">
        <f aca="false">IF('Math Output by domain'!AF53&lt;&gt;"", 'Math Output by domain'!AF53, 'Math Output by domain'!AJ53)</f>
        <is>
          <t/>
        </is>
      </c>
      <c r="FD49" s="84" t="inlineStr">
        <f aca="false">IF('Math Output by domain'!AG53="", "", 'Math Output by domain'!AG53)</f>
        <is>
          <t/>
        </is>
      </c>
      <c r="FE49" s="84" t="inlineStr">
        <f aca="false">IF('Math Output by domain'!AK53="", "", 'Math Output by domain'!AK53)</f>
        <is>
          <t/>
        </is>
      </c>
      <c r="FF49" s="84" t="str">
        <f aca="false">IF('Math Output by domain'!AL53&lt;&gt;"",  'Math Output by domain'!AL53, 'Math Output by domain'!AQ53)</f>
        <v/>
      </c>
      <c r="FG49" s="84" t="inlineStr">
        <f aca="false">IF('Math Output by domain'!AM53="", "", 'Math Output by domain'!AM53)</f>
        <is>
          <t/>
        </is>
      </c>
      <c r="FH49" s="84" t="str">
        <f aca="false">IF('Math Output by domain'!AN53&lt;&gt;"",  'Math Output by domain'!AN53, 'Math Output by domain'!AP53)</f>
        <v/>
      </c>
      <c r="FI49" s="84" t="inlineStr">
        <f aca="false">IF('Math Output by domain'!AO53="", "", 'Math Output by domain'!AO53)</f>
        <is>
          <t/>
        </is>
      </c>
    </row>
    <row r="50" customFormat="false" ht="12.75" hidden="false" customHeight="false" outlineLevel="0" collapsed="false">
      <c r="A50" s="77" t="n">
        <f aca="false">'Cover Sheet'!A53</f>
        <v>49</v>
      </c>
      <c r="B50" s="77" t="inlineStr">
        <f aca="false">IF('Cover Sheet'!$AC$13="","",'Cover Sheet'!$AC$13)</f>
        <is>
          <t/>
        </is>
      </c>
      <c r="C50" s="77" t="str">
        <f aca="false">'Cover Sheet'!$AC$1</f>
        <v>Vivek Madinur</v>
      </c>
      <c r="D50" s="77" t="n">
        <f aca="false">'Cover Sheet'!$AE$1</f>
        <v>0</v>
      </c>
      <c r="E50" s="77" t="n">
        <f aca="false">'Cover Sheet'!$AG$1</f>
        <v>0</v>
      </c>
      <c r="F50" s="77" t="n">
        <f aca="false">'Cover Sheet'!$AI$1</f>
        <v>0</v>
      </c>
      <c r="G50" s="77" t="n">
        <f aca="false">'Cover Sheet'!$AK$1</f>
        <v>0</v>
      </c>
      <c r="H50" s="77" t="n">
        <f aca="false">'Cover Sheet'!$AC$3</f>
        <v>0</v>
      </c>
      <c r="I50" s="77" t="n">
        <f aca="false">'Cover Sheet'!$AE$3</f>
        <v>0</v>
      </c>
      <c r="J50" s="77" t="n">
        <f aca="false">'Cover Sheet'!$AG$3</f>
        <v>0</v>
      </c>
      <c r="K50" s="77" t="n">
        <f aca="false">'Cover Sheet'!$AI$3</f>
        <v>0</v>
      </c>
      <c r="L50" s="77" t="n">
        <f aca="false">'Cover Sheet'!$AK$3</f>
        <v>0</v>
      </c>
      <c r="M50" s="77" t="n">
        <f aca="false">'Cover Sheet'!$AC$2</f>
        <v>2014</v>
      </c>
      <c r="N50" s="77" t="n">
        <f aca="false">'Cover Sheet'!$AE$2</f>
        <v>0</v>
      </c>
      <c r="O50" s="77" t="n">
        <f aca="false">'Cover Sheet'!$AG$2</f>
        <v>0</v>
      </c>
      <c r="P50" s="77" t="n">
        <f aca="false">'Cover Sheet'!$AI$2</f>
        <v>0</v>
      </c>
      <c r="Q50" s="77" t="n">
        <f aca="false">'Cover Sheet'!$AK$2</f>
        <v>0</v>
      </c>
      <c r="R50" s="77" t="str">
        <f aca="false">'Cover Sheet'!$AC$5</f>
        <v>Spandana</v>
      </c>
      <c r="S50" s="77" t="str">
        <f aca="false">'Cover Sheet'!$AC$6</f>
        <v>3rd</v>
      </c>
      <c r="T50" s="77" t="str">
        <f aca="false">'Cover Sheet'!$AC$7</f>
        <v>2nd YOI</v>
      </c>
      <c r="U50" s="77" t="str">
        <f aca="false">'Cover Sheet'!$AC$8</f>
        <v>Government School - No Fees</v>
      </c>
      <c r="V50" s="77" t="n">
        <f aca="false">'Cover Sheet'!$AC$9</f>
        <v>0</v>
      </c>
      <c r="W50" s="77" t="inlineStr">
        <f aca="false">IF('Cover Sheet'!$AC$10="","",'Cover Sheet'!$AC$10)</f>
        <is>
          <t/>
        </is>
      </c>
      <c r="X50" s="78" t="inlineStr">
        <f aca="false">IF('Cover Sheet'!$Y53="","",'Cover Sheet'!$Y53)</f>
        <is>
          <t/>
        </is>
      </c>
      <c r="Y50" s="78" t="inlineStr">
        <f aca="false">IF('Cover Sheet'!$Z53="","",'Cover Sheet'!$Z53)</f>
        <is>
          <t/>
        </is>
      </c>
      <c r="Z50" s="77" t="n">
        <f aca="false">'Cover Sheet'!$AC$11</f>
        <v>0</v>
      </c>
      <c r="AA50" s="77" t="str">
        <f aca="false">IF('Cover Sheet'!$AC$12="", "", 'Cover Sheet'!$AC$12)</f>
        <v>Hyderabad</v>
      </c>
      <c r="AB50" s="77" t="inlineStr">
        <f aca="false">IF('Cover Sheet'!$AC$14="","",'Cover Sheet'!$AC$14)</f>
        <is>
          <t/>
        </is>
      </c>
      <c r="AC50" s="77" t="inlineStr">
        <f aca="false">IF('Cover Sheet'!$AC$15="","",'Cover Sheet'!$AC$15)</f>
        <is>
          <t/>
        </is>
      </c>
      <c r="AD50" s="77" t="inlineStr">
        <f aca="false">IF('Cover Sheet'!$AC$17="","",'Cover Sheet'!$AC$17)</f>
        <is>
          <t/>
        </is>
      </c>
      <c r="AE50" s="77" t="str">
        <f aca="false">IF('Cover Sheet'!$AC$4="","",'Cover Sheet'!$AC$4)</f>
        <v>vivek.madinur2014@teachforindia.org</v>
      </c>
      <c r="AF50" s="77" t="inlineStr">
        <f aca="false">IF('Cover Sheet'!$AC$20="","",'Cover Sheet'!$AC$20)</f>
        <is>
          <t/>
        </is>
      </c>
      <c r="AG50" s="77" t="str">
        <f aca="false">IF('Cover Sheet'!$AC$19="","",'Cover Sheet'!$AC$19)</f>
        <v>karthik.rapaka@teachforindia.org</v>
      </c>
      <c r="AH50" s="77" t="inlineStr">
        <f aca="false">IF('Cover Sheet'!B53="", "", 'English Scores- Leveled papers'!B55)</f>
        <is>
          <t/>
        </is>
      </c>
      <c r="AI50" s="77" t="inlineStr">
        <f aca="false">IF('Cover Sheet'!$B53="","",'Cover Sheet'!C53)</f>
        <is>
          <t/>
        </is>
      </c>
      <c r="AJ50" s="77" t="inlineStr">
        <f aca="false">IF('Cover Sheet'!$D53="","",'Cover Sheet'!D53)</f>
        <is>
          <t/>
        </is>
      </c>
      <c r="AK50" s="77" t="inlineStr">
        <f aca="false">IF('Cover Sheet'!E53="","",'Cover Sheet'!E53)</f>
        <is>
          <t/>
        </is>
      </c>
      <c r="AL50" s="77" t="inlineStr">
        <f aca="false">IF('Cover Sheet'!F53="","",'Cover Sheet'!F53)</f>
        <is>
          <t/>
        </is>
      </c>
      <c r="AM50" s="77" t="inlineStr">
        <f aca="false">IF('Cover Sheet'!G53="","",'Cover Sheet'!G53)</f>
        <is>
          <t/>
        </is>
      </c>
      <c r="AN50" s="77" t="inlineStr">
        <f aca="false">IF('Cover Sheet'!H53="","",'Cover Sheet'!H53)</f>
        <is>
          <t/>
        </is>
      </c>
      <c r="AO50" s="77" t="inlineStr">
        <f aca="false">IF('Cover Sheet'!I53="","",'Cover Sheet'!I53)</f>
        <is>
          <t/>
        </is>
      </c>
      <c r="AP50" s="77" t="inlineStr">
        <f aca="false">IF('Cover Sheet'!J53="","",'Cover Sheet'!J53)</f>
        <is>
          <t/>
        </is>
      </c>
      <c r="AQ50" s="77" t="inlineStr">
        <f aca="false">IF('Cover Sheet'!K53="","",'Cover Sheet'!K53)</f>
        <is>
          <t/>
        </is>
      </c>
      <c r="AR50" s="77" t="inlineStr">
        <f aca="false">IF('Cover Sheet'!L53="","",'Cover Sheet'!L53)</f>
        <is>
          <t/>
        </is>
      </c>
      <c r="AS50" s="77" t="inlineStr">
        <f aca="false">IF('Cover Sheet'!M53="","",'Cover Sheet'!M53)</f>
        <is>
          <t/>
        </is>
      </c>
      <c r="AT50" s="77" t="inlineStr">
        <f aca="false">IF('Cover Sheet'!N53="","",'Cover Sheet'!N53)</f>
        <is>
          <t/>
        </is>
      </c>
      <c r="AU50" s="77" t="inlineStr">
        <f aca="false">IF('Cover Sheet'!O53="","",'Cover Sheet'!O53)</f>
        <is>
          <t/>
        </is>
      </c>
      <c r="AV50" s="77" t="inlineStr">
        <f aca="false">IF('Cover Sheet'!P53="","",'Cover Sheet'!P53)</f>
        <is>
          <t/>
        </is>
      </c>
      <c r="AW50" s="77" t="inlineStr">
        <f aca="false">IF('Cover Sheet'!Q53="","",'Cover Sheet'!Q53)</f>
        <is>
          <t/>
        </is>
      </c>
      <c r="AX50" s="77" t="inlineStr">
        <f aca="false">IF('Cover Sheet'!R53="","",'Cover Sheet'!R53)</f>
        <is>
          <t/>
        </is>
      </c>
      <c r="AY50" s="77" t="inlineStr">
        <f aca="false">IF('Cover Sheet'!S53="","",'Cover Sheet'!S53)</f>
        <is>
          <t/>
        </is>
      </c>
      <c r="AZ50" s="79" t="inlineStr">
        <f aca="false">IF('Cover Sheet'!T53="","",'Cover Sheet'!T53)</f>
        <is>
          <t/>
        </is>
      </c>
      <c r="BA50" s="79" t="inlineStr">
        <f aca="false">IF('Cover Sheet'!U53="","",'Cover Sheet'!U53)</f>
        <is>
          <t/>
        </is>
      </c>
      <c r="BB50" s="79" t="inlineStr">
        <f aca="false">IF('Cover Sheet'!V53="","",'Cover Sheet'!V53)</f>
        <is>
          <t/>
        </is>
      </c>
      <c r="BC50" s="79" t="inlineStr">
        <f aca="false">IF('Cover Sheet'!W53="","",'Cover Sheet'!W53)</f>
        <is>
          <t/>
        </is>
      </c>
      <c r="BD50" s="79" t="inlineStr">
        <f aca="false">IF('Cover Sheet'!X53="","",'Cover Sheet'!X53)</f>
        <is>
          <t/>
        </is>
      </c>
      <c r="BE50" s="80" t="inlineStr">
        <f aca="false">'RC Mastery Check+Question type'!I53</f>
        <is>
          <t/>
        </is>
      </c>
      <c r="BF50" s="80" t="inlineStr">
        <f aca="false">'RC Mastery Check+Question type'!J53</f>
        <is>
          <t/>
        </is>
      </c>
      <c r="BG50" s="80" t="inlineStr">
        <f aca="false">'RC Mastery Check+Question type'!K53</f>
        <is>
          <t/>
        </is>
      </c>
      <c r="BH50" s="81" t="inlineStr">
        <f aca="false">IF('RC Mastery Check+Question type'!DR53="", "", 'RC Mastery Check+Question type'!DR53)</f>
        <is>
          <t/>
        </is>
      </c>
      <c r="BI50" s="81" t="inlineStr">
        <f aca="false">IF('RC Mastery Check+Question type'!EJ53="", "", 'RC Mastery Check+Question type'!EJ53)</f>
        <is>
          <t/>
        </is>
      </c>
      <c r="BJ50" s="81" t="inlineStr">
        <f aca="false">IF('RC Mastery Check+Question type'!EZ53="", "", 'RC Mastery Check+Question type'!EZ53)</f>
        <is>
          <t/>
        </is>
      </c>
      <c r="BK50" s="0" t="inlineStr">
        <f aca="false">'RF tracking'!C53</f>
        <is>
          <t/>
        </is>
      </c>
      <c r="BL50" s="0" t="inlineStr">
        <f aca="false">'RF tracking'!D53</f>
        <is>
          <t/>
        </is>
      </c>
      <c r="BM50" s="0" t="inlineStr">
        <f aca="false">'RF tracking'!X53</f>
        <is>
          <t/>
        </is>
      </c>
      <c r="BN50" s="0" t="inlineStr">
        <f aca="false">'RF tracking'!Y53</f>
        <is>
          <t/>
        </is>
      </c>
      <c r="BO50" s="82" t="inlineStr">
        <f aca="false">IF('RF tracking'!AQ53="", "", 'RF tracking'!AQ53)</f>
        <is>
          <t/>
        </is>
      </c>
      <c r="BP50" s="82" t="inlineStr">
        <f aca="false">'RC Mastery Check+Question type'!L53</f>
        <is>
          <t/>
        </is>
      </c>
      <c r="BQ50" s="82" t="inlineStr">
        <f aca="false">'RC Mastery Check+Question type'!M53</f>
        <is>
          <t/>
        </is>
      </c>
      <c r="BR50" s="82" t="inlineStr">
        <f aca="false">'RC Mastery Check+Question type'!N53</f>
        <is>
          <t/>
        </is>
      </c>
      <c r="BS50" s="82" t="inlineStr">
        <f aca="false">'RC Mastery Check+Question type'!O53</f>
        <is>
          <t/>
        </is>
      </c>
      <c r="BT50" s="82" t="inlineStr">
        <f aca="false">'RC Mastery Check+Question type'!P53</f>
        <is>
          <t/>
        </is>
      </c>
      <c r="BU50" s="82" t="inlineStr">
        <f aca="false">'RC Mastery Check+Question type'!Q53</f>
        <is>
          <t/>
        </is>
      </c>
      <c r="BV50" s="82" t="inlineStr">
        <f aca="false">'RC Mastery Check+Question type'!R53</f>
        <is>
          <t/>
        </is>
      </c>
      <c r="BW50" s="82" t="inlineStr">
        <f aca="false">'RC Mastery Check+Question type'!S53</f>
        <is>
          <t/>
        </is>
      </c>
      <c r="BX50" s="82" t="inlineStr">
        <f aca="false">'RC Mastery Check+Question type'!T53</f>
        <is>
          <t/>
        </is>
      </c>
      <c r="BY50" s="82" t="inlineStr">
        <f aca="false">'RC Mastery Check+Question type'!U53</f>
        <is>
          <t/>
        </is>
      </c>
      <c r="BZ50" s="82" t="inlineStr">
        <f aca="false">'RC Mastery Check+Question type'!V53</f>
        <is>
          <t/>
        </is>
      </c>
      <c r="CA50" s="82" t="inlineStr">
        <f aca="false">'RC Mastery Check+Question type'!W53</f>
        <is>
          <t/>
        </is>
      </c>
      <c r="CB50" s="82" t="inlineStr">
        <f aca="false">'RC Mastery Check+Question type'!X53</f>
        <is>
          <t/>
        </is>
      </c>
      <c r="CC50" s="83" t="str">
        <f aca="false">'RC Output Item+Section Type'!CC56</f>
        <v> </v>
      </c>
      <c r="CD50" s="83" t="str">
        <f aca="false">'RC Output Item+Section Type'!CD56</f>
        <v> </v>
      </c>
      <c r="CE50" s="83" t="str">
        <f aca="false">'RC Output Item+Section Type'!CE56</f>
        <v> </v>
      </c>
      <c r="CF50" s="83" t="str">
        <f aca="false">'RC Output Item+Section Type'!CF56</f>
        <v> </v>
      </c>
      <c r="CG50" s="83" t="str">
        <f aca="false">'RC Output Item+Section Type'!CG56</f>
        <v> </v>
      </c>
      <c r="CH50" s="83" t="str">
        <f aca="false">'RC Output Item+Section Type'!CH56</f>
        <v> </v>
      </c>
      <c r="CI50" s="83" t="str">
        <f aca="false">'RC Output Item+Section Type'!CI56</f>
        <v> </v>
      </c>
      <c r="CJ50" s="83" t="str">
        <f aca="false">'RC Output Item+Section Type'!CJ56</f>
        <v> </v>
      </c>
      <c r="CK50" s="83" t="str">
        <f aca="false">'RC Output Item+Section Type'!CK56</f>
        <v> </v>
      </c>
      <c r="CL50" s="83" t="str">
        <f aca="false">'RC Output Item+Section Type'!CL56</f>
        <v> </v>
      </c>
      <c r="CM50" s="83" t="str">
        <f aca="false">'RC Output Item+Section Type'!CM56</f>
        <v> </v>
      </c>
      <c r="CN50" s="83" t="str">
        <f aca="false">'RC Output Item+Section Type'!CN56</f>
        <v> </v>
      </c>
      <c r="CO50" s="0" t="inlineStr">
        <f aca="false">IF('S&amp;L'!B54="", "", 'S&amp;L'!B54)</f>
        <is>
          <t/>
        </is>
      </c>
      <c r="CP50" s="0" t="inlineStr">
        <f aca="false">IF('S&amp;L'!C54="", "", 'S&amp;L'!C54)</f>
        <is>
          <t/>
        </is>
      </c>
      <c r="CQ50" s="0" t="inlineStr">
        <f aca="false">IF('S&amp;L'!D54="", "", 'S&amp;L'!D54)</f>
        <is>
          <t/>
        </is>
      </c>
      <c r="CR50" s="0" t="inlineStr">
        <f aca="false">IF('S&amp;L'!E54="", "", 'S&amp;L'!E54)</f>
        <is>
          <t/>
        </is>
      </c>
      <c r="CS50" s="0" t="inlineStr">
        <f aca="false">IF('S&amp;L'!F54="", "", 'S&amp;L'!F54)</f>
        <is>
          <t/>
        </is>
      </c>
      <c r="CT50" s="0" t="inlineStr">
        <f aca="false">IF('S&amp;L'!H54="", "", 'S&amp;L'!H54)</f>
        <is>
          <t/>
        </is>
      </c>
      <c r="CU50" s="0" t="inlineStr">
        <f aca="false">IF('S&amp;L'!I54="", "", 'S&amp;L'!I54)</f>
        <is>
          <t/>
        </is>
      </c>
      <c r="CV50" s="0" t="inlineStr">
        <f aca="false">IF('S&amp;L'!J54="", "", 'S&amp;L'!J54)</f>
        <is>
          <t/>
        </is>
      </c>
      <c r="CW50" s="0" t="inlineStr">
        <f aca="false">IF('S&amp;L'!K54="", "", 'S&amp;L'!K54)</f>
        <is>
          <t/>
        </is>
      </c>
      <c r="CX50" s="0" t="inlineStr">
        <f aca="false">IF('S&amp;L'!L54="", "", 'S&amp;L'!L54)</f>
        <is>
          <t/>
        </is>
      </c>
      <c r="CY50" s="0" t="inlineStr">
        <f aca="false">IF('S&amp;L'!N54="", "", 'S&amp;L'!N54)</f>
        <is>
          <t/>
        </is>
      </c>
      <c r="CZ50" s="0" t="inlineStr">
        <f aca="false">IF('S&amp;L'!O54="", "", 'S&amp;L'!O54)</f>
        <is>
          <t/>
        </is>
      </c>
      <c r="DA50" s="0" t="inlineStr">
        <f aca="false">IF('S&amp;L'!P54="", "", 'S&amp;L'!P54)</f>
        <is>
          <t/>
        </is>
      </c>
      <c r="DB50" s="0" t="inlineStr">
        <f aca="false">IF('S&amp;L'!Q54="", "", 'S&amp;L'!Q54)</f>
        <is>
          <t/>
        </is>
      </c>
      <c r="DC50" s="0" t="inlineStr">
        <f aca="false">IF('S&amp;L'!R54="", "", 'S&amp;L'!R54)</f>
        <is>
          <t/>
        </is>
      </c>
      <c r="DD50" s="82" t="inlineStr">
        <f aca="false">IF('Math Scores'!E57="","",'Math Scores'!E57)</f>
        <is>
          <t/>
        </is>
      </c>
      <c r="DE50" s="84" t="inlineStr">
        <f aca="false">IF('Cover Sheet'!V53="","",'Cover Sheet'!V53)</f>
        <is>
          <t/>
        </is>
      </c>
      <c r="DF50" s="84" t="inlineStr">
        <f aca="false">IF('Math Scores'!IE57="", "", 'Math Scores'!IE57)</f>
        <is>
          <t/>
        </is>
      </c>
      <c r="DG50" s="0" t="inlineStr">
        <f aca="false">IF('Math by question type'!C54="", "", 'Math by question type'!C54)</f>
        <is>
          <t/>
        </is>
      </c>
      <c r="DH50" s="84" t="inlineStr">
        <f aca="false">IF('Math by question type'!D54="", "", 'Math by question type'!D54)</f>
        <is>
          <t/>
        </is>
      </c>
      <c r="DI50" s="84" t="inlineStr">
        <f aca="false">IF('Math by question type'!E54="", "", 'Math by question type'!E54)</f>
        <is>
          <t/>
        </is>
      </c>
      <c r="DJ50" s="84" t="inlineStr">
        <f aca="false">IF('Math by question type'!F54="", "", 'Math by question type'!F54)</f>
        <is>
          <t/>
        </is>
      </c>
      <c r="DK50" s="84" t="inlineStr">
        <f aca="false">IF('Math by question type'!G54="", "", 'Math by question type'!G54)</f>
        <is>
          <t/>
        </is>
      </c>
      <c r="DL50" s="84" t="inlineStr">
        <f aca="false">IF('Math by question type'!H54="", "", 'Math by question type'!H54)</f>
        <is>
          <t/>
        </is>
      </c>
      <c r="DM50" s="84" t="inlineStr">
        <f aca="false">IF('Math by question type'!I54="", "", 'Math by question type'!I54)</f>
        <is>
          <t/>
        </is>
      </c>
      <c r="DN50" s="84" t="inlineStr">
        <f aca="false">IF('Math by question type'!J54="", "", 'Math by question type'!J54)</f>
        <is>
          <t/>
        </is>
      </c>
      <c r="DO50" s="84" t="inlineStr">
        <f aca="false">IF('Math by question type'!K54="", "", 'Math by question type'!K54)</f>
        <is>
          <t/>
        </is>
      </c>
      <c r="DP50" s="84" t="inlineStr">
        <f aca="false">IF('Math by question type'!L54="", "", 'Math by question type'!L54)</f>
        <is>
          <t/>
        </is>
      </c>
      <c r="DQ50" s="84" t="inlineStr">
        <f aca="false">IF('Math by question type'!M54="", "", 'Math by question type'!M54)</f>
        <is>
          <t/>
        </is>
      </c>
      <c r="DR50" s="84" t="inlineStr">
        <f aca="false">IF('Math by question type'!N54="", "", 'Math by question type'!N54)</f>
        <is>
          <t/>
        </is>
      </c>
      <c r="DS50" s="84" t="inlineStr">
        <f aca="false">IF('Math by question type'!O54="", "", 'Math by question type'!O54)</f>
        <is>
          <t/>
        </is>
      </c>
      <c r="DT50" s="84" t="inlineStr">
        <f aca="false">IF('Math by question type'!P54="", "", 'Math by question type'!P54)</f>
        <is>
          <t/>
        </is>
      </c>
      <c r="DU50" s="84" t="inlineStr">
        <f aca="false">IF('Math by question type'!Q54="", "", 'Math by question type'!Q54)</f>
        <is>
          <t/>
        </is>
      </c>
      <c r="DV50" s="84" t="inlineStr">
        <f aca="false">IF('Math by question type'!R54&lt;&gt;"",'Math by question type'!R54,'Math by question type'!U54)</f>
        <is>
          <t/>
        </is>
      </c>
      <c r="DW50" s="84" t="inlineStr">
        <f aca="false">IF('Math by question type'!S54&lt;&gt;"",'Math by question type'!S54,'Math by question type'!V54)</f>
        <is>
          <t/>
        </is>
      </c>
      <c r="DX50" s="84" t="inlineStr">
        <f aca="false">IF('Math by question type'!T54&lt;&gt;"",'Math by question type'!T54,'Math by question type'!W54)</f>
        <is>
          <t/>
        </is>
      </c>
      <c r="DY50" s="84" t="inlineStr">
        <f aca="false">IF('Math by question type'!X54&lt;&gt;"",'Math by question type'!X54,'Math by question type'!AA54)</f>
        <is>
          <t/>
        </is>
      </c>
      <c r="DZ50" s="84" t="inlineStr">
        <f aca="false">IF('Math by question type'!Y54&lt;&gt;"",'Math by question type'!Y54,'Math by question type'!AB54)</f>
        <is>
          <t/>
        </is>
      </c>
      <c r="EA50" s="84" t="inlineStr">
        <f aca="false">IF('Math by question type'!Z54&lt;&gt;"",'Math by question type'!Z54,'Math by question type'!AC54)</f>
        <is>
          <t/>
        </is>
      </c>
      <c r="EB50" s="84" t="inlineStr">
        <f aca="false">IF('Math Output by domain'!E54="", "", 'Math Output by domain'!E54)</f>
        <is>
          <t/>
        </is>
      </c>
      <c r="EC50" s="84" t="inlineStr">
        <f aca="false">IF('Math Output by domain'!F54="", "", 'Math Output by domain'!F54)</f>
        <is>
          <t/>
        </is>
      </c>
      <c r="ED50" s="84" t="inlineStr">
        <f aca="false">IF('Math Output by domain'!G54="", "", 'Math Output by domain'!G54)</f>
        <is>
          <t/>
        </is>
      </c>
      <c r="EE50" s="84" t="inlineStr">
        <f aca="false">IF('Math Output by domain'!H54="", "", 'Math Output by domain'!H54)</f>
        <is>
          <t/>
        </is>
      </c>
      <c r="EF50" s="84" t="inlineStr">
        <f aca="false">IF('Math Output by domain'!I54="", "", 'Math Output by domain'!I54)</f>
        <is>
          <t/>
        </is>
      </c>
      <c r="EG50" s="84" t="inlineStr">
        <f aca="false">IF('Math Output by domain'!J54="", "", 'Math Output by domain'!J54)</f>
        <is>
          <t/>
        </is>
      </c>
      <c r="EH50" s="84" t="inlineStr">
        <f aca="false">IF('Math Output by domain'!K54="", "", 'Math Output by domain'!K54)</f>
        <is>
          <t/>
        </is>
      </c>
      <c r="EI50" s="84" t="inlineStr">
        <f aca="false">IF('Math Output by domain'!L54="", "", 'Math Output by domain'!L54)</f>
        <is>
          <t/>
        </is>
      </c>
      <c r="EJ50" s="84" t="inlineStr">
        <f aca="false">IF('Math Output by domain'!M54="", "", 'Math Output by domain'!M54)</f>
        <is>
          <t/>
        </is>
      </c>
      <c r="EK50" s="84" t="inlineStr">
        <f aca="false">IF('Math Output by domain'!N54="", "", 'Math Output by domain'!N54)</f>
        <is>
          <t/>
        </is>
      </c>
      <c r="EL50" s="84" t="inlineStr">
        <f aca="false">IF('Math Output by domain'!O54="", "", 'Math Output by domain'!O54)</f>
        <is>
          <t/>
        </is>
      </c>
      <c r="EM50" s="84" t="inlineStr">
        <f aca="false">IF('Math Output by domain'!P54="", "", 'Math Output by domain'!P54)</f>
        <is>
          <t/>
        </is>
      </c>
      <c r="EN50" s="84" t="inlineStr">
        <f aca="false">IF('Math Output by domain'!Q54="", "", 'Math Output by domain'!Q54)</f>
        <is>
          <t/>
        </is>
      </c>
      <c r="EO50" s="84" t="inlineStr">
        <f aca="false">IF('Math Output by domain'!R54="", "", 'Math Output by domain'!R54)</f>
        <is>
          <t/>
        </is>
      </c>
      <c r="EP50" s="84" t="inlineStr">
        <f aca="false">IF('Math Output by domain'!S54="", "", 'Math Output by domain'!S54)</f>
        <is>
          <t/>
        </is>
      </c>
      <c r="EQ50" s="84" t="inlineStr">
        <f aca="false">IF('Math Output by domain'!T54="", "", 'Math Output by domain'!T54)</f>
        <is>
          <t/>
        </is>
      </c>
      <c r="ER50" s="84" t="inlineStr">
        <f aca="false">IF('Math Output by domain'!U54="", "", 'Math Output by domain'!U54)</f>
        <is>
          <t/>
        </is>
      </c>
      <c r="ES50" s="84" t="inlineStr">
        <f aca="false">IF('Math Output by domain'!V54="", "", 'Math Output by domain'!V54)</f>
        <is>
          <t/>
        </is>
      </c>
      <c r="ET50" s="84" t="inlineStr">
        <f aca="false">IF('Math Output by domain'!W54="", "", 'Math Output by domain'!W54)</f>
        <is>
          <t/>
        </is>
      </c>
      <c r="EU50" s="84" t="inlineStr">
        <f aca="false">IF('Math Output by domain'!X54="", "", 'Math Output by domain'!X54)</f>
        <is>
          <t/>
        </is>
      </c>
      <c r="EV50" s="84" t="inlineStr">
        <f aca="false">IF('Math Output by domain'!Y54="", "", 'Math Output by domain'!Y54)</f>
        <is>
          <t/>
        </is>
      </c>
      <c r="EW50" s="84" t="inlineStr">
        <f aca="false">IF('Math Output by domain'!Z54="", "", 'Math Output by domain'!Z54)</f>
        <is>
          <t/>
        </is>
      </c>
      <c r="EX50" s="84" t="inlineStr">
        <f aca="false">IF('Math Output by domain'!AA54="", "", 'Math Output by domain'!AA54)</f>
        <is>
          <t/>
        </is>
      </c>
      <c r="EY50" s="84" t="inlineStr">
        <f aca="false">IF('Math Output by domain'!AB54="", "", 'Math Output by domain'!AB54)</f>
        <is>
          <t/>
        </is>
      </c>
      <c r="EZ50" s="84" t="inlineStr">
        <f aca="false">IF('Math Output by domain'!AC54="", "", 'Math Output by domain'!AC54)</f>
        <is>
          <t/>
        </is>
      </c>
      <c r="FA50" s="84" t="inlineStr">
        <f aca="false">IF('Math Output by domain'!AD54&lt;&gt;"", 'Math Output by domain'!AD54, 'Math Output by domain'!AH54)</f>
        <is>
          <t/>
        </is>
      </c>
      <c r="FB50" s="84" t="inlineStr">
        <f aca="false">IF('Math Output by domain'!AE54&lt;&gt;"", 'Math Output by domain'!AE54, 'Math Output by domain'!AI54)</f>
        <is>
          <t/>
        </is>
      </c>
      <c r="FC50" s="84" t="inlineStr">
        <f aca="false">IF('Math Output by domain'!AF54&lt;&gt;"", 'Math Output by domain'!AF54, 'Math Output by domain'!AJ54)</f>
        <is>
          <t/>
        </is>
      </c>
      <c r="FD50" s="84" t="inlineStr">
        <f aca="false">IF('Math Output by domain'!AG54="", "", 'Math Output by domain'!AG54)</f>
        <is>
          <t/>
        </is>
      </c>
      <c r="FE50" s="84" t="inlineStr">
        <f aca="false">IF('Math Output by domain'!AK54="", "", 'Math Output by domain'!AK54)</f>
        <is>
          <t/>
        </is>
      </c>
      <c r="FF50" s="84" t="str">
        <f aca="false">IF('Math Output by domain'!AL54&lt;&gt;"",  'Math Output by domain'!AL54, 'Math Output by domain'!AQ54)</f>
        <v/>
      </c>
      <c r="FG50" s="84" t="inlineStr">
        <f aca="false">IF('Math Output by domain'!AM54="", "", 'Math Output by domain'!AM54)</f>
        <is>
          <t/>
        </is>
      </c>
      <c r="FH50" s="84" t="str">
        <f aca="false">IF('Math Output by domain'!AN54&lt;&gt;"",  'Math Output by domain'!AN54, 'Math Output by domain'!AP54)</f>
        <v/>
      </c>
      <c r="FI50" s="84" t="inlineStr">
        <f aca="false">IF('Math Output by domain'!AO54="", "", 'Math Output by domain'!AO54)</f>
        <is>
          <t/>
        </is>
      </c>
    </row>
    <row r="51" customFormat="false" ht="12.75" hidden="false" customHeight="false" outlineLevel="0" collapsed="false">
      <c r="A51" s="77" t="n">
        <f aca="false">'Cover Sheet'!A54</f>
        <v>50</v>
      </c>
      <c r="B51" s="77" t="inlineStr">
        <f aca="false">IF('Cover Sheet'!$AC$13="","",'Cover Sheet'!$AC$13)</f>
        <is>
          <t/>
        </is>
      </c>
      <c r="C51" s="77" t="str">
        <f aca="false">'Cover Sheet'!$AC$1</f>
        <v>Vivek Madinur</v>
      </c>
      <c r="D51" s="77" t="n">
        <f aca="false">'Cover Sheet'!$AE$1</f>
        <v>0</v>
      </c>
      <c r="E51" s="77" t="n">
        <f aca="false">'Cover Sheet'!$AG$1</f>
        <v>0</v>
      </c>
      <c r="F51" s="77" t="n">
        <f aca="false">'Cover Sheet'!$AI$1</f>
        <v>0</v>
      </c>
      <c r="G51" s="77" t="n">
        <f aca="false">'Cover Sheet'!$AK$1</f>
        <v>0</v>
      </c>
      <c r="H51" s="77" t="n">
        <f aca="false">'Cover Sheet'!$AC$3</f>
        <v>0</v>
      </c>
      <c r="I51" s="77" t="n">
        <f aca="false">'Cover Sheet'!$AE$3</f>
        <v>0</v>
      </c>
      <c r="J51" s="77" t="n">
        <f aca="false">'Cover Sheet'!$AG$3</f>
        <v>0</v>
      </c>
      <c r="K51" s="77" t="n">
        <f aca="false">'Cover Sheet'!$AI$3</f>
        <v>0</v>
      </c>
      <c r="L51" s="77" t="n">
        <f aca="false">'Cover Sheet'!$AK$3</f>
        <v>0</v>
      </c>
      <c r="M51" s="77" t="n">
        <f aca="false">'Cover Sheet'!$AC$2</f>
        <v>2014</v>
      </c>
      <c r="N51" s="77" t="n">
        <f aca="false">'Cover Sheet'!$AE$2</f>
        <v>0</v>
      </c>
      <c r="O51" s="77" t="n">
        <f aca="false">'Cover Sheet'!$AG$2</f>
        <v>0</v>
      </c>
      <c r="P51" s="77" t="n">
        <f aca="false">'Cover Sheet'!$AI$2</f>
        <v>0</v>
      </c>
      <c r="Q51" s="77" t="n">
        <f aca="false">'Cover Sheet'!$AK$2</f>
        <v>0</v>
      </c>
      <c r="R51" s="77" t="str">
        <f aca="false">'Cover Sheet'!$AC$5</f>
        <v>Spandana</v>
      </c>
      <c r="S51" s="77" t="str">
        <f aca="false">'Cover Sheet'!$AC$6</f>
        <v>3rd</v>
      </c>
      <c r="T51" s="77" t="str">
        <f aca="false">'Cover Sheet'!$AC$7</f>
        <v>2nd YOI</v>
      </c>
      <c r="U51" s="77" t="str">
        <f aca="false">'Cover Sheet'!$AC$8</f>
        <v>Government School - No Fees</v>
      </c>
      <c r="V51" s="77" t="n">
        <f aca="false">'Cover Sheet'!$AC$9</f>
        <v>0</v>
      </c>
      <c r="W51" s="77" t="inlineStr">
        <f aca="false">IF('Cover Sheet'!$AC$10="","",'Cover Sheet'!$AC$10)</f>
        <is>
          <t/>
        </is>
      </c>
      <c r="X51" s="78" t="inlineStr">
        <f aca="false">IF('Cover Sheet'!$Y54="","",'Cover Sheet'!$Y54)</f>
        <is>
          <t/>
        </is>
      </c>
      <c r="Y51" s="78" t="inlineStr">
        <f aca="false">IF('Cover Sheet'!$Z54="","",'Cover Sheet'!$Z54)</f>
        <is>
          <t/>
        </is>
      </c>
      <c r="Z51" s="77" t="n">
        <f aca="false">'Cover Sheet'!$AC$11</f>
        <v>0</v>
      </c>
      <c r="AA51" s="77" t="str">
        <f aca="false">IF('Cover Sheet'!$AC$12="", "", 'Cover Sheet'!$AC$12)</f>
        <v>Hyderabad</v>
      </c>
      <c r="AB51" s="77" t="inlineStr">
        <f aca="false">IF('Cover Sheet'!$AC$14="","",'Cover Sheet'!$AC$14)</f>
        <is>
          <t/>
        </is>
      </c>
      <c r="AC51" s="77" t="inlineStr">
        <f aca="false">IF('Cover Sheet'!$AC$15="","",'Cover Sheet'!$AC$15)</f>
        <is>
          <t/>
        </is>
      </c>
      <c r="AD51" s="77" t="inlineStr">
        <f aca="false">IF('Cover Sheet'!$AC$17="","",'Cover Sheet'!$AC$17)</f>
        <is>
          <t/>
        </is>
      </c>
      <c r="AE51" s="77" t="str">
        <f aca="false">IF('Cover Sheet'!$AC$4="","",'Cover Sheet'!$AC$4)</f>
        <v>vivek.madinur2014@teachforindia.org</v>
      </c>
      <c r="AF51" s="77" t="inlineStr">
        <f aca="false">IF('Cover Sheet'!$AC$20="","",'Cover Sheet'!$AC$20)</f>
        <is>
          <t/>
        </is>
      </c>
      <c r="AG51" s="77" t="str">
        <f aca="false">IF('Cover Sheet'!$AC$19="","",'Cover Sheet'!$AC$19)</f>
        <v>karthik.rapaka@teachforindia.org</v>
      </c>
      <c r="AH51" s="77" t="inlineStr">
        <f aca="false">IF('Cover Sheet'!B54="", "", 'English Scores- Leveled papers'!B56)</f>
        <is>
          <t/>
        </is>
      </c>
      <c r="AI51" s="77" t="inlineStr">
        <f aca="false">IF('Cover Sheet'!$B54="","",'Cover Sheet'!C54)</f>
        <is>
          <t/>
        </is>
      </c>
      <c r="AJ51" s="77" t="inlineStr">
        <f aca="false">IF('Cover Sheet'!$D54="","",'Cover Sheet'!D54)</f>
        <is>
          <t/>
        </is>
      </c>
      <c r="AK51" s="77" t="inlineStr">
        <f aca="false">IF('Cover Sheet'!E54="","",'Cover Sheet'!E54)</f>
        <is>
          <t/>
        </is>
      </c>
      <c r="AL51" s="77" t="inlineStr">
        <f aca="false">IF('Cover Sheet'!F54="","",'Cover Sheet'!F54)</f>
        <is>
          <t/>
        </is>
      </c>
      <c r="AM51" s="77" t="inlineStr">
        <f aca="false">IF('Cover Sheet'!G54="","",'Cover Sheet'!G54)</f>
        <is>
          <t/>
        </is>
      </c>
      <c r="AN51" s="77" t="inlineStr">
        <f aca="false">IF('Cover Sheet'!H54="","",'Cover Sheet'!H54)</f>
        <is>
          <t/>
        </is>
      </c>
      <c r="AO51" s="77" t="inlineStr">
        <f aca="false">IF('Cover Sheet'!I54="","",'Cover Sheet'!I54)</f>
        <is>
          <t/>
        </is>
      </c>
      <c r="AP51" s="77" t="inlineStr">
        <f aca="false">IF('Cover Sheet'!J54="","",'Cover Sheet'!J54)</f>
        <is>
          <t/>
        </is>
      </c>
      <c r="AQ51" s="77" t="inlineStr">
        <f aca="false">IF('Cover Sheet'!K54="","",'Cover Sheet'!K54)</f>
        <is>
          <t/>
        </is>
      </c>
      <c r="AR51" s="77" t="inlineStr">
        <f aca="false">IF('Cover Sheet'!L54="","",'Cover Sheet'!L54)</f>
        <is>
          <t/>
        </is>
      </c>
      <c r="AS51" s="77" t="inlineStr">
        <f aca="false">IF('Cover Sheet'!M54="","",'Cover Sheet'!M54)</f>
        <is>
          <t/>
        </is>
      </c>
      <c r="AT51" s="77" t="inlineStr">
        <f aca="false">IF('Cover Sheet'!N54="","",'Cover Sheet'!N54)</f>
        <is>
          <t/>
        </is>
      </c>
      <c r="AU51" s="77" t="inlineStr">
        <f aca="false">IF('Cover Sheet'!O54="","",'Cover Sheet'!O54)</f>
        <is>
          <t/>
        </is>
      </c>
      <c r="AV51" s="77" t="inlineStr">
        <f aca="false">IF('Cover Sheet'!P54="","",'Cover Sheet'!P54)</f>
        <is>
          <t/>
        </is>
      </c>
      <c r="AW51" s="77" t="inlineStr">
        <f aca="false">IF('Cover Sheet'!Q54="","",'Cover Sheet'!Q54)</f>
        <is>
          <t/>
        </is>
      </c>
      <c r="AX51" s="77" t="inlineStr">
        <f aca="false">IF('Cover Sheet'!R54="","",'Cover Sheet'!R54)</f>
        <is>
          <t/>
        </is>
      </c>
      <c r="AY51" s="77" t="inlineStr">
        <f aca="false">IF('Cover Sheet'!S54="","",'Cover Sheet'!S54)</f>
        <is>
          <t/>
        </is>
      </c>
      <c r="AZ51" s="79" t="inlineStr">
        <f aca="false">IF('Cover Sheet'!T54="","",'Cover Sheet'!T54)</f>
        <is>
          <t/>
        </is>
      </c>
      <c r="BA51" s="79" t="inlineStr">
        <f aca="false">IF('Cover Sheet'!U54="","",'Cover Sheet'!U54)</f>
        <is>
          <t/>
        </is>
      </c>
      <c r="BB51" s="79" t="inlineStr">
        <f aca="false">IF('Cover Sheet'!V54="","",'Cover Sheet'!V54)</f>
        <is>
          <t/>
        </is>
      </c>
      <c r="BC51" s="79" t="inlineStr">
        <f aca="false">IF('Cover Sheet'!W54="","",'Cover Sheet'!W54)</f>
        <is>
          <t/>
        </is>
      </c>
      <c r="BD51" s="79" t="inlineStr">
        <f aca="false">IF('Cover Sheet'!X54="","",'Cover Sheet'!X54)</f>
        <is>
          <t/>
        </is>
      </c>
      <c r="BE51" s="80" t="inlineStr">
        <f aca="false">'RC Mastery Check+Question type'!I54</f>
        <is>
          <t/>
        </is>
      </c>
      <c r="BF51" s="80" t="inlineStr">
        <f aca="false">'RC Mastery Check+Question type'!J54</f>
        <is>
          <t/>
        </is>
      </c>
      <c r="BG51" s="80" t="inlineStr">
        <f aca="false">'RC Mastery Check+Question type'!K54</f>
        <is>
          <t/>
        </is>
      </c>
      <c r="BH51" s="81" t="inlineStr">
        <f aca="false">IF('RC Mastery Check+Question type'!DR54="", "", 'RC Mastery Check+Question type'!DR54)</f>
        <is>
          <t/>
        </is>
      </c>
      <c r="BI51" s="81" t="inlineStr">
        <f aca="false">IF('RC Mastery Check+Question type'!EJ54="", "", 'RC Mastery Check+Question type'!EJ54)</f>
        <is>
          <t/>
        </is>
      </c>
      <c r="BJ51" s="81" t="inlineStr">
        <f aca="false">IF('RC Mastery Check+Question type'!EZ54="", "", 'RC Mastery Check+Question type'!EZ54)</f>
        <is>
          <t/>
        </is>
      </c>
      <c r="BK51" s="0" t="inlineStr">
        <f aca="false">'RF tracking'!C54</f>
        <is>
          <t/>
        </is>
      </c>
      <c r="BL51" s="0" t="inlineStr">
        <f aca="false">'RF tracking'!D54</f>
        <is>
          <t/>
        </is>
      </c>
      <c r="BM51" s="0" t="inlineStr">
        <f aca="false">'RF tracking'!X54</f>
        <is>
          <t/>
        </is>
      </c>
      <c r="BN51" s="0" t="inlineStr">
        <f aca="false">'RF tracking'!Y54</f>
        <is>
          <t/>
        </is>
      </c>
      <c r="BO51" s="82" t="inlineStr">
        <f aca="false">IF('RF tracking'!AQ54="", "", 'RF tracking'!AQ54)</f>
        <is>
          <t/>
        </is>
      </c>
      <c r="BP51" s="82" t="inlineStr">
        <f aca="false">'RC Mastery Check+Question type'!L54</f>
        <is>
          <t/>
        </is>
      </c>
      <c r="BQ51" s="82" t="inlineStr">
        <f aca="false">'RC Mastery Check+Question type'!M54</f>
        <is>
          <t/>
        </is>
      </c>
      <c r="BR51" s="82" t="inlineStr">
        <f aca="false">'RC Mastery Check+Question type'!N54</f>
        <is>
          <t/>
        </is>
      </c>
      <c r="BS51" s="82" t="inlineStr">
        <f aca="false">'RC Mastery Check+Question type'!O54</f>
        <is>
          <t/>
        </is>
      </c>
      <c r="BT51" s="82" t="inlineStr">
        <f aca="false">'RC Mastery Check+Question type'!P54</f>
        <is>
          <t/>
        </is>
      </c>
      <c r="BU51" s="82" t="inlineStr">
        <f aca="false">'RC Mastery Check+Question type'!Q54</f>
        <is>
          <t/>
        </is>
      </c>
      <c r="BV51" s="82" t="inlineStr">
        <f aca="false">'RC Mastery Check+Question type'!R54</f>
        <is>
          <t/>
        </is>
      </c>
      <c r="BW51" s="82" t="inlineStr">
        <f aca="false">'RC Mastery Check+Question type'!S54</f>
        <is>
          <t/>
        </is>
      </c>
      <c r="BX51" s="82" t="inlineStr">
        <f aca="false">'RC Mastery Check+Question type'!T54</f>
        <is>
          <t/>
        </is>
      </c>
      <c r="BY51" s="82" t="inlineStr">
        <f aca="false">'RC Mastery Check+Question type'!U54</f>
        <is>
          <t/>
        </is>
      </c>
      <c r="BZ51" s="82" t="inlineStr">
        <f aca="false">'RC Mastery Check+Question type'!V54</f>
        <is>
          <t/>
        </is>
      </c>
      <c r="CA51" s="82" t="inlineStr">
        <f aca="false">'RC Mastery Check+Question type'!W54</f>
        <is>
          <t/>
        </is>
      </c>
      <c r="CB51" s="82" t="inlineStr">
        <f aca="false">'RC Mastery Check+Question type'!X54</f>
        <is>
          <t/>
        </is>
      </c>
      <c r="CC51" s="83" t="str">
        <f aca="false">'RC Output Item+Section Type'!CC57</f>
        <v> </v>
      </c>
      <c r="CD51" s="83" t="str">
        <f aca="false">'RC Output Item+Section Type'!CD57</f>
        <v> </v>
      </c>
      <c r="CE51" s="83" t="str">
        <f aca="false">'RC Output Item+Section Type'!CE57</f>
        <v> </v>
      </c>
      <c r="CF51" s="83" t="str">
        <f aca="false">'RC Output Item+Section Type'!CF57</f>
        <v> </v>
      </c>
      <c r="CG51" s="83" t="str">
        <f aca="false">'RC Output Item+Section Type'!CG57</f>
        <v> </v>
      </c>
      <c r="CH51" s="83" t="str">
        <f aca="false">'RC Output Item+Section Type'!CH57</f>
        <v> </v>
      </c>
      <c r="CI51" s="83" t="str">
        <f aca="false">'RC Output Item+Section Type'!CI57</f>
        <v> </v>
      </c>
      <c r="CJ51" s="83" t="str">
        <f aca="false">'RC Output Item+Section Type'!CJ57</f>
        <v> </v>
      </c>
      <c r="CK51" s="83" t="str">
        <f aca="false">'RC Output Item+Section Type'!CK57</f>
        <v> </v>
      </c>
      <c r="CL51" s="83" t="str">
        <f aca="false">'RC Output Item+Section Type'!CL57</f>
        <v> </v>
      </c>
      <c r="CM51" s="83" t="str">
        <f aca="false">'RC Output Item+Section Type'!CM57</f>
        <v> </v>
      </c>
      <c r="CN51" s="83" t="str">
        <f aca="false">'RC Output Item+Section Type'!CN57</f>
        <v> </v>
      </c>
      <c r="CO51" s="0" t="inlineStr">
        <f aca="false">IF('S&amp;L'!B55="", "", 'S&amp;L'!B55)</f>
        <is>
          <t/>
        </is>
      </c>
      <c r="CP51" s="0" t="inlineStr">
        <f aca="false">IF('S&amp;L'!C55="", "", 'S&amp;L'!C55)</f>
        <is>
          <t/>
        </is>
      </c>
      <c r="CQ51" s="0" t="inlineStr">
        <f aca="false">IF('S&amp;L'!D55="", "", 'S&amp;L'!D55)</f>
        <is>
          <t/>
        </is>
      </c>
      <c r="CR51" s="0" t="inlineStr">
        <f aca="false">IF('S&amp;L'!E55="", "", 'S&amp;L'!E55)</f>
        <is>
          <t/>
        </is>
      </c>
      <c r="CS51" s="0" t="inlineStr">
        <f aca="false">IF('S&amp;L'!F55="", "", 'S&amp;L'!F55)</f>
        <is>
          <t/>
        </is>
      </c>
      <c r="CT51" s="0" t="inlineStr">
        <f aca="false">IF('S&amp;L'!H55="", "", 'S&amp;L'!H55)</f>
        <is>
          <t/>
        </is>
      </c>
      <c r="CU51" s="0" t="inlineStr">
        <f aca="false">IF('S&amp;L'!I55="", "", 'S&amp;L'!I55)</f>
        <is>
          <t/>
        </is>
      </c>
      <c r="CV51" s="0" t="inlineStr">
        <f aca="false">IF('S&amp;L'!J55="", "", 'S&amp;L'!J55)</f>
        <is>
          <t/>
        </is>
      </c>
      <c r="CW51" s="0" t="inlineStr">
        <f aca="false">IF('S&amp;L'!K55="", "", 'S&amp;L'!K55)</f>
        <is>
          <t/>
        </is>
      </c>
      <c r="CX51" s="0" t="inlineStr">
        <f aca="false">IF('S&amp;L'!L55="", "", 'S&amp;L'!L55)</f>
        <is>
          <t/>
        </is>
      </c>
      <c r="CY51" s="0" t="inlineStr">
        <f aca="false">IF('S&amp;L'!N55="", "", 'S&amp;L'!N55)</f>
        <is>
          <t/>
        </is>
      </c>
      <c r="CZ51" s="0" t="inlineStr">
        <f aca="false">IF('S&amp;L'!O55="", "", 'S&amp;L'!O55)</f>
        <is>
          <t/>
        </is>
      </c>
      <c r="DA51" s="0" t="inlineStr">
        <f aca="false">IF('S&amp;L'!P55="", "", 'S&amp;L'!P55)</f>
        <is>
          <t/>
        </is>
      </c>
      <c r="DB51" s="0" t="inlineStr">
        <f aca="false">IF('S&amp;L'!Q55="", "", 'S&amp;L'!Q55)</f>
        <is>
          <t/>
        </is>
      </c>
      <c r="DC51" s="0" t="inlineStr">
        <f aca="false">IF('S&amp;L'!R55="", "", 'S&amp;L'!R55)</f>
        <is>
          <t/>
        </is>
      </c>
      <c r="DD51" s="82" t="inlineStr">
        <f aca="false">IF('Math Scores'!E58="","",'Math Scores'!E58)</f>
        <is>
          <t/>
        </is>
      </c>
      <c r="DE51" s="84" t="inlineStr">
        <f aca="false">IF('Cover Sheet'!V54="","",'Cover Sheet'!V54)</f>
        <is>
          <t/>
        </is>
      </c>
      <c r="DF51" s="84" t="inlineStr">
        <f aca="false">IF('Math Scores'!IE58="", "", 'Math Scores'!IE58)</f>
        <is>
          <t/>
        </is>
      </c>
      <c r="DG51" s="0" t="inlineStr">
        <f aca="false">IF('Math by question type'!C55="", "", 'Math by question type'!C55)</f>
        <is>
          <t/>
        </is>
      </c>
      <c r="DH51" s="84" t="inlineStr">
        <f aca="false">IF('Math by question type'!D55="", "", 'Math by question type'!D55)</f>
        <is>
          <t/>
        </is>
      </c>
      <c r="DI51" s="84" t="inlineStr">
        <f aca="false">IF('Math by question type'!E55="", "", 'Math by question type'!E55)</f>
        <is>
          <t/>
        </is>
      </c>
      <c r="DJ51" s="84" t="inlineStr">
        <f aca="false">IF('Math by question type'!F55="", "", 'Math by question type'!F55)</f>
        <is>
          <t/>
        </is>
      </c>
      <c r="DK51" s="84" t="inlineStr">
        <f aca="false">IF('Math by question type'!G55="", "", 'Math by question type'!G55)</f>
        <is>
          <t/>
        </is>
      </c>
      <c r="DL51" s="84" t="inlineStr">
        <f aca="false">IF('Math by question type'!H55="", "", 'Math by question type'!H55)</f>
        <is>
          <t/>
        </is>
      </c>
      <c r="DM51" s="84" t="inlineStr">
        <f aca="false">IF('Math by question type'!I55="", "", 'Math by question type'!I55)</f>
        <is>
          <t/>
        </is>
      </c>
      <c r="DN51" s="84" t="inlineStr">
        <f aca="false">IF('Math by question type'!J55="", "", 'Math by question type'!J55)</f>
        <is>
          <t/>
        </is>
      </c>
      <c r="DO51" s="84" t="inlineStr">
        <f aca="false">IF('Math by question type'!K55="", "", 'Math by question type'!K55)</f>
        <is>
          <t/>
        </is>
      </c>
      <c r="DP51" s="84" t="inlineStr">
        <f aca="false">IF('Math by question type'!L55="", "", 'Math by question type'!L55)</f>
        <is>
          <t/>
        </is>
      </c>
      <c r="DQ51" s="84" t="inlineStr">
        <f aca="false">IF('Math by question type'!M55="", "", 'Math by question type'!M55)</f>
        <is>
          <t/>
        </is>
      </c>
      <c r="DR51" s="84" t="inlineStr">
        <f aca="false">IF('Math by question type'!N55="", "", 'Math by question type'!N55)</f>
        <is>
          <t/>
        </is>
      </c>
      <c r="DS51" s="84" t="inlineStr">
        <f aca="false">IF('Math by question type'!O55="", "", 'Math by question type'!O55)</f>
        <is>
          <t/>
        </is>
      </c>
      <c r="DT51" s="84" t="inlineStr">
        <f aca="false">IF('Math by question type'!P55="", "", 'Math by question type'!P55)</f>
        <is>
          <t/>
        </is>
      </c>
      <c r="DU51" s="84" t="inlineStr">
        <f aca="false">IF('Math by question type'!Q55="", "", 'Math by question type'!Q55)</f>
        <is>
          <t/>
        </is>
      </c>
      <c r="DV51" s="84" t="inlineStr">
        <f aca="false">IF('Math by question type'!R55&lt;&gt;"",'Math by question type'!R55,'Math by question type'!U55)</f>
        <is>
          <t/>
        </is>
      </c>
      <c r="DW51" s="84" t="inlineStr">
        <f aca="false">IF('Math by question type'!S55&lt;&gt;"",'Math by question type'!S55,'Math by question type'!V55)</f>
        <is>
          <t/>
        </is>
      </c>
      <c r="DX51" s="84" t="inlineStr">
        <f aca="false">IF('Math by question type'!T55&lt;&gt;"",'Math by question type'!T55,'Math by question type'!W55)</f>
        <is>
          <t/>
        </is>
      </c>
      <c r="DY51" s="84" t="inlineStr">
        <f aca="false">IF('Math by question type'!X55&lt;&gt;"",'Math by question type'!X55,'Math by question type'!AA55)</f>
        <is>
          <t/>
        </is>
      </c>
      <c r="DZ51" s="84" t="inlineStr">
        <f aca="false">IF('Math by question type'!Y55&lt;&gt;"",'Math by question type'!Y55,'Math by question type'!AB55)</f>
        <is>
          <t/>
        </is>
      </c>
      <c r="EA51" s="84" t="inlineStr">
        <f aca="false">IF('Math by question type'!Z55&lt;&gt;"",'Math by question type'!Z55,'Math by question type'!AC55)</f>
        <is>
          <t/>
        </is>
      </c>
      <c r="EB51" s="84" t="inlineStr">
        <f aca="false">IF('Math Output by domain'!E55="", "", 'Math Output by domain'!E55)</f>
        <is>
          <t/>
        </is>
      </c>
      <c r="EC51" s="84" t="inlineStr">
        <f aca="false">IF('Math Output by domain'!F55="", "", 'Math Output by domain'!F55)</f>
        <is>
          <t/>
        </is>
      </c>
      <c r="ED51" s="84" t="inlineStr">
        <f aca="false">IF('Math Output by domain'!G55="", "", 'Math Output by domain'!G55)</f>
        <is>
          <t/>
        </is>
      </c>
      <c r="EE51" s="84" t="inlineStr">
        <f aca="false">IF('Math Output by domain'!H55="", "", 'Math Output by domain'!H55)</f>
        <is>
          <t/>
        </is>
      </c>
      <c r="EF51" s="84" t="inlineStr">
        <f aca="false">IF('Math Output by domain'!I55="", "", 'Math Output by domain'!I55)</f>
        <is>
          <t/>
        </is>
      </c>
      <c r="EG51" s="84" t="inlineStr">
        <f aca="false">IF('Math Output by domain'!J55="", "", 'Math Output by domain'!J55)</f>
        <is>
          <t/>
        </is>
      </c>
      <c r="EH51" s="84" t="inlineStr">
        <f aca="false">IF('Math Output by domain'!K55="", "", 'Math Output by domain'!K55)</f>
        <is>
          <t/>
        </is>
      </c>
      <c r="EI51" s="84" t="inlineStr">
        <f aca="false">IF('Math Output by domain'!L55="", "", 'Math Output by domain'!L55)</f>
        <is>
          <t/>
        </is>
      </c>
      <c r="EJ51" s="84" t="inlineStr">
        <f aca="false">IF('Math Output by domain'!M55="", "", 'Math Output by domain'!M55)</f>
        <is>
          <t/>
        </is>
      </c>
      <c r="EK51" s="84" t="inlineStr">
        <f aca="false">IF('Math Output by domain'!N55="", "", 'Math Output by domain'!N55)</f>
        <is>
          <t/>
        </is>
      </c>
      <c r="EL51" s="84" t="inlineStr">
        <f aca="false">IF('Math Output by domain'!O55="", "", 'Math Output by domain'!O55)</f>
        <is>
          <t/>
        </is>
      </c>
      <c r="EM51" s="84" t="inlineStr">
        <f aca="false">IF('Math Output by domain'!P55="", "", 'Math Output by domain'!P55)</f>
        <is>
          <t/>
        </is>
      </c>
      <c r="EN51" s="84" t="inlineStr">
        <f aca="false">IF('Math Output by domain'!Q55="", "", 'Math Output by domain'!Q55)</f>
        <is>
          <t/>
        </is>
      </c>
      <c r="EO51" s="84" t="inlineStr">
        <f aca="false">IF('Math Output by domain'!R55="", "", 'Math Output by domain'!R55)</f>
        <is>
          <t/>
        </is>
      </c>
      <c r="EP51" s="84" t="inlineStr">
        <f aca="false">IF('Math Output by domain'!S55="", "", 'Math Output by domain'!S55)</f>
        <is>
          <t/>
        </is>
      </c>
      <c r="EQ51" s="84" t="inlineStr">
        <f aca="false">IF('Math Output by domain'!T55="", "", 'Math Output by domain'!T55)</f>
        <is>
          <t/>
        </is>
      </c>
      <c r="ER51" s="84" t="inlineStr">
        <f aca="false">IF('Math Output by domain'!U55="", "", 'Math Output by domain'!U55)</f>
        <is>
          <t/>
        </is>
      </c>
      <c r="ES51" s="84" t="inlineStr">
        <f aca="false">IF('Math Output by domain'!V55="", "", 'Math Output by domain'!V55)</f>
        <is>
          <t/>
        </is>
      </c>
      <c r="ET51" s="84" t="inlineStr">
        <f aca="false">IF('Math Output by domain'!W55="", "", 'Math Output by domain'!W55)</f>
        <is>
          <t/>
        </is>
      </c>
      <c r="EU51" s="84" t="inlineStr">
        <f aca="false">IF('Math Output by domain'!X55="", "", 'Math Output by domain'!X55)</f>
        <is>
          <t/>
        </is>
      </c>
      <c r="EV51" s="84" t="inlineStr">
        <f aca="false">IF('Math Output by domain'!Y55="", "", 'Math Output by domain'!Y55)</f>
        <is>
          <t/>
        </is>
      </c>
      <c r="EW51" s="84" t="inlineStr">
        <f aca="false">IF('Math Output by domain'!Z55="", "", 'Math Output by domain'!Z55)</f>
        <is>
          <t/>
        </is>
      </c>
      <c r="EX51" s="84" t="inlineStr">
        <f aca="false">IF('Math Output by domain'!AA55="", "", 'Math Output by domain'!AA55)</f>
        <is>
          <t/>
        </is>
      </c>
      <c r="EY51" s="84" t="inlineStr">
        <f aca="false">IF('Math Output by domain'!AB55="", "", 'Math Output by domain'!AB55)</f>
        <is>
          <t/>
        </is>
      </c>
      <c r="EZ51" s="84" t="inlineStr">
        <f aca="false">IF('Math Output by domain'!AC55="", "", 'Math Output by domain'!AC55)</f>
        <is>
          <t/>
        </is>
      </c>
      <c r="FA51" s="84" t="inlineStr">
        <f aca="false">IF('Math Output by domain'!AD55&lt;&gt;"", 'Math Output by domain'!AD55, 'Math Output by domain'!AH55)</f>
        <is>
          <t/>
        </is>
      </c>
      <c r="FB51" s="84" t="inlineStr">
        <f aca="false">IF('Math Output by domain'!AE55&lt;&gt;"", 'Math Output by domain'!AE55, 'Math Output by domain'!AI55)</f>
        <is>
          <t/>
        </is>
      </c>
      <c r="FC51" s="84" t="inlineStr">
        <f aca="false">IF('Math Output by domain'!AF55&lt;&gt;"", 'Math Output by domain'!AF55, 'Math Output by domain'!AJ55)</f>
        <is>
          <t/>
        </is>
      </c>
      <c r="FD51" s="84" t="inlineStr">
        <f aca="false">IF('Math Output by domain'!AG55="", "", 'Math Output by domain'!AG55)</f>
        <is>
          <t/>
        </is>
      </c>
      <c r="FE51" s="84" t="inlineStr">
        <f aca="false">IF('Math Output by domain'!AK55="", "", 'Math Output by domain'!AK55)</f>
        <is>
          <t/>
        </is>
      </c>
      <c r="FF51" s="84" t="str">
        <f aca="false">IF('Math Output by domain'!AL55&lt;&gt;"",  'Math Output by domain'!AL55, 'Math Output by domain'!AQ55)</f>
        <v/>
      </c>
      <c r="FG51" s="84" t="inlineStr">
        <f aca="false">IF('Math Output by domain'!AM55="", "", 'Math Output by domain'!AM55)</f>
        <is>
          <t/>
        </is>
      </c>
      <c r="FH51" s="84" t="str">
        <f aca="false">IF('Math Output by domain'!AN55&lt;&gt;"",  'Math Output by domain'!AN55, 'Math Output by domain'!AP55)</f>
        <v/>
      </c>
      <c r="FI51" s="84" t="inlineStr">
        <f aca="false">IF('Math Output by domain'!AO55="", "", 'Math Output by domain'!AO55)</f>
        <is>
          <t/>
        </is>
      </c>
    </row>
    <row r="52" customFormat="false" ht="12.75" hidden="false" customHeight="false" outlineLevel="0" collapsed="false">
      <c r="A52" s="77" t="n">
        <f aca="false">'Cover Sheet'!A55</f>
        <v>51</v>
      </c>
      <c r="B52" s="77" t="inlineStr">
        <f aca="false">IF('Cover Sheet'!$AC$13="","",'Cover Sheet'!$AC$13)</f>
        <is>
          <t/>
        </is>
      </c>
      <c r="C52" s="77" t="str">
        <f aca="false">'Cover Sheet'!$AC$1</f>
        <v>Vivek Madinur</v>
      </c>
      <c r="D52" s="77" t="n">
        <f aca="false">'Cover Sheet'!$AE$1</f>
        <v>0</v>
      </c>
      <c r="E52" s="77" t="n">
        <f aca="false">'Cover Sheet'!$AG$1</f>
        <v>0</v>
      </c>
      <c r="F52" s="77" t="n">
        <f aca="false">'Cover Sheet'!$AI$1</f>
        <v>0</v>
      </c>
      <c r="G52" s="77" t="n">
        <f aca="false">'Cover Sheet'!$AK$1</f>
        <v>0</v>
      </c>
      <c r="H52" s="77" t="n">
        <f aca="false">'Cover Sheet'!$AC$3</f>
        <v>0</v>
      </c>
      <c r="I52" s="77" t="n">
        <f aca="false">'Cover Sheet'!$AE$3</f>
        <v>0</v>
      </c>
      <c r="J52" s="77" t="n">
        <f aca="false">'Cover Sheet'!$AG$3</f>
        <v>0</v>
      </c>
      <c r="K52" s="77" t="n">
        <f aca="false">'Cover Sheet'!$AI$3</f>
        <v>0</v>
      </c>
      <c r="L52" s="77" t="n">
        <f aca="false">'Cover Sheet'!$AK$3</f>
        <v>0</v>
      </c>
      <c r="M52" s="77" t="n">
        <f aca="false">'Cover Sheet'!$AC$2</f>
        <v>2014</v>
      </c>
      <c r="N52" s="77" t="n">
        <f aca="false">'Cover Sheet'!$AE$2</f>
        <v>0</v>
      </c>
      <c r="O52" s="77" t="n">
        <f aca="false">'Cover Sheet'!$AG$2</f>
        <v>0</v>
      </c>
      <c r="P52" s="77" t="n">
        <f aca="false">'Cover Sheet'!$AI$2</f>
        <v>0</v>
      </c>
      <c r="Q52" s="77" t="n">
        <f aca="false">'Cover Sheet'!$AK$2</f>
        <v>0</v>
      </c>
      <c r="R52" s="77" t="str">
        <f aca="false">'Cover Sheet'!$AC$5</f>
        <v>Spandana</v>
      </c>
      <c r="S52" s="77" t="str">
        <f aca="false">'Cover Sheet'!$AC$6</f>
        <v>3rd</v>
      </c>
      <c r="T52" s="77" t="str">
        <f aca="false">'Cover Sheet'!$AC$7</f>
        <v>2nd YOI</v>
      </c>
      <c r="U52" s="77" t="str">
        <f aca="false">'Cover Sheet'!$AC$8</f>
        <v>Government School - No Fees</v>
      </c>
      <c r="V52" s="77" t="n">
        <f aca="false">'Cover Sheet'!$AC$9</f>
        <v>0</v>
      </c>
      <c r="W52" s="77" t="inlineStr">
        <f aca="false">IF('Cover Sheet'!$AC$10="","",'Cover Sheet'!$AC$10)</f>
        <is>
          <t/>
        </is>
      </c>
      <c r="X52" s="78" t="inlineStr">
        <f aca="false">IF('Cover Sheet'!$Y55="","",'Cover Sheet'!$Y55)</f>
        <is>
          <t/>
        </is>
      </c>
      <c r="Y52" s="78" t="inlineStr">
        <f aca="false">IF('Cover Sheet'!$Z55="","",'Cover Sheet'!$Z55)</f>
        <is>
          <t/>
        </is>
      </c>
      <c r="Z52" s="77" t="n">
        <f aca="false">'Cover Sheet'!$AC$11</f>
        <v>0</v>
      </c>
      <c r="AA52" s="77" t="str">
        <f aca="false">IF('Cover Sheet'!$AC$12="", "", 'Cover Sheet'!$AC$12)</f>
        <v>Hyderabad</v>
      </c>
      <c r="AB52" s="77" t="inlineStr">
        <f aca="false">IF('Cover Sheet'!$AC$14="","",'Cover Sheet'!$AC$14)</f>
        <is>
          <t/>
        </is>
      </c>
      <c r="AC52" s="77" t="inlineStr">
        <f aca="false">IF('Cover Sheet'!$AC$15="","",'Cover Sheet'!$AC$15)</f>
        <is>
          <t/>
        </is>
      </c>
      <c r="AD52" s="77" t="inlineStr">
        <f aca="false">IF('Cover Sheet'!$AC$17="","",'Cover Sheet'!$AC$17)</f>
        <is>
          <t/>
        </is>
      </c>
      <c r="AE52" s="77" t="str">
        <f aca="false">IF('Cover Sheet'!$AC$4="","",'Cover Sheet'!$AC$4)</f>
        <v>vivek.madinur2014@teachforindia.org</v>
      </c>
      <c r="AF52" s="77" t="inlineStr">
        <f aca="false">IF('Cover Sheet'!$AC$20="","",'Cover Sheet'!$AC$20)</f>
        <is>
          <t/>
        </is>
      </c>
      <c r="AG52" s="77" t="str">
        <f aca="false">IF('Cover Sheet'!$AC$19="","",'Cover Sheet'!$AC$19)</f>
        <v>karthik.rapaka@teachforindia.org</v>
      </c>
      <c r="AH52" s="77" t="inlineStr">
        <f aca="false">IF('Cover Sheet'!B55="", "", 'English Scores- Leveled papers'!B57)</f>
        <is>
          <t/>
        </is>
      </c>
      <c r="AI52" s="77" t="inlineStr">
        <f aca="false">IF('Cover Sheet'!$B55="","",'Cover Sheet'!C55)</f>
        <is>
          <t/>
        </is>
      </c>
      <c r="AJ52" s="77" t="inlineStr">
        <f aca="false">IF('Cover Sheet'!$D55="","",'Cover Sheet'!D55)</f>
        <is>
          <t/>
        </is>
      </c>
      <c r="AK52" s="77" t="inlineStr">
        <f aca="false">IF('Cover Sheet'!E55="","",'Cover Sheet'!E55)</f>
        <is>
          <t/>
        </is>
      </c>
      <c r="AL52" s="77" t="inlineStr">
        <f aca="false">IF('Cover Sheet'!F55="","",'Cover Sheet'!F55)</f>
        <is>
          <t/>
        </is>
      </c>
      <c r="AM52" s="77" t="inlineStr">
        <f aca="false">IF('Cover Sheet'!G55="","",'Cover Sheet'!G55)</f>
        <is>
          <t/>
        </is>
      </c>
      <c r="AN52" s="77" t="inlineStr">
        <f aca="false">IF('Cover Sheet'!H55="","",'Cover Sheet'!H55)</f>
        <is>
          <t/>
        </is>
      </c>
      <c r="AO52" s="77" t="inlineStr">
        <f aca="false">IF('Cover Sheet'!I55="","",'Cover Sheet'!I55)</f>
        <is>
          <t/>
        </is>
      </c>
      <c r="AP52" s="77" t="inlineStr">
        <f aca="false">IF('Cover Sheet'!J55="","",'Cover Sheet'!J55)</f>
        <is>
          <t/>
        </is>
      </c>
      <c r="AQ52" s="77" t="inlineStr">
        <f aca="false">IF('Cover Sheet'!K55="","",'Cover Sheet'!K55)</f>
        <is>
          <t/>
        </is>
      </c>
      <c r="AR52" s="77" t="inlineStr">
        <f aca="false">IF('Cover Sheet'!L55="","",'Cover Sheet'!L55)</f>
        <is>
          <t/>
        </is>
      </c>
      <c r="AS52" s="77" t="inlineStr">
        <f aca="false">IF('Cover Sheet'!M55="","",'Cover Sheet'!M55)</f>
        <is>
          <t/>
        </is>
      </c>
      <c r="AT52" s="77" t="inlineStr">
        <f aca="false">IF('Cover Sheet'!N55="","",'Cover Sheet'!N55)</f>
        <is>
          <t/>
        </is>
      </c>
      <c r="AU52" s="77" t="inlineStr">
        <f aca="false">IF('Cover Sheet'!O55="","",'Cover Sheet'!O55)</f>
        <is>
          <t/>
        </is>
      </c>
      <c r="AV52" s="77" t="inlineStr">
        <f aca="false">IF('Cover Sheet'!P55="","",'Cover Sheet'!P55)</f>
        <is>
          <t/>
        </is>
      </c>
      <c r="AW52" s="77" t="inlineStr">
        <f aca="false">IF('Cover Sheet'!Q55="","",'Cover Sheet'!Q55)</f>
        <is>
          <t/>
        </is>
      </c>
      <c r="AX52" s="77" t="inlineStr">
        <f aca="false">IF('Cover Sheet'!R55="","",'Cover Sheet'!R55)</f>
        <is>
          <t/>
        </is>
      </c>
      <c r="AY52" s="77" t="inlineStr">
        <f aca="false">IF('Cover Sheet'!S55="","",'Cover Sheet'!S55)</f>
        <is>
          <t/>
        </is>
      </c>
      <c r="AZ52" s="79" t="inlineStr">
        <f aca="false">IF('Cover Sheet'!T55="","",'Cover Sheet'!T55)</f>
        <is>
          <t/>
        </is>
      </c>
      <c r="BA52" s="79" t="inlineStr">
        <f aca="false">IF('Cover Sheet'!U55="","",'Cover Sheet'!U55)</f>
        <is>
          <t/>
        </is>
      </c>
      <c r="BB52" s="79" t="inlineStr">
        <f aca="false">IF('Cover Sheet'!V55="","",'Cover Sheet'!V55)</f>
        <is>
          <t/>
        </is>
      </c>
      <c r="BC52" s="79" t="inlineStr">
        <f aca="false">IF('Cover Sheet'!W55="","",'Cover Sheet'!W55)</f>
        <is>
          <t/>
        </is>
      </c>
      <c r="BD52" s="79" t="inlineStr">
        <f aca="false">IF('Cover Sheet'!X55="","",'Cover Sheet'!X55)</f>
        <is>
          <t/>
        </is>
      </c>
      <c r="BE52" s="80" t="inlineStr">
        <f aca="false">'RC Mastery Check+Question type'!I55</f>
        <is>
          <t/>
        </is>
      </c>
      <c r="BF52" s="80" t="inlineStr">
        <f aca="false">'RC Mastery Check+Question type'!J55</f>
        <is>
          <t/>
        </is>
      </c>
      <c r="BG52" s="80" t="inlineStr">
        <f aca="false">'RC Mastery Check+Question type'!K55</f>
        <is>
          <t/>
        </is>
      </c>
      <c r="BH52" s="81" t="inlineStr">
        <f aca="false">IF('RC Mastery Check+Question type'!DR55="", "", 'RC Mastery Check+Question type'!DR55)</f>
        <is>
          <t/>
        </is>
      </c>
      <c r="BI52" s="81" t="inlineStr">
        <f aca="false">IF('RC Mastery Check+Question type'!EJ55="", "", 'RC Mastery Check+Question type'!EJ55)</f>
        <is>
          <t/>
        </is>
      </c>
      <c r="BJ52" s="81" t="inlineStr">
        <f aca="false">IF('RC Mastery Check+Question type'!EZ55="", "", 'RC Mastery Check+Question type'!EZ55)</f>
        <is>
          <t/>
        </is>
      </c>
      <c r="BK52" s="0" t="inlineStr">
        <f aca="false">'RF tracking'!C55</f>
        <is>
          <t/>
        </is>
      </c>
      <c r="BL52" s="0" t="inlineStr">
        <f aca="false">'RF tracking'!D55</f>
        <is>
          <t/>
        </is>
      </c>
      <c r="BM52" s="0" t="inlineStr">
        <f aca="false">'RF tracking'!X55</f>
        <is>
          <t/>
        </is>
      </c>
      <c r="BN52" s="0" t="inlineStr">
        <f aca="false">'RF tracking'!Y55</f>
        <is>
          <t/>
        </is>
      </c>
      <c r="BO52" s="82" t="inlineStr">
        <f aca="false">IF('RF tracking'!AQ55="", "", 'RF tracking'!AQ55)</f>
        <is>
          <t/>
        </is>
      </c>
      <c r="BP52" s="82" t="inlineStr">
        <f aca="false">'RC Mastery Check+Question type'!L55</f>
        <is>
          <t/>
        </is>
      </c>
      <c r="BQ52" s="82" t="inlineStr">
        <f aca="false">'RC Mastery Check+Question type'!M55</f>
        <is>
          <t/>
        </is>
      </c>
      <c r="BR52" s="82" t="inlineStr">
        <f aca="false">'RC Mastery Check+Question type'!N55</f>
        <is>
          <t/>
        </is>
      </c>
      <c r="BS52" s="82" t="inlineStr">
        <f aca="false">'RC Mastery Check+Question type'!O55</f>
        <is>
          <t/>
        </is>
      </c>
      <c r="BT52" s="82" t="inlineStr">
        <f aca="false">'RC Mastery Check+Question type'!P55</f>
        <is>
          <t/>
        </is>
      </c>
      <c r="BU52" s="82" t="inlineStr">
        <f aca="false">'RC Mastery Check+Question type'!Q55</f>
        <is>
          <t/>
        </is>
      </c>
      <c r="BV52" s="82" t="inlineStr">
        <f aca="false">'RC Mastery Check+Question type'!R55</f>
        <is>
          <t/>
        </is>
      </c>
      <c r="BW52" s="82" t="inlineStr">
        <f aca="false">'RC Mastery Check+Question type'!S55</f>
        <is>
          <t/>
        </is>
      </c>
      <c r="BX52" s="82" t="inlineStr">
        <f aca="false">'RC Mastery Check+Question type'!T55</f>
        <is>
          <t/>
        </is>
      </c>
      <c r="BY52" s="82" t="inlineStr">
        <f aca="false">'RC Mastery Check+Question type'!U55</f>
        <is>
          <t/>
        </is>
      </c>
      <c r="BZ52" s="82" t="inlineStr">
        <f aca="false">'RC Mastery Check+Question type'!V55</f>
        <is>
          <t/>
        </is>
      </c>
      <c r="CA52" s="82" t="inlineStr">
        <f aca="false">'RC Mastery Check+Question type'!W55</f>
        <is>
          <t/>
        </is>
      </c>
      <c r="CB52" s="82" t="inlineStr">
        <f aca="false">'RC Mastery Check+Question type'!X55</f>
        <is>
          <t/>
        </is>
      </c>
      <c r="CC52" s="83" t="str">
        <f aca="false">'RC Output Item+Section Type'!CC58</f>
        <v> </v>
      </c>
      <c r="CD52" s="83" t="str">
        <f aca="false">'RC Output Item+Section Type'!CD58</f>
        <v> </v>
      </c>
      <c r="CE52" s="83" t="str">
        <f aca="false">'RC Output Item+Section Type'!CE58</f>
        <v> </v>
      </c>
      <c r="CF52" s="83" t="str">
        <f aca="false">'RC Output Item+Section Type'!CF58</f>
        <v> </v>
      </c>
      <c r="CG52" s="83" t="str">
        <f aca="false">'RC Output Item+Section Type'!CG58</f>
        <v> </v>
      </c>
      <c r="CH52" s="83" t="str">
        <f aca="false">'RC Output Item+Section Type'!CH58</f>
        <v> </v>
      </c>
      <c r="CI52" s="83" t="str">
        <f aca="false">'RC Output Item+Section Type'!CI58</f>
        <v> </v>
      </c>
      <c r="CJ52" s="83" t="str">
        <f aca="false">'RC Output Item+Section Type'!CJ58</f>
        <v> </v>
      </c>
      <c r="CK52" s="83" t="str">
        <f aca="false">'RC Output Item+Section Type'!CK58</f>
        <v> </v>
      </c>
      <c r="CL52" s="83" t="str">
        <f aca="false">'RC Output Item+Section Type'!CL58</f>
        <v> </v>
      </c>
      <c r="CM52" s="83" t="str">
        <f aca="false">'RC Output Item+Section Type'!CM58</f>
        <v> </v>
      </c>
      <c r="CN52" s="83" t="str">
        <f aca="false">'RC Output Item+Section Type'!CN58</f>
        <v> </v>
      </c>
      <c r="CO52" s="0" t="inlineStr">
        <f aca="false">IF('S&amp;L'!B56="", "", 'S&amp;L'!B56)</f>
        <is>
          <t/>
        </is>
      </c>
      <c r="CP52" s="0" t="inlineStr">
        <f aca="false">IF('S&amp;L'!C56="", "", 'S&amp;L'!C56)</f>
        <is>
          <t/>
        </is>
      </c>
      <c r="CQ52" s="0" t="inlineStr">
        <f aca="false">IF('S&amp;L'!D56="", "", 'S&amp;L'!D56)</f>
        <is>
          <t/>
        </is>
      </c>
      <c r="CR52" s="0" t="inlineStr">
        <f aca="false">IF('S&amp;L'!E56="", "", 'S&amp;L'!E56)</f>
        <is>
          <t/>
        </is>
      </c>
      <c r="CS52" s="0" t="inlineStr">
        <f aca="false">IF('S&amp;L'!F56="", "", 'S&amp;L'!F56)</f>
        <is>
          <t/>
        </is>
      </c>
      <c r="CT52" s="0" t="inlineStr">
        <f aca="false">IF('S&amp;L'!H56="", "", 'S&amp;L'!H56)</f>
        <is>
          <t/>
        </is>
      </c>
      <c r="CU52" s="0" t="inlineStr">
        <f aca="false">IF('S&amp;L'!I56="", "", 'S&amp;L'!I56)</f>
        <is>
          <t/>
        </is>
      </c>
      <c r="CV52" s="0" t="inlineStr">
        <f aca="false">IF('S&amp;L'!J56="", "", 'S&amp;L'!J56)</f>
        <is>
          <t/>
        </is>
      </c>
      <c r="CW52" s="0" t="inlineStr">
        <f aca="false">IF('S&amp;L'!K56="", "", 'S&amp;L'!K56)</f>
        <is>
          <t/>
        </is>
      </c>
      <c r="CX52" s="0" t="inlineStr">
        <f aca="false">IF('S&amp;L'!L56="", "", 'S&amp;L'!L56)</f>
        <is>
          <t/>
        </is>
      </c>
      <c r="CY52" s="0" t="inlineStr">
        <f aca="false">IF('S&amp;L'!N56="", "", 'S&amp;L'!N56)</f>
        <is>
          <t/>
        </is>
      </c>
      <c r="CZ52" s="0" t="inlineStr">
        <f aca="false">IF('S&amp;L'!O56="", "", 'S&amp;L'!O56)</f>
        <is>
          <t/>
        </is>
      </c>
      <c r="DA52" s="0" t="inlineStr">
        <f aca="false">IF('S&amp;L'!P56="", "", 'S&amp;L'!P56)</f>
        <is>
          <t/>
        </is>
      </c>
      <c r="DB52" s="0" t="inlineStr">
        <f aca="false">IF('S&amp;L'!Q56="", "", 'S&amp;L'!Q56)</f>
        <is>
          <t/>
        </is>
      </c>
      <c r="DC52" s="0" t="inlineStr">
        <f aca="false">IF('S&amp;L'!R56="", "", 'S&amp;L'!R56)</f>
        <is>
          <t/>
        </is>
      </c>
      <c r="DD52" s="82" t="inlineStr">
        <f aca="false">IF('Math Scores'!E59="","",'Math Scores'!E59)</f>
        <is>
          <t/>
        </is>
      </c>
      <c r="DE52" s="84" t="inlineStr">
        <f aca="false">IF('Cover Sheet'!V55="","",'Cover Sheet'!V55)</f>
        <is>
          <t/>
        </is>
      </c>
      <c r="DF52" s="84" t="inlineStr">
        <f aca="false">IF('Math Scores'!IE59="", "", 'Math Scores'!IE59)</f>
        <is>
          <t/>
        </is>
      </c>
      <c r="DG52" s="0" t="inlineStr">
        <f aca="false">IF('Math by question type'!C56="", "", 'Math by question type'!C56)</f>
        <is>
          <t/>
        </is>
      </c>
      <c r="DH52" s="84" t="inlineStr">
        <f aca="false">IF('Math by question type'!D56="", "", 'Math by question type'!D56)</f>
        <is>
          <t/>
        </is>
      </c>
      <c r="DI52" s="84" t="inlineStr">
        <f aca="false">IF('Math by question type'!E56="", "", 'Math by question type'!E56)</f>
        <is>
          <t/>
        </is>
      </c>
      <c r="DJ52" s="84" t="inlineStr">
        <f aca="false">IF('Math by question type'!F56="", "", 'Math by question type'!F56)</f>
        <is>
          <t/>
        </is>
      </c>
      <c r="DK52" s="84" t="inlineStr">
        <f aca="false">IF('Math by question type'!G56="", "", 'Math by question type'!G56)</f>
        <is>
          <t/>
        </is>
      </c>
      <c r="DL52" s="84" t="inlineStr">
        <f aca="false">IF('Math by question type'!H56="", "", 'Math by question type'!H56)</f>
        <is>
          <t/>
        </is>
      </c>
      <c r="DM52" s="84" t="inlineStr">
        <f aca="false">IF('Math by question type'!I56="", "", 'Math by question type'!I56)</f>
        <is>
          <t/>
        </is>
      </c>
      <c r="DN52" s="84" t="inlineStr">
        <f aca="false">IF('Math by question type'!J56="", "", 'Math by question type'!J56)</f>
        <is>
          <t/>
        </is>
      </c>
      <c r="DO52" s="84" t="inlineStr">
        <f aca="false">IF('Math by question type'!K56="", "", 'Math by question type'!K56)</f>
        <is>
          <t/>
        </is>
      </c>
      <c r="DP52" s="84" t="inlineStr">
        <f aca="false">IF('Math by question type'!L56="", "", 'Math by question type'!L56)</f>
        <is>
          <t/>
        </is>
      </c>
      <c r="DQ52" s="84" t="inlineStr">
        <f aca="false">IF('Math by question type'!M56="", "", 'Math by question type'!M56)</f>
        <is>
          <t/>
        </is>
      </c>
      <c r="DR52" s="84" t="inlineStr">
        <f aca="false">IF('Math by question type'!N56="", "", 'Math by question type'!N56)</f>
        <is>
          <t/>
        </is>
      </c>
      <c r="DS52" s="84" t="inlineStr">
        <f aca="false">IF('Math by question type'!O56="", "", 'Math by question type'!O56)</f>
        <is>
          <t/>
        </is>
      </c>
      <c r="DT52" s="84" t="inlineStr">
        <f aca="false">IF('Math by question type'!P56="", "", 'Math by question type'!P56)</f>
        <is>
          <t/>
        </is>
      </c>
      <c r="DU52" s="84" t="inlineStr">
        <f aca="false">IF('Math by question type'!Q56="", "", 'Math by question type'!Q56)</f>
        <is>
          <t/>
        </is>
      </c>
      <c r="DV52" s="84" t="inlineStr">
        <f aca="false">IF('Math by question type'!R56&lt;&gt;"",'Math by question type'!R56,'Math by question type'!U56)</f>
        <is>
          <t/>
        </is>
      </c>
      <c r="DW52" s="84" t="inlineStr">
        <f aca="false">IF('Math by question type'!S56&lt;&gt;"",'Math by question type'!S56,'Math by question type'!V56)</f>
        <is>
          <t/>
        </is>
      </c>
      <c r="DX52" s="84" t="inlineStr">
        <f aca="false">IF('Math by question type'!T56&lt;&gt;"",'Math by question type'!T56,'Math by question type'!W56)</f>
        <is>
          <t/>
        </is>
      </c>
      <c r="DY52" s="84" t="inlineStr">
        <f aca="false">IF('Math by question type'!X56&lt;&gt;"",'Math by question type'!X56,'Math by question type'!AA56)</f>
        <is>
          <t/>
        </is>
      </c>
      <c r="DZ52" s="84" t="inlineStr">
        <f aca="false">IF('Math by question type'!Y56&lt;&gt;"",'Math by question type'!Y56,'Math by question type'!AB56)</f>
        <is>
          <t/>
        </is>
      </c>
      <c r="EA52" s="84" t="inlineStr">
        <f aca="false">IF('Math by question type'!Z56&lt;&gt;"",'Math by question type'!Z56,'Math by question type'!AC56)</f>
        <is>
          <t/>
        </is>
      </c>
      <c r="EB52" s="84" t="inlineStr">
        <f aca="false">IF('Math Output by domain'!E56="", "", 'Math Output by domain'!E56)</f>
        <is>
          <t/>
        </is>
      </c>
      <c r="EC52" s="84" t="inlineStr">
        <f aca="false">IF('Math Output by domain'!F56="", "", 'Math Output by domain'!F56)</f>
        <is>
          <t/>
        </is>
      </c>
      <c r="ED52" s="84" t="inlineStr">
        <f aca="false">IF('Math Output by domain'!G56="", "", 'Math Output by domain'!G56)</f>
        <is>
          <t/>
        </is>
      </c>
      <c r="EE52" s="84" t="inlineStr">
        <f aca="false">IF('Math Output by domain'!H56="", "", 'Math Output by domain'!H56)</f>
        <is>
          <t/>
        </is>
      </c>
      <c r="EF52" s="84" t="inlineStr">
        <f aca="false">IF('Math Output by domain'!I56="", "", 'Math Output by domain'!I56)</f>
        <is>
          <t/>
        </is>
      </c>
      <c r="EG52" s="84" t="inlineStr">
        <f aca="false">IF('Math Output by domain'!J56="", "", 'Math Output by domain'!J56)</f>
        <is>
          <t/>
        </is>
      </c>
      <c r="EH52" s="84" t="inlineStr">
        <f aca="false">IF('Math Output by domain'!K56="", "", 'Math Output by domain'!K56)</f>
        <is>
          <t/>
        </is>
      </c>
      <c r="EI52" s="84" t="inlineStr">
        <f aca="false">IF('Math Output by domain'!L56="", "", 'Math Output by domain'!L56)</f>
        <is>
          <t/>
        </is>
      </c>
      <c r="EJ52" s="84" t="inlineStr">
        <f aca="false">IF('Math Output by domain'!M56="", "", 'Math Output by domain'!M56)</f>
        <is>
          <t/>
        </is>
      </c>
      <c r="EK52" s="84" t="inlineStr">
        <f aca="false">IF('Math Output by domain'!N56="", "", 'Math Output by domain'!N56)</f>
        <is>
          <t/>
        </is>
      </c>
      <c r="EL52" s="84" t="inlineStr">
        <f aca="false">IF('Math Output by domain'!O56="", "", 'Math Output by domain'!O56)</f>
        <is>
          <t/>
        </is>
      </c>
      <c r="EM52" s="84" t="inlineStr">
        <f aca="false">IF('Math Output by domain'!P56="", "", 'Math Output by domain'!P56)</f>
        <is>
          <t/>
        </is>
      </c>
      <c r="EN52" s="84" t="inlineStr">
        <f aca="false">IF('Math Output by domain'!Q56="", "", 'Math Output by domain'!Q56)</f>
        <is>
          <t/>
        </is>
      </c>
      <c r="EO52" s="84" t="inlineStr">
        <f aca="false">IF('Math Output by domain'!R56="", "", 'Math Output by domain'!R56)</f>
        <is>
          <t/>
        </is>
      </c>
      <c r="EP52" s="84" t="inlineStr">
        <f aca="false">IF('Math Output by domain'!S56="", "", 'Math Output by domain'!S56)</f>
        <is>
          <t/>
        </is>
      </c>
      <c r="EQ52" s="84" t="inlineStr">
        <f aca="false">IF('Math Output by domain'!T56="", "", 'Math Output by domain'!T56)</f>
        <is>
          <t/>
        </is>
      </c>
      <c r="ER52" s="84" t="inlineStr">
        <f aca="false">IF('Math Output by domain'!U56="", "", 'Math Output by domain'!U56)</f>
        <is>
          <t/>
        </is>
      </c>
      <c r="ES52" s="84" t="inlineStr">
        <f aca="false">IF('Math Output by domain'!V56="", "", 'Math Output by domain'!V56)</f>
        <is>
          <t/>
        </is>
      </c>
      <c r="ET52" s="84" t="inlineStr">
        <f aca="false">IF('Math Output by domain'!W56="", "", 'Math Output by domain'!W56)</f>
        <is>
          <t/>
        </is>
      </c>
      <c r="EU52" s="84" t="inlineStr">
        <f aca="false">IF('Math Output by domain'!X56="", "", 'Math Output by domain'!X56)</f>
        <is>
          <t/>
        </is>
      </c>
      <c r="EV52" s="84" t="inlineStr">
        <f aca="false">IF('Math Output by domain'!Y56="", "", 'Math Output by domain'!Y56)</f>
        <is>
          <t/>
        </is>
      </c>
      <c r="EW52" s="84" t="inlineStr">
        <f aca="false">IF('Math Output by domain'!Z56="", "", 'Math Output by domain'!Z56)</f>
        <is>
          <t/>
        </is>
      </c>
      <c r="EX52" s="84" t="inlineStr">
        <f aca="false">IF('Math Output by domain'!AA56="", "", 'Math Output by domain'!AA56)</f>
        <is>
          <t/>
        </is>
      </c>
      <c r="EY52" s="84" t="inlineStr">
        <f aca="false">IF('Math Output by domain'!AB56="", "", 'Math Output by domain'!AB56)</f>
        <is>
          <t/>
        </is>
      </c>
      <c r="EZ52" s="84" t="inlineStr">
        <f aca="false">IF('Math Output by domain'!AC56="", "", 'Math Output by domain'!AC56)</f>
        <is>
          <t/>
        </is>
      </c>
      <c r="FA52" s="84" t="inlineStr">
        <f aca="false">IF('Math Output by domain'!AD56&lt;&gt;"", 'Math Output by domain'!AD56, 'Math Output by domain'!AH56)</f>
        <is>
          <t/>
        </is>
      </c>
      <c r="FB52" s="84" t="inlineStr">
        <f aca="false">IF('Math Output by domain'!AE56&lt;&gt;"", 'Math Output by domain'!AE56, 'Math Output by domain'!AI56)</f>
        <is>
          <t/>
        </is>
      </c>
      <c r="FC52" s="84" t="inlineStr">
        <f aca="false">IF('Math Output by domain'!AF56&lt;&gt;"", 'Math Output by domain'!AF56, 'Math Output by domain'!AJ56)</f>
        <is>
          <t/>
        </is>
      </c>
      <c r="FD52" s="84" t="inlineStr">
        <f aca="false">IF('Math Output by domain'!AG56="", "", 'Math Output by domain'!AG56)</f>
        <is>
          <t/>
        </is>
      </c>
      <c r="FE52" s="84" t="inlineStr">
        <f aca="false">IF('Math Output by domain'!AK56="", "", 'Math Output by domain'!AK56)</f>
        <is>
          <t/>
        </is>
      </c>
      <c r="FF52" s="84" t="str">
        <f aca="false">IF('Math Output by domain'!AL56&lt;&gt;"",  'Math Output by domain'!AL56, 'Math Output by domain'!AQ56)</f>
        <v/>
      </c>
      <c r="FG52" s="84" t="inlineStr">
        <f aca="false">IF('Math Output by domain'!AM56="", "", 'Math Output by domain'!AM56)</f>
        <is>
          <t/>
        </is>
      </c>
      <c r="FH52" s="84" t="str">
        <f aca="false">IF('Math Output by domain'!AN56&lt;&gt;"",  'Math Output by domain'!AN56, 'Math Output by domain'!AP56)</f>
        <v/>
      </c>
      <c r="FI52" s="84" t="inlineStr">
        <f aca="false">IF('Math Output by domain'!AO56="", "", 'Math Output by domain'!AO56)</f>
        <is>
          <t/>
        </is>
      </c>
    </row>
    <row r="53" customFormat="false" ht="12.75" hidden="false" customHeight="false" outlineLevel="0" collapsed="false">
      <c r="A53" s="77" t="n">
        <f aca="false">'Cover Sheet'!A56</f>
        <v>52</v>
      </c>
      <c r="B53" s="77" t="inlineStr">
        <f aca="false">IF('Cover Sheet'!$AC$13="","",'Cover Sheet'!$AC$13)</f>
        <is>
          <t/>
        </is>
      </c>
      <c r="C53" s="77" t="str">
        <f aca="false">'Cover Sheet'!$AC$1</f>
        <v>Vivek Madinur</v>
      </c>
      <c r="D53" s="77" t="n">
        <f aca="false">'Cover Sheet'!$AE$1</f>
        <v>0</v>
      </c>
      <c r="E53" s="77" t="n">
        <f aca="false">'Cover Sheet'!$AG$1</f>
        <v>0</v>
      </c>
      <c r="F53" s="77" t="n">
        <f aca="false">'Cover Sheet'!$AI$1</f>
        <v>0</v>
      </c>
      <c r="G53" s="77" t="n">
        <f aca="false">'Cover Sheet'!$AK$1</f>
        <v>0</v>
      </c>
      <c r="H53" s="77" t="n">
        <f aca="false">'Cover Sheet'!$AC$3</f>
        <v>0</v>
      </c>
      <c r="I53" s="77" t="n">
        <f aca="false">'Cover Sheet'!$AE$3</f>
        <v>0</v>
      </c>
      <c r="J53" s="77" t="n">
        <f aca="false">'Cover Sheet'!$AG$3</f>
        <v>0</v>
      </c>
      <c r="K53" s="77" t="n">
        <f aca="false">'Cover Sheet'!$AI$3</f>
        <v>0</v>
      </c>
      <c r="L53" s="77" t="n">
        <f aca="false">'Cover Sheet'!$AK$3</f>
        <v>0</v>
      </c>
      <c r="M53" s="77" t="n">
        <f aca="false">'Cover Sheet'!$AC$2</f>
        <v>2014</v>
      </c>
      <c r="N53" s="77" t="n">
        <f aca="false">'Cover Sheet'!$AE$2</f>
        <v>0</v>
      </c>
      <c r="O53" s="77" t="n">
        <f aca="false">'Cover Sheet'!$AG$2</f>
        <v>0</v>
      </c>
      <c r="P53" s="77" t="n">
        <f aca="false">'Cover Sheet'!$AI$2</f>
        <v>0</v>
      </c>
      <c r="Q53" s="77" t="n">
        <f aca="false">'Cover Sheet'!$AK$2</f>
        <v>0</v>
      </c>
      <c r="R53" s="77" t="str">
        <f aca="false">'Cover Sheet'!$AC$5</f>
        <v>Spandana</v>
      </c>
      <c r="S53" s="77" t="str">
        <f aca="false">'Cover Sheet'!$AC$6</f>
        <v>3rd</v>
      </c>
      <c r="T53" s="77" t="str">
        <f aca="false">'Cover Sheet'!$AC$7</f>
        <v>2nd YOI</v>
      </c>
      <c r="U53" s="77" t="str">
        <f aca="false">'Cover Sheet'!$AC$8</f>
        <v>Government School - No Fees</v>
      </c>
      <c r="V53" s="77" t="n">
        <f aca="false">'Cover Sheet'!$AC$9</f>
        <v>0</v>
      </c>
      <c r="W53" s="77" t="inlineStr">
        <f aca="false">IF('Cover Sheet'!$AC$10="","",'Cover Sheet'!$AC$10)</f>
        <is>
          <t/>
        </is>
      </c>
      <c r="X53" s="78" t="inlineStr">
        <f aca="false">IF('Cover Sheet'!$Y56="","",'Cover Sheet'!$Y56)</f>
        <is>
          <t/>
        </is>
      </c>
      <c r="Y53" s="78" t="inlineStr">
        <f aca="false">IF('Cover Sheet'!$Z56="","",'Cover Sheet'!$Z56)</f>
        <is>
          <t/>
        </is>
      </c>
      <c r="Z53" s="77" t="n">
        <f aca="false">'Cover Sheet'!$AC$11</f>
        <v>0</v>
      </c>
      <c r="AA53" s="77" t="str">
        <f aca="false">IF('Cover Sheet'!$AC$12="", "", 'Cover Sheet'!$AC$12)</f>
        <v>Hyderabad</v>
      </c>
      <c r="AB53" s="77" t="inlineStr">
        <f aca="false">IF('Cover Sheet'!$AC$14="","",'Cover Sheet'!$AC$14)</f>
        <is>
          <t/>
        </is>
      </c>
      <c r="AC53" s="77" t="inlineStr">
        <f aca="false">IF('Cover Sheet'!$AC$15="","",'Cover Sheet'!$AC$15)</f>
        <is>
          <t/>
        </is>
      </c>
      <c r="AD53" s="77" t="inlineStr">
        <f aca="false">IF('Cover Sheet'!$AC$17="","",'Cover Sheet'!$AC$17)</f>
        <is>
          <t/>
        </is>
      </c>
      <c r="AE53" s="77" t="str">
        <f aca="false">IF('Cover Sheet'!$AC$4="","",'Cover Sheet'!$AC$4)</f>
        <v>vivek.madinur2014@teachforindia.org</v>
      </c>
      <c r="AF53" s="77" t="inlineStr">
        <f aca="false">IF('Cover Sheet'!$AC$20="","",'Cover Sheet'!$AC$20)</f>
        <is>
          <t/>
        </is>
      </c>
      <c r="AG53" s="77" t="str">
        <f aca="false">IF('Cover Sheet'!$AC$19="","",'Cover Sheet'!$AC$19)</f>
        <v>karthik.rapaka@teachforindia.org</v>
      </c>
      <c r="AH53" s="77" t="inlineStr">
        <f aca="false">IF('Cover Sheet'!B56="", "", 'English Scores- Leveled papers'!B58)</f>
        <is>
          <t/>
        </is>
      </c>
      <c r="AI53" s="77" t="inlineStr">
        <f aca="false">IF('Cover Sheet'!$B56="","",'Cover Sheet'!C56)</f>
        <is>
          <t/>
        </is>
      </c>
      <c r="AJ53" s="77" t="inlineStr">
        <f aca="false">IF('Cover Sheet'!$D56="","",'Cover Sheet'!D56)</f>
        <is>
          <t/>
        </is>
      </c>
      <c r="AK53" s="77" t="inlineStr">
        <f aca="false">IF('Cover Sheet'!E56="","",'Cover Sheet'!E56)</f>
        <is>
          <t/>
        </is>
      </c>
      <c r="AL53" s="77" t="inlineStr">
        <f aca="false">IF('Cover Sheet'!F56="","",'Cover Sheet'!F56)</f>
        <is>
          <t/>
        </is>
      </c>
      <c r="AM53" s="77" t="inlineStr">
        <f aca="false">IF('Cover Sheet'!G56="","",'Cover Sheet'!G56)</f>
        <is>
          <t/>
        </is>
      </c>
      <c r="AN53" s="77" t="inlineStr">
        <f aca="false">IF('Cover Sheet'!H56="","",'Cover Sheet'!H56)</f>
        <is>
          <t/>
        </is>
      </c>
      <c r="AO53" s="77" t="inlineStr">
        <f aca="false">IF('Cover Sheet'!I56="","",'Cover Sheet'!I56)</f>
        <is>
          <t/>
        </is>
      </c>
      <c r="AP53" s="77" t="inlineStr">
        <f aca="false">IF('Cover Sheet'!J56="","",'Cover Sheet'!J56)</f>
        <is>
          <t/>
        </is>
      </c>
      <c r="AQ53" s="77" t="inlineStr">
        <f aca="false">IF('Cover Sheet'!K56="","",'Cover Sheet'!K56)</f>
        <is>
          <t/>
        </is>
      </c>
      <c r="AR53" s="77" t="inlineStr">
        <f aca="false">IF('Cover Sheet'!L56="","",'Cover Sheet'!L56)</f>
        <is>
          <t/>
        </is>
      </c>
      <c r="AS53" s="77" t="inlineStr">
        <f aca="false">IF('Cover Sheet'!M56="","",'Cover Sheet'!M56)</f>
        <is>
          <t/>
        </is>
      </c>
      <c r="AT53" s="77" t="inlineStr">
        <f aca="false">IF('Cover Sheet'!N56="","",'Cover Sheet'!N56)</f>
        <is>
          <t/>
        </is>
      </c>
      <c r="AU53" s="77" t="inlineStr">
        <f aca="false">IF('Cover Sheet'!O56="","",'Cover Sheet'!O56)</f>
        <is>
          <t/>
        </is>
      </c>
      <c r="AV53" s="77" t="inlineStr">
        <f aca="false">IF('Cover Sheet'!P56="","",'Cover Sheet'!P56)</f>
        <is>
          <t/>
        </is>
      </c>
      <c r="AW53" s="77" t="inlineStr">
        <f aca="false">IF('Cover Sheet'!Q56="","",'Cover Sheet'!Q56)</f>
        <is>
          <t/>
        </is>
      </c>
      <c r="AX53" s="77" t="inlineStr">
        <f aca="false">IF('Cover Sheet'!R56="","",'Cover Sheet'!R56)</f>
        <is>
          <t/>
        </is>
      </c>
      <c r="AY53" s="77" t="inlineStr">
        <f aca="false">IF('Cover Sheet'!S56="","",'Cover Sheet'!S56)</f>
        <is>
          <t/>
        </is>
      </c>
      <c r="AZ53" s="79" t="inlineStr">
        <f aca="false">IF('Cover Sheet'!T56="","",'Cover Sheet'!T56)</f>
        <is>
          <t/>
        </is>
      </c>
      <c r="BA53" s="79" t="inlineStr">
        <f aca="false">IF('Cover Sheet'!U56="","",'Cover Sheet'!U56)</f>
        <is>
          <t/>
        </is>
      </c>
      <c r="BB53" s="79" t="inlineStr">
        <f aca="false">IF('Cover Sheet'!V56="","",'Cover Sheet'!V56)</f>
        <is>
          <t/>
        </is>
      </c>
      <c r="BC53" s="79" t="inlineStr">
        <f aca="false">IF('Cover Sheet'!W56="","",'Cover Sheet'!W56)</f>
        <is>
          <t/>
        </is>
      </c>
      <c r="BD53" s="79" t="inlineStr">
        <f aca="false">IF('Cover Sheet'!X56="","",'Cover Sheet'!X56)</f>
        <is>
          <t/>
        </is>
      </c>
      <c r="BE53" s="80" t="inlineStr">
        <f aca="false">'RC Mastery Check+Question type'!I56</f>
        <is>
          <t/>
        </is>
      </c>
      <c r="BF53" s="80" t="inlineStr">
        <f aca="false">'RC Mastery Check+Question type'!J56</f>
        <is>
          <t/>
        </is>
      </c>
      <c r="BG53" s="80" t="inlineStr">
        <f aca="false">'RC Mastery Check+Question type'!K56</f>
        <is>
          <t/>
        </is>
      </c>
      <c r="BH53" s="81" t="inlineStr">
        <f aca="false">IF('RC Mastery Check+Question type'!DR56="", "", 'RC Mastery Check+Question type'!DR56)</f>
        <is>
          <t/>
        </is>
      </c>
      <c r="BI53" s="81" t="inlineStr">
        <f aca="false">IF('RC Mastery Check+Question type'!EJ56="", "", 'RC Mastery Check+Question type'!EJ56)</f>
        <is>
          <t/>
        </is>
      </c>
      <c r="BJ53" s="81" t="inlineStr">
        <f aca="false">IF('RC Mastery Check+Question type'!EZ56="", "", 'RC Mastery Check+Question type'!EZ56)</f>
        <is>
          <t/>
        </is>
      </c>
      <c r="BK53" s="0" t="inlineStr">
        <f aca="false">'RF tracking'!C56</f>
        <is>
          <t/>
        </is>
      </c>
      <c r="BL53" s="0" t="inlineStr">
        <f aca="false">'RF tracking'!D56</f>
        <is>
          <t/>
        </is>
      </c>
      <c r="BM53" s="0" t="inlineStr">
        <f aca="false">'RF tracking'!X56</f>
        <is>
          <t/>
        </is>
      </c>
      <c r="BN53" s="0" t="inlineStr">
        <f aca="false">'RF tracking'!Y56</f>
        <is>
          <t/>
        </is>
      </c>
      <c r="BO53" s="82" t="inlineStr">
        <f aca="false">IF('RF tracking'!AQ56="", "", 'RF tracking'!AQ56)</f>
        <is>
          <t/>
        </is>
      </c>
      <c r="BP53" s="82" t="inlineStr">
        <f aca="false">'RC Mastery Check+Question type'!L56</f>
        <is>
          <t/>
        </is>
      </c>
      <c r="BQ53" s="82" t="inlineStr">
        <f aca="false">'RC Mastery Check+Question type'!M56</f>
        <is>
          <t/>
        </is>
      </c>
      <c r="BR53" s="82" t="inlineStr">
        <f aca="false">'RC Mastery Check+Question type'!N56</f>
        <is>
          <t/>
        </is>
      </c>
      <c r="BS53" s="82" t="inlineStr">
        <f aca="false">'RC Mastery Check+Question type'!O56</f>
        <is>
          <t/>
        </is>
      </c>
      <c r="BT53" s="82" t="inlineStr">
        <f aca="false">'RC Mastery Check+Question type'!P56</f>
        <is>
          <t/>
        </is>
      </c>
      <c r="BU53" s="82" t="inlineStr">
        <f aca="false">'RC Mastery Check+Question type'!Q56</f>
        <is>
          <t/>
        </is>
      </c>
      <c r="BV53" s="82" t="inlineStr">
        <f aca="false">'RC Mastery Check+Question type'!R56</f>
        <is>
          <t/>
        </is>
      </c>
      <c r="BW53" s="82" t="inlineStr">
        <f aca="false">'RC Mastery Check+Question type'!S56</f>
        <is>
          <t/>
        </is>
      </c>
      <c r="BX53" s="82" t="inlineStr">
        <f aca="false">'RC Mastery Check+Question type'!T56</f>
        <is>
          <t/>
        </is>
      </c>
      <c r="BY53" s="82" t="inlineStr">
        <f aca="false">'RC Mastery Check+Question type'!U56</f>
        <is>
          <t/>
        </is>
      </c>
      <c r="BZ53" s="82" t="inlineStr">
        <f aca="false">'RC Mastery Check+Question type'!V56</f>
        <is>
          <t/>
        </is>
      </c>
      <c r="CA53" s="82" t="inlineStr">
        <f aca="false">'RC Mastery Check+Question type'!W56</f>
        <is>
          <t/>
        </is>
      </c>
      <c r="CB53" s="82" t="inlineStr">
        <f aca="false">'RC Mastery Check+Question type'!X56</f>
        <is>
          <t/>
        </is>
      </c>
      <c r="CC53" s="83" t="str">
        <f aca="false">'RC Output Item+Section Type'!CC59</f>
        <v> </v>
      </c>
      <c r="CD53" s="83" t="str">
        <f aca="false">'RC Output Item+Section Type'!CD59</f>
        <v> </v>
      </c>
      <c r="CE53" s="83" t="str">
        <f aca="false">'RC Output Item+Section Type'!CE59</f>
        <v> </v>
      </c>
      <c r="CF53" s="83" t="str">
        <f aca="false">'RC Output Item+Section Type'!CF59</f>
        <v> </v>
      </c>
      <c r="CG53" s="83" t="str">
        <f aca="false">'RC Output Item+Section Type'!CG59</f>
        <v> </v>
      </c>
      <c r="CH53" s="83" t="str">
        <f aca="false">'RC Output Item+Section Type'!CH59</f>
        <v> </v>
      </c>
      <c r="CI53" s="83" t="str">
        <f aca="false">'RC Output Item+Section Type'!CI59</f>
        <v> </v>
      </c>
      <c r="CJ53" s="83" t="str">
        <f aca="false">'RC Output Item+Section Type'!CJ59</f>
        <v> </v>
      </c>
      <c r="CK53" s="83" t="str">
        <f aca="false">'RC Output Item+Section Type'!CK59</f>
        <v> </v>
      </c>
      <c r="CL53" s="83" t="str">
        <f aca="false">'RC Output Item+Section Type'!CL59</f>
        <v> </v>
      </c>
      <c r="CM53" s="83" t="str">
        <f aca="false">'RC Output Item+Section Type'!CM59</f>
        <v> </v>
      </c>
      <c r="CN53" s="83" t="str">
        <f aca="false">'RC Output Item+Section Type'!CN59</f>
        <v> </v>
      </c>
      <c r="CO53" s="0" t="inlineStr">
        <f aca="false">IF('S&amp;L'!B57="", "", 'S&amp;L'!B57)</f>
        <is>
          <t/>
        </is>
      </c>
      <c r="CP53" s="0" t="inlineStr">
        <f aca="false">IF('S&amp;L'!C57="", "", 'S&amp;L'!C57)</f>
        <is>
          <t/>
        </is>
      </c>
      <c r="CQ53" s="0" t="inlineStr">
        <f aca="false">IF('S&amp;L'!D57="", "", 'S&amp;L'!D57)</f>
        <is>
          <t/>
        </is>
      </c>
      <c r="CR53" s="0" t="inlineStr">
        <f aca="false">IF('S&amp;L'!E57="", "", 'S&amp;L'!E57)</f>
        <is>
          <t/>
        </is>
      </c>
      <c r="CS53" s="0" t="inlineStr">
        <f aca="false">IF('S&amp;L'!F57="", "", 'S&amp;L'!F57)</f>
        <is>
          <t/>
        </is>
      </c>
      <c r="CT53" s="0" t="inlineStr">
        <f aca="false">IF('S&amp;L'!H57="", "", 'S&amp;L'!H57)</f>
        <is>
          <t/>
        </is>
      </c>
      <c r="CU53" s="0" t="inlineStr">
        <f aca="false">IF('S&amp;L'!I57="", "", 'S&amp;L'!I57)</f>
        <is>
          <t/>
        </is>
      </c>
      <c r="CV53" s="0" t="inlineStr">
        <f aca="false">IF('S&amp;L'!J57="", "", 'S&amp;L'!J57)</f>
        <is>
          <t/>
        </is>
      </c>
      <c r="CW53" s="0" t="inlineStr">
        <f aca="false">IF('S&amp;L'!K57="", "", 'S&amp;L'!K57)</f>
        <is>
          <t/>
        </is>
      </c>
      <c r="CX53" s="0" t="inlineStr">
        <f aca="false">IF('S&amp;L'!L57="", "", 'S&amp;L'!L57)</f>
        <is>
          <t/>
        </is>
      </c>
      <c r="CY53" s="0" t="inlineStr">
        <f aca="false">IF('S&amp;L'!N57="", "", 'S&amp;L'!N57)</f>
        <is>
          <t/>
        </is>
      </c>
      <c r="CZ53" s="0" t="inlineStr">
        <f aca="false">IF('S&amp;L'!O57="", "", 'S&amp;L'!O57)</f>
        <is>
          <t/>
        </is>
      </c>
      <c r="DA53" s="0" t="inlineStr">
        <f aca="false">IF('S&amp;L'!P57="", "", 'S&amp;L'!P57)</f>
        <is>
          <t/>
        </is>
      </c>
      <c r="DB53" s="0" t="inlineStr">
        <f aca="false">IF('S&amp;L'!Q57="", "", 'S&amp;L'!Q57)</f>
        <is>
          <t/>
        </is>
      </c>
      <c r="DC53" s="0" t="inlineStr">
        <f aca="false">IF('S&amp;L'!R57="", "", 'S&amp;L'!R57)</f>
        <is>
          <t/>
        </is>
      </c>
      <c r="DD53" s="82" t="inlineStr">
        <f aca="false">IF('Math Scores'!E60="","",'Math Scores'!E60)</f>
        <is>
          <t/>
        </is>
      </c>
      <c r="DE53" s="84" t="inlineStr">
        <f aca="false">IF('Cover Sheet'!V56="","",'Cover Sheet'!V56)</f>
        <is>
          <t/>
        </is>
      </c>
      <c r="DF53" s="84" t="inlineStr">
        <f aca="false">IF('Math Scores'!IE60="", "", 'Math Scores'!IE60)</f>
        <is>
          <t/>
        </is>
      </c>
      <c r="DG53" s="0" t="inlineStr">
        <f aca="false">IF('Math by question type'!C57="", "", 'Math by question type'!C57)</f>
        <is>
          <t/>
        </is>
      </c>
      <c r="DH53" s="84" t="inlineStr">
        <f aca="false">IF('Math by question type'!D57="", "", 'Math by question type'!D57)</f>
        <is>
          <t/>
        </is>
      </c>
      <c r="DI53" s="84" t="inlineStr">
        <f aca="false">IF('Math by question type'!E57="", "", 'Math by question type'!E57)</f>
        <is>
          <t/>
        </is>
      </c>
      <c r="DJ53" s="84" t="inlineStr">
        <f aca="false">IF('Math by question type'!F57="", "", 'Math by question type'!F57)</f>
        <is>
          <t/>
        </is>
      </c>
      <c r="DK53" s="84" t="inlineStr">
        <f aca="false">IF('Math by question type'!G57="", "", 'Math by question type'!G57)</f>
        <is>
          <t/>
        </is>
      </c>
      <c r="DL53" s="84" t="inlineStr">
        <f aca="false">IF('Math by question type'!H57="", "", 'Math by question type'!H57)</f>
        <is>
          <t/>
        </is>
      </c>
      <c r="DM53" s="84" t="inlineStr">
        <f aca="false">IF('Math by question type'!I57="", "", 'Math by question type'!I57)</f>
        <is>
          <t/>
        </is>
      </c>
      <c r="DN53" s="84" t="inlineStr">
        <f aca="false">IF('Math by question type'!J57="", "", 'Math by question type'!J57)</f>
        <is>
          <t/>
        </is>
      </c>
      <c r="DO53" s="84" t="inlineStr">
        <f aca="false">IF('Math by question type'!K57="", "", 'Math by question type'!K57)</f>
        <is>
          <t/>
        </is>
      </c>
      <c r="DP53" s="84" t="inlineStr">
        <f aca="false">IF('Math by question type'!L57="", "", 'Math by question type'!L57)</f>
        <is>
          <t/>
        </is>
      </c>
      <c r="DQ53" s="84" t="inlineStr">
        <f aca="false">IF('Math by question type'!M57="", "", 'Math by question type'!M57)</f>
        <is>
          <t/>
        </is>
      </c>
      <c r="DR53" s="84" t="inlineStr">
        <f aca="false">IF('Math by question type'!N57="", "", 'Math by question type'!N57)</f>
        <is>
          <t/>
        </is>
      </c>
      <c r="DS53" s="84" t="inlineStr">
        <f aca="false">IF('Math by question type'!O57="", "", 'Math by question type'!O57)</f>
        <is>
          <t/>
        </is>
      </c>
      <c r="DT53" s="84" t="inlineStr">
        <f aca="false">IF('Math by question type'!P57="", "", 'Math by question type'!P57)</f>
        <is>
          <t/>
        </is>
      </c>
      <c r="DU53" s="84" t="inlineStr">
        <f aca="false">IF('Math by question type'!Q57="", "", 'Math by question type'!Q57)</f>
        <is>
          <t/>
        </is>
      </c>
      <c r="DV53" s="84" t="inlineStr">
        <f aca="false">IF('Math by question type'!R57&lt;&gt;"",'Math by question type'!R57,'Math by question type'!U57)</f>
        <is>
          <t/>
        </is>
      </c>
      <c r="DW53" s="84" t="inlineStr">
        <f aca="false">IF('Math by question type'!S57&lt;&gt;"",'Math by question type'!S57,'Math by question type'!V57)</f>
        <is>
          <t/>
        </is>
      </c>
      <c r="DX53" s="84" t="inlineStr">
        <f aca="false">IF('Math by question type'!T57&lt;&gt;"",'Math by question type'!T57,'Math by question type'!W57)</f>
        <is>
          <t/>
        </is>
      </c>
      <c r="DY53" s="84" t="inlineStr">
        <f aca="false">IF('Math by question type'!X57&lt;&gt;"",'Math by question type'!X57,'Math by question type'!AA57)</f>
        <is>
          <t/>
        </is>
      </c>
      <c r="DZ53" s="84" t="inlineStr">
        <f aca="false">IF('Math by question type'!Y57&lt;&gt;"",'Math by question type'!Y57,'Math by question type'!AB57)</f>
        <is>
          <t/>
        </is>
      </c>
      <c r="EA53" s="84" t="inlineStr">
        <f aca="false">IF('Math by question type'!Z57&lt;&gt;"",'Math by question type'!Z57,'Math by question type'!AC57)</f>
        <is>
          <t/>
        </is>
      </c>
      <c r="EB53" s="84" t="inlineStr">
        <f aca="false">IF('Math Output by domain'!E57="", "", 'Math Output by domain'!E57)</f>
        <is>
          <t/>
        </is>
      </c>
      <c r="EC53" s="84" t="inlineStr">
        <f aca="false">IF('Math Output by domain'!F57="", "", 'Math Output by domain'!F57)</f>
        <is>
          <t/>
        </is>
      </c>
      <c r="ED53" s="84" t="inlineStr">
        <f aca="false">IF('Math Output by domain'!G57="", "", 'Math Output by domain'!G57)</f>
        <is>
          <t/>
        </is>
      </c>
      <c r="EE53" s="84" t="inlineStr">
        <f aca="false">IF('Math Output by domain'!H57="", "", 'Math Output by domain'!H57)</f>
        <is>
          <t/>
        </is>
      </c>
      <c r="EF53" s="84" t="inlineStr">
        <f aca="false">IF('Math Output by domain'!I57="", "", 'Math Output by domain'!I57)</f>
        <is>
          <t/>
        </is>
      </c>
      <c r="EG53" s="84" t="inlineStr">
        <f aca="false">IF('Math Output by domain'!J57="", "", 'Math Output by domain'!J57)</f>
        <is>
          <t/>
        </is>
      </c>
      <c r="EH53" s="84" t="inlineStr">
        <f aca="false">IF('Math Output by domain'!K57="", "", 'Math Output by domain'!K57)</f>
        <is>
          <t/>
        </is>
      </c>
      <c r="EI53" s="84" t="inlineStr">
        <f aca="false">IF('Math Output by domain'!L57="", "", 'Math Output by domain'!L57)</f>
        <is>
          <t/>
        </is>
      </c>
      <c r="EJ53" s="84" t="inlineStr">
        <f aca="false">IF('Math Output by domain'!M57="", "", 'Math Output by domain'!M57)</f>
        <is>
          <t/>
        </is>
      </c>
      <c r="EK53" s="84" t="inlineStr">
        <f aca="false">IF('Math Output by domain'!N57="", "", 'Math Output by domain'!N57)</f>
        <is>
          <t/>
        </is>
      </c>
      <c r="EL53" s="84" t="inlineStr">
        <f aca="false">IF('Math Output by domain'!O57="", "", 'Math Output by domain'!O57)</f>
        <is>
          <t/>
        </is>
      </c>
      <c r="EM53" s="84" t="inlineStr">
        <f aca="false">IF('Math Output by domain'!P57="", "", 'Math Output by domain'!P57)</f>
        <is>
          <t/>
        </is>
      </c>
      <c r="EN53" s="84" t="inlineStr">
        <f aca="false">IF('Math Output by domain'!Q57="", "", 'Math Output by domain'!Q57)</f>
        <is>
          <t/>
        </is>
      </c>
      <c r="EO53" s="84" t="inlineStr">
        <f aca="false">IF('Math Output by domain'!R57="", "", 'Math Output by domain'!R57)</f>
        <is>
          <t/>
        </is>
      </c>
      <c r="EP53" s="84" t="inlineStr">
        <f aca="false">IF('Math Output by domain'!S57="", "", 'Math Output by domain'!S57)</f>
        <is>
          <t/>
        </is>
      </c>
      <c r="EQ53" s="84" t="inlineStr">
        <f aca="false">IF('Math Output by domain'!T57="", "", 'Math Output by domain'!T57)</f>
        <is>
          <t/>
        </is>
      </c>
      <c r="ER53" s="84" t="inlineStr">
        <f aca="false">IF('Math Output by domain'!U57="", "", 'Math Output by domain'!U57)</f>
        <is>
          <t/>
        </is>
      </c>
      <c r="ES53" s="84" t="inlineStr">
        <f aca="false">IF('Math Output by domain'!V57="", "", 'Math Output by domain'!V57)</f>
        <is>
          <t/>
        </is>
      </c>
      <c r="ET53" s="84" t="inlineStr">
        <f aca="false">IF('Math Output by domain'!W57="", "", 'Math Output by domain'!W57)</f>
        <is>
          <t/>
        </is>
      </c>
      <c r="EU53" s="84" t="inlineStr">
        <f aca="false">IF('Math Output by domain'!X57="", "", 'Math Output by domain'!X57)</f>
        <is>
          <t/>
        </is>
      </c>
      <c r="EV53" s="84" t="inlineStr">
        <f aca="false">IF('Math Output by domain'!Y57="", "", 'Math Output by domain'!Y57)</f>
        <is>
          <t/>
        </is>
      </c>
      <c r="EW53" s="84" t="inlineStr">
        <f aca="false">IF('Math Output by domain'!Z57="", "", 'Math Output by domain'!Z57)</f>
        <is>
          <t/>
        </is>
      </c>
      <c r="EX53" s="84" t="inlineStr">
        <f aca="false">IF('Math Output by domain'!AA57="", "", 'Math Output by domain'!AA57)</f>
        <is>
          <t/>
        </is>
      </c>
      <c r="EY53" s="84" t="inlineStr">
        <f aca="false">IF('Math Output by domain'!AB57="", "", 'Math Output by domain'!AB57)</f>
        <is>
          <t/>
        </is>
      </c>
      <c r="EZ53" s="84" t="inlineStr">
        <f aca="false">IF('Math Output by domain'!AC57="", "", 'Math Output by domain'!AC57)</f>
        <is>
          <t/>
        </is>
      </c>
      <c r="FA53" s="84" t="inlineStr">
        <f aca="false">IF('Math Output by domain'!AD57&lt;&gt;"", 'Math Output by domain'!AD57, 'Math Output by domain'!AH57)</f>
        <is>
          <t/>
        </is>
      </c>
      <c r="FB53" s="84" t="inlineStr">
        <f aca="false">IF('Math Output by domain'!AE57&lt;&gt;"", 'Math Output by domain'!AE57, 'Math Output by domain'!AI57)</f>
        <is>
          <t/>
        </is>
      </c>
      <c r="FC53" s="84" t="inlineStr">
        <f aca="false">IF('Math Output by domain'!AF57&lt;&gt;"", 'Math Output by domain'!AF57, 'Math Output by domain'!AJ57)</f>
        <is>
          <t/>
        </is>
      </c>
      <c r="FD53" s="84" t="inlineStr">
        <f aca="false">IF('Math Output by domain'!AG57="", "", 'Math Output by domain'!AG57)</f>
        <is>
          <t/>
        </is>
      </c>
      <c r="FE53" s="84" t="inlineStr">
        <f aca="false">IF('Math Output by domain'!AK57="", "", 'Math Output by domain'!AK57)</f>
        <is>
          <t/>
        </is>
      </c>
      <c r="FF53" s="84" t="str">
        <f aca="false">IF('Math Output by domain'!AL57&lt;&gt;"",  'Math Output by domain'!AL57, 'Math Output by domain'!AQ57)</f>
        <v/>
      </c>
      <c r="FG53" s="84" t="inlineStr">
        <f aca="false">IF('Math Output by domain'!AM57="", "", 'Math Output by domain'!AM57)</f>
        <is>
          <t/>
        </is>
      </c>
      <c r="FH53" s="84" t="str">
        <f aca="false">IF('Math Output by domain'!AN57&lt;&gt;"",  'Math Output by domain'!AN57, 'Math Output by domain'!AP57)</f>
        <v/>
      </c>
      <c r="FI53" s="84" t="inlineStr">
        <f aca="false">IF('Math Output by domain'!AO57="", "", 'Math Output by domain'!AO57)</f>
        <is>
          <t/>
        </is>
      </c>
    </row>
    <row r="54" customFormat="false" ht="12.75" hidden="false" customHeight="false" outlineLevel="0" collapsed="false">
      <c r="A54" s="77" t="n">
        <f aca="false">'Cover Sheet'!A57</f>
        <v>53</v>
      </c>
      <c r="B54" s="77" t="inlineStr">
        <f aca="false">IF('Cover Sheet'!$AC$13="","",'Cover Sheet'!$AC$13)</f>
        <is>
          <t/>
        </is>
      </c>
      <c r="C54" s="77" t="str">
        <f aca="false">'Cover Sheet'!$AC$1</f>
        <v>Vivek Madinur</v>
      </c>
      <c r="D54" s="77" t="n">
        <f aca="false">'Cover Sheet'!$AE$1</f>
        <v>0</v>
      </c>
      <c r="E54" s="77" t="n">
        <f aca="false">'Cover Sheet'!$AG$1</f>
        <v>0</v>
      </c>
      <c r="F54" s="77" t="n">
        <f aca="false">'Cover Sheet'!$AI$1</f>
        <v>0</v>
      </c>
      <c r="G54" s="77" t="n">
        <f aca="false">'Cover Sheet'!$AK$1</f>
        <v>0</v>
      </c>
      <c r="H54" s="77" t="n">
        <f aca="false">'Cover Sheet'!$AC$3</f>
        <v>0</v>
      </c>
      <c r="I54" s="77" t="n">
        <f aca="false">'Cover Sheet'!$AE$3</f>
        <v>0</v>
      </c>
      <c r="J54" s="77" t="n">
        <f aca="false">'Cover Sheet'!$AG$3</f>
        <v>0</v>
      </c>
      <c r="K54" s="77" t="n">
        <f aca="false">'Cover Sheet'!$AI$3</f>
        <v>0</v>
      </c>
      <c r="L54" s="77" t="n">
        <f aca="false">'Cover Sheet'!$AK$3</f>
        <v>0</v>
      </c>
      <c r="M54" s="77" t="n">
        <f aca="false">'Cover Sheet'!$AC$2</f>
        <v>2014</v>
      </c>
      <c r="N54" s="77" t="n">
        <f aca="false">'Cover Sheet'!$AE$2</f>
        <v>0</v>
      </c>
      <c r="O54" s="77" t="n">
        <f aca="false">'Cover Sheet'!$AG$2</f>
        <v>0</v>
      </c>
      <c r="P54" s="77" t="n">
        <f aca="false">'Cover Sheet'!$AI$2</f>
        <v>0</v>
      </c>
      <c r="Q54" s="77" t="n">
        <f aca="false">'Cover Sheet'!$AK$2</f>
        <v>0</v>
      </c>
      <c r="R54" s="77" t="str">
        <f aca="false">'Cover Sheet'!$AC$5</f>
        <v>Spandana</v>
      </c>
      <c r="S54" s="77" t="str">
        <f aca="false">'Cover Sheet'!$AC$6</f>
        <v>3rd</v>
      </c>
      <c r="T54" s="77" t="str">
        <f aca="false">'Cover Sheet'!$AC$7</f>
        <v>2nd YOI</v>
      </c>
      <c r="U54" s="77" t="str">
        <f aca="false">'Cover Sheet'!$AC$8</f>
        <v>Government School - No Fees</v>
      </c>
      <c r="V54" s="77" t="n">
        <f aca="false">'Cover Sheet'!$AC$9</f>
        <v>0</v>
      </c>
      <c r="W54" s="77" t="inlineStr">
        <f aca="false">IF('Cover Sheet'!$AC$10="","",'Cover Sheet'!$AC$10)</f>
        <is>
          <t/>
        </is>
      </c>
      <c r="X54" s="78" t="inlineStr">
        <f aca="false">IF('Cover Sheet'!$Y57="","",'Cover Sheet'!$Y57)</f>
        <is>
          <t/>
        </is>
      </c>
      <c r="Y54" s="78" t="inlineStr">
        <f aca="false">IF('Cover Sheet'!$Z57="","",'Cover Sheet'!$Z57)</f>
        <is>
          <t/>
        </is>
      </c>
      <c r="Z54" s="77" t="n">
        <f aca="false">'Cover Sheet'!$AC$11</f>
        <v>0</v>
      </c>
      <c r="AA54" s="77" t="str">
        <f aca="false">IF('Cover Sheet'!$AC$12="", "", 'Cover Sheet'!$AC$12)</f>
        <v>Hyderabad</v>
      </c>
      <c r="AB54" s="77" t="inlineStr">
        <f aca="false">IF('Cover Sheet'!$AC$14="","",'Cover Sheet'!$AC$14)</f>
        <is>
          <t/>
        </is>
      </c>
      <c r="AC54" s="77" t="inlineStr">
        <f aca="false">IF('Cover Sheet'!$AC$15="","",'Cover Sheet'!$AC$15)</f>
        <is>
          <t/>
        </is>
      </c>
      <c r="AD54" s="77" t="inlineStr">
        <f aca="false">IF('Cover Sheet'!$AC$17="","",'Cover Sheet'!$AC$17)</f>
        <is>
          <t/>
        </is>
      </c>
      <c r="AE54" s="77" t="str">
        <f aca="false">IF('Cover Sheet'!$AC$4="","",'Cover Sheet'!$AC$4)</f>
        <v>vivek.madinur2014@teachforindia.org</v>
      </c>
      <c r="AF54" s="77" t="inlineStr">
        <f aca="false">IF('Cover Sheet'!$AC$20="","",'Cover Sheet'!$AC$20)</f>
        <is>
          <t/>
        </is>
      </c>
      <c r="AG54" s="77" t="str">
        <f aca="false">IF('Cover Sheet'!$AC$19="","",'Cover Sheet'!$AC$19)</f>
        <v>karthik.rapaka@teachforindia.org</v>
      </c>
      <c r="AH54" s="77" t="inlineStr">
        <f aca="false">IF('Cover Sheet'!B57="", "", 'English Scores- Leveled papers'!B59)</f>
        <is>
          <t/>
        </is>
      </c>
      <c r="AI54" s="77" t="inlineStr">
        <f aca="false">IF('Cover Sheet'!$B57="","",'Cover Sheet'!C57)</f>
        <is>
          <t/>
        </is>
      </c>
      <c r="AJ54" s="77" t="inlineStr">
        <f aca="false">IF('Cover Sheet'!$D57="","",'Cover Sheet'!D57)</f>
        <is>
          <t/>
        </is>
      </c>
      <c r="AK54" s="77" t="inlineStr">
        <f aca="false">IF('Cover Sheet'!E57="","",'Cover Sheet'!E57)</f>
        <is>
          <t/>
        </is>
      </c>
      <c r="AL54" s="77" t="inlineStr">
        <f aca="false">IF('Cover Sheet'!F57="","",'Cover Sheet'!F57)</f>
        <is>
          <t/>
        </is>
      </c>
      <c r="AM54" s="77" t="inlineStr">
        <f aca="false">IF('Cover Sheet'!G57="","",'Cover Sheet'!G57)</f>
        <is>
          <t/>
        </is>
      </c>
      <c r="AN54" s="77" t="inlineStr">
        <f aca="false">IF('Cover Sheet'!H57="","",'Cover Sheet'!H57)</f>
        <is>
          <t/>
        </is>
      </c>
      <c r="AO54" s="77" t="inlineStr">
        <f aca="false">IF('Cover Sheet'!I57="","",'Cover Sheet'!I57)</f>
        <is>
          <t/>
        </is>
      </c>
      <c r="AP54" s="77" t="inlineStr">
        <f aca="false">IF('Cover Sheet'!J57="","",'Cover Sheet'!J57)</f>
        <is>
          <t/>
        </is>
      </c>
      <c r="AQ54" s="77" t="inlineStr">
        <f aca="false">IF('Cover Sheet'!K57="","",'Cover Sheet'!K57)</f>
        <is>
          <t/>
        </is>
      </c>
      <c r="AR54" s="77" t="inlineStr">
        <f aca="false">IF('Cover Sheet'!L57="","",'Cover Sheet'!L57)</f>
        <is>
          <t/>
        </is>
      </c>
      <c r="AS54" s="77" t="inlineStr">
        <f aca="false">IF('Cover Sheet'!M57="","",'Cover Sheet'!M57)</f>
        <is>
          <t/>
        </is>
      </c>
      <c r="AT54" s="77" t="inlineStr">
        <f aca="false">IF('Cover Sheet'!N57="","",'Cover Sheet'!N57)</f>
        <is>
          <t/>
        </is>
      </c>
      <c r="AU54" s="77" t="inlineStr">
        <f aca="false">IF('Cover Sheet'!O57="","",'Cover Sheet'!O57)</f>
        <is>
          <t/>
        </is>
      </c>
      <c r="AV54" s="77" t="inlineStr">
        <f aca="false">IF('Cover Sheet'!P57="","",'Cover Sheet'!P57)</f>
        <is>
          <t/>
        </is>
      </c>
      <c r="AW54" s="77" t="inlineStr">
        <f aca="false">IF('Cover Sheet'!Q57="","",'Cover Sheet'!Q57)</f>
        <is>
          <t/>
        </is>
      </c>
      <c r="AX54" s="77" t="inlineStr">
        <f aca="false">IF('Cover Sheet'!R57="","",'Cover Sheet'!R57)</f>
        <is>
          <t/>
        </is>
      </c>
      <c r="AY54" s="77" t="inlineStr">
        <f aca="false">IF('Cover Sheet'!S57="","",'Cover Sheet'!S57)</f>
        <is>
          <t/>
        </is>
      </c>
      <c r="AZ54" s="79" t="inlineStr">
        <f aca="false">IF('Cover Sheet'!T57="","",'Cover Sheet'!T57)</f>
        <is>
          <t/>
        </is>
      </c>
      <c r="BA54" s="79" t="inlineStr">
        <f aca="false">IF('Cover Sheet'!U57="","",'Cover Sheet'!U57)</f>
        <is>
          <t/>
        </is>
      </c>
      <c r="BB54" s="79" t="inlineStr">
        <f aca="false">IF('Cover Sheet'!V57="","",'Cover Sheet'!V57)</f>
        <is>
          <t/>
        </is>
      </c>
      <c r="BC54" s="79" t="inlineStr">
        <f aca="false">IF('Cover Sheet'!W57="","",'Cover Sheet'!W57)</f>
        <is>
          <t/>
        </is>
      </c>
      <c r="BD54" s="79" t="inlineStr">
        <f aca="false">IF('Cover Sheet'!X57="","",'Cover Sheet'!X57)</f>
        <is>
          <t/>
        </is>
      </c>
      <c r="BE54" s="80" t="inlineStr">
        <f aca="false">'RC Mastery Check+Question type'!I57</f>
        <is>
          <t/>
        </is>
      </c>
      <c r="BF54" s="80" t="inlineStr">
        <f aca="false">'RC Mastery Check+Question type'!J57</f>
        <is>
          <t/>
        </is>
      </c>
      <c r="BG54" s="80" t="inlineStr">
        <f aca="false">'RC Mastery Check+Question type'!K57</f>
        <is>
          <t/>
        </is>
      </c>
      <c r="BH54" s="81" t="inlineStr">
        <f aca="false">IF('RC Mastery Check+Question type'!DR57="", "", 'RC Mastery Check+Question type'!DR57)</f>
        <is>
          <t/>
        </is>
      </c>
      <c r="BI54" s="81" t="inlineStr">
        <f aca="false">IF('RC Mastery Check+Question type'!EJ57="", "", 'RC Mastery Check+Question type'!EJ57)</f>
        <is>
          <t/>
        </is>
      </c>
      <c r="BJ54" s="81" t="inlineStr">
        <f aca="false">IF('RC Mastery Check+Question type'!EZ57="", "", 'RC Mastery Check+Question type'!EZ57)</f>
        <is>
          <t/>
        </is>
      </c>
      <c r="BK54" s="0" t="inlineStr">
        <f aca="false">'RF tracking'!C57</f>
        <is>
          <t/>
        </is>
      </c>
      <c r="BL54" s="0" t="inlineStr">
        <f aca="false">'RF tracking'!D57</f>
        <is>
          <t/>
        </is>
      </c>
      <c r="BM54" s="0" t="inlineStr">
        <f aca="false">'RF tracking'!X57</f>
        <is>
          <t/>
        </is>
      </c>
      <c r="BN54" s="0" t="inlineStr">
        <f aca="false">'RF tracking'!Y57</f>
        <is>
          <t/>
        </is>
      </c>
      <c r="BO54" s="82" t="inlineStr">
        <f aca="false">IF('RF tracking'!AQ57="", "", 'RF tracking'!AQ57)</f>
        <is>
          <t/>
        </is>
      </c>
      <c r="BP54" s="82" t="inlineStr">
        <f aca="false">'RC Mastery Check+Question type'!L57</f>
        <is>
          <t/>
        </is>
      </c>
      <c r="BQ54" s="82" t="inlineStr">
        <f aca="false">'RC Mastery Check+Question type'!M57</f>
        <is>
          <t/>
        </is>
      </c>
      <c r="BR54" s="82" t="inlineStr">
        <f aca="false">'RC Mastery Check+Question type'!N57</f>
        <is>
          <t/>
        </is>
      </c>
      <c r="BS54" s="82" t="inlineStr">
        <f aca="false">'RC Mastery Check+Question type'!O57</f>
        <is>
          <t/>
        </is>
      </c>
      <c r="BT54" s="82" t="inlineStr">
        <f aca="false">'RC Mastery Check+Question type'!P57</f>
        <is>
          <t/>
        </is>
      </c>
      <c r="BU54" s="82" t="inlineStr">
        <f aca="false">'RC Mastery Check+Question type'!Q57</f>
        <is>
          <t/>
        </is>
      </c>
      <c r="BV54" s="82" t="inlineStr">
        <f aca="false">'RC Mastery Check+Question type'!R57</f>
        <is>
          <t/>
        </is>
      </c>
      <c r="BW54" s="82" t="inlineStr">
        <f aca="false">'RC Mastery Check+Question type'!S57</f>
        <is>
          <t/>
        </is>
      </c>
      <c r="BX54" s="82" t="inlineStr">
        <f aca="false">'RC Mastery Check+Question type'!T57</f>
        <is>
          <t/>
        </is>
      </c>
      <c r="BY54" s="82" t="inlineStr">
        <f aca="false">'RC Mastery Check+Question type'!U57</f>
        <is>
          <t/>
        </is>
      </c>
      <c r="BZ54" s="82" t="inlineStr">
        <f aca="false">'RC Mastery Check+Question type'!V57</f>
        <is>
          <t/>
        </is>
      </c>
      <c r="CA54" s="82" t="inlineStr">
        <f aca="false">'RC Mastery Check+Question type'!W57</f>
        <is>
          <t/>
        </is>
      </c>
      <c r="CB54" s="82" t="inlineStr">
        <f aca="false">'RC Mastery Check+Question type'!X57</f>
        <is>
          <t/>
        </is>
      </c>
      <c r="CC54" s="83" t="str">
        <f aca="false">'RC Output Item+Section Type'!CC60</f>
        <v> </v>
      </c>
      <c r="CD54" s="83" t="str">
        <f aca="false">'RC Output Item+Section Type'!CD60</f>
        <v> </v>
      </c>
      <c r="CE54" s="83" t="str">
        <f aca="false">'RC Output Item+Section Type'!CE60</f>
        <v> </v>
      </c>
      <c r="CF54" s="83" t="str">
        <f aca="false">'RC Output Item+Section Type'!CF60</f>
        <v> </v>
      </c>
      <c r="CG54" s="83" t="str">
        <f aca="false">'RC Output Item+Section Type'!CG60</f>
        <v> </v>
      </c>
      <c r="CH54" s="83" t="str">
        <f aca="false">'RC Output Item+Section Type'!CH60</f>
        <v> </v>
      </c>
      <c r="CI54" s="83" t="str">
        <f aca="false">'RC Output Item+Section Type'!CI60</f>
        <v> </v>
      </c>
      <c r="CJ54" s="83" t="str">
        <f aca="false">'RC Output Item+Section Type'!CJ60</f>
        <v> </v>
      </c>
      <c r="CK54" s="83" t="str">
        <f aca="false">'RC Output Item+Section Type'!CK60</f>
        <v> </v>
      </c>
      <c r="CL54" s="83" t="str">
        <f aca="false">'RC Output Item+Section Type'!CL60</f>
        <v> </v>
      </c>
      <c r="CM54" s="83" t="str">
        <f aca="false">'RC Output Item+Section Type'!CM60</f>
        <v> </v>
      </c>
      <c r="CN54" s="83" t="str">
        <f aca="false">'RC Output Item+Section Type'!CN60</f>
        <v> </v>
      </c>
      <c r="CO54" s="0" t="inlineStr">
        <f aca="false">IF('S&amp;L'!B58="", "", 'S&amp;L'!B58)</f>
        <is>
          <t/>
        </is>
      </c>
      <c r="CP54" s="0" t="inlineStr">
        <f aca="false">IF('S&amp;L'!C58="", "", 'S&amp;L'!C58)</f>
        <is>
          <t/>
        </is>
      </c>
      <c r="CQ54" s="0" t="inlineStr">
        <f aca="false">IF('S&amp;L'!D58="", "", 'S&amp;L'!D58)</f>
        <is>
          <t/>
        </is>
      </c>
      <c r="CR54" s="0" t="inlineStr">
        <f aca="false">IF('S&amp;L'!E58="", "", 'S&amp;L'!E58)</f>
        <is>
          <t/>
        </is>
      </c>
      <c r="CS54" s="0" t="inlineStr">
        <f aca="false">IF('S&amp;L'!F58="", "", 'S&amp;L'!F58)</f>
        <is>
          <t/>
        </is>
      </c>
      <c r="CT54" s="0" t="inlineStr">
        <f aca="false">IF('S&amp;L'!H58="", "", 'S&amp;L'!H58)</f>
        <is>
          <t/>
        </is>
      </c>
      <c r="CU54" s="0" t="inlineStr">
        <f aca="false">IF('S&amp;L'!I58="", "", 'S&amp;L'!I58)</f>
        <is>
          <t/>
        </is>
      </c>
      <c r="CV54" s="0" t="inlineStr">
        <f aca="false">IF('S&amp;L'!J58="", "", 'S&amp;L'!J58)</f>
        <is>
          <t/>
        </is>
      </c>
      <c r="CW54" s="0" t="inlineStr">
        <f aca="false">IF('S&amp;L'!K58="", "", 'S&amp;L'!K58)</f>
        <is>
          <t/>
        </is>
      </c>
      <c r="CX54" s="0" t="inlineStr">
        <f aca="false">IF('S&amp;L'!L58="", "", 'S&amp;L'!L58)</f>
        <is>
          <t/>
        </is>
      </c>
      <c r="CY54" s="0" t="inlineStr">
        <f aca="false">IF('S&amp;L'!N58="", "", 'S&amp;L'!N58)</f>
        <is>
          <t/>
        </is>
      </c>
      <c r="CZ54" s="0" t="inlineStr">
        <f aca="false">IF('S&amp;L'!O58="", "", 'S&amp;L'!O58)</f>
        <is>
          <t/>
        </is>
      </c>
      <c r="DA54" s="0" t="inlineStr">
        <f aca="false">IF('S&amp;L'!P58="", "", 'S&amp;L'!P58)</f>
        <is>
          <t/>
        </is>
      </c>
      <c r="DB54" s="0" t="inlineStr">
        <f aca="false">IF('S&amp;L'!Q58="", "", 'S&amp;L'!Q58)</f>
        <is>
          <t/>
        </is>
      </c>
      <c r="DC54" s="0" t="inlineStr">
        <f aca="false">IF('S&amp;L'!R58="", "", 'S&amp;L'!R58)</f>
        <is>
          <t/>
        </is>
      </c>
      <c r="DD54" s="82" t="inlineStr">
        <f aca="false">IF('Math Scores'!E61="","",'Math Scores'!E61)</f>
        <is>
          <t/>
        </is>
      </c>
      <c r="DE54" s="84" t="inlineStr">
        <f aca="false">IF('Cover Sheet'!V57="","",'Cover Sheet'!V57)</f>
        <is>
          <t/>
        </is>
      </c>
      <c r="DF54" s="84" t="inlineStr">
        <f aca="false">IF('Math Scores'!IE61="", "", 'Math Scores'!IE61)</f>
        <is>
          <t/>
        </is>
      </c>
      <c r="DG54" s="0" t="inlineStr">
        <f aca="false">IF('Math by question type'!C58="", "", 'Math by question type'!C58)</f>
        <is>
          <t/>
        </is>
      </c>
      <c r="DH54" s="84" t="inlineStr">
        <f aca="false">IF('Math by question type'!D58="", "", 'Math by question type'!D58)</f>
        <is>
          <t/>
        </is>
      </c>
      <c r="DI54" s="84" t="inlineStr">
        <f aca="false">IF('Math by question type'!E58="", "", 'Math by question type'!E58)</f>
        <is>
          <t/>
        </is>
      </c>
      <c r="DJ54" s="84" t="inlineStr">
        <f aca="false">IF('Math by question type'!F58="", "", 'Math by question type'!F58)</f>
        <is>
          <t/>
        </is>
      </c>
      <c r="DK54" s="84" t="inlineStr">
        <f aca="false">IF('Math by question type'!G58="", "", 'Math by question type'!G58)</f>
        <is>
          <t/>
        </is>
      </c>
      <c r="DL54" s="84" t="inlineStr">
        <f aca="false">IF('Math by question type'!H58="", "", 'Math by question type'!H58)</f>
        <is>
          <t/>
        </is>
      </c>
      <c r="DM54" s="84" t="inlineStr">
        <f aca="false">IF('Math by question type'!I58="", "", 'Math by question type'!I58)</f>
        <is>
          <t/>
        </is>
      </c>
      <c r="DN54" s="84" t="inlineStr">
        <f aca="false">IF('Math by question type'!J58="", "", 'Math by question type'!J58)</f>
        <is>
          <t/>
        </is>
      </c>
      <c r="DO54" s="84" t="inlineStr">
        <f aca="false">IF('Math by question type'!K58="", "", 'Math by question type'!K58)</f>
        <is>
          <t/>
        </is>
      </c>
      <c r="DP54" s="84" t="inlineStr">
        <f aca="false">IF('Math by question type'!L58="", "", 'Math by question type'!L58)</f>
        <is>
          <t/>
        </is>
      </c>
      <c r="DQ54" s="84" t="inlineStr">
        <f aca="false">IF('Math by question type'!M58="", "", 'Math by question type'!M58)</f>
        <is>
          <t/>
        </is>
      </c>
      <c r="DR54" s="84" t="inlineStr">
        <f aca="false">IF('Math by question type'!N58="", "", 'Math by question type'!N58)</f>
        <is>
          <t/>
        </is>
      </c>
      <c r="DS54" s="84" t="inlineStr">
        <f aca="false">IF('Math by question type'!O58="", "", 'Math by question type'!O58)</f>
        <is>
          <t/>
        </is>
      </c>
      <c r="DT54" s="84" t="inlineStr">
        <f aca="false">IF('Math by question type'!P58="", "", 'Math by question type'!P58)</f>
        <is>
          <t/>
        </is>
      </c>
      <c r="DU54" s="84" t="inlineStr">
        <f aca="false">IF('Math by question type'!Q58="", "", 'Math by question type'!Q58)</f>
        <is>
          <t/>
        </is>
      </c>
      <c r="DV54" s="84" t="inlineStr">
        <f aca="false">IF('Math by question type'!R58&lt;&gt;"",'Math by question type'!R58,'Math by question type'!U58)</f>
        <is>
          <t/>
        </is>
      </c>
      <c r="DW54" s="84" t="inlineStr">
        <f aca="false">IF('Math by question type'!S58&lt;&gt;"",'Math by question type'!S58,'Math by question type'!V58)</f>
        <is>
          <t/>
        </is>
      </c>
      <c r="DX54" s="84" t="inlineStr">
        <f aca="false">IF('Math by question type'!T58&lt;&gt;"",'Math by question type'!T58,'Math by question type'!W58)</f>
        <is>
          <t/>
        </is>
      </c>
      <c r="DY54" s="84" t="inlineStr">
        <f aca="false">IF('Math by question type'!X58&lt;&gt;"",'Math by question type'!X58,'Math by question type'!AA58)</f>
        <is>
          <t/>
        </is>
      </c>
      <c r="DZ54" s="84" t="inlineStr">
        <f aca="false">IF('Math by question type'!Y58&lt;&gt;"",'Math by question type'!Y58,'Math by question type'!AB58)</f>
        <is>
          <t/>
        </is>
      </c>
      <c r="EA54" s="84" t="inlineStr">
        <f aca="false">IF('Math by question type'!Z58&lt;&gt;"",'Math by question type'!Z58,'Math by question type'!AC58)</f>
        <is>
          <t/>
        </is>
      </c>
      <c r="EB54" s="84" t="inlineStr">
        <f aca="false">IF('Math Output by domain'!E58="", "", 'Math Output by domain'!E58)</f>
        <is>
          <t/>
        </is>
      </c>
      <c r="EC54" s="84" t="inlineStr">
        <f aca="false">IF('Math Output by domain'!F58="", "", 'Math Output by domain'!F58)</f>
        <is>
          <t/>
        </is>
      </c>
      <c r="ED54" s="84" t="inlineStr">
        <f aca="false">IF('Math Output by domain'!G58="", "", 'Math Output by domain'!G58)</f>
        <is>
          <t/>
        </is>
      </c>
      <c r="EE54" s="84" t="inlineStr">
        <f aca="false">IF('Math Output by domain'!H58="", "", 'Math Output by domain'!H58)</f>
        <is>
          <t/>
        </is>
      </c>
      <c r="EF54" s="84" t="inlineStr">
        <f aca="false">IF('Math Output by domain'!I58="", "", 'Math Output by domain'!I58)</f>
        <is>
          <t/>
        </is>
      </c>
      <c r="EG54" s="84" t="inlineStr">
        <f aca="false">IF('Math Output by domain'!J58="", "", 'Math Output by domain'!J58)</f>
        <is>
          <t/>
        </is>
      </c>
      <c r="EH54" s="84" t="inlineStr">
        <f aca="false">IF('Math Output by domain'!K58="", "", 'Math Output by domain'!K58)</f>
        <is>
          <t/>
        </is>
      </c>
      <c r="EI54" s="84" t="inlineStr">
        <f aca="false">IF('Math Output by domain'!L58="", "", 'Math Output by domain'!L58)</f>
        <is>
          <t/>
        </is>
      </c>
      <c r="EJ54" s="84" t="inlineStr">
        <f aca="false">IF('Math Output by domain'!M58="", "", 'Math Output by domain'!M58)</f>
        <is>
          <t/>
        </is>
      </c>
      <c r="EK54" s="84" t="inlineStr">
        <f aca="false">IF('Math Output by domain'!N58="", "", 'Math Output by domain'!N58)</f>
        <is>
          <t/>
        </is>
      </c>
      <c r="EL54" s="84" t="inlineStr">
        <f aca="false">IF('Math Output by domain'!O58="", "", 'Math Output by domain'!O58)</f>
        <is>
          <t/>
        </is>
      </c>
      <c r="EM54" s="84" t="inlineStr">
        <f aca="false">IF('Math Output by domain'!P58="", "", 'Math Output by domain'!P58)</f>
        <is>
          <t/>
        </is>
      </c>
      <c r="EN54" s="84" t="inlineStr">
        <f aca="false">IF('Math Output by domain'!Q58="", "", 'Math Output by domain'!Q58)</f>
        <is>
          <t/>
        </is>
      </c>
      <c r="EO54" s="84" t="inlineStr">
        <f aca="false">IF('Math Output by domain'!R58="", "", 'Math Output by domain'!R58)</f>
        <is>
          <t/>
        </is>
      </c>
      <c r="EP54" s="84" t="inlineStr">
        <f aca="false">IF('Math Output by domain'!S58="", "", 'Math Output by domain'!S58)</f>
        <is>
          <t/>
        </is>
      </c>
      <c r="EQ54" s="84" t="inlineStr">
        <f aca="false">IF('Math Output by domain'!T58="", "", 'Math Output by domain'!T58)</f>
        <is>
          <t/>
        </is>
      </c>
      <c r="ER54" s="84" t="inlineStr">
        <f aca="false">IF('Math Output by domain'!U58="", "", 'Math Output by domain'!U58)</f>
        <is>
          <t/>
        </is>
      </c>
      <c r="ES54" s="84" t="inlineStr">
        <f aca="false">IF('Math Output by domain'!V58="", "", 'Math Output by domain'!V58)</f>
        <is>
          <t/>
        </is>
      </c>
      <c r="ET54" s="84" t="inlineStr">
        <f aca="false">IF('Math Output by domain'!W58="", "", 'Math Output by domain'!W58)</f>
        <is>
          <t/>
        </is>
      </c>
      <c r="EU54" s="84" t="inlineStr">
        <f aca="false">IF('Math Output by domain'!X58="", "", 'Math Output by domain'!X58)</f>
        <is>
          <t/>
        </is>
      </c>
      <c r="EV54" s="84" t="inlineStr">
        <f aca="false">IF('Math Output by domain'!Y58="", "", 'Math Output by domain'!Y58)</f>
        <is>
          <t/>
        </is>
      </c>
      <c r="EW54" s="84" t="inlineStr">
        <f aca="false">IF('Math Output by domain'!Z58="", "", 'Math Output by domain'!Z58)</f>
        <is>
          <t/>
        </is>
      </c>
      <c r="EX54" s="84" t="inlineStr">
        <f aca="false">IF('Math Output by domain'!AA58="", "", 'Math Output by domain'!AA58)</f>
        <is>
          <t/>
        </is>
      </c>
      <c r="EY54" s="84" t="inlineStr">
        <f aca="false">IF('Math Output by domain'!AB58="", "", 'Math Output by domain'!AB58)</f>
        <is>
          <t/>
        </is>
      </c>
      <c r="EZ54" s="84" t="inlineStr">
        <f aca="false">IF('Math Output by domain'!AC58="", "", 'Math Output by domain'!AC58)</f>
        <is>
          <t/>
        </is>
      </c>
      <c r="FA54" s="84" t="inlineStr">
        <f aca="false">IF('Math Output by domain'!AD58&lt;&gt;"", 'Math Output by domain'!AD58, 'Math Output by domain'!AH58)</f>
        <is>
          <t/>
        </is>
      </c>
      <c r="FB54" s="84" t="inlineStr">
        <f aca="false">IF('Math Output by domain'!AE58&lt;&gt;"", 'Math Output by domain'!AE58, 'Math Output by domain'!AI58)</f>
        <is>
          <t/>
        </is>
      </c>
      <c r="FC54" s="84" t="inlineStr">
        <f aca="false">IF('Math Output by domain'!AF58&lt;&gt;"", 'Math Output by domain'!AF58, 'Math Output by domain'!AJ58)</f>
        <is>
          <t/>
        </is>
      </c>
      <c r="FD54" s="84" t="inlineStr">
        <f aca="false">IF('Math Output by domain'!AG58="", "", 'Math Output by domain'!AG58)</f>
        <is>
          <t/>
        </is>
      </c>
      <c r="FE54" s="84" t="inlineStr">
        <f aca="false">IF('Math Output by domain'!AK58="", "", 'Math Output by domain'!AK58)</f>
        <is>
          <t/>
        </is>
      </c>
      <c r="FF54" s="84" t="str">
        <f aca="false">IF('Math Output by domain'!AL58&lt;&gt;"",  'Math Output by domain'!AL58, 'Math Output by domain'!AQ58)</f>
        <v/>
      </c>
      <c r="FG54" s="84" t="inlineStr">
        <f aca="false">IF('Math Output by domain'!AM58="", "", 'Math Output by domain'!AM58)</f>
        <is>
          <t/>
        </is>
      </c>
      <c r="FH54" s="84" t="str">
        <f aca="false">IF('Math Output by domain'!AN58&lt;&gt;"",  'Math Output by domain'!AN58, 'Math Output by domain'!AP58)</f>
        <v/>
      </c>
      <c r="FI54" s="84" t="inlineStr">
        <f aca="false">IF('Math Output by domain'!AO58="", "", 'Math Output by domain'!AO58)</f>
        <is>
          <t/>
        </is>
      </c>
    </row>
    <row r="55" customFormat="false" ht="12.75" hidden="false" customHeight="false" outlineLevel="0" collapsed="false">
      <c r="A55" s="77" t="n">
        <f aca="false">'Cover Sheet'!A58</f>
        <v>54</v>
      </c>
      <c r="B55" s="77" t="inlineStr">
        <f aca="false">IF('Cover Sheet'!$AC$13="","",'Cover Sheet'!$AC$13)</f>
        <is>
          <t/>
        </is>
      </c>
      <c r="C55" s="77" t="str">
        <f aca="false">'Cover Sheet'!$AC$1</f>
        <v>Vivek Madinur</v>
      </c>
      <c r="D55" s="77" t="n">
        <f aca="false">'Cover Sheet'!$AE$1</f>
        <v>0</v>
      </c>
      <c r="E55" s="77" t="n">
        <f aca="false">'Cover Sheet'!$AG$1</f>
        <v>0</v>
      </c>
      <c r="F55" s="77" t="n">
        <f aca="false">'Cover Sheet'!$AI$1</f>
        <v>0</v>
      </c>
      <c r="G55" s="77" t="n">
        <f aca="false">'Cover Sheet'!$AK$1</f>
        <v>0</v>
      </c>
      <c r="H55" s="77" t="n">
        <f aca="false">'Cover Sheet'!$AC$3</f>
        <v>0</v>
      </c>
      <c r="I55" s="77" t="n">
        <f aca="false">'Cover Sheet'!$AE$3</f>
        <v>0</v>
      </c>
      <c r="J55" s="77" t="n">
        <f aca="false">'Cover Sheet'!$AG$3</f>
        <v>0</v>
      </c>
      <c r="K55" s="77" t="n">
        <f aca="false">'Cover Sheet'!$AI$3</f>
        <v>0</v>
      </c>
      <c r="L55" s="77" t="n">
        <f aca="false">'Cover Sheet'!$AK$3</f>
        <v>0</v>
      </c>
      <c r="M55" s="77" t="n">
        <f aca="false">'Cover Sheet'!$AC$2</f>
        <v>2014</v>
      </c>
      <c r="N55" s="77" t="n">
        <f aca="false">'Cover Sheet'!$AE$2</f>
        <v>0</v>
      </c>
      <c r="O55" s="77" t="n">
        <f aca="false">'Cover Sheet'!$AG$2</f>
        <v>0</v>
      </c>
      <c r="P55" s="77" t="n">
        <f aca="false">'Cover Sheet'!$AI$2</f>
        <v>0</v>
      </c>
      <c r="Q55" s="77" t="n">
        <f aca="false">'Cover Sheet'!$AK$2</f>
        <v>0</v>
      </c>
      <c r="R55" s="77" t="str">
        <f aca="false">'Cover Sheet'!$AC$5</f>
        <v>Spandana</v>
      </c>
      <c r="S55" s="77" t="str">
        <f aca="false">'Cover Sheet'!$AC$6</f>
        <v>3rd</v>
      </c>
      <c r="T55" s="77" t="str">
        <f aca="false">'Cover Sheet'!$AC$7</f>
        <v>2nd YOI</v>
      </c>
      <c r="U55" s="77" t="str">
        <f aca="false">'Cover Sheet'!$AC$8</f>
        <v>Government School - No Fees</v>
      </c>
      <c r="V55" s="77" t="n">
        <f aca="false">'Cover Sheet'!$AC$9</f>
        <v>0</v>
      </c>
      <c r="W55" s="77" t="inlineStr">
        <f aca="false">IF('Cover Sheet'!$AC$10="","",'Cover Sheet'!$AC$10)</f>
        <is>
          <t/>
        </is>
      </c>
      <c r="X55" s="78" t="inlineStr">
        <f aca="false">IF('Cover Sheet'!$Y58="","",'Cover Sheet'!$Y58)</f>
        <is>
          <t/>
        </is>
      </c>
      <c r="Y55" s="78" t="inlineStr">
        <f aca="false">IF('Cover Sheet'!$Z58="","",'Cover Sheet'!$Z58)</f>
        <is>
          <t/>
        </is>
      </c>
      <c r="Z55" s="77" t="n">
        <f aca="false">'Cover Sheet'!$AC$11</f>
        <v>0</v>
      </c>
      <c r="AA55" s="77" t="str">
        <f aca="false">IF('Cover Sheet'!$AC$12="", "", 'Cover Sheet'!$AC$12)</f>
        <v>Hyderabad</v>
      </c>
      <c r="AB55" s="77" t="inlineStr">
        <f aca="false">IF('Cover Sheet'!$AC$14="","",'Cover Sheet'!$AC$14)</f>
        <is>
          <t/>
        </is>
      </c>
      <c r="AC55" s="77" t="inlineStr">
        <f aca="false">IF('Cover Sheet'!$AC$15="","",'Cover Sheet'!$AC$15)</f>
        <is>
          <t/>
        </is>
      </c>
      <c r="AD55" s="77" t="inlineStr">
        <f aca="false">IF('Cover Sheet'!$AC$17="","",'Cover Sheet'!$AC$17)</f>
        <is>
          <t/>
        </is>
      </c>
      <c r="AE55" s="77" t="str">
        <f aca="false">IF('Cover Sheet'!$AC$4="","",'Cover Sheet'!$AC$4)</f>
        <v>vivek.madinur2014@teachforindia.org</v>
      </c>
      <c r="AF55" s="77" t="inlineStr">
        <f aca="false">IF('Cover Sheet'!$AC$20="","",'Cover Sheet'!$AC$20)</f>
        <is>
          <t/>
        </is>
      </c>
      <c r="AG55" s="77" t="str">
        <f aca="false">IF('Cover Sheet'!$AC$19="","",'Cover Sheet'!$AC$19)</f>
        <v>karthik.rapaka@teachforindia.org</v>
      </c>
      <c r="AH55" s="77" t="inlineStr">
        <f aca="false">IF('Cover Sheet'!B58="", "", 'English Scores- Leveled papers'!B60)</f>
        <is>
          <t/>
        </is>
      </c>
      <c r="AI55" s="77" t="inlineStr">
        <f aca="false">IF('Cover Sheet'!$B58="","",'Cover Sheet'!C58)</f>
        <is>
          <t/>
        </is>
      </c>
      <c r="AJ55" s="77" t="inlineStr">
        <f aca="false">IF('Cover Sheet'!$D58="","",'Cover Sheet'!D58)</f>
        <is>
          <t/>
        </is>
      </c>
      <c r="AK55" s="77" t="inlineStr">
        <f aca="false">IF('Cover Sheet'!E58="","",'Cover Sheet'!E58)</f>
        <is>
          <t/>
        </is>
      </c>
      <c r="AL55" s="77" t="inlineStr">
        <f aca="false">IF('Cover Sheet'!F58="","",'Cover Sheet'!F58)</f>
        <is>
          <t/>
        </is>
      </c>
      <c r="AM55" s="77" t="inlineStr">
        <f aca="false">IF('Cover Sheet'!G58="","",'Cover Sheet'!G58)</f>
        <is>
          <t/>
        </is>
      </c>
      <c r="AN55" s="77" t="inlineStr">
        <f aca="false">IF('Cover Sheet'!H58="","",'Cover Sheet'!H58)</f>
        <is>
          <t/>
        </is>
      </c>
      <c r="AO55" s="77" t="inlineStr">
        <f aca="false">IF('Cover Sheet'!I58="","",'Cover Sheet'!I58)</f>
        <is>
          <t/>
        </is>
      </c>
      <c r="AP55" s="77" t="inlineStr">
        <f aca="false">IF('Cover Sheet'!J58="","",'Cover Sheet'!J58)</f>
        <is>
          <t/>
        </is>
      </c>
      <c r="AQ55" s="77" t="inlineStr">
        <f aca="false">IF('Cover Sheet'!K58="","",'Cover Sheet'!K58)</f>
        <is>
          <t/>
        </is>
      </c>
      <c r="AR55" s="77" t="inlineStr">
        <f aca="false">IF('Cover Sheet'!L58="","",'Cover Sheet'!L58)</f>
        <is>
          <t/>
        </is>
      </c>
      <c r="AS55" s="77" t="inlineStr">
        <f aca="false">IF('Cover Sheet'!M58="","",'Cover Sheet'!M58)</f>
        <is>
          <t/>
        </is>
      </c>
      <c r="AT55" s="77" t="inlineStr">
        <f aca="false">IF('Cover Sheet'!N58="","",'Cover Sheet'!N58)</f>
        <is>
          <t/>
        </is>
      </c>
      <c r="AU55" s="77" t="inlineStr">
        <f aca="false">IF('Cover Sheet'!O58="","",'Cover Sheet'!O58)</f>
        <is>
          <t/>
        </is>
      </c>
      <c r="AV55" s="77" t="inlineStr">
        <f aca="false">IF('Cover Sheet'!P58="","",'Cover Sheet'!P58)</f>
        <is>
          <t/>
        </is>
      </c>
      <c r="AW55" s="77" t="inlineStr">
        <f aca="false">IF('Cover Sheet'!Q58="","",'Cover Sheet'!Q58)</f>
        <is>
          <t/>
        </is>
      </c>
      <c r="AX55" s="77" t="inlineStr">
        <f aca="false">IF('Cover Sheet'!R58="","",'Cover Sheet'!R58)</f>
        <is>
          <t/>
        </is>
      </c>
      <c r="AY55" s="77" t="inlineStr">
        <f aca="false">IF('Cover Sheet'!S58="","",'Cover Sheet'!S58)</f>
        <is>
          <t/>
        </is>
      </c>
      <c r="AZ55" s="79" t="inlineStr">
        <f aca="false">IF('Cover Sheet'!T58="","",'Cover Sheet'!T58)</f>
        <is>
          <t/>
        </is>
      </c>
      <c r="BA55" s="79" t="inlineStr">
        <f aca="false">IF('Cover Sheet'!U58="","",'Cover Sheet'!U58)</f>
        <is>
          <t/>
        </is>
      </c>
      <c r="BB55" s="79" t="inlineStr">
        <f aca="false">IF('Cover Sheet'!V58="","",'Cover Sheet'!V58)</f>
        <is>
          <t/>
        </is>
      </c>
      <c r="BC55" s="79" t="inlineStr">
        <f aca="false">IF('Cover Sheet'!W58="","",'Cover Sheet'!W58)</f>
        <is>
          <t/>
        </is>
      </c>
      <c r="BD55" s="79" t="inlineStr">
        <f aca="false">IF('Cover Sheet'!X58="","",'Cover Sheet'!X58)</f>
        <is>
          <t/>
        </is>
      </c>
      <c r="BE55" s="80" t="inlineStr">
        <f aca="false">'RC Mastery Check+Question type'!I58</f>
        <is>
          <t/>
        </is>
      </c>
      <c r="BF55" s="80" t="inlineStr">
        <f aca="false">'RC Mastery Check+Question type'!J58</f>
        <is>
          <t/>
        </is>
      </c>
      <c r="BG55" s="80" t="inlineStr">
        <f aca="false">'RC Mastery Check+Question type'!K58</f>
        <is>
          <t/>
        </is>
      </c>
      <c r="BH55" s="81" t="inlineStr">
        <f aca="false">IF('RC Mastery Check+Question type'!DR58="", "", 'RC Mastery Check+Question type'!DR58)</f>
        <is>
          <t/>
        </is>
      </c>
      <c r="BI55" s="81" t="inlineStr">
        <f aca="false">IF('RC Mastery Check+Question type'!EJ58="", "", 'RC Mastery Check+Question type'!EJ58)</f>
        <is>
          <t/>
        </is>
      </c>
      <c r="BJ55" s="81" t="inlineStr">
        <f aca="false">IF('RC Mastery Check+Question type'!EZ58="", "", 'RC Mastery Check+Question type'!EZ58)</f>
        <is>
          <t/>
        </is>
      </c>
      <c r="BK55" s="0" t="inlineStr">
        <f aca="false">'RF tracking'!C58</f>
        <is>
          <t/>
        </is>
      </c>
      <c r="BL55" s="0" t="inlineStr">
        <f aca="false">'RF tracking'!D58</f>
        <is>
          <t/>
        </is>
      </c>
      <c r="BM55" s="0" t="inlineStr">
        <f aca="false">'RF tracking'!X58</f>
        <is>
          <t/>
        </is>
      </c>
      <c r="BN55" s="0" t="inlineStr">
        <f aca="false">'RF tracking'!Y58</f>
        <is>
          <t/>
        </is>
      </c>
      <c r="BO55" s="82" t="inlineStr">
        <f aca="false">IF('RF tracking'!AQ58="", "", 'RF tracking'!AQ58)</f>
        <is>
          <t/>
        </is>
      </c>
      <c r="BP55" s="82" t="inlineStr">
        <f aca="false">'RC Mastery Check+Question type'!L58</f>
        <is>
          <t/>
        </is>
      </c>
      <c r="BQ55" s="82" t="inlineStr">
        <f aca="false">'RC Mastery Check+Question type'!M58</f>
        <is>
          <t/>
        </is>
      </c>
      <c r="BR55" s="82" t="inlineStr">
        <f aca="false">'RC Mastery Check+Question type'!N58</f>
        <is>
          <t/>
        </is>
      </c>
      <c r="BS55" s="82" t="inlineStr">
        <f aca="false">'RC Mastery Check+Question type'!O58</f>
        <is>
          <t/>
        </is>
      </c>
      <c r="BT55" s="82" t="inlineStr">
        <f aca="false">'RC Mastery Check+Question type'!P58</f>
        <is>
          <t/>
        </is>
      </c>
      <c r="BU55" s="82" t="inlineStr">
        <f aca="false">'RC Mastery Check+Question type'!Q58</f>
        <is>
          <t/>
        </is>
      </c>
      <c r="BV55" s="82" t="inlineStr">
        <f aca="false">'RC Mastery Check+Question type'!R58</f>
        <is>
          <t/>
        </is>
      </c>
      <c r="BW55" s="82" t="inlineStr">
        <f aca="false">'RC Mastery Check+Question type'!S58</f>
        <is>
          <t/>
        </is>
      </c>
      <c r="BX55" s="82" t="inlineStr">
        <f aca="false">'RC Mastery Check+Question type'!T58</f>
        <is>
          <t/>
        </is>
      </c>
      <c r="BY55" s="82" t="inlineStr">
        <f aca="false">'RC Mastery Check+Question type'!U58</f>
        <is>
          <t/>
        </is>
      </c>
      <c r="BZ55" s="82" t="inlineStr">
        <f aca="false">'RC Mastery Check+Question type'!V58</f>
        <is>
          <t/>
        </is>
      </c>
      <c r="CA55" s="82" t="inlineStr">
        <f aca="false">'RC Mastery Check+Question type'!W58</f>
        <is>
          <t/>
        </is>
      </c>
      <c r="CB55" s="82" t="inlineStr">
        <f aca="false">'RC Mastery Check+Question type'!X58</f>
        <is>
          <t/>
        </is>
      </c>
      <c r="CC55" s="83" t="str">
        <f aca="false">'RC Output Item+Section Type'!CC61</f>
        <v> </v>
      </c>
      <c r="CD55" s="83" t="str">
        <f aca="false">'RC Output Item+Section Type'!CD61</f>
        <v> </v>
      </c>
      <c r="CE55" s="83" t="str">
        <f aca="false">'RC Output Item+Section Type'!CE61</f>
        <v> </v>
      </c>
      <c r="CF55" s="83" t="str">
        <f aca="false">'RC Output Item+Section Type'!CF61</f>
        <v> </v>
      </c>
      <c r="CG55" s="83" t="str">
        <f aca="false">'RC Output Item+Section Type'!CG61</f>
        <v> </v>
      </c>
      <c r="CH55" s="83" t="str">
        <f aca="false">'RC Output Item+Section Type'!CH61</f>
        <v> </v>
      </c>
      <c r="CI55" s="83" t="str">
        <f aca="false">'RC Output Item+Section Type'!CI61</f>
        <v> </v>
      </c>
      <c r="CJ55" s="83" t="str">
        <f aca="false">'RC Output Item+Section Type'!CJ61</f>
        <v> </v>
      </c>
      <c r="CK55" s="83" t="str">
        <f aca="false">'RC Output Item+Section Type'!CK61</f>
        <v> </v>
      </c>
      <c r="CL55" s="83" t="str">
        <f aca="false">'RC Output Item+Section Type'!CL61</f>
        <v> </v>
      </c>
      <c r="CM55" s="83" t="str">
        <f aca="false">'RC Output Item+Section Type'!CM61</f>
        <v> </v>
      </c>
      <c r="CN55" s="83" t="str">
        <f aca="false">'RC Output Item+Section Type'!CN61</f>
        <v> </v>
      </c>
      <c r="CO55" s="0" t="inlineStr">
        <f aca="false">IF('S&amp;L'!B59="", "", 'S&amp;L'!B59)</f>
        <is>
          <t/>
        </is>
      </c>
      <c r="CP55" s="0" t="inlineStr">
        <f aca="false">IF('S&amp;L'!C59="", "", 'S&amp;L'!C59)</f>
        <is>
          <t/>
        </is>
      </c>
      <c r="CQ55" s="0" t="inlineStr">
        <f aca="false">IF('S&amp;L'!D59="", "", 'S&amp;L'!D59)</f>
        <is>
          <t/>
        </is>
      </c>
      <c r="CR55" s="0" t="inlineStr">
        <f aca="false">IF('S&amp;L'!E59="", "", 'S&amp;L'!E59)</f>
        <is>
          <t/>
        </is>
      </c>
      <c r="CS55" s="0" t="inlineStr">
        <f aca="false">IF('S&amp;L'!F59="", "", 'S&amp;L'!F59)</f>
        <is>
          <t/>
        </is>
      </c>
      <c r="CT55" s="0" t="inlineStr">
        <f aca="false">IF('S&amp;L'!H59="", "", 'S&amp;L'!H59)</f>
        <is>
          <t/>
        </is>
      </c>
      <c r="CU55" s="0" t="inlineStr">
        <f aca="false">IF('S&amp;L'!I59="", "", 'S&amp;L'!I59)</f>
        <is>
          <t/>
        </is>
      </c>
      <c r="CV55" s="0" t="inlineStr">
        <f aca="false">IF('S&amp;L'!J59="", "", 'S&amp;L'!J59)</f>
        <is>
          <t/>
        </is>
      </c>
      <c r="CW55" s="0" t="inlineStr">
        <f aca="false">IF('S&amp;L'!K59="", "", 'S&amp;L'!K59)</f>
        <is>
          <t/>
        </is>
      </c>
      <c r="CX55" s="0" t="inlineStr">
        <f aca="false">IF('S&amp;L'!L59="", "", 'S&amp;L'!L59)</f>
        <is>
          <t/>
        </is>
      </c>
      <c r="CY55" s="0" t="inlineStr">
        <f aca="false">IF('S&amp;L'!N59="", "", 'S&amp;L'!N59)</f>
        <is>
          <t/>
        </is>
      </c>
      <c r="CZ55" s="0" t="inlineStr">
        <f aca="false">IF('S&amp;L'!O59="", "", 'S&amp;L'!O59)</f>
        <is>
          <t/>
        </is>
      </c>
      <c r="DA55" s="0" t="inlineStr">
        <f aca="false">IF('S&amp;L'!P59="", "", 'S&amp;L'!P59)</f>
        <is>
          <t/>
        </is>
      </c>
      <c r="DB55" s="0" t="inlineStr">
        <f aca="false">IF('S&amp;L'!Q59="", "", 'S&amp;L'!Q59)</f>
        <is>
          <t/>
        </is>
      </c>
      <c r="DC55" s="0" t="inlineStr">
        <f aca="false">IF('S&amp;L'!R59="", "", 'S&amp;L'!R59)</f>
        <is>
          <t/>
        </is>
      </c>
      <c r="DD55" s="82" t="inlineStr">
        <f aca="false">IF('Math Scores'!E62="","",'Math Scores'!E62)</f>
        <is>
          <t/>
        </is>
      </c>
      <c r="DE55" s="84" t="inlineStr">
        <f aca="false">IF('Cover Sheet'!V58="","",'Cover Sheet'!V58)</f>
        <is>
          <t/>
        </is>
      </c>
      <c r="DF55" s="84" t="inlineStr">
        <f aca="false">IF('Math Scores'!IE62="", "", 'Math Scores'!IE62)</f>
        <is>
          <t/>
        </is>
      </c>
      <c r="DG55" s="0" t="inlineStr">
        <f aca="false">IF('Math by question type'!C59="", "", 'Math by question type'!C59)</f>
        <is>
          <t/>
        </is>
      </c>
      <c r="DH55" s="84" t="inlineStr">
        <f aca="false">IF('Math by question type'!D59="", "", 'Math by question type'!D59)</f>
        <is>
          <t/>
        </is>
      </c>
      <c r="DI55" s="84" t="inlineStr">
        <f aca="false">IF('Math by question type'!E59="", "", 'Math by question type'!E59)</f>
        <is>
          <t/>
        </is>
      </c>
      <c r="DJ55" s="84" t="inlineStr">
        <f aca="false">IF('Math by question type'!F59="", "", 'Math by question type'!F59)</f>
        <is>
          <t/>
        </is>
      </c>
      <c r="DK55" s="84" t="inlineStr">
        <f aca="false">IF('Math by question type'!G59="", "", 'Math by question type'!G59)</f>
        <is>
          <t/>
        </is>
      </c>
      <c r="DL55" s="84" t="inlineStr">
        <f aca="false">IF('Math by question type'!H59="", "", 'Math by question type'!H59)</f>
        <is>
          <t/>
        </is>
      </c>
      <c r="DM55" s="84" t="inlineStr">
        <f aca="false">IF('Math by question type'!I59="", "", 'Math by question type'!I59)</f>
        <is>
          <t/>
        </is>
      </c>
      <c r="DN55" s="84" t="inlineStr">
        <f aca="false">IF('Math by question type'!J59="", "", 'Math by question type'!J59)</f>
        <is>
          <t/>
        </is>
      </c>
      <c r="DO55" s="84" t="inlineStr">
        <f aca="false">IF('Math by question type'!K59="", "", 'Math by question type'!K59)</f>
        <is>
          <t/>
        </is>
      </c>
      <c r="DP55" s="84" t="inlineStr">
        <f aca="false">IF('Math by question type'!L59="", "", 'Math by question type'!L59)</f>
        <is>
          <t/>
        </is>
      </c>
      <c r="DQ55" s="84" t="inlineStr">
        <f aca="false">IF('Math by question type'!M59="", "", 'Math by question type'!M59)</f>
        <is>
          <t/>
        </is>
      </c>
      <c r="DR55" s="84" t="inlineStr">
        <f aca="false">IF('Math by question type'!N59="", "", 'Math by question type'!N59)</f>
        <is>
          <t/>
        </is>
      </c>
      <c r="DS55" s="84" t="inlineStr">
        <f aca="false">IF('Math by question type'!O59="", "", 'Math by question type'!O59)</f>
        <is>
          <t/>
        </is>
      </c>
      <c r="DT55" s="84" t="inlineStr">
        <f aca="false">IF('Math by question type'!P59="", "", 'Math by question type'!P59)</f>
        <is>
          <t/>
        </is>
      </c>
      <c r="DU55" s="84" t="inlineStr">
        <f aca="false">IF('Math by question type'!Q59="", "", 'Math by question type'!Q59)</f>
        <is>
          <t/>
        </is>
      </c>
      <c r="DV55" s="84" t="inlineStr">
        <f aca="false">IF('Math by question type'!R59&lt;&gt;"",'Math by question type'!R59,'Math by question type'!U59)</f>
        <is>
          <t/>
        </is>
      </c>
      <c r="DW55" s="84" t="inlineStr">
        <f aca="false">IF('Math by question type'!S59&lt;&gt;"",'Math by question type'!S59,'Math by question type'!V59)</f>
        <is>
          <t/>
        </is>
      </c>
      <c r="DX55" s="84" t="inlineStr">
        <f aca="false">IF('Math by question type'!T59&lt;&gt;"",'Math by question type'!T59,'Math by question type'!W59)</f>
        <is>
          <t/>
        </is>
      </c>
      <c r="DY55" s="84" t="inlineStr">
        <f aca="false">IF('Math by question type'!X59&lt;&gt;"",'Math by question type'!X59,'Math by question type'!AA59)</f>
        <is>
          <t/>
        </is>
      </c>
      <c r="DZ55" s="84" t="inlineStr">
        <f aca="false">IF('Math by question type'!Y59&lt;&gt;"",'Math by question type'!Y59,'Math by question type'!AB59)</f>
        <is>
          <t/>
        </is>
      </c>
      <c r="EA55" s="84" t="inlineStr">
        <f aca="false">IF('Math by question type'!Z59&lt;&gt;"",'Math by question type'!Z59,'Math by question type'!AC59)</f>
        <is>
          <t/>
        </is>
      </c>
      <c r="EB55" s="84" t="inlineStr">
        <f aca="false">IF('Math Output by domain'!E59="", "", 'Math Output by domain'!E59)</f>
        <is>
          <t/>
        </is>
      </c>
      <c r="EC55" s="84" t="inlineStr">
        <f aca="false">IF('Math Output by domain'!F59="", "", 'Math Output by domain'!F59)</f>
        <is>
          <t/>
        </is>
      </c>
      <c r="ED55" s="84" t="inlineStr">
        <f aca="false">IF('Math Output by domain'!G59="", "", 'Math Output by domain'!G59)</f>
        <is>
          <t/>
        </is>
      </c>
      <c r="EE55" s="84" t="inlineStr">
        <f aca="false">IF('Math Output by domain'!H59="", "", 'Math Output by domain'!H59)</f>
        <is>
          <t/>
        </is>
      </c>
      <c r="EF55" s="84" t="inlineStr">
        <f aca="false">IF('Math Output by domain'!I59="", "", 'Math Output by domain'!I59)</f>
        <is>
          <t/>
        </is>
      </c>
      <c r="EG55" s="84" t="inlineStr">
        <f aca="false">IF('Math Output by domain'!J59="", "", 'Math Output by domain'!J59)</f>
        <is>
          <t/>
        </is>
      </c>
      <c r="EH55" s="84" t="inlineStr">
        <f aca="false">IF('Math Output by domain'!K59="", "", 'Math Output by domain'!K59)</f>
        <is>
          <t/>
        </is>
      </c>
      <c r="EI55" s="84" t="inlineStr">
        <f aca="false">IF('Math Output by domain'!L59="", "", 'Math Output by domain'!L59)</f>
        <is>
          <t/>
        </is>
      </c>
      <c r="EJ55" s="84" t="inlineStr">
        <f aca="false">IF('Math Output by domain'!M59="", "", 'Math Output by domain'!M59)</f>
        <is>
          <t/>
        </is>
      </c>
      <c r="EK55" s="84" t="inlineStr">
        <f aca="false">IF('Math Output by domain'!N59="", "", 'Math Output by domain'!N59)</f>
        <is>
          <t/>
        </is>
      </c>
      <c r="EL55" s="84" t="inlineStr">
        <f aca="false">IF('Math Output by domain'!O59="", "", 'Math Output by domain'!O59)</f>
        <is>
          <t/>
        </is>
      </c>
      <c r="EM55" s="84" t="inlineStr">
        <f aca="false">IF('Math Output by domain'!P59="", "", 'Math Output by domain'!P59)</f>
        <is>
          <t/>
        </is>
      </c>
      <c r="EN55" s="84" t="inlineStr">
        <f aca="false">IF('Math Output by domain'!Q59="", "", 'Math Output by domain'!Q59)</f>
        <is>
          <t/>
        </is>
      </c>
      <c r="EO55" s="84" t="inlineStr">
        <f aca="false">IF('Math Output by domain'!R59="", "", 'Math Output by domain'!R59)</f>
        <is>
          <t/>
        </is>
      </c>
      <c r="EP55" s="84" t="inlineStr">
        <f aca="false">IF('Math Output by domain'!S59="", "", 'Math Output by domain'!S59)</f>
        <is>
          <t/>
        </is>
      </c>
      <c r="EQ55" s="84" t="inlineStr">
        <f aca="false">IF('Math Output by domain'!T59="", "", 'Math Output by domain'!T59)</f>
        <is>
          <t/>
        </is>
      </c>
      <c r="ER55" s="84" t="inlineStr">
        <f aca="false">IF('Math Output by domain'!U59="", "", 'Math Output by domain'!U59)</f>
        <is>
          <t/>
        </is>
      </c>
      <c r="ES55" s="84" t="inlineStr">
        <f aca="false">IF('Math Output by domain'!V59="", "", 'Math Output by domain'!V59)</f>
        <is>
          <t/>
        </is>
      </c>
      <c r="ET55" s="84" t="inlineStr">
        <f aca="false">IF('Math Output by domain'!W59="", "", 'Math Output by domain'!W59)</f>
        <is>
          <t/>
        </is>
      </c>
      <c r="EU55" s="84" t="inlineStr">
        <f aca="false">IF('Math Output by domain'!X59="", "", 'Math Output by domain'!X59)</f>
        <is>
          <t/>
        </is>
      </c>
      <c r="EV55" s="84" t="inlineStr">
        <f aca="false">IF('Math Output by domain'!Y59="", "", 'Math Output by domain'!Y59)</f>
        <is>
          <t/>
        </is>
      </c>
      <c r="EW55" s="84" t="inlineStr">
        <f aca="false">IF('Math Output by domain'!Z59="", "", 'Math Output by domain'!Z59)</f>
        <is>
          <t/>
        </is>
      </c>
      <c r="EX55" s="84" t="inlineStr">
        <f aca="false">IF('Math Output by domain'!AA59="", "", 'Math Output by domain'!AA59)</f>
        <is>
          <t/>
        </is>
      </c>
      <c r="EY55" s="84" t="inlineStr">
        <f aca="false">IF('Math Output by domain'!AB59="", "", 'Math Output by domain'!AB59)</f>
        <is>
          <t/>
        </is>
      </c>
      <c r="EZ55" s="84" t="inlineStr">
        <f aca="false">IF('Math Output by domain'!AC59="", "", 'Math Output by domain'!AC59)</f>
        <is>
          <t/>
        </is>
      </c>
      <c r="FA55" s="84" t="inlineStr">
        <f aca="false">IF('Math Output by domain'!AD59&lt;&gt;"", 'Math Output by domain'!AD59, 'Math Output by domain'!AH59)</f>
        <is>
          <t/>
        </is>
      </c>
      <c r="FB55" s="84" t="inlineStr">
        <f aca="false">IF('Math Output by domain'!AE59&lt;&gt;"", 'Math Output by domain'!AE59, 'Math Output by domain'!AI59)</f>
        <is>
          <t/>
        </is>
      </c>
      <c r="FC55" s="84" t="inlineStr">
        <f aca="false">IF('Math Output by domain'!AF59&lt;&gt;"", 'Math Output by domain'!AF59, 'Math Output by domain'!AJ59)</f>
        <is>
          <t/>
        </is>
      </c>
      <c r="FD55" s="84" t="inlineStr">
        <f aca="false">IF('Math Output by domain'!AG59="", "", 'Math Output by domain'!AG59)</f>
        <is>
          <t/>
        </is>
      </c>
      <c r="FE55" s="84" t="inlineStr">
        <f aca="false">IF('Math Output by domain'!AK59="", "", 'Math Output by domain'!AK59)</f>
        <is>
          <t/>
        </is>
      </c>
      <c r="FF55" s="84" t="str">
        <f aca="false">IF('Math Output by domain'!AL59&lt;&gt;"",  'Math Output by domain'!AL59, 'Math Output by domain'!AQ59)</f>
        <v/>
      </c>
      <c r="FG55" s="84" t="inlineStr">
        <f aca="false">IF('Math Output by domain'!AM59="", "", 'Math Output by domain'!AM59)</f>
        <is>
          <t/>
        </is>
      </c>
      <c r="FH55" s="84" t="str">
        <f aca="false">IF('Math Output by domain'!AN59&lt;&gt;"",  'Math Output by domain'!AN59, 'Math Output by domain'!AP59)</f>
        <v/>
      </c>
      <c r="FI55" s="84" t="inlineStr">
        <f aca="false">IF('Math Output by domain'!AO59="", "", 'Math Output by domain'!AO59)</f>
        <is>
          <t/>
        </is>
      </c>
    </row>
    <row r="56" customFormat="false" ht="12.75" hidden="false" customHeight="false" outlineLevel="0" collapsed="false">
      <c r="A56" s="77" t="n">
        <f aca="false">'Cover Sheet'!A59</f>
        <v>55</v>
      </c>
      <c r="B56" s="77" t="inlineStr">
        <f aca="false">IF('Cover Sheet'!$AC$13="","",'Cover Sheet'!$AC$13)</f>
        <is>
          <t/>
        </is>
      </c>
      <c r="C56" s="77" t="str">
        <f aca="false">'Cover Sheet'!$AC$1</f>
        <v>Vivek Madinur</v>
      </c>
      <c r="D56" s="77" t="n">
        <f aca="false">'Cover Sheet'!$AE$1</f>
        <v>0</v>
      </c>
      <c r="E56" s="77" t="n">
        <f aca="false">'Cover Sheet'!$AG$1</f>
        <v>0</v>
      </c>
      <c r="F56" s="77" t="n">
        <f aca="false">'Cover Sheet'!$AI$1</f>
        <v>0</v>
      </c>
      <c r="G56" s="77" t="n">
        <f aca="false">'Cover Sheet'!$AK$1</f>
        <v>0</v>
      </c>
      <c r="H56" s="77" t="n">
        <f aca="false">'Cover Sheet'!$AC$3</f>
        <v>0</v>
      </c>
      <c r="I56" s="77" t="n">
        <f aca="false">'Cover Sheet'!$AE$3</f>
        <v>0</v>
      </c>
      <c r="J56" s="77" t="n">
        <f aca="false">'Cover Sheet'!$AG$3</f>
        <v>0</v>
      </c>
      <c r="K56" s="77" t="n">
        <f aca="false">'Cover Sheet'!$AI$3</f>
        <v>0</v>
      </c>
      <c r="L56" s="77" t="n">
        <f aca="false">'Cover Sheet'!$AK$3</f>
        <v>0</v>
      </c>
      <c r="M56" s="77" t="n">
        <f aca="false">'Cover Sheet'!$AC$2</f>
        <v>2014</v>
      </c>
      <c r="N56" s="77" t="n">
        <f aca="false">'Cover Sheet'!$AE$2</f>
        <v>0</v>
      </c>
      <c r="O56" s="77" t="n">
        <f aca="false">'Cover Sheet'!$AG$2</f>
        <v>0</v>
      </c>
      <c r="P56" s="77" t="n">
        <f aca="false">'Cover Sheet'!$AI$2</f>
        <v>0</v>
      </c>
      <c r="Q56" s="77" t="n">
        <f aca="false">'Cover Sheet'!$AK$2</f>
        <v>0</v>
      </c>
      <c r="R56" s="77" t="str">
        <f aca="false">'Cover Sheet'!$AC$5</f>
        <v>Spandana</v>
      </c>
      <c r="S56" s="77" t="str">
        <f aca="false">'Cover Sheet'!$AC$6</f>
        <v>3rd</v>
      </c>
      <c r="T56" s="77" t="str">
        <f aca="false">'Cover Sheet'!$AC$7</f>
        <v>2nd YOI</v>
      </c>
      <c r="U56" s="77" t="str">
        <f aca="false">'Cover Sheet'!$AC$8</f>
        <v>Government School - No Fees</v>
      </c>
      <c r="V56" s="77" t="n">
        <f aca="false">'Cover Sheet'!$AC$9</f>
        <v>0</v>
      </c>
      <c r="W56" s="77" t="inlineStr">
        <f aca="false">IF('Cover Sheet'!$AC$10="","",'Cover Sheet'!$AC$10)</f>
        <is>
          <t/>
        </is>
      </c>
      <c r="X56" s="78" t="inlineStr">
        <f aca="false">IF('Cover Sheet'!$Y59="","",'Cover Sheet'!$Y59)</f>
        <is>
          <t/>
        </is>
      </c>
      <c r="Y56" s="78" t="inlineStr">
        <f aca="false">IF('Cover Sheet'!$Z59="","",'Cover Sheet'!$Z59)</f>
        <is>
          <t/>
        </is>
      </c>
      <c r="Z56" s="77" t="n">
        <f aca="false">'Cover Sheet'!$AC$11</f>
        <v>0</v>
      </c>
      <c r="AA56" s="77" t="str">
        <f aca="false">IF('Cover Sheet'!$AC$12="", "", 'Cover Sheet'!$AC$12)</f>
        <v>Hyderabad</v>
      </c>
      <c r="AB56" s="77" t="inlineStr">
        <f aca="false">IF('Cover Sheet'!$AC$14="","",'Cover Sheet'!$AC$14)</f>
        <is>
          <t/>
        </is>
      </c>
      <c r="AC56" s="77" t="inlineStr">
        <f aca="false">IF('Cover Sheet'!$AC$15="","",'Cover Sheet'!$AC$15)</f>
        <is>
          <t/>
        </is>
      </c>
      <c r="AD56" s="77" t="inlineStr">
        <f aca="false">IF('Cover Sheet'!$AC$17="","",'Cover Sheet'!$AC$17)</f>
        <is>
          <t/>
        </is>
      </c>
      <c r="AE56" s="77" t="str">
        <f aca="false">IF('Cover Sheet'!$AC$4="","",'Cover Sheet'!$AC$4)</f>
        <v>vivek.madinur2014@teachforindia.org</v>
      </c>
      <c r="AF56" s="77" t="inlineStr">
        <f aca="false">IF('Cover Sheet'!$AC$20="","",'Cover Sheet'!$AC$20)</f>
        <is>
          <t/>
        </is>
      </c>
      <c r="AG56" s="77" t="str">
        <f aca="false">IF('Cover Sheet'!$AC$19="","",'Cover Sheet'!$AC$19)</f>
        <v>karthik.rapaka@teachforindia.org</v>
      </c>
      <c r="AH56" s="77" t="inlineStr">
        <f aca="false">IF('Cover Sheet'!B59="", "", 'English Scores- Leveled papers'!B61)</f>
        <is>
          <t/>
        </is>
      </c>
      <c r="AI56" s="77" t="inlineStr">
        <f aca="false">IF('Cover Sheet'!$B59="","",'Cover Sheet'!C59)</f>
        <is>
          <t/>
        </is>
      </c>
      <c r="AJ56" s="77" t="inlineStr">
        <f aca="false">IF('Cover Sheet'!$D59="","",'Cover Sheet'!D59)</f>
        <is>
          <t/>
        </is>
      </c>
      <c r="AK56" s="77" t="inlineStr">
        <f aca="false">IF('Cover Sheet'!E59="","",'Cover Sheet'!E59)</f>
        <is>
          <t/>
        </is>
      </c>
      <c r="AL56" s="77" t="inlineStr">
        <f aca="false">IF('Cover Sheet'!F59="","",'Cover Sheet'!F59)</f>
        <is>
          <t/>
        </is>
      </c>
      <c r="AM56" s="77" t="inlineStr">
        <f aca="false">IF('Cover Sheet'!G59="","",'Cover Sheet'!G59)</f>
        <is>
          <t/>
        </is>
      </c>
      <c r="AN56" s="77" t="inlineStr">
        <f aca="false">IF('Cover Sheet'!H59="","",'Cover Sheet'!H59)</f>
        <is>
          <t/>
        </is>
      </c>
      <c r="AO56" s="77" t="inlineStr">
        <f aca="false">IF('Cover Sheet'!I59="","",'Cover Sheet'!I59)</f>
        <is>
          <t/>
        </is>
      </c>
      <c r="AP56" s="77" t="inlineStr">
        <f aca="false">IF('Cover Sheet'!J59="","",'Cover Sheet'!J59)</f>
        <is>
          <t/>
        </is>
      </c>
      <c r="AQ56" s="77" t="inlineStr">
        <f aca="false">IF('Cover Sheet'!K59="","",'Cover Sheet'!K59)</f>
        <is>
          <t/>
        </is>
      </c>
      <c r="AR56" s="77" t="inlineStr">
        <f aca="false">IF('Cover Sheet'!L59="","",'Cover Sheet'!L59)</f>
        <is>
          <t/>
        </is>
      </c>
      <c r="AS56" s="77" t="inlineStr">
        <f aca="false">IF('Cover Sheet'!M59="","",'Cover Sheet'!M59)</f>
        <is>
          <t/>
        </is>
      </c>
      <c r="AT56" s="77" t="inlineStr">
        <f aca="false">IF('Cover Sheet'!N59="","",'Cover Sheet'!N59)</f>
        <is>
          <t/>
        </is>
      </c>
      <c r="AU56" s="77" t="inlineStr">
        <f aca="false">IF('Cover Sheet'!O59="","",'Cover Sheet'!O59)</f>
        <is>
          <t/>
        </is>
      </c>
      <c r="AV56" s="77" t="inlineStr">
        <f aca="false">IF('Cover Sheet'!P59="","",'Cover Sheet'!P59)</f>
        <is>
          <t/>
        </is>
      </c>
      <c r="AW56" s="77" t="inlineStr">
        <f aca="false">IF('Cover Sheet'!Q59="","",'Cover Sheet'!Q59)</f>
        <is>
          <t/>
        </is>
      </c>
      <c r="AX56" s="77" t="inlineStr">
        <f aca="false">IF('Cover Sheet'!R59="","",'Cover Sheet'!R59)</f>
        <is>
          <t/>
        </is>
      </c>
      <c r="AY56" s="77" t="inlineStr">
        <f aca="false">IF('Cover Sheet'!S59="","",'Cover Sheet'!S59)</f>
        <is>
          <t/>
        </is>
      </c>
      <c r="AZ56" s="79" t="inlineStr">
        <f aca="false">IF('Cover Sheet'!T59="","",'Cover Sheet'!T59)</f>
        <is>
          <t/>
        </is>
      </c>
      <c r="BA56" s="79" t="inlineStr">
        <f aca="false">IF('Cover Sheet'!U59="","",'Cover Sheet'!U59)</f>
        <is>
          <t/>
        </is>
      </c>
      <c r="BB56" s="79" t="inlineStr">
        <f aca="false">IF('Cover Sheet'!V59="","",'Cover Sheet'!V59)</f>
        <is>
          <t/>
        </is>
      </c>
      <c r="BC56" s="79" t="inlineStr">
        <f aca="false">IF('Cover Sheet'!W59="","",'Cover Sheet'!W59)</f>
        <is>
          <t/>
        </is>
      </c>
      <c r="BD56" s="79" t="inlineStr">
        <f aca="false">IF('Cover Sheet'!X59="","",'Cover Sheet'!X59)</f>
        <is>
          <t/>
        </is>
      </c>
      <c r="BE56" s="80" t="inlineStr">
        <f aca="false">'RC Mastery Check+Question type'!I59</f>
        <is>
          <t/>
        </is>
      </c>
      <c r="BF56" s="80" t="inlineStr">
        <f aca="false">'RC Mastery Check+Question type'!J59</f>
        <is>
          <t/>
        </is>
      </c>
      <c r="BG56" s="80" t="inlineStr">
        <f aca="false">'RC Mastery Check+Question type'!K59</f>
        <is>
          <t/>
        </is>
      </c>
      <c r="BH56" s="81" t="inlineStr">
        <f aca="false">IF('RC Mastery Check+Question type'!DR59="", "", 'RC Mastery Check+Question type'!DR59)</f>
        <is>
          <t/>
        </is>
      </c>
      <c r="BI56" s="81" t="inlineStr">
        <f aca="false">IF('RC Mastery Check+Question type'!EJ59="", "", 'RC Mastery Check+Question type'!EJ59)</f>
        <is>
          <t/>
        </is>
      </c>
      <c r="BJ56" s="81" t="inlineStr">
        <f aca="false">IF('RC Mastery Check+Question type'!EZ59="", "", 'RC Mastery Check+Question type'!EZ59)</f>
        <is>
          <t/>
        </is>
      </c>
      <c r="BK56" s="0" t="inlineStr">
        <f aca="false">'RF tracking'!C59</f>
        <is>
          <t/>
        </is>
      </c>
      <c r="BL56" s="0" t="inlineStr">
        <f aca="false">'RF tracking'!D59</f>
        <is>
          <t/>
        </is>
      </c>
      <c r="BM56" s="0" t="inlineStr">
        <f aca="false">'RF tracking'!X59</f>
        <is>
          <t/>
        </is>
      </c>
      <c r="BN56" s="0" t="inlineStr">
        <f aca="false">'RF tracking'!Y59</f>
        <is>
          <t/>
        </is>
      </c>
      <c r="BO56" s="82" t="inlineStr">
        <f aca="false">IF('RF tracking'!AQ59="", "", 'RF tracking'!AQ59)</f>
        <is>
          <t/>
        </is>
      </c>
      <c r="BP56" s="82" t="inlineStr">
        <f aca="false">'RC Mastery Check+Question type'!L59</f>
        <is>
          <t/>
        </is>
      </c>
      <c r="BQ56" s="82" t="inlineStr">
        <f aca="false">'RC Mastery Check+Question type'!M59</f>
        <is>
          <t/>
        </is>
      </c>
      <c r="BR56" s="82" t="inlineStr">
        <f aca="false">'RC Mastery Check+Question type'!N59</f>
        <is>
          <t/>
        </is>
      </c>
      <c r="BS56" s="82" t="inlineStr">
        <f aca="false">'RC Mastery Check+Question type'!O59</f>
        <is>
          <t/>
        </is>
      </c>
      <c r="BT56" s="82" t="inlineStr">
        <f aca="false">'RC Mastery Check+Question type'!P59</f>
        <is>
          <t/>
        </is>
      </c>
      <c r="BU56" s="82" t="inlineStr">
        <f aca="false">'RC Mastery Check+Question type'!Q59</f>
        <is>
          <t/>
        </is>
      </c>
      <c r="BV56" s="82" t="inlineStr">
        <f aca="false">'RC Mastery Check+Question type'!R59</f>
        <is>
          <t/>
        </is>
      </c>
      <c r="BW56" s="82" t="inlineStr">
        <f aca="false">'RC Mastery Check+Question type'!S59</f>
        <is>
          <t/>
        </is>
      </c>
      <c r="BX56" s="82" t="inlineStr">
        <f aca="false">'RC Mastery Check+Question type'!T59</f>
        <is>
          <t/>
        </is>
      </c>
      <c r="BY56" s="82" t="inlineStr">
        <f aca="false">'RC Mastery Check+Question type'!U59</f>
        <is>
          <t/>
        </is>
      </c>
      <c r="BZ56" s="82" t="inlineStr">
        <f aca="false">'RC Mastery Check+Question type'!V59</f>
        <is>
          <t/>
        </is>
      </c>
      <c r="CA56" s="82" t="inlineStr">
        <f aca="false">'RC Mastery Check+Question type'!W59</f>
        <is>
          <t/>
        </is>
      </c>
      <c r="CB56" s="82" t="inlineStr">
        <f aca="false">'RC Mastery Check+Question type'!X59</f>
        <is>
          <t/>
        </is>
      </c>
      <c r="CC56" s="83" t="str">
        <f aca="false">'RC Output Item+Section Type'!CC62</f>
        <v> </v>
      </c>
      <c r="CD56" s="83" t="str">
        <f aca="false">'RC Output Item+Section Type'!CD62</f>
        <v> </v>
      </c>
      <c r="CE56" s="83" t="str">
        <f aca="false">'RC Output Item+Section Type'!CE62</f>
        <v> </v>
      </c>
      <c r="CF56" s="83" t="str">
        <f aca="false">'RC Output Item+Section Type'!CF62</f>
        <v> </v>
      </c>
      <c r="CG56" s="83" t="str">
        <f aca="false">'RC Output Item+Section Type'!CG62</f>
        <v> </v>
      </c>
      <c r="CH56" s="83" t="str">
        <f aca="false">'RC Output Item+Section Type'!CH62</f>
        <v> </v>
      </c>
      <c r="CI56" s="83" t="str">
        <f aca="false">'RC Output Item+Section Type'!CI62</f>
        <v> </v>
      </c>
      <c r="CJ56" s="83" t="str">
        <f aca="false">'RC Output Item+Section Type'!CJ62</f>
        <v> </v>
      </c>
      <c r="CK56" s="83" t="str">
        <f aca="false">'RC Output Item+Section Type'!CK62</f>
        <v> </v>
      </c>
      <c r="CL56" s="83" t="str">
        <f aca="false">'RC Output Item+Section Type'!CL62</f>
        <v> </v>
      </c>
      <c r="CM56" s="83" t="str">
        <f aca="false">'RC Output Item+Section Type'!CM62</f>
        <v> </v>
      </c>
      <c r="CN56" s="83" t="str">
        <f aca="false">'RC Output Item+Section Type'!CN62</f>
        <v> </v>
      </c>
      <c r="CO56" s="0" t="inlineStr">
        <f aca="false">IF('S&amp;L'!B60="", "", 'S&amp;L'!B60)</f>
        <is>
          <t/>
        </is>
      </c>
      <c r="CP56" s="0" t="inlineStr">
        <f aca="false">IF('S&amp;L'!C60="", "", 'S&amp;L'!C60)</f>
        <is>
          <t/>
        </is>
      </c>
      <c r="CQ56" s="0" t="inlineStr">
        <f aca="false">IF('S&amp;L'!D60="", "", 'S&amp;L'!D60)</f>
        <is>
          <t/>
        </is>
      </c>
      <c r="CR56" s="0" t="inlineStr">
        <f aca="false">IF('S&amp;L'!E60="", "", 'S&amp;L'!E60)</f>
        <is>
          <t/>
        </is>
      </c>
      <c r="CS56" s="0" t="inlineStr">
        <f aca="false">IF('S&amp;L'!F60="", "", 'S&amp;L'!F60)</f>
        <is>
          <t/>
        </is>
      </c>
      <c r="CT56" s="0" t="inlineStr">
        <f aca="false">IF('S&amp;L'!H60="", "", 'S&amp;L'!H60)</f>
        <is>
          <t/>
        </is>
      </c>
      <c r="CU56" s="0" t="inlineStr">
        <f aca="false">IF('S&amp;L'!I60="", "", 'S&amp;L'!I60)</f>
        <is>
          <t/>
        </is>
      </c>
      <c r="CV56" s="0" t="inlineStr">
        <f aca="false">IF('S&amp;L'!J60="", "", 'S&amp;L'!J60)</f>
        <is>
          <t/>
        </is>
      </c>
      <c r="CW56" s="0" t="inlineStr">
        <f aca="false">IF('S&amp;L'!K60="", "", 'S&amp;L'!K60)</f>
        <is>
          <t/>
        </is>
      </c>
      <c r="CX56" s="0" t="inlineStr">
        <f aca="false">IF('S&amp;L'!L60="", "", 'S&amp;L'!L60)</f>
        <is>
          <t/>
        </is>
      </c>
      <c r="CY56" s="0" t="inlineStr">
        <f aca="false">IF('S&amp;L'!N60="", "", 'S&amp;L'!N60)</f>
        <is>
          <t/>
        </is>
      </c>
      <c r="CZ56" s="0" t="inlineStr">
        <f aca="false">IF('S&amp;L'!O60="", "", 'S&amp;L'!O60)</f>
        <is>
          <t/>
        </is>
      </c>
      <c r="DA56" s="0" t="inlineStr">
        <f aca="false">IF('S&amp;L'!P60="", "", 'S&amp;L'!P60)</f>
        <is>
          <t/>
        </is>
      </c>
      <c r="DB56" s="0" t="inlineStr">
        <f aca="false">IF('S&amp;L'!Q60="", "", 'S&amp;L'!Q60)</f>
        <is>
          <t/>
        </is>
      </c>
      <c r="DC56" s="0" t="inlineStr">
        <f aca="false">IF('S&amp;L'!R60="", "", 'S&amp;L'!R60)</f>
        <is>
          <t/>
        </is>
      </c>
      <c r="DD56" s="82" t="inlineStr">
        <f aca="false">IF('Math Scores'!E63="","",'Math Scores'!E63)</f>
        <is>
          <t/>
        </is>
      </c>
      <c r="DE56" s="84" t="inlineStr">
        <f aca="false">IF('Cover Sheet'!V59="","",'Cover Sheet'!V59)</f>
        <is>
          <t/>
        </is>
      </c>
      <c r="DF56" s="84" t="inlineStr">
        <f aca="false">IF('Math Scores'!IE63="", "", 'Math Scores'!IE63)</f>
        <is>
          <t/>
        </is>
      </c>
      <c r="DG56" s="0" t="inlineStr">
        <f aca="false">IF('Math by question type'!C60="", "", 'Math by question type'!C60)</f>
        <is>
          <t/>
        </is>
      </c>
      <c r="DH56" s="84" t="inlineStr">
        <f aca="false">IF('Math by question type'!D60="", "", 'Math by question type'!D60)</f>
        <is>
          <t/>
        </is>
      </c>
      <c r="DI56" s="84" t="inlineStr">
        <f aca="false">IF('Math by question type'!E60="", "", 'Math by question type'!E60)</f>
        <is>
          <t/>
        </is>
      </c>
      <c r="DJ56" s="84" t="inlineStr">
        <f aca="false">IF('Math by question type'!F60="", "", 'Math by question type'!F60)</f>
        <is>
          <t/>
        </is>
      </c>
      <c r="DK56" s="84" t="inlineStr">
        <f aca="false">IF('Math by question type'!G60="", "", 'Math by question type'!G60)</f>
        <is>
          <t/>
        </is>
      </c>
      <c r="DL56" s="84" t="inlineStr">
        <f aca="false">IF('Math by question type'!H60="", "", 'Math by question type'!H60)</f>
        <is>
          <t/>
        </is>
      </c>
      <c r="DM56" s="84" t="inlineStr">
        <f aca="false">IF('Math by question type'!I60="", "", 'Math by question type'!I60)</f>
        <is>
          <t/>
        </is>
      </c>
      <c r="DN56" s="84" t="inlineStr">
        <f aca="false">IF('Math by question type'!J60="", "", 'Math by question type'!J60)</f>
        <is>
          <t/>
        </is>
      </c>
      <c r="DO56" s="84" t="inlineStr">
        <f aca="false">IF('Math by question type'!K60="", "", 'Math by question type'!K60)</f>
        <is>
          <t/>
        </is>
      </c>
      <c r="DP56" s="84" t="inlineStr">
        <f aca="false">IF('Math by question type'!L60="", "", 'Math by question type'!L60)</f>
        <is>
          <t/>
        </is>
      </c>
      <c r="DQ56" s="84" t="inlineStr">
        <f aca="false">IF('Math by question type'!M60="", "", 'Math by question type'!M60)</f>
        <is>
          <t/>
        </is>
      </c>
      <c r="DR56" s="84" t="inlineStr">
        <f aca="false">IF('Math by question type'!N60="", "", 'Math by question type'!N60)</f>
        <is>
          <t/>
        </is>
      </c>
      <c r="DS56" s="84" t="inlineStr">
        <f aca="false">IF('Math by question type'!O60="", "", 'Math by question type'!O60)</f>
        <is>
          <t/>
        </is>
      </c>
      <c r="DT56" s="84" t="inlineStr">
        <f aca="false">IF('Math by question type'!P60="", "", 'Math by question type'!P60)</f>
        <is>
          <t/>
        </is>
      </c>
      <c r="DU56" s="84" t="inlineStr">
        <f aca="false">IF('Math by question type'!Q60="", "", 'Math by question type'!Q60)</f>
        <is>
          <t/>
        </is>
      </c>
      <c r="DV56" s="84" t="inlineStr">
        <f aca="false">IF('Math by question type'!R60&lt;&gt;"",'Math by question type'!R60,'Math by question type'!U60)</f>
        <is>
          <t/>
        </is>
      </c>
      <c r="DW56" s="84" t="inlineStr">
        <f aca="false">IF('Math by question type'!S60&lt;&gt;"",'Math by question type'!S60,'Math by question type'!V60)</f>
        <is>
          <t/>
        </is>
      </c>
      <c r="DX56" s="84" t="inlineStr">
        <f aca="false">IF('Math by question type'!T60&lt;&gt;"",'Math by question type'!T60,'Math by question type'!W60)</f>
        <is>
          <t/>
        </is>
      </c>
      <c r="DY56" s="84" t="inlineStr">
        <f aca="false">IF('Math by question type'!X60&lt;&gt;"",'Math by question type'!X60,'Math by question type'!AA60)</f>
        <is>
          <t/>
        </is>
      </c>
      <c r="DZ56" s="84" t="inlineStr">
        <f aca="false">IF('Math by question type'!Y60&lt;&gt;"",'Math by question type'!Y60,'Math by question type'!AB60)</f>
        <is>
          <t/>
        </is>
      </c>
      <c r="EA56" s="84" t="inlineStr">
        <f aca="false">IF('Math by question type'!Z60&lt;&gt;"",'Math by question type'!Z60,'Math by question type'!AC60)</f>
        <is>
          <t/>
        </is>
      </c>
      <c r="EB56" s="84" t="inlineStr">
        <f aca="false">IF('Math Output by domain'!E60="", "", 'Math Output by domain'!E60)</f>
        <is>
          <t/>
        </is>
      </c>
      <c r="EC56" s="84" t="inlineStr">
        <f aca="false">IF('Math Output by domain'!F60="", "", 'Math Output by domain'!F60)</f>
        <is>
          <t/>
        </is>
      </c>
      <c r="ED56" s="84" t="inlineStr">
        <f aca="false">IF('Math Output by domain'!G60="", "", 'Math Output by domain'!G60)</f>
        <is>
          <t/>
        </is>
      </c>
      <c r="EE56" s="84" t="inlineStr">
        <f aca="false">IF('Math Output by domain'!H60="", "", 'Math Output by domain'!H60)</f>
        <is>
          <t/>
        </is>
      </c>
      <c r="EF56" s="84" t="inlineStr">
        <f aca="false">IF('Math Output by domain'!I60="", "", 'Math Output by domain'!I60)</f>
        <is>
          <t/>
        </is>
      </c>
      <c r="EG56" s="84" t="inlineStr">
        <f aca="false">IF('Math Output by domain'!J60="", "", 'Math Output by domain'!J60)</f>
        <is>
          <t/>
        </is>
      </c>
      <c r="EH56" s="84" t="inlineStr">
        <f aca="false">IF('Math Output by domain'!K60="", "", 'Math Output by domain'!K60)</f>
        <is>
          <t/>
        </is>
      </c>
      <c r="EI56" s="84" t="inlineStr">
        <f aca="false">IF('Math Output by domain'!L60="", "", 'Math Output by domain'!L60)</f>
        <is>
          <t/>
        </is>
      </c>
      <c r="EJ56" s="84" t="inlineStr">
        <f aca="false">IF('Math Output by domain'!M60="", "", 'Math Output by domain'!M60)</f>
        <is>
          <t/>
        </is>
      </c>
      <c r="EK56" s="84" t="inlineStr">
        <f aca="false">IF('Math Output by domain'!N60="", "", 'Math Output by domain'!N60)</f>
        <is>
          <t/>
        </is>
      </c>
      <c r="EL56" s="84" t="inlineStr">
        <f aca="false">IF('Math Output by domain'!O60="", "", 'Math Output by domain'!O60)</f>
        <is>
          <t/>
        </is>
      </c>
      <c r="EM56" s="84" t="inlineStr">
        <f aca="false">IF('Math Output by domain'!P60="", "", 'Math Output by domain'!P60)</f>
        <is>
          <t/>
        </is>
      </c>
      <c r="EN56" s="84" t="inlineStr">
        <f aca="false">IF('Math Output by domain'!Q60="", "", 'Math Output by domain'!Q60)</f>
        <is>
          <t/>
        </is>
      </c>
      <c r="EO56" s="84" t="inlineStr">
        <f aca="false">IF('Math Output by domain'!R60="", "", 'Math Output by domain'!R60)</f>
        <is>
          <t/>
        </is>
      </c>
      <c r="EP56" s="84" t="inlineStr">
        <f aca="false">IF('Math Output by domain'!S60="", "", 'Math Output by domain'!S60)</f>
        <is>
          <t/>
        </is>
      </c>
      <c r="EQ56" s="84" t="inlineStr">
        <f aca="false">IF('Math Output by domain'!T60="", "", 'Math Output by domain'!T60)</f>
        <is>
          <t/>
        </is>
      </c>
      <c r="ER56" s="84" t="inlineStr">
        <f aca="false">IF('Math Output by domain'!U60="", "", 'Math Output by domain'!U60)</f>
        <is>
          <t/>
        </is>
      </c>
      <c r="ES56" s="84" t="inlineStr">
        <f aca="false">IF('Math Output by domain'!V60="", "", 'Math Output by domain'!V60)</f>
        <is>
          <t/>
        </is>
      </c>
      <c r="ET56" s="84" t="inlineStr">
        <f aca="false">IF('Math Output by domain'!W60="", "", 'Math Output by domain'!W60)</f>
        <is>
          <t/>
        </is>
      </c>
      <c r="EU56" s="84" t="inlineStr">
        <f aca="false">IF('Math Output by domain'!X60="", "", 'Math Output by domain'!X60)</f>
        <is>
          <t/>
        </is>
      </c>
      <c r="EV56" s="84" t="inlineStr">
        <f aca="false">IF('Math Output by domain'!Y60="", "", 'Math Output by domain'!Y60)</f>
        <is>
          <t/>
        </is>
      </c>
      <c r="EW56" s="84" t="inlineStr">
        <f aca="false">IF('Math Output by domain'!Z60="", "", 'Math Output by domain'!Z60)</f>
        <is>
          <t/>
        </is>
      </c>
      <c r="EX56" s="84" t="inlineStr">
        <f aca="false">IF('Math Output by domain'!AA60="", "", 'Math Output by domain'!AA60)</f>
        <is>
          <t/>
        </is>
      </c>
      <c r="EY56" s="84" t="inlineStr">
        <f aca="false">IF('Math Output by domain'!AB60="", "", 'Math Output by domain'!AB60)</f>
        <is>
          <t/>
        </is>
      </c>
      <c r="EZ56" s="84" t="inlineStr">
        <f aca="false">IF('Math Output by domain'!AC60="", "", 'Math Output by domain'!AC60)</f>
        <is>
          <t/>
        </is>
      </c>
      <c r="FA56" s="84" t="inlineStr">
        <f aca="false">IF('Math Output by domain'!AD60&lt;&gt;"", 'Math Output by domain'!AD60, 'Math Output by domain'!AH60)</f>
        <is>
          <t/>
        </is>
      </c>
      <c r="FB56" s="84" t="inlineStr">
        <f aca="false">IF('Math Output by domain'!AE60&lt;&gt;"", 'Math Output by domain'!AE60, 'Math Output by domain'!AI60)</f>
        <is>
          <t/>
        </is>
      </c>
      <c r="FC56" s="84" t="inlineStr">
        <f aca="false">IF('Math Output by domain'!AF60&lt;&gt;"", 'Math Output by domain'!AF60, 'Math Output by domain'!AJ60)</f>
        <is>
          <t/>
        </is>
      </c>
      <c r="FD56" s="84" t="inlineStr">
        <f aca="false">IF('Math Output by domain'!AG60="", "", 'Math Output by domain'!AG60)</f>
        <is>
          <t/>
        </is>
      </c>
      <c r="FE56" s="84" t="inlineStr">
        <f aca="false">IF('Math Output by domain'!AK60="", "", 'Math Output by domain'!AK60)</f>
        <is>
          <t/>
        </is>
      </c>
      <c r="FF56" s="84" t="str">
        <f aca="false">IF('Math Output by domain'!AL60&lt;&gt;"",  'Math Output by domain'!AL60, 'Math Output by domain'!AQ60)</f>
        <v/>
      </c>
      <c r="FG56" s="84" t="inlineStr">
        <f aca="false">IF('Math Output by domain'!AM60="", "", 'Math Output by domain'!AM60)</f>
        <is>
          <t/>
        </is>
      </c>
      <c r="FH56" s="84" t="str">
        <f aca="false">IF('Math Output by domain'!AN60&lt;&gt;"",  'Math Output by domain'!AN60, 'Math Output by domain'!AP60)</f>
        <v/>
      </c>
      <c r="FI56" s="84" t="inlineStr">
        <f aca="false">IF('Math Output by domain'!AO60="", "", 'Math Output by domain'!AO60)</f>
        <is>
          <t/>
        </is>
      </c>
    </row>
    <row r="57" customFormat="false" ht="12.75" hidden="false" customHeight="false" outlineLevel="0" collapsed="false">
      <c r="A57" s="77" t="n">
        <f aca="false">'Cover Sheet'!A60</f>
        <v>56</v>
      </c>
      <c r="B57" s="77" t="inlineStr">
        <f aca="false">IF('Cover Sheet'!$AC$13="","",'Cover Sheet'!$AC$13)</f>
        <is>
          <t/>
        </is>
      </c>
      <c r="C57" s="77" t="str">
        <f aca="false">'Cover Sheet'!$AC$1</f>
        <v>Vivek Madinur</v>
      </c>
      <c r="D57" s="77" t="n">
        <f aca="false">'Cover Sheet'!$AE$1</f>
        <v>0</v>
      </c>
      <c r="E57" s="77" t="n">
        <f aca="false">'Cover Sheet'!$AG$1</f>
        <v>0</v>
      </c>
      <c r="F57" s="77" t="n">
        <f aca="false">'Cover Sheet'!$AI$1</f>
        <v>0</v>
      </c>
      <c r="G57" s="77" t="n">
        <f aca="false">'Cover Sheet'!$AK$1</f>
        <v>0</v>
      </c>
      <c r="H57" s="77" t="n">
        <f aca="false">'Cover Sheet'!$AC$3</f>
        <v>0</v>
      </c>
      <c r="I57" s="77" t="n">
        <f aca="false">'Cover Sheet'!$AE$3</f>
        <v>0</v>
      </c>
      <c r="J57" s="77" t="n">
        <f aca="false">'Cover Sheet'!$AG$3</f>
        <v>0</v>
      </c>
      <c r="K57" s="77" t="n">
        <f aca="false">'Cover Sheet'!$AI$3</f>
        <v>0</v>
      </c>
      <c r="L57" s="77" t="n">
        <f aca="false">'Cover Sheet'!$AK$3</f>
        <v>0</v>
      </c>
      <c r="M57" s="77" t="n">
        <f aca="false">'Cover Sheet'!$AC$2</f>
        <v>2014</v>
      </c>
      <c r="N57" s="77" t="n">
        <f aca="false">'Cover Sheet'!$AE$2</f>
        <v>0</v>
      </c>
      <c r="O57" s="77" t="n">
        <f aca="false">'Cover Sheet'!$AG$2</f>
        <v>0</v>
      </c>
      <c r="P57" s="77" t="n">
        <f aca="false">'Cover Sheet'!$AI$2</f>
        <v>0</v>
      </c>
      <c r="Q57" s="77" t="n">
        <f aca="false">'Cover Sheet'!$AK$2</f>
        <v>0</v>
      </c>
      <c r="R57" s="77" t="str">
        <f aca="false">'Cover Sheet'!$AC$5</f>
        <v>Spandana</v>
      </c>
      <c r="S57" s="77" t="str">
        <f aca="false">'Cover Sheet'!$AC$6</f>
        <v>3rd</v>
      </c>
      <c r="T57" s="77" t="str">
        <f aca="false">'Cover Sheet'!$AC$7</f>
        <v>2nd YOI</v>
      </c>
      <c r="U57" s="77" t="str">
        <f aca="false">'Cover Sheet'!$AC$8</f>
        <v>Government School - No Fees</v>
      </c>
      <c r="V57" s="77" t="n">
        <f aca="false">'Cover Sheet'!$AC$9</f>
        <v>0</v>
      </c>
      <c r="W57" s="77" t="inlineStr">
        <f aca="false">IF('Cover Sheet'!$AC$10="","",'Cover Sheet'!$AC$10)</f>
        <is>
          <t/>
        </is>
      </c>
      <c r="X57" s="78" t="inlineStr">
        <f aca="false">IF('Cover Sheet'!$Y60="","",'Cover Sheet'!$Y60)</f>
        <is>
          <t/>
        </is>
      </c>
      <c r="Y57" s="78" t="inlineStr">
        <f aca="false">IF('Cover Sheet'!$Z60="","",'Cover Sheet'!$Z60)</f>
        <is>
          <t/>
        </is>
      </c>
      <c r="Z57" s="77" t="n">
        <f aca="false">'Cover Sheet'!$AC$11</f>
        <v>0</v>
      </c>
      <c r="AA57" s="77" t="str">
        <f aca="false">IF('Cover Sheet'!$AC$12="", "", 'Cover Sheet'!$AC$12)</f>
        <v>Hyderabad</v>
      </c>
      <c r="AB57" s="77" t="inlineStr">
        <f aca="false">IF('Cover Sheet'!$AC$14="","",'Cover Sheet'!$AC$14)</f>
        <is>
          <t/>
        </is>
      </c>
      <c r="AC57" s="77" t="inlineStr">
        <f aca="false">IF('Cover Sheet'!$AC$15="","",'Cover Sheet'!$AC$15)</f>
        <is>
          <t/>
        </is>
      </c>
      <c r="AD57" s="77" t="inlineStr">
        <f aca="false">IF('Cover Sheet'!$AC$17="","",'Cover Sheet'!$AC$17)</f>
        <is>
          <t/>
        </is>
      </c>
      <c r="AE57" s="77" t="str">
        <f aca="false">IF('Cover Sheet'!$AC$4="","",'Cover Sheet'!$AC$4)</f>
        <v>vivek.madinur2014@teachforindia.org</v>
      </c>
      <c r="AF57" s="77" t="inlineStr">
        <f aca="false">IF('Cover Sheet'!$AC$20="","",'Cover Sheet'!$AC$20)</f>
        <is>
          <t/>
        </is>
      </c>
      <c r="AG57" s="77" t="str">
        <f aca="false">IF('Cover Sheet'!$AC$19="","",'Cover Sheet'!$AC$19)</f>
        <v>karthik.rapaka@teachforindia.org</v>
      </c>
      <c r="AH57" s="77" t="inlineStr">
        <f aca="false">IF('Cover Sheet'!B60="", "", 'English Scores- Leveled papers'!B62)</f>
        <is>
          <t/>
        </is>
      </c>
      <c r="AI57" s="77" t="inlineStr">
        <f aca="false">IF('Cover Sheet'!$B60="","",'Cover Sheet'!C60)</f>
        <is>
          <t/>
        </is>
      </c>
      <c r="AJ57" s="77" t="inlineStr">
        <f aca="false">IF('Cover Sheet'!$D60="","",'Cover Sheet'!D60)</f>
        <is>
          <t/>
        </is>
      </c>
      <c r="AK57" s="77" t="inlineStr">
        <f aca="false">IF('Cover Sheet'!E60="","",'Cover Sheet'!E60)</f>
        <is>
          <t/>
        </is>
      </c>
      <c r="AL57" s="77" t="inlineStr">
        <f aca="false">IF('Cover Sheet'!F60="","",'Cover Sheet'!F60)</f>
        <is>
          <t/>
        </is>
      </c>
      <c r="AM57" s="77" t="inlineStr">
        <f aca="false">IF('Cover Sheet'!G60="","",'Cover Sheet'!G60)</f>
        <is>
          <t/>
        </is>
      </c>
      <c r="AN57" s="77" t="inlineStr">
        <f aca="false">IF('Cover Sheet'!H60="","",'Cover Sheet'!H60)</f>
        <is>
          <t/>
        </is>
      </c>
      <c r="AO57" s="77" t="inlineStr">
        <f aca="false">IF('Cover Sheet'!I60="","",'Cover Sheet'!I60)</f>
        <is>
          <t/>
        </is>
      </c>
      <c r="AP57" s="77" t="inlineStr">
        <f aca="false">IF('Cover Sheet'!J60="","",'Cover Sheet'!J60)</f>
        <is>
          <t/>
        </is>
      </c>
      <c r="AQ57" s="77" t="inlineStr">
        <f aca="false">IF('Cover Sheet'!K60="","",'Cover Sheet'!K60)</f>
        <is>
          <t/>
        </is>
      </c>
      <c r="AR57" s="77" t="inlineStr">
        <f aca="false">IF('Cover Sheet'!L60="","",'Cover Sheet'!L60)</f>
        <is>
          <t/>
        </is>
      </c>
      <c r="AS57" s="77" t="inlineStr">
        <f aca="false">IF('Cover Sheet'!M60="","",'Cover Sheet'!M60)</f>
        <is>
          <t/>
        </is>
      </c>
      <c r="AT57" s="77" t="inlineStr">
        <f aca="false">IF('Cover Sheet'!N60="","",'Cover Sheet'!N60)</f>
        <is>
          <t/>
        </is>
      </c>
      <c r="AU57" s="77" t="inlineStr">
        <f aca="false">IF('Cover Sheet'!O60="","",'Cover Sheet'!O60)</f>
        <is>
          <t/>
        </is>
      </c>
      <c r="AV57" s="77" t="inlineStr">
        <f aca="false">IF('Cover Sheet'!P60="","",'Cover Sheet'!P60)</f>
        <is>
          <t/>
        </is>
      </c>
      <c r="AW57" s="77" t="inlineStr">
        <f aca="false">IF('Cover Sheet'!Q60="","",'Cover Sheet'!Q60)</f>
        <is>
          <t/>
        </is>
      </c>
      <c r="AX57" s="77" t="inlineStr">
        <f aca="false">IF('Cover Sheet'!R60="","",'Cover Sheet'!R60)</f>
        <is>
          <t/>
        </is>
      </c>
      <c r="AY57" s="77" t="inlineStr">
        <f aca="false">IF('Cover Sheet'!S60="","",'Cover Sheet'!S60)</f>
        <is>
          <t/>
        </is>
      </c>
      <c r="AZ57" s="79" t="inlineStr">
        <f aca="false">IF('Cover Sheet'!T60="","",'Cover Sheet'!T60)</f>
        <is>
          <t/>
        </is>
      </c>
      <c r="BA57" s="79" t="inlineStr">
        <f aca="false">IF('Cover Sheet'!U60="","",'Cover Sheet'!U60)</f>
        <is>
          <t/>
        </is>
      </c>
      <c r="BB57" s="79" t="inlineStr">
        <f aca="false">IF('Cover Sheet'!V60="","",'Cover Sheet'!V60)</f>
        <is>
          <t/>
        </is>
      </c>
      <c r="BC57" s="79" t="inlineStr">
        <f aca="false">IF('Cover Sheet'!W60="","",'Cover Sheet'!W60)</f>
        <is>
          <t/>
        </is>
      </c>
      <c r="BD57" s="79" t="inlineStr">
        <f aca="false">IF('Cover Sheet'!X60="","",'Cover Sheet'!X60)</f>
        <is>
          <t/>
        </is>
      </c>
      <c r="BE57" s="80" t="inlineStr">
        <f aca="false">'RC Mastery Check+Question type'!I60</f>
        <is>
          <t/>
        </is>
      </c>
      <c r="BF57" s="80" t="inlineStr">
        <f aca="false">'RC Mastery Check+Question type'!J60</f>
        <is>
          <t/>
        </is>
      </c>
      <c r="BG57" s="80" t="inlineStr">
        <f aca="false">'RC Mastery Check+Question type'!K60</f>
        <is>
          <t/>
        </is>
      </c>
      <c r="BH57" s="81" t="inlineStr">
        <f aca="false">IF('RC Mastery Check+Question type'!DR60="", "", 'RC Mastery Check+Question type'!DR60)</f>
        <is>
          <t/>
        </is>
      </c>
      <c r="BI57" s="81" t="inlineStr">
        <f aca="false">IF('RC Mastery Check+Question type'!EJ60="", "", 'RC Mastery Check+Question type'!EJ60)</f>
        <is>
          <t/>
        </is>
      </c>
      <c r="BJ57" s="81" t="inlineStr">
        <f aca="false">IF('RC Mastery Check+Question type'!EZ60="", "", 'RC Mastery Check+Question type'!EZ60)</f>
        <is>
          <t/>
        </is>
      </c>
      <c r="BK57" s="0" t="inlineStr">
        <f aca="false">'RF tracking'!C60</f>
        <is>
          <t/>
        </is>
      </c>
      <c r="BL57" s="0" t="inlineStr">
        <f aca="false">'RF tracking'!D60</f>
        <is>
          <t/>
        </is>
      </c>
      <c r="BM57" s="0" t="inlineStr">
        <f aca="false">'RF tracking'!X60</f>
        <is>
          <t/>
        </is>
      </c>
      <c r="BN57" s="0" t="inlineStr">
        <f aca="false">'RF tracking'!Y60</f>
        <is>
          <t/>
        </is>
      </c>
      <c r="BO57" s="82" t="inlineStr">
        <f aca="false">IF('RF tracking'!AQ60="", "", 'RF tracking'!AQ60)</f>
        <is>
          <t/>
        </is>
      </c>
      <c r="BP57" s="82" t="inlineStr">
        <f aca="false">'RC Mastery Check+Question type'!L60</f>
        <is>
          <t/>
        </is>
      </c>
      <c r="BQ57" s="82" t="inlineStr">
        <f aca="false">'RC Mastery Check+Question type'!M60</f>
        <is>
          <t/>
        </is>
      </c>
      <c r="BR57" s="82" t="inlineStr">
        <f aca="false">'RC Mastery Check+Question type'!N60</f>
        <is>
          <t/>
        </is>
      </c>
      <c r="BS57" s="82" t="inlineStr">
        <f aca="false">'RC Mastery Check+Question type'!O60</f>
        <is>
          <t/>
        </is>
      </c>
      <c r="BT57" s="82" t="inlineStr">
        <f aca="false">'RC Mastery Check+Question type'!P60</f>
        <is>
          <t/>
        </is>
      </c>
      <c r="BU57" s="82" t="inlineStr">
        <f aca="false">'RC Mastery Check+Question type'!Q60</f>
        <is>
          <t/>
        </is>
      </c>
      <c r="BV57" s="82" t="inlineStr">
        <f aca="false">'RC Mastery Check+Question type'!R60</f>
        <is>
          <t/>
        </is>
      </c>
      <c r="BW57" s="82" t="inlineStr">
        <f aca="false">'RC Mastery Check+Question type'!S60</f>
        <is>
          <t/>
        </is>
      </c>
      <c r="BX57" s="82" t="inlineStr">
        <f aca="false">'RC Mastery Check+Question type'!T60</f>
        <is>
          <t/>
        </is>
      </c>
      <c r="BY57" s="82" t="inlineStr">
        <f aca="false">'RC Mastery Check+Question type'!U60</f>
        <is>
          <t/>
        </is>
      </c>
      <c r="BZ57" s="82" t="inlineStr">
        <f aca="false">'RC Mastery Check+Question type'!V60</f>
        <is>
          <t/>
        </is>
      </c>
      <c r="CA57" s="82" t="inlineStr">
        <f aca="false">'RC Mastery Check+Question type'!W60</f>
        <is>
          <t/>
        </is>
      </c>
      <c r="CB57" s="82" t="inlineStr">
        <f aca="false">'RC Mastery Check+Question type'!X60</f>
        <is>
          <t/>
        </is>
      </c>
      <c r="CC57" s="83" t="str">
        <f aca="false">'RC Output Item+Section Type'!CC63</f>
        <v> </v>
      </c>
      <c r="CD57" s="83" t="str">
        <f aca="false">'RC Output Item+Section Type'!CD63</f>
        <v> </v>
      </c>
      <c r="CE57" s="83" t="str">
        <f aca="false">'RC Output Item+Section Type'!CE63</f>
        <v> </v>
      </c>
      <c r="CF57" s="83" t="str">
        <f aca="false">'RC Output Item+Section Type'!CF63</f>
        <v> </v>
      </c>
      <c r="CG57" s="83" t="str">
        <f aca="false">'RC Output Item+Section Type'!CG63</f>
        <v> </v>
      </c>
      <c r="CH57" s="83" t="str">
        <f aca="false">'RC Output Item+Section Type'!CH63</f>
        <v> </v>
      </c>
      <c r="CI57" s="83" t="str">
        <f aca="false">'RC Output Item+Section Type'!CI63</f>
        <v> </v>
      </c>
      <c r="CJ57" s="83" t="str">
        <f aca="false">'RC Output Item+Section Type'!CJ63</f>
        <v> </v>
      </c>
      <c r="CK57" s="83" t="str">
        <f aca="false">'RC Output Item+Section Type'!CK63</f>
        <v> </v>
      </c>
      <c r="CL57" s="83" t="str">
        <f aca="false">'RC Output Item+Section Type'!CL63</f>
        <v> </v>
      </c>
      <c r="CM57" s="83" t="str">
        <f aca="false">'RC Output Item+Section Type'!CM63</f>
        <v> </v>
      </c>
      <c r="CN57" s="83" t="str">
        <f aca="false">'RC Output Item+Section Type'!CN63</f>
        <v> </v>
      </c>
      <c r="CO57" s="0" t="inlineStr">
        <f aca="false">IF('S&amp;L'!B61="", "", 'S&amp;L'!B61)</f>
        <is>
          <t/>
        </is>
      </c>
      <c r="CP57" s="0" t="inlineStr">
        <f aca="false">IF('S&amp;L'!C61="", "", 'S&amp;L'!C61)</f>
        <is>
          <t/>
        </is>
      </c>
      <c r="CQ57" s="0" t="inlineStr">
        <f aca="false">IF('S&amp;L'!D61="", "", 'S&amp;L'!D61)</f>
        <is>
          <t/>
        </is>
      </c>
      <c r="CR57" s="0" t="inlineStr">
        <f aca="false">IF('S&amp;L'!E61="", "", 'S&amp;L'!E61)</f>
        <is>
          <t/>
        </is>
      </c>
      <c r="CS57" s="0" t="inlineStr">
        <f aca="false">IF('S&amp;L'!F61="", "", 'S&amp;L'!F61)</f>
        <is>
          <t/>
        </is>
      </c>
      <c r="CT57" s="0" t="inlineStr">
        <f aca="false">IF('S&amp;L'!H61="", "", 'S&amp;L'!H61)</f>
        <is>
          <t/>
        </is>
      </c>
      <c r="CU57" s="0" t="inlineStr">
        <f aca="false">IF('S&amp;L'!I61="", "", 'S&amp;L'!I61)</f>
        <is>
          <t/>
        </is>
      </c>
      <c r="CV57" s="0" t="inlineStr">
        <f aca="false">IF('S&amp;L'!J61="", "", 'S&amp;L'!J61)</f>
        <is>
          <t/>
        </is>
      </c>
      <c r="CW57" s="0" t="inlineStr">
        <f aca="false">IF('S&amp;L'!K61="", "", 'S&amp;L'!K61)</f>
        <is>
          <t/>
        </is>
      </c>
      <c r="CX57" s="0" t="inlineStr">
        <f aca="false">IF('S&amp;L'!L61="", "", 'S&amp;L'!L61)</f>
        <is>
          <t/>
        </is>
      </c>
      <c r="CY57" s="0" t="inlineStr">
        <f aca="false">IF('S&amp;L'!N61="", "", 'S&amp;L'!N61)</f>
        <is>
          <t/>
        </is>
      </c>
      <c r="CZ57" s="0" t="inlineStr">
        <f aca="false">IF('S&amp;L'!O61="", "", 'S&amp;L'!O61)</f>
        <is>
          <t/>
        </is>
      </c>
      <c r="DA57" s="0" t="inlineStr">
        <f aca="false">IF('S&amp;L'!P61="", "", 'S&amp;L'!P61)</f>
        <is>
          <t/>
        </is>
      </c>
      <c r="DB57" s="0" t="inlineStr">
        <f aca="false">IF('S&amp;L'!Q61="", "", 'S&amp;L'!Q61)</f>
        <is>
          <t/>
        </is>
      </c>
      <c r="DC57" s="0" t="inlineStr">
        <f aca="false">IF('S&amp;L'!R61="", "", 'S&amp;L'!R61)</f>
        <is>
          <t/>
        </is>
      </c>
      <c r="DD57" s="82" t="inlineStr">
        <f aca="false">IF('Math Scores'!E64="","",'Math Scores'!E64)</f>
        <is>
          <t/>
        </is>
      </c>
      <c r="DE57" s="84" t="inlineStr">
        <f aca="false">IF('Cover Sheet'!V60="","",'Cover Sheet'!V60)</f>
        <is>
          <t/>
        </is>
      </c>
      <c r="DF57" s="84" t="inlineStr">
        <f aca="false">IF('Math Scores'!IE64="", "", 'Math Scores'!IE64)</f>
        <is>
          <t/>
        </is>
      </c>
      <c r="DG57" s="0" t="inlineStr">
        <f aca="false">IF('Math by question type'!C61="", "", 'Math by question type'!C61)</f>
        <is>
          <t/>
        </is>
      </c>
      <c r="DH57" s="84" t="inlineStr">
        <f aca="false">IF('Math by question type'!D61="", "", 'Math by question type'!D61)</f>
        <is>
          <t/>
        </is>
      </c>
      <c r="DI57" s="84" t="inlineStr">
        <f aca="false">IF('Math by question type'!E61="", "", 'Math by question type'!E61)</f>
        <is>
          <t/>
        </is>
      </c>
      <c r="DJ57" s="84" t="inlineStr">
        <f aca="false">IF('Math by question type'!F61="", "", 'Math by question type'!F61)</f>
        <is>
          <t/>
        </is>
      </c>
      <c r="DK57" s="84" t="inlineStr">
        <f aca="false">IF('Math by question type'!G61="", "", 'Math by question type'!G61)</f>
        <is>
          <t/>
        </is>
      </c>
      <c r="DL57" s="84" t="inlineStr">
        <f aca="false">IF('Math by question type'!H61="", "", 'Math by question type'!H61)</f>
        <is>
          <t/>
        </is>
      </c>
      <c r="DM57" s="84" t="inlineStr">
        <f aca="false">IF('Math by question type'!I61="", "", 'Math by question type'!I61)</f>
        <is>
          <t/>
        </is>
      </c>
      <c r="DN57" s="84" t="inlineStr">
        <f aca="false">IF('Math by question type'!J61="", "", 'Math by question type'!J61)</f>
        <is>
          <t/>
        </is>
      </c>
      <c r="DO57" s="84" t="inlineStr">
        <f aca="false">IF('Math by question type'!K61="", "", 'Math by question type'!K61)</f>
        <is>
          <t/>
        </is>
      </c>
      <c r="DP57" s="84" t="inlineStr">
        <f aca="false">IF('Math by question type'!L61="", "", 'Math by question type'!L61)</f>
        <is>
          <t/>
        </is>
      </c>
      <c r="DQ57" s="84" t="inlineStr">
        <f aca="false">IF('Math by question type'!M61="", "", 'Math by question type'!M61)</f>
        <is>
          <t/>
        </is>
      </c>
      <c r="DR57" s="84" t="inlineStr">
        <f aca="false">IF('Math by question type'!N61="", "", 'Math by question type'!N61)</f>
        <is>
          <t/>
        </is>
      </c>
      <c r="DS57" s="84" t="inlineStr">
        <f aca="false">IF('Math by question type'!O61="", "", 'Math by question type'!O61)</f>
        <is>
          <t/>
        </is>
      </c>
      <c r="DT57" s="84" t="inlineStr">
        <f aca="false">IF('Math by question type'!P61="", "", 'Math by question type'!P61)</f>
        <is>
          <t/>
        </is>
      </c>
      <c r="DU57" s="84" t="inlineStr">
        <f aca="false">IF('Math by question type'!Q61="", "", 'Math by question type'!Q61)</f>
        <is>
          <t/>
        </is>
      </c>
      <c r="DV57" s="84" t="inlineStr">
        <f aca="false">IF('Math by question type'!R61&lt;&gt;"",'Math by question type'!R61,'Math by question type'!U61)</f>
        <is>
          <t/>
        </is>
      </c>
      <c r="DW57" s="84" t="inlineStr">
        <f aca="false">IF('Math by question type'!S61&lt;&gt;"",'Math by question type'!S61,'Math by question type'!V61)</f>
        <is>
          <t/>
        </is>
      </c>
      <c r="DX57" s="84" t="inlineStr">
        <f aca="false">IF('Math by question type'!T61&lt;&gt;"",'Math by question type'!T61,'Math by question type'!W61)</f>
        <is>
          <t/>
        </is>
      </c>
      <c r="DY57" s="84" t="inlineStr">
        <f aca="false">IF('Math by question type'!X61&lt;&gt;"",'Math by question type'!X61,'Math by question type'!AA61)</f>
        <is>
          <t/>
        </is>
      </c>
      <c r="DZ57" s="84" t="inlineStr">
        <f aca="false">IF('Math by question type'!Y61&lt;&gt;"",'Math by question type'!Y61,'Math by question type'!AB61)</f>
        <is>
          <t/>
        </is>
      </c>
      <c r="EA57" s="84" t="inlineStr">
        <f aca="false">IF('Math by question type'!Z61&lt;&gt;"",'Math by question type'!Z61,'Math by question type'!AC61)</f>
        <is>
          <t/>
        </is>
      </c>
      <c r="EB57" s="84" t="inlineStr">
        <f aca="false">IF('Math Output by domain'!E61="", "", 'Math Output by domain'!E61)</f>
        <is>
          <t/>
        </is>
      </c>
      <c r="EC57" s="84" t="inlineStr">
        <f aca="false">IF('Math Output by domain'!F61="", "", 'Math Output by domain'!F61)</f>
        <is>
          <t/>
        </is>
      </c>
      <c r="ED57" s="84" t="inlineStr">
        <f aca="false">IF('Math Output by domain'!G61="", "", 'Math Output by domain'!G61)</f>
        <is>
          <t/>
        </is>
      </c>
      <c r="EE57" s="84" t="inlineStr">
        <f aca="false">IF('Math Output by domain'!H61="", "", 'Math Output by domain'!H61)</f>
        <is>
          <t/>
        </is>
      </c>
      <c r="EF57" s="84" t="inlineStr">
        <f aca="false">IF('Math Output by domain'!I61="", "", 'Math Output by domain'!I61)</f>
        <is>
          <t/>
        </is>
      </c>
      <c r="EG57" s="84" t="inlineStr">
        <f aca="false">IF('Math Output by domain'!J61="", "", 'Math Output by domain'!J61)</f>
        <is>
          <t/>
        </is>
      </c>
      <c r="EH57" s="84" t="inlineStr">
        <f aca="false">IF('Math Output by domain'!K61="", "", 'Math Output by domain'!K61)</f>
        <is>
          <t/>
        </is>
      </c>
      <c r="EI57" s="84" t="inlineStr">
        <f aca="false">IF('Math Output by domain'!L61="", "", 'Math Output by domain'!L61)</f>
        <is>
          <t/>
        </is>
      </c>
      <c r="EJ57" s="84" t="inlineStr">
        <f aca="false">IF('Math Output by domain'!M61="", "", 'Math Output by domain'!M61)</f>
        <is>
          <t/>
        </is>
      </c>
      <c r="EK57" s="84" t="inlineStr">
        <f aca="false">IF('Math Output by domain'!N61="", "", 'Math Output by domain'!N61)</f>
        <is>
          <t/>
        </is>
      </c>
      <c r="EL57" s="84" t="inlineStr">
        <f aca="false">IF('Math Output by domain'!O61="", "", 'Math Output by domain'!O61)</f>
        <is>
          <t/>
        </is>
      </c>
      <c r="EM57" s="84" t="inlineStr">
        <f aca="false">IF('Math Output by domain'!P61="", "", 'Math Output by domain'!P61)</f>
        <is>
          <t/>
        </is>
      </c>
      <c r="EN57" s="84" t="inlineStr">
        <f aca="false">IF('Math Output by domain'!Q61="", "", 'Math Output by domain'!Q61)</f>
        <is>
          <t/>
        </is>
      </c>
      <c r="EO57" s="84" t="inlineStr">
        <f aca="false">IF('Math Output by domain'!R61="", "", 'Math Output by domain'!R61)</f>
        <is>
          <t/>
        </is>
      </c>
      <c r="EP57" s="84" t="inlineStr">
        <f aca="false">IF('Math Output by domain'!S61="", "", 'Math Output by domain'!S61)</f>
        <is>
          <t/>
        </is>
      </c>
      <c r="EQ57" s="84" t="inlineStr">
        <f aca="false">IF('Math Output by domain'!T61="", "", 'Math Output by domain'!T61)</f>
        <is>
          <t/>
        </is>
      </c>
      <c r="ER57" s="84" t="inlineStr">
        <f aca="false">IF('Math Output by domain'!U61="", "", 'Math Output by domain'!U61)</f>
        <is>
          <t/>
        </is>
      </c>
      <c r="ES57" s="84" t="inlineStr">
        <f aca="false">IF('Math Output by domain'!V61="", "", 'Math Output by domain'!V61)</f>
        <is>
          <t/>
        </is>
      </c>
      <c r="ET57" s="84" t="inlineStr">
        <f aca="false">IF('Math Output by domain'!W61="", "", 'Math Output by domain'!W61)</f>
        <is>
          <t/>
        </is>
      </c>
      <c r="EU57" s="84" t="inlineStr">
        <f aca="false">IF('Math Output by domain'!X61="", "", 'Math Output by domain'!X61)</f>
        <is>
          <t/>
        </is>
      </c>
      <c r="EV57" s="84" t="inlineStr">
        <f aca="false">IF('Math Output by domain'!Y61="", "", 'Math Output by domain'!Y61)</f>
        <is>
          <t/>
        </is>
      </c>
      <c r="EW57" s="84" t="inlineStr">
        <f aca="false">IF('Math Output by domain'!Z61="", "", 'Math Output by domain'!Z61)</f>
        <is>
          <t/>
        </is>
      </c>
      <c r="EX57" s="84" t="inlineStr">
        <f aca="false">IF('Math Output by domain'!AA61="", "", 'Math Output by domain'!AA61)</f>
        <is>
          <t/>
        </is>
      </c>
      <c r="EY57" s="84" t="inlineStr">
        <f aca="false">IF('Math Output by domain'!AB61="", "", 'Math Output by domain'!AB61)</f>
        <is>
          <t/>
        </is>
      </c>
      <c r="EZ57" s="84" t="inlineStr">
        <f aca="false">IF('Math Output by domain'!AC61="", "", 'Math Output by domain'!AC61)</f>
        <is>
          <t/>
        </is>
      </c>
      <c r="FA57" s="84" t="inlineStr">
        <f aca="false">IF('Math Output by domain'!AD61&lt;&gt;"", 'Math Output by domain'!AD61, 'Math Output by domain'!AH61)</f>
        <is>
          <t/>
        </is>
      </c>
      <c r="FB57" s="84" t="inlineStr">
        <f aca="false">IF('Math Output by domain'!AE61&lt;&gt;"", 'Math Output by domain'!AE61, 'Math Output by domain'!AI61)</f>
        <is>
          <t/>
        </is>
      </c>
      <c r="FC57" s="84" t="inlineStr">
        <f aca="false">IF('Math Output by domain'!AF61&lt;&gt;"", 'Math Output by domain'!AF61, 'Math Output by domain'!AJ61)</f>
        <is>
          <t/>
        </is>
      </c>
      <c r="FD57" s="84" t="inlineStr">
        <f aca="false">IF('Math Output by domain'!AG61="", "", 'Math Output by domain'!AG61)</f>
        <is>
          <t/>
        </is>
      </c>
      <c r="FE57" s="84" t="inlineStr">
        <f aca="false">IF('Math Output by domain'!AK61="", "", 'Math Output by domain'!AK61)</f>
        <is>
          <t/>
        </is>
      </c>
      <c r="FF57" s="84" t="str">
        <f aca="false">IF('Math Output by domain'!AL61&lt;&gt;"",  'Math Output by domain'!AL61, 'Math Output by domain'!AQ61)</f>
        <v/>
      </c>
      <c r="FG57" s="84" t="inlineStr">
        <f aca="false">IF('Math Output by domain'!AM61="", "", 'Math Output by domain'!AM61)</f>
        <is>
          <t/>
        </is>
      </c>
      <c r="FH57" s="84" t="str">
        <f aca="false">IF('Math Output by domain'!AN61&lt;&gt;"",  'Math Output by domain'!AN61, 'Math Output by domain'!AP61)</f>
        <v/>
      </c>
      <c r="FI57" s="84" t="inlineStr">
        <f aca="false">IF('Math Output by domain'!AO61="", "", 'Math Output by domain'!AO61)</f>
        <is>
          <t/>
        </is>
      </c>
    </row>
    <row r="58" customFormat="false" ht="12.75" hidden="false" customHeight="false" outlineLevel="0" collapsed="false">
      <c r="A58" s="77" t="n">
        <f aca="false">'Cover Sheet'!A61</f>
        <v>57</v>
      </c>
      <c r="B58" s="77" t="inlineStr">
        <f aca="false">IF('Cover Sheet'!$AC$13="","",'Cover Sheet'!$AC$13)</f>
        <is>
          <t/>
        </is>
      </c>
      <c r="C58" s="77" t="str">
        <f aca="false">'Cover Sheet'!$AC$1</f>
        <v>Vivek Madinur</v>
      </c>
      <c r="D58" s="77" t="n">
        <f aca="false">'Cover Sheet'!$AE$1</f>
        <v>0</v>
      </c>
      <c r="E58" s="77" t="n">
        <f aca="false">'Cover Sheet'!$AG$1</f>
        <v>0</v>
      </c>
      <c r="F58" s="77" t="n">
        <f aca="false">'Cover Sheet'!$AI$1</f>
        <v>0</v>
      </c>
      <c r="G58" s="77" t="n">
        <f aca="false">'Cover Sheet'!$AK$1</f>
        <v>0</v>
      </c>
      <c r="H58" s="77" t="n">
        <f aca="false">'Cover Sheet'!$AC$3</f>
        <v>0</v>
      </c>
      <c r="I58" s="77" t="n">
        <f aca="false">'Cover Sheet'!$AE$3</f>
        <v>0</v>
      </c>
      <c r="J58" s="77" t="n">
        <f aca="false">'Cover Sheet'!$AG$3</f>
        <v>0</v>
      </c>
      <c r="K58" s="77" t="n">
        <f aca="false">'Cover Sheet'!$AI$3</f>
        <v>0</v>
      </c>
      <c r="L58" s="77" t="n">
        <f aca="false">'Cover Sheet'!$AK$3</f>
        <v>0</v>
      </c>
      <c r="M58" s="77" t="n">
        <f aca="false">'Cover Sheet'!$AC$2</f>
        <v>2014</v>
      </c>
      <c r="N58" s="77" t="n">
        <f aca="false">'Cover Sheet'!$AE$2</f>
        <v>0</v>
      </c>
      <c r="O58" s="77" t="n">
        <f aca="false">'Cover Sheet'!$AG$2</f>
        <v>0</v>
      </c>
      <c r="P58" s="77" t="n">
        <f aca="false">'Cover Sheet'!$AI$2</f>
        <v>0</v>
      </c>
      <c r="Q58" s="77" t="n">
        <f aca="false">'Cover Sheet'!$AK$2</f>
        <v>0</v>
      </c>
      <c r="R58" s="77" t="str">
        <f aca="false">'Cover Sheet'!$AC$5</f>
        <v>Spandana</v>
      </c>
      <c r="S58" s="77" t="str">
        <f aca="false">'Cover Sheet'!$AC$6</f>
        <v>3rd</v>
      </c>
      <c r="T58" s="77" t="str">
        <f aca="false">'Cover Sheet'!$AC$7</f>
        <v>2nd YOI</v>
      </c>
      <c r="U58" s="77" t="str">
        <f aca="false">'Cover Sheet'!$AC$8</f>
        <v>Government School - No Fees</v>
      </c>
      <c r="V58" s="77" t="n">
        <f aca="false">'Cover Sheet'!$AC$9</f>
        <v>0</v>
      </c>
      <c r="W58" s="77" t="inlineStr">
        <f aca="false">IF('Cover Sheet'!$AC$10="","",'Cover Sheet'!$AC$10)</f>
        <is>
          <t/>
        </is>
      </c>
      <c r="X58" s="78" t="inlineStr">
        <f aca="false">IF('Cover Sheet'!$Y61="","",'Cover Sheet'!$Y61)</f>
        <is>
          <t/>
        </is>
      </c>
      <c r="Y58" s="78" t="inlineStr">
        <f aca="false">IF('Cover Sheet'!$Z61="","",'Cover Sheet'!$Z61)</f>
        <is>
          <t/>
        </is>
      </c>
      <c r="Z58" s="77" t="n">
        <f aca="false">'Cover Sheet'!$AC$11</f>
        <v>0</v>
      </c>
      <c r="AA58" s="77" t="str">
        <f aca="false">IF('Cover Sheet'!$AC$12="", "", 'Cover Sheet'!$AC$12)</f>
        <v>Hyderabad</v>
      </c>
      <c r="AB58" s="77" t="inlineStr">
        <f aca="false">IF('Cover Sheet'!$AC$14="","",'Cover Sheet'!$AC$14)</f>
        <is>
          <t/>
        </is>
      </c>
      <c r="AC58" s="77" t="inlineStr">
        <f aca="false">IF('Cover Sheet'!$AC$15="","",'Cover Sheet'!$AC$15)</f>
        <is>
          <t/>
        </is>
      </c>
      <c r="AD58" s="77" t="inlineStr">
        <f aca="false">IF('Cover Sheet'!$AC$17="","",'Cover Sheet'!$AC$17)</f>
        <is>
          <t/>
        </is>
      </c>
      <c r="AE58" s="77" t="str">
        <f aca="false">IF('Cover Sheet'!$AC$4="","",'Cover Sheet'!$AC$4)</f>
        <v>vivek.madinur2014@teachforindia.org</v>
      </c>
      <c r="AF58" s="77" t="inlineStr">
        <f aca="false">IF('Cover Sheet'!$AC$20="","",'Cover Sheet'!$AC$20)</f>
        <is>
          <t/>
        </is>
      </c>
      <c r="AG58" s="77" t="str">
        <f aca="false">IF('Cover Sheet'!$AC$19="","",'Cover Sheet'!$AC$19)</f>
        <v>karthik.rapaka@teachforindia.org</v>
      </c>
      <c r="AH58" s="77" t="inlineStr">
        <f aca="false">IF('Cover Sheet'!B61="", "", 'English Scores- Leveled papers'!B63)</f>
        <is>
          <t/>
        </is>
      </c>
      <c r="AI58" s="77" t="inlineStr">
        <f aca="false">IF('Cover Sheet'!$B61="","",'Cover Sheet'!C61)</f>
        <is>
          <t/>
        </is>
      </c>
      <c r="AJ58" s="77" t="inlineStr">
        <f aca="false">IF('Cover Sheet'!$D61="","",'Cover Sheet'!D61)</f>
        <is>
          <t/>
        </is>
      </c>
      <c r="AK58" s="77" t="inlineStr">
        <f aca="false">IF('Cover Sheet'!E61="","",'Cover Sheet'!E61)</f>
        <is>
          <t/>
        </is>
      </c>
      <c r="AL58" s="77" t="inlineStr">
        <f aca="false">IF('Cover Sheet'!F61="","",'Cover Sheet'!F61)</f>
        <is>
          <t/>
        </is>
      </c>
      <c r="AM58" s="77" t="inlineStr">
        <f aca="false">IF('Cover Sheet'!G61="","",'Cover Sheet'!G61)</f>
        <is>
          <t/>
        </is>
      </c>
      <c r="AN58" s="77" t="inlineStr">
        <f aca="false">IF('Cover Sheet'!H61="","",'Cover Sheet'!H61)</f>
        <is>
          <t/>
        </is>
      </c>
      <c r="AO58" s="77" t="inlineStr">
        <f aca="false">IF('Cover Sheet'!I61="","",'Cover Sheet'!I61)</f>
        <is>
          <t/>
        </is>
      </c>
      <c r="AP58" s="77" t="inlineStr">
        <f aca="false">IF('Cover Sheet'!J61="","",'Cover Sheet'!J61)</f>
        <is>
          <t/>
        </is>
      </c>
      <c r="AQ58" s="77" t="inlineStr">
        <f aca="false">IF('Cover Sheet'!K61="","",'Cover Sheet'!K61)</f>
        <is>
          <t/>
        </is>
      </c>
      <c r="AR58" s="77" t="inlineStr">
        <f aca="false">IF('Cover Sheet'!L61="","",'Cover Sheet'!L61)</f>
        <is>
          <t/>
        </is>
      </c>
      <c r="AS58" s="77" t="inlineStr">
        <f aca="false">IF('Cover Sheet'!M61="","",'Cover Sheet'!M61)</f>
        <is>
          <t/>
        </is>
      </c>
      <c r="AT58" s="77" t="inlineStr">
        <f aca="false">IF('Cover Sheet'!N61="","",'Cover Sheet'!N61)</f>
        <is>
          <t/>
        </is>
      </c>
      <c r="AU58" s="77" t="inlineStr">
        <f aca="false">IF('Cover Sheet'!O61="","",'Cover Sheet'!O61)</f>
        <is>
          <t/>
        </is>
      </c>
      <c r="AV58" s="77" t="inlineStr">
        <f aca="false">IF('Cover Sheet'!P61="","",'Cover Sheet'!P61)</f>
        <is>
          <t/>
        </is>
      </c>
      <c r="AW58" s="77" t="inlineStr">
        <f aca="false">IF('Cover Sheet'!Q61="","",'Cover Sheet'!Q61)</f>
        <is>
          <t/>
        </is>
      </c>
      <c r="AX58" s="77" t="inlineStr">
        <f aca="false">IF('Cover Sheet'!R61="","",'Cover Sheet'!R61)</f>
        <is>
          <t/>
        </is>
      </c>
      <c r="AY58" s="77" t="inlineStr">
        <f aca="false">IF('Cover Sheet'!S61="","",'Cover Sheet'!S61)</f>
        <is>
          <t/>
        </is>
      </c>
      <c r="AZ58" s="79" t="inlineStr">
        <f aca="false">IF('Cover Sheet'!T61="","",'Cover Sheet'!T61)</f>
        <is>
          <t/>
        </is>
      </c>
      <c r="BA58" s="79" t="inlineStr">
        <f aca="false">IF('Cover Sheet'!U61="","",'Cover Sheet'!U61)</f>
        <is>
          <t/>
        </is>
      </c>
      <c r="BB58" s="79" t="inlineStr">
        <f aca="false">IF('Cover Sheet'!V61="","",'Cover Sheet'!V61)</f>
        <is>
          <t/>
        </is>
      </c>
      <c r="BC58" s="79" t="inlineStr">
        <f aca="false">IF('Cover Sheet'!W61="","",'Cover Sheet'!W61)</f>
        <is>
          <t/>
        </is>
      </c>
      <c r="BD58" s="79" t="inlineStr">
        <f aca="false">IF('Cover Sheet'!X61="","",'Cover Sheet'!X61)</f>
        <is>
          <t/>
        </is>
      </c>
      <c r="BE58" s="80" t="inlineStr">
        <f aca="false">'RC Mastery Check+Question type'!I61</f>
        <is>
          <t/>
        </is>
      </c>
      <c r="BF58" s="80" t="inlineStr">
        <f aca="false">'RC Mastery Check+Question type'!J61</f>
        <is>
          <t/>
        </is>
      </c>
      <c r="BG58" s="80" t="inlineStr">
        <f aca="false">'RC Mastery Check+Question type'!K61</f>
        <is>
          <t/>
        </is>
      </c>
      <c r="BH58" s="81" t="inlineStr">
        <f aca="false">IF('RC Mastery Check+Question type'!DR61="", "", 'RC Mastery Check+Question type'!DR61)</f>
        <is>
          <t/>
        </is>
      </c>
      <c r="BI58" s="81" t="inlineStr">
        <f aca="false">IF('RC Mastery Check+Question type'!EJ61="", "", 'RC Mastery Check+Question type'!EJ61)</f>
        <is>
          <t/>
        </is>
      </c>
      <c r="BJ58" s="81" t="inlineStr">
        <f aca="false">IF('RC Mastery Check+Question type'!EZ61="", "", 'RC Mastery Check+Question type'!EZ61)</f>
        <is>
          <t/>
        </is>
      </c>
      <c r="BK58" s="0" t="inlineStr">
        <f aca="false">'RF tracking'!C61</f>
        <is>
          <t/>
        </is>
      </c>
      <c r="BL58" s="0" t="inlineStr">
        <f aca="false">'RF tracking'!D61</f>
        <is>
          <t/>
        </is>
      </c>
      <c r="BM58" s="0" t="inlineStr">
        <f aca="false">'RF tracking'!X61</f>
        <is>
          <t/>
        </is>
      </c>
      <c r="BN58" s="0" t="inlineStr">
        <f aca="false">'RF tracking'!Y61</f>
        <is>
          <t/>
        </is>
      </c>
      <c r="BO58" s="82" t="inlineStr">
        <f aca="false">IF('RF tracking'!AQ61="", "", 'RF tracking'!AQ61)</f>
        <is>
          <t/>
        </is>
      </c>
      <c r="BP58" s="82" t="inlineStr">
        <f aca="false">'RC Mastery Check+Question type'!L61</f>
        <is>
          <t/>
        </is>
      </c>
      <c r="BQ58" s="82" t="inlineStr">
        <f aca="false">'RC Mastery Check+Question type'!M61</f>
        <is>
          <t/>
        </is>
      </c>
      <c r="BR58" s="82" t="inlineStr">
        <f aca="false">'RC Mastery Check+Question type'!N61</f>
        <is>
          <t/>
        </is>
      </c>
      <c r="BS58" s="82" t="inlineStr">
        <f aca="false">'RC Mastery Check+Question type'!O61</f>
        <is>
          <t/>
        </is>
      </c>
      <c r="BT58" s="82" t="inlineStr">
        <f aca="false">'RC Mastery Check+Question type'!P61</f>
        <is>
          <t/>
        </is>
      </c>
      <c r="BU58" s="82" t="inlineStr">
        <f aca="false">'RC Mastery Check+Question type'!Q61</f>
        <is>
          <t/>
        </is>
      </c>
      <c r="BV58" s="82" t="inlineStr">
        <f aca="false">'RC Mastery Check+Question type'!R61</f>
        <is>
          <t/>
        </is>
      </c>
      <c r="BW58" s="82" t="inlineStr">
        <f aca="false">'RC Mastery Check+Question type'!S61</f>
        <is>
          <t/>
        </is>
      </c>
      <c r="BX58" s="82" t="inlineStr">
        <f aca="false">'RC Mastery Check+Question type'!T61</f>
        <is>
          <t/>
        </is>
      </c>
      <c r="BY58" s="82" t="inlineStr">
        <f aca="false">'RC Mastery Check+Question type'!U61</f>
        <is>
          <t/>
        </is>
      </c>
      <c r="BZ58" s="82" t="inlineStr">
        <f aca="false">'RC Mastery Check+Question type'!V61</f>
        <is>
          <t/>
        </is>
      </c>
      <c r="CA58" s="82" t="inlineStr">
        <f aca="false">'RC Mastery Check+Question type'!W61</f>
        <is>
          <t/>
        </is>
      </c>
      <c r="CB58" s="82" t="inlineStr">
        <f aca="false">'RC Mastery Check+Question type'!X61</f>
        <is>
          <t/>
        </is>
      </c>
      <c r="CC58" s="83" t="str">
        <f aca="false">'RC Output Item+Section Type'!CC64</f>
        <v> </v>
      </c>
      <c r="CD58" s="83" t="str">
        <f aca="false">'RC Output Item+Section Type'!CD64</f>
        <v> </v>
      </c>
      <c r="CE58" s="83" t="str">
        <f aca="false">'RC Output Item+Section Type'!CE64</f>
        <v> </v>
      </c>
      <c r="CF58" s="83" t="str">
        <f aca="false">'RC Output Item+Section Type'!CF64</f>
        <v> </v>
      </c>
      <c r="CG58" s="83" t="str">
        <f aca="false">'RC Output Item+Section Type'!CG64</f>
        <v> </v>
      </c>
      <c r="CH58" s="83" t="str">
        <f aca="false">'RC Output Item+Section Type'!CH64</f>
        <v> </v>
      </c>
      <c r="CI58" s="83" t="str">
        <f aca="false">'RC Output Item+Section Type'!CI64</f>
        <v> </v>
      </c>
      <c r="CJ58" s="83" t="str">
        <f aca="false">'RC Output Item+Section Type'!CJ64</f>
        <v> </v>
      </c>
      <c r="CK58" s="83" t="str">
        <f aca="false">'RC Output Item+Section Type'!CK64</f>
        <v> </v>
      </c>
      <c r="CL58" s="83" t="str">
        <f aca="false">'RC Output Item+Section Type'!CL64</f>
        <v> </v>
      </c>
      <c r="CM58" s="83" t="str">
        <f aca="false">'RC Output Item+Section Type'!CM64</f>
        <v> </v>
      </c>
      <c r="CN58" s="83" t="str">
        <f aca="false">'RC Output Item+Section Type'!CN64</f>
        <v> </v>
      </c>
      <c r="CO58" s="0" t="inlineStr">
        <f aca="false">IF('S&amp;L'!B62="", "", 'S&amp;L'!B62)</f>
        <is>
          <t/>
        </is>
      </c>
      <c r="CP58" s="0" t="inlineStr">
        <f aca="false">IF('S&amp;L'!C62="", "", 'S&amp;L'!C62)</f>
        <is>
          <t/>
        </is>
      </c>
      <c r="CQ58" s="0" t="inlineStr">
        <f aca="false">IF('S&amp;L'!D62="", "", 'S&amp;L'!D62)</f>
        <is>
          <t/>
        </is>
      </c>
      <c r="CR58" s="0" t="inlineStr">
        <f aca="false">IF('S&amp;L'!E62="", "", 'S&amp;L'!E62)</f>
        <is>
          <t/>
        </is>
      </c>
      <c r="CS58" s="0" t="inlineStr">
        <f aca="false">IF('S&amp;L'!F62="", "", 'S&amp;L'!F62)</f>
        <is>
          <t/>
        </is>
      </c>
      <c r="CT58" s="0" t="inlineStr">
        <f aca="false">IF('S&amp;L'!H62="", "", 'S&amp;L'!H62)</f>
        <is>
          <t/>
        </is>
      </c>
      <c r="CU58" s="0" t="inlineStr">
        <f aca="false">IF('S&amp;L'!I62="", "", 'S&amp;L'!I62)</f>
        <is>
          <t/>
        </is>
      </c>
      <c r="CV58" s="0" t="inlineStr">
        <f aca="false">IF('S&amp;L'!J62="", "", 'S&amp;L'!J62)</f>
        <is>
          <t/>
        </is>
      </c>
      <c r="CW58" s="0" t="inlineStr">
        <f aca="false">IF('S&amp;L'!K62="", "", 'S&amp;L'!K62)</f>
        <is>
          <t/>
        </is>
      </c>
      <c r="CX58" s="0" t="inlineStr">
        <f aca="false">IF('S&amp;L'!L62="", "", 'S&amp;L'!L62)</f>
        <is>
          <t/>
        </is>
      </c>
      <c r="CY58" s="0" t="inlineStr">
        <f aca="false">IF('S&amp;L'!N62="", "", 'S&amp;L'!N62)</f>
        <is>
          <t/>
        </is>
      </c>
      <c r="CZ58" s="0" t="inlineStr">
        <f aca="false">IF('S&amp;L'!O62="", "", 'S&amp;L'!O62)</f>
        <is>
          <t/>
        </is>
      </c>
      <c r="DA58" s="0" t="inlineStr">
        <f aca="false">IF('S&amp;L'!P62="", "", 'S&amp;L'!P62)</f>
        <is>
          <t/>
        </is>
      </c>
      <c r="DB58" s="0" t="inlineStr">
        <f aca="false">IF('S&amp;L'!Q62="", "", 'S&amp;L'!Q62)</f>
        <is>
          <t/>
        </is>
      </c>
      <c r="DC58" s="0" t="inlineStr">
        <f aca="false">IF('S&amp;L'!R62="", "", 'S&amp;L'!R62)</f>
        <is>
          <t/>
        </is>
      </c>
      <c r="DD58" s="82" t="inlineStr">
        <f aca="false">IF('Math Scores'!E65="","",'Math Scores'!E65)</f>
        <is>
          <t/>
        </is>
      </c>
      <c r="DE58" s="84" t="inlineStr">
        <f aca="false">IF('Cover Sheet'!V61="","",'Cover Sheet'!V61)</f>
        <is>
          <t/>
        </is>
      </c>
      <c r="DF58" s="84" t="inlineStr">
        <f aca="false">IF('Math Scores'!IE65="", "", 'Math Scores'!IE65)</f>
        <is>
          <t/>
        </is>
      </c>
      <c r="DG58" s="0" t="inlineStr">
        <f aca="false">IF('Math by question type'!C62="", "", 'Math by question type'!C62)</f>
        <is>
          <t/>
        </is>
      </c>
      <c r="DH58" s="84" t="inlineStr">
        <f aca="false">IF('Math by question type'!D62="", "", 'Math by question type'!D62)</f>
        <is>
          <t/>
        </is>
      </c>
      <c r="DI58" s="84" t="inlineStr">
        <f aca="false">IF('Math by question type'!E62="", "", 'Math by question type'!E62)</f>
        <is>
          <t/>
        </is>
      </c>
      <c r="DJ58" s="84" t="inlineStr">
        <f aca="false">IF('Math by question type'!F62="", "", 'Math by question type'!F62)</f>
        <is>
          <t/>
        </is>
      </c>
      <c r="DK58" s="84" t="inlineStr">
        <f aca="false">IF('Math by question type'!G62="", "", 'Math by question type'!G62)</f>
        <is>
          <t/>
        </is>
      </c>
      <c r="DL58" s="84" t="inlineStr">
        <f aca="false">IF('Math by question type'!H62="", "", 'Math by question type'!H62)</f>
        <is>
          <t/>
        </is>
      </c>
      <c r="DM58" s="84" t="inlineStr">
        <f aca="false">IF('Math by question type'!I62="", "", 'Math by question type'!I62)</f>
        <is>
          <t/>
        </is>
      </c>
      <c r="DN58" s="84" t="inlineStr">
        <f aca="false">IF('Math by question type'!J62="", "", 'Math by question type'!J62)</f>
        <is>
          <t/>
        </is>
      </c>
      <c r="DO58" s="84" t="inlineStr">
        <f aca="false">IF('Math by question type'!K62="", "", 'Math by question type'!K62)</f>
        <is>
          <t/>
        </is>
      </c>
      <c r="DP58" s="84" t="inlineStr">
        <f aca="false">IF('Math by question type'!L62="", "", 'Math by question type'!L62)</f>
        <is>
          <t/>
        </is>
      </c>
      <c r="DQ58" s="84" t="inlineStr">
        <f aca="false">IF('Math by question type'!M62="", "", 'Math by question type'!M62)</f>
        <is>
          <t/>
        </is>
      </c>
      <c r="DR58" s="84" t="inlineStr">
        <f aca="false">IF('Math by question type'!N62="", "", 'Math by question type'!N62)</f>
        <is>
          <t/>
        </is>
      </c>
      <c r="DS58" s="84" t="inlineStr">
        <f aca="false">IF('Math by question type'!O62="", "", 'Math by question type'!O62)</f>
        <is>
          <t/>
        </is>
      </c>
      <c r="DT58" s="84" t="inlineStr">
        <f aca="false">IF('Math by question type'!P62="", "", 'Math by question type'!P62)</f>
        <is>
          <t/>
        </is>
      </c>
      <c r="DU58" s="84" t="inlineStr">
        <f aca="false">IF('Math by question type'!Q62="", "", 'Math by question type'!Q62)</f>
        <is>
          <t/>
        </is>
      </c>
      <c r="DV58" s="84" t="inlineStr">
        <f aca="false">IF('Math by question type'!R62&lt;&gt;"",'Math by question type'!R62,'Math by question type'!U62)</f>
        <is>
          <t/>
        </is>
      </c>
      <c r="DW58" s="84" t="inlineStr">
        <f aca="false">IF('Math by question type'!S62&lt;&gt;"",'Math by question type'!S62,'Math by question type'!V62)</f>
        <is>
          <t/>
        </is>
      </c>
      <c r="DX58" s="84" t="inlineStr">
        <f aca="false">IF('Math by question type'!T62&lt;&gt;"",'Math by question type'!T62,'Math by question type'!W62)</f>
        <is>
          <t/>
        </is>
      </c>
      <c r="DY58" s="84" t="inlineStr">
        <f aca="false">IF('Math by question type'!X62&lt;&gt;"",'Math by question type'!X62,'Math by question type'!AA62)</f>
        <is>
          <t/>
        </is>
      </c>
      <c r="DZ58" s="84" t="inlineStr">
        <f aca="false">IF('Math by question type'!Y62&lt;&gt;"",'Math by question type'!Y62,'Math by question type'!AB62)</f>
        <is>
          <t/>
        </is>
      </c>
      <c r="EA58" s="84" t="inlineStr">
        <f aca="false">IF('Math by question type'!Z62&lt;&gt;"",'Math by question type'!Z62,'Math by question type'!AC62)</f>
        <is>
          <t/>
        </is>
      </c>
      <c r="EB58" s="84" t="inlineStr">
        <f aca="false">IF('Math Output by domain'!E62="", "", 'Math Output by domain'!E62)</f>
        <is>
          <t/>
        </is>
      </c>
      <c r="EC58" s="84" t="inlineStr">
        <f aca="false">IF('Math Output by domain'!F62="", "", 'Math Output by domain'!F62)</f>
        <is>
          <t/>
        </is>
      </c>
      <c r="ED58" s="84" t="inlineStr">
        <f aca="false">IF('Math Output by domain'!G62="", "", 'Math Output by domain'!G62)</f>
        <is>
          <t/>
        </is>
      </c>
      <c r="EE58" s="84" t="inlineStr">
        <f aca="false">IF('Math Output by domain'!H62="", "", 'Math Output by domain'!H62)</f>
        <is>
          <t/>
        </is>
      </c>
      <c r="EF58" s="84" t="inlineStr">
        <f aca="false">IF('Math Output by domain'!I62="", "", 'Math Output by domain'!I62)</f>
        <is>
          <t/>
        </is>
      </c>
      <c r="EG58" s="84" t="inlineStr">
        <f aca="false">IF('Math Output by domain'!J62="", "", 'Math Output by domain'!J62)</f>
        <is>
          <t/>
        </is>
      </c>
      <c r="EH58" s="84" t="inlineStr">
        <f aca="false">IF('Math Output by domain'!K62="", "", 'Math Output by domain'!K62)</f>
        <is>
          <t/>
        </is>
      </c>
      <c r="EI58" s="84" t="inlineStr">
        <f aca="false">IF('Math Output by domain'!L62="", "", 'Math Output by domain'!L62)</f>
        <is>
          <t/>
        </is>
      </c>
      <c r="EJ58" s="84" t="inlineStr">
        <f aca="false">IF('Math Output by domain'!M62="", "", 'Math Output by domain'!M62)</f>
        <is>
          <t/>
        </is>
      </c>
      <c r="EK58" s="84" t="inlineStr">
        <f aca="false">IF('Math Output by domain'!N62="", "", 'Math Output by domain'!N62)</f>
        <is>
          <t/>
        </is>
      </c>
      <c r="EL58" s="84" t="inlineStr">
        <f aca="false">IF('Math Output by domain'!O62="", "", 'Math Output by domain'!O62)</f>
        <is>
          <t/>
        </is>
      </c>
      <c r="EM58" s="84" t="inlineStr">
        <f aca="false">IF('Math Output by domain'!P62="", "", 'Math Output by domain'!P62)</f>
        <is>
          <t/>
        </is>
      </c>
      <c r="EN58" s="84" t="inlineStr">
        <f aca="false">IF('Math Output by domain'!Q62="", "", 'Math Output by domain'!Q62)</f>
        <is>
          <t/>
        </is>
      </c>
      <c r="EO58" s="84" t="inlineStr">
        <f aca="false">IF('Math Output by domain'!R62="", "", 'Math Output by domain'!R62)</f>
        <is>
          <t/>
        </is>
      </c>
      <c r="EP58" s="84" t="inlineStr">
        <f aca="false">IF('Math Output by domain'!S62="", "", 'Math Output by domain'!S62)</f>
        <is>
          <t/>
        </is>
      </c>
      <c r="EQ58" s="84" t="inlineStr">
        <f aca="false">IF('Math Output by domain'!T62="", "", 'Math Output by domain'!T62)</f>
        <is>
          <t/>
        </is>
      </c>
      <c r="ER58" s="84" t="inlineStr">
        <f aca="false">IF('Math Output by domain'!U62="", "", 'Math Output by domain'!U62)</f>
        <is>
          <t/>
        </is>
      </c>
      <c r="ES58" s="84" t="inlineStr">
        <f aca="false">IF('Math Output by domain'!V62="", "", 'Math Output by domain'!V62)</f>
        <is>
          <t/>
        </is>
      </c>
      <c r="ET58" s="84" t="inlineStr">
        <f aca="false">IF('Math Output by domain'!W62="", "", 'Math Output by domain'!W62)</f>
        <is>
          <t/>
        </is>
      </c>
      <c r="EU58" s="84" t="inlineStr">
        <f aca="false">IF('Math Output by domain'!X62="", "", 'Math Output by domain'!X62)</f>
        <is>
          <t/>
        </is>
      </c>
      <c r="EV58" s="84" t="inlineStr">
        <f aca="false">IF('Math Output by domain'!Y62="", "", 'Math Output by domain'!Y62)</f>
        <is>
          <t/>
        </is>
      </c>
      <c r="EW58" s="84" t="inlineStr">
        <f aca="false">IF('Math Output by domain'!Z62="", "", 'Math Output by domain'!Z62)</f>
        <is>
          <t/>
        </is>
      </c>
      <c r="EX58" s="84" t="inlineStr">
        <f aca="false">IF('Math Output by domain'!AA62="", "", 'Math Output by domain'!AA62)</f>
        <is>
          <t/>
        </is>
      </c>
      <c r="EY58" s="84" t="inlineStr">
        <f aca="false">IF('Math Output by domain'!AB62="", "", 'Math Output by domain'!AB62)</f>
        <is>
          <t/>
        </is>
      </c>
      <c r="EZ58" s="84" t="inlineStr">
        <f aca="false">IF('Math Output by domain'!AC62="", "", 'Math Output by domain'!AC62)</f>
        <is>
          <t/>
        </is>
      </c>
      <c r="FA58" s="84" t="inlineStr">
        <f aca="false">IF('Math Output by domain'!AD62&lt;&gt;"", 'Math Output by domain'!AD62, 'Math Output by domain'!AH62)</f>
        <is>
          <t/>
        </is>
      </c>
      <c r="FB58" s="84" t="inlineStr">
        <f aca="false">IF('Math Output by domain'!AE62&lt;&gt;"", 'Math Output by domain'!AE62, 'Math Output by domain'!AI62)</f>
        <is>
          <t/>
        </is>
      </c>
      <c r="FC58" s="84" t="inlineStr">
        <f aca="false">IF('Math Output by domain'!AF62&lt;&gt;"", 'Math Output by domain'!AF62, 'Math Output by domain'!AJ62)</f>
        <is>
          <t/>
        </is>
      </c>
      <c r="FD58" s="84" t="inlineStr">
        <f aca="false">IF('Math Output by domain'!AG62="", "", 'Math Output by domain'!AG62)</f>
        <is>
          <t/>
        </is>
      </c>
      <c r="FE58" s="84" t="inlineStr">
        <f aca="false">IF('Math Output by domain'!AK62="", "", 'Math Output by domain'!AK62)</f>
        <is>
          <t/>
        </is>
      </c>
      <c r="FF58" s="84" t="str">
        <f aca="false">IF('Math Output by domain'!AL62&lt;&gt;"",  'Math Output by domain'!AL62, 'Math Output by domain'!AQ62)</f>
        <v/>
      </c>
      <c r="FG58" s="84" t="inlineStr">
        <f aca="false">IF('Math Output by domain'!AM62="", "", 'Math Output by domain'!AM62)</f>
        <is>
          <t/>
        </is>
      </c>
      <c r="FH58" s="84" t="str">
        <f aca="false">IF('Math Output by domain'!AN62&lt;&gt;"",  'Math Output by domain'!AN62, 'Math Output by domain'!AP62)</f>
        <v/>
      </c>
      <c r="FI58" s="84" t="inlineStr">
        <f aca="false">IF('Math Output by domain'!AO62="", "", 'Math Output by domain'!AO62)</f>
        <is>
          <t/>
        </is>
      </c>
    </row>
    <row r="59" customFormat="false" ht="12.75" hidden="false" customHeight="false" outlineLevel="0" collapsed="false">
      <c r="A59" s="77" t="n">
        <f aca="false">'Cover Sheet'!A62</f>
        <v>58</v>
      </c>
      <c r="B59" s="77" t="inlineStr">
        <f aca="false">IF('Cover Sheet'!$AC$13="","",'Cover Sheet'!$AC$13)</f>
        <is>
          <t/>
        </is>
      </c>
      <c r="C59" s="77" t="str">
        <f aca="false">'Cover Sheet'!$AC$1</f>
        <v>Vivek Madinur</v>
      </c>
      <c r="D59" s="77" t="n">
        <f aca="false">'Cover Sheet'!$AE$1</f>
        <v>0</v>
      </c>
      <c r="E59" s="77" t="n">
        <f aca="false">'Cover Sheet'!$AG$1</f>
        <v>0</v>
      </c>
      <c r="F59" s="77" t="n">
        <f aca="false">'Cover Sheet'!$AI$1</f>
        <v>0</v>
      </c>
      <c r="G59" s="77" t="n">
        <f aca="false">'Cover Sheet'!$AK$1</f>
        <v>0</v>
      </c>
      <c r="H59" s="77" t="n">
        <f aca="false">'Cover Sheet'!$AC$3</f>
        <v>0</v>
      </c>
      <c r="I59" s="77" t="n">
        <f aca="false">'Cover Sheet'!$AE$3</f>
        <v>0</v>
      </c>
      <c r="J59" s="77" t="n">
        <f aca="false">'Cover Sheet'!$AG$3</f>
        <v>0</v>
      </c>
      <c r="K59" s="77" t="n">
        <f aca="false">'Cover Sheet'!$AI$3</f>
        <v>0</v>
      </c>
      <c r="L59" s="77" t="n">
        <f aca="false">'Cover Sheet'!$AK$3</f>
        <v>0</v>
      </c>
      <c r="M59" s="77" t="n">
        <f aca="false">'Cover Sheet'!$AC$2</f>
        <v>2014</v>
      </c>
      <c r="N59" s="77" t="n">
        <f aca="false">'Cover Sheet'!$AE$2</f>
        <v>0</v>
      </c>
      <c r="O59" s="77" t="n">
        <f aca="false">'Cover Sheet'!$AG$2</f>
        <v>0</v>
      </c>
      <c r="P59" s="77" t="n">
        <f aca="false">'Cover Sheet'!$AI$2</f>
        <v>0</v>
      </c>
      <c r="Q59" s="77" t="n">
        <f aca="false">'Cover Sheet'!$AK$2</f>
        <v>0</v>
      </c>
      <c r="R59" s="77" t="str">
        <f aca="false">'Cover Sheet'!$AC$5</f>
        <v>Spandana</v>
      </c>
      <c r="S59" s="77" t="str">
        <f aca="false">'Cover Sheet'!$AC$6</f>
        <v>3rd</v>
      </c>
      <c r="T59" s="77" t="str">
        <f aca="false">'Cover Sheet'!$AC$7</f>
        <v>2nd YOI</v>
      </c>
      <c r="U59" s="77" t="str">
        <f aca="false">'Cover Sheet'!$AC$8</f>
        <v>Government School - No Fees</v>
      </c>
      <c r="V59" s="77" t="n">
        <f aca="false">'Cover Sheet'!$AC$9</f>
        <v>0</v>
      </c>
      <c r="W59" s="77" t="inlineStr">
        <f aca="false">IF('Cover Sheet'!$AC$10="","",'Cover Sheet'!$AC$10)</f>
        <is>
          <t/>
        </is>
      </c>
      <c r="X59" s="78" t="inlineStr">
        <f aca="false">IF('Cover Sheet'!$Y62="","",'Cover Sheet'!$Y62)</f>
        <is>
          <t/>
        </is>
      </c>
      <c r="Y59" s="78" t="inlineStr">
        <f aca="false">IF('Cover Sheet'!$Z62="","",'Cover Sheet'!$Z62)</f>
        <is>
          <t/>
        </is>
      </c>
      <c r="Z59" s="77" t="n">
        <f aca="false">'Cover Sheet'!$AC$11</f>
        <v>0</v>
      </c>
      <c r="AA59" s="77" t="str">
        <f aca="false">IF('Cover Sheet'!$AC$12="", "", 'Cover Sheet'!$AC$12)</f>
        <v>Hyderabad</v>
      </c>
      <c r="AB59" s="77" t="inlineStr">
        <f aca="false">IF('Cover Sheet'!$AC$14="","",'Cover Sheet'!$AC$14)</f>
        <is>
          <t/>
        </is>
      </c>
      <c r="AC59" s="77" t="inlineStr">
        <f aca="false">IF('Cover Sheet'!$AC$15="","",'Cover Sheet'!$AC$15)</f>
        <is>
          <t/>
        </is>
      </c>
      <c r="AD59" s="77" t="inlineStr">
        <f aca="false">IF('Cover Sheet'!$AC$17="","",'Cover Sheet'!$AC$17)</f>
        <is>
          <t/>
        </is>
      </c>
      <c r="AE59" s="77" t="str">
        <f aca="false">IF('Cover Sheet'!$AC$4="","",'Cover Sheet'!$AC$4)</f>
        <v>vivek.madinur2014@teachforindia.org</v>
      </c>
      <c r="AF59" s="77" t="inlineStr">
        <f aca="false">IF('Cover Sheet'!$AC$20="","",'Cover Sheet'!$AC$20)</f>
        <is>
          <t/>
        </is>
      </c>
      <c r="AG59" s="77" t="str">
        <f aca="false">IF('Cover Sheet'!$AC$19="","",'Cover Sheet'!$AC$19)</f>
        <v>karthik.rapaka@teachforindia.org</v>
      </c>
      <c r="AH59" s="77" t="inlineStr">
        <f aca="false">IF('Cover Sheet'!B62="", "", 'English Scores- Leveled papers'!B64)</f>
        <is>
          <t/>
        </is>
      </c>
      <c r="AI59" s="77" t="inlineStr">
        <f aca="false">IF('Cover Sheet'!$B62="","",'Cover Sheet'!C62)</f>
        <is>
          <t/>
        </is>
      </c>
      <c r="AJ59" s="77" t="inlineStr">
        <f aca="false">IF('Cover Sheet'!$D62="","",'Cover Sheet'!D62)</f>
        <is>
          <t/>
        </is>
      </c>
      <c r="AK59" s="77" t="inlineStr">
        <f aca="false">IF('Cover Sheet'!E62="","",'Cover Sheet'!E62)</f>
        <is>
          <t/>
        </is>
      </c>
      <c r="AL59" s="77" t="inlineStr">
        <f aca="false">IF('Cover Sheet'!F62="","",'Cover Sheet'!F62)</f>
        <is>
          <t/>
        </is>
      </c>
      <c r="AM59" s="77" t="inlineStr">
        <f aca="false">IF('Cover Sheet'!G62="","",'Cover Sheet'!G62)</f>
        <is>
          <t/>
        </is>
      </c>
      <c r="AN59" s="77" t="inlineStr">
        <f aca="false">IF('Cover Sheet'!H62="","",'Cover Sheet'!H62)</f>
        <is>
          <t/>
        </is>
      </c>
      <c r="AO59" s="77" t="inlineStr">
        <f aca="false">IF('Cover Sheet'!I62="","",'Cover Sheet'!I62)</f>
        <is>
          <t/>
        </is>
      </c>
      <c r="AP59" s="77" t="inlineStr">
        <f aca="false">IF('Cover Sheet'!J62="","",'Cover Sheet'!J62)</f>
        <is>
          <t/>
        </is>
      </c>
      <c r="AQ59" s="77" t="inlineStr">
        <f aca="false">IF('Cover Sheet'!K62="","",'Cover Sheet'!K62)</f>
        <is>
          <t/>
        </is>
      </c>
      <c r="AR59" s="77" t="inlineStr">
        <f aca="false">IF('Cover Sheet'!L62="","",'Cover Sheet'!L62)</f>
        <is>
          <t/>
        </is>
      </c>
      <c r="AS59" s="77" t="inlineStr">
        <f aca="false">IF('Cover Sheet'!M62="","",'Cover Sheet'!M62)</f>
        <is>
          <t/>
        </is>
      </c>
      <c r="AT59" s="77" t="inlineStr">
        <f aca="false">IF('Cover Sheet'!N62="","",'Cover Sheet'!N62)</f>
        <is>
          <t/>
        </is>
      </c>
      <c r="AU59" s="77" t="inlineStr">
        <f aca="false">IF('Cover Sheet'!O62="","",'Cover Sheet'!O62)</f>
        <is>
          <t/>
        </is>
      </c>
      <c r="AV59" s="77" t="inlineStr">
        <f aca="false">IF('Cover Sheet'!P62="","",'Cover Sheet'!P62)</f>
        <is>
          <t/>
        </is>
      </c>
      <c r="AW59" s="77" t="inlineStr">
        <f aca="false">IF('Cover Sheet'!Q62="","",'Cover Sheet'!Q62)</f>
        <is>
          <t/>
        </is>
      </c>
      <c r="AX59" s="77" t="inlineStr">
        <f aca="false">IF('Cover Sheet'!R62="","",'Cover Sheet'!R62)</f>
        <is>
          <t/>
        </is>
      </c>
      <c r="AY59" s="77" t="inlineStr">
        <f aca="false">IF('Cover Sheet'!S62="","",'Cover Sheet'!S62)</f>
        <is>
          <t/>
        </is>
      </c>
      <c r="AZ59" s="79" t="inlineStr">
        <f aca="false">IF('Cover Sheet'!T62="","",'Cover Sheet'!T62)</f>
        <is>
          <t/>
        </is>
      </c>
      <c r="BA59" s="79" t="inlineStr">
        <f aca="false">IF('Cover Sheet'!U62="","",'Cover Sheet'!U62)</f>
        <is>
          <t/>
        </is>
      </c>
      <c r="BB59" s="79" t="inlineStr">
        <f aca="false">IF('Cover Sheet'!V62="","",'Cover Sheet'!V62)</f>
        <is>
          <t/>
        </is>
      </c>
      <c r="BC59" s="79" t="inlineStr">
        <f aca="false">IF('Cover Sheet'!W62="","",'Cover Sheet'!W62)</f>
        <is>
          <t/>
        </is>
      </c>
      <c r="BD59" s="79" t="inlineStr">
        <f aca="false">IF('Cover Sheet'!X62="","",'Cover Sheet'!X62)</f>
        <is>
          <t/>
        </is>
      </c>
      <c r="BE59" s="80" t="inlineStr">
        <f aca="false">'RC Mastery Check+Question type'!I62</f>
        <is>
          <t/>
        </is>
      </c>
      <c r="BF59" s="80" t="inlineStr">
        <f aca="false">'RC Mastery Check+Question type'!J62</f>
        <is>
          <t/>
        </is>
      </c>
      <c r="BG59" s="80" t="inlineStr">
        <f aca="false">'RC Mastery Check+Question type'!K62</f>
        <is>
          <t/>
        </is>
      </c>
      <c r="BH59" s="81" t="inlineStr">
        <f aca="false">IF('RC Mastery Check+Question type'!DR62="", "", 'RC Mastery Check+Question type'!DR62)</f>
        <is>
          <t/>
        </is>
      </c>
      <c r="BI59" s="81" t="inlineStr">
        <f aca="false">IF('RC Mastery Check+Question type'!EJ62="", "", 'RC Mastery Check+Question type'!EJ62)</f>
        <is>
          <t/>
        </is>
      </c>
      <c r="BJ59" s="81" t="inlineStr">
        <f aca="false">IF('RC Mastery Check+Question type'!EZ62="", "", 'RC Mastery Check+Question type'!EZ62)</f>
        <is>
          <t/>
        </is>
      </c>
      <c r="BK59" s="0" t="inlineStr">
        <f aca="false">'RF tracking'!C62</f>
        <is>
          <t/>
        </is>
      </c>
      <c r="BL59" s="0" t="inlineStr">
        <f aca="false">'RF tracking'!D62</f>
        <is>
          <t/>
        </is>
      </c>
      <c r="BM59" s="0" t="inlineStr">
        <f aca="false">'RF tracking'!X62</f>
        <is>
          <t/>
        </is>
      </c>
      <c r="BN59" s="0" t="inlineStr">
        <f aca="false">'RF tracking'!Y62</f>
        <is>
          <t/>
        </is>
      </c>
      <c r="BO59" s="82" t="inlineStr">
        <f aca="false">IF('RF tracking'!AQ62="", "", 'RF tracking'!AQ62)</f>
        <is>
          <t/>
        </is>
      </c>
      <c r="BP59" s="82" t="inlineStr">
        <f aca="false">'RC Mastery Check+Question type'!L62</f>
        <is>
          <t/>
        </is>
      </c>
      <c r="BQ59" s="82" t="inlineStr">
        <f aca="false">'RC Mastery Check+Question type'!M62</f>
        <is>
          <t/>
        </is>
      </c>
      <c r="BR59" s="82" t="inlineStr">
        <f aca="false">'RC Mastery Check+Question type'!N62</f>
        <is>
          <t/>
        </is>
      </c>
      <c r="BS59" s="82" t="inlineStr">
        <f aca="false">'RC Mastery Check+Question type'!O62</f>
        <is>
          <t/>
        </is>
      </c>
      <c r="BT59" s="82" t="inlineStr">
        <f aca="false">'RC Mastery Check+Question type'!P62</f>
        <is>
          <t/>
        </is>
      </c>
      <c r="BU59" s="82" t="inlineStr">
        <f aca="false">'RC Mastery Check+Question type'!Q62</f>
        <is>
          <t/>
        </is>
      </c>
      <c r="BV59" s="82" t="inlineStr">
        <f aca="false">'RC Mastery Check+Question type'!R62</f>
        <is>
          <t/>
        </is>
      </c>
      <c r="BW59" s="82" t="inlineStr">
        <f aca="false">'RC Mastery Check+Question type'!S62</f>
        <is>
          <t/>
        </is>
      </c>
      <c r="BX59" s="82" t="inlineStr">
        <f aca="false">'RC Mastery Check+Question type'!T62</f>
        <is>
          <t/>
        </is>
      </c>
      <c r="BY59" s="82" t="inlineStr">
        <f aca="false">'RC Mastery Check+Question type'!U62</f>
        <is>
          <t/>
        </is>
      </c>
      <c r="BZ59" s="82" t="inlineStr">
        <f aca="false">'RC Mastery Check+Question type'!V62</f>
        <is>
          <t/>
        </is>
      </c>
      <c r="CA59" s="82" t="inlineStr">
        <f aca="false">'RC Mastery Check+Question type'!W62</f>
        <is>
          <t/>
        </is>
      </c>
      <c r="CB59" s="82" t="inlineStr">
        <f aca="false">'RC Mastery Check+Question type'!X62</f>
        <is>
          <t/>
        </is>
      </c>
      <c r="CC59" s="83" t="str">
        <f aca="false">'RC Output Item+Section Type'!CC65</f>
        <v> </v>
      </c>
      <c r="CD59" s="83" t="str">
        <f aca="false">'RC Output Item+Section Type'!CD65</f>
        <v> </v>
      </c>
      <c r="CE59" s="83" t="str">
        <f aca="false">'RC Output Item+Section Type'!CE65</f>
        <v> </v>
      </c>
      <c r="CF59" s="83" t="str">
        <f aca="false">'RC Output Item+Section Type'!CF65</f>
        <v> </v>
      </c>
      <c r="CG59" s="83" t="str">
        <f aca="false">'RC Output Item+Section Type'!CG65</f>
        <v> </v>
      </c>
      <c r="CH59" s="83" t="str">
        <f aca="false">'RC Output Item+Section Type'!CH65</f>
        <v> </v>
      </c>
      <c r="CI59" s="83" t="str">
        <f aca="false">'RC Output Item+Section Type'!CI65</f>
        <v> </v>
      </c>
      <c r="CJ59" s="83" t="str">
        <f aca="false">'RC Output Item+Section Type'!CJ65</f>
        <v> </v>
      </c>
      <c r="CK59" s="83" t="str">
        <f aca="false">'RC Output Item+Section Type'!CK65</f>
        <v> </v>
      </c>
      <c r="CL59" s="83" t="str">
        <f aca="false">'RC Output Item+Section Type'!CL65</f>
        <v> </v>
      </c>
      <c r="CM59" s="83" t="str">
        <f aca="false">'RC Output Item+Section Type'!CM65</f>
        <v> </v>
      </c>
      <c r="CN59" s="83" t="str">
        <f aca="false">'RC Output Item+Section Type'!CN65</f>
        <v> </v>
      </c>
      <c r="CO59" s="0" t="inlineStr">
        <f aca="false">IF('S&amp;L'!B63="", "", 'S&amp;L'!B63)</f>
        <is>
          <t/>
        </is>
      </c>
      <c r="CP59" s="0" t="inlineStr">
        <f aca="false">IF('S&amp;L'!C63="", "", 'S&amp;L'!C63)</f>
        <is>
          <t/>
        </is>
      </c>
      <c r="CQ59" s="0" t="inlineStr">
        <f aca="false">IF('S&amp;L'!D63="", "", 'S&amp;L'!D63)</f>
        <is>
          <t/>
        </is>
      </c>
      <c r="CR59" s="0" t="inlineStr">
        <f aca="false">IF('S&amp;L'!E63="", "", 'S&amp;L'!E63)</f>
        <is>
          <t/>
        </is>
      </c>
      <c r="CS59" s="0" t="inlineStr">
        <f aca="false">IF('S&amp;L'!F63="", "", 'S&amp;L'!F63)</f>
        <is>
          <t/>
        </is>
      </c>
      <c r="CT59" s="0" t="inlineStr">
        <f aca="false">IF('S&amp;L'!H63="", "", 'S&amp;L'!H63)</f>
        <is>
          <t/>
        </is>
      </c>
      <c r="CU59" s="0" t="inlineStr">
        <f aca="false">IF('S&amp;L'!I63="", "", 'S&amp;L'!I63)</f>
        <is>
          <t/>
        </is>
      </c>
      <c r="CV59" s="0" t="inlineStr">
        <f aca="false">IF('S&amp;L'!J63="", "", 'S&amp;L'!J63)</f>
        <is>
          <t/>
        </is>
      </c>
      <c r="CW59" s="0" t="inlineStr">
        <f aca="false">IF('S&amp;L'!K63="", "", 'S&amp;L'!K63)</f>
        <is>
          <t/>
        </is>
      </c>
      <c r="CX59" s="0" t="inlineStr">
        <f aca="false">IF('S&amp;L'!L63="", "", 'S&amp;L'!L63)</f>
        <is>
          <t/>
        </is>
      </c>
      <c r="CY59" s="0" t="inlineStr">
        <f aca="false">IF('S&amp;L'!N63="", "", 'S&amp;L'!N63)</f>
        <is>
          <t/>
        </is>
      </c>
      <c r="CZ59" s="0" t="inlineStr">
        <f aca="false">IF('S&amp;L'!O63="", "", 'S&amp;L'!O63)</f>
        <is>
          <t/>
        </is>
      </c>
      <c r="DA59" s="0" t="inlineStr">
        <f aca="false">IF('S&amp;L'!P63="", "", 'S&amp;L'!P63)</f>
        <is>
          <t/>
        </is>
      </c>
      <c r="DB59" s="0" t="inlineStr">
        <f aca="false">IF('S&amp;L'!Q63="", "", 'S&amp;L'!Q63)</f>
        <is>
          <t/>
        </is>
      </c>
      <c r="DC59" s="0" t="inlineStr">
        <f aca="false">IF('S&amp;L'!R63="", "", 'S&amp;L'!R63)</f>
        <is>
          <t/>
        </is>
      </c>
      <c r="DD59" s="82" t="inlineStr">
        <f aca="false">IF('Math Scores'!E66="","",'Math Scores'!E66)</f>
        <is>
          <t/>
        </is>
      </c>
      <c r="DE59" s="84" t="inlineStr">
        <f aca="false">IF('Cover Sheet'!V62="","",'Cover Sheet'!V62)</f>
        <is>
          <t/>
        </is>
      </c>
      <c r="DF59" s="84" t="inlineStr">
        <f aca="false">IF('Math Scores'!IE66="", "", 'Math Scores'!IE66)</f>
        <is>
          <t/>
        </is>
      </c>
      <c r="DG59" s="0" t="inlineStr">
        <f aca="false">IF('Math by question type'!C63="", "", 'Math by question type'!C63)</f>
        <is>
          <t/>
        </is>
      </c>
      <c r="DH59" s="84" t="inlineStr">
        <f aca="false">IF('Math by question type'!D63="", "", 'Math by question type'!D63)</f>
        <is>
          <t/>
        </is>
      </c>
      <c r="DI59" s="84" t="inlineStr">
        <f aca="false">IF('Math by question type'!E63="", "", 'Math by question type'!E63)</f>
        <is>
          <t/>
        </is>
      </c>
      <c r="DJ59" s="84" t="inlineStr">
        <f aca="false">IF('Math by question type'!F63="", "", 'Math by question type'!F63)</f>
        <is>
          <t/>
        </is>
      </c>
      <c r="DK59" s="84" t="inlineStr">
        <f aca="false">IF('Math by question type'!G63="", "", 'Math by question type'!G63)</f>
        <is>
          <t/>
        </is>
      </c>
      <c r="DL59" s="84" t="inlineStr">
        <f aca="false">IF('Math by question type'!H63="", "", 'Math by question type'!H63)</f>
        <is>
          <t/>
        </is>
      </c>
      <c r="DM59" s="84" t="inlineStr">
        <f aca="false">IF('Math by question type'!I63="", "", 'Math by question type'!I63)</f>
        <is>
          <t/>
        </is>
      </c>
      <c r="DN59" s="84" t="inlineStr">
        <f aca="false">IF('Math by question type'!J63="", "", 'Math by question type'!J63)</f>
        <is>
          <t/>
        </is>
      </c>
      <c r="DO59" s="84" t="inlineStr">
        <f aca="false">IF('Math by question type'!K63="", "", 'Math by question type'!K63)</f>
        <is>
          <t/>
        </is>
      </c>
      <c r="DP59" s="84" t="inlineStr">
        <f aca="false">IF('Math by question type'!L63="", "", 'Math by question type'!L63)</f>
        <is>
          <t/>
        </is>
      </c>
      <c r="DQ59" s="84" t="inlineStr">
        <f aca="false">IF('Math by question type'!M63="", "", 'Math by question type'!M63)</f>
        <is>
          <t/>
        </is>
      </c>
      <c r="DR59" s="84" t="inlineStr">
        <f aca="false">IF('Math by question type'!N63="", "", 'Math by question type'!N63)</f>
        <is>
          <t/>
        </is>
      </c>
      <c r="DS59" s="84" t="inlineStr">
        <f aca="false">IF('Math by question type'!O63="", "", 'Math by question type'!O63)</f>
        <is>
          <t/>
        </is>
      </c>
      <c r="DT59" s="84" t="inlineStr">
        <f aca="false">IF('Math by question type'!P63="", "", 'Math by question type'!P63)</f>
        <is>
          <t/>
        </is>
      </c>
      <c r="DU59" s="84" t="inlineStr">
        <f aca="false">IF('Math by question type'!Q63="", "", 'Math by question type'!Q63)</f>
        <is>
          <t/>
        </is>
      </c>
      <c r="DV59" s="84" t="inlineStr">
        <f aca="false">IF('Math by question type'!R63&lt;&gt;"",'Math by question type'!R63,'Math by question type'!U63)</f>
        <is>
          <t/>
        </is>
      </c>
      <c r="DW59" s="84" t="inlineStr">
        <f aca="false">IF('Math by question type'!S63&lt;&gt;"",'Math by question type'!S63,'Math by question type'!V63)</f>
        <is>
          <t/>
        </is>
      </c>
      <c r="DX59" s="84" t="inlineStr">
        <f aca="false">IF('Math by question type'!T63&lt;&gt;"",'Math by question type'!T63,'Math by question type'!W63)</f>
        <is>
          <t/>
        </is>
      </c>
      <c r="DY59" s="84" t="inlineStr">
        <f aca="false">IF('Math by question type'!X63&lt;&gt;"",'Math by question type'!X63,'Math by question type'!AA63)</f>
        <is>
          <t/>
        </is>
      </c>
      <c r="DZ59" s="84" t="inlineStr">
        <f aca="false">IF('Math by question type'!Y63&lt;&gt;"",'Math by question type'!Y63,'Math by question type'!AB63)</f>
        <is>
          <t/>
        </is>
      </c>
      <c r="EA59" s="84" t="inlineStr">
        <f aca="false">IF('Math by question type'!Z63&lt;&gt;"",'Math by question type'!Z63,'Math by question type'!AC63)</f>
        <is>
          <t/>
        </is>
      </c>
      <c r="EB59" s="84" t="inlineStr">
        <f aca="false">IF('Math Output by domain'!E63="", "", 'Math Output by domain'!E63)</f>
        <is>
          <t/>
        </is>
      </c>
      <c r="EC59" s="84" t="inlineStr">
        <f aca="false">IF('Math Output by domain'!F63="", "", 'Math Output by domain'!F63)</f>
        <is>
          <t/>
        </is>
      </c>
      <c r="ED59" s="84" t="inlineStr">
        <f aca="false">IF('Math Output by domain'!G63="", "", 'Math Output by domain'!G63)</f>
        <is>
          <t/>
        </is>
      </c>
      <c r="EE59" s="84" t="inlineStr">
        <f aca="false">IF('Math Output by domain'!H63="", "", 'Math Output by domain'!H63)</f>
        <is>
          <t/>
        </is>
      </c>
      <c r="EF59" s="84" t="inlineStr">
        <f aca="false">IF('Math Output by domain'!I63="", "", 'Math Output by domain'!I63)</f>
        <is>
          <t/>
        </is>
      </c>
      <c r="EG59" s="84" t="inlineStr">
        <f aca="false">IF('Math Output by domain'!J63="", "", 'Math Output by domain'!J63)</f>
        <is>
          <t/>
        </is>
      </c>
      <c r="EH59" s="84" t="inlineStr">
        <f aca="false">IF('Math Output by domain'!K63="", "", 'Math Output by domain'!K63)</f>
        <is>
          <t/>
        </is>
      </c>
      <c r="EI59" s="84" t="inlineStr">
        <f aca="false">IF('Math Output by domain'!L63="", "", 'Math Output by domain'!L63)</f>
        <is>
          <t/>
        </is>
      </c>
      <c r="EJ59" s="84" t="inlineStr">
        <f aca="false">IF('Math Output by domain'!M63="", "", 'Math Output by domain'!M63)</f>
        <is>
          <t/>
        </is>
      </c>
      <c r="EK59" s="84" t="inlineStr">
        <f aca="false">IF('Math Output by domain'!N63="", "", 'Math Output by domain'!N63)</f>
        <is>
          <t/>
        </is>
      </c>
      <c r="EL59" s="84" t="inlineStr">
        <f aca="false">IF('Math Output by domain'!O63="", "", 'Math Output by domain'!O63)</f>
        <is>
          <t/>
        </is>
      </c>
      <c r="EM59" s="84" t="inlineStr">
        <f aca="false">IF('Math Output by domain'!P63="", "", 'Math Output by domain'!P63)</f>
        <is>
          <t/>
        </is>
      </c>
      <c r="EN59" s="84" t="inlineStr">
        <f aca="false">IF('Math Output by domain'!Q63="", "", 'Math Output by domain'!Q63)</f>
        <is>
          <t/>
        </is>
      </c>
      <c r="EO59" s="84" t="inlineStr">
        <f aca="false">IF('Math Output by domain'!R63="", "", 'Math Output by domain'!R63)</f>
        <is>
          <t/>
        </is>
      </c>
      <c r="EP59" s="84" t="inlineStr">
        <f aca="false">IF('Math Output by domain'!S63="", "", 'Math Output by domain'!S63)</f>
        <is>
          <t/>
        </is>
      </c>
      <c r="EQ59" s="84" t="inlineStr">
        <f aca="false">IF('Math Output by domain'!T63="", "", 'Math Output by domain'!T63)</f>
        <is>
          <t/>
        </is>
      </c>
      <c r="ER59" s="84" t="inlineStr">
        <f aca="false">IF('Math Output by domain'!U63="", "", 'Math Output by domain'!U63)</f>
        <is>
          <t/>
        </is>
      </c>
      <c r="ES59" s="84" t="inlineStr">
        <f aca="false">IF('Math Output by domain'!V63="", "", 'Math Output by domain'!V63)</f>
        <is>
          <t/>
        </is>
      </c>
      <c r="ET59" s="84" t="inlineStr">
        <f aca="false">IF('Math Output by domain'!W63="", "", 'Math Output by domain'!W63)</f>
        <is>
          <t/>
        </is>
      </c>
      <c r="EU59" s="84" t="inlineStr">
        <f aca="false">IF('Math Output by domain'!X63="", "", 'Math Output by domain'!X63)</f>
        <is>
          <t/>
        </is>
      </c>
      <c r="EV59" s="84" t="inlineStr">
        <f aca="false">IF('Math Output by domain'!Y63="", "", 'Math Output by domain'!Y63)</f>
        <is>
          <t/>
        </is>
      </c>
      <c r="EW59" s="84" t="inlineStr">
        <f aca="false">IF('Math Output by domain'!Z63="", "", 'Math Output by domain'!Z63)</f>
        <is>
          <t/>
        </is>
      </c>
      <c r="EX59" s="84" t="inlineStr">
        <f aca="false">IF('Math Output by domain'!AA63="", "", 'Math Output by domain'!AA63)</f>
        <is>
          <t/>
        </is>
      </c>
      <c r="EY59" s="84" t="inlineStr">
        <f aca="false">IF('Math Output by domain'!AB63="", "", 'Math Output by domain'!AB63)</f>
        <is>
          <t/>
        </is>
      </c>
      <c r="EZ59" s="84" t="inlineStr">
        <f aca="false">IF('Math Output by domain'!AC63="", "", 'Math Output by domain'!AC63)</f>
        <is>
          <t/>
        </is>
      </c>
      <c r="FA59" s="84" t="inlineStr">
        <f aca="false">IF('Math Output by domain'!AD63&lt;&gt;"", 'Math Output by domain'!AD63, 'Math Output by domain'!AH63)</f>
        <is>
          <t/>
        </is>
      </c>
      <c r="FB59" s="84" t="inlineStr">
        <f aca="false">IF('Math Output by domain'!AE63&lt;&gt;"", 'Math Output by domain'!AE63, 'Math Output by domain'!AI63)</f>
        <is>
          <t/>
        </is>
      </c>
      <c r="FC59" s="84" t="inlineStr">
        <f aca="false">IF('Math Output by domain'!AF63&lt;&gt;"", 'Math Output by domain'!AF63, 'Math Output by domain'!AJ63)</f>
        <is>
          <t/>
        </is>
      </c>
      <c r="FD59" s="84" t="inlineStr">
        <f aca="false">IF('Math Output by domain'!AG63="", "", 'Math Output by domain'!AG63)</f>
        <is>
          <t/>
        </is>
      </c>
      <c r="FE59" s="84" t="inlineStr">
        <f aca="false">IF('Math Output by domain'!AK63="", "", 'Math Output by domain'!AK63)</f>
        <is>
          <t/>
        </is>
      </c>
      <c r="FF59" s="84" t="str">
        <f aca="false">IF('Math Output by domain'!AL63&lt;&gt;"",  'Math Output by domain'!AL63, 'Math Output by domain'!AQ63)</f>
        <v/>
      </c>
      <c r="FG59" s="84" t="inlineStr">
        <f aca="false">IF('Math Output by domain'!AM63="", "", 'Math Output by domain'!AM63)</f>
        <is>
          <t/>
        </is>
      </c>
      <c r="FH59" s="84" t="str">
        <f aca="false">IF('Math Output by domain'!AN63&lt;&gt;"",  'Math Output by domain'!AN63, 'Math Output by domain'!AP63)</f>
        <v/>
      </c>
      <c r="FI59" s="84" t="inlineStr">
        <f aca="false">IF('Math Output by domain'!AO63="", "", 'Math Output by domain'!AO63)</f>
        <is>
          <t/>
        </is>
      </c>
    </row>
    <row r="60" customFormat="false" ht="12.75" hidden="false" customHeight="false" outlineLevel="0" collapsed="false">
      <c r="A60" s="77" t="n">
        <f aca="false">'Cover Sheet'!A63</f>
        <v>59</v>
      </c>
      <c r="B60" s="77" t="inlineStr">
        <f aca="false">IF('Cover Sheet'!$AC$13="","",'Cover Sheet'!$AC$13)</f>
        <is>
          <t/>
        </is>
      </c>
      <c r="C60" s="77" t="str">
        <f aca="false">'Cover Sheet'!$AC$1</f>
        <v>Vivek Madinur</v>
      </c>
      <c r="D60" s="77" t="n">
        <f aca="false">'Cover Sheet'!$AE$1</f>
        <v>0</v>
      </c>
      <c r="E60" s="77" t="n">
        <f aca="false">'Cover Sheet'!$AG$1</f>
        <v>0</v>
      </c>
      <c r="F60" s="77" t="n">
        <f aca="false">'Cover Sheet'!$AI$1</f>
        <v>0</v>
      </c>
      <c r="G60" s="77" t="n">
        <f aca="false">'Cover Sheet'!$AK$1</f>
        <v>0</v>
      </c>
      <c r="H60" s="77" t="n">
        <f aca="false">'Cover Sheet'!$AC$3</f>
        <v>0</v>
      </c>
      <c r="I60" s="77" t="n">
        <f aca="false">'Cover Sheet'!$AE$3</f>
        <v>0</v>
      </c>
      <c r="J60" s="77" t="n">
        <f aca="false">'Cover Sheet'!$AG$3</f>
        <v>0</v>
      </c>
      <c r="K60" s="77" t="n">
        <f aca="false">'Cover Sheet'!$AI$3</f>
        <v>0</v>
      </c>
      <c r="L60" s="77" t="n">
        <f aca="false">'Cover Sheet'!$AK$3</f>
        <v>0</v>
      </c>
      <c r="M60" s="77" t="n">
        <f aca="false">'Cover Sheet'!$AC$2</f>
        <v>2014</v>
      </c>
      <c r="N60" s="77" t="n">
        <f aca="false">'Cover Sheet'!$AE$2</f>
        <v>0</v>
      </c>
      <c r="O60" s="77" t="n">
        <f aca="false">'Cover Sheet'!$AG$2</f>
        <v>0</v>
      </c>
      <c r="P60" s="77" t="n">
        <f aca="false">'Cover Sheet'!$AI$2</f>
        <v>0</v>
      </c>
      <c r="Q60" s="77" t="n">
        <f aca="false">'Cover Sheet'!$AK$2</f>
        <v>0</v>
      </c>
      <c r="R60" s="77" t="str">
        <f aca="false">'Cover Sheet'!$AC$5</f>
        <v>Spandana</v>
      </c>
      <c r="S60" s="77" t="str">
        <f aca="false">'Cover Sheet'!$AC$6</f>
        <v>3rd</v>
      </c>
      <c r="T60" s="77" t="str">
        <f aca="false">'Cover Sheet'!$AC$7</f>
        <v>2nd YOI</v>
      </c>
      <c r="U60" s="77" t="str">
        <f aca="false">'Cover Sheet'!$AC$8</f>
        <v>Government School - No Fees</v>
      </c>
      <c r="V60" s="77" t="n">
        <f aca="false">'Cover Sheet'!$AC$9</f>
        <v>0</v>
      </c>
      <c r="W60" s="77" t="inlineStr">
        <f aca="false">IF('Cover Sheet'!$AC$10="","",'Cover Sheet'!$AC$10)</f>
        <is>
          <t/>
        </is>
      </c>
      <c r="X60" s="78" t="inlineStr">
        <f aca="false">IF('Cover Sheet'!$Y63="","",'Cover Sheet'!$Y63)</f>
        <is>
          <t/>
        </is>
      </c>
      <c r="Y60" s="78" t="inlineStr">
        <f aca="false">IF('Cover Sheet'!$Z63="","",'Cover Sheet'!$Z63)</f>
        <is>
          <t/>
        </is>
      </c>
      <c r="Z60" s="77" t="n">
        <f aca="false">'Cover Sheet'!$AC$11</f>
        <v>0</v>
      </c>
      <c r="AA60" s="77" t="str">
        <f aca="false">IF('Cover Sheet'!$AC$12="", "", 'Cover Sheet'!$AC$12)</f>
        <v>Hyderabad</v>
      </c>
      <c r="AB60" s="77" t="inlineStr">
        <f aca="false">IF('Cover Sheet'!$AC$14="","",'Cover Sheet'!$AC$14)</f>
        <is>
          <t/>
        </is>
      </c>
      <c r="AC60" s="77" t="inlineStr">
        <f aca="false">IF('Cover Sheet'!$AC$15="","",'Cover Sheet'!$AC$15)</f>
        <is>
          <t/>
        </is>
      </c>
      <c r="AD60" s="77" t="inlineStr">
        <f aca="false">IF('Cover Sheet'!$AC$17="","",'Cover Sheet'!$AC$17)</f>
        <is>
          <t/>
        </is>
      </c>
      <c r="AE60" s="77" t="str">
        <f aca="false">IF('Cover Sheet'!$AC$4="","",'Cover Sheet'!$AC$4)</f>
        <v>vivek.madinur2014@teachforindia.org</v>
      </c>
      <c r="AF60" s="77" t="inlineStr">
        <f aca="false">IF('Cover Sheet'!$AC$20="","",'Cover Sheet'!$AC$20)</f>
        <is>
          <t/>
        </is>
      </c>
      <c r="AG60" s="77" t="str">
        <f aca="false">IF('Cover Sheet'!$AC$19="","",'Cover Sheet'!$AC$19)</f>
        <v>karthik.rapaka@teachforindia.org</v>
      </c>
      <c r="AH60" s="77" t="inlineStr">
        <f aca="false">IF('Cover Sheet'!B63="", "", 'English Scores- Leveled papers'!B65)</f>
        <is>
          <t/>
        </is>
      </c>
      <c r="AI60" s="77" t="inlineStr">
        <f aca="false">IF('Cover Sheet'!$B63="","",'Cover Sheet'!C63)</f>
        <is>
          <t/>
        </is>
      </c>
      <c r="AJ60" s="77" t="inlineStr">
        <f aca="false">IF('Cover Sheet'!$D63="","",'Cover Sheet'!D63)</f>
        <is>
          <t/>
        </is>
      </c>
      <c r="AK60" s="77" t="inlineStr">
        <f aca="false">IF('Cover Sheet'!E63="","",'Cover Sheet'!E63)</f>
        <is>
          <t/>
        </is>
      </c>
      <c r="AL60" s="77" t="inlineStr">
        <f aca="false">IF('Cover Sheet'!F63="","",'Cover Sheet'!F63)</f>
        <is>
          <t/>
        </is>
      </c>
      <c r="AM60" s="77" t="inlineStr">
        <f aca="false">IF('Cover Sheet'!G63="","",'Cover Sheet'!G63)</f>
        <is>
          <t/>
        </is>
      </c>
      <c r="AN60" s="77" t="inlineStr">
        <f aca="false">IF('Cover Sheet'!H63="","",'Cover Sheet'!H63)</f>
        <is>
          <t/>
        </is>
      </c>
      <c r="AO60" s="77" t="inlineStr">
        <f aca="false">IF('Cover Sheet'!I63="","",'Cover Sheet'!I63)</f>
        <is>
          <t/>
        </is>
      </c>
      <c r="AP60" s="77" t="inlineStr">
        <f aca="false">IF('Cover Sheet'!J63="","",'Cover Sheet'!J63)</f>
        <is>
          <t/>
        </is>
      </c>
      <c r="AQ60" s="77" t="inlineStr">
        <f aca="false">IF('Cover Sheet'!K63="","",'Cover Sheet'!K63)</f>
        <is>
          <t/>
        </is>
      </c>
      <c r="AR60" s="77" t="inlineStr">
        <f aca="false">IF('Cover Sheet'!L63="","",'Cover Sheet'!L63)</f>
        <is>
          <t/>
        </is>
      </c>
      <c r="AS60" s="77" t="inlineStr">
        <f aca="false">IF('Cover Sheet'!M63="","",'Cover Sheet'!M63)</f>
        <is>
          <t/>
        </is>
      </c>
      <c r="AT60" s="77" t="inlineStr">
        <f aca="false">IF('Cover Sheet'!N63="","",'Cover Sheet'!N63)</f>
        <is>
          <t/>
        </is>
      </c>
      <c r="AU60" s="77" t="inlineStr">
        <f aca="false">IF('Cover Sheet'!O63="","",'Cover Sheet'!O63)</f>
        <is>
          <t/>
        </is>
      </c>
      <c r="AV60" s="77" t="inlineStr">
        <f aca="false">IF('Cover Sheet'!P63="","",'Cover Sheet'!P63)</f>
        <is>
          <t/>
        </is>
      </c>
      <c r="AW60" s="77" t="inlineStr">
        <f aca="false">IF('Cover Sheet'!Q63="","",'Cover Sheet'!Q63)</f>
        <is>
          <t/>
        </is>
      </c>
      <c r="AX60" s="77" t="inlineStr">
        <f aca="false">IF('Cover Sheet'!R63="","",'Cover Sheet'!R63)</f>
        <is>
          <t/>
        </is>
      </c>
      <c r="AY60" s="77" t="inlineStr">
        <f aca="false">IF('Cover Sheet'!S63="","",'Cover Sheet'!S63)</f>
        <is>
          <t/>
        </is>
      </c>
      <c r="AZ60" s="79" t="inlineStr">
        <f aca="false">IF('Cover Sheet'!T63="","",'Cover Sheet'!T63)</f>
        <is>
          <t/>
        </is>
      </c>
      <c r="BA60" s="79" t="inlineStr">
        <f aca="false">IF('Cover Sheet'!U63="","",'Cover Sheet'!U63)</f>
        <is>
          <t/>
        </is>
      </c>
      <c r="BB60" s="79" t="inlineStr">
        <f aca="false">IF('Cover Sheet'!V63="","",'Cover Sheet'!V63)</f>
        <is>
          <t/>
        </is>
      </c>
      <c r="BC60" s="79" t="inlineStr">
        <f aca="false">IF('Cover Sheet'!W63="","",'Cover Sheet'!W63)</f>
        <is>
          <t/>
        </is>
      </c>
      <c r="BD60" s="79" t="inlineStr">
        <f aca="false">IF('Cover Sheet'!X63="","",'Cover Sheet'!X63)</f>
        <is>
          <t/>
        </is>
      </c>
      <c r="BE60" s="80" t="inlineStr">
        <f aca="false">'RC Mastery Check+Question type'!I63</f>
        <is>
          <t/>
        </is>
      </c>
      <c r="BF60" s="80" t="inlineStr">
        <f aca="false">'RC Mastery Check+Question type'!J63</f>
        <is>
          <t/>
        </is>
      </c>
      <c r="BG60" s="80" t="inlineStr">
        <f aca="false">'RC Mastery Check+Question type'!K63</f>
        <is>
          <t/>
        </is>
      </c>
      <c r="BH60" s="81" t="inlineStr">
        <f aca="false">IF('RC Mastery Check+Question type'!DR63="", "", 'RC Mastery Check+Question type'!DR63)</f>
        <is>
          <t/>
        </is>
      </c>
      <c r="BI60" s="81" t="inlineStr">
        <f aca="false">IF('RC Mastery Check+Question type'!EJ63="", "", 'RC Mastery Check+Question type'!EJ63)</f>
        <is>
          <t/>
        </is>
      </c>
      <c r="BJ60" s="81" t="inlineStr">
        <f aca="false">IF('RC Mastery Check+Question type'!EZ63="", "", 'RC Mastery Check+Question type'!EZ63)</f>
        <is>
          <t/>
        </is>
      </c>
      <c r="BK60" s="0" t="inlineStr">
        <f aca="false">'RF tracking'!C63</f>
        <is>
          <t/>
        </is>
      </c>
      <c r="BL60" s="0" t="inlineStr">
        <f aca="false">'RF tracking'!D63</f>
        <is>
          <t/>
        </is>
      </c>
      <c r="BM60" s="0" t="inlineStr">
        <f aca="false">'RF tracking'!X63</f>
        <is>
          <t/>
        </is>
      </c>
      <c r="BN60" s="0" t="inlineStr">
        <f aca="false">'RF tracking'!Y63</f>
        <is>
          <t/>
        </is>
      </c>
      <c r="BO60" s="82" t="inlineStr">
        <f aca="false">IF('RF tracking'!AQ63="", "", 'RF tracking'!AQ63)</f>
        <is>
          <t/>
        </is>
      </c>
      <c r="BP60" s="82" t="inlineStr">
        <f aca="false">'RC Mastery Check+Question type'!L63</f>
        <is>
          <t/>
        </is>
      </c>
      <c r="BQ60" s="82" t="inlineStr">
        <f aca="false">'RC Mastery Check+Question type'!M63</f>
        <is>
          <t/>
        </is>
      </c>
      <c r="BR60" s="82" t="inlineStr">
        <f aca="false">'RC Mastery Check+Question type'!N63</f>
        <is>
          <t/>
        </is>
      </c>
      <c r="BS60" s="82" t="inlineStr">
        <f aca="false">'RC Mastery Check+Question type'!O63</f>
        <is>
          <t/>
        </is>
      </c>
      <c r="BT60" s="82" t="inlineStr">
        <f aca="false">'RC Mastery Check+Question type'!P63</f>
        <is>
          <t/>
        </is>
      </c>
      <c r="BU60" s="82" t="inlineStr">
        <f aca="false">'RC Mastery Check+Question type'!Q63</f>
        <is>
          <t/>
        </is>
      </c>
      <c r="BV60" s="82" t="inlineStr">
        <f aca="false">'RC Mastery Check+Question type'!R63</f>
        <is>
          <t/>
        </is>
      </c>
      <c r="BW60" s="82" t="inlineStr">
        <f aca="false">'RC Mastery Check+Question type'!S63</f>
        <is>
          <t/>
        </is>
      </c>
      <c r="BX60" s="82" t="inlineStr">
        <f aca="false">'RC Mastery Check+Question type'!T63</f>
        <is>
          <t/>
        </is>
      </c>
      <c r="BY60" s="82" t="inlineStr">
        <f aca="false">'RC Mastery Check+Question type'!U63</f>
        <is>
          <t/>
        </is>
      </c>
      <c r="BZ60" s="82" t="inlineStr">
        <f aca="false">'RC Mastery Check+Question type'!V63</f>
        <is>
          <t/>
        </is>
      </c>
      <c r="CA60" s="82" t="inlineStr">
        <f aca="false">'RC Mastery Check+Question type'!W63</f>
        <is>
          <t/>
        </is>
      </c>
      <c r="CB60" s="82" t="inlineStr">
        <f aca="false">'RC Mastery Check+Question type'!X63</f>
        <is>
          <t/>
        </is>
      </c>
      <c r="CC60" s="83" t="str">
        <f aca="false">'RC Output Item+Section Type'!CC66</f>
        <v> </v>
      </c>
      <c r="CD60" s="83" t="str">
        <f aca="false">'RC Output Item+Section Type'!CD66</f>
        <v> </v>
      </c>
      <c r="CE60" s="83" t="str">
        <f aca="false">'RC Output Item+Section Type'!CE66</f>
        <v> </v>
      </c>
      <c r="CF60" s="83" t="str">
        <f aca="false">'RC Output Item+Section Type'!CF66</f>
        <v> </v>
      </c>
      <c r="CG60" s="83" t="str">
        <f aca="false">'RC Output Item+Section Type'!CG66</f>
        <v> </v>
      </c>
      <c r="CH60" s="83" t="str">
        <f aca="false">'RC Output Item+Section Type'!CH66</f>
        <v> </v>
      </c>
      <c r="CI60" s="83" t="str">
        <f aca="false">'RC Output Item+Section Type'!CI66</f>
        <v> </v>
      </c>
      <c r="CJ60" s="83" t="str">
        <f aca="false">'RC Output Item+Section Type'!CJ66</f>
        <v> </v>
      </c>
      <c r="CK60" s="83" t="str">
        <f aca="false">'RC Output Item+Section Type'!CK66</f>
        <v> </v>
      </c>
      <c r="CL60" s="83" t="str">
        <f aca="false">'RC Output Item+Section Type'!CL66</f>
        <v> </v>
      </c>
      <c r="CM60" s="83" t="str">
        <f aca="false">'RC Output Item+Section Type'!CM66</f>
        <v> </v>
      </c>
      <c r="CN60" s="83" t="str">
        <f aca="false">'RC Output Item+Section Type'!CN66</f>
        <v> </v>
      </c>
      <c r="CO60" s="0" t="inlineStr">
        <f aca="false">IF('S&amp;L'!B64="", "", 'S&amp;L'!B64)</f>
        <is>
          <t/>
        </is>
      </c>
      <c r="CP60" s="0" t="inlineStr">
        <f aca="false">IF('S&amp;L'!C64="", "", 'S&amp;L'!C64)</f>
        <is>
          <t/>
        </is>
      </c>
      <c r="CQ60" s="0" t="inlineStr">
        <f aca="false">IF('S&amp;L'!D64="", "", 'S&amp;L'!D64)</f>
        <is>
          <t/>
        </is>
      </c>
      <c r="CR60" s="0" t="inlineStr">
        <f aca="false">IF('S&amp;L'!E64="", "", 'S&amp;L'!E64)</f>
        <is>
          <t/>
        </is>
      </c>
      <c r="CS60" s="0" t="inlineStr">
        <f aca="false">IF('S&amp;L'!F64="", "", 'S&amp;L'!F64)</f>
        <is>
          <t/>
        </is>
      </c>
      <c r="CT60" s="0" t="inlineStr">
        <f aca="false">IF('S&amp;L'!H64="", "", 'S&amp;L'!H64)</f>
        <is>
          <t/>
        </is>
      </c>
      <c r="CU60" s="0" t="inlineStr">
        <f aca="false">IF('S&amp;L'!I64="", "", 'S&amp;L'!I64)</f>
        <is>
          <t/>
        </is>
      </c>
      <c r="CV60" s="0" t="inlineStr">
        <f aca="false">IF('S&amp;L'!J64="", "", 'S&amp;L'!J64)</f>
        <is>
          <t/>
        </is>
      </c>
      <c r="CW60" s="0" t="inlineStr">
        <f aca="false">IF('S&amp;L'!K64="", "", 'S&amp;L'!K64)</f>
        <is>
          <t/>
        </is>
      </c>
      <c r="CX60" s="0" t="inlineStr">
        <f aca="false">IF('S&amp;L'!L64="", "", 'S&amp;L'!L64)</f>
        <is>
          <t/>
        </is>
      </c>
      <c r="CY60" s="0" t="inlineStr">
        <f aca="false">IF('S&amp;L'!N64="", "", 'S&amp;L'!N64)</f>
        <is>
          <t/>
        </is>
      </c>
      <c r="CZ60" s="0" t="inlineStr">
        <f aca="false">IF('S&amp;L'!O64="", "", 'S&amp;L'!O64)</f>
        <is>
          <t/>
        </is>
      </c>
      <c r="DA60" s="0" t="inlineStr">
        <f aca="false">IF('S&amp;L'!P64="", "", 'S&amp;L'!P64)</f>
        <is>
          <t/>
        </is>
      </c>
      <c r="DB60" s="0" t="inlineStr">
        <f aca="false">IF('S&amp;L'!Q64="", "", 'S&amp;L'!Q64)</f>
        <is>
          <t/>
        </is>
      </c>
      <c r="DC60" s="0" t="inlineStr">
        <f aca="false">IF('S&amp;L'!R64="", "", 'S&amp;L'!R64)</f>
        <is>
          <t/>
        </is>
      </c>
      <c r="DD60" s="82" t="inlineStr">
        <f aca="false">IF('Math Scores'!E67="","",'Math Scores'!E67)</f>
        <is>
          <t/>
        </is>
      </c>
      <c r="DE60" s="84" t="inlineStr">
        <f aca="false">IF('Cover Sheet'!V63="","",'Cover Sheet'!V63)</f>
        <is>
          <t/>
        </is>
      </c>
      <c r="DF60" s="84" t="inlineStr">
        <f aca="false">IF('Math Scores'!IE67="", "", 'Math Scores'!IE67)</f>
        <is>
          <t/>
        </is>
      </c>
      <c r="DG60" s="0" t="inlineStr">
        <f aca="false">IF('Math by question type'!C64="", "", 'Math by question type'!C64)</f>
        <is>
          <t/>
        </is>
      </c>
      <c r="DH60" s="84" t="inlineStr">
        <f aca="false">IF('Math by question type'!D64="", "", 'Math by question type'!D64)</f>
        <is>
          <t/>
        </is>
      </c>
      <c r="DI60" s="84" t="inlineStr">
        <f aca="false">IF('Math by question type'!E64="", "", 'Math by question type'!E64)</f>
        <is>
          <t/>
        </is>
      </c>
      <c r="DJ60" s="84" t="inlineStr">
        <f aca="false">IF('Math by question type'!F64="", "", 'Math by question type'!F64)</f>
        <is>
          <t/>
        </is>
      </c>
      <c r="DK60" s="84" t="inlineStr">
        <f aca="false">IF('Math by question type'!G64="", "", 'Math by question type'!G64)</f>
        <is>
          <t/>
        </is>
      </c>
      <c r="DL60" s="84" t="inlineStr">
        <f aca="false">IF('Math by question type'!H64="", "", 'Math by question type'!H64)</f>
        <is>
          <t/>
        </is>
      </c>
      <c r="DM60" s="84" t="inlineStr">
        <f aca="false">IF('Math by question type'!I64="", "", 'Math by question type'!I64)</f>
        <is>
          <t/>
        </is>
      </c>
      <c r="DN60" s="84" t="inlineStr">
        <f aca="false">IF('Math by question type'!J64="", "", 'Math by question type'!J64)</f>
        <is>
          <t/>
        </is>
      </c>
      <c r="DO60" s="84" t="inlineStr">
        <f aca="false">IF('Math by question type'!K64="", "", 'Math by question type'!K64)</f>
        <is>
          <t/>
        </is>
      </c>
      <c r="DP60" s="84" t="inlineStr">
        <f aca="false">IF('Math by question type'!L64="", "", 'Math by question type'!L64)</f>
        <is>
          <t/>
        </is>
      </c>
      <c r="DQ60" s="84" t="inlineStr">
        <f aca="false">IF('Math by question type'!M64="", "", 'Math by question type'!M64)</f>
        <is>
          <t/>
        </is>
      </c>
      <c r="DR60" s="84" t="inlineStr">
        <f aca="false">IF('Math by question type'!N64="", "", 'Math by question type'!N64)</f>
        <is>
          <t/>
        </is>
      </c>
      <c r="DS60" s="84" t="inlineStr">
        <f aca="false">IF('Math by question type'!O64="", "", 'Math by question type'!O64)</f>
        <is>
          <t/>
        </is>
      </c>
      <c r="DT60" s="84" t="inlineStr">
        <f aca="false">IF('Math by question type'!P64="", "", 'Math by question type'!P64)</f>
        <is>
          <t/>
        </is>
      </c>
      <c r="DU60" s="84" t="inlineStr">
        <f aca="false">IF('Math by question type'!Q64="", "", 'Math by question type'!Q64)</f>
        <is>
          <t/>
        </is>
      </c>
      <c r="DV60" s="84" t="inlineStr">
        <f aca="false">IF('Math by question type'!R64&lt;&gt;"",'Math by question type'!R64,'Math by question type'!U64)</f>
        <is>
          <t/>
        </is>
      </c>
      <c r="DW60" s="84" t="inlineStr">
        <f aca="false">IF('Math by question type'!S64&lt;&gt;"",'Math by question type'!S64,'Math by question type'!V64)</f>
        <is>
          <t/>
        </is>
      </c>
      <c r="DX60" s="84" t="inlineStr">
        <f aca="false">IF('Math by question type'!T64&lt;&gt;"",'Math by question type'!T64,'Math by question type'!W64)</f>
        <is>
          <t/>
        </is>
      </c>
      <c r="DY60" s="84" t="inlineStr">
        <f aca="false">IF('Math by question type'!X64&lt;&gt;"",'Math by question type'!X64,'Math by question type'!AA64)</f>
        <is>
          <t/>
        </is>
      </c>
      <c r="DZ60" s="84" t="inlineStr">
        <f aca="false">IF('Math by question type'!Y64&lt;&gt;"",'Math by question type'!Y64,'Math by question type'!AB64)</f>
        <is>
          <t/>
        </is>
      </c>
      <c r="EA60" s="84" t="inlineStr">
        <f aca="false">IF('Math by question type'!Z64&lt;&gt;"",'Math by question type'!Z64,'Math by question type'!AC64)</f>
        <is>
          <t/>
        </is>
      </c>
      <c r="EB60" s="84" t="inlineStr">
        <f aca="false">IF('Math Output by domain'!E64="", "", 'Math Output by domain'!E64)</f>
        <is>
          <t/>
        </is>
      </c>
      <c r="EC60" s="84" t="inlineStr">
        <f aca="false">IF('Math Output by domain'!F64="", "", 'Math Output by domain'!F64)</f>
        <is>
          <t/>
        </is>
      </c>
      <c r="ED60" s="84" t="inlineStr">
        <f aca="false">IF('Math Output by domain'!G64="", "", 'Math Output by domain'!G64)</f>
        <is>
          <t/>
        </is>
      </c>
      <c r="EE60" s="84" t="inlineStr">
        <f aca="false">IF('Math Output by domain'!H64="", "", 'Math Output by domain'!H64)</f>
        <is>
          <t/>
        </is>
      </c>
      <c r="EF60" s="84" t="inlineStr">
        <f aca="false">IF('Math Output by domain'!I64="", "", 'Math Output by domain'!I64)</f>
        <is>
          <t/>
        </is>
      </c>
      <c r="EG60" s="84" t="inlineStr">
        <f aca="false">IF('Math Output by domain'!J64="", "", 'Math Output by domain'!J64)</f>
        <is>
          <t/>
        </is>
      </c>
      <c r="EH60" s="84" t="inlineStr">
        <f aca="false">IF('Math Output by domain'!K64="", "", 'Math Output by domain'!K64)</f>
        <is>
          <t/>
        </is>
      </c>
      <c r="EI60" s="84" t="inlineStr">
        <f aca="false">IF('Math Output by domain'!L64="", "", 'Math Output by domain'!L64)</f>
        <is>
          <t/>
        </is>
      </c>
      <c r="EJ60" s="84" t="inlineStr">
        <f aca="false">IF('Math Output by domain'!M64="", "", 'Math Output by domain'!M64)</f>
        <is>
          <t/>
        </is>
      </c>
      <c r="EK60" s="84" t="inlineStr">
        <f aca="false">IF('Math Output by domain'!N64="", "", 'Math Output by domain'!N64)</f>
        <is>
          <t/>
        </is>
      </c>
      <c r="EL60" s="84" t="inlineStr">
        <f aca="false">IF('Math Output by domain'!O64="", "", 'Math Output by domain'!O64)</f>
        <is>
          <t/>
        </is>
      </c>
      <c r="EM60" s="84" t="inlineStr">
        <f aca="false">IF('Math Output by domain'!P64="", "", 'Math Output by domain'!P64)</f>
        <is>
          <t/>
        </is>
      </c>
      <c r="EN60" s="84" t="inlineStr">
        <f aca="false">IF('Math Output by domain'!Q64="", "", 'Math Output by domain'!Q64)</f>
        <is>
          <t/>
        </is>
      </c>
      <c r="EO60" s="84" t="inlineStr">
        <f aca="false">IF('Math Output by domain'!R64="", "", 'Math Output by domain'!R64)</f>
        <is>
          <t/>
        </is>
      </c>
      <c r="EP60" s="84" t="inlineStr">
        <f aca="false">IF('Math Output by domain'!S64="", "", 'Math Output by domain'!S64)</f>
        <is>
          <t/>
        </is>
      </c>
      <c r="EQ60" s="84" t="inlineStr">
        <f aca="false">IF('Math Output by domain'!T64="", "", 'Math Output by domain'!T64)</f>
        <is>
          <t/>
        </is>
      </c>
      <c r="ER60" s="84" t="inlineStr">
        <f aca="false">IF('Math Output by domain'!U64="", "", 'Math Output by domain'!U64)</f>
        <is>
          <t/>
        </is>
      </c>
      <c r="ES60" s="84" t="inlineStr">
        <f aca="false">IF('Math Output by domain'!V64="", "", 'Math Output by domain'!V64)</f>
        <is>
          <t/>
        </is>
      </c>
      <c r="ET60" s="84" t="inlineStr">
        <f aca="false">IF('Math Output by domain'!W64="", "", 'Math Output by domain'!W64)</f>
        <is>
          <t/>
        </is>
      </c>
      <c r="EU60" s="84" t="inlineStr">
        <f aca="false">IF('Math Output by domain'!X64="", "", 'Math Output by domain'!X64)</f>
        <is>
          <t/>
        </is>
      </c>
      <c r="EV60" s="84" t="inlineStr">
        <f aca="false">IF('Math Output by domain'!Y64="", "", 'Math Output by domain'!Y64)</f>
        <is>
          <t/>
        </is>
      </c>
      <c r="EW60" s="84" t="inlineStr">
        <f aca="false">IF('Math Output by domain'!Z64="", "", 'Math Output by domain'!Z64)</f>
        <is>
          <t/>
        </is>
      </c>
      <c r="EX60" s="84" t="inlineStr">
        <f aca="false">IF('Math Output by domain'!AA64="", "", 'Math Output by domain'!AA64)</f>
        <is>
          <t/>
        </is>
      </c>
      <c r="EY60" s="84" t="inlineStr">
        <f aca="false">IF('Math Output by domain'!AB64="", "", 'Math Output by domain'!AB64)</f>
        <is>
          <t/>
        </is>
      </c>
      <c r="EZ60" s="84" t="inlineStr">
        <f aca="false">IF('Math Output by domain'!AC64="", "", 'Math Output by domain'!AC64)</f>
        <is>
          <t/>
        </is>
      </c>
      <c r="FA60" s="84" t="inlineStr">
        <f aca="false">IF('Math Output by domain'!AD64&lt;&gt;"", 'Math Output by domain'!AD64, 'Math Output by domain'!AH64)</f>
        <is>
          <t/>
        </is>
      </c>
      <c r="FB60" s="84" t="inlineStr">
        <f aca="false">IF('Math Output by domain'!AE64&lt;&gt;"", 'Math Output by domain'!AE64, 'Math Output by domain'!AI64)</f>
        <is>
          <t/>
        </is>
      </c>
      <c r="FC60" s="84" t="inlineStr">
        <f aca="false">IF('Math Output by domain'!AF64&lt;&gt;"", 'Math Output by domain'!AF64, 'Math Output by domain'!AJ64)</f>
        <is>
          <t/>
        </is>
      </c>
      <c r="FD60" s="84" t="inlineStr">
        <f aca="false">IF('Math Output by domain'!AG64="", "", 'Math Output by domain'!AG64)</f>
        <is>
          <t/>
        </is>
      </c>
      <c r="FE60" s="84" t="inlineStr">
        <f aca="false">IF('Math Output by domain'!AK64="", "", 'Math Output by domain'!AK64)</f>
        <is>
          <t/>
        </is>
      </c>
      <c r="FF60" s="84" t="str">
        <f aca="false">IF('Math Output by domain'!AL64&lt;&gt;"",  'Math Output by domain'!AL64, 'Math Output by domain'!AQ64)</f>
        <v/>
      </c>
      <c r="FG60" s="84" t="inlineStr">
        <f aca="false">IF('Math Output by domain'!AM64="", "", 'Math Output by domain'!AM64)</f>
        <is>
          <t/>
        </is>
      </c>
      <c r="FH60" s="84" t="str">
        <f aca="false">IF('Math Output by domain'!AN64&lt;&gt;"",  'Math Output by domain'!AN64, 'Math Output by domain'!AP64)</f>
        <v/>
      </c>
      <c r="FI60" s="84" t="inlineStr">
        <f aca="false">IF('Math Output by domain'!AO64="", "", 'Math Output by domain'!AO64)</f>
        <is>
          <t/>
        </is>
      </c>
    </row>
    <row r="61" customFormat="false" ht="12.75" hidden="false" customHeight="false" outlineLevel="0" collapsed="false">
      <c r="A61" s="77" t="n">
        <f aca="false">'Cover Sheet'!A64</f>
        <v>60</v>
      </c>
      <c r="B61" s="77" t="inlineStr">
        <f aca="false">IF('Cover Sheet'!$AC$13="","",'Cover Sheet'!$AC$13)</f>
        <is>
          <t/>
        </is>
      </c>
      <c r="C61" s="77" t="str">
        <f aca="false">'Cover Sheet'!$AC$1</f>
        <v>Vivek Madinur</v>
      </c>
      <c r="D61" s="77" t="n">
        <f aca="false">'Cover Sheet'!$AE$1</f>
        <v>0</v>
      </c>
      <c r="E61" s="77" t="n">
        <f aca="false">'Cover Sheet'!$AG$1</f>
        <v>0</v>
      </c>
      <c r="F61" s="77" t="n">
        <f aca="false">'Cover Sheet'!$AI$1</f>
        <v>0</v>
      </c>
      <c r="G61" s="77" t="n">
        <f aca="false">'Cover Sheet'!$AK$1</f>
        <v>0</v>
      </c>
      <c r="H61" s="77" t="n">
        <f aca="false">'Cover Sheet'!$AC$3</f>
        <v>0</v>
      </c>
      <c r="I61" s="77" t="n">
        <f aca="false">'Cover Sheet'!$AE$3</f>
        <v>0</v>
      </c>
      <c r="J61" s="77" t="n">
        <f aca="false">'Cover Sheet'!$AG$3</f>
        <v>0</v>
      </c>
      <c r="K61" s="77" t="n">
        <f aca="false">'Cover Sheet'!$AI$3</f>
        <v>0</v>
      </c>
      <c r="L61" s="77" t="n">
        <f aca="false">'Cover Sheet'!$AK$3</f>
        <v>0</v>
      </c>
      <c r="M61" s="77" t="n">
        <f aca="false">'Cover Sheet'!$AC$2</f>
        <v>2014</v>
      </c>
      <c r="N61" s="77" t="n">
        <f aca="false">'Cover Sheet'!$AE$2</f>
        <v>0</v>
      </c>
      <c r="O61" s="77" t="n">
        <f aca="false">'Cover Sheet'!$AG$2</f>
        <v>0</v>
      </c>
      <c r="P61" s="77" t="n">
        <f aca="false">'Cover Sheet'!$AI$2</f>
        <v>0</v>
      </c>
      <c r="Q61" s="77" t="n">
        <f aca="false">'Cover Sheet'!$AK$2</f>
        <v>0</v>
      </c>
      <c r="R61" s="77" t="str">
        <f aca="false">'Cover Sheet'!$AC$5</f>
        <v>Spandana</v>
      </c>
      <c r="S61" s="77" t="str">
        <f aca="false">'Cover Sheet'!$AC$6</f>
        <v>3rd</v>
      </c>
      <c r="T61" s="77" t="str">
        <f aca="false">'Cover Sheet'!$AC$7</f>
        <v>2nd YOI</v>
      </c>
      <c r="U61" s="77" t="str">
        <f aca="false">'Cover Sheet'!$AC$8</f>
        <v>Government School - No Fees</v>
      </c>
      <c r="V61" s="77" t="n">
        <f aca="false">'Cover Sheet'!$AC$9</f>
        <v>0</v>
      </c>
      <c r="W61" s="77" t="inlineStr">
        <f aca="false">IF('Cover Sheet'!$AC$10="","",'Cover Sheet'!$AC$10)</f>
        <is>
          <t/>
        </is>
      </c>
      <c r="X61" s="78" t="inlineStr">
        <f aca="false">IF('Cover Sheet'!$Y64="","",'Cover Sheet'!$Y64)</f>
        <is>
          <t/>
        </is>
      </c>
      <c r="Y61" s="78" t="inlineStr">
        <f aca="false">IF('Cover Sheet'!$Z64="","",'Cover Sheet'!$Z64)</f>
        <is>
          <t/>
        </is>
      </c>
      <c r="Z61" s="77" t="n">
        <f aca="false">'Cover Sheet'!$AC$11</f>
        <v>0</v>
      </c>
      <c r="AA61" s="77" t="str">
        <f aca="false">IF('Cover Sheet'!$AC$12="", "", 'Cover Sheet'!$AC$12)</f>
        <v>Hyderabad</v>
      </c>
      <c r="AB61" s="77" t="inlineStr">
        <f aca="false">IF('Cover Sheet'!$AC$14="","",'Cover Sheet'!$AC$14)</f>
        <is>
          <t/>
        </is>
      </c>
      <c r="AC61" s="77" t="inlineStr">
        <f aca="false">IF('Cover Sheet'!$AC$15="","",'Cover Sheet'!$AC$15)</f>
        <is>
          <t/>
        </is>
      </c>
      <c r="AD61" s="77" t="inlineStr">
        <f aca="false">IF('Cover Sheet'!$AC$17="","",'Cover Sheet'!$AC$17)</f>
        <is>
          <t/>
        </is>
      </c>
      <c r="AE61" s="77" t="str">
        <f aca="false">IF('Cover Sheet'!$AC$4="","",'Cover Sheet'!$AC$4)</f>
        <v>vivek.madinur2014@teachforindia.org</v>
      </c>
      <c r="AF61" s="77" t="inlineStr">
        <f aca="false">IF('Cover Sheet'!$AC$20="","",'Cover Sheet'!$AC$20)</f>
        <is>
          <t/>
        </is>
      </c>
      <c r="AG61" s="77" t="str">
        <f aca="false">IF('Cover Sheet'!$AC$19="","",'Cover Sheet'!$AC$19)</f>
        <v>karthik.rapaka@teachforindia.org</v>
      </c>
      <c r="AH61" s="77" t="inlineStr">
        <f aca="false">IF('Cover Sheet'!B64="", "", 'English Scores- Leveled papers'!B66)</f>
        <is>
          <t/>
        </is>
      </c>
      <c r="AI61" s="77" t="inlineStr">
        <f aca="false">IF('Cover Sheet'!$B64="","",'Cover Sheet'!C64)</f>
        <is>
          <t/>
        </is>
      </c>
      <c r="AJ61" s="77" t="inlineStr">
        <f aca="false">IF('Cover Sheet'!$D64="","",'Cover Sheet'!D64)</f>
        <is>
          <t/>
        </is>
      </c>
      <c r="AK61" s="77" t="inlineStr">
        <f aca="false">IF('Cover Sheet'!E64="","",'Cover Sheet'!E64)</f>
        <is>
          <t/>
        </is>
      </c>
      <c r="AL61" s="77" t="inlineStr">
        <f aca="false">IF('Cover Sheet'!F64="","",'Cover Sheet'!F64)</f>
        <is>
          <t/>
        </is>
      </c>
      <c r="AM61" s="77" t="inlineStr">
        <f aca="false">IF('Cover Sheet'!G64="","",'Cover Sheet'!G64)</f>
        <is>
          <t/>
        </is>
      </c>
      <c r="AN61" s="77" t="inlineStr">
        <f aca="false">IF('Cover Sheet'!H64="","",'Cover Sheet'!H64)</f>
        <is>
          <t/>
        </is>
      </c>
      <c r="AO61" s="77" t="inlineStr">
        <f aca="false">IF('Cover Sheet'!I64="","",'Cover Sheet'!I64)</f>
        <is>
          <t/>
        </is>
      </c>
      <c r="AP61" s="77" t="inlineStr">
        <f aca="false">IF('Cover Sheet'!J64="","",'Cover Sheet'!J64)</f>
        <is>
          <t/>
        </is>
      </c>
      <c r="AQ61" s="77" t="inlineStr">
        <f aca="false">IF('Cover Sheet'!K64="","",'Cover Sheet'!K64)</f>
        <is>
          <t/>
        </is>
      </c>
      <c r="AR61" s="77" t="inlineStr">
        <f aca="false">IF('Cover Sheet'!L64="","",'Cover Sheet'!L64)</f>
        <is>
          <t/>
        </is>
      </c>
      <c r="AS61" s="77" t="inlineStr">
        <f aca="false">IF('Cover Sheet'!M64="","",'Cover Sheet'!M64)</f>
        <is>
          <t/>
        </is>
      </c>
      <c r="AT61" s="77" t="inlineStr">
        <f aca="false">IF('Cover Sheet'!N64="","",'Cover Sheet'!N64)</f>
        <is>
          <t/>
        </is>
      </c>
      <c r="AU61" s="77" t="inlineStr">
        <f aca="false">IF('Cover Sheet'!O64="","",'Cover Sheet'!O64)</f>
        <is>
          <t/>
        </is>
      </c>
      <c r="AV61" s="77" t="inlineStr">
        <f aca="false">IF('Cover Sheet'!P64="","",'Cover Sheet'!P64)</f>
        <is>
          <t/>
        </is>
      </c>
      <c r="AW61" s="77" t="inlineStr">
        <f aca="false">IF('Cover Sheet'!Q64="","",'Cover Sheet'!Q64)</f>
        <is>
          <t/>
        </is>
      </c>
      <c r="AX61" s="77" t="inlineStr">
        <f aca="false">IF('Cover Sheet'!R64="","",'Cover Sheet'!R64)</f>
        <is>
          <t/>
        </is>
      </c>
      <c r="AY61" s="77" t="inlineStr">
        <f aca="false">IF('Cover Sheet'!S64="","",'Cover Sheet'!S64)</f>
        <is>
          <t/>
        </is>
      </c>
      <c r="AZ61" s="79" t="inlineStr">
        <f aca="false">IF('Cover Sheet'!T64="","",'Cover Sheet'!T64)</f>
        <is>
          <t/>
        </is>
      </c>
      <c r="BA61" s="79" t="inlineStr">
        <f aca="false">IF('Cover Sheet'!U64="","",'Cover Sheet'!U64)</f>
        <is>
          <t/>
        </is>
      </c>
      <c r="BB61" s="79" t="inlineStr">
        <f aca="false">IF('Cover Sheet'!V64="","",'Cover Sheet'!V64)</f>
        <is>
          <t/>
        </is>
      </c>
      <c r="BC61" s="79" t="inlineStr">
        <f aca="false">IF('Cover Sheet'!W64="","",'Cover Sheet'!W64)</f>
        <is>
          <t/>
        </is>
      </c>
      <c r="BD61" s="79" t="inlineStr">
        <f aca="false">IF('Cover Sheet'!X64="","",'Cover Sheet'!X64)</f>
        <is>
          <t/>
        </is>
      </c>
      <c r="BE61" s="80" t="inlineStr">
        <f aca="false">'RC Mastery Check+Question type'!I64</f>
        <is>
          <t/>
        </is>
      </c>
      <c r="BF61" s="80" t="inlineStr">
        <f aca="false">'RC Mastery Check+Question type'!J64</f>
        <is>
          <t/>
        </is>
      </c>
      <c r="BG61" s="80" t="inlineStr">
        <f aca="false">'RC Mastery Check+Question type'!K64</f>
        <is>
          <t/>
        </is>
      </c>
      <c r="BH61" s="81" t="inlineStr">
        <f aca="false">IF('RC Mastery Check+Question type'!DR64="", "", 'RC Mastery Check+Question type'!DR64)</f>
        <is>
          <t/>
        </is>
      </c>
      <c r="BI61" s="81" t="inlineStr">
        <f aca="false">IF('RC Mastery Check+Question type'!EJ64="", "", 'RC Mastery Check+Question type'!EJ64)</f>
        <is>
          <t/>
        </is>
      </c>
      <c r="BJ61" s="81" t="inlineStr">
        <f aca="false">IF('RC Mastery Check+Question type'!EZ64="", "", 'RC Mastery Check+Question type'!EZ64)</f>
        <is>
          <t/>
        </is>
      </c>
      <c r="BK61" s="0" t="inlineStr">
        <f aca="false">'RF tracking'!C64</f>
        <is>
          <t/>
        </is>
      </c>
      <c r="BL61" s="0" t="inlineStr">
        <f aca="false">'RF tracking'!D64</f>
        <is>
          <t/>
        </is>
      </c>
      <c r="BM61" s="0" t="inlineStr">
        <f aca="false">'RF tracking'!X64</f>
        <is>
          <t/>
        </is>
      </c>
      <c r="BN61" s="0" t="inlineStr">
        <f aca="false">'RF tracking'!Y64</f>
        <is>
          <t/>
        </is>
      </c>
      <c r="BO61" s="82" t="inlineStr">
        <f aca="false">IF('RF tracking'!AQ64="", "", 'RF tracking'!AQ64)</f>
        <is>
          <t/>
        </is>
      </c>
      <c r="BP61" s="82" t="inlineStr">
        <f aca="false">'RC Mastery Check+Question type'!L64</f>
        <is>
          <t/>
        </is>
      </c>
      <c r="BQ61" s="82" t="inlineStr">
        <f aca="false">'RC Mastery Check+Question type'!M64</f>
        <is>
          <t/>
        </is>
      </c>
      <c r="BR61" s="82" t="inlineStr">
        <f aca="false">'RC Mastery Check+Question type'!N64</f>
        <is>
          <t/>
        </is>
      </c>
      <c r="BS61" s="82" t="inlineStr">
        <f aca="false">'RC Mastery Check+Question type'!O64</f>
        <is>
          <t/>
        </is>
      </c>
      <c r="BT61" s="82" t="inlineStr">
        <f aca="false">'RC Mastery Check+Question type'!P64</f>
        <is>
          <t/>
        </is>
      </c>
      <c r="BU61" s="82" t="inlineStr">
        <f aca="false">'RC Mastery Check+Question type'!Q64</f>
        <is>
          <t/>
        </is>
      </c>
      <c r="BV61" s="82" t="inlineStr">
        <f aca="false">'RC Mastery Check+Question type'!R64</f>
        <is>
          <t/>
        </is>
      </c>
      <c r="BW61" s="82" t="inlineStr">
        <f aca="false">'RC Mastery Check+Question type'!S64</f>
        <is>
          <t/>
        </is>
      </c>
      <c r="BX61" s="82" t="inlineStr">
        <f aca="false">'RC Mastery Check+Question type'!T64</f>
        <is>
          <t/>
        </is>
      </c>
      <c r="BY61" s="82" t="inlineStr">
        <f aca="false">'RC Mastery Check+Question type'!U64</f>
        <is>
          <t/>
        </is>
      </c>
      <c r="BZ61" s="82" t="inlineStr">
        <f aca="false">'RC Mastery Check+Question type'!V64</f>
        <is>
          <t/>
        </is>
      </c>
      <c r="CA61" s="82" t="inlineStr">
        <f aca="false">'RC Mastery Check+Question type'!W64</f>
        <is>
          <t/>
        </is>
      </c>
      <c r="CB61" s="82" t="inlineStr">
        <f aca="false">'RC Mastery Check+Question type'!X64</f>
        <is>
          <t/>
        </is>
      </c>
      <c r="CC61" s="83" t="str">
        <f aca="false">'RC Output Item+Section Type'!CC67</f>
        <v> </v>
      </c>
      <c r="CD61" s="83" t="str">
        <f aca="false">'RC Output Item+Section Type'!CD67</f>
        <v> </v>
      </c>
      <c r="CE61" s="83" t="str">
        <f aca="false">'RC Output Item+Section Type'!CE67</f>
        <v> </v>
      </c>
      <c r="CF61" s="83" t="str">
        <f aca="false">'RC Output Item+Section Type'!CF67</f>
        <v> </v>
      </c>
      <c r="CG61" s="83" t="str">
        <f aca="false">'RC Output Item+Section Type'!CG67</f>
        <v> </v>
      </c>
      <c r="CH61" s="83" t="str">
        <f aca="false">'RC Output Item+Section Type'!CH67</f>
        <v> </v>
      </c>
      <c r="CI61" s="83" t="str">
        <f aca="false">'RC Output Item+Section Type'!CI67</f>
        <v> </v>
      </c>
      <c r="CJ61" s="83" t="str">
        <f aca="false">'RC Output Item+Section Type'!CJ67</f>
        <v> </v>
      </c>
      <c r="CK61" s="83" t="str">
        <f aca="false">'RC Output Item+Section Type'!CK67</f>
        <v> </v>
      </c>
      <c r="CL61" s="83" t="str">
        <f aca="false">'RC Output Item+Section Type'!CL67</f>
        <v> </v>
      </c>
      <c r="CM61" s="83" t="str">
        <f aca="false">'RC Output Item+Section Type'!CM67</f>
        <v> </v>
      </c>
      <c r="CN61" s="83" t="str">
        <f aca="false">'RC Output Item+Section Type'!CN67</f>
        <v> </v>
      </c>
      <c r="CO61" s="0" t="inlineStr">
        <f aca="false">IF('S&amp;L'!B65="", "", 'S&amp;L'!B65)</f>
        <is>
          <t/>
        </is>
      </c>
      <c r="CP61" s="0" t="inlineStr">
        <f aca="false">IF('S&amp;L'!C65="", "", 'S&amp;L'!C65)</f>
        <is>
          <t/>
        </is>
      </c>
      <c r="CQ61" s="0" t="inlineStr">
        <f aca="false">IF('S&amp;L'!D65="", "", 'S&amp;L'!D65)</f>
        <is>
          <t/>
        </is>
      </c>
      <c r="CR61" s="0" t="inlineStr">
        <f aca="false">IF('S&amp;L'!E65="", "", 'S&amp;L'!E65)</f>
        <is>
          <t/>
        </is>
      </c>
      <c r="CS61" s="0" t="inlineStr">
        <f aca="false">IF('S&amp;L'!F65="", "", 'S&amp;L'!F65)</f>
        <is>
          <t/>
        </is>
      </c>
      <c r="CT61" s="0" t="inlineStr">
        <f aca="false">IF('S&amp;L'!H65="", "", 'S&amp;L'!H65)</f>
        <is>
          <t/>
        </is>
      </c>
      <c r="CU61" s="0" t="inlineStr">
        <f aca="false">IF('S&amp;L'!I65="", "", 'S&amp;L'!I65)</f>
        <is>
          <t/>
        </is>
      </c>
      <c r="CV61" s="0" t="inlineStr">
        <f aca="false">IF('S&amp;L'!J65="", "", 'S&amp;L'!J65)</f>
        <is>
          <t/>
        </is>
      </c>
      <c r="CW61" s="0" t="inlineStr">
        <f aca="false">IF('S&amp;L'!K65="", "", 'S&amp;L'!K65)</f>
        <is>
          <t/>
        </is>
      </c>
      <c r="CX61" s="0" t="inlineStr">
        <f aca="false">IF('S&amp;L'!L65="", "", 'S&amp;L'!L65)</f>
        <is>
          <t/>
        </is>
      </c>
      <c r="CY61" s="0" t="inlineStr">
        <f aca="false">IF('S&amp;L'!N65="", "", 'S&amp;L'!N65)</f>
        <is>
          <t/>
        </is>
      </c>
      <c r="CZ61" s="0" t="inlineStr">
        <f aca="false">IF('S&amp;L'!O65="", "", 'S&amp;L'!O65)</f>
        <is>
          <t/>
        </is>
      </c>
      <c r="DA61" s="0" t="inlineStr">
        <f aca="false">IF('S&amp;L'!P65="", "", 'S&amp;L'!P65)</f>
        <is>
          <t/>
        </is>
      </c>
      <c r="DB61" s="0" t="inlineStr">
        <f aca="false">IF('S&amp;L'!Q65="", "", 'S&amp;L'!Q65)</f>
        <is>
          <t/>
        </is>
      </c>
      <c r="DC61" s="0" t="inlineStr">
        <f aca="false">IF('S&amp;L'!R65="", "", 'S&amp;L'!R65)</f>
        <is>
          <t/>
        </is>
      </c>
      <c r="DD61" s="82" t="inlineStr">
        <f aca="false">IF('Math Scores'!E68="","",'Math Scores'!E68)</f>
        <is>
          <t/>
        </is>
      </c>
      <c r="DE61" s="84" t="inlineStr">
        <f aca="false">IF('Cover Sheet'!V64="","",'Cover Sheet'!V64)</f>
        <is>
          <t/>
        </is>
      </c>
      <c r="DF61" s="84" t="inlineStr">
        <f aca="false">IF('Math Scores'!IE68="", "", 'Math Scores'!IE68)</f>
        <is>
          <t/>
        </is>
      </c>
      <c r="DG61" s="0" t="inlineStr">
        <f aca="false">IF('Math by question type'!C65="", "", 'Math by question type'!C65)</f>
        <is>
          <t/>
        </is>
      </c>
      <c r="DH61" s="84" t="inlineStr">
        <f aca="false">IF('Math by question type'!D65="", "", 'Math by question type'!D65)</f>
        <is>
          <t/>
        </is>
      </c>
      <c r="DI61" s="84" t="inlineStr">
        <f aca="false">IF('Math by question type'!E65="", "", 'Math by question type'!E65)</f>
        <is>
          <t/>
        </is>
      </c>
      <c r="DJ61" s="84" t="inlineStr">
        <f aca="false">IF('Math by question type'!F65="", "", 'Math by question type'!F65)</f>
        <is>
          <t/>
        </is>
      </c>
      <c r="DK61" s="84" t="inlineStr">
        <f aca="false">IF('Math by question type'!G65="", "", 'Math by question type'!G65)</f>
        <is>
          <t/>
        </is>
      </c>
      <c r="DL61" s="84" t="inlineStr">
        <f aca="false">IF('Math by question type'!H65="", "", 'Math by question type'!H65)</f>
        <is>
          <t/>
        </is>
      </c>
      <c r="DM61" s="84" t="inlineStr">
        <f aca="false">IF('Math by question type'!I65="", "", 'Math by question type'!I65)</f>
        <is>
          <t/>
        </is>
      </c>
      <c r="DN61" s="84" t="inlineStr">
        <f aca="false">IF('Math by question type'!J65="", "", 'Math by question type'!J65)</f>
        <is>
          <t/>
        </is>
      </c>
      <c r="DO61" s="84" t="inlineStr">
        <f aca="false">IF('Math by question type'!K65="", "", 'Math by question type'!K65)</f>
        <is>
          <t/>
        </is>
      </c>
      <c r="DP61" s="84" t="inlineStr">
        <f aca="false">IF('Math by question type'!L65="", "", 'Math by question type'!L65)</f>
        <is>
          <t/>
        </is>
      </c>
      <c r="DQ61" s="84" t="inlineStr">
        <f aca="false">IF('Math by question type'!M65="", "", 'Math by question type'!M65)</f>
        <is>
          <t/>
        </is>
      </c>
      <c r="DR61" s="84" t="inlineStr">
        <f aca="false">IF('Math by question type'!N65="", "", 'Math by question type'!N65)</f>
        <is>
          <t/>
        </is>
      </c>
      <c r="DS61" s="84" t="inlineStr">
        <f aca="false">IF('Math by question type'!O65="", "", 'Math by question type'!O65)</f>
        <is>
          <t/>
        </is>
      </c>
      <c r="DT61" s="84" t="inlineStr">
        <f aca="false">IF('Math by question type'!P65="", "", 'Math by question type'!P65)</f>
        <is>
          <t/>
        </is>
      </c>
      <c r="DU61" s="84" t="inlineStr">
        <f aca="false">IF('Math by question type'!Q65="", "", 'Math by question type'!Q65)</f>
        <is>
          <t/>
        </is>
      </c>
      <c r="DV61" s="84" t="inlineStr">
        <f aca="false">IF('Math by question type'!R65&lt;&gt;"",'Math by question type'!R65,'Math by question type'!U65)</f>
        <is>
          <t/>
        </is>
      </c>
      <c r="DW61" s="84" t="inlineStr">
        <f aca="false">IF('Math by question type'!S65&lt;&gt;"",'Math by question type'!S65,'Math by question type'!V65)</f>
        <is>
          <t/>
        </is>
      </c>
      <c r="DX61" s="84" t="inlineStr">
        <f aca="false">IF('Math by question type'!T65&lt;&gt;"",'Math by question type'!T65,'Math by question type'!W65)</f>
        <is>
          <t/>
        </is>
      </c>
      <c r="DY61" s="84" t="inlineStr">
        <f aca="false">IF('Math by question type'!X65&lt;&gt;"",'Math by question type'!X65,'Math by question type'!AA65)</f>
        <is>
          <t/>
        </is>
      </c>
      <c r="DZ61" s="84" t="inlineStr">
        <f aca="false">IF('Math by question type'!Y65&lt;&gt;"",'Math by question type'!Y65,'Math by question type'!AB65)</f>
        <is>
          <t/>
        </is>
      </c>
      <c r="EA61" s="84" t="inlineStr">
        <f aca="false">IF('Math by question type'!Z65&lt;&gt;"",'Math by question type'!Z65,'Math by question type'!AC65)</f>
        <is>
          <t/>
        </is>
      </c>
      <c r="EB61" s="84" t="inlineStr">
        <f aca="false">IF('Math Output by domain'!E65="", "", 'Math Output by domain'!E65)</f>
        <is>
          <t/>
        </is>
      </c>
      <c r="EC61" s="84" t="inlineStr">
        <f aca="false">IF('Math Output by domain'!F65="", "", 'Math Output by domain'!F65)</f>
        <is>
          <t/>
        </is>
      </c>
      <c r="ED61" s="84" t="inlineStr">
        <f aca="false">IF('Math Output by domain'!G65="", "", 'Math Output by domain'!G65)</f>
        <is>
          <t/>
        </is>
      </c>
      <c r="EE61" s="84" t="inlineStr">
        <f aca="false">IF('Math Output by domain'!H65="", "", 'Math Output by domain'!H65)</f>
        <is>
          <t/>
        </is>
      </c>
      <c r="EF61" s="84" t="inlineStr">
        <f aca="false">IF('Math Output by domain'!I65="", "", 'Math Output by domain'!I65)</f>
        <is>
          <t/>
        </is>
      </c>
      <c r="EG61" s="84" t="inlineStr">
        <f aca="false">IF('Math Output by domain'!J65="", "", 'Math Output by domain'!J65)</f>
        <is>
          <t/>
        </is>
      </c>
      <c r="EH61" s="84" t="inlineStr">
        <f aca="false">IF('Math Output by domain'!K65="", "", 'Math Output by domain'!K65)</f>
        <is>
          <t/>
        </is>
      </c>
      <c r="EI61" s="84" t="inlineStr">
        <f aca="false">IF('Math Output by domain'!L65="", "", 'Math Output by domain'!L65)</f>
        <is>
          <t/>
        </is>
      </c>
      <c r="EJ61" s="84" t="inlineStr">
        <f aca="false">IF('Math Output by domain'!M65="", "", 'Math Output by domain'!M65)</f>
        <is>
          <t/>
        </is>
      </c>
      <c r="EK61" s="84" t="inlineStr">
        <f aca="false">IF('Math Output by domain'!N65="", "", 'Math Output by domain'!N65)</f>
        <is>
          <t/>
        </is>
      </c>
      <c r="EL61" s="84" t="inlineStr">
        <f aca="false">IF('Math Output by domain'!O65="", "", 'Math Output by domain'!O65)</f>
        <is>
          <t/>
        </is>
      </c>
      <c r="EM61" s="84" t="inlineStr">
        <f aca="false">IF('Math Output by domain'!P65="", "", 'Math Output by domain'!P65)</f>
        <is>
          <t/>
        </is>
      </c>
      <c r="EN61" s="84" t="inlineStr">
        <f aca="false">IF('Math Output by domain'!Q65="", "", 'Math Output by domain'!Q65)</f>
        <is>
          <t/>
        </is>
      </c>
      <c r="EO61" s="84" t="inlineStr">
        <f aca="false">IF('Math Output by domain'!R65="", "", 'Math Output by domain'!R65)</f>
        <is>
          <t/>
        </is>
      </c>
      <c r="EP61" s="84" t="inlineStr">
        <f aca="false">IF('Math Output by domain'!S65="", "", 'Math Output by domain'!S65)</f>
        <is>
          <t/>
        </is>
      </c>
      <c r="EQ61" s="84" t="inlineStr">
        <f aca="false">IF('Math Output by domain'!T65="", "", 'Math Output by domain'!T65)</f>
        <is>
          <t/>
        </is>
      </c>
      <c r="ER61" s="84" t="inlineStr">
        <f aca="false">IF('Math Output by domain'!U65="", "", 'Math Output by domain'!U65)</f>
        <is>
          <t/>
        </is>
      </c>
      <c r="ES61" s="84" t="inlineStr">
        <f aca="false">IF('Math Output by domain'!V65="", "", 'Math Output by domain'!V65)</f>
        <is>
          <t/>
        </is>
      </c>
      <c r="ET61" s="84" t="inlineStr">
        <f aca="false">IF('Math Output by domain'!W65="", "", 'Math Output by domain'!W65)</f>
        <is>
          <t/>
        </is>
      </c>
      <c r="EU61" s="84" t="inlineStr">
        <f aca="false">IF('Math Output by domain'!X65="", "", 'Math Output by domain'!X65)</f>
        <is>
          <t/>
        </is>
      </c>
      <c r="EV61" s="84" t="inlineStr">
        <f aca="false">IF('Math Output by domain'!Y65="", "", 'Math Output by domain'!Y65)</f>
        <is>
          <t/>
        </is>
      </c>
      <c r="EW61" s="84" t="inlineStr">
        <f aca="false">IF('Math Output by domain'!Z65="", "", 'Math Output by domain'!Z65)</f>
        <is>
          <t/>
        </is>
      </c>
      <c r="EX61" s="84" t="inlineStr">
        <f aca="false">IF('Math Output by domain'!AA65="", "", 'Math Output by domain'!AA65)</f>
        <is>
          <t/>
        </is>
      </c>
      <c r="EY61" s="84" t="inlineStr">
        <f aca="false">IF('Math Output by domain'!AB65="", "", 'Math Output by domain'!AB65)</f>
        <is>
          <t/>
        </is>
      </c>
      <c r="EZ61" s="84" t="inlineStr">
        <f aca="false">IF('Math Output by domain'!AC65="", "", 'Math Output by domain'!AC65)</f>
        <is>
          <t/>
        </is>
      </c>
      <c r="FA61" s="84" t="inlineStr">
        <f aca="false">IF('Math Output by domain'!AD65&lt;&gt;"", 'Math Output by domain'!AD65, 'Math Output by domain'!AH65)</f>
        <is>
          <t/>
        </is>
      </c>
      <c r="FB61" s="84" t="inlineStr">
        <f aca="false">IF('Math Output by domain'!AE65&lt;&gt;"", 'Math Output by domain'!AE65, 'Math Output by domain'!AI65)</f>
        <is>
          <t/>
        </is>
      </c>
      <c r="FC61" s="84" t="inlineStr">
        <f aca="false">IF('Math Output by domain'!AF65&lt;&gt;"", 'Math Output by domain'!AF65, 'Math Output by domain'!AJ65)</f>
        <is>
          <t/>
        </is>
      </c>
      <c r="FD61" s="84" t="inlineStr">
        <f aca="false">IF('Math Output by domain'!AG65="", "", 'Math Output by domain'!AG65)</f>
        <is>
          <t/>
        </is>
      </c>
      <c r="FE61" s="84" t="inlineStr">
        <f aca="false">IF('Math Output by domain'!AK65="", "", 'Math Output by domain'!AK65)</f>
        <is>
          <t/>
        </is>
      </c>
      <c r="FF61" s="84" t="str">
        <f aca="false">IF('Math Output by domain'!AL65&lt;&gt;"",  'Math Output by domain'!AL65, 'Math Output by domain'!AQ65)</f>
        <v/>
      </c>
      <c r="FG61" s="84" t="inlineStr">
        <f aca="false">IF('Math Output by domain'!AM65="", "", 'Math Output by domain'!AM65)</f>
        <is>
          <t/>
        </is>
      </c>
      <c r="FH61" s="84" t="str">
        <f aca="false">IF('Math Output by domain'!AN65&lt;&gt;"",  'Math Output by domain'!AN65, 'Math Output by domain'!AP65)</f>
        <v/>
      </c>
      <c r="FI61" s="84" t="inlineStr">
        <f aca="false">IF('Math Output by domain'!AO65="", "", 'Math Output by domain'!AO65)</f>
        <is>
          <t/>
        </is>
      </c>
    </row>
    <row r="62" customFormat="false" ht="12.75" hidden="false" customHeight="false" outlineLevel="0" collapsed="false">
      <c r="A62" s="77" t="n">
        <f aca="false">'Cover Sheet'!A65</f>
        <v>61</v>
      </c>
      <c r="B62" s="77" t="inlineStr">
        <f aca="false">IF('Cover Sheet'!$AC$13="","",'Cover Sheet'!$AC$13)</f>
        <is>
          <t/>
        </is>
      </c>
      <c r="C62" s="77" t="str">
        <f aca="false">'Cover Sheet'!$AC$1</f>
        <v>Vivek Madinur</v>
      </c>
      <c r="D62" s="77" t="n">
        <f aca="false">'Cover Sheet'!$AE$1</f>
        <v>0</v>
      </c>
      <c r="E62" s="77" t="n">
        <f aca="false">'Cover Sheet'!$AG$1</f>
        <v>0</v>
      </c>
      <c r="F62" s="77" t="n">
        <f aca="false">'Cover Sheet'!$AI$1</f>
        <v>0</v>
      </c>
      <c r="G62" s="77" t="n">
        <f aca="false">'Cover Sheet'!$AK$1</f>
        <v>0</v>
      </c>
      <c r="H62" s="77" t="n">
        <f aca="false">'Cover Sheet'!$AC$3</f>
        <v>0</v>
      </c>
      <c r="I62" s="77" t="n">
        <f aca="false">'Cover Sheet'!$AE$3</f>
        <v>0</v>
      </c>
      <c r="J62" s="77" t="n">
        <f aca="false">'Cover Sheet'!$AG$3</f>
        <v>0</v>
      </c>
      <c r="K62" s="77" t="n">
        <f aca="false">'Cover Sheet'!$AI$3</f>
        <v>0</v>
      </c>
      <c r="L62" s="77" t="n">
        <f aca="false">'Cover Sheet'!$AK$3</f>
        <v>0</v>
      </c>
      <c r="M62" s="77" t="n">
        <f aca="false">'Cover Sheet'!$AC$2</f>
        <v>2014</v>
      </c>
      <c r="N62" s="77" t="n">
        <f aca="false">'Cover Sheet'!$AE$2</f>
        <v>0</v>
      </c>
      <c r="O62" s="77" t="n">
        <f aca="false">'Cover Sheet'!$AG$2</f>
        <v>0</v>
      </c>
      <c r="P62" s="77" t="n">
        <f aca="false">'Cover Sheet'!$AI$2</f>
        <v>0</v>
      </c>
      <c r="Q62" s="77" t="n">
        <f aca="false">'Cover Sheet'!$AK$2</f>
        <v>0</v>
      </c>
      <c r="R62" s="77" t="str">
        <f aca="false">'Cover Sheet'!$AC$5</f>
        <v>Spandana</v>
      </c>
      <c r="S62" s="77" t="str">
        <f aca="false">'Cover Sheet'!$AC$6</f>
        <v>3rd</v>
      </c>
      <c r="T62" s="77" t="str">
        <f aca="false">'Cover Sheet'!$AC$7</f>
        <v>2nd YOI</v>
      </c>
      <c r="U62" s="77" t="str">
        <f aca="false">'Cover Sheet'!$AC$8</f>
        <v>Government School - No Fees</v>
      </c>
      <c r="V62" s="77" t="n">
        <f aca="false">'Cover Sheet'!$AC$9</f>
        <v>0</v>
      </c>
      <c r="W62" s="77" t="inlineStr">
        <f aca="false">IF('Cover Sheet'!$AC$10="","",'Cover Sheet'!$AC$10)</f>
        <is>
          <t/>
        </is>
      </c>
      <c r="X62" s="78" t="inlineStr">
        <f aca="false">IF('Cover Sheet'!$Y65="","",'Cover Sheet'!$Y65)</f>
        <is>
          <t/>
        </is>
      </c>
      <c r="Y62" s="78" t="inlineStr">
        <f aca="false">IF('Cover Sheet'!$Z65="","",'Cover Sheet'!$Z65)</f>
        <is>
          <t/>
        </is>
      </c>
      <c r="Z62" s="77" t="n">
        <f aca="false">'Cover Sheet'!$AC$11</f>
        <v>0</v>
      </c>
      <c r="AA62" s="77" t="str">
        <f aca="false">IF('Cover Sheet'!$AC$12="", "", 'Cover Sheet'!$AC$12)</f>
        <v>Hyderabad</v>
      </c>
      <c r="AB62" s="77" t="inlineStr">
        <f aca="false">IF('Cover Sheet'!$AC$14="","",'Cover Sheet'!$AC$14)</f>
        <is>
          <t/>
        </is>
      </c>
      <c r="AC62" s="77" t="inlineStr">
        <f aca="false">IF('Cover Sheet'!$AC$15="","",'Cover Sheet'!$AC$15)</f>
        <is>
          <t/>
        </is>
      </c>
      <c r="AD62" s="77" t="inlineStr">
        <f aca="false">IF('Cover Sheet'!$AC$17="","",'Cover Sheet'!$AC$17)</f>
        <is>
          <t/>
        </is>
      </c>
      <c r="AE62" s="77" t="str">
        <f aca="false">IF('Cover Sheet'!$AC$4="","",'Cover Sheet'!$AC$4)</f>
        <v>vivek.madinur2014@teachforindia.org</v>
      </c>
      <c r="AF62" s="77" t="inlineStr">
        <f aca="false">IF('Cover Sheet'!$AC$20="","",'Cover Sheet'!$AC$20)</f>
        <is>
          <t/>
        </is>
      </c>
      <c r="AG62" s="77" t="str">
        <f aca="false">IF('Cover Sheet'!$AC$19="","",'Cover Sheet'!$AC$19)</f>
        <v>karthik.rapaka@teachforindia.org</v>
      </c>
      <c r="AH62" s="77" t="inlineStr">
        <f aca="false">IF('Cover Sheet'!B65="", "", 'English Scores- Leveled papers'!B67)</f>
        <is>
          <t/>
        </is>
      </c>
      <c r="AI62" s="77" t="inlineStr">
        <f aca="false">IF('Cover Sheet'!$B65="","",'Cover Sheet'!C65)</f>
        <is>
          <t/>
        </is>
      </c>
      <c r="AJ62" s="77" t="inlineStr">
        <f aca="false">IF('Cover Sheet'!$D65="","",'Cover Sheet'!D65)</f>
        <is>
          <t/>
        </is>
      </c>
      <c r="AK62" s="77" t="inlineStr">
        <f aca="false">IF('Cover Sheet'!E65="","",'Cover Sheet'!E65)</f>
        <is>
          <t/>
        </is>
      </c>
      <c r="AL62" s="77" t="inlineStr">
        <f aca="false">IF('Cover Sheet'!F65="","",'Cover Sheet'!F65)</f>
        <is>
          <t/>
        </is>
      </c>
      <c r="AM62" s="77" t="inlineStr">
        <f aca="false">IF('Cover Sheet'!G65="","",'Cover Sheet'!G65)</f>
        <is>
          <t/>
        </is>
      </c>
      <c r="AN62" s="77" t="inlineStr">
        <f aca="false">IF('Cover Sheet'!H65="","",'Cover Sheet'!H65)</f>
        <is>
          <t/>
        </is>
      </c>
      <c r="AO62" s="77" t="inlineStr">
        <f aca="false">IF('Cover Sheet'!I65="","",'Cover Sheet'!I65)</f>
        <is>
          <t/>
        </is>
      </c>
      <c r="AP62" s="77" t="inlineStr">
        <f aca="false">IF('Cover Sheet'!J65="","",'Cover Sheet'!J65)</f>
        <is>
          <t/>
        </is>
      </c>
      <c r="AQ62" s="77" t="inlineStr">
        <f aca="false">IF('Cover Sheet'!K65="","",'Cover Sheet'!K65)</f>
        <is>
          <t/>
        </is>
      </c>
      <c r="AR62" s="77" t="inlineStr">
        <f aca="false">IF('Cover Sheet'!L65="","",'Cover Sheet'!L65)</f>
        <is>
          <t/>
        </is>
      </c>
      <c r="AS62" s="77" t="inlineStr">
        <f aca="false">IF('Cover Sheet'!M65="","",'Cover Sheet'!M65)</f>
        <is>
          <t/>
        </is>
      </c>
      <c r="AT62" s="77" t="inlineStr">
        <f aca="false">IF('Cover Sheet'!N65="","",'Cover Sheet'!N65)</f>
        <is>
          <t/>
        </is>
      </c>
      <c r="AU62" s="77" t="inlineStr">
        <f aca="false">IF('Cover Sheet'!O65="","",'Cover Sheet'!O65)</f>
        <is>
          <t/>
        </is>
      </c>
      <c r="AV62" s="77" t="inlineStr">
        <f aca="false">IF('Cover Sheet'!P65="","",'Cover Sheet'!P65)</f>
        <is>
          <t/>
        </is>
      </c>
      <c r="AW62" s="77" t="inlineStr">
        <f aca="false">IF('Cover Sheet'!Q65="","",'Cover Sheet'!Q65)</f>
        <is>
          <t/>
        </is>
      </c>
      <c r="AX62" s="77" t="inlineStr">
        <f aca="false">IF('Cover Sheet'!R65="","",'Cover Sheet'!R65)</f>
        <is>
          <t/>
        </is>
      </c>
      <c r="AY62" s="77" t="inlineStr">
        <f aca="false">IF('Cover Sheet'!S65="","",'Cover Sheet'!S65)</f>
        <is>
          <t/>
        </is>
      </c>
      <c r="AZ62" s="79" t="inlineStr">
        <f aca="false">IF('Cover Sheet'!T65="","",'Cover Sheet'!T65)</f>
        <is>
          <t/>
        </is>
      </c>
      <c r="BA62" s="79" t="inlineStr">
        <f aca="false">IF('Cover Sheet'!U65="","",'Cover Sheet'!U65)</f>
        <is>
          <t/>
        </is>
      </c>
      <c r="BB62" s="79" t="inlineStr">
        <f aca="false">IF('Cover Sheet'!V65="","",'Cover Sheet'!V65)</f>
        <is>
          <t/>
        </is>
      </c>
      <c r="BC62" s="79" t="inlineStr">
        <f aca="false">IF('Cover Sheet'!W65="","",'Cover Sheet'!W65)</f>
        <is>
          <t/>
        </is>
      </c>
      <c r="BD62" s="79" t="inlineStr">
        <f aca="false">IF('Cover Sheet'!X65="","",'Cover Sheet'!X65)</f>
        <is>
          <t/>
        </is>
      </c>
      <c r="BE62" s="80" t="inlineStr">
        <f aca="false">'RC Mastery Check+Question type'!I65</f>
        <is>
          <t/>
        </is>
      </c>
      <c r="BF62" s="80" t="inlineStr">
        <f aca="false">'RC Mastery Check+Question type'!J65</f>
        <is>
          <t/>
        </is>
      </c>
      <c r="BG62" s="80" t="inlineStr">
        <f aca="false">'RC Mastery Check+Question type'!K65</f>
        <is>
          <t/>
        </is>
      </c>
      <c r="BH62" s="81" t="inlineStr">
        <f aca="false">IF('RC Mastery Check+Question type'!DR65="", "", 'RC Mastery Check+Question type'!DR65)</f>
        <is>
          <t/>
        </is>
      </c>
      <c r="BI62" s="81" t="inlineStr">
        <f aca="false">IF('RC Mastery Check+Question type'!EJ65="", "", 'RC Mastery Check+Question type'!EJ65)</f>
        <is>
          <t/>
        </is>
      </c>
      <c r="BJ62" s="81" t="inlineStr">
        <f aca="false">IF('RC Mastery Check+Question type'!EZ65="", "", 'RC Mastery Check+Question type'!EZ65)</f>
        <is>
          <t/>
        </is>
      </c>
      <c r="BK62" s="0" t="inlineStr">
        <f aca="false">'RF tracking'!C65</f>
        <is>
          <t/>
        </is>
      </c>
      <c r="BL62" s="0" t="inlineStr">
        <f aca="false">'RF tracking'!D65</f>
        <is>
          <t/>
        </is>
      </c>
      <c r="BM62" s="0" t="inlineStr">
        <f aca="false">'RF tracking'!X65</f>
        <is>
          <t/>
        </is>
      </c>
      <c r="BN62" s="0" t="inlineStr">
        <f aca="false">'RF tracking'!Y65</f>
        <is>
          <t/>
        </is>
      </c>
      <c r="BO62" s="82" t="inlineStr">
        <f aca="false">IF('RF tracking'!AQ65="", "", 'RF tracking'!AQ65)</f>
        <is>
          <t/>
        </is>
      </c>
      <c r="BP62" s="82" t="inlineStr">
        <f aca="false">'RC Mastery Check+Question type'!L65</f>
        <is>
          <t/>
        </is>
      </c>
      <c r="BQ62" s="82" t="inlineStr">
        <f aca="false">'RC Mastery Check+Question type'!M65</f>
        <is>
          <t/>
        </is>
      </c>
      <c r="BR62" s="82" t="inlineStr">
        <f aca="false">'RC Mastery Check+Question type'!N65</f>
        <is>
          <t/>
        </is>
      </c>
      <c r="BS62" s="82" t="inlineStr">
        <f aca="false">'RC Mastery Check+Question type'!O65</f>
        <is>
          <t/>
        </is>
      </c>
      <c r="BT62" s="82" t="inlineStr">
        <f aca="false">'RC Mastery Check+Question type'!P65</f>
        <is>
          <t/>
        </is>
      </c>
      <c r="BU62" s="82" t="inlineStr">
        <f aca="false">'RC Mastery Check+Question type'!Q65</f>
        <is>
          <t/>
        </is>
      </c>
      <c r="BV62" s="82" t="inlineStr">
        <f aca="false">'RC Mastery Check+Question type'!R65</f>
        <is>
          <t/>
        </is>
      </c>
      <c r="BW62" s="82" t="inlineStr">
        <f aca="false">'RC Mastery Check+Question type'!S65</f>
        <is>
          <t/>
        </is>
      </c>
      <c r="BX62" s="82" t="inlineStr">
        <f aca="false">'RC Mastery Check+Question type'!T65</f>
        <is>
          <t/>
        </is>
      </c>
      <c r="BY62" s="82" t="inlineStr">
        <f aca="false">'RC Mastery Check+Question type'!U65</f>
        <is>
          <t/>
        </is>
      </c>
      <c r="BZ62" s="82" t="inlineStr">
        <f aca="false">'RC Mastery Check+Question type'!V65</f>
        <is>
          <t/>
        </is>
      </c>
      <c r="CA62" s="82" t="inlineStr">
        <f aca="false">'RC Mastery Check+Question type'!W65</f>
        <is>
          <t/>
        </is>
      </c>
      <c r="CB62" s="82" t="inlineStr">
        <f aca="false">'RC Mastery Check+Question type'!X65</f>
        <is>
          <t/>
        </is>
      </c>
      <c r="CC62" s="83" t="str">
        <f aca="false">'RC Output Item+Section Type'!CC68</f>
        <v> </v>
      </c>
      <c r="CD62" s="83" t="str">
        <f aca="false">'RC Output Item+Section Type'!CD68</f>
        <v> </v>
      </c>
      <c r="CE62" s="83" t="str">
        <f aca="false">'RC Output Item+Section Type'!CE68</f>
        <v> </v>
      </c>
      <c r="CF62" s="83" t="str">
        <f aca="false">'RC Output Item+Section Type'!CF68</f>
        <v> </v>
      </c>
      <c r="CG62" s="83" t="str">
        <f aca="false">'RC Output Item+Section Type'!CG68</f>
        <v> </v>
      </c>
      <c r="CH62" s="83" t="str">
        <f aca="false">'RC Output Item+Section Type'!CH68</f>
        <v> </v>
      </c>
      <c r="CI62" s="83" t="str">
        <f aca="false">'RC Output Item+Section Type'!CI68</f>
        <v> </v>
      </c>
      <c r="CJ62" s="83" t="str">
        <f aca="false">'RC Output Item+Section Type'!CJ68</f>
        <v> </v>
      </c>
      <c r="CK62" s="83" t="str">
        <f aca="false">'RC Output Item+Section Type'!CK68</f>
        <v> </v>
      </c>
      <c r="CL62" s="83" t="str">
        <f aca="false">'RC Output Item+Section Type'!CL68</f>
        <v> </v>
      </c>
      <c r="CM62" s="83" t="str">
        <f aca="false">'RC Output Item+Section Type'!CM68</f>
        <v> </v>
      </c>
      <c r="CN62" s="83" t="str">
        <f aca="false">'RC Output Item+Section Type'!CN68</f>
        <v> </v>
      </c>
      <c r="CO62" s="0" t="inlineStr">
        <f aca="false">IF('S&amp;L'!B66="", "", 'S&amp;L'!B66)</f>
        <is>
          <t/>
        </is>
      </c>
      <c r="CP62" s="0" t="inlineStr">
        <f aca="false">IF('S&amp;L'!C66="", "", 'S&amp;L'!C66)</f>
        <is>
          <t/>
        </is>
      </c>
      <c r="CQ62" s="0" t="inlineStr">
        <f aca="false">IF('S&amp;L'!D66="", "", 'S&amp;L'!D66)</f>
        <is>
          <t/>
        </is>
      </c>
      <c r="CR62" s="0" t="inlineStr">
        <f aca="false">IF('S&amp;L'!E66="", "", 'S&amp;L'!E66)</f>
        <is>
          <t/>
        </is>
      </c>
      <c r="CS62" s="0" t="inlineStr">
        <f aca="false">IF('S&amp;L'!F66="", "", 'S&amp;L'!F66)</f>
        <is>
          <t/>
        </is>
      </c>
      <c r="CT62" s="0" t="inlineStr">
        <f aca="false">IF('S&amp;L'!H66="", "", 'S&amp;L'!H66)</f>
        <is>
          <t/>
        </is>
      </c>
      <c r="CU62" s="0" t="inlineStr">
        <f aca="false">IF('S&amp;L'!I66="", "", 'S&amp;L'!I66)</f>
        <is>
          <t/>
        </is>
      </c>
      <c r="CV62" s="0" t="inlineStr">
        <f aca="false">IF('S&amp;L'!J66="", "", 'S&amp;L'!J66)</f>
        <is>
          <t/>
        </is>
      </c>
      <c r="CW62" s="0" t="inlineStr">
        <f aca="false">IF('S&amp;L'!K66="", "", 'S&amp;L'!K66)</f>
        <is>
          <t/>
        </is>
      </c>
      <c r="CX62" s="0" t="inlineStr">
        <f aca="false">IF('S&amp;L'!L66="", "", 'S&amp;L'!L66)</f>
        <is>
          <t/>
        </is>
      </c>
      <c r="CY62" s="0" t="inlineStr">
        <f aca="false">IF('S&amp;L'!N66="", "", 'S&amp;L'!N66)</f>
        <is>
          <t/>
        </is>
      </c>
      <c r="CZ62" s="0" t="inlineStr">
        <f aca="false">IF('S&amp;L'!O66="", "", 'S&amp;L'!O66)</f>
        <is>
          <t/>
        </is>
      </c>
      <c r="DA62" s="0" t="inlineStr">
        <f aca="false">IF('S&amp;L'!P66="", "", 'S&amp;L'!P66)</f>
        <is>
          <t/>
        </is>
      </c>
      <c r="DB62" s="0" t="inlineStr">
        <f aca="false">IF('S&amp;L'!Q66="", "", 'S&amp;L'!Q66)</f>
        <is>
          <t/>
        </is>
      </c>
      <c r="DC62" s="0" t="inlineStr">
        <f aca="false">IF('S&amp;L'!R66="", "", 'S&amp;L'!R66)</f>
        <is>
          <t/>
        </is>
      </c>
      <c r="DD62" s="82" t="inlineStr">
        <f aca="false">IF('Math Scores'!E69="","",'Math Scores'!E69)</f>
        <is>
          <t/>
        </is>
      </c>
      <c r="DE62" s="84" t="inlineStr">
        <f aca="false">IF('Cover Sheet'!V65="","",'Cover Sheet'!V65)</f>
        <is>
          <t/>
        </is>
      </c>
      <c r="DF62" s="84" t="inlineStr">
        <f aca="false">IF('Math Scores'!IE69="", "", 'Math Scores'!IE69)</f>
        <is>
          <t/>
        </is>
      </c>
      <c r="DG62" s="0" t="inlineStr">
        <f aca="false">IF('Math by question type'!C66="", "", 'Math by question type'!C66)</f>
        <is>
          <t/>
        </is>
      </c>
      <c r="DH62" s="84" t="inlineStr">
        <f aca="false">IF('Math by question type'!D66="", "", 'Math by question type'!D66)</f>
        <is>
          <t/>
        </is>
      </c>
      <c r="DI62" s="84" t="inlineStr">
        <f aca="false">IF('Math by question type'!E66="", "", 'Math by question type'!E66)</f>
        <is>
          <t/>
        </is>
      </c>
      <c r="DJ62" s="84" t="inlineStr">
        <f aca="false">IF('Math by question type'!F66="", "", 'Math by question type'!F66)</f>
        <is>
          <t/>
        </is>
      </c>
      <c r="DK62" s="84" t="inlineStr">
        <f aca="false">IF('Math by question type'!G66="", "", 'Math by question type'!G66)</f>
        <is>
          <t/>
        </is>
      </c>
      <c r="DL62" s="84" t="inlineStr">
        <f aca="false">IF('Math by question type'!H66="", "", 'Math by question type'!H66)</f>
        <is>
          <t/>
        </is>
      </c>
      <c r="DM62" s="84" t="inlineStr">
        <f aca="false">IF('Math by question type'!I66="", "", 'Math by question type'!I66)</f>
        <is>
          <t/>
        </is>
      </c>
      <c r="DN62" s="84" t="inlineStr">
        <f aca="false">IF('Math by question type'!J66="", "", 'Math by question type'!J66)</f>
        <is>
          <t/>
        </is>
      </c>
      <c r="DO62" s="84" t="inlineStr">
        <f aca="false">IF('Math by question type'!K66="", "", 'Math by question type'!K66)</f>
        <is>
          <t/>
        </is>
      </c>
      <c r="DP62" s="84" t="inlineStr">
        <f aca="false">IF('Math by question type'!L66="", "", 'Math by question type'!L66)</f>
        <is>
          <t/>
        </is>
      </c>
      <c r="DQ62" s="84" t="inlineStr">
        <f aca="false">IF('Math by question type'!M66="", "", 'Math by question type'!M66)</f>
        <is>
          <t/>
        </is>
      </c>
      <c r="DR62" s="84" t="inlineStr">
        <f aca="false">IF('Math by question type'!N66="", "", 'Math by question type'!N66)</f>
        <is>
          <t/>
        </is>
      </c>
      <c r="DS62" s="84" t="inlineStr">
        <f aca="false">IF('Math by question type'!O66="", "", 'Math by question type'!O66)</f>
        <is>
          <t/>
        </is>
      </c>
      <c r="DT62" s="84" t="inlineStr">
        <f aca="false">IF('Math by question type'!P66="", "", 'Math by question type'!P66)</f>
        <is>
          <t/>
        </is>
      </c>
      <c r="DU62" s="84" t="inlineStr">
        <f aca="false">IF('Math by question type'!Q66="", "", 'Math by question type'!Q66)</f>
        <is>
          <t/>
        </is>
      </c>
      <c r="DV62" s="84" t="inlineStr">
        <f aca="false">IF('Math by question type'!R66&lt;&gt;"",'Math by question type'!R66,'Math by question type'!U66)</f>
        <is>
          <t/>
        </is>
      </c>
      <c r="DW62" s="84" t="inlineStr">
        <f aca="false">IF('Math by question type'!S66&lt;&gt;"",'Math by question type'!S66,'Math by question type'!V66)</f>
        <is>
          <t/>
        </is>
      </c>
      <c r="DX62" s="84" t="inlineStr">
        <f aca="false">IF('Math by question type'!T66&lt;&gt;"",'Math by question type'!T66,'Math by question type'!W66)</f>
        <is>
          <t/>
        </is>
      </c>
      <c r="DY62" s="84" t="inlineStr">
        <f aca="false">IF('Math by question type'!X66&lt;&gt;"",'Math by question type'!X66,'Math by question type'!AA66)</f>
        <is>
          <t/>
        </is>
      </c>
      <c r="DZ62" s="84" t="inlineStr">
        <f aca="false">IF('Math by question type'!Y66&lt;&gt;"",'Math by question type'!Y66,'Math by question type'!AB66)</f>
        <is>
          <t/>
        </is>
      </c>
      <c r="EA62" s="84" t="inlineStr">
        <f aca="false">IF('Math by question type'!Z66&lt;&gt;"",'Math by question type'!Z66,'Math by question type'!AC66)</f>
        <is>
          <t/>
        </is>
      </c>
      <c r="EB62" s="84" t="inlineStr">
        <f aca="false">IF('Math Output by domain'!E66="", "", 'Math Output by domain'!E66)</f>
        <is>
          <t/>
        </is>
      </c>
      <c r="EC62" s="84" t="inlineStr">
        <f aca="false">IF('Math Output by domain'!F66="", "", 'Math Output by domain'!F66)</f>
        <is>
          <t/>
        </is>
      </c>
      <c r="ED62" s="84" t="inlineStr">
        <f aca="false">IF('Math Output by domain'!G66="", "", 'Math Output by domain'!G66)</f>
        <is>
          <t/>
        </is>
      </c>
      <c r="EE62" s="84" t="inlineStr">
        <f aca="false">IF('Math Output by domain'!H66="", "", 'Math Output by domain'!H66)</f>
        <is>
          <t/>
        </is>
      </c>
      <c r="EF62" s="84" t="inlineStr">
        <f aca="false">IF('Math Output by domain'!I66="", "", 'Math Output by domain'!I66)</f>
        <is>
          <t/>
        </is>
      </c>
      <c r="EG62" s="84" t="inlineStr">
        <f aca="false">IF('Math Output by domain'!J66="", "", 'Math Output by domain'!J66)</f>
        <is>
          <t/>
        </is>
      </c>
      <c r="EH62" s="84" t="inlineStr">
        <f aca="false">IF('Math Output by domain'!K66="", "", 'Math Output by domain'!K66)</f>
        <is>
          <t/>
        </is>
      </c>
      <c r="EI62" s="84" t="inlineStr">
        <f aca="false">IF('Math Output by domain'!L66="", "", 'Math Output by domain'!L66)</f>
        <is>
          <t/>
        </is>
      </c>
      <c r="EJ62" s="84" t="inlineStr">
        <f aca="false">IF('Math Output by domain'!M66="", "", 'Math Output by domain'!M66)</f>
        <is>
          <t/>
        </is>
      </c>
      <c r="EK62" s="84" t="inlineStr">
        <f aca="false">IF('Math Output by domain'!N66="", "", 'Math Output by domain'!N66)</f>
        <is>
          <t/>
        </is>
      </c>
      <c r="EL62" s="84" t="inlineStr">
        <f aca="false">IF('Math Output by domain'!O66="", "", 'Math Output by domain'!O66)</f>
        <is>
          <t/>
        </is>
      </c>
      <c r="EM62" s="84" t="inlineStr">
        <f aca="false">IF('Math Output by domain'!P66="", "", 'Math Output by domain'!P66)</f>
        <is>
          <t/>
        </is>
      </c>
      <c r="EN62" s="84" t="inlineStr">
        <f aca="false">IF('Math Output by domain'!Q66="", "", 'Math Output by domain'!Q66)</f>
        <is>
          <t/>
        </is>
      </c>
      <c r="EO62" s="84" t="inlineStr">
        <f aca="false">IF('Math Output by domain'!R66="", "", 'Math Output by domain'!R66)</f>
        <is>
          <t/>
        </is>
      </c>
      <c r="EP62" s="84" t="inlineStr">
        <f aca="false">IF('Math Output by domain'!S66="", "", 'Math Output by domain'!S66)</f>
        <is>
          <t/>
        </is>
      </c>
      <c r="EQ62" s="84" t="inlineStr">
        <f aca="false">IF('Math Output by domain'!T66="", "", 'Math Output by domain'!T66)</f>
        <is>
          <t/>
        </is>
      </c>
      <c r="ER62" s="84" t="inlineStr">
        <f aca="false">IF('Math Output by domain'!U66="", "", 'Math Output by domain'!U66)</f>
        <is>
          <t/>
        </is>
      </c>
      <c r="ES62" s="84" t="inlineStr">
        <f aca="false">IF('Math Output by domain'!V66="", "", 'Math Output by domain'!V66)</f>
        <is>
          <t/>
        </is>
      </c>
      <c r="ET62" s="84" t="inlineStr">
        <f aca="false">IF('Math Output by domain'!W66="", "", 'Math Output by domain'!W66)</f>
        <is>
          <t/>
        </is>
      </c>
      <c r="EU62" s="84" t="inlineStr">
        <f aca="false">IF('Math Output by domain'!X66="", "", 'Math Output by domain'!X66)</f>
        <is>
          <t/>
        </is>
      </c>
      <c r="EV62" s="84" t="inlineStr">
        <f aca="false">IF('Math Output by domain'!Y66="", "", 'Math Output by domain'!Y66)</f>
        <is>
          <t/>
        </is>
      </c>
      <c r="EW62" s="84" t="inlineStr">
        <f aca="false">IF('Math Output by domain'!Z66="", "", 'Math Output by domain'!Z66)</f>
        <is>
          <t/>
        </is>
      </c>
      <c r="EX62" s="84" t="inlineStr">
        <f aca="false">IF('Math Output by domain'!AA66="", "", 'Math Output by domain'!AA66)</f>
        <is>
          <t/>
        </is>
      </c>
      <c r="EY62" s="84" t="inlineStr">
        <f aca="false">IF('Math Output by domain'!AB66="", "", 'Math Output by domain'!AB66)</f>
        <is>
          <t/>
        </is>
      </c>
      <c r="EZ62" s="84" t="inlineStr">
        <f aca="false">IF('Math Output by domain'!AC66="", "", 'Math Output by domain'!AC66)</f>
        <is>
          <t/>
        </is>
      </c>
      <c r="FA62" s="84" t="inlineStr">
        <f aca="false">IF('Math Output by domain'!AD66&lt;&gt;"", 'Math Output by domain'!AD66, 'Math Output by domain'!AH66)</f>
        <is>
          <t/>
        </is>
      </c>
      <c r="FB62" s="84" t="inlineStr">
        <f aca="false">IF('Math Output by domain'!AE66&lt;&gt;"", 'Math Output by domain'!AE66, 'Math Output by domain'!AI66)</f>
        <is>
          <t/>
        </is>
      </c>
      <c r="FC62" s="84" t="inlineStr">
        <f aca="false">IF('Math Output by domain'!AF66&lt;&gt;"", 'Math Output by domain'!AF66, 'Math Output by domain'!AJ66)</f>
        <is>
          <t/>
        </is>
      </c>
      <c r="FD62" s="84" t="inlineStr">
        <f aca="false">IF('Math Output by domain'!AG66="", "", 'Math Output by domain'!AG66)</f>
        <is>
          <t/>
        </is>
      </c>
      <c r="FE62" s="84" t="inlineStr">
        <f aca="false">IF('Math Output by domain'!AK66="", "", 'Math Output by domain'!AK66)</f>
        <is>
          <t/>
        </is>
      </c>
      <c r="FF62" s="84" t="str">
        <f aca="false">IF('Math Output by domain'!AL66&lt;&gt;"",  'Math Output by domain'!AL66, 'Math Output by domain'!AQ66)</f>
        <v/>
      </c>
      <c r="FG62" s="84" t="inlineStr">
        <f aca="false">IF('Math Output by domain'!AM66="", "", 'Math Output by domain'!AM66)</f>
        <is>
          <t/>
        </is>
      </c>
      <c r="FH62" s="84" t="str">
        <f aca="false">IF('Math Output by domain'!AN66&lt;&gt;"",  'Math Output by domain'!AN66, 'Math Output by domain'!AP66)</f>
        <v/>
      </c>
      <c r="FI62" s="84" t="inlineStr">
        <f aca="false">IF('Math Output by domain'!AO66="", "", 'Math Output by domain'!AO66)</f>
        <is>
          <t/>
        </is>
      </c>
    </row>
    <row r="63" customFormat="false" ht="12.75" hidden="false" customHeight="false" outlineLevel="0" collapsed="false">
      <c r="A63" s="77" t="n">
        <f aca="false">'Cover Sheet'!A66</f>
        <v>62</v>
      </c>
      <c r="B63" s="77" t="inlineStr">
        <f aca="false">IF('Cover Sheet'!$AC$13="","",'Cover Sheet'!$AC$13)</f>
        <is>
          <t/>
        </is>
      </c>
      <c r="C63" s="77" t="str">
        <f aca="false">'Cover Sheet'!$AC$1</f>
        <v>Vivek Madinur</v>
      </c>
      <c r="D63" s="77" t="n">
        <f aca="false">'Cover Sheet'!$AE$1</f>
        <v>0</v>
      </c>
      <c r="E63" s="77" t="n">
        <f aca="false">'Cover Sheet'!$AG$1</f>
        <v>0</v>
      </c>
      <c r="F63" s="77" t="n">
        <f aca="false">'Cover Sheet'!$AI$1</f>
        <v>0</v>
      </c>
      <c r="G63" s="77" t="n">
        <f aca="false">'Cover Sheet'!$AK$1</f>
        <v>0</v>
      </c>
      <c r="H63" s="77" t="n">
        <f aca="false">'Cover Sheet'!$AC$3</f>
        <v>0</v>
      </c>
      <c r="I63" s="77" t="n">
        <f aca="false">'Cover Sheet'!$AE$3</f>
        <v>0</v>
      </c>
      <c r="J63" s="77" t="n">
        <f aca="false">'Cover Sheet'!$AG$3</f>
        <v>0</v>
      </c>
      <c r="K63" s="77" t="n">
        <f aca="false">'Cover Sheet'!$AI$3</f>
        <v>0</v>
      </c>
      <c r="L63" s="77" t="n">
        <f aca="false">'Cover Sheet'!$AK$3</f>
        <v>0</v>
      </c>
      <c r="M63" s="77" t="n">
        <f aca="false">'Cover Sheet'!$AC$2</f>
        <v>2014</v>
      </c>
      <c r="N63" s="77" t="n">
        <f aca="false">'Cover Sheet'!$AE$2</f>
        <v>0</v>
      </c>
      <c r="O63" s="77" t="n">
        <f aca="false">'Cover Sheet'!$AG$2</f>
        <v>0</v>
      </c>
      <c r="P63" s="77" t="n">
        <f aca="false">'Cover Sheet'!$AI$2</f>
        <v>0</v>
      </c>
      <c r="Q63" s="77" t="n">
        <f aca="false">'Cover Sheet'!$AK$2</f>
        <v>0</v>
      </c>
      <c r="R63" s="77" t="str">
        <f aca="false">'Cover Sheet'!$AC$5</f>
        <v>Spandana</v>
      </c>
      <c r="S63" s="77" t="str">
        <f aca="false">'Cover Sheet'!$AC$6</f>
        <v>3rd</v>
      </c>
      <c r="T63" s="77" t="str">
        <f aca="false">'Cover Sheet'!$AC$7</f>
        <v>2nd YOI</v>
      </c>
      <c r="U63" s="77" t="str">
        <f aca="false">'Cover Sheet'!$AC$8</f>
        <v>Government School - No Fees</v>
      </c>
      <c r="V63" s="77" t="n">
        <f aca="false">'Cover Sheet'!$AC$9</f>
        <v>0</v>
      </c>
      <c r="W63" s="77" t="inlineStr">
        <f aca="false">IF('Cover Sheet'!$AC$10="","",'Cover Sheet'!$AC$10)</f>
        <is>
          <t/>
        </is>
      </c>
      <c r="X63" s="78" t="inlineStr">
        <f aca="false">IF('Cover Sheet'!$Y66="","",'Cover Sheet'!$Y66)</f>
        <is>
          <t/>
        </is>
      </c>
      <c r="Y63" s="78" t="inlineStr">
        <f aca="false">IF('Cover Sheet'!$Z66="","",'Cover Sheet'!$Z66)</f>
        <is>
          <t/>
        </is>
      </c>
      <c r="Z63" s="77" t="n">
        <f aca="false">'Cover Sheet'!$AC$11</f>
        <v>0</v>
      </c>
      <c r="AA63" s="77" t="str">
        <f aca="false">IF('Cover Sheet'!$AC$12="", "", 'Cover Sheet'!$AC$12)</f>
        <v>Hyderabad</v>
      </c>
      <c r="AB63" s="77" t="inlineStr">
        <f aca="false">IF('Cover Sheet'!$AC$14="","",'Cover Sheet'!$AC$14)</f>
        <is>
          <t/>
        </is>
      </c>
      <c r="AC63" s="77" t="inlineStr">
        <f aca="false">IF('Cover Sheet'!$AC$15="","",'Cover Sheet'!$AC$15)</f>
        <is>
          <t/>
        </is>
      </c>
      <c r="AD63" s="77" t="inlineStr">
        <f aca="false">IF('Cover Sheet'!$AC$17="","",'Cover Sheet'!$AC$17)</f>
        <is>
          <t/>
        </is>
      </c>
      <c r="AE63" s="77" t="str">
        <f aca="false">IF('Cover Sheet'!$AC$4="","",'Cover Sheet'!$AC$4)</f>
        <v>vivek.madinur2014@teachforindia.org</v>
      </c>
      <c r="AF63" s="77" t="inlineStr">
        <f aca="false">IF('Cover Sheet'!$AC$20="","",'Cover Sheet'!$AC$20)</f>
        <is>
          <t/>
        </is>
      </c>
      <c r="AG63" s="77" t="str">
        <f aca="false">IF('Cover Sheet'!$AC$19="","",'Cover Sheet'!$AC$19)</f>
        <v>karthik.rapaka@teachforindia.org</v>
      </c>
      <c r="AH63" s="77" t="inlineStr">
        <f aca="false">IF('Cover Sheet'!B66="", "", 'English Scores- Leveled papers'!B68)</f>
        <is>
          <t/>
        </is>
      </c>
      <c r="AI63" s="77" t="inlineStr">
        <f aca="false">IF('Cover Sheet'!$B66="","",'Cover Sheet'!C66)</f>
        <is>
          <t/>
        </is>
      </c>
      <c r="AJ63" s="77" t="inlineStr">
        <f aca="false">IF('Cover Sheet'!$D66="","",'Cover Sheet'!D66)</f>
        <is>
          <t/>
        </is>
      </c>
      <c r="AK63" s="77" t="inlineStr">
        <f aca="false">IF('Cover Sheet'!E66="","",'Cover Sheet'!E66)</f>
        <is>
          <t/>
        </is>
      </c>
      <c r="AL63" s="77" t="inlineStr">
        <f aca="false">IF('Cover Sheet'!F66="","",'Cover Sheet'!F66)</f>
        <is>
          <t/>
        </is>
      </c>
      <c r="AM63" s="77" t="inlineStr">
        <f aca="false">IF('Cover Sheet'!G66="","",'Cover Sheet'!G66)</f>
        <is>
          <t/>
        </is>
      </c>
      <c r="AN63" s="77" t="inlineStr">
        <f aca="false">IF('Cover Sheet'!H66="","",'Cover Sheet'!H66)</f>
        <is>
          <t/>
        </is>
      </c>
      <c r="AO63" s="77" t="inlineStr">
        <f aca="false">IF('Cover Sheet'!I66="","",'Cover Sheet'!I66)</f>
        <is>
          <t/>
        </is>
      </c>
      <c r="AP63" s="77" t="inlineStr">
        <f aca="false">IF('Cover Sheet'!J66="","",'Cover Sheet'!J66)</f>
        <is>
          <t/>
        </is>
      </c>
      <c r="AQ63" s="77" t="inlineStr">
        <f aca="false">IF('Cover Sheet'!K66="","",'Cover Sheet'!K66)</f>
        <is>
          <t/>
        </is>
      </c>
      <c r="AR63" s="77" t="inlineStr">
        <f aca="false">IF('Cover Sheet'!L66="","",'Cover Sheet'!L66)</f>
        <is>
          <t/>
        </is>
      </c>
      <c r="AS63" s="77" t="inlineStr">
        <f aca="false">IF('Cover Sheet'!M66="","",'Cover Sheet'!M66)</f>
        <is>
          <t/>
        </is>
      </c>
      <c r="AT63" s="77" t="inlineStr">
        <f aca="false">IF('Cover Sheet'!N66="","",'Cover Sheet'!N66)</f>
        <is>
          <t/>
        </is>
      </c>
      <c r="AU63" s="77" t="inlineStr">
        <f aca="false">IF('Cover Sheet'!O66="","",'Cover Sheet'!O66)</f>
        <is>
          <t/>
        </is>
      </c>
      <c r="AV63" s="77" t="inlineStr">
        <f aca="false">IF('Cover Sheet'!P66="","",'Cover Sheet'!P66)</f>
        <is>
          <t/>
        </is>
      </c>
      <c r="AW63" s="77" t="inlineStr">
        <f aca="false">IF('Cover Sheet'!Q66="","",'Cover Sheet'!Q66)</f>
        <is>
          <t/>
        </is>
      </c>
      <c r="AX63" s="77" t="inlineStr">
        <f aca="false">IF('Cover Sheet'!R66="","",'Cover Sheet'!R66)</f>
        <is>
          <t/>
        </is>
      </c>
      <c r="AY63" s="77" t="inlineStr">
        <f aca="false">IF('Cover Sheet'!S66="","",'Cover Sheet'!S66)</f>
        <is>
          <t/>
        </is>
      </c>
      <c r="AZ63" s="79" t="inlineStr">
        <f aca="false">IF('Cover Sheet'!T66="","",'Cover Sheet'!T66)</f>
        <is>
          <t/>
        </is>
      </c>
      <c r="BA63" s="79" t="inlineStr">
        <f aca="false">IF('Cover Sheet'!U66="","",'Cover Sheet'!U66)</f>
        <is>
          <t/>
        </is>
      </c>
      <c r="BB63" s="79" t="inlineStr">
        <f aca="false">IF('Cover Sheet'!V66="","",'Cover Sheet'!V66)</f>
        <is>
          <t/>
        </is>
      </c>
      <c r="BC63" s="79" t="inlineStr">
        <f aca="false">IF('Cover Sheet'!W66="","",'Cover Sheet'!W66)</f>
        <is>
          <t/>
        </is>
      </c>
      <c r="BD63" s="79" t="inlineStr">
        <f aca="false">IF('Cover Sheet'!X66="","",'Cover Sheet'!X66)</f>
        <is>
          <t/>
        </is>
      </c>
      <c r="BE63" s="80" t="inlineStr">
        <f aca="false">'RC Mastery Check+Question type'!I66</f>
        <is>
          <t/>
        </is>
      </c>
      <c r="BF63" s="80" t="inlineStr">
        <f aca="false">'RC Mastery Check+Question type'!J66</f>
        <is>
          <t/>
        </is>
      </c>
      <c r="BG63" s="80" t="inlineStr">
        <f aca="false">'RC Mastery Check+Question type'!K66</f>
        <is>
          <t/>
        </is>
      </c>
      <c r="BH63" s="81" t="inlineStr">
        <f aca="false">IF('RC Mastery Check+Question type'!DR66="", "", 'RC Mastery Check+Question type'!DR66)</f>
        <is>
          <t/>
        </is>
      </c>
      <c r="BI63" s="81" t="inlineStr">
        <f aca="false">IF('RC Mastery Check+Question type'!EJ66="", "", 'RC Mastery Check+Question type'!EJ66)</f>
        <is>
          <t/>
        </is>
      </c>
      <c r="BJ63" s="81" t="inlineStr">
        <f aca="false">IF('RC Mastery Check+Question type'!EZ66="", "", 'RC Mastery Check+Question type'!EZ66)</f>
        <is>
          <t/>
        </is>
      </c>
      <c r="BK63" s="0" t="inlineStr">
        <f aca="false">'RF tracking'!C66</f>
        <is>
          <t/>
        </is>
      </c>
      <c r="BL63" s="0" t="inlineStr">
        <f aca="false">'RF tracking'!D66</f>
        <is>
          <t/>
        </is>
      </c>
      <c r="BM63" s="0" t="inlineStr">
        <f aca="false">'RF tracking'!X66</f>
        <is>
          <t/>
        </is>
      </c>
      <c r="BN63" s="0" t="inlineStr">
        <f aca="false">'RF tracking'!Y66</f>
        <is>
          <t/>
        </is>
      </c>
      <c r="BO63" s="82" t="inlineStr">
        <f aca="false">IF('RF tracking'!AQ66="", "", 'RF tracking'!AQ66)</f>
        <is>
          <t/>
        </is>
      </c>
      <c r="BP63" s="82" t="inlineStr">
        <f aca="false">'RC Mastery Check+Question type'!L66</f>
        <is>
          <t/>
        </is>
      </c>
      <c r="BQ63" s="82" t="inlineStr">
        <f aca="false">'RC Mastery Check+Question type'!M66</f>
        <is>
          <t/>
        </is>
      </c>
      <c r="BR63" s="82" t="inlineStr">
        <f aca="false">'RC Mastery Check+Question type'!N66</f>
        <is>
          <t/>
        </is>
      </c>
      <c r="BS63" s="82" t="inlineStr">
        <f aca="false">'RC Mastery Check+Question type'!O66</f>
        <is>
          <t/>
        </is>
      </c>
      <c r="BT63" s="82" t="inlineStr">
        <f aca="false">'RC Mastery Check+Question type'!P66</f>
        <is>
          <t/>
        </is>
      </c>
      <c r="BU63" s="82" t="inlineStr">
        <f aca="false">'RC Mastery Check+Question type'!Q66</f>
        <is>
          <t/>
        </is>
      </c>
      <c r="BV63" s="82" t="inlineStr">
        <f aca="false">'RC Mastery Check+Question type'!R66</f>
        <is>
          <t/>
        </is>
      </c>
      <c r="BW63" s="82" t="inlineStr">
        <f aca="false">'RC Mastery Check+Question type'!S66</f>
        <is>
          <t/>
        </is>
      </c>
      <c r="BX63" s="82" t="inlineStr">
        <f aca="false">'RC Mastery Check+Question type'!T66</f>
        <is>
          <t/>
        </is>
      </c>
      <c r="BY63" s="82" t="inlineStr">
        <f aca="false">'RC Mastery Check+Question type'!U66</f>
        <is>
          <t/>
        </is>
      </c>
      <c r="BZ63" s="82" t="inlineStr">
        <f aca="false">'RC Mastery Check+Question type'!V66</f>
        <is>
          <t/>
        </is>
      </c>
      <c r="CA63" s="82" t="inlineStr">
        <f aca="false">'RC Mastery Check+Question type'!W66</f>
        <is>
          <t/>
        </is>
      </c>
      <c r="CB63" s="82" t="inlineStr">
        <f aca="false">'RC Mastery Check+Question type'!X66</f>
        <is>
          <t/>
        </is>
      </c>
      <c r="CC63" s="83" t="str">
        <f aca="false">'RC Output Item+Section Type'!CC69</f>
        <v> </v>
      </c>
      <c r="CD63" s="83" t="str">
        <f aca="false">'RC Output Item+Section Type'!CD69</f>
        <v> </v>
      </c>
      <c r="CE63" s="83" t="str">
        <f aca="false">'RC Output Item+Section Type'!CE69</f>
        <v> </v>
      </c>
      <c r="CF63" s="83" t="str">
        <f aca="false">'RC Output Item+Section Type'!CF69</f>
        <v> </v>
      </c>
      <c r="CG63" s="83" t="str">
        <f aca="false">'RC Output Item+Section Type'!CG69</f>
        <v> </v>
      </c>
      <c r="CH63" s="83" t="str">
        <f aca="false">'RC Output Item+Section Type'!CH69</f>
        <v> </v>
      </c>
      <c r="CI63" s="83" t="str">
        <f aca="false">'RC Output Item+Section Type'!CI69</f>
        <v> </v>
      </c>
      <c r="CJ63" s="83" t="str">
        <f aca="false">'RC Output Item+Section Type'!CJ69</f>
        <v> </v>
      </c>
      <c r="CK63" s="83" t="str">
        <f aca="false">'RC Output Item+Section Type'!CK69</f>
        <v> </v>
      </c>
      <c r="CL63" s="83" t="str">
        <f aca="false">'RC Output Item+Section Type'!CL69</f>
        <v> </v>
      </c>
      <c r="CM63" s="83" t="str">
        <f aca="false">'RC Output Item+Section Type'!CM69</f>
        <v> </v>
      </c>
      <c r="CN63" s="83" t="str">
        <f aca="false">'RC Output Item+Section Type'!CN69</f>
        <v> </v>
      </c>
      <c r="CO63" s="0" t="inlineStr">
        <f aca="false">IF('S&amp;L'!B67="", "", 'S&amp;L'!B67)</f>
        <is>
          <t/>
        </is>
      </c>
      <c r="CP63" s="0" t="inlineStr">
        <f aca="false">IF('S&amp;L'!C67="", "", 'S&amp;L'!C67)</f>
        <is>
          <t/>
        </is>
      </c>
      <c r="CQ63" s="0" t="inlineStr">
        <f aca="false">IF('S&amp;L'!D67="", "", 'S&amp;L'!D67)</f>
        <is>
          <t/>
        </is>
      </c>
      <c r="CR63" s="0" t="inlineStr">
        <f aca="false">IF('S&amp;L'!E67="", "", 'S&amp;L'!E67)</f>
        <is>
          <t/>
        </is>
      </c>
      <c r="CS63" s="0" t="inlineStr">
        <f aca="false">IF('S&amp;L'!F67="", "", 'S&amp;L'!F67)</f>
        <is>
          <t/>
        </is>
      </c>
      <c r="CT63" s="0" t="inlineStr">
        <f aca="false">IF('S&amp;L'!H67="", "", 'S&amp;L'!H67)</f>
        <is>
          <t/>
        </is>
      </c>
      <c r="CU63" s="0" t="inlineStr">
        <f aca="false">IF('S&amp;L'!I67="", "", 'S&amp;L'!I67)</f>
        <is>
          <t/>
        </is>
      </c>
      <c r="CV63" s="0" t="inlineStr">
        <f aca="false">IF('S&amp;L'!J67="", "", 'S&amp;L'!J67)</f>
        <is>
          <t/>
        </is>
      </c>
      <c r="CW63" s="0" t="inlineStr">
        <f aca="false">IF('S&amp;L'!K67="", "", 'S&amp;L'!K67)</f>
        <is>
          <t/>
        </is>
      </c>
      <c r="CX63" s="0" t="inlineStr">
        <f aca="false">IF('S&amp;L'!L67="", "", 'S&amp;L'!L67)</f>
        <is>
          <t/>
        </is>
      </c>
      <c r="CY63" s="0" t="inlineStr">
        <f aca="false">IF('S&amp;L'!N67="", "", 'S&amp;L'!N67)</f>
        <is>
          <t/>
        </is>
      </c>
      <c r="CZ63" s="0" t="inlineStr">
        <f aca="false">IF('S&amp;L'!O67="", "", 'S&amp;L'!O67)</f>
        <is>
          <t/>
        </is>
      </c>
      <c r="DA63" s="0" t="inlineStr">
        <f aca="false">IF('S&amp;L'!P67="", "", 'S&amp;L'!P67)</f>
        <is>
          <t/>
        </is>
      </c>
      <c r="DB63" s="0" t="inlineStr">
        <f aca="false">IF('S&amp;L'!Q67="", "", 'S&amp;L'!Q67)</f>
        <is>
          <t/>
        </is>
      </c>
      <c r="DC63" s="0" t="inlineStr">
        <f aca="false">IF('S&amp;L'!R67="", "", 'S&amp;L'!R67)</f>
        <is>
          <t/>
        </is>
      </c>
      <c r="DD63" s="82" t="inlineStr">
        <f aca="false">IF('Math Scores'!E70="","",'Math Scores'!E70)</f>
        <is>
          <t/>
        </is>
      </c>
      <c r="DE63" s="84" t="inlineStr">
        <f aca="false">IF('Cover Sheet'!V66="","",'Cover Sheet'!V66)</f>
        <is>
          <t/>
        </is>
      </c>
      <c r="DF63" s="84" t="inlineStr">
        <f aca="false">IF('Math Scores'!IE70="", "", 'Math Scores'!IE70)</f>
        <is>
          <t/>
        </is>
      </c>
      <c r="DG63" s="0" t="inlineStr">
        <f aca="false">IF('Math by question type'!C67="", "", 'Math by question type'!C67)</f>
        <is>
          <t/>
        </is>
      </c>
      <c r="DH63" s="84" t="inlineStr">
        <f aca="false">IF('Math by question type'!D67="", "", 'Math by question type'!D67)</f>
        <is>
          <t/>
        </is>
      </c>
      <c r="DI63" s="84" t="inlineStr">
        <f aca="false">IF('Math by question type'!E67="", "", 'Math by question type'!E67)</f>
        <is>
          <t/>
        </is>
      </c>
      <c r="DJ63" s="84" t="inlineStr">
        <f aca="false">IF('Math by question type'!F67="", "", 'Math by question type'!F67)</f>
        <is>
          <t/>
        </is>
      </c>
      <c r="DK63" s="84" t="inlineStr">
        <f aca="false">IF('Math by question type'!G67="", "", 'Math by question type'!G67)</f>
        <is>
          <t/>
        </is>
      </c>
      <c r="DL63" s="84" t="inlineStr">
        <f aca="false">IF('Math by question type'!H67="", "", 'Math by question type'!H67)</f>
        <is>
          <t/>
        </is>
      </c>
      <c r="DM63" s="84" t="inlineStr">
        <f aca="false">IF('Math by question type'!I67="", "", 'Math by question type'!I67)</f>
        <is>
          <t/>
        </is>
      </c>
      <c r="DN63" s="84" t="inlineStr">
        <f aca="false">IF('Math by question type'!J67="", "", 'Math by question type'!J67)</f>
        <is>
          <t/>
        </is>
      </c>
      <c r="DO63" s="84" t="inlineStr">
        <f aca="false">IF('Math by question type'!K67="", "", 'Math by question type'!K67)</f>
        <is>
          <t/>
        </is>
      </c>
      <c r="DP63" s="84" t="inlineStr">
        <f aca="false">IF('Math by question type'!L67="", "", 'Math by question type'!L67)</f>
        <is>
          <t/>
        </is>
      </c>
      <c r="DQ63" s="84" t="inlineStr">
        <f aca="false">IF('Math by question type'!M67="", "", 'Math by question type'!M67)</f>
        <is>
          <t/>
        </is>
      </c>
      <c r="DR63" s="84" t="inlineStr">
        <f aca="false">IF('Math by question type'!N67="", "", 'Math by question type'!N67)</f>
        <is>
          <t/>
        </is>
      </c>
      <c r="DS63" s="84" t="inlineStr">
        <f aca="false">IF('Math by question type'!O67="", "", 'Math by question type'!O67)</f>
        <is>
          <t/>
        </is>
      </c>
      <c r="DT63" s="84" t="inlineStr">
        <f aca="false">IF('Math by question type'!P67="", "", 'Math by question type'!P67)</f>
        <is>
          <t/>
        </is>
      </c>
      <c r="DU63" s="84" t="inlineStr">
        <f aca="false">IF('Math by question type'!Q67="", "", 'Math by question type'!Q67)</f>
        <is>
          <t/>
        </is>
      </c>
      <c r="DV63" s="84" t="inlineStr">
        <f aca="false">IF('Math by question type'!R67&lt;&gt;"",'Math by question type'!R67,'Math by question type'!U67)</f>
        <is>
          <t/>
        </is>
      </c>
      <c r="DW63" s="84" t="inlineStr">
        <f aca="false">IF('Math by question type'!S67&lt;&gt;"",'Math by question type'!S67,'Math by question type'!V67)</f>
        <is>
          <t/>
        </is>
      </c>
      <c r="DX63" s="84" t="inlineStr">
        <f aca="false">IF('Math by question type'!T67&lt;&gt;"",'Math by question type'!T67,'Math by question type'!W67)</f>
        <is>
          <t/>
        </is>
      </c>
      <c r="DY63" s="84" t="inlineStr">
        <f aca="false">IF('Math by question type'!X67&lt;&gt;"",'Math by question type'!X67,'Math by question type'!AA67)</f>
        <is>
          <t/>
        </is>
      </c>
      <c r="DZ63" s="84" t="inlineStr">
        <f aca="false">IF('Math by question type'!Y67&lt;&gt;"",'Math by question type'!Y67,'Math by question type'!AB67)</f>
        <is>
          <t/>
        </is>
      </c>
      <c r="EA63" s="84" t="inlineStr">
        <f aca="false">IF('Math by question type'!Z67&lt;&gt;"",'Math by question type'!Z67,'Math by question type'!AC67)</f>
        <is>
          <t/>
        </is>
      </c>
      <c r="EB63" s="84" t="inlineStr">
        <f aca="false">IF('Math Output by domain'!E67="", "", 'Math Output by domain'!E67)</f>
        <is>
          <t/>
        </is>
      </c>
      <c r="EC63" s="84" t="inlineStr">
        <f aca="false">IF('Math Output by domain'!F67="", "", 'Math Output by domain'!F67)</f>
        <is>
          <t/>
        </is>
      </c>
      <c r="ED63" s="84" t="inlineStr">
        <f aca="false">IF('Math Output by domain'!G67="", "", 'Math Output by domain'!G67)</f>
        <is>
          <t/>
        </is>
      </c>
      <c r="EE63" s="84" t="inlineStr">
        <f aca="false">IF('Math Output by domain'!H67="", "", 'Math Output by domain'!H67)</f>
        <is>
          <t/>
        </is>
      </c>
      <c r="EF63" s="84" t="inlineStr">
        <f aca="false">IF('Math Output by domain'!I67="", "", 'Math Output by domain'!I67)</f>
        <is>
          <t/>
        </is>
      </c>
      <c r="EG63" s="84" t="inlineStr">
        <f aca="false">IF('Math Output by domain'!J67="", "", 'Math Output by domain'!J67)</f>
        <is>
          <t/>
        </is>
      </c>
      <c r="EH63" s="84" t="inlineStr">
        <f aca="false">IF('Math Output by domain'!K67="", "", 'Math Output by domain'!K67)</f>
        <is>
          <t/>
        </is>
      </c>
      <c r="EI63" s="84" t="inlineStr">
        <f aca="false">IF('Math Output by domain'!L67="", "", 'Math Output by domain'!L67)</f>
        <is>
          <t/>
        </is>
      </c>
      <c r="EJ63" s="84" t="inlineStr">
        <f aca="false">IF('Math Output by domain'!M67="", "", 'Math Output by domain'!M67)</f>
        <is>
          <t/>
        </is>
      </c>
      <c r="EK63" s="84" t="inlineStr">
        <f aca="false">IF('Math Output by domain'!N67="", "", 'Math Output by domain'!N67)</f>
        <is>
          <t/>
        </is>
      </c>
      <c r="EL63" s="84" t="inlineStr">
        <f aca="false">IF('Math Output by domain'!O67="", "", 'Math Output by domain'!O67)</f>
        <is>
          <t/>
        </is>
      </c>
      <c r="EM63" s="84" t="inlineStr">
        <f aca="false">IF('Math Output by domain'!P67="", "", 'Math Output by domain'!P67)</f>
        <is>
          <t/>
        </is>
      </c>
      <c r="EN63" s="84" t="inlineStr">
        <f aca="false">IF('Math Output by domain'!Q67="", "", 'Math Output by domain'!Q67)</f>
        <is>
          <t/>
        </is>
      </c>
      <c r="EO63" s="84" t="inlineStr">
        <f aca="false">IF('Math Output by domain'!R67="", "", 'Math Output by domain'!R67)</f>
        <is>
          <t/>
        </is>
      </c>
      <c r="EP63" s="84" t="inlineStr">
        <f aca="false">IF('Math Output by domain'!S67="", "", 'Math Output by domain'!S67)</f>
        <is>
          <t/>
        </is>
      </c>
      <c r="EQ63" s="84" t="inlineStr">
        <f aca="false">IF('Math Output by domain'!T67="", "", 'Math Output by domain'!T67)</f>
        <is>
          <t/>
        </is>
      </c>
      <c r="ER63" s="84" t="inlineStr">
        <f aca="false">IF('Math Output by domain'!U67="", "", 'Math Output by domain'!U67)</f>
        <is>
          <t/>
        </is>
      </c>
      <c r="ES63" s="84" t="inlineStr">
        <f aca="false">IF('Math Output by domain'!V67="", "", 'Math Output by domain'!V67)</f>
        <is>
          <t/>
        </is>
      </c>
      <c r="ET63" s="84" t="inlineStr">
        <f aca="false">IF('Math Output by domain'!W67="", "", 'Math Output by domain'!W67)</f>
        <is>
          <t/>
        </is>
      </c>
      <c r="EU63" s="84" t="inlineStr">
        <f aca="false">IF('Math Output by domain'!X67="", "", 'Math Output by domain'!X67)</f>
        <is>
          <t/>
        </is>
      </c>
      <c r="EV63" s="84" t="inlineStr">
        <f aca="false">IF('Math Output by domain'!Y67="", "", 'Math Output by domain'!Y67)</f>
        <is>
          <t/>
        </is>
      </c>
      <c r="EW63" s="84" t="inlineStr">
        <f aca="false">IF('Math Output by domain'!Z67="", "", 'Math Output by domain'!Z67)</f>
        <is>
          <t/>
        </is>
      </c>
      <c r="EX63" s="84" t="inlineStr">
        <f aca="false">IF('Math Output by domain'!AA67="", "", 'Math Output by domain'!AA67)</f>
        <is>
          <t/>
        </is>
      </c>
      <c r="EY63" s="84" t="inlineStr">
        <f aca="false">IF('Math Output by domain'!AB67="", "", 'Math Output by domain'!AB67)</f>
        <is>
          <t/>
        </is>
      </c>
      <c r="EZ63" s="84" t="inlineStr">
        <f aca="false">IF('Math Output by domain'!AC67="", "", 'Math Output by domain'!AC67)</f>
        <is>
          <t/>
        </is>
      </c>
      <c r="FA63" s="84" t="inlineStr">
        <f aca="false">IF('Math Output by domain'!AD67&lt;&gt;"", 'Math Output by domain'!AD67, 'Math Output by domain'!AH67)</f>
        <is>
          <t/>
        </is>
      </c>
      <c r="FB63" s="84" t="inlineStr">
        <f aca="false">IF('Math Output by domain'!AE67&lt;&gt;"", 'Math Output by domain'!AE67, 'Math Output by domain'!AI67)</f>
        <is>
          <t/>
        </is>
      </c>
      <c r="FC63" s="84" t="inlineStr">
        <f aca="false">IF('Math Output by domain'!AF67&lt;&gt;"", 'Math Output by domain'!AF67, 'Math Output by domain'!AJ67)</f>
        <is>
          <t/>
        </is>
      </c>
      <c r="FD63" s="84" t="inlineStr">
        <f aca="false">IF('Math Output by domain'!AG67="", "", 'Math Output by domain'!AG67)</f>
        <is>
          <t/>
        </is>
      </c>
      <c r="FE63" s="84" t="inlineStr">
        <f aca="false">IF('Math Output by domain'!AK67="", "", 'Math Output by domain'!AK67)</f>
        <is>
          <t/>
        </is>
      </c>
      <c r="FF63" s="84" t="str">
        <f aca="false">IF('Math Output by domain'!AL67&lt;&gt;"",  'Math Output by domain'!AL67, 'Math Output by domain'!AQ67)</f>
        <v/>
      </c>
      <c r="FG63" s="84" t="inlineStr">
        <f aca="false">IF('Math Output by domain'!AM67="", "", 'Math Output by domain'!AM67)</f>
        <is>
          <t/>
        </is>
      </c>
      <c r="FH63" s="84" t="str">
        <f aca="false">IF('Math Output by domain'!AN67&lt;&gt;"",  'Math Output by domain'!AN67, 'Math Output by domain'!AP67)</f>
        <v/>
      </c>
      <c r="FI63" s="84" t="inlineStr">
        <f aca="false">IF('Math Output by domain'!AO67="", "", 'Math Output by domain'!AO67)</f>
        <is>
          <t/>
        </is>
      </c>
    </row>
    <row r="64" customFormat="false" ht="12.75" hidden="false" customHeight="false" outlineLevel="0" collapsed="false">
      <c r="A64" s="77" t="n">
        <f aca="false">'Cover Sheet'!A67</f>
        <v>63</v>
      </c>
      <c r="B64" s="77" t="inlineStr">
        <f aca="false">IF('Cover Sheet'!$AC$13="","",'Cover Sheet'!$AC$13)</f>
        <is>
          <t/>
        </is>
      </c>
      <c r="C64" s="77" t="str">
        <f aca="false">'Cover Sheet'!$AC$1</f>
        <v>Vivek Madinur</v>
      </c>
      <c r="D64" s="77" t="n">
        <f aca="false">'Cover Sheet'!$AE$1</f>
        <v>0</v>
      </c>
      <c r="E64" s="77" t="n">
        <f aca="false">'Cover Sheet'!$AG$1</f>
        <v>0</v>
      </c>
      <c r="F64" s="77" t="n">
        <f aca="false">'Cover Sheet'!$AI$1</f>
        <v>0</v>
      </c>
      <c r="G64" s="77" t="n">
        <f aca="false">'Cover Sheet'!$AK$1</f>
        <v>0</v>
      </c>
      <c r="H64" s="77" t="n">
        <f aca="false">'Cover Sheet'!$AC$3</f>
        <v>0</v>
      </c>
      <c r="I64" s="77" t="n">
        <f aca="false">'Cover Sheet'!$AE$3</f>
        <v>0</v>
      </c>
      <c r="J64" s="77" t="n">
        <f aca="false">'Cover Sheet'!$AG$3</f>
        <v>0</v>
      </c>
      <c r="K64" s="77" t="n">
        <f aca="false">'Cover Sheet'!$AI$3</f>
        <v>0</v>
      </c>
      <c r="L64" s="77" t="n">
        <f aca="false">'Cover Sheet'!$AK$3</f>
        <v>0</v>
      </c>
      <c r="M64" s="77" t="n">
        <f aca="false">'Cover Sheet'!$AC$2</f>
        <v>2014</v>
      </c>
      <c r="N64" s="77" t="n">
        <f aca="false">'Cover Sheet'!$AE$2</f>
        <v>0</v>
      </c>
      <c r="O64" s="77" t="n">
        <f aca="false">'Cover Sheet'!$AG$2</f>
        <v>0</v>
      </c>
      <c r="P64" s="77" t="n">
        <f aca="false">'Cover Sheet'!$AI$2</f>
        <v>0</v>
      </c>
      <c r="Q64" s="77" t="n">
        <f aca="false">'Cover Sheet'!$AK$2</f>
        <v>0</v>
      </c>
      <c r="R64" s="77" t="str">
        <f aca="false">'Cover Sheet'!$AC$5</f>
        <v>Spandana</v>
      </c>
      <c r="S64" s="77" t="str">
        <f aca="false">'Cover Sheet'!$AC$6</f>
        <v>3rd</v>
      </c>
      <c r="T64" s="77" t="str">
        <f aca="false">'Cover Sheet'!$AC$7</f>
        <v>2nd YOI</v>
      </c>
      <c r="U64" s="77" t="str">
        <f aca="false">'Cover Sheet'!$AC$8</f>
        <v>Government School - No Fees</v>
      </c>
      <c r="V64" s="77" t="n">
        <f aca="false">'Cover Sheet'!$AC$9</f>
        <v>0</v>
      </c>
      <c r="W64" s="77" t="inlineStr">
        <f aca="false">IF('Cover Sheet'!$AC$10="","",'Cover Sheet'!$AC$10)</f>
        <is>
          <t/>
        </is>
      </c>
      <c r="X64" s="78" t="inlineStr">
        <f aca="false">IF('Cover Sheet'!$Y67="","",'Cover Sheet'!$Y67)</f>
        <is>
          <t/>
        </is>
      </c>
      <c r="Y64" s="78" t="inlineStr">
        <f aca="false">IF('Cover Sheet'!$Z67="","",'Cover Sheet'!$Z67)</f>
        <is>
          <t/>
        </is>
      </c>
      <c r="Z64" s="77" t="n">
        <f aca="false">'Cover Sheet'!$AC$11</f>
        <v>0</v>
      </c>
      <c r="AA64" s="77" t="str">
        <f aca="false">IF('Cover Sheet'!$AC$12="", "", 'Cover Sheet'!$AC$12)</f>
        <v>Hyderabad</v>
      </c>
      <c r="AB64" s="77" t="inlineStr">
        <f aca="false">IF('Cover Sheet'!$AC$14="","",'Cover Sheet'!$AC$14)</f>
        <is>
          <t/>
        </is>
      </c>
      <c r="AC64" s="77" t="inlineStr">
        <f aca="false">IF('Cover Sheet'!$AC$15="","",'Cover Sheet'!$AC$15)</f>
        <is>
          <t/>
        </is>
      </c>
      <c r="AD64" s="77" t="inlineStr">
        <f aca="false">IF('Cover Sheet'!$AC$17="","",'Cover Sheet'!$AC$17)</f>
        <is>
          <t/>
        </is>
      </c>
      <c r="AE64" s="77" t="str">
        <f aca="false">IF('Cover Sheet'!$AC$4="","",'Cover Sheet'!$AC$4)</f>
        <v>vivek.madinur2014@teachforindia.org</v>
      </c>
      <c r="AF64" s="77" t="inlineStr">
        <f aca="false">IF('Cover Sheet'!$AC$20="","",'Cover Sheet'!$AC$20)</f>
        <is>
          <t/>
        </is>
      </c>
      <c r="AG64" s="77" t="str">
        <f aca="false">IF('Cover Sheet'!$AC$19="","",'Cover Sheet'!$AC$19)</f>
        <v>karthik.rapaka@teachforindia.org</v>
      </c>
      <c r="AH64" s="77" t="inlineStr">
        <f aca="false">IF('Cover Sheet'!B67="", "", 'English Scores- Leveled papers'!B69)</f>
        <is>
          <t/>
        </is>
      </c>
      <c r="AI64" s="77" t="inlineStr">
        <f aca="false">IF('Cover Sheet'!$B67="","",'Cover Sheet'!C67)</f>
        <is>
          <t/>
        </is>
      </c>
      <c r="AJ64" s="77" t="inlineStr">
        <f aca="false">IF('Cover Sheet'!$D67="","",'Cover Sheet'!D67)</f>
        <is>
          <t/>
        </is>
      </c>
      <c r="AK64" s="77" t="inlineStr">
        <f aca="false">IF('Cover Sheet'!E67="","",'Cover Sheet'!E67)</f>
        <is>
          <t/>
        </is>
      </c>
      <c r="AL64" s="77" t="inlineStr">
        <f aca="false">IF('Cover Sheet'!F67="","",'Cover Sheet'!F67)</f>
        <is>
          <t/>
        </is>
      </c>
      <c r="AM64" s="77" t="inlineStr">
        <f aca="false">IF('Cover Sheet'!G67="","",'Cover Sheet'!G67)</f>
        <is>
          <t/>
        </is>
      </c>
      <c r="AN64" s="77" t="inlineStr">
        <f aca="false">IF('Cover Sheet'!H67="","",'Cover Sheet'!H67)</f>
        <is>
          <t/>
        </is>
      </c>
      <c r="AO64" s="77" t="inlineStr">
        <f aca="false">IF('Cover Sheet'!I67="","",'Cover Sheet'!I67)</f>
        <is>
          <t/>
        </is>
      </c>
      <c r="AP64" s="77" t="inlineStr">
        <f aca="false">IF('Cover Sheet'!J67="","",'Cover Sheet'!J67)</f>
        <is>
          <t/>
        </is>
      </c>
      <c r="AQ64" s="77" t="inlineStr">
        <f aca="false">IF('Cover Sheet'!K67="","",'Cover Sheet'!K67)</f>
        <is>
          <t/>
        </is>
      </c>
      <c r="AR64" s="77" t="inlineStr">
        <f aca="false">IF('Cover Sheet'!L67="","",'Cover Sheet'!L67)</f>
        <is>
          <t/>
        </is>
      </c>
      <c r="AS64" s="77" t="inlineStr">
        <f aca="false">IF('Cover Sheet'!M67="","",'Cover Sheet'!M67)</f>
        <is>
          <t/>
        </is>
      </c>
      <c r="AT64" s="77" t="inlineStr">
        <f aca="false">IF('Cover Sheet'!N67="","",'Cover Sheet'!N67)</f>
        <is>
          <t/>
        </is>
      </c>
      <c r="AU64" s="77" t="inlineStr">
        <f aca="false">IF('Cover Sheet'!O67="","",'Cover Sheet'!O67)</f>
        <is>
          <t/>
        </is>
      </c>
      <c r="AV64" s="77" t="inlineStr">
        <f aca="false">IF('Cover Sheet'!P67="","",'Cover Sheet'!P67)</f>
        <is>
          <t/>
        </is>
      </c>
      <c r="AW64" s="77" t="inlineStr">
        <f aca="false">IF('Cover Sheet'!Q67="","",'Cover Sheet'!Q67)</f>
        <is>
          <t/>
        </is>
      </c>
      <c r="AX64" s="77" t="inlineStr">
        <f aca="false">IF('Cover Sheet'!R67="","",'Cover Sheet'!R67)</f>
        <is>
          <t/>
        </is>
      </c>
      <c r="AY64" s="77" t="inlineStr">
        <f aca="false">IF('Cover Sheet'!S67="","",'Cover Sheet'!S67)</f>
        <is>
          <t/>
        </is>
      </c>
      <c r="AZ64" s="79" t="inlineStr">
        <f aca="false">IF('Cover Sheet'!T67="","",'Cover Sheet'!T67)</f>
        <is>
          <t/>
        </is>
      </c>
      <c r="BA64" s="79" t="inlineStr">
        <f aca="false">IF('Cover Sheet'!U67="","",'Cover Sheet'!U67)</f>
        <is>
          <t/>
        </is>
      </c>
      <c r="BB64" s="79" t="inlineStr">
        <f aca="false">IF('Cover Sheet'!V67="","",'Cover Sheet'!V67)</f>
        <is>
          <t/>
        </is>
      </c>
      <c r="BC64" s="79" t="inlineStr">
        <f aca="false">IF('Cover Sheet'!W67="","",'Cover Sheet'!W67)</f>
        <is>
          <t/>
        </is>
      </c>
      <c r="BD64" s="79" t="inlineStr">
        <f aca="false">IF('Cover Sheet'!X67="","",'Cover Sheet'!X67)</f>
        <is>
          <t/>
        </is>
      </c>
      <c r="BE64" s="80" t="inlineStr">
        <f aca="false">'RC Mastery Check+Question type'!I67</f>
        <is>
          <t/>
        </is>
      </c>
      <c r="BF64" s="80" t="inlineStr">
        <f aca="false">'RC Mastery Check+Question type'!J67</f>
        <is>
          <t/>
        </is>
      </c>
      <c r="BG64" s="80" t="inlineStr">
        <f aca="false">'RC Mastery Check+Question type'!K67</f>
        <is>
          <t/>
        </is>
      </c>
      <c r="BH64" s="81" t="inlineStr">
        <f aca="false">IF('RC Mastery Check+Question type'!DR67="", "", 'RC Mastery Check+Question type'!DR67)</f>
        <is>
          <t/>
        </is>
      </c>
      <c r="BI64" s="81" t="inlineStr">
        <f aca="false">IF('RC Mastery Check+Question type'!EJ67="", "", 'RC Mastery Check+Question type'!EJ67)</f>
        <is>
          <t/>
        </is>
      </c>
      <c r="BJ64" s="81" t="inlineStr">
        <f aca="false">IF('RC Mastery Check+Question type'!EZ67="", "", 'RC Mastery Check+Question type'!EZ67)</f>
        <is>
          <t/>
        </is>
      </c>
      <c r="BK64" s="0" t="inlineStr">
        <f aca="false">'RF tracking'!C67</f>
        <is>
          <t/>
        </is>
      </c>
      <c r="BL64" s="0" t="inlineStr">
        <f aca="false">'RF tracking'!D67</f>
        <is>
          <t/>
        </is>
      </c>
      <c r="BM64" s="0" t="inlineStr">
        <f aca="false">'RF tracking'!X67</f>
        <is>
          <t/>
        </is>
      </c>
      <c r="BN64" s="0" t="inlineStr">
        <f aca="false">'RF tracking'!Y67</f>
        <is>
          <t/>
        </is>
      </c>
      <c r="BO64" s="82" t="inlineStr">
        <f aca="false">IF('RF tracking'!AQ67="", "", 'RF tracking'!AQ67)</f>
        <is>
          <t/>
        </is>
      </c>
      <c r="BP64" s="82" t="inlineStr">
        <f aca="false">'RC Mastery Check+Question type'!L67</f>
        <is>
          <t/>
        </is>
      </c>
      <c r="BQ64" s="82" t="inlineStr">
        <f aca="false">'RC Mastery Check+Question type'!M67</f>
        <is>
          <t/>
        </is>
      </c>
      <c r="BR64" s="82" t="inlineStr">
        <f aca="false">'RC Mastery Check+Question type'!N67</f>
        <is>
          <t/>
        </is>
      </c>
      <c r="BS64" s="82" t="inlineStr">
        <f aca="false">'RC Mastery Check+Question type'!O67</f>
        <is>
          <t/>
        </is>
      </c>
      <c r="BT64" s="82" t="inlineStr">
        <f aca="false">'RC Mastery Check+Question type'!P67</f>
        <is>
          <t/>
        </is>
      </c>
      <c r="BU64" s="82" t="inlineStr">
        <f aca="false">'RC Mastery Check+Question type'!Q67</f>
        <is>
          <t/>
        </is>
      </c>
      <c r="BV64" s="82" t="inlineStr">
        <f aca="false">'RC Mastery Check+Question type'!R67</f>
        <is>
          <t/>
        </is>
      </c>
      <c r="BW64" s="82" t="inlineStr">
        <f aca="false">'RC Mastery Check+Question type'!S67</f>
        <is>
          <t/>
        </is>
      </c>
      <c r="BX64" s="82" t="inlineStr">
        <f aca="false">'RC Mastery Check+Question type'!T67</f>
        <is>
          <t/>
        </is>
      </c>
      <c r="BY64" s="82" t="inlineStr">
        <f aca="false">'RC Mastery Check+Question type'!U67</f>
        <is>
          <t/>
        </is>
      </c>
      <c r="BZ64" s="82" t="inlineStr">
        <f aca="false">'RC Mastery Check+Question type'!V67</f>
        <is>
          <t/>
        </is>
      </c>
      <c r="CA64" s="82" t="inlineStr">
        <f aca="false">'RC Mastery Check+Question type'!W67</f>
        <is>
          <t/>
        </is>
      </c>
      <c r="CB64" s="82" t="inlineStr">
        <f aca="false">'RC Mastery Check+Question type'!X67</f>
        <is>
          <t/>
        </is>
      </c>
      <c r="CC64" s="83" t="str">
        <f aca="false">'RC Output Item+Section Type'!CC70</f>
        <v> </v>
      </c>
      <c r="CD64" s="83" t="str">
        <f aca="false">'RC Output Item+Section Type'!CD70</f>
        <v> </v>
      </c>
      <c r="CE64" s="83" t="str">
        <f aca="false">'RC Output Item+Section Type'!CE70</f>
        <v> </v>
      </c>
      <c r="CF64" s="83" t="str">
        <f aca="false">'RC Output Item+Section Type'!CF70</f>
        <v> </v>
      </c>
      <c r="CG64" s="83" t="str">
        <f aca="false">'RC Output Item+Section Type'!CG70</f>
        <v> </v>
      </c>
      <c r="CH64" s="83" t="str">
        <f aca="false">'RC Output Item+Section Type'!CH70</f>
        <v> </v>
      </c>
      <c r="CI64" s="83" t="str">
        <f aca="false">'RC Output Item+Section Type'!CI70</f>
        <v> </v>
      </c>
      <c r="CJ64" s="83" t="str">
        <f aca="false">'RC Output Item+Section Type'!CJ70</f>
        <v> </v>
      </c>
      <c r="CK64" s="83" t="str">
        <f aca="false">'RC Output Item+Section Type'!CK70</f>
        <v> </v>
      </c>
      <c r="CL64" s="83" t="str">
        <f aca="false">'RC Output Item+Section Type'!CL70</f>
        <v> </v>
      </c>
      <c r="CM64" s="83" t="str">
        <f aca="false">'RC Output Item+Section Type'!CM70</f>
        <v> </v>
      </c>
      <c r="CN64" s="83" t="str">
        <f aca="false">'RC Output Item+Section Type'!CN70</f>
        <v> </v>
      </c>
      <c r="CO64" s="0" t="inlineStr">
        <f aca="false">IF('S&amp;L'!B68="", "", 'S&amp;L'!B68)</f>
        <is>
          <t/>
        </is>
      </c>
      <c r="CP64" s="0" t="inlineStr">
        <f aca="false">IF('S&amp;L'!C68="", "", 'S&amp;L'!C68)</f>
        <is>
          <t/>
        </is>
      </c>
      <c r="CQ64" s="0" t="inlineStr">
        <f aca="false">IF('S&amp;L'!D68="", "", 'S&amp;L'!D68)</f>
        <is>
          <t/>
        </is>
      </c>
      <c r="CR64" s="0" t="inlineStr">
        <f aca="false">IF('S&amp;L'!E68="", "", 'S&amp;L'!E68)</f>
        <is>
          <t/>
        </is>
      </c>
      <c r="CS64" s="0" t="inlineStr">
        <f aca="false">IF('S&amp;L'!F68="", "", 'S&amp;L'!F68)</f>
        <is>
          <t/>
        </is>
      </c>
      <c r="CT64" s="0" t="inlineStr">
        <f aca="false">IF('S&amp;L'!H68="", "", 'S&amp;L'!H68)</f>
        <is>
          <t/>
        </is>
      </c>
      <c r="CU64" s="0" t="inlineStr">
        <f aca="false">IF('S&amp;L'!I68="", "", 'S&amp;L'!I68)</f>
        <is>
          <t/>
        </is>
      </c>
      <c r="CV64" s="0" t="inlineStr">
        <f aca="false">IF('S&amp;L'!J68="", "", 'S&amp;L'!J68)</f>
        <is>
          <t/>
        </is>
      </c>
      <c r="CW64" s="0" t="inlineStr">
        <f aca="false">IF('S&amp;L'!K68="", "", 'S&amp;L'!K68)</f>
        <is>
          <t/>
        </is>
      </c>
      <c r="CX64" s="0" t="inlineStr">
        <f aca="false">IF('S&amp;L'!L68="", "", 'S&amp;L'!L68)</f>
        <is>
          <t/>
        </is>
      </c>
      <c r="CY64" s="0" t="inlineStr">
        <f aca="false">IF('S&amp;L'!N68="", "", 'S&amp;L'!N68)</f>
        <is>
          <t/>
        </is>
      </c>
      <c r="CZ64" s="0" t="inlineStr">
        <f aca="false">IF('S&amp;L'!O68="", "", 'S&amp;L'!O68)</f>
        <is>
          <t/>
        </is>
      </c>
      <c r="DA64" s="0" t="inlineStr">
        <f aca="false">IF('S&amp;L'!P68="", "", 'S&amp;L'!P68)</f>
        <is>
          <t/>
        </is>
      </c>
      <c r="DB64" s="0" t="inlineStr">
        <f aca="false">IF('S&amp;L'!Q68="", "", 'S&amp;L'!Q68)</f>
        <is>
          <t/>
        </is>
      </c>
      <c r="DC64" s="0" t="inlineStr">
        <f aca="false">IF('S&amp;L'!R68="", "", 'S&amp;L'!R68)</f>
        <is>
          <t/>
        </is>
      </c>
      <c r="DD64" s="82" t="inlineStr">
        <f aca="false">IF('Math Scores'!E71="","",'Math Scores'!E71)</f>
        <is>
          <t/>
        </is>
      </c>
      <c r="DE64" s="84" t="inlineStr">
        <f aca="false">IF('Cover Sheet'!V67="","",'Cover Sheet'!V67)</f>
        <is>
          <t/>
        </is>
      </c>
      <c r="DF64" s="84" t="inlineStr">
        <f aca="false">IF('Math Scores'!IE71="", "", 'Math Scores'!IE71)</f>
        <is>
          <t/>
        </is>
      </c>
      <c r="DG64" s="0" t="inlineStr">
        <f aca="false">IF('Math by question type'!C68="", "", 'Math by question type'!C68)</f>
        <is>
          <t/>
        </is>
      </c>
      <c r="DH64" s="84" t="inlineStr">
        <f aca="false">IF('Math by question type'!D68="", "", 'Math by question type'!D68)</f>
        <is>
          <t/>
        </is>
      </c>
      <c r="DI64" s="84" t="inlineStr">
        <f aca="false">IF('Math by question type'!E68="", "", 'Math by question type'!E68)</f>
        <is>
          <t/>
        </is>
      </c>
      <c r="DJ64" s="84" t="inlineStr">
        <f aca="false">IF('Math by question type'!F68="", "", 'Math by question type'!F68)</f>
        <is>
          <t/>
        </is>
      </c>
      <c r="DK64" s="84" t="inlineStr">
        <f aca="false">IF('Math by question type'!G68="", "", 'Math by question type'!G68)</f>
        <is>
          <t/>
        </is>
      </c>
      <c r="DL64" s="84" t="inlineStr">
        <f aca="false">IF('Math by question type'!H68="", "", 'Math by question type'!H68)</f>
        <is>
          <t/>
        </is>
      </c>
      <c r="DM64" s="84" t="inlineStr">
        <f aca="false">IF('Math by question type'!I68="", "", 'Math by question type'!I68)</f>
        <is>
          <t/>
        </is>
      </c>
      <c r="DN64" s="84" t="inlineStr">
        <f aca="false">IF('Math by question type'!J68="", "", 'Math by question type'!J68)</f>
        <is>
          <t/>
        </is>
      </c>
      <c r="DO64" s="84" t="inlineStr">
        <f aca="false">IF('Math by question type'!K68="", "", 'Math by question type'!K68)</f>
        <is>
          <t/>
        </is>
      </c>
      <c r="DP64" s="84" t="inlineStr">
        <f aca="false">IF('Math by question type'!L68="", "", 'Math by question type'!L68)</f>
        <is>
          <t/>
        </is>
      </c>
      <c r="DQ64" s="84" t="inlineStr">
        <f aca="false">IF('Math by question type'!M68="", "", 'Math by question type'!M68)</f>
        <is>
          <t/>
        </is>
      </c>
      <c r="DR64" s="84" t="inlineStr">
        <f aca="false">IF('Math by question type'!N68="", "", 'Math by question type'!N68)</f>
        <is>
          <t/>
        </is>
      </c>
      <c r="DS64" s="84" t="inlineStr">
        <f aca="false">IF('Math by question type'!O68="", "", 'Math by question type'!O68)</f>
        <is>
          <t/>
        </is>
      </c>
      <c r="DT64" s="84" t="inlineStr">
        <f aca="false">IF('Math by question type'!P68="", "", 'Math by question type'!P68)</f>
        <is>
          <t/>
        </is>
      </c>
      <c r="DU64" s="84" t="inlineStr">
        <f aca="false">IF('Math by question type'!Q68="", "", 'Math by question type'!Q68)</f>
        <is>
          <t/>
        </is>
      </c>
      <c r="DV64" s="84" t="inlineStr">
        <f aca="false">IF('Math by question type'!R68&lt;&gt;"",'Math by question type'!R68,'Math by question type'!U68)</f>
        <is>
          <t/>
        </is>
      </c>
      <c r="DW64" s="84" t="inlineStr">
        <f aca="false">IF('Math by question type'!S68&lt;&gt;"",'Math by question type'!S68,'Math by question type'!V68)</f>
        <is>
          <t/>
        </is>
      </c>
      <c r="DX64" s="84" t="inlineStr">
        <f aca="false">IF('Math by question type'!T68&lt;&gt;"",'Math by question type'!T68,'Math by question type'!W68)</f>
        <is>
          <t/>
        </is>
      </c>
      <c r="DY64" s="84" t="inlineStr">
        <f aca="false">IF('Math by question type'!X68&lt;&gt;"",'Math by question type'!X68,'Math by question type'!AA68)</f>
        <is>
          <t/>
        </is>
      </c>
      <c r="DZ64" s="84" t="inlineStr">
        <f aca="false">IF('Math by question type'!Y68&lt;&gt;"",'Math by question type'!Y68,'Math by question type'!AB68)</f>
        <is>
          <t/>
        </is>
      </c>
      <c r="EA64" s="84" t="inlineStr">
        <f aca="false">IF('Math by question type'!Z68&lt;&gt;"",'Math by question type'!Z68,'Math by question type'!AC68)</f>
        <is>
          <t/>
        </is>
      </c>
      <c r="EB64" s="84" t="inlineStr">
        <f aca="false">IF('Math Output by domain'!E68="", "", 'Math Output by domain'!E68)</f>
        <is>
          <t/>
        </is>
      </c>
      <c r="EC64" s="84" t="inlineStr">
        <f aca="false">IF('Math Output by domain'!F68="", "", 'Math Output by domain'!F68)</f>
        <is>
          <t/>
        </is>
      </c>
      <c r="ED64" s="84" t="inlineStr">
        <f aca="false">IF('Math Output by domain'!G68="", "", 'Math Output by domain'!G68)</f>
        <is>
          <t/>
        </is>
      </c>
      <c r="EE64" s="84" t="inlineStr">
        <f aca="false">IF('Math Output by domain'!H68="", "", 'Math Output by domain'!H68)</f>
        <is>
          <t/>
        </is>
      </c>
      <c r="EF64" s="84" t="inlineStr">
        <f aca="false">IF('Math Output by domain'!I68="", "", 'Math Output by domain'!I68)</f>
        <is>
          <t/>
        </is>
      </c>
      <c r="EG64" s="84" t="inlineStr">
        <f aca="false">IF('Math Output by domain'!J68="", "", 'Math Output by domain'!J68)</f>
        <is>
          <t/>
        </is>
      </c>
      <c r="EH64" s="84" t="inlineStr">
        <f aca="false">IF('Math Output by domain'!K68="", "", 'Math Output by domain'!K68)</f>
        <is>
          <t/>
        </is>
      </c>
      <c r="EI64" s="84" t="inlineStr">
        <f aca="false">IF('Math Output by domain'!L68="", "", 'Math Output by domain'!L68)</f>
        <is>
          <t/>
        </is>
      </c>
      <c r="EJ64" s="84" t="inlineStr">
        <f aca="false">IF('Math Output by domain'!M68="", "", 'Math Output by domain'!M68)</f>
        <is>
          <t/>
        </is>
      </c>
      <c r="EK64" s="84" t="inlineStr">
        <f aca="false">IF('Math Output by domain'!N68="", "", 'Math Output by domain'!N68)</f>
        <is>
          <t/>
        </is>
      </c>
      <c r="EL64" s="84" t="inlineStr">
        <f aca="false">IF('Math Output by domain'!O68="", "", 'Math Output by domain'!O68)</f>
        <is>
          <t/>
        </is>
      </c>
      <c r="EM64" s="84" t="inlineStr">
        <f aca="false">IF('Math Output by domain'!P68="", "", 'Math Output by domain'!P68)</f>
        <is>
          <t/>
        </is>
      </c>
      <c r="EN64" s="84" t="inlineStr">
        <f aca="false">IF('Math Output by domain'!Q68="", "", 'Math Output by domain'!Q68)</f>
        <is>
          <t/>
        </is>
      </c>
      <c r="EO64" s="84" t="inlineStr">
        <f aca="false">IF('Math Output by domain'!R68="", "", 'Math Output by domain'!R68)</f>
        <is>
          <t/>
        </is>
      </c>
      <c r="EP64" s="84" t="inlineStr">
        <f aca="false">IF('Math Output by domain'!S68="", "", 'Math Output by domain'!S68)</f>
        <is>
          <t/>
        </is>
      </c>
      <c r="EQ64" s="84" t="inlineStr">
        <f aca="false">IF('Math Output by domain'!T68="", "", 'Math Output by domain'!T68)</f>
        <is>
          <t/>
        </is>
      </c>
      <c r="ER64" s="84" t="inlineStr">
        <f aca="false">IF('Math Output by domain'!U68="", "", 'Math Output by domain'!U68)</f>
        <is>
          <t/>
        </is>
      </c>
      <c r="ES64" s="84" t="inlineStr">
        <f aca="false">IF('Math Output by domain'!V68="", "", 'Math Output by domain'!V68)</f>
        <is>
          <t/>
        </is>
      </c>
      <c r="ET64" s="84" t="inlineStr">
        <f aca="false">IF('Math Output by domain'!W68="", "", 'Math Output by domain'!W68)</f>
        <is>
          <t/>
        </is>
      </c>
      <c r="EU64" s="84" t="inlineStr">
        <f aca="false">IF('Math Output by domain'!X68="", "", 'Math Output by domain'!X68)</f>
        <is>
          <t/>
        </is>
      </c>
      <c r="EV64" s="84" t="inlineStr">
        <f aca="false">IF('Math Output by domain'!Y68="", "", 'Math Output by domain'!Y68)</f>
        <is>
          <t/>
        </is>
      </c>
      <c r="EW64" s="84" t="inlineStr">
        <f aca="false">IF('Math Output by domain'!Z68="", "", 'Math Output by domain'!Z68)</f>
        <is>
          <t/>
        </is>
      </c>
      <c r="EX64" s="84" t="inlineStr">
        <f aca="false">IF('Math Output by domain'!AA68="", "", 'Math Output by domain'!AA68)</f>
        <is>
          <t/>
        </is>
      </c>
      <c r="EY64" s="84" t="inlineStr">
        <f aca="false">IF('Math Output by domain'!AB68="", "", 'Math Output by domain'!AB68)</f>
        <is>
          <t/>
        </is>
      </c>
      <c r="EZ64" s="84" t="inlineStr">
        <f aca="false">IF('Math Output by domain'!AC68="", "", 'Math Output by domain'!AC68)</f>
        <is>
          <t/>
        </is>
      </c>
      <c r="FA64" s="84" t="inlineStr">
        <f aca="false">IF('Math Output by domain'!AD68&lt;&gt;"", 'Math Output by domain'!AD68, 'Math Output by domain'!AH68)</f>
        <is>
          <t/>
        </is>
      </c>
      <c r="FB64" s="84" t="inlineStr">
        <f aca="false">IF('Math Output by domain'!AE68&lt;&gt;"", 'Math Output by domain'!AE68, 'Math Output by domain'!AI68)</f>
        <is>
          <t/>
        </is>
      </c>
      <c r="FC64" s="84" t="inlineStr">
        <f aca="false">IF('Math Output by domain'!AF68&lt;&gt;"", 'Math Output by domain'!AF68, 'Math Output by domain'!AJ68)</f>
        <is>
          <t/>
        </is>
      </c>
      <c r="FD64" s="84" t="inlineStr">
        <f aca="false">IF('Math Output by domain'!AG68="", "", 'Math Output by domain'!AG68)</f>
        <is>
          <t/>
        </is>
      </c>
      <c r="FE64" s="84" t="inlineStr">
        <f aca="false">IF('Math Output by domain'!AK68="", "", 'Math Output by domain'!AK68)</f>
        <is>
          <t/>
        </is>
      </c>
      <c r="FF64" s="84" t="str">
        <f aca="false">IF('Math Output by domain'!AL68&lt;&gt;"",  'Math Output by domain'!AL68, 'Math Output by domain'!AQ68)</f>
        <v/>
      </c>
      <c r="FG64" s="84" t="inlineStr">
        <f aca="false">IF('Math Output by domain'!AM68="", "", 'Math Output by domain'!AM68)</f>
        <is>
          <t/>
        </is>
      </c>
      <c r="FH64" s="84" t="str">
        <f aca="false">IF('Math Output by domain'!AN68&lt;&gt;"",  'Math Output by domain'!AN68, 'Math Output by domain'!AP68)</f>
        <v/>
      </c>
      <c r="FI64" s="84" t="inlineStr">
        <f aca="false">IF('Math Output by domain'!AO68="", "", 'Math Output by domain'!AO68)</f>
        <is>
          <t/>
        </is>
      </c>
    </row>
    <row r="65" customFormat="false" ht="12.75" hidden="false" customHeight="false" outlineLevel="0" collapsed="false">
      <c r="A65" s="77" t="n">
        <f aca="false">'Cover Sheet'!A68</f>
        <v>64</v>
      </c>
      <c r="B65" s="77" t="inlineStr">
        <f aca="false">IF('Cover Sheet'!$AC$13="","",'Cover Sheet'!$AC$13)</f>
        <is>
          <t/>
        </is>
      </c>
      <c r="C65" s="77" t="str">
        <f aca="false">'Cover Sheet'!$AC$1</f>
        <v>Vivek Madinur</v>
      </c>
      <c r="D65" s="77" t="n">
        <f aca="false">'Cover Sheet'!$AE$1</f>
        <v>0</v>
      </c>
      <c r="E65" s="77" t="n">
        <f aca="false">'Cover Sheet'!$AG$1</f>
        <v>0</v>
      </c>
      <c r="F65" s="77" t="n">
        <f aca="false">'Cover Sheet'!$AI$1</f>
        <v>0</v>
      </c>
      <c r="G65" s="77" t="n">
        <f aca="false">'Cover Sheet'!$AK$1</f>
        <v>0</v>
      </c>
      <c r="H65" s="77" t="n">
        <f aca="false">'Cover Sheet'!$AC$3</f>
        <v>0</v>
      </c>
      <c r="I65" s="77" t="n">
        <f aca="false">'Cover Sheet'!$AE$3</f>
        <v>0</v>
      </c>
      <c r="J65" s="77" t="n">
        <f aca="false">'Cover Sheet'!$AG$3</f>
        <v>0</v>
      </c>
      <c r="K65" s="77" t="n">
        <f aca="false">'Cover Sheet'!$AI$3</f>
        <v>0</v>
      </c>
      <c r="L65" s="77" t="n">
        <f aca="false">'Cover Sheet'!$AK$3</f>
        <v>0</v>
      </c>
      <c r="M65" s="77" t="n">
        <f aca="false">'Cover Sheet'!$AC$2</f>
        <v>2014</v>
      </c>
      <c r="N65" s="77" t="n">
        <f aca="false">'Cover Sheet'!$AE$2</f>
        <v>0</v>
      </c>
      <c r="O65" s="77" t="n">
        <f aca="false">'Cover Sheet'!$AG$2</f>
        <v>0</v>
      </c>
      <c r="P65" s="77" t="n">
        <f aca="false">'Cover Sheet'!$AI$2</f>
        <v>0</v>
      </c>
      <c r="Q65" s="77" t="n">
        <f aca="false">'Cover Sheet'!$AK$2</f>
        <v>0</v>
      </c>
      <c r="R65" s="77" t="str">
        <f aca="false">'Cover Sheet'!$AC$5</f>
        <v>Spandana</v>
      </c>
      <c r="S65" s="77" t="str">
        <f aca="false">'Cover Sheet'!$AC$6</f>
        <v>3rd</v>
      </c>
      <c r="T65" s="77" t="str">
        <f aca="false">'Cover Sheet'!$AC$7</f>
        <v>2nd YOI</v>
      </c>
      <c r="U65" s="77" t="str">
        <f aca="false">'Cover Sheet'!$AC$8</f>
        <v>Government School - No Fees</v>
      </c>
      <c r="V65" s="77" t="n">
        <f aca="false">'Cover Sheet'!$AC$9</f>
        <v>0</v>
      </c>
      <c r="W65" s="77" t="inlineStr">
        <f aca="false">IF('Cover Sheet'!$AC$10="","",'Cover Sheet'!$AC$10)</f>
        <is>
          <t/>
        </is>
      </c>
      <c r="X65" s="78" t="inlineStr">
        <f aca="false">IF('Cover Sheet'!$Y68="","",'Cover Sheet'!$Y68)</f>
        <is>
          <t/>
        </is>
      </c>
      <c r="Y65" s="78" t="inlineStr">
        <f aca="false">IF('Cover Sheet'!$Z68="","",'Cover Sheet'!$Z68)</f>
        <is>
          <t/>
        </is>
      </c>
      <c r="Z65" s="77" t="n">
        <f aca="false">'Cover Sheet'!$AC$11</f>
        <v>0</v>
      </c>
      <c r="AA65" s="77" t="str">
        <f aca="false">IF('Cover Sheet'!$AC$12="", "", 'Cover Sheet'!$AC$12)</f>
        <v>Hyderabad</v>
      </c>
      <c r="AB65" s="77" t="inlineStr">
        <f aca="false">IF('Cover Sheet'!$AC$14="","",'Cover Sheet'!$AC$14)</f>
        <is>
          <t/>
        </is>
      </c>
      <c r="AC65" s="77" t="inlineStr">
        <f aca="false">IF('Cover Sheet'!$AC$15="","",'Cover Sheet'!$AC$15)</f>
        <is>
          <t/>
        </is>
      </c>
      <c r="AD65" s="77" t="inlineStr">
        <f aca="false">IF('Cover Sheet'!$AC$17="","",'Cover Sheet'!$AC$17)</f>
        <is>
          <t/>
        </is>
      </c>
      <c r="AE65" s="77" t="str">
        <f aca="false">IF('Cover Sheet'!$AC$4="","",'Cover Sheet'!$AC$4)</f>
        <v>vivek.madinur2014@teachforindia.org</v>
      </c>
      <c r="AF65" s="77" t="inlineStr">
        <f aca="false">IF('Cover Sheet'!$AC$20="","",'Cover Sheet'!$AC$20)</f>
        <is>
          <t/>
        </is>
      </c>
      <c r="AG65" s="77" t="str">
        <f aca="false">IF('Cover Sheet'!$AC$19="","",'Cover Sheet'!$AC$19)</f>
        <v>karthik.rapaka@teachforindia.org</v>
      </c>
      <c r="AH65" s="77" t="inlineStr">
        <f aca="false">IF('Cover Sheet'!B68="", "", 'English Scores- Leveled papers'!B70)</f>
        <is>
          <t/>
        </is>
      </c>
      <c r="AI65" s="77" t="inlineStr">
        <f aca="false">IF('Cover Sheet'!$B68="","",'Cover Sheet'!C68)</f>
        <is>
          <t/>
        </is>
      </c>
      <c r="AJ65" s="77" t="inlineStr">
        <f aca="false">IF('Cover Sheet'!$D68="","",'Cover Sheet'!D68)</f>
        <is>
          <t/>
        </is>
      </c>
      <c r="AK65" s="77" t="inlineStr">
        <f aca="false">IF('Cover Sheet'!E68="","",'Cover Sheet'!E68)</f>
        <is>
          <t/>
        </is>
      </c>
      <c r="AL65" s="77" t="inlineStr">
        <f aca="false">IF('Cover Sheet'!F68="","",'Cover Sheet'!F68)</f>
        <is>
          <t/>
        </is>
      </c>
      <c r="AM65" s="77" t="inlineStr">
        <f aca="false">IF('Cover Sheet'!G68="","",'Cover Sheet'!G68)</f>
        <is>
          <t/>
        </is>
      </c>
      <c r="AN65" s="77" t="inlineStr">
        <f aca="false">IF('Cover Sheet'!H68="","",'Cover Sheet'!H68)</f>
        <is>
          <t/>
        </is>
      </c>
      <c r="AO65" s="77" t="inlineStr">
        <f aca="false">IF('Cover Sheet'!I68="","",'Cover Sheet'!I68)</f>
        <is>
          <t/>
        </is>
      </c>
      <c r="AP65" s="77" t="inlineStr">
        <f aca="false">IF('Cover Sheet'!J68="","",'Cover Sheet'!J68)</f>
        <is>
          <t/>
        </is>
      </c>
      <c r="AQ65" s="77" t="inlineStr">
        <f aca="false">IF('Cover Sheet'!K68="","",'Cover Sheet'!K68)</f>
        <is>
          <t/>
        </is>
      </c>
      <c r="AR65" s="77" t="inlineStr">
        <f aca="false">IF('Cover Sheet'!L68="","",'Cover Sheet'!L68)</f>
        <is>
          <t/>
        </is>
      </c>
      <c r="AS65" s="77" t="inlineStr">
        <f aca="false">IF('Cover Sheet'!M68="","",'Cover Sheet'!M68)</f>
        <is>
          <t/>
        </is>
      </c>
      <c r="AT65" s="77" t="inlineStr">
        <f aca="false">IF('Cover Sheet'!N68="","",'Cover Sheet'!N68)</f>
        <is>
          <t/>
        </is>
      </c>
      <c r="AU65" s="77" t="inlineStr">
        <f aca="false">IF('Cover Sheet'!O68="","",'Cover Sheet'!O68)</f>
        <is>
          <t/>
        </is>
      </c>
      <c r="AV65" s="77" t="inlineStr">
        <f aca="false">IF('Cover Sheet'!P68="","",'Cover Sheet'!P68)</f>
        <is>
          <t/>
        </is>
      </c>
      <c r="AW65" s="77" t="inlineStr">
        <f aca="false">IF('Cover Sheet'!Q68="","",'Cover Sheet'!Q68)</f>
        <is>
          <t/>
        </is>
      </c>
      <c r="AX65" s="77" t="inlineStr">
        <f aca="false">IF('Cover Sheet'!R68="","",'Cover Sheet'!R68)</f>
        <is>
          <t/>
        </is>
      </c>
      <c r="AY65" s="77" t="inlineStr">
        <f aca="false">IF('Cover Sheet'!S68="","",'Cover Sheet'!S68)</f>
        <is>
          <t/>
        </is>
      </c>
      <c r="AZ65" s="79" t="inlineStr">
        <f aca="false">IF('Cover Sheet'!T68="","",'Cover Sheet'!T68)</f>
        <is>
          <t/>
        </is>
      </c>
      <c r="BA65" s="79" t="inlineStr">
        <f aca="false">IF('Cover Sheet'!U68="","",'Cover Sheet'!U68)</f>
        <is>
          <t/>
        </is>
      </c>
      <c r="BB65" s="79" t="inlineStr">
        <f aca="false">IF('Cover Sheet'!V68="","",'Cover Sheet'!V68)</f>
        <is>
          <t/>
        </is>
      </c>
      <c r="BC65" s="79" t="inlineStr">
        <f aca="false">IF('Cover Sheet'!W68="","",'Cover Sheet'!W68)</f>
        <is>
          <t/>
        </is>
      </c>
      <c r="BD65" s="79" t="inlineStr">
        <f aca="false">IF('Cover Sheet'!X68="","",'Cover Sheet'!X68)</f>
        <is>
          <t/>
        </is>
      </c>
      <c r="BE65" s="80" t="inlineStr">
        <f aca="false">'RC Mastery Check+Question type'!I68</f>
        <is>
          <t/>
        </is>
      </c>
      <c r="BF65" s="80" t="inlineStr">
        <f aca="false">'RC Mastery Check+Question type'!J68</f>
        <is>
          <t/>
        </is>
      </c>
      <c r="BG65" s="80" t="inlineStr">
        <f aca="false">'RC Mastery Check+Question type'!K68</f>
        <is>
          <t/>
        </is>
      </c>
      <c r="BH65" s="81" t="inlineStr">
        <f aca="false">IF('RC Mastery Check+Question type'!DR68="", "", 'RC Mastery Check+Question type'!DR68)</f>
        <is>
          <t/>
        </is>
      </c>
      <c r="BI65" s="81" t="inlineStr">
        <f aca="false">IF('RC Mastery Check+Question type'!EJ68="", "", 'RC Mastery Check+Question type'!EJ68)</f>
        <is>
          <t/>
        </is>
      </c>
      <c r="BJ65" s="81" t="inlineStr">
        <f aca="false">IF('RC Mastery Check+Question type'!EZ68="", "", 'RC Mastery Check+Question type'!EZ68)</f>
        <is>
          <t/>
        </is>
      </c>
      <c r="BK65" s="0" t="inlineStr">
        <f aca="false">'RF tracking'!C68</f>
        <is>
          <t/>
        </is>
      </c>
      <c r="BL65" s="0" t="inlineStr">
        <f aca="false">'RF tracking'!D68</f>
        <is>
          <t/>
        </is>
      </c>
      <c r="BM65" s="0" t="inlineStr">
        <f aca="false">'RF tracking'!X68</f>
        <is>
          <t/>
        </is>
      </c>
      <c r="BN65" s="0" t="inlineStr">
        <f aca="false">'RF tracking'!Y68</f>
        <is>
          <t/>
        </is>
      </c>
      <c r="BO65" s="82" t="inlineStr">
        <f aca="false">IF('RF tracking'!AQ68="", "", 'RF tracking'!AQ68)</f>
        <is>
          <t/>
        </is>
      </c>
      <c r="BP65" s="82" t="inlineStr">
        <f aca="false">'RC Mastery Check+Question type'!L68</f>
        <is>
          <t/>
        </is>
      </c>
      <c r="BQ65" s="82" t="inlineStr">
        <f aca="false">'RC Mastery Check+Question type'!M68</f>
        <is>
          <t/>
        </is>
      </c>
      <c r="BR65" s="82" t="inlineStr">
        <f aca="false">'RC Mastery Check+Question type'!N68</f>
        <is>
          <t/>
        </is>
      </c>
      <c r="BS65" s="82" t="inlineStr">
        <f aca="false">'RC Mastery Check+Question type'!O68</f>
        <is>
          <t/>
        </is>
      </c>
      <c r="BT65" s="82" t="inlineStr">
        <f aca="false">'RC Mastery Check+Question type'!P68</f>
        <is>
          <t/>
        </is>
      </c>
      <c r="BU65" s="82" t="inlineStr">
        <f aca="false">'RC Mastery Check+Question type'!Q68</f>
        <is>
          <t/>
        </is>
      </c>
      <c r="BV65" s="82" t="inlineStr">
        <f aca="false">'RC Mastery Check+Question type'!R68</f>
        <is>
          <t/>
        </is>
      </c>
      <c r="BW65" s="82" t="inlineStr">
        <f aca="false">'RC Mastery Check+Question type'!S68</f>
        <is>
          <t/>
        </is>
      </c>
      <c r="BX65" s="82" t="inlineStr">
        <f aca="false">'RC Mastery Check+Question type'!T68</f>
        <is>
          <t/>
        </is>
      </c>
      <c r="BY65" s="82" t="inlineStr">
        <f aca="false">'RC Mastery Check+Question type'!U68</f>
        <is>
          <t/>
        </is>
      </c>
      <c r="BZ65" s="82" t="inlineStr">
        <f aca="false">'RC Mastery Check+Question type'!V68</f>
        <is>
          <t/>
        </is>
      </c>
      <c r="CA65" s="82" t="inlineStr">
        <f aca="false">'RC Mastery Check+Question type'!W68</f>
        <is>
          <t/>
        </is>
      </c>
      <c r="CB65" s="82" t="inlineStr">
        <f aca="false">'RC Mastery Check+Question type'!X68</f>
        <is>
          <t/>
        </is>
      </c>
      <c r="CC65" s="83" t="str">
        <f aca="false">'RC Output Item+Section Type'!CC71</f>
        <v> </v>
      </c>
      <c r="CD65" s="83" t="str">
        <f aca="false">'RC Output Item+Section Type'!CD71</f>
        <v> </v>
      </c>
      <c r="CE65" s="83" t="str">
        <f aca="false">'RC Output Item+Section Type'!CE71</f>
        <v> </v>
      </c>
      <c r="CF65" s="83" t="str">
        <f aca="false">'RC Output Item+Section Type'!CF71</f>
        <v> </v>
      </c>
      <c r="CG65" s="83" t="str">
        <f aca="false">'RC Output Item+Section Type'!CG71</f>
        <v> </v>
      </c>
      <c r="CH65" s="83" t="str">
        <f aca="false">'RC Output Item+Section Type'!CH71</f>
        <v> </v>
      </c>
      <c r="CI65" s="83" t="str">
        <f aca="false">'RC Output Item+Section Type'!CI71</f>
        <v> </v>
      </c>
      <c r="CJ65" s="83" t="str">
        <f aca="false">'RC Output Item+Section Type'!CJ71</f>
        <v> </v>
      </c>
      <c r="CK65" s="83" t="str">
        <f aca="false">'RC Output Item+Section Type'!CK71</f>
        <v> </v>
      </c>
      <c r="CL65" s="83" t="str">
        <f aca="false">'RC Output Item+Section Type'!CL71</f>
        <v> </v>
      </c>
      <c r="CM65" s="83" t="str">
        <f aca="false">'RC Output Item+Section Type'!CM71</f>
        <v> </v>
      </c>
      <c r="CN65" s="83" t="str">
        <f aca="false">'RC Output Item+Section Type'!CN71</f>
        <v> </v>
      </c>
      <c r="CO65" s="0" t="inlineStr">
        <f aca="false">IF('S&amp;L'!B69="", "", 'S&amp;L'!B69)</f>
        <is>
          <t/>
        </is>
      </c>
      <c r="CP65" s="0" t="inlineStr">
        <f aca="false">IF('S&amp;L'!C69="", "", 'S&amp;L'!C69)</f>
        <is>
          <t/>
        </is>
      </c>
      <c r="CQ65" s="0" t="inlineStr">
        <f aca="false">IF('S&amp;L'!D69="", "", 'S&amp;L'!D69)</f>
        <is>
          <t/>
        </is>
      </c>
      <c r="CR65" s="0" t="inlineStr">
        <f aca="false">IF('S&amp;L'!E69="", "", 'S&amp;L'!E69)</f>
        <is>
          <t/>
        </is>
      </c>
      <c r="CS65" s="0" t="inlineStr">
        <f aca="false">IF('S&amp;L'!F69="", "", 'S&amp;L'!F69)</f>
        <is>
          <t/>
        </is>
      </c>
      <c r="CT65" s="0" t="inlineStr">
        <f aca="false">IF('S&amp;L'!H69="", "", 'S&amp;L'!H69)</f>
        <is>
          <t/>
        </is>
      </c>
      <c r="CU65" s="0" t="inlineStr">
        <f aca="false">IF('S&amp;L'!I69="", "", 'S&amp;L'!I69)</f>
        <is>
          <t/>
        </is>
      </c>
      <c r="CV65" s="0" t="inlineStr">
        <f aca="false">IF('S&amp;L'!J69="", "", 'S&amp;L'!J69)</f>
        <is>
          <t/>
        </is>
      </c>
      <c r="CW65" s="0" t="inlineStr">
        <f aca="false">IF('S&amp;L'!K69="", "", 'S&amp;L'!K69)</f>
        <is>
          <t/>
        </is>
      </c>
      <c r="CX65" s="0" t="inlineStr">
        <f aca="false">IF('S&amp;L'!L69="", "", 'S&amp;L'!L69)</f>
        <is>
          <t/>
        </is>
      </c>
      <c r="CY65" s="0" t="inlineStr">
        <f aca="false">IF('S&amp;L'!N69="", "", 'S&amp;L'!N69)</f>
        <is>
          <t/>
        </is>
      </c>
      <c r="CZ65" s="0" t="inlineStr">
        <f aca="false">IF('S&amp;L'!O69="", "", 'S&amp;L'!O69)</f>
        <is>
          <t/>
        </is>
      </c>
      <c r="DA65" s="0" t="inlineStr">
        <f aca="false">IF('S&amp;L'!P69="", "", 'S&amp;L'!P69)</f>
        <is>
          <t/>
        </is>
      </c>
      <c r="DB65" s="0" t="inlineStr">
        <f aca="false">IF('S&amp;L'!Q69="", "", 'S&amp;L'!Q69)</f>
        <is>
          <t/>
        </is>
      </c>
      <c r="DC65" s="0" t="inlineStr">
        <f aca="false">IF('S&amp;L'!R69="", "", 'S&amp;L'!R69)</f>
        <is>
          <t/>
        </is>
      </c>
      <c r="DD65" s="82" t="inlineStr">
        <f aca="false">IF('Math Scores'!E72="","",'Math Scores'!E72)</f>
        <is>
          <t/>
        </is>
      </c>
      <c r="DE65" s="84" t="inlineStr">
        <f aca="false">IF('Cover Sheet'!V68="","",'Cover Sheet'!V68)</f>
        <is>
          <t/>
        </is>
      </c>
      <c r="DF65" s="84" t="inlineStr">
        <f aca="false">IF('Math Scores'!IE72="", "", 'Math Scores'!IE72)</f>
        <is>
          <t/>
        </is>
      </c>
      <c r="DG65" s="0" t="inlineStr">
        <f aca="false">IF('Math by question type'!C69="", "", 'Math by question type'!C69)</f>
        <is>
          <t/>
        </is>
      </c>
      <c r="DH65" s="84" t="inlineStr">
        <f aca="false">IF('Math by question type'!D69="", "", 'Math by question type'!D69)</f>
        <is>
          <t/>
        </is>
      </c>
      <c r="DI65" s="84" t="inlineStr">
        <f aca="false">IF('Math by question type'!E69="", "", 'Math by question type'!E69)</f>
        <is>
          <t/>
        </is>
      </c>
      <c r="DJ65" s="84" t="inlineStr">
        <f aca="false">IF('Math by question type'!F69="", "", 'Math by question type'!F69)</f>
        <is>
          <t/>
        </is>
      </c>
      <c r="DK65" s="84" t="inlineStr">
        <f aca="false">IF('Math by question type'!G69="", "", 'Math by question type'!G69)</f>
        <is>
          <t/>
        </is>
      </c>
      <c r="DL65" s="84" t="inlineStr">
        <f aca="false">IF('Math by question type'!H69="", "", 'Math by question type'!H69)</f>
        <is>
          <t/>
        </is>
      </c>
      <c r="DM65" s="84" t="inlineStr">
        <f aca="false">IF('Math by question type'!I69="", "", 'Math by question type'!I69)</f>
        <is>
          <t/>
        </is>
      </c>
      <c r="DN65" s="84" t="inlineStr">
        <f aca="false">IF('Math by question type'!J69="", "", 'Math by question type'!J69)</f>
        <is>
          <t/>
        </is>
      </c>
      <c r="DO65" s="84" t="inlineStr">
        <f aca="false">IF('Math by question type'!K69="", "", 'Math by question type'!K69)</f>
        <is>
          <t/>
        </is>
      </c>
      <c r="DP65" s="84" t="inlineStr">
        <f aca="false">IF('Math by question type'!L69="", "", 'Math by question type'!L69)</f>
        <is>
          <t/>
        </is>
      </c>
      <c r="DQ65" s="84" t="inlineStr">
        <f aca="false">IF('Math by question type'!M69="", "", 'Math by question type'!M69)</f>
        <is>
          <t/>
        </is>
      </c>
      <c r="DR65" s="84" t="inlineStr">
        <f aca="false">IF('Math by question type'!N69="", "", 'Math by question type'!N69)</f>
        <is>
          <t/>
        </is>
      </c>
      <c r="DS65" s="84" t="inlineStr">
        <f aca="false">IF('Math by question type'!O69="", "", 'Math by question type'!O69)</f>
        <is>
          <t/>
        </is>
      </c>
      <c r="DT65" s="84" t="inlineStr">
        <f aca="false">IF('Math by question type'!P69="", "", 'Math by question type'!P69)</f>
        <is>
          <t/>
        </is>
      </c>
      <c r="DU65" s="84" t="inlineStr">
        <f aca="false">IF('Math by question type'!Q69="", "", 'Math by question type'!Q69)</f>
        <is>
          <t/>
        </is>
      </c>
      <c r="DV65" s="84" t="inlineStr">
        <f aca="false">IF('Math by question type'!R69&lt;&gt;"",'Math by question type'!R69,'Math by question type'!U69)</f>
        <is>
          <t/>
        </is>
      </c>
      <c r="DW65" s="84" t="inlineStr">
        <f aca="false">IF('Math by question type'!S69&lt;&gt;"",'Math by question type'!S69,'Math by question type'!V69)</f>
        <is>
          <t/>
        </is>
      </c>
      <c r="DX65" s="84" t="inlineStr">
        <f aca="false">IF('Math by question type'!T69&lt;&gt;"",'Math by question type'!T69,'Math by question type'!W69)</f>
        <is>
          <t/>
        </is>
      </c>
      <c r="DY65" s="84" t="inlineStr">
        <f aca="false">IF('Math by question type'!X69&lt;&gt;"",'Math by question type'!X69,'Math by question type'!AA69)</f>
        <is>
          <t/>
        </is>
      </c>
      <c r="DZ65" s="84" t="inlineStr">
        <f aca="false">IF('Math by question type'!Y69&lt;&gt;"",'Math by question type'!Y69,'Math by question type'!AB69)</f>
        <is>
          <t/>
        </is>
      </c>
      <c r="EA65" s="84" t="inlineStr">
        <f aca="false">IF('Math by question type'!Z69&lt;&gt;"",'Math by question type'!Z69,'Math by question type'!AC69)</f>
        <is>
          <t/>
        </is>
      </c>
      <c r="EB65" s="84" t="inlineStr">
        <f aca="false">IF('Math Output by domain'!E69="", "", 'Math Output by domain'!E69)</f>
        <is>
          <t/>
        </is>
      </c>
      <c r="EC65" s="84" t="inlineStr">
        <f aca="false">IF('Math Output by domain'!F69="", "", 'Math Output by domain'!F69)</f>
        <is>
          <t/>
        </is>
      </c>
      <c r="ED65" s="84" t="inlineStr">
        <f aca="false">IF('Math Output by domain'!G69="", "", 'Math Output by domain'!G69)</f>
        <is>
          <t/>
        </is>
      </c>
      <c r="EE65" s="84" t="inlineStr">
        <f aca="false">IF('Math Output by domain'!H69="", "", 'Math Output by domain'!H69)</f>
        <is>
          <t/>
        </is>
      </c>
      <c r="EF65" s="84" t="inlineStr">
        <f aca="false">IF('Math Output by domain'!I69="", "", 'Math Output by domain'!I69)</f>
        <is>
          <t/>
        </is>
      </c>
      <c r="EG65" s="84" t="inlineStr">
        <f aca="false">IF('Math Output by domain'!J69="", "", 'Math Output by domain'!J69)</f>
        <is>
          <t/>
        </is>
      </c>
      <c r="EH65" s="84" t="inlineStr">
        <f aca="false">IF('Math Output by domain'!K69="", "", 'Math Output by domain'!K69)</f>
        <is>
          <t/>
        </is>
      </c>
      <c r="EI65" s="84" t="inlineStr">
        <f aca="false">IF('Math Output by domain'!L69="", "", 'Math Output by domain'!L69)</f>
        <is>
          <t/>
        </is>
      </c>
      <c r="EJ65" s="84" t="inlineStr">
        <f aca="false">IF('Math Output by domain'!M69="", "", 'Math Output by domain'!M69)</f>
        <is>
          <t/>
        </is>
      </c>
      <c r="EK65" s="84" t="inlineStr">
        <f aca="false">IF('Math Output by domain'!N69="", "", 'Math Output by domain'!N69)</f>
        <is>
          <t/>
        </is>
      </c>
      <c r="EL65" s="84" t="inlineStr">
        <f aca="false">IF('Math Output by domain'!O69="", "", 'Math Output by domain'!O69)</f>
        <is>
          <t/>
        </is>
      </c>
      <c r="EM65" s="84" t="inlineStr">
        <f aca="false">IF('Math Output by domain'!P69="", "", 'Math Output by domain'!P69)</f>
        <is>
          <t/>
        </is>
      </c>
      <c r="EN65" s="84" t="inlineStr">
        <f aca="false">IF('Math Output by domain'!Q69="", "", 'Math Output by domain'!Q69)</f>
        <is>
          <t/>
        </is>
      </c>
      <c r="EO65" s="84" t="inlineStr">
        <f aca="false">IF('Math Output by domain'!R69="", "", 'Math Output by domain'!R69)</f>
        <is>
          <t/>
        </is>
      </c>
      <c r="EP65" s="84" t="inlineStr">
        <f aca="false">IF('Math Output by domain'!S69="", "", 'Math Output by domain'!S69)</f>
        <is>
          <t/>
        </is>
      </c>
      <c r="EQ65" s="84" t="inlineStr">
        <f aca="false">IF('Math Output by domain'!T69="", "", 'Math Output by domain'!T69)</f>
        <is>
          <t/>
        </is>
      </c>
      <c r="ER65" s="84" t="inlineStr">
        <f aca="false">IF('Math Output by domain'!U69="", "", 'Math Output by domain'!U69)</f>
        <is>
          <t/>
        </is>
      </c>
      <c r="ES65" s="84" t="inlineStr">
        <f aca="false">IF('Math Output by domain'!V69="", "", 'Math Output by domain'!V69)</f>
        <is>
          <t/>
        </is>
      </c>
      <c r="ET65" s="84" t="inlineStr">
        <f aca="false">IF('Math Output by domain'!W69="", "", 'Math Output by domain'!W69)</f>
        <is>
          <t/>
        </is>
      </c>
      <c r="EU65" s="84" t="inlineStr">
        <f aca="false">IF('Math Output by domain'!X69="", "", 'Math Output by domain'!X69)</f>
        <is>
          <t/>
        </is>
      </c>
      <c r="EV65" s="84" t="inlineStr">
        <f aca="false">IF('Math Output by domain'!Y69="", "", 'Math Output by domain'!Y69)</f>
        <is>
          <t/>
        </is>
      </c>
      <c r="EW65" s="84" t="inlineStr">
        <f aca="false">IF('Math Output by domain'!Z69="", "", 'Math Output by domain'!Z69)</f>
        <is>
          <t/>
        </is>
      </c>
      <c r="EX65" s="84" t="inlineStr">
        <f aca="false">IF('Math Output by domain'!AA69="", "", 'Math Output by domain'!AA69)</f>
        <is>
          <t/>
        </is>
      </c>
      <c r="EY65" s="84" t="inlineStr">
        <f aca="false">IF('Math Output by domain'!AB69="", "", 'Math Output by domain'!AB69)</f>
        <is>
          <t/>
        </is>
      </c>
      <c r="EZ65" s="84" t="inlineStr">
        <f aca="false">IF('Math Output by domain'!AC69="", "", 'Math Output by domain'!AC69)</f>
        <is>
          <t/>
        </is>
      </c>
      <c r="FA65" s="84" t="inlineStr">
        <f aca="false">IF('Math Output by domain'!AD69&lt;&gt;"", 'Math Output by domain'!AD69, 'Math Output by domain'!AH69)</f>
        <is>
          <t/>
        </is>
      </c>
      <c r="FB65" s="84" t="inlineStr">
        <f aca="false">IF('Math Output by domain'!AE69&lt;&gt;"", 'Math Output by domain'!AE69, 'Math Output by domain'!AI69)</f>
        <is>
          <t/>
        </is>
      </c>
      <c r="FC65" s="84" t="inlineStr">
        <f aca="false">IF('Math Output by domain'!AF69&lt;&gt;"", 'Math Output by domain'!AF69, 'Math Output by domain'!AJ69)</f>
        <is>
          <t/>
        </is>
      </c>
      <c r="FD65" s="84" t="inlineStr">
        <f aca="false">IF('Math Output by domain'!AG69="", "", 'Math Output by domain'!AG69)</f>
        <is>
          <t/>
        </is>
      </c>
      <c r="FE65" s="84" t="inlineStr">
        <f aca="false">IF('Math Output by domain'!AK69="", "", 'Math Output by domain'!AK69)</f>
        <is>
          <t/>
        </is>
      </c>
      <c r="FF65" s="84" t="str">
        <f aca="false">IF('Math Output by domain'!AL69&lt;&gt;"",  'Math Output by domain'!AL69, 'Math Output by domain'!AQ69)</f>
        <v/>
      </c>
      <c r="FG65" s="84" t="inlineStr">
        <f aca="false">IF('Math Output by domain'!AM69="", "", 'Math Output by domain'!AM69)</f>
        <is>
          <t/>
        </is>
      </c>
      <c r="FH65" s="84" t="str">
        <f aca="false">IF('Math Output by domain'!AN69&lt;&gt;"",  'Math Output by domain'!AN69, 'Math Output by domain'!AP69)</f>
        <v/>
      </c>
      <c r="FI65" s="84" t="inlineStr">
        <f aca="false">IF('Math Output by domain'!AO69="", "", 'Math Output by domain'!AO69)</f>
        <is>
          <t/>
        </is>
      </c>
    </row>
    <row r="66" customFormat="false" ht="12.75" hidden="false" customHeight="false" outlineLevel="0" collapsed="false">
      <c r="A66" s="77" t="n">
        <f aca="false">'Cover Sheet'!A69</f>
        <v>65</v>
      </c>
      <c r="B66" s="77" t="inlineStr">
        <f aca="false">IF('Cover Sheet'!$AC$13="","",'Cover Sheet'!$AC$13)</f>
        <is>
          <t/>
        </is>
      </c>
      <c r="C66" s="77" t="str">
        <f aca="false">'Cover Sheet'!$AC$1</f>
        <v>Vivek Madinur</v>
      </c>
      <c r="D66" s="77" t="n">
        <f aca="false">'Cover Sheet'!$AE$1</f>
        <v>0</v>
      </c>
      <c r="E66" s="77" t="n">
        <f aca="false">'Cover Sheet'!$AG$1</f>
        <v>0</v>
      </c>
      <c r="F66" s="77" t="n">
        <f aca="false">'Cover Sheet'!$AI$1</f>
        <v>0</v>
      </c>
      <c r="G66" s="77" t="n">
        <f aca="false">'Cover Sheet'!$AK$1</f>
        <v>0</v>
      </c>
      <c r="H66" s="77" t="n">
        <f aca="false">'Cover Sheet'!$AC$3</f>
        <v>0</v>
      </c>
      <c r="I66" s="77" t="n">
        <f aca="false">'Cover Sheet'!$AE$3</f>
        <v>0</v>
      </c>
      <c r="J66" s="77" t="n">
        <f aca="false">'Cover Sheet'!$AG$3</f>
        <v>0</v>
      </c>
      <c r="K66" s="77" t="n">
        <f aca="false">'Cover Sheet'!$AI$3</f>
        <v>0</v>
      </c>
      <c r="L66" s="77" t="n">
        <f aca="false">'Cover Sheet'!$AK$3</f>
        <v>0</v>
      </c>
      <c r="M66" s="77" t="n">
        <f aca="false">'Cover Sheet'!$AC$2</f>
        <v>2014</v>
      </c>
      <c r="N66" s="77" t="n">
        <f aca="false">'Cover Sheet'!$AE$2</f>
        <v>0</v>
      </c>
      <c r="O66" s="77" t="n">
        <f aca="false">'Cover Sheet'!$AG$2</f>
        <v>0</v>
      </c>
      <c r="P66" s="77" t="n">
        <f aca="false">'Cover Sheet'!$AI$2</f>
        <v>0</v>
      </c>
      <c r="Q66" s="77" t="n">
        <f aca="false">'Cover Sheet'!$AK$2</f>
        <v>0</v>
      </c>
      <c r="R66" s="77" t="str">
        <f aca="false">'Cover Sheet'!$AC$5</f>
        <v>Spandana</v>
      </c>
      <c r="S66" s="77" t="str">
        <f aca="false">'Cover Sheet'!$AC$6</f>
        <v>3rd</v>
      </c>
      <c r="T66" s="77" t="str">
        <f aca="false">'Cover Sheet'!$AC$7</f>
        <v>2nd YOI</v>
      </c>
      <c r="U66" s="77" t="str">
        <f aca="false">'Cover Sheet'!$AC$8</f>
        <v>Government School - No Fees</v>
      </c>
      <c r="V66" s="77" t="n">
        <f aca="false">'Cover Sheet'!$AC$9</f>
        <v>0</v>
      </c>
      <c r="W66" s="77" t="inlineStr">
        <f aca="false">IF('Cover Sheet'!$AC$10="","",'Cover Sheet'!$AC$10)</f>
        <is>
          <t/>
        </is>
      </c>
      <c r="X66" s="78" t="inlineStr">
        <f aca="false">IF('Cover Sheet'!$Y69="","",'Cover Sheet'!$Y69)</f>
        <is>
          <t/>
        </is>
      </c>
      <c r="Y66" s="78" t="inlineStr">
        <f aca="false">IF('Cover Sheet'!$Z69="","",'Cover Sheet'!$Z69)</f>
        <is>
          <t/>
        </is>
      </c>
      <c r="Z66" s="77" t="n">
        <f aca="false">'Cover Sheet'!$AC$11</f>
        <v>0</v>
      </c>
      <c r="AA66" s="77" t="str">
        <f aca="false">IF('Cover Sheet'!$AC$12="", "", 'Cover Sheet'!$AC$12)</f>
        <v>Hyderabad</v>
      </c>
      <c r="AB66" s="77" t="inlineStr">
        <f aca="false">IF('Cover Sheet'!$AC$14="","",'Cover Sheet'!$AC$14)</f>
        <is>
          <t/>
        </is>
      </c>
      <c r="AC66" s="77" t="inlineStr">
        <f aca="false">IF('Cover Sheet'!$AC$15="","",'Cover Sheet'!$AC$15)</f>
        <is>
          <t/>
        </is>
      </c>
      <c r="AD66" s="77" t="inlineStr">
        <f aca="false">IF('Cover Sheet'!$AC$17="","",'Cover Sheet'!$AC$17)</f>
        <is>
          <t/>
        </is>
      </c>
      <c r="AE66" s="77" t="str">
        <f aca="false">IF('Cover Sheet'!$AC$4="","",'Cover Sheet'!$AC$4)</f>
        <v>vivek.madinur2014@teachforindia.org</v>
      </c>
      <c r="AF66" s="77" t="inlineStr">
        <f aca="false">IF('Cover Sheet'!$AC$20="","",'Cover Sheet'!$AC$20)</f>
        <is>
          <t/>
        </is>
      </c>
      <c r="AG66" s="77" t="str">
        <f aca="false">IF('Cover Sheet'!$AC$19="","",'Cover Sheet'!$AC$19)</f>
        <v>karthik.rapaka@teachforindia.org</v>
      </c>
      <c r="AH66" s="77" t="inlineStr">
        <f aca="false">IF('Cover Sheet'!B69="", "", 'English Scores- Leveled papers'!B71)</f>
        <is>
          <t/>
        </is>
      </c>
      <c r="AI66" s="77" t="inlineStr">
        <f aca="false">IF('Cover Sheet'!$B69="","",'Cover Sheet'!C69)</f>
        <is>
          <t/>
        </is>
      </c>
      <c r="AJ66" s="77" t="inlineStr">
        <f aca="false">IF('Cover Sheet'!$D69="","",'Cover Sheet'!D69)</f>
        <is>
          <t/>
        </is>
      </c>
      <c r="AK66" s="77" t="inlineStr">
        <f aca="false">IF('Cover Sheet'!E69="","",'Cover Sheet'!E69)</f>
        <is>
          <t/>
        </is>
      </c>
      <c r="AL66" s="77" t="inlineStr">
        <f aca="false">IF('Cover Sheet'!F69="","",'Cover Sheet'!F69)</f>
        <is>
          <t/>
        </is>
      </c>
      <c r="AM66" s="77" t="inlineStr">
        <f aca="false">IF('Cover Sheet'!G69="","",'Cover Sheet'!G69)</f>
        <is>
          <t/>
        </is>
      </c>
      <c r="AN66" s="77" t="inlineStr">
        <f aca="false">IF('Cover Sheet'!H69="","",'Cover Sheet'!H69)</f>
        <is>
          <t/>
        </is>
      </c>
      <c r="AO66" s="77" t="inlineStr">
        <f aca="false">IF('Cover Sheet'!I69="","",'Cover Sheet'!I69)</f>
        <is>
          <t/>
        </is>
      </c>
      <c r="AP66" s="77" t="inlineStr">
        <f aca="false">IF('Cover Sheet'!J69="","",'Cover Sheet'!J69)</f>
        <is>
          <t/>
        </is>
      </c>
      <c r="AQ66" s="77" t="inlineStr">
        <f aca="false">IF('Cover Sheet'!K69="","",'Cover Sheet'!K69)</f>
        <is>
          <t/>
        </is>
      </c>
      <c r="AR66" s="77" t="inlineStr">
        <f aca="false">IF('Cover Sheet'!L69="","",'Cover Sheet'!L69)</f>
        <is>
          <t/>
        </is>
      </c>
      <c r="AS66" s="77" t="inlineStr">
        <f aca="false">IF('Cover Sheet'!M69="","",'Cover Sheet'!M69)</f>
        <is>
          <t/>
        </is>
      </c>
      <c r="AT66" s="77" t="inlineStr">
        <f aca="false">IF('Cover Sheet'!N69="","",'Cover Sheet'!N69)</f>
        <is>
          <t/>
        </is>
      </c>
      <c r="AU66" s="77" t="inlineStr">
        <f aca="false">IF('Cover Sheet'!O69="","",'Cover Sheet'!O69)</f>
        <is>
          <t/>
        </is>
      </c>
      <c r="AV66" s="77" t="inlineStr">
        <f aca="false">IF('Cover Sheet'!P69="","",'Cover Sheet'!P69)</f>
        <is>
          <t/>
        </is>
      </c>
      <c r="AW66" s="77" t="inlineStr">
        <f aca="false">IF('Cover Sheet'!Q69="","",'Cover Sheet'!Q69)</f>
        <is>
          <t/>
        </is>
      </c>
      <c r="AX66" s="77" t="inlineStr">
        <f aca="false">IF('Cover Sheet'!R69="","",'Cover Sheet'!R69)</f>
        <is>
          <t/>
        </is>
      </c>
      <c r="AY66" s="77" t="inlineStr">
        <f aca="false">IF('Cover Sheet'!S69="","",'Cover Sheet'!S69)</f>
        <is>
          <t/>
        </is>
      </c>
      <c r="AZ66" s="79" t="inlineStr">
        <f aca="false">IF('Cover Sheet'!T69="","",'Cover Sheet'!T69)</f>
        <is>
          <t/>
        </is>
      </c>
      <c r="BA66" s="79" t="inlineStr">
        <f aca="false">IF('Cover Sheet'!U69="","",'Cover Sheet'!U69)</f>
        <is>
          <t/>
        </is>
      </c>
      <c r="BB66" s="79" t="inlineStr">
        <f aca="false">IF('Cover Sheet'!V69="","",'Cover Sheet'!V69)</f>
        <is>
          <t/>
        </is>
      </c>
      <c r="BC66" s="79" t="inlineStr">
        <f aca="false">IF('Cover Sheet'!W69="","",'Cover Sheet'!W69)</f>
        <is>
          <t/>
        </is>
      </c>
      <c r="BD66" s="79" t="inlineStr">
        <f aca="false">IF('Cover Sheet'!X69="","",'Cover Sheet'!X69)</f>
        <is>
          <t/>
        </is>
      </c>
      <c r="BE66" s="80" t="inlineStr">
        <f aca="false">'RC Mastery Check+Question type'!I69</f>
        <is>
          <t/>
        </is>
      </c>
      <c r="BF66" s="80" t="inlineStr">
        <f aca="false">'RC Mastery Check+Question type'!J69</f>
        <is>
          <t/>
        </is>
      </c>
      <c r="BG66" s="80" t="inlineStr">
        <f aca="false">'RC Mastery Check+Question type'!K69</f>
        <is>
          <t/>
        </is>
      </c>
      <c r="BH66" s="81" t="inlineStr">
        <f aca="false">IF('RC Mastery Check+Question type'!DR69="", "", 'RC Mastery Check+Question type'!DR69)</f>
        <is>
          <t/>
        </is>
      </c>
      <c r="BI66" s="81" t="inlineStr">
        <f aca="false">IF('RC Mastery Check+Question type'!EJ69="", "", 'RC Mastery Check+Question type'!EJ69)</f>
        <is>
          <t/>
        </is>
      </c>
      <c r="BJ66" s="81" t="inlineStr">
        <f aca="false">IF('RC Mastery Check+Question type'!EZ69="", "", 'RC Mastery Check+Question type'!EZ69)</f>
        <is>
          <t/>
        </is>
      </c>
      <c r="BK66" s="0" t="inlineStr">
        <f aca="false">'RF tracking'!C69</f>
        <is>
          <t/>
        </is>
      </c>
      <c r="BL66" s="0" t="inlineStr">
        <f aca="false">'RF tracking'!D69</f>
        <is>
          <t/>
        </is>
      </c>
      <c r="BM66" s="0" t="inlineStr">
        <f aca="false">'RF tracking'!X69</f>
        <is>
          <t/>
        </is>
      </c>
      <c r="BN66" s="0" t="inlineStr">
        <f aca="false">'RF tracking'!Y69</f>
        <is>
          <t/>
        </is>
      </c>
      <c r="BO66" s="82" t="inlineStr">
        <f aca="false">IF('RF tracking'!AQ69="", "", 'RF tracking'!AQ69)</f>
        <is>
          <t/>
        </is>
      </c>
      <c r="BP66" s="82" t="inlineStr">
        <f aca="false">'RC Mastery Check+Question type'!L69</f>
        <is>
          <t/>
        </is>
      </c>
      <c r="BQ66" s="82" t="inlineStr">
        <f aca="false">'RC Mastery Check+Question type'!M69</f>
        <is>
          <t/>
        </is>
      </c>
      <c r="BR66" s="82" t="inlineStr">
        <f aca="false">'RC Mastery Check+Question type'!N69</f>
        <is>
          <t/>
        </is>
      </c>
      <c r="BS66" s="82" t="inlineStr">
        <f aca="false">'RC Mastery Check+Question type'!O69</f>
        <is>
          <t/>
        </is>
      </c>
      <c r="BT66" s="82" t="inlineStr">
        <f aca="false">'RC Mastery Check+Question type'!P69</f>
        <is>
          <t/>
        </is>
      </c>
      <c r="BU66" s="82" t="inlineStr">
        <f aca="false">'RC Mastery Check+Question type'!Q69</f>
        <is>
          <t/>
        </is>
      </c>
      <c r="BV66" s="82" t="inlineStr">
        <f aca="false">'RC Mastery Check+Question type'!R69</f>
        <is>
          <t/>
        </is>
      </c>
      <c r="BW66" s="82" t="inlineStr">
        <f aca="false">'RC Mastery Check+Question type'!S69</f>
        <is>
          <t/>
        </is>
      </c>
      <c r="BX66" s="82" t="inlineStr">
        <f aca="false">'RC Mastery Check+Question type'!T69</f>
        <is>
          <t/>
        </is>
      </c>
      <c r="BY66" s="82" t="inlineStr">
        <f aca="false">'RC Mastery Check+Question type'!U69</f>
        <is>
          <t/>
        </is>
      </c>
      <c r="BZ66" s="82" t="inlineStr">
        <f aca="false">'RC Mastery Check+Question type'!V69</f>
        <is>
          <t/>
        </is>
      </c>
      <c r="CA66" s="82" t="inlineStr">
        <f aca="false">'RC Mastery Check+Question type'!W69</f>
        <is>
          <t/>
        </is>
      </c>
      <c r="CB66" s="82" t="inlineStr">
        <f aca="false">'RC Mastery Check+Question type'!X69</f>
        <is>
          <t/>
        </is>
      </c>
      <c r="CC66" s="83" t="str">
        <f aca="false">'RC Output Item+Section Type'!CC72</f>
        <v> </v>
      </c>
      <c r="CD66" s="83" t="str">
        <f aca="false">'RC Output Item+Section Type'!CD72</f>
        <v> </v>
      </c>
      <c r="CE66" s="83" t="str">
        <f aca="false">'RC Output Item+Section Type'!CE72</f>
        <v> </v>
      </c>
      <c r="CF66" s="83" t="str">
        <f aca="false">'RC Output Item+Section Type'!CF72</f>
        <v> </v>
      </c>
      <c r="CG66" s="83" t="str">
        <f aca="false">'RC Output Item+Section Type'!CG72</f>
        <v> </v>
      </c>
      <c r="CH66" s="83" t="str">
        <f aca="false">'RC Output Item+Section Type'!CH72</f>
        <v> </v>
      </c>
      <c r="CI66" s="83" t="str">
        <f aca="false">'RC Output Item+Section Type'!CI72</f>
        <v> </v>
      </c>
      <c r="CJ66" s="83" t="str">
        <f aca="false">'RC Output Item+Section Type'!CJ72</f>
        <v> </v>
      </c>
      <c r="CK66" s="83" t="str">
        <f aca="false">'RC Output Item+Section Type'!CK72</f>
        <v> </v>
      </c>
      <c r="CL66" s="83" t="str">
        <f aca="false">'RC Output Item+Section Type'!CL72</f>
        <v> </v>
      </c>
      <c r="CM66" s="83" t="str">
        <f aca="false">'RC Output Item+Section Type'!CM72</f>
        <v> </v>
      </c>
      <c r="CN66" s="83" t="str">
        <f aca="false">'RC Output Item+Section Type'!CN72</f>
        <v> </v>
      </c>
      <c r="CO66" s="0" t="inlineStr">
        <f aca="false">IF('S&amp;L'!B70="", "", 'S&amp;L'!B70)</f>
        <is>
          <t/>
        </is>
      </c>
      <c r="CP66" s="0" t="inlineStr">
        <f aca="false">IF('S&amp;L'!C70="", "", 'S&amp;L'!C70)</f>
        <is>
          <t/>
        </is>
      </c>
      <c r="CQ66" s="0" t="inlineStr">
        <f aca="false">IF('S&amp;L'!D70="", "", 'S&amp;L'!D70)</f>
        <is>
          <t/>
        </is>
      </c>
      <c r="CR66" s="0" t="inlineStr">
        <f aca="false">IF('S&amp;L'!E70="", "", 'S&amp;L'!E70)</f>
        <is>
          <t/>
        </is>
      </c>
      <c r="CS66" s="0" t="inlineStr">
        <f aca="false">IF('S&amp;L'!F70="", "", 'S&amp;L'!F70)</f>
        <is>
          <t/>
        </is>
      </c>
      <c r="CT66" s="0" t="inlineStr">
        <f aca="false">IF('S&amp;L'!H70="", "", 'S&amp;L'!H70)</f>
        <is>
          <t/>
        </is>
      </c>
      <c r="CU66" s="0" t="inlineStr">
        <f aca="false">IF('S&amp;L'!I70="", "", 'S&amp;L'!I70)</f>
        <is>
          <t/>
        </is>
      </c>
      <c r="CV66" s="0" t="inlineStr">
        <f aca="false">IF('S&amp;L'!J70="", "", 'S&amp;L'!J70)</f>
        <is>
          <t/>
        </is>
      </c>
      <c r="CW66" s="0" t="inlineStr">
        <f aca="false">IF('S&amp;L'!K70="", "", 'S&amp;L'!K70)</f>
        <is>
          <t/>
        </is>
      </c>
      <c r="CX66" s="0" t="inlineStr">
        <f aca="false">IF('S&amp;L'!L70="", "", 'S&amp;L'!L70)</f>
        <is>
          <t/>
        </is>
      </c>
      <c r="CY66" s="0" t="inlineStr">
        <f aca="false">IF('S&amp;L'!N70="", "", 'S&amp;L'!N70)</f>
        <is>
          <t/>
        </is>
      </c>
      <c r="CZ66" s="0" t="inlineStr">
        <f aca="false">IF('S&amp;L'!O70="", "", 'S&amp;L'!O70)</f>
        <is>
          <t/>
        </is>
      </c>
      <c r="DA66" s="0" t="inlineStr">
        <f aca="false">IF('S&amp;L'!P70="", "", 'S&amp;L'!P70)</f>
        <is>
          <t/>
        </is>
      </c>
      <c r="DB66" s="0" t="inlineStr">
        <f aca="false">IF('S&amp;L'!Q70="", "", 'S&amp;L'!Q70)</f>
        <is>
          <t/>
        </is>
      </c>
      <c r="DC66" s="0" t="inlineStr">
        <f aca="false">IF('S&amp;L'!R70="", "", 'S&amp;L'!R70)</f>
        <is>
          <t/>
        </is>
      </c>
      <c r="DD66" s="82" t="inlineStr">
        <f aca="false">IF('Math Scores'!E73="","",'Math Scores'!E73)</f>
        <is>
          <t/>
        </is>
      </c>
      <c r="DE66" s="84" t="inlineStr">
        <f aca="false">IF('Cover Sheet'!V69="","",'Cover Sheet'!V69)</f>
        <is>
          <t/>
        </is>
      </c>
      <c r="DF66" s="84" t="inlineStr">
        <f aca="false">IF('Math Scores'!IE73="", "", 'Math Scores'!IE73)</f>
        <is>
          <t/>
        </is>
      </c>
      <c r="DG66" s="0" t="inlineStr">
        <f aca="false">IF('Math by question type'!C70="", "", 'Math by question type'!C70)</f>
        <is>
          <t/>
        </is>
      </c>
      <c r="DH66" s="84" t="inlineStr">
        <f aca="false">IF('Math by question type'!D70="", "", 'Math by question type'!D70)</f>
        <is>
          <t/>
        </is>
      </c>
      <c r="DI66" s="84" t="inlineStr">
        <f aca="false">IF('Math by question type'!E70="", "", 'Math by question type'!E70)</f>
        <is>
          <t/>
        </is>
      </c>
      <c r="DJ66" s="84" t="inlineStr">
        <f aca="false">IF('Math by question type'!F70="", "", 'Math by question type'!F70)</f>
        <is>
          <t/>
        </is>
      </c>
      <c r="DK66" s="84" t="inlineStr">
        <f aca="false">IF('Math by question type'!G70="", "", 'Math by question type'!G70)</f>
        <is>
          <t/>
        </is>
      </c>
      <c r="DL66" s="84" t="inlineStr">
        <f aca="false">IF('Math by question type'!H70="", "", 'Math by question type'!H70)</f>
        <is>
          <t/>
        </is>
      </c>
      <c r="DM66" s="84" t="inlineStr">
        <f aca="false">IF('Math by question type'!I70="", "", 'Math by question type'!I70)</f>
        <is>
          <t/>
        </is>
      </c>
      <c r="DN66" s="84" t="inlineStr">
        <f aca="false">IF('Math by question type'!J70="", "", 'Math by question type'!J70)</f>
        <is>
          <t/>
        </is>
      </c>
      <c r="DO66" s="84" t="inlineStr">
        <f aca="false">IF('Math by question type'!K70="", "", 'Math by question type'!K70)</f>
        <is>
          <t/>
        </is>
      </c>
      <c r="DP66" s="84" t="inlineStr">
        <f aca="false">IF('Math by question type'!L70="", "", 'Math by question type'!L70)</f>
        <is>
          <t/>
        </is>
      </c>
      <c r="DQ66" s="84" t="inlineStr">
        <f aca="false">IF('Math by question type'!M70="", "", 'Math by question type'!M70)</f>
        <is>
          <t/>
        </is>
      </c>
      <c r="DR66" s="84" t="inlineStr">
        <f aca="false">IF('Math by question type'!N70="", "", 'Math by question type'!N70)</f>
        <is>
          <t/>
        </is>
      </c>
      <c r="DS66" s="84" t="inlineStr">
        <f aca="false">IF('Math by question type'!O70="", "", 'Math by question type'!O70)</f>
        <is>
          <t/>
        </is>
      </c>
      <c r="DT66" s="84" t="inlineStr">
        <f aca="false">IF('Math by question type'!P70="", "", 'Math by question type'!P70)</f>
        <is>
          <t/>
        </is>
      </c>
      <c r="DU66" s="84" t="inlineStr">
        <f aca="false">IF('Math by question type'!Q70="", "", 'Math by question type'!Q70)</f>
        <is>
          <t/>
        </is>
      </c>
      <c r="DV66" s="84" t="inlineStr">
        <f aca="false">IF('Math by question type'!R70&lt;&gt;"",'Math by question type'!R70,'Math by question type'!U70)</f>
        <is>
          <t/>
        </is>
      </c>
      <c r="DW66" s="84" t="inlineStr">
        <f aca="false">IF('Math by question type'!S70&lt;&gt;"",'Math by question type'!S70,'Math by question type'!V70)</f>
        <is>
          <t/>
        </is>
      </c>
      <c r="DX66" s="84" t="inlineStr">
        <f aca="false">IF('Math by question type'!T70&lt;&gt;"",'Math by question type'!T70,'Math by question type'!W70)</f>
        <is>
          <t/>
        </is>
      </c>
      <c r="DY66" s="84" t="inlineStr">
        <f aca="false">IF('Math by question type'!X70&lt;&gt;"",'Math by question type'!X70,'Math by question type'!AA70)</f>
        <is>
          <t/>
        </is>
      </c>
      <c r="DZ66" s="84" t="inlineStr">
        <f aca="false">IF('Math by question type'!Y70&lt;&gt;"",'Math by question type'!Y70,'Math by question type'!AB70)</f>
        <is>
          <t/>
        </is>
      </c>
      <c r="EA66" s="84" t="inlineStr">
        <f aca="false">IF('Math by question type'!Z70&lt;&gt;"",'Math by question type'!Z70,'Math by question type'!AC70)</f>
        <is>
          <t/>
        </is>
      </c>
      <c r="EB66" s="84" t="inlineStr">
        <f aca="false">IF('Math Output by domain'!E70="", "", 'Math Output by domain'!E70)</f>
        <is>
          <t/>
        </is>
      </c>
      <c r="EC66" s="84" t="inlineStr">
        <f aca="false">IF('Math Output by domain'!F70="", "", 'Math Output by domain'!F70)</f>
        <is>
          <t/>
        </is>
      </c>
      <c r="ED66" s="84" t="inlineStr">
        <f aca="false">IF('Math Output by domain'!G70="", "", 'Math Output by domain'!G70)</f>
        <is>
          <t/>
        </is>
      </c>
      <c r="EE66" s="84" t="inlineStr">
        <f aca="false">IF('Math Output by domain'!H70="", "", 'Math Output by domain'!H70)</f>
        <is>
          <t/>
        </is>
      </c>
      <c r="EF66" s="84" t="inlineStr">
        <f aca="false">IF('Math Output by domain'!I70="", "", 'Math Output by domain'!I70)</f>
        <is>
          <t/>
        </is>
      </c>
      <c r="EG66" s="84" t="inlineStr">
        <f aca="false">IF('Math Output by domain'!J70="", "", 'Math Output by domain'!J70)</f>
        <is>
          <t/>
        </is>
      </c>
      <c r="EH66" s="84" t="inlineStr">
        <f aca="false">IF('Math Output by domain'!K70="", "", 'Math Output by domain'!K70)</f>
        <is>
          <t/>
        </is>
      </c>
      <c r="EI66" s="84" t="inlineStr">
        <f aca="false">IF('Math Output by domain'!L70="", "", 'Math Output by domain'!L70)</f>
        <is>
          <t/>
        </is>
      </c>
      <c r="EJ66" s="84" t="inlineStr">
        <f aca="false">IF('Math Output by domain'!M70="", "", 'Math Output by domain'!M70)</f>
        <is>
          <t/>
        </is>
      </c>
      <c r="EK66" s="84" t="inlineStr">
        <f aca="false">IF('Math Output by domain'!N70="", "", 'Math Output by domain'!N70)</f>
        <is>
          <t/>
        </is>
      </c>
      <c r="EL66" s="84" t="inlineStr">
        <f aca="false">IF('Math Output by domain'!O70="", "", 'Math Output by domain'!O70)</f>
        <is>
          <t/>
        </is>
      </c>
      <c r="EM66" s="84" t="inlineStr">
        <f aca="false">IF('Math Output by domain'!P70="", "", 'Math Output by domain'!P70)</f>
        <is>
          <t/>
        </is>
      </c>
      <c r="EN66" s="84" t="inlineStr">
        <f aca="false">IF('Math Output by domain'!Q70="", "", 'Math Output by domain'!Q70)</f>
        <is>
          <t/>
        </is>
      </c>
      <c r="EO66" s="84" t="inlineStr">
        <f aca="false">IF('Math Output by domain'!R70="", "", 'Math Output by domain'!R70)</f>
        <is>
          <t/>
        </is>
      </c>
      <c r="EP66" s="84" t="inlineStr">
        <f aca="false">IF('Math Output by domain'!S70="", "", 'Math Output by domain'!S70)</f>
        <is>
          <t/>
        </is>
      </c>
      <c r="EQ66" s="84" t="inlineStr">
        <f aca="false">IF('Math Output by domain'!T70="", "", 'Math Output by domain'!T70)</f>
        <is>
          <t/>
        </is>
      </c>
      <c r="ER66" s="84" t="inlineStr">
        <f aca="false">IF('Math Output by domain'!U70="", "", 'Math Output by domain'!U70)</f>
        <is>
          <t/>
        </is>
      </c>
      <c r="ES66" s="84" t="inlineStr">
        <f aca="false">IF('Math Output by domain'!V70="", "", 'Math Output by domain'!V70)</f>
        <is>
          <t/>
        </is>
      </c>
      <c r="ET66" s="84" t="inlineStr">
        <f aca="false">IF('Math Output by domain'!W70="", "", 'Math Output by domain'!W70)</f>
        <is>
          <t/>
        </is>
      </c>
      <c r="EU66" s="84" t="inlineStr">
        <f aca="false">IF('Math Output by domain'!X70="", "", 'Math Output by domain'!X70)</f>
        <is>
          <t/>
        </is>
      </c>
      <c r="EV66" s="84" t="inlineStr">
        <f aca="false">IF('Math Output by domain'!Y70="", "", 'Math Output by domain'!Y70)</f>
        <is>
          <t/>
        </is>
      </c>
      <c r="EW66" s="84" t="inlineStr">
        <f aca="false">IF('Math Output by domain'!Z70="", "", 'Math Output by domain'!Z70)</f>
        <is>
          <t/>
        </is>
      </c>
      <c r="EX66" s="84" t="inlineStr">
        <f aca="false">IF('Math Output by domain'!AA70="", "", 'Math Output by domain'!AA70)</f>
        <is>
          <t/>
        </is>
      </c>
      <c r="EY66" s="84" t="inlineStr">
        <f aca="false">IF('Math Output by domain'!AB70="", "", 'Math Output by domain'!AB70)</f>
        <is>
          <t/>
        </is>
      </c>
      <c r="EZ66" s="84" t="inlineStr">
        <f aca="false">IF('Math Output by domain'!AC70="", "", 'Math Output by domain'!AC70)</f>
        <is>
          <t/>
        </is>
      </c>
      <c r="FA66" s="84" t="inlineStr">
        <f aca="false">IF('Math Output by domain'!AD70&lt;&gt;"", 'Math Output by domain'!AD70, 'Math Output by domain'!AH70)</f>
        <is>
          <t/>
        </is>
      </c>
      <c r="FB66" s="84" t="inlineStr">
        <f aca="false">IF('Math Output by domain'!AE70&lt;&gt;"", 'Math Output by domain'!AE70, 'Math Output by domain'!AI70)</f>
        <is>
          <t/>
        </is>
      </c>
      <c r="FC66" s="84" t="inlineStr">
        <f aca="false">IF('Math Output by domain'!AF70&lt;&gt;"", 'Math Output by domain'!AF70, 'Math Output by domain'!AJ70)</f>
        <is>
          <t/>
        </is>
      </c>
      <c r="FD66" s="84" t="inlineStr">
        <f aca="false">IF('Math Output by domain'!AG70="", "", 'Math Output by domain'!AG70)</f>
        <is>
          <t/>
        </is>
      </c>
      <c r="FE66" s="84" t="inlineStr">
        <f aca="false">IF('Math Output by domain'!AK70="", "", 'Math Output by domain'!AK70)</f>
        <is>
          <t/>
        </is>
      </c>
      <c r="FF66" s="84" t="str">
        <f aca="false">IF('Math Output by domain'!AL70&lt;&gt;"",  'Math Output by domain'!AL70, 'Math Output by domain'!AQ70)</f>
        <v/>
      </c>
      <c r="FG66" s="84" t="inlineStr">
        <f aca="false">IF('Math Output by domain'!AM70="", "", 'Math Output by domain'!AM70)</f>
        <is>
          <t/>
        </is>
      </c>
      <c r="FH66" s="84" t="str">
        <f aca="false">IF('Math Output by domain'!AN70&lt;&gt;"",  'Math Output by domain'!AN70, 'Math Output by domain'!AP70)</f>
        <v/>
      </c>
      <c r="FI66" s="84" t="inlineStr">
        <f aca="false">IF('Math Output by domain'!AO70="", "", 'Math Output by domain'!AO70)</f>
        <is>
          <t/>
        </is>
      </c>
    </row>
    <row r="67" customFormat="false" ht="12.75" hidden="false" customHeight="false" outlineLevel="0" collapsed="false">
      <c r="A67" s="77" t="n">
        <f aca="false">'Cover Sheet'!A70</f>
        <v>66</v>
      </c>
      <c r="B67" s="77" t="inlineStr">
        <f aca="false">IF('Cover Sheet'!$AC$13="","",'Cover Sheet'!$AC$13)</f>
        <is>
          <t/>
        </is>
      </c>
      <c r="C67" s="77" t="str">
        <f aca="false">'Cover Sheet'!$AC$1</f>
        <v>Vivek Madinur</v>
      </c>
      <c r="D67" s="77" t="n">
        <f aca="false">'Cover Sheet'!$AE$1</f>
        <v>0</v>
      </c>
      <c r="E67" s="77" t="n">
        <f aca="false">'Cover Sheet'!$AG$1</f>
        <v>0</v>
      </c>
      <c r="F67" s="77" t="n">
        <f aca="false">'Cover Sheet'!$AI$1</f>
        <v>0</v>
      </c>
      <c r="G67" s="77" t="n">
        <f aca="false">'Cover Sheet'!$AK$1</f>
        <v>0</v>
      </c>
      <c r="H67" s="77" t="n">
        <f aca="false">'Cover Sheet'!$AC$3</f>
        <v>0</v>
      </c>
      <c r="I67" s="77" t="n">
        <f aca="false">'Cover Sheet'!$AE$3</f>
        <v>0</v>
      </c>
      <c r="J67" s="77" t="n">
        <f aca="false">'Cover Sheet'!$AG$3</f>
        <v>0</v>
      </c>
      <c r="K67" s="77" t="n">
        <f aca="false">'Cover Sheet'!$AI$3</f>
        <v>0</v>
      </c>
      <c r="L67" s="77" t="n">
        <f aca="false">'Cover Sheet'!$AK$3</f>
        <v>0</v>
      </c>
      <c r="M67" s="77" t="n">
        <f aca="false">'Cover Sheet'!$AC$2</f>
        <v>2014</v>
      </c>
      <c r="N67" s="77" t="n">
        <f aca="false">'Cover Sheet'!$AE$2</f>
        <v>0</v>
      </c>
      <c r="O67" s="77" t="n">
        <f aca="false">'Cover Sheet'!$AG$2</f>
        <v>0</v>
      </c>
      <c r="P67" s="77" t="n">
        <f aca="false">'Cover Sheet'!$AI$2</f>
        <v>0</v>
      </c>
      <c r="Q67" s="77" t="n">
        <f aca="false">'Cover Sheet'!$AK$2</f>
        <v>0</v>
      </c>
      <c r="R67" s="77" t="str">
        <f aca="false">'Cover Sheet'!$AC$5</f>
        <v>Spandana</v>
      </c>
      <c r="S67" s="77" t="str">
        <f aca="false">'Cover Sheet'!$AC$6</f>
        <v>3rd</v>
      </c>
      <c r="T67" s="77" t="str">
        <f aca="false">'Cover Sheet'!$AC$7</f>
        <v>2nd YOI</v>
      </c>
      <c r="U67" s="77" t="str">
        <f aca="false">'Cover Sheet'!$AC$8</f>
        <v>Government School - No Fees</v>
      </c>
      <c r="V67" s="77" t="n">
        <f aca="false">'Cover Sheet'!$AC$9</f>
        <v>0</v>
      </c>
      <c r="W67" s="77" t="inlineStr">
        <f aca="false">IF('Cover Sheet'!$AC$10="","",'Cover Sheet'!$AC$10)</f>
        <is>
          <t/>
        </is>
      </c>
      <c r="X67" s="78" t="inlineStr">
        <f aca="false">IF('Cover Sheet'!$Y70="","",'Cover Sheet'!$Y70)</f>
        <is>
          <t/>
        </is>
      </c>
      <c r="Y67" s="78" t="inlineStr">
        <f aca="false">IF('Cover Sheet'!$Z70="","",'Cover Sheet'!$Z70)</f>
        <is>
          <t/>
        </is>
      </c>
      <c r="Z67" s="77" t="n">
        <f aca="false">'Cover Sheet'!$AC$11</f>
        <v>0</v>
      </c>
      <c r="AA67" s="77" t="str">
        <f aca="false">IF('Cover Sheet'!$AC$12="", "", 'Cover Sheet'!$AC$12)</f>
        <v>Hyderabad</v>
      </c>
      <c r="AB67" s="77" t="inlineStr">
        <f aca="false">IF('Cover Sheet'!$AC$14="","",'Cover Sheet'!$AC$14)</f>
        <is>
          <t/>
        </is>
      </c>
      <c r="AC67" s="77" t="inlineStr">
        <f aca="false">IF('Cover Sheet'!$AC$15="","",'Cover Sheet'!$AC$15)</f>
        <is>
          <t/>
        </is>
      </c>
      <c r="AD67" s="77" t="inlineStr">
        <f aca="false">IF('Cover Sheet'!$AC$17="","",'Cover Sheet'!$AC$17)</f>
        <is>
          <t/>
        </is>
      </c>
      <c r="AE67" s="77" t="str">
        <f aca="false">IF('Cover Sheet'!$AC$4="","",'Cover Sheet'!$AC$4)</f>
        <v>vivek.madinur2014@teachforindia.org</v>
      </c>
      <c r="AF67" s="77" t="inlineStr">
        <f aca="false">IF('Cover Sheet'!$AC$20="","",'Cover Sheet'!$AC$20)</f>
        <is>
          <t/>
        </is>
      </c>
      <c r="AG67" s="77" t="str">
        <f aca="false">IF('Cover Sheet'!$AC$19="","",'Cover Sheet'!$AC$19)</f>
        <v>karthik.rapaka@teachforindia.org</v>
      </c>
      <c r="AH67" s="77" t="inlineStr">
        <f aca="false">IF('Cover Sheet'!B70="", "", 'English Scores- Leveled papers'!B72)</f>
        <is>
          <t/>
        </is>
      </c>
      <c r="AI67" s="77" t="inlineStr">
        <f aca="false">IF('Cover Sheet'!$B70="","",'Cover Sheet'!C70)</f>
        <is>
          <t/>
        </is>
      </c>
      <c r="AJ67" s="77" t="inlineStr">
        <f aca="false">IF('Cover Sheet'!$D70="","",'Cover Sheet'!D70)</f>
        <is>
          <t/>
        </is>
      </c>
      <c r="AK67" s="77" t="inlineStr">
        <f aca="false">IF('Cover Sheet'!E70="","",'Cover Sheet'!E70)</f>
        <is>
          <t/>
        </is>
      </c>
      <c r="AL67" s="77" t="inlineStr">
        <f aca="false">IF('Cover Sheet'!F70="","",'Cover Sheet'!F70)</f>
        <is>
          <t/>
        </is>
      </c>
      <c r="AM67" s="77" t="inlineStr">
        <f aca="false">IF('Cover Sheet'!G70="","",'Cover Sheet'!G70)</f>
        <is>
          <t/>
        </is>
      </c>
      <c r="AN67" s="77" t="inlineStr">
        <f aca="false">IF('Cover Sheet'!H70="","",'Cover Sheet'!H70)</f>
        <is>
          <t/>
        </is>
      </c>
      <c r="AO67" s="77" t="inlineStr">
        <f aca="false">IF('Cover Sheet'!I70="","",'Cover Sheet'!I70)</f>
        <is>
          <t/>
        </is>
      </c>
      <c r="AP67" s="77" t="inlineStr">
        <f aca="false">IF('Cover Sheet'!J70="","",'Cover Sheet'!J70)</f>
        <is>
          <t/>
        </is>
      </c>
      <c r="AQ67" s="77" t="inlineStr">
        <f aca="false">IF('Cover Sheet'!K70="","",'Cover Sheet'!K70)</f>
        <is>
          <t/>
        </is>
      </c>
      <c r="AR67" s="77" t="inlineStr">
        <f aca="false">IF('Cover Sheet'!L70="","",'Cover Sheet'!L70)</f>
        <is>
          <t/>
        </is>
      </c>
      <c r="AS67" s="77" t="inlineStr">
        <f aca="false">IF('Cover Sheet'!M70="","",'Cover Sheet'!M70)</f>
        <is>
          <t/>
        </is>
      </c>
      <c r="AT67" s="77" t="inlineStr">
        <f aca="false">IF('Cover Sheet'!N70="","",'Cover Sheet'!N70)</f>
        <is>
          <t/>
        </is>
      </c>
      <c r="AU67" s="77" t="inlineStr">
        <f aca="false">IF('Cover Sheet'!O70="","",'Cover Sheet'!O70)</f>
        <is>
          <t/>
        </is>
      </c>
      <c r="AV67" s="77" t="inlineStr">
        <f aca="false">IF('Cover Sheet'!P70="","",'Cover Sheet'!P70)</f>
        <is>
          <t/>
        </is>
      </c>
      <c r="AW67" s="77" t="inlineStr">
        <f aca="false">IF('Cover Sheet'!Q70="","",'Cover Sheet'!Q70)</f>
        <is>
          <t/>
        </is>
      </c>
      <c r="AX67" s="77" t="inlineStr">
        <f aca="false">IF('Cover Sheet'!R70="","",'Cover Sheet'!R70)</f>
        <is>
          <t/>
        </is>
      </c>
      <c r="AY67" s="77" t="inlineStr">
        <f aca="false">IF('Cover Sheet'!S70="","",'Cover Sheet'!S70)</f>
        <is>
          <t/>
        </is>
      </c>
      <c r="AZ67" s="79" t="inlineStr">
        <f aca="false">IF('Cover Sheet'!T70="","",'Cover Sheet'!T70)</f>
        <is>
          <t/>
        </is>
      </c>
      <c r="BA67" s="79" t="inlineStr">
        <f aca="false">IF('Cover Sheet'!U70="","",'Cover Sheet'!U70)</f>
        <is>
          <t/>
        </is>
      </c>
      <c r="BB67" s="79" t="inlineStr">
        <f aca="false">IF('Cover Sheet'!V70="","",'Cover Sheet'!V70)</f>
        <is>
          <t/>
        </is>
      </c>
      <c r="BC67" s="79" t="inlineStr">
        <f aca="false">IF('Cover Sheet'!W70="","",'Cover Sheet'!W70)</f>
        <is>
          <t/>
        </is>
      </c>
      <c r="BD67" s="79" t="inlineStr">
        <f aca="false">IF('Cover Sheet'!X70="","",'Cover Sheet'!X70)</f>
        <is>
          <t/>
        </is>
      </c>
      <c r="BE67" s="80" t="inlineStr">
        <f aca="false">'RC Mastery Check+Question type'!I70</f>
        <is>
          <t/>
        </is>
      </c>
      <c r="BF67" s="80" t="inlineStr">
        <f aca="false">'RC Mastery Check+Question type'!J70</f>
        <is>
          <t/>
        </is>
      </c>
      <c r="BG67" s="80" t="inlineStr">
        <f aca="false">'RC Mastery Check+Question type'!K70</f>
        <is>
          <t/>
        </is>
      </c>
      <c r="BH67" s="81" t="inlineStr">
        <f aca="false">IF('RC Mastery Check+Question type'!DR70="", "", 'RC Mastery Check+Question type'!DR70)</f>
        <is>
          <t/>
        </is>
      </c>
      <c r="BI67" s="81" t="inlineStr">
        <f aca="false">IF('RC Mastery Check+Question type'!EJ70="", "", 'RC Mastery Check+Question type'!EJ70)</f>
        <is>
          <t/>
        </is>
      </c>
      <c r="BJ67" s="81" t="inlineStr">
        <f aca="false">IF('RC Mastery Check+Question type'!EZ70="", "", 'RC Mastery Check+Question type'!EZ70)</f>
        <is>
          <t/>
        </is>
      </c>
      <c r="BK67" s="0" t="inlineStr">
        <f aca="false">'RF tracking'!C70</f>
        <is>
          <t/>
        </is>
      </c>
      <c r="BL67" s="0" t="inlineStr">
        <f aca="false">'RF tracking'!D70</f>
        <is>
          <t/>
        </is>
      </c>
      <c r="BM67" s="0" t="inlineStr">
        <f aca="false">'RF tracking'!X70</f>
        <is>
          <t/>
        </is>
      </c>
      <c r="BN67" s="0" t="inlineStr">
        <f aca="false">'RF tracking'!Y70</f>
        <is>
          <t/>
        </is>
      </c>
      <c r="BO67" s="82" t="inlineStr">
        <f aca="false">IF('RF tracking'!AQ70="", "", 'RF tracking'!AQ70)</f>
        <is>
          <t/>
        </is>
      </c>
      <c r="BP67" s="82" t="inlineStr">
        <f aca="false">'RC Mastery Check+Question type'!L70</f>
        <is>
          <t/>
        </is>
      </c>
      <c r="BQ67" s="82" t="inlineStr">
        <f aca="false">'RC Mastery Check+Question type'!M70</f>
        <is>
          <t/>
        </is>
      </c>
      <c r="BR67" s="82" t="inlineStr">
        <f aca="false">'RC Mastery Check+Question type'!N70</f>
        <is>
          <t/>
        </is>
      </c>
      <c r="BS67" s="82" t="inlineStr">
        <f aca="false">'RC Mastery Check+Question type'!O70</f>
        <is>
          <t/>
        </is>
      </c>
      <c r="BT67" s="82" t="inlineStr">
        <f aca="false">'RC Mastery Check+Question type'!P70</f>
        <is>
          <t/>
        </is>
      </c>
      <c r="BU67" s="82" t="inlineStr">
        <f aca="false">'RC Mastery Check+Question type'!Q70</f>
        <is>
          <t/>
        </is>
      </c>
      <c r="BV67" s="82" t="inlineStr">
        <f aca="false">'RC Mastery Check+Question type'!R70</f>
        <is>
          <t/>
        </is>
      </c>
      <c r="BW67" s="82" t="inlineStr">
        <f aca="false">'RC Mastery Check+Question type'!S70</f>
        <is>
          <t/>
        </is>
      </c>
      <c r="BX67" s="82" t="inlineStr">
        <f aca="false">'RC Mastery Check+Question type'!T70</f>
        <is>
          <t/>
        </is>
      </c>
      <c r="BY67" s="82" t="inlineStr">
        <f aca="false">'RC Mastery Check+Question type'!U70</f>
        <is>
          <t/>
        </is>
      </c>
      <c r="BZ67" s="82" t="inlineStr">
        <f aca="false">'RC Mastery Check+Question type'!V70</f>
        <is>
          <t/>
        </is>
      </c>
      <c r="CA67" s="82" t="inlineStr">
        <f aca="false">'RC Mastery Check+Question type'!W70</f>
        <is>
          <t/>
        </is>
      </c>
      <c r="CB67" s="82" t="inlineStr">
        <f aca="false">'RC Mastery Check+Question type'!X70</f>
        <is>
          <t/>
        </is>
      </c>
      <c r="CC67" s="83" t="str">
        <f aca="false">'RC Output Item+Section Type'!CC73</f>
        <v> </v>
      </c>
      <c r="CD67" s="83" t="str">
        <f aca="false">'RC Output Item+Section Type'!CD73</f>
        <v> </v>
      </c>
      <c r="CE67" s="83" t="str">
        <f aca="false">'RC Output Item+Section Type'!CE73</f>
        <v> </v>
      </c>
      <c r="CF67" s="83" t="str">
        <f aca="false">'RC Output Item+Section Type'!CF73</f>
        <v> </v>
      </c>
      <c r="CG67" s="83" t="str">
        <f aca="false">'RC Output Item+Section Type'!CG73</f>
        <v> </v>
      </c>
      <c r="CH67" s="83" t="str">
        <f aca="false">'RC Output Item+Section Type'!CH73</f>
        <v> </v>
      </c>
      <c r="CI67" s="83" t="str">
        <f aca="false">'RC Output Item+Section Type'!CI73</f>
        <v> </v>
      </c>
      <c r="CJ67" s="83" t="str">
        <f aca="false">'RC Output Item+Section Type'!CJ73</f>
        <v> </v>
      </c>
      <c r="CK67" s="83" t="str">
        <f aca="false">'RC Output Item+Section Type'!CK73</f>
        <v> </v>
      </c>
      <c r="CL67" s="83" t="str">
        <f aca="false">'RC Output Item+Section Type'!CL73</f>
        <v> </v>
      </c>
      <c r="CM67" s="83" t="str">
        <f aca="false">'RC Output Item+Section Type'!CM73</f>
        <v> </v>
      </c>
      <c r="CN67" s="83" t="str">
        <f aca="false">'RC Output Item+Section Type'!CN73</f>
        <v> </v>
      </c>
      <c r="CO67" s="0" t="str">
        <f aca="false">IF('S&amp;L'!B90="", "", 'S&amp;L'!B90)</f>
        <v/>
      </c>
      <c r="CP67" s="0" t="str">
        <f aca="false">IF('S&amp;L'!C90="", "", 'S&amp;L'!C90)</f>
        <v>Content</v>
      </c>
      <c r="CQ67" s="0" t="str">
        <f aca="false">IF('S&amp;L'!D90="", "", 'S&amp;L'!D90)</f>
        <v/>
      </c>
      <c r="CR67" s="0" t="str">
        <f aca="false">IF('S&amp;L'!E90="", "", 'S&amp;L'!E90)</f>
        <v>Mechanics</v>
      </c>
      <c r="CS67" s="0" t="str">
        <f aca="false">IF('S&amp;L'!F90="", "", 'S&amp;L'!F90)</f>
        <v/>
      </c>
      <c r="CT67" s="0" t="str">
        <f aca="false">IF('S&amp;L'!H90="", "", 'S&amp;L'!H90)</f>
        <v/>
      </c>
      <c r="CU67" s="0" t="str">
        <f aca="false">IF('S&amp;L'!I90="", "", 'S&amp;L'!I90)</f>
        <v>Presence</v>
      </c>
      <c r="CV67" s="0" t="str">
        <f aca="false">IF('S&amp;L'!J90="", "", 'S&amp;L'!J90)</f>
        <v/>
      </c>
      <c r="CW67" s="0" t="str">
        <f aca="false">IF('S&amp;L'!K90="", "", 'S&amp;L'!K90)</f>
        <v>Listening</v>
      </c>
      <c r="CX67" s="0" t="str">
        <f aca="false">IF('S&amp;L'!L90="", "", 'S&amp;L'!L90)</f>
        <v/>
      </c>
      <c r="CY67" s="0" t="str">
        <f aca="false">IF('S&amp;L'!N90="", "", 'S&amp;L'!N90)</f>
        <v/>
      </c>
      <c r="CZ67" s="0" t="str">
        <f aca="false">IF('S&amp;L'!O90="", "", 'S&amp;L'!O90)</f>
        <v/>
      </c>
      <c r="DA67" s="0" t="str">
        <f aca="false">IF('S&amp;L'!P90="", "", 'S&amp;L'!P90)</f>
        <v/>
      </c>
      <c r="DB67" s="0" t="str">
        <f aca="false">IF('S&amp;L'!Q90="", "", 'S&amp;L'!Q90)</f>
        <v/>
      </c>
      <c r="DC67" s="0" t="str">
        <f aca="false">IF('S&amp;L'!R90="", "", 'S&amp;L'!R90)</f>
        <v/>
      </c>
      <c r="DD67" s="82" t="inlineStr">
        <f aca="false">IF('Math Scores'!E74="","",'Math Scores'!E74)</f>
        <is>
          <t/>
        </is>
      </c>
      <c r="DE67" s="84" t="inlineStr">
        <f aca="false">IF('Cover Sheet'!V70="","",'Cover Sheet'!V70)</f>
        <is>
          <t/>
        </is>
      </c>
      <c r="DF67" s="84" t="inlineStr">
        <f aca="false">IF('Math Scores'!IE74="", "", 'Math Scores'!IE74)</f>
        <is>
          <t/>
        </is>
      </c>
      <c r="DG67" s="0" t="inlineStr">
        <f aca="false">IF('Math by question type'!C71="", "", 'Math by question type'!C71)</f>
        <is>
          <t/>
        </is>
      </c>
      <c r="DH67" s="84" t="inlineStr">
        <f aca="false">IF('Math by question type'!D71="", "", 'Math by question type'!D71)</f>
        <is>
          <t/>
        </is>
      </c>
      <c r="DI67" s="84" t="inlineStr">
        <f aca="false">IF('Math by question type'!E71="", "", 'Math by question type'!E71)</f>
        <is>
          <t/>
        </is>
      </c>
      <c r="DJ67" s="84" t="inlineStr">
        <f aca="false">IF('Math by question type'!F71="", "", 'Math by question type'!F71)</f>
        <is>
          <t/>
        </is>
      </c>
      <c r="DK67" s="84" t="inlineStr">
        <f aca="false">IF('Math by question type'!G71="", "", 'Math by question type'!G71)</f>
        <is>
          <t/>
        </is>
      </c>
      <c r="DL67" s="84" t="inlineStr">
        <f aca="false">IF('Math by question type'!H71="", "", 'Math by question type'!H71)</f>
        <is>
          <t/>
        </is>
      </c>
      <c r="DM67" s="84" t="inlineStr">
        <f aca="false">IF('Math by question type'!I71="", "", 'Math by question type'!I71)</f>
        <is>
          <t/>
        </is>
      </c>
      <c r="DN67" s="84" t="inlineStr">
        <f aca="false">IF('Math by question type'!J71="", "", 'Math by question type'!J71)</f>
        <is>
          <t/>
        </is>
      </c>
      <c r="DO67" s="84" t="inlineStr">
        <f aca="false">IF('Math by question type'!K71="", "", 'Math by question type'!K71)</f>
        <is>
          <t/>
        </is>
      </c>
      <c r="DP67" s="84" t="inlineStr">
        <f aca="false">IF('Math by question type'!L71="", "", 'Math by question type'!L71)</f>
        <is>
          <t/>
        </is>
      </c>
      <c r="DQ67" s="84" t="inlineStr">
        <f aca="false">IF('Math by question type'!M71="", "", 'Math by question type'!M71)</f>
        <is>
          <t/>
        </is>
      </c>
      <c r="DR67" s="84" t="inlineStr">
        <f aca="false">IF('Math by question type'!N71="", "", 'Math by question type'!N71)</f>
        <is>
          <t/>
        </is>
      </c>
      <c r="DS67" s="84" t="inlineStr">
        <f aca="false">IF('Math by question type'!O71="", "", 'Math by question type'!O71)</f>
        <is>
          <t/>
        </is>
      </c>
      <c r="DT67" s="84" t="inlineStr">
        <f aca="false">IF('Math by question type'!P71="", "", 'Math by question type'!P71)</f>
        <is>
          <t/>
        </is>
      </c>
      <c r="DU67" s="84" t="inlineStr">
        <f aca="false">IF('Math by question type'!Q71="", "", 'Math by question type'!Q71)</f>
        <is>
          <t/>
        </is>
      </c>
      <c r="DV67" s="84" t="inlineStr">
        <f aca="false">IF('Math by question type'!R71&lt;&gt;"",'Math by question type'!R71,'Math by question type'!U71)</f>
        <is>
          <t/>
        </is>
      </c>
      <c r="DW67" s="84" t="inlineStr">
        <f aca="false">IF('Math by question type'!S71&lt;&gt;"",'Math by question type'!S71,'Math by question type'!V71)</f>
        <is>
          <t/>
        </is>
      </c>
      <c r="DX67" s="84" t="inlineStr">
        <f aca="false">IF('Math by question type'!T71&lt;&gt;"",'Math by question type'!T71,'Math by question type'!W71)</f>
        <is>
          <t/>
        </is>
      </c>
      <c r="DY67" s="84" t="inlineStr">
        <f aca="false">IF('Math by question type'!X71&lt;&gt;"",'Math by question type'!X71,'Math by question type'!AA71)</f>
        <is>
          <t/>
        </is>
      </c>
      <c r="DZ67" s="84" t="inlineStr">
        <f aca="false">IF('Math by question type'!Y71&lt;&gt;"",'Math by question type'!Y71,'Math by question type'!AB71)</f>
        <is>
          <t/>
        </is>
      </c>
      <c r="EA67" s="84" t="inlineStr">
        <f aca="false">IF('Math by question type'!Z71&lt;&gt;"",'Math by question type'!Z71,'Math by question type'!AC71)</f>
        <is>
          <t/>
        </is>
      </c>
      <c r="EB67" s="84" t="inlineStr">
        <f aca="false">IF('Math Output by domain'!E71="", "", 'Math Output by domain'!E71)</f>
        <is>
          <t/>
        </is>
      </c>
      <c r="EC67" s="84" t="inlineStr">
        <f aca="false">IF('Math Output by domain'!F71="", "", 'Math Output by domain'!F71)</f>
        <is>
          <t/>
        </is>
      </c>
      <c r="ED67" s="84" t="inlineStr">
        <f aca="false">IF('Math Output by domain'!G71="", "", 'Math Output by domain'!G71)</f>
        <is>
          <t/>
        </is>
      </c>
      <c r="EE67" s="84" t="inlineStr">
        <f aca="false">IF('Math Output by domain'!H71="", "", 'Math Output by domain'!H71)</f>
        <is>
          <t/>
        </is>
      </c>
      <c r="EF67" s="84" t="inlineStr">
        <f aca="false">IF('Math Output by domain'!I71="", "", 'Math Output by domain'!I71)</f>
        <is>
          <t/>
        </is>
      </c>
      <c r="EG67" s="84" t="inlineStr">
        <f aca="false">IF('Math Output by domain'!J71="", "", 'Math Output by domain'!J71)</f>
        <is>
          <t/>
        </is>
      </c>
      <c r="EH67" s="84" t="inlineStr">
        <f aca="false">IF('Math Output by domain'!K71="", "", 'Math Output by domain'!K71)</f>
        <is>
          <t/>
        </is>
      </c>
      <c r="EI67" s="84" t="inlineStr">
        <f aca="false">IF('Math Output by domain'!L71="", "", 'Math Output by domain'!L71)</f>
        <is>
          <t/>
        </is>
      </c>
      <c r="EJ67" s="84" t="inlineStr">
        <f aca="false">IF('Math Output by domain'!M71="", "", 'Math Output by domain'!M71)</f>
        <is>
          <t/>
        </is>
      </c>
      <c r="EK67" s="84" t="inlineStr">
        <f aca="false">IF('Math Output by domain'!N71="", "", 'Math Output by domain'!N71)</f>
        <is>
          <t/>
        </is>
      </c>
      <c r="EL67" s="84" t="inlineStr">
        <f aca="false">IF('Math Output by domain'!O71="", "", 'Math Output by domain'!O71)</f>
        <is>
          <t/>
        </is>
      </c>
      <c r="EM67" s="84" t="inlineStr">
        <f aca="false">IF('Math Output by domain'!P71="", "", 'Math Output by domain'!P71)</f>
        <is>
          <t/>
        </is>
      </c>
      <c r="EN67" s="84" t="inlineStr">
        <f aca="false">IF('Math Output by domain'!Q71="", "", 'Math Output by domain'!Q71)</f>
        <is>
          <t/>
        </is>
      </c>
      <c r="EO67" s="84" t="inlineStr">
        <f aca="false">IF('Math Output by domain'!R71="", "", 'Math Output by domain'!R71)</f>
        <is>
          <t/>
        </is>
      </c>
      <c r="EP67" s="84" t="inlineStr">
        <f aca="false">IF('Math Output by domain'!S71="", "", 'Math Output by domain'!S71)</f>
        <is>
          <t/>
        </is>
      </c>
      <c r="EQ67" s="84" t="inlineStr">
        <f aca="false">IF('Math Output by domain'!T71="", "", 'Math Output by domain'!T71)</f>
        <is>
          <t/>
        </is>
      </c>
      <c r="ER67" s="84" t="inlineStr">
        <f aca="false">IF('Math Output by domain'!U71="", "", 'Math Output by domain'!U71)</f>
        <is>
          <t/>
        </is>
      </c>
      <c r="ES67" s="84" t="inlineStr">
        <f aca="false">IF('Math Output by domain'!V71="", "", 'Math Output by domain'!V71)</f>
        <is>
          <t/>
        </is>
      </c>
      <c r="ET67" s="84" t="inlineStr">
        <f aca="false">IF('Math Output by domain'!W71="", "", 'Math Output by domain'!W71)</f>
        <is>
          <t/>
        </is>
      </c>
      <c r="EU67" s="84" t="inlineStr">
        <f aca="false">IF('Math Output by domain'!X71="", "", 'Math Output by domain'!X71)</f>
        <is>
          <t/>
        </is>
      </c>
      <c r="EV67" s="84" t="inlineStr">
        <f aca="false">IF('Math Output by domain'!Y71="", "", 'Math Output by domain'!Y71)</f>
        <is>
          <t/>
        </is>
      </c>
      <c r="EW67" s="84" t="inlineStr">
        <f aca="false">IF('Math Output by domain'!Z71="", "", 'Math Output by domain'!Z71)</f>
        <is>
          <t/>
        </is>
      </c>
      <c r="EX67" s="84" t="inlineStr">
        <f aca="false">IF('Math Output by domain'!AA71="", "", 'Math Output by domain'!AA71)</f>
        <is>
          <t/>
        </is>
      </c>
      <c r="EY67" s="84" t="inlineStr">
        <f aca="false">IF('Math Output by domain'!AB71="", "", 'Math Output by domain'!AB71)</f>
        <is>
          <t/>
        </is>
      </c>
      <c r="EZ67" s="84" t="inlineStr">
        <f aca="false">IF('Math Output by domain'!AC71="", "", 'Math Output by domain'!AC71)</f>
        <is>
          <t/>
        </is>
      </c>
      <c r="FA67" s="84" t="inlineStr">
        <f aca="false">IF('Math Output by domain'!AD71&lt;&gt;"", 'Math Output by domain'!AD71, 'Math Output by domain'!AH71)</f>
        <is>
          <t/>
        </is>
      </c>
      <c r="FB67" s="84" t="inlineStr">
        <f aca="false">IF('Math Output by domain'!AE71&lt;&gt;"", 'Math Output by domain'!AE71, 'Math Output by domain'!AI71)</f>
        <is>
          <t/>
        </is>
      </c>
      <c r="FC67" s="84" t="inlineStr">
        <f aca="false">IF('Math Output by domain'!AF71&lt;&gt;"", 'Math Output by domain'!AF71, 'Math Output by domain'!AJ71)</f>
        <is>
          <t/>
        </is>
      </c>
      <c r="FD67" s="84" t="inlineStr">
        <f aca="false">IF('Math Output by domain'!AG71="", "", 'Math Output by domain'!AG71)</f>
        <is>
          <t/>
        </is>
      </c>
      <c r="FE67" s="84" t="inlineStr">
        <f aca="false">IF('Math Output by domain'!AK71="", "", 'Math Output by domain'!AK71)</f>
        <is>
          <t/>
        </is>
      </c>
      <c r="FF67" s="84" t="str">
        <f aca="false">IF('Math Output by domain'!AL71&lt;&gt;"",  'Math Output by domain'!AL71, 'Math Output by domain'!AQ71)</f>
        <v/>
      </c>
      <c r="FG67" s="84" t="inlineStr">
        <f aca="false">IF('Math Output by domain'!AM71="", "", 'Math Output by domain'!AM71)</f>
        <is>
          <t/>
        </is>
      </c>
      <c r="FH67" s="84" t="str">
        <f aca="false">IF('Math Output by domain'!AN71&lt;&gt;"",  'Math Output by domain'!AN71, 'Math Output by domain'!AP71)</f>
        <v/>
      </c>
      <c r="FI67" s="84" t="inlineStr">
        <f aca="false">IF('Math Output by domain'!AO71="", "", 'Math Output by domain'!AO71)</f>
        <is>
          <t/>
        </is>
      </c>
    </row>
    <row r="68" customFormat="false" ht="12.75" hidden="false" customHeight="false" outlineLevel="0" collapsed="false">
      <c r="A68" s="77" t="n">
        <f aca="false">'Cover Sheet'!A71</f>
        <v>67</v>
      </c>
      <c r="B68" s="77" t="inlineStr">
        <f aca="false">IF('Cover Sheet'!$AC$13="","",'Cover Sheet'!$AC$13)</f>
        <is>
          <t/>
        </is>
      </c>
      <c r="C68" s="77" t="str">
        <f aca="false">'Cover Sheet'!$AC$1</f>
        <v>Vivek Madinur</v>
      </c>
      <c r="D68" s="77" t="n">
        <f aca="false">'Cover Sheet'!$AE$1</f>
        <v>0</v>
      </c>
      <c r="E68" s="77" t="n">
        <f aca="false">'Cover Sheet'!$AG$1</f>
        <v>0</v>
      </c>
      <c r="F68" s="77" t="n">
        <f aca="false">'Cover Sheet'!$AI$1</f>
        <v>0</v>
      </c>
      <c r="G68" s="77" t="n">
        <f aca="false">'Cover Sheet'!$AK$1</f>
        <v>0</v>
      </c>
      <c r="H68" s="77" t="n">
        <f aca="false">'Cover Sheet'!$AC$3</f>
        <v>0</v>
      </c>
      <c r="I68" s="77" t="n">
        <f aca="false">'Cover Sheet'!$AE$3</f>
        <v>0</v>
      </c>
      <c r="J68" s="77" t="n">
        <f aca="false">'Cover Sheet'!$AG$3</f>
        <v>0</v>
      </c>
      <c r="K68" s="77" t="n">
        <f aca="false">'Cover Sheet'!$AI$3</f>
        <v>0</v>
      </c>
      <c r="L68" s="77" t="n">
        <f aca="false">'Cover Sheet'!$AK$3</f>
        <v>0</v>
      </c>
      <c r="M68" s="77" t="n">
        <f aca="false">'Cover Sheet'!$AC$2</f>
        <v>2014</v>
      </c>
      <c r="N68" s="77" t="n">
        <f aca="false">'Cover Sheet'!$AE$2</f>
        <v>0</v>
      </c>
      <c r="O68" s="77" t="n">
        <f aca="false">'Cover Sheet'!$AG$2</f>
        <v>0</v>
      </c>
      <c r="P68" s="77" t="n">
        <f aca="false">'Cover Sheet'!$AI$2</f>
        <v>0</v>
      </c>
      <c r="Q68" s="77" t="n">
        <f aca="false">'Cover Sheet'!$AK$2</f>
        <v>0</v>
      </c>
      <c r="R68" s="77" t="str">
        <f aca="false">'Cover Sheet'!$AC$5</f>
        <v>Spandana</v>
      </c>
      <c r="S68" s="77" t="str">
        <f aca="false">'Cover Sheet'!$AC$6</f>
        <v>3rd</v>
      </c>
      <c r="T68" s="77" t="str">
        <f aca="false">'Cover Sheet'!$AC$7</f>
        <v>2nd YOI</v>
      </c>
      <c r="U68" s="77" t="str">
        <f aca="false">'Cover Sheet'!$AC$8</f>
        <v>Government School - No Fees</v>
      </c>
      <c r="V68" s="77" t="n">
        <f aca="false">'Cover Sheet'!$AC$9</f>
        <v>0</v>
      </c>
      <c r="W68" s="77" t="inlineStr">
        <f aca="false">IF('Cover Sheet'!$AC$10="","",'Cover Sheet'!$AC$10)</f>
        <is>
          <t/>
        </is>
      </c>
      <c r="X68" s="78" t="inlineStr">
        <f aca="false">IF('Cover Sheet'!$Y71="","",'Cover Sheet'!$Y71)</f>
        <is>
          <t/>
        </is>
      </c>
      <c r="Y68" s="78" t="inlineStr">
        <f aca="false">IF('Cover Sheet'!$Z71="","",'Cover Sheet'!$Z71)</f>
        <is>
          <t/>
        </is>
      </c>
      <c r="Z68" s="77" t="n">
        <f aca="false">'Cover Sheet'!$AC$11</f>
        <v>0</v>
      </c>
      <c r="AA68" s="77" t="str">
        <f aca="false">IF('Cover Sheet'!$AC$12="", "", 'Cover Sheet'!$AC$12)</f>
        <v>Hyderabad</v>
      </c>
      <c r="AB68" s="77" t="inlineStr">
        <f aca="false">IF('Cover Sheet'!$AC$14="","",'Cover Sheet'!$AC$14)</f>
        <is>
          <t/>
        </is>
      </c>
      <c r="AC68" s="77" t="inlineStr">
        <f aca="false">IF('Cover Sheet'!$AC$15="","",'Cover Sheet'!$AC$15)</f>
        <is>
          <t/>
        </is>
      </c>
      <c r="AD68" s="77" t="inlineStr">
        <f aca="false">IF('Cover Sheet'!$AC$17="","",'Cover Sheet'!$AC$17)</f>
        <is>
          <t/>
        </is>
      </c>
      <c r="AE68" s="77" t="str">
        <f aca="false">IF('Cover Sheet'!$AC$4="","",'Cover Sheet'!$AC$4)</f>
        <v>vivek.madinur2014@teachforindia.org</v>
      </c>
      <c r="AF68" s="77" t="inlineStr">
        <f aca="false">IF('Cover Sheet'!$AC$20="","",'Cover Sheet'!$AC$20)</f>
        <is>
          <t/>
        </is>
      </c>
      <c r="AG68" s="77" t="str">
        <f aca="false">IF('Cover Sheet'!$AC$19="","",'Cover Sheet'!$AC$19)</f>
        <v>karthik.rapaka@teachforindia.org</v>
      </c>
      <c r="AH68" s="77" t="inlineStr">
        <f aca="false">IF('Cover Sheet'!B71="", "", 'English Scores- Leveled papers'!B73)</f>
        <is>
          <t/>
        </is>
      </c>
      <c r="AI68" s="77" t="inlineStr">
        <f aca="false">IF('Cover Sheet'!$B71="","",'Cover Sheet'!C71)</f>
        <is>
          <t/>
        </is>
      </c>
      <c r="AJ68" s="77" t="inlineStr">
        <f aca="false">IF('Cover Sheet'!$D71="","",'Cover Sheet'!D71)</f>
        <is>
          <t/>
        </is>
      </c>
      <c r="AK68" s="77" t="inlineStr">
        <f aca="false">IF('Cover Sheet'!E71="","",'Cover Sheet'!E71)</f>
        <is>
          <t/>
        </is>
      </c>
      <c r="AL68" s="77" t="inlineStr">
        <f aca="false">IF('Cover Sheet'!F71="","",'Cover Sheet'!F71)</f>
        <is>
          <t/>
        </is>
      </c>
      <c r="AM68" s="77" t="inlineStr">
        <f aca="false">IF('Cover Sheet'!G71="","",'Cover Sheet'!G71)</f>
        <is>
          <t/>
        </is>
      </c>
      <c r="AN68" s="77" t="inlineStr">
        <f aca="false">IF('Cover Sheet'!H71="","",'Cover Sheet'!H71)</f>
        <is>
          <t/>
        </is>
      </c>
      <c r="AO68" s="77" t="inlineStr">
        <f aca="false">IF('Cover Sheet'!I71="","",'Cover Sheet'!I71)</f>
        <is>
          <t/>
        </is>
      </c>
      <c r="AP68" s="77" t="inlineStr">
        <f aca="false">IF('Cover Sheet'!J71="","",'Cover Sheet'!J71)</f>
        <is>
          <t/>
        </is>
      </c>
      <c r="AQ68" s="77" t="inlineStr">
        <f aca="false">IF('Cover Sheet'!K71="","",'Cover Sheet'!K71)</f>
        <is>
          <t/>
        </is>
      </c>
      <c r="AR68" s="77" t="inlineStr">
        <f aca="false">IF('Cover Sheet'!L71="","",'Cover Sheet'!L71)</f>
        <is>
          <t/>
        </is>
      </c>
      <c r="AS68" s="77" t="inlineStr">
        <f aca="false">IF('Cover Sheet'!M71="","",'Cover Sheet'!M71)</f>
        <is>
          <t/>
        </is>
      </c>
      <c r="AT68" s="77" t="inlineStr">
        <f aca="false">IF('Cover Sheet'!N71="","",'Cover Sheet'!N71)</f>
        <is>
          <t/>
        </is>
      </c>
      <c r="AU68" s="77" t="inlineStr">
        <f aca="false">IF('Cover Sheet'!O71="","",'Cover Sheet'!O71)</f>
        <is>
          <t/>
        </is>
      </c>
      <c r="AV68" s="77" t="inlineStr">
        <f aca="false">IF('Cover Sheet'!P71="","",'Cover Sheet'!P71)</f>
        <is>
          <t/>
        </is>
      </c>
      <c r="AW68" s="77" t="inlineStr">
        <f aca="false">IF('Cover Sheet'!Q71="","",'Cover Sheet'!Q71)</f>
        <is>
          <t/>
        </is>
      </c>
      <c r="AX68" s="77" t="inlineStr">
        <f aca="false">IF('Cover Sheet'!R71="","",'Cover Sheet'!R71)</f>
        <is>
          <t/>
        </is>
      </c>
      <c r="AY68" s="77" t="inlineStr">
        <f aca="false">IF('Cover Sheet'!S71="","",'Cover Sheet'!S71)</f>
        <is>
          <t/>
        </is>
      </c>
      <c r="AZ68" s="79" t="inlineStr">
        <f aca="false">IF('Cover Sheet'!T71="","",'Cover Sheet'!T71)</f>
        <is>
          <t/>
        </is>
      </c>
      <c r="BA68" s="79" t="inlineStr">
        <f aca="false">IF('Cover Sheet'!U71="","",'Cover Sheet'!U71)</f>
        <is>
          <t/>
        </is>
      </c>
      <c r="BB68" s="79" t="inlineStr">
        <f aca="false">IF('Cover Sheet'!V71="","",'Cover Sheet'!V71)</f>
        <is>
          <t/>
        </is>
      </c>
      <c r="BC68" s="79" t="inlineStr">
        <f aca="false">IF('Cover Sheet'!W71="","",'Cover Sheet'!W71)</f>
        <is>
          <t/>
        </is>
      </c>
      <c r="BD68" s="79" t="inlineStr">
        <f aca="false">IF('Cover Sheet'!X71="","",'Cover Sheet'!X71)</f>
        <is>
          <t/>
        </is>
      </c>
      <c r="BE68" s="80" t="inlineStr">
        <f aca="false">'RC Mastery Check+Question type'!I71</f>
        <is>
          <t/>
        </is>
      </c>
      <c r="BF68" s="80" t="inlineStr">
        <f aca="false">'RC Mastery Check+Question type'!J71</f>
        <is>
          <t/>
        </is>
      </c>
      <c r="BG68" s="80" t="inlineStr">
        <f aca="false">'RC Mastery Check+Question type'!K71</f>
        <is>
          <t/>
        </is>
      </c>
      <c r="BH68" s="81" t="inlineStr">
        <f aca="false">IF('RC Mastery Check+Question type'!DR71="", "", 'RC Mastery Check+Question type'!DR71)</f>
        <is>
          <t/>
        </is>
      </c>
      <c r="BI68" s="81" t="inlineStr">
        <f aca="false">IF('RC Mastery Check+Question type'!EJ71="", "", 'RC Mastery Check+Question type'!EJ71)</f>
        <is>
          <t/>
        </is>
      </c>
      <c r="BJ68" s="81" t="inlineStr">
        <f aca="false">IF('RC Mastery Check+Question type'!EZ71="", "", 'RC Mastery Check+Question type'!EZ71)</f>
        <is>
          <t/>
        </is>
      </c>
      <c r="BK68" s="0" t="inlineStr">
        <f aca="false">'RF tracking'!C71</f>
        <is>
          <t/>
        </is>
      </c>
      <c r="BL68" s="0" t="inlineStr">
        <f aca="false">'RF tracking'!D71</f>
        <is>
          <t/>
        </is>
      </c>
      <c r="BM68" s="0" t="inlineStr">
        <f aca="false">'RF tracking'!X71</f>
        <is>
          <t/>
        </is>
      </c>
      <c r="BN68" s="0" t="inlineStr">
        <f aca="false">'RF tracking'!Y71</f>
        <is>
          <t/>
        </is>
      </c>
      <c r="BO68" s="82" t="inlineStr">
        <f aca="false">IF('RF tracking'!AQ71="", "", 'RF tracking'!AQ71)</f>
        <is>
          <t/>
        </is>
      </c>
      <c r="BP68" s="82" t="inlineStr">
        <f aca="false">'RC Mastery Check+Question type'!L71</f>
        <is>
          <t/>
        </is>
      </c>
      <c r="BQ68" s="82" t="inlineStr">
        <f aca="false">'RC Mastery Check+Question type'!M71</f>
        <is>
          <t/>
        </is>
      </c>
      <c r="BR68" s="82" t="inlineStr">
        <f aca="false">'RC Mastery Check+Question type'!N71</f>
        <is>
          <t/>
        </is>
      </c>
      <c r="BS68" s="82" t="inlineStr">
        <f aca="false">'RC Mastery Check+Question type'!O71</f>
        <is>
          <t/>
        </is>
      </c>
      <c r="BT68" s="82" t="inlineStr">
        <f aca="false">'RC Mastery Check+Question type'!P71</f>
        <is>
          <t/>
        </is>
      </c>
      <c r="BU68" s="82" t="inlineStr">
        <f aca="false">'RC Mastery Check+Question type'!Q71</f>
        <is>
          <t/>
        </is>
      </c>
      <c r="BV68" s="82" t="inlineStr">
        <f aca="false">'RC Mastery Check+Question type'!R71</f>
        <is>
          <t/>
        </is>
      </c>
      <c r="BW68" s="82" t="inlineStr">
        <f aca="false">'RC Mastery Check+Question type'!S71</f>
        <is>
          <t/>
        </is>
      </c>
      <c r="BX68" s="82" t="inlineStr">
        <f aca="false">'RC Mastery Check+Question type'!T71</f>
        <is>
          <t/>
        </is>
      </c>
      <c r="BY68" s="82" t="inlineStr">
        <f aca="false">'RC Mastery Check+Question type'!U71</f>
        <is>
          <t/>
        </is>
      </c>
      <c r="BZ68" s="82" t="inlineStr">
        <f aca="false">'RC Mastery Check+Question type'!V71</f>
        <is>
          <t/>
        </is>
      </c>
      <c r="CA68" s="82" t="inlineStr">
        <f aca="false">'RC Mastery Check+Question type'!W71</f>
        <is>
          <t/>
        </is>
      </c>
      <c r="CB68" s="82" t="inlineStr">
        <f aca="false">'RC Mastery Check+Question type'!X71</f>
        <is>
          <t/>
        </is>
      </c>
      <c r="CC68" s="83" t="str">
        <f aca="false">'RC Output Item+Section Type'!CC74</f>
        <v> </v>
      </c>
      <c r="CD68" s="83" t="str">
        <f aca="false">'RC Output Item+Section Type'!CD74</f>
        <v> </v>
      </c>
      <c r="CE68" s="83" t="str">
        <f aca="false">'RC Output Item+Section Type'!CE74</f>
        <v> </v>
      </c>
      <c r="CF68" s="83" t="str">
        <f aca="false">'RC Output Item+Section Type'!CF74</f>
        <v> </v>
      </c>
      <c r="CG68" s="83" t="str">
        <f aca="false">'RC Output Item+Section Type'!CG74</f>
        <v> </v>
      </c>
      <c r="CH68" s="83" t="str">
        <f aca="false">'RC Output Item+Section Type'!CH74</f>
        <v> </v>
      </c>
      <c r="CI68" s="83" t="str">
        <f aca="false">'RC Output Item+Section Type'!CI74</f>
        <v> </v>
      </c>
      <c r="CJ68" s="83" t="str">
        <f aca="false">'RC Output Item+Section Type'!CJ74</f>
        <v> </v>
      </c>
      <c r="CK68" s="83" t="str">
        <f aca="false">'RC Output Item+Section Type'!CK74</f>
        <v> </v>
      </c>
      <c r="CL68" s="83" t="str">
        <f aca="false">'RC Output Item+Section Type'!CL74</f>
        <v> </v>
      </c>
      <c r="CM68" s="83" t="str">
        <f aca="false">'RC Output Item+Section Type'!CM74</f>
        <v> </v>
      </c>
      <c r="CN68" s="83" t="str">
        <f aca="false">'RC Output Item+Section Type'!CN74</f>
        <v> </v>
      </c>
      <c r="CO68" s="0" t="inlineStr">
        <f aca="false">IF('S&amp;L'!B91="", "", 'S&amp;L'!B91)</f>
        <is>
          <t/>
        </is>
      </c>
      <c r="CP68" s="0" t="str">
        <f aca="false">IF('S&amp;L'!C91="", "", 'S&amp;L'!C91)</f>
        <v>Does the content of the speech align to the topic? Does the main idea come across? Is the content organized in a way that facilitates deeper understanding?</v>
      </c>
      <c r="CQ68" s="0" t="inlineStr">
        <f aca="false">IF('S&amp;L'!D91="", "", 'S&amp;L'!D91)</f>
        <is>
          <t/>
        </is>
      </c>
      <c r="CR68" s="0" t="str">
        <f aca="false">IF('S&amp;L'!E91="", "", 'S&amp;L'!E91)</f>
        <v>Does the speaker use grammar and pronunciation accurately? Is the speech fluent and lucid enabling clear understanding for the audience?</v>
      </c>
      <c r="CS68" s="0" t="inlineStr">
        <f aca="false">IF('S&amp;L'!F91="", "", 'S&amp;L'!F91)</f>
        <is>
          <t/>
        </is>
      </c>
      <c r="CT68" s="0" t="inlineStr">
        <f aca="false">IF('S&amp;L'!H91="", "", 'S&amp;L'!H91)</f>
        <is>
          <t/>
        </is>
      </c>
      <c r="CU68" s="0" t="str">
        <f aca="false">IF('S&amp;L'!I91="", "", 'S&amp;L'!I91)</f>
        <v>Does the speaker use his voice, tone and body language to effectively communicate to his audience? Does he employ actions, gestures and expressions to keep audience attention?</v>
      </c>
      <c r="CV68" s="0" t="inlineStr">
        <f aca="false">IF('S&amp;L'!J91="", "", 'S&amp;L'!J91)</f>
        <is>
          <t/>
        </is>
      </c>
      <c r="CW68" s="0" t="str">
        <f aca="false">IF('S&amp;L'!K91="", "", 'S&amp;L'!K91)</f>
        <v>Does the student show evidence of learning through different behaviours? Is there evidence of sustained attention and concentration?</v>
      </c>
      <c r="CX68" s="0" t="inlineStr">
        <f aca="false">IF('S&amp;L'!L91="", "", 'S&amp;L'!L91)</f>
        <is>
          <t/>
        </is>
      </c>
      <c r="CY68" s="0" t="inlineStr">
        <f aca="false">IF('S&amp;L'!N91="", "", 'S&amp;L'!N91)</f>
        <is>
          <t/>
        </is>
      </c>
      <c r="CZ68" s="0" t="inlineStr">
        <f aca="false">IF('S&amp;L'!O91="", "", 'S&amp;L'!O91)</f>
        <is>
          <t/>
        </is>
      </c>
      <c r="DA68" s="0" t="inlineStr">
        <f aca="false">IF('S&amp;L'!P91="", "", 'S&amp;L'!P91)</f>
        <is>
          <t/>
        </is>
      </c>
      <c r="DB68" s="0" t="inlineStr">
        <f aca="false">IF('S&amp;L'!Q91="", "", 'S&amp;L'!Q91)</f>
        <is>
          <t/>
        </is>
      </c>
      <c r="DC68" s="0" t="inlineStr">
        <f aca="false">IF('S&amp;L'!R91="", "", 'S&amp;L'!R91)</f>
        <is>
          <t/>
        </is>
      </c>
      <c r="DD68" s="82" t="inlineStr">
        <f aca="false">IF('Math Scores'!E75="","",'Math Scores'!E75)</f>
        <is>
          <t/>
        </is>
      </c>
      <c r="DE68" s="84" t="inlineStr">
        <f aca="false">IF('Cover Sheet'!V71="","",'Cover Sheet'!V71)</f>
        <is>
          <t/>
        </is>
      </c>
      <c r="DF68" s="84" t="inlineStr">
        <f aca="false">IF('Math Scores'!IE75="", "", 'Math Scores'!IE75)</f>
        <is>
          <t/>
        </is>
      </c>
      <c r="DG68" s="0" t="inlineStr">
        <f aca="false">IF('Math by question type'!C72="", "", 'Math by question type'!C72)</f>
        <is>
          <t/>
        </is>
      </c>
      <c r="DH68" s="84" t="inlineStr">
        <f aca="false">IF('Math by question type'!D72="", "", 'Math by question type'!D72)</f>
        <is>
          <t/>
        </is>
      </c>
      <c r="DI68" s="84" t="inlineStr">
        <f aca="false">IF('Math by question type'!E72="", "", 'Math by question type'!E72)</f>
        <is>
          <t/>
        </is>
      </c>
      <c r="DJ68" s="84" t="inlineStr">
        <f aca="false">IF('Math by question type'!F72="", "", 'Math by question type'!F72)</f>
        <is>
          <t/>
        </is>
      </c>
      <c r="DK68" s="84" t="inlineStr">
        <f aca="false">IF('Math by question type'!G72="", "", 'Math by question type'!G72)</f>
        <is>
          <t/>
        </is>
      </c>
      <c r="DL68" s="84" t="inlineStr">
        <f aca="false">IF('Math by question type'!H72="", "", 'Math by question type'!H72)</f>
        <is>
          <t/>
        </is>
      </c>
      <c r="DM68" s="84" t="inlineStr">
        <f aca="false">IF('Math by question type'!I72="", "", 'Math by question type'!I72)</f>
        <is>
          <t/>
        </is>
      </c>
      <c r="DN68" s="84" t="inlineStr">
        <f aca="false">IF('Math by question type'!J72="", "", 'Math by question type'!J72)</f>
        <is>
          <t/>
        </is>
      </c>
      <c r="DO68" s="84" t="inlineStr">
        <f aca="false">IF('Math by question type'!K72="", "", 'Math by question type'!K72)</f>
        <is>
          <t/>
        </is>
      </c>
      <c r="DP68" s="84" t="inlineStr">
        <f aca="false">IF('Math by question type'!L72="", "", 'Math by question type'!L72)</f>
        <is>
          <t/>
        </is>
      </c>
      <c r="DQ68" s="84" t="inlineStr">
        <f aca="false">IF('Math by question type'!M72="", "", 'Math by question type'!M72)</f>
        <is>
          <t/>
        </is>
      </c>
      <c r="DR68" s="84" t="inlineStr">
        <f aca="false">IF('Math by question type'!N72="", "", 'Math by question type'!N72)</f>
        <is>
          <t/>
        </is>
      </c>
      <c r="DS68" s="84" t="inlineStr">
        <f aca="false">IF('Math by question type'!O72="", "", 'Math by question type'!O72)</f>
        <is>
          <t/>
        </is>
      </c>
      <c r="DT68" s="84" t="inlineStr">
        <f aca="false">IF('Math by question type'!P72="", "", 'Math by question type'!P72)</f>
        <is>
          <t/>
        </is>
      </c>
      <c r="DU68" s="84" t="inlineStr">
        <f aca="false">IF('Math by question type'!Q72="", "", 'Math by question type'!Q72)</f>
        <is>
          <t/>
        </is>
      </c>
      <c r="DV68" s="84" t="inlineStr">
        <f aca="false">IF('Math by question type'!R72&lt;&gt;"",'Math by question type'!R72,'Math by question type'!U72)</f>
        <is>
          <t/>
        </is>
      </c>
      <c r="DW68" s="84" t="inlineStr">
        <f aca="false">IF('Math by question type'!S72&lt;&gt;"",'Math by question type'!S72,'Math by question type'!V72)</f>
        <is>
          <t/>
        </is>
      </c>
      <c r="DX68" s="84" t="inlineStr">
        <f aca="false">IF('Math by question type'!T72&lt;&gt;"",'Math by question type'!T72,'Math by question type'!W72)</f>
        <is>
          <t/>
        </is>
      </c>
      <c r="DY68" s="84" t="inlineStr">
        <f aca="false">IF('Math by question type'!X72&lt;&gt;"",'Math by question type'!X72,'Math by question type'!AA72)</f>
        <is>
          <t/>
        </is>
      </c>
      <c r="DZ68" s="84" t="inlineStr">
        <f aca="false">IF('Math by question type'!Y72&lt;&gt;"",'Math by question type'!Y72,'Math by question type'!AB72)</f>
        <is>
          <t/>
        </is>
      </c>
      <c r="EA68" s="84" t="inlineStr">
        <f aca="false">IF('Math by question type'!Z72&lt;&gt;"",'Math by question type'!Z72,'Math by question type'!AC72)</f>
        <is>
          <t/>
        </is>
      </c>
      <c r="EB68" s="84" t="inlineStr">
        <f aca="false">IF('Math Output by domain'!E72="", "", 'Math Output by domain'!E72)</f>
        <is>
          <t/>
        </is>
      </c>
      <c r="EC68" s="84" t="inlineStr">
        <f aca="false">IF('Math Output by domain'!F72="", "", 'Math Output by domain'!F72)</f>
        <is>
          <t/>
        </is>
      </c>
      <c r="ED68" s="84" t="inlineStr">
        <f aca="false">IF('Math Output by domain'!G72="", "", 'Math Output by domain'!G72)</f>
        <is>
          <t/>
        </is>
      </c>
      <c r="EE68" s="84" t="inlineStr">
        <f aca="false">IF('Math Output by domain'!H72="", "", 'Math Output by domain'!H72)</f>
        <is>
          <t/>
        </is>
      </c>
      <c r="EF68" s="84" t="inlineStr">
        <f aca="false">IF('Math Output by domain'!I72="", "", 'Math Output by domain'!I72)</f>
        <is>
          <t/>
        </is>
      </c>
      <c r="EG68" s="84" t="inlineStr">
        <f aca="false">IF('Math Output by domain'!J72="", "", 'Math Output by domain'!J72)</f>
        <is>
          <t/>
        </is>
      </c>
      <c r="EH68" s="84" t="inlineStr">
        <f aca="false">IF('Math Output by domain'!K72="", "", 'Math Output by domain'!K72)</f>
        <is>
          <t/>
        </is>
      </c>
      <c r="EI68" s="84" t="inlineStr">
        <f aca="false">IF('Math Output by domain'!L72="", "", 'Math Output by domain'!L72)</f>
        <is>
          <t/>
        </is>
      </c>
      <c r="EJ68" s="84" t="inlineStr">
        <f aca="false">IF('Math Output by domain'!M72="", "", 'Math Output by domain'!M72)</f>
        <is>
          <t/>
        </is>
      </c>
      <c r="EK68" s="84" t="inlineStr">
        <f aca="false">IF('Math Output by domain'!N72="", "", 'Math Output by domain'!N72)</f>
        <is>
          <t/>
        </is>
      </c>
      <c r="EL68" s="84" t="inlineStr">
        <f aca="false">IF('Math Output by domain'!O72="", "", 'Math Output by domain'!O72)</f>
        <is>
          <t/>
        </is>
      </c>
      <c r="EM68" s="84" t="inlineStr">
        <f aca="false">IF('Math Output by domain'!P72="", "", 'Math Output by domain'!P72)</f>
        <is>
          <t/>
        </is>
      </c>
      <c r="EN68" s="84" t="inlineStr">
        <f aca="false">IF('Math Output by domain'!Q72="", "", 'Math Output by domain'!Q72)</f>
        <is>
          <t/>
        </is>
      </c>
      <c r="EO68" s="84" t="inlineStr">
        <f aca="false">IF('Math Output by domain'!R72="", "", 'Math Output by domain'!R72)</f>
        <is>
          <t/>
        </is>
      </c>
      <c r="EP68" s="84" t="inlineStr">
        <f aca="false">IF('Math Output by domain'!S72="", "", 'Math Output by domain'!S72)</f>
        <is>
          <t/>
        </is>
      </c>
      <c r="EQ68" s="84" t="inlineStr">
        <f aca="false">IF('Math Output by domain'!T72="", "", 'Math Output by domain'!T72)</f>
        <is>
          <t/>
        </is>
      </c>
      <c r="ER68" s="84" t="inlineStr">
        <f aca="false">IF('Math Output by domain'!U72="", "", 'Math Output by domain'!U72)</f>
        <is>
          <t/>
        </is>
      </c>
      <c r="ES68" s="84" t="inlineStr">
        <f aca="false">IF('Math Output by domain'!V72="", "", 'Math Output by domain'!V72)</f>
        <is>
          <t/>
        </is>
      </c>
      <c r="ET68" s="84" t="inlineStr">
        <f aca="false">IF('Math Output by domain'!W72="", "", 'Math Output by domain'!W72)</f>
        <is>
          <t/>
        </is>
      </c>
      <c r="EU68" s="84" t="inlineStr">
        <f aca="false">IF('Math Output by domain'!X72="", "", 'Math Output by domain'!X72)</f>
        <is>
          <t/>
        </is>
      </c>
      <c r="EV68" s="84" t="inlineStr">
        <f aca="false">IF('Math Output by domain'!Y72="", "", 'Math Output by domain'!Y72)</f>
        <is>
          <t/>
        </is>
      </c>
      <c r="EW68" s="84" t="inlineStr">
        <f aca="false">IF('Math Output by domain'!Z72="", "", 'Math Output by domain'!Z72)</f>
        <is>
          <t/>
        </is>
      </c>
      <c r="EX68" s="84" t="inlineStr">
        <f aca="false">IF('Math Output by domain'!AA72="", "", 'Math Output by domain'!AA72)</f>
        <is>
          <t/>
        </is>
      </c>
      <c r="EY68" s="84" t="inlineStr">
        <f aca="false">IF('Math Output by domain'!AB72="", "", 'Math Output by domain'!AB72)</f>
        <is>
          <t/>
        </is>
      </c>
      <c r="EZ68" s="84" t="inlineStr">
        <f aca="false">IF('Math Output by domain'!AC72="", "", 'Math Output by domain'!AC72)</f>
        <is>
          <t/>
        </is>
      </c>
      <c r="FA68" s="84" t="inlineStr">
        <f aca="false">IF('Math Output by domain'!AD72&lt;&gt;"", 'Math Output by domain'!AD72, 'Math Output by domain'!AH72)</f>
        <is>
          <t/>
        </is>
      </c>
      <c r="FB68" s="84" t="inlineStr">
        <f aca="false">IF('Math Output by domain'!AE72&lt;&gt;"", 'Math Output by domain'!AE72, 'Math Output by domain'!AI72)</f>
        <is>
          <t/>
        </is>
      </c>
      <c r="FC68" s="84" t="inlineStr">
        <f aca="false">IF('Math Output by domain'!AF72&lt;&gt;"", 'Math Output by domain'!AF72, 'Math Output by domain'!AJ72)</f>
        <is>
          <t/>
        </is>
      </c>
      <c r="FD68" s="84" t="inlineStr">
        <f aca="false">IF('Math Output by domain'!AG72="", "", 'Math Output by domain'!AG72)</f>
        <is>
          <t/>
        </is>
      </c>
      <c r="FE68" s="84" t="inlineStr">
        <f aca="false">IF('Math Output by domain'!AK72="", "", 'Math Output by domain'!AK72)</f>
        <is>
          <t/>
        </is>
      </c>
      <c r="FF68" s="84" t="str">
        <f aca="false">IF('Math Output by domain'!AL72&lt;&gt;"",  'Math Output by domain'!AL72, 'Math Output by domain'!AQ72)</f>
        <v/>
      </c>
      <c r="FG68" s="84" t="inlineStr">
        <f aca="false">IF('Math Output by domain'!AM72="", "", 'Math Output by domain'!AM72)</f>
        <is>
          <t/>
        </is>
      </c>
      <c r="FH68" s="84" t="str">
        <f aca="false">IF('Math Output by domain'!AN72&lt;&gt;"",  'Math Output by domain'!AN72, 'Math Output by domain'!AP72)</f>
        <v/>
      </c>
      <c r="FI68" s="84" t="inlineStr">
        <f aca="false">IF('Math Output by domain'!AO72="", "", 'Math Output by domain'!AO72)</f>
        <is>
          <t/>
        </is>
      </c>
    </row>
    <row r="69" customFormat="false" ht="12.75" hidden="false" customHeight="false" outlineLevel="0" collapsed="false">
      <c r="A69" s="77" t="n">
        <f aca="false">'Cover Sheet'!A72</f>
        <v>68</v>
      </c>
      <c r="B69" s="77" t="inlineStr">
        <f aca="false">IF('Cover Sheet'!$AC$13="","",'Cover Sheet'!$AC$13)</f>
        <is>
          <t/>
        </is>
      </c>
      <c r="C69" s="77" t="str">
        <f aca="false">'Cover Sheet'!$AC$1</f>
        <v>Vivek Madinur</v>
      </c>
      <c r="D69" s="77" t="n">
        <f aca="false">'Cover Sheet'!$AE$1</f>
        <v>0</v>
      </c>
      <c r="E69" s="77" t="n">
        <f aca="false">'Cover Sheet'!$AG$1</f>
        <v>0</v>
      </c>
      <c r="F69" s="77" t="n">
        <f aca="false">'Cover Sheet'!$AI$1</f>
        <v>0</v>
      </c>
      <c r="G69" s="77" t="n">
        <f aca="false">'Cover Sheet'!$AK$1</f>
        <v>0</v>
      </c>
      <c r="H69" s="77" t="n">
        <f aca="false">'Cover Sheet'!$AC$3</f>
        <v>0</v>
      </c>
      <c r="I69" s="77" t="n">
        <f aca="false">'Cover Sheet'!$AE$3</f>
        <v>0</v>
      </c>
      <c r="J69" s="77" t="n">
        <f aca="false">'Cover Sheet'!$AG$3</f>
        <v>0</v>
      </c>
      <c r="K69" s="77" t="n">
        <f aca="false">'Cover Sheet'!$AI$3</f>
        <v>0</v>
      </c>
      <c r="L69" s="77" t="n">
        <f aca="false">'Cover Sheet'!$AK$3</f>
        <v>0</v>
      </c>
      <c r="M69" s="77" t="n">
        <f aca="false">'Cover Sheet'!$AC$2</f>
        <v>2014</v>
      </c>
      <c r="N69" s="77" t="n">
        <f aca="false">'Cover Sheet'!$AE$2</f>
        <v>0</v>
      </c>
      <c r="O69" s="77" t="n">
        <f aca="false">'Cover Sheet'!$AG$2</f>
        <v>0</v>
      </c>
      <c r="P69" s="77" t="n">
        <f aca="false">'Cover Sheet'!$AI$2</f>
        <v>0</v>
      </c>
      <c r="Q69" s="77" t="n">
        <f aca="false">'Cover Sheet'!$AK$2</f>
        <v>0</v>
      </c>
      <c r="R69" s="77" t="str">
        <f aca="false">'Cover Sheet'!$AC$5</f>
        <v>Spandana</v>
      </c>
      <c r="S69" s="77" t="str">
        <f aca="false">'Cover Sheet'!$AC$6</f>
        <v>3rd</v>
      </c>
      <c r="T69" s="77" t="str">
        <f aca="false">'Cover Sheet'!$AC$7</f>
        <v>2nd YOI</v>
      </c>
      <c r="U69" s="77" t="str">
        <f aca="false">'Cover Sheet'!$AC$8</f>
        <v>Government School - No Fees</v>
      </c>
      <c r="V69" s="77" t="n">
        <f aca="false">'Cover Sheet'!$AC$9</f>
        <v>0</v>
      </c>
      <c r="W69" s="77" t="inlineStr">
        <f aca="false">IF('Cover Sheet'!$AC$10="","",'Cover Sheet'!$AC$10)</f>
        <is>
          <t/>
        </is>
      </c>
      <c r="X69" s="78" t="inlineStr">
        <f aca="false">IF('Cover Sheet'!$Y72="","",'Cover Sheet'!$Y72)</f>
        <is>
          <t/>
        </is>
      </c>
      <c r="Y69" s="78" t="inlineStr">
        <f aca="false">IF('Cover Sheet'!$Z72="","",'Cover Sheet'!$Z72)</f>
        <is>
          <t/>
        </is>
      </c>
      <c r="Z69" s="77" t="n">
        <f aca="false">'Cover Sheet'!$AC$11</f>
        <v>0</v>
      </c>
      <c r="AA69" s="77" t="str">
        <f aca="false">IF('Cover Sheet'!$AC$12="", "", 'Cover Sheet'!$AC$12)</f>
        <v>Hyderabad</v>
      </c>
      <c r="AB69" s="77" t="inlineStr">
        <f aca="false">IF('Cover Sheet'!$AC$14="","",'Cover Sheet'!$AC$14)</f>
        <is>
          <t/>
        </is>
      </c>
      <c r="AC69" s="77" t="inlineStr">
        <f aca="false">IF('Cover Sheet'!$AC$15="","",'Cover Sheet'!$AC$15)</f>
        <is>
          <t/>
        </is>
      </c>
      <c r="AD69" s="77" t="inlineStr">
        <f aca="false">IF('Cover Sheet'!$AC$17="","",'Cover Sheet'!$AC$17)</f>
        <is>
          <t/>
        </is>
      </c>
      <c r="AE69" s="77" t="str">
        <f aca="false">IF('Cover Sheet'!$AC$4="","",'Cover Sheet'!$AC$4)</f>
        <v>vivek.madinur2014@teachforindia.org</v>
      </c>
      <c r="AF69" s="77" t="inlineStr">
        <f aca="false">IF('Cover Sheet'!$AC$20="","",'Cover Sheet'!$AC$20)</f>
        <is>
          <t/>
        </is>
      </c>
      <c r="AG69" s="77" t="str">
        <f aca="false">IF('Cover Sheet'!$AC$19="","",'Cover Sheet'!$AC$19)</f>
        <v>karthik.rapaka@teachforindia.org</v>
      </c>
      <c r="AH69" s="77" t="inlineStr">
        <f aca="false">IF('Cover Sheet'!B72="", "", 'English Scores- Leveled papers'!B74)</f>
        <is>
          <t/>
        </is>
      </c>
      <c r="AI69" s="77" t="inlineStr">
        <f aca="false">IF('Cover Sheet'!$B72="","",'Cover Sheet'!C72)</f>
        <is>
          <t/>
        </is>
      </c>
      <c r="AJ69" s="77" t="inlineStr">
        <f aca="false">IF('Cover Sheet'!$D72="","",'Cover Sheet'!D72)</f>
        <is>
          <t/>
        </is>
      </c>
      <c r="AK69" s="77" t="inlineStr">
        <f aca="false">IF('Cover Sheet'!E72="","",'Cover Sheet'!E72)</f>
        <is>
          <t/>
        </is>
      </c>
      <c r="AL69" s="77" t="inlineStr">
        <f aca="false">IF('Cover Sheet'!F72="","",'Cover Sheet'!F72)</f>
        <is>
          <t/>
        </is>
      </c>
      <c r="AM69" s="77" t="inlineStr">
        <f aca="false">IF('Cover Sheet'!G72="","",'Cover Sheet'!G72)</f>
        <is>
          <t/>
        </is>
      </c>
      <c r="AN69" s="77" t="inlineStr">
        <f aca="false">IF('Cover Sheet'!H72="","",'Cover Sheet'!H72)</f>
        <is>
          <t/>
        </is>
      </c>
      <c r="AO69" s="77" t="inlineStr">
        <f aca="false">IF('Cover Sheet'!I72="","",'Cover Sheet'!I72)</f>
        <is>
          <t/>
        </is>
      </c>
      <c r="AP69" s="77" t="inlineStr">
        <f aca="false">IF('Cover Sheet'!J72="","",'Cover Sheet'!J72)</f>
        <is>
          <t/>
        </is>
      </c>
      <c r="AQ69" s="77" t="inlineStr">
        <f aca="false">IF('Cover Sheet'!K72="","",'Cover Sheet'!K72)</f>
        <is>
          <t/>
        </is>
      </c>
      <c r="AR69" s="77" t="inlineStr">
        <f aca="false">IF('Cover Sheet'!L72="","",'Cover Sheet'!L72)</f>
        <is>
          <t/>
        </is>
      </c>
      <c r="AS69" s="77" t="inlineStr">
        <f aca="false">IF('Cover Sheet'!M72="","",'Cover Sheet'!M72)</f>
        <is>
          <t/>
        </is>
      </c>
      <c r="AT69" s="77" t="inlineStr">
        <f aca="false">IF('Cover Sheet'!N72="","",'Cover Sheet'!N72)</f>
        <is>
          <t/>
        </is>
      </c>
      <c r="AU69" s="77" t="inlineStr">
        <f aca="false">IF('Cover Sheet'!O72="","",'Cover Sheet'!O72)</f>
        <is>
          <t/>
        </is>
      </c>
      <c r="AV69" s="77" t="inlineStr">
        <f aca="false">IF('Cover Sheet'!P72="","",'Cover Sheet'!P72)</f>
        <is>
          <t/>
        </is>
      </c>
      <c r="AW69" s="77" t="inlineStr">
        <f aca="false">IF('Cover Sheet'!Q72="","",'Cover Sheet'!Q72)</f>
        <is>
          <t/>
        </is>
      </c>
      <c r="AX69" s="77" t="inlineStr">
        <f aca="false">IF('Cover Sheet'!R72="","",'Cover Sheet'!R72)</f>
        <is>
          <t/>
        </is>
      </c>
      <c r="AY69" s="77" t="inlineStr">
        <f aca="false">IF('Cover Sheet'!S72="","",'Cover Sheet'!S72)</f>
        <is>
          <t/>
        </is>
      </c>
      <c r="AZ69" s="79" t="inlineStr">
        <f aca="false">IF('Cover Sheet'!T72="","",'Cover Sheet'!T72)</f>
        <is>
          <t/>
        </is>
      </c>
      <c r="BA69" s="79" t="inlineStr">
        <f aca="false">IF('Cover Sheet'!U72="","",'Cover Sheet'!U72)</f>
        <is>
          <t/>
        </is>
      </c>
      <c r="BB69" s="79" t="inlineStr">
        <f aca="false">IF('Cover Sheet'!V72="","",'Cover Sheet'!V72)</f>
        <is>
          <t/>
        </is>
      </c>
      <c r="BC69" s="79" t="inlineStr">
        <f aca="false">IF('Cover Sheet'!W72="","",'Cover Sheet'!W72)</f>
        <is>
          <t/>
        </is>
      </c>
      <c r="BD69" s="79" t="inlineStr">
        <f aca="false">IF('Cover Sheet'!X72="","",'Cover Sheet'!X72)</f>
        <is>
          <t/>
        </is>
      </c>
      <c r="BE69" s="80" t="inlineStr">
        <f aca="false">'RC Mastery Check+Question type'!I72</f>
        <is>
          <t/>
        </is>
      </c>
      <c r="BF69" s="80" t="inlineStr">
        <f aca="false">'RC Mastery Check+Question type'!J72</f>
        <is>
          <t/>
        </is>
      </c>
      <c r="BG69" s="80" t="inlineStr">
        <f aca="false">'RC Mastery Check+Question type'!K72</f>
        <is>
          <t/>
        </is>
      </c>
      <c r="BH69" s="81" t="inlineStr">
        <f aca="false">IF('RC Mastery Check+Question type'!DR72="", "", 'RC Mastery Check+Question type'!DR72)</f>
        <is>
          <t/>
        </is>
      </c>
      <c r="BI69" s="81" t="inlineStr">
        <f aca="false">IF('RC Mastery Check+Question type'!EJ72="", "", 'RC Mastery Check+Question type'!EJ72)</f>
        <is>
          <t/>
        </is>
      </c>
      <c r="BJ69" s="81" t="inlineStr">
        <f aca="false">IF('RC Mastery Check+Question type'!EZ72="", "", 'RC Mastery Check+Question type'!EZ72)</f>
        <is>
          <t/>
        </is>
      </c>
      <c r="BK69" s="0" t="inlineStr">
        <f aca="false">'RF tracking'!C72</f>
        <is>
          <t/>
        </is>
      </c>
      <c r="BL69" s="0" t="inlineStr">
        <f aca="false">'RF tracking'!D72</f>
        <is>
          <t/>
        </is>
      </c>
      <c r="BM69" s="0" t="inlineStr">
        <f aca="false">'RF tracking'!X72</f>
        <is>
          <t/>
        </is>
      </c>
      <c r="BN69" s="0" t="inlineStr">
        <f aca="false">'RF tracking'!Y72</f>
        <is>
          <t/>
        </is>
      </c>
      <c r="BO69" s="82" t="inlineStr">
        <f aca="false">IF('RF tracking'!AQ72="", "", 'RF tracking'!AQ72)</f>
        <is>
          <t/>
        </is>
      </c>
      <c r="BP69" s="82" t="inlineStr">
        <f aca="false">'RC Mastery Check+Question type'!L72</f>
        <is>
          <t/>
        </is>
      </c>
      <c r="BQ69" s="82" t="inlineStr">
        <f aca="false">'RC Mastery Check+Question type'!M72</f>
        <is>
          <t/>
        </is>
      </c>
      <c r="BR69" s="82" t="inlineStr">
        <f aca="false">'RC Mastery Check+Question type'!N72</f>
        <is>
          <t/>
        </is>
      </c>
      <c r="BS69" s="82" t="inlineStr">
        <f aca="false">'RC Mastery Check+Question type'!O72</f>
        <is>
          <t/>
        </is>
      </c>
      <c r="BT69" s="82" t="inlineStr">
        <f aca="false">'RC Mastery Check+Question type'!P72</f>
        <is>
          <t/>
        </is>
      </c>
      <c r="BU69" s="82" t="inlineStr">
        <f aca="false">'RC Mastery Check+Question type'!Q72</f>
        <is>
          <t/>
        </is>
      </c>
      <c r="BV69" s="82" t="inlineStr">
        <f aca="false">'RC Mastery Check+Question type'!R72</f>
        <is>
          <t/>
        </is>
      </c>
      <c r="BW69" s="82" t="inlineStr">
        <f aca="false">'RC Mastery Check+Question type'!S72</f>
        <is>
          <t/>
        </is>
      </c>
      <c r="BX69" s="82" t="inlineStr">
        <f aca="false">'RC Mastery Check+Question type'!T72</f>
        <is>
          <t/>
        </is>
      </c>
      <c r="BY69" s="82" t="inlineStr">
        <f aca="false">'RC Mastery Check+Question type'!U72</f>
        <is>
          <t/>
        </is>
      </c>
      <c r="BZ69" s="82" t="inlineStr">
        <f aca="false">'RC Mastery Check+Question type'!V72</f>
        <is>
          <t/>
        </is>
      </c>
      <c r="CA69" s="82" t="inlineStr">
        <f aca="false">'RC Mastery Check+Question type'!W72</f>
        <is>
          <t/>
        </is>
      </c>
      <c r="CB69" s="82" t="inlineStr">
        <f aca="false">'RC Mastery Check+Question type'!X72</f>
        <is>
          <t/>
        </is>
      </c>
      <c r="CC69" s="83" t="str">
        <f aca="false">'RC Output Item+Section Type'!CC75</f>
        <v> </v>
      </c>
      <c r="CD69" s="83" t="str">
        <f aca="false">'RC Output Item+Section Type'!CD75</f>
        <v> </v>
      </c>
      <c r="CE69" s="83" t="str">
        <f aca="false">'RC Output Item+Section Type'!CE75</f>
        <v> </v>
      </c>
      <c r="CF69" s="83" t="str">
        <f aca="false">'RC Output Item+Section Type'!CF75</f>
        <v> </v>
      </c>
      <c r="CG69" s="83" t="str">
        <f aca="false">'RC Output Item+Section Type'!CG75</f>
        <v> </v>
      </c>
      <c r="CH69" s="83" t="str">
        <f aca="false">'RC Output Item+Section Type'!CH75</f>
        <v> </v>
      </c>
      <c r="CI69" s="83" t="str">
        <f aca="false">'RC Output Item+Section Type'!CI75</f>
        <v> </v>
      </c>
      <c r="CJ69" s="83" t="str">
        <f aca="false">'RC Output Item+Section Type'!CJ75</f>
        <v> </v>
      </c>
      <c r="CK69" s="83" t="str">
        <f aca="false">'RC Output Item+Section Type'!CK75</f>
        <v> </v>
      </c>
      <c r="CL69" s="83" t="str">
        <f aca="false">'RC Output Item+Section Type'!CL75</f>
        <v> </v>
      </c>
      <c r="CM69" s="83" t="str">
        <f aca="false">'RC Output Item+Section Type'!CM75</f>
        <v> </v>
      </c>
      <c r="CN69" s="83" t="str">
        <f aca="false">'RC Output Item+Section Type'!CN75</f>
        <v> </v>
      </c>
      <c r="CO69" s="0" t="inlineStr">
        <f aca="false">IF('S&amp;L'!B92="", "", 'S&amp;L'!B92)</f>
        <is>
          <t/>
        </is>
      </c>
      <c r="CP69" s="0" t="str">
        <f aca="false">IF('S&amp;L'!C92="", "", 'S&amp;L'!C92)</f>
        <v>Content is not consistent with the topic. No clear connection between different ideas in the speech evident.</v>
      </c>
      <c r="CQ69" s="0" t="inlineStr">
        <f aca="false">IF('S&amp;L'!D92="", "", 'S&amp;L'!D92)</f>
        <is>
          <t/>
        </is>
      </c>
      <c r="CR69" s="0" t="str">
        <f aca="false">IF('S&amp;L'!E92="", "", 'S&amp;L'!E92)</f>
        <v>Grammar is mostly incorrect. Speaker's pronunciation is not clear. Speaker says individual words without phrasing, lacks fluency.</v>
      </c>
      <c r="CS69" s="0" t="inlineStr">
        <f aca="false">IF('S&amp;L'!F92="", "", 'S&amp;L'!F92)</f>
        <is>
          <t/>
        </is>
      </c>
      <c r="CT69" s="0" t="inlineStr">
        <f aca="false">IF('S&amp;L'!H92="", "", 'S&amp;L'!H92)</f>
        <is>
          <t/>
        </is>
      </c>
      <c r="CU69" s="0" t="str">
        <f aca="false">IF('S&amp;L'!I92="", "", 'S&amp;L'!I92)</f>
        <v>Doesn't know how to use voice, tone or expressions. Tries to use a few gestures and hand actions to limited success.</v>
      </c>
      <c r="CV69" s="0" t="inlineStr">
        <f aca="false">IF('S&amp;L'!J92="", "", 'S&amp;L'!J92)</f>
        <is>
          <t/>
        </is>
      </c>
      <c r="CW69" s="0" t="str">
        <f aca="false">IF('S&amp;L'!K92="", "", 'S&amp;L'!K92)</f>
        <v>No evidence of listening. Shows indifference and/or disinterest.</v>
      </c>
      <c r="CX69" s="0" t="inlineStr">
        <f aca="false">IF('S&amp;L'!L92="", "", 'S&amp;L'!L92)</f>
        <is>
          <t/>
        </is>
      </c>
      <c r="CY69" s="0" t="inlineStr">
        <f aca="false">IF('S&amp;L'!N92="", "", 'S&amp;L'!N92)</f>
        <is>
          <t/>
        </is>
      </c>
      <c r="CZ69" s="0" t="inlineStr">
        <f aca="false">IF('S&amp;L'!O92="", "", 'S&amp;L'!O92)</f>
        <is>
          <t/>
        </is>
      </c>
      <c r="DA69" s="0" t="inlineStr">
        <f aca="false">IF('S&amp;L'!P92="", "", 'S&amp;L'!P92)</f>
        <is>
          <t/>
        </is>
      </c>
      <c r="DB69" s="0" t="inlineStr">
        <f aca="false">IF('S&amp;L'!Q92="", "", 'S&amp;L'!Q92)</f>
        <is>
          <t/>
        </is>
      </c>
      <c r="DC69" s="0" t="inlineStr">
        <f aca="false">IF('S&amp;L'!R92="", "", 'S&amp;L'!R92)</f>
        <is>
          <t/>
        </is>
      </c>
      <c r="DD69" s="82" t="inlineStr">
        <f aca="false">IF('Math Scores'!E76="","",'Math Scores'!E76)</f>
        <is>
          <t/>
        </is>
      </c>
      <c r="DE69" s="84" t="inlineStr">
        <f aca="false">IF('Cover Sheet'!V72="","",'Cover Sheet'!V72)</f>
        <is>
          <t/>
        </is>
      </c>
      <c r="DF69" s="84" t="inlineStr">
        <f aca="false">IF('Math Scores'!IE76="", "", 'Math Scores'!IE76)</f>
        <is>
          <t/>
        </is>
      </c>
      <c r="DG69" s="0" t="inlineStr">
        <f aca="false">IF('Math by question type'!C73="", "", 'Math by question type'!C73)</f>
        <is>
          <t/>
        </is>
      </c>
      <c r="DH69" s="84" t="inlineStr">
        <f aca="false">IF('Math by question type'!D73="", "", 'Math by question type'!D73)</f>
        <is>
          <t/>
        </is>
      </c>
      <c r="DI69" s="84" t="inlineStr">
        <f aca="false">IF('Math by question type'!E73="", "", 'Math by question type'!E73)</f>
        <is>
          <t/>
        </is>
      </c>
      <c r="DJ69" s="84" t="inlineStr">
        <f aca="false">IF('Math by question type'!F73="", "", 'Math by question type'!F73)</f>
        <is>
          <t/>
        </is>
      </c>
      <c r="DK69" s="84" t="inlineStr">
        <f aca="false">IF('Math by question type'!G73="", "", 'Math by question type'!G73)</f>
        <is>
          <t/>
        </is>
      </c>
      <c r="DL69" s="84" t="inlineStr">
        <f aca="false">IF('Math by question type'!H73="", "", 'Math by question type'!H73)</f>
        <is>
          <t/>
        </is>
      </c>
      <c r="DM69" s="84" t="inlineStr">
        <f aca="false">IF('Math by question type'!I73="", "", 'Math by question type'!I73)</f>
        <is>
          <t/>
        </is>
      </c>
      <c r="DN69" s="84" t="inlineStr">
        <f aca="false">IF('Math by question type'!J73="", "", 'Math by question type'!J73)</f>
        <is>
          <t/>
        </is>
      </c>
      <c r="DO69" s="84" t="inlineStr">
        <f aca="false">IF('Math by question type'!K73="", "", 'Math by question type'!K73)</f>
        <is>
          <t/>
        </is>
      </c>
      <c r="DP69" s="84" t="inlineStr">
        <f aca="false">IF('Math by question type'!L73="", "", 'Math by question type'!L73)</f>
        <is>
          <t/>
        </is>
      </c>
      <c r="DQ69" s="84" t="inlineStr">
        <f aca="false">IF('Math by question type'!M73="", "", 'Math by question type'!M73)</f>
        <is>
          <t/>
        </is>
      </c>
      <c r="DR69" s="84" t="inlineStr">
        <f aca="false">IF('Math by question type'!N73="", "", 'Math by question type'!N73)</f>
        <is>
          <t/>
        </is>
      </c>
      <c r="DS69" s="84" t="inlineStr">
        <f aca="false">IF('Math by question type'!O73="", "", 'Math by question type'!O73)</f>
        <is>
          <t/>
        </is>
      </c>
      <c r="DT69" s="84" t="inlineStr">
        <f aca="false">IF('Math by question type'!P73="", "", 'Math by question type'!P73)</f>
        <is>
          <t/>
        </is>
      </c>
      <c r="DU69" s="84" t="inlineStr">
        <f aca="false">IF('Math by question type'!Q73="", "", 'Math by question type'!Q73)</f>
        <is>
          <t/>
        </is>
      </c>
      <c r="DV69" s="84" t="inlineStr">
        <f aca="false">IF('Math by question type'!R73&lt;&gt;"",'Math by question type'!R73,'Math by question type'!U73)</f>
        <is>
          <t/>
        </is>
      </c>
      <c r="DW69" s="84" t="inlineStr">
        <f aca="false">IF('Math by question type'!S73&lt;&gt;"",'Math by question type'!S73,'Math by question type'!V73)</f>
        <is>
          <t/>
        </is>
      </c>
      <c r="DX69" s="84" t="inlineStr">
        <f aca="false">IF('Math by question type'!T73&lt;&gt;"",'Math by question type'!T73,'Math by question type'!W73)</f>
        <is>
          <t/>
        </is>
      </c>
      <c r="DY69" s="84" t="inlineStr">
        <f aca="false">IF('Math by question type'!X73&lt;&gt;"",'Math by question type'!X73,'Math by question type'!AA73)</f>
        <is>
          <t/>
        </is>
      </c>
      <c r="DZ69" s="84" t="inlineStr">
        <f aca="false">IF('Math by question type'!Y73&lt;&gt;"",'Math by question type'!Y73,'Math by question type'!AB73)</f>
        <is>
          <t/>
        </is>
      </c>
      <c r="EA69" s="84" t="inlineStr">
        <f aca="false">IF('Math by question type'!Z73&lt;&gt;"",'Math by question type'!Z73,'Math by question type'!AC73)</f>
        <is>
          <t/>
        </is>
      </c>
      <c r="EB69" s="84" t="inlineStr">
        <f aca="false">IF('Math Output by domain'!E73="", "", 'Math Output by domain'!E73)</f>
        <is>
          <t/>
        </is>
      </c>
      <c r="EC69" s="84" t="inlineStr">
        <f aca="false">IF('Math Output by domain'!F73="", "", 'Math Output by domain'!F73)</f>
        <is>
          <t/>
        </is>
      </c>
      <c r="ED69" s="84" t="inlineStr">
        <f aca="false">IF('Math Output by domain'!G73="", "", 'Math Output by domain'!G73)</f>
        <is>
          <t/>
        </is>
      </c>
      <c r="EE69" s="84" t="inlineStr">
        <f aca="false">IF('Math Output by domain'!H73="", "", 'Math Output by domain'!H73)</f>
        <is>
          <t/>
        </is>
      </c>
      <c r="EF69" s="84" t="inlineStr">
        <f aca="false">IF('Math Output by domain'!I73="", "", 'Math Output by domain'!I73)</f>
        <is>
          <t/>
        </is>
      </c>
      <c r="EG69" s="84" t="inlineStr">
        <f aca="false">IF('Math Output by domain'!J73="", "", 'Math Output by domain'!J73)</f>
        <is>
          <t/>
        </is>
      </c>
      <c r="EH69" s="84" t="inlineStr">
        <f aca="false">IF('Math Output by domain'!K73="", "", 'Math Output by domain'!K73)</f>
        <is>
          <t/>
        </is>
      </c>
      <c r="EI69" s="84" t="inlineStr">
        <f aca="false">IF('Math Output by domain'!L73="", "", 'Math Output by domain'!L73)</f>
        <is>
          <t/>
        </is>
      </c>
      <c r="EJ69" s="84" t="inlineStr">
        <f aca="false">IF('Math Output by domain'!M73="", "", 'Math Output by domain'!M73)</f>
        <is>
          <t/>
        </is>
      </c>
      <c r="EK69" s="84" t="inlineStr">
        <f aca="false">IF('Math Output by domain'!N73="", "", 'Math Output by domain'!N73)</f>
        <is>
          <t/>
        </is>
      </c>
      <c r="EL69" s="84" t="inlineStr">
        <f aca="false">IF('Math Output by domain'!O73="", "", 'Math Output by domain'!O73)</f>
        <is>
          <t/>
        </is>
      </c>
      <c r="EM69" s="84" t="inlineStr">
        <f aca="false">IF('Math Output by domain'!P73="", "", 'Math Output by domain'!P73)</f>
        <is>
          <t/>
        </is>
      </c>
      <c r="EN69" s="84" t="inlineStr">
        <f aca="false">IF('Math Output by domain'!Q73="", "", 'Math Output by domain'!Q73)</f>
        <is>
          <t/>
        </is>
      </c>
      <c r="EO69" s="84" t="inlineStr">
        <f aca="false">IF('Math Output by domain'!R73="", "", 'Math Output by domain'!R73)</f>
        <is>
          <t/>
        </is>
      </c>
      <c r="EP69" s="84" t="inlineStr">
        <f aca="false">IF('Math Output by domain'!S73="", "", 'Math Output by domain'!S73)</f>
        <is>
          <t/>
        </is>
      </c>
      <c r="EQ69" s="84" t="inlineStr">
        <f aca="false">IF('Math Output by domain'!T73="", "", 'Math Output by domain'!T73)</f>
        <is>
          <t/>
        </is>
      </c>
      <c r="ER69" s="84" t="inlineStr">
        <f aca="false">IF('Math Output by domain'!U73="", "", 'Math Output by domain'!U73)</f>
        <is>
          <t/>
        </is>
      </c>
      <c r="ES69" s="84" t="inlineStr">
        <f aca="false">IF('Math Output by domain'!V73="", "", 'Math Output by domain'!V73)</f>
        <is>
          <t/>
        </is>
      </c>
      <c r="ET69" s="84" t="inlineStr">
        <f aca="false">IF('Math Output by domain'!W73="", "", 'Math Output by domain'!W73)</f>
        <is>
          <t/>
        </is>
      </c>
      <c r="EU69" s="84" t="inlineStr">
        <f aca="false">IF('Math Output by domain'!X73="", "", 'Math Output by domain'!X73)</f>
        <is>
          <t/>
        </is>
      </c>
      <c r="EV69" s="84" t="inlineStr">
        <f aca="false">IF('Math Output by domain'!Y73="", "", 'Math Output by domain'!Y73)</f>
        <is>
          <t/>
        </is>
      </c>
      <c r="EW69" s="84" t="inlineStr">
        <f aca="false">IF('Math Output by domain'!Z73="", "", 'Math Output by domain'!Z73)</f>
        <is>
          <t/>
        </is>
      </c>
      <c r="EX69" s="84" t="inlineStr">
        <f aca="false">IF('Math Output by domain'!AA73="", "", 'Math Output by domain'!AA73)</f>
        <is>
          <t/>
        </is>
      </c>
      <c r="EY69" s="84" t="inlineStr">
        <f aca="false">IF('Math Output by domain'!AB73="", "", 'Math Output by domain'!AB73)</f>
        <is>
          <t/>
        </is>
      </c>
      <c r="EZ69" s="84" t="inlineStr">
        <f aca="false">IF('Math Output by domain'!AC73="", "", 'Math Output by domain'!AC73)</f>
        <is>
          <t/>
        </is>
      </c>
      <c r="FA69" s="84" t="inlineStr">
        <f aca="false">IF('Math Output by domain'!AD73&lt;&gt;"", 'Math Output by domain'!AD73, 'Math Output by domain'!AH73)</f>
        <is>
          <t/>
        </is>
      </c>
      <c r="FB69" s="84" t="inlineStr">
        <f aca="false">IF('Math Output by domain'!AE73&lt;&gt;"", 'Math Output by domain'!AE73, 'Math Output by domain'!AI73)</f>
        <is>
          <t/>
        </is>
      </c>
      <c r="FC69" s="84" t="inlineStr">
        <f aca="false">IF('Math Output by domain'!AF73&lt;&gt;"", 'Math Output by domain'!AF73, 'Math Output by domain'!AJ73)</f>
        <is>
          <t/>
        </is>
      </c>
      <c r="FD69" s="84" t="inlineStr">
        <f aca="false">IF('Math Output by domain'!AG73="", "", 'Math Output by domain'!AG73)</f>
        <is>
          <t/>
        </is>
      </c>
      <c r="FE69" s="84" t="inlineStr">
        <f aca="false">IF('Math Output by domain'!AK73="", "", 'Math Output by domain'!AK73)</f>
        <is>
          <t/>
        </is>
      </c>
      <c r="FF69" s="84" t="str">
        <f aca="false">IF('Math Output by domain'!AL73&lt;&gt;"",  'Math Output by domain'!AL73, 'Math Output by domain'!AQ73)</f>
        <v/>
      </c>
      <c r="FG69" s="84" t="inlineStr">
        <f aca="false">IF('Math Output by domain'!AM73="", "", 'Math Output by domain'!AM73)</f>
        <is>
          <t/>
        </is>
      </c>
      <c r="FH69" s="84" t="str">
        <f aca="false">IF('Math Output by domain'!AN73&lt;&gt;"",  'Math Output by domain'!AN73, 'Math Output by domain'!AP73)</f>
        <v/>
      </c>
      <c r="FI69" s="84" t="inlineStr">
        <f aca="false">IF('Math Output by domain'!AO73="", "", 'Math Output by domain'!AO73)</f>
        <is>
          <t/>
        </is>
      </c>
    </row>
    <row r="70" customFormat="false" ht="12.75" hidden="false" customHeight="false" outlineLevel="0" collapsed="false">
      <c r="A70" s="77" t="n">
        <f aca="false">'Cover Sheet'!A73</f>
        <v>69</v>
      </c>
      <c r="B70" s="77" t="inlineStr">
        <f aca="false">IF('Cover Sheet'!$AC$13="","",'Cover Sheet'!$AC$13)</f>
        <is>
          <t/>
        </is>
      </c>
      <c r="C70" s="77" t="str">
        <f aca="false">'Cover Sheet'!$AC$1</f>
        <v>Vivek Madinur</v>
      </c>
      <c r="D70" s="77" t="n">
        <f aca="false">'Cover Sheet'!$AE$1</f>
        <v>0</v>
      </c>
      <c r="E70" s="77" t="n">
        <f aca="false">'Cover Sheet'!$AG$1</f>
        <v>0</v>
      </c>
      <c r="F70" s="77" t="n">
        <f aca="false">'Cover Sheet'!$AI$1</f>
        <v>0</v>
      </c>
      <c r="G70" s="77" t="n">
        <f aca="false">'Cover Sheet'!$AK$1</f>
        <v>0</v>
      </c>
      <c r="H70" s="77" t="n">
        <f aca="false">'Cover Sheet'!$AC$3</f>
        <v>0</v>
      </c>
      <c r="I70" s="77" t="n">
        <f aca="false">'Cover Sheet'!$AE$3</f>
        <v>0</v>
      </c>
      <c r="J70" s="77" t="n">
        <f aca="false">'Cover Sheet'!$AG$3</f>
        <v>0</v>
      </c>
      <c r="K70" s="77" t="n">
        <f aca="false">'Cover Sheet'!$AI$3</f>
        <v>0</v>
      </c>
      <c r="L70" s="77" t="n">
        <f aca="false">'Cover Sheet'!$AK$3</f>
        <v>0</v>
      </c>
      <c r="M70" s="77" t="n">
        <f aca="false">'Cover Sheet'!$AC$2</f>
        <v>2014</v>
      </c>
      <c r="N70" s="77" t="n">
        <f aca="false">'Cover Sheet'!$AE$2</f>
        <v>0</v>
      </c>
      <c r="O70" s="77" t="n">
        <f aca="false">'Cover Sheet'!$AG$2</f>
        <v>0</v>
      </c>
      <c r="P70" s="77" t="n">
        <f aca="false">'Cover Sheet'!$AI$2</f>
        <v>0</v>
      </c>
      <c r="Q70" s="77" t="n">
        <f aca="false">'Cover Sheet'!$AK$2</f>
        <v>0</v>
      </c>
      <c r="R70" s="77" t="str">
        <f aca="false">'Cover Sheet'!$AC$5</f>
        <v>Spandana</v>
      </c>
      <c r="S70" s="77" t="str">
        <f aca="false">'Cover Sheet'!$AC$6</f>
        <v>3rd</v>
      </c>
      <c r="T70" s="77" t="str">
        <f aca="false">'Cover Sheet'!$AC$7</f>
        <v>2nd YOI</v>
      </c>
      <c r="U70" s="77" t="str">
        <f aca="false">'Cover Sheet'!$AC$8</f>
        <v>Government School - No Fees</v>
      </c>
      <c r="V70" s="77" t="n">
        <f aca="false">'Cover Sheet'!$AC$9</f>
        <v>0</v>
      </c>
      <c r="W70" s="77" t="inlineStr">
        <f aca="false">IF('Cover Sheet'!$AC$10="","",'Cover Sheet'!$AC$10)</f>
        <is>
          <t/>
        </is>
      </c>
      <c r="X70" s="78" t="inlineStr">
        <f aca="false">IF('Cover Sheet'!$Y73="","",'Cover Sheet'!$Y73)</f>
        <is>
          <t/>
        </is>
      </c>
      <c r="Y70" s="78" t="inlineStr">
        <f aca="false">IF('Cover Sheet'!$Z73="","",'Cover Sheet'!$Z73)</f>
        <is>
          <t/>
        </is>
      </c>
      <c r="Z70" s="77" t="n">
        <f aca="false">'Cover Sheet'!$AC$11</f>
        <v>0</v>
      </c>
      <c r="AA70" s="77" t="str">
        <f aca="false">IF('Cover Sheet'!$AC$12="", "", 'Cover Sheet'!$AC$12)</f>
        <v>Hyderabad</v>
      </c>
      <c r="AB70" s="77" t="inlineStr">
        <f aca="false">IF('Cover Sheet'!$AC$14="","",'Cover Sheet'!$AC$14)</f>
        <is>
          <t/>
        </is>
      </c>
      <c r="AC70" s="77" t="inlineStr">
        <f aca="false">IF('Cover Sheet'!$AC$15="","",'Cover Sheet'!$AC$15)</f>
        <is>
          <t/>
        </is>
      </c>
      <c r="AD70" s="77" t="inlineStr">
        <f aca="false">IF('Cover Sheet'!$AC$17="","",'Cover Sheet'!$AC$17)</f>
        <is>
          <t/>
        </is>
      </c>
      <c r="AE70" s="77" t="str">
        <f aca="false">IF('Cover Sheet'!$AC$4="","",'Cover Sheet'!$AC$4)</f>
        <v>vivek.madinur2014@teachforindia.org</v>
      </c>
      <c r="AF70" s="77" t="inlineStr">
        <f aca="false">IF('Cover Sheet'!$AC$20="","",'Cover Sheet'!$AC$20)</f>
        <is>
          <t/>
        </is>
      </c>
      <c r="AG70" s="77" t="str">
        <f aca="false">IF('Cover Sheet'!$AC$19="","",'Cover Sheet'!$AC$19)</f>
        <v>karthik.rapaka@teachforindia.org</v>
      </c>
      <c r="AH70" s="77" t="inlineStr">
        <f aca="false">IF('Cover Sheet'!B73="", "", 'English Scores- Leveled papers'!B75)</f>
        <is>
          <t/>
        </is>
      </c>
      <c r="AI70" s="77" t="inlineStr">
        <f aca="false">IF('Cover Sheet'!$B73="","",'Cover Sheet'!C73)</f>
        <is>
          <t/>
        </is>
      </c>
      <c r="AJ70" s="77" t="inlineStr">
        <f aca="false">IF('Cover Sheet'!$D73="","",'Cover Sheet'!D73)</f>
        <is>
          <t/>
        </is>
      </c>
      <c r="AK70" s="77" t="inlineStr">
        <f aca="false">IF('Cover Sheet'!E73="","",'Cover Sheet'!E73)</f>
        <is>
          <t/>
        </is>
      </c>
      <c r="AL70" s="77" t="inlineStr">
        <f aca="false">IF('Cover Sheet'!F73="","",'Cover Sheet'!F73)</f>
        <is>
          <t/>
        </is>
      </c>
      <c r="AM70" s="77" t="inlineStr">
        <f aca="false">IF('Cover Sheet'!G73="","",'Cover Sheet'!G73)</f>
        <is>
          <t/>
        </is>
      </c>
      <c r="AN70" s="77" t="inlineStr">
        <f aca="false">IF('Cover Sheet'!H73="","",'Cover Sheet'!H73)</f>
        <is>
          <t/>
        </is>
      </c>
      <c r="AO70" s="77" t="inlineStr">
        <f aca="false">IF('Cover Sheet'!I73="","",'Cover Sheet'!I73)</f>
        <is>
          <t/>
        </is>
      </c>
      <c r="AP70" s="77" t="inlineStr">
        <f aca="false">IF('Cover Sheet'!J73="","",'Cover Sheet'!J73)</f>
        <is>
          <t/>
        </is>
      </c>
      <c r="AQ70" s="77" t="inlineStr">
        <f aca="false">IF('Cover Sheet'!K73="","",'Cover Sheet'!K73)</f>
        <is>
          <t/>
        </is>
      </c>
      <c r="AR70" s="77" t="inlineStr">
        <f aca="false">IF('Cover Sheet'!L73="","",'Cover Sheet'!L73)</f>
        <is>
          <t/>
        </is>
      </c>
      <c r="AS70" s="77" t="inlineStr">
        <f aca="false">IF('Cover Sheet'!M73="","",'Cover Sheet'!M73)</f>
        <is>
          <t/>
        </is>
      </c>
      <c r="AT70" s="77" t="inlineStr">
        <f aca="false">IF('Cover Sheet'!N73="","",'Cover Sheet'!N73)</f>
        <is>
          <t/>
        </is>
      </c>
      <c r="AU70" s="77" t="inlineStr">
        <f aca="false">IF('Cover Sheet'!O73="","",'Cover Sheet'!O73)</f>
        <is>
          <t/>
        </is>
      </c>
      <c r="AV70" s="77" t="inlineStr">
        <f aca="false">IF('Cover Sheet'!P73="","",'Cover Sheet'!P73)</f>
        <is>
          <t/>
        </is>
      </c>
      <c r="AW70" s="77" t="inlineStr">
        <f aca="false">IF('Cover Sheet'!Q73="","",'Cover Sheet'!Q73)</f>
        <is>
          <t/>
        </is>
      </c>
      <c r="AX70" s="77" t="inlineStr">
        <f aca="false">IF('Cover Sheet'!R73="","",'Cover Sheet'!R73)</f>
        <is>
          <t/>
        </is>
      </c>
      <c r="AY70" s="77" t="inlineStr">
        <f aca="false">IF('Cover Sheet'!S73="","",'Cover Sheet'!S73)</f>
        <is>
          <t/>
        </is>
      </c>
      <c r="AZ70" s="79" t="inlineStr">
        <f aca="false">IF('Cover Sheet'!T73="","",'Cover Sheet'!T73)</f>
        <is>
          <t/>
        </is>
      </c>
      <c r="BA70" s="79" t="inlineStr">
        <f aca="false">IF('Cover Sheet'!U73="","",'Cover Sheet'!U73)</f>
        <is>
          <t/>
        </is>
      </c>
      <c r="BB70" s="79" t="inlineStr">
        <f aca="false">IF('Cover Sheet'!V73="","",'Cover Sheet'!V73)</f>
        <is>
          <t/>
        </is>
      </c>
      <c r="BC70" s="79" t="inlineStr">
        <f aca="false">IF('Cover Sheet'!W73="","",'Cover Sheet'!W73)</f>
        <is>
          <t/>
        </is>
      </c>
      <c r="BD70" s="79" t="inlineStr">
        <f aca="false">IF('Cover Sheet'!X73="","",'Cover Sheet'!X73)</f>
        <is>
          <t/>
        </is>
      </c>
      <c r="BE70" s="80" t="inlineStr">
        <f aca="false">'RC Mastery Check+Question type'!I73</f>
        <is>
          <t/>
        </is>
      </c>
      <c r="BF70" s="80" t="inlineStr">
        <f aca="false">'RC Mastery Check+Question type'!J73</f>
        <is>
          <t/>
        </is>
      </c>
      <c r="BG70" s="80" t="inlineStr">
        <f aca="false">'RC Mastery Check+Question type'!K73</f>
        <is>
          <t/>
        </is>
      </c>
      <c r="BH70" s="81" t="inlineStr">
        <f aca="false">IF('RC Mastery Check+Question type'!DR73="", "", 'RC Mastery Check+Question type'!DR73)</f>
        <is>
          <t/>
        </is>
      </c>
      <c r="BI70" s="81" t="inlineStr">
        <f aca="false">IF('RC Mastery Check+Question type'!EJ73="", "", 'RC Mastery Check+Question type'!EJ73)</f>
        <is>
          <t/>
        </is>
      </c>
      <c r="BJ70" s="81" t="inlineStr">
        <f aca="false">IF('RC Mastery Check+Question type'!EZ73="", "", 'RC Mastery Check+Question type'!EZ73)</f>
        <is>
          <t/>
        </is>
      </c>
      <c r="BK70" s="0" t="inlineStr">
        <f aca="false">'RF tracking'!C73</f>
        <is>
          <t/>
        </is>
      </c>
      <c r="BL70" s="0" t="inlineStr">
        <f aca="false">'RF tracking'!D73</f>
        <is>
          <t/>
        </is>
      </c>
      <c r="BM70" s="0" t="inlineStr">
        <f aca="false">'RF tracking'!X73</f>
        <is>
          <t/>
        </is>
      </c>
      <c r="BN70" s="0" t="inlineStr">
        <f aca="false">'RF tracking'!Y73</f>
        <is>
          <t/>
        </is>
      </c>
      <c r="BO70" s="82" t="inlineStr">
        <f aca="false">IF('RF tracking'!AQ73="", "", 'RF tracking'!AQ73)</f>
        <is>
          <t/>
        </is>
      </c>
      <c r="BP70" s="82" t="inlineStr">
        <f aca="false">'RC Mastery Check+Question type'!L73</f>
        <is>
          <t/>
        </is>
      </c>
      <c r="BQ70" s="82" t="inlineStr">
        <f aca="false">'RC Mastery Check+Question type'!M73</f>
        <is>
          <t/>
        </is>
      </c>
      <c r="BR70" s="82" t="inlineStr">
        <f aca="false">'RC Mastery Check+Question type'!N73</f>
        <is>
          <t/>
        </is>
      </c>
      <c r="BS70" s="82" t="inlineStr">
        <f aca="false">'RC Mastery Check+Question type'!O73</f>
        <is>
          <t/>
        </is>
      </c>
      <c r="BT70" s="82" t="inlineStr">
        <f aca="false">'RC Mastery Check+Question type'!P73</f>
        <is>
          <t/>
        </is>
      </c>
      <c r="BU70" s="82" t="inlineStr">
        <f aca="false">'RC Mastery Check+Question type'!Q73</f>
        <is>
          <t/>
        </is>
      </c>
      <c r="BV70" s="82" t="inlineStr">
        <f aca="false">'RC Mastery Check+Question type'!R73</f>
        <is>
          <t/>
        </is>
      </c>
      <c r="BW70" s="82" t="inlineStr">
        <f aca="false">'RC Mastery Check+Question type'!S73</f>
        <is>
          <t/>
        </is>
      </c>
      <c r="BX70" s="82" t="inlineStr">
        <f aca="false">'RC Mastery Check+Question type'!T73</f>
        <is>
          <t/>
        </is>
      </c>
      <c r="BY70" s="82" t="inlineStr">
        <f aca="false">'RC Mastery Check+Question type'!U73</f>
        <is>
          <t/>
        </is>
      </c>
      <c r="BZ70" s="82" t="inlineStr">
        <f aca="false">'RC Mastery Check+Question type'!V73</f>
        <is>
          <t/>
        </is>
      </c>
      <c r="CA70" s="82" t="inlineStr">
        <f aca="false">'RC Mastery Check+Question type'!W73</f>
        <is>
          <t/>
        </is>
      </c>
      <c r="CB70" s="82" t="inlineStr">
        <f aca="false">'RC Mastery Check+Question type'!X73</f>
        <is>
          <t/>
        </is>
      </c>
      <c r="CC70" s="83" t="str">
        <f aca="false">'RC Output Item+Section Type'!CC76</f>
        <v> </v>
      </c>
      <c r="CD70" s="83" t="str">
        <f aca="false">'RC Output Item+Section Type'!CD76</f>
        <v> </v>
      </c>
      <c r="CE70" s="83" t="str">
        <f aca="false">'RC Output Item+Section Type'!CE76</f>
        <v> </v>
      </c>
      <c r="CF70" s="83" t="str">
        <f aca="false">'RC Output Item+Section Type'!CF76</f>
        <v> </v>
      </c>
      <c r="CG70" s="83" t="str">
        <f aca="false">'RC Output Item+Section Type'!CG76</f>
        <v> </v>
      </c>
      <c r="CH70" s="83" t="str">
        <f aca="false">'RC Output Item+Section Type'!CH76</f>
        <v> </v>
      </c>
      <c r="CI70" s="83" t="str">
        <f aca="false">'RC Output Item+Section Type'!CI76</f>
        <v> </v>
      </c>
      <c r="CJ70" s="83" t="str">
        <f aca="false">'RC Output Item+Section Type'!CJ76</f>
        <v> </v>
      </c>
      <c r="CK70" s="83" t="str">
        <f aca="false">'RC Output Item+Section Type'!CK76</f>
        <v> </v>
      </c>
      <c r="CL70" s="83" t="str">
        <f aca="false">'RC Output Item+Section Type'!CL76</f>
        <v> </v>
      </c>
      <c r="CM70" s="83" t="str">
        <f aca="false">'RC Output Item+Section Type'!CM76</f>
        <v> </v>
      </c>
      <c r="CN70" s="83" t="str">
        <f aca="false">'RC Output Item+Section Type'!CN76</f>
        <v> </v>
      </c>
      <c r="CO70" s="0" t="inlineStr">
        <f aca="false">IF('S&amp;L'!B93="", "", 'S&amp;L'!B93)</f>
        <is>
          <t/>
        </is>
      </c>
      <c r="CP70" s="0" t="str">
        <f aca="false">IF('S&amp;L'!C93="", "", 'S&amp;L'!C93)</f>
        <v>Content is related to topic broadly. Some attempt to organize and present content in speech.</v>
      </c>
      <c r="CQ70" s="0" t="inlineStr">
        <f aca="false">IF('S&amp;L'!D93="", "", 'S&amp;L'!D93)</f>
        <is>
          <t/>
        </is>
      </c>
      <c r="CR70" s="0" t="str">
        <f aca="false">IF('S&amp;L'!E93="", "", 'S&amp;L'!E93)</f>
        <v>Speaker attempts to use basic grammar accurately. Pronunication is sometimes clear and accurate. Speaks in few phrases and tries to be fluent.</v>
      </c>
      <c r="CS70" s="0" t="inlineStr">
        <f aca="false">IF('S&amp;L'!F93="", "", 'S&amp;L'!F93)</f>
        <is>
          <t/>
        </is>
      </c>
      <c r="CT70" s="0" t="inlineStr">
        <f aca="false">IF('S&amp;L'!H93="", "", 'S&amp;L'!H93)</f>
        <is>
          <t/>
        </is>
      </c>
      <c r="CU70" s="0" t="str">
        <f aca="false">IF('S&amp;L'!I93="", "", 'S&amp;L'!I93)</f>
        <v>Attempts to use voice and tone to improve speech. Uses a few gestures, hand actions and expressions to limited success. Tries to maintain posture and stance while talking/speaking.</v>
      </c>
      <c r="CV70" s="0" t="inlineStr">
        <f aca="false">IF('S&amp;L'!J93="", "", 'S&amp;L'!J93)</f>
        <is>
          <t/>
        </is>
      </c>
      <c r="CW70" s="0" t="str">
        <f aca="false">IF('S&amp;L'!K93="", "", 'S&amp;L'!K93)</f>
        <v>Attempts to listen and track the speaker. Can respond and recall few points from speech.</v>
      </c>
      <c r="CX70" s="0" t="inlineStr">
        <f aca="false">IF('S&amp;L'!L93="", "", 'S&amp;L'!L93)</f>
        <is>
          <t/>
        </is>
      </c>
      <c r="CY70" s="0" t="inlineStr">
        <f aca="false">IF('S&amp;L'!N93="", "", 'S&amp;L'!N93)</f>
        <is>
          <t/>
        </is>
      </c>
      <c r="CZ70" s="0" t="inlineStr">
        <f aca="false">IF('S&amp;L'!O93="", "", 'S&amp;L'!O93)</f>
        <is>
          <t/>
        </is>
      </c>
      <c r="DA70" s="0" t="inlineStr">
        <f aca="false">IF('S&amp;L'!P93="", "", 'S&amp;L'!P93)</f>
        <is>
          <t/>
        </is>
      </c>
      <c r="DB70" s="0" t="inlineStr">
        <f aca="false">IF('S&amp;L'!Q93="", "", 'S&amp;L'!Q93)</f>
        <is>
          <t/>
        </is>
      </c>
      <c r="DC70" s="0" t="inlineStr">
        <f aca="false">IF('S&amp;L'!R93="", "", 'S&amp;L'!R93)</f>
        <is>
          <t/>
        </is>
      </c>
      <c r="DD70" s="82" t="inlineStr">
        <f aca="false">IF('Math Scores'!E77="","",'Math Scores'!E77)</f>
        <is>
          <t/>
        </is>
      </c>
      <c r="DE70" s="84" t="inlineStr">
        <f aca="false">IF('Cover Sheet'!V73="","",'Cover Sheet'!V73)</f>
        <is>
          <t/>
        </is>
      </c>
      <c r="DF70" s="84" t="inlineStr">
        <f aca="false">IF('Math Scores'!IE77="", "", 'Math Scores'!IE77)</f>
        <is>
          <t/>
        </is>
      </c>
      <c r="DG70" s="0" t="inlineStr">
        <f aca="false">IF('Math by question type'!C74="", "", 'Math by question type'!C74)</f>
        <is>
          <t/>
        </is>
      </c>
      <c r="DH70" s="84" t="inlineStr">
        <f aca="false">IF('Math by question type'!D74="", "", 'Math by question type'!D74)</f>
        <is>
          <t/>
        </is>
      </c>
      <c r="DI70" s="84" t="inlineStr">
        <f aca="false">IF('Math by question type'!E74="", "", 'Math by question type'!E74)</f>
        <is>
          <t/>
        </is>
      </c>
      <c r="DJ70" s="84" t="inlineStr">
        <f aca="false">IF('Math by question type'!F74="", "", 'Math by question type'!F74)</f>
        <is>
          <t/>
        </is>
      </c>
      <c r="DK70" s="84" t="inlineStr">
        <f aca="false">IF('Math by question type'!G74="", "", 'Math by question type'!G74)</f>
        <is>
          <t/>
        </is>
      </c>
      <c r="DL70" s="84" t="inlineStr">
        <f aca="false">IF('Math by question type'!H74="", "", 'Math by question type'!H74)</f>
        <is>
          <t/>
        </is>
      </c>
      <c r="DM70" s="84" t="inlineStr">
        <f aca="false">IF('Math by question type'!I74="", "", 'Math by question type'!I74)</f>
        <is>
          <t/>
        </is>
      </c>
      <c r="DN70" s="84" t="inlineStr">
        <f aca="false">IF('Math by question type'!J74="", "", 'Math by question type'!J74)</f>
        <is>
          <t/>
        </is>
      </c>
      <c r="DO70" s="84" t="inlineStr">
        <f aca="false">IF('Math by question type'!K74="", "", 'Math by question type'!K74)</f>
        <is>
          <t/>
        </is>
      </c>
      <c r="DP70" s="84" t="inlineStr">
        <f aca="false">IF('Math by question type'!L74="", "", 'Math by question type'!L74)</f>
        <is>
          <t/>
        </is>
      </c>
      <c r="DQ70" s="84" t="inlineStr">
        <f aca="false">IF('Math by question type'!M74="", "", 'Math by question type'!M74)</f>
        <is>
          <t/>
        </is>
      </c>
      <c r="DR70" s="84" t="inlineStr">
        <f aca="false">IF('Math by question type'!N74="", "", 'Math by question type'!N74)</f>
        <is>
          <t/>
        </is>
      </c>
      <c r="DS70" s="84" t="inlineStr">
        <f aca="false">IF('Math by question type'!O74="", "", 'Math by question type'!O74)</f>
        <is>
          <t/>
        </is>
      </c>
      <c r="DT70" s="84" t="inlineStr">
        <f aca="false">IF('Math by question type'!P74="", "", 'Math by question type'!P74)</f>
        <is>
          <t/>
        </is>
      </c>
      <c r="DU70" s="84" t="inlineStr">
        <f aca="false">IF('Math by question type'!Q74="", "", 'Math by question type'!Q74)</f>
        <is>
          <t/>
        </is>
      </c>
      <c r="DV70" s="84" t="inlineStr">
        <f aca="false">IF('Math by question type'!R74&lt;&gt;"",'Math by question type'!R74,'Math by question type'!U74)</f>
        <is>
          <t/>
        </is>
      </c>
      <c r="DW70" s="84" t="inlineStr">
        <f aca="false">IF('Math by question type'!S74&lt;&gt;"",'Math by question type'!S74,'Math by question type'!V74)</f>
        <is>
          <t/>
        </is>
      </c>
      <c r="DX70" s="84" t="inlineStr">
        <f aca="false">IF('Math by question type'!T74&lt;&gt;"",'Math by question type'!T74,'Math by question type'!W74)</f>
        <is>
          <t/>
        </is>
      </c>
      <c r="DY70" s="84" t="inlineStr">
        <f aca="false">IF('Math by question type'!X74&lt;&gt;"",'Math by question type'!X74,'Math by question type'!AA74)</f>
        <is>
          <t/>
        </is>
      </c>
      <c r="DZ70" s="84" t="inlineStr">
        <f aca="false">IF('Math by question type'!Y74&lt;&gt;"",'Math by question type'!Y74,'Math by question type'!AB74)</f>
        <is>
          <t/>
        </is>
      </c>
      <c r="EA70" s="84" t="inlineStr">
        <f aca="false">IF('Math by question type'!Z74&lt;&gt;"",'Math by question type'!Z74,'Math by question type'!AC74)</f>
        <is>
          <t/>
        </is>
      </c>
      <c r="EB70" s="84" t="inlineStr">
        <f aca="false">IF('Math Output by domain'!E74="", "", 'Math Output by domain'!E74)</f>
        <is>
          <t/>
        </is>
      </c>
      <c r="EC70" s="84" t="inlineStr">
        <f aca="false">IF('Math Output by domain'!F74="", "", 'Math Output by domain'!F74)</f>
        <is>
          <t/>
        </is>
      </c>
      <c r="ED70" s="84" t="inlineStr">
        <f aca="false">IF('Math Output by domain'!G74="", "", 'Math Output by domain'!G74)</f>
        <is>
          <t/>
        </is>
      </c>
      <c r="EE70" s="84" t="inlineStr">
        <f aca="false">IF('Math Output by domain'!H74="", "", 'Math Output by domain'!H74)</f>
        <is>
          <t/>
        </is>
      </c>
      <c r="EF70" s="84" t="inlineStr">
        <f aca="false">IF('Math Output by domain'!I74="", "", 'Math Output by domain'!I74)</f>
        <is>
          <t/>
        </is>
      </c>
      <c r="EG70" s="84" t="inlineStr">
        <f aca="false">IF('Math Output by domain'!J74="", "", 'Math Output by domain'!J74)</f>
        <is>
          <t/>
        </is>
      </c>
      <c r="EH70" s="84" t="inlineStr">
        <f aca="false">IF('Math Output by domain'!K74="", "", 'Math Output by domain'!K74)</f>
        <is>
          <t/>
        </is>
      </c>
      <c r="EI70" s="84" t="inlineStr">
        <f aca="false">IF('Math Output by domain'!L74="", "", 'Math Output by domain'!L74)</f>
        <is>
          <t/>
        </is>
      </c>
      <c r="EJ70" s="84" t="inlineStr">
        <f aca="false">IF('Math Output by domain'!M74="", "", 'Math Output by domain'!M74)</f>
        <is>
          <t/>
        </is>
      </c>
      <c r="EK70" s="84" t="inlineStr">
        <f aca="false">IF('Math Output by domain'!N74="", "", 'Math Output by domain'!N74)</f>
        <is>
          <t/>
        </is>
      </c>
      <c r="EL70" s="84" t="inlineStr">
        <f aca="false">IF('Math Output by domain'!O74="", "", 'Math Output by domain'!O74)</f>
        <is>
          <t/>
        </is>
      </c>
      <c r="EM70" s="84" t="inlineStr">
        <f aca="false">IF('Math Output by domain'!P74="", "", 'Math Output by domain'!P74)</f>
        <is>
          <t/>
        </is>
      </c>
      <c r="EN70" s="84" t="inlineStr">
        <f aca="false">IF('Math Output by domain'!Q74="", "", 'Math Output by domain'!Q74)</f>
        <is>
          <t/>
        </is>
      </c>
      <c r="EO70" s="84" t="inlineStr">
        <f aca="false">IF('Math Output by domain'!R74="", "", 'Math Output by domain'!R74)</f>
        <is>
          <t/>
        </is>
      </c>
      <c r="EP70" s="84" t="inlineStr">
        <f aca="false">IF('Math Output by domain'!S74="", "", 'Math Output by domain'!S74)</f>
        <is>
          <t/>
        </is>
      </c>
      <c r="EQ70" s="84" t="inlineStr">
        <f aca="false">IF('Math Output by domain'!T74="", "", 'Math Output by domain'!T74)</f>
        <is>
          <t/>
        </is>
      </c>
      <c r="ER70" s="84" t="inlineStr">
        <f aca="false">IF('Math Output by domain'!U74="", "", 'Math Output by domain'!U74)</f>
        <is>
          <t/>
        </is>
      </c>
      <c r="ES70" s="84" t="inlineStr">
        <f aca="false">IF('Math Output by domain'!V74="", "", 'Math Output by domain'!V74)</f>
        <is>
          <t/>
        </is>
      </c>
      <c r="ET70" s="84" t="inlineStr">
        <f aca="false">IF('Math Output by domain'!W74="", "", 'Math Output by domain'!W74)</f>
        <is>
          <t/>
        </is>
      </c>
      <c r="EU70" s="84" t="inlineStr">
        <f aca="false">IF('Math Output by domain'!X74="", "", 'Math Output by domain'!X74)</f>
        <is>
          <t/>
        </is>
      </c>
      <c r="EV70" s="84" t="inlineStr">
        <f aca="false">IF('Math Output by domain'!Y74="", "", 'Math Output by domain'!Y74)</f>
        <is>
          <t/>
        </is>
      </c>
      <c r="EW70" s="84" t="inlineStr">
        <f aca="false">IF('Math Output by domain'!Z74="", "", 'Math Output by domain'!Z74)</f>
        <is>
          <t/>
        </is>
      </c>
      <c r="EX70" s="84" t="inlineStr">
        <f aca="false">IF('Math Output by domain'!AA74="", "", 'Math Output by domain'!AA74)</f>
        <is>
          <t/>
        </is>
      </c>
      <c r="EY70" s="84" t="inlineStr">
        <f aca="false">IF('Math Output by domain'!AB74="", "", 'Math Output by domain'!AB74)</f>
        <is>
          <t/>
        </is>
      </c>
      <c r="EZ70" s="84" t="inlineStr">
        <f aca="false">IF('Math Output by domain'!AC74="", "", 'Math Output by domain'!AC74)</f>
        <is>
          <t/>
        </is>
      </c>
      <c r="FA70" s="84" t="inlineStr">
        <f aca="false">IF('Math Output by domain'!AD74&lt;&gt;"", 'Math Output by domain'!AD74, 'Math Output by domain'!AH74)</f>
        <is>
          <t/>
        </is>
      </c>
      <c r="FB70" s="84" t="inlineStr">
        <f aca="false">IF('Math Output by domain'!AE74&lt;&gt;"", 'Math Output by domain'!AE74, 'Math Output by domain'!AI74)</f>
        <is>
          <t/>
        </is>
      </c>
      <c r="FC70" s="84" t="inlineStr">
        <f aca="false">IF('Math Output by domain'!AF74&lt;&gt;"", 'Math Output by domain'!AF74, 'Math Output by domain'!AJ74)</f>
        <is>
          <t/>
        </is>
      </c>
      <c r="FD70" s="84" t="inlineStr">
        <f aca="false">IF('Math Output by domain'!AG74="", "", 'Math Output by domain'!AG74)</f>
        <is>
          <t/>
        </is>
      </c>
      <c r="FE70" s="84" t="inlineStr">
        <f aca="false">IF('Math Output by domain'!AK74="", "", 'Math Output by domain'!AK74)</f>
        <is>
          <t/>
        </is>
      </c>
      <c r="FF70" s="84" t="str">
        <f aca="false">IF('Math Output by domain'!AL74&lt;&gt;"",  'Math Output by domain'!AL74, 'Math Output by domain'!AQ74)</f>
        <v/>
      </c>
      <c r="FG70" s="84" t="inlineStr">
        <f aca="false">IF('Math Output by domain'!AM74="", "", 'Math Output by domain'!AM74)</f>
        <is>
          <t/>
        </is>
      </c>
      <c r="FH70" s="84" t="str">
        <f aca="false">IF('Math Output by domain'!AN74&lt;&gt;"",  'Math Output by domain'!AN74, 'Math Output by domain'!AP74)</f>
        <v/>
      </c>
      <c r="FI70" s="84" t="inlineStr">
        <f aca="false">IF('Math Output by domain'!AO74="", "", 'Math Output by domain'!AO74)</f>
        <is>
          <t/>
        </is>
      </c>
    </row>
    <row r="71" customFormat="false" ht="12.75" hidden="false" customHeight="false" outlineLevel="0" collapsed="false">
      <c r="A71" s="77" t="n">
        <f aca="false">'Cover Sheet'!A74</f>
        <v>70</v>
      </c>
      <c r="B71" s="77" t="inlineStr">
        <f aca="false">IF('Cover Sheet'!$AC$13="","",'Cover Sheet'!$AC$13)</f>
        <is>
          <t/>
        </is>
      </c>
      <c r="C71" s="77" t="str">
        <f aca="false">'Cover Sheet'!$AC$1</f>
        <v>Vivek Madinur</v>
      </c>
      <c r="D71" s="77" t="n">
        <f aca="false">'Cover Sheet'!$AE$1</f>
        <v>0</v>
      </c>
      <c r="E71" s="77" t="n">
        <f aca="false">'Cover Sheet'!$AG$1</f>
        <v>0</v>
      </c>
      <c r="F71" s="77" t="n">
        <f aca="false">'Cover Sheet'!$AI$1</f>
        <v>0</v>
      </c>
      <c r="G71" s="77" t="n">
        <f aca="false">'Cover Sheet'!$AK$1</f>
        <v>0</v>
      </c>
      <c r="H71" s="77" t="n">
        <f aca="false">'Cover Sheet'!$AC$3</f>
        <v>0</v>
      </c>
      <c r="I71" s="77" t="n">
        <f aca="false">'Cover Sheet'!$AE$3</f>
        <v>0</v>
      </c>
      <c r="J71" s="77" t="n">
        <f aca="false">'Cover Sheet'!$AG$3</f>
        <v>0</v>
      </c>
      <c r="K71" s="77" t="n">
        <f aca="false">'Cover Sheet'!$AI$3</f>
        <v>0</v>
      </c>
      <c r="L71" s="77" t="n">
        <f aca="false">'Cover Sheet'!$AK$3</f>
        <v>0</v>
      </c>
      <c r="M71" s="77" t="n">
        <f aca="false">'Cover Sheet'!$AC$2</f>
        <v>2014</v>
      </c>
      <c r="N71" s="77" t="n">
        <f aca="false">'Cover Sheet'!$AE$2</f>
        <v>0</v>
      </c>
      <c r="O71" s="77" t="n">
        <f aca="false">'Cover Sheet'!$AG$2</f>
        <v>0</v>
      </c>
      <c r="P71" s="77" t="n">
        <f aca="false">'Cover Sheet'!$AI$2</f>
        <v>0</v>
      </c>
      <c r="Q71" s="77" t="n">
        <f aca="false">'Cover Sheet'!$AK$2</f>
        <v>0</v>
      </c>
      <c r="R71" s="77" t="str">
        <f aca="false">'Cover Sheet'!$AC$5</f>
        <v>Spandana</v>
      </c>
      <c r="S71" s="77" t="str">
        <f aca="false">'Cover Sheet'!$AC$6</f>
        <v>3rd</v>
      </c>
      <c r="T71" s="77" t="str">
        <f aca="false">'Cover Sheet'!$AC$7</f>
        <v>2nd YOI</v>
      </c>
      <c r="U71" s="77" t="str">
        <f aca="false">'Cover Sheet'!$AC$8</f>
        <v>Government School - No Fees</v>
      </c>
      <c r="V71" s="77" t="n">
        <f aca="false">'Cover Sheet'!$AC$9</f>
        <v>0</v>
      </c>
      <c r="W71" s="77" t="inlineStr">
        <f aca="false">IF('Cover Sheet'!$AC$10="","",'Cover Sheet'!$AC$10)</f>
        <is>
          <t/>
        </is>
      </c>
      <c r="X71" s="78" t="inlineStr">
        <f aca="false">IF('Cover Sheet'!$Y74="","",'Cover Sheet'!$Y74)</f>
        <is>
          <t/>
        </is>
      </c>
      <c r="Y71" s="78" t="inlineStr">
        <f aca="false">IF('Cover Sheet'!$Z74="","",'Cover Sheet'!$Z74)</f>
        <is>
          <t/>
        </is>
      </c>
      <c r="Z71" s="77" t="n">
        <f aca="false">'Cover Sheet'!$AC$11</f>
        <v>0</v>
      </c>
      <c r="AA71" s="77" t="str">
        <f aca="false">IF('Cover Sheet'!$AC$12="", "", 'Cover Sheet'!$AC$12)</f>
        <v>Hyderabad</v>
      </c>
      <c r="AB71" s="77" t="inlineStr">
        <f aca="false">IF('Cover Sheet'!$AC$14="","",'Cover Sheet'!$AC$14)</f>
        <is>
          <t/>
        </is>
      </c>
      <c r="AC71" s="77" t="inlineStr">
        <f aca="false">IF('Cover Sheet'!$AC$15="","",'Cover Sheet'!$AC$15)</f>
        <is>
          <t/>
        </is>
      </c>
      <c r="AD71" s="77" t="inlineStr">
        <f aca="false">IF('Cover Sheet'!$AC$17="","",'Cover Sheet'!$AC$17)</f>
        <is>
          <t/>
        </is>
      </c>
      <c r="AE71" s="77" t="str">
        <f aca="false">IF('Cover Sheet'!$AC$4="","",'Cover Sheet'!$AC$4)</f>
        <v>vivek.madinur2014@teachforindia.org</v>
      </c>
      <c r="AF71" s="77" t="inlineStr">
        <f aca="false">IF('Cover Sheet'!$AC$20="","",'Cover Sheet'!$AC$20)</f>
        <is>
          <t/>
        </is>
      </c>
      <c r="AG71" s="77" t="str">
        <f aca="false">IF('Cover Sheet'!$AC$19="","",'Cover Sheet'!$AC$19)</f>
        <v>karthik.rapaka@teachforindia.org</v>
      </c>
      <c r="AH71" s="77" t="inlineStr">
        <f aca="false">IF('Cover Sheet'!B74="", "", 'English Scores- Leveled papers'!B76)</f>
        <is>
          <t/>
        </is>
      </c>
      <c r="AI71" s="77" t="inlineStr">
        <f aca="false">IF('Cover Sheet'!$B74="","",'Cover Sheet'!C74)</f>
        <is>
          <t/>
        </is>
      </c>
      <c r="AJ71" s="77" t="inlineStr">
        <f aca="false">IF('Cover Sheet'!$D74="","",'Cover Sheet'!D74)</f>
        <is>
          <t/>
        </is>
      </c>
      <c r="AK71" s="77" t="inlineStr">
        <f aca="false">IF('Cover Sheet'!E74="","",'Cover Sheet'!E74)</f>
        <is>
          <t/>
        </is>
      </c>
      <c r="AL71" s="77" t="inlineStr">
        <f aca="false">IF('Cover Sheet'!F74="","",'Cover Sheet'!F74)</f>
        <is>
          <t/>
        </is>
      </c>
      <c r="AM71" s="77" t="inlineStr">
        <f aca="false">IF('Cover Sheet'!G74="","",'Cover Sheet'!G74)</f>
        <is>
          <t/>
        </is>
      </c>
      <c r="AN71" s="77" t="inlineStr">
        <f aca="false">IF('Cover Sheet'!H74="","",'Cover Sheet'!H74)</f>
        <is>
          <t/>
        </is>
      </c>
      <c r="AO71" s="77" t="inlineStr">
        <f aca="false">IF('Cover Sheet'!I74="","",'Cover Sheet'!I74)</f>
        <is>
          <t/>
        </is>
      </c>
      <c r="AP71" s="77" t="inlineStr">
        <f aca="false">IF('Cover Sheet'!J74="","",'Cover Sheet'!J74)</f>
        <is>
          <t/>
        </is>
      </c>
      <c r="AQ71" s="77" t="inlineStr">
        <f aca="false">IF('Cover Sheet'!K74="","",'Cover Sheet'!K74)</f>
        <is>
          <t/>
        </is>
      </c>
      <c r="AR71" s="77" t="inlineStr">
        <f aca="false">IF('Cover Sheet'!L74="","",'Cover Sheet'!L74)</f>
        <is>
          <t/>
        </is>
      </c>
      <c r="AS71" s="77" t="inlineStr">
        <f aca="false">IF('Cover Sheet'!M74="","",'Cover Sheet'!M74)</f>
        <is>
          <t/>
        </is>
      </c>
      <c r="AT71" s="77" t="inlineStr">
        <f aca="false">IF('Cover Sheet'!N74="","",'Cover Sheet'!N74)</f>
        <is>
          <t/>
        </is>
      </c>
      <c r="AU71" s="77" t="inlineStr">
        <f aca="false">IF('Cover Sheet'!O74="","",'Cover Sheet'!O74)</f>
        <is>
          <t/>
        </is>
      </c>
      <c r="AV71" s="77" t="inlineStr">
        <f aca="false">IF('Cover Sheet'!P74="","",'Cover Sheet'!P74)</f>
        <is>
          <t/>
        </is>
      </c>
      <c r="AW71" s="77" t="inlineStr">
        <f aca="false">IF('Cover Sheet'!Q74="","",'Cover Sheet'!Q74)</f>
        <is>
          <t/>
        </is>
      </c>
      <c r="AX71" s="77" t="inlineStr">
        <f aca="false">IF('Cover Sheet'!R74="","",'Cover Sheet'!R74)</f>
        <is>
          <t/>
        </is>
      </c>
      <c r="AY71" s="77" t="inlineStr">
        <f aca="false">IF('Cover Sheet'!S74="","",'Cover Sheet'!S74)</f>
        <is>
          <t/>
        </is>
      </c>
      <c r="AZ71" s="79" t="inlineStr">
        <f aca="false">IF('Cover Sheet'!T74="","",'Cover Sheet'!T74)</f>
        <is>
          <t/>
        </is>
      </c>
      <c r="BA71" s="79" t="inlineStr">
        <f aca="false">IF('Cover Sheet'!U74="","",'Cover Sheet'!U74)</f>
        <is>
          <t/>
        </is>
      </c>
      <c r="BB71" s="79" t="inlineStr">
        <f aca="false">IF('Cover Sheet'!V74="","",'Cover Sheet'!V74)</f>
        <is>
          <t/>
        </is>
      </c>
      <c r="BC71" s="79" t="inlineStr">
        <f aca="false">IF('Cover Sheet'!W74="","",'Cover Sheet'!W74)</f>
        <is>
          <t/>
        </is>
      </c>
      <c r="BD71" s="79" t="inlineStr">
        <f aca="false">IF('Cover Sheet'!X74="","",'Cover Sheet'!X74)</f>
        <is>
          <t/>
        </is>
      </c>
      <c r="BE71" s="80" t="inlineStr">
        <f aca="false">'RC Mastery Check+Question type'!I74</f>
        <is>
          <t/>
        </is>
      </c>
      <c r="BF71" s="80" t="inlineStr">
        <f aca="false">'RC Mastery Check+Question type'!J74</f>
        <is>
          <t/>
        </is>
      </c>
      <c r="BG71" s="80" t="inlineStr">
        <f aca="false">'RC Mastery Check+Question type'!K74</f>
        <is>
          <t/>
        </is>
      </c>
      <c r="BH71" s="81" t="inlineStr">
        <f aca="false">IF('RC Mastery Check+Question type'!DR74="", "", 'RC Mastery Check+Question type'!DR74)</f>
        <is>
          <t/>
        </is>
      </c>
      <c r="BI71" s="81" t="inlineStr">
        <f aca="false">IF('RC Mastery Check+Question type'!EJ74="", "", 'RC Mastery Check+Question type'!EJ74)</f>
        <is>
          <t/>
        </is>
      </c>
      <c r="BJ71" s="81" t="inlineStr">
        <f aca="false">IF('RC Mastery Check+Question type'!EZ74="", "", 'RC Mastery Check+Question type'!EZ74)</f>
        <is>
          <t/>
        </is>
      </c>
      <c r="BK71" s="0" t="inlineStr">
        <f aca="false">'RF tracking'!C74</f>
        <is>
          <t/>
        </is>
      </c>
      <c r="BL71" s="0" t="inlineStr">
        <f aca="false">'RF tracking'!D74</f>
        <is>
          <t/>
        </is>
      </c>
      <c r="BM71" s="0" t="inlineStr">
        <f aca="false">'RF tracking'!X74</f>
        <is>
          <t/>
        </is>
      </c>
      <c r="BN71" s="0" t="inlineStr">
        <f aca="false">'RF tracking'!Y74</f>
        <is>
          <t/>
        </is>
      </c>
      <c r="BO71" s="82" t="inlineStr">
        <f aca="false">IF('RF tracking'!AQ74="", "", 'RF tracking'!AQ74)</f>
        <is>
          <t/>
        </is>
      </c>
      <c r="BP71" s="82" t="inlineStr">
        <f aca="false">'RC Mastery Check+Question type'!L74</f>
        <is>
          <t/>
        </is>
      </c>
      <c r="BQ71" s="82" t="inlineStr">
        <f aca="false">'RC Mastery Check+Question type'!M74</f>
        <is>
          <t/>
        </is>
      </c>
      <c r="BR71" s="82" t="inlineStr">
        <f aca="false">'RC Mastery Check+Question type'!N74</f>
        <is>
          <t/>
        </is>
      </c>
      <c r="BS71" s="82" t="inlineStr">
        <f aca="false">'RC Mastery Check+Question type'!O74</f>
        <is>
          <t/>
        </is>
      </c>
      <c r="BT71" s="82" t="inlineStr">
        <f aca="false">'RC Mastery Check+Question type'!P74</f>
        <is>
          <t/>
        </is>
      </c>
      <c r="BU71" s="82" t="inlineStr">
        <f aca="false">'RC Mastery Check+Question type'!Q74</f>
        <is>
          <t/>
        </is>
      </c>
      <c r="BV71" s="82" t="inlineStr">
        <f aca="false">'RC Mastery Check+Question type'!R74</f>
        <is>
          <t/>
        </is>
      </c>
      <c r="BW71" s="82" t="inlineStr">
        <f aca="false">'RC Mastery Check+Question type'!S74</f>
        <is>
          <t/>
        </is>
      </c>
      <c r="BX71" s="82" t="inlineStr">
        <f aca="false">'RC Mastery Check+Question type'!T74</f>
        <is>
          <t/>
        </is>
      </c>
      <c r="BY71" s="82" t="inlineStr">
        <f aca="false">'RC Mastery Check+Question type'!U74</f>
        <is>
          <t/>
        </is>
      </c>
      <c r="BZ71" s="82" t="inlineStr">
        <f aca="false">'RC Mastery Check+Question type'!V74</f>
        <is>
          <t/>
        </is>
      </c>
      <c r="CA71" s="82" t="inlineStr">
        <f aca="false">'RC Mastery Check+Question type'!W74</f>
        <is>
          <t/>
        </is>
      </c>
      <c r="CB71" s="82" t="inlineStr">
        <f aca="false">'RC Mastery Check+Question type'!X74</f>
        <is>
          <t/>
        </is>
      </c>
      <c r="CC71" s="83" t="str">
        <f aca="false">'RC Output Item+Section Type'!CC77</f>
        <v> </v>
      </c>
      <c r="CD71" s="83" t="str">
        <f aca="false">'RC Output Item+Section Type'!CD77</f>
        <v> </v>
      </c>
      <c r="CE71" s="83" t="str">
        <f aca="false">'RC Output Item+Section Type'!CE77</f>
        <v> </v>
      </c>
      <c r="CF71" s="83" t="str">
        <f aca="false">'RC Output Item+Section Type'!CF77</f>
        <v> </v>
      </c>
      <c r="CG71" s="83" t="str">
        <f aca="false">'RC Output Item+Section Type'!CG77</f>
        <v> </v>
      </c>
      <c r="CH71" s="83" t="str">
        <f aca="false">'RC Output Item+Section Type'!CH77</f>
        <v> </v>
      </c>
      <c r="CI71" s="83" t="str">
        <f aca="false">'RC Output Item+Section Type'!CI77</f>
        <v> </v>
      </c>
      <c r="CJ71" s="83" t="str">
        <f aca="false">'RC Output Item+Section Type'!CJ77</f>
        <v> </v>
      </c>
      <c r="CK71" s="83" t="str">
        <f aca="false">'RC Output Item+Section Type'!CK77</f>
        <v> </v>
      </c>
      <c r="CL71" s="83" t="str">
        <f aca="false">'RC Output Item+Section Type'!CL77</f>
        <v> </v>
      </c>
      <c r="CM71" s="83" t="str">
        <f aca="false">'RC Output Item+Section Type'!CM77</f>
        <v> </v>
      </c>
      <c r="CN71" s="83" t="str">
        <f aca="false">'RC Output Item+Section Type'!CN77</f>
        <v> </v>
      </c>
      <c r="CO71" s="0" t="inlineStr">
        <f aca="false">IF('S&amp;L'!B94="", "", 'S&amp;L'!B94)</f>
        <is>
          <t/>
        </is>
      </c>
      <c r="CP71" s="0" t="str">
        <f aca="false">IF('S&amp;L'!C94="", "", 'S&amp;L'!C94)</f>
        <v>Content is sometimes aligned to the topic. Main ideas come across through speech some times. Content is organized and has a clear logical flow at times.</v>
      </c>
      <c r="CQ71" s="0" t="inlineStr">
        <f aca="false">IF('S&amp;L'!D94="", "", 'S&amp;L'!D94)</f>
        <is>
          <t/>
        </is>
      </c>
      <c r="CR71" s="0" t="str">
        <f aca="false">IF('S&amp;L'!E94="", "", 'S&amp;L'!E94)</f>
        <v>Sometimes uses appropriate grammar rules and correct pronunciation. Speaks in phrases and sentences, some parts of speech are fluent.</v>
      </c>
      <c r="CS71" s="0" t="inlineStr">
        <f aca="false">IF('S&amp;L'!F94="", "", 'S&amp;L'!F94)</f>
        <is>
          <t/>
        </is>
      </c>
      <c r="CT71" s="0" t="inlineStr">
        <f aca="false">IF('S&amp;L'!H94="", "", 'S&amp;L'!H94)</f>
        <is>
          <t/>
        </is>
      </c>
      <c r="CU71" s="0" t="str">
        <f aca="false">IF('S&amp;L'!I94="", "", 'S&amp;L'!I94)</f>
        <v>Sometimes uses voice and tone to create effect in speech with moderate success. Employs frequent gestures and expressions for better communication only when required. Maintains posture and stance sometimes while speaking.</v>
      </c>
      <c r="CV71" s="0" t="inlineStr">
        <f aca="false">IF('S&amp;L'!J94="", "", 'S&amp;L'!J94)</f>
        <is>
          <t/>
        </is>
      </c>
      <c r="CW71" s="0" t="str">
        <f aca="false">IF('S&amp;L'!K94="", "", 'S&amp;L'!K94)</f>
        <v>Listens and engages with the speaker some times. Responds and recalls some points of the speech.</v>
      </c>
      <c r="CX71" s="0" t="inlineStr">
        <f aca="false">IF('S&amp;L'!L94="", "", 'S&amp;L'!L94)</f>
        <is>
          <t/>
        </is>
      </c>
      <c r="CY71" s="0" t="inlineStr">
        <f aca="false">IF('S&amp;L'!N94="", "", 'S&amp;L'!N94)</f>
        <is>
          <t/>
        </is>
      </c>
      <c r="CZ71" s="0" t="inlineStr">
        <f aca="false">IF('S&amp;L'!O94="", "", 'S&amp;L'!O94)</f>
        <is>
          <t/>
        </is>
      </c>
      <c r="DA71" s="0" t="inlineStr">
        <f aca="false">IF('S&amp;L'!P94="", "", 'S&amp;L'!P94)</f>
        <is>
          <t/>
        </is>
      </c>
      <c r="DB71" s="0" t="inlineStr">
        <f aca="false">IF('S&amp;L'!Q94="", "", 'S&amp;L'!Q94)</f>
        <is>
          <t/>
        </is>
      </c>
      <c r="DC71" s="0" t="inlineStr">
        <f aca="false">IF('S&amp;L'!R94="", "", 'S&amp;L'!R94)</f>
        <is>
          <t/>
        </is>
      </c>
      <c r="DD71" s="82" t="inlineStr">
        <f aca="false">IF('Math Scores'!E78="","",'Math Scores'!E78)</f>
        <is>
          <t/>
        </is>
      </c>
      <c r="DE71" s="84" t="inlineStr">
        <f aca="false">IF('Cover Sheet'!V74="","",'Cover Sheet'!V74)</f>
        <is>
          <t/>
        </is>
      </c>
      <c r="DF71" s="84" t="inlineStr">
        <f aca="false">IF('Math Scores'!IE78="", "", 'Math Scores'!IE78)</f>
        <is>
          <t/>
        </is>
      </c>
      <c r="DG71" s="0" t="inlineStr">
        <f aca="false">IF('Math by question type'!C75="", "", 'Math by question type'!C75)</f>
        <is>
          <t/>
        </is>
      </c>
      <c r="DH71" s="84" t="inlineStr">
        <f aca="false">IF('Math by question type'!D75="", "", 'Math by question type'!D75)</f>
        <is>
          <t/>
        </is>
      </c>
      <c r="DI71" s="84" t="inlineStr">
        <f aca="false">IF('Math by question type'!E75="", "", 'Math by question type'!E75)</f>
        <is>
          <t/>
        </is>
      </c>
      <c r="DJ71" s="84" t="inlineStr">
        <f aca="false">IF('Math by question type'!F75="", "", 'Math by question type'!F75)</f>
        <is>
          <t/>
        </is>
      </c>
      <c r="DK71" s="84" t="inlineStr">
        <f aca="false">IF('Math by question type'!G75="", "", 'Math by question type'!G75)</f>
        <is>
          <t/>
        </is>
      </c>
      <c r="DL71" s="84" t="inlineStr">
        <f aca="false">IF('Math by question type'!H75="", "", 'Math by question type'!H75)</f>
        <is>
          <t/>
        </is>
      </c>
      <c r="DM71" s="84" t="inlineStr">
        <f aca="false">IF('Math by question type'!I75="", "", 'Math by question type'!I75)</f>
        <is>
          <t/>
        </is>
      </c>
      <c r="DN71" s="84" t="inlineStr">
        <f aca="false">IF('Math by question type'!J75="", "", 'Math by question type'!J75)</f>
        <is>
          <t/>
        </is>
      </c>
      <c r="DO71" s="84" t="inlineStr">
        <f aca="false">IF('Math by question type'!K75="", "", 'Math by question type'!K75)</f>
        <is>
          <t/>
        </is>
      </c>
      <c r="DP71" s="84" t="inlineStr">
        <f aca="false">IF('Math by question type'!L75="", "", 'Math by question type'!L75)</f>
        <is>
          <t/>
        </is>
      </c>
      <c r="DQ71" s="84" t="inlineStr">
        <f aca="false">IF('Math by question type'!M75="", "", 'Math by question type'!M75)</f>
        <is>
          <t/>
        </is>
      </c>
      <c r="DR71" s="84" t="inlineStr">
        <f aca="false">IF('Math by question type'!N75="", "", 'Math by question type'!N75)</f>
        <is>
          <t/>
        </is>
      </c>
      <c r="DS71" s="84" t="inlineStr">
        <f aca="false">IF('Math by question type'!O75="", "", 'Math by question type'!O75)</f>
        <is>
          <t/>
        </is>
      </c>
      <c r="DT71" s="84" t="inlineStr">
        <f aca="false">IF('Math by question type'!P75="", "", 'Math by question type'!P75)</f>
        <is>
          <t/>
        </is>
      </c>
      <c r="DU71" s="84" t="inlineStr">
        <f aca="false">IF('Math by question type'!Q75="", "", 'Math by question type'!Q75)</f>
        <is>
          <t/>
        </is>
      </c>
      <c r="DV71" s="84" t="inlineStr">
        <f aca="false">IF('Math by question type'!R75&lt;&gt;"",'Math by question type'!R75,'Math by question type'!U75)</f>
        <is>
          <t/>
        </is>
      </c>
      <c r="DW71" s="84" t="inlineStr">
        <f aca="false">IF('Math by question type'!S75&lt;&gt;"",'Math by question type'!S75,'Math by question type'!V75)</f>
        <is>
          <t/>
        </is>
      </c>
      <c r="DX71" s="84" t="inlineStr">
        <f aca="false">IF('Math by question type'!T75&lt;&gt;"",'Math by question type'!T75,'Math by question type'!W75)</f>
        <is>
          <t/>
        </is>
      </c>
      <c r="DY71" s="84" t="inlineStr">
        <f aca="false">IF('Math by question type'!X75&lt;&gt;"",'Math by question type'!X75,'Math by question type'!AA75)</f>
        <is>
          <t/>
        </is>
      </c>
      <c r="DZ71" s="84" t="inlineStr">
        <f aca="false">IF('Math by question type'!Y75&lt;&gt;"",'Math by question type'!Y75,'Math by question type'!AB75)</f>
        <is>
          <t/>
        </is>
      </c>
      <c r="EA71" s="84" t="inlineStr">
        <f aca="false">IF('Math by question type'!Z75&lt;&gt;"",'Math by question type'!Z75,'Math by question type'!AC75)</f>
        <is>
          <t/>
        </is>
      </c>
      <c r="EB71" s="84" t="inlineStr">
        <f aca="false">IF('Math Output by domain'!E75="", "", 'Math Output by domain'!E75)</f>
        <is>
          <t/>
        </is>
      </c>
      <c r="EC71" s="84" t="inlineStr">
        <f aca="false">IF('Math Output by domain'!F75="", "", 'Math Output by domain'!F75)</f>
        <is>
          <t/>
        </is>
      </c>
      <c r="ED71" s="84" t="inlineStr">
        <f aca="false">IF('Math Output by domain'!G75="", "", 'Math Output by domain'!G75)</f>
        <is>
          <t/>
        </is>
      </c>
      <c r="EE71" s="84" t="inlineStr">
        <f aca="false">IF('Math Output by domain'!H75="", "", 'Math Output by domain'!H75)</f>
        <is>
          <t/>
        </is>
      </c>
      <c r="EF71" s="84" t="inlineStr">
        <f aca="false">IF('Math Output by domain'!I75="", "", 'Math Output by domain'!I75)</f>
        <is>
          <t/>
        </is>
      </c>
      <c r="EG71" s="84" t="inlineStr">
        <f aca="false">IF('Math Output by domain'!J75="", "", 'Math Output by domain'!J75)</f>
        <is>
          <t/>
        </is>
      </c>
      <c r="EH71" s="84" t="inlineStr">
        <f aca="false">IF('Math Output by domain'!K75="", "", 'Math Output by domain'!K75)</f>
        <is>
          <t/>
        </is>
      </c>
      <c r="EI71" s="84" t="inlineStr">
        <f aca="false">IF('Math Output by domain'!L75="", "", 'Math Output by domain'!L75)</f>
        <is>
          <t/>
        </is>
      </c>
      <c r="EJ71" s="84" t="inlineStr">
        <f aca="false">IF('Math Output by domain'!M75="", "", 'Math Output by domain'!M75)</f>
        <is>
          <t/>
        </is>
      </c>
      <c r="EK71" s="84" t="inlineStr">
        <f aca="false">IF('Math Output by domain'!N75="", "", 'Math Output by domain'!N75)</f>
        <is>
          <t/>
        </is>
      </c>
      <c r="EL71" s="84" t="inlineStr">
        <f aca="false">IF('Math Output by domain'!O75="", "", 'Math Output by domain'!O75)</f>
        <is>
          <t/>
        </is>
      </c>
      <c r="EM71" s="84" t="inlineStr">
        <f aca="false">IF('Math Output by domain'!P75="", "", 'Math Output by domain'!P75)</f>
        <is>
          <t/>
        </is>
      </c>
      <c r="EN71" s="84" t="inlineStr">
        <f aca="false">IF('Math Output by domain'!Q75="", "", 'Math Output by domain'!Q75)</f>
        <is>
          <t/>
        </is>
      </c>
      <c r="EO71" s="84" t="inlineStr">
        <f aca="false">IF('Math Output by domain'!R75="", "", 'Math Output by domain'!R75)</f>
        <is>
          <t/>
        </is>
      </c>
      <c r="EP71" s="84" t="inlineStr">
        <f aca="false">IF('Math Output by domain'!S75="", "", 'Math Output by domain'!S75)</f>
        <is>
          <t/>
        </is>
      </c>
      <c r="EQ71" s="84" t="inlineStr">
        <f aca="false">IF('Math Output by domain'!T75="", "", 'Math Output by domain'!T75)</f>
        <is>
          <t/>
        </is>
      </c>
      <c r="ER71" s="84" t="inlineStr">
        <f aca="false">IF('Math Output by domain'!U75="", "", 'Math Output by domain'!U75)</f>
        <is>
          <t/>
        </is>
      </c>
      <c r="ES71" s="84" t="inlineStr">
        <f aca="false">IF('Math Output by domain'!V75="", "", 'Math Output by domain'!V75)</f>
        <is>
          <t/>
        </is>
      </c>
      <c r="ET71" s="84" t="inlineStr">
        <f aca="false">IF('Math Output by domain'!W75="", "", 'Math Output by domain'!W75)</f>
        <is>
          <t/>
        </is>
      </c>
      <c r="EU71" s="84" t="inlineStr">
        <f aca="false">IF('Math Output by domain'!X75="", "", 'Math Output by domain'!X75)</f>
        <is>
          <t/>
        </is>
      </c>
      <c r="EV71" s="84" t="inlineStr">
        <f aca="false">IF('Math Output by domain'!Y75="", "", 'Math Output by domain'!Y75)</f>
        <is>
          <t/>
        </is>
      </c>
      <c r="EW71" s="84" t="inlineStr">
        <f aca="false">IF('Math Output by domain'!Z75="", "", 'Math Output by domain'!Z75)</f>
        <is>
          <t/>
        </is>
      </c>
      <c r="EX71" s="84" t="inlineStr">
        <f aca="false">IF('Math Output by domain'!AA75="", "", 'Math Output by domain'!AA75)</f>
        <is>
          <t/>
        </is>
      </c>
      <c r="EY71" s="84" t="inlineStr">
        <f aca="false">IF('Math Output by domain'!AB75="", "", 'Math Output by domain'!AB75)</f>
        <is>
          <t/>
        </is>
      </c>
      <c r="EZ71" s="84" t="inlineStr">
        <f aca="false">IF('Math Output by domain'!AC75="", "", 'Math Output by domain'!AC75)</f>
        <is>
          <t/>
        </is>
      </c>
      <c r="FA71" s="84" t="inlineStr">
        <f aca="false">IF('Math Output by domain'!AD75&lt;&gt;"", 'Math Output by domain'!AD75, 'Math Output by domain'!AH75)</f>
        <is>
          <t/>
        </is>
      </c>
      <c r="FB71" s="84" t="inlineStr">
        <f aca="false">IF('Math Output by domain'!AE75&lt;&gt;"", 'Math Output by domain'!AE75, 'Math Output by domain'!AI75)</f>
        <is>
          <t/>
        </is>
      </c>
      <c r="FC71" s="84" t="inlineStr">
        <f aca="false">IF('Math Output by domain'!AF75&lt;&gt;"", 'Math Output by domain'!AF75, 'Math Output by domain'!AJ75)</f>
        <is>
          <t/>
        </is>
      </c>
      <c r="FD71" s="84" t="inlineStr">
        <f aca="false">IF('Math Output by domain'!AG75="", "", 'Math Output by domain'!AG75)</f>
        <is>
          <t/>
        </is>
      </c>
      <c r="FE71" s="84" t="inlineStr">
        <f aca="false">IF('Math Output by domain'!AK75="", "", 'Math Output by domain'!AK75)</f>
        <is>
          <t/>
        </is>
      </c>
      <c r="FF71" s="84" t="str">
        <f aca="false">IF('Math Output by domain'!AL75&lt;&gt;"",  'Math Output by domain'!AL75, 'Math Output by domain'!AQ75)</f>
        <v/>
      </c>
      <c r="FG71" s="84" t="inlineStr">
        <f aca="false">IF('Math Output by domain'!AM75="", "", 'Math Output by domain'!AM75)</f>
        <is>
          <t/>
        </is>
      </c>
      <c r="FH71" s="84" t="str">
        <f aca="false">IF('Math Output by domain'!AN75&lt;&gt;"",  'Math Output by domain'!AN75, 'Math Output by domain'!AP75)</f>
        <v/>
      </c>
      <c r="FI71" s="84" t="inlineStr">
        <f aca="false">IF('Math Output by domain'!AO75="", "", 'Math Output by domain'!AO75)</f>
        <is>
          <t/>
        </is>
      </c>
    </row>
    <row r="72" customFormat="false" ht="12.75" hidden="false" customHeight="false" outlineLevel="0" collapsed="false">
      <c r="A72" s="77" t="n">
        <f aca="false">'Cover Sheet'!A75</f>
        <v>71</v>
      </c>
      <c r="B72" s="77" t="inlineStr">
        <f aca="false">IF('Cover Sheet'!$AC$13="","",'Cover Sheet'!$AC$13)</f>
        <is>
          <t/>
        </is>
      </c>
      <c r="C72" s="77" t="str">
        <f aca="false">'Cover Sheet'!$AC$1</f>
        <v>Vivek Madinur</v>
      </c>
      <c r="D72" s="77" t="n">
        <f aca="false">'Cover Sheet'!$AE$1</f>
        <v>0</v>
      </c>
      <c r="E72" s="77" t="n">
        <f aca="false">'Cover Sheet'!$AG$1</f>
        <v>0</v>
      </c>
      <c r="F72" s="77" t="n">
        <f aca="false">'Cover Sheet'!$AI$1</f>
        <v>0</v>
      </c>
      <c r="G72" s="77" t="n">
        <f aca="false">'Cover Sheet'!$AK$1</f>
        <v>0</v>
      </c>
      <c r="H72" s="77" t="n">
        <f aca="false">'Cover Sheet'!$AC$3</f>
        <v>0</v>
      </c>
      <c r="I72" s="77" t="n">
        <f aca="false">'Cover Sheet'!$AE$3</f>
        <v>0</v>
      </c>
      <c r="J72" s="77" t="n">
        <f aca="false">'Cover Sheet'!$AG$3</f>
        <v>0</v>
      </c>
      <c r="K72" s="77" t="n">
        <f aca="false">'Cover Sheet'!$AI$3</f>
        <v>0</v>
      </c>
      <c r="L72" s="77" t="n">
        <f aca="false">'Cover Sheet'!$AK$3</f>
        <v>0</v>
      </c>
      <c r="M72" s="77" t="n">
        <f aca="false">'Cover Sheet'!$AC$2</f>
        <v>2014</v>
      </c>
      <c r="N72" s="77" t="n">
        <f aca="false">'Cover Sheet'!$AE$2</f>
        <v>0</v>
      </c>
      <c r="O72" s="77" t="n">
        <f aca="false">'Cover Sheet'!$AG$2</f>
        <v>0</v>
      </c>
      <c r="P72" s="77" t="n">
        <f aca="false">'Cover Sheet'!$AI$2</f>
        <v>0</v>
      </c>
      <c r="Q72" s="77" t="n">
        <f aca="false">'Cover Sheet'!$AK$2</f>
        <v>0</v>
      </c>
      <c r="R72" s="77" t="str">
        <f aca="false">'Cover Sheet'!$AC$5</f>
        <v>Spandana</v>
      </c>
      <c r="S72" s="77" t="str">
        <f aca="false">'Cover Sheet'!$AC$6</f>
        <v>3rd</v>
      </c>
      <c r="T72" s="77" t="str">
        <f aca="false">'Cover Sheet'!$AC$7</f>
        <v>2nd YOI</v>
      </c>
      <c r="U72" s="77" t="str">
        <f aca="false">'Cover Sheet'!$AC$8</f>
        <v>Government School - No Fees</v>
      </c>
      <c r="V72" s="77" t="n">
        <f aca="false">'Cover Sheet'!$AC$9</f>
        <v>0</v>
      </c>
      <c r="W72" s="77" t="inlineStr">
        <f aca="false">IF('Cover Sheet'!$AC$10="","",'Cover Sheet'!$AC$10)</f>
        <is>
          <t/>
        </is>
      </c>
      <c r="X72" s="78" t="inlineStr">
        <f aca="false">IF('Cover Sheet'!$Y75="","",'Cover Sheet'!$Y75)</f>
        <is>
          <t/>
        </is>
      </c>
      <c r="Y72" s="78" t="inlineStr">
        <f aca="false">IF('Cover Sheet'!$Z75="","",'Cover Sheet'!$Z75)</f>
        <is>
          <t/>
        </is>
      </c>
      <c r="Z72" s="77" t="n">
        <f aca="false">'Cover Sheet'!$AC$11</f>
        <v>0</v>
      </c>
      <c r="AA72" s="77" t="str">
        <f aca="false">IF('Cover Sheet'!$AC$12="", "", 'Cover Sheet'!$AC$12)</f>
        <v>Hyderabad</v>
      </c>
      <c r="AB72" s="77" t="inlineStr">
        <f aca="false">IF('Cover Sheet'!$AC$14="","",'Cover Sheet'!$AC$14)</f>
        <is>
          <t/>
        </is>
      </c>
      <c r="AC72" s="77" t="inlineStr">
        <f aca="false">IF('Cover Sheet'!$AC$15="","",'Cover Sheet'!$AC$15)</f>
        <is>
          <t/>
        </is>
      </c>
      <c r="AD72" s="77" t="inlineStr">
        <f aca="false">IF('Cover Sheet'!$AC$17="","",'Cover Sheet'!$AC$17)</f>
        <is>
          <t/>
        </is>
      </c>
      <c r="AE72" s="77" t="str">
        <f aca="false">IF('Cover Sheet'!$AC$4="","",'Cover Sheet'!$AC$4)</f>
        <v>vivek.madinur2014@teachforindia.org</v>
      </c>
      <c r="AF72" s="77" t="inlineStr">
        <f aca="false">IF('Cover Sheet'!$AC$20="","",'Cover Sheet'!$AC$20)</f>
        <is>
          <t/>
        </is>
      </c>
      <c r="AG72" s="77" t="str">
        <f aca="false">IF('Cover Sheet'!$AC$19="","",'Cover Sheet'!$AC$19)</f>
        <v>karthik.rapaka@teachforindia.org</v>
      </c>
      <c r="AH72" s="77" t="inlineStr">
        <f aca="false">IF('Cover Sheet'!B75="", "", 'English Scores- Leveled papers'!B77)</f>
        <is>
          <t/>
        </is>
      </c>
      <c r="AI72" s="77" t="inlineStr">
        <f aca="false">IF('Cover Sheet'!$B75="","",'Cover Sheet'!C75)</f>
        <is>
          <t/>
        </is>
      </c>
      <c r="AJ72" s="77" t="inlineStr">
        <f aca="false">IF('Cover Sheet'!$D75="","",'Cover Sheet'!D75)</f>
        <is>
          <t/>
        </is>
      </c>
      <c r="AK72" s="77" t="inlineStr">
        <f aca="false">IF('Cover Sheet'!E75="","",'Cover Sheet'!E75)</f>
        <is>
          <t/>
        </is>
      </c>
      <c r="AL72" s="77" t="inlineStr">
        <f aca="false">IF('Cover Sheet'!F75="","",'Cover Sheet'!F75)</f>
        <is>
          <t/>
        </is>
      </c>
      <c r="AM72" s="77" t="inlineStr">
        <f aca="false">IF('Cover Sheet'!G75="","",'Cover Sheet'!G75)</f>
        <is>
          <t/>
        </is>
      </c>
      <c r="AN72" s="77" t="inlineStr">
        <f aca="false">IF('Cover Sheet'!H75="","",'Cover Sheet'!H75)</f>
        <is>
          <t/>
        </is>
      </c>
      <c r="AO72" s="77" t="inlineStr">
        <f aca="false">IF('Cover Sheet'!I75="","",'Cover Sheet'!I75)</f>
        <is>
          <t/>
        </is>
      </c>
      <c r="AP72" s="77" t="inlineStr">
        <f aca="false">IF('Cover Sheet'!J75="","",'Cover Sheet'!J75)</f>
        <is>
          <t/>
        </is>
      </c>
      <c r="AQ72" s="77" t="inlineStr">
        <f aca="false">IF('Cover Sheet'!K75="","",'Cover Sheet'!K75)</f>
        <is>
          <t/>
        </is>
      </c>
      <c r="AR72" s="77" t="inlineStr">
        <f aca="false">IF('Cover Sheet'!L75="","",'Cover Sheet'!L75)</f>
        <is>
          <t/>
        </is>
      </c>
      <c r="AS72" s="77" t="inlineStr">
        <f aca="false">IF('Cover Sheet'!M75="","",'Cover Sheet'!M75)</f>
        <is>
          <t/>
        </is>
      </c>
      <c r="AT72" s="77" t="inlineStr">
        <f aca="false">IF('Cover Sheet'!N75="","",'Cover Sheet'!N75)</f>
        <is>
          <t/>
        </is>
      </c>
      <c r="AU72" s="77" t="inlineStr">
        <f aca="false">IF('Cover Sheet'!O75="","",'Cover Sheet'!O75)</f>
        <is>
          <t/>
        </is>
      </c>
      <c r="AV72" s="77" t="inlineStr">
        <f aca="false">IF('Cover Sheet'!P75="","",'Cover Sheet'!P75)</f>
        <is>
          <t/>
        </is>
      </c>
      <c r="AW72" s="77" t="inlineStr">
        <f aca="false">IF('Cover Sheet'!Q75="","",'Cover Sheet'!Q75)</f>
        <is>
          <t/>
        </is>
      </c>
      <c r="AX72" s="77" t="inlineStr">
        <f aca="false">IF('Cover Sheet'!R75="","",'Cover Sheet'!R75)</f>
        <is>
          <t/>
        </is>
      </c>
      <c r="AY72" s="77" t="inlineStr">
        <f aca="false">IF('Cover Sheet'!S75="","",'Cover Sheet'!S75)</f>
        <is>
          <t/>
        </is>
      </c>
      <c r="AZ72" s="79" t="inlineStr">
        <f aca="false">IF('Cover Sheet'!T75="","",'Cover Sheet'!T75)</f>
        <is>
          <t/>
        </is>
      </c>
      <c r="BA72" s="79" t="inlineStr">
        <f aca="false">IF('Cover Sheet'!U75="","",'Cover Sheet'!U75)</f>
        <is>
          <t/>
        </is>
      </c>
      <c r="BB72" s="79" t="inlineStr">
        <f aca="false">IF('Cover Sheet'!V75="","",'Cover Sheet'!V75)</f>
        <is>
          <t/>
        </is>
      </c>
      <c r="BC72" s="79" t="inlineStr">
        <f aca="false">IF('Cover Sheet'!W75="","",'Cover Sheet'!W75)</f>
        <is>
          <t/>
        </is>
      </c>
      <c r="BD72" s="79" t="inlineStr">
        <f aca="false">IF('Cover Sheet'!X75="","",'Cover Sheet'!X75)</f>
        <is>
          <t/>
        </is>
      </c>
      <c r="BE72" s="80" t="inlineStr">
        <f aca="false">'RC Mastery Check+Question type'!I75</f>
        <is>
          <t/>
        </is>
      </c>
      <c r="BF72" s="80" t="inlineStr">
        <f aca="false">'RC Mastery Check+Question type'!J75</f>
        <is>
          <t/>
        </is>
      </c>
      <c r="BG72" s="80" t="inlineStr">
        <f aca="false">'RC Mastery Check+Question type'!K75</f>
        <is>
          <t/>
        </is>
      </c>
      <c r="BH72" s="81" t="inlineStr">
        <f aca="false">IF('RC Mastery Check+Question type'!DR75="", "", 'RC Mastery Check+Question type'!DR75)</f>
        <is>
          <t/>
        </is>
      </c>
      <c r="BI72" s="81" t="inlineStr">
        <f aca="false">IF('RC Mastery Check+Question type'!EJ75="", "", 'RC Mastery Check+Question type'!EJ75)</f>
        <is>
          <t/>
        </is>
      </c>
      <c r="BJ72" s="81" t="inlineStr">
        <f aca="false">IF('RC Mastery Check+Question type'!EZ75="", "", 'RC Mastery Check+Question type'!EZ75)</f>
        <is>
          <t/>
        </is>
      </c>
      <c r="BK72" s="0" t="inlineStr">
        <f aca="false">'RF tracking'!C75</f>
        <is>
          <t/>
        </is>
      </c>
      <c r="BL72" s="0" t="inlineStr">
        <f aca="false">'RF tracking'!D75</f>
        <is>
          <t/>
        </is>
      </c>
      <c r="BM72" s="0" t="inlineStr">
        <f aca="false">'RF tracking'!X75</f>
        <is>
          <t/>
        </is>
      </c>
      <c r="BN72" s="0" t="inlineStr">
        <f aca="false">'RF tracking'!Y75</f>
        <is>
          <t/>
        </is>
      </c>
      <c r="BO72" s="82" t="inlineStr">
        <f aca="false">IF('RF tracking'!AQ75="", "", 'RF tracking'!AQ75)</f>
        <is>
          <t/>
        </is>
      </c>
      <c r="BP72" s="82" t="inlineStr">
        <f aca="false">'RC Mastery Check+Question type'!L75</f>
        <is>
          <t/>
        </is>
      </c>
      <c r="BQ72" s="82" t="inlineStr">
        <f aca="false">'RC Mastery Check+Question type'!M75</f>
        <is>
          <t/>
        </is>
      </c>
      <c r="BR72" s="82" t="inlineStr">
        <f aca="false">'RC Mastery Check+Question type'!N75</f>
        <is>
          <t/>
        </is>
      </c>
      <c r="BS72" s="82" t="inlineStr">
        <f aca="false">'RC Mastery Check+Question type'!O75</f>
        <is>
          <t/>
        </is>
      </c>
      <c r="BT72" s="82" t="inlineStr">
        <f aca="false">'RC Mastery Check+Question type'!P75</f>
        <is>
          <t/>
        </is>
      </c>
      <c r="BU72" s="82" t="inlineStr">
        <f aca="false">'RC Mastery Check+Question type'!Q75</f>
        <is>
          <t/>
        </is>
      </c>
      <c r="BV72" s="82" t="inlineStr">
        <f aca="false">'RC Mastery Check+Question type'!R75</f>
        <is>
          <t/>
        </is>
      </c>
      <c r="BW72" s="82" t="inlineStr">
        <f aca="false">'RC Mastery Check+Question type'!S75</f>
        <is>
          <t/>
        </is>
      </c>
      <c r="BX72" s="82" t="inlineStr">
        <f aca="false">'RC Mastery Check+Question type'!T75</f>
        <is>
          <t/>
        </is>
      </c>
      <c r="BY72" s="82" t="inlineStr">
        <f aca="false">'RC Mastery Check+Question type'!U75</f>
        <is>
          <t/>
        </is>
      </c>
      <c r="BZ72" s="82" t="inlineStr">
        <f aca="false">'RC Mastery Check+Question type'!V75</f>
        <is>
          <t/>
        </is>
      </c>
      <c r="CA72" s="82" t="inlineStr">
        <f aca="false">'RC Mastery Check+Question type'!W75</f>
        <is>
          <t/>
        </is>
      </c>
      <c r="CB72" s="82" t="inlineStr">
        <f aca="false">'RC Mastery Check+Question type'!X75</f>
        <is>
          <t/>
        </is>
      </c>
      <c r="CC72" s="83" t="str">
        <f aca="false">'RC Output Item+Section Type'!CC78</f>
        <v> </v>
      </c>
      <c r="CD72" s="83" t="str">
        <f aca="false">'RC Output Item+Section Type'!CD78</f>
        <v> </v>
      </c>
      <c r="CE72" s="83" t="str">
        <f aca="false">'RC Output Item+Section Type'!CE78</f>
        <v> </v>
      </c>
      <c r="CF72" s="83" t="str">
        <f aca="false">'RC Output Item+Section Type'!CF78</f>
        <v> </v>
      </c>
      <c r="CG72" s="83" t="str">
        <f aca="false">'RC Output Item+Section Type'!CG78</f>
        <v> </v>
      </c>
      <c r="CH72" s="83" t="str">
        <f aca="false">'RC Output Item+Section Type'!CH78</f>
        <v> </v>
      </c>
      <c r="CI72" s="83" t="str">
        <f aca="false">'RC Output Item+Section Type'!CI78</f>
        <v> </v>
      </c>
      <c r="CJ72" s="83" t="str">
        <f aca="false">'RC Output Item+Section Type'!CJ78</f>
        <v> </v>
      </c>
      <c r="CK72" s="83" t="str">
        <f aca="false">'RC Output Item+Section Type'!CK78</f>
        <v> </v>
      </c>
      <c r="CL72" s="83" t="str">
        <f aca="false">'RC Output Item+Section Type'!CL78</f>
        <v> </v>
      </c>
      <c r="CM72" s="83" t="str">
        <f aca="false">'RC Output Item+Section Type'!CM78</f>
        <v> </v>
      </c>
      <c r="CN72" s="83" t="str">
        <f aca="false">'RC Output Item+Section Type'!CN78</f>
        <v> </v>
      </c>
      <c r="CO72" s="0" t="inlineStr">
        <f aca="false">IF('S&amp;L'!B95="", "", 'S&amp;L'!B95)</f>
        <is>
          <t/>
        </is>
      </c>
      <c r="CP72" s="0" t="str">
        <f aca="false">IF('S&amp;L'!C95="", "", 'S&amp;L'!C95)</f>
        <v>Content is closely aligned to the topic. Main ideas are clearly discernible most of the times through the speech. Speaker's understanding is evident through clear organization and mostly lucid flow of ideas.</v>
      </c>
      <c r="CQ72" s="0" t="inlineStr">
        <f aca="false">IF('S&amp;L'!D95="", "", 'S&amp;L'!D95)</f>
        <is>
          <t/>
        </is>
      </c>
      <c r="CR72" s="0" t="str">
        <f aca="false">IF('S&amp;L'!E95="", "", 'S&amp;L'!E95)</f>
        <v>Speaks fluently using accurate grammar and pronunciation most of the times. Pronunciation of new words is mostly right.</v>
      </c>
      <c r="CS72" s="0" t="inlineStr">
        <f aca="false">IF('S&amp;L'!F95="", "", 'S&amp;L'!F95)</f>
        <is>
          <t/>
        </is>
      </c>
      <c r="CT72" s="0" t="inlineStr">
        <f aca="false">IF('S&amp;L'!H95="", "", 'S&amp;L'!H95)</f>
        <is>
          <t/>
        </is>
      </c>
      <c r="CU72" s="0" t="str">
        <f aca="false">IF('S&amp;L'!I95="", "", 'S&amp;L'!I95)</f>
        <v>Use clear voice and intonation appropriately to create effect for extended time through the speech. Maintains comfortable and confident poise for most of the duration while employing expressions and gestures effectively for the most part.</v>
      </c>
      <c r="CV72" s="0" t="inlineStr">
        <f aca="false">IF('S&amp;L'!J95="", "", 'S&amp;L'!J95)</f>
        <is>
          <t/>
        </is>
      </c>
      <c r="CW72" s="0" t="str">
        <f aca="false">IF('S&amp;L'!K95="", "", 'S&amp;L'!K95)</f>
        <v>Listens and engages with the speaker most of the times. Takes notes and/or asks questions to deepen understanding of spech. Responds to and recalls many points of the speech and provides own opinions.</v>
      </c>
      <c r="CX72" s="0" t="inlineStr">
        <f aca="false">IF('S&amp;L'!L95="", "", 'S&amp;L'!L95)</f>
        <is>
          <t/>
        </is>
      </c>
      <c r="CY72" s="0" t="inlineStr">
        <f aca="false">IF('S&amp;L'!N95="", "", 'S&amp;L'!N95)</f>
        <is>
          <t/>
        </is>
      </c>
      <c r="CZ72" s="0" t="inlineStr">
        <f aca="false">IF('S&amp;L'!O95="", "", 'S&amp;L'!O95)</f>
        <is>
          <t/>
        </is>
      </c>
      <c r="DA72" s="0" t="inlineStr">
        <f aca="false">IF('S&amp;L'!P95="", "", 'S&amp;L'!P95)</f>
        <is>
          <t/>
        </is>
      </c>
      <c r="DB72" s="0" t="inlineStr">
        <f aca="false">IF('S&amp;L'!Q95="", "", 'S&amp;L'!Q95)</f>
        <is>
          <t/>
        </is>
      </c>
      <c r="DC72" s="0" t="inlineStr">
        <f aca="false">IF('S&amp;L'!R95="", "", 'S&amp;L'!R95)</f>
        <is>
          <t/>
        </is>
      </c>
      <c r="DD72" s="82" t="inlineStr">
        <f aca="false">IF('Math Scores'!E79="","",'Math Scores'!E79)</f>
        <is>
          <t/>
        </is>
      </c>
      <c r="DE72" s="84" t="inlineStr">
        <f aca="false">IF('Cover Sheet'!V75="","",'Cover Sheet'!V75)</f>
        <is>
          <t/>
        </is>
      </c>
      <c r="DF72" s="84" t="inlineStr">
        <f aca="false">IF('Math Scores'!IE79="", "", 'Math Scores'!IE79)</f>
        <is>
          <t/>
        </is>
      </c>
      <c r="DG72" s="0" t="inlineStr">
        <f aca="false">IF('Math by question type'!C76="", "", 'Math by question type'!C76)</f>
        <is>
          <t/>
        </is>
      </c>
      <c r="DH72" s="84" t="inlineStr">
        <f aca="false">IF('Math by question type'!D76="", "", 'Math by question type'!D76)</f>
        <is>
          <t/>
        </is>
      </c>
      <c r="DI72" s="84" t="inlineStr">
        <f aca="false">IF('Math by question type'!E76="", "", 'Math by question type'!E76)</f>
        <is>
          <t/>
        </is>
      </c>
      <c r="DJ72" s="84" t="inlineStr">
        <f aca="false">IF('Math by question type'!F76="", "", 'Math by question type'!F76)</f>
        <is>
          <t/>
        </is>
      </c>
      <c r="DK72" s="84" t="inlineStr">
        <f aca="false">IF('Math by question type'!G76="", "", 'Math by question type'!G76)</f>
        <is>
          <t/>
        </is>
      </c>
      <c r="DL72" s="84" t="inlineStr">
        <f aca="false">IF('Math by question type'!H76="", "", 'Math by question type'!H76)</f>
        <is>
          <t/>
        </is>
      </c>
      <c r="DM72" s="84" t="inlineStr">
        <f aca="false">IF('Math by question type'!I76="", "", 'Math by question type'!I76)</f>
        <is>
          <t/>
        </is>
      </c>
      <c r="DN72" s="84" t="inlineStr">
        <f aca="false">IF('Math by question type'!J76="", "", 'Math by question type'!J76)</f>
        <is>
          <t/>
        </is>
      </c>
      <c r="DO72" s="84" t="inlineStr">
        <f aca="false">IF('Math by question type'!K76="", "", 'Math by question type'!K76)</f>
        <is>
          <t/>
        </is>
      </c>
      <c r="DP72" s="84" t="inlineStr">
        <f aca="false">IF('Math by question type'!L76="", "", 'Math by question type'!L76)</f>
        <is>
          <t/>
        </is>
      </c>
      <c r="DQ72" s="84" t="inlineStr">
        <f aca="false">IF('Math by question type'!M76="", "", 'Math by question type'!M76)</f>
        <is>
          <t/>
        </is>
      </c>
      <c r="DR72" s="84" t="inlineStr">
        <f aca="false">IF('Math by question type'!N76="", "", 'Math by question type'!N76)</f>
        <is>
          <t/>
        </is>
      </c>
      <c r="DS72" s="84" t="inlineStr">
        <f aca="false">IF('Math by question type'!O76="", "", 'Math by question type'!O76)</f>
        <is>
          <t/>
        </is>
      </c>
      <c r="DT72" s="84" t="inlineStr">
        <f aca="false">IF('Math by question type'!P76="", "", 'Math by question type'!P76)</f>
        <is>
          <t/>
        </is>
      </c>
      <c r="DU72" s="84" t="inlineStr">
        <f aca="false">IF('Math by question type'!Q76="", "", 'Math by question type'!Q76)</f>
        <is>
          <t/>
        </is>
      </c>
      <c r="DV72" s="84" t="inlineStr">
        <f aca="false">IF('Math by question type'!R76&lt;&gt;"",'Math by question type'!R76,'Math by question type'!U76)</f>
        <is>
          <t/>
        </is>
      </c>
      <c r="DW72" s="84" t="inlineStr">
        <f aca="false">IF('Math by question type'!S76&lt;&gt;"",'Math by question type'!S76,'Math by question type'!V76)</f>
        <is>
          <t/>
        </is>
      </c>
      <c r="DX72" s="84" t="inlineStr">
        <f aca="false">IF('Math by question type'!T76&lt;&gt;"",'Math by question type'!T76,'Math by question type'!W76)</f>
        <is>
          <t/>
        </is>
      </c>
      <c r="DY72" s="84" t="inlineStr">
        <f aca="false">IF('Math by question type'!X76&lt;&gt;"",'Math by question type'!X76,'Math by question type'!AA76)</f>
        <is>
          <t/>
        </is>
      </c>
      <c r="DZ72" s="84" t="inlineStr">
        <f aca="false">IF('Math by question type'!Y76&lt;&gt;"",'Math by question type'!Y76,'Math by question type'!AB76)</f>
        <is>
          <t/>
        </is>
      </c>
      <c r="EA72" s="84" t="inlineStr">
        <f aca="false">IF('Math by question type'!Z76&lt;&gt;"",'Math by question type'!Z76,'Math by question type'!AC76)</f>
        <is>
          <t/>
        </is>
      </c>
      <c r="EB72" s="84" t="inlineStr">
        <f aca="false">IF('Math Output by domain'!E76="", "", 'Math Output by domain'!E76)</f>
        <is>
          <t/>
        </is>
      </c>
      <c r="EC72" s="84" t="inlineStr">
        <f aca="false">IF('Math Output by domain'!F76="", "", 'Math Output by domain'!F76)</f>
        <is>
          <t/>
        </is>
      </c>
      <c r="ED72" s="84" t="inlineStr">
        <f aca="false">IF('Math Output by domain'!G76="", "", 'Math Output by domain'!G76)</f>
        <is>
          <t/>
        </is>
      </c>
      <c r="EE72" s="84" t="inlineStr">
        <f aca="false">IF('Math Output by domain'!H76="", "", 'Math Output by domain'!H76)</f>
        <is>
          <t/>
        </is>
      </c>
      <c r="EF72" s="84" t="inlineStr">
        <f aca="false">IF('Math Output by domain'!I76="", "", 'Math Output by domain'!I76)</f>
        <is>
          <t/>
        </is>
      </c>
      <c r="EG72" s="84" t="inlineStr">
        <f aca="false">IF('Math Output by domain'!J76="", "", 'Math Output by domain'!J76)</f>
        <is>
          <t/>
        </is>
      </c>
      <c r="EH72" s="84" t="inlineStr">
        <f aca="false">IF('Math Output by domain'!K76="", "", 'Math Output by domain'!K76)</f>
        <is>
          <t/>
        </is>
      </c>
      <c r="EI72" s="84" t="inlineStr">
        <f aca="false">IF('Math Output by domain'!L76="", "", 'Math Output by domain'!L76)</f>
        <is>
          <t/>
        </is>
      </c>
      <c r="EJ72" s="84" t="inlineStr">
        <f aca="false">IF('Math Output by domain'!M76="", "", 'Math Output by domain'!M76)</f>
        <is>
          <t/>
        </is>
      </c>
      <c r="EK72" s="84" t="inlineStr">
        <f aca="false">IF('Math Output by domain'!N76="", "", 'Math Output by domain'!N76)</f>
        <is>
          <t/>
        </is>
      </c>
      <c r="EL72" s="84" t="inlineStr">
        <f aca="false">IF('Math Output by domain'!O76="", "", 'Math Output by domain'!O76)</f>
        <is>
          <t/>
        </is>
      </c>
      <c r="EM72" s="84" t="inlineStr">
        <f aca="false">IF('Math Output by domain'!P76="", "", 'Math Output by domain'!P76)</f>
        <is>
          <t/>
        </is>
      </c>
      <c r="EN72" s="84" t="inlineStr">
        <f aca="false">IF('Math Output by domain'!Q76="", "", 'Math Output by domain'!Q76)</f>
        <is>
          <t/>
        </is>
      </c>
      <c r="EO72" s="84" t="inlineStr">
        <f aca="false">IF('Math Output by domain'!R76="", "", 'Math Output by domain'!R76)</f>
        <is>
          <t/>
        </is>
      </c>
      <c r="EP72" s="84" t="inlineStr">
        <f aca="false">IF('Math Output by domain'!S76="", "", 'Math Output by domain'!S76)</f>
        <is>
          <t/>
        </is>
      </c>
      <c r="EQ72" s="84" t="inlineStr">
        <f aca="false">IF('Math Output by domain'!T76="", "", 'Math Output by domain'!T76)</f>
        <is>
          <t/>
        </is>
      </c>
      <c r="ER72" s="84" t="inlineStr">
        <f aca="false">IF('Math Output by domain'!U76="", "", 'Math Output by domain'!U76)</f>
        <is>
          <t/>
        </is>
      </c>
      <c r="ES72" s="84" t="inlineStr">
        <f aca="false">IF('Math Output by domain'!V76="", "", 'Math Output by domain'!V76)</f>
        <is>
          <t/>
        </is>
      </c>
      <c r="ET72" s="84" t="inlineStr">
        <f aca="false">IF('Math Output by domain'!W76="", "", 'Math Output by domain'!W76)</f>
        <is>
          <t/>
        </is>
      </c>
      <c r="EU72" s="84" t="inlineStr">
        <f aca="false">IF('Math Output by domain'!X76="", "", 'Math Output by domain'!X76)</f>
        <is>
          <t/>
        </is>
      </c>
      <c r="EV72" s="84" t="inlineStr">
        <f aca="false">IF('Math Output by domain'!Y76="", "", 'Math Output by domain'!Y76)</f>
        <is>
          <t/>
        </is>
      </c>
      <c r="EW72" s="84" t="inlineStr">
        <f aca="false">IF('Math Output by domain'!Z76="", "", 'Math Output by domain'!Z76)</f>
        <is>
          <t/>
        </is>
      </c>
      <c r="EX72" s="84" t="inlineStr">
        <f aca="false">IF('Math Output by domain'!AA76="", "", 'Math Output by domain'!AA76)</f>
        <is>
          <t/>
        </is>
      </c>
      <c r="EY72" s="84" t="inlineStr">
        <f aca="false">IF('Math Output by domain'!AB76="", "", 'Math Output by domain'!AB76)</f>
        <is>
          <t/>
        </is>
      </c>
      <c r="EZ72" s="84" t="inlineStr">
        <f aca="false">IF('Math Output by domain'!AC76="", "", 'Math Output by domain'!AC76)</f>
        <is>
          <t/>
        </is>
      </c>
      <c r="FA72" s="84" t="inlineStr">
        <f aca="false">IF('Math Output by domain'!AD76&lt;&gt;"", 'Math Output by domain'!AD76, 'Math Output by domain'!AH76)</f>
        <is>
          <t/>
        </is>
      </c>
      <c r="FB72" s="84" t="inlineStr">
        <f aca="false">IF('Math Output by domain'!AE76&lt;&gt;"", 'Math Output by domain'!AE76, 'Math Output by domain'!AI76)</f>
        <is>
          <t/>
        </is>
      </c>
      <c r="FC72" s="84" t="inlineStr">
        <f aca="false">IF('Math Output by domain'!AF76&lt;&gt;"", 'Math Output by domain'!AF76, 'Math Output by domain'!AJ76)</f>
        <is>
          <t/>
        </is>
      </c>
      <c r="FD72" s="84" t="inlineStr">
        <f aca="false">IF('Math Output by domain'!AG76="", "", 'Math Output by domain'!AG76)</f>
        <is>
          <t/>
        </is>
      </c>
      <c r="FE72" s="84" t="inlineStr">
        <f aca="false">IF('Math Output by domain'!AK76="", "", 'Math Output by domain'!AK76)</f>
        <is>
          <t/>
        </is>
      </c>
      <c r="FF72" s="84" t="str">
        <f aca="false">IF('Math Output by domain'!AL76&lt;&gt;"",  'Math Output by domain'!AL76, 'Math Output by domain'!AQ76)</f>
        <v/>
      </c>
      <c r="FG72" s="84" t="inlineStr">
        <f aca="false">IF('Math Output by domain'!AM76="", "", 'Math Output by domain'!AM76)</f>
        <is>
          <t/>
        </is>
      </c>
      <c r="FH72" s="84" t="str">
        <f aca="false">IF('Math Output by domain'!AN76&lt;&gt;"",  'Math Output by domain'!AN76, 'Math Output by domain'!AP76)</f>
        <v/>
      </c>
      <c r="FI72" s="84" t="inlineStr">
        <f aca="false">IF('Math Output by domain'!AO76="", "", 'Math Output by domain'!AO76)</f>
        <is>
          <t/>
        </is>
      </c>
    </row>
    <row r="73" customFormat="false" ht="12.75" hidden="false" customHeight="false" outlineLevel="0" collapsed="false">
      <c r="A73" s="77" t="n">
        <f aca="false">'Cover Sheet'!A76</f>
        <v>72</v>
      </c>
      <c r="B73" s="77" t="inlineStr">
        <f aca="false">IF('Cover Sheet'!$AC$13="","",'Cover Sheet'!$AC$13)</f>
        <is>
          <t/>
        </is>
      </c>
      <c r="C73" s="77" t="str">
        <f aca="false">'Cover Sheet'!$AC$1</f>
        <v>Vivek Madinur</v>
      </c>
      <c r="D73" s="77" t="n">
        <f aca="false">'Cover Sheet'!$AE$1</f>
        <v>0</v>
      </c>
      <c r="E73" s="77" t="n">
        <f aca="false">'Cover Sheet'!$AG$1</f>
        <v>0</v>
      </c>
      <c r="F73" s="77" t="n">
        <f aca="false">'Cover Sheet'!$AI$1</f>
        <v>0</v>
      </c>
      <c r="G73" s="77" t="n">
        <f aca="false">'Cover Sheet'!$AK$1</f>
        <v>0</v>
      </c>
      <c r="H73" s="77" t="n">
        <f aca="false">'Cover Sheet'!$AC$3</f>
        <v>0</v>
      </c>
      <c r="I73" s="77" t="n">
        <f aca="false">'Cover Sheet'!$AE$3</f>
        <v>0</v>
      </c>
      <c r="J73" s="77" t="n">
        <f aca="false">'Cover Sheet'!$AG$3</f>
        <v>0</v>
      </c>
      <c r="K73" s="77" t="n">
        <f aca="false">'Cover Sheet'!$AI$3</f>
        <v>0</v>
      </c>
      <c r="L73" s="77" t="n">
        <f aca="false">'Cover Sheet'!$AK$3</f>
        <v>0</v>
      </c>
      <c r="M73" s="77" t="n">
        <f aca="false">'Cover Sheet'!$AC$2</f>
        <v>2014</v>
      </c>
      <c r="N73" s="77" t="n">
        <f aca="false">'Cover Sheet'!$AE$2</f>
        <v>0</v>
      </c>
      <c r="O73" s="77" t="n">
        <f aca="false">'Cover Sheet'!$AG$2</f>
        <v>0</v>
      </c>
      <c r="P73" s="77" t="n">
        <f aca="false">'Cover Sheet'!$AI$2</f>
        <v>0</v>
      </c>
      <c r="Q73" s="77" t="n">
        <f aca="false">'Cover Sheet'!$AK$2</f>
        <v>0</v>
      </c>
      <c r="R73" s="77" t="str">
        <f aca="false">'Cover Sheet'!$AC$5</f>
        <v>Spandana</v>
      </c>
      <c r="S73" s="77" t="str">
        <f aca="false">'Cover Sheet'!$AC$6</f>
        <v>3rd</v>
      </c>
      <c r="T73" s="77" t="str">
        <f aca="false">'Cover Sheet'!$AC$7</f>
        <v>2nd YOI</v>
      </c>
      <c r="U73" s="77" t="str">
        <f aca="false">'Cover Sheet'!$AC$8</f>
        <v>Government School - No Fees</v>
      </c>
      <c r="V73" s="77" t="n">
        <f aca="false">'Cover Sheet'!$AC$9</f>
        <v>0</v>
      </c>
      <c r="W73" s="77" t="inlineStr">
        <f aca="false">IF('Cover Sheet'!$AC$10="","",'Cover Sheet'!$AC$10)</f>
        <is>
          <t/>
        </is>
      </c>
      <c r="X73" s="78" t="inlineStr">
        <f aca="false">IF('Cover Sheet'!$Y76="","",'Cover Sheet'!$Y76)</f>
        <is>
          <t/>
        </is>
      </c>
      <c r="Y73" s="78" t="inlineStr">
        <f aca="false">IF('Cover Sheet'!$Z76="","",'Cover Sheet'!$Z76)</f>
        <is>
          <t/>
        </is>
      </c>
      <c r="Z73" s="77" t="n">
        <f aca="false">'Cover Sheet'!$AC$11</f>
        <v>0</v>
      </c>
      <c r="AA73" s="77" t="str">
        <f aca="false">IF('Cover Sheet'!$AC$12="", "", 'Cover Sheet'!$AC$12)</f>
        <v>Hyderabad</v>
      </c>
      <c r="AB73" s="77" t="inlineStr">
        <f aca="false">IF('Cover Sheet'!$AC$14="","",'Cover Sheet'!$AC$14)</f>
        <is>
          <t/>
        </is>
      </c>
      <c r="AC73" s="77" t="inlineStr">
        <f aca="false">IF('Cover Sheet'!$AC$15="","",'Cover Sheet'!$AC$15)</f>
        <is>
          <t/>
        </is>
      </c>
      <c r="AD73" s="77" t="inlineStr">
        <f aca="false">IF('Cover Sheet'!$AC$17="","",'Cover Sheet'!$AC$17)</f>
        <is>
          <t/>
        </is>
      </c>
      <c r="AE73" s="77" t="str">
        <f aca="false">IF('Cover Sheet'!$AC$4="","",'Cover Sheet'!$AC$4)</f>
        <v>vivek.madinur2014@teachforindia.org</v>
      </c>
      <c r="AF73" s="77" t="inlineStr">
        <f aca="false">IF('Cover Sheet'!$AC$20="","",'Cover Sheet'!$AC$20)</f>
        <is>
          <t/>
        </is>
      </c>
      <c r="AG73" s="77" t="str">
        <f aca="false">IF('Cover Sheet'!$AC$19="","",'Cover Sheet'!$AC$19)</f>
        <v>karthik.rapaka@teachforindia.org</v>
      </c>
      <c r="AH73" s="77" t="inlineStr">
        <f aca="false">IF('Cover Sheet'!B76="", "", 'English Scores- Leveled papers'!B78)</f>
        <is>
          <t/>
        </is>
      </c>
      <c r="AI73" s="77" t="inlineStr">
        <f aca="false">IF('Cover Sheet'!$B76="","",'Cover Sheet'!C76)</f>
        <is>
          <t/>
        </is>
      </c>
      <c r="AJ73" s="77" t="inlineStr">
        <f aca="false">IF('Cover Sheet'!$D76="","",'Cover Sheet'!D76)</f>
        <is>
          <t/>
        </is>
      </c>
      <c r="AK73" s="77" t="inlineStr">
        <f aca="false">IF('Cover Sheet'!E76="","",'Cover Sheet'!E76)</f>
        <is>
          <t/>
        </is>
      </c>
      <c r="AL73" s="77" t="inlineStr">
        <f aca="false">IF('Cover Sheet'!F76="","",'Cover Sheet'!F76)</f>
        <is>
          <t/>
        </is>
      </c>
      <c r="AM73" s="77" t="inlineStr">
        <f aca="false">IF('Cover Sheet'!G76="","",'Cover Sheet'!G76)</f>
        <is>
          <t/>
        </is>
      </c>
      <c r="AN73" s="77" t="inlineStr">
        <f aca="false">IF('Cover Sheet'!H76="","",'Cover Sheet'!H76)</f>
        <is>
          <t/>
        </is>
      </c>
      <c r="AO73" s="77" t="inlineStr">
        <f aca="false">IF('Cover Sheet'!I76="","",'Cover Sheet'!I76)</f>
        <is>
          <t/>
        </is>
      </c>
      <c r="AP73" s="77" t="inlineStr">
        <f aca="false">IF('Cover Sheet'!J76="","",'Cover Sheet'!J76)</f>
        <is>
          <t/>
        </is>
      </c>
      <c r="AQ73" s="77" t="inlineStr">
        <f aca="false">IF('Cover Sheet'!K76="","",'Cover Sheet'!K76)</f>
        <is>
          <t/>
        </is>
      </c>
      <c r="AR73" s="77" t="inlineStr">
        <f aca="false">IF('Cover Sheet'!L76="","",'Cover Sheet'!L76)</f>
        <is>
          <t/>
        </is>
      </c>
      <c r="AS73" s="77" t="inlineStr">
        <f aca="false">IF('Cover Sheet'!M76="","",'Cover Sheet'!M76)</f>
        <is>
          <t/>
        </is>
      </c>
      <c r="AT73" s="77" t="inlineStr">
        <f aca="false">IF('Cover Sheet'!N76="","",'Cover Sheet'!N76)</f>
        <is>
          <t/>
        </is>
      </c>
      <c r="AU73" s="77" t="inlineStr">
        <f aca="false">IF('Cover Sheet'!O76="","",'Cover Sheet'!O76)</f>
        <is>
          <t/>
        </is>
      </c>
      <c r="AV73" s="77" t="inlineStr">
        <f aca="false">IF('Cover Sheet'!P76="","",'Cover Sheet'!P76)</f>
        <is>
          <t/>
        </is>
      </c>
      <c r="AW73" s="77" t="inlineStr">
        <f aca="false">IF('Cover Sheet'!Q76="","",'Cover Sheet'!Q76)</f>
        <is>
          <t/>
        </is>
      </c>
      <c r="AX73" s="77" t="inlineStr">
        <f aca="false">IF('Cover Sheet'!R76="","",'Cover Sheet'!R76)</f>
        <is>
          <t/>
        </is>
      </c>
      <c r="AY73" s="77" t="inlineStr">
        <f aca="false">IF('Cover Sheet'!S76="","",'Cover Sheet'!S76)</f>
        <is>
          <t/>
        </is>
      </c>
      <c r="AZ73" s="79" t="inlineStr">
        <f aca="false">IF('Cover Sheet'!T76="","",'Cover Sheet'!T76)</f>
        <is>
          <t/>
        </is>
      </c>
      <c r="BA73" s="79" t="inlineStr">
        <f aca="false">IF('Cover Sheet'!U76="","",'Cover Sheet'!U76)</f>
        <is>
          <t/>
        </is>
      </c>
      <c r="BB73" s="79" t="inlineStr">
        <f aca="false">IF('Cover Sheet'!V76="","",'Cover Sheet'!V76)</f>
        <is>
          <t/>
        </is>
      </c>
      <c r="BC73" s="79" t="inlineStr">
        <f aca="false">IF('Cover Sheet'!W76="","",'Cover Sheet'!W76)</f>
        <is>
          <t/>
        </is>
      </c>
      <c r="BD73" s="79" t="inlineStr">
        <f aca="false">IF('Cover Sheet'!X76="","",'Cover Sheet'!X76)</f>
        <is>
          <t/>
        </is>
      </c>
      <c r="BE73" s="80" t="inlineStr">
        <f aca="false">'RC Mastery Check+Question type'!I76</f>
        <is>
          <t/>
        </is>
      </c>
      <c r="BF73" s="80" t="inlineStr">
        <f aca="false">'RC Mastery Check+Question type'!J76</f>
        <is>
          <t/>
        </is>
      </c>
      <c r="BG73" s="80" t="inlineStr">
        <f aca="false">'RC Mastery Check+Question type'!K76</f>
        <is>
          <t/>
        </is>
      </c>
      <c r="BH73" s="81" t="inlineStr">
        <f aca="false">IF('RC Mastery Check+Question type'!DR76="", "", 'RC Mastery Check+Question type'!DR76)</f>
        <is>
          <t/>
        </is>
      </c>
      <c r="BI73" s="81" t="inlineStr">
        <f aca="false">IF('RC Mastery Check+Question type'!EJ76="", "", 'RC Mastery Check+Question type'!EJ76)</f>
        <is>
          <t/>
        </is>
      </c>
      <c r="BJ73" s="81" t="inlineStr">
        <f aca="false">IF('RC Mastery Check+Question type'!EZ76="", "", 'RC Mastery Check+Question type'!EZ76)</f>
        <is>
          <t/>
        </is>
      </c>
      <c r="BK73" s="0" t="inlineStr">
        <f aca="false">'RF tracking'!C76</f>
        <is>
          <t/>
        </is>
      </c>
      <c r="BL73" s="0" t="inlineStr">
        <f aca="false">'RF tracking'!D76</f>
        <is>
          <t/>
        </is>
      </c>
      <c r="BM73" s="0" t="inlineStr">
        <f aca="false">'RF tracking'!X76</f>
        <is>
          <t/>
        </is>
      </c>
      <c r="BN73" s="0" t="inlineStr">
        <f aca="false">'RF tracking'!Y76</f>
        <is>
          <t/>
        </is>
      </c>
      <c r="BO73" s="82" t="inlineStr">
        <f aca="false">IF('RF tracking'!AQ76="", "", 'RF tracking'!AQ76)</f>
        <is>
          <t/>
        </is>
      </c>
      <c r="BP73" s="82" t="inlineStr">
        <f aca="false">'RC Mastery Check+Question type'!L76</f>
        <is>
          <t/>
        </is>
      </c>
      <c r="BQ73" s="82" t="inlineStr">
        <f aca="false">'RC Mastery Check+Question type'!M76</f>
        <is>
          <t/>
        </is>
      </c>
      <c r="BR73" s="82" t="inlineStr">
        <f aca="false">'RC Mastery Check+Question type'!N76</f>
        <is>
          <t/>
        </is>
      </c>
      <c r="BS73" s="82" t="inlineStr">
        <f aca="false">'RC Mastery Check+Question type'!O76</f>
        <is>
          <t/>
        </is>
      </c>
      <c r="BT73" s="82" t="inlineStr">
        <f aca="false">'RC Mastery Check+Question type'!P76</f>
        <is>
          <t/>
        </is>
      </c>
      <c r="BU73" s="82" t="inlineStr">
        <f aca="false">'RC Mastery Check+Question type'!Q76</f>
        <is>
          <t/>
        </is>
      </c>
      <c r="BV73" s="82" t="inlineStr">
        <f aca="false">'RC Mastery Check+Question type'!R76</f>
        <is>
          <t/>
        </is>
      </c>
      <c r="BW73" s="82" t="inlineStr">
        <f aca="false">'RC Mastery Check+Question type'!S76</f>
        <is>
          <t/>
        </is>
      </c>
      <c r="BX73" s="82" t="inlineStr">
        <f aca="false">'RC Mastery Check+Question type'!T76</f>
        <is>
          <t/>
        </is>
      </c>
      <c r="BY73" s="82" t="inlineStr">
        <f aca="false">'RC Mastery Check+Question type'!U76</f>
        <is>
          <t/>
        </is>
      </c>
      <c r="BZ73" s="82" t="inlineStr">
        <f aca="false">'RC Mastery Check+Question type'!V76</f>
        <is>
          <t/>
        </is>
      </c>
      <c r="CA73" s="82" t="inlineStr">
        <f aca="false">'RC Mastery Check+Question type'!W76</f>
        <is>
          <t/>
        </is>
      </c>
      <c r="CB73" s="82" t="inlineStr">
        <f aca="false">'RC Mastery Check+Question type'!X76</f>
        <is>
          <t/>
        </is>
      </c>
      <c r="CC73" s="83" t="str">
        <f aca="false">'RC Output Item+Section Type'!CC79</f>
        <v> </v>
      </c>
      <c r="CD73" s="83" t="str">
        <f aca="false">'RC Output Item+Section Type'!CD79</f>
        <v> </v>
      </c>
      <c r="CE73" s="83" t="str">
        <f aca="false">'RC Output Item+Section Type'!CE79</f>
        <v> </v>
      </c>
      <c r="CF73" s="83" t="str">
        <f aca="false">'RC Output Item+Section Type'!CF79</f>
        <v> </v>
      </c>
      <c r="CG73" s="83" t="str">
        <f aca="false">'RC Output Item+Section Type'!CG79</f>
        <v> </v>
      </c>
      <c r="CH73" s="83" t="str">
        <f aca="false">'RC Output Item+Section Type'!CH79</f>
        <v> </v>
      </c>
      <c r="CI73" s="83" t="str">
        <f aca="false">'RC Output Item+Section Type'!CI79</f>
        <v> </v>
      </c>
      <c r="CJ73" s="83" t="str">
        <f aca="false">'RC Output Item+Section Type'!CJ79</f>
        <v> </v>
      </c>
      <c r="CK73" s="83" t="str">
        <f aca="false">'RC Output Item+Section Type'!CK79</f>
        <v> </v>
      </c>
      <c r="CL73" s="83" t="str">
        <f aca="false">'RC Output Item+Section Type'!CL79</f>
        <v> </v>
      </c>
      <c r="CM73" s="83" t="str">
        <f aca="false">'RC Output Item+Section Type'!CM79</f>
        <v> </v>
      </c>
      <c r="CN73" s="83" t="str">
        <f aca="false">'RC Output Item+Section Type'!CN79</f>
        <v> </v>
      </c>
      <c r="CO73" s="0" t="inlineStr">
        <f aca="false">IF('S&amp;L'!B96="", "", 'S&amp;L'!B96)</f>
        <is>
          <t/>
        </is>
      </c>
      <c r="CP73" s="0" t="str">
        <f aca="false">IF('S&amp;L'!C96="", "", 'S&amp;L'!C96)</f>
        <v>Content is closely aligned to the topic. Main ideas are strongly portrayed and relayed throughout the speech. Speaker's understanding is evident through clear organization and lucid flow of different ideas and details makes for deeper understanding for the audience.</v>
      </c>
      <c r="CQ73" s="0" t="inlineStr">
        <f aca="false">IF('S&amp;L'!D96="", "", 'S&amp;L'!D96)</f>
        <is>
          <t/>
        </is>
      </c>
      <c r="CR73" s="0" t="str">
        <f aca="false">IF('S&amp;L'!E96="", "", 'S&amp;L'!E96)</f>
        <v>Speech is fluent with right usage of all grammar rules. Pronunciation of known and unknown words is correct and blends fluidly with speech.</v>
      </c>
      <c r="CS73" s="0" t="inlineStr">
        <f aca="false">IF('S&amp;L'!F96="", "", 'S&amp;L'!F96)</f>
        <is>
          <t/>
        </is>
      </c>
      <c r="CT73" s="0" t="inlineStr">
        <f aca="false">IF('S&amp;L'!H96="", "", 'S&amp;L'!H96)</f>
        <is>
          <t/>
        </is>
      </c>
      <c r="CU73" s="0" t="str">
        <f aca="false">IF('S&amp;L'!I96="", "", 'S&amp;L'!I96)</f>
        <v>Always speaks in a clear voice with appropriate intonation to create effect through the speech. Maintains confident and compelling poise through the speech while employing expressions and gestures sucessfully throughout.</v>
      </c>
      <c r="CV73" s="0" t="inlineStr">
        <f aca="false">IF('S&amp;L'!J96="", "", 'S&amp;L'!J96)</f>
        <is>
          <t/>
        </is>
      </c>
      <c r="CW73" s="0" t="str">
        <f aca="false">IF('S&amp;L'!K96="", "", 'S&amp;L'!K96)</f>
        <v>Completely engaged with the speaker by taking notes, asking relevant questions or comments. Can effectively summarize the speech and also provide responses with own views.</v>
      </c>
      <c r="CX73" s="0" t="inlineStr">
        <f aca="false">IF('S&amp;L'!L96="", "", 'S&amp;L'!L96)</f>
        <is>
          <t/>
        </is>
      </c>
      <c r="CY73" s="0" t="inlineStr">
        <f aca="false">IF('S&amp;L'!N96="", "", 'S&amp;L'!N96)</f>
        <is>
          <t/>
        </is>
      </c>
      <c r="CZ73" s="0" t="inlineStr">
        <f aca="false">IF('S&amp;L'!O96="", "", 'S&amp;L'!O96)</f>
        <is>
          <t/>
        </is>
      </c>
      <c r="DA73" s="0" t="inlineStr">
        <f aca="false">IF('S&amp;L'!P96="", "", 'S&amp;L'!P96)</f>
        <is>
          <t/>
        </is>
      </c>
      <c r="DB73" s="0" t="inlineStr">
        <f aca="false">IF('S&amp;L'!Q96="", "", 'S&amp;L'!Q96)</f>
        <is>
          <t/>
        </is>
      </c>
      <c r="DC73" s="0" t="inlineStr">
        <f aca="false">IF('S&amp;L'!R96="", "", 'S&amp;L'!R96)</f>
        <is>
          <t/>
        </is>
      </c>
      <c r="DD73" s="82" t="inlineStr">
        <f aca="false">IF('Math Scores'!E80="","",'Math Scores'!E80)</f>
        <is>
          <t/>
        </is>
      </c>
      <c r="DE73" s="84" t="inlineStr">
        <f aca="false">IF('Cover Sheet'!V76="","",'Cover Sheet'!V76)</f>
        <is>
          <t/>
        </is>
      </c>
      <c r="DF73" s="84" t="inlineStr">
        <f aca="false">IF('Math Scores'!IE80="", "", 'Math Scores'!IE80)</f>
        <is>
          <t/>
        </is>
      </c>
      <c r="DG73" s="0" t="inlineStr">
        <f aca="false">IF('Math by question type'!C77="", "", 'Math by question type'!C77)</f>
        <is>
          <t/>
        </is>
      </c>
      <c r="DH73" s="84" t="inlineStr">
        <f aca="false">IF('Math by question type'!D77="", "", 'Math by question type'!D77)</f>
        <is>
          <t/>
        </is>
      </c>
      <c r="DI73" s="84" t="inlineStr">
        <f aca="false">IF('Math by question type'!E77="", "", 'Math by question type'!E77)</f>
        <is>
          <t/>
        </is>
      </c>
      <c r="DJ73" s="84" t="inlineStr">
        <f aca="false">IF('Math by question type'!F77="", "", 'Math by question type'!F77)</f>
        <is>
          <t/>
        </is>
      </c>
      <c r="DK73" s="84" t="inlineStr">
        <f aca="false">IF('Math by question type'!G77="", "", 'Math by question type'!G77)</f>
        <is>
          <t/>
        </is>
      </c>
      <c r="DL73" s="84" t="inlineStr">
        <f aca="false">IF('Math by question type'!H77="", "", 'Math by question type'!H77)</f>
        <is>
          <t/>
        </is>
      </c>
      <c r="DM73" s="84" t="inlineStr">
        <f aca="false">IF('Math by question type'!I77="", "", 'Math by question type'!I77)</f>
        <is>
          <t/>
        </is>
      </c>
      <c r="DN73" s="84" t="inlineStr">
        <f aca="false">IF('Math by question type'!J77="", "", 'Math by question type'!J77)</f>
        <is>
          <t/>
        </is>
      </c>
      <c r="DO73" s="84" t="inlineStr">
        <f aca="false">IF('Math by question type'!K77="", "", 'Math by question type'!K77)</f>
        <is>
          <t/>
        </is>
      </c>
      <c r="DP73" s="84" t="inlineStr">
        <f aca="false">IF('Math by question type'!L77="", "", 'Math by question type'!L77)</f>
        <is>
          <t/>
        </is>
      </c>
      <c r="DQ73" s="84" t="inlineStr">
        <f aca="false">IF('Math by question type'!M77="", "", 'Math by question type'!M77)</f>
        <is>
          <t/>
        </is>
      </c>
      <c r="DR73" s="84" t="inlineStr">
        <f aca="false">IF('Math by question type'!N77="", "", 'Math by question type'!N77)</f>
        <is>
          <t/>
        </is>
      </c>
      <c r="DS73" s="84" t="inlineStr">
        <f aca="false">IF('Math by question type'!O77="", "", 'Math by question type'!O77)</f>
        <is>
          <t/>
        </is>
      </c>
      <c r="DT73" s="84" t="inlineStr">
        <f aca="false">IF('Math by question type'!P77="", "", 'Math by question type'!P77)</f>
        <is>
          <t/>
        </is>
      </c>
      <c r="DU73" s="84" t="inlineStr">
        <f aca="false">IF('Math by question type'!Q77="", "", 'Math by question type'!Q77)</f>
        <is>
          <t/>
        </is>
      </c>
      <c r="DV73" s="84" t="inlineStr">
        <f aca="false">IF('Math by question type'!R77&lt;&gt;"",'Math by question type'!R77,'Math by question type'!U77)</f>
        <is>
          <t/>
        </is>
      </c>
      <c r="DW73" s="84" t="inlineStr">
        <f aca="false">IF('Math by question type'!S77&lt;&gt;"",'Math by question type'!S77,'Math by question type'!V77)</f>
        <is>
          <t/>
        </is>
      </c>
      <c r="DX73" s="84" t="inlineStr">
        <f aca="false">IF('Math by question type'!T77&lt;&gt;"",'Math by question type'!T77,'Math by question type'!W77)</f>
        <is>
          <t/>
        </is>
      </c>
      <c r="DY73" s="84" t="inlineStr">
        <f aca="false">IF('Math by question type'!X77&lt;&gt;"",'Math by question type'!X77,'Math by question type'!AA77)</f>
        <is>
          <t/>
        </is>
      </c>
      <c r="DZ73" s="84" t="inlineStr">
        <f aca="false">IF('Math by question type'!Y77&lt;&gt;"",'Math by question type'!Y77,'Math by question type'!AB77)</f>
        <is>
          <t/>
        </is>
      </c>
      <c r="EA73" s="84" t="inlineStr">
        <f aca="false">IF('Math by question type'!Z77&lt;&gt;"",'Math by question type'!Z77,'Math by question type'!AC77)</f>
        <is>
          <t/>
        </is>
      </c>
      <c r="EB73" s="84" t="inlineStr">
        <f aca="false">IF('Math Output by domain'!E77="", "", 'Math Output by domain'!E77)</f>
        <is>
          <t/>
        </is>
      </c>
      <c r="EC73" s="84" t="inlineStr">
        <f aca="false">IF('Math Output by domain'!F77="", "", 'Math Output by domain'!F77)</f>
        <is>
          <t/>
        </is>
      </c>
      <c r="ED73" s="84" t="inlineStr">
        <f aca="false">IF('Math Output by domain'!G77="", "", 'Math Output by domain'!G77)</f>
        <is>
          <t/>
        </is>
      </c>
      <c r="EE73" s="84" t="inlineStr">
        <f aca="false">IF('Math Output by domain'!H77="", "", 'Math Output by domain'!H77)</f>
        <is>
          <t/>
        </is>
      </c>
      <c r="EF73" s="84" t="inlineStr">
        <f aca="false">IF('Math Output by domain'!I77="", "", 'Math Output by domain'!I77)</f>
        <is>
          <t/>
        </is>
      </c>
      <c r="EG73" s="84" t="inlineStr">
        <f aca="false">IF('Math Output by domain'!J77="", "", 'Math Output by domain'!J77)</f>
        <is>
          <t/>
        </is>
      </c>
      <c r="EH73" s="84" t="inlineStr">
        <f aca="false">IF('Math Output by domain'!K77="", "", 'Math Output by domain'!K77)</f>
        <is>
          <t/>
        </is>
      </c>
      <c r="EI73" s="84" t="inlineStr">
        <f aca="false">IF('Math Output by domain'!L77="", "", 'Math Output by domain'!L77)</f>
        <is>
          <t/>
        </is>
      </c>
      <c r="EJ73" s="84" t="inlineStr">
        <f aca="false">IF('Math Output by domain'!M77="", "", 'Math Output by domain'!M77)</f>
        <is>
          <t/>
        </is>
      </c>
      <c r="EK73" s="84" t="inlineStr">
        <f aca="false">IF('Math Output by domain'!N77="", "", 'Math Output by domain'!N77)</f>
        <is>
          <t/>
        </is>
      </c>
      <c r="EL73" s="84" t="inlineStr">
        <f aca="false">IF('Math Output by domain'!O77="", "", 'Math Output by domain'!O77)</f>
        <is>
          <t/>
        </is>
      </c>
      <c r="EM73" s="84" t="inlineStr">
        <f aca="false">IF('Math Output by domain'!P77="", "", 'Math Output by domain'!P77)</f>
        <is>
          <t/>
        </is>
      </c>
      <c r="EN73" s="84" t="inlineStr">
        <f aca="false">IF('Math Output by domain'!Q77="", "", 'Math Output by domain'!Q77)</f>
        <is>
          <t/>
        </is>
      </c>
      <c r="EO73" s="84" t="inlineStr">
        <f aca="false">IF('Math Output by domain'!R77="", "", 'Math Output by domain'!R77)</f>
        <is>
          <t/>
        </is>
      </c>
      <c r="EP73" s="84" t="inlineStr">
        <f aca="false">IF('Math Output by domain'!S77="", "", 'Math Output by domain'!S77)</f>
        <is>
          <t/>
        </is>
      </c>
      <c r="EQ73" s="84" t="inlineStr">
        <f aca="false">IF('Math Output by domain'!T77="", "", 'Math Output by domain'!T77)</f>
        <is>
          <t/>
        </is>
      </c>
      <c r="ER73" s="84" t="inlineStr">
        <f aca="false">IF('Math Output by domain'!U77="", "", 'Math Output by domain'!U77)</f>
        <is>
          <t/>
        </is>
      </c>
      <c r="ES73" s="84" t="inlineStr">
        <f aca="false">IF('Math Output by domain'!V77="", "", 'Math Output by domain'!V77)</f>
        <is>
          <t/>
        </is>
      </c>
      <c r="ET73" s="84" t="inlineStr">
        <f aca="false">IF('Math Output by domain'!W77="", "", 'Math Output by domain'!W77)</f>
        <is>
          <t/>
        </is>
      </c>
      <c r="EU73" s="84" t="inlineStr">
        <f aca="false">IF('Math Output by domain'!X77="", "", 'Math Output by domain'!X77)</f>
        <is>
          <t/>
        </is>
      </c>
      <c r="EV73" s="84" t="inlineStr">
        <f aca="false">IF('Math Output by domain'!Y77="", "", 'Math Output by domain'!Y77)</f>
        <is>
          <t/>
        </is>
      </c>
      <c r="EW73" s="84" t="inlineStr">
        <f aca="false">IF('Math Output by domain'!Z77="", "", 'Math Output by domain'!Z77)</f>
        <is>
          <t/>
        </is>
      </c>
      <c r="EX73" s="84" t="inlineStr">
        <f aca="false">IF('Math Output by domain'!AA77="", "", 'Math Output by domain'!AA77)</f>
        <is>
          <t/>
        </is>
      </c>
      <c r="EY73" s="84" t="inlineStr">
        <f aca="false">IF('Math Output by domain'!AB77="", "", 'Math Output by domain'!AB77)</f>
        <is>
          <t/>
        </is>
      </c>
      <c r="EZ73" s="84" t="inlineStr">
        <f aca="false">IF('Math Output by domain'!AC77="", "", 'Math Output by domain'!AC77)</f>
        <is>
          <t/>
        </is>
      </c>
      <c r="FA73" s="84" t="inlineStr">
        <f aca="false">IF('Math Output by domain'!AD77&lt;&gt;"", 'Math Output by domain'!AD77, 'Math Output by domain'!AH77)</f>
        <is>
          <t/>
        </is>
      </c>
      <c r="FB73" s="84" t="inlineStr">
        <f aca="false">IF('Math Output by domain'!AE77&lt;&gt;"", 'Math Output by domain'!AE77, 'Math Output by domain'!AI77)</f>
        <is>
          <t/>
        </is>
      </c>
      <c r="FC73" s="84" t="inlineStr">
        <f aca="false">IF('Math Output by domain'!AF77&lt;&gt;"", 'Math Output by domain'!AF77, 'Math Output by domain'!AJ77)</f>
        <is>
          <t/>
        </is>
      </c>
      <c r="FD73" s="84" t="inlineStr">
        <f aca="false">IF('Math Output by domain'!AG77="", "", 'Math Output by domain'!AG77)</f>
        <is>
          <t/>
        </is>
      </c>
      <c r="FE73" s="84" t="inlineStr">
        <f aca="false">IF('Math Output by domain'!AK77="", "", 'Math Output by domain'!AK77)</f>
        <is>
          <t/>
        </is>
      </c>
      <c r="FF73" s="84" t="str">
        <f aca="false">IF('Math Output by domain'!AL77&lt;&gt;"",  'Math Output by domain'!AL77, 'Math Output by domain'!AQ77)</f>
        <v/>
      </c>
      <c r="FG73" s="84" t="inlineStr">
        <f aca="false">IF('Math Output by domain'!AM77="", "", 'Math Output by domain'!AM77)</f>
        <is>
          <t/>
        </is>
      </c>
      <c r="FH73" s="84" t="str">
        <f aca="false">IF('Math Output by domain'!AN77&lt;&gt;"",  'Math Output by domain'!AN77, 'Math Output by domain'!AP77)</f>
        <v/>
      </c>
      <c r="FI73" s="84" t="inlineStr">
        <f aca="false">IF('Math Output by domain'!AO77="", "", 'Math Output by domain'!AO77)</f>
        <is>
          <t/>
        </is>
      </c>
    </row>
    <row r="74" customFormat="false" ht="12.75" hidden="false" customHeight="false" outlineLevel="0" collapsed="false">
      <c r="A74" s="77" t="n">
        <f aca="false">'Cover Sheet'!A77</f>
        <v>73</v>
      </c>
      <c r="B74" s="77" t="inlineStr">
        <f aca="false">IF('Cover Sheet'!$AC$13="","",'Cover Sheet'!$AC$13)</f>
        <is>
          <t/>
        </is>
      </c>
      <c r="C74" s="77" t="str">
        <f aca="false">'Cover Sheet'!$AC$1</f>
        <v>Vivek Madinur</v>
      </c>
      <c r="D74" s="77" t="n">
        <f aca="false">'Cover Sheet'!$AE$1</f>
        <v>0</v>
      </c>
      <c r="E74" s="77" t="n">
        <f aca="false">'Cover Sheet'!$AG$1</f>
        <v>0</v>
      </c>
      <c r="F74" s="77" t="n">
        <f aca="false">'Cover Sheet'!$AI$1</f>
        <v>0</v>
      </c>
      <c r="G74" s="77" t="n">
        <f aca="false">'Cover Sheet'!$AK$1</f>
        <v>0</v>
      </c>
      <c r="H74" s="77" t="n">
        <f aca="false">'Cover Sheet'!$AC$3</f>
        <v>0</v>
      </c>
      <c r="I74" s="77" t="n">
        <f aca="false">'Cover Sheet'!$AE$3</f>
        <v>0</v>
      </c>
      <c r="J74" s="77" t="n">
        <f aca="false">'Cover Sheet'!$AG$3</f>
        <v>0</v>
      </c>
      <c r="K74" s="77" t="n">
        <f aca="false">'Cover Sheet'!$AI$3</f>
        <v>0</v>
      </c>
      <c r="L74" s="77" t="n">
        <f aca="false">'Cover Sheet'!$AK$3</f>
        <v>0</v>
      </c>
      <c r="M74" s="77" t="n">
        <f aca="false">'Cover Sheet'!$AC$2</f>
        <v>2014</v>
      </c>
      <c r="N74" s="77" t="n">
        <f aca="false">'Cover Sheet'!$AE$2</f>
        <v>0</v>
      </c>
      <c r="O74" s="77" t="n">
        <f aca="false">'Cover Sheet'!$AG$2</f>
        <v>0</v>
      </c>
      <c r="P74" s="77" t="n">
        <f aca="false">'Cover Sheet'!$AI$2</f>
        <v>0</v>
      </c>
      <c r="Q74" s="77" t="n">
        <f aca="false">'Cover Sheet'!$AK$2</f>
        <v>0</v>
      </c>
      <c r="R74" s="77" t="str">
        <f aca="false">'Cover Sheet'!$AC$5</f>
        <v>Spandana</v>
      </c>
      <c r="S74" s="77" t="str">
        <f aca="false">'Cover Sheet'!$AC$6</f>
        <v>3rd</v>
      </c>
      <c r="T74" s="77" t="str">
        <f aca="false">'Cover Sheet'!$AC$7</f>
        <v>2nd YOI</v>
      </c>
      <c r="U74" s="77" t="str">
        <f aca="false">'Cover Sheet'!$AC$8</f>
        <v>Government School - No Fees</v>
      </c>
      <c r="V74" s="77" t="n">
        <f aca="false">'Cover Sheet'!$AC$9</f>
        <v>0</v>
      </c>
      <c r="W74" s="77" t="inlineStr">
        <f aca="false">IF('Cover Sheet'!$AC$10="","",'Cover Sheet'!$AC$10)</f>
        <is>
          <t/>
        </is>
      </c>
      <c r="X74" s="78" t="inlineStr">
        <f aca="false">IF('Cover Sheet'!$Y77="","",'Cover Sheet'!$Y77)</f>
        <is>
          <t/>
        </is>
      </c>
      <c r="Y74" s="78" t="inlineStr">
        <f aca="false">IF('Cover Sheet'!$Z77="","",'Cover Sheet'!$Z77)</f>
        <is>
          <t/>
        </is>
      </c>
      <c r="Z74" s="77" t="n">
        <f aca="false">'Cover Sheet'!$AC$11</f>
        <v>0</v>
      </c>
      <c r="AA74" s="77" t="str">
        <f aca="false">IF('Cover Sheet'!$AC$12="", "", 'Cover Sheet'!$AC$12)</f>
        <v>Hyderabad</v>
      </c>
      <c r="AB74" s="77" t="inlineStr">
        <f aca="false">IF('Cover Sheet'!$AC$14="","",'Cover Sheet'!$AC$14)</f>
        <is>
          <t/>
        </is>
      </c>
      <c r="AC74" s="77" t="inlineStr">
        <f aca="false">IF('Cover Sheet'!$AC$15="","",'Cover Sheet'!$AC$15)</f>
        <is>
          <t/>
        </is>
      </c>
      <c r="AD74" s="77" t="inlineStr">
        <f aca="false">IF('Cover Sheet'!$AC$17="","",'Cover Sheet'!$AC$17)</f>
        <is>
          <t/>
        </is>
      </c>
      <c r="AE74" s="77" t="str">
        <f aca="false">IF('Cover Sheet'!$AC$4="","",'Cover Sheet'!$AC$4)</f>
        <v>vivek.madinur2014@teachforindia.org</v>
      </c>
      <c r="AF74" s="77" t="inlineStr">
        <f aca="false">IF('Cover Sheet'!$AC$20="","",'Cover Sheet'!$AC$20)</f>
        <is>
          <t/>
        </is>
      </c>
      <c r="AG74" s="77" t="str">
        <f aca="false">IF('Cover Sheet'!$AC$19="","",'Cover Sheet'!$AC$19)</f>
        <v>karthik.rapaka@teachforindia.org</v>
      </c>
      <c r="AH74" s="77" t="inlineStr">
        <f aca="false">IF('Cover Sheet'!B77="", "", 'English Scores- Leveled papers'!B79)</f>
        <is>
          <t/>
        </is>
      </c>
      <c r="AI74" s="77" t="inlineStr">
        <f aca="false">IF('Cover Sheet'!$B77="","",'Cover Sheet'!C77)</f>
        <is>
          <t/>
        </is>
      </c>
      <c r="AJ74" s="77" t="inlineStr">
        <f aca="false">IF('Cover Sheet'!$D77="","",'Cover Sheet'!D77)</f>
        <is>
          <t/>
        </is>
      </c>
      <c r="AK74" s="77" t="inlineStr">
        <f aca="false">IF('Cover Sheet'!E77="","",'Cover Sheet'!E77)</f>
        <is>
          <t/>
        </is>
      </c>
      <c r="AL74" s="77" t="inlineStr">
        <f aca="false">IF('Cover Sheet'!F77="","",'Cover Sheet'!F77)</f>
        <is>
          <t/>
        </is>
      </c>
      <c r="AM74" s="77" t="inlineStr">
        <f aca="false">IF('Cover Sheet'!G77="","",'Cover Sheet'!G77)</f>
        <is>
          <t/>
        </is>
      </c>
      <c r="AN74" s="77" t="inlineStr">
        <f aca="false">IF('Cover Sheet'!H77="","",'Cover Sheet'!H77)</f>
        <is>
          <t/>
        </is>
      </c>
      <c r="AO74" s="77" t="inlineStr">
        <f aca="false">IF('Cover Sheet'!I77="","",'Cover Sheet'!I77)</f>
        <is>
          <t/>
        </is>
      </c>
      <c r="AP74" s="77" t="inlineStr">
        <f aca="false">IF('Cover Sheet'!J77="","",'Cover Sheet'!J77)</f>
        <is>
          <t/>
        </is>
      </c>
      <c r="AQ74" s="77" t="inlineStr">
        <f aca="false">IF('Cover Sheet'!K77="","",'Cover Sheet'!K77)</f>
        <is>
          <t/>
        </is>
      </c>
      <c r="AR74" s="77" t="inlineStr">
        <f aca="false">IF('Cover Sheet'!L77="","",'Cover Sheet'!L77)</f>
        <is>
          <t/>
        </is>
      </c>
      <c r="AS74" s="77" t="inlineStr">
        <f aca="false">IF('Cover Sheet'!M77="","",'Cover Sheet'!M77)</f>
        <is>
          <t/>
        </is>
      </c>
      <c r="AT74" s="77" t="inlineStr">
        <f aca="false">IF('Cover Sheet'!N77="","",'Cover Sheet'!N77)</f>
        <is>
          <t/>
        </is>
      </c>
      <c r="AU74" s="77" t="inlineStr">
        <f aca="false">IF('Cover Sheet'!O77="","",'Cover Sheet'!O77)</f>
        <is>
          <t/>
        </is>
      </c>
      <c r="AV74" s="77" t="inlineStr">
        <f aca="false">IF('Cover Sheet'!P77="","",'Cover Sheet'!P77)</f>
        <is>
          <t/>
        </is>
      </c>
      <c r="AW74" s="77" t="inlineStr">
        <f aca="false">IF('Cover Sheet'!Q77="","",'Cover Sheet'!Q77)</f>
        <is>
          <t/>
        </is>
      </c>
      <c r="AX74" s="77" t="inlineStr">
        <f aca="false">IF('Cover Sheet'!R77="","",'Cover Sheet'!R77)</f>
        <is>
          <t/>
        </is>
      </c>
      <c r="AY74" s="77" t="inlineStr">
        <f aca="false">IF('Cover Sheet'!S77="","",'Cover Sheet'!S77)</f>
        <is>
          <t/>
        </is>
      </c>
      <c r="AZ74" s="79" t="inlineStr">
        <f aca="false">IF('Cover Sheet'!T77="","",'Cover Sheet'!T77)</f>
        <is>
          <t/>
        </is>
      </c>
      <c r="BA74" s="79" t="inlineStr">
        <f aca="false">IF('Cover Sheet'!U77="","",'Cover Sheet'!U77)</f>
        <is>
          <t/>
        </is>
      </c>
      <c r="BB74" s="79" t="inlineStr">
        <f aca="false">IF('Cover Sheet'!V77="","",'Cover Sheet'!V77)</f>
        <is>
          <t/>
        </is>
      </c>
      <c r="BC74" s="79" t="inlineStr">
        <f aca="false">IF('Cover Sheet'!W77="","",'Cover Sheet'!W77)</f>
        <is>
          <t/>
        </is>
      </c>
      <c r="BD74" s="79" t="inlineStr">
        <f aca="false">IF('Cover Sheet'!X77="","",'Cover Sheet'!X77)</f>
        <is>
          <t/>
        </is>
      </c>
      <c r="BE74" s="80" t="inlineStr">
        <f aca="false">'RC Mastery Check+Question type'!I77</f>
        <is>
          <t/>
        </is>
      </c>
      <c r="BF74" s="80" t="inlineStr">
        <f aca="false">'RC Mastery Check+Question type'!J77</f>
        <is>
          <t/>
        </is>
      </c>
      <c r="BG74" s="80" t="inlineStr">
        <f aca="false">'RC Mastery Check+Question type'!K77</f>
        <is>
          <t/>
        </is>
      </c>
      <c r="BH74" s="81" t="inlineStr">
        <f aca="false">IF('RC Mastery Check+Question type'!DR77="", "", 'RC Mastery Check+Question type'!DR77)</f>
        <is>
          <t/>
        </is>
      </c>
      <c r="BI74" s="81" t="inlineStr">
        <f aca="false">IF('RC Mastery Check+Question type'!EJ77="", "", 'RC Mastery Check+Question type'!EJ77)</f>
        <is>
          <t/>
        </is>
      </c>
      <c r="BJ74" s="81" t="inlineStr">
        <f aca="false">IF('RC Mastery Check+Question type'!EZ77="", "", 'RC Mastery Check+Question type'!EZ77)</f>
        <is>
          <t/>
        </is>
      </c>
      <c r="BK74" s="0" t="inlineStr">
        <f aca="false">'RF tracking'!C77</f>
        <is>
          <t/>
        </is>
      </c>
      <c r="BL74" s="0" t="inlineStr">
        <f aca="false">'RF tracking'!D77</f>
        <is>
          <t/>
        </is>
      </c>
      <c r="BM74" s="0" t="inlineStr">
        <f aca="false">'RF tracking'!X77</f>
        <is>
          <t/>
        </is>
      </c>
      <c r="BN74" s="0" t="inlineStr">
        <f aca="false">'RF tracking'!Y77</f>
        <is>
          <t/>
        </is>
      </c>
      <c r="BO74" s="82" t="inlineStr">
        <f aca="false">IF('RF tracking'!AQ77="", "", 'RF tracking'!AQ77)</f>
        <is>
          <t/>
        </is>
      </c>
      <c r="BP74" s="82" t="inlineStr">
        <f aca="false">'RC Mastery Check+Question type'!L77</f>
        <is>
          <t/>
        </is>
      </c>
      <c r="BQ74" s="82" t="inlineStr">
        <f aca="false">'RC Mastery Check+Question type'!M77</f>
        <is>
          <t/>
        </is>
      </c>
      <c r="BR74" s="82" t="inlineStr">
        <f aca="false">'RC Mastery Check+Question type'!N77</f>
        <is>
          <t/>
        </is>
      </c>
      <c r="BS74" s="82" t="inlineStr">
        <f aca="false">'RC Mastery Check+Question type'!O77</f>
        <is>
          <t/>
        </is>
      </c>
      <c r="BT74" s="82" t="inlineStr">
        <f aca="false">'RC Mastery Check+Question type'!P77</f>
        <is>
          <t/>
        </is>
      </c>
      <c r="BU74" s="82" t="inlineStr">
        <f aca="false">'RC Mastery Check+Question type'!Q77</f>
        <is>
          <t/>
        </is>
      </c>
      <c r="BV74" s="82" t="inlineStr">
        <f aca="false">'RC Mastery Check+Question type'!R77</f>
        <is>
          <t/>
        </is>
      </c>
      <c r="BW74" s="82" t="inlineStr">
        <f aca="false">'RC Mastery Check+Question type'!S77</f>
        <is>
          <t/>
        </is>
      </c>
      <c r="BX74" s="82" t="inlineStr">
        <f aca="false">'RC Mastery Check+Question type'!T77</f>
        <is>
          <t/>
        </is>
      </c>
      <c r="BY74" s="82" t="inlineStr">
        <f aca="false">'RC Mastery Check+Question type'!U77</f>
        <is>
          <t/>
        </is>
      </c>
      <c r="BZ74" s="82" t="inlineStr">
        <f aca="false">'RC Mastery Check+Question type'!V77</f>
        <is>
          <t/>
        </is>
      </c>
      <c r="CA74" s="82" t="inlineStr">
        <f aca="false">'RC Mastery Check+Question type'!W77</f>
        <is>
          <t/>
        </is>
      </c>
      <c r="CB74" s="82" t="inlineStr">
        <f aca="false">'RC Mastery Check+Question type'!X77</f>
        <is>
          <t/>
        </is>
      </c>
      <c r="CC74" s="83" t="str">
        <f aca="false">'RC Output Item+Section Type'!CC80</f>
        <v> </v>
      </c>
      <c r="CD74" s="83" t="str">
        <f aca="false">'RC Output Item+Section Type'!CD80</f>
        <v> </v>
      </c>
      <c r="CE74" s="83" t="str">
        <f aca="false">'RC Output Item+Section Type'!CE80</f>
        <v> </v>
      </c>
      <c r="CF74" s="83" t="str">
        <f aca="false">'RC Output Item+Section Type'!CF80</f>
        <v> </v>
      </c>
      <c r="CG74" s="83" t="str">
        <f aca="false">'RC Output Item+Section Type'!CG80</f>
        <v> </v>
      </c>
      <c r="CH74" s="83" t="str">
        <f aca="false">'RC Output Item+Section Type'!CH80</f>
        <v> </v>
      </c>
      <c r="CI74" s="83" t="str">
        <f aca="false">'RC Output Item+Section Type'!CI80</f>
        <v> </v>
      </c>
      <c r="CJ74" s="83" t="str">
        <f aca="false">'RC Output Item+Section Type'!CJ80</f>
        <v> </v>
      </c>
      <c r="CK74" s="83" t="str">
        <f aca="false">'RC Output Item+Section Type'!CK80</f>
        <v> </v>
      </c>
      <c r="CL74" s="83" t="str">
        <f aca="false">'RC Output Item+Section Type'!CL80</f>
        <v> </v>
      </c>
      <c r="CM74" s="83" t="str">
        <f aca="false">'RC Output Item+Section Type'!CM80</f>
        <v> </v>
      </c>
      <c r="CN74" s="83" t="str">
        <f aca="false">'RC Output Item+Section Type'!CN80</f>
        <v> </v>
      </c>
      <c r="CO74" s="0" t="str">
        <f aca="false">IF('S&amp;L'!B78="", "", 'S&amp;L'!B78)</f>
        <v/>
      </c>
      <c r="CP74" s="0" t="str">
        <f aca="false">IF('S&amp;L'!C78="", "", 'S&amp;L'!C78)</f>
        <v/>
      </c>
      <c r="CQ74" s="0" t="str">
        <f aca="false">IF('S&amp;L'!D78="", "", 'S&amp;L'!D78)</f>
        <v/>
      </c>
      <c r="CR74" s="0" t="str">
        <f aca="false">IF('S&amp;L'!E78="", "", 'S&amp;L'!E78)</f>
        <v/>
      </c>
      <c r="CS74" s="0" t="str">
        <f aca="false">IF('S&amp;L'!F78="", "", 'S&amp;L'!F78)</f>
        <v/>
      </c>
      <c r="CT74" s="0" t="str">
        <f aca="false">IF('S&amp;L'!H78="", "", 'S&amp;L'!H78)</f>
        <v/>
      </c>
      <c r="CU74" s="0" t="str">
        <f aca="false">IF('S&amp;L'!I78="", "", 'S&amp;L'!I78)</f>
        <v/>
      </c>
      <c r="CV74" s="0" t="str">
        <f aca="false">IF('S&amp;L'!J78="", "", 'S&amp;L'!J78)</f>
        <v/>
      </c>
      <c r="CW74" s="0" t="str">
        <f aca="false">IF('S&amp;L'!K78="", "", 'S&amp;L'!K78)</f>
        <v/>
      </c>
      <c r="CX74" s="0" t="str">
        <f aca="false">IF('S&amp;L'!L78="", "", 'S&amp;L'!L78)</f>
        <v/>
      </c>
      <c r="CY74" s="0" t="str">
        <f aca="false">IF('S&amp;L'!N78="", "", 'S&amp;L'!N78)</f>
        <v/>
      </c>
      <c r="CZ74" s="0" t="str">
        <f aca="false">IF('S&amp;L'!O78="", "", 'S&amp;L'!O78)</f>
        <v/>
      </c>
      <c r="DA74" s="0" t="str">
        <f aca="false">IF('S&amp;L'!P78="", "", 'S&amp;L'!P78)</f>
        <v/>
      </c>
      <c r="DB74" s="0" t="str">
        <f aca="false">IF('S&amp;L'!Q78="", "", 'S&amp;L'!Q78)</f>
        <v/>
      </c>
      <c r="DC74" s="0" t="str">
        <f aca="false">IF('S&amp;L'!R78="", "", 'S&amp;L'!R78)</f>
        <v/>
      </c>
      <c r="DD74" s="82" t="inlineStr">
        <f aca="false">IF('Math Scores'!E81="","",'Math Scores'!E81)</f>
        <is>
          <t/>
        </is>
      </c>
      <c r="DE74" s="84" t="inlineStr">
        <f aca="false">IF('Cover Sheet'!V77="","",'Cover Sheet'!V77)</f>
        <is>
          <t/>
        </is>
      </c>
      <c r="DF74" s="84" t="inlineStr">
        <f aca="false">IF('Math Scores'!IE81="", "", 'Math Scores'!IE81)</f>
        <is>
          <t/>
        </is>
      </c>
      <c r="DG74" s="0" t="inlineStr">
        <f aca="false">IF('Math by question type'!C78="", "", 'Math by question type'!C78)</f>
        <is>
          <t/>
        </is>
      </c>
      <c r="DH74" s="84" t="inlineStr">
        <f aca="false">IF('Math by question type'!D78="", "", 'Math by question type'!D78)</f>
        <is>
          <t/>
        </is>
      </c>
      <c r="DI74" s="84" t="inlineStr">
        <f aca="false">IF('Math by question type'!E78="", "", 'Math by question type'!E78)</f>
        <is>
          <t/>
        </is>
      </c>
      <c r="DJ74" s="84" t="inlineStr">
        <f aca="false">IF('Math by question type'!F78="", "", 'Math by question type'!F78)</f>
        <is>
          <t/>
        </is>
      </c>
      <c r="DK74" s="84" t="inlineStr">
        <f aca="false">IF('Math by question type'!G78="", "", 'Math by question type'!G78)</f>
        <is>
          <t/>
        </is>
      </c>
      <c r="DL74" s="84" t="inlineStr">
        <f aca="false">IF('Math by question type'!H78="", "", 'Math by question type'!H78)</f>
        <is>
          <t/>
        </is>
      </c>
      <c r="DM74" s="84" t="inlineStr">
        <f aca="false">IF('Math by question type'!I78="", "", 'Math by question type'!I78)</f>
        <is>
          <t/>
        </is>
      </c>
      <c r="DN74" s="84" t="inlineStr">
        <f aca="false">IF('Math by question type'!J78="", "", 'Math by question type'!J78)</f>
        <is>
          <t/>
        </is>
      </c>
      <c r="DO74" s="84" t="inlineStr">
        <f aca="false">IF('Math by question type'!K78="", "", 'Math by question type'!K78)</f>
        <is>
          <t/>
        </is>
      </c>
      <c r="DP74" s="84" t="inlineStr">
        <f aca="false">IF('Math by question type'!L78="", "", 'Math by question type'!L78)</f>
        <is>
          <t/>
        </is>
      </c>
      <c r="DQ74" s="84" t="inlineStr">
        <f aca="false">IF('Math by question type'!M78="", "", 'Math by question type'!M78)</f>
        <is>
          <t/>
        </is>
      </c>
      <c r="DR74" s="84" t="inlineStr">
        <f aca="false">IF('Math by question type'!N78="", "", 'Math by question type'!N78)</f>
        <is>
          <t/>
        </is>
      </c>
      <c r="DS74" s="84" t="inlineStr">
        <f aca="false">IF('Math by question type'!O78="", "", 'Math by question type'!O78)</f>
        <is>
          <t/>
        </is>
      </c>
      <c r="DT74" s="84" t="inlineStr">
        <f aca="false">IF('Math by question type'!P78="", "", 'Math by question type'!P78)</f>
        <is>
          <t/>
        </is>
      </c>
      <c r="DU74" s="84" t="inlineStr">
        <f aca="false">IF('Math by question type'!Q78="", "", 'Math by question type'!Q78)</f>
        <is>
          <t/>
        </is>
      </c>
      <c r="DV74" s="84" t="inlineStr">
        <f aca="false">IF('Math by question type'!R78&lt;&gt;"",'Math by question type'!R78,'Math by question type'!U78)</f>
        <is>
          <t/>
        </is>
      </c>
      <c r="DW74" s="84" t="inlineStr">
        <f aca="false">IF('Math by question type'!S78&lt;&gt;"",'Math by question type'!S78,'Math by question type'!V78)</f>
        <is>
          <t/>
        </is>
      </c>
      <c r="DX74" s="84" t="inlineStr">
        <f aca="false">IF('Math by question type'!T78&lt;&gt;"",'Math by question type'!T78,'Math by question type'!W78)</f>
        <is>
          <t/>
        </is>
      </c>
      <c r="DY74" s="84" t="inlineStr">
        <f aca="false">IF('Math by question type'!X78&lt;&gt;"",'Math by question type'!X78,'Math by question type'!AA78)</f>
        <is>
          <t/>
        </is>
      </c>
      <c r="DZ74" s="84" t="inlineStr">
        <f aca="false">IF('Math by question type'!Y78&lt;&gt;"",'Math by question type'!Y78,'Math by question type'!AB78)</f>
        <is>
          <t/>
        </is>
      </c>
      <c r="EA74" s="84" t="inlineStr">
        <f aca="false">IF('Math by question type'!Z78&lt;&gt;"",'Math by question type'!Z78,'Math by question type'!AC78)</f>
        <is>
          <t/>
        </is>
      </c>
      <c r="EB74" s="84" t="inlineStr">
        <f aca="false">IF('Math Output by domain'!E78="", "", 'Math Output by domain'!E78)</f>
        <is>
          <t/>
        </is>
      </c>
      <c r="EC74" s="84" t="inlineStr">
        <f aca="false">IF('Math Output by domain'!F78="", "", 'Math Output by domain'!F78)</f>
        <is>
          <t/>
        </is>
      </c>
      <c r="ED74" s="84" t="inlineStr">
        <f aca="false">IF('Math Output by domain'!G78="", "", 'Math Output by domain'!G78)</f>
        <is>
          <t/>
        </is>
      </c>
      <c r="EE74" s="84" t="inlineStr">
        <f aca="false">IF('Math Output by domain'!H78="", "", 'Math Output by domain'!H78)</f>
        <is>
          <t/>
        </is>
      </c>
      <c r="EF74" s="84" t="inlineStr">
        <f aca="false">IF('Math Output by domain'!I78="", "", 'Math Output by domain'!I78)</f>
        <is>
          <t/>
        </is>
      </c>
      <c r="EG74" s="84" t="inlineStr">
        <f aca="false">IF('Math Output by domain'!J78="", "", 'Math Output by domain'!J78)</f>
        <is>
          <t/>
        </is>
      </c>
      <c r="EH74" s="84" t="inlineStr">
        <f aca="false">IF('Math Output by domain'!K78="", "", 'Math Output by domain'!K78)</f>
        <is>
          <t/>
        </is>
      </c>
      <c r="EI74" s="84" t="inlineStr">
        <f aca="false">IF('Math Output by domain'!L78="", "", 'Math Output by domain'!L78)</f>
        <is>
          <t/>
        </is>
      </c>
      <c r="EJ74" s="84" t="inlineStr">
        <f aca="false">IF('Math Output by domain'!M78="", "", 'Math Output by domain'!M78)</f>
        <is>
          <t/>
        </is>
      </c>
      <c r="EK74" s="84" t="inlineStr">
        <f aca="false">IF('Math Output by domain'!N78="", "", 'Math Output by domain'!N78)</f>
        <is>
          <t/>
        </is>
      </c>
      <c r="EL74" s="84" t="inlineStr">
        <f aca="false">IF('Math Output by domain'!O78="", "", 'Math Output by domain'!O78)</f>
        <is>
          <t/>
        </is>
      </c>
      <c r="EM74" s="84" t="inlineStr">
        <f aca="false">IF('Math Output by domain'!P78="", "", 'Math Output by domain'!P78)</f>
        <is>
          <t/>
        </is>
      </c>
      <c r="EN74" s="84" t="inlineStr">
        <f aca="false">IF('Math Output by domain'!Q78="", "", 'Math Output by domain'!Q78)</f>
        <is>
          <t/>
        </is>
      </c>
      <c r="EO74" s="84" t="inlineStr">
        <f aca="false">IF('Math Output by domain'!R78="", "", 'Math Output by domain'!R78)</f>
        <is>
          <t/>
        </is>
      </c>
      <c r="EP74" s="84" t="inlineStr">
        <f aca="false">IF('Math Output by domain'!S78="", "", 'Math Output by domain'!S78)</f>
        <is>
          <t/>
        </is>
      </c>
      <c r="EQ74" s="84" t="inlineStr">
        <f aca="false">IF('Math Output by domain'!T78="", "", 'Math Output by domain'!T78)</f>
        <is>
          <t/>
        </is>
      </c>
      <c r="ER74" s="84" t="inlineStr">
        <f aca="false">IF('Math Output by domain'!U78="", "", 'Math Output by domain'!U78)</f>
        <is>
          <t/>
        </is>
      </c>
      <c r="ES74" s="84" t="inlineStr">
        <f aca="false">IF('Math Output by domain'!V78="", "", 'Math Output by domain'!V78)</f>
        <is>
          <t/>
        </is>
      </c>
      <c r="ET74" s="84" t="inlineStr">
        <f aca="false">IF('Math Output by domain'!W78="", "", 'Math Output by domain'!W78)</f>
        <is>
          <t/>
        </is>
      </c>
      <c r="EU74" s="84" t="inlineStr">
        <f aca="false">IF('Math Output by domain'!X78="", "", 'Math Output by domain'!X78)</f>
        <is>
          <t/>
        </is>
      </c>
      <c r="EV74" s="84" t="inlineStr">
        <f aca="false">IF('Math Output by domain'!Y78="", "", 'Math Output by domain'!Y78)</f>
        <is>
          <t/>
        </is>
      </c>
      <c r="EW74" s="84" t="inlineStr">
        <f aca="false">IF('Math Output by domain'!Z78="", "", 'Math Output by domain'!Z78)</f>
        <is>
          <t/>
        </is>
      </c>
      <c r="EX74" s="84" t="inlineStr">
        <f aca="false">IF('Math Output by domain'!AA78="", "", 'Math Output by domain'!AA78)</f>
        <is>
          <t/>
        </is>
      </c>
      <c r="EY74" s="84" t="inlineStr">
        <f aca="false">IF('Math Output by domain'!AB78="", "", 'Math Output by domain'!AB78)</f>
        <is>
          <t/>
        </is>
      </c>
      <c r="EZ74" s="84" t="inlineStr">
        <f aca="false">IF('Math Output by domain'!AC78="", "", 'Math Output by domain'!AC78)</f>
        <is>
          <t/>
        </is>
      </c>
      <c r="FA74" s="84" t="inlineStr">
        <f aca="false">IF('Math Output by domain'!AD78&lt;&gt;"", 'Math Output by domain'!AD78, 'Math Output by domain'!AH78)</f>
        <is>
          <t/>
        </is>
      </c>
      <c r="FB74" s="84" t="inlineStr">
        <f aca="false">IF('Math Output by domain'!AE78&lt;&gt;"", 'Math Output by domain'!AE78, 'Math Output by domain'!AI78)</f>
        <is>
          <t/>
        </is>
      </c>
      <c r="FC74" s="84" t="inlineStr">
        <f aca="false">IF('Math Output by domain'!AF78&lt;&gt;"", 'Math Output by domain'!AF78, 'Math Output by domain'!AJ78)</f>
        <is>
          <t/>
        </is>
      </c>
      <c r="FD74" s="84" t="inlineStr">
        <f aca="false">IF('Math Output by domain'!AG78="", "", 'Math Output by domain'!AG78)</f>
        <is>
          <t/>
        </is>
      </c>
      <c r="FE74" s="84" t="inlineStr">
        <f aca="false">IF('Math Output by domain'!AK78="", "", 'Math Output by domain'!AK78)</f>
        <is>
          <t/>
        </is>
      </c>
      <c r="FF74" s="84" t="str">
        <f aca="false">IF('Math Output by domain'!AL78&lt;&gt;"",  'Math Output by domain'!AL78, 'Math Output by domain'!AQ78)</f>
        <v/>
      </c>
      <c r="FG74" s="84" t="inlineStr">
        <f aca="false">IF('Math Output by domain'!AM78="", "", 'Math Output by domain'!AM78)</f>
        <is>
          <t/>
        </is>
      </c>
      <c r="FH74" s="84" t="str">
        <f aca="false">IF('Math Output by domain'!AN78&lt;&gt;"",  'Math Output by domain'!AN78, 'Math Output by domain'!AP78)</f>
        <v/>
      </c>
      <c r="FI74" s="84" t="inlineStr">
        <f aca="false">IF('Math Output by domain'!AO78="", "", 'Math Output by domain'!AO78)</f>
        <is>
          <t/>
        </is>
      </c>
    </row>
    <row r="75" customFormat="false" ht="12.75" hidden="false" customHeight="false" outlineLevel="0" collapsed="false">
      <c r="A75" s="77" t="n">
        <f aca="false">'Cover Sheet'!A78</f>
        <v>74</v>
      </c>
      <c r="B75" s="77" t="inlineStr">
        <f aca="false">IF('Cover Sheet'!$AC$13="","",'Cover Sheet'!$AC$13)</f>
        <is>
          <t/>
        </is>
      </c>
      <c r="C75" s="77" t="str">
        <f aca="false">'Cover Sheet'!$AC$1</f>
        <v>Vivek Madinur</v>
      </c>
      <c r="D75" s="77" t="n">
        <f aca="false">'Cover Sheet'!$AE$1</f>
        <v>0</v>
      </c>
      <c r="E75" s="77" t="n">
        <f aca="false">'Cover Sheet'!$AG$1</f>
        <v>0</v>
      </c>
      <c r="F75" s="77" t="n">
        <f aca="false">'Cover Sheet'!$AI$1</f>
        <v>0</v>
      </c>
      <c r="G75" s="77" t="n">
        <f aca="false">'Cover Sheet'!$AK$1</f>
        <v>0</v>
      </c>
      <c r="H75" s="77" t="n">
        <f aca="false">'Cover Sheet'!$AC$3</f>
        <v>0</v>
      </c>
      <c r="I75" s="77" t="n">
        <f aca="false">'Cover Sheet'!$AE$3</f>
        <v>0</v>
      </c>
      <c r="J75" s="77" t="n">
        <f aca="false">'Cover Sheet'!$AG$3</f>
        <v>0</v>
      </c>
      <c r="K75" s="77" t="n">
        <f aca="false">'Cover Sheet'!$AI$3</f>
        <v>0</v>
      </c>
      <c r="L75" s="77" t="n">
        <f aca="false">'Cover Sheet'!$AK$3</f>
        <v>0</v>
      </c>
      <c r="M75" s="77" t="n">
        <f aca="false">'Cover Sheet'!$AC$2</f>
        <v>2014</v>
      </c>
      <c r="N75" s="77" t="n">
        <f aca="false">'Cover Sheet'!$AE$2</f>
        <v>0</v>
      </c>
      <c r="O75" s="77" t="n">
        <f aca="false">'Cover Sheet'!$AG$2</f>
        <v>0</v>
      </c>
      <c r="P75" s="77" t="n">
        <f aca="false">'Cover Sheet'!$AI$2</f>
        <v>0</v>
      </c>
      <c r="Q75" s="77" t="n">
        <f aca="false">'Cover Sheet'!$AK$2</f>
        <v>0</v>
      </c>
      <c r="R75" s="77" t="str">
        <f aca="false">'Cover Sheet'!$AC$5</f>
        <v>Spandana</v>
      </c>
      <c r="S75" s="77" t="str">
        <f aca="false">'Cover Sheet'!$AC$6</f>
        <v>3rd</v>
      </c>
      <c r="T75" s="77" t="str">
        <f aca="false">'Cover Sheet'!$AC$7</f>
        <v>2nd YOI</v>
      </c>
      <c r="U75" s="77" t="str">
        <f aca="false">'Cover Sheet'!$AC$8</f>
        <v>Government School - No Fees</v>
      </c>
      <c r="V75" s="77" t="n">
        <f aca="false">'Cover Sheet'!$AC$9</f>
        <v>0</v>
      </c>
      <c r="W75" s="77" t="inlineStr">
        <f aca="false">IF('Cover Sheet'!$AC$10="","",'Cover Sheet'!$AC$10)</f>
        <is>
          <t/>
        </is>
      </c>
      <c r="X75" s="78" t="inlineStr">
        <f aca="false">IF('Cover Sheet'!$Y78="","",'Cover Sheet'!$Y78)</f>
        <is>
          <t/>
        </is>
      </c>
      <c r="Y75" s="78" t="inlineStr">
        <f aca="false">IF('Cover Sheet'!$Z78="","",'Cover Sheet'!$Z78)</f>
        <is>
          <t/>
        </is>
      </c>
      <c r="Z75" s="77" t="n">
        <f aca="false">'Cover Sheet'!$AC$11</f>
        <v>0</v>
      </c>
      <c r="AA75" s="77" t="str">
        <f aca="false">IF('Cover Sheet'!$AC$12="", "", 'Cover Sheet'!$AC$12)</f>
        <v>Hyderabad</v>
      </c>
      <c r="AB75" s="77" t="inlineStr">
        <f aca="false">IF('Cover Sheet'!$AC$14="","",'Cover Sheet'!$AC$14)</f>
        <is>
          <t/>
        </is>
      </c>
      <c r="AC75" s="77" t="inlineStr">
        <f aca="false">IF('Cover Sheet'!$AC$15="","",'Cover Sheet'!$AC$15)</f>
        <is>
          <t/>
        </is>
      </c>
      <c r="AD75" s="77" t="inlineStr">
        <f aca="false">IF('Cover Sheet'!$AC$17="","",'Cover Sheet'!$AC$17)</f>
        <is>
          <t/>
        </is>
      </c>
      <c r="AE75" s="77" t="str">
        <f aca="false">IF('Cover Sheet'!$AC$4="","",'Cover Sheet'!$AC$4)</f>
        <v>vivek.madinur2014@teachforindia.org</v>
      </c>
      <c r="AF75" s="77" t="inlineStr">
        <f aca="false">IF('Cover Sheet'!$AC$20="","",'Cover Sheet'!$AC$20)</f>
        <is>
          <t/>
        </is>
      </c>
      <c r="AG75" s="77" t="str">
        <f aca="false">IF('Cover Sheet'!$AC$19="","",'Cover Sheet'!$AC$19)</f>
        <v>karthik.rapaka@teachforindia.org</v>
      </c>
      <c r="AH75" s="77" t="inlineStr">
        <f aca="false">IF('Cover Sheet'!B78="", "", 'English Scores- Leveled papers'!B80)</f>
        <is>
          <t/>
        </is>
      </c>
      <c r="AI75" s="77" t="inlineStr">
        <f aca="false">IF('Cover Sheet'!$B78="","",'Cover Sheet'!C78)</f>
        <is>
          <t/>
        </is>
      </c>
      <c r="AJ75" s="77" t="inlineStr">
        <f aca="false">IF('Cover Sheet'!$D78="","",'Cover Sheet'!D78)</f>
        <is>
          <t/>
        </is>
      </c>
      <c r="AK75" s="77" t="inlineStr">
        <f aca="false">IF('Cover Sheet'!E78="","",'Cover Sheet'!E78)</f>
        <is>
          <t/>
        </is>
      </c>
      <c r="AL75" s="77" t="inlineStr">
        <f aca="false">IF('Cover Sheet'!F78="","",'Cover Sheet'!F78)</f>
        <is>
          <t/>
        </is>
      </c>
      <c r="AM75" s="77" t="inlineStr">
        <f aca="false">IF('Cover Sheet'!G78="","",'Cover Sheet'!G78)</f>
        <is>
          <t/>
        </is>
      </c>
      <c r="AN75" s="77" t="inlineStr">
        <f aca="false">IF('Cover Sheet'!H78="","",'Cover Sheet'!H78)</f>
        <is>
          <t/>
        </is>
      </c>
      <c r="AO75" s="77" t="inlineStr">
        <f aca="false">IF('Cover Sheet'!I78="","",'Cover Sheet'!I78)</f>
        <is>
          <t/>
        </is>
      </c>
      <c r="AP75" s="77" t="inlineStr">
        <f aca="false">IF('Cover Sheet'!J78="","",'Cover Sheet'!J78)</f>
        <is>
          <t/>
        </is>
      </c>
      <c r="AQ75" s="77" t="inlineStr">
        <f aca="false">IF('Cover Sheet'!K78="","",'Cover Sheet'!K78)</f>
        <is>
          <t/>
        </is>
      </c>
      <c r="AR75" s="77" t="inlineStr">
        <f aca="false">IF('Cover Sheet'!L78="","",'Cover Sheet'!L78)</f>
        <is>
          <t/>
        </is>
      </c>
      <c r="AS75" s="77" t="inlineStr">
        <f aca="false">IF('Cover Sheet'!M78="","",'Cover Sheet'!M78)</f>
        <is>
          <t/>
        </is>
      </c>
      <c r="AT75" s="77" t="inlineStr">
        <f aca="false">IF('Cover Sheet'!N78="","",'Cover Sheet'!N78)</f>
        <is>
          <t/>
        </is>
      </c>
      <c r="AU75" s="77" t="inlineStr">
        <f aca="false">IF('Cover Sheet'!O78="","",'Cover Sheet'!O78)</f>
        <is>
          <t/>
        </is>
      </c>
      <c r="AV75" s="77" t="inlineStr">
        <f aca="false">IF('Cover Sheet'!P78="","",'Cover Sheet'!P78)</f>
        <is>
          <t/>
        </is>
      </c>
      <c r="AW75" s="77" t="inlineStr">
        <f aca="false">IF('Cover Sheet'!Q78="","",'Cover Sheet'!Q78)</f>
        <is>
          <t/>
        </is>
      </c>
      <c r="AX75" s="77" t="inlineStr">
        <f aca="false">IF('Cover Sheet'!R78="","",'Cover Sheet'!R78)</f>
        <is>
          <t/>
        </is>
      </c>
      <c r="AY75" s="77" t="inlineStr">
        <f aca="false">IF('Cover Sheet'!S78="","",'Cover Sheet'!S78)</f>
        <is>
          <t/>
        </is>
      </c>
      <c r="AZ75" s="79" t="inlineStr">
        <f aca="false">IF('Cover Sheet'!T78="","",'Cover Sheet'!T78)</f>
        <is>
          <t/>
        </is>
      </c>
      <c r="BA75" s="79" t="inlineStr">
        <f aca="false">IF('Cover Sheet'!U78="","",'Cover Sheet'!U78)</f>
        <is>
          <t/>
        </is>
      </c>
      <c r="BB75" s="79" t="inlineStr">
        <f aca="false">IF('Cover Sheet'!V78="","",'Cover Sheet'!V78)</f>
        <is>
          <t/>
        </is>
      </c>
      <c r="BC75" s="79" t="inlineStr">
        <f aca="false">IF('Cover Sheet'!W78="","",'Cover Sheet'!W78)</f>
        <is>
          <t/>
        </is>
      </c>
      <c r="BD75" s="79" t="inlineStr">
        <f aca="false">IF('Cover Sheet'!X78="","",'Cover Sheet'!X78)</f>
        <is>
          <t/>
        </is>
      </c>
      <c r="BE75" s="80" t="inlineStr">
        <f aca="false">'RC Mastery Check+Question type'!I78</f>
        <is>
          <t/>
        </is>
      </c>
      <c r="BF75" s="80" t="inlineStr">
        <f aca="false">'RC Mastery Check+Question type'!J78</f>
        <is>
          <t/>
        </is>
      </c>
      <c r="BG75" s="80" t="inlineStr">
        <f aca="false">'RC Mastery Check+Question type'!K78</f>
        <is>
          <t/>
        </is>
      </c>
      <c r="BH75" s="81" t="inlineStr">
        <f aca="false">IF('RC Mastery Check+Question type'!DR78="", "", 'RC Mastery Check+Question type'!DR78)</f>
        <is>
          <t/>
        </is>
      </c>
      <c r="BI75" s="81" t="inlineStr">
        <f aca="false">IF('RC Mastery Check+Question type'!EJ78="", "", 'RC Mastery Check+Question type'!EJ78)</f>
        <is>
          <t/>
        </is>
      </c>
      <c r="BJ75" s="81" t="inlineStr">
        <f aca="false">IF('RC Mastery Check+Question type'!EZ78="", "", 'RC Mastery Check+Question type'!EZ78)</f>
        <is>
          <t/>
        </is>
      </c>
      <c r="BK75" s="0" t="inlineStr">
        <f aca="false">'RF tracking'!C78</f>
        <is>
          <t/>
        </is>
      </c>
      <c r="BL75" s="0" t="inlineStr">
        <f aca="false">'RF tracking'!D78</f>
        <is>
          <t/>
        </is>
      </c>
      <c r="BM75" s="0" t="inlineStr">
        <f aca="false">'RF tracking'!X78</f>
        <is>
          <t/>
        </is>
      </c>
      <c r="BN75" s="0" t="inlineStr">
        <f aca="false">'RF tracking'!Y78</f>
        <is>
          <t/>
        </is>
      </c>
      <c r="BO75" s="82" t="inlineStr">
        <f aca="false">IF('RF tracking'!AQ78="", "", 'RF tracking'!AQ78)</f>
        <is>
          <t/>
        </is>
      </c>
      <c r="BP75" s="82" t="inlineStr">
        <f aca="false">'RC Mastery Check+Question type'!L78</f>
        <is>
          <t/>
        </is>
      </c>
      <c r="BQ75" s="82" t="inlineStr">
        <f aca="false">'RC Mastery Check+Question type'!M78</f>
        <is>
          <t/>
        </is>
      </c>
      <c r="BR75" s="82" t="inlineStr">
        <f aca="false">'RC Mastery Check+Question type'!N78</f>
        <is>
          <t/>
        </is>
      </c>
      <c r="BS75" s="82" t="inlineStr">
        <f aca="false">'RC Mastery Check+Question type'!O78</f>
        <is>
          <t/>
        </is>
      </c>
      <c r="BT75" s="82" t="inlineStr">
        <f aca="false">'RC Mastery Check+Question type'!P78</f>
        <is>
          <t/>
        </is>
      </c>
      <c r="BU75" s="82" t="inlineStr">
        <f aca="false">'RC Mastery Check+Question type'!Q78</f>
        <is>
          <t/>
        </is>
      </c>
      <c r="BV75" s="82" t="inlineStr">
        <f aca="false">'RC Mastery Check+Question type'!R78</f>
        <is>
          <t/>
        </is>
      </c>
      <c r="BW75" s="82" t="inlineStr">
        <f aca="false">'RC Mastery Check+Question type'!S78</f>
        <is>
          <t/>
        </is>
      </c>
      <c r="BX75" s="82" t="inlineStr">
        <f aca="false">'RC Mastery Check+Question type'!T78</f>
        <is>
          <t/>
        </is>
      </c>
      <c r="BY75" s="82" t="inlineStr">
        <f aca="false">'RC Mastery Check+Question type'!U78</f>
        <is>
          <t/>
        </is>
      </c>
      <c r="BZ75" s="82" t="inlineStr">
        <f aca="false">'RC Mastery Check+Question type'!V78</f>
        <is>
          <t/>
        </is>
      </c>
      <c r="CA75" s="82" t="inlineStr">
        <f aca="false">'RC Mastery Check+Question type'!W78</f>
        <is>
          <t/>
        </is>
      </c>
      <c r="CB75" s="82" t="inlineStr">
        <f aca="false">'RC Mastery Check+Question type'!X78</f>
        <is>
          <t/>
        </is>
      </c>
      <c r="CC75" s="83" t="str">
        <f aca="false">'RC Output Item+Section Type'!CC81</f>
        <v> </v>
      </c>
      <c r="CD75" s="83" t="str">
        <f aca="false">'RC Output Item+Section Type'!CD81</f>
        <v> </v>
      </c>
      <c r="CE75" s="83" t="str">
        <f aca="false">'RC Output Item+Section Type'!CE81</f>
        <v> </v>
      </c>
      <c r="CF75" s="83" t="str">
        <f aca="false">'RC Output Item+Section Type'!CF81</f>
        <v> </v>
      </c>
      <c r="CG75" s="83" t="str">
        <f aca="false">'RC Output Item+Section Type'!CG81</f>
        <v> </v>
      </c>
      <c r="CH75" s="83" t="str">
        <f aca="false">'RC Output Item+Section Type'!CH81</f>
        <v> </v>
      </c>
      <c r="CI75" s="83" t="str">
        <f aca="false">'RC Output Item+Section Type'!CI81</f>
        <v> </v>
      </c>
      <c r="CJ75" s="83" t="str">
        <f aca="false">'RC Output Item+Section Type'!CJ81</f>
        <v> </v>
      </c>
      <c r="CK75" s="83" t="str">
        <f aca="false">'RC Output Item+Section Type'!CK81</f>
        <v> </v>
      </c>
      <c r="CL75" s="83" t="str">
        <f aca="false">'RC Output Item+Section Type'!CL81</f>
        <v> </v>
      </c>
      <c r="CM75" s="83" t="str">
        <f aca="false">'RC Output Item+Section Type'!CM81</f>
        <v> </v>
      </c>
      <c r="CN75" s="83" t="str">
        <f aca="false">'RC Output Item+Section Type'!CN81</f>
        <v> </v>
      </c>
      <c r="CO75" s="0" t="inlineStr">
        <f aca="false">IF('S&amp;L'!B79="", "", 'S&amp;L'!B79)</f>
        <is>
          <t/>
        </is>
      </c>
      <c r="CP75" s="0" t="inlineStr">
        <f aca="false">IF('S&amp;L'!C79="", "", 'S&amp;L'!C79)</f>
        <is>
          <t/>
        </is>
      </c>
      <c r="CQ75" s="0" t="inlineStr">
        <f aca="false">IF('S&amp;L'!D79="", "", 'S&amp;L'!D79)</f>
        <is>
          <t/>
        </is>
      </c>
      <c r="CR75" s="0" t="inlineStr">
        <f aca="false">IF('S&amp;L'!E79="", "", 'S&amp;L'!E79)</f>
        <is>
          <t/>
        </is>
      </c>
      <c r="CS75" s="0" t="inlineStr">
        <f aca="false">IF('S&amp;L'!F79="", "", 'S&amp;L'!F79)</f>
        <is>
          <t/>
        </is>
      </c>
      <c r="CT75" s="0" t="inlineStr">
        <f aca="false">IF('S&amp;L'!H79="", "", 'S&amp;L'!H79)</f>
        <is>
          <t/>
        </is>
      </c>
      <c r="CU75" s="0" t="inlineStr">
        <f aca="false">IF('S&amp;L'!I79="", "", 'S&amp;L'!I79)</f>
        <is>
          <t/>
        </is>
      </c>
      <c r="CV75" s="0" t="inlineStr">
        <f aca="false">IF('S&amp;L'!J79="", "", 'S&amp;L'!J79)</f>
        <is>
          <t/>
        </is>
      </c>
      <c r="CW75" s="0" t="inlineStr">
        <f aca="false">IF('S&amp;L'!K79="", "", 'S&amp;L'!K79)</f>
        <is>
          <t/>
        </is>
      </c>
      <c r="CX75" s="0" t="inlineStr">
        <f aca="false">IF('S&amp;L'!L79="", "", 'S&amp;L'!L79)</f>
        <is>
          <t/>
        </is>
      </c>
      <c r="CY75" s="0" t="inlineStr">
        <f aca="false">IF('S&amp;L'!N79="", "", 'S&amp;L'!N79)</f>
        <is>
          <t/>
        </is>
      </c>
      <c r="CZ75" s="0" t="inlineStr">
        <f aca="false">IF('S&amp;L'!O79="", "", 'S&amp;L'!O79)</f>
        <is>
          <t/>
        </is>
      </c>
      <c r="DA75" s="0" t="inlineStr">
        <f aca="false">IF('S&amp;L'!P79="", "", 'S&amp;L'!P79)</f>
        <is>
          <t/>
        </is>
      </c>
      <c r="DB75" s="0" t="inlineStr">
        <f aca="false">IF('S&amp;L'!Q79="", "", 'S&amp;L'!Q79)</f>
        <is>
          <t/>
        </is>
      </c>
      <c r="DC75" s="0" t="inlineStr">
        <f aca="false">IF('S&amp;L'!R79="", "", 'S&amp;L'!R79)</f>
        <is>
          <t/>
        </is>
      </c>
      <c r="DD75" s="82" t="inlineStr">
        <f aca="false">IF('Math Scores'!E82="","",'Math Scores'!E82)</f>
        <is>
          <t/>
        </is>
      </c>
      <c r="DE75" s="84" t="inlineStr">
        <f aca="false">IF('Cover Sheet'!V78="","",'Cover Sheet'!V78)</f>
        <is>
          <t/>
        </is>
      </c>
      <c r="DF75" s="84" t="inlineStr">
        <f aca="false">IF('Math Scores'!IE82="", "", 'Math Scores'!IE82)</f>
        <is>
          <t/>
        </is>
      </c>
      <c r="DG75" s="0" t="inlineStr">
        <f aca="false">IF('Math by question type'!C79="", "", 'Math by question type'!C79)</f>
        <is>
          <t/>
        </is>
      </c>
      <c r="DH75" s="84" t="inlineStr">
        <f aca="false">IF('Math by question type'!D79="", "", 'Math by question type'!D79)</f>
        <is>
          <t/>
        </is>
      </c>
      <c r="DI75" s="84" t="inlineStr">
        <f aca="false">IF('Math by question type'!E79="", "", 'Math by question type'!E79)</f>
        <is>
          <t/>
        </is>
      </c>
      <c r="DJ75" s="84" t="inlineStr">
        <f aca="false">IF('Math by question type'!F79="", "", 'Math by question type'!F79)</f>
        <is>
          <t/>
        </is>
      </c>
      <c r="DK75" s="84" t="inlineStr">
        <f aca="false">IF('Math by question type'!G79="", "", 'Math by question type'!G79)</f>
        <is>
          <t/>
        </is>
      </c>
      <c r="DL75" s="84" t="inlineStr">
        <f aca="false">IF('Math by question type'!H79="", "", 'Math by question type'!H79)</f>
        <is>
          <t/>
        </is>
      </c>
      <c r="DM75" s="84" t="inlineStr">
        <f aca="false">IF('Math by question type'!I79="", "", 'Math by question type'!I79)</f>
        <is>
          <t/>
        </is>
      </c>
      <c r="DN75" s="84" t="inlineStr">
        <f aca="false">IF('Math by question type'!J79="", "", 'Math by question type'!J79)</f>
        <is>
          <t/>
        </is>
      </c>
      <c r="DO75" s="84" t="inlineStr">
        <f aca="false">IF('Math by question type'!K79="", "", 'Math by question type'!K79)</f>
        <is>
          <t/>
        </is>
      </c>
      <c r="DP75" s="84" t="inlineStr">
        <f aca="false">IF('Math by question type'!L79="", "", 'Math by question type'!L79)</f>
        <is>
          <t/>
        </is>
      </c>
      <c r="DQ75" s="84" t="inlineStr">
        <f aca="false">IF('Math by question type'!M79="", "", 'Math by question type'!M79)</f>
        <is>
          <t/>
        </is>
      </c>
      <c r="DR75" s="84" t="inlineStr">
        <f aca="false">IF('Math by question type'!N79="", "", 'Math by question type'!N79)</f>
        <is>
          <t/>
        </is>
      </c>
      <c r="DS75" s="84" t="inlineStr">
        <f aca="false">IF('Math by question type'!O79="", "", 'Math by question type'!O79)</f>
        <is>
          <t/>
        </is>
      </c>
      <c r="DT75" s="84" t="inlineStr">
        <f aca="false">IF('Math by question type'!P79="", "", 'Math by question type'!P79)</f>
        <is>
          <t/>
        </is>
      </c>
      <c r="DU75" s="84" t="inlineStr">
        <f aca="false">IF('Math by question type'!Q79="", "", 'Math by question type'!Q79)</f>
        <is>
          <t/>
        </is>
      </c>
      <c r="DV75" s="84" t="inlineStr">
        <f aca="false">IF('Math by question type'!R79&lt;&gt;"",'Math by question type'!R79,'Math by question type'!U79)</f>
        <is>
          <t/>
        </is>
      </c>
      <c r="DW75" s="84" t="inlineStr">
        <f aca="false">IF('Math by question type'!S79&lt;&gt;"",'Math by question type'!S79,'Math by question type'!V79)</f>
        <is>
          <t/>
        </is>
      </c>
      <c r="DX75" s="84" t="inlineStr">
        <f aca="false">IF('Math by question type'!T79&lt;&gt;"",'Math by question type'!T79,'Math by question type'!W79)</f>
        <is>
          <t/>
        </is>
      </c>
      <c r="DY75" s="84" t="inlineStr">
        <f aca="false">IF('Math by question type'!X79&lt;&gt;"",'Math by question type'!X79,'Math by question type'!AA79)</f>
        <is>
          <t/>
        </is>
      </c>
      <c r="DZ75" s="84" t="inlineStr">
        <f aca="false">IF('Math by question type'!Y79&lt;&gt;"",'Math by question type'!Y79,'Math by question type'!AB79)</f>
        <is>
          <t/>
        </is>
      </c>
      <c r="EA75" s="84" t="inlineStr">
        <f aca="false">IF('Math by question type'!Z79&lt;&gt;"",'Math by question type'!Z79,'Math by question type'!AC79)</f>
        <is>
          <t/>
        </is>
      </c>
      <c r="EB75" s="84" t="inlineStr">
        <f aca="false">IF('Math Output by domain'!E79="", "", 'Math Output by domain'!E79)</f>
        <is>
          <t/>
        </is>
      </c>
      <c r="EC75" s="84" t="inlineStr">
        <f aca="false">IF('Math Output by domain'!F79="", "", 'Math Output by domain'!F79)</f>
        <is>
          <t/>
        </is>
      </c>
      <c r="ED75" s="84" t="inlineStr">
        <f aca="false">IF('Math Output by domain'!G79="", "", 'Math Output by domain'!G79)</f>
        <is>
          <t/>
        </is>
      </c>
      <c r="EE75" s="84" t="inlineStr">
        <f aca="false">IF('Math Output by domain'!H79="", "", 'Math Output by domain'!H79)</f>
        <is>
          <t/>
        </is>
      </c>
      <c r="EF75" s="84" t="inlineStr">
        <f aca="false">IF('Math Output by domain'!I79="", "", 'Math Output by domain'!I79)</f>
        <is>
          <t/>
        </is>
      </c>
      <c r="EG75" s="84" t="inlineStr">
        <f aca="false">IF('Math Output by domain'!J79="", "", 'Math Output by domain'!J79)</f>
        <is>
          <t/>
        </is>
      </c>
      <c r="EH75" s="84" t="inlineStr">
        <f aca="false">IF('Math Output by domain'!K79="", "", 'Math Output by domain'!K79)</f>
        <is>
          <t/>
        </is>
      </c>
      <c r="EI75" s="84" t="inlineStr">
        <f aca="false">IF('Math Output by domain'!L79="", "", 'Math Output by domain'!L79)</f>
        <is>
          <t/>
        </is>
      </c>
      <c r="EJ75" s="84" t="inlineStr">
        <f aca="false">IF('Math Output by domain'!M79="", "", 'Math Output by domain'!M79)</f>
        <is>
          <t/>
        </is>
      </c>
      <c r="EK75" s="84" t="inlineStr">
        <f aca="false">IF('Math Output by domain'!N79="", "", 'Math Output by domain'!N79)</f>
        <is>
          <t/>
        </is>
      </c>
      <c r="EL75" s="84" t="inlineStr">
        <f aca="false">IF('Math Output by domain'!O79="", "", 'Math Output by domain'!O79)</f>
        <is>
          <t/>
        </is>
      </c>
      <c r="EM75" s="84" t="inlineStr">
        <f aca="false">IF('Math Output by domain'!P79="", "", 'Math Output by domain'!P79)</f>
        <is>
          <t/>
        </is>
      </c>
      <c r="EN75" s="84" t="inlineStr">
        <f aca="false">IF('Math Output by domain'!Q79="", "", 'Math Output by domain'!Q79)</f>
        <is>
          <t/>
        </is>
      </c>
      <c r="EO75" s="84" t="inlineStr">
        <f aca="false">IF('Math Output by domain'!R79="", "", 'Math Output by domain'!R79)</f>
        <is>
          <t/>
        </is>
      </c>
      <c r="EP75" s="84" t="inlineStr">
        <f aca="false">IF('Math Output by domain'!S79="", "", 'Math Output by domain'!S79)</f>
        <is>
          <t/>
        </is>
      </c>
      <c r="EQ75" s="84" t="inlineStr">
        <f aca="false">IF('Math Output by domain'!T79="", "", 'Math Output by domain'!T79)</f>
        <is>
          <t/>
        </is>
      </c>
      <c r="ER75" s="84" t="inlineStr">
        <f aca="false">IF('Math Output by domain'!U79="", "", 'Math Output by domain'!U79)</f>
        <is>
          <t/>
        </is>
      </c>
      <c r="ES75" s="84" t="inlineStr">
        <f aca="false">IF('Math Output by domain'!V79="", "", 'Math Output by domain'!V79)</f>
        <is>
          <t/>
        </is>
      </c>
      <c r="ET75" s="84" t="inlineStr">
        <f aca="false">IF('Math Output by domain'!W79="", "", 'Math Output by domain'!W79)</f>
        <is>
          <t/>
        </is>
      </c>
      <c r="EU75" s="84" t="inlineStr">
        <f aca="false">IF('Math Output by domain'!X79="", "", 'Math Output by domain'!X79)</f>
        <is>
          <t/>
        </is>
      </c>
      <c r="EV75" s="84" t="inlineStr">
        <f aca="false">IF('Math Output by domain'!Y79="", "", 'Math Output by domain'!Y79)</f>
        <is>
          <t/>
        </is>
      </c>
      <c r="EW75" s="84" t="inlineStr">
        <f aca="false">IF('Math Output by domain'!Z79="", "", 'Math Output by domain'!Z79)</f>
        <is>
          <t/>
        </is>
      </c>
      <c r="EX75" s="84" t="inlineStr">
        <f aca="false">IF('Math Output by domain'!AA79="", "", 'Math Output by domain'!AA79)</f>
        <is>
          <t/>
        </is>
      </c>
      <c r="EY75" s="84" t="inlineStr">
        <f aca="false">IF('Math Output by domain'!AB79="", "", 'Math Output by domain'!AB79)</f>
        <is>
          <t/>
        </is>
      </c>
      <c r="EZ75" s="84" t="inlineStr">
        <f aca="false">IF('Math Output by domain'!AC79="", "", 'Math Output by domain'!AC79)</f>
        <is>
          <t/>
        </is>
      </c>
      <c r="FA75" s="84" t="inlineStr">
        <f aca="false">IF('Math Output by domain'!AD79&lt;&gt;"", 'Math Output by domain'!AD79, 'Math Output by domain'!AH79)</f>
        <is>
          <t/>
        </is>
      </c>
      <c r="FB75" s="84" t="inlineStr">
        <f aca="false">IF('Math Output by domain'!AE79&lt;&gt;"", 'Math Output by domain'!AE79, 'Math Output by domain'!AI79)</f>
        <is>
          <t/>
        </is>
      </c>
      <c r="FC75" s="84" t="inlineStr">
        <f aca="false">IF('Math Output by domain'!AF79&lt;&gt;"", 'Math Output by domain'!AF79, 'Math Output by domain'!AJ79)</f>
        <is>
          <t/>
        </is>
      </c>
      <c r="FD75" s="84" t="inlineStr">
        <f aca="false">IF('Math Output by domain'!AG79="", "", 'Math Output by domain'!AG79)</f>
        <is>
          <t/>
        </is>
      </c>
      <c r="FE75" s="84" t="inlineStr">
        <f aca="false">IF('Math Output by domain'!AK79="", "", 'Math Output by domain'!AK79)</f>
        <is>
          <t/>
        </is>
      </c>
      <c r="FF75" s="84" t="str">
        <f aca="false">IF('Math Output by domain'!AL79&lt;&gt;"",  'Math Output by domain'!AL79, 'Math Output by domain'!AQ79)</f>
        <v/>
      </c>
      <c r="FG75" s="84" t="inlineStr">
        <f aca="false">IF('Math Output by domain'!AM79="", "", 'Math Output by domain'!AM79)</f>
        <is>
          <t/>
        </is>
      </c>
      <c r="FH75" s="84" t="str">
        <f aca="false">IF('Math Output by domain'!AN79&lt;&gt;"",  'Math Output by domain'!AN79, 'Math Output by domain'!AP79)</f>
        <v/>
      </c>
      <c r="FI75" s="84" t="inlineStr">
        <f aca="false">IF('Math Output by domain'!AO79="", "", 'Math Output by domain'!AO79)</f>
        <is>
          <t/>
        </is>
      </c>
    </row>
    <row r="76" customFormat="false" ht="12.75" hidden="false" customHeight="false" outlineLevel="0" collapsed="false">
      <c r="A76" s="77" t="n">
        <f aca="false">'Cover Sheet'!A79</f>
        <v>75</v>
      </c>
      <c r="B76" s="77" t="inlineStr">
        <f aca="false">IF('Cover Sheet'!$AC$13="","",'Cover Sheet'!$AC$13)</f>
        <is>
          <t/>
        </is>
      </c>
      <c r="C76" s="77" t="str">
        <f aca="false">'Cover Sheet'!$AC$1</f>
        <v>Vivek Madinur</v>
      </c>
      <c r="D76" s="77" t="n">
        <f aca="false">'Cover Sheet'!$AE$1</f>
        <v>0</v>
      </c>
      <c r="E76" s="77" t="n">
        <f aca="false">'Cover Sheet'!$AG$1</f>
        <v>0</v>
      </c>
      <c r="F76" s="77" t="n">
        <f aca="false">'Cover Sheet'!$AI$1</f>
        <v>0</v>
      </c>
      <c r="G76" s="77" t="n">
        <f aca="false">'Cover Sheet'!$AK$1</f>
        <v>0</v>
      </c>
      <c r="H76" s="77" t="n">
        <f aca="false">'Cover Sheet'!$AC$3</f>
        <v>0</v>
      </c>
      <c r="I76" s="77" t="n">
        <f aca="false">'Cover Sheet'!$AE$3</f>
        <v>0</v>
      </c>
      <c r="J76" s="77" t="n">
        <f aca="false">'Cover Sheet'!$AG$3</f>
        <v>0</v>
      </c>
      <c r="K76" s="77" t="n">
        <f aca="false">'Cover Sheet'!$AI$3</f>
        <v>0</v>
      </c>
      <c r="L76" s="77" t="n">
        <f aca="false">'Cover Sheet'!$AK$3</f>
        <v>0</v>
      </c>
      <c r="M76" s="77" t="n">
        <f aca="false">'Cover Sheet'!$AC$2</f>
        <v>2014</v>
      </c>
      <c r="N76" s="77" t="n">
        <f aca="false">'Cover Sheet'!$AE$2</f>
        <v>0</v>
      </c>
      <c r="O76" s="77" t="n">
        <f aca="false">'Cover Sheet'!$AG$2</f>
        <v>0</v>
      </c>
      <c r="P76" s="77" t="n">
        <f aca="false">'Cover Sheet'!$AI$2</f>
        <v>0</v>
      </c>
      <c r="Q76" s="77" t="n">
        <f aca="false">'Cover Sheet'!$AK$2</f>
        <v>0</v>
      </c>
      <c r="R76" s="77" t="str">
        <f aca="false">'Cover Sheet'!$AC$5</f>
        <v>Spandana</v>
      </c>
      <c r="S76" s="77" t="str">
        <f aca="false">'Cover Sheet'!$AC$6</f>
        <v>3rd</v>
      </c>
      <c r="T76" s="77" t="str">
        <f aca="false">'Cover Sheet'!$AC$7</f>
        <v>2nd YOI</v>
      </c>
      <c r="U76" s="77" t="str">
        <f aca="false">'Cover Sheet'!$AC$8</f>
        <v>Government School - No Fees</v>
      </c>
      <c r="V76" s="77" t="n">
        <f aca="false">'Cover Sheet'!$AC$9</f>
        <v>0</v>
      </c>
      <c r="W76" s="77" t="inlineStr">
        <f aca="false">IF('Cover Sheet'!$AC$10="","",'Cover Sheet'!$AC$10)</f>
        <is>
          <t/>
        </is>
      </c>
      <c r="X76" s="78" t="inlineStr">
        <f aca="false">IF('Cover Sheet'!$Y79="","",'Cover Sheet'!$Y79)</f>
        <is>
          <t/>
        </is>
      </c>
      <c r="Y76" s="78" t="inlineStr">
        <f aca="false">IF('Cover Sheet'!$Z79="","",'Cover Sheet'!$Z79)</f>
        <is>
          <t/>
        </is>
      </c>
      <c r="Z76" s="77" t="n">
        <f aca="false">'Cover Sheet'!$AC$11</f>
        <v>0</v>
      </c>
      <c r="AA76" s="77" t="str">
        <f aca="false">IF('Cover Sheet'!$AC$12="", "", 'Cover Sheet'!$AC$12)</f>
        <v>Hyderabad</v>
      </c>
      <c r="AB76" s="77" t="inlineStr">
        <f aca="false">IF('Cover Sheet'!$AC$14="","",'Cover Sheet'!$AC$14)</f>
        <is>
          <t/>
        </is>
      </c>
      <c r="AC76" s="77" t="inlineStr">
        <f aca="false">IF('Cover Sheet'!$AC$15="","",'Cover Sheet'!$AC$15)</f>
        <is>
          <t/>
        </is>
      </c>
      <c r="AD76" s="77" t="inlineStr">
        <f aca="false">IF('Cover Sheet'!$AC$17="","",'Cover Sheet'!$AC$17)</f>
        <is>
          <t/>
        </is>
      </c>
      <c r="AE76" s="77" t="str">
        <f aca="false">IF('Cover Sheet'!$AC$4="","",'Cover Sheet'!$AC$4)</f>
        <v>vivek.madinur2014@teachforindia.org</v>
      </c>
      <c r="AF76" s="77" t="inlineStr">
        <f aca="false">IF('Cover Sheet'!$AC$20="","",'Cover Sheet'!$AC$20)</f>
        <is>
          <t/>
        </is>
      </c>
      <c r="AG76" s="77" t="str">
        <f aca="false">IF('Cover Sheet'!$AC$19="","",'Cover Sheet'!$AC$19)</f>
        <v>karthik.rapaka@teachforindia.org</v>
      </c>
      <c r="AH76" s="77" t="inlineStr">
        <f aca="false">IF('Cover Sheet'!B79="", "", 'English Scores- Leveled papers'!B81)</f>
        <is>
          <t/>
        </is>
      </c>
      <c r="AI76" s="77" t="inlineStr">
        <f aca="false">IF('Cover Sheet'!$B79="","",'Cover Sheet'!C79)</f>
        <is>
          <t/>
        </is>
      </c>
      <c r="AJ76" s="77" t="inlineStr">
        <f aca="false">IF('Cover Sheet'!$D79="","",'Cover Sheet'!D79)</f>
        <is>
          <t/>
        </is>
      </c>
      <c r="AK76" s="77" t="inlineStr">
        <f aca="false">IF('Cover Sheet'!E79="","",'Cover Sheet'!E79)</f>
        <is>
          <t/>
        </is>
      </c>
      <c r="AL76" s="77" t="inlineStr">
        <f aca="false">IF('Cover Sheet'!F79="","",'Cover Sheet'!F79)</f>
        <is>
          <t/>
        </is>
      </c>
      <c r="AM76" s="77" t="inlineStr">
        <f aca="false">IF('Cover Sheet'!G79="","",'Cover Sheet'!G79)</f>
        <is>
          <t/>
        </is>
      </c>
      <c r="AN76" s="77" t="inlineStr">
        <f aca="false">IF('Cover Sheet'!H79="","",'Cover Sheet'!H79)</f>
        <is>
          <t/>
        </is>
      </c>
      <c r="AO76" s="77" t="inlineStr">
        <f aca="false">IF('Cover Sheet'!I79="","",'Cover Sheet'!I79)</f>
        <is>
          <t/>
        </is>
      </c>
      <c r="AP76" s="77" t="inlineStr">
        <f aca="false">IF('Cover Sheet'!J79="","",'Cover Sheet'!J79)</f>
        <is>
          <t/>
        </is>
      </c>
      <c r="AQ76" s="77" t="inlineStr">
        <f aca="false">IF('Cover Sheet'!K79="","",'Cover Sheet'!K79)</f>
        <is>
          <t/>
        </is>
      </c>
      <c r="AR76" s="77" t="inlineStr">
        <f aca="false">IF('Cover Sheet'!L79="","",'Cover Sheet'!L79)</f>
        <is>
          <t/>
        </is>
      </c>
      <c r="AS76" s="77" t="inlineStr">
        <f aca="false">IF('Cover Sheet'!M79="","",'Cover Sheet'!M79)</f>
        <is>
          <t/>
        </is>
      </c>
      <c r="AT76" s="77" t="inlineStr">
        <f aca="false">IF('Cover Sheet'!N79="","",'Cover Sheet'!N79)</f>
        <is>
          <t/>
        </is>
      </c>
      <c r="AU76" s="77" t="inlineStr">
        <f aca="false">IF('Cover Sheet'!O79="","",'Cover Sheet'!O79)</f>
        <is>
          <t/>
        </is>
      </c>
      <c r="AV76" s="77" t="inlineStr">
        <f aca="false">IF('Cover Sheet'!P79="","",'Cover Sheet'!P79)</f>
        <is>
          <t/>
        </is>
      </c>
      <c r="AW76" s="77" t="inlineStr">
        <f aca="false">IF('Cover Sheet'!Q79="","",'Cover Sheet'!Q79)</f>
        <is>
          <t/>
        </is>
      </c>
      <c r="AX76" s="77" t="inlineStr">
        <f aca="false">IF('Cover Sheet'!R79="","",'Cover Sheet'!R79)</f>
        <is>
          <t/>
        </is>
      </c>
      <c r="AY76" s="77" t="inlineStr">
        <f aca="false">IF('Cover Sheet'!S79="","",'Cover Sheet'!S79)</f>
        <is>
          <t/>
        </is>
      </c>
      <c r="AZ76" s="79" t="inlineStr">
        <f aca="false">IF('Cover Sheet'!T79="","",'Cover Sheet'!T79)</f>
        <is>
          <t/>
        </is>
      </c>
      <c r="BA76" s="79" t="inlineStr">
        <f aca="false">IF('Cover Sheet'!U79="","",'Cover Sheet'!U79)</f>
        <is>
          <t/>
        </is>
      </c>
      <c r="BB76" s="79" t="inlineStr">
        <f aca="false">IF('Cover Sheet'!V79="","",'Cover Sheet'!V79)</f>
        <is>
          <t/>
        </is>
      </c>
      <c r="BC76" s="79" t="inlineStr">
        <f aca="false">IF('Cover Sheet'!W79="","",'Cover Sheet'!W79)</f>
        <is>
          <t/>
        </is>
      </c>
      <c r="BD76" s="79" t="inlineStr">
        <f aca="false">IF('Cover Sheet'!X79="","",'Cover Sheet'!X79)</f>
        <is>
          <t/>
        </is>
      </c>
      <c r="BE76" s="80" t="inlineStr">
        <f aca="false">'RC Mastery Check+Question type'!I79</f>
        <is>
          <t/>
        </is>
      </c>
      <c r="BF76" s="80" t="inlineStr">
        <f aca="false">'RC Mastery Check+Question type'!J79</f>
        <is>
          <t/>
        </is>
      </c>
      <c r="BG76" s="80" t="inlineStr">
        <f aca="false">'RC Mastery Check+Question type'!K79</f>
        <is>
          <t/>
        </is>
      </c>
      <c r="BH76" s="81" t="inlineStr">
        <f aca="false">IF('RC Mastery Check+Question type'!DR79="", "", 'RC Mastery Check+Question type'!DR79)</f>
        <is>
          <t/>
        </is>
      </c>
      <c r="BI76" s="81" t="inlineStr">
        <f aca="false">IF('RC Mastery Check+Question type'!EJ79="", "", 'RC Mastery Check+Question type'!EJ79)</f>
        <is>
          <t/>
        </is>
      </c>
      <c r="BJ76" s="81" t="inlineStr">
        <f aca="false">IF('RC Mastery Check+Question type'!EZ79="", "", 'RC Mastery Check+Question type'!EZ79)</f>
        <is>
          <t/>
        </is>
      </c>
      <c r="BK76" s="0" t="inlineStr">
        <f aca="false">'RF tracking'!C79</f>
        <is>
          <t/>
        </is>
      </c>
      <c r="BL76" s="0" t="inlineStr">
        <f aca="false">'RF tracking'!D79</f>
        <is>
          <t/>
        </is>
      </c>
      <c r="BM76" s="0" t="inlineStr">
        <f aca="false">'RF tracking'!X79</f>
        <is>
          <t/>
        </is>
      </c>
      <c r="BN76" s="0" t="inlineStr">
        <f aca="false">'RF tracking'!Y79</f>
        <is>
          <t/>
        </is>
      </c>
      <c r="BO76" s="82" t="inlineStr">
        <f aca="false">IF('RF tracking'!AQ79="", "", 'RF tracking'!AQ79)</f>
        <is>
          <t/>
        </is>
      </c>
      <c r="BP76" s="82" t="inlineStr">
        <f aca="false">'RC Mastery Check+Question type'!L79</f>
        <is>
          <t/>
        </is>
      </c>
      <c r="BQ76" s="82" t="inlineStr">
        <f aca="false">'RC Mastery Check+Question type'!M79</f>
        <is>
          <t/>
        </is>
      </c>
      <c r="BR76" s="82" t="inlineStr">
        <f aca="false">'RC Mastery Check+Question type'!N79</f>
        <is>
          <t/>
        </is>
      </c>
      <c r="BS76" s="82" t="inlineStr">
        <f aca="false">'RC Mastery Check+Question type'!O79</f>
        <is>
          <t/>
        </is>
      </c>
      <c r="BT76" s="82" t="inlineStr">
        <f aca="false">'RC Mastery Check+Question type'!P79</f>
        <is>
          <t/>
        </is>
      </c>
      <c r="BU76" s="82" t="inlineStr">
        <f aca="false">'RC Mastery Check+Question type'!Q79</f>
        <is>
          <t/>
        </is>
      </c>
      <c r="BV76" s="82" t="inlineStr">
        <f aca="false">'RC Mastery Check+Question type'!R79</f>
        <is>
          <t/>
        </is>
      </c>
      <c r="BW76" s="82" t="inlineStr">
        <f aca="false">'RC Mastery Check+Question type'!S79</f>
        <is>
          <t/>
        </is>
      </c>
      <c r="BX76" s="82" t="inlineStr">
        <f aca="false">'RC Mastery Check+Question type'!T79</f>
        <is>
          <t/>
        </is>
      </c>
      <c r="BY76" s="82" t="inlineStr">
        <f aca="false">'RC Mastery Check+Question type'!U79</f>
        <is>
          <t/>
        </is>
      </c>
      <c r="BZ76" s="82" t="inlineStr">
        <f aca="false">'RC Mastery Check+Question type'!V79</f>
        <is>
          <t/>
        </is>
      </c>
      <c r="CA76" s="82" t="inlineStr">
        <f aca="false">'RC Mastery Check+Question type'!W79</f>
        <is>
          <t/>
        </is>
      </c>
      <c r="CB76" s="82" t="inlineStr">
        <f aca="false">'RC Mastery Check+Question type'!X79</f>
        <is>
          <t/>
        </is>
      </c>
      <c r="CC76" s="83" t="str">
        <f aca="false">'RC Output Item+Section Type'!CC82</f>
        <v> </v>
      </c>
      <c r="CD76" s="83" t="str">
        <f aca="false">'RC Output Item+Section Type'!CD82</f>
        <v> </v>
      </c>
      <c r="CE76" s="83" t="str">
        <f aca="false">'RC Output Item+Section Type'!CE82</f>
        <v> </v>
      </c>
      <c r="CF76" s="83" t="str">
        <f aca="false">'RC Output Item+Section Type'!CF82</f>
        <v> </v>
      </c>
      <c r="CG76" s="83" t="str">
        <f aca="false">'RC Output Item+Section Type'!CG82</f>
        <v> </v>
      </c>
      <c r="CH76" s="83" t="str">
        <f aca="false">'RC Output Item+Section Type'!CH82</f>
        <v> </v>
      </c>
      <c r="CI76" s="83" t="str">
        <f aca="false">'RC Output Item+Section Type'!CI82</f>
        <v> </v>
      </c>
      <c r="CJ76" s="83" t="str">
        <f aca="false">'RC Output Item+Section Type'!CJ82</f>
        <v> </v>
      </c>
      <c r="CK76" s="83" t="str">
        <f aca="false">'RC Output Item+Section Type'!CK82</f>
        <v> </v>
      </c>
      <c r="CL76" s="83" t="str">
        <f aca="false">'RC Output Item+Section Type'!CL82</f>
        <v> </v>
      </c>
      <c r="CM76" s="83" t="str">
        <f aca="false">'RC Output Item+Section Type'!CM82</f>
        <v> </v>
      </c>
      <c r="CN76" s="83" t="str">
        <f aca="false">'RC Output Item+Section Type'!CN82</f>
        <v> </v>
      </c>
      <c r="CO76" s="0" t="inlineStr">
        <f aca="false">IF('S&amp;L'!B80="", "", 'S&amp;L'!B80)</f>
        <is>
          <t/>
        </is>
      </c>
      <c r="CP76" s="0" t="inlineStr">
        <f aca="false">IF('S&amp;L'!C80="", "", 'S&amp;L'!C80)</f>
        <is>
          <t/>
        </is>
      </c>
      <c r="CQ76" s="0" t="inlineStr">
        <f aca="false">IF('S&amp;L'!D80="", "", 'S&amp;L'!D80)</f>
        <is>
          <t/>
        </is>
      </c>
      <c r="CR76" s="0" t="inlineStr">
        <f aca="false">IF('S&amp;L'!E80="", "", 'S&amp;L'!E80)</f>
        <is>
          <t/>
        </is>
      </c>
      <c r="CS76" s="0" t="inlineStr">
        <f aca="false">IF('S&amp;L'!F80="", "", 'S&amp;L'!F80)</f>
        <is>
          <t/>
        </is>
      </c>
      <c r="CT76" s="0" t="inlineStr">
        <f aca="false">IF('S&amp;L'!H80="", "", 'S&amp;L'!H80)</f>
        <is>
          <t/>
        </is>
      </c>
      <c r="CU76" s="0" t="inlineStr">
        <f aca="false">IF('S&amp;L'!I80="", "", 'S&amp;L'!I80)</f>
        <is>
          <t/>
        </is>
      </c>
      <c r="CV76" s="0" t="inlineStr">
        <f aca="false">IF('S&amp;L'!J80="", "", 'S&amp;L'!J80)</f>
        <is>
          <t/>
        </is>
      </c>
      <c r="CW76" s="0" t="inlineStr">
        <f aca="false">IF('S&amp;L'!K80="", "", 'S&amp;L'!K80)</f>
        <is>
          <t/>
        </is>
      </c>
      <c r="CX76" s="0" t="inlineStr">
        <f aca="false">IF('S&amp;L'!L80="", "", 'S&amp;L'!L80)</f>
        <is>
          <t/>
        </is>
      </c>
      <c r="CY76" s="0" t="inlineStr">
        <f aca="false">IF('S&amp;L'!N80="", "", 'S&amp;L'!N80)</f>
        <is>
          <t/>
        </is>
      </c>
      <c r="CZ76" s="0" t="inlineStr">
        <f aca="false">IF('S&amp;L'!O80="", "", 'S&amp;L'!O80)</f>
        <is>
          <t/>
        </is>
      </c>
      <c r="DA76" s="0" t="inlineStr">
        <f aca="false">IF('S&amp;L'!P80="", "", 'S&amp;L'!P80)</f>
        <is>
          <t/>
        </is>
      </c>
      <c r="DB76" s="0" t="inlineStr">
        <f aca="false">IF('S&amp;L'!Q80="", "", 'S&amp;L'!Q80)</f>
        <is>
          <t/>
        </is>
      </c>
      <c r="DC76" s="0" t="inlineStr">
        <f aca="false">IF('S&amp;L'!R80="", "", 'S&amp;L'!R80)</f>
        <is>
          <t/>
        </is>
      </c>
      <c r="DD76" s="82" t="inlineStr">
        <f aca="false">IF('Math Scores'!E83="","",'Math Scores'!E83)</f>
        <is>
          <t/>
        </is>
      </c>
      <c r="DE76" s="84" t="inlineStr">
        <f aca="false">IF('Cover Sheet'!V79="","",'Cover Sheet'!V79)</f>
        <is>
          <t/>
        </is>
      </c>
      <c r="DF76" s="84" t="inlineStr">
        <f aca="false">IF('Math Scores'!IE83="", "", 'Math Scores'!IE83)</f>
        <is>
          <t/>
        </is>
      </c>
      <c r="DG76" s="0" t="inlineStr">
        <f aca="false">IF('Math by question type'!C80="", "", 'Math by question type'!C80)</f>
        <is>
          <t/>
        </is>
      </c>
      <c r="DH76" s="84" t="inlineStr">
        <f aca="false">IF('Math by question type'!D80="", "", 'Math by question type'!D80)</f>
        <is>
          <t/>
        </is>
      </c>
      <c r="DI76" s="84" t="inlineStr">
        <f aca="false">IF('Math by question type'!E80="", "", 'Math by question type'!E80)</f>
        <is>
          <t/>
        </is>
      </c>
      <c r="DJ76" s="84" t="inlineStr">
        <f aca="false">IF('Math by question type'!F80="", "", 'Math by question type'!F80)</f>
        <is>
          <t/>
        </is>
      </c>
      <c r="DK76" s="84" t="inlineStr">
        <f aca="false">IF('Math by question type'!G80="", "", 'Math by question type'!G80)</f>
        <is>
          <t/>
        </is>
      </c>
      <c r="DL76" s="84" t="inlineStr">
        <f aca="false">IF('Math by question type'!H80="", "", 'Math by question type'!H80)</f>
        <is>
          <t/>
        </is>
      </c>
      <c r="DM76" s="84" t="inlineStr">
        <f aca="false">IF('Math by question type'!I80="", "", 'Math by question type'!I80)</f>
        <is>
          <t/>
        </is>
      </c>
      <c r="DN76" s="84" t="inlineStr">
        <f aca="false">IF('Math by question type'!J80="", "", 'Math by question type'!J80)</f>
        <is>
          <t/>
        </is>
      </c>
      <c r="DO76" s="84" t="inlineStr">
        <f aca="false">IF('Math by question type'!K80="", "", 'Math by question type'!K80)</f>
        <is>
          <t/>
        </is>
      </c>
      <c r="DP76" s="84" t="inlineStr">
        <f aca="false">IF('Math by question type'!L80="", "", 'Math by question type'!L80)</f>
        <is>
          <t/>
        </is>
      </c>
      <c r="DQ76" s="84" t="inlineStr">
        <f aca="false">IF('Math by question type'!M80="", "", 'Math by question type'!M80)</f>
        <is>
          <t/>
        </is>
      </c>
      <c r="DR76" s="84" t="inlineStr">
        <f aca="false">IF('Math by question type'!N80="", "", 'Math by question type'!N80)</f>
        <is>
          <t/>
        </is>
      </c>
      <c r="DS76" s="84" t="inlineStr">
        <f aca="false">IF('Math by question type'!O80="", "", 'Math by question type'!O80)</f>
        <is>
          <t/>
        </is>
      </c>
      <c r="DT76" s="84" t="inlineStr">
        <f aca="false">IF('Math by question type'!P80="", "", 'Math by question type'!P80)</f>
        <is>
          <t/>
        </is>
      </c>
      <c r="DU76" s="84" t="inlineStr">
        <f aca="false">IF('Math by question type'!Q80="", "", 'Math by question type'!Q80)</f>
        <is>
          <t/>
        </is>
      </c>
      <c r="DV76" s="84" t="inlineStr">
        <f aca="false">IF('Math by question type'!R80&lt;&gt;"",'Math by question type'!R80,'Math by question type'!U80)</f>
        <is>
          <t/>
        </is>
      </c>
      <c r="DW76" s="84" t="inlineStr">
        <f aca="false">IF('Math by question type'!S80&lt;&gt;"",'Math by question type'!S80,'Math by question type'!V80)</f>
        <is>
          <t/>
        </is>
      </c>
      <c r="DX76" s="84" t="inlineStr">
        <f aca="false">IF('Math by question type'!T80&lt;&gt;"",'Math by question type'!T80,'Math by question type'!W80)</f>
        <is>
          <t/>
        </is>
      </c>
      <c r="DY76" s="84" t="inlineStr">
        <f aca="false">IF('Math by question type'!X80&lt;&gt;"",'Math by question type'!X80,'Math by question type'!AA80)</f>
        <is>
          <t/>
        </is>
      </c>
      <c r="DZ76" s="84" t="inlineStr">
        <f aca="false">IF('Math by question type'!Y80&lt;&gt;"",'Math by question type'!Y80,'Math by question type'!AB80)</f>
        <is>
          <t/>
        </is>
      </c>
      <c r="EA76" s="84" t="inlineStr">
        <f aca="false">IF('Math by question type'!Z80&lt;&gt;"",'Math by question type'!Z80,'Math by question type'!AC80)</f>
        <is>
          <t/>
        </is>
      </c>
      <c r="EB76" s="84" t="inlineStr">
        <f aca="false">IF('Math Output by domain'!E80="", "", 'Math Output by domain'!E80)</f>
        <is>
          <t/>
        </is>
      </c>
      <c r="EC76" s="84" t="inlineStr">
        <f aca="false">IF('Math Output by domain'!F80="", "", 'Math Output by domain'!F80)</f>
        <is>
          <t/>
        </is>
      </c>
      <c r="ED76" s="84" t="inlineStr">
        <f aca="false">IF('Math Output by domain'!G80="", "", 'Math Output by domain'!G80)</f>
        <is>
          <t/>
        </is>
      </c>
      <c r="EE76" s="84" t="inlineStr">
        <f aca="false">IF('Math Output by domain'!H80="", "", 'Math Output by domain'!H80)</f>
        <is>
          <t/>
        </is>
      </c>
      <c r="EF76" s="84" t="inlineStr">
        <f aca="false">IF('Math Output by domain'!I80="", "", 'Math Output by domain'!I80)</f>
        <is>
          <t/>
        </is>
      </c>
      <c r="EG76" s="84" t="inlineStr">
        <f aca="false">IF('Math Output by domain'!J80="", "", 'Math Output by domain'!J80)</f>
        <is>
          <t/>
        </is>
      </c>
      <c r="EH76" s="84" t="inlineStr">
        <f aca="false">IF('Math Output by domain'!K80="", "", 'Math Output by domain'!K80)</f>
        <is>
          <t/>
        </is>
      </c>
      <c r="EI76" s="84" t="inlineStr">
        <f aca="false">IF('Math Output by domain'!L80="", "", 'Math Output by domain'!L80)</f>
        <is>
          <t/>
        </is>
      </c>
      <c r="EJ76" s="84" t="inlineStr">
        <f aca="false">IF('Math Output by domain'!M80="", "", 'Math Output by domain'!M80)</f>
        <is>
          <t/>
        </is>
      </c>
      <c r="EK76" s="84" t="inlineStr">
        <f aca="false">IF('Math Output by domain'!N80="", "", 'Math Output by domain'!N80)</f>
        <is>
          <t/>
        </is>
      </c>
      <c r="EL76" s="84" t="inlineStr">
        <f aca="false">IF('Math Output by domain'!O80="", "", 'Math Output by domain'!O80)</f>
        <is>
          <t/>
        </is>
      </c>
      <c r="EM76" s="84" t="inlineStr">
        <f aca="false">IF('Math Output by domain'!P80="", "", 'Math Output by domain'!P80)</f>
        <is>
          <t/>
        </is>
      </c>
      <c r="EN76" s="84" t="inlineStr">
        <f aca="false">IF('Math Output by domain'!Q80="", "", 'Math Output by domain'!Q80)</f>
        <is>
          <t/>
        </is>
      </c>
      <c r="EO76" s="84" t="inlineStr">
        <f aca="false">IF('Math Output by domain'!R80="", "", 'Math Output by domain'!R80)</f>
        <is>
          <t/>
        </is>
      </c>
      <c r="EP76" s="84" t="inlineStr">
        <f aca="false">IF('Math Output by domain'!S80="", "", 'Math Output by domain'!S80)</f>
        <is>
          <t/>
        </is>
      </c>
      <c r="EQ76" s="84" t="inlineStr">
        <f aca="false">IF('Math Output by domain'!T80="", "", 'Math Output by domain'!T80)</f>
        <is>
          <t/>
        </is>
      </c>
      <c r="ER76" s="84" t="inlineStr">
        <f aca="false">IF('Math Output by domain'!U80="", "", 'Math Output by domain'!U80)</f>
        <is>
          <t/>
        </is>
      </c>
      <c r="ES76" s="84" t="inlineStr">
        <f aca="false">IF('Math Output by domain'!V80="", "", 'Math Output by domain'!V80)</f>
        <is>
          <t/>
        </is>
      </c>
      <c r="ET76" s="84" t="inlineStr">
        <f aca="false">IF('Math Output by domain'!W80="", "", 'Math Output by domain'!W80)</f>
        <is>
          <t/>
        </is>
      </c>
      <c r="EU76" s="84" t="inlineStr">
        <f aca="false">IF('Math Output by domain'!X80="", "", 'Math Output by domain'!X80)</f>
        <is>
          <t/>
        </is>
      </c>
      <c r="EV76" s="84" t="inlineStr">
        <f aca="false">IF('Math Output by domain'!Y80="", "", 'Math Output by domain'!Y80)</f>
        <is>
          <t/>
        </is>
      </c>
      <c r="EW76" s="84" t="inlineStr">
        <f aca="false">IF('Math Output by domain'!Z80="", "", 'Math Output by domain'!Z80)</f>
        <is>
          <t/>
        </is>
      </c>
      <c r="EX76" s="84" t="inlineStr">
        <f aca="false">IF('Math Output by domain'!AA80="", "", 'Math Output by domain'!AA80)</f>
        <is>
          <t/>
        </is>
      </c>
      <c r="EY76" s="84" t="inlineStr">
        <f aca="false">IF('Math Output by domain'!AB80="", "", 'Math Output by domain'!AB80)</f>
        <is>
          <t/>
        </is>
      </c>
      <c r="EZ76" s="84" t="inlineStr">
        <f aca="false">IF('Math Output by domain'!AC80="", "", 'Math Output by domain'!AC80)</f>
        <is>
          <t/>
        </is>
      </c>
      <c r="FA76" s="84" t="inlineStr">
        <f aca="false">IF('Math Output by domain'!AD80&lt;&gt;"", 'Math Output by domain'!AD80, 'Math Output by domain'!AH80)</f>
        <is>
          <t/>
        </is>
      </c>
      <c r="FB76" s="84" t="inlineStr">
        <f aca="false">IF('Math Output by domain'!AE80&lt;&gt;"", 'Math Output by domain'!AE80, 'Math Output by domain'!AI80)</f>
        <is>
          <t/>
        </is>
      </c>
      <c r="FC76" s="84" t="inlineStr">
        <f aca="false">IF('Math Output by domain'!AF80&lt;&gt;"", 'Math Output by domain'!AF80, 'Math Output by domain'!AJ80)</f>
        <is>
          <t/>
        </is>
      </c>
      <c r="FD76" s="84" t="inlineStr">
        <f aca="false">IF('Math Output by domain'!AG80="", "", 'Math Output by domain'!AG80)</f>
        <is>
          <t/>
        </is>
      </c>
      <c r="FE76" s="84" t="inlineStr">
        <f aca="false">IF('Math Output by domain'!AK80="", "", 'Math Output by domain'!AK80)</f>
        <is>
          <t/>
        </is>
      </c>
      <c r="FF76" s="84" t="str">
        <f aca="false">IF('Math Output by domain'!AL80&lt;&gt;"",  'Math Output by domain'!AL80, 'Math Output by domain'!AQ80)</f>
        <v/>
      </c>
      <c r="FG76" s="84" t="inlineStr">
        <f aca="false">IF('Math Output by domain'!AM80="", "", 'Math Output by domain'!AM80)</f>
        <is>
          <t/>
        </is>
      </c>
      <c r="FH76" s="84" t="str">
        <f aca="false">IF('Math Output by domain'!AN80&lt;&gt;"",  'Math Output by domain'!AN80, 'Math Output by domain'!AP80)</f>
        <v/>
      </c>
      <c r="FI76" s="84" t="inlineStr">
        <f aca="false">IF('Math Output by domain'!AO80="", "", 'Math Output by domain'!AO80)</f>
        <is>
          <t/>
        </is>
      </c>
    </row>
    <row r="77" customFormat="false" ht="12.75" hidden="false" customHeight="false" outlineLevel="0" collapsed="false">
      <c r="A77" s="77" t="n">
        <f aca="false">'Cover Sheet'!A80</f>
        <v>76</v>
      </c>
      <c r="B77" s="77" t="inlineStr">
        <f aca="false">IF('Cover Sheet'!$AC$13="","",'Cover Sheet'!$AC$13)</f>
        <is>
          <t/>
        </is>
      </c>
      <c r="C77" s="77" t="str">
        <f aca="false">'Cover Sheet'!$AC$1</f>
        <v>Vivek Madinur</v>
      </c>
      <c r="D77" s="77" t="n">
        <f aca="false">'Cover Sheet'!$AE$1</f>
        <v>0</v>
      </c>
      <c r="E77" s="77" t="n">
        <f aca="false">'Cover Sheet'!$AG$1</f>
        <v>0</v>
      </c>
      <c r="F77" s="77" t="n">
        <f aca="false">'Cover Sheet'!$AI$1</f>
        <v>0</v>
      </c>
      <c r="G77" s="77" t="n">
        <f aca="false">'Cover Sheet'!$AK$1</f>
        <v>0</v>
      </c>
      <c r="H77" s="77" t="n">
        <f aca="false">'Cover Sheet'!$AC$3</f>
        <v>0</v>
      </c>
      <c r="I77" s="77" t="n">
        <f aca="false">'Cover Sheet'!$AE$3</f>
        <v>0</v>
      </c>
      <c r="J77" s="77" t="n">
        <f aca="false">'Cover Sheet'!$AG$3</f>
        <v>0</v>
      </c>
      <c r="K77" s="77" t="n">
        <f aca="false">'Cover Sheet'!$AI$3</f>
        <v>0</v>
      </c>
      <c r="L77" s="77" t="n">
        <f aca="false">'Cover Sheet'!$AK$3</f>
        <v>0</v>
      </c>
      <c r="M77" s="77" t="n">
        <f aca="false">'Cover Sheet'!$AC$2</f>
        <v>2014</v>
      </c>
      <c r="N77" s="77" t="n">
        <f aca="false">'Cover Sheet'!$AE$2</f>
        <v>0</v>
      </c>
      <c r="O77" s="77" t="n">
        <f aca="false">'Cover Sheet'!$AG$2</f>
        <v>0</v>
      </c>
      <c r="P77" s="77" t="n">
        <f aca="false">'Cover Sheet'!$AI$2</f>
        <v>0</v>
      </c>
      <c r="Q77" s="77" t="n">
        <f aca="false">'Cover Sheet'!$AK$2</f>
        <v>0</v>
      </c>
      <c r="R77" s="77" t="str">
        <f aca="false">'Cover Sheet'!$AC$5</f>
        <v>Spandana</v>
      </c>
      <c r="S77" s="77" t="str">
        <f aca="false">'Cover Sheet'!$AC$6</f>
        <v>3rd</v>
      </c>
      <c r="T77" s="77" t="str">
        <f aca="false">'Cover Sheet'!$AC$7</f>
        <v>2nd YOI</v>
      </c>
      <c r="U77" s="77" t="str">
        <f aca="false">'Cover Sheet'!$AC$8</f>
        <v>Government School - No Fees</v>
      </c>
      <c r="V77" s="77" t="n">
        <f aca="false">'Cover Sheet'!$AC$9</f>
        <v>0</v>
      </c>
      <c r="W77" s="77" t="inlineStr">
        <f aca="false">IF('Cover Sheet'!$AC$10="","",'Cover Sheet'!$AC$10)</f>
        <is>
          <t/>
        </is>
      </c>
      <c r="X77" s="78" t="inlineStr">
        <f aca="false">IF('Cover Sheet'!$Y80="","",'Cover Sheet'!$Y80)</f>
        <is>
          <t/>
        </is>
      </c>
      <c r="Y77" s="78" t="inlineStr">
        <f aca="false">IF('Cover Sheet'!$Z80="","",'Cover Sheet'!$Z80)</f>
        <is>
          <t/>
        </is>
      </c>
      <c r="Z77" s="77" t="n">
        <f aca="false">'Cover Sheet'!$AC$11</f>
        <v>0</v>
      </c>
      <c r="AA77" s="77" t="str">
        <f aca="false">IF('Cover Sheet'!$AC$12="", "", 'Cover Sheet'!$AC$12)</f>
        <v>Hyderabad</v>
      </c>
      <c r="AB77" s="77" t="inlineStr">
        <f aca="false">IF('Cover Sheet'!$AC$14="","",'Cover Sheet'!$AC$14)</f>
        <is>
          <t/>
        </is>
      </c>
      <c r="AC77" s="77" t="inlineStr">
        <f aca="false">IF('Cover Sheet'!$AC$15="","",'Cover Sheet'!$AC$15)</f>
        <is>
          <t/>
        </is>
      </c>
      <c r="AD77" s="77" t="inlineStr">
        <f aca="false">IF('Cover Sheet'!$AC$17="","",'Cover Sheet'!$AC$17)</f>
        <is>
          <t/>
        </is>
      </c>
      <c r="AE77" s="77" t="str">
        <f aca="false">IF('Cover Sheet'!$AC$4="","",'Cover Sheet'!$AC$4)</f>
        <v>vivek.madinur2014@teachforindia.org</v>
      </c>
      <c r="AF77" s="77" t="inlineStr">
        <f aca="false">IF('Cover Sheet'!$AC$20="","",'Cover Sheet'!$AC$20)</f>
        <is>
          <t/>
        </is>
      </c>
      <c r="AG77" s="77" t="str">
        <f aca="false">IF('Cover Sheet'!$AC$19="","",'Cover Sheet'!$AC$19)</f>
        <v>karthik.rapaka@teachforindia.org</v>
      </c>
      <c r="AH77" s="77" t="inlineStr">
        <f aca="false">IF('Cover Sheet'!B80="", "", 'English Scores- Leveled papers'!B82)</f>
        <is>
          <t/>
        </is>
      </c>
      <c r="AI77" s="77" t="inlineStr">
        <f aca="false">IF('Cover Sheet'!$B80="","",'Cover Sheet'!C80)</f>
        <is>
          <t/>
        </is>
      </c>
      <c r="AJ77" s="77" t="inlineStr">
        <f aca="false">IF('Cover Sheet'!$D80="","",'Cover Sheet'!D80)</f>
        <is>
          <t/>
        </is>
      </c>
      <c r="AK77" s="77" t="inlineStr">
        <f aca="false">IF('Cover Sheet'!E80="","",'Cover Sheet'!E80)</f>
        <is>
          <t/>
        </is>
      </c>
      <c r="AL77" s="77" t="inlineStr">
        <f aca="false">IF('Cover Sheet'!F80="","",'Cover Sheet'!F80)</f>
        <is>
          <t/>
        </is>
      </c>
      <c r="AM77" s="77" t="inlineStr">
        <f aca="false">IF('Cover Sheet'!G80="","",'Cover Sheet'!G80)</f>
        <is>
          <t/>
        </is>
      </c>
      <c r="AN77" s="77" t="inlineStr">
        <f aca="false">IF('Cover Sheet'!H80="","",'Cover Sheet'!H80)</f>
        <is>
          <t/>
        </is>
      </c>
      <c r="AO77" s="77" t="inlineStr">
        <f aca="false">IF('Cover Sheet'!I80="","",'Cover Sheet'!I80)</f>
        <is>
          <t/>
        </is>
      </c>
      <c r="AP77" s="77" t="inlineStr">
        <f aca="false">IF('Cover Sheet'!J80="","",'Cover Sheet'!J80)</f>
        <is>
          <t/>
        </is>
      </c>
      <c r="AQ77" s="77" t="inlineStr">
        <f aca="false">IF('Cover Sheet'!K80="","",'Cover Sheet'!K80)</f>
        <is>
          <t/>
        </is>
      </c>
      <c r="AR77" s="77" t="inlineStr">
        <f aca="false">IF('Cover Sheet'!L80="","",'Cover Sheet'!L80)</f>
        <is>
          <t/>
        </is>
      </c>
      <c r="AS77" s="77" t="inlineStr">
        <f aca="false">IF('Cover Sheet'!M80="","",'Cover Sheet'!M80)</f>
        <is>
          <t/>
        </is>
      </c>
      <c r="AT77" s="77" t="inlineStr">
        <f aca="false">IF('Cover Sheet'!N80="","",'Cover Sheet'!N80)</f>
        <is>
          <t/>
        </is>
      </c>
      <c r="AU77" s="77" t="inlineStr">
        <f aca="false">IF('Cover Sheet'!O80="","",'Cover Sheet'!O80)</f>
        <is>
          <t/>
        </is>
      </c>
      <c r="AV77" s="77" t="inlineStr">
        <f aca="false">IF('Cover Sheet'!P80="","",'Cover Sheet'!P80)</f>
        <is>
          <t/>
        </is>
      </c>
      <c r="AW77" s="77" t="inlineStr">
        <f aca="false">IF('Cover Sheet'!Q80="","",'Cover Sheet'!Q80)</f>
        <is>
          <t/>
        </is>
      </c>
      <c r="AX77" s="77" t="inlineStr">
        <f aca="false">IF('Cover Sheet'!R80="","",'Cover Sheet'!R80)</f>
        <is>
          <t/>
        </is>
      </c>
      <c r="AY77" s="77" t="inlineStr">
        <f aca="false">IF('Cover Sheet'!S80="","",'Cover Sheet'!S80)</f>
        <is>
          <t/>
        </is>
      </c>
      <c r="AZ77" s="79" t="inlineStr">
        <f aca="false">IF('Cover Sheet'!T80="","",'Cover Sheet'!T80)</f>
        <is>
          <t/>
        </is>
      </c>
      <c r="BA77" s="79" t="inlineStr">
        <f aca="false">IF('Cover Sheet'!U80="","",'Cover Sheet'!U80)</f>
        <is>
          <t/>
        </is>
      </c>
      <c r="BB77" s="79" t="inlineStr">
        <f aca="false">IF('Cover Sheet'!V80="","",'Cover Sheet'!V80)</f>
        <is>
          <t/>
        </is>
      </c>
      <c r="BC77" s="79" t="inlineStr">
        <f aca="false">IF('Cover Sheet'!W80="","",'Cover Sheet'!W80)</f>
        <is>
          <t/>
        </is>
      </c>
      <c r="BD77" s="79" t="inlineStr">
        <f aca="false">IF('Cover Sheet'!X80="","",'Cover Sheet'!X80)</f>
        <is>
          <t/>
        </is>
      </c>
      <c r="BE77" s="80" t="inlineStr">
        <f aca="false">'RC Mastery Check+Question type'!I80</f>
        <is>
          <t/>
        </is>
      </c>
      <c r="BF77" s="80" t="inlineStr">
        <f aca="false">'RC Mastery Check+Question type'!J80</f>
        <is>
          <t/>
        </is>
      </c>
      <c r="BG77" s="80" t="inlineStr">
        <f aca="false">'RC Mastery Check+Question type'!K80</f>
        <is>
          <t/>
        </is>
      </c>
      <c r="BH77" s="81" t="inlineStr">
        <f aca="false">IF('RC Mastery Check+Question type'!DR80="", "", 'RC Mastery Check+Question type'!DR80)</f>
        <is>
          <t/>
        </is>
      </c>
      <c r="BI77" s="81" t="inlineStr">
        <f aca="false">IF('RC Mastery Check+Question type'!EJ80="", "", 'RC Mastery Check+Question type'!EJ80)</f>
        <is>
          <t/>
        </is>
      </c>
      <c r="BJ77" s="81" t="inlineStr">
        <f aca="false">IF('RC Mastery Check+Question type'!EZ80="", "", 'RC Mastery Check+Question type'!EZ80)</f>
        <is>
          <t/>
        </is>
      </c>
      <c r="BK77" s="0" t="inlineStr">
        <f aca="false">'RF tracking'!C80</f>
        <is>
          <t/>
        </is>
      </c>
      <c r="BL77" s="0" t="inlineStr">
        <f aca="false">'RF tracking'!D80</f>
        <is>
          <t/>
        </is>
      </c>
      <c r="BM77" s="0" t="inlineStr">
        <f aca="false">'RF tracking'!X80</f>
        <is>
          <t/>
        </is>
      </c>
      <c r="BN77" s="0" t="inlineStr">
        <f aca="false">'RF tracking'!Y80</f>
        <is>
          <t/>
        </is>
      </c>
      <c r="BO77" s="82" t="inlineStr">
        <f aca="false">IF('RF tracking'!AQ80="", "", 'RF tracking'!AQ80)</f>
        <is>
          <t/>
        </is>
      </c>
      <c r="BP77" s="82" t="inlineStr">
        <f aca="false">'RC Mastery Check+Question type'!L80</f>
        <is>
          <t/>
        </is>
      </c>
      <c r="BQ77" s="82" t="inlineStr">
        <f aca="false">'RC Mastery Check+Question type'!M80</f>
        <is>
          <t/>
        </is>
      </c>
      <c r="BR77" s="82" t="inlineStr">
        <f aca="false">'RC Mastery Check+Question type'!N80</f>
        <is>
          <t/>
        </is>
      </c>
      <c r="BS77" s="82" t="inlineStr">
        <f aca="false">'RC Mastery Check+Question type'!O80</f>
        <is>
          <t/>
        </is>
      </c>
      <c r="BT77" s="82" t="inlineStr">
        <f aca="false">'RC Mastery Check+Question type'!P80</f>
        <is>
          <t/>
        </is>
      </c>
      <c r="BU77" s="82" t="inlineStr">
        <f aca="false">'RC Mastery Check+Question type'!Q80</f>
        <is>
          <t/>
        </is>
      </c>
      <c r="BV77" s="82" t="inlineStr">
        <f aca="false">'RC Mastery Check+Question type'!R80</f>
        <is>
          <t/>
        </is>
      </c>
      <c r="BW77" s="82" t="inlineStr">
        <f aca="false">'RC Mastery Check+Question type'!S80</f>
        <is>
          <t/>
        </is>
      </c>
      <c r="BX77" s="82" t="inlineStr">
        <f aca="false">'RC Mastery Check+Question type'!T80</f>
        <is>
          <t/>
        </is>
      </c>
      <c r="BY77" s="82" t="inlineStr">
        <f aca="false">'RC Mastery Check+Question type'!U80</f>
        <is>
          <t/>
        </is>
      </c>
      <c r="BZ77" s="82" t="inlineStr">
        <f aca="false">'RC Mastery Check+Question type'!V80</f>
        <is>
          <t/>
        </is>
      </c>
      <c r="CA77" s="82" t="inlineStr">
        <f aca="false">'RC Mastery Check+Question type'!W80</f>
        <is>
          <t/>
        </is>
      </c>
      <c r="CB77" s="82" t="inlineStr">
        <f aca="false">'RC Mastery Check+Question type'!X80</f>
        <is>
          <t/>
        </is>
      </c>
      <c r="CC77" s="83" t="str">
        <f aca="false">'RC Output Item+Section Type'!CC83</f>
        <v> </v>
      </c>
      <c r="CD77" s="83" t="str">
        <f aca="false">'RC Output Item+Section Type'!CD83</f>
        <v> </v>
      </c>
      <c r="CE77" s="83" t="str">
        <f aca="false">'RC Output Item+Section Type'!CE83</f>
        <v> </v>
      </c>
      <c r="CF77" s="83" t="str">
        <f aca="false">'RC Output Item+Section Type'!CF83</f>
        <v> </v>
      </c>
      <c r="CG77" s="83" t="str">
        <f aca="false">'RC Output Item+Section Type'!CG83</f>
        <v> </v>
      </c>
      <c r="CH77" s="83" t="str">
        <f aca="false">'RC Output Item+Section Type'!CH83</f>
        <v> </v>
      </c>
      <c r="CI77" s="83" t="str">
        <f aca="false">'RC Output Item+Section Type'!CI83</f>
        <v> </v>
      </c>
      <c r="CJ77" s="83" t="str">
        <f aca="false">'RC Output Item+Section Type'!CJ83</f>
        <v> </v>
      </c>
      <c r="CK77" s="83" t="str">
        <f aca="false">'RC Output Item+Section Type'!CK83</f>
        <v> </v>
      </c>
      <c r="CL77" s="83" t="str">
        <f aca="false">'RC Output Item+Section Type'!CL83</f>
        <v> </v>
      </c>
      <c r="CM77" s="83" t="str">
        <f aca="false">'RC Output Item+Section Type'!CM83</f>
        <v> </v>
      </c>
      <c r="CN77" s="83" t="str">
        <f aca="false">'RC Output Item+Section Type'!CN83</f>
        <v> </v>
      </c>
      <c r="CO77" s="0" t="inlineStr">
        <f aca="false">IF('S&amp;L'!B81="", "", 'S&amp;L'!B81)</f>
        <is>
          <t/>
        </is>
      </c>
      <c r="CP77" s="0" t="inlineStr">
        <f aca="false">IF('S&amp;L'!C81="", "", 'S&amp;L'!C81)</f>
        <is>
          <t/>
        </is>
      </c>
      <c r="CQ77" s="0" t="inlineStr">
        <f aca="false">IF('S&amp;L'!D81="", "", 'S&amp;L'!D81)</f>
        <is>
          <t/>
        </is>
      </c>
      <c r="CR77" s="0" t="inlineStr">
        <f aca="false">IF('S&amp;L'!E81="", "", 'S&amp;L'!E81)</f>
        <is>
          <t/>
        </is>
      </c>
      <c r="CS77" s="0" t="inlineStr">
        <f aca="false">IF('S&amp;L'!F81="", "", 'S&amp;L'!F81)</f>
        <is>
          <t/>
        </is>
      </c>
      <c r="CT77" s="0" t="inlineStr">
        <f aca="false">IF('S&amp;L'!H81="", "", 'S&amp;L'!H81)</f>
        <is>
          <t/>
        </is>
      </c>
      <c r="CU77" s="0" t="inlineStr">
        <f aca="false">IF('S&amp;L'!I81="", "", 'S&amp;L'!I81)</f>
        <is>
          <t/>
        </is>
      </c>
      <c r="CV77" s="0" t="inlineStr">
        <f aca="false">IF('S&amp;L'!J81="", "", 'S&amp;L'!J81)</f>
        <is>
          <t/>
        </is>
      </c>
      <c r="CW77" s="0" t="inlineStr">
        <f aca="false">IF('S&amp;L'!K81="", "", 'S&amp;L'!K81)</f>
        <is>
          <t/>
        </is>
      </c>
      <c r="CX77" s="0" t="inlineStr">
        <f aca="false">IF('S&amp;L'!L81="", "", 'S&amp;L'!L81)</f>
        <is>
          <t/>
        </is>
      </c>
      <c r="CY77" s="0" t="inlineStr">
        <f aca="false">IF('S&amp;L'!N81="", "", 'S&amp;L'!N81)</f>
        <is>
          <t/>
        </is>
      </c>
      <c r="CZ77" s="0" t="inlineStr">
        <f aca="false">IF('S&amp;L'!O81="", "", 'S&amp;L'!O81)</f>
        <is>
          <t/>
        </is>
      </c>
      <c r="DA77" s="0" t="inlineStr">
        <f aca="false">IF('S&amp;L'!P81="", "", 'S&amp;L'!P81)</f>
        <is>
          <t/>
        </is>
      </c>
      <c r="DB77" s="0" t="inlineStr">
        <f aca="false">IF('S&amp;L'!Q81="", "", 'S&amp;L'!Q81)</f>
        <is>
          <t/>
        </is>
      </c>
      <c r="DC77" s="0" t="inlineStr">
        <f aca="false">IF('S&amp;L'!R81="", "", 'S&amp;L'!R81)</f>
        <is>
          <t/>
        </is>
      </c>
      <c r="DD77" s="82" t="inlineStr">
        <f aca="false">IF('Math Scores'!E84="","",'Math Scores'!E84)</f>
        <is>
          <t/>
        </is>
      </c>
      <c r="DE77" s="84" t="inlineStr">
        <f aca="false">IF('Cover Sheet'!V80="","",'Cover Sheet'!V80)</f>
        <is>
          <t/>
        </is>
      </c>
      <c r="DF77" s="84" t="inlineStr">
        <f aca="false">IF('Math Scores'!IE84="", "", 'Math Scores'!IE84)</f>
        <is>
          <t/>
        </is>
      </c>
      <c r="DG77" s="0" t="inlineStr">
        <f aca="false">IF('Math by question type'!C81="", "", 'Math by question type'!C81)</f>
        <is>
          <t/>
        </is>
      </c>
      <c r="DH77" s="84" t="inlineStr">
        <f aca="false">IF('Math by question type'!D81="", "", 'Math by question type'!D81)</f>
        <is>
          <t/>
        </is>
      </c>
      <c r="DI77" s="84" t="inlineStr">
        <f aca="false">IF('Math by question type'!E81="", "", 'Math by question type'!E81)</f>
        <is>
          <t/>
        </is>
      </c>
      <c r="DJ77" s="84" t="inlineStr">
        <f aca="false">IF('Math by question type'!F81="", "", 'Math by question type'!F81)</f>
        <is>
          <t/>
        </is>
      </c>
      <c r="DK77" s="84" t="inlineStr">
        <f aca="false">IF('Math by question type'!G81="", "", 'Math by question type'!G81)</f>
        <is>
          <t/>
        </is>
      </c>
      <c r="DL77" s="84" t="inlineStr">
        <f aca="false">IF('Math by question type'!H81="", "", 'Math by question type'!H81)</f>
        <is>
          <t/>
        </is>
      </c>
      <c r="DM77" s="84" t="inlineStr">
        <f aca="false">IF('Math by question type'!I81="", "", 'Math by question type'!I81)</f>
        <is>
          <t/>
        </is>
      </c>
      <c r="DN77" s="84" t="inlineStr">
        <f aca="false">IF('Math by question type'!J81="", "", 'Math by question type'!J81)</f>
        <is>
          <t/>
        </is>
      </c>
      <c r="DO77" s="84" t="inlineStr">
        <f aca="false">IF('Math by question type'!K81="", "", 'Math by question type'!K81)</f>
        <is>
          <t/>
        </is>
      </c>
      <c r="DP77" s="84" t="inlineStr">
        <f aca="false">IF('Math by question type'!L81="", "", 'Math by question type'!L81)</f>
        <is>
          <t/>
        </is>
      </c>
      <c r="DQ77" s="84" t="inlineStr">
        <f aca="false">IF('Math by question type'!M81="", "", 'Math by question type'!M81)</f>
        <is>
          <t/>
        </is>
      </c>
      <c r="DR77" s="84" t="inlineStr">
        <f aca="false">IF('Math by question type'!N81="", "", 'Math by question type'!N81)</f>
        <is>
          <t/>
        </is>
      </c>
      <c r="DS77" s="84" t="inlineStr">
        <f aca="false">IF('Math by question type'!O81="", "", 'Math by question type'!O81)</f>
        <is>
          <t/>
        </is>
      </c>
      <c r="DT77" s="84" t="inlineStr">
        <f aca="false">IF('Math by question type'!P81="", "", 'Math by question type'!P81)</f>
        <is>
          <t/>
        </is>
      </c>
      <c r="DU77" s="84" t="inlineStr">
        <f aca="false">IF('Math by question type'!Q81="", "", 'Math by question type'!Q81)</f>
        <is>
          <t/>
        </is>
      </c>
      <c r="DV77" s="84" t="inlineStr">
        <f aca="false">IF('Math by question type'!R81&lt;&gt;"",'Math by question type'!R81,'Math by question type'!U81)</f>
        <is>
          <t/>
        </is>
      </c>
      <c r="DW77" s="84" t="inlineStr">
        <f aca="false">IF('Math by question type'!S81&lt;&gt;"",'Math by question type'!S81,'Math by question type'!V81)</f>
        <is>
          <t/>
        </is>
      </c>
      <c r="DX77" s="84" t="inlineStr">
        <f aca="false">IF('Math by question type'!T81&lt;&gt;"",'Math by question type'!T81,'Math by question type'!W81)</f>
        <is>
          <t/>
        </is>
      </c>
      <c r="DY77" s="84" t="inlineStr">
        <f aca="false">IF('Math by question type'!X81&lt;&gt;"",'Math by question type'!X81,'Math by question type'!AA81)</f>
        <is>
          <t/>
        </is>
      </c>
      <c r="DZ77" s="84" t="inlineStr">
        <f aca="false">IF('Math by question type'!Y81&lt;&gt;"",'Math by question type'!Y81,'Math by question type'!AB81)</f>
        <is>
          <t/>
        </is>
      </c>
      <c r="EA77" s="84" t="inlineStr">
        <f aca="false">IF('Math by question type'!Z81&lt;&gt;"",'Math by question type'!Z81,'Math by question type'!AC81)</f>
        <is>
          <t/>
        </is>
      </c>
      <c r="EB77" s="84" t="inlineStr">
        <f aca="false">IF('Math Output by domain'!E81="", "", 'Math Output by domain'!E81)</f>
        <is>
          <t/>
        </is>
      </c>
      <c r="EC77" s="84" t="inlineStr">
        <f aca="false">IF('Math Output by domain'!F81="", "", 'Math Output by domain'!F81)</f>
        <is>
          <t/>
        </is>
      </c>
      <c r="ED77" s="84" t="inlineStr">
        <f aca="false">IF('Math Output by domain'!G81="", "", 'Math Output by domain'!G81)</f>
        <is>
          <t/>
        </is>
      </c>
      <c r="EE77" s="84" t="inlineStr">
        <f aca="false">IF('Math Output by domain'!H81="", "", 'Math Output by domain'!H81)</f>
        <is>
          <t/>
        </is>
      </c>
      <c r="EF77" s="84" t="inlineStr">
        <f aca="false">IF('Math Output by domain'!I81="", "", 'Math Output by domain'!I81)</f>
        <is>
          <t/>
        </is>
      </c>
      <c r="EG77" s="84" t="inlineStr">
        <f aca="false">IF('Math Output by domain'!J81="", "", 'Math Output by domain'!J81)</f>
        <is>
          <t/>
        </is>
      </c>
      <c r="EH77" s="84" t="inlineStr">
        <f aca="false">IF('Math Output by domain'!K81="", "", 'Math Output by domain'!K81)</f>
        <is>
          <t/>
        </is>
      </c>
      <c r="EI77" s="84" t="inlineStr">
        <f aca="false">IF('Math Output by domain'!L81="", "", 'Math Output by domain'!L81)</f>
        <is>
          <t/>
        </is>
      </c>
      <c r="EJ77" s="84" t="inlineStr">
        <f aca="false">IF('Math Output by domain'!M81="", "", 'Math Output by domain'!M81)</f>
        <is>
          <t/>
        </is>
      </c>
      <c r="EK77" s="84" t="inlineStr">
        <f aca="false">IF('Math Output by domain'!N81="", "", 'Math Output by domain'!N81)</f>
        <is>
          <t/>
        </is>
      </c>
      <c r="EL77" s="84" t="inlineStr">
        <f aca="false">IF('Math Output by domain'!O81="", "", 'Math Output by domain'!O81)</f>
        <is>
          <t/>
        </is>
      </c>
      <c r="EM77" s="84" t="inlineStr">
        <f aca="false">IF('Math Output by domain'!P81="", "", 'Math Output by domain'!P81)</f>
        <is>
          <t/>
        </is>
      </c>
      <c r="EN77" s="84" t="inlineStr">
        <f aca="false">IF('Math Output by domain'!Q81="", "", 'Math Output by domain'!Q81)</f>
        <is>
          <t/>
        </is>
      </c>
      <c r="EO77" s="84" t="inlineStr">
        <f aca="false">IF('Math Output by domain'!R81="", "", 'Math Output by domain'!R81)</f>
        <is>
          <t/>
        </is>
      </c>
      <c r="EP77" s="84" t="inlineStr">
        <f aca="false">IF('Math Output by domain'!S81="", "", 'Math Output by domain'!S81)</f>
        <is>
          <t/>
        </is>
      </c>
      <c r="EQ77" s="84" t="inlineStr">
        <f aca="false">IF('Math Output by domain'!T81="", "", 'Math Output by domain'!T81)</f>
        <is>
          <t/>
        </is>
      </c>
      <c r="ER77" s="84" t="inlineStr">
        <f aca="false">IF('Math Output by domain'!U81="", "", 'Math Output by domain'!U81)</f>
        <is>
          <t/>
        </is>
      </c>
      <c r="ES77" s="84" t="inlineStr">
        <f aca="false">IF('Math Output by domain'!V81="", "", 'Math Output by domain'!V81)</f>
        <is>
          <t/>
        </is>
      </c>
      <c r="ET77" s="84" t="inlineStr">
        <f aca="false">IF('Math Output by domain'!W81="", "", 'Math Output by domain'!W81)</f>
        <is>
          <t/>
        </is>
      </c>
      <c r="EU77" s="84" t="inlineStr">
        <f aca="false">IF('Math Output by domain'!X81="", "", 'Math Output by domain'!X81)</f>
        <is>
          <t/>
        </is>
      </c>
      <c r="EV77" s="84" t="inlineStr">
        <f aca="false">IF('Math Output by domain'!Y81="", "", 'Math Output by domain'!Y81)</f>
        <is>
          <t/>
        </is>
      </c>
      <c r="EW77" s="84" t="inlineStr">
        <f aca="false">IF('Math Output by domain'!Z81="", "", 'Math Output by domain'!Z81)</f>
        <is>
          <t/>
        </is>
      </c>
      <c r="EX77" s="84" t="inlineStr">
        <f aca="false">IF('Math Output by domain'!AA81="", "", 'Math Output by domain'!AA81)</f>
        <is>
          <t/>
        </is>
      </c>
      <c r="EY77" s="84" t="inlineStr">
        <f aca="false">IF('Math Output by domain'!AB81="", "", 'Math Output by domain'!AB81)</f>
        <is>
          <t/>
        </is>
      </c>
      <c r="EZ77" s="84" t="inlineStr">
        <f aca="false">IF('Math Output by domain'!AC81="", "", 'Math Output by domain'!AC81)</f>
        <is>
          <t/>
        </is>
      </c>
      <c r="FA77" s="84" t="inlineStr">
        <f aca="false">IF('Math Output by domain'!AD81&lt;&gt;"", 'Math Output by domain'!AD81, 'Math Output by domain'!AH81)</f>
        <is>
          <t/>
        </is>
      </c>
      <c r="FB77" s="84" t="inlineStr">
        <f aca="false">IF('Math Output by domain'!AE81&lt;&gt;"", 'Math Output by domain'!AE81, 'Math Output by domain'!AI81)</f>
        <is>
          <t/>
        </is>
      </c>
      <c r="FC77" s="84" t="inlineStr">
        <f aca="false">IF('Math Output by domain'!AF81&lt;&gt;"", 'Math Output by domain'!AF81, 'Math Output by domain'!AJ81)</f>
        <is>
          <t/>
        </is>
      </c>
      <c r="FD77" s="84" t="inlineStr">
        <f aca="false">IF('Math Output by domain'!AG81="", "", 'Math Output by domain'!AG81)</f>
        <is>
          <t/>
        </is>
      </c>
      <c r="FE77" s="84" t="inlineStr">
        <f aca="false">IF('Math Output by domain'!AK81="", "", 'Math Output by domain'!AK81)</f>
        <is>
          <t/>
        </is>
      </c>
      <c r="FF77" s="84" t="str">
        <f aca="false">IF('Math Output by domain'!AL81&lt;&gt;"",  'Math Output by domain'!AL81, 'Math Output by domain'!AQ81)</f>
        <v/>
      </c>
      <c r="FG77" s="84" t="inlineStr">
        <f aca="false">IF('Math Output by domain'!AM81="", "", 'Math Output by domain'!AM81)</f>
        <is>
          <t/>
        </is>
      </c>
      <c r="FH77" s="84" t="str">
        <f aca="false">IF('Math Output by domain'!AN81&lt;&gt;"",  'Math Output by domain'!AN81, 'Math Output by domain'!AP81)</f>
        <v/>
      </c>
      <c r="FI77" s="84" t="inlineStr">
        <f aca="false">IF('Math Output by domain'!AO81="", "", 'Math Output by domain'!AO81)</f>
        <is>
          <t/>
        </is>
      </c>
    </row>
    <row r="78" customFormat="false" ht="12.75" hidden="false" customHeight="false" outlineLevel="0" collapsed="false">
      <c r="A78" s="77" t="n">
        <f aca="false">'Cover Sheet'!A81</f>
        <v>77</v>
      </c>
      <c r="B78" s="77" t="inlineStr">
        <f aca="false">IF('Cover Sheet'!$AC$13="","",'Cover Sheet'!$AC$13)</f>
        <is>
          <t/>
        </is>
      </c>
      <c r="C78" s="77" t="str">
        <f aca="false">'Cover Sheet'!$AC$1</f>
        <v>Vivek Madinur</v>
      </c>
      <c r="D78" s="77" t="n">
        <f aca="false">'Cover Sheet'!$AE$1</f>
        <v>0</v>
      </c>
      <c r="E78" s="77" t="n">
        <f aca="false">'Cover Sheet'!$AG$1</f>
        <v>0</v>
      </c>
      <c r="F78" s="77" t="n">
        <f aca="false">'Cover Sheet'!$AI$1</f>
        <v>0</v>
      </c>
      <c r="G78" s="77" t="n">
        <f aca="false">'Cover Sheet'!$AK$1</f>
        <v>0</v>
      </c>
      <c r="H78" s="77" t="n">
        <f aca="false">'Cover Sheet'!$AC$3</f>
        <v>0</v>
      </c>
      <c r="I78" s="77" t="n">
        <f aca="false">'Cover Sheet'!$AE$3</f>
        <v>0</v>
      </c>
      <c r="J78" s="77" t="n">
        <f aca="false">'Cover Sheet'!$AG$3</f>
        <v>0</v>
      </c>
      <c r="K78" s="77" t="n">
        <f aca="false">'Cover Sheet'!$AI$3</f>
        <v>0</v>
      </c>
      <c r="L78" s="77" t="n">
        <f aca="false">'Cover Sheet'!$AK$3</f>
        <v>0</v>
      </c>
      <c r="M78" s="77" t="n">
        <f aca="false">'Cover Sheet'!$AC$2</f>
        <v>2014</v>
      </c>
      <c r="N78" s="77" t="n">
        <f aca="false">'Cover Sheet'!$AE$2</f>
        <v>0</v>
      </c>
      <c r="O78" s="77" t="n">
        <f aca="false">'Cover Sheet'!$AG$2</f>
        <v>0</v>
      </c>
      <c r="P78" s="77" t="n">
        <f aca="false">'Cover Sheet'!$AI$2</f>
        <v>0</v>
      </c>
      <c r="Q78" s="77" t="n">
        <f aca="false">'Cover Sheet'!$AK$2</f>
        <v>0</v>
      </c>
      <c r="R78" s="77" t="str">
        <f aca="false">'Cover Sheet'!$AC$5</f>
        <v>Spandana</v>
      </c>
      <c r="S78" s="77" t="str">
        <f aca="false">'Cover Sheet'!$AC$6</f>
        <v>3rd</v>
      </c>
      <c r="T78" s="77" t="str">
        <f aca="false">'Cover Sheet'!$AC$7</f>
        <v>2nd YOI</v>
      </c>
      <c r="U78" s="77" t="str">
        <f aca="false">'Cover Sheet'!$AC$8</f>
        <v>Government School - No Fees</v>
      </c>
      <c r="V78" s="77" t="n">
        <f aca="false">'Cover Sheet'!$AC$9</f>
        <v>0</v>
      </c>
      <c r="W78" s="77" t="inlineStr">
        <f aca="false">IF('Cover Sheet'!$AC$10="","",'Cover Sheet'!$AC$10)</f>
        <is>
          <t/>
        </is>
      </c>
      <c r="X78" s="78" t="inlineStr">
        <f aca="false">IF('Cover Sheet'!$Y81="","",'Cover Sheet'!$Y81)</f>
        <is>
          <t/>
        </is>
      </c>
      <c r="Y78" s="78" t="inlineStr">
        <f aca="false">IF('Cover Sheet'!$Z81="","",'Cover Sheet'!$Z81)</f>
        <is>
          <t/>
        </is>
      </c>
      <c r="Z78" s="77" t="n">
        <f aca="false">'Cover Sheet'!$AC$11</f>
        <v>0</v>
      </c>
      <c r="AA78" s="77" t="str">
        <f aca="false">IF('Cover Sheet'!$AC$12="", "", 'Cover Sheet'!$AC$12)</f>
        <v>Hyderabad</v>
      </c>
      <c r="AB78" s="77" t="inlineStr">
        <f aca="false">IF('Cover Sheet'!$AC$14="","",'Cover Sheet'!$AC$14)</f>
        <is>
          <t/>
        </is>
      </c>
      <c r="AC78" s="77" t="inlineStr">
        <f aca="false">IF('Cover Sheet'!$AC$15="","",'Cover Sheet'!$AC$15)</f>
        <is>
          <t/>
        </is>
      </c>
      <c r="AD78" s="77" t="inlineStr">
        <f aca="false">IF('Cover Sheet'!$AC$17="","",'Cover Sheet'!$AC$17)</f>
        <is>
          <t/>
        </is>
      </c>
      <c r="AE78" s="77" t="str">
        <f aca="false">IF('Cover Sheet'!$AC$4="","",'Cover Sheet'!$AC$4)</f>
        <v>vivek.madinur2014@teachforindia.org</v>
      </c>
      <c r="AF78" s="77" t="inlineStr">
        <f aca="false">IF('Cover Sheet'!$AC$20="","",'Cover Sheet'!$AC$20)</f>
        <is>
          <t/>
        </is>
      </c>
      <c r="AG78" s="77" t="str">
        <f aca="false">IF('Cover Sheet'!$AC$19="","",'Cover Sheet'!$AC$19)</f>
        <v>karthik.rapaka@teachforindia.org</v>
      </c>
      <c r="AH78" s="77" t="inlineStr">
        <f aca="false">IF('Cover Sheet'!B81="", "", 'English Scores- Leveled papers'!B83)</f>
        <is>
          <t/>
        </is>
      </c>
      <c r="AI78" s="77" t="inlineStr">
        <f aca="false">IF('Cover Sheet'!$B81="","",'Cover Sheet'!C81)</f>
        <is>
          <t/>
        </is>
      </c>
      <c r="AJ78" s="77" t="inlineStr">
        <f aca="false">IF('Cover Sheet'!$D81="","",'Cover Sheet'!D81)</f>
        <is>
          <t/>
        </is>
      </c>
      <c r="AK78" s="77" t="inlineStr">
        <f aca="false">IF('Cover Sheet'!E81="","",'Cover Sheet'!E81)</f>
        <is>
          <t/>
        </is>
      </c>
      <c r="AL78" s="77" t="inlineStr">
        <f aca="false">IF('Cover Sheet'!F81="","",'Cover Sheet'!F81)</f>
        <is>
          <t/>
        </is>
      </c>
      <c r="AM78" s="77" t="inlineStr">
        <f aca="false">IF('Cover Sheet'!G81="","",'Cover Sheet'!G81)</f>
        <is>
          <t/>
        </is>
      </c>
      <c r="AN78" s="77" t="inlineStr">
        <f aca="false">IF('Cover Sheet'!H81="","",'Cover Sheet'!H81)</f>
        <is>
          <t/>
        </is>
      </c>
      <c r="AO78" s="77" t="inlineStr">
        <f aca="false">IF('Cover Sheet'!I81="","",'Cover Sheet'!I81)</f>
        <is>
          <t/>
        </is>
      </c>
      <c r="AP78" s="77" t="inlineStr">
        <f aca="false">IF('Cover Sheet'!J81="","",'Cover Sheet'!J81)</f>
        <is>
          <t/>
        </is>
      </c>
      <c r="AQ78" s="77" t="inlineStr">
        <f aca="false">IF('Cover Sheet'!K81="","",'Cover Sheet'!K81)</f>
        <is>
          <t/>
        </is>
      </c>
      <c r="AR78" s="77" t="inlineStr">
        <f aca="false">IF('Cover Sheet'!L81="","",'Cover Sheet'!L81)</f>
        <is>
          <t/>
        </is>
      </c>
      <c r="AS78" s="77" t="inlineStr">
        <f aca="false">IF('Cover Sheet'!M81="","",'Cover Sheet'!M81)</f>
        <is>
          <t/>
        </is>
      </c>
      <c r="AT78" s="77" t="inlineStr">
        <f aca="false">IF('Cover Sheet'!N81="","",'Cover Sheet'!N81)</f>
        <is>
          <t/>
        </is>
      </c>
      <c r="AU78" s="77" t="inlineStr">
        <f aca="false">IF('Cover Sheet'!O81="","",'Cover Sheet'!O81)</f>
        <is>
          <t/>
        </is>
      </c>
      <c r="AV78" s="77" t="inlineStr">
        <f aca="false">IF('Cover Sheet'!P81="","",'Cover Sheet'!P81)</f>
        <is>
          <t/>
        </is>
      </c>
      <c r="AW78" s="77" t="inlineStr">
        <f aca="false">IF('Cover Sheet'!Q81="","",'Cover Sheet'!Q81)</f>
        <is>
          <t/>
        </is>
      </c>
      <c r="AX78" s="77" t="inlineStr">
        <f aca="false">IF('Cover Sheet'!R81="","",'Cover Sheet'!R81)</f>
        <is>
          <t/>
        </is>
      </c>
      <c r="AY78" s="77" t="inlineStr">
        <f aca="false">IF('Cover Sheet'!S81="","",'Cover Sheet'!S81)</f>
        <is>
          <t/>
        </is>
      </c>
      <c r="AZ78" s="79" t="inlineStr">
        <f aca="false">IF('Cover Sheet'!T81="","",'Cover Sheet'!T81)</f>
        <is>
          <t/>
        </is>
      </c>
      <c r="BA78" s="79" t="inlineStr">
        <f aca="false">IF('Cover Sheet'!U81="","",'Cover Sheet'!U81)</f>
        <is>
          <t/>
        </is>
      </c>
      <c r="BB78" s="79" t="inlineStr">
        <f aca="false">IF('Cover Sheet'!V81="","",'Cover Sheet'!V81)</f>
        <is>
          <t/>
        </is>
      </c>
      <c r="BC78" s="79" t="inlineStr">
        <f aca="false">IF('Cover Sheet'!W81="","",'Cover Sheet'!W81)</f>
        <is>
          <t/>
        </is>
      </c>
      <c r="BD78" s="79" t="inlineStr">
        <f aca="false">IF('Cover Sheet'!X81="","",'Cover Sheet'!X81)</f>
        <is>
          <t/>
        </is>
      </c>
      <c r="BE78" s="80" t="inlineStr">
        <f aca="false">'RC Mastery Check+Question type'!I81</f>
        <is>
          <t/>
        </is>
      </c>
      <c r="BF78" s="80" t="inlineStr">
        <f aca="false">'RC Mastery Check+Question type'!J81</f>
        <is>
          <t/>
        </is>
      </c>
      <c r="BG78" s="80" t="inlineStr">
        <f aca="false">'RC Mastery Check+Question type'!K81</f>
        <is>
          <t/>
        </is>
      </c>
      <c r="BH78" s="81" t="inlineStr">
        <f aca="false">IF('RC Mastery Check+Question type'!DR81="", "", 'RC Mastery Check+Question type'!DR81)</f>
        <is>
          <t/>
        </is>
      </c>
      <c r="BI78" s="81" t="inlineStr">
        <f aca="false">IF('RC Mastery Check+Question type'!EJ81="", "", 'RC Mastery Check+Question type'!EJ81)</f>
        <is>
          <t/>
        </is>
      </c>
      <c r="BJ78" s="81" t="inlineStr">
        <f aca="false">IF('RC Mastery Check+Question type'!EZ81="", "", 'RC Mastery Check+Question type'!EZ81)</f>
        <is>
          <t/>
        </is>
      </c>
      <c r="BK78" s="0" t="inlineStr">
        <f aca="false">'RF tracking'!C81</f>
        <is>
          <t/>
        </is>
      </c>
      <c r="BL78" s="0" t="inlineStr">
        <f aca="false">'RF tracking'!D81</f>
        <is>
          <t/>
        </is>
      </c>
      <c r="BM78" s="0" t="inlineStr">
        <f aca="false">'RF tracking'!X81</f>
        <is>
          <t/>
        </is>
      </c>
      <c r="BN78" s="0" t="inlineStr">
        <f aca="false">'RF tracking'!Y81</f>
        <is>
          <t/>
        </is>
      </c>
      <c r="BO78" s="82" t="inlineStr">
        <f aca="false">IF('RF tracking'!AQ81="", "", 'RF tracking'!AQ81)</f>
        <is>
          <t/>
        </is>
      </c>
      <c r="BP78" s="82" t="inlineStr">
        <f aca="false">'RC Mastery Check+Question type'!L81</f>
        <is>
          <t/>
        </is>
      </c>
      <c r="BQ78" s="82" t="inlineStr">
        <f aca="false">'RC Mastery Check+Question type'!M81</f>
        <is>
          <t/>
        </is>
      </c>
      <c r="BR78" s="82" t="inlineStr">
        <f aca="false">'RC Mastery Check+Question type'!N81</f>
        <is>
          <t/>
        </is>
      </c>
      <c r="BS78" s="82" t="inlineStr">
        <f aca="false">'RC Mastery Check+Question type'!O81</f>
        <is>
          <t/>
        </is>
      </c>
      <c r="BT78" s="82" t="inlineStr">
        <f aca="false">'RC Mastery Check+Question type'!P81</f>
        <is>
          <t/>
        </is>
      </c>
      <c r="BU78" s="82" t="inlineStr">
        <f aca="false">'RC Mastery Check+Question type'!Q81</f>
        <is>
          <t/>
        </is>
      </c>
      <c r="BV78" s="82" t="inlineStr">
        <f aca="false">'RC Mastery Check+Question type'!R81</f>
        <is>
          <t/>
        </is>
      </c>
      <c r="BW78" s="82" t="inlineStr">
        <f aca="false">'RC Mastery Check+Question type'!S81</f>
        <is>
          <t/>
        </is>
      </c>
      <c r="BX78" s="82" t="inlineStr">
        <f aca="false">'RC Mastery Check+Question type'!T81</f>
        <is>
          <t/>
        </is>
      </c>
      <c r="BY78" s="82" t="inlineStr">
        <f aca="false">'RC Mastery Check+Question type'!U81</f>
        <is>
          <t/>
        </is>
      </c>
      <c r="BZ78" s="82" t="inlineStr">
        <f aca="false">'RC Mastery Check+Question type'!V81</f>
        <is>
          <t/>
        </is>
      </c>
      <c r="CA78" s="82" t="inlineStr">
        <f aca="false">'RC Mastery Check+Question type'!W81</f>
        <is>
          <t/>
        </is>
      </c>
      <c r="CB78" s="82" t="inlineStr">
        <f aca="false">'RC Mastery Check+Question type'!X81</f>
        <is>
          <t/>
        </is>
      </c>
      <c r="CC78" s="83" t="str">
        <f aca="false">'RC Output Item+Section Type'!CC84</f>
        <v> </v>
      </c>
      <c r="CD78" s="83" t="str">
        <f aca="false">'RC Output Item+Section Type'!CD84</f>
        <v> </v>
      </c>
      <c r="CE78" s="83" t="str">
        <f aca="false">'RC Output Item+Section Type'!CE84</f>
        <v> </v>
      </c>
      <c r="CF78" s="83" t="str">
        <f aca="false">'RC Output Item+Section Type'!CF84</f>
        <v> </v>
      </c>
      <c r="CG78" s="83" t="str">
        <f aca="false">'RC Output Item+Section Type'!CG84</f>
        <v> </v>
      </c>
      <c r="CH78" s="83" t="str">
        <f aca="false">'RC Output Item+Section Type'!CH84</f>
        <v> </v>
      </c>
      <c r="CI78" s="83" t="str">
        <f aca="false">'RC Output Item+Section Type'!CI84</f>
        <v> </v>
      </c>
      <c r="CJ78" s="83" t="str">
        <f aca="false">'RC Output Item+Section Type'!CJ84</f>
        <v> </v>
      </c>
      <c r="CK78" s="83" t="str">
        <f aca="false">'RC Output Item+Section Type'!CK84</f>
        <v> </v>
      </c>
      <c r="CL78" s="83" t="str">
        <f aca="false">'RC Output Item+Section Type'!CL84</f>
        <v> </v>
      </c>
      <c r="CM78" s="83" t="str">
        <f aca="false">'RC Output Item+Section Type'!CM84</f>
        <v> </v>
      </c>
      <c r="CN78" s="83" t="str">
        <f aca="false">'RC Output Item+Section Type'!CN84</f>
        <v> </v>
      </c>
      <c r="CO78" s="0" t="inlineStr">
        <f aca="false">IF('S&amp;L'!B82="", "", 'S&amp;L'!B82)</f>
        <is>
          <t/>
        </is>
      </c>
      <c r="CP78" s="0" t="inlineStr">
        <f aca="false">IF('S&amp;L'!C82="", "", 'S&amp;L'!C82)</f>
        <is>
          <t/>
        </is>
      </c>
      <c r="CQ78" s="0" t="inlineStr">
        <f aca="false">IF('S&amp;L'!D82="", "", 'S&amp;L'!D82)</f>
        <is>
          <t/>
        </is>
      </c>
      <c r="CR78" s="0" t="inlineStr">
        <f aca="false">IF('S&amp;L'!E82="", "", 'S&amp;L'!E82)</f>
        <is>
          <t/>
        </is>
      </c>
      <c r="CS78" s="0" t="inlineStr">
        <f aca="false">IF('S&amp;L'!F82="", "", 'S&amp;L'!F82)</f>
        <is>
          <t/>
        </is>
      </c>
      <c r="CT78" s="0" t="inlineStr">
        <f aca="false">IF('S&amp;L'!H82="", "", 'S&amp;L'!H82)</f>
        <is>
          <t/>
        </is>
      </c>
      <c r="CU78" s="0" t="inlineStr">
        <f aca="false">IF('S&amp;L'!I82="", "", 'S&amp;L'!I82)</f>
        <is>
          <t/>
        </is>
      </c>
      <c r="CV78" s="0" t="inlineStr">
        <f aca="false">IF('S&amp;L'!J82="", "", 'S&amp;L'!J82)</f>
        <is>
          <t/>
        </is>
      </c>
      <c r="CW78" s="0" t="inlineStr">
        <f aca="false">IF('S&amp;L'!K82="", "", 'S&amp;L'!K82)</f>
        <is>
          <t/>
        </is>
      </c>
      <c r="CX78" s="0" t="inlineStr">
        <f aca="false">IF('S&amp;L'!L82="", "", 'S&amp;L'!L82)</f>
        <is>
          <t/>
        </is>
      </c>
      <c r="CY78" s="0" t="inlineStr">
        <f aca="false">IF('S&amp;L'!N82="", "", 'S&amp;L'!N82)</f>
        <is>
          <t/>
        </is>
      </c>
      <c r="CZ78" s="0" t="inlineStr">
        <f aca="false">IF('S&amp;L'!O82="", "", 'S&amp;L'!O82)</f>
        <is>
          <t/>
        </is>
      </c>
      <c r="DA78" s="0" t="inlineStr">
        <f aca="false">IF('S&amp;L'!P82="", "", 'S&amp;L'!P82)</f>
        <is>
          <t/>
        </is>
      </c>
      <c r="DB78" s="0" t="inlineStr">
        <f aca="false">IF('S&amp;L'!Q82="", "", 'S&amp;L'!Q82)</f>
        <is>
          <t/>
        </is>
      </c>
      <c r="DC78" s="0" t="inlineStr">
        <f aca="false">IF('S&amp;L'!R82="", "", 'S&amp;L'!R82)</f>
        <is>
          <t/>
        </is>
      </c>
      <c r="DD78" s="82" t="inlineStr">
        <f aca="false">IF('Math Scores'!E85="","",'Math Scores'!E85)</f>
        <is>
          <t/>
        </is>
      </c>
      <c r="DE78" s="84" t="inlineStr">
        <f aca="false">IF('Cover Sheet'!V81="","",'Cover Sheet'!V81)</f>
        <is>
          <t/>
        </is>
      </c>
      <c r="DF78" s="84" t="inlineStr">
        <f aca="false">IF('Math Scores'!IE85="", "", 'Math Scores'!IE85)</f>
        <is>
          <t/>
        </is>
      </c>
      <c r="DG78" s="0" t="inlineStr">
        <f aca="false">IF('Math by question type'!C82="", "", 'Math by question type'!C82)</f>
        <is>
          <t/>
        </is>
      </c>
      <c r="DH78" s="84" t="inlineStr">
        <f aca="false">IF('Math by question type'!D82="", "", 'Math by question type'!D82)</f>
        <is>
          <t/>
        </is>
      </c>
      <c r="DI78" s="84" t="inlineStr">
        <f aca="false">IF('Math by question type'!E82="", "", 'Math by question type'!E82)</f>
        <is>
          <t/>
        </is>
      </c>
      <c r="DJ78" s="84" t="inlineStr">
        <f aca="false">IF('Math by question type'!F82="", "", 'Math by question type'!F82)</f>
        <is>
          <t/>
        </is>
      </c>
      <c r="DK78" s="84" t="inlineStr">
        <f aca="false">IF('Math by question type'!G82="", "", 'Math by question type'!G82)</f>
        <is>
          <t/>
        </is>
      </c>
      <c r="DL78" s="84" t="inlineStr">
        <f aca="false">IF('Math by question type'!H82="", "", 'Math by question type'!H82)</f>
        <is>
          <t/>
        </is>
      </c>
      <c r="DM78" s="84" t="inlineStr">
        <f aca="false">IF('Math by question type'!I82="", "", 'Math by question type'!I82)</f>
        <is>
          <t/>
        </is>
      </c>
      <c r="DN78" s="84" t="inlineStr">
        <f aca="false">IF('Math by question type'!J82="", "", 'Math by question type'!J82)</f>
        <is>
          <t/>
        </is>
      </c>
      <c r="DO78" s="84" t="inlineStr">
        <f aca="false">IF('Math by question type'!K82="", "", 'Math by question type'!K82)</f>
        <is>
          <t/>
        </is>
      </c>
      <c r="DP78" s="84" t="inlineStr">
        <f aca="false">IF('Math by question type'!L82="", "", 'Math by question type'!L82)</f>
        <is>
          <t/>
        </is>
      </c>
      <c r="DQ78" s="84" t="inlineStr">
        <f aca="false">IF('Math by question type'!M82="", "", 'Math by question type'!M82)</f>
        <is>
          <t/>
        </is>
      </c>
      <c r="DR78" s="84" t="inlineStr">
        <f aca="false">IF('Math by question type'!N82="", "", 'Math by question type'!N82)</f>
        <is>
          <t/>
        </is>
      </c>
      <c r="DS78" s="84" t="inlineStr">
        <f aca="false">IF('Math by question type'!O82="", "", 'Math by question type'!O82)</f>
        <is>
          <t/>
        </is>
      </c>
      <c r="DT78" s="84" t="inlineStr">
        <f aca="false">IF('Math by question type'!P82="", "", 'Math by question type'!P82)</f>
        <is>
          <t/>
        </is>
      </c>
      <c r="DU78" s="84" t="inlineStr">
        <f aca="false">IF('Math by question type'!Q82="", "", 'Math by question type'!Q82)</f>
        <is>
          <t/>
        </is>
      </c>
      <c r="DV78" s="84" t="inlineStr">
        <f aca="false">IF('Math by question type'!R82&lt;&gt;"",'Math by question type'!R82,'Math by question type'!U82)</f>
        <is>
          <t/>
        </is>
      </c>
      <c r="DW78" s="84" t="inlineStr">
        <f aca="false">IF('Math by question type'!S82&lt;&gt;"",'Math by question type'!S82,'Math by question type'!V82)</f>
        <is>
          <t/>
        </is>
      </c>
      <c r="DX78" s="84" t="inlineStr">
        <f aca="false">IF('Math by question type'!T82&lt;&gt;"",'Math by question type'!T82,'Math by question type'!W82)</f>
        <is>
          <t/>
        </is>
      </c>
      <c r="DY78" s="84" t="inlineStr">
        <f aca="false">IF('Math by question type'!X82&lt;&gt;"",'Math by question type'!X82,'Math by question type'!AA82)</f>
        <is>
          <t/>
        </is>
      </c>
      <c r="DZ78" s="84" t="inlineStr">
        <f aca="false">IF('Math by question type'!Y82&lt;&gt;"",'Math by question type'!Y82,'Math by question type'!AB82)</f>
        <is>
          <t/>
        </is>
      </c>
      <c r="EA78" s="84" t="inlineStr">
        <f aca="false">IF('Math by question type'!Z82&lt;&gt;"",'Math by question type'!Z82,'Math by question type'!AC82)</f>
        <is>
          <t/>
        </is>
      </c>
      <c r="EB78" s="84" t="inlineStr">
        <f aca="false">IF('Math Output by domain'!E82="", "", 'Math Output by domain'!E82)</f>
        <is>
          <t/>
        </is>
      </c>
      <c r="EC78" s="84" t="inlineStr">
        <f aca="false">IF('Math Output by domain'!F82="", "", 'Math Output by domain'!F82)</f>
        <is>
          <t/>
        </is>
      </c>
      <c r="ED78" s="84" t="inlineStr">
        <f aca="false">IF('Math Output by domain'!G82="", "", 'Math Output by domain'!G82)</f>
        <is>
          <t/>
        </is>
      </c>
      <c r="EE78" s="84" t="inlineStr">
        <f aca="false">IF('Math Output by domain'!H82="", "", 'Math Output by domain'!H82)</f>
        <is>
          <t/>
        </is>
      </c>
      <c r="EF78" s="84" t="inlineStr">
        <f aca="false">IF('Math Output by domain'!I82="", "", 'Math Output by domain'!I82)</f>
        <is>
          <t/>
        </is>
      </c>
      <c r="EG78" s="84" t="inlineStr">
        <f aca="false">IF('Math Output by domain'!J82="", "", 'Math Output by domain'!J82)</f>
        <is>
          <t/>
        </is>
      </c>
      <c r="EH78" s="84" t="inlineStr">
        <f aca="false">IF('Math Output by domain'!K82="", "", 'Math Output by domain'!K82)</f>
        <is>
          <t/>
        </is>
      </c>
      <c r="EI78" s="84" t="inlineStr">
        <f aca="false">IF('Math Output by domain'!L82="", "", 'Math Output by domain'!L82)</f>
        <is>
          <t/>
        </is>
      </c>
      <c r="EJ78" s="84" t="inlineStr">
        <f aca="false">IF('Math Output by domain'!M82="", "", 'Math Output by domain'!M82)</f>
        <is>
          <t/>
        </is>
      </c>
      <c r="EK78" s="84" t="inlineStr">
        <f aca="false">IF('Math Output by domain'!N82="", "", 'Math Output by domain'!N82)</f>
        <is>
          <t/>
        </is>
      </c>
      <c r="EL78" s="84" t="inlineStr">
        <f aca="false">IF('Math Output by domain'!O82="", "", 'Math Output by domain'!O82)</f>
        <is>
          <t/>
        </is>
      </c>
      <c r="EM78" s="84" t="inlineStr">
        <f aca="false">IF('Math Output by domain'!P82="", "", 'Math Output by domain'!P82)</f>
        <is>
          <t/>
        </is>
      </c>
      <c r="EN78" s="84" t="inlineStr">
        <f aca="false">IF('Math Output by domain'!Q82="", "", 'Math Output by domain'!Q82)</f>
        <is>
          <t/>
        </is>
      </c>
      <c r="EO78" s="84" t="inlineStr">
        <f aca="false">IF('Math Output by domain'!R82="", "", 'Math Output by domain'!R82)</f>
        <is>
          <t/>
        </is>
      </c>
      <c r="EP78" s="84" t="inlineStr">
        <f aca="false">IF('Math Output by domain'!S82="", "", 'Math Output by domain'!S82)</f>
        <is>
          <t/>
        </is>
      </c>
      <c r="EQ78" s="84" t="inlineStr">
        <f aca="false">IF('Math Output by domain'!T82="", "", 'Math Output by domain'!T82)</f>
        <is>
          <t/>
        </is>
      </c>
      <c r="ER78" s="84" t="inlineStr">
        <f aca="false">IF('Math Output by domain'!U82="", "", 'Math Output by domain'!U82)</f>
        <is>
          <t/>
        </is>
      </c>
      <c r="ES78" s="84" t="inlineStr">
        <f aca="false">IF('Math Output by domain'!V82="", "", 'Math Output by domain'!V82)</f>
        <is>
          <t/>
        </is>
      </c>
      <c r="ET78" s="84" t="inlineStr">
        <f aca="false">IF('Math Output by domain'!W82="", "", 'Math Output by domain'!W82)</f>
        <is>
          <t/>
        </is>
      </c>
      <c r="EU78" s="84" t="inlineStr">
        <f aca="false">IF('Math Output by domain'!X82="", "", 'Math Output by domain'!X82)</f>
        <is>
          <t/>
        </is>
      </c>
      <c r="EV78" s="84" t="inlineStr">
        <f aca="false">IF('Math Output by domain'!Y82="", "", 'Math Output by domain'!Y82)</f>
        <is>
          <t/>
        </is>
      </c>
      <c r="EW78" s="84" t="inlineStr">
        <f aca="false">IF('Math Output by domain'!Z82="", "", 'Math Output by domain'!Z82)</f>
        <is>
          <t/>
        </is>
      </c>
      <c r="EX78" s="84" t="inlineStr">
        <f aca="false">IF('Math Output by domain'!AA82="", "", 'Math Output by domain'!AA82)</f>
        <is>
          <t/>
        </is>
      </c>
      <c r="EY78" s="84" t="inlineStr">
        <f aca="false">IF('Math Output by domain'!AB82="", "", 'Math Output by domain'!AB82)</f>
        <is>
          <t/>
        </is>
      </c>
      <c r="EZ78" s="84" t="inlineStr">
        <f aca="false">IF('Math Output by domain'!AC82="", "", 'Math Output by domain'!AC82)</f>
        <is>
          <t/>
        </is>
      </c>
      <c r="FA78" s="84" t="inlineStr">
        <f aca="false">IF('Math Output by domain'!AD82&lt;&gt;"", 'Math Output by domain'!AD82, 'Math Output by domain'!AH82)</f>
        <is>
          <t/>
        </is>
      </c>
      <c r="FB78" s="84" t="inlineStr">
        <f aca="false">IF('Math Output by domain'!AE82&lt;&gt;"", 'Math Output by domain'!AE82, 'Math Output by domain'!AI82)</f>
        <is>
          <t/>
        </is>
      </c>
      <c r="FC78" s="84" t="inlineStr">
        <f aca="false">IF('Math Output by domain'!AF82&lt;&gt;"", 'Math Output by domain'!AF82, 'Math Output by domain'!AJ82)</f>
        <is>
          <t/>
        </is>
      </c>
      <c r="FD78" s="84" t="inlineStr">
        <f aca="false">IF('Math Output by domain'!AG82="", "", 'Math Output by domain'!AG82)</f>
        <is>
          <t/>
        </is>
      </c>
      <c r="FE78" s="84" t="inlineStr">
        <f aca="false">IF('Math Output by domain'!AK82="", "", 'Math Output by domain'!AK82)</f>
        <is>
          <t/>
        </is>
      </c>
      <c r="FF78" s="84" t="str">
        <f aca="false">IF('Math Output by domain'!AL82&lt;&gt;"",  'Math Output by domain'!AL82, 'Math Output by domain'!AQ82)</f>
        <v/>
      </c>
      <c r="FG78" s="84" t="inlineStr">
        <f aca="false">IF('Math Output by domain'!AM82="", "", 'Math Output by domain'!AM82)</f>
        <is>
          <t/>
        </is>
      </c>
      <c r="FH78" s="84" t="str">
        <f aca="false">IF('Math Output by domain'!AN82&lt;&gt;"",  'Math Output by domain'!AN82, 'Math Output by domain'!AP82)</f>
        <v/>
      </c>
      <c r="FI78" s="84" t="inlineStr">
        <f aca="false">IF('Math Output by domain'!AO82="", "", 'Math Output by domain'!AO82)</f>
        <is>
          <t/>
        </is>
      </c>
    </row>
    <row r="79" customFormat="false" ht="12.75" hidden="false" customHeight="false" outlineLevel="0" collapsed="false">
      <c r="A79" s="77" t="n">
        <f aca="false">'Cover Sheet'!A82</f>
        <v>78</v>
      </c>
      <c r="B79" s="77" t="inlineStr">
        <f aca="false">IF('Cover Sheet'!$AC$13="","",'Cover Sheet'!$AC$13)</f>
        <is>
          <t/>
        </is>
      </c>
      <c r="C79" s="77" t="str">
        <f aca="false">'Cover Sheet'!$AC$1</f>
        <v>Vivek Madinur</v>
      </c>
      <c r="D79" s="77" t="n">
        <f aca="false">'Cover Sheet'!$AE$1</f>
        <v>0</v>
      </c>
      <c r="E79" s="77" t="n">
        <f aca="false">'Cover Sheet'!$AG$1</f>
        <v>0</v>
      </c>
      <c r="F79" s="77" t="n">
        <f aca="false">'Cover Sheet'!$AI$1</f>
        <v>0</v>
      </c>
      <c r="G79" s="77" t="n">
        <f aca="false">'Cover Sheet'!$AK$1</f>
        <v>0</v>
      </c>
      <c r="H79" s="77" t="n">
        <f aca="false">'Cover Sheet'!$AC$3</f>
        <v>0</v>
      </c>
      <c r="I79" s="77" t="n">
        <f aca="false">'Cover Sheet'!$AE$3</f>
        <v>0</v>
      </c>
      <c r="J79" s="77" t="n">
        <f aca="false">'Cover Sheet'!$AG$3</f>
        <v>0</v>
      </c>
      <c r="K79" s="77" t="n">
        <f aca="false">'Cover Sheet'!$AI$3</f>
        <v>0</v>
      </c>
      <c r="L79" s="77" t="n">
        <f aca="false">'Cover Sheet'!$AK$3</f>
        <v>0</v>
      </c>
      <c r="M79" s="77" t="n">
        <f aca="false">'Cover Sheet'!$AC$2</f>
        <v>2014</v>
      </c>
      <c r="N79" s="77" t="n">
        <f aca="false">'Cover Sheet'!$AE$2</f>
        <v>0</v>
      </c>
      <c r="O79" s="77" t="n">
        <f aca="false">'Cover Sheet'!$AG$2</f>
        <v>0</v>
      </c>
      <c r="P79" s="77" t="n">
        <f aca="false">'Cover Sheet'!$AI$2</f>
        <v>0</v>
      </c>
      <c r="Q79" s="77" t="n">
        <f aca="false">'Cover Sheet'!$AK$2</f>
        <v>0</v>
      </c>
      <c r="R79" s="77" t="str">
        <f aca="false">'Cover Sheet'!$AC$5</f>
        <v>Spandana</v>
      </c>
      <c r="S79" s="77" t="str">
        <f aca="false">'Cover Sheet'!$AC$6</f>
        <v>3rd</v>
      </c>
      <c r="T79" s="77" t="str">
        <f aca="false">'Cover Sheet'!$AC$7</f>
        <v>2nd YOI</v>
      </c>
      <c r="U79" s="77" t="str">
        <f aca="false">'Cover Sheet'!$AC$8</f>
        <v>Government School - No Fees</v>
      </c>
      <c r="V79" s="77" t="n">
        <f aca="false">'Cover Sheet'!$AC$9</f>
        <v>0</v>
      </c>
      <c r="W79" s="77" t="inlineStr">
        <f aca="false">IF('Cover Sheet'!$AC$10="","",'Cover Sheet'!$AC$10)</f>
        <is>
          <t/>
        </is>
      </c>
      <c r="X79" s="78" t="inlineStr">
        <f aca="false">IF('Cover Sheet'!$Y82="","",'Cover Sheet'!$Y82)</f>
        <is>
          <t/>
        </is>
      </c>
      <c r="Y79" s="78" t="inlineStr">
        <f aca="false">IF('Cover Sheet'!$Z82="","",'Cover Sheet'!$Z82)</f>
        <is>
          <t/>
        </is>
      </c>
      <c r="Z79" s="77" t="n">
        <f aca="false">'Cover Sheet'!$AC$11</f>
        <v>0</v>
      </c>
      <c r="AA79" s="77" t="str">
        <f aca="false">IF('Cover Sheet'!$AC$12="", "", 'Cover Sheet'!$AC$12)</f>
        <v>Hyderabad</v>
      </c>
      <c r="AB79" s="77" t="inlineStr">
        <f aca="false">IF('Cover Sheet'!$AC$14="","",'Cover Sheet'!$AC$14)</f>
        <is>
          <t/>
        </is>
      </c>
      <c r="AC79" s="77" t="inlineStr">
        <f aca="false">IF('Cover Sheet'!$AC$15="","",'Cover Sheet'!$AC$15)</f>
        <is>
          <t/>
        </is>
      </c>
      <c r="AD79" s="77" t="inlineStr">
        <f aca="false">IF('Cover Sheet'!$AC$17="","",'Cover Sheet'!$AC$17)</f>
        <is>
          <t/>
        </is>
      </c>
      <c r="AE79" s="77" t="str">
        <f aca="false">IF('Cover Sheet'!$AC$4="","",'Cover Sheet'!$AC$4)</f>
        <v>vivek.madinur2014@teachforindia.org</v>
      </c>
      <c r="AF79" s="77" t="inlineStr">
        <f aca="false">IF('Cover Sheet'!$AC$20="","",'Cover Sheet'!$AC$20)</f>
        <is>
          <t/>
        </is>
      </c>
      <c r="AG79" s="77" t="str">
        <f aca="false">IF('Cover Sheet'!$AC$19="","",'Cover Sheet'!$AC$19)</f>
        <v>karthik.rapaka@teachforindia.org</v>
      </c>
      <c r="AH79" s="77" t="inlineStr">
        <f aca="false">IF('Cover Sheet'!B82="", "", 'English Scores- Leveled papers'!B84)</f>
        <is>
          <t/>
        </is>
      </c>
      <c r="AI79" s="77" t="inlineStr">
        <f aca="false">IF('Cover Sheet'!$B82="","",'Cover Sheet'!C82)</f>
        <is>
          <t/>
        </is>
      </c>
      <c r="AJ79" s="77" t="inlineStr">
        <f aca="false">IF('Cover Sheet'!$D82="","",'Cover Sheet'!D82)</f>
        <is>
          <t/>
        </is>
      </c>
      <c r="AK79" s="77" t="inlineStr">
        <f aca="false">IF('Cover Sheet'!E82="","",'Cover Sheet'!E82)</f>
        <is>
          <t/>
        </is>
      </c>
      <c r="AL79" s="77" t="inlineStr">
        <f aca="false">IF('Cover Sheet'!F82="","",'Cover Sheet'!F82)</f>
        <is>
          <t/>
        </is>
      </c>
      <c r="AM79" s="77" t="inlineStr">
        <f aca="false">IF('Cover Sheet'!G82="","",'Cover Sheet'!G82)</f>
        <is>
          <t/>
        </is>
      </c>
      <c r="AN79" s="77" t="inlineStr">
        <f aca="false">IF('Cover Sheet'!H82="","",'Cover Sheet'!H82)</f>
        <is>
          <t/>
        </is>
      </c>
      <c r="AO79" s="77" t="inlineStr">
        <f aca="false">IF('Cover Sheet'!I82="","",'Cover Sheet'!I82)</f>
        <is>
          <t/>
        </is>
      </c>
      <c r="AP79" s="77" t="inlineStr">
        <f aca="false">IF('Cover Sheet'!J82="","",'Cover Sheet'!J82)</f>
        <is>
          <t/>
        </is>
      </c>
      <c r="AQ79" s="77" t="inlineStr">
        <f aca="false">IF('Cover Sheet'!K82="","",'Cover Sheet'!K82)</f>
        <is>
          <t/>
        </is>
      </c>
      <c r="AR79" s="77" t="inlineStr">
        <f aca="false">IF('Cover Sheet'!L82="","",'Cover Sheet'!L82)</f>
        <is>
          <t/>
        </is>
      </c>
      <c r="AS79" s="77" t="inlineStr">
        <f aca="false">IF('Cover Sheet'!M82="","",'Cover Sheet'!M82)</f>
        <is>
          <t/>
        </is>
      </c>
      <c r="AT79" s="77" t="inlineStr">
        <f aca="false">IF('Cover Sheet'!N82="","",'Cover Sheet'!N82)</f>
        <is>
          <t/>
        </is>
      </c>
      <c r="AU79" s="77" t="inlineStr">
        <f aca="false">IF('Cover Sheet'!O82="","",'Cover Sheet'!O82)</f>
        <is>
          <t/>
        </is>
      </c>
      <c r="AV79" s="77" t="inlineStr">
        <f aca="false">IF('Cover Sheet'!P82="","",'Cover Sheet'!P82)</f>
        <is>
          <t/>
        </is>
      </c>
      <c r="AW79" s="77" t="inlineStr">
        <f aca="false">IF('Cover Sheet'!Q82="","",'Cover Sheet'!Q82)</f>
        <is>
          <t/>
        </is>
      </c>
      <c r="AX79" s="77" t="inlineStr">
        <f aca="false">IF('Cover Sheet'!R82="","",'Cover Sheet'!R82)</f>
        <is>
          <t/>
        </is>
      </c>
      <c r="AY79" s="77" t="inlineStr">
        <f aca="false">IF('Cover Sheet'!S82="","",'Cover Sheet'!S82)</f>
        <is>
          <t/>
        </is>
      </c>
      <c r="AZ79" s="79" t="inlineStr">
        <f aca="false">IF('Cover Sheet'!T82="","",'Cover Sheet'!T82)</f>
        <is>
          <t/>
        </is>
      </c>
      <c r="BA79" s="79" t="inlineStr">
        <f aca="false">IF('Cover Sheet'!U82="","",'Cover Sheet'!U82)</f>
        <is>
          <t/>
        </is>
      </c>
      <c r="BB79" s="79" t="inlineStr">
        <f aca="false">IF('Cover Sheet'!V82="","",'Cover Sheet'!V82)</f>
        <is>
          <t/>
        </is>
      </c>
      <c r="BC79" s="79" t="inlineStr">
        <f aca="false">IF('Cover Sheet'!W82="","",'Cover Sheet'!W82)</f>
        <is>
          <t/>
        </is>
      </c>
      <c r="BD79" s="79" t="inlineStr">
        <f aca="false">IF('Cover Sheet'!X82="","",'Cover Sheet'!X82)</f>
        <is>
          <t/>
        </is>
      </c>
      <c r="BE79" s="80" t="inlineStr">
        <f aca="false">'RC Mastery Check+Question type'!I82</f>
        <is>
          <t/>
        </is>
      </c>
      <c r="BF79" s="80" t="inlineStr">
        <f aca="false">'RC Mastery Check+Question type'!J82</f>
        <is>
          <t/>
        </is>
      </c>
      <c r="BG79" s="80" t="inlineStr">
        <f aca="false">'RC Mastery Check+Question type'!K82</f>
        <is>
          <t/>
        </is>
      </c>
      <c r="BH79" s="81" t="inlineStr">
        <f aca="false">IF('RC Mastery Check+Question type'!DR82="", "", 'RC Mastery Check+Question type'!DR82)</f>
        <is>
          <t/>
        </is>
      </c>
      <c r="BI79" s="81" t="inlineStr">
        <f aca="false">IF('RC Mastery Check+Question type'!EJ82="", "", 'RC Mastery Check+Question type'!EJ82)</f>
        <is>
          <t/>
        </is>
      </c>
      <c r="BJ79" s="81" t="inlineStr">
        <f aca="false">IF('RC Mastery Check+Question type'!EZ82="", "", 'RC Mastery Check+Question type'!EZ82)</f>
        <is>
          <t/>
        </is>
      </c>
      <c r="BK79" s="0" t="inlineStr">
        <f aca="false">'RF tracking'!C82</f>
        <is>
          <t/>
        </is>
      </c>
      <c r="BL79" s="0" t="inlineStr">
        <f aca="false">'RF tracking'!D82</f>
        <is>
          <t/>
        </is>
      </c>
      <c r="BM79" s="0" t="inlineStr">
        <f aca="false">'RF tracking'!X82</f>
        <is>
          <t/>
        </is>
      </c>
      <c r="BN79" s="0" t="inlineStr">
        <f aca="false">'RF tracking'!Y82</f>
        <is>
          <t/>
        </is>
      </c>
      <c r="BO79" s="82" t="inlineStr">
        <f aca="false">IF('RF tracking'!AQ82="", "", 'RF tracking'!AQ82)</f>
        <is>
          <t/>
        </is>
      </c>
      <c r="BP79" s="82" t="inlineStr">
        <f aca="false">'RC Mastery Check+Question type'!L82</f>
        <is>
          <t/>
        </is>
      </c>
      <c r="BQ79" s="82" t="inlineStr">
        <f aca="false">'RC Mastery Check+Question type'!M82</f>
        <is>
          <t/>
        </is>
      </c>
      <c r="BR79" s="82" t="inlineStr">
        <f aca="false">'RC Mastery Check+Question type'!N82</f>
        <is>
          <t/>
        </is>
      </c>
      <c r="BS79" s="82" t="inlineStr">
        <f aca="false">'RC Mastery Check+Question type'!O82</f>
        <is>
          <t/>
        </is>
      </c>
      <c r="BT79" s="82" t="inlineStr">
        <f aca="false">'RC Mastery Check+Question type'!P82</f>
        <is>
          <t/>
        </is>
      </c>
      <c r="BU79" s="82" t="inlineStr">
        <f aca="false">'RC Mastery Check+Question type'!Q82</f>
        <is>
          <t/>
        </is>
      </c>
      <c r="BV79" s="82" t="inlineStr">
        <f aca="false">'RC Mastery Check+Question type'!R82</f>
        <is>
          <t/>
        </is>
      </c>
      <c r="BW79" s="82" t="inlineStr">
        <f aca="false">'RC Mastery Check+Question type'!S82</f>
        <is>
          <t/>
        </is>
      </c>
      <c r="BX79" s="82" t="inlineStr">
        <f aca="false">'RC Mastery Check+Question type'!T82</f>
        <is>
          <t/>
        </is>
      </c>
      <c r="BY79" s="82" t="inlineStr">
        <f aca="false">'RC Mastery Check+Question type'!U82</f>
        <is>
          <t/>
        </is>
      </c>
      <c r="BZ79" s="82" t="inlineStr">
        <f aca="false">'RC Mastery Check+Question type'!V82</f>
        <is>
          <t/>
        </is>
      </c>
      <c r="CA79" s="82" t="inlineStr">
        <f aca="false">'RC Mastery Check+Question type'!W82</f>
        <is>
          <t/>
        </is>
      </c>
      <c r="CB79" s="82" t="inlineStr">
        <f aca="false">'RC Mastery Check+Question type'!X82</f>
        <is>
          <t/>
        </is>
      </c>
      <c r="CC79" s="83" t="str">
        <f aca="false">'RC Output Item+Section Type'!CC85</f>
        <v> </v>
      </c>
      <c r="CD79" s="83" t="str">
        <f aca="false">'RC Output Item+Section Type'!CD85</f>
        <v> </v>
      </c>
      <c r="CE79" s="83" t="str">
        <f aca="false">'RC Output Item+Section Type'!CE85</f>
        <v> </v>
      </c>
      <c r="CF79" s="83" t="str">
        <f aca="false">'RC Output Item+Section Type'!CF85</f>
        <v> </v>
      </c>
      <c r="CG79" s="83" t="str">
        <f aca="false">'RC Output Item+Section Type'!CG85</f>
        <v> </v>
      </c>
      <c r="CH79" s="83" t="str">
        <f aca="false">'RC Output Item+Section Type'!CH85</f>
        <v> </v>
      </c>
      <c r="CI79" s="83" t="str">
        <f aca="false">'RC Output Item+Section Type'!CI85</f>
        <v> </v>
      </c>
      <c r="CJ79" s="83" t="str">
        <f aca="false">'RC Output Item+Section Type'!CJ85</f>
        <v> </v>
      </c>
      <c r="CK79" s="83" t="str">
        <f aca="false">'RC Output Item+Section Type'!CK85</f>
        <v> </v>
      </c>
      <c r="CL79" s="83" t="str">
        <f aca="false">'RC Output Item+Section Type'!CL85</f>
        <v> </v>
      </c>
      <c r="CM79" s="83" t="str">
        <f aca="false">'RC Output Item+Section Type'!CM85</f>
        <v> </v>
      </c>
      <c r="CN79" s="83" t="str">
        <f aca="false">'RC Output Item+Section Type'!CN85</f>
        <v> </v>
      </c>
      <c r="CO79" s="0" t="inlineStr">
        <f aca="false">IF('S&amp;L'!B83="", "", 'S&amp;L'!B83)</f>
        <is>
          <t/>
        </is>
      </c>
      <c r="CP79" s="0" t="inlineStr">
        <f aca="false">IF('S&amp;L'!C83="", "", 'S&amp;L'!C83)</f>
        <is>
          <t/>
        </is>
      </c>
      <c r="CQ79" s="0" t="inlineStr">
        <f aca="false">IF('S&amp;L'!D83="", "", 'S&amp;L'!D83)</f>
        <is>
          <t/>
        </is>
      </c>
      <c r="CR79" s="0" t="inlineStr">
        <f aca="false">IF('S&amp;L'!E83="", "", 'S&amp;L'!E83)</f>
        <is>
          <t/>
        </is>
      </c>
      <c r="CS79" s="0" t="inlineStr">
        <f aca="false">IF('S&amp;L'!F83="", "", 'S&amp;L'!F83)</f>
        <is>
          <t/>
        </is>
      </c>
      <c r="CT79" s="0" t="inlineStr">
        <f aca="false">IF('S&amp;L'!H83="", "", 'S&amp;L'!H83)</f>
        <is>
          <t/>
        </is>
      </c>
      <c r="CU79" s="0" t="inlineStr">
        <f aca="false">IF('S&amp;L'!I83="", "", 'S&amp;L'!I83)</f>
        <is>
          <t/>
        </is>
      </c>
      <c r="CV79" s="0" t="inlineStr">
        <f aca="false">IF('S&amp;L'!J83="", "", 'S&amp;L'!J83)</f>
        <is>
          <t/>
        </is>
      </c>
      <c r="CW79" s="0" t="inlineStr">
        <f aca="false">IF('S&amp;L'!K83="", "", 'S&amp;L'!K83)</f>
        <is>
          <t/>
        </is>
      </c>
      <c r="CX79" s="0" t="inlineStr">
        <f aca="false">IF('S&amp;L'!L83="", "", 'S&amp;L'!L83)</f>
        <is>
          <t/>
        </is>
      </c>
      <c r="CY79" s="0" t="inlineStr">
        <f aca="false">IF('S&amp;L'!N83="", "", 'S&amp;L'!N83)</f>
        <is>
          <t/>
        </is>
      </c>
      <c r="CZ79" s="0" t="inlineStr">
        <f aca="false">IF('S&amp;L'!O83="", "", 'S&amp;L'!O83)</f>
        <is>
          <t/>
        </is>
      </c>
      <c r="DA79" s="0" t="inlineStr">
        <f aca="false">IF('S&amp;L'!P83="", "", 'S&amp;L'!P83)</f>
        <is>
          <t/>
        </is>
      </c>
      <c r="DB79" s="0" t="inlineStr">
        <f aca="false">IF('S&amp;L'!Q83="", "", 'S&amp;L'!Q83)</f>
        <is>
          <t/>
        </is>
      </c>
      <c r="DC79" s="0" t="inlineStr">
        <f aca="false">IF('S&amp;L'!R83="", "", 'S&amp;L'!R83)</f>
        <is>
          <t/>
        </is>
      </c>
      <c r="DD79" s="82" t="inlineStr">
        <f aca="false">IF('Math Scores'!E86="","",'Math Scores'!E86)</f>
        <is>
          <t/>
        </is>
      </c>
      <c r="DE79" s="84" t="inlineStr">
        <f aca="false">IF('Cover Sheet'!V82="","",'Cover Sheet'!V82)</f>
        <is>
          <t/>
        </is>
      </c>
      <c r="DF79" s="84" t="inlineStr">
        <f aca="false">IF('Math Scores'!IE86="", "", 'Math Scores'!IE86)</f>
        <is>
          <t/>
        </is>
      </c>
      <c r="DG79" s="0" t="inlineStr">
        <f aca="false">IF('Math by question type'!C83="", "", 'Math by question type'!C83)</f>
        <is>
          <t/>
        </is>
      </c>
      <c r="DH79" s="84" t="inlineStr">
        <f aca="false">IF('Math by question type'!D83="", "", 'Math by question type'!D83)</f>
        <is>
          <t/>
        </is>
      </c>
      <c r="DI79" s="84" t="inlineStr">
        <f aca="false">IF('Math by question type'!E83="", "", 'Math by question type'!E83)</f>
        <is>
          <t/>
        </is>
      </c>
      <c r="DJ79" s="84" t="inlineStr">
        <f aca="false">IF('Math by question type'!F83="", "", 'Math by question type'!F83)</f>
        <is>
          <t/>
        </is>
      </c>
      <c r="DK79" s="84" t="inlineStr">
        <f aca="false">IF('Math by question type'!G83="", "", 'Math by question type'!G83)</f>
        <is>
          <t/>
        </is>
      </c>
      <c r="DL79" s="84" t="inlineStr">
        <f aca="false">IF('Math by question type'!H83="", "", 'Math by question type'!H83)</f>
        <is>
          <t/>
        </is>
      </c>
      <c r="DM79" s="84" t="inlineStr">
        <f aca="false">IF('Math by question type'!I83="", "", 'Math by question type'!I83)</f>
        <is>
          <t/>
        </is>
      </c>
      <c r="DN79" s="84" t="inlineStr">
        <f aca="false">IF('Math by question type'!J83="", "", 'Math by question type'!J83)</f>
        <is>
          <t/>
        </is>
      </c>
      <c r="DO79" s="84" t="inlineStr">
        <f aca="false">IF('Math by question type'!K83="", "", 'Math by question type'!K83)</f>
        <is>
          <t/>
        </is>
      </c>
      <c r="DP79" s="84" t="inlineStr">
        <f aca="false">IF('Math by question type'!L83="", "", 'Math by question type'!L83)</f>
        <is>
          <t/>
        </is>
      </c>
      <c r="DQ79" s="84" t="inlineStr">
        <f aca="false">IF('Math by question type'!M83="", "", 'Math by question type'!M83)</f>
        <is>
          <t/>
        </is>
      </c>
      <c r="DR79" s="84" t="inlineStr">
        <f aca="false">IF('Math by question type'!N83="", "", 'Math by question type'!N83)</f>
        <is>
          <t/>
        </is>
      </c>
      <c r="DS79" s="84" t="inlineStr">
        <f aca="false">IF('Math by question type'!O83="", "", 'Math by question type'!O83)</f>
        <is>
          <t/>
        </is>
      </c>
      <c r="DT79" s="84" t="inlineStr">
        <f aca="false">IF('Math by question type'!P83="", "", 'Math by question type'!P83)</f>
        <is>
          <t/>
        </is>
      </c>
      <c r="DU79" s="84" t="inlineStr">
        <f aca="false">IF('Math by question type'!Q83="", "", 'Math by question type'!Q83)</f>
        <is>
          <t/>
        </is>
      </c>
      <c r="DV79" s="84" t="inlineStr">
        <f aca="false">IF('Math by question type'!R83&lt;&gt;"",'Math by question type'!R83,'Math by question type'!U83)</f>
        <is>
          <t/>
        </is>
      </c>
      <c r="DW79" s="84" t="inlineStr">
        <f aca="false">IF('Math by question type'!S83&lt;&gt;"",'Math by question type'!S83,'Math by question type'!V83)</f>
        <is>
          <t/>
        </is>
      </c>
      <c r="DX79" s="84" t="inlineStr">
        <f aca="false">IF('Math by question type'!T83&lt;&gt;"",'Math by question type'!T83,'Math by question type'!W83)</f>
        <is>
          <t/>
        </is>
      </c>
      <c r="DY79" s="84" t="inlineStr">
        <f aca="false">IF('Math by question type'!X83&lt;&gt;"",'Math by question type'!X83,'Math by question type'!AA83)</f>
        <is>
          <t/>
        </is>
      </c>
      <c r="DZ79" s="84" t="inlineStr">
        <f aca="false">IF('Math by question type'!Y83&lt;&gt;"",'Math by question type'!Y83,'Math by question type'!AB83)</f>
        <is>
          <t/>
        </is>
      </c>
      <c r="EA79" s="84" t="inlineStr">
        <f aca="false">IF('Math by question type'!Z83&lt;&gt;"",'Math by question type'!Z83,'Math by question type'!AC83)</f>
        <is>
          <t/>
        </is>
      </c>
      <c r="EB79" s="84" t="inlineStr">
        <f aca="false">IF('Math Output by domain'!E83="", "", 'Math Output by domain'!E83)</f>
        <is>
          <t/>
        </is>
      </c>
      <c r="EC79" s="84" t="inlineStr">
        <f aca="false">IF('Math Output by domain'!F83="", "", 'Math Output by domain'!F83)</f>
        <is>
          <t/>
        </is>
      </c>
      <c r="ED79" s="84" t="inlineStr">
        <f aca="false">IF('Math Output by domain'!G83="", "", 'Math Output by domain'!G83)</f>
        <is>
          <t/>
        </is>
      </c>
      <c r="EE79" s="84" t="inlineStr">
        <f aca="false">IF('Math Output by domain'!H83="", "", 'Math Output by domain'!H83)</f>
        <is>
          <t/>
        </is>
      </c>
      <c r="EF79" s="84" t="inlineStr">
        <f aca="false">IF('Math Output by domain'!I83="", "", 'Math Output by domain'!I83)</f>
        <is>
          <t/>
        </is>
      </c>
      <c r="EG79" s="84" t="inlineStr">
        <f aca="false">IF('Math Output by domain'!J83="", "", 'Math Output by domain'!J83)</f>
        <is>
          <t/>
        </is>
      </c>
      <c r="EH79" s="84" t="inlineStr">
        <f aca="false">IF('Math Output by domain'!K83="", "", 'Math Output by domain'!K83)</f>
        <is>
          <t/>
        </is>
      </c>
      <c r="EI79" s="84" t="inlineStr">
        <f aca="false">IF('Math Output by domain'!L83="", "", 'Math Output by domain'!L83)</f>
        <is>
          <t/>
        </is>
      </c>
      <c r="EJ79" s="84" t="inlineStr">
        <f aca="false">IF('Math Output by domain'!M83="", "", 'Math Output by domain'!M83)</f>
        <is>
          <t/>
        </is>
      </c>
      <c r="EK79" s="84" t="inlineStr">
        <f aca="false">IF('Math Output by domain'!N83="", "", 'Math Output by domain'!N83)</f>
        <is>
          <t/>
        </is>
      </c>
      <c r="EL79" s="84" t="inlineStr">
        <f aca="false">IF('Math Output by domain'!O83="", "", 'Math Output by domain'!O83)</f>
        <is>
          <t/>
        </is>
      </c>
      <c r="EM79" s="84" t="inlineStr">
        <f aca="false">IF('Math Output by domain'!P83="", "", 'Math Output by domain'!P83)</f>
        <is>
          <t/>
        </is>
      </c>
      <c r="EN79" s="84" t="inlineStr">
        <f aca="false">IF('Math Output by domain'!Q83="", "", 'Math Output by domain'!Q83)</f>
        <is>
          <t/>
        </is>
      </c>
      <c r="EO79" s="84" t="inlineStr">
        <f aca="false">IF('Math Output by domain'!R83="", "", 'Math Output by domain'!R83)</f>
        <is>
          <t/>
        </is>
      </c>
      <c r="EP79" s="84" t="inlineStr">
        <f aca="false">IF('Math Output by domain'!S83="", "", 'Math Output by domain'!S83)</f>
        <is>
          <t/>
        </is>
      </c>
      <c r="EQ79" s="84" t="inlineStr">
        <f aca="false">IF('Math Output by domain'!T83="", "", 'Math Output by domain'!T83)</f>
        <is>
          <t/>
        </is>
      </c>
      <c r="ER79" s="84" t="inlineStr">
        <f aca="false">IF('Math Output by domain'!U83="", "", 'Math Output by domain'!U83)</f>
        <is>
          <t/>
        </is>
      </c>
      <c r="ES79" s="84" t="inlineStr">
        <f aca="false">IF('Math Output by domain'!V83="", "", 'Math Output by domain'!V83)</f>
        <is>
          <t/>
        </is>
      </c>
      <c r="ET79" s="84" t="inlineStr">
        <f aca="false">IF('Math Output by domain'!W83="", "", 'Math Output by domain'!W83)</f>
        <is>
          <t/>
        </is>
      </c>
      <c r="EU79" s="84" t="inlineStr">
        <f aca="false">IF('Math Output by domain'!X83="", "", 'Math Output by domain'!X83)</f>
        <is>
          <t/>
        </is>
      </c>
      <c r="EV79" s="84" t="inlineStr">
        <f aca="false">IF('Math Output by domain'!Y83="", "", 'Math Output by domain'!Y83)</f>
        <is>
          <t/>
        </is>
      </c>
      <c r="EW79" s="84" t="inlineStr">
        <f aca="false">IF('Math Output by domain'!Z83="", "", 'Math Output by domain'!Z83)</f>
        <is>
          <t/>
        </is>
      </c>
      <c r="EX79" s="84" t="inlineStr">
        <f aca="false">IF('Math Output by domain'!AA83="", "", 'Math Output by domain'!AA83)</f>
        <is>
          <t/>
        </is>
      </c>
      <c r="EY79" s="84" t="inlineStr">
        <f aca="false">IF('Math Output by domain'!AB83="", "", 'Math Output by domain'!AB83)</f>
        <is>
          <t/>
        </is>
      </c>
      <c r="EZ79" s="84" t="inlineStr">
        <f aca="false">IF('Math Output by domain'!AC83="", "", 'Math Output by domain'!AC83)</f>
        <is>
          <t/>
        </is>
      </c>
      <c r="FA79" s="84" t="inlineStr">
        <f aca="false">IF('Math Output by domain'!AD83&lt;&gt;"", 'Math Output by domain'!AD83, 'Math Output by domain'!AH83)</f>
        <is>
          <t/>
        </is>
      </c>
      <c r="FB79" s="84" t="inlineStr">
        <f aca="false">IF('Math Output by domain'!AE83&lt;&gt;"", 'Math Output by domain'!AE83, 'Math Output by domain'!AI83)</f>
        <is>
          <t/>
        </is>
      </c>
      <c r="FC79" s="84" t="inlineStr">
        <f aca="false">IF('Math Output by domain'!AF83&lt;&gt;"", 'Math Output by domain'!AF83, 'Math Output by domain'!AJ83)</f>
        <is>
          <t/>
        </is>
      </c>
      <c r="FD79" s="84" t="inlineStr">
        <f aca="false">IF('Math Output by domain'!AG83="", "", 'Math Output by domain'!AG83)</f>
        <is>
          <t/>
        </is>
      </c>
      <c r="FE79" s="84" t="inlineStr">
        <f aca="false">IF('Math Output by domain'!AK83="", "", 'Math Output by domain'!AK83)</f>
        <is>
          <t/>
        </is>
      </c>
      <c r="FF79" s="84" t="str">
        <f aca="false">IF('Math Output by domain'!AL83&lt;&gt;"",  'Math Output by domain'!AL83, 'Math Output by domain'!AQ83)</f>
        <v/>
      </c>
      <c r="FG79" s="84" t="inlineStr">
        <f aca="false">IF('Math Output by domain'!AM83="", "", 'Math Output by domain'!AM83)</f>
        <is>
          <t/>
        </is>
      </c>
      <c r="FH79" s="84" t="str">
        <f aca="false">IF('Math Output by domain'!AN83&lt;&gt;"",  'Math Output by domain'!AN83, 'Math Output by domain'!AP83)</f>
        <v/>
      </c>
      <c r="FI79" s="84" t="inlineStr">
        <f aca="false">IF('Math Output by domain'!AO83="", "", 'Math Output by domain'!AO83)</f>
        <is>
          <t/>
        </is>
      </c>
    </row>
    <row r="80" customFormat="false" ht="12.75" hidden="false" customHeight="false" outlineLevel="0" collapsed="false">
      <c r="A80" s="77" t="n">
        <f aca="false">'Cover Sheet'!A83</f>
        <v>79</v>
      </c>
      <c r="B80" s="77" t="inlineStr">
        <f aca="false">IF('Cover Sheet'!$AC$13="","",'Cover Sheet'!$AC$13)</f>
        <is>
          <t/>
        </is>
      </c>
      <c r="C80" s="77" t="str">
        <f aca="false">'Cover Sheet'!$AC$1</f>
        <v>Vivek Madinur</v>
      </c>
      <c r="D80" s="77" t="n">
        <f aca="false">'Cover Sheet'!$AE$1</f>
        <v>0</v>
      </c>
      <c r="E80" s="77" t="n">
        <f aca="false">'Cover Sheet'!$AG$1</f>
        <v>0</v>
      </c>
      <c r="F80" s="77" t="n">
        <f aca="false">'Cover Sheet'!$AI$1</f>
        <v>0</v>
      </c>
      <c r="G80" s="77" t="n">
        <f aca="false">'Cover Sheet'!$AK$1</f>
        <v>0</v>
      </c>
      <c r="H80" s="77" t="n">
        <f aca="false">'Cover Sheet'!$AC$3</f>
        <v>0</v>
      </c>
      <c r="I80" s="77" t="n">
        <f aca="false">'Cover Sheet'!$AE$3</f>
        <v>0</v>
      </c>
      <c r="J80" s="77" t="n">
        <f aca="false">'Cover Sheet'!$AG$3</f>
        <v>0</v>
      </c>
      <c r="K80" s="77" t="n">
        <f aca="false">'Cover Sheet'!$AI$3</f>
        <v>0</v>
      </c>
      <c r="L80" s="77" t="n">
        <f aca="false">'Cover Sheet'!$AK$3</f>
        <v>0</v>
      </c>
      <c r="M80" s="77" t="n">
        <f aca="false">'Cover Sheet'!$AC$2</f>
        <v>2014</v>
      </c>
      <c r="N80" s="77" t="n">
        <f aca="false">'Cover Sheet'!$AE$2</f>
        <v>0</v>
      </c>
      <c r="O80" s="77" t="n">
        <f aca="false">'Cover Sheet'!$AG$2</f>
        <v>0</v>
      </c>
      <c r="P80" s="77" t="n">
        <f aca="false">'Cover Sheet'!$AI$2</f>
        <v>0</v>
      </c>
      <c r="Q80" s="77" t="n">
        <f aca="false">'Cover Sheet'!$AK$2</f>
        <v>0</v>
      </c>
      <c r="R80" s="77" t="str">
        <f aca="false">'Cover Sheet'!$AC$5</f>
        <v>Spandana</v>
      </c>
      <c r="S80" s="77" t="str">
        <f aca="false">'Cover Sheet'!$AC$6</f>
        <v>3rd</v>
      </c>
      <c r="T80" s="77" t="str">
        <f aca="false">'Cover Sheet'!$AC$7</f>
        <v>2nd YOI</v>
      </c>
      <c r="U80" s="77" t="str">
        <f aca="false">'Cover Sheet'!$AC$8</f>
        <v>Government School - No Fees</v>
      </c>
      <c r="V80" s="77" t="n">
        <f aca="false">'Cover Sheet'!$AC$9</f>
        <v>0</v>
      </c>
      <c r="W80" s="77" t="inlineStr">
        <f aca="false">IF('Cover Sheet'!$AC$10="","",'Cover Sheet'!$AC$10)</f>
        <is>
          <t/>
        </is>
      </c>
      <c r="X80" s="78" t="inlineStr">
        <f aca="false">IF('Cover Sheet'!$Y83="","",'Cover Sheet'!$Y83)</f>
        <is>
          <t/>
        </is>
      </c>
      <c r="Y80" s="78" t="inlineStr">
        <f aca="false">IF('Cover Sheet'!$Z83="","",'Cover Sheet'!$Z83)</f>
        <is>
          <t/>
        </is>
      </c>
      <c r="Z80" s="77" t="n">
        <f aca="false">'Cover Sheet'!$AC$11</f>
        <v>0</v>
      </c>
      <c r="AA80" s="77" t="str">
        <f aca="false">IF('Cover Sheet'!$AC$12="", "", 'Cover Sheet'!$AC$12)</f>
        <v>Hyderabad</v>
      </c>
      <c r="AB80" s="77" t="inlineStr">
        <f aca="false">IF('Cover Sheet'!$AC$14="","",'Cover Sheet'!$AC$14)</f>
        <is>
          <t/>
        </is>
      </c>
      <c r="AC80" s="77" t="inlineStr">
        <f aca="false">IF('Cover Sheet'!$AC$15="","",'Cover Sheet'!$AC$15)</f>
        <is>
          <t/>
        </is>
      </c>
      <c r="AD80" s="77" t="inlineStr">
        <f aca="false">IF('Cover Sheet'!$AC$17="","",'Cover Sheet'!$AC$17)</f>
        <is>
          <t/>
        </is>
      </c>
      <c r="AE80" s="77" t="str">
        <f aca="false">IF('Cover Sheet'!$AC$4="","",'Cover Sheet'!$AC$4)</f>
        <v>vivek.madinur2014@teachforindia.org</v>
      </c>
      <c r="AF80" s="77" t="inlineStr">
        <f aca="false">IF('Cover Sheet'!$AC$20="","",'Cover Sheet'!$AC$20)</f>
        <is>
          <t/>
        </is>
      </c>
      <c r="AG80" s="77" t="str">
        <f aca="false">IF('Cover Sheet'!$AC$19="","",'Cover Sheet'!$AC$19)</f>
        <v>karthik.rapaka@teachforindia.org</v>
      </c>
      <c r="AH80" s="77" t="inlineStr">
        <f aca="false">IF('Cover Sheet'!B83="", "", 'English Scores- Leveled papers'!B85)</f>
        <is>
          <t/>
        </is>
      </c>
      <c r="AI80" s="77" t="inlineStr">
        <f aca="false">IF('Cover Sheet'!$B83="","",'Cover Sheet'!C83)</f>
        <is>
          <t/>
        </is>
      </c>
      <c r="AJ80" s="77" t="inlineStr">
        <f aca="false">IF('Cover Sheet'!$D83="","",'Cover Sheet'!D83)</f>
        <is>
          <t/>
        </is>
      </c>
      <c r="AK80" s="77" t="inlineStr">
        <f aca="false">IF('Cover Sheet'!E83="","",'Cover Sheet'!E83)</f>
        <is>
          <t/>
        </is>
      </c>
      <c r="AL80" s="77" t="inlineStr">
        <f aca="false">IF('Cover Sheet'!F83="","",'Cover Sheet'!F83)</f>
        <is>
          <t/>
        </is>
      </c>
      <c r="AM80" s="77" t="inlineStr">
        <f aca="false">IF('Cover Sheet'!G83="","",'Cover Sheet'!G83)</f>
        <is>
          <t/>
        </is>
      </c>
      <c r="AN80" s="77" t="inlineStr">
        <f aca="false">IF('Cover Sheet'!H83="","",'Cover Sheet'!H83)</f>
        <is>
          <t/>
        </is>
      </c>
      <c r="AO80" s="77" t="inlineStr">
        <f aca="false">IF('Cover Sheet'!I83="","",'Cover Sheet'!I83)</f>
        <is>
          <t/>
        </is>
      </c>
      <c r="AP80" s="77" t="inlineStr">
        <f aca="false">IF('Cover Sheet'!J83="","",'Cover Sheet'!J83)</f>
        <is>
          <t/>
        </is>
      </c>
      <c r="AQ80" s="77" t="inlineStr">
        <f aca="false">IF('Cover Sheet'!K83="","",'Cover Sheet'!K83)</f>
        <is>
          <t/>
        </is>
      </c>
      <c r="AR80" s="77" t="inlineStr">
        <f aca="false">IF('Cover Sheet'!L83="","",'Cover Sheet'!L83)</f>
        <is>
          <t/>
        </is>
      </c>
      <c r="AS80" s="77" t="inlineStr">
        <f aca="false">IF('Cover Sheet'!M83="","",'Cover Sheet'!M83)</f>
        <is>
          <t/>
        </is>
      </c>
      <c r="AT80" s="77" t="inlineStr">
        <f aca="false">IF('Cover Sheet'!N83="","",'Cover Sheet'!N83)</f>
        <is>
          <t/>
        </is>
      </c>
      <c r="AU80" s="77" t="inlineStr">
        <f aca="false">IF('Cover Sheet'!O83="","",'Cover Sheet'!O83)</f>
        <is>
          <t/>
        </is>
      </c>
      <c r="AV80" s="77" t="inlineStr">
        <f aca="false">IF('Cover Sheet'!P83="","",'Cover Sheet'!P83)</f>
        <is>
          <t/>
        </is>
      </c>
      <c r="AW80" s="77" t="inlineStr">
        <f aca="false">IF('Cover Sheet'!Q83="","",'Cover Sheet'!Q83)</f>
        <is>
          <t/>
        </is>
      </c>
      <c r="AX80" s="77" t="inlineStr">
        <f aca="false">IF('Cover Sheet'!R83="","",'Cover Sheet'!R83)</f>
        <is>
          <t/>
        </is>
      </c>
      <c r="AY80" s="77" t="inlineStr">
        <f aca="false">IF('Cover Sheet'!S83="","",'Cover Sheet'!S83)</f>
        <is>
          <t/>
        </is>
      </c>
      <c r="AZ80" s="79" t="inlineStr">
        <f aca="false">IF('Cover Sheet'!T83="","",'Cover Sheet'!T83)</f>
        <is>
          <t/>
        </is>
      </c>
      <c r="BA80" s="79" t="inlineStr">
        <f aca="false">IF('Cover Sheet'!U83="","",'Cover Sheet'!U83)</f>
        <is>
          <t/>
        </is>
      </c>
      <c r="BB80" s="79" t="inlineStr">
        <f aca="false">IF('Cover Sheet'!V83="","",'Cover Sheet'!V83)</f>
        <is>
          <t/>
        </is>
      </c>
      <c r="BC80" s="79" t="inlineStr">
        <f aca="false">IF('Cover Sheet'!W83="","",'Cover Sheet'!W83)</f>
        <is>
          <t/>
        </is>
      </c>
      <c r="BD80" s="79" t="inlineStr">
        <f aca="false">IF('Cover Sheet'!X83="","",'Cover Sheet'!X83)</f>
        <is>
          <t/>
        </is>
      </c>
      <c r="BE80" s="80" t="inlineStr">
        <f aca="false">'RC Mastery Check+Question type'!I83</f>
        <is>
          <t/>
        </is>
      </c>
      <c r="BF80" s="80" t="inlineStr">
        <f aca="false">'RC Mastery Check+Question type'!J83</f>
        <is>
          <t/>
        </is>
      </c>
      <c r="BG80" s="80" t="inlineStr">
        <f aca="false">'RC Mastery Check+Question type'!K83</f>
        <is>
          <t/>
        </is>
      </c>
      <c r="BH80" s="81" t="inlineStr">
        <f aca="false">IF('RC Mastery Check+Question type'!DR83="", "", 'RC Mastery Check+Question type'!DR83)</f>
        <is>
          <t/>
        </is>
      </c>
      <c r="BI80" s="81" t="inlineStr">
        <f aca="false">IF('RC Mastery Check+Question type'!EJ83="", "", 'RC Mastery Check+Question type'!EJ83)</f>
        <is>
          <t/>
        </is>
      </c>
      <c r="BJ80" s="81" t="inlineStr">
        <f aca="false">IF('RC Mastery Check+Question type'!EZ83="", "", 'RC Mastery Check+Question type'!EZ83)</f>
        <is>
          <t/>
        </is>
      </c>
      <c r="BK80" s="0" t="inlineStr">
        <f aca="false">'RF tracking'!C83</f>
        <is>
          <t/>
        </is>
      </c>
      <c r="BL80" s="0" t="inlineStr">
        <f aca="false">'RF tracking'!D83</f>
        <is>
          <t/>
        </is>
      </c>
      <c r="BM80" s="0" t="inlineStr">
        <f aca="false">'RF tracking'!X83</f>
        <is>
          <t/>
        </is>
      </c>
      <c r="BN80" s="0" t="inlineStr">
        <f aca="false">'RF tracking'!Y83</f>
        <is>
          <t/>
        </is>
      </c>
      <c r="BO80" s="82" t="inlineStr">
        <f aca="false">IF('RF tracking'!AQ83="", "", 'RF tracking'!AQ83)</f>
        <is>
          <t/>
        </is>
      </c>
      <c r="BP80" s="82" t="inlineStr">
        <f aca="false">'RC Mastery Check+Question type'!L83</f>
        <is>
          <t/>
        </is>
      </c>
      <c r="BQ80" s="82" t="inlineStr">
        <f aca="false">'RC Mastery Check+Question type'!M83</f>
        <is>
          <t/>
        </is>
      </c>
      <c r="BR80" s="82" t="inlineStr">
        <f aca="false">'RC Mastery Check+Question type'!N83</f>
        <is>
          <t/>
        </is>
      </c>
      <c r="BS80" s="82" t="inlineStr">
        <f aca="false">'RC Mastery Check+Question type'!O83</f>
        <is>
          <t/>
        </is>
      </c>
      <c r="BT80" s="82" t="inlineStr">
        <f aca="false">'RC Mastery Check+Question type'!P83</f>
        <is>
          <t/>
        </is>
      </c>
      <c r="BU80" s="82" t="inlineStr">
        <f aca="false">'RC Mastery Check+Question type'!Q83</f>
        <is>
          <t/>
        </is>
      </c>
      <c r="BV80" s="82" t="inlineStr">
        <f aca="false">'RC Mastery Check+Question type'!R83</f>
        <is>
          <t/>
        </is>
      </c>
      <c r="BW80" s="82" t="inlineStr">
        <f aca="false">'RC Mastery Check+Question type'!S83</f>
        <is>
          <t/>
        </is>
      </c>
      <c r="BX80" s="82" t="inlineStr">
        <f aca="false">'RC Mastery Check+Question type'!T83</f>
        <is>
          <t/>
        </is>
      </c>
      <c r="BY80" s="82" t="inlineStr">
        <f aca="false">'RC Mastery Check+Question type'!U83</f>
        <is>
          <t/>
        </is>
      </c>
      <c r="BZ80" s="82" t="inlineStr">
        <f aca="false">'RC Mastery Check+Question type'!V83</f>
        <is>
          <t/>
        </is>
      </c>
      <c r="CA80" s="82" t="inlineStr">
        <f aca="false">'RC Mastery Check+Question type'!W83</f>
        <is>
          <t/>
        </is>
      </c>
      <c r="CB80" s="82" t="inlineStr">
        <f aca="false">'RC Mastery Check+Question type'!X83</f>
        <is>
          <t/>
        </is>
      </c>
      <c r="CC80" s="83" t="str">
        <f aca="false">'RC Output Item+Section Type'!CC86</f>
        <v> </v>
      </c>
      <c r="CD80" s="83" t="str">
        <f aca="false">'RC Output Item+Section Type'!CD86</f>
        <v> </v>
      </c>
      <c r="CE80" s="83" t="str">
        <f aca="false">'RC Output Item+Section Type'!CE86</f>
        <v> </v>
      </c>
      <c r="CF80" s="83" t="str">
        <f aca="false">'RC Output Item+Section Type'!CF86</f>
        <v> </v>
      </c>
      <c r="CG80" s="83" t="str">
        <f aca="false">'RC Output Item+Section Type'!CG86</f>
        <v> </v>
      </c>
      <c r="CH80" s="83" t="str">
        <f aca="false">'RC Output Item+Section Type'!CH86</f>
        <v> </v>
      </c>
      <c r="CI80" s="83" t="str">
        <f aca="false">'RC Output Item+Section Type'!CI86</f>
        <v> </v>
      </c>
      <c r="CJ80" s="83" t="str">
        <f aca="false">'RC Output Item+Section Type'!CJ86</f>
        <v> </v>
      </c>
      <c r="CK80" s="83" t="str">
        <f aca="false">'RC Output Item+Section Type'!CK86</f>
        <v> </v>
      </c>
      <c r="CL80" s="83" t="str">
        <f aca="false">'RC Output Item+Section Type'!CL86</f>
        <v> </v>
      </c>
      <c r="CM80" s="83" t="str">
        <f aca="false">'RC Output Item+Section Type'!CM86</f>
        <v> </v>
      </c>
      <c r="CN80" s="83" t="str">
        <f aca="false">'RC Output Item+Section Type'!CN86</f>
        <v> </v>
      </c>
      <c r="CO80" s="0" t="inlineStr">
        <f aca="false">IF('S&amp;L'!B84="", "", 'S&amp;L'!B84)</f>
        <is>
          <t/>
        </is>
      </c>
      <c r="CP80" s="0" t="inlineStr">
        <f aca="false">IF('S&amp;L'!C84="", "", 'S&amp;L'!C84)</f>
        <is>
          <t/>
        </is>
      </c>
      <c r="CQ80" s="0" t="inlineStr">
        <f aca="false">IF('S&amp;L'!D84="", "", 'S&amp;L'!D84)</f>
        <is>
          <t/>
        </is>
      </c>
      <c r="CR80" s="0" t="inlineStr">
        <f aca="false">IF('S&amp;L'!E84="", "", 'S&amp;L'!E84)</f>
        <is>
          <t/>
        </is>
      </c>
      <c r="CS80" s="0" t="inlineStr">
        <f aca="false">IF('S&amp;L'!F84="", "", 'S&amp;L'!F84)</f>
        <is>
          <t/>
        </is>
      </c>
      <c r="CT80" s="0" t="inlineStr">
        <f aca="false">IF('S&amp;L'!H84="", "", 'S&amp;L'!H84)</f>
        <is>
          <t/>
        </is>
      </c>
      <c r="CU80" s="0" t="inlineStr">
        <f aca="false">IF('S&amp;L'!I84="", "", 'S&amp;L'!I84)</f>
        <is>
          <t/>
        </is>
      </c>
      <c r="CV80" s="0" t="inlineStr">
        <f aca="false">IF('S&amp;L'!J84="", "", 'S&amp;L'!J84)</f>
        <is>
          <t/>
        </is>
      </c>
      <c r="CW80" s="0" t="inlineStr">
        <f aca="false">IF('S&amp;L'!K84="", "", 'S&amp;L'!K84)</f>
        <is>
          <t/>
        </is>
      </c>
      <c r="CX80" s="0" t="inlineStr">
        <f aca="false">IF('S&amp;L'!L84="", "", 'S&amp;L'!L84)</f>
        <is>
          <t/>
        </is>
      </c>
      <c r="CY80" s="0" t="inlineStr">
        <f aca="false">IF('S&amp;L'!N84="", "", 'S&amp;L'!N84)</f>
        <is>
          <t/>
        </is>
      </c>
      <c r="CZ80" s="0" t="inlineStr">
        <f aca="false">IF('S&amp;L'!O84="", "", 'S&amp;L'!O84)</f>
        <is>
          <t/>
        </is>
      </c>
      <c r="DA80" s="0" t="inlineStr">
        <f aca="false">IF('S&amp;L'!P84="", "", 'S&amp;L'!P84)</f>
        <is>
          <t/>
        </is>
      </c>
      <c r="DB80" s="0" t="inlineStr">
        <f aca="false">IF('S&amp;L'!Q84="", "", 'S&amp;L'!Q84)</f>
        <is>
          <t/>
        </is>
      </c>
      <c r="DC80" s="0" t="inlineStr">
        <f aca="false">IF('S&amp;L'!R84="", "", 'S&amp;L'!R84)</f>
        <is>
          <t/>
        </is>
      </c>
      <c r="DD80" s="82" t="inlineStr">
        <f aca="false">IF('Math Scores'!E87="","",'Math Scores'!E87)</f>
        <is>
          <t/>
        </is>
      </c>
      <c r="DE80" s="84" t="inlineStr">
        <f aca="false">IF('Cover Sheet'!V83="","",'Cover Sheet'!V83)</f>
        <is>
          <t/>
        </is>
      </c>
      <c r="DF80" s="84" t="inlineStr">
        <f aca="false">IF('Math Scores'!IE87="", "", 'Math Scores'!IE87)</f>
        <is>
          <t/>
        </is>
      </c>
      <c r="DG80" s="0" t="inlineStr">
        <f aca="false">IF('Math by question type'!C84="", "", 'Math by question type'!C84)</f>
        <is>
          <t/>
        </is>
      </c>
      <c r="DH80" s="84" t="inlineStr">
        <f aca="false">IF('Math by question type'!D84="", "", 'Math by question type'!D84)</f>
        <is>
          <t/>
        </is>
      </c>
      <c r="DI80" s="84" t="inlineStr">
        <f aca="false">IF('Math by question type'!E84="", "", 'Math by question type'!E84)</f>
        <is>
          <t/>
        </is>
      </c>
      <c r="DJ80" s="84" t="inlineStr">
        <f aca="false">IF('Math by question type'!F84="", "", 'Math by question type'!F84)</f>
        <is>
          <t/>
        </is>
      </c>
      <c r="DK80" s="84" t="inlineStr">
        <f aca="false">IF('Math by question type'!G84="", "", 'Math by question type'!G84)</f>
        <is>
          <t/>
        </is>
      </c>
      <c r="DL80" s="84" t="inlineStr">
        <f aca="false">IF('Math by question type'!H84="", "", 'Math by question type'!H84)</f>
        <is>
          <t/>
        </is>
      </c>
      <c r="DM80" s="84" t="inlineStr">
        <f aca="false">IF('Math by question type'!I84="", "", 'Math by question type'!I84)</f>
        <is>
          <t/>
        </is>
      </c>
      <c r="DN80" s="84" t="inlineStr">
        <f aca="false">IF('Math by question type'!J84="", "", 'Math by question type'!J84)</f>
        <is>
          <t/>
        </is>
      </c>
      <c r="DO80" s="84" t="inlineStr">
        <f aca="false">IF('Math by question type'!K84="", "", 'Math by question type'!K84)</f>
        <is>
          <t/>
        </is>
      </c>
      <c r="DP80" s="84" t="inlineStr">
        <f aca="false">IF('Math by question type'!L84="", "", 'Math by question type'!L84)</f>
        <is>
          <t/>
        </is>
      </c>
      <c r="DQ80" s="84" t="inlineStr">
        <f aca="false">IF('Math by question type'!M84="", "", 'Math by question type'!M84)</f>
        <is>
          <t/>
        </is>
      </c>
      <c r="DR80" s="84" t="inlineStr">
        <f aca="false">IF('Math by question type'!N84="", "", 'Math by question type'!N84)</f>
        <is>
          <t/>
        </is>
      </c>
      <c r="DS80" s="84" t="inlineStr">
        <f aca="false">IF('Math by question type'!O84="", "", 'Math by question type'!O84)</f>
        <is>
          <t/>
        </is>
      </c>
      <c r="DT80" s="84" t="inlineStr">
        <f aca="false">IF('Math by question type'!P84="", "", 'Math by question type'!P84)</f>
        <is>
          <t/>
        </is>
      </c>
      <c r="DU80" s="84" t="inlineStr">
        <f aca="false">IF('Math by question type'!Q84="", "", 'Math by question type'!Q84)</f>
        <is>
          <t/>
        </is>
      </c>
      <c r="DV80" s="84" t="inlineStr">
        <f aca="false">IF('Math by question type'!R84&lt;&gt;"",'Math by question type'!R84,'Math by question type'!U84)</f>
        <is>
          <t/>
        </is>
      </c>
      <c r="DW80" s="84" t="inlineStr">
        <f aca="false">IF('Math by question type'!S84&lt;&gt;"",'Math by question type'!S84,'Math by question type'!V84)</f>
        <is>
          <t/>
        </is>
      </c>
      <c r="DX80" s="84" t="inlineStr">
        <f aca="false">IF('Math by question type'!T84&lt;&gt;"",'Math by question type'!T84,'Math by question type'!W84)</f>
        <is>
          <t/>
        </is>
      </c>
      <c r="DY80" s="84" t="inlineStr">
        <f aca="false">IF('Math by question type'!X84&lt;&gt;"",'Math by question type'!X84,'Math by question type'!AA84)</f>
        <is>
          <t/>
        </is>
      </c>
      <c r="DZ80" s="84" t="inlineStr">
        <f aca="false">IF('Math by question type'!Y84&lt;&gt;"",'Math by question type'!Y84,'Math by question type'!AB84)</f>
        <is>
          <t/>
        </is>
      </c>
      <c r="EA80" s="84" t="inlineStr">
        <f aca="false">IF('Math by question type'!Z84&lt;&gt;"",'Math by question type'!Z84,'Math by question type'!AC84)</f>
        <is>
          <t/>
        </is>
      </c>
      <c r="EB80" s="84" t="inlineStr">
        <f aca="false">IF('Math Output by domain'!E84="", "", 'Math Output by domain'!E84)</f>
        <is>
          <t/>
        </is>
      </c>
      <c r="EC80" s="84" t="inlineStr">
        <f aca="false">IF('Math Output by domain'!F84="", "", 'Math Output by domain'!F84)</f>
        <is>
          <t/>
        </is>
      </c>
      <c r="ED80" s="84" t="inlineStr">
        <f aca="false">IF('Math Output by domain'!G84="", "", 'Math Output by domain'!G84)</f>
        <is>
          <t/>
        </is>
      </c>
      <c r="EE80" s="84" t="inlineStr">
        <f aca="false">IF('Math Output by domain'!H84="", "", 'Math Output by domain'!H84)</f>
        <is>
          <t/>
        </is>
      </c>
      <c r="EF80" s="84" t="inlineStr">
        <f aca="false">IF('Math Output by domain'!I84="", "", 'Math Output by domain'!I84)</f>
        <is>
          <t/>
        </is>
      </c>
      <c r="EG80" s="84" t="inlineStr">
        <f aca="false">IF('Math Output by domain'!J84="", "", 'Math Output by domain'!J84)</f>
        <is>
          <t/>
        </is>
      </c>
      <c r="EH80" s="84" t="inlineStr">
        <f aca="false">IF('Math Output by domain'!K84="", "", 'Math Output by domain'!K84)</f>
        <is>
          <t/>
        </is>
      </c>
      <c r="EI80" s="84" t="inlineStr">
        <f aca="false">IF('Math Output by domain'!L84="", "", 'Math Output by domain'!L84)</f>
        <is>
          <t/>
        </is>
      </c>
      <c r="EJ80" s="84" t="inlineStr">
        <f aca="false">IF('Math Output by domain'!M84="", "", 'Math Output by domain'!M84)</f>
        <is>
          <t/>
        </is>
      </c>
      <c r="EK80" s="84" t="inlineStr">
        <f aca="false">IF('Math Output by domain'!N84="", "", 'Math Output by domain'!N84)</f>
        <is>
          <t/>
        </is>
      </c>
      <c r="EL80" s="84" t="inlineStr">
        <f aca="false">IF('Math Output by domain'!O84="", "", 'Math Output by domain'!O84)</f>
        <is>
          <t/>
        </is>
      </c>
      <c r="EM80" s="84" t="inlineStr">
        <f aca="false">IF('Math Output by domain'!P84="", "", 'Math Output by domain'!P84)</f>
        <is>
          <t/>
        </is>
      </c>
      <c r="EN80" s="84" t="inlineStr">
        <f aca="false">IF('Math Output by domain'!Q84="", "", 'Math Output by domain'!Q84)</f>
        <is>
          <t/>
        </is>
      </c>
      <c r="EO80" s="84" t="inlineStr">
        <f aca="false">IF('Math Output by domain'!R84="", "", 'Math Output by domain'!R84)</f>
        <is>
          <t/>
        </is>
      </c>
      <c r="EP80" s="84" t="inlineStr">
        <f aca="false">IF('Math Output by domain'!S84="", "", 'Math Output by domain'!S84)</f>
        <is>
          <t/>
        </is>
      </c>
      <c r="EQ80" s="84" t="inlineStr">
        <f aca="false">IF('Math Output by domain'!T84="", "", 'Math Output by domain'!T84)</f>
        <is>
          <t/>
        </is>
      </c>
      <c r="ER80" s="84" t="inlineStr">
        <f aca="false">IF('Math Output by domain'!U84="", "", 'Math Output by domain'!U84)</f>
        <is>
          <t/>
        </is>
      </c>
      <c r="ES80" s="84" t="inlineStr">
        <f aca="false">IF('Math Output by domain'!V84="", "", 'Math Output by domain'!V84)</f>
        <is>
          <t/>
        </is>
      </c>
      <c r="ET80" s="84" t="inlineStr">
        <f aca="false">IF('Math Output by domain'!W84="", "", 'Math Output by domain'!W84)</f>
        <is>
          <t/>
        </is>
      </c>
      <c r="EU80" s="84" t="inlineStr">
        <f aca="false">IF('Math Output by domain'!X84="", "", 'Math Output by domain'!X84)</f>
        <is>
          <t/>
        </is>
      </c>
      <c r="EV80" s="84" t="inlineStr">
        <f aca="false">IF('Math Output by domain'!Y84="", "", 'Math Output by domain'!Y84)</f>
        <is>
          <t/>
        </is>
      </c>
      <c r="EW80" s="84" t="inlineStr">
        <f aca="false">IF('Math Output by domain'!Z84="", "", 'Math Output by domain'!Z84)</f>
        <is>
          <t/>
        </is>
      </c>
      <c r="EX80" s="84" t="inlineStr">
        <f aca="false">IF('Math Output by domain'!AA84="", "", 'Math Output by domain'!AA84)</f>
        <is>
          <t/>
        </is>
      </c>
      <c r="EY80" s="84" t="inlineStr">
        <f aca="false">IF('Math Output by domain'!AB84="", "", 'Math Output by domain'!AB84)</f>
        <is>
          <t/>
        </is>
      </c>
      <c r="EZ80" s="84" t="inlineStr">
        <f aca="false">IF('Math Output by domain'!AC84="", "", 'Math Output by domain'!AC84)</f>
        <is>
          <t/>
        </is>
      </c>
      <c r="FA80" s="84" t="inlineStr">
        <f aca="false">IF('Math Output by domain'!AD84&lt;&gt;"", 'Math Output by domain'!AD84, 'Math Output by domain'!AH84)</f>
        <is>
          <t/>
        </is>
      </c>
      <c r="FB80" s="84" t="inlineStr">
        <f aca="false">IF('Math Output by domain'!AE84&lt;&gt;"", 'Math Output by domain'!AE84, 'Math Output by domain'!AI84)</f>
        <is>
          <t/>
        </is>
      </c>
      <c r="FC80" s="84" t="inlineStr">
        <f aca="false">IF('Math Output by domain'!AF84&lt;&gt;"", 'Math Output by domain'!AF84, 'Math Output by domain'!AJ84)</f>
        <is>
          <t/>
        </is>
      </c>
      <c r="FD80" s="84" t="inlineStr">
        <f aca="false">IF('Math Output by domain'!AG84="", "", 'Math Output by domain'!AG84)</f>
        <is>
          <t/>
        </is>
      </c>
      <c r="FE80" s="84" t="inlineStr">
        <f aca="false">IF('Math Output by domain'!AK84="", "", 'Math Output by domain'!AK84)</f>
        <is>
          <t/>
        </is>
      </c>
      <c r="FF80" s="84" t="str">
        <f aca="false">IF('Math Output by domain'!AL84&lt;&gt;"",  'Math Output by domain'!AL84, 'Math Output by domain'!AQ84)</f>
        <v/>
      </c>
      <c r="FG80" s="84" t="inlineStr">
        <f aca="false">IF('Math Output by domain'!AM84="", "", 'Math Output by domain'!AM84)</f>
        <is>
          <t/>
        </is>
      </c>
      <c r="FH80" s="84" t="str">
        <f aca="false">IF('Math Output by domain'!AN84&lt;&gt;"",  'Math Output by domain'!AN84, 'Math Output by domain'!AP84)</f>
        <v/>
      </c>
      <c r="FI80" s="84" t="inlineStr">
        <f aca="false">IF('Math Output by domain'!AO84="", "", 'Math Output by domain'!AO84)</f>
        <is>
          <t/>
        </is>
      </c>
    </row>
    <row r="81" customFormat="false" ht="12.75" hidden="false" customHeight="false" outlineLevel="0" collapsed="false">
      <c r="A81" s="77" t="n">
        <f aca="false">'Cover Sheet'!A84</f>
        <v>80</v>
      </c>
      <c r="B81" s="77" t="inlineStr">
        <f aca="false">IF('Cover Sheet'!$AC$13="","",'Cover Sheet'!$AC$13)</f>
        <is>
          <t/>
        </is>
      </c>
      <c r="C81" s="77" t="str">
        <f aca="false">'Cover Sheet'!$AC$1</f>
        <v>Vivek Madinur</v>
      </c>
      <c r="D81" s="77" t="n">
        <f aca="false">'Cover Sheet'!$AE$1</f>
        <v>0</v>
      </c>
      <c r="E81" s="77" t="n">
        <f aca="false">'Cover Sheet'!$AG$1</f>
        <v>0</v>
      </c>
      <c r="F81" s="77" t="n">
        <f aca="false">'Cover Sheet'!$AI$1</f>
        <v>0</v>
      </c>
      <c r="G81" s="77" t="n">
        <f aca="false">'Cover Sheet'!$AK$1</f>
        <v>0</v>
      </c>
      <c r="H81" s="77" t="n">
        <f aca="false">'Cover Sheet'!$AC$3</f>
        <v>0</v>
      </c>
      <c r="I81" s="77" t="n">
        <f aca="false">'Cover Sheet'!$AE$3</f>
        <v>0</v>
      </c>
      <c r="J81" s="77" t="n">
        <f aca="false">'Cover Sheet'!$AG$3</f>
        <v>0</v>
      </c>
      <c r="K81" s="77" t="n">
        <f aca="false">'Cover Sheet'!$AI$3</f>
        <v>0</v>
      </c>
      <c r="L81" s="77" t="n">
        <f aca="false">'Cover Sheet'!$AK$3</f>
        <v>0</v>
      </c>
      <c r="M81" s="77" t="n">
        <f aca="false">'Cover Sheet'!$AC$2</f>
        <v>2014</v>
      </c>
      <c r="N81" s="77" t="n">
        <f aca="false">'Cover Sheet'!$AE$2</f>
        <v>0</v>
      </c>
      <c r="O81" s="77" t="n">
        <f aca="false">'Cover Sheet'!$AG$2</f>
        <v>0</v>
      </c>
      <c r="P81" s="77" t="n">
        <f aca="false">'Cover Sheet'!$AI$2</f>
        <v>0</v>
      </c>
      <c r="Q81" s="77" t="n">
        <f aca="false">'Cover Sheet'!$AK$2</f>
        <v>0</v>
      </c>
      <c r="R81" s="77" t="str">
        <f aca="false">'Cover Sheet'!$AC$5</f>
        <v>Spandana</v>
      </c>
      <c r="S81" s="77" t="str">
        <f aca="false">'Cover Sheet'!$AC$6</f>
        <v>3rd</v>
      </c>
      <c r="T81" s="77" t="str">
        <f aca="false">'Cover Sheet'!$AC$7</f>
        <v>2nd YOI</v>
      </c>
      <c r="U81" s="77" t="str">
        <f aca="false">'Cover Sheet'!$AC$8</f>
        <v>Government School - No Fees</v>
      </c>
      <c r="V81" s="77" t="n">
        <f aca="false">'Cover Sheet'!$AC$9</f>
        <v>0</v>
      </c>
      <c r="W81" s="77" t="inlineStr">
        <f aca="false">IF('Cover Sheet'!$AC$10="","",'Cover Sheet'!$AC$10)</f>
        <is>
          <t/>
        </is>
      </c>
      <c r="X81" s="78" t="inlineStr">
        <f aca="false">IF('Cover Sheet'!$Y84="","",'Cover Sheet'!$Y84)</f>
        <is>
          <t/>
        </is>
      </c>
      <c r="Y81" s="78" t="inlineStr">
        <f aca="false">IF('Cover Sheet'!$Z84="","",'Cover Sheet'!$Z84)</f>
        <is>
          <t/>
        </is>
      </c>
      <c r="Z81" s="77" t="n">
        <f aca="false">'Cover Sheet'!$AC$11</f>
        <v>0</v>
      </c>
      <c r="AA81" s="77" t="str">
        <f aca="false">IF('Cover Sheet'!$AC$12="", "", 'Cover Sheet'!$AC$12)</f>
        <v>Hyderabad</v>
      </c>
      <c r="AB81" s="77" t="inlineStr">
        <f aca="false">IF('Cover Sheet'!$AC$14="","",'Cover Sheet'!$AC$14)</f>
        <is>
          <t/>
        </is>
      </c>
      <c r="AC81" s="77" t="inlineStr">
        <f aca="false">IF('Cover Sheet'!$AC$15="","",'Cover Sheet'!$AC$15)</f>
        <is>
          <t/>
        </is>
      </c>
      <c r="AD81" s="77" t="inlineStr">
        <f aca="false">IF('Cover Sheet'!$AC$17="","",'Cover Sheet'!$AC$17)</f>
        <is>
          <t/>
        </is>
      </c>
      <c r="AE81" s="77" t="str">
        <f aca="false">IF('Cover Sheet'!$AC$4="","",'Cover Sheet'!$AC$4)</f>
        <v>vivek.madinur2014@teachforindia.org</v>
      </c>
      <c r="AF81" s="77" t="inlineStr">
        <f aca="false">IF('Cover Sheet'!$AC$20="","",'Cover Sheet'!$AC$20)</f>
        <is>
          <t/>
        </is>
      </c>
      <c r="AG81" s="77" t="str">
        <f aca="false">IF('Cover Sheet'!$AC$19="","",'Cover Sheet'!$AC$19)</f>
        <v>karthik.rapaka@teachforindia.org</v>
      </c>
      <c r="AH81" s="77" t="inlineStr">
        <f aca="false">IF('Cover Sheet'!B84="", "", 'English Scores- Leveled papers'!B86)</f>
        <is>
          <t/>
        </is>
      </c>
      <c r="AI81" s="77" t="inlineStr">
        <f aca="false">IF('Cover Sheet'!$B84="","",'Cover Sheet'!C84)</f>
        <is>
          <t/>
        </is>
      </c>
      <c r="AJ81" s="77" t="inlineStr">
        <f aca="false">IF('Cover Sheet'!$D84="","",'Cover Sheet'!D84)</f>
        <is>
          <t/>
        </is>
      </c>
      <c r="AK81" s="77" t="inlineStr">
        <f aca="false">IF('Cover Sheet'!E84="","",'Cover Sheet'!E84)</f>
        <is>
          <t/>
        </is>
      </c>
      <c r="AL81" s="77" t="inlineStr">
        <f aca="false">IF('Cover Sheet'!F84="","",'Cover Sheet'!F84)</f>
        <is>
          <t/>
        </is>
      </c>
      <c r="AM81" s="77" t="inlineStr">
        <f aca="false">IF('Cover Sheet'!G84="","",'Cover Sheet'!G84)</f>
        <is>
          <t/>
        </is>
      </c>
      <c r="AN81" s="77" t="inlineStr">
        <f aca="false">IF('Cover Sheet'!H84="","",'Cover Sheet'!H84)</f>
        <is>
          <t/>
        </is>
      </c>
      <c r="AO81" s="77" t="inlineStr">
        <f aca="false">IF('Cover Sheet'!I84="","",'Cover Sheet'!I84)</f>
        <is>
          <t/>
        </is>
      </c>
      <c r="AP81" s="77" t="inlineStr">
        <f aca="false">IF('Cover Sheet'!J84="","",'Cover Sheet'!J84)</f>
        <is>
          <t/>
        </is>
      </c>
      <c r="AQ81" s="77" t="inlineStr">
        <f aca="false">IF('Cover Sheet'!K84="","",'Cover Sheet'!K84)</f>
        <is>
          <t/>
        </is>
      </c>
      <c r="AR81" s="77" t="inlineStr">
        <f aca="false">IF('Cover Sheet'!L84="","",'Cover Sheet'!L84)</f>
        <is>
          <t/>
        </is>
      </c>
      <c r="AS81" s="77" t="inlineStr">
        <f aca="false">IF('Cover Sheet'!M84="","",'Cover Sheet'!M84)</f>
        <is>
          <t/>
        </is>
      </c>
      <c r="AT81" s="77" t="inlineStr">
        <f aca="false">IF('Cover Sheet'!N84="","",'Cover Sheet'!N84)</f>
        <is>
          <t/>
        </is>
      </c>
      <c r="AU81" s="77" t="inlineStr">
        <f aca="false">IF('Cover Sheet'!O84="","",'Cover Sheet'!O84)</f>
        <is>
          <t/>
        </is>
      </c>
      <c r="AV81" s="77" t="inlineStr">
        <f aca="false">IF('Cover Sheet'!P84="","",'Cover Sheet'!P84)</f>
        <is>
          <t/>
        </is>
      </c>
      <c r="AW81" s="77" t="inlineStr">
        <f aca="false">IF('Cover Sheet'!Q84="","",'Cover Sheet'!Q84)</f>
        <is>
          <t/>
        </is>
      </c>
      <c r="AX81" s="77" t="inlineStr">
        <f aca="false">IF('Cover Sheet'!R84="","",'Cover Sheet'!R84)</f>
        <is>
          <t/>
        </is>
      </c>
      <c r="AY81" s="77" t="inlineStr">
        <f aca="false">IF('Cover Sheet'!S84="","",'Cover Sheet'!S84)</f>
        <is>
          <t/>
        </is>
      </c>
      <c r="AZ81" s="79" t="inlineStr">
        <f aca="false">IF('Cover Sheet'!T84="","",'Cover Sheet'!T84)</f>
        <is>
          <t/>
        </is>
      </c>
      <c r="BA81" s="79" t="inlineStr">
        <f aca="false">IF('Cover Sheet'!U84="","",'Cover Sheet'!U84)</f>
        <is>
          <t/>
        </is>
      </c>
      <c r="BB81" s="79" t="inlineStr">
        <f aca="false">IF('Cover Sheet'!V84="","",'Cover Sheet'!V84)</f>
        <is>
          <t/>
        </is>
      </c>
      <c r="BC81" s="79" t="inlineStr">
        <f aca="false">IF('Cover Sheet'!W84="","",'Cover Sheet'!W84)</f>
        <is>
          <t/>
        </is>
      </c>
      <c r="BD81" s="79" t="inlineStr">
        <f aca="false">IF('Cover Sheet'!X84="","",'Cover Sheet'!X84)</f>
        <is>
          <t/>
        </is>
      </c>
      <c r="BE81" s="80" t="inlineStr">
        <f aca="false">'RC Mastery Check+Question type'!I84</f>
        <is>
          <t/>
        </is>
      </c>
      <c r="BF81" s="80" t="inlineStr">
        <f aca="false">'RC Mastery Check+Question type'!J84</f>
        <is>
          <t/>
        </is>
      </c>
      <c r="BG81" s="80" t="inlineStr">
        <f aca="false">'RC Mastery Check+Question type'!K84</f>
        <is>
          <t/>
        </is>
      </c>
      <c r="BH81" s="81" t="inlineStr">
        <f aca="false">IF('RC Mastery Check+Question type'!DR84="", "", 'RC Mastery Check+Question type'!DR84)</f>
        <is>
          <t/>
        </is>
      </c>
      <c r="BI81" s="81" t="inlineStr">
        <f aca="false">IF('RC Mastery Check+Question type'!EJ84="", "", 'RC Mastery Check+Question type'!EJ84)</f>
        <is>
          <t/>
        </is>
      </c>
      <c r="BJ81" s="81" t="inlineStr">
        <f aca="false">IF('RC Mastery Check+Question type'!EZ84="", "", 'RC Mastery Check+Question type'!EZ84)</f>
        <is>
          <t/>
        </is>
      </c>
      <c r="BK81" s="0" t="inlineStr">
        <f aca="false">'RF tracking'!C84</f>
        <is>
          <t/>
        </is>
      </c>
      <c r="BL81" s="0" t="inlineStr">
        <f aca="false">'RF tracking'!D84</f>
        <is>
          <t/>
        </is>
      </c>
      <c r="BM81" s="0" t="inlineStr">
        <f aca="false">'RF tracking'!X84</f>
        <is>
          <t/>
        </is>
      </c>
      <c r="BN81" s="0" t="inlineStr">
        <f aca="false">'RF tracking'!Y84</f>
        <is>
          <t/>
        </is>
      </c>
      <c r="BO81" s="82" t="inlineStr">
        <f aca="false">IF('RF tracking'!AQ84="", "", 'RF tracking'!AQ84)</f>
        <is>
          <t/>
        </is>
      </c>
      <c r="BP81" s="82" t="inlineStr">
        <f aca="false">'RC Mastery Check+Question type'!L84</f>
        <is>
          <t/>
        </is>
      </c>
      <c r="BQ81" s="82" t="inlineStr">
        <f aca="false">'RC Mastery Check+Question type'!M84</f>
        <is>
          <t/>
        </is>
      </c>
      <c r="BR81" s="82" t="inlineStr">
        <f aca="false">'RC Mastery Check+Question type'!N84</f>
        <is>
          <t/>
        </is>
      </c>
      <c r="BS81" s="82" t="inlineStr">
        <f aca="false">'RC Mastery Check+Question type'!O84</f>
        <is>
          <t/>
        </is>
      </c>
      <c r="BT81" s="82" t="inlineStr">
        <f aca="false">'RC Mastery Check+Question type'!P84</f>
        <is>
          <t/>
        </is>
      </c>
      <c r="BU81" s="82" t="inlineStr">
        <f aca="false">'RC Mastery Check+Question type'!Q84</f>
        <is>
          <t/>
        </is>
      </c>
      <c r="BV81" s="82" t="inlineStr">
        <f aca="false">'RC Mastery Check+Question type'!R84</f>
        <is>
          <t/>
        </is>
      </c>
      <c r="BW81" s="82" t="inlineStr">
        <f aca="false">'RC Mastery Check+Question type'!S84</f>
        <is>
          <t/>
        </is>
      </c>
      <c r="BX81" s="82" t="inlineStr">
        <f aca="false">'RC Mastery Check+Question type'!T84</f>
        <is>
          <t/>
        </is>
      </c>
      <c r="BY81" s="82" t="inlineStr">
        <f aca="false">'RC Mastery Check+Question type'!U84</f>
        <is>
          <t/>
        </is>
      </c>
      <c r="BZ81" s="82" t="inlineStr">
        <f aca="false">'RC Mastery Check+Question type'!V84</f>
        <is>
          <t/>
        </is>
      </c>
      <c r="CA81" s="82" t="inlineStr">
        <f aca="false">'RC Mastery Check+Question type'!W84</f>
        <is>
          <t/>
        </is>
      </c>
      <c r="CB81" s="82" t="inlineStr">
        <f aca="false">'RC Mastery Check+Question type'!X84</f>
        <is>
          <t/>
        </is>
      </c>
      <c r="CC81" s="83" t="str">
        <f aca="false">'RC Output Item+Section Type'!CC87</f>
        <v> </v>
      </c>
      <c r="CD81" s="83" t="str">
        <f aca="false">'RC Output Item+Section Type'!CD87</f>
        <v> </v>
      </c>
      <c r="CE81" s="83" t="str">
        <f aca="false">'RC Output Item+Section Type'!CE87</f>
        <v> </v>
      </c>
      <c r="CF81" s="83" t="str">
        <f aca="false">'RC Output Item+Section Type'!CF87</f>
        <v> </v>
      </c>
      <c r="CG81" s="83" t="str">
        <f aca="false">'RC Output Item+Section Type'!CG87</f>
        <v> </v>
      </c>
      <c r="CH81" s="83" t="str">
        <f aca="false">'RC Output Item+Section Type'!CH87</f>
        <v> </v>
      </c>
      <c r="CI81" s="83" t="str">
        <f aca="false">'RC Output Item+Section Type'!CI87</f>
        <v> </v>
      </c>
      <c r="CJ81" s="83" t="str">
        <f aca="false">'RC Output Item+Section Type'!CJ87</f>
        <v> </v>
      </c>
      <c r="CK81" s="83" t="str">
        <f aca="false">'RC Output Item+Section Type'!CK87</f>
        <v> </v>
      </c>
      <c r="CL81" s="83" t="str">
        <f aca="false">'RC Output Item+Section Type'!CL87</f>
        <v> </v>
      </c>
      <c r="CM81" s="83" t="str">
        <f aca="false">'RC Output Item+Section Type'!CM87</f>
        <v> </v>
      </c>
      <c r="CN81" s="83" t="str">
        <f aca="false">'RC Output Item+Section Type'!CN87</f>
        <v> </v>
      </c>
      <c r="CO81" s="0" t="inlineStr">
        <f aca="false">IF('S&amp;L'!B85="", "", 'S&amp;L'!B85)</f>
        <is>
          <t/>
        </is>
      </c>
      <c r="CP81" s="0" t="inlineStr">
        <f aca="false">IF('S&amp;L'!C85="", "", 'S&amp;L'!C85)</f>
        <is>
          <t/>
        </is>
      </c>
      <c r="CQ81" s="0" t="inlineStr">
        <f aca="false">IF('S&amp;L'!D85="", "", 'S&amp;L'!D85)</f>
        <is>
          <t/>
        </is>
      </c>
      <c r="CR81" s="0" t="inlineStr">
        <f aca="false">IF('S&amp;L'!E85="", "", 'S&amp;L'!E85)</f>
        <is>
          <t/>
        </is>
      </c>
      <c r="CS81" s="0" t="inlineStr">
        <f aca="false">IF('S&amp;L'!F85="", "", 'S&amp;L'!F85)</f>
        <is>
          <t/>
        </is>
      </c>
      <c r="CT81" s="0" t="inlineStr">
        <f aca="false">IF('S&amp;L'!H85="", "", 'S&amp;L'!H85)</f>
        <is>
          <t/>
        </is>
      </c>
      <c r="CU81" s="0" t="inlineStr">
        <f aca="false">IF('S&amp;L'!I85="", "", 'S&amp;L'!I85)</f>
        <is>
          <t/>
        </is>
      </c>
      <c r="CV81" s="0" t="inlineStr">
        <f aca="false">IF('S&amp;L'!J85="", "", 'S&amp;L'!J85)</f>
        <is>
          <t/>
        </is>
      </c>
      <c r="CW81" s="0" t="inlineStr">
        <f aca="false">IF('S&amp;L'!K85="", "", 'S&amp;L'!K85)</f>
        <is>
          <t/>
        </is>
      </c>
      <c r="CX81" s="0" t="inlineStr">
        <f aca="false">IF('S&amp;L'!L85="", "", 'S&amp;L'!L85)</f>
        <is>
          <t/>
        </is>
      </c>
      <c r="CY81" s="0" t="inlineStr">
        <f aca="false">IF('S&amp;L'!N85="", "", 'S&amp;L'!N85)</f>
        <is>
          <t/>
        </is>
      </c>
      <c r="CZ81" s="0" t="inlineStr">
        <f aca="false">IF('S&amp;L'!O85="", "", 'S&amp;L'!O85)</f>
        <is>
          <t/>
        </is>
      </c>
      <c r="DA81" s="0" t="inlineStr">
        <f aca="false">IF('S&amp;L'!P85="", "", 'S&amp;L'!P85)</f>
        <is>
          <t/>
        </is>
      </c>
      <c r="DB81" s="0" t="inlineStr">
        <f aca="false">IF('S&amp;L'!Q85="", "", 'S&amp;L'!Q85)</f>
        <is>
          <t/>
        </is>
      </c>
      <c r="DC81" s="0" t="inlineStr">
        <f aca="false">IF('S&amp;L'!R85="", "", 'S&amp;L'!R85)</f>
        <is>
          <t/>
        </is>
      </c>
      <c r="DD81" s="82" t="inlineStr">
        <f aca="false">IF('Math Scores'!E88="","",'Math Scores'!E88)</f>
        <is>
          <t/>
        </is>
      </c>
      <c r="DE81" s="84" t="inlineStr">
        <f aca="false">IF('Cover Sheet'!V84="","",'Cover Sheet'!V84)</f>
        <is>
          <t/>
        </is>
      </c>
      <c r="DF81" s="84" t="inlineStr">
        <f aca="false">IF('Math Scores'!IE88="", "", 'Math Scores'!IE88)</f>
        <is>
          <t/>
        </is>
      </c>
      <c r="DG81" s="0" t="inlineStr">
        <f aca="false">IF('Math by question type'!C85="", "", 'Math by question type'!C85)</f>
        <is>
          <t/>
        </is>
      </c>
      <c r="DH81" s="84" t="inlineStr">
        <f aca="false">IF('Math by question type'!D85="", "", 'Math by question type'!D85)</f>
        <is>
          <t/>
        </is>
      </c>
      <c r="DI81" s="84" t="inlineStr">
        <f aca="false">IF('Math by question type'!E85="", "", 'Math by question type'!E85)</f>
        <is>
          <t/>
        </is>
      </c>
      <c r="DJ81" s="84" t="inlineStr">
        <f aca="false">IF('Math by question type'!F85="", "", 'Math by question type'!F85)</f>
        <is>
          <t/>
        </is>
      </c>
      <c r="DK81" s="84" t="inlineStr">
        <f aca="false">IF('Math by question type'!G85="", "", 'Math by question type'!G85)</f>
        <is>
          <t/>
        </is>
      </c>
      <c r="DL81" s="84" t="inlineStr">
        <f aca="false">IF('Math by question type'!H85="", "", 'Math by question type'!H85)</f>
        <is>
          <t/>
        </is>
      </c>
      <c r="DM81" s="84" t="inlineStr">
        <f aca="false">IF('Math by question type'!I85="", "", 'Math by question type'!I85)</f>
        <is>
          <t/>
        </is>
      </c>
      <c r="DN81" s="84" t="inlineStr">
        <f aca="false">IF('Math by question type'!J85="", "", 'Math by question type'!J85)</f>
        <is>
          <t/>
        </is>
      </c>
      <c r="DO81" s="84" t="inlineStr">
        <f aca="false">IF('Math by question type'!K85="", "", 'Math by question type'!K85)</f>
        <is>
          <t/>
        </is>
      </c>
      <c r="DP81" s="84" t="inlineStr">
        <f aca="false">IF('Math by question type'!L85="", "", 'Math by question type'!L85)</f>
        <is>
          <t/>
        </is>
      </c>
      <c r="DQ81" s="84" t="inlineStr">
        <f aca="false">IF('Math by question type'!M85="", "", 'Math by question type'!M85)</f>
        <is>
          <t/>
        </is>
      </c>
      <c r="DR81" s="84" t="inlineStr">
        <f aca="false">IF('Math by question type'!N85="", "", 'Math by question type'!N85)</f>
        <is>
          <t/>
        </is>
      </c>
      <c r="DS81" s="84" t="inlineStr">
        <f aca="false">IF('Math by question type'!O85="", "", 'Math by question type'!O85)</f>
        <is>
          <t/>
        </is>
      </c>
      <c r="DT81" s="84" t="inlineStr">
        <f aca="false">IF('Math by question type'!P85="", "", 'Math by question type'!P85)</f>
        <is>
          <t/>
        </is>
      </c>
      <c r="DU81" s="84" t="inlineStr">
        <f aca="false">IF('Math by question type'!Q85="", "", 'Math by question type'!Q85)</f>
        <is>
          <t/>
        </is>
      </c>
      <c r="DV81" s="84" t="inlineStr">
        <f aca="false">IF('Math by question type'!R85&lt;&gt;"",'Math by question type'!R85,'Math by question type'!U85)</f>
        <is>
          <t/>
        </is>
      </c>
      <c r="DW81" s="84" t="inlineStr">
        <f aca="false">IF('Math by question type'!S85&lt;&gt;"",'Math by question type'!S85,'Math by question type'!V85)</f>
        <is>
          <t/>
        </is>
      </c>
      <c r="DX81" s="84" t="inlineStr">
        <f aca="false">IF('Math by question type'!T85&lt;&gt;"",'Math by question type'!T85,'Math by question type'!W85)</f>
        <is>
          <t/>
        </is>
      </c>
      <c r="DY81" s="84" t="inlineStr">
        <f aca="false">IF('Math by question type'!X85&lt;&gt;"",'Math by question type'!X85,'Math by question type'!AA85)</f>
        <is>
          <t/>
        </is>
      </c>
      <c r="DZ81" s="84" t="inlineStr">
        <f aca="false">IF('Math by question type'!Y85&lt;&gt;"",'Math by question type'!Y85,'Math by question type'!AB85)</f>
        <is>
          <t/>
        </is>
      </c>
      <c r="EA81" s="84" t="inlineStr">
        <f aca="false">IF('Math by question type'!Z85&lt;&gt;"",'Math by question type'!Z85,'Math by question type'!AC85)</f>
        <is>
          <t/>
        </is>
      </c>
      <c r="EB81" s="84" t="inlineStr">
        <f aca="false">IF('Math Output by domain'!E85="", "", 'Math Output by domain'!E85)</f>
        <is>
          <t/>
        </is>
      </c>
      <c r="EC81" s="84" t="inlineStr">
        <f aca="false">IF('Math Output by domain'!F85="", "", 'Math Output by domain'!F85)</f>
        <is>
          <t/>
        </is>
      </c>
      <c r="ED81" s="84" t="inlineStr">
        <f aca="false">IF('Math Output by domain'!G85="", "", 'Math Output by domain'!G85)</f>
        <is>
          <t/>
        </is>
      </c>
      <c r="EE81" s="84" t="inlineStr">
        <f aca="false">IF('Math Output by domain'!H85="", "", 'Math Output by domain'!H85)</f>
        <is>
          <t/>
        </is>
      </c>
      <c r="EF81" s="84" t="inlineStr">
        <f aca="false">IF('Math Output by domain'!I85="", "", 'Math Output by domain'!I85)</f>
        <is>
          <t/>
        </is>
      </c>
      <c r="EG81" s="84" t="inlineStr">
        <f aca="false">IF('Math Output by domain'!J85="", "", 'Math Output by domain'!J85)</f>
        <is>
          <t/>
        </is>
      </c>
      <c r="EH81" s="84" t="inlineStr">
        <f aca="false">IF('Math Output by domain'!K85="", "", 'Math Output by domain'!K85)</f>
        <is>
          <t/>
        </is>
      </c>
      <c r="EI81" s="84" t="inlineStr">
        <f aca="false">IF('Math Output by domain'!L85="", "", 'Math Output by domain'!L85)</f>
        <is>
          <t/>
        </is>
      </c>
      <c r="EJ81" s="84" t="inlineStr">
        <f aca="false">IF('Math Output by domain'!M85="", "", 'Math Output by domain'!M85)</f>
        <is>
          <t/>
        </is>
      </c>
      <c r="EK81" s="84" t="inlineStr">
        <f aca="false">IF('Math Output by domain'!N85="", "", 'Math Output by domain'!N85)</f>
        <is>
          <t/>
        </is>
      </c>
      <c r="EL81" s="84" t="inlineStr">
        <f aca="false">IF('Math Output by domain'!O85="", "", 'Math Output by domain'!O85)</f>
        <is>
          <t/>
        </is>
      </c>
      <c r="EM81" s="84" t="inlineStr">
        <f aca="false">IF('Math Output by domain'!P85="", "", 'Math Output by domain'!P85)</f>
        <is>
          <t/>
        </is>
      </c>
      <c r="EN81" s="84" t="inlineStr">
        <f aca="false">IF('Math Output by domain'!Q85="", "", 'Math Output by domain'!Q85)</f>
        <is>
          <t/>
        </is>
      </c>
      <c r="EO81" s="84" t="inlineStr">
        <f aca="false">IF('Math Output by domain'!R85="", "", 'Math Output by domain'!R85)</f>
        <is>
          <t/>
        </is>
      </c>
      <c r="EP81" s="84" t="inlineStr">
        <f aca="false">IF('Math Output by domain'!S85="", "", 'Math Output by domain'!S85)</f>
        <is>
          <t/>
        </is>
      </c>
      <c r="EQ81" s="84" t="inlineStr">
        <f aca="false">IF('Math Output by domain'!T85="", "", 'Math Output by domain'!T85)</f>
        <is>
          <t/>
        </is>
      </c>
      <c r="ER81" s="84" t="inlineStr">
        <f aca="false">IF('Math Output by domain'!U85="", "", 'Math Output by domain'!U85)</f>
        <is>
          <t/>
        </is>
      </c>
      <c r="ES81" s="84" t="inlineStr">
        <f aca="false">IF('Math Output by domain'!V85="", "", 'Math Output by domain'!V85)</f>
        <is>
          <t/>
        </is>
      </c>
      <c r="ET81" s="84" t="inlineStr">
        <f aca="false">IF('Math Output by domain'!W85="", "", 'Math Output by domain'!W85)</f>
        <is>
          <t/>
        </is>
      </c>
      <c r="EU81" s="84" t="inlineStr">
        <f aca="false">IF('Math Output by domain'!X85="", "", 'Math Output by domain'!X85)</f>
        <is>
          <t/>
        </is>
      </c>
      <c r="EV81" s="84" t="inlineStr">
        <f aca="false">IF('Math Output by domain'!Y85="", "", 'Math Output by domain'!Y85)</f>
        <is>
          <t/>
        </is>
      </c>
      <c r="EW81" s="84" t="inlineStr">
        <f aca="false">IF('Math Output by domain'!Z85="", "", 'Math Output by domain'!Z85)</f>
        <is>
          <t/>
        </is>
      </c>
      <c r="EX81" s="84" t="inlineStr">
        <f aca="false">IF('Math Output by domain'!AA85="", "", 'Math Output by domain'!AA85)</f>
        <is>
          <t/>
        </is>
      </c>
      <c r="EY81" s="84" t="inlineStr">
        <f aca="false">IF('Math Output by domain'!AB85="", "", 'Math Output by domain'!AB85)</f>
        <is>
          <t/>
        </is>
      </c>
      <c r="EZ81" s="84" t="inlineStr">
        <f aca="false">IF('Math Output by domain'!AC85="", "", 'Math Output by domain'!AC85)</f>
        <is>
          <t/>
        </is>
      </c>
      <c r="FA81" s="84" t="inlineStr">
        <f aca="false">IF('Math Output by domain'!AD85&lt;&gt;"", 'Math Output by domain'!AD85, 'Math Output by domain'!AH85)</f>
        <is>
          <t/>
        </is>
      </c>
      <c r="FB81" s="84" t="inlineStr">
        <f aca="false">IF('Math Output by domain'!AE85&lt;&gt;"", 'Math Output by domain'!AE85, 'Math Output by domain'!AI85)</f>
        <is>
          <t/>
        </is>
      </c>
      <c r="FC81" s="84" t="inlineStr">
        <f aca="false">IF('Math Output by domain'!AF85&lt;&gt;"", 'Math Output by domain'!AF85, 'Math Output by domain'!AJ85)</f>
        <is>
          <t/>
        </is>
      </c>
      <c r="FD81" s="84" t="inlineStr">
        <f aca="false">IF('Math Output by domain'!AG85="", "", 'Math Output by domain'!AG85)</f>
        <is>
          <t/>
        </is>
      </c>
      <c r="FE81" s="84" t="inlineStr">
        <f aca="false">IF('Math Output by domain'!AK85="", "", 'Math Output by domain'!AK85)</f>
        <is>
          <t/>
        </is>
      </c>
      <c r="FF81" s="84" t="str">
        <f aca="false">IF('Math Output by domain'!AL85&lt;&gt;"",  'Math Output by domain'!AL85, 'Math Output by domain'!AQ85)</f>
        <v/>
      </c>
      <c r="FG81" s="84" t="inlineStr">
        <f aca="false">IF('Math Output by domain'!AM85="", "", 'Math Output by domain'!AM85)</f>
        <is>
          <t/>
        </is>
      </c>
      <c r="FH81" s="84" t="str">
        <f aca="false">IF('Math Output by domain'!AN85&lt;&gt;"",  'Math Output by domain'!AN85, 'Math Output by domain'!AP85)</f>
        <v/>
      </c>
      <c r="FI81" s="84" t="inlineStr">
        <f aca="false">IF('Math Output by domain'!AO85="", "", 'Math Output by domain'!AO85)</f>
        <is>
          <t/>
        </is>
      </c>
    </row>
    <row r="82" customFormat="false" ht="12.75" hidden="false" customHeight="false" outlineLevel="0" collapsed="false">
      <c r="A82" s="77" t="n">
        <f aca="false">'Cover Sheet'!A85</f>
        <v>81</v>
      </c>
      <c r="B82" s="77" t="inlineStr">
        <f aca="false">IF('Cover Sheet'!$AC$13="","",'Cover Sheet'!$AC$13)</f>
        <is>
          <t/>
        </is>
      </c>
      <c r="C82" s="77" t="str">
        <f aca="false">'Cover Sheet'!$AC$1</f>
        <v>Vivek Madinur</v>
      </c>
      <c r="D82" s="77" t="n">
        <f aca="false">'Cover Sheet'!$AE$1</f>
        <v>0</v>
      </c>
      <c r="E82" s="77" t="n">
        <f aca="false">'Cover Sheet'!$AG$1</f>
        <v>0</v>
      </c>
      <c r="F82" s="77" t="n">
        <f aca="false">'Cover Sheet'!$AI$1</f>
        <v>0</v>
      </c>
      <c r="G82" s="77" t="n">
        <f aca="false">'Cover Sheet'!$AK$1</f>
        <v>0</v>
      </c>
      <c r="H82" s="77" t="n">
        <f aca="false">'Cover Sheet'!$AC$3</f>
        <v>0</v>
      </c>
      <c r="I82" s="77" t="n">
        <f aca="false">'Cover Sheet'!$AE$3</f>
        <v>0</v>
      </c>
      <c r="J82" s="77" t="n">
        <f aca="false">'Cover Sheet'!$AG$3</f>
        <v>0</v>
      </c>
      <c r="K82" s="77" t="n">
        <f aca="false">'Cover Sheet'!$AI$3</f>
        <v>0</v>
      </c>
      <c r="L82" s="77" t="n">
        <f aca="false">'Cover Sheet'!$AK$3</f>
        <v>0</v>
      </c>
      <c r="M82" s="77" t="n">
        <f aca="false">'Cover Sheet'!$AC$2</f>
        <v>2014</v>
      </c>
      <c r="N82" s="77" t="n">
        <f aca="false">'Cover Sheet'!$AE$2</f>
        <v>0</v>
      </c>
      <c r="O82" s="77" t="n">
        <f aca="false">'Cover Sheet'!$AG$2</f>
        <v>0</v>
      </c>
      <c r="P82" s="77" t="n">
        <f aca="false">'Cover Sheet'!$AI$2</f>
        <v>0</v>
      </c>
      <c r="Q82" s="77" t="n">
        <f aca="false">'Cover Sheet'!$AK$2</f>
        <v>0</v>
      </c>
      <c r="R82" s="77" t="str">
        <f aca="false">'Cover Sheet'!$AC$5</f>
        <v>Spandana</v>
      </c>
      <c r="S82" s="77" t="str">
        <f aca="false">'Cover Sheet'!$AC$6</f>
        <v>3rd</v>
      </c>
      <c r="T82" s="77" t="str">
        <f aca="false">'Cover Sheet'!$AC$7</f>
        <v>2nd YOI</v>
      </c>
      <c r="U82" s="77" t="str">
        <f aca="false">'Cover Sheet'!$AC$8</f>
        <v>Government School - No Fees</v>
      </c>
      <c r="V82" s="77" t="n">
        <f aca="false">'Cover Sheet'!$AC$9</f>
        <v>0</v>
      </c>
      <c r="W82" s="77" t="inlineStr">
        <f aca="false">IF('Cover Sheet'!$AC$10="","",'Cover Sheet'!$AC$10)</f>
        <is>
          <t/>
        </is>
      </c>
      <c r="X82" s="78" t="inlineStr">
        <f aca="false">IF('Cover Sheet'!$Y85="","",'Cover Sheet'!$Y85)</f>
        <is>
          <t/>
        </is>
      </c>
      <c r="Y82" s="78" t="inlineStr">
        <f aca="false">IF('Cover Sheet'!$Z85="","",'Cover Sheet'!$Z85)</f>
        <is>
          <t/>
        </is>
      </c>
      <c r="Z82" s="77" t="n">
        <f aca="false">'Cover Sheet'!$AC$11</f>
        <v>0</v>
      </c>
      <c r="AA82" s="77" t="str">
        <f aca="false">IF('Cover Sheet'!$AC$12="", "", 'Cover Sheet'!$AC$12)</f>
        <v>Hyderabad</v>
      </c>
      <c r="AB82" s="77" t="inlineStr">
        <f aca="false">IF('Cover Sheet'!$AC$14="","",'Cover Sheet'!$AC$14)</f>
        <is>
          <t/>
        </is>
      </c>
      <c r="AC82" s="77" t="inlineStr">
        <f aca="false">IF('Cover Sheet'!$AC$15="","",'Cover Sheet'!$AC$15)</f>
        <is>
          <t/>
        </is>
      </c>
      <c r="AD82" s="77" t="inlineStr">
        <f aca="false">IF('Cover Sheet'!$AC$17="","",'Cover Sheet'!$AC$17)</f>
        <is>
          <t/>
        </is>
      </c>
      <c r="AE82" s="77" t="str">
        <f aca="false">IF('Cover Sheet'!$AC$4="","",'Cover Sheet'!$AC$4)</f>
        <v>vivek.madinur2014@teachforindia.org</v>
      </c>
      <c r="AF82" s="77" t="inlineStr">
        <f aca="false">IF('Cover Sheet'!$AC$20="","",'Cover Sheet'!$AC$20)</f>
        <is>
          <t/>
        </is>
      </c>
      <c r="AG82" s="77" t="str">
        <f aca="false">IF('Cover Sheet'!$AC$19="","",'Cover Sheet'!$AC$19)</f>
        <v>karthik.rapaka@teachforindia.org</v>
      </c>
      <c r="AH82" s="77" t="inlineStr">
        <f aca="false">IF('Cover Sheet'!B85="", "", 'English Scores- Leveled papers'!B87)</f>
        <is>
          <t/>
        </is>
      </c>
      <c r="AI82" s="77" t="inlineStr">
        <f aca="false">IF('Cover Sheet'!$B85="","",'Cover Sheet'!C85)</f>
        <is>
          <t/>
        </is>
      </c>
      <c r="AJ82" s="77" t="inlineStr">
        <f aca="false">IF('Cover Sheet'!$D85="","",'Cover Sheet'!D85)</f>
        <is>
          <t/>
        </is>
      </c>
      <c r="AK82" s="77" t="inlineStr">
        <f aca="false">IF('Cover Sheet'!E85="","",'Cover Sheet'!E85)</f>
        <is>
          <t/>
        </is>
      </c>
      <c r="AL82" s="77" t="inlineStr">
        <f aca="false">IF('Cover Sheet'!F85="","",'Cover Sheet'!F85)</f>
        <is>
          <t/>
        </is>
      </c>
      <c r="AM82" s="77" t="inlineStr">
        <f aca="false">IF('Cover Sheet'!G85="","",'Cover Sheet'!G85)</f>
        <is>
          <t/>
        </is>
      </c>
      <c r="AN82" s="77" t="inlineStr">
        <f aca="false">IF('Cover Sheet'!H85="","",'Cover Sheet'!H85)</f>
        <is>
          <t/>
        </is>
      </c>
      <c r="AO82" s="77" t="inlineStr">
        <f aca="false">IF('Cover Sheet'!I85="","",'Cover Sheet'!I85)</f>
        <is>
          <t/>
        </is>
      </c>
      <c r="AP82" s="77" t="inlineStr">
        <f aca="false">IF('Cover Sheet'!J85="","",'Cover Sheet'!J85)</f>
        <is>
          <t/>
        </is>
      </c>
      <c r="AQ82" s="77" t="inlineStr">
        <f aca="false">IF('Cover Sheet'!K85="","",'Cover Sheet'!K85)</f>
        <is>
          <t/>
        </is>
      </c>
      <c r="AR82" s="77" t="inlineStr">
        <f aca="false">IF('Cover Sheet'!L85="","",'Cover Sheet'!L85)</f>
        <is>
          <t/>
        </is>
      </c>
      <c r="AS82" s="77" t="inlineStr">
        <f aca="false">IF('Cover Sheet'!M85="","",'Cover Sheet'!M85)</f>
        <is>
          <t/>
        </is>
      </c>
      <c r="AT82" s="77" t="inlineStr">
        <f aca="false">IF('Cover Sheet'!N85="","",'Cover Sheet'!N85)</f>
        <is>
          <t/>
        </is>
      </c>
      <c r="AU82" s="77" t="inlineStr">
        <f aca="false">IF('Cover Sheet'!O85="","",'Cover Sheet'!O85)</f>
        <is>
          <t/>
        </is>
      </c>
      <c r="AV82" s="77" t="inlineStr">
        <f aca="false">IF('Cover Sheet'!P85="","",'Cover Sheet'!P85)</f>
        <is>
          <t/>
        </is>
      </c>
      <c r="AW82" s="77" t="inlineStr">
        <f aca="false">IF('Cover Sheet'!Q85="","",'Cover Sheet'!Q85)</f>
        <is>
          <t/>
        </is>
      </c>
      <c r="AX82" s="77" t="inlineStr">
        <f aca="false">IF('Cover Sheet'!R85="","",'Cover Sheet'!R85)</f>
        <is>
          <t/>
        </is>
      </c>
      <c r="AY82" s="77" t="inlineStr">
        <f aca="false">IF('Cover Sheet'!S85="","",'Cover Sheet'!S85)</f>
        <is>
          <t/>
        </is>
      </c>
      <c r="AZ82" s="79" t="inlineStr">
        <f aca="false">IF('Cover Sheet'!T85="","",'Cover Sheet'!T85)</f>
        <is>
          <t/>
        </is>
      </c>
      <c r="BA82" s="79" t="inlineStr">
        <f aca="false">IF('Cover Sheet'!U85="","",'Cover Sheet'!U85)</f>
        <is>
          <t/>
        </is>
      </c>
      <c r="BB82" s="79" t="inlineStr">
        <f aca="false">IF('Cover Sheet'!V85="","",'Cover Sheet'!V85)</f>
        <is>
          <t/>
        </is>
      </c>
      <c r="BC82" s="79" t="inlineStr">
        <f aca="false">IF('Cover Sheet'!W85="","",'Cover Sheet'!W85)</f>
        <is>
          <t/>
        </is>
      </c>
      <c r="BD82" s="79" t="inlineStr">
        <f aca="false">IF('Cover Sheet'!X85="","",'Cover Sheet'!X85)</f>
        <is>
          <t/>
        </is>
      </c>
      <c r="BE82" s="80" t="inlineStr">
        <f aca="false">'RC Mastery Check+Question type'!I85</f>
        <is>
          <t/>
        </is>
      </c>
      <c r="BF82" s="80" t="inlineStr">
        <f aca="false">'RC Mastery Check+Question type'!J85</f>
        <is>
          <t/>
        </is>
      </c>
      <c r="BG82" s="80" t="inlineStr">
        <f aca="false">'RC Mastery Check+Question type'!K85</f>
        <is>
          <t/>
        </is>
      </c>
      <c r="BH82" s="81" t="inlineStr">
        <f aca="false">IF('RC Mastery Check+Question type'!DR85="", "", 'RC Mastery Check+Question type'!DR85)</f>
        <is>
          <t/>
        </is>
      </c>
      <c r="BI82" s="81" t="inlineStr">
        <f aca="false">IF('RC Mastery Check+Question type'!EJ85="", "", 'RC Mastery Check+Question type'!EJ85)</f>
        <is>
          <t/>
        </is>
      </c>
      <c r="BJ82" s="81" t="inlineStr">
        <f aca="false">IF('RC Mastery Check+Question type'!EZ85="", "", 'RC Mastery Check+Question type'!EZ85)</f>
        <is>
          <t/>
        </is>
      </c>
      <c r="BK82" s="0" t="n">
        <f aca="false">'RF tracking'!C85</f>
        <v>0</v>
      </c>
      <c r="BL82" s="0" t="n">
        <f aca="false">'RF tracking'!D85</f>
        <v>0</v>
      </c>
      <c r="BM82" s="0" t="n">
        <f aca="false">'RF tracking'!X85</f>
        <v>0</v>
      </c>
      <c r="BN82" s="0" t="n">
        <f aca="false">'RF tracking'!Y85</f>
        <v>0</v>
      </c>
      <c r="BO82" s="82" t="inlineStr">
        <f aca="false">IF('RF tracking'!AQ85="", "", 'RF tracking'!AQ85)</f>
        <is>
          <t/>
        </is>
      </c>
      <c r="BP82" s="82" t="inlineStr">
        <f aca="false">'RC Mastery Check+Question type'!L85</f>
        <is>
          <t/>
        </is>
      </c>
      <c r="BQ82" s="82" t="inlineStr">
        <f aca="false">'RC Mastery Check+Question type'!M85</f>
        <is>
          <t/>
        </is>
      </c>
      <c r="BR82" s="82" t="inlineStr">
        <f aca="false">'RC Mastery Check+Question type'!N85</f>
        <is>
          <t/>
        </is>
      </c>
      <c r="BS82" s="82" t="inlineStr">
        <f aca="false">'RC Mastery Check+Question type'!O85</f>
        <is>
          <t/>
        </is>
      </c>
      <c r="BT82" s="82" t="inlineStr">
        <f aca="false">'RC Mastery Check+Question type'!P85</f>
        <is>
          <t/>
        </is>
      </c>
      <c r="BU82" s="82" t="inlineStr">
        <f aca="false">'RC Mastery Check+Question type'!Q85</f>
        <is>
          <t/>
        </is>
      </c>
      <c r="BV82" s="82" t="inlineStr">
        <f aca="false">'RC Mastery Check+Question type'!R85</f>
        <is>
          <t/>
        </is>
      </c>
      <c r="BW82" s="82" t="inlineStr">
        <f aca="false">'RC Mastery Check+Question type'!S85</f>
        <is>
          <t/>
        </is>
      </c>
      <c r="BX82" s="82" t="inlineStr">
        <f aca="false">'RC Mastery Check+Question type'!T85</f>
        <is>
          <t/>
        </is>
      </c>
      <c r="BY82" s="82" t="inlineStr">
        <f aca="false">'RC Mastery Check+Question type'!U85</f>
        <is>
          <t/>
        </is>
      </c>
      <c r="BZ82" s="82" t="inlineStr">
        <f aca="false">'RC Mastery Check+Question type'!V85</f>
        <is>
          <t/>
        </is>
      </c>
      <c r="CA82" s="82" t="inlineStr">
        <f aca="false">'RC Mastery Check+Question type'!W85</f>
        <is>
          <t/>
        </is>
      </c>
      <c r="CB82" s="82" t="inlineStr">
        <f aca="false">'RC Mastery Check+Question type'!X85</f>
        <is>
          <t/>
        </is>
      </c>
      <c r="CC82" s="83" t="str">
        <f aca="false">'RC Output Item+Section Type'!CC88</f>
        <v> </v>
      </c>
      <c r="CD82" s="83" t="str">
        <f aca="false">'RC Output Item+Section Type'!CD88</f>
        <v> </v>
      </c>
      <c r="CE82" s="83" t="str">
        <f aca="false">'RC Output Item+Section Type'!CE88</f>
        <v> </v>
      </c>
      <c r="CF82" s="83" t="str">
        <f aca="false">'RC Output Item+Section Type'!CF88</f>
        <v> </v>
      </c>
      <c r="CG82" s="83" t="str">
        <f aca="false">'RC Output Item+Section Type'!CG88</f>
        <v> </v>
      </c>
      <c r="CH82" s="83" t="str">
        <f aca="false">'RC Output Item+Section Type'!CH88</f>
        <v> </v>
      </c>
      <c r="CI82" s="83" t="str">
        <f aca="false">'RC Output Item+Section Type'!CI88</f>
        <v> </v>
      </c>
      <c r="CJ82" s="83" t="str">
        <f aca="false">'RC Output Item+Section Type'!CJ88</f>
        <v> </v>
      </c>
      <c r="CK82" s="83" t="str">
        <f aca="false">'RC Output Item+Section Type'!CK88</f>
        <v> </v>
      </c>
      <c r="CL82" s="83" t="str">
        <f aca="false">'RC Output Item+Section Type'!CL88</f>
        <v> </v>
      </c>
      <c r="CM82" s="83" t="str">
        <f aca="false">'RC Output Item+Section Type'!CM88</f>
        <v> </v>
      </c>
      <c r="CN82" s="83" t="str">
        <f aca="false">'RC Output Item+Section Type'!CN88</f>
        <v> </v>
      </c>
      <c r="CO82" s="0" t="inlineStr">
        <f aca="false">IF('S&amp;L'!B86="", "", 'S&amp;L'!B86)</f>
        <is>
          <t/>
        </is>
      </c>
      <c r="CP82" s="0" t="inlineStr">
        <f aca="false">IF('S&amp;L'!C86="", "", 'S&amp;L'!C86)</f>
        <is>
          <t/>
        </is>
      </c>
      <c r="CQ82" s="0" t="inlineStr">
        <f aca="false">IF('S&amp;L'!D86="", "", 'S&amp;L'!D86)</f>
        <is>
          <t/>
        </is>
      </c>
      <c r="CR82" s="0" t="inlineStr">
        <f aca="false">IF('S&amp;L'!E86="", "", 'S&amp;L'!E86)</f>
        <is>
          <t/>
        </is>
      </c>
      <c r="CS82" s="0" t="inlineStr">
        <f aca="false">IF('S&amp;L'!F86="", "", 'S&amp;L'!F86)</f>
        <is>
          <t/>
        </is>
      </c>
      <c r="CT82" s="0" t="inlineStr">
        <f aca="false">IF('S&amp;L'!H86="", "", 'S&amp;L'!H86)</f>
        <is>
          <t/>
        </is>
      </c>
      <c r="CU82" s="0" t="inlineStr">
        <f aca="false">IF('S&amp;L'!I86="", "", 'S&amp;L'!I86)</f>
        <is>
          <t/>
        </is>
      </c>
      <c r="CV82" s="0" t="inlineStr">
        <f aca="false">IF('S&amp;L'!J86="", "", 'S&amp;L'!J86)</f>
        <is>
          <t/>
        </is>
      </c>
      <c r="CW82" s="0" t="inlineStr">
        <f aca="false">IF('S&amp;L'!K86="", "", 'S&amp;L'!K86)</f>
        <is>
          <t/>
        </is>
      </c>
      <c r="CX82" s="0" t="inlineStr">
        <f aca="false">IF('S&amp;L'!L86="", "", 'S&amp;L'!L86)</f>
        <is>
          <t/>
        </is>
      </c>
      <c r="CY82" s="0" t="inlineStr">
        <f aca="false">IF('S&amp;L'!N86="", "", 'S&amp;L'!N86)</f>
        <is>
          <t/>
        </is>
      </c>
      <c r="CZ82" s="0" t="inlineStr">
        <f aca="false">IF('S&amp;L'!O86="", "", 'S&amp;L'!O86)</f>
        <is>
          <t/>
        </is>
      </c>
      <c r="DA82" s="0" t="inlineStr">
        <f aca="false">IF('S&amp;L'!P86="", "", 'S&amp;L'!P86)</f>
        <is>
          <t/>
        </is>
      </c>
      <c r="DB82" s="0" t="inlineStr">
        <f aca="false">IF('S&amp;L'!Q86="", "", 'S&amp;L'!Q86)</f>
        <is>
          <t/>
        </is>
      </c>
      <c r="DC82" s="0" t="inlineStr">
        <f aca="false">IF('S&amp;L'!R86="", "", 'S&amp;L'!R86)</f>
        <is>
          <t/>
        </is>
      </c>
      <c r="DD82" s="82" t="inlineStr">
        <f aca="false">IF('Math Scores'!E89="","",'Math Scores'!E89)</f>
        <is>
          <t/>
        </is>
      </c>
      <c r="DE82" s="84" t="inlineStr">
        <f aca="false">IF('Cover Sheet'!V85="","",'Cover Sheet'!V85)</f>
        <is>
          <t/>
        </is>
      </c>
      <c r="DF82" s="84" t="inlineStr">
        <f aca="false">IF('Math Scores'!IE89="", "", 'Math Scores'!IE89)</f>
        <is>
          <t/>
        </is>
      </c>
      <c r="DG82" s="0" t="inlineStr">
        <f aca="false">IF('Math by question type'!C86="", "", 'Math by question type'!C86)</f>
        <is>
          <t/>
        </is>
      </c>
      <c r="DH82" s="84" t="inlineStr">
        <f aca="false">IF('Math by question type'!D86="", "", 'Math by question type'!D86)</f>
        <is>
          <t/>
        </is>
      </c>
      <c r="DI82" s="84" t="inlineStr">
        <f aca="false">IF('Math by question type'!E86="", "", 'Math by question type'!E86)</f>
        <is>
          <t/>
        </is>
      </c>
      <c r="DJ82" s="84" t="inlineStr">
        <f aca="false">IF('Math by question type'!F86="", "", 'Math by question type'!F86)</f>
        <is>
          <t/>
        </is>
      </c>
      <c r="DK82" s="84" t="inlineStr">
        <f aca="false">IF('Math by question type'!G86="", "", 'Math by question type'!G86)</f>
        <is>
          <t/>
        </is>
      </c>
      <c r="DL82" s="84" t="inlineStr">
        <f aca="false">IF('Math by question type'!H86="", "", 'Math by question type'!H86)</f>
        <is>
          <t/>
        </is>
      </c>
      <c r="DM82" s="84" t="inlineStr">
        <f aca="false">IF('Math by question type'!I86="", "", 'Math by question type'!I86)</f>
        <is>
          <t/>
        </is>
      </c>
      <c r="DN82" s="84" t="inlineStr">
        <f aca="false">IF('Math by question type'!J86="", "", 'Math by question type'!J86)</f>
        <is>
          <t/>
        </is>
      </c>
      <c r="DO82" s="84" t="inlineStr">
        <f aca="false">IF('Math by question type'!K86="", "", 'Math by question type'!K86)</f>
        <is>
          <t/>
        </is>
      </c>
      <c r="DP82" s="84" t="inlineStr">
        <f aca="false">IF('Math by question type'!L86="", "", 'Math by question type'!L86)</f>
        <is>
          <t/>
        </is>
      </c>
      <c r="DQ82" s="84" t="inlineStr">
        <f aca="false">IF('Math by question type'!M86="", "", 'Math by question type'!M86)</f>
        <is>
          <t/>
        </is>
      </c>
      <c r="DR82" s="84" t="inlineStr">
        <f aca="false">IF('Math by question type'!N86="", "", 'Math by question type'!N86)</f>
        <is>
          <t/>
        </is>
      </c>
      <c r="DS82" s="84" t="inlineStr">
        <f aca="false">IF('Math by question type'!O86="", "", 'Math by question type'!O86)</f>
        <is>
          <t/>
        </is>
      </c>
      <c r="DT82" s="84" t="inlineStr">
        <f aca="false">IF('Math by question type'!P86="", "", 'Math by question type'!P86)</f>
        <is>
          <t/>
        </is>
      </c>
      <c r="DU82" s="84" t="inlineStr">
        <f aca="false">IF('Math by question type'!Q86="", "", 'Math by question type'!Q86)</f>
        <is>
          <t/>
        </is>
      </c>
      <c r="DV82" s="84" t="inlineStr">
        <f aca="false">IF('Math by question type'!R86&lt;&gt;"",'Math by question type'!R86,'Math by question type'!U86)</f>
        <is>
          <t/>
        </is>
      </c>
      <c r="DW82" s="84" t="inlineStr">
        <f aca="false">IF('Math by question type'!S86&lt;&gt;"",'Math by question type'!S86,'Math by question type'!V86)</f>
        <is>
          <t/>
        </is>
      </c>
      <c r="DX82" s="84" t="inlineStr">
        <f aca="false">IF('Math by question type'!T86&lt;&gt;"",'Math by question type'!T86,'Math by question type'!W86)</f>
        <is>
          <t/>
        </is>
      </c>
      <c r="DY82" s="84" t="inlineStr">
        <f aca="false">IF('Math by question type'!X86&lt;&gt;"",'Math by question type'!X86,'Math by question type'!AA86)</f>
        <is>
          <t/>
        </is>
      </c>
      <c r="DZ82" s="84" t="inlineStr">
        <f aca="false">IF('Math by question type'!Y86&lt;&gt;"",'Math by question type'!Y86,'Math by question type'!AB86)</f>
        <is>
          <t/>
        </is>
      </c>
      <c r="EA82" s="84" t="inlineStr">
        <f aca="false">IF('Math by question type'!Z86&lt;&gt;"",'Math by question type'!Z86,'Math by question type'!AC86)</f>
        <is>
          <t/>
        </is>
      </c>
      <c r="EB82" s="84" t="inlineStr">
        <f aca="false">IF('Math Output by domain'!E86="", "", 'Math Output by domain'!E86)</f>
        <is>
          <t/>
        </is>
      </c>
      <c r="EC82" s="84" t="inlineStr">
        <f aca="false">IF('Math Output by domain'!F86="", "", 'Math Output by domain'!F86)</f>
        <is>
          <t/>
        </is>
      </c>
      <c r="ED82" s="84" t="inlineStr">
        <f aca="false">IF('Math Output by domain'!G86="", "", 'Math Output by domain'!G86)</f>
        <is>
          <t/>
        </is>
      </c>
      <c r="EE82" s="84" t="inlineStr">
        <f aca="false">IF('Math Output by domain'!H86="", "", 'Math Output by domain'!H86)</f>
        <is>
          <t/>
        </is>
      </c>
      <c r="EF82" s="84" t="inlineStr">
        <f aca="false">IF('Math Output by domain'!I86="", "", 'Math Output by domain'!I86)</f>
        <is>
          <t/>
        </is>
      </c>
      <c r="EG82" s="84" t="inlineStr">
        <f aca="false">IF('Math Output by domain'!J86="", "", 'Math Output by domain'!J86)</f>
        <is>
          <t/>
        </is>
      </c>
      <c r="EH82" s="84" t="inlineStr">
        <f aca="false">IF('Math Output by domain'!K86="", "", 'Math Output by domain'!K86)</f>
        <is>
          <t/>
        </is>
      </c>
      <c r="EI82" s="84" t="inlineStr">
        <f aca="false">IF('Math Output by domain'!L86="", "", 'Math Output by domain'!L86)</f>
        <is>
          <t/>
        </is>
      </c>
      <c r="EJ82" s="84" t="inlineStr">
        <f aca="false">IF('Math Output by domain'!M86="", "", 'Math Output by domain'!M86)</f>
        <is>
          <t/>
        </is>
      </c>
      <c r="EK82" s="84" t="inlineStr">
        <f aca="false">IF('Math Output by domain'!N86="", "", 'Math Output by domain'!N86)</f>
        <is>
          <t/>
        </is>
      </c>
      <c r="EL82" s="84" t="inlineStr">
        <f aca="false">IF('Math Output by domain'!O86="", "", 'Math Output by domain'!O86)</f>
        <is>
          <t/>
        </is>
      </c>
      <c r="EM82" s="84" t="inlineStr">
        <f aca="false">IF('Math Output by domain'!P86="", "", 'Math Output by domain'!P86)</f>
        <is>
          <t/>
        </is>
      </c>
      <c r="EN82" s="84" t="inlineStr">
        <f aca="false">IF('Math Output by domain'!Q86="", "", 'Math Output by domain'!Q86)</f>
        <is>
          <t/>
        </is>
      </c>
      <c r="EO82" s="84" t="inlineStr">
        <f aca="false">IF('Math Output by domain'!R86="", "", 'Math Output by domain'!R86)</f>
        <is>
          <t/>
        </is>
      </c>
      <c r="EP82" s="84" t="inlineStr">
        <f aca="false">IF('Math Output by domain'!S86="", "", 'Math Output by domain'!S86)</f>
        <is>
          <t/>
        </is>
      </c>
      <c r="EQ82" s="84" t="inlineStr">
        <f aca="false">IF('Math Output by domain'!T86="", "", 'Math Output by domain'!T86)</f>
        <is>
          <t/>
        </is>
      </c>
      <c r="ER82" s="84" t="inlineStr">
        <f aca="false">IF('Math Output by domain'!U86="", "", 'Math Output by domain'!U86)</f>
        <is>
          <t/>
        </is>
      </c>
      <c r="ES82" s="84" t="inlineStr">
        <f aca="false">IF('Math Output by domain'!V86="", "", 'Math Output by domain'!V86)</f>
        <is>
          <t/>
        </is>
      </c>
      <c r="ET82" s="84" t="inlineStr">
        <f aca="false">IF('Math Output by domain'!W86="", "", 'Math Output by domain'!W86)</f>
        <is>
          <t/>
        </is>
      </c>
      <c r="EU82" s="84" t="inlineStr">
        <f aca="false">IF('Math Output by domain'!X86="", "", 'Math Output by domain'!X86)</f>
        <is>
          <t/>
        </is>
      </c>
      <c r="EV82" s="84" t="inlineStr">
        <f aca="false">IF('Math Output by domain'!Y86="", "", 'Math Output by domain'!Y86)</f>
        <is>
          <t/>
        </is>
      </c>
      <c r="EW82" s="84" t="inlineStr">
        <f aca="false">IF('Math Output by domain'!Z86="", "", 'Math Output by domain'!Z86)</f>
        <is>
          <t/>
        </is>
      </c>
      <c r="EX82" s="84" t="inlineStr">
        <f aca="false">IF('Math Output by domain'!AA86="", "", 'Math Output by domain'!AA86)</f>
        <is>
          <t/>
        </is>
      </c>
      <c r="EY82" s="84" t="inlineStr">
        <f aca="false">IF('Math Output by domain'!AB86="", "", 'Math Output by domain'!AB86)</f>
        <is>
          <t/>
        </is>
      </c>
      <c r="EZ82" s="84" t="inlineStr">
        <f aca="false">IF('Math Output by domain'!AC86="", "", 'Math Output by domain'!AC86)</f>
        <is>
          <t/>
        </is>
      </c>
      <c r="FA82" s="84" t="inlineStr">
        <f aca="false">IF('Math Output by domain'!AD86&lt;&gt;"", 'Math Output by domain'!AD86, 'Math Output by domain'!AH86)</f>
        <is>
          <t/>
        </is>
      </c>
      <c r="FB82" s="84" t="inlineStr">
        <f aca="false">IF('Math Output by domain'!AE86&lt;&gt;"", 'Math Output by domain'!AE86, 'Math Output by domain'!AI86)</f>
        <is>
          <t/>
        </is>
      </c>
      <c r="FC82" s="84" t="inlineStr">
        <f aca="false">IF('Math Output by domain'!AF86&lt;&gt;"", 'Math Output by domain'!AF86, 'Math Output by domain'!AJ86)</f>
        <is>
          <t/>
        </is>
      </c>
      <c r="FD82" s="84" t="inlineStr">
        <f aca="false">IF('Math Output by domain'!AG86="", "", 'Math Output by domain'!AG86)</f>
        <is>
          <t/>
        </is>
      </c>
      <c r="FE82" s="84" t="inlineStr">
        <f aca="false">IF('Math Output by domain'!AK86="", "", 'Math Output by domain'!AK86)</f>
        <is>
          <t/>
        </is>
      </c>
      <c r="FF82" s="84" t="str">
        <f aca="false">IF('Math Output by domain'!AL86&lt;&gt;"",  'Math Output by domain'!AL86, 'Math Output by domain'!AQ86)</f>
        <v/>
      </c>
      <c r="FG82" s="84" t="inlineStr">
        <f aca="false">IF('Math Output by domain'!AM86="", "", 'Math Output by domain'!AM86)</f>
        <is>
          <t/>
        </is>
      </c>
      <c r="FH82" s="84" t="str">
        <f aca="false">IF('Math Output by domain'!AN86&lt;&gt;"",  'Math Output by domain'!AN86, 'Math Output by domain'!AP86)</f>
        <v/>
      </c>
      <c r="FI82" s="84" t="inlineStr">
        <f aca="false">IF('Math Output by domain'!AO86="", "", 'Math Output by domain'!AO86)</f>
        <is>
          <t/>
        </is>
      </c>
    </row>
    <row r="83" customFormat="false" ht="12.75" hidden="false" customHeight="false" outlineLevel="0" collapsed="false">
      <c r="A83" s="77" t="n">
        <f aca="false">'Cover Sheet'!A86</f>
        <v>82</v>
      </c>
      <c r="B83" s="77" t="inlineStr">
        <f aca="false">IF('Cover Sheet'!$AC$13="","",'Cover Sheet'!$AC$13)</f>
        <is>
          <t/>
        </is>
      </c>
      <c r="C83" s="77" t="str">
        <f aca="false">'Cover Sheet'!$AC$1</f>
        <v>Vivek Madinur</v>
      </c>
      <c r="D83" s="77" t="n">
        <f aca="false">'Cover Sheet'!$AE$1</f>
        <v>0</v>
      </c>
      <c r="E83" s="77" t="n">
        <f aca="false">'Cover Sheet'!$AG$1</f>
        <v>0</v>
      </c>
      <c r="F83" s="77" t="n">
        <f aca="false">'Cover Sheet'!$AI$1</f>
        <v>0</v>
      </c>
      <c r="G83" s="77" t="n">
        <f aca="false">'Cover Sheet'!$AK$1</f>
        <v>0</v>
      </c>
      <c r="H83" s="77" t="n">
        <f aca="false">'Cover Sheet'!$AC$3</f>
        <v>0</v>
      </c>
      <c r="I83" s="77" t="n">
        <f aca="false">'Cover Sheet'!$AE$3</f>
        <v>0</v>
      </c>
      <c r="J83" s="77" t="n">
        <f aca="false">'Cover Sheet'!$AG$3</f>
        <v>0</v>
      </c>
      <c r="K83" s="77" t="n">
        <f aca="false">'Cover Sheet'!$AI$3</f>
        <v>0</v>
      </c>
      <c r="L83" s="77" t="n">
        <f aca="false">'Cover Sheet'!$AK$3</f>
        <v>0</v>
      </c>
      <c r="M83" s="77" t="n">
        <f aca="false">'Cover Sheet'!$AC$2</f>
        <v>2014</v>
      </c>
      <c r="N83" s="77" t="n">
        <f aca="false">'Cover Sheet'!$AE$2</f>
        <v>0</v>
      </c>
      <c r="O83" s="77" t="n">
        <f aca="false">'Cover Sheet'!$AG$2</f>
        <v>0</v>
      </c>
      <c r="P83" s="77" t="n">
        <f aca="false">'Cover Sheet'!$AI$2</f>
        <v>0</v>
      </c>
      <c r="Q83" s="77" t="n">
        <f aca="false">'Cover Sheet'!$AK$2</f>
        <v>0</v>
      </c>
      <c r="R83" s="77" t="str">
        <f aca="false">'Cover Sheet'!$AC$5</f>
        <v>Spandana</v>
      </c>
      <c r="S83" s="77" t="str">
        <f aca="false">'Cover Sheet'!$AC$6</f>
        <v>3rd</v>
      </c>
      <c r="T83" s="77" t="str">
        <f aca="false">'Cover Sheet'!$AC$7</f>
        <v>2nd YOI</v>
      </c>
      <c r="U83" s="77" t="str">
        <f aca="false">'Cover Sheet'!$AC$8</f>
        <v>Government School - No Fees</v>
      </c>
      <c r="V83" s="77" t="n">
        <f aca="false">'Cover Sheet'!$AC$9</f>
        <v>0</v>
      </c>
      <c r="W83" s="77" t="inlineStr">
        <f aca="false">IF('Cover Sheet'!$AC$10="","",'Cover Sheet'!$AC$10)</f>
        <is>
          <t/>
        </is>
      </c>
      <c r="X83" s="78" t="inlineStr">
        <f aca="false">IF('Cover Sheet'!$Y86="","",'Cover Sheet'!$Y86)</f>
        <is>
          <t/>
        </is>
      </c>
      <c r="Y83" s="78" t="inlineStr">
        <f aca="false">IF('Cover Sheet'!$Z86="","",'Cover Sheet'!$Z86)</f>
        <is>
          <t/>
        </is>
      </c>
      <c r="Z83" s="77" t="n">
        <f aca="false">'Cover Sheet'!$AC$11</f>
        <v>0</v>
      </c>
      <c r="AA83" s="77" t="str">
        <f aca="false">IF('Cover Sheet'!$AC$12="", "", 'Cover Sheet'!$AC$12)</f>
        <v>Hyderabad</v>
      </c>
      <c r="AB83" s="77" t="inlineStr">
        <f aca="false">IF('Cover Sheet'!$AC$14="","",'Cover Sheet'!$AC$14)</f>
        <is>
          <t/>
        </is>
      </c>
      <c r="AC83" s="77" t="inlineStr">
        <f aca="false">IF('Cover Sheet'!$AC$15="","",'Cover Sheet'!$AC$15)</f>
        <is>
          <t/>
        </is>
      </c>
      <c r="AD83" s="77" t="inlineStr">
        <f aca="false">IF('Cover Sheet'!$AC$17="","",'Cover Sheet'!$AC$17)</f>
        <is>
          <t/>
        </is>
      </c>
      <c r="AE83" s="77" t="str">
        <f aca="false">IF('Cover Sheet'!$AC$4="","",'Cover Sheet'!$AC$4)</f>
        <v>vivek.madinur2014@teachforindia.org</v>
      </c>
      <c r="AF83" s="77" t="inlineStr">
        <f aca="false">IF('Cover Sheet'!$AC$20="","",'Cover Sheet'!$AC$20)</f>
        <is>
          <t/>
        </is>
      </c>
      <c r="AG83" s="77" t="str">
        <f aca="false">IF('Cover Sheet'!$AC$19="","",'Cover Sheet'!$AC$19)</f>
        <v>karthik.rapaka@teachforindia.org</v>
      </c>
      <c r="AH83" s="77" t="inlineStr">
        <f aca="false">IF('Cover Sheet'!B86="", "", 'English Scores- Leveled papers'!B88)</f>
        <is>
          <t/>
        </is>
      </c>
      <c r="AI83" s="77" t="inlineStr">
        <f aca="false">IF('Cover Sheet'!$B86="","",'Cover Sheet'!C86)</f>
        <is>
          <t/>
        </is>
      </c>
      <c r="AJ83" s="77" t="inlineStr">
        <f aca="false">IF('Cover Sheet'!$D86="","",'Cover Sheet'!D86)</f>
        <is>
          <t/>
        </is>
      </c>
      <c r="AK83" s="77" t="inlineStr">
        <f aca="false">IF('Cover Sheet'!E86="","",'Cover Sheet'!E86)</f>
        <is>
          <t/>
        </is>
      </c>
      <c r="AL83" s="77" t="inlineStr">
        <f aca="false">IF('Cover Sheet'!F86="","",'Cover Sheet'!F86)</f>
        <is>
          <t/>
        </is>
      </c>
      <c r="AM83" s="77" t="inlineStr">
        <f aca="false">IF('Cover Sheet'!G86="","",'Cover Sheet'!G86)</f>
        <is>
          <t/>
        </is>
      </c>
      <c r="AN83" s="77" t="inlineStr">
        <f aca="false">IF('Cover Sheet'!H86="","",'Cover Sheet'!H86)</f>
        <is>
          <t/>
        </is>
      </c>
      <c r="AO83" s="77" t="inlineStr">
        <f aca="false">IF('Cover Sheet'!I86="","",'Cover Sheet'!I86)</f>
        <is>
          <t/>
        </is>
      </c>
      <c r="AP83" s="77" t="inlineStr">
        <f aca="false">IF('Cover Sheet'!J86="","",'Cover Sheet'!J86)</f>
        <is>
          <t/>
        </is>
      </c>
      <c r="AQ83" s="77" t="inlineStr">
        <f aca="false">IF('Cover Sheet'!K86="","",'Cover Sheet'!K86)</f>
        <is>
          <t/>
        </is>
      </c>
      <c r="AR83" s="77" t="inlineStr">
        <f aca="false">IF('Cover Sheet'!L86="","",'Cover Sheet'!L86)</f>
        <is>
          <t/>
        </is>
      </c>
      <c r="AS83" s="77" t="inlineStr">
        <f aca="false">IF('Cover Sheet'!M86="","",'Cover Sheet'!M86)</f>
        <is>
          <t/>
        </is>
      </c>
      <c r="AT83" s="77" t="inlineStr">
        <f aca="false">IF('Cover Sheet'!N86="","",'Cover Sheet'!N86)</f>
        <is>
          <t/>
        </is>
      </c>
      <c r="AU83" s="77" t="inlineStr">
        <f aca="false">IF('Cover Sheet'!O86="","",'Cover Sheet'!O86)</f>
        <is>
          <t/>
        </is>
      </c>
      <c r="AV83" s="77" t="inlineStr">
        <f aca="false">IF('Cover Sheet'!P86="","",'Cover Sheet'!P86)</f>
        <is>
          <t/>
        </is>
      </c>
      <c r="AW83" s="77" t="inlineStr">
        <f aca="false">IF('Cover Sheet'!Q86="","",'Cover Sheet'!Q86)</f>
        <is>
          <t/>
        </is>
      </c>
      <c r="AX83" s="77" t="inlineStr">
        <f aca="false">IF('Cover Sheet'!R86="","",'Cover Sheet'!R86)</f>
        <is>
          <t/>
        </is>
      </c>
      <c r="AY83" s="77" t="inlineStr">
        <f aca="false">IF('Cover Sheet'!S86="","",'Cover Sheet'!S86)</f>
        <is>
          <t/>
        </is>
      </c>
      <c r="AZ83" s="79" t="inlineStr">
        <f aca="false">IF('Cover Sheet'!T86="","",'Cover Sheet'!T86)</f>
        <is>
          <t/>
        </is>
      </c>
      <c r="BA83" s="79" t="inlineStr">
        <f aca="false">IF('Cover Sheet'!U86="","",'Cover Sheet'!U86)</f>
        <is>
          <t/>
        </is>
      </c>
      <c r="BB83" s="79" t="inlineStr">
        <f aca="false">IF('Cover Sheet'!V86="","",'Cover Sheet'!V86)</f>
        <is>
          <t/>
        </is>
      </c>
      <c r="BC83" s="79" t="inlineStr">
        <f aca="false">IF('Cover Sheet'!W86="","",'Cover Sheet'!W86)</f>
        <is>
          <t/>
        </is>
      </c>
      <c r="BD83" s="79" t="inlineStr">
        <f aca="false">IF('Cover Sheet'!X86="","",'Cover Sheet'!X86)</f>
        <is>
          <t/>
        </is>
      </c>
      <c r="BE83" s="80" t="inlineStr">
        <f aca="false">'RC Mastery Check+Question type'!I86</f>
        <is>
          <t/>
        </is>
      </c>
      <c r="BF83" s="80" t="inlineStr">
        <f aca="false">'RC Mastery Check+Question type'!J86</f>
        <is>
          <t/>
        </is>
      </c>
      <c r="BG83" s="80" t="inlineStr">
        <f aca="false">'RC Mastery Check+Question type'!K86</f>
        <is>
          <t/>
        </is>
      </c>
      <c r="BH83" s="81" t="inlineStr">
        <f aca="false">IF('RC Mastery Check+Question type'!DR86="", "", 'RC Mastery Check+Question type'!DR86)</f>
        <is>
          <t/>
        </is>
      </c>
      <c r="BI83" s="81" t="inlineStr">
        <f aca="false">IF('RC Mastery Check+Question type'!EJ86="", "", 'RC Mastery Check+Question type'!EJ86)</f>
        <is>
          <t/>
        </is>
      </c>
      <c r="BJ83" s="81" t="inlineStr">
        <f aca="false">IF('RC Mastery Check+Question type'!EZ86="", "", 'RC Mastery Check+Question type'!EZ86)</f>
        <is>
          <t/>
        </is>
      </c>
      <c r="BK83" s="0" t="n">
        <f aca="false">'RF tracking'!C86</f>
        <v>0</v>
      </c>
      <c r="BL83" s="0" t="n">
        <f aca="false">'RF tracking'!D86</f>
        <v>0</v>
      </c>
      <c r="BM83" s="0" t="n">
        <f aca="false">'RF tracking'!X86</f>
        <v>0</v>
      </c>
      <c r="BN83" s="0" t="n">
        <f aca="false">'RF tracking'!Y86</f>
        <v>0</v>
      </c>
      <c r="BO83" s="82" t="inlineStr">
        <f aca="false">IF('RF tracking'!AQ86="", "", 'RF tracking'!AQ86)</f>
        <is>
          <t/>
        </is>
      </c>
      <c r="BP83" s="82" t="inlineStr">
        <f aca="false">'RC Mastery Check+Question type'!L86</f>
        <is>
          <t/>
        </is>
      </c>
      <c r="BQ83" s="82" t="inlineStr">
        <f aca="false">'RC Mastery Check+Question type'!M86</f>
        <is>
          <t/>
        </is>
      </c>
      <c r="BR83" s="82" t="inlineStr">
        <f aca="false">'RC Mastery Check+Question type'!N86</f>
        <is>
          <t/>
        </is>
      </c>
      <c r="BS83" s="82" t="inlineStr">
        <f aca="false">'RC Mastery Check+Question type'!O86</f>
        <is>
          <t/>
        </is>
      </c>
      <c r="BT83" s="82" t="inlineStr">
        <f aca="false">'RC Mastery Check+Question type'!P86</f>
        <is>
          <t/>
        </is>
      </c>
      <c r="BU83" s="82" t="inlineStr">
        <f aca="false">'RC Mastery Check+Question type'!Q86</f>
        <is>
          <t/>
        </is>
      </c>
      <c r="BV83" s="82" t="inlineStr">
        <f aca="false">'RC Mastery Check+Question type'!R86</f>
        <is>
          <t/>
        </is>
      </c>
      <c r="BW83" s="82" t="inlineStr">
        <f aca="false">'RC Mastery Check+Question type'!S86</f>
        <is>
          <t/>
        </is>
      </c>
      <c r="BX83" s="82" t="inlineStr">
        <f aca="false">'RC Mastery Check+Question type'!T86</f>
        <is>
          <t/>
        </is>
      </c>
      <c r="BY83" s="82" t="inlineStr">
        <f aca="false">'RC Mastery Check+Question type'!U86</f>
        <is>
          <t/>
        </is>
      </c>
      <c r="BZ83" s="82" t="inlineStr">
        <f aca="false">'RC Mastery Check+Question type'!V86</f>
        <is>
          <t/>
        </is>
      </c>
      <c r="CA83" s="82" t="inlineStr">
        <f aca="false">'RC Mastery Check+Question type'!W86</f>
        <is>
          <t/>
        </is>
      </c>
      <c r="CB83" s="82" t="inlineStr">
        <f aca="false">'RC Mastery Check+Question type'!X86</f>
        <is>
          <t/>
        </is>
      </c>
      <c r="CC83" s="83" t="str">
        <f aca="false">'RC Output Item+Section Type'!CC89</f>
        <v> </v>
      </c>
      <c r="CD83" s="83" t="str">
        <f aca="false">'RC Output Item+Section Type'!CD89</f>
        <v> </v>
      </c>
      <c r="CE83" s="83" t="str">
        <f aca="false">'RC Output Item+Section Type'!CE89</f>
        <v> </v>
      </c>
      <c r="CF83" s="83" t="str">
        <f aca="false">'RC Output Item+Section Type'!CF89</f>
        <v> </v>
      </c>
      <c r="CG83" s="83" t="str">
        <f aca="false">'RC Output Item+Section Type'!CG89</f>
        <v> </v>
      </c>
      <c r="CH83" s="83" t="str">
        <f aca="false">'RC Output Item+Section Type'!CH89</f>
        <v> </v>
      </c>
      <c r="CI83" s="83" t="str">
        <f aca="false">'RC Output Item+Section Type'!CI89</f>
        <v> </v>
      </c>
      <c r="CJ83" s="83" t="str">
        <f aca="false">'RC Output Item+Section Type'!CJ89</f>
        <v> </v>
      </c>
      <c r="CK83" s="83" t="str">
        <f aca="false">'RC Output Item+Section Type'!CK89</f>
        <v> </v>
      </c>
      <c r="CL83" s="83" t="str">
        <f aca="false">'RC Output Item+Section Type'!CL89</f>
        <v> </v>
      </c>
      <c r="CM83" s="83" t="str">
        <f aca="false">'RC Output Item+Section Type'!CM89</f>
        <v> </v>
      </c>
      <c r="CN83" s="83" t="str">
        <f aca="false">'RC Output Item+Section Type'!CN89</f>
        <v> </v>
      </c>
      <c r="CO83" s="0" t="inlineStr">
        <f aca="false">IF('S&amp;L'!B87="", "", 'S&amp;L'!B87)</f>
        <is>
          <t/>
        </is>
      </c>
      <c r="CP83" s="0" t="inlineStr">
        <f aca="false">IF('S&amp;L'!C87="", "", 'S&amp;L'!C87)</f>
        <is>
          <t/>
        </is>
      </c>
      <c r="CQ83" s="0" t="inlineStr">
        <f aca="false">IF('S&amp;L'!D87="", "", 'S&amp;L'!D87)</f>
        <is>
          <t/>
        </is>
      </c>
      <c r="CR83" s="0" t="inlineStr">
        <f aca="false">IF('S&amp;L'!E87="", "", 'S&amp;L'!E87)</f>
        <is>
          <t/>
        </is>
      </c>
      <c r="CS83" s="0" t="inlineStr">
        <f aca="false">IF('S&amp;L'!F87="", "", 'S&amp;L'!F87)</f>
        <is>
          <t/>
        </is>
      </c>
      <c r="CT83" s="0" t="inlineStr">
        <f aca="false">IF('S&amp;L'!H87="", "", 'S&amp;L'!H87)</f>
        <is>
          <t/>
        </is>
      </c>
      <c r="CU83" s="0" t="inlineStr">
        <f aca="false">IF('S&amp;L'!I87="", "", 'S&amp;L'!I87)</f>
        <is>
          <t/>
        </is>
      </c>
      <c r="CV83" s="0" t="inlineStr">
        <f aca="false">IF('S&amp;L'!J87="", "", 'S&amp;L'!J87)</f>
        <is>
          <t/>
        </is>
      </c>
      <c r="CW83" s="0" t="inlineStr">
        <f aca="false">IF('S&amp;L'!K87="", "", 'S&amp;L'!K87)</f>
        <is>
          <t/>
        </is>
      </c>
      <c r="CX83" s="0" t="inlineStr">
        <f aca="false">IF('S&amp;L'!L87="", "", 'S&amp;L'!L87)</f>
        <is>
          <t/>
        </is>
      </c>
      <c r="CY83" s="0" t="inlineStr">
        <f aca="false">IF('S&amp;L'!N87="", "", 'S&amp;L'!N87)</f>
        <is>
          <t/>
        </is>
      </c>
      <c r="CZ83" s="0" t="inlineStr">
        <f aca="false">IF('S&amp;L'!O87="", "", 'S&amp;L'!O87)</f>
        <is>
          <t/>
        </is>
      </c>
      <c r="DA83" s="0" t="inlineStr">
        <f aca="false">IF('S&amp;L'!P87="", "", 'S&amp;L'!P87)</f>
        <is>
          <t/>
        </is>
      </c>
      <c r="DB83" s="0" t="inlineStr">
        <f aca="false">IF('S&amp;L'!Q87="", "", 'S&amp;L'!Q87)</f>
        <is>
          <t/>
        </is>
      </c>
      <c r="DC83" s="0" t="inlineStr">
        <f aca="false">IF('S&amp;L'!R87="", "", 'S&amp;L'!R87)</f>
        <is>
          <t/>
        </is>
      </c>
      <c r="DD83" s="82" t="inlineStr">
        <f aca="false">IF('Math Scores'!E90="","",'Math Scores'!E90)</f>
        <is>
          <t/>
        </is>
      </c>
      <c r="DE83" s="84" t="inlineStr">
        <f aca="false">IF('Cover Sheet'!V86="","",'Cover Sheet'!V86)</f>
        <is>
          <t/>
        </is>
      </c>
      <c r="DF83" s="84" t="inlineStr">
        <f aca="false">IF('Math Scores'!IE90="", "", 'Math Scores'!IE90)</f>
        <is>
          <t/>
        </is>
      </c>
      <c r="DG83" s="0" t="inlineStr">
        <f aca="false">IF('Math by question type'!C87="", "", 'Math by question type'!C87)</f>
        <is>
          <t/>
        </is>
      </c>
      <c r="DH83" s="84" t="inlineStr">
        <f aca="false">IF('Math by question type'!D87="", "", 'Math by question type'!D87)</f>
        <is>
          <t/>
        </is>
      </c>
      <c r="DI83" s="84" t="inlineStr">
        <f aca="false">IF('Math by question type'!E87="", "", 'Math by question type'!E87)</f>
        <is>
          <t/>
        </is>
      </c>
      <c r="DJ83" s="84" t="inlineStr">
        <f aca="false">IF('Math by question type'!F87="", "", 'Math by question type'!F87)</f>
        <is>
          <t/>
        </is>
      </c>
      <c r="DK83" s="84" t="inlineStr">
        <f aca="false">IF('Math by question type'!G87="", "", 'Math by question type'!G87)</f>
        <is>
          <t/>
        </is>
      </c>
      <c r="DL83" s="84" t="inlineStr">
        <f aca="false">IF('Math by question type'!H87="", "", 'Math by question type'!H87)</f>
        <is>
          <t/>
        </is>
      </c>
      <c r="DM83" s="84" t="inlineStr">
        <f aca="false">IF('Math by question type'!I87="", "", 'Math by question type'!I87)</f>
        <is>
          <t/>
        </is>
      </c>
      <c r="DN83" s="84" t="inlineStr">
        <f aca="false">IF('Math by question type'!J87="", "", 'Math by question type'!J87)</f>
        <is>
          <t/>
        </is>
      </c>
      <c r="DO83" s="84" t="inlineStr">
        <f aca="false">IF('Math by question type'!K87="", "", 'Math by question type'!K87)</f>
        <is>
          <t/>
        </is>
      </c>
      <c r="DP83" s="84" t="inlineStr">
        <f aca="false">IF('Math by question type'!L87="", "", 'Math by question type'!L87)</f>
        <is>
          <t/>
        </is>
      </c>
      <c r="DQ83" s="84" t="inlineStr">
        <f aca="false">IF('Math by question type'!M87="", "", 'Math by question type'!M87)</f>
        <is>
          <t/>
        </is>
      </c>
      <c r="DR83" s="84" t="inlineStr">
        <f aca="false">IF('Math by question type'!N87="", "", 'Math by question type'!N87)</f>
        <is>
          <t/>
        </is>
      </c>
      <c r="DS83" s="84" t="inlineStr">
        <f aca="false">IF('Math by question type'!O87="", "", 'Math by question type'!O87)</f>
        <is>
          <t/>
        </is>
      </c>
      <c r="DT83" s="84" t="inlineStr">
        <f aca="false">IF('Math by question type'!P87="", "", 'Math by question type'!P87)</f>
        <is>
          <t/>
        </is>
      </c>
      <c r="DU83" s="84" t="inlineStr">
        <f aca="false">IF('Math by question type'!Q87="", "", 'Math by question type'!Q87)</f>
        <is>
          <t/>
        </is>
      </c>
      <c r="DV83" s="84" t="inlineStr">
        <f aca="false">IF('Math by question type'!R87&lt;&gt;"",'Math by question type'!R87,'Math by question type'!U87)</f>
        <is>
          <t/>
        </is>
      </c>
      <c r="DW83" s="84" t="inlineStr">
        <f aca="false">IF('Math by question type'!S87&lt;&gt;"",'Math by question type'!S87,'Math by question type'!V87)</f>
        <is>
          <t/>
        </is>
      </c>
      <c r="DX83" s="84" t="inlineStr">
        <f aca="false">IF('Math by question type'!T87&lt;&gt;"",'Math by question type'!T87,'Math by question type'!W87)</f>
        <is>
          <t/>
        </is>
      </c>
      <c r="DY83" s="84" t="inlineStr">
        <f aca="false">IF('Math by question type'!X87&lt;&gt;"",'Math by question type'!X87,'Math by question type'!AA87)</f>
        <is>
          <t/>
        </is>
      </c>
      <c r="DZ83" s="84" t="inlineStr">
        <f aca="false">IF('Math by question type'!Y87&lt;&gt;"",'Math by question type'!Y87,'Math by question type'!AB87)</f>
        <is>
          <t/>
        </is>
      </c>
      <c r="EA83" s="84" t="inlineStr">
        <f aca="false">IF('Math by question type'!Z87&lt;&gt;"",'Math by question type'!Z87,'Math by question type'!AC87)</f>
        <is>
          <t/>
        </is>
      </c>
      <c r="EB83" s="84" t="inlineStr">
        <f aca="false">IF('Math Output by domain'!E87="", "", 'Math Output by domain'!E87)</f>
        <is>
          <t/>
        </is>
      </c>
      <c r="EC83" s="84" t="inlineStr">
        <f aca="false">IF('Math Output by domain'!F87="", "", 'Math Output by domain'!F87)</f>
        <is>
          <t/>
        </is>
      </c>
      <c r="ED83" s="84" t="inlineStr">
        <f aca="false">IF('Math Output by domain'!G87="", "", 'Math Output by domain'!G87)</f>
        <is>
          <t/>
        </is>
      </c>
      <c r="EE83" s="84" t="inlineStr">
        <f aca="false">IF('Math Output by domain'!H87="", "", 'Math Output by domain'!H87)</f>
        <is>
          <t/>
        </is>
      </c>
      <c r="EF83" s="84" t="inlineStr">
        <f aca="false">IF('Math Output by domain'!I87="", "", 'Math Output by domain'!I87)</f>
        <is>
          <t/>
        </is>
      </c>
      <c r="EG83" s="84" t="inlineStr">
        <f aca="false">IF('Math Output by domain'!J87="", "", 'Math Output by domain'!J87)</f>
        <is>
          <t/>
        </is>
      </c>
      <c r="EH83" s="84" t="inlineStr">
        <f aca="false">IF('Math Output by domain'!K87="", "", 'Math Output by domain'!K87)</f>
        <is>
          <t/>
        </is>
      </c>
      <c r="EI83" s="84" t="inlineStr">
        <f aca="false">IF('Math Output by domain'!L87="", "", 'Math Output by domain'!L87)</f>
        <is>
          <t/>
        </is>
      </c>
      <c r="EJ83" s="84" t="inlineStr">
        <f aca="false">IF('Math Output by domain'!M87="", "", 'Math Output by domain'!M87)</f>
        <is>
          <t/>
        </is>
      </c>
      <c r="EK83" s="84" t="inlineStr">
        <f aca="false">IF('Math Output by domain'!N87="", "", 'Math Output by domain'!N87)</f>
        <is>
          <t/>
        </is>
      </c>
      <c r="EL83" s="84" t="inlineStr">
        <f aca="false">IF('Math Output by domain'!O87="", "", 'Math Output by domain'!O87)</f>
        <is>
          <t/>
        </is>
      </c>
      <c r="EM83" s="84" t="inlineStr">
        <f aca="false">IF('Math Output by domain'!P87="", "", 'Math Output by domain'!P87)</f>
        <is>
          <t/>
        </is>
      </c>
      <c r="EN83" s="84" t="inlineStr">
        <f aca="false">IF('Math Output by domain'!Q87="", "", 'Math Output by domain'!Q87)</f>
        <is>
          <t/>
        </is>
      </c>
      <c r="EO83" s="84" t="inlineStr">
        <f aca="false">IF('Math Output by domain'!R87="", "", 'Math Output by domain'!R87)</f>
        <is>
          <t/>
        </is>
      </c>
      <c r="EP83" s="84" t="inlineStr">
        <f aca="false">IF('Math Output by domain'!S87="", "", 'Math Output by domain'!S87)</f>
        <is>
          <t/>
        </is>
      </c>
      <c r="EQ83" s="84" t="inlineStr">
        <f aca="false">IF('Math Output by domain'!T87="", "", 'Math Output by domain'!T87)</f>
        <is>
          <t/>
        </is>
      </c>
      <c r="ER83" s="84" t="inlineStr">
        <f aca="false">IF('Math Output by domain'!U87="", "", 'Math Output by domain'!U87)</f>
        <is>
          <t/>
        </is>
      </c>
      <c r="ES83" s="84" t="inlineStr">
        <f aca="false">IF('Math Output by domain'!V87="", "", 'Math Output by domain'!V87)</f>
        <is>
          <t/>
        </is>
      </c>
      <c r="ET83" s="84" t="inlineStr">
        <f aca="false">IF('Math Output by domain'!W87="", "", 'Math Output by domain'!W87)</f>
        <is>
          <t/>
        </is>
      </c>
      <c r="EU83" s="84" t="inlineStr">
        <f aca="false">IF('Math Output by domain'!X87="", "", 'Math Output by domain'!X87)</f>
        <is>
          <t/>
        </is>
      </c>
      <c r="EV83" s="84" t="inlineStr">
        <f aca="false">IF('Math Output by domain'!Y87="", "", 'Math Output by domain'!Y87)</f>
        <is>
          <t/>
        </is>
      </c>
      <c r="EW83" s="84" t="inlineStr">
        <f aca="false">IF('Math Output by domain'!Z87="", "", 'Math Output by domain'!Z87)</f>
        <is>
          <t/>
        </is>
      </c>
      <c r="EX83" s="84" t="inlineStr">
        <f aca="false">IF('Math Output by domain'!AA87="", "", 'Math Output by domain'!AA87)</f>
        <is>
          <t/>
        </is>
      </c>
      <c r="EY83" s="84" t="inlineStr">
        <f aca="false">IF('Math Output by domain'!AB87="", "", 'Math Output by domain'!AB87)</f>
        <is>
          <t/>
        </is>
      </c>
      <c r="EZ83" s="84" t="inlineStr">
        <f aca="false">IF('Math Output by domain'!AC87="", "", 'Math Output by domain'!AC87)</f>
        <is>
          <t/>
        </is>
      </c>
      <c r="FA83" s="84" t="inlineStr">
        <f aca="false">IF('Math Output by domain'!AD87&lt;&gt;"", 'Math Output by domain'!AD87, 'Math Output by domain'!AH87)</f>
        <is>
          <t/>
        </is>
      </c>
      <c r="FB83" s="84" t="inlineStr">
        <f aca="false">IF('Math Output by domain'!AE87&lt;&gt;"", 'Math Output by domain'!AE87, 'Math Output by domain'!AI87)</f>
        <is>
          <t/>
        </is>
      </c>
      <c r="FC83" s="84" t="inlineStr">
        <f aca="false">IF('Math Output by domain'!AF87&lt;&gt;"", 'Math Output by domain'!AF87, 'Math Output by domain'!AJ87)</f>
        <is>
          <t/>
        </is>
      </c>
      <c r="FD83" s="84" t="inlineStr">
        <f aca="false">IF('Math Output by domain'!AG87="", "", 'Math Output by domain'!AG87)</f>
        <is>
          <t/>
        </is>
      </c>
      <c r="FE83" s="84" t="inlineStr">
        <f aca="false">IF('Math Output by domain'!AK87="", "", 'Math Output by domain'!AK87)</f>
        <is>
          <t/>
        </is>
      </c>
      <c r="FF83" s="84" t="str">
        <f aca="false">IF('Math Output by domain'!AL87&lt;&gt;"",  'Math Output by domain'!AL87, 'Math Output by domain'!AQ87)</f>
        <v/>
      </c>
      <c r="FG83" s="84" t="inlineStr">
        <f aca="false">IF('Math Output by domain'!AM87="", "", 'Math Output by domain'!AM87)</f>
        <is>
          <t/>
        </is>
      </c>
      <c r="FH83" s="84" t="str">
        <f aca="false">IF('Math Output by domain'!AN87&lt;&gt;"",  'Math Output by domain'!AN87, 'Math Output by domain'!AP87)</f>
        <v/>
      </c>
      <c r="FI83" s="84" t="inlineStr">
        <f aca="false">IF('Math Output by domain'!AO87="", "", 'Math Output by domain'!AO87)</f>
        <is>
          <t/>
        </is>
      </c>
    </row>
    <row r="84" customFormat="false" ht="12.75" hidden="false" customHeight="false" outlineLevel="0" collapsed="false">
      <c r="A84" s="77" t="n">
        <f aca="false">'Cover Sheet'!A87</f>
        <v>83</v>
      </c>
      <c r="B84" s="77" t="inlineStr">
        <f aca="false">IF('Cover Sheet'!$AC$13="","",'Cover Sheet'!$AC$13)</f>
        <is>
          <t/>
        </is>
      </c>
      <c r="C84" s="77" t="str">
        <f aca="false">'Cover Sheet'!$AC$1</f>
        <v>Vivek Madinur</v>
      </c>
      <c r="D84" s="77" t="n">
        <f aca="false">'Cover Sheet'!$AE$1</f>
        <v>0</v>
      </c>
      <c r="E84" s="77" t="n">
        <f aca="false">'Cover Sheet'!$AG$1</f>
        <v>0</v>
      </c>
      <c r="F84" s="77" t="n">
        <f aca="false">'Cover Sheet'!$AI$1</f>
        <v>0</v>
      </c>
      <c r="G84" s="77" t="n">
        <f aca="false">'Cover Sheet'!$AK$1</f>
        <v>0</v>
      </c>
      <c r="H84" s="77" t="n">
        <f aca="false">'Cover Sheet'!$AC$3</f>
        <v>0</v>
      </c>
      <c r="I84" s="77" t="n">
        <f aca="false">'Cover Sheet'!$AE$3</f>
        <v>0</v>
      </c>
      <c r="J84" s="77" t="n">
        <f aca="false">'Cover Sheet'!$AG$3</f>
        <v>0</v>
      </c>
      <c r="K84" s="77" t="n">
        <f aca="false">'Cover Sheet'!$AI$3</f>
        <v>0</v>
      </c>
      <c r="L84" s="77" t="n">
        <f aca="false">'Cover Sheet'!$AK$3</f>
        <v>0</v>
      </c>
      <c r="M84" s="77" t="n">
        <f aca="false">'Cover Sheet'!$AC$2</f>
        <v>2014</v>
      </c>
      <c r="N84" s="77" t="n">
        <f aca="false">'Cover Sheet'!$AE$2</f>
        <v>0</v>
      </c>
      <c r="O84" s="77" t="n">
        <f aca="false">'Cover Sheet'!$AG$2</f>
        <v>0</v>
      </c>
      <c r="P84" s="77" t="n">
        <f aca="false">'Cover Sheet'!$AI$2</f>
        <v>0</v>
      </c>
      <c r="Q84" s="77" t="n">
        <f aca="false">'Cover Sheet'!$AK$2</f>
        <v>0</v>
      </c>
      <c r="R84" s="77" t="str">
        <f aca="false">'Cover Sheet'!$AC$5</f>
        <v>Spandana</v>
      </c>
      <c r="S84" s="77" t="str">
        <f aca="false">'Cover Sheet'!$AC$6</f>
        <v>3rd</v>
      </c>
      <c r="T84" s="77" t="str">
        <f aca="false">'Cover Sheet'!$AC$7</f>
        <v>2nd YOI</v>
      </c>
      <c r="U84" s="77" t="str">
        <f aca="false">'Cover Sheet'!$AC$8</f>
        <v>Government School - No Fees</v>
      </c>
      <c r="V84" s="77" t="n">
        <f aca="false">'Cover Sheet'!$AC$9</f>
        <v>0</v>
      </c>
      <c r="W84" s="77" t="inlineStr">
        <f aca="false">IF('Cover Sheet'!$AC$10="","",'Cover Sheet'!$AC$10)</f>
        <is>
          <t/>
        </is>
      </c>
      <c r="X84" s="78" t="inlineStr">
        <f aca="false">IF('Cover Sheet'!$Y87="","",'Cover Sheet'!$Y87)</f>
        <is>
          <t/>
        </is>
      </c>
      <c r="Y84" s="78" t="inlineStr">
        <f aca="false">IF('Cover Sheet'!$Z87="","",'Cover Sheet'!$Z87)</f>
        <is>
          <t/>
        </is>
      </c>
      <c r="Z84" s="77" t="n">
        <f aca="false">'Cover Sheet'!$AC$11</f>
        <v>0</v>
      </c>
      <c r="AA84" s="77" t="str">
        <f aca="false">IF('Cover Sheet'!$AC$12="", "", 'Cover Sheet'!$AC$12)</f>
        <v>Hyderabad</v>
      </c>
      <c r="AB84" s="77" t="inlineStr">
        <f aca="false">IF('Cover Sheet'!$AC$14="","",'Cover Sheet'!$AC$14)</f>
        <is>
          <t/>
        </is>
      </c>
      <c r="AC84" s="77" t="inlineStr">
        <f aca="false">IF('Cover Sheet'!$AC$15="","",'Cover Sheet'!$AC$15)</f>
        <is>
          <t/>
        </is>
      </c>
      <c r="AD84" s="77" t="inlineStr">
        <f aca="false">IF('Cover Sheet'!$AC$17="","",'Cover Sheet'!$AC$17)</f>
        <is>
          <t/>
        </is>
      </c>
      <c r="AE84" s="77" t="str">
        <f aca="false">IF('Cover Sheet'!$AC$4="","",'Cover Sheet'!$AC$4)</f>
        <v>vivek.madinur2014@teachforindia.org</v>
      </c>
      <c r="AF84" s="77" t="inlineStr">
        <f aca="false">IF('Cover Sheet'!$AC$20="","",'Cover Sheet'!$AC$20)</f>
        <is>
          <t/>
        </is>
      </c>
      <c r="AG84" s="77" t="str">
        <f aca="false">IF('Cover Sheet'!$AC$19="","",'Cover Sheet'!$AC$19)</f>
        <v>karthik.rapaka@teachforindia.org</v>
      </c>
      <c r="AH84" s="77" t="inlineStr">
        <f aca="false">IF('Cover Sheet'!B87="", "", 'English Scores- Leveled papers'!B89)</f>
        <is>
          <t/>
        </is>
      </c>
      <c r="AI84" s="77" t="inlineStr">
        <f aca="false">IF('Cover Sheet'!$B87="","",'Cover Sheet'!C87)</f>
        <is>
          <t/>
        </is>
      </c>
      <c r="AJ84" s="77" t="inlineStr">
        <f aca="false">IF('Cover Sheet'!$D87="","",'Cover Sheet'!D87)</f>
        <is>
          <t/>
        </is>
      </c>
      <c r="AK84" s="77" t="inlineStr">
        <f aca="false">IF('Cover Sheet'!E87="","",'Cover Sheet'!E87)</f>
        <is>
          <t/>
        </is>
      </c>
      <c r="AL84" s="77" t="inlineStr">
        <f aca="false">IF('Cover Sheet'!F87="","",'Cover Sheet'!F87)</f>
        <is>
          <t/>
        </is>
      </c>
      <c r="AM84" s="77" t="inlineStr">
        <f aca="false">IF('Cover Sheet'!G87="","",'Cover Sheet'!G87)</f>
        <is>
          <t/>
        </is>
      </c>
      <c r="AN84" s="77" t="inlineStr">
        <f aca="false">IF('Cover Sheet'!H87="","",'Cover Sheet'!H87)</f>
        <is>
          <t/>
        </is>
      </c>
      <c r="AO84" s="77" t="inlineStr">
        <f aca="false">IF('Cover Sheet'!I87="","",'Cover Sheet'!I87)</f>
        <is>
          <t/>
        </is>
      </c>
      <c r="AP84" s="77" t="inlineStr">
        <f aca="false">IF('Cover Sheet'!J87="","",'Cover Sheet'!J87)</f>
        <is>
          <t/>
        </is>
      </c>
      <c r="AQ84" s="77" t="inlineStr">
        <f aca="false">IF('Cover Sheet'!K87="","",'Cover Sheet'!K87)</f>
        <is>
          <t/>
        </is>
      </c>
      <c r="AR84" s="77" t="inlineStr">
        <f aca="false">IF('Cover Sheet'!L87="","",'Cover Sheet'!L87)</f>
        <is>
          <t/>
        </is>
      </c>
      <c r="AS84" s="77" t="inlineStr">
        <f aca="false">IF('Cover Sheet'!M87="","",'Cover Sheet'!M87)</f>
        <is>
          <t/>
        </is>
      </c>
      <c r="AT84" s="77" t="inlineStr">
        <f aca="false">IF('Cover Sheet'!N87="","",'Cover Sheet'!N87)</f>
        <is>
          <t/>
        </is>
      </c>
      <c r="AU84" s="77" t="inlineStr">
        <f aca="false">IF('Cover Sheet'!O87="","",'Cover Sheet'!O87)</f>
        <is>
          <t/>
        </is>
      </c>
      <c r="AV84" s="77" t="inlineStr">
        <f aca="false">IF('Cover Sheet'!P87="","",'Cover Sheet'!P87)</f>
        <is>
          <t/>
        </is>
      </c>
      <c r="AW84" s="77" t="inlineStr">
        <f aca="false">IF('Cover Sheet'!Q87="","",'Cover Sheet'!Q87)</f>
        <is>
          <t/>
        </is>
      </c>
      <c r="AX84" s="77" t="inlineStr">
        <f aca="false">IF('Cover Sheet'!R87="","",'Cover Sheet'!R87)</f>
        <is>
          <t/>
        </is>
      </c>
      <c r="AY84" s="77" t="inlineStr">
        <f aca="false">IF('Cover Sheet'!S87="","",'Cover Sheet'!S87)</f>
        <is>
          <t/>
        </is>
      </c>
      <c r="AZ84" s="79" t="inlineStr">
        <f aca="false">IF('Cover Sheet'!T87="","",'Cover Sheet'!T87)</f>
        <is>
          <t/>
        </is>
      </c>
      <c r="BA84" s="79" t="inlineStr">
        <f aca="false">IF('Cover Sheet'!U87="","",'Cover Sheet'!U87)</f>
        <is>
          <t/>
        </is>
      </c>
      <c r="BB84" s="79" t="inlineStr">
        <f aca="false">IF('Cover Sheet'!V87="","",'Cover Sheet'!V87)</f>
        <is>
          <t/>
        </is>
      </c>
      <c r="BC84" s="79" t="inlineStr">
        <f aca="false">IF('Cover Sheet'!W87="","",'Cover Sheet'!W87)</f>
        <is>
          <t/>
        </is>
      </c>
      <c r="BD84" s="79" t="inlineStr">
        <f aca="false">IF('Cover Sheet'!X87="","",'Cover Sheet'!X87)</f>
        <is>
          <t/>
        </is>
      </c>
      <c r="BE84" s="80" t="inlineStr">
        <f aca="false">'RC Mastery Check+Question type'!I87</f>
        <is>
          <t/>
        </is>
      </c>
      <c r="BF84" s="80" t="inlineStr">
        <f aca="false">'RC Mastery Check+Question type'!J87</f>
        <is>
          <t/>
        </is>
      </c>
      <c r="BG84" s="80" t="inlineStr">
        <f aca="false">'RC Mastery Check+Question type'!K87</f>
        <is>
          <t/>
        </is>
      </c>
      <c r="BH84" s="81" t="inlineStr">
        <f aca="false">IF('RC Mastery Check+Question type'!DR87="", "", 'RC Mastery Check+Question type'!DR87)</f>
        <is>
          <t/>
        </is>
      </c>
      <c r="BI84" s="81" t="inlineStr">
        <f aca="false">IF('RC Mastery Check+Question type'!EJ87="", "", 'RC Mastery Check+Question type'!EJ87)</f>
        <is>
          <t/>
        </is>
      </c>
      <c r="BJ84" s="81" t="inlineStr">
        <f aca="false">IF('RC Mastery Check+Question type'!EZ87="", "", 'RC Mastery Check+Question type'!EZ87)</f>
        <is>
          <t/>
        </is>
      </c>
      <c r="BK84" s="0" t="n">
        <f aca="false">'RF tracking'!C87</f>
        <v>0</v>
      </c>
      <c r="BL84" s="0" t="n">
        <f aca="false">'RF tracking'!D87</f>
        <v>0</v>
      </c>
      <c r="BM84" s="0" t="n">
        <f aca="false">'RF tracking'!X87</f>
        <v>0</v>
      </c>
      <c r="BN84" s="0" t="n">
        <f aca="false">'RF tracking'!Y87</f>
        <v>0</v>
      </c>
      <c r="BO84" s="82" t="inlineStr">
        <f aca="false">IF('RF tracking'!AQ87="", "", 'RF tracking'!AQ87)</f>
        <is>
          <t/>
        </is>
      </c>
      <c r="BP84" s="82" t="inlineStr">
        <f aca="false">'RC Mastery Check+Question type'!L87</f>
        <is>
          <t/>
        </is>
      </c>
      <c r="BQ84" s="82" t="inlineStr">
        <f aca="false">'RC Mastery Check+Question type'!M87</f>
        <is>
          <t/>
        </is>
      </c>
      <c r="BR84" s="82" t="inlineStr">
        <f aca="false">'RC Mastery Check+Question type'!N87</f>
        <is>
          <t/>
        </is>
      </c>
      <c r="BS84" s="82" t="inlineStr">
        <f aca="false">'RC Mastery Check+Question type'!O87</f>
        <is>
          <t/>
        </is>
      </c>
      <c r="BT84" s="82" t="inlineStr">
        <f aca="false">'RC Mastery Check+Question type'!P87</f>
        <is>
          <t/>
        </is>
      </c>
      <c r="BU84" s="82" t="inlineStr">
        <f aca="false">'RC Mastery Check+Question type'!Q87</f>
        <is>
          <t/>
        </is>
      </c>
      <c r="BV84" s="82" t="inlineStr">
        <f aca="false">'RC Mastery Check+Question type'!R87</f>
        <is>
          <t/>
        </is>
      </c>
      <c r="BW84" s="82" t="inlineStr">
        <f aca="false">'RC Mastery Check+Question type'!S87</f>
        <is>
          <t/>
        </is>
      </c>
      <c r="BX84" s="82" t="inlineStr">
        <f aca="false">'RC Mastery Check+Question type'!T87</f>
        <is>
          <t/>
        </is>
      </c>
      <c r="BY84" s="82" t="inlineStr">
        <f aca="false">'RC Mastery Check+Question type'!U87</f>
        <is>
          <t/>
        </is>
      </c>
      <c r="BZ84" s="82" t="inlineStr">
        <f aca="false">'RC Mastery Check+Question type'!V87</f>
        <is>
          <t/>
        </is>
      </c>
      <c r="CA84" s="82" t="inlineStr">
        <f aca="false">'RC Mastery Check+Question type'!W87</f>
        <is>
          <t/>
        </is>
      </c>
      <c r="CB84" s="82" t="inlineStr">
        <f aca="false">'RC Mastery Check+Question type'!X87</f>
        <is>
          <t/>
        </is>
      </c>
      <c r="CC84" s="83" t="str">
        <f aca="false">'RC Output Item+Section Type'!CC90</f>
        <v> </v>
      </c>
      <c r="CD84" s="83" t="str">
        <f aca="false">'RC Output Item+Section Type'!CD90</f>
        <v> </v>
      </c>
      <c r="CE84" s="83" t="str">
        <f aca="false">'RC Output Item+Section Type'!CE90</f>
        <v> </v>
      </c>
      <c r="CF84" s="83" t="str">
        <f aca="false">'RC Output Item+Section Type'!CF90</f>
        <v> </v>
      </c>
      <c r="CG84" s="83" t="str">
        <f aca="false">'RC Output Item+Section Type'!CG90</f>
        <v> </v>
      </c>
      <c r="CH84" s="83" t="str">
        <f aca="false">'RC Output Item+Section Type'!CH90</f>
        <v> </v>
      </c>
      <c r="CI84" s="83" t="str">
        <f aca="false">'RC Output Item+Section Type'!CI90</f>
        <v> </v>
      </c>
      <c r="CJ84" s="83" t="str">
        <f aca="false">'RC Output Item+Section Type'!CJ90</f>
        <v> </v>
      </c>
      <c r="CK84" s="83" t="str">
        <f aca="false">'RC Output Item+Section Type'!CK90</f>
        <v> </v>
      </c>
      <c r="CL84" s="83" t="str">
        <f aca="false">'RC Output Item+Section Type'!CL90</f>
        <v> </v>
      </c>
      <c r="CM84" s="83" t="str">
        <f aca="false">'RC Output Item+Section Type'!CM90</f>
        <v> </v>
      </c>
      <c r="CN84" s="83" t="str">
        <f aca="false">'RC Output Item+Section Type'!CN90</f>
        <v> </v>
      </c>
      <c r="CO84" s="0" t="inlineStr">
        <f aca="false">IF('S&amp;L'!B88="", "", 'S&amp;L'!B88)</f>
        <is>
          <t/>
        </is>
      </c>
      <c r="CP84" s="0" t="inlineStr">
        <f aca="false">IF('S&amp;L'!C88="", "", 'S&amp;L'!C88)</f>
        <is>
          <t/>
        </is>
      </c>
      <c r="CQ84" s="0" t="inlineStr">
        <f aca="false">IF('S&amp;L'!D88="", "", 'S&amp;L'!D88)</f>
        <is>
          <t/>
        </is>
      </c>
      <c r="CR84" s="0" t="inlineStr">
        <f aca="false">IF('S&amp;L'!E88="", "", 'S&amp;L'!E88)</f>
        <is>
          <t/>
        </is>
      </c>
      <c r="CS84" s="0" t="inlineStr">
        <f aca="false">IF('S&amp;L'!F88="", "", 'S&amp;L'!F88)</f>
        <is>
          <t/>
        </is>
      </c>
      <c r="CT84" s="0" t="inlineStr">
        <f aca="false">IF('S&amp;L'!H88="", "", 'S&amp;L'!H88)</f>
        <is>
          <t/>
        </is>
      </c>
      <c r="CU84" s="0" t="inlineStr">
        <f aca="false">IF('S&amp;L'!I88="", "", 'S&amp;L'!I88)</f>
        <is>
          <t/>
        </is>
      </c>
      <c r="CV84" s="0" t="inlineStr">
        <f aca="false">IF('S&amp;L'!J88="", "", 'S&amp;L'!J88)</f>
        <is>
          <t/>
        </is>
      </c>
      <c r="CW84" s="0" t="inlineStr">
        <f aca="false">IF('S&amp;L'!K88="", "", 'S&amp;L'!K88)</f>
        <is>
          <t/>
        </is>
      </c>
      <c r="CX84" s="0" t="inlineStr">
        <f aca="false">IF('S&amp;L'!L88="", "", 'S&amp;L'!L88)</f>
        <is>
          <t/>
        </is>
      </c>
      <c r="CY84" s="0" t="inlineStr">
        <f aca="false">IF('S&amp;L'!N88="", "", 'S&amp;L'!N88)</f>
        <is>
          <t/>
        </is>
      </c>
      <c r="CZ84" s="0" t="inlineStr">
        <f aca="false">IF('S&amp;L'!O88="", "", 'S&amp;L'!O88)</f>
        <is>
          <t/>
        </is>
      </c>
      <c r="DA84" s="0" t="inlineStr">
        <f aca="false">IF('S&amp;L'!P88="", "", 'S&amp;L'!P88)</f>
        <is>
          <t/>
        </is>
      </c>
      <c r="DB84" s="0" t="inlineStr">
        <f aca="false">IF('S&amp;L'!Q88="", "", 'S&amp;L'!Q88)</f>
        <is>
          <t/>
        </is>
      </c>
      <c r="DC84" s="0" t="inlineStr">
        <f aca="false">IF('S&amp;L'!R88="", "", 'S&amp;L'!R88)</f>
        <is>
          <t/>
        </is>
      </c>
      <c r="DD84" s="82" t="inlineStr">
        <f aca="false">IF('Math Scores'!E91="","",'Math Scores'!E91)</f>
        <is>
          <t/>
        </is>
      </c>
      <c r="DE84" s="84" t="inlineStr">
        <f aca="false">IF('Cover Sheet'!V87="","",'Cover Sheet'!V87)</f>
        <is>
          <t/>
        </is>
      </c>
      <c r="DF84" s="84" t="inlineStr">
        <f aca="false">IF('Math Scores'!IE91="", "", 'Math Scores'!IE91)</f>
        <is>
          <t/>
        </is>
      </c>
      <c r="DG84" s="0" t="inlineStr">
        <f aca="false">IF('Math by question type'!C88="", "", 'Math by question type'!C88)</f>
        <is>
          <t/>
        </is>
      </c>
      <c r="DH84" s="84" t="inlineStr">
        <f aca="false">IF('Math by question type'!D88="", "", 'Math by question type'!D88)</f>
        <is>
          <t/>
        </is>
      </c>
      <c r="DI84" s="84" t="inlineStr">
        <f aca="false">IF('Math by question type'!E88="", "", 'Math by question type'!E88)</f>
        <is>
          <t/>
        </is>
      </c>
      <c r="DJ84" s="84" t="inlineStr">
        <f aca="false">IF('Math by question type'!F88="", "", 'Math by question type'!F88)</f>
        <is>
          <t/>
        </is>
      </c>
      <c r="DK84" s="84" t="inlineStr">
        <f aca="false">IF('Math by question type'!G88="", "", 'Math by question type'!G88)</f>
        <is>
          <t/>
        </is>
      </c>
      <c r="DL84" s="84" t="inlineStr">
        <f aca="false">IF('Math by question type'!H88="", "", 'Math by question type'!H88)</f>
        <is>
          <t/>
        </is>
      </c>
      <c r="DM84" s="84" t="inlineStr">
        <f aca="false">IF('Math by question type'!I88="", "", 'Math by question type'!I88)</f>
        <is>
          <t/>
        </is>
      </c>
      <c r="DN84" s="84" t="inlineStr">
        <f aca="false">IF('Math by question type'!J88="", "", 'Math by question type'!J88)</f>
        <is>
          <t/>
        </is>
      </c>
      <c r="DO84" s="84" t="inlineStr">
        <f aca="false">IF('Math by question type'!K88="", "", 'Math by question type'!K88)</f>
        <is>
          <t/>
        </is>
      </c>
      <c r="DP84" s="84" t="inlineStr">
        <f aca="false">IF('Math by question type'!L88="", "", 'Math by question type'!L88)</f>
        <is>
          <t/>
        </is>
      </c>
      <c r="DQ84" s="84" t="inlineStr">
        <f aca="false">IF('Math by question type'!M88="", "", 'Math by question type'!M88)</f>
        <is>
          <t/>
        </is>
      </c>
      <c r="DR84" s="84" t="inlineStr">
        <f aca="false">IF('Math by question type'!N88="", "", 'Math by question type'!N88)</f>
        <is>
          <t/>
        </is>
      </c>
      <c r="DS84" s="84" t="inlineStr">
        <f aca="false">IF('Math by question type'!O88="", "", 'Math by question type'!O88)</f>
        <is>
          <t/>
        </is>
      </c>
      <c r="DT84" s="84" t="inlineStr">
        <f aca="false">IF('Math by question type'!P88="", "", 'Math by question type'!P88)</f>
        <is>
          <t/>
        </is>
      </c>
      <c r="DU84" s="84" t="inlineStr">
        <f aca="false">IF('Math by question type'!Q88="", "", 'Math by question type'!Q88)</f>
        <is>
          <t/>
        </is>
      </c>
      <c r="DV84" s="84" t="inlineStr">
        <f aca="false">IF('Math by question type'!R88&lt;&gt;"",'Math by question type'!R88,'Math by question type'!U88)</f>
        <is>
          <t/>
        </is>
      </c>
      <c r="DW84" s="84" t="inlineStr">
        <f aca="false">IF('Math by question type'!S88&lt;&gt;"",'Math by question type'!S88,'Math by question type'!V88)</f>
        <is>
          <t/>
        </is>
      </c>
      <c r="DX84" s="84" t="inlineStr">
        <f aca="false">IF('Math by question type'!T88&lt;&gt;"",'Math by question type'!T88,'Math by question type'!W88)</f>
        <is>
          <t/>
        </is>
      </c>
      <c r="DY84" s="84" t="inlineStr">
        <f aca="false">IF('Math by question type'!X88&lt;&gt;"",'Math by question type'!X88,'Math by question type'!AA88)</f>
        <is>
          <t/>
        </is>
      </c>
      <c r="DZ84" s="84" t="inlineStr">
        <f aca="false">IF('Math by question type'!Y88&lt;&gt;"",'Math by question type'!Y88,'Math by question type'!AB88)</f>
        <is>
          <t/>
        </is>
      </c>
      <c r="EA84" s="84" t="inlineStr">
        <f aca="false">IF('Math by question type'!Z88&lt;&gt;"",'Math by question type'!Z88,'Math by question type'!AC88)</f>
        <is>
          <t/>
        </is>
      </c>
      <c r="EB84" s="84" t="inlineStr">
        <f aca="false">IF('Math Output by domain'!E88="", "", 'Math Output by domain'!E88)</f>
        <is>
          <t/>
        </is>
      </c>
      <c r="EC84" s="84" t="inlineStr">
        <f aca="false">IF('Math Output by domain'!F88="", "", 'Math Output by domain'!F88)</f>
        <is>
          <t/>
        </is>
      </c>
      <c r="ED84" s="84" t="inlineStr">
        <f aca="false">IF('Math Output by domain'!G88="", "", 'Math Output by domain'!G88)</f>
        <is>
          <t/>
        </is>
      </c>
      <c r="EE84" s="84" t="inlineStr">
        <f aca="false">IF('Math Output by domain'!H88="", "", 'Math Output by domain'!H88)</f>
        <is>
          <t/>
        </is>
      </c>
      <c r="EF84" s="84" t="inlineStr">
        <f aca="false">IF('Math Output by domain'!I88="", "", 'Math Output by domain'!I88)</f>
        <is>
          <t/>
        </is>
      </c>
      <c r="EG84" s="84" t="inlineStr">
        <f aca="false">IF('Math Output by domain'!J88="", "", 'Math Output by domain'!J88)</f>
        <is>
          <t/>
        </is>
      </c>
      <c r="EH84" s="84" t="inlineStr">
        <f aca="false">IF('Math Output by domain'!K88="", "", 'Math Output by domain'!K88)</f>
        <is>
          <t/>
        </is>
      </c>
      <c r="EI84" s="84" t="inlineStr">
        <f aca="false">IF('Math Output by domain'!L88="", "", 'Math Output by domain'!L88)</f>
        <is>
          <t/>
        </is>
      </c>
      <c r="EJ84" s="84" t="inlineStr">
        <f aca="false">IF('Math Output by domain'!M88="", "", 'Math Output by domain'!M88)</f>
        <is>
          <t/>
        </is>
      </c>
      <c r="EK84" s="84" t="inlineStr">
        <f aca="false">IF('Math Output by domain'!N88="", "", 'Math Output by domain'!N88)</f>
        <is>
          <t/>
        </is>
      </c>
      <c r="EL84" s="84" t="inlineStr">
        <f aca="false">IF('Math Output by domain'!O88="", "", 'Math Output by domain'!O88)</f>
        <is>
          <t/>
        </is>
      </c>
      <c r="EM84" s="84" t="inlineStr">
        <f aca="false">IF('Math Output by domain'!P88="", "", 'Math Output by domain'!P88)</f>
        <is>
          <t/>
        </is>
      </c>
      <c r="EN84" s="84" t="inlineStr">
        <f aca="false">IF('Math Output by domain'!Q88="", "", 'Math Output by domain'!Q88)</f>
        <is>
          <t/>
        </is>
      </c>
      <c r="EO84" s="84" t="inlineStr">
        <f aca="false">IF('Math Output by domain'!R88="", "", 'Math Output by domain'!R88)</f>
        <is>
          <t/>
        </is>
      </c>
      <c r="EP84" s="84" t="inlineStr">
        <f aca="false">IF('Math Output by domain'!S88="", "", 'Math Output by domain'!S88)</f>
        <is>
          <t/>
        </is>
      </c>
      <c r="EQ84" s="84" t="inlineStr">
        <f aca="false">IF('Math Output by domain'!T88="", "", 'Math Output by domain'!T88)</f>
        <is>
          <t/>
        </is>
      </c>
      <c r="ER84" s="84" t="inlineStr">
        <f aca="false">IF('Math Output by domain'!U88="", "", 'Math Output by domain'!U88)</f>
        <is>
          <t/>
        </is>
      </c>
      <c r="ES84" s="84" t="inlineStr">
        <f aca="false">IF('Math Output by domain'!V88="", "", 'Math Output by domain'!V88)</f>
        <is>
          <t/>
        </is>
      </c>
      <c r="ET84" s="84" t="inlineStr">
        <f aca="false">IF('Math Output by domain'!W88="", "", 'Math Output by domain'!W88)</f>
        <is>
          <t/>
        </is>
      </c>
      <c r="EU84" s="84" t="inlineStr">
        <f aca="false">IF('Math Output by domain'!X88="", "", 'Math Output by domain'!X88)</f>
        <is>
          <t/>
        </is>
      </c>
      <c r="EV84" s="84" t="inlineStr">
        <f aca="false">IF('Math Output by domain'!Y88="", "", 'Math Output by domain'!Y88)</f>
        <is>
          <t/>
        </is>
      </c>
      <c r="EW84" s="84" t="inlineStr">
        <f aca="false">IF('Math Output by domain'!Z88="", "", 'Math Output by domain'!Z88)</f>
        <is>
          <t/>
        </is>
      </c>
      <c r="EX84" s="84" t="inlineStr">
        <f aca="false">IF('Math Output by domain'!AA88="", "", 'Math Output by domain'!AA88)</f>
        <is>
          <t/>
        </is>
      </c>
      <c r="EY84" s="84" t="inlineStr">
        <f aca="false">IF('Math Output by domain'!AB88="", "", 'Math Output by domain'!AB88)</f>
        <is>
          <t/>
        </is>
      </c>
      <c r="EZ84" s="84" t="inlineStr">
        <f aca="false">IF('Math Output by domain'!AC88="", "", 'Math Output by domain'!AC88)</f>
        <is>
          <t/>
        </is>
      </c>
      <c r="FA84" s="84" t="inlineStr">
        <f aca="false">IF('Math Output by domain'!AD88&lt;&gt;"", 'Math Output by domain'!AD88, 'Math Output by domain'!AH88)</f>
        <is>
          <t/>
        </is>
      </c>
      <c r="FB84" s="84" t="inlineStr">
        <f aca="false">IF('Math Output by domain'!AE88&lt;&gt;"", 'Math Output by domain'!AE88, 'Math Output by domain'!AI88)</f>
        <is>
          <t/>
        </is>
      </c>
      <c r="FC84" s="84" t="inlineStr">
        <f aca="false">IF('Math Output by domain'!AF88&lt;&gt;"", 'Math Output by domain'!AF88, 'Math Output by domain'!AJ88)</f>
        <is>
          <t/>
        </is>
      </c>
      <c r="FD84" s="84" t="inlineStr">
        <f aca="false">IF('Math Output by domain'!AG88="", "", 'Math Output by domain'!AG88)</f>
        <is>
          <t/>
        </is>
      </c>
      <c r="FE84" s="84" t="inlineStr">
        <f aca="false">IF('Math Output by domain'!AK88="", "", 'Math Output by domain'!AK88)</f>
        <is>
          <t/>
        </is>
      </c>
      <c r="FF84" s="84" t="str">
        <f aca="false">IF('Math Output by domain'!AL88&lt;&gt;"",  'Math Output by domain'!AL88, 'Math Output by domain'!AQ88)</f>
        <v/>
      </c>
      <c r="FG84" s="84" t="inlineStr">
        <f aca="false">IF('Math Output by domain'!AM88="", "", 'Math Output by domain'!AM88)</f>
        <is>
          <t/>
        </is>
      </c>
      <c r="FH84" s="84" t="str">
        <f aca="false">IF('Math Output by domain'!AN88&lt;&gt;"",  'Math Output by domain'!AN88, 'Math Output by domain'!AP88)</f>
        <v/>
      </c>
      <c r="FI84" s="84" t="inlineStr">
        <f aca="false">IF('Math Output by domain'!AO88="", "", 'Math Output by domain'!AO88)</f>
        <is>
          <t/>
        </is>
      </c>
    </row>
    <row r="85" customFormat="false" ht="12.75" hidden="false" customHeight="false" outlineLevel="0" collapsed="false">
      <c r="A85" s="77" t="n">
        <f aca="false">'Cover Sheet'!A88</f>
        <v>84</v>
      </c>
      <c r="B85" s="77" t="inlineStr">
        <f aca="false">IF('Cover Sheet'!$AC$13="","",'Cover Sheet'!$AC$13)</f>
        <is>
          <t/>
        </is>
      </c>
      <c r="C85" s="77" t="str">
        <f aca="false">'Cover Sheet'!$AC$1</f>
        <v>Vivek Madinur</v>
      </c>
      <c r="D85" s="77" t="n">
        <f aca="false">'Cover Sheet'!$AE$1</f>
        <v>0</v>
      </c>
      <c r="E85" s="77" t="n">
        <f aca="false">'Cover Sheet'!$AG$1</f>
        <v>0</v>
      </c>
      <c r="F85" s="77" t="n">
        <f aca="false">'Cover Sheet'!$AI$1</f>
        <v>0</v>
      </c>
      <c r="G85" s="77" t="n">
        <f aca="false">'Cover Sheet'!$AK$1</f>
        <v>0</v>
      </c>
      <c r="H85" s="77" t="n">
        <f aca="false">'Cover Sheet'!$AC$3</f>
        <v>0</v>
      </c>
      <c r="I85" s="77" t="n">
        <f aca="false">'Cover Sheet'!$AE$3</f>
        <v>0</v>
      </c>
      <c r="J85" s="77" t="n">
        <f aca="false">'Cover Sheet'!$AG$3</f>
        <v>0</v>
      </c>
      <c r="K85" s="77" t="n">
        <f aca="false">'Cover Sheet'!$AI$3</f>
        <v>0</v>
      </c>
      <c r="L85" s="77" t="n">
        <f aca="false">'Cover Sheet'!$AK$3</f>
        <v>0</v>
      </c>
      <c r="M85" s="77" t="n">
        <f aca="false">'Cover Sheet'!$AC$2</f>
        <v>2014</v>
      </c>
      <c r="N85" s="77" t="n">
        <f aca="false">'Cover Sheet'!$AE$2</f>
        <v>0</v>
      </c>
      <c r="O85" s="77" t="n">
        <f aca="false">'Cover Sheet'!$AG$2</f>
        <v>0</v>
      </c>
      <c r="P85" s="77" t="n">
        <f aca="false">'Cover Sheet'!$AI$2</f>
        <v>0</v>
      </c>
      <c r="Q85" s="77" t="n">
        <f aca="false">'Cover Sheet'!$AK$2</f>
        <v>0</v>
      </c>
      <c r="R85" s="77" t="str">
        <f aca="false">'Cover Sheet'!$AC$5</f>
        <v>Spandana</v>
      </c>
      <c r="S85" s="77" t="str">
        <f aca="false">'Cover Sheet'!$AC$6</f>
        <v>3rd</v>
      </c>
      <c r="T85" s="77" t="str">
        <f aca="false">'Cover Sheet'!$AC$7</f>
        <v>2nd YOI</v>
      </c>
      <c r="U85" s="77" t="str">
        <f aca="false">'Cover Sheet'!$AC$8</f>
        <v>Government School - No Fees</v>
      </c>
      <c r="V85" s="77" t="n">
        <f aca="false">'Cover Sheet'!$AC$9</f>
        <v>0</v>
      </c>
      <c r="W85" s="77" t="inlineStr">
        <f aca="false">IF('Cover Sheet'!$AC$10="","",'Cover Sheet'!$AC$10)</f>
        <is>
          <t/>
        </is>
      </c>
      <c r="X85" s="78" t="inlineStr">
        <f aca="false">IF('Cover Sheet'!$Y88="","",'Cover Sheet'!$Y88)</f>
        <is>
          <t/>
        </is>
      </c>
      <c r="Y85" s="78" t="inlineStr">
        <f aca="false">IF('Cover Sheet'!$Z88="","",'Cover Sheet'!$Z88)</f>
        <is>
          <t/>
        </is>
      </c>
      <c r="Z85" s="77" t="n">
        <f aca="false">'Cover Sheet'!$AC$11</f>
        <v>0</v>
      </c>
      <c r="AA85" s="77" t="str">
        <f aca="false">IF('Cover Sheet'!$AC$12="", "", 'Cover Sheet'!$AC$12)</f>
        <v>Hyderabad</v>
      </c>
      <c r="AB85" s="77" t="inlineStr">
        <f aca="false">IF('Cover Sheet'!$AC$14="","",'Cover Sheet'!$AC$14)</f>
        <is>
          <t/>
        </is>
      </c>
      <c r="AC85" s="77" t="inlineStr">
        <f aca="false">IF('Cover Sheet'!$AC$15="","",'Cover Sheet'!$AC$15)</f>
        <is>
          <t/>
        </is>
      </c>
      <c r="AD85" s="77" t="inlineStr">
        <f aca="false">IF('Cover Sheet'!$AC$17="","",'Cover Sheet'!$AC$17)</f>
        <is>
          <t/>
        </is>
      </c>
      <c r="AE85" s="77" t="str">
        <f aca="false">IF('Cover Sheet'!$AC$4="","",'Cover Sheet'!$AC$4)</f>
        <v>vivek.madinur2014@teachforindia.org</v>
      </c>
      <c r="AF85" s="77" t="inlineStr">
        <f aca="false">IF('Cover Sheet'!$AC$20="","",'Cover Sheet'!$AC$20)</f>
        <is>
          <t/>
        </is>
      </c>
      <c r="AG85" s="77" t="str">
        <f aca="false">IF('Cover Sheet'!$AC$19="","",'Cover Sheet'!$AC$19)</f>
        <v>karthik.rapaka@teachforindia.org</v>
      </c>
      <c r="AH85" s="77" t="inlineStr">
        <f aca="false">IF('Cover Sheet'!B88="", "", 'English Scores- Leveled papers'!B90)</f>
        <is>
          <t/>
        </is>
      </c>
      <c r="AI85" s="77" t="inlineStr">
        <f aca="false">IF('Cover Sheet'!$B88="","",'Cover Sheet'!C88)</f>
        <is>
          <t/>
        </is>
      </c>
      <c r="AJ85" s="77" t="inlineStr">
        <f aca="false">IF('Cover Sheet'!$D88="","",'Cover Sheet'!D88)</f>
        <is>
          <t/>
        </is>
      </c>
      <c r="AK85" s="77" t="inlineStr">
        <f aca="false">IF('Cover Sheet'!E88="","",'Cover Sheet'!E88)</f>
        <is>
          <t/>
        </is>
      </c>
      <c r="AL85" s="77" t="inlineStr">
        <f aca="false">IF('Cover Sheet'!F88="","",'Cover Sheet'!F88)</f>
        <is>
          <t/>
        </is>
      </c>
      <c r="AM85" s="77" t="inlineStr">
        <f aca="false">IF('Cover Sheet'!G88="","",'Cover Sheet'!G88)</f>
        <is>
          <t/>
        </is>
      </c>
      <c r="AN85" s="77" t="inlineStr">
        <f aca="false">IF('Cover Sheet'!H88="","",'Cover Sheet'!H88)</f>
        <is>
          <t/>
        </is>
      </c>
      <c r="AO85" s="77" t="inlineStr">
        <f aca="false">IF('Cover Sheet'!I88="","",'Cover Sheet'!I88)</f>
        <is>
          <t/>
        </is>
      </c>
      <c r="AP85" s="77" t="inlineStr">
        <f aca="false">IF('Cover Sheet'!J88="","",'Cover Sheet'!J88)</f>
        <is>
          <t/>
        </is>
      </c>
      <c r="AQ85" s="77" t="inlineStr">
        <f aca="false">IF('Cover Sheet'!K88="","",'Cover Sheet'!K88)</f>
        <is>
          <t/>
        </is>
      </c>
      <c r="AR85" s="77" t="inlineStr">
        <f aca="false">IF('Cover Sheet'!L88="","",'Cover Sheet'!L88)</f>
        <is>
          <t/>
        </is>
      </c>
      <c r="AS85" s="77" t="inlineStr">
        <f aca="false">IF('Cover Sheet'!M88="","",'Cover Sheet'!M88)</f>
        <is>
          <t/>
        </is>
      </c>
      <c r="AT85" s="77" t="inlineStr">
        <f aca="false">IF('Cover Sheet'!N88="","",'Cover Sheet'!N88)</f>
        <is>
          <t/>
        </is>
      </c>
      <c r="AU85" s="77" t="inlineStr">
        <f aca="false">IF('Cover Sheet'!O88="","",'Cover Sheet'!O88)</f>
        <is>
          <t/>
        </is>
      </c>
      <c r="AV85" s="77" t="inlineStr">
        <f aca="false">IF('Cover Sheet'!P88="","",'Cover Sheet'!P88)</f>
        <is>
          <t/>
        </is>
      </c>
      <c r="AW85" s="77" t="inlineStr">
        <f aca="false">IF('Cover Sheet'!Q88="","",'Cover Sheet'!Q88)</f>
        <is>
          <t/>
        </is>
      </c>
      <c r="AX85" s="77" t="inlineStr">
        <f aca="false">IF('Cover Sheet'!R88="","",'Cover Sheet'!R88)</f>
        <is>
          <t/>
        </is>
      </c>
      <c r="AY85" s="77" t="inlineStr">
        <f aca="false">IF('Cover Sheet'!S88="","",'Cover Sheet'!S88)</f>
        <is>
          <t/>
        </is>
      </c>
      <c r="AZ85" s="79" t="inlineStr">
        <f aca="false">IF('Cover Sheet'!T88="","",'Cover Sheet'!T88)</f>
        <is>
          <t/>
        </is>
      </c>
      <c r="BA85" s="79" t="inlineStr">
        <f aca="false">IF('Cover Sheet'!U88="","",'Cover Sheet'!U88)</f>
        <is>
          <t/>
        </is>
      </c>
      <c r="BB85" s="79" t="inlineStr">
        <f aca="false">IF('Cover Sheet'!V88="","",'Cover Sheet'!V88)</f>
        <is>
          <t/>
        </is>
      </c>
      <c r="BC85" s="79" t="inlineStr">
        <f aca="false">IF('Cover Sheet'!W88="","",'Cover Sheet'!W88)</f>
        <is>
          <t/>
        </is>
      </c>
      <c r="BD85" s="79" t="inlineStr">
        <f aca="false">IF('Cover Sheet'!X88="","",'Cover Sheet'!X88)</f>
        <is>
          <t/>
        </is>
      </c>
      <c r="BE85" s="80" t="inlineStr">
        <f aca="false">'RC Mastery Check+Question type'!I88</f>
        <is>
          <t/>
        </is>
      </c>
      <c r="BF85" s="80" t="inlineStr">
        <f aca="false">'RC Mastery Check+Question type'!J88</f>
        <is>
          <t/>
        </is>
      </c>
      <c r="BG85" s="80" t="inlineStr">
        <f aca="false">'RC Mastery Check+Question type'!K88</f>
        <is>
          <t/>
        </is>
      </c>
      <c r="BH85" s="81" t="inlineStr">
        <f aca="false">IF('RC Mastery Check+Question type'!DR88="", "", 'RC Mastery Check+Question type'!DR88)</f>
        <is>
          <t/>
        </is>
      </c>
      <c r="BI85" s="81" t="inlineStr">
        <f aca="false">IF('RC Mastery Check+Question type'!EJ88="", "", 'RC Mastery Check+Question type'!EJ88)</f>
        <is>
          <t/>
        </is>
      </c>
      <c r="BJ85" s="81" t="inlineStr">
        <f aca="false">IF('RC Mastery Check+Question type'!EZ88="", "", 'RC Mastery Check+Question type'!EZ88)</f>
        <is>
          <t/>
        </is>
      </c>
      <c r="BK85" s="0" t="n">
        <f aca="false">'RF tracking'!C88</f>
        <v>0</v>
      </c>
      <c r="BL85" s="0" t="n">
        <f aca="false">'RF tracking'!D88</f>
        <v>0</v>
      </c>
      <c r="BM85" s="0" t="n">
        <f aca="false">'RF tracking'!X88</f>
        <v>0</v>
      </c>
      <c r="BN85" s="0" t="n">
        <f aca="false">'RF tracking'!Y88</f>
        <v>0</v>
      </c>
      <c r="BO85" s="82" t="inlineStr">
        <f aca="false">IF('RF tracking'!AQ88="", "", 'RF tracking'!AQ88)</f>
        <is>
          <t/>
        </is>
      </c>
      <c r="BP85" s="82" t="inlineStr">
        <f aca="false">'RC Mastery Check+Question type'!L88</f>
        <is>
          <t/>
        </is>
      </c>
      <c r="BQ85" s="82" t="inlineStr">
        <f aca="false">'RC Mastery Check+Question type'!M88</f>
        <is>
          <t/>
        </is>
      </c>
      <c r="BR85" s="82" t="inlineStr">
        <f aca="false">'RC Mastery Check+Question type'!N88</f>
        <is>
          <t/>
        </is>
      </c>
      <c r="BS85" s="82" t="inlineStr">
        <f aca="false">'RC Mastery Check+Question type'!O88</f>
        <is>
          <t/>
        </is>
      </c>
      <c r="BT85" s="82" t="inlineStr">
        <f aca="false">'RC Mastery Check+Question type'!P88</f>
        <is>
          <t/>
        </is>
      </c>
      <c r="BU85" s="82" t="inlineStr">
        <f aca="false">'RC Mastery Check+Question type'!Q88</f>
        <is>
          <t/>
        </is>
      </c>
      <c r="BV85" s="82" t="inlineStr">
        <f aca="false">'RC Mastery Check+Question type'!R88</f>
        <is>
          <t/>
        </is>
      </c>
      <c r="BW85" s="82" t="inlineStr">
        <f aca="false">'RC Mastery Check+Question type'!S88</f>
        <is>
          <t/>
        </is>
      </c>
      <c r="BX85" s="82" t="inlineStr">
        <f aca="false">'RC Mastery Check+Question type'!T88</f>
        <is>
          <t/>
        </is>
      </c>
      <c r="BY85" s="82" t="inlineStr">
        <f aca="false">'RC Mastery Check+Question type'!U88</f>
        <is>
          <t/>
        </is>
      </c>
      <c r="BZ85" s="82" t="inlineStr">
        <f aca="false">'RC Mastery Check+Question type'!V88</f>
        <is>
          <t/>
        </is>
      </c>
      <c r="CA85" s="82" t="inlineStr">
        <f aca="false">'RC Mastery Check+Question type'!W88</f>
        <is>
          <t/>
        </is>
      </c>
      <c r="CB85" s="82" t="inlineStr">
        <f aca="false">'RC Mastery Check+Question type'!X88</f>
        <is>
          <t/>
        </is>
      </c>
      <c r="CC85" s="83" t="str">
        <f aca="false">'RC Output Item+Section Type'!CC91</f>
        <v> </v>
      </c>
      <c r="CD85" s="83" t="str">
        <f aca="false">'RC Output Item+Section Type'!CD91</f>
        <v> </v>
      </c>
      <c r="CE85" s="83" t="str">
        <f aca="false">'RC Output Item+Section Type'!CE91</f>
        <v> </v>
      </c>
      <c r="CF85" s="83" t="str">
        <f aca="false">'RC Output Item+Section Type'!CF91</f>
        <v> </v>
      </c>
      <c r="CG85" s="83" t="str">
        <f aca="false">'RC Output Item+Section Type'!CG91</f>
        <v> </v>
      </c>
      <c r="CH85" s="83" t="str">
        <f aca="false">'RC Output Item+Section Type'!CH91</f>
        <v> </v>
      </c>
      <c r="CI85" s="83" t="str">
        <f aca="false">'RC Output Item+Section Type'!CI91</f>
        <v> </v>
      </c>
      <c r="CJ85" s="83" t="str">
        <f aca="false">'RC Output Item+Section Type'!CJ91</f>
        <v> </v>
      </c>
      <c r="CK85" s="83" t="str">
        <f aca="false">'RC Output Item+Section Type'!CK91</f>
        <v> </v>
      </c>
      <c r="CL85" s="83" t="str">
        <f aca="false">'RC Output Item+Section Type'!CL91</f>
        <v> </v>
      </c>
      <c r="CM85" s="83" t="str">
        <f aca="false">'RC Output Item+Section Type'!CM91</f>
        <v> </v>
      </c>
      <c r="CN85" s="83" t="str">
        <f aca="false">'RC Output Item+Section Type'!CN91</f>
        <v> </v>
      </c>
      <c r="CO85" s="0" t="inlineStr">
        <f aca="false">IF('S&amp;L'!B89="", "", 'S&amp;L'!B89)</f>
        <is>
          <t/>
        </is>
      </c>
      <c r="CP85" s="0" t="inlineStr">
        <f aca="false">IF('S&amp;L'!C89="", "", 'S&amp;L'!C89)</f>
        <is>
          <t/>
        </is>
      </c>
      <c r="CQ85" s="0" t="inlineStr">
        <f aca="false">IF('S&amp;L'!D89="", "", 'S&amp;L'!D89)</f>
        <is>
          <t/>
        </is>
      </c>
      <c r="CR85" s="0" t="inlineStr">
        <f aca="false">IF('S&amp;L'!E89="", "", 'S&amp;L'!E89)</f>
        <is>
          <t/>
        </is>
      </c>
      <c r="CS85" s="0" t="inlineStr">
        <f aca="false">IF('S&amp;L'!F89="", "", 'S&amp;L'!F89)</f>
        <is>
          <t/>
        </is>
      </c>
      <c r="CT85" s="0" t="inlineStr">
        <f aca="false">IF('S&amp;L'!H89="", "", 'S&amp;L'!H89)</f>
        <is>
          <t/>
        </is>
      </c>
      <c r="CU85" s="0" t="inlineStr">
        <f aca="false">IF('S&amp;L'!I89="", "", 'S&amp;L'!I89)</f>
        <is>
          <t/>
        </is>
      </c>
      <c r="CV85" s="0" t="inlineStr">
        <f aca="false">IF('S&amp;L'!J89="", "", 'S&amp;L'!J89)</f>
        <is>
          <t/>
        </is>
      </c>
      <c r="CW85" s="0" t="inlineStr">
        <f aca="false">IF('S&amp;L'!K89="", "", 'S&amp;L'!K89)</f>
        <is>
          <t/>
        </is>
      </c>
      <c r="CX85" s="0" t="inlineStr">
        <f aca="false">IF('S&amp;L'!L89="", "", 'S&amp;L'!L89)</f>
        <is>
          <t/>
        </is>
      </c>
      <c r="CY85" s="0" t="inlineStr">
        <f aca="false">IF('S&amp;L'!N89="", "", 'S&amp;L'!N89)</f>
        <is>
          <t/>
        </is>
      </c>
      <c r="CZ85" s="0" t="inlineStr">
        <f aca="false">IF('S&amp;L'!O89="", "", 'S&amp;L'!O89)</f>
        <is>
          <t/>
        </is>
      </c>
      <c r="DA85" s="0" t="inlineStr">
        <f aca="false">IF('S&amp;L'!P89="", "", 'S&amp;L'!P89)</f>
        <is>
          <t/>
        </is>
      </c>
      <c r="DB85" s="0" t="inlineStr">
        <f aca="false">IF('S&amp;L'!Q89="", "", 'S&amp;L'!Q89)</f>
        <is>
          <t/>
        </is>
      </c>
      <c r="DC85" s="0" t="inlineStr">
        <f aca="false">IF('S&amp;L'!R89="", "", 'S&amp;L'!R89)</f>
        <is>
          <t/>
        </is>
      </c>
      <c r="DD85" s="82" t="inlineStr">
        <f aca="false">IF('Math Scores'!E92="","",'Math Scores'!E92)</f>
        <is>
          <t/>
        </is>
      </c>
      <c r="DE85" s="84" t="inlineStr">
        <f aca="false">IF('Cover Sheet'!V88="","",'Cover Sheet'!V88)</f>
        <is>
          <t/>
        </is>
      </c>
      <c r="DF85" s="84" t="inlineStr">
        <f aca="false">IF('Math Scores'!IE92="", "", 'Math Scores'!IE92)</f>
        <is>
          <t/>
        </is>
      </c>
      <c r="DG85" s="0" t="inlineStr">
        <f aca="false">IF('Math by question type'!C89="", "", 'Math by question type'!C89)</f>
        <is>
          <t/>
        </is>
      </c>
      <c r="DH85" s="84" t="inlineStr">
        <f aca="false">IF('Math by question type'!D89="", "", 'Math by question type'!D89)</f>
        <is>
          <t/>
        </is>
      </c>
      <c r="DI85" s="84" t="inlineStr">
        <f aca="false">IF('Math by question type'!E89="", "", 'Math by question type'!E89)</f>
        <is>
          <t/>
        </is>
      </c>
      <c r="DJ85" s="84" t="inlineStr">
        <f aca="false">IF('Math by question type'!F89="", "", 'Math by question type'!F89)</f>
        <is>
          <t/>
        </is>
      </c>
      <c r="DK85" s="84" t="inlineStr">
        <f aca="false">IF('Math by question type'!G89="", "", 'Math by question type'!G89)</f>
        <is>
          <t/>
        </is>
      </c>
      <c r="DL85" s="84" t="inlineStr">
        <f aca="false">IF('Math by question type'!H89="", "", 'Math by question type'!H89)</f>
        <is>
          <t/>
        </is>
      </c>
      <c r="DM85" s="84" t="inlineStr">
        <f aca="false">IF('Math by question type'!I89="", "", 'Math by question type'!I89)</f>
        <is>
          <t/>
        </is>
      </c>
      <c r="DN85" s="84" t="inlineStr">
        <f aca="false">IF('Math by question type'!J89="", "", 'Math by question type'!J89)</f>
        <is>
          <t/>
        </is>
      </c>
      <c r="DO85" s="84" t="inlineStr">
        <f aca="false">IF('Math by question type'!K89="", "", 'Math by question type'!K89)</f>
        <is>
          <t/>
        </is>
      </c>
      <c r="DP85" s="84" t="inlineStr">
        <f aca="false">IF('Math by question type'!L89="", "", 'Math by question type'!L89)</f>
        <is>
          <t/>
        </is>
      </c>
      <c r="DQ85" s="84" t="inlineStr">
        <f aca="false">IF('Math by question type'!M89="", "", 'Math by question type'!M89)</f>
        <is>
          <t/>
        </is>
      </c>
      <c r="DR85" s="84" t="inlineStr">
        <f aca="false">IF('Math by question type'!N89="", "", 'Math by question type'!N89)</f>
        <is>
          <t/>
        </is>
      </c>
      <c r="DS85" s="84" t="inlineStr">
        <f aca="false">IF('Math by question type'!O89="", "", 'Math by question type'!O89)</f>
        <is>
          <t/>
        </is>
      </c>
      <c r="DT85" s="84" t="inlineStr">
        <f aca="false">IF('Math by question type'!P89="", "", 'Math by question type'!P89)</f>
        <is>
          <t/>
        </is>
      </c>
      <c r="DU85" s="84" t="inlineStr">
        <f aca="false">IF('Math by question type'!Q89="", "", 'Math by question type'!Q89)</f>
        <is>
          <t/>
        </is>
      </c>
      <c r="DV85" s="84" t="inlineStr">
        <f aca="false">IF('Math by question type'!R89&lt;&gt;"",'Math by question type'!R89,'Math by question type'!U89)</f>
        <is>
          <t/>
        </is>
      </c>
      <c r="DW85" s="84" t="inlineStr">
        <f aca="false">IF('Math by question type'!S89&lt;&gt;"",'Math by question type'!S89,'Math by question type'!V89)</f>
        <is>
          <t/>
        </is>
      </c>
      <c r="DX85" s="84" t="inlineStr">
        <f aca="false">IF('Math by question type'!T89&lt;&gt;"",'Math by question type'!T89,'Math by question type'!W89)</f>
        <is>
          <t/>
        </is>
      </c>
      <c r="DY85" s="84" t="inlineStr">
        <f aca="false">IF('Math by question type'!X89&lt;&gt;"",'Math by question type'!X89,'Math by question type'!AA89)</f>
        <is>
          <t/>
        </is>
      </c>
      <c r="DZ85" s="84" t="inlineStr">
        <f aca="false">IF('Math by question type'!Y89&lt;&gt;"",'Math by question type'!Y89,'Math by question type'!AB89)</f>
        <is>
          <t/>
        </is>
      </c>
      <c r="EA85" s="84" t="inlineStr">
        <f aca="false">IF('Math by question type'!Z89&lt;&gt;"",'Math by question type'!Z89,'Math by question type'!AC89)</f>
        <is>
          <t/>
        </is>
      </c>
      <c r="EB85" s="84" t="inlineStr">
        <f aca="false">IF('Math Output by domain'!E89="", "", 'Math Output by domain'!E89)</f>
        <is>
          <t/>
        </is>
      </c>
      <c r="EC85" s="84" t="inlineStr">
        <f aca="false">IF('Math Output by domain'!F89="", "", 'Math Output by domain'!F89)</f>
        <is>
          <t/>
        </is>
      </c>
      <c r="ED85" s="84" t="inlineStr">
        <f aca="false">IF('Math Output by domain'!G89="", "", 'Math Output by domain'!G89)</f>
        <is>
          <t/>
        </is>
      </c>
      <c r="EE85" s="84" t="inlineStr">
        <f aca="false">IF('Math Output by domain'!H89="", "", 'Math Output by domain'!H89)</f>
        <is>
          <t/>
        </is>
      </c>
      <c r="EF85" s="84" t="inlineStr">
        <f aca="false">IF('Math Output by domain'!I89="", "", 'Math Output by domain'!I89)</f>
        <is>
          <t/>
        </is>
      </c>
      <c r="EG85" s="84" t="inlineStr">
        <f aca="false">IF('Math Output by domain'!J89="", "", 'Math Output by domain'!J89)</f>
        <is>
          <t/>
        </is>
      </c>
      <c r="EH85" s="84" t="inlineStr">
        <f aca="false">IF('Math Output by domain'!K89="", "", 'Math Output by domain'!K89)</f>
        <is>
          <t/>
        </is>
      </c>
      <c r="EI85" s="84" t="inlineStr">
        <f aca="false">IF('Math Output by domain'!L89="", "", 'Math Output by domain'!L89)</f>
        <is>
          <t/>
        </is>
      </c>
      <c r="EJ85" s="84" t="inlineStr">
        <f aca="false">IF('Math Output by domain'!M89="", "", 'Math Output by domain'!M89)</f>
        <is>
          <t/>
        </is>
      </c>
      <c r="EK85" s="84" t="inlineStr">
        <f aca="false">IF('Math Output by domain'!N89="", "", 'Math Output by domain'!N89)</f>
        <is>
          <t/>
        </is>
      </c>
      <c r="EL85" s="84" t="inlineStr">
        <f aca="false">IF('Math Output by domain'!O89="", "", 'Math Output by domain'!O89)</f>
        <is>
          <t/>
        </is>
      </c>
      <c r="EM85" s="84" t="inlineStr">
        <f aca="false">IF('Math Output by domain'!P89="", "", 'Math Output by domain'!P89)</f>
        <is>
          <t/>
        </is>
      </c>
      <c r="EN85" s="84" t="inlineStr">
        <f aca="false">IF('Math Output by domain'!Q89="", "", 'Math Output by domain'!Q89)</f>
        <is>
          <t/>
        </is>
      </c>
      <c r="EO85" s="84" t="inlineStr">
        <f aca="false">IF('Math Output by domain'!R89="", "", 'Math Output by domain'!R89)</f>
        <is>
          <t/>
        </is>
      </c>
      <c r="EP85" s="84" t="inlineStr">
        <f aca="false">IF('Math Output by domain'!S89="", "", 'Math Output by domain'!S89)</f>
        <is>
          <t/>
        </is>
      </c>
      <c r="EQ85" s="84" t="inlineStr">
        <f aca="false">IF('Math Output by domain'!T89="", "", 'Math Output by domain'!T89)</f>
        <is>
          <t/>
        </is>
      </c>
      <c r="ER85" s="84" t="inlineStr">
        <f aca="false">IF('Math Output by domain'!U89="", "", 'Math Output by domain'!U89)</f>
        <is>
          <t/>
        </is>
      </c>
      <c r="ES85" s="84" t="inlineStr">
        <f aca="false">IF('Math Output by domain'!V89="", "", 'Math Output by domain'!V89)</f>
        <is>
          <t/>
        </is>
      </c>
      <c r="ET85" s="84" t="inlineStr">
        <f aca="false">IF('Math Output by domain'!W89="", "", 'Math Output by domain'!W89)</f>
        <is>
          <t/>
        </is>
      </c>
      <c r="EU85" s="84" t="inlineStr">
        <f aca="false">IF('Math Output by domain'!X89="", "", 'Math Output by domain'!X89)</f>
        <is>
          <t/>
        </is>
      </c>
      <c r="EV85" s="84" t="inlineStr">
        <f aca="false">IF('Math Output by domain'!Y89="", "", 'Math Output by domain'!Y89)</f>
        <is>
          <t/>
        </is>
      </c>
      <c r="EW85" s="84" t="inlineStr">
        <f aca="false">IF('Math Output by domain'!Z89="", "", 'Math Output by domain'!Z89)</f>
        <is>
          <t/>
        </is>
      </c>
      <c r="EX85" s="84" t="inlineStr">
        <f aca="false">IF('Math Output by domain'!AA89="", "", 'Math Output by domain'!AA89)</f>
        <is>
          <t/>
        </is>
      </c>
      <c r="EY85" s="84" t="inlineStr">
        <f aca="false">IF('Math Output by domain'!AB89="", "", 'Math Output by domain'!AB89)</f>
        <is>
          <t/>
        </is>
      </c>
      <c r="EZ85" s="84" t="inlineStr">
        <f aca="false">IF('Math Output by domain'!AC89="", "", 'Math Output by domain'!AC89)</f>
        <is>
          <t/>
        </is>
      </c>
      <c r="FA85" s="84" t="inlineStr">
        <f aca="false">IF('Math Output by domain'!AD89&lt;&gt;"", 'Math Output by domain'!AD89, 'Math Output by domain'!AH89)</f>
        <is>
          <t/>
        </is>
      </c>
      <c r="FB85" s="84" t="inlineStr">
        <f aca="false">IF('Math Output by domain'!AE89&lt;&gt;"", 'Math Output by domain'!AE89, 'Math Output by domain'!AI89)</f>
        <is>
          <t/>
        </is>
      </c>
      <c r="FC85" s="84" t="inlineStr">
        <f aca="false">IF('Math Output by domain'!AF89&lt;&gt;"", 'Math Output by domain'!AF89, 'Math Output by domain'!AJ89)</f>
        <is>
          <t/>
        </is>
      </c>
      <c r="FD85" s="84" t="inlineStr">
        <f aca="false">IF('Math Output by domain'!AG89="", "", 'Math Output by domain'!AG89)</f>
        <is>
          <t/>
        </is>
      </c>
      <c r="FE85" s="84" t="inlineStr">
        <f aca="false">IF('Math Output by domain'!AK89="", "", 'Math Output by domain'!AK89)</f>
        <is>
          <t/>
        </is>
      </c>
      <c r="FF85" s="84" t="str">
        <f aca="false">IF('Math Output by domain'!AL89&lt;&gt;"",  'Math Output by domain'!AL89, 'Math Output by domain'!AQ89)</f>
        <v/>
      </c>
      <c r="FG85" s="84" t="inlineStr">
        <f aca="false">IF('Math Output by domain'!AM89="", "", 'Math Output by domain'!AM89)</f>
        <is>
          <t/>
        </is>
      </c>
      <c r="FH85" s="84" t="str">
        <f aca="false">IF('Math Output by domain'!AN89&lt;&gt;"",  'Math Output by domain'!AN89, 'Math Output by domain'!AP89)</f>
        <v/>
      </c>
      <c r="FI85" s="84" t="inlineStr">
        <f aca="false">IF('Math Output by domain'!AO89="", "", 'Math Output by domain'!AO89)</f>
        <is>
          <t/>
        </is>
      </c>
    </row>
    <row r="86" customFormat="false" ht="12.75" hidden="false" customHeight="false" outlineLevel="0" collapsed="false">
      <c r="A86" s="77" t="n">
        <f aca="false">'Cover Sheet'!A89</f>
        <v>85</v>
      </c>
      <c r="B86" s="77" t="inlineStr">
        <f aca="false">IF('Cover Sheet'!$AC$13="","",'Cover Sheet'!$AC$13)</f>
        <is>
          <t/>
        </is>
      </c>
      <c r="C86" s="77" t="str">
        <f aca="false">'Cover Sheet'!$AC$1</f>
        <v>Vivek Madinur</v>
      </c>
      <c r="D86" s="77" t="n">
        <f aca="false">'Cover Sheet'!$AE$1</f>
        <v>0</v>
      </c>
      <c r="E86" s="77" t="n">
        <f aca="false">'Cover Sheet'!$AG$1</f>
        <v>0</v>
      </c>
      <c r="F86" s="77" t="n">
        <f aca="false">'Cover Sheet'!$AI$1</f>
        <v>0</v>
      </c>
      <c r="G86" s="77" t="n">
        <f aca="false">'Cover Sheet'!$AK$1</f>
        <v>0</v>
      </c>
      <c r="H86" s="77" t="n">
        <f aca="false">'Cover Sheet'!$AC$3</f>
        <v>0</v>
      </c>
      <c r="I86" s="77" t="n">
        <f aca="false">'Cover Sheet'!$AE$3</f>
        <v>0</v>
      </c>
      <c r="J86" s="77" t="n">
        <f aca="false">'Cover Sheet'!$AG$3</f>
        <v>0</v>
      </c>
      <c r="K86" s="77" t="n">
        <f aca="false">'Cover Sheet'!$AI$3</f>
        <v>0</v>
      </c>
      <c r="L86" s="77" t="n">
        <f aca="false">'Cover Sheet'!$AK$3</f>
        <v>0</v>
      </c>
      <c r="M86" s="77" t="n">
        <f aca="false">'Cover Sheet'!$AC$2</f>
        <v>2014</v>
      </c>
      <c r="N86" s="77" t="n">
        <f aca="false">'Cover Sheet'!$AE$2</f>
        <v>0</v>
      </c>
      <c r="O86" s="77" t="n">
        <f aca="false">'Cover Sheet'!$AG$2</f>
        <v>0</v>
      </c>
      <c r="P86" s="77" t="n">
        <f aca="false">'Cover Sheet'!$AI$2</f>
        <v>0</v>
      </c>
      <c r="Q86" s="77" t="n">
        <f aca="false">'Cover Sheet'!$AK$2</f>
        <v>0</v>
      </c>
      <c r="R86" s="77" t="str">
        <f aca="false">'Cover Sheet'!$AC$5</f>
        <v>Spandana</v>
      </c>
      <c r="S86" s="77" t="str">
        <f aca="false">'Cover Sheet'!$AC$6</f>
        <v>3rd</v>
      </c>
      <c r="T86" s="77" t="str">
        <f aca="false">'Cover Sheet'!$AC$7</f>
        <v>2nd YOI</v>
      </c>
      <c r="U86" s="77" t="str">
        <f aca="false">'Cover Sheet'!$AC$8</f>
        <v>Government School - No Fees</v>
      </c>
      <c r="V86" s="77" t="n">
        <f aca="false">'Cover Sheet'!$AC$9</f>
        <v>0</v>
      </c>
      <c r="W86" s="77" t="inlineStr">
        <f aca="false">IF('Cover Sheet'!$AC$10="","",'Cover Sheet'!$AC$10)</f>
        <is>
          <t/>
        </is>
      </c>
      <c r="X86" s="78" t="inlineStr">
        <f aca="false">IF('Cover Sheet'!$Y89="","",'Cover Sheet'!$Y89)</f>
        <is>
          <t/>
        </is>
      </c>
      <c r="Y86" s="78" t="inlineStr">
        <f aca="false">IF('Cover Sheet'!$Z89="","",'Cover Sheet'!$Z89)</f>
        <is>
          <t/>
        </is>
      </c>
      <c r="Z86" s="77" t="n">
        <f aca="false">'Cover Sheet'!$AC$11</f>
        <v>0</v>
      </c>
      <c r="AA86" s="77" t="str">
        <f aca="false">IF('Cover Sheet'!$AC$12="", "", 'Cover Sheet'!$AC$12)</f>
        <v>Hyderabad</v>
      </c>
      <c r="AB86" s="77" t="inlineStr">
        <f aca="false">IF('Cover Sheet'!$AC$14="","",'Cover Sheet'!$AC$14)</f>
        <is>
          <t/>
        </is>
      </c>
      <c r="AC86" s="77" t="inlineStr">
        <f aca="false">IF('Cover Sheet'!$AC$15="","",'Cover Sheet'!$AC$15)</f>
        <is>
          <t/>
        </is>
      </c>
      <c r="AD86" s="77" t="inlineStr">
        <f aca="false">IF('Cover Sheet'!$AC$17="","",'Cover Sheet'!$AC$17)</f>
        <is>
          <t/>
        </is>
      </c>
      <c r="AE86" s="77" t="str">
        <f aca="false">IF('Cover Sheet'!$AC$4="","",'Cover Sheet'!$AC$4)</f>
        <v>vivek.madinur2014@teachforindia.org</v>
      </c>
      <c r="AF86" s="77" t="inlineStr">
        <f aca="false">IF('Cover Sheet'!$AC$20="","",'Cover Sheet'!$AC$20)</f>
        <is>
          <t/>
        </is>
      </c>
      <c r="AG86" s="77" t="str">
        <f aca="false">IF('Cover Sheet'!$AC$19="","",'Cover Sheet'!$AC$19)</f>
        <v>karthik.rapaka@teachforindia.org</v>
      </c>
      <c r="AH86" s="77" t="inlineStr">
        <f aca="false">IF('Cover Sheet'!B89="", "", 'English Scores- Leveled papers'!B91)</f>
        <is>
          <t/>
        </is>
      </c>
      <c r="AI86" s="77" t="inlineStr">
        <f aca="false">IF('Cover Sheet'!$B89="","",'Cover Sheet'!C89)</f>
        <is>
          <t/>
        </is>
      </c>
      <c r="AJ86" s="77" t="inlineStr">
        <f aca="false">IF('Cover Sheet'!$D89="","",'Cover Sheet'!D89)</f>
        <is>
          <t/>
        </is>
      </c>
      <c r="AK86" s="77" t="inlineStr">
        <f aca="false">IF('Cover Sheet'!E89="","",'Cover Sheet'!E89)</f>
        <is>
          <t/>
        </is>
      </c>
      <c r="AL86" s="77" t="inlineStr">
        <f aca="false">IF('Cover Sheet'!F89="","",'Cover Sheet'!F89)</f>
        <is>
          <t/>
        </is>
      </c>
      <c r="AM86" s="77" t="inlineStr">
        <f aca="false">IF('Cover Sheet'!G89="","",'Cover Sheet'!G89)</f>
        <is>
          <t/>
        </is>
      </c>
      <c r="AN86" s="77" t="inlineStr">
        <f aca="false">IF('Cover Sheet'!H89="","",'Cover Sheet'!H89)</f>
        <is>
          <t/>
        </is>
      </c>
      <c r="AO86" s="77" t="inlineStr">
        <f aca="false">IF('Cover Sheet'!I89="","",'Cover Sheet'!I89)</f>
        <is>
          <t/>
        </is>
      </c>
      <c r="AP86" s="77" t="inlineStr">
        <f aca="false">IF('Cover Sheet'!J89="","",'Cover Sheet'!J89)</f>
        <is>
          <t/>
        </is>
      </c>
      <c r="AQ86" s="77" t="inlineStr">
        <f aca="false">IF('Cover Sheet'!K89="","",'Cover Sheet'!K89)</f>
        <is>
          <t/>
        </is>
      </c>
      <c r="AR86" s="77" t="inlineStr">
        <f aca="false">IF('Cover Sheet'!L89="","",'Cover Sheet'!L89)</f>
        <is>
          <t/>
        </is>
      </c>
      <c r="AS86" s="77" t="inlineStr">
        <f aca="false">IF('Cover Sheet'!M89="","",'Cover Sheet'!M89)</f>
        <is>
          <t/>
        </is>
      </c>
      <c r="AT86" s="77" t="inlineStr">
        <f aca="false">IF('Cover Sheet'!N89="","",'Cover Sheet'!N89)</f>
        <is>
          <t/>
        </is>
      </c>
      <c r="AU86" s="77" t="inlineStr">
        <f aca="false">IF('Cover Sheet'!O89="","",'Cover Sheet'!O89)</f>
        <is>
          <t/>
        </is>
      </c>
      <c r="AV86" s="77" t="inlineStr">
        <f aca="false">IF('Cover Sheet'!P89="","",'Cover Sheet'!P89)</f>
        <is>
          <t/>
        </is>
      </c>
      <c r="AW86" s="77" t="inlineStr">
        <f aca="false">IF('Cover Sheet'!Q89="","",'Cover Sheet'!Q89)</f>
        <is>
          <t/>
        </is>
      </c>
      <c r="AX86" s="77" t="inlineStr">
        <f aca="false">IF('Cover Sheet'!R89="","",'Cover Sheet'!R89)</f>
        <is>
          <t/>
        </is>
      </c>
      <c r="AY86" s="77" t="inlineStr">
        <f aca="false">IF('Cover Sheet'!S89="","",'Cover Sheet'!S89)</f>
        <is>
          <t/>
        </is>
      </c>
      <c r="AZ86" s="79" t="inlineStr">
        <f aca="false">IF('Cover Sheet'!T89="","",'Cover Sheet'!T89)</f>
        <is>
          <t/>
        </is>
      </c>
      <c r="BA86" s="79" t="inlineStr">
        <f aca="false">IF('Cover Sheet'!U89="","",'Cover Sheet'!U89)</f>
        <is>
          <t/>
        </is>
      </c>
      <c r="BB86" s="79" t="inlineStr">
        <f aca="false">IF('Cover Sheet'!V89="","",'Cover Sheet'!V89)</f>
        <is>
          <t/>
        </is>
      </c>
      <c r="BC86" s="79" t="inlineStr">
        <f aca="false">IF('Cover Sheet'!W89="","",'Cover Sheet'!W89)</f>
        <is>
          <t/>
        </is>
      </c>
      <c r="BD86" s="79" t="inlineStr">
        <f aca="false">IF('Cover Sheet'!X89="","",'Cover Sheet'!X89)</f>
        <is>
          <t/>
        </is>
      </c>
      <c r="BE86" s="80" t="inlineStr">
        <f aca="false">'RC Mastery Check+Question type'!I89</f>
        <is>
          <t/>
        </is>
      </c>
      <c r="BF86" s="80" t="inlineStr">
        <f aca="false">'RC Mastery Check+Question type'!J89</f>
        <is>
          <t/>
        </is>
      </c>
      <c r="BG86" s="80" t="inlineStr">
        <f aca="false">'RC Mastery Check+Question type'!K89</f>
        <is>
          <t/>
        </is>
      </c>
      <c r="BH86" s="81" t="inlineStr">
        <f aca="false">IF('RC Mastery Check+Question type'!DR89="", "", 'RC Mastery Check+Question type'!DR89)</f>
        <is>
          <t/>
        </is>
      </c>
      <c r="BI86" s="81" t="inlineStr">
        <f aca="false">IF('RC Mastery Check+Question type'!EJ89="", "", 'RC Mastery Check+Question type'!EJ89)</f>
        <is>
          <t/>
        </is>
      </c>
      <c r="BJ86" s="81" t="inlineStr">
        <f aca="false">IF('RC Mastery Check+Question type'!EZ89="", "", 'RC Mastery Check+Question type'!EZ89)</f>
        <is>
          <t/>
        </is>
      </c>
      <c r="BK86" s="0" t="n">
        <f aca="false">'RF tracking'!C89</f>
        <v>0</v>
      </c>
      <c r="BL86" s="0" t="n">
        <f aca="false">'RF tracking'!D89</f>
        <v>0</v>
      </c>
      <c r="BM86" s="0" t="n">
        <f aca="false">'RF tracking'!X89</f>
        <v>0</v>
      </c>
      <c r="BN86" s="0" t="n">
        <f aca="false">'RF tracking'!Y89</f>
        <v>0</v>
      </c>
      <c r="BO86" s="82" t="inlineStr">
        <f aca="false">IF('RF tracking'!AQ89="", "", 'RF tracking'!AQ89)</f>
        <is>
          <t/>
        </is>
      </c>
      <c r="BP86" s="82" t="inlineStr">
        <f aca="false">'RC Mastery Check+Question type'!L89</f>
        <is>
          <t/>
        </is>
      </c>
      <c r="BQ86" s="82" t="inlineStr">
        <f aca="false">'RC Mastery Check+Question type'!M89</f>
        <is>
          <t/>
        </is>
      </c>
      <c r="BR86" s="82" t="inlineStr">
        <f aca="false">'RC Mastery Check+Question type'!N89</f>
        <is>
          <t/>
        </is>
      </c>
      <c r="BS86" s="82" t="inlineStr">
        <f aca="false">'RC Mastery Check+Question type'!O89</f>
        <is>
          <t/>
        </is>
      </c>
      <c r="BT86" s="82" t="inlineStr">
        <f aca="false">'RC Mastery Check+Question type'!P89</f>
        <is>
          <t/>
        </is>
      </c>
      <c r="BU86" s="82" t="inlineStr">
        <f aca="false">'RC Mastery Check+Question type'!Q89</f>
        <is>
          <t/>
        </is>
      </c>
      <c r="BV86" s="82" t="inlineStr">
        <f aca="false">'RC Mastery Check+Question type'!R89</f>
        <is>
          <t/>
        </is>
      </c>
      <c r="BW86" s="82" t="inlineStr">
        <f aca="false">'RC Mastery Check+Question type'!S89</f>
        <is>
          <t/>
        </is>
      </c>
      <c r="BX86" s="82" t="inlineStr">
        <f aca="false">'RC Mastery Check+Question type'!T89</f>
        <is>
          <t/>
        </is>
      </c>
      <c r="BY86" s="82" t="inlineStr">
        <f aca="false">'RC Mastery Check+Question type'!U89</f>
        <is>
          <t/>
        </is>
      </c>
      <c r="BZ86" s="82" t="inlineStr">
        <f aca="false">'RC Mastery Check+Question type'!V89</f>
        <is>
          <t/>
        </is>
      </c>
      <c r="CA86" s="82" t="inlineStr">
        <f aca="false">'RC Mastery Check+Question type'!W89</f>
        <is>
          <t/>
        </is>
      </c>
      <c r="CB86" s="82" t="inlineStr">
        <f aca="false">'RC Mastery Check+Question type'!X89</f>
        <is>
          <t/>
        </is>
      </c>
      <c r="CC86" s="83" t="str">
        <f aca="false">'RC Output Item+Section Type'!CC92</f>
        <v> </v>
      </c>
      <c r="CD86" s="83" t="str">
        <f aca="false">'RC Output Item+Section Type'!CD92</f>
        <v> </v>
      </c>
      <c r="CE86" s="83" t="str">
        <f aca="false">'RC Output Item+Section Type'!CE92</f>
        <v> </v>
      </c>
      <c r="CF86" s="83" t="str">
        <f aca="false">'RC Output Item+Section Type'!CF92</f>
        <v> </v>
      </c>
      <c r="CG86" s="83" t="str">
        <f aca="false">'RC Output Item+Section Type'!CG92</f>
        <v> </v>
      </c>
      <c r="CH86" s="83" t="str">
        <f aca="false">'RC Output Item+Section Type'!CH92</f>
        <v> </v>
      </c>
      <c r="CI86" s="83" t="str">
        <f aca="false">'RC Output Item+Section Type'!CI92</f>
        <v> </v>
      </c>
      <c r="CJ86" s="83" t="str">
        <f aca="false">'RC Output Item+Section Type'!CJ92</f>
        <v> </v>
      </c>
      <c r="CK86" s="83" t="str">
        <f aca="false">'RC Output Item+Section Type'!CK92</f>
        <v> </v>
      </c>
      <c r="CL86" s="83" t="str">
        <f aca="false">'RC Output Item+Section Type'!CL92</f>
        <v> </v>
      </c>
      <c r="CM86" s="83" t="str">
        <f aca="false">'RC Output Item+Section Type'!CM92</f>
        <v> </v>
      </c>
      <c r="CN86" s="83" t="str">
        <f aca="false">'RC Output Item+Section Type'!CN92</f>
        <v> </v>
      </c>
      <c r="CO86" s="0" t="e">
        <f aca="false">IF('s&amp;l'!#ref!="", "", 's&amp;l'!#ref!)</f>
        <v>#VALUE!</v>
      </c>
      <c r="CP86" s="0" t="e">
        <f aca="false">IF('s&amp;l'!#ref!="", "", 's&amp;l'!#ref!)</f>
        <v>#VALUE!</v>
      </c>
      <c r="CQ86" s="0" t="e">
        <f aca="false">IF('s&amp;l'!#ref!="", "", 's&amp;l'!#ref!)</f>
        <v>#VALUE!</v>
      </c>
      <c r="CR86" s="0" t="e">
        <f aca="false">IF('s&amp;l'!#ref!="", "", 's&amp;l'!#ref!)</f>
        <v>#VALUE!</v>
      </c>
      <c r="CS86" s="0" t="e">
        <f aca="false">IF('s&amp;l'!#ref!="", "", 's&amp;l'!#ref!)</f>
        <v>#VALUE!</v>
      </c>
      <c r="CT86" s="0" t="e">
        <f aca="false">IF('s&amp;l'!#ref!="", "", 's&amp;l'!#ref!)</f>
        <v>#VALUE!</v>
      </c>
      <c r="CU86" s="0" t="e">
        <f aca="false">IF('s&amp;l'!#ref!="", "", 's&amp;l'!#ref!)</f>
        <v>#VALUE!</v>
      </c>
      <c r="CV86" s="0" t="e">
        <f aca="false">IF('s&amp;l'!#ref!="", "", 's&amp;l'!#ref!)</f>
        <v>#VALUE!</v>
      </c>
      <c r="CW86" s="0" t="e">
        <f aca="false">IF('s&amp;l'!#ref!="", "", 's&amp;l'!#ref!)</f>
        <v>#VALUE!</v>
      </c>
      <c r="CX86" s="0" t="e">
        <f aca="false">IF('s&amp;l'!#ref!="", "", 's&amp;l'!#ref!)</f>
        <v>#VALUE!</v>
      </c>
      <c r="CY86" s="0" t="e">
        <f aca="false">IF('s&amp;l'!#ref!="", "", 's&amp;l'!#ref!)</f>
        <v>#VALUE!</v>
      </c>
      <c r="CZ86" s="0" t="e">
        <f aca="false">IF('s&amp;l'!#ref!="", "", 's&amp;l'!#ref!)</f>
        <v>#VALUE!</v>
      </c>
      <c r="DA86" s="0" t="e">
        <f aca="false">IF('s&amp;l'!#ref!="", "", 's&amp;l'!#ref!)</f>
        <v>#VALUE!</v>
      </c>
      <c r="DB86" s="0" t="e">
        <f aca="false">IF('s&amp;l'!#ref!="", "", 's&amp;l'!#ref!)</f>
        <v>#VALUE!</v>
      </c>
      <c r="DC86" s="0" t="e">
        <f aca="false">IF('s&amp;l'!#ref!="", "", 's&amp;l'!#ref!)</f>
        <v>#VALUE!</v>
      </c>
      <c r="DD86" s="82" t="inlineStr">
        <f aca="false">IF('Math Scores'!E93="","",'Math Scores'!E93)</f>
        <is>
          <t/>
        </is>
      </c>
      <c r="DE86" s="84" t="inlineStr">
        <f aca="false">IF('Cover Sheet'!V89="","",'Cover Sheet'!V89)</f>
        <is>
          <t/>
        </is>
      </c>
      <c r="DF86" s="84" t="inlineStr">
        <f aca="false">IF('Math Scores'!IE93="", "", 'Math Scores'!IE93)</f>
        <is>
          <t/>
        </is>
      </c>
      <c r="DG86" s="0" t="inlineStr">
        <f aca="false">IF('Math by question type'!C90="", "", 'Math by question type'!C90)</f>
        <is>
          <t/>
        </is>
      </c>
      <c r="DH86" s="84" t="inlineStr">
        <f aca="false">IF('Math by question type'!D90="", "", 'Math by question type'!D90)</f>
        <is>
          <t/>
        </is>
      </c>
      <c r="DI86" s="84" t="inlineStr">
        <f aca="false">IF('Math by question type'!E90="", "", 'Math by question type'!E90)</f>
        <is>
          <t/>
        </is>
      </c>
      <c r="DJ86" s="84" t="inlineStr">
        <f aca="false">IF('Math by question type'!F90="", "", 'Math by question type'!F90)</f>
        <is>
          <t/>
        </is>
      </c>
      <c r="DK86" s="84" t="inlineStr">
        <f aca="false">IF('Math by question type'!G90="", "", 'Math by question type'!G90)</f>
        <is>
          <t/>
        </is>
      </c>
      <c r="DL86" s="84" t="inlineStr">
        <f aca="false">IF('Math by question type'!H90="", "", 'Math by question type'!H90)</f>
        <is>
          <t/>
        </is>
      </c>
      <c r="DM86" s="84" t="inlineStr">
        <f aca="false">IF('Math by question type'!I90="", "", 'Math by question type'!I90)</f>
        <is>
          <t/>
        </is>
      </c>
      <c r="DN86" s="84" t="inlineStr">
        <f aca="false">IF('Math by question type'!J90="", "", 'Math by question type'!J90)</f>
        <is>
          <t/>
        </is>
      </c>
      <c r="DO86" s="84" t="inlineStr">
        <f aca="false">IF('Math by question type'!K90="", "", 'Math by question type'!K90)</f>
        <is>
          <t/>
        </is>
      </c>
      <c r="DP86" s="84" t="inlineStr">
        <f aca="false">IF('Math by question type'!L90="", "", 'Math by question type'!L90)</f>
        <is>
          <t/>
        </is>
      </c>
      <c r="DQ86" s="84" t="inlineStr">
        <f aca="false">IF('Math by question type'!M90="", "", 'Math by question type'!M90)</f>
        <is>
          <t/>
        </is>
      </c>
      <c r="DR86" s="84" t="inlineStr">
        <f aca="false">IF('Math by question type'!N90="", "", 'Math by question type'!N90)</f>
        <is>
          <t/>
        </is>
      </c>
      <c r="DS86" s="84" t="inlineStr">
        <f aca="false">IF('Math by question type'!O90="", "", 'Math by question type'!O90)</f>
        <is>
          <t/>
        </is>
      </c>
      <c r="DT86" s="84" t="inlineStr">
        <f aca="false">IF('Math by question type'!P90="", "", 'Math by question type'!P90)</f>
        <is>
          <t/>
        </is>
      </c>
      <c r="DU86" s="84" t="inlineStr">
        <f aca="false">IF('Math by question type'!Q90="", "", 'Math by question type'!Q90)</f>
        <is>
          <t/>
        </is>
      </c>
      <c r="DV86" s="84" t="inlineStr">
        <f aca="false">IF('Math by question type'!R90&lt;&gt;"",'Math by question type'!R90,'Math by question type'!U90)</f>
        <is>
          <t/>
        </is>
      </c>
      <c r="DW86" s="84" t="inlineStr">
        <f aca="false">IF('Math by question type'!S90&lt;&gt;"",'Math by question type'!S90,'Math by question type'!V90)</f>
        <is>
          <t/>
        </is>
      </c>
      <c r="DX86" s="84" t="inlineStr">
        <f aca="false">IF('Math by question type'!T90&lt;&gt;"",'Math by question type'!T90,'Math by question type'!W90)</f>
        <is>
          <t/>
        </is>
      </c>
      <c r="DY86" s="84" t="inlineStr">
        <f aca="false">IF('Math by question type'!X90&lt;&gt;"",'Math by question type'!X90,'Math by question type'!AA90)</f>
        <is>
          <t/>
        </is>
      </c>
      <c r="DZ86" s="84" t="inlineStr">
        <f aca="false">IF('Math by question type'!Y90&lt;&gt;"",'Math by question type'!Y90,'Math by question type'!AB90)</f>
        <is>
          <t/>
        </is>
      </c>
      <c r="EA86" s="84" t="inlineStr">
        <f aca="false">IF('Math by question type'!Z90&lt;&gt;"",'Math by question type'!Z90,'Math by question type'!AC90)</f>
        <is>
          <t/>
        </is>
      </c>
      <c r="EB86" s="84" t="inlineStr">
        <f aca="false">IF('Math Output by domain'!E90="", "", 'Math Output by domain'!E90)</f>
        <is>
          <t/>
        </is>
      </c>
      <c r="EC86" s="84" t="inlineStr">
        <f aca="false">IF('Math Output by domain'!F90="", "", 'Math Output by domain'!F90)</f>
        <is>
          <t/>
        </is>
      </c>
      <c r="ED86" s="84" t="inlineStr">
        <f aca="false">IF('Math Output by domain'!G90="", "", 'Math Output by domain'!G90)</f>
        <is>
          <t/>
        </is>
      </c>
      <c r="EE86" s="84" t="inlineStr">
        <f aca="false">IF('Math Output by domain'!H90="", "", 'Math Output by domain'!H90)</f>
        <is>
          <t/>
        </is>
      </c>
      <c r="EF86" s="84" t="inlineStr">
        <f aca="false">IF('Math Output by domain'!I90="", "", 'Math Output by domain'!I90)</f>
        <is>
          <t/>
        </is>
      </c>
      <c r="EG86" s="84" t="inlineStr">
        <f aca="false">IF('Math Output by domain'!J90="", "", 'Math Output by domain'!J90)</f>
        <is>
          <t/>
        </is>
      </c>
      <c r="EH86" s="84" t="inlineStr">
        <f aca="false">IF('Math Output by domain'!K90="", "", 'Math Output by domain'!K90)</f>
        <is>
          <t/>
        </is>
      </c>
      <c r="EI86" s="84" t="inlineStr">
        <f aca="false">IF('Math Output by domain'!L90="", "", 'Math Output by domain'!L90)</f>
        <is>
          <t/>
        </is>
      </c>
      <c r="EJ86" s="84" t="inlineStr">
        <f aca="false">IF('Math Output by domain'!M90="", "", 'Math Output by domain'!M90)</f>
        <is>
          <t/>
        </is>
      </c>
      <c r="EK86" s="84" t="inlineStr">
        <f aca="false">IF('Math Output by domain'!N90="", "", 'Math Output by domain'!N90)</f>
        <is>
          <t/>
        </is>
      </c>
      <c r="EL86" s="84" t="inlineStr">
        <f aca="false">IF('Math Output by domain'!O90="", "", 'Math Output by domain'!O90)</f>
        <is>
          <t/>
        </is>
      </c>
      <c r="EM86" s="84" t="inlineStr">
        <f aca="false">IF('Math Output by domain'!P90="", "", 'Math Output by domain'!P90)</f>
        <is>
          <t/>
        </is>
      </c>
      <c r="EN86" s="84" t="inlineStr">
        <f aca="false">IF('Math Output by domain'!Q90="", "", 'Math Output by domain'!Q90)</f>
        <is>
          <t/>
        </is>
      </c>
      <c r="EO86" s="84" t="inlineStr">
        <f aca="false">IF('Math Output by domain'!R90="", "", 'Math Output by domain'!R90)</f>
        <is>
          <t/>
        </is>
      </c>
      <c r="EP86" s="84" t="inlineStr">
        <f aca="false">IF('Math Output by domain'!S90="", "", 'Math Output by domain'!S90)</f>
        <is>
          <t/>
        </is>
      </c>
      <c r="EQ86" s="84" t="inlineStr">
        <f aca="false">IF('Math Output by domain'!T90="", "", 'Math Output by domain'!T90)</f>
        <is>
          <t/>
        </is>
      </c>
      <c r="ER86" s="84" t="inlineStr">
        <f aca="false">IF('Math Output by domain'!U90="", "", 'Math Output by domain'!U90)</f>
        <is>
          <t/>
        </is>
      </c>
      <c r="ES86" s="84" t="inlineStr">
        <f aca="false">IF('Math Output by domain'!V90="", "", 'Math Output by domain'!V90)</f>
        <is>
          <t/>
        </is>
      </c>
      <c r="ET86" s="84" t="inlineStr">
        <f aca="false">IF('Math Output by domain'!W90="", "", 'Math Output by domain'!W90)</f>
        <is>
          <t/>
        </is>
      </c>
      <c r="EU86" s="84" t="inlineStr">
        <f aca="false">IF('Math Output by domain'!X90="", "", 'Math Output by domain'!X90)</f>
        <is>
          <t/>
        </is>
      </c>
      <c r="EV86" s="84" t="inlineStr">
        <f aca="false">IF('Math Output by domain'!Y90="", "", 'Math Output by domain'!Y90)</f>
        <is>
          <t/>
        </is>
      </c>
      <c r="EW86" s="84" t="inlineStr">
        <f aca="false">IF('Math Output by domain'!Z90="", "", 'Math Output by domain'!Z90)</f>
        <is>
          <t/>
        </is>
      </c>
      <c r="EX86" s="84" t="inlineStr">
        <f aca="false">IF('Math Output by domain'!AA90="", "", 'Math Output by domain'!AA90)</f>
        <is>
          <t/>
        </is>
      </c>
      <c r="EY86" s="84" t="inlineStr">
        <f aca="false">IF('Math Output by domain'!AB90="", "", 'Math Output by domain'!AB90)</f>
        <is>
          <t/>
        </is>
      </c>
      <c r="EZ86" s="84" t="inlineStr">
        <f aca="false">IF('Math Output by domain'!AC90="", "", 'Math Output by domain'!AC90)</f>
        <is>
          <t/>
        </is>
      </c>
      <c r="FA86" s="84" t="inlineStr">
        <f aca="false">IF('Math Output by domain'!AD90&lt;&gt;"", 'Math Output by domain'!AD90, 'Math Output by domain'!AH90)</f>
        <is>
          <t/>
        </is>
      </c>
      <c r="FB86" s="84" t="inlineStr">
        <f aca="false">IF('Math Output by domain'!AE90&lt;&gt;"", 'Math Output by domain'!AE90, 'Math Output by domain'!AI90)</f>
        <is>
          <t/>
        </is>
      </c>
      <c r="FC86" s="84" t="inlineStr">
        <f aca="false">IF('Math Output by domain'!AF90&lt;&gt;"", 'Math Output by domain'!AF90, 'Math Output by domain'!AJ90)</f>
        <is>
          <t/>
        </is>
      </c>
      <c r="FD86" s="84" t="inlineStr">
        <f aca="false">IF('Math Output by domain'!AG90="", "", 'Math Output by domain'!AG90)</f>
        <is>
          <t/>
        </is>
      </c>
      <c r="FE86" s="84" t="inlineStr">
        <f aca="false">IF('Math Output by domain'!AK90="", "", 'Math Output by domain'!AK90)</f>
        <is>
          <t/>
        </is>
      </c>
      <c r="FF86" s="84" t="str">
        <f aca="false">IF('Math Output by domain'!AL90&lt;&gt;"",  'Math Output by domain'!AL90, 'Math Output by domain'!AQ90)</f>
        <v/>
      </c>
      <c r="FG86" s="84" t="inlineStr">
        <f aca="false">IF('Math Output by domain'!AM90="", "", 'Math Output by domain'!AM90)</f>
        <is>
          <t/>
        </is>
      </c>
      <c r="FH86" s="84" t="str">
        <f aca="false">IF('Math Output by domain'!AN90&lt;&gt;"",  'Math Output by domain'!AN90, 'Math Output by domain'!AP90)</f>
        <v/>
      </c>
      <c r="FI86" s="84" t="inlineStr">
        <f aca="false">IF('Math Output by domain'!AO90="", "", 'Math Output by domain'!AO90)</f>
        <is>
          <t/>
        </is>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2"/>
  <legacyDrawing r:id="rId3"/>
</worksheet>
</file>

<file path=xl/worksheets/sheet3.xml><?xml version="1.0" encoding="utf-8"?>
<worksheet xmlns="http://schemas.openxmlformats.org/spreadsheetml/2006/main" xmlns:r="http://schemas.openxmlformats.org/officeDocument/2006/relationships">
  <sheetPr filterMode="false">
    <tabColor rgb="FF1F497D"/>
    <pageSetUpPr fitToPage="false"/>
  </sheetPr>
  <dimension ref="A1:JW6"/>
  <sheetViews>
    <sheetView windowProtection="false" showFormulas="false" showGridLines="true" showRowColHeaders="true" showZeros="true" rightToLeft="false" tabSelected="false" showOutlineSymbols="true" defaultGridColor="true" view="normal" topLeftCell="JQ1" colorId="64" zoomScale="100" zoomScaleNormal="100" zoomScalePageLayoutView="100" workbookViewId="0">
      <selection pane="topLeft" activeCell="JU1" activeCellId="0" sqref="JU1"/>
    </sheetView>
  </sheetViews>
  <sheetFormatPr defaultRowHeight="12.75"/>
  <cols>
    <col collapsed="false" hidden="false" max="1" min="1" style="0" width="8.72959183673469"/>
    <col collapsed="false" hidden="false" max="2" min="2" style="0" width="15.8571428571429"/>
    <col collapsed="false" hidden="false" max="21" min="3" style="0" width="8.72959183673469"/>
    <col collapsed="false" hidden="false" max="22" min="22" style="0" width="9.28571428571429"/>
    <col collapsed="false" hidden="false" max="29" min="23" style="0" width="8.72959183673469"/>
    <col collapsed="false" hidden="false" max="30" min="30" style="0" width="11.5714285714286"/>
    <col collapsed="false" hidden="false" max="43" min="31" style="0" width="8.72959183673469"/>
    <col collapsed="false" hidden="false" max="46" min="44" style="0" width="11.7091836734694"/>
    <col collapsed="false" hidden="false" max="1025" min="47" style="0" width="8.72959183673469"/>
  </cols>
  <sheetData>
    <row r="1" customFormat="false" ht="79.5" hidden="false" customHeight="true" outlineLevel="0" collapsed="false">
      <c r="A1" s="85" t="s">
        <v>322</v>
      </c>
      <c r="B1" s="85" t="s">
        <v>323</v>
      </c>
      <c r="C1" s="85" t="s">
        <v>324</v>
      </c>
      <c r="D1" s="85" t="s">
        <v>178</v>
      </c>
      <c r="E1" s="85" t="s">
        <v>88</v>
      </c>
      <c r="F1" s="85" t="s">
        <v>325</v>
      </c>
      <c r="G1" s="85" t="s">
        <v>326</v>
      </c>
      <c r="H1" s="85" t="s">
        <v>327</v>
      </c>
      <c r="I1" s="85" t="s">
        <v>189</v>
      </c>
      <c r="J1" s="85" t="s">
        <v>328</v>
      </c>
      <c r="K1" s="85" t="s">
        <v>329</v>
      </c>
      <c r="L1" s="85" t="s">
        <v>199</v>
      </c>
      <c r="M1" s="85" t="s">
        <v>198</v>
      </c>
      <c r="N1" s="85" t="s">
        <v>200</v>
      </c>
      <c r="O1" s="86" t="s">
        <v>201</v>
      </c>
      <c r="P1" s="86" t="s">
        <v>202</v>
      </c>
      <c r="Q1" s="86" t="s">
        <v>203</v>
      </c>
      <c r="R1" s="87" t="s">
        <v>193</v>
      </c>
      <c r="S1" s="87" t="s">
        <v>194</v>
      </c>
      <c r="T1" s="87" t="s">
        <v>330</v>
      </c>
      <c r="U1" s="87" t="s">
        <v>331</v>
      </c>
      <c r="V1" s="87" t="s">
        <v>332</v>
      </c>
      <c r="W1" s="88" t="s">
        <v>333</v>
      </c>
      <c r="X1" s="88" t="s">
        <v>334</v>
      </c>
      <c r="Y1" s="88" t="s">
        <v>335</v>
      </c>
      <c r="Z1" s="88" t="s">
        <v>336</v>
      </c>
      <c r="AA1" s="88" t="s">
        <v>337</v>
      </c>
      <c r="AB1" s="88" t="s">
        <v>338</v>
      </c>
      <c r="AC1" s="88" t="s">
        <v>339</v>
      </c>
      <c r="AD1" s="88" t="s">
        <v>340</v>
      </c>
      <c r="AE1" s="88" t="s">
        <v>341</v>
      </c>
      <c r="AF1" s="88" t="s">
        <v>342</v>
      </c>
      <c r="AG1" s="88" t="s">
        <v>343</v>
      </c>
      <c r="AH1" s="88" t="s">
        <v>344</v>
      </c>
      <c r="AI1" s="88" t="s">
        <v>345</v>
      </c>
      <c r="AJ1" s="88" t="s">
        <v>346</v>
      </c>
      <c r="AK1" s="14" t="s">
        <v>28</v>
      </c>
      <c r="AL1" s="14" t="s">
        <v>29</v>
      </c>
      <c r="AM1" s="14" t="s">
        <v>30</v>
      </c>
      <c r="AN1" s="14" t="s">
        <v>31</v>
      </c>
      <c r="AO1" s="14" t="s">
        <v>32</v>
      </c>
      <c r="AP1" s="14" t="s">
        <v>33</v>
      </c>
      <c r="AQ1" s="14" t="s">
        <v>34</v>
      </c>
      <c r="AR1" s="15" t="s">
        <v>35</v>
      </c>
      <c r="AS1" s="15" t="s">
        <v>347</v>
      </c>
      <c r="AT1" s="15" t="s">
        <v>348</v>
      </c>
      <c r="AU1" s="89" t="s">
        <v>349</v>
      </c>
      <c r="AV1" s="89" t="s">
        <v>350</v>
      </c>
      <c r="AW1" s="89" t="s">
        <v>351</v>
      </c>
      <c r="AX1" s="89" t="s">
        <v>352</v>
      </c>
      <c r="AY1" s="90" t="s">
        <v>353</v>
      </c>
      <c r="AZ1" s="90" t="s">
        <v>354</v>
      </c>
      <c r="BA1" s="90" t="s">
        <v>355</v>
      </c>
      <c r="BB1" s="90" t="s">
        <v>356</v>
      </c>
      <c r="BC1" s="90" t="s">
        <v>357</v>
      </c>
      <c r="BD1" s="90" t="s">
        <v>358</v>
      </c>
      <c r="BE1" s="90" t="s">
        <v>359</v>
      </c>
      <c r="BF1" s="90" t="s">
        <v>360</v>
      </c>
      <c r="BG1" s="90" t="s">
        <v>361</v>
      </c>
      <c r="BH1" s="90" t="s">
        <v>362</v>
      </c>
      <c r="BI1" s="91" t="s">
        <v>363</v>
      </c>
      <c r="BJ1" s="91" t="s">
        <v>364</v>
      </c>
      <c r="BK1" s="91" t="s">
        <v>365</v>
      </c>
      <c r="BL1" s="92" t="s">
        <v>366</v>
      </c>
      <c r="BM1" s="92" t="s">
        <v>367</v>
      </c>
      <c r="BN1" s="92" t="s">
        <v>368</v>
      </c>
      <c r="BO1" s="92" t="s">
        <v>369</v>
      </c>
      <c r="BP1" s="92" t="s">
        <v>370</v>
      </c>
      <c r="BQ1" s="92" t="s">
        <v>371</v>
      </c>
      <c r="BR1" s="93" t="s">
        <v>372</v>
      </c>
      <c r="BS1" s="94" t="s">
        <v>373</v>
      </c>
      <c r="BT1" s="94" t="s">
        <v>374</v>
      </c>
      <c r="BU1" s="94" t="s">
        <v>375</v>
      </c>
      <c r="BV1" s="94" t="s">
        <v>376</v>
      </c>
      <c r="BW1" s="94" t="s">
        <v>377</v>
      </c>
      <c r="BX1" s="94" t="s">
        <v>378</v>
      </c>
      <c r="BY1" s="94" t="s">
        <v>379</v>
      </c>
      <c r="BZ1" s="94" t="s">
        <v>380</v>
      </c>
      <c r="CA1" s="94" t="s">
        <v>381</v>
      </c>
      <c r="CB1" s="94" t="s">
        <v>382</v>
      </c>
      <c r="CC1" s="94" t="s">
        <v>383</v>
      </c>
      <c r="CD1" s="94" t="s">
        <v>384</v>
      </c>
      <c r="CE1" s="94" t="s">
        <v>385</v>
      </c>
      <c r="CF1" s="94" t="s">
        <v>386</v>
      </c>
      <c r="CG1" s="94" t="s">
        <v>387</v>
      </c>
      <c r="CH1" s="95" t="s">
        <v>388</v>
      </c>
      <c r="CI1" s="95" t="s">
        <v>389</v>
      </c>
      <c r="CJ1" s="95" t="s">
        <v>390</v>
      </c>
      <c r="CK1" s="95" t="s">
        <v>391</v>
      </c>
      <c r="CL1" s="95" t="s">
        <v>392</v>
      </c>
      <c r="CM1" s="95" t="s">
        <v>393</v>
      </c>
      <c r="CN1" s="96" t="s">
        <v>394</v>
      </c>
      <c r="CO1" s="96" t="s">
        <v>395</v>
      </c>
      <c r="CP1" s="96" t="s">
        <v>396</v>
      </c>
      <c r="CQ1" s="96" t="s">
        <v>397</v>
      </c>
      <c r="CR1" s="96" t="s">
        <v>398</v>
      </c>
      <c r="CS1" s="96" t="s">
        <v>399</v>
      </c>
      <c r="CT1" s="96" t="s">
        <v>400</v>
      </c>
      <c r="CU1" s="96" t="s">
        <v>401</v>
      </c>
      <c r="CV1" s="96" t="s">
        <v>402</v>
      </c>
      <c r="CW1" s="96" t="s">
        <v>403</v>
      </c>
      <c r="CX1" s="96" t="s">
        <v>404</v>
      </c>
      <c r="CY1" s="96" t="s">
        <v>405</v>
      </c>
      <c r="CZ1" s="96" t="s">
        <v>406</v>
      </c>
      <c r="DA1" s="96" t="s">
        <v>407</v>
      </c>
      <c r="DB1" s="96" t="s">
        <v>408</v>
      </c>
      <c r="DC1" s="96" t="s">
        <v>409</v>
      </c>
      <c r="DD1" s="96" t="s">
        <v>410</v>
      </c>
      <c r="DE1" s="96" t="s">
        <v>411</v>
      </c>
      <c r="DF1" s="96" t="s">
        <v>412</v>
      </c>
      <c r="DG1" s="96" t="s">
        <v>413</v>
      </c>
      <c r="DH1" s="96" t="s">
        <v>414</v>
      </c>
      <c r="DI1" s="96" t="s">
        <v>415</v>
      </c>
      <c r="DJ1" s="94" t="s">
        <v>416</v>
      </c>
      <c r="DK1" s="94" t="s">
        <v>417</v>
      </c>
      <c r="DL1" s="94" t="s">
        <v>418</v>
      </c>
      <c r="DM1" s="94" t="s">
        <v>419</v>
      </c>
      <c r="DN1" s="94" t="s">
        <v>420</v>
      </c>
      <c r="DO1" s="94" t="s">
        <v>421</v>
      </c>
      <c r="DP1" s="94" t="s">
        <v>422</v>
      </c>
      <c r="DQ1" s="94" t="s">
        <v>423</v>
      </c>
      <c r="DR1" s="94" t="s">
        <v>424</v>
      </c>
      <c r="DS1" s="94" t="s">
        <v>425</v>
      </c>
      <c r="DT1" s="94" t="s">
        <v>426</v>
      </c>
      <c r="DU1" s="94" t="s">
        <v>427</v>
      </c>
      <c r="DV1" s="94" t="s">
        <v>428</v>
      </c>
      <c r="DW1" s="94" t="s">
        <v>429</v>
      </c>
      <c r="DX1" s="94" t="s">
        <v>430</v>
      </c>
      <c r="DY1" s="94" t="s">
        <v>431</v>
      </c>
      <c r="DZ1" s="94" t="s">
        <v>432</v>
      </c>
      <c r="EA1" s="95" t="s">
        <v>433</v>
      </c>
      <c r="EB1" s="95" t="s">
        <v>434</v>
      </c>
      <c r="EC1" s="95" t="s">
        <v>435</v>
      </c>
      <c r="ED1" s="95" t="s">
        <v>436</v>
      </c>
      <c r="EE1" s="95" t="s">
        <v>437</v>
      </c>
      <c r="EF1" s="95" t="s">
        <v>438</v>
      </c>
      <c r="EG1" s="94" t="s">
        <v>439</v>
      </c>
      <c r="EH1" s="94" t="s">
        <v>440</v>
      </c>
      <c r="EI1" s="96" t="s">
        <v>441</v>
      </c>
      <c r="EJ1" s="96" t="s">
        <v>442</v>
      </c>
      <c r="EK1" s="96" t="s">
        <v>443</v>
      </c>
      <c r="EL1" s="96" t="s">
        <v>444</v>
      </c>
      <c r="EM1" s="96" t="s">
        <v>445</v>
      </c>
      <c r="EN1" s="96" t="s">
        <v>446</v>
      </c>
      <c r="EO1" s="96" t="s">
        <v>447</v>
      </c>
      <c r="EP1" s="96" t="s">
        <v>448</v>
      </c>
      <c r="EQ1" s="96" t="s">
        <v>449</v>
      </c>
      <c r="ER1" s="96" t="s">
        <v>450</v>
      </c>
      <c r="ES1" s="96" t="s">
        <v>451</v>
      </c>
      <c r="ET1" s="96" t="s">
        <v>452</v>
      </c>
      <c r="EU1" s="96" t="s">
        <v>453</v>
      </c>
      <c r="EV1" s="96" t="s">
        <v>454</v>
      </c>
      <c r="EW1" s="96" t="s">
        <v>455</v>
      </c>
      <c r="EX1" s="96" t="s">
        <v>456</v>
      </c>
      <c r="EY1" s="96" t="s">
        <v>457</v>
      </c>
      <c r="EZ1" s="96" t="s">
        <v>458</v>
      </c>
      <c r="FA1" s="96" t="s">
        <v>459</v>
      </c>
      <c r="FB1" s="96" t="s">
        <v>460</v>
      </c>
      <c r="FC1" s="96" t="s">
        <v>461</v>
      </c>
      <c r="FD1" s="96" t="s">
        <v>462</v>
      </c>
      <c r="FE1" s="96" t="s">
        <v>463</v>
      </c>
      <c r="FF1" s="97" t="s">
        <v>464</v>
      </c>
      <c r="FG1" s="97" t="s">
        <v>465</v>
      </c>
      <c r="FH1" s="98" t="s">
        <v>466</v>
      </c>
      <c r="FI1" s="98" t="s">
        <v>467</v>
      </c>
      <c r="FJ1" s="98" t="s">
        <v>468</v>
      </c>
      <c r="FK1" s="98" t="s">
        <v>469</v>
      </c>
      <c r="FL1" s="98" t="s">
        <v>470</v>
      </c>
      <c r="FM1" s="98" t="s">
        <v>471</v>
      </c>
      <c r="FN1" s="98" t="s">
        <v>472</v>
      </c>
      <c r="FO1" s="98" t="s">
        <v>473</v>
      </c>
      <c r="FP1" s="98" t="s">
        <v>474</v>
      </c>
      <c r="FQ1" s="98" t="s">
        <v>475</v>
      </c>
      <c r="FR1" s="98" t="s">
        <v>476</v>
      </c>
      <c r="FS1" s="98" t="s">
        <v>477</v>
      </c>
      <c r="FT1" s="99" t="s">
        <v>478</v>
      </c>
      <c r="FU1" s="99" t="s">
        <v>479</v>
      </c>
      <c r="FV1" s="99" t="s">
        <v>480</v>
      </c>
      <c r="FW1" s="98" t="s">
        <v>481</v>
      </c>
      <c r="FX1" s="98" t="s">
        <v>482</v>
      </c>
      <c r="FY1" s="98" t="s">
        <v>483</v>
      </c>
      <c r="FZ1" s="98" t="s">
        <v>484</v>
      </c>
      <c r="GA1" s="98" t="s">
        <v>485</v>
      </c>
      <c r="GB1" s="98" t="s">
        <v>486</v>
      </c>
      <c r="GC1" s="98" t="s">
        <v>487</v>
      </c>
      <c r="GD1" s="98" t="s">
        <v>488</v>
      </c>
      <c r="GE1" s="98" t="s">
        <v>489</v>
      </c>
      <c r="GF1" s="98" t="s">
        <v>490</v>
      </c>
      <c r="GG1" s="98" t="s">
        <v>491</v>
      </c>
      <c r="GH1" s="98" t="s">
        <v>492</v>
      </c>
      <c r="GI1" s="99" t="s">
        <v>493</v>
      </c>
      <c r="GJ1" s="99" t="s">
        <v>494</v>
      </c>
      <c r="GK1" s="99" t="s">
        <v>495</v>
      </c>
      <c r="GL1" s="98" t="s">
        <v>496</v>
      </c>
      <c r="GM1" s="98" t="s">
        <v>497</v>
      </c>
      <c r="GN1" s="98" t="s">
        <v>498</v>
      </c>
      <c r="GO1" s="98" t="s">
        <v>499</v>
      </c>
      <c r="GP1" s="98" t="s">
        <v>500</v>
      </c>
      <c r="GQ1" s="98" t="s">
        <v>501</v>
      </c>
      <c r="GR1" s="98" t="s">
        <v>502</v>
      </c>
      <c r="GS1" s="98" t="s">
        <v>503</v>
      </c>
      <c r="GT1" s="98" t="s">
        <v>504</v>
      </c>
      <c r="GU1" s="98" t="s">
        <v>505</v>
      </c>
      <c r="GV1" s="98" t="s">
        <v>506</v>
      </c>
      <c r="GW1" s="98" t="s">
        <v>507</v>
      </c>
      <c r="GX1" s="99" t="s">
        <v>508</v>
      </c>
      <c r="GY1" s="99" t="s">
        <v>509</v>
      </c>
      <c r="GZ1" s="99" t="s">
        <v>510</v>
      </c>
      <c r="HA1" s="100" t="s">
        <v>511</v>
      </c>
      <c r="HB1" s="101" t="s">
        <v>512</v>
      </c>
      <c r="HC1" s="102" t="s">
        <v>513</v>
      </c>
      <c r="HD1" s="103" t="s">
        <v>514</v>
      </c>
      <c r="HE1" s="104" t="s">
        <v>515</v>
      </c>
      <c r="HF1" s="105" t="s">
        <v>516</v>
      </c>
      <c r="HG1" s="106" t="s">
        <v>517</v>
      </c>
      <c r="HH1" s="107" t="s">
        <v>518</v>
      </c>
      <c r="HI1" s="100" t="s">
        <v>519</v>
      </c>
      <c r="HJ1" s="101" t="s">
        <v>520</v>
      </c>
      <c r="HK1" s="102" t="s">
        <v>521</v>
      </c>
      <c r="HL1" s="103" t="s">
        <v>522</v>
      </c>
      <c r="HM1" s="104" t="s">
        <v>523</v>
      </c>
      <c r="HN1" s="105" t="s">
        <v>524</v>
      </c>
      <c r="HO1" s="106" t="s">
        <v>525</v>
      </c>
      <c r="HP1" s="108" t="s">
        <v>526</v>
      </c>
      <c r="HQ1" s="107" t="s">
        <v>527</v>
      </c>
      <c r="HR1" s="100" t="s">
        <v>528</v>
      </c>
      <c r="HS1" s="101" t="s">
        <v>529</v>
      </c>
      <c r="HT1" s="102" t="s">
        <v>530</v>
      </c>
      <c r="HU1" s="103" t="s">
        <v>531</v>
      </c>
      <c r="HV1" s="104" t="s">
        <v>532</v>
      </c>
      <c r="HW1" s="105" t="s">
        <v>533</v>
      </c>
      <c r="HX1" s="106" t="s">
        <v>534</v>
      </c>
      <c r="HY1" s="108" t="s">
        <v>535</v>
      </c>
      <c r="HZ1" s="107" t="s">
        <v>536</v>
      </c>
      <c r="IA1" s="100" t="s">
        <v>537</v>
      </c>
      <c r="IB1" s="101" t="s">
        <v>538</v>
      </c>
      <c r="IC1" s="102" t="s">
        <v>539</v>
      </c>
      <c r="ID1" s="109" t="s">
        <v>540</v>
      </c>
      <c r="IE1" s="103" t="s">
        <v>541</v>
      </c>
      <c r="IF1" s="104" t="s">
        <v>542</v>
      </c>
      <c r="IG1" s="105" t="s">
        <v>543</v>
      </c>
      <c r="IH1" s="106" t="s">
        <v>544</v>
      </c>
      <c r="II1" s="108" t="s">
        <v>545</v>
      </c>
      <c r="IJ1" s="107" t="s">
        <v>546</v>
      </c>
      <c r="IK1" s="100" t="s">
        <v>547</v>
      </c>
      <c r="IL1" s="101" t="s">
        <v>548</v>
      </c>
      <c r="IM1" s="102" t="s">
        <v>549</v>
      </c>
      <c r="IN1" s="109" t="s">
        <v>550</v>
      </c>
      <c r="IO1" s="103" t="s">
        <v>551</v>
      </c>
      <c r="IP1" s="104" t="s">
        <v>552</v>
      </c>
      <c r="IQ1" s="105" t="s">
        <v>553</v>
      </c>
      <c r="IR1" s="106" t="s">
        <v>554</v>
      </c>
      <c r="IS1" s="108" t="s">
        <v>555</v>
      </c>
      <c r="IT1" s="107" t="s">
        <v>556</v>
      </c>
      <c r="IU1" s="100" t="s">
        <v>557</v>
      </c>
      <c r="IV1" s="101" t="s">
        <v>558</v>
      </c>
      <c r="IW1" s="102" t="s">
        <v>559</v>
      </c>
      <c r="IX1" s="109" t="s">
        <v>560</v>
      </c>
      <c r="IY1" s="103" t="s">
        <v>561</v>
      </c>
      <c r="IZ1" s="104" t="s">
        <v>562</v>
      </c>
      <c r="JA1" s="105" t="s">
        <v>563</v>
      </c>
      <c r="JB1" s="106" t="s">
        <v>564</v>
      </c>
      <c r="JC1" s="108" t="s">
        <v>565</v>
      </c>
      <c r="JD1" s="107" t="s">
        <v>566</v>
      </c>
      <c r="JE1" s="100" t="s">
        <v>567</v>
      </c>
      <c r="JF1" s="101" t="s">
        <v>568</v>
      </c>
      <c r="JG1" s="102" t="s">
        <v>569</v>
      </c>
      <c r="JH1" s="109" t="s">
        <v>570</v>
      </c>
      <c r="JI1" s="104" t="s">
        <v>571</v>
      </c>
      <c r="JJ1" s="105" t="s">
        <v>572</v>
      </c>
      <c r="JK1" s="106" t="s">
        <v>573</v>
      </c>
      <c r="JL1" s="108" t="s">
        <v>574</v>
      </c>
      <c r="JM1" s="107" t="s">
        <v>575</v>
      </c>
      <c r="JN1" s="110" t="s">
        <v>576</v>
      </c>
      <c r="JO1" s="110" t="s">
        <v>577</v>
      </c>
      <c r="JP1" s="111" t="s">
        <v>578</v>
      </c>
      <c r="JQ1" s="111" t="s">
        <v>579</v>
      </c>
      <c r="JR1" s="111" t="s">
        <v>580</v>
      </c>
      <c r="JS1" s="112" t="s">
        <v>581</v>
      </c>
      <c r="JT1" s="112" t="s">
        <v>582</v>
      </c>
      <c r="JU1" s="112" t="s">
        <v>583</v>
      </c>
      <c r="JV1" s="113" t="s">
        <v>584</v>
      </c>
      <c r="JW1" s="113" t="s">
        <v>585</v>
      </c>
    </row>
    <row r="2" s="126" customFormat="true" ht="39" hidden="false" customHeight="true" outlineLevel="0" collapsed="false">
      <c r="A2" s="114" t="str">
        <f aca="false">IF('Cover Sheet'!$AC$1="","",'Cover Sheet'!$AC$1)</f>
        <v>Vivek Madinur</v>
      </c>
      <c r="B2" s="114" t="n">
        <f aca="false">'Cover Sheet'!AC2</f>
        <v>2014</v>
      </c>
      <c r="C2" s="114" t="str">
        <f aca="false">IF('Cover Sheet'!AC3="","",'Cover Sheet'!AC3)</f>
        <v/>
      </c>
      <c r="D2" s="114" t="n">
        <f aca="false">'Cover Sheet'!$AC$13</f>
        <v>0</v>
      </c>
      <c r="E2" s="114" t="str">
        <f aca="false">Sheet1!$AA$2</f>
        <v>Hyderabad</v>
      </c>
      <c r="F2" s="115" t="str">
        <f aca="false">'Cover Sheet'!$AC$6</f>
        <v>3rd</v>
      </c>
      <c r="G2" s="115" t="n">
        <f aca="false">COUNTA('Cover Sheet'!$B$5:$B$89)</f>
        <v>39</v>
      </c>
      <c r="H2" s="115" t="n">
        <f aca="false">COUNTIF('RC Mastery Check+Question type'!$B$5:$B$89,"&gt;""")</f>
        <v>39</v>
      </c>
      <c r="I2" s="115" t="str">
        <f aca="false">'Cover Sheet'!$AC$5</f>
        <v>Spandana</v>
      </c>
      <c r="J2" s="115" t="str">
        <f aca="false">'Cover Sheet'!$AC$7</f>
        <v>2nd YOI</v>
      </c>
      <c r="K2" s="115" t="str">
        <f aca="false">'Cover Sheet'!$AC$8</f>
        <v>Government School - No Fees</v>
      </c>
      <c r="L2" s="115" t="str">
        <f aca="false">IF('Cover Sheet'!$AC$15="","",IF(Background!C2='Cover Sheet'!$AC$15,1,0))</f>
        <v/>
      </c>
      <c r="M2" s="115" t="str">
        <f aca="false">IF('Cover Sheet'!$AC$14="","",IF(Background!C2='Cover Sheet'!$AC$14,1,0))</f>
        <v/>
      </c>
      <c r="N2" s="115" t="str">
        <f aca="false">IF('Cover Sheet'!$AC$17="","",IF(Background!C2='Cover Sheet'!$AC$17,1,0))</f>
        <v/>
      </c>
      <c r="O2" s="115" t="str">
        <f aca="false">'Cover Sheet'!AC$4</f>
        <v>vivek.madinur2014@teachforindia.org</v>
      </c>
      <c r="P2" s="115" t="n">
        <f aca="false">'Cover Sheet'!$AC$20</f>
        <v>0</v>
      </c>
      <c r="Q2" s="115" t="str">
        <f aca="false">'Cover Sheet'!$AC$19</f>
        <v>karthik.rapaka@teachforindia.org</v>
      </c>
      <c r="R2" s="115" t="n">
        <f aca="false">'Cover Sheet'!$AC$9</f>
        <v>0</v>
      </c>
      <c r="S2" s="115" t="n">
        <f aca="false">'Cover Sheet'!$AC$10</f>
        <v>0</v>
      </c>
      <c r="T2" s="115" t="n">
        <f aca="false">'Cover Sheet'!$AC$11</f>
        <v>0</v>
      </c>
      <c r="U2" s="115" t="str">
        <f aca="false">IFERROR(AVERAGE('Cover Sheet'!$Z$5:$Z$89),"")</f>
        <v/>
      </c>
      <c r="V2" s="115" t="str">
        <f aca="false">IFERROR(AVERAGE('Cover Sheet'!$Y$5:$Y$89), "")</f>
        <v/>
      </c>
      <c r="W2" s="116" t="n">
        <f aca="false">IFERROR(AVERAGE('Cover Sheet'!T$5:T$89),"")</f>
        <v>0.0638095238095238</v>
      </c>
      <c r="X2" s="116" t="n">
        <f aca="false">IFERROR(AVERAGE('Cover Sheet'!U$5:U$89),"")</f>
        <v>0.188157894736842</v>
      </c>
      <c r="Y2" s="116" t="n">
        <f aca="false">IFERROR(AVERAGE('Cover Sheet'!V$5:V$89),"")</f>
        <v>0.342789189189189</v>
      </c>
      <c r="Z2" s="117" t="n">
        <f aca="false">COUNTIF('Math Scores'!D$9:D$93,"&lt;35%")/H2</f>
        <v>0.564102564102564</v>
      </c>
      <c r="AA2" s="118" t="n">
        <f aca="false">COUNTIF('Math Scores'!D$9:D$93,"&lt;50%")/H2</f>
        <v>0.743589743589744</v>
      </c>
      <c r="AB2" s="118" t="n">
        <f aca="false">(COUNTIF('Math Scores'!D$9:D$93,AND("&gt;50%","&lt;65%"))/H2)</f>
        <v>0</v>
      </c>
      <c r="AC2" s="118" t="n">
        <f aca="false">(COUNTIF('Math Scores'!D$9:D$93,AND("&gt;65%","&lt;80%"))/H2)</f>
        <v>0</v>
      </c>
      <c r="AD2" s="119" t="n">
        <f aca="false">COUNTIF('Math Scores'!D$9:D$93,"&gt;80%")/H2</f>
        <v>0.0256410256410256</v>
      </c>
      <c r="AE2" s="120" t="n">
        <f aca="false">IFERROR(QUARTILE('Math Scores'!D$9:D$93,0),"")</f>
        <v>0.05</v>
      </c>
      <c r="AF2" s="120" t="n">
        <f aca="false">IFERROR(QUARTILE('Math Scores'!D$9:D$93,1),"")</f>
        <v>0.16</v>
      </c>
      <c r="AG2" s="120" t="n">
        <f aca="false">IFERROR(QUARTILE('Math Scores'!D$9:D$93,2),"")</f>
        <v>0.3082</v>
      </c>
      <c r="AH2" s="120" t="n">
        <f aca="false">IFERROR(QUARTILE('Math Scores'!D$9:D$93,3),"")</f>
        <v>0.46</v>
      </c>
      <c r="AI2" s="120" t="n">
        <f aca="false">IFERROR(QUARTILE('Math Scores'!D$9:D$93,4),"")</f>
        <v>0.855</v>
      </c>
      <c r="AJ2" s="120" t="n">
        <f aca="false">IFERROR(STDEV('Math Scores'!D$9:D$93),"")</f>
        <v>0.216894008656281</v>
      </c>
      <c r="AK2" s="121" t="str">
        <f aca="false">IFERROR(AVERAGE('Cover Sheet'!E$5:E$89),"")</f>
        <v/>
      </c>
      <c r="AL2" s="121" t="str">
        <f aca="false">IFERROR(AVERAGE('Cover Sheet'!F$5:F$89),"")</f>
        <v/>
      </c>
      <c r="AM2" s="121" t="str">
        <f aca="false">IFERROR(AVERAGE('Cover Sheet'!G$5:G$89),"")</f>
        <v/>
      </c>
      <c r="AN2" s="121" t="str">
        <f aca="false">IFERROR(AVERAGE('Cover Sheet'!H$5:H$89),"")</f>
        <v/>
      </c>
      <c r="AO2" s="121" t="str">
        <f aca="false">IFERROR(AVERAGE('Cover Sheet'!I$5:I$89),"")</f>
        <v/>
      </c>
      <c r="AP2" s="121" t="n">
        <f aca="false">IFERROR(AVERAGE('Cover Sheet'!J$5:J$89),"")</f>
        <v>0.00833333333333334</v>
      </c>
      <c r="AQ2" s="121" t="n">
        <f aca="false">IFERROR(AVERAGE('Cover Sheet'!K$5:K$89),"")</f>
        <v>0.0457142857142857</v>
      </c>
      <c r="AR2" s="121" t="n">
        <f aca="false">IFERROR(AVERAGE('Cover Sheet'!$L$5:$L$89),"")</f>
        <v>0.768421052631579</v>
      </c>
      <c r="AS2" s="121" t="n">
        <f aca="false">IFERROR(AVERAGE('Cover Sheet'!$M$5:$M$89),"")</f>
        <v>0.732142857142857</v>
      </c>
      <c r="AT2" s="121" t="n">
        <f aca="false">IFERROR(AVERAGE('Cover Sheet'!$N$5:$N$89),"")</f>
        <v>0.819354838709677</v>
      </c>
      <c r="AU2" s="121" t="n">
        <f aca="false">IFERROR(STDEV('RC Mastery Check+Question type'!H$5:H$89),"")</f>
        <v>0.763072453894434</v>
      </c>
      <c r="AV2" s="121" t="e">
        <f aca="false">AP2-AM2</f>
        <v>#VALUE!</v>
      </c>
      <c r="AW2" s="121" t="e">
        <f aca="false">AM2-AK2</f>
        <v>#VALUE!</v>
      </c>
      <c r="AX2" s="121" t="e">
        <f aca="false">AP2-AK2</f>
        <v>#VALUE!</v>
      </c>
      <c r="AY2" s="122" t="n">
        <f aca="false">COUNTIF('RC Mastery Check+Question type'!H$5:H$89,"&lt;=0")</f>
        <v>1</v>
      </c>
      <c r="AZ2" s="122" t="n">
        <f aca="false">COUNTIF('RC Mastery Check+Question type'!H$5:H$89,"&lt;1")-AY2</f>
        <v>19</v>
      </c>
      <c r="BA2" s="122" t="n">
        <f aca="false">COUNTIF('RC Mastery Check+Question type'!H$5:H$89,"&lt;2")-AZ2-AY2</f>
        <v>7</v>
      </c>
      <c r="BB2" s="122" t="n">
        <f aca="false">COUNTIF('RC Mastery Check+Question type'!$H$5:$H$98,"&lt;3")-BA2-AZ2-AY2</f>
        <v>3</v>
      </c>
      <c r="BC2" s="122" t="n">
        <f aca="false">COUNTIF('RC Mastery Check+Question type'!$H$5:$H$98,"&lt;4")-BB2-BA2-AZ2-AY2</f>
        <v>1</v>
      </c>
      <c r="BD2" s="122" t="n">
        <f aca="false">COUNTIF('RC Mastery Check+Question type'!$H$5:$H$98,"&lt;5")-BC2-BB2-BA2-AZ2-AY2</f>
        <v>0</v>
      </c>
      <c r="BE2" s="122" t="n">
        <f aca="false">COUNTIF('RC Mastery Check+Question type'!$H$5:$H$98,"&lt;6")-BD2-BC2-BB2-BA2-AZ2-AY2</f>
        <v>0</v>
      </c>
      <c r="BF2" s="122" t="n">
        <f aca="false">COUNTIF('RC Mastery Check+Question type'!$H$5:$H$98,"&lt;7")-BE2-BD2-BC2-BB2-BA2-AZ2-AY2</f>
        <v>0</v>
      </c>
      <c r="BG2" s="122" t="n">
        <f aca="false">COUNTIF('RC Mastery Check+Question type'!$H$5:$H$98,"&lt;8")-BF2-BE2-BD2-BC2-BB2-BA2-AZ2-AY2</f>
        <v>0</v>
      </c>
      <c r="BH2" s="122" t="n">
        <f aca="false">COUNTIF('RC Mastery Check+Question type'!$H$5:$H$98,"&gt;7")</f>
        <v>0</v>
      </c>
      <c r="BI2" s="123" t="str">
        <f aca="false">IFERROR(AVERAGE('Eng GLA 6th, 7th, 8th'!D$8:D$92), "")</f>
        <v/>
      </c>
      <c r="BJ2" s="123" t="str">
        <f aca="false">IFERROR(AVERAGE('Eng GLA 6th, 7th, 8th'!AQ$8:AQ$92), "")</f>
        <v/>
      </c>
      <c r="BK2" s="123" t="str">
        <f aca="false">IFERROR(AVERAGE('Eng GLA 6th, 7th, 8th'!CG$8:CG$92), "")</f>
        <v/>
      </c>
      <c r="BL2" s="121" t="n">
        <f aca="false">IFERROR(AVERAGE('Writing Scores'!D$4:D$88),"")</f>
        <v>1.03448275862069</v>
      </c>
      <c r="BM2" s="121" t="n">
        <f aca="false">IFERROR(AVERAGE('Writing Scores'!E$4:E$88),"")</f>
        <v>0.413793103448276</v>
      </c>
      <c r="BN2" s="121" t="n">
        <f aca="false">IFERROR(AVERAGE('Writing Scores'!F$4:F$88),"")</f>
        <v>0.448275862068966</v>
      </c>
      <c r="BO2" s="121" t="n">
        <f aca="false">IFERROR(AVERAGE('Writing Scores'!G$4:G$88),"")</f>
        <v>0.655172413793103</v>
      </c>
      <c r="BP2" s="121" t="n">
        <f aca="false">IFERROR(AVERAGE('Writing Scores'!H$4:H$88),"")</f>
        <v>0.103448275862069</v>
      </c>
      <c r="BQ2" s="121" t="n">
        <f aca="false">IFERROR(AVERAGE('Writing Scores'!I$4:I$88),"")</f>
        <v>0.586206896551724</v>
      </c>
      <c r="BR2" s="121" t="str">
        <f aca="false">IFERROR('Writing Scores'!L$13:M$15, "")</f>
        <v/>
      </c>
      <c r="BS2" s="124" t="n">
        <f aca="false">'RC Mastery Check+Question type'!AC$4</f>
        <v>1</v>
      </c>
      <c r="BT2" s="124" t="n">
        <f aca="false">'RC Mastery Check+Question type'!AD$4</f>
        <v>0.5</v>
      </c>
      <c r="BU2" s="124" t="n">
        <f aca="false">'RC Mastery Check+Question type'!AE$4</f>
        <v>0</v>
      </c>
      <c r="BV2" s="124" t="n">
        <f aca="false">'RC Mastery Check+Question type'!AF$4</f>
        <v>1</v>
      </c>
      <c r="BW2" s="124" t="n">
        <f aca="false">'RC Mastery Check+Question type'!AG$4</f>
        <v>1</v>
      </c>
      <c r="BX2" s="124" t="str">
        <f aca="false">'RC Mastery Check+Question type'!AH$4</f>
        <v> </v>
      </c>
      <c r="BY2" s="124" t="n">
        <f aca="false">'RC Mastery Check+Question type'!AI$4</f>
        <v>0.653846153846154</v>
      </c>
      <c r="BZ2" s="124" t="n">
        <f aca="false">'RC Mastery Check+Question type'!AJ$4</f>
        <v>0.692307692307692</v>
      </c>
      <c r="CA2" s="124" t="n">
        <f aca="false">'RC Mastery Check+Question type'!AK$4</f>
        <v>0.846153846153846</v>
      </c>
      <c r="CB2" s="124" t="n">
        <f aca="false">'RC Mastery Check+Question type'!$AL$4</f>
        <v>0.923076923076923</v>
      </c>
      <c r="CC2" s="124" t="n">
        <f aca="false">'RC Mastery Check+Question type'!$AM$4</f>
        <v>0.961538461538462</v>
      </c>
      <c r="CD2" s="124" t="n">
        <f aca="false">'RC Mastery Check+Question type'!$AN$4</f>
        <v>0.923076923076923</v>
      </c>
      <c r="CE2" s="124" t="n">
        <f aca="false">'RC Mastery Check+Question type'!$AO$4</f>
        <v>0.461538461538462</v>
      </c>
      <c r="CF2" s="124" t="n">
        <f aca="false">'RC Mastery Check+Question type'!$AP$4</f>
        <v>0.721153846153846</v>
      </c>
      <c r="CG2" s="124" t="n">
        <f aca="false">'RC Mastery Check+Question type'!$AQ$4</f>
        <v>0.826923076923077</v>
      </c>
      <c r="CH2" s="124" t="n">
        <f aca="false">'RC Mastery Check+Question type'!$AR$4</f>
        <v>0.818181818181818</v>
      </c>
      <c r="CI2" s="124" t="n">
        <f aca="false">'RC Mastery Check+Question type'!$AS$4</f>
        <v>0.75</v>
      </c>
      <c r="CJ2" s="124" t="n">
        <f aca="false">'RC Mastery Check+Question type'!$AT$4</f>
        <v>0.636363636363636</v>
      </c>
      <c r="CK2" s="124" t="n">
        <f aca="false">'RC Mastery Check+Question type'!$AU$4</f>
        <v>0.113636363636364</v>
      </c>
      <c r="CL2" s="124" t="n">
        <f aca="false">'RC Mastery Check+Question type'!$AV$4</f>
        <v>0.537878787878788</v>
      </c>
      <c r="CM2" s="124" t="n">
        <f aca="false">'RC Mastery Check+Question type'!$AW$4</f>
        <v>0.3125</v>
      </c>
      <c r="CN2" s="124" t="n">
        <f aca="false">'RC Mastery Check+Question type'!$AX$4</f>
        <v>0.928571428571429</v>
      </c>
      <c r="CO2" s="124" t="n">
        <f aca="false">'RC Mastery Check+Question type'!$AY$4</f>
        <v>0.857142857142857</v>
      </c>
      <c r="CP2" s="124" t="n">
        <f aca="false">'RC Mastery Check+Question type'!$AZ$4</f>
        <v>0.285714285714286</v>
      </c>
      <c r="CQ2" s="124" t="n">
        <f aca="false">'RC Mastery Check+Question type'!$BA$4</f>
        <v>0.142857142857143</v>
      </c>
      <c r="CR2" s="124" t="n">
        <f aca="false">'RC Mastery Check+Question type'!$BB$4</f>
        <v>0.523809523809524</v>
      </c>
      <c r="CS2" s="124" t="n">
        <f aca="false">'RC Mastery Check+Question type'!$BC$4</f>
        <v>0.473214285714286</v>
      </c>
      <c r="CT2" s="124" t="n">
        <f aca="false">'RC Mastery Check+Question type'!$BD$4</f>
        <v>1</v>
      </c>
      <c r="CU2" s="124" t="n">
        <f aca="false">'RC Mastery Check+Question type'!$BE$4</f>
        <v>0.5</v>
      </c>
      <c r="CV2" s="124" t="n">
        <f aca="false">'RC Mastery Check+Question type'!$BF$4</f>
        <v>0.642857142857143</v>
      </c>
      <c r="CW2" s="124" t="n">
        <f aca="false">'RC Mastery Check+Question type'!$BG$4</f>
        <v>0.285714285714286</v>
      </c>
      <c r="CX2" s="124" t="n">
        <f aca="false">'RC Mastery Check+Question type'!$BH$4</f>
        <v>0</v>
      </c>
      <c r="CY2" s="124" t="n">
        <f aca="false">'RC Mastery Check+Question type'!$BI$4</f>
        <v>0.571428571428571</v>
      </c>
      <c r="CZ2" s="124" t="n">
        <f aca="false">'RC Mastery Check+Question type'!$BJ$4</f>
        <v>0.5</v>
      </c>
      <c r="DA2" s="124" t="n">
        <f aca="false">'RC Mastery Check+Question type'!$BK$4</f>
        <v>0.392857142857143</v>
      </c>
      <c r="DB2" s="124" t="n">
        <f aca="false">'RC Mastery Check+Question type'!$BL$4</f>
        <v>1</v>
      </c>
      <c r="DC2" s="124" t="n">
        <f aca="false">'RC Mastery Check+Question type'!$BM$4</f>
        <v>0.866666666666667</v>
      </c>
      <c r="DD2" s="124" t="n">
        <f aca="false">'RC Mastery Check+Question type'!$BN$4</f>
        <v>0.3</v>
      </c>
      <c r="DE2" s="124" t="n">
        <f aca="false">'RC Mastery Check+Question type'!$BO$4</f>
        <v>0.4</v>
      </c>
      <c r="DF2" s="124" t="n">
        <f aca="false">'RC Mastery Check+Question type'!$BP$4</f>
        <v>0.6</v>
      </c>
      <c r="DG2" s="124" t="n">
        <f aca="false">'RC Mastery Check+Question type'!$BQ$4</f>
        <v>0.3</v>
      </c>
      <c r="DH2" s="124" t="n">
        <f aca="false">'RC Mastery Check+Question type'!$BR$4</f>
        <v>0.3</v>
      </c>
      <c r="DI2" s="124" t="n">
        <f aca="false">'RC Mastery Check+Question type'!$BS$4</f>
        <v>0.375</v>
      </c>
      <c r="DJ2" s="124" t="n">
        <f aca="false">'RC Mastery Check+Question type'!$BT$4</f>
        <v>0.75</v>
      </c>
      <c r="DK2" s="124" t="n">
        <f aca="false">'RC Mastery Check+Question type'!$BU$4</f>
        <v>0.75</v>
      </c>
      <c r="DL2" s="124" t="n">
        <f aca="false">'RC Mastery Check+Question type'!$BV$4</f>
        <v>0.5</v>
      </c>
      <c r="DM2" s="124" t="n">
        <f aca="false">'RC Mastery Check+Question type'!$BW$4</f>
        <v>0.75</v>
      </c>
      <c r="DN2" s="124" t="n">
        <f aca="false">'RC Mastery Check+Question type'!$BX$4</f>
        <v>0.5</v>
      </c>
      <c r="DO2" s="124" t="n">
        <f aca="false">'RC Mastery Check+Question type'!$BY$4</f>
        <v>0.5</v>
      </c>
      <c r="DP2" s="124" t="n">
        <f aca="false">'RC Mastery Check+Question type'!$BZ$4</f>
        <v>0.666666666666667</v>
      </c>
      <c r="DQ2" s="124" t="n">
        <f aca="false">'RC Mastery Check+Question type'!$CA$4</f>
        <v>0.3125</v>
      </c>
      <c r="DR2" s="124" t="n">
        <f aca="false">'RC Mastery Check+Question type'!$CB$4</f>
        <v>0.483333333333333</v>
      </c>
      <c r="DS2" s="124" t="n">
        <f aca="false">'RC Mastery Check+Question type'!$CC$4</f>
        <v>1</v>
      </c>
      <c r="DT2" s="124" t="n">
        <f aca="false">'RC Mastery Check+Question type'!$CD$4</f>
        <v>0.375</v>
      </c>
      <c r="DU2" s="124" t="n">
        <f aca="false">'RC Mastery Check+Question type'!$CE$4</f>
        <v>0.125</v>
      </c>
      <c r="DV2" s="124" t="n">
        <f aca="false">'RC Mastery Check+Question type'!$CF$4</f>
        <v>1</v>
      </c>
      <c r="DW2" s="124" t="n">
        <f aca="false">'RC Mastery Check+Question type'!$CG$4</f>
        <v>0.5</v>
      </c>
      <c r="DX2" s="124" t="n">
        <f aca="false">'RC Mastery Check+Question type'!$CH$4</f>
        <v>1</v>
      </c>
      <c r="DY2" s="124" t="n">
        <f aca="false">'RC Mastery Check+Question type'!$CI$4</f>
        <v>0.5</v>
      </c>
      <c r="DZ2" s="124" t="n">
        <f aca="false">'RC Mastery Check+Question type'!$CJ$4</f>
        <v>0.5</v>
      </c>
      <c r="EA2" s="124" t="str">
        <f aca="false">'RC Mastery Check+Question type'!$CK$4</f>
        <v> </v>
      </c>
      <c r="EB2" s="124" t="str">
        <f aca="false">'RC Mastery Check+Question type'!$CL$4</f>
        <v> </v>
      </c>
      <c r="EC2" s="124" t="str">
        <f aca="false">'RC Mastery Check+Question type'!$CM$4</f>
        <v> </v>
      </c>
      <c r="ED2" s="124" t="str">
        <f aca="false">'RC Mastery Check+Question type'!$CN$4</f>
        <v> </v>
      </c>
      <c r="EE2" s="124" t="str">
        <f aca="false">'RC Mastery Check+Question type'!$CO$4</f>
        <v> </v>
      </c>
      <c r="EF2" s="124" t="str">
        <f aca="false">'RC Mastery Check+Question type'!$CP$4</f>
        <v> </v>
      </c>
      <c r="EG2" s="124" t="str">
        <f aca="false">'RC Mastery Check+Question type'!$CQ$4</f>
        <v> </v>
      </c>
      <c r="EH2" s="124" t="str">
        <f aca="false">'RC Mastery Check+Question type'!$CR$4</f>
        <v> </v>
      </c>
      <c r="EI2" s="124" t="str">
        <f aca="false">'RC Mastery Check+Question type'!$CS$4</f>
        <v> </v>
      </c>
      <c r="EJ2" s="124" t="str">
        <f aca="false">'RC Mastery Check+Question type'!$CT$4</f>
        <v> </v>
      </c>
      <c r="EK2" s="124" t="str">
        <f aca="false">'RC Mastery Check+Question type'!$CU$4</f>
        <v> </v>
      </c>
      <c r="EL2" s="124" t="str">
        <f aca="false">'RC Mastery Check+Question type'!$CV$4</f>
        <v> </v>
      </c>
      <c r="EM2" s="124" t="str">
        <f aca="false">'RC Mastery Check+Question type'!$CW$4</f>
        <v> </v>
      </c>
      <c r="EN2" s="124" t="str">
        <f aca="false">'RC Mastery Check+Question type'!$CX$4</f>
        <v> </v>
      </c>
      <c r="EO2" s="124" t="str">
        <f aca="false">'RC Mastery Check+Question type'!$CY$4</f>
        <v> </v>
      </c>
      <c r="EP2" s="124" t="str">
        <f aca="false">'RC Mastery Check+Question type'!$CZ$4</f>
        <v> </v>
      </c>
      <c r="EQ2" s="124" t="str">
        <f aca="false">'RC Mastery Check+Question type'!$DA$4</f>
        <v> </v>
      </c>
      <c r="ER2" s="124" t="str">
        <f aca="false">'RC Mastery Check+Question type'!$DB$4</f>
        <v> </v>
      </c>
      <c r="ES2" s="124" t="str">
        <f aca="false">'RC Mastery Check+Question type'!$DC$4</f>
        <v> </v>
      </c>
      <c r="ET2" s="124" t="str">
        <f aca="false">'RC Mastery Check+Question type'!$DD$4</f>
        <v> </v>
      </c>
      <c r="EU2" s="124" t="str">
        <f aca="false">'RC Mastery Check+Question type'!$DE$4</f>
        <v> </v>
      </c>
      <c r="EV2" s="124" t="str">
        <f aca="false">'RC Mastery Check+Question type'!$DF$4</f>
        <v> </v>
      </c>
      <c r="EW2" s="124" t="str">
        <f aca="false">'RC Mastery Check+Question type'!$DG$4</f>
        <v> </v>
      </c>
      <c r="EX2" s="124" t="str">
        <f aca="false">'RC Mastery Check+Question type'!$DH$4</f>
        <v> </v>
      </c>
      <c r="EY2" s="124" t="str">
        <f aca="false">'RC Mastery Check+Question type'!$DI$4</f>
        <v> </v>
      </c>
      <c r="EZ2" s="124" t="str">
        <f aca="false">'RC Mastery Check+Question type'!$DJ$4</f>
        <v> </v>
      </c>
      <c r="FA2" s="124" t="str">
        <f aca="false">'RC Mastery Check+Question type'!$DK$4</f>
        <v> </v>
      </c>
      <c r="FB2" s="124" t="str">
        <f aca="false">'RC Mastery Check+Question type'!$DL$4</f>
        <v> </v>
      </c>
      <c r="FC2" s="124" t="str">
        <f aca="false">'RC Mastery Check+Question type'!$DM$4</f>
        <v> </v>
      </c>
      <c r="FD2" s="124" t="str">
        <f aca="false">'RC Mastery Check+Question type'!$DN$4</f>
        <v> </v>
      </c>
      <c r="FE2" s="124" t="str">
        <f aca="false">'RC Mastery Check+Question type'!$DO$4</f>
        <v> </v>
      </c>
      <c r="FF2" s="124" t="str">
        <f aca="false">'RC Mastery Check+Question type'!$DP$4</f>
        <v> </v>
      </c>
      <c r="FG2" s="124" t="str">
        <f aca="false">'RC Mastery Check+Question type'!$DQ$4</f>
        <v> </v>
      </c>
      <c r="FH2" s="124" t="str">
        <f aca="false">'RC Mastery Check+Question type'!$DU$4</f>
        <v> </v>
      </c>
      <c r="FI2" s="124" t="str">
        <f aca="false">'RC Mastery Check+Question type'!$DV$4</f>
        <v> </v>
      </c>
      <c r="FJ2" s="124" t="str">
        <f aca="false">'RC Mastery Check+Question type'!$DW$4</f>
        <v> </v>
      </c>
      <c r="FK2" s="124" t="str">
        <f aca="false">'RC Mastery Check+Question type'!$DX$4</f>
        <v> </v>
      </c>
      <c r="FL2" s="124" t="str">
        <f aca="false">'RC Mastery Check+Question type'!$DY$4</f>
        <v> </v>
      </c>
      <c r="FM2" s="124" t="str">
        <f aca="false">'RC Mastery Check+Question type'!$DZ$4</f>
        <v> </v>
      </c>
      <c r="FN2" s="124" t="str">
        <f aca="false">'RC Mastery Check+Question type'!$EA$4</f>
        <v> </v>
      </c>
      <c r="FO2" s="124" t="str">
        <f aca="false">'RC Mastery Check+Question type'!$EB$4</f>
        <v> </v>
      </c>
      <c r="FP2" s="124" t="str">
        <f aca="false">'RC Mastery Check+Question type'!$EC$4</f>
        <v> </v>
      </c>
      <c r="FQ2" s="124" t="str">
        <f aca="false">'RC Mastery Check+Question type'!$ED$4</f>
        <v> </v>
      </c>
      <c r="FR2" s="124" t="str">
        <f aca="false">'RC Mastery Check+Question type'!$EE$4</f>
        <v> </v>
      </c>
      <c r="FS2" s="124" t="str">
        <f aca="false">'RC Mastery Check+Question type'!$EF$4</f>
        <v> </v>
      </c>
      <c r="FT2" s="124" t="str">
        <f aca="false">'RC Mastery Check+Question type'!$EG$4</f>
        <v> </v>
      </c>
      <c r="FU2" s="124" t="str">
        <f aca="false">'RC Mastery Check+Question type'!$EH$4</f>
        <v> </v>
      </c>
      <c r="FV2" s="124" t="str">
        <f aca="false">'RC Mastery Check+Question type'!$EI$4</f>
        <v> </v>
      </c>
      <c r="FW2" s="124" t="str">
        <f aca="false">'RC Mastery Check+Question type'!$EK$4</f>
        <v> </v>
      </c>
      <c r="FX2" s="124" t="str">
        <f aca="false">'RC Mastery Check+Question type'!$EL$4</f>
        <v> </v>
      </c>
      <c r="FY2" s="124" t="str">
        <f aca="false">'RC Mastery Check+Question type'!$EM$4</f>
        <v> </v>
      </c>
      <c r="FZ2" s="124" t="str">
        <f aca="false">'RC Mastery Check+Question type'!$EN$4</f>
        <v> </v>
      </c>
      <c r="GA2" s="124" t="str">
        <f aca="false">'RC Mastery Check+Question type'!$EO$4</f>
        <v> </v>
      </c>
      <c r="GB2" s="124" t="str">
        <f aca="false">'RC Mastery Check+Question type'!$EP$4</f>
        <v> </v>
      </c>
      <c r="GC2" s="124" t="str">
        <f aca="false">'RC Mastery Check+Question type'!$EQ$4</f>
        <v> </v>
      </c>
      <c r="GD2" s="124" t="str">
        <f aca="false">'RC Mastery Check+Question type'!$ER$4</f>
        <v> </v>
      </c>
      <c r="GE2" s="124" t="str">
        <f aca="false">'RC Mastery Check+Question type'!$ES$4</f>
        <v> </v>
      </c>
      <c r="GF2" s="124" t="str">
        <f aca="false">'RC Mastery Check+Question type'!$ET$4</f>
        <v> </v>
      </c>
      <c r="GG2" s="124" t="str">
        <f aca="false">'RC Mastery Check+Question type'!$EU$4</f>
        <v> </v>
      </c>
      <c r="GH2" s="124" t="str">
        <f aca="false">'RC Mastery Check+Question type'!$EV$4</f>
        <v> </v>
      </c>
      <c r="GI2" s="124" t="str">
        <f aca="false">'RC Mastery Check+Question type'!$EW$4</f>
        <v> </v>
      </c>
      <c r="GJ2" s="124" t="str">
        <f aca="false">'RC Mastery Check+Question type'!$EX$4</f>
        <v> </v>
      </c>
      <c r="GK2" s="124" t="str">
        <f aca="false">'RC Mastery Check+Question type'!$EY$4</f>
        <v> </v>
      </c>
      <c r="GL2" s="124" t="str">
        <f aca="false">'RC Mastery Check+Question type'!$FA$4</f>
        <v> </v>
      </c>
      <c r="GM2" s="124" t="str">
        <f aca="false">'RC Mastery Check+Question type'!$FB$4</f>
        <v> </v>
      </c>
      <c r="GN2" s="124" t="str">
        <f aca="false">'RC Mastery Check+Question type'!$FC$4</f>
        <v> </v>
      </c>
      <c r="GO2" s="124" t="str">
        <f aca="false">'RC Mastery Check+Question type'!$FD$4</f>
        <v> </v>
      </c>
      <c r="GP2" s="124" t="str">
        <f aca="false">'RC Mastery Check+Question type'!$FE$4</f>
        <v> </v>
      </c>
      <c r="GQ2" s="124" t="str">
        <f aca="false">'RC Mastery Check+Question type'!$FF$4</f>
        <v> </v>
      </c>
      <c r="GR2" s="124" t="str">
        <f aca="false">'RC Mastery Check+Question type'!$FG$4</f>
        <v> </v>
      </c>
      <c r="GS2" s="124" t="str">
        <f aca="false">'RC Mastery Check+Question type'!$FH$4</f>
        <v> </v>
      </c>
      <c r="GT2" s="124" t="str">
        <f aca="false">'RC Mastery Check+Question type'!$FI$4</f>
        <v> </v>
      </c>
      <c r="GU2" s="124" t="str">
        <f aca="false">'RC Mastery Check+Question type'!$FJ$4</f>
        <v> </v>
      </c>
      <c r="GV2" s="124" t="str">
        <f aca="false">'RC Mastery Check+Question type'!$FK$4</f>
        <v> </v>
      </c>
      <c r="GW2" s="124" t="str">
        <f aca="false">'RC Mastery Check+Question type'!$FL$4</f>
        <v> </v>
      </c>
      <c r="GX2" s="124" t="str">
        <f aca="false">'RC Mastery Check+Question type'!$FM$4</f>
        <v> </v>
      </c>
      <c r="GY2" s="124" t="str">
        <f aca="false">'RC Mastery Check+Question type'!$FN$4</f>
        <v> </v>
      </c>
      <c r="GZ2" s="124" t="str">
        <f aca="false">'RC Mastery Check+Question type'!$FO$4</f>
        <v> </v>
      </c>
      <c r="HA2" s="125" t="n">
        <f aca="false">'RC Output Item+Section Type'!$E$7</f>
        <v>0.666666666666667</v>
      </c>
      <c r="HB2" s="125" t="n">
        <f aca="false">'RC Output Item+Section Type'!$F$7</f>
        <v>0</v>
      </c>
      <c r="HC2" s="125" t="n">
        <f aca="false">'RC Output Item+Section Type'!$G$7</f>
        <v>1</v>
      </c>
      <c r="HD2" s="125" t="n">
        <f aca="false">'RC Output Item+Section Type'!$H$7</f>
        <v>1</v>
      </c>
      <c r="HE2" s="125" t="n">
        <f aca="false">'RC Output Item+Section Type'!$I$7</f>
        <v>0.692307692307692</v>
      </c>
      <c r="HF2" s="125" t="n">
        <f aca="false">'RC Output Item+Section Type'!$J$7</f>
        <v>0.653846153846154</v>
      </c>
      <c r="HG2" s="125" t="str">
        <f aca="false">'RC Output Item+Section Type'!$K$7</f>
        <v> </v>
      </c>
      <c r="HH2" s="125" t="n">
        <f aca="false">'RC Output Item+Section Type'!$L$7</f>
        <v>0.923076923076923</v>
      </c>
      <c r="HI2" s="125" t="n">
        <f aca="false">'RC Output Item+Section Type'!$M$7</f>
        <v>0.769230769230769</v>
      </c>
      <c r="HJ2" s="125" t="n">
        <f aca="false">'RC Output Item+Section Type'!$N$7</f>
        <v>0.5</v>
      </c>
      <c r="HK2" s="125" t="n">
        <f aca="false">'RC Output Item+Section Type'!$O$7</f>
        <v>0.721153846153846</v>
      </c>
      <c r="HL2" s="125" t="n">
        <f aca="false">'RC Output Item+Section Type'!$P$7</f>
        <v>0.826923076923077</v>
      </c>
      <c r="HM2" s="125" t="n">
        <f aca="false">'RC Output Item+Section Type'!$Q$7</f>
        <v>0.772727272727273</v>
      </c>
      <c r="HN2" s="125" t="n">
        <f aca="false">'RC Output Item+Section Type'!$R$7</f>
        <v>0.636363636363636</v>
      </c>
      <c r="HO2" s="125" t="n">
        <f aca="false">'RC Output Item+Section Type'!$S$7</f>
        <v>0.113636363636364</v>
      </c>
      <c r="HP2" s="125" t="n">
        <f aca="false">'RC Output Item+Section Type'!$T$7</f>
        <v>0.304545454545455</v>
      </c>
      <c r="HQ2" s="125" t="n">
        <f aca="false">'RC Output Item+Section Type'!$U$7</f>
        <v>0.670454545454545</v>
      </c>
      <c r="HR2" s="125" t="n">
        <f aca="false">'RC Output Item+Section Type'!$V$7</f>
        <v>0.904761904761905</v>
      </c>
      <c r="HS2" s="125" t="n">
        <f aca="false">'RC Output Item+Section Type'!$W$7</f>
        <v>0.285714285714286</v>
      </c>
      <c r="HT2" s="125" t="n">
        <f aca="false">'RC Output Item+Section Type'!$X$7</f>
        <v>0.142857142857143</v>
      </c>
      <c r="HU2" s="125" t="n">
        <f aca="false">'RC Output Item+Section Type'!$Y$7</f>
        <v>0.357142857142857</v>
      </c>
      <c r="HV2" s="125" t="n">
        <f aca="false">'RC Output Item+Section Type'!$Z$7</f>
        <v>0.75</v>
      </c>
      <c r="HW2" s="125" t="n">
        <f aca="false">'RC Output Item+Section Type'!$AA$7</f>
        <v>0.523809523809524</v>
      </c>
      <c r="HX2" s="125" t="n">
        <f aca="false">'RC Output Item+Section Type'!$AB$7</f>
        <v>0.380952380952381</v>
      </c>
      <c r="HY2" s="125" t="n">
        <f aca="false">'RC Output Item+Section Type'!$AC$7</f>
        <v>0.392857142857143</v>
      </c>
      <c r="HZ2" s="125" t="n">
        <f aca="false">'RC Output Item+Section Type'!$AD$7</f>
        <v>0.5</v>
      </c>
      <c r="IA2" s="125" t="n">
        <f aca="false">'RC Output Item+Section Type'!$AE$7</f>
        <v>0.9</v>
      </c>
      <c r="IB2" s="125" t="n">
        <f aca="false">'RC Output Item+Section Type'!$AF$7</f>
        <v>0.366666666666667</v>
      </c>
      <c r="IC2" s="125" t="n">
        <f aca="false">'RC Output Item+Section Type'!$AG$7</f>
        <v>0.5</v>
      </c>
      <c r="ID2" s="125" t="n">
        <f aca="false">'RC Output Item+Section Type'!$AH$7</f>
        <v>0.375</v>
      </c>
      <c r="IE2" s="125" t="n">
        <f aca="false">'RC Output Item+Section Type'!$AI$7</f>
        <v>0.3</v>
      </c>
      <c r="IF2" s="125" t="n">
        <f aca="false">'RC Output Item+Section Type'!$AJ$7</f>
        <v>0.714285714285714</v>
      </c>
      <c r="IG2" s="125" t="n">
        <f aca="false">'RC Output Item+Section Type'!$AK$7</f>
        <v>0.65</v>
      </c>
      <c r="IH2" s="125" t="n">
        <f aca="false">'RC Output Item+Section Type'!$AL$7</f>
        <v>0.6</v>
      </c>
      <c r="II2" s="125" t="n">
        <f aca="false">'RC Output Item+Section Type'!$AM$7</f>
        <v>0.483333333333333</v>
      </c>
      <c r="IJ2" s="125" t="n">
        <f aca="false">'RC Output Item+Section Type'!$AN$7</f>
        <v>0.3125</v>
      </c>
      <c r="IK2" s="125" t="n">
        <f aca="false">'RC Output Item+Section Type'!$AO$7</f>
        <v>0.642857142857143</v>
      </c>
      <c r="IL2" s="125" t="n">
        <f aca="false">'RC Output Item+Section Type'!$AP$7</f>
        <v>0.4</v>
      </c>
      <c r="IM2" s="125" t="n">
        <f aca="false">'RC Output Item+Section Type'!$AQ$7</f>
        <v>0.6</v>
      </c>
      <c r="IN2" s="125" t="n">
        <f aca="false">'RC Output Item+Section Type'!$AR$7</f>
        <v>0.5</v>
      </c>
      <c r="IO2" s="125" t="n">
        <f aca="false">'RC Output Item+Section Type'!$AS$7</f>
        <v>0.5</v>
      </c>
      <c r="IP2" s="125" t="str">
        <f aca="false">'RC Output Item+Section Type'!$AT$7</f>
        <v> </v>
      </c>
      <c r="IQ2" s="125" t="str">
        <f aca="false">'RC Output Item+Section Type'!$AU$7</f>
        <v> </v>
      </c>
      <c r="IR2" s="125" t="str">
        <f aca="false">'RC Output Item+Section Type'!$AV$7</f>
        <v> </v>
      </c>
      <c r="IS2" s="125" t="str">
        <f aca="false">'RC Output Item+Section Type'!$AW$7</f>
        <v> </v>
      </c>
      <c r="IT2" s="125" t="str">
        <f aca="false">'RC Output Item+Section Type'!$AX$7</f>
        <v> </v>
      </c>
      <c r="IU2" s="125" t="str">
        <f aca="false">'RC Output Item+Section Type'!$AY$7</f>
        <v> </v>
      </c>
      <c r="IV2" s="125" t="str">
        <f aca="false">'RC Output Item+Section Type'!$AZ$7</f>
        <v> </v>
      </c>
      <c r="IW2" s="125" t="str">
        <f aca="false">'RC Output Item+Section Type'!$BA$7</f>
        <v> </v>
      </c>
      <c r="IX2" s="125" t="str">
        <f aca="false">'RC Output Item+Section Type'!$BB$7</f>
        <v> </v>
      </c>
      <c r="IY2" s="125" t="str">
        <f aca="false">'RC Output Item+Section Type'!$BC$7</f>
        <v> </v>
      </c>
      <c r="IZ2" s="125" t="str">
        <f aca="false">'RC Output Item+Section Type'!$BD$7</f>
        <v> </v>
      </c>
      <c r="JA2" s="125" t="str">
        <f aca="false">'RC Output Item+Section Type'!$BE$7</f>
        <v> </v>
      </c>
      <c r="JB2" s="125" t="str">
        <f aca="false">'RC Output Item+Section Type'!$BF$7</f>
        <v> </v>
      </c>
      <c r="JC2" s="125" t="str">
        <f aca="false">'RC Output Item+Section Type'!$BG$7</f>
        <v> </v>
      </c>
      <c r="JD2" s="125" t="str">
        <f aca="false">'RC Output Item+Section Type'!$BH$7</f>
        <v> </v>
      </c>
      <c r="JE2" s="125" t="str">
        <f aca="false">'RC Output Item+Section Type'!$BI$7</f>
        <v> </v>
      </c>
      <c r="JF2" s="125" t="str">
        <f aca="false">'RC Output Item+Section Type'!$BJ$7</f>
        <v> </v>
      </c>
      <c r="JG2" s="125" t="str">
        <f aca="false">'RC Output Item+Section Type'!$BK$7</f>
        <v> </v>
      </c>
      <c r="JH2" s="125" t="str">
        <f aca="false">'RC Output Item+Section Type'!$BL$7</f>
        <v> </v>
      </c>
      <c r="JI2" s="125" t="str">
        <f aca="false">'RC Output Item+Section Type'!$BM$7</f>
        <v> </v>
      </c>
      <c r="JJ2" s="125" t="str">
        <f aca="false">'RC Output Item+Section Type'!$BN$7</f>
        <v> </v>
      </c>
      <c r="JK2" s="125" t="str">
        <f aca="false">'RC Output Item+Section Type'!$BO$7</f>
        <v> </v>
      </c>
      <c r="JL2" s="125" t="str">
        <f aca="false">'RC Output Item+Section Type'!$BP$7</f>
        <v> </v>
      </c>
      <c r="JM2" s="125" t="str">
        <f aca="false">'RC Output Item+Section Type'!$BQ$7</f>
        <v> </v>
      </c>
      <c r="JN2" s="125" t="str">
        <f aca="false">'RC Output Item+Section Type'!$BR$7</f>
        <v> </v>
      </c>
      <c r="JO2" s="125" t="str">
        <f aca="false">'RC Output Item+Section Type'!$BS$7</f>
        <v> </v>
      </c>
      <c r="JP2" s="125" t="str">
        <f aca="false">'RC Output Item+Section Type'!$BT$7</f>
        <v> </v>
      </c>
      <c r="JQ2" s="125" t="str">
        <f aca="false">'RC Output Item+Section Type'!$BU$7</f>
        <v> </v>
      </c>
      <c r="JR2" s="125" t="str">
        <f aca="false">'RC Output Item+Section Type'!$BV$7</f>
        <v> </v>
      </c>
      <c r="JS2" s="125" t="str">
        <f aca="false">'RC Output Item+Section Type'!$BW$7</f>
        <v> </v>
      </c>
      <c r="JT2" s="125" t="str">
        <f aca="false">'RC Output Item+Section Type'!$BX$7</f>
        <v> </v>
      </c>
      <c r="JU2" s="125" t="str">
        <f aca="false">'RC Output Item+Section Type'!$BY$7</f>
        <v> </v>
      </c>
      <c r="JV2" s="125" t="str">
        <f aca="false">'RC Output Item+Section Type'!$BZ$7</f>
        <v> </v>
      </c>
      <c r="JW2" s="125" t="str">
        <f aca="false">'RC Output Item+Section Type'!$CA$7</f>
        <v> </v>
      </c>
    </row>
    <row r="3" customFormat="false" ht="79.5" hidden="false" customHeight="true" outlineLevel="0" collapsed="false">
      <c r="A3" s="114" t="str">
        <f aca="false">IF('Cover Sheet'!$AE$1="","",'Cover Sheet'!$AE$1)</f>
        <v/>
      </c>
      <c r="B3" s="114" t="n">
        <f aca="false">'Cover Sheet'!$AE2</f>
        <v>0</v>
      </c>
      <c r="C3" s="114" t="str">
        <f aca="false">IF('Cover Sheet'!AE3="","",'Cover Sheet'!AE3)</f>
        <v/>
      </c>
      <c r="D3" s="114" t="n">
        <f aca="false">'Cover Sheet'!$AC$13</f>
        <v>0</v>
      </c>
      <c r="E3" s="114" t="str">
        <f aca="false">Sheet1!$AA$2</f>
        <v>Hyderabad</v>
      </c>
      <c r="F3" s="115" t="str">
        <f aca="false">'Cover Sheet'!$AC$6</f>
        <v>3rd</v>
      </c>
      <c r="G3" s="115" t="n">
        <f aca="false">COUNTA('Cover Sheet'!$B$5:$B$89)</f>
        <v>39</v>
      </c>
      <c r="H3" s="115" t="n">
        <f aca="false">COUNTIF('RC Mastery Check+Question type'!$B$5:$B$89,"&gt;""")</f>
        <v>39</v>
      </c>
      <c r="I3" s="115" t="str">
        <f aca="false">'Cover Sheet'!$AC$5</f>
        <v>Spandana</v>
      </c>
      <c r="J3" s="115" t="str">
        <f aca="false">'Cover Sheet'!$AC$7</f>
        <v>2nd YOI</v>
      </c>
      <c r="K3" s="115" t="str">
        <f aca="false">'Cover Sheet'!$AC$8</f>
        <v>Government School - No Fees</v>
      </c>
      <c r="L3" s="115" t="inlineStr">
        <f aca="false">IF('Cover Sheet'!$AC$15="","",IF(Background!C3='Cover Sheet'!$AC$15,1,0))</f>
        <is>
          <t/>
        </is>
      </c>
      <c r="M3" s="115" t="inlineStr">
        <f aca="false">IF('Cover Sheet'!$AC$14="","",IF(Background!C3='Cover Sheet'!$AC$14,1,0))</f>
        <is>
          <t/>
        </is>
      </c>
      <c r="N3" s="115" t="inlineStr">
        <f aca="false">IF('Cover Sheet'!$AC$17="","",IF(Background!C3='Cover Sheet'!$AC$17,1,0))</f>
        <is>
          <t/>
        </is>
      </c>
      <c r="O3" s="115" t="n">
        <f aca="false">'Cover Sheet'!AE$4</f>
        <v>0</v>
      </c>
      <c r="P3" s="115" t="n">
        <f aca="false">'Cover Sheet'!$AC$20</f>
        <v>0</v>
      </c>
      <c r="Q3" s="115" t="str">
        <f aca="false">'Cover Sheet'!$AC$19</f>
        <v>karthik.rapaka@teachforindia.org</v>
      </c>
      <c r="R3" s="115" t="n">
        <f aca="false">'Cover Sheet'!$AC$9</f>
        <v>0</v>
      </c>
      <c r="S3" s="115" t="n">
        <f aca="false">'Cover Sheet'!$AC$10</f>
        <v>0</v>
      </c>
      <c r="T3" s="115" t="n">
        <f aca="false">'Cover Sheet'!$AC$11</f>
        <v>0</v>
      </c>
      <c r="U3" s="115" t="inlineStr">
        <f aca="false">IFERROR(AVERAGE('Cover Sheet'!$Z$5:$Z$89),"")</f>
        <is>
          <t/>
        </is>
      </c>
      <c r="V3" s="115" t="inlineStr">
        <f aca="false">IFERROR(AVERAGE('Cover Sheet'!$Y$5:$Y$89), "")</f>
        <is>
          <t/>
        </is>
      </c>
      <c r="W3" s="116" t="n">
        <f aca="false">IFERROR(AVERAGE('Cover Sheet'!T$5:T$89),"")</f>
        <v>0.0638095238095238</v>
      </c>
      <c r="X3" s="116" t="n">
        <f aca="false">IFERROR(AVERAGE('Cover Sheet'!U$5:U$89),"")</f>
        <v>0.188157894736842</v>
      </c>
      <c r="Y3" s="116" t="n">
        <f aca="false">IFERROR(AVERAGE('Cover Sheet'!V$5:V$89),"")</f>
        <v>0.342789189189189</v>
      </c>
      <c r="Z3" s="117" t="n">
        <f aca="false">COUNTIF('Math Scores'!D$9:D$93,"&lt;35%")/H3</f>
        <v>0.564102564102564</v>
      </c>
      <c r="AA3" s="118" t="n">
        <f aca="false">COUNTIF('Math Scores'!D$9:D$93,"&lt;50%")/H3</f>
        <v>0.743589743589744</v>
      </c>
      <c r="AB3" s="118" t="n">
        <f aca="false">(COUNTIF('Math Scores'!D$9:D$93,AND("&gt;50%","&lt;65%"))/H3)</f>
        <v>0</v>
      </c>
      <c r="AC3" s="118" t="n">
        <f aca="false">(COUNTIF('Math Scores'!D$9:D$93,AND("&gt;65%","&lt;80%"))/H3)</f>
        <v>0</v>
      </c>
      <c r="AD3" s="119" t="n">
        <f aca="false">COUNTIF('Math Scores'!D$9:D$93,"&gt;80%")/H3</f>
        <v>0.0256410256410256</v>
      </c>
      <c r="AE3" s="120" t="n">
        <f aca="false">IFERROR(QUARTILE('Math Scores'!D$9:D$93,0),"")</f>
        <v>0.05</v>
      </c>
      <c r="AF3" s="120" t="n">
        <f aca="false">IFERROR(QUARTILE('Math Scores'!D$9:D$93,1),"")</f>
        <v>0.16</v>
      </c>
      <c r="AG3" s="120" t="n">
        <f aca="false">IFERROR(QUARTILE('Math Scores'!D$9:D$93,2),"")</f>
        <v>0.3082</v>
      </c>
      <c r="AH3" s="120" t="n">
        <f aca="false">IFERROR(QUARTILE('Math Scores'!D$9:D$93,3),"")</f>
        <v>0.46</v>
      </c>
      <c r="AI3" s="120" t="n">
        <f aca="false">IFERROR(QUARTILE('Math Scores'!D$9:D$93,4),"")</f>
        <v>0.855</v>
      </c>
      <c r="AJ3" s="120" t="n">
        <f aca="false">IFERROR(STDEV('Math Scores'!D$9:D$93),"")</f>
        <v>0.216894008656281</v>
      </c>
      <c r="AK3" s="121" t="inlineStr">
        <f aca="false">IFERROR(AVERAGE('Cover Sheet'!E$5:E$89),"")</f>
        <is>
          <t/>
        </is>
      </c>
      <c r="AL3" s="121" t="inlineStr">
        <f aca="false">IFERROR(AVERAGE('Cover Sheet'!F$5:F$89),"")</f>
        <is>
          <t/>
        </is>
      </c>
      <c r="AM3" s="121" t="inlineStr">
        <f aca="false">IFERROR(AVERAGE('Cover Sheet'!G$5:G$89),"")</f>
        <is>
          <t/>
        </is>
      </c>
      <c r="AN3" s="121" t="inlineStr">
        <f aca="false">IFERROR(AVERAGE('Cover Sheet'!H$5:H$89),"")</f>
        <is>
          <t/>
        </is>
      </c>
      <c r="AO3" s="121" t="inlineStr">
        <f aca="false">IFERROR(AVERAGE('Cover Sheet'!I$5:I$89),"")</f>
        <is>
          <t/>
        </is>
      </c>
      <c r="AP3" s="121" t="n">
        <f aca="false">IFERROR(AVERAGE('Cover Sheet'!J$5:J$89),"")</f>
        <v>0.00833333333333334</v>
      </c>
      <c r="AQ3" s="121" t="n">
        <f aca="false">IFERROR(AVERAGE('Cover Sheet'!K$5:K$89),"")</f>
        <v>0.0457142857142857</v>
      </c>
      <c r="AR3" s="121" t="n">
        <f aca="false">IFERROR(AVERAGE('Cover Sheet'!$L$5:$L$89),"")</f>
        <v>0.768421052631579</v>
      </c>
      <c r="AS3" s="121" t="n">
        <f aca="false">IFERROR(AVERAGE('Cover Sheet'!$M$5:$M$89),"")</f>
        <v>0.732142857142857</v>
      </c>
      <c r="AT3" s="121" t="n">
        <f aca="false">IFERROR(AVERAGE('Cover Sheet'!$N$5:$N$89),"")</f>
        <v>0.819354838709677</v>
      </c>
      <c r="AU3" s="121" t="n">
        <f aca="false">IFERROR(STDEV('RC Mastery Check+Question type'!H$5:H$89),"")</f>
        <v>0.763072453894434</v>
      </c>
      <c r="AV3" s="121" t="inlineStr">
        <f aca="false">AP3-AM3</f>
        <is>
          <t/>
        </is>
      </c>
      <c r="AW3" s="121" t="inlineStr">
        <f aca="false">AM3-AK3</f>
        <is>
          <t/>
        </is>
      </c>
      <c r="AX3" s="121" t="inlineStr">
        <f aca="false">AP3-AK3</f>
        <is>
          <t/>
        </is>
      </c>
      <c r="AY3" s="122" t="n">
        <f aca="false">COUNTIF('RC Mastery Check+Question type'!H$5:H$89,"&lt;=0")</f>
        <v>1</v>
      </c>
      <c r="AZ3" s="122" t="n">
        <f aca="false">COUNTIF('RC Mastery Check+Question type'!H$5:H$89,"&lt;1")-AY3</f>
        <v>19</v>
      </c>
      <c r="BA3" s="122" t="n">
        <f aca="false">COUNTIF('RC Mastery Check+Question type'!H$5:H$89,"&lt;2")-AZ3-AY3</f>
        <v>7</v>
      </c>
      <c r="BB3" s="122" t="n">
        <f aca="false">COUNTIF('RC Mastery Check+Question type'!$H$5:$H$98,"&lt;3")-BA3-AZ3-AY3</f>
        <v>3</v>
      </c>
      <c r="BC3" s="122" t="n">
        <f aca="false">COUNTIF('RC Mastery Check+Question type'!$H$5:$H$98,"&lt;4")-BB3-BA3-AZ3-AY3</f>
        <v>1</v>
      </c>
      <c r="BD3" s="122" t="n">
        <f aca="false">COUNTIF('RC Mastery Check+Question type'!$H$5:$H$98,"&lt;5")-BC3-BB3-BA3-AZ3-AY3</f>
        <v>0</v>
      </c>
      <c r="BE3" s="122" t="n">
        <f aca="false">COUNTIF('RC Mastery Check+Question type'!$H$5:$H$98,"&lt;6")-BD3-BC3-BB3-BA3-AZ3-AY3</f>
        <v>0</v>
      </c>
      <c r="BF3" s="122" t="n">
        <f aca="false">COUNTIF('RC Mastery Check+Question type'!$H$5:$H$98,"&lt;7")-BE3-BD3-BC3-BB3-BA3-AZ3-AY3</f>
        <v>0</v>
      </c>
      <c r="BG3" s="122" t="n">
        <f aca="false">COUNTIF('RC Mastery Check+Question type'!$H$5:$H$98,"&lt;8")-BF3-BE3-BD3-BC3-BB3-BA3-AZ3-AY3</f>
        <v>0</v>
      </c>
      <c r="BH3" s="122" t="n">
        <f aca="false">COUNTIF('RC Mastery Check+Question type'!$H$5:$H$98,"&gt;7")</f>
        <v>0</v>
      </c>
      <c r="BI3" s="123" t="inlineStr">
        <f aca="false">IFERROR(AVERAGE('Eng GLA 6th, 7th, 8th'!D$8:D$92), "")</f>
        <is>
          <t/>
        </is>
      </c>
      <c r="BJ3" s="123" t="inlineStr">
        <f aca="false">IFERROR(AVERAGE('Eng GLA 6th, 7th, 8th'!AQ$8:AQ$92), "")</f>
        <is>
          <t/>
        </is>
      </c>
      <c r="BK3" s="123" t="inlineStr">
        <f aca="false">IFERROR(AVERAGE('Eng GLA 6th, 7th, 8th'!CG$8:CG$92), "")</f>
        <is>
          <t/>
        </is>
      </c>
      <c r="BL3" s="121" t="n">
        <f aca="false">IFERROR(AVERAGE('Writing Scores'!D$4:D$88),"")</f>
        <v>1.03448275862069</v>
      </c>
      <c r="BM3" s="121" t="n">
        <f aca="false">IFERROR(AVERAGE('Writing Scores'!E$4:E$88),"")</f>
        <v>0.413793103448276</v>
      </c>
      <c r="BN3" s="121" t="n">
        <f aca="false">IFERROR(AVERAGE('Writing Scores'!F$4:F$88),"")</f>
        <v>0.448275862068966</v>
      </c>
      <c r="BO3" s="121" t="n">
        <f aca="false">IFERROR(AVERAGE('Writing Scores'!G$4:G$88),"")</f>
        <v>0.655172413793103</v>
      </c>
      <c r="BP3" s="121" t="n">
        <f aca="false">IFERROR(AVERAGE('Writing Scores'!H$4:H$88),"")</f>
        <v>0.103448275862069</v>
      </c>
      <c r="BQ3" s="121" t="n">
        <f aca="false">IFERROR(AVERAGE('Writing Scores'!I$4:I$88),"")</f>
        <v>0.586206896551724</v>
      </c>
      <c r="BR3" s="121" t="str">
        <f aca="false">IFERROR('Writing Scores'!L$13:M$15, "")</f>
        <v/>
      </c>
      <c r="BS3" s="124" t="n">
        <f aca="false">'RC Mastery Check+Question type'!AC$4</f>
        <v>1</v>
      </c>
      <c r="BT3" s="124" t="n">
        <f aca="false">'RC Mastery Check+Question type'!AD$4</f>
        <v>0.5</v>
      </c>
      <c r="BU3" s="124" t="n">
        <f aca="false">'RC Mastery Check+Question type'!AE$4</f>
        <v>0</v>
      </c>
      <c r="BV3" s="124" t="n">
        <f aca="false">'RC Mastery Check+Question type'!AF$4</f>
        <v>1</v>
      </c>
      <c r="BW3" s="124" t="n">
        <f aca="false">'RC Mastery Check+Question type'!AG$4</f>
        <v>1</v>
      </c>
      <c r="BX3" s="124" t="str">
        <f aca="false">'RC Mastery Check+Question type'!AH$4</f>
        <v> </v>
      </c>
      <c r="BY3" s="124" t="n">
        <f aca="false">'RC Mastery Check+Question type'!AI$4</f>
        <v>0.653846153846154</v>
      </c>
      <c r="BZ3" s="124" t="n">
        <f aca="false">'RC Mastery Check+Question type'!AJ$4</f>
        <v>0.692307692307692</v>
      </c>
      <c r="CA3" s="124" t="n">
        <f aca="false">'RC Mastery Check+Question type'!AK$4</f>
        <v>0.846153846153846</v>
      </c>
      <c r="CB3" s="124" t="n">
        <f aca="false">'RC Mastery Check+Question type'!$AL$4</f>
        <v>0.923076923076923</v>
      </c>
      <c r="CC3" s="124" t="n">
        <f aca="false">'RC Mastery Check+Question type'!$AM$4</f>
        <v>0.961538461538462</v>
      </c>
      <c r="CD3" s="124" t="n">
        <f aca="false">'RC Mastery Check+Question type'!$AN$4</f>
        <v>0.923076923076923</v>
      </c>
      <c r="CE3" s="124" t="n">
        <f aca="false">'RC Mastery Check+Question type'!$AO$4</f>
        <v>0.461538461538462</v>
      </c>
      <c r="CF3" s="124" t="n">
        <f aca="false">'RC Mastery Check+Question type'!$AP$4</f>
        <v>0.721153846153846</v>
      </c>
      <c r="CG3" s="124" t="n">
        <f aca="false">'RC Mastery Check+Question type'!$AQ$4</f>
        <v>0.826923076923077</v>
      </c>
      <c r="CH3" s="124" t="n">
        <f aca="false">'RC Mastery Check+Question type'!$AR$4</f>
        <v>0.818181818181818</v>
      </c>
      <c r="CI3" s="124" t="n">
        <f aca="false">'RC Mastery Check+Question type'!$AS$4</f>
        <v>0.75</v>
      </c>
      <c r="CJ3" s="124" t="n">
        <f aca="false">'RC Mastery Check+Question type'!$AT$4</f>
        <v>0.636363636363636</v>
      </c>
      <c r="CK3" s="124" t="n">
        <f aca="false">'RC Mastery Check+Question type'!$AU$4</f>
        <v>0.113636363636364</v>
      </c>
      <c r="CL3" s="124" t="n">
        <f aca="false">'RC Mastery Check+Question type'!$AV$4</f>
        <v>0.537878787878788</v>
      </c>
      <c r="CM3" s="124" t="n">
        <f aca="false">'RC Mastery Check+Question type'!$AW$4</f>
        <v>0.3125</v>
      </c>
      <c r="CN3" s="124" t="n">
        <f aca="false">'RC Mastery Check+Question type'!$AX$4</f>
        <v>0.928571428571429</v>
      </c>
      <c r="CO3" s="124" t="n">
        <f aca="false">'RC Mastery Check+Question type'!$AY$4</f>
        <v>0.857142857142857</v>
      </c>
      <c r="CP3" s="124" t="n">
        <f aca="false">'RC Mastery Check+Question type'!$AZ$4</f>
        <v>0.285714285714286</v>
      </c>
      <c r="CQ3" s="124" t="n">
        <f aca="false">'RC Mastery Check+Question type'!$BA$4</f>
        <v>0.142857142857143</v>
      </c>
      <c r="CR3" s="124" t="n">
        <f aca="false">'RC Mastery Check+Question type'!$BB$4</f>
        <v>0.523809523809524</v>
      </c>
      <c r="CS3" s="124" t="n">
        <f aca="false">'RC Mastery Check+Question type'!$BC$4</f>
        <v>0.473214285714286</v>
      </c>
      <c r="CT3" s="124" t="n">
        <f aca="false">'RC Mastery Check+Question type'!$BD$4</f>
        <v>1</v>
      </c>
      <c r="CU3" s="124" t="n">
        <f aca="false">'RC Mastery Check+Question type'!$BE$4</f>
        <v>0.5</v>
      </c>
      <c r="CV3" s="124" t="n">
        <f aca="false">'RC Mastery Check+Question type'!$BF$4</f>
        <v>0.642857142857143</v>
      </c>
      <c r="CW3" s="124" t="n">
        <f aca="false">'RC Mastery Check+Question type'!$BG$4</f>
        <v>0.285714285714286</v>
      </c>
      <c r="CX3" s="124" t="n">
        <f aca="false">'RC Mastery Check+Question type'!$BH$4</f>
        <v>0</v>
      </c>
      <c r="CY3" s="124" t="n">
        <f aca="false">'RC Mastery Check+Question type'!$BI$4</f>
        <v>0.571428571428571</v>
      </c>
      <c r="CZ3" s="124" t="n">
        <f aca="false">'RC Mastery Check+Question type'!$BJ$4</f>
        <v>0.5</v>
      </c>
      <c r="DA3" s="124" t="n">
        <f aca="false">'RC Mastery Check+Question type'!$BK$4</f>
        <v>0.392857142857143</v>
      </c>
      <c r="DB3" s="124" t="n">
        <f aca="false">'RC Mastery Check+Question type'!$BL$4</f>
        <v>1</v>
      </c>
      <c r="DC3" s="124" t="n">
        <f aca="false">'RC Mastery Check+Question type'!$BM$4</f>
        <v>0.866666666666667</v>
      </c>
      <c r="DD3" s="124" t="n">
        <f aca="false">'RC Mastery Check+Question type'!$BN$4</f>
        <v>0.3</v>
      </c>
      <c r="DE3" s="124" t="n">
        <f aca="false">'RC Mastery Check+Question type'!$BO$4</f>
        <v>0.4</v>
      </c>
      <c r="DF3" s="124" t="n">
        <f aca="false">'RC Mastery Check+Question type'!$BP$4</f>
        <v>0.6</v>
      </c>
      <c r="DG3" s="124" t="n">
        <f aca="false">'RC Mastery Check+Question type'!$BQ$4</f>
        <v>0.3</v>
      </c>
      <c r="DH3" s="124" t="n">
        <f aca="false">'RC Mastery Check+Question type'!$BR$4</f>
        <v>0.3</v>
      </c>
      <c r="DI3" s="124" t="n">
        <f aca="false">'RC Mastery Check+Question type'!$BS$4</f>
        <v>0.375</v>
      </c>
      <c r="DJ3" s="124" t="n">
        <f aca="false">'RC Mastery Check+Question type'!$BT$4</f>
        <v>0.75</v>
      </c>
      <c r="DK3" s="124" t="n">
        <f aca="false">'RC Mastery Check+Question type'!$BU$4</f>
        <v>0.75</v>
      </c>
      <c r="DL3" s="124" t="n">
        <f aca="false">'RC Mastery Check+Question type'!$BV$4</f>
        <v>0.5</v>
      </c>
      <c r="DM3" s="124" t="n">
        <f aca="false">'RC Mastery Check+Question type'!$BW$4</f>
        <v>0.75</v>
      </c>
      <c r="DN3" s="124" t="n">
        <f aca="false">'RC Mastery Check+Question type'!$BX$4</f>
        <v>0.5</v>
      </c>
      <c r="DO3" s="124" t="n">
        <f aca="false">'RC Mastery Check+Question type'!$BY$4</f>
        <v>0.5</v>
      </c>
      <c r="DP3" s="124" t="n">
        <f aca="false">'RC Mastery Check+Question type'!$BZ$4</f>
        <v>0.666666666666667</v>
      </c>
      <c r="DQ3" s="124" t="n">
        <f aca="false">'RC Mastery Check+Question type'!$CA$4</f>
        <v>0.3125</v>
      </c>
      <c r="DR3" s="124" t="n">
        <f aca="false">'RC Mastery Check+Question type'!$CB$4</f>
        <v>0.483333333333333</v>
      </c>
      <c r="DS3" s="124" t="n">
        <f aca="false">'RC Mastery Check+Question type'!$CC$4</f>
        <v>1</v>
      </c>
      <c r="DT3" s="124" t="n">
        <f aca="false">'RC Mastery Check+Question type'!$CD$4</f>
        <v>0.375</v>
      </c>
      <c r="DU3" s="124" t="n">
        <f aca="false">'RC Mastery Check+Question type'!$CE$4</f>
        <v>0.125</v>
      </c>
      <c r="DV3" s="124" t="n">
        <f aca="false">'RC Mastery Check+Question type'!$CF$4</f>
        <v>1</v>
      </c>
      <c r="DW3" s="124" t="n">
        <f aca="false">'RC Mastery Check+Question type'!$CG$4</f>
        <v>0.5</v>
      </c>
      <c r="DX3" s="124" t="n">
        <f aca="false">'RC Mastery Check+Question type'!$CH$4</f>
        <v>1</v>
      </c>
      <c r="DY3" s="124" t="n">
        <f aca="false">'RC Mastery Check+Question type'!$CI$4</f>
        <v>0.5</v>
      </c>
      <c r="DZ3" s="124" t="n">
        <f aca="false">'RC Mastery Check+Question type'!$CJ$4</f>
        <v>0.5</v>
      </c>
      <c r="EA3" s="124" t="str">
        <f aca="false">'RC Mastery Check+Question type'!$CK$4</f>
        <v> </v>
      </c>
      <c r="EB3" s="124" t="str">
        <f aca="false">'RC Mastery Check+Question type'!$CL$4</f>
        <v> </v>
      </c>
      <c r="EC3" s="124" t="str">
        <f aca="false">'RC Mastery Check+Question type'!$CM$4</f>
        <v> </v>
      </c>
      <c r="ED3" s="124" t="str">
        <f aca="false">'RC Mastery Check+Question type'!$CN$4</f>
        <v> </v>
      </c>
      <c r="EE3" s="124" t="str">
        <f aca="false">'RC Mastery Check+Question type'!$CO$4</f>
        <v> </v>
      </c>
      <c r="EF3" s="124" t="str">
        <f aca="false">'RC Mastery Check+Question type'!$CP$4</f>
        <v> </v>
      </c>
      <c r="EG3" s="124" t="str">
        <f aca="false">'RC Mastery Check+Question type'!$CQ$4</f>
        <v> </v>
      </c>
      <c r="EH3" s="124" t="str">
        <f aca="false">'RC Mastery Check+Question type'!$CR$4</f>
        <v> </v>
      </c>
      <c r="EI3" s="124" t="str">
        <f aca="false">'RC Mastery Check+Question type'!$CS$4</f>
        <v> </v>
      </c>
      <c r="EJ3" s="124" t="str">
        <f aca="false">'RC Mastery Check+Question type'!$CT$4</f>
        <v> </v>
      </c>
      <c r="EK3" s="124" t="str">
        <f aca="false">'RC Mastery Check+Question type'!$CU$4</f>
        <v> </v>
      </c>
      <c r="EL3" s="124" t="str">
        <f aca="false">'RC Mastery Check+Question type'!$CV$4</f>
        <v> </v>
      </c>
      <c r="EM3" s="124" t="str">
        <f aca="false">'RC Mastery Check+Question type'!$CW$4</f>
        <v> </v>
      </c>
      <c r="EN3" s="124" t="str">
        <f aca="false">'RC Mastery Check+Question type'!$CX$4</f>
        <v> </v>
      </c>
      <c r="EO3" s="124" t="str">
        <f aca="false">'RC Mastery Check+Question type'!$CY$4</f>
        <v> </v>
      </c>
      <c r="EP3" s="124" t="str">
        <f aca="false">'RC Mastery Check+Question type'!$CZ$4</f>
        <v> </v>
      </c>
      <c r="EQ3" s="124" t="str">
        <f aca="false">'RC Mastery Check+Question type'!$DA$4</f>
        <v> </v>
      </c>
      <c r="ER3" s="124" t="str">
        <f aca="false">'RC Mastery Check+Question type'!$DB$4</f>
        <v> </v>
      </c>
      <c r="ES3" s="124" t="str">
        <f aca="false">'RC Mastery Check+Question type'!$DC$4</f>
        <v> </v>
      </c>
      <c r="ET3" s="124" t="str">
        <f aca="false">'RC Mastery Check+Question type'!$DD$4</f>
        <v> </v>
      </c>
      <c r="EU3" s="124" t="str">
        <f aca="false">'RC Mastery Check+Question type'!$DE$4</f>
        <v> </v>
      </c>
      <c r="EV3" s="124" t="str">
        <f aca="false">'RC Mastery Check+Question type'!$DF$4</f>
        <v> </v>
      </c>
      <c r="EW3" s="124" t="str">
        <f aca="false">'RC Mastery Check+Question type'!$DG$4</f>
        <v> </v>
      </c>
      <c r="EX3" s="124" t="str">
        <f aca="false">'RC Mastery Check+Question type'!$DH$4</f>
        <v> </v>
      </c>
      <c r="EY3" s="124" t="str">
        <f aca="false">'RC Mastery Check+Question type'!$DI$4</f>
        <v> </v>
      </c>
      <c r="EZ3" s="124" t="str">
        <f aca="false">'RC Mastery Check+Question type'!$DJ$4</f>
        <v> </v>
      </c>
      <c r="FA3" s="124" t="str">
        <f aca="false">'RC Mastery Check+Question type'!$DK$4</f>
        <v> </v>
      </c>
      <c r="FB3" s="124" t="str">
        <f aca="false">'RC Mastery Check+Question type'!$DL$4</f>
        <v> </v>
      </c>
      <c r="FC3" s="124" t="str">
        <f aca="false">'RC Mastery Check+Question type'!$DM$4</f>
        <v> </v>
      </c>
      <c r="FD3" s="124" t="str">
        <f aca="false">'RC Mastery Check+Question type'!$DN$4</f>
        <v> </v>
      </c>
      <c r="FE3" s="124" t="str">
        <f aca="false">'RC Mastery Check+Question type'!$DO$4</f>
        <v> </v>
      </c>
      <c r="FF3" s="124" t="str">
        <f aca="false">'RC Mastery Check+Question type'!$DP$4</f>
        <v> </v>
      </c>
      <c r="FG3" s="124" t="str">
        <f aca="false">'RC Mastery Check+Question type'!$DQ$4</f>
        <v> </v>
      </c>
      <c r="FH3" s="124" t="str">
        <f aca="false">'RC Mastery Check+Question type'!$DU$4</f>
        <v> </v>
      </c>
      <c r="FI3" s="124" t="str">
        <f aca="false">'RC Mastery Check+Question type'!$DV$4</f>
        <v> </v>
      </c>
      <c r="FJ3" s="124" t="str">
        <f aca="false">'RC Mastery Check+Question type'!$DW$4</f>
        <v> </v>
      </c>
      <c r="FK3" s="124" t="str">
        <f aca="false">'RC Mastery Check+Question type'!$DX$4</f>
        <v> </v>
      </c>
      <c r="FL3" s="124" t="str">
        <f aca="false">'RC Mastery Check+Question type'!$DY$4</f>
        <v> </v>
      </c>
      <c r="FM3" s="124" t="str">
        <f aca="false">'RC Mastery Check+Question type'!$DZ$4</f>
        <v> </v>
      </c>
      <c r="FN3" s="124" t="str">
        <f aca="false">'RC Mastery Check+Question type'!$EA$4</f>
        <v> </v>
      </c>
      <c r="FO3" s="124" t="str">
        <f aca="false">'RC Mastery Check+Question type'!$EB$4</f>
        <v> </v>
      </c>
      <c r="FP3" s="124" t="str">
        <f aca="false">'RC Mastery Check+Question type'!$EC$4</f>
        <v> </v>
      </c>
      <c r="FQ3" s="124" t="str">
        <f aca="false">'RC Mastery Check+Question type'!$ED$4</f>
        <v> </v>
      </c>
      <c r="FR3" s="124" t="str">
        <f aca="false">'RC Mastery Check+Question type'!$EE$4</f>
        <v> </v>
      </c>
      <c r="FS3" s="124" t="str">
        <f aca="false">'RC Mastery Check+Question type'!$EF$4</f>
        <v> </v>
      </c>
      <c r="FT3" s="124" t="str">
        <f aca="false">'RC Mastery Check+Question type'!$EG$4</f>
        <v> </v>
      </c>
      <c r="FU3" s="124" t="str">
        <f aca="false">'RC Mastery Check+Question type'!$EH$4</f>
        <v> </v>
      </c>
      <c r="FV3" s="124" t="str">
        <f aca="false">'RC Mastery Check+Question type'!$EI$4</f>
        <v> </v>
      </c>
      <c r="FW3" s="124" t="str">
        <f aca="false">'RC Mastery Check+Question type'!$EK$4</f>
        <v> </v>
      </c>
      <c r="FX3" s="124" t="str">
        <f aca="false">'RC Mastery Check+Question type'!$EL$4</f>
        <v> </v>
      </c>
      <c r="FY3" s="124" t="str">
        <f aca="false">'RC Mastery Check+Question type'!$EM$4</f>
        <v> </v>
      </c>
      <c r="FZ3" s="124" t="str">
        <f aca="false">'RC Mastery Check+Question type'!$EN$4</f>
        <v> </v>
      </c>
      <c r="GA3" s="124" t="str">
        <f aca="false">'RC Mastery Check+Question type'!$EO$4</f>
        <v> </v>
      </c>
      <c r="GB3" s="124" t="str">
        <f aca="false">'RC Mastery Check+Question type'!$EP$4</f>
        <v> </v>
      </c>
      <c r="GC3" s="124" t="str">
        <f aca="false">'RC Mastery Check+Question type'!$EQ$4</f>
        <v> </v>
      </c>
      <c r="GD3" s="124" t="str">
        <f aca="false">'RC Mastery Check+Question type'!$ER$4</f>
        <v> </v>
      </c>
      <c r="GE3" s="124" t="str">
        <f aca="false">'RC Mastery Check+Question type'!$ES$4</f>
        <v> </v>
      </c>
      <c r="GF3" s="124" t="str">
        <f aca="false">'RC Mastery Check+Question type'!$ET$4</f>
        <v> </v>
      </c>
      <c r="GG3" s="124" t="str">
        <f aca="false">'RC Mastery Check+Question type'!$EU$4</f>
        <v> </v>
      </c>
      <c r="GH3" s="124" t="str">
        <f aca="false">'RC Mastery Check+Question type'!$EV$4</f>
        <v> </v>
      </c>
      <c r="GI3" s="124" t="str">
        <f aca="false">'RC Mastery Check+Question type'!$EW$4</f>
        <v> </v>
      </c>
      <c r="GJ3" s="124" t="str">
        <f aca="false">'RC Mastery Check+Question type'!$EX$4</f>
        <v> </v>
      </c>
      <c r="GK3" s="124" t="str">
        <f aca="false">'RC Mastery Check+Question type'!$EY$4</f>
        <v> </v>
      </c>
      <c r="GL3" s="124" t="str">
        <f aca="false">'RC Mastery Check+Question type'!$FA$4</f>
        <v> </v>
      </c>
      <c r="GM3" s="124" t="str">
        <f aca="false">'RC Mastery Check+Question type'!$FB$4</f>
        <v> </v>
      </c>
      <c r="GN3" s="124" t="str">
        <f aca="false">'RC Mastery Check+Question type'!$FC$4</f>
        <v> </v>
      </c>
      <c r="GO3" s="124" t="str">
        <f aca="false">'RC Mastery Check+Question type'!$FD$4</f>
        <v> </v>
      </c>
      <c r="GP3" s="124" t="str">
        <f aca="false">'RC Mastery Check+Question type'!$FE$4</f>
        <v> </v>
      </c>
      <c r="GQ3" s="124" t="str">
        <f aca="false">'RC Mastery Check+Question type'!$FF$4</f>
        <v> </v>
      </c>
      <c r="GR3" s="124" t="str">
        <f aca="false">'RC Mastery Check+Question type'!$FG$4</f>
        <v> </v>
      </c>
      <c r="GS3" s="124" t="str">
        <f aca="false">'RC Mastery Check+Question type'!$FH$4</f>
        <v> </v>
      </c>
      <c r="GT3" s="124" t="str">
        <f aca="false">'RC Mastery Check+Question type'!$FI$4</f>
        <v> </v>
      </c>
      <c r="GU3" s="124" t="str">
        <f aca="false">'RC Mastery Check+Question type'!$FJ$4</f>
        <v> </v>
      </c>
      <c r="GV3" s="124" t="str">
        <f aca="false">'RC Mastery Check+Question type'!$FK$4</f>
        <v> </v>
      </c>
      <c r="GW3" s="124" t="str">
        <f aca="false">'RC Mastery Check+Question type'!$FL$4</f>
        <v> </v>
      </c>
      <c r="GX3" s="124" t="str">
        <f aca="false">'RC Mastery Check+Question type'!$FM$4</f>
        <v> </v>
      </c>
      <c r="GY3" s="124" t="str">
        <f aca="false">'RC Mastery Check+Question type'!$FN$4</f>
        <v> </v>
      </c>
      <c r="GZ3" s="124" t="str">
        <f aca="false">'RC Mastery Check+Question type'!$FO$4</f>
        <v> </v>
      </c>
      <c r="HA3" s="125" t="n">
        <f aca="false">'RC Output Item+Section Type'!$E$7</f>
        <v>0.666666666666667</v>
      </c>
      <c r="HB3" s="125" t="n">
        <f aca="false">'RC Output Item+Section Type'!$F$7</f>
        <v>0</v>
      </c>
      <c r="HC3" s="125" t="n">
        <f aca="false">'RC Output Item+Section Type'!$G$7</f>
        <v>1</v>
      </c>
      <c r="HD3" s="125" t="n">
        <f aca="false">'RC Output Item+Section Type'!$H$7</f>
        <v>1</v>
      </c>
      <c r="HE3" s="125" t="n">
        <f aca="false">'RC Output Item+Section Type'!$I$7</f>
        <v>0.692307692307692</v>
      </c>
      <c r="HF3" s="125" t="n">
        <f aca="false">'RC Output Item+Section Type'!$J$7</f>
        <v>0.653846153846154</v>
      </c>
      <c r="HG3" s="125" t="str">
        <f aca="false">'RC Output Item+Section Type'!$K$7</f>
        <v> </v>
      </c>
      <c r="HH3" s="125" t="n">
        <f aca="false">'RC Output Item+Section Type'!$L$7</f>
        <v>0.923076923076923</v>
      </c>
      <c r="HI3" s="125" t="n">
        <f aca="false">'RC Output Item+Section Type'!$M$7</f>
        <v>0.769230769230769</v>
      </c>
      <c r="HJ3" s="125" t="n">
        <f aca="false">'RC Output Item+Section Type'!$N$7</f>
        <v>0.5</v>
      </c>
      <c r="HK3" s="125" t="n">
        <f aca="false">'RC Output Item+Section Type'!$O$7</f>
        <v>0.721153846153846</v>
      </c>
      <c r="HL3" s="125" t="n">
        <f aca="false">'RC Output Item+Section Type'!$P$7</f>
        <v>0.826923076923077</v>
      </c>
      <c r="HM3" s="125" t="n">
        <f aca="false">'RC Output Item+Section Type'!$Q$7</f>
        <v>0.772727272727273</v>
      </c>
      <c r="HN3" s="125" t="n">
        <f aca="false">'RC Output Item+Section Type'!$R$7</f>
        <v>0.636363636363636</v>
      </c>
      <c r="HO3" s="125" t="n">
        <f aca="false">'RC Output Item+Section Type'!$S$7</f>
        <v>0.113636363636364</v>
      </c>
      <c r="HP3" s="125" t="n">
        <f aca="false">'RC Output Item+Section Type'!$T$7</f>
        <v>0.304545454545455</v>
      </c>
      <c r="HQ3" s="125" t="n">
        <f aca="false">'RC Output Item+Section Type'!$U$7</f>
        <v>0.670454545454545</v>
      </c>
      <c r="HR3" s="125" t="n">
        <f aca="false">'RC Output Item+Section Type'!$V$7</f>
        <v>0.904761904761905</v>
      </c>
      <c r="HS3" s="125" t="n">
        <f aca="false">'RC Output Item+Section Type'!$W$7</f>
        <v>0.285714285714286</v>
      </c>
      <c r="HT3" s="125" t="n">
        <f aca="false">'RC Output Item+Section Type'!$X$7</f>
        <v>0.142857142857143</v>
      </c>
      <c r="HU3" s="125" t="n">
        <f aca="false">'RC Output Item+Section Type'!$Y$7</f>
        <v>0.357142857142857</v>
      </c>
      <c r="HV3" s="125" t="n">
        <f aca="false">'RC Output Item+Section Type'!$Z$7</f>
        <v>0.75</v>
      </c>
      <c r="HW3" s="125" t="n">
        <f aca="false">'RC Output Item+Section Type'!$AA$7</f>
        <v>0.523809523809524</v>
      </c>
      <c r="HX3" s="125" t="n">
        <f aca="false">'RC Output Item+Section Type'!$AB$7</f>
        <v>0.380952380952381</v>
      </c>
      <c r="HY3" s="125" t="n">
        <f aca="false">'RC Output Item+Section Type'!$AC$7</f>
        <v>0.392857142857143</v>
      </c>
      <c r="HZ3" s="125" t="n">
        <f aca="false">'RC Output Item+Section Type'!$AD$7</f>
        <v>0.5</v>
      </c>
      <c r="IA3" s="125" t="n">
        <f aca="false">'RC Output Item+Section Type'!$AE$7</f>
        <v>0.9</v>
      </c>
      <c r="IB3" s="125" t="n">
        <f aca="false">'RC Output Item+Section Type'!$AF$7</f>
        <v>0.366666666666667</v>
      </c>
      <c r="IC3" s="125" t="n">
        <f aca="false">'RC Output Item+Section Type'!$AG$7</f>
        <v>0.5</v>
      </c>
      <c r="ID3" s="125" t="n">
        <f aca="false">'RC Output Item+Section Type'!$AH$7</f>
        <v>0.375</v>
      </c>
      <c r="IE3" s="125" t="n">
        <f aca="false">'RC Output Item+Section Type'!$AI$7</f>
        <v>0.3</v>
      </c>
      <c r="IF3" s="125" t="n">
        <f aca="false">'RC Output Item+Section Type'!$AJ$7</f>
        <v>0.714285714285714</v>
      </c>
      <c r="IG3" s="125" t="n">
        <f aca="false">'RC Output Item+Section Type'!$AK$7</f>
        <v>0.65</v>
      </c>
      <c r="IH3" s="125" t="n">
        <f aca="false">'RC Output Item+Section Type'!$AL$7</f>
        <v>0.6</v>
      </c>
      <c r="II3" s="125" t="n">
        <f aca="false">'RC Output Item+Section Type'!$AM$7</f>
        <v>0.483333333333333</v>
      </c>
      <c r="IJ3" s="125" t="n">
        <f aca="false">'RC Output Item+Section Type'!$AN$7</f>
        <v>0.3125</v>
      </c>
      <c r="IK3" s="125" t="n">
        <f aca="false">'RC Output Item+Section Type'!$AO$7</f>
        <v>0.642857142857143</v>
      </c>
      <c r="IL3" s="125" t="n">
        <f aca="false">'RC Output Item+Section Type'!$AP$7</f>
        <v>0.4</v>
      </c>
      <c r="IM3" s="125" t="n">
        <f aca="false">'RC Output Item+Section Type'!$AQ$7</f>
        <v>0.6</v>
      </c>
      <c r="IN3" s="125" t="n">
        <f aca="false">'RC Output Item+Section Type'!$AR$7</f>
        <v>0.5</v>
      </c>
      <c r="IO3" s="125" t="n">
        <f aca="false">'RC Output Item+Section Type'!$AS$7</f>
        <v>0.5</v>
      </c>
      <c r="IP3" s="125" t="str">
        <f aca="false">'RC Output Item+Section Type'!$AT$7</f>
        <v> </v>
      </c>
      <c r="IQ3" s="125" t="str">
        <f aca="false">'RC Output Item+Section Type'!$AU$7</f>
        <v> </v>
      </c>
      <c r="IR3" s="125" t="str">
        <f aca="false">'RC Output Item+Section Type'!$AV$7</f>
        <v> </v>
      </c>
      <c r="IS3" s="125" t="str">
        <f aca="false">'RC Output Item+Section Type'!$AW$7</f>
        <v> </v>
      </c>
      <c r="IT3" s="125" t="str">
        <f aca="false">'RC Output Item+Section Type'!$AX$7</f>
        <v> </v>
      </c>
      <c r="IU3" s="125" t="str">
        <f aca="false">'RC Output Item+Section Type'!$AY$7</f>
        <v> </v>
      </c>
      <c r="IV3" s="125" t="str">
        <f aca="false">'RC Output Item+Section Type'!$AZ$7</f>
        <v> </v>
      </c>
      <c r="IW3" s="125" t="str">
        <f aca="false">'RC Output Item+Section Type'!$BA$7</f>
        <v> </v>
      </c>
      <c r="IX3" s="125" t="str">
        <f aca="false">'RC Output Item+Section Type'!$BB$7</f>
        <v> </v>
      </c>
      <c r="IY3" s="125" t="str">
        <f aca="false">'RC Output Item+Section Type'!$BC$7</f>
        <v> </v>
      </c>
      <c r="IZ3" s="125" t="str">
        <f aca="false">'RC Output Item+Section Type'!$BD$7</f>
        <v> </v>
      </c>
      <c r="JA3" s="125" t="str">
        <f aca="false">'RC Output Item+Section Type'!$BE$7</f>
        <v> </v>
      </c>
      <c r="JB3" s="125" t="str">
        <f aca="false">'RC Output Item+Section Type'!$BF$7</f>
        <v> </v>
      </c>
      <c r="JC3" s="125" t="str">
        <f aca="false">'RC Output Item+Section Type'!$BG$7</f>
        <v> </v>
      </c>
      <c r="JD3" s="125" t="str">
        <f aca="false">'RC Output Item+Section Type'!$BH$7</f>
        <v> </v>
      </c>
      <c r="JE3" s="125" t="str">
        <f aca="false">'RC Output Item+Section Type'!$BI$7</f>
        <v> </v>
      </c>
      <c r="JF3" s="125" t="str">
        <f aca="false">'RC Output Item+Section Type'!$BJ$7</f>
        <v> </v>
      </c>
      <c r="JG3" s="125" t="str">
        <f aca="false">'RC Output Item+Section Type'!$BK$7</f>
        <v> </v>
      </c>
      <c r="JH3" s="125" t="str">
        <f aca="false">'RC Output Item+Section Type'!$BL$7</f>
        <v> </v>
      </c>
      <c r="JI3" s="125" t="str">
        <f aca="false">'RC Output Item+Section Type'!$BM$7</f>
        <v> </v>
      </c>
      <c r="JJ3" s="125" t="str">
        <f aca="false">'RC Output Item+Section Type'!$BN$7</f>
        <v> </v>
      </c>
      <c r="JK3" s="125" t="str">
        <f aca="false">'RC Output Item+Section Type'!$BO$7</f>
        <v> </v>
      </c>
      <c r="JL3" s="125" t="str">
        <f aca="false">'RC Output Item+Section Type'!$BP$7</f>
        <v> </v>
      </c>
      <c r="JM3" s="125" t="str">
        <f aca="false">'RC Output Item+Section Type'!$BQ$7</f>
        <v> </v>
      </c>
      <c r="JN3" s="125" t="str">
        <f aca="false">'RC Output Item+Section Type'!$BR$7</f>
        <v> </v>
      </c>
      <c r="JO3" s="125" t="str">
        <f aca="false">'RC Output Item+Section Type'!$BS$7</f>
        <v> </v>
      </c>
      <c r="JP3" s="125" t="str">
        <f aca="false">'RC Output Item+Section Type'!$BT$7</f>
        <v> </v>
      </c>
      <c r="JQ3" s="125" t="str">
        <f aca="false">'RC Output Item+Section Type'!$BU$7</f>
        <v> </v>
      </c>
      <c r="JR3" s="125" t="str">
        <f aca="false">'RC Output Item+Section Type'!$BV$7</f>
        <v> </v>
      </c>
      <c r="JS3" s="125" t="str">
        <f aca="false">'RC Output Item+Section Type'!$BW$7</f>
        <v> </v>
      </c>
      <c r="JT3" s="125" t="str">
        <f aca="false">'RC Output Item+Section Type'!$BX$7</f>
        <v> </v>
      </c>
      <c r="JU3" s="125" t="str">
        <f aca="false">'RC Output Item+Section Type'!$BY$7</f>
        <v> </v>
      </c>
      <c r="JV3" s="125" t="str">
        <f aca="false">'RC Output Item+Section Type'!$BZ$7</f>
        <v> </v>
      </c>
      <c r="JW3" s="125" t="str">
        <f aca="false">'RC Output Item+Section Type'!$CA$7</f>
        <v> </v>
      </c>
    </row>
    <row r="4" customFormat="false" ht="79.5" hidden="false" customHeight="true" outlineLevel="0" collapsed="false">
      <c r="A4" s="114" t="str">
        <f aca="false">IF('Cover Sheet'!$AG$1="","",'Cover Sheet'!$AG$1)</f>
        <v/>
      </c>
      <c r="B4" s="114" t="n">
        <f aca="false">'Cover Sheet'!AG2</f>
        <v>0</v>
      </c>
      <c r="C4" s="114" t="str">
        <f aca="false">IF('Cover Sheet'!AG3="","",'Cover Sheet'!AG3)</f>
        <v/>
      </c>
      <c r="D4" s="114" t="n">
        <f aca="false">'Cover Sheet'!$AC$13</f>
        <v>0</v>
      </c>
      <c r="E4" s="114" t="str">
        <f aca="false">Sheet1!$AA$2</f>
        <v>Hyderabad</v>
      </c>
      <c r="F4" s="115" t="str">
        <f aca="false">'Cover Sheet'!$AC$6</f>
        <v>3rd</v>
      </c>
      <c r="G4" s="115" t="n">
        <f aca="false">COUNTA('Cover Sheet'!$B$5:$B$89)</f>
        <v>39</v>
      </c>
      <c r="H4" s="115" t="n">
        <f aca="false">COUNTIF('RC Mastery Check+Question type'!$B$5:$B$89,"&gt;""")</f>
        <v>39</v>
      </c>
      <c r="I4" s="115" t="str">
        <f aca="false">'Cover Sheet'!$AC$5</f>
        <v>Spandana</v>
      </c>
      <c r="J4" s="115" t="str">
        <f aca="false">'Cover Sheet'!$AC$7</f>
        <v>2nd YOI</v>
      </c>
      <c r="K4" s="115" t="str">
        <f aca="false">'Cover Sheet'!$AC$8</f>
        <v>Government School - No Fees</v>
      </c>
      <c r="L4" s="115" t="inlineStr">
        <f aca="false">IF('Cover Sheet'!$AC$15="","",IF(Background!C4='Cover Sheet'!$AC$15,1,0))</f>
        <is>
          <t/>
        </is>
      </c>
      <c r="M4" s="115" t="inlineStr">
        <f aca="false">IF('Cover Sheet'!$AC$14="","",IF(Background!C4='Cover Sheet'!$AC$14,1,0))</f>
        <is>
          <t/>
        </is>
      </c>
      <c r="N4" s="115" t="inlineStr">
        <f aca="false">IF('Cover Sheet'!$AC$17="","",IF(Background!C4='Cover Sheet'!$AC$17,1,0))</f>
        <is>
          <t/>
        </is>
      </c>
      <c r="O4" s="115" t="n">
        <f aca="false">'Cover Sheet'!AG$4</f>
        <v>0</v>
      </c>
      <c r="P4" s="115" t="n">
        <f aca="false">'Cover Sheet'!$AC$20</f>
        <v>0</v>
      </c>
      <c r="Q4" s="115" t="str">
        <f aca="false">'Cover Sheet'!$AC$19</f>
        <v>karthik.rapaka@teachforindia.org</v>
      </c>
      <c r="R4" s="115" t="n">
        <f aca="false">'Cover Sheet'!$AC$9</f>
        <v>0</v>
      </c>
      <c r="S4" s="115" t="n">
        <f aca="false">'Cover Sheet'!$AC$10</f>
        <v>0</v>
      </c>
      <c r="T4" s="115" t="n">
        <f aca="false">'Cover Sheet'!$AC$11</f>
        <v>0</v>
      </c>
      <c r="U4" s="115" t="inlineStr">
        <f aca="false">IFERROR(AVERAGE('Cover Sheet'!$Z$5:$Z$89),"")</f>
        <is>
          <t/>
        </is>
      </c>
      <c r="V4" s="115" t="inlineStr">
        <f aca="false">IFERROR(AVERAGE('Cover Sheet'!$Y$5:$Y$89), "")</f>
        <is>
          <t/>
        </is>
      </c>
      <c r="W4" s="116" t="n">
        <f aca="false">IFERROR(AVERAGE('Cover Sheet'!T$5:T$89),"")</f>
        <v>0.0638095238095238</v>
      </c>
      <c r="X4" s="116" t="n">
        <f aca="false">IFERROR(AVERAGE('Cover Sheet'!U$5:U$89),"")</f>
        <v>0.188157894736842</v>
      </c>
      <c r="Y4" s="116" t="n">
        <f aca="false">IFERROR(AVERAGE('Cover Sheet'!V$5:V$89),"")</f>
        <v>0.342789189189189</v>
      </c>
      <c r="Z4" s="117" t="n">
        <f aca="false">COUNTIF('Math Scores'!D$9:D$93,"&lt;35%")/H4</f>
        <v>0.564102564102564</v>
      </c>
      <c r="AA4" s="118" t="n">
        <f aca="false">COUNTIF('Math Scores'!D$9:D$93,"&lt;50%")/H4</f>
        <v>0.743589743589744</v>
      </c>
      <c r="AB4" s="118" t="n">
        <f aca="false">(COUNTIF('Math Scores'!D$9:D$93,AND("&gt;50%","&lt;65%"))/H4)</f>
        <v>0</v>
      </c>
      <c r="AC4" s="118" t="n">
        <f aca="false">(COUNTIF('Math Scores'!D$9:D$93,AND("&gt;65%","&lt;80%"))/H4)</f>
        <v>0</v>
      </c>
      <c r="AD4" s="119" t="n">
        <f aca="false">COUNTIF('Math Scores'!D$9:D$93,"&gt;80%")/H4</f>
        <v>0.0256410256410256</v>
      </c>
      <c r="AE4" s="120" t="n">
        <f aca="false">IFERROR(QUARTILE('Math Scores'!D$9:D$93,0),"")</f>
        <v>0.05</v>
      </c>
      <c r="AF4" s="120" t="n">
        <f aca="false">IFERROR(QUARTILE('Math Scores'!D$9:D$93,1),"")</f>
        <v>0.16</v>
      </c>
      <c r="AG4" s="120" t="n">
        <f aca="false">IFERROR(QUARTILE('Math Scores'!D$9:D$93,2),"")</f>
        <v>0.3082</v>
      </c>
      <c r="AH4" s="120" t="n">
        <f aca="false">IFERROR(QUARTILE('Math Scores'!D$9:D$93,3),"")</f>
        <v>0.46</v>
      </c>
      <c r="AI4" s="120" t="n">
        <f aca="false">IFERROR(QUARTILE('Math Scores'!D$9:D$93,4),"")</f>
        <v>0.855</v>
      </c>
      <c r="AJ4" s="120" t="n">
        <f aca="false">IFERROR(STDEV('Math Scores'!D$9:D$93),"")</f>
        <v>0.216894008656281</v>
      </c>
      <c r="AK4" s="121" t="inlineStr">
        <f aca="false">IFERROR(AVERAGE('Cover Sheet'!E$5:E$89),"")</f>
        <is>
          <t/>
        </is>
      </c>
      <c r="AL4" s="121" t="inlineStr">
        <f aca="false">IFERROR(AVERAGE('Cover Sheet'!F$5:F$89),"")</f>
        <is>
          <t/>
        </is>
      </c>
      <c r="AM4" s="121" t="inlineStr">
        <f aca="false">IFERROR(AVERAGE('Cover Sheet'!G$5:G$89),"")</f>
        <is>
          <t/>
        </is>
      </c>
      <c r="AN4" s="121" t="inlineStr">
        <f aca="false">IFERROR(AVERAGE('Cover Sheet'!H$5:H$89),"")</f>
        <is>
          <t/>
        </is>
      </c>
      <c r="AO4" s="121" t="inlineStr">
        <f aca="false">IFERROR(AVERAGE('Cover Sheet'!I$5:I$89),"")</f>
        <is>
          <t/>
        </is>
      </c>
      <c r="AP4" s="121" t="n">
        <f aca="false">IFERROR(AVERAGE('Cover Sheet'!J$5:J$89),"")</f>
        <v>0.00833333333333334</v>
      </c>
      <c r="AQ4" s="121" t="n">
        <f aca="false">IFERROR(AVERAGE('Cover Sheet'!K$5:K$89),"")</f>
        <v>0.0457142857142857</v>
      </c>
      <c r="AR4" s="121" t="n">
        <f aca="false">IFERROR(AVERAGE('Cover Sheet'!$L$5:$L$89),"")</f>
        <v>0.768421052631579</v>
      </c>
      <c r="AS4" s="121" t="n">
        <f aca="false">IFERROR(AVERAGE('Cover Sheet'!$M$5:$M$89),"")</f>
        <v>0.732142857142857</v>
      </c>
      <c r="AT4" s="121" t="n">
        <f aca="false">IFERROR(AVERAGE('Cover Sheet'!$N$5:$N$89),"")</f>
        <v>0.819354838709677</v>
      </c>
      <c r="AU4" s="121" t="n">
        <f aca="false">IFERROR(STDEV('RC Mastery Check+Question type'!H$5:H$89),"")</f>
        <v>0.763072453894434</v>
      </c>
      <c r="AV4" s="121" t="inlineStr">
        <f aca="false">AP4-AM4</f>
        <is>
          <t/>
        </is>
      </c>
      <c r="AW4" s="121" t="inlineStr">
        <f aca="false">AM4-AK4</f>
        <is>
          <t/>
        </is>
      </c>
      <c r="AX4" s="121" t="inlineStr">
        <f aca="false">AP4-AK4</f>
        <is>
          <t/>
        </is>
      </c>
      <c r="AY4" s="122" t="n">
        <f aca="false">COUNTIF('RC Mastery Check+Question type'!H$5:H$89,"&lt;=0")</f>
        <v>1</v>
      </c>
      <c r="AZ4" s="122" t="n">
        <f aca="false">COUNTIF('RC Mastery Check+Question type'!H$5:H$89,"&lt;1")-AY4</f>
        <v>19</v>
      </c>
      <c r="BA4" s="122" t="n">
        <f aca="false">COUNTIF('RC Mastery Check+Question type'!H$5:H$89,"&lt;2")-AZ4-AY4</f>
        <v>7</v>
      </c>
      <c r="BB4" s="122" t="n">
        <f aca="false">COUNTIF('RC Mastery Check+Question type'!$H$5:$H$98,"&lt;3")-BA4-AZ4-AY4</f>
        <v>3</v>
      </c>
      <c r="BC4" s="122" t="n">
        <f aca="false">COUNTIF('RC Mastery Check+Question type'!$H$5:$H$98,"&lt;4")-BB4-BA4-AZ4-AY4</f>
        <v>1</v>
      </c>
      <c r="BD4" s="122" t="n">
        <f aca="false">COUNTIF('RC Mastery Check+Question type'!$H$5:$H$98,"&lt;5")-BC4-BB4-BA4-AZ4-AY4</f>
        <v>0</v>
      </c>
      <c r="BE4" s="122" t="n">
        <f aca="false">COUNTIF('RC Mastery Check+Question type'!$H$5:$H$98,"&lt;6")-BD4-BC4-BB4-BA4-AZ4-AY4</f>
        <v>0</v>
      </c>
      <c r="BF4" s="122" t="n">
        <f aca="false">COUNTIF('RC Mastery Check+Question type'!$H$5:$H$98,"&lt;7")-BE4-BD4-BC4-BB4-BA4-AZ4-AY4</f>
        <v>0</v>
      </c>
      <c r="BG4" s="122" t="n">
        <f aca="false">COUNTIF('RC Mastery Check+Question type'!$H$5:$H$98,"&lt;8")-BF4-BE4-BD4-BC4-BB4-BA4-AZ4-AY4</f>
        <v>0</v>
      </c>
      <c r="BH4" s="122" t="n">
        <f aca="false">COUNTIF('RC Mastery Check+Question type'!$H$5:$H$98,"&gt;7")</f>
        <v>0</v>
      </c>
      <c r="BI4" s="123" t="inlineStr">
        <f aca="false">IFERROR(AVERAGE('Eng GLA 6th, 7th, 8th'!D$8:D$92), "")</f>
        <is>
          <t/>
        </is>
      </c>
      <c r="BJ4" s="123" t="inlineStr">
        <f aca="false">IFERROR(AVERAGE('Eng GLA 6th, 7th, 8th'!AQ$8:AQ$92), "")</f>
        <is>
          <t/>
        </is>
      </c>
      <c r="BK4" s="123" t="inlineStr">
        <f aca="false">IFERROR(AVERAGE('Eng GLA 6th, 7th, 8th'!CG$8:CG$92), "")</f>
        <is>
          <t/>
        </is>
      </c>
      <c r="BL4" s="121" t="n">
        <f aca="false">IFERROR(AVERAGE('Writing Scores'!D$4:D$88),"")</f>
        <v>1.03448275862069</v>
      </c>
      <c r="BM4" s="121" t="n">
        <f aca="false">IFERROR(AVERAGE('Writing Scores'!E$4:E$88),"")</f>
        <v>0.413793103448276</v>
      </c>
      <c r="BN4" s="121" t="n">
        <f aca="false">IFERROR(AVERAGE('Writing Scores'!F$4:F$88),"")</f>
        <v>0.448275862068966</v>
      </c>
      <c r="BO4" s="121" t="n">
        <f aca="false">IFERROR(AVERAGE('Writing Scores'!G$4:G$88),"")</f>
        <v>0.655172413793103</v>
      </c>
      <c r="BP4" s="121" t="n">
        <f aca="false">IFERROR(AVERAGE('Writing Scores'!H$4:H$88),"")</f>
        <v>0.103448275862069</v>
      </c>
      <c r="BQ4" s="121" t="n">
        <f aca="false">IFERROR(AVERAGE('Writing Scores'!I$4:I$88),"")</f>
        <v>0.586206896551724</v>
      </c>
      <c r="BR4" s="121" t="str">
        <f aca="false">IFERROR('Writing Scores'!L$13:M$15, "")</f>
        <v/>
      </c>
      <c r="BS4" s="124" t="n">
        <f aca="false">'RC Mastery Check+Question type'!AC$4</f>
        <v>1</v>
      </c>
      <c r="BT4" s="124" t="n">
        <f aca="false">'RC Mastery Check+Question type'!AD$4</f>
        <v>0.5</v>
      </c>
      <c r="BU4" s="124" t="n">
        <f aca="false">'RC Mastery Check+Question type'!AE$4</f>
        <v>0</v>
      </c>
      <c r="BV4" s="124" t="n">
        <f aca="false">'RC Mastery Check+Question type'!AF$4</f>
        <v>1</v>
      </c>
      <c r="BW4" s="124" t="n">
        <f aca="false">'RC Mastery Check+Question type'!AG$4</f>
        <v>1</v>
      </c>
      <c r="BX4" s="124" t="str">
        <f aca="false">'RC Mastery Check+Question type'!AH$4</f>
        <v> </v>
      </c>
      <c r="BY4" s="124" t="n">
        <f aca="false">'RC Mastery Check+Question type'!AI$4</f>
        <v>0.653846153846154</v>
      </c>
      <c r="BZ4" s="124" t="n">
        <f aca="false">'RC Mastery Check+Question type'!AJ$4</f>
        <v>0.692307692307692</v>
      </c>
      <c r="CA4" s="124" t="n">
        <f aca="false">'RC Mastery Check+Question type'!AK$4</f>
        <v>0.846153846153846</v>
      </c>
      <c r="CB4" s="124" t="n">
        <f aca="false">'RC Mastery Check+Question type'!$AL$4</f>
        <v>0.923076923076923</v>
      </c>
      <c r="CC4" s="124" t="n">
        <f aca="false">'RC Mastery Check+Question type'!$AM$4</f>
        <v>0.961538461538462</v>
      </c>
      <c r="CD4" s="124" t="n">
        <f aca="false">'RC Mastery Check+Question type'!$AN$4</f>
        <v>0.923076923076923</v>
      </c>
      <c r="CE4" s="124" t="n">
        <f aca="false">'RC Mastery Check+Question type'!$AO$4</f>
        <v>0.461538461538462</v>
      </c>
      <c r="CF4" s="124" t="n">
        <f aca="false">'RC Mastery Check+Question type'!$AP$4</f>
        <v>0.721153846153846</v>
      </c>
      <c r="CG4" s="124" t="n">
        <f aca="false">'RC Mastery Check+Question type'!$AQ$4</f>
        <v>0.826923076923077</v>
      </c>
      <c r="CH4" s="124" t="n">
        <f aca="false">'RC Mastery Check+Question type'!$AR$4</f>
        <v>0.818181818181818</v>
      </c>
      <c r="CI4" s="124" t="n">
        <f aca="false">'RC Mastery Check+Question type'!$AS$4</f>
        <v>0.75</v>
      </c>
      <c r="CJ4" s="124" t="n">
        <f aca="false">'RC Mastery Check+Question type'!$AT$4</f>
        <v>0.636363636363636</v>
      </c>
      <c r="CK4" s="124" t="n">
        <f aca="false">'RC Mastery Check+Question type'!$AU$4</f>
        <v>0.113636363636364</v>
      </c>
      <c r="CL4" s="124" t="n">
        <f aca="false">'RC Mastery Check+Question type'!$AV$4</f>
        <v>0.537878787878788</v>
      </c>
      <c r="CM4" s="124" t="n">
        <f aca="false">'RC Mastery Check+Question type'!$AW$4</f>
        <v>0.3125</v>
      </c>
      <c r="CN4" s="124" t="n">
        <f aca="false">'RC Mastery Check+Question type'!$AX$4</f>
        <v>0.928571428571429</v>
      </c>
      <c r="CO4" s="124" t="n">
        <f aca="false">'RC Mastery Check+Question type'!$AY$4</f>
        <v>0.857142857142857</v>
      </c>
      <c r="CP4" s="124" t="n">
        <f aca="false">'RC Mastery Check+Question type'!$AZ$4</f>
        <v>0.285714285714286</v>
      </c>
      <c r="CQ4" s="124" t="n">
        <f aca="false">'RC Mastery Check+Question type'!$BA$4</f>
        <v>0.142857142857143</v>
      </c>
      <c r="CR4" s="124" t="n">
        <f aca="false">'RC Mastery Check+Question type'!$BB$4</f>
        <v>0.523809523809524</v>
      </c>
      <c r="CS4" s="124" t="n">
        <f aca="false">'RC Mastery Check+Question type'!$BC$4</f>
        <v>0.473214285714286</v>
      </c>
      <c r="CT4" s="124" t="n">
        <f aca="false">'RC Mastery Check+Question type'!$BD$4</f>
        <v>1</v>
      </c>
      <c r="CU4" s="124" t="n">
        <f aca="false">'RC Mastery Check+Question type'!$BE$4</f>
        <v>0.5</v>
      </c>
      <c r="CV4" s="124" t="n">
        <f aca="false">'RC Mastery Check+Question type'!$BF$4</f>
        <v>0.642857142857143</v>
      </c>
      <c r="CW4" s="124" t="n">
        <f aca="false">'RC Mastery Check+Question type'!$BG$4</f>
        <v>0.285714285714286</v>
      </c>
      <c r="CX4" s="124" t="n">
        <f aca="false">'RC Mastery Check+Question type'!$BH$4</f>
        <v>0</v>
      </c>
      <c r="CY4" s="124" t="n">
        <f aca="false">'RC Mastery Check+Question type'!$BI$4</f>
        <v>0.571428571428571</v>
      </c>
      <c r="CZ4" s="124" t="n">
        <f aca="false">'RC Mastery Check+Question type'!$BJ$4</f>
        <v>0.5</v>
      </c>
      <c r="DA4" s="124" t="n">
        <f aca="false">'RC Mastery Check+Question type'!$BK$4</f>
        <v>0.392857142857143</v>
      </c>
      <c r="DB4" s="124" t="n">
        <f aca="false">'RC Mastery Check+Question type'!$BL$4</f>
        <v>1</v>
      </c>
      <c r="DC4" s="124" t="n">
        <f aca="false">'RC Mastery Check+Question type'!$BM$4</f>
        <v>0.866666666666667</v>
      </c>
      <c r="DD4" s="124" t="n">
        <f aca="false">'RC Mastery Check+Question type'!$BN$4</f>
        <v>0.3</v>
      </c>
      <c r="DE4" s="124" t="n">
        <f aca="false">'RC Mastery Check+Question type'!$BO$4</f>
        <v>0.4</v>
      </c>
      <c r="DF4" s="124" t="n">
        <f aca="false">'RC Mastery Check+Question type'!$BP$4</f>
        <v>0.6</v>
      </c>
      <c r="DG4" s="124" t="n">
        <f aca="false">'RC Mastery Check+Question type'!$BQ$4</f>
        <v>0.3</v>
      </c>
      <c r="DH4" s="124" t="n">
        <f aca="false">'RC Mastery Check+Question type'!$BR$4</f>
        <v>0.3</v>
      </c>
      <c r="DI4" s="124" t="n">
        <f aca="false">'RC Mastery Check+Question type'!$BS$4</f>
        <v>0.375</v>
      </c>
      <c r="DJ4" s="124" t="n">
        <f aca="false">'RC Mastery Check+Question type'!$BT$4</f>
        <v>0.75</v>
      </c>
      <c r="DK4" s="124" t="n">
        <f aca="false">'RC Mastery Check+Question type'!$BU$4</f>
        <v>0.75</v>
      </c>
      <c r="DL4" s="124" t="n">
        <f aca="false">'RC Mastery Check+Question type'!$BV$4</f>
        <v>0.5</v>
      </c>
      <c r="DM4" s="124" t="n">
        <f aca="false">'RC Mastery Check+Question type'!$BW$4</f>
        <v>0.75</v>
      </c>
      <c r="DN4" s="124" t="n">
        <f aca="false">'RC Mastery Check+Question type'!$BX$4</f>
        <v>0.5</v>
      </c>
      <c r="DO4" s="124" t="n">
        <f aca="false">'RC Mastery Check+Question type'!$BY$4</f>
        <v>0.5</v>
      </c>
      <c r="DP4" s="124" t="n">
        <f aca="false">'RC Mastery Check+Question type'!$BZ$4</f>
        <v>0.666666666666667</v>
      </c>
      <c r="DQ4" s="124" t="n">
        <f aca="false">'RC Mastery Check+Question type'!$CA$4</f>
        <v>0.3125</v>
      </c>
      <c r="DR4" s="124" t="n">
        <f aca="false">'RC Mastery Check+Question type'!$CB$4</f>
        <v>0.483333333333333</v>
      </c>
      <c r="DS4" s="124" t="n">
        <f aca="false">'RC Mastery Check+Question type'!$CC$4</f>
        <v>1</v>
      </c>
      <c r="DT4" s="124" t="n">
        <f aca="false">'RC Mastery Check+Question type'!$CD$4</f>
        <v>0.375</v>
      </c>
      <c r="DU4" s="124" t="n">
        <f aca="false">'RC Mastery Check+Question type'!$CE$4</f>
        <v>0.125</v>
      </c>
      <c r="DV4" s="124" t="n">
        <f aca="false">'RC Mastery Check+Question type'!$CF$4</f>
        <v>1</v>
      </c>
      <c r="DW4" s="124" t="n">
        <f aca="false">'RC Mastery Check+Question type'!$CG$4</f>
        <v>0.5</v>
      </c>
      <c r="DX4" s="124" t="n">
        <f aca="false">'RC Mastery Check+Question type'!$CH$4</f>
        <v>1</v>
      </c>
      <c r="DY4" s="124" t="n">
        <f aca="false">'RC Mastery Check+Question type'!$CI$4</f>
        <v>0.5</v>
      </c>
      <c r="DZ4" s="124" t="n">
        <f aca="false">'RC Mastery Check+Question type'!$CJ$4</f>
        <v>0.5</v>
      </c>
      <c r="EA4" s="124" t="str">
        <f aca="false">'RC Mastery Check+Question type'!$CK$4</f>
        <v> </v>
      </c>
      <c r="EB4" s="124" t="str">
        <f aca="false">'RC Mastery Check+Question type'!$CL$4</f>
        <v> </v>
      </c>
      <c r="EC4" s="124" t="str">
        <f aca="false">'RC Mastery Check+Question type'!$CM$4</f>
        <v> </v>
      </c>
      <c r="ED4" s="124" t="str">
        <f aca="false">'RC Mastery Check+Question type'!$CN$4</f>
        <v> </v>
      </c>
      <c r="EE4" s="124" t="str">
        <f aca="false">'RC Mastery Check+Question type'!$CO$4</f>
        <v> </v>
      </c>
      <c r="EF4" s="124" t="str">
        <f aca="false">'RC Mastery Check+Question type'!$CP$4</f>
        <v> </v>
      </c>
      <c r="EG4" s="124" t="str">
        <f aca="false">'RC Mastery Check+Question type'!$CQ$4</f>
        <v> </v>
      </c>
      <c r="EH4" s="124" t="str">
        <f aca="false">'RC Mastery Check+Question type'!$CR$4</f>
        <v> </v>
      </c>
      <c r="EI4" s="124" t="str">
        <f aca="false">'RC Mastery Check+Question type'!$CS$4</f>
        <v> </v>
      </c>
      <c r="EJ4" s="124" t="str">
        <f aca="false">'RC Mastery Check+Question type'!$CT$4</f>
        <v> </v>
      </c>
      <c r="EK4" s="124" t="str">
        <f aca="false">'RC Mastery Check+Question type'!$CU$4</f>
        <v> </v>
      </c>
      <c r="EL4" s="124" t="str">
        <f aca="false">'RC Mastery Check+Question type'!$CV$4</f>
        <v> </v>
      </c>
      <c r="EM4" s="124" t="str">
        <f aca="false">'RC Mastery Check+Question type'!$CW$4</f>
        <v> </v>
      </c>
      <c r="EN4" s="124" t="str">
        <f aca="false">'RC Mastery Check+Question type'!$CX$4</f>
        <v> </v>
      </c>
      <c r="EO4" s="124" t="str">
        <f aca="false">'RC Mastery Check+Question type'!$CY$4</f>
        <v> </v>
      </c>
      <c r="EP4" s="124" t="str">
        <f aca="false">'RC Mastery Check+Question type'!$CZ$4</f>
        <v> </v>
      </c>
      <c r="EQ4" s="124" t="str">
        <f aca="false">'RC Mastery Check+Question type'!$DA$4</f>
        <v> </v>
      </c>
      <c r="ER4" s="124" t="str">
        <f aca="false">'RC Mastery Check+Question type'!$DB$4</f>
        <v> </v>
      </c>
      <c r="ES4" s="124" t="str">
        <f aca="false">'RC Mastery Check+Question type'!$DC$4</f>
        <v> </v>
      </c>
      <c r="ET4" s="124" t="str">
        <f aca="false">'RC Mastery Check+Question type'!$DD$4</f>
        <v> </v>
      </c>
      <c r="EU4" s="124" t="str">
        <f aca="false">'RC Mastery Check+Question type'!$DE$4</f>
        <v> </v>
      </c>
      <c r="EV4" s="124" t="str">
        <f aca="false">'RC Mastery Check+Question type'!$DF$4</f>
        <v> </v>
      </c>
      <c r="EW4" s="124" t="str">
        <f aca="false">'RC Mastery Check+Question type'!$DG$4</f>
        <v> </v>
      </c>
      <c r="EX4" s="124" t="str">
        <f aca="false">'RC Mastery Check+Question type'!$DH$4</f>
        <v> </v>
      </c>
      <c r="EY4" s="124" t="str">
        <f aca="false">'RC Mastery Check+Question type'!$DI$4</f>
        <v> </v>
      </c>
      <c r="EZ4" s="124" t="str">
        <f aca="false">'RC Mastery Check+Question type'!$DJ$4</f>
        <v> </v>
      </c>
      <c r="FA4" s="124" t="str">
        <f aca="false">'RC Mastery Check+Question type'!$DK$4</f>
        <v> </v>
      </c>
      <c r="FB4" s="124" t="str">
        <f aca="false">'RC Mastery Check+Question type'!$DL$4</f>
        <v> </v>
      </c>
      <c r="FC4" s="124" t="str">
        <f aca="false">'RC Mastery Check+Question type'!$DM$4</f>
        <v> </v>
      </c>
      <c r="FD4" s="124" t="str">
        <f aca="false">'RC Mastery Check+Question type'!$DN$4</f>
        <v> </v>
      </c>
      <c r="FE4" s="124" t="str">
        <f aca="false">'RC Mastery Check+Question type'!$DO$4</f>
        <v> </v>
      </c>
      <c r="FF4" s="124" t="str">
        <f aca="false">'RC Mastery Check+Question type'!$DP$4</f>
        <v> </v>
      </c>
      <c r="FG4" s="124" t="str">
        <f aca="false">'RC Mastery Check+Question type'!$DQ$4</f>
        <v> </v>
      </c>
      <c r="FH4" s="124" t="str">
        <f aca="false">'RC Mastery Check+Question type'!$DU$4</f>
        <v> </v>
      </c>
      <c r="FI4" s="124" t="str">
        <f aca="false">'RC Mastery Check+Question type'!$DV$4</f>
        <v> </v>
      </c>
      <c r="FJ4" s="124" t="str">
        <f aca="false">'RC Mastery Check+Question type'!$DW$4</f>
        <v> </v>
      </c>
      <c r="FK4" s="124" t="str">
        <f aca="false">'RC Mastery Check+Question type'!$DX$4</f>
        <v> </v>
      </c>
      <c r="FL4" s="124" t="str">
        <f aca="false">'RC Mastery Check+Question type'!$DY$4</f>
        <v> </v>
      </c>
      <c r="FM4" s="124" t="str">
        <f aca="false">'RC Mastery Check+Question type'!$DZ$4</f>
        <v> </v>
      </c>
      <c r="FN4" s="124" t="str">
        <f aca="false">'RC Mastery Check+Question type'!$EA$4</f>
        <v> </v>
      </c>
      <c r="FO4" s="124" t="str">
        <f aca="false">'RC Mastery Check+Question type'!$EB$4</f>
        <v> </v>
      </c>
      <c r="FP4" s="124" t="str">
        <f aca="false">'RC Mastery Check+Question type'!$EC$4</f>
        <v> </v>
      </c>
      <c r="FQ4" s="124" t="str">
        <f aca="false">'RC Mastery Check+Question type'!$ED$4</f>
        <v> </v>
      </c>
      <c r="FR4" s="124" t="str">
        <f aca="false">'RC Mastery Check+Question type'!$EE$4</f>
        <v> </v>
      </c>
      <c r="FS4" s="124" t="str">
        <f aca="false">'RC Mastery Check+Question type'!$EF$4</f>
        <v> </v>
      </c>
      <c r="FT4" s="124" t="str">
        <f aca="false">'RC Mastery Check+Question type'!$EG$4</f>
        <v> </v>
      </c>
      <c r="FU4" s="124" t="str">
        <f aca="false">'RC Mastery Check+Question type'!$EH$4</f>
        <v> </v>
      </c>
      <c r="FV4" s="124" t="str">
        <f aca="false">'RC Mastery Check+Question type'!$EI$4</f>
        <v> </v>
      </c>
      <c r="FW4" s="124" t="str">
        <f aca="false">'RC Mastery Check+Question type'!$EK$4</f>
        <v> </v>
      </c>
      <c r="FX4" s="124" t="str">
        <f aca="false">'RC Mastery Check+Question type'!$EL$4</f>
        <v> </v>
      </c>
      <c r="FY4" s="124" t="str">
        <f aca="false">'RC Mastery Check+Question type'!$EM$4</f>
        <v> </v>
      </c>
      <c r="FZ4" s="124" t="str">
        <f aca="false">'RC Mastery Check+Question type'!$EN$4</f>
        <v> </v>
      </c>
      <c r="GA4" s="124" t="str">
        <f aca="false">'RC Mastery Check+Question type'!$EO$4</f>
        <v> </v>
      </c>
      <c r="GB4" s="124" t="str">
        <f aca="false">'RC Mastery Check+Question type'!$EP$4</f>
        <v> </v>
      </c>
      <c r="GC4" s="124" t="str">
        <f aca="false">'RC Mastery Check+Question type'!$EQ$4</f>
        <v> </v>
      </c>
      <c r="GD4" s="124" t="str">
        <f aca="false">'RC Mastery Check+Question type'!$ER$4</f>
        <v> </v>
      </c>
      <c r="GE4" s="124" t="str">
        <f aca="false">'RC Mastery Check+Question type'!$ES$4</f>
        <v> </v>
      </c>
      <c r="GF4" s="124" t="str">
        <f aca="false">'RC Mastery Check+Question type'!$ET$4</f>
        <v> </v>
      </c>
      <c r="GG4" s="124" t="str">
        <f aca="false">'RC Mastery Check+Question type'!$EU$4</f>
        <v> </v>
      </c>
      <c r="GH4" s="124" t="str">
        <f aca="false">'RC Mastery Check+Question type'!$EV$4</f>
        <v> </v>
      </c>
      <c r="GI4" s="124" t="str">
        <f aca="false">'RC Mastery Check+Question type'!$EW$4</f>
        <v> </v>
      </c>
      <c r="GJ4" s="124" t="str">
        <f aca="false">'RC Mastery Check+Question type'!$EX$4</f>
        <v> </v>
      </c>
      <c r="GK4" s="124" t="str">
        <f aca="false">'RC Mastery Check+Question type'!$EY$4</f>
        <v> </v>
      </c>
      <c r="GL4" s="124" t="str">
        <f aca="false">'RC Mastery Check+Question type'!$FA$4</f>
        <v> </v>
      </c>
      <c r="GM4" s="124" t="str">
        <f aca="false">'RC Mastery Check+Question type'!$FB$4</f>
        <v> </v>
      </c>
      <c r="GN4" s="124" t="str">
        <f aca="false">'RC Mastery Check+Question type'!$FC$4</f>
        <v> </v>
      </c>
      <c r="GO4" s="124" t="str">
        <f aca="false">'RC Mastery Check+Question type'!$FD$4</f>
        <v> </v>
      </c>
      <c r="GP4" s="124" t="str">
        <f aca="false">'RC Mastery Check+Question type'!$FE$4</f>
        <v> </v>
      </c>
      <c r="GQ4" s="124" t="str">
        <f aca="false">'RC Mastery Check+Question type'!$FF$4</f>
        <v> </v>
      </c>
      <c r="GR4" s="124" t="str">
        <f aca="false">'RC Mastery Check+Question type'!$FG$4</f>
        <v> </v>
      </c>
      <c r="GS4" s="124" t="str">
        <f aca="false">'RC Mastery Check+Question type'!$FH$4</f>
        <v> </v>
      </c>
      <c r="GT4" s="124" t="str">
        <f aca="false">'RC Mastery Check+Question type'!$FI$4</f>
        <v> </v>
      </c>
      <c r="GU4" s="124" t="str">
        <f aca="false">'RC Mastery Check+Question type'!$FJ$4</f>
        <v> </v>
      </c>
      <c r="GV4" s="124" t="str">
        <f aca="false">'RC Mastery Check+Question type'!$FK$4</f>
        <v> </v>
      </c>
      <c r="GW4" s="124" t="str">
        <f aca="false">'RC Mastery Check+Question type'!$FL$4</f>
        <v> </v>
      </c>
      <c r="GX4" s="124" t="str">
        <f aca="false">'RC Mastery Check+Question type'!$FM$4</f>
        <v> </v>
      </c>
      <c r="GY4" s="124" t="str">
        <f aca="false">'RC Mastery Check+Question type'!$FN$4</f>
        <v> </v>
      </c>
      <c r="GZ4" s="124" t="str">
        <f aca="false">'RC Mastery Check+Question type'!$FO$4</f>
        <v> </v>
      </c>
      <c r="HA4" s="125" t="n">
        <f aca="false">'RC Output Item+Section Type'!$E$7</f>
        <v>0.666666666666667</v>
      </c>
      <c r="HB4" s="125" t="n">
        <f aca="false">'RC Output Item+Section Type'!$F$7</f>
        <v>0</v>
      </c>
      <c r="HC4" s="125" t="n">
        <f aca="false">'RC Output Item+Section Type'!$G$7</f>
        <v>1</v>
      </c>
      <c r="HD4" s="125" t="n">
        <f aca="false">'RC Output Item+Section Type'!$H$7</f>
        <v>1</v>
      </c>
      <c r="HE4" s="125" t="n">
        <f aca="false">'RC Output Item+Section Type'!$I$7</f>
        <v>0.692307692307692</v>
      </c>
      <c r="HF4" s="125" t="n">
        <f aca="false">'RC Output Item+Section Type'!$J$7</f>
        <v>0.653846153846154</v>
      </c>
      <c r="HG4" s="125" t="str">
        <f aca="false">'RC Output Item+Section Type'!$K$7</f>
        <v> </v>
      </c>
      <c r="HH4" s="125" t="n">
        <f aca="false">'RC Output Item+Section Type'!$L$7</f>
        <v>0.923076923076923</v>
      </c>
      <c r="HI4" s="125" t="n">
        <f aca="false">'RC Output Item+Section Type'!$M$7</f>
        <v>0.769230769230769</v>
      </c>
      <c r="HJ4" s="125" t="n">
        <f aca="false">'RC Output Item+Section Type'!$N$7</f>
        <v>0.5</v>
      </c>
      <c r="HK4" s="125" t="n">
        <f aca="false">'RC Output Item+Section Type'!$O$7</f>
        <v>0.721153846153846</v>
      </c>
      <c r="HL4" s="125" t="n">
        <f aca="false">'RC Output Item+Section Type'!$P$7</f>
        <v>0.826923076923077</v>
      </c>
      <c r="HM4" s="125" t="n">
        <f aca="false">'RC Output Item+Section Type'!$Q$7</f>
        <v>0.772727272727273</v>
      </c>
      <c r="HN4" s="125" t="n">
        <f aca="false">'RC Output Item+Section Type'!$R$7</f>
        <v>0.636363636363636</v>
      </c>
      <c r="HO4" s="125" t="n">
        <f aca="false">'RC Output Item+Section Type'!$S$7</f>
        <v>0.113636363636364</v>
      </c>
      <c r="HP4" s="125" t="n">
        <f aca="false">'RC Output Item+Section Type'!$T$7</f>
        <v>0.304545454545455</v>
      </c>
      <c r="HQ4" s="125" t="n">
        <f aca="false">'RC Output Item+Section Type'!$U$7</f>
        <v>0.670454545454545</v>
      </c>
      <c r="HR4" s="125" t="n">
        <f aca="false">'RC Output Item+Section Type'!$V$7</f>
        <v>0.904761904761905</v>
      </c>
      <c r="HS4" s="125" t="n">
        <f aca="false">'RC Output Item+Section Type'!$W$7</f>
        <v>0.285714285714286</v>
      </c>
      <c r="HT4" s="125" t="n">
        <f aca="false">'RC Output Item+Section Type'!$X$7</f>
        <v>0.142857142857143</v>
      </c>
      <c r="HU4" s="125" t="n">
        <f aca="false">'RC Output Item+Section Type'!$Y$7</f>
        <v>0.357142857142857</v>
      </c>
      <c r="HV4" s="125" t="n">
        <f aca="false">'RC Output Item+Section Type'!$Z$7</f>
        <v>0.75</v>
      </c>
      <c r="HW4" s="125" t="n">
        <f aca="false">'RC Output Item+Section Type'!$AA$7</f>
        <v>0.523809523809524</v>
      </c>
      <c r="HX4" s="125" t="n">
        <f aca="false">'RC Output Item+Section Type'!$AB$7</f>
        <v>0.380952380952381</v>
      </c>
      <c r="HY4" s="125" t="n">
        <f aca="false">'RC Output Item+Section Type'!$AC$7</f>
        <v>0.392857142857143</v>
      </c>
      <c r="HZ4" s="125" t="n">
        <f aca="false">'RC Output Item+Section Type'!$AD$7</f>
        <v>0.5</v>
      </c>
      <c r="IA4" s="125" t="n">
        <f aca="false">'RC Output Item+Section Type'!$AE$7</f>
        <v>0.9</v>
      </c>
      <c r="IB4" s="125" t="n">
        <f aca="false">'RC Output Item+Section Type'!$AF$7</f>
        <v>0.366666666666667</v>
      </c>
      <c r="IC4" s="125" t="n">
        <f aca="false">'RC Output Item+Section Type'!$AG$7</f>
        <v>0.5</v>
      </c>
      <c r="ID4" s="125" t="n">
        <f aca="false">'RC Output Item+Section Type'!$AH$7</f>
        <v>0.375</v>
      </c>
      <c r="IE4" s="125" t="n">
        <f aca="false">'RC Output Item+Section Type'!$AI$7</f>
        <v>0.3</v>
      </c>
      <c r="IF4" s="125" t="n">
        <f aca="false">'RC Output Item+Section Type'!$AJ$7</f>
        <v>0.714285714285714</v>
      </c>
      <c r="IG4" s="125" t="n">
        <f aca="false">'RC Output Item+Section Type'!$AK$7</f>
        <v>0.65</v>
      </c>
      <c r="IH4" s="125" t="n">
        <f aca="false">'RC Output Item+Section Type'!$AL$7</f>
        <v>0.6</v>
      </c>
      <c r="II4" s="125" t="n">
        <f aca="false">'RC Output Item+Section Type'!$AM$7</f>
        <v>0.483333333333333</v>
      </c>
      <c r="IJ4" s="125" t="n">
        <f aca="false">'RC Output Item+Section Type'!$AN$7</f>
        <v>0.3125</v>
      </c>
      <c r="IK4" s="125" t="n">
        <f aca="false">'RC Output Item+Section Type'!$AO$7</f>
        <v>0.642857142857143</v>
      </c>
      <c r="IL4" s="125" t="n">
        <f aca="false">'RC Output Item+Section Type'!$AP$7</f>
        <v>0.4</v>
      </c>
      <c r="IM4" s="125" t="n">
        <f aca="false">'RC Output Item+Section Type'!$AQ$7</f>
        <v>0.6</v>
      </c>
      <c r="IN4" s="125" t="n">
        <f aca="false">'RC Output Item+Section Type'!$AR$7</f>
        <v>0.5</v>
      </c>
      <c r="IO4" s="125" t="n">
        <f aca="false">'RC Output Item+Section Type'!$AS$7</f>
        <v>0.5</v>
      </c>
      <c r="IP4" s="125" t="str">
        <f aca="false">'RC Output Item+Section Type'!$AT$7</f>
        <v> </v>
      </c>
      <c r="IQ4" s="125" t="str">
        <f aca="false">'RC Output Item+Section Type'!$AU$7</f>
        <v> </v>
      </c>
      <c r="IR4" s="125" t="str">
        <f aca="false">'RC Output Item+Section Type'!$AV$7</f>
        <v> </v>
      </c>
      <c r="IS4" s="125" t="str">
        <f aca="false">'RC Output Item+Section Type'!$AW$7</f>
        <v> </v>
      </c>
      <c r="IT4" s="125" t="str">
        <f aca="false">'RC Output Item+Section Type'!$AX$7</f>
        <v> </v>
      </c>
      <c r="IU4" s="125" t="str">
        <f aca="false">'RC Output Item+Section Type'!$AY$7</f>
        <v> </v>
      </c>
      <c r="IV4" s="125" t="str">
        <f aca="false">'RC Output Item+Section Type'!$AZ$7</f>
        <v> </v>
      </c>
      <c r="IW4" s="125" t="str">
        <f aca="false">'RC Output Item+Section Type'!$BA$7</f>
        <v> </v>
      </c>
      <c r="IX4" s="125" t="str">
        <f aca="false">'RC Output Item+Section Type'!$BB$7</f>
        <v> </v>
      </c>
      <c r="IY4" s="125" t="str">
        <f aca="false">'RC Output Item+Section Type'!$BC$7</f>
        <v> </v>
      </c>
      <c r="IZ4" s="125" t="str">
        <f aca="false">'RC Output Item+Section Type'!$BD$7</f>
        <v> </v>
      </c>
      <c r="JA4" s="125" t="str">
        <f aca="false">'RC Output Item+Section Type'!$BE$7</f>
        <v> </v>
      </c>
      <c r="JB4" s="125" t="str">
        <f aca="false">'RC Output Item+Section Type'!$BF$7</f>
        <v> </v>
      </c>
      <c r="JC4" s="125" t="str">
        <f aca="false">'RC Output Item+Section Type'!$BG$7</f>
        <v> </v>
      </c>
      <c r="JD4" s="125" t="str">
        <f aca="false">'RC Output Item+Section Type'!$BH$7</f>
        <v> </v>
      </c>
      <c r="JE4" s="125" t="str">
        <f aca="false">'RC Output Item+Section Type'!$BI$7</f>
        <v> </v>
      </c>
      <c r="JF4" s="125" t="str">
        <f aca="false">'RC Output Item+Section Type'!$BJ$7</f>
        <v> </v>
      </c>
      <c r="JG4" s="125" t="str">
        <f aca="false">'RC Output Item+Section Type'!$BK$7</f>
        <v> </v>
      </c>
      <c r="JH4" s="125" t="str">
        <f aca="false">'RC Output Item+Section Type'!$BL$7</f>
        <v> </v>
      </c>
      <c r="JI4" s="125" t="str">
        <f aca="false">'RC Output Item+Section Type'!$BM$7</f>
        <v> </v>
      </c>
      <c r="JJ4" s="125" t="str">
        <f aca="false">'RC Output Item+Section Type'!$BN$7</f>
        <v> </v>
      </c>
      <c r="JK4" s="125" t="str">
        <f aca="false">'RC Output Item+Section Type'!$BO$7</f>
        <v> </v>
      </c>
      <c r="JL4" s="125" t="str">
        <f aca="false">'RC Output Item+Section Type'!$BP$7</f>
        <v> </v>
      </c>
      <c r="JM4" s="125" t="str">
        <f aca="false">'RC Output Item+Section Type'!$BQ$7</f>
        <v> </v>
      </c>
      <c r="JN4" s="125" t="str">
        <f aca="false">'RC Output Item+Section Type'!$BR$7</f>
        <v> </v>
      </c>
      <c r="JO4" s="125" t="str">
        <f aca="false">'RC Output Item+Section Type'!$BS$7</f>
        <v> </v>
      </c>
      <c r="JP4" s="125" t="str">
        <f aca="false">'RC Output Item+Section Type'!$BT$7</f>
        <v> </v>
      </c>
      <c r="JQ4" s="125" t="str">
        <f aca="false">'RC Output Item+Section Type'!$BU$7</f>
        <v> </v>
      </c>
      <c r="JR4" s="125" t="str">
        <f aca="false">'RC Output Item+Section Type'!$BV$7</f>
        <v> </v>
      </c>
      <c r="JS4" s="125" t="str">
        <f aca="false">'RC Output Item+Section Type'!$BW$7</f>
        <v> </v>
      </c>
      <c r="JT4" s="125" t="str">
        <f aca="false">'RC Output Item+Section Type'!$BX$7</f>
        <v> </v>
      </c>
      <c r="JU4" s="125" t="str">
        <f aca="false">'RC Output Item+Section Type'!$BY$7</f>
        <v> </v>
      </c>
      <c r="JV4" s="125" t="str">
        <f aca="false">'RC Output Item+Section Type'!$BZ$7</f>
        <v> </v>
      </c>
      <c r="JW4" s="125" t="str">
        <f aca="false">'RC Output Item+Section Type'!$CA$7</f>
        <v> </v>
      </c>
    </row>
    <row r="5" customFormat="false" ht="79.5" hidden="false" customHeight="true" outlineLevel="0" collapsed="false">
      <c r="A5" s="114" t="str">
        <f aca="false">IF('Cover Sheet'!$AI$1="","",'Cover Sheet'!$AI$1)</f>
        <v/>
      </c>
      <c r="B5" s="114" t="n">
        <f aca="false">'Cover Sheet'!AI2</f>
        <v>0</v>
      </c>
      <c r="C5" s="114" t="str">
        <f aca="false">IF('Cover Sheet'!AI3="","",'Cover Sheet'!AI3)</f>
        <v/>
      </c>
      <c r="D5" s="114" t="n">
        <f aca="false">'Cover Sheet'!$AC$13</f>
        <v>0</v>
      </c>
      <c r="E5" s="114" t="str">
        <f aca="false">Sheet1!$AA$2</f>
        <v>Hyderabad</v>
      </c>
      <c r="F5" s="115" t="str">
        <f aca="false">'Cover Sheet'!$AC$6</f>
        <v>3rd</v>
      </c>
      <c r="G5" s="115" t="n">
        <f aca="false">COUNTA('Cover Sheet'!$B$5:$B$89)</f>
        <v>39</v>
      </c>
      <c r="H5" s="115" t="n">
        <f aca="false">COUNTIF('RC Mastery Check+Question type'!$B$5:$B$89,"&gt;""")</f>
        <v>39</v>
      </c>
      <c r="I5" s="115" t="str">
        <f aca="false">'Cover Sheet'!$AC$5</f>
        <v>Spandana</v>
      </c>
      <c r="J5" s="115" t="str">
        <f aca="false">'Cover Sheet'!$AC$7</f>
        <v>2nd YOI</v>
      </c>
      <c r="K5" s="115" t="str">
        <f aca="false">'Cover Sheet'!$AC$8</f>
        <v>Government School - No Fees</v>
      </c>
      <c r="L5" s="115" t="inlineStr">
        <f aca="false">IF('Cover Sheet'!$AC$15="","",IF(Background!C5='Cover Sheet'!$AC$15,1,0))</f>
        <is>
          <t/>
        </is>
      </c>
      <c r="M5" s="115" t="inlineStr">
        <f aca="false">IF('Cover Sheet'!$AC$14="","",IF(Background!C5='Cover Sheet'!$AC$14,1,0))</f>
        <is>
          <t/>
        </is>
      </c>
      <c r="N5" s="115" t="inlineStr">
        <f aca="false">IF('Cover Sheet'!$AC$17="","",IF(Background!C5='Cover Sheet'!$AC$17,1,0))</f>
        <is>
          <t/>
        </is>
      </c>
      <c r="O5" s="115" t="n">
        <f aca="false">'Cover Sheet'!AI$4</f>
        <v>0</v>
      </c>
      <c r="P5" s="115" t="n">
        <f aca="false">'Cover Sheet'!$AC$20</f>
        <v>0</v>
      </c>
      <c r="Q5" s="115" t="str">
        <f aca="false">'Cover Sheet'!$AC$19</f>
        <v>karthik.rapaka@teachforindia.org</v>
      </c>
      <c r="R5" s="115" t="n">
        <f aca="false">'Cover Sheet'!$AC$9</f>
        <v>0</v>
      </c>
      <c r="S5" s="115" t="n">
        <f aca="false">'Cover Sheet'!$AC$10</f>
        <v>0</v>
      </c>
      <c r="T5" s="115" t="n">
        <f aca="false">'Cover Sheet'!$AC$11</f>
        <v>0</v>
      </c>
      <c r="U5" s="115" t="inlineStr">
        <f aca="false">IFERROR(AVERAGE('Cover Sheet'!$Z$5:$Z$89),"")</f>
        <is>
          <t/>
        </is>
      </c>
      <c r="V5" s="115" t="inlineStr">
        <f aca="false">IFERROR(AVERAGE('Cover Sheet'!$Y$5:$Y$89), "")</f>
        <is>
          <t/>
        </is>
      </c>
      <c r="W5" s="116" t="n">
        <f aca="false">IFERROR(AVERAGE('Cover Sheet'!T$5:T$89),"")</f>
        <v>0.0638095238095238</v>
      </c>
      <c r="X5" s="116" t="n">
        <f aca="false">IFERROR(AVERAGE('Cover Sheet'!U$5:U$89),"")</f>
        <v>0.188157894736842</v>
      </c>
      <c r="Y5" s="116" t="n">
        <f aca="false">IFERROR(AVERAGE('Cover Sheet'!V$5:V$89),"")</f>
        <v>0.342789189189189</v>
      </c>
      <c r="Z5" s="117" t="n">
        <f aca="false">COUNTIF('Math Scores'!D$9:D$93,"&lt;35%")/H5</f>
        <v>0.564102564102564</v>
      </c>
      <c r="AA5" s="118" t="n">
        <f aca="false">COUNTIF('Math Scores'!D$9:D$93,"&lt;50%")/H5</f>
        <v>0.743589743589744</v>
      </c>
      <c r="AB5" s="118" t="n">
        <f aca="false">(COUNTIF('Math Scores'!D$9:D$93,AND("&gt;50%","&lt;65%"))/H5)</f>
        <v>0</v>
      </c>
      <c r="AC5" s="118" t="n">
        <f aca="false">(COUNTIF('Math Scores'!D$9:D$93,AND("&gt;65%","&lt;80%"))/H5)</f>
        <v>0</v>
      </c>
      <c r="AD5" s="119" t="n">
        <f aca="false">COUNTIF('Math Scores'!D$9:D$93,"&gt;80%")/H5</f>
        <v>0.0256410256410256</v>
      </c>
      <c r="AE5" s="120" t="n">
        <f aca="false">IFERROR(QUARTILE('Math Scores'!D$9:D$93,0),"")</f>
        <v>0.05</v>
      </c>
      <c r="AF5" s="120" t="n">
        <f aca="false">IFERROR(QUARTILE('Math Scores'!D$9:D$93,1),"")</f>
        <v>0.16</v>
      </c>
      <c r="AG5" s="120" t="n">
        <f aca="false">IFERROR(QUARTILE('Math Scores'!D$9:D$93,2),"")</f>
        <v>0.3082</v>
      </c>
      <c r="AH5" s="120" t="n">
        <f aca="false">IFERROR(QUARTILE('Math Scores'!D$9:D$93,3),"")</f>
        <v>0.46</v>
      </c>
      <c r="AI5" s="120" t="n">
        <f aca="false">IFERROR(QUARTILE('Math Scores'!D$9:D$93,4),"")</f>
        <v>0.855</v>
      </c>
      <c r="AJ5" s="120" t="n">
        <f aca="false">IFERROR(STDEV('Math Scores'!D$9:D$93),"")</f>
        <v>0.216894008656281</v>
      </c>
      <c r="AK5" s="121" t="inlineStr">
        <f aca="false">IFERROR(AVERAGE('Cover Sheet'!E$5:E$89),"")</f>
        <is>
          <t/>
        </is>
      </c>
      <c r="AL5" s="121" t="inlineStr">
        <f aca="false">IFERROR(AVERAGE('Cover Sheet'!F$5:F$89),"")</f>
        <is>
          <t/>
        </is>
      </c>
      <c r="AM5" s="121" t="inlineStr">
        <f aca="false">IFERROR(AVERAGE('Cover Sheet'!G$5:G$89),"")</f>
        <is>
          <t/>
        </is>
      </c>
      <c r="AN5" s="121" t="inlineStr">
        <f aca="false">IFERROR(AVERAGE('Cover Sheet'!H$5:H$89),"")</f>
        <is>
          <t/>
        </is>
      </c>
      <c r="AO5" s="121" t="inlineStr">
        <f aca="false">IFERROR(AVERAGE('Cover Sheet'!I$5:I$89),"")</f>
        <is>
          <t/>
        </is>
      </c>
      <c r="AP5" s="121" t="n">
        <f aca="false">IFERROR(AVERAGE('Cover Sheet'!J$5:J$89),"")</f>
        <v>0.00833333333333334</v>
      </c>
      <c r="AQ5" s="121" t="n">
        <f aca="false">IFERROR(AVERAGE('Cover Sheet'!K$5:K$89),"")</f>
        <v>0.0457142857142857</v>
      </c>
      <c r="AR5" s="121" t="n">
        <f aca="false">IFERROR(AVERAGE('Cover Sheet'!$L$5:$L$89),"")</f>
        <v>0.768421052631579</v>
      </c>
      <c r="AS5" s="121" t="n">
        <f aca="false">IFERROR(AVERAGE('Cover Sheet'!$M$5:$M$89),"")</f>
        <v>0.732142857142857</v>
      </c>
      <c r="AT5" s="121" t="n">
        <f aca="false">IFERROR(AVERAGE('Cover Sheet'!$N$5:$N$89),"")</f>
        <v>0.819354838709677</v>
      </c>
      <c r="AU5" s="121" t="n">
        <f aca="false">IFERROR(STDEV('RC Mastery Check+Question type'!H$5:H$89),"")</f>
        <v>0.763072453894434</v>
      </c>
      <c r="AV5" s="121" t="inlineStr">
        <f aca="false">AP5-AM5</f>
        <is>
          <t/>
        </is>
      </c>
      <c r="AW5" s="121" t="inlineStr">
        <f aca="false">AM5-AK5</f>
        <is>
          <t/>
        </is>
      </c>
      <c r="AX5" s="121" t="inlineStr">
        <f aca="false">AP5-AK5</f>
        <is>
          <t/>
        </is>
      </c>
      <c r="AY5" s="122" t="n">
        <f aca="false">COUNTIF('RC Mastery Check+Question type'!H$5:H$89,"&lt;=0")</f>
        <v>1</v>
      </c>
      <c r="AZ5" s="122" t="n">
        <f aca="false">COUNTIF('RC Mastery Check+Question type'!H$5:H$89,"&lt;1")-AY5</f>
        <v>19</v>
      </c>
      <c r="BA5" s="122" t="n">
        <f aca="false">COUNTIF('RC Mastery Check+Question type'!H$5:H$89,"&lt;2")-AZ5-AY5</f>
        <v>7</v>
      </c>
      <c r="BB5" s="122" t="n">
        <f aca="false">COUNTIF('RC Mastery Check+Question type'!$H$5:$H$98,"&lt;3")-BA5-AZ5-AY5</f>
        <v>3</v>
      </c>
      <c r="BC5" s="122" t="n">
        <f aca="false">COUNTIF('RC Mastery Check+Question type'!$H$5:$H$98,"&lt;4")-BB5-BA5-AZ5-AY5</f>
        <v>1</v>
      </c>
      <c r="BD5" s="122" t="n">
        <f aca="false">COUNTIF('RC Mastery Check+Question type'!$H$5:$H$98,"&lt;5")-BC5-BB5-BA5-AZ5-AY5</f>
        <v>0</v>
      </c>
      <c r="BE5" s="122" t="n">
        <f aca="false">COUNTIF('RC Mastery Check+Question type'!$H$5:$H$98,"&lt;6")-BD5-BC5-BB5-BA5-AZ5-AY5</f>
        <v>0</v>
      </c>
      <c r="BF5" s="122" t="n">
        <f aca="false">COUNTIF('RC Mastery Check+Question type'!$H$5:$H$98,"&lt;7")-BE5-BD5-BC5-BB5-BA5-AZ5-AY5</f>
        <v>0</v>
      </c>
      <c r="BG5" s="122" t="n">
        <f aca="false">COUNTIF('RC Mastery Check+Question type'!$H$5:$H$98,"&lt;8")-BF5-BE5-BD5-BC5-BB5-BA5-AZ5-AY5</f>
        <v>0</v>
      </c>
      <c r="BH5" s="122" t="n">
        <f aca="false">COUNTIF('RC Mastery Check+Question type'!$H$5:$H$98,"&gt;7")</f>
        <v>0</v>
      </c>
      <c r="BI5" s="123" t="inlineStr">
        <f aca="false">IFERROR(AVERAGE('Eng GLA 6th, 7th, 8th'!D$8:D$92), "")</f>
        <is>
          <t/>
        </is>
      </c>
      <c r="BJ5" s="123" t="inlineStr">
        <f aca="false">IFERROR(AVERAGE('Eng GLA 6th, 7th, 8th'!AQ$8:AQ$92), "")</f>
        <is>
          <t/>
        </is>
      </c>
      <c r="BK5" s="123" t="inlineStr">
        <f aca="false">IFERROR(AVERAGE('Eng GLA 6th, 7th, 8th'!CG$8:CG$92), "")</f>
        <is>
          <t/>
        </is>
      </c>
      <c r="BL5" s="121" t="n">
        <f aca="false">IFERROR(AVERAGE('Writing Scores'!D$4:D$88),"")</f>
        <v>1.03448275862069</v>
      </c>
      <c r="BM5" s="121" t="n">
        <f aca="false">IFERROR(AVERAGE('Writing Scores'!E$4:E$88),"")</f>
        <v>0.413793103448276</v>
      </c>
      <c r="BN5" s="121" t="n">
        <f aca="false">IFERROR(AVERAGE('Writing Scores'!F$4:F$88),"")</f>
        <v>0.448275862068966</v>
      </c>
      <c r="BO5" s="121" t="n">
        <f aca="false">IFERROR(AVERAGE('Writing Scores'!G$4:G$88),"")</f>
        <v>0.655172413793103</v>
      </c>
      <c r="BP5" s="121" t="n">
        <f aca="false">IFERROR(AVERAGE('Writing Scores'!H$4:H$88),"")</f>
        <v>0.103448275862069</v>
      </c>
      <c r="BQ5" s="121" t="n">
        <f aca="false">IFERROR(AVERAGE('Writing Scores'!I$4:I$88),"")</f>
        <v>0.586206896551724</v>
      </c>
      <c r="BR5" s="121" t="str">
        <f aca="false">IFERROR('Writing Scores'!L$13:M$15, "")</f>
        <v/>
      </c>
      <c r="BS5" s="124" t="n">
        <f aca="false">'RC Mastery Check+Question type'!AC$4</f>
        <v>1</v>
      </c>
      <c r="BT5" s="124" t="n">
        <f aca="false">'RC Mastery Check+Question type'!AD$4</f>
        <v>0.5</v>
      </c>
      <c r="BU5" s="124" t="n">
        <f aca="false">'RC Mastery Check+Question type'!AE$4</f>
        <v>0</v>
      </c>
      <c r="BV5" s="124" t="n">
        <f aca="false">'RC Mastery Check+Question type'!AF$4</f>
        <v>1</v>
      </c>
      <c r="BW5" s="124" t="n">
        <f aca="false">'RC Mastery Check+Question type'!AG$4</f>
        <v>1</v>
      </c>
      <c r="BX5" s="124" t="str">
        <f aca="false">'RC Mastery Check+Question type'!AH$4</f>
        <v> </v>
      </c>
      <c r="BY5" s="124" t="n">
        <f aca="false">'RC Mastery Check+Question type'!AI$4</f>
        <v>0.653846153846154</v>
      </c>
      <c r="BZ5" s="124" t="n">
        <f aca="false">'RC Mastery Check+Question type'!AJ$4</f>
        <v>0.692307692307692</v>
      </c>
      <c r="CA5" s="124" t="n">
        <f aca="false">'RC Mastery Check+Question type'!AK$4</f>
        <v>0.846153846153846</v>
      </c>
      <c r="CB5" s="124" t="n">
        <f aca="false">'RC Mastery Check+Question type'!$AL$4</f>
        <v>0.923076923076923</v>
      </c>
      <c r="CC5" s="124" t="n">
        <f aca="false">'RC Mastery Check+Question type'!$AM$4</f>
        <v>0.961538461538462</v>
      </c>
      <c r="CD5" s="124" t="n">
        <f aca="false">'RC Mastery Check+Question type'!$AN$4</f>
        <v>0.923076923076923</v>
      </c>
      <c r="CE5" s="124" t="n">
        <f aca="false">'RC Mastery Check+Question type'!$AO$4</f>
        <v>0.461538461538462</v>
      </c>
      <c r="CF5" s="124" t="n">
        <f aca="false">'RC Mastery Check+Question type'!$AP$4</f>
        <v>0.721153846153846</v>
      </c>
      <c r="CG5" s="124" t="n">
        <f aca="false">'RC Mastery Check+Question type'!$AQ$4</f>
        <v>0.826923076923077</v>
      </c>
      <c r="CH5" s="124" t="n">
        <f aca="false">'RC Mastery Check+Question type'!$AR$4</f>
        <v>0.818181818181818</v>
      </c>
      <c r="CI5" s="124" t="n">
        <f aca="false">'RC Mastery Check+Question type'!$AS$4</f>
        <v>0.75</v>
      </c>
      <c r="CJ5" s="124" t="n">
        <f aca="false">'RC Mastery Check+Question type'!$AT$4</f>
        <v>0.636363636363636</v>
      </c>
      <c r="CK5" s="124" t="n">
        <f aca="false">'RC Mastery Check+Question type'!$AU$4</f>
        <v>0.113636363636364</v>
      </c>
      <c r="CL5" s="124" t="n">
        <f aca="false">'RC Mastery Check+Question type'!$AV$4</f>
        <v>0.537878787878788</v>
      </c>
      <c r="CM5" s="124" t="n">
        <f aca="false">'RC Mastery Check+Question type'!$AW$4</f>
        <v>0.3125</v>
      </c>
      <c r="CN5" s="124" t="n">
        <f aca="false">'RC Mastery Check+Question type'!$AX$4</f>
        <v>0.928571428571429</v>
      </c>
      <c r="CO5" s="124" t="n">
        <f aca="false">'RC Mastery Check+Question type'!$AY$4</f>
        <v>0.857142857142857</v>
      </c>
      <c r="CP5" s="124" t="n">
        <f aca="false">'RC Mastery Check+Question type'!$AZ$4</f>
        <v>0.285714285714286</v>
      </c>
      <c r="CQ5" s="124" t="n">
        <f aca="false">'RC Mastery Check+Question type'!$BA$4</f>
        <v>0.142857142857143</v>
      </c>
      <c r="CR5" s="124" t="n">
        <f aca="false">'RC Mastery Check+Question type'!$BB$4</f>
        <v>0.523809523809524</v>
      </c>
      <c r="CS5" s="124" t="n">
        <f aca="false">'RC Mastery Check+Question type'!$BC$4</f>
        <v>0.473214285714286</v>
      </c>
      <c r="CT5" s="124" t="n">
        <f aca="false">'RC Mastery Check+Question type'!$BD$4</f>
        <v>1</v>
      </c>
      <c r="CU5" s="124" t="n">
        <f aca="false">'RC Mastery Check+Question type'!$BE$4</f>
        <v>0.5</v>
      </c>
      <c r="CV5" s="124" t="n">
        <f aca="false">'RC Mastery Check+Question type'!$BF$4</f>
        <v>0.642857142857143</v>
      </c>
      <c r="CW5" s="124" t="n">
        <f aca="false">'RC Mastery Check+Question type'!$BG$4</f>
        <v>0.285714285714286</v>
      </c>
      <c r="CX5" s="124" t="n">
        <f aca="false">'RC Mastery Check+Question type'!$BH$4</f>
        <v>0</v>
      </c>
      <c r="CY5" s="124" t="n">
        <f aca="false">'RC Mastery Check+Question type'!$BI$4</f>
        <v>0.571428571428571</v>
      </c>
      <c r="CZ5" s="124" t="n">
        <f aca="false">'RC Mastery Check+Question type'!$BJ$4</f>
        <v>0.5</v>
      </c>
      <c r="DA5" s="124" t="n">
        <f aca="false">'RC Mastery Check+Question type'!$BK$4</f>
        <v>0.392857142857143</v>
      </c>
      <c r="DB5" s="124" t="n">
        <f aca="false">'RC Mastery Check+Question type'!$BL$4</f>
        <v>1</v>
      </c>
      <c r="DC5" s="124" t="n">
        <f aca="false">'RC Mastery Check+Question type'!$BM$4</f>
        <v>0.866666666666667</v>
      </c>
      <c r="DD5" s="124" t="n">
        <f aca="false">'RC Mastery Check+Question type'!$BN$4</f>
        <v>0.3</v>
      </c>
      <c r="DE5" s="124" t="n">
        <f aca="false">'RC Mastery Check+Question type'!$BO$4</f>
        <v>0.4</v>
      </c>
      <c r="DF5" s="124" t="n">
        <f aca="false">'RC Mastery Check+Question type'!$BP$4</f>
        <v>0.6</v>
      </c>
      <c r="DG5" s="124" t="n">
        <f aca="false">'RC Mastery Check+Question type'!$BQ$4</f>
        <v>0.3</v>
      </c>
      <c r="DH5" s="124" t="n">
        <f aca="false">'RC Mastery Check+Question type'!$BR$4</f>
        <v>0.3</v>
      </c>
      <c r="DI5" s="124" t="n">
        <f aca="false">'RC Mastery Check+Question type'!$BS$4</f>
        <v>0.375</v>
      </c>
      <c r="DJ5" s="124" t="n">
        <f aca="false">'RC Mastery Check+Question type'!$BT$4</f>
        <v>0.75</v>
      </c>
      <c r="DK5" s="124" t="n">
        <f aca="false">'RC Mastery Check+Question type'!$BU$4</f>
        <v>0.75</v>
      </c>
      <c r="DL5" s="124" t="n">
        <f aca="false">'RC Mastery Check+Question type'!$BV$4</f>
        <v>0.5</v>
      </c>
      <c r="DM5" s="124" t="n">
        <f aca="false">'RC Mastery Check+Question type'!$BW$4</f>
        <v>0.75</v>
      </c>
      <c r="DN5" s="124" t="n">
        <f aca="false">'RC Mastery Check+Question type'!$BX$4</f>
        <v>0.5</v>
      </c>
      <c r="DO5" s="124" t="n">
        <f aca="false">'RC Mastery Check+Question type'!$BY$4</f>
        <v>0.5</v>
      </c>
      <c r="DP5" s="124" t="n">
        <f aca="false">'RC Mastery Check+Question type'!$BZ$4</f>
        <v>0.666666666666667</v>
      </c>
      <c r="DQ5" s="124" t="n">
        <f aca="false">'RC Mastery Check+Question type'!$CA$4</f>
        <v>0.3125</v>
      </c>
      <c r="DR5" s="124" t="n">
        <f aca="false">'RC Mastery Check+Question type'!$CB$4</f>
        <v>0.483333333333333</v>
      </c>
      <c r="DS5" s="124" t="n">
        <f aca="false">'RC Mastery Check+Question type'!$CC$4</f>
        <v>1</v>
      </c>
      <c r="DT5" s="124" t="n">
        <f aca="false">'RC Mastery Check+Question type'!$CD$4</f>
        <v>0.375</v>
      </c>
      <c r="DU5" s="124" t="n">
        <f aca="false">'RC Mastery Check+Question type'!$CE$4</f>
        <v>0.125</v>
      </c>
      <c r="DV5" s="124" t="n">
        <f aca="false">'RC Mastery Check+Question type'!$CF$4</f>
        <v>1</v>
      </c>
      <c r="DW5" s="124" t="n">
        <f aca="false">'RC Mastery Check+Question type'!$CG$4</f>
        <v>0.5</v>
      </c>
      <c r="DX5" s="124" t="n">
        <f aca="false">'RC Mastery Check+Question type'!$CH$4</f>
        <v>1</v>
      </c>
      <c r="DY5" s="124" t="n">
        <f aca="false">'RC Mastery Check+Question type'!$CI$4</f>
        <v>0.5</v>
      </c>
      <c r="DZ5" s="124" t="n">
        <f aca="false">'RC Mastery Check+Question type'!$CJ$4</f>
        <v>0.5</v>
      </c>
      <c r="EA5" s="124" t="str">
        <f aca="false">'RC Mastery Check+Question type'!$CK$4</f>
        <v> </v>
      </c>
      <c r="EB5" s="124" t="str">
        <f aca="false">'RC Mastery Check+Question type'!$CL$4</f>
        <v> </v>
      </c>
      <c r="EC5" s="124" t="str">
        <f aca="false">'RC Mastery Check+Question type'!$CM$4</f>
        <v> </v>
      </c>
      <c r="ED5" s="124" t="str">
        <f aca="false">'RC Mastery Check+Question type'!$CN$4</f>
        <v> </v>
      </c>
      <c r="EE5" s="124" t="str">
        <f aca="false">'RC Mastery Check+Question type'!$CO$4</f>
        <v> </v>
      </c>
      <c r="EF5" s="124" t="str">
        <f aca="false">'RC Mastery Check+Question type'!$CP$4</f>
        <v> </v>
      </c>
      <c r="EG5" s="124" t="str">
        <f aca="false">'RC Mastery Check+Question type'!$CQ$4</f>
        <v> </v>
      </c>
      <c r="EH5" s="124" t="str">
        <f aca="false">'RC Mastery Check+Question type'!$CR$4</f>
        <v> </v>
      </c>
      <c r="EI5" s="124" t="str">
        <f aca="false">'RC Mastery Check+Question type'!$CS$4</f>
        <v> </v>
      </c>
      <c r="EJ5" s="124" t="str">
        <f aca="false">'RC Mastery Check+Question type'!$CT$4</f>
        <v> </v>
      </c>
      <c r="EK5" s="124" t="str">
        <f aca="false">'RC Mastery Check+Question type'!$CU$4</f>
        <v> </v>
      </c>
      <c r="EL5" s="124" t="str">
        <f aca="false">'RC Mastery Check+Question type'!$CV$4</f>
        <v> </v>
      </c>
      <c r="EM5" s="124" t="str">
        <f aca="false">'RC Mastery Check+Question type'!$CW$4</f>
        <v> </v>
      </c>
      <c r="EN5" s="124" t="str">
        <f aca="false">'RC Mastery Check+Question type'!$CX$4</f>
        <v> </v>
      </c>
      <c r="EO5" s="124" t="str">
        <f aca="false">'RC Mastery Check+Question type'!$CY$4</f>
        <v> </v>
      </c>
      <c r="EP5" s="124" t="str">
        <f aca="false">'RC Mastery Check+Question type'!$CZ$4</f>
        <v> </v>
      </c>
      <c r="EQ5" s="124" t="str">
        <f aca="false">'RC Mastery Check+Question type'!$DA$4</f>
        <v> </v>
      </c>
      <c r="ER5" s="124" t="str">
        <f aca="false">'RC Mastery Check+Question type'!$DB$4</f>
        <v> </v>
      </c>
      <c r="ES5" s="124" t="str">
        <f aca="false">'RC Mastery Check+Question type'!$DC$4</f>
        <v> </v>
      </c>
      <c r="ET5" s="124" t="str">
        <f aca="false">'RC Mastery Check+Question type'!$DD$4</f>
        <v> </v>
      </c>
      <c r="EU5" s="124" t="str">
        <f aca="false">'RC Mastery Check+Question type'!$DE$4</f>
        <v> </v>
      </c>
      <c r="EV5" s="124" t="str">
        <f aca="false">'RC Mastery Check+Question type'!$DF$4</f>
        <v> </v>
      </c>
      <c r="EW5" s="124" t="str">
        <f aca="false">'RC Mastery Check+Question type'!$DG$4</f>
        <v> </v>
      </c>
      <c r="EX5" s="124" t="str">
        <f aca="false">'RC Mastery Check+Question type'!$DH$4</f>
        <v> </v>
      </c>
      <c r="EY5" s="124" t="str">
        <f aca="false">'RC Mastery Check+Question type'!$DI$4</f>
        <v> </v>
      </c>
      <c r="EZ5" s="124" t="str">
        <f aca="false">'RC Mastery Check+Question type'!$DJ$4</f>
        <v> </v>
      </c>
      <c r="FA5" s="124" t="str">
        <f aca="false">'RC Mastery Check+Question type'!$DK$4</f>
        <v> </v>
      </c>
      <c r="FB5" s="124" t="str">
        <f aca="false">'RC Mastery Check+Question type'!$DL$4</f>
        <v> </v>
      </c>
      <c r="FC5" s="124" t="str">
        <f aca="false">'RC Mastery Check+Question type'!$DM$4</f>
        <v> </v>
      </c>
      <c r="FD5" s="124" t="str">
        <f aca="false">'RC Mastery Check+Question type'!$DN$4</f>
        <v> </v>
      </c>
      <c r="FE5" s="124" t="str">
        <f aca="false">'RC Mastery Check+Question type'!$DO$4</f>
        <v> </v>
      </c>
      <c r="FF5" s="124" t="str">
        <f aca="false">'RC Mastery Check+Question type'!$DP$4</f>
        <v> </v>
      </c>
      <c r="FG5" s="124" t="str">
        <f aca="false">'RC Mastery Check+Question type'!$DQ$4</f>
        <v> </v>
      </c>
      <c r="FH5" s="124" t="str">
        <f aca="false">'RC Mastery Check+Question type'!$DU$4</f>
        <v> </v>
      </c>
      <c r="FI5" s="124" t="str">
        <f aca="false">'RC Mastery Check+Question type'!$DV$4</f>
        <v> </v>
      </c>
      <c r="FJ5" s="124" t="str">
        <f aca="false">'RC Mastery Check+Question type'!$DW$4</f>
        <v> </v>
      </c>
      <c r="FK5" s="124" t="str">
        <f aca="false">'RC Mastery Check+Question type'!$DX$4</f>
        <v> </v>
      </c>
      <c r="FL5" s="124" t="str">
        <f aca="false">'RC Mastery Check+Question type'!$DY$4</f>
        <v> </v>
      </c>
      <c r="FM5" s="124" t="str">
        <f aca="false">'RC Mastery Check+Question type'!$DZ$4</f>
        <v> </v>
      </c>
      <c r="FN5" s="124" t="str">
        <f aca="false">'RC Mastery Check+Question type'!$EA$4</f>
        <v> </v>
      </c>
      <c r="FO5" s="124" t="str">
        <f aca="false">'RC Mastery Check+Question type'!$EB$4</f>
        <v> </v>
      </c>
      <c r="FP5" s="124" t="str">
        <f aca="false">'RC Mastery Check+Question type'!$EC$4</f>
        <v> </v>
      </c>
      <c r="FQ5" s="124" t="str">
        <f aca="false">'RC Mastery Check+Question type'!$ED$4</f>
        <v> </v>
      </c>
      <c r="FR5" s="124" t="str">
        <f aca="false">'RC Mastery Check+Question type'!$EE$4</f>
        <v> </v>
      </c>
      <c r="FS5" s="124" t="str">
        <f aca="false">'RC Mastery Check+Question type'!$EF$4</f>
        <v> </v>
      </c>
      <c r="FT5" s="124" t="str">
        <f aca="false">'RC Mastery Check+Question type'!$EG$4</f>
        <v> </v>
      </c>
      <c r="FU5" s="124" t="str">
        <f aca="false">'RC Mastery Check+Question type'!$EH$4</f>
        <v> </v>
      </c>
      <c r="FV5" s="124" t="str">
        <f aca="false">'RC Mastery Check+Question type'!$EI$4</f>
        <v> </v>
      </c>
      <c r="FW5" s="124" t="str">
        <f aca="false">'RC Mastery Check+Question type'!$EK$4</f>
        <v> </v>
      </c>
      <c r="FX5" s="124" t="str">
        <f aca="false">'RC Mastery Check+Question type'!$EL$4</f>
        <v> </v>
      </c>
      <c r="FY5" s="124" t="str">
        <f aca="false">'RC Mastery Check+Question type'!$EM$4</f>
        <v> </v>
      </c>
      <c r="FZ5" s="124" t="str">
        <f aca="false">'RC Mastery Check+Question type'!$EN$4</f>
        <v> </v>
      </c>
      <c r="GA5" s="124" t="str">
        <f aca="false">'RC Mastery Check+Question type'!$EO$4</f>
        <v> </v>
      </c>
      <c r="GB5" s="124" t="str">
        <f aca="false">'RC Mastery Check+Question type'!$EP$4</f>
        <v> </v>
      </c>
      <c r="GC5" s="124" t="str">
        <f aca="false">'RC Mastery Check+Question type'!$EQ$4</f>
        <v> </v>
      </c>
      <c r="GD5" s="124" t="str">
        <f aca="false">'RC Mastery Check+Question type'!$ER$4</f>
        <v> </v>
      </c>
      <c r="GE5" s="124" t="str">
        <f aca="false">'RC Mastery Check+Question type'!$ES$4</f>
        <v> </v>
      </c>
      <c r="GF5" s="124" t="str">
        <f aca="false">'RC Mastery Check+Question type'!$ET$4</f>
        <v> </v>
      </c>
      <c r="GG5" s="124" t="str">
        <f aca="false">'RC Mastery Check+Question type'!$EU$4</f>
        <v> </v>
      </c>
      <c r="GH5" s="124" t="str">
        <f aca="false">'RC Mastery Check+Question type'!$EV$4</f>
        <v> </v>
      </c>
      <c r="GI5" s="124" t="str">
        <f aca="false">'RC Mastery Check+Question type'!$EW$4</f>
        <v> </v>
      </c>
      <c r="GJ5" s="124" t="str">
        <f aca="false">'RC Mastery Check+Question type'!$EX$4</f>
        <v> </v>
      </c>
      <c r="GK5" s="124" t="str">
        <f aca="false">'RC Mastery Check+Question type'!$EY$4</f>
        <v> </v>
      </c>
      <c r="GL5" s="124" t="str">
        <f aca="false">'RC Mastery Check+Question type'!$FA$4</f>
        <v> </v>
      </c>
      <c r="GM5" s="124" t="str">
        <f aca="false">'RC Mastery Check+Question type'!$FB$4</f>
        <v> </v>
      </c>
      <c r="GN5" s="124" t="str">
        <f aca="false">'RC Mastery Check+Question type'!$FC$4</f>
        <v> </v>
      </c>
      <c r="GO5" s="124" t="str">
        <f aca="false">'RC Mastery Check+Question type'!$FD$4</f>
        <v> </v>
      </c>
      <c r="GP5" s="124" t="str">
        <f aca="false">'RC Mastery Check+Question type'!$FE$4</f>
        <v> </v>
      </c>
      <c r="GQ5" s="124" t="str">
        <f aca="false">'RC Mastery Check+Question type'!$FF$4</f>
        <v> </v>
      </c>
      <c r="GR5" s="124" t="str">
        <f aca="false">'RC Mastery Check+Question type'!$FG$4</f>
        <v> </v>
      </c>
      <c r="GS5" s="124" t="str">
        <f aca="false">'RC Mastery Check+Question type'!$FH$4</f>
        <v> </v>
      </c>
      <c r="GT5" s="124" t="str">
        <f aca="false">'RC Mastery Check+Question type'!$FI$4</f>
        <v> </v>
      </c>
      <c r="GU5" s="124" t="str">
        <f aca="false">'RC Mastery Check+Question type'!$FJ$4</f>
        <v> </v>
      </c>
      <c r="GV5" s="124" t="str">
        <f aca="false">'RC Mastery Check+Question type'!$FK$4</f>
        <v> </v>
      </c>
      <c r="GW5" s="124" t="str">
        <f aca="false">'RC Mastery Check+Question type'!$FL$4</f>
        <v> </v>
      </c>
      <c r="GX5" s="124" t="str">
        <f aca="false">'RC Mastery Check+Question type'!$FM$4</f>
        <v> </v>
      </c>
      <c r="GY5" s="124" t="str">
        <f aca="false">'RC Mastery Check+Question type'!$FN$4</f>
        <v> </v>
      </c>
      <c r="GZ5" s="124" t="str">
        <f aca="false">'RC Mastery Check+Question type'!$FO$4</f>
        <v> </v>
      </c>
      <c r="HA5" s="125" t="n">
        <f aca="false">'RC Output Item+Section Type'!$E$7</f>
        <v>0.666666666666667</v>
      </c>
      <c r="HB5" s="125" t="n">
        <f aca="false">'RC Output Item+Section Type'!$F$7</f>
        <v>0</v>
      </c>
      <c r="HC5" s="125" t="n">
        <f aca="false">'RC Output Item+Section Type'!$G$7</f>
        <v>1</v>
      </c>
      <c r="HD5" s="125" t="n">
        <f aca="false">'RC Output Item+Section Type'!$H$7</f>
        <v>1</v>
      </c>
      <c r="HE5" s="125" t="n">
        <f aca="false">'RC Output Item+Section Type'!$I$7</f>
        <v>0.692307692307692</v>
      </c>
      <c r="HF5" s="125" t="n">
        <f aca="false">'RC Output Item+Section Type'!$J$7</f>
        <v>0.653846153846154</v>
      </c>
      <c r="HG5" s="125" t="str">
        <f aca="false">'RC Output Item+Section Type'!$K$7</f>
        <v> </v>
      </c>
      <c r="HH5" s="125" t="n">
        <f aca="false">'RC Output Item+Section Type'!$L$7</f>
        <v>0.923076923076923</v>
      </c>
      <c r="HI5" s="125" t="n">
        <f aca="false">'RC Output Item+Section Type'!$M$7</f>
        <v>0.769230769230769</v>
      </c>
      <c r="HJ5" s="125" t="n">
        <f aca="false">'RC Output Item+Section Type'!$N$7</f>
        <v>0.5</v>
      </c>
      <c r="HK5" s="125" t="n">
        <f aca="false">'RC Output Item+Section Type'!$O$7</f>
        <v>0.721153846153846</v>
      </c>
      <c r="HL5" s="125" t="n">
        <f aca="false">'RC Output Item+Section Type'!$P$7</f>
        <v>0.826923076923077</v>
      </c>
      <c r="HM5" s="125" t="n">
        <f aca="false">'RC Output Item+Section Type'!$Q$7</f>
        <v>0.772727272727273</v>
      </c>
      <c r="HN5" s="125" t="n">
        <f aca="false">'RC Output Item+Section Type'!$R$7</f>
        <v>0.636363636363636</v>
      </c>
      <c r="HO5" s="125" t="n">
        <f aca="false">'RC Output Item+Section Type'!$S$7</f>
        <v>0.113636363636364</v>
      </c>
      <c r="HP5" s="125" t="n">
        <f aca="false">'RC Output Item+Section Type'!$T$7</f>
        <v>0.304545454545455</v>
      </c>
      <c r="HQ5" s="125" t="n">
        <f aca="false">'RC Output Item+Section Type'!$U$7</f>
        <v>0.670454545454545</v>
      </c>
      <c r="HR5" s="125" t="n">
        <f aca="false">'RC Output Item+Section Type'!$V$7</f>
        <v>0.904761904761905</v>
      </c>
      <c r="HS5" s="125" t="n">
        <f aca="false">'RC Output Item+Section Type'!$W$7</f>
        <v>0.285714285714286</v>
      </c>
      <c r="HT5" s="125" t="n">
        <f aca="false">'RC Output Item+Section Type'!$X$7</f>
        <v>0.142857142857143</v>
      </c>
      <c r="HU5" s="125" t="n">
        <f aca="false">'RC Output Item+Section Type'!$Y$7</f>
        <v>0.357142857142857</v>
      </c>
      <c r="HV5" s="125" t="n">
        <f aca="false">'RC Output Item+Section Type'!$Z$7</f>
        <v>0.75</v>
      </c>
      <c r="HW5" s="125" t="n">
        <f aca="false">'RC Output Item+Section Type'!$AA$7</f>
        <v>0.523809523809524</v>
      </c>
      <c r="HX5" s="125" t="n">
        <f aca="false">'RC Output Item+Section Type'!$AB$7</f>
        <v>0.380952380952381</v>
      </c>
      <c r="HY5" s="125" t="n">
        <f aca="false">'RC Output Item+Section Type'!$AC$7</f>
        <v>0.392857142857143</v>
      </c>
      <c r="HZ5" s="125" t="n">
        <f aca="false">'RC Output Item+Section Type'!$AD$7</f>
        <v>0.5</v>
      </c>
      <c r="IA5" s="125" t="n">
        <f aca="false">'RC Output Item+Section Type'!$AE$7</f>
        <v>0.9</v>
      </c>
      <c r="IB5" s="125" t="n">
        <f aca="false">'RC Output Item+Section Type'!$AF$7</f>
        <v>0.366666666666667</v>
      </c>
      <c r="IC5" s="125" t="n">
        <f aca="false">'RC Output Item+Section Type'!$AG$7</f>
        <v>0.5</v>
      </c>
      <c r="ID5" s="125" t="n">
        <f aca="false">'RC Output Item+Section Type'!$AH$7</f>
        <v>0.375</v>
      </c>
      <c r="IE5" s="125" t="n">
        <f aca="false">'RC Output Item+Section Type'!$AI$7</f>
        <v>0.3</v>
      </c>
      <c r="IF5" s="125" t="n">
        <f aca="false">'RC Output Item+Section Type'!$AJ$7</f>
        <v>0.714285714285714</v>
      </c>
      <c r="IG5" s="125" t="n">
        <f aca="false">'RC Output Item+Section Type'!$AK$7</f>
        <v>0.65</v>
      </c>
      <c r="IH5" s="125" t="n">
        <f aca="false">'RC Output Item+Section Type'!$AL$7</f>
        <v>0.6</v>
      </c>
      <c r="II5" s="125" t="n">
        <f aca="false">'RC Output Item+Section Type'!$AM$7</f>
        <v>0.483333333333333</v>
      </c>
      <c r="IJ5" s="125" t="n">
        <f aca="false">'RC Output Item+Section Type'!$AN$7</f>
        <v>0.3125</v>
      </c>
      <c r="IK5" s="125" t="n">
        <f aca="false">'RC Output Item+Section Type'!$AO$7</f>
        <v>0.642857142857143</v>
      </c>
      <c r="IL5" s="125" t="n">
        <f aca="false">'RC Output Item+Section Type'!$AP$7</f>
        <v>0.4</v>
      </c>
      <c r="IM5" s="125" t="n">
        <f aca="false">'RC Output Item+Section Type'!$AQ$7</f>
        <v>0.6</v>
      </c>
      <c r="IN5" s="125" t="n">
        <f aca="false">'RC Output Item+Section Type'!$AR$7</f>
        <v>0.5</v>
      </c>
      <c r="IO5" s="125" t="n">
        <f aca="false">'RC Output Item+Section Type'!$AS$7</f>
        <v>0.5</v>
      </c>
      <c r="IP5" s="125" t="str">
        <f aca="false">'RC Output Item+Section Type'!$AT$7</f>
        <v> </v>
      </c>
      <c r="IQ5" s="125" t="str">
        <f aca="false">'RC Output Item+Section Type'!$AU$7</f>
        <v> </v>
      </c>
      <c r="IR5" s="125" t="str">
        <f aca="false">'RC Output Item+Section Type'!$AV$7</f>
        <v> </v>
      </c>
      <c r="IS5" s="125" t="str">
        <f aca="false">'RC Output Item+Section Type'!$AW$7</f>
        <v> </v>
      </c>
      <c r="IT5" s="125" t="str">
        <f aca="false">'RC Output Item+Section Type'!$AX$7</f>
        <v> </v>
      </c>
      <c r="IU5" s="125" t="str">
        <f aca="false">'RC Output Item+Section Type'!$AY$7</f>
        <v> </v>
      </c>
      <c r="IV5" s="125" t="str">
        <f aca="false">'RC Output Item+Section Type'!$AZ$7</f>
        <v> </v>
      </c>
      <c r="IW5" s="125" t="str">
        <f aca="false">'RC Output Item+Section Type'!$BA$7</f>
        <v> </v>
      </c>
      <c r="IX5" s="125" t="str">
        <f aca="false">'RC Output Item+Section Type'!$BB$7</f>
        <v> </v>
      </c>
      <c r="IY5" s="125" t="str">
        <f aca="false">'RC Output Item+Section Type'!$BC$7</f>
        <v> </v>
      </c>
      <c r="IZ5" s="125" t="str">
        <f aca="false">'RC Output Item+Section Type'!$BD$7</f>
        <v> </v>
      </c>
      <c r="JA5" s="125" t="str">
        <f aca="false">'RC Output Item+Section Type'!$BE$7</f>
        <v> </v>
      </c>
      <c r="JB5" s="125" t="str">
        <f aca="false">'RC Output Item+Section Type'!$BF$7</f>
        <v> </v>
      </c>
      <c r="JC5" s="125" t="str">
        <f aca="false">'RC Output Item+Section Type'!$BG$7</f>
        <v> </v>
      </c>
      <c r="JD5" s="125" t="str">
        <f aca="false">'RC Output Item+Section Type'!$BH$7</f>
        <v> </v>
      </c>
      <c r="JE5" s="125" t="str">
        <f aca="false">'RC Output Item+Section Type'!$BI$7</f>
        <v> </v>
      </c>
      <c r="JF5" s="125" t="str">
        <f aca="false">'RC Output Item+Section Type'!$BJ$7</f>
        <v> </v>
      </c>
      <c r="JG5" s="125" t="str">
        <f aca="false">'RC Output Item+Section Type'!$BK$7</f>
        <v> </v>
      </c>
      <c r="JH5" s="125" t="str">
        <f aca="false">'RC Output Item+Section Type'!$BL$7</f>
        <v> </v>
      </c>
      <c r="JI5" s="125" t="str">
        <f aca="false">'RC Output Item+Section Type'!$BM$7</f>
        <v> </v>
      </c>
      <c r="JJ5" s="125" t="str">
        <f aca="false">'RC Output Item+Section Type'!$BN$7</f>
        <v> </v>
      </c>
      <c r="JK5" s="125" t="str">
        <f aca="false">'RC Output Item+Section Type'!$BO$7</f>
        <v> </v>
      </c>
      <c r="JL5" s="125" t="str">
        <f aca="false">'RC Output Item+Section Type'!$BP$7</f>
        <v> </v>
      </c>
      <c r="JM5" s="125" t="str">
        <f aca="false">'RC Output Item+Section Type'!$BQ$7</f>
        <v> </v>
      </c>
      <c r="JN5" s="125" t="str">
        <f aca="false">'RC Output Item+Section Type'!$BR$7</f>
        <v> </v>
      </c>
      <c r="JO5" s="125" t="str">
        <f aca="false">'RC Output Item+Section Type'!$BS$7</f>
        <v> </v>
      </c>
      <c r="JP5" s="125" t="str">
        <f aca="false">'RC Output Item+Section Type'!$BT$7</f>
        <v> </v>
      </c>
      <c r="JQ5" s="125" t="str">
        <f aca="false">'RC Output Item+Section Type'!$BU$7</f>
        <v> </v>
      </c>
      <c r="JR5" s="125" t="str">
        <f aca="false">'RC Output Item+Section Type'!$BV$7</f>
        <v> </v>
      </c>
      <c r="JS5" s="125" t="str">
        <f aca="false">'RC Output Item+Section Type'!$BW$7</f>
        <v> </v>
      </c>
      <c r="JT5" s="125" t="str">
        <f aca="false">'RC Output Item+Section Type'!$BX$7</f>
        <v> </v>
      </c>
      <c r="JU5" s="125" t="str">
        <f aca="false">'RC Output Item+Section Type'!$BY$7</f>
        <v> </v>
      </c>
      <c r="JV5" s="125" t="str">
        <f aca="false">'RC Output Item+Section Type'!$BZ$7</f>
        <v> </v>
      </c>
      <c r="JW5" s="125" t="str">
        <f aca="false">'RC Output Item+Section Type'!$CA$7</f>
        <v> </v>
      </c>
    </row>
    <row r="6" customFormat="false" ht="79.5" hidden="false" customHeight="true" outlineLevel="0" collapsed="false">
      <c r="A6" s="114" t="str">
        <f aca="false">IF('Cover Sheet'!$AK$1="","",'Cover Sheet'!$AK$1)</f>
        <v/>
      </c>
      <c r="B6" s="114" t="n">
        <f aca="false">'Cover Sheet'!AK2</f>
        <v>0</v>
      </c>
      <c r="C6" s="114" t="str">
        <f aca="false">IF('Cover Sheet'!AK3="","",'Cover Sheet'!AK3)</f>
        <v/>
      </c>
      <c r="D6" s="114" t="n">
        <f aca="false">'Cover Sheet'!$AC$13</f>
        <v>0</v>
      </c>
      <c r="E6" s="114" t="str">
        <f aca="false">Sheet1!$AA$2</f>
        <v>Hyderabad</v>
      </c>
      <c r="F6" s="115" t="str">
        <f aca="false">'Cover Sheet'!$AC$6</f>
        <v>3rd</v>
      </c>
      <c r="G6" s="115" t="n">
        <f aca="false">COUNTA('Cover Sheet'!$B$5:$B$89)</f>
        <v>39</v>
      </c>
      <c r="H6" s="115" t="n">
        <f aca="false">COUNTIF('RC Mastery Check+Question type'!$B$5:$B$89,"&gt;""")</f>
        <v>39</v>
      </c>
      <c r="I6" s="115" t="str">
        <f aca="false">'Cover Sheet'!$AC$5</f>
        <v>Spandana</v>
      </c>
      <c r="J6" s="115" t="str">
        <f aca="false">'Cover Sheet'!$AC$7</f>
        <v>2nd YOI</v>
      </c>
      <c r="K6" s="115" t="str">
        <f aca="false">'Cover Sheet'!$AC$8</f>
        <v>Government School - No Fees</v>
      </c>
      <c r="L6" s="115" t="inlineStr">
        <f aca="false">IF('Cover Sheet'!$AC$15="","",IF(Background!C6='Cover Sheet'!$AC$15,1,0))</f>
        <is>
          <t/>
        </is>
      </c>
      <c r="M6" s="115" t="inlineStr">
        <f aca="false">IF('Cover Sheet'!$AC$14="","",IF(Background!C6='Cover Sheet'!$AC$14,1,0))</f>
        <is>
          <t/>
        </is>
      </c>
      <c r="N6" s="115" t="inlineStr">
        <f aca="false">IF('Cover Sheet'!$AC$17="","",IF(Background!C6='Cover Sheet'!$AC$17,1,0))</f>
        <is>
          <t/>
        </is>
      </c>
      <c r="O6" s="115" t="n">
        <f aca="false">'Cover Sheet'!AK$4</f>
        <v>0</v>
      </c>
      <c r="P6" s="115" t="n">
        <f aca="false">'Cover Sheet'!$AC$20</f>
        <v>0</v>
      </c>
      <c r="Q6" s="115" t="str">
        <f aca="false">'Cover Sheet'!$AC$19</f>
        <v>karthik.rapaka@teachforindia.org</v>
      </c>
      <c r="R6" s="115" t="n">
        <f aca="false">'Cover Sheet'!$AC$9</f>
        <v>0</v>
      </c>
      <c r="S6" s="115" t="n">
        <f aca="false">'Cover Sheet'!$AC$10</f>
        <v>0</v>
      </c>
      <c r="T6" s="115" t="n">
        <f aca="false">'Cover Sheet'!$AC$11</f>
        <v>0</v>
      </c>
      <c r="U6" s="115" t="inlineStr">
        <f aca="false">IFERROR(AVERAGE('Cover Sheet'!$Z$5:$Z$89),"")</f>
        <is>
          <t/>
        </is>
      </c>
      <c r="V6" s="115" t="inlineStr">
        <f aca="false">IFERROR(AVERAGE('Cover Sheet'!$Y$5:$Y$89), "")</f>
        <is>
          <t/>
        </is>
      </c>
      <c r="W6" s="116" t="n">
        <f aca="false">IFERROR(AVERAGE('Cover Sheet'!T$5:T$89),"")</f>
        <v>0.0638095238095238</v>
      </c>
      <c r="X6" s="116" t="n">
        <f aca="false">IFERROR(AVERAGE('Cover Sheet'!U$5:U$89),"")</f>
        <v>0.188157894736842</v>
      </c>
      <c r="Y6" s="116" t="n">
        <f aca="false">IFERROR(AVERAGE('Cover Sheet'!V$5:V$89),"")</f>
        <v>0.342789189189189</v>
      </c>
      <c r="Z6" s="117" t="n">
        <f aca="false">COUNTIF('Math Scores'!D$9:D$93,"&lt;35%")/H6</f>
        <v>0.564102564102564</v>
      </c>
      <c r="AA6" s="118" t="n">
        <f aca="false">COUNTIF('Math Scores'!D$9:D$93,"&lt;50%")/H6</f>
        <v>0.743589743589744</v>
      </c>
      <c r="AB6" s="118" t="n">
        <f aca="false">(COUNTIF('Math Scores'!D$9:D$93,AND("&gt;50%","&lt;65%"))/H6)</f>
        <v>0</v>
      </c>
      <c r="AC6" s="118" t="n">
        <f aca="false">(COUNTIF('Math Scores'!D$9:D$93,AND("&gt;65%","&lt;80%"))/H6)</f>
        <v>0</v>
      </c>
      <c r="AD6" s="119" t="n">
        <f aca="false">COUNTIF('Math Scores'!D$9:D$93,"&gt;80%")/H6</f>
        <v>0.0256410256410256</v>
      </c>
      <c r="AE6" s="120" t="n">
        <f aca="false">IFERROR(QUARTILE('Math Scores'!D$9:D$93,0),"")</f>
        <v>0.05</v>
      </c>
      <c r="AF6" s="120" t="n">
        <f aca="false">IFERROR(QUARTILE('Math Scores'!D$9:D$93,1),"")</f>
        <v>0.16</v>
      </c>
      <c r="AG6" s="120" t="n">
        <f aca="false">IFERROR(QUARTILE('Math Scores'!D$9:D$93,2),"")</f>
        <v>0.3082</v>
      </c>
      <c r="AH6" s="120" t="n">
        <f aca="false">IFERROR(QUARTILE('Math Scores'!D$9:D$93,3),"")</f>
        <v>0.46</v>
      </c>
      <c r="AI6" s="120" t="n">
        <f aca="false">IFERROR(QUARTILE('Math Scores'!D$9:D$93,4),"")</f>
        <v>0.855</v>
      </c>
      <c r="AJ6" s="120" t="n">
        <f aca="false">IFERROR(STDEV('Math Scores'!D$9:D$93),"")</f>
        <v>0.216894008656281</v>
      </c>
      <c r="AK6" s="121" t="inlineStr">
        <f aca="false">IFERROR(AVERAGE('Cover Sheet'!E$5:E$89),"")</f>
        <is>
          <t/>
        </is>
      </c>
      <c r="AL6" s="121" t="inlineStr">
        <f aca="false">IFERROR(AVERAGE('Cover Sheet'!F$5:F$89),"")</f>
        <is>
          <t/>
        </is>
      </c>
      <c r="AM6" s="121" t="inlineStr">
        <f aca="false">IFERROR(AVERAGE('Cover Sheet'!G$5:G$89),"")</f>
        <is>
          <t/>
        </is>
      </c>
      <c r="AN6" s="121" t="inlineStr">
        <f aca="false">IFERROR(AVERAGE('Cover Sheet'!H$5:H$89),"")</f>
        <is>
          <t/>
        </is>
      </c>
      <c r="AO6" s="121" t="inlineStr">
        <f aca="false">IFERROR(AVERAGE('Cover Sheet'!I$5:I$89),"")</f>
        <is>
          <t/>
        </is>
      </c>
      <c r="AP6" s="121" t="n">
        <f aca="false">IFERROR(AVERAGE('Cover Sheet'!J$5:J$89),"")</f>
        <v>0.00833333333333334</v>
      </c>
      <c r="AQ6" s="121" t="n">
        <f aca="false">IFERROR(AVERAGE('Cover Sheet'!K$5:K$89),"")</f>
        <v>0.0457142857142857</v>
      </c>
      <c r="AR6" s="121" t="n">
        <f aca="false">IFERROR(AVERAGE('Cover Sheet'!$L$5:$L$89),"")</f>
        <v>0.768421052631579</v>
      </c>
      <c r="AS6" s="121" t="n">
        <f aca="false">IFERROR(AVERAGE('Cover Sheet'!$M$5:$M$89),"")</f>
        <v>0.732142857142857</v>
      </c>
      <c r="AT6" s="121" t="n">
        <f aca="false">IFERROR(AVERAGE('Cover Sheet'!$N$5:$N$89),"")</f>
        <v>0.819354838709677</v>
      </c>
      <c r="AU6" s="121" t="n">
        <f aca="false">IFERROR(STDEV('RC Mastery Check+Question type'!H$5:H$89),"")</f>
        <v>0.763072453894434</v>
      </c>
      <c r="AV6" s="121" t="inlineStr">
        <f aca="false">AP6-AM6</f>
        <is>
          <t/>
        </is>
      </c>
      <c r="AW6" s="121" t="inlineStr">
        <f aca="false">AM6-AK6</f>
        <is>
          <t/>
        </is>
      </c>
      <c r="AX6" s="121" t="inlineStr">
        <f aca="false">AP6-AK6</f>
        <is>
          <t/>
        </is>
      </c>
      <c r="AY6" s="122" t="n">
        <f aca="false">COUNTIF('RC Mastery Check+Question type'!H$5:H$89,"&lt;=0")</f>
        <v>1</v>
      </c>
      <c r="AZ6" s="122" t="n">
        <f aca="false">COUNTIF('RC Mastery Check+Question type'!H$5:H$89,"&lt;1")-AY6</f>
        <v>19</v>
      </c>
      <c r="BA6" s="122" t="n">
        <f aca="false">COUNTIF('RC Mastery Check+Question type'!H$5:H$89,"&lt;2")-AZ6-AY6</f>
        <v>7</v>
      </c>
      <c r="BB6" s="122" t="n">
        <f aca="false">COUNTIF('RC Mastery Check+Question type'!$H$5:$H$98,"&lt;3")-BA6-AZ6-AY6</f>
        <v>3</v>
      </c>
      <c r="BC6" s="122" t="n">
        <f aca="false">COUNTIF('RC Mastery Check+Question type'!$H$5:$H$98,"&lt;4")-BB6-BA6-AZ6-AY6</f>
        <v>1</v>
      </c>
      <c r="BD6" s="122" t="n">
        <f aca="false">COUNTIF('RC Mastery Check+Question type'!$H$5:$H$98,"&lt;5")-BC6-BB6-BA6-AZ6-AY6</f>
        <v>0</v>
      </c>
      <c r="BE6" s="122" t="n">
        <f aca="false">COUNTIF('RC Mastery Check+Question type'!$H$5:$H$98,"&lt;6")-BD6-BC6-BB6-BA6-AZ6-AY6</f>
        <v>0</v>
      </c>
      <c r="BF6" s="122" t="n">
        <f aca="false">COUNTIF('RC Mastery Check+Question type'!$H$5:$H$98,"&lt;7")-BE6-BD6-BC6-BB6-BA6-AZ6-AY6</f>
        <v>0</v>
      </c>
      <c r="BG6" s="122" t="n">
        <f aca="false">COUNTIF('RC Mastery Check+Question type'!$H$5:$H$98,"&lt;8")-BF6-BE6-BD6-BC6-BB6-BA6-AZ6-AY6</f>
        <v>0</v>
      </c>
      <c r="BH6" s="122" t="n">
        <f aca="false">COUNTIF('RC Mastery Check+Question type'!$H$5:$H$98,"&gt;7")</f>
        <v>0</v>
      </c>
      <c r="BI6" s="123" t="inlineStr">
        <f aca="false">IFERROR(AVERAGE('Eng GLA 6th, 7th, 8th'!D$8:D$92), "")</f>
        <is>
          <t/>
        </is>
      </c>
      <c r="BJ6" s="123" t="inlineStr">
        <f aca="false">IFERROR(AVERAGE('Eng GLA 6th, 7th, 8th'!AQ$8:AQ$92), "")</f>
        <is>
          <t/>
        </is>
      </c>
      <c r="BK6" s="123" t="inlineStr">
        <f aca="false">IFERROR(AVERAGE('Eng GLA 6th, 7th, 8th'!CG$8:CG$92), "")</f>
        <is>
          <t/>
        </is>
      </c>
      <c r="BL6" s="121" t="n">
        <f aca="false">IFERROR(AVERAGE('Writing Scores'!D$4:D$88),"")</f>
        <v>1.03448275862069</v>
      </c>
      <c r="BM6" s="121" t="n">
        <f aca="false">IFERROR(AVERAGE('Writing Scores'!E$4:E$88),"")</f>
        <v>0.413793103448276</v>
      </c>
      <c r="BN6" s="121" t="n">
        <f aca="false">IFERROR(AVERAGE('Writing Scores'!F$4:F$88),"")</f>
        <v>0.448275862068966</v>
      </c>
      <c r="BO6" s="121" t="n">
        <f aca="false">IFERROR(AVERAGE('Writing Scores'!G$4:G$88),"")</f>
        <v>0.655172413793103</v>
      </c>
      <c r="BP6" s="121" t="n">
        <f aca="false">IFERROR(AVERAGE('Writing Scores'!H$4:H$88),"")</f>
        <v>0.103448275862069</v>
      </c>
      <c r="BQ6" s="121" t="n">
        <f aca="false">IFERROR(AVERAGE('Writing Scores'!I$4:I$88),"")</f>
        <v>0.586206896551724</v>
      </c>
      <c r="BR6" s="121" t="str">
        <f aca="false">IFERROR('Writing Scores'!L$13:M$15, "")</f>
        <v/>
      </c>
      <c r="BS6" s="124" t="n">
        <f aca="false">'RC Mastery Check+Question type'!AC$4</f>
        <v>1</v>
      </c>
      <c r="BT6" s="124" t="n">
        <f aca="false">'RC Mastery Check+Question type'!AD$4</f>
        <v>0.5</v>
      </c>
      <c r="BU6" s="124" t="n">
        <f aca="false">'RC Mastery Check+Question type'!AE$4</f>
        <v>0</v>
      </c>
      <c r="BV6" s="124" t="n">
        <f aca="false">'RC Mastery Check+Question type'!AF$4</f>
        <v>1</v>
      </c>
      <c r="BW6" s="124" t="n">
        <f aca="false">'RC Mastery Check+Question type'!AG$4</f>
        <v>1</v>
      </c>
      <c r="BX6" s="124" t="str">
        <f aca="false">'RC Mastery Check+Question type'!AH$4</f>
        <v> </v>
      </c>
      <c r="BY6" s="124" t="n">
        <f aca="false">'RC Mastery Check+Question type'!AI$4</f>
        <v>0.653846153846154</v>
      </c>
      <c r="BZ6" s="124" t="n">
        <f aca="false">'RC Mastery Check+Question type'!AJ$4</f>
        <v>0.692307692307692</v>
      </c>
      <c r="CA6" s="124" t="n">
        <f aca="false">'RC Mastery Check+Question type'!AK$4</f>
        <v>0.846153846153846</v>
      </c>
      <c r="CB6" s="124" t="n">
        <f aca="false">'RC Mastery Check+Question type'!$AL$4</f>
        <v>0.923076923076923</v>
      </c>
      <c r="CC6" s="124" t="n">
        <f aca="false">'RC Mastery Check+Question type'!$AM$4</f>
        <v>0.961538461538462</v>
      </c>
      <c r="CD6" s="124" t="n">
        <f aca="false">'RC Mastery Check+Question type'!$AN$4</f>
        <v>0.923076923076923</v>
      </c>
      <c r="CE6" s="124" t="n">
        <f aca="false">'RC Mastery Check+Question type'!$AO$4</f>
        <v>0.461538461538462</v>
      </c>
      <c r="CF6" s="124" t="n">
        <f aca="false">'RC Mastery Check+Question type'!$AP$4</f>
        <v>0.721153846153846</v>
      </c>
      <c r="CG6" s="124" t="n">
        <f aca="false">'RC Mastery Check+Question type'!$AQ$4</f>
        <v>0.826923076923077</v>
      </c>
      <c r="CH6" s="124" t="n">
        <f aca="false">'RC Mastery Check+Question type'!$AR$4</f>
        <v>0.818181818181818</v>
      </c>
      <c r="CI6" s="124" t="n">
        <f aca="false">'RC Mastery Check+Question type'!$AS$4</f>
        <v>0.75</v>
      </c>
      <c r="CJ6" s="124" t="n">
        <f aca="false">'RC Mastery Check+Question type'!$AT$4</f>
        <v>0.636363636363636</v>
      </c>
      <c r="CK6" s="124" t="n">
        <f aca="false">'RC Mastery Check+Question type'!$AU$4</f>
        <v>0.113636363636364</v>
      </c>
      <c r="CL6" s="124" t="n">
        <f aca="false">'RC Mastery Check+Question type'!$AV$4</f>
        <v>0.537878787878788</v>
      </c>
      <c r="CM6" s="124" t="n">
        <f aca="false">'RC Mastery Check+Question type'!$AW$4</f>
        <v>0.3125</v>
      </c>
      <c r="CN6" s="124" t="n">
        <f aca="false">'RC Mastery Check+Question type'!$AX$4</f>
        <v>0.928571428571429</v>
      </c>
      <c r="CO6" s="124" t="n">
        <f aca="false">'RC Mastery Check+Question type'!$AY$4</f>
        <v>0.857142857142857</v>
      </c>
      <c r="CP6" s="124" t="n">
        <f aca="false">'RC Mastery Check+Question type'!$AZ$4</f>
        <v>0.285714285714286</v>
      </c>
      <c r="CQ6" s="124" t="n">
        <f aca="false">'RC Mastery Check+Question type'!$BA$4</f>
        <v>0.142857142857143</v>
      </c>
      <c r="CR6" s="124" t="n">
        <f aca="false">'RC Mastery Check+Question type'!$BB$4</f>
        <v>0.523809523809524</v>
      </c>
      <c r="CS6" s="124" t="n">
        <f aca="false">'RC Mastery Check+Question type'!$BC$4</f>
        <v>0.473214285714286</v>
      </c>
      <c r="CT6" s="124" t="n">
        <f aca="false">'RC Mastery Check+Question type'!$BD$4</f>
        <v>1</v>
      </c>
      <c r="CU6" s="124" t="n">
        <f aca="false">'RC Mastery Check+Question type'!$BE$4</f>
        <v>0.5</v>
      </c>
      <c r="CV6" s="124" t="n">
        <f aca="false">'RC Mastery Check+Question type'!$BF$4</f>
        <v>0.642857142857143</v>
      </c>
      <c r="CW6" s="124" t="n">
        <f aca="false">'RC Mastery Check+Question type'!$BG$4</f>
        <v>0.285714285714286</v>
      </c>
      <c r="CX6" s="124" t="n">
        <f aca="false">'RC Mastery Check+Question type'!$BH$4</f>
        <v>0</v>
      </c>
      <c r="CY6" s="124" t="n">
        <f aca="false">'RC Mastery Check+Question type'!$BI$4</f>
        <v>0.571428571428571</v>
      </c>
      <c r="CZ6" s="124" t="n">
        <f aca="false">'RC Mastery Check+Question type'!$BJ$4</f>
        <v>0.5</v>
      </c>
      <c r="DA6" s="124" t="n">
        <f aca="false">'RC Mastery Check+Question type'!$BK$4</f>
        <v>0.392857142857143</v>
      </c>
      <c r="DB6" s="124" t="n">
        <f aca="false">'RC Mastery Check+Question type'!$BL$4</f>
        <v>1</v>
      </c>
      <c r="DC6" s="124" t="n">
        <f aca="false">'RC Mastery Check+Question type'!$BM$4</f>
        <v>0.866666666666667</v>
      </c>
      <c r="DD6" s="124" t="n">
        <f aca="false">'RC Mastery Check+Question type'!$BN$4</f>
        <v>0.3</v>
      </c>
      <c r="DE6" s="124" t="n">
        <f aca="false">'RC Mastery Check+Question type'!$BO$4</f>
        <v>0.4</v>
      </c>
      <c r="DF6" s="124" t="n">
        <f aca="false">'RC Mastery Check+Question type'!$BP$4</f>
        <v>0.6</v>
      </c>
      <c r="DG6" s="124" t="n">
        <f aca="false">'RC Mastery Check+Question type'!$BQ$4</f>
        <v>0.3</v>
      </c>
      <c r="DH6" s="124" t="n">
        <f aca="false">'RC Mastery Check+Question type'!$BR$4</f>
        <v>0.3</v>
      </c>
      <c r="DI6" s="124" t="n">
        <f aca="false">'RC Mastery Check+Question type'!$BS$4</f>
        <v>0.375</v>
      </c>
      <c r="DJ6" s="124" t="n">
        <f aca="false">'RC Mastery Check+Question type'!$BT$4</f>
        <v>0.75</v>
      </c>
      <c r="DK6" s="124" t="n">
        <f aca="false">'RC Mastery Check+Question type'!$BU$4</f>
        <v>0.75</v>
      </c>
      <c r="DL6" s="124" t="n">
        <f aca="false">'RC Mastery Check+Question type'!$BV$4</f>
        <v>0.5</v>
      </c>
      <c r="DM6" s="124" t="n">
        <f aca="false">'RC Mastery Check+Question type'!$BW$4</f>
        <v>0.75</v>
      </c>
      <c r="DN6" s="124" t="n">
        <f aca="false">'RC Mastery Check+Question type'!$BX$4</f>
        <v>0.5</v>
      </c>
      <c r="DO6" s="124" t="n">
        <f aca="false">'RC Mastery Check+Question type'!$BY$4</f>
        <v>0.5</v>
      </c>
      <c r="DP6" s="124" t="n">
        <f aca="false">'RC Mastery Check+Question type'!$BZ$4</f>
        <v>0.666666666666667</v>
      </c>
      <c r="DQ6" s="124" t="n">
        <f aca="false">'RC Mastery Check+Question type'!$CA$4</f>
        <v>0.3125</v>
      </c>
      <c r="DR6" s="124" t="n">
        <f aca="false">'RC Mastery Check+Question type'!$CB$4</f>
        <v>0.483333333333333</v>
      </c>
      <c r="DS6" s="124" t="n">
        <f aca="false">'RC Mastery Check+Question type'!$CC$4</f>
        <v>1</v>
      </c>
      <c r="DT6" s="124" t="n">
        <f aca="false">'RC Mastery Check+Question type'!$CD$4</f>
        <v>0.375</v>
      </c>
      <c r="DU6" s="124" t="n">
        <f aca="false">'RC Mastery Check+Question type'!$CE$4</f>
        <v>0.125</v>
      </c>
      <c r="DV6" s="124" t="n">
        <f aca="false">'RC Mastery Check+Question type'!$CF$4</f>
        <v>1</v>
      </c>
      <c r="DW6" s="124" t="n">
        <f aca="false">'RC Mastery Check+Question type'!$CG$4</f>
        <v>0.5</v>
      </c>
      <c r="DX6" s="124" t="n">
        <f aca="false">'RC Mastery Check+Question type'!$CH$4</f>
        <v>1</v>
      </c>
      <c r="DY6" s="124" t="n">
        <f aca="false">'RC Mastery Check+Question type'!$CI$4</f>
        <v>0.5</v>
      </c>
      <c r="DZ6" s="124" t="n">
        <f aca="false">'RC Mastery Check+Question type'!$CJ$4</f>
        <v>0.5</v>
      </c>
      <c r="EA6" s="124" t="str">
        <f aca="false">'RC Mastery Check+Question type'!$CK$4</f>
        <v> </v>
      </c>
      <c r="EB6" s="124" t="str">
        <f aca="false">'RC Mastery Check+Question type'!$CL$4</f>
        <v> </v>
      </c>
      <c r="EC6" s="124" t="str">
        <f aca="false">'RC Mastery Check+Question type'!$CM$4</f>
        <v> </v>
      </c>
      <c r="ED6" s="124" t="str">
        <f aca="false">'RC Mastery Check+Question type'!$CN$4</f>
        <v> </v>
      </c>
      <c r="EE6" s="124" t="str">
        <f aca="false">'RC Mastery Check+Question type'!$CO$4</f>
        <v> </v>
      </c>
      <c r="EF6" s="124" t="str">
        <f aca="false">'RC Mastery Check+Question type'!$CP$4</f>
        <v> </v>
      </c>
      <c r="EG6" s="124" t="str">
        <f aca="false">'RC Mastery Check+Question type'!$CQ$4</f>
        <v> </v>
      </c>
      <c r="EH6" s="124" t="str">
        <f aca="false">'RC Mastery Check+Question type'!$CR$4</f>
        <v> </v>
      </c>
      <c r="EI6" s="124" t="str">
        <f aca="false">'RC Mastery Check+Question type'!$CS$4</f>
        <v> </v>
      </c>
      <c r="EJ6" s="124" t="str">
        <f aca="false">'RC Mastery Check+Question type'!$CT$4</f>
        <v> </v>
      </c>
      <c r="EK6" s="124" t="str">
        <f aca="false">'RC Mastery Check+Question type'!$CU$4</f>
        <v> </v>
      </c>
      <c r="EL6" s="124" t="str">
        <f aca="false">'RC Mastery Check+Question type'!$CV$4</f>
        <v> </v>
      </c>
      <c r="EM6" s="124" t="str">
        <f aca="false">'RC Mastery Check+Question type'!$CW$4</f>
        <v> </v>
      </c>
      <c r="EN6" s="124" t="str">
        <f aca="false">'RC Mastery Check+Question type'!$CX$4</f>
        <v> </v>
      </c>
      <c r="EO6" s="124" t="str">
        <f aca="false">'RC Mastery Check+Question type'!$CY$4</f>
        <v> </v>
      </c>
      <c r="EP6" s="124" t="str">
        <f aca="false">'RC Mastery Check+Question type'!$CZ$4</f>
        <v> </v>
      </c>
      <c r="EQ6" s="124" t="str">
        <f aca="false">'RC Mastery Check+Question type'!$DA$4</f>
        <v> </v>
      </c>
      <c r="ER6" s="124" t="str">
        <f aca="false">'RC Mastery Check+Question type'!$DB$4</f>
        <v> </v>
      </c>
      <c r="ES6" s="124" t="str">
        <f aca="false">'RC Mastery Check+Question type'!$DC$4</f>
        <v> </v>
      </c>
      <c r="ET6" s="124" t="str">
        <f aca="false">'RC Mastery Check+Question type'!$DD$4</f>
        <v> </v>
      </c>
      <c r="EU6" s="124" t="str">
        <f aca="false">'RC Mastery Check+Question type'!$DE$4</f>
        <v> </v>
      </c>
      <c r="EV6" s="124" t="str">
        <f aca="false">'RC Mastery Check+Question type'!$DF$4</f>
        <v> </v>
      </c>
      <c r="EW6" s="124" t="str">
        <f aca="false">'RC Mastery Check+Question type'!$DG$4</f>
        <v> </v>
      </c>
      <c r="EX6" s="124" t="str">
        <f aca="false">'RC Mastery Check+Question type'!$DH$4</f>
        <v> </v>
      </c>
      <c r="EY6" s="124" t="str">
        <f aca="false">'RC Mastery Check+Question type'!$DI$4</f>
        <v> </v>
      </c>
      <c r="EZ6" s="124" t="str">
        <f aca="false">'RC Mastery Check+Question type'!$DJ$4</f>
        <v> </v>
      </c>
      <c r="FA6" s="124" t="str">
        <f aca="false">'RC Mastery Check+Question type'!$DK$4</f>
        <v> </v>
      </c>
      <c r="FB6" s="124" t="str">
        <f aca="false">'RC Mastery Check+Question type'!$DL$4</f>
        <v> </v>
      </c>
      <c r="FC6" s="124" t="str">
        <f aca="false">'RC Mastery Check+Question type'!$DM$4</f>
        <v> </v>
      </c>
      <c r="FD6" s="124" t="str">
        <f aca="false">'RC Mastery Check+Question type'!$DN$4</f>
        <v> </v>
      </c>
      <c r="FE6" s="124" t="str">
        <f aca="false">'RC Mastery Check+Question type'!$DO$4</f>
        <v> </v>
      </c>
      <c r="FF6" s="124" t="str">
        <f aca="false">'RC Mastery Check+Question type'!$DP$4</f>
        <v> </v>
      </c>
      <c r="FG6" s="124" t="str">
        <f aca="false">'RC Mastery Check+Question type'!$DQ$4</f>
        <v> </v>
      </c>
      <c r="FH6" s="124" t="str">
        <f aca="false">'RC Mastery Check+Question type'!$DU$4</f>
        <v> </v>
      </c>
      <c r="FI6" s="124" t="str">
        <f aca="false">'RC Mastery Check+Question type'!$DV$4</f>
        <v> </v>
      </c>
      <c r="FJ6" s="124" t="str">
        <f aca="false">'RC Mastery Check+Question type'!$DW$4</f>
        <v> </v>
      </c>
      <c r="FK6" s="124" t="str">
        <f aca="false">'RC Mastery Check+Question type'!$DX$4</f>
        <v> </v>
      </c>
      <c r="FL6" s="124" t="str">
        <f aca="false">'RC Mastery Check+Question type'!$DY$4</f>
        <v> </v>
      </c>
      <c r="FM6" s="124" t="str">
        <f aca="false">'RC Mastery Check+Question type'!$DZ$4</f>
        <v> </v>
      </c>
      <c r="FN6" s="124" t="str">
        <f aca="false">'RC Mastery Check+Question type'!$EA$4</f>
        <v> </v>
      </c>
      <c r="FO6" s="124" t="str">
        <f aca="false">'RC Mastery Check+Question type'!$EB$4</f>
        <v> </v>
      </c>
      <c r="FP6" s="124" t="str">
        <f aca="false">'RC Mastery Check+Question type'!$EC$4</f>
        <v> </v>
      </c>
      <c r="FQ6" s="124" t="str">
        <f aca="false">'RC Mastery Check+Question type'!$ED$4</f>
        <v> </v>
      </c>
      <c r="FR6" s="124" t="str">
        <f aca="false">'RC Mastery Check+Question type'!$EE$4</f>
        <v> </v>
      </c>
      <c r="FS6" s="124" t="str">
        <f aca="false">'RC Mastery Check+Question type'!$EF$4</f>
        <v> </v>
      </c>
      <c r="FT6" s="124" t="str">
        <f aca="false">'RC Mastery Check+Question type'!$EG$4</f>
        <v> </v>
      </c>
      <c r="FU6" s="124" t="str">
        <f aca="false">'RC Mastery Check+Question type'!$EH$4</f>
        <v> </v>
      </c>
      <c r="FV6" s="124" t="str">
        <f aca="false">'RC Mastery Check+Question type'!$EI$4</f>
        <v> </v>
      </c>
      <c r="FW6" s="124" t="str">
        <f aca="false">'RC Mastery Check+Question type'!$EK$4</f>
        <v> </v>
      </c>
      <c r="FX6" s="124" t="str">
        <f aca="false">'RC Mastery Check+Question type'!$EL$4</f>
        <v> </v>
      </c>
      <c r="FY6" s="124" t="str">
        <f aca="false">'RC Mastery Check+Question type'!$EM$4</f>
        <v> </v>
      </c>
      <c r="FZ6" s="124" t="str">
        <f aca="false">'RC Mastery Check+Question type'!$EN$4</f>
        <v> </v>
      </c>
      <c r="GA6" s="124" t="str">
        <f aca="false">'RC Mastery Check+Question type'!$EO$4</f>
        <v> </v>
      </c>
      <c r="GB6" s="124" t="str">
        <f aca="false">'RC Mastery Check+Question type'!$EP$4</f>
        <v> </v>
      </c>
      <c r="GC6" s="124" t="str">
        <f aca="false">'RC Mastery Check+Question type'!$EQ$4</f>
        <v> </v>
      </c>
      <c r="GD6" s="124" t="str">
        <f aca="false">'RC Mastery Check+Question type'!$ER$4</f>
        <v> </v>
      </c>
      <c r="GE6" s="124" t="str">
        <f aca="false">'RC Mastery Check+Question type'!$ES$4</f>
        <v> </v>
      </c>
      <c r="GF6" s="124" t="str">
        <f aca="false">'RC Mastery Check+Question type'!$ET$4</f>
        <v> </v>
      </c>
      <c r="GG6" s="124" t="str">
        <f aca="false">'RC Mastery Check+Question type'!$EU$4</f>
        <v> </v>
      </c>
      <c r="GH6" s="124" t="str">
        <f aca="false">'RC Mastery Check+Question type'!$EV$4</f>
        <v> </v>
      </c>
      <c r="GI6" s="124" t="str">
        <f aca="false">'RC Mastery Check+Question type'!$EW$4</f>
        <v> </v>
      </c>
      <c r="GJ6" s="124" t="str">
        <f aca="false">'RC Mastery Check+Question type'!$EX$4</f>
        <v> </v>
      </c>
      <c r="GK6" s="124" t="str">
        <f aca="false">'RC Mastery Check+Question type'!$EY$4</f>
        <v> </v>
      </c>
      <c r="GL6" s="124" t="str">
        <f aca="false">'RC Mastery Check+Question type'!$FA$4</f>
        <v> </v>
      </c>
      <c r="GM6" s="124" t="str">
        <f aca="false">'RC Mastery Check+Question type'!$FB$4</f>
        <v> </v>
      </c>
      <c r="GN6" s="124" t="str">
        <f aca="false">'RC Mastery Check+Question type'!$FC$4</f>
        <v> </v>
      </c>
      <c r="GO6" s="124" t="str">
        <f aca="false">'RC Mastery Check+Question type'!$FD$4</f>
        <v> </v>
      </c>
      <c r="GP6" s="124" t="str">
        <f aca="false">'RC Mastery Check+Question type'!$FE$4</f>
        <v> </v>
      </c>
      <c r="GQ6" s="124" t="str">
        <f aca="false">'RC Mastery Check+Question type'!$FF$4</f>
        <v> </v>
      </c>
      <c r="GR6" s="124" t="str">
        <f aca="false">'RC Mastery Check+Question type'!$FG$4</f>
        <v> </v>
      </c>
      <c r="GS6" s="124" t="str">
        <f aca="false">'RC Mastery Check+Question type'!$FH$4</f>
        <v> </v>
      </c>
      <c r="GT6" s="124" t="str">
        <f aca="false">'RC Mastery Check+Question type'!$FI$4</f>
        <v> </v>
      </c>
      <c r="GU6" s="124" t="str">
        <f aca="false">'RC Mastery Check+Question type'!$FJ$4</f>
        <v> </v>
      </c>
      <c r="GV6" s="124" t="str">
        <f aca="false">'RC Mastery Check+Question type'!$FK$4</f>
        <v> </v>
      </c>
      <c r="GW6" s="124" t="str">
        <f aca="false">'RC Mastery Check+Question type'!$FL$4</f>
        <v> </v>
      </c>
      <c r="GX6" s="124" t="str">
        <f aca="false">'RC Mastery Check+Question type'!$FM$4</f>
        <v> </v>
      </c>
      <c r="GY6" s="124" t="str">
        <f aca="false">'RC Mastery Check+Question type'!$FN$4</f>
        <v> </v>
      </c>
      <c r="GZ6" s="124" t="str">
        <f aca="false">'RC Mastery Check+Question type'!$FO$4</f>
        <v> </v>
      </c>
      <c r="HA6" s="125" t="n">
        <f aca="false">'RC Output Item+Section Type'!$E$7</f>
        <v>0.666666666666667</v>
      </c>
      <c r="HB6" s="125" t="n">
        <f aca="false">'RC Output Item+Section Type'!$F$7</f>
        <v>0</v>
      </c>
      <c r="HC6" s="125" t="n">
        <f aca="false">'RC Output Item+Section Type'!$G$7</f>
        <v>1</v>
      </c>
      <c r="HD6" s="125" t="n">
        <f aca="false">'RC Output Item+Section Type'!$H$7</f>
        <v>1</v>
      </c>
      <c r="HE6" s="125" t="n">
        <f aca="false">'RC Output Item+Section Type'!$I$7</f>
        <v>0.692307692307692</v>
      </c>
      <c r="HF6" s="125" t="n">
        <f aca="false">'RC Output Item+Section Type'!$J$7</f>
        <v>0.653846153846154</v>
      </c>
      <c r="HG6" s="125" t="str">
        <f aca="false">'RC Output Item+Section Type'!$K$7</f>
        <v> </v>
      </c>
      <c r="HH6" s="125" t="n">
        <f aca="false">'RC Output Item+Section Type'!$L$7</f>
        <v>0.923076923076923</v>
      </c>
      <c r="HI6" s="125" t="n">
        <f aca="false">'RC Output Item+Section Type'!$M$7</f>
        <v>0.769230769230769</v>
      </c>
      <c r="HJ6" s="125" t="n">
        <f aca="false">'RC Output Item+Section Type'!$N$7</f>
        <v>0.5</v>
      </c>
      <c r="HK6" s="125" t="n">
        <f aca="false">'RC Output Item+Section Type'!$O$7</f>
        <v>0.721153846153846</v>
      </c>
      <c r="HL6" s="125" t="n">
        <f aca="false">'RC Output Item+Section Type'!$P$7</f>
        <v>0.826923076923077</v>
      </c>
      <c r="HM6" s="125" t="n">
        <f aca="false">'RC Output Item+Section Type'!$Q$7</f>
        <v>0.772727272727273</v>
      </c>
      <c r="HN6" s="125" t="n">
        <f aca="false">'RC Output Item+Section Type'!$R$7</f>
        <v>0.636363636363636</v>
      </c>
      <c r="HO6" s="125" t="n">
        <f aca="false">'RC Output Item+Section Type'!$S$7</f>
        <v>0.113636363636364</v>
      </c>
      <c r="HP6" s="125" t="n">
        <f aca="false">'RC Output Item+Section Type'!$T$7</f>
        <v>0.304545454545455</v>
      </c>
      <c r="HQ6" s="125" t="n">
        <f aca="false">'RC Output Item+Section Type'!$U$7</f>
        <v>0.670454545454545</v>
      </c>
      <c r="HR6" s="125" t="n">
        <f aca="false">'RC Output Item+Section Type'!$V$7</f>
        <v>0.904761904761905</v>
      </c>
      <c r="HS6" s="125" t="n">
        <f aca="false">'RC Output Item+Section Type'!$W$7</f>
        <v>0.285714285714286</v>
      </c>
      <c r="HT6" s="125" t="n">
        <f aca="false">'RC Output Item+Section Type'!$X$7</f>
        <v>0.142857142857143</v>
      </c>
      <c r="HU6" s="125" t="n">
        <f aca="false">'RC Output Item+Section Type'!$Y$7</f>
        <v>0.357142857142857</v>
      </c>
      <c r="HV6" s="125" t="n">
        <f aca="false">'RC Output Item+Section Type'!$Z$7</f>
        <v>0.75</v>
      </c>
      <c r="HW6" s="125" t="n">
        <f aca="false">'RC Output Item+Section Type'!$AA$7</f>
        <v>0.523809523809524</v>
      </c>
      <c r="HX6" s="125" t="n">
        <f aca="false">'RC Output Item+Section Type'!$AB$7</f>
        <v>0.380952380952381</v>
      </c>
      <c r="HY6" s="125" t="n">
        <f aca="false">'RC Output Item+Section Type'!$AC$7</f>
        <v>0.392857142857143</v>
      </c>
      <c r="HZ6" s="125" t="n">
        <f aca="false">'RC Output Item+Section Type'!$AD$7</f>
        <v>0.5</v>
      </c>
      <c r="IA6" s="125" t="n">
        <f aca="false">'RC Output Item+Section Type'!$AE$7</f>
        <v>0.9</v>
      </c>
      <c r="IB6" s="125" t="n">
        <f aca="false">'RC Output Item+Section Type'!$AF$7</f>
        <v>0.366666666666667</v>
      </c>
      <c r="IC6" s="125" t="n">
        <f aca="false">'RC Output Item+Section Type'!$AG$7</f>
        <v>0.5</v>
      </c>
      <c r="ID6" s="125" t="n">
        <f aca="false">'RC Output Item+Section Type'!$AH$7</f>
        <v>0.375</v>
      </c>
      <c r="IE6" s="125" t="n">
        <f aca="false">'RC Output Item+Section Type'!$AI$7</f>
        <v>0.3</v>
      </c>
      <c r="IF6" s="125" t="n">
        <f aca="false">'RC Output Item+Section Type'!$AJ$7</f>
        <v>0.714285714285714</v>
      </c>
      <c r="IG6" s="125" t="n">
        <f aca="false">'RC Output Item+Section Type'!$AK$7</f>
        <v>0.65</v>
      </c>
      <c r="IH6" s="125" t="n">
        <f aca="false">'RC Output Item+Section Type'!$AL$7</f>
        <v>0.6</v>
      </c>
      <c r="II6" s="125" t="n">
        <f aca="false">'RC Output Item+Section Type'!$AM$7</f>
        <v>0.483333333333333</v>
      </c>
      <c r="IJ6" s="125" t="n">
        <f aca="false">'RC Output Item+Section Type'!$AN$7</f>
        <v>0.3125</v>
      </c>
      <c r="IK6" s="125" t="n">
        <f aca="false">'RC Output Item+Section Type'!$AO$7</f>
        <v>0.642857142857143</v>
      </c>
      <c r="IL6" s="125" t="n">
        <f aca="false">'RC Output Item+Section Type'!$AP$7</f>
        <v>0.4</v>
      </c>
      <c r="IM6" s="125" t="n">
        <f aca="false">'RC Output Item+Section Type'!$AQ$7</f>
        <v>0.6</v>
      </c>
      <c r="IN6" s="125" t="n">
        <f aca="false">'RC Output Item+Section Type'!$AR$7</f>
        <v>0.5</v>
      </c>
      <c r="IO6" s="125" t="n">
        <f aca="false">'RC Output Item+Section Type'!$AS$7</f>
        <v>0.5</v>
      </c>
      <c r="IP6" s="125" t="str">
        <f aca="false">'RC Output Item+Section Type'!$AT$7</f>
        <v> </v>
      </c>
      <c r="IQ6" s="125" t="str">
        <f aca="false">'RC Output Item+Section Type'!$AU$7</f>
        <v> </v>
      </c>
      <c r="IR6" s="125" t="str">
        <f aca="false">'RC Output Item+Section Type'!$AV$7</f>
        <v> </v>
      </c>
      <c r="IS6" s="125" t="str">
        <f aca="false">'RC Output Item+Section Type'!$AW$7</f>
        <v> </v>
      </c>
      <c r="IT6" s="125" t="str">
        <f aca="false">'RC Output Item+Section Type'!$AX$7</f>
        <v> </v>
      </c>
      <c r="IU6" s="125" t="str">
        <f aca="false">'RC Output Item+Section Type'!$AY$7</f>
        <v> </v>
      </c>
      <c r="IV6" s="125" t="str">
        <f aca="false">'RC Output Item+Section Type'!$AZ$7</f>
        <v> </v>
      </c>
      <c r="IW6" s="125" t="str">
        <f aca="false">'RC Output Item+Section Type'!$BA$7</f>
        <v> </v>
      </c>
      <c r="IX6" s="125" t="str">
        <f aca="false">'RC Output Item+Section Type'!$BB$7</f>
        <v> </v>
      </c>
      <c r="IY6" s="125" t="str">
        <f aca="false">'RC Output Item+Section Type'!$BC$7</f>
        <v> </v>
      </c>
      <c r="IZ6" s="125" t="str">
        <f aca="false">'RC Output Item+Section Type'!$BD$7</f>
        <v> </v>
      </c>
      <c r="JA6" s="125" t="str">
        <f aca="false">'RC Output Item+Section Type'!$BE$7</f>
        <v> </v>
      </c>
      <c r="JB6" s="125" t="str">
        <f aca="false">'RC Output Item+Section Type'!$BF$7</f>
        <v> </v>
      </c>
      <c r="JC6" s="125" t="str">
        <f aca="false">'RC Output Item+Section Type'!$BG$7</f>
        <v> </v>
      </c>
      <c r="JD6" s="125" t="str">
        <f aca="false">'RC Output Item+Section Type'!$BH$7</f>
        <v> </v>
      </c>
      <c r="JE6" s="125" t="str">
        <f aca="false">'RC Output Item+Section Type'!$BI$7</f>
        <v> </v>
      </c>
      <c r="JF6" s="125" t="str">
        <f aca="false">'RC Output Item+Section Type'!$BJ$7</f>
        <v> </v>
      </c>
      <c r="JG6" s="125" t="str">
        <f aca="false">'RC Output Item+Section Type'!$BK$7</f>
        <v> </v>
      </c>
      <c r="JH6" s="125" t="str">
        <f aca="false">'RC Output Item+Section Type'!$BL$7</f>
        <v> </v>
      </c>
      <c r="JI6" s="125" t="str">
        <f aca="false">'RC Output Item+Section Type'!$BM$7</f>
        <v> </v>
      </c>
      <c r="JJ6" s="125" t="str">
        <f aca="false">'RC Output Item+Section Type'!$BN$7</f>
        <v> </v>
      </c>
      <c r="JK6" s="125" t="str">
        <f aca="false">'RC Output Item+Section Type'!$BO$7</f>
        <v> </v>
      </c>
      <c r="JL6" s="125" t="str">
        <f aca="false">'RC Output Item+Section Type'!$BP$7</f>
        <v> </v>
      </c>
      <c r="JM6" s="125" t="str">
        <f aca="false">'RC Output Item+Section Type'!$BQ$7</f>
        <v> </v>
      </c>
      <c r="JN6" s="125" t="str">
        <f aca="false">'RC Output Item+Section Type'!$BR$7</f>
        <v> </v>
      </c>
      <c r="JO6" s="125" t="str">
        <f aca="false">'RC Output Item+Section Type'!$BS$7</f>
        <v> </v>
      </c>
      <c r="JP6" s="125" t="str">
        <f aca="false">'RC Output Item+Section Type'!$BT$7</f>
        <v> </v>
      </c>
      <c r="JQ6" s="125" t="str">
        <f aca="false">'RC Output Item+Section Type'!$BU$7</f>
        <v> </v>
      </c>
      <c r="JR6" s="125" t="str">
        <f aca="false">'RC Output Item+Section Type'!$BV$7</f>
        <v> </v>
      </c>
      <c r="JS6" s="125" t="str">
        <f aca="false">'RC Output Item+Section Type'!$BW$7</f>
        <v> </v>
      </c>
      <c r="JT6" s="125" t="str">
        <f aca="false">'RC Output Item+Section Type'!$BX$7</f>
        <v> </v>
      </c>
      <c r="JU6" s="125" t="str">
        <f aca="false">'RC Output Item+Section Type'!$BY$7</f>
        <v> </v>
      </c>
      <c r="JV6" s="125" t="str">
        <f aca="false">'RC Output Item+Section Type'!$BZ$7</f>
        <v> </v>
      </c>
      <c r="JW6" s="125" t="str">
        <f aca="false">'RC Output Item+Section Type'!$CA$7</f>
        <v> </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2"/>
  <legacyDrawing r:id="rId3"/>
</worksheet>
</file>

<file path=xl/worksheets/sheet4.xml><?xml version="1.0" encoding="utf-8"?>
<worksheet xmlns="http://schemas.openxmlformats.org/spreadsheetml/2006/main" xmlns:r="http://schemas.openxmlformats.org/officeDocument/2006/relationships">
  <sheetPr filterMode="false">
    <pageSetUpPr fitToPage="false"/>
  </sheetPr>
  <dimension ref="A1:AT203"/>
  <sheetViews>
    <sheetView windowProtection="false" showFormulas="false" showGridLines="true" showRowColHeaders="true" showZeros="true" rightToLeft="false" tabSelected="false" showOutlineSymbols="true" defaultGridColor="true" view="normal" topLeftCell="A188" colorId="64" zoomScale="100" zoomScaleNormal="100" zoomScalePageLayoutView="100" workbookViewId="0">
      <selection pane="topLeft" activeCell="L202" activeCellId="0" sqref="L202"/>
    </sheetView>
  </sheetViews>
  <sheetFormatPr defaultRowHeight="12.75"/>
  <cols>
    <col collapsed="false" hidden="false" max="1025" min="1" style="0" width="11.4183673469388"/>
  </cols>
  <sheetData>
    <row r="1" customFormat="false" ht="51" hidden="false" customHeight="false" outlineLevel="0" collapsed="false">
      <c r="A1" s="127" t="s">
        <v>380</v>
      </c>
      <c r="C1" s="0" t="str">
        <f aca="false">TRANSPOSE(A1:A7)</f>
        <v>B.7 – Identify beginning and end of stories</v>
      </c>
      <c r="D1" s="0" t="str">
        <f aca="false">C1</f>
        <v>B.7 – Identify beginning and end of stories</v>
      </c>
      <c r="E1" s="0" t="str">
        <f aca="false">C1</f>
        <v>B.7 – Identify beginning and end of stories</v>
      </c>
      <c r="F1" s="0" t="str">
        <f aca="false">C1</f>
        <v>B.7 – Identify beginning and end of stories</v>
      </c>
      <c r="G1" s="0" t="str">
        <f aca="false">C1</f>
        <v>B.7 – Identify beginning and end of stories</v>
      </c>
      <c r="H1" s="0" t="str">
        <f aca="false">C1</f>
        <v>B.7 – Identify beginning and end of stories</v>
      </c>
      <c r="I1" s="0" t="str">
        <f aca="false">C1</f>
        <v>B.7 – Identify beginning and end of stories</v>
      </c>
    </row>
    <row r="2" customFormat="false" ht="63.75" hidden="false" customHeight="false" outlineLevel="0" collapsed="false">
      <c r="A2" s="128" t="s">
        <v>378</v>
      </c>
      <c r="C2" s="0" t="s">
        <v>380</v>
      </c>
      <c r="D2" s="0" t="s">
        <v>378</v>
      </c>
      <c r="E2" s="0" t="s">
        <v>379</v>
      </c>
      <c r="F2" s="0" t="s">
        <v>379</v>
      </c>
      <c r="G2" s="0" t="s">
        <v>381</v>
      </c>
      <c r="H2" s="0" t="s">
        <v>586</v>
      </c>
      <c r="I2" s="0" t="s">
        <v>586</v>
      </c>
    </row>
    <row r="3" customFormat="false" ht="63.75" hidden="false" customHeight="false" outlineLevel="0" collapsed="false">
      <c r="A3" s="128" t="s">
        <v>379</v>
      </c>
    </row>
    <row r="4" customFormat="false" ht="63.75" hidden="false" customHeight="false" outlineLevel="0" collapsed="false">
      <c r="A4" s="128" t="s">
        <v>379</v>
      </c>
      <c r="D4" s="129" t="s">
        <v>587</v>
      </c>
      <c r="E4" s="130" t="s">
        <v>588</v>
      </c>
      <c r="G4" s="0" t="str">
        <f aca="false">TRANSPOSE(D5:D16)</f>
        <v>1.7 Retell a story with the beginning, middle and end</v>
      </c>
      <c r="H4" s="0" t="str">
        <f aca="false">G4</f>
        <v>1.7 Retell a story with the beginning, middle and end</v>
      </c>
      <c r="I4" s="0" t="str">
        <f aca="false">G4</f>
        <v>1.7 Retell a story with the beginning, middle and end</v>
      </c>
      <c r="J4" s="0" t="str">
        <f aca="false">G4</f>
        <v>1.7 Retell a story with the beginning, middle and end</v>
      </c>
      <c r="K4" s="0" t="str">
        <f aca="false">G4</f>
        <v>1.7 Retell a story with the beginning, middle and end</v>
      </c>
      <c r="L4" s="0" t="str">
        <f aca="false">G4</f>
        <v>1.7 Retell a story with the beginning, middle and end</v>
      </c>
      <c r="M4" s="0" t="str">
        <f aca="false">G4</f>
        <v>1.7 Retell a story with the beginning, middle and end</v>
      </c>
      <c r="N4" s="0" t="str">
        <f aca="false">G4</f>
        <v>1.7 Retell a story with the beginning, middle and end</v>
      </c>
      <c r="O4" s="0" t="str">
        <f aca="false">G4</f>
        <v>1.7 Retell a story with the beginning, middle and end</v>
      </c>
      <c r="P4" s="0" t="str">
        <f aca="false">G4</f>
        <v>1.7 Retell a story with the beginning, middle and end</v>
      </c>
      <c r="Q4" s="0" t="str">
        <f aca="false">G4</f>
        <v>1.7 Retell a story with the beginning, middle and end</v>
      </c>
      <c r="R4" s="0" t="str">
        <f aca="false">G4</f>
        <v>1.7 Retell a story with the beginning, middle and end</v>
      </c>
    </row>
    <row r="5" customFormat="false" ht="89.25" hidden="false" customHeight="false" outlineLevel="0" collapsed="false">
      <c r="A5" s="128" t="s">
        <v>381</v>
      </c>
      <c r="D5" s="131" t="s">
        <v>589</v>
      </c>
      <c r="E5" s="132" t="s">
        <v>590</v>
      </c>
      <c r="G5" s="0" t="s">
        <v>388</v>
      </c>
      <c r="H5" s="0" t="s">
        <v>388</v>
      </c>
      <c r="I5" s="0" t="s">
        <v>389</v>
      </c>
      <c r="J5" s="0" t="s">
        <v>390</v>
      </c>
      <c r="K5" s="0" t="s">
        <v>391</v>
      </c>
      <c r="L5" s="0" t="s">
        <v>591</v>
      </c>
      <c r="M5" s="0" t="s">
        <v>592</v>
      </c>
      <c r="N5" s="0" t="s">
        <v>593</v>
      </c>
      <c r="O5" s="0" t="s">
        <v>594</v>
      </c>
      <c r="P5" s="0" t="s">
        <v>595</v>
      </c>
      <c r="Q5" s="0" t="s">
        <v>596</v>
      </c>
      <c r="R5" s="0" t="s">
        <v>597</v>
      </c>
    </row>
    <row r="6" customFormat="false" ht="82.5" hidden="false" customHeight="false" outlineLevel="0" collapsed="false">
      <c r="A6" s="128" t="s">
        <v>586</v>
      </c>
      <c r="D6" s="131" t="s">
        <v>589</v>
      </c>
      <c r="E6" s="132" t="s">
        <v>590</v>
      </c>
    </row>
    <row r="7" customFormat="false" ht="89.25" hidden="false" customHeight="false" outlineLevel="0" collapsed="false">
      <c r="A7" s="133" t="s">
        <v>586</v>
      </c>
      <c r="D7" s="131" t="s">
        <v>389</v>
      </c>
      <c r="E7" s="132" t="s">
        <v>590</v>
      </c>
    </row>
    <row r="8" customFormat="false" ht="76.5" hidden="false" customHeight="false" outlineLevel="0" collapsed="false">
      <c r="D8" s="131" t="s">
        <v>390</v>
      </c>
      <c r="E8" s="132" t="s">
        <v>598</v>
      </c>
    </row>
    <row r="9" customFormat="false" ht="153" hidden="false" customHeight="false" outlineLevel="0" collapsed="false">
      <c r="D9" s="131" t="s">
        <v>391</v>
      </c>
      <c r="E9" s="132" t="s">
        <v>599</v>
      </c>
    </row>
    <row r="10" customFormat="false" ht="25.5" hidden="false" customHeight="false" outlineLevel="0" collapsed="false">
      <c r="D10" s="134" t="s">
        <v>591</v>
      </c>
      <c r="E10" s="132" t="s">
        <v>600</v>
      </c>
    </row>
    <row r="11" customFormat="false" ht="25.5" hidden="false" customHeight="false" outlineLevel="0" collapsed="false">
      <c r="D11" s="134" t="s">
        <v>592</v>
      </c>
      <c r="E11" s="132" t="s">
        <v>600</v>
      </c>
    </row>
    <row r="12" customFormat="false" ht="25.5" hidden="false" customHeight="false" outlineLevel="0" collapsed="false">
      <c r="D12" s="134" t="s">
        <v>593</v>
      </c>
      <c r="E12" s="132" t="s">
        <v>600</v>
      </c>
    </row>
    <row r="13" customFormat="false" ht="38.25" hidden="false" customHeight="false" outlineLevel="0" collapsed="false">
      <c r="D13" s="134" t="s">
        <v>594</v>
      </c>
      <c r="E13" s="132" t="s">
        <v>600</v>
      </c>
    </row>
    <row r="14" customFormat="false" ht="25.5" hidden="false" customHeight="false" outlineLevel="0" collapsed="false">
      <c r="D14" s="134" t="s">
        <v>595</v>
      </c>
      <c r="E14" s="132" t="s">
        <v>601</v>
      </c>
    </row>
    <row r="15" customFormat="false" ht="25.5" hidden="false" customHeight="false" outlineLevel="0" collapsed="false">
      <c r="D15" s="134" t="s">
        <v>596</v>
      </c>
      <c r="E15" s="132" t="s">
        <v>601</v>
      </c>
    </row>
    <row r="16" customFormat="false" ht="25.5" hidden="false" customHeight="false" outlineLevel="0" collapsed="false">
      <c r="D16" s="135" t="s">
        <v>597</v>
      </c>
      <c r="E16" s="136" t="s">
        <v>602</v>
      </c>
    </row>
    <row r="25" customFormat="false" ht="82.5" hidden="false" customHeight="false" outlineLevel="0" collapsed="false">
      <c r="B25" s="137" t="s">
        <v>589</v>
      </c>
      <c r="D25" s="0" t="str">
        <f aca="false">TRANSPOSE(B25:B36)</f>
        <v>1.7 Retell a story with the beginning, middle and end</v>
      </c>
      <c r="E25" s="0" t="str">
        <f aca="false">D25</f>
        <v>1.7 Retell a story with the beginning, middle and end</v>
      </c>
      <c r="F25" s="0" t="str">
        <f aca="false">D25</f>
        <v>1.7 Retell a story with the beginning, middle and end</v>
      </c>
      <c r="G25" s="0" t="str">
        <f aca="false">D25</f>
        <v>1.7 Retell a story with the beginning, middle and end</v>
      </c>
      <c r="H25" s="0" t="str">
        <f aca="false">D25</f>
        <v>1.7 Retell a story with the beginning, middle and end</v>
      </c>
      <c r="I25" s="0" t="str">
        <f aca="false">D25</f>
        <v>1.7 Retell a story with the beginning, middle and end</v>
      </c>
      <c r="J25" s="0" t="str">
        <f aca="false">D25</f>
        <v>1.7 Retell a story with the beginning, middle and end</v>
      </c>
      <c r="K25" s="0" t="str">
        <f aca="false">D25</f>
        <v>1.7 Retell a story with the beginning, middle and end</v>
      </c>
      <c r="L25" s="0" t="str">
        <f aca="false">D25</f>
        <v>1.7 Retell a story with the beginning, middle and end</v>
      </c>
      <c r="M25" s="0" t="str">
        <f aca="false">D25</f>
        <v>1.7 Retell a story with the beginning, middle and end</v>
      </c>
      <c r="N25" s="0" t="str">
        <f aca="false">D25</f>
        <v>1.7 Retell a story with the beginning, middle and end</v>
      </c>
      <c r="O25" s="0" t="str">
        <f aca="false">D25</f>
        <v>1.7 Retell a story with the beginning, middle and end</v>
      </c>
    </row>
    <row r="26" customFormat="false" ht="95.25" hidden="false" customHeight="false" outlineLevel="0" collapsed="false">
      <c r="B26" s="138" t="s">
        <v>603</v>
      </c>
      <c r="D26" s="0" t="s">
        <v>388</v>
      </c>
      <c r="E26" s="0" t="s">
        <v>604</v>
      </c>
      <c r="F26" s="0" t="s">
        <v>604</v>
      </c>
      <c r="G26" s="0" t="s">
        <v>605</v>
      </c>
      <c r="H26" s="0" t="s">
        <v>606</v>
      </c>
      <c r="I26" s="0" t="s">
        <v>592</v>
      </c>
      <c r="J26" s="0" t="s">
        <v>607</v>
      </c>
      <c r="K26" s="0" t="s">
        <v>608</v>
      </c>
      <c r="L26" s="0" t="s">
        <v>609</v>
      </c>
      <c r="M26" s="0" t="s">
        <v>610</v>
      </c>
      <c r="N26" s="0" t="s">
        <v>595</v>
      </c>
      <c r="O26" s="0" t="s">
        <v>611</v>
      </c>
    </row>
    <row r="27" customFormat="false" ht="95.25" hidden="false" customHeight="false" outlineLevel="0" collapsed="false">
      <c r="B27" s="138" t="s">
        <v>603</v>
      </c>
    </row>
    <row r="28" customFormat="false" ht="178.5" hidden="false" customHeight="false" outlineLevel="0" collapsed="false">
      <c r="B28" s="139" t="s">
        <v>605</v>
      </c>
      <c r="D28" s="137" t="s">
        <v>400</v>
      </c>
      <c r="F28" s="0" t="str">
        <f aca="false">TRANSPOSE(D28:D45)</f>
        <v>2.7 a) Describe the overall structure of a story, including describing how the beginning introduces the story and the ending concludes the action</v>
      </c>
      <c r="G28" s="0" t="str">
        <f aca="false">F28</f>
        <v>2.7 a) Describe the overall structure of a story, including describing how the beginning introduces the story and the ending concludes the action</v>
      </c>
      <c r="H28" s="0" t="str">
        <f aca="false">F28</f>
        <v>2.7 a) Describe the overall structure of a story, including describing how the beginning introduces the story and the ending concludes the action</v>
      </c>
      <c r="I28" s="0" t="str">
        <f aca="false">F28</f>
        <v>2.7 a) Describe the overall structure of a story, including describing how the beginning introduces the story and the ending concludes the action</v>
      </c>
      <c r="J28" s="0" t="str">
        <f aca="false">F28</f>
        <v>2.7 a) Describe the overall structure of a story, including describing how the beginning introduces the story and the ending concludes the action</v>
      </c>
      <c r="K28" s="0" t="str">
        <f aca="false">F28</f>
        <v>2.7 a) Describe the overall structure of a story, including describing how the beginning introduces the story and the ending concludes the action</v>
      </c>
      <c r="L28" s="0" t="str">
        <f aca="false">F28</f>
        <v>2.7 a) Describe the overall structure of a story, including describing how the beginning introduces the story and the ending concludes the action</v>
      </c>
      <c r="M28" s="0" t="str">
        <f aca="false">F28</f>
        <v>2.7 a) Describe the overall structure of a story, including describing how the beginning introduces the story and the ending concludes the action</v>
      </c>
      <c r="N28" s="0" t="str">
        <f aca="false">F28</f>
        <v>2.7 a) Describe the overall structure of a story, including describing how the beginning introduces the story and the ending concludes the action</v>
      </c>
      <c r="O28" s="0" t="str">
        <f aca="false">F28</f>
        <v>2.7 a) Describe the overall structure of a story, including describing how the beginning introduces the story and the ending concludes the action</v>
      </c>
      <c r="P28" s="0" t="str">
        <f aca="false">F28</f>
        <v>2.7 a) Describe the overall structure of a story, including describing how the beginning introduces the story and the ending concludes the action</v>
      </c>
      <c r="Q28" s="0" t="str">
        <f aca="false">F28</f>
        <v>2.7 a) Describe the overall structure of a story, including describing how the beginning introduces the story and the ending concludes the action</v>
      </c>
      <c r="R28" s="0" t="str">
        <f aca="false">F28</f>
        <v>2.7 a) Describe the overall structure of a story, including describing how the beginning introduces the story and the ending concludes the action</v>
      </c>
      <c r="S28" s="0" t="str">
        <f aca="false">F28</f>
        <v>2.7 a) Describe the overall structure of a story, including describing how the beginning introduces the story and the ending concludes the action</v>
      </c>
      <c r="T28" s="0" t="str">
        <f aca="false">F28</f>
        <v>2.7 a) Describe the overall structure of a story, including describing how the beginning introduces the story and the ending concludes the action</v>
      </c>
      <c r="U28" s="0" t="str">
        <f aca="false">F28</f>
        <v>2.7 a) Describe the overall structure of a story, including describing how the beginning introduces the story and the ending concludes the action</v>
      </c>
      <c r="V28" s="0" t="str">
        <f aca="false">F28</f>
        <v>2.7 a) Describe the overall structure of a story, including describing how the beginning introduces the story and the ending concludes the action</v>
      </c>
      <c r="W28" s="0" t="str">
        <f aca="false">F28</f>
        <v>2.7 a) Describe the overall structure of a story, including describing how the beginning introduces the story and the ending concludes the action</v>
      </c>
    </row>
    <row r="29" customFormat="false" ht="165.75" hidden="false" customHeight="false" outlineLevel="0" collapsed="false">
      <c r="B29" s="140" t="s">
        <v>606</v>
      </c>
      <c r="D29" s="138" t="s">
        <v>401</v>
      </c>
      <c r="F29" s="0" t="s">
        <v>400</v>
      </c>
      <c r="G29" s="0" t="s">
        <v>401</v>
      </c>
      <c r="H29" s="0" t="s">
        <v>401</v>
      </c>
      <c r="I29" s="0" t="s">
        <v>401</v>
      </c>
      <c r="J29" s="0" t="s">
        <v>402</v>
      </c>
      <c r="K29" s="0" t="s">
        <v>402</v>
      </c>
      <c r="L29" s="0" t="s">
        <v>403</v>
      </c>
      <c r="M29" s="0" t="s">
        <v>405</v>
      </c>
      <c r="N29" s="0" t="s">
        <v>404</v>
      </c>
      <c r="O29" s="0" t="s">
        <v>405</v>
      </c>
      <c r="P29" s="0" t="s">
        <v>612</v>
      </c>
      <c r="Q29" s="0" t="s">
        <v>613</v>
      </c>
      <c r="R29" s="0" t="s">
        <v>614</v>
      </c>
      <c r="S29" s="0" t="s">
        <v>615</v>
      </c>
      <c r="T29" s="0" t="s">
        <v>616</v>
      </c>
      <c r="U29" s="0" t="s">
        <v>617</v>
      </c>
      <c r="V29" s="0" t="s">
        <v>618</v>
      </c>
      <c r="W29" s="0" t="s">
        <v>619</v>
      </c>
    </row>
    <row r="30" customFormat="false" ht="140.25" hidden="false" customHeight="false" outlineLevel="0" collapsed="false">
      <c r="B30" s="138" t="s">
        <v>592</v>
      </c>
      <c r="D30" s="138" t="s">
        <v>401</v>
      </c>
    </row>
    <row r="31" customFormat="false" ht="140.25" hidden="false" customHeight="false" outlineLevel="0" collapsed="false">
      <c r="B31" s="138" t="s">
        <v>607</v>
      </c>
      <c r="D31" s="138" t="s">
        <v>401</v>
      </c>
    </row>
    <row r="32" customFormat="false" ht="102" hidden="false" customHeight="false" outlineLevel="0" collapsed="false">
      <c r="B32" s="138" t="s">
        <v>608</v>
      </c>
      <c r="D32" s="140" t="s">
        <v>402</v>
      </c>
    </row>
    <row r="33" customFormat="false" ht="178.5" hidden="false" customHeight="false" outlineLevel="0" collapsed="false">
      <c r="B33" s="138" t="s">
        <v>609</v>
      </c>
      <c r="D33" s="138" t="s">
        <v>402</v>
      </c>
      <c r="F33" s="137" t="s">
        <v>400</v>
      </c>
      <c r="H33" s="0" t="str">
        <f aca="false">TRANSPOSE(F33:F50)</f>
        <v>2.7 a) Describe the overall structure of a story, including describing how the beginning introduces the story and the ending concludes the action</v>
      </c>
      <c r="I33" s="0" t="str">
        <f aca="false">H33</f>
        <v>2.7 a) Describe the overall structure of a story, including describing how the beginning introduces the story and the ending concludes the action</v>
      </c>
      <c r="J33" s="0" t="str">
        <f aca="false">H33</f>
        <v>2.7 a) Describe the overall structure of a story, including describing how the beginning introduces the story and the ending concludes the action</v>
      </c>
      <c r="K33" s="0" t="str">
        <f aca="false">H33</f>
        <v>2.7 a) Describe the overall structure of a story, including describing how the beginning introduces the story and the ending concludes the action</v>
      </c>
      <c r="L33" s="0" t="str">
        <f aca="false">H33</f>
        <v>2.7 a) Describe the overall structure of a story, including describing how the beginning introduces the story and the ending concludes the action</v>
      </c>
      <c r="M33" s="0" t="str">
        <f aca="false">H33</f>
        <v>2.7 a) Describe the overall structure of a story, including describing how the beginning introduces the story and the ending concludes the action</v>
      </c>
      <c r="N33" s="0" t="str">
        <f aca="false">H33</f>
        <v>2.7 a) Describe the overall structure of a story, including describing how the beginning introduces the story and the ending concludes the action</v>
      </c>
      <c r="O33" s="0" t="str">
        <f aca="false">H33</f>
        <v>2.7 a) Describe the overall structure of a story, including describing how the beginning introduces the story and the ending concludes the action</v>
      </c>
      <c r="P33" s="0" t="str">
        <f aca="false">H33</f>
        <v>2.7 a) Describe the overall structure of a story, including describing how the beginning introduces the story and the ending concludes the action</v>
      </c>
      <c r="Q33" s="0" t="str">
        <f aca="false">H33</f>
        <v>2.7 a) Describe the overall structure of a story, including describing how the beginning introduces the story and the ending concludes the action</v>
      </c>
      <c r="R33" s="0" t="str">
        <f aca="false">H33</f>
        <v>2.7 a) Describe the overall structure of a story, including describing how the beginning introduces the story and the ending concludes the action</v>
      </c>
      <c r="S33" s="0" t="str">
        <f aca="false">H33</f>
        <v>2.7 a) Describe the overall structure of a story, including describing how the beginning introduces the story and the ending concludes the action</v>
      </c>
      <c r="T33" s="0" t="str">
        <f aca="false">H33</f>
        <v>2.7 a) Describe the overall structure of a story, including describing how the beginning introduces the story and the ending concludes the action</v>
      </c>
      <c r="U33" s="0" t="str">
        <f aca="false">H33</f>
        <v>2.7 a) Describe the overall structure of a story, including describing how the beginning introduces the story and the ending concludes the action</v>
      </c>
      <c r="V33" s="0" t="str">
        <f aca="false">H33</f>
        <v>2.7 a) Describe the overall structure of a story, including describing how the beginning introduces the story and the ending concludes the action</v>
      </c>
      <c r="W33" s="0" t="str">
        <f aca="false">H33</f>
        <v>2.7 a) Describe the overall structure of a story, including describing how the beginning introduces the story and the ending concludes the action</v>
      </c>
      <c r="X33" s="0" t="str">
        <f aca="false">H33</f>
        <v>2.7 a) Describe the overall structure of a story, including describing how the beginning introduces the story and the ending concludes the action</v>
      </c>
      <c r="Y33" s="0" t="str">
        <f aca="false">H33</f>
        <v>2.7 a) Describe the overall structure of a story, including describing how the beginning introduces the story and the ending concludes the action</v>
      </c>
    </row>
    <row r="34" customFormat="false" ht="140.25" hidden="false" customHeight="false" outlineLevel="0" collapsed="false">
      <c r="B34" s="138" t="s">
        <v>610</v>
      </c>
      <c r="D34" s="138" t="s">
        <v>403</v>
      </c>
      <c r="F34" s="138" t="s">
        <v>401</v>
      </c>
      <c r="H34" s="0" t="s">
        <v>400</v>
      </c>
      <c r="I34" s="0" t="s">
        <v>401</v>
      </c>
      <c r="J34" s="0" t="s">
        <v>401</v>
      </c>
      <c r="K34" s="0" t="s">
        <v>401</v>
      </c>
      <c r="L34" s="0" t="s">
        <v>402</v>
      </c>
      <c r="M34" s="0" t="s">
        <v>402</v>
      </c>
      <c r="N34" s="0" t="s">
        <v>403</v>
      </c>
      <c r="O34" s="0" t="s">
        <v>405</v>
      </c>
      <c r="P34" s="0" t="s">
        <v>404</v>
      </c>
      <c r="Q34" s="0" t="s">
        <v>405</v>
      </c>
      <c r="R34" s="0" t="s">
        <v>612</v>
      </c>
      <c r="S34" s="0" t="s">
        <v>613</v>
      </c>
      <c r="T34" s="0" t="s">
        <v>620</v>
      </c>
      <c r="U34" s="0" t="s">
        <v>621</v>
      </c>
      <c r="V34" s="0" t="s">
        <v>617</v>
      </c>
      <c r="W34" s="0" t="s">
        <v>622</v>
      </c>
      <c r="X34" s="0" t="s">
        <v>623</v>
      </c>
      <c r="Y34" s="0" t="s">
        <v>624</v>
      </c>
    </row>
    <row r="35" customFormat="false" ht="140.25" hidden="false" customHeight="false" outlineLevel="0" collapsed="false">
      <c r="B35" s="138" t="s">
        <v>595</v>
      </c>
      <c r="D35" s="138" t="s">
        <v>405</v>
      </c>
      <c r="F35" s="138" t="s">
        <v>401</v>
      </c>
    </row>
    <row r="36" customFormat="false" ht="165.75" hidden="false" customHeight="false" outlineLevel="0" collapsed="false">
      <c r="B36" s="133" t="s">
        <v>611</v>
      </c>
      <c r="D36" s="138" t="s">
        <v>404</v>
      </c>
      <c r="F36" s="138" t="s">
        <v>401</v>
      </c>
      <c r="H36" s="137" t="s">
        <v>416</v>
      </c>
      <c r="J36" s="0" t="str">
        <f aca="false">TRANSPOSE(H36:H71)</f>
        <v>3.7a) Describe how the chapters end and begin, how they relate to each other.</v>
      </c>
      <c r="K36" s="0" t="str">
        <f aca="false">J36</f>
        <v>3.7a) Describe how the chapters end and begin, how they relate to each other.</v>
      </c>
      <c r="L36" s="0" t="str">
        <f aca="false">J36</f>
        <v>3.7a) Describe how the chapters end and begin, how they relate to each other.</v>
      </c>
      <c r="M36" s="0" t="str">
        <f aca="false">J36</f>
        <v>3.7a) Describe how the chapters end and begin, how they relate to each other.</v>
      </c>
      <c r="N36" s="0" t="str">
        <f aca="false">J36</f>
        <v>3.7a) Describe how the chapters end and begin, how they relate to each other.</v>
      </c>
      <c r="O36" s="0" t="str">
        <f aca="false">J36</f>
        <v>3.7a) Describe how the chapters end and begin, how they relate to each other.</v>
      </c>
      <c r="P36" s="0" t="str">
        <f aca="false">J36</f>
        <v>3.7a) Describe how the chapters end and begin, how they relate to each other.</v>
      </c>
      <c r="Q36" s="0" t="str">
        <f aca="false">J36</f>
        <v>3.7a) Describe how the chapters end and begin, how they relate to each other.</v>
      </c>
      <c r="R36" s="0" t="str">
        <f aca="false">J36</f>
        <v>3.7a) Describe how the chapters end and begin, how they relate to each other.</v>
      </c>
      <c r="S36" s="0" t="str">
        <f aca="false">J36</f>
        <v>3.7a) Describe how the chapters end and begin, how they relate to each other.</v>
      </c>
      <c r="T36" s="0" t="str">
        <f aca="false">J36</f>
        <v>3.7a) Describe how the chapters end and begin, how they relate to each other.</v>
      </c>
      <c r="U36" s="0" t="str">
        <f aca="false">J36</f>
        <v>3.7a) Describe how the chapters end and begin, how they relate to each other.</v>
      </c>
      <c r="V36" s="0" t="str">
        <f aca="false">J36</f>
        <v>3.7a) Describe how the chapters end and begin, how they relate to each other.</v>
      </c>
      <c r="W36" s="0" t="str">
        <f aca="false">J36</f>
        <v>3.7a) Describe how the chapters end and begin, how they relate to each other.</v>
      </c>
      <c r="X36" s="0" t="str">
        <f aca="false">J36</f>
        <v>3.7a) Describe how the chapters end and begin, how they relate to each other.</v>
      </c>
      <c r="Y36" s="0" t="str">
        <f aca="false">J36</f>
        <v>3.7a) Describe how the chapters end and begin, how they relate to each other.</v>
      </c>
      <c r="Z36" s="0" t="str">
        <f aca="false">J36</f>
        <v>3.7a) Describe how the chapters end and begin, how they relate to each other.</v>
      </c>
      <c r="AA36" s="0" t="str">
        <f aca="false">J36</f>
        <v>3.7a) Describe how the chapters end and begin, how they relate to each other.</v>
      </c>
      <c r="AB36" s="0" t="str">
        <f aca="false">J36</f>
        <v>3.7a) Describe how the chapters end and begin, how they relate to each other.</v>
      </c>
      <c r="AC36" s="0" t="str">
        <f aca="false">J36</f>
        <v>3.7a) Describe how the chapters end and begin, how they relate to each other.</v>
      </c>
      <c r="AD36" s="0" t="str">
        <f aca="false">J36</f>
        <v>3.7a) Describe how the chapters end and begin, how they relate to each other.</v>
      </c>
      <c r="AE36" s="0" t="str">
        <f aca="false">J36</f>
        <v>3.7a) Describe how the chapters end and begin, how they relate to each other.</v>
      </c>
      <c r="AF36" s="0" t="str">
        <f aca="false">J36</f>
        <v>3.7a) Describe how the chapters end and begin, how they relate to each other.</v>
      </c>
      <c r="AG36" s="0" t="str">
        <f aca="false">J36</f>
        <v>3.7a) Describe how the chapters end and begin, how they relate to each other.</v>
      </c>
      <c r="AH36" s="0" t="str">
        <f aca="false">J36</f>
        <v>3.7a) Describe how the chapters end and begin, how they relate to each other.</v>
      </c>
      <c r="AI36" s="0" t="str">
        <f aca="false">J36</f>
        <v>3.7a) Describe how the chapters end and begin, how they relate to each other.</v>
      </c>
      <c r="AJ36" s="0" t="str">
        <f aca="false">J36</f>
        <v>3.7a) Describe how the chapters end and begin, how they relate to each other.</v>
      </c>
      <c r="AK36" s="0" t="str">
        <f aca="false">J36</f>
        <v>3.7a) Describe how the chapters end and begin, how they relate to each other.</v>
      </c>
      <c r="AL36" s="0" t="str">
        <f aca="false">J36</f>
        <v>3.7a) Describe how the chapters end and begin, how they relate to each other.</v>
      </c>
      <c r="AM36" s="0" t="str">
        <f aca="false">J36</f>
        <v>3.7a) Describe how the chapters end and begin, how they relate to each other.</v>
      </c>
      <c r="AN36" s="0" t="str">
        <f aca="false">J36</f>
        <v>3.7a) Describe how the chapters end and begin, how they relate to each other.</v>
      </c>
      <c r="AO36" s="0" t="str">
        <f aca="false">J36</f>
        <v>3.7a) Describe how the chapters end and begin, how they relate to each other.</v>
      </c>
      <c r="AP36" s="0" t="str">
        <f aca="false">J36</f>
        <v>3.7a) Describe how the chapters end and begin, how they relate to each other.</v>
      </c>
      <c r="AQ36" s="0" t="str">
        <f aca="false">J36</f>
        <v>3.7a) Describe how the chapters end and begin, how they relate to each other.</v>
      </c>
      <c r="AR36" s="0" t="str">
        <f aca="false">J36</f>
        <v>3.7a) Describe how the chapters end and begin, how they relate to each other.</v>
      </c>
      <c r="AS36" s="0" t="str">
        <f aca="false">J36</f>
        <v>3.7a) Describe how the chapters end and begin, how they relate to each other.</v>
      </c>
    </row>
    <row r="37" customFormat="false" ht="127.5" hidden="false" customHeight="false" outlineLevel="0" collapsed="false">
      <c r="D37" s="138" t="s">
        <v>405</v>
      </c>
      <c r="F37" s="140" t="s">
        <v>402</v>
      </c>
      <c r="H37" s="138" t="s">
        <v>417</v>
      </c>
      <c r="J37" s="0" t="s">
        <v>416</v>
      </c>
      <c r="K37" s="0" t="s">
        <v>417</v>
      </c>
      <c r="L37" s="0" t="s">
        <v>417</v>
      </c>
      <c r="M37" s="0" t="s">
        <v>417</v>
      </c>
      <c r="N37" s="0" t="s">
        <v>420</v>
      </c>
      <c r="O37" s="0" t="s">
        <v>419</v>
      </c>
      <c r="P37" s="0" t="s">
        <v>420</v>
      </c>
      <c r="Q37" s="0" t="s">
        <v>421</v>
      </c>
      <c r="R37" s="0" t="s">
        <v>422</v>
      </c>
      <c r="S37" s="0" t="s">
        <v>421</v>
      </c>
      <c r="T37" s="0" t="s">
        <v>612</v>
      </c>
      <c r="U37" s="0" t="s">
        <v>625</v>
      </c>
      <c r="V37" s="0" t="s">
        <v>626</v>
      </c>
      <c r="W37" s="0" t="s">
        <v>627</v>
      </c>
      <c r="X37" s="0" t="s">
        <v>628</v>
      </c>
      <c r="Y37" s="0" t="s">
        <v>619</v>
      </c>
      <c r="Z37" s="0" t="s">
        <v>629</v>
      </c>
      <c r="AA37" s="0" t="s">
        <v>417</v>
      </c>
      <c r="AB37" s="0" t="s">
        <v>416</v>
      </c>
      <c r="AC37" s="0" t="s">
        <v>418</v>
      </c>
      <c r="AD37" s="0" t="s">
        <v>420</v>
      </c>
      <c r="AE37" s="0" t="s">
        <v>419</v>
      </c>
      <c r="AF37" s="0" t="s">
        <v>422</v>
      </c>
      <c r="AG37" s="0" t="s">
        <v>421</v>
      </c>
      <c r="AH37" s="0" t="s">
        <v>612</v>
      </c>
      <c r="AI37" s="0" t="s">
        <v>630</v>
      </c>
      <c r="AJ37" s="0" t="s">
        <v>627</v>
      </c>
      <c r="AK37" s="0" t="s">
        <v>631</v>
      </c>
      <c r="AL37" s="0" t="s">
        <v>615</v>
      </c>
      <c r="AM37" s="0" t="s">
        <v>615</v>
      </c>
      <c r="AN37" s="0" t="s">
        <v>628</v>
      </c>
      <c r="AO37" s="0" t="s">
        <v>632</v>
      </c>
      <c r="AP37" s="0" t="s">
        <v>618</v>
      </c>
      <c r="AQ37" s="0" t="s">
        <v>633</v>
      </c>
      <c r="AR37" s="0" t="s">
        <v>634</v>
      </c>
      <c r="AS37" s="0" t="s">
        <v>617</v>
      </c>
    </row>
    <row r="38" customFormat="false" ht="114.75" hidden="false" customHeight="false" outlineLevel="0" collapsed="false">
      <c r="D38" s="138" t="s">
        <v>612</v>
      </c>
      <c r="F38" s="138" t="s">
        <v>402</v>
      </c>
      <c r="H38" s="138" t="s">
        <v>417</v>
      </c>
    </row>
    <row r="39" customFormat="false" ht="127.5" hidden="false" customHeight="false" outlineLevel="0" collapsed="false">
      <c r="D39" s="128" t="s">
        <v>613</v>
      </c>
      <c r="F39" s="138" t="s">
        <v>403</v>
      </c>
      <c r="H39" s="138" t="s">
        <v>417</v>
      </c>
    </row>
    <row r="40" customFormat="false" ht="153" hidden="false" customHeight="false" outlineLevel="0" collapsed="false">
      <c r="D40" s="128" t="s">
        <v>614</v>
      </c>
      <c r="F40" s="138" t="s">
        <v>405</v>
      </c>
      <c r="H40" s="140" t="s">
        <v>420</v>
      </c>
    </row>
    <row r="41" customFormat="false" ht="165.75" hidden="false" customHeight="false" outlineLevel="0" collapsed="false">
      <c r="D41" s="128" t="s">
        <v>615</v>
      </c>
      <c r="F41" s="138" t="s">
        <v>404</v>
      </c>
      <c r="H41" s="138" t="s">
        <v>419</v>
      </c>
    </row>
    <row r="42" customFormat="false" ht="127.5" hidden="false" customHeight="false" outlineLevel="0" collapsed="false">
      <c r="D42" s="128" t="s">
        <v>616</v>
      </c>
      <c r="F42" s="138" t="s">
        <v>405</v>
      </c>
      <c r="H42" s="138" t="s">
        <v>420</v>
      </c>
    </row>
    <row r="43" customFormat="false" ht="76.5" hidden="false" customHeight="false" outlineLevel="0" collapsed="false">
      <c r="D43" s="128" t="s">
        <v>617</v>
      </c>
      <c r="F43" s="138" t="s">
        <v>612</v>
      </c>
      <c r="H43" s="138" t="s">
        <v>421</v>
      </c>
    </row>
    <row r="44" customFormat="false" ht="76.5" hidden="false" customHeight="false" outlineLevel="0" collapsed="false">
      <c r="D44" s="128" t="s">
        <v>618</v>
      </c>
      <c r="F44" s="128" t="s">
        <v>613</v>
      </c>
      <c r="H44" s="138" t="s">
        <v>422</v>
      </c>
    </row>
    <row r="45" customFormat="false" ht="76.5" hidden="false" customHeight="false" outlineLevel="0" collapsed="false">
      <c r="D45" s="133" t="s">
        <v>619</v>
      </c>
      <c r="F45" s="128" t="s">
        <v>620</v>
      </c>
      <c r="H45" s="138" t="s">
        <v>421</v>
      </c>
    </row>
    <row r="46" customFormat="false" ht="38.25" hidden="false" customHeight="false" outlineLevel="0" collapsed="false">
      <c r="F46" s="128" t="s">
        <v>621</v>
      </c>
      <c r="H46" s="138" t="s">
        <v>612</v>
      </c>
    </row>
    <row r="47" customFormat="false" ht="38.25" hidden="false" customHeight="false" outlineLevel="0" collapsed="false">
      <c r="F47" s="128" t="s">
        <v>617</v>
      </c>
      <c r="H47" s="128" t="s">
        <v>625</v>
      </c>
    </row>
    <row r="48" customFormat="false" ht="25.5" hidden="false" customHeight="false" outlineLevel="0" collapsed="false">
      <c r="F48" s="128" t="s">
        <v>622</v>
      </c>
      <c r="H48" s="128" t="s">
        <v>626</v>
      </c>
    </row>
    <row r="49" customFormat="false" ht="38.25" hidden="false" customHeight="false" outlineLevel="0" collapsed="false">
      <c r="F49" s="128" t="s">
        <v>623</v>
      </c>
      <c r="H49" s="128" t="s">
        <v>627</v>
      </c>
    </row>
    <row r="50" customFormat="false" ht="25.5" hidden="false" customHeight="false" outlineLevel="0" collapsed="false">
      <c r="F50" s="133" t="s">
        <v>624</v>
      </c>
      <c r="H50" s="128" t="s">
        <v>628</v>
      </c>
    </row>
    <row r="51" customFormat="false" ht="25.5" hidden="false" customHeight="false" outlineLevel="0" collapsed="false">
      <c r="H51" s="128" t="s">
        <v>619</v>
      </c>
    </row>
    <row r="52" customFormat="false" ht="25.5" hidden="false" customHeight="false" outlineLevel="0" collapsed="false">
      <c r="H52" s="128" t="s">
        <v>629</v>
      </c>
    </row>
    <row r="53" customFormat="false" ht="114.75" hidden="false" customHeight="false" outlineLevel="0" collapsed="false">
      <c r="H53" s="128" t="s">
        <v>417</v>
      </c>
    </row>
    <row r="54" customFormat="false" ht="89.25" hidden="false" customHeight="false" outlineLevel="0" collapsed="false">
      <c r="H54" s="138" t="s">
        <v>416</v>
      </c>
    </row>
    <row r="55" customFormat="false" ht="89.25" hidden="false" customHeight="false" outlineLevel="0" collapsed="false">
      <c r="H55" s="128" t="s">
        <v>418</v>
      </c>
    </row>
    <row r="56" customFormat="false" ht="153" hidden="false" customHeight="false" outlineLevel="0" collapsed="false">
      <c r="H56" s="140" t="s">
        <v>420</v>
      </c>
    </row>
    <row r="57" customFormat="false" ht="127.5" hidden="false" customHeight="false" outlineLevel="0" collapsed="false">
      <c r="H57" s="138" t="s">
        <v>419</v>
      </c>
    </row>
    <row r="58" customFormat="false" ht="76.5" hidden="false" customHeight="false" outlineLevel="0" collapsed="false">
      <c r="H58" s="138" t="s">
        <v>422</v>
      </c>
    </row>
    <row r="59" customFormat="false" ht="76.5" hidden="false" customHeight="false" outlineLevel="0" collapsed="false">
      <c r="H59" s="138" t="s">
        <v>421</v>
      </c>
    </row>
    <row r="60" customFormat="false" ht="25.5" hidden="false" customHeight="false" outlineLevel="0" collapsed="false">
      <c r="H60" s="138" t="s">
        <v>612</v>
      </c>
    </row>
    <row r="61" customFormat="false" ht="38.25" hidden="false" customHeight="false" outlineLevel="0" collapsed="false">
      <c r="H61" s="128" t="s">
        <v>630</v>
      </c>
    </row>
    <row r="62" customFormat="false" ht="38.25" hidden="false" customHeight="false" outlineLevel="0" collapsed="false">
      <c r="H62" s="128" t="s">
        <v>627</v>
      </c>
    </row>
    <row r="63" customFormat="false" ht="38.25" hidden="false" customHeight="false" outlineLevel="0" collapsed="false">
      <c r="H63" s="128" t="s">
        <v>631</v>
      </c>
    </row>
    <row r="64" customFormat="false" ht="25.5" hidden="false" customHeight="false" outlineLevel="0" collapsed="false">
      <c r="H64" s="128" t="s">
        <v>615</v>
      </c>
    </row>
    <row r="65" customFormat="false" ht="51" hidden="false" customHeight="false" outlineLevel="0" collapsed="false">
      <c r="H65" s="128" t="s">
        <v>615</v>
      </c>
      <c r="J65" s="141" t="s">
        <v>373</v>
      </c>
      <c r="L65" s="0" t="str">
        <f aca="false">TRANSPOSE(J65:J70)</f>
        <v>E.7 – Retell a story with major events in sequence</v>
      </c>
      <c r="M65" s="0" t="str">
        <f aca="false">L65</f>
        <v>E.7 – Retell a story with major events in sequence</v>
      </c>
      <c r="N65" s="0" t="str">
        <f aca="false">L65</f>
        <v>E.7 – Retell a story with major events in sequence</v>
      </c>
      <c r="O65" s="0" t="str">
        <f aca="false">L65</f>
        <v>E.7 – Retell a story with major events in sequence</v>
      </c>
      <c r="P65" s="0" t="str">
        <f aca="false">L65</f>
        <v>E.7 – Retell a story with major events in sequence</v>
      </c>
      <c r="Q65" s="0" t="str">
        <f aca="false">L65</f>
        <v>E.7 – Retell a story with major events in sequence</v>
      </c>
    </row>
    <row r="66" customFormat="false" ht="91.5" hidden="false" customHeight="false" outlineLevel="0" collapsed="false">
      <c r="H66" s="128" t="s">
        <v>628</v>
      </c>
      <c r="J66" s="142" t="s">
        <v>635</v>
      </c>
      <c r="L66" s="0" t="s">
        <v>373</v>
      </c>
      <c r="M66" s="0" t="s">
        <v>374</v>
      </c>
      <c r="N66" s="0" t="s">
        <v>374</v>
      </c>
      <c r="O66" s="0" t="s">
        <v>375</v>
      </c>
      <c r="P66" s="0" t="s">
        <v>376</v>
      </c>
      <c r="Q66" s="0" t="s">
        <v>586</v>
      </c>
    </row>
    <row r="67" customFormat="false" ht="91.5" hidden="false" customHeight="false" outlineLevel="0" collapsed="false">
      <c r="H67" s="128" t="s">
        <v>632</v>
      </c>
      <c r="J67" s="142" t="s">
        <v>635</v>
      </c>
    </row>
    <row r="68" customFormat="false" ht="63.75" hidden="false" customHeight="false" outlineLevel="0" collapsed="false">
      <c r="H68" s="128" t="s">
        <v>618</v>
      </c>
      <c r="J68" s="141" t="s">
        <v>375</v>
      </c>
    </row>
    <row r="69" customFormat="false" ht="89.25" hidden="false" customHeight="false" outlineLevel="0" collapsed="false">
      <c r="H69" s="128" t="s">
        <v>633</v>
      </c>
      <c r="J69" s="141" t="s">
        <v>376</v>
      </c>
    </row>
    <row r="70" customFormat="false" ht="25.5" hidden="false" customHeight="false" outlineLevel="0" collapsed="false">
      <c r="H70" s="128" t="s">
        <v>634</v>
      </c>
      <c r="J70" s="142" t="s">
        <v>586</v>
      </c>
    </row>
    <row r="71" customFormat="false" ht="25.5" hidden="false" customHeight="false" outlineLevel="0" collapsed="false">
      <c r="H71" s="133" t="s">
        <v>617</v>
      </c>
    </row>
    <row r="76" customFormat="false" ht="89.25" hidden="false" customHeight="false" outlineLevel="0" collapsed="false">
      <c r="B76" s="143" t="s">
        <v>416</v>
      </c>
      <c r="D76" s="0" t="str">
        <f aca="false">TRANSPOSE(B76:B111)</f>
        <v>3.7a) Describe how the chapters end and begin, how they relate to each other.</v>
      </c>
      <c r="E76" s="0" t="str">
        <f aca="false">D76</f>
        <v>3.7a) Describe how the chapters end and begin, how they relate to each other.</v>
      </c>
      <c r="F76" s="0" t="str">
        <f aca="false">D76</f>
        <v>3.7a) Describe how the chapters end and begin, how they relate to each other.</v>
      </c>
      <c r="G76" s="0" t="str">
        <f aca="false">D76</f>
        <v>3.7a) Describe how the chapters end and begin, how they relate to each other.</v>
      </c>
      <c r="H76" s="0" t="str">
        <f aca="false">D76</f>
        <v>3.7a) Describe how the chapters end and begin, how they relate to each other.</v>
      </c>
      <c r="I76" s="0" t="str">
        <f aca="false">D76</f>
        <v>3.7a) Describe how the chapters end and begin, how they relate to each other.</v>
      </c>
      <c r="J76" s="0" t="str">
        <f aca="false">D76</f>
        <v>3.7a) Describe how the chapters end and begin, how they relate to each other.</v>
      </c>
      <c r="K76" s="0" t="str">
        <f aca="false">D76</f>
        <v>3.7a) Describe how the chapters end and begin, how they relate to each other.</v>
      </c>
      <c r="L76" s="0" t="str">
        <f aca="false">D76</f>
        <v>3.7a) Describe how the chapters end and begin, how they relate to each other.</v>
      </c>
      <c r="M76" s="0" t="str">
        <f aca="false">D76</f>
        <v>3.7a) Describe how the chapters end and begin, how they relate to each other.</v>
      </c>
      <c r="N76" s="0" t="str">
        <f aca="false">D76</f>
        <v>3.7a) Describe how the chapters end and begin, how they relate to each other.</v>
      </c>
      <c r="O76" s="0" t="str">
        <f aca="false">D76</f>
        <v>3.7a) Describe how the chapters end and begin, how they relate to each other.</v>
      </c>
      <c r="P76" s="0" t="str">
        <f aca="false">D76</f>
        <v>3.7a) Describe how the chapters end and begin, how they relate to each other.</v>
      </c>
      <c r="Q76" s="0" t="str">
        <f aca="false">D76</f>
        <v>3.7a) Describe how the chapters end and begin, how they relate to each other.</v>
      </c>
      <c r="R76" s="0" t="str">
        <f aca="false">D76</f>
        <v>3.7a) Describe how the chapters end and begin, how they relate to each other.</v>
      </c>
      <c r="S76" s="0" t="str">
        <f aca="false">D76</f>
        <v>3.7a) Describe how the chapters end and begin, how they relate to each other.</v>
      </c>
      <c r="T76" s="0" t="str">
        <f aca="false">D76</f>
        <v>3.7a) Describe how the chapters end and begin, how they relate to each other.</v>
      </c>
      <c r="U76" s="0" t="str">
        <f aca="false">D76</f>
        <v>3.7a) Describe how the chapters end and begin, how they relate to each other.</v>
      </c>
      <c r="V76" s="0" t="str">
        <f aca="false">D76</f>
        <v>3.7a) Describe how the chapters end and begin, how they relate to each other.</v>
      </c>
      <c r="W76" s="0" t="str">
        <f aca="false">D76</f>
        <v>3.7a) Describe how the chapters end and begin, how they relate to each other.</v>
      </c>
      <c r="X76" s="0" t="str">
        <f aca="false">D76</f>
        <v>3.7a) Describe how the chapters end and begin, how they relate to each other.</v>
      </c>
      <c r="Y76" s="0" t="str">
        <f aca="false">D76</f>
        <v>3.7a) Describe how the chapters end and begin, how they relate to each other.</v>
      </c>
      <c r="Z76" s="0" t="str">
        <f aca="false">D76</f>
        <v>3.7a) Describe how the chapters end and begin, how they relate to each other.</v>
      </c>
      <c r="AA76" s="0" t="str">
        <f aca="false">D76</f>
        <v>3.7a) Describe how the chapters end and begin, how they relate to each other.</v>
      </c>
      <c r="AB76" s="0" t="str">
        <f aca="false">D76</f>
        <v>3.7a) Describe how the chapters end and begin, how they relate to each other.</v>
      </c>
      <c r="AC76" s="0" t="str">
        <f aca="false">D76</f>
        <v>3.7a) Describe how the chapters end and begin, how they relate to each other.</v>
      </c>
      <c r="AD76" s="0" t="str">
        <f aca="false">D76</f>
        <v>3.7a) Describe how the chapters end and begin, how they relate to each other.</v>
      </c>
      <c r="AE76" s="0" t="str">
        <f aca="false">D76</f>
        <v>3.7a) Describe how the chapters end and begin, how they relate to each other.</v>
      </c>
      <c r="AF76" s="0" t="str">
        <f aca="false">D76</f>
        <v>3.7a) Describe how the chapters end and begin, how they relate to each other.</v>
      </c>
      <c r="AG76" s="0" t="str">
        <f aca="false">D76</f>
        <v>3.7a) Describe how the chapters end and begin, how they relate to each other.</v>
      </c>
      <c r="AH76" s="0" t="str">
        <f aca="false">D76</f>
        <v>3.7a) Describe how the chapters end and begin, how they relate to each other.</v>
      </c>
      <c r="AI76" s="0" t="str">
        <f aca="false">D76</f>
        <v>3.7a) Describe how the chapters end and begin, how they relate to each other.</v>
      </c>
      <c r="AJ76" s="0" t="str">
        <f aca="false">D76</f>
        <v>3.7a) Describe how the chapters end and begin, how they relate to each other.</v>
      </c>
      <c r="AK76" s="0" t="str">
        <f aca="false">D76</f>
        <v>3.7a) Describe how the chapters end and begin, how they relate to each other.</v>
      </c>
      <c r="AL76" s="0" t="str">
        <f aca="false">D76</f>
        <v>3.7a) Describe how the chapters end and begin, how they relate to each other.</v>
      </c>
      <c r="AM76" s="0" t="str">
        <f aca="false">D76</f>
        <v>3.7a) Describe how the chapters end and begin, how they relate to each other.</v>
      </c>
    </row>
    <row r="77" customFormat="false" ht="89.25" hidden="false" customHeight="false" outlineLevel="0" collapsed="false">
      <c r="B77" s="144" t="s">
        <v>416</v>
      </c>
      <c r="D77" s="0" t="s">
        <v>416</v>
      </c>
      <c r="E77" s="0" t="s">
        <v>416</v>
      </c>
      <c r="F77" s="0" t="s">
        <v>417</v>
      </c>
      <c r="G77" s="0" t="s">
        <v>417</v>
      </c>
      <c r="H77" s="0" t="s">
        <v>419</v>
      </c>
      <c r="I77" s="0" t="s">
        <v>420</v>
      </c>
      <c r="J77" s="0" t="s">
        <v>420</v>
      </c>
      <c r="K77" s="0" t="s">
        <v>422</v>
      </c>
      <c r="L77" s="0" t="s">
        <v>421</v>
      </c>
      <c r="M77" s="0" t="s">
        <v>422</v>
      </c>
      <c r="N77" s="0" t="s">
        <v>607</v>
      </c>
      <c r="O77" s="0" t="s">
        <v>630</v>
      </c>
      <c r="P77" s="0" t="s">
        <v>636</v>
      </c>
      <c r="Q77" s="0" t="s">
        <v>627</v>
      </c>
      <c r="R77" s="0" t="s">
        <v>628</v>
      </c>
      <c r="S77" s="0" t="s">
        <v>618</v>
      </c>
      <c r="T77" s="0" t="s">
        <v>637</v>
      </c>
      <c r="U77" s="0" t="s">
        <v>416</v>
      </c>
      <c r="V77" s="0" t="s">
        <v>417</v>
      </c>
      <c r="W77" s="0" t="s">
        <v>417</v>
      </c>
      <c r="X77" s="0" t="s">
        <v>419</v>
      </c>
      <c r="Y77" s="0" t="s">
        <v>420</v>
      </c>
      <c r="Z77" s="0" t="s">
        <v>422</v>
      </c>
      <c r="AA77" s="0" t="s">
        <v>421</v>
      </c>
      <c r="AB77" s="0" t="s">
        <v>612</v>
      </c>
      <c r="AC77" s="0" t="s">
        <v>630</v>
      </c>
      <c r="AD77" s="0" t="s">
        <v>637</v>
      </c>
      <c r="AE77" s="0" t="s">
        <v>627</v>
      </c>
      <c r="AF77" s="0" t="s">
        <v>616</v>
      </c>
      <c r="AG77" s="0" t="s">
        <v>615</v>
      </c>
      <c r="AH77" s="0" t="s">
        <v>628</v>
      </c>
      <c r="AI77" s="0" t="s">
        <v>632</v>
      </c>
      <c r="AJ77" s="0" t="s">
        <v>617</v>
      </c>
      <c r="AK77" s="0" t="s">
        <v>638</v>
      </c>
      <c r="AL77" s="0" t="s">
        <v>619</v>
      </c>
      <c r="AM77" s="0" t="s">
        <v>627</v>
      </c>
    </row>
    <row r="78" customFormat="false" ht="114.75" hidden="false" customHeight="false" outlineLevel="0" collapsed="false">
      <c r="B78" s="144" t="s">
        <v>417</v>
      </c>
    </row>
    <row r="79" customFormat="false" ht="114.75" hidden="false" customHeight="false" outlineLevel="0" collapsed="false">
      <c r="B79" s="144" t="s">
        <v>417</v>
      </c>
      <c r="D79" s="145" t="s">
        <v>639</v>
      </c>
      <c r="F79" s="0" t="str">
        <f aca="false">TRANSPOSE(D79:D85)</f>
        <v>B.7 Identify beginning and end of stories</v>
      </c>
      <c r="G79" s="0" t="str">
        <f aca="false">F79</f>
        <v>B.7 Identify beginning and end of stories</v>
      </c>
      <c r="H79" s="0" t="str">
        <f aca="false">F79</f>
        <v>B.7 Identify beginning and end of stories</v>
      </c>
      <c r="I79" s="0" t="str">
        <f aca="false">F79</f>
        <v>B.7 Identify beginning and end of stories</v>
      </c>
      <c r="J79" s="0" t="str">
        <f aca="false">F79</f>
        <v>B.7 Identify beginning and end of stories</v>
      </c>
      <c r="K79" s="0" t="str">
        <f aca="false">F79</f>
        <v>B.7 Identify beginning and end of stories</v>
      </c>
      <c r="L79" s="0" t="str">
        <f aca="false">F79</f>
        <v>B.7 Identify beginning and end of stories</v>
      </c>
    </row>
    <row r="80" customFormat="false" ht="140.25" hidden="false" customHeight="false" outlineLevel="0" collapsed="false">
      <c r="B80" s="146" t="s">
        <v>419</v>
      </c>
      <c r="D80" s="147" t="s">
        <v>640</v>
      </c>
      <c r="F80" s="0" t="s">
        <v>639</v>
      </c>
      <c r="G80" s="0" t="s">
        <v>640</v>
      </c>
      <c r="H80" s="0" t="s">
        <v>641</v>
      </c>
      <c r="I80" s="0" t="s">
        <v>642</v>
      </c>
      <c r="J80" s="0" t="s">
        <v>643</v>
      </c>
      <c r="K80" s="0" t="s">
        <v>586</v>
      </c>
      <c r="L80" s="0" t="s">
        <v>586</v>
      </c>
    </row>
    <row r="81" customFormat="false" ht="127.5" hidden="false" customHeight="false" outlineLevel="0" collapsed="false">
      <c r="B81" s="144" t="s">
        <v>420</v>
      </c>
      <c r="D81" s="147" t="s">
        <v>641</v>
      </c>
    </row>
    <row r="82" customFormat="false" ht="127.5" hidden="false" customHeight="false" outlineLevel="0" collapsed="false">
      <c r="B82" s="144" t="s">
        <v>420</v>
      </c>
      <c r="D82" s="147" t="s">
        <v>644</v>
      </c>
    </row>
    <row r="83" customFormat="false" ht="135" hidden="false" customHeight="false" outlineLevel="0" collapsed="false">
      <c r="B83" s="144" t="s">
        <v>422</v>
      </c>
      <c r="D83" s="147" t="s">
        <v>643</v>
      </c>
    </row>
    <row r="84" customFormat="false" ht="76.5" hidden="false" customHeight="false" outlineLevel="0" collapsed="false">
      <c r="B84" s="144" t="s">
        <v>421</v>
      </c>
      <c r="D84" s="147" t="s">
        <v>645</v>
      </c>
    </row>
    <row r="85" customFormat="false" ht="76.5" hidden="false" customHeight="false" outlineLevel="0" collapsed="false">
      <c r="B85" s="144" t="s">
        <v>422</v>
      </c>
      <c r="D85" s="148" t="s">
        <v>586</v>
      </c>
    </row>
    <row r="86" customFormat="false" ht="25.5" hidden="false" customHeight="false" outlineLevel="0" collapsed="false">
      <c r="B86" s="138" t="s">
        <v>607</v>
      </c>
    </row>
    <row r="87" customFormat="false" ht="38.25" hidden="false" customHeight="false" outlineLevel="0" collapsed="false">
      <c r="B87" s="128" t="s">
        <v>630</v>
      </c>
    </row>
    <row r="88" customFormat="false" ht="25.5" hidden="false" customHeight="false" outlineLevel="0" collapsed="false">
      <c r="B88" s="128" t="s">
        <v>636</v>
      </c>
    </row>
    <row r="89" customFormat="false" ht="38.25" hidden="false" customHeight="false" outlineLevel="0" collapsed="false">
      <c r="B89" s="128" t="s">
        <v>627</v>
      </c>
    </row>
    <row r="90" customFormat="false" ht="25.5" hidden="false" customHeight="false" outlineLevel="0" collapsed="false">
      <c r="B90" s="128" t="s">
        <v>628</v>
      </c>
    </row>
    <row r="91" customFormat="false" ht="25.5" hidden="false" customHeight="false" outlineLevel="0" collapsed="false">
      <c r="B91" s="128" t="s">
        <v>618</v>
      </c>
    </row>
    <row r="92" customFormat="false" ht="25.5" hidden="false" customHeight="false" outlineLevel="0" collapsed="false">
      <c r="B92" s="128" t="s">
        <v>637</v>
      </c>
    </row>
    <row r="93" customFormat="false" ht="89.25" hidden="false" customHeight="false" outlineLevel="0" collapsed="false">
      <c r="B93" s="149" t="s">
        <v>416</v>
      </c>
    </row>
    <row r="94" customFormat="false" ht="114.75" hidden="false" customHeight="false" outlineLevel="0" collapsed="false">
      <c r="B94" s="144" t="s">
        <v>417</v>
      </c>
    </row>
    <row r="95" customFormat="false" ht="114.75" hidden="false" customHeight="false" outlineLevel="0" collapsed="false">
      <c r="B95" s="149" t="s">
        <v>417</v>
      </c>
    </row>
    <row r="96" customFormat="false" ht="140.25" hidden="false" customHeight="false" outlineLevel="0" collapsed="false">
      <c r="B96" s="146" t="s">
        <v>419</v>
      </c>
    </row>
    <row r="97" customFormat="false" ht="127.5" hidden="false" customHeight="false" outlineLevel="0" collapsed="false">
      <c r="B97" s="144" t="s">
        <v>420</v>
      </c>
    </row>
    <row r="98" customFormat="false" ht="76.5" hidden="false" customHeight="false" outlineLevel="0" collapsed="false">
      <c r="B98" s="144" t="s">
        <v>422</v>
      </c>
    </row>
    <row r="99" customFormat="false" ht="76.5" hidden="false" customHeight="false" outlineLevel="0" collapsed="false">
      <c r="B99" s="144" t="s">
        <v>421</v>
      </c>
    </row>
    <row r="100" customFormat="false" ht="25.5" hidden="false" customHeight="false" outlineLevel="0" collapsed="false">
      <c r="B100" s="138" t="s">
        <v>612</v>
      </c>
    </row>
    <row r="101" customFormat="false" ht="38.25" hidden="false" customHeight="false" outlineLevel="0" collapsed="false">
      <c r="B101" s="128" t="s">
        <v>630</v>
      </c>
    </row>
    <row r="102" customFormat="false" ht="25.5" hidden="false" customHeight="false" outlineLevel="0" collapsed="false">
      <c r="B102" s="128" t="s">
        <v>637</v>
      </c>
    </row>
    <row r="103" customFormat="false" ht="38.25" hidden="false" customHeight="false" outlineLevel="0" collapsed="false">
      <c r="B103" s="128" t="s">
        <v>627</v>
      </c>
    </row>
    <row r="104" customFormat="false" ht="25.5" hidden="false" customHeight="false" outlineLevel="0" collapsed="false">
      <c r="B104" s="128" t="s">
        <v>616</v>
      </c>
    </row>
    <row r="105" customFormat="false" ht="25.5" hidden="false" customHeight="false" outlineLevel="0" collapsed="false">
      <c r="B105" s="128" t="s">
        <v>615</v>
      </c>
    </row>
    <row r="106" customFormat="false" ht="25.5" hidden="false" customHeight="false" outlineLevel="0" collapsed="false">
      <c r="B106" s="128" t="s">
        <v>628</v>
      </c>
    </row>
    <row r="107" customFormat="false" ht="38.25" hidden="false" customHeight="false" outlineLevel="0" collapsed="false">
      <c r="B107" s="128" t="s">
        <v>632</v>
      </c>
    </row>
    <row r="108" customFormat="false" ht="25.5" hidden="false" customHeight="false" outlineLevel="0" collapsed="false">
      <c r="B108" s="128" t="s">
        <v>617</v>
      </c>
    </row>
    <row r="109" customFormat="false" ht="25.5" hidden="false" customHeight="false" outlineLevel="0" collapsed="false">
      <c r="B109" s="128" t="s">
        <v>638</v>
      </c>
    </row>
    <row r="110" customFormat="false" ht="25.5" hidden="false" customHeight="false" outlineLevel="0" collapsed="false">
      <c r="B110" s="128" t="s">
        <v>619</v>
      </c>
    </row>
    <row r="111" customFormat="false" ht="38.25" hidden="false" customHeight="false" outlineLevel="0" collapsed="false">
      <c r="B111" s="133" t="s">
        <v>627</v>
      </c>
    </row>
    <row r="123" customFormat="false" ht="102" hidden="false" customHeight="false" outlineLevel="0" collapsed="false">
      <c r="B123" s="143" t="s">
        <v>433</v>
      </c>
      <c r="L123" s="0" t="str">
        <f aca="false">TRANSPOSE(B123:B157)</f>
        <v>4.7.a) Relate earlier and later parts of a text to describe a sequence of ideas in the events</v>
      </c>
      <c r="M123" s="0" t="str">
        <f aca="false">L123</f>
        <v>4.7.a) Relate earlier and later parts of a text to describe a sequence of ideas in the events</v>
      </c>
      <c r="N123" s="0" t="str">
        <f aca="false">L123</f>
        <v>4.7.a) Relate earlier and later parts of a text to describe a sequence of ideas in the events</v>
      </c>
      <c r="O123" s="0" t="str">
        <f aca="false">L123</f>
        <v>4.7.a) Relate earlier and later parts of a text to describe a sequence of ideas in the events</v>
      </c>
      <c r="P123" s="0" t="str">
        <f aca="false">L123</f>
        <v>4.7.a) Relate earlier and later parts of a text to describe a sequence of ideas in the events</v>
      </c>
      <c r="Q123" s="0" t="str">
        <f aca="false">L123</f>
        <v>4.7.a) Relate earlier and later parts of a text to describe a sequence of ideas in the events</v>
      </c>
      <c r="R123" s="0" t="str">
        <f aca="false">L123</f>
        <v>4.7.a) Relate earlier and later parts of a text to describe a sequence of ideas in the events</v>
      </c>
      <c r="S123" s="0" t="str">
        <f aca="false">L123</f>
        <v>4.7.a) Relate earlier and later parts of a text to describe a sequence of ideas in the events</v>
      </c>
      <c r="T123" s="0" t="str">
        <f aca="false">L123</f>
        <v>4.7.a) Relate earlier and later parts of a text to describe a sequence of ideas in the events</v>
      </c>
      <c r="U123" s="0" t="str">
        <f aca="false">L123</f>
        <v>4.7.a) Relate earlier and later parts of a text to describe a sequence of ideas in the events</v>
      </c>
      <c r="V123" s="0" t="str">
        <f aca="false">L123</f>
        <v>4.7.a) Relate earlier and later parts of a text to describe a sequence of ideas in the events</v>
      </c>
      <c r="W123" s="0" t="str">
        <f aca="false">L123</f>
        <v>4.7.a) Relate earlier and later parts of a text to describe a sequence of ideas in the events</v>
      </c>
      <c r="X123" s="0" t="str">
        <f aca="false">L123</f>
        <v>4.7.a) Relate earlier and later parts of a text to describe a sequence of ideas in the events</v>
      </c>
      <c r="Y123" s="0" t="str">
        <f aca="false">L123</f>
        <v>4.7.a) Relate earlier and later parts of a text to describe a sequence of ideas in the events</v>
      </c>
      <c r="Z123" s="0" t="str">
        <f aca="false">L123</f>
        <v>4.7.a) Relate earlier and later parts of a text to describe a sequence of ideas in the events</v>
      </c>
      <c r="AA123" s="0" t="str">
        <f aca="false">L123</f>
        <v>4.7.a) Relate earlier and later parts of a text to describe a sequence of ideas in the events</v>
      </c>
      <c r="AB123" s="0" t="str">
        <f aca="false">L123</f>
        <v>4.7.a) Relate earlier and later parts of a text to describe a sequence of ideas in the events</v>
      </c>
      <c r="AC123" s="0" t="str">
        <f aca="false">L123</f>
        <v>4.7.a) Relate earlier and later parts of a text to describe a sequence of ideas in the events</v>
      </c>
      <c r="AD123" s="0" t="str">
        <f aca="false">L123</f>
        <v>4.7.a) Relate earlier and later parts of a text to describe a sequence of ideas in the events</v>
      </c>
      <c r="AE123" s="0" t="str">
        <f aca="false">L123</f>
        <v>4.7.a) Relate earlier and later parts of a text to describe a sequence of ideas in the events</v>
      </c>
      <c r="AF123" s="0" t="str">
        <f aca="false">L123</f>
        <v>4.7.a) Relate earlier and later parts of a text to describe a sequence of ideas in the events</v>
      </c>
      <c r="AG123" s="0" t="str">
        <f aca="false">L123</f>
        <v>4.7.a) Relate earlier and later parts of a text to describe a sequence of ideas in the events</v>
      </c>
      <c r="AH123" s="0" t="str">
        <f aca="false">L123</f>
        <v>4.7.a) Relate earlier and later parts of a text to describe a sequence of ideas in the events</v>
      </c>
      <c r="AI123" s="0" t="str">
        <f aca="false">L123</f>
        <v>4.7.a) Relate earlier and later parts of a text to describe a sequence of ideas in the events</v>
      </c>
      <c r="AJ123" s="0" t="str">
        <f aca="false">L123</f>
        <v>4.7.a) Relate earlier and later parts of a text to describe a sequence of ideas in the events</v>
      </c>
      <c r="AK123" s="0" t="str">
        <f aca="false">L123</f>
        <v>4.7.a) Relate earlier and later parts of a text to describe a sequence of ideas in the events</v>
      </c>
      <c r="AL123" s="0" t="str">
        <f aca="false">L123</f>
        <v>4.7.a) Relate earlier and later parts of a text to describe a sequence of ideas in the events</v>
      </c>
      <c r="AM123" s="0" t="str">
        <f aca="false">L123</f>
        <v>4.7.a) Relate earlier and later parts of a text to describe a sequence of ideas in the events</v>
      </c>
      <c r="AN123" s="0" t="str">
        <f aca="false">L123</f>
        <v>4.7.a) Relate earlier and later parts of a text to describe a sequence of ideas in the events</v>
      </c>
      <c r="AO123" s="0" t="str">
        <f aca="false">L123</f>
        <v>4.7.a) Relate earlier and later parts of a text to describe a sequence of ideas in the events</v>
      </c>
      <c r="AP123" s="0" t="str">
        <f aca="false">L123</f>
        <v>4.7.a) Relate earlier and later parts of a text to describe a sequence of ideas in the events</v>
      </c>
      <c r="AQ123" s="0" t="str">
        <f aca="false">L123</f>
        <v>4.7.a) Relate earlier and later parts of a text to describe a sequence of ideas in the events</v>
      </c>
      <c r="AR123" s="0" t="str">
        <f aca="false">L123</f>
        <v>4.7.a) Relate earlier and later parts of a text to describe a sequence of ideas in the events</v>
      </c>
      <c r="AS123" s="0" t="str">
        <f aca="false">L123</f>
        <v>4.7.a) Relate earlier and later parts of a text to describe a sequence of ideas in the events</v>
      </c>
      <c r="AT123" s="0" t="str">
        <f aca="false">L123</f>
        <v>4.7.a) Relate earlier and later parts of a text to describe a sequence of ideas in the events</v>
      </c>
    </row>
    <row r="124" customFormat="false" ht="102" hidden="false" customHeight="false" outlineLevel="0" collapsed="false">
      <c r="B124" s="144" t="s">
        <v>433</v>
      </c>
      <c r="L124" s="0" t="s">
        <v>433</v>
      </c>
      <c r="M124" s="0" t="s">
        <v>433</v>
      </c>
      <c r="N124" s="0" t="s">
        <v>434</v>
      </c>
      <c r="O124" s="0" t="s">
        <v>434</v>
      </c>
      <c r="P124" s="0" t="s">
        <v>435</v>
      </c>
      <c r="Q124" s="0" t="s">
        <v>436</v>
      </c>
      <c r="R124" s="0" t="s">
        <v>592</v>
      </c>
      <c r="S124" s="0" t="s">
        <v>437</v>
      </c>
      <c r="T124" s="0" t="s">
        <v>438</v>
      </c>
      <c r="U124" s="0" t="s">
        <v>630</v>
      </c>
      <c r="V124" s="0" t="s">
        <v>638</v>
      </c>
      <c r="W124" s="0" t="s">
        <v>646</v>
      </c>
      <c r="X124" s="0" t="s">
        <v>647</v>
      </c>
      <c r="Y124" s="0" t="s">
        <v>648</v>
      </c>
      <c r="Z124" s="0" t="s">
        <v>628</v>
      </c>
      <c r="AA124" s="0" t="s">
        <v>433</v>
      </c>
      <c r="AB124" s="0" t="s">
        <v>433</v>
      </c>
      <c r="AC124" s="0" t="s">
        <v>434</v>
      </c>
      <c r="AD124" s="0" t="s">
        <v>434</v>
      </c>
      <c r="AE124" s="0" t="s">
        <v>436</v>
      </c>
      <c r="AF124" s="0" t="s">
        <v>435</v>
      </c>
      <c r="AG124" s="0" t="s">
        <v>435</v>
      </c>
      <c r="AH124" s="0" t="s">
        <v>438</v>
      </c>
      <c r="AI124" s="0" t="s">
        <v>438</v>
      </c>
      <c r="AJ124" s="0" t="s">
        <v>437</v>
      </c>
      <c r="AK124" s="0" t="s">
        <v>649</v>
      </c>
      <c r="AL124" s="0" t="s">
        <v>638</v>
      </c>
      <c r="AM124" s="0" t="s">
        <v>647</v>
      </c>
      <c r="AN124" s="0" t="s">
        <v>650</v>
      </c>
      <c r="AO124" s="0" t="s">
        <v>648</v>
      </c>
      <c r="AP124" s="0" t="s">
        <v>628</v>
      </c>
      <c r="AQ124" s="0" t="s">
        <v>647</v>
      </c>
      <c r="AR124" s="0" t="s">
        <v>617</v>
      </c>
      <c r="AS124" s="0" t="s">
        <v>619</v>
      </c>
      <c r="AT124" s="0" t="s">
        <v>637</v>
      </c>
    </row>
    <row r="125" customFormat="false" ht="127.5" hidden="false" customHeight="false" outlineLevel="0" collapsed="false">
      <c r="B125" s="144" t="s">
        <v>434</v>
      </c>
    </row>
    <row r="126" customFormat="false" ht="127.5" hidden="false" customHeight="false" outlineLevel="0" collapsed="false">
      <c r="B126" s="144" t="s">
        <v>434</v>
      </c>
      <c r="D126" s="143" t="s">
        <v>433</v>
      </c>
      <c r="F126" s="0" t="str">
        <f aca="false">TRANSPOSE(D126:D160)</f>
        <v>4.7.a) Relate earlier and later parts of a text to describe a sequence of ideas in the events</v>
      </c>
      <c r="G126" s="0" t="str">
        <f aca="false">F126</f>
        <v>4.7.a) Relate earlier and later parts of a text to describe a sequence of ideas in the events</v>
      </c>
      <c r="H126" s="0" t="str">
        <f aca="false">F126</f>
        <v>4.7.a) Relate earlier and later parts of a text to describe a sequence of ideas in the events</v>
      </c>
      <c r="I126" s="0" t="str">
        <f aca="false">F126</f>
        <v>4.7.a) Relate earlier and later parts of a text to describe a sequence of ideas in the events</v>
      </c>
      <c r="J126" s="0" t="str">
        <f aca="false">F126</f>
        <v>4.7.a) Relate earlier and later parts of a text to describe a sequence of ideas in the events</v>
      </c>
      <c r="K126" s="0" t="str">
        <f aca="false">F126</f>
        <v>4.7.a) Relate earlier and later parts of a text to describe a sequence of ideas in the events</v>
      </c>
      <c r="L126" s="0" t="str">
        <f aca="false">F126</f>
        <v>4.7.a) Relate earlier and later parts of a text to describe a sequence of ideas in the events</v>
      </c>
      <c r="M126" s="0" t="str">
        <f aca="false">F126</f>
        <v>4.7.a) Relate earlier and later parts of a text to describe a sequence of ideas in the events</v>
      </c>
      <c r="N126" s="0" t="str">
        <f aca="false">F126</f>
        <v>4.7.a) Relate earlier and later parts of a text to describe a sequence of ideas in the events</v>
      </c>
      <c r="O126" s="0" t="str">
        <f aca="false">F126</f>
        <v>4.7.a) Relate earlier and later parts of a text to describe a sequence of ideas in the events</v>
      </c>
      <c r="P126" s="0" t="str">
        <f aca="false">F126</f>
        <v>4.7.a) Relate earlier and later parts of a text to describe a sequence of ideas in the events</v>
      </c>
      <c r="Q126" s="0" t="str">
        <f aca="false">F126</f>
        <v>4.7.a) Relate earlier and later parts of a text to describe a sequence of ideas in the events</v>
      </c>
      <c r="R126" s="0" t="str">
        <f aca="false">F126</f>
        <v>4.7.a) Relate earlier and later parts of a text to describe a sequence of ideas in the events</v>
      </c>
      <c r="S126" s="0" t="str">
        <f aca="false">F126</f>
        <v>4.7.a) Relate earlier and later parts of a text to describe a sequence of ideas in the events</v>
      </c>
      <c r="T126" s="0" t="str">
        <f aca="false">F126</f>
        <v>4.7.a) Relate earlier and later parts of a text to describe a sequence of ideas in the events</v>
      </c>
      <c r="U126" s="0" t="str">
        <f aca="false">F126</f>
        <v>4.7.a) Relate earlier and later parts of a text to describe a sequence of ideas in the events</v>
      </c>
      <c r="V126" s="0" t="str">
        <f aca="false">F126</f>
        <v>4.7.a) Relate earlier and later parts of a text to describe a sequence of ideas in the events</v>
      </c>
      <c r="W126" s="0" t="str">
        <f aca="false">F126</f>
        <v>4.7.a) Relate earlier and later parts of a text to describe a sequence of ideas in the events</v>
      </c>
      <c r="X126" s="0" t="str">
        <f aca="false">F126</f>
        <v>4.7.a) Relate earlier and later parts of a text to describe a sequence of ideas in the events</v>
      </c>
      <c r="Y126" s="0" t="str">
        <f aca="false">F126</f>
        <v>4.7.a) Relate earlier and later parts of a text to describe a sequence of ideas in the events</v>
      </c>
      <c r="Z126" s="0" t="str">
        <f aca="false">F126</f>
        <v>4.7.a) Relate earlier and later parts of a text to describe a sequence of ideas in the events</v>
      </c>
      <c r="AA126" s="0" t="str">
        <f aca="false">F126</f>
        <v>4.7.a) Relate earlier and later parts of a text to describe a sequence of ideas in the events</v>
      </c>
      <c r="AB126" s="0" t="str">
        <f aca="false">F126</f>
        <v>4.7.a) Relate earlier and later parts of a text to describe a sequence of ideas in the events</v>
      </c>
      <c r="AC126" s="0" t="str">
        <f aca="false">F126</f>
        <v>4.7.a) Relate earlier and later parts of a text to describe a sequence of ideas in the events</v>
      </c>
      <c r="AD126" s="0" t="str">
        <f aca="false">F126</f>
        <v>4.7.a) Relate earlier and later parts of a text to describe a sequence of ideas in the events</v>
      </c>
      <c r="AE126" s="0" t="str">
        <f aca="false">F126</f>
        <v>4.7.a) Relate earlier and later parts of a text to describe a sequence of ideas in the events</v>
      </c>
      <c r="AF126" s="0" t="str">
        <f aca="false">F126</f>
        <v>4.7.a) Relate earlier and later parts of a text to describe a sequence of ideas in the events</v>
      </c>
      <c r="AG126" s="0" t="str">
        <f aca="false">F126</f>
        <v>4.7.a) Relate earlier and later parts of a text to describe a sequence of ideas in the events</v>
      </c>
      <c r="AH126" s="0" t="str">
        <f aca="false">F126</f>
        <v>4.7.a) Relate earlier and later parts of a text to describe a sequence of ideas in the events</v>
      </c>
      <c r="AI126" s="0" t="str">
        <f aca="false">F126</f>
        <v>4.7.a) Relate earlier and later parts of a text to describe a sequence of ideas in the events</v>
      </c>
      <c r="AJ126" s="0" t="str">
        <f aca="false">F126</f>
        <v>4.7.a) Relate earlier and later parts of a text to describe a sequence of ideas in the events</v>
      </c>
      <c r="AK126" s="0" t="str">
        <f aca="false">F126</f>
        <v>4.7.a) Relate earlier and later parts of a text to describe a sequence of ideas in the events</v>
      </c>
      <c r="AL126" s="0" t="str">
        <f aca="false">F126</f>
        <v>4.7.a) Relate earlier and later parts of a text to describe a sequence of ideas in the events</v>
      </c>
      <c r="AM126" s="0" t="str">
        <f aca="false">F126</f>
        <v>4.7.a) Relate earlier and later parts of a text to describe a sequence of ideas in the events</v>
      </c>
      <c r="AN126" s="0" t="str">
        <f aca="false">F126</f>
        <v>4.7.a) Relate earlier and later parts of a text to describe a sequence of ideas in the events</v>
      </c>
    </row>
    <row r="127" customFormat="false" ht="127.5" hidden="false" customHeight="false" outlineLevel="0" collapsed="false">
      <c r="B127" s="146" t="s">
        <v>435</v>
      </c>
      <c r="D127" s="144" t="s">
        <v>433</v>
      </c>
      <c r="F127" s="0" t="s">
        <v>433</v>
      </c>
      <c r="G127" s="0" t="s">
        <v>433</v>
      </c>
      <c r="H127" s="0" t="s">
        <v>434</v>
      </c>
      <c r="I127" s="0" t="s">
        <v>433</v>
      </c>
      <c r="J127" s="0" t="s">
        <v>434</v>
      </c>
      <c r="K127" s="0" t="s">
        <v>436</v>
      </c>
      <c r="L127" s="0" t="s">
        <v>592</v>
      </c>
      <c r="M127" s="0" t="s">
        <v>438</v>
      </c>
      <c r="N127" s="0" t="s">
        <v>437</v>
      </c>
      <c r="O127" s="0" t="s">
        <v>630</v>
      </c>
      <c r="P127" s="0" t="s">
        <v>638</v>
      </c>
      <c r="Q127" s="0" t="s">
        <v>650</v>
      </c>
      <c r="R127" s="0" t="s">
        <v>647</v>
      </c>
      <c r="S127" s="0" t="s">
        <v>648</v>
      </c>
      <c r="T127" s="0" t="s">
        <v>628</v>
      </c>
      <c r="U127" s="0" t="s">
        <v>651</v>
      </c>
      <c r="V127" s="0" t="s">
        <v>433</v>
      </c>
      <c r="W127" s="0" t="s">
        <v>434</v>
      </c>
      <c r="X127" s="0" t="s">
        <v>434</v>
      </c>
      <c r="Y127" s="0" t="s">
        <v>436</v>
      </c>
      <c r="Z127" s="0" t="s">
        <v>435</v>
      </c>
      <c r="AA127" s="0" t="s">
        <v>435</v>
      </c>
      <c r="AB127" s="0" t="s">
        <v>437</v>
      </c>
      <c r="AC127" s="0" t="s">
        <v>438</v>
      </c>
      <c r="AD127" s="0" t="s">
        <v>437</v>
      </c>
      <c r="AE127" s="0" t="s">
        <v>649</v>
      </c>
      <c r="AF127" s="0" t="s">
        <v>638</v>
      </c>
      <c r="AG127" s="0" t="s">
        <v>647</v>
      </c>
      <c r="AH127" s="0" t="s">
        <v>650</v>
      </c>
      <c r="AI127" s="0" t="s">
        <v>648</v>
      </c>
      <c r="AJ127" s="0" t="s">
        <v>628</v>
      </c>
      <c r="AK127" s="0" t="s">
        <v>647</v>
      </c>
      <c r="AL127" s="0" t="s">
        <v>617</v>
      </c>
      <c r="AM127" s="0" t="s">
        <v>619</v>
      </c>
      <c r="AN127" s="0" t="s">
        <v>638</v>
      </c>
    </row>
    <row r="128" customFormat="false" ht="127.5" hidden="false" customHeight="false" outlineLevel="0" collapsed="false">
      <c r="B128" s="144" t="s">
        <v>436</v>
      </c>
      <c r="D128" s="144" t="s">
        <v>434</v>
      </c>
    </row>
    <row r="129" customFormat="false" ht="114.75" hidden="false" customHeight="false" outlineLevel="0" collapsed="false">
      <c r="B129" s="138" t="s">
        <v>592</v>
      </c>
      <c r="D129" s="144" t="s">
        <v>433</v>
      </c>
      <c r="F129" s="143" t="s">
        <v>449</v>
      </c>
      <c r="H129" s="0" t="str">
        <f aca="false">TRANSPOSE(F129:F163)</f>
        <v>5.7.a) Describe the use of structures and organization of text across various forms of text</v>
      </c>
      <c r="I129" s="0" t="str">
        <f aca="false">H129</f>
        <v>5.7.a) Describe the use of structures and organization of text across various forms of text</v>
      </c>
      <c r="J129" s="0" t="str">
        <f aca="false">H129</f>
        <v>5.7.a) Describe the use of structures and organization of text across various forms of text</v>
      </c>
      <c r="K129" s="0" t="str">
        <f aca="false">H129</f>
        <v>5.7.a) Describe the use of structures and organization of text across various forms of text</v>
      </c>
      <c r="L129" s="0" t="str">
        <f aca="false">H129</f>
        <v>5.7.a) Describe the use of structures and organization of text across various forms of text</v>
      </c>
      <c r="M129" s="0" t="str">
        <f aca="false">H129</f>
        <v>5.7.a) Describe the use of structures and organization of text across various forms of text</v>
      </c>
      <c r="N129" s="0" t="str">
        <f aca="false">H129</f>
        <v>5.7.a) Describe the use of structures and organization of text across various forms of text</v>
      </c>
      <c r="O129" s="0" t="str">
        <f aca="false">H129</f>
        <v>5.7.a) Describe the use of structures and organization of text across various forms of text</v>
      </c>
      <c r="P129" s="0" t="str">
        <f aca="false">H129</f>
        <v>5.7.a) Describe the use of structures and organization of text across various forms of text</v>
      </c>
      <c r="Q129" s="0" t="str">
        <f aca="false">H129</f>
        <v>5.7.a) Describe the use of structures and organization of text across various forms of text</v>
      </c>
      <c r="R129" s="0" t="str">
        <f aca="false">H129</f>
        <v>5.7.a) Describe the use of structures and organization of text across various forms of text</v>
      </c>
      <c r="S129" s="0" t="str">
        <f aca="false">H129</f>
        <v>5.7.a) Describe the use of structures and organization of text across various forms of text</v>
      </c>
      <c r="T129" s="0" t="str">
        <f aca="false">H129</f>
        <v>5.7.a) Describe the use of structures and organization of text across various forms of text</v>
      </c>
      <c r="U129" s="0" t="str">
        <f aca="false">H129</f>
        <v>5.7.a) Describe the use of structures and organization of text across various forms of text</v>
      </c>
      <c r="V129" s="0" t="str">
        <f aca="false">H129</f>
        <v>5.7.a) Describe the use of structures and organization of text across various forms of text</v>
      </c>
      <c r="W129" s="0" t="str">
        <f aca="false">H129</f>
        <v>5.7.a) Describe the use of structures and organization of text across various forms of text</v>
      </c>
      <c r="X129" s="0" t="str">
        <f aca="false">H129</f>
        <v>5.7.a) Describe the use of structures and organization of text across various forms of text</v>
      </c>
      <c r="Y129" s="0" t="str">
        <f aca="false">H129</f>
        <v>5.7.a) Describe the use of structures and organization of text across various forms of text</v>
      </c>
      <c r="Z129" s="0" t="str">
        <f aca="false">H129</f>
        <v>5.7.a) Describe the use of structures and organization of text across various forms of text</v>
      </c>
      <c r="AA129" s="0" t="str">
        <f aca="false">H129</f>
        <v>5.7.a) Describe the use of structures and organization of text across various forms of text</v>
      </c>
      <c r="AB129" s="0" t="str">
        <f aca="false">H129</f>
        <v>5.7.a) Describe the use of structures and organization of text across various forms of text</v>
      </c>
      <c r="AC129" s="0" t="str">
        <f aca="false">H129</f>
        <v>5.7.a) Describe the use of structures and organization of text across various forms of text</v>
      </c>
      <c r="AD129" s="0" t="str">
        <f aca="false">H129</f>
        <v>5.7.a) Describe the use of structures and organization of text across various forms of text</v>
      </c>
      <c r="AE129" s="0" t="str">
        <f aca="false">H129</f>
        <v>5.7.a) Describe the use of structures and organization of text across various forms of text</v>
      </c>
      <c r="AF129" s="0" t="str">
        <f aca="false">H129</f>
        <v>5.7.a) Describe the use of structures and organization of text across various forms of text</v>
      </c>
      <c r="AG129" s="0" t="str">
        <f aca="false">H129</f>
        <v>5.7.a) Describe the use of structures and organization of text across various forms of text</v>
      </c>
      <c r="AH129" s="0" t="str">
        <f aca="false">H129</f>
        <v>5.7.a) Describe the use of structures and organization of text across various forms of text</v>
      </c>
      <c r="AI129" s="0" t="str">
        <f aca="false">H129</f>
        <v>5.7.a) Describe the use of structures and organization of text across various forms of text</v>
      </c>
      <c r="AJ129" s="0" t="str">
        <f aca="false">H129</f>
        <v>5.7.a) Describe the use of structures and organization of text across various forms of text</v>
      </c>
      <c r="AK129" s="0" t="str">
        <f aca="false">H129</f>
        <v>5.7.a) Describe the use of structures and organization of text across various forms of text</v>
      </c>
      <c r="AL129" s="0" t="str">
        <f aca="false">H129</f>
        <v>5.7.a) Describe the use of structures and organization of text across various forms of text</v>
      </c>
      <c r="AM129" s="0" t="str">
        <f aca="false">H129</f>
        <v>5.7.a) Describe the use of structures and organization of text across various forms of text</v>
      </c>
      <c r="AN129" s="0" t="str">
        <f aca="false">H129</f>
        <v>5.7.a) Describe the use of structures and organization of text across various forms of text</v>
      </c>
      <c r="AO129" s="0" t="str">
        <f aca="false">H129</f>
        <v>5.7.a) Describe the use of structures and organization of text across various forms of text</v>
      </c>
      <c r="AP129" s="0" t="str">
        <f aca="false">H129</f>
        <v>5.7.a) Describe the use of structures and organization of text across various forms of text</v>
      </c>
    </row>
    <row r="130" customFormat="false" ht="140.25" hidden="false" customHeight="false" outlineLevel="0" collapsed="false">
      <c r="B130" s="144" t="s">
        <v>437</v>
      </c>
      <c r="D130" s="146" t="s">
        <v>434</v>
      </c>
      <c r="F130" s="144" t="s">
        <v>449</v>
      </c>
      <c r="H130" s="0" t="s">
        <v>449</v>
      </c>
      <c r="I130" s="0" t="s">
        <v>449</v>
      </c>
      <c r="J130" s="0" t="s">
        <v>451</v>
      </c>
      <c r="K130" s="0" t="s">
        <v>449</v>
      </c>
      <c r="L130" s="0" t="s">
        <v>450</v>
      </c>
      <c r="M130" s="0" t="s">
        <v>452</v>
      </c>
      <c r="N130" s="0" t="s">
        <v>592</v>
      </c>
      <c r="O130" s="0" t="s">
        <v>652</v>
      </c>
      <c r="P130" s="0" t="s">
        <v>456</v>
      </c>
      <c r="Q130" s="0" t="s">
        <v>630</v>
      </c>
      <c r="R130" s="0" t="s">
        <v>638</v>
      </c>
      <c r="S130" s="0" t="s">
        <v>653</v>
      </c>
      <c r="T130" s="0" t="s">
        <v>617</v>
      </c>
      <c r="U130" s="0" t="s">
        <v>648</v>
      </c>
      <c r="V130" s="0" t="s">
        <v>654</v>
      </c>
      <c r="W130" s="0" t="s">
        <v>449</v>
      </c>
      <c r="X130" s="0" t="s">
        <v>449</v>
      </c>
      <c r="Y130" s="0" t="s">
        <v>449</v>
      </c>
      <c r="Z130" s="0" t="s">
        <v>449</v>
      </c>
      <c r="AA130" s="0" t="s">
        <v>453</v>
      </c>
      <c r="AB130" s="0" t="s">
        <v>453</v>
      </c>
      <c r="AC130" s="0" t="s">
        <v>454</v>
      </c>
      <c r="AD130" s="0" t="s">
        <v>455</v>
      </c>
      <c r="AE130" s="0" t="s">
        <v>456</v>
      </c>
      <c r="AF130" s="0" t="s">
        <v>455</v>
      </c>
      <c r="AG130" s="0" t="s">
        <v>653</v>
      </c>
      <c r="AH130" s="0" t="s">
        <v>655</v>
      </c>
      <c r="AI130" s="0" t="s">
        <v>617</v>
      </c>
      <c r="AJ130" s="0" t="s">
        <v>653</v>
      </c>
      <c r="AK130" s="0" t="s">
        <v>648</v>
      </c>
      <c r="AL130" s="0" t="s">
        <v>654</v>
      </c>
      <c r="AM130" s="0" t="s">
        <v>656</v>
      </c>
      <c r="AN130" s="0" t="s">
        <v>656</v>
      </c>
      <c r="AO130" s="0" t="s">
        <v>657</v>
      </c>
      <c r="AP130" s="0" t="s">
        <v>658</v>
      </c>
    </row>
    <row r="131" customFormat="false" ht="127.5" hidden="false" customHeight="false" outlineLevel="0" collapsed="false">
      <c r="B131" s="144" t="s">
        <v>438</v>
      </c>
      <c r="D131" s="144" t="s">
        <v>436</v>
      </c>
      <c r="F131" s="144" t="s">
        <v>451</v>
      </c>
    </row>
    <row r="132" customFormat="false" ht="114.75" hidden="false" customHeight="false" outlineLevel="0" collapsed="false">
      <c r="B132" s="138" t="s">
        <v>630</v>
      </c>
      <c r="D132" s="138" t="s">
        <v>592</v>
      </c>
      <c r="F132" s="144" t="s">
        <v>449</v>
      </c>
      <c r="H132" s="143" t="s">
        <v>449</v>
      </c>
      <c r="J132" s="0" t="str">
        <f aca="false">TRANSPOSE(H132:H166)</f>
        <v>5.7.a) Describe the use of structures and organization of text across various forms of text</v>
      </c>
      <c r="K132" s="0" t="str">
        <f aca="false">J132</f>
        <v>5.7.a) Describe the use of structures and organization of text across various forms of text</v>
      </c>
      <c r="L132" s="0" t="str">
        <f aca="false">J132</f>
        <v>5.7.a) Describe the use of structures and organization of text across various forms of text</v>
      </c>
      <c r="M132" s="0" t="str">
        <f aca="false">J132</f>
        <v>5.7.a) Describe the use of structures and organization of text across various forms of text</v>
      </c>
      <c r="N132" s="0" t="str">
        <f aca="false">J132</f>
        <v>5.7.a) Describe the use of structures and organization of text across various forms of text</v>
      </c>
      <c r="O132" s="0" t="str">
        <f aca="false">J132</f>
        <v>5.7.a) Describe the use of structures and organization of text across various forms of text</v>
      </c>
      <c r="P132" s="0" t="str">
        <f aca="false">J132</f>
        <v>5.7.a) Describe the use of structures and organization of text across various forms of text</v>
      </c>
      <c r="Q132" s="0" t="str">
        <f aca="false">J132</f>
        <v>5.7.a) Describe the use of structures and organization of text across various forms of text</v>
      </c>
      <c r="R132" s="0" t="str">
        <f aca="false">J132</f>
        <v>5.7.a) Describe the use of structures and organization of text across various forms of text</v>
      </c>
      <c r="S132" s="0" t="str">
        <f aca="false">J132</f>
        <v>5.7.a) Describe the use of structures and organization of text across various forms of text</v>
      </c>
      <c r="T132" s="0" t="str">
        <f aca="false">J132</f>
        <v>5.7.a) Describe the use of structures and organization of text across various forms of text</v>
      </c>
      <c r="U132" s="0" t="str">
        <f aca="false">J132</f>
        <v>5.7.a) Describe the use of structures and organization of text across various forms of text</v>
      </c>
      <c r="V132" s="0" t="str">
        <f aca="false">J132</f>
        <v>5.7.a) Describe the use of structures and organization of text across various forms of text</v>
      </c>
      <c r="W132" s="0" t="str">
        <f aca="false">J132</f>
        <v>5.7.a) Describe the use of structures and organization of text across various forms of text</v>
      </c>
      <c r="X132" s="0" t="str">
        <f aca="false">J132</f>
        <v>5.7.a) Describe the use of structures and organization of text across various forms of text</v>
      </c>
      <c r="Y132" s="0" t="str">
        <f aca="false">J132</f>
        <v>5.7.a) Describe the use of structures and organization of text across various forms of text</v>
      </c>
      <c r="Z132" s="0" t="str">
        <f aca="false">J132</f>
        <v>5.7.a) Describe the use of structures and organization of text across various forms of text</v>
      </c>
      <c r="AA132" s="0" t="str">
        <f aca="false">J132</f>
        <v>5.7.a) Describe the use of structures and organization of text across various forms of text</v>
      </c>
      <c r="AB132" s="0" t="str">
        <f aca="false">J132</f>
        <v>5.7.a) Describe the use of structures and organization of text across various forms of text</v>
      </c>
      <c r="AC132" s="0" t="str">
        <f aca="false">J132</f>
        <v>5.7.a) Describe the use of structures and organization of text across various forms of text</v>
      </c>
      <c r="AD132" s="0" t="str">
        <f aca="false">J132</f>
        <v>5.7.a) Describe the use of structures and organization of text across various forms of text</v>
      </c>
      <c r="AE132" s="0" t="str">
        <f aca="false">J132</f>
        <v>5.7.a) Describe the use of structures and organization of text across various forms of text</v>
      </c>
      <c r="AF132" s="0" t="str">
        <f aca="false">J132</f>
        <v>5.7.a) Describe the use of structures and organization of text across various forms of text</v>
      </c>
      <c r="AG132" s="0" t="str">
        <f aca="false">J132</f>
        <v>5.7.a) Describe the use of structures and organization of text across various forms of text</v>
      </c>
      <c r="AH132" s="0" t="str">
        <f aca="false">J132</f>
        <v>5.7.a) Describe the use of structures and organization of text across various forms of text</v>
      </c>
      <c r="AI132" s="0" t="str">
        <f aca="false">J132</f>
        <v>5.7.a) Describe the use of structures and organization of text across various forms of text</v>
      </c>
      <c r="AJ132" s="0" t="str">
        <f aca="false">J132</f>
        <v>5.7.a) Describe the use of structures and organization of text across various forms of text</v>
      </c>
      <c r="AK132" s="0" t="str">
        <f aca="false">J132</f>
        <v>5.7.a) Describe the use of structures and organization of text across various forms of text</v>
      </c>
      <c r="AL132" s="0" t="str">
        <f aca="false">J132</f>
        <v>5.7.a) Describe the use of structures and organization of text across various forms of text</v>
      </c>
      <c r="AM132" s="0" t="str">
        <f aca="false">J132</f>
        <v>5.7.a) Describe the use of structures and organization of text across various forms of text</v>
      </c>
      <c r="AN132" s="0" t="str">
        <f aca="false">J132</f>
        <v>5.7.a) Describe the use of structures and organization of text across various forms of text</v>
      </c>
      <c r="AO132" s="0" t="str">
        <f aca="false">J132</f>
        <v>5.7.a) Describe the use of structures and organization of text across various forms of text</v>
      </c>
      <c r="AP132" s="0" t="str">
        <f aca="false">J132</f>
        <v>5.7.a) Describe the use of structures and organization of text across various forms of text</v>
      </c>
      <c r="AQ132" s="0" t="str">
        <f aca="false">J132</f>
        <v>5.7.a) Describe the use of structures and organization of text across various forms of text</v>
      </c>
      <c r="AR132" s="0" t="str">
        <f aca="false">J132</f>
        <v>5.7.a) Describe the use of structures and organization of text across various forms of text</v>
      </c>
    </row>
    <row r="133" customFormat="false" ht="114.75" hidden="false" customHeight="false" outlineLevel="0" collapsed="false">
      <c r="B133" s="138" t="s">
        <v>638</v>
      </c>
      <c r="D133" s="144" t="s">
        <v>438</v>
      </c>
      <c r="F133" s="144" t="s">
        <v>450</v>
      </c>
      <c r="H133" s="144" t="s">
        <v>449</v>
      </c>
      <c r="J133" s="0" t="s">
        <v>449</v>
      </c>
      <c r="K133" s="0" t="s">
        <v>449</v>
      </c>
      <c r="L133" s="0" t="s">
        <v>449</v>
      </c>
      <c r="M133" s="0" t="s">
        <v>449</v>
      </c>
      <c r="N133" s="0" t="s">
        <v>454</v>
      </c>
      <c r="O133" s="0" t="s">
        <v>453</v>
      </c>
      <c r="P133" s="0" t="s">
        <v>612</v>
      </c>
      <c r="Q133" s="0" t="s">
        <v>456</v>
      </c>
      <c r="R133" s="0" t="s">
        <v>455</v>
      </c>
      <c r="S133" s="0" t="s">
        <v>659</v>
      </c>
      <c r="T133" s="0" t="s">
        <v>660</v>
      </c>
      <c r="U133" s="0" t="s">
        <v>653</v>
      </c>
      <c r="V133" s="0" t="s">
        <v>617</v>
      </c>
      <c r="W133" s="0" t="s">
        <v>648</v>
      </c>
      <c r="X133" s="0" t="s">
        <v>660</v>
      </c>
      <c r="Y133" s="0" t="s">
        <v>449</v>
      </c>
      <c r="Z133" s="0" t="s">
        <v>449</v>
      </c>
      <c r="AA133" s="0" t="s">
        <v>449</v>
      </c>
      <c r="AB133" s="0" t="s">
        <v>449</v>
      </c>
      <c r="AC133" s="0" t="s">
        <v>454</v>
      </c>
      <c r="AD133" s="0" t="s">
        <v>454</v>
      </c>
      <c r="AE133" s="0" t="s">
        <v>453</v>
      </c>
      <c r="AF133" s="0" t="s">
        <v>456</v>
      </c>
      <c r="AG133" s="0" t="s">
        <v>455</v>
      </c>
      <c r="AH133" s="0" t="s">
        <v>455</v>
      </c>
      <c r="AI133" s="0" t="s">
        <v>653</v>
      </c>
      <c r="AJ133" s="0" t="s">
        <v>655</v>
      </c>
      <c r="AK133" s="0" t="s">
        <v>617</v>
      </c>
      <c r="AL133" s="0" t="s">
        <v>653</v>
      </c>
      <c r="AM133" s="0" t="s">
        <v>648</v>
      </c>
      <c r="AN133" s="0" t="s">
        <v>654</v>
      </c>
      <c r="AO133" s="0" t="s">
        <v>656</v>
      </c>
      <c r="AP133" s="0" t="s">
        <v>656</v>
      </c>
      <c r="AQ133" s="0" t="s">
        <v>657</v>
      </c>
      <c r="AR133" s="0" t="s">
        <v>658</v>
      </c>
    </row>
    <row r="134" customFormat="false" ht="114.75" hidden="false" customHeight="false" outlineLevel="0" collapsed="false">
      <c r="B134" s="128" t="s">
        <v>646</v>
      </c>
      <c r="D134" s="144" t="s">
        <v>437</v>
      </c>
      <c r="F134" s="144" t="s">
        <v>452</v>
      </c>
      <c r="H134" s="144" t="s">
        <v>449</v>
      </c>
    </row>
    <row r="135" customFormat="false" ht="114.75" hidden="false" customHeight="false" outlineLevel="0" collapsed="false">
      <c r="B135" s="128" t="s">
        <v>647</v>
      </c>
      <c r="D135" s="138" t="s">
        <v>630</v>
      </c>
      <c r="F135" s="138" t="s">
        <v>592</v>
      </c>
      <c r="H135" s="144" t="s">
        <v>449</v>
      </c>
    </row>
    <row r="136" customFormat="false" ht="114.75" hidden="false" customHeight="false" outlineLevel="0" collapsed="false">
      <c r="B136" s="128" t="s">
        <v>648</v>
      </c>
      <c r="D136" s="138" t="s">
        <v>638</v>
      </c>
      <c r="F136" s="144" t="s">
        <v>652</v>
      </c>
      <c r="H136" s="144" t="s">
        <v>454</v>
      </c>
    </row>
    <row r="137" customFormat="false" ht="114.75" hidden="false" customHeight="false" outlineLevel="0" collapsed="false">
      <c r="B137" s="128" t="s">
        <v>628</v>
      </c>
      <c r="D137" s="128" t="s">
        <v>650</v>
      </c>
      <c r="F137" s="144" t="s">
        <v>456</v>
      </c>
      <c r="H137" s="144" t="s">
        <v>453</v>
      </c>
    </row>
    <row r="138" customFormat="false" ht="102" hidden="false" customHeight="false" outlineLevel="0" collapsed="false">
      <c r="B138" s="149" t="s">
        <v>433</v>
      </c>
      <c r="D138" s="128" t="s">
        <v>647</v>
      </c>
      <c r="F138" s="138" t="s">
        <v>630</v>
      </c>
      <c r="H138" s="144" t="s">
        <v>612</v>
      </c>
    </row>
    <row r="139" customFormat="false" ht="102" hidden="false" customHeight="false" outlineLevel="0" collapsed="false">
      <c r="B139" s="149" t="s">
        <v>433</v>
      </c>
      <c r="D139" s="128" t="s">
        <v>648</v>
      </c>
      <c r="F139" s="138" t="s">
        <v>638</v>
      </c>
      <c r="H139" s="144" t="s">
        <v>456</v>
      </c>
    </row>
    <row r="140" customFormat="false" ht="127.5" hidden="false" customHeight="false" outlineLevel="0" collapsed="false">
      <c r="B140" s="149" t="s">
        <v>434</v>
      </c>
      <c r="D140" s="128" t="s">
        <v>628</v>
      </c>
      <c r="F140" s="128" t="s">
        <v>661</v>
      </c>
      <c r="H140" s="144" t="s">
        <v>455</v>
      </c>
    </row>
    <row r="141" customFormat="false" ht="127.5" hidden="false" customHeight="false" outlineLevel="0" collapsed="false">
      <c r="B141" s="144" t="s">
        <v>434</v>
      </c>
      <c r="D141" s="149" t="s">
        <v>651</v>
      </c>
      <c r="F141" s="128" t="s">
        <v>617</v>
      </c>
      <c r="H141" s="144" t="s">
        <v>659</v>
      </c>
    </row>
    <row r="142" customFormat="false" ht="114.75" hidden="false" customHeight="false" outlineLevel="0" collapsed="false">
      <c r="B142" s="149" t="s">
        <v>436</v>
      </c>
      <c r="D142" s="149" t="s">
        <v>433</v>
      </c>
      <c r="F142" s="128" t="s">
        <v>648</v>
      </c>
      <c r="H142" s="138" t="s">
        <v>660</v>
      </c>
    </row>
    <row r="143" customFormat="false" ht="127.5" hidden="false" customHeight="false" outlineLevel="0" collapsed="false">
      <c r="B143" s="146" t="s">
        <v>435</v>
      </c>
      <c r="D143" s="149" t="s">
        <v>434</v>
      </c>
      <c r="F143" s="128" t="s">
        <v>654</v>
      </c>
      <c r="H143" s="128" t="s">
        <v>661</v>
      </c>
    </row>
    <row r="144" customFormat="false" ht="127.5" hidden="false" customHeight="false" outlineLevel="0" collapsed="false">
      <c r="B144" s="144" t="s">
        <v>435</v>
      </c>
      <c r="D144" s="144" t="s">
        <v>434</v>
      </c>
      <c r="F144" s="149" t="s">
        <v>449</v>
      </c>
      <c r="H144" s="128" t="s">
        <v>617</v>
      </c>
    </row>
    <row r="145" customFormat="false" ht="114.75" hidden="false" customHeight="false" outlineLevel="0" collapsed="false">
      <c r="B145" s="144" t="s">
        <v>438</v>
      </c>
      <c r="D145" s="149" t="s">
        <v>436</v>
      </c>
      <c r="F145" s="149" t="s">
        <v>449</v>
      </c>
      <c r="H145" s="128" t="s">
        <v>648</v>
      </c>
    </row>
    <row r="146" customFormat="false" ht="127.5" hidden="false" customHeight="false" outlineLevel="0" collapsed="false">
      <c r="B146" s="144" t="s">
        <v>438</v>
      </c>
      <c r="D146" s="146" t="s">
        <v>435</v>
      </c>
      <c r="F146" s="149" t="s">
        <v>449</v>
      </c>
      <c r="H146" s="128" t="s">
        <v>660</v>
      </c>
    </row>
    <row r="147" customFormat="false" ht="114.75" hidden="false" customHeight="false" outlineLevel="0" collapsed="false">
      <c r="B147" s="144" t="s">
        <v>437</v>
      </c>
      <c r="D147" s="144" t="s">
        <v>435</v>
      </c>
      <c r="F147" s="144" t="s">
        <v>449</v>
      </c>
      <c r="H147" s="144" t="s">
        <v>449</v>
      </c>
    </row>
    <row r="148" customFormat="false" ht="140.25" hidden="false" customHeight="false" outlineLevel="0" collapsed="false">
      <c r="B148" s="128" t="s">
        <v>649</v>
      </c>
      <c r="D148" s="144" t="s">
        <v>437</v>
      </c>
      <c r="F148" s="150" t="s">
        <v>453</v>
      </c>
      <c r="H148" s="144" t="s">
        <v>449</v>
      </c>
    </row>
    <row r="149" customFormat="false" ht="140.25" hidden="false" customHeight="false" outlineLevel="0" collapsed="false">
      <c r="B149" s="128" t="s">
        <v>638</v>
      </c>
      <c r="D149" s="144" t="s">
        <v>438</v>
      </c>
      <c r="F149" s="146" t="s">
        <v>453</v>
      </c>
      <c r="H149" s="144" t="s">
        <v>449</v>
      </c>
    </row>
    <row r="150" customFormat="false" ht="114.75" hidden="false" customHeight="false" outlineLevel="0" collapsed="false">
      <c r="B150" s="128" t="s">
        <v>647</v>
      </c>
      <c r="D150" s="144" t="s">
        <v>437</v>
      </c>
      <c r="F150" s="144" t="s">
        <v>454</v>
      </c>
      <c r="H150" s="144" t="s">
        <v>449</v>
      </c>
    </row>
    <row r="151" customFormat="false" ht="114.75" hidden="false" customHeight="false" outlineLevel="0" collapsed="false">
      <c r="B151" s="128" t="s">
        <v>650</v>
      </c>
      <c r="D151" s="128" t="s">
        <v>649</v>
      </c>
      <c r="F151" s="144" t="s">
        <v>455</v>
      </c>
      <c r="H151" s="144" t="s">
        <v>454</v>
      </c>
    </row>
    <row r="152" customFormat="false" ht="89.25" hidden="false" customHeight="false" outlineLevel="0" collapsed="false">
      <c r="B152" s="128" t="s">
        <v>648</v>
      </c>
      <c r="D152" s="128" t="s">
        <v>638</v>
      </c>
      <c r="F152" s="144" t="s">
        <v>456</v>
      </c>
      <c r="H152" s="144" t="s">
        <v>454</v>
      </c>
    </row>
    <row r="153" customFormat="false" ht="114.75" hidden="false" customHeight="false" outlineLevel="0" collapsed="false">
      <c r="B153" s="128" t="s">
        <v>628</v>
      </c>
      <c r="D153" s="128" t="s">
        <v>647</v>
      </c>
      <c r="F153" s="144" t="s">
        <v>455</v>
      </c>
      <c r="H153" s="144" t="s">
        <v>453</v>
      </c>
    </row>
    <row r="154" customFormat="false" ht="51" hidden="false" customHeight="false" outlineLevel="0" collapsed="false">
      <c r="B154" s="128" t="s">
        <v>647</v>
      </c>
      <c r="D154" s="128" t="s">
        <v>650</v>
      </c>
      <c r="F154" s="128" t="s">
        <v>662</v>
      </c>
      <c r="H154" s="144" t="s">
        <v>456</v>
      </c>
    </row>
    <row r="155" customFormat="false" ht="114.75" hidden="false" customHeight="false" outlineLevel="0" collapsed="false">
      <c r="B155" s="128" t="s">
        <v>617</v>
      </c>
      <c r="D155" s="128" t="s">
        <v>648</v>
      </c>
      <c r="F155" s="128" t="s">
        <v>663</v>
      </c>
      <c r="H155" s="144" t="s">
        <v>455</v>
      </c>
    </row>
    <row r="156" customFormat="false" ht="114.75" hidden="false" customHeight="false" outlineLevel="0" collapsed="false">
      <c r="B156" s="128" t="s">
        <v>619</v>
      </c>
      <c r="D156" s="128" t="s">
        <v>628</v>
      </c>
      <c r="F156" s="128" t="s">
        <v>617</v>
      </c>
      <c r="H156" s="144" t="s">
        <v>455</v>
      </c>
    </row>
    <row r="157" customFormat="false" ht="44.25" hidden="false" customHeight="false" outlineLevel="0" collapsed="false">
      <c r="B157" s="133" t="s">
        <v>637</v>
      </c>
      <c r="D157" s="128" t="s">
        <v>647</v>
      </c>
      <c r="F157" s="128" t="s">
        <v>664</v>
      </c>
      <c r="H157" s="128" t="s">
        <v>662</v>
      </c>
    </row>
    <row r="158" customFormat="false" ht="44.25" hidden="false" customHeight="false" outlineLevel="0" collapsed="false">
      <c r="D158" s="128" t="s">
        <v>617</v>
      </c>
      <c r="F158" s="128" t="s">
        <v>648</v>
      </c>
      <c r="H158" s="128" t="s">
        <v>663</v>
      </c>
    </row>
    <row r="159" customFormat="false" ht="38.25" hidden="false" customHeight="false" outlineLevel="0" collapsed="false">
      <c r="D159" s="128" t="s">
        <v>619</v>
      </c>
      <c r="F159" s="128" t="s">
        <v>654</v>
      </c>
      <c r="H159" s="128" t="s">
        <v>617</v>
      </c>
    </row>
    <row r="160" customFormat="false" ht="57" hidden="false" customHeight="false" outlineLevel="0" collapsed="false">
      <c r="D160" s="133" t="s">
        <v>638</v>
      </c>
      <c r="F160" s="128" t="s">
        <v>665</v>
      </c>
      <c r="H160" s="128" t="s">
        <v>664</v>
      </c>
    </row>
    <row r="161" customFormat="false" ht="51" hidden="false" customHeight="false" outlineLevel="0" collapsed="false">
      <c r="F161" s="128" t="s">
        <v>666</v>
      </c>
      <c r="H161" s="128" t="s">
        <v>648</v>
      </c>
    </row>
    <row r="162" customFormat="false" ht="38.25" hidden="false" customHeight="false" outlineLevel="0" collapsed="false">
      <c r="F162" s="128" t="s">
        <v>657</v>
      </c>
      <c r="H162" s="128" t="s">
        <v>654</v>
      </c>
    </row>
    <row r="163" customFormat="false" ht="57" hidden="false" customHeight="false" outlineLevel="0" collapsed="false">
      <c r="F163" s="133" t="s">
        <v>658</v>
      </c>
      <c r="H163" s="128" t="s">
        <v>665</v>
      </c>
    </row>
    <row r="164" customFormat="false" ht="51" hidden="false" customHeight="false" outlineLevel="0" collapsed="false">
      <c r="H164" s="128" t="s">
        <v>666</v>
      </c>
    </row>
    <row r="165" customFormat="false" ht="38.25" hidden="false" customHeight="false" outlineLevel="0" collapsed="false">
      <c r="H165" s="128" t="s">
        <v>657</v>
      </c>
    </row>
    <row r="166" customFormat="false" ht="38.25" hidden="false" customHeight="false" outlineLevel="0" collapsed="false">
      <c r="H166" s="133" t="s">
        <v>658</v>
      </c>
    </row>
    <row r="169" customFormat="false" ht="22.5" hidden="false" customHeight="false" outlineLevel="0" collapsed="false">
      <c r="I169" s="151" t="s">
        <v>667</v>
      </c>
      <c r="J169" s="152" t="s">
        <v>668</v>
      </c>
      <c r="K169" s="152" t="s">
        <v>669</v>
      </c>
      <c r="L169" s="152" t="s">
        <v>670</v>
      </c>
      <c r="M169" s="152" t="s">
        <v>671</v>
      </c>
      <c r="N169" s="152" t="s">
        <v>672</v>
      </c>
      <c r="O169" s="152" t="s">
        <v>673</v>
      </c>
      <c r="P169" s="152" t="s">
        <v>674</v>
      </c>
    </row>
    <row r="170" customFormat="false" ht="22.5" hidden="false" customHeight="false" outlineLevel="0" collapsed="false">
      <c r="A170" s="153" t="s">
        <v>675</v>
      </c>
      <c r="B170" s="154" t="s">
        <v>590</v>
      </c>
      <c r="C170" s="154" t="s">
        <v>676</v>
      </c>
      <c r="D170" s="154"/>
      <c r="E170" s="155" t="n">
        <v>2</v>
      </c>
      <c r="F170" s="154"/>
      <c r="G170" s="154"/>
      <c r="I170" s="156" t="s">
        <v>677</v>
      </c>
      <c r="J170" s="157" t="s">
        <v>675</v>
      </c>
      <c r="K170" s="157" t="s">
        <v>590</v>
      </c>
      <c r="L170" s="157" t="s">
        <v>676</v>
      </c>
      <c r="M170" s="158"/>
      <c r="N170" s="159" t="n">
        <v>2</v>
      </c>
      <c r="O170" s="158"/>
      <c r="P170" s="158"/>
    </row>
    <row r="171" customFormat="false" ht="24" hidden="false" customHeight="false" outlineLevel="0" collapsed="false">
      <c r="A171" s="160" t="s">
        <v>678</v>
      </c>
      <c r="B171" s="161" t="s">
        <v>590</v>
      </c>
      <c r="C171" s="161" t="s">
        <v>679</v>
      </c>
      <c r="D171" s="161"/>
      <c r="E171" s="162" t="n">
        <v>2</v>
      </c>
      <c r="F171" s="161"/>
      <c r="G171" s="161"/>
      <c r="I171" s="163"/>
      <c r="J171" s="157" t="s">
        <v>678</v>
      </c>
      <c r="K171" s="157" t="s">
        <v>590</v>
      </c>
      <c r="L171" s="157" t="s">
        <v>679</v>
      </c>
      <c r="M171" s="158"/>
      <c r="N171" s="159" t="n">
        <v>2</v>
      </c>
      <c r="O171" s="158"/>
      <c r="P171" s="158"/>
    </row>
    <row r="172" customFormat="false" ht="15" hidden="false" customHeight="false" outlineLevel="0" collapsed="false">
      <c r="A172" s="160" t="s">
        <v>680</v>
      </c>
      <c r="B172" s="161" t="s">
        <v>681</v>
      </c>
      <c r="C172" s="161" t="s">
        <v>682</v>
      </c>
      <c r="D172" s="161"/>
      <c r="E172" s="162" t="n">
        <v>2</v>
      </c>
      <c r="F172" s="161"/>
      <c r="G172" s="161"/>
      <c r="I172" s="163"/>
      <c r="J172" s="157" t="s">
        <v>680</v>
      </c>
      <c r="K172" s="157" t="s">
        <v>681</v>
      </c>
      <c r="L172" s="157" t="s">
        <v>682</v>
      </c>
      <c r="M172" s="158"/>
      <c r="N172" s="159" t="n">
        <v>2</v>
      </c>
      <c r="O172" s="158"/>
      <c r="P172" s="158"/>
    </row>
    <row r="173" customFormat="false" ht="24" hidden="false" customHeight="false" outlineLevel="0" collapsed="false">
      <c r="A173" s="160" t="s">
        <v>683</v>
      </c>
      <c r="B173" s="161" t="s">
        <v>586</v>
      </c>
      <c r="C173" s="161" t="s">
        <v>684</v>
      </c>
      <c r="D173" s="161"/>
      <c r="E173" s="162" t="n">
        <v>2</v>
      </c>
      <c r="F173" s="161"/>
      <c r="G173" s="161"/>
      <c r="I173" s="163"/>
      <c r="J173" s="157" t="s">
        <v>683</v>
      </c>
      <c r="K173" s="157" t="s">
        <v>586</v>
      </c>
      <c r="L173" s="157" t="s">
        <v>684</v>
      </c>
      <c r="M173" s="158"/>
      <c r="N173" s="159" t="n">
        <v>2</v>
      </c>
      <c r="O173" s="158"/>
      <c r="P173" s="158"/>
    </row>
    <row r="174" customFormat="false" ht="15" hidden="false" customHeight="false" outlineLevel="0" collapsed="false">
      <c r="A174" s="160" t="s">
        <v>685</v>
      </c>
      <c r="B174" s="161" t="s">
        <v>686</v>
      </c>
      <c r="C174" s="161" t="s">
        <v>601</v>
      </c>
      <c r="D174" s="161"/>
      <c r="E174" s="162" t="n">
        <v>2</v>
      </c>
      <c r="F174" s="161" t="s">
        <v>687</v>
      </c>
      <c r="G174" s="161"/>
      <c r="I174" s="163"/>
      <c r="J174" s="157" t="s">
        <v>685</v>
      </c>
      <c r="K174" s="157" t="s">
        <v>686</v>
      </c>
      <c r="L174" s="157" t="s">
        <v>601</v>
      </c>
      <c r="M174" s="158"/>
      <c r="N174" s="159" t="n">
        <v>2</v>
      </c>
      <c r="O174" s="158" t="s">
        <v>687</v>
      </c>
      <c r="P174" s="158"/>
    </row>
    <row r="175" customFormat="false" ht="24" hidden="false" customHeight="false" outlineLevel="0" collapsed="false">
      <c r="A175" s="160" t="s">
        <v>688</v>
      </c>
      <c r="B175" s="161" t="s">
        <v>590</v>
      </c>
      <c r="C175" s="161" t="s">
        <v>689</v>
      </c>
      <c r="D175" s="161"/>
      <c r="E175" s="162" t="n">
        <v>2</v>
      </c>
      <c r="F175" s="161"/>
      <c r="G175" s="161"/>
      <c r="I175" s="156" t="s">
        <v>690</v>
      </c>
      <c r="J175" s="157" t="s">
        <v>688</v>
      </c>
      <c r="K175" s="157" t="s">
        <v>590</v>
      </c>
      <c r="L175" s="157" t="s">
        <v>689</v>
      </c>
      <c r="M175" s="158"/>
      <c r="N175" s="159" t="n">
        <v>2</v>
      </c>
      <c r="O175" s="158"/>
      <c r="P175" s="158"/>
    </row>
    <row r="176" customFormat="false" ht="24" hidden="false" customHeight="false" outlineLevel="0" collapsed="false">
      <c r="A176" s="160" t="s">
        <v>691</v>
      </c>
      <c r="B176" s="161" t="s">
        <v>590</v>
      </c>
      <c r="C176" s="161" t="s">
        <v>692</v>
      </c>
      <c r="D176" s="161"/>
      <c r="E176" s="162" t="n">
        <v>2</v>
      </c>
      <c r="F176" s="161"/>
      <c r="G176" s="161"/>
      <c r="I176" s="163"/>
      <c r="J176" s="157" t="s">
        <v>691</v>
      </c>
      <c r="K176" s="157" t="s">
        <v>590</v>
      </c>
      <c r="L176" s="157" t="s">
        <v>692</v>
      </c>
      <c r="M176" s="158"/>
      <c r="N176" s="159" t="n">
        <v>2</v>
      </c>
      <c r="O176" s="158"/>
      <c r="P176" s="158"/>
      <c r="Q176" s="161" t="s">
        <v>586</v>
      </c>
      <c r="R176" s="161" t="s">
        <v>586</v>
      </c>
      <c r="S176" s="161" t="s">
        <v>686</v>
      </c>
      <c r="T176" s="161" t="s">
        <v>590</v>
      </c>
      <c r="U176" s="161" t="s">
        <v>590</v>
      </c>
      <c r="V176" s="161" t="s">
        <v>681</v>
      </c>
      <c r="W176" s="161" t="s">
        <v>599</v>
      </c>
      <c r="X176" s="161" t="s">
        <v>586</v>
      </c>
      <c r="Y176" s="161" t="s">
        <v>686</v>
      </c>
      <c r="Z176" s="161" t="s">
        <v>590</v>
      </c>
      <c r="AA176" s="161" t="s">
        <v>599</v>
      </c>
      <c r="AB176" s="161" t="s">
        <v>686</v>
      </c>
      <c r="AC176" s="161" t="s">
        <v>590</v>
      </c>
      <c r="AD176" s="161" t="s">
        <v>681</v>
      </c>
      <c r="AE176" s="161" t="s">
        <v>586</v>
      </c>
      <c r="AF176" s="161" t="s">
        <v>590</v>
      </c>
      <c r="AG176" s="161" t="s">
        <v>590</v>
      </c>
      <c r="AH176" s="161" t="s">
        <v>599</v>
      </c>
      <c r="AI176" s="161" t="s">
        <v>590</v>
      </c>
      <c r="AJ176" s="161" t="s">
        <v>590</v>
      </c>
      <c r="AK176" s="161" t="s">
        <v>599</v>
      </c>
    </row>
    <row r="177" customFormat="false" ht="24" hidden="false" customHeight="false" outlineLevel="0" collapsed="false">
      <c r="A177" s="160" t="s">
        <v>693</v>
      </c>
      <c r="B177" s="161" t="s">
        <v>599</v>
      </c>
      <c r="C177" s="161" t="s">
        <v>694</v>
      </c>
      <c r="D177" s="161"/>
      <c r="E177" s="162" t="n">
        <v>2</v>
      </c>
      <c r="F177" s="161"/>
      <c r="G177" s="161"/>
      <c r="I177" s="163"/>
      <c r="J177" s="157" t="s">
        <v>693</v>
      </c>
      <c r="K177" s="157" t="s">
        <v>599</v>
      </c>
      <c r="L177" s="157" t="s">
        <v>694</v>
      </c>
      <c r="M177" s="158"/>
      <c r="N177" s="159" t="n">
        <v>2</v>
      </c>
      <c r="O177" s="158"/>
      <c r="P177" s="158"/>
      <c r="Q177" s="164" t="s">
        <v>575</v>
      </c>
      <c r="R177" s="164" t="s">
        <v>575</v>
      </c>
      <c r="S177" s="164" t="s">
        <v>574</v>
      </c>
      <c r="T177" s="164" t="s">
        <v>571</v>
      </c>
      <c r="U177" s="164" t="s">
        <v>571</v>
      </c>
      <c r="V177" s="164" t="s">
        <v>572</v>
      </c>
      <c r="W177" s="164" t="s">
        <v>573</v>
      </c>
      <c r="X177" s="164" t="s">
        <v>575</v>
      </c>
      <c r="Y177" s="164" t="s">
        <v>574</v>
      </c>
      <c r="Z177" s="164" t="s">
        <v>571</v>
      </c>
      <c r="AA177" s="164" t="s">
        <v>573</v>
      </c>
      <c r="AB177" s="164" t="s">
        <v>574</v>
      </c>
      <c r="AC177" s="164" t="s">
        <v>571</v>
      </c>
      <c r="AD177" s="164" t="s">
        <v>572</v>
      </c>
      <c r="AE177" s="164" t="s">
        <v>575</v>
      </c>
      <c r="AF177" s="164" t="s">
        <v>571</v>
      </c>
      <c r="AG177" s="164" t="s">
        <v>571</v>
      </c>
      <c r="AH177" s="164" t="s">
        <v>573</v>
      </c>
      <c r="AI177" s="164" t="s">
        <v>571</v>
      </c>
      <c r="AJ177" s="164" t="s">
        <v>571</v>
      </c>
      <c r="AK177" s="164" t="s">
        <v>573</v>
      </c>
    </row>
    <row r="178" customFormat="false" ht="24" hidden="false" customHeight="false" outlineLevel="0" collapsed="false">
      <c r="A178" s="160" t="s">
        <v>695</v>
      </c>
      <c r="B178" s="161" t="s">
        <v>586</v>
      </c>
      <c r="C178" s="161" t="s">
        <v>696</v>
      </c>
      <c r="D178" s="161"/>
      <c r="E178" s="162" t="n">
        <v>1</v>
      </c>
      <c r="F178" s="161"/>
      <c r="G178" s="161"/>
      <c r="I178" s="163"/>
      <c r="J178" s="157" t="s">
        <v>695</v>
      </c>
      <c r="K178" s="157" t="s">
        <v>586</v>
      </c>
      <c r="L178" s="157" t="s">
        <v>696</v>
      </c>
      <c r="M178" s="158"/>
      <c r="N178" s="159" t="n">
        <v>1</v>
      </c>
      <c r="O178" s="158"/>
      <c r="P178" s="158"/>
    </row>
    <row r="179" customFormat="false" ht="24" hidden="false" customHeight="false" outlineLevel="0" collapsed="false">
      <c r="A179" s="160" t="s">
        <v>697</v>
      </c>
      <c r="B179" s="161" t="s">
        <v>586</v>
      </c>
      <c r="C179" s="161" t="s">
        <v>698</v>
      </c>
      <c r="D179" s="161"/>
      <c r="E179" s="162" t="n">
        <v>1</v>
      </c>
      <c r="F179" s="161"/>
      <c r="G179" s="161"/>
      <c r="I179" s="163"/>
      <c r="J179" s="157" t="s">
        <v>697</v>
      </c>
      <c r="K179" s="157" t="s">
        <v>586</v>
      </c>
      <c r="L179" s="157" t="s">
        <v>698</v>
      </c>
      <c r="M179" s="158"/>
      <c r="N179" s="159" t="n">
        <v>1</v>
      </c>
      <c r="O179" s="158"/>
      <c r="P179" s="158"/>
    </row>
    <row r="180" customFormat="false" ht="15" hidden="false" customHeight="false" outlineLevel="0" collapsed="false">
      <c r="A180" s="160" t="s">
        <v>699</v>
      </c>
      <c r="B180" s="161" t="s">
        <v>686</v>
      </c>
      <c r="C180" s="161" t="s">
        <v>601</v>
      </c>
      <c r="D180" s="161"/>
      <c r="E180" s="162" t="n">
        <v>2</v>
      </c>
      <c r="F180" s="161" t="s">
        <v>687</v>
      </c>
      <c r="G180" s="161"/>
      <c r="I180" s="163"/>
      <c r="J180" s="157" t="s">
        <v>699</v>
      </c>
      <c r="K180" s="157" t="s">
        <v>686</v>
      </c>
      <c r="L180" s="157" t="s">
        <v>601</v>
      </c>
      <c r="M180" s="158"/>
      <c r="N180" s="159" t="n">
        <v>2</v>
      </c>
      <c r="O180" s="158" t="s">
        <v>687</v>
      </c>
      <c r="P180" s="158"/>
    </row>
    <row r="181" customFormat="false" ht="22.5" hidden="false" customHeight="false" outlineLevel="0" collapsed="false">
      <c r="A181" s="160" t="s">
        <v>700</v>
      </c>
      <c r="B181" s="161" t="s">
        <v>590</v>
      </c>
      <c r="C181" s="161" t="s">
        <v>676</v>
      </c>
      <c r="D181" s="161"/>
      <c r="E181" s="162" t="n">
        <v>2</v>
      </c>
      <c r="F181" s="161"/>
      <c r="G181" s="161"/>
      <c r="I181" s="156" t="s">
        <v>701</v>
      </c>
      <c r="J181" s="157" t="s">
        <v>700</v>
      </c>
      <c r="K181" s="157" t="s">
        <v>590</v>
      </c>
      <c r="L181" s="157" t="s">
        <v>676</v>
      </c>
      <c r="M181" s="158"/>
      <c r="N181" s="159" t="n">
        <v>2</v>
      </c>
      <c r="O181" s="158"/>
      <c r="P181" s="158"/>
    </row>
    <row r="182" customFormat="false" ht="36" hidden="false" customHeight="false" outlineLevel="0" collapsed="false">
      <c r="A182" s="160" t="s">
        <v>702</v>
      </c>
      <c r="B182" s="161" t="s">
        <v>590</v>
      </c>
      <c r="C182" s="161" t="s">
        <v>703</v>
      </c>
      <c r="D182" s="161"/>
      <c r="E182" s="162" t="n">
        <v>2</v>
      </c>
      <c r="F182" s="161"/>
      <c r="G182" s="161"/>
      <c r="I182" s="163"/>
      <c r="J182" s="157" t="s">
        <v>702</v>
      </c>
      <c r="K182" s="157" t="s">
        <v>590</v>
      </c>
      <c r="L182" s="157" t="s">
        <v>703</v>
      </c>
      <c r="M182" s="158"/>
      <c r="N182" s="159" t="n">
        <v>2</v>
      </c>
      <c r="O182" s="158"/>
      <c r="P182" s="158"/>
    </row>
    <row r="183" customFormat="false" ht="15" hidden="false" customHeight="false" outlineLevel="0" collapsed="false">
      <c r="A183" s="160" t="s">
        <v>704</v>
      </c>
      <c r="B183" s="161" t="s">
        <v>681</v>
      </c>
      <c r="C183" s="161" t="s">
        <v>682</v>
      </c>
      <c r="D183" s="161"/>
      <c r="E183" s="162" t="n">
        <v>1</v>
      </c>
      <c r="F183" s="161"/>
      <c r="G183" s="161"/>
      <c r="I183" s="163"/>
      <c r="J183" s="157" t="s">
        <v>704</v>
      </c>
      <c r="K183" s="157" t="s">
        <v>681</v>
      </c>
      <c r="L183" s="157" t="s">
        <v>682</v>
      </c>
      <c r="M183" s="158"/>
      <c r="N183" s="159" t="n">
        <v>1</v>
      </c>
      <c r="O183" s="158"/>
      <c r="P183" s="158"/>
    </row>
    <row r="184" customFormat="false" ht="24" hidden="false" customHeight="false" outlineLevel="0" collapsed="false">
      <c r="A184" s="160" t="s">
        <v>705</v>
      </c>
      <c r="B184" s="161" t="s">
        <v>599</v>
      </c>
      <c r="C184" s="161" t="s">
        <v>682</v>
      </c>
      <c r="D184" s="161"/>
      <c r="E184" s="162" t="n">
        <v>1</v>
      </c>
      <c r="F184" s="161"/>
      <c r="G184" s="161"/>
      <c r="I184" s="163"/>
      <c r="J184" s="157" t="s">
        <v>705</v>
      </c>
      <c r="K184" s="157" t="s">
        <v>599</v>
      </c>
      <c r="L184" s="157" t="s">
        <v>682</v>
      </c>
      <c r="M184" s="158"/>
      <c r="N184" s="159" t="n">
        <v>1</v>
      </c>
      <c r="O184" s="158"/>
      <c r="P184" s="158"/>
    </row>
    <row r="185" customFormat="false" ht="24" hidden="false" customHeight="false" outlineLevel="0" collapsed="false">
      <c r="A185" s="160" t="s">
        <v>706</v>
      </c>
      <c r="B185" s="161" t="s">
        <v>586</v>
      </c>
      <c r="C185" s="161" t="s">
        <v>684</v>
      </c>
      <c r="D185" s="161"/>
      <c r="E185" s="162" t="n">
        <v>2</v>
      </c>
      <c r="F185" s="161"/>
      <c r="G185" s="161"/>
      <c r="I185" s="163"/>
      <c r="J185" s="157" t="s">
        <v>706</v>
      </c>
      <c r="K185" s="157" t="s">
        <v>586</v>
      </c>
      <c r="L185" s="157" t="s">
        <v>684</v>
      </c>
      <c r="M185" s="158"/>
      <c r="N185" s="159" t="n">
        <v>2</v>
      </c>
      <c r="O185" s="158"/>
      <c r="P185" s="158"/>
    </row>
    <row r="186" customFormat="false" ht="15" hidden="false" customHeight="false" outlineLevel="0" collapsed="false">
      <c r="A186" s="160" t="s">
        <v>707</v>
      </c>
      <c r="B186" s="161" t="s">
        <v>686</v>
      </c>
      <c r="C186" s="161" t="s">
        <v>708</v>
      </c>
      <c r="D186" s="161"/>
      <c r="E186" s="162" t="n">
        <v>2</v>
      </c>
      <c r="F186" s="161" t="s">
        <v>687</v>
      </c>
      <c r="G186" s="161" t="s">
        <v>709</v>
      </c>
      <c r="I186" s="163"/>
      <c r="J186" s="157" t="s">
        <v>707</v>
      </c>
      <c r="K186" s="157" t="s">
        <v>686</v>
      </c>
      <c r="L186" s="157" t="s">
        <v>708</v>
      </c>
      <c r="M186" s="158"/>
      <c r="N186" s="159" t="n">
        <v>2</v>
      </c>
      <c r="O186" s="158" t="s">
        <v>687</v>
      </c>
      <c r="P186" s="158" t="s">
        <v>709</v>
      </c>
    </row>
    <row r="187" customFormat="false" ht="24" hidden="false" customHeight="false" outlineLevel="0" collapsed="false">
      <c r="A187" s="160" t="s">
        <v>710</v>
      </c>
      <c r="B187" s="161" t="s">
        <v>590</v>
      </c>
      <c r="C187" s="161" t="s">
        <v>711</v>
      </c>
      <c r="D187" s="161"/>
      <c r="E187" s="162" t="n">
        <v>2</v>
      </c>
      <c r="F187" s="161"/>
      <c r="G187" s="161"/>
      <c r="I187" s="156" t="s">
        <v>712</v>
      </c>
      <c r="J187" s="157" t="s">
        <v>710</v>
      </c>
      <c r="K187" s="157" t="s">
        <v>590</v>
      </c>
      <c r="L187" s="157" t="s">
        <v>711</v>
      </c>
      <c r="M187" s="158"/>
      <c r="N187" s="159" t="n">
        <v>2</v>
      </c>
      <c r="O187" s="158"/>
      <c r="P187" s="158"/>
    </row>
    <row r="188" customFormat="false" ht="24" hidden="false" customHeight="false" outlineLevel="0" collapsed="false">
      <c r="A188" s="160" t="s">
        <v>713</v>
      </c>
      <c r="B188" s="161" t="s">
        <v>599</v>
      </c>
      <c r="C188" s="161" t="s">
        <v>682</v>
      </c>
      <c r="D188" s="161"/>
      <c r="E188" s="162" t="n">
        <v>2</v>
      </c>
      <c r="F188" s="161"/>
      <c r="G188" s="161"/>
      <c r="I188" s="163"/>
      <c r="J188" s="157" t="s">
        <v>713</v>
      </c>
      <c r="K188" s="157" t="s">
        <v>599</v>
      </c>
      <c r="L188" s="157" t="s">
        <v>682</v>
      </c>
      <c r="M188" s="158"/>
      <c r="N188" s="159" t="n">
        <v>2</v>
      </c>
      <c r="O188" s="158"/>
      <c r="P188" s="158"/>
    </row>
    <row r="189" customFormat="false" ht="15" hidden="false" customHeight="false" outlineLevel="0" collapsed="false">
      <c r="A189" s="160" t="s">
        <v>714</v>
      </c>
      <c r="B189" s="161" t="s">
        <v>686</v>
      </c>
      <c r="C189" s="161" t="s">
        <v>600</v>
      </c>
      <c r="D189" s="161"/>
      <c r="E189" s="162" t="n">
        <v>1</v>
      </c>
      <c r="F189" s="161" t="s">
        <v>715</v>
      </c>
      <c r="G189" s="161"/>
      <c r="I189" s="163"/>
      <c r="J189" s="157" t="s">
        <v>714</v>
      </c>
      <c r="K189" s="157" t="s">
        <v>686</v>
      </c>
      <c r="L189" s="157" t="s">
        <v>600</v>
      </c>
      <c r="M189" s="158"/>
      <c r="N189" s="159" t="n">
        <v>1</v>
      </c>
      <c r="O189" s="158" t="s">
        <v>715</v>
      </c>
      <c r="P189" s="158"/>
    </row>
    <row r="190" customFormat="false" ht="22.5" hidden="false" customHeight="false" outlineLevel="0" collapsed="false">
      <c r="A190" s="160" t="s">
        <v>716</v>
      </c>
      <c r="B190" s="161" t="s">
        <v>590</v>
      </c>
      <c r="C190" s="161" t="s">
        <v>676</v>
      </c>
      <c r="D190" s="161"/>
      <c r="E190" s="162" t="n">
        <v>2</v>
      </c>
      <c r="F190" s="161"/>
      <c r="G190" s="161"/>
      <c r="I190" s="156" t="s">
        <v>717</v>
      </c>
      <c r="J190" s="157" t="s">
        <v>716</v>
      </c>
      <c r="K190" s="157" t="s">
        <v>590</v>
      </c>
      <c r="L190" s="157" t="s">
        <v>676</v>
      </c>
      <c r="M190" s="158"/>
      <c r="N190" s="159" t="n">
        <v>2</v>
      </c>
      <c r="O190" s="158"/>
      <c r="P190" s="158"/>
    </row>
    <row r="191" customFormat="false" ht="24" hidden="false" customHeight="false" outlineLevel="0" collapsed="false">
      <c r="A191" s="160" t="s">
        <v>718</v>
      </c>
      <c r="B191" s="161" t="s">
        <v>681</v>
      </c>
      <c r="C191" s="161" t="s">
        <v>694</v>
      </c>
      <c r="D191" s="161"/>
      <c r="E191" s="162" t="n">
        <v>2</v>
      </c>
      <c r="F191" s="161"/>
      <c r="G191" s="161"/>
      <c r="I191" s="163"/>
      <c r="J191" s="157" t="s">
        <v>718</v>
      </c>
      <c r="K191" s="157" t="s">
        <v>681</v>
      </c>
      <c r="L191" s="157" t="s">
        <v>694</v>
      </c>
      <c r="M191" s="158"/>
      <c r="N191" s="159" t="n">
        <v>2</v>
      </c>
      <c r="O191" s="158"/>
      <c r="P191" s="158"/>
    </row>
    <row r="192" customFormat="false" ht="24" hidden="false" customHeight="false" outlineLevel="0" collapsed="false">
      <c r="A192" s="160" t="s">
        <v>719</v>
      </c>
      <c r="B192" s="161" t="s">
        <v>586</v>
      </c>
      <c r="C192" s="161" t="s">
        <v>698</v>
      </c>
      <c r="D192" s="161"/>
      <c r="E192" s="162" t="n">
        <v>1</v>
      </c>
      <c r="F192" s="161" t="s">
        <v>715</v>
      </c>
      <c r="G192" s="161" t="s">
        <v>687</v>
      </c>
      <c r="I192" s="163"/>
      <c r="J192" s="157" t="s">
        <v>719</v>
      </c>
      <c r="K192" s="157" t="s">
        <v>586</v>
      </c>
      <c r="L192" s="157" t="s">
        <v>698</v>
      </c>
      <c r="M192" s="158"/>
      <c r="N192" s="159" t="n">
        <v>1</v>
      </c>
      <c r="O192" s="158" t="s">
        <v>715</v>
      </c>
      <c r="P192" s="158" t="s">
        <v>687</v>
      </c>
    </row>
    <row r="193" customFormat="false" ht="24" hidden="false" customHeight="false" outlineLevel="0" collapsed="false">
      <c r="A193" s="160" t="s">
        <v>720</v>
      </c>
      <c r="B193" s="161" t="s">
        <v>590</v>
      </c>
      <c r="C193" s="161" t="s">
        <v>711</v>
      </c>
      <c r="D193" s="161"/>
      <c r="E193" s="162" t="n">
        <v>1</v>
      </c>
      <c r="F193" s="161"/>
      <c r="G193" s="161"/>
      <c r="I193" s="156" t="s">
        <v>721</v>
      </c>
      <c r="J193" s="157" t="s">
        <v>720</v>
      </c>
      <c r="K193" s="157" t="s">
        <v>590</v>
      </c>
      <c r="L193" s="157" t="s">
        <v>711</v>
      </c>
      <c r="M193" s="158"/>
      <c r="N193" s="159" t="n">
        <v>1</v>
      </c>
      <c r="O193" s="158"/>
      <c r="P193" s="158"/>
    </row>
    <row r="194" customFormat="false" ht="24" hidden="false" customHeight="false" outlineLevel="0" collapsed="false">
      <c r="A194" s="160" t="s">
        <v>722</v>
      </c>
      <c r="B194" s="161" t="s">
        <v>590</v>
      </c>
      <c r="C194" s="161" t="s">
        <v>711</v>
      </c>
      <c r="D194" s="161"/>
      <c r="E194" s="162" t="n">
        <v>2</v>
      </c>
      <c r="F194" s="161"/>
      <c r="G194" s="161"/>
      <c r="I194" s="163"/>
      <c r="J194" s="157" t="s">
        <v>722</v>
      </c>
      <c r="K194" s="157" t="s">
        <v>590</v>
      </c>
      <c r="L194" s="157" t="s">
        <v>711</v>
      </c>
      <c r="M194" s="158"/>
      <c r="N194" s="159" t="n">
        <v>2</v>
      </c>
      <c r="O194" s="158"/>
      <c r="P194" s="158"/>
    </row>
    <row r="195" customFormat="false" ht="24" hidden="false" customHeight="false" outlineLevel="0" collapsed="false">
      <c r="A195" s="160" t="s">
        <v>723</v>
      </c>
      <c r="B195" s="161" t="s">
        <v>599</v>
      </c>
      <c r="C195" s="161" t="s">
        <v>694</v>
      </c>
      <c r="D195" s="161"/>
      <c r="E195" s="162" t="n">
        <v>2</v>
      </c>
      <c r="F195" s="161" t="s">
        <v>715</v>
      </c>
      <c r="G195" s="161"/>
      <c r="I195" s="163"/>
      <c r="J195" s="157" t="s">
        <v>723</v>
      </c>
      <c r="K195" s="157" t="s">
        <v>599</v>
      </c>
      <c r="L195" s="157" t="s">
        <v>694</v>
      </c>
      <c r="M195" s="158"/>
      <c r="N195" s="159" t="n">
        <v>2</v>
      </c>
      <c r="O195" s="158" t="s">
        <v>715</v>
      </c>
      <c r="P195" s="158"/>
    </row>
    <row r="196" customFormat="false" ht="24" hidden="false" customHeight="false" outlineLevel="0" collapsed="false">
      <c r="A196" s="160" t="s">
        <v>724</v>
      </c>
      <c r="B196" s="161" t="s">
        <v>590</v>
      </c>
      <c r="C196" s="161" t="s">
        <v>689</v>
      </c>
      <c r="D196" s="161"/>
      <c r="E196" s="162" t="n">
        <v>2</v>
      </c>
      <c r="F196" s="161"/>
      <c r="G196" s="161"/>
      <c r="I196" s="156" t="s">
        <v>725</v>
      </c>
      <c r="J196" s="157" t="s">
        <v>724</v>
      </c>
      <c r="K196" s="157" t="s">
        <v>590</v>
      </c>
      <c r="L196" s="157" t="s">
        <v>689</v>
      </c>
      <c r="M196" s="158"/>
      <c r="N196" s="159" t="n">
        <v>2</v>
      </c>
      <c r="O196" s="158"/>
      <c r="P196" s="158"/>
    </row>
    <row r="197" customFormat="false" ht="24" hidden="false" customHeight="false" outlineLevel="0" collapsed="false">
      <c r="A197" s="160" t="s">
        <v>726</v>
      </c>
      <c r="B197" s="161" t="s">
        <v>590</v>
      </c>
      <c r="C197" s="161" t="s">
        <v>727</v>
      </c>
      <c r="D197" s="161"/>
      <c r="E197" s="162" t="n">
        <v>1</v>
      </c>
      <c r="F197" s="161"/>
      <c r="G197" s="161"/>
      <c r="I197" s="163"/>
      <c r="J197" s="157" t="s">
        <v>726</v>
      </c>
      <c r="K197" s="157" t="s">
        <v>590</v>
      </c>
      <c r="L197" s="157" t="s">
        <v>727</v>
      </c>
      <c r="M197" s="158"/>
      <c r="N197" s="159" t="n">
        <v>1</v>
      </c>
      <c r="O197" s="158"/>
      <c r="P197" s="158"/>
    </row>
    <row r="198" customFormat="false" ht="24" hidden="false" customHeight="false" outlineLevel="0" collapsed="false">
      <c r="A198" s="160" t="s">
        <v>728</v>
      </c>
      <c r="B198" s="161" t="s">
        <v>599</v>
      </c>
      <c r="C198" s="161" t="s">
        <v>694</v>
      </c>
      <c r="D198" s="161"/>
      <c r="E198" s="162" t="n">
        <v>2</v>
      </c>
      <c r="F198" s="161" t="s">
        <v>715</v>
      </c>
      <c r="G198" s="161" t="s">
        <v>687</v>
      </c>
      <c r="I198" s="163"/>
      <c r="J198" s="157" t="s">
        <v>728</v>
      </c>
      <c r="K198" s="157" t="s">
        <v>599</v>
      </c>
      <c r="L198" s="157" t="s">
        <v>694</v>
      </c>
      <c r="M198" s="158"/>
      <c r="N198" s="159" t="n">
        <v>2</v>
      </c>
      <c r="O198" s="158" t="s">
        <v>715</v>
      </c>
      <c r="P198" s="158" t="s">
        <v>687</v>
      </c>
    </row>
    <row r="199" customFormat="false" ht="24" hidden="false" customHeight="false" outlineLevel="0" collapsed="false">
      <c r="A199" s="160" t="s">
        <v>729</v>
      </c>
      <c r="B199" s="161" t="s">
        <v>730</v>
      </c>
      <c r="C199" s="161" t="s">
        <v>731</v>
      </c>
      <c r="D199" s="161"/>
      <c r="E199" s="162" t="n">
        <v>5</v>
      </c>
      <c r="F199" s="161" t="s">
        <v>715</v>
      </c>
      <c r="G199" s="161"/>
      <c r="I199" s="156" t="s">
        <v>732</v>
      </c>
      <c r="J199" s="157" t="s">
        <v>729</v>
      </c>
      <c r="K199" s="157" t="s">
        <v>730</v>
      </c>
      <c r="L199" s="157" t="s">
        <v>731</v>
      </c>
      <c r="M199" s="158"/>
      <c r="N199" s="159" t="n">
        <v>5</v>
      </c>
      <c r="O199" s="158" t="s">
        <v>715</v>
      </c>
      <c r="P199" s="158"/>
    </row>
    <row r="200" customFormat="false" ht="24" hidden="false" customHeight="false" outlineLevel="0" collapsed="false">
      <c r="A200" s="160" t="s">
        <v>733</v>
      </c>
      <c r="B200" s="161" t="s">
        <v>730</v>
      </c>
      <c r="C200" s="161" t="s">
        <v>734</v>
      </c>
      <c r="D200" s="161"/>
      <c r="E200" s="162" t="n">
        <v>5</v>
      </c>
      <c r="F200" s="161" t="s">
        <v>715</v>
      </c>
      <c r="G200" s="161"/>
      <c r="I200" s="163"/>
      <c r="J200" s="157" t="s">
        <v>733</v>
      </c>
      <c r="K200" s="157" t="s">
        <v>730</v>
      </c>
      <c r="L200" s="157" t="s">
        <v>734</v>
      </c>
      <c r="M200" s="158"/>
      <c r="N200" s="159" t="n">
        <v>5</v>
      </c>
      <c r="O200" s="158" t="s">
        <v>715</v>
      </c>
      <c r="P200" s="158"/>
    </row>
    <row r="201" customFormat="false" ht="24" hidden="false" customHeight="false" outlineLevel="0" collapsed="false">
      <c r="A201" s="160" t="s">
        <v>735</v>
      </c>
      <c r="B201" s="161" t="s">
        <v>730</v>
      </c>
      <c r="C201" s="161" t="s">
        <v>736</v>
      </c>
      <c r="D201" s="161"/>
      <c r="E201" s="162" t="n">
        <v>5</v>
      </c>
      <c r="F201" s="161" t="s">
        <v>715</v>
      </c>
      <c r="G201" s="161" t="s">
        <v>709</v>
      </c>
      <c r="I201" s="156" t="s">
        <v>737</v>
      </c>
      <c r="J201" s="157" t="s">
        <v>735</v>
      </c>
      <c r="K201" s="157" t="s">
        <v>730</v>
      </c>
      <c r="L201" s="157" t="s">
        <v>736</v>
      </c>
      <c r="M201" s="158"/>
      <c r="N201" s="159" t="n">
        <v>5</v>
      </c>
      <c r="O201" s="158" t="s">
        <v>715</v>
      </c>
      <c r="P201" s="158"/>
    </row>
    <row r="202" customFormat="false" ht="22.5" hidden="false" customHeight="false" outlineLevel="0" collapsed="false">
      <c r="A202" s="160"/>
      <c r="B202" s="161"/>
      <c r="C202" s="161"/>
      <c r="D202" s="161"/>
      <c r="E202" s="161"/>
      <c r="F202" s="161"/>
      <c r="G202" s="161" t="s">
        <v>738</v>
      </c>
      <c r="I202" s="165"/>
      <c r="J202" s="157" t="s">
        <v>739</v>
      </c>
      <c r="K202" s="157" t="s">
        <v>730</v>
      </c>
      <c r="L202" s="166" t="s">
        <v>740</v>
      </c>
      <c r="M202" s="158"/>
      <c r="N202" s="159" t="n">
        <v>5</v>
      </c>
      <c r="O202" s="158" t="s">
        <v>715</v>
      </c>
      <c r="P202" s="158" t="s">
        <v>741</v>
      </c>
    </row>
    <row r="203" customFormat="false" ht="15" hidden="false" customHeight="false" outlineLevel="0" collapsed="false">
      <c r="I203" s="165"/>
      <c r="J203" s="158"/>
      <c r="K203" s="158"/>
      <c r="L203" s="158"/>
      <c r="M203" s="158"/>
      <c r="N203" s="158"/>
      <c r="O203" s="158"/>
      <c r="P203" s="158" t="s">
        <v>742</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tabColor rgb="FFFFFF00"/>
    <pageSetUpPr fitToPage="false"/>
  </sheetPr>
  <dimension ref="A1:KQ91"/>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6" ySplit="6" topLeftCell="G7" activePane="bottomRight" state="frozen"/>
      <selection pane="topLeft" activeCell="A1" activeCellId="0" sqref="A1"/>
      <selection pane="topRight" activeCell="G1" activeCellId="0" sqref="G1"/>
      <selection pane="bottomLeft" activeCell="A7" activeCellId="0" sqref="A7"/>
      <selection pane="bottomRight" activeCell="G10" activeCellId="0" sqref="G10"/>
    </sheetView>
  </sheetViews>
  <sheetFormatPr defaultRowHeight="12.75"/>
  <cols>
    <col collapsed="false" hidden="false" max="1" min="1" style="0" width="5.70408163265306"/>
    <col collapsed="false" hidden="false" max="2" min="2" style="0" width="22.4285714285714"/>
    <col collapsed="false" hidden="true" max="4" min="3" style="0" width="0"/>
    <col collapsed="false" hidden="false" max="5" min="5" style="0" width="8.29081632653061"/>
    <col collapsed="false" hidden="false" max="6" min="6" style="167" width="10.2857142857143"/>
    <col collapsed="false" hidden="false" max="7" min="7" style="167" width="6.4234693877551"/>
    <col collapsed="false" hidden="false" max="194" min="8" style="0" width="5.28061224489796"/>
    <col collapsed="false" hidden="false" max="263" min="195" style="0" width="5.00510204081633"/>
    <col collapsed="false" hidden="false" max="267" min="264" style="0" width="4.70918367346939"/>
    <col collapsed="false" hidden="false" max="268" min="268" style="0" width="4.42857142857143"/>
    <col collapsed="false" hidden="false" max="298" min="269" style="0" width="4.70918367346939"/>
    <col collapsed="false" hidden="false" max="299" min="299" style="0" width="5.42857142857143"/>
    <col collapsed="false" hidden="false" max="1025" min="300" style="0" width="17.1428571428571"/>
  </cols>
  <sheetData>
    <row r="1" customFormat="false" ht="25.5" hidden="false" customHeight="true" outlineLevel="0" collapsed="false">
      <c r="A1" s="168" t="s">
        <v>743</v>
      </c>
      <c r="B1" s="168"/>
      <c r="C1" s="169"/>
      <c r="D1" s="170"/>
      <c r="E1" s="170"/>
      <c r="F1" s="171" t="s">
        <v>744</v>
      </c>
      <c r="G1" s="171"/>
      <c r="H1" s="172" t="s">
        <v>745</v>
      </c>
      <c r="I1" s="172"/>
      <c r="J1" s="172"/>
      <c r="K1" s="172"/>
      <c r="L1" s="172"/>
      <c r="M1" s="172"/>
      <c r="N1" s="173" t="s">
        <v>746</v>
      </c>
      <c r="O1" s="173"/>
      <c r="P1" s="173"/>
      <c r="Q1" s="173"/>
      <c r="R1" s="173"/>
      <c r="S1" s="173"/>
      <c r="T1" s="173"/>
      <c r="U1" s="174" t="s">
        <v>747</v>
      </c>
      <c r="V1" s="174"/>
      <c r="W1" s="174"/>
      <c r="X1" s="174"/>
      <c r="Y1" s="174"/>
      <c r="Z1" s="174"/>
      <c r="AA1" s="174"/>
      <c r="AB1" s="173" t="s">
        <v>748</v>
      </c>
      <c r="AC1" s="173"/>
      <c r="AD1" s="173"/>
      <c r="AE1" s="173"/>
      <c r="AF1" s="173"/>
      <c r="AG1" s="173"/>
      <c r="AH1" s="173"/>
      <c r="AI1" s="173"/>
      <c r="AJ1" s="173"/>
      <c r="AK1" s="173"/>
      <c r="AL1" s="173"/>
      <c r="AM1" s="173"/>
      <c r="AN1" s="174" t="s">
        <v>749</v>
      </c>
      <c r="AO1" s="174"/>
      <c r="AP1" s="174"/>
      <c r="AQ1" s="174"/>
      <c r="AR1" s="174"/>
      <c r="AS1" s="174"/>
      <c r="AT1" s="174"/>
      <c r="AU1" s="174"/>
      <c r="AV1" s="174"/>
      <c r="AW1" s="174"/>
      <c r="AX1" s="174"/>
      <c r="AY1" s="174"/>
      <c r="AZ1" s="173" t="s">
        <v>750</v>
      </c>
      <c r="BA1" s="173"/>
      <c r="BB1" s="173"/>
      <c r="BC1" s="173"/>
      <c r="BD1" s="173"/>
      <c r="BE1" s="173"/>
      <c r="BF1" s="173"/>
      <c r="BG1" s="173"/>
      <c r="BH1" s="173"/>
      <c r="BI1" s="173"/>
      <c r="BJ1" s="173"/>
      <c r="BK1" s="173"/>
      <c r="BL1" s="173"/>
      <c r="BM1" s="173"/>
      <c r="BN1" s="173"/>
      <c r="BO1" s="173"/>
      <c r="BP1" s="173"/>
      <c r="BQ1" s="173"/>
      <c r="BR1" s="174" t="s">
        <v>751</v>
      </c>
      <c r="BS1" s="174"/>
      <c r="BT1" s="174"/>
      <c r="BU1" s="174"/>
      <c r="BV1" s="174"/>
      <c r="BW1" s="174"/>
      <c r="BX1" s="174"/>
      <c r="BY1" s="174"/>
      <c r="BZ1" s="174"/>
      <c r="CA1" s="174"/>
      <c r="CB1" s="174"/>
      <c r="CC1" s="174"/>
      <c r="CD1" s="174"/>
      <c r="CE1" s="174"/>
      <c r="CF1" s="174"/>
      <c r="CG1" s="174"/>
      <c r="CH1" s="174"/>
      <c r="CI1" s="174"/>
      <c r="CJ1" s="173" t="s">
        <v>752</v>
      </c>
      <c r="CK1" s="173"/>
      <c r="CL1" s="173"/>
      <c r="CM1" s="173"/>
      <c r="CN1" s="173"/>
      <c r="CO1" s="173"/>
      <c r="CP1" s="173"/>
      <c r="CQ1" s="173"/>
      <c r="CR1" s="173"/>
      <c r="CS1" s="173"/>
      <c r="CT1" s="173"/>
      <c r="CU1" s="173"/>
      <c r="CV1" s="173"/>
      <c r="CW1" s="173"/>
      <c r="CX1" s="173"/>
      <c r="CY1" s="173"/>
      <c r="CZ1" s="173"/>
      <c r="DA1" s="173"/>
      <c r="DB1" s="173"/>
      <c r="DC1" s="173"/>
      <c r="DD1" s="173"/>
      <c r="DE1" s="173"/>
      <c r="DF1" s="173"/>
      <c r="DG1" s="173"/>
      <c r="DH1" s="173"/>
      <c r="DI1" s="173"/>
      <c r="DJ1" s="173"/>
      <c r="DK1" s="173"/>
      <c r="DL1" s="173"/>
      <c r="DM1" s="173"/>
      <c r="DN1" s="173"/>
      <c r="DO1" s="173"/>
      <c r="DP1" s="173"/>
      <c r="DQ1" s="173"/>
      <c r="DR1" s="173"/>
      <c r="DS1" s="173"/>
      <c r="DT1" s="175" t="s">
        <v>753</v>
      </c>
      <c r="DU1" s="175"/>
      <c r="DV1" s="175"/>
      <c r="DW1" s="175"/>
      <c r="DX1" s="175"/>
      <c r="DY1" s="175"/>
      <c r="DZ1" s="175"/>
      <c r="EA1" s="175"/>
      <c r="EB1" s="175"/>
      <c r="EC1" s="175"/>
      <c r="ED1" s="175"/>
      <c r="EE1" s="175"/>
      <c r="EF1" s="175"/>
      <c r="EG1" s="175"/>
      <c r="EH1" s="175"/>
      <c r="EI1" s="175"/>
      <c r="EJ1" s="175"/>
      <c r="EK1" s="175"/>
      <c r="EL1" s="175"/>
      <c r="EM1" s="175"/>
      <c r="EN1" s="175"/>
      <c r="EO1" s="175"/>
      <c r="EP1" s="175"/>
      <c r="EQ1" s="175"/>
      <c r="ER1" s="175"/>
      <c r="ES1" s="175"/>
      <c r="ET1" s="175"/>
      <c r="EU1" s="175"/>
      <c r="EV1" s="175"/>
      <c r="EW1" s="175"/>
      <c r="EX1" s="175"/>
      <c r="EY1" s="175"/>
      <c r="EZ1" s="175"/>
      <c r="FA1" s="175"/>
      <c r="FB1" s="175"/>
      <c r="FC1" s="175"/>
      <c r="FD1" s="173" t="s">
        <v>754</v>
      </c>
      <c r="FE1" s="173"/>
      <c r="FF1" s="173"/>
      <c r="FG1" s="173"/>
      <c r="FH1" s="173"/>
      <c r="FI1" s="173"/>
      <c r="FJ1" s="173"/>
      <c r="FK1" s="173"/>
      <c r="FL1" s="173"/>
      <c r="FM1" s="173"/>
      <c r="FN1" s="173"/>
      <c r="FO1" s="173"/>
      <c r="FP1" s="173"/>
      <c r="FQ1" s="173"/>
      <c r="FR1" s="173"/>
      <c r="FS1" s="173"/>
      <c r="FT1" s="173"/>
      <c r="FU1" s="173"/>
      <c r="FV1" s="173"/>
      <c r="FW1" s="173"/>
      <c r="FX1" s="173"/>
      <c r="FY1" s="173"/>
      <c r="FZ1" s="173"/>
      <c r="GA1" s="173"/>
      <c r="GB1" s="173"/>
      <c r="GC1" s="173"/>
      <c r="GD1" s="173"/>
      <c r="GE1" s="173"/>
      <c r="GF1" s="173"/>
      <c r="GG1" s="173"/>
      <c r="GH1" s="173"/>
      <c r="GI1" s="173"/>
      <c r="GJ1" s="173"/>
      <c r="GK1" s="173"/>
      <c r="GL1" s="173"/>
      <c r="GM1" s="174" t="s">
        <v>755</v>
      </c>
      <c r="GN1" s="174"/>
      <c r="GO1" s="174"/>
      <c r="GP1" s="174"/>
      <c r="GQ1" s="174"/>
      <c r="GR1" s="174"/>
      <c r="GS1" s="174"/>
      <c r="GT1" s="174"/>
      <c r="GU1" s="174"/>
      <c r="GV1" s="174"/>
      <c r="GW1" s="174"/>
      <c r="GX1" s="174"/>
      <c r="GY1" s="174"/>
      <c r="GZ1" s="174"/>
      <c r="HA1" s="174"/>
      <c r="HB1" s="174"/>
      <c r="HC1" s="174"/>
      <c r="HD1" s="174"/>
      <c r="HE1" s="174"/>
      <c r="HF1" s="174"/>
      <c r="HG1" s="174"/>
      <c r="HH1" s="174"/>
      <c r="HI1" s="174"/>
      <c r="HJ1" s="174"/>
      <c r="HK1" s="174"/>
      <c r="HL1" s="174"/>
      <c r="HM1" s="174"/>
      <c r="HN1" s="174"/>
      <c r="HO1" s="174"/>
      <c r="HP1" s="174"/>
      <c r="HQ1" s="174"/>
      <c r="HR1" s="174"/>
      <c r="HS1" s="174"/>
      <c r="HT1" s="174"/>
      <c r="HU1" s="174"/>
      <c r="HV1" s="176" t="s">
        <v>756</v>
      </c>
      <c r="HW1" s="176"/>
      <c r="HX1" s="176"/>
      <c r="HY1" s="176"/>
      <c r="HZ1" s="176"/>
      <c r="IA1" s="176"/>
      <c r="IB1" s="176"/>
      <c r="IC1" s="176"/>
      <c r="ID1" s="176"/>
      <c r="IE1" s="176"/>
      <c r="IF1" s="176"/>
      <c r="IG1" s="176"/>
      <c r="IH1" s="176"/>
      <c r="II1" s="176"/>
      <c r="IJ1" s="176"/>
      <c r="IK1" s="176"/>
      <c r="IL1" s="176"/>
      <c r="IM1" s="176"/>
      <c r="IN1" s="176"/>
      <c r="IO1" s="176"/>
      <c r="IP1" s="176"/>
      <c r="IQ1" s="176"/>
      <c r="IR1" s="176"/>
      <c r="IS1" s="176"/>
      <c r="IT1" s="176"/>
      <c r="IU1" s="176"/>
      <c r="IV1" s="176"/>
      <c r="IW1" s="176"/>
      <c r="IX1" s="176"/>
      <c r="IY1" s="176"/>
      <c r="IZ1" s="176"/>
      <c r="JA1" s="176"/>
      <c r="JB1" s="176"/>
      <c r="JC1" s="176"/>
      <c r="JD1" s="176"/>
      <c r="JE1" s="175" t="s">
        <v>757</v>
      </c>
      <c r="JF1" s="175"/>
      <c r="JG1" s="175"/>
      <c r="JH1" s="175"/>
      <c r="JI1" s="175"/>
      <c r="JJ1" s="175"/>
      <c r="JK1" s="175"/>
      <c r="JL1" s="175"/>
      <c r="JM1" s="175"/>
      <c r="JN1" s="175"/>
      <c r="JO1" s="175"/>
      <c r="JP1" s="175"/>
      <c r="JQ1" s="175"/>
      <c r="JR1" s="175"/>
      <c r="JS1" s="175"/>
      <c r="JT1" s="175"/>
      <c r="JU1" s="175"/>
      <c r="JV1" s="175"/>
      <c r="JW1" s="175"/>
      <c r="JX1" s="175"/>
      <c r="JY1" s="175"/>
      <c r="JZ1" s="175"/>
      <c r="KA1" s="175"/>
      <c r="KB1" s="175"/>
      <c r="KC1" s="175"/>
      <c r="KD1" s="175"/>
      <c r="KE1" s="175"/>
      <c r="KF1" s="175"/>
      <c r="KG1" s="175"/>
      <c r="KH1" s="175"/>
      <c r="KI1" s="175"/>
      <c r="KJ1" s="175"/>
      <c r="KK1" s="175"/>
      <c r="KL1" s="175"/>
      <c r="KM1" s="175"/>
    </row>
    <row r="2" s="189" customFormat="true" ht="17.25" hidden="false" customHeight="true" outlineLevel="0" collapsed="false">
      <c r="A2" s="168"/>
      <c r="B2" s="168"/>
      <c r="C2" s="177"/>
      <c r="D2" s="178"/>
      <c r="E2" s="178"/>
      <c r="F2" s="179" t="s">
        <v>758</v>
      </c>
      <c r="G2" s="179"/>
      <c r="H2" s="180" t="n">
        <v>1</v>
      </c>
      <c r="I2" s="180" t="n">
        <v>1</v>
      </c>
      <c r="J2" s="180" t="n">
        <v>1</v>
      </c>
      <c r="K2" s="180" t="n">
        <v>1</v>
      </c>
      <c r="L2" s="180" t="n">
        <v>1</v>
      </c>
      <c r="M2" s="180" t="n">
        <v>1</v>
      </c>
      <c r="N2" s="181" t="n">
        <v>1</v>
      </c>
      <c r="O2" s="181" t="n">
        <v>1</v>
      </c>
      <c r="P2" s="181" t="n">
        <v>1</v>
      </c>
      <c r="Q2" s="181" t="n">
        <v>1</v>
      </c>
      <c r="R2" s="181" t="n">
        <v>1</v>
      </c>
      <c r="S2" s="181" t="n">
        <v>1</v>
      </c>
      <c r="T2" s="181" t="n">
        <v>1</v>
      </c>
      <c r="U2" s="180" t="n">
        <v>1</v>
      </c>
      <c r="V2" s="180" t="n">
        <v>1</v>
      </c>
      <c r="W2" s="180" t="n">
        <v>1</v>
      </c>
      <c r="X2" s="180" t="n">
        <v>1</v>
      </c>
      <c r="Y2" s="180" t="n">
        <v>1</v>
      </c>
      <c r="Z2" s="180" t="n">
        <v>1</v>
      </c>
      <c r="AA2" s="180" t="n">
        <v>1</v>
      </c>
      <c r="AB2" s="181" t="n">
        <v>1</v>
      </c>
      <c r="AC2" s="181" t="n">
        <v>1</v>
      </c>
      <c r="AD2" s="181" t="n">
        <v>1</v>
      </c>
      <c r="AE2" s="181" t="n">
        <v>1</v>
      </c>
      <c r="AF2" s="181" t="n">
        <v>1</v>
      </c>
      <c r="AG2" s="181" t="n">
        <v>1</v>
      </c>
      <c r="AH2" s="181" t="n">
        <v>1</v>
      </c>
      <c r="AI2" s="181" t="n">
        <v>1</v>
      </c>
      <c r="AJ2" s="181" t="n">
        <v>1</v>
      </c>
      <c r="AK2" s="181" t="n">
        <v>1</v>
      </c>
      <c r="AL2" s="181" t="n">
        <v>1</v>
      </c>
      <c r="AM2" s="181" t="n">
        <v>1</v>
      </c>
      <c r="AN2" s="180" t="n">
        <v>1</v>
      </c>
      <c r="AO2" s="180" t="n">
        <v>1</v>
      </c>
      <c r="AP2" s="180" t="n">
        <v>1</v>
      </c>
      <c r="AQ2" s="180" t="n">
        <v>1</v>
      </c>
      <c r="AR2" s="180" t="n">
        <v>1</v>
      </c>
      <c r="AS2" s="180" t="n">
        <v>1</v>
      </c>
      <c r="AT2" s="180" t="n">
        <v>1</v>
      </c>
      <c r="AU2" s="180" t="n">
        <v>1</v>
      </c>
      <c r="AV2" s="180" t="n">
        <v>1</v>
      </c>
      <c r="AW2" s="180" t="n">
        <v>1</v>
      </c>
      <c r="AX2" s="182" t="n">
        <v>1</v>
      </c>
      <c r="AY2" s="182" t="n">
        <v>1</v>
      </c>
      <c r="AZ2" s="183" t="n">
        <v>1</v>
      </c>
      <c r="BA2" s="183" t="n">
        <v>1</v>
      </c>
      <c r="BB2" s="183" t="n">
        <v>1</v>
      </c>
      <c r="BC2" s="183" t="n">
        <v>1</v>
      </c>
      <c r="BD2" s="183" t="n">
        <v>1</v>
      </c>
      <c r="BE2" s="183" t="n">
        <v>1</v>
      </c>
      <c r="BF2" s="183" t="n">
        <v>1</v>
      </c>
      <c r="BG2" s="183" t="n">
        <v>1</v>
      </c>
      <c r="BH2" s="183" t="n">
        <v>1</v>
      </c>
      <c r="BI2" s="183" t="n">
        <v>1</v>
      </c>
      <c r="BJ2" s="183" t="n">
        <v>1</v>
      </c>
      <c r="BK2" s="183" t="n">
        <v>1</v>
      </c>
      <c r="BL2" s="183" t="n">
        <v>1</v>
      </c>
      <c r="BM2" s="183" t="n">
        <v>1</v>
      </c>
      <c r="BN2" s="183" t="n">
        <v>1</v>
      </c>
      <c r="BO2" s="183" t="n">
        <v>1</v>
      </c>
      <c r="BP2" s="183" t="n">
        <v>1</v>
      </c>
      <c r="BQ2" s="183" t="n">
        <v>1</v>
      </c>
      <c r="BR2" s="182" t="n">
        <v>1</v>
      </c>
      <c r="BS2" s="182" t="n">
        <v>1</v>
      </c>
      <c r="BT2" s="182" t="n">
        <v>1</v>
      </c>
      <c r="BU2" s="182" t="n">
        <v>1</v>
      </c>
      <c r="BV2" s="182" t="n">
        <v>1</v>
      </c>
      <c r="BW2" s="182" t="n">
        <v>1</v>
      </c>
      <c r="BX2" s="182" t="n">
        <v>1</v>
      </c>
      <c r="BY2" s="182" t="n">
        <v>1</v>
      </c>
      <c r="BZ2" s="182" t="n">
        <v>1</v>
      </c>
      <c r="CA2" s="182" t="n">
        <v>1</v>
      </c>
      <c r="CB2" s="182" t="n">
        <v>1</v>
      </c>
      <c r="CC2" s="182" t="n">
        <v>1</v>
      </c>
      <c r="CD2" s="182" t="n">
        <v>1</v>
      </c>
      <c r="CE2" s="182" t="n">
        <v>1</v>
      </c>
      <c r="CF2" s="182" t="n">
        <v>1</v>
      </c>
      <c r="CG2" s="182" t="n">
        <v>1</v>
      </c>
      <c r="CH2" s="182" t="n">
        <v>1</v>
      </c>
      <c r="CI2" s="182" t="n">
        <v>1</v>
      </c>
      <c r="CJ2" s="184" t="n">
        <v>1</v>
      </c>
      <c r="CK2" s="184" t="n">
        <v>1</v>
      </c>
      <c r="CL2" s="184" t="n">
        <v>1</v>
      </c>
      <c r="CM2" s="184" t="n">
        <v>1</v>
      </c>
      <c r="CN2" s="184" t="n">
        <v>1</v>
      </c>
      <c r="CO2" s="184" t="n">
        <v>1</v>
      </c>
      <c r="CP2" s="184" t="n">
        <v>1</v>
      </c>
      <c r="CQ2" s="184" t="n">
        <v>1</v>
      </c>
      <c r="CR2" s="184" t="n">
        <v>1</v>
      </c>
      <c r="CS2" s="184" t="n">
        <v>1</v>
      </c>
      <c r="CT2" s="184" t="n">
        <v>1</v>
      </c>
      <c r="CU2" s="184" t="n">
        <v>1</v>
      </c>
      <c r="CV2" s="184" t="n">
        <v>1</v>
      </c>
      <c r="CW2" s="184" t="n">
        <v>1</v>
      </c>
      <c r="CX2" s="184" t="n">
        <v>1</v>
      </c>
      <c r="CY2" s="184" t="n">
        <v>1</v>
      </c>
      <c r="CZ2" s="184" t="n">
        <v>1</v>
      </c>
      <c r="DA2" s="184" t="n">
        <v>1</v>
      </c>
      <c r="DB2" s="184" t="n">
        <v>1</v>
      </c>
      <c r="DC2" s="184" t="n">
        <v>1</v>
      </c>
      <c r="DD2" s="184" t="n">
        <v>1</v>
      </c>
      <c r="DE2" s="184" t="n">
        <v>1</v>
      </c>
      <c r="DF2" s="184" t="n">
        <v>1</v>
      </c>
      <c r="DG2" s="184" t="n">
        <v>1</v>
      </c>
      <c r="DH2" s="184" t="n">
        <v>1</v>
      </c>
      <c r="DI2" s="184" t="n">
        <v>1</v>
      </c>
      <c r="DJ2" s="184" t="n">
        <v>1</v>
      </c>
      <c r="DK2" s="184" t="n">
        <v>1</v>
      </c>
      <c r="DL2" s="184" t="n">
        <v>1</v>
      </c>
      <c r="DM2" s="184" t="n">
        <v>1</v>
      </c>
      <c r="DN2" s="184" t="n">
        <v>1</v>
      </c>
      <c r="DO2" s="184" t="n">
        <v>1</v>
      </c>
      <c r="DP2" s="184" t="n">
        <v>1</v>
      </c>
      <c r="DQ2" s="184" t="n">
        <v>1</v>
      </c>
      <c r="DR2" s="184" t="n">
        <v>1</v>
      </c>
      <c r="DS2" s="184" t="n">
        <v>1</v>
      </c>
      <c r="DT2" s="185" t="n">
        <v>1</v>
      </c>
      <c r="DU2" s="185" t="n">
        <v>1</v>
      </c>
      <c r="DV2" s="185" t="n">
        <v>1</v>
      </c>
      <c r="DW2" s="185" t="n">
        <v>1</v>
      </c>
      <c r="DX2" s="185" t="n">
        <v>1</v>
      </c>
      <c r="DY2" s="185" t="n">
        <v>1</v>
      </c>
      <c r="DZ2" s="185" t="n">
        <v>1</v>
      </c>
      <c r="EA2" s="185" t="n">
        <v>1</v>
      </c>
      <c r="EB2" s="185" t="n">
        <v>1</v>
      </c>
      <c r="EC2" s="185" t="n">
        <v>1</v>
      </c>
      <c r="ED2" s="185" t="n">
        <v>1</v>
      </c>
      <c r="EE2" s="185" t="n">
        <v>1</v>
      </c>
      <c r="EF2" s="185" t="n">
        <v>1</v>
      </c>
      <c r="EG2" s="185" t="n">
        <v>1</v>
      </c>
      <c r="EH2" s="185" t="n">
        <v>1</v>
      </c>
      <c r="EI2" s="185" t="n">
        <v>1</v>
      </c>
      <c r="EJ2" s="185" t="n">
        <v>1</v>
      </c>
      <c r="EK2" s="185" t="n">
        <v>1</v>
      </c>
      <c r="EL2" s="185" t="n">
        <v>1</v>
      </c>
      <c r="EM2" s="185" t="n">
        <v>1</v>
      </c>
      <c r="EN2" s="185" t="n">
        <v>1</v>
      </c>
      <c r="EO2" s="185" t="n">
        <v>1</v>
      </c>
      <c r="EP2" s="185" t="n">
        <v>1</v>
      </c>
      <c r="EQ2" s="185" t="n">
        <v>1</v>
      </c>
      <c r="ER2" s="185" t="n">
        <v>1</v>
      </c>
      <c r="ES2" s="185" t="n">
        <v>1</v>
      </c>
      <c r="ET2" s="185" t="n">
        <v>1</v>
      </c>
      <c r="EU2" s="185" t="n">
        <v>1</v>
      </c>
      <c r="EV2" s="185" t="n">
        <v>1</v>
      </c>
      <c r="EW2" s="185" t="n">
        <v>1</v>
      </c>
      <c r="EX2" s="185" t="n">
        <v>1</v>
      </c>
      <c r="EY2" s="185" t="n">
        <v>1</v>
      </c>
      <c r="EZ2" s="185" t="n">
        <v>1</v>
      </c>
      <c r="FA2" s="185" t="n">
        <v>1</v>
      </c>
      <c r="FB2" s="185" t="n">
        <v>1</v>
      </c>
      <c r="FC2" s="185" t="n">
        <v>1</v>
      </c>
      <c r="FD2" s="184" t="n">
        <v>1</v>
      </c>
      <c r="FE2" s="184" t="n">
        <v>1</v>
      </c>
      <c r="FF2" s="184" t="n">
        <v>1</v>
      </c>
      <c r="FG2" s="184" t="n">
        <v>1</v>
      </c>
      <c r="FH2" s="184" t="n">
        <v>1</v>
      </c>
      <c r="FI2" s="184" t="n">
        <v>1</v>
      </c>
      <c r="FJ2" s="184" t="n">
        <v>1</v>
      </c>
      <c r="FK2" s="184" t="n">
        <v>1</v>
      </c>
      <c r="FL2" s="184" t="n">
        <v>1</v>
      </c>
      <c r="FM2" s="184" t="n">
        <v>1</v>
      </c>
      <c r="FN2" s="184" t="n">
        <v>1</v>
      </c>
      <c r="FO2" s="184" t="n">
        <v>1</v>
      </c>
      <c r="FP2" s="184" t="n">
        <v>1</v>
      </c>
      <c r="FQ2" s="184" t="n">
        <v>1</v>
      </c>
      <c r="FR2" s="184" t="n">
        <v>1</v>
      </c>
      <c r="FS2" s="184" t="n">
        <v>1</v>
      </c>
      <c r="FT2" s="184" t="n">
        <v>1</v>
      </c>
      <c r="FU2" s="184" t="n">
        <v>1</v>
      </c>
      <c r="FV2" s="184" t="n">
        <v>1</v>
      </c>
      <c r="FW2" s="184" t="n">
        <v>1</v>
      </c>
      <c r="FX2" s="184" t="n">
        <v>1</v>
      </c>
      <c r="FY2" s="184" t="n">
        <v>1</v>
      </c>
      <c r="FZ2" s="184" t="n">
        <v>1</v>
      </c>
      <c r="GA2" s="184" t="n">
        <v>1</v>
      </c>
      <c r="GB2" s="184" t="n">
        <v>1</v>
      </c>
      <c r="GC2" s="184" t="n">
        <v>1</v>
      </c>
      <c r="GD2" s="184" t="n">
        <v>1</v>
      </c>
      <c r="GE2" s="184" t="n">
        <v>1</v>
      </c>
      <c r="GF2" s="184" t="n">
        <v>1</v>
      </c>
      <c r="GG2" s="184" t="n">
        <v>1</v>
      </c>
      <c r="GH2" s="184" t="n">
        <v>1</v>
      </c>
      <c r="GI2" s="184" t="n">
        <v>1</v>
      </c>
      <c r="GJ2" s="184" t="n">
        <v>1</v>
      </c>
      <c r="GK2" s="184" t="n">
        <v>1</v>
      </c>
      <c r="GL2" s="184" t="n">
        <v>1</v>
      </c>
      <c r="GM2" s="186" t="n">
        <v>1</v>
      </c>
      <c r="GN2" s="186" t="n">
        <v>1</v>
      </c>
      <c r="GO2" s="186" t="n">
        <v>1</v>
      </c>
      <c r="GP2" s="186" t="n">
        <v>1</v>
      </c>
      <c r="GQ2" s="186" t="n">
        <v>1</v>
      </c>
      <c r="GR2" s="186" t="n">
        <v>1</v>
      </c>
      <c r="GS2" s="186" t="n">
        <v>1</v>
      </c>
      <c r="GT2" s="186" t="n">
        <v>1</v>
      </c>
      <c r="GU2" s="186" t="n">
        <v>1</v>
      </c>
      <c r="GV2" s="186" t="n">
        <v>1</v>
      </c>
      <c r="GW2" s="186" t="n">
        <v>1</v>
      </c>
      <c r="GX2" s="186" t="n">
        <v>1</v>
      </c>
      <c r="GY2" s="186" t="n">
        <v>1</v>
      </c>
      <c r="GZ2" s="186" t="n">
        <v>1</v>
      </c>
      <c r="HA2" s="186" t="n">
        <v>1</v>
      </c>
      <c r="HB2" s="186" t="n">
        <v>1</v>
      </c>
      <c r="HC2" s="186" t="n">
        <v>1</v>
      </c>
      <c r="HD2" s="186" t="n">
        <v>1</v>
      </c>
      <c r="HE2" s="186" t="n">
        <v>1</v>
      </c>
      <c r="HF2" s="186" t="n">
        <v>1</v>
      </c>
      <c r="HG2" s="186" t="n">
        <v>1</v>
      </c>
      <c r="HH2" s="186" t="n">
        <v>1</v>
      </c>
      <c r="HI2" s="186" t="n">
        <v>1</v>
      </c>
      <c r="HJ2" s="186" t="n">
        <v>1</v>
      </c>
      <c r="HK2" s="186" t="n">
        <v>1</v>
      </c>
      <c r="HL2" s="186" t="n">
        <v>1</v>
      </c>
      <c r="HM2" s="186" t="n">
        <v>1</v>
      </c>
      <c r="HN2" s="186" t="n">
        <v>1</v>
      </c>
      <c r="HO2" s="186" t="n">
        <v>1</v>
      </c>
      <c r="HP2" s="186" t="n">
        <v>1</v>
      </c>
      <c r="HQ2" s="186" t="n">
        <v>1</v>
      </c>
      <c r="HR2" s="186" t="n">
        <v>1</v>
      </c>
      <c r="HS2" s="186" t="n">
        <v>1</v>
      </c>
      <c r="HT2" s="186" t="n">
        <v>1</v>
      </c>
      <c r="HU2" s="186" t="n">
        <v>1</v>
      </c>
      <c r="HV2" s="187" t="n">
        <v>1</v>
      </c>
      <c r="HW2" s="187" t="n">
        <v>1</v>
      </c>
      <c r="HX2" s="187" t="n">
        <v>1</v>
      </c>
      <c r="HY2" s="187" t="n">
        <v>1</v>
      </c>
      <c r="HZ2" s="187" t="n">
        <v>1</v>
      </c>
      <c r="IA2" s="187" t="n">
        <v>1</v>
      </c>
      <c r="IB2" s="187" t="n">
        <v>1</v>
      </c>
      <c r="IC2" s="187" t="n">
        <v>1</v>
      </c>
      <c r="ID2" s="187" t="n">
        <v>1</v>
      </c>
      <c r="IE2" s="187" t="n">
        <v>1</v>
      </c>
      <c r="IF2" s="187" t="n">
        <v>1</v>
      </c>
      <c r="IG2" s="187" t="n">
        <v>1</v>
      </c>
      <c r="IH2" s="187" t="n">
        <v>1</v>
      </c>
      <c r="II2" s="187" t="n">
        <v>1</v>
      </c>
      <c r="IJ2" s="187" t="n">
        <v>1</v>
      </c>
      <c r="IK2" s="187" t="n">
        <v>1</v>
      </c>
      <c r="IL2" s="187" t="n">
        <v>1</v>
      </c>
      <c r="IM2" s="187" t="n">
        <v>1</v>
      </c>
      <c r="IN2" s="187" t="n">
        <v>1</v>
      </c>
      <c r="IO2" s="187" t="n">
        <v>1</v>
      </c>
      <c r="IP2" s="187" t="n">
        <v>1</v>
      </c>
      <c r="IQ2" s="187" t="n">
        <v>1</v>
      </c>
      <c r="IR2" s="187" t="n">
        <v>1</v>
      </c>
      <c r="IS2" s="187" t="n">
        <v>1</v>
      </c>
      <c r="IT2" s="187" t="n">
        <v>1</v>
      </c>
      <c r="IU2" s="187" t="n">
        <v>1</v>
      </c>
      <c r="IV2" s="187" t="n">
        <v>1</v>
      </c>
      <c r="IW2" s="187" t="n">
        <v>1</v>
      </c>
      <c r="IX2" s="187" t="n">
        <v>1</v>
      </c>
      <c r="IY2" s="187" t="n">
        <v>1</v>
      </c>
      <c r="IZ2" s="187" t="n">
        <v>1</v>
      </c>
      <c r="JA2" s="187" t="n">
        <v>1</v>
      </c>
      <c r="JB2" s="187" t="n">
        <v>1</v>
      </c>
      <c r="JC2" s="187" t="n">
        <v>1</v>
      </c>
      <c r="JD2" s="187" t="n">
        <v>1</v>
      </c>
      <c r="JE2" s="186" t="n">
        <v>1</v>
      </c>
      <c r="JF2" s="186" t="n">
        <v>1</v>
      </c>
      <c r="JG2" s="186" t="n">
        <v>1</v>
      </c>
      <c r="JH2" s="186" t="n">
        <v>1</v>
      </c>
      <c r="JI2" s="186" t="n">
        <v>1</v>
      </c>
      <c r="JJ2" s="186" t="n">
        <v>1</v>
      </c>
      <c r="JK2" s="186" t="n">
        <v>1</v>
      </c>
      <c r="JL2" s="186" t="n">
        <v>1</v>
      </c>
      <c r="JM2" s="186" t="n">
        <v>1</v>
      </c>
      <c r="JN2" s="186" t="n">
        <v>1</v>
      </c>
      <c r="JO2" s="186" t="n">
        <v>1</v>
      </c>
      <c r="JP2" s="186" t="n">
        <v>1</v>
      </c>
      <c r="JQ2" s="186" t="n">
        <v>1</v>
      </c>
      <c r="JR2" s="186" t="n">
        <v>1</v>
      </c>
      <c r="JS2" s="186" t="n">
        <v>1</v>
      </c>
      <c r="JT2" s="186" t="n">
        <v>1</v>
      </c>
      <c r="JU2" s="186" t="n">
        <v>1</v>
      </c>
      <c r="JV2" s="186" t="n">
        <v>1</v>
      </c>
      <c r="JW2" s="186" t="n">
        <v>1</v>
      </c>
      <c r="JX2" s="186" t="n">
        <v>1</v>
      </c>
      <c r="JY2" s="186" t="n">
        <v>1</v>
      </c>
      <c r="JZ2" s="186" t="n">
        <v>1</v>
      </c>
      <c r="KA2" s="186" t="n">
        <v>1</v>
      </c>
      <c r="KB2" s="186" t="n">
        <v>1</v>
      </c>
      <c r="KC2" s="186" t="n">
        <v>1</v>
      </c>
      <c r="KD2" s="186" t="n">
        <v>1</v>
      </c>
      <c r="KE2" s="186" t="n">
        <v>1</v>
      </c>
      <c r="KF2" s="186" t="n">
        <v>1</v>
      </c>
      <c r="KG2" s="186" t="n">
        <v>1</v>
      </c>
      <c r="KH2" s="186" t="n">
        <v>1</v>
      </c>
      <c r="KI2" s="186" t="n">
        <v>1</v>
      </c>
      <c r="KJ2" s="186" t="n">
        <v>1</v>
      </c>
      <c r="KK2" s="186" t="n">
        <v>1</v>
      </c>
      <c r="KL2" s="186" t="n">
        <v>1</v>
      </c>
      <c r="KM2" s="188" t="n">
        <v>1</v>
      </c>
    </row>
    <row r="3" customFormat="false" ht="12.75" hidden="false" customHeight="true" outlineLevel="0" collapsed="false">
      <c r="A3" s="168"/>
      <c r="B3" s="168"/>
      <c r="C3" s="190"/>
      <c r="D3" s="191"/>
      <c r="E3" s="191"/>
      <c r="F3" s="192" t="s">
        <v>759</v>
      </c>
      <c r="G3" s="192"/>
      <c r="H3" s="193" t="s">
        <v>511</v>
      </c>
      <c r="I3" s="193" t="s">
        <v>511</v>
      </c>
      <c r="J3" s="193" t="s">
        <v>511</v>
      </c>
      <c r="K3" s="193" t="s">
        <v>512</v>
      </c>
      <c r="L3" s="193" t="s">
        <v>513</v>
      </c>
      <c r="M3" s="193" t="s">
        <v>514</v>
      </c>
      <c r="N3" s="194" t="s">
        <v>515</v>
      </c>
      <c r="O3" s="194" t="s">
        <v>515</v>
      </c>
      <c r="P3" s="194" t="s">
        <v>515</v>
      </c>
      <c r="Q3" s="194" t="s">
        <v>516</v>
      </c>
      <c r="R3" s="194" t="s">
        <v>516</v>
      </c>
      <c r="S3" s="194" t="s">
        <v>518</v>
      </c>
      <c r="T3" s="194" t="s">
        <v>518</v>
      </c>
      <c r="U3" s="193" t="s">
        <v>519</v>
      </c>
      <c r="V3" s="193" t="s">
        <v>519</v>
      </c>
      <c r="W3" s="193" t="s">
        <v>519</v>
      </c>
      <c r="X3" s="193" t="s">
        <v>520</v>
      </c>
      <c r="Y3" s="193" t="s">
        <v>521</v>
      </c>
      <c r="Z3" s="193" t="s">
        <v>522</v>
      </c>
      <c r="AA3" s="193" t="s">
        <v>522</v>
      </c>
      <c r="AB3" s="194" t="s">
        <v>523</v>
      </c>
      <c r="AC3" s="194" t="s">
        <v>523</v>
      </c>
      <c r="AD3" s="194" t="s">
        <v>523</v>
      </c>
      <c r="AE3" s="194" t="s">
        <v>524</v>
      </c>
      <c r="AF3" s="194" t="s">
        <v>525</v>
      </c>
      <c r="AG3" s="194" t="s">
        <v>527</v>
      </c>
      <c r="AH3" s="194" t="s">
        <v>527</v>
      </c>
      <c r="AI3" s="194" t="s">
        <v>526</v>
      </c>
      <c r="AJ3" s="194" t="s">
        <v>526</v>
      </c>
      <c r="AK3" s="194" t="s">
        <v>526</v>
      </c>
      <c r="AL3" s="194" t="s">
        <v>526</v>
      </c>
      <c r="AM3" s="194" t="s">
        <v>526</v>
      </c>
      <c r="AN3" s="193" t="s">
        <v>528</v>
      </c>
      <c r="AO3" s="193" t="s">
        <v>528</v>
      </c>
      <c r="AP3" s="193" t="s">
        <v>528</v>
      </c>
      <c r="AQ3" s="193" t="s">
        <v>529</v>
      </c>
      <c r="AR3" s="193" t="s">
        <v>530</v>
      </c>
      <c r="AS3" s="193" t="s">
        <v>531</v>
      </c>
      <c r="AT3" s="193" t="s">
        <v>531</v>
      </c>
      <c r="AU3" s="193" t="s">
        <v>760</v>
      </c>
      <c r="AV3" s="193" t="s">
        <v>760</v>
      </c>
      <c r="AW3" s="193" t="s">
        <v>760</v>
      </c>
      <c r="AX3" s="193" t="s">
        <v>760</v>
      </c>
      <c r="AY3" s="193" t="s">
        <v>760</v>
      </c>
      <c r="AZ3" s="194" t="s">
        <v>532</v>
      </c>
      <c r="BA3" s="194" t="s">
        <v>532</v>
      </c>
      <c r="BB3" s="194" t="s">
        <v>532</v>
      </c>
      <c r="BC3" s="194" t="s">
        <v>532</v>
      </c>
      <c r="BD3" s="194" t="s">
        <v>533</v>
      </c>
      <c r="BE3" s="194" t="s">
        <v>533</v>
      </c>
      <c r="BF3" s="194" t="s">
        <v>533</v>
      </c>
      <c r="BG3" s="194" t="s">
        <v>534</v>
      </c>
      <c r="BH3" s="194" t="s">
        <v>534</v>
      </c>
      <c r="BI3" s="194" t="s">
        <v>534</v>
      </c>
      <c r="BJ3" s="194" t="s">
        <v>536</v>
      </c>
      <c r="BK3" s="194" t="s">
        <v>536</v>
      </c>
      <c r="BL3" s="194" t="s">
        <v>535</v>
      </c>
      <c r="BM3" s="194" t="s">
        <v>535</v>
      </c>
      <c r="BN3" s="194" t="s">
        <v>535</v>
      </c>
      <c r="BO3" s="194" t="s">
        <v>535</v>
      </c>
      <c r="BP3" s="194" t="s">
        <v>535</v>
      </c>
      <c r="BQ3" s="194" t="s">
        <v>535</v>
      </c>
      <c r="BR3" s="193" t="s">
        <v>537</v>
      </c>
      <c r="BS3" s="193" t="s">
        <v>537</v>
      </c>
      <c r="BT3" s="193" t="s">
        <v>537</v>
      </c>
      <c r="BU3" s="193" t="s">
        <v>537</v>
      </c>
      <c r="BV3" s="193" t="s">
        <v>538</v>
      </c>
      <c r="BW3" s="193" t="s">
        <v>538</v>
      </c>
      <c r="BX3" s="193" t="s">
        <v>538</v>
      </c>
      <c r="BY3" s="193" t="s">
        <v>539</v>
      </c>
      <c r="BZ3" s="193" t="s">
        <v>539</v>
      </c>
      <c r="CA3" s="193" t="s">
        <v>539</v>
      </c>
      <c r="CB3" s="193" t="s">
        <v>541</v>
      </c>
      <c r="CC3" s="193" t="s">
        <v>541</v>
      </c>
      <c r="CD3" s="193" t="s">
        <v>540</v>
      </c>
      <c r="CE3" s="193" t="s">
        <v>540</v>
      </c>
      <c r="CF3" s="193" t="s">
        <v>540</v>
      </c>
      <c r="CG3" s="193" t="s">
        <v>540</v>
      </c>
      <c r="CH3" s="193" t="s">
        <v>540</v>
      </c>
      <c r="CI3" s="193" t="s">
        <v>540</v>
      </c>
      <c r="CJ3" s="194" t="s">
        <v>542</v>
      </c>
      <c r="CK3" s="194" t="s">
        <v>542</v>
      </c>
      <c r="CL3" s="194" t="s">
        <v>542</v>
      </c>
      <c r="CM3" s="194" t="s">
        <v>542</v>
      </c>
      <c r="CN3" s="194" t="s">
        <v>543</v>
      </c>
      <c r="CO3" s="194" t="s">
        <v>543</v>
      </c>
      <c r="CP3" s="194" t="s">
        <v>543</v>
      </c>
      <c r="CQ3" s="194" t="s">
        <v>544</v>
      </c>
      <c r="CR3" s="194" t="s">
        <v>544</v>
      </c>
      <c r="CS3" s="194" t="s">
        <v>544</v>
      </c>
      <c r="CT3" s="194" t="s">
        <v>546</v>
      </c>
      <c r="CU3" s="194" t="s">
        <v>546</v>
      </c>
      <c r="CV3" s="194" t="s">
        <v>545</v>
      </c>
      <c r="CW3" s="194" t="s">
        <v>545</v>
      </c>
      <c r="CX3" s="194" t="s">
        <v>545</v>
      </c>
      <c r="CY3" s="194" t="s">
        <v>545</v>
      </c>
      <c r="CZ3" s="194" t="s">
        <v>545</v>
      </c>
      <c r="DA3" s="194" t="s">
        <v>542</v>
      </c>
      <c r="DB3" s="194" t="s">
        <v>542</v>
      </c>
      <c r="DC3" s="194" t="s">
        <v>542</v>
      </c>
      <c r="DD3" s="194" t="s">
        <v>543</v>
      </c>
      <c r="DE3" s="194" t="s">
        <v>543</v>
      </c>
      <c r="DF3" s="194" t="s">
        <v>544</v>
      </c>
      <c r="DG3" s="194" t="s">
        <v>544</v>
      </c>
      <c r="DH3" s="194" t="s">
        <v>546</v>
      </c>
      <c r="DI3" s="194" t="s">
        <v>546</v>
      </c>
      <c r="DJ3" s="194" t="s">
        <v>545</v>
      </c>
      <c r="DK3" s="194" t="s">
        <v>545</v>
      </c>
      <c r="DL3" s="194" t="s">
        <v>545</v>
      </c>
      <c r="DM3" s="194" t="s">
        <v>545</v>
      </c>
      <c r="DN3" s="194" t="s">
        <v>545</v>
      </c>
      <c r="DO3" s="194" t="s">
        <v>545</v>
      </c>
      <c r="DP3" s="194" t="s">
        <v>545</v>
      </c>
      <c r="DQ3" s="194" t="s">
        <v>545</v>
      </c>
      <c r="DR3" s="194" t="s">
        <v>545</v>
      </c>
      <c r="DS3" s="194" t="s">
        <v>545</v>
      </c>
      <c r="DT3" s="193" t="s">
        <v>547</v>
      </c>
      <c r="DU3" s="193" t="s">
        <v>547</v>
      </c>
      <c r="DV3" s="193" t="s">
        <v>547</v>
      </c>
      <c r="DW3" s="193" t="s">
        <v>547</v>
      </c>
      <c r="DX3" s="193" t="s">
        <v>548</v>
      </c>
      <c r="DY3" s="193" t="s">
        <v>548</v>
      </c>
      <c r="DZ3" s="193" t="s">
        <v>548</v>
      </c>
      <c r="EA3" s="193" t="s">
        <v>549</v>
      </c>
      <c r="EB3" s="193" t="s">
        <v>549</v>
      </c>
      <c r="EC3" s="193" t="s">
        <v>549</v>
      </c>
      <c r="ED3" s="193" t="s">
        <v>551</v>
      </c>
      <c r="EE3" s="193" t="s">
        <v>551</v>
      </c>
      <c r="EF3" s="193" t="s">
        <v>550</v>
      </c>
      <c r="EG3" s="193" t="s">
        <v>550</v>
      </c>
      <c r="EH3" s="193" t="s">
        <v>550</v>
      </c>
      <c r="EI3" s="193" t="s">
        <v>550</v>
      </c>
      <c r="EJ3" s="193" t="s">
        <v>550</v>
      </c>
      <c r="EK3" s="193" t="s">
        <v>547</v>
      </c>
      <c r="EL3" s="193" t="s">
        <v>547</v>
      </c>
      <c r="EM3" s="193" t="s">
        <v>547</v>
      </c>
      <c r="EN3" s="193" t="s">
        <v>548</v>
      </c>
      <c r="EO3" s="193" t="s">
        <v>548</v>
      </c>
      <c r="EP3" s="193" t="s">
        <v>549</v>
      </c>
      <c r="EQ3" s="193" t="s">
        <v>549</v>
      </c>
      <c r="ER3" s="193" t="s">
        <v>551</v>
      </c>
      <c r="ES3" s="193" t="s">
        <v>551</v>
      </c>
      <c r="ET3" s="193" t="s">
        <v>550</v>
      </c>
      <c r="EU3" s="193" t="s">
        <v>550</v>
      </c>
      <c r="EV3" s="193" t="s">
        <v>550</v>
      </c>
      <c r="EW3" s="193" t="s">
        <v>550</v>
      </c>
      <c r="EX3" s="193" t="s">
        <v>550</v>
      </c>
      <c r="EY3" s="193" t="s">
        <v>550</v>
      </c>
      <c r="EZ3" s="193" t="s">
        <v>550</v>
      </c>
      <c r="FA3" s="193" t="s">
        <v>550</v>
      </c>
      <c r="FB3" s="193" t="s">
        <v>550</v>
      </c>
      <c r="FC3" s="193" t="s">
        <v>550</v>
      </c>
      <c r="FD3" s="195" t="s">
        <v>552</v>
      </c>
      <c r="FE3" s="195" t="s">
        <v>552</v>
      </c>
      <c r="FF3" s="195" t="s">
        <v>552</v>
      </c>
      <c r="FG3" s="195" t="s">
        <v>552</v>
      </c>
      <c r="FH3" s="195" t="s">
        <v>553</v>
      </c>
      <c r="FI3" s="195" t="s">
        <v>553</v>
      </c>
      <c r="FJ3" s="195" t="s">
        <v>553</v>
      </c>
      <c r="FK3" s="195" t="s">
        <v>554</v>
      </c>
      <c r="FL3" s="195" t="s">
        <v>554</v>
      </c>
      <c r="FM3" s="195" t="s">
        <v>554</v>
      </c>
      <c r="FN3" s="195" t="s">
        <v>555</v>
      </c>
      <c r="FO3" s="195" t="s">
        <v>555</v>
      </c>
      <c r="FP3" s="195" t="s">
        <v>555</v>
      </c>
      <c r="FQ3" s="195" t="s">
        <v>555</v>
      </c>
      <c r="FR3" s="195" t="s">
        <v>555</v>
      </c>
      <c r="FS3" s="195" t="s">
        <v>552</v>
      </c>
      <c r="FT3" s="195" t="s">
        <v>552</v>
      </c>
      <c r="FU3" s="195" t="s">
        <v>552</v>
      </c>
      <c r="FV3" s="195" t="s">
        <v>552</v>
      </c>
      <c r="FW3" s="195" t="s">
        <v>553</v>
      </c>
      <c r="FX3" s="195" t="s">
        <v>553</v>
      </c>
      <c r="FY3" s="195" t="s">
        <v>553</v>
      </c>
      <c r="FZ3" s="195" t="s">
        <v>554</v>
      </c>
      <c r="GA3" s="195" t="s">
        <v>554</v>
      </c>
      <c r="GB3" s="195" t="s">
        <v>554</v>
      </c>
      <c r="GC3" s="195" t="s">
        <v>555</v>
      </c>
      <c r="GD3" s="195" t="s">
        <v>555</v>
      </c>
      <c r="GE3" s="195" t="s">
        <v>555</v>
      </c>
      <c r="GF3" s="195" t="s">
        <v>555</v>
      </c>
      <c r="GG3" s="195" t="s">
        <v>555</v>
      </c>
      <c r="GH3" s="195" t="s">
        <v>555</v>
      </c>
      <c r="GI3" s="195" t="s">
        <v>555</v>
      </c>
      <c r="GJ3" s="195" t="s">
        <v>555</v>
      </c>
      <c r="GK3" s="195" t="s">
        <v>555</v>
      </c>
      <c r="GL3" s="195" t="s">
        <v>555</v>
      </c>
      <c r="GM3" s="193" t="s">
        <v>557</v>
      </c>
      <c r="GN3" s="193" t="s">
        <v>557</v>
      </c>
      <c r="GO3" s="193" t="s">
        <v>557</v>
      </c>
      <c r="GP3" s="193" t="s">
        <v>557</v>
      </c>
      <c r="GQ3" s="193" t="s">
        <v>558</v>
      </c>
      <c r="GR3" s="193" t="s">
        <v>558</v>
      </c>
      <c r="GS3" s="193" t="s">
        <v>561</v>
      </c>
      <c r="GT3" s="193" t="s">
        <v>559</v>
      </c>
      <c r="GU3" s="193" t="s">
        <v>559</v>
      </c>
      <c r="GV3" s="193" t="s">
        <v>561</v>
      </c>
      <c r="GW3" s="193" t="s">
        <v>560</v>
      </c>
      <c r="GX3" s="193" t="s">
        <v>560</v>
      </c>
      <c r="GY3" s="193" t="s">
        <v>560</v>
      </c>
      <c r="GZ3" s="193" t="s">
        <v>560</v>
      </c>
      <c r="HA3" s="193" t="s">
        <v>560</v>
      </c>
      <c r="HB3" s="193" t="s">
        <v>557</v>
      </c>
      <c r="HC3" s="193" t="s">
        <v>557</v>
      </c>
      <c r="HD3" s="193" t="s">
        <v>557</v>
      </c>
      <c r="HE3" s="193" t="s">
        <v>557</v>
      </c>
      <c r="HF3" s="193" t="s">
        <v>558</v>
      </c>
      <c r="HG3" s="193" t="s">
        <v>558</v>
      </c>
      <c r="HH3" s="193" t="s">
        <v>558</v>
      </c>
      <c r="HI3" s="193" t="s">
        <v>559</v>
      </c>
      <c r="HJ3" s="193" t="s">
        <v>559</v>
      </c>
      <c r="HK3" s="193" t="s">
        <v>559</v>
      </c>
      <c r="HL3" s="193" t="s">
        <v>560</v>
      </c>
      <c r="HM3" s="193" t="s">
        <v>560</v>
      </c>
      <c r="HN3" s="193" t="s">
        <v>560</v>
      </c>
      <c r="HO3" s="193" t="s">
        <v>560</v>
      </c>
      <c r="HP3" s="193" t="s">
        <v>560</v>
      </c>
      <c r="HQ3" s="193" t="s">
        <v>560</v>
      </c>
      <c r="HR3" s="193" t="s">
        <v>560</v>
      </c>
      <c r="HS3" s="193" t="s">
        <v>560</v>
      </c>
      <c r="HT3" s="193" t="s">
        <v>560</v>
      </c>
      <c r="HU3" s="193" t="s">
        <v>560</v>
      </c>
      <c r="HV3" s="195" t="s">
        <v>562</v>
      </c>
      <c r="HW3" s="195" t="s">
        <v>562</v>
      </c>
      <c r="HX3" s="195" t="s">
        <v>562</v>
      </c>
      <c r="HY3" s="195" t="s">
        <v>562</v>
      </c>
      <c r="HZ3" s="195" t="s">
        <v>563</v>
      </c>
      <c r="IA3" s="195" t="s">
        <v>563</v>
      </c>
      <c r="IB3" s="195" t="s">
        <v>566</v>
      </c>
      <c r="IC3" s="195" t="s">
        <v>564</v>
      </c>
      <c r="ID3" s="195" t="s">
        <v>564</v>
      </c>
      <c r="IE3" s="195" t="s">
        <v>566</v>
      </c>
      <c r="IF3" s="195" t="s">
        <v>761</v>
      </c>
      <c r="IG3" s="195" t="s">
        <v>761</v>
      </c>
      <c r="IH3" s="195" t="s">
        <v>761</v>
      </c>
      <c r="II3" s="195" t="s">
        <v>761</v>
      </c>
      <c r="IJ3" s="195" t="s">
        <v>761</v>
      </c>
      <c r="IK3" s="195" t="s">
        <v>562</v>
      </c>
      <c r="IL3" s="195" t="s">
        <v>562</v>
      </c>
      <c r="IM3" s="195" t="s">
        <v>562</v>
      </c>
      <c r="IN3" s="195" t="s">
        <v>562</v>
      </c>
      <c r="IO3" s="195" t="s">
        <v>563</v>
      </c>
      <c r="IP3" s="195" t="s">
        <v>563</v>
      </c>
      <c r="IQ3" s="195" t="s">
        <v>563</v>
      </c>
      <c r="IR3" s="195" t="s">
        <v>564</v>
      </c>
      <c r="IS3" s="195" t="s">
        <v>564</v>
      </c>
      <c r="IT3" s="195" t="s">
        <v>564</v>
      </c>
      <c r="IU3" s="195" t="s">
        <v>565</v>
      </c>
      <c r="IV3" s="195" t="s">
        <v>565</v>
      </c>
      <c r="IW3" s="195" t="s">
        <v>565</v>
      </c>
      <c r="IX3" s="195" t="s">
        <v>565</v>
      </c>
      <c r="IY3" s="195" t="s">
        <v>565</v>
      </c>
      <c r="IZ3" s="195" t="s">
        <v>565</v>
      </c>
      <c r="JA3" s="195" t="s">
        <v>565</v>
      </c>
      <c r="JB3" s="195" t="s">
        <v>565</v>
      </c>
      <c r="JC3" s="195" t="s">
        <v>565</v>
      </c>
      <c r="JD3" s="195" t="s">
        <v>565</v>
      </c>
      <c r="JE3" s="196" t="s">
        <v>567</v>
      </c>
      <c r="JF3" s="196" t="s">
        <v>567</v>
      </c>
      <c r="JG3" s="196" t="s">
        <v>567</v>
      </c>
      <c r="JH3" s="196" t="s">
        <v>567</v>
      </c>
      <c r="JI3" s="196" t="s">
        <v>563</v>
      </c>
      <c r="JJ3" s="196" t="s">
        <v>568</v>
      </c>
      <c r="JK3" s="196" t="s">
        <v>568</v>
      </c>
      <c r="JL3" s="196" t="s">
        <v>569</v>
      </c>
      <c r="JM3" s="196" t="s">
        <v>569</v>
      </c>
      <c r="JN3" s="196" t="s">
        <v>569</v>
      </c>
      <c r="JO3" s="196" t="s">
        <v>570</v>
      </c>
      <c r="JP3" s="196" t="s">
        <v>570</v>
      </c>
      <c r="JQ3" s="196" t="s">
        <v>570</v>
      </c>
      <c r="JR3" s="196" t="s">
        <v>570</v>
      </c>
      <c r="JS3" s="196" t="s">
        <v>570</v>
      </c>
      <c r="JT3" s="196" t="s">
        <v>567</v>
      </c>
      <c r="JU3" s="196" t="s">
        <v>567</v>
      </c>
      <c r="JV3" s="196" t="s">
        <v>567</v>
      </c>
      <c r="JW3" s="196" t="s">
        <v>567</v>
      </c>
      <c r="JX3" s="196" t="s">
        <v>568</v>
      </c>
      <c r="JY3" s="196" t="s">
        <v>568</v>
      </c>
      <c r="JZ3" s="196" t="s">
        <v>568</v>
      </c>
      <c r="KA3" s="196" t="s">
        <v>569</v>
      </c>
      <c r="KB3" s="196" t="s">
        <v>569</v>
      </c>
      <c r="KC3" s="196" t="s">
        <v>569</v>
      </c>
      <c r="KD3" s="196" t="s">
        <v>570</v>
      </c>
      <c r="KE3" s="196" t="s">
        <v>570</v>
      </c>
      <c r="KF3" s="196" t="s">
        <v>570</v>
      </c>
      <c r="KG3" s="196" t="s">
        <v>570</v>
      </c>
      <c r="KH3" s="196" t="s">
        <v>570</v>
      </c>
      <c r="KI3" s="196" t="s">
        <v>570</v>
      </c>
      <c r="KJ3" s="196" t="s">
        <v>570</v>
      </c>
      <c r="KK3" s="196" t="s">
        <v>570</v>
      </c>
      <c r="KL3" s="196" t="s">
        <v>570</v>
      </c>
      <c r="KM3" s="197" t="s">
        <v>570</v>
      </c>
    </row>
    <row r="4" s="211" customFormat="true" ht="44.25" hidden="false" customHeight="true" outlineLevel="0" collapsed="false">
      <c r="A4" s="168"/>
      <c r="B4" s="168"/>
      <c r="C4" s="198"/>
      <c r="D4" s="198"/>
      <c r="E4" s="198"/>
      <c r="F4" s="199" t="s">
        <v>762</v>
      </c>
      <c r="G4" s="199"/>
      <c r="H4" s="94" t="s">
        <v>373</v>
      </c>
      <c r="I4" s="94" t="s">
        <v>374</v>
      </c>
      <c r="J4" s="200" t="s">
        <v>374</v>
      </c>
      <c r="K4" s="94" t="s">
        <v>375</v>
      </c>
      <c r="L4" s="94" t="s">
        <v>376</v>
      </c>
      <c r="M4" s="94" t="s">
        <v>377</v>
      </c>
      <c r="N4" s="201" t="s">
        <v>763</v>
      </c>
      <c r="O4" s="202" t="s">
        <v>380</v>
      </c>
      <c r="P4" s="95" t="s">
        <v>379</v>
      </c>
      <c r="Q4" s="95" t="s">
        <v>379</v>
      </c>
      <c r="R4" s="95" t="s">
        <v>381</v>
      </c>
      <c r="S4" s="95" t="s">
        <v>382</v>
      </c>
      <c r="T4" s="95" t="s">
        <v>382</v>
      </c>
      <c r="U4" s="94" t="s">
        <v>383</v>
      </c>
      <c r="V4" s="94" t="s">
        <v>384</v>
      </c>
      <c r="W4" s="94" t="s">
        <v>385</v>
      </c>
      <c r="X4" s="94" t="s">
        <v>385</v>
      </c>
      <c r="Y4" s="94" t="s">
        <v>386</v>
      </c>
      <c r="Z4" s="94" t="s">
        <v>387</v>
      </c>
      <c r="AA4" s="94" t="s">
        <v>387</v>
      </c>
      <c r="AB4" s="203" t="s">
        <v>764</v>
      </c>
      <c r="AC4" s="204" t="s">
        <v>389</v>
      </c>
      <c r="AD4" s="95" t="s">
        <v>389</v>
      </c>
      <c r="AE4" s="95" t="s">
        <v>390</v>
      </c>
      <c r="AF4" s="95" t="s">
        <v>391</v>
      </c>
      <c r="AG4" s="95" t="s">
        <v>392</v>
      </c>
      <c r="AH4" s="95" t="s">
        <v>392</v>
      </c>
      <c r="AI4" s="95" t="s">
        <v>393</v>
      </c>
      <c r="AJ4" s="95" t="s">
        <v>392</v>
      </c>
      <c r="AK4" s="95" t="s">
        <v>393</v>
      </c>
      <c r="AL4" s="95" t="s">
        <v>393</v>
      </c>
      <c r="AM4" s="95" t="s">
        <v>393</v>
      </c>
      <c r="AN4" s="95" t="s">
        <v>394</v>
      </c>
      <c r="AO4" s="95" t="s">
        <v>395</v>
      </c>
      <c r="AP4" s="95" t="s">
        <v>394</v>
      </c>
      <c r="AQ4" s="95" t="s">
        <v>396</v>
      </c>
      <c r="AR4" s="95" t="s">
        <v>397</v>
      </c>
      <c r="AS4" s="95" t="s">
        <v>399</v>
      </c>
      <c r="AT4" s="95" t="s">
        <v>399</v>
      </c>
      <c r="AU4" s="95" t="s">
        <v>398</v>
      </c>
      <c r="AV4" s="95" t="s">
        <v>399</v>
      </c>
      <c r="AW4" s="95" t="s">
        <v>398</v>
      </c>
      <c r="AX4" s="95" t="s">
        <v>398</v>
      </c>
      <c r="AY4" s="95" t="s">
        <v>398</v>
      </c>
      <c r="AZ4" s="95" t="s">
        <v>400</v>
      </c>
      <c r="BA4" s="205" t="s">
        <v>400</v>
      </c>
      <c r="BB4" s="95" t="s">
        <v>401</v>
      </c>
      <c r="BC4" s="95" t="s">
        <v>401</v>
      </c>
      <c r="BD4" s="95" t="s">
        <v>402</v>
      </c>
      <c r="BE4" s="95" t="s">
        <v>402</v>
      </c>
      <c r="BF4" s="95" t="s">
        <v>403</v>
      </c>
      <c r="BG4" s="95" t="s">
        <v>405</v>
      </c>
      <c r="BH4" s="206" t="s">
        <v>404</v>
      </c>
      <c r="BI4" s="95" t="s">
        <v>405</v>
      </c>
      <c r="BJ4" s="95" t="s">
        <v>406</v>
      </c>
      <c r="BK4" s="95" t="s">
        <v>406</v>
      </c>
      <c r="BL4" s="95" t="s">
        <v>407</v>
      </c>
      <c r="BM4" s="95" t="s">
        <v>407</v>
      </c>
      <c r="BN4" s="95" t="s">
        <v>407</v>
      </c>
      <c r="BO4" s="95" t="s">
        <v>407</v>
      </c>
      <c r="BP4" s="95" t="s">
        <v>407</v>
      </c>
      <c r="BQ4" s="95" t="s">
        <v>407</v>
      </c>
      <c r="BR4" s="95" t="s">
        <v>408</v>
      </c>
      <c r="BS4" s="95" t="s">
        <v>409</v>
      </c>
      <c r="BT4" s="95" t="s">
        <v>409</v>
      </c>
      <c r="BU4" s="95" t="s">
        <v>409</v>
      </c>
      <c r="BV4" s="95" t="s">
        <v>411</v>
      </c>
      <c r="BW4" s="95" t="s">
        <v>410</v>
      </c>
      <c r="BX4" s="95" t="s">
        <v>411</v>
      </c>
      <c r="BY4" s="95" t="s">
        <v>412</v>
      </c>
      <c r="BZ4" s="95" t="s">
        <v>413</v>
      </c>
      <c r="CA4" s="95" t="s">
        <v>412</v>
      </c>
      <c r="CB4" s="95" t="s">
        <v>414</v>
      </c>
      <c r="CC4" s="95" t="s">
        <v>414</v>
      </c>
      <c r="CD4" s="95" t="s">
        <v>415</v>
      </c>
      <c r="CE4" s="95" t="s">
        <v>415</v>
      </c>
      <c r="CF4" s="95" t="s">
        <v>415</v>
      </c>
      <c r="CG4" s="95" t="s">
        <v>415</v>
      </c>
      <c r="CH4" s="95" t="s">
        <v>415</v>
      </c>
      <c r="CI4" s="95" t="s">
        <v>415</v>
      </c>
      <c r="CJ4" s="207" t="s">
        <v>765</v>
      </c>
      <c r="CK4" s="207" t="s">
        <v>766</v>
      </c>
      <c r="CL4" s="207" t="s">
        <v>766</v>
      </c>
      <c r="CM4" s="207" t="s">
        <v>766</v>
      </c>
      <c r="CN4" s="94" t="s">
        <v>420</v>
      </c>
      <c r="CO4" s="94" t="s">
        <v>419</v>
      </c>
      <c r="CP4" s="94" t="s">
        <v>419</v>
      </c>
      <c r="CQ4" s="94" t="s">
        <v>422</v>
      </c>
      <c r="CR4" s="94" t="s">
        <v>422</v>
      </c>
      <c r="CS4" s="94" t="s">
        <v>421</v>
      </c>
      <c r="CT4" s="94" t="s">
        <v>423</v>
      </c>
      <c r="CU4" s="94" t="s">
        <v>423</v>
      </c>
      <c r="CV4" s="94" t="s">
        <v>424</v>
      </c>
      <c r="CW4" s="94" t="s">
        <v>424</v>
      </c>
      <c r="CX4" s="94" t="s">
        <v>424</v>
      </c>
      <c r="CY4" s="94" t="s">
        <v>424</v>
      </c>
      <c r="CZ4" s="94" t="s">
        <v>424</v>
      </c>
      <c r="DA4" s="208" t="s">
        <v>765</v>
      </c>
      <c r="DB4" s="208" t="s">
        <v>766</v>
      </c>
      <c r="DC4" s="94" t="s">
        <v>418</v>
      </c>
      <c r="DD4" s="94" t="s">
        <v>420</v>
      </c>
      <c r="DE4" s="94" t="s">
        <v>419</v>
      </c>
      <c r="DF4" s="94" t="s">
        <v>422</v>
      </c>
      <c r="DG4" s="94" t="s">
        <v>421</v>
      </c>
      <c r="DH4" s="94" t="s">
        <v>423</v>
      </c>
      <c r="DI4" s="94" t="s">
        <v>423</v>
      </c>
      <c r="DJ4" s="94" t="s">
        <v>424</v>
      </c>
      <c r="DK4" s="94" t="s">
        <v>424</v>
      </c>
      <c r="DL4" s="94" t="s">
        <v>424</v>
      </c>
      <c r="DM4" s="94" t="s">
        <v>424</v>
      </c>
      <c r="DN4" s="94" t="s">
        <v>424</v>
      </c>
      <c r="DO4" s="94" t="s">
        <v>424</v>
      </c>
      <c r="DP4" s="94" t="s">
        <v>424</v>
      </c>
      <c r="DQ4" s="94" t="s">
        <v>424</v>
      </c>
      <c r="DR4" s="94" t="s">
        <v>424</v>
      </c>
      <c r="DS4" s="94" t="s">
        <v>424</v>
      </c>
      <c r="DT4" s="94" t="s">
        <v>425</v>
      </c>
      <c r="DU4" s="209" t="s">
        <v>426</v>
      </c>
      <c r="DV4" s="94" t="s">
        <v>426</v>
      </c>
      <c r="DW4" s="94" t="s">
        <v>426</v>
      </c>
      <c r="DX4" s="94" t="s">
        <v>427</v>
      </c>
      <c r="DY4" s="94" t="s">
        <v>428</v>
      </c>
      <c r="DZ4" s="94" t="s">
        <v>427</v>
      </c>
      <c r="EA4" s="94" t="s">
        <v>427</v>
      </c>
      <c r="EB4" s="209" t="s">
        <v>429</v>
      </c>
      <c r="EC4" s="209" t="s">
        <v>429</v>
      </c>
      <c r="ED4" s="94" t="s">
        <v>431</v>
      </c>
      <c r="EE4" s="94" t="s">
        <v>431</v>
      </c>
      <c r="EF4" s="94" t="s">
        <v>432</v>
      </c>
      <c r="EG4" s="94" t="s">
        <v>432</v>
      </c>
      <c r="EH4" s="94" t="s">
        <v>432</v>
      </c>
      <c r="EI4" s="94" t="s">
        <v>432</v>
      </c>
      <c r="EJ4" s="94" t="s">
        <v>432</v>
      </c>
      <c r="EK4" s="94" t="s">
        <v>425</v>
      </c>
      <c r="EL4" s="94" t="s">
        <v>425</v>
      </c>
      <c r="EM4" s="94" t="s">
        <v>426</v>
      </c>
      <c r="EN4" s="94" t="s">
        <v>427</v>
      </c>
      <c r="EO4" s="94" t="s">
        <v>428</v>
      </c>
      <c r="EP4" s="94" t="s">
        <v>430</v>
      </c>
      <c r="EQ4" s="209" t="s">
        <v>429</v>
      </c>
      <c r="ER4" s="94" t="s">
        <v>431</v>
      </c>
      <c r="ES4" s="94" t="s">
        <v>431</v>
      </c>
      <c r="ET4" s="94" t="s">
        <v>432</v>
      </c>
      <c r="EU4" s="94" t="s">
        <v>432</v>
      </c>
      <c r="EV4" s="94" t="s">
        <v>432</v>
      </c>
      <c r="EW4" s="94" t="s">
        <v>432</v>
      </c>
      <c r="EX4" s="94" t="s">
        <v>432</v>
      </c>
      <c r="EY4" s="94" t="s">
        <v>432</v>
      </c>
      <c r="EZ4" s="94" t="s">
        <v>432</v>
      </c>
      <c r="FA4" s="94" t="s">
        <v>432</v>
      </c>
      <c r="FB4" s="94" t="s">
        <v>432</v>
      </c>
      <c r="FC4" s="94" t="s">
        <v>432</v>
      </c>
      <c r="FD4" s="76" t="s">
        <v>433</v>
      </c>
      <c r="FE4" s="76" t="s">
        <v>433</v>
      </c>
      <c r="FF4" s="76" t="s">
        <v>433</v>
      </c>
      <c r="FG4" s="76" t="s">
        <v>433</v>
      </c>
      <c r="FH4" s="76" t="s">
        <v>434</v>
      </c>
      <c r="FI4" s="76" t="s">
        <v>435</v>
      </c>
      <c r="FJ4" s="76" t="s">
        <v>440</v>
      </c>
      <c r="FK4" s="207" t="s">
        <v>767</v>
      </c>
      <c r="FL4" s="208" t="s">
        <v>768</v>
      </c>
      <c r="FM4" s="76" t="s">
        <v>440</v>
      </c>
      <c r="FN4" s="76" t="s">
        <v>439</v>
      </c>
      <c r="FO4" s="76" t="s">
        <v>439</v>
      </c>
      <c r="FP4" s="76" t="s">
        <v>439</v>
      </c>
      <c r="FQ4" s="76" t="s">
        <v>439</v>
      </c>
      <c r="FR4" s="76" t="s">
        <v>439</v>
      </c>
      <c r="FS4" s="76" t="s">
        <v>433</v>
      </c>
      <c r="FT4" s="76" t="s">
        <v>433</v>
      </c>
      <c r="FU4" s="76" t="s">
        <v>434</v>
      </c>
      <c r="FV4" s="76" t="s">
        <v>434</v>
      </c>
      <c r="FW4" s="76" t="s">
        <v>436</v>
      </c>
      <c r="FX4" s="76" t="s">
        <v>435</v>
      </c>
      <c r="FY4" s="76" t="s">
        <v>435</v>
      </c>
      <c r="FZ4" s="207" t="s">
        <v>767</v>
      </c>
      <c r="GA4" s="207" t="s">
        <v>768</v>
      </c>
      <c r="GB4" s="207" t="s">
        <v>767</v>
      </c>
      <c r="GC4" s="76" t="s">
        <v>439</v>
      </c>
      <c r="GD4" s="76" t="s">
        <v>439</v>
      </c>
      <c r="GE4" s="76" t="s">
        <v>439</v>
      </c>
      <c r="GF4" s="76" t="s">
        <v>439</v>
      </c>
      <c r="GG4" s="76" t="s">
        <v>439</v>
      </c>
      <c r="GH4" s="76" t="s">
        <v>439</v>
      </c>
      <c r="GI4" s="76" t="s">
        <v>439</v>
      </c>
      <c r="GJ4" s="76" t="s">
        <v>439</v>
      </c>
      <c r="GK4" s="76" t="s">
        <v>439</v>
      </c>
      <c r="GL4" s="76" t="s">
        <v>439</v>
      </c>
      <c r="GM4" s="76" t="s">
        <v>441</v>
      </c>
      <c r="GN4" s="76" t="s">
        <v>441</v>
      </c>
      <c r="GO4" s="76" t="s">
        <v>443</v>
      </c>
      <c r="GP4" s="76" t="s">
        <v>441</v>
      </c>
      <c r="GQ4" s="76" t="s">
        <v>444</v>
      </c>
      <c r="GR4" s="76" t="s">
        <v>444</v>
      </c>
      <c r="GS4" s="76" t="s">
        <v>447</v>
      </c>
      <c r="GT4" s="76" t="s">
        <v>446</v>
      </c>
      <c r="GU4" s="76" t="s">
        <v>445</v>
      </c>
      <c r="GV4" s="76" t="s">
        <v>447</v>
      </c>
      <c r="GW4" s="76" t="s">
        <v>448</v>
      </c>
      <c r="GX4" s="76" t="s">
        <v>448</v>
      </c>
      <c r="GY4" s="76" t="s">
        <v>448</v>
      </c>
      <c r="GZ4" s="76" t="s">
        <v>448</v>
      </c>
      <c r="HA4" s="76" t="s">
        <v>448</v>
      </c>
      <c r="HB4" s="76" t="s">
        <v>441</v>
      </c>
      <c r="HC4" s="76" t="s">
        <v>441</v>
      </c>
      <c r="HD4" s="76" t="s">
        <v>443</v>
      </c>
      <c r="HE4" s="76" t="s">
        <v>443</v>
      </c>
      <c r="HF4" s="76" t="s">
        <v>444</v>
      </c>
      <c r="HG4" s="76" t="s">
        <v>769</v>
      </c>
      <c r="HH4" s="210" t="s">
        <v>444</v>
      </c>
      <c r="HI4" s="76" t="s">
        <v>446</v>
      </c>
      <c r="HJ4" s="76" t="s">
        <v>446</v>
      </c>
      <c r="HK4" s="76" t="s">
        <v>445</v>
      </c>
      <c r="HL4" s="76" t="s">
        <v>448</v>
      </c>
      <c r="HM4" s="76" t="s">
        <v>448</v>
      </c>
      <c r="HN4" s="76" t="s">
        <v>448</v>
      </c>
      <c r="HO4" s="76" t="s">
        <v>448</v>
      </c>
      <c r="HP4" s="76" t="s">
        <v>448</v>
      </c>
      <c r="HQ4" s="76" t="s">
        <v>448</v>
      </c>
      <c r="HR4" s="76" t="s">
        <v>448</v>
      </c>
      <c r="HS4" s="76" t="s">
        <v>448</v>
      </c>
      <c r="HT4" s="76" t="s">
        <v>448</v>
      </c>
      <c r="HU4" s="76" t="s">
        <v>448</v>
      </c>
      <c r="HV4" s="76" t="s">
        <v>449</v>
      </c>
      <c r="HW4" s="76" t="s">
        <v>449</v>
      </c>
      <c r="HX4" s="210" t="s">
        <v>449</v>
      </c>
      <c r="HY4" s="76" t="s">
        <v>449</v>
      </c>
      <c r="HZ4" s="210" t="s">
        <v>453</v>
      </c>
      <c r="IA4" s="210" t="s">
        <v>450</v>
      </c>
      <c r="IB4" s="76" t="s">
        <v>457</v>
      </c>
      <c r="IC4" s="76" t="s">
        <v>455</v>
      </c>
      <c r="ID4" s="76" t="s">
        <v>456</v>
      </c>
      <c r="IE4" s="76" t="s">
        <v>457</v>
      </c>
      <c r="IF4" s="76" t="s">
        <v>458</v>
      </c>
      <c r="IG4" s="76" t="s">
        <v>458</v>
      </c>
      <c r="IH4" s="76" t="s">
        <v>458</v>
      </c>
      <c r="II4" s="76" t="s">
        <v>458</v>
      </c>
      <c r="IJ4" s="76" t="s">
        <v>458</v>
      </c>
      <c r="IK4" s="76" t="s">
        <v>449</v>
      </c>
      <c r="IL4" s="76" t="s">
        <v>449</v>
      </c>
      <c r="IM4" s="76" t="s">
        <v>449</v>
      </c>
      <c r="IN4" s="76" t="s">
        <v>449</v>
      </c>
      <c r="IO4" s="76" t="s">
        <v>453</v>
      </c>
      <c r="IP4" s="76" t="s">
        <v>453</v>
      </c>
      <c r="IQ4" s="210" t="s">
        <v>453</v>
      </c>
      <c r="IR4" s="76" t="s">
        <v>455</v>
      </c>
      <c r="IS4" s="76" t="s">
        <v>456</v>
      </c>
      <c r="IT4" s="76" t="s">
        <v>455</v>
      </c>
      <c r="IU4" s="76" t="s">
        <v>458</v>
      </c>
      <c r="IV4" s="76" t="s">
        <v>458</v>
      </c>
      <c r="IW4" s="76" t="s">
        <v>458</v>
      </c>
      <c r="IX4" s="76" t="s">
        <v>458</v>
      </c>
      <c r="IY4" s="76" t="s">
        <v>458</v>
      </c>
      <c r="IZ4" s="76" t="s">
        <v>458</v>
      </c>
      <c r="JA4" s="76" t="s">
        <v>458</v>
      </c>
      <c r="JB4" s="76" t="s">
        <v>458</v>
      </c>
      <c r="JC4" s="76" t="s">
        <v>458</v>
      </c>
      <c r="JD4" s="76" t="s">
        <v>458</v>
      </c>
      <c r="JE4" s="76" t="s">
        <v>459</v>
      </c>
      <c r="JF4" s="76" t="s">
        <v>459</v>
      </c>
      <c r="JG4" s="76" t="s">
        <v>459</v>
      </c>
      <c r="JH4" s="76" t="s">
        <v>459</v>
      </c>
      <c r="JI4" s="76" t="s">
        <v>461</v>
      </c>
      <c r="JJ4" s="76" t="s">
        <v>460</v>
      </c>
      <c r="JK4" s="76" t="s">
        <v>464</v>
      </c>
      <c r="JL4" s="76" t="s">
        <v>462</v>
      </c>
      <c r="JM4" s="76" t="s">
        <v>463</v>
      </c>
      <c r="JN4" s="76" t="s">
        <v>464</v>
      </c>
      <c r="JO4" s="76" t="s">
        <v>465</v>
      </c>
      <c r="JP4" s="76" t="s">
        <v>465</v>
      </c>
      <c r="JQ4" s="76" t="s">
        <v>465</v>
      </c>
      <c r="JR4" s="76" t="s">
        <v>465</v>
      </c>
      <c r="JS4" s="76" t="s">
        <v>465</v>
      </c>
      <c r="JT4" s="76" t="s">
        <v>459</v>
      </c>
      <c r="JU4" s="76" t="s">
        <v>459</v>
      </c>
      <c r="JV4" s="76" t="s">
        <v>459</v>
      </c>
      <c r="JW4" s="76" t="s">
        <v>459</v>
      </c>
      <c r="JX4" s="76" t="s">
        <v>461</v>
      </c>
      <c r="JY4" s="76" t="s">
        <v>460</v>
      </c>
      <c r="JZ4" s="76" t="s">
        <v>460</v>
      </c>
      <c r="KA4" s="76" t="s">
        <v>462</v>
      </c>
      <c r="KB4" s="76" t="s">
        <v>463</v>
      </c>
      <c r="KC4" s="76" t="s">
        <v>462</v>
      </c>
      <c r="KD4" s="76" t="s">
        <v>465</v>
      </c>
      <c r="KE4" s="76" t="s">
        <v>465</v>
      </c>
      <c r="KF4" s="76" t="s">
        <v>465</v>
      </c>
      <c r="KG4" s="76" t="s">
        <v>465</v>
      </c>
      <c r="KH4" s="76" t="s">
        <v>465</v>
      </c>
      <c r="KI4" s="76" t="s">
        <v>465</v>
      </c>
      <c r="KJ4" s="76" t="s">
        <v>465</v>
      </c>
      <c r="KK4" s="76" t="s">
        <v>465</v>
      </c>
      <c r="KL4" s="76" t="s">
        <v>465</v>
      </c>
      <c r="KM4" s="76" t="s">
        <v>465</v>
      </c>
    </row>
    <row r="5" customFormat="false" ht="15" hidden="false" customHeight="true" outlineLevel="0" collapsed="false">
      <c r="A5" s="168"/>
      <c r="B5" s="168"/>
      <c r="C5" s="212"/>
      <c r="D5" s="213"/>
      <c r="E5" s="213"/>
      <c r="F5" s="214" t="s">
        <v>770</v>
      </c>
      <c r="G5" s="214"/>
      <c r="H5" s="215" t="s">
        <v>675</v>
      </c>
      <c r="I5" s="215" t="s">
        <v>678</v>
      </c>
      <c r="J5" s="215" t="s">
        <v>680</v>
      </c>
      <c r="K5" s="215" t="s">
        <v>683</v>
      </c>
      <c r="L5" s="215" t="s">
        <v>685</v>
      </c>
      <c r="M5" s="215" t="s">
        <v>688</v>
      </c>
      <c r="N5" s="216" t="s">
        <v>675</v>
      </c>
      <c r="O5" s="216" t="s">
        <v>678</v>
      </c>
      <c r="P5" s="216" t="s">
        <v>680</v>
      </c>
      <c r="Q5" s="216" t="s">
        <v>683</v>
      </c>
      <c r="R5" s="216" t="s">
        <v>685</v>
      </c>
      <c r="S5" s="216" t="s">
        <v>688</v>
      </c>
      <c r="T5" s="216" t="s">
        <v>691</v>
      </c>
      <c r="U5" s="215" t="s">
        <v>675</v>
      </c>
      <c r="V5" s="215" t="s">
        <v>678</v>
      </c>
      <c r="W5" s="215" t="s">
        <v>680</v>
      </c>
      <c r="X5" s="215" t="s">
        <v>683</v>
      </c>
      <c r="Y5" s="215" t="s">
        <v>685</v>
      </c>
      <c r="Z5" s="215" t="s">
        <v>688</v>
      </c>
      <c r="AA5" s="215" t="s">
        <v>691</v>
      </c>
      <c r="AB5" s="217" t="s">
        <v>675</v>
      </c>
      <c r="AC5" s="217" t="s">
        <v>678</v>
      </c>
      <c r="AD5" s="217" t="s">
        <v>680</v>
      </c>
      <c r="AE5" s="217" t="s">
        <v>683</v>
      </c>
      <c r="AF5" s="217" t="s">
        <v>685</v>
      </c>
      <c r="AG5" s="217" t="s">
        <v>688</v>
      </c>
      <c r="AH5" s="217" t="s">
        <v>691</v>
      </c>
      <c r="AI5" s="217" t="s">
        <v>693</v>
      </c>
      <c r="AJ5" s="217" t="s">
        <v>695</v>
      </c>
      <c r="AK5" s="217" t="s">
        <v>697</v>
      </c>
      <c r="AL5" s="217" t="s">
        <v>699</v>
      </c>
      <c r="AM5" s="217" t="s">
        <v>700</v>
      </c>
      <c r="AN5" s="215" t="s">
        <v>675</v>
      </c>
      <c r="AO5" s="215" t="s">
        <v>678</v>
      </c>
      <c r="AP5" s="215" t="s">
        <v>680</v>
      </c>
      <c r="AQ5" s="215" t="s">
        <v>683</v>
      </c>
      <c r="AR5" s="215" t="s">
        <v>685</v>
      </c>
      <c r="AS5" s="218" t="s">
        <v>688</v>
      </c>
      <c r="AT5" s="218" t="s">
        <v>691</v>
      </c>
      <c r="AU5" s="218" t="s">
        <v>693</v>
      </c>
      <c r="AV5" s="218" t="s">
        <v>695</v>
      </c>
      <c r="AW5" s="218" t="s">
        <v>697</v>
      </c>
      <c r="AX5" s="218" t="s">
        <v>699</v>
      </c>
      <c r="AY5" s="218" t="s">
        <v>700</v>
      </c>
      <c r="AZ5" s="219" t="s">
        <v>675</v>
      </c>
      <c r="BA5" s="219" t="s">
        <v>678</v>
      </c>
      <c r="BB5" s="219" t="s">
        <v>680</v>
      </c>
      <c r="BC5" s="219" t="s">
        <v>683</v>
      </c>
      <c r="BD5" s="219" t="s">
        <v>685</v>
      </c>
      <c r="BE5" s="219" t="s">
        <v>688</v>
      </c>
      <c r="BF5" s="219" t="s">
        <v>691</v>
      </c>
      <c r="BG5" s="219" t="s">
        <v>693</v>
      </c>
      <c r="BH5" s="219" t="s">
        <v>695</v>
      </c>
      <c r="BI5" s="219" t="s">
        <v>697</v>
      </c>
      <c r="BJ5" s="219" t="s">
        <v>699</v>
      </c>
      <c r="BK5" s="219" t="s">
        <v>700</v>
      </c>
      <c r="BL5" s="219" t="s">
        <v>702</v>
      </c>
      <c r="BM5" s="219" t="s">
        <v>704</v>
      </c>
      <c r="BN5" s="219" t="s">
        <v>705</v>
      </c>
      <c r="BO5" s="219" t="s">
        <v>706</v>
      </c>
      <c r="BP5" s="219" t="s">
        <v>707</v>
      </c>
      <c r="BQ5" s="219" t="s">
        <v>710</v>
      </c>
      <c r="BR5" s="218" t="s">
        <v>675</v>
      </c>
      <c r="BS5" s="218" t="s">
        <v>678</v>
      </c>
      <c r="BT5" s="218" t="s">
        <v>680</v>
      </c>
      <c r="BU5" s="218" t="s">
        <v>683</v>
      </c>
      <c r="BV5" s="218" t="s">
        <v>685</v>
      </c>
      <c r="BW5" s="218" t="s">
        <v>688</v>
      </c>
      <c r="BX5" s="218" t="s">
        <v>691</v>
      </c>
      <c r="BY5" s="218" t="s">
        <v>693</v>
      </c>
      <c r="BZ5" s="218" t="s">
        <v>695</v>
      </c>
      <c r="CA5" s="218" t="s">
        <v>697</v>
      </c>
      <c r="CB5" s="218" t="s">
        <v>699</v>
      </c>
      <c r="CC5" s="218" t="s">
        <v>700</v>
      </c>
      <c r="CD5" s="218" t="s">
        <v>702</v>
      </c>
      <c r="CE5" s="218" t="s">
        <v>704</v>
      </c>
      <c r="CF5" s="218" t="s">
        <v>705</v>
      </c>
      <c r="CG5" s="218" t="s">
        <v>706</v>
      </c>
      <c r="CH5" s="218" t="s">
        <v>707</v>
      </c>
      <c r="CI5" s="218" t="s">
        <v>710</v>
      </c>
      <c r="CJ5" s="219" t="s">
        <v>675</v>
      </c>
      <c r="CK5" s="219" t="s">
        <v>678</v>
      </c>
      <c r="CL5" s="219" t="s">
        <v>680</v>
      </c>
      <c r="CM5" s="219" t="s">
        <v>683</v>
      </c>
      <c r="CN5" s="219" t="s">
        <v>685</v>
      </c>
      <c r="CO5" s="219" t="s">
        <v>688</v>
      </c>
      <c r="CP5" s="219" t="s">
        <v>691</v>
      </c>
      <c r="CQ5" s="219" t="s">
        <v>693</v>
      </c>
      <c r="CR5" s="219" t="s">
        <v>695</v>
      </c>
      <c r="CS5" s="219" t="s">
        <v>697</v>
      </c>
      <c r="CT5" s="219" t="s">
        <v>699</v>
      </c>
      <c r="CU5" s="219" t="s">
        <v>700</v>
      </c>
      <c r="CV5" s="219" t="s">
        <v>702</v>
      </c>
      <c r="CW5" s="219" t="s">
        <v>704</v>
      </c>
      <c r="CX5" s="219" t="s">
        <v>705</v>
      </c>
      <c r="CY5" s="219" t="s">
        <v>706</v>
      </c>
      <c r="CZ5" s="219" t="s">
        <v>707</v>
      </c>
      <c r="DA5" s="219" t="s">
        <v>710</v>
      </c>
      <c r="DB5" s="219" t="s">
        <v>713</v>
      </c>
      <c r="DC5" s="219" t="s">
        <v>714</v>
      </c>
      <c r="DD5" s="219" t="s">
        <v>716</v>
      </c>
      <c r="DE5" s="219" t="s">
        <v>718</v>
      </c>
      <c r="DF5" s="219" t="s">
        <v>719</v>
      </c>
      <c r="DG5" s="219" t="s">
        <v>720</v>
      </c>
      <c r="DH5" s="219" t="s">
        <v>722</v>
      </c>
      <c r="DI5" s="219" t="s">
        <v>723</v>
      </c>
      <c r="DJ5" s="219" t="s">
        <v>724</v>
      </c>
      <c r="DK5" s="219" t="s">
        <v>726</v>
      </c>
      <c r="DL5" s="219" t="s">
        <v>728</v>
      </c>
      <c r="DM5" s="219" t="s">
        <v>729</v>
      </c>
      <c r="DN5" s="219" t="s">
        <v>733</v>
      </c>
      <c r="DO5" s="219" t="s">
        <v>735</v>
      </c>
      <c r="DP5" s="219" t="s">
        <v>739</v>
      </c>
      <c r="DQ5" s="219" t="s">
        <v>771</v>
      </c>
      <c r="DR5" s="219" t="s">
        <v>772</v>
      </c>
      <c r="DS5" s="219" t="s">
        <v>773</v>
      </c>
      <c r="DT5" s="218" t="s">
        <v>675</v>
      </c>
      <c r="DU5" s="218" t="s">
        <v>678</v>
      </c>
      <c r="DV5" s="218" t="s">
        <v>680</v>
      </c>
      <c r="DW5" s="218" t="s">
        <v>683</v>
      </c>
      <c r="DX5" s="218" t="s">
        <v>685</v>
      </c>
      <c r="DY5" s="218" t="s">
        <v>688</v>
      </c>
      <c r="DZ5" s="218" t="s">
        <v>691</v>
      </c>
      <c r="EA5" s="218" t="s">
        <v>693</v>
      </c>
      <c r="EB5" s="218" t="s">
        <v>695</v>
      </c>
      <c r="EC5" s="218" t="s">
        <v>697</v>
      </c>
      <c r="ED5" s="218" t="s">
        <v>699</v>
      </c>
      <c r="EE5" s="218" t="s">
        <v>700</v>
      </c>
      <c r="EF5" s="218" t="s">
        <v>702</v>
      </c>
      <c r="EG5" s="218" t="s">
        <v>704</v>
      </c>
      <c r="EH5" s="218" t="s">
        <v>705</v>
      </c>
      <c r="EI5" s="218" t="s">
        <v>706</v>
      </c>
      <c r="EJ5" s="218" t="s">
        <v>707</v>
      </c>
      <c r="EK5" s="218" t="s">
        <v>710</v>
      </c>
      <c r="EL5" s="218" t="s">
        <v>713</v>
      </c>
      <c r="EM5" s="218" t="s">
        <v>714</v>
      </c>
      <c r="EN5" s="218" t="s">
        <v>716</v>
      </c>
      <c r="EO5" s="218" t="s">
        <v>718</v>
      </c>
      <c r="EP5" s="218" t="s">
        <v>719</v>
      </c>
      <c r="EQ5" s="218" t="s">
        <v>720</v>
      </c>
      <c r="ER5" s="218" t="s">
        <v>722</v>
      </c>
      <c r="ES5" s="218" t="s">
        <v>723</v>
      </c>
      <c r="ET5" s="218" t="s">
        <v>724</v>
      </c>
      <c r="EU5" s="218" t="s">
        <v>726</v>
      </c>
      <c r="EV5" s="218" t="s">
        <v>728</v>
      </c>
      <c r="EW5" s="218" t="s">
        <v>729</v>
      </c>
      <c r="EX5" s="218" t="s">
        <v>733</v>
      </c>
      <c r="EY5" s="218" t="s">
        <v>735</v>
      </c>
      <c r="EZ5" s="218" t="s">
        <v>739</v>
      </c>
      <c r="FA5" s="218" t="s">
        <v>771</v>
      </c>
      <c r="FB5" s="218" t="s">
        <v>772</v>
      </c>
      <c r="FC5" s="218" t="s">
        <v>773</v>
      </c>
      <c r="FD5" s="219" t="s">
        <v>675</v>
      </c>
      <c r="FE5" s="219" t="s">
        <v>678</v>
      </c>
      <c r="FF5" s="219" t="s">
        <v>680</v>
      </c>
      <c r="FG5" s="219" t="s">
        <v>683</v>
      </c>
      <c r="FH5" s="219" t="s">
        <v>685</v>
      </c>
      <c r="FI5" s="219" t="s">
        <v>688</v>
      </c>
      <c r="FJ5" s="219" t="s">
        <v>691</v>
      </c>
      <c r="FK5" s="219" t="s">
        <v>693</v>
      </c>
      <c r="FL5" s="219" t="s">
        <v>695</v>
      </c>
      <c r="FM5" s="219" t="s">
        <v>697</v>
      </c>
      <c r="FN5" s="219" t="s">
        <v>699</v>
      </c>
      <c r="FO5" s="219" t="s">
        <v>700</v>
      </c>
      <c r="FP5" s="219" t="s">
        <v>702</v>
      </c>
      <c r="FQ5" s="219" t="s">
        <v>704</v>
      </c>
      <c r="FR5" s="219" t="s">
        <v>705</v>
      </c>
      <c r="FS5" s="219" t="s">
        <v>706</v>
      </c>
      <c r="FT5" s="219" t="s">
        <v>707</v>
      </c>
      <c r="FU5" s="219" t="s">
        <v>710</v>
      </c>
      <c r="FV5" s="219" t="s">
        <v>713</v>
      </c>
      <c r="FW5" s="219" t="s">
        <v>714</v>
      </c>
      <c r="FX5" s="219" t="s">
        <v>716</v>
      </c>
      <c r="FY5" s="219" t="s">
        <v>718</v>
      </c>
      <c r="FZ5" s="219" t="s">
        <v>719</v>
      </c>
      <c r="GA5" s="219" t="s">
        <v>720</v>
      </c>
      <c r="GB5" s="219" t="s">
        <v>722</v>
      </c>
      <c r="GC5" s="219" t="s">
        <v>723</v>
      </c>
      <c r="GD5" s="219" t="s">
        <v>724</v>
      </c>
      <c r="GE5" s="219" t="s">
        <v>726</v>
      </c>
      <c r="GF5" s="219" t="s">
        <v>728</v>
      </c>
      <c r="GG5" s="219" t="s">
        <v>729</v>
      </c>
      <c r="GH5" s="219" t="s">
        <v>733</v>
      </c>
      <c r="GI5" s="219" t="s">
        <v>735</v>
      </c>
      <c r="GJ5" s="219" t="s">
        <v>739</v>
      </c>
      <c r="GK5" s="219" t="s">
        <v>771</v>
      </c>
      <c r="GL5" s="219" t="s">
        <v>772</v>
      </c>
      <c r="GM5" s="220" t="s">
        <v>675</v>
      </c>
      <c r="GN5" s="220" t="s">
        <v>678</v>
      </c>
      <c r="GO5" s="220" t="s">
        <v>680</v>
      </c>
      <c r="GP5" s="220" t="s">
        <v>683</v>
      </c>
      <c r="GQ5" s="220" t="s">
        <v>685</v>
      </c>
      <c r="GR5" s="220" t="s">
        <v>688</v>
      </c>
      <c r="GS5" s="220" t="s">
        <v>691</v>
      </c>
      <c r="GT5" s="220" t="s">
        <v>693</v>
      </c>
      <c r="GU5" s="220" t="s">
        <v>695</v>
      </c>
      <c r="GV5" s="220" t="s">
        <v>697</v>
      </c>
      <c r="GW5" s="220" t="s">
        <v>699</v>
      </c>
      <c r="GX5" s="220" t="s">
        <v>700</v>
      </c>
      <c r="GY5" s="220" t="s">
        <v>702</v>
      </c>
      <c r="GZ5" s="220" t="s">
        <v>704</v>
      </c>
      <c r="HA5" s="220" t="s">
        <v>705</v>
      </c>
      <c r="HB5" s="220" t="s">
        <v>706</v>
      </c>
      <c r="HC5" s="220" t="s">
        <v>707</v>
      </c>
      <c r="HD5" s="220" t="s">
        <v>710</v>
      </c>
      <c r="HE5" s="220" t="s">
        <v>713</v>
      </c>
      <c r="HF5" s="220" t="s">
        <v>714</v>
      </c>
      <c r="HG5" s="220" t="s">
        <v>716</v>
      </c>
      <c r="HH5" s="220" t="s">
        <v>718</v>
      </c>
      <c r="HI5" s="220" t="s">
        <v>719</v>
      </c>
      <c r="HJ5" s="220" t="s">
        <v>720</v>
      </c>
      <c r="HK5" s="220" t="s">
        <v>722</v>
      </c>
      <c r="HL5" s="220" t="s">
        <v>723</v>
      </c>
      <c r="HM5" s="220" t="s">
        <v>724</v>
      </c>
      <c r="HN5" s="220" t="s">
        <v>726</v>
      </c>
      <c r="HO5" s="220" t="s">
        <v>728</v>
      </c>
      <c r="HP5" s="220" t="s">
        <v>729</v>
      </c>
      <c r="HQ5" s="220" t="s">
        <v>733</v>
      </c>
      <c r="HR5" s="220" t="s">
        <v>735</v>
      </c>
      <c r="HS5" s="220" t="s">
        <v>739</v>
      </c>
      <c r="HT5" s="220" t="s">
        <v>771</v>
      </c>
      <c r="HU5" s="220" t="s">
        <v>772</v>
      </c>
      <c r="HV5" s="219" t="s">
        <v>675</v>
      </c>
      <c r="HW5" s="219" t="s">
        <v>678</v>
      </c>
      <c r="HX5" s="219" t="s">
        <v>680</v>
      </c>
      <c r="HY5" s="219" t="s">
        <v>683</v>
      </c>
      <c r="HZ5" s="219" t="s">
        <v>685</v>
      </c>
      <c r="IA5" s="219" t="s">
        <v>688</v>
      </c>
      <c r="IB5" s="219" t="s">
        <v>691</v>
      </c>
      <c r="IC5" s="219" t="s">
        <v>693</v>
      </c>
      <c r="ID5" s="219" t="s">
        <v>695</v>
      </c>
      <c r="IE5" s="219" t="s">
        <v>697</v>
      </c>
      <c r="IF5" s="219" t="s">
        <v>699</v>
      </c>
      <c r="IG5" s="219" t="s">
        <v>700</v>
      </c>
      <c r="IH5" s="219" t="s">
        <v>702</v>
      </c>
      <c r="II5" s="219" t="s">
        <v>704</v>
      </c>
      <c r="IJ5" s="219" t="s">
        <v>705</v>
      </c>
      <c r="IK5" s="219" t="s">
        <v>706</v>
      </c>
      <c r="IL5" s="219" t="s">
        <v>707</v>
      </c>
      <c r="IM5" s="219" t="s">
        <v>710</v>
      </c>
      <c r="IN5" s="219" t="s">
        <v>713</v>
      </c>
      <c r="IO5" s="219" t="s">
        <v>714</v>
      </c>
      <c r="IP5" s="219" t="s">
        <v>716</v>
      </c>
      <c r="IQ5" s="219" t="s">
        <v>718</v>
      </c>
      <c r="IR5" s="219" t="s">
        <v>719</v>
      </c>
      <c r="IS5" s="219" t="s">
        <v>720</v>
      </c>
      <c r="IT5" s="219" t="s">
        <v>722</v>
      </c>
      <c r="IU5" s="219" t="s">
        <v>723</v>
      </c>
      <c r="IV5" s="219" t="s">
        <v>724</v>
      </c>
      <c r="IW5" s="219" t="s">
        <v>726</v>
      </c>
      <c r="IX5" s="219" t="s">
        <v>728</v>
      </c>
      <c r="IY5" s="219" t="s">
        <v>729</v>
      </c>
      <c r="IZ5" s="219" t="s">
        <v>733</v>
      </c>
      <c r="JA5" s="219" t="s">
        <v>735</v>
      </c>
      <c r="JB5" s="219" t="s">
        <v>739</v>
      </c>
      <c r="JC5" s="219" t="s">
        <v>771</v>
      </c>
      <c r="JD5" s="219" t="s">
        <v>772</v>
      </c>
      <c r="JE5" s="221" t="s">
        <v>675</v>
      </c>
      <c r="JF5" s="221" t="s">
        <v>678</v>
      </c>
      <c r="JG5" s="221" t="s">
        <v>680</v>
      </c>
      <c r="JH5" s="221" t="s">
        <v>683</v>
      </c>
      <c r="JI5" s="221" t="s">
        <v>685</v>
      </c>
      <c r="JJ5" s="221" t="s">
        <v>688</v>
      </c>
      <c r="JK5" s="221" t="s">
        <v>691</v>
      </c>
      <c r="JL5" s="221" t="s">
        <v>693</v>
      </c>
      <c r="JM5" s="221" t="s">
        <v>695</v>
      </c>
      <c r="JN5" s="221" t="s">
        <v>697</v>
      </c>
      <c r="JO5" s="221" t="s">
        <v>699</v>
      </c>
      <c r="JP5" s="221" t="s">
        <v>700</v>
      </c>
      <c r="JQ5" s="221" t="s">
        <v>702</v>
      </c>
      <c r="JR5" s="221" t="s">
        <v>704</v>
      </c>
      <c r="JS5" s="221" t="s">
        <v>705</v>
      </c>
      <c r="JT5" s="221" t="s">
        <v>706</v>
      </c>
      <c r="JU5" s="221" t="s">
        <v>707</v>
      </c>
      <c r="JV5" s="221" t="s">
        <v>710</v>
      </c>
      <c r="JW5" s="221" t="s">
        <v>713</v>
      </c>
      <c r="JX5" s="221" t="s">
        <v>714</v>
      </c>
      <c r="JY5" s="221" t="s">
        <v>716</v>
      </c>
      <c r="JZ5" s="221" t="s">
        <v>718</v>
      </c>
      <c r="KA5" s="221" t="s">
        <v>719</v>
      </c>
      <c r="KB5" s="221" t="s">
        <v>720</v>
      </c>
      <c r="KC5" s="221" t="s">
        <v>722</v>
      </c>
      <c r="KD5" s="221" t="s">
        <v>723</v>
      </c>
      <c r="KE5" s="221" t="s">
        <v>724</v>
      </c>
      <c r="KF5" s="221" t="s">
        <v>726</v>
      </c>
      <c r="KG5" s="221" t="s">
        <v>728</v>
      </c>
      <c r="KH5" s="221" t="s">
        <v>729</v>
      </c>
      <c r="KI5" s="221" t="s">
        <v>733</v>
      </c>
      <c r="KJ5" s="221" t="s">
        <v>735</v>
      </c>
      <c r="KK5" s="221" t="s">
        <v>739</v>
      </c>
      <c r="KL5" s="221" t="s">
        <v>771</v>
      </c>
      <c r="KM5" s="221" t="s">
        <v>772</v>
      </c>
    </row>
    <row r="6" s="189" customFormat="true" ht="33.75" hidden="false" customHeight="true" outlineLevel="0" collapsed="false">
      <c r="A6" s="222" t="s">
        <v>24</v>
      </c>
      <c r="B6" s="222" t="s">
        <v>774</v>
      </c>
      <c r="C6" s="223" t="s">
        <v>775</v>
      </c>
      <c r="D6" s="222" t="s">
        <v>776</v>
      </c>
      <c r="E6" s="222" t="s">
        <v>777</v>
      </c>
      <c r="F6" s="224" t="s">
        <v>778</v>
      </c>
      <c r="G6" s="224" t="s">
        <v>779</v>
      </c>
      <c r="H6" s="225" t="n">
        <f aca="false">IF((COUNT(H7:H91)=0)," ",(AVERAGE(H7:H91)/H2))</f>
        <v>1</v>
      </c>
      <c r="I6" s="225" t="n">
        <f aca="false">IF((COUNT(I7:I91)=0)," ",(AVERAGE(I7:I91)/I2))</f>
        <v>0</v>
      </c>
      <c r="J6" s="225" t="n">
        <f aca="false">IF((COUNT(J7:J91)=0)," ",(AVERAGE(J7:J91)/J2))</f>
        <v>1</v>
      </c>
      <c r="K6" s="225" t="n">
        <f aca="false">IF((COUNT(K7:K91)=0)," ",(AVERAGE(K7:K91)/K2))</f>
        <v>0</v>
      </c>
      <c r="L6" s="225" t="n">
        <f aca="false">IF((COUNT(L7:L91)=0)," ",(AVERAGE(L7:L91)/L2))</f>
        <v>1</v>
      </c>
      <c r="M6" s="225" t="n">
        <f aca="false">IF((COUNT(M7:M91)=0)," ",(AVERAGE(M7:M91)/M2))</f>
        <v>1</v>
      </c>
      <c r="N6" s="226" t="n">
        <f aca="false">IF((COUNT(N7:N91)=0)," ",(AVERAGE(N7:N91)/N2))</f>
        <v>0.538461538461538</v>
      </c>
      <c r="O6" s="226" t="n">
        <f aca="false">IF((COUNT(O7:O91)=0)," ",(AVERAGE(O7:O91)/O2))</f>
        <v>0.692307692307692</v>
      </c>
      <c r="P6" s="226" t="n">
        <f aca="false">IF((COUNT(P7:P91)=0)," ",(AVERAGE(P7:P91)/P2))</f>
        <v>0.846153846153846</v>
      </c>
      <c r="Q6" s="226" t="n">
        <f aca="false">IF((COUNT(Q7:Q91)=0)," ",(AVERAGE(Q7:Q91)/Q2))</f>
        <v>0.461538461538462</v>
      </c>
      <c r="R6" s="226" t="n">
        <f aca="false">IF((COUNT(R7:R91)=0)," ",(AVERAGE(R7:R91)/R2))</f>
        <v>0.846153846153846</v>
      </c>
      <c r="S6" s="226" t="n">
        <f aca="false">IF((COUNT(S7:S91)=0)," ",(AVERAGE(S7:S91)/S2))</f>
        <v>0.923076923076923</v>
      </c>
      <c r="T6" s="226" t="n">
        <f aca="false">IF((COUNT(T7:T91)=0)," ",(AVERAGE(T7:T91)/T2))</f>
        <v>0.923076923076923</v>
      </c>
      <c r="U6" s="225" t="n">
        <f aca="false">IF((COUNT(U7:U91)=0)," ",(AVERAGE(U7:U91)/U2))</f>
        <v>0.961538461538462</v>
      </c>
      <c r="V6" s="225" t="n">
        <f aca="false">IF((COUNT(V7:V91)=0)," ",(AVERAGE(V7:V91)/V2))</f>
        <v>0.923076923076923</v>
      </c>
      <c r="W6" s="225" t="n">
        <f aca="false">IF((COUNT(W7:W91)=0)," ",(AVERAGE(W7:W91)/W2))</f>
        <v>0.423076923076923</v>
      </c>
      <c r="X6" s="225" t="n">
        <f aca="false">IF((COUNT(X7:X91)=0)," ",(AVERAGE(X7:X91)/X2))</f>
        <v>0.5</v>
      </c>
      <c r="Y6" s="225" t="n">
        <f aca="false">IF((COUNT(Y7:Y91)=0)," ",(AVERAGE(Y7:Y91)/Y2))</f>
        <v>0.721153846153846</v>
      </c>
      <c r="Z6" s="225" t="n">
        <f aca="false">IF((COUNT(Z7:Z91)=0)," ",(AVERAGE(Z7:Z91)/Z2))</f>
        <v>0.788461538461538</v>
      </c>
      <c r="AA6" s="225" t="n">
        <f aca="false">IF((COUNT(AA7:AA91)=0)," ",(AVERAGE(AA7:AA91)/AA2))</f>
        <v>0.865384615384615</v>
      </c>
      <c r="AB6" s="225" t="n">
        <f aca="false">IF((COUNT(AB7:AB91)=0)," ",(AVERAGE(AB7:AB91)/AB2))</f>
        <v>0.818181818181818</v>
      </c>
      <c r="AC6" s="225" t="n">
        <f aca="false">IF((COUNT(AC7:AC91)=0)," ",(AVERAGE(AC7:AC91)/AC2))</f>
        <v>0.818181818181818</v>
      </c>
      <c r="AD6" s="225" t="n">
        <f aca="false">IF((COUNT(AD7:AD91)=0)," ",(AVERAGE(AD7:AD91)/AD2))</f>
        <v>0.681818181818182</v>
      </c>
      <c r="AE6" s="225" t="n">
        <f aca="false">IF((COUNT(AE7:AE91)=0)," ",(AVERAGE(AE7:AE91)/AE2))</f>
        <v>0.636363636363636</v>
      </c>
      <c r="AF6" s="225" t="n">
        <f aca="false">IF((COUNT(AF7:AF91)=0)," ",(AVERAGE(AF7:AF91)/AF2))</f>
        <v>0.113636363636364</v>
      </c>
      <c r="AG6" s="225" t="n">
        <f aca="false">IF((COUNT(AG7:AG91)=0)," ",(AVERAGE(AG7:AG91)/AG2))</f>
        <v>0.409090909090909</v>
      </c>
      <c r="AH6" s="225" t="n">
        <f aca="false">IF((COUNT(AH7:AH91)=0)," ",(AVERAGE(AH7:AH91)/AH2))</f>
        <v>0.931818181818182</v>
      </c>
      <c r="AI6" s="225" t="n">
        <f aca="false">IF((COUNT(AI7:AI91)=0)," ",(AVERAGE(AI7:AI91)/AI2))</f>
        <v>0.25</v>
      </c>
      <c r="AJ6" s="225" t="n">
        <f aca="false">IF((COUNT(AJ7:AJ91)=0)," ",(AVERAGE(AJ7:AJ91)/AJ2))</f>
        <v>0.272727272727273</v>
      </c>
      <c r="AK6" s="225" t="n">
        <f aca="false">IF((COUNT(AK7:AK91)=0)," ",(AVERAGE(AK7:AK91)/AK2))</f>
        <v>0.204545454545455</v>
      </c>
      <c r="AL6" s="225" t="n">
        <f aca="false">IF((COUNT(AL7:AL91)=0)," ",(AVERAGE(AL7:AL91)/AL2))</f>
        <v>0.159090909090909</v>
      </c>
      <c r="AM6" s="225" t="n">
        <f aca="false">IF((COUNT(AM7:AM91)=0)," ",(AVERAGE(AM7:AM91)/AM2))</f>
        <v>0.636363636363636</v>
      </c>
      <c r="AN6" s="225" t="n">
        <f aca="false">IF((COUNT(AN7:AN91)=0)," ",(AVERAGE(AN7:AN91)/AN2))</f>
        <v>1</v>
      </c>
      <c r="AO6" s="225" t="n">
        <f aca="false">IF((COUNT(AO7:AO91)=0)," ",(AVERAGE(AO7:AO91)/AO2))</f>
        <v>0.857142857142857</v>
      </c>
      <c r="AP6" s="225" t="n">
        <f aca="false">IF((COUNT(AP7:AP91)=0)," ",(AVERAGE(AP7:AP91)/AP2))</f>
        <v>0.857142857142857</v>
      </c>
      <c r="AQ6" s="225" t="n">
        <f aca="false">IF((COUNT(AQ7:AQ91)=0)," ",(AVERAGE(AQ7:AQ91)/AQ2))</f>
        <v>0.285714285714286</v>
      </c>
      <c r="AR6" s="225" t="n">
        <f aca="false">IF((COUNT(AR7:AR91)=0)," ",(AVERAGE(AR7:AR91)/AR2))</f>
        <v>0.142857142857143</v>
      </c>
      <c r="AS6" s="225" t="n">
        <f aca="false">IF((COUNT(AS7:AS91)=0)," ",(AVERAGE(AS7:AS91)/AS2))</f>
        <v>0.142857142857143</v>
      </c>
      <c r="AT6" s="225" t="n">
        <f aca="false">IF((COUNT(AT7:AT91)=0)," ",(AVERAGE(AT7:AT91)/AT2))</f>
        <v>0.571428571428571</v>
      </c>
      <c r="AU6" s="225" t="n">
        <f aca="false">IF((COUNT(AU7:AU91)=0)," ",(AVERAGE(AU7:AU91)/AU2))</f>
        <v>0.571428571428571</v>
      </c>
      <c r="AV6" s="225" t="n">
        <f aca="false">IF((COUNT(AV7:AV91)=0)," ",(AVERAGE(AV7:AV91)/AV2))</f>
        <v>0.857142857142857</v>
      </c>
      <c r="AW6" s="225" t="n">
        <f aca="false">IF((COUNT(AW7:AW91)=0)," ",(AVERAGE(AW7:AW91)/AW2))</f>
        <v>0.178571428571429</v>
      </c>
      <c r="AX6" s="225" t="n">
        <f aca="false">IF((COUNT(AX7:AX91)=0)," ",(AVERAGE(AX7:AX91)/AX2))</f>
        <v>0.285714285714286</v>
      </c>
      <c r="AY6" s="225" t="n">
        <f aca="false">IF((COUNT(AY7:AY91)=0)," ",(AVERAGE(AY7:AY91)/AY2))</f>
        <v>0.857142857142857</v>
      </c>
      <c r="AZ6" s="225" t="n">
        <f aca="false">IF((COUNT(AZ7:AZ91)=0)," ",(AVERAGE(AZ7:AZ91)/AZ2))</f>
        <v>1</v>
      </c>
      <c r="BA6" s="225" t="n">
        <f aca="false">IF((COUNT(BA7:BA91)=0)," ",(AVERAGE(BA7:BA91)/BA2))</f>
        <v>1</v>
      </c>
      <c r="BB6" s="225" t="n">
        <f aca="false">IF((COUNT(BB7:BB91)=0)," ",(AVERAGE(BB7:BB91)/BB2))</f>
        <v>0.428571428571429</v>
      </c>
      <c r="BC6" s="225" t="n">
        <f aca="false">IF((COUNT(BC7:BC91)=0)," ",(AVERAGE(BC7:BC91)/BC2))</f>
        <v>0.571428571428571</v>
      </c>
      <c r="BD6" s="225" t="n">
        <f aca="false">IF((COUNT(BD7:BD91)=0)," ",(AVERAGE(BD7:BD91)/BD2))</f>
        <v>0.714285714285714</v>
      </c>
      <c r="BE6" s="225" t="n">
        <f aca="false">IF((COUNT(BE7:BE91)=0)," ",(AVERAGE(BE7:BE91)/BE2))</f>
        <v>0.571428571428571</v>
      </c>
      <c r="BF6" s="225" t="n">
        <f aca="false">IF((COUNT(BF7:BF91)=0)," ",(AVERAGE(BF7:BF91)/BF2))</f>
        <v>0.285714285714286</v>
      </c>
      <c r="BG6" s="225" t="n">
        <f aca="false">IF((COUNT(BG7:BG91)=0)," ",(AVERAGE(BG7:BG91)/BG2))</f>
        <v>0.857142857142857</v>
      </c>
      <c r="BH6" s="225" t="n">
        <f aca="false">IF((COUNT(BH7:BH91)=0)," ",(AVERAGE(BH7:BH91)/BH2))</f>
        <v>0</v>
      </c>
      <c r="BI6" s="225" t="n">
        <f aca="false">IF((COUNT(BI7:BI91)=0)," ",(AVERAGE(BI7:BI91)/BI2))</f>
        <v>0.285714285714286</v>
      </c>
      <c r="BJ6" s="225" t="n">
        <f aca="false">IF((COUNT(BJ7:BJ91)=0)," ",(AVERAGE(BJ7:BJ91)/BJ2))</f>
        <v>0.714285714285714</v>
      </c>
      <c r="BK6" s="225" t="n">
        <f aca="false">IF((COUNT(BK7:BK91)=0)," ",(AVERAGE(BK7:BK91)/BK2))</f>
        <v>0.285714285714286</v>
      </c>
      <c r="BL6" s="225" t="n">
        <f aca="false">IF((COUNT(BL7:BL91)=0)," ",(AVERAGE(BL7:BL91)/BL2))</f>
        <v>0.428571428571429</v>
      </c>
      <c r="BM6" s="225" t="n">
        <f aca="false">IF((COUNT(BM7:BM91)=0)," ",(AVERAGE(BM7:BM91)/BM2))</f>
        <v>0.357142857142857</v>
      </c>
      <c r="BN6" s="225" t="n">
        <f aca="false">IF((COUNT(BN7:BN91)=0)," ",(AVERAGE(BN7:BN91)/BN2))</f>
        <v>0.428571428571429</v>
      </c>
      <c r="BO6" s="225" t="n">
        <f aca="false">IF((COUNT(BO7:BO91)=0)," ",(AVERAGE(BO7:BO91)/BO2))</f>
        <v>0.428571428571429</v>
      </c>
      <c r="BP6" s="225" t="n">
        <f aca="false">IF((COUNT(BP7:BP91)=0)," ",(AVERAGE(BP7:BP91)/BP2))</f>
        <v>0</v>
      </c>
      <c r="BQ6" s="225" t="n">
        <f aca="false">IF((COUNT(BQ7:BQ91)=0)," ",(AVERAGE(BQ7:BQ91)/BQ2))</f>
        <v>0.714285714285714</v>
      </c>
      <c r="BR6" s="225" t="n">
        <f aca="false">IF((COUNT(BR7:BR91)=0)," ",(AVERAGE(BR7:BR91)/BR2))</f>
        <v>1</v>
      </c>
      <c r="BS6" s="225" t="n">
        <f aca="false">IF((COUNT(BS7:BS91)=0)," ",(AVERAGE(BS7:BS91)/BS2))</f>
        <v>1</v>
      </c>
      <c r="BT6" s="225" t="n">
        <f aca="false">IF((COUNT(BT7:BT91)=0)," ",(AVERAGE(BT7:BT91)/BT2))</f>
        <v>0.8</v>
      </c>
      <c r="BU6" s="225" t="n">
        <f aca="false">IF((COUNT(BU7:BU91)=0)," ",(AVERAGE(BU7:BU91)/BU2))</f>
        <v>0.8</v>
      </c>
      <c r="BV6" s="225" t="n">
        <f aca="false">IF((COUNT(BV7:BV91)=0)," ",(AVERAGE(BV7:BV91)/BV2))</f>
        <v>0.6</v>
      </c>
      <c r="BW6" s="225" t="n">
        <f aca="false">IF((COUNT(BW7:BW91)=0)," ",(AVERAGE(BW7:BW91)/BW2))</f>
        <v>0.3</v>
      </c>
      <c r="BX6" s="225" t="n">
        <f aca="false">IF((COUNT(BX7:BX91)=0)," ",(AVERAGE(BX7:BX91)/BX2))</f>
        <v>0.2</v>
      </c>
      <c r="BY6" s="225" t="n">
        <f aca="false">IF((COUNT(BY7:BY91)=0)," ",(AVERAGE(BY7:BY91)/BY2))</f>
        <v>0.8</v>
      </c>
      <c r="BZ6" s="225" t="n">
        <f aca="false">IF((COUNT(BZ7:BZ91)=0)," ",(AVERAGE(BZ7:BZ91)/BZ2))</f>
        <v>0.3</v>
      </c>
      <c r="CA6" s="225" t="n">
        <f aca="false">IF((COUNT(CA7:CA91)=0)," ",(AVERAGE(CA7:CA91)/CA2))</f>
        <v>0.4</v>
      </c>
      <c r="CB6" s="225" t="n">
        <f aca="false">IF((COUNT(CB7:CB91)=0)," ",(AVERAGE(CB7:CB91)/CB2))</f>
        <v>0.4</v>
      </c>
      <c r="CC6" s="225" t="n">
        <f aca="false">IF((COUNT(CC7:CC91)=0)," ",(AVERAGE(CC7:CC91)/CC2))</f>
        <v>0.2</v>
      </c>
      <c r="CD6" s="225" t="n">
        <f aca="false">IF((COUNT(CD7:CD91)=0)," ",(AVERAGE(CD7:CD91)/CD2))</f>
        <v>0.3</v>
      </c>
      <c r="CE6" s="225" t="n">
        <f aca="false">IF((COUNT(CE7:CE91)=0)," ",(AVERAGE(CE7:CE91)/CE2))</f>
        <v>0</v>
      </c>
      <c r="CF6" s="225" t="n">
        <f aca="false">IF((COUNT(CF7:CF91)=0)," ",(AVERAGE(CF7:CF91)/CF2))</f>
        <v>0.75</v>
      </c>
      <c r="CG6" s="225" t="n">
        <f aca="false">IF((COUNT(CG7:CG91)=0)," ",(AVERAGE(CG7:CG91)/CG2))</f>
        <v>0.583333333333333</v>
      </c>
      <c r="CH6" s="225" t="n">
        <f aca="false">IF((COUNT(CH7:CH91)=0)," ",(AVERAGE(CH7:CH91)/CH2))</f>
        <v>0.666666666666667</v>
      </c>
      <c r="CI6" s="225" t="n">
        <f aca="false">IF((COUNT(CI7:CI91)=0)," ",(AVERAGE(CI7:CI91)/CI2))</f>
        <v>1</v>
      </c>
      <c r="CJ6" s="225" t="n">
        <f aca="false">IF((COUNT(CJ7:CJ91)=0)," ",(AVERAGE(CJ7:CJ91)/CJ2))</f>
        <v>0.5</v>
      </c>
      <c r="CK6" s="225" t="n">
        <f aca="false">IF((COUNT(CK7:CK91)=0)," ",(AVERAGE(CK7:CK91)/CK2))</f>
        <v>0.5</v>
      </c>
      <c r="CL6" s="225" t="n">
        <f aca="false">IF((COUNT(CL7:CL91)=0)," ",(AVERAGE(CL7:CL91)/CL2))</f>
        <v>0.5</v>
      </c>
      <c r="CM6" s="225" t="n">
        <f aca="false">IF((COUNT(CM7:CM91)=0)," ",(AVERAGE(CM7:CM91)/CM2))</f>
        <v>1</v>
      </c>
      <c r="CN6" s="225" t="n">
        <f aca="false">IF((COUNT(CN7:CN91)=0)," ",(AVERAGE(CN7:CN91)/CN2))</f>
        <v>0.5</v>
      </c>
      <c r="CO6" s="225" t="n">
        <f aca="false">IF((COUNT(CO7:CO91)=0)," ",(AVERAGE(CO7:CO91)/CO2))</f>
        <v>0.5</v>
      </c>
      <c r="CP6" s="225" t="n">
        <f aca="false">IF((COUNT(CP7:CP91)=0)," ",(AVERAGE(CP7:CP91)/CP2))</f>
        <v>1</v>
      </c>
      <c r="CQ6" s="225" t="n">
        <f aca="false">IF((COUNT(CQ7:CQ91)=0)," ",(AVERAGE(CQ7:CQ91)/CQ2))</f>
        <v>1</v>
      </c>
      <c r="CR6" s="225" t="n">
        <f aca="false">IF((COUNT(CR7:CR91)=0)," ",(AVERAGE(CR7:CR91)/CR2))</f>
        <v>0.5</v>
      </c>
      <c r="CS6" s="225" t="n">
        <f aca="false">IF((COUNT(CS7:CS91)=0)," ",(AVERAGE(CS7:CS91)/CS2))</f>
        <v>0.5</v>
      </c>
      <c r="CT6" s="225" t="n">
        <f aca="false">IF((COUNT(CT7:CT91)=0)," ",(AVERAGE(CT7:CT91)/CT2))</f>
        <v>0</v>
      </c>
      <c r="CU6" s="225" t="n">
        <f aca="false">IF((COUNT(CU7:CU91)=0)," ",(AVERAGE(CU7:CU91)/CU2))</f>
        <v>0.25</v>
      </c>
      <c r="CV6" s="225" t="n">
        <f aca="false">IF((COUNT(CV7:CV91)=0)," ",(AVERAGE(CV7:CV91)/CV2))</f>
        <v>0.5</v>
      </c>
      <c r="CW6" s="225" t="n">
        <f aca="false">IF((COUNT(CW7:CW91)=0)," ",(AVERAGE(CW7:CW91)/CW2))</f>
        <v>1</v>
      </c>
      <c r="CX6" s="225" t="n">
        <f aca="false">IF((COUNT(CX7:CX91)=0)," ",(AVERAGE(CX7:CX91)/CX2))</f>
        <v>0.5</v>
      </c>
      <c r="CY6" s="225" t="n">
        <f aca="false">IF((COUNT(CY7:CY91)=0)," ",(AVERAGE(CY7:CY91)/CY2))</f>
        <v>0.5</v>
      </c>
      <c r="CZ6" s="225" t="n">
        <f aca="false">IF((COUNT(CZ7:CZ91)=0)," ",(AVERAGE(CZ7:CZ91)/CZ2))</f>
        <v>1</v>
      </c>
      <c r="DA6" s="225" t="n">
        <f aca="false">IF((COUNT(DA7:DA91)=0)," ",(AVERAGE(DA7:DA91)/DA2))</f>
        <v>1</v>
      </c>
      <c r="DB6" s="225" t="n">
        <f aca="false">IF((COUNT(DB7:DB91)=0)," ",(AVERAGE(DB7:DB91)/DB2))</f>
        <v>1</v>
      </c>
      <c r="DC6" s="225" t="n">
        <f aca="false">IF((COUNT(DC7:DC91)=0)," ",(AVERAGE(DC7:DC91)/DC2))</f>
        <v>0.5</v>
      </c>
      <c r="DD6" s="225" t="n">
        <f aca="false">IF((COUNT(DD7:DD91)=0)," ",(AVERAGE(DD7:DD91)/DD2))</f>
        <v>0.5</v>
      </c>
      <c r="DE6" s="225" t="n">
        <f aca="false">IF((COUNT(DE7:DE91)=0)," ",(AVERAGE(DE7:DE91)/DE2))</f>
        <v>0.75</v>
      </c>
      <c r="DF6" s="225" t="n">
        <f aca="false">IF((COUNT(DF7:DF91)=0)," ",(AVERAGE(DF7:DF91)/DF2))</f>
        <v>0.5</v>
      </c>
      <c r="DG6" s="225" t="n">
        <f aca="false">IF((COUNT(DG7:DG91)=0)," ",(AVERAGE(DG7:DG91)/DG2))</f>
        <v>0.5</v>
      </c>
      <c r="DH6" s="225" t="n">
        <f aca="false">IF((COUNT(DH7:DH91)=0)," ",(AVERAGE(DH7:DH91)/DH2))</f>
        <v>1</v>
      </c>
      <c r="DI6" s="225" t="n">
        <f aca="false">IF((COUNT(DI7:DI91)=0)," ",(AVERAGE(DI7:DI91)/DI2))</f>
        <v>0</v>
      </c>
      <c r="DJ6" s="225" t="n">
        <f aca="false">IF((COUNT(DJ7:DJ91)=0)," ",(AVERAGE(DJ7:DJ91)/DJ2))</f>
        <v>0.5</v>
      </c>
      <c r="DK6" s="225" t="n">
        <f aca="false">IF((COUNT(DK7:DK91)=0)," ",(AVERAGE(DK7:DK91)/DK2))</f>
        <v>0.5</v>
      </c>
      <c r="DL6" s="225" t="n">
        <f aca="false">IF((COUNT(DL7:DL91)=0)," ",(AVERAGE(DL7:DL91)/DL2))</f>
        <v>1</v>
      </c>
      <c r="DM6" s="225" t="n">
        <f aca="false">IF((COUNT(DM7:DM91)=0)," ",(AVERAGE(DM7:DM91)/DM2))</f>
        <v>0.25</v>
      </c>
      <c r="DN6" s="225" t="n">
        <f aca="false">IF((COUNT(DN7:DN91)=0)," ",(AVERAGE(DN7:DN91)/DN2))</f>
        <v>0</v>
      </c>
      <c r="DO6" s="225" t="n">
        <f aca="false">IF((COUNT(DO7:DO91)=0)," ",(AVERAGE(DO7:DO91)/DO2))</f>
        <v>0</v>
      </c>
      <c r="DP6" s="225" t="n">
        <f aca="false">IF((COUNT(DP7:DP91)=0)," ",(AVERAGE(DP7:DP91)/DP2))</f>
        <v>0</v>
      </c>
      <c r="DQ6" s="225" t="n">
        <f aca="false">IF((COUNT(DQ7:DQ91)=0)," ",(AVERAGE(DQ7:DQ91)/DQ2))</f>
        <v>0</v>
      </c>
      <c r="DR6" s="225" t="n">
        <f aca="false">IF((COUNT(DR7:DR91)=0)," ",(AVERAGE(DR7:DR91)/DR2))</f>
        <v>1</v>
      </c>
      <c r="DS6" s="225" t="n">
        <f aca="false">IF((COUNT(DS7:DS91)=0)," ",(AVERAGE(DS7:DS91)/DS2))</f>
        <v>0.5</v>
      </c>
      <c r="DT6" s="225" t="n">
        <f aca="false">IF((COUNT(DT7:DT91)=0)," ",(AVERAGE(DT7:DT91)/DT2))</f>
        <v>1</v>
      </c>
      <c r="DU6" s="225" t="n">
        <f aca="false">IF((COUNT(DU7:DU91)=0)," ",(AVERAGE(DU7:DU91)/DU2))</f>
        <v>0</v>
      </c>
      <c r="DV6" s="225" t="n">
        <f aca="false">IF((COUNT(DV7:DV91)=0)," ",(AVERAGE(DV7:DV91)/DV2))</f>
        <v>1</v>
      </c>
      <c r="DW6" s="225" t="n">
        <f aca="false">IF((COUNT(DW7:DW91)=0)," ",(AVERAGE(DW7:DW91)/DW2))</f>
        <v>0</v>
      </c>
      <c r="DX6" s="225" t="n">
        <f aca="false">IF((COUNT(DX7:DX91)=0)," ",(AVERAGE(DX7:DX91)/DX2))</f>
        <v>0</v>
      </c>
      <c r="DY6" s="225" t="n">
        <f aca="false">IF((COUNT(DY7:DY91)=0)," ",(AVERAGE(DY7:DY91)/DY2))</f>
        <v>1</v>
      </c>
      <c r="DZ6" s="225" t="n">
        <f aca="false">IF((COUNT(DZ7:DZ91)=0)," ",(AVERAGE(DZ7:DZ91)/DZ2))</f>
        <v>0</v>
      </c>
      <c r="EA6" s="225" t="n">
        <f aca="false">IF((COUNT(EA7:EA91)=0)," ",(AVERAGE(EA7:EA91)/EA2))</f>
        <v>0.5</v>
      </c>
      <c r="EB6" s="225" t="n">
        <f aca="false">IF((COUNT(EB7:EB91)=0)," ",(AVERAGE(EB7:EB91)/EB2))</f>
        <v>0.5</v>
      </c>
      <c r="EC6" s="225" t="n">
        <f aca="false">IF((COUNT(EC7:EC91)=0)," ",(AVERAGE(EC7:EC91)/EC2))</f>
        <v>0</v>
      </c>
      <c r="ED6" s="225" t="n">
        <f aca="false">IF((COUNT(ED7:ED91)=0)," ",(AVERAGE(ED7:ED91)/ED2))</f>
        <v>0</v>
      </c>
      <c r="EE6" s="225" t="n">
        <f aca="false">IF((COUNT(EE7:EE91)=0)," ",(AVERAGE(EE7:EE91)/EE2))</f>
        <v>1</v>
      </c>
      <c r="EF6" s="225" t="n">
        <f aca="false">IF((COUNT(EF7:EF91)=0)," ",(AVERAGE(EF7:EF91)/EF2))</f>
        <v>1</v>
      </c>
      <c r="EG6" s="225" t="n">
        <f aca="false">IF((COUNT(EG7:EG91)=0)," ",(AVERAGE(EG7:EG91)/EG2))</f>
        <v>1</v>
      </c>
      <c r="EH6" s="225" t="n">
        <f aca="false">IF((COUNT(EH7:EH91)=0)," ",(AVERAGE(EH7:EH91)/EH2))</f>
        <v>0</v>
      </c>
      <c r="EI6" s="225" t="n">
        <f aca="false">IF((COUNT(EI7:EI91)=0)," ",(AVERAGE(EI7:EI91)/EI2))</f>
        <v>1</v>
      </c>
      <c r="EJ6" s="225" t="n">
        <f aca="false">IF((COUNT(EJ7:EJ91)=0)," ",(AVERAGE(EJ7:EJ91)/EJ2))</f>
        <v>1</v>
      </c>
      <c r="EK6" s="225" t="n">
        <f aca="false">IF((COUNT(EK7:EK91)=0)," ",(AVERAGE(EK7:EK91)/EK2))</f>
        <v>1</v>
      </c>
      <c r="EL6" s="225" t="n">
        <f aca="false">IF((COUNT(EL7:EL91)=0)," ",(AVERAGE(EL7:EL91)/EL2))</f>
        <v>1</v>
      </c>
      <c r="EM6" s="225" t="n">
        <f aca="false">IF((COUNT(EM7:EM91)=0)," ",(AVERAGE(EM7:EM91)/EM2))</f>
        <v>0.5</v>
      </c>
      <c r="EN6" s="225" t="n">
        <f aca="false">IF((COUNT(EN7:EN91)=0)," ",(AVERAGE(EN7:EN91)/EN2))</f>
        <v>0</v>
      </c>
      <c r="EO6" s="225" t="n">
        <f aca="false">IF((COUNT(EO7:EO91)=0)," ",(AVERAGE(EO7:EO91)/EO2))</f>
        <v>1</v>
      </c>
      <c r="EP6" s="225" t="n">
        <f aca="false">IF((COUNT(EP7:EP91)=0)," ",(AVERAGE(EP7:EP91)/EP2))</f>
        <v>1</v>
      </c>
      <c r="EQ6" s="225" t="n">
        <f aca="false">IF((COUNT(EQ7:EQ91)=0)," ",(AVERAGE(EQ7:EQ91)/EQ2))</f>
        <v>1</v>
      </c>
      <c r="ER6" s="225" t="n">
        <f aca="false">IF((COUNT(ER7:ER91)=0)," ",(AVERAGE(ER7:ER91)/ER2))</f>
        <v>0</v>
      </c>
      <c r="ES6" s="225" t="n">
        <f aca="false">IF((COUNT(ES7:ES91)=0)," ",(AVERAGE(ES7:ES91)/ES2))</f>
        <v>1</v>
      </c>
      <c r="ET6" s="225" t="n">
        <f aca="false">IF((COUNT(ET7:ET91)=0)," ",(AVERAGE(ET7:ET91)/ET2))</f>
        <v>1</v>
      </c>
      <c r="EU6" s="225" t="n">
        <f aca="false">IF((COUNT(EU7:EU91)=0)," ",(AVERAGE(EU7:EU91)/EU2))</f>
        <v>0</v>
      </c>
      <c r="EV6" s="225" t="n">
        <f aca="false">IF((COUNT(EV7:EV91)=0)," ",(AVERAGE(EV7:EV91)/EV2))</f>
        <v>1</v>
      </c>
      <c r="EW6" s="225" t="n">
        <f aca="false">IF((COUNT(EW7:EW91)=0)," ",(AVERAGE(EW7:EW91)/EW2))</f>
        <v>0.5</v>
      </c>
      <c r="EX6" s="225" t="n">
        <f aca="false">IF((COUNT(EX7:EX91)=0)," ",(AVERAGE(EX7:EX91)/EX2))</f>
        <v>0</v>
      </c>
      <c r="EY6" s="225" t="n">
        <f aca="false">IF((COUNT(EY7:EY91)=0)," ",(AVERAGE(EY7:EY91)/EY2))</f>
        <v>0</v>
      </c>
      <c r="EZ6" s="225" t="n">
        <f aca="false">IF((COUNT(EZ7:EZ91)=0)," ",(AVERAGE(EZ7:EZ91)/EZ2))</f>
        <v>1</v>
      </c>
      <c r="FA6" s="225" t="n">
        <f aca="false">IF((COUNT(FA7:FA91)=0)," ",(AVERAGE(FA7:FA91)/FA2))</f>
        <v>0</v>
      </c>
      <c r="FB6" s="225" t="n">
        <f aca="false">IF((COUNT(FB7:FB91)=0)," ",(AVERAGE(FB7:FB91)/FB2))</f>
        <v>0</v>
      </c>
      <c r="FC6" s="225" t="n">
        <f aca="false">IF((COUNT(FC7:FC91)=0)," ",(AVERAGE(FC7:FC91)/FC2))</f>
        <v>0</v>
      </c>
      <c r="FD6" s="225" t="str">
        <f aca="false">IF((COUNT(FD7:FD91)=0)," ",(AVERAGE(FD7:FD91)/FD2))</f>
        <v> </v>
      </c>
      <c r="FE6" s="225" t="str">
        <f aca="false">IF((COUNT(FE7:FE91)=0)," ",(AVERAGE(FE7:FE91)/FE2))</f>
        <v> </v>
      </c>
      <c r="FF6" s="225" t="str">
        <f aca="false">IF((COUNT(FF7:FF91)=0)," ",(AVERAGE(FF7:FF91)/FF2))</f>
        <v> </v>
      </c>
      <c r="FG6" s="225" t="str">
        <f aca="false">IF((COUNT(FG7:FG91)=0)," ",(AVERAGE(FG7:FG91)/FG2))</f>
        <v> </v>
      </c>
      <c r="FH6" s="225" t="str">
        <f aca="false">IF((COUNT(FH7:FH91)=0)," ",(AVERAGE(FH7:FH91)/FH2))</f>
        <v> </v>
      </c>
      <c r="FI6" s="225" t="str">
        <f aca="false">IF((COUNT(FI7:FI91)=0)," ",(AVERAGE(FI7:FI91)/FI2))</f>
        <v> </v>
      </c>
      <c r="FJ6" s="225" t="str">
        <f aca="false">IF((COUNT(FJ7:FJ91)=0)," ",(AVERAGE(FJ7:FJ91)/FJ2))</f>
        <v> </v>
      </c>
      <c r="FK6" s="225" t="str">
        <f aca="false">IF((COUNT(FK7:FK91)=0)," ",(AVERAGE(FK7:FK91)/FK2))</f>
        <v> </v>
      </c>
      <c r="FL6" s="225" t="str">
        <f aca="false">IF((COUNT(FL7:FL91)=0)," ",(AVERAGE(FL7:FL91)/FL2))</f>
        <v> </v>
      </c>
      <c r="FM6" s="225" t="str">
        <f aca="false">IF((COUNT(FM7:FM91)=0)," ",(AVERAGE(FM7:FM91)/FM2))</f>
        <v> </v>
      </c>
      <c r="FN6" s="225" t="str">
        <f aca="false">IF((COUNT(FN7:FN91)=0)," ",(AVERAGE(FN7:FN91)/FN2))</f>
        <v> </v>
      </c>
      <c r="FO6" s="225" t="str">
        <f aca="false">IF((COUNT(FO7:FO91)=0)," ",(AVERAGE(FO7:FO91)/FO2))</f>
        <v> </v>
      </c>
      <c r="FP6" s="225" t="str">
        <f aca="false">IF((COUNT(FP7:FP91)=0)," ",(AVERAGE(FP7:FP91)/FP2))</f>
        <v> </v>
      </c>
      <c r="FQ6" s="225" t="str">
        <f aca="false">IF((COUNT(FQ7:FQ91)=0)," ",(AVERAGE(FQ7:FQ91)/FQ2))</f>
        <v> </v>
      </c>
      <c r="FR6" s="225" t="str">
        <f aca="false">IF((COUNT(FR7:FR91)=0)," ",(AVERAGE(FR7:FR91)/FR2))</f>
        <v> </v>
      </c>
      <c r="FS6" s="225" t="str">
        <f aca="false">IF((COUNT(FS7:FS91)=0)," ",(AVERAGE(FS7:FS91)/FS2))</f>
        <v> </v>
      </c>
      <c r="FT6" s="225" t="str">
        <f aca="false">IF((COUNT(FT7:FT91)=0)," ",(AVERAGE(FT7:FT91)/FT2))</f>
        <v> </v>
      </c>
      <c r="FU6" s="225" t="str">
        <f aca="false">IF((COUNT(FU7:FU91)=0)," ",(AVERAGE(FU7:FU91)/FU2))</f>
        <v> </v>
      </c>
      <c r="FV6" s="225" t="str">
        <f aca="false">IF((COUNT(FV7:FV91)=0)," ",(AVERAGE(FV7:FV91)/FV2))</f>
        <v> </v>
      </c>
      <c r="FW6" s="225" t="str">
        <f aca="false">IF((COUNT(FW7:FW91)=0)," ",(AVERAGE(FW7:FW91)/FW2))</f>
        <v> </v>
      </c>
      <c r="FX6" s="225" t="str">
        <f aca="false">IF((COUNT(FX7:FX91)=0)," ",(AVERAGE(FX7:FX91)/FX2))</f>
        <v> </v>
      </c>
      <c r="FY6" s="225" t="str">
        <f aca="false">IF((COUNT(FY7:FY91)=0)," ",(AVERAGE(FY7:FY91)/FY2))</f>
        <v> </v>
      </c>
      <c r="FZ6" s="225" t="str">
        <f aca="false">IF((COUNT(FZ7:FZ91)=0)," ",(AVERAGE(FZ7:FZ91)/FZ2))</f>
        <v> </v>
      </c>
      <c r="GA6" s="225" t="str">
        <f aca="false">IF((COUNT(GA7:GA91)=0)," ",(AVERAGE(GA7:GA91)/GA2))</f>
        <v> </v>
      </c>
      <c r="GB6" s="225" t="str">
        <f aca="false">IF((COUNT(GB7:GB91)=0)," ",(AVERAGE(GB7:GB91)/GB2))</f>
        <v> </v>
      </c>
      <c r="GC6" s="225" t="str">
        <f aca="false">IF((COUNT(GC7:GC91)=0)," ",(AVERAGE(GC7:GC91)/GC2))</f>
        <v> </v>
      </c>
      <c r="GD6" s="225" t="str">
        <f aca="false">IF((COUNT(GD7:GD91)=0)," ",(AVERAGE(GD7:GD91)/GD2))</f>
        <v> </v>
      </c>
      <c r="GE6" s="225" t="str">
        <f aca="false">IF((COUNT(GE7:GE91)=0)," ",(AVERAGE(GE7:GE91)/GE2))</f>
        <v> </v>
      </c>
      <c r="GF6" s="225" t="str">
        <f aca="false">IF((COUNT(GF7:GF91)=0)," ",(AVERAGE(GF7:GF91)/GF2))</f>
        <v> </v>
      </c>
      <c r="GG6" s="225" t="str">
        <f aca="false">IF((COUNT(GG7:GG91)=0)," ",(AVERAGE(GG7:GG91)/GG2))</f>
        <v> </v>
      </c>
      <c r="GH6" s="225" t="str">
        <f aca="false">IF((COUNT(GH7:GH91)=0)," ",(AVERAGE(GH7:GH91)/GH2))</f>
        <v> </v>
      </c>
      <c r="GI6" s="225" t="str">
        <f aca="false">IF((COUNT(GI7:GI91)=0)," ",(AVERAGE(GI7:GI91)/GI2))</f>
        <v> </v>
      </c>
      <c r="GJ6" s="225" t="str">
        <f aca="false">IF((COUNT(GJ7:GJ91)=0)," ",(AVERAGE(GJ7:GJ91)/GJ2))</f>
        <v> </v>
      </c>
      <c r="GK6" s="225" t="str">
        <f aca="false">IF((COUNT(GK7:GK91)=0)," ",(AVERAGE(GK7:GK91)/GK2))</f>
        <v> </v>
      </c>
      <c r="GL6" s="225" t="str">
        <f aca="false">IF((COUNT(GL7:GL91)=0)," ",(AVERAGE(GL7:GL91)/GL2))</f>
        <v> </v>
      </c>
      <c r="GM6" s="225" t="str">
        <f aca="false">IF((COUNT(GM7:GM91)=0)," ",(AVERAGE(GM7:GM91)/GM2))</f>
        <v> </v>
      </c>
      <c r="GN6" s="225" t="str">
        <f aca="false">IF((COUNT(GN7:GN91)=0)," ",(AVERAGE(GN7:GN91)/GN2))</f>
        <v> </v>
      </c>
      <c r="GO6" s="225" t="str">
        <f aca="false">IF((COUNT(GO7:GO91)=0)," ",(AVERAGE(GO7:GO91)/GO2))</f>
        <v> </v>
      </c>
      <c r="GP6" s="225" t="str">
        <f aca="false">IF((COUNT(GP7:GP91)=0)," ",(AVERAGE(GP7:GP91)/GP2))</f>
        <v> </v>
      </c>
      <c r="GQ6" s="225" t="str">
        <f aca="false">IF((COUNT(GQ7:GQ91)=0)," ",(AVERAGE(GQ7:GQ91)/GQ2))</f>
        <v> </v>
      </c>
      <c r="GR6" s="225" t="str">
        <f aca="false">IF((COUNT(GR7:GR91)=0)," ",(AVERAGE(GR7:GR91)/GR2))</f>
        <v> </v>
      </c>
      <c r="GS6" s="225" t="str">
        <f aca="false">IF((COUNT(GS7:GS91)=0)," ",(AVERAGE(GS7:GS91)/GS2))</f>
        <v> </v>
      </c>
      <c r="GT6" s="225" t="str">
        <f aca="false">IF((COUNT(GT7:GT91)=0)," ",(AVERAGE(GT7:GT91)/GT2))</f>
        <v> </v>
      </c>
      <c r="GU6" s="225" t="str">
        <f aca="false">IF((COUNT(GU7:GU91)=0)," ",(AVERAGE(GU7:GU91)/GU2))</f>
        <v> </v>
      </c>
      <c r="GV6" s="225" t="str">
        <f aca="false">IF((COUNT(GV7:GV91)=0)," ",(AVERAGE(GV7:GV91)/GV2))</f>
        <v> </v>
      </c>
      <c r="GW6" s="225" t="str">
        <f aca="false">IF((COUNT(GW7:GW91)=0)," ",(AVERAGE(GW7:GW91)/GW2))</f>
        <v> </v>
      </c>
      <c r="GX6" s="225" t="str">
        <f aca="false">IF((COUNT(GX7:GX91)=0)," ",(AVERAGE(GX7:GX91)/GX2))</f>
        <v> </v>
      </c>
      <c r="GY6" s="225" t="str">
        <f aca="false">IF((COUNT(GY7:GY91)=0)," ",(AVERAGE(GY7:GY91)/GY2))</f>
        <v> </v>
      </c>
      <c r="GZ6" s="225" t="str">
        <f aca="false">IF((COUNT(GZ7:GZ91)=0)," ",(AVERAGE(GZ7:GZ91)/GZ2))</f>
        <v> </v>
      </c>
      <c r="HA6" s="225" t="str">
        <f aca="false">IF((COUNT(HA7:HA91)=0)," ",(AVERAGE(HA7:HA91)/HA2))</f>
        <v> </v>
      </c>
      <c r="HB6" s="225" t="str">
        <f aca="false">IF((COUNT(HB7:HB91)=0)," ",(AVERAGE(HB7:HB91)/HB2))</f>
        <v> </v>
      </c>
      <c r="HC6" s="225" t="str">
        <f aca="false">IF((COUNT(HC7:HC91)=0)," ",(AVERAGE(HC7:HC91)/HC2))</f>
        <v> </v>
      </c>
      <c r="HD6" s="225" t="str">
        <f aca="false">IF((COUNT(HD7:HD91)=0)," ",(AVERAGE(HD7:HD91)/HD2))</f>
        <v> </v>
      </c>
      <c r="HE6" s="225" t="str">
        <f aca="false">IF((COUNT(HE7:HE91)=0)," ",(AVERAGE(HE7:HE91)/HE2))</f>
        <v> </v>
      </c>
      <c r="HF6" s="225" t="str">
        <f aca="false">IF((COUNT(HF7:HF91)=0)," ",(AVERAGE(HF7:HF91)/HF2))</f>
        <v> </v>
      </c>
      <c r="HG6" s="225" t="str">
        <f aca="false">IF((COUNT(HG7:HG91)=0)," ",(AVERAGE(HG7:HG91)/HG2))</f>
        <v> </v>
      </c>
      <c r="HH6" s="225" t="str">
        <f aca="false">IF((COUNT(HH7:HH91)=0)," ",(AVERAGE(HH7:HH91)/HH2))</f>
        <v> </v>
      </c>
      <c r="HI6" s="225" t="str">
        <f aca="false">IF((COUNT(HI7:HI91)=0)," ",(AVERAGE(HI7:HI91)/HI2))</f>
        <v> </v>
      </c>
      <c r="HJ6" s="225" t="str">
        <f aca="false">IF((COUNT(HJ7:HJ91)=0)," ",(AVERAGE(HJ7:HJ91)/HJ2))</f>
        <v> </v>
      </c>
      <c r="HK6" s="225" t="str">
        <f aca="false">IF((COUNT(HK7:HK91)=0)," ",(AVERAGE(HK7:HK91)/HK2))</f>
        <v> </v>
      </c>
      <c r="HL6" s="225" t="str">
        <f aca="false">IF((COUNT(HL7:HL91)=0)," ",(AVERAGE(HL7:HL91)/HL2))</f>
        <v> </v>
      </c>
      <c r="HM6" s="225" t="str">
        <f aca="false">IF((COUNT(HM7:HM91)=0)," ",(AVERAGE(HM7:HM91)/HM2))</f>
        <v> </v>
      </c>
      <c r="HN6" s="225" t="str">
        <f aca="false">IF((COUNT(HN7:HN91)=0)," ",(AVERAGE(HN7:HN91)/HN2))</f>
        <v> </v>
      </c>
      <c r="HO6" s="225" t="str">
        <f aca="false">IF((COUNT(HO7:HO91)=0)," ",(AVERAGE(HO7:HO91)/HO2))</f>
        <v> </v>
      </c>
      <c r="HP6" s="225" t="str">
        <f aca="false">IF((COUNT(HP7:HP91)=0)," ",(AVERAGE(HP7:HP91)/HP2))</f>
        <v> </v>
      </c>
      <c r="HQ6" s="225" t="str">
        <f aca="false">IF((COUNT(HQ7:HQ91)=0)," ",(AVERAGE(HQ7:HQ91)/HQ2))</f>
        <v> </v>
      </c>
      <c r="HR6" s="225" t="str">
        <f aca="false">IF((COUNT(HR7:HR91)=0)," ",(AVERAGE(HR7:HR91)/HR2))</f>
        <v> </v>
      </c>
      <c r="HS6" s="225" t="str">
        <f aca="false">IF((COUNT(HS7:HS91)=0)," ",(AVERAGE(HS7:HS91)/HS2))</f>
        <v> </v>
      </c>
      <c r="HT6" s="225" t="str">
        <f aca="false">IF((COUNT(HT7:HT91)=0)," ",(AVERAGE(HT7:HT91)/HT2))</f>
        <v> </v>
      </c>
      <c r="HU6" s="225" t="str">
        <f aca="false">IF((COUNT(HU7:HU91)=0)," ",(AVERAGE(HU7:HU91)/HU2))</f>
        <v> </v>
      </c>
      <c r="HV6" s="225" t="str">
        <f aca="false">IF((COUNT(HV7:HV91)=0)," ",(AVERAGE(HV7:HV91)/HV2))</f>
        <v> </v>
      </c>
      <c r="HW6" s="225" t="str">
        <f aca="false">IF((COUNT(HW7:HW91)=0)," ",(AVERAGE(HW7:HW91)/HW2))</f>
        <v> </v>
      </c>
      <c r="HX6" s="225" t="str">
        <f aca="false">IF((COUNT(HX7:HX91)=0)," ",(AVERAGE(HX7:HX91)/HX2))</f>
        <v> </v>
      </c>
      <c r="HY6" s="225" t="str">
        <f aca="false">IF((COUNT(HY7:HY91)=0)," ",(AVERAGE(HY7:HY91)/HY2))</f>
        <v> </v>
      </c>
      <c r="HZ6" s="225" t="str">
        <f aca="false">IF((COUNT(HZ7:HZ91)=0)," ",(AVERAGE(HZ7:HZ91)/HZ2))</f>
        <v> </v>
      </c>
      <c r="IA6" s="225" t="str">
        <f aca="false">IF((COUNT(IA7:IA91)=0)," ",(AVERAGE(IA7:IA91)/IA2))</f>
        <v> </v>
      </c>
      <c r="IB6" s="225" t="str">
        <f aca="false">IF((COUNT(IB7:IB91)=0)," ",(AVERAGE(IB7:IB91)/IB2))</f>
        <v> </v>
      </c>
      <c r="IC6" s="225" t="str">
        <f aca="false">IF((COUNT(IC7:IC91)=0)," ",(AVERAGE(IC7:IC91)/IC2))</f>
        <v> </v>
      </c>
      <c r="ID6" s="225" t="str">
        <f aca="false">IF((COUNT(ID7:ID91)=0)," ",(AVERAGE(ID7:ID91)/ID2))</f>
        <v> </v>
      </c>
      <c r="IE6" s="225" t="str">
        <f aca="false">IF((COUNT(IE7:IE91)=0)," ",(AVERAGE(IE7:IE91)/IE2))</f>
        <v> </v>
      </c>
      <c r="IF6" s="225" t="str">
        <f aca="false">IF((COUNT(IF7:IF91)=0)," ",(AVERAGE(IF7:IF91)/IF2))</f>
        <v> </v>
      </c>
      <c r="IG6" s="225" t="str">
        <f aca="false">IF((COUNT(IG7:IG91)=0)," ",(AVERAGE(IG7:IG91)/IG2))</f>
        <v> </v>
      </c>
      <c r="IH6" s="225" t="str">
        <f aca="false">IF((COUNT(IH7:IH91)=0)," ",(AVERAGE(IH7:IH91)/IH2))</f>
        <v> </v>
      </c>
      <c r="II6" s="225" t="str">
        <f aca="false">IF((COUNT(II7:II91)=0)," ",(AVERAGE(II7:II91)/II2))</f>
        <v> </v>
      </c>
      <c r="IJ6" s="225" t="str">
        <f aca="false">IF((COUNT(IJ7:IJ91)=0)," ",(AVERAGE(IJ7:IJ91)/IJ2))</f>
        <v> </v>
      </c>
      <c r="IK6" s="225" t="str">
        <f aca="false">IF((COUNT(IK7:IK91)=0)," ",(AVERAGE(IK7:IK91)/IK2))</f>
        <v> </v>
      </c>
      <c r="IL6" s="225" t="str">
        <f aca="false">IF((COUNT(IL7:IL91)=0)," ",(AVERAGE(IL7:IL91)/IL2))</f>
        <v> </v>
      </c>
      <c r="IM6" s="225" t="str">
        <f aca="false">IF((COUNT(IM7:IM91)=0)," ",(AVERAGE(IM7:IM91)/IM2))</f>
        <v> </v>
      </c>
      <c r="IN6" s="225" t="str">
        <f aca="false">IF((COUNT(IN7:IN91)=0)," ",(AVERAGE(IN7:IN91)/IN2))</f>
        <v> </v>
      </c>
      <c r="IO6" s="225" t="str">
        <f aca="false">IF((COUNT(IO7:IO91)=0)," ",(AVERAGE(IO7:IO91)/IO2))</f>
        <v> </v>
      </c>
      <c r="IP6" s="225" t="str">
        <f aca="false">IF((COUNT(IP7:IP91)=0)," ",(AVERAGE(IP7:IP91)/IP2))</f>
        <v> </v>
      </c>
      <c r="IQ6" s="225" t="str">
        <f aca="false">IF((COUNT(IQ7:IQ91)=0)," ",(AVERAGE(IQ7:IQ91)/IQ2))</f>
        <v> </v>
      </c>
      <c r="IR6" s="225" t="str">
        <f aca="false">IF((COUNT(IR7:IR91)=0)," ",(AVERAGE(IR7:IR91)/IR2))</f>
        <v> </v>
      </c>
      <c r="IS6" s="225" t="str">
        <f aca="false">IF((COUNT(IS7:IS91)=0)," ",(AVERAGE(IS7:IS91)/IS2))</f>
        <v> </v>
      </c>
      <c r="IT6" s="225" t="str">
        <f aca="false">IF((COUNT(IT7:IT91)=0)," ",(AVERAGE(IT7:IT91)/IT2))</f>
        <v> </v>
      </c>
      <c r="IU6" s="225" t="str">
        <f aca="false">IF((COUNT(IU7:IU91)=0)," ",(AVERAGE(IU7:IU91)/IU2))</f>
        <v> </v>
      </c>
      <c r="IV6" s="225" t="str">
        <f aca="false">IF((COUNT(IV7:IV91)=0)," ",(AVERAGE(IV7:IV91)/IV2))</f>
        <v> </v>
      </c>
      <c r="IW6" s="225" t="str">
        <f aca="false">IF((COUNT(IW7:IW91)=0)," ",(AVERAGE(IW7:IW91)/IW2))</f>
        <v> </v>
      </c>
      <c r="IX6" s="225" t="str">
        <f aca="false">IF((COUNT(IX7:IX91)=0)," ",(AVERAGE(IX7:IX91)/IX2))</f>
        <v> </v>
      </c>
      <c r="IY6" s="225" t="str">
        <f aca="false">IF((COUNT(IY7:IY91)=0)," ",(AVERAGE(IY7:IY91)/IY2))</f>
        <v> </v>
      </c>
      <c r="IZ6" s="225" t="str">
        <f aca="false">IF((COUNT(IZ7:IZ91)=0)," ",(AVERAGE(IZ7:IZ91)/IZ2))</f>
        <v> </v>
      </c>
      <c r="JA6" s="225" t="str">
        <f aca="false">IF((COUNT(JA7:JA91)=0)," ",(AVERAGE(JA7:JA91)/JA2))</f>
        <v> </v>
      </c>
      <c r="JB6" s="225" t="str">
        <f aca="false">IF((COUNT(JB7:JB91)=0)," ",(AVERAGE(JB7:JB91)/JB2))</f>
        <v> </v>
      </c>
      <c r="JC6" s="225" t="str">
        <f aca="false">IF((COUNT(JC7:JC91)=0)," ",(AVERAGE(JC7:JC91)/JC2))</f>
        <v> </v>
      </c>
      <c r="JD6" s="225" t="str">
        <f aca="false">IF((COUNT(JD7:JD91)=0)," ",(AVERAGE(JD7:JD91)/JD2))</f>
        <v> </v>
      </c>
      <c r="JE6" s="225" t="str">
        <f aca="false">IF((COUNT(JE7:JE91)=0)," ",(AVERAGE(JE7:JE91)/JE2))</f>
        <v> </v>
      </c>
      <c r="JF6" s="225" t="str">
        <f aca="false">IF((COUNT(JF7:JF91)=0)," ",(AVERAGE(JF7:JF91)/JF2))</f>
        <v> </v>
      </c>
      <c r="JG6" s="225" t="str">
        <f aca="false">IF((COUNT(JG7:JG91)=0)," ",(AVERAGE(JG7:JG91)/JG2))</f>
        <v> </v>
      </c>
      <c r="JH6" s="225" t="str">
        <f aca="false">IF((COUNT(JH7:JH91)=0)," ",(AVERAGE(JH7:JH91)/JH2))</f>
        <v> </v>
      </c>
      <c r="JI6" s="225" t="str">
        <f aca="false">IF((COUNT(JI7:JI91)=0)," ",(AVERAGE(JI7:JI91)/JI2))</f>
        <v> </v>
      </c>
      <c r="JJ6" s="225" t="str">
        <f aca="false">IF((COUNT(JJ7:JJ91)=0)," ",(AVERAGE(JJ7:JJ91)/JJ2))</f>
        <v> </v>
      </c>
      <c r="JK6" s="225" t="str">
        <f aca="false">IF((COUNT(JK7:JK91)=0)," ",(AVERAGE(JK7:JK91)/JK2))</f>
        <v> </v>
      </c>
      <c r="JL6" s="225" t="str">
        <f aca="false">IF((COUNT(JL7:JL91)=0)," ",(AVERAGE(JL7:JL91)/JL2))</f>
        <v> </v>
      </c>
      <c r="JM6" s="225" t="str">
        <f aca="false">IF((COUNT(JM7:JM91)=0)," ",(AVERAGE(JM7:JM91)/JM2))</f>
        <v> </v>
      </c>
      <c r="JN6" s="225" t="str">
        <f aca="false">IF((COUNT(JN7:JN91)=0)," ",(AVERAGE(JN7:JN91)/JN2))</f>
        <v> </v>
      </c>
      <c r="JO6" s="225" t="str">
        <f aca="false">IF((COUNT(JO7:JO91)=0)," ",(AVERAGE(JO7:JO91)/JO2))</f>
        <v> </v>
      </c>
      <c r="JP6" s="225" t="str">
        <f aca="false">IF((COUNT(JP7:JP91)=0)," ",(AVERAGE(JP7:JP91)/JP2))</f>
        <v> </v>
      </c>
      <c r="JQ6" s="225" t="str">
        <f aca="false">IF((COUNT(JQ7:JQ91)=0)," ",(AVERAGE(JQ7:JQ91)/JQ2))</f>
        <v> </v>
      </c>
      <c r="JR6" s="225" t="str">
        <f aca="false">IF((COUNT(JR7:JR91)=0)," ",(AVERAGE(JR7:JR91)/JR2))</f>
        <v> </v>
      </c>
      <c r="JS6" s="225" t="str">
        <f aca="false">IF((COUNT(JS7:JS91)=0)," ",(AVERAGE(JS7:JS91)/JS2))</f>
        <v> </v>
      </c>
      <c r="JT6" s="225" t="str">
        <f aca="false">IF((COUNT(JT7:JT91)=0)," ",(AVERAGE(JT7:JT91)/JT2))</f>
        <v> </v>
      </c>
      <c r="JU6" s="225" t="str">
        <f aca="false">IF((COUNT(JU7:JU91)=0)," ",(AVERAGE(JU7:JU91)/JU2))</f>
        <v> </v>
      </c>
      <c r="JV6" s="225" t="str">
        <f aca="false">IF((COUNT(JV7:JV91)=0)," ",(AVERAGE(JV7:JV91)/JV2))</f>
        <v> </v>
      </c>
      <c r="JW6" s="225" t="str">
        <f aca="false">IF((COUNT(JW7:JW91)=0)," ",(AVERAGE(JW7:JW91)/JW2))</f>
        <v> </v>
      </c>
      <c r="JX6" s="225" t="str">
        <f aca="false">IF((COUNT(JX7:JX91)=0)," ",(AVERAGE(JX7:JX91)/JX2))</f>
        <v> </v>
      </c>
      <c r="JY6" s="225" t="str">
        <f aca="false">IF((COUNT(JY7:JY91)=0)," ",(AVERAGE(JY7:JY91)/JY2))</f>
        <v> </v>
      </c>
      <c r="JZ6" s="225" t="str">
        <f aca="false">IF((COUNT(JZ7:JZ91)=0)," ",(AVERAGE(JZ7:JZ91)/JZ2))</f>
        <v> </v>
      </c>
      <c r="KA6" s="225" t="str">
        <f aca="false">IF((COUNT(KA7:KA91)=0)," ",(AVERAGE(KA7:KA91)/KA2))</f>
        <v> </v>
      </c>
      <c r="KB6" s="225" t="str">
        <f aca="false">IF((COUNT(KB7:KB91)=0)," ",(AVERAGE(KB7:KB91)/KB2))</f>
        <v> </v>
      </c>
      <c r="KC6" s="225" t="str">
        <f aca="false">IF((COUNT(KC7:KC91)=0)," ",(AVERAGE(KC7:KC91)/KC2))</f>
        <v> </v>
      </c>
      <c r="KD6" s="225" t="str">
        <f aca="false">IF((COUNT(KD7:KD91)=0)," ",(AVERAGE(KD7:KD91)/KD2))</f>
        <v> </v>
      </c>
      <c r="KE6" s="225" t="str">
        <f aca="false">IF((COUNT(KE7:KE91)=0)," ",(AVERAGE(KE7:KE91)/KE2))</f>
        <v> </v>
      </c>
      <c r="KF6" s="225" t="str">
        <f aca="false">IF((COUNT(KF7:KF91)=0)," ",(AVERAGE(KF7:KF91)/KF2))</f>
        <v> </v>
      </c>
      <c r="KG6" s="225" t="str">
        <f aca="false">IF((COUNT(KG7:KG91)=0)," ",(AVERAGE(KG7:KG91)/KG2))</f>
        <v> </v>
      </c>
      <c r="KH6" s="225" t="str">
        <f aca="false">IF((COUNT(KH7:KH91)=0)," ",(AVERAGE(KH7:KH91)/KH2))</f>
        <v> </v>
      </c>
      <c r="KI6" s="225" t="str">
        <f aca="false">IF((COUNT(KI7:KI91)=0)," ",(AVERAGE(KI7:KI91)/KI2))</f>
        <v> </v>
      </c>
      <c r="KJ6" s="225" t="str">
        <f aca="false">IF((COUNT(KJ7:KJ91)=0)," ",(AVERAGE(KJ7:KJ91)/KJ2))</f>
        <v> </v>
      </c>
      <c r="KK6" s="225" t="str">
        <f aca="false">IF((COUNT(KK7:KK91)=0)," ",(AVERAGE(KK7:KK91)/KK2))</f>
        <v> </v>
      </c>
      <c r="KL6" s="225" t="str">
        <f aca="false">IF((COUNT(KL7:KL91)=0)," ",(AVERAGE(KL7:KL91)/KL2))</f>
        <v> </v>
      </c>
      <c r="KM6" s="225" t="str">
        <f aca="false">IF((COUNT(KM7:KM91)=0)," ",(AVERAGE(KM7:KM91)/KM2))</f>
        <v> </v>
      </c>
      <c r="KN6" s="227"/>
    </row>
    <row r="7" customFormat="false" ht="12.75" hidden="false" customHeight="true" outlineLevel="0" collapsed="false">
      <c r="A7" s="228" t="n">
        <v>1</v>
      </c>
      <c r="B7" s="228" t="str">
        <f aca="false">IF('Cover Sheet'!B5="","",IF(OR('Cover Sheet'!D5="Dropped out of school", 'Cover Sheet'!D5="Moved to another school", 'Cover Sheet'!D5="Unknown status"),"",'Cover Sheet'!B5))</f>
        <v>A.Chandana</v>
      </c>
      <c r="C7" s="229"/>
      <c r="D7" s="230"/>
      <c r="E7" s="230" t="str">
        <f aca="false">'RC Mastery Check+Question type'!H5</f>
        <v/>
      </c>
      <c r="F7" s="230" t="n">
        <f aca="false">IF(OR('Cover Sheet'!J5="", B7=""),"",'Cover Sheet'!J5)</f>
        <v>0</v>
      </c>
      <c r="G7" s="230" t="str">
        <f aca="false">'Cover Sheet'!L5</f>
        <v/>
      </c>
      <c r="H7" s="231"/>
      <c r="I7" s="231"/>
      <c r="J7" s="231"/>
      <c r="K7" s="231"/>
      <c r="L7" s="231"/>
      <c r="M7" s="231"/>
      <c r="N7" s="232"/>
      <c r="O7" s="232"/>
      <c r="P7" s="232"/>
      <c r="Q7" s="232"/>
      <c r="R7" s="232"/>
      <c r="S7" s="232"/>
      <c r="T7" s="232"/>
      <c r="U7" s="231"/>
      <c r="V7" s="231"/>
      <c r="W7" s="231"/>
      <c r="X7" s="231"/>
      <c r="Y7" s="231"/>
      <c r="Z7" s="231"/>
      <c r="AA7" s="231"/>
      <c r="AB7" s="232"/>
      <c r="AC7" s="232"/>
      <c r="AD7" s="232"/>
      <c r="AE7" s="232"/>
      <c r="AF7" s="232"/>
      <c r="AG7" s="232"/>
      <c r="AH7" s="232"/>
      <c r="AI7" s="232"/>
      <c r="AJ7" s="232"/>
      <c r="AK7" s="232"/>
      <c r="AL7" s="232"/>
      <c r="AM7" s="232"/>
      <c r="AN7" s="231"/>
      <c r="AO7" s="231"/>
      <c r="AP7" s="231"/>
      <c r="AQ7" s="231"/>
      <c r="AR7" s="231"/>
      <c r="AS7" s="231"/>
      <c r="AT7" s="231"/>
      <c r="AU7" s="231"/>
      <c r="AV7" s="231"/>
      <c r="AW7" s="231"/>
      <c r="AX7" s="231"/>
      <c r="AY7" s="231"/>
      <c r="AZ7" s="232"/>
      <c r="BA7" s="232"/>
      <c r="BB7" s="232"/>
      <c r="BC7" s="232"/>
      <c r="BD7" s="232"/>
      <c r="BE7" s="232"/>
      <c r="BF7" s="232"/>
      <c r="BG7" s="232"/>
      <c r="BH7" s="232"/>
      <c r="BI7" s="232"/>
      <c r="BJ7" s="232"/>
      <c r="BK7" s="232"/>
      <c r="BL7" s="232"/>
      <c r="BM7" s="232"/>
      <c r="BN7" s="232"/>
      <c r="BO7" s="232"/>
      <c r="BP7" s="232"/>
      <c r="BQ7" s="232"/>
      <c r="BR7" s="231"/>
      <c r="BS7" s="231"/>
      <c r="BT7" s="231"/>
      <c r="BU7" s="231"/>
      <c r="BV7" s="231"/>
      <c r="BW7" s="231"/>
      <c r="BX7" s="231"/>
      <c r="BY7" s="231"/>
      <c r="BZ7" s="231"/>
      <c r="CA7" s="231"/>
      <c r="CB7" s="231"/>
      <c r="CC7" s="231"/>
      <c r="CD7" s="231"/>
      <c r="CE7" s="231"/>
      <c r="CF7" s="231"/>
      <c r="CG7" s="231"/>
      <c r="CH7" s="231"/>
      <c r="CI7" s="231"/>
      <c r="CJ7" s="232"/>
      <c r="CK7" s="232"/>
      <c r="CL7" s="232"/>
      <c r="CM7" s="232"/>
      <c r="CN7" s="232"/>
      <c r="CO7" s="232"/>
      <c r="CP7" s="232"/>
      <c r="CQ7" s="232"/>
      <c r="CR7" s="232"/>
      <c r="CS7" s="232"/>
      <c r="CT7" s="232"/>
      <c r="CU7" s="232"/>
      <c r="CV7" s="232"/>
      <c r="CW7" s="232"/>
      <c r="CX7" s="232"/>
      <c r="CY7" s="232"/>
      <c r="CZ7" s="232"/>
      <c r="DA7" s="232"/>
      <c r="DB7" s="232"/>
      <c r="DC7" s="232"/>
      <c r="DD7" s="232"/>
      <c r="DE7" s="232"/>
      <c r="DF7" s="232"/>
      <c r="DG7" s="232"/>
      <c r="DH7" s="232"/>
      <c r="DI7" s="232"/>
      <c r="DJ7" s="232"/>
      <c r="DK7" s="232"/>
      <c r="DL7" s="232"/>
      <c r="DM7" s="232"/>
      <c r="DN7" s="232"/>
      <c r="DO7" s="232"/>
      <c r="DP7" s="232"/>
      <c r="DQ7" s="232"/>
      <c r="DR7" s="232"/>
      <c r="DS7" s="232"/>
      <c r="DT7" s="231"/>
      <c r="DU7" s="231"/>
      <c r="DV7" s="231"/>
      <c r="DW7" s="231"/>
      <c r="DX7" s="231"/>
      <c r="DY7" s="231"/>
      <c r="DZ7" s="231"/>
      <c r="EA7" s="231"/>
      <c r="EB7" s="231"/>
      <c r="EC7" s="231"/>
      <c r="ED7" s="231"/>
      <c r="EE7" s="231"/>
      <c r="EF7" s="231"/>
      <c r="EG7" s="231"/>
      <c r="EH7" s="231"/>
      <c r="EI7" s="231"/>
      <c r="EJ7" s="231"/>
      <c r="EK7" s="231"/>
      <c r="EL7" s="231"/>
      <c r="EM7" s="231"/>
      <c r="EN7" s="231"/>
      <c r="EO7" s="231"/>
      <c r="EP7" s="231"/>
      <c r="EQ7" s="231"/>
      <c r="ER7" s="231"/>
      <c r="ES7" s="231"/>
      <c r="ET7" s="231"/>
      <c r="EU7" s="231"/>
      <c r="EV7" s="231"/>
      <c r="EW7" s="231"/>
      <c r="EX7" s="231"/>
      <c r="EY7" s="231"/>
      <c r="EZ7" s="231"/>
      <c r="FA7" s="231"/>
      <c r="FB7" s="231"/>
      <c r="FC7" s="231"/>
      <c r="FD7" s="232"/>
      <c r="FE7" s="232"/>
      <c r="FF7" s="232"/>
      <c r="FG7" s="232"/>
      <c r="FH7" s="232"/>
      <c r="FI7" s="232"/>
      <c r="FJ7" s="232"/>
      <c r="FK7" s="232"/>
      <c r="FL7" s="232"/>
      <c r="FM7" s="232"/>
      <c r="FN7" s="232"/>
      <c r="FO7" s="232"/>
      <c r="FP7" s="232"/>
      <c r="FQ7" s="232"/>
      <c r="FR7" s="232"/>
      <c r="FS7" s="232"/>
      <c r="FT7" s="232"/>
      <c r="FU7" s="232"/>
      <c r="FV7" s="232"/>
      <c r="FW7" s="232"/>
      <c r="FX7" s="232"/>
      <c r="FY7" s="232"/>
      <c r="FZ7" s="232"/>
      <c r="GA7" s="232"/>
      <c r="GB7" s="232"/>
      <c r="GC7" s="232"/>
      <c r="GD7" s="232"/>
      <c r="GE7" s="232"/>
      <c r="GF7" s="232"/>
      <c r="GG7" s="232"/>
      <c r="GH7" s="232"/>
      <c r="GI7" s="232"/>
      <c r="GJ7" s="232"/>
      <c r="GK7" s="232"/>
      <c r="GL7" s="232"/>
      <c r="GM7" s="231"/>
      <c r="GN7" s="231"/>
      <c r="GO7" s="231"/>
      <c r="GP7" s="231"/>
      <c r="GQ7" s="231"/>
      <c r="GR7" s="231"/>
      <c r="GS7" s="231"/>
      <c r="GT7" s="231"/>
      <c r="GU7" s="231"/>
      <c r="GV7" s="231"/>
      <c r="GW7" s="231"/>
      <c r="GX7" s="231"/>
      <c r="GY7" s="231"/>
      <c r="GZ7" s="231"/>
      <c r="HA7" s="231"/>
      <c r="HB7" s="231"/>
      <c r="HC7" s="231"/>
      <c r="HD7" s="231"/>
      <c r="HE7" s="231"/>
      <c r="HF7" s="231"/>
      <c r="HG7" s="231"/>
      <c r="HH7" s="231"/>
      <c r="HI7" s="231"/>
      <c r="HJ7" s="231"/>
      <c r="HK7" s="231"/>
      <c r="HL7" s="231"/>
      <c r="HM7" s="231"/>
      <c r="HN7" s="231"/>
      <c r="HO7" s="231"/>
      <c r="HP7" s="231"/>
      <c r="HQ7" s="231"/>
      <c r="HR7" s="231"/>
      <c r="HS7" s="231"/>
      <c r="HT7" s="231"/>
      <c r="HU7" s="231"/>
      <c r="HV7" s="232"/>
      <c r="HW7" s="232"/>
      <c r="HX7" s="232"/>
      <c r="HY7" s="232"/>
      <c r="HZ7" s="232"/>
      <c r="IA7" s="232"/>
      <c r="IB7" s="232"/>
      <c r="IC7" s="232"/>
      <c r="ID7" s="232"/>
      <c r="IE7" s="232"/>
      <c r="IF7" s="232"/>
      <c r="IG7" s="232"/>
      <c r="IH7" s="232"/>
      <c r="II7" s="232"/>
      <c r="IJ7" s="232"/>
      <c r="IK7" s="232"/>
      <c r="IL7" s="232"/>
      <c r="IM7" s="232"/>
      <c r="IN7" s="232"/>
      <c r="IO7" s="232"/>
      <c r="IP7" s="232"/>
      <c r="IQ7" s="232"/>
      <c r="IR7" s="232"/>
      <c r="IS7" s="232"/>
      <c r="IT7" s="232"/>
      <c r="IU7" s="232"/>
      <c r="IV7" s="232"/>
      <c r="IW7" s="232"/>
      <c r="IX7" s="232"/>
      <c r="IY7" s="232"/>
      <c r="IZ7" s="232"/>
      <c r="JA7" s="232"/>
      <c r="JB7" s="232"/>
      <c r="JC7" s="232"/>
      <c r="JD7" s="232"/>
      <c r="JE7" s="231"/>
      <c r="JF7" s="231"/>
      <c r="JG7" s="231"/>
      <c r="JH7" s="231"/>
      <c r="JI7" s="231"/>
      <c r="JJ7" s="231"/>
      <c r="JK7" s="231"/>
      <c r="JL7" s="231"/>
      <c r="JM7" s="231"/>
      <c r="JN7" s="231"/>
      <c r="JO7" s="231"/>
      <c r="JP7" s="231"/>
      <c r="JQ7" s="231"/>
      <c r="JR7" s="231"/>
      <c r="JS7" s="231"/>
      <c r="JT7" s="231"/>
      <c r="JU7" s="231"/>
      <c r="JV7" s="231"/>
      <c r="JW7" s="231"/>
      <c r="JX7" s="231"/>
      <c r="JY7" s="231"/>
      <c r="JZ7" s="231"/>
      <c r="KA7" s="231"/>
      <c r="KB7" s="231"/>
      <c r="KC7" s="231"/>
      <c r="KD7" s="231"/>
      <c r="KE7" s="231"/>
      <c r="KF7" s="231"/>
      <c r="KG7" s="231"/>
      <c r="KH7" s="231"/>
      <c r="KI7" s="231"/>
      <c r="KJ7" s="231"/>
      <c r="KK7" s="231"/>
      <c r="KL7" s="231"/>
      <c r="KM7" s="231"/>
      <c r="KN7" s="233"/>
    </row>
    <row r="8" customFormat="false" ht="12.75" hidden="false" customHeight="true" outlineLevel="0" collapsed="false">
      <c r="A8" s="228" t="n">
        <v>2</v>
      </c>
      <c r="B8" s="228" t="str">
        <f aca="false">IF('Cover Sheet'!B6="","",IF(OR('Cover Sheet'!D6="Dropped out of school", 'Cover Sheet'!D6="Moved to another school", 'Cover Sheet'!D6="Unknown status"),"",'Cover Sheet'!B6))</f>
        <v>Asma Tulasa</v>
      </c>
      <c r="C8" s="229"/>
      <c r="D8" s="230"/>
      <c r="E8" s="230" t="inlineStr">
        <f aca="false">'RC Mastery Check+Question type'!H6</f>
        <is>
          <t/>
        </is>
      </c>
      <c r="F8" s="230" t="n">
        <f aca="false">IF(OR('Cover Sheet'!J6="", B8=""),"",'Cover Sheet'!J6)</f>
        <v>0</v>
      </c>
      <c r="G8" s="230" t="inlineStr">
        <f aca="false">'Cover Sheet'!L6</f>
        <is>
          <t/>
        </is>
      </c>
      <c r="H8" s="231"/>
      <c r="I8" s="231"/>
      <c r="J8" s="231"/>
      <c r="K8" s="231"/>
      <c r="L8" s="231"/>
      <c r="M8" s="231"/>
      <c r="N8" s="232"/>
      <c r="O8" s="232"/>
      <c r="P8" s="232"/>
      <c r="Q8" s="232"/>
      <c r="R8" s="232"/>
      <c r="S8" s="232"/>
      <c r="T8" s="232"/>
      <c r="U8" s="231"/>
      <c r="V8" s="231"/>
      <c r="W8" s="231"/>
      <c r="X8" s="231"/>
      <c r="Y8" s="231"/>
      <c r="Z8" s="231"/>
      <c r="AA8" s="231"/>
      <c r="AB8" s="232"/>
      <c r="AC8" s="232"/>
      <c r="AD8" s="232"/>
      <c r="AE8" s="232"/>
      <c r="AF8" s="232"/>
      <c r="AG8" s="232"/>
      <c r="AH8" s="232"/>
      <c r="AI8" s="232"/>
      <c r="AJ8" s="232"/>
      <c r="AK8" s="232"/>
      <c r="AL8" s="232"/>
      <c r="AM8" s="232"/>
      <c r="AN8" s="231"/>
      <c r="AO8" s="231"/>
      <c r="AP8" s="231"/>
      <c r="AQ8" s="231"/>
      <c r="AR8" s="231"/>
      <c r="AS8" s="231"/>
      <c r="AT8" s="231"/>
      <c r="AU8" s="231"/>
      <c r="AV8" s="231"/>
      <c r="AW8" s="231"/>
      <c r="AX8" s="231"/>
      <c r="AY8" s="231"/>
      <c r="AZ8" s="232"/>
      <c r="BA8" s="232"/>
      <c r="BB8" s="232"/>
      <c r="BC8" s="232"/>
      <c r="BD8" s="232"/>
      <c r="BE8" s="232"/>
      <c r="BF8" s="232"/>
      <c r="BG8" s="232"/>
      <c r="BH8" s="232"/>
      <c r="BI8" s="232"/>
      <c r="BJ8" s="232"/>
      <c r="BK8" s="232"/>
      <c r="BL8" s="232"/>
      <c r="BM8" s="232"/>
      <c r="BN8" s="232"/>
      <c r="BO8" s="232"/>
      <c r="BP8" s="232"/>
      <c r="BQ8" s="232"/>
      <c r="BR8" s="231"/>
      <c r="BS8" s="231"/>
      <c r="BT8" s="231"/>
      <c r="BU8" s="231"/>
      <c r="BV8" s="231"/>
      <c r="BW8" s="231"/>
      <c r="BX8" s="231"/>
      <c r="BY8" s="231"/>
      <c r="BZ8" s="231"/>
      <c r="CA8" s="231"/>
      <c r="CB8" s="231"/>
      <c r="CC8" s="231"/>
      <c r="CD8" s="231"/>
      <c r="CE8" s="231"/>
      <c r="CF8" s="231"/>
      <c r="CG8" s="231"/>
      <c r="CH8" s="231"/>
      <c r="CI8" s="231"/>
      <c r="CJ8" s="232"/>
      <c r="CK8" s="232"/>
      <c r="CL8" s="232"/>
      <c r="CM8" s="232"/>
      <c r="CN8" s="232"/>
      <c r="CO8" s="232"/>
      <c r="CP8" s="232"/>
      <c r="CQ8" s="232"/>
      <c r="CR8" s="232"/>
      <c r="CS8" s="232"/>
      <c r="CT8" s="232"/>
      <c r="CU8" s="232"/>
      <c r="CV8" s="232"/>
      <c r="CW8" s="232"/>
      <c r="CX8" s="232"/>
      <c r="CY8" s="232"/>
      <c r="CZ8" s="232"/>
      <c r="DA8" s="232"/>
      <c r="DB8" s="232"/>
      <c r="DC8" s="232"/>
      <c r="DD8" s="232"/>
      <c r="DE8" s="232"/>
      <c r="DF8" s="232"/>
      <c r="DG8" s="232"/>
      <c r="DH8" s="232"/>
      <c r="DI8" s="232"/>
      <c r="DJ8" s="232"/>
      <c r="DK8" s="232"/>
      <c r="DL8" s="232"/>
      <c r="DM8" s="232"/>
      <c r="DN8" s="232"/>
      <c r="DO8" s="232"/>
      <c r="DP8" s="232"/>
      <c r="DQ8" s="232"/>
      <c r="DR8" s="232"/>
      <c r="DS8" s="232"/>
      <c r="DT8" s="231"/>
      <c r="DU8" s="231"/>
      <c r="DV8" s="231"/>
      <c r="DW8" s="231"/>
      <c r="DX8" s="231"/>
      <c r="DY8" s="231"/>
      <c r="DZ8" s="231"/>
      <c r="EA8" s="231"/>
      <c r="EB8" s="231"/>
      <c r="EC8" s="231"/>
      <c r="ED8" s="231"/>
      <c r="EE8" s="231"/>
      <c r="EF8" s="231"/>
      <c r="EG8" s="231"/>
      <c r="EH8" s="231"/>
      <c r="EI8" s="231"/>
      <c r="EJ8" s="231"/>
      <c r="EK8" s="231"/>
      <c r="EL8" s="231"/>
      <c r="EM8" s="231"/>
      <c r="EN8" s="231"/>
      <c r="EO8" s="231"/>
      <c r="EP8" s="231"/>
      <c r="EQ8" s="231"/>
      <c r="ER8" s="231"/>
      <c r="ES8" s="231"/>
      <c r="ET8" s="231"/>
      <c r="EU8" s="231"/>
      <c r="EV8" s="231"/>
      <c r="EW8" s="231"/>
      <c r="EX8" s="231"/>
      <c r="EY8" s="231"/>
      <c r="EZ8" s="231"/>
      <c r="FA8" s="231"/>
      <c r="FB8" s="231"/>
      <c r="FC8" s="231"/>
      <c r="FD8" s="232"/>
      <c r="FE8" s="232"/>
      <c r="FF8" s="232"/>
      <c r="FG8" s="232"/>
      <c r="FH8" s="232"/>
      <c r="FI8" s="232"/>
      <c r="FJ8" s="232"/>
      <c r="FK8" s="232"/>
      <c r="FL8" s="232"/>
      <c r="FM8" s="232"/>
      <c r="FN8" s="232"/>
      <c r="FO8" s="232"/>
      <c r="FP8" s="232"/>
      <c r="FQ8" s="232"/>
      <c r="FR8" s="232"/>
      <c r="FS8" s="232"/>
      <c r="FT8" s="232"/>
      <c r="FU8" s="232"/>
      <c r="FV8" s="232"/>
      <c r="FW8" s="232"/>
      <c r="FX8" s="232"/>
      <c r="FY8" s="232"/>
      <c r="FZ8" s="232"/>
      <c r="GA8" s="232"/>
      <c r="GB8" s="232"/>
      <c r="GC8" s="232"/>
      <c r="GD8" s="232"/>
      <c r="GE8" s="232"/>
      <c r="GF8" s="232"/>
      <c r="GG8" s="232"/>
      <c r="GH8" s="232"/>
      <c r="GI8" s="232"/>
      <c r="GJ8" s="232"/>
      <c r="GK8" s="232"/>
      <c r="GL8" s="232"/>
      <c r="GM8" s="231"/>
      <c r="GN8" s="231"/>
      <c r="GO8" s="231"/>
      <c r="GP8" s="231"/>
      <c r="GQ8" s="231"/>
      <c r="GR8" s="231"/>
      <c r="GS8" s="231"/>
      <c r="GT8" s="231"/>
      <c r="GU8" s="231"/>
      <c r="GV8" s="231"/>
      <c r="GW8" s="231"/>
      <c r="GX8" s="231"/>
      <c r="GY8" s="231"/>
      <c r="GZ8" s="231"/>
      <c r="HA8" s="231"/>
      <c r="HB8" s="231"/>
      <c r="HC8" s="231"/>
      <c r="HD8" s="231"/>
      <c r="HE8" s="231"/>
      <c r="HF8" s="231"/>
      <c r="HG8" s="231"/>
      <c r="HH8" s="231"/>
      <c r="HI8" s="231"/>
      <c r="HJ8" s="231"/>
      <c r="HK8" s="231"/>
      <c r="HL8" s="231"/>
      <c r="HM8" s="231"/>
      <c r="HN8" s="231"/>
      <c r="HO8" s="231"/>
      <c r="HP8" s="231"/>
      <c r="HQ8" s="231"/>
      <c r="HR8" s="231"/>
      <c r="HS8" s="231"/>
      <c r="HT8" s="231"/>
      <c r="HU8" s="231"/>
      <c r="HV8" s="232"/>
      <c r="HW8" s="232"/>
      <c r="HX8" s="232"/>
      <c r="HY8" s="232"/>
      <c r="HZ8" s="232"/>
      <c r="IA8" s="232"/>
      <c r="IB8" s="232"/>
      <c r="IC8" s="232"/>
      <c r="ID8" s="232"/>
      <c r="IE8" s="232"/>
      <c r="IF8" s="232"/>
      <c r="IG8" s="232"/>
      <c r="IH8" s="232"/>
      <c r="II8" s="232"/>
      <c r="IJ8" s="232"/>
      <c r="IK8" s="232"/>
      <c r="IL8" s="232"/>
      <c r="IM8" s="232"/>
      <c r="IN8" s="232"/>
      <c r="IO8" s="232"/>
      <c r="IP8" s="232"/>
      <c r="IQ8" s="232"/>
      <c r="IR8" s="232"/>
      <c r="IS8" s="232"/>
      <c r="IT8" s="232"/>
      <c r="IU8" s="232"/>
      <c r="IV8" s="232"/>
      <c r="IW8" s="232"/>
      <c r="IX8" s="232"/>
      <c r="IY8" s="232"/>
      <c r="IZ8" s="232"/>
      <c r="JA8" s="232"/>
      <c r="JB8" s="232"/>
      <c r="JC8" s="232"/>
      <c r="JD8" s="232"/>
      <c r="JE8" s="231"/>
      <c r="JF8" s="231"/>
      <c r="JG8" s="231"/>
      <c r="JH8" s="231"/>
      <c r="JI8" s="231"/>
      <c r="JJ8" s="231"/>
      <c r="JK8" s="231"/>
      <c r="JL8" s="231"/>
      <c r="JM8" s="231"/>
      <c r="JN8" s="231"/>
      <c r="JO8" s="231"/>
      <c r="JP8" s="231"/>
      <c r="JQ8" s="231"/>
      <c r="JR8" s="231"/>
      <c r="JS8" s="231"/>
      <c r="JT8" s="231"/>
      <c r="JU8" s="231"/>
      <c r="JV8" s="231"/>
      <c r="JW8" s="231"/>
      <c r="JX8" s="231"/>
      <c r="JY8" s="231"/>
      <c r="JZ8" s="231"/>
      <c r="KA8" s="231"/>
      <c r="KB8" s="231"/>
      <c r="KC8" s="231"/>
      <c r="KD8" s="231"/>
      <c r="KE8" s="231"/>
      <c r="KF8" s="231"/>
      <c r="KG8" s="231"/>
      <c r="KH8" s="231"/>
      <c r="KI8" s="231"/>
      <c r="KJ8" s="231"/>
      <c r="KK8" s="231"/>
      <c r="KL8" s="231"/>
      <c r="KM8" s="231"/>
      <c r="KN8" s="233"/>
    </row>
    <row r="9" customFormat="false" ht="12.75" hidden="false" customHeight="true" outlineLevel="0" collapsed="false">
      <c r="A9" s="228" t="n">
        <v>3</v>
      </c>
      <c r="B9" s="228" t="str">
        <f aca="false">IF('Cover Sheet'!B7="","",IF(OR('Cover Sheet'!D7="Dropped out of school", 'Cover Sheet'!D7="Moved to another school", 'Cover Sheet'!D7="Unknown status"),"",'Cover Sheet'!B7))</f>
        <v>B.Yamuna</v>
      </c>
      <c r="C9" s="229"/>
      <c r="D9" s="230"/>
      <c r="E9" s="230" t="n">
        <f aca="false">'RC Mastery Check+Question type'!H7</f>
        <v>0.5</v>
      </c>
      <c r="F9" s="230" t="n">
        <f aca="false">IF(OR('Cover Sheet'!J7="", B9=""),"",'Cover Sheet'!J7)</f>
        <v>0.2</v>
      </c>
      <c r="G9" s="230" t="n">
        <f aca="false">'Cover Sheet'!L7</f>
        <v>0.3</v>
      </c>
      <c r="H9" s="231"/>
      <c r="I9" s="231"/>
      <c r="J9" s="231"/>
      <c r="K9" s="231"/>
      <c r="L9" s="231"/>
      <c r="M9" s="231"/>
      <c r="N9" s="232"/>
      <c r="O9" s="232"/>
      <c r="P9" s="232"/>
      <c r="Q9" s="232"/>
      <c r="R9" s="232"/>
      <c r="S9" s="232"/>
      <c r="T9" s="232"/>
      <c r="U9" s="231" t="n">
        <v>1</v>
      </c>
      <c r="V9" s="231" t="n">
        <v>1</v>
      </c>
      <c r="W9" s="231" t="n">
        <v>0</v>
      </c>
      <c r="X9" s="231" t="n">
        <v>0</v>
      </c>
      <c r="Y9" s="231" t="n">
        <v>1</v>
      </c>
      <c r="Z9" s="231" t="n">
        <v>1</v>
      </c>
      <c r="AA9" s="231" t="n">
        <v>1</v>
      </c>
      <c r="AB9" s="232" t="n">
        <v>1</v>
      </c>
      <c r="AC9" s="232" t="n">
        <v>1</v>
      </c>
      <c r="AD9" s="232" t="n">
        <v>1</v>
      </c>
      <c r="AE9" s="232" t="n">
        <v>0</v>
      </c>
      <c r="AF9" s="232" t="n">
        <v>0</v>
      </c>
      <c r="AG9" s="232" t="n">
        <v>0</v>
      </c>
      <c r="AH9" s="232" t="n">
        <v>1</v>
      </c>
      <c r="AI9" s="232" t="n">
        <v>0</v>
      </c>
      <c r="AJ9" s="232" t="n">
        <v>0</v>
      </c>
      <c r="AK9" s="232" t="n">
        <v>0</v>
      </c>
      <c r="AL9" s="232" t="n">
        <v>0</v>
      </c>
      <c r="AM9" s="232" t="n">
        <v>0</v>
      </c>
      <c r="AN9" s="231"/>
      <c r="AO9" s="231"/>
      <c r="AP9" s="231"/>
      <c r="AQ9" s="231"/>
      <c r="AR9" s="231"/>
      <c r="AS9" s="231"/>
      <c r="AT9" s="231"/>
      <c r="AU9" s="231"/>
      <c r="AV9" s="231"/>
      <c r="AW9" s="231"/>
      <c r="AX9" s="231"/>
      <c r="AY9" s="231"/>
      <c r="AZ9" s="232"/>
      <c r="BA9" s="232"/>
      <c r="BB9" s="232"/>
      <c r="BC9" s="232"/>
      <c r="BD9" s="232"/>
      <c r="BE9" s="232"/>
      <c r="BF9" s="232"/>
      <c r="BG9" s="232"/>
      <c r="BH9" s="232"/>
      <c r="BI9" s="232"/>
      <c r="BJ9" s="232"/>
      <c r="BK9" s="232"/>
      <c r="BL9" s="232"/>
      <c r="BM9" s="232"/>
      <c r="BN9" s="232"/>
      <c r="BO9" s="232"/>
      <c r="BP9" s="232"/>
      <c r="BQ9" s="232"/>
      <c r="BR9" s="231"/>
      <c r="BS9" s="231"/>
      <c r="BT9" s="231"/>
      <c r="BU9" s="231"/>
      <c r="BV9" s="231"/>
      <c r="BW9" s="231"/>
      <c r="BX9" s="231"/>
      <c r="BY9" s="231"/>
      <c r="BZ9" s="231"/>
      <c r="CA9" s="231"/>
      <c r="CB9" s="231"/>
      <c r="CC9" s="231"/>
      <c r="CD9" s="231"/>
      <c r="CE9" s="231"/>
      <c r="CF9" s="231"/>
      <c r="CG9" s="231"/>
      <c r="CH9" s="231"/>
      <c r="CI9" s="231"/>
      <c r="CJ9" s="232"/>
      <c r="CK9" s="232"/>
      <c r="CL9" s="232"/>
      <c r="CM9" s="232"/>
      <c r="CN9" s="232"/>
      <c r="CO9" s="232"/>
      <c r="CP9" s="232"/>
      <c r="CQ9" s="232"/>
      <c r="CR9" s="232"/>
      <c r="CS9" s="232"/>
      <c r="CT9" s="232"/>
      <c r="CU9" s="232"/>
      <c r="CV9" s="232"/>
      <c r="CW9" s="232"/>
      <c r="CX9" s="232"/>
      <c r="CY9" s="232"/>
      <c r="CZ9" s="232"/>
      <c r="DA9" s="232"/>
      <c r="DB9" s="232"/>
      <c r="DC9" s="232"/>
      <c r="DD9" s="232"/>
      <c r="DE9" s="232"/>
      <c r="DF9" s="232"/>
      <c r="DG9" s="232"/>
      <c r="DH9" s="232"/>
      <c r="DI9" s="232"/>
      <c r="DJ9" s="232"/>
      <c r="DK9" s="232"/>
      <c r="DL9" s="232"/>
      <c r="DM9" s="232"/>
      <c r="DN9" s="232"/>
      <c r="DO9" s="232"/>
      <c r="DP9" s="232"/>
      <c r="DQ9" s="232"/>
      <c r="DR9" s="232"/>
      <c r="DS9" s="232"/>
      <c r="DT9" s="231"/>
      <c r="DU9" s="231"/>
      <c r="DV9" s="231"/>
      <c r="DW9" s="231"/>
      <c r="DX9" s="231"/>
      <c r="DY9" s="231"/>
      <c r="DZ9" s="231"/>
      <c r="EA9" s="231"/>
      <c r="EB9" s="231"/>
      <c r="EC9" s="231"/>
      <c r="ED9" s="231"/>
      <c r="EE9" s="231"/>
      <c r="EF9" s="231"/>
      <c r="EG9" s="231"/>
      <c r="EH9" s="231"/>
      <c r="EI9" s="231"/>
      <c r="EJ9" s="231"/>
      <c r="EK9" s="231"/>
      <c r="EL9" s="231"/>
      <c r="EM9" s="231"/>
      <c r="EN9" s="231"/>
      <c r="EO9" s="231"/>
      <c r="EP9" s="231"/>
      <c r="EQ9" s="231"/>
      <c r="ER9" s="231"/>
      <c r="ES9" s="231"/>
      <c r="ET9" s="231"/>
      <c r="EU9" s="231"/>
      <c r="EV9" s="231"/>
      <c r="EW9" s="231"/>
      <c r="EX9" s="231"/>
      <c r="EY9" s="231"/>
      <c r="EZ9" s="231"/>
      <c r="FA9" s="231"/>
      <c r="FB9" s="231"/>
      <c r="FC9" s="231"/>
      <c r="FD9" s="232"/>
      <c r="FE9" s="232"/>
      <c r="FF9" s="232"/>
      <c r="FG9" s="232"/>
      <c r="FH9" s="232"/>
      <c r="FI9" s="232"/>
      <c r="FJ9" s="232"/>
      <c r="FK9" s="232"/>
      <c r="FL9" s="232"/>
      <c r="FM9" s="232"/>
      <c r="FN9" s="232"/>
      <c r="FO9" s="232"/>
      <c r="FP9" s="232"/>
      <c r="FQ9" s="232"/>
      <c r="FR9" s="232"/>
      <c r="FS9" s="232"/>
      <c r="FT9" s="232"/>
      <c r="FU9" s="232"/>
      <c r="FV9" s="232"/>
      <c r="FW9" s="232"/>
      <c r="FX9" s="232"/>
      <c r="FY9" s="232"/>
      <c r="FZ9" s="232"/>
      <c r="GA9" s="232"/>
      <c r="GB9" s="232"/>
      <c r="GC9" s="232"/>
      <c r="GD9" s="232"/>
      <c r="GE9" s="232"/>
      <c r="GF9" s="232"/>
      <c r="GG9" s="232"/>
      <c r="GH9" s="232"/>
      <c r="GI9" s="232"/>
      <c r="GJ9" s="232"/>
      <c r="GK9" s="232"/>
      <c r="GL9" s="232"/>
      <c r="GM9" s="231"/>
      <c r="GN9" s="231"/>
      <c r="GO9" s="231"/>
      <c r="GP9" s="231"/>
      <c r="GQ9" s="231"/>
      <c r="GR9" s="231"/>
      <c r="GS9" s="231"/>
      <c r="GT9" s="231"/>
      <c r="GU9" s="231"/>
      <c r="GV9" s="231"/>
      <c r="GW9" s="231"/>
      <c r="GX9" s="231"/>
      <c r="GY9" s="231"/>
      <c r="GZ9" s="231"/>
      <c r="HA9" s="231"/>
      <c r="HB9" s="231"/>
      <c r="HC9" s="231"/>
      <c r="HD9" s="231"/>
      <c r="HE9" s="231"/>
      <c r="HF9" s="231"/>
      <c r="HG9" s="231"/>
      <c r="HH9" s="231"/>
      <c r="HI9" s="231"/>
      <c r="HJ9" s="231"/>
      <c r="HK9" s="231"/>
      <c r="HL9" s="231"/>
      <c r="HM9" s="231"/>
      <c r="HN9" s="231"/>
      <c r="HO9" s="231"/>
      <c r="HP9" s="231"/>
      <c r="HQ9" s="231"/>
      <c r="HR9" s="231"/>
      <c r="HS9" s="231"/>
      <c r="HT9" s="231"/>
      <c r="HU9" s="231"/>
      <c r="HV9" s="232"/>
      <c r="HW9" s="232"/>
      <c r="HX9" s="232"/>
      <c r="HY9" s="232"/>
      <c r="HZ9" s="232"/>
      <c r="IA9" s="232"/>
      <c r="IB9" s="232"/>
      <c r="IC9" s="232"/>
      <c r="ID9" s="232"/>
      <c r="IE9" s="232"/>
      <c r="IF9" s="232"/>
      <c r="IG9" s="232"/>
      <c r="IH9" s="232"/>
      <c r="II9" s="232"/>
      <c r="IJ9" s="232"/>
      <c r="IK9" s="232"/>
      <c r="IL9" s="232"/>
      <c r="IM9" s="232"/>
      <c r="IN9" s="232"/>
      <c r="IO9" s="232"/>
      <c r="IP9" s="232"/>
      <c r="IQ9" s="232"/>
      <c r="IR9" s="232"/>
      <c r="IS9" s="232"/>
      <c r="IT9" s="232"/>
      <c r="IU9" s="232"/>
      <c r="IV9" s="232"/>
      <c r="IW9" s="232"/>
      <c r="IX9" s="232"/>
      <c r="IY9" s="232"/>
      <c r="IZ9" s="232"/>
      <c r="JA9" s="232"/>
      <c r="JB9" s="232"/>
      <c r="JC9" s="232"/>
      <c r="JD9" s="232"/>
      <c r="JE9" s="231"/>
      <c r="JF9" s="231"/>
      <c r="JG9" s="231"/>
      <c r="JH9" s="231"/>
      <c r="JI9" s="231"/>
      <c r="JJ9" s="231"/>
      <c r="JK9" s="231"/>
      <c r="JL9" s="231"/>
      <c r="JM9" s="231"/>
      <c r="JN9" s="231"/>
      <c r="JO9" s="231"/>
      <c r="JP9" s="231"/>
      <c r="JQ9" s="231"/>
      <c r="JR9" s="231"/>
      <c r="JS9" s="231"/>
      <c r="JT9" s="231"/>
      <c r="JU9" s="231"/>
      <c r="JV9" s="231"/>
      <c r="JW9" s="231"/>
      <c r="JX9" s="231"/>
      <c r="JY9" s="231"/>
      <c r="JZ9" s="231"/>
      <c r="KA9" s="231"/>
      <c r="KB9" s="231"/>
      <c r="KC9" s="231"/>
      <c r="KD9" s="231"/>
      <c r="KE9" s="231"/>
      <c r="KF9" s="231"/>
      <c r="KG9" s="231"/>
      <c r="KH9" s="231"/>
      <c r="KI9" s="231"/>
      <c r="KJ9" s="231"/>
      <c r="KK9" s="231"/>
      <c r="KL9" s="231"/>
      <c r="KM9" s="231"/>
      <c r="KN9" s="233"/>
      <c r="KO9" s="234" t="n">
        <v>1</v>
      </c>
      <c r="KP9" s="0" t="n">
        <v>1</v>
      </c>
      <c r="KQ9" s="0" t="n">
        <v>1</v>
      </c>
    </row>
    <row r="10" customFormat="false" ht="12.75" hidden="false" customHeight="true" outlineLevel="0" collapsed="false">
      <c r="A10" s="228" t="n">
        <v>4</v>
      </c>
      <c r="B10" s="228" t="str">
        <f aca="false">IF('Cover Sheet'!B8="","",IF(OR('Cover Sheet'!D8="Dropped out of school", 'Cover Sheet'!D8="Moved to another school", 'Cover Sheet'!D8="Unknown status"),"",'Cover Sheet'!B8))</f>
        <v>CH.Shirisha</v>
      </c>
      <c r="C10" s="229"/>
      <c r="D10" s="230"/>
      <c r="E10" s="230" t="n">
        <f aca="false">'RC Mastery Check+Question type'!H8</f>
        <v>0.2</v>
      </c>
      <c r="F10" s="230" t="inlineStr">
        <f aca="false">IF(OR('Cover Sheet'!J8="", B10=""),"",'Cover Sheet'!J8)</f>
        <is>
          <t/>
        </is>
      </c>
      <c r="G10" s="230" t="inlineStr">
        <f aca="false">'Cover Sheet'!L8</f>
        <is>
          <t/>
        </is>
      </c>
      <c r="H10" s="231"/>
      <c r="I10" s="231"/>
      <c r="J10" s="231"/>
      <c r="K10" s="231"/>
      <c r="L10" s="231"/>
      <c r="M10" s="231"/>
      <c r="N10" s="232" t="n">
        <v>1</v>
      </c>
      <c r="O10" s="232" t="n">
        <v>1</v>
      </c>
      <c r="P10" s="232" t="n">
        <v>1</v>
      </c>
      <c r="Q10" s="232" t="n">
        <v>1</v>
      </c>
      <c r="R10" s="232" t="n">
        <v>1</v>
      </c>
      <c r="S10" s="232" t="n">
        <v>1</v>
      </c>
      <c r="T10" s="232" t="n">
        <v>1</v>
      </c>
      <c r="U10" s="231" t="n">
        <v>1</v>
      </c>
      <c r="V10" s="231" t="n">
        <v>1</v>
      </c>
      <c r="W10" s="231" t="n">
        <v>0</v>
      </c>
      <c r="X10" s="231" t="n">
        <v>0</v>
      </c>
      <c r="Y10" s="231" t="n">
        <v>0.5</v>
      </c>
      <c r="Z10" s="231" t="n">
        <v>1</v>
      </c>
      <c r="AA10" s="231" t="n">
        <v>1</v>
      </c>
      <c r="AB10" s="232"/>
      <c r="AC10" s="232"/>
      <c r="AD10" s="232"/>
      <c r="AE10" s="232"/>
      <c r="AF10" s="232"/>
      <c r="AG10" s="232"/>
      <c r="AH10" s="232"/>
      <c r="AI10" s="232"/>
      <c r="AJ10" s="232"/>
      <c r="AK10" s="232"/>
      <c r="AL10" s="232"/>
      <c r="AM10" s="232"/>
      <c r="AN10" s="231"/>
      <c r="AO10" s="231"/>
      <c r="AP10" s="231"/>
      <c r="AQ10" s="231"/>
      <c r="AR10" s="231"/>
      <c r="AS10" s="231"/>
      <c r="AT10" s="231"/>
      <c r="AU10" s="231"/>
      <c r="AV10" s="231"/>
      <c r="AW10" s="231"/>
      <c r="AX10" s="231"/>
      <c r="AY10" s="231"/>
      <c r="AZ10" s="232"/>
      <c r="BA10" s="232"/>
      <c r="BB10" s="232"/>
      <c r="BC10" s="232"/>
      <c r="BD10" s="232"/>
      <c r="BE10" s="232"/>
      <c r="BF10" s="232"/>
      <c r="BG10" s="232"/>
      <c r="BH10" s="232"/>
      <c r="BI10" s="232"/>
      <c r="BJ10" s="232"/>
      <c r="BK10" s="232"/>
      <c r="BL10" s="232"/>
      <c r="BM10" s="232"/>
      <c r="BN10" s="232"/>
      <c r="BO10" s="232"/>
      <c r="BP10" s="232"/>
      <c r="BQ10" s="232"/>
      <c r="BR10" s="231"/>
      <c r="BS10" s="231"/>
      <c r="BT10" s="231"/>
      <c r="BU10" s="231"/>
      <c r="BV10" s="231"/>
      <c r="BW10" s="231"/>
      <c r="BX10" s="231"/>
      <c r="BY10" s="231"/>
      <c r="BZ10" s="231"/>
      <c r="CA10" s="231"/>
      <c r="CB10" s="231"/>
      <c r="CC10" s="231"/>
      <c r="CD10" s="231"/>
      <c r="CE10" s="231"/>
      <c r="CF10" s="231"/>
      <c r="CG10" s="231"/>
      <c r="CH10" s="231"/>
      <c r="CI10" s="231"/>
      <c r="CJ10" s="232"/>
      <c r="CK10" s="232"/>
      <c r="CL10" s="232"/>
      <c r="CM10" s="232"/>
      <c r="CN10" s="232"/>
      <c r="CO10" s="232"/>
      <c r="CP10" s="232"/>
      <c r="CQ10" s="232"/>
      <c r="CR10" s="232"/>
      <c r="CS10" s="232"/>
      <c r="CT10" s="232"/>
      <c r="CU10" s="232"/>
      <c r="CV10" s="232"/>
      <c r="CW10" s="232"/>
      <c r="CX10" s="232"/>
      <c r="CY10" s="232"/>
      <c r="CZ10" s="232"/>
      <c r="DA10" s="232"/>
      <c r="DB10" s="232"/>
      <c r="DC10" s="232"/>
      <c r="DD10" s="232"/>
      <c r="DE10" s="232"/>
      <c r="DF10" s="232"/>
      <c r="DG10" s="232"/>
      <c r="DH10" s="232"/>
      <c r="DI10" s="232"/>
      <c r="DJ10" s="232"/>
      <c r="DK10" s="232"/>
      <c r="DL10" s="232"/>
      <c r="DM10" s="232"/>
      <c r="DN10" s="232"/>
      <c r="DO10" s="232"/>
      <c r="DP10" s="232"/>
      <c r="DQ10" s="232"/>
      <c r="DR10" s="232"/>
      <c r="DS10" s="232"/>
      <c r="DT10" s="231"/>
      <c r="DU10" s="231"/>
      <c r="DV10" s="231"/>
      <c r="DW10" s="231"/>
      <c r="DX10" s="231"/>
      <c r="DY10" s="231"/>
      <c r="DZ10" s="231"/>
      <c r="EA10" s="231"/>
      <c r="EB10" s="231"/>
      <c r="EC10" s="231"/>
      <c r="ED10" s="231"/>
      <c r="EE10" s="231"/>
      <c r="EF10" s="231"/>
      <c r="EG10" s="231"/>
      <c r="EH10" s="231"/>
      <c r="EI10" s="231"/>
      <c r="EJ10" s="231"/>
      <c r="EK10" s="231"/>
      <c r="EL10" s="231"/>
      <c r="EM10" s="231"/>
      <c r="EN10" s="231"/>
      <c r="EO10" s="231"/>
      <c r="EP10" s="231"/>
      <c r="EQ10" s="231"/>
      <c r="ER10" s="231"/>
      <c r="ES10" s="231"/>
      <c r="ET10" s="231"/>
      <c r="EU10" s="231"/>
      <c r="EV10" s="231"/>
      <c r="EW10" s="231"/>
      <c r="EX10" s="231"/>
      <c r="EY10" s="231"/>
      <c r="EZ10" s="231"/>
      <c r="FA10" s="231"/>
      <c r="FB10" s="231"/>
      <c r="FC10" s="231"/>
      <c r="FD10" s="232"/>
      <c r="FE10" s="232"/>
      <c r="FF10" s="232"/>
      <c r="FG10" s="232"/>
      <c r="FH10" s="232"/>
      <c r="FI10" s="232"/>
      <c r="FJ10" s="232"/>
      <c r="FK10" s="232"/>
      <c r="FL10" s="232"/>
      <c r="FM10" s="232"/>
      <c r="FN10" s="232"/>
      <c r="FO10" s="232"/>
      <c r="FP10" s="232"/>
      <c r="FQ10" s="232"/>
      <c r="FR10" s="232"/>
      <c r="FS10" s="232"/>
      <c r="FT10" s="232"/>
      <c r="FU10" s="232"/>
      <c r="FV10" s="232"/>
      <c r="FW10" s="232"/>
      <c r="FX10" s="232"/>
      <c r="FY10" s="232"/>
      <c r="FZ10" s="232"/>
      <c r="GA10" s="232"/>
      <c r="GB10" s="232"/>
      <c r="GC10" s="232"/>
      <c r="GD10" s="232"/>
      <c r="GE10" s="232"/>
      <c r="GF10" s="232"/>
      <c r="GG10" s="232"/>
      <c r="GH10" s="232"/>
      <c r="GI10" s="232"/>
      <c r="GJ10" s="232"/>
      <c r="GK10" s="232"/>
      <c r="GL10" s="232"/>
      <c r="GM10" s="231"/>
      <c r="GN10" s="231"/>
      <c r="GO10" s="231"/>
      <c r="GP10" s="231"/>
      <c r="GQ10" s="231"/>
      <c r="GR10" s="231"/>
      <c r="GS10" s="231"/>
      <c r="GT10" s="231"/>
      <c r="GU10" s="231"/>
      <c r="GV10" s="231"/>
      <c r="GW10" s="231"/>
      <c r="GX10" s="231"/>
      <c r="GY10" s="231"/>
      <c r="GZ10" s="231"/>
      <c r="HA10" s="231"/>
      <c r="HB10" s="231"/>
      <c r="HC10" s="231"/>
      <c r="HD10" s="231"/>
      <c r="HE10" s="231"/>
      <c r="HF10" s="231"/>
      <c r="HG10" s="231"/>
      <c r="HH10" s="231"/>
      <c r="HI10" s="231"/>
      <c r="HJ10" s="231"/>
      <c r="HK10" s="231"/>
      <c r="HL10" s="231"/>
      <c r="HM10" s="231"/>
      <c r="HN10" s="231"/>
      <c r="HO10" s="231"/>
      <c r="HP10" s="231"/>
      <c r="HQ10" s="231"/>
      <c r="HR10" s="231"/>
      <c r="HS10" s="231"/>
      <c r="HT10" s="231"/>
      <c r="HU10" s="231"/>
      <c r="HV10" s="232"/>
      <c r="HW10" s="232"/>
      <c r="HX10" s="232"/>
      <c r="HY10" s="232"/>
      <c r="HZ10" s="232"/>
      <c r="IA10" s="232"/>
      <c r="IB10" s="232"/>
      <c r="IC10" s="232"/>
      <c r="ID10" s="232"/>
      <c r="IE10" s="232"/>
      <c r="IF10" s="232"/>
      <c r="IG10" s="232"/>
      <c r="IH10" s="232"/>
      <c r="II10" s="232"/>
      <c r="IJ10" s="232"/>
      <c r="IK10" s="232"/>
      <c r="IL10" s="232"/>
      <c r="IM10" s="232"/>
      <c r="IN10" s="232"/>
      <c r="IO10" s="232"/>
      <c r="IP10" s="232"/>
      <c r="IQ10" s="232"/>
      <c r="IR10" s="232"/>
      <c r="IS10" s="232"/>
      <c r="IT10" s="232"/>
      <c r="IU10" s="232"/>
      <c r="IV10" s="232"/>
      <c r="IW10" s="232"/>
      <c r="IX10" s="232"/>
      <c r="IY10" s="232"/>
      <c r="IZ10" s="232"/>
      <c r="JA10" s="232"/>
      <c r="JB10" s="232"/>
      <c r="JC10" s="232"/>
      <c r="JD10" s="232"/>
      <c r="JE10" s="231"/>
      <c r="JF10" s="231"/>
      <c r="JG10" s="231"/>
      <c r="JH10" s="231"/>
      <c r="JI10" s="231"/>
      <c r="JJ10" s="231"/>
      <c r="JK10" s="231"/>
      <c r="JL10" s="231"/>
      <c r="JM10" s="231"/>
      <c r="JN10" s="231"/>
      <c r="JO10" s="231"/>
      <c r="JP10" s="231"/>
      <c r="JQ10" s="231"/>
      <c r="JR10" s="231"/>
      <c r="JS10" s="231"/>
      <c r="JT10" s="231"/>
      <c r="JU10" s="231"/>
      <c r="JV10" s="231"/>
      <c r="JW10" s="231"/>
      <c r="JX10" s="231"/>
      <c r="JY10" s="231"/>
      <c r="JZ10" s="231"/>
      <c r="KA10" s="231"/>
      <c r="KB10" s="231"/>
      <c r="KC10" s="231"/>
      <c r="KD10" s="231"/>
      <c r="KE10" s="231"/>
      <c r="KF10" s="231"/>
      <c r="KG10" s="231"/>
      <c r="KH10" s="231"/>
      <c r="KI10" s="231"/>
      <c r="KJ10" s="231"/>
      <c r="KK10" s="231"/>
      <c r="KL10" s="231"/>
      <c r="KM10" s="231"/>
      <c r="KN10" s="233"/>
    </row>
    <row r="11" customFormat="false" ht="12.75" hidden="false" customHeight="true" outlineLevel="0" collapsed="false">
      <c r="A11" s="228" t="n">
        <v>5</v>
      </c>
      <c r="B11" s="228" t="str">
        <f aca="false">IF('Cover Sheet'!B9="","",IF(OR('Cover Sheet'!D9="Dropped out of school", 'Cover Sheet'!D9="Moved to another school", 'Cover Sheet'!D9="Unknown status"),"",'Cover Sheet'!B9))</f>
        <v>D.Vanaja</v>
      </c>
      <c r="C11" s="229"/>
      <c r="D11" s="230"/>
      <c r="E11" s="230" t="n">
        <f aca="false">'RC Mastery Check+Question type'!H9</f>
        <v>1</v>
      </c>
      <c r="F11" s="230" t="inlineStr">
        <f aca="false">IF(OR('Cover Sheet'!J9="", B11=""),"",'Cover Sheet'!J9)</f>
        <is>
          <t/>
        </is>
      </c>
      <c r="G11" s="230" t="inlineStr">
        <f aca="false">'Cover Sheet'!L9</f>
        <is>
          <t/>
        </is>
      </c>
      <c r="H11" s="231"/>
      <c r="I11" s="231"/>
      <c r="J11" s="231"/>
      <c r="K11" s="231"/>
      <c r="L11" s="231"/>
      <c r="M11" s="231"/>
      <c r="N11" s="232"/>
      <c r="O11" s="232"/>
      <c r="P11" s="232"/>
      <c r="Q11" s="232"/>
      <c r="R11" s="232"/>
      <c r="S11" s="232"/>
      <c r="T11" s="232"/>
      <c r="U11" s="231" t="n">
        <v>1</v>
      </c>
      <c r="V11" s="231" t="n">
        <v>1</v>
      </c>
      <c r="W11" s="231" t="n">
        <v>1</v>
      </c>
      <c r="X11" s="231" t="n">
        <v>1</v>
      </c>
      <c r="Y11" s="231" t="n">
        <v>1</v>
      </c>
      <c r="Z11" s="231" t="n">
        <v>1</v>
      </c>
      <c r="AA11" s="231" t="n">
        <v>1</v>
      </c>
      <c r="AB11" s="232" t="n">
        <v>1</v>
      </c>
      <c r="AC11" s="232" t="n">
        <v>1</v>
      </c>
      <c r="AD11" s="232" t="n">
        <v>1</v>
      </c>
      <c r="AE11" s="232" t="n">
        <v>0</v>
      </c>
      <c r="AF11" s="232" t="n">
        <v>1</v>
      </c>
      <c r="AG11" s="232" t="n">
        <v>1</v>
      </c>
      <c r="AH11" s="232" t="n">
        <v>1</v>
      </c>
      <c r="AI11" s="232" t="n">
        <v>0.5</v>
      </c>
      <c r="AJ11" s="232" t="n">
        <v>0.5</v>
      </c>
      <c r="AK11" s="232" t="n">
        <v>0.5</v>
      </c>
      <c r="AL11" s="232" t="n">
        <v>0</v>
      </c>
      <c r="AM11" s="232" t="n">
        <v>1</v>
      </c>
      <c r="AN11" s="231"/>
      <c r="AO11" s="231"/>
      <c r="AP11" s="231"/>
      <c r="AQ11" s="231"/>
      <c r="AR11" s="231"/>
      <c r="AS11" s="231"/>
      <c r="AT11" s="231"/>
      <c r="AU11" s="231"/>
      <c r="AV11" s="231"/>
      <c r="AW11" s="231"/>
      <c r="AX11" s="231"/>
      <c r="AY11" s="231"/>
      <c r="AZ11" s="232"/>
      <c r="BA11" s="232"/>
      <c r="BB11" s="232"/>
      <c r="BC11" s="232"/>
      <c r="BD11" s="232"/>
      <c r="BE11" s="232"/>
      <c r="BF11" s="232"/>
      <c r="BG11" s="232"/>
      <c r="BH11" s="232"/>
      <c r="BI11" s="232"/>
      <c r="BJ11" s="232"/>
      <c r="BK11" s="232"/>
      <c r="BL11" s="232"/>
      <c r="BM11" s="232"/>
      <c r="BN11" s="232"/>
      <c r="BO11" s="232"/>
      <c r="BP11" s="232"/>
      <c r="BQ11" s="232"/>
      <c r="BR11" s="231"/>
      <c r="BS11" s="231"/>
      <c r="BT11" s="231"/>
      <c r="BU11" s="231"/>
      <c r="BV11" s="231"/>
      <c r="BW11" s="231"/>
      <c r="BX11" s="231"/>
      <c r="BY11" s="231"/>
      <c r="BZ11" s="231"/>
      <c r="CA11" s="231"/>
      <c r="CB11" s="231"/>
      <c r="CC11" s="231"/>
      <c r="CD11" s="231"/>
      <c r="CE11" s="231"/>
      <c r="CF11" s="231"/>
      <c r="CG11" s="231"/>
      <c r="CH11" s="231"/>
      <c r="CI11" s="231"/>
      <c r="CJ11" s="232"/>
      <c r="CK11" s="232"/>
      <c r="CL11" s="232"/>
      <c r="CM11" s="232"/>
      <c r="CN11" s="232"/>
      <c r="CO11" s="232"/>
      <c r="CP11" s="232"/>
      <c r="CQ11" s="232"/>
      <c r="CR11" s="232"/>
      <c r="CS11" s="232"/>
      <c r="CT11" s="232"/>
      <c r="CU11" s="232"/>
      <c r="CV11" s="232"/>
      <c r="CW11" s="232"/>
      <c r="CX11" s="232"/>
      <c r="CY11" s="232"/>
      <c r="CZ11" s="232"/>
      <c r="DA11" s="232"/>
      <c r="DB11" s="232"/>
      <c r="DC11" s="232"/>
      <c r="DD11" s="232"/>
      <c r="DE11" s="232"/>
      <c r="DF11" s="232"/>
      <c r="DG11" s="232"/>
      <c r="DH11" s="232"/>
      <c r="DI11" s="232"/>
      <c r="DJ11" s="232"/>
      <c r="DK11" s="232"/>
      <c r="DL11" s="232"/>
      <c r="DM11" s="232"/>
      <c r="DN11" s="232"/>
      <c r="DO11" s="232"/>
      <c r="DP11" s="232"/>
      <c r="DQ11" s="232"/>
      <c r="DR11" s="232"/>
      <c r="DS11" s="232"/>
      <c r="DT11" s="231"/>
      <c r="DU11" s="231"/>
      <c r="DV11" s="231"/>
      <c r="DW11" s="231"/>
      <c r="DX11" s="231"/>
      <c r="DY11" s="231"/>
      <c r="DZ11" s="231"/>
      <c r="EA11" s="231"/>
      <c r="EB11" s="231"/>
      <c r="EC11" s="231"/>
      <c r="ED11" s="231"/>
      <c r="EE11" s="231"/>
      <c r="EF11" s="231"/>
      <c r="EG11" s="231"/>
      <c r="EH11" s="231"/>
      <c r="EI11" s="231"/>
      <c r="EJ11" s="231"/>
      <c r="EK11" s="231"/>
      <c r="EL11" s="231"/>
      <c r="EM11" s="231"/>
      <c r="EN11" s="231"/>
      <c r="EO11" s="231"/>
      <c r="EP11" s="231"/>
      <c r="EQ11" s="231"/>
      <c r="ER11" s="231"/>
      <c r="ES11" s="231"/>
      <c r="ET11" s="231"/>
      <c r="EU11" s="231"/>
      <c r="EV11" s="231"/>
      <c r="EW11" s="231"/>
      <c r="EX11" s="231"/>
      <c r="EY11" s="231"/>
      <c r="EZ11" s="231"/>
      <c r="FA11" s="231"/>
      <c r="FB11" s="231"/>
      <c r="FC11" s="231"/>
      <c r="FD11" s="232"/>
      <c r="FE11" s="232"/>
      <c r="FF11" s="232"/>
      <c r="FG11" s="232"/>
      <c r="FH11" s="232"/>
      <c r="FI11" s="232"/>
      <c r="FJ11" s="232"/>
      <c r="FK11" s="232"/>
      <c r="FL11" s="232"/>
      <c r="FM11" s="232"/>
      <c r="FN11" s="232"/>
      <c r="FO11" s="232"/>
      <c r="FP11" s="232"/>
      <c r="FQ11" s="232"/>
      <c r="FR11" s="232"/>
      <c r="FS11" s="232"/>
      <c r="FT11" s="232"/>
      <c r="FU11" s="232"/>
      <c r="FV11" s="232"/>
      <c r="FW11" s="232"/>
      <c r="FX11" s="232"/>
      <c r="FY11" s="232"/>
      <c r="FZ11" s="232"/>
      <c r="GA11" s="232"/>
      <c r="GB11" s="232"/>
      <c r="GC11" s="232"/>
      <c r="GD11" s="232"/>
      <c r="GE11" s="232"/>
      <c r="GF11" s="232"/>
      <c r="GG11" s="232"/>
      <c r="GH11" s="232"/>
      <c r="GI11" s="232"/>
      <c r="GJ11" s="232"/>
      <c r="GK11" s="232"/>
      <c r="GL11" s="232"/>
      <c r="GM11" s="231"/>
      <c r="GN11" s="231"/>
      <c r="GO11" s="231"/>
      <c r="GP11" s="231"/>
      <c r="GQ11" s="231"/>
      <c r="GR11" s="231"/>
      <c r="GS11" s="231"/>
      <c r="GT11" s="231"/>
      <c r="GU11" s="231"/>
      <c r="GV11" s="231"/>
      <c r="GW11" s="231"/>
      <c r="GX11" s="231"/>
      <c r="GY11" s="231"/>
      <c r="GZ11" s="231"/>
      <c r="HA11" s="231"/>
      <c r="HB11" s="231"/>
      <c r="HC11" s="231"/>
      <c r="HD11" s="231"/>
      <c r="HE11" s="231"/>
      <c r="HF11" s="231"/>
      <c r="HG11" s="231"/>
      <c r="HH11" s="231"/>
      <c r="HI11" s="231"/>
      <c r="HJ11" s="231"/>
      <c r="HK11" s="231"/>
      <c r="HL11" s="231"/>
      <c r="HM11" s="231"/>
      <c r="HN11" s="231"/>
      <c r="HO11" s="231"/>
      <c r="HP11" s="231"/>
      <c r="HQ11" s="231"/>
      <c r="HR11" s="231"/>
      <c r="HS11" s="231"/>
      <c r="HT11" s="231"/>
      <c r="HU11" s="231"/>
      <c r="HV11" s="232"/>
      <c r="HW11" s="232"/>
      <c r="HX11" s="232"/>
      <c r="HY11" s="232"/>
      <c r="HZ11" s="232"/>
      <c r="IA11" s="232"/>
      <c r="IB11" s="232"/>
      <c r="IC11" s="232"/>
      <c r="ID11" s="232"/>
      <c r="IE11" s="232"/>
      <c r="IF11" s="232"/>
      <c r="IG11" s="232"/>
      <c r="IH11" s="232"/>
      <c r="II11" s="232"/>
      <c r="IJ11" s="232"/>
      <c r="IK11" s="232"/>
      <c r="IL11" s="232"/>
      <c r="IM11" s="232"/>
      <c r="IN11" s="232"/>
      <c r="IO11" s="232"/>
      <c r="IP11" s="232"/>
      <c r="IQ11" s="232"/>
      <c r="IR11" s="232"/>
      <c r="IS11" s="232"/>
      <c r="IT11" s="232"/>
      <c r="IU11" s="232"/>
      <c r="IV11" s="232"/>
      <c r="IW11" s="232"/>
      <c r="IX11" s="232"/>
      <c r="IY11" s="232"/>
      <c r="IZ11" s="232"/>
      <c r="JA11" s="232"/>
      <c r="JB11" s="232"/>
      <c r="JC11" s="232"/>
      <c r="JD11" s="232"/>
      <c r="JE11" s="231"/>
      <c r="JF11" s="231"/>
      <c r="JG11" s="231"/>
      <c r="JH11" s="231"/>
      <c r="JI11" s="231"/>
      <c r="JJ11" s="231"/>
      <c r="JK11" s="231"/>
      <c r="JL11" s="231"/>
      <c r="JM11" s="231"/>
      <c r="JN11" s="231"/>
      <c r="JO11" s="231"/>
      <c r="JP11" s="231"/>
      <c r="JQ11" s="231"/>
      <c r="JR11" s="231"/>
      <c r="JS11" s="231"/>
      <c r="JT11" s="231"/>
      <c r="JU11" s="231"/>
      <c r="JV11" s="231"/>
      <c r="JW11" s="231"/>
      <c r="JX11" s="231"/>
      <c r="JY11" s="231"/>
      <c r="JZ11" s="231"/>
      <c r="KA11" s="231"/>
      <c r="KB11" s="231"/>
      <c r="KC11" s="231"/>
      <c r="KD11" s="231"/>
      <c r="KE11" s="231"/>
      <c r="KF11" s="231"/>
      <c r="KG11" s="231"/>
      <c r="KH11" s="231"/>
      <c r="KI11" s="231"/>
      <c r="KJ11" s="231"/>
      <c r="KK11" s="231"/>
      <c r="KL11" s="231"/>
      <c r="KM11" s="231"/>
      <c r="KN11" s="233"/>
    </row>
    <row r="12" customFormat="false" ht="12.75" hidden="false" customHeight="true" outlineLevel="0" collapsed="false">
      <c r="A12" s="228" t="n">
        <v>6</v>
      </c>
      <c r="B12" s="228" t="str">
        <f aca="false">IF('Cover Sheet'!B10="","",IF(OR('Cover Sheet'!D10="Dropped out of school", 'Cover Sheet'!D10="Moved to another school", 'Cover Sheet'!D10="Unknown status"),"",'Cover Sheet'!B10))</f>
        <v>G.Devika</v>
      </c>
      <c r="C12" s="229"/>
      <c r="D12" s="230"/>
      <c r="E12" s="230" t="n">
        <f aca="false">'RC Mastery Check+Question type'!H10</f>
        <v>1</v>
      </c>
      <c r="F12" s="230" t="inlineStr">
        <f aca="false">IF(OR('Cover Sheet'!J10="", B12=""),"",'Cover Sheet'!J10)</f>
        <is>
          <t/>
        </is>
      </c>
      <c r="G12" s="230" t="inlineStr">
        <f aca="false">'Cover Sheet'!L10</f>
        <is>
          <t/>
        </is>
      </c>
      <c r="H12" s="231"/>
      <c r="I12" s="231"/>
      <c r="J12" s="231"/>
      <c r="K12" s="231"/>
      <c r="L12" s="231"/>
      <c r="M12" s="231"/>
      <c r="N12" s="232"/>
      <c r="O12" s="232"/>
      <c r="P12" s="232"/>
      <c r="Q12" s="232"/>
      <c r="R12" s="232"/>
      <c r="S12" s="232"/>
      <c r="T12" s="232"/>
      <c r="U12" s="231"/>
      <c r="V12" s="231"/>
      <c r="W12" s="231"/>
      <c r="X12" s="231"/>
      <c r="Y12" s="231"/>
      <c r="Z12" s="231"/>
      <c r="AA12" s="231"/>
      <c r="AB12" s="232" t="n">
        <v>1</v>
      </c>
      <c r="AC12" s="232" t="n">
        <v>1</v>
      </c>
      <c r="AD12" s="232" t="n">
        <v>1</v>
      </c>
      <c r="AE12" s="232" t="n">
        <v>1</v>
      </c>
      <c r="AF12" s="232" t="n">
        <v>0</v>
      </c>
      <c r="AG12" s="232" t="n">
        <v>1</v>
      </c>
      <c r="AH12" s="232" t="n">
        <v>1</v>
      </c>
      <c r="AI12" s="232" t="n">
        <v>1</v>
      </c>
      <c r="AJ12" s="232" t="n">
        <v>1</v>
      </c>
      <c r="AK12" s="232" t="n">
        <v>0.75</v>
      </c>
      <c r="AL12" s="232" t="n">
        <v>0.5</v>
      </c>
      <c r="AM12" s="232" t="n">
        <v>1</v>
      </c>
      <c r="AN12" s="231" t="n">
        <v>1</v>
      </c>
      <c r="AO12" s="231" t="n">
        <v>1</v>
      </c>
      <c r="AP12" s="231" t="n">
        <v>0</v>
      </c>
      <c r="AQ12" s="231" t="n">
        <v>0</v>
      </c>
      <c r="AR12" s="231" t="n">
        <v>1</v>
      </c>
      <c r="AS12" s="231" t="n">
        <v>0</v>
      </c>
      <c r="AT12" s="231" t="n">
        <v>1</v>
      </c>
      <c r="AU12" s="231" t="n">
        <v>1</v>
      </c>
      <c r="AV12" s="231" t="n">
        <v>0.5</v>
      </c>
      <c r="AW12" s="231" t="n">
        <v>0.5</v>
      </c>
      <c r="AX12" s="231" t="n">
        <v>0</v>
      </c>
      <c r="AY12" s="231" t="n">
        <v>1</v>
      </c>
      <c r="AZ12" s="232" t="n">
        <v>1</v>
      </c>
      <c r="BA12" s="232" t="n">
        <v>1</v>
      </c>
      <c r="BB12" s="232" t="n">
        <v>0</v>
      </c>
      <c r="BC12" s="232" t="n">
        <v>1</v>
      </c>
      <c r="BD12" s="232" t="n">
        <v>1</v>
      </c>
      <c r="BE12" s="232" t="n">
        <v>0</v>
      </c>
      <c r="BF12" s="232" t="n">
        <v>0</v>
      </c>
      <c r="BG12" s="232" t="n">
        <v>1</v>
      </c>
      <c r="BH12" s="232" t="n">
        <v>0</v>
      </c>
      <c r="BI12" s="232" t="n">
        <v>0</v>
      </c>
      <c r="BJ12" s="232" t="n">
        <v>1</v>
      </c>
      <c r="BK12" s="232" t="n">
        <v>0</v>
      </c>
      <c r="BL12" s="232" t="n">
        <v>0.5</v>
      </c>
      <c r="BM12" s="232" t="n">
        <v>0.5</v>
      </c>
      <c r="BN12" s="232" t="n">
        <v>1</v>
      </c>
      <c r="BO12" s="232" t="n">
        <v>0.5</v>
      </c>
      <c r="BP12" s="232" t="n">
        <v>0</v>
      </c>
      <c r="BQ12" s="232" t="n">
        <v>0</v>
      </c>
      <c r="BR12" s="231"/>
      <c r="BS12" s="231"/>
      <c r="BT12" s="231"/>
      <c r="BU12" s="231"/>
      <c r="BV12" s="231"/>
      <c r="BW12" s="231"/>
      <c r="BX12" s="231"/>
      <c r="BY12" s="231"/>
      <c r="BZ12" s="231"/>
      <c r="CA12" s="231"/>
      <c r="CB12" s="231"/>
      <c r="CC12" s="231"/>
      <c r="CD12" s="231"/>
      <c r="CE12" s="231"/>
      <c r="CF12" s="231"/>
      <c r="CG12" s="231"/>
      <c r="CH12" s="231"/>
      <c r="CI12" s="231"/>
      <c r="CJ12" s="232"/>
      <c r="CK12" s="232"/>
      <c r="CL12" s="232"/>
      <c r="CM12" s="232"/>
      <c r="CN12" s="232"/>
      <c r="CO12" s="232"/>
      <c r="CP12" s="232"/>
      <c r="CQ12" s="232"/>
      <c r="CR12" s="232"/>
      <c r="CS12" s="232"/>
      <c r="CT12" s="232"/>
      <c r="CU12" s="232"/>
      <c r="CV12" s="232"/>
      <c r="CW12" s="232"/>
      <c r="CX12" s="232"/>
      <c r="CY12" s="232"/>
      <c r="CZ12" s="232"/>
      <c r="DA12" s="232"/>
      <c r="DB12" s="232"/>
      <c r="DC12" s="232"/>
      <c r="DD12" s="232"/>
      <c r="DE12" s="232"/>
      <c r="DF12" s="232"/>
      <c r="DG12" s="232"/>
      <c r="DH12" s="232"/>
      <c r="DI12" s="232"/>
      <c r="DJ12" s="232"/>
      <c r="DK12" s="232"/>
      <c r="DL12" s="232"/>
      <c r="DM12" s="232"/>
      <c r="DN12" s="232"/>
      <c r="DO12" s="232"/>
      <c r="DP12" s="232"/>
      <c r="DQ12" s="232"/>
      <c r="DR12" s="232"/>
      <c r="DS12" s="232"/>
      <c r="DT12" s="231"/>
      <c r="DU12" s="231"/>
      <c r="DV12" s="231"/>
      <c r="DW12" s="231"/>
      <c r="DX12" s="231"/>
      <c r="DY12" s="231"/>
      <c r="DZ12" s="231"/>
      <c r="EA12" s="231"/>
      <c r="EB12" s="231"/>
      <c r="EC12" s="231"/>
      <c r="ED12" s="231"/>
      <c r="EE12" s="231"/>
      <c r="EF12" s="231"/>
      <c r="EG12" s="231"/>
      <c r="EH12" s="231"/>
      <c r="EI12" s="231"/>
      <c r="EJ12" s="231"/>
      <c r="EK12" s="231"/>
      <c r="EL12" s="231"/>
      <c r="EM12" s="231"/>
      <c r="EN12" s="231"/>
      <c r="EO12" s="231"/>
      <c r="EP12" s="231"/>
      <c r="EQ12" s="231"/>
      <c r="ER12" s="231"/>
      <c r="ES12" s="231"/>
      <c r="ET12" s="231"/>
      <c r="EU12" s="231"/>
      <c r="EV12" s="231"/>
      <c r="EW12" s="231"/>
      <c r="EX12" s="231"/>
      <c r="EY12" s="231"/>
      <c r="EZ12" s="231"/>
      <c r="FA12" s="231"/>
      <c r="FB12" s="231"/>
      <c r="FC12" s="231"/>
      <c r="FD12" s="232"/>
      <c r="FE12" s="232"/>
      <c r="FF12" s="232"/>
      <c r="FG12" s="232"/>
      <c r="FH12" s="232"/>
      <c r="FI12" s="232"/>
      <c r="FJ12" s="232"/>
      <c r="FK12" s="232"/>
      <c r="FL12" s="232"/>
      <c r="FM12" s="232"/>
      <c r="FN12" s="232"/>
      <c r="FO12" s="232"/>
      <c r="FP12" s="232"/>
      <c r="FQ12" s="232"/>
      <c r="FR12" s="232"/>
      <c r="FS12" s="232"/>
      <c r="FT12" s="232"/>
      <c r="FU12" s="232"/>
      <c r="FV12" s="232"/>
      <c r="FW12" s="232"/>
      <c r="FX12" s="232"/>
      <c r="FY12" s="232"/>
      <c r="FZ12" s="232"/>
      <c r="GA12" s="232"/>
      <c r="GB12" s="232"/>
      <c r="GC12" s="232"/>
      <c r="GD12" s="232"/>
      <c r="GE12" s="232"/>
      <c r="GF12" s="232"/>
      <c r="GG12" s="232"/>
      <c r="GH12" s="232"/>
      <c r="GI12" s="232"/>
      <c r="GJ12" s="232"/>
      <c r="GK12" s="232"/>
      <c r="GL12" s="232"/>
      <c r="GM12" s="231"/>
      <c r="GN12" s="231"/>
      <c r="GO12" s="231"/>
      <c r="GP12" s="231"/>
      <c r="GQ12" s="231"/>
      <c r="GR12" s="231"/>
      <c r="GS12" s="231"/>
      <c r="GT12" s="231"/>
      <c r="GU12" s="231"/>
      <c r="GV12" s="231"/>
      <c r="GW12" s="231"/>
      <c r="GX12" s="231"/>
      <c r="GY12" s="231"/>
      <c r="GZ12" s="231"/>
      <c r="HA12" s="231"/>
      <c r="HB12" s="231"/>
      <c r="HC12" s="231"/>
      <c r="HD12" s="231"/>
      <c r="HE12" s="231"/>
      <c r="HF12" s="231"/>
      <c r="HG12" s="231"/>
      <c r="HH12" s="231"/>
      <c r="HI12" s="231"/>
      <c r="HJ12" s="231"/>
      <c r="HK12" s="231"/>
      <c r="HL12" s="231"/>
      <c r="HM12" s="231"/>
      <c r="HN12" s="231"/>
      <c r="HO12" s="231"/>
      <c r="HP12" s="231"/>
      <c r="HQ12" s="231"/>
      <c r="HR12" s="231"/>
      <c r="HS12" s="231"/>
      <c r="HT12" s="231"/>
      <c r="HU12" s="231"/>
      <c r="HV12" s="232"/>
      <c r="HW12" s="232"/>
      <c r="HX12" s="232"/>
      <c r="HY12" s="232"/>
      <c r="HZ12" s="232"/>
      <c r="IA12" s="232"/>
      <c r="IB12" s="232"/>
      <c r="IC12" s="232"/>
      <c r="ID12" s="232"/>
      <c r="IE12" s="232"/>
      <c r="IF12" s="232"/>
      <c r="IG12" s="232"/>
      <c r="IH12" s="232"/>
      <c r="II12" s="232"/>
      <c r="IJ12" s="232"/>
      <c r="IK12" s="232"/>
      <c r="IL12" s="232"/>
      <c r="IM12" s="232"/>
      <c r="IN12" s="232"/>
      <c r="IO12" s="232"/>
      <c r="IP12" s="232"/>
      <c r="IQ12" s="232"/>
      <c r="IR12" s="232"/>
      <c r="IS12" s="232"/>
      <c r="IT12" s="232"/>
      <c r="IU12" s="232"/>
      <c r="IV12" s="232"/>
      <c r="IW12" s="232"/>
      <c r="IX12" s="232"/>
      <c r="IY12" s="232"/>
      <c r="IZ12" s="232"/>
      <c r="JA12" s="232"/>
      <c r="JB12" s="232"/>
      <c r="JC12" s="232"/>
      <c r="JD12" s="232"/>
      <c r="JE12" s="231"/>
      <c r="JF12" s="231"/>
      <c r="JG12" s="231"/>
      <c r="JH12" s="231"/>
      <c r="JI12" s="231"/>
      <c r="JJ12" s="231"/>
      <c r="JK12" s="231"/>
      <c r="JL12" s="231"/>
      <c r="JM12" s="231"/>
      <c r="JN12" s="231"/>
      <c r="JO12" s="231"/>
      <c r="JP12" s="231"/>
      <c r="JQ12" s="231"/>
      <c r="JR12" s="231"/>
      <c r="JS12" s="231"/>
      <c r="JT12" s="231"/>
      <c r="JU12" s="231"/>
      <c r="JV12" s="231"/>
      <c r="JW12" s="231"/>
      <c r="JX12" s="231"/>
      <c r="JY12" s="231"/>
      <c r="JZ12" s="231"/>
      <c r="KA12" s="231"/>
      <c r="KB12" s="231"/>
      <c r="KC12" s="231"/>
      <c r="KD12" s="231"/>
      <c r="KE12" s="231"/>
      <c r="KF12" s="231"/>
      <c r="KG12" s="231"/>
      <c r="KH12" s="231"/>
      <c r="KI12" s="231"/>
      <c r="KJ12" s="231"/>
      <c r="KK12" s="231"/>
      <c r="KL12" s="231"/>
      <c r="KM12" s="231"/>
      <c r="KN12" s="233"/>
    </row>
    <row r="13" customFormat="false" ht="12.75" hidden="false" customHeight="true" outlineLevel="0" collapsed="false">
      <c r="A13" s="228" t="n">
        <v>7</v>
      </c>
      <c r="B13" s="228" t="str">
        <f aca="false">IF('Cover Sheet'!B11="","",IF(OR('Cover Sheet'!D11="Dropped out of school", 'Cover Sheet'!D11="Moved to another school", 'Cover Sheet'!D11="Unknown status"),"",'Cover Sheet'!B11))</f>
        <v>G.Hemalatha</v>
      </c>
      <c r="C13" s="229"/>
      <c r="D13" s="230"/>
      <c r="E13" s="230" t="n">
        <f aca="false">'RC Mastery Check+Question type'!H11</f>
        <v>0.2</v>
      </c>
      <c r="F13" s="230" t="n">
        <f aca="false">IF(OR('Cover Sheet'!J11="", B13=""),"",'Cover Sheet'!J11)</f>
        <v>-0.5</v>
      </c>
      <c r="G13" s="230" t="n">
        <f aca="false">'Cover Sheet'!L11</f>
        <v>0.7</v>
      </c>
      <c r="H13" s="231"/>
      <c r="I13" s="231"/>
      <c r="J13" s="231"/>
      <c r="K13" s="231"/>
      <c r="L13" s="231"/>
      <c r="M13" s="231"/>
      <c r="N13" s="232" t="n">
        <v>0</v>
      </c>
      <c r="O13" s="232" t="n">
        <v>1</v>
      </c>
      <c r="P13" s="232" t="n">
        <v>1</v>
      </c>
      <c r="Q13" s="232" t="n">
        <v>1</v>
      </c>
      <c r="R13" s="232" t="n">
        <v>0.5</v>
      </c>
      <c r="S13" s="232" t="n">
        <v>1</v>
      </c>
      <c r="T13" s="232" t="n">
        <v>1</v>
      </c>
      <c r="U13" s="231" t="n">
        <v>0</v>
      </c>
      <c r="V13" s="231" t="n">
        <v>0</v>
      </c>
      <c r="W13" s="231" t="n">
        <v>1</v>
      </c>
      <c r="X13" s="231" t="n">
        <v>1</v>
      </c>
      <c r="Y13" s="231" t="n">
        <v>0.5</v>
      </c>
      <c r="Z13" s="231" t="n">
        <v>1</v>
      </c>
      <c r="AA13" s="231" t="n">
        <v>1</v>
      </c>
      <c r="AB13" s="232" t="n">
        <v>0</v>
      </c>
      <c r="AC13" s="232" t="n">
        <v>0</v>
      </c>
      <c r="AD13" s="232" t="n">
        <v>0</v>
      </c>
      <c r="AE13" s="232" t="n">
        <v>1</v>
      </c>
      <c r="AF13" s="232" t="n">
        <v>0</v>
      </c>
      <c r="AG13" s="232" t="n">
        <v>0</v>
      </c>
      <c r="AH13" s="232" t="n">
        <v>1</v>
      </c>
      <c r="AI13" s="232" t="n">
        <v>0</v>
      </c>
      <c r="AJ13" s="232" t="n">
        <v>0</v>
      </c>
      <c r="AK13" s="232" t="n">
        <v>0</v>
      </c>
      <c r="AL13" s="232" t="n">
        <v>0</v>
      </c>
      <c r="AM13" s="232" t="n">
        <v>0</v>
      </c>
      <c r="AN13" s="231"/>
      <c r="AO13" s="231"/>
      <c r="AP13" s="231"/>
      <c r="AQ13" s="231"/>
      <c r="AR13" s="231"/>
      <c r="AS13" s="231"/>
      <c r="AT13" s="231"/>
      <c r="AU13" s="231"/>
      <c r="AV13" s="231"/>
      <c r="AW13" s="231"/>
      <c r="AX13" s="231"/>
      <c r="AY13" s="231"/>
      <c r="AZ13" s="232"/>
      <c r="BA13" s="232"/>
      <c r="BB13" s="232"/>
      <c r="BC13" s="232"/>
      <c r="BD13" s="232"/>
      <c r="BE13" s="232"/>
      <c r="BF13" s="232"/>
      <c r="BG13" s="232"/>
      <c r="BH13" s="232"/>
      <c r="BI13" s="232"/>
      <c r="BJ13" s="232"/>
      <c r="BK13" s="232"/>
      <c r="BL13" s="232"/>
      <c r="BM13" s="232"/>
      <c r="BN13" s="232"/>
      <c r="BO13" s="232"/>
      <c r="BP13" s="232"/>
      <c r="BQ13" s="232"/>
      <c r="BR13" s="231"/>
      <c r="BS13" s="231"/>
      <c r="BT13" s="231"/>
      <c r="BU13" s="231"/>
      <c r="BV13" s="231"/>
      <c r="BW13" s="231"/>
      <c r="BX13" s="231"/>
      <c r="BY13" s="231"/>
      <c r="BZ13" s="231"/>
      <c r="CA13" s="231"/>
      <c r="CB13" s="231"/>
      <c r="CC13" s="231"/>
      <c r="CD13" s="231"/>
      <c r="CE13" s="231"/>
      <c r="CF13" s="231"/>
      <c r="CG13" s="231"/>
      <c r="CH13" s="231"/>
      <c r="CI13" s="231"/>
      <c r="CJ13" s="232"/>
      <c r="CK13" s="232"/>
      <c r="CL13" s="232"/>
      <c r="CM13" s="232"/>
      <c r="CN13" s="232"/>
      <c r="CO13" s="232"/>
      <c r="CP13" s="232"/>
      <c r="CQ13" s="232"/>
      <c r="CR13" s="232"/>
      <c r="CS13" s="232"/>
      <c r="CT13" s="232"/>
      <c r="CU13" s="232"/>
      <c r="CV13" s="232"/>
      <c r="CW13" s="232"/>
      <c r="CX13" s="232"/>
      <c r="CY13" s="232"/>
      <c r="CZ13" s="232"/>
      <c r="DA13" s="232"/>
      <c r="DB13" s="232"/>
      <c r="DC13" s="232"/>
      <c r="DD13" s="232"/>
      <c r="DE13" s="232"/>
      <c r="DF13" s="232"/>
      <c r="DG13" s="232"/>
      <c r="DH13" s="232"/>
      <c r="DI13" s="232"/>
      <c r="DJ13" s="232"/>
      <c r="DK13" s="232"/>
      <c r="DL13" s="232"/>
      <c r="DM13" s="232"/>
      <c r="DN13" s="232"/>
      <c r="DO13" s="232"/>
      <c r="DP13" s="232"/>
      <c r="DQ13" s="232"/>
      <c r="DR13" s="232"/>
      <c r="DS13" s="232"/>
      <c r="DT13" s="231"/>
      <c r="DU13" s="231"/>
      <c r="DV13" s="231"/>
      <c r="DW13" s="231"/>
      <c r="DX13" s="231"/>
      <c r="DY13" s="231"/>
      <c r="DZ13" s="231"/>
      <c r="EA13" s="231"/>
      <c r="EB13" s="231"/>
      <c r="EC13" s="231"/>
      <c r="ED13" s="231"/>
      <c r="EE13" s="231"/>
      <c r="EF13" s="231"/>
      <c r="EG13" s="231"/>
      <c r="EH13" s="231"/>
      <c r="EI13" s="231"/>
      <c r="EJ13" s="231"/>
      <c r="EK13" s="231"/>
      <c r="EL13" s="231"/>
      <c r="EM13" s="231"/>
      <c r="EN13" s="231"/>
      <c r="EO13" s="231"/>
      <c r="EP13" s="231"/>
      <c r="EQ13" s="231"/>
      <c r="ER13" s="231"/>
      <c r="ES13" s="231"/>
      <c r="ET13" s="231"/>
      <c r="EU13" s="231"/>
      <c r="EV13" s="231"/>
      <c r="EW13" s="231"/>
      <c r="EX13" s="231"/>
      <c r="EY13" s="231"/>
      <c r="EZ13" s="231"/>
      <c r="FA13" s="231"/>
      <c r="FB13" s="231"/>
      <c r="FC13" s="231"/>
      <c r="FD13" s="232"/>
      <c r="FE13" s="232"/>
      <c r="FF13" s="232"/>
      <c r="FG13" s="232"/>
      <c r="FH13" s="232"/>
      <c r="FI13" s="232"/>
      <c r="FJ13" s="232"/>
      <c r="FK13" s="232"/>
      <c r="FL13" s="232"/>
      <c r="FM13" s="232"/>
      <c r="FN13" s="232"/>
      <c r="FO13" s="232"/>
      <c r="FP13" s="232"/>
      <c r="FQ13" s="232"/>
      <c r="FR13" s="232"/>
      <c r="FS13" s="232"/>
      <c r="FT13" s="232"/>
      <c r="FU13" s="232"/>
      <c r="FV13" s="232"/>
      <c r="FW13" s="232"/>
      <c r="FX13" s="232"/>
      <c r="FY13" s="232"/>
      <c r="FZ13" s="232"/>
      <c r="GA13" s="232"/>
      <c r="GB13" s="232"/>
      <c r="GC13" s="232"/>
      <c r="GD13" s="232"/>
      <c r="GE13" s="232"/>
      <c r="GF13" s="232"/>
      <c r="GG13" s="232"/>
      <c r="GH13" s="232"/>
      <c r="GI13" s="232"/>
      <c r="GJ13" s="232"/>
      <c r="GK13" s="232"/>
      <c r="GL13" s="232"/>
      <c r="GM13" s="231"/>
      <c r="GN13" s="231"/>
      <c r="GO13" s="231"/>
      <c r="GP13" s="231"/>
      <c r="GQ13" s="231"/>
      <c r="GR13" s="231"/>
      <c r="GS13" s="231"/>
      <c r="GT13" s="231"/>
      <c r="GU13" s="231"/>
      <c r="GV13" s="231"/>
      <c r="GW13" s="231"/>
      <c r="GX13" s="231"/>
      <c r="GY13" s="231"/>
      <c r="GZ13" s="231"/>
      <c r="HA13" s="231"/>
      <c r="HB13" s="231"/>
      <c r="HC13" s="231"/>
      <c r="HD13" s="231"/>
      <c r="HE13" s="231"/>
      <c r="HF13" s="231"/>
      <c r="HG13" s="231"/>
      <c r="HH13" s="231"/>
      <c r="HI13" s="231"/>
      <c r="HJ13" s="231"/>
      <c r="HK13" s="231"/>
      <c r="HL13" s="231"/>
      <c r="HM13" s="231"/>
      <c r="HN13" s="231"/>
      <c r="HO13" s="231"/>
      <c r="HP13" s="231"/>
      <c r="HQ13" s="231"/>
      <c r="HR13" s="231"/>
      <c r="HS13" s="231"/>
      <c r="HT13" s="231"/>
      <c r="HU13" s="231"/>
      <c r="HV13" s="232"/>
      <c r="HW13" s="232"/>
      <c r="HX13" s="232"/>
      <c r="HY13" s="232"/>
      <c r="HZ13" s="232"/>
      <c r="IA13" s="232"/>
      <c r="IB13" s="232"/>
      <c r="IC13" s="232"/>
      <c r="ID13" s="232"/>
      <c r="IE13" s="232"/>
      <c r="IF13" s="232"/>
      <c r="IG13" s="232"/>
      <c r="IH13" s="232"/>
      <c r="II13" s="232"/>
      <c r="IJ13" s="232"/>
      <c r="IK13" s="232"/>
      <c r="IL13" s="232"/>
      <c r="IM13" s="232"/>
      <c r="IN13" s="232"/>
      <c r="IO13" s="232"/>
      <c r="IP13" s="232"/>
      <c r="IQ13" s="232"/>
      <c r="IR13" s="232"/>
      <c r="IS13" s="232"/>
      <c r="IT13" s="232"/>
      <c r="IU13" s="232"/>
      <c r="IV13" s="232"/>
      <c r="IW13" s="232"/>
      <c r="IX13" s="232"/>
      <c r="IY13" s="232"/>
      <c r="IZ13" s="232"/>
      <c r="JA13" s="232"/>
      <c r="JB13" s="232"/>
      <c r="JC13" s="232"/>
      <c r="JD13" s="232"/>
      <c r="JE13" s="231"/>
      <c r="JF13" s="231"/>
      <c r="JG13" s="231"/>
      <c r="JH13" s="231"/>
      <c r="JI13" s="231"/>
      <c r="JJ13" s="231"/>
      <c r="JK13" s="231"/>
      <c r="JL13" s="231"/>
      <c r="JM13" s="231"/>
      <c r="JN13" s="231"/>
      <c r="JO13" s="231"/>
      <c r="JP13" s="231"/>
      <c r="JQ13" s="231"/>
      <c r="JR13" s="231"/>
      <c r="JS13" s="231"/>
      <c r="JT13" s="231"/>
      <c r="JU13" s="231"/>
      <c r="JV13" s="231"/>
      <c r="JW13" s="231"/>
      <c r="JX13" s="231"/>
      <c r="JY13" s="231"/>
      <c r="JZ13" s="231"/>
      <c r="KA13" s="231"/>
      <c r="KB13" s="231"/>
      <c r="KC13" s="231"/>
      <c r="KD13" s="231"/>
      <c r="KE13" s="231"/>
      <c r="KF13" s="231"/>
      <c r="KG13" s="231"/>
      <c r="KH13" s="231"/>
      <c r="KI13" s="231"/>
      <c r="KJ13" s="231"/>
      <c r="KK13" s="231"/>
      <c r="KL13" s="231"/>
      <c r="KM13" s="231"/>
      <c r="KN13" s="233"/>
    </row>
    <row r="14" customFormat="false" ht="12.75" hidden="false" customHeight="true" outlineLevel="0" collapsed="false">
      <c r="A14" s="228" t="n">
        <v>8</v>
      </c>
      <c r="B14" s="228" t="str">
        <f aca="false">IF('Cover Sheet'!B12="","",IF(OR('Cover Sheet'!D12="Dropped out of school", 'Cover Sheet'!D12="Moved to another school", 'Cover Sheet'!D12="Unknown status"),"",'Cover Sheet'!B12))</f>
        <v>G.Roopa</v>
      </c>
      <c r="C14" s="229"/>
      <c r="D14" s="230"/>
      <c r="E14" s="230" t="n">
        <f aca="false">'RC Mastery Check+Question type'!H12</f>
        <v>0.5</v>
      </c>
      <c r="F14" s="230" t="n">
        <f aca="false">IF(OR('Cover Sheet'!J12="", B14=""),"",'Cover Sheet'!J12)</f>
        <v>0.5</v>
      </c>
      <c r="G14" s="230" t="n">
        <f aca="false">'Cover Sheet'!L12</f>
        <v>0</v>
      </c>
      <c r="H14" s="231"/>
      <c r="I14" s="231"/>
      <c r="J14" s="231"/>
      <c r="K14" s="231"/>
      <c r="L14" s="231"/>
      <c r="M14" s="231"/>
      <c r="N14" s="232"/>
      <c r="O14" s="232"/>
      <c r="P14" s="232"/>
      <c r="Q14" s="232"/>
      <c r="R14" s="232"/>
      <c r="S14" s="232"/>
      <c r="T14" s="232"/>
      <c r="U14" s="231" t="n">
        <v>1</v>
      </c>
      <c r="V14" s="231" t="n">
        <v>1</v>
      </c>
      <c r="W14" s="231" t="n">
        <v>0</v>
      </c>
      <c r="X14" s="231" t="n">
        <v>0</v>
      </c>
      <c r="Y14" s="231" t="n">
        <v>1</v>
      </c>
      <c r="Z14" s="231" t="n">
        <v>1</v>
      </c>
      <c r="AA14" s="231" t="n">
        <v>1</v>
      </c>
      <c r="AB14" s="232" t="n">
        <v>1</v>
      </c>
      <c r="AC14" s="232" t="n">
        <v>1</v>
      </c>
      <c r="AD14" s="232" t="n">
        <v>1</v>
      </c>
      <c r="AE14" s="232" t="n">
        <v>1</v>
      </c>
      <c r="AF14" s="232" t="n">
        <v>0</v>
      </c>
      <c r="AG14" s="232" t="n">
        <v>0</v>
      </c>
      <c r="AH14" s="232" t="n">
        <v>1</v>
      </c>
      <c r="AI14" s="232" t="n">
        <v>0</v>
      </c>
      <c r="AJ14" s="232" t="n">
        <v>0</v>
      </c>
      <c r="AK14" s="232" t="n">
        <v>0.5</v>
      </c>
      <c r="AL14" s="232" t="n">
        <v>0.25</v>
      </c>
      <c r="AM14" s="232" t="n">
        <v>1</v>
      </c>
      <c r="AN14" s="231"/>
      <c r="AO14" s="231"/>
      <c r="AP14" s="231"/>
      <c r="AQ14" s="231"/>
      <c r="AR14" s="231"/>
      <c r="AS14" s="231"/>
      <c r="AT14" s="231"/>
      <c r="AU14" s="231"/>
      <c r="AV14" s="231"/>
      <c r="AW14" s="231"/>
      <c r="AX14" s="231"/>
      <c r="AY14" s="231"/>
      <c r="AZ14" s="232"/>
      <c r="BA14" s="232"/>
      <c r="BB14" s="232"/>
      <c r="BC14" s="232"/>
      <c r="BD14" s="232"/>
      <c r="BE14" s="232"/>
      <c r="BF14" s="232"/>
      <c r="BG14" s="232"/>
      <c r="BH14" s="232"/>
      <c r="BI14" s="232"/>
      <c r="BJ14" s="232"/>
      <c r="BK14" s="232"/>
      <c r="BL14" s="232"/>
      <c r="BM14" s="232"/>
      <c r="BN14" s="232"/>
      <c r="BO14" s="232"/>
      <c r="BP14" s="232"/>
      <c r="BQ14" s="232"/>
      <c r="BR14" s="231"/>
      <c r="BS14" s="231"/>
      <c r="BT14" s="231"/>
      <c r="BU14" s="231"/>
      <c r="BV14" s="231"/>
      <c r="BW14" s="231"/>
      <c r="BX14" s="231"/>
      <c r="BY14" s="231"/>
      <c r="BZ14" s="231"/>
      <c r="CA14" s="231"/>
      <c r="CB14" s="231"/>
      <c r="CC14" s="231"/>
      <c r="CD14" s="231"/>
      <c r="CE14" s="231"/>
      <c r="CF14" s="231"/>
      <c r="CG14" s="231"/>
      <c r="CH14" s="231"/>
      <c r="CI14" s="231"/>
      <c r="CJ14" s="232"/>
      <c r="CK14" s="232"/>
      <c r="CL14" s="232"/>
      <c r="CM14" s="232"/>
      <c r="CN14" s="232"/>
      <c r="CO14" s="232"/>
      <c r="CP14" s="232"/>
      <c r="CQ14" s="232"/>
      <c r="CR14" s="232"/>
      <c r="CS14" s="232"/>
      <c r="CT14" s="232"/>
      <c r="CU14" s="232"/>
      <c r="CV14" s="232"/>
      <c r="CW14" s="232"/>
      <c r="CX14" s="232"/>
      <c r="CY14" s="232"/>
      <c r="CZ14" s="232"/>
      <c r="DA14" s="232"/>
      <c r="DB14" s="232"/>
      <c r="DC14" s="232"/>
      <c r="DD14" s="232"/>
      <c r="DE14" s="232"/>
      <c r="DF14" s="232"/>
      <c r="DG14" s="232"/>
      <c r="DH14" s="232"/>
      <c r="DI14" s="232"/>
      <c r="DJ14" s="232"/>
      <c r="DK14" s="232"/>
      <c r="DL14" s="232"/>
      <c r="DM14" s="232"/>
      <c r="DN14" s="232"/>
      <c r="DO14" s="232"/>
      <c r="DP14" s="232"/>
      <c r="DQ14" s="232"/>
      <c r="DR14" s="232"/>
      <c r="DS14" s="232"/>
      <c r="DT14" s="231"/>
      <c r="DU14" s="231"/>
      <c r="DV14" s="231"/>
      <c r="DW14" s="231"/>
      <c r="DX14" s="231"/>
      <c r="DY14" s="231"/>
      <c r="DZ14" s="231"/>
      <c r="EA14" s="231"/>
      <c r="EB14" s="231"/>
      <c r="EC14" s="231"/>
      <c r="ED14" s="231"/>
      <c r="EE14" s="231"/>
      <c r="EF14" s="231"/>
      <c r="EG14" s="231"/>
      <c r="EH14" s="231"/>
      <c r="EI14" s="231"/>
      <c r="EJ14" s="231"/>
      <c r="EK14" s="231"/>
      <c r="EL14" s="231"/>
      <c r="EM14" s="231"/>
      <c r="EN14" s="231"/>
      <c r="EO14" s="231"/>
      <c r="EP14" s="231"/>
      <c r="EQ14" s="231"/>
      <c r="ER14" s="231"/>
      <c r="ES14" s="231"/>
      <c r="ET14" s="231"/>
      <c r="EU14" s="231"/>
      <c r="EV14" s="231"/>
      <c r="EW14" s="231"/>
      <c r="EX14" s="231"/>
      <c r="EY14" s="231"/>
      <c r="EZ14" s="231"/>
      <c r="FA14" s="231"/>
      <c r="FB14" s="231"/>
      <c r="FC14" s="231"/>
      <c r="FD14" s="232"/>
      <c r="FE14" s="232"/>
      <c r="FF14" s="232"/>
      <c r="FG14" s="232"/>
      <c r="FH14" s="232"/>
      <c r="FI14" s="232"/>
      <c r="FJ14" s="232"/>
      <c r="FK14" s="232"/>
      <c r="FL14" s="232"/>
      <c r="FM14" s="232"/>
      <c r="FN14" s="232"/>
      <c r="FO14" s="232"/>
      <c r="FP14" s="232"/>
      <c r="FQ14" s="232"/>
      <c r="FR14" s="232"/>
      <c r="FS14" s="232"/>
      <c r="FT14" s="232"/>
      <c r="FU14" s="232"/>
      <c r="FV14" s="232"/>
      <c r="FW14" s="232"/>
      <c r="FX14" s="232"/>
      <c r="FY14" s="232"/>
      <c r="FZ14" s="232"/>
      <c r="GA14" s="232"/>
      <c r="GB14" s="232"/>
      <c r="GC14" s="232"/>
      <c r="GD14" s="232"/>
      <c r="GE14" s="232"/>
      <c r="GF14" s="232"/>
      <c r="GG14" s="232"/>
      <c r="GH14" s="232"/>
      <c r="GI14" s="232"/>
      <c r="GJ14" s="232"/>
      <c r="GK14" s="232"/>
      <c r="GL14" s="232"/>
      <c r="GM14" s="231"/>
      <c r="GN14" s="231"/>
      <c r="GO14" s="231"/>
      <c r="GP14" s="231"/>
      <c r="GQ14" s="231"/>
      <c r="GR14" s="231"/>
      <c r="GS14" s="231"/>
      <c r="GT14" s="231"/>
      <c r="GU14" s="231"/>
      <c r="GV14" s="231"/>
      <c r="GW14" s="231"/>
      <c r="GX14" s="231"/>
      <c r="GY14" s="231"/>
      <c r="GZ14" s="231"/>
      <c r="HA14" s="231"/>
      <c r="HB14" s="231"/>
      <c r="HC14" s="231"/>
      <c r="HD14" s="231"/>
      <c r="HE14" s="231"/>
      <c r="HF14" s="231"/>
      <c r="HG14" s="231"/>
      <c r="HH14" s="231"/>
      <c r="HI14" s="231"/>
      <c r="HJ14" s="231"/>
      <c r="HK14" s="231"/>
      <c r="HL14" s="231"/>
      <c r="HM14" s="231"/>
      <c r="HN14" s="231"/>
      <c r="HO14" s="231"/>
      <c r="HP14" s="231"/>
      <c r="HQ14" s="231"/>
      <c r="HR14" s="231"/>
      <c r="HS14" s="231"/>
      <c r="HT14" s="231"/>
      <c r="HU14" s="231"/>
      <c r="HV14" s="232"/>
      <c r="HW14" s="232"/>
      <c r="HX14" s="232"/>
      <c r="HY14" s="232"/>
      <c r="HZ14" s="232"/>
      <c r="IA14" s="232"/>
      <c r="IB14" s="232"/>
      <c r="IC14" s="232"/>
      <c r="ID14" s="232"/>
      <c r="IE14" s="232"/>
      <c r="IF14" s="232"/>
      <c r="IG14" s="232"/>
      <c r="IH14" s="232"/>
      <c r="II14" s="232"/>
      <c r="IJ14" s="232"/>
      <c r="IK14" s="232"/>
      <c r="IL14" s="232"/>
      <c r="IM14" s="232"/>
      <c r="IN14" s="232"/>
      <c r="IO14" s="232"/>
      <c r="IP14" s="232"/>
      <c r="IQ14" s="232"/>
      <c r="IR14" s="232"/>
      <c r="IS14" s="232"/>
      <c r="IT14" s="232"/>
      <c r="IU14" s="232"/>
      <c r="IV14" s="232"/>
      <c r="IW14" s="232"/>
      <c r="IX14" s="232"/>
      <c r="IY14" s="232"/>
      <c r="IZ14" s="232"/>
      <c r="JA14" s="232"/>
      <c r="JB14" s="232"/>
      <c r="JC14" s="232"/>
      <c r="JD14" s="232"/>
      <c r="JE14" s="231"/>
      <c r="JF14" s="231"/>
      <c r="JG14" s="231"/>
      <c r="JH14" s="231"/>
      <c r="JI14" s="231"/>
      <c r="JJ14" s="231"/>
      <c r="JK14" s="231"/>
      <c r="JL14" s="231"/>
      <c r="JM14" s="231"/>
      <c r="JN14" s="231"/>
      <c r="JO14" s="231"/>
      <c r="JP14" s="231"/>
      <c r="JQ14" s="231"/>
      <c r="JR14" s="231"/>
      <c r="JS14" s="231"/>
      <c r="JT14" s="231"/>
      <c r="JU14" s="231"/>
      <c r="JV14" s="231"/>
      <c r="JW14" s="231"/>
      <c r="JX14" s="231"/>
      <c r="JY14" s="231"/>
      <c r="JZ14" s="231"/>
      <c r="KA14" s="231"/>
      <c r="KB14" s="231"/>
      <c r="KC14" s="231"/>
      <c r="KD14" s="231"/>
      <c r="KE14" s="231"/>
      <c r="KF14" s="231"/>
      <c r="KG14" s="231"/>
      <c r="KH14" s="231"/>
      <c r="KI14" s="231"/>
      <c r="KJ14" s="231"/>
      <c r="KK14" s="231"/>
      <c r="KL14" s="231"/>
      <c r="KM14" s="231"/>
      <c r="KN14" s="233"/>
    </row>
    <row r="15" customFormat="false" ht="12.75" hidden="false" customHeight="true" outlineLevel="0" collapsed="false">
      <c r="A15" s="228" t="n">
        <v>9</v>
      </c>
      <c r="B15" s="228" t="str">
        <f aca="false">IF('Cover Sheet'!B13="","",IF(OR('Cover Sheet'!D13="Dropped out of school", 'Cover Sheet'!D13="Moved to another school", 'Cover Sheet'!D13="Unknown status"),"",'Cover Sheet'!B13))</f>
        <v>K.Nagamani</v>
      </c>
      <c r="C15" s="229"/>
      <c r="D15" s="230"/>
      <c r="E15" s="230" t="n">
        <f aca="false">'RC Mastery Check+Question type'!H13</f>
        <v>1</v>
      </c>
      <c r="F15" s="230" t="n">
        <f aca="false">IF(OR('Cover Sheet'!J13="", B15=""),"",'Cover Sheet'!J13)</f>
        <v>0.5</v>
      </c>
      <c r="G15" s="230" t="n">
        <f aca="false">'Cover Sheet'!L13</f>
        <v>0.5</v>
      </c>
      <c r="H15" s="231"/>
      <c r="I15" s="231"/>
      <c r="J15" s="231"/>
      <c r="K15" s="231"/>
      <c r="L15" s="231"/>
      <c r="M15" s="231"/>
      <c r="N15" s="232"/>
      <c r="O15" s="232"/>
      <c r="P15" s="232"/>
      <c r="Q15" s="232"/>
      <c r="R15" s="232"/>
      <c r="S15" s="232"/>
      <c r="T15" s="232"/>
      <c r="U15" s="231"/>
      <c r="V15" s="231"/>
      <c r="W15" s="231"/>
      <c r="X15" s="231"/>
      <c r="Y15" s="231"/>
      <c r="Z15" s="231"/>
      <c r="AA15" s="231"/>
      <c r="AB15" s="232" t="n">
        <v>1</v>
      </c>
      <c r="AC15" s="232" t="n">
        <v>1</v>
      </c>
      <c r="AD15" s="232" t="n">
        <v>1</v>
      </c>
      <c r="AE15" s="232" t="n">
        <v>1</v>
      </c>
      <c r="AF15" s="232" t="n">
        <v>0</v>
      </c>
      <c r="AG15" s="232" t="n">
        <v>1</v>
      </c>
      <c r="AH15" s="232" t="n">
        <v>1</v>
      </c>
      <c r="AI15" s="232" t="n">
        <v>0</v>
      </c>
      <c r="AJ15" s="232" t="n">
        <v>1</v>
      </c>
      <c r="AK15" s="232" t="n">
        <v>0.25</v>
      </c>
      <c r="AL15" s="232" t="n">
        <v>0.25</v>
      </c>
      <c r="AM15" s="232" t="n">
        <v>1</v>
      </c>
      <c r="AN15" s="231" t="n">
        <v>1</v>
      </c>
      <c r="AO15" s="231" t="n">
        <v>1</v>
      </c>
      <c r="AP15" s="231" t="n">
        <v>1</v>
      </c>
      <c r="AQ15" s="231" t="n">
        <v>0</v>
      </c>
      <c r="AR15" s="231" t="n">
        <v>0</v>
      </c>
      <c r="AS15" s="231" t="n">
        <v>0</v>
      </c>
      <c r="AT15" s="231" t="n">
        <v>0</v>
      </c>
      <c r="AU15" s="231" t="n">
        <v>0</v>
      </c>
      <c r="AV15" s="231" t="n">
        <v>1</v>
      </c>
      <c r="AW15" s="231" t="n">
        <v>0.25</v>
      </c>
      <c r="AX15" s="231" t="n">
        <v>0.25</v>
      </c>
      <c r="AY15" s="231" t="n">
        <v>1</v>
      </c>
      <c r="AZ15" s="232" t="n">
        <v>1</v>
      </c>
      <c r="BA15" s="232" t="n">
        <v>1</v>
      </c>
      <c r="BB15" s="232" t="n">
        <v>0</v>
      </c>
      <c r="BC15" s="232" t="n">
        <v>0</v>
      </c>
      <c r="BD15" s="232" t="n">
        <v>1</v>
      </c>
      <c r="BE15" s="232" t="n">
        <v>0</v>
      </c>
      <c r="BF15" s="232" t="n">
        <v>0</v>
      </c>
      <c r="BG15" s="232" t="n">
        <v>1</v>
      </c>
      <c r="BH15" s="232" t="n">
        <v>0</v>
      </c>
      <c r="BI15" s="232" t="n">
        <v>1</v>
      </c>
      <c r="BJ15" s="232" t="n">
        <v>1</v>
      </c>
      <c r="BK15" s="232" t="n">
        <v>0</v>
      </c>
      <c r="BL15" s="232" t="n">
        <v>0</v>
      </c>
      <c r="BM15" s="232" t="n">
        <v>0</v>
      </c>
      <c r="BN15" s="232" t="n">
        <v>0</v>
      </c>
      <c r="BO15" s="232" t="n">
        <v>0.75</v>
      </c>
      <c r="BP15" s="232" t="n">
        <v>0</v>
      </c>
      <c r="BQ15" s="232" t="n">
        <v>1</v>
      </c>
      <c r="BR15" s="231" t="n">
        <v>1</v>
      </c>
      <c r="BS15" s="231" t="n">
        <v>1</v>
      </c>
      <c r="BT15" s="231" t="n">
        <v>1</v>
      </c>
      <c r="BU15" s="231" t="n">
        <v>0</v>
      </c>
      <c r="BV15" s="231" t="n">
        <v>0</v>
      </c>
      <c r="BW15" s="231" t="n">
        <v>0</v>
      </c>
      <c r="BX15" s="231" t="n">
        <v>0</v>
      </c>
      <c r="BY15" s="231" t="n">
        <v>1</v>
      </c>
      <c r="BZ15" s="231" t="n">
        <v>0</v>
      </c>
      <c r="CA15" s="231" t="n">
        <v>0</v>
      </c>
      <c r="CB15" s="231" t="n">
        <v>1</v>
      </c>
      <c r="CC15" s="231" t="n">
        <v>0</v>
      </c>
      <c r="CD15" s="231" t="n">
        <v>1</v>
      </c>
      <c r="CE15" s="231" t="n">
        <v>0</v>
      </c>
      <c r="CF15" s="231" t="n">
        <v>0.5</v>
      </c>
      <c r="CG15" s="231"/>
      <c r="CH15" s="231"/>
      <c r="CI15" s="231"/>
      <c r="CJ15" s="232"/>
      <c r="CK15" s="232"/>
      <c r="CL15" s="232"/>
      <c r="CM15" s="232"/>
      <c r="CN15" s="232"/>
      <c r="CO15" s="232"/>
      <c r="CP15" s="232"/>
      <c r="CQ15" s="232"/>
      <c r="CR15" s="232"/>
      <c r="CS15" s="232"/>
      <c r="CT15" s="232"/>
      <c r="CU15" s="232"/>
      <c r="CV15" s="232"/>
      <c r="CW15" s="232"/>
      <c r="CX15" s="232"/>
      <c r="CY15" s="232"/>
      <c r="CZ15" s="232"/>
      <c r="DA15" s="232"/>
      <c r="DB15" s="232"/>
      <c r="DC15" s="232"/>
      <c r="DD15" s="232"/>
      <c r="DE15" s="232"/>
      <c r="DF15" s="232"/>
      <c r="DG15" s="232"/>
      <c r="DH15" s="232"/>
      <c r="DI15" s="232"/>
      <c r="DJ15" s="232"/>
      <c r="DK15" s="232"/>
      <c r="DL15" s="232"/>
      <c r="DM15" s="232"/>
      <c r="DN15" s="232"/>
      <c r="DO15" s="232"/>
      <c r="DP15" s="232"/>
      <c r="DQ15" s="232"/>
      <c r="DR15" s="232"/>
      <c r="DS15" s="232"/>
      <c r="DT15" s="231"/>
      <c r="DU15" s="231"/>
      <c r="DV15" s="231"/>
      <c r="DW15" s="231"/>
      <c r="DX15" s="231"/>
      <c r="DY15" s="231"/>
      <c r="DZ15" s="231"/>
      <c r="EA15" s="231"/>
      <c r="EB15" s="231"/>
      <c r="EC15" s="231"/>
      <c r="ED15" s="231"/>
      <c r="EE15" s="231"/>
      <c r="EF15" s="231"/>
      <c r="EG15" s="231"/>
      <c r="EH15" s="231"/>
      <c r="EI15" s="231"/>
      <c r="EJ15" s="231"/>
      <c r="EK15" s="231"/>
      <c r="EL15" s="231"/>
      <c r="EM15" s="231"/>
      <c r="EN15" s="231"/>
      <c r="EO15" s="231"/>
      <c r="EP15" s="231"/>
      <c r="EQ15" s="231"/>
      <c r="ER15" s="231"/>
      <c r="ES15" s="231"/>
      <c r="ET15" s="231"/>
      <c r="EU15" s="231"/>
      <c r="EV15" s="231"/>
      <c r="EW15" s="231"/>
      <c r="EX15" s="231"/>
      <c r="EY15" s="231"/>
      <c r="EZ15" s="231"/>
      <c r="FA15" s="231"/>
      <c r="FB15" s="231"/>
      <c r="FC15" s="231"/>
      <c r="FD15" s="232"/>
      <c r="FE15" s="232"/>
      <c r="FF15" s="232"/>
      <c r="FG15" s="232"/>
      <c r="FH15" s="232"/>
      <c r="FI15" s="232"/>
      <c r="FJ15" s="232"/>
      <c r="FK15" s="232"/>
      <c r="FL15" s="232"/>
      <c r="FM15" s="232"/>
      <c r="FN15" s="232"/>
      <c r="FO15" s="232"/>
      <c r="FP15" s="232"/>
      <c r="FQ15" s="232"/>
      <c r="FR15" s="232"/>
      <c r="FS15" s="232"/>
      <c r="FT15" s="232"/>
      <c r="FU15" s="232"/>
      <c r="FV15" s="232"/>
      <c r="FW15" s="232"/>
      <c r="FX15" s="232"/>
      <c r="FY15" s="232"/>
      <c r="FZ15" s="232"/>
      <c r="GA15" s="232"/>
      <c r="GB15" s="232"/>
      <c r="GC15" s="232"/>
      <c r="GD15" s="232"/>
      <c r="GE15" s="232"/>
      <c r="GF15" s="232"/>
      <c r="GG15" s="232"/>
      <c r="GH15" s="232"/>
      <c r="GI15" s="232"/>
      <c r="GJ15" s="232"/>
      <c r="GK15" s="232"/>
      <c r="GL15" s="232"/>
      <c r="GM15" s="231"/>
      <c r="GN15" s="231"/>
      <c r="GO15" s="231"/>
      <c r="GP15" s="231"/>
      <c r="GQ15" s="231"/>
      <c r="GR15" s="231"/>
      <c r="GS15" s="231"/>
      <c r="GT15" s="231"/>
      <c r="GU15" s="231"/>
      <c r="GV15" s="231"/>
      <c r="GW15" s="231"/>
      <c r="GX15" s="231"/>
      <c r="GY15" s="231"/>
      <c r="GZ15" s="231"/>
      <c r="HA15" s="231"/>
      <c r="HB15" s="231"/>
      <c r="HC15" s="231"/>
      <c r="HD15" s="231"/>
      <c r="HE15" s="231"/>
      <c r="HF15" s="231"/>
      <c r="HG15" s="231"/>
      <c r="HH15" s="231"/>
      <c r="HI15" s="231"/>
      <c r="HJ15" s="231"/>
      <c r="HK15" s="231"/>
      <c r="HL15" s="231"/>
      <c r="HM15" s="231"/>
      <c r="HN15" s="231"/>
      <c r="HO15" s="231"/>
      <c r="HP15" s="231"/>
      <c r="HQ15" s="231"/>
      <c r="HR15" s="231"/>
      <c r="HS15" s="231"/>
      <c r="HT15" s="231"/>
      <c r="HU15" s="231"/>
      <c r="HV15" s="232"/>
      <c r="HW15" s="232"/>
      <c r="HX15" s="232"/>
      <c r="HY15" s="232"/>
      <c r="HZ15" s="232"/>
      <c r="IA15" s="232"/>
      <c r="IB15" s="232"/>
      <c r="IC15" s="232"/>
      <c r="ID15" s="232"/>
      <c r="IE15" s="232"/>
      <c r="IF15" s="232"/>
      <c r="IG15" s="232"/>
      <c r="IH15" s="232"/>
      <c r="II15" s="232"/>
      <c r="IJ15" s="232"/>
      <c r="IK15" s="232"/>
      <c r="IL15" s="232"/>
      <c r="IM15" s="232"/>
      <c r="IN15" s="232"/>
      <c r="IO15" s="232"/>
      <c r="IP15" s="232"/>
      <c r="IQ15" s="232"/>
      <c r="IR15" s="232"/>
      <c r="IS15" s="232"/>
      <c r="IT15" s="232"/>
      <c r="IU15" s="232"/>
      <c r="IV15" s="232"/>
      <c r="IW15" s="232"/>
      <c r="IX15" s="232"/>
      <c r="IY15" s="232"/>
      <c r="IZ15" s="232"/>
      <c r="JA15" s="232"/>
      <c r="JB15" s="232"/>
      <c r="JC15" s="232"/>
      <c r="JD15" s="232"/>
      <c r="JE15" s="231"/>
      <c r="JF15" s="231"/>
      <c r="JG15" s="231"/>
      <c r="JH15" s="231"/>
      <c r="JI15" s="231"/>
      <c r="JJ15" s="231"/>
      <c r="JK15" s="231"/>
      <c r="JL15" s="231"/>
      <c r="JM15" s="231"/>
      <c r="JN15" s="231"/>
      <c r="JO15" s="231"/>
      <c r="JP15" s="231"/>
      <c r="JQ15" s="231"/>
      <c r="JR15" s="231"/>
      <c r="JS15" s="231"/>
      <c r="JT15" s="231"/>
      <c r="JU15" s="231"/>
      <c r="JV15" s="231"/>
      <c r="JW15" s="231"/>
      <c r="JX15" s="231"/>
      <c r="JY15" s="231"/>
      <c r="JZ15" s="231"/>
      <c r="KA15" s="231"/>
      <c r="KB15" s="231"/>
      <c r="KC15" s="231"/>
      <c r="KD15" s="231"/>
      <c r="KE15" s="231"/>
      <c r="KF15" s="231"/>
      <c r="KG15" s="231"/>
      <c r="KH15" s="231"/>
      <c r="KI15" s="231"/>
      <c r="KJ15" s="231"/>
      <c r="KK15" s="231"/>
      <c r="KL15" s="231"/>
      <c r="KM15" s="231"/>
      <c r="KN15" s="233"/>
    </row>
    <row r="16" customFormat="false" ht="12.75" hidden="false" customHeight="true" outlineLevel="0" collapsed="false">
      <c r="A16" s="228" t="n">
        <v>10</v>
      </c>
      <c r="B16" s="228" t="str">
        <f aca="false">IF('Cover Sheet'!B14="","",IF(OR('Cover Sheet'!D14="Dropped out of school", 'Cover Sheet'!D14="Moved to another school", 'Cover Sheet'!D14="Unknown status"),"",'Cover Sheet'!B14))</f>
        <v>K.Sahana</v>
      </c>
      <c r="C16" s="229"/>
      <c r="D16" s="230"/>
      <c r="E16" s="230" t="inlineStr">
        <f aca="false">'RC Mastery Check+Question type'!H14</f>
        <is>
          <t/>
        </is>
      </c>
      <c r="F16" s="230" t="inlineStr">
        <f aca="false">IF(OR('Cover Sheet'!J14="", B16=""),"",'Cover Sheet'!J14)</f>
        <is>
          <t/>
        </is>
      </c>
      <c r="G16" s="230" t="inlineStr">
        <f aca="false">'Cover Sheet'!L14</f>
        <is>
          <t/>
        </is>
      </c>
      <c r="H16" s="231"/>
      <c r="I16" s="231"/>
      <c r="J16" s="231"/>
      <c r="K16" s="231"/>
      <c r="L16" s="231"/>
      <c r="M16" s="231"/>
      <c r="N16" s="232"/>
      <c r="O16" s="232"/>
      <c r="P16" s="232"/>
      <c r="Q16" s="232"/>
      <c r="R16" s="232"/>
      <c r="S16" s="232"/>
      <c r="T16" s="232"/>
      <c r="U16" s="231" t="n">
        <v>1</v>
      </c>
      <c r="V16" s="231" t="n">
        <v>1</v>
      </c>
      <c r="W16" s="231" t="n">
        <v>0</v>
      </c>
      <c r="X16" s="231" t="n">
        <v>0</v>
      </c>
      <c r="Y16" s="231" t="n">
        <v>0.5</v>
      </c>
      <c r="Z16" s="231" t="n">
        <v>0.5</v>
      </c>
      <c r="AA16" s="231" t="n">
        <v>1</v>
      </c>
      <c r="AB16" s="232"/>
      <c r="AC16" s="232"/>
      <c r="AD16" s="232"/>
      <c r="AE16" s="232"/>
      <c r="AF16" s="232"/>
      <c r="AG16" s="232"/>
      <c r="AH16" s="232"/>
      <c r="AI16" s="232"/>
      <c r="AJ16" s="232"/>
      <c r="AK16" s="232"/>
      <c r="AL16" s="232"/>
      <c r="AM16" s="232"/>
      <c r="AN16" s="231"/>
      <c r="AO16" s="231"/>
      <c r="AP16" s="231"/>
      <c r="AQ16" s="231"/>
      <c r="AR16" s="231"/>
      <c r="AS16" s="231"/>
      <c r="AT16" s="231"/>
      <c r="AU16" s="231"/>
      <c r="AV16" s="231"/>
      <c r="AW16" s="231"/>
      <c r="AX16" s="231"/>
      <c r="AY16" s="231"/>
      <c r="AZ16" s="232"/>
      <c r="BA16" s="232"/>
      <c r="BB16" s="232"/>
      <c r="BC16" s="232"/>
      <c r="BD16" s="232"/>
      <c r="BE16" s="232"/>
      <c r="BF16" s="232"/>
      <c r="BG16" s="232"/>
      <c r="BH16" s="232"/>
      <c r="BI16" s="232"/>
      <c r="BJ16" s="232"/>
      <c r="BK16" s="232"/>
      <c r="BL16" s="232"/>
      <c r="BM16" s="232"/>
      <c r="BN16" s="232"/>
      <c r="BO16" s="232"/>
      <c r="BP16" s="232"/>
      <c r="BQ16" s="232"/>
      <c r="BR16" s="231"/>
      <c r="BS16" s="231"/>
      <c r="BT16" s="231"/>
      <c r="BU16" s="231"/>
      <c r="BV16" s="231"/>
      <c r="BW16" s="231"/>
      <c r="BX16" s="231"/>
      <c r="BY16" s="231"/>
      <c r="BZ16" s="231"/>
      <c r="CA16" s="231"/>
      <c r="CB16" s="231"/>
      <c r="CC16" s="231"/>
      <c r="CD16" s="231"/>
      <c r="CE16" s="231"/>
      <c r="CF16" s="231"/>
      <c r="CG16" s="231"/>
      <c r="CH16" s="231"/>
      <c r="CI16" s="231"/>
      <c r="CJ16" s="232"/>
      <c r="CK16" s="232"/>
      <c r="CL16" s="232"/>
      <c r="CM16" s="232"/>
      <c r="CN16" s="232"/>
      <c r="CO16" s="232"/>
      <c r="CP16" s="232"/>
      <c r="CQ16" s="232"/>
      <c r="CR16" s="232"/>
      <c r="CS16" s="232"/>
      <c r="CT16" s="232"/>
      <c r="CU16" s="232"/>
      <c r="CV16" s="232"/>
      <c r="CW16" s="232"/>
      <c r="CX16" s="232"/>
      <c r="CY16" s="232"/>
      <c r="CZ16" s="232"/>
      <c r="DA16" s="232"/>
      <c r="DB16" s="232"/>
      <c r="DC16" s="232"/>
      <c r="DD16" s="232"/>
      <c r="DE16" s="232"/>
      <c r="DF16" s="232"/>
      <c r="DG16" s="232"/>
      <c r="DH16" s="232"/>
      <c r="DI16" s="232"/>
      <c r="DJ16" s="232"/>
      <c r="DK16" s="232"/>
      <c r="DL16" s="232"/>
      <c r="DM16" s="232"/>
      <c r="DN16" s="232"/>
      <c r="DO16" s="232"/>
      <c r="DP16" s="232"/>
      <c r="DQ16" s="232"/>
      <c r="DR16" s="232"/>
      <c r="DS16" s="232"/>
      <c r="DT16" s="231"/>
      <c r="DU16" s="231"/>
      <c r="DV16" s="231"/>
      <c r="DW16" s="231"/>
      <c r="DX16" s="231"/>
      <c r="DY16" s="231"/>
      <c r="DZ16" s="231"/>
      <c r="EA16" s="231"/>
      <c r="EB16" s="231"/>
      <c r="EC16" s="231"/>
      <c r="ED16" s="231"/>
      <c r="EE16" s="231"/>
      <c r="EF16" s="231"/>
      <c r="EG16" s="231"/>
      <c r="EH16" s="231"/>
      <c r="EI16" s="231"/>
      <c r="EJ16" s="231"/>
      <c r="EK16" s="231"/>
      <c r="EL16" s="231"/>
      <c r="EM16" s="231"/>
      <c r="EN16" s="231"/>
      <c r="EO16" s="231"/>
      <c r="EP16" s="231"/>
      <c r="EQ16" s="231"/>
      <c r="ER16" s="231"/>
      <c r="ES16" s="231"/>
      <c r="ET16" s="231"/>
      <c r="EU16" s="231"/>
      <c r="EV16" s="231"/>
      <c r="EW16" s="231"/>
      <c r="EX16" s="231"/>
      <c r="EY16" s="231"/>
      <c r="EZ16" s="231"/>
      <c r="FA16" s="231"/>
      <c r="FB16" s="231"/>
      <c r="FC16" s="231"/>
      <c r="FD16" s="232"/>
      <c r="FE16" s="232"/>
      <c r="FF16" s="232"/>
      <c r="FG16" s="232"/>
      <c r="FH16" s="232"/>
      <c r="FI16" s="232"/>
      <c r="FJ16" s="232"/>
      <c r="FK16" s="232"/>
      <c r="FL16" s="232"/>
      <c r="FM16" s="232"/>
      <c r="FN16" s="232"/>
      <c r="FO16" s="232"/>
      <c r="FP16" s="232"/>
      <c r="FQ16" s="232"/>
      <c r="FR16" s="232"/>
      <c r="FS16" s="232"/>
      <c r="FT16" s="232"/>
      <c r="FU16" s="232"/>
      <c r="FV16" s="232"/>
      <c r="FW16" s="232"/>
      <c r="FX16" s="232"/>
      <c r="FY16" s="232"/>
      <c r="FZ16" s="232"/>
      <c r="GA16" s="232"/>
      <c r="GB16" s="232"/>
      <c r="GC16" s="232"/>
      <c r="GD16" s="232"/>
      <c r="GE16" s="232"/>
      <c r="GF16" s="232"/>
      <c r="GG16" s="232"/>
      <c r="GH16" s="232"/>
      <c r="GI16" s="232"/>
      <c r="GJ16" s="232"/>
      <c r="GK16" s="232"/>
      <c r="GL16" s="232"/>
      <c r="GM16" s="231"/>
      <c r="GN16" s="231"/>
      <c r="GO16" s="231"/>
      <c r="GP16" s="231"/>
      <c r="GQ16" s="231"/>
      <c r="GR16" s="231"/>
      <c r="GS16" s="231"/>
      <c r="GT16" s="231"/>
      <c r="GU16" s="231"/>
      <c r="GV16" s="231"/>
      <c r="GW16" s="231"/>
      <c r="GX16" s="231"/>
      <c r="GY16" s="231"/>
      <c r="GZ16" s="231"/>
      <c r="HA16" s="231"/>
      <c r="HB16" s="231"/>
      <c r="HC16" s="231"/>
      <c r="HD16" s="231"/>
      <c r="HE16" s="231"/>
      <c r="HF16" s="231"/>
      <c r="HG16" s="231"/>
      <c r="HH16" s="231"/>
      <c r="HI16" s="231"/>
      <c r="HJ16" s="231"/>
      <c r="HK16" s="231"/>
      <c r="HL16" s="231"/>
      <c r="HM16" s="231"/>
      <c r="HN16" s="231"/>
      <c r="HO16" s="231"/>
      <c r="HP16" s="231"/>
      <c r="HQ16" s="231"/>
      <c r="HR16" s="231"/>
      <c r="HS16" s="231"/>
      <c r="HT16" s="231"/>
      <c r="HU16" s="231"/>
      <c r="HV16" s="232"/>
      <c r="HW16" s="232"/>
      <c r="HX16" s="232"/>
      <c r="HY16" s="232"/>
      <c r="HZ16" s="232"/>
      <c r="IA16" s="232"/>
      <c r="IB16" s="232"/>
      <c r="IC16" s="232"/>
      <c r="ID16" s="232"/>
      <c r="IE16" s="232"/>
      <c r="IF16" s="232"/>
      <c r="IG16" s="232"/>
      <c r="IH16" s="232"/>
      <c r="II16" s="232"/>
      <c r="IJ16" s="232"/>
      <c r="IK16" s="232"/>
      <c r="IL16" s="232"/>
      <c r="IM16" s="232"/>
      <c r="IN16" s="232"/>
      <c r="IO16" s="232"/>
      <c r="IP16" s="232"/>
      <c r="IQ16" s="232"/>
      <c r="IR16" s="232"/>
      <c r="IS16" s="232"/>
      <c r="IT16" s="232"/>
      <c r="IU16" s="232"/>
      <c r="IV16" s="232"/>
      <c r="IW16" s="232"/>
      <c r="IX16" s="232"/>
      <c r="IY16" s="232"/>
      <c r="IZ16" s="232"/>
      <c r="JA16" s="232"/>
      <c r="JB16" s="232"/>
      <c r="JC16" s="232"/>
      <c r="JD16" s="232"/>
      <c r="JE16" s="231"/>
      <c r="JF16" s="231"/>
      <c r="JG16" s="231"/>
      <c r="JH16" s="231"/>
      <c r="JI16" s="231"/>
      <c r="JJ16" s="231"/>
      <c r="JK16" s="231"/>
      <c r="JL16" s="231"/>
      <c r="JM16" s="231"/>
      <c r="JN16" s="231"/>
      <c r="JO16" s="231"/>
      <c r="JP16" s="231"/>
      <c r="JQ16" s="231"/>
      <c r="JR16" s="231"/>
      <c r="JS16" s="231"/>
      <c r="JT16" s="231"/>
      <c r="JU16" s="231"/>
      <c r="JV16" s="231"/>
      <c r="JW16" s="231"/>
      <c r="JX16" s="231"/>
      <c r="JY16" s="231"/>
      <c r="JZ16" s="231"/>
      <c r="KA16" s="231"/>
      <c r="KB16" s="231"/>
      <c r="KC16" s="231"/>
      <c r="KD16" s="231"/>
      <c r="KE16" s="231"/>
      <c r="KF16" s="231"/>
      <c r="KG16" s="231"/>
      <c r="KH16" s="231"/>
      <c r="KI16" s="231"/>
      <c r="KJ16" s="231"/>
      <c r="KK16" s="231"/>
      <c r="KL16" s="231"/>
      <c r="KM16" s="231"/>
      <c r="KN16" s="233"/>
    </row>
    <row r="17" customFormat="false" ht="12.75" hidden="false" customHeight="true" outlineLevel="0" collapsed="false">
      <c r="A17" s="228" t="n">
        <v>11</v>
      </c>
      <c r="B17" s="228" t="str">
        <f aca="false">IF('Cover Sheet'!B15="","",IF(OR('Cover Sheet'!D15="Dropped out of school", 'Cover Sheet'!D15="Moved to another school", 'Cover Sheet'!D15="Unknown status"),"",'Cover Sheet'!B15))</f>
        <v>K.Shirisha</v>
      </c>
      <c r="C17" s="229"/>
      <c r="D17" s="230"/>
      <c r="E17" s="230" t="n">
        <f aca="false">'RC Mastery Check+Question type'!H15</f>
        <v>0</v>
      </c>
      <c r="F17" s="230" t="n">
        <f aca="false">IF(OR('Cover Sheet'!J15="", B17=""),"",'Cover Sheet'!J15)</f>
        <v>0</v>
      </c>
      <c r="G17" s="230" t="n">
        <f aca="false">'Cover Sheet'!L15</f>
        <v>0</v>
      </c>
      <c r="H17" s="231" t="n">
        <v>1</v>
      </c>
      <c r="I17" s="231" t="n">
        <v>0</v>
      </c>
      <c r="J17" s="231" t="n">
        <v>1</v>
      </c>
      <c r="K17" s="231" t="n">
        <v>0</v>
      </c>
      <c r="L17" s="231" t="n">
        <v>1</v>
      </c>
      <c r="M17" s="231" t="n">
        <v>1</v>
      </c>
      <c r="N17" s="232" t="n">
        <v>0</v>
      </c>
      <c r="O17" s="232" t="n">
        <v>1</v>
      </c>
      <c r="P17" s="232" t="n">
        <v>0</v>
      </c>
      <c r="Q17" s="232" t="n">
        <v>1</v>
      </c>
      <c r="R17" s="232" t="n">
        <v>1</v>
      </c>
      <c r="S17" s="232" t="n">
        <v>0</v>
      </c>
      <c r="T17" s="232" t="n">
        <v>0</v>
      </c>
      <c r="U17" s="231" t="n">
        <v>1</v>
      </c>
      <c r="V17" s="231" t="n">
        <v>1</v>
      </c>
      <c r="W17" s="231" t="n">
        <v>0</v>
      </c>
      <c r="X17" s="231" t="n">
        <v>0</v>
      </c>
      <c r="Y17" s="231" t="n">
        <v>0.25</v>
      </c>
      <c r="Z17" s="231" t="n">
        <v>1</v>
      </c>
      <c r="AA17" s="231" t="n">
        <v>1</v>
      </c>
      <c r="AB17" s="232"/>
      <c r="AC17" s="232"/>
      <c r="AD17" s="232"/>
      <c r="AE17" s="232"/>
      <c r="AF17" s="232"/>
      <c r="AG17" s="232"/>
      <c r="AH17" s="232"/>
      <c r="AI17" s="232"/>
      <c r="AJ17" s="232"/>
      <c r="AK17" s="232"/>
      <c r="AL17" s="232"/>
      <c r="AM17" s="232"/>
      <c r="AN17" s="231"/>
      <c r="AO17" s="231"/>
      <c r="AP17" s="231"/>
      <c r="AQ17" s="231"/>
      <c r="AR17" s="231"/>
      <c r="AS17" s="231"/>
      <c r="AT17" s="231"/>
      <c r="AU17" s="231"/>
      <c r="AV17" s="231"/>
      <c r="AW17" s="231"/>
      <c r="AX17" s="231"/>
      <c r="AY17" s="231"/>
      <c r="AZ17" s="232"/>
      <c r="BA17" s="232"/>
      <c r="BB17" s="232"/>
      <c r="BC17" s="232"/>
      <c r="BD17" s="232"/>
      <c r="BE17" s="232"/>
      <c r="BF17" s="232"/>
      <c r="BG17" s="232"/>
      <c r="BH17" s="232"/>
      <c r="BI17" s="232"/>
      <c r="BJ17" s="232"/>
      <c r="BK17" s="232"/>
      <c r="BL17" s="232"/>
      <c r="BM17" s="232"/>
      <c r="BN17" s="232"/>
      <c r="BO17" s="232"/>
      <c r="BP17" s="232"/>
      <c r="BQ17" s="232"/>
      <c r="BR17" s="231"/>
      <c r="BS17" s="231"/>
      <c r="BT17" s="231"/>
      <c r="BU17" s="231"/>
      <c r="BV17" s="231"/>
      <c r="BW17" s="231"/>
      <c r="BX17" s="231"/>
      <c r="BY17" s="231"/>
      <c r="BZ17" s="231"/>
      <c r="CA17" s="231"/>
      <c r="CB17" s="231"/>
      <c r="CC17" s="231"/>
      <c r="CD17" s="231"/>
      <c r="CE17" s="231"/>
      <c r="CF17" s="231"/>
      <c r="CG17" s="231"/>
      <c r="CH17" s="231"/>
      <c r="CI17" s="231"/>
      <c r="CJ17" s="232"/>
      <c r="CK17" s="232"/>
      <c r="CL17" s="232"/>
      <c r="CM17" s="232"/>
      <c r="CN17" s="232"/>
      <c r="CO17" s="232"/>
      <c r="CP17" s="232"/>
      <c r="CQ17" s="232"/>
      <c r="CR17" s="232"/>
      <c r="CS17" s="232"/>
      <c r="CT17" s="232"/>
      <c r="CU17" s="232"/>
      <c r="CV17" s="232"/>
      <c r="CW17" s="232"/>
      <c r="CX17" s="232"/>
      <c r="CY17" s="232"/>
      <c r="CZ17" s="232"/>
      <c r="DA17" s="232"/>
      <c r="DB17" s="232"/>
      <c r="DC17" s="232"/>
      <c r="DD17" s="232"/>
      <c r="DE17" s="232"/>
      <c r="DF17" s="232"/>
      <c r="DG17" s="232"/>
      <c r="DH17" s="232"/>
      <c r="DI17" s="232"/>
      <c r="DJ17" s="232"/>
      <c r="DK17" s="232"/>
      <c r="DL17" s="232"/>
      <c r="DM17" s="232"/>
      <c r="DN17" s="232"/>
      <c r="DO17" s="232"/>
      <c r="DP17" s="232"/>
      <c r="DQ17" s="232"/>
      <c r="DR17" s="232"/>
      <c r="DS17" s="232"/>
      <c r="DT17" s="231"/>
      <c r="DU17" s="231"/>
      <c r="DV17" s="231"/>
      <c r="DW17" s="231"/>
      <c r="DX17" s="231"/>
      <c r="DY17" s="231"/>
      <c r="DZ17" s="231"/>
      <c r="EA17" s="231"/>
      <c r="EB17" s="231"/>
      <c r="EC17" s="231"/>
      <c r="ED17" s="231"/>
      <c r="EE17" s="231"/>
      <c r="EF17" s="231"/>
      <c r="EG17" s="231"/>
      <c r="EH17" s="231"/>
      <c r="EI17" s="231"/>
      <c r="EJ17" s="231"/>
      <c r="EK17" s="231"/>
      <c r="EL17" s="231"/>
      <c r="EM17" s="231"/>
      <c r="EN17" s="231"/>
      <c r="EO17" s="231"/>
      <c r="EP17" s="231"/>
      <c r="EQ17" s="231"/>
      <c r="ER17" s="231"/>
      <c r="ES17" s="231"/>
      <c r="ET17" s="231"/>
      <c r="EU17" s="231"/>
      <c r="EV17" s="231"/>
      <c r="EW17" s="231"/>
      <c r="EX17" s="231"/>
      <c r="EY17" s="231"/>
      <c r="EZ17" s="231"/>
      <c r="FA17" s="231"/>
      <c r="FB17" s="231"/>
      <c r="FC17" s="231"/>
      <c r="FD17" s="232"/>
      <c r="FE17" s="232"/>
      <c r="FF17" s="232"/>
      <c r="FG17" s="232"/>
      <c r="FH17" s="232"/>
      <c r="FI17" s="232"/>
      <c r="FJ17" s="232"/>
      <c r="FK17" s="232"/>
      <c r="FL17" s="232"/>
      <c r="FM17" s="232"/>
      <c r="FN17" s="232"/>
      <c r="FO17" s="232"/>
      <c r="FP17" s="232"/>
      <c r="FQ17" s="232"/>
      <c r="FR17" s="232"/>
      <c r="FS17" s="232"/>
      <c r="FT17" s="232"/>
      <c r="FU17" s="232"/>
      <c r="FV17" s="232"/>
      <c r="FW17" s="232"/>
      <c r="FX17" s="232"/>
      <c r="FY17" s="232"/>
      <c r="FZ17" s="232"/>
      <c r="GA17" s="232"/>
      <c r="GB17" s="232"/>
      <c r="GC17" s="232"/>
      <c r="GD17" s="232"/>
      <c r="GE17" s="232"/>
      <c r="GF17" s="232"/>
      <c r="GG17" s="232"/>
      <c r="GH17" s="232"/>
      <c r="GI17" s="232"/>
      <c r="GJ17" s="232"/>
      <c r="GK17" s="232"/>
      <c r="GL17" s="232"/>
      <c r="GM17" s="231"/>
      <c r="GN17" s="231"/>
      <c r="GO17" s="231"/>
      <c r="GP17" s="231"/>
      <c r="GQ17" s="231"/>
      <c r="GR17" s="231"/>
      <c r="GS17" s="231"/>
      <c r="GT17" s="231"/>
      <c r="GU17" s="231"/>
      <c r="GV17" s="231"/>
      <c r="GW17" s="231"/>
      <c r="GX17" s="231"/>
      <c r="GY17" s="231"/>
      <c r="GZ17" s="231"/>
      <c r="HA17" s="231"/>
      <c r="HB17" s="231"/>
      <c r="HC17" s="231"/>
      <c r="HD17" s="231"/>
      <c r="HE17" s="231"/>
      <c r="HF17" s="231"/>
      <c r="HG17" s="231"/>
      <c r="HH17" s="231"/>
      <c r="HI17" s="231"/>
      <c r="HJ17" s="231"/>
      <c r="HK17" s="231"/>
      <c r="HL17" s="231"/>
      <c r="HM17" s="231"/>
      <c r="HN17" s="231"/>
      <c r="HO17" s="231"/>
      <c r="HP17" s="231"/>
      <c r="HQ17" s="231"/>
      <c r="HR17" s="231"/>
      <c r="HS17" s="231"/>
      <c r="HT17" s="231"/>
      <c r="HU17" s="231"/>
      <c r="HV17" s="232"/>
      <c r="HW17" s="232"/>
      <c r="HX17" s="232"/>
      <c r="HY17" s="232"/>
      <c r="HZ17" s="232"/>
      <c r="IA17" s="232"/>
      <c r="IB17" s="232"/>
      <c r="IC17" s="232"/>
      <c r="ID17" s="232"/>
      <c r="IE17" s="232"/>
      <c r="IF17" s="232"/>
      <c r="IG17" s="232"/>
      <c r="IH17" s="232"/>
      <c r="II17" s="232"/>
      <c r="IJ17" s="232"/>
      <c r="IK17" s="232"/>
      <c r="IL17" s="232"/>
      <c r="IM17" s="232"/>
      <c r="IN17" s="232"/>
      <c r="IO17" s="232"/>
      <c r="IP17" s="232"/>
      <c r="IQ17" s="232"/>
      <c r="IR17" s="232"/>
      <c r="IS17" s="232"/>
      <c r="IT17" s="232"/>
      <c r="IU17" s="232"/>
      <c r="IV17" s="232"/>
      <c r="IW17" s="232"/>
      <c r="IX17" s="232"/>
      <c r="IY17" s="232"/>
      <c r="IZ17" s="232"/>
      <c r="JA17" s="232"/>
      <c r="JB17" s="232"/>
      <c r="JC17" s="232"/>
      <c r="JD17" s="232"/>
      <c r="JE17" s="231"/>
      <c r="JF17" s="231"/>
      <c r="JG17" s="231"/>
      <c r="JH17" s="231"/>
      <c r="JI17" s="231"/>
      <c r="JJ17" s="231"/>
      <c r="JK17" s="231"/>
      <c r="JL17" s="231"/>
      <c r="JM17" s="231"/>
      <c r="JN17" s="231"/>
      <c r="JO17" s="231"/>
      <c r="JP17" s="231"/>
      <c r="JQ17" s="231"/>
      <c r="JR17" s="231"/>
      <c r="JS17" s="231"/>
      <c r="JT17" s="231"/>
      <c r="JU17" s="231"/>
      <c r="JV17" s="231"/>
      <c r="JW17" s="231"/>
      <c r="JX17" s="231"/>
      <c r="JY17" s="231"/>
      <c r="JZ17" s="231"/>
      <c r="KA17" s="231"/>
      <c r="KB17" s="231"/>
      <c r="KC17" s="231"/>
      <c r="KD17" s="231"/>
      <c r="KE17" s="231"/>
      <c r="KF17" s="231"/>
      <c r="KG17" s="231"/>
      <c r="KH17" s="231"/>
      <c r="KI17" s="231"/>
      <c r="KJ17" s="231"/>
      <c r="KK17" s="231"/>
      <c r="KL17" s="231"/>
      <c r="KM17" s="231"/>
      <c r="KN17" s="233"/>
    </row>
    <row r="18" customFormat="false" ht="12.75" hidden="false" customHeight="true" outlineLevel="0" collapsed="false">
      <c r="A18" s="228" t="n">
        <v>12</v>
      </c>
      <c r="B18" s="228" t="str">
        <f aca="false">IF('Cover Sheet'!B16="","",IF(OR('Cover Sheet'!D16="Dropped out of school", 'Cover Sheet'!D16="Moved to another school", 'Cover Sheet'!D16="Unknown status"),"",'Cover Sheet'!B16))</f>
        <v>K.Shravani</v>
      </c>
      <c r="C18" s="229"/>
      <c r="D18" s="230"/>
      <c r="E18" s="230" t="n">
        <f aca="false">'RC Mastery Check+Question type'!H16</f>
        <v>3</v>
      </c>
      <c r="F18" s="230" t="n">
        <f aca="false">IF(OR('Cover Sheet'!J16="", B18=""),"",'Cover Sheet'!J16)</f>
        <v>1</v>
      </c>
      <c r="G18" s="230" t="n">
        <f aca="false">'Cover Sheet'!L16</f>
        <v>2</v>
      </c>
      <c r="H18" s="231"/>
      <c r="I18" s="231"/>
      <c r="J18" s="231"/>
      <c r="K18" s="231"/>
      <c r="L18" s="231"/>
      <c r="M18" s="231"/>
      <c r="N18" s="232"/>
      <c r="O18" s="232"/>
      <c r="P18" s="232"/>
      <c r="Q18" s="232"/>
      <c r="R18" s="232"/>
      <c r="S18" s="232"/>
      <c r="T18" s="232"/>
      <c r="U18" s="231"/>
      <c r="V18" s="231"/>
      <c r="W18" s="231"/>
      <c r="X18" s="231"/>
      <c r="Y18" s="231"/>
      <c r="Z18" s="231"/>
      <c r="AA18" s="231"/>
      <c r="AB18" s="232"/>
      <c r="AC18" s="232"/>
      <c r="AD18" s="232"/>
      <c r="AE18" s="232"/>
      <c r="AF18" s="232"/>
      <c r="AG18" s="232"/>
      <c r="AH18" s="232"/>
      <c r="AI18" s="232"/>
      <c r="AJ18" s="232"/>
      <c r="AK18" s="232"/>
      <c r="AL18" s="232"/>
      <c r="AM18" s="232"/>
      <c r="AN18" s="231"/>
      <c r="AO18" s="231"/>
      <c r="AP18" s="231"/>
      <c r="AQ18" s="231"/>
      <c r="AR18" s="231"/>
      <c r="AS18" s="231"/>
      <c r="AT18" s="231"/>
      <c r="AU18" s="231"/>
      <c r="AV18" s="231"/>
      <c r="AW18" s="231"/>
      <c r="AX18" s="231"/>
      <c r="AY18" s="231"/>
      <c r="AZ18" s="232"/>
      <c r="BA18" s="232"/>
      <c r="BB18" s="232"/>
      <c r="BC18" s="232"/>
      <c r="BD18" s="232"/>
      <c r="BE18" s="232"/>
      <c r="BF18" s="232"/>
      <c r="BG18" s="232"/>
      <c r="BH18" s="232"/>
      <c r="BI18" s="232"/>
      <c r="BJ18" s="232"/>
      <c r="BK18" s="232"/>
      <c r="BL18" s="232"/>
      <c r="BM18" s="232"/>
      <c r="BN18" s="232"/>
      <c r="BO18" s="232"/>
      <c r="BP18" s="232"/>
      <c r="BQ18" s="232"/>
      <c r="BR18" s="231"/>
      <c r="BS18" s="231"/>
      <c r="BT18" s="231"/>
      <c r="BU18" s="231"/>
      <c r="BV18" s="231"/>
      <c r="BW18" s="231"/>
      <c r="BX18" s="231"/>
      <c r="BY18" s="231"/>
      <c r="BZ18" s="231"/>
      <c r="CA18" s="231"/>
      <c r="CB18" s="231"/>
      <c r="CC18" s="231"/>
      <c r="CD18" s="231"/>
      <c r="CE18" s="231"/>
      <c r="CF18" s="231"/>
      <c r="CG18" s="231"/>
      <c r="CH18" s="231"/>
      <c r="CI18" s="231"/>
      <c r="CJ18" s="232" t="n">
        <v>1</v>
      </c>
      <c r="CK18" s="232" t="n">
        <v>0</v>
      </c>
      <c r="CL18" s="232" t="n">
        <v>0</v>
      </c>
      <c r="CM18" s="232" t="n">
        <v>1</v>
      </c>
      <c r="CN18" s="232" t="n">
        <v>1</v>
      </c>
      <c r="CO18" s="232" t="n">
        <v>1</v>
      </c>
      <c r="CP18" s="232" t="n">
        <v>1</v>
      </c>
      <c r="CQ18" s="232" t="n">
        <v>1</v>
      </c>
      <c r="CR18" s="232" t="n">
        <v>1</v>
      </c>
      <c r="CS18" s="232" t="n">
        <v>1</v>
      </c>
      <c r="CT18" s="232" t="n">
        <v>0</v>
      </c>
      <c r="CU18" s="232" t="n">
        <v>0</v>
      </c>
      <c r="CV18" s="232" t="n">
        <v>0</v>
      </c>
      <c r="CW18" s="232" t="n">
        <v>1</v>
      </c>
      <c r="CX18" s="232" t="n">
        <v>1</v>
      </c>
      <c r="CY18" s="232" t="n">
        <v>1</v>
      </c>
      <c r="CZ18" s="232" t="n">
        <v>1</v>
      </c>
      <c r="DA18" s="232" t="n">
        <v>1</v>
      </c>
      <c r="DB18" s="232" t="n">
        <v>1</v>
      </c>
      <c r="DC18" s="232" t="n">
        <v>1</v>
      </c>
      <c r="DD18" s="232" t="n">
        <v>0</v>
      </c>
      <c r="DE18" s="232" t="n">
        <v>1</v>
      </c>
      <c r="DF18" s="232" t="n">
        <v>1</v>
      </c>
      <c r="DG18" s="232" t="n">
        <v>0</v>
      </c>
      <c r="DH18" s="232" t="n">
        <v>1</v>
      </c>
      <c r="DI18" s="232" t="n">
        <v>0</v>
      </c>
      <c r="DJ18" s="232" t="n">
        <v>1</v>
      </c>
      <c r="DK18" s="232" t="n">
        <v>0</v>
      </c>
      <c r="DL18" s="232" t="n">
        <v>1</v>
      </c>
      <c r="DM18" s="232" t="n">
        <v>0</v>
      </c>
      <c r="DN18" s="232" t="n">
        <v>0</v>
      </c>
      <c r="DO18" s="232" t="n">
        <v>0</v>
      </c>
      <c r="DP18" s="232" t="n">
        <v>0</v>
      </c>
      <c r="DQ18" s="232" t="n">
        <v>0</v>
      </c>
      <c r="DR18" s="232" t="n">
        <v>1</v>
      </c>
      <c r="DS18" s="232" t="n">
        <v>1</v>
      </c>
      <c r="DT18" s="231"/>
      <c r="DU18" s="231"/>
      <c r="DV18" s="231"/>
      <c r="DW18" s="231"/>
      <c r="DX18" s="231"/>
      <c r="DY18" s="231"/>
      <c r="DZ18" s="231"/>
      <c r="EA18" s="231"/>
      <c r="EB18" s="231"/>
      <c r="EC18" s="231"/>
      <c r="ED18" s="231"/>
      <c r="EE18" s="231"/>
      <c r="EF18" s="231"/>
      <c r="EG18" s="231"/>
      <c r="EH18" s="231"/>
      <c r="EI18" s="231"/>
      <c r="EJ18" s="231"/>
      <c r="EK18" s="231"/>
      <c r="EL18" s="231"/>
      <c r="EM18" s="231"/>
      <c r="EN18" s="231"/>
      <c r="EO18" s="231"/>
      <c r="EP18" s="231"/>
      <c r="EQ18" s="231"/>
      <c r="ER18" s="231"/>
      <c r="ES18" s="231"/>
      <c r="ET18" s="231"/>
      <c r="EU18" s="231"/>
      <c r="EV18" s="231"/>
      <c r="EW18" s="231"/>
      <c r="EX18" s="231"/>
      <c r="EY18" s="231"/>
      <c r="EZ18" s="231"/>
      <c r="FA18" s="231"/>
      <c r="FB18" s="231"/>
      <c r="FC18" s="231"/>
      <c r="FD18" s="232"/>
      <c r="FE18" s="232"/>
      <c r="FF18" s="232"/>
      <c r="FG18" s="232"/>
      <c r="FH18" s="232"/>
      <c r="FI18" s="232"/>
      <c r="FJ18" s="232"/>
      <c r="FK18" s="232"/>
      <c r="FL18" s="232"/>
      <c r="FM18" s="232"/>
      <c r="FN18" s="232"/>
      <c r="FO18" s="232"/>
      <c r="FP18" s="232"/>
      <c r="FQ18" s="232"/>
      <c r="FR18" s="232"/>
      <c r="FS18" s="232"/>
      <c r="FT18" s="232"/>
      <c r="FU18" s="232"/>
      <c r="FV18" s="232"/>
      <c r="FW18" s="232"/>
      <c r="FX18" s="232"/>
      <c r="FY18" s="232"/>
      <c r="FZ18" s="232"/>
      <c r="GA18" s="232"/>
      <c r="GB18" s="232"/>
      <c r="GC18" s="232"/>
      <c r="GD18" s="232"/>
      <c r="GE18" s="232"/>
      <c r="GF18" s="232"/>
      <c r="GG18" s="232"/>
      <c r="GH18" s="232"/>
      <c r="GI18" s="232"/>
      <c r="GJ18" s="232"/>
      <c r="GK18" s="232"/>
      <c r="GL18" s="232"/>
      <c r="GM18" s="231"/>
      <c r="GN18" s="231"/>
      <c r="GO18" s="231"/>
      <c r="GP18" s="231"/>
      <c r="GQ18" s="231"/>
      <c r="GR18" s="231"/>
      <c r="GS18" s="231"/>
      <c r="GT18" s="231"/>
      <c r="GU18" s="231"/>
      <c r="GV18" s="231"/>
      <c r="GW18" s="231"/>
      <c r="GX18" s="231"/>
      <c r="GY18" s="231"/>
      <c r="GZ18" s="231"/>
      <c r="HA18" s="231"/>
      <c r="HB18" s="231"/>
      <c r="HC18" s="231"/>
      <c r="HD18" s="231"/>
      <c r="HE18" s="231"/>
      <c r="HF18" s="231"/>
      <c r="HG18" s="231"/>
      <c r="HH18" s="231"/>
      <c r="HI18" s="231"/>
      <c r="HJ18" s="231"/>
      <c r="HK18" s="231"/>
      <c r="HL18" s="231"/>
      <c r="HM18" s="231"/>
      <c r="HN18" s="231"/>
      <c r="HO18" s="231"/>
      <c r="HP18" s="231"/>
      <c r="HQ18" s="231"/>
      <c r="HR18" s="231"/>
      <c r="HS18" s="231"/>
      <c r="HT18" s="231"/>
      <c r="HU18" s="231"/>
      <c r="HV18" s="232"/>
      <c r="HW18" s="232"/>
      <c r="HX18" s="232"/>
      <c r="HY18" s="232"/>
      <c r="HZ18" s="232"/>
      <c r="IA18" s="232"/>
      <c r="IB18" s="232"/>
      <c r="IC18" s="232"/>
      <c r="ID18" s="232"/>
      <c r="IE18" s="232"/>
      <c r="IF18" s="232"/>
      <c r="IG18" s="232"/>
      <c r="IH18" s="232"/>
      <c r="II18" s="232"/>
      <c r="IJ18" s="232"/>
      <c r="IK18" s="232"/>
      <c r="IL18" s="232"/>
      <c r="IM18" s="232"/>
      <c r="IN18" s="232"/>
      <c r="IO18" s="232"/>
      <c r="IP18" s="232"/>
      <c r="IQ18" s="232"/>
      <c r="IR18" s="232"/>
      <c r="IS18" s="232"/>
      <c r="IT18" s="232"/>
      <c r="IU18" s="232"/>
      <c r="IV18" s="232"/>
      <c r="IW18" s="232"/>
      <c r="IX18" s="232"/>
      <c r="IY18" s="232"/>
      <c r="IZ18" s="232"/>
      <c r="JA18" s="232"/>
      <c r="JB18" s="232"/>
      <c r="JC18" s="232"/>
      <c r="JD18" s="232"/>
      <c r="JE18" s="231"/>
      <c r="JF18" s="231"/>
      <c r="JG18" s="231"/>
      <c r="JH18" s="231"/>
      <c r="JI18" s="231"/>
      <c r="JJ18" s="231"/>
      <c r="JK18" s="231"/>
      <c r="JL18" s="231"/>
      <c r="JM18" s="231"/>
      <c r="JN18" s="231"/>
      <c r="JO18" s="231"/>
      <c r="JP18" s="231"/>
      <c r="JQ18" s="231"/>
      <c r="JR18" s="231"/>
      <c r="JS18" s="231"/>
      <c r="JT18" s="231"/>
      <c r="JU18" s="231"/>
      <c r="JV18" s="231"/>
      <c r="JW18" s="231"/>
      <c r="JX18" s="231"/>
      <c r="JY18" s="231"/>
      <c r="JZ18" s="231"/>
      <c r="KA18" s="231"/>
      <c r="KB18" s="231"/>
      <c r="KC18" s="231"/>
      <c r="KD18" s="231"/>
      <c r="KE18" s="231"/>
      <c r="KF18" s="231"/>
      <c r="KG18" s="231"/>
      <c r="KH18" s="231"/>
      <c r="KI18" s="231"/>
      <c r="KJ18" s="231"/>
      <c r="KK18" s="231"/>
      <c r="KL18" s="231"/>
      <c r="KM18" s="231"/>
      <c r="KN18" s="233"/>
    </row>
    <row r="19" customFormat="false" ht="12.75" hidden="false" customHeight="true" outlineLevel="0" collapsed="false">
      <c r="A19" s="228" t="n">
        <v>13</v>
      </c>
      <c r="B19" s="228" t="str">
        <f aca="false">IF('Cover Sheet'!B17="","",IF(OR('Cover Sheet'!D17="Dropped out of school", 'Cover Sheet'!D17="Moved to another school", 'Cover Sheet'!D17="Unknown status"),"",'Cover Sheet'!B17))</f>
        <v>Lakshmi</v>
      </c>
      <c r="C19" s="229"/>
      <c r="D19" s="230"/>
      <c r="E19" s="230" t="inlineStr">
        <f aca="false">'RC Mastery Check+Question type'!H17</f>
        <is>
          <t/>
        </is>
      </c>
      <c r="F19" s="230" t="inlineStr">
        <f aca="false">IF(OR('Cover Sheet'!J17="", B19=""),"",'Cover Sheet'!J17)</f>
        <is>
          <t/>
        </is>
      </c>
      <c r="G19" s="230" t="inlineStr">
        <f aca="false">'Cover Sheet'!L17</f>
        <is>
          <t/>
        </is>
      </c>
      <c r="H19" s="231"/>
      <c r="I19" s="231"/>
      <c r="J19" s="231"/>
      <c r="K19" s="231"/>
      <c r="L19" s="231"/>
      <c r="M19" s="231"/>
      <c r="N19" s="232"/>
      <c r="O19" s="232"/>
      <c r="P19" s="232"/>
      <c r="Q19" s="232"/>
      <c r="R19" s="232"/>
      <c r="S19" s="232"/>
      <c r="T19" s="232"/>
      <c r="U19" s="231"/>
      <c r="V19" s="231"/>
      <c r="W19" s="231"/>
      <c r="X19" s="231"/>
      <c r="Y19" s="231"/>
      <c r="Z19" s="231"/>
      <c r="AA19" s="231"/>
      <c r="AB19" s="232"/>
      <c r="AC19" s="232"/>
      <c r="AD19" s="232"/>
      <c r="AE19" s="232"/>
      <c r="AF19" s="232"/>
      <c r="AG19" s="232"/>
      <c r="AH19" s="232"/>
      <c r="AI19" s="232"/>
      <c r="AJ19" s="232"/>
      <c r="AK19" s="232"/>
      <c r="AL19" s="232"/>
      <c r="AM19" s="232"/>
      <c r="AN19" s="231"/>
      <c r="AO19" s="231"/>
      <c r="AP19" s="231"/>
      <c r="AQ19" s="231"/>
      <c r="AR19" s="231"/>
      <c r="AS19" s="231"/>
      <c r="AT19" s="231"/>
      <c r="AU19" s="231"/>
      <c r="AV19" s="231"/>
      <c r="AW19" s="231"/>
      <c r="AX19" s="231"/>
      <c r="AY19" s="231"/>
      <c r="AZ19" s="232"/>
      <c r="BA19" s="232"/>
      <c r="BB19" s="232"/>
      <c r="BC19" s="232"/>
      <c r="BD19" s="232"/>
      <c r="BE19" s="232"/>
      <c r="BF19" s="232"/>
      <c r="BG19" s="232"/>
      <c r="BH19" s="232"/>
      <c r="BI19" s="232"/>
      <c r="BJ19" s="232"/>
      <c r="BK19" s="232"/>
      <c r="BL19" s="232"/>
      <c r="BM19" s="232"/>
      <c r="BN19" s="232"/>
      <c r="BO19" s="232"/>
      <c r="BP19" s="232"/>
      <c r="BQ19" s="232"/>
      <c r="BR19" s="231"/>
      <c r="BS19" s="231"/>
      <c r="BT19" s="231"/>
      <c r="BU19" s="231"/>
      <c r="BV19" s="231"/>
      <c r="BW19" s="231"/>
      <c r="BX19" s="231"/>
      <c r="BY19" s="231"/>
      <c r="BZ19" s="231"/>
      <c r="CA19" s="231"/>
      <c r="CB19" s="231"/>
      <c r="CC19" s="231"/>
      <c r="CD19" s="231"/>
      <c r="CE19" s="231"/>
      <c r="CF19" s="231"/>
      <c r="CG19" s="231"/>
      <c r="CH19" s="231"/>
      <c r="CI19" s="231"/>
      <c r="CJ19" s="232"/>
      <c r="CK19" s="232"/>
      <c r="CL19" s="232"/>
      <c r="CM19" s="232"/>
      <c r="CN19" s="232"/>
      <c r="CO19" s="232"/>
      <c r="CP19" s="232"/>
      <c r="CQ19" s="232"/>
      <c r="CR19" s="232"/>
      <c r="CS19" s="232"/>
      <c r="CT19" s="232"/>
      <c r="CU19" s="232"/>
      <c r="CV19" s="232"/>
      <c r="CW19" s="232"/>
      <c r="CX19" s="232"/>
      <c r="CY19" s="232"/>
      <c r="CZ19" s="232"/>
      <c r="DA19" s="232"/>
      <c r="DB19" s="232"/>
      <c r="DC19" s="232"/>
      <c r="DD19" s="232"/>
      <c r="DE19" s="232"/>
      <c r="DF19" s="232"/>
      <c r="DG19" s="232"/>
      <c r="DH19" s="232"/>
      <c r="DI19" s="232"/>
      <c r="DJ19" s="232"/>
      <c r="DK19" s="232"/>
      <c r="DL19" s="232"/>
      <c r="DM19" s="232"/>
      <c r="DN19" s="232"/>
      <c r="DO19" s="232"/>
      <c r="DP19" s="232"/>
      <c r="DQ19" s="232"/>
      <c r="DR19" s="232"/>
      <c r="DS19" s="232"/>
      <c r="DT19" s="231"/>
      <c r="DU19" s="231"/>
      <c r="DV19" s="231"/>
      <c r="DW19" s="231"/>
      <c r="DX19" s="231"/>
      <c r="DY19" s="231"/>
      <c r="DZ19" s="231"/>
      <c r="EA19" s="231"/>
      <c r="EB19" s="231"/>
      <c r="EC19" s="231"/>
      <c r="ED19" s="231"/>
      <c r="EE19" s="231"/>
      <c r="EF19" s="231"/>
      <c r="EG19" s="231"/>
      <c r="EH19" s="231"/>
      <c r="EI19" s="231"/>
      <c r="EJ19" s="231"/>
      <c r="EK19" s="231"/>
      <c r="EL19" s="231"/>
      <c r="EM19" s="231"/>
      <c r="EN19" s="231"/>
      <c r="EO19" s="231"/>
      <c r="EP19" s="231"/>
      <c r="EQ19" s="231"/>
      <c r="ER19" s="231"/>
      <c r="ES19" s="231"/>
      <c r="ET19" s="231"/>
      <c r="EU19" s="231"/>
      <c r="EV19" s="231"/>
      <c r="EW19" s="231"/>
      <c r="EX19" s="231"/>
      <c r="EY19" s="231"/>
      <c r="EZ19" s="231"/>
      <c r="FA19" s="231"/>
      <c r="FB19" s="231"/>
      <c r="FC19" s="231"/>
      <c r="FD19" s="232"/>
      <c r="FE19" s="232"/>
      <c r="FF19" s="232"/>
      <c r="FG19" s="232"/>
      <c r="FH19" s="232"/>
      <c r="FI19" s="232"/>
      <c r="FJ19" s="232"/>
      <c r="FK19" s="232"/>
      <c r="FL19" s="232"/>
      <c r="FM19" s="232"/>
      <c r="FN19" s="232"/>
      <c r="FO19" s="232"/>
      <c r="FP19" s="232"/>
      <c r="FQ19" s="232"/>
      <c r="FR19" s="232"/>
      <c r="FS19" s="232"/>
      <c r="FT19" s="232"/>
      <c r="FU19" s="232"/>
      <c r="FV19" s="232"/>
      <c r="FW19" s="232"/>
      <c r="FX19" s="232"/>
      <c r="FY19" s="232"/>
      <c r="FZ19" s="232"/>
      <c r="GA19" s="232"/>
      <c r="GB19" s="232"/>
      <c r="GC19" s="232"/>
      <c r="GD19" s="232"/>
      <c r="GE19" s="232"/>
      <c r="GF19" s="232"/>
      <c r="GG19" s="232"/>
      <c r="GH19" s="232"/>
      <c r="GI19" s="232"/>
      <c r="GJ19" s="232"/>
      <c r="GK19" s="232"/>
      <c r="GL19" s="232"/>
      <c r="GM19" s="231"/>
      <c r="GN19" s="231"/>
      <c r="GO19" s="231"/>
      <c r="GP19" s="231"/>
      <c r="GQ19" s="231"/>
      <c r="GR19" s="231"/>
      <c r="GS19" s="231"/>
      <c r="GT19" s="231"/>
      <c r="GU19" s="231"/>
      <c r="GV19" s="231"/>
      <c r="GW19" s="231"/>
      <c r="GX19" s="231"/>
      <c r="GY19" s="231"/>
      <c r="GZ19" s="231"/>
      <c r="HA19" s="231"/>
      <c r="HB19" s="231"/>
      <c r="HC19" s="231"/>
      <c r="HD19" s="231"/>
      <c r="HE19" s="231"/>
      <c r="HF19" s="231"/>
      <c r="HG19" s="231"/>
      <c r="HH19" s="231"/>
      <c r="HI19" s="231"/>
      <c r="HJ19" s="231"/>
      <c r="HK19" s="231"/>
      <c r="HL19" s="231"/>
      <c r="HM19" s="231"/>
      <c r="HN19" s="231"/>
      <c r="HO19" s="231"/>
      <c r="HP19" s="231"/>
      <c r="HQ19" s="231"/>
      <c r="HR19" s="231"/>
      <c r="HS19" s="231"/>
      <c r="HT19" s="231"/>
      <c r="HU19" s="231"/>
      <c r="HV19" s="232"/>
      <c r="HW19" s="232"/>
      <c r="HX19" s="232"/>
      <c r="HY19" s="232"/>
      <c r="HZ19" s="232"/>
      <c r="IA19" s="232"/>
      <c r="IB19" s="232"/>
      <c r="IC19" s="232"/>
      <c r="ID19" s="232"/>
      <c r="IE19" s="232"/>
      <c r="IF19" s="232"/>
      <c r="IG19" s="232"/>
      <c r="IH19" s="232"/>
      <c r="II19" s="232"/>
      <c r="IJ19" s="232"/>
      <c r="IK19" s="232"/>
      <c r="IL19" s="232"/>
      <c r="IM19" s="232"/>
      <c r="IN19" s="232"/>
      <c r="IO19" s="232"/>
      <c r="IP19" s="232"/>
      <c r="IQ19" s="232"/>
      <c r="IR19" s="232"/>
      <c r="IS19" s="232"/>
      <c r="IT19" s="232"/>
      <c r="IU19" s="232"/>
      <c r="IV19" s="232"/>
      <c r="IW19" s="232"/>
      <c r="IX19" s="232"/>
      <c r="IY19" s="232"/>
      <c r="IZ19" s="232"/>
      <c r="JA19" s="232"/>
      <c r="JB19" s="232"/>
      <c r="JC19" s="232"/>
      <c r="JD19" s="232"/>
      <c r="JE19" s="231"/>
      <c r="JF19" s="231"/>
      <c r="JG19" s="231"/>
      <c r="JH19" s="231"/>
      <c r="JI19" s="231"/>
      <c r="JJ19" s="231"/>
      <c r="JK19" s="231"/>
      <c r="JL19" s="231"/>
      <c r="JM19" s="231"/>
      <c r="JN19" s="231"/>
      <c r="JO19" s="231"/>
      <c r="JP19" s="231"/>
      <c r="JQ19" s="231"/>
      <c r="JR19" s="231"/>
      <c r="JS19" s="231"/>
      <c r="JT19" s="231"/>
      <c r="JU19" s="231"/>
      <c r="JV19" s="231"/>
      <c r="JW19" s="231"/>
      <c r="JX19" s="231"/>
      <c r="JY19" s="231"/>
      <c r="JZ19" s="231"/>
      <c r="KA19" s="231"/>
      <c r="KB19" s="231"/>
      <c r="KC19" s="231"/>
      <c r="KD19" s="231"/>
      <c r="KE19" s="231"/>
      <c r="KF19" s="231"/>
      <c r="KG19" s="231"/>
      <c r="KH19" s="231"/>
      <c r="KI19" s="231"/>
      <c r="KJ19" s="231"/>
      <c r="KK19" s="231"/>
      <c r="KL19" s="231"/>
      <c r="KM19" s="231"/>
      <c r="KN19" s="233"/>
    </row>
    <row r="20" customFormat="false" ht="12.75" hidden="false" customHeight="true" outlineLevel="0" collapsed="false">
      <c r="A20" s="228" t="n">
        <v>14</v>
      </c>
      <c r="B20" s="228" t="str">
        <f aca="false">IF('Cover Sheet'!B18="","",IF(OR('Cover Sheet'!D18="Dropped out of school", 'Cover Sheet'!D18="Moved to another school", 'Cover Sheet'!D18="Unknown status"),"",'Cover Sheet'!B18))</f>
        <v>M.Chandana</v>
      </c>
      <c r="C20" s="229"/>
      <c r="D20" s="230"/>
      <c r="E20" s="230" t="n">
        <f aca="false">'RC Mastery Check+Question type'!H18</f>
        <v>0.5</v>
      </c>
      <c r="F20" s="230" t="n">
        <f aca="false">IF(OR('Cover Sheet'!J18="", B20=""),"",'Cover Sheet'!J18)</f>
        <v>0</v>
      </c>
      <c r="G20" s="230" t="n">
        <f aca="false">'Cover Sheet'!L18</f>
        <v>0.5</v>
      </c>
      <c r="H20" s="231"/>
      <c r="I20" s="231"/>
      <c r="J20" s="231"/>
      <c r="K20" s="231"/>
      <c r="L20" s="231"/>
      <c r="M20" s="231"/>
      <c r="N20" s="232"/>
      <c r="O20" s="232"/>
      <c r="P20" s="232"/>
      <c r="Q20" s="232"/>
      <c r="R20" s="232"/>
      <c r="S20" s="232"/>
      <c r="T20" s="232"/>
      <c r="U20" s="231" t="n">
        <v>1</v>
      </c>
      <c r="V20" s="231" t="n">
        <v>1</v>
      </c>
      <c r="W20" s="231" t="n">
        <v>0</v>
      </c>
      <c r="X20" s="231" t="n">
        <v>0</v>
      </c>
      <c r="Y20" s="231" t="n">
        <v>1</v>
      </c>
      <c r="Z20" s="231" t="n">
        <v>1</v>
      </c>
      <c r="AA20" s="231" t="n">
        <v>1</v>
      </c>
      <c r="AB20" s="232" t="n">
        <v>1</v>
      </c>
      <c r="AC20" s="232" t="n">
        <v>1</v>
      </c>
      <c r="AD20" s="232" t="n">
        <v>0</v>
      </c>
      <c r="AE20" s="232" t="n">
        <v>1</v>
      </c>
      <c r="AF20" s="232" t="n">
        <v>0</v>
      </c>
      <c r="AG20" s="232" t="n">
        <v>0</v>
      </c>
      <c r="AH20" s="232" t="n">
        <v>0.5</v>
      </c>
      <c r="AI20" s="232" t="n">
        <v>0</v>
      </c>
      <c r="AJ20" s="232" t="n">
        <v>0.5</v>
      </c>
      <c r="AK20" s="232" t="n">
        <v>0</v>
      </c>
      <c r="AL20" s="232" t="n">
        <v>0</v>
      </c>
      <c r="AM20" s="232" t="n">
        <v>1</v>
      </c>
      <c r="AN20" s="231"/>
      <c r="AO20" s="231"/>
      <c r="AP20" s="231"/>
      <c r="AQ20" s="231"/>
      <c r="AR20" s="231"/>
      <c r="AS20" s="231"/>
      <c r="AT20" s="231"/>
      <c r="AU20" s="231"/>
      <c r="AV20" s="231"/>
      <c r="AW20" s="231"/>
      <c r="AX20" s="231"/>
      <c r="AY20" s="231"/>
      <c r="AZ20" s="232"/>
      <c r="BA20" s="232"/>
      <c r="BB20" s="232"/>
      <c r="BC20" s="232"/>
      <c r="BD20" s="232"/>
      <c r="BE20" s="232"/>
      <c r="BF20" s="232"/>
      <c r="BG20" s="232"/>
      <c r="BH20" s="232"/>
      <c r="BI20" s="232"/>
      <c r="BJ20" s="232"/>
      <c r="BK20" s="232"/>
      <c r="BL20" s="232"/>
      <c r="BM20" s="232"/>
      <c r="BN20" s="232"/>
      <c r="BO20" s="232"/>
      <c r="BP20" s="232"/>
      <c r="BQ20" s="232"/>
      <c r="BR20" s="231"/>
      <c r="BS20" s="231"/>
      <c r="BT20" s="231"/>
      <c r="BU20" s="231"/>
      <c r="BV20" s="231"/>
      <c r="BW20" s="231"/>
      <c r="BX20" s="231"/>
      <c r="BY20" s="231"/>
      <c r="BZ20" s="231"/>
      <c r="CA20" s="231"/>
      <c r="CB20" s="231"/>
      <c r="CC20" s="231"/>
      <c r="CD20" s="231"/>
      <c r="CE20" s="231"/>
      <c r="CF20" s="231"/>
      <c r="CG20" s="231"/>
      <c r="CH20" s="231"/>
      <c r="CI20" s="231"/>
      <c r="CJ20" s="232"/>
      <c r="CK20" s="232"/>
      <c r="CL20" s="232"/>
      <c r="CM20" s="232"/>
      <c r="CN20" s="232"/>
      <c r="CO20" s="232"/>
      <c r="CP20" s="232"/>
      <c r="CQ20" s="232"/>
      <c r="CR20" s="232"/>
      <c r="CS20" s="232"/>
      <c r="CT20" s="232"/>
      <c r="CU20" s="232"/>
      <c r="CV20" s="232"/>
      <c r="CW20" s="232"/>
      <c r="CX20" s="232"/>
      <c r="CY20" s="232"/>
      <c r="CZ20" s="232"/>
      <c r="DA20" s="232"/>
      <c r="DB20" s="232"/>
      <c r="DC20" s="232"/>
      <c r="DD20" s="232"/>
      <c r="DE20" s="232"/>
      <c r="DF20" s="232"/>
      <c r="DG20" s="232"/>
      <c r="DH20" s="232"/>
      <c r="DI20" s="232"/>
      <c r="DJ20" s="232"/>
      <c r="DK20" s="232"/>
      <c r="DL20" s="232"/>
      <c r="DM20" s="232"/>
      <c r="DN20" s="232"/>
      <c r="DO20" s="232"/>
      <c r="DP20" s="232"/>
      <c r="DQ20" s="232"/>
      <c r="DR20" s="232"/>
      <c r="DS20" s="232"/>
      <c r="DT20" s="231"/>
      <c r="DU20" s="231"/>
      <c r="DV20" s="231"/>
      <c r="DW20" s="231"/>
      <c r="DX20" s="231"/>
      <c r="DY20" s="231"/>
      <c r="DZ20" s="231"/>
      <c r="EA20" s="231"/>
      <c r="EB20" s="231"/>
      <c r="EC20" s="231"/>
      <c r="ED20" s="231"/>
      <c r="EE20" s="231"/>
      <c r="EF20" s="231"/>
      <c r="EG20" s="231"/>
      <c r="EH20" s="231"/>
      <c r="EI20" s="231"/>
      <c r="EJ20" s="231"/>
      <c r="EK20" s="231"/>
      <c r="EL20" s="231"/>
      <c r="EM20" s="231"/>
      <c r="EN20" s="231"/>
      <c r="EO20" s="231"/>
      <c r="EP20" s="231"/>
      <c r="EQ20" s="231"/>
      <c r="ER20" s="231"/>
      <c r="ES20" s="231"/>
      <c r="ET20" s="231"/>
      <c r="EU20" s="231"/>
      <c r="EV20" s="231"/>
      <c r="EW20" s="231"/>
      <c r="EX20" s="231"/>
      <c r="EY20" s="231"/>
      <c r="EZ20" s="231"/>
      <c r="FA20" s="231"/>
      <c r="FB20" s="231"/>
      <c r="FC20" s="231"/>
      <c r="FD20" s="232"/>
      <c r="FE20" s="232"/>
      <c r="FF20" s="232"/>
      <c r="FG20" s="232"/>
      <c r="FH20" s="232"/>
      <c r="FI20" s="232"/>
      <c r="FJ20" s="232"/>
      <c r="FK20" s="232"/>
      <c r="FL20" s="232"/>
      <c r="FM20" s="232"/>
      <c r="FN20" s="232"/>
      <c r="FO20" s="232"/>
      <c r="FP20" s="232"/>
      <c r="FQ20" s="232"/>
      <c r="FR20" s="232"/>
      <c r="FS20" s="232"/>
      <c r="FT20" s="232"/>
      <c r="FU20" s="232"/>
      <c r="FV20" s="232"/>
      <c r="FW20" s="232"/>
      <c r="FX20" s="232"/>
      <c r="FY20" s="232"/>
      <c r="FZ20" s="232"/>
      <c r="GA20" s="232"/>
      <c r="GB20" s="232"/>
      <c r="GC20" s="232"/>
      <c r="GD20" s="232"/>
      <c r="GE20" s="232"/>
      <c r="GF20" s="232"/>
      <c r="GG20" s="232"/>
      <c r="GH20" s="232"/>
      <c r="GI20" s="232"/>
      <c r="GJ20" s="232"/>
      <c r="GK20" s="232"/>
      <c r="GL20" s="232"/>
      <c r="GM20" s="231"/>
      <c r="GN20" s="231"/>
      <c r="GO20" s="231"/>
      <c r="GP20" s="231"/>
      <c r="GQ20" s="231"/>
      <c r="GR20" s="231"/>
      <c r="GS20" s="231"/>
      <c r="GT20" s="231"/>
      <c r="GU20" s="231"/>
      <c r="GV20" s="231"/>
      <c r="GW20" s="231"/>
      <c r="GX20" s="231"/>
      <c r="GY20" s="231"/>
      <c r="GZ20" s="231"/>
      <c r="HA20" s="231"/>
      <c r="HB20" s="231"/>
      <c r="HC20" s="231"/>
      <c r="HD20" s="231"/>
      <c r="HE20" s="231"/>
      <c r="HF20" s="231"/>
      <c r="HG20" s="231"/>
      <c r="HH20" s="231"/>
      <c r="HI20" s="231"/>
      <c r="HJ20" s="231"/>
      <c r="HK20" s="231"/>
      <c r="HL20" s="231"/>
      <c r="HM20" s="231"/>
      <c r="HN20" s="231"/>
      <c r="HO20" s="231"/>
      <c r="HP20" s="231"/>
      <c r="HQ20" s="231"/>
      <c r="HR20" s="231"/>
      <c r="HS20" s="231"/>
      <c r="HT20" s="231"/>
      <c r="HU20" s="231"/>
      <c r="HV20" s="232"/>
      <c r="HW20" s="232"/>
      <c r="HX20" s="232"/>
      <c r="HY20" s="232"/>
      <c r="HZ20" s="232"/>
      <c r="IA20" s="232"/>
      <c r="IB20" s="232"/>
      <c r="IC20" s="232"/>
      <c r="ID20" s="232"/>
      <c r="IE20" s="232"/>
      <c r="IF20" s="232"/>
      <c r="IG20" s="232"/>
      <c r="IH20" s="232"/>
      <c r="II20" s="232"/>
      <c r="IJ20" s="232"/>
      <c r="IK20" s="232"/>
      <c r="IL20" s="232"/>
      <c r="IM20" s="232"/>
      <c r="IN20" s="232"/>
      <c r="IO20" s="232"/>
      <c r="IP20" s="232"/>
      <c r="IQ20" s="232"/>
      <c r="IR20" s="232"/>
      <c r="IS20" s="232"/>
      <c r="IT20" s="232"/>
      <c r="IU20" s="232"/>
      <c r="IV20" s="232"/>
      <c r="IW20" s="232"/>
      <c r="IX20" s="232"/>
      <c r="IY20" s="232"/>
      <c r="IZ20" s="232"/>
      <c r="JA20" s="232"/>
      <c r="JB20" s="232"/>
      <c r="JC20" s="232"/>
      <c r="JD20" s="232"/>
      <c r="JE20" s="231"/>
      <c r="JF20" s="231"/>
      <c r="JG20" s="231"/>
      <c r="JH20" s="231"/>
      <c r="JI20" s="231"/>
      <c r="JJ20" s="231"/>
      <c r="JK20" s="231"/>
      <c r="JL20" s="231"/>
      <c r="JM20" s="231"/>
      <c r="JN20" s="231"/>
      <c r="JO20" s="231"/>
      <c r="JP20" s="231"/>
      <c r="JQ20" s="231"/>
      <c r="JR20" s="231"/>
      <c r="JS20" s="231"/>
      <c r="JT20" s="231"/>
      <c r="JU20" s="231"/>
      <c r="JV20" s="231"/>
      <c r="JW20" s="231"/>
      <c r="JX20" s="231"/>
      <c r="JY20" s="231"/>
      <c r="JZ20" s="231"/>
      <c r="KA20" s="231"/>
      <c r="KB20" s="231"/>
      <c r="KC20" s="231"/>
      <c r="KD20" s="231"/>
      <c r="KE20" s="231"/>
      <c r="KF20" s="231"/>
      <c r="KG20" s="231"/>
      <c r="KH20" s="231"/>
      <c r="KI20" s="231"/>
      <c r="KJ20" s="231"/>
      <c r="KK20" s="231"/>
      <c r="KL20" s="231"/>
      <c r="KM20" s="231"/>
      <c r="KN20" s="233"/>
    </row>
    <row r="21" customFormat="false" ht="12.75" hidden="false" customHeight="true" outlineLevel="0" collapsed="false">
      <c r="A21" s="228" t="n">
        <v>15</v>
      </c>
      <c r="B21" s="228" t="str">
        <f aca="false">IF('Cover Sheet'!B19="","",IF(OR('Cover Sheet'!D19="Dropped out of school", 'Cover Sheet'!D19="Moved to another school", 'Cover Sheet'!D19="Unknown status"),"",'Cover Sheet'!B19))</f>
        <v>S.Dhanalakshmi</v>
      </c>
      <c r="C21" s="229"/>
      <c r="D21" s="230"/>
      <c r="E21" s="230" t="n">
        <f aca="false">'RC Mastery Check+Question type'!H19</f>
        <v>2</v>
      </c>
      <c r="F21" s="230" t="inlineStr">
        <f aca="false">IF(OR('Cover Sheet'!J19="", B21=""),"",'Cover Sheet'!J19)</f>
        <is>
          <t/>
        </is>
      </c>
      <c r="G21" s="230" t="str">
        <f aca="false">'Cover Sheet'!L19</f>
        <v/>
      </c>
      <c r="H21" s="231"/>
      <c r="I21" s="231"/>
      <c r="J21" s="231"/>
      <c r="K21" s="231"/>
      <c r="L21" s="231"/>
      <c r="M21" s="231"/>
      <c r="N21" s="232"/>
      <c r="O21" s="232"/>
      <c r="P21" s="232"/>
      <c r="Q21" s="232"/>
      <c r="R21" s="232"/>
      <c r="S21" s="232"/>
      <c r="T21" s="232"/>
      <c r="U21" s="231" t="n">
        <v>1</v>
      </c>
      <c r="V21" s="231" t="n">
        <v>1</v>
      </c>
      <c r="W21" s="231" t="n">
        <v>1</v>
      </c>
      <c r="X21" s="231" t="n">
        <v>0</v>
      </c>
      <c r="Y21" s="231" t="n">
        <v>1</v>
      </c>
      <c r="Z21" s="231" t="n">
        <v>0.5</v>
      </c>
      <c r="AA21" s="231" t="n">
        <v>1</v>
      </c>
      <c r="AB21" s="232" t="n">
        <v>1</v>
      </c>
      <c r="AC21" s="232" t="n">
        <v>1</v>
      </c>
      <c r="AD21" s="232" t="n">
        <v>1</v>
      </c>
      <c r="AE21" s="232" t="n">
        <v>0</v>
      </c>
      <c r="AF21" s="232" t="n">
        <v>0.5</v>
      </c>
      <c r="AG21" s="232" t="n">
        <v>0</v>
      </c>
      <c r="AH21" s="232" t="n">
        <v>1</v>
      </c>
      <c r="AI21" s="232" t="n">
        <v>0.5</v>
      </c>
      <c r="AJ21" s="232" t="n">
        <v>0.5</v>
      </c>
      <c r="AK21" s="232" t="n">
        <v>1</v>
      </c>
      <c r="AL21" s="232" t="n">
        <v>0.25</v>
      </c>
      <c r="AM21" s="232" t="n">
        <v>1</v>
      </c>
      <c r="AN21" s="231" t="n">
        <v>1</v>
      </c>
      <c r="AO21" s="231" t="n">
        <v>1</v>
      </c>
      <c r="AP21" s="231" t="n">
        <v>1</v>
      </c>
      <c r="AQ21" s="231" t="n">
        <v>0</v>
      </c>
      <c r="AR21" s="231" t="n">
        <v>0</v>
      </c>
      <c r="AS21" s="231" t="n">
        <v>0</v>
      </c>
      <c r="AT21" s="231" t="n">
        <v>0</v>
      </c>
      <c r="AU21" s="231" t="n">
        <v>1</v>
      </c>
      <c r="AV21" s="231" t="n">
        <v>1</v>
      </c>
      <c r="AW21" s="231" t="n">
        <v>0</v>
      </c>
      <c r="AX21" s="231" t="n">
        <v>0</v>
      </c>
      <c r="AY21" s="231" t="n">
        <v>1</v>
      </c>
      <c r="AZ21" s="232" t="n">
        <v>1</v>
      </c>
      <c r="BA21" s="232" t="n">
        <v>1</v>
      </c>
      <c r="BB21" s="232" t="n">
        <v>1</v>
      </c>
      <c r="BC21" s="232" t="n">
        <v>1</v>
      </c>
      <c r="BD21" s="232" t="n">
        <v>1</v>
      </c>
      <c r="BE21" s="232" t="n">
        <v>1</v>
      </c>
      <c r="BF21" s="232" t="n">
        <v>0</v>
      </c>
      <c r="BG21" s="232" t="n">
        <v>1</v>
      </c>
      <c r="BH21" s="232" t="n">
        <v>0</v>
      </c>
      <c r="BI21" s="232" t="n">
        <v>0</v>
      </c>
      <c r="BJ21" s="232" t="n">
        <v>1</v>
      </c>
      <c r="BK21" s="232" t="n">
        <v>0</v>
      </c>
      <c r="BL21" s="232" t="n">
        <v>0.5</v>
      </c>
      <c r="BM21" s="232" t="n">
        <v>0</v>
      </c>
      <c r="BN21" s="232" t="n">
        <v>0</v>
      </c>
      <c r="BO21" s="232" t="n">
        <v>0.5</v>
      </c>
      <c r="BP21" s="232" t="n">
        <v>0</v>
      </c>
      <c r="BQ21" s="232" t="n">
        <v>1</v>
      </c>
      <c r="BR21" s="231" t="n">
        <v>1</v>
      </c>
      <c r="BS21" s="231" t="n">
        <v>1</v>
      </c>
      <c r="BT21" s="231" t="n">
        <v>1</v>
      </c>
      <c r="BU21" s="231" t="n">
        <v>1</v>
      </c>
      <c r="BV21" s="231" t="n">
        <v>0</v>
      </c>
      <c r="BW21" s="231" t="n">
        <v>0</v>
      </c>
      <c r="BX21" s="231" t="n">
        <v>1</v>
      </c>
      <c r="BY21" s="231" t="n">
        <v>1</v>
      </c>
      <c r="BZ21" s="231" t="n">
        <v>0</v>
      </c>
      <c r="CA21" s="231" t="n">
        <v>0</v>
      </c>
      <c r="CB21" s="231" t="n">
        <v>0</v>
      </c>
      <c r="CC21" s="231" t="n">
        <v>0.5</v>
      </c>
      <c r="CD21" s="231" t="n">
        <v>0</v>
      </c>
      <c r="CE21" s="231" t="n">
        <v>0</v>
      </c>
      <c r="CF21" s="231" t="n">
        <v>0.5</v>
      </c>
      <c r="CG21" s="231" t="n">
        <v>0.25</v>
      </c>
      <c r="CH21" s="231" t="n">
        <v>0.5</v>
      </c>
      <c r="CI21" s="231" t="n">
        <v>1</v>
      </c>
      <c r="CJ21" s="232"/>
      <c r="CK21" s="232"/>
      <c r="CL21" s="232"/>
      <c r="CM21" s="232"/>
      <c r="CN21" s="232"/>
      <c r="CO21" s="232"/>
      <c r="CP21" s="232"/>
      <c r="CQ21" s="232"/>
      <c r="CR21" s="232"/>
      <c r="CS21" s="232"/>
      <c r="CT21" s="232"/>
      <c r="CU21" s="232"/>
      <c r="CV21" s="232"/>
      <c r="CW21" s="232"/>
      <c r="CX21" s="232"/>
      <c r="CY21" s="232"/>
      <c r="CZ21" s="232"/>
      <c r="DA21" s="232"/>
      <c r="DB21" s="232"/>
      <c r="DC21" s="232"/>
      <c r="DD21" s="232"/>
      <c r="DE21" s="232"/>
      <c r="DF21" s="232"/>
      <c r="DG21" s="232"/>
      <c r="DH21" s="232"/>
      <c r="DI21" s="232"/>
      <c r="DJ21" s="232"/>
      <c r="DK21" s="232"/>
      <c r="DL21" s="232"/>
      <c r="DM21" s="232"/>
      <c r="DN21" s="232"/>
      <c r="DO21" s="232"/>
      <c r="DP21" s="232"/>
      <c r="DQ21" s="232"/>
      <c r="DR21" s="232"/>
      <c r="DS21" s="232"/>
      <c r="DT21" s="231"/>
      <c r="DU21" s="231"/>
      <c r="DV21" s="231"/>
      <c r="DW21" s="231"/>
      <c r="DX21" s="231"/>
      <c r="DY21" s="231"/>
      <c r="DZ21" s="231"/>
      <c r="EA21" s="231"/>
      <c r="EB21" s="231"/>
      <c r="EC21" s="231"/>
      <c r="ED21" s="231"/>
      <c r="EE21" s="231"/>
      <c r="EF21" s="231"/>
      <c r="EG21" s="231"/>
      <c r="EH21" s="231"/>
      <c r="EI21" s="231"/>
      <c r="EJ21" s="231"/>
      <c r="EK21" s="231"/>
      <c r="EL21" s="231"/>
      <c r="EM21" s="231"/>
      <c r="EN21" s="231"/>
      <c r="EO21" s="231"/>
      <c r="EP21" s="231"/>
      <c r="EQ21" s="231"/>
      <c r="ER21" s="231"/>
      <c r="ES21" s="231"/>
      <c r="ET21" s="231"/>
      <c r="EU21" s="231"/>
      <c r="EV21" s="231"/>
      <c r="EW21" s="231"/>
      <c r="EX21" s="231"/>
      <c r="EY21" s="231"/>
      <c r="EZ21" s="231"/>
      <c r="FA21" s="231"/>
      <c r="FB21" s="231"/>
      <c r="FC21" s="231"/>
      <c r="FD21" s="232"/>
      <c r="FE21" s="232"/>
      <c r="FF21" s="232"/>
      <c r="FG21" s="232"/>
      <c r="FH21" s="232"/>
      <c r="FI21" s="232"/>
      <c r="FJ21" s="232"/>
      <c r="FK21" s="232"/>
      <c r="FL21" s="232"/>
      <c r="FM21" s="232"/>
      <c r="FN21" s="232"/>
      <c r="FO21" s="232"/>
      <c r="FP21" s="232"/>
      <c r="FQ21" s="232"/>
      <c r="FR21" s="232"/>
      <c r="FS21" s="232"/>
      <c r="FT21" s="232"/>
      <c r="FU21" s="232"/>
      <c r="FV21" s="232"/>
      <c r="FW21" s="232"/>
      <c r="FX21" s="232"/>
      <c r="FY21" s="232"/>
      <c r="FZ21" s="232"/>
      <c r="GA21" s="232"/>
      <c r="GB21" s="232"/>
      <c r="GC21" s="232"/>
      <c r="GD21" s="232"/>
      <c r="GE21" s="232"/>
      <c r="GF21" s="232"/>
      <c r="GG21" s="232"/>
      <c r="GH21" s="232"/>
      <c r="GI21" s="232"/>
      <c r="GJ21" s="232"/>
      <c r="GK21" s="232"/>
      <c r="GL21" s="232"/>
      <c r="GM21" s="231"/>
      <c r="GN21" s="231"/>
      <c r="GO21" s="231"/>
      <c r="GP21" s="231"/>
      <c r="GQ21" s="231"/>
      <c r="GR21" s="231"/>
      <c r="GS21" s="231"/>
      <c r="GT21" s="231"/>
      <c r="GU21" s="231"/>
      <c r="GV21" s="231"/>
      <c r="GW21" s="231"/>
      <c r="GX21" s="231"/>
      <c r="GY21" s="231"/>
      <c r="GZ21" s="231"/>
      <c r="HA21" s="231"/>
      <c r="HB21" s="231"/>
      <c r="HC21" s="231"/>
      <c r="HD21" s="231"/>
      <c r="HE21" s="231"/>
      <c r="HF21" s="231"/>
      <c r="HG21" s="231"/>
      <c r="HH21" s="231"/>
      <c r="HI21" s="231"/>
      <c r="HJ21" s="231"/>
      <c r="HK21" s="231"/>
      <c r="HL21" s="231"/>
      <c r="HM21" s="231"/>
      <c r="HN21" s="231"/>
      <c r="HO21" s="231"/>
      <c r="HP21" s="231"/>
      <c r="HQ21" s="231"/>
      <c r="HR21" s="231"/>
      <c r="HS21" s="231"/>
      <c r="HT21" s="231"/>
      <c r="HU21" s="231"/>
      <c r="HV21" s="232"/>
      <c r="HW21" s="232"/>
      <c r="HX21" s="232"/>
      <c r="HY21" s="232"/>
      <c r="HZ21" s="232"/>
      <c r="IA21" s="232"/>
      <c r="IB21" s="232"/>
      <c r="IC21" s="232"/>
      <c r="ID21" s="232"/>
      <c r="IE21" s="232"/>
      <c r="IF21" s="232"/>
      <c r="IG21" s="232"/>
      <c r="IH21" s="232"/>
      <c r="II21" s="232"/>
      <c r="IJ21" s="232"/>
      <c r="IK21" s="232"/>
      <c r="IL21" s="232"/>
      <c r="IM21" s="232"/>
      <c r="IN21" s="232"/>
      <c r="IO21" s="232"/>
      <c r="IP21" s="232"/>
      <c r="IQ21" s="232"/>
      <c r="IR21" s="232"/>
      <c r="IS21" s="232"/>
      <c r="IT21" s="232"/>
      <c r="IU21" s="232"/>
      <c r="IV21" s="232"/>
      <c r="IW21" s="232"/>
      <c r="IX21" s="232"/>
      <c r="IY21" s="232"/>
      <c r="IZ21" s="232"/>
      <c r="JA21" s="232"/>
      <c r="JB21" s="232"/>
      <c r="JC21" s="232"/>
      <c r="JD21" s="232"/>
      <c r="JE21" s="231"/>
      <c r="JF21" s="231"/>
      <c r="JG21" s="231"/>
      <c r="JH21" s="231"/>
      <c r="JI21" s="231"/>
      <c r="JJ21" s="231"/>
      <c r="JK21" s="231"/>
      <c r="JL21" s="231"/>
      <c r="JM21" s="231"/>
      <c r="JN21" s="231"/>
      <c r="JO21" s="231"/>
      <c r="JP21" s="231"/>
      <c r="JQ21" s="231"/>
      <c r="JR21" s="231"/>
      <c r="JS21" s="231"/>
      <c r="JT21" s="231"/>
      <c r="JU21" s="231"/>
      <c r="JV21" s="231"/>
      <c r="JW21" s="231"/>
      <c r="JX21" s="231"/>
      <c r="JY21" s="231"/>
      <c r="JZ21" s="231"/>
      <c r="KA21" s="231"/>
      <c r="KB21" s="231"/>
      <c r="KC21" s="231"/>
      <c r="KD21" s="231"/>
      <c r="KE21" s="231"/>
      <c r="KF21" s="231"/>
      <c r="KG21" s="231"/>
      <c r="KH21" s="231"/>
      <c r="KI21" s="231"/>
      <c r="KJ21" s="231"/>
      <c r="KK21" s="231"/>
      <c r="KL21" s="231"/>
      <c r="KM21" s="231"/>
      <c r="KN21" s="233"/>
    </row>
    <row r="22" customFormat="false" ht="12.75" hidden="false" customHeight="true" outlineLevel="0" collapsed="false">
      <c r="A22" s="228" t="n">
        <v>16</v>
      </c>
      <c r="B22" s="228" t="str">
        <f aca="false">IF('Cover Sheet'!B20="","",IF(OR('Cover Sheet'!D20="Dropped out of school", 'Cover Sheet'!D20="Moved to another school", 'Cover Sheet'!D20="Unknown status"),"",'Cover Sheet'!B20))</f>
        <v>S.Mounika</v>
      </c>
      <c r="C22" s="229"/>
      <c r="D22" s="230"/>
      <c r="E22" s="230" t="n">
        <f aca="false">'RC Mastery Check+Question type'!H20</f>
        <v>1.5</v>
      </c>
      <c r="F22" s="230" t="n">
        <f aca="false">IF(OR('Cover Sheet'!J20="", B22=""),"",'Cover Sheet'!J20)</f>
        <v>0.5</v>
      </c>
      <c r="G22" s="230" t="n">
        <f aca="false">'Cover Sheet'!L20</f>
        <v>1</v>
      </c>
      <c r="H22" s="231"/>
      <c r="I22" s="231"/>
      <c r="J22" s="231"/>
      <c r="K22" s="231"/>
      <c r="L22" s="231"/>
      <c r="M22" s="231"/>
      <c r="N22" s="232"/>
      <c r="O22" s="232"/>
      <c r="P22" s="232"/>
      <c r="Q22" s="232"/>
      <c r="R22" s="232"/>
      <c r="S22" s="232"/>
      <c r="T22" s="232"/>
      <c r="U22" s="231"/>
      <c r="V22" s="231"/>
      <c r="W22" s="231"/>
      <c r="X22" s="231"/>
      <c r="Y22" s="231"/>
      <c r="Z22" s="231"/>
      <c r="AA22" s="231"/>
      <c r="AB22" s="232" t="n">
        <v>1</v>
      </c>
      <c r="AC22" s="232" t="n">
        <v>1</v>
      </c>
      <c r="AD22" s="232" t="n">
        <v>1</v>
      </c>
      <c r="AE22" s="232" t="n">
        <v>1</v>
      </c>
      <c r="AF22" s="232" t="n">
        <v>0</v>
      </c>
      <c r="AG22" s="232" t="n">
        <v>1</v>
      </c>
      <c r="AH22" s="232" t="n">
        <v>1</v>
      </c>
      <c r="AI22" s="232" t="n">
        <v>1</v>
      </c>
      <c r="AJ22" s="232" t="n">
        <v>0.5</v>
      </c>
      <c r="AK22" s="232" t="n">
        <v>0.5</v>
      </c>
      <c r="AL22" s="232" t="n">
        <v>1</v>
      </c>
      <c r="AM22" s="232" t="n">
        <v>1</v>
      </c>
      <c r="AN22" s="231" t="n">
        <v>1</v>
      </c>
      <c r="AO22" s="231" t="n">
        <v>1</v>
      </c>
      <c r="AP22" s="231" t="n">
        <v>1</v>
      </c>
      <c r="AQ22" s="231" t="n">
        <v>1</v>
      </c>
      <c r="AR22" s="231" t="n">
        <v>0</v>
      </c>
      <c r="AS22" s="231" t="n">
        <v>0</v>
      </c>
      <c r="AT22" s="231" t="n">
        <v>1</v>
      </c>
      <c r="AU22" s="231" t="n">
        <v>0</v>
      </c>
      <c r="AV22" s="231" t="n">
        <v>0.5</v>
      </c>
      <c r="AW22" s="231" t="n">
        <v>0</v>
      </c>
      <c r="AX22" s="231" t="n">
        <v>0.75</v>
      </c>
      <c r="AY22" s="231" t="n">
        <v>1</v>
      </c>
      <c r="AZ22" s="232" t="n">
        <v>1</v>
      </c>
      <c r="BA22" s="232" t="n">
        <v>1</v>
      </c>
      <c r="BB22" s="232" t="n">
        <v>0</v>
      </c>
      <c r="BC22" s="232" t="n">
        <v>0</v>
      </c>
      <c r="BD22" s="232" t="n">
        <v>1</v>
      </c>
      <c r="BE22" s="232" t="n">
        <v>1</v>
      </c>
      <c r="BF22" s="232" t="n">
        <v>1</v>
      </c>
      <c r="BG22" s="232" t="n">
        <v>1</v>
      </c>
      <c r="BH22" s="232" t="n">
        <v>0</v>
      </c>
      <c r="BI22" s="232" t="n">
        <v>0</v>
      </c>
      <c r="BJ22" s="232" t="n">
        <v>1</v>
      </c>
      <c r="BK22" s="232" t="n">
        <v>0</v>
      </c>
      <c r="BL22" s="232" t="n">
        <v>1</v>
      </c>
      <c r="BM22" s="232" t="n">
        <v>0</v>
      </c>
      <c r="BN22" s="232" t="n">
        <v>0.5</v>
      </c>
      <c r="BO22" s="232" t="n">
        <v>0.5</v>
      </c>
      <c r="BP22" s="232" t="n">
        <v>0</v>
      </c>
      <c r="BQ22" s="232" t="n">
        <v>1</v>
      </c>
      <c r="BR22" s="231" t="n">
        <v>1</v>
      </c>
      <c r="BS22" s="231" t="n">
        <v>1</v>
      </c>
      <c r="BT22" s="231" t="n">
        <v>0</v>
      </c>
      <c r="BU22" s="231" t="n">
        <v>1</v>
      </c>
      <c r="BV22" s="231" t="n">
        <v>1</v>
      </c>
      <c r="BW22" s="231" t="n">
        <v>0</v>
      </c>
      <c r="BX22" s="231" t="n">
        <v>0</v>
      </c>
      <c r="BY22" s="231" t="n">
        <v>0</v>
      </c>
      <c r="BZ22" s="231" t="n">
        <v>0</v>
      </c>
      <c r="CA22" s="231" t="n">
        <v>0</v>
      </c>
      <c r="CB22" s="231" t="n">
        <v>1</v>
      </c>
      <c r="CC22" s="231" t="n">
        <v>0</v>
      </c>
      <c r="CD22" s="231" t="n">
        <v>0</v>
      </c>
      <c r="CE22" s="231" t="n">
        <v>0</v>
      </c>
      <c r="CF22" s="231" t="n">
        <v>1</v>
      </c>
      <c r="CG22" s="231" t="n">
        <v>1</v>
      </c>
      <c r="CH22" s="231" t="n">
        <v>1</v>
      </c>
      <c r="CI22" s="231" t="n">
        <v>1</v>
      </c>
      <c r="CJ22" s="232"/>
      <c r="CK22" s="232"/>
      <c r="CL22" s="232"/>
      <c r="CM22" s="232"/>
      <c r="CN22" s="232"/>
      <c r="CO22" s="232"/>
      <c r="CP22" s="232"/>
      <c r="CQ22" s="232"/>
      <c r="CR22" s="232"/>
      <c r="CS22" s="232"/>
      <c r="CT22" s="232"/>
      <c r="CU22" s="232"/>
      <c r="CV22" s="232"/>
      <c r="CW22" s="232"/>
      <c r="CX22" s="232"/>
      <c r="CY22" s="232"/>
      <c r="CZ22" s="232"/>
      <c r="DA22" s="232"/>
      <c r="DB22" s="232"/>
      <c r="DC22" s="232"/>
      <c r="DD22" s="232"/>
      <c r="DE22" s="232"/>
      <c r="DF22" s="232"/>
      <c r="DG22" s="232"/>
      <c r="DH22" s="232"/>
      <c r="DI22" s="232"/>
      <c r="DJ22" s="232"/>
      <c r="DK22" s="232"/>
      <c r="DL22" s="232"/>
      <c r="DM22" s="232"/>
      <c r="DN22" s="232"/>
      <c r="DO22" s="232"/>
      <c r="DP22" s="232"/>
      <c r="DQ22" s="232"/>
      <c r="DR22" s="232"/>
      <c r="DS22" s="232"/>
      <c r="DT22" s="231"/>
      <c r="DU22" s="231"/>
      <c r="DV22" s="231"/>
      <c r="DW22" s="231"/>
      <c r="DX22" s="231"/>
      <c r="DY22" s="231"/>
      <c r="DZ22" s="231"/>
      <c r="EA22" s="231"/>
      <c r="EB22" s="231"/>
      <c r="EC22" s="231"/>
      <c r="ED22" s="231"/>
      <c r="EE22" s="231"/>
      <c r="EF22" s="231"/>
      <c r="EG22" s="231"/>
      <c r="EH22" s="231"/>
      <c r="EI22" s="231"/>
      <c r="EJ22" s="231"/>
      <c r="EK22" s="231"/>
      <c r="EL22" s="231"/>
      <c r="EM22" s="231"/>
      <c r="EN22" s="231"/>
      <c r="EO22" s="231"/>
      <c r="EP22" s="231"/>
      <c r="EQ22" s="231"/>
      <c r="ER22" s="231"/>
      <c r="ES22" s="231"/>
      <c r="ET22" s="231"/>
      <c r="EU22" s="231"/>
      <c r="EV22" s="231"/>
      <c r="EW22" s="231"/>
      <c r="EX22" s="231"/>
      <c r="EY22" s="231"/>
      <c r="EZ22" s="231"/>
      <c r="FA22" s="231"/>
      <c r="FB22" s="231"/>
      <c r="FC22" s="231"/>
      <c r="FD22" s="232"/>
      <c r="FE22" s="232"/>
      <c r="FF22" s="232"/>
      <c r="FG22" s="232"/>
      <c r="FH22" s="232"/>
      <c r="FI22" s="232"/>
      <c r="FJ22" s="232"/>
      <c r="FK22" s="232"/>
      <c r="FL22" s="232"/>
      <c r="FM22" s="232"/>
      <c r="FN22" s="232"/>
      <c r="FO22" s="232"/>
      <c r="FP22" s="232"/>
      <c r="FQ22" s="232"/>
      <c r="FR22" s="232"/>
      <c r="FS22" s="232"/>
      <c r="FT22" s="232"/>
      <c r="FU22" s="232"/>
      <c r="FV22" s="232"/>
      <c r="FW22" s="232"/>
      <c r="FX22" s="232"/>
      <c r="FY22" s="232"/>
      <c r="FZ22" s="232"/>
      <c r="GA22" s="232"/>
      <c r="GB22" s="232"/>
      <c r="GC22" s="232"/>
      <c r="GD22" s="232"/>
      <c r="GE22" s="232"/>
      <c r="GF22" s="232"/>
      <c r="GG22" s="232"/>
      <c r="GH22" s="232"/>
      <c r="GI22" s="232"/>
      <c r="GJ22" s="232"/>
      <c r="GK22" s="232"/>
      <c r="GL22" s="232"/>
      <c r="GM22" s="231"/>
      <c r="GN22" s="231"/>
      <c r="GO22" s="231"/>
      <c r="GP22" s="231"/>
      <c r="GQ22" s="231"/>
      <c r="GR22" s="231"/>
      <c r="GS22" s="231"/>
      <c r="GT22" s="231"/>
      <c r="GU22" s="231"/>
      <c r="GV22" s="231"/>
      <c r="GW22" s="231"/>
      <c r="GX22" s="231"/>
      <c r="GY22" s="231"/>
      <c r="GZ22" s="231"/>
      <c r="HA22" s="231"/>
      <c r="HB22" s="231"/>
      <c r="HC22" s="231"/>
      <c r="HD22" s="231"/>
      <c r="HE22" s="231"/>
      <c r="HF22" s="231"/>
      <c r="HG22" s="231"/>
      <c r="HH22" s="231"/>
      <c r="HI22" s="231"/>
      <c r="HJ22" s="231"/>
      <c r="HK22" s="231"/>
      <c r="HL22" s="231"/>
      <c r="HM22" s="231"/>
      <c r="HN22" s="231"/>
      <c r="HO22" s="231"/>
      <c r="HP22" s="231"/>
      <c r="HQ22" s="231"/>
      <c r="HR22" s="231"/>
      <c r="HS22" s="231"/>
      <c r="HT22" s="231"/>
      <c r="HU22" s="231"/>
      <c r="HV22" s="232"/>
      <c r="HW22" s="232"/>
      <c r="HX22" s="232"/>
      <c r="HY22" s="232"/>
      <c r="HZ22" s="232"/>
      <c r="IA22" s="232"/>
      <c r="IB22" s="232"/>
      <c r="IC22" s="232"/>
      <c r="ID22" s="232"/>
      <c r="IE22" s="232"/>
      <c r="IF22" s="232"/>
      <c r="IG22" s="232"/>
      <c r="IH22" s="232"/>
      <c r="II22" s="232"/>
      <c r="IJ22" s="232"/>
      <c r="IK22" s="232"/>
      <c r="IL22" s="232"/>
      <c r="IM22" s="232"/>
      <c r="IN22" s="232"/>
      <c r="IO22" s="232"/>
      <c r="IP22" s="232"/>
      <c r="IQ22" s="232"/>
      <c r="IR22" s="232"/>
      <c r="IS22" s="232"/>
      <c r="IT22" s="232"/>
      <c r="IU22" s="232"/>
      <c r="IV22" s="232"/>
      <c r="IW22" s="232"/>
      <c r="IX22" s="232"/>
      <c r="IY22" s="232"/>
      <c r="IZ22" s="232"/>
      <c r="JA22" s="232"/>
      <c r="JB22" s="232"/>
      <c r="JC22" s="232"/>
      <c r="JD22" s="232"/>
      <c r="JE22" s="231"/>
      <c r="JF22" s="231"/>
      <c r="JG22" s="231"/>
      <c r="JH22" s="231"/>
      <c r="JI22" s="231"/>
      <c r="JJ22" s="231"/>
      <c r="JK22" s="231"/>
      <c r="JL22" s="231"/>
      <c r="JM22" s="231"/>
      <c r="JN22" s="231"/>
      <c r="JO22" s="231"/>
      <c r="JP22" s="231"/>
      <c r="JQ22" s="231"/>
      <c r="JR22" s="231"/>
      <c r="JS22" s="231"/>
      <c r="JT22" s="231"/>
      <c r="JU22" s="231"/>
      <c r="JV22" s="231"/>
      <c r="JW22" s="231"/>
      <c r="JX22" s="231"/>
      <c r="JY22" s="231"/>
      <c r="JZ22" s="231"/>
      <c r="KA22" s="231"/>
      <c r="KB22" s="231"/>
      <c r="KC22" s="231"/>
      <c r="KD22" s="231"/>
      <c r="KE22" s="231"/>
      <c r="KF22" s="231"/>
      <c r="KG22" s="231"/>
      <c r="KH22" s="231"/>
      <c r="KI22" s="231"/>
      <c r="KJ22" s="231"/>
      <c r="KK22" s="231"/>
      <c r="KL22" s="231"/>
      <c r="KM22" s="231"/>
      <c r="KN22" s="233"/>
    </row>
    <row r="23" customFormat="false" ht="12.75" hidden="false" customHeight="true" outlineLevel="0" collapsed="false">
      <c r="A23" s="228" t="n">
        <v>17</v>
      </c>
      <c r="B23" s="228" t="str">
        <f aca="false">IF('Cover Sheet'!B21="","",IF(OR('Cover Sheet'!D21="Dropped out of school", 'Cover Sheet'!D21="Moved to another school", 'Cover Sheet'!D21="Unknown status"),"",'Cover Sheet'!B21))</f>
        <v>S.Swati</v>
      </c>
      <c r="C23" s="229"/>
      <c r="D23" s="230"/>
      <c r="E23" s="230" t="n">
        <f aca="false">'RC Mastery Check+Question type'!H21</f>
        <v>0.5</v>
      </c>
      <c r="F23" s="230" t="n">
        <f aca="false">IF(OR('Cover Sheet'!J21="", B23=""),"",'Cover Sheet'!J21)</f>
        <v>0</v>
      </c>
      <c r="G23" s="230" t="n">
        <f aca="false">'Cover Sheet'!L21</f>
        <v>0.5</v>
      </c>
      <c r="H23" s="231"/>
      <c r="I23" s="231"/>
      <c r="J23" s="231"/>
      <c r="K23" s="231"/>
      <c r="L23" s="231"/>
      <c r="M23" s="231"/>
      <c r="N23" s="232" t="n">
        <v>1</v>
      </c>
      <c r="O23" s="232" t="n">
        <v>0</v>
      </c>
      <c r="P23" s="232" t="n">
        <v>1</v>
      </c>
      <c r="Q23" s="232" t="n">
        <v>0</v>
      </c>
      <c r="R23" s="232" t="n">
        <v>1</v>
      </c>
      <c r="S23" s="232" t="n">
        <v>1</v>
      </c>
      <c r="T23" s="232" t="n">
        <v>1</v>
      </c>
      <c r="U23" s="231" t="n">
        <v>1</v>
      </c>
      <c r="V23" s="231" t="n">
        <v>1</v>
      </c>
      <c r="W23" s="231" t="n">
        <v>1</v>
      </c>
      <c r="X23" s="231" t="n">
        <v>1</v>
      </c>
      <c r="Y23" s="231" t="n">
        <v>1</v>
      </c>
      <c r="Z23" s="231" t="n">
        <v>1</v>
      </c>
      <c r="AA23" s="231" t="n">
        <v>1</v>
      </c>
      <c r="AB23" s="232"/>
      <c r="AC23" s="232"/>
      <c r="AD23" s="232"/>
      <c r="AE23" s="232"/>
      <c r="AF23" s="232"/>
      <c r="AG23" s="232"/>
      <c r="AH23" s="232"/>
      <c r="AI23" s="232"/>
      <c r="AJ23" s="232"/>
      <c r="AK23" s="232"/>
      <c r="AL23" s="232"/>
      <c r="AM23" s="232"/>
      <c r="AN23" s="231"/>
      <c r="AO23" s="231"/>
      <c r="AP23" s="231"/>
      <c r="AQ23" s="231"/>
      <c r="AR23" s="231"/>
      <c r="AS23" s="231"/>
      <c r="AT23" s="231"/>
      <c r="AU23" s="231"/>
      <c r="AV23" s="231"/>
      <c r="AW23" s="231"/>
      <c r="AX23" s="231"/>
      <c r="AY23" s="231"/>
      <c r="AZ23" s="232"/>
      <c r="BA23" s="232"/>
      <c r="BB23" s="232"/>
      <c r="BC23" s="232"/>
      <c r="BD23" s="232"/>
      <c r="BE23" s="232"/>
      <c r="BF23" s="232"/>
      <c r="BG23" s="232"/>
      <c r="BH23" s="232"/>
      <c r="BI23" s="232"/>
      <c r="BJ23" s="232"/>
      <c r="BK23" s="232"/>
      <c r="BL23" s="232"/>
      <c r="BM23" s="232"/>
      <c r="BN23" s="232"/>
      <c r="BO23" s="232"/>
      <c r="BP23" s="232"/>
      <c r="BQ23" s="232"/>
      <c r="BR23" s="231"/>
      <c r="BS23" s="231"/>
      <c r="BT23" s="231"/>
      <c r="BU23" s="231"/>
      <c r="BV23" s="231"/>
      <c r="BW23" s="231"/>
      <c r="BX23" s="231"/>
      <c r="BY23" s="231"/>
      <c r="BZ23" s="231"/>
      <c r="CA23" s="231"/>
      <c r="CB23" s="231"/>
      <c r="CC23" s="231"/>
      <c r="CD23" s="231"/>
      <c r="CE23" s="231"/>
      <c r="CF23" s="231"/>
      <c r="CG23" s="231"/>
      <c r="CH23" s="231"/>
      <c r="CI23" s="231"/>
      <c r="CJ23" s="232"/>
      <c r="CK23" s="232"/>
      <c r="CL23" s="232"/>
      <c r="CM23" s="232"/>
      <c r="CN23" s="232"/>
      <c r="CO23" s="232"/>
      <c r="CP23" s="232"/>
      <c r="CQ23" s="232"/>
      <c r="CR23" s="232"/>
      <c r="CS23" s="232"/>
      <c r="CT23" s="232"/>
      <c r="CU23" s="232"/>
      <c r="CV23" s="232"/>
      <c r="CW23" s="232"/>
      <c r="CX23" s="232"/>
      <c r="CY23" s="232"/>
      <c r="CZ23" s="232"/>
      <c r="DA23" s="232"/>
      <c r="DB23" s="232"/>
      <c r="DC23" s="232"/>
      <c r="DD23" s="232"/>
      <c r="DE23" s="232"/>
      <c r="DF23" s="232"/>
      <c r="DG23" s="232"/>
      <c r="DH23" s="232"/>
      <c r="DI23" s="232"/>
      <c r="DJ23" s="232"/>
      <c r="DK23" s="232"/>
      <c r="DL23" s="232"/>
      <c r="DM23" s="232"/>
      <c r="DN23" s="232"/>
      <c r="DO23" s="232"/>
      <c r="DP23" s="232"/>
      <c r="DQ23" s="232"/>
      <c r="DR23" s="232"/>
      <c r="DS23" s="232"/>
      <c r="DT23" s="231"/>
      <c r="DU23" s="231"/>
      <c r="DV23" s="231"/>
      <c r="DW23" s="231"/>
      <c r="DX23" s="231"/>
      <c r="DY23" s="231"/>
      <c r="DZ23" s="231"/>
      <c r="EA23" s="231"/>
      <c r="EB23" s="231"/>
      <c r="EC23" s="231"/>
      <c r="ED23" s="231"/>
      <c r="EE23" s="231"/>
      <c r="EF23" s="231"/>
      <c r="EG23" s="231"/>
      <c r="EH23" s="231"/>
      <c r="EI23" s="231"/>
      <c r="EJ23" s="231"/>
      <c r="EK23" s="231"/>
      <c r="EL23" s="231"/>
      <c r="EM23" s="231"/>
      <c r="EN23" s="231"/>
      <c r="EO23" s="231"/>
      <c r="EP23" s="231"/>
      <c r="EQ23" s="231"/>
      <c r="ER23" s="231"/>
      <c r="ES23" s="231"/>
      <c r="ET23" s="231"/>
      <c r="EU23" s="231"/>
      <c r="EV23" s="231"/>
      <c r="EW23" s="231"/>
      <c r="EX23" s="231"/>
      <c r="EY23" s="231"/>
      <c r="EZ23" s="231"/>
      <c r="FA23" s="231"/>
      <c r="FB23" s="231"/>
      <c r="FC23" s="231"/>
      <c r="FD23" s="232"/>
      <c r="FE23" s="232"/>
      <c r="FF23" s="232"/>
      <c r="FG23" s="232"/>
      <c r="FH23" s="232"/>
      <c r="FI23" s="232"/>
      <c r="FJ23" s="232"/>
      <c r="FK23" s="232"/>
      <c r="FL23" s="232"/>
      <c r="FM23" s="232"/>
      <c r="FN23" s="232"/>
      <c r="FO23" s="232"/>
      <c r="FP23" s="232"/>
      <c r="FQ23" s="232"/>
      <c r="FR23" s="232"/>
      <c r="FS23" s="232"/>
      <c r="FT23" s="232"/>
      <c r="FU23" s="232"/>
      <c r="FV23" s="232"/>
      <c r="FW23" s="232"/>
      <c r="FX23" s="232"/>
      <c r="FY23" s="232"/>
      <c r="FZ23" s="232"/>
      <c r="GA23" s="232"/>
      <c r="GB23" s="232"/>
      <c r="GC23" s="232"/>
      <c r="GD23" s="232"/>
      <c r="GE23" s="232"/>
      <c r="GF23" s="232"/>
      <c r="GG23" s="232"/>
      <c r="GH23" s="232"/>
      <c r="GI23" s="232"/>
      <c r="GJ23" s="232"/>
      <c r="GK23" s="232"/>
      <c r="GL23" s="232"/>
      <c r="GM23" s="231"/>
      <c r="GN23" s="231"/>
      <c r="GO23" s="231"/>
      <c r="GP23" s="231"/>
      <c r="GQ23" s="231"/>
      <c r="GR23" s="231"/>
      <c r="GS23" s="231"/>
      <c r="GT23" s="231"/>
      <c r="GU23" s="231"/>
      <c r="GV23" s="231"/>
      <c r="GW23" s="231"/>
      <c r="GX23" s="231"/>
      <c r="GY23" s="231"/>
      <c r="GZ23" s="231"/>
      <c r="HA23" s="231"/>
      <c r="HB23" s="231"/>
      <c r="HC23" s="231"/>
      <c r="HD23" s="231"/>
      <c r="HE23" s="231"/>
      <c r="HF23" s="231"/>
      <c r="HG23" s="231"/>
      <c r="HH23" s="231"/>
      <c r="HI23" s="231"/>
      <c r="HJ23" s="231"/>
      <c r="HK23" s="231"/>
      <c r="HL23" s="231"/>
      <c r="HM23" s="231"/>
      <c r="HN23" s="231"/>
      <c r="HO23" s="231"/>
      <c r="HP23" s="231"/>
      <c r="HQ23" s="231"/>
      <c r="HR23" s="231"/>
      <c r="HS23" s="231"/>
      <c r="HT23" s="231"/>
      <c r="HU23" s="231"/>
      <c r="HV23" s="232"/>
      <c r="HW23" s="232"/>
      <c r="HX23" s="232"/>
      <c r="HY23" s="232"/>
      <c r="HZ23" s="232"/>
      <c r="IA23" s="232"/>
      <c r="IB23" s="232"/>
      <c r="IC23" s="232"/>
      <c r="ID23" s="232"/>
      <c r="IE23" s="232"/>
      <c r="IF23" s="232"/>
      <c r="IG23" s="232"/>
      <c r="IH23" s="232"/>
      <c r="II23" s="232"/>
      <c r="IJ23" s="232"/>
      <c r="IK23" s="232"/>
      <c r="IL23" s="232"/>
      <c r="IM23" s="232"/>
      <c r="IN23" s="232"/>
      <c r="IO23" s="232"/>
      <c r="IP23" s="232"/>
      <c r="IQ23" s="232"/>
      <c r="IR23" s="232"/>
      <c r="IS23" s="232"/>
      <c r="IT23" s="232"/>
      <c r="IU23" s="232"/>
      <c r="IV23" s="232"/>
      <c r="IW23" s="232"/>
      <c r="IX23" s="232"/>
      <c r="IY23" s="232"/>
      <c r="IZ23" s="232"/>
      <c r="JA23" s="232"/>
      <c r="JB23" s="232"/>
      <c r="JC23" s="232"/>
      <c r="JD23" s="232"/>
      <c r="JE23" s="231"/>
      <c r="JF23" s="231"/>
      <c r="JG23" s="231"/>
      <c r="JH23" s="231"/>
      <c r="JI23" s="231"/>
      <c r="JJ23" s="231"/>
      <c r="JK23" s="231"/>
      <c r="JL23" s="231"/>
      <c r="JM23" s="231"/>
      <c r="JN23" s="231"/>
      <c r="JO23" s="231"/>
      <c r="JP23" s="231"/>
      <c r="JQ23" s="231"/>
      <c r="JR23" s="231"/>
      <c r="JS23" s="231"/>
      <c r="JT23" s="231"/>
      <c r="JU23" s="231"/>
      <c r="JV23" s="231"/>
      <c r="JW23" s="231"/>
      <c r="JX23" s="231"/>
      <c r="JY23" s="231"/>
      <c r="JZ23" s="231"/>
      <c r="KA23" s="231"/>
      <c r="KB23" s="231"/>
      <c r="KC23" s="231"/>
      <c r="KD23" s="231"/>
      <c r="KE23" s="231"/>
      <c r="KF23" s="231"/>
      <c r="KG23" s="231"/>
      <c r="KH23" s="231"/>
      <c r="KI23" s="231"/>
      <c r="KJ23" s="231"/>
      <c r="KK23" s="231"/>
      <c r="KL23" s="231"/>
      <c r="KM23" s="231"/>
      <c r="KN23" s="233"/>
    </row>
    <row r="24" customFormat="false" ht="12.75" hidden="false" customHeight="true" outlineLevel="0" collapsed="false">
      <c r="A24" s="228" t="n">
        <v>18</v>
      </c>
      <c r="B24" s="228" t="str">
        <f aca="false">IF('Cover Sheet'!B22="","",IF(OR('Cover Sheet'!D22="Dropped out of school", 'Cover Sheet'!D22="Moved to another school", 'Cover Sheet'!D22="Unknown status"),"",'Cover Sheet'!B22))</f>
        <v>Sania Rehana</v>
      </c>
      <c r="C24" s="229"/>
      <c r="D24" s="230"/>
      <c r="E24" s="230" t="n">
        <f aca="false">'RC Mastery Check+Question type'!H22</f>
        <v>1.5</v>
      </c>
      <c r="F24" s="230" t="n">
        <f aca="false">IF(OR('Cover Sheet'!J22="", B24=""),"",'Cover Sheet'!J22)</f>
        <v>0</v>
      </c>
      <c r="G24" s="230" t="n">
        <f aca="false">'Cover Sheet'!L22</f>
        <v>1.5</v>
      </c>
      <c r="H24" s="231"/>
      <c r="I24" s="231"/>
      <c r="J24" s="231"/>
      <c r="K24" s="231"/>
      <c r="L24" s="231"/>
      <c r="M24" s="231"/>
      <c r="N24" s="232"/>
      <c r="O24" s="232"/>
      <c r="P24" s="232"/>
      <c r="Q24" s="232"/>
      <c r="R24" s="232"/>
      <c r="S24" s="232"/>
      <c r="T24" s="232"/>
      <c r="U24" s="231" t="n">
        <v>1</v>
      </c>
      <c r="V24" s="231" t="n">
        <v>1</v>
      </c>
      <c r="W24" s="231" t="n">
        <v>1</v>
      </c>
      <c r="X24" s="231" t="n">
        <v>0</v>
      </c>
      <c r="Y24" s="231" t="n">
        <v>0.5</v>
      </c>
      <c r="Z24" s="231" t="n">
        <v>0.5</v>
      </c>
      <c r="AA24" s="231" t="n">
        <v>1</v>
      </c>
      <c r="AB24" s="232" t="n">
        <v>1</v>
      </c>
      <c r="AC24" s="232" t="n">
        <v>1</v>
      </c>
      <c r="AD24" s="232" t="n">
        <v>0</v>
      </c>
      <c r="AE24" s="232" t="n">
        <v>0</v>
      </c>
      <c r="AF24" s="232" t="n">
        <v>0</v>
      </c>
      <c r="AG24" s="232" t="n">
        <v>1</v>
      </c>
      <c r="AH24" s="232" t="n">
        <v>1</v>
      </c>
      <c r="AI24" s="232" t="n">
        <v>0</v>
      </c>
      <c r="AJ24" s="232" t="n">
        <v>0</v>
      </c>
      <c r="AK24" s="232" t="n">
        <v>0</v>
      </c>
      <c r="AL24" s="232" t="n">
        <v>0.25</v>
      </c>
      <c r="AM24" s="232" t="n">
        <v>1</v>
      </c>
      <c r="AN24" s="231" t="n">
        <v>1</v>
      </c>
      <c r="AO24" s="231" t="n">
        <v>1</v>
      </c>
      <c r="AP24" s="231" t="n">
        <v>1</v>
      </c>
      <c r="AQ24" s="231" t="n">
        <v>0</v>
      </c>
      <c r="AR24" s="231" t="n">
        <v>0</v>
      </c>
      <c r="AS24" s="231" t="n">
        <v>1</v>
      </c>
      <c r="AT24" s="231" t="n">
        <v>1</v>
      </c>
      <c r="AU24" s="231" t="n">
        <v>0.5</v>
      </c>
      <c r="AV24" s="231" t="n">
        <v>1</v>
      </c>
      <c r="AW24" s="231" t="n">
        <v>0</v>
      </c>
      <c r="AX24" s="231" t="n">
        <v>0.25</v>
      </c>
      <c r="AY24" s="231" t="n">
        <v>0</v>
      </c>
      <c r="AZ24" s="232" t="n">
        <v>1</v>
      </c>
      <c r="BA24" s="232" t="n">
        <v>1</v>
      </c>
      <c r="BB24" s="232" t="n">
        <v>1</v>
      </c>
      <c r="BC24" s="232" t="n">
        <v>1</v>
      </c>
      <c r="BD24" s="232" t="n">
        <v>0</v>
      </c>
      <c r="BE24" s="232" t="n">
        <v>0</v>
      </c>
      <c r="BF24" s="232" t="n">
        <v>0</v>
      </c>
      <c r="BG24" s="232" t="n">
        <v>0</v>
      </c>
      <c r="BH24" s="232" t="n">
        <v>0</v>
      </c>
      <c r="BI24" s="232" t="n">
        <v>0</v>
      </c>
      <c r="BJ24" s="232" t="n">
        <v>0</v>
      </c>
      <c r="BK24" s="232" t="n">
        <v>0</v>
      </c>
      <c r="BL24" s="232" t="n">
        <v>0.5</v>
      </c>
      <c r="BM24" s="232" t="n">
        <v>0</v>
      </c>
      <c r="BN24" s="232" t="n">
        <v>0</v>
      </c>
      <c r="BO24" s="232" t="n">
        <v>0</v>
      </c>
      <c r="BP24" s="232" t="n">
        <v>0</v>
      </c>
      <c r="BQ24" s="232" t="n">
        <v>0</v>
      </c>
      <c r="BR24" s="231"/>
      <c r="BS24" s="231"/>
      <c r="BT24" s="231"/>
      <c r="BU24" s="231"/>
      <c r="BV24" s="231"/>
      <c r="BW24" s="231"/>
      <c r="BX24" s="231"/>
      <c r="BY24" s="231"/>
      <c r="BZ24" s="231"/>
      <c r="CA24" s="231"/>
      <c r="CB24" s="231"/>
      <c r="CC24" s="231"/>
      <c r="CD24" s="231"/>
      <c r="CE24" s="231"/>
      <c r="CF24" s="231"/>
      <c r="CG24" s="231"/>
      <c r="CH24" s="231"/>
      <c r="CI24" s="231"/>
      <c r="CJ24" s="232"/>
      <c r="CK24" s="232"/>
      <c r="CL24" s="232"/>
      <c r="CM24" s="232"/>
      <c r="CN24" s="232"/>
      <c r="CO24" s="232"/>
      <c r="CP24" s="232"/>
      <c r="CQ24" s="232"/>
      <c r="CR24" s="232"/>
      <c r="CS24" s="232"/>
      <c r="CT24" s="232"/>
      <c r="CU24" s="232"/>
      <c r="CV24" s="232"/>
      <c r="CW24" s="232"/>
      <c r="CX24" s="232"/>
      <c r="CY24" s="232"/>
      <c r="CZ24" s="232"/>
      <c r="DA24" s="232"/>
      <c r="DB24" s="232"/>
      <c r="DC24" s="232"/>
      <c r="DD24" s="232"/>
      <c r="DE24" s="232"/>
      <c r="DF24" s="232"/>
      <c r="DG24" s="232"/>
      <c r="DH24" s="232"/>
      <c r="DI24" s="232"/>
      <c r="DJ24" s="232"/>
      <c r="DK24" s="232"/>
      <c r="DL24" s="232"/>
      <c r="DM24" s="232"/>
      <c r="DN24" s="232"/>
      <c r="DO24" s="232"/>
      <c r="DP24" s="232"/>
      <c r="DQ24" s="232"/>
      <c r="DR24" s="232"/>
      <c r="DS24" s="232"/>
      <c r="DT24" s="231"/>
      <c r="DU24" s="231"/>
      <c r="DV24" s="231"/>
      <c r="DW24" s="231"/>
      <c r="DX24" s="231"/>
      <c r="DY24" s="231"/>
      <c r="DZ24" s="231"/>
      <c r="EA24" s="231"/>
      <c r="EB24" s="231"/>
      <c r="EC24" s="231"/>
      <c r="ED24" s="231"/>
      <c r="EE24" s="231"/>
      <c r="EF24" s="231"/>
      <c r="EG24" s="231"/>
      <c r="EH24" s="231"/>
      <c r="EI24" s="231"/>
      <c r="EJ24" s="231"/>
      <c r="EK24" s="231"/>
      <c r="EL24" s="231"/>
      <c r="EM24" s="231"/>
      <c r="EN24" s="231"/>
      <c r="EO24" s="231"/>
      <c r="EP24" s="231"/>
      <c r="EQ24" s="231"/>
      <c r="ER24" s="231"/>
      <c r="ES24" s="231"/>
      <c r="ET24" s="231"/>
      <c r="EU24" s="231"/>
      <c r="EV24" s="231"/>
      <c r="EW24" s="231"/>
      <c r="EX24" s="231"/>
      <c r="EY24" s="231"/>
      <c r="EZ24" s="231"/>
      <c r="FA24" s="231"/>
      <c r="FB24" s="231"/>
      <c r="FC24" s="231"/>
      <c r="FD24" s="232"/>
      <c r="FE24" s="232"/>
      <c r="FF24" s="232"/>
      <c r="FG24" s="232"/>
      <c r="FH24" s="232"/>
      <c r="FI24" s="232"/>
      <c r="FJ24" s="232"/>
      <c r="FK24" s="232"/>
      <c r="FL24" s="232"/>
      <c r="FM24" s="232"/>
      <c r="FN24" s="232"/>
      <c r="FO24" s="232"/>
      <c r="FP24" s="232"/>
      <c r="FQ24" s="232"/>
      <c r="FR24" s="232"/>
      <c r="FS24" s="232"/>
      <c r="FT24" s="232"/>
      <c r="FU24" s="232"/>
      <c r="FV24" s="232"/>
      <c r="FW24" s="232"/>
      <c r="FX24" s="232"/>
      <c r="FY24" s="232"/>
      <c r="FZ24" s="232"/>
      <c r="GA24" s="232"/>
      <c r="GB24" s="232"/>
      <c r="GC24" s="232"/>
      <c r="GD24" s="232"/>
      <c r="GE24" s="232"/>
      <c r="GF24" s="232"/>
      <c r="GG24" s="232"/>
      <c r="GH24" s="232"/>
      <c r="GI24" s="232"/>
      <c r="GJ24" s="232"/>
      <c r="GK24" s="232"/>
      <c r="GL24" s="232"/>
      <c r="GM24" s="231"/>
      <c r="GN24" s="231"/>
      <c r="GO24" s="231"/>
      <c r="GP24" s="231"/>
      <c r="GQ24" s="231"/>
      <c r="GR24" s="231"/>
      <c r="GS24" s="231"/>
      <c r="GT24" s="231"/>
      <c r="GU24" s="231"/>
      <c r="GV24" s="231"/>
      <c r="GW24" s="231"/>
      <c r="GX24" s="231"/>
      <c r="GY24" s="231"/>
      <c r="GZ24" s="231"/>
      <c r="HA24" s="231"/>
      <c r="HB24" s="231"/>
      <c r="HC24" s="231"/>
      <c r="HD24" s="231"/>
      <c r="HE24" s="231"/>
      <c r="HF24" s="231"/>
      <c r="HG24" s="231"/>
      <c r="HH24" s="231"/>
      <c r="HI24" s="231"/>
      <c r="HJ24" s="231"/>
      <c r="HK24" s="231"/>
      <c r="HL24" s="231"/>
      <c r="HM24" s="231"/>
      <c r="HN24" s="231"/>
      <c r="HO24" s="231"/>
      <c r="HP24" s="231"/>
      <c r="HQ24" s="231"/>
      <c r="HR24" s="231"/>
      <c r="HS24" s="231"/>
      <c r="HT24" s="231"/>
      <c r="HU24" s="231"/>
      <c r="HV24" s="232"/>
      <c r="HW24" s="232"/>
      <c r="HX24" s="232"/>
      <c r="HY24" s="232"/>
      <c r="HZ24" s="232"/>
      <c r="IA24" s="232"/>
      <c r="IB24" s="232"/>
      <c r="IC24" s="232"/>
      <c r="ID24" s="232"/>
      <c r="IE24" s="232"/>
      <c r="IF24" s="232"/>
      <c r="IG24" s="232"/>
      <c r="IH24" s="232"/>
      <c r="II24" s="232"/>
      <c r="IJ24" s="232"/>
      <c r="IK24" s="232"/>
      <c r="IL24" s="232"/>
      <c r="IM24" s="232"/>
      <c r="IN24" s="232"/>
      <c r="IO24" s="232"/>
      <c r="IP24" s="232"/>
      <c r="IQ24" s="232"/>
      <c r="IR24" s="232"/>
      <c r="IS24" s="232"/>
      <c r="IT24" s="232"/>
      <c r="IU24" s="232"/>
      <c r="IV24" s="232"/>
      <c r="IW24" s="232"/>
      <c r="IX24" s="232"/>
      <c r="IY24" s="232"/>
      <c r="IZ24" s="232"/>
      <c r="JA24" s="232"/>
      <c r="JB24" s="232"/>
      <c r="JC24" s="232"/>
      <c r="JD24" s="232"/>
      <c r="JE24" s="231"/>
      <c r="JF24" s="231"/>
      <c r="JG24" s="231"/>
      <c r="JH24" s="231"/>
      <c r="JI24" s="231"/>
      <c r="JJ24" s="231"/>
      <c r="JK24" s="231"/>
      <c r="JL24" s="231"/>
      <c r="JM24" s="231"/>
      <c r="JN24" s="231"/>
      <c r="JO24" s="231"/>
      <c r="JP24" s="231"/>
      <c r="JQ24" s="231"/>
      <c r="JR24" s="231"/>
      <c r="JS24" s="231"/>
      <c r="JT24" s="231"/>
      <c r="JU24" s="231"/>
      <c r="JV24" s="231"/>
      <c r="JW24" s="231"/>
      <c r="JX24" s="231"/>
      <c r="JY24" s="231"/>
      <c r="JZ24" s="231"/>
      <c r="KA24" s="231"/>
      <c r="KB24" s="231"/>
      <c r="KC24" s="231"/>
      <c r="KD24" s="231"/>
      <c r="KE24" s="231"/>
      <c r="KF24" s="231"/>
      <c r="KG24" s="231"/>
      <c r="KH24" s="231"/>
      <c r="KI24" s="231"/>
      <c r="KJ24" s="231"/>
      <c r="KK24" s="231"/>
      <c r="KL24" s="231"/>
      <c r="KM24" s="231"/>
      <c r="KN24" s="233"/>
    </row>
    <row r="25" customFormat="false" ht="12.75" hidden="false" customHeight="true" outlineLevel="0" collapsed="false">
      <c r="A25" s="228" t="n">
        <v>19</v>
      </c>
      <c r="B25" s="228" t="str">
        <f aca="false">IF('Cover Sheet'!B23="","",IF(OR('Cover Sheet'!D23="Dropped out of school", 'Cover Sheet'!D23="Moved to another school", 'Cover Sheet'!D23="Unknown status"),"",'Cover Sheet'!B23))</f>
        <v>Sri Vidya</v>
      </c>
      <c r="C25" s="229"/>
      <c r="D25" s="230"/>
      <c r="E25" s="230" t="n">
        <f aca="false">'RC Mastery Check+Question type'!H23</f>
        <v>2.5</v>
      </c>
      <c r="F25" s="230" t="n">
        <f aca="false">IF(OR('Cover Sheet'!J23="", B25=""),"",'Cover Sheet'!J23)</f>
        <v>1</v>
      </c>
      <c r="G25" s="230" t="n">
        <f aca="false">'Cover Sheet'!L23</f>
        <v>1.5</v>
      </c>
      <c r="H25" s="231"/>
      <c r="I25" s="231"/>
      <c r="J25" s="231"/>
      <c r="K25" s="231"/>
      <c r="L25" s="231"/>
      <c r="M25" s="231"/>
      <c r="N25" s="232"/>
      <c r="O25" s="232"/>
      <c r="P25" s="232"/>
      <c r="Q25" s="232"/>
      <c r="R25" s="232"/>
      <c r="S25" s="232"/>
      <c r="T25" s="232"/>
      <c r="U25" s="231"/>
      <c r="V25" s="231"/>
      <c r="W25" s="231"/>
      <c r="X25" s="231"/>
      <c r="Y25" s="231"/>
      <c r="Z25" s="231"/>
      <c r="AA25" s="231"/>
      <c r="AB25" s="232"/>
      <c r="AC25" s="232"/>
      <c r="AD25" s="232"/>
      <c r="AE25" s="232"/>
      <c r="AF25" s="232"/>
      <c r="AG25" s="232"/>
      <c r="AH25" s="232"/>
      <c r="AI25" s="232"/>
      <c r="AJ25" s="232"/>
      <c r="AK25" s="232"/>
      <c r="AL25" s="232"/>
      <c r="AM25" s="232"/>
      <c r="AN25" s="231"/>
      <c r="AO25" s="231"/>
      <c r="AP25" s="231"/>
      <c r="AQ25" s="231"/>
      <c r="AR25" s="231"/>
      <c r="AS25" s="231"/>
      <c r="AT25" s="231"/>
      <c r="AU25" s="231"/>
      <c r="AV25" s="231"/>
      <c r="AW25" s="231"/>
      <c r="AX25" s="231"/>
      <c r="AY25" s="231"/>
      <c r="AZ25" s="232" t="n">
        <v>1</v>
      </c>
      <c r="BA25" s="232" t="n">
        <v>1</v>
      </c>
      <c r="BB25" s="232" t="n">
        <v>1</v>
      </c>
      <c r="BC25" s="232" t="n">
        <v>1</v>
      </c>
      <c r="BD25" s="232" t="n">
        <v>0</v>
      </c>
      <c r="BE25" s="232" t="n">
        <v>1</v>
      </c>
      <c r="BF25" s="232" t="n">
        <v>1</v>
      </c>
      <c r="BG25" s="232" t="n">
        <v>1</v>
      </c>
      <c r="BH25" s="232" t="n">
        <v>0</v>
      </c>
      <c r="BI25" s="232" t="n">
        <v>0</v>
      </c>
      <c r="BJ25" s="232" t="n">
        <v>1</v>
      </c>
      <c r="BK25" s="232" t="n">
        <v>1</v>
      </c>
      <c r="BL25" s="232" t="n">
        <v>0</v>
      </c>
      <c r="BM25" s="232" t="n">
        <v>1</v>
      </c>
      <c r="BN25" s="232" t="n">
        <v>0.5</v>
      </c>
      <c r="BO25" s="232" t="n">
        <v>0.25</v>
      </c>
      <c r="BP25" s="232" t="n">
        <v>0</v>
      </c>
      <c r="BQ25" s="232" t="n">
        <v>1</v>
      </c>
      <c r="BR25" s="231" t="n">
        <v>1</v>
      </c>
      <c r="BS25" s="231" t="n">
        <v>1</v>
      </c>
      <c r="BT25" s="231" t="n">
        <v>1</v>
      </c>
      <c r="BU25" s="231" t="n">
        <v>1</v>
      </c>
      <c r="BV25" s="231" t="n">
        <v>1</v>
      </c>
      <c r="BW25" s="231" t="n">
        <v>1</v>
      </c>
      <c r="BX25" s="231" t="n">
        <v>0</v>
      </c>
      <c r="BY25" s="231" t="n">
        <v>1</v>
      </c>
      <c r="BZ25" s="231" t="n">
        <v>0.5</v>
      </c>
      <c r="CA25" s="231" t="n">
        <v>1</v>
      </c>
      <c r="CB25" s="231" t="n">
        <v>0</v>
      </c>
      <c r="CC25" s="231" t="n">
        <v>0</v>
      </c>
      <c r="CD25" s="231" t="n">
        <v>0</v>
      </c>
      <c r="CE25" s="231" t="n">
        <v>0</v>
      </c>
      <c r="CF25" s="231" t="n">
        <v>1</v>
      </c>
      <c r="CG25" s="231" t="n">
        <v>0.5</v>
      </c>
      <c r="CH25" s="231" t="n">
        <v>0.5</v>
      </c>
      <c r="CI25" s="231" t="n">
        <v>1</v>
      </c>
      <c r="CJ25" s="232"/>
      <c r="CK25" s="232"/>
      <c r="CL25" s="232"/>
      <c r="CM25" s="232"/>
      <c r="CN25" s="232"/>
      <c r="CO25" s="232"/>
      <c r="CP25" s="232"/>
      <c r="CQ25" s="232"/>
      <c r="CR25" s="232"/>
      <c r="CS25" s="232"/>
      <c r="CT25" s="232"/>
      <c r="CU25" s="232"/>
      <c r="CV25" s="232"/>
      <c r="CW25" s="232"/>
      <c r="CX25" s="232"/>
      <c r="CY25" s="232"/>
      <c r="CZ25" s="232"/>
      <c r="DA25" s="232"/>
      <c r="DB25" s="232"/>
      <c r="DC25" s="232"/>
      <c r="DD25" s="232"/>
      <c r="DE25" s="232"/>
      <c r="DF25" s="232"/>
      <c r="DG25" s="232"/>
      <c r="DH25" s="232"/>
      <c r="DI25" s="232"/>
      <c r="DJ25" s="232"/>
      <c r="DK25" s="232"/>
      <c r="DL25" s="232"/>
      <c r="DM25" s="232"/>
      <c r="DN25" s="232"/>
      <c r="DO25" s="232"/>
      <c r="DP25" s="232"/>
      <c r="DQ25" s="232"/>
      <c r="DR25" s="232"/>
      <c r="DS25" s="232"/>
      <c r="DT25" s="231" t="n">
        <v>1</v>
      </c>
      <c r="DU25" s="231" t="n">
        <v>0</v>
      </c>
      <c r="DV25" s="231" t="n">
        <v>1</v>
      </c>
      <c r="DW25" s="231" t="n">
        <v>0</v>
      </c>
      <c r="DX25" s="231" t="n">
        <v>0</v>
      </c>
      <c r="DY25" s="231" t="n">
        <v>1</v>
      </c>
      <c r="DZ25" s="231" t="n">
        <v>0</v>
      </c>
      <c r="EA25" s="231" t="n">
        <v>0.5</v>
      </c>
      <c r="EB25" s="231" t="n">
        <v>0.5</v>
      </c>
      <c r="EC25" s="231" t="n">
        <v>0</v>
      </c>
      <c r="ED25" s="231" t="n">
        <v>0</v>
      </c>
      <c r="EE25" s="231" t="n">
        <v>1</v>
      </c>
      <c r="EF25" s="231" t="n">
        <v>1</v>
      </c>
      <c r="EG25" s="231" t="n">
        <v>1</v>
      </c>
      <c r="EH25" s="231" t="n">
        <v>0</v>
      </c>
      <c r="EI25" s="231" t="n">
        <v>1</v>
      </c>
      <c r="EJ25" s="231" t="n">
        <v>1</v>
      </c>
      <c r="EK25" s="231" t="n">
        <v>1</v>
      </c>
      <c r="EL25" s="231" t="n">
        <v>1</v>
      </c>
      <c r="EM25" s="231" t="n">
        <v>0.5</v>
      </c>
      <c r="EN25" s="231" t="n">
        <v>0</v>
      </c>
      <c r="EO25" s="231" t="n">
        <v>1</v>
      </c>
      <c r="EP25" s="231" t="n">
        <v>1</v>
      </c>
      <c r="EQ25" s="231" t="n">
        <v>1</v>
      </c>
      <c r="ER25" s="231" t="n">
        <v>0</v>
      </c>
      <c r="ES25" s="231" t="n">
        <v>1</v>
      </c>
      <c r="ET25" s="231" t="n">
        <v>1</v>
      </c>
      <c r="EU25" s="231" t="n">
        <v>0</v>
      </c>
      <c r="EV25" s="231" t="n">
        <v>1</v>
      </c>
      <c r="EW25" s="231" t="n">
        <v>0.5</v>
      </c>
      <c r="EX25" s="231" t="n">
        <v>0</v>
      </c>
      <c r="EY25" s="231" t="n">
        <v>0</v>
      </c>
      <c r="EZ25" s="231" t="n">
        <v>1</v>
      </c>
      <c r="FA25" s="231" t="n">
        <v>0</v>
      </c>
      <c r="FB25" s="231" t="n">
        <v>0</v>
      </c>
      <c r="FC25" s="231" t="n">
        <v>0</v>
      </c>
      <c r="FD25" s="232"/>
      <c r="FE25" s="232"/>
      <c r="FF25" s="232"/>
      <c r="FG25" s="232"/>
      <c r="FH25" s="232"/>
      <c r="FI25" s="232"/>
      <c r="FJ25" s="232"/>
      <c r="FK25" s="232"/>
      <c r="FL25" s="232"/>
      <c r="FM25" s="232"/>
      <c r="FN25" s="232"/>
      <c r="FO25" s="232"/>
      <c r="FP25" s="232"/>
      <c r="FQ25" s="232"/>
      <c r="FR25" s="232"/>
      <c r="FS25" s="232"/>
      <c r="FT25" s="232"/>
      <c r="FU25" s="232"/>
      <c r="FV25" s="232"/>
      <c r="FW25" s="232"/>
      <c r="FX25" s="232"/>
      <c r="FY25" s="232"/>
      <c r="FZ25" s="232"/>
      <c r="GA25" s="232"/>
      <c r="GB25" s="232"/>
      <c r="GC25" s="232"/>
      <c r="GD25" s="232"/>
      <c r="GE25" s="232"/>
      <c r="GF25" s="232"/>
      <c r="GG25" s="232"/>
      <c r="GH25" s="232"/>
      <c r="GI25" s="232"/>
      <c r="GJ25" s="232"/>
      <c r="GK25" s="232"/>
      <c r="GL25" s="232"/>
      <c r="GM25" s="231"/>
      <c r="GN25" s="231"/>
      <c r="GO25" s="231"/>
      <c r="GP25" s="231"/>
      <c r="GQ25" s="231"/>
      <c r="GR25" s="231"/>
      <c r="GS25" s="231"/>
      <c r="GT25" s="231"/>
      <c r="GU25" s="231"/>
      <c r="GV25" s="231"/>
      <c r="GW25" s="231"/>
      <c r="GX25" s="231"/>
      <c r="GY25" s="231"/>
      <c r="GZ25" s="231"/>
      <c r="HA25" s="231"/>
      <c r="HB25" s="231"/>
      <c r="HC25" s="231"/>
      <c r="HD25" s="231"/>
      <c r="HE25" s="231"/>
      <c r="HF25" s="231"/>
      <c r="HG25" s="231"/>
      <c r="HH25" s="231"/>
      <c r="HI25" s="231"/>
      <c r="HJ25" s="231"/>
      <c r="HK25" s="231"/>
      <c r="HL25" s="231"/>
      <c r="HM25" s="231"/>
      <c r="HN25" s="231"/>
      <c r="HO25" s="231"/>
      <c r="HP25" s="231"/>
      <c r="HQ25" s="231"/>
      <c r="HR25" s="231"/>
      <c r="HS25" s="231"/>
      <c r="HT25" s="231"/>
      <c r="HU25" s="231"/>
      <c r="HV25" s="232"/>
      <c r="HW25" s="232"/>
      <c r="HX25" s="232"/>
      <c r="HY25" s="232"/>
      <c r="HZ25" s="232"/>
      <c r="IA25" s="232"/>
      <c r="IB25" s="232"/>
      <c r="IC25" s="232"/>
      <c r="ID25" s="232"/>
      <c r="IE25" s="232"/>
      <c r="IF25" s="232"/>
      <c r="IG25" s="232"/>
      <c r="IH25" s="232"/>
      <c r="II25" s="232"/>
      <c r="IJ25" s="232"/>
      <c r="IK25" s="232"/>
      <c r="IL25" s="232"/>
      <c r="IM25" s="232"/>
      <c r="IN25" s="232"/>
      <c r="IO25" s="232"/>
      <c r="IP25" s="232"/>
      <c r="IQ25" s="232"/>
      <c r="IR25" s="232"/>
      <c r="IS25" s="232"/>
      <c r="IT25" s="232"/>
      <c r="IU25" s="232"/>
      <c r="IV25" s="232"/>
      <c r="IW25" s="232"/>
      <c r="IX25" s="232"/>
      <c r="IY25" s="232"/>
      <c r="IZ25" s="232"/>
      <c r="JA25" s="232"/>
      <c r="JB25" s="232"/>
      <c r="JC25" s="232"/>
      <c r="JD25" s="232"/>
      <c r="JE25" s="231"/>
      <c r="JF25" s="231"/>
      <c r="JG25" s="231"/>
      <c r="JH25" s="231"/>
      <c r="JI25" s="231"/>
      <c r="JJ25" s="231"/>
      <c r="JK25" s="231"/>
      <c r="JL25" s="231"/>
      <c r="JM25" s="231"/>
      <c r="JN25" s="231"/>
      <c r="JO25" s="231"/>
      <c r="JP25" s="231"/>
      <c r="JQ25" s="231"/>
      <c r="JR25" s="231"/>
      <c r="JS25" s="231"/>
      <c r="JT25" s="231"/>
      <c r="JU25" s="231"/>
      <c r="JV25" s="231"/>
      <c r="JW25" s="231"/>
      <c r="JX25" s="231"/>
      <c r="JY25" s="231"/>
      <c r="JZ25" s="231"/>
      <c r="KA25" s="231"/>
      <c r="KB25" s="231"/>
      <c r="KC25" s="231"/>
      <c r="KD25" s="231"/>
      <c r="KE25" s="231"/>
      <c r="KF25" s="231"/>
      <c r="KG25" s="231"/>
      <c r="KH25" s="231"/>
      <c r="KI25" s="231"/>
      <c r="KJ25" s="231"/>
      <c r="KK25" s="231"/>
      <c r="KL25" s="231"/>
      <c r="KM25" s="231"/>
      <c r="KN25" s="233"/>
    </row>
    <row r="26" customFormat="false" ht="12.75" hidden="false" customHeight="true" outlineLevel="0" collapsed="false">
      <c r="A26" s="228" t="n">
        <v>20</v>
      </c>
      <c r="B26" s="228" t="str">
        <f aca="false">IF('Cover Sheet'!B24="","",IF(OR('Cover Sheet'!D24="Dropped out of school", 'Cover Sheet'!D24="Moved to another school", 'Cover Sheet'!D24="Unknown status"),"",'Cover Sheet'!B24))</f>
        <v>Lakshmi Narayan</v>
      </c>
      <c r="C26" s="229"/>
      <c r="D26" s="230"/>
      <c r="E26" s="230" t="n">
        <f aca="false">'RC Mastery Check+Question type'!H24</f>
        <v>2.5</v>
      </c>
      <c r="F26" s="230" t="inlineStr">
        <f aca="false">IF(OR('Cover Sheet'!J24="", B26=""),"",'Cover Sheet'!J24)</f>
        <is>
          <t/>
        </is>
      </c>
      <c r="G26" s="230" t="str">
        <f aca="false">'Cover Sheet'!L24</f>
        <v/>
      </c>
      <c r="H26" s="231"/>
      <c r="I26" s="231"/>
      <c r="J26" s="231"/>
      <c r="K26" s="231"/>
      <c r="L26" s="231"/>
      <c r="M26" s="231"/>
      <c r="N26" s="232"/>
      <c r="O26" s="232"/>
      <c r="P26" s="232"/>
      <c r="Q26" s="232"/>
      <c r="R26" s="232"/>
      <c r="S26" s="232"/>
      <c r="T26" s="232"/>
      <c r="U26" s="231"/>
      <c r="V26" s="231"/>
      <c r="W26" s="231"/>
      <c r="X26" s="231"/>
      <c r="Y26" s="231"/>
      <c r="Z26" s="231"/>
      <c r="AA26" s="231"/>
      <c r="AB26" s="232" t="n">
        <v>1</v>
      </c>
      <c r="AC26" s="232" t="n">
        <v>1</v>
      </c>
      <c r="AD26" s="232" t="n">
        <v>1</v>
      </c>
      <c r="AE26" s="232" t="n">
        <v>1</v>
      </c>
      <c r="AF26" s="232" t="n">
        <v>1</v>
      </c>
      <c r="AG26" s="232" t="n">
        <v>1</v>
      </c>
      <c r="AH26" s="232" t="n">
        <v>1</v>
      </c>
      <c r="AI26" s="232" t="n">
        <v>1</v>
      </c>
      <c r="AJ26" s="232" t="n">
        <v>1</v>
      </c>
      <c r="AK26" s="232" t="n">
        <v>0.25</v>
      </c>
      <c r="AL26" s="232" t="n">
        <v>0</v>
      </c>
      <c r="AM26" s="232" t="n">
        <v>1</v>
      </c>
      <c r="AN26" s="231" t="n">
        <v>1</v>
      </c>
      <c r="AO26" s="231" t="n">
        <v>0</v>
      </c>
      <c r="AP26" s="231" t="n">
        <v>1</v>
      </c>
      <c r="AQ26" s="231" t="n">
        <v>1</v>
      </c>
      <c r="AR26" s="231" t="n">
        <v>0</v>
      </c>
      <c r="AS26" s="231" t="n">
        <v>0</v>
      </c>
      <c r="AT26" s="231" t="n">
        <v>0</v>
      </c>
      <c r="AU26" s="231" t="n">
        <v>1</v>
      </c>
      <c r="AV26" s="231" t="n">
        <v>1</v>
      </c>
      <c r="AW26" s="231" t="n">
        <v>0.5</v>
      </c>
      <c r="AX26" s="231" t="n">
        <v>0.75</v>
      </c>
      <c r="AY26" s="231" t="n">
        <v>1</v>
      </c>
      <c r="AZ26" s="232" t="n">
        <v>1</v>
      </c>
      <c r="BA26" s="232" t="n">
        <v>1</v>
      </c>
      <c r="BB26" s="232" t="n">
        <v>0</v>
      </c>
      <c r="BC26" s="232" t="n">
        <v>0</v>
      </c>
      <c r="BD26" s="232" t="n">
        <v>1</v>
      </c>
      <c r="BE26" s="232" t="n">
        <v>1</v>
      </c>
      <c r="BF26" s="232" t="n">
        <v>0</v>
      </c>
      <c r="BG26" s="232" t="n">
        <v>1</v>
      </c>
      <c r="BH26" s="232" t="n">
        <v>0</v>
      </c>
      <c r="BI26" s="232" t="n">
        <v>1</v>
      </c>
      <c r="BJ26" s="232" t="n">
        <v>0</v>
      </c>
      <c r="BK26" s="232" t="n">
        <v>1</v>
      </c>
      <c r="BL26" s="232" t="n">
        <v>0.5</v>
      </c>
      <c r="BM26" s="232" t="n">
        <v>1</v>
      </c>
      <c r="BN26" s="232" t="n">
        <v>1</v>
      </c>
      <c r="BO26" s="232" t="n">
        <v>0.5</v>
      </c>
      <c r="BP26" s="232" t="n">
        <v>0</v>
      </c>
      <c r="BQ26" s="232" t="n">
        <v>1</v>
      </c>
      <c r="BR26" s="231" t="n">
        <v>1</v>
      </c>
      <c r="BS26" s="231" t="n">
        <v>1</v>
      </c>
      <c r="BT26" s="231" t="n">
        <v>1</v>
      </c>
      <c r="BU26" s="231" t="n">
        <v>1</v>
      </c>
      <c r="BV26" s="231" t="n">
        <v>1</v>
      </c>
      <c r="BW26" s="231" t="n">
        <v>0.5</v>
      </c>
      <c r="BX26" s="231" t="n">
        <v>0</v>
      </c>
      <c r="BY26" s="231" t="n">
        <v>1</v>
      </c>
      <c r="BZ26" s="231" t="n">
        <v>1</v>
      </c>
      <c r="CA26" s="231" t="n">
        <v>1</v>
      </c>
      <c r="CB26" s="231" t="n">
        <v>0</v>
      </c>
      <c r="CC26" s="231" t="n">
        <v>0.5</v>
      </c>
      <c r="CD26" s="231" t="n">
        <v>0.5</v>
      </c>
      <c r="CE26" s="231"/>
      <c r="CF26" s="231"/>
      <c r="CG26" s="231"/>
      <c r="CH26" s="231"/>
      <c r="CI26" s="231"/>
      <c r="CJ26" s="232" t="n">
        <v>0</v>
      </c>
      <c r="CK26" s="232" t="n">
        <v>1</v>
      </c>
      <c r="CL26" s="232" t="n">
        <v>1</v>
      </c>
      <c r="CM26" s="232" t="n">
        <v>1</v>
      </c>
      <c r="CN26" s="232" t="n">
        <v>0</v>
      </c>
      <c r="CO26" s="232" t="n">
        <v>0</v>
      </c>
      <c r="CP26" s="232" t="n">
        <v>1</v>
      </c>
      <c r="CQ26" s="232" t="n">
        <v>1</v>
      </c>
      <c r="CR26" s="232" t="n">
        <v>0</v>
      </c>
      <c r="CS26" s="232" t="n">
        <v>0</v>
      </c>
      <c r="CT26" s="232" t="n">
        <v>0</v>
      </c>
      <c r="CU26" s="232" t="n">
        <v>0.5</v>
      </c>
      <c r="CV26" s="232" t="n">
        <v>1</v>
      </c>
      <c r="CW26" s="232" t="n">
        <v>1</v>
      </c>
      <c r="CX26" s="232" t="n">
        <v>0</v>
      </c>
      <c r="CY26" s="232" t="n">
        <v>0</v>
      </c>
      <c r="CZ26" s="232" t="n">
        <v>1</v>
      </c>
      <c r="DA26" s="232" t="n">
        <v>1</v>
      </c>
      <c r="DB26" s="232" t="n">
        <v>1</v>
      </c>
      <c r="DC26" s="232" t="n">
        <v>0</v>
      </c>
      <c r="DD26" s="232" t="n">
        <v>1</v>
      </c>
      <c r="DE26" s="232" t="n">
        <v>0.5</v>
      </c>
      <c r="DF26" s="232" t="n">
        <v>0</v>
      </c>
      <c r="DG26" s="232" t="n">
        <v>1</v>
      </c>
      <c r="DH26" s="232" t="n">
        <v>1</v>
      </c>
      <c r="DI26" s="232" t="n">
        <v>0</v>
      </c>
      <c r="DJ26" s="232" t="n">
        <v>0</v>
      </c>
      <c r="DK26" s="232" t="n">
        <v>1</v>
      </c>
      <c r="DL26" s="232" t="n">
        <v>1</v>
      </c>
      <c r="DM26" s="232" t="n">
        <v>0.5</v>
      </c>
      <c r="DN26" s="232" t="n">
        <v>0</v>
      </c>
      <c r="DO26" s="232" t="n">
        <v>0</v>
      </c>
      <c r="DP26" s="232" t="n">
        <v>0</v>
      </c>
      <c r="DQ26" s="232" t="n">
        <v>0</v>
      </c>
      <c r="DR26" s="232" t="n">
        <v>1</v>
      </c>
      <c r="DS26" s="232" t="n">
        <v>0</v>
      </c>
      <c r="DT26" s="231"/>
      <c r="DU26" s="231"/>
      <c r="DV26" s="231"/>
      <c r="DW26" s="231"/>
      <c r="DX26" s="231"/>
      <c r="DY26" s="231"/>
      <c r="DZ26" s="231"/>
      <c r="EA26" s="231"/>
      <c r="EB26" s="231"/>
      <c r="EC26" s="231"/>
      <c r="ED26" s="231"/>
      <c r="EE26" s="231"/>
      <c r="EF26" s="231"/>
      <c r="EG26" s="231"/>
      <c r="EH26" s="231"/>
      <c r="EI26" s="231"/>
      <c r="EJ26" s="231"/>
      <c r="EK26" s="231"/>
      <c r="EL26" s="231"/>
      <c r="EM26" s="231"/>
      <c r="EN26" s="231"/>
      <c r="EO26" s="231"/>
      <c r="EP26" s="231"/>
      <c r="EQ26" s="231"/>
      <c r="ER26" s="231"/>
      <c r="ES26" s="231"/>
      <c r="ET26" s="231"/>
      <c r="EU26" s="231"/>
      <c r="EV26" s="231"/>
      <c r="EW26" s="231"/>
      <c r="EX26" s="231"/>
      <c r="EY26" s="231"/>
      <c r="EZ26" s="231"/>
      <c r="FA26" s="231"/>
      <c r="FB26" s="231"/>
      <c r="FC26" s="231"/>
      <c r="FD26" s="232"/>
      <c r="FE26" s="232"/>
      <c r="FF26" s="232"/>
      <c r="FG26" s="232"/>
      <c r="FH26" s="232"/>
      <c r="FI26" s="232"/>
      <c r="FJ26" s="232"/>
      <c r="FK26" s="232"/>
      <c r="FL26" s="232"/>
      <c r="FM26" s="232"/>
      <c r="FN26" s="232"/>
      <c r="FO26" s="232"/>
      <c r="FP26" s="232"/>
      <c r="FQ26" s="232"/>
      <c r="FR26" s="232"/>
      <c r="FS26" s="232"/>
      <c r="FT26" s="232"/>
      <c r="FU26" s="232"/>
      <c r="FV26" s="232"/>
      <c r="FW26" s="232"/>
      <c r="FX26" s="232"/>
      <c r="FY26" s="232"/>
      <c r="FZ26" s="232"/>
      <c r="GA26" s="232"/>
      <c r="GB26" s="232"/>
      <c r="GC26" s="232"/>
      <c r="GD26" s="232"/>
      <c r="GE26" s="232"/>
      <c r="GF26" s="232"/>
      <c r="GG26" s="232"/>
      <c r="GH26" s="232"/>
      <c r="GI26" s="232"/>
      <c r="GJ26" s="232"/>
      <c r="GK26" s="232"/>
      <c r="GL26" s="232"/>
      <c r="GM26" s="231"/>
      <c r="GN26" s="231"/>
      <c r="GO26" s="231"/>
      <c r="GP26" s="231"/>
      <c r="GQ26" s="231"/>
      <c r="GR26" s="231"/>
      <c r="GS26" s="231"/>
      <c r="GT26" s="231"/>
      <c r="GU26" s="231"/>
      <c r="GV26" s="231"/>
      <c r="GW26" s="231"/>
      <c r="GX26" s="231"/>
      <c r="GY26" s="231"/>
      <c r="GZ26" s="231"/>
      <c r="HA26" s="231"/>
      <c r="HB26" s="231"/>
      <c r="HC26" s="231"/>
      <c r="HD26" s="231"/>
      <c r="HE26" s="231"/>
      <c r="HF26" s="231"/>
      <c r="HG26" s="231"/>
      <c r="HH26" s="231"/>
      <c r="HI26" s="231"/>
      <c r="HJ26" s="231"/>
      <c r="HK26" s="231"/>
      <c r="HL26" s="231"/>
      <c r="HM26" s="231"/>
      <c r="HN26" s="231"/>
      <c r="HO26" s="231"/>
      <c r="HP26" s="231"/>
      <c r="HQ26" s="231"/>
      <c r="HR26" s="231"/>
      <c r="HS26" s="231"/>
      <c r="HT26" s="231"/>
      <c r="HU26" s="231"/>
      <c r="HV26" s="232"/>
      <c r="HW26" s="232"/>
      <c r="HX26" s="232"/>
      <c r="HY26" s="232"/>
      <c r="HZ26" s="232"/>
      <c r="IA26" s="232"/>
      <c r="IB26" s="232"/>
      <c r="IC26" s="232"/>
      <c r="ID26" s="232"/>
      <c r="IE26" s="232"/>
      <c r="IF26" s="232"/>
      <c r="IG26" s="232"/>
      <c r="IH26" s="232"/>
      <c r="II26" s="232"/>
      <c r="IJ26" s="232"/>
      <c r="IK26" s="232"/>
      <c r="IL26" s="232"/>
      <c r="IM26" s="232"/>
      <c r="IN26" s="232"/>
      <c r="IO26" s="232"/>
      <c r="IP26" s="232"/>
      <c r="IQ26" s="232"/>
      <c r="IR26" s="232"/>
      <c r="IS26" s="232"/>
      <c r="IT26" s="232"/>
      <c r="IU26" s="232"/>
      <c r="IV26" s="232"/>
      <c r="IW26" s="232"/>
      <c r="IX26" s="232"/>
      <c r="IY26" s="232"/>
      <c r="IZ26" s="232"/>
      <c r="JA26" s="232"/>
      <c r="JB26" s="232"/>
      <c r="JC26" s="232"/>
      <c r="JD26" s="232"/>
      <c r="JE26" s="231"/>
      <c r="JF26" s="231"/>
      <c r="JG26" s="231"/>
      <c r="JH26" s="231"/>
      <c r="JI26" s="231"/>
      <c r="JJ26" s="231"/>
      <c r="JK26" s="231"/>
      <c r="JL26" s="231"/>
      <c r="JM26" s="231"/>
      <c r="JN26" s="231"/>
      <c r="JO26" s="231"/>
      <c r="JP26" s="231"/>
      <c r="JQ26" s="231"/>
      <c r="JR26" s="231"/>
      <c r="JS26" s="231"/>
      <c r="JT26" s="231"/>
      <c r="JU26" s="231"/>
      <c r="JV26" s="231"/>
      <c r="JW26" s="231"/>
      <c r="JX26" s="231"/>
      <c r="JY26" s="231"/>
      <c r="JZ26" s="231"/>
      <c r="KA26" s="231"/>
      <c r="KB26" s="231"/>
      <c r="KC26" s="231"/>
      <c r="KD26" s="231"/>
      <c r="KE26" s="231"/>
      <c r="KF26" s="231"/>
      <c r="KG26" s="231"/>
      <c r="KH26" s="231"/>
      <c r="KI26" s="231"/>
      <c r="KJ26" s="231"/>
      <c r="KK26" s="231"/>
      <c r="KL26" s="231"/>
      <c r="KM26" s="231"/>
      <c r="KN26" s="233"/>
    </row>
    <row r="27" customFormat="false" ht="12.75" hidden="false" customHeight="true" outlineLevel="0" collapsed="false">
      <c r="A27" s="228" t="n">
        <v>21</v>
      </c>
      <c r="B27" s="228" t="str">
        <f aca="false">IF('Cover Sheet'!B25="","",IF(OR('Cover Sheet'!D25="Dropped out of school", 'Cover Sheet'!D25="Moved to another school", 'Cover Sheet'!D25="Unknown status"),"",'Cover Sheet'!B25))</f>
        <v>B.Madhu</v>
      </c>
      <c r="C27" s="229"/>
      <c r="D27" s="230"/>
      <c r="E27" s="230" t="n">
        <f aca="false">'RC Mastery Check+Question type'!H25</f>
        <v>0.5</v>
      </c>
      <c r="F27" s="230" t="inlineStr">
        <f aca="false">IF(OR('Cover Sheet'!J25="", B27=""),"",'Cover Sheet'!J25)</f>
        <is>
          <t/>
        </is>
      </c>
      <c r="G27" s="230" t="inlineStr">
        <f aca="false">'Cover Sheet'!L25</f>
        <is>
          <t/>
        </is>
      </c>
      <c r="H27" s="231"/>
      <c r="I27" s="231"/>
      <c r="J27" s="231"/>
      <c r="K27" s="231"/>
      <c r="L27" s="231"/>
      <c r="M27" s="231"/>
      <c r="N27" s="232" t="n">
        <v>0</v>
      </c>
      <c r="O27" s="232" t="n">
        <v>1</v>
      </c>
      <c r="P27" s="232" t="n">
        <v>1</v>
      </c>
      <c r="Q27" s="232" t="n">
        <v>0</v>
      </c>
      <c r="R27" s="232" t="n">
        <v>0.5</v>
      </c>
      <c r="S27" s="232" t="n">
        <v>1</v>
      </c>
      <c r="T27" s="232" t="n">
        <v>1</v>
      </c>
      <c r="U27" s="231" t="n">
        <v>1</v>
      </c>
      <c r="V27" s="231" t="n">
        <v>1</v>
      </c>
      <c r="W27" s="231" t="n">
        <v>0</v>
      </c>
      <c r="X27" s="231" t="n">
        <v>1</v>
      </c>
      <c r="Y27" s="231" t="n">
        <v>1</v>
      </c>
      <c r="Z27" s="231" t="n">
        <v>1</v>
      </c>
      <c r="AA27" s="231" t="n">
        <v>0</v>
      </c>
      <c r="AB27" s="232" t="n">
        <v>1</v>
      </c>
      <c r="AC27" s="232" t="n">
        <v>0</v>
      </c>
      <c r="AD27" s="232" t="n">
        <v>0</v>
      </c>
      <c r="AE27" s="232" t="n">
        <v>1</v>
      </c>
      <c r="AF27" s="232" t="n">
        <v>0</v>
      </c>
      <c r="AG27" s="232" t="n">
        <v>0</v>
      </c>
      <c r="AH27" s="232" t="n">
        <v>1</v>
      </c>
      <c r="AI27" s="232" t="n">
        <v>0</v>
      </c>
      <c r="AJ27" s="232" t="n">
        <v>0</v>
      </c>
      <c r="AK27" s="232" t="n">
        <v>0</v>
      </c>
      <c r="AL27" s="232" t="n">
        <v>0</v>
      </c>
      <c r="AM27" s="232" t="n">
        <v>0</v>
      </c>
      <c r="AN27" s="231"/>
      <c r="AO27" s="231"/>
      <c r="AP27" s="231"/>
      <c r="AQ27" s="231"/>
      <c r="AR27" s="231"/>
      <c r="AS27" s="231"/>
      <c r="AT27" s="231"/>
      <c r="AU27" s="231"/>
      <c r="AV27" s="231"/>
      <c r="AW27" s="231"/>
      <c r="AX27" s="231"/>
      <c r="AY27" s="231"/>
      <c r="AZ27" s="232"/>
      <c r="BA27" s="232"/>
      <c r="BB27" s="232"/>
      <c r="BC27" s="232"/>
      <c r="BD27" s="232"/>
      <c r="BE27" s="232"/>
      <c r="BF27" s="232"/>
      <c r="BG27" s="232"/>
      <c r="BH27" s="232"/>
      <c r="BI27" s="232"/>
      <c r="BJ27" s="232"/>
      <c r="BK27" s="232"/>
      <c r="BL27" s="232"/>
      <c r="BM27" s="232"/>
      <c r="BN27" s="232"/>
      <c r="BO27" s="232"/>
      <c r="BP27" s="232"/>
      <c r="BQ27" s="232"/>
      <c r="BR27" s="231"/>
      <c r="BS27" s="231"/>
      <c r="BT27" s="231"/>
      <c r="BU27" s="231"/>
      <c r="BV27" s="231"/>
      <c r="BW27" s="231"/>
      <c r="BX27" s="231"/>
      <c r="BY27" s="231"/>
      <c r="BZ27" s="231"/>
      <c r="CA27" s="231"/>
      <c r="CB27" s="231"/>
      <c r="CC27" s="231"/>
      <c r="CD27" s="231"/>
      <c r="CE27" s="231"/>
      <c r="CF27" s="231"/>
      <c r="CG27" s="231"/>
      <c r="CH27" s="231"/>
      <c r="CI27" s="231"/>
      <c r="CJ27" s="232"/>
      <c r="CK27" s="232"/>
      <c r="CL27" s="232"/>
      <c r="CM27" s="232"/>
      <c r="CN27" s="232"/>
      <c r="CO27" s="232"/>
      <c r="CP27" s="232"/>
      <c r="CQ27" s="232"/>
      <c r="CR27" s="232"/>
      <c r="CS27" s="232"/>
      <c r="CT27" s="232"/>
      <c r="CU27" s="232"/>
      <c r="CV27" s="232"/>
      <c r="CW27" s="232"/>
      <c r="CX27" s="232"/>
      <c r="CY27" s="232"/>
      <c r="CZ27" s="232"/>
      <c r="DA27" s="232"/>
      <c r="DB27" s="232"/>
      <c r="DC27" s="232"/>
      <c r="DD27" s="232"/>
      <c r="DE27" s="232"/>
      <c r="DF27" s="232"/>
      <c r="DG27" s="232"/>
      <c r="DH27" s="232"/>
      <c r="DI27" s="232"/>
      <c r="DJ27" s="232"/>
      <c r="DK27" s="232"/>
      <c r="DL27" s="232"/>
      <c r="DM27" s="232"/>
      <c r="DN27" s="232"/>
      <c r="DO27" s="232"/>
      <c r="DP27" s="232"/>
      <c r="DQ27" s="232"/>
      <c r="DR27" s="232"/>
      <c r="DS27" s="232"/>
      <c r="DT27" s="231"/>
      <c r="DU27" s="231"/>
      <c r="DV27" s="231"/>
      <c r="DW27" s="231"/>
      <c r="DX27" s="231"/>
      <c r="DY27" s="231"/>
      <c r="DZ27" s="231"/>
      <c r="EA27" s="231"/>
      <c r="EB27" s="231"/>
      <c r="EC27" s="231"/>
      <c r="ED27" s="231"/>
      <c r="EE27" s="231"/>
      <c r="EF27" s="231"/>
      <c r="EG27" s="231"/>
      <c r="EH27" s="231"/>
      <c r="EI27" s="231"/>
      <c r="EJ27" s="231"/>
      <c r="EK27" s="231"/>
      <c r="EL27" s="231"/>
      <c r="EM27" s="231"/>
      <c r="EN27" s="231"/>
      <c r="EO27" s="231"/>
      <c r="EP27" s="231"/>
      <c r="EQ27" s="231"/>
      <c r="ER27" s="231"/>
      <c r="ES27" s="231"/>
      <c r="ET27" s="231"/>
      <c r="EU27" s="231"/>
      <c r="EV27" s="231"/>
      <c r="EW27" s="231"/>
      <c r="EX27" s="231"/>
      <c r="EY27" s="231"/>
      <c r="EZ27" s="231"/>
      <c r="FA27" s="231"/>
      <c r="FB27" s="231"/>
      <c r="FC27" s="231"/>
      <c r="FD27" s="232"/>
      <c r="FE27" s="232"/>
      <c r="FF27" s="232"/>
      <c r="FG27" s="232"/>
      <c r="FH27" s="232"/>
      <c r="FI27" s="232"/>
      <c r="FJ27" s="232"/>
      <c r="FK27" s="232"/>
      <c r="FL27" s="232"/>
      <c r="FM27" s="232"/>
      <c r="FN27" s="232"/>
      <c r="FO27" s="232"/>
      <c r="FP27" s="232"/>
      <c r="FQ27" s="232"/>
      <c r="FR27" s="232"/>
      <c r="FS27" s="232"/>
      <c r="FT27" s="232"/>
      <c r="FU27" s="232"/>
      <c r="FV27" s="232"/>
      <c r="FW27" s="232"/>
      <c r="FX27" s="232"/>
      <c r="FY27" s="232"/>
      <c r="FZ27" s="232"/>
      <c r="GA27" s="232"/>
      <c r="GB27" s="232"/>
      <c r="GC27" s="232"/>
      <c r="GD27" s="232"/>
      <c r="GE27" s="232"/>
      <c r="GF27" s="232"/>
      <c r="GG27" s="232"/>
      <c r="GH27" s="232"/>
      <c r="GI27" s="232"/>
      <c r="GJ27" s="232"/>
      <c r="GK27" s="232"/>
      <c r="GL27" s="232"/>
      <c r="GM27" s="231"/>
      <c r="GN27" s="231"/>
      <c r="GO27" s="231"/>
      <c r="GP27" s="231"/>
      <c r="GQ27" s="231"/>
      <c r="GR27" s="231"/>
      <c r="GS27" s="231"/>
      <c r="GT27" s="231"/>
      <c r="GU27" s="231"/>
      <c r="GV27" s="231"/>
      <c r="GW27" s="231"/>
      <c r="GX27" s="231"/>
      <c r="GY27" s="231"/>
      <c r="GZ27" s="231"/>
      <c r="HA27" s="231"/>
      <c r="HB27" s="231"/>
      <c r="HC27" s="231"/>
      <c r="HD27" s="231"/>
      <c r="HE27" s="231"/>
      <c r="HF27" s="231"/>
      <c r="HG27" s="231"/>
      <c r="HH27" s="231"/>
      <c r="HI27" s="231"/>
      <c r="HJ27" s="231"/>
      <c r="HK27" s="231"/>
      <c r="HL27" s="231"/>
      <c r="HM27" s="231"/>
      <c r="HN27" s="231"/>
      <c r="HO27" s="231"/>
      <c r="HP27" s="231"/>
      <c r="HQ27" s="231"/>
      <c r="HR27" s="231"/>
      <c r="HS27" s="231"/>
      <c r="HT27" s="231"/>
      <c r="HU27" s="231"/>
      <c r="HV27" s="232"/>
      <c r="HW27" s="232"/>
      <c r="HX27" s="232"/>
      <c r="HY27" s="232"/>
      <c r="HZ27" s="232"/>
      <c r="IA27" s="232"/>
      <c r="IB27" s="232"/>
      <c r="IC27" s="232"/>
      <c r="ID27" s="232"/>
      <c r="IE27" s="232"/>
      <c r="IF27" s="232"/>
      <c r="IG27" s="232"/>
      <c r="IH27" s="232"/>
      <c r="II27" s="232"/>
      <c r="IJ27" s="232"/>
      <c r="IK27" s="232"/>
      <c r="IL27" s="232"/>
      <c r="IM27" s="232"/>
      <c r="IN27" s="232"/>
      <c r="IO27" s="232"/>
      <c r="IP27" s="232"/>
      <c r="IQ27" s="232"/>
      <c r="IR27" s="232"/>
      <c r="IS27" s="232"/>
      <c r="IT27" s="232"/>
      <c r="IU27" s="232"/>
      <c r="IV27" s="232"/>
      <c r="IW27" s="232"/>
      <c r="IX27" s="232"/>
      <c r="IY27" s="232"/>
      <c r="IZ27" s="232"/>
      <c r="JA27" s="232"/>
      <c r="JB27" s="232"/>
      <c r="JC27" s="232"/>
      <c r="JD27" s="232"/>
      <c r="JE27" s="231"/>
      <c r="JF27" s="231"/>
      <c r="JG27" s="231"/>
      <c r="JH27" s="231"/>
      <c r="JI27" s="231"/>
      <c r="JJ27" s="231"/>
      <c r="JK27" s="231"/>
      <c r="JL27" s="231"/>
      <c r="JM27" s="231"/>
      <c r="JN27" s="231"/>
      <c r="JO27" s="231"/>
      <c r="JP27" s="231"/>
      <c r="JQ27" s="231"/>
      <c r="JR27" s="231"/>
      <c r="JS27" s="231"/>
      <c r="JT27" s="231"/>
      <c r="JU27" s="231"/>
      <c r="JV27" s="231"/>
      <c r="JW27" s="231"/>
      <c r="JX27" s="231"/>
      <c r="JY27" s="231"/>
      <c r="JZ27" s="231"/>
      <c r="KA27" s="231"/>
      <c r="KB27" s="231"/>
      <c r="KC27" s="231"/>
      <c r="KD27" s="231"/>
      <c r="KE27" s="231"/>
      <c r="KF27" s="231"/>
      <c r="KG27" s="231"/>
      <c r="KH27" s="231"/>
      <c r="KI27" s="231"/>
      <c r="KJ27" s="231"/>
      <c r="KK27" s="231"/>
      <c r="KL27" s="231"/>
      <c r="KM27" s="231"/>
      <c r="KN27" s="233"/>
    </row>
    <row r="28" customFormat="false" ht="12.75" hidden="false" customHeight="true" outlineLevel="0" collapsed="false">
      <c r="A28" s="228" t="n">
        <v>22</v>
      </c>
      <c r="B28" s="228" t="str">
        <f aca="false">IF('Cover Sheet'!B26="","",IF(OR('Cover Sheet'!D26="Dropped out of school", 'Cover Sheet'!D26="Moved to another school", 'Cover Sheet'!D26="Unknown status"),"",'Cover Sheet'!B26))</f>
        <v>Dileshwar Rao</v>
      </c>
      <c r="C28" s="229"/>
      <c r="D28" s="230"/>
      <c r="E28" s="230" t="n">
        <f aca="false">'RC Mastery Check+Question type'!H26</f>
        <v>0.5</v>
      </c>
      <c r="F28" s="230" t="inlineStr">
        <f aca="false">IF(OR('Cover Sheet'!J26="", B28=""),"",'Cover Sheet'!J26)</f>
        <is>
          <t/>
        </is>
      </c>
      <c r="G28" s="230" t="inlineStr">
        <f aca="false">'Cover Sheet'!L26</f>
        <is>
          <t/>
        </is>
      </c>
      <c r="H28" s="231"/>
      <c r="I28" s="231"/>
      <c r="J28" s="231"/>
      <c r="K28" s="231"/>
      <c r="L28" s="231"/>
      <c r="M28" s="231"/>
      <c r="N28" s="232" t="n">
        <v>1</v>
      </c>
      <c r="O28" s="232" t="n">
        <v>1</v>
      </c>
      <c r="P28" s="232" t="n">
        <v>1</v>
      </c>
      <c r="Q28" s="232" t="n">
        <v>0</v>
      </c>
      <c r="R28" s="232" t="n">
        <v>0.5</v>
      </c>
      <c r="S28" s="232" t="n">
        <v>1</v>
      </c>
      <c r="T28" s="232" t="n">
        <v>1</v>
      </c>
      <c r="U28" s="231" t="n">
        <v>1</v>
      </c>
      <c r="V28" s="231" t="n">
        <v>1</v>
      </c>
      <c r="W28" s="231" t="n">
        <v>1</v>
      </c>
      <c r="X28" s="231" t="n">
        <v>0</v>
      </c>
      <c r="Y28" s="231" t="n">
        <v>1</v>
      </c>
      <c r="Z28" s="231" t="n">
        <v>0.5</v>
      </c>
      <c r="AA28" s="231" t="n">
        <v>1</v>
      </c>
      <c r="AB28" s="232" t="n">
        <v>1</v>
      </c>
      <c r="AC28" s="232" t="n">
        <v>0</v>
      </c>
      <c r="AD28" s="232" t="n">
        <v>0</v>
      </c>
      <c r="AE28" s="232" t="n">
        <v>1</v>
      </c>
      <c r="AF28" s="232" t="n">
        <v>0</v>
      </c>
      <c r="AG28" s="232" t="n">
        <v>0</v>
      </c>
      <c r="AH28" s="232" t="n">
        <v>0</v>
      </c>
      <c r="AI28" s="232" t="n">
        <v>0.5</v>
      </c>
      <c r="AJ28" s="232" t="n">
        <v>0</v>
      </c>
      <c r="AK28" s="232" t="n">
        <v>0</v>
      </c>
      <c r="AL28" s="232" t="n">
        <v>0</v>
      </c>
      <c r="AM28" s="232" t="n">
        <v>1</v>
      </c>
      <c r="AN28" s="231"/>
      <c r="AO28" s="231"/>
      <c r="AP28" s="231"/>
      <c r="AQ28" s="231"/>
      <c r="AR28" s="231"/>
      <c r="AS28" s="231"/>
      <c r="AT28" s="231"/>
      <c r="AU28" s="231"/>
      <c r="AV28" s="231"/>
      <c r="AW28" s="231"/>
      <c r="AX28" s="231"/>
      <c r="AY28" s="231"/>
      <c r="AZ28" s="232"/>
      <c r="BA28" s="232"/>
      <c r="BB28" s="232"/>
      <c r="BC28" s="232"/>
      <c r="BD28" s="232"/>
      <c r="BE28" s="232"/>
      <c r="BF28" s="232"/>
      <c r="BG28" s="232"/>
      <c r="BH28" s="232"/>
      <c r="BI28" s="232"/>
      <c r="BJ28" s="232"/>
      <c r="BK28" s="232"/>
      <c r="BL28" s="232"/>
      <c r="BM28" s="232"/>
      <c r="BN28" s="232"/>
      <c r="BO28" s="232"/>
      <c r="BP28" s="232"/>
      <c r="BQ28" s="232"/>
      <c r="BR28" s="231"/>
      <c r="BS28" s="231"/>
      <c r="BT28" s="231"/>
      <c r="BU28" s="231"/>
      <c r="BV28" s="231"/>
      <c r="BW28" s="231"/>
      <c r="BX28" s="231"/>
      <c r="BY28" s="231"/>
      <c r="BZ28" s="231"/>
      <c r="CA28" s="231"/>
      <c r="CB28" s="231"/>
      <c r="CC28" s="231"/>
      <c r="CD28" s="231"/>
      <c r="CE28" s="231"/>
      <c r="CF28" s="231"/>
      <c r="CG28" s="231"/>
      <c r="CH28" s="231"/>
      <c r="CI28" s="231"/>
      <c r="CJ28" s="232"/>
      <c r="CK28" s="232"/>
      <c r="CL28" s="232"/>
      <c r="CM28" s="232"/>
      <c r="CN28" s="232"/>
      <c r="CO28" s="232"/>
      <c r="CP28" s="232"/>
      <c r="CQ28" s="232"/>
      <c r="CR28" s="232"/>
      <c r="CS28" s="232"/>
      <c r="CT28" s="232"/>
      <c r="CU28" s="232"/>
      <c r="CV28" s="232"/>
      <c r="CW28" s="232"/>
      <c r="CX28" s="232"/>
      <c r="CY28" s="232"/>
      <c r="CZ28" s="232"/>
      <c r="DA28" s="232"/>
      <c r="DB28" s="232"/>
      <c r="DC28" s="232"/>
      <c r="DD28" s="232"/>
      <c r="DE28" s="232"/>
      <c r="DF28" s="232"/>
      <c r="DG28" s="232"/>
      <c r="DH28" s="232"/>
      <c r="DI28" s="232"/>
      <c r="DJ28" s="232"/>
      <c r="DK28" s="232"/>
      <c r="DL28" s="232"/>
      <c r="DM28" s="232"/>
      <c r="DN28" s="232"/>
      <c r="DO28" s="232"/>
      <c r="DP28" s="232"/>
      <c r="DQ28" s="232"/>
      <c r="DR28" s="232"/>
      <c r="DS28" s="232"/>
      <c r="DT28" s="231"/>
      <c r="DU28" s="231"/>
      <c r="DV28" s="231"/>
      <c r="DW28" s="231"/>
      <c r="DX28" s="231"/>
      <c r="DY28" s="231"/>
      <c r="DZ28" s="231"/>
      <c r="EA28" s="231"/>
      <c r="EB28" s="231"/>
      <c r="EC28" s="231"/>
      <c r="ED28" s="231"/>
      <c r="EE28" s="231"/>
      <c r="EF28" s="231"/>
      <c r="EG28" s="231"/>
      <c r="EH28" s="231"/>
      <c r="EI28" s="231"/>
      <c r="EJ28" s="231"/>
      <c r="EK28" s="231"/>
      <c r="EL28" s="231"/>
      <c r="EM28" s="231"/>
      <c r="EN28" s="231"/>
      <c r="EO28" s="231"/>
      <c r="EP28" s="231"/>
      <c r="EQ28" s="231"/>
      <c r="ER28" s="231"/>
      <c r="ES28" s="231"/>
      <c r="ET28" s="231"/>
      <c r="EU28" s="231"/>
      <c r="EV28" s="231"/>
      <c r="EW28" s="231"/>
      <c r="EX28" s="231"/>
      <c r="EY28" s="231"/>
      <c r="EZ28" s="231"/>
      <c r="FA28" s="231"/>
      <c r="FB28" s="231"/>
      <c r="FC28" s="231"/>
      <c r="FD28" s="232"/>
      <c r="FE28" s="232"/>
      <c r="FF28" s="232"/>
      <c r="FG28" s="232"/>
      <c r="FH28" s="232"/>
      <c r="FI28" s="232"/>
      <c r="FJ28" s="232"/>
      <c r="FK28" s="232"/>
      <c r="FL28" s="232"/>
      <c r="FM28" s="232"/>
      <c r="FN28" s="232"/>
      <c r="FO28" s="232"/>
      <c r="FP28" s="232"/>
      <c r="FQ28" s="232"/>
      <c r="FR28" s="232"/>
      <c r="FS28" s="232"/>
      <c r="FT28" s="232"/>
      <c r="FU28" s="232"/>
      <c r="FV28" s="232"/>
      <c r="FW28" s="232"/>
      <c r="FX28" s="232"/>
      <c r="FY28" s="232"/>
      <c r="FZ28" s="232"/>
      <c r="GA28" s="232"/>
      <c r="GB28" s="232"/>
      <c r="GC28" s="232"/>
      <c r="GD28" s="232"/>
      <c r="GE28" s="232"/>
      <c r="GF28" s="232"/>
      <c r="GG28" s="232"/>
      <c r="GH28" s="232"/>
      <c r="GI28" s="232"/>
      <c r="GJ28" s="232"/>
      <c r="GK28" s="232"/>
      <c r="GL28" s="232"/>
      <c r="GM28" s="231"/>
      <c r="GN28" s="231"/>
      <c r="GO28" s="231"/>
      <c r="GP28" s="231"/>
      <c r="GQ28" s="231"/>
      <c r="GR28" s="231"/>
      <c r="GS28" s="231"/>
      <c r="GT28" s="231"/>
      <c r="GU28" s="231"/>
      <c r="GV28" s="231"/>
      <c r="GW28" s="231"/>
      <c r="GX28" s="231"/>
      <c r="GY28" s="231"/>
      <c r="GZ28" s="231"/>
      <c r="HA28" s="231"/>
      <c r="HB28" s="231"/>
      <c r="HC28" s="231"/>
      <c r="HD28" s="231"/>
      <c r="HE28" s="231"/>
      <c r="HF28" s="231"/>
      <c r="HG28" s="231"/>
      <c r="HH28" s="231"/>
      <c r="HI28" s="231"/>
      <c r="HJ28" s="231"/>
      <c r="HK28" s="231"/>
      <c r="HL28" s="231"/>
      <c r="HM28" s="231"/>
      <c r="HN28" s="231"/>
      <c r="HO28" s="231"/>
      <c r="HP28" s="231"/>
      <c r="HQ28" s="231"/>
      <c r="HR28" s="231"/>
      <c r="HS28" s="231"/>
      <c r="HT28" s="231"/>
      <c r="HU28" s="231"/>
      <c r="HV28" s="232"/>
      <c r="HW28" s="232"/>
      <c r="HX28" s="232"/>
      <c r="HY28" s="232"/>
      <c r="HZ28" s="232"/>
      <c r="IA28" s="232"/>
      <c r="IB28" s="232"/>
      <c r="IC28" s="232"/>
      <c r="ID28" s="232"/>
      <c r="IE28" s="232"/>
      <c r="IF28" s="232"/>
      <c r="IG28" s="232"/>
      <c r="IH28" s="232"/>
      <c r="II28" s="232"/>
      <c r="IJ28" s="232"/>
      <c r="IK28" s="232"/>
      <c r="IL28" s="232"/>
      <c r="IM28" s="232"/>
      <c r="IN28" s="232"/>
      <c r="IO28" s="232"/>
      <c r="IP28" s="232"/>
      <c r="IQ28" s="232"/>
      <c r="IR28" s="232"/>
      <c r="IS28" s="232"/>
      <c r="IT28" s="232"/>
      <c r="IU28" s="232"/>
      <c r="IV28" s="232"/>
      <c r="IW28" s="232"/>
      <c r="IX28" s="232"/>
      <c r="IY28" s="232"/>
      <c r="IZ28" s="232"/>
      <c r="JA28" s="232"/>
      <c r="JB28" s="232"/>
      <c r="JC28" s="232"/>
      <c r="JD28" s="232"/>
      <c r="JE28" s="231"/>
      <c r="JF28" s="231"/>
      <c r="JG28" s="231"/>
      <c r="JH28" s="231"/>
      <c r="JI28" s="231"/>
      <c r="JJ28" s="231"/>
      <c r="JK28" s="231"/>
      <c r="JL28" s="231"/>
      <c r="JM28" s="231"/>
      <c r="JN28" s="231"/>
      <c r="JO28" s="231"/>
      <c r="JP28" s="231"/>
      <c r="JQ28" s="231"/>
      <c r="JR28" s="231"/>
      <c r="JS28" s="231"/>
      <c r="JT28" s="231"/>
      <c r="JU28" s="231"/>
      <c r="JV28" s="231"/>
      <c r="JW28" s="231"/>
      <c r="JX28" s="231"/>
      <c r="JY28" s="231"/>
      <c r="JZ28" s="231"/>
      <c r="KA28" s="231"/>
      <c r="KB28" s="231"/>
      <c r="KC28" s="231"/>
      <c r="KD28" s="231"/>
      <c r="KE28" s="231"/>
      <c r="KF28" s="231"/>
      <c r="KG28" s="231"/>
      <c r="KH28" s="231"/>
      <c r="KI28" s="231"/>
      <c r="KJ28" s="231"/>
      <c r="KK28" s="231"/>
      <c r="KL28" s="231"/>
      <c r="KM28" s="231"/>
      <c r="KN28" s="233"/>
    </row>
    <row r="29" customFormat="false" ht="12.75" hidden="false" customHeight="true" outlineLevel="0" collapsed="false">
      <c r="A29" s="228" t="n">
        <v>23</v>
      </c>
      <c r="B29" s="228" t="str">
        <f aca="false">IF('Cover Sheet'!B27="","",IF(OR('Cover Sheet'!D27="Dropped out of school", 'Cover Sheet'!D27="Moved to another school", 'Cover Sheet'!D27="Unknown status"),"",'Cover Sheet'!B27))</f>
        <v>Raghu Ram</v>
      </c>
      <c r="C29" s="229"/>
      <c r="D29" s="230"/>
      <c r="E29" s="230" t="n">
        <f aca="false">'RC Mastery Check+Question type'!H27</f>
        <v>0.2</v>
      </c>
      <c r="F29" s="230" t="inlineStr">
        <f aca="false">IF(OR('Cover Sheet'!J27="", B29=""),"",'Cover Sheet'!J27)</f>
        <is>
          <t/>
        </is>
      </c>
      <c r="G29" s="230" t="inlineStr">
        <f aca="false">'Cover Sheet'!L27</f>
        <is>
          <t/>
        </is>
      </c>
      <c r="H29" s="231"/>
      <c r="I29" s="231"/>
      <c r="J29" s="231"/>
      <c r="K29" s="231"/>
      <c r="L29" s="231"/>
      <c r="M29" s="231"/>
      <c r="N29" s="231" t="n">
        <v>1</v>
      </c>
      <c r="O29" s="231" t="n">
        <v>1</v>
      </c>
      <c r="P29" s="231" t="n">
        <v>1</v>
      </c>
      <c r="Q29" s="231" t="n">
        <v>1</v>
      </c>
      <c r="R29" s="231" t="n">
        <v>1</v>
      </c>
      <c r="S29" s="231" t="n">
        <v>1</v>
      </c>
      <c r="T29" s="231" t="n">
        <v>1</v>
      </c>
      <c r="U29" s="231" t="n">
        <v>1</v>
      </c>
      <c r="V29" s="231" t="n">
        <v>1</v>
      </c>
      <c r="W29" s="231" t="n">
        <v>0</v>
      </c>
      <c r="X29" s="231" t="n">
        <v>0</v>
      </c>
      <c r="Y29" s="231" t="n">
        <v>0.5</v>
      </c>
      <c r="Z29" s="231" t="n">
        <v>0.5</v>
      </c>
      <c r="AA29" s="231" t="n">
        <v>1</v>
      </c>
      <c r="AB29" s="232"/>
      <c r="AC29" s="232"/>
      <c r="AD29" s="232"/>
      <c r="AE29" s="232"/>
      <c r="AF29" s="232"/>
      <c r="AG29" s="232"/>
      <c r="AH29" s="232"/>
      <c r="AI29" s="232"/>
      <c r="AJ29" s="232"/>
      <c r="AK29" s="232"/>
      <c r="AL29" s="232"/>
      <c r="AM29" s="232"/>
      <c r="AN29" s="231"/>
      <c r="AO29" s="231"/>
      <c r="AP29" s="231"/>
      <c r="AQ29" s="231"/>
      <c r="AR29" s="231"/>
      <c r="AS29" s="231"/>
      <c r="AT29" s="231"/>
      <c r="AU29" s="231"/>
      <c r="AV29" s="231"/>
      <c r="AW29" s="231"/>
      <c r="AX29" s="231"/>
      <c r="AY29" s="231"/>
      <c r="AZ29" s="232"/>
      <c r="BA29" s="232"/>
      <c r="BB29" s="232"/>
      <c r="BC29" s="232"/>
      <c r="BD29" s="232"/>
      <c r="BE29" s="232"/>
      <c r="BF29" s="232"/>
      <c r="BG29" s="232"/>
      <c r="BH29" s="232"/>
      <c r="BI29" s="232"/>
      <c r="BJ29" s="232"/>
      <c r="BK29" s="232"/>
      <c r="BL29" s="232"/>
      <c r="BM29" s="232"/>
      <c r="BN29" s="232"/>
      <c r="BO29" s="232"/>
      <c r="BP29" s="232"/>
      <c r="BQ29" s="232"/>
      <c r="BR29" s="231"/>
      <c r="BS29" s="231"/>
      <c r="BT29" s="231"/>
      <c r="BU29" s="231"/>
      <c r="BV29" s="231"/>
      <c r="BW29" s="231"/>
      <c r="BX29" s="231"/>
      <c r="BY29" s="231"/>
      <c r="BZ29" s="231"/>
      <c r="CA29" s="231"/>
      <c r="CB29" s="231"/>
      <c r="CC29" s="231"/>
      <c r="CD29" s="231"/>
      <c r="CE29" s="231"/>
      <c r="CF29" s="231"/>
      <c r="CG29" s="231"/>
      <c r="CH29" s="231"/>
      <c r="CI29" s="231"/>
      <c r="CJ29" s="232"/>
      <c r="CK29" s="232"/>
      <c r="CL29" s="232"/>
      <c r="CM29" s="232"/>
      <c r="CN29" s="232"/>
      <c r="CO29" s="232"/>
      <c r="CP29" s="232"/>
      <c r="CQ29" s="232"/>
      <c r="CR29" s="232"/>
      <c r="CS29" s="232"/>
      <c r="CT29" s="232"/>
      <c r="CU29" s="232"/>
      <c r="CV29" s="232"/>
      <c r="CW29" s="232"/>
      <c r="CX29" s="232"/>
      <c r="CY29" s="232"/>
      <c r="CZ29" s="232"/>
      <c r="DA29" s="232"/>
      <c r="DB29" s="232"/>
      <c r="DC29" s="232"/>
      <c r="DD29" s="232"/>
      <c r="DE29" s="232"/>
      <c r="DF29" s="232"/>
      <c r="DG29" s="232"/>
      <c r="DH29" s="232"/>
      <c r="DI29" s="232"/>
      <c r="DJ29" s="232"/>
      <c r="DK29" s="232"/>
      <c r="DL29" s="232"/>
      <c r="DM29" s="232"/>
      <c r="DN29" s="232"/>
      <c r="DO29" s="232"/>
      <c r="DP29" s="232"/>
      <c r="DQ29" s="232"/>
      <c r="DR29" s="232"/>
      <c r="DS29" s="232"/>
      <c r="DT29" s="231"/>
      <c r="DU29" s="231"/>
      <c r="DV29" s="231"/>
      <c r="DW29" s="231"/>
      <c r="DX29" s="231"/>
      <c r="DY29" s="231"/>
      <c r="DZ29" s="231"/>
      <c r="EA29" s="231"/>
      <c r="EB29" s="231"/>
      <c r="EC29" s="231"/>
      <c r="ED29" s="231"/>
      <c r="EE29" s="231"/>
      <c r="EF29" s="231"/>
      <c r="EG29" s="231"/>
      <c r="EH29" s="231"/>
      <c r="EI29" s="231"/>
      <c r="EJ29" s="231"/>
      <c r="EK29" s="231"/>
      <c r="EL29" s="231"/>
      <c r="EM29" s="231"/>
      <c r="EN29" s="231"/>
      <c r="EO29" s="231"/>
      <c r="EP29" s="231"/>
      <c r="EQ29" s="231"/>
      <c r="ER29" s="231"/>
      <c r="ES29" s="231"/>
      <c r="ET29" s="231"/>
      <c r="EU29" s="231"/>
      <c r="EV29" s="231"/>
      <c r="EW29" s="231"/>
      <c r="EX29" s="231"/>
      <c r="EY29" s="231"/>
      <c r="EZ29" s="231"/>
      <c r="FA29" s="231"/>
      <c r="FB29" s="231"/>
      <c r="FC29" s="231"/>
      <c r="FD29" s="232"/>
      <c r="FE29" s="232"/>
      <c r="FF29" s="232"/>
      <c r="FG29" s="232"/>
      <c r="FH29" s="232"/>
      <c r="FI29" s="232"/>
      <c r="FJ29" s="232"/>
      <c r="FK29" s="232"/>
      <c r="FL29" s="232"/>
      <c r="FM29" s="232"/>
      <c r="FN29" s="232"/>
      <c r="FO29" s="232"/>
      <c r="FP29" s="232"/>
      <c r="FQ29" s="232"/>
      <c r="FR29" s="232"/>
      <c r="FS29" s="232"/>
      <c r="FT29" s="232"/>
      <c r="FU29" s="232"/>
      <c r="FV29" s="232"/>
      <c r="FW29" s="232"/>
      <c r="FX29" s="232"/>
      <c r="FY29" s="232"/>
      <c r="FZ29" s="232"/>
      <c r="GA29" s="232"/>
      <c r="GB29" s="232"/>
      <c r="GC29" s="232"/>
      <c r="GD29" s="232"/>
      <c r="GE29" s="232"/>
      <c r="GF29" s="232"/>
      <c r="GG29" s="232"/>
      <c r="GH29" s="232"/>
      <c r="GI29" s="232"/>
      <c r="GJ29" s="232"/>
      <c r="GK29" s="232"/>
      <c r="GL29" s="232"/>
      <c r="GM29" s="231"/>
      <c r="GN29" s="231"/>
      <c r="GO29" s="231"/>
      <c r="GP29" s="231"/>
      <c r="GQ29" s="231"/>
      <c r="GR29" s="231"/>
      <c r="GS29" s="231"/>
      <c r="GT29" s="231"/>
      <c r="GU29" s="231"/>
      <c r="GV29" s="231"/>
      <c r="GW29" s="231"/>
      <c r="GX29" s="231"/>
      <c r="GY29" s="231"/>
      <c r="GZ29" s="231"/>
      <c r="HA29" s="231"/>
      <c r="HB29" s="231"/>
      <c r="HC29" s="231"/>
      <c r="HD29" s="231"/>
      <c r="HE29" s="231"/>
      <c r="HF29" s="231"/>
      <c r="HG29" s="231"/>
      <c r="HH29" s="231"/>
      <c r="HI29" s="231"/>
      <c r="HJ29" s="231"/>
      <c r="HK29" s="231"/>
      <c r="HL29" s="231"/>
      <c r="HM29" s="231"/>
      <c r="HN29" s="231"/>
      <c r="HO29" s="231"/>
      <c r="HP29" s="231"/>
      <c r="HQ29" s="231"/>
      <c r="HR29" s="231"/>
      <c r="HS29" s="231"/>
      <c r="HT29" s="231"/>
      <c r="HU29" s="231"/>
      <c r="HV29" s="232"/>
      <c r="HW29" s="232"/>
      <c r="HX29" s="232"/>
      <c r="HY29" s="232"/>
      <c r="HZ29" s="232"/>
      <c r="IA29" s="232"/>
      <c r="IB29" s="232"/>
      <c r="IC29" s="232"/>
      <c r="ID29" s="232"/>
      <c r="IE29" s="232"/>
      <c r="IF29" s="232"/>
      <c r="IG29" s="232"/>
      <c r="IH29" s="232"/>
      <c r="II29" s="232"/>
      <c r="IJ29" s="232"/>
      <c r="IK29" s="232"/>
      <c r="IL29" s="232"/>
      <c r="IM29" s="232"/>
      <c r="IN29" s="232"/>
      <c r="IO29" s="232"/>
      <c r="IP29" s="232"/>
      <c r="IQ29" s="232"/>
      <c r="IR29" s="232"/>
      <c r="IS29" s="232"/>
      <c r="IT29" s="232"/>
      <c r="IU29" s="232"/>
      <c r="IV29" s="232"/>
      <c r="IW29" s="232"/>
      <c r="IX29" s="232"/>
      <c r="IY29" s="232"/>
      <c r="IZ29" s="232"/>
      <c r="JA29" s="232"/>
      <c r="JB29" s="232"/>
      <c r="JC29" s="232"/>
      <c r="JD29" s="232"/>
      <c r="JE29" s="231"/>
      <c r="JF29" s="231"/>
      <c r="JG29" s="231"/>
      <c r="JH29" s="231"/>
      <c r="JI29" s="231"/>
      <c r="JJ29" s="231"/>
      <c r="JK29" s="231"/>
      <c r="JL29" s="231"/>
      <c r="JM29" s="231"/>
      <c r="JN29" s="231"/>
      <c r="JO29" s="231"/>
      <c r="JP29" s="231"/>
      <c r="JQ29" s="231"/>
      <c r="JR29" s="231"/>
      <c r="JS29" s="231"/>
      <c r="JT29" s="231"/>
      <c r="JU29" s="231"/>
      <c r="JV29" s="231"/>
      <c r="JW29" s="231"/>
      <c r="JX29" s="231"/>
      <c r="JY29" s="231"/>
      <c r="JZ29" s="231"/>
      <c r="KA29" s="231"/>
      <c r="KB29" s="231"/>
      <c r="KC29" s="231"/>
      <c r="KD29" s="231"/>
      <c r="KE29" s="231"/>
      <c r="KF29" s="231"/>
      <c r="KG29" s="231"/>
      <c r="KH29" s="231"/>
      <c r="KI29" s="231"/>
      <c r="KJ29" s="231"/>
      <c r="KK29" s="231"/>
      <c r="KL29" s="231"/>
      <c r="KM29" s="231"/>
      <c r="KN29" s="233"/>
    </row>
    <row r="30" customFormat="false" ht="12.75" hidden="false" customHeight="true" outlineLevel="0" collapsed="false">
      <c r="A30" s="228" t="n">
        <v>24</v>
      </c>
      <c r="B30" s="228" t="str">
        <f aca="false">IF('Cover Sheet'!B28="","",IF(OR('Cover Sheet'!D28="Dropped out of school", 'Cover Sheet'!D28="Moved to another school", 'Cover Sheet'!D28="Unknown status"),"",'Cover Sheet'!B28))</f>
        <v>Hemanth</v>
      </c>
      <c r="C30" s="229"/>
      <c r="D30" s="230"/>
      <c r="E30" s="230" t="inlineStr">
        <f aca="false">'RC Mastery Check+Question type'!H28</f>
        <is>
          <t/>
        </is>
      </c>
      <c r="F30" s="230" t="n">
        <f aca="false">IF(OR('Cover Sheet'!J28="", B30=""),"",'Cover Sheet'!J28)</f>
        <v>-0.5</v>
      </c>
      <c r="G30" s="230" t="inlineStr">
        <f aca="false">'Cover Sheet'!L28</f>
        <is>
          <t/>
        </is>
      </c>
      <c r="H30" s="231"/>
      <c r="I30" s="231"/>
      <c r="J30" s="231"/>
      <c r="K30" s="231"/>
      <c r="L30" s="231"/>
      <c r="M30" s="231"/>
      <c r="N30" s="232" t="n">
        <v>0</v>
      </c>
      <c r="O30" s="232" t="n">
        <v>0</v>
      </c>
      <c r="P30" s="232" t="n">
        <v>0</v>
      </c>
      <c r="Q30" s="232" t="n">
        <v>0</v>
      </c>
      <c r="R30" s="232" t="n">
        <v>1</v>
      </c>
      <c r="S30" s="232" t="n">
        <v>1</v>
      </c>
      <c r="T30" s="232" t="n">
        <v>1</v>
      </c>
      <c r="U30" s="231"/>
      <c r="V30" s="231"/>
      <c r="W30" s="231"/>
      <c r="X30" s="231"/>
      <c r="Y30" s="231"/>
      <c r="Z30" s="231"/>
      <c r="AA30" s="231"/>
      <c r="AB30" s="232"/>
      <c r="AC30" s="232"/>
      <c r="AD30" s="232"/>
      <c r="AE30" s="232"/>
      <c r="AF30" s="232"/>
      <c r="AG30" s="232"/>
      <c r="AH30" s="232"/>
      <c r="AI30" s="232"/>
      <c r="AJ30" s="232"/>
      <c r="AK30" s="232"/>
      <c r="AL30" s="232"/>
      <c r="AM30" s="232"/>
      <c r="AN30" s="231"/>
      <c r="AO30" s="231"/>
      <c r="AP30" s="231"/>
      <c r="AQ30" s="231"/>
      <c r="AR30" s="231"/>
      <c r="AS30" s="231"/>
      <c r="AT30" s="231"/>
      <c r="AU30" s="231"/>
      <c r="AV30" s="231"/>
      <c r="AW30" s="231"/>
      <c r="AX30" s="231"/>
      <c r="AY30" s="231"/>
      <c r="AZ30" s="232"/>
      <c r="BA30" s="232"/>
      <c r="BB30" s="232"/>
      <c r="BC30" s="232"/>
      <c r="BD30" s="232"/>
      <c r="BE30" s="232"/>
      <c r="BF30" s="232"/>
      <c r="BG30" s="232"/>
      <c r="BH30" s="232"/>
      <c r="BI30" s="232"/>
      <c r="BJ30" s="232"/>
      <c r="BK30" s="232"/>
      <c r="BL30" s="232"/>
      <c r="BM30" s="232"/>
      <c r="BN30" s="232"/>
      <c r="BO30" s="232"/>
      <c r="BP30" s="232"/>
      <c r="BQ30" s="232"/>
      <c r="BR30" s="231"/>
      <c r="BS30" s="231"/>
      <c r="BT30" s="231"/>
      <c r="BU30" s="231"/>
      <c r="BV30" s="231"/>
      <c r="BW30" s="231"/>
      <c r="BX30" s="231"/>
      <c r="BY30" s="231"/>
      <c r="BZ30" s="231"/>
      <c r="CA30" s="231"/>
      <c r="CB30" s="231"/>
      <c r="CC30" s="231"/>
      <c r="CD30" s="231"/>
      <c r="CE30" s="231"/>
      <c r="CF30" s="231"/>
      <c r="CG30" s="231"/>
      <c r="CH30" s="231"/>
      <c r="CI30" s="231"/>
      <c r="CJ30" s="232"/>
      <c r="CK30" s="232"/>
      <c r="CL30" s="232"/>
      <c r="CM30" s="232"/>
      <c r="CN30" s="232"/>
      <c r="CO30" s="232"/>
      <c r="CP30" s="232"/>
      <c r="CQ30" s="232"/>
      <c r="CR30" s="232"/>
      <c r="CS30" s="232"/>
      <c r="CT30" s="232"/>
      <c r="CU30" s="232"/>
      <c r="CV30" s="232"/>
      <c r="CW30" s="232"/>
      <c r="CX30" s="232"/>
      <c r="CY30" s="232"/>
      <c r="CZ30" s="232"/>
      <c r="DA30" s="232"/>
      <c r="DB30" s="232"/>
      <c r="DC30" s="232"/>
      <c r="DD30" s="232"/>
      <c r="DE30" s="232"/>
      <c r="DF30" s="232"/>
      <c r="DG30" s="232"/>
      <c r="DH30" s="232"/>
      <c r="DI30" s="232"/>
      <c r="DJ30" s="232"/>
      <c r="DK30" s="232"/>
      <c r="DL30" s="232"/>
      <c r="DM30" s="232"/>
      <c r="DN30" s="232"/>
      <c r="DO30" s="232"/>
      <c r="DP30" s="232"/>
      <c r="DQ30" s="232"/>
      <c r="DR30" s="232"/>
      <c r="DS30" s="232"/>
      <c r="DT30" s="231"/>
      <c r="DU30" s="231"/>
      <c r="DV30" s="231"/>
      <c r="DW30" s="231"/>
      <c r="DX30" s="231"/>
      <c r="DY30" s="231"/>
      <c r="DZ30" s="231"/>
      <c r="EA30" s="231"/>
      <c r="EB30" s="231"/>
      <c r="EC30" s="231"/>
      <c r="ED30" s="231"/>
      <c r="EE30" s="231"/>
      <c r="EF30" s="231"/>
      <c r="EG30" s="231"/>
      <c r="EH30" s="231"/>
      <c r="EI30" s="231"/>
      <c r="EJ30" s="231"/>
      <c r="EK30" s="231"/>
      <c r="EL30" s="231"/>
      <c r="EM30" s="231"/>
      <c r="EN30" s="231"/>
      <c r="EO30" s="231"/>
      <c r="EP30" s="231"/>
      <c r="EQ30" s="231"/>
      <c r="ER30" s="231"/>
      <c r="ES30" s="231"/>
      <c r="ET30" s="231"/>
      <c r="EU30" s="231"/>
      <c r="EV30" s="231"/>
      <c r="EW30" s="231"/>
      <c r="EX30" s="231"/>
      <c r="EY30" s="231"/>
      <c r="EZ30" s="231"/>
      <c r="FA30" s="231"/>
      <c r="FB30" s="231"/>
      <c r="FC30" s="231"/>
      <c r="FD30" s="232"/>
      <c r="FE30" s="232"/>
      <c r="FF30" s="232"/>
      <c r="FG30" s="232"/>
      <c r="FH30" s="232"/>
      <c r="FI30" s="232"/>
      <c r="FJ30" s="232"/>
      <c r="FK30" s="232"/>
      <c r="FL30" s="232"/>
      <c r="FM30" s="232"/>
      <c r="FN30" s="232"/>
      <c r="FO30" s="232"/>
      <c r="FP30" s="232"/>
      <c r="FQ30" s="232"/>
      <c r="FR30" s="232"/>
      <c r="FS30" s="232"/>
      <c r="FT30" s="232"/>
      <c r="FU30" s="232"/>
      <c r="FV30" s="232"/>
      <c r="FW30" s="232"/>
      <c r="FX30" s="232"/>
      <c r="FY30" s="232"/>
      <c r="FZ30" s="232"/>
      <c r="GA30" s="232"/>
      <c r="GB30" s="232"/>
      <c r="GC30" s="232"/>
      <c r="GD30" s="232"/>
      <c r="GE30" s="232"/>
      <c r="GF30" s="232"/>
      <c r="GG30" s="232"/>
      <c r="GH30" s="232"/>
      <c r="GI30" s="232"/>
      <c r="GJ30" s="232"/>
      <c r="GK30" s="232"/>
      <c r="GL30" s="232"/>
      <c r="GM30" s="231"/>
      <c r="GN30" s="231"/>
      <c r="GO30" s="231"/>
      <c r="GP30" s="231"/>
      <c r="GQ30" s="231"/>
      <c r="GR30" s="231"/>
      <c r="GS30" s="231"/>
      <c r="GT30" s="231"/>
      <c r="GU30" s="231"/>
      <c r="GV30" s="231"/>
      <c r="GW30" s="231"/>
      <c r="GX30" s="231"/>
      <c r="GY30" s="231"/>
      <c r="GZ30" s="231"/>
      <c r="HA30" s="231"/>
      <c r="HB30" s="231"/>
      <c r="HC30" s="231"/>
      <c r="HD30" s="231"/>
      <c r="HE30" s="231"/>
      <c r="HF30" s="231"/>
      <c r="HG30" s="231"/>
      <c r="HH30" s="231"/>
      <c r="HI30" s="231"/>
      <c r="HJ30" s="231"/>
      <c r="HK30" s="231"/>
      <c r="HL30" s="231"/>
      <c r="HM30" s="231"/>
      <c r="HN30" s="231"/>
      <c r="HO30" s="231"/>
      <c r="HP30" s="231"/>
      <c r="HQ30" s="231"/>
      <c r="HR30" s="231"/>
      <c r="HS30" s="231"/>
      <c r="HT30" s="231"/>
      <c r="HU30" s="231"/>
      <c r="HV30" s="232"/>
      <c r="HW30" s="232"/>
      <c r="HX30" s="232"/>
      <c r="HY30" s="232"/>
      <c r="HZ30" s="232"/>
      <c r="IA30" s="232"/>
      <c r="IB30" s="232"/>
      <c r="IC30" s="232"/>
      <c r="ID30" s="232"/>
      <c r="IE30" s="232"/>
      <c r="IF30" s="232"/>
      <c r="IG30" s="232"/>
      <c r="IH30" s="232"/>
      <c r="II30" s="232"/>
      <c r="IJ30" s="232"/>
      <c r="IK30" s="232"/>
      <c r="IL30" s="232"/>
      <c r="IM30" s="232"/>
      <c r="IN30" s="232"/>
      <c r="IO30" s="232"/>
      <c r="IP30" s="232"/>
      <c r="IQ30" s="232"/>
      <c r="IR30" s="232"/>
      <c r="IS30" s="232"/>
      <c r="IT30" s="232"/>
      <c r="IU30" s="232"/>
      <c r="IV30" s="232"/>
      <c r="IW30" s="232"/>
      <c r="IX30" s="232"/>
      <c r="IY30" s="232"/>
      <c r="IZ30" s="232"/>
      <c r="JA30" s="232"/>
      <c r="JB30" s="232"/>
      <c r="JC30" s="232"/>
      <c r="JD30" s="232"/>
      <c r="JE30" s="231"/>
      <c r="JF30" s="231"/>
      <c r="JG30" s="231"/>
      <c r="JH30" s="231"/>
      <c r="JI30" s="231"/>
      <c r="JJ30" s="231"/>
      <c r="JK30" s="231"/>
      <c r="JL30" s="231"/>
      <c r="JM30" s="231"/>
      <c r="JN30" s="231"/>
      <c r="JO30" s="231"/>
      <c r="JP30" s="231"/>
      <c r="JQ30" s="231"/>
      <c r="JR30" s="231"/>
      <c r="JS30" s="231"/>
      <c r="JT30" s="231"/>
      <c r="JU30" s="231"/>
      <c r="JV30" s="231"/>
      <c r="JW30" s="231"/>
      <c r="JX30" s="231"/>
      <c r="JY30" s="231"/>
      <c r="JZ30" s="231"/>
      <c r="KA30" s="231"/>
      <c r="KB30" s="231"/>
      <c r="KC30" s="231"/>
      <c r="KD30" s="231"/>
      <c r="KE30" s="231"/>
      <c r="KF30" s="231"/>
      <c r="KG30" s="231"/>
      <c r="KH30" s="231"/>
      <c r="KI30" s="231"/>
      <c r="KJ30" s="231"/>
      <c r="KK30" s="231"/>
      <c r="KL30" s="231"/>
      <c r="KM30" s="231"/>
      <c r="KN30" s="233"/>
    </row>
    <row r="31" customFormat="false" ht="12.75" hidden="false" customHeight="true" outlineLevel="0" collapsed="false">
      <c r="A31" s="228" t="n">
        <v>25</v>
      </c>
      <c r="B31" s="228" t="str">
        <f aca="false">IF('Cover Sheet'!B29="","",IF(OR('Cover Sheet'!D29="Dropped out of school", 'Cover Sheet'!D29="Moved to another school", 'Cover Sheet'!D29="Unknown status"),"",'Cover Sheet'!B29))</f>
        <v>J.Kartik</v>
      </c>
      <c r="C31" s="229"/>
      <c r="D31" s="230"/>
      <c r="E31" s="230" t="n">
        <f aca="false">'RC Mastery Check+Question type'!H29</f>
        <v>0.5</v>
      </c>
      <c r="F31" s="230" t="inlineStr">
        <f aca="false">IF(OR('Cover Sheet'!J29="", B31=""),"",'Cover Sheet'!J29)</f>
        <is>
          <t/>
        </is>
      </c>
      <c r="G31" s="230" t="inlineStr">
        <f aca="false">'Cover Sheet'!L29</f>
        <is>
          <t/>
        </is>
      </c>
      <c r="H31" s="231"/>
      <c r="I31" s="231"/>
      <c r="J31" s="231"/>
      <c r="K31" s="231"/>
      <c r="L31" s="231"/>
      <c r="M31" s="231"/>
      <c r="N31" s="232"/>
      <c r="O31" s="232"/>
      <c r="P31" s="232"/>
      <c r="Q31" s="232"/>
      <c r="R31" s="232"/>
      <c r="S31" s="232"/>
      <c r="T31" s="232"/>
      <c r="U31" s="231" t="n">
        <v>1</v>
      </c>
      <c r="V31" s="231" t="n">
        <v>1</v>
      </c>
      <c r="W31" s="231" t="n">
        <v>0</v>
      </c>
      <c r="X31" s="231" t="n">
        <v>1</v>
      </c>
      <c r="Y31" s="231" t="n">
        <v>0.5</v>
      </c>
      <c r="Z31" s="231" t="n">
        <v>1</v>
      </c>
      <c r="AA31" s="231" t="n">
        <v>1</v>
      </c>
      <c r="AB31" s="232" t="n">
        <v>0</v>
      </c>
      <c r="AC31" s="232" t="n">
        <v>1</v>
      </c>
      <c r="AD31" s="232" t="n">
        <v>1</v>
      </c>
      <c r="AE31" s="232" t="n">
        <v>0</v>
      </c>
      <c r="AF31" s="232" t="n">
        <v>0</v>
      </c>
      <c r="AG31" s="232" t="n">
        <v>0</v>
      </c>
      <c r="AH31" s="232" t="n">
        <v>1</v>
      </c>
      <c r="AI31" s="232" t="n">
        <v>0</v>
      </c>
      <c r="AJ31" s="232" t="n">
        <v>0.5</v>
      </c>
      <c r="AK31" s="232" t="n">
        <v>0</v>
      </c>
      <c r="AL31" s="232" t="n">
        <v>0</v>
      </c>
      <c r="AM31" s="232" t="n">
        <v>0</v>
      </c>
      <c r="AN31" s="231"/>
      <c r="AO31" s="231"/>
      <c r="AP31" s="231"/>
      <c r="AQ31" s="231"/>
      <c r="AR31" s="231"/>
      <c r="AS31" s="231"/>
      <c r="AT31" s="231"/>
      <c r="AU31" s="231"/>
      <c r="AV31" s="231"/>
      <c r="AW31" s="231"/>
      <c r="AX31" s="231"/>
      <c r="AY31" s="231"/>
      <c r="AZ31" s="232"/>
      <c r="BA31" s="232"/>
      <c r="BB31" s="232"/>
      <c r="BC31" s="232"/>
      <c r="BD31" s="232"/>
      <c r="BE31" s="232"/>
      <c r="BF31" s="232"/>
      <c r="BG31" s="232"/>
      <c r="BH31" s="232"/>
      <c r="BI31" s="232"/>
      <c r="BJ31" s="232"/>
      <c r="BK31" s="232"/>
      <c r="BL31" s="232"/>
      <c r="BM31" s="232"/>
      <c r="BN31" s="232"/>
      <c r="BO31" s="232"/>
      <c r="BP31" s="232"/>
      <c r="BQ31" s="232"/>
      <c r="BR31" s="231"/>
      <c r="BS31" s="231"/>
      <c r="BT31" s="231"/>
      <c r="BU31" s="231"/>
      <c r="BV31" s="231"/>
      <c r="BW31" s="231"/>
      <c r="BX31" s="231"/>
      <c r="BY31" s="231"/>
      <c r="BZ31" s="231"/>
      <c r="CA31" s="231"/>
      <c r="CB31" s="231"/>
      <c r="CC31" s="231"/>
      <c r="CD31" s="231"/>
      <c r="CE31" s="231"/>
      <c r="CF31" s="231"/>
      <c r="CG31" s="231"/>
      <c r="CH31" s="231"/>
      <c r="CI31" s="231"/>
      <c r="CJ31" s="232"/>
      <c r="CK31" s="232"/>
      <c r="CL31" s="232"/>
      <c r="CM31" s="232"/>
      <c r="CN31" s="232"/>
      <c r="CO31" s="232"/>
      <c r="CP31" s="232"/>
      <c r="CQ31" s="232"/>
      <c r="CR31" s="232"/>
      <c r="CS31" s="232"/>
      <c r="CT31" s="232"/>
      <c r="CU31" s="232"/>
      <c r="CV31" s="232"/>
      <c r="CW31" s="232"/>
      <c r="CX31" s="232"/>
      <c r="CY31" s="232"/>
      <c r="CZ31" s="232"/>
      <c r="DA31" s="232"/>
      <c r="DB31" s="232"/>
      <c r="DC31" s="232"/>
      <c r="DD31" s="232"/>
      <c r="DE31" s="232"/>
      <c r="DF31" s="232"/>
      <c r="DG31" s="232"/>
      <c r="DH31" s="232"/>
      <c r="DI31" s="232"/>
      <c r="DJ31" s="232"/>
      <c r="DK31" s="232"/>
      <c r="DL31" s="232"/>
      <c r="DM31" s="232"/>
      <c r="DN31" s="232"/>
      <c r="DO31" s="232"/>
      <c r="DP31" s="232"/>
      <c r="DQ31" s="232"/>
      <c r="DR31" s="232"/>
      <c r="DS31" s="232"/>
      <c r="DT31" s="231"/>
      <c r="DU31" s="231"/>
      <c r="DV31" s="231"/>
      <c r="DW31" s="231"/>
      <c r="DX31" s="231"/>
      <c r="DY31" s="231"/>
      <c r="DZ31" s="231"/>
      <c r="EA31" s="231"/>
      <c r="EB31" s="231"/>
      <c r="EC31" s="231"/>
      <c r="ED31" s="231"/>
      <c r="EE31" s="231"/>
      <c r="EF31" s="231"/>
      <c r="EG31" s="231"/>
      <c r="EH31" s="231"/>
      <c r="EI31" s="231"/>
      <c r="EJ31" s="231"/>
      <c r="EK31" s="231"/>
      <c r="EL31" s="231"/>
      <c r="EM31" s="231"/>
      <c r="EN31" s="231"/>
      <c r="EO31" s="231"/>
      <c r="EP31" s="231"/>
      <c r="EQ31" s="231"/>
      <c r="ER31" s="231"/>
      <c r="ES31" s="231"/>
      <c r="ET31" s="231"/>
      <c r="EU31" s="231"/>
      <c r="EV31" s="231"/>
      <c r="EW31" s="231"/>
      <c r="EX31" s="231"/>
      <c r="EY31" s="231"/>
      <c r="EZ31" s="231"/>
      <c r="FA31" s="231"/>
      <c r="FB31" s="231"/>
      <c r="FC31" s="231"/>
      <c r="FD31" s="232"/>
      <c r="FE31" s="232"/>
      <c r="FF31" s="232"/>
      <c r="FG31" s="232"/>
      <c r="FH31" s="232"/>
      <c r="FI31" s="232"/>
      <c r="FJ31" s="232"/>
      <c r="FK31" s="232"/>
      <c r="FL31" s="232"/>
      <c r="FM31" s="232"/>
      <c r="FN31" s="232"/>
      <c r="FO31" s="232"/>
      <c r="FP31" s="232"/>
      <c r="FQ31" s="232"/>
      <c r="FR31" s="232"/>
      <c r="FS31" s="232"/>
      <c r="FT31" s="232"/>
      <c r="FU31" s="232"/>
      <c r="FV31" s="232"/>
      <c r="FW31" s="232"/>
      <c r="FX31" s="232"/>
      <c r="FY31" s="232"/>
      <c r="FZ31" s="232"/>
      <c r="GA31" s="232"/>
      <c r="GB31" s="232"/>
      <c r="GC31" s="232"/>
      <c r="GD31" s="232"/>
      <c r="GE31" s="232"/>
      <c r="GF31" s="232"/>
      <c r="GG31" s="232"/>
      <c r="GH31" s="232"/>
      <c r="GI31" s="232"/>
      <c r="GJ31" s="232"/>
      <c r="GK31" s="232"/>
      <c r="GL31" s="232"/>
      <c r="GM31" s="231"/>
      <c r="GN31" s="231"/>
      <c r="GO31" s="231"/>
      <c r="GP31" s="231"/>
      <c r="GQ31" s="231"/>
      <c r="GR31" s="231"/>
      <c r="GS31" s="231"/>
      <c r="GT31" s="231"/>
      <c r="GU31" s="231"/>
      <c r="GV31" s="231"/>
      <c r="GW31" s="231"/>
      <c r="GX31" s="231"/>
      <c r="GY31" s="231"/>
      <c r="GZ31" s="231"/>
      <c r="HA31" s="231"/>
      <c r="HB31" s="231"/>
      <c r="HC31" s="231"/>
      <c r="HD31" s="231"/>
      <c r="HE31" s="231"/>
      <c r="HF31" s="231"/>
      <c r="HG31" s="231"/>
      <c r="HH31" s="231"/>
      <c r="HI31" s="231"/>
      <c r="HJ31" s="231"/>
      <c r="HK31" s="231"/>
      <c r="HL31" s="231"/>
      <c r="HM31" s="231"/>
      <c r="HN31" s="231"/>
      <c r="HO31" s="231"/>
      <c r="HP31" s="231"/>
      <c r="HQ31" s="231"/>
      <c r="HR31" s="231"/>
      <c r="HS31" s="231"/>
      <c r="HT31" s="231"/>
      <c r="HU31" s="231"/>
      <c r="HV31" s="232"/>
      <c r="HW31" s="232"/>
      <c r="HX31" s="232"/>
      <c r="HY31" s="232"/>
      <c r="HZ31" s="232"/>
      <c r="IA31" s="232"/>
      <c r="IB31" s="232"/>
      <c r="IC31" s="232"/>
      <c r="ID31" s="232"/>
      <c r="IE31" s="232"/>
      <c r="IF31" s="232"/>
      <c r="IG31" s="232"/>
      <c r="IH31" s="232"/>
      <c r="II31" s="232"/>
      <c r="IJ31" s="232"/>
      <c r="IK31" s="232"/>
      <c r="IL31" s="232"/>
      <c r="IM31" s="232"/>
      <c r="IN31" s="232"/>
      <c r="IO31" s="232"/>
      <c r="IP31" s="232"/>
      <c r="IQ31" s="232"/>
      <c r="IR31" s="232"/>
      <c r="IS31" s="232"/>
      <c r="IT31" s="232"/>
      <c r="IU31" s="232"/>
      <c r="IV31" s="232"/>
      <c r="IW31" s="232"/>
      <c r="IX31" s="232"/>
      <c r="IY31" s="232"/>
      <c r="IZ31" s="232"/>
      <c r="JA31" s="232"/>
      <c r="JB31" s="232"/>
      <c r="JC31" s="232"/>
      <c r="JD31" s="232"/>
      <c r="JE31" s="231"/>
      <c r="JF31" s="231"/>
      <c r="JG31" s="231"/>
      <c r="JH31" s="231"/>
      <c r="JI31" s="231"/>
      <c r="JJ31" s="231"/>
      <c r="JK31" s="231"/>
      <c r="JL31" s="231"/>
      <c r="JM31" s="231"/>
      <c r="JN31" s="231"/>
      <c r="JO31" s="231"/>
      <c r="JP31" s="231"/>
      <c r="JQ31" s="231"/>
      <c r="JR31" s="231"/>
      <c r="JS31" s="231"/>
      <c r="JT31" s="231"/>
      <c r="JU31" s="231"/>
      <c r="JV31" s="231"/>
      <c r="JW31" s="231"/>
      <c r="JX31" s="231"/>
      <c r="JY31" s="231"/>
      <c r="JZ31" s="231"/>
      <c r="KA31" s="231"/>
      <c r="KB31" s="231"/>
      <c r="KC31" s="231"/>
      <c r="KD31" s="231"/>
      <c r="KE31" s="231"/>
      <c r="KF31" s="231"/>
      <c r="KG31" s="231"/>
      <c r="KH31" s="231"/>
      <c r="KI31" s="231"/>
      <c r="KJ31" s="231"/>
      <c r="KK31" s="231"/>
      <c r="KL31" s="231"/>
      <c r="KM31" s="231"/>
      <c r="KN31" s="233"/>
    </row>
    <row r="32" customFormat="false" ht="12.75" hidden="false" customHeight="true" outlineLevel="0" collapsed="false">
      <c r="A32" s="228" t="n">
        <v>26</v>
      </c>
      <c r="B32" s="228" t="str">
        <f aca="false">IF('Cover Sheet'!B30="","",IF(OR('Cover Sheet'!D30="Dropped out of school", 'Cover Sheet'!D30="Moved to another school", 'Cover Sheet'!D30="Unknown status"),"",'Cover Sheet'!B30))</f>
        <v>K.Ganesh</v>
      </c>
      <c r="C32" s="229"/>
      <c r="D32" s="230"/>
      <c r="E32" s="230" t="n">
        <f aca="false">'RC Mastery Check+Question type'!H30</f>
        <v>0.5</v>
      </c>
      <c r="F32" s="230" t="inlineStr">
        <f aca="false">IF(OR('Cover Sheet'!J30="", B32=""),"",'Cover Sheet'!J30)</f>
        <is>
          <t/>
        </is>
      </c>
      <c r="G32" s="230" t="inlineStr">
        <f aca="false">'Cover Sheet'!L30</f>
        <is>
          <t/>
        </is>
      </c>
      <c r="H32" s="231"/>
      <c r="I32" s="231"/>
      <c r="J32" s="231"/>
      <c r="K32" s="231"/>
      <c r="L32" s="231"/>
      <c r="M32" s="231"/>
      <c r="N32" s="232"/>
      <c r="O32" s="232"/>
      <c r="P32" s="232"/>
      <c r="Q32" s="232"/>
      <c r="R32" s="232"/>
      <c r="S32" s="232"/>
      <c r="T32" s="232"/>
      <c r="U32" s="231" t="n">
        <v>1</v>
      </c>
      <c r="V32" s="231" t="n">
        <v>1</v>
      </c>
      <c r="W32" s="231" t="n">
        <v>1</v>
      </c>
      <c r="X32" s="231" t="n">
        <v>1</v>
      </c>
      <c r="Y32" s="231" t="n">
        <v>1</v>
      </c>
      <c r="Z32" s="231" t="n">
        <v>0.5</v>
      </c>
      <c r="AA32" s="231" t="n">
        <v>1</v>
      </c>
      <c r="AB32" s="232" t="n">
        <v>1</v>
      </c>
      <c r="AC32" s="232" t="n">
        <v>1</v>
      </c>
      <c r="AD32" s="232" t="n">
        <v>1</v>
      </c>
      <c r="AE32" s="232" t="n">
        <v>0</v>
      </c>
      <c r="AF32" s="232" t="n">
        <v>0</v>
      </c>
      <c r="AG32" s="232" t="n">
        <v>1</v>
      </c>
      <c r="AH32" s="232" t="n">
        <v>1</v>
      </c>
      <c r="AI32" s="232" t="n">
        <v>0</v>
      </c>
      <c r="AJ32" s="232" t="n">
        <v>0</v>
      </c>
      <c r="AK32" s="232" t="n">
        <v>0</v>
      </c>
      <c r="AL32" s="232" t="n">
        <v>0</v>
      </c>
      <c r="AM32" s="232" t="n">
        <v>1</v>
      </c>
      <c r="AN32" s="231"/>
      <c r="AO32" s="231"/>
      <c r="AP32" s="231"/>
      <c r="AQ32" s="231"/>
      <c r="AR32" s="231"/>
      <c r="AS32" s="231"/>
      <c r="AT32" s="231"/>
      <c r="AU32" s="231"/>
      <c r="AV32" s="231"/>
      <c r="AW32" s="231"/>
      <c r="AX32" s="231"/>
      <c r="AY32" s="231"/>
      <c r="AZ32" s="232"/>
      <c r="BA32" s="232"/>
      <c r="BB32" s="232"/>
      <c r="BC32" s="232"/>
      <c r="BD32" s="232"/>
      <c r="BE32" s="232"/>
      <c r="BF32" s="232"/>
      <c r="BG32" s="232"/>
      <c r="BH32" s="232"/>
      <c r="BI32" s="232"/>
      <c r="BJ32" s="232"/>
      <c r="BK32" s="232"/>
      <c r="BL32" s="232"/>
      <c r="BM32" s="232"/>
      <c r="BN32" s="232"/>
      <c r="BO32" s="232"/>
      <c r="BP32" s="232"/>
      <c r="BQ32" s="232"/>
      <c r="BR32" s="231"/>
      <c r="BS32" s="231"/>
      <c r="BT32" s="231"/>
      <c r="BU32" s="231"/>
      <c r="BV32" s="231"/>
      <c r="BW32" s="231"/>
      <c r="BX32" s="231"/>
      <c r="BY32" s="231"/>
      <c r="BZ32" s="231"/>
      <c r="CA32" s="231"/>
      <c r="CB32" s="231"/>
      <c r="CC32" s="231"/>
      <c r="CD32" s="231"/>
      <c r="CE32" s="231"/>
      <c r="CF32" s="231"/>
      <c r="CG32" s="231"/>
      <c r="CH32" s="231"/>
      <c r="CI32" s="231"/>
      <c r="CJ32" s="232"/>
      <c r="CK32" s="232"/>
      <c r="CL32" s="232"/>
      <c r="CM32" s="232"/>
      <c r="CN32" s="232"/>
      <c r="CO32" s="232"/>
      <c r="CP32" s="232"/>
      <c r="CQ32" s="232"/>
      <c r="CR32" s="232"/>
      <c r="CS32" s="232"/>
      <c r="CT32" s="232"/>
      <c r="CU32" s="232"/>
      <c r="CV32" s="232"/>
      <c r="CW32" s="232"/>
      <c r="CX32" s="232"/>
      <c r="CY32" s="232"/>
      <c r="CZ32" s="232"/>
      <c r="DA32" s="232"/>
      <c r="DB32" s="232"/>
      <c r="DC32" s="232"/>
      <c r="DD32" s="232"/>
      <c r="DE32" s="232"/>
      <c r="DF32" s="232"/>
      <c r="DG32" s="232"/>
      <c r="DH32" s="232"/>
      <c r="DI32" s="232"/>
      <c r="DJ32" s="232"/>
      <c r="DK32" s="232"/>
      <c r="DL32" s="232"/>
      <c r="DM32" s="232"/>
      <c r="DN32" s="232"/>
      <c r="DO32" s="232"/>
      <c r="DP32" s="232"/>
      <c r="DQ32" s="232"/>
      <c r="DR32" s="232"/>
      <c r="DS32" s="232"/>
      <c r="DT32" s="231"/>
      <c r="DU32" s="231"/>
      <c r="DV32" s="231"/>
      <c r="DW32" s="231"/>
      <c r="DX32" s="231"/>
      <c r="DY32" s="231"/>
      <c r="DZ32" s="231"/>
      <c r="EA32" s="231"/>
      <c r="EB32" s="231"/>
      <c r="EC32" s="231"/>
      <c r="ED32" s="231"/>
      <c r="EE32" s="231"/>
      <c r="EF32" s="231"/>
      <c r="EG32" s="231"/>
      <c r="EH32" s="231"/>
      <c r="EI32" s="231"/>
      <c r="EJ32" s="231"/>
      <c r="EK32" s="231"/>
      <c r="EL32" s="231"/>
      <c r="EM32" s="231"/>
      <c r="EN32" s="231"/>
      <c r="EO32" s="231"/>
      <c r="EP32" s="231"/>
      <c r="EQ32" s="231"/>
      <c r="ER32" s="231"/>
      <c r="ES32" s="231"/>
      <c r="ET32" s="231"/>
      <c r="EU32" s="231"/>
      <c r="EV32" s="231"/>
      <c r="EW32" s="231"/>
      <c r="EX32" s="231"/>
      <c r="EY32" s="231"/>
      <c r="EZ32" s="231"/>
      <c r="FA32" s="231"/>
      <c r="FB32" s="231"/>
      <c r="FC32" s="231"/>
      <c r="FD32" s="232"/>
      <c r="FE32" s="232"/>
      <c r="FF32" s="232"/>
      <c r="FG32" s="232"/>
      <c r="FH32" s="232"/>
      <c r="FI32" s="232"/>
      <c r="FJ32" s="232"/>
      <c r="FK32" s="232"/>
      <c r="FL32" s="232"/>
      <c r="FM32" s="232"/>
      <c r="FN32" s="232"/>
      <c r="FO32" s="232"/>
      <c r="FP32" s="232"/>
      <c r="FQ32" s="232"/>
      <c r="FR32" s="232"/>
      <c r="FS32" s="232"/>
      <c r="FT32" s="232"/>
      <c r="FU32" s="232"/>
      <c r="FV32" s="232"/>
      <c r="FW32" s="232"/>
      <c r="FX32" s="232"/>
      <c r="FY32" s="232"/>
      <c r="FZ32" s="232"/>
      <c r="GA32" s="232"/>
      <c r="GB32" s="232"/>
      <c r="GC32" s="232"/>
      <c r="GD32" s="232"/>
      <c r="GE32" s="232"/>
      <c r="GF32" s="232"/>
      <c r="GG32" s="232"/>
      <c r="GH32" s="232"/>
      <c r="GI32" s="232"/>
      <c r="GJ32" s="232"/>
      <c r="GK32" s="232"/>
      <c r="GL32" s="232"/>
      <c r="GM32" s="231"/>
      <c r="GN32" s="231"/>
      <c r="GO32" s="231"/>
      <c r="GP32" s="231"/>
      <c r="GQ32" s="231"/>
      <c r="GR32" s="231"/>
      <c r="GS32" s="231"/>
      <c r="GT32" s="231"/>
      <c r="GU32" s="231"/>
      <c r="GV32" s="231"/>
      <c r="GW32" s="231"/>
      <c r="GX32" s="231"/>
      <c r="GY32" s="231"/>
      <c r="GZ32" s="231"/>
      <c r="HA32" s="231"/>
      <c r="HB32" s="231"/>
      <c r="HC32" s="231"/>
      <c r="HD32" s="231"/>
      <c r="HE32" s="231"/>
      <c r="HF32" s="231"/>
      <c r="HG32" s="231"/>
      <c r="HH32" s="231"/>
      <c r="HI32" s="231"/>
      <c r="HJ32" s="231"/>
      <c r="HK32" s="231"/>
      <c r="HL32" s="231"/>
      <c r="HM32" s="231"/>
      <c r="HN32" s="231"/>
      <c r="HO32" s="231"/>
      <c r="HP32" s="231"/>
      <c r="HQ32" s="231"/>
      <c r="HR32" s="231"/>
      <c r="HS32" s="231"/>
      <c r="HT32" s="231"/>
      <c r="HU32" s="231"/>
      <c r="HV32" s="232"/>
      <c r="HW32" s="232"/>
      <c r="HX32" s="232"/>
      <c r="HY32" s="232"/>
      <c r="HZ32" s="232"/>
      <c r="IA32" s="232"/>
      <c r="IB32" s="232"/>
      <c r="IC32" s="232"/>
      <c r="ID32" s="232"/>
      <c r="IE32" s="232"/>
      <c r="IF32" s="232"/>
      <c r="IG32" s="232"/>
      <c r="IH32" s="232"/>
      <c r="II32" s="232"/>
      <c r="IJ32" s="232"/>
      <c r="IK32" s="232"/>
      <c r="IL32" s="232"/>
      <c r="IM32" s="232"/>
      <c r="IN32" s="232"/>
      <c r="IO32" s="232"/>
      <c r="IP32" s="232"/>
      <c r="IQ32" s="232"/>
      <c r="IR32" s="232"/>
      <c r="IS32" s="232"/>
      <c r="IT32" s="232"/>
      <c r="IU32" s="232"/>
      <c r="IV32" s="232"/>
      <c r="IW32" s="232"/>
      <c r="IX32" s="232"/>
      <c r="IY32" s="232"/>
      <c r="IZ32" s="232"/>
      <c r="JA32" s="232"/>
      <c r="JB32" s="232"/>
      <c r="JC32" s="232"/>
      <c r="JD32" s="232"/>
      <c r="JE32" s="231"/>
      <c r="JF32" s="231"/>
      <c r="JG32" s="231"/>
      <c r="JH32" s="231"/>
      <c r="JI32" s="231"/>
      <c r="JJ32" s="231"/>
      <c r="JK32" s="231"/>
      <c r="JL32" s="231"/>
      <c r="JM32" s="231"/>
      <c r="JN32" s="231"/>
      <c r="JO32" s="231"/>
      <c r="JP32" s="231"/>
      <c r="JQ32" s="231"/>
      <c r="JR32" s="231"/>
      <c r="JS32" s="231"/>
      <c r="JT32" s="231"/>
      <c r="JU32" s="231"/>
      <c r="JV32" s="231"/>
      <c r="JW32" s="231"/>
      <c r="JX32" s="231"/>
      <c r="JY32" s="231"/>
      <c r="JZ32" s="231"/>
      <c r="KA32" s="231"/>
      <c r="KB32" s="231"/>
      <c r="KC32" s="231"/>
      <c r="KD32" s="231"/>
      <c r="KE32" s="231"/>
      <c r="KF32" s="231"/>
      <c r="KG32" s="231"/>
      <c r="KH32" s="231"/>
      <c r="KI32" s="231"/>
      <c r="KJ32" s="231"/>
      <c r="KK32" s="231"/>
      <c r="KL32" s="231"/>
      <c r="KM32" s="231"/>
      <c r="KN32" s="233"/>
    </row>
    <row r="33" customFormat="false" ht="12.75" hidden="false" customHeight="true" outlineLevel="0" collapsed="false">
      <c r="A33" s="228" t="n">
        <v>27</v>
      </c>
      <c r="B33" s="228" t="str">
        <f aca="false">IF('Cover Sheet'!B31="","",IF(OR('Cover Sheet'!D31="Dropped out of school", 'Cover Sheet'!D31="Moved to another school", 'Cover Sheet'!D31="Unknown status"),"",'Cover Sheet'!B31))</f>
        <v>K.Sashikant</v>
      </c>
      <c r="C33" s="229"/>
      <c r="D33" s="230" t="str">
        <f aca="false">IFERROR(VLOOKUP(C33,Goals!$J$2:$K$28,2,0),"")</f>
        <v/>
      </c>
      <c r="E33" s="230" t="n">
        <f aca="false">'RC Mastery Check+Question type'!H31</f>
        <v>0.2</v>
      </c>
      <c r="F33" s="230" t="n">
        <f aca="false">IF(OR('Cover Sheet'!J31="", B33=""),"",'Cover Sheet'!J31)</f>
        <v>-0.5</v>
      </c>
      <c r="G33" s="230" t="n">
        <f aca="false">'Cover Sheet'!L31</f>
        <v>0.7</v>
      </c>
      <c r="H33" s="231"/>
      <c r="I33" s="231"/>
      <c r="J33" s="231"/>
      <c r="K33" s="231"/>
      <c r="L33" s="231"/>
      <c r="M33" s="231"/>
      <c r="N33" s="232" t="n">
        <v>1</v>
      </c>
      <c r="O33" s="232" t="n">
        <v>0</v>
      </c>
      <c r="P33" s="232" t="n">
        <v>1</v>
      </c>
      <c r="Q33" s="232" t="n">
        <v>1</v>
      </c>
      <c r="R33" s="232" t="n">
        <v>1</v>
      </c>
      <c r="S33" s="232" t="n">
        <v>1</v>
      </c>
      <c r="T33" s="232" t="n">
        <v>1</v>
      </c>
      <c r="U33" s="231" t="n">
        <v>1</v>
      </c>
      <c r="V33" s="231" t="n">
        <v>1</v>
      </c>
      <c r="W33" s="231" t="n">
        <v>0</v>
      </c>
      <c r="X33" s="231" t="n">
        <v>1</v>
      </c>
      <c r="Y33" s="231" t="n">
        <v>0.5</v>
      </c>
      <c r="Z33" s="231" t="n">
        <v>0</v>
      </c>
      <c r="AA33" s="231" t="n">
        <v>1</v>
      </c>
      <c r="AB33" s="232"/>
      <c r="AC33" s="232"/>
      <c r="AD33" s="232"/>
      <c r="AE33" s="232"/>
      <c r="AF33" s="232"/>
      <c r="AG33" s="232"/>
      <c r="AH33" s="232"/>
      <c r="AI33" s="232"/>
      <c r="AJ33" s="232"/>
      <c r="AK33" s="232"/>
      <c r="AL33" s="232"/>
      <c r="AM33" s="232"/>
      <c r="AN33" s="231"/>
      <c r="AO33" s="231"/>
      <c r="AP33" s="231"/>
      <c r="AQ33" s="231"/>
      <c r="AR33" s="231"/>
      <c r="AS33" s="231"/>
      <c r="AT33" s="231"/>
      <c r="AU33" s="231"/>
      <c r="AV33" s="231"/>
      <c r="AW33" s="231"/>
      <c r="AX33" s="231"/>
      <c r="AY33" s="231"/>
      <c r="AZ33" s="232"/>
      <c r="BA33" s="232"/>
      <c r="BB33" s="232"/>
      <c r="BC33" s="232"/>
      <c r="BD33" s="232"/>
      <c r="BE33" s="232"/>
      <c r="BF33" s="232"/>
      <c r="BG33" s="232"/>
      <c r="BH33" s="232"/>
      <c r="BI33" s="232"/>
      <c r="BJ33" s="232"/>
      <c r="BK33" s="232"/>
      <c r="BL33" s="232"/>
      <c r="BM33" s="232"/>
      <c r="BN33" s="232"/>
      <c r="BO33" s="232"/>
      <c r="BP33" s="232"/>
      <c r="BQ33" s="232"/>
      <c r="BR33" s="231"/>
      <c r="BS33" s="231"/>
      <c r="BT33" s="231"/>
      <c r="BU33" s="231"/>
      <c r="BV33" s="231"/>
      <c r="BW33" s="231"/>
      <c r="BX33" s="231"/>
      <c r="BY33" s="231"/>
      <c r="BZ33" s="231"/>
      <c r="CA33" s="231"/>
      <c r="CB33" s="231"/>
      <c r="CC33" s="231"/>
      <c r="CD33" s="231"/>
      <c r="CE33" s="231"/>
      <c r="CF33" s="231"/>
      <c r="CG33" s="231"/>
      <c r="CH33" s="231"/>
      <c r="CI33" s="231"/>
      <c r="CJ33" s="232"/>
      <c r="CK33" s="232"/>
      <c r="CL33" s="232"/>
      <c r="CM33" s="232"/>
      <c r="CN33" s="232"/>
      <c r="CO33" s="232"/>
      <c r="CP33" s="232"/>
      <c r="CQ33" s="232"/>
      <c r="CR33" s="232"/>
      <c r="CS33" s="232"/>
      <c r="CT33" s="232"/>
      <c r="CU33" s="232"/>
      <c r="CV33" s="232"/>
      <c r="CW33" s="232"/>
      <c r="CX33" s="232"/>
      <c r="CY33" s="232"/>
      <c r="CZ33" s="232"/>
      <c r="DA33" s="232"/>
      <c r="DB33" s="232"/>
      <c r="DC33" s="232"/>
      <c r="DD33" s="232"/>
      <c r="DE33" s="232"/>
      <c r="DF33" s="232"/>
      <c r="DG33" s="232"/>
      <c r="DH33" s="232"/>
      <c r="DI33" s="232"/>
      <c r="DJ33" s="232"/>
      <c r="DK33" s="232"/>
      <c r="DL33" s="232"/>
      <c r="DM33" s="232"/>
      <c r="DN33" s="232"/>
      <c r="DO33" s="232"/>
      <c r="DP33" s="232"/>
      <c r="DQ33" s="232"/>
      <c r="DR33" s="232"/>
      <c r="DS33" s="232"/>
      <c r="DT33" s="231"/>
      <c r="DU33" s="231"/>
      <c r="DV33" s="231"/>
      <c r="DW33" s="231"/>
      <c r="DX33" s="231"/>
      <c r="DY33" s="231"/>
      <c r="DZ33" s="231"/>
      <c r="EA33" s="231"/>
      <c r="EB33" s="231"/>
      <c r="EC33" s="231"/>
      <c r="ED33" s="231"/>
      <c r="EE33" s="231"/>
      <c r="EF33" s="231"/>
      <c r="EG33" s="231"/>
      <c r="EH33" s="231"/>
      <c r="EI33" s="231"/>
      <c r="EJ33" s="231"/>
      <c r="EK33" s="231"/>
      <c r="EL33" s="231"/>
      <c r="EM33" s="231"/>
      <c r="EN33" s="231"/>
      <c r="EO33" s="231"/>
      <c r="EP33" s="231"/>
      <c r="EQ33" s="231"/>
      <c r="ER33" s="231"/>
      <c r="ES33" s="231"/>
      <c r="ET33" s="231"/>
      <c r="EU33" s="231"/>
      <c r="EV33" s="231"/>
      <c r="EW33" s="231"/>
      <c r="EX33" s="231"/>
      <c r="EY33" s="231"/>
      <c r="EZ33" s="231"/>
      <c r="FA33" s="231"/>
      <c r="FB33" s="231"/>
      <c r="FC33" s="231"/>
      <c r="FD33" s="232"/>
      <c r="FE33" s="232"/>
      <c r="FF33" s="232"/>
      <c r="FG33" s="232"/>
      <c r="FH33" s="232"/>
      <c r="FI33" s="232"/>
      <c r="FJ33" s="232"/>
      <c r="FK33" s="232"/>
      <c r="FL33" s="232"/>
      <c r="FM33" s="232"/>
      <c r="FN33" s="232"/>
      <c r="FO33" s="232"/>
      <c r="FP33" s="232"/>
      <c r="FQ33" s="232"/>
      <c r="FR33" s="232"/>
      <c r="FS33" s="232"/>
      <c r="FT33" s="232"/>
      <c r="FU33" s="232"/>
      <c r="FV33" s="232"/>
      <c r="FW33" s="232"/>
      <c r="FX33" s="232"/>
      <c r="FY33" s="232"/>
      <c r="FZ33" s="232"/>
      <c r="GA33" s="232"/>
      <c r="GB33" s="232"/>
      <c r="GC33" s="232"/>
      <c r="GD33" s="232"/>
      <c r="GE33" s="232"/>
      <c r="GF33" s="232"/>
      <c r="GG33" s="232"/>
      <c r="GH33" s="232"/>
      <c r="GI33" s="232"/>
      <c r="GJ33" s="232"/>
      <c r="GK33" s="232"/>
      <c r="GL33" s="232"/>
      <c r="GM33" s="231"/>
      <c r="GN33" s="231"/>
      <c r="GO33" s="231"/>
      <c r="GP33" s="231"/>
      <c r="GQ33" s="231"/>
      <c r="GR33" s="231"/>
      <c r="GS33" s="231"/>
      <c r="GT33" s="231"/>
      <c r="GU33" s="231"/>
      <c r="GV33" s="231"/>
      <c r="GW33" s="231"/>
      <c r="GX33" s="231"/>
      <c r="GY33" s="231"/>
      <c r="GZ33" s="231"/>
      <c r="HA33" s="231"/>
      <c r="HB33" s="231"/>
      <c r="HC33" s="231"/>
      <c r="HD33" s="231"/>
      <c r="HE33" s="231"/>
      <c r="HF33" s="231"/>
      <c r="HG33" s="231"/>
      <c r="HH33" s="231"/>
      <c r="HI33" s="231"/>
      <c r="HJ33" s="231"/>
      <c r="HK33" s="231"/>
      <c r="HL33" s="231"/>
      <c r="HM33" s="231"/>
      <c r="HN33" s="231"/>
      <c r="HO33" s="231"/>
      <c r="HP33" s="231"/>
      <c r="HQ33" s="231"/>
      <c r="HR33" s="231"/>
      <c r="HS33" s="231"/>
      <c r="HT33" s="231"/>
      <c r="HU33" s="231"/>
      <c r="HV33" s="232"/>
      <c r="HW33" s="232"/>
      <c r="HX33" s="232"/>
      <c r="HY33" s="232"/>
      <c r="HZ33" s="232"/>
      <c r="IA33" s="232"/>
      <c r="IB33" s="232"/>
      <c r="IC33" s="232"/>
      <c r="ID33" s="232"/>
      <c r="IE33" s="232"/>
      <c r="IF33" s="232"/>
      <c r="IG33" s="232"/>
      <c r="IH33" s="232"/>
      <c r="II33" s="232"/>
      <c r="IJ33" s="232"/>
      <c r="IK33" s="232"/>
      <c r="IL33" s="232"/>
      <c r="IM33" s="232"/>
      <c r="IN33" s="232"/>
      <c r="IO33" s="232"/>
      <c r="IP33" s="232"/>
      <c r="IQ33" s="232"/>
      <c r="IR33" s="232"/>
      <c r="IS33" s="232"/>
      <c r="IT33" s="232"/>
      <c r="IU33" s="232"/>
      <c r="IV33" s="232"/>
      <c r="IW33" s="232"/>
      <c r="IX33" s="232"/>
      <c r="IY33" s="232"/>
      <c r="IZ33" s="232"/>
      <c r="JA33" s="232"/>
      <c r="JB33" s="232"/>
      <c r="JC33" s="232"/>
      <c r="JD33" s="232"/>
      <c r="JE33" s="231"/>
      <c r="JF33" s="231"/>
      <c r="JG33" s="231"/>
      <c r="JH33" s="231"/>
      <c r="JI33" s="231"/>
      <c r="JJ33" s="231"/>
      <c r="JK33" s="231"/>
      <c r="JL33" s="231"/>
      <c r="JM33" s="231"/>
      <c r="JN33" s="231"/>
      <c r="JO33" s="231"/>
      <c r="JP33" s="231"/>
      <c r="JQ33" s="231"/>
      <c r="JR33" s="231"/>
      <c r="JS33" s="231"/>
      <c r="JT33" s="231"/>
      <c r="JU33" s="231"/>
      <c r="JV33" s="231"/>
      <c r="JW33" s="231"/>
      <c r="JX33" s="231"/>
      <c r="JY33" s="231"/>
      <c r="JZ33" s="231"/>
      <c r="KA33" s="231"/>
      <c r="KB33" s="231"/>
      <c r="KC33" s="231"/>
      <c r="KD33" s="231"/>
      <c r="KE33" s="231"/>
      <c r="KF33" s="231"/>
      <c r="KG33" s="231"/>
      <c r="KH33" s="231"/>
      <c r="KI33" s="231"/>
      <c r="KJ33" s="231"/>
      <c r="KK33" s="231"/>
      <c r="KL33" s="231"/>
      <c r="KM33" s="231"/>
      <c r="KN33" s="233"/>
    </row>
    <row r="34" customFormat="false" ht="12.75" hidden="false" customHeight="true" outlineLevel="0" collapsed="false">
      <c r="A34" s="228" t="n">
        <v>28</v>
      </c>
      <c r="B34" s="228" t="str">
        <f aca="false">IF('Cover Sheet'!B32="","",IF(OR('Cover Sheet'!D32="Dropped out of school", 'Cover Sheet'!D32="Moved to another school", 'Cover Sheet'!D32="Unknown status"),"",'Cover Sheet'!B32))</f>
        <v>Kartik Kumar</v>
      </c>
      <c r="C34" s="229"/>
      <c r="D34" s="230" t="inlineStr">
        <f aca="false">IFERROR(VLOOKUP(C34,Goals!$J$2:$K$28,2,0),"")</f>
        <is>
          <t/>
        </is>
      </c>
      <c r="E34" s="230" t="n">
        <f aca="false">'RC Mastery Check+Question type'!H32</f>
        <v>0.5</v>
      </c>
      <c r="F34" s="230" t="n">
        <f aca="false">IF(OR('Cover Sheet'!J32="", B34=""),"",'Cover Sheet'!J32)</f>
        <v>-0.5</v>
      </c>
      <c r="G34" s="230" t="n">
        <f aca="false">'Cover Sheet'!L32</f>
        <v>1</v>
      </c>
      <c r="H34" s="231"/>
      <c r="I34" s="231"/>
      <c r="J34" s="231"/>
      <c r="K34" s="231"/>
      <c r="L34" s="231"/>
      <c r="M34" s="231"/>
      <c r="N34" s="232"/>
      <c r="O34" s="232"/>
      <c r="P34" s="232"/>
      <c r="Q34" s="232"/>
      <c r="R34" s="232"/>
      <c r="S34" s="232"/>
      <c r="T34" s="232"/>
      <c r="U34" s="231" t="n">
        <v>1</v>
      </c>
      <c r="V34" s="231" t="n">
        <v>1</v>
      </c>
      <c r="W34" s="231" t="n">
        <v>1</v>
      </c>
      <c r="X34" s="231" t="n">
        <v>0</v>
      </c>
      <c r="Y34" s="231" t="n">
        <v>1</v>
      </c>
      <c r="Z34" s="231" t="n">
        <v>1</v>
      </c>
      <c r="AA34" s="231" t="n">
        <v>1</v>
      </c>
      <c r="AB34" s="232" t="n">
        <v>1</v>
      </c>
      <c r="AC34" s="232" t="n">
        <v>1</v>
      </c>
      <c r="AD34" s="232" t="n">
        <v>0</v>
      </c>
      <c r="AE34" s="232" t="n">
        <v>1</v>
      </c>
      <c r="AF34" s="232" t="n">
        <v>0</v>
      </c>
      <c r="AG34" s="232" t="n">
        <v>0</v>
      </c>
      <c r="AH34" s="232" t="n">
        <v>1</v>
      </c>
      <c r="AI34" s="232" t="n">
        <v>0</v>
      </c>
      <c r="AJ34" s="232" t="n">
        <v>0</v>
      </c>
      <c r="AK34" s="232" t="n">
        <v>0.25</v>
      </c>
      <c r="AL34" s="232" t="n">
        <v>0.75</v>
      </c>
      <c r="AM34" s="232" t="n">
        <v>0</v>
      </c>
      <c r="AN34" s="231"/>
      <c r="AO34" s="231"/>
      <c r="AP34" s="231"/>
      <c r="AQ34" s="231"/>
      <c r="AR34" s="231"/>
      <c r="AS34" s="231"/>
      <c r="AT34" s="231"/>
      <c r="AU34" s="231"/>
      <c r="AV34" s="231"/>
      <c r="AW34" s="231"/>
      <c r="AX34" s="231"/>
      <c r="AY34" s="231"/>
      <c r="AZ34" s="232"/>
      <c r="BA34" s="232"/>
      <c r="BB34" s="232"/>
      <c r="BC34" s="232"/>
      <c r="BD34" s="232"/>
      <c r="BE34" s="232"/>
      <c r="BF34" s="232"/>
      <c r="BG34" s="232"/>
      <c r="BH34" s="232"/>
      <c r="BI34" s="232"/>
      <c r="BJ34" s="232"/>
      <c r="BK34" s="232"/>
      <c r="BL34" s="232"/>
      <c r="BM34" s="232"/>
      <c r="BN34" s="232"/>
      <c r="BO34" s="232"/>
      <c r="BP34" s="232"/>
      <c r="BQ34" s="232"/>
      <c r="BR34" s="231"/>
      <c r="BS34" s="231"/>
      <c r="BT34" s="231"/>
      <c r="BU34" s="231"/>
      <c r="BV34" s="231"/>
      <c r="BW34" s="231"/>
      <c r="BX34" s="231"/>
      <c r="BY34" s="231"/>
      <c r="BZ34" s="231"/>
      <c r="CA34" s="231"/>
      <c r="CB34" s="231"/>
      <c r="CC34" s="231"/>
      <c r="CD34" s="231"/>
      <c r="CE34" s="231"/>
      <c r="CF34" s="231"/>
      <c r="CG34" s="231"/>
      <c r="CH34" s="231"/>
      <c r="CI34" s="231"/>
      <c r="CJ34" s="232"/>
      <c r="CK34" s="232"/>
      <c r="CL34" s="232"/>
      <c r="CM34" s="232"/>
      <c r="CN34" s="232"/>
      <c r="CO34" s="232"/>
      <c r="CP34" s="232"/>
      <c r="CQ34" s="232"/>
      <c r="CR34" s="232"/>
      <c r="CS34" s="232"/>
      <c r="CT34" s="232"/>
      <c r="CU34" s="232"/>
      <c r="CV34" s="232"/>
      <c r="CW34" s="232"/>
      <c r="CX34" s="232"/>
      <c r="CY34" s="232"/>
      <c r="CZ34" s="232"/>
      <c r="DA34" s="232"/>
      <c r="DB34" s="232"/>
      <c r="DC34" s="232"/>
      <c r="DD34" s="232"/>
      <c r="DE34" s="232"/>
      <c r="DF34" s="232"/>
      <c r="DG34" s="232"/>
      <c r="DH34" s="232"/>
      <c r="DI34" s="232"/>
      <c r="DJ34" s="232"/>
      <c r="DK34" s="232"/>
      <c r="DL34" s="232"/>
      <c r="DM34" s="232"/>
      <c r="DN34" s="232"/>
      <c r="DO34" s="232"/>
      <c r="DP34" s="232"/>
      <c r="DQ34" s="232"/>
      <c r="DR34" s="232"/>
      <c r="DS34" s="232"/>
      <c r="DT34" s="231"/>
      <c r="DU34" s="231"/>
      <c r="DV34" s="231"/>
      <c r="DW34" s="231"/>
      <c r="DX34" s="231"/>
      <c r="DY34" s="231"/>
      <c r="DZ34" s="231"/>
      <c r="EA34" s="231"/>
      <c r="EB34" s="231"/>
      <c r="EC34" s="231"/>
      <c r="ED34" s="231"/>
      <c r="EE34" s="231"/>
      <c r="EF34" s="231"/>
      <c r="EG34" s="231"/>
      <c r="EH34" s="231"/>
      <c r="EI34" s="231"/>
      <c r="EJ34" s="231"/>
      <c r="EK34" s="231"/>
      <c r="EL34" s="231"/>
      <c r="EM34" s="231"/>
      <c r="EN34" s="231"/>
      <c r="EO34" s="231"/>
      <c r="EP34" s="231"/>
      <c r="EQ34" s="231"/>
      <c r="ER34" s="231"/>
      <c r="ES34" s="231"/>
      <c r="ET34" s="231"/>
      <c r="EU34" s="231"/>
      <c r="EV34" s="231"/>
      <c r="EW34" s="231"/>
      <c r="EX34" s="231"/>
      <c r="EY34" s="231"/>
      <c r="EZ34" s="231"/>
      <c r="FA34" s="231"/>
      <c r="FB34" s="231"/>
      <c r="FC34" s="231"/>
      <c r="FD34" s="232"/>
      <c r="FE34" s="232"/>
      <c r="FF34" s="232"/>
      <c r="FG34" s="232"/>
      <c r="FH34" s="232"/>
      <c r="FI34" s="232"/>
      <c r="FJ34" s="232"/>
      <c r="FK34" s="232"/>
      <c r="FL34" s="232"/>
      <c r="FM34" s="232"/>
      <c r="FN34" s="232"/>
      <c r="FO34" s="232"/>
      <c r="FP34" s="232"/>
      <c r="FQ34" s="232"/>
      <c r="FR34" s="232"/>
      <c r="FS34" s="232"/>
      <c r="FT34" s="232"/>
      <c r="FU34" s="232"/>
      <c r="FV34" s="232"/>
      <c r="FW34" s="232"/>
      <c r="FX34" s="232"/>
      <c r="FY34" s="232"/>
      <c r="FZ34" s="232"/>
      <c r="GA34" s="232"/>
      <c r="GB34" s="232"/>
      <c r="GC34" s="232"/>
      <c r="GD34" s="232"/>
      <c r="GE34" s="232"/>
      <c r="GF34" s="232"/>
      <c r="GG34" s="232"/>
      <c r="GH34" s="232"/>
      <c r="GI34" s="232"/>
      <c r="GJ34" s="232"/>
      <c r="GK34" s="232"/>
      <c r="GL34" s="232"/>
      <c r="GM34" s="231"/>
      <c r="GN34" s="231"/>
      <c r="GO34" s="231"/>
      <c r="GP34" s="231"/>
      <c r="GQ34" s="231"/>
      <c r="GR34" s="231"/>
      <c r="GS34" s="231"/>
      <c r="GT34" s="231"/>
      <c r="GU34" s="231"/>
      <c r="GV34" s="231"/>
      <c r="GW34" s="231"/>
      <c r="GX34" s="231"/>
      <c r="GY34" s="231"/>
      <c r="GZ34" s="231"/>
      <c r="HA34" s="231"/>
      <c r="HB34" s="231"/>
      <c r="HC34" s="231"/>
      <c r="HD34" s="231"/>
      <c r="HE34" s="231"/>
      <c r="HF34" s="231"/>
      <c r="HG34" s="231"/>
      <c r="HH34" s="231"/>
      <c r="HI34" s="231"/>
      <c r="HJ34" s="231"/>
      <c r="HK34" s="231"/>
      <c r="HL34" s="231"/>
      <c r="HM34" s="231"/>
      <c r="HN34" s="231"/>
      <c r="HO34" s="231"/>
      <c r="HP34" s="231"/>
      <c r="HQ34" s="231"/>
      <c r="HR34" s="231"/>
      <c r="HS34" s="231"/>
      <c r="HT34" s="231"/>
      <c r="HU34" s="231"/>
      <c r="HV34" s="232"/>
      <c r="HW34" s="232"/>
      <c r="HX34" s="232"/>
      <c r="HY34" s="232"/>
      <c r="HZ34" s="232"/>
      <c r="IA34" s="232"/>
      <c r="IB34" s="232"/>
      <c r="IC34" s="232"/>
      <c r="ID34" s="232"/>
      <c r="IE34" s="232"/>
      <c r="IF34" s="232"/>
      <c r="IG34" s="232"/>
      <c r="IH34" s="232"/>
      <c r="II34" s="232"/>
      <c r="IJ34" s="232"/>
      <c r="IK34" s="232"/>
      <c r="IL34" s="232"/>
      <c r="IM34" s="232"/>
      <c r="IN34" s="232"/>
      <c r="IO34" s="232"/>
      <c r="IP34" s="232"/>
      <c r="IQ34" s="232"/>
      <c r="IR34" s="232"/>
      <c r="IS34" s="232"/>
      <c r="IT34" s="232"/>
      <c r="IU34" s="232"/>
      <c r="IV34" s="232"/>
      <c r="IW34" s="232"/>
      <c r="IX34" s="232"/>
      <c r="IY34" s="232"/>
      <c r="IZ34" s="232"/>
      <c r="JA34" s="232"/>
      <c r="JB34" s="232"/>
      <c r="JC34" s="232"/>
      <c r="JD34" s="232"/>
      <c r="JE34" s="231"/>
      <c r="JF34" s="231"/>
      <c r="JG34" s="231"/>
      <c r="JH34" s="231"/>
      <c r="JI34" s="231"/>
      <c r="JJ34" s="231"/>
      <c r="JK34" s="231"/>
      <c r="JL34" s="231"/>
      <c r="JM34" s="231"/>
      <c r="JN34" s="231"/>
      <c r="JO34" s="231"/>
      <c r="JP34" s="231"/>
      <c r="JQ34" s="231"/>
      <c r="JR34" s="231"/>
      <c r="JS34" s="231"/>
      <c r="JT34" s="231"/>
      <c r="JU34" s="231"/>
      <c r="JV34" s="231"/>
      <c r="JW34" s="231"/>
      <c r="JX34" s="231"/>
      <c r="JY34" s="231"/>
      <c r="JZ34" s="231"/>
      <c r="KA34" s="231"/>
      <c r="KB34" s="231"/>
      <c r="KC34" s="231"/>
      <c r="KD34" s="231"/>
      <c r="KE34" s="231"/>
      <c r="KF34" s="231"/>
      <c r="KG34" s="231"/>
      <c r="KH34" s="231"/>
      <c r="KI34" s="231"/>
      <c r="KJ34" s="231"/>
      <c r="KK34" s="231"/>
      <c r="KL34" s="231"/>
      <c r="KM34" s="231"/>
      <c r="KN34" s="233"/>
    </row>
    <row r="35" customFormat="false" ht="12.75" hidden="false" customHeight="true" outlineLevel="0" collapsed="false">
      <c r="A35" s="228" t="n">
        <v>29</v>
      </c>
      <c r="B35" s="228" t="str">
        <f aca="false">IF('Cover Sheet'!B33="","",IF(OR('Cover Sheet'!D33="Dropped out of school", 'Cover Sheet'!D33="Moved to another school", 'Cover Sheet'!D33="Unknown status"),"",'Cover Sheet'!B33))</f>
        <v>N.Keshi</v>
      </c>
      <c r="C35" s="229"/>
      <c r="D35" s="230" t="inlineStr">
        <f aca="false">IFERROR(VLOOKUP(C35,Goals!$J$2:$K$28,2,0),"")</f>
        <is>
          <t/>
        </is>
      </c>
      <c r="E35" s="230" t="inlineStr">
        <f aca="false">'RC Mastery Check+Question type'!H33</f>
        <is>
          <t/>
        </is>
      </c>
      <c r="F35" s="230" t="inlineStr">
        <f aca="false">IF(OR('Cover Sheet'!J33="", B35=""),"",'Cover Sheet'!J33)</f>
        <is>
          <t/>
        </is>
      </c>
      <c r="G35" s="230" t="inlineStr">
        <f aca="false">'Cover Sheet'!L33</f>
        <is>
          <t/>
        </is>
      </c>
      <c r="H35" s="231"/>
      <c r="I35" s="231"/>
      <c r="J35" s="231"/>
      <c r="K35" s="231"/>
      <c r="L35" s="231"/>
      <c r="M35" s="231"/>
      <c r="N35" s="232"/>
      <c r="O35" s="232"/>
      <c r="P35" s="232"/>
      <c r="Q35" s="232"/>
      <c r="R35" s="232"/>
      <c r="S35" s="232"/>
      <c r="T35" s="232"/>
      <c r="U35" s="231"/>
      <c r="V35" s="231"/>
      <c r="W35" s="231"/>
      <c r="X35" s="231"/>
      <c r="Y35" s="231"/>
      <c r="Z35" s="231"/>
      <c r="AA35" s="231"/>
      <c r="AB35" s="232"/>
      <c r="AC35" s="232"/>
      <c r="AD35" s="232"/>
      <c r="AE35" s="232"/>
      <c r="AF35" s="232"/>
      <c r="AG35" s="232"/>
      <c r="AH35" s="232"/>
      <c r="AI35" s="232"/>
      <c r="AJ35" s="232"/>
      <c r="AK35" s="232"/>
      <c r="AL35" s="232"/>
      <c r="AM35" s="232"/>
      <c r="AN35" s="231"/>
      <c r="AO35" s="231"/>
      <c r="AP35" s="231"/>
      <c r="AQ35" s="231"/>
      <c r="AR35" s="231"/>
      <c r="AS35" s="231"/>
      <c r="AT35" s="231"/>
      <c r="AU35" s="231"/>
      <c r="AV35" s="231"/>
      <c r="AW35" s="231"/>
      <c r="AX35" s="231"/>
      <c r="AY35" s="231"/>
      <c r="AZ35" s="232"/>
      <c r="BA35" s="232"/>
      <c r="BB35" s="232"/>
      <c r="BC35" s="232"/>
      <c r="BD35" s="232"/>
      <c r="BE35" s="232"/>
      <c r="BF35" s="232"/>
      <c r="BG35" s="232"/>
      <c r="BH35" s="232"/>
      <c r="BI35" s="232"/>
      <c r="BJ35" s="232"/>
      <c r="BK35" s="232"/>
      <c r="BL35" s="232"/>
      <c r="BM35" s="232"/>
      <c r="BN35" s="232"/>
      <c r="BO35" s="232"/>
      <c r="BP35" s="232"/>
      <c r="BQ35" s="232"/>
      <c r="BR35" s="231"/>
      <c r="BS35" s="231"/>
      <c r="BT35" s="231"/>
      <c r="BU35" s="231"/>
      <c r="BV35" s="231"/>
      <c r="BW35" s="231"/>
      <c r="BX35" s="231"/>
      <c r="BY35" s="231"/>
      <c r="BZ35" s="231"/>
      <c r="CA35" s="231"/>
      <c r="CB35" s="231"/>
      <c r="CC35" s="231"/>
      <c r="CD35" s="231"/>
      <c r="CE35" s="231"/>
      <c r="CF35" s="231"/>
      <c r="CG35" s="231"/>
      <c r="CH35" s="231"/>
      <c r="CI35" s="231"/>
      <c r="CJ35" s="232"/>
      <c r="CK35" s="232"/>
      <c r="CL35" s="232"/>
      <c r="CM35" s="232"/>
      <c r="CN35" s="232"/>
      <c r="CO35" s="232"/>
      <c r="CP35" s="232"/>
      <c r="CQ35" s="232"/>
      <c r="CR35" s="232"/>
      <c r="CS35" s="232"/>
      <c r="CT35" s="232"/>
      <c r="CU35" s="232"/>
      <c r="CV35" s="232"/>
      <c r="CW35" s="232"/>
      <c r="CX35" s="232"/>
      <c r="CY35" s="232"/>
      <c r="CZ35" s="232"/>
      <c r="DA35" s="232"/>
      <c r="DB35" s="232"/>
      <c r="DC35" s="232"/>
      <c r="DD35" s="232"/>
      <c r="DE35" s="232"/>
      <c r="DF35" s="232"/>
      <c r="DG35" s="232"/>
      <c r="DH35" s="232"/>
      <c r="DI35" s="232"/>
      <c r="DJ35" s="232"/>
      <c r="DK35" s="232"/>
      <c r="DL35" s="232"/>
      <c r="DM35" s="232"/>
      <c r="DN35" s="232"/>
      <c r="DO35" s="232"/>
      <c r="DP35" s="232"/>
      <c r="DQ35" s="232"/>
      <c r="DR35" s="232"/>
      <c r="DS35" s="232"/>
      <c r="DT35" s="231"/>
      <c r="DU35" s="231"/>
      <c r="DV35" s="231"/>
      <c r="DW35" s="231"/>
      <c r="DX35" s="231"/>
      <c r="DY35" s="231"/>
      <c r="DZ35" s="231"/>
      <c r="EA35" s="231"/>
      <c r="EB35" s="231"/>
      <c r="EC35" s="231"/>
      <c r="ED35" s="231"/>
      <c r="EE35" s="231"/>
      <c r="EF35" s="231"/>
      <c r="EG35" s="231"/>
      <c r="EH35" s="231"/>
      <c r="EI35" s="231"/>
      <c r="EJ35" s="231"/>
      <c r="EK35" s="231"/>
      <c r="EL35" s="231"/>
      <c r="EM35" s="231"/>
      <c r="EN35" s="231"/>
      <c r="EO35" s="231"/>
      <c r="EP35" s="231"/>
      <c r="EQ35" s="231"/>
      <c r="ER35" s="231"/>
      <c r="ES35" s="231"/>
      <c r="ET35" s="231"/>
      <c r="EU35" s="231"/>
      <c r="EV35" s="231"/>
      <c r="EW35" s="231"/>
      <c r="EX35" s="231"/>
      <c r="EY35" s="231"/>
      <c r="EZ35" s="231"/>
      <c r="FA35" s="231"/>
      <c r="FB35" s="231"/>
      <c r="FC35" s="231"/>
      <c r="FD35" s="232"/>
      <c r="FE35" s="232"/>
      <c r="FF35" s="232"/>
      <c r="FG35" s="232"/>
      <c r="FH35" s="232"/>
      <c r="FI35" s="232"/>
      <c r="FJ35" s="232"/>
      <c r="FK35" s="232"/>
      <c r="FL35" s="232"/>
      <c r="FM35" s="232"/>
      <c r="FN35" s="232"/>
      <c r="FO35" s="232"/>
      <c r="FP35" s="232"/>
      <c r="FQ35" s="232"/>
      <c r="FR35" s="232"/>
      <c r="FS35" s="232"/>
      <c r="FT35" s="232"/>
      <c r="FU35" s="232"/>
      <c r="FV35" s="232"/>
      <c r="FW35" s="232"/>
      <c r="FX35" s="232"/>
      <c r="FY35" s="232"/>
      <c r="FZ35" s="232"/>
      <c r="GA35" s="232"/>
      <c r="GB35" s="232"/>
      <c r="GC35" s="232"/>
      <c r="GD35" s="232"/>
      <c r="GE35" s="232"/>
      <c r="GF35" s="232"/>
      <c r="GG35" s="232"/>
      <c r="GH35" s="232"/>
      <c r="GI35" s="232"/>
      <c r="GJ35" s="232"/>
      <c r="GK35" s="232"/>
      <c r="GL35" s="232"/>
      <c r="GM35" s="231"/>
      <c r="GN35" s="231"/>
      <c r="GO35" s="231"/>
      <c r="GP35" s="231"/>
      <c r="GQ35" s="231"/>
      <c r="GR35" s="231"/>
      <c r="GS35" s="231"/>
      <c r="GT35" s="231"/>
      <c r="GU35" s="231"/>
      <c r="GV35" s="231"/>
      <c r="GW35" s="231"/>
      <c r="GX35" s="231"/>
      <c r="GY35" s="231"/>
      <c r="GZ35" s="231"/>
      <c r="HA35" s="231"/>
      <c r="HB35" s="231"/>
      <c r="HC35" s="231"/>
      <c r="HD35" s="231"/>
      <c r="HE35" s="231"/>
      <c r="HF35" s="231"/>
      <c r="HG35" s="231"/>
      <c r="HH35" s="231"/>
      <c r="HI35" s="231"/>
      <c r="HJ35" s="231"/>
      <c r="HK35" s="231"/>
      <c r="HL35" s="231"/>
      <c r="HM35" s="231"/>
      <c r="HN35" s="231"/>
      <c r="HO35" s="231"/>
      <c r="HP35" s="231"/>
      <c r="HQ35" s="231"/>
      <c r="HR35" s="231"/>
      <c r="HS35" s="231"/>
      <c r="HT35" s="231"/>
      <c r="HU35" s="231"/>
      <c r="HV35" s="232"/>
      <c r="HW35" s="232"/>
      <c r="HX35" s="232"/>
      <c r="HY35" s="232"/>
      <c r="HZ35" s="232"/>
      <c r="IA35" s="232"/>
      <c r="IB35" s="232"/>
      <c r="IC35" s="232"/>
      <c r="ID35" s="232"/>
      <c r="IE35" s="232"/>
      <c r="IF35" s="232"/>
      <c r="IG35" s="232"/>
      <c r="IH35" s="232"/>
      <c r="II35" s="232"/>
      <c r="IJ35" s="232"/>
      <c r="IK35" s="232"/>
      <c r="IL35" s="232"/>
      <c r="IM35" s="232"/>
      <c r="IN35" s="232"/>
      <c r="IO35" s="232"/>
      <c r="IP35" s="232"/>
      <c r="IQ35" s="232"/>
      <c r="IR35" s="232"/>
      <c r="IS35" s="232"/>
      <c r="IT35" s="232"/>
      <c r="IU35" s="232"/>
      <c r="IV35" s="232"/>
      <c r="IW35" s="232"/>
      <c r="IX35" s="232"/>
      <c r="IY35" s="232"/>
      <c r="IZ35" s="232"/>
      <c r="JA35" s="232"/>
      <c r="JB35" s="232"/>
      <c r="JC35" s="232"/>
      <c r="JD35" s="232"/>
      <c r="JE35" s="231"/>
      <c r="JF35" s="231"/>
      <c r="JG35" s="231"/>
      <c r="JH35" s="231"/>
      <c r="JI35" s="231"/>
      <c r="JJ35" s="231"/>
      <c r="JK35" s="231"/>
      <c r="JL35" s="231"/>
      <c r="JM35" s="231"/>
      <c r="JN35" s="231"/>
      <c r="JO35" s="231"/>
      <c r="JP35" s="231"/>
      <c r="JQ35" s="231"/>
      <c r="JR35" s="231"/>
      <c r="JS35" s="231"/>
      <c r="JT35" s="231"/>
      <c r="JU35" s="231"/>
      <c r="JV35" s="231"/>
      <c r="JW35" s="231"/>
      <c r="JX35" s="231"/>
      <c r="JY35" s="231"/>
      <c r="JZ35" s="231"/>
      <c r="KA35" s="231"/>
      <c r="KB35" s="231"/>
      <c r="KC35" s="231"/>
      <c r="KD35" s="231"/>
      <c r="KE35" s="231"/>
      <c r="KF35" s="231"/>
      <c r="KG35" s="231"/>
      <c r="KH35" s="231"/>
      <c r="KI35" s="231"/>
      <c r="KJ35" s="231"/>
      <c r="KK35" s="231"/>
      <c r="KL35" s="231"/>
      <c r="KM35" s="231"/>
      <c r="KN35" s="233"/>
    </row>
    <row r="36" customFormat="false" ht="12.75" hidden="false" customHeight="true" outlineLevel="0" collapsed="false">
      <c r="A36" s="228" t="n">
        <v>30</v>
      </c>
      <c r="B36" s="228" t="str">
        <f aca="false">IF('Cover Sheet'!B34="","",IF(OR('Cover Sheet'!D34="Dropped out of school", 'Cover Sheet'!D34="Moved to another school", 'Cover Sheet'!D34="Unknown status"),"",'Cover Sheet'!B34))</f>
        <v>O.Chandu</v>
      </c>
      <c r="C36" s="229"/>
      <c r="D36" s="230" t="inlineStr">
        <f aca="false">IFERROR(VLOOKUP(C36,Goals!$J$2:$K$28,2,0),"")</f>
        <is>
          <t/>
        </is>
      </c>
      <c r="E36" s="230" t="n">
        <f aca="false">'RC Mastery Check+Question type'!H34</f>
        <v>0.2</v>
      </c>
      <c r="F36" s="230" t="n">
        <f aca="false">IF(OR('Cover Sheet'!J34="", B36=""),"",'Cover Sheet'!J34)</f>
        <v>-0.5</v>
      </c>
      <c r="G36" s="230" t="n">
        <f aca="false">'Cover Sheet'!L34</f>
        <v>0.7</v>
      </c>
      <c r="H36" s="231"/>
      <c r="I36" s="231"/>
      <c r="J36" s="231"/>
      <c r="K36" s="231"/>
      <c r="L36" s="231"/>
      <c r="M36" s="231"/>
      <c r="N36" s="232" t="n">
        <v>0</v>
      </c>
      <c r="O36" s="232" t="n">
        <v>1</v>
      </c>
      <c r="P36" s="232" t="n">
        <v>1</v>
      </c>
      <c r="Q36" s="232" t="n">
        <v>0</v>
      </c>
      <c r="R36" s="232" t="n">
        <v>0.5</v>
      </c>
      <c r="S36" s="232" t="n">
        <v>1</v>
      </c>
      <c r="T36" s="232" t="n">
        <v>1</v>
      </c>
      <c r="U36" s="231" t="n">
        <v>1</v>
      </c>
      <c r="V36" s="231" t="n">
        <v>0</v>
      </c>
      <c r="W36" s="231" t="n">
        <v>0</v>
      </c>
      <c r="X36" s="231" t="n">
        <v>1</v>
      </c>
      <c r="Y36" s="231" t="n">
        <v>0.5</v>
      </c>
      <c r="Z36" s="231" t="n">
        <v>1</v>
      </c>
      <c r="AA36" s="231" t="n">
        <v>1</v>
      </c>
      <c r="AB36" s="232" t="n">
        <v>0</v>
      </c>
      <c r="AC36" s="232" t="n">
        <v>0</v>
      </c>
      <c r="AD36" s="232" t="n">
        <v>0</v>
      </c>
      <c r="AE36" s="232" t="n">
        <v>0</v>
      </c>
      <c r="AF36" s="232" t="n">
        <v>0</v>
      </c>
      <c r="AG36" s="232" t="n">
        <v>0</v>
      </c>
      <c r="AH36" s="232" t="n">
        <v>1</v>
      </c>
      <c r="AI36" s="232" t="n">
        <v>0</v>
      </c>
      <c r="AJ36" s="232" t="n">
        <v>0</v>
      </c>
      <c r="AK36" s="232" t="n">
        <v>0</v>
      </c>
      <c r="AL36" s="232" t="n">
        <v>0</v>
      </c>
      <c r="AM36" s="232" t="n">
        <v>0</v>
      </c>
      <c r="AN36" s="231"/>
      <c r="AO36" s="231"/>
      <c r="AP36" s="231"/>
      <c r="AQ36" s="231"/>
      <c r="AR36" s="231"/>
      <c r="AS36" s="231"/>
      <c r="AT36" s="231"/>
      <c r="AU36" s="231"/>
      <c r="AV36" s="231"/>
      <c r="AW36" s="231"/>
      <c r="AX36" s="231"/>
      <c r="AY36" s="231"/>
      <c r="AZ36" s="232"/>
      <c r="BA36" s="232"/>
      <c r="BB36" s="232"/>
      <c r="BC36" s="232"/>
      <c r="BD36" s="232"/>
      <c r="BE36" s="232"/>
      <c r="BF36" s="232"/>
      <c r="BG36" s="232"/>
      <c r="BH36" s="232"/>
      <c r="BI36" s="232"/>
      <c r="BJ36" s="232"/>
      <c r="BK36" s="232"/>
      <c r="BL36" s="232"/>
      <c r="BM36" s="232"/>
      <c r="BN36" s="232"/>
      <c r="BO36" s="232"/>
      <c r="BP36" s="232"/>
      <c r="BQ36" s="232"/>
      <c r="BR36" s="231"/>
      <c r="BS36" s="231"/>
      <c r="BT36" s="231"/>
      <c r="BU36" s="231"/>
      <c r="BV36" s="231"/>
      <c r="BW36" s="231"/>
      <c r="BX36" s="231"/>
      <c r="BY36" s="231"/>
      <c r="BZ36" s="231"/>
      <c r="CA36" s="231"/>
      <c r="CB36" s="231"/>
      <c r="CC36" s="231"/>
      <c r="CD36" s="231"/>
      <c r="CE36" s="231"/>
      <c r="CF36" s="231"/>
      <c r="CG36" s="231"/>
      <c r="CH36" s="231"/>
      <c r="CI36" s="231"/>
      <c r="CJ36" s="232"/>
      <c r="CK36" s="232"/>
      <c r="CL36" s="232"/>
      <c r="CM36" s="232"/>
      <c r="CN36" s="232"/>
      <c r="CO36" s="232"/>
      <c r="CP36" s="232"/>
      <c r="CQ36" s="232"/>
      <c r="CR36" s="232"/>
      <c r="CS36" s="232"/>
      <c r="CT36" s="232"/>
      <c r="CU36" s="232"/>
      <c r="CV36" s="232"/>
      <c r="CW36" s="232"/>
      <c r="CX36" s="232"/>
      <c r="CY36" s="232"/>
      <c r="CZ36" s="232"/>
      <c r="DA36" s="232"/>
      <c r="DB36" s="232"/>
      <c r="DC36" s="232"/>
      <c r="DD36" s="232"/>
      <c r="DE36" s="232"/>
      <c r="DF36" s="232"/>
      <c r="DG36" s="232"/>
      <c r="DH36" s="232"/>
      <c r="DI36" s="232"/>
      <c r="DJ36" s="232"/>
      <c r="DK36" s="232"/>
      <c r="DL36" s="232"/>
      <c r="DM36" s="232"/>
      <c r="DN36" s="232"/>
      <c r="DO36" s="232"/>
      <c r="DP36" s="232"/>
      <c r="DQ36" s="232"/>
      <c r="DR36" s="232"/>
      <c r="DS36" s="232"/>
      <c r="DT36" s="231"/>
      <c r="DU36" s="231"/>
      <c r="DV36" s="231"/>
      <c r="DW36" s="231"/>
      <c r="DX36" s="231"/>
      <c r="DY36" s="231"/>
      <c r="DZ36" s="231"/>
      <c r="EA36" s="231"/>
      <c r="EB36" s="231"/>
      <c r="EC36" s="231"/>
      <c r="ED36" s="231"/>
      <c r="EE36" s="231"/>
      <c r="EF36" s="231"/>
      <c r="EG36" s="231"/>
      <c r="EH36" s="231"/>
      <c r="EI36" s="231"/>
      <c r="EJ36" s="231"/>
      <c r="EK36" s="231"/>
      <c r="EL36" s="231"/>
      <c r="EM36" s="231"/>
      <c r="EN36" s="231"/>
      <c r="EO36" s="231"/>
      <c r="EP36" s="231"/>
      <c r="EQ36" s="231"/>
      <c r="ER36" s="231"/>
      <c r="ES36" s="231"/>
      <c r="ET36" s="231"/>
      <c r="EU36" s="231"/>
      <c r="EV36" s="231"/>
      <c r="EW36" s="231"/>
      <c r="EX36" s="231"/>
      <c r="EY36" s="231"/>
      <c r="EZ36" s="231"/>
      <c r="FA36" s="231"/>
      <c r="FB36" s="231"/>
      <c r="FC36" s="231"/>
      <c r="FD36" s="232"/>
      <c r="FE36" s="232"/>
      <c r="FF36" s="232"/>
      <c r="FG36" s="232"/>
      <c r="FH36" s="232"/>
      <c r="FI36" s="232"/>
      <c r="FJ36" s="232"/>
      <c r="FK36" s="232"/>
      <c r="FL36" s="232"/>
      <c r="FM36" s="232"/>
      <c r="FN36" s="232"/>
      <c r="FO36" s="232"/>
      <c r="FP36" s="232"/>
      <c r="FQ36" s="232"/>
      <c r="FR36" s="232"/>
      <c r="FS36" s="232"/>
      <c r="FT36" s="232"/>
      <c r="FU36" s="232"/>
      <c r="FV36" s="232"/>
      <c r="FW36" s="232"/>
      <c r="FX36" s="232"/>
      <c r="FY36" s="232"/>
      <c r="FZ36" s="232"/>
      <c r="GA36" s="232"/>
      <c r="GB36" s="232"/>
      <c r="GC36" s="232"/>
      <c r="GD36" s="232"/>
      <c r="GE36" s="232"/>
      <c r="GF36" s="232"/>
      <c r="GG36" s="232"/>
      <c r="GH36" s="232"/>
      <c r="GI36" s="232"/>
      <c r="GJ36" s="232"/>
      <c r="GK36" s="232"/>
      <c r="GL36" s="232"/>
      <c r="GM36" s="231"/>
      <c r="GN36" s="231"/>
      <c r="GO36" s="231"/>
      <c r="GP36" s="231"/>
      <c r="GQ36" s="231"/>
      <c r="GR36" s="231"/>
      <c r="GS36" s="231"/>
      <c r="GT36" s="231"/>
      <c r="GU36" s="231"/>
      <c r="GV36" s="231"/>
      <c r="GW36" s="231"/>
      <c r="GX36" s="231"/>
      <c r="GY36" s="231"/>
      <c r="GZ36" s="231"/>
      <c r="HA36" s="231"/>
      <c r="HB36" s="231"/>
      <c r="HC36" s="231"/>
      <c r="HD36" s="231"/>
      <c r="HE36" s="231"/>
      <c r="HF36" s="231"/>
      <c r="HG36" s="231"/>
      <c r="HH36" s="231"/>
      <c r="HI36" s="231"/>
      <c r="HJ36" s="231"/>
      <c r="HK36" s="231"/>
      <c r="HL36" s="231"/>
      <c r="HM36" s="231"/>
      <c r="HN36" s="231"/>
      <c r="HO36" s="231"/>
      <c r="HP36" s="231"/>
      <c r="HQ36" s="231"/>
      <c r="HR36" s="231"/>
      <c r="HS36" s="231"/>
      <c r="HT36" s="231"/>
      <c r="HU36" s="231"/>
      <c r="HV36" s="232"/>
      <c r="HW36" s="232"/>
      <c r="HX36" s="232"/>
      <c r="HY36" s="232"/>
      <c r="HZ36" s="232"/>
      <c r="IA36" s="232"/>
      <c r="IB36" s="232"/>
      <c r="IC36" s="232"/>
      <c r="ID36" s="232"/>
      <c r="IE36" s="232"/>
      <c r="IF36" s="232"/>
      <c r="IG36" s="232"/>
      <c r="IH36" s="232"/>
      <c r="II36" s="232"/>
      <c r="IJ36" s="232"/>
      <c r="IK36" s="232"/>
      <c r="IL36" s="232"/>
      <c r="IM36" s="232"/>
      <c r="IN36" s="232"/>
      <c r="IO36" s="232"/>
      <c r="IP36" s="232"/>
      <c r="IQ36" s="232"/>
      <c r="IR36" s="232"/>
      <c r="IS36" s="232"/>
      <c r="IT36" s="232"/>
      <c r="IU36" s="232"/>
      <c r="IV36" s="232"/>
      <c r="IW36" s="232"/>
      <c r="IX36" s="232"/>
      <c r="IY36" s="232"/>
      <c r="IZ36" s="232"/>
      <c r="JA36" s="232"/>
      <c r="JB36" s="232"/>
      <c r="JC36" s="232"/>
      <c r="JD36" s="232"/>
      <c r="JE36" s="231"/>
      <c r="JF36" s="231"/>
      <c r="JG36" s="231"/>
      <c r="JH36" s="231"/>
      <c r="JI36" s="231"/>
      <c r="JJ36" s="231"/>
      <c r="JK36" s="231"/>
      <c r="JL36" s="231"/>
      <c r="JM36" s="231"/>
      <c r="JN36" s="231"/>
      <c r="JO36" s="231"/>
      <c r="JP36" s="231"/>
      <c r="JQ36" s="231"/>
      <c r="JR36" s="231"/>
      <c r="JS36" s="231"/>
      <c r="JT36" s="231"/>
      <c r="JU36" s="231"/>
      <c r="JV36" s="231"/>
      <c r="JW36" s="231"/>
      <c r="JX36" s="231"/>
      <c r="JY36" s="231"/>
      <c r="JZ36" s="231"/>
      <c r="KA36" s="231"/>
      <c r="KB36" s="231"/>
      <c r="KC36" s="231"/>
      <c r="KD36" s="231"/>
      <c r="KE36" s="231"/>
      <c r="KF36" s="231"/>
      <c r="KG36" s="231"/>
      <c r="KH36" s="231"/>
      <c r="KI36" s="231"/>
      <c r="KJ36" s="231"/>
      <c r="KK36" s="231"/>
      <c r="KL36" s="231"/>
      <c r="KM36" s="231"/>
      <c r="KN36" s="233"/>
    </row>
    <row r="37" customFormat="false" ht="12.75" hidden="false" customHeight="true" outlineLevel="0" collapsed="false">
      <c r="A37" s="228" t="n">
        <v>31</v>
      </c>
      <c r="B37" s="228" t="str">
        <f aca="false">IF('Cover Sheet'!B35="","",IF(OR('Cover Sheet'!D35="Dropped out of school", 'Cover Sheet'!D35="Moved to another school", 'Cover Sheet'!D35="Unknown status"),"",'Cover Sheet'!B35))</f>
        <v>O.Harish</v>
      </c>
      <c r="C37" s="229"/>
      <c r="D37" s="230" t="inlineStr">
        <f aca="false">IFERROR(VLOOKUP(C37,Goals!$J$2:$K$28,2,0),"")</f>
        <is>
          <t/>
        </is>
      </c>
      <c r="E37" s="230" t="n">
        <f aca="false">'RC Mastery Check+Question type'!H35</f>
        <v>0.5</v>
      </c>
      <c r="F37" s="230" t="n">
        <f aca="false">IF(OR('Cover Sheet'!J35="", B37=""),"",'Cover Sheet'!J35)</f>
        <v>-0.5</v>
      </c>
      <c r="G37" s="230" t="n">
        <f aca="false">'Cover Sheet'!L35</f>
        <v>1</v>
      </c>
      <c r="H37" s="231"/>
      <c r="I37" s="231"/>
      <c r="J37" s="231"/>
      <c r="K37" s="231"/>
      <c r="L37" s="231"/>
      <c r="M37" s="231"/>
      <c r="N37" s="232"/>
      <c r="O37" s="232"/>
      <c r="P37" s="232"/>
      <c r="Q37" s="232"/>
      <c r="R37" s="232"/>
      <c r="S37" s="232"/>
      <c r="T37" s="232"/>
      <c r="U37" s="231" t="n">
        <v>1</v>
      </c>
      <c r="V37" s="231" t="n">
        <v>1</v>
      </c>
      <c r="W37" s="231" t="n">
        <v>0</v>
      </c>
      <c r="X37" s="231" t="n">
        <v>1</v>
      </c>
      <c r="Y37" s="231" t="n">
        <v>0</v>
      </c>
      <c r="Z37" s="231" t="n">
        <v>1</v>
      </c>
      <c r="AA37" s="231" t="n">
        <v>1</v>
      </c>
      <c r="AB37" s="232" t="n">
        <v>0</v>
      </c>
      <c r="AC37" s="232" t="n">
        <v>1</v>
      </c>
      <c r="AD37" s="232" t="n">
        <v>1</v>
      </c>
      <c r="AE37" s="232" t="n">
        <v>0</v>
      </c>
      <c r="AF37" s="232" t="n">
        <v>0</v>
      </c>
      <c r="AG37" s="232" t="n">
        <v>0</v>
      </c>
      <c r="AH37" s="232" t="n">
        <v>1</v>
      </c>
      <c r="AI37" s="232" t="n">
        <v>0</v>
      </c>
      <c r="AJ37" s="232" t="n">
        <v>0</v>
      </c>
      <c r="AK37" s="232" t="n">
        <v>0</v>
      </c>
      <c r="AL37" s="232" t="n">
        <v>0</v>
      </c>
      <c r="AM37" s="232" t="n">
        <v>0</v>
      </c>
      <c r="AN37" s="231"/>
      <c r="AO37" s="231"/>
      <c r="AP37" s="231"/>
      <c r="AQ37" s="231"/>
      <c r="AR37" s="231"/>
      <c r="AS37" s="231"/>
      <c r="AT37" s="231"/>
      <c r="AU37" s="231"/>
      <c r="AV37" s="231"/>
      <c r="AW37" s="231"/>
      <c r="AX37" s="231"/>
      <c r="AY37" s="231"/>
      <c r="AZ37" s="232"/>
      <c r="BA37" s="232"/>
      <c r="BB37" s="232"/>
      <c r="BC37" s="232"/>
      <c r="BD37" s="232"/>
      <c r="BE37" s="232"/>
      <c r="BF37" s="232"/>
      <c r="BG37" s="232"/>
      <c r="BH37" s="232"/>
      <c r="BI37" s="232"/>
      <c r="BJ37" s="232"/>
      <c r="BK37" s="232"/>
      <c r="BL37" s="232"/>
      <c r="BM37" s="232"/>
      <c r="BN37" s="232"/>
      <c r="BO37" s="232"/>
      <c r="BP37" s="232"/>
      <c r="BQ37" s="232"/>
      <c r="BR37" s="231"/>
      <c r="BS37" s="231"/>
      <c r="BT37" s="231"/>
      <c r="BU37" s="231"/>
      <c r="BV37" s="231"/>
      <c r="BW37" s="231"/>
      <c r="BX37" s="231"/>
      <c r="BY37" s="231"/>
      <c r="BZ37" s="231"/>
      <c r="CA37" s="231"/>
      <c r="CB37" s="231"/>
      <c r="CC37" s="231"/>
      <c r="CD37" s="231"/>
      <c r="CE37" s="231"/>
      <c r="CF37" s="231"/>
      <c r="CG37" s="231"/>
      <c r="CH37" s="231"/>
      <c r="CI37" s="231"/>
      <c r="CJ37" s="232"/>
      <c r="CK37" s="232"/>
      <c r="CL37" s="232"/>
      <c r="CM37" s="232"/>
      <c r="CN37" s="232"/>
      <c r="CO37" s="232"/>
      <c r="CP37" s="232"/>
      <c r="CQ37" s="232"/>
      <c r="CR37" s="232"/>
      <c r="CS37" s="232"/>
      <c r="CT37" s="232"/>
      <c r="CU37" s="232"/>
      <c r="CV37" s="232"/>
      <c r="CW37" s="232"/>
      <c r="CX37" s="232"/>
      <c r="CY37" s="232"/>
      <c r="CZ37" s="232"/>
      <c r="DA37" s="232"/>
      <c r="DB37" s="232"/>
      <c r="DC37" s="232"/>
      <c r="DD37" s="232"/>
      <c r="DE37" s="232"/>
      <c r="DF37" s="232"/>
      <c r="DG37" s="232"/>
      <c r="DH37" s="232"/>
      <c r="DI37" s="232"/>
      <c r="DJ37" s="232"/>
      <c r="DK37" s="232"/>
      <c r="DL37" s="232"/>
      <c r="DM37" s="232"/>
      <c r="DN37" s="232"/>
      <c r="DO37" s="232"/>
      <c r="DP37" s="232"/>
      <c r="DQ37" s="232"/>
      <c r="DR37" s="232"/>
      <c r="DS37" s="232"/>
      <c r="DT37" s="231"/>
      <c r="DU37" s="231"/>
      <c r="DV37" s="231"/>
      <c r="DW37" s="231"/>
      <c r="DX37" s="231"/>
      <c r="DY37" s="231"/>
      <c r="DZ37" s="231"/>
      <c r="EA37" s="231"/>
      <c r="EB37" s="231"/>
      <c r="EC37" s="231"/>
      <c r="ED37" s="231"/>
      <c r="EE37" s="231"/>
      <c r="EF37" s="231"/>
      <c r="EG37" s="231"/>
      <c r="EH37" s="231"/>
      <c r="EI37" s="231"/>
      <c r="EJ37" s="231"/>
      <c r="EK37" s="231"/>
      <c r="EL37" s="231"/>
      <c r="EM37" s="231"/>
      <c r="EN37" s="231"/>
      <c r="EO37" s="231"/>
      <c r="EP37" s="231"/>
      <c r="EQ37" s="231"/>
      <c r="ER37" s="231"/>
      <c r="ES37" s="231"/>
      <c r="ET37" s="231"/>
      <c r="EU37" s="231"/>
      <c r="EV37" s="231"/>
      <c r="EW37" s="231"/>
      <c r="EX37" s="231"/>
      <c r="EY37" s="231"/>
      <c r="EZ37" s="231"/>
      <c r="FA37" s="231"/>
      <c r="FB37" s="231"/>
      <c r="FC37" s="231"/>
      <c r="FD37" s="232"/>
      <c r="FE37" s="232"/>
      <c r="FF37" s="232"/>
      <c r="FG37" s="232"/>
      <c r="FH37" s="232"/>
      <c r="FI37" s="232"/>
      <c r="FJ37" s="232"/>
      <c r="FK37" s="232"/>
      <c r="FL37" s="232"/>
      <c r="FM37" s="232"/>
      <c r="FN37" s="232"/>
      <c r="FO37" s="232"/>
      <c r="FP37" s="232"/>
      <c r="FQ37" s="232"/>
      <c r="FR37" s="232"/>
      <c r="FS37" s="232"/>
      <c r="FT37" s="232"/>
      <c r="FU37" s="232"/>
      <c r="FV37" s="232"/>
      <c r="FW37" s="232"/>
      <c r="FX37" s="232"/>
      <c r="FY37" s="232"/>
      <c r="FZ37" s="232"/>
      <c r="GA37" s="232"/>
      <c r="GB37" s="232"/>
      <c r="GC37" s="232"/>
      <c r="GD37" s="232"/>
      <c r="GE37" s="232"/>
      <c r="GF37" s="232"/>
      <c r="GG37" s="232"/>
      <c r="GH37" s="232"/>
      <c r="GI37" s="232"/>
      <c r="GJ37" s="232"/>
      <c r="GK37" s="232"/>
      <c r="GL37" s="232"/>
      <c r="GM37" s="231"/>
      <c r="GN37" s="231"/>
      <c r="GO37" s="231"/>
      <c r="GP37" s="231"/>
      <c r="GQ37" s="231"/>
      <c r="GR37" s="231"/>
      <c r="GS37" s="231"/>
      <c r="GT37" s="231"/>
      <c r="GU37" s="231"/>
      <c r="GV37" s="231"/>
      <c r="GW37" s="231"/>
      <c r="GX37" s="231"/>
      <c r="GY37" s="231"/>
      <c r="GZ37" s="231"/>
      <c r="HA37" s="231"/>
      <c r="HB37" s="231"/>
      <c r="HC37" s="231"/>
      <c r="HD37" s="231"/>
      <c r="HE37" s="231"/>
      <c r="HF37" s="231"/>
      <c r="HG37" s="231"/>
      <c r="HH37" s="231"/>
      <c r="HI37" s="231"/>
      <c r="HJ37" s="231"/>
      <c r="HK37" s="231"/>
      <c r="HL37" s="231"/>
      <c r="HM37" s="231"/>
      <c r="HN37" s="231"/>
      <c r="HO37" s="231"/>
      <c r="HP37" s="231"/>
      <c r="HQ37" s="231"/>
      <c r="HR37" s="231"/>
      <c r="HS37" s="231"/>
      <c r="HT37" s="231"/>
      <c r="HU37" s="231"/>
      <c r="HV37" s="232"/>
      <c r="HW37" s="232"/>
      <c r="HX37" s="232"/>
      <c r="HY37" s="232"/>
      <c r="HZ37" s="232"/>
      <c r="IA37" s="232"/>
      <c r="IB37" s="232"/>
      <c r="IC37" s="232"/>
      <c r="ID37" s="232"/>
      <c r="IE37" s="232"/>
      <c r="IF37" s="232"/>
      <c r="IG37" s="232"/>
      <c r="IH37" s="232"/>
      <c r="II37" s="232"/>
      <c r="IJ37" s="232"/>
      <c r="IK37" s="232"/>
      <c r="IL37" s="232"/>
      <c r="IM37" s="232"/>
      <c r="IN37" s="232"/>
      <c r="IO37" s="232"/>
      <c r="IP37" s="232"/>
      <c r="IQ37" s="232"/>
      <c r="IR37" s="232"/>
      <c r="IS37" s="232"/>
      <c r="IT37" s="232"/>
      <c r="IU37" s="232"/>
      <c r="IV37" s="232"/>
      <c r="IW37" s="232"/>
      <c r="IX37" s="232"/>
      <c r="IY37" s="232"/>
      <c r="IZ37" s="232"/>
      <c r="JA37" s="232"/>
      <c r="JB37" s="232"/>
      <c r="JC37" s="232"/>
      <c r="JD37" s="232"/>
      <c r="JE37" s="231"/>
      <c r="JF37" s="231"/>
      <c r="JG37" s="231"/>
      <c r="JH37" s="231"/>
      <c r="JI37" s="231"/>
      <c r="JJ37" s="231"/>
      <c r="JK37" s="231"/>
      <c r="JL37" s="231"/>
      <c r="JM37" s="231"/>
      <c r="JN37" s="231"/>
      <c r="JO37" s="231"/>
      <c r="JP37" s="231"/>
      <c r="JQ37" s="231"/>
      <c r="JR37" s="231"/>
      <c r="JS37" s="231"/>
      <c r="JT37" s="231"/>
      <c r="JU37" s="231"/>
      <c r="JV37" s="231"/>
      <c r="JW37" s="231"/>
      <c r="JX37" s="231"/>
      <c r="JY37" s="231"/>
      <c r="JZ37" s="231"/>
      <c r="KA37" s="231"/>
      <c r="KB37" s="231"/>
      <c r="KC37" s="231"/>
      <c r="KD37" s="231"/>
      <c r="KE37" s="231"/>
      <c r="KF37" s="231"/>
      <c r="KG37" s="231"/>
      <c r="KH37" s="231"/>
      <c r="KI37" s="231"/>
      <c r="KJ37" s="231"/>
      <c r="KK37" s="231"/>
      <c r="KL37" s="231"/>
      <c r="KM37" s="231"/>
      <c r="KN37" s="233"/>
    </row>
    <row r="38" customFormat="false" ht="12.75" hidden="false" customHeight="true" outlineLevel="0" collapsed="false">
      <c r="A38" s="228" t="n">
        <v>32</v>
      </c>
      <c r="B38" s="228" t="str">
        <f aca="false">IF('Cover Sheet'!B36="","",IF(OR('Cover Sheet'!D36="Dropped out of school", 'Cover Sheet'!D36="Moved to another school", 'Cover Sheet'!D36="Unknown status"),"",'Cover Sheet'!B36))</f>
        <v>O.Kalyan</v>
      </c>
      <c r="C38" s="229"/>
      <c r="D38" s="230" t="inlineStr">
        <f aca="false">IFERROR(VLOOKUP(C38,Goals!$J$2:$K$28,2,0),"")</f>
        <is>
          <t/>
        </is>
      </c>
      <c r="E38" s="230" t="inlineStr">
        <f aca="false">'RC Mastery Check+Question type'!H36</f>
        <is>
          <t/>
        </is>
      </c>
      <c r="F38" s="230" t="n">
        <f aca="false">IF(OR('Cover Sheet'!J36="", B38=""),"",'Cover Sheet'!J36)</f>
        <v>0.5</v>
      </c>
      <c r="G38" s="230" t="inlineStr">
        <f aca="false">'Cover Sheet'!L36</f>
        <is>
          <t/>
        </is>
      </c>
      <c r="H38" s="231"/>
      <c r="I38" s="231"/>
      <c r="J38" s="231"/>
      <c r="K38" s="231"/>
      <c r="L38" s="231"/>
      <c r="M38" s="231"/>
      <c r="N38" s="232"/>
      <c r="O38" s="232"/>
      <c r="P38" s="232"/>
      <c r="Q38" s="232"/>
      <c r="R38" s="232"/>
      <c r="S38" s="232"/>
      <c r="T38" s="232"/>
      <c r="U38" s="231"/>
      <c r="V38" s="231"/>
      <c r="W38" s="231"/>
      <c r="X38" s="231"/>
      <c r="Y38" s="231"/>
      <c r="Z38" s="231"/>
      <c r="AA38" s="231"/>
      <c r="AB38" s="232"/>
      <c r="AC38" s="232"/>
      <c r="AD38" s="232"/>
      <c r="AE38" s="232"/>
      <c r="AF38" s="232"/>
      <c r="AG38" s="232"/>
      <c r="AH38" s="232"/>
      <c r="AI38" s="232"/>
      <c r="AJ38" s="232"/>
      <c r="AK38" s="232"/>
      <c r="AL38" s="232"/>
      <c r="AM38" s="232"/>
      <c r="AN38" s="231"/>
      <c r="AO38" s="231"/>
      <c r="AP38" s="231"/>
      <c r="AQ38" s="231"/>
      <c r="AR38" s="231"/>
      <c r="AS38" s="231"/>
      <c r="AT38" s="231"/>
      <c r="AU38" s="231"/>
      <c r="AV38" s="231"/>
      <c r="AW38" s="231"/>
      <c r="AX38" s="231"/>
      <c r="AY38" s="231"/>
      <c r="AZ38" s="232"/>
      <c r="BA38" s="232"/>
      <c r="BB38" s="232"/>
      <c r="BC38" s="232"/>
      <c r="BD38" s="232"/>
      <c r="BE38" s="232"/>
      <c r="BF38" s="232"/>
      <c r="BG38" s="232"/>
      <c r="BH38" s="232"/>
      <c r="BI38" s="232"/>
      <c r="BJ38" s="232"/>
      <c r="BK38" s="232"/>
      <c r="BL38" s="232"/>
      <c r="BM38" s="232"/>
      <c r="BN38" s="232"/>
      <c r="BO38" s="232"/>
      <c r="BP38" s="232"/>
      <c r="BQ38" s="232"/>
      <c r="BR38" s="231"/>
      <c r="BS38" s="231"/>
      <c r="BT38" s="231"/>
      <c r="BU38" s="231"/>
      <c r="BV38" s="231"/>
      <c r="BW38" s="231"/>
      <c r="BX38" s="231"/>
      <c r="BY38" s="231"/>
      <c r="BZ38" s="231"/>
      <c r="CA38" s="231"/>
      <c r="CB38" s="231"/>
      <c r="CC38" s="231"/>
      <c r="CD38" s="231"/>
      <c r="CE38" s="231"/>
      <c r="CF38" s="231"/>
      <c r="CG38" s="231"/>
      <c r="CH38" s="231"/>
      <c r="CI38" s="231"/>
      <c r="CJ38" s="232"/>
      <c r="CK38" s="232"/>
      <c r="CL38" s="232"/>
      <c r="CM38" s="232"/>
      <c r="CN38" s="232"/>
      <c r="CO38" s="232"/>
      <c r="CP38" s="232"/>
      <c r="CQ38" s="232"/>
      <c r="CR38" s="232"/>
      <c r="CS38" s="232"/>
      <c r="CT38" s="232"/>
      <c r="CU38" s="232"/>
      <c r="CV38" s="232"/>
      <c r="CW38" s="232"/>
      <c r="CX38" s="232"/>
      <c r="CY38" s="232"/>
      <c r="CZ38" s="232"/>
      <c r="DA38" s="232"/>
      <c r="DB38" s="232"/>
      <c r="DC38" s="232"/>
      <c r="DD38" s="232"/>
      <c r="DE38" s="232"/>
      <c r="DF38" s="232"/>
      <c r="DG38" s="232"/>
      <c r="DH38" s="232"/>
      <c r="DI38" s="232"/>
      <c r="DJ38" s="232"/>
      <c r="DK38" s="232"/>
      <c r="DL38" s="232"/>
      <c r="DM38" s="232"/>
      <c r="DN38" s="232"/>
      <c r="DO38" s="232"/>
      <c r="DP38" s="232"/>
      <c r="DQ38" s="232"/>
      <c r="DR38" s="232"/>
      <c r="DS38" s="232"/>
      <c r="DT38" s="231"/>
      <c r="DU38" s="231"/>
      <c r="DV38" s="231"/>
      <c r="DW38" s="231"/>
      <c r="DX38" s="231"/>
      <c r="DY38" s="231"/>
      <c r="DZ38" s="231"/>
      <c r="EA38" s="231"/>
      <c r="EB38" s="231"/>
      <c r="EC38" s="231"/>
      <c r="ED38" s="231"/>
      <c r="EE38" s="231"/>
      <c r="EF38" s="231"/>
      <c r="EG38" s="231"/>
      <c r="EH38" s="231"/>
      <c r="EI38" s="231"/>
      <c r="EJ38" s="231"/>
      <c r="EK38" s="231"/>
      <c r="EL38" s="231"/>
      <c r="EM38" s="231"/>
      <c r="EN38" s="231"/>
      <c r="EO38" s="231"/>
      <c r="EP38" s="231"/>
      <c r="EQ38" s="231"/>
      <c r="ER38" s="231"/>
      <c r="ES38" s="231"/>
      <c r="ET38" s="231"/>
      <c r="EU38" s="231"/>
      <c r="EV38" s="231"/>
      <c r="EW38" s="231"/>
      <c r="EX38" s="231"/>
      <c r="EY38" s="231"/>
      <c r="EZ38" s="231"/>
      <c r="FA38" s="231"/>
      <c r="FB38" s="231"/>
      <c r="FC38" s="231"/>
      <c r="FD38" s="232"/>
      <c r="FE38" s="232"/>
      <c r="FF38" s="232"/>
      <c r="FG38" s="232"/>
      <c r="FH38" s="232"/>
      <c r="FI38" s="232"/>
      <c r="FJ38" s="232"/>
      <c r="FK38" s="232"/>
      <c r="FL38" s="232"/>
      <c r="FM38" s="232"/>
      <c r="FN38" s="232"/>
      <c r="FO38" s="232"/>
      <c r="FP38" s="232"/>
      <c r="FQ38" s="232"/>
      <c r="FR38" s="232"/>
      <c r="FS38" s="232"/>
      <c r="FT38" s="232"/>
      <c r="FU38" s="232"/>
      <c r="FV38" s="232"/>
      <c r="FW38" s="232"/>
      <c r="FX38" s="232"/>
      <c r="FY38" s="232"/>
      <c r="FZ38" s="232"/>
      <c r="GA38" s="232"/>
      <c r="GB38" s="232"/>
      <c r="GC38" s="232"/>
      <c r="GD38" s="232"/>
      <c r="GE38" s="232"/>
      <c r="GF38" s="232"/>
      <c r="GG38" s="232"/>
      <c r="GH38" s="232"/>
      <c r="GI38" s="232"/>
      <c r="GJ38" s="232"/>
      <c r="GK38" s="232"/>
      <c r="GL38" s="232"/>
      <c r="GM38" s="231"/>
      <c r="GN38" s="231"/>
      <c r="GO38" s="231"/>
      <c r="GP38" s="231"/>
      <c r="GQ38" s="231"/>
      <c r="GR38" s="231"/>
      <c r="GS38" s="231"/>
      <c r="GT38" s="231"/>
      <c r="GU38" s="231"/>
      <c r="GV38" s="231"/>
      <c r="GW38" s="231"/>
      <c r="GX38" s="231"/>
      <c r="GY38" s="231"/>
      <c r="GZ38" s="231"/>
      <c r="HA38" s="231"/>
      <c r="HB38" s="231"/>
      <c r="HC38" s="231"/>
      <c r="HD38" s="231"/>
      <c r="HE38" s="231"/>
      <c r="HF38" s="231"/>
      <c r="HG38" s="231"/>
      <c r="HH38" s="231"/>
      <c r="HI38" s="231"/>
      <c r="HJ38" s="231"/>
      <c r="HK38" s="231"/>
      <c r="HL38" s="231"/>
      <c r="HM38" s="231"/>
      <c r="HN38" s="231"/>
      <c r="HO38" s="231"/>
      <c r="HP38" s="231"/>
      <c r="HQ38" s="231"/>
      <c r="HR38" s="231"/>
      <c r="HS38" s="231"/>
      <c r="HT38" s="231"/>
      <c r="HU38" s="231"/>
      <c r="HV38" s="232"/>
      <c r="HW38" s="232"/>
      <c r="HX38" s="232"/>
      <c r="HY38" s="232"/>
      <c r="HZ38" s="232"/>
      <c r="IA38" s="232"/>
      <c r="IB38" s="232"/>
      <c r="IC38" s="232"/>
      <c r="ID38" s="232"/>
      <c r="IE38" s="232"/>
      <c r="IF38" s="232"/>
      <c r="IG38" s="232"/>
      <c r="IH38" s="232"/>
      <c r="II38" s="232"/>
      <c r="IJ38" s="232"/>
      <c r="IK38" s="232"/>
      <c r="IL38" s="232"/>
      <c r="IM38" s="232"/>
      <c r="IN38" s="232"/>
      <c r="IO38" s="232"/>
      <c r="IP38" s="232"/>
      <c r="IQ38" s="232"/>
      <c r="IR38" s="232"/>
      <c r="IS38" s="232"/>
      <c r="IT38" s="232"/>
      <c r="IU38" s="232"/>
      <c r="IV38" s="232"/>
      <c r="IW38" s="232"/>
      <c r="IX38" s="232"/>
      <c r="IY38" s="232"/>
      <c r="IZ38" s="232"/>
      <c r="JA38" s="232"/>
      <c r="JB38" s="232"/>
      <c r="JC38" s="232"/>
      <c r="JD38" s="232"/>
      <c r="JE38" s="231"/>
      <c r="JF38" s="231"/>
      <c r="JG38" s="231"/>
      <c r="JH38" s="231"/>
      <c r="JI38" s="231"/>
      <c r="JJ38" s="231"/>
      <c r="JK38" s="231"/>
      <c r="JL38" s="231"/>
      <c r="JM38" s="231"/>
      <c r="JN38" s="231"/>
      <c r="JO38" s="231"/>
      <c r="JP38" s="231"/>
      <c r="JQ38" s="231"/>
      <c r="JR38" s="231"/>
      <c r="JS38" s="231"/>
      <c r="JT38" s="231"/>
      <c r="JU38" s="231"/>
      <c r="JV38" s="231"/>
      <c r="JW38" s="231"/>
      <c r="JX38" s="231"/>
      <c r="JY38" s="231"/>
      <c r="JZ38" s="231"/>
      <c r="KA38" s="231"/>
      <c r="KB38" s="231"/>
      <c r="KC38" s="231"/>
      <c r="KD38" s="231"/>
      <c r="KE38" s="231"/>
      <c r="KF38" s="231"/>
      <c r="KG38" s="231"/>
      <c r="KH38" s="231"/>
      <c r="KI38" s="231"/>
      <c r="KJ38" s="231"/>
      <c r="KK38" s="231"/>
      <c r="KL38" s="231"/>
      <c r="KM38" s="231"/>
      <c r="KN38" s="233"/>
    </row>
    <row r="39" customFormat="false" ht="12.75" hidden="false" customHeight="true" outlineLevel="0" collapsed="false">
      <c r="A39" s="228" t="n">
        <v>33</v>
      </c>
      <c r="B39" s="228" t="str">
        <f aca="false">IF('Cover Sheet'!B37="","",IF(OR('Cover Sheet'!D37="Dropped out of school", 'Cover Sheet'!D37="Moved to another school", 'Cover Sheet'!D37="Unknown status"),"",'Cover Sheet'!B37))</f>
        <v>Shankarappa</v>
      </c>
      <c r="C39" s="229"/>
      <c r="D39" s="230" t="inlineStr">
        <f aca="false">IFERROR(VLOOKUP(C39,Goals!$J$2:$K$28,2,0),"")</f>
        <is>
          <t/>
        </is>
      </c>
      <c r="E39" s="230" t="inlineStr">
        <f aca="false">'RC Mastery Check+Question type'!H37</f>
        <is>
          <t/>
        </is>
      </c>
      <c r="F39" s="230" t="n">
        <f aca="false">IF(OR('Cover Sheet'!J37="", B39=""),"",'Cover Sheet'!J37)</f>
        <v>-0.5</v>
      </c>
      <c r="G39" s="230" t="inlineStr">
        <f aca="false">'Cover Sheet'!L37</f>
        <is>
          <t/>
        </is>
      </c>
      <c r="H39" s="231"/>
      <c r="I39" s="231"/>
      <c r="J39" s="231"/>
      <c r="K39" s="231"/>
      <c r="L39" s="231"/>
      <c r="M39" s="231"/>
      <c r="N39" s="232"/>
      <c r="O39" s="232"/>
      <c r="P39" s="232"/>
      <c r="Q39" s="232"/>
      <c r="R39" s="232"/>
      <c r="S39" s="232"/>
      <c r="T39" s="232"/>
      <c r="U39" s="231"/>
      <c r="V39" s="231"/>
      <c r="W39" s="231"/>
      <c r="X39" s="231"/>
      <c r="Y39" s="231"/>
      <c r="Z39" s="231"/>
      <c r="AA39" s="231"/>
      <c r="AB39" s="232"/>
      <c r="AC39" s="232"/>
      <c r="AD39" s="232"/>
      <c r="AE39" s="232"/>
      <c r="AF39" s="232"/>
      <c r="AG39" s="232"/>
      <c r="AH39" s="232"/>
      <c r="AI39" s="232"/>
      <c r="AJ39" s="232"/>
      <c r="AK39" s="232"/>
      <c r="AL39" s="232"/>
      <c r="AM39" s="232"/>
      <c r="AN39" s="231"/>
      <c r="AO39" s="231"/>
      <c r="AP39" s="231"/>
      <c r="AQ39" s="231"/>
      <c r="AR39" s="231"/>
      <c r="AS39" s="231"/>
      <c r="AT39" s="231"/>
      <c r="AU39" s="231"/>
      <c r="AV39" s="231"/>
      <c r="AW39" s="231"/>
      <c r="AX39" s="231"/>
      <c r="AY39" s="231"/>
      <c r="AZ39" s="232"/>
      <c r="BA39" s="232"/>
      <c r="BB39" s="232"/>
      <c r="BC39" s="232"/>
      <c r="BD39" s="232"/>
      <c r="BE39" s="232"/>
      <c r="BF39" s="232"/>
      <c r="BG39" s="232"/>
      <c r="BH39" s="232"/>
      <c r="BI39" s="232"/>
      <c r="BJ39" s="232"/>
      <c r="BK39" s="232"/>
      <c r="BL39" s="232"/>
      <c r="BM39" s="232"/>
      <c r="BN39" s="232"/>
      <c r="BO39" s="232"/>
      <c r="BP39" s="232"/>
      <c r="BQ39" s="232"/>
      <c r="BR39" s="231"/>
      <c r="BS39" s="231"/>
      <c r="BT39" s="231"/>
      <c r="BU39" s="231"/>
      <c r="BV39" s="231"/>
      <c r="BW39" s="231"/>
      <c r="BX39" s="231"/>
      <c r="BY39" s="231"/>
      <c r="BZ39" s="231"/>
      <c r="CA39" s="231"/>
      <c r="CB39" s="231"/>
      <c r="CC39" s="231"/>
      <c r="CD39" s="231"/>
      <c r="CE39" s="231"/>
      <c r="CF39" s="231"/>
      <c r="CG39" s="231"/>
      <c r="CH39" s="231"/>
      <c r="CI39" s="231"/>
      <c r="CJ39" s="232"/>
      <c r="CK39" s="232"/>
      <c r="CL39" s="232"/>
      <c r="CM39" s="232"/>
      <c r="CN39" s="232"/>
      <c r="CO39" s="232"/>
      <c r="CP39" s="232"/>
      <c r="CQ39" s="232"/>
      <c r="CR39" s="232"/>
      <c r="CS39" s="232"/>
      <c r="CT39" s="232"/>
      <c r="CU39" s="232"/>
      <c r="CV39" s="232"/>
      <c r="CW39" s="232"/>
      <c r="CX39" s="232"/>
      <c r="CY39" s="232"/>
      <c r="CZ39" s="232"/>
      <c r="DA39" s="232"/>
      <c r="DB39" s="232"/>
      <c r="DC39" s="232"/>
      <c r="DD39" s="232"/>
      <c r="DE39" s="232"/>
      <c r="DF39" s="232"/>
      <c r="DG39" s="232"/>
      <c r="DH39" s="232"/>
      <c r="DI39" s="232"/>
      <c r="DJ39" s="232"/>
      <c r="DK39" s="232"/>
      <c r="DL39" s="232"/>
      <c r="DM39" s="232"/>
      <c r="DN39" s="232"/>
      <c r="DO39" s="232"/>
      <c r="DP39" s="232"/>
      <c r="DQ39" s="232"/>
      <c r="DR39" s="232"/>
      <c r="DS39" s="232"/>
      <c r="DT39" s="231"/>
      <c r="DU39" s="231"/>
      <c r="DV39" s="231"/>
      <c r="DW39" s="231"/>
      <c r="DX39" s="231"/>
      <c r="DY39" s="231"/>
      <c r="DZ39" s="231"/>
      <c r="EA39" s="231"/>
      <c r="EB39" s="231"/>
      <c r="EC39" s="231"/>
      <c r="ED39" s="231"/>
      <c r="EE39" s="231"/>
      <c r="EF39" s="231"/>
      <c r="EG39" s="231"/>
      <c r="EH39" s="231"/>
      <c r="EI39" s="231"/>
      <c r="EJ39" s="231"/>
      <c r="EK39" s="231"/>
      <c r="EL39" s="231"/>
      <c r="EM39" s="231"/>
      <c r="EN39" s="231"/>
      <c r="EO39" s="231"/>
      <c r="EP39" s="231"/>
      <c r="EQ39" s="231"/>
      <c r="ER39" s="231"/>
      <c r="ES39" s="231"/>
      <c r="ET39" s="231"/>
      <c r="EU39" s="231"/>
      <c r="EV39" s="231"/>
      <c r="EW39" s="231"/>
      <c r="EX39" s="231"/>
      <c r="EY39" s="231"/>
      <c r="EZ39" s="231"/>
      <c r="FA39" s="231"/>
      <c r="FB39" s="231"/>
      <c r="FC39" s="231"/>
      <c r="FD39" s="232"/>
      <c r="FE39" s="232"/>
      <c r="FF39" s="232"/>
      <c r="FG39" s="232"/>
      <c r="FH39" s="232"/>
      <c r="FI39" s="232"/>
      <c r="FJ39" s="232"/>
      <c r="FK39" s="232"/>
      <c r="FL39" s="232"/>
      <c r="FM39" s="232"/>
      <c r="FN39" s="232"/>
      <c r="FO39" s="232"/>
      <c r="FP39" s="232"/>
      <c r="FQ39" s="232"/>
      <c r="FR39" s="232"/>
      <c r="FS39" s="232"/>
      <c r="FT39" s="232"/>
      <c r="FU39" s="232"/>
      <c r="FV39" s="232"/>
      <c r="FW39" s="232"/>
      <c r="FX39" s="232"/>
      <c r="FY39" s="232"/>
      <c r="FZ39" s="232"/>
      <c r="GA39" s="232"/>
      <c r="GB39" s="232"/>
      <c r="GC39" s="232"/>
      <c r="GD39" s="232"/>
      <c r="GE39" s="232"/>
      <c r="GF39" s="232"/>
      <c r="GG39" s="232"/>
      <c r="GH39" s="232"/>
      <c r="GI39" s="232"/>
      <c r="GJ39" s="232"/>
      <c r="GK39" s="232"/>
      <c r="GL39" s="232"/>
      <c r="GM39" s="231"/>
      <c r="GN39" s="231"/>
      <c r="GO39" s="231"/>
      <c r="GP39" s="231"/>
      <c r="GQ39" s="231"/>
      <c r="GR39" s="231"/>
      <c r="GS39" s="231"/>
      <c r="GT39" s="231"/>
      <c r="GU39" s="231"/>
      <c r="GV39" s="231"/>
      <c r="GW39" s="231"/>
      <c r="GX39" s="231"/>
      <c r="GY39" s="231"/>
      <c r="GZ39" s="231"/>
      <c r="HA39" s="231"/>
      <c r="HB39" s="231"/>
      <c r="HC39" s="231"/>
      <c r="HD39" s="231"/>
      <c r="HE39" s="231"/>
      <c r="HF39" s="231"/>
      <c r="HG39" s="231"/>
      <c r="HH39" s="231"/>
      <c r="HI39" s="231"/>
      <c r="HJ39" s="231"/>
      <c r="HK39" s="231"/>
      <c r="HL39" s="231"/>
      <c r="HM39" s="231"/>
      <c r="HN39" s="231"/>
      <c r="HO39" s="231"/>
      <c r="HP39" s="231"/>
      <c r="HQ39" s="231"/>
      <c r="HR39" s="231"/>
      <c r="HS39" s="231"/>
      <c r="HT39" s="231"/>
      <c r="HU39" s="231"/>
      <c r="HV39" s="232"/>
      <c r="HW39" s="232"/>
      <c r="HX39" s="232"/>
      <c r="HY39" s="232"/>
      <c r="HZ39" s="232"/>
      <c r="IA39" s="232"/>
      <c r="IB39" s="232"/>
      <c r="IC39" s="232"/>
      <c r="ID39" s="232"/>
      <c r="IE39" s="232"/>
      <c r="IF39" s="232"/>
      <c r="IG39" s="232"/>
      <c r="IH39" s="232"/>
      <c r="II39" s="232"/>
      <c r="IJ39" s="232"/>
      <c r="IK39" s="232"/>
      <c r="IL39" s="232"/>
      <c r="IM39" s="232"/>
      <c r="IN39" s="232"/>
      <c r="IO39" s="232"/>
      <c r="IP39" s="232"/>
      <c r="IQ39" s="232"/>
      <c r="IR39" s="232"/>
      <c r="IS39" s="232"/>
      <c r="IT39" s="232"/>
      <c r="IU39" s="232"/>
      <c r="IV39" s="232"/>
      <c r="IW39" s="232"/>
      <c r="IX39" s="232"/>
      <c r="IY39" s="232"/>
      <c r="IZ39" s="232"/>
      <c r="JA39" s="232"/>
      <c r="JB39" s="232"/>
      <c r="JC39" s="232"/>
      <c r="JD39" s="232"/>
      <c r="JE39" s="231"/>
      <c r="JF39" s="231"/>
      <c r="JG39" s="231"/>
      <c r="JH39" s="231"/>
      <c r="JI39" s="231"/>
      <c r="JJ39" s="231"/>
      <c r="JK39" s="231"/>
      <c r="JL39" s="231"/>
      <c r="JM39" s="231"/>
      <c r="JN39" s="231"/>
      <c r="JO39" s="231"/>
      <c r="JP39" s="231"/>
      <c r="JQ39" s="231"/>
      <c r="JR39" s="231"/>
      <c r="JS39" s="231"/>
      <c r="JT39" s="231"/>
      <c r="JU39" s="231"/>
      <c r="JV39" s="231"/>
      <c r="JW39" s="231"/>
      <c r="JX39" s="231"/>
      <c r="JY39" s="231"/>
      <c r="JZ39" s="231"/>
      <c r="KA39" s="231"/>
      <c r="KB39" s="231"/>
      <c r="KC39" s="231"/>
      <c r="KD39" s="231"/>
      <c r="KE39" s="231"/>
      <c r="KF39" s="231"/>
      <c r="KG39" s="231"/>
      <c r="KH39" s="231"/>
      <c r="KI39" s="231"/>
      <c r="KJ39" s="231"/>
      <c r="KK39" s="231"/>
      <c r="KL39" s="231"/>
      <c r="KM39" s="231"/>
      <c r="KN39" s="233"/>
    </row>
    <row r="40" customFormat="false" ht="12.75" hidden="false" customHeight="true" outlineLevel="0" collapsed="false">
      <c r="A40" s="228" t="n">
        <v>34</v>
      </c>
      <c r="B40" s="228" t="str">
        <f aca="false">IF('Cover Sheet'!B38="","",IF(OR('Cover Sheet'!D38="Dropped out of school", 'Cover Sheet'!D38="Moved to another school", 'Cover Sheet'!D38="Unknown status"),"",'Cover Sheet'!B38))</f>
        <v>Shashank</v>
      </c>
      <c r="C40" s="229"/>
      <c r="D40" s="230" t="inlineStr">
        <f aca="false">IFERROR(VLOOKUP(C40,Goals!$J$2:$K$28,2,0),"")</f>
        <is>
          <t/>
        </is>
      </c>
      <c r="E40" s="230" t="n">
        <f aca="false">'RC Mastery Check+Question type'!H38</f>
        <v>1</v>
      </c>
      <c r="F40" s="230" t="n">
        <f aca="false">IF(OR('Cover Sheet'!J38="", B40=""),"",'Cover Sheet'!J38)</f>
        <v>0.5</v>
      </c>
      <c r="G40" s="230" t="n">
        <f aca="false">'Cover Sheet'!L38</f>
        <v>0.5</v>
      </c>
      <c r="H40" s="231"/>
      <c r="I40" s="231"/>
      <c r="J40" s="231"/>
      <c r="K40" s="231"/>
      <c r="L40" s="231"/>
      <c r="M40" s="231"/>
      <c r="N40" s="232"/>
      <c r="O40" s="232"/>
      <c r="P40" s="232"/>
      <c r="Q40" s="232"/>
      <c r="R40" s="232"/>
      <c r="S40" s="232"/>
      <c r="T40" s="232"/>
      <c r="U40" s="231" t="n">
        <v>1</v>
      </c>
      <c r="V40" s="231" t="n">
        <v>1</v>
      </c>
      <c r="W40" s="231" t="n">
        <v>1</v>
      </c>
      <c r="X40" s="231" t="n">
        <v>0</v>
      </c>
      <c r="Y40" s="231" t="n">
        <v>1</v>
      </c>
      <c r="Z40" s="231" t="n">
        <v>1</v>
      </c>
      <c r="AA40" s="231" t="n">
        <v>1</v>
      </c>
      <c r="AB40" s="232" t="n">
        <v>1</v>
      </c>
      <c r="AC40" s="232" t="n">
        <v>1</v>
      </c>
      <c r="AD40" s="232" t="n">
        <v>1</v>
      </c>
      <c r="AE40" s="232" t="n">
        <v>1</v>
      </c>
      <c r="AF40" s="232" t="n">
        <v>0</v>
      </c>
      <c r="AG40" s="232" t="n">
        <v>1</v>
      </c>
      <c r="AH40" s="232" t="n">
        <v>1</v>
      </c>
      <c r="AI40" s="232" t="n">
        <v>0.5</v>
      </c>
      <c r="AJ40" s="232" t="n">
        <v>0</v>
      </c>
      <c r="AK40" s="232" t="n">
        <v>0.25</v>
      </c>
      <c r="AL40" s="232" t="n">
        <v>0</v>
      </c>
      <c r="AM40" s="232" t="n">
        <v>1</v>
      </c>
      <c r="AN40" s="231" t="n">
        <v>1</v>
      </c>
      <c r="AO40" s="231" t="n">
        <v>1</v>
      </c>
      <c r="AP40" s="231" t="n">
        <v>1</v>
      </c>
      <c r="AQ40" s="231" t="n">
        <v>0</v>
      </c>
      <c r="AR40" s="231" t="n">
        <v>0</v>
      </c>
      <c r="AS40" s="231" t="n">
        <v>0</v>
      </c>
      <c r="AT40" s="231" t="n">
        <v>1</v>
      </c>
      <c r="AU40" s="231" t="n">
        <v>0.5</v>
      </c>
      <c r="AV40" s="231" t="n">
        <v>1</v>
      </c>
      <c r="AW40" s="231" t="n">
        <v>0</v>
      </c>
      <c r="AX40" s="231" t="n">
        <v>0</v>
      </c>
      <c r="AY40" s="231" t="n">
        <v>1</v>
      </c>
      <c r="AZ40" s="232"/>
      <c r="BA40" s="232"/>
      <c r="BB40" s="232"/>
      <c r="BC40" s="232"/>
      <c r="BD40" s="232"/>
      <c r="BE40" s="232"/>
      <c r="BF40" s="232"/>
      <c r="BG40" s="232"/>
      <c r="BH40" s="232"/>
      <c r="BI40" s="232"/>
      <c r="BJ40" s="232"/>
      <c r="BK40" s="232"/>
      <c r="BL40" s="232"/>
      <c r="BM40" s="232"/>
      <c r="BN40" s="232"/>
      <c r="BO40" s="232"/>
      <c r="BP40" s="232"/>
      <c r="BQ40" s="232"/>
      <c r="BR40" s="231"/>
      <c r="BS40" s="231"/>
      <c r="BT40" s="231"/>
      <c r="BU40" s="231"/>
      <c r="BV40" s="231"/>
      <c r="BW40" s="231"/>
      <c r="BX40" s="231"/>
      <c r="BY40" s="231"/>
      <c r="BZ40" s="231"/>
      <c r="CA40" s="231"/>
      <c r="CB40" s="231"/>
      <c r="CC40" s="231"/>
      <c r="CD40" s="231"/>
      <c r="CE40" s="231"/>
      <c r="CF40" s="231"/>
      <c r="CG40" s="231"/>
      <c r="CH40" s="231"/>
      <c r="CI40" s="231"/>
      <c r="CJ40" s="232"/>
      <c r="CK40" s="232"/>
      <c r="CL40" s="232"/>
      <c r="CM40" s="232"/>
      <c r="CN40" s="232"/>
      <c r="CO40" s="232"/>
      <c r="CP40" s="232"/>
      <c r="CQ40" s="232"/>
      <c r="CR40" s="232"/>
      <c r="CS40" s="232"/>
      <c r="CT40" s="232"/>
      <c r="CU40" s="232"/>
      <c r="CV40" s="232"/>
      <c r="CW40" s="232"/>
      <c r="CX40" s="232"/>
      <c r="CY40" s="232"/>
      <c r="CZ40" s="232"/>
      <c r="DA40" s="232"/>
      <c r="DB40" s="232"/>
      <c r="DC40" s="232"/>
      <c r="DD40" s="232"/>
      <c r="DE40" s="232"/>
      <c r="DF40" s="232"/>
      <c r="DG40" s="232"/>
      <c r="DH40" s="232"/>
      <c r="DI40" s="232"/>
      <c r="DJ40" s="232"/>
      <c r="DK40" s="232"/>
      <c r="DL40" s="232"/>
      <c r="DM40" s="232"/>
      <c r="DN40" s="232"/>
      <c r="DO40" s="232"/>
      <c r="DP40" s="232"/>
      <c r="DQ40" s="232"/>
      <c r="DR40" s="232"/>
      <c r="DS40" s="232"/>
      <c r="DT40" s="231"/>
      <c r="DU40" s="231"/>
      <c r="DV40" s="231"/>
      <c r="DW40" s="231"/>
      <c r="DX40" s="231"/>
      <c r="DY40" s="231"/>
      <c r="DZ40" s="231"/>
      <c r="EA40" s="231"/>
      <c r="EB40" s="231"/>
      <c r="EC40" s="231"/>
      <c r="ED40" s="231"/>
      <c r="EE40" s="231"/>
      <c r="EF40" s="231"/>
      <c r="EG40" s="231"/>
      <c r="EH40" s="231"/>
      <c r="EI40" s="231"/>
      <c r="EJ40" s="231"/>
      <c r="EK40" s="231"/>
      <c r="EL40" s="231"/>
      <c r="EM40" s="231"/>
      <c r="EN40" s="231"/>
      <c r="EO40" s="231"/>
      <c r="EP40" s="231"/>
      <c r="EQ40" s="231"/>
      <c r="ER40" s="231"/>
      <c r="ES40" s="231"/>
      <c r="ET40" s="231"/>
      <c r="EU40" s="231"/>
      <c r="EV40" s="231"/>
      <c r="EW40" s="231"/>
      <c r="EX40" s="231"/>
      <c r="EY40" s="231"/>
      <c r="EZ40" s="231"/>
      <c r="FA40" s="231"/>
      <c r="FB40" s="231"/>
      <c r="FC40" s="231"/>
      <c r="FD40" s="232"/>
      <c r="FE40" s="232"/>
      <c r="FF40" s="232"/>
      <c r="FG40" s="232"/>
      <c r="FH40" s="232"/>
      <c r="FI40" s="232"/>
      <c r="FJ40" s="232"/>
      <c r="FK40" s="232"/>
      <c r="FL40" s="232"/>
      <c r="FM40" s="232"/>
      <c r="FN40" s="232"/>
      <c r="FO40" s="232"/>
      <c r="FP40" s="232"/>
      <c r="FQ40" s="232"/>
      <c r="FR40" s="232"/>
      <c r="FS40" s="232"/>
      <c r="FT40" s="232"/>
      <c r="FU40" s="232"/>
      <c r="FV40" s="232"/>
      <c r="FW40" s="232"/>
      <c r="FX40" s="232"/>
      <c r="FY40" s="232"/>
      <c r="FZ40" s="232"/>
      <c r="GA40" s="232"/>
      <c r="GB40" s="232"/>
      <c r="GC40" s="232"/>
      <c r="GD40" s="232"/>
      <c r="GE40" s="232"/>
      <c r="GF40" s="232"/>
      <c r="GG40" s="232"/>
      <c r="GH40" s="232"/>
      <c r="GI40" s="232"/>
      <c r="GJ40" s="232"/>
      <c r="GK40" s="232"/>
      <c r="GL40" s="232"/>
      <c r="GM40" s="231"/>
      <c r="GN40" s="231"/>
      <c r="GO40" s="231"/>
      <c r="GP40" s="231"/>
      <c r="GQ40" s="231"/>
      <c r="GR40" s="231"/>
      <c r="GS40" s="231"/>
      <c r="GT40" s="231"/>
      <c r="GU40" s="231"/>
      <c r="GV40" s="231"/>
      <c r="GW40" s="231"/>
      <c r="GX40" s="231"/>
      <c r="GY40" s="231"/>
      <c r="GZ40" s="231"/>
      <c r="HA40" s="231"/>
      <c r="HB40" s="231"/>
      <c r="HC40" s="231"/>
      <c r="HD40" s="231"/>
      <c r="HE40" s="231"/>
      <c r="HF40" s="231"/>
      <c r="HG40" s="231"/>
      <c r="HH40" s="231"/>
      <c r="HI40" s="231"/>
      <c r="HJ40" s="231"/>
      <c r="HK40" s="231"/>
      <c r="HL40" s="231"/>
      <c r="HM40" s="231"/>
      <c r="HN40" s="231"/>
      <c r="HO40" s="231"/>
      <c r="HP40" s="231"/>
      <c r="HQ40" s="231"/>
      <c r="HR40" s="231"/>
      <c r="HS40" s="231"/>
      <c r="HT40" s="231"/>
      <c r="HU40" s="231"/>
      <c r="HV40" s="232"/>
      <c r="HW40" s="232"/>
      <c r="HX40" s="232"/>
      <c r="HY40" s="232"/>
      <c r="HZ40" s="232"/>
      <c r="IA40" s="232"/>
      <c r="IB40" s="232"/>
      <c r="IC40" s="232"/>
      <c r="ID40" s="232"/>
      <c r="IE40" s="232"/>
      <c r="IF40" s="232"/>
      <c r="IG40" s="232"/>
      <c r="IH40" s="232"/>
      <c r="II40" s="232"/>
      <c r="IJ40" s="232"/>
      <c r="IK40" s="232"/>
      <c r="IL40" s="232"/>
      <c r="IM40" s="232"/>
      <c r="IN40" s="232"/>
      <c r="IO40" s="232"/>
      <c r="IP40" s="232"/>
      <c r="IQ40" s="232"/>
      <c r="IR40" s="232"/>
      <c r="IS40" s="232"/>
      <c r="IT40" s="232"/>
      <c r="IU40" s="232"/>
      <c r="IV40" s="232"/>
      <c r="IW40" s="232"/>
      <c r="IX40" s="232"/>
      <c r="IY40" s="232"/>
      <c r="IZ40" s="232"/>
      <c r="JA40" s="232"/>
      <c r="JB40" s="232"/>
      <c r="JC40" s="232"/>
      <c r="JD40" s="232"/>
      <c r="JE40" s="231"/>
      <c r="JF40" s="231"/>
      <c r="JG40" s="231"/>
      <c r="JH40" s="231"/>
      <c r="JI40" s="231"/>
      <c r="JJ40" s="231"/>
      <c r="JK40" s="231"/>
      <c r="JL40" s="231"/>
      <c r="JM40" s="231"/>
      <c r="JN40" s="231"/>
      <c r="JO40" s="231"/>
      <c r="JP40" s="231"/>
      <c r="JQ40" s="231"/>
      <c r="JR40" s="231"/>
      <c r="JS40" s="231"/>
      <c r="JT40" s="231"/>
      <c r="JU40" s="231"/>
      <c r="JV40" s="231"/>
      <c r="JW40" s="231"/>
      <c r="JX40" s="231"/>
      <c r="JY40" s="231"/>
      <c r="JZ40" s="231"/>
      <c r="KA40" s="231"/>
      <c r="KB40" s="231"/>
      <c r="KC40" s="231"/>
      <c r="KD40" s="231"/>
      <c r="KE40" s="231"/>
      <c r="KF40" s="231"/>
      <c r="KG40" s="231"/>
      <c r="KH40" s="231"/>
      <c r="KI40" s="231"/>
      <c r="KJ40" s="231"/>
      <c r="KK40" s="231"/>
      <c r="KL40" s="231"/>
      <c r="KM40" s="231"/>
      <c r="KN40" s="233"/>
    </row>
    <row r="41" customFormat="false" ht="12.75" hidden="false" customHeight="true" outlineLevel="0" collapsed="false">
      <c r="A41" s="228" t="n">
        <v>35</v>
      </c>
      <c r="B41" s="228" t="str">
        <f aca="false">IF('Cover Sheet'!B39="","",IF(OR('Cover Sheet'!D39="Dropped out of school", 'Cover Sheet'!D39="Moved to another school", 'Cover Sheet'!D39="Unknown status"),"",'Cover Sheet'!B39))</f>
        <v>Shivaprasad</v>
      </c>
      <c r="C41" s="229"/>
      <c r="D41" s="230" t="inlineStr">
        <f aca="false">IFERROR(VLOOKUP(C41,Goals!$J$2:$K$28,2,0),"")</f>
        <is>
          <t/>
        </is>
      </c>
      <c r="E41" s="230" t="n">
        <f aca="false">'RC Mastery Check+Question type'!H39</f>
        <v>0.5</v>
      </c>
      <c r="F41" s="230" t="n">
        <f aca="false">IF(OR('Cover Sheet'!J39="", B41=""),"",'Cover Sheet'!J39)</f>
        <v>-0.5</v>
      </c>
      <c r="G41" s="230" t="n">
        <f aca="false">'Cover Sheet'!L39</f>
        <v>1</v>
      </c>
      <c r="H41" s="231"/>
      <c r="I41" s="231"/>
      <c r="J41" s="231"/>
      <c r="K41" s="231"/>
      <c r="L41" s="231"/>
      <c r="M41" s="231"/>
      <c r="N41" s="232"/>
      <c r="O41" s="232"/>
      <c r="P41" s="232"/>
      <c r="Q41" s="232"/>
      <c r="R41" s="232"/>
      <c r="S41" s="232"/>
      <c r="T41" s="232"/>
      <c r="U41" s="231" t="n">
        <v>1</v>
      </c>
      <c r="V41" s="231" t="n">
        <v>1</v>
      </c>
      <c r="W41" s="231" t="n">
        <v>1</v>
      </c>
      <c r="X41" s="231" t="n">
        <v>1</v>
      </c>
      <c r="Y41" s="231" t="n">
        <v>0.5</v>
      </c>
      <c r="Z41" s="231" t="n">
        <v>0.5</v>
      </c>
      <c r="AA41" s="231" t="n">
        <v>0</v>
      </c>
      <c r="AB41" s="232" t="n">
        <v>1</v>
      </c>
      <c r="AC41" s="232" t="n">
        <v>1</v>
      </c>
      <c r="AD41" s="232" t="n">
        <v>1</v>
      </c>
      <c r="AE41" s="232" t="n">
        <v>1</v>
      </c>
      <c r="AF41" s="232" t="n">
        <v>0</v>
      </c>
      <c r="AG41" s="232" t="n">
        <v>0</v>
      </c>
      <c r="AH41" s="232" t="n">
        <v>1</v>
      </c>
      <c r="AI41" s="232" t="n">
        <v>0.5</v>
      </c>
      <c r="AJ41" s="232" t="n">
        <v>0</v>
      </c>
      <c r="AK41" s="232" t="n">
        <v>0</v>
      </c>
      <c r="AL41" s="232" t="n">
        <v>0.25</v>
      </c>
      <c r="AM41" s="232" t="n">
        <v>1</v>
      </c>
      <c r="AN41" s="231"/>
      <c r="AO41" s="231"/>
      <c r="AP41" s="231"/>
      <c r="AQ41" s="231"/>
      <c r="AR41" s="231"/>
      <c r="AS41" s="231"/>
      <c r="AT41" s="231"/>
      <c r="AU41" s="231"/>
      <c r="AV41" s="231"/>
      <c r="AW41" s="231"/>
      <c r="AX41" s="231"/>
      <c r="AY41" s="231"/>
      <c r="AZ41" s="232"/>
      <c r="BA41" s="232"/>
      <c r="BB41" s="232"/>
      <c r="BC41" s="232"/>
      <c r="BD41" s="232"/>
      <c r="BE41" s="232"/>
      <c r="BF41" s="232"/>
      <c r="BG41" s="232"/>
      <c r="BH41" s="232"/>
      <c r="BI41" s="232"/>
      <c r="BJ41" s="232"/>
      <c r="BK41" s="232"/>
      <c r="BL41" s="232"/>
      <c r="BM41" s="232"/>
      <c r="BN41" s="232"/>
      <c r="BO41" s="232"/>
      <c r="BP41" s="232"/>
      <c r="BQ41" s="232"/>
      <c r="BR41" s="231"/>
      <c r="BS41" s="231"/>
      <c r="BT41" s="231"/>
      <c r="BU41" s="231"/>
      <c r="BV41" s="231"/>
      <c r="BW41" s="231"/>
      <c r="BX41" s="231"/>
      <c r="BY41" s="231"/>
      <c r="BZ41" s="231"/>
      <c r="CA41" s="231"/>
      <c r="CB41" s="231"/>
      <c r="CC41" s="231"/>
      <c r="CD41" s="231"/>
      <c r="CE41" s="231"/>
      <c r="CF41" s="231"/>
      <c r="CG41" s="231"/>
      <c r="CH41" s="231"/>
      <c r="CI41" s="231"/>
      <c r="CJ41" s="232"/>
      <c r="CK41" s="232"/>
      <c r="CL41" s="232"/>
      <c r="CM41" s="232"/>
      <c r="CN41" s="232"/>
      <c r="CO41" s="232"/>
      <c r="CP41" s="232"/>
      <c r="CQ41" s="232"/>
      <c r="CR41" s="232"/>
      <c r="CS41" s="232"/>
      <c r="CT41" s="232"/>
      <c r="CU41" s="232"/>
      <c r="CV41" s="232"/>
      <c r="CW41" s="232"/>
      <c r="CX41" s="232"/>
      <c r="CY41" s="232"/>
      <c r="CZ41" s="232"/>
      <c r="DA41" s="232"/>
      <c r="DB41" s="232"/>
      <c r="DC41" s="232"/>
      <c r="DD41" s="232"/>
      <c r="DE41" s="232"/>
      <c r="DF41" s="232"/>
      <c r="DG41" s="232"/>
      <c r="DH41" s="232"/>
      <c r="DI41" s="232"/>
      <c r="DJ41" s="232"/>
      <c r="DK41" s="232"/>
      <c r="DL41" s="232"/>
      <c r="DM41" s="232"/>
      <c r="DN41" s="232"/>
      <c r="DO41" s="232"/>
      <c r="DP41" s="232"/>
      <c r="DQ41" s="232"/>
      <c r="DR41" s="232"/>
      <c r="DS41" s="232"/>
      <c r="DT41" s="231"/>
      <c r="DU41" s="231"/>
      <c r="DV41" s="231"/>
      <c r="DW41" s="231"/>
      <c r="DX41" s="231"/>
      <c r="DY41" s="231"/>
      <c r="DZ41" s="231"/>
      <c r="EA41" s="231"/>
      <c r="EB41" s="231"/>
      <c r="EC41" s="231"/>
      <c r="ED41" s="231"/>
      <c r="EE41" s="231"/>
      <c r="EF41" s="231"/>
      <c r="EG41" s="231"/>
      <c r="EH41" s="231"/>
      <c r="EI41" s="231"/>
      <c r="EJ41" s="231"/>
      <c r="EK41" s="231"/>
      <c r="EL41" s="231"/>
      <c r="EM41" s="231"/>
      <c r="EN41" s="231"/>
      <c r="EO41" s="231"/>
      <c r="EP41" s="231"/>
      <c r="EQ41" s="231"/>
      <c r="ER41" s="231"/>
      <c r="ES41" s="231"/>
      <c r="ET41" s="231"/>
      <c r="EU41" s="231"/>
      <c r="EV41" s="231"/>
      <c r="EW41" s="231"/>
      <c r="EX41" s="231"/>
      <c r="EY41" s="231"/>
      <c r="EZ41" s="231"/>
      <c r="FA41" s="231"/>
      <c r="FB41" s="231"/>
      <c r="FC41" s="231"/>
      <c r="FD41" s="232"/>
      <c r="FE41" s="232"/>
      <c r="FF41" s="232"/>
      <c r="FG41" s="232"/>
      <c r="FH41" s="232"/>
      <c r="FI41" s="232"/>
      <c r="FJ41" s="232"/>
      <c r="FK41" s="232"/>
      <c r="FL41" s="232"/>
      <c r="FM41" s="232"/>
      <c r="FN41" s="232"/>
      <c r="FO41" s="232"/>
      <c r="FP41" s="232"/>
      <c r="FQ41" s="232"/>
      <c r="FR41" s="232"/>
      <c r="FS41" s="232"/>
      <c r="FT41" s="232"/>
      <c r="FU41" s="232"/>
      <c r="FV41" s="232"/>
      <c r="FW41" s="232"/>
      <c r="FX41" s="232"/>
      <c r="FY41" s="232"/>
      <c r="FZ41" s="232"/>
      <c r="GA41" s="232"/>
      <c r="GB41" s="232"/>
      <c r="GC41" s="232"/>
      <c r="GD41" s="232"/>
      <c r="GE41" s="232"/>
      <c r="GF41" s="232"/>
      <c r="GG41" s="232"/>
      <c r="GH41" s="232"/>
      <c r="GI41" s="232"/>
      <c r="GJ41" s="232"/>
      <c r="GK41" s="232"/>
      <c r="GL41" s="232"/>
      <c r="GM41" s="231"/>
      <c r="GN41" s="231"/>
      <c r="GO41" s="231"/>
      <c r="GP41" s="231"/>
      <c r="GQ41" s="231"/>
      <c r="GR41" s="231"/>
      <c r="GS41" s="231"/>
      <c r="GT41" s="231"/>
      <c r="GU41" s="231"/>
      <c r="GV41" s="231"/>
      <c r="GW41" s="231"/>
      <c r="GX41" s="231"/>
      <c r="GY41" s="231"/>
      <c r="GZ41" s="231"/>
      <c r="HA41" s="231"/>
      <c r="HB41" s="231"/>
      <c r="HC41" s="231"/>
      <c r="HD41" s="231"/>
      <c r="HE41" s="231"/>
      <c r="HF41" s="231"/>
      <c r="HG41" s="231"/>
      <c r="HH41" s="231"/>
      <c r="HI41" s="231"/>
      <c r="HJ41" s="231"/>
      <c r="HK41" s="231"/>
      <c r="HL41" s="231"/>
      <c r="HM41" s="231"/>
      <c r="HN41" s="231"/>
      <c r="HO41" s="231"/>
      <c r="HP41" s="231"/>
      <c r="HQ41" s="231"/>
      <c r="HR41" s="231"/>
      <c r="HS41" s="231"/>
      <c r="HT41" s="231"/>
      <c r="HU41" s="231"/>
      <c r="HV41" s="232"/>
      <c r="HW41" s="232"/>
      <c r="HX41" s="232"/>
      <c r="HY41" s="232"/>
      <c r="HZ41" s="232"/>
      <c r="IA41" s="232"/>
      <c r="IB41" s="232"/>
      <c r="IC41" s="232"/>
      <c r="ID41" s="232"/>
      <c r="IE41" s="232"/>
      <c r="IF41" s="232"/>
      <c r="IG41" s="232"/>
      <c r="IH41" s="232"/>
      <c r="II41" s="232"/>
      <c r="IJ41" s="232"/>
      <c r="IK41" s="232"/>
      <c r="IL41" s="232"/>
      <c r="IM41" s="232"/>
      <c r="IN41" s="232"/>
      <c r="IO41" s="232"/>
      <c r="IP41" s="232"/>
      <c r="IQ41" s="232"/>
      <c r="IR41" s="232"/>
      <c r="IS41" s="232"/>
      <c r="IT41" s="232"/>
      <c r="IU41" s="232"/>
      <c r="IV41" s="232"/>
      <c r="IW41" s="232"/>
      <c r="IX41" s="232"/>
      <c r="IY41" s="232"/>
      <c r="IZ41" s="232"/>
      <c r="JA41" s="232"/>
      <c r="JB41" s="232"/>
      <c r="JC41" s="232"/>
      <c r="JD41" s="232"/>
      <c r="JE41" s="231"/>
      <c r="JF41" s="231"/>
      <c r="JG41" s="231"/>
      <c r="JH41" s="231"/>
      <c r="JI41" s="231"/>
      <c r="JJ41" s="231"/>
      <c r="JK41" s="231"/>
      <c r="JL41" s="231"/>
      <c r="JM41" s="231"/>
      <c r="JN41" s="231"/>
      <c r="JO41" s="231"/>
      <c r="JP41" s="231"/>
      <c r="JQ41" s="231"/>
      <c r="JR41" s="231"/>
      <c r="JS41" s="231"/>
      <c r="JT41" s="231"/>
      <c r="JU41" s="231"/>
      <c r="JV41" s="231"/>
      <c r="JW41" s="231"/>
      <c r="JX41" s="231"/>
      <c r="JY41" s="231"/>
      <c r="JZ41" s="231"/>
      <c r="KA41" s="231"/>
      <c r="KB41" s="231"/>
      <c r="KC41" s="231"/>
      <c r="KD41" s="231"/>
      <c r="KE41" s="231"/>
      <c r="KF41" s="231"/>
      <c r="KG41" s="231"/>
      <c r="KH41" s="231"/>
      <c r="KI41" s="231"/>
      <c r="KJ41" s="231"/>
      <c r="KK41" s="231"/>
      <c r="KL41" s="231"/>
      <c r="KM41" s="231"/>
      <c r="KN41" s="233"/>
    </row>
    <row r="42" customFormat="false" ht="12.75" hidden="false" customHeight="true" outlineLevel="0" collapsed="false">
      <c r="A42" s="228" t="n">
        <v>36</v>
      </c>
      <c r="B42" s="228" t="str">
        <f aca="false">IF('Cover Sheet'!B40="","",IF(OR('Cover Sheet'!D40="Dropped out of school", 'Cover Sheet'!D40="Moved to another school", 'Cover Sheet'!D40="Unknown status"),"",'Cover Sheet'!B40))</f>
        <v>Shivasai</v>
      </c>
      <c r="C42" s="229"/>
      <c r="D42" s="230" t="inlineStr">
        <f aca="false">IFERROR(VLOOKUP(C42,Goals!$J$2:$K$28,2,0),"")</f>
        <is>
          <t/>
        </is>
      </c>
      <c r="E42" s="230" t="n">
        <f aca="false">'RC Mastery Check+Question type'!H40</f>
        <v>0.5</v>
      </c>
      <c r="F42" s="230" t="n">
        <f aca="false">IF(OR('Cover Sheet'!J40="", B42=""),"",'Cover Sheet'!J40)</f>
        <v>0</v>
      </c>
      <c r="G42" s="230" t="n">
        <f aca="false">'Cover Sheet'!L40</f>
        <v>0.5</v>
      </c>
      <c r="H42" s="231"/>
      <c r="I42" s="231"/>
      <c r="J42" s="231"/>
      <c r="K42" s="231"/>
      <c r="L42" s="231"/>
      <c r="M42" s="231"/>
      <c r="N42" s="232" t="n">
        <v>0</v>
      </c>
      <c r="O42" s="232" t="n">
        <v>0</v>
      </c>
      <c r="P42" s="232" t="n">
        <v>1</v>
      </c>
      <c r="Q42" s="232" t="n">
        <v>0</v>
      </c>
      <c r="R42" s="232" t="n">
        <v>1</v>
      </c>
      <c r="S42" s="232" t="n">
        <v>1</v>
      </c>
      <c r="T42" s="232" t="n">
        <v>1</v>
      </c>
      <c r="U42" s="231" t="n">
        <v>1</v>
      </c>
      <c r="V42" s="231" t="n">
        <v>1</v>
      </c>
      <c r="W42" s="231" t="n">
        <v>0</v>
      </c>
      <c r="X42" s="231" t="n">
        <v>1</v>
      </c>
      <c r="Y42" s="231" t="n">
        <v>0.5</v>
      </c>
      <c r="Z42" s="231" t="n">
        <v>1</v>
      </c>
      <c r="AA42" s="231" t="n">
        <v>1</v>
      </c>
      <c r="AB42" s="232"/>
      <c r="AC42" s="232"/>
      <c r="AD42" s="232"/>
      <c r="AE42" s="232"/>
      <c r="AF42" s="232"/>
      <c r="AG42" s="232"/>
      <c r="AH42" s="232"/>
      <c r="AI42" s="232"/>
      <c r="AJ42" s="232"/>
      <c r="AK42" s="232"/>
      <c r="AL42" s="232"/>
      <c r="AM42" s="232"/>
      <c r="AN42" s="231"/>
      <c r="AO42" s="231"/>
      <c r="AP42" s="231"/>
      <c r="AQ42" s="231"/>
      <c r="AR42" s="231"/>
      <c r="AS42" s="231"/>
      <c r="AT42" s="231"/>
      <c r="AU42" s="231"/>
      <c r="AV42" s="231"/>
      <c r="AW42" s="231"/>
      <c r="AX42" s="231"/>
      <c r="AY42" s="231"/>
      <c r="AZ42" s="232"/>
      <c r="BA42" s="232"/>
      <c r="BB42" s="232"/>
      <c r="BC42" s="232"/>
      <c r="BD42" s="232"/>
      <c r="BE42" s="232"/>
      <c r="BF42" s="232"/>
      <c r="BG42" s="232"/>
      <c r="BH42" s="232"/>
      <c r="BI42" s="232"/>
      <c r="BJ42" s="232"/>
      <c r="BK42" s="232"/>
      <c r="BL42" s="232"/>
      <c r="BM42" s="232"/>
      <c r="BN42" s="232"/>
      <c r="BO42" s="232"/>
      <c r="BP42" s="232"/>
      <c r="BQ42" s="232"/>
      <c r="BR42" s="231"/>
      <c r="BS42" s="231"/>
      <c r="BT42" s="231"/>
      <c r="BU42" s="231"/>
      <c r="BV42" s="231"/>
      <c r="BW42" s="231"/>
      <c r="BX42" s="231"/>
      <c r="BY42" s="231"/>
      <c r="BZ42" s="231"/>
      <c r="CA42" s="231"/>
      <c r="CB42" s="231"/>
      <c r="CC42" s="231"/>
      <c r="CD42" s="231"/>
      <c r="CE42" s="231"/>
      <c r="CF42" s="231"/>
      <c r="CG42" s="231"/>
      <c r="CH42" s="231"/>
      <c r="CI42" s="231"/>
      <c r="CJ42" s="232"/>
      <c r="CK42" s="232"/>
      <c r="CL42" s="232"/>
      <c r="CM42" s="232"/>
      <c r="CN42" s="232"/>
      <c r="CO42" s="232"/>
      <c r="CP42" s="232"/>
      <c r="CQ42" s="232"/>
      <c r="CR42" s="232"/>
      <c r="CS42" s="232"/>
      <c r="CT42" s="232"/>
      <c r="CU42" s="232"/>
      <c r="CV42" s="232"/>
      <c r="CW42" s="232"/>
      <c r="CX42" s="232"/>
      <c r="CY42" s="232"/>
      <c r="CZ42" s="232"/>
      <c r="DA42" s="232"/>
      <c r="DB42" s="232"/>
      <c r="DC42" s="232"/>
      <c r="DD42" s="232"/>
      <c r="DE42" s="232"/>
      <c r="DF42" s="232"/>
      <c r="DG42" s="232"/>
      <c r="DH42" s="232"/>
      <c r="DI42" s="232"/>
      <c r="DJ42" s="232"/>
      <c r="DK42" s="232"/>
      <c r="DL42" s="232"/>
      <c r="DM42" s="232"/>
      <c r="DN42" s="232"/>
      <c r="DO42" s="232"/>
      <c r="DP42" s="232"/>
      <c r="DQ42" s="232"/>
      <c r="DR42" s="232"/>
      <c r="DS42" s="232"/>
      <c r="DT42" s="231"/>
      <c r="DU42" s="231"/>
      <c r="DV42" s="231"/>
      <c r="DW42" s="231"/>
      <c r="DX42" s="231"/>
      <c r="DY42" s="231"/>
      <c r="DZ42" s="231"/>
      <c r="EA42" s="231"/>
      <c r="EB42" s="231"/>
      <c r="EC42" s="231"/>
      <c r="ED42" s="231"/>
      <c r="EE42" s="231"/>
      <c r="EF42" s="231"/>
      <c r="EG42" s="231"/>
      <c r="EH42" s="231"/>
      <c r="EI42" s="231"/>
      <c r="EJ42" s="231"/>
      <c r="EK42" s="231"/>
      <c r="EL42" s="231"/>
      <c r="EM42" s="231"/>
      <c r="EN42" s="231"/>
      <c r="EO42" s="231"/>
      <c r="EP42" s="231"/>
      <c r="EQ42" s="231"/>
      <c r="ER42" s="231"/>
      <c r="ES42" s="231"/>
      <c r="ET42" s="231"/>
      <c r="EU42" s="231"/>
      <c r="EV42" s="231"/>
      <c r="EW42" s="231"/>
      <c r="EX42" s="231"/>
      <c r="EY42" s="231"/>
      <c r="EZ42" s="231"/>
      <c r="FA42" s="231"/>
      <c r="FB42" s="231"/>
      <c r="FC42" s="231"/>
      <c r="FD42" s="232"/>
      <c r="FE42" s="232"/>
      <c r="FF42" s="232"/>
      <c r="FG42" s="232"/>
      <c r="FH42" s="232"/>
      <c r="FI42" s="232"/>
      <c r="FJ42" s="232"/>
      <c r="FK42" s="232"/>
      <c r="FL42" s="232"/>
      <c r="FM42" s="232"/>
      <c r="FN42" s="232"/>
      <c r="FO42" s="232"/>
      <c r="FP42" s="232"/>
      <c r="FQ42" s="232"/>
      <c r="FR42" s="232"/>
      <c r="FS42" s="232"/>
      <c r="FT42" s="232"/>
      <c r="FU42" s="232"/>
      <c r="FV42" s="232"/>
      <c r="FW42" s="232"/>
      <c r="FX42" s="232"/>
      <c r="FY42" s="232"/>
      <c r="FZ42" s="232"/>
      <c r="GA42" s="232"/>
      <c r="GB42" s="232"/>
      <c r="GC42" s="232"/>
      <c r="GD42" s="232"/>
      <c r="GE42" s="232"/>
      <c r="GF42" s="232"/>
      <c r="GG42" s="232"/>
      <c r="GH42" s="232"/>
      <c r="GI42" s="232"/>
      <c r="GJ42" s="232"/>
      <c r="GK42" s="232"/>
      <c r="GL42" s="232"/>
      <c r="GM42" s="231"/>
      <c r="GN42" s="231"/>
      <c r="GO42" s="231"/>
      <c r="GP42" s="231"/>
      <c r="GQ42" s="231"/>
      <c r="GR42" s="231"/>
      <c r="GS42" s="231"/>
      <c r="GT42" s="231"/>
      <c r="GU42" s="231"/>
      <c r="GV42" s="231"/>
      <c r="GW42" s="231"/>
      <c r="GX42" s="231"/>
      <c r="GY42" s="231"/>
      <c r="GZ42" s="231"/>
      <c r="HA42" s="231"/>
      <c r="HB42" s="231"/>
      <c r="HC42" s="231"/>
      <c r="HD42" s="231"/>
      <c r="HE42" s="231"/>
      <c r="HF42" s="231"/>
      <c r="HG42" s="231"/>
      <c r="HH42" s="231"/>
      <c r="HI42" s="231"/>
      <c r="HJ42" s="231"/>
      <c r="HK42" s="231"/>
      <c r="HL42" s="231"/>
      <c r="HM42" s="231"/>
      <c r="HN42" s="231"/>
      <c r="HO42" s="231"/>
      <c r="HP42" s="231"/>
      <c r="HQ42" s="231"/>
      <c r="HR42" s="231"/>
      <c r="HS42" s="231"/>
      <c r="HT42" s="231"/>
      <c r="HU42" s="231"/>
      <c r="HV42" s="232"/>
      <c r="HW42" s="232"/>
      <c r="HX42" s="232"/>
      <c r="HY42" s="232"/>
      <c r="HZ42" s="232"/>
      <c r="IA42" s="232"/>
      <c r="IB42" s="232"/>
      <c r="IC42" s="232"/>
      <c r="ID42" s="232"/>
      <c r="IE42" s="232"/>
      <c r="IF42" s="232"/>
      <c r="IG42" s="232"/>
      <c r="IH42" s="232"/>
      <c r="II42" s="232"/>
      <c r="IJ42" s="232"/>
      <c r="IK42" s="232"/>
      <c r="IL42" s="232"/>
      <c r="IM42" s="232"/>
      <c r="IN42" s="232"/>
      <c r="IO42" s="232"/>
      <c r="IP42" s="232"/>
      <c r="IQ42" s="232"/>
      <c r="IR42" s="232"/>
      <c r="IS42" s="232"/>
      <c r="IT42" s="232"/>
      <c r="IU42" s="232"/>
      <c r="IV42" s="232"/>
      <c r="IW42" s="232"/>
      <c r="IX42" s="232"/>
      <c r="IY42" s="232"/>
      <c r="IZ42" s="232"/>
      <c r="JA42" s="232"/>
      <c r="JB42" s="232"/>
      <c r="JC42" s="232"/>
      <c r="JD42" s="232"/>
      <c r="JE42" s="231"/>
      <c r="JF42" s="231"/>
      <c r="JG42" s="231"/>
      <c r="JH42" s="231"/>
      <c r="JI42" s="231"/>
      <c r="JJ42" s="231"/>
      <c r="JK42" s="231"/>
      <c r="JL42" s="231"/>
      <c r="JM42" s="231"/>
      <c r="JN42" s="231"/>
      <c r="JO42" s="231"/>
      <c r="JP42" s="231"/>
      <c r="JQ42" s="231"/>
      <c r="JR42" s="231"/>
      <c r="JS42" s="231"/>
      <c r="JT42" s="231"/>
      <c r="JU42" s="231"/>
      <c r="JV42" s="231"/>
      <c r="JW42" s="231"/>
      <c r="JX42" s="231"/>
      <c r="JY42" s="231"/>
      <c r="JZ42" s="231"/>
      <c r="KA42" s="231"/>
      <c r="KB42" s="231"/>
      <c r="KC42" s="231"/>
      <c r="KD42" s="231"/>
      <c r="KE42" s="231"/>
      <c r="KF42" s="231"/>
      <c r="KG42" s="231"/>
      <c r="KH42" s="231"/>
      <c r="KI42" s="231"/>
      <c r="KJ42" s="231"/>
      <c r="KK42" s="231"/>
      <c r="KL42" s="231"/>
      <c r="KM42" s="231"/>
      <c r="KN42" s="233"/>
    </row>
    <row r="43" customFormat="false" ht="12.75" hidden="false" customHeight="true" outlineLevel="0" collapsed="false">
      <c r="A43" s="228" t="n">
        <v>37</v>
      </c>
      <c r="B43" s="228" t="str">
        <f aca="false">IF('Cover Sheet'!B41="","",IF(OR('Cover Sheet'!D41="Dropped out of school", 'Cover Sheet'!D41="Moved to another school", 'Cover Sheet'!D41="Unknown status"),"",'Cover Sheet'!B41))</f>
        <v>Srishant</v>
      </c>
      <c r="C43" s="229"/>
      <c r="D43" s="230" t="inlineStr">
        <f aca="false">IFERROR(VLOOKUP(C43,Goals!$J$2:$K$28,2,0),"")</f>
        <is>
          <t/>
        </is>
      </c>
      <c r="E43" s="230" t="n">
        <f aca="false">'RC Mastery Check+Question type'!H41</f>
        <v>0.2</v>
      </c>
      <c r="F43" s="230" t="inlineStr">
        <f aca="false">IF(OR('Cover Sheet'!J41="", B43=""),"",'Cover Sheet'!J41)</f>
        <is>
          <t/>
        </is>
      </c>
      <c r="G43" s="230" t="inlineStr">
        <f aca="false">'Cover Sheet'!L41</f>
        <is>
          <t/>
        </is>
      </c>
      <c r="H43" s="231"/>
      <c r="I43" s="231"/>
      <c r="J43" s="231"/>
      <c r="K43" s="231"/>
      <c r="L43" s="231"/>
      <c r="M43" s="231"/>
      <c r="N43" s="232" t="n">
        <v>1</v>
      </c>
      <c r="O43" s="232" t="n">
        <v>1</v>
      </c>
      <c r="P43" s="232" t="n">
        <v>1</v>
      </c>
      <c r="Q43" s="232" t="n">
        <v>0</v>
      </c>
      <c r="R43" s="232" t="n">
        <v>1</v>
      </c>
      <c r="S43" s="232" t="n">
        <v>1</v>
      </c>
      <c r="T43" s="232" t="n">
        <v>1</v>
      </c>
      <c r="U43" s="231" t="n">
        <v>1</v>
      </c>
      <c r="V43" s="231" t="n">
        <v>1</v>
      </c>
      <c r="W43" s="231" t="n">
        <v>0</v>
      </c>
      <c r="X43" s="231" t="n">
        <v>1</v>
      </c>
      <c r="Y43" s="231" t="n">
        <v>0.5</v>
      </c>
      <c r="Z43" s="231" t="n">
        <v>0.5</v>
      </c>
      <c r="AA43" s="231" t="n">
        <v>0</v>
      </c>
      <c r="AB43" s="232"/>
      <c r="AC43" s="232"/>
      <c r="AD43" s="232"/>
      <c r="AE43" s="232"/>
      <c r="AF43" s="232"/>
      <c r="AG43" s="232"/>
      <c r="AH43" s="232"/>
      <c r="AI43" s="232"/>
      <c r="AJ43" s="232"/>
      <c r="AK43" s="232"/>
      <c r="AL43" s="232"/>
      <c r="AM43" s="232"/>
      <c r="AN43" s="231"/>
      <c r="AO43" s="231"/>
      <c r="AP43" s="231"/>
      <c r="AQ43" s="231"/>
      <c r="AR43" s="231"/>
      <c r="AS43" s="231"/>
      <c r="AT43" s="231"/>
      <c r="AU43" s="231"/>
      <c r="AV43" s="231"/>
      <c r="AW43" s="231"/>
      <c r="AX43" s="231"/>
      <c r="AY43" s="231"/>
      <c r="AZ43" s="232"/>
      <c r="BA43" s="232"/>
      <c r="BB43" s="232"/>
      <c r="BC43" s="232"/>
      <c r="BD43" s="232"/>
      <c r="BE43" s="232"/>
      <c r="BF43" s="232"/>
      <c r="BG43" s="232"/>
      <c r="BH43" s="232"/>
      <c r="BI43" s="232"/>
      <c r="BJ43" s="232"/>
      <c r="BK43" s="232"/>
      <c r="BL43" s="232"/>
      <c r="BM43" s="232"/>
      <c r="BN43" s="232"/>
      <c r="BO43" s="232"/>
      <c r="BP43" s="232"/>
      <c r="BQ43" s="232"/>
      <c r="BR43" s="231"/>
      <c r="BS43" s="231"/>
      <c r="BT43" s="231"/>
      <c r="BU43" s="231"/>
      <c r="BV43" s="231"/>
      <c r="BW43" s="231"/>
      <c r="BX43" s="231"/>
      <c r="BY43" s="231"/>
      <c r="BZ43" s="231"/>
      <c r="CA43" s="231"/>
      <c r="CB43" s="231"/>
      <c r="CC43" s="231"/>
      <c r="CD43" s="231"/>
      <c r="CE43" s="231"/>
      <c r="CF43" s="231"/>
      <c r="CG43" s="231"/>
      <c r="CH43" s="231"/>
      <c r="CI43" s="231"/>
      <c r="CJ43" s="232"/>
      <c r="CK43" s="232"/>
      <c r="CL43" s="232"/>
      <c r="CM43" s="232"/>
      <c r="CN43" s="232"/>
      <c r="CO43" s="232"/>
      <c r="CP43" s="232"/>
      <c r="CQ43" s="232"/>
      <c r="CR43" s="232"/>
      <c r="CS43" s="232"/>
      <c r="CT43" s="232"/>
      <c r="CU43" s="232"/>
      <c r="CV43" s="232"/>
      <c r="CW43" s="232"/>
      <c r="CX43" s="232"/>
      <c r="CY43" s="232"/>
      <c r="CZ43" s="232"/>
      <c r="DA43" s="232"/>
      <c r="DB43" s="232"/>
      <c r="DC43" s="232"/>
      <c r="DD43" s="232"/>
      <c r="DE43" s="232"/>
      <c r="DF43" s="232"/>
      <c r="DG43" s="232"/>
      <c r="DH43" s="232"/>
      <c r="DI43" s="232"/>
      <c r="DJ43" s="232"/>
      <c r="DK43" s="232"/>
      <c r="DL43" s="232"/>
      <c r="DM43" s="232"/>
      <c r="DN43" s="232"/>
      <c r="DO43" s="232"/>
      <c r="DP43" s="232"/>
      <c r="DQ43" s="232"/>
      <c r="DR43" s="232"/>
      <c r="DS43" s="232"/>
      <c r="DT43" s="231"/>
      <c r="DU43" s="231"/>
      <c r="DV43" s="231"/>
      <c r="DW43" s="231"/>
      <c r="DX43" s="231"/>
      <c r="DY43" s="231"/>
      <c r="DZ43" s="231"/>
      <c r="EA43" s="231"/>
      <c r="EB43" s="231"/>
      <c r="EC43" s="231"/>
      <c r="ED43" s="231"/>
      <c r="EE43" s="231"/>
      <c r="EF43" s="231"/>
      <c r="EG43" s="231"/>
      <c r="EH43" s="231"/>
      <c r="EI43" s="231"/>
      <c r="EJ43" s="231"/>
      <c r="EK43" s="231"/>
      <c r="EL43" s="231"/>
      <c r="EM43" s="231"/>
      <c r="EN43" s="231"/>
      <c r="EO43" s="231"/>
      <c r="EP43" s="231"/>
      <c r="EQ43" s="231"/>
      <c r="ER43" s="231"/>
      <c r="ES43" s="231"/>
      <c r="ET43" s="231"/>
      <c r="EU43" s="231"/>
      <c r="EV43" s="231"/>
      <c r="EW43" s="231"/>
      <c r="EX43" s="231"/>
      <c r="EY43" s="231"/>
      <c r="EZ43" s="231"/>
      <c r="FA43" s="231"/>
      <c r="FB43" s="231"/>
      <c r="FC43" s="231"/>
      <c r="FD43" s="232"/>
      <c r="FE43" s="232"/>
      <c r="FF43" s="232"/>
      <c r="FG43" s="232"/>
      <c r="FH43" s="232"/>
      <c r="FI43" s="232"/>
      <c r="FJ43" s="232"/>
      <c r="FK43" s="232"/>
      <c r="FL43" s="232"/>
      <c r="FM43" s="232"/>
      <c r="FN43" s="232"/>
      <c r="FO43" s="232"/>
      <c r="FP43" s="232"/>
      <c r="FQ43" s="232"/>
      <c r="FR43" s="232"/>
      <c r="FS43" s="232"/>
      <c r="FT43" s="232"/>
      <c r="FU43" s="232"/>
      <c r="FV43" s="232"/>
      <c r="FW43" s="232"/>
      <c r="FX43" s="232"/>
      <c r="FY43" s="232"/>
      <c r="FZ43" s="232"/>
      <c r="GA43" s="232"/>
      <c r="GB43" s="232"/>
      <c r="GC43" s="232"/>
      <c r="GD43" s="232"/>
      <c r="GE43" s="232"/>
      <c r="GF43" s="232"/>
      <c r="GG43" s="232"/>
      <c r="GH43" s="232"/>
      <c r="GI43" s="232"/>
      <c r="GJ43" s="232"/>
      <c r="GK43" s="232"/>
      <c r="GL43" s="232"/>
      <c r="GM43" s="231"/>
      <c r="GN43" s="231"/>
      <c r="GO43" s="231"/>
      <c r="GP43" s="231"/>
      <c r="GQ43" s="231"/>
      <c r="GR43" s="231"/>
      <c r="GS43" s="231"/>
      <c r="GT43" s="231"/>
      <c r="GU43" s="231"/>
      <c r="GV43" s="231"/>
      <c r="GW43" s="231"/>
      <c r="GX43" s="231"/>
      <c r="GY43" s="231"/>
      <c r="GZ43" s="231"/>
      <c r="HA43" s="231"/>
      <c r="HB43" s="231"/>
      <c r="HC43" s="231"/>
      <c r="HD43" s="231"/>
      <c r="HE43" s="231"/>
      <c r="HF43" s="231"/>
      <c r="HG43" s="231"/>
      <c r="HH43" s="231"/>
      <c r="HI43" s="231"/>
      <c r="HJ43" s="231"/>
      <c r="HK43" s="231"/>
      <c r="HL43" s="231"/>
      <c r="HM43" s="231"/>
      <c r="HN43" s="231"/>
      <c r="HO43" s="231"/>
      <c r="HP43" s="231"/>
      <c r="HQ43" s="231"/>
      <c r="HR43" s="231"/>
      <c r="HS43" s="231"/>
      <c r="HT43" s="231"/>
      <c r="HU43" s="231"/>
      <c r="HV43" s="232"/>
      <c r="HW43" s="232"/>
      <c r="HX43" s="232"/>
      <c r="HY43" s="232"/>
      <c r="HZ43" s="232"/>
      <c r="IA43" s="232"/>
      <c r="IB43" s="232"/>
      <c r="IC43" s="232"/>
      <c r="ID43" s="232"/>
      <c r="IE43" s="232"/>
      <c r="IF43" s="232"/>
      <c r="IG43" s="232"/>
      <c r="IH43" s="232"/>
      <c r="II43" s="232"/>
      <c r="IJ43" s="232"/>
      <c r="IK43" s="232"/>
      <c r="IL43" s="232"/>
      <c r="IM43" s="232"/>
      <c r="IN43" s="232"/>
      <c r="IO43" s="232"/>
      <c r="IP43" s="232"/>
      <c r="IQ43" s="232"/>
      <c r="IR43" s="232"/>
      <c r="IS43" s="232"/>
      <c r="IT43" s="232"/>
      <c r="IU43" s="232"/>
      <c r="IV43" s="232"/>
      <c r="IW43" s="232"/>
      <c r="IX43" s="232"/>
      <c r="IY43" s="232"/>
      <c r="IZ43" s="232"/>
      <c r="JA43" s="232"/>
      <c r="JB43" s="232"/>
      <c r="JC43" s="232"/>
      <c r="JD43" s="232"/>
      <c r="JE43" s="231"/>
      <c r="JF43" s="231"/>
      <c r="JG43" s="231"/>
      <c r="JH43" s="231"/>
      <c r="JI43" s="231"/>
      <c r="JJ43" s="231"/>
      <c r="JK43" s="231"/>
      <c r="JL43" s="231"/>
      <c r="JM43" s="231"/>
      <c r="JN43" s="231"/>
      <c r="JO43" s="231"/>
      <c r="JP43" s="231"/>
      <c r="JQ43" s="231"/>
      <c r="JR43" s="231"/>
      <c r="JS43" s="231"/>
      <c r="JT43" s="231"/>
      <c r="JU43" s="231"/>
      <c r="JV43" s="231"/>
      <c r="JW43" s="231"/>
      <c r="JX43" s="231"/>
      <c r="JY43" s="231"/>
      <c r="JZ43" s="231"/>
      <c r="KA43" s="231"/>
      <c r="KB43" s="231"/>
      <c r="KC43" s="231"/>
      <c r="KD43" s="231"/>
      <c r="KE43" s="231"/>
      <c r="KF43" s="231"/>
      <c r="KG43" s="231"/>
      <c r="KH43" s="231"/>
      <c r="KI43" s="231"/>
      <c r="KJ43" s="231"/>
      <c r="KK43" s="231"/>
      <c r="KL43" s="231"/>
      <c r="KM43" s="231"/>
      <c r="KN43" s="233"/>
    </row>
    <row r="44" customFormat="false" ht="12.75" hidden="false" customHeight="true" outlineLevel="0" collapsed="false">
      <c r="A44" s="228" t="n">
        <v>38</v>
      </c>
      <c r="B44" s="228" t="str">
        <f aca="false">IF('Cover Sheet'!B42="","",IF(OR('Cover Sheet'!D42="Dropped out of school", 'Cover Sheet'!D42="Moved to another school", 'Cover Sheet'!D42="Unknown status"),"",'Cover Sheet'!B42))</f>
        <v>Tarun</v>
      </c>
      <c r="C44" s="229"/>
      <c r="D44" s="230" t="inlineStr">
        <f aca="false">IFERROR(VLOOKUP(C44,Goals!$J$2:$K$28,2,0),"")</f>
        <is>
          <t/>
        </is>
      </c>
      <c r="E44" s="230" t="n">
        <f aca="false">'RC Mastery Check+Question type'!H42</f>
        <v>0.2</v>
      </c>
      <c r="F44" s="230" t="n">
        <f aca="false">IF(OR('Cover Sheet'!J42="", B44=""),"",'Cover Sheet'!J42)</f>
        <v>-0.5</v>
      </c>
      <c r="G44" s="230" t="n">
        <f aca="false">'Cover Sheet'!L42</f>
        <v>0.7</v>
      </c>
      <c r="H44" s="231"/>
      <c r="I44" s="231"/>
      <c r="J44" s="231"/>
      <c r="K44" s="231"/>
      <c r="L44" s="231"/>
      <c r="M44" s="231"/>
      <c r="N44" s="232" t="n">
        <v>1</v>
      </c>
      <c r="O44" s="232" t="n">
        <v>1</v>
      </c>
      <c r="P44" s="232" t="n">
        <v>1</v>
      </c>
      <c r="Q44" s="232" t="n">
        <v>1</v>
      </c>
      <c r="R44" s="232" t="n">
        <v>1</v>
      </c>
      <c r="S44" s="232" t="n">
        <v>1</v>
      </c>
      <c r="T44" s="232" t="n">
        <v>1</v>
      </c>
      <c r="U44" s="231" t="n">
        <v>1</v>
      </c>
      <c r="V44" s="231" t="n">
        <v>1</v>
      </c>
      <c r="W44" s="231" t="n">
        <v>0</v>
      </c>
      <c r="X44" s="231" t="n">
        <v>0</v>
      </c>
      <c r="Y44" s="231" t="n">
        <v>1</v>
      </c>
      <c r="Z44" s="231" t="n">
        <v>0.5</v>
      </c>
      <c r="AA44" s="231" t="n">
        <v>0.5</v>
      </c>
      <c r="AB44" s="232" t="n">
        <v>1</v>
      </c>
      <c r="AC44" s="232" t="n">
        <v>1</v>
      </c>
      <c r="AD44" s="232" t="n">
        <v>1</v>
      </c>
      <c r="AE44" s="232" t="n">
        <v>1</v>
      </c>
      <c r="AF44" s="232" t="n">
        <v>0</v>
      </c>
      <c r="AG44" s="232" t="n">
        <v>0</v>
      </c>
      <c r="AH44" s="232" t="n">
        <v>1</v>
      </c>
      <c r="AI44" s="232" t="n">
        <v>0</v>
      </c>
      <c r="AJ44" s="232" t="n">
        <v>0</v>
      </c>
      <c r="AK44" s="232" t="n">
        <v>0</v>
      </c>
      <c r="AL44" s="232" t="n">
        <v>0</v>
      </c>
      <c r="AM44" s="232" t="n">
        <v>1</v>
      </c>
      <c r="AN44" s="231"/>
      <c r="AO44" s="231"/>
      <c r="AP44" s="231"/>
      <c r="AQ44" s="231"/>
      <c r="AR44" s="231"/>
      <c r="AS44" s="231"/>
      <c r="AT44" s="231"/>
      <c r="AU44" s="231"/>
      <c r="AV44" s="231"/>
      <c r="AW44" s="231"/>
      <c r="AX44" s="231"/>
      <c r="AY44" s="231"/>
      <c r="AZ44" s="232"/>
      <c r="BA44" s="232"/>
      <c r="BB44" s="232"/>
      <c r="BC44" s="232"/>
      <c r="BD44" s="232"/>
      <c r="BE44" s="232"/>
      <c r="BF44" s="232"/>
      <c r="BG44" s="232"/>
      <c r="BH44" s="232"/>
      <c r="BI44" s="232"/>
      <c r="BJ44" s="232"/>
      <c r="BK44" s="232"/>
      <c r="BL44" s="232"/>
      <c r="BM44" s="232"/>
      <c r="BN44" s="232"/>
      <c r="BO44" s="232"/>
      <c r="BP44" s="232"/>
      <c r="BQ44" s="232"/>
      <c r="BR44" s="231"/>
      <c r="BS44" s="231"/>
      <c r="BT44" s="231"/>
      <c r="BU44" s="231"/>
      <c r="BV44" s="231"/>
      <c r="BW44" s="231"/>
      <c r="BX44" s="231"/>
      <c r="BY44" s="231"/>
      <c r="BZ44" s="231"/>
      <c r="CA44" s="231"/>
      <c r="CB44" s="231"/>
      <c r="CC44" s="231"/>
      <c r="CD44" s="231"/>
      <c r="CE44" s="231"/>
      <c r="CF44" s="231"/>
      <c r="CG44" s="231"/>
      <c r="CH44" s="231"/>
      <c r="CI44" s="231"/>
      <c r="CJ44" s="232"/>
      <c r="CK44" s="232"/>
      <c r="CL44" s="232"/>
      <c r="CM44" s="232"/>
      <c r="CN44" s="232"/>
      <c r="CO44" s="232"/>
      <c r="CP44" s="232"/>
      <c r="CQ44" s="232"/>
      <c r="CR44" s="232"/>
      <c r="CS44" s="232"/>
      <c r="CT44" s="232"/>
      <c r="CU44" s="232"/>
      <c r="CV44" s="232"/>
      <c r="CW44" s="232"/>
      <c r="CX44" s="232"/>
      <c r="CY44" s="232"/>
      <c r="CZ44" s="232"/>
      <c r="DA44" s="232"/>
      <c r="DB44" s="232"/>
      <c r="DC44" s="232"/>
      <c r="DD44" s="232"/>
      <c r="DE44" s="232"/>
      <c r="DF44" s="232"/>
      <c r="DG44" s="232"/>
      <c r="DH44" s="232"/>
      <c r="DI44" s="232"/>
      <c r="DJ44" s="232"/>
      <c r="DK44" s="232"/>
      <c r="DL44" s="232"/>
      <c r="DM44" s="232"/>
      <c r="DN44" s="232"/>
      <c r="DO44" s="232"/>
      <c r="DP44" s="232"/>
      <c r="DQ44" s="232"/>
      <c r="DR44" s="232"/>
      <c r="DS44" s="232"/>
      <c r="DT44" s="231"/>
      <c r="DU44" s="231"/>
      <c r="DV44" s="231"/>
      <c r="DW44" s="231"/>
      <c r="DX44" s="231"/>
      <c r="DY44" s="231"/>
      <c r="DZ44" s="231"/>
      <c r="EA44" s="231"/>
      <c r="EB44" s="231"/>
      <c r="EC44" s="231"/>
      <c r="ED44" s="231"/>
      <c r="EE44" s="231"/>
      <c r="EF44" s="231"/>
      <c r="EG44" s="231"/>
      <c r="EH44" s="231"/>
      <c r="EI44" s="231"/>
      <c r="EJ44" s="231"/>
      <c r="EK44" s="231"/>
      <c r="EL44" s="231"/>
      <c r="EM44" s="231"/>
      <c r="EN44" s="231"/>
      <c r="EO44" s="231"/>
      <c r="EP44" s="231"/>
      <c r="EQ44" s="231"/>
      <c r="ER44" s="231"/>
      <c r="ES44" s="231"/>
      <c r="ET44" s="231"/>
      <c r="EU44" s="231"/>
      <c r="EV44" s="231"/>
      <c r="EW44" s="231"/>
      <c r="EX44" s="231"/>
      <c r="EY44" s="231"/>
      <c r="EZ44" s="231"/>
      <c r="FA44" s="231"/>
      <c r="FB44" s="231"/>
      <c r="FC44" s="231"/>
      <c r="FD44" s="232"/>
      <c r="FE44" s="232"/>
      <c r="FF44" s="232"/>
      <c r="FG44" s="232"/>
      <c r="FH44" s="232"/>
      <c r="FI44" s="232"/>
      <c r="FJ44" s="232"/>
      <c r="FK44" s="232"/>
      <c r="FL44" s="232"/>
      <c r="FM44" s="232"/>
      <c r="FN44" s="232"/>
      <c r="FO44" s="232"/>
      <c r="FP44" s="232"/>
      <c r="FQ44" s="232"/>
      <c r="FR44" s="232"/>
      <c r="FS44" s="232"/>
      <c r="FT44" s="232"/>
      <c r="FU44" s="232"/>
      <c r="FV44" s="232"/>
      <c r="FW44" s="232"/>
      <c r="FX44" s="232"/>
      <c r="FY44" s="232"/>
      <c r="FZ44" s="232"/>
      <c r="GA44" s="232"/>
      <c r="GB44" s="232"/>
      <c r="GC44" s="232"/>
      <c r="GD44" s="232"/>
      <c r="GE44" s="232"/>
      <c r="GF44" s="232"/>
      <c r="GG44" s="232"/>
      <c r="GH44" s="232"/>
      <c r="GI44" s="232"/>
      <c r="GJ44" s="232"/>
      <c r="GK44" s="232"/>
      <c r="GL44" s="232"/>
      <c r="GM44" s="231"/>
      <c r="GN44" s="231"/>
      <c r="GO44" s="231"/>
      <c r="GP44" s="231"/>
      <c r="GQ44" s="231"/>
      <c r="GR44" s="231"/>
      <c r="GS44" s="231"/>
      <c r="GT44" s="231"/>
      <c r="GU44" s="231"/>
      <c r="GV44" s="231"/>
      <c r="GW44" s="231"/>
      <c r="GX44" s="231"/>
      <c r="GY44" s="231"/>
      <c r="GZ44" s="231"/>
      <c r="HA44" s="231"/>
      <c r="HB44" s="231"/>
      <c r="HC44" s="231"/>
      <c r="HD44" s="231"/>
      <c r="HE44" s="231"/>
      <c r="HF44" s="231"/>
      <c r="HG44" s="231"/>
      <c r="HH44" s="231"/>
      <c r="HI44" s="231"/>
      <c r="HJ44" s="231"/>
      <c r="HK44" s="231"/>
      <c r="HL44" s="231"/>
      <c r="HM44" s="231"/>
      <c r="HN44" s="231"/>
      <c r="HO44" s="231"/>
      <c r="HP44" s="231"/>
      <c r="HQ44" s="231"/>
      <c r="HR44" s="231"/>
      <c r="HS44" s="231"/>
      <c r="HT44" s="231"/>
      <c r="HU44" s="231"/>
      <c r="HV44" s="232"/>
      <c r="HW44" s="232"/>
      <c r="HX44" s="232"/>
      <c r="HY44" s="232"/>
      <c r="HZ44" s="232"/>
      <c r="IA44" s="232"/>
      <c r="IB44" s="232"/>
      <c r="IC44" s="232"/>
      <c r="ID44" s="232"/>
      <c r="IE44" s="232"/>
      <c r="IF44" s="232"/>
      <c r="IG44" s="232"/>
      <c r="IH44" s="232"/>
      <c r="II44" s="232"/>
      <c r="IJ44" s="232"/>
      <c r="IK44" s="232"/>
      <c r="IL44" s="232"/>
      <c r="IM44" s="232"/>
      <c r="IN44" s="232"/>
      <c r="IO44" s="232"/>
      <c r="IP44" s="232"/>
      <c r="IQ44" s="232"/>
      <c r="IR44" s="232"/>
      <c r="IS44" s="232"/>
      <c r="IT44" s="232"/>
      <c r="IU44" s="232"/>
      <c r="IV44" s="232"/>
      <c r="IW44" s="232"/>
      <c r="IX44" s="232"/>
      <c r="IY44" s="232"/>
      <c r="IZ44" s="232"/>
      <c r="JA44" s="232"/>
      <c r="JB44" s="232"/>
      <c r="JC44" s="232"/>
      <c r="JD44" s="232"/>
      <c r="JE44" s="231"/>
      <c r="JF44" s="231"/>
      <c r="JG44" s="231"/>
      <c r="JH44" s="231"/>
      <c r="JI44" s="231"/>
      <c r="JJ44" s="231"/>
      <c r="JK44" s="231"/>
      <c r="JL44" s="231"/>
      <c r="JM44" s="231"/>
      <c r="JN44" s="231"/>
      <c r="JO44" s="231"/>
      <c r="JP44" s="231"/>
      <c r="JQ44" s="231"/>
      <c r="JR44" s="231"/>
      <c r="JS44" s="231"/>
      <c r="JT44" s="231"/>
      <c r="JU44" s="231"/>
      <c r="JV44" s="231"/>
      <c r="JW44" s="231"/>
      <c r="JX44" s="231"/>
      <c r="JY44" s="231"/>
      <c r="JZ44" s="231"/>
      <c r="KA44" s="231"/>
      <c r="KB44" s="231"/>
      <c r="KC44" s="231"/>
      <c r="KD44" s="231"/>
      <c r="KE44" s="231"/>
      <c r="KF44" s="231"/>
      <c r="KG44" s="231"/>
      <c r="KH44" s="231"/>
      <c r="KI44" s="231"/>
      <c r="KJ44" s="231"/>
      <c r="KK44" s="231"/>
      <c r="KL44" s="231"/>
      <c r="KM44" s="231"/>
      <c r="KN44" s="233"/>
    </row>
    <row r="45" customFormat="false" ht="12.75" hidden="false" customHeight="true" outlineLevel="0" collapsed="false">
      <c r="A45" s="228" t="n">
        <v>39</v>
      </c>
      <c r="B45" s="228" t="str">
        <f aca="false">IF('Cover Sheet'!B43="","",IF(OR('Cover Sheet'!D43="Dropped out of school", 'Cover Sheet'!D43="Moved to another school", 'Cover Sheet'!D43="Unknown status"),"",'Cover Sheet'!B43))</f>
        <v>Banuprasad</v>
      </c>
      <c r="C45" s="229"/>
      <c r="D45" s="230" t="inlineStr">
        <f aca="false">IFERROR(VLOOKUP(C45,Goals!$J$2:$K$28,2,0),"")</f>
        <is>
          <t/>
        </is>
      </c>
      <c r="E45" s="230" t="n">
        <f aca="false">'RC Mastery Check+Question type'!H43</f>
        <v>1</v>
      </c>
      <c r="F45" s="230" t="inlineStr">
        <f aca="false">IF(OR('Cover Sheet'!J43="", B45=""),"",'Cover Sheet'!J43)</f>
        <is>
          <t/>
        </is>
      </c>
      <c r="G45" s="230" t="inlineStr">
        <f aca="false">'Cover Sheet'!L43</f>
        <is>
          <t/>
        </is>
      </c>
      <c r="H45" s="231"/>
      <c r="I45" s="231"/>
      <c r="J45" s="231"/>
      <c r="K45" s="231"/>
      <c r="L45" s="231"/>
      <c r="M45" s="231"/>
      <c r="N45" s="232"/>
      <c r="O45" s="232"/>
      <c r="P45" s="232"/>
      <c r="Q45" s="232"/>
      <c r="R45" s="232"/>
      <c r="S45" s="232"/>
      <c r="T45" s="232"/>
      <c r="U45" s="231" t="n">
        <v>1</v>
      </c>
      <c r="V45" s="231" t="n">
        <v>1</v>
      </c>
      <c r="W45" s="231" t="n">
        <v>1</v>
      </c>
      <c r="X45" s="231" t="n">
        <v>1</v>
      </c>
      <c r="Y45" s="231" t="n">
        <v>1</v>
      </c>
      <c r="Z45" s="231" t="n">
        <v>1</v>
      </c>
      <c r="AA45" s="231" t="n">
        <v>1</v>
      </c>
      <c r="AB45" s="232" t="n">
        <v>1</v>
      </c>
      <c r="AC45" s="232" t="n">
        <v>1</v>
      </c>
      <c r="AD45" s="232" t="n">
        <v>1</v>
      </c>
      <c r="AE45" s="232" t="n">
        <v>1</v>
      </c>
      <c r="AF45" s="232" t="n">
        <v>0</v>
      </c>
      <c r="AG45" s="232" t="n">
        <v>1</v>
      </c>
      <c r="AH45" s="232" t="n">
        <v>1</v>
      </c>
      <c r="AI45" s="232" t="n">
        <v>0</v>
      </c>
      <c r="AJ45" s="232" t="n">
        <v>0.5</v>
      </c>
      <c r="AK45" s="232" t="n">
        <v>0.25</v>
      </c>
      <c r="AL45" s="232" t="n">
        <v>0</v>
      </c>
      <c r="AM45" s="232" t="n">
        <v>0</v>
      </c>
      <c r="AN45" s="231"/>
      <c r="AO45" s="231"/>
      <c r="AP45" s="231"/>
      <c r="AQ45" s="231"/>
      <c r="AR45" s="231"/>
      <c r="AS45" s="231"/>
      <c r="AT45" s="231"/>
      <c r="AU45" s="231"/>
      <c r="AV45" s="231"/>
      <c r="AW45" s="231"/>
      <c r="AX45" s="231"/>
      <c r="AY45" s="231"/>
      <c r="AZ45" s="232"/>
      <c r="BA45" s="232"/>
      <c r="BB45" s="232"/>
      <c r="BC45" s="232"/>
      <c r="BD45" s="232"/>
      <c r="BE45" s="232"/>
      <c r="BF45" s="232"/>
      <c r="BG45" s="232"/>
      <c r="BH45" s="232"/>
      <c r="BI45" s="232"/>
      <c r="BJ45" s="232"/>
      <c r="BK45" s="232"/>
      <c r="BL45" s="232"/>
      <c r="BM45" s="232"/>
      <c r="BN45" s="232"/>
      <c r="BO45" s="232"/>
      <c r="BP45" s="232"/>
      <c r="BQ45" s="232"/>
      <c r="BR45" s="231"/>
      <c r="BS45" s="231"/>
      <c r="BT45" s="231"/>
      <c r="BU45" s="231"/>
      <c r="BV45" s="231"/>
      <c r="BW45" s="231"/>
      <c r="BX45" s="231"/>
      <c r="BY45" s="231"/>
      <c r="BZ45" s="231"/>
      <c r="CA45" s="231"/>
      <c r="CB45" s="231"/>
      <c r="CC45" s="231"/>
      <c r="CD45" s="231"/>
      <c r="CE45" s="231"/>
      <c r="CF45" s="231"/>
      <c r="CG45" s="231"/>
      <c r="CH45" s="231"/>
      <c r="CI45" s="231"/>
      <c r="CJ45" s="232"/>
      <c r="CK45" s="232"/>
      <c r="CL45" s="232"/>
      <c r="CM45" s="232"/>
      <c r="CN45" s="232"/>
      <c r="CO45" s="232"/>
      <c r="CP45" s="232"/>
      <c r="CQ45" s="232"/>
      <c r="CR45" s="232"/>
      <c r="CS45" s="232"/>
      <c r="CT45" s="232"/>
      <c r="CU45" s="232"/>
      <c r="CV45" s="232"/>
      <c r="CW45" s="232"/>
      <c r="CX45" s="232"/>
      <c r="CY45" s="232"/>
      <c r="CZ45" s="232"/>
      <c r="DA45" s="232"/>
      <c r="DB45" s="232"/>
      <c r="DC45" s="232"/>
      <c r="DD45" s="232"/>
      <c r="DE45" s="232"/>
      <c r="DF45" s="232"/>
      <c r="DG45" s="232"/>
      <c r="DH45" s="232"/>
      <c r="DI45" s="232"/>
      <c r="DJ45" s="232"/>
      <c r="DK45" s="232"/>
      <c r="DL45" s="232"/>
      <c r="DM45" s="232"/>
      <c r="DN45" s="232"/>
      <c r="DO45" s="232"/>
      <c r="DP45" s="232"/>
      <c r="DQ45" s="232"/>
      <c r="DR45" s="232"/>
      <c r="DS45" s="232"/>
      <c r="DT45" s="231"/>
      <c r="DU45" s="231"/>
      <c r="DV45" s="231"/>
      <c r="DW45" s="231"/>
      <c r="DX45" s="231"/>
      <c r="DY45" s="231"/>
      <c r="DZ45" s="231"/>
      <c r="EA45" s="231"/>
      <c r="EB45" s="231"/>
      <c r="EC45" s="231"/>
      <c r="ED45" s="231"/>
      <c r="EE45" s="231"/>
      <c r="EF45" s="231"/>
      <c r="EG45" s="231"/>
      <c r="EH45" s="231"/>
      <c r="EI45" s="231"/>
      <c r="EJ45" s="231"/>
      <c r="EK45" s="231"/>
      <c r="EL45" s="231"/>
      <c r="EM45" s="231"/>
      <c r="EN45" s="231"/>
      <c r="EO45" s="231"/>
      <c r="EP45" s="231"/>
      <c r="EQ45" s="231"/>
      <c r="ER45" s="231"/>
      <c r="ES45" s="231"/>
      <c r="ET45" s="231"/>
      <c r="EU45" s="231"/>
      <c r="EV45" s="231"/>
      <c r="EW45" s="231"/>
      <c r="EX45" s="231"/>
      <c r="EY45" s="231"/>
      <c r="EZ45" s="231"/>
      <c r="FA45" s="231"/>
      <c r="FB45" s="231"/>
      <c r="FC45" s="231"/>
      <c r="FD45" s="232"/>
      <c r="FE45" s="232"/>
      <c r="FF45" s="232"/>
      <c r="FG45" s="232"/>
      <c r="FH45" s="232"/>
      <c r="FI45" s="232"/>
      <c r="FJ45" s="232"/>
      <c r="FK45" s="232"/>
      <c r="FL45" s="232"/>
      <c r="FM45" s="232"/>
      <c r="FN45" s="232"/>
      <c r="FO45" s="232"/>
      <c r="FP45" s="232"/>
      <c r="FQ45" s="232"/>
      <c r="FR45" s="232"/>
      <c r="FS45" s="232"/>
      <c r="FT45" s="232"/>
      <c r="FU45" s="232"/>
      <c r="FV45" s="232"/>
      <c r="FW45" s="232"/>
      <c r="FX45" s="232"/>
      <c r="FY45" s="232"/>
      <c r="FZ45" s="232"/>
      <c r="GA45" s="232"/>
      <c r="GB45" s="232"/>
      <c r="GC45" s="232"/>
      <c r="GD45" s="232"/>
      <c r="GE45" s="232"/>
      <c r="GF45" s="232"/>
      <c r="GG45" s="232"/>
      <c r="GH45" s="232"/>
      <c r="GI45" s="232"/>
      <c r="GJ45" s="232"/>
      <c r="GK45" s="232"/>
      <c r="GL45" s="232"/>
      <c r="GM45" s="231"/>
      <c r="GN45" s="231"/>
      <c r="GO45" s="231"/>
      <c r="GP45" s="231"/>
      <c r="GQ45" s="231"/>
      <c r="GR45" s="231"/>
      <c r="GS45" s="231"/>
      <c r="GT45" s="231"/>
      <c r="GU45" s="231"/>
      <c r="GV45" s="231"/>
      <c r="GW45" s="231"/>
      <c r="GX45" s="231"/>
      <c r="GY45" s="231"/>
      <c r="GZ45" s="231"/>
      <c r="HA45" s="231"/>
      <c r="HB45" s="231"/>
      <c r="HC45" s="231"/>
      <c r="HD45" s="231"/>
      <c r="HE45" s="231"/>
      <c r="HF45" s="231"/>
      <c r="HG45" s="231"/>
      <c r="HH45" s="231"/>
      <c r="HI45" s="231"/>
      <c r="HJ45" s="231"/>
      <c r="HK45" s="231"/>
      <c r="HL45" s="231"/>
      <c r="HM45" s="231"/>
      <c r="HN45" s="231"/>
      <c r="HO45" s="231"/>
      <c r="HP45" s="231"/>
      <c r="HQ45" s="231"/>
      <c r="HR45" s="231"/>
      <c r="HS45" s="231"/>
      <c r="HT45" s="231"/>
      <c r="HU45" s="231"/>
      <c r="HV45" s="232"/>
      <c r="HW45" s="232"/>
      <c r="HX45" s="232"/>
      <c r="HY45" s="232"/>
      <c r="HZ45" s="232"/>
      <c r="IA45" s="232"/>
      <c r="IB45" s="232"/>
      <c r="IC45" s="232"/>
      <c r="ID45" s="232"/>
      <c r="IE45" s="232"/>
      <c r="IF45" s="232"/>
      <c r="IG45" s="232"/>
      <c r="IH45" s="232"/>
      <c r="II45" s="232"/>
      <c r="IJ45" s="232"/>
      <c r="IK45" s="232"/>
      <c r="IL45" s="232"/>
      <c r="IM45" s="232"/>
      <c r="IN45" s="232"/>
      <c r="IO45" s="232"/>
      <c r="IP45" s="232"/>
      <c r="IQ45" s="232"/>
      <c r="IR45" s="232"/>
      <c r="IS45" s="232"/>
      <c r="IT45" s="232"/>
      <c r="IU45" s="232"/>
      <c r="IV45" s="232"/>
      <c r="IW45" s="232"/>
      <c r="IX45" s="232"/>
      <c r="IY45" s="232"/>
      <c r="IZ45" s="232"/>
      <c r="JA45" s="232"/>
      <c r="JB45" s="232"/>
      <c r="JC45" s="232"/>
      <c r="JD45" s="232"/>
      <c r="JE45" s="231"/>
      <c r="JF45" s="231"/>
      <c r="JG45" s="231"/>
      <c r="JH45" s="231"/>
      <c r="JI45" s="231"/>
      <c r="JJ45" s="231"/>
      <c r="JK45" s="231"/>
      <c r="JL45" s="231"/>
      <c r="JM45" s="231"/>
      <c r="JN45" s="231"/>
      <c r="JO45" s="231"/>
      <c r="JP45" s="231"/>
      <c r="JQ45" s="231"/>
      <c r="JR45" s="231"/>
      <c r="JS45" s="231"/>
      <c r="JT45" s="231"/>
      <c r="JU45" s="231"/>
      <c r="JV45" s="231"/>
      <c r="JW45" s="231"/>
      <c r="JX45" s="231"/>
      <c r="JY45" s="231"/>
      <c r="JZ45" s="231"/>
      <c r="KA45" s="231"/>
      <c r="KB45" s="231"/>
      <c r="KC45" s="231"/>
      <c r="KD45" s="231"/>
      <c r="KE45" s="231"/>
      <c r="KF45" s="231"/>
      <c r="KG45" s="231"/>
      <c r="KH45" s="231"/>
      <c r="KI45" s="231"/>
      <c r="KJ45" s="231"/>
      <c r="KK45" s="231"/>
      <c r="KL45" s="231"/>
      <c r="KM45" s="231"/>
      <c r="KN45" s="233"/>
    </row>
    <row r="46" customFormat="false" ht="12.75" hidden="false" customHeight="true" outlineLevel="0" collapsed="false">
      <c r="A46" s="228" t="n">
        <v>40</v>
      </c>
      <c r="B46" s="228" t="inlineStr">
        <f aca="false">IF('Cover Sheet'!B44="","",IF(OR('Cover Sheet'!D44="Dropped out of school", 'Cover Sheet'!D44="Moved to another school", 'Cover Sheet'!D44="Unknown status"),"",'Cover Sheet'!B44))</f>
        <is>
          <t/>
        </is>
      </c>
      <c r="C46" s="229"/>
      <c r="D46" s="230" t="inlineStr">
        <f aca="false">IFERROR(VLOOKUP(C46,Goals!$J$2:$K$28,2,0),"")</f>
        <is>
          <t/>
        </is>
      </c>
      <c r="E46" s="230" t="inlineStr">
        <f aca="false">'RC Mastery Check+Question type'!H44</f>
        <is>
          <t/>
        </is>
      </c>
      <c r="F46" s="230" t="inlineStr">
        <f aca="false">IF(OR('Cover Sheet'!J44="", B46=""),"",'Cover Sheet'!J44)</f>
        <is>
          <t/>
        </is>
      </c>
      <c r="G46" s="230" t="inlineStr">
        <f aca="false">'Cover Sheet'!L44</f>
        <is>
          <t/>
        </is>
      </c>
      <c r="H46" s="231"/>
      <c r="I46" s="231"/>
      <c r="J46" s="231"/>
      <c r="K46" s="231"/>
      <c r="L46" s="231"/>
      <c r="M46" s="231"/>
      <c r="N46" s="232"/>
      <c r="O46" s="232"/>
      <c r="P46" s="232"/>
      <c r="Q46" s="232"/>
      <c r="R46" s="232"/>
      <c r="S46" s="232"/>
      <c r="T46" s="232"/>
      <c r="U46" s="231"/>
      <c r="V46" s="231"/>
      <c r="W46" s="231"/>
      <c r="X46" s="231"/>
      <c r="Y46" s="231"/>
      <c r="Z46" s="231"/>
      <c r="AA46" s="231"/>
      <c r="AB46" s="232"/>
      <c r="AC46" s="232"/>
      <c r="AD46" s="232"/>
      <c r="AE46" s="232"/>
      <c r="AF46" s="232"/>
      <c r="AG46" s="232"/>
      <c r="AH46" s="232"/>
      <c r="AI46" s="232"/>
      <c r="AJ46" s="232"/>
      <c r="AK46" s="232"/>
      <c r="AL46" s="232"/>
      <c r="AM46" s="232"/>
      <c r="AN46" s="231"/>
      <c r="AO46" s="231"/>
      <c r="AP46" s="231"/>
      <c r="AQ46" s="231"/>
      <c r="AR46" s="231"/>
      <c r="AS46" s="231"/>
      <c r="AT46" s="231"/>
      <c r="AU46" s="231"/>
      <c r="AV46" s="231"/>
      <c r="AW46" s="231"/>
      <c r="AX46" s="231"/>
      <c r="AY46" s="231"/>
      <c r="AZ46" s="232"/>
      <c r="BA46" s="232"/>
      <c r="BB46" s="232"/>
      <c r="BC46" s="232"/>
      <c r="BD46" s="232"/>
      <c r="BE46" s="232"/>
      <c r="BF46" s="232"/>
      <c r="BG46" s="232"/>
      <c r="BH46" s="232"/>
      <c r="BI46" s="232"/>
      <c r="BJ46" s="232"/>
      <c r="BK46" s="232"/>
      <c r="BL46" s="232"/>
      <c r="BM46" s="232"/>
      <c r="BN46" s="232"/>
      <c r="BO46" s="232"/>
      <c r="BP46" s="232"/>
      <c r="BQ46" s="232"/>
      <c r="BR46" s="231"/>
      <c r="BS46" s="231"/>
      <c r="BT46" s="231"/>
      <c r="BU46" s="231"/>
      <c r="BV46" s="231"/>
      <c r="BW46" s="231"/>
      <c r="BX46" s="231"/>
      <c r="BY46" s="231"/>
      <c r="BZ46" s="231"/>
      <c r="CA46" s="231"/>
      <c r="CB46" s="231"/>
      <c r="CC46" s="231"/>
      <c r="CD46" s="231"/>
      <c r="CE46" s="231"/>
      <c r="CF46" s="231"/>
      <c r="CG46" s="231"/>
      <c r="CH46" s="231"/>
      <c r="CI46" s="231"/>
      <c r="CJ46" s="232"/>
      <c r="CK46" s="232"/>
      <c r="CL46" s="232"/>
      <c r="CM46" s="232"/>
      <c r="CN46" s="232"/>
      <c r="CO46" s="232"/>
      <c r="CP46" s="232"/>
      <c r="CQ46" s="232"/>
      <c r="CR46" s="232"/>
      <c r="CS46" s="232"/>
      <c r="CT46" s="232"/>
      <c r="CU46" s="232"/>
      <c r="CV46" s="232"/>
      <c r="CW46" s="232"/>
      <c r="CX46" s="232"/>
      <c r="CY46" s="232"/>
      <c r="CZ46" s="232"/>
      <c r="DA46" s="232"/>
      <c r="DB46" s="232"/>
      <c r="DC46" s="232"/>
      <c r="DD46" s="232"/>
      <c r="DE46" s="232"/>
      <c r="DF46" s="232"/>
      <c r="DG46" s="232"/>
      <c r="DH46" s="232"/>
      <c r="DI46" s="232"/>
      <c r="DJ46" s="232"/>
      <c r="DK46" s="232"/>
      <c r="DL46" s="232"/>
      <c r="DM46" s="232"/>
      <c r="DN46" s="232"/>
      <c r="DO46" s="232"/>
      <c r="DP46" s="232"/>
      <c r="DQ46" s="232"/>
      <c r="DR46" s="232"/>
      <c r="DS46" s="232"/>
      <c r="DT46" s="231"/>
      <c r="DU46" s="231"/>
      <c r="DV46" s="231"/>
      <c r="DW46" s="231"/>
      <c r="DX46" s="231"/>
      <c r="DY46" s="231"/>
      <c r="DZ46" s="231"/>
      <c r="EA46" s="231"/>
      <c r="EB46" s="231"/>
      <c r="EC46" s="231"/>
      <c r="ED46" s="231"/>
      <c r="EE46" s="231"/>
      <c r="EF46" s="231"/>
      <c r="EG46" s="231"/>
      <c r="EH46" s="231"/>
      <c r="EI46" s="231"/>
      <c r="EJ46" s="231"/>
      <c r="EK46" s="231"/>
      <c r="EL46" s="231"/>
      <c r="EM46" s="231"/>
      <c r="EN46" s="231"/>
      <c r="EO46" s="231"/>
      <c r="EP46" s="231"/>
      <c r="EQ46" s="231"/>
      <c r="ER46" s="231"/>
      <c r="ES46" s="231"/>
      <c r="ET46" s="231"/>
      <c r="EU46" s="231"/>
      <c r="EV46" s="231"/>
      <c r="EW46" s="231"/>
      <c r="EX46" s="231"/>
      <c r="EY46" s="231"/>
      <c r="EZ46" s="231"/>
      <c r="FA46" s="231"/>
      <c r="FB46" s="231"/>
      <c r="FC46" s="231"/>
      <c r="FD46" s="232"/>
      <c r="FE46" s="232"/>
      <c r="FF46" s="232"/>
      <c r="FG46" s="232"/>
      <c r="FH46" s="232"/>
      <c r="FI46" s="232"/>
      <c r="FJ46" s="232"/>
      <c r="FK46" s="232"/>
      <c r="FL46" s="232"/>
      <c r="FM46" s="232"/>
      <c r="FN46" s="232"/>
      <c r="FO46" s="232"/>
      <c r="FP46" s="232"/>
      <c r="FQ46" s="232"/>
      <c r="FR46" s="232"/>
      <c r="FS46" s="232"/>
      <c r="FT46" s="232"/>
      <c r="FU46" s="232"/>
      <c r="FV46" s="232"/>
      <c r="FW46" s="232"/>
      <c r="FX46" s="232"/>
      <c r="FY46" s="232"/>
      <c r="FZ46" s="232"/>
      <c r="GA46" s="232"/>
      <c r="GB46" s="232"/>
      <c r="GC46" s="232"/>
      <c r="GD46" s="232"/>
      <c r="GE46" s="232"/>
      <c r="GF46" s="232"/>
      <c r="GG46" s="232"/>
      <c r="GH46" s="232"/>
      <c r="GI46" s="232"/>
      <c r="GJ46" s="232"/>
      <c r="GK46" s="232"/>
      <c r="GL46" s="232"/>
      <c r="GM46" s="231"/>
      <c r="GN46" s="231"/>
      <c r="GO46" s="231"/>
      <c r="GP46" s="231"/>
      <c r="GQ46" s="231"/>
      <c r="GR46" s="231"/>
      <c r="GS46" s="231"/>
      <c r="GT46" s="231"/>
      <c r="GU46" s="231"/>
      <c r="GV46" s="231"/>
      <c r="GW46" s="231"/>
      <c r="GX46" s="231"/>
      <c r="GY46" s="231"/>
      <c r="GZ46" s="231"/>
      <c r="HA46" s="231"/>
      <c r="HB46" s="231"/>
      <c r="HC46" s="231"/>
      <c r="HD46" s="231"/>
      <c r="HE46" s="231"/>
      <c r="HF46" s="231"/>
      <c r="HG46" s="231"/>
      <c r="HH46" s="231"/>
      <c r="HI46" s="231"/>
      <c r="HJ46" s="231"/>
      <c r="HK46" s="231"/>
      <c r="HL46" s="231"/>
      <c r="HM46" s="231"/>
      <c r="HN46" s="231"/>
      <c r="HO46" s="231"/>
      <c r="HP46" s="231"/>
      <c r="HQ46" s="231"/>
      <c r="HR46" s="231"/>
      <c r="HS46" s="231"/>
      <c r="HT46" s="231"/>
      <c r="HU46" s="231"/>
      <c r="HV46" s="232"/>
      <c r="HW46" s="232"/>
      <c r="HX46" s="232"/>
      <c r="HY46" s="232"/>
      <c r="HZ46" s="232"/>
      <c r="IA46" s="232"/>
      <c r="IB46" s="232"/>
      <c r="IC46" s="232"/>
      <c r="ID46" s="232"/>
      <c r="IE46" s="232"/>
      <c r="IF46" s="232"/>
      <c r="IG46" s="232"/>
      <c r="IH46" s="232"/>
      <c r="II46" s="232"/>
      <c r="IJ46" s="232"/>
      <c r="IK46" s="232"/>
      <c r="IL46" s="232"/>
      <c r="IM46" s="232"/>
      <c r="IN46" s="232"/>
      <c r="IO46" s="232"/>
      <c r="IP46" s="232"/>
      <c r="IQ46" s="232"/>
      <c r="IR46" s="232"/>
      <c r="IS46" s="232"/>
      <c r="IT46" s="232"/>
      <c r="IU46" s="232"/>
      <c r="IV46" s="232"/>
      <c r="IW46" s="232"/>
      <c r="IX46" s="232"/>
      <c r="IY46" s="232"/>
      <c r="IZ46" s="232"/>
      <c r="JA46" s="232"/>
      <c r="JB46" s="232"/>
      <c r="JC46" s="232"/>
      <c r="JD46" s="232"/>
      <c r="JE46" s="231"/>
      <c r="JF46" s="231"/>
      <c r="JG46" s="231"/>
      <c r="JH46" s="231"/>
      <c r="JI46" s="231"/>
      <c r="JJ46" s="231"/>
      <c r="JK46" s="231"/>
      <c r="JL46" s="231"/>
      <c r="JM46" s="231"/>
      <c r="JN46" s="231"/>
      <c r="JO46" s="231"/>
      <c r="JP46" s="231"/>
      <c r="JQ46" s="231"/>
      <c r="JR46" s="231"/>
      <c r="JS46" s="231"/>
      <c r="JT46" s="231"/>
      <c r="JU46" s="231"/>
      <c r="JV46" s="231"/>
      <c r="JW46" s="231"/>
      <c r="JX46" s="231"/>
      <c r="JY46" s="231"/>
      <c r="JZ46" s="231"/>
      <c r="KA46" s="231"/>
      <c r="KB46" s="231"/>
      <c r="KC46" s="231"/>
      <c r="KD46" s="231"/>
      <c r="KE46" s="231"/>
      <c r="KF46" s="231"/>
      <c r="KG46" s="231"/>
      <c r="KH46" s="231"/>
      <c r="KI46" s="231"/>
      <c r="KJ46" s="231"/>
      <c r="KK46" s="231"/>
      <c r="KL46" s="231"/>
      <c r="KM46" s="231"/>
      <c r="KN46" s="233"/>
    </row>
    <row r="47" customFormat="false" ht="12.75" hidden="false" customHeight="true" outlineLevel="0" collapsed="false">
      <c r="A47" s="228" t="n">
        <v>41</v>
      </c>
      <c r="B47" s="228" t="inlineStr">
        <f aca="false">IF('Cover Sheet'!B45="","",IF(OR('Cover Sheet'!D45="Dropped out of school", 'Cover Sheet'!D45="Moved to another school", 'Cover Sheet'!D45="Unknown status"),"",'Cover Sheet'!B45))</f>
        <is>
          <t/>
        </is>
      </c>
      <c r="C47" s="229"/>
      <c r="D47" s="230" t="inlineStr">
        <f aca="false">IFERROR(VLOOKUP(C47,Goals!$J$2:$K$28,2,0),"")</f>
        <is>
          <t/>
        </is>
      </c>
      <c r="E47" s="230" t="inlineStr">
        <f aca="false">'RC Mastery Check+Question type'!H45</f>
        <is>
          <t/>
        </is>
      </c>
      <c r="F47" s="230" t="inlineStr">
        <f aca="false">IF(OR('Cover Sheet'!J45="", B47=""),"",'Cover Sheet'!J45)</f>
        <is>
          <t/>
        </is>
      </c>
      <c r="G47" s="230" t="inlineStr">
        <f aca="false">'Cover Sheet'!L45</f>
        <is>
          <t/>
        </is>
      </c>
      <c r="H47" s="231"/>
      <c r="I47" s="231"/>
      <c r="J47" s="231"/>
      <c r="K47" s="231"/>
      <c r="L47" s="231"/>
      <c r="M47" s="231"/>
      <c r="N47" s="232"/>
      <c r="O47" s="232"/>
      <c r="P47" s="232"/>
      <c r="Q47" s="232"/>
      <c r="R47" s="232"/>
      <c r="S47" s="232"/>
      <c r="T47" s="232"/>
      <c r="U47" s="231"/>
      <c r="V47" s="231"/>
      <c r="W47" s="231"/>
      <c r="X47" s="231"/>
      <c r="Y47" s="231"/>
      <c r="Z47" s="231"/>
      <c r="AA47" s="231"/>
      <c r="AB47" s="232"/>
      <c r="AC47" s="232"/>
      <c r="AD47" s="232"/>
      <c r="AE47" s="232"/>
      <c r="AF47" s="232"/>
      <c r="AG47" s="232"/>
      <c r="AH47" s="232"/>
      <c r="AI47" s="232"/>
      <c r="AJ47" s="232"/>
      <c r="AK47" s="232"/>
      <c r="AL47" s="232"/>
      <c r="AM47" s="232"/>
      <c r="AN47" s="231"/>
      <c r="AO47" s="231"/>
      <c r="AP47" s="231"/>
      <c r="AQ47" s="231"/>
      <c r="AR47" s="231"/>
      <c r="AS47" s="231"/>
      <c r="AT47" s="231"/>
      <c r="AU47" s="231"/>
      <c r="AV47" s="231"/>
      <c r="AW47" s="231"/>
      <c r="AX47" s="231"/>
      <c r="AY47" s="231"/>
      <c r="AZ47" s="232"/>
      <c r="BA47" s="232"/>
      <c r="BB47" s="232"/>
      <c r="BC47" s="232"/>
      <c r="BD47" s="232"/>
      <c r="BE47" s="232"/>
      <c r="BF47" s="232"/>
      <c r="BG47" s="232"/>
      <c r="BH47" s="232"/>
      <c r="BI47" s="232"/>
      <c r="BJ47" s="232"/>
      <c r="BK47" s="232"/>
      <c r="BL47" s="232"/>
      <c r="BM47" s="232"/>
      <c r="BN47" s="232"/>
      <c r="BO47" s="232"/>
      <c r="BP47" s="232"/>
      <c r="BQ47" s="232"/>
      <c r="BR47" s="231"/>
      <c r="BS47" s="231"/>
      <c r="BT47" s="231"/>
      <c r="BU47" s="231"/>
      <c r="BV47" s="231"/>
      <c r="BW47" s="231"/>
      <c r="BX47" s="231"/>
      <c r="BY47" s="231"/>
      <c r="BZ47" s="231"/>
      <c r="CA47" s="231"/>
      <c r="CB47" s="231"/>
      <c r="CC47" s="231"/>
      <c r="CD47" s="231"/>
      <c r="CE47" s="231"/>
      <c r="CF47" s="231"/>
      <c r="CG47" s="231"/>
      <c r="CH47" s="231"/>
      <c r="CI47" s="231"/>
      <c r="CJ47" s="232"/>
      <c r="CK47" s="232"/>
      <c r="CL47" s="232"/>
      <c r="CM47" s="232"/>
      <c r="CN47" s="232"/>
      <c r="CO47" s="232"/>
      <c r="CP47" s="232"/>
      <c r="CQ47" s="232"/>
      <c r="CR47" s="232"/>
      <c r="CS47" s="232"/>
      <c r="CT47" s="232"/>
      <c r="CU47" s="232"/>
      <c r="CV47" s="232"/>
      <c r="CW47" s="232"/>
      <c r="CX47" s="232"/>
      <c r="CY47" s="232"/>
      <c r="CZ47" s="232"/>
      <c r="DA47" s="232"/>
      <c r="DB47" s="232"/>
      <c r="DC47" s="232"/>
      <c r="DD47" s="232"/>
      <c r="DE47" s="232"/>
      <c r="DF47" s="232"/>
      <c r="DG47" s="232"/>
      <c r="DH47" s="232"/>
      <c r="DI47" s="232"/>
      <c r="DJ47" s="232"/>
      <c r="DK47" s="232"/>
      <c r="DL47" s="232"/>
      <c r="DM47" s="232"/>
      <c r="DN47" s="232"/>
      <c r="DO47" s="232"/>
      <c r="DP47" s="232"/>
      <c r="DQ47" s="232"/>
      <c r="DR47" s="232"/>
      <c r="DS47" s="232"/>
      <c r="DT47" s="231"/>
      <c r="DU47" s="231"/>
      <c r="DV47" s="231"/>
      <c r="DW47" s="231"/>
      <c r="DX47" s="231"/>
      <c r="DY47" s="231"/>
      <c r="DZ47" s="231"/>
      <c r="EA47" s="231"/>
      <c r="EB47" s="231"/>
      <c r="EC47" s="231"/>
      <c r="ED47" s="231"/>
      <c r="EE47" s="231"/>
      <c r="EF47" s="231"/>
      <c r="EG47" s="231"/>
      <c r="EH47" s="231"/>
      <c r="EI47" s="231"/>
      <c r="EJ47" s="231"/>
      <c r="EK47" s="231"/>
      <c r="EL47" s="231"/>
      <c r="EM47" s="231"/>
      <c r="EN47" s="231"/>
      <c r="EO47" s="231"/>
      <c r="EP47" s="231"/>
      <c r="EQ47" s="231"/>
      <c r="ER47" s="231"/>
      <c r="ES47" s="231"/>
      <c r="ET47" s="231"/>
      <c r="EU47" s="231"/>
      <c r="EV47" s="231"/>
      <c r="EW47" s="231"/>
      <c r="EX47" s="231"/>
      <c r="EY47" s="231"/>
      <c r="EZ47" s="231"/>
      <c r="FA47" s="231"/>
      <c r="FB47" s="231"/>
      <c r="FC47" s="231"/>
      <c r="FD47" s="232"/>
      <c r="FE47" s="232"/>
      <c r="FF47" s="232"/>
      <c r="FG47" s="232"/>
      <c r="FH47" s="232"/>
      <c r="FI47" s="232"/>
      <c r="FJ47" s="232"/>
      <c r="FK47" s="232"/>
      <c r="FL47" s="232"/>
      <c r="FM47" s="232"/>
      <c r="FN47" s="232"/>
      <c r="FO47" s="232"/>
      <c r="FP47" s="232"/>
      <c r="FQ47" s="232"/>
      <c r="FR47" s="232"/>
      <c r="FS47" s="232"/>
      <c r="FT47" s="232"/>
      <c r="FU47" s="232"/>
      <c r="FV47" s="232"/>
      <c r="FW47" s="232"/>
      <c r="FX47" s="232"/>
      <c r="FY47" s="232"/>
      <c r="FZ47" s="232"/>
      <c r="GA47" s="232"/>
      <c r="GB47" s="232"/>
      <c r="GC47" s="232"/>
      <c r="GD47" s="232"/>
      <c r="GE47" s="232"/>
      <c r="GF47" s="232"/>
      <c r="GG47" s="232"/>
      <c r="GH47" s="232"/>
      <c r="GI47" s="232"/>
      <c r="GJ47" s="232"/>
      <c r="GK47" s="232"/>
      <c r="GL47" s="232"/>
      <c r="GM47" s="231"/>
      <c r="GN47" s="231"/>
      <c r="GO47" s="231"/>
      <c r="GP47" s="231"/>
      <c r="GQ47" s="231"/>
      <c r="GR47" s="231"/>
      <c r="GS47" s="231"/>
      <c r="GT47" s="231"/>
      <c r="GU47" s="231"/>
      <c r="GV47" s="231"/>
      <c r="GW47" s="231"/>
      <c r="GX47" s="231"/>
      <c r="GY47" s="231"/>
      <c r="GZ47" s="231"/>
      <c r="HA47" s="231"/>
      <c r="HB47" s="231"/>
      <c r="HC47" s="231"/>
      <c r="HD47" s="231"/>
      <c r="HE47" s="231"/>
      <c r="HF47" s="231"/>
      <c r="HG47" s="231"/>
      <c r="HH47" s="231"/>
      <c r="HI47" s="231"/>
      <c r="HJ47" s="231"/>
      <c r="HK47" s="231"/>
      <c r="HL47" s="231"/>
      <c r="HM47" s="231"/>
      <c r="HN47" s="231"/>
      <c r="HO47" s="231"/>
      <c r="HP47" s="231"/>
      <c r="HQ47" s="231"/>
      <c r="HR47" s="231"/>
      <c r="HS47" s="231"/>
      <c r="HT47" s="231"/>
      <c r="HU47" s="231"/>
      <c r="HV47" s="232"/>
      <c r="HW47" s="232"/>
      <c r="HX47" s="232"/>
      <c r="HY47" s="232"/>
      <c r="HZ47" s="232"/>
      <c r="IA47" s="232"/>
      <c r="IB47" s="232"/>
      <c r="IC47" s="232"/>
      <c r="ID47" s="232"/>
      <c r="IE47" s="232"/>
      <c r="IF47" s="232"/>
      <c r="IG47" s="232"/>
      <c r="IH47" s="232"/>
      <c r="II47" s="232"/>
      <c r="IJ47" s="232"/>
      <c r="IK47" s="232"/>
      <c r="IL47" s="232"/>
      <c r="IM47" s="232"/>
      <c r="IN47" s="232"/>
      <c r="IO47" s="232"/>
      <c r="IP47" s="232"/>
      <c r="IQ47" s="232"/>
      <c r="IR47" s="232"/>
      <c r="IS47" s="232"/>
      <c r="IT47" s="232"/>
      <c r="IU47" s="232"/>
      <c r="IV47" s="232"/>
      <c r="IW47" s="232"/>
      <c r="IX47" s="232"/>
      <c r="IY47" s="232"/>
      <c r="IZ47" s="232"/>
      <c r="JA47" s="232"/>
      <c r="JB47" s="232"/>
      <c r="JC47" s="232"/>
      <c r="JD47" s="232"/>
      <c r="JE47" s="231"/>
      <c r="JF47" s="231"/>
      <c r="JG47" s="231"/>
      <c r="JH47" s="231"/>
      <c r="JI47" s="231"/>
      <c r="JJ47" s="231"/>
      <c r="JK47" s="231"/>
      <c r="JL47" s="231"/>
      <c r="JM47" s="231"/>
      <c r="JN47" s="231"/>
      <c r="JO47" s="231"/>
      <c r="JP47" s="231"/>
      <c r="JQ47" s="231"/>
      <c r="JR47" s="231"/>
      <c r="JS47" s="231"/>
      <c r="JT47" s="231"/>
      <c r="JU47" s="231"/>
      <c r="JV47" s="231"/>
      <c r="JW47" s="231"/>
      <c r="JX47" s="231"/>
      <c r="JY47" s="231"/>
      <c r="JZ47" s="231"/>
      <c r="KA47" s="231"/>
      <c r="KB47" s="231"/>
      <c r="KC47" s="231"/>
      <c r="KD47" s="231"/>
      <c r="KE47" s="231"/>
      <c r="KF47" s="231"/>
      <c r="KG47" s="231"/>
      <c r="KH47" s="231"/>
      <c r="KI47" s="231"/>
      <c r="KJ47" s="231"/>
      <c r="KK47" s="231"/>
      <c r="KL47" s="231"/>
      <c r="KM47" s="231"/>
      <c r="KN47" s="233"/>
    </row>
    <row r="48" customFormat="false" ht="12.75" hidden="false" customHeight="true" outlineLevel="0" collapsed="false">
      <c r="A48" s="228" t="n">
        <v>42</v>
      </c>
      <c r="B48" s="228" t="inlineStr">
        <f aca="false">IF('Cover Sheet'!B46="","",IF(OR('Cover Sheet'!D46="Dropped out of school", 'Cover Sheet'!D46="Moved to another school", 'Cover Sheet'!D46="Unknown status"),"",'Cover Sheet'!B46))</f>
        <is>
          <t/>
        </is>
      </c>
      <c r="C48" s="229"/>
      <c r="D48" s="230" t="inlineStr">
        <f aca="false">IFERROR(VLOOKUP(C48,Goals!$J$2:$K$28,2,0),"")</f>
        <is>
          <t/>
        </is>
      </c>
      <c r="E48" s="230" t="inlineStr">
        <f aca="false">'RC Mastery Check+Question type'!H46</f>
        <is>
          <t/>
        </is>
      </c>
      <c r="F48" s="230" t="inlineStr">
        <f aca="false">IF(OR('Cover Sheet'!J46="", B48=""),"",'Cover Sheet'!J46)</f>
        <is>
          <t/>
        </is>
      </c>
      <c r="G48" s="230" t="inlineStr">
        <f aca="false">'Cover Sheet'!L46</f>
        <is>
          <t/>
        </is>
      </c>
      <c r="H48" s="231"/>
      <c r="I48" s="231"/>
      <c r="J48" s="231"/>
      <c r="K48" s="231"/>
      <c r="L48" s="231"/>
      <c r="M48" s="231"/>
      <c r="N48" s="232"/>
      <c r="O48" s="232"/>
      <c r="P48" s="232"/>
      <c r="Q48" s="232"/>
      <c r="R48" s="232"/>
      <c r="S48" s="232"/>
      <c r="T48" s="232"/>
      <c r="U48" s="231"/>
      <c r="V48" s="231"/>
      <c r="W48" s="231"/>
      <c r="X48" s="231"/>
      <c r="Y48" s="231"/>
      <c r="Z48" s="231"/>
      <c r="AA48" s="231"/>
      <c r="AB48" s="232"/>
      <c r="AC48" s="232"/>
      <c r="AD48" s="232"/>
      <c r="AE48" s="232"/>
      <c r="AF48" s="232"/>
      <c r="AG48" s="232"/>
      <c r="AH48" s="232"/>
      <c r="AI48" s="232"/>
      <c r="AJ48" s="232"/>
      <c r="AK48" s="232"/>
      <c r="AL48" s="232"/>
      <c r="AM48" s="232"/>
      <c r="AN48" s="231"/>
      <c r="AO48" s="231"/>
      <c r="AP48" s="231"/>
      <c r="AQ48" s="231"/>
      <c r="AR48" s="231"/>
      <c r="AS48" s="231"/>
      <c r="AT48" s="231"/>
      <c r="AU48" s="231"/>
      <c r="AV48" s="231"/>
      <c r="AW48" s="231"/>
      <c r="AX48" s="231"/>
      <c r="AY48" s="231"/>
      <c r="AZ48" s="232"/>
      <c r="BA48" s="232"/>
      <c r="BB48" s="232"/>
      <c r="BC48" s="232"/>
      <c r="BD48" s="232"/>
      <c r="BE48" s="232"/>
      <c r="BF48" s="232"/>
      <c r="BG48" s="232"/>
      <c r="BH48" s="232"/>
      <c r="BI48" s="232"/>
      <c r="BJ48" s="232"/>
      <c r="BK48" s="232"/>
      <c r="BL48" s="232"/>
      <c r="BM48" s="232"/>
      <c r="BN48" s="232"/>
      <c r="BO48" s="232"/>
      <c r="BP48" s="232"/>
      <c r="BQ48" s="232"/>
      <c r="BR48" s="231"/>
      <c r="BS48" s="231"/>
      <c r="BT48" s="231"/>
      <c r="BU48" s="231"/>
      <c r="BV48" s="231"/>
      <c r="BW48" s="231"/>
      <c r="BX48" s="231"/>
      <c r="BY48" s="231"/>
      <c r="BZ48" s="231"/>
      <c r="CA48" s="231"/>
      <c r="CB48" s="231"/>
      <c r="CC48" s="231"/>
      <c r="CD48" s="231"/>
      <c r="CE48" s="231"/>
      <c r="CF48" s="231"/>
      <c r="CG48" s="231"/>
      <c r="CH48" s="231"/>
      <c r="CI48" s="231"/>
      <c r="CJ48" s="232"/>
      <c r="CK48" s="232"/>
      <c r="CL48" s="232"/>
      <c r="CM48" s="232"/>
      <c r="CN48" s="232"/>
      <c r="CO48" s="232"/>
      <c r="CP48" s="232"/>
      <c r="CQ48" s="232"/>
      <c r="CR48" s="232"/>
      <c r="CS48" s="232"/>
      <c r="CT48" s="232"/>
      <c r="CU48" s="232"/>
      <c r="CV48" s="232"/>
      <c r="CW48" s="232"/>
      <c r="CX48" s="232"/>
      <c r="CY48" s="232"/>
      <c r="CZ48" s="232"/>
      <c r="DA48" s="232"/>
      <c r="DB48" s="232"/>
      <c r="DC48" s="232"/>
      <c r="DD48" s="232"/>
      <c r="DE48" s="232"/>
      <c r="DF48" s="232"/>
      <c r="DG48" s="232"/>
      <c r="DH48" s="232"/>
      <c r="DI48" s="232"/>
      <c r="DJ48" s="232"/>
      <c r="DK48" s="232"/>
      <c r="DL48" s="232"/>
      <c r="DM48" s="232"/>
      <c r="DN48" s="232"/>
      <c r="DO48" s="232"/>
      <c r="DP48" s="232"/>
      <c r="DQ48" s="232"/>
      <c r="DR48" s="232"/>
      <c r="DS48" s="232"/>
      <c r="DT48" s="231"/>
      <c r="DU48" s="231"/>
      <c r="DV48" s="231"/>
      <c r="DW48" s="231"/>
      <c r="DX48" s="231"/>
      <c r="DY48" s="231"/>
      <c r="DZ48" s="231"/>
      <c r="EA48" s="231"/>
      <c r="EB48" s="231"/>
      <c r="EC48" s="231"/>
      <c r="ED48" s="231"/>
      <c r="EE48" s="231"/>
      <c r="EF48" s="231"/>
      <c r="EG48" s="231"/>
      <c r="EH48" s="231"/>
      <c r="EI48" s="231"/>
      <c r="EJ48" s="231"/>
      <c r="EK48" s="231"/>
      <c r="EL48" s="231"/>
      <c r="EM48" s="231"/>
      <c r="EN48" s="231"/>
      <c r="EO48" s="231"/>
      <c r="EP48" s="231"/>
      <c r="EQ48" s="231"/>
      <c r="ER48" s="231"/>
      <c r="ES48" s="231"/>
      <c r="ET48" s="231"/>
      <c r="EU48" s="231"/>
      <c r="EV48" s="231"/>
      <c r="EW48" s="231"/>
      <c r="EX48" s="231"/>
      <c r="EY48" s="231"/>
      <c r="EZ48" s="231"/>
      <c r="FA48" s="231"/>
      <c r="FB48" s="231"/>
      <c r="FC48" s="231"/>
      <c r="FD48" s="232"/>
      <c r="FE48" s="232"/>
      <c r="FF48" s="232"/>
      <c r="FG48" s="232"/>
      <c r="FH48" s="232"/>
      <c r="FI48" s="232"/>
      <c r="FJ48" s="232"/>
      <c r="FK48" s="232"/>
      <c r="FL48" s="232"/>
      <c r="FM48" s="232"/>
      <c r="FN48" s="232"/>
      <c r="FO48" s="232"/>
      <c r="FP48" s="232"/>
      <c r="FQ48" s="232"/>
      <c r="FR48" s="232"/>
      <c r="FS48" s="232"/>
      <c r="FT48" s="232"/>
      <c r="FU48" s="232"/>
      <c r="FV48" s="232"/>
      <c r="FW48" s="232"/>
      <c r="FX48" s="232"/>
      <c r="FY48" s="232"/>
      <c r="FZ48" s="232"/>
      <c r="GA48" s="232"/>
      <c r="GB48" s="232"/>
      <c r="GC48" s="232"/>
      <c r="GD48" s="232"/>
      <c r="GE48" s="232"/>
      <c r="GF48" s="232"/>
      <c r="GG48" s="232"/>
      <c r="GH48" s="232"/>
      <c r="GI48" s="232"/>
      <c r="GJ48" s="232"/>
      <c r="GK48" s="232"/>
      <c r="GL48" s="232"/>
      <c r="GM48" s="231"/>
      <c r="GN48" s="231"/>
      <c r="GO48" s="231"/>
      <c r="GP48" s="231"/>
      <c r="GQ48" s="231"/>
      <c r="GR48" s="231"/>
      <c r="GS48" s="231"/>
      <c r="GT48" s="231"/>
      <c r="GU48" s="231"/>
      <c r="GV48" s="231"/>
      <c r="GW48" s="231"/>
      <c r="GX48" s="231"/>
      <c r="GY48" s="231"/>
      <c r="GZ48" s="231"/>
      <c r="HA48" s="231"/>
      <c r="HB48" s="231"/>
      <c r="HC48" s="231"/>
      <c r="HD48" s="231"/>
      <c r="HE48" s="231"/>
      <c r="HF48" s="231"/>
      <c r="HG48" s="231"/>
      <c r="HH48" s="231"/>
      <c r="HI48" s="231"/>
      <c r="HJ48" s="231"/>
      <c r="HK48" s="231"/>
      <c r="HL48" s="231"/>
      <c r="HM48" s="231"/>
      <c r="HN48" s="231"/>
      <c r="HO48" s="231"/>
      <c r="HP48" s="231"/>
      <c r="HQ48" s="231"/>
      <c r="HR48" s="231"/>
      <c r="HS48" s="231"/>
      <c r="HT48" s="231"/>
      <c r="HU48" s="231"/>
      <c r="HV48" s="232"/>
      <c r="HW48" s="232"/>
      <c r="HX48" s="232"/>
      <c r="HY48" s="232"/>
      <c r="HZ48" s="232"/>
      <c r="IA48" s="232"/>
      <c r="IB48" s="232"/>
      <c r="IC48" s="232"/>
      <c r="ID48" s="232"/>
      <c r="IE48" s="232"/>
      <c r="IF48" s="232"/>
      <c r="IG48" s="232"/>
      <c r="IH48" s="232"/>
      <c r="II48" s="232"/>
      <c r="IJ48" s="232"/>
      <c r="IK48" s="232"/>
      <c r="IL48" s="232"/>
      <c r="IM48" s="232"/>
      <c r="IN48" s="232"/>
      <c r="IO48" s="232"/>
      <c r="IP48" s="232"/>
      <c r="IQ48" s="232"/>
      <c r="IR48" s="232"/>
      <c r="IS48" s="232"/>
      <c r="IT48" s="232"/>
      <c r="IU48" s="232"/>
      <c r="IV48" s="232"/>
      <c r="IW48" s="232"/>
      <c r="IX48" s="232"/>
      <c r="IY48" s="232"/>
      <c r="IZ48" s="232"/>
      <c r="JA48" s="232"/>
      <c r="JB48" s="232"/>
      <c r="JC48" s="232"/>
      <c r="JD48" s="232"/>
      <c r="JE48" s="231"/>
      <c r="JF48" s="231"/>
      <c r="JG48" s="231"/>
      <c r="JH48" s="231"/>
      <c r="JI48" s="231"/>
      <c r="JJ48" s="231"/>
      <c r="JK48" s="231"/>
      <c r="JL48" s="231"/>
      <c r="JM48" s="231"/>
      <c r="JN48" s="231"/>
      <c r="JO48" s="231"/>
      <c r="JP48" s="231"/>
      <c r="JQ48" s="231"/>
      <c r="JR48" s="231"/>
      <c r="JS48" s="231"/>
      <c r="JT48" s="231"/>
      <c r="JU48" s="231"/>
      <c r="JV48" s="231"/>
      <c r="JW48" s="231"/>
      <c r="JX48" s="231"/>
      <c r="JY48" s="231"/>
      <c r="JZ48" s="231"/>
      <c r="KA48" s="231"/>
      <c r="KB48" s="231"/>
      <c r="KC48" s="231"/>
      <c r="KD48" s="231"/>
      <c r="KE48" s="231"/>
      <c r="KF48" s="231"/>
      <c r="KG48" s="231"/>
      <c r="KH48" s="231"/>
      <c r="KI48" s="231"/>
      <c r="KJ48" s="231"/>
      <c r="KK48" s="231"/>
      <c r="KL48" s="231"/>
      <c r="KM48" s="231"/>
      <c r="KN48" s="233"/>
    </row>
    <row r="49" customFormat="false" ht="12.75" hidden="false" customHeight="true" outlineLevel="0" collapsed="false">
      <c r="A49" s="228" t="n">
        <v>43</v>
      </c>
      <c r="B49" s="228" t="inlineStr">
        <f aca="false">IF('Cover Sheet'!B47="","",IF(OR('Cover Sheet'!D47="Dropped out of school", 'Cover Sheet'!D47="Moved to another school", 'Cover Sheet'!D47="Unknown status"),"",'Cover Sheet'!B47))</f>
        <is>
          <t/>
        </is>
      </c>
      <c r="C49" s="229"/>
      <c r="D49" s="230" t="inlineStr">
        <f aca="false">IFERROR(VLOOKUP(C49,Goals!$J$2:$K$28,2,0),"")</f>
        <is>
          <t/>
        </is>
      </c>
      <c r="E49" s="230" t="inlineStr">
        <f aca="false">'RC Mastery Check+Question type'!H47</f>
        <is>
          <t/>
        </is>
      </c>
      <c r="F49" s="230" t="inlineStr">
        <f aca="false">IF(OR('Cover Sheet'!J47="", B49=""),"",'Cover Sheet'!J47)</f>
        <is>
          <t/>
        </is>
      </c>
      <c r="G49" s="230" t="inlineStr">
        <f aca="false">'Cover Sheet'!L47</f>
        <is>
          <t/>
        </is>
      </c>
      <c r="H49" s="231"/>
      <c r="I49" s="231"/>
      <c r="J49" s="231"/>
      <c r="K49" s="231"/>
      <c r="L49" s="231"/>
      <c r="M49" s="231"/>
      <c r="N49" s="232"/>
      <c r="O49" s="232"/>
      <c r="P49" s="232"/>
      <c r="Q49" s="232"/>
      <c r="R49" s="232"/>
      <c r="S49" s="232"/>
      <c r="T49" s="232"/>
      <c r="U49" s="231"/>
      <c r="V49" s="231"/>
      <c r="W49" s="231"/>
      <c r="X49" s="231"/>
      <c r="Y49" s="231"/>
      <c r="Z49" s="231"/>
      <c r="AA49" s="231"/>
      <c r="AB49" s="232"/>
      <c r="AC49" s="232"/>
      <c r="AD49" s="232"/>
      <c r="AE49" s="232"/>
      <c r="AF49" s="232"/>
      <c r="AG49" s="232"/>
      <c r="AH49" s="232"/>
      <c r="AI49" s="232"/>
      <c r="AJ49" s="232"/>
      <c r="AK49" s="232"/>
      <c r="AL49" s="232"/>
      <c r="AM49" s="232"/>
      <c r="AN49" s="231"/>
      <c r="AO49" s="231"/>
      <c r="AP49" s="231"/>
      <c r="AQ49" s="231"/>
      <c r="AR49" s="231"/>
      <c r="AS49" s="231"/>
      <c r="AT49" s="231"/>
      <c r="AU49" s="231"/>
      <c r="AV49" s="231"/>
      <c r="AW49" s="231"/>
      <c r="AX49" s="231"/>
      <c r="AY49" s="231"/>
      <c r="AZ49" s="232"/>
      <c r="BA49" s="232"/>
      <c r="BB49" s="232"/>
      <c r="BC49" s="232"/>
      <c r="BD49" s="232"/>
      <c r="BE49" s="232"/>
      <c r="BF49" s="232"/>
      <c r="BG49" s="232"/>
      <c r="BH49" s="232"/>
      <c r="BI49" s="232"/>
      <c r="BJ49" s="232"/>
      <c r="BK49" s="232"/>
      <c r="BL49" s="232"/>
      <c r="BM49" s="232"/>
      <c r="BN49" s="232"/>
      <c r="BO49" s="232"/>
      <c r="BP49" s="232"/>
      <c r="BQ49" s="232"/>
      <c r="BR49" s="231"/>
      <c r="BS49" s="231"/>
      <c r="BT49" s="231"/>
      <c r="BU49" s="231"/>
      <c r="BV49" s="231"/>
      <c r="BW49" s="231"/>
      <c r="BX49" s="231"/>
      <c r="BY49" s="231"/>
      <c r="BZ49" s="231"/>
      <c r="CA49" s="231"/>
      <c r="CB49" s="231"/>
      <c r="CC49" s="231"/>
      <c r="CD49" s="231"/>
      <c r="CE49" s="231"/>
      <c r="CF49" s="231"/>
      <c r="CG49" s="231"/>
      <c r="CH49" s="231"/>
      <c r="CI49" s="231"/>
      <c r="CJ49" s="232"/>
      <c r="CK49" s="232"/>
      <c r="CL49" s="232"/>
      <c r="CM49" s="232"/>
      <c r="CN49" s="232"/>
      <c r="CO49" s="232"/>
      <c r="CP49" s="232"/>
      <c r="CQ49" s="232"/>
      <c r="CR49" s="232"/>
      <c r="CS49" s="232"/>
      <c r="CT49" s="232"/>
      <c r="CU49" s="232"/>
      <c r="CV49" s="232"/>
      <c r="CW49" s="232"/>
      <c r="CX49" s="232"/>
      <c r="CY49" s="232"/>
      <c r="CZ49" s="232"/>
      <c r="DA49" s="232"/>
      <c r="DB49" s="232"/>
      <c r="DC49" s="232"/>
      <c r="DD49" s="232"/>
      <c r="DE49" s="232"/>
      <c r="DF49" s="232"/>
      <c r="DG49" s="232"/>
      <c r="DH49" s="232"/>
      <c r="DI49" s="232"/>
      <c r="DJ49" s="232"/>
      <c r="DK49" s="232"/>
      <c r="DL49" s="232"/>
      <c r="DM49" s="232"/>
      <c r="DN49" s="232"/>
      <c r="DO49" s="232"/>
      <c r="DP49" s="232"/>
      <c r="DQ49" s="232"/>
      <c r="DR49" s="232"/>
      <c r="DS49" s="232"/>
      <c r="DT49" s="231"/>
      <c r="DU49" s="231"/>
      <c r="DV49" s="231"/>
      <c r="DW49" s="231"/>
      <c r="DX49" s="231"/>
      <c r="DY49" s="231"/>
      <c r="DZ49" s="231"/>
      <c r="EA49" s="231"/>
      <c r="EB49" s="231"/>
      <c r="EC49" s="231"/>
      <c r="ED49" s="231"/>
      <c r="EE49" s="231"/>
      <c r="EF49" s="231"/>
      <c r="EG49" s="231"/>
      <c r="EH49" s="231"/>
      <c r="EI49" s="231"/>
      <c r="EJ49" s="231"/>
      <c r="EK49" s="231"/>
      <c r="EL49" s="231"/>
      <c r="EM49" s="231"/>
      <c r="EN49" s="231"/>
      <c r="EO49" s="231"/>
      <c r="EP49" s="231"/>
      <c r="EQ49" s="231"/>
      <c r="ER49" s="231"/>
      <c r="ES49" s="231"/>
      <c r="ET49" s="231"/>
      <c r="EU49" s="231"/>
      <c r="EV49" s="231"/>
      <c r="EW49" s="231"/>
      <c r="EX49" s="231"/>
      <c r="EY49" s="231"/>
      <c r="EZ49" s="231"/>
      <c r="FA49" s="231"/>
      <c r="FB49" s="231"/>
      <c r="FC49" s="231"/>
      <c r="FD49" s="232"/>
      <c r="FE49" s="232"/>
      <c r="FF49" s="232"/>
      <c r="FG49" s="232"/>
      <c r="FH49" s="232"/>
      <c r="FI49" s="232"/>
      <c r="FJ49" s="232"/>
      <c r="FK49" s="232"/>
      <c r="FL49" s="232"/>
      <c r="FM49" s="232"/>
      <c r="FN49" s="232"/>
      <c r="FO49" s="232"/>
      <c r="FP49" s="232"/>
      <c r="FQ49" s="232"/>
      <c r="FR49" s="232"/>
      <c r="FS49" s="232"/>
      <c r="FT49" s="232"/>
      <c r="FU49" s="232"/>
      <c r="FV49" s="232"/>
      <c r="FW49" s="232"/>
      <c r="FX49" s="232"/>
      <c r="FY49" s="232"/>
      <c r="FZ49" s="232"/>
      <c r="GA49" s="232"/>
      <c r="GB49" s="232"/>
      <c r="GC49" s="232"/>
      <c r="GD49" s="232"/>
      <c r="GE49" s="232"/>
      <c r="GF49" s="232"/>
      <c r="GG49" s="232"/>
      <c r="GH49" s="232"/>
      <c r="GI49" s="232"/>
      <c r="GJ49" s="232"/>
      <c r="GK49" s="232"/>
      <c r="GL49" s="232"/>
      <c r="GM49" s="231"/>
      <c r="GN49" s="231"/>
      <c r="GO49" s="231"/>
      <c r="GP49" s="231"/>
      <c r="GQ49" s="231"/>
      <c r="GR49" s="231"/>
      <c r="GS49" s="231"/>
      <c r="GT49" s="231"/>
      <c r="GU49" s="231"/>
      <c r="GV49" s="231"/>
      <c r="GW49" s="231"/>
      <c r="GX49" s="231"/>
      <c r="GY49" s="231"/>
      <c r="GZ49" s="231"/>
      <c r="HA49" s="231"/>
      <c r="HB49" s="231"/>
      <c r="HC49" s="231"/>
      <c r="HD49" s="231"/>
      <c r="HE49" s="231"/>
      <c r="HF49" s="231"/>
      <c r="HG49" s="231"/>
      <c r="HH49" s="231"/>
      <c r="HI49" s="231"/>
      <c r="HJ49" s="231"/>
      <c r="HK49" s="231"/>
      <c r="HL49" s="231"/>
      <c r="HM49" s="231"/>
      <c r="HN49" s="231"/>
      <c r="HO49" s="231"/>
      <c r="HP49" s="231"/>
      <c r="HQ49" s="231"/>
      <c r="HR49" s="231"/>
      <c r="HS49" s="231"/>
      <c r="HT49" s="231"/>
      <c r="HU49" s="231"/>
      <c r="HV49" s="232"/>
      <c r="HW49" s="232"/>
      <c r="HX49" s="232"/>
      <c r="HY49" s="232"/>
      <c r="HZ49" s="232"/>
      <c r="IA49" s="232"/>
      <c r="IB49" s="232"/>
      <c r="IC49" s="232"/>
      <c r="ID49" s="232"/>
      <c r="IE49" s="232"/>
      <c r="IF49" s="232"/>
      <c r="IG49" s="232"/>
      <c r="IH49" s="232"/>
      <c r="II49" s="232"/>
      <c r="IJ49" s="232"/>
      <c r="IK49" s="232"/>
      <c r="IL49" s="232"/>
      <c r="IM49" s="232"/>
      <c r="IN49" s="232"/>
      <c r="IO49" s="232"/>
      <c r="IP49" s="232"/>
      <c r="IQ49" s="232"/>
      <c r="IR49" s="232"/>
      <c r="IS49" s="232"/>
      <c r="IT49" s="232"/>
      <c r="IU49" s="232"/>
      <c r="IV49" s="232"/>
      <c r="IW49" s="232"/>
      <c r="IX49" s="232"/>
      <c r="IY49" s="232"/>
      <c r="IZ49" s="232"/>
      <c r="JA49" s="232"/>
      <c r="JB49" s="232"/>
      <c r="JC49" s="232"/>
      <c r="JD49" s="232"/>
      <c r="JE49" s="231"/>
      <c r="JF49" s="231"/>
      <c r="JG49" s="231"/>
      <c r="JH49" s="231"/>
      <c r="JI49" s="231"/>
      <c r="JJ49" s="231"/>
      <c r="JK49" s="231"/>
      <c r="JL49" s="231"/>
      <c r="JM49" s="231"/>
      <c r="JN49" s="231"/>
      <c r="JO49" s="231"/>
      <c r="JP49" s="231"/>
      <c r="JQ49" s="231"/>
      <c r="JR49" s="231"/>
      <c r="JS49" s="231"/>
      <c r="JT49" s="231"/>
      <c r="JU49" s="231"/>
      <c r="JV49" s="231"/>
      <c r="JW49" s="231"/>
      <c r="JX49" s="231"/>
      <c r="JY49" s="231"/>
      <c r="JZ49" s="231"/>
      <c r="KA49" s="231"/>
      <c r="KB49" s="231"/>
      <c r="KC49" s="231"/>
      <c r="KD49" s="231"/>
      <c r="KE49" s="231"/>
      <c r="KF49" s="231"/>
      <c r="KG49" s="231"/>
      <c r="KH49" s="231"/>
      <c r="KI49" s="231"/>
      <c r="KJ49" s="231"/>
      <c r="KK49" s="231"/>
      <c r="KL49" s="231"/>
      <c r="KM49" s="231"/>
      <c r="KN49" s="233"/>
    </row>
    <row r="50" customFormat="false" ht="12.75" hidden="false" customHeight="true" outlineLevel="0" collapsed="false">
      <c r="A50" s="228" t="n">
        <v>44</v>
      </c>
      <c r="B50" s="228" t="inlineStr">
        <f aca="false">IF('Cover Sheet'!B48="","",IF(OR('Cover Sheet'!D48="Dropped out of school", 'Cover Sheet'!D48="Moved to another school", 'Cover Sheet'!D48="Unknown status"),"",'Cover Sheet'!B48))</f>
        <is>
          <t/>
        </is>
      </c>
      <c r="C50" s="229"/>
      <c r="D50" s="230" t="inlineStr">
        <f aca="false">IFERROR(VLOOKUP(C50,Goals!$J$2:$K$28,2,0),"")</f>
        <is>
          <t/>
        </is>
      </c>
      <c r="E50" s="230" t="inlineStr">
        <f aca="false">'RC Mastery Check+Question type'!H48</f>
        <is>
          <t/>
        </is>
      </c>
      <c r="F50" s="230" t="inlineStr">
        <f aca="false">IF(OR('Cover Sheet'!J48="", B50=""),"",'Cover Sheet'!J48)</f>
        <is>
          <t/>
        </is>
      </c>
      <c r="G50" s="230" t="inlineStr">
        <f aca="false">'Cover Sheet'!L48</f>
        <is>
          <t/>
        </is>
      </c>
      <c r="H50" s="231"/>
      <c r="I50" s="231"/>
      <c r="J50" s="231"/>
      <c r="K50" s="231"/>
      <c r="L50" s="231"/>
      <c r="M50" s="231"/>
      <c r="N50" s="232"/>
      <c r="O50" s="232"/>
      <c r="P50" s="232"/>
      <c r="Q50" s="232"/>
      <c r="R50" s="232"/>
      <c r="S50" s="232"/>
      <c r="T50" s="232"/>
      <c r="U50" s="231"/>
      <c r="V50" s="231"/>
      <c r="W50" s="231"/>
      <c r="X50" s="231"/>
      <c r="Y50" s="231"/>
      <c r="Z50" s="231"/>
      <c r="AA50" s="231"/>
      <c r="AB50" s="232"/>
      <c r="AC50" s="232"/>
      <c r="AD50" s="232"/>
      <c r="AE50" s="232"/>
      <c r="AF50" s="232"/>
      <c r="AG50" s="232"/>
      <c r="AH50" s="232"/>
      <c r="AI50" s="232"/>
      <c r="AJ50" s="232"/>
      <c r="AK50" s="232"/>
      <c r="AL50" s="232"/>
      <c r="AM50" s="232"/>
      <c r="AN50" s="231"/>
      <c r="AO50" s="231"/>
      <c r="AP50" s="231"/>
      <c r="AQ50" s="231"/>
      <c r="AR50" s="231"/>
      <c r="AS50" s="231"/>
      <c r="AT50" s="231"/>
      <c r="AU50" s="231"/>
      <c r="AV50" s="231"/>
      <c r="AW50" s="231"/>
      <c r="AX50" s="231"/>
      <c r="AY50" s="231"/>
      <c r="AZ50" s="232"/>
      <c r="BA50" s="232"/>
      <c r="BB50" s="232"/>
      <c r="BC50" s="232"/>
      <c r="BD50" s="232"/>
      <c r="BE50" s="232"/>
      <c r="BF50" s="232"/>
      <c r="BG50" s="232"/>
      <c r="BH50" s="232"/>
      <c r="BI50" s="232"/>
      <c r="BJ50" s="232"/>
      <c r="BK50" s="232"/>
      <c r="BL50" s="232"/>
      <c r="BM50" s="232"/>
      <c r="BN50" s="232"/>
      <c r="BO50" s="232"/>
      <c r="BP50" s="232"/>
      <c r="BQ50" s="232"/>
      <c r="BR50" s="231"/>
      <c r="BS50" s="231"/>
      <c r="BT50" s="231"/>
      <c r="BU50" s="231"/>
      <c r="BV50" s="231"/>
      <c r="BW50" s="231"/>
      <c r="BX50" s="231"/>
      <c r="BY50" s="231"/>
      <c r="BZ50" s="231"/>
      <c r="CA50" s="231"/>
      <c r="CB50" s="231"/>
      <c r="CC50" s="231"/>
      <c r="CD50" s="231"/>
      <c r="CE50" s="231"/>
      <c r="CF50" s="231"/>
      <c r="CG50" s="231"/>
      <c r="CH50" s="231"/>
      <c r="CI50" s="231"/>
      <c r="CJ50" s="232"/>
      <c r="CK50" s="232"/>
      <c r="CL50" s="232"/>
      <c r="CM50" s="232"/>
      <c r="CN50" s="232"/>
      <c r="CO50" s="232"/>
      <c r="CP50" s="232"/>
      <c r="CQ50" s="232"/>
      <c r="CR50" s="232"/>
      <c r="CS50" s="232"/>
      <c r="CT50" s="232"/>
      <c r="CU50" s="232"/>
      <c r="CV50" s="232"/>
      <c r="CW50" s="232"/>
      <c r="CX50" s="232"/>
      <c r="CY50" s="232"/>
      <c r="CZ50" s="232"/>
      <c r="DA50" s="232"/>
      <c r="DB50" s="232"/>
      <c r="DC50" s="232"/>
      <c r="DD50" s="232"/>
      <c r="DE50" s="232"/>
      <c r="DF50" s="232"/>
      <c r="DG50" s="232"/>
      <c r="DH50" s="232"/>
      <c r="DI50" s="232"/>
      <c r="DJ50" s="232"/>
      <c r="DK50" s="232"/>
      <c r="DL50" s="232"/>
      <c r="DM50" s="232"/>
      <c r="DN50" s="232"/>
      <c r="DO50" s="232"/>
      <c r="DP50" s="232"/>
      <c r="DQ50" s="232"/>
      <c r="DR50" s="232"/>
      <c r="DS50" s="232"/>
      <c r="DT50" s="231"/>
      <c r="DU50" s="231"/>
      <c r="DV50" s="231"/>
      <c r="DW50" s="231"/>
      <c r="DX50" s="231"/>
      <c r="DY50" s="231"/>
      <c r="DZ50" s="231"/>
      <c r="EA50" s="231"/>
      <c r="EB50" s="231"/>
      <c r="EC50" s="231"/>
      <c r="ED50" s="231"/>
      <c r="EE50" s="231"/>
      <c r="EF50" s="231"/>
      <c r="EG50" s="231"/>
      <c r="EH50" s="231"/>
      <c r="EI50" s="231"/>
      <c r="EJ50" s="231"/>
      <c r="EK50" s="231"/>
      <c r="EL50" s="231"/>
      <c r="EM50" s="231"/>
      <c r="EN50" s="231"/>
      <c r="EO50" s="231"/>
      <c r="EP50" s="231"/>
      <c r="EQ50" s="231"/>
      <c r="ER50" s="231"/>
      <c r="ES50" s="231"/>
      <c r="ET50" s="231"/>
      <c r="EU50" s="231"/>
      <c r="EV50" s="231"/>
      <c r="EW50" s="231"/>
      <c r="EX50" s="231"/>
      <c r="EY50" s="231"/>
      <c r="EZ50" s="231"/>
      <c r="FA50" s="231"/>
      <c r="FB50" s="231"/>
      <c r="FC50" s="231"/>
      <c r="FD50" s="232"/>
      <c r="FE50" s="232"/>
      <c r="FF50" s="232"/>
      <c r="FG50" s="232"/>
      <c r="FH50" s="232"/>
      <c r="FI50" s="232"/>
      <c r="FJ50" s="232"/>
      <c r="FK50" s="232"/>
      <c r="FL50" s="232"/>
      <c r="FM50" s="232"/>
      <c r="FN50" s="232"/>
      <c r="FO50" s="232"/>
      <c r="FP50" s="232"/>
      <c r="FQ50" s="232"/>
      <c r="FR50" s="232"/>
      <c r="FS50" s="232"/>
      <c r="FT50" s="232"/>
      <c r="FU50" s="232"/>
      <c r="FV50" s="232"/>
      <c r="FW50" s="232"/>
      <c r="FX50" s="232"/>
      <c r="FY50" s="232"/>
      <c r="FZ50" s="232"/>
      <c r="GA50" s="232"/>
      <c r="GB50" s="232"/>
      <c r="GC50" s="232"/>
      <c r="GD50" s="232"/>
      <c r="GE50" s="232"/>
      <c r="GF50" s="232"/>
      <c r="GG50" s="232"/>
      <c r="GH50" s="232"/>
      <c r="GI50" s="232"/>
      <c r="GJ50" s="232"/>
      <c r="GK50" s="232"/>
      <c r="GL50" s="232"/>
      <c r="GM50" s="231"/>
      <c r="GN50" s="231"/>
      <c r="GO50" s="231"/>
      <c r="GP50" s="231"/>
      <c r="GQ50" s="231"/>
      <c r="GR50" s="231"/>
      <c r="GS50" s="231"/>
      <c r="GT50" s="231"/>
      <c r="GU50" s="231"/>
      <c r="GV50" s="231"/>
      <c r="GW50" s="231"/>
      <c r="GX50" s="231"/>
      <c r="GY50" s="231"/>
      <c r="GZ50" s="231"/>
      <c r="HA50" s="231"/>
      <c r="HB50" s="231"/>
      <c r="HC50" s="231"/>
      <c r="HD50" s="231"/>
      <c r="HE50" s="231"/>
      <c r="HF50" s="231"/>
      <c r="HG50" s="231"/>
      <c r="HH50" s="231"/>
      <c r="HI50" s="231"/>
      <c r="HJ50" s="231"/>
      <c r="HK50" s="231"/>
      <c r="HL50" s="231"/>
      <c r="HM50" s="231"/>
      <c r="HN50" s="231"/>
      <c r="HO50" s="231"/>
      <c r="HP50" s="231"/>
      <c r="HQ50" s="231"/>
      <c r="HR50" s="231"/>
      <c r="HS50" s="231"/>
      <c r="HT50" s="231"/>
      <c r="HU50" s="231"/>
      <c r="HV50" s="232"/>
      <c r="HW50" s="232"/>
      <c r="HX50" s="232"/>
      <c r="HY50" s="232"/>
      <c r="HZ50" s="232"/>
      <c r="IA50" s="232"/>
      <c r="IB50" s="232"/>
      <c r="IC50" s="232"/>
      <c r="ID50" s="232"/>
      <c r="IE50" s="232"/>
      <c r="IF50" s="232"/>
      <c r="IG50" s="232"/>
      <c r="IH50" s="232"/>
      <c r="II50" s="232"/>
      <c r="IJ50" s="232"/>
      <c r="IK50" s="232"/>
      <c r="IL50" s="232"/>
      <c r="IM50" s="232"/>
      <c r="IN50" s="232"/>
      <c r="IO50" s="232"/>
      <c r="IP50" s="232"/>
      <c r="IQ50" s="232"/>
      <c r="IR50" s="232"/>
      <c r="IS50" s="232"/>
      <c r="IT50" s="232"/>
      <c r="IU50" s="232"/>
      <c r="IV50" s="232"/>
      <c r="IW50" s="232"/>
      <c r="IX50" s="232"/>
      <c r="IY50" s="232"/>
      <c r="IZ50" s="232"/>
      <c r="JA50" s="232"/>
      <c r="JB50" s="232"/>
      <c r="JC50" s="232"/>
      <c r="JD50" s="232"/>
      <c r="JE50" s="231"/>
      <c r="JF50" s="231"/>
      <c r="JG50" s="231"/>
      <c r="JH50" s="231"/>
      <c r="JI50" s="231"/>
      <c r="JJ50" s="231"/>
      <c r="JK50" s="231"/>
      <c r="JL50" s="231"/>
      <c r="JM50" s="231"/>
      <c r="JN50" s="231"/>
      <c r="JO50" s="231"/>
      <c r="JP50" s="231"/>
      <c r="JQ50" s="231"/>
      <c r="JR50" s="231"/>
      <c r="JS50" s="231"/>
      <c r="JT50" s="231"/>
      <c r="JU50" s="231"/>
      <c r="JV50" s="231"/>
      <c r="JW50" s="231"/>
      <c r="JX50" s="231"/>
      <c r="JY50" s="231"/>
      <c r="JZ50" s="231"/>
      <c r="KA50" s="231"/>
      <c r="KB50" s="231"/>
      <c r="KC50" s="231"/>
      <c r="KD50" s="231"/>
      <c r="KE50" s="231"/>
      <c r="KF50" s="231"/>
      <c r="KG50" s="231"/>
      <c r="KH50" s="231"/>
      <c r="KI50" s="231"/>
      <c r="KJ50" s="231"/>
      <c r="KK50" s="231"/>
      <c r="KL50" s="231"/>
      <c r="KM50" s="231"/>
      <c r="KN50" s="233"/>
    </row>
    <row r="51" customFormat="false" ht="12.75" hidden="false" customHeight="true" outlineLevel="0" collapsed="false">
      <c r="A51" s="228" t="n">
        <v>45</v>
      </c>
      <c r="B51" s="228" t="inlineStr">
        <f aca="false">IF('Cover Sheet'!B49="","",IF(OR('Cover Sheet'!D49="Dropped out of school", 'Cover Sheet'!D49="Moved to another school", 'Cover Sheet'!D49="Unknown status"),"",'Cover Sheet'!B49))</f>
        <is>
          <t/>
        </is>
      </c>
      <c r="C51" s="229"/>
      <c r="D51" s="230" t="inlineStr">
        <f aca="false">IFERROR(VLOOKUP(C51,Goals!$J$2:$K$28,2,0),"")</f>
        <is>
          <t/>
        </is>
      </c>
      <c r="E51" s="230" t="inlineStr">
        <f aca="false">'RC Mastery Check+Question type'!H49</f>
        <is>
          <t/>
        </is>
      </c>
      <c r="F51" s="230" t="inlineStr">
        <f aca="false">IF(OR('Cover Sheet'!J49="", B51=""),"",'Cover Sheet'!J49)</f>
        <is>
          <t/>
        </is>
      </c>
      <c r="G51" s="230" t="inlineStr">
        <f aca="false">'Cover Sheet'!L49</f>
        <is>
          <t/>
        </is>
      </c>
      <c r="H51" s="231"/>
      <c r="I51" s="231"/>
      <c r="J51" s="231"/>
      <c r="K51" s="231"/>
      <c r="L51" s="231"/>
      <c r="M51" s="231"/>
      <c r="N51" s="232"/>
      <c r="O51" s="232"/>
      <c r="P51" s="232"/>
      <c r="Q51" s="232"/>
      <c r="R51" s="232"/>
      <c r="S51" s="232"/>
      <c r="T51" s="232"/>
      <c r="U51" s="231"/>
      <c r="V51" s="231"/>
      <c r="W51" s="231"/>
      <c r="X51" s="231"/>
      <c r="Y51" s="231"/>
      <c r="Z51" s="231"/>
      <c r="AA51" s="231"/>
      <c r="AB51" s="232"/>
      <c r="AC51" s="232"/>
      <c r="AD51" s="232"/>
      <c r="AE51" s="232"/>
      <c r="AF51" s="232"/>
      <c r="AG51" s="232"/>
      <c r="AH51" s="232"/>
      <c r="AI51" s="232"/>
      <c r="AJ51" s="232"/>
      <c r="AK51" s="232"/>
      <c r="AL51" s="232"/>
      <c r="AM51" s="232"/>
      <c r="AN51" s="231"/>
      <c r="AO51" s="231"/>
      <c r="AP51" s="231"/>
      <c r="AQ51" s="231"/>
      <c r="AR51" s="231"/>
      <c r="AS51" s="231"/>
      <c r="AT51" s="231"/>
      <c r="AU51" s="231"/>
      <c r="AV51" s="231"/>
      <c r="AW51" s="231"/>
      <c r="AX51" s="231"/>
      <c r="AY51" s="231"/>
      <c r="AZ51" s="232"/>
      <c r="BA51" s="232"/>
      <c r="BB51" s="232"/>
      <c r="BC51" s="232"/>
      <c r="BD51" s="232"/>
      <c r="BE51" s="232"/>
      <c r="BF51" s="232"/>
      <c r="BG51" s="232"/>
      <c r="BH51" s="232"/>
      <c r="BI51" s="232"/>
      <c r="BJ51" s="232"/>
      <c r="BK51" s="232"/>
      <c r="BL51" s="232"/>
      <c r="BM51" s="232"/>
      <c r="BN51" s="232"/>
      <c r="BO51" s="232"/>
      <c r="BP51" s="232"/>
      <c r="BQ51" s="232"/>
      <c r="BR51" s="231"/>
      <c r="BS51" s="231"/>
      <c r="BT51" s="231"/>
      <c r="BU51" s="231"/>
      <c r="BV51" s="231"/>
      <c r="BW51" s="231"/>
      <c r="BX51" s="231"/>
      <c r="BY51" s="231"/>
      <c r="BZ51" s="231"/>
      <c r="CA51" s="231"/>
      <c r="CB51" s="231"/>
      <c r="CC51" s="231"/>
      <c r="CD51" s="231"/>
      <c r="CE51" s="231"/>
      <c r="CF51" s="231"/>
      <c r="CG51" s="231"/>
      <c r="CH51" s="231"/>
      <c r="CI51" s="231"/>
      <c r="CJ51" s="232"/>
      <c r="CK51" s="232"/>
      <c r="CL51" s="232"/>
      <c r="CM51" s="232"/>
      <c r="CN51" s="232"/>
      <c r="CO51" s="232"/>
      <c r="CP51" s="232"/>
      <c r="CQ51" s="232"/>
      <c r="CR51" s="232"/>
      <c r="CS51" s="232"/>
      <c r="CT51" s="232"/>
      <c r="CU51" s="232"/>
      <c r="CV51" s="232"/>
      <c r="CW51" s="232"/>
      <c r="CX51" s="232"/>
      <c r="CY51" s="232"/>
      <c r="CZ51" s="232"/>
      <c r="DA51" s="232"/>
      <c r="DB51" s="232"/>
      <c r="DC51" s="232"/>
      <c r="DD51" s="232"/>
      <c r="DE51" s="232"/>
      <c r="DF51" s="232"/>
      <c r="DG51" s="232"/>
      <c r="DH51" s="232"/>
      <c r="DI51" s="232"/>
      <c r="DJ51" s="232"/>
      <c r="DK51" s="232"/>
      <c r="DL51" s="232"/>
      <c r="DM51" s="232"/>
      <c r="DN51" s="232"/>
      <c r="DO51" s="232"/>
      <c r="DP51" s="232"/>
      <c r="DQ51" s="232"/>
      <c r="DR51" s="232"/>
      <c r="DS51" s="232"/>
      <c r="DT51" s="231"/>
      <c r="DU51" s="231"/>
      <c r="DV51" s="231"/>
      <c r="DW51" s="231"/>
      <c r="DX51" s="231"/>
      <c r="DY51" s="231"/>
      <c r="DZ51" s="231"/>
      <c r="EA51" s="231"/>
      <c r="EB51" s="231"/>
      <c r="EC51" s="231"/>
      <c r="ED51" s="231"/>
      <c r="EE51" s="231"/>
      <c r="EF51" s="231"/>
      <c r="EG51" s="231"/>
      <c r="EH51" s="231"/>
      <c r="EI51" s="231"/>
      <c r="EJ51" s="231"/>
      <c r="EK51" s="231"/>
      <c r="EL51" s="231"/>
      <c r="EM51" s="231"/>
      <c r="EN51" s="231"/>
      <c r="EO51" s="231"/>
      <c r="EP51" s="231"/>
      <c r="EQ51" s="231"/>
      <c r="ER51" s="231"/>
      <c r="ES51" s="231"/>
      <c r="ET51" s="231"/>
      <c r="EU51" s="231"/>
      <c r="EV51" s="231"/>
      <c r="EW51" s="231"/>
      <c r="EX51" s="231"/>
      <c r="EY51" s="231"/>
      <c r="EZ51" s="231"/>
      <c r="FA51" s="231"/>
      <c r="FB51" s="231"/>
      <c r="FC51" s="231"/>
      <c r="FD51" s="232"/>
      <c r="FE51" s="232"/>
      <c r="FF51" s="232"/>
      <c r="FG51" s="232"/>
      <c r="FH51" s="232"/>
      <c r="FI51" s="232"/>
      <c r="FJ51" s="232"/>
      <c r="FK51" s="232"/>
      <c r="FL51" s="232"/>
      <c r="FM51" s="232"/>
      <c r="FN51" s="232"/>
      <c r="FO51" s="232"/>
      <c r="FP51" s="232"/>
      <c r="FQ51" s="232"/>
      <c r="FR51" s="232"/>
      <c r="FS51" s="232"/>
      <c r="FT51" s="232"/>
      <c r="FU51" s="232"/>
      <c r="FV51" s="232"/>
      <c r="FW51" s="232"/>
      <c r="FX51" s="232"/>
      <c r="FY51" s="232"/>
      <c r="FZ51" s="232"/>
      <c r="GA51" s="232"/>
      <c r="GB51" s="232"/>
      <c r="GC51" s="232"/>
      <c r="GD51" s="232"/>
      <c r="GE51" s="232"/>
      <c r="GF51" s="232"/>
      <c r="GG51" s="232"/>
      <c r="GH51" s="232"/>
      <c r="GI51" s="232"/>
      <c r="GJ51" s="232"/>
      <c r="GK51" s="232"/>
      <c r="GL51" s="232"/>
      <c r="GM51" s="231"/>
      <c r="GN51" s="231"/>
      <c r="GO51" s="231"/>
      <c r="GP51" s="231"/>
      <c r="GQ51" s="231"/>
      <c r="GR51" s="231"/>
      <c r="GS51" s="231"/>
      <c r="GT51" s="231"/>
      <c r="GU51" s="231"/>
      <c r="GV51" s="231"/>
      <c r="GW51" s="231"/>
      <c r="GX51" s="231"/>
      <c r="GY51" s="231"/>
      <c r="GZ51" s="231"/>
      <c r="HA51" s="231"/>
      <c r="HB51" s="231"/>
      <c r="HC51" s="231"/>
      <c r="HD51" s="231"/>
      <c r="HE51" s="231"/>
      <c r="HF51" s="231"/>
      <c r="HG51" s="231"/>
      <c r="HH51" s="231"/>
      <c r="HI51" s="231"/>
      <c r="HJ51" s="231"/>
      <c r="HK51" s="231"/>
      <c r="HL51" s="231"/>
      <c r="HM51" s="231"/>
      <c r="HN51" s="231"/>
      <c r="HO51" s="231"/>
      <c r="HP51" s="231"/>
      <c r="HQ51" s="231"/>
      <c r="HR51" s="231"/>
      <c r="HS51" s="231"/>
      <c r="HT51" s="231"/>
      <c r="HU51" s="231"/>
      <c r="HV51" s="232"/>
      <c r="HW51" s="232"/>
      <c r="HX51" s="232"/>
      <c r="HY51" s="232"/>
      <c r="HZ51" s="232"/>
      <c r="IA51" s="232"/>
      <c r="IB51" s="232"/>
      <c r="IC51" s="232"/>
      <c r="ID51" s="232"/>
      <c r="IE51" s="232"/>
      <c r="IF51" s="232"/>
      <c r="IG51" s="232"/>
      <c r="IH51" s="232"/>
      <c r="II51" s="232"/>
      <c r="IJ51" s="232"/>
      <c r="IK51" s="232"/>
      <c r="IL51" s="232"/>
      <c r="IM51" s="232"/>
      <c r="IN51" s="232"/>
      <c r="IO51" s="232"/>
      <c r="IP51" s="232"/>
      <c r="IQ51" s="232"/>
      <c r="IR51" s="232"/>
      <c r="IS51" s="232"/>
      <c r="IT51" s="232"/>
      <c r="IU51" s="232"/>
      <c r="IV51" s="232"/>
      <c r="IW51" s="232"/>
      <c r="IX51" s="232"/>
      <c r="IY51" s="232"/>
      <c r="IZ51" s="232"/>
      <c r="JA51" s="232"/>
      <c r="JB51" s="232"/>
      <c r="JC51" s="232"/>
      <c r="JD51" s="232"/>
      <c r="JE51" s="231"/>
      <c r="JF51" s="231"/>
      <c r="JG51" s="231"/>
      <c r="JH51" s="231"/>
      <c r="JI51" s="231"/>
      <c r="JJ51" s="231"/>
      <c r="JK51" s="231"/>
      <c r="JL51" s="231"/>
      <c r="JM51" s="231"/>
      <c r="JN51" s="231"/>
      <c r="JO51" s="231"/>
      <c r="JP51" s="231"/>
      <c r="JQ51" s="231"/>
      <c r="JR51" s="231"/>
      <c r="JS51" s="231"/>
      <c r="JT51" s="231"/>
      <c r="JU51" s="231"/>
      <c r="JV51" s="231"/>
      <c r="JW51" s="231"/>
      <c r="JX51" s="231"/>
      <c r="JY51" s="231"/>
      <c r="JZ51" s="231"/>
      <c r="KA51" s="231"/>
      <c r="KB51" s="231"/>
      <c r="KC51" s="231"/>
      <c r="KD51" s="231"/>
      <c r="KE51" s="231"/>
      <c r="KF51" s="231"/>
      <c r="KG51" s="231"/>
      <c r="KH51" s="231"/>
      <c r="KI51" s="231"/>
      <c r="KJ51" s="231"/>
      <c r="KK51" s="231"/>
      <c r="KL51" s="231"/>
      <c r="KM51" s="231"/>
      <c r="KN51" s="233"/>
    </row>
    <row r="52" customFormat="false" ht="12.75" hidden="false" customHeight="true" outlineLevel="0" collapsed="false">
      <c r="A52" s="228" t="n">
        <v>46</v>
      </c>
      <c r="B52" s="228" t="inlineStr">
        <f aca="false">IF('Cover Sheet'!B50="","",IF(OR('Cover Sheet'!D50="Dropped out of school", 'Cover Sheet'!D50="Moved to another school", 'Cover Sheet'!D50="Unknown status"),"",'Cover Sheet'!B50))</f>
        <is>
          <t/>
        </is>
      </c>
      <c r="C52" s="229"/>
      <c r="D52" s="230" t="inlineStr">
        <f aca="false">IFERROR(VLOOKUP(C52,Goals!$J$2:$K$28,2,0),"")</f>
        <is>
          <t/>
        </is>
      </c>
      <c r="E52" s="230" t="inlineStr">
        <f aca="false">'RC Mastery Check+Question type'!H50</f>
        <is>
          <t/>
        </is>
      </c>
      <c r="F52" s="230" t="inlineStr">
        <f aca="false">IF(OR('Cover Sheet'!J50="", B52=""),"",'Cover Sheet'!J50)</f>
        <is>
          <t/>
        </is>
      </c>
      <c r="G52" s="230" t="inlineStr">
        <f aca="false">'Cover Sheet'!L50</f>
        <is>
          <t/>
        </is>
      </c>
      <c r="H52" s="231"/>
      <c r="I52" s="231"/>
      <c r="J52" s="231"/>
      <c r="K52" s="231"/>
      <c r="L52" s="231"/>
      <c r="M52" s="231"/>
      <c r="N52" s="232"/>
      <c r="O52" s="232"/>
      <c r="P52" s="232"/>
      <c r="Q52" s="232"/>
      <c r="R52" s="232"/>
      <c r="S52" s="232"/>
      <c r="T52" s="232"/>
      <c r="U52" s="231"/>
      <c r="V52" s="231"/>
      <c r="W52" s="231"/>
      <c r="X52" s="231"/>
      <c r="Y52" s="231"/>
      <c r="Z52" s="231"/>
      <c r="AA52" s="231"/>
      <c r="AB52" s="232"/>
      <c r="AC52" s="232"/>
      <c r="AD52" s="232"/>
      <c r="AE52" s="232"/>
      <c r="AF52" s="232"/>
      <c r="AG52" s="232"/>
      <c r="AH52" s="232"/>
      <c r="AI52" s="232"/>
      <c r="AJ52" s="232"/>
      <c r="AK52" s="232"/>
      <c r="AL52" s="232"/>
      <c r="AM52" s="232"/>
      <c r="AN52" s="231"/>
      <c r="AO52" s="231"/>
      <c r="AP52" s="231"/>
      <c r="AQ52" s="231"/>
      <c r="AR52" s="231"/>
      <c r="AS52" s="231"/>
      <c r="AT52" s="231"/>
      <c r="AU52" s="231"/>
      <c r="AV52" s="231"/>
      <c r="AW52" s="231"/>
      <c r="AX52" s="231"/>
      <c r="AY52" s="231"/>
      <c r="AZ52" s="232"/>
      <c r="BA52" s="232"/>
      <c r="BB52" s="232"/>
      <c r="BC52" s="232"/>
      <c r="BD52" s="232"/>
      <c r="BE52" s="232"/>
      <c r="BF52" s="232"/>
      <c r="BG52" s="232"/>
      <c r="BH52" s="232"/>
      <c r="BI52" s="232"/>
      <c r="BJ52" s="232"/>
      <c r="BK52" s="232"/>
      <c r="BL52" s="232"/>
      <c r="BM52" s="232"/>
      <c r="BN52" s="232"/>
      <c r="BO52" s="232"/>
      <c r="BP52" s="232"/>
      <c r="BQ52" s="232"/>
      <c r="BR52" s="231"/>
      <c r="BS52" s="231"/>
      <c r="BT52" s="231"/>
      <c r="BU52" s="231"/>
      <c r="BV52" s="231"/>
      <c r="BW52" s="231"/>
      <c r="BX52" s="231"/>
      <c r="BY52" s="231"/>
      <c r="BZ52" s="231"/>
      <c r="CA52" s="231"/>
      <c r="CB52" s="231"/>
      <c r="CC52" s="231"/>
      <c r="CD52" s="231"/>
      <c r="CE52" s="231"/>
      <c r="CF52" s="231"/>
      <c r="CG52" s="231"/>
      <c r="CH52" s="231"/>
      <c r="CI52" s="231"/>
      <c r="CJ52" s="232"/>
      <c r="CK52" s="232"/>
      <c r="CL52" s="232"/>
      <c r="CM52" s="232"/>
      <c r="CN52" s="232"/>
      <c r="CO52" s="232"/>
      <c r="CP52" s="232"/>
      <c r="CQ52" s="232"/>
      <c r="CR52" s="232"/>
      <c r="CS52" s="232"/>
      <c r="CT52" s="232"/>
      <c r="CU52" s="232"/>
      <c r="CV52" s="232"/>
      <c r="CW52" s="232"/>
      <c r="CX52" s="232"/>
      <c r="CY52" s="232"/>
      <c r="CZ52" s="232"/>
      <c r="DA52" s="232"/>
      <c r="DB52" s="232"/>
      <c r="DC52" s="232"/>
      <c r="DD52" s="232"/>
      <c r="DE52" s="232"/>
      <c r="DF52" s="232"/>
      <c r="DG52" s="232"/>
      <c r="DH52" s="232"/>
      <c r="DI52" s="232"/>
      <c r="DJ52" s="232"/>
      <c r="DK52" s="232"/>
      <c r="DL52" s="232"/>
      <c r="DM52" s="232"/>
      <c r="DN52" s="232"/>
      <c r="DO52" s="232"/>
      <c r="DP52" s="232"/>
      <c r="DQ52" s="232"/>
      <c r="DR52" s="232"/>
      <c r="DS52" s="232"/>
      <c r="DT52" s="231"/>
      <c r="DU52" s="231"/>
      <c r="DV52" s="231"/>
      <c r="DW52" s="231"/>
      <c r="DX52" s="231"/>
      <c r="DY52" s="231"/>
      <c r="DZ52" s="231"/>
      <c r="EA52" s="231"/>
      <c r="EB52" s="231"/>
      <c r="EC52" s="231"/>
      <c r="ED52" s="231"/>
      <c r="EE52" s="231"/>
      <c r="EF52" s="231"/>
      <c r="EG52" s="231"/>
      <c r="EH52" s="231"/>
      <c r="EI52" s="231"/>
      <c r="EJ52" s="231"/>
      <c r="EK52" s="231"/>
      <c r="EL52" s="231"/>
      <c r="EM52" s="231"/>
      <c r="EN52" s="231"/>
      <c r="EO52" s="231"/>
      <c r="EP52" s="231"/>
      <c r="EQ52" s="231"/>
      <c r="ER52" s="231"/>
      <c r="ES52" s="231"/>
      <c r="ET52" s="231"/>
      <c r="EU52" s="231"/>
      <c r="EV52" s="231"/>
      <c r="EW52" s="231"/>
      <c r="EX52" s="231"/>
      <c r="EY52" s="231"/>
      <c r="EZ52" s="231"/>
      <c r="FA52" s="231"/>
      <c r="FB52" s="231"/>
      <c r="FC52" s="231"/>
      <c r="FD52" s="232"/>
      <c r="FE52" s="232"/>
      <c r="FF52" s="232"/>
      <c r="FG52" s="232"/>
      <c r="FH52" s="232"/>
      <c r="FI52" s="232"/>
      <c r="FJ52" s="232"/>
      <c r="FK52" s="232"/>
      <c r="FL52" s="232"/>
      <c r="FM52" s="232"/>
      <c r="FN52" s="232"/>
      <c r="FO52" s="232"/>
      <c r="FP52" s="232"/>
      <c r="FQ52" s="232"/>
      <c r="FR52" s="232"/>
      <c r="FS52" s="232"/>
      <c r="FT52" s="232"/>
      <c r="FU52" s="232"/>
      <c r="FV52" s="232"/>
      <c r="FW52" s="232"/>
      <c r="FX52" s="232"/>
      <c r="FY52" s="232"/>
      <c r="FZ52" s="232"/>
      <c r="GA52" s="232"/>
      <c r="GB52" s="232"/>
      <c r="GC52" s="232"/>
      <c r="GD52" s="232"/>
      <c r="GE52" s="232"/>
      <c r="GF52" s="232"/>
      <c r="GG52" s="232"/>
      <c r="GH52" s="232"/>
      <c r="GI52" s="232"/>
      <c r="GJ52" s="232"/>
      <c r="GK52" s="232"/>
      <c r="GL52" s="232"/>
      <c r="GM52" s="231"/>
      <c r="GN52" s="231"/>
      <c r="GO52" s="231"/>
      <c r="GP52" s="231"/>
      <c r="GQ52" s="231"/>
      <c r="GR52" s="231"/>
      <c r="GS52" s="231"/>
      <c r="GT52" s="231"/>
      <c r="GU52" s="231"/>
      <c r="GV52" s="231"/>
      <c r="GW52" s="231"/>
      <c r="GX52" s="231"/>
      <c r="GY52" s="231"/>
      <c r="GZ52" s="231"/>
      <c r="HA52" s="231"/>
      <c r="HB52" s="231"/>
      <c r="HC52" s="231"/>
      <c r="HD52" s="231"/>
      <c r="HE52" s="231"/>
      <c r="HF52" s="231"/>
      <c r="HG52" s="231"/>
      <c r="HH52" s="231"/>
      <c r="HI52" s="231"/>
      <c r="HJ52" s="231"/>
      <c r="HK52" s="231"/>
      <c r="HL52" s="231"/>
      <c r="HM52" s="231"/>
      <c r="HN52" s="231"/>
      <c r="HO52" s="231"/>
      <c r="HP52" s="231"/>
      <c r="HQ52" s="231"/>
      <c r="HR52" s="231"/>
      <c r="HS52" s="231"/>
      <c r="HT52" s="231"/>
      <c r="HU52" s="231"/>
      <c r="HV52" s="232"/>
      <c r="HW52" s="232"/>
      <c r="HX52" s="232"/>
      <c r="HY52" s="232"/>
      <c r="HZ52" s="232"/>
      <c r="IA52" s="232"/>
      <c r="IB52" s="232"/>
      <c r="IC52" s="232"/>
      <c r="ID52" s="232"/>
      <c r="IE52" s="232"/>
      <c r="IF52" s="232"/>
      <c r="IG52" s="232"/>
      <c r="IH52" s="232"/>
      <c r="II52" s="232"/>
      <c r="IJ52" s="232"/>
      <c r="IK52" s="232"/>
      <c r="IL52" s="232"/>
      <c r="IM52" s="232"/>
      <c r="IN52" s="232"/>
      <c r="IO52" s="232"/>
      <c r="IP52" s="232"/>
      <c r="IQ52" s="232"/>
      <c r="IR52" s="232"/>
      <c r="IS52" s="232"/>
      <c r="IT52" s="232"/>
      <c r="IU52" s="232"/>
      <c r="IV52" s="232"/>
      <c r="IW52" s="232"/>
      <c r="IX52" s="232"/>
      <c r="IY52" s="232"/>
      <c r="IZ52" s="232"/>
      <c r="JA52" s="232"/>
      <c r="JB52" s="232"/>
      <c r="JC52" s="232"/>
      <c r="JD52" s="232"/>
      <c r="JE52" s="231"/>
      <c r="JF52" s="231"/>
      <c r="JG52" s="231"/>
      <c r="JH52" s="231"/>
      <c r="JI52" s="231"/>
      <c r="JJ52" s="231"/>
      <c r="JK52" s="231"/>
      <c r="JL52" s="231"/>
      <c r="JM52" s="231"/>
      <c r="JN52" s="231"/>
      <c r="JO52" s="231"/>
      <c r="JP52" s="231"/>
      <c r="JQ52" s="231"/>
      <c r="JR52" s="231"/>
      <c r="JS52" s="231"/>
      <c r="JT52" s="231"/>
      <c r="JU52" s="231"/>
      <c r="JV52" s="231"/>
      <c r="JW52" s="231"/>
      <c r="JX52" s="231"/>
      <c r="JY52" s="231"/>
      <c r="JZ52" s="231"/>
      <c r="KA52" s="231"/>
      <c r="KB52" s="231"/>
      <c r="KC52" s="231"/>
      <c r="KD52" s="231"/>
      <c r="KE52" s="231"/>
      <c r="KF52" s="231"/>
      <c r="KG52" s="231"/>
      <c r="KH52" s="231"/>
      <c r="KI52" s="231"/>
      <c r="KJ52" s="231"/>
      <c r="KK52" s="231"/>
      <c r="KL52" s="231"/>
      <c r="KM52" s="231"/>
      <c r="KN52" s="233"/>
    </row>
    <row r="53" customFormat="false" ht="12.75" hidden="false" customHeight="true" outlineLevel="0" collapsed="false">
      <c r="A53" s="228" t="n">
        <v>47</v>
      </c>
      <c r="B53" s="228" t="inlineStr">
        <f aca="false">IF('Cover Sheet'!B51="","",IF(OR('Cover Sheet'!D51="Dropped out of school", 'Cover Sheet'!D51="Moved to another school", 'Cover Sheet'!D51="Unknown status"),"",'Cover Sheet'!B51))</f>
        <is>
          <t/>
        </is>
      </c>
      <c r="C53" s="229"/>
      <c r="D53" s="230" t="inlineStr">
        <f aca="false">IFERROR(VLOOKUP(C53,Goals!$J$2:$K$28,2,0),"")</f>
        <is>
          <t/>
        </is>
      </c>
      <c r="E53" s="230" t="inlineStr">
        <f aca="false">'RC Mastery Check+Question type'!H51</f>
        <is>
          <t/>
        </is>
      </c>
      <c r="F53" s="230" t="inlineStr">
        <f aca="false">IF(OR('Cover Sheet'!J51="", B53=""),"",'Cover Sheet'!J51)</f>
        <is>
          <t/>
        </is>
      </c>
      <c r="G53" s="230" t="inlineStr">
        <f aca="false">'Cover Sheet'!L51</f>
        <is>
          <t/>
        </is>
      </c>
      <c r="H53" s="231"/>
      <c r="I53" s="231"/>
      <c r="J53" s="231"/>
      <c r="K53" s="231"/>
      <c r="L53" s="231"/>
      <c r="M53" s="231"/>
      <c r="N53" s="232"/>
      <c r="O53" s="232"/>
      <c r="P53" s="232"/>
      <c r="Q53" s="232"/>
      <c r="R53" s="232"/>
      <c r="S53" s="232"/>
      <c r="T53" s="232"/>
      <c r="U53" s="231"/>
      <c r="V53" s="231"/>
      <c r="W53" s="231"/>
      <c r="X53" s="231"/>
      <c r="Y53" s="231"/>
      <c r="Z53" s="231"/>
      <c r="AA53" s="231"/>
      <c r="AB53" s="232"/>
      <c r="AC53" s="232"/>
      <c r="AD53" s="232"/>
      <c r="AE53" s="232"/>
      <c r="AF53" s="232"/>
      <c r="AG53" s="232"/>
      <c r="AH53" s="232"/>
      <c r="AI53" s="232"/>
      <c r="AJ53" s="232"/>
      <c r="AK53" s="232"/>
      <c r="AL53" s="232"/>
      <c r="AM53" s="232"/>
      <c r="AN53" s="231"/>
      <c r="AO53" s="231"/>
      <c r="AP53" s="231"/>
      <c r="AQ53" s="231"/>
      <c r="AR53" s="231"/>
      <c r="AS53" s="231"/>
      <c r="AT53" s="231"/>
      <c r="AU53" s="231"/>
      <c r="AV53" s="231"/>
      <c r="AW53" s="231"/>
      <c r="AX53" s="231"/>
      <c r="AY53" s="231"/>
      <c r="AZ53" s="232"/>
      <c r="BA53" s="232"/>
      <c r="BB53" s="232"/>
      <c r="BC53" s="232"/>
      <c r="BD53" s="232"/>
      <c r="BE53" s="232"/>
      <c r="BF53" s="232"/>
      <c r="BG53" s="232"/>
      <c r="BH53" s="232"/>
      <c r="BI53" s="232"/>
      <c r="BJ53" s="232"/>
      <c r="BK53" s="232"/>
      <c r="BL53" s="232"/>
      <c r="BM53" s="232"/>
      <c r="BN53" s="232"/>
      <c r="BO53" s="232"/>
      <c r="BP53" s="232"/>
      <c r="BQ53" s="232"/>
      <c r="BR53" s="231"/>
      <c r="BS53" s="231"/>
      <c r="BT53" s="231"/>
      <c r="BU53" s="231"/>
      <c r="BV53" s="231"/>
      <c r="BW53" s="231"/>
      <c r="BX53" s="231"/>
      <c r="BY53" s="231"/>
      <c r="BZ53" s="231"/>
      <c r="CA53" s="231"/>
      <c r="CB53" s="231"/>
      <c r="CC53" s="231"/>
      <c r="CD53" s="231"/>
      <c r="CE53" s="231"/>
      <c r="CF53" s="231"/>
      <c r="CG53" s="231"/>
      <c r="CH53" s="231"/>
      <c r="CI53" s="231"/>
      <c r="CJ53" s="232"/>
      <c r="CK53" s="232"/>
      <c r="CL53" s="232"/>
      <c r="CM53" s="232"/>
      <c r="CN53" s="232"/>
      <c r="CO53" s="232"/>
      <c r="CP53" s="232"/>
      <c r="CQ53" s="232"/>
      <c r="CR53" s="232"/>
      <c r="CS53" s="232"/>
      <c r="CT53" s="232"/>
      <c r="CU53" s="232"/>
      <c r="CV53" s="232"/>
      <c r="CW53" s="232"/>
      <c r="CX53" s="232"/>
      <c r="CY53" s="232"/>
      <c r="CZ53" s="232"/>
      <c r="DA53" s="232"/>
      <c r="DB53" s="232"/>
      <c r="DC53" s="232"/>
      <c r="DD53" s="232"/>
      <c r="DE53" s="232"/>
      <c r="DF53" s="232"/>
      <c r="DG53" s="232"/>
      <c r="DH53" s="232"/>
      <c r="DI53" s="232"/>
      <c r="DJ53" s="232"/>
      <c r="DK53" s="232"/>
      <c r="DL53" s="232"/>
      <c r="DM53" s="232"/>
      <c r="DN53" s="232"/>
      <c r="DO53" s="232"/>
      <c r="DP53" s="232"/>
      <c r="DQ53" s="232"/>
      <c r="DR53" s="232"/>
      <c r="DS53" s="232"/>
      <c r="DT53" s="231"/>
      <c r="DU53" s="231"/>
      <c r="DV53" s="231"/>
      <c r="DW53" s="231"/>
      <c r="DX53" s="231"/>
      <c r="DY53" s="231"/>
      <c r="DZ53" s="231"/>
      <c r="EA53" s="231"/>
      <c r="EB53" s="231"/>
      <c r="EC53" s="231"/>
      <c r="ED53" s="231"/>
      <c r="EE53" s="231"/>
      <c r="EF53" s="231"/>
      <c r="EG53" s="231"/>
      <c r="EH53" s="231"/>
      <c r="EI53" s="231"/>
      <c r="EJ53" s="231"/>
      <c r="EK53" s="231"/>
      <c r="EL53" s="231"/>
      <c r="EM53" s="231"/>
      <c r="EN53" s="231"/>
      <c r="EO53" s="231"/>
      <c r="EP53" s="231"/>
      <c r="EQ53" s="231"/>
      <c r="ER53" s="231"/>
      <c r="ES53" s="231"/>
      <c r="ET53" s="231"/>
      <c r="EU53" s="231"/>
      <c r="EV53" s="231"/>
      <c r="EW53" s="231"/>
      <c r="EX53" s="231"/>
      <c r="EY53" s="231"/>
      <c r="EZ53" s="231"/>
      <c r="FA53" s="231"/>
      <c r="FB53" s="231"/>
      <c r="FC53" s="231"/>
      <c r="FD53" s="232"/>
      <c r="FE53" s="232"/>
      <c r="FF53" s="232"/>
      <c r="FG53" s="232"/>
      <c r="FH53" s="232"/>
      <c r="FI53" s="232"/>
      <c r="FJ53" s="232"/>
      <c r="FK53" s="232"/>
      <c r="FL53" s="232"/>
      <c r="FM53" s="232"/>
      <c r="FN53" s="232"/>
      <c r="FO53" s="232"/>
      <c r="FP53" s="232"/>
      <c r="FQ53" s="232"/>
      <c r="FR53" s="232"/>
      <c r="FS53" s="232"/>
      <c r="FT53" s="232"/>
      <c r="FU53" s="232"/>
      <c r="FV53" s="232"/>
      <c r="FW53" s="232"/>
      <c r="FX53" s="232"/>
      <c r="FY53" s="232"/>
      <c r="FZ53" s="232"/>
      <c r="GA53" s="232"/>
      <c r="GB53" s="232"/>
      <c r="GC53" s="232"/>
      <c r="GD53" s="232"/>
      <c r="GE53" s="232"/>
      <c r="GF53" s="232"/>
      <c r="GG53" s="232"/>
      <c r="GH53" s="232"/>
      <c r="GI53" s="232"/>
      <c r="GJ53" s="232"/>
      <c r="GK53" s="232"/>
      <c r="GL53" s="232"/>
      <c r="GM53" s="231"/>
      <c r="GN53" s="231"/>
      <c r="GO53" s="231"/>
      <c r="GP53" s="231"/>
      <c r="GQ53" s="231"/>
      <c r="GR53" s="231"/>
      <c r="GS53" s="231"/>
      <c r="GT53" s="231"/>
      <c r="GU53" s="231"/>
      <c r="GV53" s="231"/>
      <c r="GW53" s="231"/>
      <c r="GX53" s="231"/>
      <c r="GY53" s="231"/>
      <c r="GZ53" s="231"/>
      <c r="HA53" s="231"/>
      <c r="HB53" s="231"/>
      <c r="HC53" s="231"/>
      <c r="HD53" s="231"/>
      <c r="HE53" s="231"/>
      <c r="HF53" s="231"/>
      <c r="HG53" s="231"/>
      <c r="HH53" s="231"/>
      <c r="HI53" s="231"/>
      <c r="HJ53" s="231"/>
      <c r="HK53" s="231"/>
      <c r="HL53" s="231"/>
      <c r="HM53" s="231"/>
      <c r="HN53" s="231"/>
      <c r="HO53" s="231"/>
      <c r="HP53" s="231"/>
      <c r="HQ53" s="231"/>
      <c r="HR53" s="231"/>
      <c r="HS53" s="231"/>
      <c r="HT53" s="231"/>
      <c r="HU53" s="231"/>
      <c r="HV53" s="232"/>
      <c r="HW53" s="232"/>
      <c r="HX53" s="232"/>
      <c r="HY53" s="232"/>
      <c r="HZ53" s="232"/>
      <c r="IA53" s="232"/>
      <c r="IB53" s="232"/>
      <c r="IC53" s="232"/>
      <c r="ID53" s="232"/>
      <c r="IE53" s="232"/>
      <c r="IF53" s="232"/>
      <c r="IG53" s="232"/>
      <c r="IH53" s="232"/>
      <c r="II53" s="232"/>
      <c r="IJ53" s="232"/>
      <c r="IK53" s="232"/>
      <c r="IL53" s="232"/>
      <c r="IM53" s="232"/>
      <c r="IN53" s="232"/>
      <c r="IO53" s="232"/>
      <c r="IP53" s="232"/>
      <c r="IQ53" s="232"/>
      <c r="IR53" s="232"/>
      <c r="IS53" s="232"/>
      <c r="IT53" s="232"/>
      <c r="IU53" s="232"/>
      <c r="IV53" s="232"/>
      <c r="IW53" s="232"/>
      <c r="IX53" s="232"/>
      <c r="IY53" s="232"/>
      <c r="IZ53" s="232"/>
      <c r="JA53" s="232"/>
      <c r="JB53" s="232"/>
      <c r="JC53" s="232"/>
      <c r="JD53" s="232"/>
      <c r="JE53" s="231"/>
      <c r="JF53" s="231"/>
      <c r="JG53" s="231"/>
      <c r="JH53" s="231"/>
      <c r="JI53" s="231"/>
      <c r="JJ53" s="231"/>
      <c r="JK53" s="231"/>
      <c r="JL53" s="231"/>
      <c r="JM53" s="231"/>
      <c r="JN53" s="231"/>
      <c r="JO53" s="231"/>
      <c r="JP53" s="231"/>
      <c r="JQ53" s="231"/>
      <c r="JR53" s="231"/>
      <c r="JS53" s="231"/>
      <c r="JT53" s="231"/>
      <c r="JU53" s="231"/>
      <c r="JV53" s="231"/>
      <c r="JW53" s="231"/>
      <c r="JX53" s="231"/>
      <c r="JY53" s="231"/>
      <c r="JZ53" s="231"/>
      <c r="KA53" s="231"/>
      <c r="KB53" s="231"/>
      <c r="KC53" s="231"/>
      <c r="KD53" s="231"/>
      <c r="KE53" s="231"/>
      <c r="KF53" s="231"/>
      <c r="KG53" s="231"/>
      <c r="KH53" s="231"/>
      <c r="KI53" s="231"/>
      <c r="KJ53" s="231"/>
      <c r="KK53" s="231"/>
      <c r="KL53" s="231"/>
      <c r="KM53" s="231"/>
      <c r="KN53" s="233"/>
    </row>
    <row r="54" customFormat="false" ht="12.75" hidden="false" customHeight="true" outlineLevel="0" collapsed="false">
      <c r="A54" s="228" t="n">
        <v>48</v>
      </c>
      <c r="B54" s="228" t="inlineStr">
        <f aca="false">IF('Cover Sheet'!B52="","",IF(OR('Cover Sheet'!D52="Dropped out of school", 'Cover Sheet'!D52="Moved to another school", 'Cover Sheet'!D52="Unknown status"),"",'Cover Sheet'!B52))</f>
        <is>
          <t/>
        </is>
      </c>
      <c r="C54" s="229"/>
      <c r="D54" s="230" t="inlineStr">
        <f aca="false">IFERROR(VLOOKUP(C54,Goals!$J$2:$K$28,2,0),"")</f>
        <is>
          <t/>
        </is>
      </c>
      <c r="E54" s="230" t="inlineStr">
        <f aca="false">'RC Mastery Check+Question type'!H52</f>
        <is>
          <t/>
        </is>
      </c>
      <c r="F54" s="230" t="inlineStr">
        <f aca="false">IF(OR('Cover Sheet'!J52="", B54=""),"",'Cover Sheet'!J52)</f>
        <is>
          <t/>
        </is>
      </c>
      <c r="G54" s="230" t="inlineStr">
        <f aca="false">'Cover Sheet'!L52</f>
        <is>
          <t/>
        </is>
      </c>
      <c r="H54" s="231"/>
      <c r="I54" s="231"/>
      <c r="J54" s="231"/>
      <c r="K54" s="231"/>
      <c r="L54" s="231"/>
      <c r="M54" s="231"/>
      <c r="N54" s="232"/>
      <c r="O54" s="232"/>
      <c r="P54" s="232"/>
      <c r="Q54" s="232"/>
      <c r="R54" s="232"/>
      <c r="S54" s="232"/>
      <c r="T54" s="232"/>
      <c r="U54" s="231"/>
      <c r="V54" s="231"/>
      <c r="W54" s="231"/>
      <c r="X54" s="231"/>
      <c r="Y54" s="231"/>
      <c r="Z54" s="231"/>
      <c r="AA54" s="231"/>
      <c r="AB54" s="232"/>
      <c r="AC54" s="232"/>
      <c r="AD54" s="232"/>
      <c r="AE54" s="232"/>
      <c r="AF54" s="232"/>
      <c r="AG54" s="232"/>
      <c r="AH54" s="232"/>
      <c r="AI54" s="232"/>
      <c r="AJ54" s="232"/>
      <c r="AK54" s="232"/>
      <c r="AL54" s="232"/>
      <c r="AM54" s="232"/>
      <c r="AN54" s="231"/>
      <c r="AO54" s="231"/>
      <c r="AP54" s="231"/>
      <c r="AQ54" s="231"/>
      <c r="AR54" s="231"/>
      <c r="AS54" s="231"/>
      <c r="AT54" s="231"/>
      <c r="AU54" s="231"/>
      <c r="AV54" s="231"/>
      <c r="AW54" s="231"/>
      <c r="AX54" s="231"/>
      <c r="AY54" s="231"/>
      <c r="AZ54" s="232"/>
      <c r="BA54" s="232"/>
      <c r="BB54" s="232"/>
      <c r="BC54" s="232"/>
      <c r="BD54" s="232"/>
      <c r="BE54" s="232"/>
      <c r="BF54" s="232"/>
      <c r="BG54" s="232"/>
      <c r="BH54" s="232"/>
      <c r="BI54" s="232"/>
      <c r="BJ54" s="232"/>
      <c r="BK54" s="232"/>
      <c r="BL54" s="232"/>
      <c r="BM54" s="232"/>
      <c r="BN54" s="232"/>
      <c r="BO54" s="232"/>
      <c r="BP54" s="232"/>
      <c r="BQ54" s="232"/>
      <c r="BR54" s="231"/>
      <c r="BS54" s="231"/>
      <c r="BT54" s="231"/>
      <c r="BU54" s="231"/>
      <c r="BV54" s="231"/>
      <c r="BW54" s="231"/>
      <c r="BX54" s="231"/>
      <c r="BY54" s="231"/>
      <c r="BZ54" s="231"/>
      <c r="CA54" s="231"/>
      <c r="CB54" s="231"/>
      <c r="CC54" s="231"/>
      <c r="CD54" s="231"/>
      <c r="CE54" s="231"/>
      <c r="CF54" s="231"/>
      <c r="CG54" s="231"/>
      <c r="CH54" s="231"/>
      <c r="CI54" s="231"/>
      <c r="CJ54" s="232"/>
      <c r="CK54" s="232"/>
      <c r="CL54" s="232"/>
      <c r="CM54" s="232"/>
      <c r="CN54" s="232"/>
      <c r="CO54" s="232"/>
      <c r="CP54" s="232"/>
      <c r="CQ54" s="232"/>
      <c r="CR54" s="232"/>
      <c r="CS54" s="232"/>
      <c r="CT54" s="232"/>
      <c r="CU54" s="232"/>
      <c r="CV54" s="232"/>
      <c r="CW54" s="232"/>
      <c r="CX54" s="232"/>
      <c r="CY54" s="232"/>
      <c r="CZ54" s="232"/>
      <c r="DA54" s="232"/>
      <c r="DB54" s="232"/>
      <c r="DC54" s="232"/>
      <c r="DD54" s="232"/>
      <c r="DE54" s="232"/>
      <c r="DF54" s="232"/>
      <c r="DG54" s="232"/>
      <c r="DH54" s="232"/>
      <c r="DI54" s="232"/>
      <c r="DJ54" s="232"/>
      <c r="DK54" s="232"/>
      <c r="DL54" s="232"/>
      <c r="DM54" s="232"/>
      <c r="DN54" s="232"/>
      <c r="DO54" s="232"/>
      <c r="DP54" s="232"/>
      <c r="DQ54" s="232"/>
      <c r="DR54" s="232"/>
      <c r="DS54" s="232"/>
      <c r="DT54" s="231"/>
      <c r="DU54" s="231"/>
      <c r="DV54" s="231"/>
      <c r="DW54" s="231"/>
      <c r="DX54" s="231"/>
      <c r="DY54" s="231"/>
      <c r="DZ54" s="231"/>
      <c r="EA54" s="231"/>
      <c r="EB54" s="231"/>
      <c r="EC54" s="231"/>
      <c r="ED54" s="231"/>
      <c r="EE54" s="231"/>
      <c r="EF54" s="231"/>
      <c r="EG54" s="231"/>
      <c r="EH54" s="231"/>
      <c r="EI54" s="231"/>
      <c r="EJ54" s="231"/>
      <c r="EK54" s="231"/>
      <c r="EL54" s="231"/>
      <c r="EM54" s="231"/>
      <c r="EN54" s="231"/>
      <c r="EO54" s="231"/>
      <c r="EP54" s="231"/>
      <c r="EQ54" s="231"/>
      <c r="ER54" s="231"/>
      <c r="ES54" s="231"/>
      <c r="ET54" s="231"/>
      <c r="EU54" s="231"/>
      <c r="EV54" s="231"/>
      <c r="EW54" s="231"/>
      <c r="EX54" s="231"/>
      <c r="EY54" s="231"/>
      <c r="EZ54" s="231"/>
      <c r="FA54" s="231"/>
      <c r="FB54" s="231"/>
      <c r="FC54" s="231"/>
      <c r="FD54" s="232"/>
      <c r="FE54" s="232"/>
      <c r="FF54" s="232"/>
      <c r="FG54" s="232"/>
      <c r="FH54" s="232"/>
      <c r="FI54" s="232"/>
      <c r="FJ54" s="232"/>
      <c r="FK54" s="232"/>
      <c r="FL54" s="232"/>
      <c r="FM54" s="232"/>
      <c r="FN54" s="232"/>
      <c r="FO54" s="232"/>
      <c r="FP54" s="232"/>
      <c r="FQ54" s="232"/>
      <c r="FR54" s="232"/>
      <c r="FS54" s="232"/>
      <c r="FT54" s="232"/>
      <c r="FU54" s="232"/>
      <c r="FV54" s="232"/>
      <c r="FW54" s="232"/>
      <c r="FX54" s="232"/>
      <c r="FY54" s="232"/>
      <c r="FZ54" s="232"/>
      <c r="GA54" s="232"/>
      <c r="GB54" s="232"/>
      <c r="GC54" s="232"/>
      <c r="GD54" s="232"/>
      <c r="GE54" s="232"/>
      <c r="GF54" s="232"/>
      <c r="GG54" s="232"/>
      <c r="GH54" s="232"/>
      <c r="GI54" s="232"/>
      <c r="GJ54" s="232"/>
      <c r="GK54" s="232"/>
      <c r="GL54" s="232"/>
      <c r="GM54" s="231"/>
      <c r="GN54" s="231"/>
      <c r="GO54" s="231"/>
      <c r="GP54" s="231"/>
      <c r="GQ54" s="231"/>
      <c r="GR54" s="231"/>
      <c r="GS54" s="231"/>
      <c r="GT54" s="231"/>
      <c r="GU54" s="231"/>
      <c r="GV54" s="231"/>
      <c r="GW54" s="231"/>
      <c r="GX54" s="231"/>
      <c r="GY54" s="231"/>
      <c r="GZ54" s="231"/>
      <c r="HA54" s="231"/>
      <c r="HB54" s="231"/>
      <c r="HC54" s="231"/>
      <c r="HD54" s="231"/>
      <c r="HE54" s="231"/>
      <c r="HF54" s="231"/>
      <c r="HG54" s="231"/>
      <c r="HH54" s="231"/>
      <c r="HI54" s="231"/>
      <c r="HJ54" s="231"/>
      <c r="HK54" s="231"/>
      <c r="HL54" s="231"/>
      <c r="HM54" s="231"/>
      <c r="HN54" s="231"/>
      <c r="HO54" s="231"/>
      <c r="HP54" s="231"/>
      <c r="HQ54" s="231"/>
      <c r="HR54" s="231"/>
      <c r="HS54" s="231"/>
      <c r="HT54" s="231"/>
      <c r="HU54" s="231"/>
      <c r="HV54" s="232"/>
      <c r="HW54" s="232"/>
      <c r="HX54" s="232"/>
      <c r="HY54" s="232"/>
      <c r="HZ54" s="232"/>
      <c r="IA54" s="232"/>
      <c r="IB54" s="232"/>
      <c r="IC54" s="232"/>
      <c r="ID54" s="232"/>
      <c r="IE54" s="232"/>
      <c r="IF54" s="232"/>
      <c r="IG54" s="232"/>
      <c r="IH54" s="232"/>
      <c r="II54" s="232"/>
      <c r="IJ54" s="232"/>
      <c r="IK54" s="232"/>
      <c r="IL54" s="232"/>
      <c r="IM54" s="232"/>
      <c r="IN54" s="232"/>
      <c r="IO54" s="232"/>
      <c r="IP54" s="232"/>
      <c r="IQ54" s="232"/>
      <c r="IR54" s="232"/>
      <c r="IS54" s="232"/>
      <c r="IT54" s="232"/>
      <c r="IU54" s="232"/>
      <c r="IV54" s="232"/>
      <c r="IW54" s="232"/>
      <c r="IX54" s="232"/>
      <c r="IY54" s="232"/>
      <c r="IZ54" s="232"/>
      <c r="JA54" s="232"/>
      <c r="JB54" s="232"/>
      <c r="JC54" s="232"/>
      <c r="JD54" s="232"/>
      <c r="JE54" s="231"/>
      <c r="JF54" s="231"/>
      <c r="JG54" s="231"/>
      <c r="JH54" s="231"/>
      <c r="JI54" s="231"/>
      <c r="JJ54" s="231"/>
      <c r="JK54" s="231"/>
      <c r="JL54" s="231"/>
      <c r="JM54" s="231"/>
      <c r="JN54" s="231"/>
      <c r="JO54" s="231"/>
      <c r="JP54" s="231"/>
      <c r="JQ54" s="231"/>
      <c r="JR54" s="231"/>
      <c r="JS54" s="231"/>
      <c r="JT54" s="231"/>
      <c r="JU54" s="231"/>
      <c r="JV54" s="231"/>
      <c r="JW54" s="231"/>
      <c r="JX54" s="231"/>
      <c r="JY54" s="231"/>
      <c r="JZ54" s="231"/>
      <c r="KA54" s="231"/>
      <c r="KB54" s="231"/>
      <c r="KC54" s="231"/>
      <c r="KD54" s="231"/>
      <c r="KE54" s="231"/>
      <c r="KF54" s="231"/>
      <c r="KG54" s="231"/>
      <c r="KH54" s="231"/>
      <c r="KI54" s="231"/>
      <c r="KJ54" s="231"/>
      <c r="KK54" s="231"/>
      <c r="KL54" s="231"/>
      <c r="KM54" s="231"/>
      <c r="KN54" s="233"/>
    </row>
    <row r="55" customFormat="false" ht="12.75" hidden="false" customHeight="true" outlineLevel="0" collapsed="false">
      <c r="A55" s="228" t="n">
        <v>49</v>
      </c>
      <c r="B55" s="228" t="inlineStr">
        <f aca="false">IF('Cover Sheet'!B53="","",IF(OR('Cover Sheet'!D53="Dropped out of school", 'Cover Sheet'!D53="Moved to another school", 'Cover Sheet'!D53="Unknown status"),"",'Cover Sheet'!B53))</f>
        <is>
          <t/>
        </is>
      </c>
      <c r="C55" s="229"/>
      <c r="D55" s="230" t="inlineStr">
        <f aca="false">IFERROR(VLOOKUP(C55,Goals!$J$2:$K$28,2,0),"")</f>
        <is>
          <t/>
        </is>
      </c>
      <c r="E55" s="230" t="inlineStr">
        <f aca="false">'RC Mastery Check+Question type'!H53</f>
        <is>
          <t/>
        </is>
      </c>
      <c r="F55" s="230" t="inlineStr">
        <f aca="false">IF(OR('Cover Sheet'!J53="", B55=""),"",'Cover Sheet'!J53)</f>
        <is>
          <t/>
        </is>
      </c>
      <c r="G55" s="230" t="inlineStr">
        <f aca="false">'Cover Sheet'!L53</f>
        <is>
          <t/>
        </is>
      </c>
      <c r="H55" s="231"/>
      <c r="I55" s="231"/>
      <c r="J55" s="231"/>
      <c r="K55" s="231"/>
      <c r="L55" s="231"/>
      <c r="M55" s="231"/>
      <c r="N55" s="232"/>
      <c r="O55" s="232"/>
      <c r="P55" s="232"/>
      <c r="Q55" s="232"/>
      <c r="R55" s="232"/>
      <c r="S55" s="232"/>
      <c r="T55" s="232"/>
      <c r="U55" s="231"/>
      <c r="V55" s="231"/>
      <c r="W55" s="231"/>
      <c r="X55" s="231"/>
      <c r="Y55" s="231"/>
      <c r="Z55" s="231"/>
      <c r="AA55" s="231"/>
      <c r="AB55" s="232"/>
      <c r="AC55" s="232"/>
      <c r="AD55" s="232"/>
      <c r="AE55" s="232"/>
      <c r="AF55" s="232"/>
      <c r="AG55" s="232"/>
      <c r="AH55" s="232"/>
      <c r="AI55" s="232"/>
      <c r="AJ55" s="232"/>
      <c r="AK55" s="232"/>
      <c r="AL55" s="232"/>
      <c r="AM55" s="232"/>
      <c r="AN55" s="231"/>
      <c r="AO55" s="231"/>
      <c r="AP55" s="231"/>
      <c r="AQ55" s="231"/>
      <c r="AR55" s="231"/>
      <c r="AS55" s="231"/>
      <c r="AT55" s="231"/>
      <c r="AU55" s="231"/>
      <c r="AV55" s="231"/>
      <c r="AW55" s="231"/>
      <c r="AX55" s="231"/>
      <c r="AY55" s="231"/>
      <c r="AZ55" s="232"/>
      <c r="BA55" s="232"/>
      <c r="BB55" s="232"/>
      <c r="BC55" s="232"/>
      <c r="BD55" s="232"/>
      <c r="BE55" s="232"/>
      <c r="BF55" s="232"/>
      <c r="BG55" s="232"/>
      <c r="BH55" s="232"/>
      <c r="BI55" s="232"/>
      <c r="BJ55" s="232"/>
      <c r="BK55" s="232"/>
      <c r="BL55" s="232"/>
      <c r="BM55" s="232"/>
      <c r="BN55" s="232"/>
      <c r="BO55" s="232"/>
      <c r="BP55" s="232"/>
      <c r="BQ55" s="232"/>
      <c r="BR55" s="231"/>
      <c r="BS55" s="231"/>
      <c r="BT55" s="231"/>
      <c r="BU55" s="231"/>
      <c r="BV55" s="231"/>
      <c r="BW55" s="231"/>
      <c r="BX55" s="231"/>
      <c r="BY55" s="231"/>
      <c r="BZ55" s="231"/>
      <c r="CA55" s="231"/>
      <c r="CB55" s="231"/>
      <c r="CC55" s="231"/>
      <c r="CD55" s="231"/>
      <c r="CE55" s="231"/>
      <c r="CF55" s="231"/>
      <c r="CG55" s="231"/>
      <c r="CH55" s="231"/>
      <c r="CI55" s="231"/>
      <c r="CJ55" s="232"/>
      <c r="CK55" s="232"/>
      <c r="CL55" s="232"/>
      <c r="CM55" s="232"/>
      <c r="CN55" s="232"/>
      <c r="CO55" s="232"/>
      <c r="CP55" s="232"/>
      <c r="CQ55" s="232"/>
      <c r="CR55" s="232"/>
      <c r="CS55" s="232"/>
      <c r="CT55" s="232"/>
      <c r="CU55" s="232"/>
      <c r="CV55" s="232"/>
      <c r="CW55" s="232"/>
      <c r="CX55" s="232"/>
      <c r="CY55" s="232"/>
      <c r="CZ55" s="232"/>
      <c r="DA55" s="232"/>
      <c r="DB55" s="232"/>
      <c r="DC55" s="232"/>
      <c r="DD55" s="232"/>
      <c r="DE55" s="232"/>
      <c r="DF55" s="232"/>
      <c r="DG55" s="232"/>
      <c r="DH55" s="232"/>
      <c r="DI55" s="232"/>
      <c r="DJ55" s="232"/>
      <c r="DK55" s="232"/>
      <c r="DL55" s="232"/>
      <c r="DM55" s="232"/>
      <c r="DN55" s="232"/>
      <c r="DO55" s="232"/>
      <c r="DP55" s="232"/>
      <c r="DQ55" s="232"/>
      <c r="DR55" s="232"/>
      <c r="DS55" s="232"/>
      <c r="DT55" s="231"/>
      <c r="DU55" s="231"/>
      <c r="DV55" s="231"/>
      <c r="DW55" s="231"/>
      <c r="DX55" s="231"/>
      <c r="DY55" s="231"/>
      <c r="DZ55" s="231"/>
      <c r="EA55" s="231"/>
      <c r="EB55" s="231"/>
      <c r="EC55" s="231"/>
      <c r="ED55" s="231"/>
      <c r="EE55" s="231"/>
      <c r="EF55" s="231"/>
      <c r="EG55" s="231"/>
      <c r="EH55" s="231"/>
      <c r="EI55" s="231"/>
      <c r="EJ55" s="231"/>
      <c r="EK55" s="231"/>
      <c r="EL55" s="231"/>
      <c r="EM55" s="231"/>
      <c r="EN55" s="231"/>
      <c r="EO55" s="231"/>
      <c r="EP55" s="231"/>
      <c r="EQ55" s="231"/>
      <c r="ER55" s="231"/>
      <c r="ES55" s="231"/>
      <c r="ET55" s="231"/>
      <c r="EU55" s="231"/>
      <c r="EV55" s="231"/>
      <c r="EW55" s="231"/>
      <c r="EX55" s="231"/>
      <c r="EY55" s="231"/>
      <c r="EZ55" s="231"/>
      <c r="FA55" s="231"/>
      <c r="FB55" s="231"/>
      <c r="FC55" s="231"/>
      <c r="FD55" s="232"/>
      <c r="FE55" s="232"/>
      <c r="FF55" s="232"/>
      <c r="FG55" s="232"/>
      <c r="FH55" s="232"/>
      <c r="FI55" s="232"/>
      <c r="FJ55" s="232"/>
      <c r="FK55" s="232"/>
      <c r="FL55" s="232"/>
      <c r="FM55" s="232"/>
      <c r="FN55" s="232"/>
      <c r="FO55" s="232"/>
      <c r="FP55" s="232"/>
      <c r="FQ55" s="232"/>
      <c r="FR55" s="232"/>
      <c r="FS55" s="232"/>
      <c r="FT55" s="232"/>
      <c r="FU55" s="232"/>
      <c r="FV55" s="232"/>
      <c r="FW55" s="232"/>
      <c r="FX55" s="232"/>
      <c r="FY55" s="232"/>
      <c r="FZ55" s="232"/>
      <c r="GA55" s="232"/>
      <c r="GB55" s="232"/>
      <c r="GC55" s="232"/>
      <c r="GD55" s="232"/>
      <c r="GE55" s="232"/>
      <c r="GF55" s="232"/>
      <c r="GG55" s="232"/>
      <c r="GH55" s="232"/>
      <c r="GI55" s="232"/>
      <c r="GJ55" s="232"/>
      <c r="GK55" s="232"/>
      <c r="GL55" s="232"/>
      <c r="GM55" s="231"/>
      <c r="GN55" s="231"/>
      <c r="GO55" s="231"/>
      <c r="GP55" s="231"/>
      <c r="GQ55" s="231"/>
      <c r="GR55" s="231"/>
      <c r="GS55" s="231"/>
      <c r="GT55" s="231"/>
      <c r="GU55" s="231"/>
      <c r="GV55" s="231"/>
      <c r="GW55" s="231"/>
      <c r="GX55" s="231"/>
      <c r="GY55" s="231"/>
      <c r="GZ55" s="231"/>
      <c r="HA55" s="231"/>
      <c r="HB55" s="231"/>
      <c r="HC55" s="231"/>
      <c r="HD55" s="231"/>
      <c r="HE55" s="231"/>
      <c r="HF55" s="231"/>
      <c r="HG55" s="231"/>
      <c r="HH55" s="231"/>
      <c r="HI55" s="231"/>
      <c r="HJ55" s="231"/>
      <c r="HK55" s="231"/>
      <c r="HL55" s="231"/>
      <c r="HM55" s="231"/>
      <c r="HN55" s="231"/>
      <c r="HO55" s="231"/>
      <c r="HP55" s="231"/>
      <c r="HQ55" s="231"/>
      <c r="HR55" s="231"/>
      <c r="HS55" s="231"/>
      <c r="HT55" s="231"/>
      <c r="HU55" s="231"/>
      <c r="HV55" s="232"/>
      <c r="HW55" s="232"/>
      <c r="HX55" s="232"/>
      <c r="HY55" s="232"/>
      <c r="HZ55" s="232"/>
      <c r="IA55" s="232"/>
      <c r="IB55" s="232"/>
      <c r="IC55" s="232"/>
      <c r="ID55" s="232"/>
      <c r="IE55" s="232"/>
      <c r="IF55" s="232"/>
      <c r="IG55" s="232"/>
      <c r="IH55" s="232"/>
      <c r="II55" s="232"/>
      <c r="IJ55" s="232"/>
      <c r="IK55" s="232"/>
      <c r="IL55" s="232"/>
      <c r="IM55" s="232"/>
      <c r="IN55" s="232"/>
      <c r="IO55" s="232"/>
      <c r="IP55" s="232"/>
      <c r="IQ55" s="232"/>
      <c r="IR55" s="232"/>
      <c r="IS55" s="232"/>
      <c r="IT55" s="232"/>
      <c r="IU55" s="232"/>
      <c r="IV55" s="232"/>
      <c r="IW55" s="232"/>
      <c r="IX55" s="232"/>
      <c r="IY55" s="232"/>
      <c r="IZ55" s="232"/>
      <c r="JA55" s="232"/>
      <c r="JB55" s="232"/>
      <c r="JC55" s="232"/>
      <c r="JD55" s="232"/>
      <c r="JE55" s="231"/>
      <c r="JF55" s="231"/>
      <c r="JG55" s="231"/>
      <c r="JH55" s="231"/>
      <c r="JI55" s="231"/>
      <c r="JJ55" s="231"/>
      <c r="JK55" s="231"/>
      <c r="JL55" s="231"/>
      <c r="JM55" s="231"/>
      <c r="JN55" s="231"/>
      <c r="JO55" s="231"/>
      <c r="JP55" s="231"/>
      <c r="JQ55" s="231"/>
      <c r="JR55" s="231"/>
      <c r="JS55" s="231"/>
      <c r="JT55" s="231"/>
      <c r="JU55" s="231"/>
      <c r="JV55" s="231"/>
      <c r="JW55" s="231"/>
      <c r="JX55" s="231"/>
      <c r="JY55" s="231"/>
      <c r="JZ55" s="231"/>
      <c r="KA55" s="231"/>
      <c r="KB55" s="231"/>
      <c r="KC55" s="231"/>
      <c r="KD55" s="231"/>
      <c r="KE55" s="231"/>
      <c r="KF55" s="231"/>
      <c r="KG55" s="231"/>
      <c r="KH55" s="231"/>
      <c r="KI55" s="231"/>
      <c r="KJ55" s="231"/>
      <c r="KK55" s="231"/>
      <c r="KL55" s="231"/>
      <c r="KM55" s="231"/>
      <c r="KN55" s="233"/>
    </row>
    <row r="56" customFormat="false" ht="12.75" hidden="false" customHeight="true" outlineLevel="0" collapsed="false">
      <c r="A56" s="228" t="n">
        <v>50</v>
      </c>
      <c r="B56" s="228" t="inlineStr">
        <f aca="false">IF('Cover Sheet'!B54="","",IF(OR('Cover Sheet'!D54="Dropped out of school", 'Cover Sheet'!D54="Moved to another school", 'Cover Sheet'!D54="Unknown status"),"",'Cover Sheet'!B54))</f>
        <is>
          <t/>
        </is>
      </c>
      <c r="C56" s="229"/>
      <c r="D56" s="230" t="inlineStr">
        <f aca="false">IFERROR(VLOOKUP(C56,Goals!$J$2:$K$28,2,0),"")</f>
        <is>
          <t/>
        </is>
      </c>
      <c r="E56" s="230" t="inlineStr">
        <f aca="false">'RC Mastery Check+Question type'!H54</f>
        <is>
          <t/>
        </is>
      </c>
      <c r="F56" s="230" t="inlineStr">
        <f aca="false">IF(OR('Cover Sheet'!J54="", B56=""),"",'Cover Sheet'!J54)</f>
        <is>
          <t/>
        </is>
      </c>
      <c r="G56" s="230" t="inlineStr">
        <f aca="false">'Cover Sheet'!L54</f>
        <is>
          <t/>
        </is>
      </c>
      <c r="H56" s="231"/>
      <c r="I56" s="231"/>
      <c r="J56" s="231"/>
      <c r="K56" s="231"/>
      <c r="L56" s="231"/>
      <c r="M56" s="231"/>
      <c r="N56" s="232"/>
      <c r="O56" s="232"/>
      <c r="P56" s="232"/>
      <c r="Q56" s="232"/>
      <c r="R56" s="232"/>
      <c r="S56" s="232"/>
      <c r="T56" s="232"/>
      <c r="U56" s="231"/>
      <c r="V56" s="231"/>
      <c r="W56" s="231"/>
      <c r="X56" s="231"/>
      <c r="Y56" s="231"/>
      <c r="Z56" s="231"/>
      <c r="AA56" s="231"/>
      <c r="AB56" s="232"/>
      <c r="AC56" s="232"/>
      <c r="AD56" s="232"/>
      <c r="AE56" s="232"/>
      <c r="AF56" s="232"/>
      <c r="AG56" s="232"/>
      <c r="AH56" s="232"/>
      <c r="AI56" s="232"/>
      <c r="AJ56" s="232"/>
      <c r="AK56" s="232"/>
      <c r="AL56" s="232"/>
      <c r="AM56" s="232"/>
      <c r="AN56" s="231"/>
      <c r="AO56" s="231"/>
      <c r="AP56" s="231"/>
      <c r="AQ56" s="231"/>
      <c r="AR56" s="231"/>
      <c r="AS56" s="231"/>
      <c r="AT56" s="231"/>
      <c r="AU56" s="231"/>
      <c r="AV56" s="231"/>
      <c r="AW56" s="231"/>
      <c r="AX56" s="231"/>
      <c r="AY56" s="231"/>
      <c r="AZ56" s="232"/>
      <c r="BA56" s="232"/>
      <c r="BB56" s="232"/>
      <c r="BC56" s="232"/>
      <c r="BD56" s="232"/>
      <c r="BE56" s="232"/>
      <c r="BF56" s="232"/>
      <c r="BG56" s="232"/>
      <c r="BH56" s="232"/>
      <c r="BI56" s="232"/>
      <c r="BJ56" s="232"/>
      <c r="BK56" s="232"/>
      <c r="BL56" s="232"/>
      <c r="BM56" s="232"/>
      <c r="BN56" s="232"/>
      <c r="BO56" s="232"/>
      <c r="BP56" s="232"/>
      <c r="BQ56" s="232"/>
      <c r="BR56" s="231"/>
      <c r="BS56" s="231"/>
      <c r="BT56" s="231"/>
      <c r="BU56" s="231"/>
      <c r="BV56" s="231"/>
      <c r="BW56" s="231"/>
      <c r="BX56" s="231"/>
      <c r="BY56" s="231"/>
      <c r="BZ56" s="231"/>
      <c r="CA56" s="231"/>
      <c r="CB56" s="231"/>
      <c r="CC56" s="231"/>
      <c r="CD56" s="231"/>
      <c r="CE56" s="231"/>
      <c r="CF56" s="231"/>
      <c r="CG56" s="231"/>
      <c r="CH56" s="231"/>
      <c r="CI56" s="231"/>
      <c r="CJ56" s="232"/>
      <c r="CK56" s="232"/>
      <c r="CL56" s="232"/>
      <c r="CM56" s="232"/>
      <c r="CN56" s="232"/>
      <c r="CO56" s="232"/>
      <c r="CP56" s="232"/>
      <c r="CQ56" s="232"/>
      <c r="CR56" s="232"/>
      <c r="CS56" s="232"/>
      <c r="CT56" s="232"/>
      <c r="CU56" s="232"/>
      <c r="CV56" s="232"/>
      <c r="CW56" s="232"/>
      <c r="CX56" s="232"/>
      <c r="CY56" s="232"/>
      <c r="CZ56" s="232"/>
      <c r="DA56" s="232"/>
      <c r="DB56" s="232"/>
      <c r="DC56" s="232"/>
      <c r="DD56" s="232"/>
      <c r="DE56" s="232"/>
      <c r="DF56" s="232"/>
      <c r="DG56" s="232"/>
      <c r="DH56" s="232"/>
      <c r="DI56" s="232"/>
      <c r="DJ56" s="232"/>
      <c r="DK56" s="232"/>
      <c r="DL56" s="232"/>
      <c r="DM56" s="232"/>
      <c r="DN56" s="232"/>
      <c r="DO56" s="232"/>
      <c r="DP56" s="232"/>
      <c r="DQ56" s="232"/>
      <c r="DR56" s="232"/>
      <c r="DS56" s="232"/>
      <c r="DT56" s="231"/>
      <c r="DU56" s="231"/>
      <c r="DV56" s="231"/>
      <c r="DW56" s="231"/>
      <c r="DX56" s="231"/>
      <c r="DY56" s="231"/>
      <c r="DZ56" s="231"/>
      <c r="EA56" s="231"/>
      <c r="EB56" s="231"/>
      <c r="EC56" s="231"/>
      <c r="ED56" s="231"/>
      <c r="EE56" s="231"/>
      <c r="EF56" s="231"/>
      <c r="EG56" s="231"/>
      <c r="EH56" s="231"/>
      <c r="EI56" s="231"/>
      <c r="EJ56" s="231"/>
      <c r="EK56" s="231"/>
      <c r="EL56" s="231"/>
      <c r="EM56" s="231"/>
      <c r="EN56" s="231"/>
      <c r="EO56" s="231"/>
      <c r="EP56" s="231"/>
      <c r="EQ56" s="231"/>
      <c r="ER56" s="231"/>
      <c r="ES56" s="231"/>
      <c r="ET56" s="231"/>
      <c r="EU56" s="231"/>
      <c r="EV56" s="231"/>
      <c r="EW56" s="231"/>
      <c r="EX56" s="231"/>
      <c r="EY56" s="231"/>
      <c r="EZ56" s="231"/>
      <c r="FA56" s="231"/>
      <c r="FB56" s="231"/>
      <c r="FC56" s="231"/>
      <c r="FD56" s="232"/>
      <c r="FE56" s="232"/>
      <c r="FF56" s="232"/>
      <c r="FG56" s="232"/>
      <c r="FH56" s="232"/>
      <c r="FI56" s="232"/>
      <c r="FJ56" s="232"/>
      <c r="FK56" s="232"/>
      <c r="FL56" s="232"/>
      <c r="FM56" s="232"/>
      <c r="FN56" s="232"/>
      <c r="FO56" s="232"/>
      <c r="FP56" s="232"/>
      <c r="FQ56" s="232"/>
      <c r="FR56" s="232"/>
      <c r="FS56" s="232"/>
      <c r="FT56" s="232"/>
      <c r="FU56" s="232"/>
      <c r="FV56" s="232"/>
      <c r="FW56" s="232"/>
      <c r="FX56" s="232"/>
      <c r="FY56" s="232"/>
      <c r="FZ56" s="232"/>
      <c r="GA56" s="232"/>
      <c r="GB56" s="232"/>
      <c r="GC56" s="232"/>
      <c r="GD56" s="232"/>
      <c r="GE56" s="232"/>
      <c r="GF56" s="232"/>
      <c r="GG56" s="232"/>
      <c r="GH56" s="232"/>
      <c r="GI56" s="232"/>
      <c r="GJ56" s="232"/>
      <c r="GK56" s="232"/>
      <c r="GL56" s="232"/>
      <c r="GM56" s="231"/>
      <c r="GN56" s="231"/>
      <c r="GO56" s="231"/>
      <c r="GP56" s="231"/>
      <c r="GQ56" s="231"/>
      <c r="GR56" s="231"/>
      <c r="GS56" s="231"/>
      <c r="GT56" s="231"/>
      <c r="GU56" s="231"/>
      <c r="GV56" s="231"/>
      <c r="GW56" s="231"/>
      <c r="GX56" s="231"/>
      <c r="GY56" s="231"/>
      <c r="GZ56" s="231"/>
      <c r="HA56" s="231"/>
      <c r="HB56" s="231"/>
      <c r="HC56" s="231"/>
      <c r="HD56" s="231"/>
      <c r="HE56" s="231"/>
      <c r="HF56" s="231"/>
      <c r="HG56" s="231"/>
      <c r="HH56" s="231"/>
      <c r="HI56" s="231"/>
      <c r="HJ56" s="231"/>
      <c r="HK56" s="231"/>
      <c r="HL56" s="231"/>
      <c r="HM56" s="231"/>
      <c r="HN56" s="231"/>
      <c r="HO56" s="231"/>
      <c r="HP56" s="231"/>
      <c r="HQ56" s="231"/>
      <c r="HR56" s="231"/>
      <c r="HS56" s="231"/>
      <c r="HT56" s="231"/>
      <c r="HU56" s="231"/>
      <c r="HV56" s="232"/>
      <c r="HW56" s="232"/>
      <c r="HX56" s="232"/>
      <c r="HY56" s="232"/>
      <c r="HZ56" s="232"/>
      <c r="IA56" s="232"/>
      <c r="IB56" s="232"/>
      <c r="IC56" s="232"/>
      <c r="ID56" s="232"/>
      <c r="IE56" s="232"/>
      <c r="IF56" s="232"/>
      <c r="IG56" s="232"/>
      <c r="IH56" s="232"/>
      <c r="II56" s="232"/>
      <c r="IJ56" s="232"/>
      <c r="IK56" s="232"/>
      <c r="IL56" s="232"/>
      <c r="IM56" s="232"/>
      <c r="IN56" s="232"/>
      <c r="IO56" s="232"/>
      <c r="IP56" s="232"/>
      <c r="IQ56" s="232"/>
      <c r="IR56" s="232"/>
      <c r="IS56" s="232"/>
      <c r="IT56" s="232"/>
      <c r="IU56" s="232"/>
      <c r="IV56" s="232"/>
      <c r="IW56" s="232"/>
      <c r="IX56" s="232"/>
      <c r="IY56" s="232"/>
      <c r="IZ56" s="232"/>
      <c r="JA56" s="232"/>
      <c r="JB56" s="232"/>
      <c r="JC56" s="232"/>
      <c r="JD56" s="232"/>
      <c r="JE56" s="231"/>
      <c r="JF56" s="231"/>
      <c r="JG56" s="231"/>
      <c r="JH56" s="231"/>
      <c r="JI56" s="231"/>
      <c r="JJ56" s="231"/>
      <c r="JK56" s="231"/>
      <c r="JL56" s="231"/>
      <c r="JM56" s="231"/>
      <c r="JN56" s="231"/>
      <c r="JO56" s="231"/>
      <c r="JP56" s="231"/>
      <c r="JQ56" s="231"/>
      <c r="JR56" s="231"/>
      <c r="JS56" s="231"/>
      <c r="JT56" s="231"/>
      <c r="JU56" s="231"/>
      <c r="JV56" s="231"/>
      <c r="JW56" s="231"/>
      <c r="JX56" s="231"/>
      <c r="JY56" s="231"/>
      <c r="JZ56" s="231"/>
      <c r="KA56" s="231"/>
      <c r="KB56" s="231"/>
      <c r="KC56" s="231"/>
      <c r="KD56" s="231"/>
      <c r="KE56" s="231"/>
      <c r="KF56" s="231"/>
      <c r="KG56" s="231"/>
      <c r="KH56" s="231"/>
      <c r="KI56" s="231"/>
      <c r="KJ56" s="231"/>
      <c r="KK56" s="231"/>
      <c r="KL56" s="231"/>
      <c r="KM56" s="231"/>
      <c r="KN56" s="233"/>
    </row>
    <row r="57" customFormat="false" ht="12.75" hidden="false" customHeight="true" outlineLevel="0" collapsed="false">
      <c r="A57" s="228" t="n">
        <v>51</v>
      </c>
      <c r="B57" s="228" t="inlineStr">
        <f aca="false">IF('Cover Sheet'!B55="","",IF(OR('Cover Sheet'!D55="Dropped out of school", 'Cover Sheet'!D55="Moved to another school", 'Cover Sheet'!D55="Unknown status"),"",'Cover Sheet'!B55))</f>
        <is>
          <t/>
        </is>
      </c>
      <c r="C57" s="229"/>
      <c r="D57" s="230" t="inlineStr">
        <f aca="false">IFERROR(VLOOKUP(C57,Goals!$J$2:$K$28,2,0),"")</f>
        <is>
          <t/>
        </is>
      </c>
      <c r="E57" s="230" t="inlineStr">
        <f aca="false">'RC Mastery Check+Question type'!H55</f>
        <is>
          <t/>
        </is>
      </c>
      <c r="F57" s="230" t="inlineStr">
        <f aca="false">IF(OR('Cover Sheet'!J55="", B57=""),"",'Cover Sheet'!J55)</f>
        <is>
          <t/>
        </is>
      </c>
      <c r="G57" s="230" t="inlineStr">
        <f aca="false">'Cover Sheet'!L55</f>
        <is>
          <t/>
        </is>
      </c>
      <c r="H57" s="231"/>
      <c r="I57" s="231"/>
      <c r="J57" s="231"/>
      <c r="K57" s="231"/>
      <c r="L57" s="231"/>
      <c r="M57" s="231"/>
      <c r="N57" s="232"/>
      <c r="O57" s="232"/>
      <c r="P57" s="232"/>
      <c r="Q57" s="232"/>
      <c r="R57" s="232"/>
      <c r="S57" s="232"/>
      <c r="T57" s="232"/>
      <c r="U57" s="231"/>
      <c r="V57" s="231"/>
      <c r="W57" s="231"/>
      <c r="X57" s="231"/>
      <c r="Y57" s="231"/>
      <c r="Z57" s="231"/>
      <c r="AA57" s="231"/>
      <c r="AB57" s="232"/>
      <c r="AC57" s="232"/>
      <c r="AD57" s="232"/>
      <c r="AE57" s="232"/>
      <c r="AF57" s="232"/>
      <c r="AG57" s="232"/>
      <c r="AH57" s="232"/>
      <c r="AI57" s="232"/>
      <c r="AJ57" s="232"/>
      <c r="AK57" s="232"/>
      <c r="AL57" s="232"/>
      <c r="AM57" s="232"/>
      <c r="AN57" s="231"/>
      <c r="AO57" s="231"/>
      <c r="AP57" s="231"/>
      <c r="AQ57" s="231"/>
      <c r="AR57" s="231"/>
      <c r="AS57" s="231"/>
      <c r="AT57" s="231"/>
      <c r="AU57" s="231"/>
      <c r="AV57" s="231"/>
      <c r="AW57" s="231"/>
      <c r="AX57" s="231"/>
      <c r="AY57" s="231"/>
      <c r="AZ57" s="232"/>
      <c r="BA57" s="232"/>
      <c r="BB57" s="232"/>
      <c r="BC57" s="232"/>
      <c r="BD57" s="232"/>
      <c r="BE57" s="232"/>
      <c r="BF57" s="232"/>
      <c r="BG57" s="232"/>
      <c r="BH57" s="232"/>
      <c r="BI57" s="232"/>
      <c r="BJ57" s="232"/>
      <c r="BK57" s="232"/>
      <c r="BL57" s="232"/>
      <c r="BM57" s="232"/>
      <c r="BN57" s="232"/>
      <c r="BO57" s="232"/>
      <c r="BP57" s="232"/>
      <c r="BQ57" s="232"/>
      <c r="BR57" s="231"/>
      <c r="BS57" s="231"/>
      <c r="BT57" s="231"/>
      <c r="BU57" s="231"/>
      <c r="BV57" s="231"/>
      <c r="BW57" s="231"/>
      <c r="BX57" s="231"/>
      <c r="BY57" s="231"/>
      <c r="BZ57" s="231"/>
      <c r="CA57" s="231"/>
      <c r="CB57" s="231"/>
      <c r="CC57" s="231"/>
      <c r="CD57" s="231"/>
      <c r="CE57" s="231"/>
      <c r="CF57" s="231"/>
      <c r="CG57" s="231"/>
      <c r="CH57" s="231"/>
      <c r="CI57" s="231"/>
      <c r="CJ57" s="232"/>
      <c r="CK57" s="232"/>
      <c r="CL57" s="232"/>
      <c r="CM57" s="232"/>
      <c r="CN57" s="232"/>
      <c r="CO57" s="232"/>
      <c r="CP57" s="232"/>
      <c r="CQ57" s="232"/>
      <c r="CR57" s="232"/>
      <c r="CS57" s="232"/>
      <c r="CT57" s="232"/>
      <c r="CU57" s="232"/>
      <c r="CV57" s="232"/>
      <c r="CW57" s="232"/>
      <c r="CX57" s="232"/>
      <c r="CY57" s="232"/>
      <c r="CZ57" s="232"/>
      <c r="DA57" s="232"/>
      <c r="DB57" s="232"/>
      <c r="DC57" s="232"/>
      <c r="DD57" s="232"/>
      <c r="DE57" s="232"/>
      <c r="DF57" s="232"/>
      <c r="DG57" s="232"/>
      <c r="DH57" s="232"/>
      <c r="DI57" s="232"/>
      <c r="DJ57" s="232"/>
      <c r="DK57" s="232"/>
      <c r="DL57" s="232"/>
      <c r="DM57" s="232"/>
      <c r="DN57" s="232"/>
      <c r="DO57" s="232"/>
      <c r="DP57" s="232"/>
      <c r="DQ57" s="232"/>
      <c r="DR57" s="232"/>
      <c r="DS57" s="232"/>
      <c r="DT57" s="231"/>
      <c r="DU57" s="231"/>
      <c r="DV57" s="231"/>
      <c r="DW57" s="231"/>
      <c r="DX57" s="231"/>
      <c r="DY57" s="231"/>
      <c r="DZ57" s="231"/>
      <c r="EA57" s="231"/>
      <c r="EB57" s="231"/>
      <c r="EC57" s="231"/>
      <c r="ED57" s="231"/>
      <c r="EE57" s="231"/>
      <c r="EF57" s="231"/>
      <c r="EG57" s="231"/>
      <c r="EH57" s="231"/>
      <c r="EI57" s="231"/>
      <c r="EJ57" s="231"/>
      <c r="EK57" s="231"/>
      <c r="EL57" s="231"/>
      <c r="EM57" s="231"/>
      <c r="EN57" s="231"/>
      <c r="EO57" s="231"/>
      <c r="EP57" s="231"/>
      <c r="EQ57" s="231"/>
      <c r="ER57" s="231"/>
      <c r="ES57" s="231"/>
      <c r="ET57" s="231"/>
      <c r="EU57" s="231"/>
      <c r="EV57" s="231"/>
      <c r="EW57" s="231"/>
      <c r="EX57" s="231"/>
      <c r="EY57" s="231"/>
      <c r="EZ57" s="231"/>
      <c r="FA57" s="231"/>
      <c r="FB57" s="231"/>
      <c r="FC57" s="231"/>
      <c r="FD57" s="232"/>
      <c r="FE57" s="232"/>
      <c r="FF57" s="232"/>
      <c r="FG57" s="232"/>
      <c r="FH57" s="232"/>
      <c r="FI57" s="232"/>
      <c r="FJ57" s="232"/>
      <c r="FK57" s="232"/>
      <c r="FL57" s="232"/>
      <c r="FM57" s="232"/>
      <c r="FN57" s="232"/>
      <c r="FO57" s="232"/>
      <c r="FP57" s="232"/>
      <c r="FQ57" s="232"/>
      <c r="FR57" s="232"/>
      <c r="FS57" s="232"/>
      <c r="FT57" s="232"/>
      <c r="FU57" s="232"/>
      <c r="FV57" s="232"/>
      <c r="FW57" s="232"/>
      <c r="FX57" s="232"/>
      <c r="FY57" s="232"/>
      <c r="FZ57" s="232"/>
      <c r="GA57" s="232"/>
      <c r="GB57" s="232"/>
      <c r="GC57" s="232"/>
      <c r="GD57" s="232"/>
      <c r="GE57" s="232"/>
      <c r="GF57" s="232"/>
      <c r="GG57" s="232"/>
      <c r="GH57" s="232"/>
      <c r="GI57" s="232"/>
      <c r="GJ57" s="232"/>
      <c r="GK57" s="232"/>
      <c r="GL57" s="232"/>
      <c r="GM57" s="231"/>
      <c r="GN57" s="231"/>
      <c r="GO57" s="231"/>
      <c r="GP57" s="231"/>
      <c r="GQ57" s="231"/>
      <c r="GR57" s="231"/>
      <c r="GS57" s="231"/>
      <c r="GT57" s="231"/>
      <c r="GU57" s="231"/>
      <c r="GV57" s="231"/>
      <c r="GW57" s="231"/>
      <c r="GX57" s="231"/>
      <c r="GY57" s="231"/>
      <c r="GZ57" s="231"/>
      <c r="HA57" s="231"/>
      <c r="HB57" s="231"/>
      <c r="HC57" s="231"/>
      <c r="HD57" s="231"/>
      <c r="HE57" s="231"/>
      <c r="HF57" s="231"/>
      <c r="HG57" s="231"/>
      <c r="HH57" s="231"/>
      <c r="HI57" s="231"/>
      <c r="HJ57" s="231"/>
      <c r="HK57" s="231"/>
      <c r="HL57" s="231"/>
      <c r="HM57" s="231"/>
      <c r="HN57" s="231"/>
      <c r="HO57" s="231"/>
      <c r="HP57" s="231"/>
      <c r="HQ57" s="231"/>
      <c r="HR57" s="231"/>
      <c r="HS57" s="231"/>
      <c r="HT57" s="231"/>
      <c r="HU57" s="231"/>
      <c r="HV57" s="232"/>
      <c r="HW57" s="232"/>
      <c r="HX57" s="232"/>
      <c r="HY57" s="232"/>
      <c r="HZ57" s="232"/>
      <c r="IA57" s="232"/>
      <c r="IB57" s="232"/>
      <c r="IC57" s="232"/>
      <c r="ID57" s="232"/>
      <c r="IE57" s="232"/>
      <c r="IF57" s="232"/>
      <c r="IG57" s="232"/>
      <c r="IH57" s="232"/>
      <c r="II57" s="232"/>
      <c r="IJ57" s="232"/>
      <c r="IK57" s="232"/>
      <c r="IL57" s="232"/>
      <c r="IM57" s="232"/>
      <c r="IN57" s="232"/>
      <c r="IO57" s="232"/>
      <c r="IP57" s="232"/>
      <c r="IQ57" s="232"/>
      <c r="IR57" s="232"/>
      <c r="IS57" s="232"/>
      <c r="IT57" s="232"/>
      <c r="IU57" s="232"/>
      <c r="IV57" s="232"/>
      <c r="IW57" s="232"/>
      <c r="IX57" s="232"/>
      <c r="IY57" s="232"/>
      <c r="IZ57" s="232"/>
      <c r="JA57" s="232"/>
      <c r="JB57" s="232"/>
      <c r="JC57" s="232"/>
      <c r="JD57" s="232"/>
      <c r="JE57" s="231"/>
      <c r="JF57" s="231"/>
      <c r="JG57" s="231"/>
      <c r="JH57" s="231"/>
      <c r="JI57" s="231"/>
      <c r="JJ57" s="231"/>
      <c r="JK57" s="231"/>
      <c r="JL57" s="231"/>
      <c r="JM57" s="231"/>
      <c r="JN57" s="231"/>
      <c r="JO57" s="231"/>
      <c r="JP57" s="231"/>
      <c r="JQ57" s="231"/>
      <c r="JR57" s="231"/>
      <c r="JS57" s="231"/>
      <c r="JT57" s="231"/>
      <c r="JU57" s="231"/>
      <c r="JV57" s="231"/>
      <c r="JW57" s="231"/>
      <c r="JX57" s="231"/>
      <c r="JY57" s="231"/>
      <c r="JZ57" s="231"/>
      <c r="KA57" s="231"/>
      <c r="KB57" s="231"/>
      <c r="KC57" s="231"/>
      <c r="KD57" s="231"/>
      <c r="KE57" s="231"/>
      <c r="KF57" s="231"/>
      <c r="KG57" s="231"/>
      <c r="KH57" s="231"/>
      <c r="KI57" s="231"/>
      <c r="KJ57" s="231"/>
      <c r="KK57" s="231"/>
      <c r="KL57" s="231"/>
      <c r="KM57" s="231"/>
      <c r="KN57" s="233"/>
    </row>
    <row r="58" customFormat="false" ht="12.75" hidden="false" customHeight="true" outlineLevel="0" collapsed="false">
      <c r="A58" s="228" t="n">
        <v>52</v>
      </c>
      <c r="B58" s="228" t="inlineStr">
        <f aca="false">IF('Cover Sheet'!B56="","",IF(OR('Cover Sheet'!D56="Dropped out of school", 'Cover Sheet'!D56="Moved to another school", 'Cover Sheet'!D56="Unknown status"),"",'Cover Sheet'!B56))</f>
        <is>
          <t/>
        </is>
      </c>
      <c r="C58" s="229"/>
      <c r="D58" s="230" t="inlineStr">
        <f aca="false">IFERROR(VLOOKUP(C58,Goals!$J$2:$K$28,2,0),"")</f>
        <is>
          <t/>
        </is>
      </c>
      <c r="E58" s="230" t="inlineStr">
        <f aca="false">'RC Mastery Check+Question type'!H56</f>
        <is>
          <t/>
        </is>
      </c>
      <c r="F58" s="230" t="inlineStr">
        <f aca="false">IF(OR('Cover Sheet'!J56="", B58=""),"",'Cover Sheet'!J56)</f>
        <is>
          <t/>
        </is>
      </c>
      <c r="G58" s="230" t="inlineStr">
        <f aca="false">'Cover Sheet'!L56</f>
        <is>
          <t/>
        </is>
      </c>
      <c r="H58" s="231"/>
      <c r="I58" s="231"/>
      <c r="J58" s="231"/>
      <c r="K58" s="231"/>
      <c r="L58" s="231"/>
      <c r="M58" s="231"/>
      <c r="N58" s="232"/>
      <c r="O58" s="232"/>
      <c r="P58" s="232"/>
      <c r="Q58" s="232"/>
      <c r="R58" s="232"/>
      <c r="S58" s="232"/>
      <c r="T58" s="232"/>
      <c r="U58" s="231"/>
      <c r="V58" s="231"/>
      <c r="W58" s="231"/>
      <c r="X58" s="231"/>
      <c r="Y58" s="231"/>
      <c r="Z58" s="231"/>
      <c r="AA58" s="231"/>
      <c r="AB58" s="232"/>
      <c r="AC58" s="232"/>
      <c r="AD58" s="232"/>
      <c r="AE58" s="232"/>
      <c r="AF58" s="232"/>
      <c r="AG58" s="232"/>
      <c r="AH58" s="232"/>
      <c r="AI58" s="232"/>
      <c r="AJ58" s="232"/>
      <c r="AK58" s="232"/>
      <c r="AL58" s="232"/>
      <c r="AM58" s="232"/>
      <c r="AN58" s="231"/>
      <c r="AO58" s="231"/>
      <c r="AP58" s="231"/>
      <c r="AQ58" s="231"/>
      <c r="AR58" s="231"/>
      <c r="AS58" s="231"/>
      <c r="AT58" s="231"/>
      <c r="AU58" s="231"/>
      <c r="AV58" s="231"/>
      <c r="AW58" s="231"/>
      <c r="AX58" s="231"/>
      <c r="AY58" s="231"/>
      <c r="AZ58" s="232"/>
      <c r="BA58" s="232"/>
      <c r="BB58" s="232"/>
      <c r="BC58" s="232"/>
      <c r="BD58" s="232"/>
      <c r="BE58" s="232"/>
      <c r="BF58" s="232"/>
      <c r="BG58" s="232"/>
      <c r="BH58" s="232"/>
      <c r="BI58" s="232"/>
      <c r="BJ58" s="232"/>
      <c r="BK58" s="232"/>
      <c r="BL58" s="232"/>
      <c r="BM58" s="232"/>
      <c r="BN58" s="232"/>
      <c r="BO58" s="232"/>
      <c r="BP58" s="232"/>
      <c r="BQ58" s="232"/>
      <c r="BR58" s="231"/>
      <c r="BS58" s="231"/>
      <c r="BT58" s="231"/>
      <c r="BU58" s="231"/>
      <c r="BV58" s="231"/>
      <c r="BW58" s="231"/>
      <c r="BX58" s="231"/>
      <c r="BY58" s="231"/>
      <c r="BZ58" s="231"/>
      <c r="CA58" s="231"/>
      <c r="CB58" s="231"/>
      <c r="CC58" s="231"/>
      <c r="CD58" s="231"/>
      <c r="CE58" s="231"/>
      <c r="CF58" s="231"/>
      <c r="CG58" s="231"/>
      <c r="CH58" s="231"/>
      <c r="CI58" s="231"/>
      <c r="CJ58" s="232"/>
      <c r="CK58" s="232"/>
      <c r="CL58" s="232"/>
      <c r="CM58" s="232"/>
      <c r="CN58" s="232"/>
      <c r="CO58" s="232"/>
      <c r="CP58" s="232"/>
      <c r="CQ58" s="232"/>
      <c r="CR58" s="232"/>
      <c r="CS58" s="232"/>
      <c r="CT58" s="232"/>
      <c r="CU58" s="232"/>
      <c r="CV58" s="232"/>
      <c r="CW58" s="232"/>
      <c r="CX58" s="232"/>
      <c r="CY58" s="232"/>
      <c r="CZ58" s="232"/>
      <c r="DA58" s="232"/>
      <c r="DB58" s="232"/>
      <c r="DC58" s="232"/>
      <c r="DD58" s="232"/>
      <c r="DE58" s="232"/>
      <c r="DF58" s="232"/>
      <c r="DG58" s="232"/>
      <c r="DH58" s="232"/>
      <c r="DI58" s="232"/>
      <c r="DJ58" s="232"/>
      <c r="DK58" s="232"/>
      <c r="DL58" s="232"/>
      <c r="DM58" s="232"/>
      <c r="DN58" s="232"/>
      <c r="DO58" s="232"/>
      <c r="DP58" s="232"/>
      <c r="DQ58" s="232"/>
      <c r="DR58" s="232"/>
      <c r="DS58" s="232"/>
      <c r="DT58" s="231"/>
      <c r="DU58" s="231"/>
      <c r="DV58" s="231"/>
      <c r="DW58" s="231"/>
      <c r="DX58" s="231"/>
      <c r="DY58" s="231"/>
      <c r="DZ58" s="231"/>
      <c r="EA58" s="231"/>
      <c r="EB58" s="231"/>
      <c r="EC58" s="231"/>
      <c r="ED58" s="231"/>
      <c r="EE58" s="231"/>
      <c r="EF58" s="231"/>
      <c r="EG58" s="231"/>
      <c r="EH58" s="231"/>
      <c r="EI58" s="231"/>
      <c r="EJ58" s="231"/>
      <c r="EK58" s="231"/>
      <c r="EL58" s="231"/>
      <c r="EM58" s="231"/>
      <c r="EN58" s="231"/>
      <c r="EO58" s="231"/>
      <c r="EP58" s="231"/>
      <c r="EQ58" s="231"/>
      <c r="ER58" s="231"/>
      <c r="ES58" s="231"/>
      <c r="ET58" s="231"/>
      <c r="EU58" s="231"/>
      <c r="EV58" s="231"/>
      <c r="EW58" s="231"/>
      <c r="EX58" s="231"/>
      <c r="EY58" s="231"/>
      <c r="EZ58" s="231"/>
      <c r="FA58" s="231"/>
      <c r="FB58" s="231"/>
      <c r="FC58" s="231"/>
      <c r="FD58" s="232"/>
      <c r="FE58" s="232"/>
      <c r="FF58" s="232"/>
      <c r="FG58" s="232"/>
      <c r="FH58" s="232"/>
      <c r="FI58" s="232"/>
      <c r="FJ58" s="232"/>
      <c r="FK58" s="232"/>
      <c r="FL58" s="232"/>
      <c r="FM58" s="232"/>
      <c r="FN58" s="232"/>
      <c r="FO58" s="232"/>
      <c r="FP58" s="232"/>
      <c r="FQ58" s="232"/>
      <c r="FR58" s="232"/>
      <c r="FS58" s="232"/>
      <c r="FT58" s="232"/>
      <c r="FU58" s="232"/>
      <c r="FV58" s="232"/>
      <c r="FW58" s="232"/>
      <c r="FX58" s="232"/>
      <c r="FY58" s="232"/>
      <c r="FZ58" s="232"/>
      <c r="GA58" s="232"/>
      <c r="GB58" s="232"/>
      <c r="GC58" s="232"/>
      <c r="GD58" s="232"/>
      <c r="GE58" s="232"/>
      <c r="GF58" s="232"/>
      <c r="GG58" s="232"/>
      <c r="GH58" s="232"/>
      <c r="GI58" s="232"/>
      <c r="GJ58" s="232"/>
      <c r="GK58" s="232"/>
      <c r="GL58" s="232"/>
      <c r="GM58" s="231"/>
      <c r="GN58" s="231"/>
      <c r="GO58" s="231"/>
      <c r="GP58" s="231"/>
      <c r="GQ58" s="231"/>
      <c r="GR58" s="231"/>
      <c r="GS58" s="231"/>
      <c r="GT58" s="231"/>
      <c r="GU58" s="231"/>
      <c r="GV58" s="231"/>
      <c r="GW58" s="231"/>
      <c r="GX58" s="231"/>
      <c r="GY58" s="231"/>
      <c r="GZ58" s="231"/>
      <c r="HA58" s="231"/>
      <c r="HB58" s="231"/>
      <c r="HC58" s="231"/>
      <c r="HD58" s="231"/>
      <c r="HE58" s="231"/>
      <c r="HF58" s="231"/>
      <c r="HG58" s="231"/>
      <c r="HH58" s="231"/>
      <c r="HI58" s="231"/>
      <c r="HJ58" s="231"/>
      <c r="HK58" s="231"/>
      <c r="HL58" s="231"/>
      <c r="HM58" s="231"/>
      <c r="HN58" s="231"/>
      <c r="HO58" s="231"/>
      <c r="HP58" s="231"/>
      <c r="HQ58" s="231"/>
      <c r="HR58" s="231"/>
      <c r="HS58" s="231"/>
      <c r="HT58" s="231"/>
      <c r="HU58" s="231"/>
      <c r="HV58" s="232"/>
      <c r="HW58" s="232"/>
      <c r="HX58" s="232"/>
      <c r="HY58" s="232"/>
      <c r="HZ58" s="232"/>
      <c r="IA58" s="232"/>
      <c r="IB58" s="232"/>
      <c r="IC58" s="232"/>
      <c r="ID58" s="232"/>
      <c r="IE58" s="232"/>
      <c r="IF58" s="232"/>
      <c r="IG58" s="232"/>
      <c r="IH58" s="232"/>
      <c r="II58" s="232"/>
      <c r="IJ58" s="232"/>
      <c r="IK58" s="232"/>
      <c r="IL58" s="232"/>
      <c r="IM58" s="232"/>
      <c r="IN58" s="232"/>
      <c r="IO58" s="232"/>
      <c r="IP58" s="232"/>
      <c r="IQ58" s="232"/>
      <c r="IR58" s="232"/>
      <c r="IS58" s="232"/>
      <c r="IT58" s="232"/>
      <c r="IU58" s="232"/>
      <c r="IV58" s="232"/>
      <c r="IW58" s="232"/>
      <c r="IX58" s="232"/>
      <c r="IY58" s="232"/>
      <c r="IZ58" s="232"/>
      <c r="JA58" s="232"/>
      <c r="JB58" s="232"/>
      <c r="JC58" s="232"/>
      <c r="JD58" s="232"/>
      <c r="JE58" s="231"/>
      <c r="JF58" s="231"/>
      <c r="JG58" s="231"/>
      <c r="JH58" s="231"/>
      <c r="JI58" s="231"/>
      <c r="JJ58" s="231"/>
      <c r="JK58" s="231"/>
      <c r="JL58" s="231"/>
      <c r="JM58" s="231"/>
      <c r="JN58" s="231"/>
      <c r="JO58" s="231"/>
      <c r="JP58" s="231"/>
      <c r="JQ58" s="231"/>
      <c r="JR58" s="231"/>
      <c r="JS58" s="231"/>
      <c r="JT58" s="231"/>
      <c r="JU58" s="231"/>
      <c r="JV58" s="231"/>
      <c r="JW58" s="231"/>
      <c r="JX58" s="231"/>
      <c r="JY58" s="231"/>
      <c r="JZ58" s="231"/>
      <c r="KA58" s="231"/>
      <c r="KB58" s="231"/>
      <c r="KC58" s="231"/>
      <c r="KD58" s="231"/>
      <c r="KE58" s="231"/>
      <c r="KF58" s="231"/>
      <c r="KG58" s="231"/>
      <c r="KH58" s="231"/>
      <c r="KI58" s="231"/>
      <c r="KJ58" s="231"/>
      <c r="KK58" s="231"/>
      <c r="KL58" s="231"/>
      <c r="KM58" s="231"/>
      <c r="KN58" s="233"/>
    </row>
    <row r="59" customFormat="false" ht="12.75" hidden="false" customHeight="true" outlineLevel="0" collapsed="false">
      <c r="A59" s="228" t="n">
        <v>53</v>
      </c>
      <c r="B59" s="228" t="inlineStr">
        <f aca="false">IF('Cover Sheet'!B57="","",IF(OR('Cover Sheet'!D57="Dropped out of school", 'Cover Sheet'!D57="Moved to another school", 'Cover Sheet'!D57="Unknown status"),"",'Cover Sheet'!B57))</f>
        <is>
          <t/>
        </is>
      </c>
      <c r="C59" s="229"/>
      <c r="D59" s="230" t="inlineStr">
        <f aca="false">IFERROR(VLOOKUP(C59,Goals!$J$2:$K$28,2,0),"")</f>
        <is>
          <t/>
        </is>
      </c>
      <c r="E59" s="230" t="inlineStr">
        <f aca="false">'RC Mastery Check+Question type'!H57</f>
        <is>
          <t/>
        </is>
      </c>
      <c r="F59" s="230" t="inlineStr">
        <f aca="false">IF(OR('Cover Sheet'!J57="", B59=""),"",'Cover Sheet'!J57)</f>
        <is>
          <t/>
        </is>
      </c>
      <c r="G59" s="230" t="inlineStr">
        <f aca="false">'Cover Sheet'!L57</f>
        <is>
          <t/>
        </is>
      </c>
      <c r="H59" s="231"/>
      <c r="I59" s="231"/>
      <c r="J59" s="231"/>
      <c r="K59" s="231"/>
      <c r="L59" s="231"/>
      <c r="M59" s="231"/>
      <c r="N59" s="232"/>
      <c r="O59" s="232"/>
      <c r="P59" s="232"/>
      <c r="Q59" s="232"/>
      <c r="R59" s="232"/>
      <c r="S59" s="232"/>
      <c r="T59" s="232"/>
      <c r="U59" s="231"/>
      <c r="V59" s="231"/>
      <c r="W59" s="231"/>
      <c r="X59" s="231"/>
      <c r="Y59" s="231"/>
      <c r="Z59" s="231"/>
      <c r="AA59" s="231"/>
      <c r="AB59" s="232"/>
      <c r="AC59" s="232"/>
      <c r="AD59" s="232"/>
      <c r="AE59" s="232"/>
      <c r="AF59" s="232"/>
      <c r="AG59" s="232"/>
      <c r="AH59" s="232"/>
      <c r="AI59" s="232"/>
      <c r="AJ59" s="232"/>
      <c r="AK59" s="232"/>
      <c r="AL59" s="232"/>
      <c r="AM59" s="232"/>
      <c r="AN59" s="231"/>
      <c r="AO59" s="231"/>
      <c r="AP59" s="231"/>
      <c r="AQ59" s="231"/>
      <c r="AR59" s="231"/>
      <c r="AS59" s="231"/>
      <c r="AT59" s="231"/>
      <c r="AU59" s="231"/>
      <c r="AV59" s="231"/>
      <c r="AW59" s="231"/>
      <c r="AX59" s="231"/>
      <c r="AY59" s="231"/>
      <c r="AZ59" s="232"/>
      <c r="BA59" s="232"/>
      <c r="BB59" s="232"/>
      <c r="BC59" s="232"/>
      <c r="BD59" s="232"/>
      <c r="BE59" s="232"/>
      <c r="BF59" s="232"/>
      <c r="BG59" s="232"/>
      <c r="BH59" s="232"/>
      <c r="BI59" s="232"/>
      <c r="BJ59" s="232"/>
      <c r="BK59" s="232"/>
      <c r="BL59" s="232"/>
      <c r="BM59" s="232"/>
      <c r="BN59" s="232"/>
      <c r="BO59" s="232"/>
      <c r="BP59" s="232"/>
      <c r="BQ59" s="232"/>
      <c r="BR59" s="231"/>
      <c r="BS59" s="231"/>
      <c r="BT59" s="231"/>
      <c r="BU59" s="231"/>
      <c r="BV59" s="231"/>
      <c r="BW59" s="231"/>
      <c r="BX59" s="231"/>
      <c r="BY59" s="231"/>
      <c r="BZ59" s="231"/>
      <c r="CA59" s="231"/>
      <c r="CB59" s="231"/>
      <c r="CC59" s="231"/>
      <c r="CD59" s="231"/>
      <c r="CE59" s="231"/>
      <c r="CF59" s="231"/>
      <c r="CG59" s="231"/>
      <c r="CH59" s="231"/>
      <c r="CI59" s="231"/>
      <c r="CJ59" s="232"/>
      <c r="CK59" s="232"/>
      <c r="CL59" s="232"/>
      <c r="CM59" s="232"/>
      <c r="CN59" s="232"/>
      <c r="CO59" s="232"/>
      <c r="CP59" s="232"/>
      <c r="CQ59" s="232"/>
      <c r="CR59" s="232"/>
      <c r="CS59" s="232"/>
      <c r="CT59" s="232"/>
      <c r="CU59" s="232"/>
      <c r="CV59" s="232"/>
      <c r="CW59" s="232"/>
      <c r="CX59" s="232"/>
      <c r="CY59" s="232"/>
      <c r="CZ59" s="232"/>
      <c r="DA59" s="232"/>
      <c r="DB59" s="232"/>
      <c r="DC59" s="232"/>
      <c r="DD59" s="232"/>
      <c r="DE59" s="232"/>
      <c r="DF59" s="232"/>
      <c r="DG59" s="232"/>
      <c r="DH59" s="232"/>
      <c r="DI59" s="232"/>
      <c r="DJ59" s="232"/>
      <c r="DK59" s="232"/>
      <c r="DL59" s="232"/>
      <c r="DM59" s="232"/>
      <c r="DN59" s="232"/>
      <c r="DO59" s="232"/>
      <c r="DP59" s="232"/>
      <c r="DQ59" s="232"/>
      <c r="DR59" s="232"/>
      <c r="DS59" s="232"/>
      <c r="DT59" s="231"/>
      <c r="DU59" s="231"/>
      <c r="DV59" s="231"/>
      <c r="DW59" s="231"/>
      <c r="DX59" s="231"/>
      <c r="DY59" s="231"/>
      <c r="DZ59" s="231"/>
      <c r="EA59" s="231"/>
      <c r="EB59" s="231"/>
      <c r="EC59" s="231"/>
      <c r="ED59" s="231"/>
      <c r="EE59" s="231"/>
      <c r="EF59" s="231"/>
      <c r="EG59" s="231"/>
      <c r="EH59" s="231"/>
      <c r="EI59" s="231"/>
      <c r="EJ59" s="231"/>
      <c r="EK59" s="231"/>
      <c r="EL59" s="231"/>
      <c r="EM59" s="231"/>
      <c r="EN59" s="231"/>
      <c r="EO59" s="231"/>
      <c r="EP59" s="231"/>
      <c r="EQ59" s="231"/>
      <c r="ER59" s="231"/>
      <c r="ES59" s="231"/>
      <c r="ET59" s="231"/>
      <c r="EU59" s="231"/>
      <c r="EV59" s="231"/>
      <c r="EW59" s="231"/>
      <c r="EX59" s="231"/>
      <c r="EY59" s="231"/>
      <c r="EZ59" s="231"/>
      <c r="FA59" s="231"/>
      <c r="FB59" s="231"/>
      <c r="FC59" s="231"/>
      <c r="FD59" s="232"/>
      <c r="FE59" s="232"/>
      <c r="FF59" s="232"/>
      <c r="FG59" s="232"/>
      <c r="FH59" s="232"/>
      <c r="FI59" s="232"/>
      <c r="FJ59" s="232"/>
      <c r="FK59" s="232"/>
      <c r="FL59" s="232"/>
      <c r="FM59" s="232"/>
      <c r="FN59" s="232"/>
      <c r="FO59" s="232"/>
      <c r="FP59" s="232"/>
      <c r="FQ59" s="232"/>
      <c r="FR59" s="232"/>
      <c r="FS59" s="232"/>
      <c r="FT59" s="232"/>
      <c r="FU59" s="232"/>
      <c r="FV59" s="232"/>
      <c r="FW59" s="232"/>
      <c r="FX59" s="232"/>
      <c r="FY59" s="232"/>
      <c r="FZ59" s="232"/>
      <c r="GA59" s="232"/>
      <c r="GB59" s="232"/>
      <c r="GC59" s="232"/>
      <c r="GD59" s="232"/>
      <c r="GE59" s="232"/>
      <c r="GF59" s="232"/>
      <c r="GG59" s="232"/>
      <c r="GH59" s="232"/>
      <c r="GI59" s="232"/>
      <c r="GJ59" s="232"/>
      <c r="GK59" s="232"/>
      <c r="GL59" s="232"/>
      <c r="GM59" s="231"/>
      <c r="GN59" s="231"/>
      <c r="GO59" s="231"/>
      <c r="GP59" s="231"/>
      <c r="GQ59" s="231"/>
      <c r="GR59" s="231"/>
      <c r="GS59" s="231"/>
      <c r="GT59" s="231"/>
      <c r="GU59" s="231"/>
      <c r="GV59" s="231"/>
      <c r="GW59" s="231"/>
      <c r="GX59" s="231"/>
      <c r="GY59" s="231"/>
      <c r="GZ59" s="231"/>
      <c r="HA59" s="231"/>
      <c r="HB59" s="231"/>
      <c r="HC59" s="231"/>
      <c r="HD59" s="231"/>
      <c r="HE59" s="231"/>
      <c r="HF59" s="231"/>
      <c r="HG59" s="231"/>
      <c r="HH59" s="231"/>
      <c r="HI59" s="231"/>
      <c r="HJ59" s="231"/>
      <c r="HK59" s="231"/>
      <c r="HL59" s="231"/>
      <c r="HM59" s="231"/>
      <c r="HN59" s="231"/>
      <c r="HO59" s="231"/>
      <c r="HP59" s="231"/>
      <c r="HQ59" s="231"/>
      <c r="HR59" s="231"/>
      <c r="HS59" s="231"/>
      <c r="HT59" s="231"/>
      <c r="HU59" s="231"/>
      <c r="HV59" s="232"/>
      <c r="HW59" s="232"/>
      <c r="HX59" s="232"/>
      <c r="HY59" s="232"/>
      <c r="HZ59" s="232"/>
      <c r="IA59" s="232"/>
      <c r="IB59" s="232"/>
      <c r="IC59" s="232"/>
      <c r="ID59" s="232"/>
      <c r="IE59" s="232"/>
      <c r="IF59" s="232"/>
      <c r="IG59" s="232"/>
      <c r="IH59" s="232"/>
      <c r="II59" s="232"/>
      <c r="IJ59" s="232"/>
      <c r="IK59" s="232"/>
      <c r="IL59" s="232"/>
      <c r="IM59" s="232"/>
      <c r="IN59" s="232"/>
      <c r="IO59" s="232"/>
      <c r="IP59" s="232"/>
      <c r="IQ59" s="232"/>
      <c r="IR59" s="232"/>
      <c r="IS59" s="232"/>
      <c r="IT59" s="232"/>
      <c r="IU59" s="232"/>
      <c r="IV59" s="232"/>
      <c r="IW59" s="232"/>
      <c r="IX59" s="232"/>
      <c r="IY59" s="232"/>
      <c r="IZ59" s="232"/>
      <c r="JA59" s="232"/>
      <c r="JB59" s="232"/>
      <c r="JC59" s="232"/>
      <c r="JD59" s="232"/>
      <c r="JE59" s="231"/>
      <c r="JF59" s="231"/>
      <c r="JG59" s="231"/>
      <c r="JH59" s="231"/>
      <c r="JI59" s="231"/>
      <c r="JJ59" s="231"/>
      <c r="JK59" s="231"/>
      <c r="JL59" s="231"/>
      <c r="JM59" s="231"/>
      <c r="JN59" s="231"/>
      <c r="JO59" s="231"/>
      <c r="JP59" s="231"/>
      <c r="JQ59" s="231"/>
      <c r="JR59" s="231"/>
      <c r="JS59" s="231"/>
      <c r="JT59" s="231"/>
      <c r="JU59" s="231"/>
      <c r="JV59" s="231"/>
      <c r="JW59" s="231"/>
      <c r="JX59" s="231"/>
      <c r="JY59" s="231"/>
      <c r="JZ59" s="231"/>
      <c r="KA59" s="231"/>
      <c r="KB59" s="231"/>
      <c r="KC59" s="231"/>
      <c r="KD59" s="231"/>
      <c r="KE59" s="231"/>
      <c r="KF59" s="231"/>
      <c r="KG59" s="231"/>
      <c r="KH59" s="231"/>
      <c r="KI59" s="231"/>
      <c r="KJ59" s="231"/>
      <c r="KK59" s="231"/>
      <c r="KL59" s="231"/>
      <c r="KM59" s="231"/>
      <c r="KN59" s="233"/>
    </row>
    <row r="60" customFormat="false" ht="12.75" hidden="false" customHeight="true" outlineLevel="0" collapsed="false">
      <c r="A60" s="228" t="n">
        <v>54</v>
      </c>
      <c r="B60" s="228" t="inlineStr">
        <f aca="false">IF('Cover Sheet'!B58="","",IF(OR('Cover Sheet'!D58="Dropped out of school", 'Cover Sheet'!D58="Moved to another school", 'Cover Sheet'!D58="Unknown status"),"",'Cover Sheet'!B58))</f>
        <is>
          <t/>
        </is>
      </c>
      <c r="C60" s="229"/>
      <c r="D60" s="230" t="inlineStr">
        <f aca="false">IFERROR(VLOOKUP(C60,Goals!$J$2:$K$28,2,0),"")</f>
        <is>
          <t/>
        </is>
      </c>
      <c r="E60" s="230" t="inlineStr">
        <f aca="false">'RC Mastery Check+Question type'!H58</f>
        <is>
          <t/>
        </is>
      </c>
      <c r="F60" s="230" t="inlineStr">
        <f aca="false">IF(OR('Cover Sheet'!J58="", B60=""),"",'Cover Sheet'!J58)</f>
        <is>
          <t/>
        </is>
      </c>
      <c r="G60" s="230" t="inlineStr">
        <f aca="false">'Cover Sheet'!L58</f>
        <is>
          <t/>
        </is>
      </c>
      <c r="H60" s="231"/>
      <c r="I60" s="231"/>
      <c r="J60" s="231"/>
      <c r="K60" s="231"/>
      <c r="L60" s="231"/>
      <c r="M60" s="231"/>
      <c r="N60" s="232"/>
      <c r="O60" s="232"/>
      <c r="P60" s="232"/>
      <c r="Q60" s="232"/>
      <c r="R60" s="232"/>
      <c r="S60" s="232"/>
      <c r="T60" s="232"/>
      <c r="U60" s="231"/>
      <c r="V60" s="231"/>
      <c r="W60" s="231"/>
      <c r="X60" s="231"/>
      <c r="Y60" s="231"/>
      <c r="Z60" s="231"/>
      <c r="AA60" s="231"/>
      <c r="AB60" s="232"/>
      <c r="AC60" s="232"/>
      <c r="AD60" s="232"/>
      <c r="AE60" s="232"/>
      <c r="AF60" s="232"/>
      <c r="AG60" s="232"/>
      <c r="AH60" s="232"/>
      <c r="AI60" s="232"/>
      <c r="AJ60" s="232"/>
      <c r="AK60" s="232"/>
      <c r="AL60" s="232"/>
      <c r="AM60" s="232"/>
      <c r="AN60" s="231"/>
      <c r="AO60" s="231"/>
      <c r="AP60" s="231"/>
      <c r="AQ60" s="231"/>
      <c r="AR60" s="231"/>
      <c r="AS60" s="231"/>
      <c r="AT60" s="231"/>
      <c r="AU60" s="231"/>
      <c r="AV60" s="231"/>
      <c r="AW60" s="231"/>
      <c r="AX60" s="231"/>
      <c r="AY60" s="231"/>
      <c r="AZ60" s="232"/>
      <c r="BA60" s="232"/>
      <c r="BB60" s="232"/>
      <c r="BC60" s="232"/>
      <c r="BD60" s="232"/>
      <c r="BE60" s="232"/>
      <c r="BF60" s="232"/>
      <c r="BG60" s="232"/>
      <c r="BH60" s="232"/>
      <c r="BI60" s="232"/>
      <c r="BJ60" s="232"/>
      <c r="BK60" s="232"/>
      <c r="BL60" s="232"/>
      <c r="BM60" s="232"/>
      <c r="BN60" s="232"/>
      <c r="BO60" s="232"/>
      <c r="BP60" s="232"/>
      <c r="BQ60" s="232"/>
      <c r="BR60" s="231"/>
      <c r="BS60" s="231"/>
      <c r="BT60" s="231"/>
      <c r="BU60" s="231"/>
      <c r="BV60" s="231"/>
      <c r="BW60" s="231"/>
      <c r="BX60" s="231"/>
      <c r="BY60" s="231"/>
      <c r="BZ60" s="231"/>
      <c r="CA60" s="231"/>
      <c r="CB60" s="231"/>
      <c r="CC60" s="231"/>
      <c r="CD60" s="231"/>
      <c r="CE60" s="231"/>
      <c r="CF60" s="231"/>
      <c r="CG60" s="231"/>
      <c r="CH60" s="231"/>
      <c r="CI60" s="231"/>
      <c r="CJ60" s="232"/>
      <c r="CK60" s="232"/>
      <c r="CL60" s="232"/>
      <c r="CM60" s="232"/>
      <c r="CN60" s="232"/>
      <c r="CO60" s="232"/>
      <c r="CP60" s="232"/>
      <c r="CQ60" s="232"/>
      <c r="CR60" s="232"/>
      <c r="CS60" s="232"/>
      <c r="CT60" s="232"/>
      <c r="CU60" s="232"/>
      <c r="CV60" s="232"/>
      <c r="CW60" s="232"/>
      <c r="CX60" s="232"/>
      <c r="CY60" s="232"/>
      <c r="CZ60" s="232"/>
      <c r="DA60" s="232"/>
      <c r="DB60" s="232"/>
      <c r="DC60" s="232"/>
      <c r="DD60" s="232"/>
      <c r="DE60" s="232"/>
      <c r="DF60" s="232"/>
      <c r="DG60" s="232"/>
      <c r="DH60" s="232"/>
      <c r="DI60" s="232"/>
      <c r="DJ60" s="232"/>
      <c r="DK60" s="232"/>
      <c r="DL60" s="232"/>
      <c r="DM60" s="232"/>
      <c r="DN60" s="232"/>
      <c r="DO60" s="232"/>
      <c r="DP60" s="232"/>
      <c r="DQ60" s="232"/>
      <c r="DR60" s="232"/>
      <c r="DS60" s="232"/>
      <c r="DT60" s="231"/>
      <c r="DU60" s="231"/>
      <c r="DV60" s="231"/>
      <c r="DW60" s="231"/>
      <c r="DX60" s="231"/>
      <c r="DY60" s="231"/>
      <c r="DZ60" s="231"/>
      <c r="EA60" s="231"/>
      <c r="EB60" s="231"/>
      <c r="EC60" s="231"/>
      <c r="ED60" s="231"/>
      <c r="EE60" s="231"/>
      <c r="EF60" s="231"/>
      <c r="EG60" s="231"/>
      <c r="EH60" s="231"/>
      <c r="EI60" s="231"/>
      <c r="EJ60" s="231"/>
      <c r="EK60" s="231"/>
      <c r="EL60" s="231"/>
      <c r="EM60" s="231"/>
      <c r="EN60" s="231"/>
      <c r="EO60" s="231"/>
      <c r="EP60" s="231"/>
      <c r="EQ60" s="231"/>
      <c r="ER60" s="231"/>
      <c r="ES60" s="231"/>
      <c r="ET60" s="231"/>
      <c r="EU60" s="231"/>
      <c r="EV60" s="231"/>
      <c r="EW60" s="231"/>
      <c r="EX60" s="231"/>
      <c r="EY60" s="231"/>
      <c r="EZ60" s="231"/>
      <c r="FA60" s="231"/>
      <c r="FB60" s="231"/>
      <c r="FC60" s="231"/>
      <c r="FD60" s="232"/>
      <c r="FE60" s="232"/>
      <c r="FF60" s="232"/>
      <c r="FG60" s="232"/>
      <c r="FH60" s="232"/>
      <c r="FI60" s="232"/>
      <c r="FJ60" s="232"/>
      <c r="FK60" s="232"/>
      <c r="FL60" s="232"/>
      <c r="FM60" s="232"/>
      <c r="FN60" s="232"/>
      <c r="FO60" s="232"/>
      <c r="FP60" s="232"/>
      <c r="FQ60" s="232"/>
      <c r="FR60" s="232"/>
      <c r="FS60" s="232"/>
      <c r="FT60" s="232"/>
      <c r="FU60" s="232"/>
      <c r="FV60" s="232"/>
      <c r="FW60" s="232"/>
      <c r="FX60" s="232"/>
      <c r="FY60" s="232"/>
      <c r="FZ60" s="232"/>
      <c r="GA60" s="232"/>
      <c r="GB60" s="232"/>
      <c r="GC60" s="232"/>
      <c r="GD60" s="232"/>
      <c r="GE60" s="232"/>
      <c r="GF60" s="232"/>
      <c r="GG60" s="232"/>
      <c r="GH60" s="232"/>
      <c r="GI60" s="232"/>
      <c r="GJ60" s="232"/>
      <c r="GK60" s="232"/>
      <c r="GL60" s="232"/>
      <c r="GM60" s="231"/>
      <c r="GN60" s="231"/>
      <c r="GO60" s="231"/>
      <c r="GP60" s="231"/>
      <c r="GQ60" s="231"/>
      <c r="GR60" s="231"/>
      <c r="GS60" s="231"/>
      <c r="GT60" s="231"/>
      <c r="GU60" s="231"/>
      <c r="GV60" s="231"/>
      <c r="GW60" s="231"/>
      <c r="GX60" s="231"/>
      <c r="GY60" s="231"/>
      <c r="GZ60" s="231"/>
      <c r="HA60" s="231"/>
      <c r="HB60" s="231"/>
      <c r="HC60" s="231"/>
      <c r="HD60" s="231"/>
      <c r="HE60" s="231"/>
      <c r="HF60" s="231"/>
      <c r="HG60" s="231"/>
      <c r="HH60" s="231"/>
      <c r="HI60" s="231"/>
      <c r="HJ60" s="231"/>
      <c r="HK60" s="231"/>
      <c r="HL60" s="231"/>
      <c r="HM60" s="231"/>
      <c r="HN60" s="231"/>
      <c r="HO60" s="231"/>
      <c r="HP60" s="231"/>
      <c r="HQ60" s="231"/>
      <c r="HR60" s="231"/>
      <c r="HS60" s="231"/>
      <c r="HT60" s="231"/>
      <c r="HU60" s="231"/>
      <c r="HV60" s="232"/>
      <c r="HW60" s="232"/>
      <c r="HX60" s="232"/>
      <c r="HY60" s="232"/>
      <c r="HZ60" s="232"/>
      <c r="IA60" s="232"/>
      <c r="IB60" s="232"/>
      <c r="IC60" s="232"/>
      <c r="ID60" s="232"/>
      <c r="IE60" s="232"/>
      <c r="IF60" s="232"/>
      <c r="IG60" s="232"/>
      <c r="IH60" s="232"/>
      <c r="II60" s="232"/>
      <c r="IJ60" s="232"/>
      <c r="IK60" s="232"/>
      <c r="IL60" s="232"/>
      <c r="IM60" s="232"/>
      <c r="IN60" s="232"/>
      <c r="IO60" s="232"/>
      <c r="IP60" s="232"/>
      <c r="IQ60" s="232"/>
      <c r="IR60" s="232"/>
      <c r="IS60" s="232"/>
      <c r="IT60" s="232"/>
      <c r="IU60" s="232"/>
      <c r="IV60" s="232"/>
      <c r="IW60" s="232"/>
      <c r="IX60" s="232"/>
      <c r="IY60" s="232"/>
      <c r="IZ60" s="232"/>
      <c r="JA60" s="232"/>
      <c r="JB60" s="232"/>
      <c r="JC60" s="232"/>
      <c r="JD60" s="232"/>
      <c r="JE60" s="231"/>
      <c r="JF60" s="231"/>
      <c r="JG60" s="231"/>
      <c r="JH60" s="231"/>
      <c r="JI60" s="231"/>
      <c r="JJ60" s="231"/>
      <c r="JK60" s="231"/>
      <c r="JL60" s="231"/>
      <c r="JM60" s="231"/>
      <c r="JN60" s="231"/>
      <c r="JO60" s="231"/>
      <c r="JP60" s="231"/>
      <c r="JQ60" s="231"/>
      <c r="JR60" s="231"/>
      <c r="JS60" s="231"/>
      <c r="JT60" s="231"/>
      <c r="JU60" s="231"/>
      <c r="JV60" s="231"/>
      <c r="JW60" s="231"/>
      <c r="JX60" s="231"/>
      <c r="JY60" s="231"/>
      <c r="JZ60" s="231"/>
      <c r="KA60" s="231"/>
      <c r="KB60" s="231"/>
      <c r="KC60" s="231"/>
      <c r="KD60" s="231"/>
      <c r="KE60" s="231"/>
      <c r="KF60" s="231"/>
      <c r="KG60" s="231"/>
      <c r="KH60" s="231"/>
      <c r="KI60" s="231"/>
      <c r="KJ60" s="231"/>
      <c r="KK60" s="231"/>
      <c r="KL60" s="231"/>
      <c r="KM60" s="231"/>
      <c r="KN60" s="233"/>
    </row>
    <row r="61" customFormat="false" ht="12.75" hidden="false" customHeight="true" outlineLevel="0" collapsed="false">
      <c r="A61" s="228" t="n">
        <v>55</v>
      </c>
      <c r="B61" s="228" t="inlineStr">
        <f aca="false">IF('Cover Sheet'!B59="","",IF(OR('Cover Sheet'!D59="Dropped out of school", 'Cover Sheet'!D59="Moved to another school", 'Cover Sheet'!D59="Unknown status"),"",'Cover Sheet'!B59))</f>
        <is>
          <t/>
        </is>
      </c>
      <c r="C61" s="229"/>
      <c r="D61" s="230" t="inlineStr">
        <f aca="false">IFERROR(VLOOKUP(C61,Goals!$J$2:$K$28,2,0),"")</f>
        <is>
          <t/>
        </is>
      </c>
      <c r="E61" s="230" t="inlineStr">
        <f aca="false">'RC Mastery Check+Question type'!H59</f>
        <is>
          <t/>
        </is>
      </c>
      <c r="F61" s="230" t="inlineStr">
        <f aca="false">IF(OR('Cover Sheet'!J59="", B61=""),"",'Cover Sheet'!J59)</f>
        <is>
          <t/>
        </is>
      </c>
      <c r="G61" s="230" t="inlineStr">
        <f aca="false">'Cover Sheet'!L59</f>
        <is>
          <t/>
        </is>
      </c>
      <c r="H61" s="231"/>
      <c r="I61" s="231"/>
      <c r="J61" s="231"/>
      <c r="K61" s="231"/>
      <c r="L61" s="231"/>
      <c r="M61" s="231"/>
      <c r="N61" s="232"/>
      <c r="O61" s="232"/>
      <c r="P61" s="232"/>
      <c r="Q61" s="232"/>
      <c r="R61" s="232"/>
      <c r="S61" s="232"/>
      <c r="T61" s="232"/>
      <c r="U61" s="231"/>
      <c r="V61" s="231"/>
      <c r="W61" s="231"/>
      <c r="X61" s="231"/>
      <c r="Y61" s="231"/>
      <c r="Z61" s="231"/>
      <c r="AA61" s="231"/>
      <c r="AB61" s="232"/>
      <c r="AC61" s="232"/>
      <c r="AD61" s="232"/>
      <c r="AE61" s="232"/>
      <c r="AF61" s="232"/>
      <c r="AG61" s="232"/>
      <c r="AH61" s="232"/>
      <c r="AI61" s="232"/>
      <c r="AJ61" s="232"/>
      <c r="AK61" s="232"/>
      <c r="AL61" s="232"/>
      <c r="AM61" s="232"/>
      <c r="AN61" s="231"/>
      <c r="AO61" s="231"/>
      <c r="AP61" s="231"/>
      <c r="AQ61" s="231"/>
      <c r="AR61" s="231"/>
      <c r="AS61" s="231"/>
      <c r="AT61" s="231"/>
      <c r="AU61" s="231"/>
      <c r="AV61" s="231"/>
      <c r="AW61" s="231"/>
      <c r="AX61" s="231"/>
      <c r="AY61" s="231"/>
      <c r="AZ61" s="232"/>
      <c r="BA61" s="232"/>
      <c r="BB61" s="232"/>
      <c r="BC61" s="232"/>
      <c r="BD61" s="232"/>
      <c r="BE61" s="232"/>
      <c r="BF61" s="232"/>
      <c r="BG61" s="232"/>
      <c r="BH61" s="232"/>
      <c r="BI61" s="232"/>
      <c r="BJ61" s="232"/>
      <c r="BK61" s="232"/>
      <c r="BL61" s="232"/>
      <c r="BM61" s="232"/>
      <c r="BN61" s="232"/>
      <c r="BO61" s="232"/>
      <c r="BP61" s="232"/>
      <c r="BQ61" s="232"/>
      <c r="BR61" s="231"/>
      <c r="BS61" s="231"/>
      <c r="BT61" s="231"/>
      <c r="BU61" s="231"/>
      <c r="BV61" s="231"/>
      <c r="BW61" s="231"/>
      <c r="BX61" s="231"/>
      <c r="BY61" s="231"/>
      <c r="BZ61" s="231"/>
      <c r="CA61" s="231"/>
      <c r="CB61" s="231"/>
      <c r="CC61" s="231"/>
      <c r="CD61" s="231"/>
      <c r="CE61" s="231"/>
      <c r="CF61" s="231"/>
      <c r="CG61" s="231"/>
      <c r="CH61" s="231"/>
      <c r="CI61" s="231"/>
      <c r="CJ61" s="232"/>
      <c r="CK61" s="232"/>
      <c r="CL61" s="232"/>
      <c r="CM61" s="232"/>
      <c r="CN61" s="232"/>
      <c r="CO61" s="232"/>
      <c r="CP61" s="232"/>
      <c r="CQ61" s="232"/>
      <c r="CR61" s="232"/>
      <c r="CS61" s="232"/>
      <c r="CT61" s="232"/>
      <c r="CU61" s="232"/>
      <c r="CV61" s="232"/>
      <c r="CW61" s="232"/>
      <c r="CX61" s="232"/>
      <c r="CY61" s="232"/>
      <c r="CZ61" s="232"/>
      <c r="DA61" s="232"/>
      <c r="DB61" s="232"/>
      <c r="DC61" s="232"/>
      <c r="DD61" s="232"/>
      <c r="DE61" s="232"/>
      <c r="DF61" s="232"/>
      <c r="DG61" s="232"/>
      <c r="DH61" s="232"/>
      <c r="DI61" s="232"/>
      <c r="DJ61" s="232"/>
      <c r="DK61" s="232"/>
      <c r="DL61" s="232"/>
      <c r="DM61" s="232"/>
      <c r="DN61" s="232"/>
      <c r="DO61" s="232"/>
      <c r="DP61" s="232"/>
      <c r="DQ61" s="232"/>
      <c r="DR61" s="232"/>
      <c r="DS61" s="232"/>
      <c r="DT61" s="231"/>
      <c r="DU61" s="231"/>
      <c r="DV61" s="231"/>
      <c r="DW61" s="231"/>
      <c r="DX61" s="231"/>
      <c r="DY61" s="231"/>
      <c r="DZ61" s="231"/>
      <c r="EA61" s="231"/>
      <c r="EB61" s="231"/>
      <c r="EC61" s="231"/>
      <c r="ED61" s="231"/>
      <c r="EE61" s="231"/>
      <c r="EF61" s="231"/>
      <c r="EG61" s="231"/>
      <c r="EH61" s="231"/>
      <c r="EI61" s="231"/>
      <c r="EJ61" s="231"/>
      <c r="EK61" s="231"/>
      <c r="EL61" s="231"/>
      <c r="EM61" s="231"/>
      <c r="EN61" s="231"/>
      <c r="EO61" s="231"/>
      <c r="EP61" s="231"/>
      <c r="EQ61" s="231"/>
      <c r="ER61" s="231"/>
      <c r="ES61" s="231"/>
      <c r="ET61" s="231"/>
      <c r="EU61" s="231"/>
      <c r="EV61" s="231"/>
      <c r="EW61" s="231"/>
      <c r="EX61" s="231"/>
      <c r="EY61" s="231"/>
      <c r="EZ61" s="231"/>
      <c r="FA61" s="231"/>
      <c r="FB61" s="231"/>
      <c r="FC61" s="231"/>
      <c r="FD61" s="232"/>
      <c r="FE61" s="232"/>
      <c r="FF61" s="232"/>
      <c r="FG61" s="232"/>
      <c r="FH61" s="232"/>
      <c r="FI61" s="232"/>
      <c r="FJ61" s="232"/>
      <c r="FK61" s="232"/>
      <c r="FL61" s="232"/>
      <c r="FM61" s="232"/>
      <c r="FN61" s="232"/>
      <c r="FO61" s="232"/>
      <c r="FP61" s="232"/>
      <c r="FQ61" s="232"/>
      <c r="FR61" s="232"/>
      <c r="FS61" s="232"/>
      <c r="FT61" s="232"/>
      <c r="FU61" s="232"/>
      <c r="FV61" s="232"/>
      <c r="FW61" s="232"/>
      <c r="FX61" s="232"/>
      <c r="FY61" s="232"/>
      <c r="FZ61" s="232"/>
      <c r="GA61" s="232"/>
      <c r="GB61" s="232"/>
      <c r="GC61" s="232"/>
      <c r="GD61" s="232"/>
      <c r="GE61" s="232"/>
      <c r="GF61" s="232"/>
      <c r="GG61" s="232"/>
      <c r="GH61" s="232"/>
      <c r="GI61" s="232"/>
      <c r="GJ61" s="232"/>
      <c r="GK61" s="232"/>
      <c r="GL61" s="232"/>
      <c r="GM61" s="231"/>
      <c r="GN61" s="231"/>
      <c r="GO61" s="231"/>
      <c r="GP61" s="231"/>
      <c r="GQ61" s="231"/>
      <c r="GR61" s="231"/>
      <c r="GS61" s="231"/>
      <c r="GT61" s="231"/>
      <c r="GU61" s="231"/>
      <c r="GV61" s="231"/>
      <c r="GW61" s="231"/>
      <c r="GX61" s="231"/>
      <c r="GY61" s="231"/>
      <c r="GZ61" s="231"/>
      <c r="HA61" s="231"/>
      <c r="HB61" s="231"/>
      <c r="HC61" s="231"/>
      <c r="HD61" s="231"/>
      <c r="HE61" s="231"/>
      <c r="HF61" s="231"/>
      <c r="HG61" s="231"/>
      <c r="HH61" s="231"/>
      <c r="HI61" s="231"/>
      <c r="HJ61" s="231"/>
      <c r="HK61" s="231"/>
      <c r="HL61" s="231"/>
      <c r="HM61" s="231"/>
      <c r="HN61" s="231"/>
      <c r="HO61" s="231"/>
      <c r="HP61" s="231"/>
      <c r="HQ61" s="231"/>
      <c r="HR61" s="231"/>
      <c r="HS61" s="231"/>
      <c r="HT61" s="231"/>
      <c r="HU61" s="231"/>
      <c r="HV61" s="232"/>
      <c r="HW61" s="232"/>
      <c r="HX61" s="232"/>
      <c r="HY61" s="232"/>
      <c r="HZ61" s="232"/>
      <c r="IA61" s="232"/>
      <c r="IB61" s="232"/>
      <c r="IC61" s="232"/>
      <c r="ID61" s="232"/>
      <c r="IE61" s="232"/>
      <c r="IF61" s="232"/>
      <c r="IG61" s="232"/>
      <c r="IH61" s="232"/>
      <c r="II61" s="232"/>
      <c r="IJ61" s="232"/>
      <c r="IK61" s="232"/>
      <c r="IL61" s="232"/>
      <c r="IM61" s="232"/>
      <c r="IN61" s="232"/>
      <c r="IO61" s="232"/>
      <c r="IP61" s="232"/>
      <c r="IQ61" s="232"/>
      <c r="IR61" s="232"/>
      <c r="IS61" s="232"/>
      <c r="IT61" s="232"/>
      <c r="IU61" s="232"/>
      <c r="IV61" s="232"/>
      <c r="IW61" s="232"/>
      <c r="IX61" s="232"/>
      <c r="IY61" s="232"/>
      <c r="IZ61" s="232"/>
      <c r="JA61" s="232"/>
      <c r="JB61" s="232"/>
      <c r="JC61" s="232"/>
      <c r="JD61" s="232"/>
      <c r="JE61" s="231"/>
      <c r="JF61" s="231"/>
      <c r="JG61" s="231"/>
      <c r="JH61" s="231"/>
      <c r="JI61" s="231"/>
      <c r="JJ61" s="231"/>
      <c r="JK61" s="231"/>
      <c r="JL61" s="231"/>
      <c r="JM61" s="231"/>
      <c r="JN61" s="231"/>
      <c r="JO61" s="231"/>
      <c r="JP61" s="231"/>
      <c r="JQ61" s="231"/>
      <c r="JR61" s="231"/>
      <c r="JS61" s="231"/>
      <c r="JT61" s="231"/>
      <c r="JU61" s="231"/>
      <c r="JV61" s="231"/>
      <c r="JW61" s="231"/>
      <c r="JX61" s="231"/>
      <c r="JY61" s="231"/>
      <c r="JZ61" s="231"/>
      <c r="KA61" s="231"/>
      <c r="KB61" s="231"/>
      <c r="KC61" s="231"/>
      <c r="KD61" s="231"/>
      <c r="KE61" s="231"/>
      <c r="KF61" s="231"/>
      <c r="KG61" s="231"/>
      <c r="KH61" s="231"/>
      <c r="KI61" s="231"/>
      <c r="KJ61" s="231"/>
      <c r="KK61" s="231"/>
      <c r="KL61" s="231"/>
      <c r="KM61" s="231"/>
      <c r="KN61" s="233"/>
    </row>
    <row r="62" customFormat="false" ht="12.75" hidden="false" customHeight="true" outlineLevel="0" collapsed="false">
      <c r="A62" s="228" t="n">
        <v>56</v>
      </c>
      <c r="B62" s="228" t="inlineStr">
        <f aca="false">IF('Cover Sheet'!B60="","",IF(OR('Cover Sheet'!D60="Dropped out of school", 'Cover Sheet'!D60="Moved to another school", 'Cover Sheet'!D60="Unknown status"),"",'Cover Sheet'!B60))</f>
        <is>
          <t/>
        </is>
      </c>
      <c r="C62" s="229"/>
      <c r="D62" s="230" t="inlineStr">
        <f aca="false">IFERROR(VLOOKUP(C62,Goals!$J$2:$K$28,2,0),"")</f>
        <is>
          <t/>
        </is>
      </c>
      <c r="E62" s="230" t="inlineStr">
        <f aca="false">'RC Mastery Check+Question type'!H60</f>
        <is>
          <t/>
        </is>
      </c>
      <c r="F62" s="230" t="inlineStr">
        <f aca="false">IF(OR('Cover Sheet'!J60="", B62=""),"",'Cover Sheet'!J60)</f>
        <is>
          <t/>
        </is>
      </c>
      <c r="G62" s="230" t="inlineStr">
        <f aca="false">'Cover Sheet'!L60</f>
        <is>
          <t/>
        </is>
      </c>
      <c r="H62" s="231"/>
      <c r="I62" s="231"/>
      <c r="J62" s="231"/>
      <c r="K62" s="231"/>
      <c r="L62" s="231"/>
      <c r="M62" s="231"/>
      <c r="N62" s="232"/>
      <c r="O62" s="232"/>
      <c r="P62" s="232"/>
      <c r="Q62" s="232"/>
      <c r="R62" s="232"/>
      <c r="S62" s="232"/>
      <c r="T62" s="232"/>
      <c r="U62" s="231"/>
      <c r="V62" s="231"/>
      <c r="W62" s="231"/>
      <c r="X62" s="231"/>
      <c r="Y62" s="231"/>
      <c r="Z62" s="231"/>
      <c r="AA62" s="231"/>
      <c r="AB62" s="232"/>
      <c r="AC62" s="232"/>
      <c r="AD62" s="232"/>
      <c r="AE62" s="232"/>
      <c r="AF62" s="232"/>
      <c r="AG62" s="232"/>
      <c r="AH62" s="232"/>
      <c r="AI62" s="232"/>
      <c r="AJ62" s="232"/>
      <c r="AK62" s="232"/>
      <c r="AL62" s="232"/>
      <c r="AM62" s="232"/>
      <c r="AN62" s="231"/>
      <c r="AO62" s="231"/>
      <c r="AP62" s="231"/>
      <c r="AQ62" s="231"/>
      <c r="AR62" s="231"/>
      <c r="AS62" s="231"/>
      <c r="AT62" s="231"/>
      <c r="AU62" s="231"/>
      <c r="AV62" s="231"/>
      <c r="AW62" s="231"/>
      <c r="AX62" s="231"/>
      <c r="AY62" s="231"/>
      <c r="AZ62" s="232"/>
      <c r="BA62" s="232"/>
      <c r="BB62" s="232"/>
      <c r="BC62" s="232"/>
      <c r="BD62" s="232"/>
      <c r="BE62" s="232"/>
      <c r="BF62" s="232"/>
      <c r="BG62" s="232"/>
      <c r="BH62" s="232"/>
      <c r="BI62" s="232"/>
      <c r="BJ62" s="232"/>
      <c r="BK62" s="232"/>
      <c r="BL62" s="232"/>
      <c r="BM62" s="232"/>
      <c r="BN62" s="232"/>
      <c r="BO62" s="232"/>
      <c r="BP62" s="232"/>
      <c r="BQ62" s="232"/>
      <c r="BR62" s="231"/>
      <c r="BS62" s="231"/>
      <c r="BT62" s="231"/>
      <c r="BU62" s="231"/>
      <c r="BV62" s="231"/>
      <c r="BW62" s="231"/>
      <c r="BX62" s="231"/>
      <c r="BY62" s="231"/>
      <c r="BZ62" s="231"/>
      <c r="CA62" s="231"/>
      <c r="CB62" s="231"/>
      <c r="CC62" s="231"/>
      <c r="CD62" s="231"/>
      <c r="CE62" s="231"/>
      <c r="CF62" s="231"/>
      <c r="CG62" s="231"/>
      <c r="CH62" s="231"/>
      <c r="CI62" s="231"/>
      <c r="CJ62" s="232"/>
      <c r="CK62" s="232"/>
      <c r="CL62" s="232"/>
      <c r="CM62" s="232"/>
      <c r="CN62" s="232"/>
      <c r="CO62" s="232"/>
      <c r="CP62" s="232"/>
      <c r="CQ62" s="232"/>
      <c r="CR62" s="232"/>
      <c r="CS62" s="232"/>
      <c r="CT62" s="232"/>
      <c r="CU62" s="232"/>
      <c r="CV62" s="232"/>
      <c r="CW62" s="232"/>
      <c r="CX62" s="232"/>
      <c r="CY62" s="232"/>
      <c r="CZ62" s="232"/>
      <c r="DA62" s="232"/>
      <c r="DB62" s="232"/>
      <c r="DC62" s="232"/>
      <c r="DD62" s="232"/>
      <c r="DE62" s="232"/>
      <c r="DF62" s="232"/>
      <c r="DG62" s="232"/>
      <c r="DH62" s="232"/>
      <c r="DI62" s="232"/>
      <c r="DJ62" s="232"/>
      <c r="DK62" s="232"/>
      <c r="DL62" s="232"/>
      <c r="DM62" s="232"/>
      <c r="DN62" s="232"/>
      <c r="DO62" s="232"/>
      <c r="DP62" s="232"/>
      <c r="DQ62" s="232"/>
      <c r="DR62" s="232"/>
      <c r="DS62" s="232"/>
      <c r="DT62" s="231"/>
      <c r="DU62" s="231"/>
      <c r="DV62" s="231"/>
      <c r="DW62" s="231"/>
      <c r="DX62" s="231"/>
      <c r="DY62" s="231"/>
      <c r="DZ62" s="231"/>
      <c r="EA62" s="231"/>
      <c r="EB62" s="231"/>
      <c r="EC62" s="231"/>
      <c r="ED62" s="231"/>
      <c r="EE62" s="231"/>
      <c r="EF62" s="231"/>
      <c r="EG62" s="231"/>
      <c r="EH62" s="231"/>
      <c r="EI62" s="231"/>
      <c r="EJ62" s="231"/>
      <c r="EK62" s="231"/>
      <c r="EL62" s="231"/>
      <c r="EM62" s="231"/>
      <c r="EN62" s="231"/>
      <c r="EO62" s="231"/>
      <c r="EP62" s="231"/>
      <c r="EQ62" s="231"/>
      <c r="ER62" s="231"/>
      <c r="ES62" s="231"/>
      <c r="ET62" s="231"/>
      <c r="EU62" s="231"/>
      <c r="EV62" s="231"/>
      <c r="EW62" s="231"/>
      <c r="EX62" s="231"/>
      <c r="EY62" s="231"/>
      <c r="EZ62" s="231"/>
      <c r="FA62" s="231"/>
      <c r="FB62" s="231"/>
      <c r="FC62" s="231"/>
      <c r="FD62" s="232"/>
      <c r="FE62" s="232"/>
      <c r="FF62" s="232"/>
      <c r="FG62" s="232"/>
      <c r="FH62" s="232"/>
      <c r="FI62" s="232"/>
      <c r="FJ62" s="232"/>
      <c r="FK62" s="232"/>
      <c r="FL62" s="232"/>
      <c r="FM62" s="232"/>
      <c r="FN62" s="232"/>
      <c r="FO62" s="232"/>
      <c r="FP62" s="232"/>
      <c r="FQ62" s="232"/>
      <c r="FR62" s="232"/>
      <c r="FS62" s="232"/>
      <c r="FT62" s="232"/>
      <c r="FU62" s="232"/>
      <c r="FV62" s="232"/>
      <c r="FW62" s="232"/>
      <c r="FX62" s="232"/>
      <c r="FY62" s="232"/>
      <c r="FZ62" s="232"/>
      <c r="GA62" s="232"/>
      <c r="GB62" s="232"/>
      <c r="GC62" s="232"/>
      <c r="GD62" s="232"/>
      <c r="GE62" s="232"/>
      <c r="GF62" s="232"/>
      <c r="GG62" s="232"/>
      <c r="GH62" s="232"/>
      <c r="GI62" s="232"/>
      <c r="GJ62" s="232"/>
      <c r="GK62" s="232"/>
      <c r="GL62" s="232"/>
      <c r="GM62" s="231"/>
      <c r="GN62" s="231"/>
      <c r="GO62" s="231"/>
      <c r="GP62" s="231"/>
      <c r="GQ62" s="231"/>
      <c r="GR62" s="231"/>
      <c r="GS62" s="231"/>
      <c r="GT62" s="231"/>
      <c r="GU62" s="231"/>
      <c r="GV62" s="231"/>
      <c r="GW62" s="231"/>
      <c r="GX62" s="231"/>
      <c r="GY62" s="231"/>
      <c r="GZ62" s="231"/>
      <c r="HA62" s="231"/>
      <c r="HB62" s="231"/>
      <c r="HC62" s="231"/>
      <c r="HD62" s="231"/>
      <c r="HE62" s="231"/>
      <c r="HF62" s="231"/>
      <c r="HG62" s="231"/>
      <c r="HH62" s="231"/>
      <c r="HI62" s="231"/>
      <c r="HJ62" s="231"/>
      <c r="HK62" s="231"/>
      <c r="HL62" s="231"/>
      <c r="HM62" s="231"/>
      <c r="HN62" s="231"/>
      <c r="HO62" s="231"/>
      <c r="HP62" s="231"/>
      <c r="HQ62" s="231"/>
      <c r="HR62" s="231"/>
      <c r="HS62" s="231"/>
      <c r="HT62" s="231"/>
      <c r="HU62" s="231"/>
      <c r="HV62" s="232"/>
      <c r="HW62" s="232"/>
      <c r="HX62" s="232"/>
      <c r="HY62" s="232"/>
      <c r="HZ62" s="232"/>
      <c r="IA62" s="232"/>
      <c r="IB62" s="232"/>
      <c r="IC62" s="232"/>
      <c r="ID62" s="232"/>
      <c r="IE62" s="232"/>
      <c r="IF62" s="232"/>
      <c r="IG62" s="232"/>
      <c r="IH62" s="232"/>
      <c r="II62" s="232"/>
      <c r="IJ62" s="232"/>
      <c r="IK62" s="232"/>
      <c r="IL62" s="232"/>
      <c r="IM62" s="232"/>
      <c r="IN62" s="232"/>
      <c r="IO62" s="232"/>
      <c r="IP62" s="232"/>
      <c r="IQ62" s="232"/>
      <c r="IR62" s="232"/>
      <c r="IS62" s="232"/>
      <c r="IT62" s="232"/>
      <c r="IU62" s="232"/>
      <c r="IV62" s="232"/>
      <c r="IW62" s="232"/>
      <c r="IX62" s="232"/>
      <c r="IY62" s="232"/>
      <c r="IZ62" s="232"/>
      <c r="JA62" s="232"/>
      <c r="JB62" s="232"/>
      <c r="JC62" s="232"/>
      <c r="JD62" s="232"/>
      <c r="JE62" s="231"/>
      <c r="JF62" s="231"/>
      <c r="JG62" s="231"/>
      <c r="JH62" s="231"/>
      <c r="JI62" s="231"/>
      <c r="JJ62" s="231"/>
      <c r="JK62" s="231"/>
      <c r="JL62" s="231"/>
      <c r="JM62" s="231"/>
      <c r="JN62" s="231"/>
      <c r="JO62" s="231"/>
      <c r="JP62" s="231"/>
      <c r="JQ62" s="231"/>
      <c r="JR62" s="231"/>
      <c r="JS62" s="231"/>
      <c r="JT62" s="231"/>
      <c r="JU62" s="231"/>
      <c r="JV62" s="231"/>
      <c r="JW62" s="231"/>
      <c r="JX62" s="231"/>
      <c r="JY62" s="231"/>
      <c r="JZ62" s="231"/>
      <c r="KA62" s="231"/>
      <c r="KB62" s="231"/>
      <c r="KC62" s="231"/>
      <c r="KD62" s="231"/>
      <c r="KE62" s="231"/>
      <c r="KF62" s="231"/>
      <c r="KG62" s="231"/>
      <c r="KH62" s="231"/>
      <c r="KI62" s="231"/>
      <c r="KJ62" s="231"/>
      <c r="KK62" s="231"/>
      <c r="KL62" s="231"/>
      <c r="KM62" s="231"/>
      <c r="KN62" s="233"/>
    </row>
    <row r="63" customFormat="false" ht="12.75" hidden="false" customHeight="true" outlineLevel="0" collapsed="false">
      <c r="A63" s="228" t="n">
        <v>57</v>
      </c>
      <c r="B63" s="228" t="inlineStr">
        <f aca="false">IF('Cover Sheet'!B61="","",IF(OR('Cover Sheet'!D61="Dropped out of school", 'Cover Sheet'!D61="Moved to another school", 'Cover Sheet'!D61="Unknown status"),"",'Cover Sheet'!B61))</f>
        <is>
          <t/>
        </is>
      </c>
      <c r="C63" s="229"/>
      <c r="D63" s="230" t="inlineStr">
        <f aca="false">IFERROR(VLOOKUP(C63,Goals!$J$2:$K$28,2,0),"")</f>
        <is>
          <t/>
        </is>
      </c>
      <c r="E63" s="230" t="inlineStr">
        <f aca="false">'RC Mastery Check+Question type'!H61</f>
        <is>
          <t/>
        </is>
      </c>
      <c r="F63" s="230" t="inlineStr">
        <f aca="false">IF(OR('Cover Sheet'!J61="", B63=""),"",'Cover Sheet'!J61)</f>
        <is>
          <t/>
        </is>
      </c>
      <c r="G63" s="230" t="inlineStr">
        <f aca="false">'Cover Sheet'!L61</f>
        <is>
          <t/>
        </is>
      </c>
      <c r="H63" s="231"/>
      <c r="I63" s="231"/>
      <c r="J63" s="231"/>
      <c r="K63" s="231"/>
      <c r="L63" s="231"/>
      <c r="M63" s="231"/>
      <c r="N63" s="232"/>
      <c r="O63" s="232"/>
      <c r="P63" s="232"/>
      <c r="Q63" s="232"/>
      <c r="R63" s="232"/>
      <c r="S63" s="232"/>
      <c r="T63" s="232"/>
      <c r="U63" s="231"/>
      <c r="V63" s="231"/>
      <c r="W63" s="231"/>
      <c r="X63" s="231"/>
      <c r="Y63" s="231"/>
      <c r="Z63" s="231"/>
      <c r="AA63" s="231"/>
      <c r="AB63" s="232"/>
      <c r="AC63" s="232"/>
      <c r="AD63" s="232"/>
      <c r="AE63" s="232"/>
      <c r="AF63" s="232"/>
      <c r="AG63" s="232"/>
      <c r="AH63" s="232"/>
      <c r="AI63" s="232"/>
      <c r="AJ63" s="232"/>
      <c r="AK63" s="232"/>
      <c r="AL63" s="232"/>
      <c r="AM63" s="232"/>
      <c r="AN63" s="231"/>
      <c r="AO63" s="231"/>
      <c r="AP63" s="231"/>
      <c r="AQ63" s="231"/>
      <c r="AR63" s="231"/>
      <c r="AS63" s="231"/>
      <c r="AT63" s="231"/>
      <c r="AU63" s="231"/>
      <c r="AV63" s="231"/>
      <c r="AW63" s="231"/>
      <c r="AX63" s="231"/>
      <c r="AY63" s="231"/>
      <c r="AZ63" s="232"/>
      <c r="BA63" s="232"/>
      <c r="BB63" s="232"/>
      <c r="BC63" s="232"/>
      <c r="BD63" s="232"/>
      <c r="BE63" s="232"/>
      <c r="BF63" s="232"/>
      <c r="BG63" s="232"/>
      <c r="BH63" s="232"/>
      <c r="BI63" s="232"/>
      <c r="BJ63" s="232"/>
      <c r="BK63" s="232"/>
      <c r="BL63" s="232"/>
      <c r="BM63" s="232"/>
      <c r="BN63" s="232"/>
      <c r="BO63" s="232"/>
      <c r="BP63" s="232"/>
      <c r="BQ63" s="232"/>
      <c r="BR63" s="231"/>
      <c r="BS63" s="231"/>
      <c r="BT63" s="231"/>
      <c r="BU63" s="231"/>
      <c r="BV63" s="231"/>
      <c r="BW63" s="231"/>
      <c r="BX63" s="231"/>
      <c r="BY63" s="231"/>
      <c r="BZ63" s="231"/>
      <c r="CA63" s="231"/>
      <c r="CB63" s="231"/>
      <c r="CC63" s="231"/>
      <c r="CD63" s="231"/>
      <c r="CE63" s="231"/>
      <c r="CF63" s="231"/>
      <c r="CG63" s="231"/>
      <c r="CH63" s="231"/>
      <c r="CI63" s="231"/>
      <c r="CJ63" s="232"/>
      <c r="CK63" s="232"/>
      <c r="CL63" s="232"/>
      <c r="CM63" s="232"/>
      <c r="CN63" s="232"/>
      <c r="CO63" s="232"/>
      <c r="CP63" s="232"/>
      <c r="CQ63" s="232"/>
      <c r="CR63" s="232"/>
      <c r="CS63" s="232"/>
      <c r="CT63" s="232"/>
      <c r="CU63" s="232"/>
      <c r="CV63" s="232"/>
      <c r="CW63" s="232"/>
      <c r="CX63" s="232"/>
      <c r="CY63" s="232"/>
      <c r="CZ63" s="232"/>
      <c r="DA63" s="232"/>
      <c r="DB63" s="232"/>
      <c r="DC63" s="232"/>
      <c r="DD63" s="232"/>
      <c r="DE63" s="232"/>
      <c r="DF63" s="232"/>
      <c r="DG63" s="232"/>
      <c r="DH63" s="232"/>
      <c r="DI63" s="232"/>
      <c r="DJ63" s="232"/>
      <c r="DK63" s="232"/>
      <c r="DL63" s="232"/>
      <c r="DM63" s="232"/>
      <c r="DN63" s="232"/>
      <c r="DO63" s="232"/>
      <c r="DP63" s="232"/>
      <c r="DQ63" s="232"/>
      <c r="DR63" s="232"/>
      <c r="DS63" s="232"/>
      <c r="DT63" s="231"/>
      <c r="DU63" s="231"/>
      <c r="DV63" s="231"/>
      <c r="DW63" s="231"/>
      <c r="DX63" s="231"/>
      <c r="DY63" s="231"/>
      <c r="DZ63" s="231"/>
      <c r="EA63" s="231"/>
      <c r="EB63" s="231"/>
      <c r="EC63" s="231"/>
      <c r="ED63" s="231"/>
      <c r="EE63" s="231"/>
      <c r="EF63" s="231"/>
      <c r="EG63" s="231"/>
      <c r="EH63" s="231"/>
      <c r="EI63" s="231"/>
      <c r="EJ63" s="231"/>
      <c r="EK63" s="231"/>
      <c r="EL63" s="231"/>
      <c r="EM63" s="231"/>
      <c r="EN63" s="231"/>
      <c r="EO63" s="231"/>
      <c r="EP63" s="231"/>
      <c r="EQ63" s="231"/>
      <c r="ER63" s="231"/>
      <c r="ES63" s="231"/>
      <c r="ET63" s="231"/>
      <c r="EU63" s="231"/>
      <c r="EV63" s="231"/>
      <c r="EW63" s="231"/>
      <c r="EX63" s="231"/>
      <c r="EY63" s="231"/>
      <c r="EZ63" s="231"/>
      <c r="FA63" s="231"/>
      <c r="FB63" s="231"/>
      <c r="FC63" s="231"/>
      <c r="FD63" s="232"/>
      <c r="FE63" s="232"/>
      <c r="FF63" s="232"/>
      <c r="FG63" s="232"/>
      <c r="FH63" s="232"/>
      <c r="FI63" s="232"/>
      <c r="FJ63" s="232"/>
      <c r="FK63" s="232"/>
      <c r="FL63" s="232"/>
      <c r="FM63" s="232"/>
      <c r="FN63" s="232"/>
      <c r="FO63" s="232"/>
      <c r="FP63" s="232"/>
      <c r="FQ63" s="232"/>
      <c r="FR63" s="232"/>
      <c r="FS63" s="232"/>
      <c r="FT63" s="232"/>
      <c r="FU63" s="232"/>
      <c r="FV63" s="232"/>
      <c r="FW63" s="232"/>
      <c r="FX63" s="232"/>
      <c r="FY63" s="232"/>
      <c r="FZ63" s="232"/>
      <c r="GA63" s="232"/>
      <c r="GB63" s="232"/>
      <c r="GC63" s="232"/>
      <c r="GD63" s="232"/>
      <c r="GE63" s="232"/>
      <c r="GF63" s="232"/>
      <c r="GG63" s="232"/>
      <c r="GH63" s="232"/>
      <c r="GI63" s="232"/>
      <c r="GJ63" s="232"/>
      <c r="GK63" s="232"/>
      <c r="GL63" s="232"/>
      <c r="GM63" s="231"/>
      <c r="GN63" s="231"/>
      <c r="GO63" s="231"/>
      <c r="GP63" s="231"/>
      <c r="GQ63" s="231"/>
      <c r="GR63" s="231"/>
      <c r="GS63" s="231"/>
      <c r="GT63" s="231"/>
      <c r="GU63" s="231"/>
      <c r="GV63" s="231"/>
      <c r="GW63" s="231"/>
      <c r="GX63" s="231"/>
      <c r="GY63" s="231"/>
      <c r="GZ63" s="231"/>
      <c r="HA63" s="231"/>
      <c r="HB63" s="231"/>
      <c r="HC63" s="231"/>
      <c r="HD63" s="231"/>
      <c r="HE63" s="231"/>
      <c r="HF63" s="231"/>
      <c r="HG63" s="231"/>
      <c r="HH63" s="231"/>
      <c r="HI63" s="231"/>
      <c r="HJ63" s="231"/>
      <c r="HK63" s="231"/>
      <c r="HL63" s="231"/>
      <c r="HM63" s="231"/>
      <c r="HN63" s="231"/>
      <c r="HO63" s="231"/>
      <c r="HP63" s="231"/>
      <c r="HQ63" s="231"/>
      <c r="HR63" s="231"/>
      <c r="HS63" s="231"/>
      <c r="HT63" s="231"/>
      <c r="HU63" s="231"/>
      <c r="HV63" s="232"/>
      <c r="HW63" s="232"/>
      <c r="HX63" s="232"/>
      <c r="HY63" s="232"/>
      <c r="HZ63" s="232"/>
      <c r="IA63" s="232"/>
      <c r="IB63" s="232"/>
      <c r="IC63" s="232"/>
      <c r="ID63" s="232"/>
      <c r="IE63" s="232"/>
      <c r="IF63" s="232"/>
      <c r="IG63" s="232"/>
      <c r="IH63" s="232"/>
      <c r="II63" s="232"/>
      <c r="IJ63" s="232"/>
      <c r="IK63" s="232"/>
      <c r="IL63" s="232"/>
      <c r="IM63" s="232"/>
      <c r="IN63" s="232"/>
      <c r="IO63" s="232"/>
      <c r="IP63" s="232"/>
      <c r="IQ63" s="232"/>
      <c r="IR63" s="232"/>
      <c r="IS63" s="232"/>
      <c r="IT63" s="232"/>
      <c r="IU63" s="232"/>
      <c r="IV63" s="232"/>
      <c r="IW63" s="232"/>
      <c r="IX63" s="232"/>
      <c r="IY63" s="232"/>
      <c r="IZ63" s="232"/>
      <c r="JA63" s="232"/>
      <c r="JB63" s="232"/>
      <c r="JC63" s="232"/>
      <c r="JD63" s="232"/>
      <c r="JE63" s="231"/>
      <c r="JF63" s="231"/>
      <c r="JG63" s="231"/>
      <c r="JH63" s="231"/>
      <c r="JI63" s="231"/>
      <c r="JJ63" s="231"/>
      <c r="JK63" s="231"/>
      <c r="JL63" s="231"/>
      <c r="JM63" s="231"/>
      <c r="JN63" s="231"/>
      <c r="JO63" s="231"/>
      <c r="JP63" s="231"/>
      <c r="JQ63" s="231"/>
      <c r="JR63" s="231"/>
      <c r="JS63" s="231"/>
      <c r="JT63" s="231"/>
      <c r="JU63" s="231"/>
      <c r="JV63" s="231"/>
      <c r="JW63" s="231"/>
      <c r="JX63" s="231"/>
      <c r="JY63" s="231"/>
      <c r="JZ63" s="231"/>
      <c r="KA63" s="231"/>
      <c r="KB63" s="231"/>
      <c r="KC63" s="231"/>
      <c r="KD63" s="231"/>
      <c r="KE63" s="231"/>
      <c r="KF63" s="231"/>
      <c r="KG63" s="231"/>
      <c r="KH63" s="231"/>
      <c r="KI63" s="231"/>
      <c r="KJ63" s="231"/>
      <c r="KK63" s="231"/>
      <c r="KL63" s="231"/>
      <c r="KM63" s="231"/>
      <c r="KN63" s="233"/>
    </row>
    <row r="64" customFormat="false" ht="12.75" hidden="false" customHeight="true" outlineLevel="0" collapsed="false">
      <c r="A64" s="228" t="n">
        <v>58</v>
      </c>
      <c r="B64" s="228" t="inlineStr">
        <f aca="false">IF('Cover Sheet'!B62="","",IF(OR('Cover Sheet'!D62="Dropped out of school", 'Cover Sheet'!D62="Moved to another school", 'Cover Sheet'!D62="Unknown status"),"",'Cover Sheet'!B62))</f>
        <is>
          <t/>
        </is>
      </c>
      <c r="C64" s="229"/>
      <c r="D64" s="230" t="inlineStr">
        <f aca="false">IFERROR(VLOOKUP(C64,Goals!$J$2:$K$28,2,0),"")</f>
        <is>
          <t/>
        </is>
      </c>
      <c r="E64" s="230" t="inlineStr">
        <f aca="false">'RC Mastery Check+Question type'!H62</f>
        <is>
          <t/>
        </is>
      </c>
      <c r="F64" s="230" t="inlineStr">
        <f aca="false">IF(OR('Cover Sheet'!J62="", B64=""),"",'Cover Sheet'!J62)</f>
        <is>
          <t/>
        </is>
      </c>
      <c r="G64" s="230" t="inlineStr">
        <f aca="false">'Cover Sheet'!L62</f>
        <is>
          <t/>
        </is>
      </c>
      <c r="H64" s="231"/>
      <c r="I64" s="231"/>
      <c r="J64" s="231"/>
      <c r="K64" s="231"/>
      <c r="L64" s="231"/>
      <c r="M64" s="231"/>
      <c r="N64" s="232"/>
      <c r="O64" s="232"/>
      <c r="P64" s="232"/>
      <c r="Q64" s="232"/>
      <c r="R64" s="232"/>
      <c r="S64" s="232"/>
      <c r="T64" s="232"/>
      <c r="U64" s="231"/>
      <c r="V64" s="231"/>
      <c r="W64" s="231"/>
      <c r="X64" s="231"/>
      <c r="Y64" s="231"/>
      <c r="Z64" s="231"/>
      <c r="AA64" s="231"/>
      <c r="AB64" s="232"/>
      <c r="AC64" s="232"/>
      <c r="AD64" s="232"/>
      <c r="AE64" s="232"/>
      <c r="AF64" s="232"/>
      <c r="AG64" s="232"/>
      <c r="AH64" s="232"/>
      <c r="AI64" s="232"/>
      <c r="AJ64" s="232"/>
      <c r="AK64" s="232"/>
      <c r="AL64" s="232"/>
      <c r="AM64" s="232"/>
      <c r="AN64" s="231"/>
      <c r="AO64" s="231"/>
      <c r="AP64" s="231"/>
      <c r="AQ64" s="231"/>
      <c r="AR64" s="231"/>
      <c r="AS64" s="231"/>
      <c r="AT64" s="231"/>
      <c r="AU64" s="231"/>
      <c r="AV64" s="231"/>
      <c r="AW64" s="231"/>
      <c r="AX64" s="231"/>
      <c r="AY64" s="231"/>
      <c r="AZ64" s="232"/>
      <c r="BA64" s="232"/>
      <c r="BB64" s="232"/>
      <c r="BC64" s="232"/>
      <c r="BD64" s="232"/>
      <c r="BE64" s="232"/>
      <c r="BF64" s="232"/>
      <c r="BG64" s="232"/>
      <c r="BH64" s="232"/>
      <c r="BI64" s="232"/>
      <c r="BJ64" s="232"/>
      <c r="BK64" s="232"/>
      <c r="BL64" s="232"/>
      <c r="BM64" s="232"/>
      <c r="BN64" s="232"/>
      <c r="BO64" s="232"/>
      <c r="BP64" s="232"/>
      <c r="BQ64" s="232"/>
      <c r="BR64" s="231"/>
      <c r="BS64" s="231"/>
      <c r="BT64" s="231"/>
      <c r="BU64" s="231"/>
      <c r="BV64" s="231"/>
      <c r="BW64" s="231"/>
      <c r="BX64" s="231"/>
      <c r="BY64" s="231"/>
      <c r="BZ64" s="231"/>
      <c r="CA64" s="231"/>
      <c r="CB64" s="231"/>
      <c r="CC64" s="231"/>
      <c r="CD64" s="231"/>
      <c r="CE64" s="231"/>
      <c r="CF64" s="231"/>
      <c r="CG64" s="231"/>
      <c r="CH64" s="231"/>
      <c r="CI64" s="231"/>
      <c r="CJ64" s="232"/>
      <c r="CK64" s="232"/>
      <c r="CL64" s="232"/>
      <c r="CM64" s="232"/>
      <c r="CN64" s="232"/>
      <c r="CO64" s="232"/>
      <c r="CP64" s="232"/>
      <c r="CQ64" s="232"/>
      <c r="CR64" s="232"/>
      <c r="CS64" s="232"/>
      <c r="CT64" s="232"/>
      <c r="CU64" s="232"/>
      <c r="CV64" s="232"/>
      <c r="CW64" s="232"/>
      <c r="CX64" s="232"/>
      <c r="CY64" s="232"/>
      <c r="CZ64" s="232"/>
      <c r="DA64" s="232"/>
      <c r="DB64" s="232"/>
      <c r="DC64" s="232"/>
      <c r="DD64" s="232"/>
      <c r="DE64" s="232"/>
      <c r="DF64" s="232"/>
      <c r="DG64" s="232"/>
      <c r="DH64" s="232"/>
      <c r="DI64" s="232"/>
      <c r="DJ64" s="232"/>
      <c r="DK64" s="232"/>
      <c r="DL64" s="232"/>
      <c r="DM64" s="232"/>
      <c r="DN64" s="232"/>
      <c r="DO64" s="232"/>
      <c r="DP64" s="232"/>
      <c r="DQ64" s="232"/>
      <c r="DR64" s="232"/>
      <c r="DS64" s="232"/>
      <c r="DT64" s="231"/>
      <c r="DU64" s="231"/>
      <c r="DV64" s="231"/>
      <c r="DW64" s="231"/>
      <c r="DX64" s="231"/>
      <c r="DY64" s="231"/>
      <c r="DZ64" s="231"/>
      <c r="EA64" s="231"/>
      <c r="EB64" s="231"/>
      <c r="EC64" s="231"/>
      <c r="ED64" s="231"/>
      <c r="EE64" s="231"/>
      <c r="EF64" s="231"/>
      <c r="EG64" s="231"/>
      <c r="EH64" s="231"/>
      <c r="EI64" s="231"/>
      <c r="EJ64" s="231"/>
      <c r="EK64" s="231"/>
      <c r="EL64" s="231"/>
      <c r="EM64" s="231"/>
      <c r="EN64" s="231"/>
      <c r="EO64" s="231"/>
      <c r="EP64" s="231"/>
      <c r="EQ64" s="231"/>
      <c r="ER64" s="231"/>
      <c r="ES64" s="231"/>
      <c r="ET64" s="231"/>
      <c r="EU64" s="231"/>
      <c r="EV64" s="231"/>
      <c r="EW64" s="231"/>
      <c r="EX64" s="231"/>
      <c r="EY64" s="231"/>
      <c r="EZ64" s="231"/>
      <c r="FA64" s="231"/>
      <c r="FB64" s="231"/>
      <c r="FC64" s="231"/>
      <c r="FD64" s="232"/>
      <c r="FE64" s="232"/>
      <c r="FF64" s="232"/>
      <c r="FG64" s="232"/>
      <c r="FH64" s="232"/>
      <c r="FI64" s="232"/>
      <c r="FJ64" s="232"/>
      <c r="FK64" s="232"/>
      <c r="FL64" s="232"/>
      <c r="FM64" s="232"/>
      <c r="FN64" s="232"/>
      <c r="FO64" s="232"/>
      <c r="FP64" s="232"/>
      <c r="FQ64" s="232"/>
      <c r="FR64" s="232"/>
      <c r="FS64" s="232"/>
      <c r="FT64" s="232"/>
      <c r="FU64" s="232"/>
      <c r="FV64" s="232"/>
      <c r="FW64" s="232"/>
      <c r="FX64" s="232"/>
      <c r="FY64" s="232"/>
      <c r="FZ64" s="232"/>
      <c r="GA64" s="232"/>
      <c r="GB64" s="232"/>
      <c r="GC64" s="232"/>
      <c r="GD64" s="232"/>
      <c r="GE64" s="232"/>
      <c r="GF64" s="232"/>
      <c r="GG64" s="232"/>
      <c r="GH64" s="232"/>
      <c r="GI64" s="232"/>
      <c r="GJ64" s="232"/>
      <c r="GK64" s="232"/>
      <c r="GL64" s="232"/>
      <c r="GM64" s="231"/>
      <c r="GN64" s="231"/>
      <c r="GO64" s="231"/>
      <c r="GP64" s="231"/>
      <c r="GQ64" s="231"/>
      <c r="GR64" s="231"/>
      <c r="GS64" s="231"/>
      <c r="GT64" s="231"/>
      <c r="GU64" s="231"/>
      <c r="GV64" s="231"/>
      <c r="GW64" s="231"/>
      <c r="GX64" s="231"/>
      <c r="GY64" s="231"/>
      <c r="GZ64" s="231"/>
      <c r="HA64" s="231"/>
      <c r="HB64" s="231"/>
      <c r="HC64" s="231"/>
      <c r="HD64" s="231"/>
      <c r="HE64" s="231"/>
      <c r="HF64" s="231"/>
      <c r="HG64" s="231"/>
      <c r="HH64" s="231"/>
      <c r="HI64" s="231"/>
      <c r="HJ64" s="231"/>
      <c r="HK64" s="231"/>
      <c r="HL64" s="231"/>
      <c r="HM64" s="231"/>
      <c r="HN64" s="231"/>
      <c r="HO64" s="231"/>
      <c r="HP64" s="231"/>
      <c r="HQ64" s="231"/>
      <c r="HR64" s="231"/>
      <c r="HS64" s="231"/>
      <c r="HT64" s="231"/>
      <c r="HU64" s="231"/>
      <c r="HV64" s="232"/>
      <c r="HW64" s="232"/>
      <c r="HX64" s="232"/>
      <c r="HY64" s="232"/>
      <c r="HZ64" s="232"/>
      <c r="IA64" s="232"/>
      <c r="IB64" s="232"/>
      <c r="IC64" s="232"/>
      <c r="ID64" s="232"/>
      <c r="IE64" s="232"/>
      <c r="IF64" s="232"/>
      <c r="IG64" s="232"/>
      <c r="IH64" s="232"/>
      <c r="II64" s="232"/>
      <c r="IJ64" s="232"/>
      <c r="IK64" s="232"/>
      <c r="IL64" s="232"/>
      <c r="IM64" s="232"/>
      <c r="IN64" s="232"/>
      <c r="IO64" s="232"/>
      <c r="IP64" s="232"/>
      <c r="IQ64" s="232"/>
      <c r="IR64" s="232"/>
      <c r="IS64" s="232"/>
      <c r="IT64" s="232"/>
      <c r="IU64" s="232"/>
      <c r="IV64" s="232"/>
      <c r="IW64" s="232"/>
      <c r="IX64" s="232"/>
      <c r="IY64" s="232"/>
      <c r="IZ64" s="232"/>
      <c r="JA64" s="232"/>
      <c r="JB64" s="232"/>
      <c r="JC64" s="232"/>
      <c r="JD64" s="232"/>
      <c r="JE64" s="231"/>
      <c r="JF64" s="231"/>
      <c r="JG64" s="231"/>
      <c r="JH64" s="231"/>
      <c r="JI64" s="231"/>
      <c r="JJ64" s="231"/>
      <c r="JK64" s="231"/>
      <c r="JL64" s="231"/>
      <c r="JM64" s="231"/>
      <c r="JN64" s="231"/>
      <c r="JO64" s="231"/>
      <c r="JP64" s="231"/>
      <c r="JQ64" s="231"/>
      <c r="JR64" s="231"/>
      <c r="JS64" s="231"/>
      <c r="JT64" s="231"/>
      <c r="JU64" s="231"/>
      <c r="JV64" s="231"/>
      <c r="JW64" s="231"/>
      <c r="JX64" s="231"/>
      <c r="JY64" s="231"/>
      <c r="JZ64" s="231"/>
      <c r="KA64" s="231"/>
      <c r="KB64" s="231"/>
      <c r="KC64" s="231"/>
      <c r="KD64" s="231"/>
      <c r="KE64" s="231"/>
      <c r="KF64" s="231"/>
      <c r="KG64" s="231"/>
      <c r="KH64" s="231"/>
      <c r="KI64" s="231"/>
      <c r="KJ64" s="231"/>
      <c r="KK64" s="231"/>
      <c r="KL64" s="231"/>
      <c r="KM64" s="231"/>
      <c r="KN64" s="233"/>
    </row>
    <row r="65" customFormat="false" ht="12.75" hidden="false" customHeight="true" outlineLevel="0" collapsed="false">
      <c r="A65" s="228" t="n">
        <v>59</v>
      </c>
      <c r="B65" s="228" t="inlineStr">
        <f aca="false">IF('Cover Sheet'!B63="","",IF(OR('Cover Sheet'!D63="Dropped out of school", 'Cover Sheet'!D63="Moved to another school", 'Cover Sheet'!D63="Unknown status"),"",'Cover Sheet'!B63))</f>
        <is>
          <t/>
        </is>
      </c>
      <c r="C65" s="229"/>
      <c r="D65" s="230" t="inlineStr">
        <f aca="false">IFERROR(VLOOKUP(C65,Goals!$J$2:$K$28,2,0),"")</f>
        <is>
          <t/>
        </is>
      </c>
      <c r="E65" s="230" t="inlineStr">
        <f aca="false">'RC Mastery Check+Question type'!H63</f>
        <is>
          <t/>
        </is>
      </c>
      <c r="F65" s="230" t="inlineStr">
        <f aca="false">IF(OR('Cover Sheet'!J63="", B65=""),"",'Cover Sheet'!J63)</f>
        <is>
          <t/>
        </is>
      </c>
      <c r="G65" s="230" t="inlineStr">
        <f aca="false">'Cover Sheet'!L63</f>
        <is>
          <t/>
        </is>
      </c>
      <c r="H65" s="231"/>
      <c r="I65" s="231"/>
      <c r="J65" s="231"/>
      <c r="K65" s="231"/>
      <c r="L65" s="231"/>
      <c r="M65" s="231"/>
      <c r="N65" s="232"/>
      <c r="O65" s="232"/>
      <c r="P65" s="232"/>
      <c r="Q65" s="232"/>
      <c r="R65" s="232"/>
      <c r="S65" s="232"/>
      <c r="T65" s="232"/>
      <c r="U65" s="231"/>
      <c r="V65" s="231"/>
      <c r="W65" s="231"/>
      <c r="X65" s="231"/>
      <c r="Y65" s="231"/>
      <c r="Z65" s="231"/>
      <c r="AA65" s="231"/>
      <c r="AB65" s="232"/>
      <c r="AC65" s="232"/>
      <c r="AD65" s="232"/>
      <c r="AE65" s="232"/>
      <c r="AF65" s="232"/>
      <c r="AG65" s="232"/>
      <c r="AH65" s="232"/>
      <c r="AI65" s="232"/>
      <c r="AJ65" s="232"/>
      <c r="AK65" s="232"/>
      <c r="AL65" s="232"/>
      <c r="AM65" s="232"/>
      <c r="AN65" s="231"/>
      <c r="AO65" s="231"/>
      <c r="AP65" s="231"/>
      <c r="AQ65" s="231"/>
      <c r="AR65" s="231"/>
      <c r="AS65" s="231"/>
      <c r="AT65" s="231"/>
      <c r="AU65" s="231"/>
      <c r="AV65" s="231"/>
      <c r="AW65" s="231"/>
      <c r="AX65" s="231"/>
      <c r="AY65" s="231"/>
      <c r="AZ65" s="232"/>
      <c r="BA65" s="232"/>
      <c r="BB65" s="232"/>
      <c r="BC65" s="232"/>
      <c r="BD65" s="232"/>
      <c r="BE65" s="232"/>
      <c r="BF65" s="232"/>
      <c r="BG65" s="232"/>
      <c r="BH65" s="232"/>
      <c r="BI65" s="232"/>
      <c r="BJ65" s="232"/>
      <c r="BK65" s="232"/>
      <c r="BL65" s="232"/>
      <c r="BM65" s="232"/>
      <c r="BN65" s="232"/>
      <c r="BO65" s="232"/>
      <c r="BP65" s="232"/>
      <c r="BQ65" s="232"/>
      <c r="BR65" s="231"/>
      <c r="BS65" s="231"/>
      <c r="BT65" s="231"/>
      <c r="BU65" s="231"/>
      <c r="BV65" s="231"/>
      <c r="BW65" s="231"/>
      <c r="BX65" s="231"/>
      <c r="BY65" s="231"/>
      <c r="BZ65" s="231"/>
      <c r="CA65" s="231"/>
      <c r="CB65" s="231"/>
      <c r="CC65" s="231"/>
      <c r="CD65" s="231"/>
      <c r="CE65" s="231"/>
      <c r="CF65" s="231"/>
      <c r="CG65" s="231"/>
      <c r="CH65" s="231"/>
      <c r="CI65" s="231"/>
      <c r="CJ65" s="232"/>
      <c r="CK65" s="232"/>
      <c r="CL65" s="232"/>
      <c r="CM65" s="232"/>
      <c r="CN65" s="232"/>
      <c r="CO65" s="232"/>
      <c r="CP65" s="232"/>
      <c r="CQ65" s="232"/>
      <c r="CR65" s="232"/>
      <c r="CS65" s="232"/>
      <c r="CT65" s="232"/>
      <c r="CU65" s="232"/>
      <c r="CV65" s="232"/>
      <c r="CW65" s="232"/>
      <c r="CX65" s="232"/>
      <c r="CY65" s="232"/>
      <c r="CZ65" s="232"/>
      <c r="DA65" s="232"/>
      <c r="DB65" s="232"/>
      <c r="DC65" s="232"/>
      <c r="DD65" s="232"/>
      <c r="DE65" s="232"/>
      <c r="DF65" s="232"/>
      <c r="DG65" s="232"/>
      <c r="DH65" s="232"/>
      <c r="DI65" s="232"/>
      <c r="DJ65" s="232"/>
      <c r="DK65" s="232"/>
      <c r="DL65" s="232"/>
      <c r="DM65" s="232"/>
      <c r="DN65" s="232"/>
      <c r="DO65" s="232"/>
      <c r="DP65" s="232"/>
      <c r="DQ65" s="232"/>
      <c r="DR65" s="232"/>
      <c r="DS65" s="232"/>
      <c r="DT65" s="231"/>
      <c r="DU65" s="231"/>
      <c r="DV65" s="231"/>
      <c r="DW65" s="231"/>
      <c r="DX65" s="231"/>
      <c r="DY65" s="231"/>
      <c r="DZ65" s="231"/>
      <c r="EA65" s="231"/>
      <c r="EB65" s="231"/>
      <c r="EC65" s="231"/>
      <c r="ED65" s="231"/>
      <c r="EE65" s="231"/>
      <c r="EF65" s="231"/>
      <c r="EG65" s="231"/>
      <c r="EH65" s="231"/>
      <c r="EI65" s="231"/>
      <c r="EJ65" s="231"/>
      <c r="EK65" s="231"/>
      <c r="EL65" s="231"/>
      <c r="EM65" s="231"/>
      <c r="EN65" s="231"/>
      <c r="EO65" s="231"/>
      <c r="EP65" s="231"/>
      <c r="EQ65" s="231"/>
      <c r="ER65" s="231"/>
      <c r="ES65" s="231"/>
      <c r="ET65" s="231"/>
      <c r="EU65" s="231"/>
      <c r="EV65" s="231"/>
      <c r="EW65" s="231"/>
      <c r="EX65" s="231"/>
      <c r="EY65" s="231"/>
      <c r="EZ65" s="231"/>
      <c r="FA65" s="231"/>
      <c r="FB65" s="231"/>
      <c r="FC65" s="231"/>
      <c r="FD65" s="232"/>
      <c r="FE65" s="232"/>
      <c r="FF65" s="232"/>
      <c r="FG65" s="232"/>
      <c r="FH65" s="232"/>
      <c r="FI65" s="232"/>
      <c r="FJ65" s="232"/>
      <c r="FK65" s="232"/>
      <c r="FL65" s="232"/>
      <c r="FM65" s="232"/>
      <c r="FN65" s="232"/>
      <c r="FO65" s="232"/>
      <c r="FP65" s="232"/>
      <c r="FQ65" s="232"/>
      <c r="FR65" s="232"/>
      <c r="FS65" s="232"/>
      <c r="FT65" s="232"/>
      <c r="FU65" s="232"/>
      <c r="FV65" s="232"/>
      <c r="FW65" s="232"/>
      <c r="FX65" s="232"/>
      <c r="FY65" s="232"/>
      <c r="FZ65" s="232"/>
      <c r="GA65" s="232"/>
      <c r="GB65" s="232"/>
      <c r="GC65" s="232"/>
      <c r="GD65" s="232"/>
      <c r="GE65" s="232"/>
      <c r="GF65" s="232"/>
      <c r="GG65" s="232"/>
      <c r="GH65" s="232"/>
      <c r="GI65" s="232"/>
      <c r="GJ65" s="232"/>
      <c r="GK65" s="232"/>
      <c r="GL65" s="232"/>
      <c r="GM65" s="231"/>
      <c r="GN65" s="231"/>
      <c r="GO65" s="231"/>
      <c r="GP65" s="231"/>
      <c r="GQ65" s="231"/>
      <c r="GR65" s="231"/>
      <c r="GS65" s="231"/>
      <c r="GT65" s="231"/>
      <c r="GU65" s="231"/>
      <c r="GV65" s="231"/>
      <c r="GW65" s="231"/>
      <c r="GX65" s="231"/>
      <c r="GY65" s="231"/>
      <c r="GZ65" s="231"/>
      <c r="HA65" s="231"/>
      <c r="HB65" s="231"/>
      <c r="HC65" s="231"/>
      <c r="HD65" s="231"/>
      <c r="HE65" s="231"/>
      <c r="HF65" s="231"/>
      <c r="HG65" s="231"/>
      <c r="HH65" s="231"/>
      <c r="HI65" s="231"/>
      <c r="HJ65" s="231"/>
      <c r="HK65" s="231"/>
      <c r="HL65" s="231"/>
      <c r="HM65" s="231"/>
      <c r="HN65" s="231"/>
      <c r="HO65" s="231"/>
      <c r="HP65" s="231"/>
      <c r="HQ65" s="231"/>
      <c r="HR65" s="231"/>
      <c r="HS65" s="231"/>
      <c r="HT65" s="231"/>
      <c r="HU65" s="231"/>
      <c r="HV65" s="232"/>
      <c r="HW65" s="232"/>
      <c r="HX65" s="232"/>
      <c r="HY65" s="232"/>
      <c r="HZ65" s="232"/>
      <c r="IA65" s="232"/>
      <c r="IB65" s="232"/>
      <c r="IC65" s="232"/>
      <c r="ID65" s="232"/>
      <c r="IE65" s="232"/>
      <c r="IF65" s="232"/>
      <c r="IG65" s="232"/>
      <c r="IH65" s="232"/>
      <c r="II65" s="232"/>
      <c r="IJ65" s="232"/>
      <c r="IK65" s="232"/>
      <c r="IL65" s="232"/>
      <c r="IM65" s="232"/>
      <c r="IN65" s="232"/>
      <c r="IO65" s="232"/>
      <c r="IP65" s="232"/>
      <c r="IQ65" s="232"/>
      <c r="IR65" s="232"/>
      <c r="IS65" s="232"/>
      <c r="IT65" s="232"/>
      <c r="IU65" s="232"/>
      <c r="IV65" s="232"/>
      <c r="IW65" s="232"/>
      <c r="IX65" s="232"/>
      <c r="IY65" s="232"/>
      <c r="IZ65" s="232"/>
      <c r="JA65" s="232"/>
      <c r="JB65" s="232"/>
      <c r="JC65" s="232"/>
      <c r="JD65" s="232"/>
      <c r="JE65" s="231"/>
      <c r="JF65" s="231"/>
      <c r="JG65" s="231"/>
      <c r="JH65" s="231"/>
      <c r="JI65" s="231"/>
      <c r="JJ65" s="231"/>
      <c r="JK65" s="231"/>
      <c r="JL65" s="231"/>
      <c r="JM65" s="231"/>
      <c r="JN65" s="231"/>
      <c r="JO65" s="231"/>
      <c r="JP65" s="231"/>
      <c r="JQ65" s="231"/>
      <c r="JR65" s="231"/>
      <c r="JS65" s="231"/>
      <c r="JT65" s="231"/>
      <c r="JU65" s="231"/>
      <c r="JV65" s="231"/>
      <c r="JW65" s="231"/>
      <c r="JX65" s="231"/>
      <c r="JY65" s="231"/>
      <c r="JZ65" s="231"/>
      <c r="KA65" s="231"/>
      <c r="KB65" s="231"/>
      <c r="KC65" s="231"/>
      <c r="KD65" s="231"/>
      <c r="KE65" s="231"/>
      <c r="KF65" s="231"/>
      <c r="KG65" s="231"/>
      <c r="KH65" s="231"/>
      <c r="KI65" s="231"/>
      <c r="KJ65" s="231"/>
      <c r="KK65" s="231"/>
      <c r="KL65" s="231"/>
      <c r="KM65" s="231"/>
      <c r="KN65" s="233"/>
    </row>
    <row r="66" customFormat="false" ht="12.75" hidden="false" customHeight="true" outlineLevel="0" collapsed="false">
      <c r="A66" s="228" t="n">
        <v>60</v>
      </c>
      <c r="B66" s="228" t="inlineStr">
        <f aca="false">IF('Cover Sheet'!B64="","",IF(OR('Cover Sheet'!D64="Dropped out of school", 'Cover Sheet'!D64="Moved to another school", 'Cover Sheet'!D64="Unknown status"),"",'Cover Sheet'!B64))</f>
        <is>
          <t/>
        </is>
      </c>
      <c r="C66" s="229"/>
      <c r="D66" s="230" t="inlineStr">
        <f aca="false">IFERROR(VLOOKUP(C66,Goals!$J$2:$K$28,2,0),"")</f>
        <is>
          <t/>
        </is>
      </c>
      <c r="E66" s="230" t="inlineStr">
        <f aca="false">'RC Mastery Check+Question type'!H64</f>
        <is>
          <t/>
        </is>
      </c>
      <c r="F66" s="230" t="inlineStr">
        <f aca="false">IF(OR('Cover Sheet'!J64="", B66=""),"",'Cover Sheet'!J64)</f>
        <is>
          <t/>
        </is>
      </c>
      <c r="G66" s="230" t="inlineStr">
        <f aca="false">'Cover Sheet'!L64</f>
        <is>
          <t/>
        </is>
      </c>
      <c r="H66" s="231"/>
      <c r="I66" s="231"/>
      <c r="J66" s="231"/>
      <c r="K66" s="231"/>
      <c r="L66" s="231"/>
      <c r="M66" s="231"/>
      <c r="N66" s="232"/>
      <c r="O66" s="232"/>
      <c r="P66" s="232"/>
      <c r="Q66" s="232"/>
      <c r="R66" s="232"/>
      <c r="S66" s="232"/>
      <c r="T66" s="232"/>
      <c r="U66" s="231"/>
      <c r="V66" s="231"/>
      <c r="W66" s="231"/>
      <c r="X66" s="231"/>
      <c r="Y66" s="231"/>
      <c r="Z66" s="231"/>
      <c r="AA66" s="231"/>
      <c r="AB66" s="232"/>
      <c r="AC66" s="232"/>
      <c r="AD66" s="232"/>
      <c r="AE66" s="232"/>
      <c r="AF66" s="232"/>
      <c r="AG66" s="232"/>
      <c r="AH66" s="232"/>
      <c r="AI66" s="232"/>
      <c r="AJ66" s="232"/>
      <c r="AK66" s="232"/>
      <c r="AL66" s="232"/>
      <c r="AM66" s="232"/>
      <c r="AN66" s="231"/>
      <c r="AO66" s="231"/>
      <c r="AP66" s="231"/>
      <c r="AQ66" s="231"/>
      <c r="AR66" s="231"/>
      <c r="AS66" s="231"/>
      <c r="AT66" s="231"/>
      <c r="AU66" s="231"/>
      <c r="AV66" s="231"/>
      <c r="AW66" s="231"/>
      <c r="AX66" s="231"/>
      <c r="AY66" s="231"/>
      <c r="AZ66" s="232"/>
      <c r="BA66" s="232"/>
      <c r="BB66" s="232"/>
      <c r="BC66" s="232"/>
      <c r="BD66" s="232"/>
      <c r="BE66" s="232"/>
      <c r="BF66" s="232"/>
      <c r="BG66" s="232"/>
      <c r="BH66" s="232"/>
      <c r="BI66" s="232"/>
      <c r="BJ66" s="232"/>
      <c r="BK66" s="232"/>
      <c r="BL66" s="232"/>
      <c r="BM66" s="232"/>
      <c r="BN66" s="232"/>
      <c r="BO66" s="232"/>
      <c r="BP66" s="232"/>
      <c r="BQ66" s="232"/>
      <c r="BR66" s="231"/>
      <c r="BS66" s="231"/>
      <c r="BT66" s="231"/>
      <c r="BU66" s="231"/>
      <c r="BV66" s="231"/>
      <c r="BW66" s="231"/>
      <c r="BX66" s="231"/>
      <c r="BY66" s="231"/>
      <c r="BZ66" s="231"/>
      <c r="CA66" s="231"/>
      <c r="CB66" s="231"/>
      <c r="CC66" s="231"/>
      <c r="CD66" s="231"/>
      <c r="CE66" s="231"/>
      <c r="CF66" s="231"/>
      <c r="CG66" s="231"/>
      <c r="CH66" s="231"/>
      <c r="CI66" s="231"/>
      <c r="CJ66" s="232"/>
      <c r="CK66" s="232"/>
      <c r="CL66" s="232"/>
      <c r="CM66" s="232"/>
      <c r="CN66" s="232"/>
      <c r="CO66" s="232"/>
      <c r="CP66" s="232"/>
      <c r="CQ66" s="232"/>
      <c r="CR66" s="232"/>
      <c r="CS66" s="232"/>
      <c r="CT66" s="232"/>
      <c r="CU66" s="232"/>
      <c r="CV66" s="232"/>
      <c r="CW66" s="232"/>
      <c r="CX66" s="232"/>
      <c r="CY66" s="232"/>
      <c r="CZ66" s="232"/>
      <c r="DA66" s="232"/>
      <c r="DB66" s="232"/>
      <c r="DC66" s="232"/>
      <c r="DD66" s="232"/>
      <c r="DE66" s="232"/>
      <c r="DF66" s="232"/>
      <c r="DG66" s="232"/>
      <c r="DH66" s="232"/>
      <c r="DI66" s="232"/>
      <c r="DJ66" s="232"/>
      <c r="DK66" s="232"/>
      <c r="DL66" s="232"/>
      <c r="DM66" s="232"/>
      <c r="DN66" s="232"/>
      <c r="DO66" s="232"/>
      <c r="DP66" s="232"/>
      <c r="DQ66" s="232"/>
      <c r="DR66" s="232"/>
      <c r="DS66" s="232"/>
      <c r="DT66" s="231"/>
      <c r="DU66" s="231"/>
      <c r="DV66" s="231"/>
      <c r="DW66" s="231"/>
      <c r="DX66" s="231"/>
      <c r="DY66" s="231"/>
      <c r="DZ66" s="231"/>
      <c r="EA66" s="231"/>
      <c r="EB66" s="231"/>
      <c r="EC66" s="231"/>
      <c r="ED66" s="231"/>
      <c r="EE66" s="231"/>
      <c r="EF66" s="231"/>
      <c r="EG66" s="231"/>
      <c r="EH66" s="231"/>
      <c r="EI66" s="231"/>
      <c r="EJ66" s="231"/>
      <c r="EK66" s="231"/>
      <c r="EL66" s="231"/>
      <c r="EM66" s="231"/>
      <c r="EN66" s="231"/>
      <c r="EO66" s="231"/>
      <c r="EP66" s="231"/>
      <c r="EQ66" s="231"/>
      <c r="ER66" s="231"/>
      <c r="ES66" s="231"/>
      <c r="ET66" s="231"/>
      <c r="EU66" s="231"/>
      <c r="EV66" s="231"/>
      <c r="EW66" s="231"/>
      <c r="EX66" s="231"/>
      <c r="EY66" s="231"/>
      <c r="EZ66" s="231"/>
      <c r="FA66" s="231"/>
      <c r="FB66" s="231"/>
      <c r="FC66" s="231"/>
      <c r="FD66" s="232"/>
      <c r="FE66" s="232"/>
      <c r="FF66" s="232"/>
      <c r="FG66" s="232"/>
      <c r="FH66" s="232"/>
      <c r="FI66" s="232"/>
      <c r="FJ66" s="232"/>
      <c r="FK66" s="232"/>
      <c r="FL66" s="232"/>
      <c r="FM66" s="232"/>
      <c r="FN66" s="232"/>
      <c r="FO66" s="232"/>
      <c r="FP66" s="232"/>
      <c r="FQ66" s="232"/>
      <c r="FR66" s="232"/>
      <c r="FS66" s="232"/>
      <c r="FT66" s="232"/>
      <c r="FU66" s="232"/>
      <c r="FV66" s="232"/>
      <c r="FW66" s="232"/>
      <c r="FX66" s="232"/>
      <c r="FY66" s="232"/>
      <c r="FZ66" s="232"/>
      <c r="GA66" s="232"/>
      <c r="GB66" s="232"/>
      <c r="GC66" s="232"/>
      <c r="GD66" s="232"/>
      <c r="GE66" s="232"/>
      <c r="GF66" s="232"/>
      <c r="GG66" s="232"/>
      <c r="GH66" s="232"/>
      <c r="GI66" s="232"/>
      <c r="GJ66" s="232"/>
      <c r="GK66" s="232"/>
      <c r="GL66" s="232"/>
      <c r="GM66" s="231"/>
      <c r="GN66" s="231"/>
      <c r="GO66" s="231"/>
      <c r="GP66" s="231"/>
      <c r="GQ66" s="231"/>
      <c r="GR66" s="231"/>
      <c r="GS66" s="231"/>
      <c r="GT66" s="231"/>
      <c r="GU66" s="231"/>
      <c r="GV66" s="231"/>
      <c r="GW66" s="231"/>
      <c r="GX66" s="231"/>
      <c r="GY66" s="231"/>
      <c r="GZ66" s="231"/>
      <c r="HA66" s="231"/>
      <c r="HB66" s="231"/>
      <c r="HC66" s="231"/>
      <c r="HD66" s="231"/>
      <c r="HE66" s="231"/>
      <c r="HF66" s="231"/>
      <c r="HG66" s="231"/>
      <c r="HH66" s="231"/>
      <c r="HI66" s="231"/>
      <c r="HJ66" s="231"/>
      <c r="HK66" s="231"/>
      <c r="HL66" s="231"/>
      <c r="HM66" s="231"/>
      <c r="HN66" s="231"/>
      <c r="HO66" s="231"/>
      <c r="HP66" s="231"/>
      <c r="HQ66" s="231"/>
      <c r="HR66" s="231"/>
      <c r="HS66" s="231"/>
      <c r="HT66" s="231"/>
      <c r="HU66" s="231"/>
      <c r="HV66" s="232"/>
      <c r="HW66" s="232"/>
      <c r="HX66" s="232"/>
      <c r="HY66" s="232"/>
      <c r="HZ66" s="232"/>
      <c r="IA66" s="232"/>
      <c r="IB66" s="232"/>
      <c r="IC66" s="232"/>
      <c r="ID66" s="232"/>
      <c r="IE66" s="232"/>
      <c r="IF66" s="232"/>
      <c r="IG66" s="232"/>
      <c r="IH66" s="232"/>
      <c r="II66" s="232"/>
      <c r="IJ66" s="232"/>
      <c r="IK66" s="232"/>
      <c r="IL66" s="232"/>
      <c r="IM66" s="232"/>
      <c r="IN66" s="232"/>
      <c r="IO66" s="232"/>
      <c r="IP66" s="232"/>
      <c r="IQ66" s="232"/>
      <c r="IR66" s="232"/>
      <c r="IS66" s="232"/>
      <c r="IT66" s="232"/>
      <c r="IU66" s="232"/>
      <c r="IV66" s="232"/>
      <c r="IW66" s="232"/>
      <c r="IX66" s="232"/>
      <c r="IY66" s="232"/>
      <c r="IZ66" s="232"/>
      <c r="JA66" s="232"/>
      <c r="JB66" s="232"/>
      <c r="JC66" s="232"/>
      <c r="JD66" s="232"/>
      <c r="JE66" s="231"/>
      <c r="JF66" s="231"/>
      <c r="JG66" s="231"/>
      <c r="JH66" s="231"/>
      <c r="JI66" s="231"/>
      <c r="JJ66" s="231"/>
      <c r="JK66" s="231"/>
      <c r="JL66" s="231"/>
      <c r="JM66" s="231"/>
      <c r="JN66" s="231"/>
      <c r="JO66" s="231"/>
      <c r="JP66" s="231"/>
      <c r="JQ66" s="231"/>
      <c r="JR66" s="231"/>
      <c r="JS66" s="231"/>
      <c r="JT66" s="231"/>
      <c r="JU66" s="231"/>
      <c r="JV66" s="231"/>
      <c r="JW66" s="231"/>
      <c r="JX66" s="231"/>
      <c r="JY66" s="231"/>
      <c r="JZ66" s="231"/>
      <c r="KA66" s="231"/>
      <c r="KB66" s="231"/>
      <c r="KC66" s="231"/>
      <c r="KD66" s="231"/>
      <c r="KE66" s="231"/>
      <c r="KF66" s="231"/>
      <c r="KG66" s="231"/>
      <c r="KH66" s="231"/>
      <c r="KI66" s="231"/>
      <c r="KJ66" s="231"/>
      <c r="KK66" s="231"/>
      <c r="KL66" s="231"/>
      <c r="KM66" s="231"/>
      <c r="KN66" s="233"/>
    </row>
    <row r="67" customFormat="false" ht="12.75" hidden="false" customHeight="true" outlineLevel="0" collapsed="false">
      <c r="A67" s="228" t="n">
        <v>61</v>
      </c>
      <c r="B67" s="228" t="inlineStr">
        <f aca="false">IF('Cover Sheet'!B65="","",IF(OR('Cover Sheet'!D65="Dropped out of school", 'Cover Sheet'!D65="Moved to another school", 'Cover Sheet'!D65="Unknown status"),"",'Cover Sheet'!B65))</f>
        <is>
          <t/>
        </is>
      </c>
      <c r="C67" s="229"/>
      <c r="D67" s="230" t="inlineStr">
        <f aca="false">IFERROR(VLOOKUP(C67,Goals!$J$2:$K$28,2,0),"")</f>
        <is>
          <t/>
        </is>
      </c>
      <c r="E67" s="230" t="inlineStr">
        <f aca="false">'RC Mastery Check+Question type'!H65</f>
        <is>
          <t/>
        </is>
      </c>
      <c r="F67" s="230" t="inlineStr">
        <f aca="false">IF(OR('Cover Sheet'!J65="", B67=""),"",'Cover Sheet'!J65)</f>
        <is>
          <t/>
        </is>
      </c>
      <c r="G67" s="230" t="inlineStr">
        <f aca="false">'Cover Sheet'!L65</f>
        <is>
          <t/>
        </is>
      </c>
      <c r="H67" s="231"/>
      <c r="I67" s="231"/>
      <c r="J67" s="231"/>
      <c r="K67" s="231"/>
      <c r="L67" s="231"/>
      <c r="M67" s="231"/>
      <c r="N67" s="232"/>
      <c r="O67" s="232"/>
      <c r="P67" s="232"/>
      <c r="Q67" s="232"/>
      <c r="R67" s="232"/>
      <c r="S67" s="232"/>
      <c r="T67" s="232"/>
      <c r="U67" s="231"/>
      <c r="V67" s="231"/>
      <c r="W67" s="231"/>
      <c r="X67" s="231"/>
      <c r="Y67" s="231"/>
      <c r="Z67" s="231"/>
      <c r="AA67" s="231"/>
      <c r="AB67" s="232"/>
      <c r="AC67" s="232"/>
      <c r="AD67" s="232"/>
      <c r="AE67" s="232"/>
      <c r="AF67" s="232"/>
      <c r="AG67" s="232"/>
      <c r="AH67" s="232"/>
      <c r="AI67" s="232"/>
      <c r="AJ67" s="232"/>
      <c r="AK67" s="232"/>
      <c r="AL67" s="232"/>
      <c r="AM67" s="232"/>
      <c r="AN67" s="231"/>
      <c r="AO67" s="231"/>
      <c r="AP67" s="231"/>
      <c r="AQ67" s="231"/>
      <c r="AR67" s="231"/>
      <c r="AS67" s="231"/>
      <c r="AT67" s="231"/>
      <c r="AU67" s="231"/>
      <c r="AV67" s="231"/>
      <c r="AW67" s="231"/>
      <c r="AX67" s="231"/>
      <c r="AY67" s="231"/>
      <c r="AZ67" s="232"/>
      <c r="BA67" s="232"/>
      <c r="BB67" s="232"/>
      <c r="BC67" s="232"/>
      <c r="BD67" s="232"/>
      <c r="BE67" s="232"/>
      <c r="BF67" s="232"/>
      <c r="BG67" s="232"/>
      <c r="BH67" s="232"/>
      <c r="BI67" s="232"/>
      <c r="BJ67" s="232"/>
      <c r="BK67" s="232"/>
      <c r="BL67" s="232"/>
      <c r="BM67" s="232"/>
      <c r="BN67" s="232"/>
      <c r="BO67" s="232"/>
      <c r="BP67" s="232"/>
      <c r="BQ67" s="232"/>
      <c r="BR67" s="231"/>
      <c r="BS67" s="231"/>
      <c r="BT67" s="231"/>
      <c r="BU67" s="231"/>
      <c r="BV67" s="231"/>
      <c r="BW67" s="231"/>
      <c r="BX67" s="231"/>
      <c r="BY67" s="231"/>
      <c r="BZ67" s="231"/>
      <c r="CA67" s="231"/>
      <c r="CB67" s="231"/>
      <c r="CC67" s="231"/>
      <c r="CD67" s="231"/>
      <c r="CE67" s="231"/>
      <c r="CF67" s="231"/>
      <c r="CG67" s="231"/>
      <c r="CH67" s="231"/>
      <c r="CI67" s="231"/>
      <c r="CJ67" s="232"/>
      <c r="CK67" s="232"/>
      <c r="CL67" s="232"/>
      <c r="CM67" s="232"/>
      <c r="CN67" s="232"/>
      <c r="CO67" s="232"/>
      <c r="CP67" s="232"/>
      <c r="CQ67" s="232"/>
      <c r="CR67" s="232"/>
      <c r="CS67" s="232"/>
      <c r="CT67" s="232"/>
      <c r="CU67" s="232"/>
      <c r="CV67" s="232"/>
      <c r="CW67" s="232"/>
      <c r="CX67" s="232"/>
      <c r="CY67" s="232"/>
      <c r="CZ67" s="232"/>
      <c r="DA67" s="232"/>
      <c r="DB67" s="232"/>
      <c r="DC67" s="232"/>
      <c r="DD67" s="232"/>
      <c r="DE67" s="232"/>
      <c r="DF67" s="232"/>
      <c r="DG67" s="232"/>
      <c r="DH67" s="232"/>
      <c r="DI67" s="232"/>
      <c r="DJ67" s="232"/>
      <c r="DK67" s="232"/>
      <c r="DL67" s="232"/>
      <c r="DM67" s="232"/>
      <c r="DN67" s="232"/>
      <c r="DO67" s="232"/>
      <c r="DP67" s="232"/>
      <c r="DQ67" s="232"/>
      <c r="DR67" s="232"/>
      <c r="DS67" s="232"/>
      <c r="DT67" s="231"/>
      <c r="DU67" s="231"/>
      <c r="DV67" s="231"/>
      <c r="DW67" s="231"/>
      <c r="DX67" s="231"/>
      <c r="DY67" s="231"/>
      <c r="DZ67" s="231"/>
      <c r="EA67" s="231"/>
      <c r="EB67" s="231"/>
      <c r="EC67" s="231"/>
      <c r="ED67" s="231"/>
      <c r="EE67" s="231"/>
      <c r="EF67" s="231"/>
      <c r="EG67" s="231"/>
      <c r="EH67" s="231"/>
      <c r="EI67" s="231"/>
      <c r="EJ67" s="231"/>
      <c r="EK67" s="231"/>
      <c r="EL67" s="231"/>
      <c r="EM67" s="231"/>
      <c r="EN67" s="231"/>
      <c r="EO67" s="231"/>
      <c r="EP67" s="231"/>
      <c r="EQ67" s="231"/>
      <c r="ER67" s="231"/>
      <c r="ES67" s="231"/>
      <c r="ET67" s="231"/>
      <c r="EU67" s="231"/>
      <c r="EV67" s="231"/>
      <c r="EW67" s="231"/>
      <c r="EX67" s="231"/>
      <c r="EY67" s="231"/>
      <c r="EZ67" s="231"/>
      <c r="FA67" s="231"/>
      <c r="FB67" s="231"/>
      <c r="FC67" s="231"/>
      <c r="FD67" s="232"/>
      <c r="FE67" s="232"/>
      <c r="FF67" s="232"/>
      <c r="FG67" s="232"/>
      <c r="FH67" s="232"/>
      <c r="FI67" s="232"/>
      <c r="FJ67" s="232"/>
      <c r="FK67" s="232"/>
      <c r="FL67" s="232"/>
      <c r="FM67" s="232"/>
      <c r="FN67" s="232"/>
      <c r="FO67" s="232"/>
      <c r="FP67" s="232"/>
      <c r="FQ67" s="232"/>
      <c r="FR67" s="232"/>
      <c r="FS67" s="232"/>
      <c r="FT67" s="232"/>
      <c r="FU67" s="232"/>
      <c r="FV67" s="232"/>
      <c r="FW67" s="232"/>
      <c r="FX67" s="232"/>
      <c r="FY67" s="232"/>
      <c r="FZ67" s="232"/>
      <c r="GA67" s="232"/>
      <c r="GB67" s="232"/>
      <c r="GC67" s="232"/>
      <c r="GD67" s="232"/>
      <c r="GE67" s="232"/>
      <c r="GF67" s="232"/>
      <c r="GG67" s="232"/>
      <c r="GH67" s="232"/>
      <c r="GI67" s="232"/>
      <c r="GJ67" s="232"/>
      <c r="GK67" s="232"/>
      <c r="GL67" s="232"/>
      <c r="GM67" s="231"/>
      <c r="GN67" s="231"/>
      <c r="GO67" s="231"/>
      <c r="GP67" s="231"/>
      <c r="GQ67" s="231"/>
      <c r="GR67" s="231"/>
      <c r="GS67" s="231"/>
      <c r="GT67" s="231"/>
      <c r="GU67" s="231"/>
      <c r="GV67" s="231"/>
      <c r="GW67" s="231"/>
      <c r="GX67" s="231"/>
      <c r="GY67" s="231"/>
      <c r="GZ67" s="231"/>
      <c r="HA67" s="231"/>
      <c r="HB67" s="231"/>
      <c r="HC67" s="231"/>
      <c r="HD67" s="231"/>
      <c r="HE67" s="231"/>
      <c r="HF67" s="231"/>
      <c r="HG67" s="231"/>
      <c r="HH67" s="231"/>
      <c r="HI67" s="231"/>
      <c r="HJ67" s="231"/>
      <c r="HK67" s="231"/>
      <c r="HL67" s="231"/>
      <c r="HM67" s="231"/>
      <c r="HN67" s="231"/>
      <c r="HO67" s="231"/>
      <c r="HP67" s="231"/>
      <c r="HQ67" s="231"/>
      <c r="HR67" s="231"/>
      <c r="HS67" s="231"/>
      <c r="HT67" s="231"/>
      <c r="HU67" s="231"/>
      <c r="HV67" s="232"/>
      <c r="HW67" s="232"/>
      <c r="HX67" s="232"/>
      <c r="HY67" s="232"/>
      <c r="HZ67" s="232"/>
      <c r="IA67" s="232"/>
      <c r="IB67" s="232"/>
      <c r="IC67" s="232"/>
      <c r="ID67" s="232"/>
      <c r="IE67" s="232"/>
      <c r="IF67" s="232"/>
      <c r="IG67" s="232"/>
      <c r="IH67" s="232"/>
      <c r="II67" s="232"/>
      <c r="IJ67" s="232"/>
      <c r="IK67" s="232"/>
      <c r="IL67" s="232"/>
      <c r="IM67" s="232"/>
      <c r="IN67" s="232"/>
      <c r="IO67" s="232"/>
      <c r="IP67" s="232"/>
      <c r="IQ67" s="232"/>
      <c r="IR67" s="232"/>
      <c r="IS67" s="232"/>
      <c r="IT67" s="232"/>
      <c r="IU67" s="232"/>
      <c r="IV67" s="232"/>
      <c r="IW67" s="232"/>
      <c r="IX67" s="232"/>
      <c r="IY67" s="232"/>
      <c r="IZ67" s="232"/>
      <c r="JA67" s="232"/>
      <c r="JB67" s="232"/>
      <c r="JC67" s="232"/>
      <c r="JD67" s="232"/>
      <c r="JE67" s="231"/>
      <c r="JF67" s="231"/>
      <c r="JG67" s="231"/>
      <c r="JH67" s="231"/>
      <c r="JI67" s="231"/>
      <c r="JJ67" s="231"/>
      <c r="JK67" s="231"/>
      <c r="JL67" s="231"/>
      <c r="JM67" s="231"/>
      <c r="JN67" s="231"/>
      <c r="JO67" s="231"/>
      <c r="JP67" s="231"/>
      <c r="JQ67" s="231"/>
      <c r="JR67" s="231"/>
      <c r="JS67" s="231"/>
      <c r="JT67" s="231"/>
      <c r="JU67" s="231"/>
      <c r="JV67" s="231"/>
      <c r="JW67" s="231"/>
      <c r="JX67" s="231"/>
      <c r="JY67" s="231"/>
      <c r="JZ67" s="231"/>
      <c r="KA67" s="231"/>
      <c r="KB67" s="231"/>
      <c r="KC67" s="231"/>
      <c r="KD67" s="231"/>
      <c r="KE67" s="231"/>
      <c r="KF67" s="231"/>
      <c r="KG67" s="231"/>
      <c r="KH67" s="231"/>
      <c r="KI67" s="231"/>
      <c r="KJ67" s="231"/>
      <c r="KK67" s="231"/>
      <c r="KL67" s="231"/>
      <c r="KM67" s="231"/>
      <c r="KN67" s="233"/>
    </row>
    <row r="68" customFormat="false" ht="12.75" hidden="false" customHeight="true" outlineLevel="0" collapsed="false">
      <c r="A68" s="228" t="n">
        <v>62</v>
      </c>
      <c r="B68" s="228" t="inlineStr">
        <f aca="false">IF('Cover Sheet'!B66="","",IF(OR('Cover Sheet'!D66="Dropped out of school", 'Cover Sheet'!D66="Moved to another school", 'Cover Sheet'!D66="Unknown status"),"",'Cover Sheet'!B66))</f>
        <is>
          <t/>
        </is>
      </c>
      <c r="C68" s="229"/>
      <c r="D68" s="230" t="inlineStr">
        <f aca="false">IFERROR(VLOOKUP(C68,Goals!$J$2:$K$28,2,0),"")</f>
        <is>
          <t/>
        </is>
      </c>
      <c r="E68" s="230" t="inlineStr">
        <f aca="false">'RC Mastery Check+Question type'!H66</f>
        <is>
          <t/>
        </is>
      </c>
      <c r="F68" s="230" t="inlineStr">
        <f aca="false">IF(OR('Cover Sheet'!J66="", B68=""),"",'Cover Sheet'!J66)</f>
        <is>
          <t/>
        </is>
      </c>
      <c r="G68" s="230" t="inlineStr">
        <f aca="false">'Cover Sheet'!L66</f>
        <is>
          <t/>
        </is>
      </c>
      <c r="H68" s="231"/>
      <c r="I68" s="231"/>
      <c r="J68" s="231"/>
      <c r="K68" s="231"/>
      <c r="L68" s="231"/>
      <c r="M68" s="231"/>
      <c r="N68" s="232"/>
      <c r="O68" s="232"/>
      <c r="P68" s="232"/>
      <c r="Q68" s="232"/>
      <c r="R68" s="232"/>
      <c r="S68" s="232"/>
      <c r="T68" s="232"/>
      <c r="U68" s="231"/>
      <c r="V68" s="231"/>
      <c r="W68" s="231"/>
      <c r="X68" s="231"/>
      <c r="Y68" s="231"/>
      <c r="Z68" s="231"/>
      <c r="AA68" s="231"/>
      <c r="AB68" s="232"/>
      <c r="AC68" s="232"/>
      <c r="AD68" s="232"/>
      <c r="AE68" s="232"/>
      <c r="AF68" s="232"/>
      <c r="AG68" s="232"/>
      <c r="AH68" s="232"/>
      <c r="AI68" s="232"/>
      <c r="AJ68" s="232"/>
      <c r="AK68" s="232"/>
      <c r="AL68" s="232"/>
      <c r="AM68" s="232"/>
      <c r="AN68" s="231"/>
      <c r="AO68" s="231"/>
      <c r="AP68" s="231"/>
      <c r="AQ68" s="231"/>
      <c r="AR68" s="231"/>
      <c r="AS68" s="231"/>
      <c r="AT68" s="231"/>
      <c r="AU68" s="231"/>
      <c r="AV68" s="231"/>
      <c r="AW68" s="231"/>
      <c r="AX68" s="231"/>
      <c r="AY68" s="231"/>
      <c r="AZ68" s="232"/>
      <c r="BA68" s="232"/>
      <c r="BB68" s="232"/>
      <c r="BC68" s="232"/>
      <c r="BD68" s="232"/>
      <c r="BE68" s="232"/>
      <c r="BF68" s="232"/>
      <c r="BG68" s="232"/>
      <c r="BH68" s="232"/>
      <c r="BI68" s="232"/>
      <c r="BJ68" s="232"/>
      <c r="BK68" s="232"/>
      <c r="BL68" s="232"/>
      <c r="BM68" s="232"/>
      <c r="BN68" s="232"/>
      <c r="BO68" s="232"/>
      <c r="BP68" s="232"/>
      <c r="BQ68" s="232"/>
      <c r="BR68" s="231"/>
      <c r="BS68" s="231"/>
      <c r="BT68" s="231"/>
      <c r="BU68" s="231"/>
      <c r="BV68" s="231"/>
      <c r="BW68" s="231"/>
      <c r="BX68" s="231"/>
      <c r="BY68" s="231"/>
      <c r="BZ68" s="231"/>
      <c r="CA68" s="231"/>
      <c r="CB68" s="231"/>
      <c r="CC68" s="231"/>
      <c r="CD68" s="231"/>
      <c r="CE68" s="231"/>
      <c r="CF68" s="231"/>
      <c r="CG68" s="231"/>
      <c r="CH68" s="231"/>
      <c r="CI68" s="231"/>
      <c r="CJ68" s="232"/>
      <c r="CK68" s="232"/>
      <c r="CL68" s="232"/>
      <c r="CM68" s="232"/>
      <c r="CN68" s="232"/>
      <c r="CO68" s="232"/>
      <c r="CP68" s="232"/>
      <c r="CQ68" s="232"/>
      <c r="CR68" s="232"/>
      <c r="CS68" s="232"/>
      <c r="CT68" s="232"/>
      <c r="CU68" s="232"/>
      <c r="CV68" s="232"/>
      <c r="CW68" s="232"/>
      <c r="CX68" s="232"/>
      <c r="CY68" s="232"/>
      <c r="CZ68" s="232"/>
      <c r="DA68" s="232"/>
      <c r="DB68" s="232"/>
      <c r="DC68" s="232"/>
      <c r="DD68" s="232"/>
      <c r="DE68" s="232"/>
      <c r="DF68" s="232"/>
      <c r="DG68" s="232"/>
      <c r="DH68" s="232"/>
      <c r="DI68" s="232"/>
      <c r="DJ68" s="232"/>
      <c r="DK68" s="232"/>
      <c r="DL68" s="232"/>
      <c r="DM68" s="232"/>
      <c r="DN68" s="232"/>
      <c r="DO68" s="232"/>
      <c r="DP68" s="232"/>
      <c r="DQ68" s="232"/>
      <c r="DR68" s="232"/>
      <c r="DS68" s="232"/>
      <c r="DT68" s="231"/>
      <c r="DU68" s="231"/>
      <c r="DV68" s="231"/>
      <c r="DW68" s="231"/>
      <c r="DX68" s="231"/>
      <c r="DY68" s="231"/>
      <c r="DZ68" s="231"/>
      <c r="EA68" s="231"/>
      <c r="EB68" s="231"/>
      <c r="EC68" s="231"/>
      <c r="ED68" s="231"/>
      <c r="EE68" s="231"/>
      <c r="EF68" s="231"/>
      <c r="EG68" s="231"/>
      <c r="EH68" s="231"/>
      <c r="EI68" s="231"/>
      <c r="EJ68" s="231"/>
      <c r="EK68" s="231"/>
      <c r="EL68" s="231"/>
      <c r="EM68" s="231"/>
      <c r="EN68" s="231"/>
      <c r="EO68" s="231"/>
      <c r="EP68" s="231"/>
      <c r="EQ68" s="231"/>
      <c r="ER68" s="231"/>
      <c r="ES68" s="231"/>
      <c r="ET68" s="231"/>
      <c r="EU68" s="231"/>
      <c r="EV68" s="231"/>
      <c r="EW68" s="231"/>
      <c r="EX68" s="231"/>
      <c r="EY68" s="231"/>
      <c r="EZ68" s="231"/>
      <c r="FA68" s="231"/>
      <c r="FB68" s="231"/>
      <c r="FC68" s="231"/>
      <c r="FD68" s="232"/>
      <c r="FE68" s="232"/>
      <c r="FF68" s="232"/>
      <c r="FG68" s="232"/>
      <c r="FH68" s="232"/>
      <c r="FI68" s="232"/>
      <c r="FJ68" s="232"/>
      <c r="FK68" s="232"/>
      <c r="FL68" s="232"/>
      <c r="FM68" s="232"/>
      <c r="FN68" s="232"/>
      <c r="FO68" s="232"/>
      <c r="FP68" s="232"/>
      <c r="FQ68" s="232"/>
      <c r="FR68" s="232"/>
      <c r="FS68" s="232"/>
      <c r="FT68" s="232"/>
      <c r="FU68" s="232"/>
      <c r="FV68" s="232"/>
      <c r="FW68" s="232"/>
      <c r="FX68" s="232"/>
      <c r="FY68" s="232"/>
      <c r="FZ68" s="232"/>
      <c r="GA68" s="232"/>
      <c r="GB68" s="232"/>
      <c r="GC68" s="232"/>
      <c r="GD68" s="232"/>
      <c r="GE68" s="232"/>
      <c r="GF68" s="232"/>
      <c r="GG68" s="232"/>
      <c r="GH68" s="232"/>
      <c r="GI68" s="232"/>
      <c r="GJ68" s="232"/>
      <c r="GK68" s="232"/>
      <c r="GL68" s="232"/>
      <c r="GM68" s="231"/>
      <c r="GN68" s="231"/>
      <c r="GO68" s="231"/>
      <c r="GP68" s="231"/>
      <c r="GQ68" s="231"/>
      <c r="GR68" s="231"/>
      <c r="GS68" s="231"/>
      <c r="GT68" s="231"/>
      <c r="GU68" s="231"/>
      <c r="GV68" s="231"/>
      <c r="GW68" s="231"/>
      <c r="GX68" s="231"/>
      <c r="GY68" s="231"/>
      <c r="GZ68" s="231"/>
      <c r="HA68" s="231"/>
      <c r="HB68" s="231"/>
      <c r="HC68" s="231"/>
      <c r="HD68" s="231"/>
      <c r="HE68" s="231"/>
      <c r="HF68" s="231"/>
      <c r="HG68" s="231"/>
      <c r="HH68" s="231"/>
      <c r="HI68" s="231"/>
      <c r="HJ68" s="231"/>
      <c r="HK68" s="231"/>
      <c r="HL68" s="231"/>
      <c r="HM68" s="231"/>
      <c r="HN68" s="231"/>
      <c r="HO68" s="231"/>
      <c r="HP68" s="231"/>
      <c r="HQ68" s="231"/>
      <c r="HR68" s="231"/>
      <c r="HS68" s="231"/>
      <c r="HT68" s="231"/>
      <c r="HU68" s="231"/>
      <c r="HV68" s="232"/>
      <c r="HW68" s="232"/>
      <c r="HX68" s="232"/>
      <c r="HY68" s="232"/>
      <c r="HZ68" s="232"/>
      <c r="IA68" s="232"/>
      <c r="IB68" s="232"/>
      <c r="IC68" s="232"/>
      <c r="ID68" s="232"/>
      <c r="IE68" s="232"/>
      <c r="IF68" s="232"/>
      <c r="IG68" s="232"/>
      <c r="IH68" s="232"/>
      <c r="II68" s="232"/>
      <c r="IJ68" s="232"/>
      <c r="IK68" s="232"/>
      <c r="IL68" s="232"/>
      <c r="IM68" s="232"/>
      <c r="IN68" s="232"/>
      <c r="IO68" s="232"/>
      <c r="IP68" s="232"/>
      <c r="IQ68" s="232"/>
      <c r="IR68" s="232"/>
      <c r="IS68" s="232"/>
      <c r="IT68" s="232"/>
      <c r="IU68" s="232"/>
      <c r="IV68" s="232"/>
      <c r="IW68" s="232"/>
      <c r="IX68" s="232"/>
      <c r="IY68" s="232"/>
      <c r="IZ68" s="232"/>
      <c r="JA68" s="232"/>
      <c r="JB68" s="232"/>
      <c r="JC68" s="232"/>
      <c r="JD68" s="232"/>
      <c r="JE68" s="231"/>
      <c r="JF68" s="231"/>
      <c r="JG68" s="231"/>
      <c r="JH68" s="231"/>
      <c r="JI68" s="231"/>
      <c r="JJ68" s="231"/>
      <c r="JK68" s="231"/>
      <c r="JL68" s="231"/>
      <c r="JM68" s="231"/>
      <c r="JN68" s="231"/>
      <c r="JO68" s="231"/>
      <c r="JP68" s="231"/>
      <c r="JQ68" s="231"/>
      <c r="JR68" s="231"/>
      <c r="JS68" s="231"/>
      <c r="JT68" s="231"/>
      <c r="JU68" s="231"/>
      <c r="JV68" s="231"/>
      <c r="JW68" s="231"/>
      <c r="JX68" s="231"/>
      <c r="JY68" s="231"/>
      <c r="JZ68" s="231"/>
      <c r="KA68" s="231"/>
      <c r="KB68" s="231"/>
      <c r="KC68" s="231"/>
      <c r="KD68" s="231"/>
      <c r="KE68" s="231"/>
      <c r="KF68" s="231"/>
      <c r="KG68" s="231"/>
      <c r="KH68" s="231"/>
      <c r="KI68" s="231"/>
      <c r="KJ68" s="231"/>
      <c r="KK68" s="231"/>
      <c r="KL68" s="231"/>
      <c r="KM68" s="231"/>
      <c r="KN68" s="233"/>
    </row>
    <row r="69" customFormat="false" ht="12.75" hidden="false" customHeight="true" outlineLevel="0" collapsed="false">
      <c r="A69" s="228" t="n">
        <v>63</v>
      </c>
      <c r="B69" s="228" t="inlineStr">
        <f aca="false">IF('Cover Sheet'!B67="","",IF(OR('Cover Sheet'!D67="Dropped out of school", 'Cover Sheet'!D67="Moved to another school", 'Cover Sheet'!D67="Unknown status"),"",'Cover Sheet'!B67))</f>
        <is>
          <t/>
        </is>
      </c>
      <c r="C69" s="229"/>
      <c r="D69" s="230" t="inlineStr">
        <f aca="false">IFERROR(VLOOKUP(C69,Goals!$J$2:$K$28,2,0),"")</f>
        <is>
          <t/>
        </is>
      </c>
      <c r="E69" s="230" t="inlineStr">
        <f aca="false">'RC Mastery Check+Question type'!H67</f>
        <is>
          <t/>
        </is>
      </c>
      <c r="F69" s="230" t="inlineStr">
        <f aca="false">IF(OR('Cover Sheet'!J67="", B69=""),"",'Cover Sheet'!J67)</f>
        <is>
          <t/>
        </is>
      </c>
      <c r="G69" s="230" t="inlineStr">
        <f aca="false">'Cover Sheet'!L67</f>
        <is>
          <t/>
        </is>
      </c>
      <c r="H69" s="231"/>
      <c r="I69" s="231"/>
      <c r="J69" s="231"/>
      <c r="K69" s="231"/>
      <c r="L69" s="231"/>
      <c r="M69" s="231"/>
      <c r="N69" s="232"/>
      <c r="O69" s="232"/>
      <c r="P69" s="232"/>
      <c r="Q69" s="232"/>
      <c r="R69" s="232"/>
      <c r="S69" s="232"/>
      <c r="T69" s="232"/>
      <c r="U69" s="231"/>
      <c r="V69" s="231"/>
      <c r="W69" s="231"/>
      <c r="X69" s="231"/>
      <c r="Y69" s="231"/>
      <c r="Z69" s="231"/>
      <c r="AA69" s="231"/>
      <c r="AB69" s="232"/>
      <c r="AC69" s="232"/>
      <c r="AD69" s="232"/>
      <c r="AE69" s="232"/>
      <c r="AF69" s="232"/>
      <c r="AG69" s="232"/>
      <c r="AH69" s="232"/>
      <c r="AI69" s="232"/>
      <c r="AJ69" s="232"/>
      <c r="AK69" s="232"/>
      <c r="AL69" s="232"/>
      <c r="AM69" s="232"/>
      <c r="AN69" s="231"/>
      <c r="AO69" s="231"/>
      <c r="AP69" s="231"/>
      <c r="AQ69" s="231"/>
      <c r="AR69" s="231"/>
      <c r="AS69" s="231"/>
      <c r="AT69" s="231"/>
      <c r="AU69" s="231"/>
      <c r="AV69" s="231"/>
      <c r="AW69" s="231"/>
      <c r="AX69" s="231"/>
      <c r="AY69" s="231"/>
      <c r="AZ69" s="232"/>
      <c r="BA69" s="232"/>
      <c r="BB69" s="232"/>
      <c r="BC69" s="232"/>
      <c r="BD69" s="232"/>
      <c r="BE69" s="232"/>
      <c r="BF69" s="232"/>
      <c r="BG69" s="232"/>
      <c r="BH69" s="232"/>
      <c r="BI69" s="232"/>
      <c r="BJ69" s="232"/>
      <c r="BK69" s="232"/>
      <c r="BL69" s="232"/>
      <c r="BM69" s="232"/>
      <c r="BN69" s="232"/>
      <c r="BO69" s="232"/>
      <c r="BP69" s="232"/>
      <c r="BQ69" s="232"/>
      <c r="BR69" s="231"/>
      <c r="BS69" s="231"/>
      <c r="BT69" s="231"/>
      <c r="BU69" s="231"/>
      <c r="BV69" s="231"/>
      <c r="BW69" s="231"/>
      <c r="BX69" s="231"/>
      <c r="BY69" s="231"/>
      <c r="BZ69" s="231"/>
      <c r="CA69" s="231"/>
      <c r="CB69" s="231"/>
      <c r="CC69" s="231"/>
      <c r="CD69" s="231"/>
      <c r="CE69" s="231"/>
      <c r="CF69" s="231"/>
      <c r="CG69" s="231"/>
      <c r="CH69" s="231"/>
      <c r="CI69" s="231"/>
      <c r="CJ69" s="232"/>
      <c r="CK69" s="232"/>
      <c r="CL69" s="232"/>
      <c r="CM69" s="232"/>
      <c r="CN69" s="232"/>
      <c r="CO69" s="232"/>
      <c r="CP69" s="232"/>
      <c r="CQ69" s="232"/>
      <c r="CR69" s="232"/>
      <c r="CS69" s="232"/>
      <c r="CT69" s="232"/>
      <c r="CU69" s="232"/>
      <c r="CV69" s="232"/>
      <c r="CW69" s="232"/>
      <c r="CX69" s="232"/>
      <c r="CY69" s="232"/>
      <c r="CZ69" s="232"/>
      <c r="DA69" s="232"/>
      <c r="DB69" s="232"/>
      <c r="DC69" s="232"/>
      <c r="DD69" s="232"/>
      <c r="DE69" s="232"/>
      <c r="DF69" s="232"/>
      <c r="DG69" s="232"/>
      <c r="DH69" s="232"/>
      <c r="DI69" s="232"/>
      <c r="DJ69" s="232"/>
      <c r="DK69" s="232"/>
      <c r="DL69" s="232"/>
      <c r="DM69" s="232"/>
      <c r="DN69" s="232"/>
      <c r="DO69" s="232"/>
      <c r="DP69" s="232"/>
      <c r="DQ69" s="232"/>
      <c r="DR69" s="232"/>
      <c r="DS69" s="232"/>
      <c r="DT69" s="231"/>
      <c r="DU69" s="231"/>
      <c r="DV69" s="231"/>
      <c r="DW69" s="231"/>
      <c r="DX69" s="231"/>
      <c r="DY69" s="231"/>
      <c r="DZ69" s="231"/>
      <c r="EA69" s="231"/>
      <c r="EB69" s="231"/>
      <c r="EC69" s="231"/>
      <c r="ED69" s="231"/>
      <c r="EE69" s="231"/>
      <c r="EF69" s="231"/>
      <c r="EG69" s="231"/>
      <c r="EH69" s="231"/>
      <c r="EI69" s="231"/>
      <c r="EJ69" s="231"/>
      <c r="EK69" s="231"/>
      <c r="EL69" s="231"/>
      <c r="EM69" s="231"/>
      <c r="EN69" s="231"/>
      <c r="EO69" s="231"/>
      <c r="EP69" s="231"/>
      <c r="EQ69" s="231"/>
      <c r="ER69" s="231"/>
      <c r="ES69" s="231"/>
      <c r="ET69" s="231"/>
      <c r="EU69" s="231"/>
      <c r="EV69" s="231"/>
      <c r="EW69" s="231"/>
      <c r="EX69" s="231"/>
      <c r="EY69" s="231"/>
      <c r="EZ69" s="231"/>
      <c r="FA69" s="231"/>
      <c r="FB69" s="231"/>
      <c r="FC69" s="231"/>
      <c r="FD69" s="232"/>
      <c r="FE69" s="232"/>
      <c r="FF69" s="232"/>
      <c r="FG69" s="232"/>
      <c r="FH69" s="232"/>
      <c r="FI69" s="232"/>
      <c r="FJ69" s="232"/>
      <c r="FK69" s="232"/>
      <c r="FL69" s="232"/>
      <c r="FM69" s="232"/>
      <c r="FN69" s="232"/>
      <c r="FO69" s="232"/>
      <c r="FP69" s="232"/>
      <c r="FQ69" s="232"/>
      <c r="FR69" s="232"/>
      <c r="FS69" s="232"/>
      <c r="FT69" s="232"/>
      <c r="FU69" s="232"/>
      <c r="FV69" s="232"/>
      <c r="FW69" s="232"/>
      <c r="FX69" s="232"/>
      <c r="FY69" s="232"/>
      <c r="FZ69" s="232"/>
      <c r="GA69" s="232"/>
      <c r="GB69" s="232"/>
      <c r="GC69" s="232"/>
      <c r="GD69" s="232"/>
      <c r="GE69" s="232"/>
      <c r="GF69" s="232"/>
      <c r="GG69" s="232"/>
      <c r="GH69" s="232"/>
      <c r="GI69" s="232"/>
      <c r="GJ69" s="232"/>
      <c r="GK69" s="232"/>
      <c r="GL69" s="232"/>
      <c r="GM69" s="231"/>
      <c r="GN69" s="231"/>
      <c r="GO69" s="231"/>
      <c r="GP69" s="231"/>
      <c r="GQ69" s="231"/>
      <c r="GR69" s="231"/>
      <c r="GS69" s="231"/>
      <c r="GT69" s="231"/>
      <c r="GU69" s="231"/>
      <c r="GV69" s="231"/>
      <c r="GW69" s="231"/>
      <c r="GX69" s="231"/>
      <c r="GY69" s="231"/>
      <c r="GZ69" s="231"/>
      <c r="HA69" s="231"/>
      <c r="HB69" s="231"/>
      <c r="HC69" s="231"/>
      <c r="HD69" s="231"/>
      <c r="HE69" s="231"/>
      <c r="HF69" s="231"/>
      <c r="HG69" s="231"/>
      <c r="HH69" s="231"/>
      <c r="HI69" s="231"/>
      <c r="HJ69" s="231"/>
      <c r="HK69" s="231"/>
      <c r="HL69" s="231"/>
      <c r="HM69" s="231"/>
      <c r="HN69" s="231"/>
      <c r="HO69" s="231"/>
      <c r="HP69" s="231"/>
      <c r="HQ69" s="231"/>
      <c r="HR69" s="231"/>
      <c r="HS69" s="231"/>
      <c r="HT69" s="231"/>
      <c r="HU69" s="231"/>
      <c r="HV69" s="232"/>
      <c r="HW69" s="232"/>
      <c r="HX69" s="232"/>
      <c r="HY69" s="232"/>
      <c r="HZ69" s="232"/>
      <c r="IA69" s="232"/>
      <c r="IB69" s="232"/>
      <c r="IC69" s="232"/>
      <c r="ID69" s="232"/>
      <c r="IE69" s="232"/>
      <c r="IF69" s="232"/>
      <c r="IG69" s="232"/>
      <c r="IH69" s="232"/>
      <c r="II69" s="232"/>
      <c r="IJ69" s="232"/>
      <c r="IK69" s="232"/>
      <c r="IL69" s="232"/>
      <c r="IM69" s="232"/>
      <c r="IN69" s="232"/>
      <c r="IO69" s="232"/>
      <c r="IP69" s="232"/>
      <c r="IQ69" s="232"/>
      <c r="IR69" s="232"/>
      <c r="IS69" s="232"/>
      <c r="IT69" s="232"/>
      <c r="IU69" s="232"/>
      <c r="IV69" s="232"/>
      <c r="IW69" s="232"/>
      <c r="IX69" s="232"/>
      <c r="IY69" s="232"/>
      <c r="IZ69" s="232"/>
      <c r="JA69" s="232"/>
      <c r="JB69" s="232"/>
      <c r="JC69" s="232"/>
      <c r="JD69" s="232"/>
      <c r="JE69" s="231"/>
      <c r="JF69" s="231"/>
      <c r="JG69" s="231"/>
      <c r="JH69" s="231"/>
      <c r="JI69" s="231"/>
      <c r="JJ69" s="231"/>
      <c r="JK69" s="231"/>
      <c r="JL69" s="231"/>
      <c r="JM69" s="231"/>
      <c r="JN69" s="231"/>
      <c r="JO69" s="231"/>
      <c r="JP69" s="231"/>
      <c r="JQ69" s="231"/>
      <c r="JR69" s="231"/>
      <c r="JS69" s="231"/>
      <c r="JT69" s="231"/>
      <c r="JU69" s="231"/>
      <c r="JV69" s="231"/>
      <c r="JW69" s="231"/>
      <c r="JX69" s="231"/>
      <c r="JY69" s="231"/>
      <c r="JZ69" s="231"/>
      <c r="KA69" s="231"/>
      <c r="KB69" s="231"/>
      <c r="KC69" s="231"/>
      <c r="KD69" s="231"/>
      <c r="KE69" s="231"/>
      <c r="KF69" s="231"/>
      <c r="KG69" s="231"/>
      <c r="KH69" s="231"/>
      <c r="KI69" s="231"/>
      <c r="KJ69" s="231"/>
      <c r="KK69" s="231"/>
      <c r="KL69" s="231"/>
      <c r="KM69" s="231"/>
      <c r="KN69" s="233"/>
    </row>
    <row r="70" customFormat="false" ht="12.75" hidden="false" customHeight="true" outlineLevel="0" collapsed="false">
      <c r="A70" s="228" t="n">
        <v>64</v>
      </c>
      <c r="B70" s="228" t="inlineStr">
        <f aca="false">IF('Cover Sheet'!B68="","",IF(OR('Cover Sheet'!D68="Dropped out of school", 'Cover Sheet'!D68="Moved to another school", 'Cover Sheet'!D68="Unknown status"),"",'Cover Sheet'!B68))</f>
        <is>
          <t/>
        </is>
      </c>
      <c r="C70" s="229"/>
      <c r="D70" s="230" t="inlineStr">
        <f aca="false">IFERROR(VLOOKUP(C70,Goals!$J$2:$K$28,2,0),"")</f>
        <is>
          <t/>
        </is>
      </c>
      <c r="E70" s="230" t="inlineStr">
        <f aca="false">'RC Mastery Check+Question type'!H68</f>
        <is>
          <t/>
        </is>
      </c>
      <c r="F70" s="230" t="inlineStr">
        <f aca="false">IF(OR('Cover Sheet'!J68="", B70=""),"",'Cover Sheet'!J68)</f>
        <is>
          <t/>
        </is>
      </c>
      <c r="G70" s="230" t="inlineStr">
        <f aca="false">'Cover Sheet'!L68</f>
        <is>
          <t/>
        </is>
      </c>
      <c r="H70" s="231"/>
      <c r="I70" s="231"/>
      <c r="J70" s="231"/>
      <c r="K70" s="231"/>
      <c r="L70" s="231"/>
      <c r="M70" s="231"/>
      <c r="N70" s="232"/>
      <c r="O70" s="232"/>
      <c r="P70" s="232"/>
      <c r="Q70" s="232"/>
      <c r="R70" s="232"/>
      <c r="S70" s="232"/>
      <c r="T70" s="232"/>
      <c r="U70" s="231"/>
      <c r="V70" s="231"/>
      <c r="W70" s="231"/>
      <c r="X70" s="231"/>
      <c r="Y70" s="231"/>
      <c r="Z70" s="231"/>
      <c r="AA70" s="231"/>
      <c r="AB70" s="232"/>
      <c r="AC70" s="232"/>
      <c r="AD70" s="232"/>
      <c r="AE70" s="232"/>
      <c r="AF70" s="232"/>
      <c r="AG70" s="232"/>
      <c r="AH70" s="232"/>
      <c r="AI70" s="232"/>
      <c r="AJ70" s="232"/>
      <c r="AK70" s="232"/>
      <c r="AL70" s="232"/>
      <c r="AM70" s="232"/>
      <c r="AN70" s="231"/>
      <c r="AO70" s="231"/>
      <c r="AP70" s="231"/>
      <c r="AQ70" s="231"/>
      <c r="AR70" s="231"/>
      <c r="AS70" s="231"/>
      <c r="AT70" s="231"/>
      <c r="AU70" s="231"/>
      <c r="AV70" s="231"/>
      <c r="AW70" s="231"/>
      <c r="AX70" s="231"/>
      <c r="AY70" s="231"/>
      <c r="AZ70" s="232"/>
      <c r="BA70" s="232"/>
      <c r="BB70" s="232"/>
      <c r="BC70" s="232"/>
      <c r="BD70" s="232"/>
      <c r="BE70" s="232"/>
      <c r="BF70" s="232"/>
      <c r="BG70" s="232"/>
      <c r="BH70" s="232"/>
      <c r="BI70" s="232"/>
      <c r="BJ70" s="232"/>
      <c r="BK70" s="232"/>
      <c r="BL70" s="232"/>
      <c r="BM70" s="232"/>
      <c r="BN70" s="232"/>
      <c r="BO70" s="232"/>
      <c r="BP70" s="232"/>
      <c r="BQ70" s="232"/>
      <c r="BR70" s="231"/>
      <c r="BS70" s="231"/>
      <c r="BT70" s="231"/>
      <c r="BU70" s="231"/>
      <c r="BV70" s="231"/>
      <c r="BW70" s="231"/>
      <c r="BX70" s="231"/>
      <c r="BY70" s="231"/>
      <c r="BZ70" s="231"/>
      <c r="CA70" s="231"/>
      <c r="CB70" s="231"/>
      <c r="CC70" s="231"/>
      <c r="CD70" s="231"/>
      <c r="CE70" s="231"/>
      <c r="CF70" s="231"/>
      <c r="CG70" s="231"/>
      <c r="CH70" s="231"/>
      <c r="CI70" s="231"/>
      <c r="CJ70" s="232"/>
      <c r="CK70" s="232"/>
      <c r="CL70" s="232"/>
      <c r="CM70" s="232"/>
      <c r="CN70" s="232"/>
      <c r="CO70" s="232"/>
      <c r="CP70" s="232"/>
      <c r="CQ70" s="232"/>
      <c r="CR70" s="232"/>
      <c r="CS70" s="232"/>
      <c r="CT70" s="232"/>
      <c r="CU70" s="232"/>
      <c r="CV70" s="232"/>
      <c r="CW70" s="232"/>
      <c r="CX70" s="232"/>
      <c r="CY70" s="232"/>
      <c r="CZ70" s="232"/>
      <c r="DA70" s="232"/>
      <c r="DB70" s="232"/>
      <c r="DC70" s="232"/>
      <c r="DD70" s="232"/>
      <c r="DE70" s="232"/>
      <c r="DF70" s="232"/>
      <c r="DG70" s="232"/>
      <c r="DH70" s="232"/>
      <c r="DI70" s="232"/>
      <c r="DJ70" s="232"/>
      <c r="DK70" s="232"/>
      <c r="DL70" s="232"/>
      <c r="DM70" s="232"/>
      <c r="DN70" s="232"/>
      <c r="DO70" s="232"/>
      <c r="DP70" s="232"/>
      <c r="DQ70" s="232"/>
      <c r="DR70" s="232"/>
      <c r="DS70" s="232"/>
      <c r="DT70" s="231"/>
      <c r="DU70" s="231"/>
      <c r="DV70" s="231"/>
      <c r="DW70" s="231"/>
      <c r="DX70" s="231"/>
      <c r="DY70" s="231"/>
      <c r="DZ70" s="231"/>
      <c r="EA70" s="231"/>
      <c r="EB70" s="231"/>
      <c r="EC70" s="231"/>
      <c r="ED70" s="231"/>
      <c r="EE70" s="231"/>
      <c r="EF70" s="231"/>
      <c r="EG70" s="231"/>
      <c r="EH70" s="231"/>
      <c r="EI70" s="231"/>
      <c r="EJ70" s="231"/>
      <c r="EK70" s="231"/>
      <c r="EL70" s="231"/>
      <c r="EM70" s="231"/>
      <c r="EN70" s="231"/>
      <c r="EO70" s="231"/>
      <c r="EP70" s="231"/>
      <c r="EQ70" s="231"/>
      <c r="ER70" s="231"/>
      <c r="ES70" s="231"/>
      <c r="ET70" s="231"/>
      <c r="EU70" s="231"/>
      <c r="EV70" s="231"/>
      <c r="EW70" s="231"/>
      <c r="EX70" s="231"/>
      <c r="EY70" s="231"/>
      <c r="EZ70" s="231"/>
      <c r="FA70" s="231"/>
      <c r="FB70" s="231"/>
      <c r="FC70" s="231"/>
      <c r="FD70" s="232"/>
      <c r="FE70" s="232"/>
      <c r="FF70" s="232"/>
      <c r="FG70" s="232"/>
      <c r="FH70" s="232"/>
      <c r="FI70" s="232"/>
      <c r="FJ70" s="232"/>
      <c r="FK70" s="232"/>
      <c r="FL70" s="232"/>
      <c r="FM70" s="232"/>
      <c r="FN70" s="232"/>
      <c r="FO70" s="232"/>
      <c r="FP70" s="232"/>
      <c r="FQ70" s="232"/>
      <c r="FR70" s="232"/>
      <c r="FS70" s="232"/>
      <c r="FT70" s="232"/>
      <c r="FU70" s="232"/>
      <c r="FV70" s="232"/>
      <c r="FW70" s="232"/>
      <c r="FX70" s="232"/>
      <c r="FY70" s="232"/>
      <c r="FZ70" s="232"/>
      <c r="GA70" s="232"/>
      <c r="GB70" s="232"/>
      <c r="GC70" s="232"/>
      <c r="GD70" s="232"/>
      <c r="GE70" s="232"/>
      <c r="GF70" s="232"/>
      <c r="GG70" s="232"/>
      <c r="GH70" s="232"/>
      <c r="GI70" s="232"/>
      <c r="GJ70" s="232"/>
      <c r="GK70" s="232"/>
      <c r="GL70" s="232"/>
      <c r="GM70" s="231"/>
      <c r="GN70" s="231"/>
      <c r="GO70" s="231"/>
      <c r="GP70" s="231"/>
      <c r="GQ70" s="231"/>
      <c r="GR70" s="231"/>
      <c r="GS70" s="231"/>
      <c r="GT70" s="231"/>
      <c r="GU70" s="231"/>
      <c r="GV70" s="231"/>
      <c r="GW70" s="231"/>
      <c r="GX70" s="231"/>
      <c r="GY70" s="231"/>
      <c r="GZ70" s="231"/>
      <c r="HA70" s="231"/>
      <c r="HB70" s="231"/>
      <c r="HC70" s="231"/>
      <c r="HD70" s="231"/>
      <c r="HE70" s="231"/>
      <c r="HF70" s="231"/>
      <c r="HG70" s="231"/>
      <c r="HH70" s="231"/>
      <c r="HI70" s="231"/>
      <c r="HJ70" s="231"/>
      <c r="HK70" s="231"/>
      <c r="HL70" s="231"/>
      <c r="HM70" s="231"/>
      <c r="HN70" s="231"/>
      <c r="HO70" s="231"/>
      <c r="HP70" s="231"/>
      <c r="HQ70" s="231"/>
      <c r="HR70" s="231"/>
      <c r="HS70" s="231"/>
      <c r="HT70" s="231"/>
      <c r="HU70" s="231"/>
      <c r="HV70" s="232"/>
      <c r="HW70" s="232"/>
      <c r="HX70" s="232"/>
      <c r="HY70" s="232"/>
      <c r="HZ70" s="232"/>
      <c r="IA70" s="232"/>
      <c r="IB70" s="232"/>
      <c r="IC70" s="232"/>
      <c r="ID70" s="232"/>
      <c r="IE70" s="232"/>
      <c r="IF70" s="232"/>
      <c r="IG70" s="232"/>
      <c r="IH70" s="232"/>
      <c r="II70" s="232"/>
      <c r="IJ70" s="232"/>
      <c r="IK70" s="232"/>
      <c r="IL70" s="232"/>
      <c r="IM70" s="232"/>
      <c r="IN70" s="232"/>
      <c r="IO70" s="232"/>
      <c r="IP70" s="232"/>
      <c r="IQ70" s="232"/>
      <c r="IR70" s="232"/>
      <c r="IS70" s="232"/>
      <c r="IT70" s="232"/>
      <c r="IU70" s="232"/>
      <c r="IV70" s="232"/>
      <c r="IW70" s="232"/>
      <c r="IX70" s="232"/>
      <c r="IY70" s="232"/>
      <c r="IZ70" s="232"/>
      <c r="JA70" s="232"/>
      <c r="JB70" s="232"/>
      <c r="JC70" s="232"/>
      <c r="JD70" s="232"/>
      <c r="JE70" s="231"/>
      <c r="JF70" s="231"/>
      <c r="JG70" s="231"/>
      <c r="JH70" s="231"/>
      <c r="JI70" s="231"/>
      <c r="JJ70" s="231"/>
      <c r="JK70" s="231"/>
      <c r="JL70" s="231"/>
      <c r="JM70" s="231"/>
      <c r="JN70" s="231"/>
      <c r="JO70" s="231"/>
      <c r="JP70" s="231"/>
      <c r="JQ70" s="231"/>
      <c r="JR70" s="231"/>
      <c r="JS70" s="231"/>
      <c r="JT70" s="231"/>
      <c r="JU70" s="231"/>
      <c r="JV70" s="231"/>
      <c r="JW70" s="231"/>
      <c r="JX70" s="231"/>
      <c r="JY70" s="231"/>
      <c r="JZ70" s="231"/>
      <c r="KA70" s="231"/>
      <c r="KB70" s="231"/>
      <c r="KC70" s="231"/>
      <c r="KD70" s="231"/>
      <c r="KE70" s="231"/>
      <c r="KF70" s="231"/>
      <c r="KG70" s="231"/>
      <c r="KH70" s="231"/>
      <c r="KI70" s="231"/>
      <c r="KJ70" s="231"/>
      <c r="KK70" s="231"/>
      <c r="KL70" s="231"/>
      <c r="KM70" s="231"/>
      <c r="KN70" s="233"/>
    </row>
    <row r="71" customFormat="false" ht="12.75" hidden="false" customHeight="true" outlineLevel="0" collapsed="false">
      <c r="A71" s="228" t="n">
        <v>65</v>
      </c>
      <c r="B71" s="228" t="inlineStr">
        <f aca="false">IF('Cover Sheet'!B69="","",IF(OR('Cover Sheet'!D69="Dropped out of school", 'Cover Sheet'!D69="Moved to another school", 'Cover Sheet'!D69="Unknown status"),"",'Cover Sheet'!B69))</f>
        <is>
          <t/>
        </is>
      </c>
      <c r="C71" s="229"/>
      <c r="D71" s="230" t="inlineStr">
        <f aca="false">IFERROR(VLOOKUP(C71,Goals!$J$2:$K$28,2,0),"")</f>
        <is>
          <t/>
        </is>
      </c>
      <c r="E71" s="230" t="inlineStr">
        <f aca="false">'RC Mastery Check+Question type'!H69</f>
        <is>
          <t/>
        </is>
      </c>
      <c r="F71" s="230" t="inlineStr">
        <f aca="false">IF(OR('Cover Sheet'!J69="", B71=""),"",'Cover Sheet'!J69)</f>
        <is>
          <t/>
        </is>
      </c>
      <c r="G71" s="230" t="inlineStr">
        <f aca="false">'Cover Sheet'!L69</f>
        <is>
          <t/>
        </is>
      </c>
      <c r="H71" s="231"/>
      <c r="I71" s="231"/>
      <c r="J71" s="231"/>
      <c r="K71" s="231"/>
      <c r="L71" s="231"/>
      <c r="M71" s="231"/>
      <c r="N71" s="232"/>
      <c r="O71" s="232"/>
      <c r="P71" s="232"/>
      <c r="Q71" s="232"/>
      <c r="R71" s="232"/>
      <c r="S71" s="232"/>
      <c r="T71" s="232"/>
      <c r="U71" s="231"/>
      <c r="V71" s="231"/>
      <c r="W71" s="231"/>
      <c r="X71" s="231"/>
      <c r="Y71" s="231"/>
      <c r="Z71" s="231"/>
      <c r="AA71" s="231"/>
      <c r="AB71" s="232"/>
      <c r="AC71" s="232"/>
      <c r="AD71" s="232"/>
      <c r="AE71" s="232"/>
      <c r="AF71" s="232"/>
      <c r="AG71" s="232"/>
      <c r="AH71" s="232"/>
      <c r="AI71" s="232"/>
      <c r="AJ71" s="232"/>
      <c r="AK71" s="232"/>
      <c r="AL71" s="232"/>
      <c r="AM71" s="232"/>
      <c r="AN71" s="231"/>
      <c r="AO71" s="231"/>
      <c r="AP71" s="231"/>
      <c r="AQ71" s="231"/>
      <c r="AR71" s="231"/>
      <c r="AS71" s="231"/>
      <c r="AT71" s="231"/>
      <c r="AU71" s="231"/>
      <c r="AV71" s="231"/>
      <c r="AW71" s="231"/>
      <c r="AX71" s="231"/>
      <c r="AY71" s="231"/>
      <c r="AZ71" s="232"/>
      <c r="BA71" s="232"/>
      <c r="BB71" s="232"/>
      <c r="BC71" s="232"/>
      <c r="BD71" s="232"/>
      <c r="BE71" s="232"/>
      <c r="BF71" s="232"/>
      <c r="BG71" s="232"/>
      <c r="BH71" s="232"/>
      <c r="BI71" s="232"/>
      <c r="BJ71" s="232"/>
      <c r="BK71" s="232"/>
      <c r="BL71" s="232"/>
      <c r="BM71" s="232"/>
      <c r="BN71" s="232"/>
      <c r="BO71" s="232"/>
      <c r="BP71" s="232"/>
      <c r="BQ71" s="232"/>
      <c r="BR71" s="231"/>
      <c r="BS71" s="231"/>
      <c r="BT71" s="231"/>
      <c r="BU71" s="231"/>
      <c r="BV71" s="231"/>
      <c r="BW71" s="231"/>
      <c r="BX71" s="231"/>
      <c r="BY71" s="231"/>
      <c r="BZ71" s="231"/>
      <c r="CA71" s="231"/>
      <c r="CB71" s="231"/>
      <c r="CC71" s="231"/>
      <c r="CD71" s="231"/>
      <c r="CE71" s="231"/>
      <c r="CF71" s="231"/>
      <c r="CG71" s="231"/>
      <c r="CH71" s="231"/>
      <c r="CI71" s="231"/>
      <c r="CJ71" s="232"/>
      <c r="CK71" s="232"/>
      <c r="CL71" s="232"/>
      <c r="CM71" s="232"/>
      <c r="CN71" s="232"/>
      <c r="CO71" s="232"/>
      <c r="CP71" s="232"/>
      <c r="CQ71" s="232"/>
      <c r="CR71" s="232"/>
      <c r="CS71" s="232"/>
      <c r="CT71" s="232"/>
      <c r="CU71" s="232"/>
      <c r="CV71" s="232"/>
      <c r="CW71" s="232"/>
      <c r="CX71" s="232"/>
      <c r="CY71" s="232"/>
      <c r="CZ71" s="232"/>
      <c r="DA71" s="232"/>
      <c r="DB71" s="232"/>
      <c r="DC71" s="232"/>
      <c r="DD71" s="232"/>
      <c r="DE71" s="232"/>
      <c r="DF71" s="232"/>
      <c r="DG71" s="232"/>
      <c r="DH71" s="232"/>
      <c r="DI71" s="232"/>
      <c r="DJ71" s="232"/>
      <c r="DK71" s="232"/>
      <c r="DL71" s="232"/>
      <c r="DM71" s="232"/>
      <c r="DN71" s="232"/>
      <c r="DO71" s="232"/>
      <c r="DP71" s="232"/>
      <c r="DQ71" s="232"/>
      <c r="DR71" s="232"/>
      <c r="DS71" s="232"/>
      <c r="DT71" s="231"/>
      <c r="DU71" s="231"/>
      <c r="DV71" s="231"/>
      <c r="DW71" s="231"/>
      <c r="DX71" s="231"/>
      <c r="DY71" s="231"/>
      <c r="DZ71" s="231"/>
      <c r="EA71" s="231"/>
      <c r="EB71" s="231"/>
      <c r="EC71" s="231"/>
      <c r="ED71" s="231"/>
      <c r="EE71" s="231"/>
      <c r="EF71" s="231"/>
      <c r="EG71" s="231"/>
      <c r="EH71" s="231"/>
      <c r="EI71" s="231"/>
      <c r="EJ71" s="231"/>
      <c r="EK71" s="231"/>
      <c r="EL71" s="231"/>
      <c r="EM71" s="231"/>
      <c r="EN71" s="231"/>
      <c r="EO71" s="231"/>
      <c r="EP71" s="231"/>
      <c r="EQ71" s="231"/>
      <c r="ER71" s="231"/>
      <c r="ES71" s="231"/>
      <c r="ET71" s="231"/>
      <c r="EU71" s="231"/>
      <c r="EV71" s="231"/>
      <c r="EW71" s="231"/>
      <c r="EX71" s="231"/>
      <c r="EY71" s="231"/>
      <c r="EZ71" s="231"/>
      <c r="FA71" s="231"/>
      <c r="FB71" s="231"/>
      <c r="FC71" s="231"/>
      <c r="FD71" s="232"/>
      <c r="FE71" s="232"/>
      <c r="FF71" s="232"/>
      <c r="FG71" s="232"/>
      <c r="FH71" s="232"/>
      <c r="FI71" s="232"/>
      <c r="FJ71" s="232"/>
      <c r="FK71" s="232"/>
      <c r="FL71" s="232"/>
      <c r="FM71" s="232"/>
      <c r="FN71" s="232"/>
      <c r="FO71" s="232"/>
      <c r="FP71" s="232"/>
      <c r="FQ71" s="232"/>
      <c r="FR71" s="232"/>
      <c r="FS71" s="232"/>
      <c r="FT71" s="232"/>
      <c r="FU71" s="232"/>
      <c r="FV71" s="232"/>
      <c r="FW71" s="232"/>
      <c r="FX71" s="232"/>
      <c r="FY71" s="232"/>
      <c r="FZ71" s="232"/>
      <c r="GA71" s="232"/>
      <c r="GB71" s="232"/>
      <c r="GC71" s="232"/>
      <c r="GD71" s="232"/>
      <c r="GE71" s="232"/>
      <c r="GF71" s="232"/>
      <c r="GG71" s="232"/>
      <c r="GH71" s="232"/>
      <c r="GI71" s="232"/>
      <c r="GJ71" s="232"/>
      <c r="GK71" s="232"/>
      <c r="GL71" s="232"/>
      <c r="GM71" s="231"/>
      <c r="GN71" s="231"/>
      <c r="GO71" s="231"/>
      <c r="GP71" s="231"/>
      <c r="GQ71" s="231"/>
      <c r="GR71" s="231"/>
      <c r="GS71" s="231"/>
      <c r="GT71" s="231"/>
      <c r="GU71" s="231"/>
      <c r="GV71" s="231"/>
      <c r="GW71" s="231"/>
      <c r="GX71" s="231"/>
      <c r="GY71" s="231"/>
      <c r="GZ71" s="231"/>
      <c r="HA71" s="231"/>
      <c r="HB71" s="231"/>
      <c r="HC71" s="231"/>
      <c r="HD71" s="231"/>
      <c r="HE71" s="231"/>
      <c r="HF71" s="231"/>
      <c r="HG71" s="231"/>
      <c r="HH71" s="231"/>
      <c r="HI71" s="231"/>
      <c r="HJ71" s="231"/>
      <c r="HK71" s="231"/>
      <c r="HL71" s="231"/>
      <c r="HM71" s="231"/>
      <c r="HN71" s="231"/>
      <c r="HO71" s="231"/>
      <c r="HP71" s="231"/>
      <c r="HQ71" s="231"/>
      <c r="HR71" s="231"/>
      <c r="HS71" s="231"/>
      <c r="HT71" s="231"/>
      <c r="HU71" s="231"/>
      <c r="HV71" s="232"/>
      <c r="HW71" s="232"/>
      <c r="HX71" s="232"/>
      <c r="HY71" s="232"/>
      <c r="HZ71" s="232"/>
      <c r="IA71" s="232"/>
      <c r="IB71" s="232"/>
      <c r="IC71" s="232"/>
      <c r="ID71" s="232"/>
      <c r="IE71" s="232"/>
      <c r="IF71" s="232"/>
      <c r="IG71" s="232"/>
      <c r="IH71" s="232"/>
      <c r="II71" s="232"/>
      <c r="IJ71" s="232"/>
      <c r="IK71" s="232"/>
      <c r="IL71" s="232"/>
      <c r="IM71" s="232"/>
      <c r="IN71" s="232"/>
      <c r="IO71" s="232"/>
      <c r="IP71" s="232"/>
      <c r="IQ71" s="232"/>
      <c r="IR71" s="232"/>
      <c r="IS71" s="232"/>
      <c r="IT71" s="232"/>
      <c r="IU71" s="232"/>
      <c r="IV71" s="232"/>
      <c r="IW71" s="232"/>
      <c r="IX71" s="232"/>
      <c r="IY71" s="232"/>
      <c r="IZ71" s="232"/>
      <c r="JA71" s="232"/>
      <c r="JB71" s="232"/>
      <c r="JC71" s="232"/>
      <c r="JD71" s="232"/>
      <c r="JE71" s="231"/>
      <c r="JF71" s="231"/>
      <c r="JG71" s="231"/>
      <c r="JH71" s="231"/>
      <c r="JI71" s="231"/>
      <c r="JJ71" s="231"/>
      <c r="JK71" s="231"/>
      <c r="JL71" s="231"/>
      <c r="JM71" s="231"/>
      <c r="JN71" s="231"/>
      <c r="JO71" s="231"/>
      <c r="JP71" s="231"/>
      <c r="JQ71" s="231"/>
      <c r="JR71" s="231"/>
      <c r="JS71" s="231"/>
      <c r="JT71" s="231"/>
      <c r="JU71" s="231"/>
      <c r="JV71" s="231"/>
      <c r="JW71" s="231"/>
      <c r="JX71" s="231"/>
      <c r="JY71" s="231"/>
      <c r="JZ71" s="231"/>
      <c r="KA71" s="231"/>
      <c r="KB71" s="231"/>
      <c r="KC71" s="231"/>
      <c r="KD71" s="231"/>
      <c r="KE71" s="231"/>
      <c r="KF71" s="231"/>
      <c r="KG71" s="231"/>
      <c r="KH71" s="231"/>
      <c r="KI71" s="231"/>
      <c r="KJ71" s="231"/>
      <c r="KK71" s="231"/>
      <c r="KL71" s="231"/>
      <c r="KM71" s="231"/>
      <c r="KN71" s="233"/>
    </row>
    <row r="72" customFormat="false" ht="12.75" hidden="false" customHeight="true" outlineLevel="0" collapsed="false">
      <c r="A72" s="228" t="n">
        <v>66</v>
      </c>
      <c r="B72" s="228" t="inlineStr">
        <f aca="false">IF('Cover Sheet'!B70="","",IF(OR('Cover Sheet'!D70="Dropped out of school", 'Cover Sheet'!D70="Moved to another school", 'Cover Sheet'!D70="Unknown status"),"",'Cover Sheet'!B70))</f>
        <is>
          <t/>
        </is>
      </c>
      <c r="C72" s="229"/>
      <c r="D72" s="230" t="inlineStr">
        <f aca="false">IFERROR(VLOOKUP(C72,Goals!$J$2:$K$28,2,0),"")</f>
        <is>
          <t/>
        </is>
      </c>
      <c r="E72" s="230" t="inlineStr">
        <f aca="false">'RC Mastery Check+Question type'!H70</f>
        <is>
          <t/>
        </is>
      </c>
      <c r="F72" s="230" t="inlineStr">
        <f aca="false">IF(OR('Cover Sheet'!J70="", B72=""),"",'Cover Sheet'!J70)</f>
        <is>
          <t/>
        </is>
      </c>
      <c r="G72" s="230" t="inlineStr">
        <f aca="false">'Cover Sheet'!L70</f>
        <is>
          <t/>
        </is>
      </c>
      <c r="H72" s="231"/>
      <c r="I72" s="231"/>
      <c r="J72" s="231"/>
      <c r="K72" s="231"/>
      <c r="L72" s="231"/>
      <c r="M72" s="231"/>
      <c r="N72" s="232"/>
      <c r="O72" s="232"/>
      <c r="P72" s="232"/>
      <c r="Q72" s="232"/>
      <c r="R72" s="232"/>
      <c r="S72" s="232"/>
      <c r="T72" s="232"/>
      <c r="U72" s="231"/>
      <c r="V72" s="231"/>
      <c r="W72" s="231"/>
      <c r="X72" s="231"/>
      <c r="Y72" s="231"/>
      <c r="Z72" s="231"/>
      <c r="AA72" s="231"/>
      <c r="AB72" s="232"/>
      <c r="AC72" s="232"/>
      <c r="AD72" s="232"/>
      <c r="AE72" s="232"/>
      <c r="AF72" s="232"/>
      <c r="AG72" s="232"/>
      <c r="AH72" s="232"/>
      <c r="AI72" s="232"/>
      <c r="AJ72" s="232"/>
      <c r="AK72" s="232"/>
      <c r="AL72" s="232"/>
      <c r="AM72" s="232"/>
      <c r="AN72" s="231"/>
      <c r="AO72" s="231"/>
      <c r="AP72" s="231"/>
      <c r="AQ72" s="231"/>
      <c r="AR72" s="231"/>
      <c r="AS72" s="231"/>
      <c r="AT72" s="231"/>
      <c r="AU72" s="231"/>
      <c r="AV72" s="231"/>
      <c r="AW72" s="231"/>
      <c r="AX72" s="231"/>
      <c r="AY72" s="231"/>
      <c r="AZ72" s="232"/>
      <c r="BA72" s="232"/>
      <c r="BB72" s="232"/>
      <c r="BC72" s="232"/>
      <c r="BD72" s="232"/>
      <c r="BE72" s="232"/>
      <c r="BF72" s="232"/>
      <c r="BG72" s="232"/>
      <c r="BH72" s="232"/>
      <c r="BI72" s="232"/>
      <c r="BJ72" s="232"/>
      <c r="BK72" s="232"/>
      <c r="BL72" s="232"/>
      <c r="BM72" s="232"/>
      <c r="BN72" s="232"/>
      <c r="BO72" s="232"/>
      <c r="BP72" s="232"/>
      <c r="BQ72" s="232"/>
      <c r="BR72" s="231"/>
      <c r="BS72" s="231"/>
      <c r="BT72" s="231"/>
      <c r="BU72" s="231"/>
      <c r="BV72" s="231"/>
      <c r="BW72" s="231"/>
      <c r="BX72" s="231"/>
      <c r="BY72" s="231"/>
      <c r="BZ72" s="231"/>
      <c r="CA72" s="231"/>
      <c r="CB72" s="231"/>
      <c r="CC72" s="231"/>
      <c r="CD72" s="231"/>
      <c r="CE72" s="231"/>
      <c r="CF72" s="231"/>
      <c r="CG72" s="231"/>
      <c r="CH72" s="231"/>
      <c r="CI72" s="231"/>
      <c r="CJ72" s="232"/>
      <c r="CK72" s="232"/>
      <c r="CL72" s="232"/>
      <c r="CM72" s="232"/>
      <c r="CN72" s="232"/>
      <c r="CO72" s="232"/>
      <c r="CP72" s="232"/>
      <c r="CQ72" s="232"/>
      <c r="CR72" s="232"/>
      <c r="CS72" s="232"/>
      <c r="CT72" s="232"/>
      <c r="CU72" s="232"/>
      <c r="CV72" s="232"/>
      <c r="CW72" s="232"/>
      <c r="CX72" s="232"/>
      <c r="CY72" s="232"/>
      <c r="CZ72" s="232"/>
      <c r="DA72" s="232"/>
      <c r="DB72" s="232"/>
      <c r="DC72" s="232"/>
      <c r="DD72" s="232"/>
      <c r="DE72" s="232"/>
      <c r="DF72" s="232"/>
      <c r="DG72" s="232"/>
      <c r="DH72" s="232"/>
      <c r="DI72" s="232"/>
      <c r="DJ72" s="232"/>
      <c r="DK72" s="232"/>
      <c r="DL72" s="232"/>
      <c r="DM72" s="232"/>
      <c r="DN72" s="232"/>
      <c r="DO72" s="232"/>
      <c r="DP72" s="232"/>
      <c r="DQ72" s="232"/>
      <c r="DR72" s="232"/>
      <c r="DS72" s="232"/>
      <c r="DT72" s="231"/>
      <c r="DU72" s="231"/>
      <c r="DV72" s="231"/>
      <c r="DW72" s="231"/>
      <c r="DX72" s="231"/>
      <c r="DY72" s="231"/>
      <c r="DZ72" s="231"/>
      <c r="EA72" s="231"/>
      <c r="EB72" s="231"/>
      <c r="EC72" s="231"/>
      <c r="ED72" s="231"/>
      <c r="EE72" s="231"/>
      <c r="EF72" s="231"/>
      <c r="EG72" s="231"/>
      <c r="EH72" s="231"/>
      <c r="EI72" s="231"/>
      <c r="EJ72" s="231"/>
      <c r="EK72" s="231"/>
      <c r="EL72" s="231"/>
      <c r="EM72" s="231"/>
      <c r="EN72" s="231"/>
      <c r="EO72" s="231"/>
      <c r="EP72" s="231"/>
      <c r="EQ72" s="231"/>
      <c r="ER72" s="231"/>
      <c r="ES72" s="231"/>
      <c r="ET72" s="231"/>
      <c r="EU72" s="231"/>
      <c r="EV72" s="231"/>
      <c r="EW72" s="231"/>
      <c r="EX72" s="231"/>
      <c r="EY72" s="231"/>
      <c r="EZ72" s="231"/>
      <c r="FA72" s="231"/>
      <c r="FB72" s="231"/>
      <c r="FC72" s="231"/>
      <c r="FD72" s="232"/>
      <c r="FE72" s="232"/>
      <c r="FF72" s="232"/>
      <c r="FG72" s="232"/>
      <c r="FH72" s="232"/>
      <c r="FI72" s="232"/>
      <c r="FJ72" s="232"/>
      <c r="FK72" s="232"/>
      <c r="FL72" s="232"/>
      <c r="FM72" s="232"/>
      <c r="FN72" s="232"/>
      <c r="FO72" s="232"/>
      <c r="FP72" s="232"/>
      <c r="FQ72" s="232"/>
      <c r="FR72" s="232"/>
      <c r="FS72" s="232"/>
      <c r="FT72" s="232"/>
      <c r="FU72" s="232"/>
      <c r="FV72" s="232"/>
      <c r="FW72" s="232"/>
      <c r="FX72" s="232"/>
      <c r="FY72" s="232"/>
      <c r="FZ72" s="232"/>
      <c r="GA72" s="232"/>
      <c r="GB72" s="232"/>
      <c r="GC72" s="232"/>
      <c r="GD72" s="232"/>
      <c r="GE72" s="232"/>
      <c r="GF72" s="232"/>
      <c r="GG72" s="232"/>
      <c r="GH72" s="232"/>
      <c r="GI72" s="232"/>
      <c r="GJ72" s="232"/>
      <c r="GK72" s="232"/>
      <c r="GL72" s="232"/>
      <c r="GM72" s="231"/>
      <c r="GN72" s="231"/>
      <c r="GO72" s="231"/>
      <c r="GP72" s="231"/>
      <c r="GQ72" s="231"/>
      <c r="GR72" s="231"/>
      <c r="GS72" s="231"/>
      <c r="GT72" s="231"/>
      <c r="GU72" s="231"/>
      <c r="GV72" s="231"/>
      <c r="GW72" s="231"/>
      <c r="GX72" s="231"/>
      <c r="GY72" s="231"/>
      <c r="GZ72" s="231"/>
      <c r="HA72" s="231"/>
      <c r="HB72" s="231"/>
      <c r="HC72" s="231"/>
      <c r="HD72" s="231"/>
      <c r="HE72" s="231"/>
      <c r="HF72" s="231"/>
      <c r="HG72" s="231"/>
      <c r="HH72" s="231"/>
      <c r="HI72" s="231"/>
      <c r="HJ72" s="231"/>
      <c r="HK72" s="231"/>
      <c r="HL72" s="231"/>
      <c r="HM72" s="231"/>
      <c r="HN72" s="231"/>
      <c r="HO72" s="231"/>
      <c r="HP72" s="231"/>
      <c r="HQ72" s="231"/>
      <c r="HR72" s="231"/>
      <c r="HS72" s="231"/>
      <c r="HT72" s="231"/>
      <c r="HU72" s="231"/>
      <c r="HV72" s="232"/>
      <c r="HW72" s="232"/>
      <c r="HX72" s="232"/>
      <c r="HY72" s="232"/>
      <c r="HZ72" s="232"/>
      <c r="IA72" s="232"/>
      <c r="IB72" s="232"/>
      <c r="IC72" s="232"/>
      <c r="ID72" s="232"/>
      <c r="IE72" s="232"/>
      <c r="IF72" s="232"/>
      <c r="IG72" s="232"/>
      <c r="IH72" s="232"/>
      <c r="II72" s="232"/>
      <c r="IJ72" s="232"/>
      <c r="IK72" s="232"/>
      <c r="IL72" s="232"/>
      <c r="IM72" s="232"/>
      <c r="IN72" s="232"/>
      <c r="IO72" s="232"/>
      <c r="IP72" s="232"/>
      <c r="IQ72" s="232"/>
      <c r="IR72" s="232"/>
      <c r="IS72" s="232"/>
      <c r="IT72" s="232"/>
      <c r="IU72" s="232"/>
      <c r="IV72" s="232"/>
      <c r="IW72" s="232"/>
      <c r="IX72" s="232"/>
      <c r="IY72" s="232"/>
      <c r="IZ72" s="232"/>
      <c r="JA72" s="232"/>
      <c r="JB72" s="232"/>
      <c r="JC72" s="232"/>
      <c r="JD72" s="232"/>
      <c r="JE72" s="231"/>
      <c r="JF72" s="231"/>
      <c r="JG72" s="231"/>
      <c r="JH72" s="231"/>
      <c r="JI72" s="231"/>
      <c r="JJ72" s="231"/>
      <c r="JK72" s="231"/>
      <c r="JL72" s="231"/>
      <c r="JM72" s="231"/>
      <c r="JN72" s="231"/>
      <c r="JO72" s="231"/>
      <c r="JP72" s="231"/>
      <c r="JQ72" s="231"/>
      <c r="JR72" s="231"/>
      <c r="JS72" s="231"/>
      <c r="JT72" s="231"/>
      <c r="JU72" s="231"/>
      <c r="JV72" s="231"/>
      <c r="JW72" s="231"/>
      <c r="JX72" s="231"/>
      <c r="JY72" s="231"/>
      <c r="JZ72" s="231"/>
      <c r="KA72" s="231"/>
      <c r="KB72" s="231"/>
      <c r="KC72" s="231"/>
      <c r="KD72" s="231"/>
      <c r="KE72" s="231"/>
      <c r="KF72" s="231"/>
      <c r="KG72" s="231"/>
      <c r="KH72" s="231"/>
      <c r="KI72" s="231"/>
      <c r="KJ72" s="231"/>
      <c r="KK72" s="231"/>
      <c r="KL72" s="231"/>
      <c r="KM72" s="231"/>
      <c r="KN72" s="233"/>
    </row>
    <row r="73" customFormat="false" ht="12.75" hidden="false" customHeight="true" outlineLevel="0" collapsed="false">
      <c r="A73" s="228" t="n">
        <v>67</v>
      </c>
      <c r="B73" s="228" t="inlineStr">
        <f aca="false">IF('Cover Sheet'!B71="","",IF(OR('Cover Sheet'!D71="Dropped out of school", 'Cover Sheet'!D71="Moved to another school", 'Cover Sheet'!D71="Unknown status"),"",'Cover Sheet'!B71))</f>
        <is>
          <t/>
        </is>
      </c>
      <c r="C73" s="229"/>
      <c r="D73" s="230" t="inlineStr">
        <f aca="false">IFERROR(VLOOKUP(C73,Goals!$J$2:$K$28,2,0),"")</f>
        <is>
          <t/>
        </is>
      </c>
      <c r="E73" s="230" t="inlineStr">
        <f aca="false">'RC Mastery Check+Question type'!H71</f>
        <is>
          <t/>
        </is>
      </c>
      <c r="F73" s="230" t="inlineStr">
        <f aca="false">IF(OR('Cover Sheet'!J71="", B73=""),"",'Cover Sheet'!J71)</f>
        <is>
          <t/>
        </is>
      </c>
      <c r="G73" s="230" t="inlineStr">
        <f aca="false">'Cover Sheet'!L71</f>
        <is>
          <t/>
        </is>
      </c>
      <c r="H73" s="231"/>
      <c r="I73" s="231"/>
      <c r="J73" s="231"/>
      <c r="K73" s="231"/>
      <c r="L73" s="231"/>
      <c r="M73" s="231"/>
      <c r="N73" s="232"/>
      <c r="O73" s="232"/>
      <c r="P73" s="232"/>
      <c r="Q73" s="232"/>
      <c r="R73" s="232"/>
      <c r="S73" s="232"/>
      <c r="T73" s="232"/>
      <c r="U73" s="231"/>
      <c r="V73" s="231"/>
      <c r="W73" s="231"/>
      <c r="X73" s="231"/>
      <c r="Y73" s="231"/>
      <c r="Z73" s="231"/>
      <c r="AA73" s="231"/>
      <c r="AB73" s="232"/>
      <c r="AC73" s="232"/>
      <c r="AD73" s="232"/>
      <c r="AE73" s="232"/>
      <c r="AF73" s="232"/>
      <c r="AG73" s="232"/>
      <c r="AH73" s="232"/>
      <c r="AI73" s="232"/>
      <c r="AJ73" s="232"/>
      <c r="AK73" s="232"/>
      <c r="AL73" s="232"/>
      <c r="AM73" s="232"/>
      <c r="AN73" s="231"/>
      <c r="AO73" s="231"/>
      <c r="AP73" s="231"/>
      <c r="AQ73" s="231"/>
      <c r="AR73" s="231"/>
      <c r="AS73" s="231"/>
      <c r="AT73" s="231"/>
      <c r="AU73" s="231"/>
      <c r="AV73" s="231"/>
      <c r="AW73" s="231"/>
      <c r="AX73" s="231"/>
      <c r="AY73" s="231"/>
      <c r="AZ73" s="232"/>
      <c r="BA73" s="232"/>
      <c r="BB73" s="232"/>
      <c r="BC73" s="232"/>
      <c r="BD73" s="232"/>
      <c r="BE73" s="232"/>
      <c r="BF73" s="232"/>
      <c r="BG73" s="232"/>
      <c r="BH73" s="232"/>
      <c r="BI73" s="232"/>
      <c r="BJ73" s="232"/>
      <c r="BK73" s="232"/>
      <c r="BL73" s="232"/>
      <c r="BM73" s="232"/>
      <c r="BN73" s="232"/>
      <c r="BO73" s="232"/>
      <c r="BP73" s="232"/>
      <c r="BQ73" s="232"/>
      <c r="BR73" s="231"/>
      <c r="BS73" s="231"/>
      <c r="BT73" s="231"/>
      <c r="BU73" s="231"/>
      <c r="BV73" s="231"/>
      <c r="BW73" s="231"/>
      <c r="BX73" s="231"/>
      <c r="BY73" s="231"/>
      <c r="BZ73" s="231"/>
      <c r="CA73" s="231"/>
      <c r="CB73" s="231"/>
      <c r="CC73" s="231"/>
      <c r="CD73" s="231"/>
      <c r="CE73" s="231"/>
      <c r="CF73" s="231"/>
      <c r="CG73" s="231"/>
      <c r="CH73" s="231"/>
      <c r="CI73" s="231"/>
      <c r="CJ73" s="232"/>
      <c r="CK73" s="232"/>
      <c r="CL73" s="232"/>
      <c r="CM73" s="232"/>
      <c r="CN73" s="232"/>
      <c r="CO73" s="232"/>
      <c r="CP73" s="232"/>
      <c r="CQ73" s="232"/>
      <c r="CR73" s="232"/>
      <c r="CS73" s="232"/>
      <c r="CT73" s="232"/>
      <c r="CU73" s="232"/>
      <c r="CV73" s="232"/>
      <c r="CW73" s="232"/>
      <c r="CX73" s="232"/>
      <c r="CY73" s="232"/>
      <c r="CZ73" s="232"/>
      <c r="DA73" s="232"/>
      <c r="DB73" s="232"/>
      <c r="DC73" s="232"/>
      <c r="DD73" s="232"/>
      <c r="DE73" s="232"/>
      <c r="DF73" s="232"/>
      <c r="DG73" s="232"/>
      <c r="DH73" s="232"/>
      <c r="DI73" s="232"/>
      <c r="DJ73" s="232"/>
      <c r="DK73" s="232"/>
      <c r="DL73" s="232"/>
      <c r="DM73" s="232"/>
      <c r="DN73" s="232"/>
      <c r="DO73" s="232"/>
      <c r="DP73" s="232"/>
      <c r="DQ73" s="232"/>
      <c r="DR73" s="232"/>
      <c r="DS73" s="232"/>
      <c r="DT73" s="231"/>
      <c r="DU73" s="231"/>
      <c r="DV73" s="231"/>
      <c r="DW73" s="231"/>
      <c r="DX73" s="231"/>
      <c r="DY73" s="231"/>
      <c r="DZ73" s="231"/>
      <c r="EA73" s="231"/>
      <c r="EB73" s="231"/>
      <c r="EC73" s="231"/>
      <c r="ED73" s="231"/>
      <c r="EE73" s="231"/>
      <c r="EF73" s="231"/>
      <c r="EG73" s="231"/>
      <c r="EH73" s="231"/>
      <c r="EI73" s="231"/>
      <c r="EJ73" s="231"/>
      <c r="EK73" s="231"/>
      <c r="EL73" s="231"/>
      <c r="EM73" s="231"/>
      <c r="EN73" s="231"/>
      <c r="EO73" s="231"/>
      <c r="EP73" s="231"/>
      <c r="EQ73" s="231"/>
      <c r="ER73" s="231"/>
      <c r="ES73" s="231"/>
      <c r="ET73" s="231"/>
      <c r="EU73" s="231"/>
      <c r="EV73" s="231"/>
      <c r="EW73" s="231"/>
      <c r="EX73" s="231"/>
      <c r="EY73" s="231"/>
      <c r="EZ73" s="231"/>
      <c r="FA73" s="231"/>
      <c r="FB73" s="231"/>
      <c r="FC73" s="231"/>
      <c r="FD73" s="232"/>
      <c r="FE73" s="232"/>
      <c r="FF73" s="232"/>
      <c r="FG73" s="232"/>
      <c r="FH73" s="232"/>
      <c r="FI73" s="232"/>
      <c r="FJ73" s="232"/>
      <c r="FK73" s="232"/>
      <c r="FL73" s="232"/>
      <c r="FM73" s="232"/>
      <c r="FN73" s="232"/>
      <c r="FO73" s="232"/>
      <c r="FP73" s="232"/>
      <c r="FQ73" s="232"/>
      <c r="FR73" s="232"/>
      <c r="FS73" s="232"/>
      <c r="FT73" s="232"/>
      <c r="FU73" s="232"/>
      <c r="FV73" s="232"/>
      <c r="FW73" s="232"/>
      <c r="FX73" s="232"/>
      <c r="FY73" s="232"/>
      <c r="FZ73" s="232"/>
      <c r="GA73" s="232"/>
      <c r="GB73" s="232"/>
      <c r="GC73" s="232"/>
      <c r="GD73" s="232"/>
      <c r="GE73" s="232"/>
      <c r="GF73" s="232"/>
      <c r="GG73" s="232"/>
      <c r="GH73" s="232"/>
      <c r="GI73" s="232"/>
      <c r="GJ73" s="232"/>
      <c r="GK73" s="232"/>
      <c r="GL73" s="232"/>
      <c r="GM73" s="231"/>
      <c r="GN73" s="231"/>
      <c r="GO73" s="231"/>
      <c r="GP73" s="231"/>
      <c r="GQ73" s="231"/>
      <c r="GR73" s="231"/>
      <c r="GS73" s="231"/>
      <c r="GT73" s="231"/>
      <c r="GU73" s="231"/>
      <c r="GV73" s="231"/>
      <c r="GW73" s="231"/>
      <c r="GX73" s="231"/>
      <c r="GY73" s="231"/>
      <c r="GZ73" s="231"/>
      <c r="HA73" s="231"/>
      <c r="HB73" s="231"/>
      <c r="HC73" s="231"/>
      <c r="HD73" s="231"/>
      <c r="HE73" s="231"/>
      <c r="HF73" s="231"/>
      <c r="HG73" s="231"/>
      <c r="HH73" s="231"/>
      <c r="HI73" s="231"/>
      <c r="HJ73" s="231"/>
      <c r="HK73" s="231"/>
      <c r="HL73" s="231"/>
      <c r="HM73" s="231"/>
      <c r="HN73" s="231"/>
      <c r="HO73" s="231"/>
      <c r="HP73" s="231"/>
      <c r="HQ73" s="231"/>
      <c r="HR73" s="231"/>
      <c r="HS73" s="231"/>
      <c r="HT73" s="231"/>
      <c r="HU73" s="231"/>
      <c r="HV73" s="232"/>
      <c r="HW73" s="232"/>
      <c r="HX73" s="232"/>
      <c r="HY73" s="232"/>
      <c r="HZ73" s="232"/>
      <c r="IA73" s="232"/>
      <c r="IB73" s="232"/>
      <c r="IC73" s="232"/>
      <c r="ID73" s="232"/>
      <c r="IE73" s="232"/>
      <c r="IF73" s="232"/>
      <c r="IG73" s="232"/>
      <c r="IH73" s="232"/>
      <c r="II73" s="232"/>
      <c r="IJ73" s="232"/>
      <c r="IK73" s="232"/>
      <c r="IL73" s="232"/>
      <c r="IM73" s="232"/>
      <c r="IN73" s="232"/>
      <c r="IO73" s="232"/>
      <c r="IP73" s="232"/>
      <c r="IQ73" s="232"/>
      <c r="IR73" s="232"/>
      <c r="IS73" s="232"/>
      <c r="IT73" s="232"/>
      <c r="IU73" s="232"/>
      <c r="IV73" s="232"/>
      <c r="IW73" s="232"/>
      <c r="IX73" s="232"/>
      <c r="IY73" s="232"/>
      <c r="IZ73" s="232"/>
      <c r="JA73" s="232"/>
      <c r="JB73" s="232"/>
      <c r="JC73" s="232"/>
      <c r="JD73" s="232"/>
      <c r="JE73" s="231"/>
      <c r="JF73" s="231"/>
      <c r="JG73" s="231"/>
      <c r="JH73" s="231"/>
      <c r="JI73" s="231"/>
      <c r="JJ73" s="231"/>
      <c r="JK73" s="231"/>
      <c r="JL73" s="231"/>
      <c r="JM73" s="231"/>
      <c r="JN73" s="231"/>
      <c r="JO73" s="231"/>
      <c r="JP73" s="231"/>
      <c r="JQ73" s="231"/>
      <c r="JR73" s="231"/>
      <c r="JS73" s="231"/>
      <c r="JT73" s="231"/>
      <c r="JU73" s="231"/>
      <c r="JV73" s="231"/>
      <c r="JW73" s="231"/>
      <c r="JX73" s="231"/>
      <c r="JY73" s="231"/>
      <c r="JZ73" s="231"/>
      <c r="KA73" s="231"/>
      <c r="KB73" s="231"/>
      <c r="KC73" s="231"/>
      <c r="KD73" s="231"/>
      <c r="KE73" s="231"/>
      <c r="KF73" s="231"/>
      <c r="KG73" s="231"/>
      <c r="KH73" s="231"/>
      <c r="KI73" s="231"/>
      <c r="KJ73" s="231"/>
      <c r="KK73" s="231"/>
      <c r="KL73" s="231"/>
      <c r="KM73" s="231"/>
      <c r="KN73" s="233"/>
    </row>
    <row r="74" customFormat="false" ht="12.75" hidden="false" customHeight="true" outlineLevel="0" collapsed="false">
      <c r="A74" s="228" t="n">
        <v>68</v>
      </c>
      <c r="B74" s="228" t="inlineStr">
        <f aca="false">IF('Cover Sheet'!B72="","",IF(OR('Cover Sheet'!D72="Dropped out of school", 'Cover Sheet'!D72="Moved to another school", 'Cover Sheet'!D72="Unknown status"),"",'Cover Sheet'!B72))</f>
        <is>
          <t/>
        </is>
      </c>
      <c r="C74" s="229"/>
      <c r="D74" s="230" t="inlineStr">
        <f aca="false">IFERROR(VLOOKUP(C74,Goals!$J$2:$K$28,2,0),"")</f>
        <is>
          <t/>
        </is>
      </c>
      <c r="E74" s="230" t="inlineStr">
        <f aca="false">'RC Mastery Check+Question type'!H72</f>
        <is>
          <t/>
        </is>
      </c>
      <c r="F74" s="230" t="inlineStr">
        <f aca="false">IF(OR('Cover Sheet'!J72="", B74=""),"",'Cover Sheet'!J72)</f>
        <is>
          <t/>
        </is>
      </c>
      <c r="G74" s="230" t="inlineStr">
        <f aca="false">'Cover Sheet'!L72</f>
        <is>
          <t/>
        </is>
      </c>
      <c r="H74" s="231"/>
      <c r="I74" s="231"/>
      <c r="J74" s="231"/>
      <c r="K74" s="231"/>
      <c r="L74" s="231"/>
      <c r="M74" s="231"/>
      <c r="N74" s="232"/>
      <c r="O74" s="232"/>
      <c r="P74" s="232"/>
      <c r="Q74" s="232"/>
      <c r="R74" s="232"/>
      <c r="S74" s="232"/>
      <c r="T74" s="232"/>
      <c r="U74" s="231"/>
      <c r="V74" s="231"/>
      <c r="W74" s="231"/>
      <c r="X74" s="231"/>
      <c r="Y74" s="231"/>
      <c r="Z74" s="231"/>
      <c r="AA74" s="231"/>
      <c r="AB74" s="232"/>
      <c r="AC74" s="232"/>
      <c r="AD74" s="232"/>
      <c r="AE74" s="232"/>
      <c r="AF74" s="232"/>
      <c r="AG74" s="232"/>
      <c r="AH74" s="232"/>
      <c r="AI74" s="232"/>
      <c r="AJ74" s="232"/>
      <c r="AK74" s="232"/>
      <c r="AL74" s="232"/>
      <c r="AM74" s="232"/>
      <c r="AN74" s="231"/>
      <c r="AO74" s="231"/>
      <c r="AP74" s="231"/>
      <c r="AQ74" s="231"/>
      <c r="AR74" s="231"/>
      <c r="AS74" s="231"/>
      <c r="AT74" s="231"/>
      <c r="AU74" s="231"/>
      <c r="AV74" s="231"/>
      <c r="AW74" s="231"/>
      <c r="AX74" s="231"/>
      <c r="AY74" s="231"/>
      <c r="AZ74" s="232"/>
      <c r="BA74" s="232"/>
      <c r="BB74" s="232"/>
      <c r="BC74" s="232"/>
      <c r="BD74" s="232"/>
      <c r="BE74" s="232"/>
      <c r="BF74" s="232"/>
      <c r="BG74" s="232"/>
      <c r="BH74" s="232"/>
      <c r="BI74" s="232"/>
      <c r="BJ74" s="232"/>
      <c r="BK74" s="232"/>
      <c r="BL74" s="232"/>
      <c r="BM74" s="232"/>
      <c r="BN74" s="232"/>
      <c r="BO74" s="232"/>
      <c r="BP74" s="232"/>
      <c r="BQ74" s="232"/>
      <c r="BR74" s="231"/>
      <c r="BS74" s="231"/>
      <c r="BT74" s="231"/>
      <c r="BU74" s="231"/>
      <c r="BV74" s="231"/>
      <c r="BW74" s="231"/>
      <c r="BX74" s="231"/>
      <c r="BY74" s="231"/>
      <c r="BZ74" s="231"/>
      <c r="CA74" s="231"/>
      <c r="CB74" s="231"/>
      <c r="CC74" s="231"/>
      <c r="CD74" s="231"/>
      <c r="CE74" s="231"/>
      <c r="CF74" s="231"/>
      <c r="CG74" s="231"/>
      <c r="CH74" s="231"/>
      <c r="CI74" s="231"/>
      <c r="CJ74" s="232"/>
      <c r="CK74" s="232"/>
      <c r="CL74" s="232"/>
      <c r="CM74" s="232"/>
      <c r="CN74" s="232"/>
      <c r="CO74" s="232"/>
      <c r="CP74" s="232"/>
      <c r="CQ74" s="232"/>
      <c r="CR74" s="232"/>
      <c r="CS74" s="232"/>
      <c r="CT74" s="232"/>
      <c r="CU74" s="232"/>
      <c r="CV74" s="232"/>
      <c r="CW74" s="232"/>
      <c r="CX74" s="232"/>
      <c r="CY74" s="232"/>
      <c r="CZ74" s="232"/>
      <c r="DA74" s="232"/>
      <c r="DB74" s="232"/>
      <c r="DC74" s="232"/>
      <c r="DD74" s="232"/>
      <c r="DE74" s="232"/>
      <c r="DF74" s="232"/>
      <c r="DG74" s="232"/>
      <c r="DH74" s="232"/>
      <c r="DI74" s="232"/>
      <c r="DJ74" s="232"/>
      <c r="DK74" s="232"/>
      <c r="DL74" s="232"/>
      <c r="DM74" s="232"/>
      <c r="DN74" s="232"/>
      <c r="DO74" s="232"/>
      <c r="DP74" s="232"/>
      <c r="DQ74" s="232"/>
      <c r="DR74" s="232"/>
      <c r="DS74" s="232"/>
      <c r="DT74" s="231"/>
      <c r="DU74" s="231"/>
      <c r="DV74" s="231"/>
      <c r="DW74" s="231"/>
      <c r="DX74" s="231"/>
      <c r="DY74" s="231"/>
      <c r="DZ74" s="231"/>
      <c r="EA74" s="231"/>
      <c r="EB74" s="231"/>
      <c r="EC74" s="231"/>
      <c r="ED74" s="231"/>
      <c r="EE74" s="231"/>
      <c r="EF74" s="231"/>
      <c r="EG74" s="231"/>
      <c r="EH74" s="231"/>
      <c r="EI74" s="231"/>
      <c r="EJ74" s="231"/>
      <c r="EK74" s="231"/>
      <c r="EL74" s="231"/>
      <c r="EM74" s="231"/>
      <c r="EN74" s="231"/>
      <c r="EO74" s="231"/>
      <c r="EP74" s="231"/>
      <c r="EQ74" s="231"/>
      <c r="ER74" s="231"/>
      <c r="ES74" s="231"/>
      <c r="ET74" s="231"/>
      <c r="EU74" s="231"/>
      <c r="EV74" s="231"/>
      <c r="EW74" s="231"/>
      <c r="EX74" s="231"/>
      <c r="EY74" s="231"/>
      <c r="EZ74" s="231"/>
      <c r="FA74" s="231"/>
      <c r="FB74" s="231"/>
      <c r="FC74" s="231"/>
      <c r="FD74" s="232"/>
      <c r="FE74" s="232"/>
      <c r="FF74" s="232"/>
      <c r="FG74" s="232"/>
      <c r="FH74" s="232"/>
      <c r="FI74" s="232"/>
      <c r="FJ74" s="232"/>
      <c r="FK74" s="232"/>
      <c r="FL74" s="232"/>
      <c r="FM74" s="232"/>
      <c r="FN74" s="232"/>
      <c r="FO74" s="232"/>
      <c r="FP74" s="232"/>
      <c r="FQ74" s="232"/>
      <c r="FR74" s="232"/>
      <c r="FS74" s="232"/>
      <c r="FT74" s="232"/>
      <c r="FU74" s="232"/>
      <c r="FV74" s="232"/>
      <c r="FW74" s="232"/>
      <c r="FX74" s="232"/>
      <c r="FY74" s="232"/>
      <c r="FZ74" s="232"/>
      <c r="GA74" s="232"/>
      <c r="GB74" s="232"/>
      <c r="GC74" s="232"/>
      <c r="GD74" s="232"/>
      <c r="GE74" s="232"/>
      <c r="GF74" s="232"/>
      <c r="GG74" s="232"/>
      <c r="GH74" s="232"/>
      <c r="GI74" s="232"/>
      <c r="GJ74" s="232"/>
      <c r="GK74" s="232"/>
      <c r="GL74" s="232"/>
      <c r="GM74" s="231"/>
      <c r="GN74" s="231"/>
      <c r="GO74" s="231"/>
      <c r="GP74" s="231"/>
      <c r="GQ74" s="231"/>
      <c r="GR74" s="231"/>
      <c r="GS74" s="231"/>
      <c r="GT74" s="231"/>
      <c r="GU74" s="231"/>
      <c r="GV74" s="231"/>
      <c r="GW74" s="231"/>
      <c r="GX74" s="231"/>
      <c r="GY74" s="231"/>
      <c r="GZ74" s="231"/>
      <c r="HA74" s="231"/>
      <c r="HB74" s="231"/>
      <c r="HC74" s="231"/>
      <c r="HD74" s="231"/>
      <c r="HE74" s="231"/>
      <c r="HF74" s="231"/>
      <c r="HG74" s="231"/>
      <c r="HH74" s="231"/>
      <c r="HI74" s="231"/>
      <c r="HJ74" s="231"/>
      <c r="HK74" s="231"/>
      <c r="HL74" s="231"/>
      <c r="HM74" s="231"/>
      <c r="HN74" s="231"/>
      <c r="HO74" s="231"/>
      <c r="HP74" s="231"/>
      <c r="HQ74" s="231"/>
      <c r="HR74" s="231"/>
      <c r="HS74" s="231"/>
      <c r="HT74" s="231"/>
      <c r="HU74" s="231"/>
      <c r="HV74" s="232"/>
      <c r="HW74" s="232"/>
      <c r="HX74" s="232"/>
      <c r="HY74" s="232"/>
      <c r="HZ74" s="232"/>
      <c r="IA74" s="232"/>
      <c r="IB74" s="232"/>
      <c r="IC74" s="232"/>
      <c r="ID74" s="232"/>
      <c r="IE74" s="232"/>
      <c r="IF74" s="232"/>
      <c r="IG74" s="232"/>
      <c r="IH74" s="232"/>
      <c r="II74" s="232"/>
      <c r="IJ74" s="232"/>
      <c r="IK74" s="232"/>
      <c r="IL74" s="232"/>
      <c r="IM74" s="232"/>
      <c r="IN74" s="232"/>
      <c r="IO74" s="232"/>
      <c r="IP74" s="232"/>
      <c r="IQ74" s="232"/>
      <c r="IR74" s="232"/>
      <c r="IS74" s="232"/>
      <c r="IT74" s="232"/>
      <c r="IU74" s="232"/>
      <c r="IV74" s="232"/>
      <c r="IW74" s="232"/>
      <c r="IX74" s="232"/>
      <c r="IY74" s="232"/>
      <c r="IZ74" s="232"/>
      <c r="JA74" s="232"/>
      <c r="JB74" s="232"/>
      <c r="JC74" s="232"/>
      <c r="JD74" s="232"/>
      <c r="JE74" s="231"/>
      <c r="JF74" s="231"/>
      <c r="JG74" s="231"/>
      <c r="JH74" s="231"/>
      <c r="JI74" s="231"/>
      <c r="JJ74" s="231"/>
      <c r="JK74" s="231"/>
      <c r="JL74" s="231"/>
      <c r="JM74" s="231"/>
      <c r="JN74" s="231"/>
      <c r="JO74" s="231"/>
      <c r="JP74" s="231"/>
      <c r="JQ74" s="231"/>
      <c r="JR74" s="231"/>
      <c r="JS74" s="231"/>
      <c r="JT74" s="231"/>
      <c r="JU74" s="231"/>
      <c r="JV74" s="231"/>
      <c r="JW74" s="231"/>
      <c r="JX74" s="231"/>
      <c r="JY74" s="231"/>
      <c r="JZ74" s="231"/>
      <c r="KA74" s="231"/>
      <c r="KB74" s="231"/>
      <c r="KC74" s="231"/>
      <c r="KD74" s="231"/>
      <c r="KE74" s="231"/>
      <c r="KF74" s="231"/>
      <c r="KG74" s="231"/>
      <c r="KH74" s="231"/>
      <c r="KI74" s="231"/>
      <c r="KJ74" s="231"/>
      <c r="KK74" s="231"/>
      <c r="KL74" s="231"/>
      <c r="KM74" s="231"/>
      <c r="KN74" s="233"/>
    </row>
    <row r="75" customFormat="false" ht="12.75" hidden="false" customHeight="true" outlineLevel="0" collapsed="false">
      <c r="A75" s="228" t="n">
        <v>69</v>
      </c>
      <c r="B75" s="228" t="inlineStr">
        <f aca="false">IF('Cover Sheet'!B73="","",IF(OR('Cover Sheet'!D73="Dropped out of school", 'Cover Sheet'!D73="Moved to another school", 'Cover Sheet'!D73="Unknown status"),"",'Cover Sheet'!B73))</f>
        <is>
          <t/>
        </is>
      </c>
      <c r="C75" s="229"/>
      <c r="D75" s="230" t="inlineStr">
        <f aca="false">IFERROR(VLOOKUP(C75,Goals!$J$2:$K$28,2,0),"")</f>
        <is>
          <t/>
        </is>
      </c>
      <c r="E75" s="230" t="inlineStr">
        <f aca="false">'RC Mastery Check+Question type'!H73</f>
        <is>
          <t/>
        </is>
      </c>
      <c r="F75" s="230" t="inlineStr">
        <f aca="false">IF(OR('Cover Sheet'!J73="", B75=""),"",'Cover Sheet'!J73)</f>
        <is>
          <t/>
        </is>
      </c>
      <c r="G75" s="230" t="inlineStr">
        <f aca="false">'Cover Sheet'!L73</f>
        <is>
          <t/>
        </is>
      </c>
      <c r="H75" s="231"/>
      <c r="I75" s="231"/>
      <c r="J75" s="231"/>
      <c r="K75" s="231"/>
      <c r="L75" s="231"/>
      <c r="M75" s="231"/>
      <c r="N75" s="232"/>
      <c r="O75" s="232"/>
      <c r="P75" s="232"/>
      <c r="Q75" s="232"/>
      <c r="R75" s="232"/>
      <c r="S75" s="232"/>
      <c r="T75" s="232"/>
      <c r="U75" s="231"/>
      <c r="V75" s="231"/>
      <c r="W75" s="231"/>
      <c r="X75" s="231"/>
      <c r="Y75" s="231"/>
      <c r="Z75" s="231"/>
      <c r="AA75" s="231"/>
      <c r="AB75" s="232"/>
      <c r="AC75" s="232"/>
      <c r="AD75" s="232"/>
      <c r="AE75" s="232"/>
      <c r="AF75" s="232"/>
      <c r="AG75" s="232"/>
      <c r="AH75" s="232"/>
      <c r="AI75" s="232"/>
      <c r="AJ75" s="232"/>
      <c r="AK75" s="232"/>
      <c r="AL75" s="232"/>
      <c r="AM75" s="232"/>
      <c r="AN75" s="231"/>
      <c r="AO75" s="231"/>
      <c r="AP75" s="231"/>
      <c r="AQ75" s="231"/>
      <c r="AR75" s="231"/>
      <c r="AS75" s="231"/>
      <c r="AT75" s="231"/>
      <c r="AU75" s="231"/>
      <c r="AV75" s="231"/>
      <c r="AW75" s="231"/>
      <c r="AX75" s="231"/>
      <c r="AY75" s="231"/>
      <c r="AZ75" s="232"/>
      <c r="BA75" s="232"/>
      <c r="BB75" s="232"/>
      <c r="BC75" s="232"/>
      <c r="BD75" s="232"/>
      <c r="BE75" s="232"/>
      <c r="BF75" s="232"/>
      <c r="BG75" s="232"/>
      <c r="BH75" s="232"/>
      <c r="BI75" s="232"/>
      <c r="BJ75" s="232"/>
      <c r="BK75" s="232"/>
      <c r="BL75" s="232"/>
      <c r="BM75" s="232"/>
      <c r="BN75" s="232"/>
      <c r="BO75" s="232"/>
      <c r="BP75" s="232"/>
      <c r="BQ75" s="232"/>
      <c r="BR75" s="231"/>
      <c r="BS75" s="231"/>
      <c r="BT75" s="231"/>
      <c r="BU75" s="231"/>
      <c r="BV75" s="231"/>
      <c r="BW75" s="231"/>
      <c r="BX75" s="231"/>
      <c r="BY75" s="231"/>
      <c r="BZ75" s="231"/>
      <c r="CA75" s="231"/>
      <c r="CB75" s="231"/>
      <c r="CC75" s="231"/>
      <c r="CD75" s="231"/>
      <c r="CE75" s="231"/>
      <c r="CF75" s="231"/>
      <c r="CG75" s="231"/>
      <c r="CH75" s="231"/>
      <c r="CI75" s="231"/>
      <c r="CJ75" s="232"/>
      <c r="CK75" s="232"/>
      <c r="CL75" s="232"/>
      <c r="CM75" s="232"/>
      <c r="CN75" s="232"/>
      <c r="CO75" s="232"/>
      <c r="CP75" s="232"/>
      <c r="CQ75" s="232"/>
      <c r="CR75" s="232"/>
      <c r="CS75" s="232"/>
      <c r="CT75" s="232"/>
      <c r="CU75" s="232"/>
      <c r="CV75" s="232"/>
      <c r="CW75" s="232"/>
      <c r="CX75" s="232"/>
      <c r="CY75" s="232"/>
      <c r="CZ75" s="232"/>
      <c r="DA75" s="232"/>
      <c r="DB75" s="232"/>
      <c r="DC75" s="232"/>
      <c r="DD75" s="232"/>
      <c r="DE75" s="232"/>
      <c r="DF75" s="232"/>
      <c r="DG75" s="232"/>
      <c r="DH75" s="232"/>
      <c r="DI75" s="232"/>
      <c r="DJ75" s="232"/>
      <c r="DK75" s="232"/>
      <c r="DL75" s="232"/>
      <c r="DM75" s="232"/>
      <c r="DN75" s="232"/>
      <c r="DO75" s="232"/>
      <c r="DP75" s="232"/>
      <c r="DQ75" s="232"/>
      <c r="DR75" s="232"/>
      <c r="DS75" s="232"/>
      <c r="DT75" s="231"/>
      <c r="DU75" s="231"/>
      <c r="DV75" s="231"/>
      <c r="DW75" s="231"/>
      <c r="DX75" s="231"/>
      <c r="DY75" s="231"/>
      <c r="DZ75" s="231"/>
      <c r="EA75" s="231"/>
      <c r="EB75" s="231"/>
      <c r="EC75" s="231"/>
      <c r="ED75" s="231"/>
      <c r="EE75" s="231"/>
      <c r="EF75" s="231"/>
      <c r="EG75" s="231"/>
      <c r="EH75" s="231"/>
      <c r="EI75" s="231"/>
      <c r="EJ75" s="231"/>
      <c r="EK75" s="231"/>
      <c r="EL75" s="231"/>
      <c r="EM75" s="231"/>
      <c r="EN75" s="231"/>
      <c r="EO75" s="231"/>
      <c r="EP75" s="231"/>
      <c r="EQ75" s="231"/>
      <c r="ER75" s="231"/>
      <c r="ES75" s="231"/>
      <c r="ET75" s="231"/>
      <c r="EU75" s="231"/>
      <c r="EV75" s="231"/>
      <c r="EW75" s="231"/>
      <c r="EX75" s="231"/>
      <c r="EY75" s="231"/>
      <c r="EZ75" s="231"/>
      <c r="FA75" s="231"/>
      <c r="FB75" s="231"/>
      <c r="FC75" s="231"/>
      <c r="FD75" s="232"/>
      <c r="FE75" s="232"/>
      <c r="FF75" s="232"/>
      <c r="FG75" s="232"/>
      <c r="FH75" s="232"/>
      <c r="FI75" s="232"/>
      <c r="FJ75" s="232"/>
      <c r="FK75" s="232"/>
      <c r="FL75" s="232"/>
      <c r="FM75" s="232"/>
      <c r="FN75" s="232"/>
      <c r="FO75" s="232"/>
      <c r="FP75" s="232"/>
      <c r="FQ75" s="232"/>
      <c r="FR75" s="232"/>
      <c r="FS75" s="232"/>
      <c r="FT75" s="232"/>
      <c r="FU75" s="232"/>
      <c r="FV75" s="232"/>
      <c r="FW75" s="232"/>
      <c r="FX75" s="232"/>
      <c r="FY75" s="232"/>
      <c r="FZ75" s="232"/>
      <c r="GA75" s="232"/>
      <c r="GB75" s="232"/>
      <c r="GC75" s="232"/>
      <c r="GD75" s="232"/>
      <c r="GE75" s="232"/>
      <c r="GF75" s="232"/>
      <c r="GG75" s="232"/>
      <c r="GH75" s="232"/>
      <c r="GI75" s="232"/>
      <c r="GJ75" s="232"/>
      <c r="GK75" s="232"/>
      <c r="GL75" s="232"/>
      <c r="GM75" s="231"/>
      <c r="GN75" s="231"/>
      <c r="GO75" s="231"/>
      <c r="GP75" s="231"/>
      <c r="GQ75" s="231"/>
      <c r="GR75" s="231"/>
      <c r="GS75" s="231"/>
      <c r="GT75" s="231"/>
      <c r="GU75" s="231"/>
      <c r="GV75" s="231"/>
      <c r="GW75" s="231"/>
      <c r="GX75" s="231"/>
      <c r="GY75" s="231"/>
      <c r="GZ75" s="231"/>
      <c r="HA75" s="231"/>
      <c r="HB75" s="231"/>
      <c r="HC75" s="231"/>
      <c r="HD75" s="231"/>
      <c r="HE75" s="231"/>
      <c r="HF75" s="231"/>
      <c r="HG75" s="231"/>
      <c r="HH75" s="231"/>
      <c r="HI75" s="231"/>
      <c r="HJ75" s="231"/>
      <c r="HK75" s="231"/>
      <c r="HL75" s="231"/>
      <c r="HM75" s="231"/>
      <c r="HN75" s="231"/>
      <c r="HO75" s="231"/>
      <c r="HP75" s="231"/>
      <c r="HQ75" s="231"/>
      <c r="HR75" s="231"/>
      <c r="HS75" s="231"/>
      <c r="HT75" s="231"/>
      <c r="HU75" s="231"/>
      <c r="HV75" s="232"/>
      <c r="HW75" s="232"/>
      <c r="HX75" s="232"/>
      <c r="HY75" s="232"/>
      <c r="HZ75" s="232"/>
      <c r="IA75" s="232"/>
      <c r="IB75" s="232"/>
      <c r="IC75" s="232"/>
      <c r="ID75" s="232"/>
      <c r="IE75" s="232"/>
      <c r="IF75" s="232"/>
      <c r="IG75" s="232"/>
      <c r="IH75" s="232"/>
      <c r="II75" s="232"/>
      <c r="IJ75" s="232"/>
      <c r="IK75" s="232"/>
      <c r="IL75" s="232"/>
      <c r="IM75" s="232"/>
      <c r="IN75" s="232"/>
      <c r="IO75" s="232"/>
      <c r="IP75" s="232"/>
      <c r="IQ75" s="232"/>
      <c r="IR75" s="232"/>
      <c r="IS75" s="232"/>
      <c r="IT75" s="232"/>
      <c r="IU75" s="232"/>
      <c r="IV75" s="232"/>
      <c r="IW75" s="232"/>
      <c r="IX75" s="232"/>
      <c r="IY75" s="232"/>
      <c r="IZ75" s="232"/>
      <c r="JA75" s="232"/>
      <c r="JB75" s="232"/>
      <c r="JC75" s="232"/>
      <c r="JD75" s="232"/>
      <c r="JE75" s="231"/>
      <c r="JF75" s="231"/>
      <c r="JG75" s="231"/>
      <c r="JH75" s="231"/>
      <c r="JI75" s="231"/>
      <c r="JJ75" s="231"/>
      <c r="JK75" s="231"/>
      <c r="JL75" s="231"/>
      <c r="JM75" s="231"/>
      <c r="JN75" s="231"/>
      <c r="JO75" s="231"/>
      <c r="JP75" s="231"/>
      <c r="JQ75" s="231"/>
      <c r="JR75" s="231"/>
      <c r="JS75" s="231"/>
      <c r="JT75" s="231"/>
      <c r="JU75" s="231"/>
      <c r="JV75" s="231"/>
      <c r="JW75" s="231"/>
      <c r="JX75" s="231"/>
      <c r="JY75" s="231"/>
      <c r="JZ75" s="231"/>
      <c r="KA75" s="231"/>
      <c r="KB75" s="231"/>
      <c r="KC75" s="231"/>
      <c r="KD75" s="231"/>
      <c r="KE75" s="231"/>
      <c r="KF75" s="231"/>
      <c r="KG75" s="231"/>
      <c r="KH75" s="231"/>
      <c r="KI75" s="231"/>
      <c r="KJ75" s="231"/>
      <c r="KK75" s="231"/>
      <c r="KL75" s="231"/>
      <c r="KM75" s="231"/>
      <c r="KN75" s="233"/>
    </row>
    <row r="76" customFormat="false" ht="12.75" hidden="false" customHeight="true" outlineLevel="0" collapsed="false">
      <c r="A76" s="228" t="n">
        <v>70</v>
      </c>
      <c r="B76" s="228" t="inlineStr">
        <f aca="false">IF('Cover Sheet'!B74="","",IF(OR('Cover Sheet'!D74="Dropped out of school", 'Cover Sheet'!D74="Moved to another school", 'Cover Sheet'!D74="Unknown status"),"",'Cover Sheet'!B74))</f>
        <is>
          <t/>
        </is>
      </c>
      <c r="C76" s="229"/>
      <c r="D76" s="230" t="inlineStr">
        <f aca="false">IFERROR(VLOOKUP(C76,Goals!$J$2:$K$28,2,0),"")</f>
        <is>
          <t/>
        </is>
      </c>
      <c r="E76" s="230" t="inlineStr">
        <f aca="false">'RC Mastery Check+Question type'!H74</f>
        <is>
          <t/>
        </is>
      </c>
      <c r="F76" s="230" t="inlineStr">
        <f aca="false">IF(OR('Cover Sheet'!J74="", B76=""),"",'Cover Sheet'!J74)</f>
        <is>
          <t/>
        </is>
      </c>
      <c r="G76" s="230" t="inlineStr">
        <f aca="false">'Cover Sheet'!L74</f>
        <is>
          <t/>
        </is>
      </c>
      <c r="H76" s="231"/>
      <c r="I76" s="231"/>
      <c r="J76" s="231"/>
      <c r="K76" s="231"/>
      <c r="L76" s="231"/>
      <c r="M76" s="231"/>
      <c r="N76" s="232"/>
      <c r="O76" s="232"/>
      <c r="P76" s="232"/>
      <c r="Q76" s="232"/>
      <c r="R76" s="232"/>
      <c r="S76" s="232"/>
      <c r="T76" s="232"/>
      <c r="U76" s="231"/>
      <c r="V76" s="231"/>
      <c r="W76" s="231"/>
      <c r="X76" s="231"/>
      <c r="Y76" s="231"/>
      <c r="Z76" s="231"/>
      <c r="AA76" s="231"/>
      <c r="AB76" s="232"/>
      <c r="AC76" s="232"/>
      <c r="AD76" s="232"/>
      <c r="AE76" s="232"/>
      <c r="AF76" s="232"/>
      <c r="AG76" s="232"/>
      <c r="AH76" s="232"/>
      <c r="AI76" s="232"/>
      <c r="AJ76" s="232"/>
      <c r="AK76" s="232"/>
      <c r="AL76" s="232"/>
      <c r="AM76" s="232"/>
      <c r="AN76" s="231"/>
      <c r="AO76" s="231"/>
      <c r="AP76" s="231"/>
      <c r="AQ76" s="231"/>
      <c r="AR76" s="231"/>
      <c r="AS76" s="231"/>
      <c r="AT76" s="231"/>
      <c r="AU76" s="231"/>
      <c r="AV76" s="231"/>
      <c r="AW76" s="231"/>
      <c r="AX76" s="231"/>
      <c r="AY76" s="231"/>
      <c r="AZ76" s="232"/>
      <c r="BA76" s="232"/>
      <c r="BB76" s="232"/>
      <c r="BC76" s="232"/>
      <c r="BD76" s="232"/>
      <c r="BE76" s="232"/>
      <c r="BF76" s="232"/>
      <c r="BG76" s="232"/>
      <c r="BH76" s="232"/>
      <c r="BI76" s="232"/>
      <c r="BJ76" s="232"/>
      <c r="BK76" s="232"/>
      <c r="BL76" s="232"/>
      <c r="BM76" s="232"/>
      <c r="BN76" s="232"/>
      <c r="BO76" s="232"/>
      <c r="BP76" s="232"/>
      <c r="BQ76" s="232"/>
      <c r="BR76" s="231"/>
      <c r="BS76" s="231"/>
      <c r="BT76" s="231"/>
      <c r="BU76" s="231"/>
      <c r="BV76" s="231"/>
      <c r="BW76" s="231"/>
      <c r="BX76" s="231"/>
      <c r="BY76" s="231"/>
      <c r="BZ76" s="231"/>
      <c r="CA76" s="231"/>
      <c r="CB76" s="231"/>
      <c r="CC76" s="231"/>
      <c r="CD76" s="231"/>
      <c r="CE76" s="231"/>
      <c r="CF76" s="231"/>
      <c r="CG76" s="231"/>
      <c r="CH76" s="231"/>
      <c r="CI76" s="231"/>
      <c r="CJ76" s="232"/>
      <c r="CK76" s="232"/>
      <c r="CL76" s="232"/>
      <c r="CM76" s="232"/>
      <c r="CN76" s="232"/>
      <c r="CO76" s="232"/>
      <c r="CP76" s="232"/>
      <c r="CQ76" s="232"/>
      <c r="CR76" s="232"/>
      <c r="CS76" s="232"/>
      <c r="CT76" s="232"/>
      <c r="CU76" s="232"/>
      <c r="CV76" s="232"/>
      <c r="CW76" s="232"/>
      <c r="CX76" s="232"/>
      <c r="CY76" s="232"/>
      <c r="CZ76" s="232"/>
      <c r="DA76" s="232"/>
      <c r="DB76" s="232"/>
      <c r="DC76" s="232"/>
      <c r="DD76" s="232"/>
      <c r="DE76" s="232"/>
      <c r="DF76" s="232"/>
      <c r="DG76" s="232"/>
      <c r="DH76" s="232"/>
      <c r="DI76" s="232"/>
      <c r="DJ76" s="232"/>
      <c r="DK76" s="232"/>
      <c r="DL76" s="232"/>
      <c r="DM76" s="232"/>
      <c r="DN76" s="232"/>
      <c r="DO76" s="232"/>
      <c r="DP76" s="232"/>
      <c r="DQ76" s="232"/>
      <c r="DR76" s="232"/>
      <c r="DS76" s="232"/>
      <c r="DT76" s="231"/>
      <c r="DU76" s="231"/>
      <c r="DV76" s="231"/>
      <c r="DW76" s="231"/>
      <c r="DX76" s="231"/>
      <c r="DY76" s="231"/>
      <c r="DZ76" s="231"/>
      <c r="EA76" s="231"/>
      <c r="EB76" s="231"/>
      <c r="EC76" s="231"/>
      <c r="ED76" s="231"/>
      <c r="EE76" s="231"/>
      <c r="EF76" s="231"/>
      <c r="EG76" s="231"/>
      <c r="EH76" s="231"/>
      <c r="EI76" s="231"/>
      <c r="EJ76" s="231"/>
      <c r="EK76" s="231"/>
      <c r="EL76" s="231"/>
      <c r="EM76" s="231"/>
      <c r="EN76" s="231"/>
      <c r="EO76" s="231"/>
      <c r="EP76" s="231"/>
      <c r="EQ76" s="231"/>
      <c r="ER76" s="231"/>
      <c r="ES76" s="231"/>
      <c r="ET76" s="231"/>
      <c r="EU76" s="231"/>
      <c r="EV76" s="231"/>
      <c r="EW76" s="231"/>
      <c r="EX76" s="231"/>
      <c r="EY76" s="231"/>
      <c r="EZ76" s="231"/>
      <c r="FA76" s="231"/>
      <c r="FB76" s="231"/>
      <c r="FC76" s="231"/>
      <c r="FD76" s="232"/>
      <c r="FE76" s="232"/>
      <c r="FF76" s="232"/>
      <c r="FG76" s="232"/>
      <c r="FH76" s="232"/>
      <c r="FI76" s="232"/>
      <c r="FJ76" s="232"/>
      <c r="FK76" s="232"/>
      <c r="FL76" s="232"/>
      <c r="FM76" s="232"/>
      <c r="FN76" s="232"/>
      <c r="FO76" s="232"/>
      <c r="FP76" s="232"/>
      <c r="FQ76" s="232"/>
      <c r="FR76" s="232"/>
      <c r="FS76" s="232"/>
      <c r="FT76" s="232"/>
      <c r="FU76" s="232"/>
      <c r="FV76" s="232"/>
      <c r="FW76" s="232"/>
      <c r="FX76" s="232"/>
      <c r="FY76" s="232"/>
      <c r="FZ76" s="232"/>
      <c r="GA76" s="232"/>
      <c r="GB76" s="232"/>
      <c r="GC76" s="232"/>
      <c r="GD76" s="232"/>
      <c r="GE76" s="232"/>
      <c r="GF76" s="232"/>
      <c r="GG76" s="232"/>
      <c r="GH76" s="232"/>
      <c r="GI76" s="232"/>
      <c r="GJ76" s="232"/>
      <c r="GK76" s="232"/>
      <c r="GL76" s="232"/>
      <c r="GM76" s="231"/>
      <c r="GN76" s="231"/>
      <c r="GO76" s="231"/>
      <c r="GP76" s="231"/>
      <c r="GQ76" s="231"/>
      <c r="GR76" s="231"/>
      <c r="GS76" s="231"/>
      <c r="GT76" s="231"/>
      <c r="GU76" s="231"/>
      <c r="GV76" s="231"/>
      <c r="GW76" s="231"/>
      <c r="GX76" s="231"/>
      <c r="GY76" s="231"/>
      <c r="GZ76" s="231"/>
      <c r="HA76" s="231"/>
      <c r="HB76" s="231"/>
      <c r="HC76" s="231"/>
      <c r="HD76" s="231"/>
      <c r="HE76" s="231"/>
      <c r="HF76" s="231"/>
      <c r="HG76" s="231"/>
      <c r="HH76" s="231"/>
      <c r="HI76" s="231"/>
      <c r="HJ76" s="231"/>
      <c r="HK76" s="231"/>
      <c r="HL76" s="231"/>
      <c r="HM76" s="231"/>
      <c r="HN76" s="231"/>
      <c r="HO76" s="231"/>
      <c r="HP76" s="231"/>
      <c r="HQ76" s="231"/>
      <c r="HR76" s="231"/>
      <c r="HS76" s="231"/>
      <c r="HT76" s="231"/>
      <c r="HU76" s="231"/>
      <c r="HV76" s="232"/>
      <c r="HW76" s="232"/>
      <c r="HX76" s="232"/>
      <c r="HY76" s="232"/>
      <c r="HZ76" s="232"/>
      <c r="IA76" s="232"/>
      <c r="IB76" s="232"/>
      <c r="IC76" s="232"/>
      <c r="ID76" s="232"/>
      <c r="IE76" s="232"/>
      <c r="IF76" s="232"/>
      <c r="IG76" s="232"/>
      <c r="IH76" s="232"/>
      <c r="II76" s="232"/>
      <c r="IJ76" s="232"/>
      <c r="IK76" s="232"/>
      <c r="IL76" s="232"/>
      <c r="IM76" s="232"/>
      <c r="IN76" s="232"/>
      <c r="IO76" s="232"/>
      <c r="IP76" s="232"/>
      <c r="IQ76" s="232"/>
      <c r="IR76" s="232"/>
      <c r="IS76" s="232"/>
      <c r="IT76" s="232"/>
      <c r="IU76" s="232"/>
      <c r="IV76" s="232"/>
      <c r="IW76" s="232"/>
      <c r="IX76" s="232"/>
      <c r="IY76" s="232"/>
      <c r="IZ76" s="232"/>
      <c r="JA76" s="232"/>
      <c r="JB76" s="232"/>
      <c r="JC76" s="232"/>
      <c r="JD76" s="232"/>
      <c r="JE76" s="231"/>
      <c r="JF76" s="231"/>
      <c r="JG76" s="231"/>
      <c r="JH76" s="231"/>
      <c r="JI76" s="231"/>
      <c r="JJ76" s="231"/>
      <c r="JK76" s="231"/>
      <c r="JL76" s="231"/>
      <c r="JM76" s="231"/>
      <c r="JN76" s="231"/>
      <c r="JO76" s="231"/>
      <c r="JP76" s="231"/>
      <c r="JQ76" s="231"/>
      <c r="JR76" s="231"/>
      <c r="JS76" s="231"/>
      <c r="JT76" s="231"/>
      <c r="JU76" s="231"/>
      <c r="JV76" s="231"/>
      <c r="JW76" s="231"/>
      <c r="JX76" s="231"/>
      <c r="JY76" s="231"/>
      <c r="JZ76" s="231"/>
      <c r="KA76" s="231"/>
      <c r="KB76" s="231"/>
      <c r="KC76" s="231"/>
      <c r="KD76" s="231"/>
      <c r="KE76" s="231"/>
      <c r="KF76" s="231"/>
      <c r="KG76" s="231"/>
      <c r="KH76" s="231"/>
      <c r="KI76" s="231"/>
      <c r="KJ76" s="231"/>
      <c r="KK76" s="231"/>
      <c r="KL76" s="231"/>
      <c r="KM76" s="231"/>
      <c r="KN76" s="233"/>
    </row>
    <row r="77" customFormat="false" ht="12.75" hidden="false" customHeight="true" outlineLevel="0" collapsed="false">
      <c r="A77" s="228" t="n">
        <v>71</v>
      </c>
      <c r="B77" s="228" t="inlineStr">
        <f aca="false">IF('Cover Sheet'!B75="","",IF(OR('Cover Sheet'!D75="Dropped out of school", 'Cover Sheet'!D75="Moved to another school", 'Cover Sheet'!D75="Unknown status"),"",'Cover Sheet'!B75))</f>
        <is>
          <t/>
        </is>
      </c>
      <c r="C77" s="229"/>
      <c r="D77" s="230" t="inlineStr">
        <f aca="false">IFERROR(VLOOKUP(C77,Goals!$J$2:$K$28,2,0),"")</f>
        <is>
          <t/>
        </is>
      </c>
      <c r="E77" s="230" t="inlineStr">
        <f aca="false">'RC Mastery Check+Question type'!H75</f>
        <is>
          <t/>
        </is>
      </c>
      <c r="F77" s="230" t="inlineStr">
        <f aca="false">IF(OR('Cover Sheet'!J75="", B77=""),"",'Cover Sheet'!J75)</f>
        <is>
          <t/>
        </is>
      </c>
      <c r="G77" s="230" t="inlineStr">
        <f aca="false">'Cover Sheet'!L75</f>
        <is>
          <t/>
        </is>
      </c>
      <c r="H77" s="231"/>
      <c r="I77" s="231"/>
      <c r="J77" s="231"/>
      <c r="K77" s="231"/>
      <c r="L77" s="231"/>
      <c r="M77" s="231"/>
      <c r="N77" s="232"/>
      <c r="O77" s="232"/>
      <c r="P77" s="232"/>
      <c r="Q77" s="232"/>
      <c r="R77" s="232"/>
      <c r="S77" s="232"/>
      <c r="T77" s="232"/>
      <c r="U77" s="231"/>
      <c r="V77" s="231"/>
      <c r="W77" s="231"/>
      <c r="X77" s="231"/>
      <c r="Y77" s="231"/>
      <c r="Z77" s="231"/>
      <c r="AA77" s="231"/>
      <c r="AB77" s="232"/>
      <c r="AC77" s="232"/>
      <c r="AD77" s="232"/>
      <c r="AE77" s="232"/>
      <c r="AF77" s="232"/>
      <c r="AG77" s="232"/>
      <c r="AH77" s="232"/>
      <c r="AI77" s="232"/>
      <c r="AJ77" s="232"/>
      <c r="AK77" s="232"/>
      <c r="AL77" s="232"/>
      <c r="AM77" s="232"/>
      <c r="AN77" s="231"/>
      <c r="AO77" s="231"/>
      <c r="AP77" s="231"/>
      <c r="AQ77" s="231"/>
      <c r="AR77" s="231"/>
      <c r="AS77" s="231"/>
      <c r="AT77" s="231"/>
      <c r="AU77" s="231"/>
      <c r="AV77" s="231"/>
      <c r="AW77" s="231"/>
      <c r="AX77" s="231"/>
      <c r="AY77" s="231"/>
      <c r="AZ77" s="232"/>
      <c r="BA77" s="232"/>
      <c r="BB77" s="232"/>
      <c r="BC77" s="232"/>
      <c r="BD77" s="232"/>
      <c r="BE77" s="232"/>
      <c r="BF77" s="232"/>
      <c r="BG77" s="232"/>
      <c r="BH77" s="232"/>
      <c r="BI77" s="232"/>
      <c r="BJ77" s="232"/>
      <c r="BK77" s="232"/>
      <c r="BL77" s="232"/>
      <c r="BM77" s="232"/>
      <c r="BN77" s="232"/>
      <c r="BO77" s="232"/>
      <c r="BP77" s="232"/>
      <c r="BQ77" s="232"/>
      <c r="BR77" s="231"/>
      <c r="BS77" s="231"/>
      <c r="BT77" s="231"/>
      <c r="BU77" s="231"/>
      <c r="BV77" s="231"/>
      <c r="BW77" s="231"/>
      <c r="BX77" s="231"/>
      <c r="BY77" s="231"/>
      <c r="BZ77" s="231"/>
      <c r="CA77" s="231"/>
      <c r="CB77" s="231"/>
      <c r="CC77" s="231"/>
      <c r="CD77" s="231"/>
      <c r="CE77" s="231"/>
      <c r="CF77" s="231"/>
      <c r="CG77" s="231"/>
      <c r="CH77" s="231"/>
      <c r="CI77" s="231"/>
      <c r="CJ77" s="232"/>
      <c r="CK77" s="232"/>
      <c r="CL77" s="232"/>
      <c r="CM77" s="232"/>
      <c r="CN77" s="232"/>
      <c r="CO77" s="232"/>
      <c r="CP77" s="232"/>
      <c r="CQ77" s="232"/>
      <c r="CR77" s="232"/>
      <c r="CS77" s="232"/>
      <c r="CT77" s="232"/>
      <c r="CU77" s="232"/>
      <c r="CV77" s="232"/>
      <c r="CW77" s="232"/>
      <c r="CX77" s="232"/>
      <c r="CY77" s="232"/>
      <c r="CZ77" s="232"/>
      <c r="DA77" s="232"/>
      <c r="DB77" s="232"/>
      <c r="DC77" s="232"/>
      <c r="DD77" s="232"/>
      <c r="DE77" s="232"/>
      <c r="DF77" s="232"/>
      <c r="DG77" s="232"/>
      <c r="DH77" s="232"/>
      <c r="DI77" s="232"/>
      <c r="DJ77" s="232"/>
      <c r="DK77" s="232"/>
      <c r="DL77" s="232"/>
      <c r="DM77" s="232"/>
      <c r="DN77" s="232"/>
      <c r="DO77" s="232"/>
      <c r="DP77" s="232"/>
      <c r="DQ77" s="232"/>
      <c r="DR77" s="232"/>
      <c r="DS77" s="232"/>
      <c r="DT77" s="231"/>
      <c r="DU77" s="231"/>
      <c r="DV77" s="231"/>
      <c r="DW77" s="231"/>
      <c r="DX77" s="231"/>
      <c r="DY77" s="231"/>
      <c r="DZ77" s="231"/>
      <c r="EA77" s="231"/>
      <c r="EB77" s="231"/>
      <c r="EC77" s="231"/>
      <c r="ED77" s="231"/>
      <c r="EE77" s="231"/>
      <c r="EF77" s="231"/>
      <c r="EG77" s="231"/>
      <c r="EH77" s="231"/>
      <c r="EI77" s="231"/>
      <c r="EJ77" s="231"/>
      <c r="EK77" s="231"/>
      <c r="EL77" s="231"/>
      <c r="EM77" s="231"/>
      <c r="EN77" s="231"/>
      <c r="EO77" s="231"/>
      <c r="EP77" s="231"/>
      <c r="EQ77" s="231"/>
      <c r="ER77" s="231"/>
      <c r="ES77" s="231"/>
      <c r="ET77" s="231"/>
      <c r="EU77" s="231"/>
      <c r="EV77" s="231"/>
      <c r="EW77" s="231"/>
      <c r="EX77" s="231"/>
      <c r="EY77" s="231"/>
      <c r="EZ77" s="231"/>
      <c r="FA77" s="231"/>
      <c r="FB77" s="231"/>
      <c r="FC77" s="231"/>
      <c r="FD77" s="232"/>
      <c r="FE77" s="232"/>
      <c r="FF77" s="232"/>
      <c r="FG77" s="232"/>
      <c r="FH77" s="232"/>
      <c r="FI77" s="232"/>
      <c r="FJ77" s="232"/>
      <c r="FK77" s="232"/>
      <c r="FL77" s="232"/>
      <c r="FM77" s="232"/>
      <c r="FN77" s="232"/>
      <c r="FO77" s="232"/>
      <c r="FP77" s="232"/>
      <c r="FQ77" s="232"/>
      <c r="FR77" s="232"/>
      <c r="FS77" s="232"/>
      <c r="FT77" s="232"/>
      <c r="FU77" s="232"/>
      <c r="FV77" s="232"/>
      <c r="FW77" s="232"/>
      <c r="FX77" s="232"/>
      <c r="FY77" s="232"/>
      <c r="FZ77" s="232"/>
      <c r="GA77" s="232"/>
      <c r="GB77" s="232"/>
      <c r="GC77" s="232"/>
      <c r="GD77" s="232"/>
      <c r="GE77" s="232"/>
      <c r="GF77" s="232"/>
      <c r="GG77" s="232"/>
      <c r="GH77" s="232"/>
      <c r="GI77" s="232"/>
      <c r="GJ77" s="232"/>
      <c r="GK77" s="232"/>
      <c r="GL77" s="232"/>
      <c r="GM77" s="231"/>
      <c r="GN77" s="231"/>
      <c r="GO77" s="231"/>
      <c r="GP77" s="231"/>
      <c r="GQ77" s="231"/>
      <c r="GR77" s="231"/>
      <c r="GS77" s="231"/>
      <c r="GT77" s="231"/>
      <c r="GU77" s="231"/>
      <c r="GV77" s="231"/>
      <c r="GW77" s="231"/>
      <c r="GX77" s="231"/>
      <c r="GY77" s="231"/>
      <c r="GZ77" s="231"/>
      <c r="HA77" s="231"/>
      <c r="HB77" s="231"/>
      <c r="HC77" s="231"/>
      <c r="HD77" s="231"/>
      <c r="HE77" s="231"/>
      <c r="HF77" s="231"/>
      <c r="HG77" s="231"/>
      <c r="HH77" s="231"/>
      <c r="HI77" s="231"/>
      <c r="HJ77" s="231"/>
      <c r="HK77" s="231"/>
      <c r="HL77" s="231"/>
      <c r="HM77" s="231"/>
      <c r="HN77" s="231"/>
      <c r="HO77" s="231"/>
      <c r="HP77" s="231"/>
      <c r="HQ77" s="231"/>
      <c r="HR77" s="231"/>
      <c r="HS77" s="231"/>
      <c r="HT77" s="231"/>
      <c r="HU77" s="231"/>
      <c r="HV77" s="232"/>
      <c r="HW77" s="232"/>
      <c r="HX77" s="232"/>
      <c r="HY77" s="232"/>
      <c r="HZ77" s="232"/>
      <c r="IA77" s="232"/>
      <c r="IB77" s="232"/>
      <c r="IC77" s="232"/>
      <c r="ID77" s="232"/>
      <c r="IE77" s="232"/>
      <c r="IF77" s="232"/>
      <c r="IG77" s="232"/>
      <c r="IH77" s="232"/>
      <c r="II77" s="232"/>
      <c r="IJ77" s="232"/>
      <c r="IK77" s="232"/>
      <c r="IL77" s="232"/>
      <c r="IM77" s="232"/>
      <c r="IN77" s="232"/>
      <c r="IO77" s="232"/>
      <c r="IP77" s="232"/>
      <c r="IQ77" s="232"/>
      <c r="IR77" s="232"/>
      <c r="IS77" s="232"/>
      <c r="IT77" s="232"/>
      <c r="IU77" s="232"/>
      <c r="IV77" s="232"/>
      <c r="IW77" s="232"/>
      <c r="IX77" s="232"/>
      <c r="IY77" s="232"/>
      <c r="IZ77" s="232"/>
      <c r="JA77" s="232"/>
      <c r="JB77" s="232"/>
      <c r="JC77" s="232"/>
      <c r="JD77" s="232"/>
      <c r="JE77" s="231"/>
      <c r="JF77" s="231"/>
      <c r="JG77" s="231"/>
      <c r="JH77" s="231"/>
      <c r="JI77" s="231"/>
      <c r="JJ77" s="231"/>
      <c r="JK77" s="231"/>
      <c r="JL77" s="231"/>
      <c r="JM77" s="231"/>
      <c r="JN77" s="231"/>
      <c r="JO77" s="231"/>
      <c r="JP77" s="231"/>
      <c r="JQ77" s="231"/>
      <c r="JR77" s="231"/>
      <c r="JS77" s="231"/>
      <c r="JT77" s="231"/>
      <c r="JU77" s="231"/>
      <c r="JV77" s="231"/>
      <c r="JW77" s="231"/>
      <c r="JX77" s="231"/>
      <c r="JY77" s="231"/>
      <c r="JZ77" s="231"/>
      <c r="KA77" s="231"/>
      <c r="KB77" s="231"/>
      <c r="KC77" s="231"/>
      <c r="KD77" s="231"/>
      <c r="KE77" s="231"/>
      <c r="KF77" s="231"/>
      <c r="KG77" s="231"/>
      <c r="KH77" s="231"/>
      <c r="KI77" s="231"/>
      <c r="KJ77" s="231"/>
      <c r="KK77" s="231"/>
      <c r="KL77" s="231"/>
      <c r="KM77" s="231"/>
      <c r="KN77" s="233"/>
    </row>
    <row r="78" customFormat="false" ht="12.75" hidden="false" customHeight="true" outlineLevel="0" collapsed="false">
      <c r="A78" s="228" t="n">
        <v>72</v>
      </c>
      <c r="B78" s="228" t="inlineStr">
        <f aca="false">IF('Cover Sheet'!B76="","",IF(OR('Cover Sheet'!D76="Dropped out of school", 'Cover Sheet'!D76="Moved to another school", 'Cover Sheet'!D76="Unknown status"),"",'Cover Sheet'!B76))</f>
        <is>
          <t/>
        </is>
      </c>
      <c r="C78" s="229"/>
      <c r="D78" s="230" t="inlineStr">
        <f aca="false">IFERROR(VLOOKUP(C78,Goals!$J$2:$K$28,2,0),"")</f>
        <is>
          <t/>
        </is>
      </c>
      <c r="E78" s="230" t="inlineStr">
        <f aca="false">'RC Mastery Check+Question type'!H76</f>
        <is>
          <t/>
        </is>
      </c>
      <c r="F78" s="230" t="inlineStr">
        <f aca="false">IF(OR('Cover Sheet'!J76="", B78=""),"",'Cover Sheet'!J76)</f>
        <is>
          <t/>
        </is>
      </c>
      <c r="G78" s="230" t="inlineStr">
        <f aca="false">'Cover Sheet'!L76</f>
        <is>
          <t/>
        </is>
      </c>
      <c r="H78" s="231"/>
      <c r="I78" s="231"/>
      <c r="J78" s="231"/>
      <c r="K78" s="231"/>
      <c r="L78" s="231"/>
      <c r="M78" s="231"/>
      <c r="N78" s="232"/>
      <c r="O78" s="232"/>
      <c r="P78" s="232"/>
      <c r="Q78" s="232"/>
      <c r="R78" s="232"/>
      <c r="S78" s="232"/>
      <c r="T78" s="232"/>
      <c r="U78" s="231"/>
      <c r="V78" s="231"/>
      <c r="W78" s="231"/>
      <c r="X78" s="231"/>
      <c r="Y78" s="231"/>
      <c r="Z78" s="231"/>
      <c r="AA78" s="231"/>
      <c r="AB78" s="232"/>
      <c r="AC78" s="232"/>
      <c r="AD78" s="232"/>
      <c r="AE78" s="232"/>
      <c r="AF78" s="232"/>
      <c r="AG78" s="232"/>
      <c r="AH78" s="232"/>
      <c r="AI78" s="232"/>
      <c r="AJ78" s="232"/>
      <c r="AK78" s="232"/>
      <c r="AL78" s="232"/>
      <c r="AM78" s="232"/>
      <c r="AN78" s="231"/>
      <c r="AO78" s="231"/>
      <c r="AP78" s="231"/>
      <c r="AQ78" s="231"/>
      <c r="AR78" s="231"/>
      <c r="AS78" s="231"/>
      <c r="AT78" s="231"/>
      <c r="AU78" s="231"/>
      <c r="AV78" s="231"/>
      <c r="AW78" s="231"/>
      <c r="AX78" s="231"/>
      <c r="AY78" s="231"/>
      <c r="AZ78" s="232"/>
      <c r="BA78" s="232"/>
      <c r="BB78" s="232"/>
      <c r="BC78" s="232"/>
      <c r="BD78" s="232"/>
      <c r="BE78" s="232"/>
      <c r="BF78" s="232"/>
      <c r="BG78" s="232"/>
      <c r="BH78" s="232"/>
      <c r="BI78" s="232"/>
      <c r="BJ78" s="232"/>
      <c r="BK78" s="232"/>
      <c r="BL78" s="232"/>
      <c r="BM78" s="232"/>
      <c r="BN78" s="232"/>
      <c r="BO78" s="232"/>
      <c r="BP78" s="232"/>
      <c r="BQ78" s="232"/>
      <c r="BR78" s="231"/>
      <c r="BS78" s="231"/>
      <c r="BT78" s="231"/>
      <c r="BU78" s="231"/>
      <c r="BV78" s="231"/>
      <c r="BW78" s="231"/>
      <c r="BX78" s="231"/>
      <c r="BY78" s="231"/>
      <c r="BZ78" s="231"/>
      <c r="CA78" s="231"/>
      <c r="CB78" s="231"/>
      <c r="CC78" s="231"/>
      <c r="CD78" s="231"/>
      <c r="CE78" s="231"/>
      <c r="CF78" s="231"/>
      <c r="CG78" s="231"/>
      <c r="CH78" s="231"/>
      <c r="CI78" s="231"/>
      <c r="CJ78" s="232"/>
      <c r="CK78" s="232"/>
      <c r="CL78" s="232"/>
      <c r="CM78" s="232"/>
      <c r="CN78" s="232"/>
      <c r="CO78" s="232"/>
      <c r="CP78" s="232"/>
      <c r="CQ78" s="232"/>
      <c r="CR78" s="232"/>
      <c r="CS78" s="232"/>
      <c r="CT78" s="232"/>
      <c r="CU78" s="232"/>
      <c r="CV78" s="232"/>
      <c r="CW78" s="232"/>
      <c r="CX78" s="232"/>
      <c r="CY78" s="232"/>
      <c r="CZ78" s="232"/>
      <c r="DA78" s="232"/>
      <c r="DB78" s="232"/>
      <c r="DC78" s="232"/>
      <c r="DD78" s="232"/>
      <c r="DE78" s="232"/>
      <c r="DF78" s="232"/>
      <c r="DG78" s="232"/>
      <c r="DH78" s="232"/>
      <c r="DI78" s="232"/>
      <c r="DJ78" s="232"/>
      <c r="DK78" s="232"/>
      <c r="DL78" s="232"/>
      <c r="DM78" s="232"/>
      <c r="DN78" s="232"/>
      <c r="DO78" s="232"/>
      <c r="DP78" s="232"/>
      <c r="DQ78" s="232"/>
      <c r="DR78" s="232"/>
      <c r="DS78" s="232"/>
      <c r="DT78" s="231"/>
      <c r="DU78" s="231"/>
      <c r="DV78" s="231"/>
      <c r="DW78" s="231"/>
      <c r="DX78" s="231"/>
      <c r="DY78" s="231"/>
      <c r="DZ78" s="231"/>
      <c r="EA78" s="231"/>
      <c r="EB78" s="231"/>
      <c r="EC78" s="231"/>
      <c r="ED78" s="231"/>
      <c r="EE78" s="231"/>
      <c r="EF78" s="231"/>
      <c r="EG78" s="231"/>
      <c r="EH78" s="231"/>
      <c r="EI78" s="231"/>
      <c r="EJ78" s="231"/>
      <c r="EK78" s="231"/>
      <c r="EL78" s="231"/>
      <c r="EM78" s="231"/>
      <c r="EN78" s="231"/>
      <c r="EO78" s="231"/>
      <c r="EP78" s="231"/>
      <c r="EQ78" s="231"/>
      <c r="ER78" s="231"/>
      <c r="ES78" s="231"/>
      <c r="ET78" s="231"/>
      <c r="EU78" s="231"/>
      <c r="EV78" s="231"/>
      <c r="EW78" s="231"/>
      <c r="EX78" s="231"/>
      <c r="EY78" s="231"/>
      <c r="EZ78" s="231"/>
      <c r="FA78" s="231"/>
      <c r="FB78" s="231"/>
      <c r="FC78" s="231"/>
      <c r="FD78" s="232"/>
      <c r="FE78" s="232"/>
      <c r="FF78" s="232"/>
      <c r="FG78" s="232"/>
      <c r="FH78" s="232"/>
      <c r="FI78" s="232"/>
      <c r="FJ78" s="232"/>
      <c r="FK78" s="232"/>
      <c r="FL78" s="232"/>
      <c r="FM78" s="232"/>
      <c r="FN78" s="232"/>
      <c r="FO78" s="232"/>
      <c r="FP78" s="232"/>
      <c r="FQ78" s="232"/>
      <c r="FR78" s="232"/>
      <c r="FS78" s="232"/>
      <c r="FT78" s="232"/>
      <c r="FU78" s="232"/>
      <c r="FV78" s="232"/>
      <c r="FW78" s="232"/>
      <c r="FX78" s="232"/>
      <c r="FY78" s="232"/>
      <c r="FZ78" s="232"/>
      <c r="GA78" s="232"/>
      <c r="GB78" s="232"/>
      <c r="GC78" s="232"/>
      <c r="GD78" s="232"/>
      <c r="GE78" s="232"/>
      <c r="GF78" s="232"/>
      <c r="GG78" s="232"/>
      <c r="GH78" s="232"/>
      <c r="GI78" s="232"/>
      <c r="GJ78" s="232"/>
      <c r="GK78" s="232"/>
      <c r="GL78" s="232"/>
      <c r="GM78" s="231"/>
      <c r="GN78" s="231"/>
      <c r="GO78" s="231"/>
      <c r="GP78" s="231"/>
      <c r="GQ78" s="231"/>
      <c r="GR78" s="231"/>
      <c r="GS78" s="231"/>
      <c r="GT78" s="231"/>
      <c r="GU78" s="231"/>
      <c r="GV78" s="231"/>
      <c r="GW78" s="231"/>
      <c r="GX78" s="231"/>
      <c r="GY78" s="231"/>
      <c r="GZ78" s="231"/>
      <c r="HA78" s="231"/>
      <c r="HB78" s="231"/>
      <c r="HC78" s="231"/>
      <c r="HD78" s="231"/>
      <c r="HE78" s="231"/>
      <c r="HF78" s="231"/>
      <c r="HG78" s="231"/>
      <c r="HH78" s="231"/>
      <c r="HI78" s="231"/>
      <c r="HJ78" s="231"/>
      <c r="HK78" s="231"/>
      <c r="HL78" s="231"/>
      <c r="HM78" s="231"/>
      <c r="HN78" s="231"/>
      <c r="HO78" s="231"/>
      <c r="HP78" s="231"/>
      <c r="HQ78" s="231"/>
      <c r="HR78" s="231"/>
      <c r="HS78" s="231"/>
      <c r="HT78" s="231"/>
      <c r="HU78" s="231"/>
      <c r="HV78" s="232"/>
      <c r="HW78" s="232"/>
      <c r="HX78" s="232"/>
      <c r="HY78" s="232"/>
      <c r="HZ78" s="232"/>
      <c r="IA78" s="232"/>
      <c r="IB78" s="232"/>
      <c r="IC78" s="232"/>
      <c r="ID78" s="232"/>
      <c r="IE78" s="232"/>
      <c r="IF78" s="232"/>
      <c r="IG78" s="232"/>
      <c r="IH78" s="232"/>
      <c r="II78" s="232"/>
      <c r="IJ78" s="232"/>
      <c r="IK78" s="232"/>
      <c r="IL78" s="232"/>
      <c r="IM78" s="232"/>
      <c r="IN78" s="232"/>
      <c r="IO78" s="232"/>
      <c r="IP78" s="232"/>
      <c r="IQ78" s="232"/>
      <c r="IR78" s="232"/>
      <c r="IS78" s="232"/>
      <c r="IT78" s="232"/>
      <c r="IU78" s="232"/>
      <c r="IV78" s="232"/>
      <c r="IW78" s="232"/>
      <c r="IX78" s="232"/>
      <c r="IY78" s="232"/>
      <c r="IZ78" s="232"/>
      <c r="JA78" s="232"/>
      <c r="JB78" s="232"/>
      <c r="JC78" s="232"/>
      <c r="JD78" s="232"/>
      <c r="JE78" s="231"/>
      <c r="JF78" s="231"/>
      <c r="JG78" s="231"/>
      <c r="JH78" s="231"/>
      <c r="JI78" s="231"/>
      <c r="JJ78" s="231"/>
      <c r="JK78" s="231"/>
      <c r="JL78" s="231"/>
      <c r="JM78" s="231"/>
      <c r="JN78" s="231"/>
      <c r="JO78" s="231"/>
      <c r="JP78" s="231"/>
      <c r="JQ78" s="231"/>
      <c r="JR78" s="231"/>
      <c r="JS78" s="231"/>
      <c r="JT78" s="231"/>
      <c r="JU78" s="231"/>
      <c r="JV78" s="231"/>
      <c r="JW78" s="231"/>
      <c r="JX78" s="231"/>
      <c r="JY78" s="231"/>
      <c r="JZ78" s="231"/>
      <c r="KA78" s="231"/>
      <c r="KB78" s="231"/>
      <c r="KC78" s="231"/>
      <c r="KD78" s="231"/>
      <c r="KE78" s="231"/>
      <c r="KF78" s="231"/>
      <c r="KG78" s="231"/>
      <c r="KH78" s="231"/>
      <c r="KI78" s="231"/>
      <c r="KJ78" s="231"/>
      <c r="KK78" s="231"/>
      <c r="KL78" s="231"/>
      <c r="KM78" s="231"/>
      <c r="KN78" s="233"/>
    </row>
    <row r="79" customFormat="false" ht="12.75" hidden="false" customHeight="true" outlineLevel="0" collapsed="false">
      <c r="A79" s="228" t="n">
        <v>73</v>
      </c>
      <c r="B79" s="228" t="inlineStr">
        <f aca="false">IF('Cover Sheet'!B77="","",IF(OR('Cover Sheet'!D77="Dropped out of school", 'Cover Sheet'!D77="Moved to another school", 'Cover Sheet'!D77="Unknown status"),"",'Cover Sheet'!B77))</f>
        <is>
          <t/>
        </is>
      </c>
      <c r="C79" s="229"/>
      <c r="D79" s="230" t="inlineStr">
        <f aca="false">IFERROR(VLOOKUP(C79,Goals!$J$2:$K$28,2,0),"")</f>
        <is>
          <t/>
        </is>
      </c>
      <c r="E79" s="230" t="inlineStr">
        <f aca="false">'RC Mastery Check+Question type'!H77</f>
        <is>
          <t/>
        </is>
      </c>
      <c r="F79" s="230" t="inlineStr">
        <f aca="false">IF(OR('Cover Sheet'!J77="", B79=""),"",'Cover Sheet'!J77)</f>
        <is>
          <t/>
        </is>
      </c>
      <c r="G79" s="230" t="inlineStr">
        <f aca="false">'Cover Sheet'!L77</f>
        <is>
          <t/>
        </is>
      </c>
      <c r="H79" s="231"/>
      <c r="I79" s="231"/>
      <c r="J79" s="231"/>
      <c r="K79" s="231"/>
      <c r="L79" s="231"/>
      <c r="M79" s="231"/>
      <c r="N79" s="232"/>
      <c r="O79" s="232"/>
      <c r="P79" s="232"/>
      <c r="Q79" s="232"/>
      <c r="R79" s="232"/>
      <c r="S79" s="232"/>
      <c r="T79" s="232"/>
      <c r="U79" s="231"/>
      <c r="V79" s="231"/>
      <c r="W79" s="231"/>
      <c r="X79" s="231"/>
      <c r="Y79" s="231"/>
      <c r="Z79" s="231"/>
      <c r="AA79" s="231"/>
      <c r="AB79" s="232"/>
      <c r="AC79" s="232"/>
      <c r="AD79" s="232"/>
      <c r="AE79" s="232"/>
      <c r="AF79" s="232"/>
      <c r="AG79" s="232"/>
      <c r="AH79" s="232"/>
      <c r="AI79" s="232"/>
      <c r="AJ79" s="232"/>
      <c r="AK79" s="232"/>
      <c r="AL79" s="232"/>
      <c r="AM79" s="232"/>
      <c r="AN79" s="231"/>
      <c r="AO79" s="231"/>
      <c r="AP79" s="231"/>
      <c r="AQ79" s="231"/>
      <c r="AR79" s="231"/>
      <c r="AS79" s="231"/>
      <c r="AT79" s="231"/>
      <c r="AU79" s="231"/>
      <c r="AV79" s="231"/>
      <c r="AW79" s="231"/>
      <c r="AX79" s="231"/>
      <c r="AY79" s="231"/>
      <c r="AZ79" s="232"/>
      <c r="BA79" s="232"/>
      <c r="BB79" s="232"/>
      <c r="BC79" s="232"/>
      <c r="BD79" s="232"/>
      <c r="BE79" s="232"/>
      <c r="BF79" s="232"/>
      <c r="BG79" s="232"/>
      <c r="BH79" s="232"/>
      <c r="BI79" s="232"/>
      <c r="BJ79" s="232"/>
      <c r="BK79" s="232"/>
      <c r="BL79" s="232"/>
      <c r="BM79" s="232"/>
      <c r="BN79" s="232"/>
      <c r="BO79" s="232"/>
      <c r="BP79" s="232"/>
      <c r="BQ79" s="232"/>
      <c r="BR79" s="231"/>
      <c r="BS79" s="231"/>
      <c r="BT79" s="231"/>
      <c r="BU79" s="231"/>
      <c r="BV79" s="231"/>
      <c r="BW79" s="231"/>
      <c r="BX79" s="231"/>
      <c r="BY79" s="231"/>
      <c r="BZ79" s="231"/>
      <c r="CA79" s="231"/>
      <c r="CB79" s="231"/>
      <c r="CC79" s="231"/>
      <c r="CD79" s="231"/>
      <c r="CE79" s="231"/>
      <c r="CF79" s="231"/>
      <c r="CG79" s="231"/>
      <c r="CH79" s="231"/>
      <c r="CI79" s="231"/>
      <c r="CJ79" s="232"/>
      <c r="CK79" s="232"/>
      <c r="CL79" s="232"/>
      <c r="CM79" s="232"/>
      <c r="CN79" s="232"/>
      <c r="CO79" s="232"/>
      <c r="CP79" s="232"/>
      <c r="CQ79" s="232"/>
      <c r="CR79" s="232"/>
      <c r="CS79" s="232"/>
      <c r="CT79" s="232"/>
      <c r="CU79" s="232"/>
      <c r="CV79" s="232"/>
      <c r="CW79" s="232"/>
      <c r="CX79" s="232"/>
      <c r="CY79" s="232"/>
      <c r="CZ79" s="232"/>
      <c r="DA79" s="232"/>
      <c r="DB79" s="232"/>
      <c r="DC79" s="232"/>
      <c r="DD79" s="232"/>
      <c r="DE79" s="232"/>
      <c r="DF79" s="232"/>
      <c r="DG79" s="232"/>
      <c r="DH79" s="232"/>
      <c r="DI79" s="232"/>
      <c r="DJ79" s="232"/>
      <c r="DK79" s="232"/>
      <c r="DL79" s="232"/>
      <c r="DM79" s="232"/>
      <c r="DN79" s="232"/>
      <c r="DO79" s="232"/>
      <c r="DP79" s="232"/>
      <c r="DQ79" s="232"/>
      <c r="DR79" s="232"/>
      <c r="DS79" s="232"/>
      <c r="DT79" s="231"/>
      <c r="DU79" s="231"/>
      <c r="DV79" s="231"/>
      <c r="DW79" s="231"/>
      <c r="DX79" s="231"/>
      <c r="DY79" s="231"/>
      <c r="DZ79" s="231"/>
      <c r="EA79" s="231"/>
      <c r="EB79" s="231"/>
      <c r="EC79" s="231"/>
      <c r="ED79" s="231"/>
      <c r="EE79" s="231"/>
      <c r="EF79" s="231"/>
      <c r="EG79" s="231"/>
      <c r="EH79" s="231"/>
      <c r="EI79" s="231"/>
      <c r="EJ79" s="231"/>
      <c r="EK79" s="231"/>
      <c r="EL79" s="231"/>
      <c r="EM79" s="231"/>
      <c r="EN79" s="231"/>
      <c r="EO79" s="231"/>
      <c r="EP79" s="231"/>
      <c r="EQ79" s="231"/>
      <c r="ER79" s="231"/>
      <c r="ES79" s="231"/>
      <c r="ET79" s="231"/>
      <c r="EU79" s="231"/>
      <c r="EV79" s="231"/>
      <c r="EW79" s="231"/>
      <c r="EX79" s="231"/>
      <c r="EY79" s="231"/>
      <c r="EZ79" s="231"/>
      <c r="FA79" s="231"/>
      <c r="FB79" s="231"/>
      <c r="FC79" s="231"/>
      <c r="FD79" s="232"/>
      <c r="FE79" s="232"/>
      <c r="FF79" s="232"/>
      <c r="FG79" s="232"/>
      <c r="FH79" s="232"/>
      <c r="FI79" s="232"/>
      <c r="FJ79" s="232"/>
      <c r="FK79" s="232"/>
      <c r="FL79" s="232"/>
      <c r="FM79" s="232"/>
      <c r="FN79" s="232"/>
      <c r="FO79" s="232"/>
      <c r="FP79" s="232"/>
      <c r="FQ79" s="232"/>
      <c r="FR79" s="232"/>
      <c r="FS79" s="232"/>
      <c r="FT79" s="232"/>
      <c r="FU79" s="232"/>
      <c r="FV79" s="232"/>
      <c r="FW79" s="232"/>
      <c r="FX79" s="232"/>
      <c r="FY79" s="232"/>
      <c r="FZ79" s="232"/>
      <c r="GA79" s="232"/>
      <c r="GB79" s="232"/>
      <c r="GC79" s="232"/>
      <c r="GD79" s="232"/>
      <c r="GE79" s="232"/>
      <c r="GF79" s="232"/>
      <c r="GG79" s="232"/>
      <c r="GH79" s="232"/>
      <c r="GI79" s="232"/>
      <c r="GJ79" s="232"/>
      <c r="GK79" s="232"/>
      <c r="GL79" s="232"/>
      <c r="GM79" s="231"/>
      <c r="GN79" s="231"/>
      <c r="GO79" s="231"/>
      <c r="GP79" s="231"/>
      <c r="GQ79" s="231"/>
      <c r="GR79" s="231"/>
      <c r="GS79" s="231"/>
      <c r="GT79" s="231"/>
      <c r="GU79" s="231"/>
      <c r="GV79" s="231"/>
      <c r="GW79" s="231"/>
      <c r="GX79" s="231"/>
      <c r="GY79" s="231"/>
      <c r="GZ79" s="231"/>
      <c r="HA79" s="231"/>
      <c r="HB79" s="231"/>
      <c r="HC79" s="231"/>
      <c r="HD79" s="231"/>
      <c r="HE79" s="231"/>
      <c r="HF79" s="231"/>
      <c r="HG79" s="231"/>
      <c r="HH79" s="231"/>
      <c r="HI79" s="231"/>
      <c r="HJ79" s="231"/>
      <c r="HK79" s="231"/>
      <c r="HL79" s="231"/>
      <c r="HM79" s="231"/>
      <c r="HN79" s="231"/>
      <c r="HO79" s="231"/>
      <c r="HP79" s="231"/>
      <c r="HQ79" s="231"/>
      <c r="HR79" s="231"/>
      <c r="HS79" s="231"/>
      <c r="HT79" s="231"/>
      <c r="HU79" s="231"/>
      <c r="HV79" s="232"/>
      <c r="HW79" s="232"/>
      <c r="HX79" s="232"/>
      <c r="HY79" s="232"/>
      <c r="HZ79" s="232"/>
      <c r="IA79" s="232"/>
      <c r="IB79" s="232"/>
      <c r="IC79" s="232"/>
      <c r="ID79" s="232"/>
      <c r="IE79" s="232"/>
      <c r="IF79" s="232"/>
      <c r="IG79" s="232"/>
      <c r="IH79" s="232"/>
      <c r="II79" s="232"/>
      <c r="IJ79" s="232"/>
      <c r="IK79" s="232"/>
      <c r="IL79" s="232"/>
      <c r="IM79" s="232"/>
      <c r="IN79" s="232"/>
      <c r="IO79" s="232"/>
      <c r="IP79" s="232"/>
      <c r="IQ79" s="232"/>
      <c r="IR79" s="232"/>
      <c r="IS79" s="232"/>
      <c r="IT79" s="232"/>
      <c r="IU79" s="232"/>
      <c r="IV79" s="232"/>
      <c r="IW79" s="232"/>
      <c r="IX79" s="232"/>
      <c r="IY79" s="232"/>
      <c r="IZ79" s="232"/>
      <c r="JA79" s="232"/>
      <c r="JB79" s="232"/>
      <c r="JC79" s="232"/>
      <c r="JD79" s="232"/>
      <c r="JE79" s="231"/>
      <c r="JF79" s="231"/>
      <c r="JG79" s="231"/>
      <c r="JH79" s="231"/>
      <c r="JI79" s="231"/>
      <c r="JJ79" s="231"/>
      <c r="JK79" s="231"/>
      <c r="JL79" s="231"/>
      <c r="JM79" s="231"/>
      <c r="JN79" s="231"/>
      <c r="JO79" s="231"/>
      <c r="JP79" s="231"/>
      <c r="JQ79" s="231"/>
      <c r="JR79" s="231"/>
      <c r="JS79" s="231"/>
      <c r="JT79" s="231"/>
      <c r="JU79" s="231"/>
      <c r="JV79" s="231"/>
      <c r="JW79" s="231"/>
      <c r="JX79" s="231"/>
      <c r="JY79" s="231"/>
      <c r="JZ79" s="231"/>
      <c r="KA79" s="231"/>
      <c r="KB79" s="231"/>
      <c r="KC79" s="231"/>
      <c r="KD79" s="231"/>
      <c r="KE79" s="231"/>
      <c r="KF79" s="231"/>
      <c r="KG79" s="231"/>
      <c r="KH79" s="231"/>
      <c r="KI79" s="231"/>
      <c r="KJ79" s="231"/>
      <c r="KK79" s="231"/>
      <c r="KL79" s="231"/>
      <c r="KM79" s="231"/>
      <c r="KN79" s="233"/>
    </row>
    <row r="80" customFormat="false" ht="12.75" hidden="false" customHeight="true" outlineLevel="0" collapsed="false">
      <c r="A80" s="228" t="n">
        <v>74</v>
      </c>
      <c r="B80" s="228" t="inlineStr">
        <f aca="false">IF('Cover Sheet'!B78="","",IF(OR('Cover Sheet'!D78="Dropped out of school", 'Cover Sheet'!D78="Moved to another school", 'Cover Sheet'!D78="Unknown status"),"",'Cover Sheet'!B78))</f>
        <is>
          <t/>
        </is>
      </c>
      <c r="C80" s="229"/>
      <c r="D80" s="230" t="inlineStr">
        <f aca="false">IFERROR(VLOOKUP(C80,Goals!$J$2:$K$28,2,0),"")</f>
        <is>
          <t/>
        </is>
      </c>
      <c r="E80" s="230" t="inlineStr">
        <f aca="false">'RC Mastery Check+Question type'!H78</f>
        <is>
          <t/>
        </is>
      </c>
      <c r="F80" s="230" t="inlineStr">
        <f aca="false">IF(OR('Cover Sheet'!J78="", B80=""),"",'Cover Sheet'!J78)</f>
        <is>
          <t/>
        </is>
      </c>
      <c r="G80" s="230" t="inlineStr">
        <f aca="false">'Cover Sheet'!L78</f>
        <is>
          <t/>
        </is>
      </c>
      <c r="H80" s="231"/>
      <c r="I80" s="231"/>
      <c r="J80" s="231"/>
      <c r="K80" s="231"/>
      <c r="L80" s="231"/>
      <c r="M80" s="231"/>
      <c r="N80" s="232"/>
      <c r="O80" s="232"/>
      <c r="P80" s="232"/>
      <c r="Q80" s="232"/>
      <c r="R80" s="232"/>
      <c r="S80" s="232"/>
      <c r="T80" s="232"/>
      <c r="U80" s="231"/>
      <c r="V80" s="231"/>
      <c r="W80" s="231"/>
      <c r="X80" s="231"/>
      <c r="Y80" s="231"/>
      <c r="Z80" s="231"/>
      <c r="AA80" s="231"/>
      <c r="AB80" s="232"/>
      <c r="AC80" s="232"/>
      <c r="AD80" s="232"/>
      <c r="AE80" s="232"/>
      <c r="AF80" s="232"/>
      <c r="AG80" s="232"/>
      <c r="AH80" s="232"/>
      <c r="AI80" s="232"/>
      <c r="AJ80" s="232"/>
      <c r="AK80" s="232"/>
      <c r="AL80" s="232"/>
      <c r="AM80" s="232"/>
      <c r="AN80" s="231"/>
      <c r="AO80" s="231"/>
      <c r="AP80" s="231"/>
      <c r="AQ80" s="231"/>
      <c r="AR80" s="231"/>
      <c r="AS80" s="231"/>
      <c r="AT80" s="231"/>
      <c r="AU80" s="231"/>
      <c r="AV80" s="231"/>
      <c r="AW80" s="231"/>
      <c r="AX80" s="231"/>
      <c r="AY80" s="231"/>
      <c r="AZ80" s="232"/>
      <c r="BA80" s="232"/>
      <c r="BB80" s="232"/>
      <c r="BC80" s="232"/>
      <c r="BD80" s="232"/>
      <c r="BE80" s="232"/>
      <c r="BF80" s="232"/>
      <c r="BG80" s="232"/>
      <c r="BH80" s="232"/>
      <c r="BI80" s="232"/>
      <c r="BJ80" s="232"/>
      <c r="BK80" s="232"/>
      <c r="BL80" s="232"/>
      <c r="BM80" s="232"/>
      <c r="BN80" s="232"/>
      <c r="BO80" s="232"/>
      <c r="BP80" s="232"/>
      <c r="BQ80" s="232"/>
      <c r="BR80" s="231"/>
      <c r="BS80" s="231"/>
      <c r="BT80" s="231"/>
      <c r="BU80" s="231"/>
      <c r="BV80" s="231"/>
      <c r="BW80" s="231"/>
      <c r="BX80" s="231"/>
      <c r="BY80" s="231"/>
      <c r="BZ80" s="231"/>
      <c r="CA80" s="231"/>
      <c r="CB80" s="231"/>
      <c r="CC80" s="231"/>
      <c r="CD80" s="231"/>
      <c r="CE80" s="231"/>
      <c r="CF80" s="231"/>
      <c r="CG80" s="231"/>
      <c r="CH80" s="231"/>
      <c r="CI80" s="231"/>
      <c r="CJ80" s="232"/>
      <c r="CK80" s="232"/>
      <c r="CL80" s="232"/>
      <c r="CM80" s="232"/>
      <c r="CN80" s="232"/>
      <c r="CO80" s="232"/>
      <c r="CP80" s="232"/>
      <c r="CQ80" s="232"/>
      <c r="CR80" s="232"/>
      <c r="CS80" s="232"/>
      <c r="CT80" s="232"/>
      <c r="CU80" s="232"/>
      <c r="CV80" s="232"/>
      <c r="CW80" s="232"/>
      <c r="CX80" s="232"/>
      <c r="CY80" s="232"/>
      <c r="CZ80" s="232"/>
      <c r="DA80" s="232"/>
      <c r="DB80" s="232"/>
      <c r="DC80" s="232"/>
      <c r="DD80" s="232"/>
      <c r="DE80" s="232"/>
      <c r="DF80" s="232"/>
      <c r="DG80" s="232"/>
      <c r="DH80" s="232"/>
      <c r="DI80" s="232"/>
      <c r="DJ80" s="232"/>
      <c r="DK80" s="232"/>
      <c r="DL80" s="232"/>
      <c r="DM80" s="232"/>
      <c r="DN80" s="232"/>
      <c r="DO80" s="232"/>
      <c r="DP80" s="232"/>
      <c r="DQ80" s="232"/>
      <c r="DR80" s="232"/>
      <c r="DS80" s="232"/>
      <c r="DT80" s="231"/>
      <c r="DU80" s="231"/>
      <c r="DV80" s="231"/>
      <c r="DW80" s="231"/>
      <c r="DX80" s="231"/>
      <c r="DY80" s="231"/>
      <c r="DZ80" s="231"/>
      <c r="EA80" s="231"/>
      <c r="EB80" s="231"/>
      <c r="EC80" s="231"/>
      <c r="ED80" s="231"/>
      <c r="EE80" s="231"/>
      <c r="EF80" s="231"/>
      <c r="EG80" s="231"/>
      <c r="EH80" s="231"/>
      <c r="EI80" s="231"/>
      <c r="EJ80" s="231"/>
      <c r="EK80" s="231"/>
      <c r="EL80" s="231"/>
      <c r="EM80" s="231"/>
      <c r="EN80" s="231"/>
      <c r="EO80" s="231"/>
      <c r="EP80" s="231"/>
      <c r="EQ80" s="231"/>
      <c r="ER80" s="231"/>
      <c r="ES80" s="231"/>
      <c r="ET80" s="231"/>
      <c r="EU80" s="231"/>
      <c r="EV80" s="231"/>
      <c r="EW80" s="231"/>
      <c r="EX80" s="231"/>
      <c r="EY80" s="231"/>
      <c r="EZ80" s="231"/>
      <c r="FA80" s="231"/>
      <c r="FB80" s="231"/>
      <c r="FC80" s="231"/>
      <c r="FD80" s="232"/>
      <c r="FE80" s="232"/>
      <c r="FF80" s="232"/>
      <c r="FG80" s="232"/>
      <c r="FH80" s="232"/>
      <c r="FI80" s="232"/>
      <c r="FJ80" s="232"/>
      <c r="FK80" s="232"/>
      <c r="FL80" s="232"/>
      <c r="FM80" s="232"/>
      <c r="FN80" s="232"/>
      <c r="FO80" s="232"/>
      <c r="FP80" s="232"/>
      <c r="FQ80" s="232"/>
      <c r="FR80" s="232"/>
      <c r="FS80" s="232"/>
      <c r="FT80" s="232"/>
      <c r="FU80" s="232"/>
      <c r="FV80" s="232"/>
      <c r="FW80" s="232"/>
      <c r="FX80" s="232"/>
      <c r="FY80" s="232"/>
      <c r="FZ80" s="232"/>
      <c r="GA80" s="232"/>
      <c r="GB80" s="232"/>
      <c r="GC80" s="232"/>
      <c r="GD80" s="232"/>
      <c r="GE80" s="232"/>
      <c r="GF80" s="232"/>
      <c r="GG80" s="232"/>
      <c r="GH80" s="232"/>
      <c r="GI80" s="232"/>
      <c r="GJ80" s="232"/>
      <c r="GK80" s="232"/>
      <c r="GL80" s="232"/>
      <c r="GM80" s="231"/>
      <c r="GN80" s="231"/>
      <c r="GO80" s="231"/>
      <c r="GP80" s="231"/>
      <c r="GQ80" s="231"/>
      <c r="GR80" s="231"/>
      <c r="GS80" s="231"/>
      <c r="GT80" s="231"/>
      <c r="GU80" s="231"/>
      <c r="GV80" s="231"/>
      <c r="GW80" s="231"/>
      <c r="GX80" s="231"/>
      <c r="GY80" s="231"/>
      <c r="GZ80" s="231"/>
      <c r="HA80" s="231"/>
      <c r="HB80" s="231"/>
      <c r="HC80" s="231"/>
      <c r="HD80" s="231"/>
      <c r="HE80" s="231"/>
      <c r="HF80" s="231"/>
      <c r="HG80" s="231"/>
      <c r="HH80" s="231"/>
      <c r="HI80" s="231"/>
      <c r="HJ80" s="231"/>
      <c r="HK80" s="231"/>
      <c r="HL80" s="231"/>
      <c r="HM80" s="231"/>
      <c r="HN80" s="231"/>
      <c r="HO80" s="231"/>
      <c r="HP80" s="231"/>
      <c r="HQ80" s="231"/>
      <c r="HR80" s="231"/>
      <c r="HS80" s="231"/>
      <c r="HT80" s="231"/>
      <c r="HU80" s="231"/>
      <c r="HV80" s="232"/>
      <c r="HW80" s="232"/>
      <c r="HX80" s="232"/>
      <c r="HY80" s="232"/>
      <c r="HZ80" s="232"/>
      <c r="IA80" s="232"/>
      <c r="IB80" s="232"/>
      <c r="IC80" s="232"/>
      <c r="ID80" s="232"/>
      <c r="IE80" s="232"/>
      <c r="IF80" s="232"/>
      <c r="IG80" s="232"/>
      <c r="IH80" s="232"/>
      <c r="II80" s="232"/>
      <c r="IJ80" s="232"/>
      <c r="IK80" s="232"/>
      <c r="IL80" s="232"/>
      <c r="IM80" s="232"/>
      <c r="IN80" s="232"/>
      <c r="IO80" s="232"/>
      <c r="IP80" s="232"/>
      <c r="IQ80" s="232"/>
      <c r="IR80" s="232"/>
      <c r="IS80" s="232"/>
      <c r="IT80" s="232"/>
      <c r="IU80" s="232"/>
      <c r="IV80" s="232"/>
      <c r="IW80" s="232"/>
      <c r="IX80" s="232"/>
      <c r="IY80" s="232"/>
      <c r="IZ80" s="232"/>
      <c r="JA80" s="232"/>
      <c r="JB80" s="232"/>
      <c r="JC80" s="232"/>
      <c r="JD80" s="232"/>
      <c r="JE80" s="231"/>
      <c r="JF80" s="231"/>
      <c r="JG80" s="231"/>
      <c r="JH80" s="231"/>
      <c r="JI80" s="231"/>
      <c r="JJ80" s="231"/>
      <c r="JK80" s="231"/>
      <c r="JL80" s="231"/>
      <c r="JM80" s="231"/>
      <c r="JN80" s="231"/>
      <c r="JO80" s="231"/>
      <c r="JP80" s="231"/>
      <c r="JQ80" s="231"/>
      <c r="JR80" s="231"/>
      <c r="JS80" s="231"/>
      <c r="JT80" s="231"/>
      <c r="JU80" s="231"/>
      <c r="JV80" s="231"/>
      <c r="JW80" s="231"/>
      <c r="JX80" s="231"/>
      <c r="JY80" s="231"/>
      <c r="JZ80" s="231"/>
      <c r="KA80" s="231"/>
      <c r="KB80" s="231"/>
      <c r="KC80" s="231"/>
      <c r="KD80" s="231"/>
      <c r="KE80" s="231"/>
      <c r="KF80" s="231"/>
      <c r="KG80" s="231"/>
      <c r="KH80" s="231"/>
      <c r="KI80" s="231"/>
      <c r="KJ80" s="231"/>
      <c r="KK80" s="231"/>
      <c r="KL80" s="231"/>
      <c r="KM80" s="231"/>
      <c r="KN80" s="233"/>
    </row>
    <row r="81" customFormat="false" ht="12.75" hidden="false" customHeight="true" outlineLevel="0" collapsed="false">
      <c r="A81" s="228" t="n">
        <v>75</v>
      </c>
      <c r="B81" s="228" t="inlineStr">
        <f aca="false">IF('Cover Sheet'!B79="","",IF(OR('Cover Sheet'!D79="Dropped out of school", 'Cover Sheet'!D79="Moved to another school", 'Cover Sheet'!D79="Unknown status"),"",'Cover Sheet'!B79))</f>
        <is>
          <t/>
        </is>
      </c>
      <c r="C81" s="229"/>
      <c r="D81" s="230" t="inlineStr">
        <f aca="false">IFERROR(VLOOKUP(C81,Goals!$J$2:$K$28,2,0),"")</f>
        <is>
          <t/>
        </is>
      </c>
      <c r="E81" s="230" t="inlineStr">
        <f aca="false">'RC Mastery Check+Question type'!H79</f>
        <is>
          <t/>
        </is>
      </c>
      <c r="F81" s="230" t="inlineStr">
        <f aca="false">IF(OR('Cover Sheet'!J79="", B81=""),"",'Cover Sheet'!J79)</f>
        <is>
          <t/>
        </is>
      </c>
      <c r="G81" s="230" t="inlineStr">
        <f aca="false">'Cover Sheet'!L79</f>
        <is>
          <t/>
        </is>
      </c>
      <c r="H81" s="231"/>
      <c r="I81" s="231"/>
      <c r="J81" s="231"/>
      <c r="K81" s="231"/>
      <c r="L81" s="231"/>
      <c r="M81" s="231"/>
      <c r="N81" s="232"/>
      <c r="O81" s="232"/>
      <c r="P81" s="232"/>
      <c r="Q81" s="232"/>
      <c r="R81" s="232"/>
      <c r="S81" s="232"/>
      <c r="T81" s="232"/>
      <c r="U81" s="231"/>
      <c r="V81" s="231"/>
      <c r="W81" s="231"/>
      <c r="X81" s="231"/>
      <c r="Y81" s="231"/>
      <c r="Z81" s="231"/>
      <c r="AA81" s="231"/>
      <c r="AB81" s="232"/>
      <c r="AC81" s="232"/>
      <c r="AD81" s="232"/>
      <c r="AE81" s="232"/>
      <c r="AF81" s="232"/>
      <c r="AG81" s="232"/>
      <c r="AH81" s="232"/>
      <c r="AI81" s="232"/>
      <c r="AJ81" s="232"/>
      <c r="AK81" s="232"/>
      <c r="AL81" s="232"/>
      <c r="AM81" s="232"/>
      <c r="AN81" s="231"/>
      <c r="AO81" s="231"/>
      <c r="AP81" s="231"/>
      <c r="AQ81" s="231"/>
      <c r="AR81" s="231"/>
      <c r="AS81" s="231"/>
      <c r="AT81" s="231"/>
      <c r="AU81" s="231"/>
      <c r="AV81" s="231"/>
      <c r="AW81" s="231"/>
      <c r="AX81" s="231"/>
      <c r="AY81" s="231"/>
      <c r="AZ81" s="232"/>
      <c r="BA81" s="232"/>
      <c r="BB81" s="232"/>
      <c r="BC81" s="232"/>
      <c r="BD81" s="232"/>
      <c r="BE81" s="232"/>
      <c r="BF81" s="232"/>
      <c r="BG81" s="232"/>
      <c r="BH81" s="232"/>
      <c r="BI81" s="232"/>
      <c r="BJ81" s="232"/>
      <c r="BK81" s="232"/>
      <c r="BL81" s="232"/>
      <c r="BM81" s="232"/>
      <c r="BN81" s="232"/>
      <c r="BO81" s="232"/>
      <c r="BP81" s="232"/>
      <c r="BQ81" s="232"/>
      <c r="BR81" s="231"/>
      <c r="BS81" s="231"/>
      <c r="BT81" s="231"/>
      <c r="BU81" s="231"/>
      <c r="BV81" s="231"/>
      <c r="BW81" s="231"/>
      <c r="BX81" s="231"/>
      <c r="BY81" s="231"/>
      <c r="BZ81" s="231"/>
      <c r="CA81" s="231"/>
      <c r="CB81" s="231"/>
      <c r="CC81" s="231"/>
      <c r="CD81" s="231"/>
      <c r="CE81" s="231"/>
      <c r="CF81" s="231"/>
      <c r="CG81" s="231"/>
      <c r="CH81" s="231"/>
      <c r="CI81" s="231"/>
      <c r="CJ81" s="232"/>
      <c r="CK81" s="232"/>
      <c r="CL81" s="232"/>
      <c r="CM81" s="232"/>
      <c r="CN81" s="232"/>
      <c r="CO81" s="232"/>
      <c r="CP81" s="232"/>
      <c r="CQ81" s="232"/>
      <c r="CR81" s="232"/>
      <c r="CS81" s="232"/>
      <c r="CT81" s="232"/>
      <c r="CU81" s="232"/>
      <c r="CV81" s="232"/>
      <c r="CW81" s="232"/>
      <c r="CX81" s="232"/>
      <c r="CY81" s="232"/>
      <c r="CZ81" s="232"/>
      <c r="DA81" s="232"/>
      <c r="DB81" s="232"/>
      <c r="DC81" s="232"/>
      <c r="DD81" s="232"/>
      <c r="DE81" s="232"/>
      <c r="DF81" s="232"/>
      <c r="DG81" s="232"/>
      <c r="DH81" s="232"/>
      <c r="DI81" s="232"/>
      <c r="DJ81" s="232"/>
      <c r="DK81" s="232"/>
      <c r="DL81" s="232"/>
      <c r="DM81" s="232"/>
      <c r="DN81" s="232"/>
      <c r="DO81" s="232"/>
      <c r="DP81" s="232"/>
      <c r="DQ81" s="232"/>
      <c r="DR81" s="232"/>
      <c r="DS81" s="232"/>
      <c r="DT81" s="231"/>
      <c r="DU81" s="231"/>
      <c r="DV81" s="231"/>
      <c r="DW81" s="231"/>
      <c r="DX81" s="231"/>
      <c r="DY81" s="231"/>
      <c r="DZ81" s="231"/>
      <c r="EA81" s="231"/>
      <c r="EB81" s="231"/>
      <c r="EC81" s="231"/>
      <c r="ED81" s="231"/>
      <c r="EE81" s="231"/>
      <c r="EF81" s="231"/>
      <c r="EG81" s="231"/>
      <c r="EH81" s="231"/>
      <c r="EI81" s="231"/>
      <c r="EJ81" s="231"/>
      <c r="EK81" s="231"/>
      <c r="EL81" s="231"/>
      <c r="EM81" s="231"/>
      <c r="EN81" s="231"/>
      <c r="EO81" s="231"/>
      <c r="EP81" s="231"/>
      <c r="EQ81" s="231"/>
      <c r="ER81" s="231"/>
      <c r="ES81" s="231"/>
      <c r="ET81" s="231"/>
      <c r="EU81" s="231"/>
      <c r="EV81" s="231"/>
      <c r="EW81" s="231"/>
      <c r="EX81" s="231"/>
      <c r="EY81" s="231"/>
      <c r="EZ81" s="231"/>
      <c r="FA81" s="231"/>
      <c r="FB81" s="231"/>
      <c r="FC81" s="231"/>
      <c r="FD81" s="232"/>
      <c r="FE81" s="232"/>
      <c r="FF81" s="232"/>
      <c r="FG81" s="232"/>
      <c r="FH81" s="232"/>
      <c r="FI81" s="232"/>
      <c r="FJ81" s="232"/>
      <c r="FK81" s="232"/>
      <c r="FL81" s="232"/>
      <c r="FM81" s="232"/>
      <c r="FN81" s="232"/>
      <c r="FO81" s="232"/>
      <c r="FP81" s="232"/>
      <c r="FQ81" s="232"/>
      <c r="FR81" s="232"/>
      <c r="FS81" s="232"/>
      <c r="FT81" s="232"/>
      <c r="FU81" s="232"/>
      <c r="FV81" s="232"/>
      <c r="FW81" s="232"/>
      <c r="FX81" s="232"/>
      <c r="FY81" s="232"/>
      <c r="FZ81" s="232"/>
      <c r="GA81" s="232"/>
      <c r="GB81" s="232"/>
      <c r="GC81" s="232"/>
      <c r="GD81" s="232"/>
      <c r="GE81" s="232"/>
      <c r="GF81" s="232"/>
      <c r="GG81" s="232"/>
      <c r="GH81" s="232"/>
      <c r="GI81" s="232"/>
      <c r="GJ81" s="232"/>
      <c r="GK81" s="232"/>
      <c r="GL81" s="232"/>
      <c r="GM81" s="231"/>
      <c r="GN81" s="231"/>
      <c r="GO81" s="231"/>
      <c r="GP81" s="231"/>
      <c r="GQ81" s="231"/>
      <c r="GR81" s="231"/>
      <c r="GS81" s="231"/>
      <c r="GT81" s="231"/>
      <c r="GU81" s="231"/>
      <c r="GV81" s="231"/>
      <c r="GW81" s="231"/>
      <c r="GX81" s="231"/>
      <c r="GY81" s="231"/>
      <c r="GZ81" s="231"/>
      <c r="HA81" s="231"/>
      <c r="HB81" s="231"/>
      <c r="HC81" s="231"/>
      <c r="HD81" s="231"/>
      <c r="HE81" s="231"/>
      <c r="HF81" s="231"/>
      <c r="HG81" s="231"/>
      <c r="HH81" s="231"/>
      <c r="HI81" s="231"/>
      <c r="HJ81" s="231"/>
      <c r="HK81" s="231"/>
      <c r="HL81" s="231"/>
      <c r="HM81" s="231"/>
      <c r="HN81" s="231"/>
      <c r="HO81" s="231"/>
      <c r="HP81" s="231"/>
      <c r="HQ81" s="231"/>
      <c r="HR81" s="231"/>
      <c r="HS81" s="231"/>
      <c r="HT81" s="231"/>
      <c r="HU81" s="231"/>
      <c r="HV81" s="232"/>
      <c r="HW81" s="232"/>
      <c r="HX81" s="232"/>
      <c r="HY81" s="232"/>
      <c r="HZ81" s="232"/>
      <c r="IA81" s="232"/>
      <c r="IB81" s="232"/>
      <c r="IC81" s="232"/>
      <c r="ID81" s="232"/>
      <c r="IE81" s="232"/>
      <c r="IF81" s="232"/>
      <c r="IG81" s="232"/>
      <c r="IH81" s="232"/>
      <c r="II81" s="232"/>
      <c r="IJ81" s="232"/>
      <c r="IK81" s="232"/>
      <c r="IL81" s="232"/>
      <c r="IM81" s="232"/>
      <c r="IN81" s="232"/>
      <c r="IO81" s="232"/>
      <c r="IP81" s="232"/>
      <c r="IQ81" s="232"/>
      <c r="IR81" s="232"/>
      <c r="IS81" s="232"/>
      <c r="IT81" s="232"/>
      <c r="IU81" s="232"/>
      <c r="IV81" s="232"/>
      <c r="IW81" s="232"/>
      <c r="IX81" s="232"/>
      <c r="IY81" s="232"/>
      <c r="IZ81" s="232"/>
      <c r="JA81" s="232"/>
      <c r="JB81" s="232"/>
      <c r="JC81" s="232"/>
      <c r="JD81" s="232"/>
      <c r="JE81" s="231"/>
      <c r="JF81" s="231"/>
      <c r="JG81" s="231"/>
      <c r="JH81" s="231"/>
      <c r="JI81" s="231"/>
      <c r="JJ81" s="231"/>
      <c r="JK81" s="231"/>
      <c r="JL81" s="231"/>
      <c r="JM81" s="231"/>
      <c r="JN81" s="231"/>
      <c r="JO81" s="231"/>
      <c r="JP81" s="231"/>
      <c r="JQ81" s="231"/>
      <c r="JR81" s="231"/>
      <c r="JS81" s="231"/>
      <c r="JT81" s="231"/>
      <c r="JU81" s="231"/>
      <c r="JV81" s="231"/>
      <c r="JW81" s="231"/>
      <c r="JX81" s="231"/>
      <c r="JY81" s="231"/>
      <c r="JZ81" s="231"/>
      <c r="KA81" s="231"/>
      <c r="KB81" s="231"/>
      <c r="KC81" s="231"/>
      <c r="KD81" s="231"/>
      <c r="KE81" s="231"/>
      <c r="KF81" s="231"/>
      <c r="KG81" s="231"/>
      <c r="KH81" s="231"/>
      <c r="KI81" s="231"/>
      <c r="KJ81" s="231"/>
      <c r="KK81" s="231"/>
      <c r="KL81" s="231"/>
      <c r="KM81" s="231"/>
      <c r="KN81" s="233"/>
    </row>
    <row r="82" customFormat="false" ht="12.75" hidden="false" customHeight="true" outlineLevel="0" collapsed="false">
      <c r="A82" s="228" t="n">
        <v>76</v>
      </c>
      <c r="B82" s="228" t="inlineStr">
        <f aca="false">IF('Cover Sheet'!B80="","",IF(OR('Cover Sheet'!D80="Dropped out of school", 'Cover Sheet'!D80="Moved to another school", 'Cover Sheet'!D80="Unknown status"),"",'Cover Sheet'!B80))</f>
        <is>
          <t/>
        </is>
      </c>
      <c r="C82" s="229"/>
      <c r="D82" s="230" t="inlineStr">
        <f aca="false">IFERROR(VLOOKUP(C82,Goals!$J$2:$K$28,2,0),"")</f>
        <is>
          <t/>
        </is>
      </c>
      <c r="E82" s="230" t="inlineStr">
        <f aca="false">'RC Mastery Check+Question type'!H80</f>
        <is>
          <t/>
        </is>
      </c>
      <c r="F82" s="230" t="inlineStr">
        <f aca="false">IF(OR('Cover Sheet'!J80="", B82=""),"",'Cover Sheet'!J80)</f>
        <is>
          <t/>
        </is>
      </c>
      <c r="G82" s="230" t="inlineStr">
        <f aca="false">'Cover Sheet'!L80</f>
        <is>
          <t/>
        </is>
      </c>
      <c r="H82" s="231"/>
      <c r="I82" s="231"/>
      <c r="J82" s="231"/>
      <c r="K82" s="231"/>
      <c r="L82" s="231"/>
      <c r="M82" s="231"/>
      <c r="N82" s="232"/>
      <c r="O82" s="232"/>
      <c r="P82" s="232"/>
      <c r="Q82" s="232"/>
      <c r="R82" s="232"/>
      <c r="S82" s="232"/>
      <c r="T82" s="232"/>
      <c r="U82" s="231"/>
      <c r="V82" s="231"/>
      <c r="W82" s="231"/>
      <c r="X82" s="231"/>
      <c r="Y82" s="231"/>
      <c r="Z82" s="231"/>
      <c r="AA82" s="231"/>
      <c r="AB82" s="232"/>
      <c r="AC82" s="232"/>
      <c r="AD82" s="232"/>
      <c r="AE82" s="232"/>
      <c r="AF82" s="232"/>
      <c r="AG82" s="232"/>
      <c r="AH82" s="232"/>
      <c r="AI82" s="232"/>
      <c r="AJ82" s="232"/>
      <c r="AK82" s="232"/>
      <c r="AL82" s="232"/>
      <c r="AM82" s="232"/>
      <c r="AN82" s="231"/>
      <c r="AO82" s="231"/>
      <c r="AP82" s="231"/>
      <c r="AQ82" s="231"/>
      <c r="AR82" s="231"/>
      <c r="AS82" s="231"/>
      <c r="AT82" s="231"/>
      <c r="AU82" s="231"/>
      <c r="AV82" s="231"/>
      <c r="AW82" s="231"/>
      <c r="AX82" s="231"/>
      <c r="AY82" s="231"/>
      <c r="AZ82" s="232"/>
      <c r="BA82" s="232"/>
      <c r="BB82" s="232"/>
      <c r="BC82" s="232"/>
      <c r="BD82" s="232"/>
      <c r="BE82" s="232"/>
      <c r="BF82" s="232"/>
      <c r="BG82" s="232"/>
      <c r="BH82" s="232"/>
      <c r="BI82" s="232"/>
      <c r="BJ82" s="232"/>
      <c r="BK82" s="232"/>
      <c r="BL82" s="232"/>
      <c r="BM82" s="232"/>
      <c r="BN82" s="232"/>
      <c r="BO82" s="232"/>
      <c r="BP82" s="232"/>
      <c r="BQ82" s="232"/>
      <c r="BR82" s="231"/>
      <c r="BS82" s="231"/>
      <c r="BT82" s="231"/>
      <c r="BU82" s="231"/>
      <c r="BV82" s="231"/>
      <c r="BW82" s="231"/>
      <c r="BX82" s="231"/>
      <c r="BY82" s="231"/>
      <c r="BZ82" s="231"/>
      <c r="CA82" s="231"/>
      <c r="CB82" s="231"/>
      <c r="CC82" s="231"/>
      <c r="CD82" s="231"/>
      <c r="CE82" s="231"/>
      <c r="CF82" s="231"/>
      <c r="CG82" s="231"/>
      <c r="CH82" s="231"/>
      <c r="CI82" s="231"/>
      <c r="CJ82" s="232"/>
      <c r="CK82" s="232"/>
      <c r="CL82" s="232"/>
      <c r="CM82" s="232"/>
      <c r="CN82" s="232"/>
      <c r="CO82" s="232"/>
      <c r="CP82" s="232"/>
      <c r="CQ82" s="232"/>
      <c r="CR82" s="232"/>
      <c r="CS82" s="232"/>
      <c r="CT82" s="232"/>
      <c r="CU82" s="232"/>
      <c r="CV82" s="232"/>
      <c r="CW82" s="232"/>
      <c r="CX82" s="232"/>
      <c r="CY82" s="232"/>
      <c r="CZ82" s="232"/>
      <c r="DA82" s="232"/>
      <c r="DB82" s="232"/>
      <c r="DC82" s="232"/>
      <c r="DD82" s="232"/>
      <c r="DE82" s="232"/>
      <c r="DF82" s="232"/>
      <c r="DG82" s="232"/>
      <c r="DH82" s="232"/>
      <c r="DI82" s="232"/>
      <c r="DJ82" s="232"/>
      <c r="DK82" s="232"/>
      <c r="DL82" s="232"/>
      <c r="DM82" s="232"/>
      <c r="DN82" s="232"/>
      <c r="DO82" s="232"/>
      <c r="DP82" s="232"/>
      <c r="DQ82" s="232"/>
      <c r="DR82" s="232"/>
      <c r="DS82" s="232"/>
      <c r="DT82" s="231"/>
      <c r="DU82" s="231"/>
      <c r="DV82" s="231"/>
      <c r="DW82" s="231"/>
      <c r="DX82" s="231"/>
      <c r="DY82" s="231"/>
      <c r="DZ82" s="231"/>
      <c r="EA82" s="231"/>
      <c r="EB82" s="231"/>
      <c r="EC82" s="231"/>
      <c r="ED82" s="231"/>
      <c r="EE82" s="231"/>
      <c r="EF82" s="231"/>
      <c r="EG82" s="231"/>
      <c r="EH82" s="231"/>
      <c r="EI82" s="231"/>
      <c r="EJ82" s="231"/>
      <c r="EK82" s="231"/>
      <c r="EL82" s="231"/>
      <c r="EM82" s="231"/>
      <c r="EN82" s="231"/>
      <c r="EO82" s="231"/>
      <c r="EP82" s="231"/>
      <c r="EQ82" s="231"/>
      <c r="ER82" s="231"/>
      <c r="ES82" s="231"/>
      <c r="ET82" s="231"/>
      <c r="EU82" s="231"/>
      <c r="EV82" s="231"/>
      <c r="EW82" s="231"/>
      <c r="EX82" s="231"/>
      <c r="EY82" s="231"/>
      <c r="EZ82" s="231"/>
      <c r="FA82" s="231"/>
      <c r="FB82" s="231"/>
      <c r="FC82" s="231"/>
      <c r="FD82" s="232"/>
      <c r="FE82" s="232"/>
      <c r="FF82" s="232"/>
      <c r="FG82" s="232"/>
      <c r="FH82" s="232"/>
      <c r="FI82" s="232"/>
      <c r="FJ82" s="232"/>
      <c r="FK82" s="232"/>
      <c r="FL82" s="232"/>
      <c r="FM82" s="232"/>
      <c r="FN82" s="232"/>
      <c r="FO82" s="232"/>
      <c r="FP82" s="232"/>
      <c r="FQ82" s="232"/>
      <c r="FR82" s="232"/>
      <c r="FS82" s="232"/>
      <c r="FT82" s="232"/>
      <c r="FU82" s="232"/>
      <c r="FV82" s="232"/>
      <c r="FW82" s="232"/>
      <c r="FX82" s="232"/>
      <c r="FY82" s="232"/>
      <c r="FZ82" s="232"/>
      <c r="GA82" s="232"/>
      <c r="GB82" s="232"/>
      <c r="GC82" s="232"/>
      <c r="GD82" s="232"/>
      <c r="GE82" s="232"/>
      <c r="GF82" s="232"/>
      <c r="GG82" s="232"/>
      <c r="GH82" s="232"/>
      <c r="GI82" s="232"/>
      <c r="GJ82" s="232"/>
      <c r="GK82" s="232"/>
      <c r="GL82" s="232"/>
      <c r="GM82" s="231"/>
      <c r="GN82" s="231"/>
      <c r="GO82" s="231"/>
      <c r="GP82" s="231"/>
      <c r="GQ82" s="231"/>
      <c r="GR82" s="231"/>
      <c r="GS82" s="231"/>
      <c r="GT82" s="231"/>
      <c r="GU82" s="231"/>
      <c r="GV82" s="231"/>
      <c r="GW82" s="231"/>
      <c r="GX82" s="231"/>
      <c r="GY82" s="231"/>
      <c r="GZ82" s="231"/>
      <c r="HA82" s="231"/>
      <c r="HB82" s="231"/>
      <c r="HC82" s="231"/>
      <c r="HD82" s="231"/>
      <c r="HE82" s="231"/>
      <c r="HF82" s="231"/>
      <c r="HG82" s="231"/>
      <c r="HH82" s="231"/>
      <c r="HI82" s="231"/>
      <c r="HJ82" s="231"/>
      <c r="HK82" s="231"/>
      <c r="HL82" s="231"/>
      <c r="HM82" s="231"/>
      <c r="HN82" s="231"/>
      <c r="HO82" s="231"/>
      <c r="HP82" s="231"/>
      <c r="HQ82" s="231"/>
      <c r="HR82" s="231"/>
      <c r="HS82" s="231"/>
      <c r="HT82" s="231"/>
      <c r="HU82" s="231"/>
      <c r="HV82" s="232"/>
      <c r="HW82" s="232"/>
      <c r="HX82" s="232"/>
      <c r="HY82" s="232"/>
      <c r="HZ82" s="232"/>
      <c r="IA82" s="232"/>
      <c r="IB82" s="232"/>
      <c r="IC82" s="232"/>
      <c r="ID82" s="232"/>
      <c r="IE82" s="232"/>
      <c r="IF82" s="232"/>
      <c r="IG82" s="232"/>
      <c r="IH82" s="232"/>
      <c r="II82" s="232"/>
      <c r="IJ82" s="232"/>
      <c r="IK82" s="232"/>
      <c r="IL82" s="232"/>
      <c r="IM82" s="232"/>
      <c r="IN82" s="232"/>
      <c r="IO82" s="232"/>
      <c r="IP82" s="232"/>
      <c r="IQ82" s="232"/>
      <c r="IR82" s="232"/>
      <c r="IS82" s="232"/>
      <c r="IT82" s="232"/>
      <c r="IU82" s="232"/>
      <c r="IV82" s="232"/>
      <c r="IW82" s="232"/>
      <c r="IX82" s="232"/>
      <c r="IY82" s="232"/>
      <c r="IZ82" s="232"/>
      <c r="JA82" s="232"/>
      <c r="JB82" s="232"/>
      <c r="JC82" s="232"/>
      <c r="JD82" s="232"/>
      <c r="JE82" s="231"/>
      <c r="JF82" s="231"/>
      <c r="JG82" s="231"/>
      <c r="JH82" s="231"/>
      <c r="JI82" s="231"/>
      <c r="JJ82" s="231"/>
      <c r="JK82" s="231"/>
      <c r="JL82" s="231"/>
      <c r="JM82" s="231"/>
      <c r="JN82" s="231"/>
      <c r="JO82" s="231"/>
      <c r="JP82" s="231"/>
      <c r="JQ82" s="231"/>
      <c r="JR82" s="231"/>
      <c r="JS82" s="231"/>
      <c r="JT82" s="231"/>
      <c r="JU82" s="231"/>
      <c r="JV82" s="231"/>
      <c r="JW82" s="231"/>
      <c r="JX82" s="231"/>
      <c r="JY82" s="231"/>
      <c r="JZ82" s="231"/>
      <c r="KA82" s="231"/>
      <c r="KB82" s="231"/>
      <c r="KC82" s="231"/>
      <c r="KD82" s="231"/>
      <c r="KE82" s="231"/>
      <c r="KF82" s="231"/>
      <c r="KG82" s="231"/>
      <c r="KH82" s="231"/>
      <c r="KI82" s="231"/>
      <c r="KJ82" s="231"/>
      <c r="KK82" s="231"/>
      <c r="KL82" s="231"/>
      <c r="KM82" s="231"/>
      <c r="KN82" s="233"/>
    </row>
    <row r="83" customFormat="false" ht="12.75" hidden="false" customHeight="true" outlineLevel="0" collapsed="false">
      <c r="A83" s="228" t="n">
        <v>77</v>
      </c>
      <c r="B83" s="228" t="inlineStr">
        <f aca="false">IF('Cover Sheet'!B81="","",IF(OR('Cover Sheet'!D81="Dropped out of school", 'Cover Sheet'!D81="Moved to another school", 'Cover Sheet'!D81="Unknown status"),"",'Cover Sheet'!B81))</f>
        <is>
          <t/>
        </is>
      </c>
      <c r="C83" s="229"/>
      <c r="D83" s="230" t="inlineStr">
        <f aca="false">IFERROR(VLOOKUP(C83,Goals!$J$2:$K$28,2,0),"")</f>
        <is>
          <t/>
        </is>
      </c>
      <c r="E83" s="230" t="inlineStr">
        <f aca="false">'RC Mastery Check+Question type'!H81</f>
        <is>
          <t/>
        </is>
      </c>
      <c r="F83" s="230" t="inlineStr">
        <f aca="false">IF(OR('Cover Sheet'!J81="", B83=""),"",'Cover Sheet'!J81)</f>
        <is>
          <t/>
        </is>
      </c>
      <c r="G83" s="230" t="inlineStr">
        <f aca="false">'Cover Sheet'!L81</f>
        <is>
          <t/>
        </is>
      </c>
      <c r="H83" s="231"/>
      <c r="I83" s="231"/>
      <c r="J83" s="231"/>
      <c r="K83" s="231"/>
      <c r="L83" s="231"/>
      <c r="M83" s="231"/>
      <c r="N83" s="232"/>
      <c r="O83" s="232"/>
      <c r="P83" s="232"/>
      <c r="Q83" s="232"/>
      <c r="R83" s="232"/>
      <c r="S83" s="232"/>
      <c r="T83" s="232"/>
      <c r="U83" s="231"/>
      <c r="V83" s="231"/>
      <c r="W83" s="231"/>
      <c r="X83" s="231"/>
      <c r="Y83" s="231"/>
      <c r="Z83" s="231"/>
      <c r="AA83" s="231"/>
      <c r="AB83" s="232"/>
      <c r="AC83" s="232"/>
      <c r="AD83" s="232"/>
      <c r="AE83" s="232"/>
      <c r="AF83" s="232"/>
      <c r="AG83" s="232"/>
      <c r="AH83" s="232"/>
      <c r="AI83" s="232"/>
      <c r="AJ83" s="232"/>
      <c r="AK83" s="232"/>
      <c r="AL83" s="232"/>
      <c r="AM83" s="232"/>
      <c r="AN83" s="231"/>
      <c r="AO83" s="231"/>
      <c r="AP83" s="231"/>
      <c r="AQ83" s="231"/>
      <c r="AR83" s="231"/>
      <c r="AS83" s="231"/>
      <c r="AT83" s="231"/>
      <c r="AU83" s="231"/>
      <c r="AV83" s="231"/>
      <c r="AW83" s="231"/>
      <c r="AX83" s="231"/>
      <c r="AY83" s="231"/>
      <c r="AZ83" s="232"/>
      <c r="BA83" s="232"/>
      <c r="BB83" s="232"/>
      <c r="BC83" s="232"/>
      <c r="BD83" s="232"/>
      <c r="BE83" s="232"/>
      <c r="BF83" s="232"/>
      <c r="BG83" s="232"/>
      <c r="BH83" s="232"/>
      <c r="BI83" s="232"/>
      <c r="BJ83" s="232"/>
      <c r="BK83" s="232"/>
      <c r="BL83" s="232"/>
      <c r="BM83" s="232"/>
      <c r="BN83" s="232"/>
      <c r="BO83" s="232"/>
      <c r="BP83" s="232"/>
      <c r="BQ83" s="232"/>
      <c r="BR83" s="231"/>
      <c r="BS83" s="231"/>
      <c r="BT83" s="231"/>
      <c r="BU83" s="231"/>
      <c r="BV83" s="231"/>
      <c r="BW83" s="231"/>
      <c r="BX83" s="231"/>
      <c r="BY83" s="231"/>
      <c r="BZ83" s="231"/>
      <c r="CA83" s="231"/>
      <c r="CB83" s="231"/>
      <c r="CC83" s="231"/>
      <c r="CD83" s="231"/>
      <c r="CE83" s="231"/>
      <c r="CF83" s="231"/>
      <c r="CG83" s="231"/>
      <c r="CH83" s="231"/>
      <c r="CI83" s="231"/>
      <c r="CJ83" s="232"/>
      <c r="CK83" s="232"/>
      <c r="CL83" s="232"/>
      <c r="CM83" s="232"/>
      <c r="CN83" s="232"/>
      <c r="CO83" s="232"/>
      <c r="CP83" s="232"/>
      <c r="CQ83" s="232"/>
      <c r="CR83" s="232"/>
      <c r="CS83" s="232"/>
      <c r="CT83" s="232"/>
      <c r="CU83" s="232"/>
      <c r="CV83" s="232"/>
      <c r="CW83" s="232"/>
      <c r="CX83" s="232"/>
      <c r="CY83" s="232"/>
      <c r="CZ83" s="232"/>
      <c r="DA83" s="232"/>
      <c r="DB83" s="232"/>
      <c r="DC83" s="232"/>
      <c r="DD83" s="232"/>
      <c r="DE83" s="232"/>
      <c r="DF83" s="232"/>
      <c r="DG83" s="232"/>
      <c r="DH83" s="232"/>
      <c r="DI83" s="232"/>
      <c r="DJ83" s="232"/>
      <c r="DK83" s="232"/>
      <c r="DL83" s="232"/>
      <c r="DM83" s="232"/>
      <c r="DN83" s="232"/>
      <c r="DO83" s="232"/>
      <c r="DP83" s="232"/>
      <c r="DQ83" s="232"/>
      <c r="DR83" s="232"/>
      <c r="DS83" s="232"/>
      <c r="DT83" s="231"/>
      <c r="DU83" s="231"/>
      <c r="DV83" s="231"/>
      <c r="DW83" s="231"/>
      <c r="DX83" s="231"/>
      <c r="DY83" s="231"/>
      <c r="DZ83" s="231"/>
      <c r="EA83" s="231"/>
      <c r="EB83" s="231"/>
      <c r="EC83" s="231"/>
      <c r="ED83" s="231"/>
      <c r="EE83" s="231"/>
      <c r="EF83" s="231"/>
      <c r="EG83" s="231"/>
      <c r="EH83" s="231"/>
      <c r="EI83" s="231"/>
      <c r="EJ83" s="231"/>
      <c r="EK83" s="231"/>
      <c r="EL83" s="231"/>
      <c r="EM83" s="231"/>
      <c r="EN83" s="231"/>
      <c r="EO83" s="231"/>
      <c r="EP83" s="231"/>
      <c r="EQ83" s="231"/>
      <c r="ER83" s="231"/>
      <c r="ES83" s="231"/>
      <c r="ET83" s="231"/>
      <c r="EU83" s="231"/>
      <c r="EV83" s="231"/>
      <c r="EW83" s="231"/>
      <c r="EX83" s="231"/>
      <c r="EY83" s="231"/>
      <c r="EZ83" s="231"/>
      <c r="FA83" s="231"/>
      <c r="FB83" s="231"/>
      <c r="FC83" s="231"/>
      <c r="FD83" s="232"/>
      <c r="FE83" s="232"/>
      <c r="FF83" s="232"/>
      <c r="FG83" s="232"/>
      <c r="FH83" s="232"/>
      <c r="FI83" s="232"/>
      <c r="FJ83" s="232"/>
      <c r="FK83" s="232"/>
      <c r="FL83" s="232"/>
      <c r="FM83" s="232"/>
      <c r="FN83" s="232"/>
      <c r="FO83" s="232"/>
      <c r="FP83" s="232"/>
      <c r="FQ83" s="232"/>
      <c r="FR83" s="232"/>
      <c r="FS83" s="232"/>
      <c r="FT83" s="232"/>
      <c r="FU83" s="232"/>
      <c r="FV83" s="232"/>
      <c r="FW83" s="232"/>
      <c r="FX83" s="232"/>
      <c r="FY83" s="232"/>
      <c r="FZ83" s="232"/>
      <c r="GA83" s="232"/>
      <c r="GB83" s="232"/>
      <c r="GC83" s="232"/>
      <c r="GD83" s="232"/>
      <c r="GE83" s="232"/>
      <c r="GF83" s="232"/>
      <c r="GG83" s="232"/>
      <c r="GH83" s="232"/>
      <c r="GI83" s="232"/>
      <c r="GJ83" s="232"/>
      <c r="GK83" s="232"/>
      <c r="GL83" s="232"/>
      <c r="GM83" s="231"/>
      <c r="GN83" s="231"/>
      <c r="GO83" s="231"/>
      <c r="GP83" s="231"/>
      <c r="GQ83" s="231"/>
      <c r="GR83" s="231"/>
      <c r="GS83" s="231"/>
      <c r="GT83" s="231"/>
      <c r="GU83" s="231"/>
      <c r="GV83" s="231"/>
      <c r="GW83" s="231"/>
      <c r="GX83" s="231"/>
      <c r="GY83" s="231"/>
      <c r="GZ83" s="231"/>
      <c r="HA83" s="231"/>
      <c r="HB83" s="231"/>
      <c r="HC83" s="231"/>
      <c r="HD83" s="231"/>
      <c r="HE83" s="231"/>
      <c r="HF83" s="231"/>
      <c r="HG83" s="231"/>
      <c r="HH83" s="231"/>
      <c r="HI83" s="231"/>
      <c r="HJ83" s="231"/>
      <c r="HK83" s="231"/>
      <c r="HL83" s="231"/>
      <c r="HM83" s="231"/>
      <c r="HN83" s="231"/>
      <c r="HO83" s="231"/>
      <c r="HP83" s="231"/>
      <c r="HQ83" s="231"/>
      <c r="HR83" s="231"/>
      <c r="HS83" s="231"/>
      <c r="HT83" s="231"/>
      <c r="HU83" s="231"/>
      <c r="HV83" s="232"/>
      <c r="HW83" s="232"/>
      <c r="HX83" s="232"/>
      <c r="HY83" s="232"/>
      <c r="HZ83" s="232"/>
      <c r="IA83" s="232"/>
      <c r="IB83" s="232"/>
      <c r="IC83" s="232"/>
      <c r="ID83" s="232"/>
      <c r="IE83" s="232"/>
      <c r="IF83" s="232"/>
      <c r="IG83" s="232"/>
      <c r="IH83" s="232"/>
      <c r="II83" s="232"/>
      <c r="IJ83" s="232"/>
      <c r="IK83" s="232"/>
      <c r="IL83" s="232"/>
      <c r="IM83" s="232"/>
      <c r="IN83" s="232"/>
      <c r="IO83" s="232"/>
      <c r="IP83" s="232"/>
      <c r="IQ83" s="232"/>
      <c r="IR83" s="232"/>
      <c r="IS83" s="232"/>
      <c r="IT83" s="232"/>
      <c r="IU83" s="232"/>
      <c r="IV83" s="232"/>
      <c r="IW83" s="232"/>
      <c r="IX83" s="232"/>
      <c r="IY83" s="232"/>
      <c r="IZ83" s="232"/>
      <c r="JA83" s="232"/>
      <c r="JB83" s="232"/>
      <c r="JC83" s="232"/>
      <c r="JD83" s="232"/>
      <c r="JE83" s="231"/>
      <c r="JF83" s="231"/>
      <c r="JG83" s="231"/>
      <c r="JH83" s="231"/>
      <c r="JI83" s="231"/>
      <c r="JJ83" s="231"/>
      <c r="JK83" s="231"/>
      <c r="JL83" s="231"/>
      <c r="JM83" s="231"/>
      <c r="JN83" s="231"/>
      <c r="JO83" s="231"/>
      <c r="JP83" s="231"/>
      <c r="JQ83" s="231"/>
      <c r="JR83" s="231"/>
      <c r="JS83" s="231"/>
      <c r="JT83" s="231"/>
      <c r="JU83" s="231"/>
      <c r="JV83" s="231"/>
      <c r="JW83" s="231"/>
      <c r="JX83" s="231"/>
      <c r="JY83" s="231"/>
      <c r="JZ83" s="231"/>
      <c r="KA83" s="231"/>
      <c r="KB83" s="231"/>
      <c r="KC83" s="231"/>
      <c r="KD83" s="231"/>
      <c r="KE83" s="231"/>
      <c r="KF83" s="231"/>
      <c r="KG83" s="231"/>
      <c r="KH83" s="231"/>
      <c r="KI83" s="231"/>
      <c r="KJ83" s="231"/>
      <c r="KK83" s="231"/>
      <c r="KL83" s="231"/>
      <c r="KM83" s="231"/>
      <c r="KN83" s="233"/>
    </row>
    <row r="84" customFormat="false" ht="12.75" hidden="false" customHeight="true" outlineLevel="0" collapsed="false">
      <c r="A84" s="228" t="n">
        <v>78</v>
      </c>
      <c r="B84" s="228" t="inlineStr">
        <f aca="false">IF('Cover Sheet'!B82="","",IF(OR('Cover Sheet'!D82="Dropped out of school", 'Cover Sheet'!D82="Moved to another school", 'Cover Sheet'!D82="Unknown status"),"",'Cover Sheet'!B82))</f>
        <is>
          <t/>
        </is>
      </c>
      <c r="C84" s="229"/>
      <c r="D84" s="230" t="inlineStr">
        <f aca="false">IFERROR(VLOOKUP(C84,Goals!$J$2:$K$28,2,0),"")</f>
        <is>
          <t/>
        </is>
      </c>
      <c r="E84" s="230" t="inlineStr">
        <f aca="false">'RC Mastery Check+Question type'!H82</f>
        <is>
          <t/>
        </is>
      </c>
      <c r="F84" s="230" t="inlineStr">
        <f aca="false">IF(OR('Cover Sheet'!J82="", B84=""),"",'Cover Sheet'!J82)</f>
        <is>
          <t/>
        </is>
      </c>
      <c r="G84" s="230" t="inlineStr">
        <f aca="false">'Cover Sheet'!L82</f>
        <is>
          <t/>
        </is>
      </c>
      <c r="H84" s="231"/>
      <c r="I84" s="231"/>
      <c r="J84" s="231"/>
      <c r="K84" s="231"/>
      <c r="L84" s="231"/>
      <c r="M84" s="231"/>
      <c r="N84" s="232"/>
      <c r="O84" s="232"/>
      <c r="P84" s="232"/>
      <c r="Q84" s="232"/>
      <c r="R84" s="232"/>
      <c r="S84" s="232"/>
      <c r="T84" s="232"/>
      <c r="U84" s="231"/>
      <c r="V84" s="231"/>
      <c r="W84" s="231"/>
      <c r="X84" s="231"/>
      <c r="Y84" s="231"/>
      <c r="Z84" s="231"/>
      <c r="AA84" s="231"/>
      <c r="AB84" s="232"/>
      <c r="AC84" s="232"/>
      <c r="AD84" s="232"/>
      <c r="AE84" s="232"/>
      <c r="AF84" s="232"/>
      <c r="AG84" s="232"/>
      <c r="AH84" s="232"/>
      <c r="AI84" s="232"/>
      <c r="AJ84" s="232"/>
      <c r="AK84" s="232"/>
      <c r="AL84" s="232"/>
      <c r="AM84" s="232"/>
      <c r="AN84" s="231"/>
      <c r="AO84" s="231"/>
      <c r="AP84" s="231"/>
      <c r="AQ84" s="231"/>
      <c r="AR84" s="231"/>
      <c r="AS84" s="231"/>
      <c r="AT84" s="231"/>
      <c r="AU84" s="231"/>
      <c r="AV84" s="231"/>
      <c r="AW84" s="231"/>
      <c r="AX84" s="231"/>
      <c r="AY84" s="231"/>
      <c r="AZ84" s="232"/>
      <c r="BA84" s="232"/>
      <c r="BB84" s="232"/>
      <c r="BC84" s="232"/>
      <c r="BD84" s="232"/>
      <c r="BE84" s="232"/>
      <c r="BF84" s="232"/>
      <c r="BG84" s="232"/>
      <c r="BH84" s="232"/>
      <c r="BI84" s="232"/>
      <c r="BJ84" s="232"/>
      <c r="BK84" s="232"/>
      <c r="BL84" s="232"/>
      <c r="BM84" s="232"/>
      <c r="BN84" s="232"/>
      <c r="BO84" s="232"/>
      <c r="BP84" s="232"/>
      <c r="BQ84" s="232"/>
      <c r="BR84" s="231"/>
      <c r="BS84" s="231"/>
      <c r="BT84" s="231"/>
      <c r="BU84" s="231"/>
      <c r="BV84" s="231"/>
      <c r="BW84" s="231"/>
      <c r="BX84" s="231"/>
      <c r="BY84" s="231"/>
      <c r="BZ84" s="231"/>
      <c r="CA84" s="231"/>
      <c r="CB84" s="231"/>
      <c r="CC84" s="231"/>
      <c r="CD84" s="231"/>
      <c r="CE84" s="231"/>
      <c r="CF84" s="231"/>
      <c r="CG84" s="231"/>
      <c r="CH84" s="231"/>
      <c r="CI84" s="231"/>
      <c r="CJ84" s="232"/>
      <c r="CK84" s="232"/>
      <c r="CL84" s="232"/>
      <c r="CM84" s="232"/>
      <c r="CN84" s="232"/>
      <c r="CO84" s="232"/>
      <c r="CP84" s="232"/>
      <c r="CQ84" s="232"/>
      <c r="CR84" s="232"/>
      <c r="CS84" s="232"/>
      <c r="CT84" s="232"/>
      <c r="CU84" s="232"/>
      <c r="CV84" s="232"/>
      <c r="CW84" s="232"/>
      <c r="CX84" s="232"/>
      <c r="CY84" s="232"/>
      <c r="CZ84" s="232"/>
      <c r="DA84" s="232"/>
      <c r="DB84" s="232"/>
      <c r="DC84" s="232"/>
      <c r="DD84" s="232"/>
      <c r="DE84" s="232"/>
      <c r="DF84" s="232"/>
      <c r="DG84" s="232"/>
      <c r="DH84" s="232"/>
      <c r="DI84" s="232"/>
      <c r="DJ84" s="232"/>
      <c r="DK84" s="232"/>
      <c r="DL84" s="232"/>
      <c r="DM84" s="232"/>
      <c r="DN84" s="232"/>
      <c r="DO84" s="232"/>
      <c r="DP84" s="232"/>
      <c r="DQ84" s="232"/>
      <c r="DR84" s="232"/>
      <c r="DS84" s="232"/>
      <c r="DT84" s="231"/>
      <c r="DU84" s="231"/>
      <c r="DV84" s="231"/>
      <c r="DW84" s="231"/>
      <c r="DX84" s="231"/>
      <c r="DY84" s="231"/>
      <c r="DZ84" s="231"/>
      <c r="EA84" s="231"/>
      <c r="EB84" s="231"/>
      <c r="EC84" s="231"/>
      <c r="ED84" s="231"/>
      <c r="EE84" s="231"/>
      <c r="EF84" s="231"/>
      <c r="EG84" s="231"/>
      <c r="EH84" s="231"/>
      <c r="EI84" s="231"/>
      <c r="EJ84" s="231"/>
      <c r="EK84" s="231"/>
      <c r="EL84" s="231"/>
      <c r="EM84" s="231"/>
      <c r="EN84" s="231"/>
      <c r="EO84" s="231"/>
      <c r="EP84" s="231"/>
      <c r="EQ84" s="231"/>
      <c r="ER84" s="231"/>
      <c r="ES84" s="231"/>
      <c r="ET84" s="231"/>
      <c r="EU84" s="231"/>
      <c r="EV84" s="231"/>
      <c r="EW84" s="231"/>
      <c r="EX84" s="231"/>
      <c r="EY84" s="231"/>
      <c r="EZ84" s="231"/>
      <c r="FA84" s="231"/>
      <c r="FB84" s="231"/>
      <c r="FC84" s="231"/>
      <c r="FD84" s="232"/>
      <c r="FE84" s="232"/>
      <c r="FF84" s="232"/>
      <c r="FG84" s="232"/>
      <c r="FH84" s="232"/>
      <c r="FI84" s="232"/>
      <c r="FJ84" s="232"/>
      <c r="FK84" s="232"/>
      <c r="FL84" s="232"/>
      <c r="FM84" s="232"/>
      <c r="FN84" s="232"/>
      <c r="FO84" s="232"/>
      <c r="FP84" s="232"/>
      <c r="FQ84" s="232"/>
      <c r="FR84" s="232"/>
      <c r="FS84" s="232"/>
      <c r="FT84" s="232"/>
      <c r="FU84" s="232"/>
      <c r="FV84" s="232"/>
      <c r="FW84" s="232"/>
      <c r="FX84" s="232"/>
      <c r="FY84" s="232"/>
      <c r="FZ84" s="232"/>
      <c r="GA84" s="232"/>
      <c r="GB84" s="232"/>
      <c r="GC84" s="232"/>
      <c r="GD84" s="232"/>
      <c r="GE84" s="232"/>
      <c r="GF84" s="232"/>
      <c r="GG84" s="232"/>
      <c r="GH84" s="232"/>
      <c r="GI84" s="232"/>
      <c r="GJ84" s="232"/>
      <c r="GK84" s="232"/>
      <c r="GL84" s="232"/>
      <c r="GM84" s="231"/>
      <c r="GN84" s="231"/>
      <c r="GO84" s="231"/>
      <c r="GP84" s="231"/>
      <c r="GQ84" s="231"/>
      <c r="GR84" s="231"/>
      <c r="GS84" s="231"/>
      <c r="GT84" s="231"/>
      <c r="GU84" s="231"/>
      <c r="GV84" s="231"/>
      <c r="GW84" s="231"/>
      <c r="GX84" s="231"/>
      <c r="GY84" s="231"/>
      <c r="GZ84" s="231"/>
      <c r="HA84" s="231"/>
      <c r="HB84" s="231"/>
      <c r="HC84" s="231"/>
      <c r="HD84" s="231"/>
      <c r="HE84" s="231"/>
      <c r="HF84" s="231"/>
      <c r="HG84" s="231"/>
      <c r="HH84" s="231"/>
      <c r="HI84" s="231"/>
      <c r="HJ84" s="231"/>
      <c r="HK84" s="231"/>
      <c r="HL84" s="231"/>
      <c r="HM84" s="231"/>
      <c r="HN84" s="231"/>
      <c r="HO84" s="231"/>
      <c r="HP84" s="231"/>
      <c r="HQ84" s="231"/>
      <c r="HR84" s="231"/>
      <c r="HS84" s="231"/>
      <c r="HT84" s="231"/>
      <c r="HU84" s="231"/>
      <c r="HV84" s="232"/>
      <c r="HW84" s="232"/>
      <c r="HX84" s="232"/>
      <c r="HY84" s="232"/>
      <c r="HZ84" s="232"/>
      <c r="IA84" s="232"/>
      <c r="IB84" s="232"/>
      <c r="IC84" s="232"/>
      <c r="ID84" s="232"/>
      <c r="IE84" s="232"/>
      <c r="IF84" s="232"/>
      <c r="IG84" s="232"/>
      <c r="IH84" s="232"/>
      <c r="II84" s="232"/>
      <c r="IJ84" s="232"/>
      <c r="IK84" s="232"/>
      <c r="IL84" s="232"/>
      <c r="IM84" s="232"/>
      <c r="IN84" s="232"/>
      <c r="IO84" s="232"/>
      <c r="IP84" s="232"/>
      <c r="IQ84" s="232"/>
      <c r="IR84" s="232"/>
      <c r="IS84" s="232"/>
      <c r="IT84" s="232"/>
      <c r="IU84" s="232"/>
      <c r="IV84" s="232"/>
      <c r="IW84" s="232"/>
      <c r="IX84" s="232"/>
      <c r="IY84" s="232"/>
      <c r="IZ84" s="232"/>
      <c r="JA84" s="232"/>
      <c r="JB84" s="232"/>
      <c r="JC84" s="232"/>
      <c r="JD84" s="232"/>
      <c r="JE84" s="231"/>
      <c r="JF84" s="231"/>
      <c r="JG84" s="231"/>
      <c r="JH84" s="231"/>
      <c r="JI84" s="231"/>
      <c r="JJ84" s="231"/>
      <c r="JK84" s="231"/>
      <c r="JL84" s="231"/>
      <c r="JM84" s="231"/>
      <c r="JN84" s="231"/>
      <c r="JO84" s="231"/>
      <c r="JP84" s="231"/>
      <c r="JQ84" s="231"/>
      <c r="JR84" s="231"/>
      <c r="JS84" s="231"/>
      <c r="JT84" s="231"/>
      <c r="JU84" s="231"/>
      <c r="JV84" s="231"/>
      <c r="JW84" s="231"/>
      <c r="JX84" s="231"/>
      <c r="JY84" s="231"/>
      <c r="JZ84" s="231"/>
      <c r="KA84" s="231"/>
      <c r="KB84" s="231"/>
      <c r="KC84" s="231"/>
      <c r="KD84" s="231"/>
      <c r="KE84" s="231"/>
      <c r="KF84" s="231"/>
      <c r="KG84" s="231"/>
      <c r="KH84" s="231"/>
      <c r="KI84" s="231"/>
      <c r="KJ84" s="231"/>
      <c r="KK84" s="231"/>
      <c r="KL84" s="231"/>
      <c r="KM84" s="231"/>
      <c r="KN84" s="233"/>
    </row>
    <row r="85" customFormat="false" ht="12.75" hidden="false" customHeight="true" outlineLevel="0" collapsed="false">
      <c r="A85" s="228" t="n">
        <v>79</v>
      </c>
      <c r="B85" s="228" t="inlineStr">
        <f aca="false">IF('Cover Sheet'!B83="","",IF(OR('Cover Sheet'!D83="Dropped out of school", 'Cover Sheet'!D83="Moved to another school", 'Cover Sheet'!D83="Unknown status"),"",'Cover Sheet'!B83))</f>
        <is>
          <t/>
        </is>
      </c>
      <c r="C85" s="229"/>
      <c r="D85" s="230" t="inlineStr">
        <f aca="false">IFERROR(VLOOKUP(C85,Goals!$J$2:$K$28,2,0),"")</f>
        <is>
          <t/>
        </is>
      </c>
      <c r="E85" s="230" t="inlineStr">
        <f aca="false">'RC Mastery Check+Question type'!H83</f>
        <is>
          <t/>
        </is>
      </c>
      <c r="F85" s="230" t="inlineStr">
        <f aca="false">IF(OR('Cover Sheet'!J83="", B85=""),"",'Cover Sheet'!J83)</f>
        <is>
          <t/>
        </is>
      </c>
      <c r="G85" s="230" t="inlineStr">
        <f aca="false">'Cover Sheet'!L83</f>
        <is>
          <t/>
        </is>
      </c>
      <c r="H85" s="231"/>
      <c r="I85" s="231"/>
      <c r="J85" s="231"/>
      <c r="K85" s="231"/>
      <c r="L85" s="231"/>
      <c r="M85" s="231"/>
      <c r="N85" s="232"/>
      <c r="O85" s="232"/>
      <c r="P85" s="232"/>
      <c r="Q85" s="232"/>
      <c r="R85" s="232"/>
      <c r="S85" s="232"/>
      <c r="T85" s="232"/>
      <c r="U85" s="231"/>
      <c r="V85" s="231"/>
      <c r="W85" s="231"/>
      <c r="X85" s="231"/>
      <c r="Y85" s="231"/>
      <c r="Z85" s="231"/>
      <c r="AA85" s="231"/>
      <c r="AB85" s="232"/>
      <c r="AC85" s="232"/>
      <c r="AD85" s="232"/>
      <c r="AE85" s="232"/>
      <c r="AF85" s="232"/>
      <c r="AG85" s="232"/>
      <c r="AH85" s="232"/>
      <c r="AI85" s="232"/>
      <c r="AJ85" s="232"/>
      <c r="AK85" s="232"/>
      <c r="AL85" s="232"/>
      <c r="AM85" s="232"/>
      <c r="AN85" s="231"/>
      <c r="AO85" s="231"/>
      <c r="AP85" s="231"/>
      <c r="AQ85" s="231"/>
      <c r="AR85" s="231"/>
      <c r="AS85" s="231"/>
      <c r="AT85" s="231"/>
      <c r="AU85" s="231"/>
      <c r="AV85" s="231"/>
      <c r="AW85" s="231"/>
      <c r="AX85" s="231"/>
      <c r="AY85" s="231"/>
      <c r="AZ85" s="232"/>
      <c r="BA85" s="232"/>
      <c r="BB85" s="232"/>
      <c r="BC85" s="232"/>
      <c r="BD85" s="232"/>
      <c r="BE85" s="232"/>
      <c r="BF85" s="232"/>
      <c r="BG85" s="232"/>
      <c r="BH85" s="232"/>
      <c r="BI85" s="232"/>
      <c r="BJ85" s="232"/>
      <c r="BK85" s="232"/>
      <c r="BL85" s="232"/>
      <c r="BM85" s="232"/>
      <c r="BN85" s="232"/>
      <c r="BO85" s="232"/>
      <c r="BP85" s="232"/>
      <c r="BQ85" s="232"/>
      <c r="BR85" s="231"/>
      <c r="BS85" s="231"/>
      <c r="BT85" s="231"/>
      <c r="BU85" s="231"/>
      <c r="BV85" s="231"/>
      <c r="BW85" s="231"/>
      <c r="BX85" s="231"/>
      <c r="BY85" s="231"/>
      <c r="BZ85" s="231"/>
      <c r="CA85" s="231"/>
      <c r="CB85" s="231"/>
      <c r="CC85" s="231"/>
      <c r="CD85" s="231"/>
      <c r="CE85" s="231"/>
      <c r="CF85" s="231"/>
      <c r="CG85" s="231"/>
      <c r="CH85" s="231"/>
      <c r="CI85" s="231"/>
      <c r="CJ85" s="232"/>
      <c r="CK85" s="232"/>
      <c r="CL85" s="232"/>
      <c r="CM85" s="232"/>
      <c r="CN85" s="232"/>
      <c r="CO85" s="232"/>
      <c r="CP85" s="232"/>
      <c r="CQ85" s="232"/>
      <c r="CR85" s="232"/>
      <c r="CS85" s="232"/>
      <c r="CT85" s="232"/>
      <c r="CU85" s="232"/>
      <c r="CV85" s="232"/>
      <c r="CW85" s="232"/>
      <c r="CX85" s="232"/>
      <c r="CY85" s="232"/>
      <c r="CZ85" s="232"/>
      <c r="DA85" s="232"/>
      <c r="DB85" s="232"/>
      <c r="DC85" s="232"/>
      <c r="DD85" s="232"/>
      <c r="DE85" s="232"/>
      <c r="DF85" s="232"/>
      <c r="DG85" s="232"/>
      <c r="DH85" s="232"/>
      <c r="DI85" s="232"/>
      <c r="DJ85" s="232"/>
      <c r="DK85" s="232"/>
      <c r="DL85" s="232"/>
      <c r="DM85" s="232"/>
      <c r="DN85" s="232"/>
      <c r="DO85" s="232"/>
      <c r="DP85" s="232"/>
      <c r="DQ85" s="232"/>
      <c r="DR85" s="232"/>
      <c r="DS85" s="232"/>
      <c r="DT85" s="231"/>
      <c r="DU85" s="231"/>
      <c r="DV85" s="231"/>
      <c r="DW85" s="231"/>
      <c r="DX85" s="231"/>
      <c r="DY85" s="231"/>
      <c r="DZ85" s="231"/>
      <c r="EA85" s="231"/>
      <c r="EB85" s="231"/>
      <c r="EC85" s="231"/>
      <c r="ED85" s="231"/>
      <c r="EE85" s="231"/>
      <c r="EF85" s="231"/>
      <c r="EG85" s="231"/>
      <c r="EH85" s="231"/>
      <c r="EI85" s="231"/>
      <c r="EJ85" s="231"/>
      <c r="EK85" s="231"/>
      <c r="EL85" s="231"/>
      <c r="EM85" s="231"/>
      <c r="EN85" s="231"/>
      <c r="EO85" s="231"/>
      <c r="EP85" s="231"/>
      <c r="EQ85" s="231"/>
      <c r="ER85" s="231"/>
      <c r="ES85" s="231"/>
      <c r="ET85" s="231"/>
      <c r="EU85" s="231"/>
      <c r="EV85" s="231"/>
      <c r="EW85" s="231"/>
      <c r="EX85" s="231"/>
      <c r="EY85" s="231"/>
      <c r="EZ85" s="231"/>
      <c r="FA85" s="231"/>
      <c r="FB85" s="231"/>
      <c r="FC85" s="231"/>
      <c r="FD85" s="232"/>
      <c r="FE85" s="232"/>
      <c r="FF85" s="232"/>
      <c r="FG85" s="232"/>
      <c r="FH85" s="232"/>
      <c r="FI85" s="232"/>
      <c r="FJ85" s="232"/>
      <c r="FK85" s="232"/>
      <c r="FL85" s="232"/>
      <c r="FM85" s="232"/>
      <c r="FN85" s="232"/>
      <c r="FO85" s="232"/>
      <c r="FP85" s="232"/>
      <c r="FQ85" s="232"/>
      <c r="FR85" s="232"/>
      <c r="FS85" s="232"/>
      <c r="FT85" s="232"/>
      <c r="FU85" s="232"/>
      <c r="FV85" s="232"/>
      <c r="FW85" s="232"/>
      <c r="FX85" s="232"/>
      <c r="FY85" s="232"/>
      <c r="FZ85" s="232"/>
      <c r="GA85" s="232"/>
      <c r="GB85" s="232"/>
      <c r="GC85" s="232"/>
      <c r="GD85" s="232"/>
      <c r="GE85" s="232"/>
      <c r="GF85" s="232"/>
      <c r="GG85" s="232"/>
      <c r="GH85" s="232"/>
      <c r="GI85" s="232"/>
      <c r="GJ85" s="232"/>
      <c r="GK85" s="232"/>
      <c r="GL85" s="232"/>
      <c r="GM85" s="231"/>
      <c r="GN85" s="231"/>
      <c r="GO85" s="231"/>
      <c r="GP85" s="231"/>
      <c r="GQ85" s="231"/>
      <c r="GR85" s="231"/>
      <c r="GS85" s="231"/>
      <c r="GT85" s="231"/>
      <c r="GU85" s="231"/>
      <c r="GV85" s="231"/>
      <c r="GW85" s="231"/>
      <c r="GX85" s="231"/>
      <c r="GY85" s="231"/>
      <c r="GZ85" s="231"/>
      <c r="HA85" s="231"/>
      <c r="HB85" s="231"/>
      <c r="HC85" s="231"/>
      <c r="HD85" s="231"/>
      <c r="HE85" s="231"/>
      <c r="HF85" s="231"/>
      <c r="HG85" s="231"/>
      <c r="HH85" s="231"/>
      <c r="HI85" s="231"/>
      <c r="HJ85" s="231"/>
      <c r="HK85" s="231"/>
      <c r="HL85" s="231"/>
      <c r="HM85" s="231"/>
      <c r="HN85" s="231"/>
      <c r="HO85" s="231"/>
      <c r="HP85" s="231"/>
      <c r="HQ85" s="231"/>
      <c r="HR85" s="231"/>
      <c r="HS85" s="231"/>
      <c r="HT85" s="231"/>
      <c r="HU85" s="231"/>
      <c r="HV85" s="232"/>
      <c r="HW85" s="232"/>
      <c r="HX85" s="232"/>
      <c r="HY85" s="232"/>
      <c r="HZ85" s="232"/>
      <c r="IA85" s="232"/>
      <c r="IB85" s="232"/>
      <c r="IC85" s="232"/>
      <c r="ID85" s="232"/>
      <c r="IE85" s="232"/>
      <c r="IF85" s="232"/>
      <c r="IG85" s="232"/>
      <c r="IH85" s="232"/>
      <c r="II85" s="232"/>
      <c r="IJ85" s="232"/>
      <c r="IK85" s="232"/>
      <c r="IL85" s="232"/>
      <c r="IM85" s="232"/>
      <c r="IN85" s="232"/>
      <c r="IO85" s="232"/>
      <c r="IP85" s="232"/>
      <c r="IQ85" s="232"/>
      <c r="IR85" s="232"/>
      <c r="IS85" s="232"/>
      <c r="IT85" s="232"/>
      <c r="IU85" s="232"/>
      <c r="IV85" s="232"/>
      <c r="IW85" s="232"/>
      <c r="IX85" s="232"/>
      <c r="IY85" s="232"/>
      <c r="IZ85" s="232"/>
      <c r="JA85" s="232"/>
      <c r="JB85" s="232"/>
      <c r="JC85" s="232"/>
      <c r="JD85" s="232"/>
      <c r="JE85" s="231"/>
      <c r="JF85" s="231"/>
      <c r="JG85" s="231"/>
      <c r="JH85" s="231"/>
      <c r="JI85" s="231"/>
      <c r="JJ85" s="231"/>
      <c r="JK85" s="231"/>
      <c r="JL85" s="231"/>
      <c r="JM85" s="231"/>
      <c r="JN85" s="231"/>
      <c r="JO85" s="231"/>
      <c r="JP85" s="231"/>
      <c r="JQ85" s="231"/>
      <c r="JR85" s="231"/>
      <c r="JS85" s="231"/>
      <c r="JT85" s="231"/>
      <c r="JU85" s="231"/>
      <c r="JV85" s="231"/>
      <c r="JW85" s="231"/>
      <c r="JX85" s="231"/>
      <c r="JY85" s="231"/>
      <c r="JZ85" s="231"/>
      <c r="KA85" s="231"/>
      <c r="KB85" s="231"/>
      <c r="KC85" s="231"/>
      <c r="KD85" s="231"/>
      <c r="KE85" s="231"/>
      <c r="KF85" s="231"/>
      <c r="KG85" s="231"/>
      <c r="KH85" s="231"/>
      <c r="KI85" s="231"/>
      <c r="KJ85" s="231"/>
      <c r="KK85" s="231"/>
      <c r="KL85" s="231"/>
      <c r="KM85" s="231"/>
      <c r="KN85" s="233"/>
    </row>
    <row r="86" customFormat="false" ht="12.75" hidden="false" customHeight="true" outlineLevel="0" collapsed="false">
      <c r="A86" s="228" t="n">
        <v>80</v>
      </c>
      <c r="B86" s="228" t="inlineStr">
        <f aca="false">IF('Cover Sheet'!B84="","",IF(OR('Cover Sheet'!D84="Dropped out of school", 'Cover Sheet'!D84="Moved to another school", 'Cover Sheet'!D84="Unknown status"),"",'Cover Sheet'!B84))</f>
        <is>
          <t/>
        </is>
      </c>
      <c r="C86" s="229"/>
      <c r="D86" s="230" t="inlineStr">
        <f aca="false">IFERROR(VLOOKUP(C86,Goals!$J$2:$K$28,2,0),"")</f>
        <is>
          <t/>
        </is>
      </c>
      <c r="E86" s="230" t="inlineStr">
        <f aca="false">'RC Mastery Check+Question type'!H84</f>
        <is>
          <t/>
        </is>
      </c>
      <c r="F86" s="230" t="inlineStr">
        <f aca="false">IF(OR('Cover Sheet'!J84="", B86=""),"",'Cover Sheet'!J84)</f>
        <is>
          <t/>
        </is>
      </c>
      <c r="G86" s="230" t="inlineStr">
        <f aca="false">'Cover Sheet'!L84</f>
        <is>
          <t/>
        </is>
      </c>
      <c r="H86" s="231"/>
      <c r="I86" s="231"/>
      <c r="J86" s="231"/>
      <c r="K86" s="231"/>
      <c r="L86" s="231"/>
      <c r="M86" s="231"/>
      <c r="N86" s="232"/>
      <c r="O86" s="232"/>
      <c r="P86" s="232"/>
      <c r="Q86" s="232"/>
      <c r="R86" s="232"/>
      <c r="S86" s="232"/>
      <c r="T86" s="232"/>
      <c r="U86" s="231"/>
      <c r="V86" s="231"/>
      <c r="W86" s="231"/>
      <c r="X86" s="231"/>
      <c r="Y86" s="231"/>
      <c r="Z86" s="231"/>
      <c r="AA86" s="231"/>
      <c r="AB86" s="232"/>
      <c r="AC86" s="232"/>
      <c r="AD86" s="232"/>
      <c r="AE86" s="232"/>
      <c r="AF86" s="232"/>
      <c r="AG86" s="232"/>
      <c r="AH86" s="232"/>
      <c r="AI86" s="232"/>
      <c r="AJ86" s="232"/>
      <c r="AK86" s="232"/>
      <c r="AL86" s="232"/>
      <c r="AM86" s="232"/>
      <c r="AN86" s="231"/>
      <c r="AO86" s="231"/>
      <c r="AP86" s="231"/>
      <c r="AQ86" s="231"/>
      <c r="AR86" s="231"/>
      <c r="AS86" s="231"/>
      <c r="AT86" s="231"/>
      <c r="AU86" s="231"/>
      <c r="AV86" s="231"/>
      <c r="AW86" s="231"/>
      <c r="AX86" s="231"/>
      <c r="AY86" s="231"/>
      <c r="AZ86" s="232"/>
      <c r="BA86" s="232"/>
      <c r="BB86" s="232"/>
      <c r="BC86" s="232"/>
      <c r="BD86" s="232"/>
      <c r="BE86" s="232"/>
      <c r="BF86" s="232"/>
      <c r="BG86" s="232"/>
      <c r="BH86" s="232"/>
      <c r="BI86" s="232"/>
      <c r="BJ86" s="232"/>
      <c r="BK86" s="232"/>
      <c r="BL86" s="232"/>
      <c r="BM86" s="232"/>
      <c r="BN86" s="232"/>
      <c r="BO86" s="232"/>
      <c r="BP86" s="232"/>
      <c r="BQ86" s="232"/>
      <c r="BR86" s="231"/>
      <c r="BS86" s="231"/>
      <c r="BT86" s="231"/>
      <c r="BU86" s="231"/>
      <c r="BV86" s="231"/>
      <c r="BW86" s="231"/>
      <c r="BX86" s="231"/>
      <c r="BY86" s="231"/>
      <c r="BZ86" s="231"/>
      <c r="CA86" s="231"/>
      <c r="CB86" s="231"/>
      <c r="CC86" s="231"/>
      <c r="CD86" s="231"/>
      <c r="CE86" s="231"/>
      <c r="CF86" s="231"/>
      <c r="CG86" s="231"/>
      <c r="CH86" s="231"/>
      <c r="CI86" s="231"/>
      <c r="CJ86" s="232"/>
      <c r="CK86" s="232"/>
      <c r="CL86" s="232"/>
      <c r="CM86" s="232"/>
      <c r="CN86" s="232"/>
      <c r="CO86" s="232"/>
      <c r="CP86" s="232"/>
      <c r="CQ86" s="232"/>
      <c r="CR86" s="232"/>
      <c r="CS86" s="232"/>
      <c r="CT86" s="232"/>
      <c r="CU86" s="232"/>
      <c r="CV86" s="232"/>
      <c r="CW86" s="232"/>
      <c r="CX86" s="232"/>
      <c r="CY86" s="232"/>
      <c r="CZ86" s="232"/>
      <c r="DA86" s="232"/>
      <c r="DB86" s="232"/>
      <c r="DC86" s="232"/>
      <c r="DD86" s="232"/>
      <c r="DE86" s="232"/>
      <c r="DF86" s="232"/>
      <c r="DG86" s="232"/>
      <c r="DH86" s="232"/>
      <c r="DI86" s="232"/>
      <c r="DJ86" s="232"/>
      <c r="DK86" s="232"/>
      <c r="DL86" s="232"/>
      <c r="DM86" s="232"/>
      <c r="DN86" s="232"/>
      <c r="DO86" s="232"/>
      <c r="DP86" s="232"/>
      <c r="DQ86" s="232"/>
      <c r="DR86" s="232"/>
      <c r="DS86" s="232"/>
      <c r="DT86" s="231"/>
      <c r="DU86" s="231"/>
      <c r="DV86" s="231"/>
      <c r="DW86" s="231"/>
      <c r="DX86" s="231"/>
      <c r="DY86" s="231"/>
      <c r="DZ86" s="231"/>
      <c r="EA86" s="231"/>
      <c r="EB86" s="231"/>
      <c r="EC86" s="231"/>
      <c r="ED86" s="231"/>
      <c r="EE86" s="231"/>
      <c r="EF86" s="231"/>
      <c r="EG86" s="231"/>
      <c r="EH86" s="231"/>
      <c r="EI86" s="231"/>
      <c r="EJ86" s="231"/>
      <c r="EK86" s="231"/>
      <c r="EL86" s="231"/>
      <c r="EM86" s="231"/>
      <c r="EN86" s="231"/>
      <c r="EO86" s="231"/>
      <c r="EP86" s="231"/>
      <c r="EQ86" s="231"/>
      <c r="ER86" s="231"/>
      <c r="ES86" s="231"/>
      <c r="ET86" s="231"/>
      <c r="EU86" s="231"/>
      <c r="EV86" s="231"/>
      <c r="EW86" s="231"/>
      <c r="EX86" s="231"/>
      <c r="EY86" s="231"/>
      <c r="EZ86" s="231"/>
      <c r="FA86" s="231"/>
      <c r="FB86" s="231"/>
      <c r="FC86" s="231"/>
      <c r="FD86" s="232"/>
      <c r="FE86" s="232"/>
      <c r="FF86" s="232"/>
      <c r="FG86" s="232"/>
      <c r="FH86" s="232"/>
      <c r="FI86" s="232"/>
      <c r="FJ86" s="232"/>
      <c r="FK86" s="232"/>
      <c r="FL86" s="232"/>
      <c r="FM86" s="232"/>
      <c r="FN86" s="232"/>
      <c r="FO86" s="232"/>
      <c r="FP86" s="232"/>
      <c r="FQ86" s="232"/>
      <c r="FR86" s="232"/>
      <c r="FS86" s="232"/>
      <c r="FT86" s="232"/>
      <c r="FU86" s="232"/>
      <c r="FV86" s="232"/>
      <c r="FW86" s="232"/>
      <c r="FX86" s="232"/>
      <c r="FY86" s="232"/>
      <c r="FZ86" s="232"/>
      <c r="GA86" s="232"/>
      <c r="GB86" s="232"/>
      <c r="GC86" s="232"/>
      <c r="GD86" s="232"/>
      <c r="GE86" s="232"/>
      <c r="GF86" s="232"/>
      <c r="GG86" s="232"/>
      <c r="GH86" s="232"/>
      <c r="GI86" s="232"/>
      <c r="GJ86" s="232"/>
      <c r="GK86" s="232"/>
      <c r="GL86" s="232"/>
      <c r="GM86" s="231"/>
      <c r="GN86" s="231"/>
      <c r="GO86" s="231"/>
      <c r="GP86" s="231"/>
      <c r="GQ86" s="231"/>
      <c r="GR86" s="231"/>
      <c r="GS86" s="231"/>
      <c r="GT86" s="231"/>
      <c r="GU86" s="231"/>
      <c r="GV86" s="231"/>
      <c r="GW86" s="231"/>
      <c r="GX86" s="231"/>
      <c r="GY86" s="231"/>
      <c r="GZ86" s="231"/>
      <c r="HA86" s="231"/>
      <c r="HB86" s="231"/>
      <c r="HC86" s="231"/>
      <c r="HD86" s="231"/>
      <c r="HE86" s="231"/>
      <c r="HF86" s="231"/>
      <c r="HG86" s="231"/>
      <c r="HH86" s="231"/>
      <c r="HI86" s="231"/>
      <c r="HJ86" s="231"/>
      <c r="HK86" s="231"/>
      <c r="HL86" s="231"/>
      <c r="HM86" s="231"/>
      <c r="HN86" s="231"/>
      <c r="HO86" s="231"/>
      <c r="HP86" s="231"/>
      <c r="HQ86" s="231"/>
      <c r="HR86" s="231"/>
      <c r="HS86" s="231"/>
      <c r="HT86" s="231"/>
      <c r="HU86" s="231"/>
      <c r="HV86" s="232"/>
      <c r="HW86" s="232"/>
      <c r="HX86" s="232"/>
      <c r="HY86" s="232"/>
      <c r="HZ86" s="232"/>
      <c r="IA86" s="232"/>
      <c r="IB86" s="232"/>
      <c r="IC86" s="232"/>
      <c r="ID86" s="232"/>
      <c r="IE86" s="232"/>
      <c r="IF86" s="232"/>
      <c r="IG86" s="232"/>
      <c r="IH86" s="232"/>
      <c r="II86" s="232"/>
      <c r="IJ86" s="232"/>
      <c r="IK86" s="232"/>
      <c r="IL86" s="232"/>
      <c r="IM86" s="232"/>
      <c r="IN86" s="232"/>
      <c r="IO86" s="232"/>
      <c r="IP86" s="232"/>
      <c r="IQ86" s="232"/>
      <c r="IR86" s="232"/>
      <c r="IS86" s="232"/>
      <c r="IT86" s="232"/>
      <c r="IU86" s="232"/>
      <c r="IV86" s="232"/>
      <c r="IW86" s="232"/>
      <c r="IX86" s="232"/>
      <c r="IY86" s="232"/>
      <c r="IZ86" s="232"/>
      <c r="JA86" s="232"/>
      <c r="JB86" s="232"/>
      <c r="JC86" s="232"/>
      <c r="JD86" s="232"/>
      <c r="JE86" s="231"/>
      <c r="JF86" s="231"/>
      <c r="JG86" s="231"/>
      <c r="JH86" s="231"/>
      <c r="JI86" s="231"/>
      <c r="JJ86" s="231"/>
      <c r="JK86" s="231"/>
      <c r="JL86" s="231"/>
      <c r="JM86" s="231"/>
      <c r="JN86" s="231"/>
      <c r="JO86" s="231"/>
      <c r="JP86" s="231"/>
      <c r="JQ86" s="231"/>
      <c r="JR86" s="231"/>
      <c r="JS86" s="231"/>
      <c r="JT86" s="231"/>
      <c r="JU86" s="231"/>
      <c r="JV86" s="231"/>
      <c r="JW86" s="231"/>
      <c r="JX86" s="231"/>
      <c r="JY86" s="231"/>
      <c r="JZ86" s="231"/>
      <c r="KA86" s="231"/>
      <c r="KB86" s="231"/>
      <c r="KC86" s="231"/>
      <c r="KD86" s="231"/>
      <c r="KE86" s="231"/>
      <c r="KF86" s="231"/>
      <c r="KG86" s="231"/>
      <c r="KH86" s="231"/>
      <c r="KI86" s="231"/>
      <c r="KJ86" s="231"/>
      <c r="KK86" s="231"/>
      <c r="KL86" s="231"/>
      <c r="KM86" s="231"/>
      <c r="KN86" s="233"/>
    </row>
    <row r="87" customFormat="false" ht="12.75" hidden="false" customHeight="true" outlineLevel="0" collapsed="false">
      <c r="A87" s="228" t="n">
        <v>81</v>
      </c>
      <c r="B87" s="228" t="inlineStr">
        <f aca="false">IF('Cover Sheet'!B85="","",IF(OR('Cover Sheet'!D85="Dropped out of school", 'Cover Sheet'!D85="Moved to another school", 'Cover Sheet'!D85="Unknown status"),"",'Cover Sheet'!B85))</f>
        <is>
          <t/>
        </is>
      </c>
      <c r="C87" s="229"/>
      <c r="D87" s="230" t="inlineStr">
        <f aca="false">IFERROR(VLOOKUP(C87,Goals!$J$2:$K$28,2,0),"")</f>
        <is>
          <t/>
        </is>
      </c>
      <c r="E87" s="230" t="inlineStr">
        <f aca="false">'RC Mastery Check+Question type'!H85</f>
        <is>
          <t/>
        </is>
      </c>
      <c r="F87" s="230" t="inlineStr">
        <f aca="false">IF(OR('Cover Sheet'!J85="", B87=""),"",'Cover Sheet'!J85)</f>
        <is>
          <t/>
        </is>
      </c>
      <c r="G87" s="230" t="inlineStr">
        <f aca="false">'Cover Sheet'!L85</f>
        <is>
          <t/>
        </is>
      </c>
      <c r="H87" s="231"/>
      <c r="I87" s="231"/>
      <c r="J87" s="231"/>
      <c r="K87" s="231"/>
      <c r="L87" s="231"/>
      <c r="M87" s="231"/>
      <c r="N87" s="232"/>
      <c r="O87" s="232"/>
      <c r="P87" s="232"/>
      <c r="Q87" s="232"/>
      <c r="R87" s="232"/>
      <c r="S87" s="232"/>
      <c r="T87" s="232"/>
      <c r="U87" s="231"/>
      <c r="V87" s="231"/>
      <c r="W87" s="231"/>
      <c r="X87" s="231"/>
      <c r="Y87" s="231"/>
      <c r="Z87" s="231"/>
      <c r="AA87" s="231"/>
      <c r="AB87" s="232"/>
      <c r="AC87" s="232"/>
      <c r="AD87" s="232"/>
      <c r="AE87" s="232"/>
      <c r="AF87" s="232"/>
      <c r="AG87" s="232"/>
      <c r="AH87" s="232"/>
      <c r="AI87" s="232"/>
      <c r="AJ87" s="232"/>
      <c r="AK87" s="232"/>
      <c r="AL87" s="232"/>
      <c r="AM87" s="232"/>
      <c r="AN87" s="231"/>
      <c r="AO87" s="231"/>
      <c r="AP87" s="231"/>
      <c r="AQ87" s="231"/>
      <c r="AR87" s="231"/>
      <c r="AS87" s="231"/>
      <c r="AT87" s="231"/>
      <c r="AU87" s="231"/>
      <c r="AV87" s="231"/>
      <c r="AW87" s="231"/>
      <c r="AX87" s="231"/>
      <c r="AY87" s="231"/>
      <c r="AZ87" s="232"/>
      <c r="BA87" s="232"/>
      <c r="BB87" s="232"/>
      <c r="BC87" s="232"/>
      <c r="BD87" s="232"/>
      <c r="BE87" s="232"/>
      <c r="BF87" s="232"/>
      <c r="BG87" s="232"/>
      <c r="BH87" s="232"/>
      <c r="BI87" s="232"/>
      <c r="BJ87" s="232"/>
      <c r="BK87" s="232"/>
      <c r="BL87" s="232"/>
      <c r="BM87" s="232"/>
      <c r="BN87" s="232"/>
      <c r="BO87" s="232"/>
      <c r="BP87" s="232"/>
      <c r="BQ87" s="232"/>
      <c r="BR87" s="231"/>
      <c r="BS87" s="231"/>
      <c r="BT87" s="231"/>
      <c r="BU87" s="231"/>
      <c r="BV87" s="231"/>
      <c r="BW87" s="231"/>
      <c r="BX87" s="231"/>
      <c r="BY87" s="231"/>
      <c r="BZ87" s="231"/>
      <c r="CA87" s="231"/>
      <c r="CB87" s="231"/>
      <c r="CC87" s="231"/>
      <c r="CD87" s="231"/>
      <c r="CE87" s="231"/>
      <c r="CF87" s="231"/>
      <c r="CG87" s="231"/>
      <c r="CH87" s="231"/>
      <c r="CI87" s="231"/>
      <c r="CJ87" s="232"/>
      <c r="CK87" s="232"/>
      <c r="CL87" s="232"/>
      <c r="CM87" s="232"/>
      <c r="CN87" s="232"/>
      <c r="CO87" s="232"/>
      <c r="CP87" s="232"/>
      <c r="CQ87" s="232"/>
      <c r="CR87" s="232"/>
      <c r="CS87" s="232"/>
      <c r="CT87" s="232"/>
      <c r="CU87" s="232"/>
      <c r="CV87" s="232"/>
      <c r="CW87" s="232"/>
      <c r="CX87" s="232"/>
      <c r="CY87" s="232"/>
      <c r="CZ87" s="232"/>
      <c r="DA87" s="232"/>
      <c r="DB87" s="232"/>
      <c r="DC87" s="232"/>
      <c r="DD87" s="232"/>
      <c r="DE87" s="232"/>
      <c r="DF87" s="232"/>
      <c r="DG87" s="232"/>
      <c r="DH87" s="232"/>
      <c r="DI87" s="232"/>
      <c r="DJ87" s="232"/>
      <c r="DK87" s="232"/>
      <c r="DL87" s="232"/>
      <c r="DM87" s="232"/>
      <c r="DN87" s="232"/>
      <c r="DO87" s="232"/>
      <c r="DP87" s="232"/>
      <c r="DQ87" s="232"/>
      <c r="DR87" s="232"/>
      <c r="DS87" s="232"/>
      <c r="DT87" s="231"/>
      <c r="DU87" s="231"/>
      <c r="DV87" s="231"/>
      <c r="DW87" s="231"/>
      <c r="DX87" s="231"/>
      <c r="DY87" s="231"/>
      <c r="DZ87" s="231"/>
      <c r="EA87" s="231"/>
      <c r="EB87" s="231"/>
      <c r="EC87" s="231"/>
      <c r="ED87" s="231"/>
      <c r="EE87" s="231"/>
      <c r="EF87" s="231"/>
      <c r="EG87" s="231"/>
      <c r="EH87" s="231"/>
      <c r="EI87" s="231"/>
      <c r="EJ87" s="231"/>
      <c r="EK87" s="231"/>
      <c r="EL87" s="231"/>
      <c r="EM87" s="231"/>
      <c r="EN87" s="231"/>
      <c r="EO87" s="231"/>
      <c r="EP87" s="231"/>
      <c r="EQ87" s="231"/>
      <c r="ER87" s="231"/>
      <c r="ES87" s="231"/>
      <c r="ET87" s="231"/>
      <c r="EU87" s="231"/>
      <c r="EV87" s="231"/>
      <c r="EW87" s="231"/>
      <c r="EX87" s="231"/>
      <c r="EY87" s="231"/>
      <c r="EZ87" s="231"/>
      <c r="FA87" s="231"/>
      <c r="FB87" s="231"/>
      <c r="FC87" s="231"/>
      <c r="FD87" s="232"/>
      <c r="FE87" s="232"/>
      <c r="FF87" s="232"/>
      <c r="FG87" s="232"/>
      <c r="FH87" s="232"/>
      <c r="FI87" s="232"/>
      <c r="FJ87" s="232"/>
      <c r="FK87" s="232"/>
      <c r="FL87" s="232"/>
      <c r="FM87" s="232"/>
      <c r="FN87" s="232"/>
      <c r="FO87" s="232"/>
      <c r="FP87" s="232"/>
      <c r="FQ87" s="232"/>
      <c r="FR87" s="232"/>
      <c r="FS87" s="232"/>
      <c r="FT87" s="232"/>
      <c r="FU87" s="232"/>
      <c r="FV87" s="232"/>
      <c r="FW87" s="232"/>
      <c r="FX87" s="232"/>
      <c r="FY87" s="232"/>
      <c r="FZ87" s="232"/>
      <c r="GA87" s="232"/>
      <c r="GB87" s="232"/>
      <c r="GC87" s="232"/>
      <c r="GD87" s="232"/>
      <c r="GE87" s="232"/>
      <c r="GF87" s="232"/>
      <c r="GG87" s="232"/>
      <c r="GH87" s="232"/>
      <c r="GI87" s="232"/>
      <c r="GJ87" s="232"/>
      <c r="GK87" s="232"/>
      <c r="GL87" s="232"/>
      <c r="GM87" s="231"/>
      <c r="GN87" s="231"/>
      <c r="GO87" s="231"/>
      <c r="GP87" s="231"/>
      <c r="GQ87" s="231"/>
      <c r="GR87" s="231"/>
      <c r="GS87" s="231"/>
      <c r="GT87" s="231"/>
      <c r="GU87" s="231"/>
      <c r="GV87" s="231"/>
      <c r="GW87" s="231"/>
      <c r="GX87" s="231"/>
      <c r="GY87" s="231"/>
      <c r="GZ87" s="231"/>
      <c r="HA87" s="231"/>
      <c r="HB87" s="231"/>
      <c r="HC87" s="231"/>
      <c r="HD87" s="231"/>
      <c r="HE87" s="231"/>
      <c r="HF87" s="231"/>
      <c r="HG87" s="231"/>
      <c r="HH87" s="231"/>
      <c r="HI87" s="231"/>
      <c r="HJ87" s="231"/>
      <c r="HK87" s="231"/>
      <c r="HL87" s="231"/>
      <c r="HM87" s="231"/>
      <c r="HN87" s="231"/>
      <c r="HO87" s="231"/>
      <c r="HP87" s="231"/>
      <c r="HQ87" s="231"/>
      <c r="HR87" s="231"/>
      <c r="HS87" s="231"/>
      <c r="HT87" s="231"/>
      <c r="HU87" s="231"/>
      <c r="HV87" s="232"/>
      <c r="HW87" s="232"/>
      <c r="HX87" s="232"/>
      <c r="HY87" s="232"/>
      <c r="HZ87" s="232"/>
      <c r="IA87" s="232"/>
      <c r="IB87" s="232"/>
      <c r="IC87" s="232"/>
      <c r="ID87" s="232"/>
      <c r="IE87" s="232"/>
      <c r="IF87" s="232"/>
      <c r="IG87" s="232"/>
      <c r="IH87" s="232"/>
      <c r="II87" s="232"/>
      <c r="IJ87" s="232"/>
      <c r="IK87" s="232"/>
      <c r="IL87" s="232"/>
      <c r="IM87" s="232"/>
      <c r="IN87" s="232"/>
      <c r="IO87" s="232"/>
      <c r="IP87" s="232"/>
      <c r="IQ87" s="232"/>
      <c r="IR87" s="232"/>
      <c r="IS87" s="232"/>
      <c r="IT87" s="232"/>
      <c r="IU87" s="232"/>
      <c r="IV87" s="232"/>
      <c r="IW87" s="232"/>
      <c r="IX87" s="232"/>
      <c r="IY87" s="232"/>
      <c r="IZ87" s="232"/>
      <c r="JA87" s="232"/>
      <c r="JB87" s="232"/>
      <c r="JC87" s="232"/>
      <c r="JD87" s="232"/>
      <c r="JE87" s="231"/>
      <c r="JF87" s="231"/>
      <c r="JG87" s="231"/>
      <c r="JH87" s="231"/>
      <c r="JI87" s="231"/>
      <c r="JJ87" s="231"/>
      <c r="JK87" s="231"/>
      <c r="JL87" s="231"/>
      <c r="JM87" s="231"/>
      <c r="JN87" s="231"/>
      <c r="JO87" s="231"/>
      <c r="JP87" s="231"/>
      <c r="JQ87" s="231"/>
      <c r="JR87" s="231"/>
      <c r="JS87" s="231"/>
      <c r="JT87" s="231"/>
      <c r="JU87" s="231"/>
      <c r="JV87" s="231"/>
      <c r="JW87" s="231"/>
      <c r="JX87" s="231"/>
      <c r="JY87" s="231"/>
      <c r="JZ87" s="231"/>
      <c r="KA87" s="231"/>
      <c r="KB87" s="231"/>
      <c r="KC87" s="231"/>
      <c r="KD87" s="231"/>
      <c r="KE87" s="231"/>
      <c r="KF87" s="231"/>
      <c r="KG87" s="231"/>
      <c r="KH87" s="231"/>
      <c r="KI87" s="231"/>
      <c r="KJ87" s="231"/>
      <c r="KK87" s="231"/>
      <c r="KL87" s="231"/>
      <c r="KM87" s="231"/>
      <c r="KN87" s="233"/>
    </row>
    <row r="88" customFormat="false" ht="12.75" hidden="false" customHeight="true" outlineLevel="0" collapsed="false">
      <c r="A88" s="228" t="n">
        <v>82</v>
      </c>
      <c r="B88" s="228" t="inlineStr">
        <f aca="false">IF('Cover Sheet'!B86="","",IF(OR('Cover Sheet'!D86="Dropped out of school", 'Cover Sheet'!D86="Moved to another school", 'Cover Sheet'!D86="Unknown status"),"",'Cover Sheet'!B86))</f>
        <is>
          <t/>
        </is>
      </c>
      <c r="C88" s="229"/>
      <c r="D88" s="230" t="inlineStr">
        <f aca="false">IFERROR(VLOOKUP(C88,Goals!$J$2:$K$28,2,0),"")</f>
        <is>
          <t/>
        </is>
      </c>
      <c r="E88" s="230" t="inlineStr">
        <f aca="false">'RC Mastery Check+Question type'!H86</f>
        <is>
          <t/>
        </is>
      </c>
      <c r="F88" s="230" t="inlineStr">
        <f aca="false">IF(OR('Cover Sheet'!J86="", B88=""),"",'Cover Sheet'!J86)</f>
        <is>
          <t/>
        </is>
      </c>
      <c r="G88" s="230" t="inlineStr">
        <f aca="false">'Cover Sheet'!L86</f>
        <is>
          <t/>
        </is>
      </c>
      <c r="H88" s="231"/>
      <c r="I88" s="231"/>
      <c r="J88" s="231"/>
      <c r="K88" s="231"/>
      <c r="L88" s="231"/>
      <c r="M88" s="231"/>
      <c r="N88" s="232"/>
      <c r="O88" s="232"/>
      <c r="P88" s="232"/>
      <c r="Q88" s="232"/>
      <c r="R88" s="232"/>
      <c r="S88" s="232"/>
      <c r="T88" s="232"/>
      <c r="U88" s="231"/>
      <c r="V88" s="231"/>
      <c r="W88" s="231"/>
      <c r="X88" s="231"/>
      <c r="Y88" s="231"/>
      <c r="Z88" s="231"/>
      <c r="AA88" s="231"/>
      <c r="AB88" s="232"/>
      <c r="AC88" s="232"/>
      <c r="AD88" s="232"/>
      <c r="AE88" s="232"/>
      <c r="AF88" s="232"/>
      <c r="AG88" s="232"/>
      <c r="AH88" s="232"/>
      <c r="AI88" s="232"/>
      <c r="AJ88" s="232"/>
      <c r="AK88" s="232"/>
      <c r="AL88" s="232"/>
      <c r="AM88" s="232"/>
      <c r="AN88" s="231"/>
      <c r="AO88" s="231"/>
      <c r="AP88" s="231"/>
      <c r="AQ88" s="231"/>
      <c r="AR88" s="231"/>
      <c r="AS88" s="231"/>
      <c r="AT88" s="231"/>
      <c r="AU88" s="231"/>
      <c r="AV88" s="231"/>
      <c r="AW88" s="231"/>
      <c r="AX88" s="231"/>
      <c r="AY88" s="231"/>
      <c r="AZ88" s="232"/>
      <c r="BA88" s="232"/>
      <c r="BB88" s="232"/>
      <c r="BC88" s="232"/>
      <c r="BD88" s="232"/>
      <c r="BE88" s="232"/>
      <c r="BF88" s="232"/>
      <c r="BG88" s="232"/>
      <c r="BH88" s="232"/>
      <c r="BI88" s="232"/>
      <c r="BJ88" s="232"/>
      <c r="BK88" s="232"/>
      <c r="BL88" s="232"/>
      <c r="BM88" s="232"/>
      <c r="BN88" s="232"/>
      <c r="BO88" s="232"/>
      <c r="BP88" s="232"/>
      <c r="BQ88" s="232"/>
      <c r="BR88" s="231"/>
      <c r="BS88" s="231"/>
      <c r="BT88" s="231"/>
      <c r="BU88" s="231"/>
      <c r="BV88" s="231"/>
      <c r="BW88" s="231"/>
      <c r="BX88" s="231"/>
      <c r="BY88" s="231"/>
      <c r="BZ88" s="231"/>
      <c r="CA88" s="231"/>
      <c r="CB88" s="231"/>
      <c r="CC88" s="231"/>
      <c r="CD88" s="231"/>
      <c r="CE88" s="231"/>
      <c r="CF88" s="231"/>
      <c r="CG88" s="231"/>
      <c r="CH88" s="231"/>
      <c r="CI88" s="231"/>
      <c r="CJ88" s="232"/>
      <c r="CK88" s="232"/>
      <c r="CL88" s="232"/>
      <c r="CM88" s="232"/>
      <c r="CN88" s="232"/>
      <c r="CO88" s="232"/>
      <c r="CP88" s="232"/>
      <c r="CQ88" s="232"/>
      <c r="CR88" s="232"/>
      <c r="CS88" s="232"/>
      <c r="CT88" s="232"/>
      <c r="CU88" s="232"/>
      <c r="CV88" s="232"/>
      <c r="CW88" s="232"/>
      <c r="CX88" s="232"/>
      <c r="CY88" s="232"/>
      <c r="CZ88" s="232"/>
      <c r="DA88" s="232"/>
      <c r="DB88" s="232"/>
      <c r="DC88" s="232"/>
      <c r="DD88" s="232"/>
      <c r="DE88" s="232"/>
      <c r="DF88" s="232"/>
      <c r="DG88" s="232"/>
      <c r="DH88" s="232"/>
      <c r="DI88" s="232"/>
      <c r="DJ88" s="232"/>
      <c r="DK88" s="232"/>
      <c r="DL88" s="232"/>
      <c r="DM88" s="232"/>
      <c r="DN88" s="232"/>
      <c r="DO88" s="232"/>
      <c r="DP88" s="232"/>
      <c r="DQ88" s="232"/>
      <c r="DR88" s="232"/>
      <c r="DS88" s="232"/>
      <c r="DT88" s="231"/>
      <c r="DU88" s="231"/>
      <c r="DV88" s="231"/>
      <c r="DW88" s="231"/>
      <c r="DX88" s="231"/>
      <c r="DY88" s="231"/>
      <c r="DZ88" s="231"/>
      <c r="EA88" s="231"/>
      <c r="EB88" s="231"/>
      <c r="EC88" s="231"/>
      <c r="ED88" s="231"/>
      <c r="EE88" s="231"/>
      <c r="EF88" s="231"/>
      <c r="EG88" s="231"/>
      <c r="EH88" s="231"/>
      <c r="EI88" s="231"/>
      <c r="EJ88" s="231"/>
      <c r="EK88" s="231"/>
      <c r="EL88" s="231"/>
      <c r="EM88" s="231"/>
      <c r="EN88" s="231"/>
      <c r="EO88" s="231"/>
      <c r="EP88" s="231"/>
      <c r="EQ88" s="231"/>
      <c r="ER88" s="231"/>
      <c r="ES88" s="231"/>
      <c r="ET88" s="231"/>
      <c r="EU88" s="231"/>
      <c r="EV88" s="231"/>
      <c r="EW88" s="231"/>
      <c r="EX88" s="231"/>
      <c r="EY88" s="231"/>
      <c r="EZ88" s="231"/>
      <c r="FA88" s="231"/>
      <c r="FB88" s="231"/>
      <c r="FC88" s="231"/>
      <c r="FD88" s="232"/>
      <c r="FE88" s="232"/>
      <c r="FF88" s="232"/>
      <c r="FG88" s="232"/>
      <c r="FH88" s="232"/>
      <c r="FI88" s="232"/>
      <c r="FJ88" s="232"/>
      <c r="FK88" s="232"/>
      <c r="FL88" s="232"/>
      <c r="FM88" s="232"/>
      <c r="FN88" s="232"/>
      <c r="FO88" s="232"/>
      <c r="FP88" s="232"/>
      <c r="FQ88" s="232"/>
      <c r="FR88" s="232"/>
      <c r="FS88" s="232"/>
      <c r="FT88" s="232"/>
      <c r="FU88" s="232"/>
      <c r="FV88" s="232"/>
      <c r="FW88" s="232"/>
      <c r="FX88" s="232"/>
      <c r="FY88" s="232"/>
      <c r="FZ88" s="232"/>
      <c r="GA88" s="232"/>
      <c r="GB88" s="232"/>
      <c r="GC88" s="232"/>
      <c r="GD88" s="232"/>
      <c r="GE88" s="232"/>
      <c r="GF88" s="232"/>
      <c r="GG88" s="232"/>
      <c r="GH88" s="232"/>
      <c r="GI88" s="232"/>
      <c r="GJ88" s="232"/>
      <c r="GK88" s="232"/>
      <c r="GL88" s="232"/>
      <c r="GM88" s="231"/>
      <c r="GN88" s="231"/>
      <c r="GO88" s="231"/>
      <c r="GP88" s="231"/>
      <c r="GQ88" s="231"/>
      <c r="GR88" s="231"/>
      <c r="GS88" s="231"/>
      <c r="GT88" s="231"/>
      <c r="GU88" s="231"/>
      <c r="GV88" s="231"/>
      <c r="GW88" s="231"/>
      <c r="GX88" s="231"/>
      <c r="GY88" s="231"/>
      <c r="GZ88" s="231"/>
      <c r="HA88" s="231"/>
      <c r="HB88" s="231"/>
      <c r="HC88" s="231"/>
      <c r="HD88" s="231"/>
      <c r="HE88" s="231"/>
      <c r="HF88" s="231"/>
      <c r="HG88" s="231"/>
      <c r="HH88" s="231"/>
      <c r="HI88" s="231"/>
      <c r="HJ88" s="231"/>
      <c r="HK88" s="231"/>
      <c r="HL88" s="231"/>
      <c r="HM88" s="231"/>
      <c r="HN88" s="231"/>
      <c r="HO88" s="231"/>
      <c r="HP88" s="231"/>
      <c r="HQ88" s="231"/>
      <c r="HR88" s="231"/>
      <c r="HS88" s="231"/>
      <c r="HT88" s="231"/>
      <c r="HU88" s="231"/>
      <c r="HV88" s="232"/>
      <c r="HW88" s="232"/>
      <c r="HX88" s="232"/>
      <c r="HY88" s="232"/>
      <c r="HZ88" s="232"/>
      <c r="IA88" s="232"/>
      <c r="IB88" s="232"/>
      <c r="IC88" s="232"/>
      <c r="ID88" s="232"/>
      <c r="IE88" s="232"/>
      <c r="IF88" s="232"/>
      <c r="IG88" s="232"/>
      <c r="IH88" s="232"/>
      <c r="II88" s="232"/>
      <c r="IJ88" s="232"/>
      <c r="IK88" s="232"/>
      <c r="IL88" s="232"/>
      <c r="IM88" s="232"/>
      <c r="IN88" s="232"/>
      <c r="IO88" s="232"/>
      <c r="IP88" s="232"/>
      <c r="IQ88" s="232"/>
      <c r="IR88" s="232"/>
      <c r="IS88" s="232"/>
      <c r="IT88" s="232"/>
      <c r="IU88" s="232"/>
      <c r="IV88" s="232"/>
      <c r="IW88" s="232"/>
      <c r="IX88" s="232"/>
      <c r="IY88" s="232"/>
      <c r="IZ88" s="232"/>
      <c r="JA88" s="232"/>
      <c r="JB88" s="232"/>
      <c r="JC88" s="232"/>
      <c r="JD88" s="232"/>
      <c r="JE88" s="231"/>
      <c r="JF88" s="231"/>
      <c r="JG88" s="231"/>
      <c r="JH88" s="231"/>
      <c r="JI88" s="231"/>
      <c r="JJ88" s="231"/>
      <c r="JK88" s="231"/>
      <c r="JL88" s="231"/>
      <c r="JM88" s="231"/>
      <c r="JN88" s="231"/>
      <c r="JO88" s="231"/>
      <c r="JP88" s="231"/>
      <c r="JQ88" s="231"/>
      <c r="JR88" s="231"/>
      <c r="JS88" s="231"/>
      <c r="JT88" s="231"/>
      <c r="JU88" s="231"/>
      <c r="JV88" s="231"/>
      <c r="JW88" s="231"/>
      <c r="JX88" s="231"/>
      <c r="JY88" s="231"/>
      <c r="JZ88" s="231"/>
      <c r="KA88" s="231"/>
      <c r="KB88" s="231"/>
      <c r="KC88" s="231"/>
      <c r="KD88" s="231"/>
      <c r="KE88" s="231"/>
      <c r="KF88" s="231"/>
      <c r="KG88" s="231"/>
      <c r="KH88" s="231"/>
      <c r="KI88" s="231"/>
      <c r="KJ88" s="231"/>
      <c r="KK88" s="231"/>
      <c r="KL88" s="231"/>
      <c r="KM88" s="231"/>
      <c r="KN88" s="233"/>
    </row>
    <row r="89" customFormat="false" ht="12.75" hidden="false" customHeight="true" outlineLevel="0" collapsed="false">
      <c r="A89" s="228" t="n">
        <v>83</v>
      </c>
      <c r="B89" s="228" t="inlineStr">
        <f aca="false">IF('Cover Sheet'!B87="","",IF(OR('Cover Sheet'!D87="Dropped out of school", 'Cover Sheet'!D87="Moved to another school", 'Cover Sheet'!D87="Unknown status"),"",'Cover Sheet'!B87))</f>
        <is>
          <t/>
        </is>
      </c>
      <c r="C89" s="229"/>
      <c r="D89" s="230" t="inlineStr">
        <f aca="false">IFERROR(VLOOKUP(C89,Goals!$J$2:$K$28,2,0),"")</f>
        <is>
          <t/>
        </is>
      </c>
      <c r="E89" s="230" t="inlineStr">
        <f aca="false">'RC Mastery Check+Question type'!H87</f>
        <is>
          <t/>
        </is>
      </c>
      <c r="F89" s="230" t="inlineStr">
        <f aca="false">IF(OR('Cover Sheet'!J87="", B89=""),"",'Cover Sheet'!J87)</f>
        <is>
          <t/>
        </is>
      </c>
      <c r="G89" s="230" t="inlineStr">
        <f aca="false">'Cover Sheet'!L87</f>
        <is>
          <t/>
        </is>
      </c>
      <c r="H89" s="231"/>
      <c r="I89" s="231"/>
      <c r="J89" s="231"/>
      <c r="K89" s="231"/>
      <c r="L89" s="231"/>
      <c r="M89" s="231"/>
      <c r="N89" s="232"/>
      <c r="O89" s="232"/>
      <c r="P89" s="232"/>
      <c r="Q89" s="232"/>
      <c r="R89" s="232"/>
      <c r="S89" s="232"/>
      <c r="T89" s="232"/>
      <c r="U89" s="231"/>
      <c r="V89" s="231"/>
      <c r="W89" s="231"/>
      <c r="X89" s="231"/>
      <c r="Y89" s="231"/>
      <c r="Z89" s="231"/>
      <c r="AA89" s="231"/>
      <c r="AB89" s="232"/>
      <c r="AC89" s="232"/>
      <c r="AD89" s="232"/>
      <c r="AE89" s="232"/>
      <c r="AF89" s="232"/>
      <c r="AG89" s="232"/>
      <c r="AH89" s="232"/>
      <c r="AI89" s="232"/>
      <c r="AJ89" s="232"/>
      <c r="AK89" s="232"/>
      <c r="AL89" s="232"/>
      <c r="AM89" s="232"/>
      <c r="AN89" s="231"/>
      <c r="AO89" s="231"/>
      <c r="AP89" s="231"/>
      <c r="AQ89" s="231"/>
      <c r="AR89" s="231"/>
      <c r="AS89" s="231"/>
      <c r="AT89" s="231"/>
      <c r="AU89" s="231"/>
      <c r="AV89" s="231"/>
      <c r="AW89" s="231"/>
      <c r="AX89" s="231"/>
      <c r="AY89" s="231"/>
      <c r="AZ89" s="232"/>
      <c r="BA89" s="232"/>
      <c r="BB89" s="232"/>
      <c r="BC89" s="232"/>
      <c r="BD89" s="232"/>
      <c r="BE89" s="232"/>
      <c r="BF89" s="232"/>
      <c r="BG89" s="232"/>
      <c r="BH89" s="232"/>
      <c r="BI89" s="232"/>
      <c r="BJ89" s="232"/>
      <c r="BK89" s="232"/>
      <c r="BL89" s="232"/>
      <c r="BM89" s="232"/>
      <c r="BN89" s="232"/>
      <c r="BO89" s="232"/>
      <c r="BP89" s="232"/>
      <c r="BQ89" s="232"/>
      <c r="BR89" s="231"/>
      <c r="BS89" s="231"/>
      <c r="BT89" s="231"/>
      <c r="BU89" s="231"/>
      <c r="BV89" s="231"/>
      <c r="BW89" s="231"/>
      <c r="BX89" s="231"/>
      <c r="BY89" s="231"/>
      <c r="BZ89" s="231"/>
      <c r="CA89" s="231"/>
      <c r="CB89" s="231"/>
      <c r="CC89" s="231"/>
      <c r="CD89" s="231"/>
      <c r="CE89" s="231"/>
      <c r="CF89" s="231"/>
      <c r="CG89" s="231"/>
      <c r="CH89" s="231"/>
      <c r="CI89" s="231"/>
      <c r="CJ89" s="232"/>
      <c r="CK89" s="232"/>
      <c r="CL89" s="232"/>
      <c r="CM89" s="232"/>
      <c r="CN89" s="232"/>
      <c r="CO89" s="232"/>
      <c r="CP89" s="232"/>
      <c r="CQ89" s="232"/>
      <c r="CR89" s="232"/>
      <c r="CS89" s="232"/>
      <c r="CT89" s="232"/>
      <c r="CU89" s="232"/>
      <c r="CV89" s="232"/>
      <c r="CW89" s="232"/>
      <c r="CX89" s="232"/>
      <c r="CY89" s="232"/>
      <c r="CZ89" s="232"/>
      <c r="DA89" s="232"/>
      <c r="DB89" s="232"/>
      <c r="DC89" s="232"/>
      <c r="DD89" s="232"/>
      <c r="DE89" s="232"/>
      <c r="DF89" s="232"/>
      <c r="DG89" s="232"/>
      <c r="DH89" s="232"/>
      <c r="DI89" s="232"/>
      <c r="DJ89" s="232"/>
      <c r="DK89" s="232"/>
      <c r="DL89" s="232"/>
      <c r="DM89" s="232"/>
      <c r="DN89" s="232"/>
      <c r="DO89" s="232"/>
      <c r="DP89" s="232"/>
      <c r="DQ89" s="232"/>
      <c r="DR89" s="232"/>
      <c r="DS89" s="232"/>
      <c r="DT89" s="231"/>
      <c r="DU89" s="231"/>
      <c r="DV89" s="231"/>
      <c r="DW89" s="231"/>
      <c r="DX89" s="231"/>
      <c r="DY89" s="231"/>
      <c r="DZ89" s="231"/>
      <c r="EA89" s="231"/>
      <c r="EB89" s="231"/>
      <c r="EC89" s="231"/>
      <c r="ED89" s="231"/>
      <c r="EE89" s="231"/>
      <c r="EF89" s="231"/>
      <c r="EG89" s="231"/>
      <c r="EH89" s="231"/>
      <c r="EI89" s="231"/>
      <c r="EJ89" s="231"/>
      <c r="EK89" s="231"/>
      <c r="EL89" s="231"/>
      <c r="EM89" s="231"/>
      <c r="EN89" s="231"/>
      <c r="EO89" s="231"/>
      <c r="EP89" s="231"/>
      <c r="EQ89" s="231"/>
      <c r="ER89" s="231"/>
      <c r="ES89" s="231"/>
      <c r="ET89" s="231"/>
      <c r="EU89" s="231"/>
      <c r="EV89" s="231"/>
      <c r="EW89" s="231"/>
      <c r="EX89" s="231"/>
      <c r="EY89" s="231"/>
      <c r="EZ89" s="231"/>
      <c r="FA89" s="231"/>
      <c r="FB89" s="231"/>
      <c r="FC89" s="231"/>
      <c r="FD89" s="232"/>
      <c r="FE89" s="232"/>
      <c r="FF89" s="232"/>
      <c r="FG89" s="232"/>
      <c r="FH89" s="232"/>
      <c r="FI89" s="232"/>
      <c r="FJ89" s="232"/>
      <c r="FK89" s="232"/>
      <c r="FL89" s="232"/>
      <c r="FM89" s="232"/>
      <c r="FN89" s="232"/>
      <c r="FO89" s="232"/>
      <c r="FP89" s="232"/>
      <c r="FQ89" s="232"/>
      <c r="FR89" s="232"/>
      <c r="FS89" s="232"/>
      <c r="FT89" s="232"/>
      <c r="FU89" s="232"/>
      <c r="FV89" s="232"/>
      <c r="FW89" s="232"/>
      <c r="FX89" s="232"/>
      <c r="FY89" s="232"/>
      <c r="FZ89" s="232"/>
      <c r="GA89" s="232"/>
      <c r="GB89" s="232"/>
      <c r="GC89" s="232"/>
      <c r="GD89" s="232"/>
      <c r="GE89" s="232"/>
      <c r="GF89" s="232"/>
      <c r="GG89" s="232"/>
      <c r="GH89" s="232"/>
      <c r="GI89" s="232"/>
      <c r="GJ89" s="232"/>
      <c r="GK89" s="232"/>
      <c r="GL89" s="232"/>
      <c r="GM89" s="231"/>
      <c r="GN89" s="231"/>
      <c r="GO89" s="231"/>
      <c r="GP89" s="231"/>
      <c r="GQ89" s="231"/>
      <c r="GR89" s="231"/>
      <c r="GS89" s="231"/>
      <c r="GT89" s="231"/>
      <c r="GU89" s="231"/>
      <c r="GV89" s="231"/>
      <c r="GW89" s="231"/>
      <c r="GX89" s="231"/>
      <c r="GY89" s="231"/>
      <c r="GZ89" s="231"/>
      <c r="HA89" s="231"/>
      <c r="HB89" s="231"/>
      <c r="HC89" s="231"/>
      <c r="HD89" s="231"/>
      <c r="HE89" s="231"/>
      <c r="HF89" s="231"/>
      <c r="HG89" s="231"/>
      <c r="HH89" s="231"/>
      <c r="HI89" s="231"/>
      <c r="HJ89" s="231"/>
      <c r="HK89" s="231"/>
      <c r="HL89" s="231"/>
      <c r="HM89" s="231"/>
      <c r="HN89" s="231"/>
      <c r="HO89" s="231"/>
      <c r="HP89" s="231"/>
      <c r="HQ89" s="231"/>
      <c r="HR89" s="231"/>
      <c r="HS89" s="231"/>
      <c r="HT89" s="231"/>
      <c r="HU89" s="231"/>
      <c r="HV89" s="232"/>
      <c r="HW89" s="232"/>
      <c r="HX89" s="232"/>
      <c r="HY89" s="232"/>
      <c r="HZ89" s="232"/>
      <c r="IA89" s="232"/>
      <c r="IB89" s="232"/>
      <c r="IC89" s="232"/>
      <c r="ID89" s="232"/>
      <c r="IE89" s="232"/>
      <c r="IF89" s="232"/>
      <c r="IG89" s="232"/>
      <c r="IH89" s="232"/>
      <c r="II89" s="232"/>
      <c r="IJ89" s="232"/>
      <c r="IK89" s="232"/>
      <c r="IL89" s="232"/>
      <c r="IM89" s="232"/>
      <c r="IN89" s="232"/>
      <c r="IO89" s="232"/>
      <c r="IP89" s="232"/>
      <c r="IQ89" s="232"/>
      <c r="IR89" s="232"/>
      <c r="IS89" s="232"/>
      <c r="IT89" s="232"/>
      <c r="IU89" s="232"/>
      <c r="IV89" s="232"/>
      <c r="IW89" s="232"/>
      <c r="IX89" s="232"/>
      <c r="IY89" s="232"/>
      <c r="IZ89" s="232"/>
      <c r="JA89" s="232"/>
      <c r="JB89" s="232"/>
      <c r="JC89" s="232"/>
      <c r="JD89" s="232"/>
      <c r="JE89" s="231"/>
      <c r="JF89" s="231"/>
      <c r="JG89" s="231"/>
      <c r="JH89" s="231"/>
      <c r="JI89" s="231"/>
      <c r="JJ89" s="231"/>
      <c r="JK89" s="231"/>
      <c r="JL89" s="231"/>
      <c r="JM89" s="231"/>
      <c r="JN89" s="231"/>
      <c r="JO89" s="231"/>
      <c r="JP89" s="231"/>
      <c r="JQ89" s="231"/>
      <c r="JR89" s="231"/>
      <c r="JS89" s="231"/>
      <c r="JT89" s="231"/>
      <c r="JU89" s="231"/>
      <c r="JV89" s="231"/>
      <c r="JW89" s="231"/>
      <c r="JX89" s="231"/>
      <c r="JY89" s="231"/>
      <c r="JZ89" s="231"/>
      <c r="KA89" s="231"/>
      <c r="KB89" s="231"/>
      <c r="KC89" s="231"/>
      <c r="KD89" s="231"/>
      <c r="KE89" s="231"/>
      <c r="KF89" s="231"/>
      <c r="KG89" s="231"/>
      <c r="KH89" s="231"/>
      <c r="KI89" s="231"/>
      <c r="KJ89" s="231"/>
      <c r="KK89" s="231"/>
      <c r="KL89" s="231"/>
      <c r="KM89" s="231"/>
      <c r="KN89" s="233"/>
    </row>
    <row r="90" customFormat="false" ht="12.75" hidden="false" customHeight="true" outlineLevel="0" collapsed="false">
      <c r="A90" s="228" t="n">
        <v>84</v>
      </c>
      <c r="B90" s="228" t="inlineStr">
        <f aca="false">IF('Cover Sheet'!B88="","",IF(OR('Cover Sheet'!D88="Dropped out of school", 'Cover Sheet'!D88="Moved to another school", 'Cover Sheet'!D88="Unknown status"),"",'Cover Sheet'!B88))</f>
        <is>
          <t/>
        </is>
      </c>
      <c r="C90" s="229"/>
      <c r="D90" s="230" t="inlineStr">
        <f aca="false">IFERROR(VLOOKUP(C90,Goals!$J$2:$K$28,2,0),"")</f>
        <is>
          <t/>
        </is>
      </c>
      <c r="E90" s="230" t="inlineStr">
        <f aca="false">'RC Mastery Check+Question type'!H88</f>
        <is>
          <t/>
        </is>
      </c>
      <c r="F90" s="230" t="inlineStr">
        <f aca="false">IF(OR('Cover Sheet'!J88="", B90=""),"",'Cover Sheet'!J88)</f>
        <is>
          <t/>
        </is>
      </c>
      <c r="G90" s="230" t="inlineStr">
        <f aca="false">'Cover Sheet'!L88</f>
        <is>
          <t/>
        </is>
      </c>
      <c r="H90" s="231"/>
      <c r="I90" s="231"/>
      <c r="J90" s="231"/>
      <c r="K90" s="231"/>
      <c r="L90" s="231"/>
      <c r="M90" s="231"/>
      <c r="N90" s="232"/>
      <c r="O90" s="232"/>
      <c r="P90" s="232"/>
      <c r="Q90" s="232"/>
      <c r="R90" s="232"/>
      <c r="S90" s="232"/>
      <c r="T90" s="232"/>
      <c r="U90" s="231"/>
      <c r="V90" s="231"/>
      <c r="W90" s="231"/>
      <c r="X90" s="231"/>
      <c r="Y90" s="231"/>
      <c r="Z90" s="231"/>
      <c r="AA90" s="231"/>
      <c r="AB90" s="232"/>
      <c r="AC90" s="232"/>
      <c r="AD90" s="232"/>
      <c r="AE90" s="232"/>
      <c r="AF90" s="232"/>
      <c r="AG90" s="232"/>
      <c r="AH90" s="232"/>
      <c r="AI90" s="232"/>
      <c r="AJ90" s="232"/>
      <c r="AK90" s="232"/>
      <c r="AL90" s="232"/>
      <c r="AM90" s="232"/>
      <c r="AN90" s="231"/>
      <c r="AO90" s="231"/>
      <c r="AP90" s="231"/>
      <c r="AQ90" s="231"/>
      <c r="AR90" s="231"/>
      <c r="AS90" s="231"/>
      <c r="AT90" s="231"/>
      <c r="AU90" s="231"/>
      <c r="AV90" s="231"/>
      <c r="AW90" s="231"/>
      <c r="AX90" s="231"/>
      <c r="AY90" s="231"/>
      <c r="AZ90" s="232"/>
      <c r="BA90" s="232"/>
      <c r="BB90" s="232"/>
      <c r="BC90" s="232"/>
      <c r="BD90" s="232"/>
      <c r="BE90" s="232"/>
      <c r="BF90" s="232"/>
      <c r="BG90" s="232"/>
      <c r="BH90" s="232"/>
      <c r="BI90" s="232"/>
      <c r="BJ90" s="232"/>
      <c r="BK90" s="232"/>
      <c r="BL90" s="232"/>
      <c r="BM90" s="232"/>
      <c r="BN90" s="232"/>
      <c r="BO90" s="232"/>
      <c r="BP90" s="232"/>
      <c r="BQ90" s="232"/>
      <c r="BR90" s="231"/>
      <c r="BS90" s="231"/>
      <c r="BT90" s="231"/>
      <c r="BU90" s="231"/>
      <c r="BV90" s="231"/>
      <c r="BW90" s="231"/>
      <c r="BX90" s="231"/>
      <c r="BY90" s="231"/>
      <c r="BZ90" s="231"/>
      <c r="CA90" s="231"/>
      <c r="CB90" s="231"/>
      <c r="CC90" s="231"/>
      <c r="CD90" s="231"/>
      <c r="CE90" s="231"/>
      <c r="CF90" s="231"/>
      <c r="CG90" s="231"/>
      <c r="CH90" s="231"/>
      <c r="CI90" s="231"/>
      <c r="CJ90" s="232"/>
      <c r="CK90" s="232"/>
      <c r="CL90" s="232"/>
      <c r="CM90" s="232"/>
      <c r="CN90" s="232"/>
      <c r="CO90" s="232"/>
      <c r="CP90" s="232"/>
      <c r="CQ90" s="232"/>
      <c r="CR90" s="232"/>
      <c r="CS90" s="232"/>
      <c r="CT90" s="232"/>
      <c r="CU90" s="232"/>
      <c r="CV90" s="232"/>
      <c r="CW90" s="232"/>
      <c r="CX90" s="232"/>
      <c r="CY90" s="232"/>
      <c r="CZ90" s="232"/>
      <c r="DA90" s="232"/>
      <c r="DB90" s="232"/>
      <c r="DC90" s="232"/>
      <c r="DD90" s="232"/>
      <c r="DE90" s="232"/>
      <c r="DF90" s="232"/>
      <c r="DG90" s="232"/>
      <c r="DH90" s="232"/>
      <c r="DI90" s="232"/>
      <c r="DJ90" s="232"/>
      <c r="DK90" s="232"/>
      <c r="DL90" s="232"/>
      <c r="DM90" s="232"/>
      <c r="DN90" s="232"/>
      <c r="DO90" s="232"/>
      <c r="DP90" s="232"/>
      <c r="DQ90" s="232"/>
      <c r="DR90" s="232"/>
      <c r="DS90" s="232"/>
      <c r="DT90" s="231"/>
      <c r="DU90" s="231"/>
      <c r="DV90" s="231"/>
      <c r="DW90" s="231"/>
      <c r="DX90" s="231"/>
      <c r="DY90" s="231"/>
      <c r="DZ90" s="231"/>
      <c r="EA90" s="231"/>
      <c r="EB90" s="231"/>
      <c r="EC90" s="231"/>
      <c r="ED90" s="231"/>
      <c r="EE90" s="231"/>
      <c r="EF90" s="231"/>
      <c r="EG90" s="231"/>
      <c r="EH90" s="231"/>
      <c r="EI90" s="231"/>
      <c r="EJ90" s="231"/>
      <c r="EK90" s="231"/>
      <c r="EL90" s="231"/>
      <c r="EM90" s="231"/>
      <c r="EN90" s="231"/>
      <c r="EO90" s="231"/>
      <c r="EP90" s="231"/>
      <c r="EQ90" s="231"/>
      <c r="ER90" s="231"/>
      <c r="ES90" s="231"/>
      <c r="ET90" s="231"/>
      <c r="EU90" s="231"/>
      <c r="EV90" s="231"/>
      <c r="EW90" s="231"/>
      <c r="EX90" s="231"/>
      <c r="EY90" s="231"/>
      <c r="EZ90" s="231"/>
      <c r="FA90" s="231"/>
      <c r="FB90" s="231"/>
      <c r="FC90" s="231"/>
      <c r="FD90" s="232"/>
      <c r="FE90" s="232"/>
      <c r="FF90" s="232"/>
      <c r="FG90" s="232"/>
      <c r="FH90" s="232"/>
      <c r="FI90" s="232"/>
      <c r="FJ90" s="232"/>
      <c r="FK90" s="232"/>
      <c r="FL90" s="232"/>
      <c r="FM90" s="232"/>
      <c r="FN90" s="232"/>
      <c r="FO90" s="232"/>
      <c r="FP90" s="232"/>
      <c r="FQ90" s="232"/>
      <c r="FR90" s="232"/>
      <c r="FS90" s="232"/>
      <c r="FT90" s="232"/>
      <c r="FU90" s="232"/>
      <c r="FV90" s="232"/>
      <c r="FW90" s="232"/>
      <c r="FX90" s="232"/>
      <c r="FY90" s="232"/>
      <c r="FZ90" s="232"/>
      <c r="GA90" s="232"/>
      <c r="GB90" s="232"/>
      <c r="GC90" s="232"/>
      <c r="GD90" s="232"/>
      <c r="GE90" s="232"/>
      <c r="GF90" s="232"/>
      <c r="GG90" s="232"/>
      <c r="GH90" s="232"/>
      <c r="GI90" s="232"/>
      <c r="GJ90" s="232"/>
      <c r="GK90" s="232"/>
      <c r="GL90" s="232"/>
      <c r="GM90" s="231"/>
      <c r="GN90" s="231"/>
      <c r="GO90" s="231"/>
      <c r="GP90" s="231"/>
      <c r="GQ90" s="231"/>
      <c r="GR90" s="231"/>
      <c r="GS90" s="231"/>
      <c r="GT90" s="231"/>
      <c r="GU90" s="231"/>
      <c r="GV90" s="231"/>
      <c r="GW90" s="231"/>
      <c r="GX90" s="231"/>
      <c r="GY90" s="231"/>
      <c r="GZ90" s="231"/>
      <c r="HA90" s="231"/>
      <c r="HB90" s="231"/>
      <c r="HC90" s="231"/>
      <c r="HD90" s="231"/>
      <c r="HE90" s="231"/>
      <c r="HF90" s="231"/>
      <c r="HG90" s="231"/>
      <c r="HH90" s="231"/>
      <c r="HI90" s="231"/>
      <c r="HJ90" s="231"/>
      <c r="HK90" s="231"/>
      <c r="HL90" s="231"/>
      <c r="HM90" s="231"/>
      <c r="HN90" s="231"/>
      <c r="HO90" s="231"/>
      <c r="HP90" s="231"/>
      <c r="HQ90" s="231"/>
      <c r="HR90" s="231"/>
      <c r="HS90" s="231"/>
      <c r="HT90" s="231"/>
      <c r="HU90" s="231"/>
      <c r="HV90" s="232"/>
      <c r="HW90" s="232"/>
      <c r="HX90" s="232"/>
      <c r="HY90" s="232"/>
      <c r="HZ90" s="232"/>
      <c r="IA90" s="232"/>
      <c r="IB90" s="232"/>
      <c r="IC90" s="232"/>
      <c r="ID90" s="232"/>
      <c r="IE90" s="232"/>
      <c r="IF90" s="232"/>
      <c r="IG90" s="232"/>
      <c r="IH90" s="232"/>
      <c r="II90" s="232"/>
      <c r="IJ90" s="232"/>
      <c r="IK90" s="232"/>
      <c r="IL90" s="232"/>
      <c r="IM90" s="232"/>
      <c r="IN90" s="232"/>
      <c r="IO90" s="232"/>
      <c r="IP90" s="232"/>
      <c r="IQ90" s="232"/>
      <c r="IR90" s="232"/>
      <c r="IS90" s="232"/>
      <c r="IT90" s="232"/>
      <c r="IU90" s="232"/>
      <c r="IV90" s="232"/>
      <c r="IW90" s="232"/>
      <c r="IX90" s="232"/>
      <c r="IY90" s="232"/>
      <c r="IZ90" s="232"/>
      <c r="JA90" s="232"/>
      <c r="JB90" s="232"/>
      <c r="JC90" s="232"/>
      <c r="JD90" s="232"/>
      <c r="JE90" s="231"/>
      <c r="JF90" s="231"/>
      <c r="JG90" s="231"/>
      <c r="JH90" s="231"/>
      <c r="JI90" s="231"/>
      <c r="JJ90" s="231"/>
      <c r="JK90" s="231"/>
      <c r="JL90" s="231"/>
      <c r="JM90" s="231"/>
      <c r="JN90" s="231"/>
      <c r="JO90" s="231"/>
      <c r="JP90" s="231"/>
      <c r="JQ90" s="231"/>
      <c r="JR90" s="231"/>
      <c r="JS90" s="231"/>
      <c r="JT90" s="231"/>
      <c r="JU90" s="231"/>
      <c r="JV90" s="231"/>
      <c r="JW90" s="231"/>
      <c r="JX90" s="231"/>
      <c r="JY90" s="231"/>
      <c r="JZ90" s="231"/>
      <c r="KA90" s="231"/>
      <c r="KB90" s="231"/>
      <c r="KC90" s="231"/>
      <c r="KD90" s="231"/>
      <c r="KE90" s="231"/>
      <c r="KF90" s="231"/>
      <c r="KG90" s="231"/>
      <c r="KH90" s="231"/>
      <c r="KI90" s="231"/>
      <c r="KJ90" s="231"/>
      <c r="KK90" s="231"/>
      <c r="KL90" s="231"/>
      <c r="KM90" s="231"/>
      <c r="KN90" s="233"/>
    </row>
    <row r="91" customFormat="false" ht="12.75" hidden="false" customHeight="true" outlineLevel="0" collapsed="false">
      <c r="A91" s="228" t="n">
        <v>85</v>
      </c>
      <c r="B91" s="228" t="inlineStr">
        <f aca="false">IF('Cover Sheet'!B89="","",IF(OR('Cover Sheet'!D89="Dropped out of school", 'Cover Sheet'!D89="Moved to another school", 'Cover Sheet'!D89="Unknown status"),"",'Cover Sheet'!B89))</f>
        <is>
          <t/>
        </is>
      </c>
      <c r="C91" s="229"/>
      <c r="D91" s="230" t="inlineStr">
        <f aca="false">IFERROR(VLOOKUP(C91,Goals!$J$2:$K$28,2,0),"")</f>
        <is>
          <t/>
        </is>
      </c>
      <c r="E91" s="230" t="inlineStr">
        <f aca="false">'RC Mastery Check+Question type'!H89</f>
        <is>
          <t/>
        </is>
      </c>
      <c r="F91" s="230" t="inlineStr">
        <f aca="false">IF(OR('Cover Sheet'!J89="", B91=""),"",'Cover Sheet'!J89)</f>
        <is>
          <t/>
        </is>
      </c>
      <c r="G91" s="230" t="inlineStr">
        <f aca="false">'Cover Sheet'!L89</f>
        <is>
          <t/>
        </is>
      </c>
      <c r="H91" s="231"/>
      <c r="I91" s="231"/>
      <c r="J91" s="231"/>
      <c r="K91" s="231"/>
      <c r="L91" s="231"/>
      <c r="M91" s="231"/>
      <c r="N91" s="232"/>
      <c r="O91" s="232"/>
      <c r="P91" s="232"/>
      <c r="Q91" s="232"/>
      <c r="R91" s="232"/>
      <c r="S91" s="232"/>
      <c r="T91" s="232"/>
      <c r="U91" s="231"/>
      <c r="V91" s="231"/>
      <c r="W91" s="231"/>
      <c r="X91" s="231"/>
      <c r="Y91" s="231"/>
      <c r="Z91" s="231"/>
      <c r="AA91" s="231"/>
      <c r="AB91" s="232"/>
      <c r="AC91" s="232"/>
      <c r="AD91" s="232"/>
      <c r="AE91" s="232"/>
      <c r="AF91" s="232"/>
      <c r="AG91" s="232"/>
      <c r="AH91" s="232"/>
      <c r="AI91" s="232"/>
      <c r="AJ91" s="232"/>
      <c r="AK91" s="232"/>
      <c r="AL91" s="232"/>
      <c r="AM91" s="232"/>
      <c r="AN91" s="231"/>
      <c r="AO91" s="231"/>
      <c r="AP91" s="231"/>
      <c r="AQ91" s="231"/>
      <c r="AR91" s="231"/>
      <c r="AS91" s="231"/>
      <c r="AT91" s="231"/>
      <c r="AU91" s="231"/>
      <c r="AV91" s="231"/>
      <c r="AW91" s="231"/>
      <c r="AX91" s="231"/>
      <c r="AY91" s="231"/>
      <c r="AZ91" s="232"/>
      <c r="BA91" s="232"/>
      <c r="BB91" s="232"/>
      <c r="BC91" s="232"/>
      <c r="BD91" s="232"/>
      <c r="BE91" s="232"/>
      <c r="BF91" s="232"/>
      <c r="BG91" s="232"/>
      <c r="BH91" s="232"/>
      <c r="BI91" s="232"/>
      <c r="BJ91" s="232"/>
      <c r="BK91" s="232"/>
      <c r="BL91" s="232"/>
      <c r="BM91" s="232"/>
      <c r="BN91" s="232"/>
      <c r="BO91" s="232"/>
      <c r="BP91" s="232"/>
      <c r="BQ91" s="232"/>
      <c r="BR91" s="231"/>
      <c r="BS91" s="231"/>
      <c r="BT91" s="231"/>
      <c r="BU91" s="231"/>
      <c r="BV91" s="231"/>
      <c r="BW91" s="231"/>
      <c r="BX91" s="231"/>
      <c r="BY91" s="231"/>
      <c r="BZ91" s="231"/>
      <c r="CA91" s="231"/>
      <c r="CB91" s="231"/>
      <c r="CC91" s="231"/>
      <c r="CD91" s="231"/>
      <c r="CE91" s="231"/>
      <c r="CF91" s="231"/>
      <c r="CG91" s="231"/>
      <c r="CH91" s="231"/>
      <c r="CI91" s="231"/>
      <c r="CJ91" s="232"/>
      <c r="CK91" s="232"/>
      <c r="CL91" s="232"/>
      <c r="CM91" s="232"/>
      <c r="CN91" s="232"/>
      <c r="CO91" s="232"/>
      <c r="CP91" s="232"/>
      <c r="CQ91" s="232"/>
      <c r="CR91" s="232"/>
      <c r="CS91" s="232"/>
      <c r="CT91" s="232"/>
      <c r="CU91" s="232"/>
      <c r="CV91" s="232"/>
      <c r="CW91" s="232"/>
      <c r="CX91" s="232"/>
      <c r="CY91" s="232"/>
      <c r="CZ91" s="232"/>
      <c r="DA91" s="232"/>
      <c r="DB91" s="232"/>
      <c r="DC91" s="232"/>
      <c r="DD91" s="232"/>
      <c r="DE91" s="232"/>
      <c r="DF91" s="232"/>
      <c r="DG91" s="232"/>
      <c r="DH91" s="232"/>
      <c r="DI91" s="232"/>
      <c r="DJ91" s="232"/>
      <c r="DK91" s="232"/>
      <c r="DL91" s="232"/>
      <c r="DM91" s="232"/>
      <c r="DN91" s="232"/>
      <c r="DO91" s="232"/>
      <c r="DP91" s="232"/>
      <c r="DQ91" s="232"/>
      <c r="DR91" s="232"/>
      <c r="DS91" s="232"/>
      <c r="DT91" s="231"/>
      <c r="DU91" s="231"/>
      <c r="DV91" s="231"/>
      <c r="DW91" s="231"/>
      <c r="DX91" s="231"/>
      <c r="DY91" s="231"/>
      <c r="DZ91" s="231"/>
      <c r="EA91" s="231"/>
      <c r="EB91" s="231"/>
      <c r="EC91" s="231"/>
      <c r="ED91" s="231"/>
      <c r="EE91" s="231"/>
      <c r="EF91" s="231"/>
      <c r="EG91" s="231"/>
      <c r="EH91" s="231"/>
      <c r="EI91" s="231"/>
      <c r="EJ91" s="231"/>
      <c r="EK91" s="231"/>
      <c r="EL91" s="231"/>
      <c r="EM91" s="231"/>
      <c r="EN91" s="231"/>
      <c r="EO91" s="231"/>
      <c r="EP91" s="231"/>
      <c r="EQ91" s="231"/>
      <c r="ER91" s="231"/>
      <c r="ES91" s="231"/>
      <c r="ET91" s="231"/>
      <c r="EU91" s="231"/>
      <c r="EV91" s="231"/>
      <c r="EW91" s="231"/>
      <c r="EX91" s="231"/>
      <c r="EY91" s="231"/>
      <c r="EZ91" s="231"/>
      <c r="FA91" s="231"/>
      <c r="FB91" s="231"/>
      <c r="FC91" s="231"/>
      <c r="FD91" s="232"/>
      <c r="FE91" s="232"/>
      <c r="FF91" s="232"/>
      <c r="FG91" s="232"/>
      <c r="FH91" s="232"/>
      <c r="FI91" s="232"/>
      <c r="FJ91" s="232"/>
      <c r="FK91" s="232"/>
      <c r="FL91" s="232"/>
      <c r="FM91" s="232"/>
      <c r="FN91" s="232"/>
      <c r="FO91" s="232"/>
      <c r="FP91" s="232"/>
      <c r="FQ91" s="232"/>
      <c r="FR91" s="232"/>
      <c r="FS91" s="232"/>
      <c r="FT91" s="232"/>
      <c r="FU91" s="232"/>
      <c r="FV91" s="232"/>
      <c r="FW91" s="232"/>
      <c r="FX91" s="232"/>
      <c r="FY91" s="232"/>
      <c r="FZ91" s="232"/>
      <c r="GA91" s="232"/>
      <c r="GB91" s="232"/>
      <c r="GC91" s="232"/>
      <c r="GD91" s="232"/>
      <c r="GE91" s="232"/>
      <c r="GF91" s="232"/>
      <c r="GG91" s="232"/>
      <c r="GH91" s="232"/>
      <c r="GI91" s="232"/>
      <c r="GJ91" s="232"/>
      <c r="GK91" s="232"/>
      <c r="GL91" s="232"/>
      <c r="GM91" s="231"/>
      <c r="GN91" s="231"/>
      <c r="GO91" s="231"/>
      <c r="GP91" s="231"/>
      <c r="GQ91" s="231"/>
      <c r="GR91" s="231"/>
      <c r="GS91" s="231"/>
      <c r="GT91" s="231"/>
      <c r="GU91" s="231"/>
      <c r="GV91" s="231"/>
      <c r="GW91" s="231"/>
      <c r="GX91" s="231"/>
      <c r="GY91" s="231"/>
      <c r="GZ91" s="231"/>
      <c r="HA91" s="231"/>
      <c r="HB91" s="231"/>
      <c r="HC91" s="231"/>
      <c r="HD91" s="231"/>
      <c r="HE91" s="231"/>
      <c r="HF91" s="231"/>
      <c r="HG91" s="231"/>
      <c r="HH91" s="231"/>
      <c r="HI91" s="231"/>
      <c r="HJ91" s="231"/>
      <c r="HK91" s="231"/>
      <c r="HL91" s="231"/>
      <c r="HM91" s="231"/>
      <c r="HN91" s="231"/>
      <c r="HO91" s="231"/>
      <c r="HP91" s="231"/>
      <c r="HQ91" s="231"/>
      <c r="HR91" s="231"/>
      <c r="HS91" s="231"/>
      <c r="HT91" s="231"/>
      <c r="HU91" s="231"/>
      <c r="HV91" s="232"/>
      <c r="HW91" s="232"/>
      <c r="HX91" s="232"/>
      <c r="HY91" s="232"/>
      <c r="HZ91" s="232"/>
      <c r="IA91" s="232"/>
      <c r="IB91" s="232"/>
      <c r="IC91" s="232"/>
      <c r="ID91" s="232"/>
      <c r="IE91" s="232"/>
      <c r="IF91" s="232"/>
      <c r="IG91" s="232"/>
      <c r="IH91" s="232"/>
      <c r="II91" s="232"/>
      <c r="IJ91" s="232"/>
      <c r="IK91" s="232"/>
      <c r="IL91" s="232"/>
      <c r="IM91" s="232"/>
      <c r="IN91" s="232"/>
      <c r="IO91" s="232"/>
      <c r="IP91" s="232"/>
      <c r="IQ91" s="232"/>
      <c r="IR91" s="232"/>
      <c r="IS91" s="232"/>
      <c r="IT91" s="232"/>
      <c r="IU91" s="232"/>
      <c r="IV91" s="232"/>
      <c r="IW91" s="232"/>
      <c r="IX91" s="232"/>
      <c r="IY91" s="232"/>
      <c r="IZ91" s="232"/>
      <c r="JA91" s="232"/>
      <c r="JB91" s="232"/>
      <c r="JC91" s="232"/>
      <c r="JD91" s="232"/>
      <c r="JE91" s="231"/>
      <c r="JF91" s="231"/>
      <c r="JG91" s="231"/>
      <c r="JH91" s="231"/>
      <c r="JI91" s="231"/>
      <c r="JJ91" s="231"/>
      <c r="JK91" s="231"/>
      <c r="JL91" s="231"/>
      <c r="JM91" s="231"/>
      <c r="JN91" s="231"/>
      <c r="JO91" s="231"/>
      <c r="JP91" s="231"/>
      <c r="JQ91" s="231"/>
      <c r="JR91" s="231"/>
      <c r="JS91" s="231"/>
      <c r="JT91" s="231"/>
      <c r="JU91" s="231"/>
      <c r="JV91" s="231"/>
      <c r="JW91" s="231"/>
      <c r="JX91" s="231"/>
      <c r="JY91" s="231"/>
      <c r="JZ91" s="231"/>
      <c r="KA91" s="231"/>
      <c r="KB91" s="231"/>
      <c r="KC91" s="231"/>
      <c r="KD91" s="231"/>
      <c r="KE91" s="231"/>
      <c r="KF91" s="231"/>
      <c r="KG91" s="231"/>
      <c r="KH91" s="231"/>
      <c r="KI91" s="231"/>
      <c r="KJ91" s="231"/>
      <c r="KK91" s="231"/>
      <c r="KL91" s="231"/>
      <c r="KM91" s="231"/>
      <c r="KN91" s="233"/>
    </row>
  </sheetData>
  <mergeCells count="18">
    <mergeCell ref="A1:B5"/>
    <mergeCell ref="F1:G1"/>
    <mergeCell ref="H1:M1"/>
    <mergeCell ref="N1:T1"/>
    <mergeCell ref="U1:AA1"/>
    <mergeCell ref="AB1:AM1"/>
    <mergeCell ref="AN1:AY1"/>
    <mergeCell ref="AZ1:BQ1"/>
    <mergeCell ref="BR1:CI1"/>
    <mergeCell ref="CJ1:DS1"/>
    <mergeCell ref="DT1:FC1"/>
    <mergeCell ref="FD1:GL1"/>
    <mergeCell ref="GM1:HU1"/>
    <mergeCell ref="HV1:JD1"/>
    <mergeCell ref="JE1:KM1"/>
    <mergeCell ref="F2:G2"/>
    <mergeCell ref="F3:G3"/>
    <mergeCell ref="F5:G5"/>
  </mergeCells>
  <conditionalFormatting sqref="H6:KM6">
    <cfRule type="cellIs" priority="2" operator="greaterThan" aboveAverage="0" equalAverage="0" bottom="0" percent="0" rank="0" text="" dxfId="0">
      <formula>0.79</formula>
    </cfRule>
    <cfRule type="cellIs" priority="3" operator="greaterThan" aboveAverage="0" equalAverage="0" bottom="0" percent="0" rank="0" text="" dxfId="1">
      <formula>0.59</formula>
    </cfRule>
    <cfRule type="cellIs" priority="4" operator="lessThan" aboveAverage="0" equalAverage="0" bottom="0" percent="0" rank="0" text="" dxfId="2">
      <formula>0.6</formula>
    </cfRule>
  </conditionalFormatting>
  <dataValidations count="1">
    <dataValidation allowBlank="true" operator="between" showDropDown="false" showErrorMessage="true" showInputMessage="true" sqref="H7:KM24 H25:BQ91 CJ25:KM25 BR26:KM91" type="decimal">
      <formula1>0</formula1>
      <formula2>1</formula2>
    </dataValidation>
  </dataValidation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2"/>
  <legacyDrawing r:id="rId3"/>
</worksheet>
</file>

<file path=xl/worksheets/sheet6.xml><?xml version="1.0" encoding="utf-8"?>
<worksheet xmlns="http://schemas.openxmlformats.org/spreadsheetml/2006/main" xmlns:r="http://schemas.openxmlformats.org/officeDocument/2006/relationships">
  <sheetPr filterMode="false">
    <pageSetUpPr fitToPage="false"/>
  </sheetPr>
  <dimension ref="A1:DV92"/>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3" ySplit="0" topLeftCell="D1" activePane="topRight" state="frozen"/>
      <selection pane="topLeft" activeCell="A1" activeCellId="0" sqref="A1"/>
      <selection pane="topRight" activeCell="F7" activeCellId="0" sqref="F7"/>
    </sheetView>
  </sheetViews>
  <sheetFormatPr defaultRowHeight="12.75"/>
  <cols>
    <col collapsed="false" hidden="false" max="3" min="1" style="235" width="10.8520408163265"/>
    <col collapsed="false" hidden="false" max="4" min="4" style="236" width="14.1479591836735"/>
    <col collapsed="false" hidden="false" max="33" min="5" style="237" width="10.8520408163265"/>
    <col collapsed="false" hidden="false" max="42" min="34" style="237" width="8.70918367346939"/>
    <col collapsed="false" hidden="false" max="1025" min="43" style="235" width="10.8520408163265"/>
  </cols>
  <sheetData>
    <row r="1" customFormat="false" ht="15.95" hidden="false" customHeight="true" outlineLevel="0" collapsed="false">
      <c r="A1" s="238"/>
      <c r="B1" s="239"/>
      <c r="C1" s="240"/>
      <c r="D1" s="241" t="s">
        <v>744</v>
      </c>
      <c r="E1" s="242" t="s">
        <v>780</v>
      </c>
      <c r="F1" s="242"/>
      <c r="G1" s="242"/>
      <c r="H1" s="242"/>
      <c r="I1" s="242"/>
      <c r="J1" s="242"/>
      <c r="K1" s="242"/>
      <c r="L1" s="242"/>
      <c r="M1" s="242"/>
      <c r="N1" s="242"/>
      <c r="O1" s="242"/>
      <c r="P1" s="242"/>
      <c r="Q1" s="242"/>
      <c r="R1" s="242"/>
      <c r="S1" s="242"/>
      <c r="T1" s="242"/>
      <c r="U1" s="242"/>
      <c r="V1" s="242"/>
      <c r="W1" s="242"/>
      <c r="X1" s="242"/>
      <c r="Y1" s="242"/>
      <c r="Z1" s="242"/>
      <c r="AA1" s="242"/>
      <c r="AB1" s="242"/>
      <c r="AC1" s="242"/>
      <c r="AD1" s="242"/>
      <c r="AE1" s="242"/>
      <c r="AF1" s="242"/>
      <c r="AG1" s="242"/>
      <c r="AH1" s="242" t="s">
        <v>781</v>
      </c>
      <c r="AI1" s="242"/>
      <c r="AJ1" s="242"/>
      <c r="AK1" s="242"/>
      <c r="AL1" s="242"/>
      <c r="AM1" s="242"/>
      <c r="AN1" s="242"/>
      <c r="AO1" s="242"/>
      <c r="AP1" s="242"/>
      <c r="AQ1" s="241" t="s">
        <v>744</v>
      </c>
      <c r="AR1" s="242" t="s">
        <v>782</v>
      </c>
      <c r="AS1" s="242"/>
      <c r="AT1" s="242"/>
      <c r="AU1" s="242"/>
      <c r="AV1" s="242"/>
      <c r="AW1" s="242"/>
      <c r="AX1" s="242"/>
      <c r="AY1" s="242"/>
      <c r="AZ1" s="242"/>
      <c r="BA1" s="242"/>
      <c r="BB1" s="242"/>
      <c r="BC1" s="242"/>
      <c r="BD1" s="242"/>
      <c r="BE1" s="242"/>
      <c r="BF1" s="242"/>
      <c r="BG1" s="242"/>
      <c r="BH1" s="242"/>
      <c r="BI1" s="242"/>
      <c r="BJ1" s="242"/>
      <c r="BK1" s="242"/>
      <c r="BL1" s="242"/>
      <c r="BM1" s="242"/>
      <c r="BN1" s="242"/>
      <c r="BO1" s="242"/>
      <c r="BP1" s="242"/>
      <c r="BQ1" s="242"/>
      <c r="BR1" s="242"/>
      <c r="BS1" s="242"/>
      <c r="BT1" s="242"/>
      <c r="BU1" s="243" t="s">
        <v>783</v>
      </c>
      <c r="BV1" s="243"/>
      <c r="BW1" s="243"/>
      <c r="BX1" s="243"/>
      <c r="BY1" s="243"/>
      <c r="BZ1" s="243"/>
      <c r="CA1" s="243"/>
      <c r="CB1" s="243"/>
      <c r="CC1" s="243"/>
      <c r="CD1" s="243"/>
      <c r="CE1" s="243"/>
      <c r="CF1" s="243"/>
      <c r="CG1" s="241" t="s">
        <v>744</v>
      </c>
      <c r="CH1" s="244" t="s">
        <v>784</v>
      </c>
      <c r="CI1" s="244"/>
      <c r="CJ1" s="244"/>
      <c r="CK1" s="244"/>
      <c r="CL1" s="244"/>
      <c r="CM1" s="244"/>
      <c r="CN1" s="244"/>
      <c r="CO1" s="244"/>
      <c r="CP1" s="244"/>
      <c r="CQ1" s="244"/>
      <c r="CR1" s="244"/>
      <c r="CS1" s="244"/>
      <c r="CT1" s="244"/>
      <c r="CU1" s="244"/>
      <c r="CV1" s="244"/>
      <c r="CW1" s="244"/>
      <c r="CX1" s="244"/>
      <c r="CY1" s="244"/>
      <c r="CZ1" s="244"/>
      <c r="DA1" s="244"/>
      <c r="DB1" s="244"/>
      <c r="DC1" s="244"/>
      <c r="DD1" s="244"/>
      <c r="DE1" s="244"/>
      <c r="DF1" s="244"/>
      <c r="DG1" s="244"/>
      <c r="DH1" s="244"/>
      <c r="DI1" s="244"/>
      <c r="DJ1" s="244"/>
      <c r="DK1" s="245" t="s">
        <v>785</v>
      </c>
      <c r="DL1" s="245"/>
      <c r="DM1" s="245"/>
      <c r="DN1" s="245"/>
      <c r="DO1" s="245"/>
      <c r="DP1" s="245"/>
      <c r="DQ1" s="245"/>
      <c r="DR1" s="245"/>
      <c r="DS1" s="245"/>
      <c r="DT1" s="245"/>
      <c r="DU1" s="245"/>
      <c r="DV1" s="245"/>
    </row>
    <row r="2" customFormat="false" ht="12" hidden="false" customHeight="true" outlineLevel="0" collapsed="false">
      <c r="A2" s="246"/>
      <c r="B2" s="247"/>
      <c r="C2" s="248"/>
      <c r="D2" s="249" t="s">
        <v>758</v>
      </c>
      <c r="E2" s="250" t="n">
        <v>2</v>
      </c>
      <c r="F2" s="250" t="n">
        <v>2</v>
      </c>
      <c r="G2" s="250" t="n">
        <v>2</v>
      </c>
      <c r="H2" s="250" t="n">
        <v>2</v>
      </c>
      <c r="I2" s="250" t="n">
        <v>2</v>
      </c>
      <c r="J2" s="250" t="n">
        <v>2</v>
      </c>
      <c r="K2" s="250" t="n">
        <v>2</v>
      </c>
      <c r="L2" s="250" t="n">
        <v>2</v>
      </c>
      <c r="M2" s="250" t="n">
        <v>1</v>
      </c>
      <c r="N2" s="250" t="n">
        <v>1</v>
      </c>
      <c r="O2" s="250" t="n">
        <v>2</v>
      </c>
      <c r="P2" s="250" t="n">
        <v>2</v>
      </c>
      <c r="Q2" s="250" t="n">
        <v>2</v>
      </c>
      <c r="R2" s="250" t="n">
        <v>1</v>
      </c>
      <c r="S2" s="250" t="n">
        <v>1</v>
      </c>
      <c r="T2" s="250" t="n">
        <v>2</v>
      </c>
      <c r="U2" s="250" t="n">
        <v>2</v>
      </c>
      <c r="V2" s="250" t="n">
        <v>2</v>
      </c>
      <c r="W2" s="250" t="n">
        <v>2</v>
      </c>
      <c r="X2" s="250" t="n">
        <v>1</v>
      </c>
      <c r="Y2" s="250" t="n">
        <v>2</v>
      </c>
      <c r="Z2" s="250" t="n">
        <v>2</v>
      </c>
      <c r="AA2" s="250" t="n">
        <v>1</v>
      </c>
      <c r="AB2" s="250" t="n">
        <v>1</v>
      </c>
      <c r="AC2" s="250" t="n">
        <v>2</v>
      </c>
      <c r="AD2" s="250" t="n">
        <v>2</v>
      </c>
      <c r="AE2" s="250" t="n">
        <v>2</v>
      </c>
      <c r="AF2" s="250" t="n">
        <v>1</v>
      </c>
      <c r="AG2" s="250" t="n">
        <v>2</v>
      </c>
      <c r="AH2" s="251" t="n">
        <v>2</v>
      </c>
      <c r="AI2" s="251" t="n">
        <v>2</v>
      </c>
      <c r="AJ2" s="251" t="n">
        <v>1</v>
      </c>
      <c r="AK2" s="251" t="n">
        <v>2</v>
      </c>
      <c r="AL2" s="251" t="n">
        <v>2</v>
      </c>
      <c r="AM2" s="251" t="n">
        <v>1</v>
      </c>
      <c r="AN2" s="251" t="n">
        <v>2</v>
      </c>
      <c r="AO2" s="251" t="n">
        <v>2</v>
      </c>
      <c r="AP2" s="251" t="n">
        <v>1</v>
      </c>
      <c r="AQ2" s="249" t="s">
        <v>758</v>
      </c>
      <c r="AR2" s="250" t="n">
        <v>2</v>
      </c>
      <c r="AS2" s="250" t="n">
        <v>2</v>
      </c>
      <c r="AT2" s="250" t="n">
        <v>2</v>
      </c>
      <c r="AU2" s="250" t="n">
        <v>2</v>
      </c>
      <c r="AV2" s="250" t="n">
        <v>2</v>
      </c>
      <c r="AW2" s="250" t="n">
        <v>2</v>
      </c>
      <c r="AX2" s="250" t="n">
        <v>2</v>
      </c>
      <c r="AY2" s="250" t="n">
        <v>2</v>
      </c>
      <c r="AZ2" s="250" t="n">
        <v>1</v>
      </c>
      <c r="BA2" s="250" t="n">
        <v>1</v>
      </c>
      <c r="BB2" s="250" t="n">
        <v>2</v>
      </c>
      <c r="BC2" s="250" t="n">
        <v>2</v>
      </c>
      <c r="BD2" s="250" t="n">
        <v>2</v>
      </c>
      <c r="BE2" s="250" t="n">
        <v>1</v>
      </c>
      <c r="BF2" s="250" t="n">
        <v>1</v>
      </c>
      <c r="BG2" s="250" t="n">
        <v>2</v>
      </c>
      <c r="BH2" s="250" t="n">
        <v>2</v>
      </c>
      <c r="BI2" s="250" t="n">
        <v>2</v>
      </c>
      <c r="BJ2" s="250" t="n">
        <v>2</v>
      </c>
      <c r="BK2" s="250" t="n">
        <v>1</v>
      </c>
      <c r="BL2" s="250" t="n">
        <v>2</v>
      </c>
      <c r="BM2" s="250" t="n">
        <v>2</v>
      </c>
      <c r="BN2" s="250" t="n">
        <v>1</v>
      </c>
      <c r="BO2" s="250" t="n">
        <v>1</v>
      </c>
      <c r="BP2" s="250" t="n">
        <v>2</v>
      </c>
      <c r="BQ2" s="250" t="n">
        <v>2</v>
      </c>
      <c r="BR2" s="250" t="n">
        <v>2</v>
      </c>
      <c r="BS2" s="250" t="n">
        <v>1</v>
      </c>
      <c r="BT2" s="250" t="n">
        <v>2</v>
      </c>
      <c r="BU2" s="251" t="n">
        <v>2</v>
      </c>
      <c r="BV2" s="251" t="n">
        <v>2</v>
      </c>
      <c r="BW2" s="251" t="n">
        <v>1</v>
      </c>
      <c r="BX2" s="251" t="n">
        <v>2</v>
      </c>
      <c r="BY2" s="251" t="n">
        <v>2</v>
      </c>
      <c r="BZ2" s="251" t="n">
        <v>1</v>
      </c>
      <c r="CA2" s="251" t="n">
        <v>2</v>
      </c>
      <c r="CB2" s="251" t="n">
        <v>2</v>
      </c>
      <c r="CC2" s="251" t="n">
        <v>1</v>
      </c>
      <c r="CD2" s="251" t="n">
        <v>2</v>
      </c>
      <c r="CE2" s="251" t="n">
        <v>2</v>
      </c>
      <c r="CF2" s="252" t="n">
        <v>1</v>
      </c>
      <c r="CG2" s="249" t="s">
        <v>758</v>
      </c>
      <c r="CH2" s="250" t="n">
        <v>2</v>
      </c>
      <c r="CI2" s="250" t="n">
        <v>2</v>
      </c>
      <c r="CJ2" s="250" t="n">
        <v>2</v>
      </c>
      <c r="CK2" s="250" t="n">
        <v>2</v>
      </c>
      <c r="CL2" s="250" t="n">
        <v>2</v>
      </c>
      <c r="CM2" s="250" t="n">
        <v>2</v>
      </c>
      <c r="CN2" s="250" t="n">
        <v>2</v>
      </c>
      <c r="CO2" s="250" t="n">
        <v>2</v>
      </c>
      <c r="CP2" s="250" t="n">
        <v>1</v>
      </c>
      <c r="CQ2" s="250" t="n">
        <v>1</v>
      </c>
      <c r="CR2" s="250" t="n">
        <v>2</v>
      </c>
      <c r="CS2" s="250" t="n">
        <v>2</v>
      </c>
      <c r="CT2" s="250" t="n">
        <v>2</v>
      </c>
      <c r="CU2" s="250" t="n">
        <v>1</v>
      </c>
      <c r="CV2" s="250" t="n">
        <v>1</v>
      </c>
      <c r="CW2" s="250" t="n">
        <v>2</v>
      </c>
      <c r="CX2" s="250" t="n">
        <v>2</v>
      </c>
      <c r="CY2" s="250" t="n">
        <v>2</v>
      </c>
      <c r="CZ2" s="250" t="n">
        <v>2</v>
      </c>
      <c r="DA2" s="250" t="n">
        <v>1</v>
      </c>
      <c r="DB2" s="250" t="n">
        <v>2</v>
      </c>
      <c r="DC2" s="250" t="n">
        <v>2</v>
      </c>
      <c r="DD2" s="250" t="n">
        <v>1</v>
      </c>
      <c r="DE2" s="250" t="n">
        <v>1</v>
      </c>
      <c r="DF2" s="250" t="n">
        <v>2</v>
      </c>
      <c r="DG2" s="250" t="n">
        <v>2</v>
      </c>
      <c r="DH2" s="250" t="n">
        <v>2</v>
      </c>
      <c r="DI2" s="250" t="n">
        <v>1</v>
      </c>
      <c r="DJ2" s="250" t="n">
        <v>2</v>
      </c>
      <c r="DK2" s="251" t="n">
        <v>2</v>
      </c>
      <c r="DL2" s="251" t="n">
        <v>2</v>
      </c>
      <c r="DM2" s="251" t="n">
        <v>1</v>
      </c>
      <c r="DN2" s="251" t="n">
        <v>2</v>
      </c>
      <c r="DO2" s="251" t="n">
        <v>2</v>
      </c>
      <c r="DP2" s="251" t="n">
        <v>1</v>
      </c>
      <c r="DQ2" s="251" t="n">
        <v>2</v>
      </c>
      <c r="DR2" s="251" t="n">
        <v>2</v>
      </c>
      <c r="DS2" s="251" t="n">
        <v>1</v>
      </c>
      <c r="DT2" s="251" t="n">
        <v>2</v>
      </c>
      <c r="DU2" s="251" t="n">
        <v>2</v>
      </c>
      <c r="DV2" s="252" t="n">
        <v>1</v>
      </c>
    </row>
    <row r="3" customFormat="false" ht="24" hidden="false" customHeight="true" outlineLevel="0" collapsed="false">
      <c r="A3" s="246"/>
      <c r="B3" s="247"/>
      <c r="C3" s="253"/>
      <c r="D3" s="249" t="s">
        <v>786</v>
      </c>
      <c r="E3" s="164" t="s">
        <v>571</v>
      </c>
      <c r="F3" s="164" t="s">
        <v>571</v>
      </c>
      <c r="G3" s="164" t="s">
        <v>572</v>
      </c>
      <c r="H3" s="164" t="s">
        <v>575</v>
      </c>
      <c r="I3" s="164" t="s">
        <v>574</v>
      </c>
      <c r="J3" s="164" t="s">
        <v>571</v>
      </c>
      <c r="K3" s="164" t="s">
        <v>571</v>
      </c>
      <c r="L3" s="164" t="s">
        <v>573</v>
      </c>
      <c r="M3" s="164" t="s">
        <v>575</v>
      </c>
      <c r="N3" s="164" t="s">
        <v>575</v>
      </c>
      <c r="O3" s="164" t="s">
        <v>574</v>
      </c>
      <c r="P3" s="164" t="s">
        <v>571</v>
      </c>
      <c r="Q3" s="164" t="s">
        <v>571</v>
      </c>
      <c r="R3" s="164" t="s">
        <v>572</v>
      </c>
      <c r="S3" s="164" t="s">
        <v>573</v>
      </c>
      <c r="T3" s="164" t="s">
        <v>575</v>
      </c>
      <c r="U3" s="164" t="s">
        <v>574</v>
      </c>
      <c r="V3" s="164" t="s">
        <v>571</v>
      </c>
      <c r="W3" s="164" t="s">
        <v>573</v>
      </c>
      <c r="X3" s="164" t="s">
        <v>574</v>
      </c>
      <c r="Y3" s="164" t="s">
        <v>571</v>
      </c>
      <c r="Z3" s="164" t="s">
        <v>572</v>
      </c>
      <c r="AA3" s="164" t="s">
        <v>575</v>
      </c>
      <c r="AB3" s="164" t="s">
        <v>571</v>
      </c>
      <c r="AC3" s="164" t="s">
        <v>571</v>
      </c>
      <c r="AD3" s="164" t="s">
        <v>573</v>
      </c>
      <c r="AE3" s="164" t="s">
        <v>571</v>
      </c>
      <c r="AF3" s="164" t="s">
        <v>571</v>
      </c>
      <c r="AG3" s="164" t="s">
        <v>573</v>
      </c>
      <c r="AH3" s="254" t="s">
        <v>731</v>
      </c>
      <c r="AI3" s="254"/>
      <c r="AJ3" s="254"/>
      <c r="AK3" s="254" t="s">
        <v>734</v>
      </c>
      <c r="AL3" s="254"/>
      <c r="AM3" s="254"/>
      <c r="AN3" s="254" t="s">
        <v>736</v>
      </c>
      <c r="AO3" s="254"/>
      <c r="AP3" s="254"/>
      <c r="AQ3" s="249" t="s">
        <v>786</v>
      </c>
      <c r="AR3" s="164" t="s">
        <v>576</v>
      </c>
      <c r="AS3" s="164" t="s">
        <v>576</v>
      </c>
      <c r="AT3" s="164" t="s">
        <v>577</v>
      </c>
      <c r="AU3" s="164" t="s">
        <v>580</v>
      </c>
      <c r="AV3" s="164" t="s">
        <v>579</v>
      </c>
      <c r="AW3" s="164" t="s">
        <v>576</v>
      </c>
      <c r="AX3" s="164" t="s">
        <v>576</v>
      </c>
      <c r="AY3" s="164" t="s">
        <v>578</v>
      </c>
      <c r="AZ3" s="164" t="s">
        <v>580</v>
      </c>
      <c r="BA3" s="164" t="s">
        <v>580</v>
      </c>
      <c r="BB3" s="164" t="s">
        <v>579</v>
      </c>
      <c r="BC3" s="164" t="s">
        <v>576</v>
      </c>
      <c r="BD3" s="164" t="s">
        <v>576</v>
      </c>
      <c r="BE3" s="164" t="s">
        <v>577</v>
      </c>
      <c r="BF3" s="164" t="s">
        <v>578</v>
      </c>
      <c r="BG3" s="164" t="s">
        <v>580</v>
      </c>
      <c r="BH3" s="164" t="s">
        <v>579</v>
      </c>
      <c r="BI3" s="164" t="s">
        <v>576</v>
      </c>
      <c r="BJ3" s="164" t="s">
        <v>578</v>
      </c>
      <c r="BK3" s="164" t="s">
        <v>579</v>
      </c>
      <c r="BL3" s="164" t="s">
        <v>576</v>
      </c>
      <c r="BM3" s="164" t="s">
        <v>577</v>
      </c>
      <c r="BN3" s="164" t="s">
        <v>580</v>
      </c>
      <c r="BO3" s="164" t="s">
        <v>576</v>
      </c>
      <c r="BP3" s="164" t="s">
        <v>576</v>
      </c>
      <c r="BQ3" s="164" t="s">
        <v>578</v>
      </c>
      <c r="BR3" s="164" t="s">
        <v>576</v>
      </c>
      <c r="BS3" s="164" t="s">
        <v>576</v>
      </c>
      <c r="BT3" s="164" t="s">
        <v>578</v>
      </c>
      <c r="BU3" s="254" t="s">
        <v>731</v>
      </c>
      <c r="BV3" s="254"/>
      <c r="BW3" s="254"/>
      <c r="BX3" s="254" t="s">
        <v>734</v>
      </c>
      <c r="BY3" s="254"/>
      <c r="BZ3" s="254"/>
      <c r="CA3" s="254" t="s">
        <v>736</v>
      </c>
      <c r="CB3" s="254"/>
      <c r="CC3" s="254"/>
      <c r="CD3" s="255" t="s">
        <v>740</v>
      </c>
      <c r="CE3" s="255"/>
      <c r="CF3" s="255"/>
      <c r="CG3" s="249" t="s">
        <v>786</v>
      </c>
      <c r="CH3" s="164" t="s">
        <v>581</v>
      </c>
      <c r="CI3" s="164" t="s">
        <v>581</v>
      </c>
      <c r="CJ3" s="164" t="s">
        <v>582</v>
      </c>
      <c r="CK3" s="164" t="s">
        <v>585</v>
      </c>
      <c r="CL3" s="164" t="s">
        <v>583</v>
      </c>
      <c r="CM3" s="164" t="s">
        <v>581</v>
      </c>
      <c r="CN3" s="164" t="s">
        <v>581</v>
      </c>
      <c r="CO3" s="164" t="s">
        <v>584</v>
      </c>
      <c r="CP3" s="164" t="s">
        <v>585</v>
      </c>
      <c r="CQ3" s="164" t="s">
        <v>585</v>
      </c>
      <c r="CR3" s="164" t="s">
        <v>583</v>
      </c>
      <c r="CS3" s="164" t="s">
        <v>581</v>
      </c>
      <c r="CT3" s="164" t="s">
        <v>581</v>
      </c>
      <c r="CU3" s="164" t="s">
        <v>582</v>
      </c>
      <c r="CV3" s="164" t="s">
        <v>584</v>
      </c>
      <c r="CW3" s="164" t="s">
        <v>585</v>
      </c>
      <c r="CX3" s="164" t="s">
        <v>583</v>
      </c>
      <c r="CY3" s="164" t="s">
        <v>581</v>
      </c>
      <c r="CZ3" s="164" t="s">
        <v>584</v>
      </c>
      <c r="DA3" s="164" t="s">
        <v>583</v>
      </c>
      <c r="DB3" s="164" t="s">
        <v>581</v>
      </c>
      <c r="DC3" s="164" t="s">
        <v>582</v>
      </c>
      <c r="DD3" s="164" t="s">
        <v>585</v>
      </c>
      <c r="DE3" s="164" t="s">
        <v>581</v>
      </c>
      <c r="DF3" s="164" t="s">
        <v>581</v>
      </c>
      <c r="DG3" s="164" t="s">
        <v>584</v>
      </c>
      <c r="DH3" s="164" t="s">
        <v>581</v>
      </c>
      <c r="DI3" s="164" t="s">
        <v>581</v>
      </c>
      <c r="DJ3" s="164" t="s">
        <v>584</v>
      </c>
      <c r="DK3" s="254" t="s">
        <v>731</v>
      </c>
      <c r="DL3" s="254"/>
      <c r="DM3" s="254"/>
      <c r="DN3" s="254" t="s">
        <v>734</v>
      </c>
      <c r="DO3" s="254"/>
      <c r="DP3" s="254"/>
      <c r="DQ3" s="254" t="s">
        <v>736</v>
      </c>
      <c r="DR3" s="254"/>
      <c r="DS3" s="254"/>
      <c r="DT3" s="255" t="s">
        <v>740</v>
      </c>
      <c r="DU3" s="255"/>
      <c r="DV3" s="255"/>
    </row>
    <row r="4" customFormat="false" ht="84" hidden="false" customHeight="false" outlineLevel="0" collapsed="false">
      <c r="A4" s="246"/>
      <c r="B4" s="247"/>
      <c r="C4" s="253"/>
      <c r="D4" s="256" t="s">
        <v>787</v>
      </c>
      <c r="E4" s="98" t="s">
        <v>466</v>
      </c>
      <c r="F4" s="98" t="s">
        <v>467</v>
      </c>
      <c r="G4" s="98" t="s">
        <v>473</v>
      </c>
      <c r="H4" s="98" t="s">
        <v>468</v>
      </c>
      <c r="I4" s="98" t="s">
        <v>469</v>
      </c>
      <c r="J4" s="98" t="s">
        <v>467</v>
      </c>
      <c r="K4" s="98" t="s">
        <v>470</v>
      </c>
      <c r="L4" s="98" t="s">
        <v>473</v>
      </c>
      <c r="M4" s="98" t="s">
        <v>471</v>
      </c>
      <c r="N4" s="98" t="s">
        <v>471</v>
      </c>
      <c r="O4" s="98" t="s">
        <v>469</v>
      </c>
      <c r="P4" s="98" t="s">
        <v>466</v>
      </c>
      <c r="Q4" s="98" t="s">
        <v>470</v>
      </c>
      <c r="R4" s="98" t="s">
        <v>473</v>
      </c>
      <c r="S4" s="98" t="s">
        <v>473</v>
      </c>
      <c r="T4" s="98" t="s">
        <v>468</v>
      </c>
      <c r="U4" s="98" t="s">
        <v>472</v>
      </c>
      <c r="V4" s="98" t="s">
        <v>470</v>
      </c>
      <c r="W4" s="98" t="s">
        <v>473</v>
      </c>
      <c r="X4" s="98" t="s">
        <v>474</v>
      </c>
      <c r="Y4" s="98" t="s">
        <v>466</v>
      </c>
      <c r="Z4" s="98" t="s">
        <v>473</v>
      </c>
      <c r="AA4" s="98" t="s">
        <v>475</v>
      </c>
      <c r="AB4" s="98" t="s">
        <v>470</v>
      </c>
      <c r="AC4" s="98" t="s">
        <v>470</v>
      </c>
      <c r="AD4" s="98" t="s">
        <v>473</v>
      </c>
      <c r="AE4" s="98" t="s">
        <v>467</v>
      </c>
      <c r="AF4" s="98" t="s">
        <v>476</v>
      </c>
      <c r="AG4" s="98" t="s">
        <v>477</v>
      </c>
      <c r="AH4" s="99" t="s">
        <v>478</v>
      </c>
      <c r="AI4" s="99" t="s">
        <v>479</v>
      </c>
      <c r="AJ4" s="99" t="s">
        <v>480</v>
      </c>
      <c r="AK4" s="99" t="s">
        <v>478</v>
      </c>
      <c r="AL4" s="99" t="s">
        <v>479</v>
      </c>
      <c r="AM4" s="99" t="s">
        <v>480</v>
      </c>
      <c r="AN4" s="99" t="s">
        <v>478</v>
      </c>
      <c r="AO4" s="99" t="s">
        <v>479</v>
      </c>
      <c r="AP4" s="99" t="s">
        <v>480</v>
      </c>
      <c r="AQ4" s="256" t="s">
        <v>787</v>
      </c>
      <c r="AR4" s="98" t="s">
        <v>481</v>
      </c>
      <c r="AS4" s="98" t="s">
        <v>482</v>
      </c>
      <c r="AT4" s="98" t="s">
        <v>483</v>
      </c>
      <c r="AU4" s="98" t="s">
        <v>484</v>
      </c>
      <c r="AV4" s="98" t="s">
        <v>485</v>
      </c>
      <c r="AW4" s="98" t="s">
        <v>482</v>
      </c>
      <c r="AX4" s="98" t="s">
        <v>486</v>
      </c>
      <c r="AY4" s="98" t="s">
        <v>483</v>
      </c>
      <c r="AZ4" s="98" t="s">
        <v>487</v>
      </c>
      <c r="BA4" s="98" t="s">
        <v>487</v>
      </c>
      <c r="BB4" s="98" t="s">
        <v>485</v>
      </c>
      <c r="BC4" s="98" t="s">
        <v>481</v>
      </c>
      <c r="BD4" s="98" t="s">
        <v>486</v>
      </c>
      <c r="BE4" s="98" t="s">
        <v>483</v>
      </c>
      <c r="BF4" s="98" t="s">
        <v>483</v>
      </c>
      <c r="BG4" s="98" t="s">
        <v>484</v>
      </c>
      <c r="BH4" s="98" t="s">
        <v>488</v>
      </c>
      <c r="BI4" s="98" t="s">
        <v>486</v>
      </c>
      <c r="BJ4" s="98" t="s">
        <v>483</v>
      </c>
      <c r="BK4" s="98" t="s">
        <v>489</v>
      </c>
      <c r="BL4" s="98" t="s">
        <v>481</v>
      </c>
      <c r="BM4" s="98" t="s">
        <v>483</v>
      </c>
      <c r="BN4" s="98" t="s">
        <v>492</v>
      </c>
      <c r="BO4" s="98" t="s">
        <v>486</v>
      </c>
      <c r="BP4" s="98" t="s">
        <v>486</v>
      </c>
      <c r="BQ4" s="98" t="s">
        <v>483</v>
      </c>
      <c r="BR4" s="98" t="s">
        <v>482</v>
      </c>
      <c r="BS4" s="98" t="s">
        <v>490</v>
      </c>
      <c r="BT4" s="98" t="s">
        <v>491</v>
      </c>
      <c r="BU4" s="99" t="s">
        <v>493</v>
      </c>
      <c r="BV4" s="99" t="s">
        <v>494</v>
      </c>
      <c r="BW4" s="99" t="s">
        <v>495</v>
      </c>
      <c r="BX4" s="99" t="s">
        <v>493</v>
      </c>
      <c r="BY4" s="99" t="s">
        <v>494</v>
      </c>
      <c r="BZ4" s="99" t="s">
        <v>495</v>
      </c>
      <c r="CA4" s="99" t="s">
        <v>493</v>
      </c>
      <c r="CB4" s="99" t="s">
        <v>494</v>
      </c>
      <c r="CC4" s="99" t="s">
        <v>495</v>
      </c>
      <c r="CD4" s="99" t="s">
        <v>493</v>
      </c>
      <c r="CE4" s="99" t="s">
        <v>494</v>
      </c>
      <c r="CF4" s="99" t="s">
        <v>495</v>
      </c>
      <c r="CG4" s="256" t="s">
        <v>787</v>
      </c>
      <c r="CH4" s="98" t="s">
        <v>496</v>
      </c>
      <c r="CI4" s="98" t="s">
        <v>497</v>
      </c>
      <c r="CJ4" s="98" t="s">
        <v>498</v>
      </c>
      <c r="CK4" s="98" t="s">
        <v>499</v>
      </c>
      <c r="CL4" s="98" t="s">
        <v>500</v>
      </c>
      <c r="CM4" s="98" t="s">
        <v>497</v>
      </c>
      <c r="CN4" s="98" t="s">
        <v>501</v>
      </c>
      <c r="CO4" s="98" t="s">
        <v>498</v>
      </c>
      <c r="CP4" s="98" t="s">
        <v>502</v>
      </c>
      <c r="CQ4" s="98" t="s">
        <v>502</v>
      </c>
      <c r="CR4" s="98" t="s">
        <v>500</v>
      </c>
      <c r="CS4" s="98" t="s">
        <v>496</v>
      </c>
      <c r="CT4" s="98" t="s">
        <v>501</v>
      </c>
      <c r="CU4" s="98" t="s">
        <v>498</v>
      </c>
      <c r="CV4" s="98" t="s">
        <v>498</v>
      </c>
      <c r="CW4" s="98" t="s">
        <v>499</v>
      </c>
      <c r="CX4" s="98" t="s">
        <v>503</v>
      </c>
      <c r="CY4" s="98" t="s">
        <v>501</v>
      </c>
      <c r="CZ4" s="98" t="s">
        <v>498</v>
      </c>
      <c r="DA4" s="98" t="s">
        <v>504</v>
      </c>
      <c r="DB4" s="98" t="s">
        <v>496</v>
      </c>
      <c r="DC4" s="98" t="s">
        <v>498</v>
      </c>
      <c r="DD4" s="98" t="s">
        <v>505</v>
      </c>
      <c r="DE4" s="98" t="s">
        <v>501</v>
      </c>
      <c r="DF4" s="98" t="s">
        <v>501</v>
      </c>
      <c r="DG4" s="98" t="s">
        <v>498</v>
      </c>
      <c r="DH4" s="98" t="s">
        <v>497</v>
      </c>
      <c r="DI4" s="98" t="s">
        <v>506</v>
      </c>
      <c r="DJ4" s="98" t="s">
        <v>507</v>
      </c>
      <c r="DK4" s="99" t="s">
        <v>508</v>
      </c>
      <c r="DL4" s="99" t="s">
        <v>509</v>
      </c>
      <c r="DM4" s="99" t="s">
        <v>510</v>
      </c>
      <c r="DN4" s="99" t="s">
        <v>508</v>
      </c>
      <c r="DO4" s="99" t="s">
        <v>509</v>
      </c>
      <c r="DP4" s="99" t="s">
        <v>510</v>
      </c>
      <c r="DQ4" s="99" t="s">
        <v>508</v>
      </c>
      <c r="DR4" s="99" t="s">
        <v>509</v>
      </c>
      <c r="DS4" s="99" t="s">
        <v>510</v>
      </c>
      <c r="DT4" s="99" t="s">
        <v>508</v>
      </c>
      <c r="DU4" s="99" t="s">
        <v>509</v>
      </c>
      <c r="DV4" s="99" t="s">
        <v>510</v>
      </c>
    </row>
    <row r="5" customFormat="false" ht="15" hidden="false" customHeight="true" outlineLevel="0" collapsed="false">
      <c r="A5" s="246"/>
      <c r="B5" s="247"/>
      <c r="C5" s="253"/>
      <c r="D5" s="249" t="s">
        <v>788</v>
      </c>
      <c r="E5" s="257" t="s">
        <v>789</v>
      </c>
      <c r="F5" s="257"/>
      <c r="G5" s="257"/>
      <c r="H5" s="257"/>
      <c r="I5" s="257"/>
      <c r="J5" s="257"/>
      <c r="K5" s="257"/>
      <c r="L5" s="257"/>
      <c r="M5" s="257"/>
      <c r="N5" s="257"/>
      <c r="O5" s="257"/>
      <c r="P5" s="257"/>
      <c r="Q5" s="257"/>
      <c r="R5" s="258" t="s">
        <v>790</v>
      </c>
      <c r="S5" s="258"/>
      <c r="T5" s="258"/>
      <c r="U5" s="259" t="str">
        <f aca="false">IFERROR(AVERAGE(E7:U7),"")</f>
        <v/>
      </c>
      <c r="V5" s="260" t="s">
        <v>791</v>
      </c>
      <c r="W5" s="260"/>
      <c r="X5" s="260"/>
      <c r="Y5" s="260"/>
      <c r="Z5" s="261" t="s">
        <v>792</v>
      </c>
      <c r="AA5" s="262" t="str">
        <f aca="false">IFERROR(AVERAGE(V7:AA7),"")</f>
        <v/>
      </c>
      <c r="AB5" s="257" t="s">
        <v>793</v>
      </c>
      <c r="AC5" s="257"/>
      <c r="AD5" s="257"/>
      <c r="AE5" s="257"/>
      <c r="AF5" s="258" t="s">
        <v>794</v>
      </c>
      <c r="AG5" s="259" t="str">
        <f aca="false">IFERROR(AVERAGE(AB7:AG7),"")</f>
        <v/>
      </c>
      <c r="AH5" s="263" t="s">
        <v>795</v>
      </c>
      <c r="AI5" s="263"/>
      <c r="AJ5" s="263"/>
      <c r="AK5" s="263"/>
      <c r="AL5" s="263"/>
      <c r="AM5" s="263"/>
      <c r="AN5" s="263"/>
      <c r="AO5" s="264" t="s">
        <v>796</v>
      </c>
      <c r="AP5" s="265" t="str">
        <f aca="false">IFERROR(AVERAGE(AH7:AP7),"")</f>
        <v/>
      </c>
      <c r="AQ5" s="249" t="s">
        <v>788</v>
      </c>
      <c r="AR5" s="257" t="s">
        <v>797</v>
      </c>
      <c r="AS5" s="257"/>
      <c r="AT5" s="257"/>
      <c r="AU5" s="257"/>
      <c r="AV5" s="257"/>
      <c r="AW5" s="257"/>
      <c r="AX5" s="257"/>
      <c r="AY5" s="257"/>
      <c r="AZ5" s="257"/>
      <c r="BA5" s="257"/>
      <c r="BB5" s="257"/>
      <c r="BC5" s="257"/>
      <c r="BD5" s="257"/>
      <c r="BE5" s="258" t="s">
        <v>790</v>
      </c>
      <c r="BF5" s="258"/>
      <c r="BG5" s="258"/>
      <c r="BH5" s="259" t="str">
        <f aca="false">IFERROR(AVERAGE(AR7:BH7),"")</f>
        <v/>
      </c>
      <c r="BI5" s="260" t="s">
        <v>798</v>
      </c>
      <c r="BJ5" s="260"/>
      <c r="BK5" s="260"/>
      <c r="BL5" s="260"/>
      <c r="BM5" s="261" t="s">
        <v>792</v>
      </c>
      <c r="BN5" s="262" t="str">
        <f aca="false">IFERROR(AVERAGE(BI7:BN7),"")</f>
        <v/>
      </c>
      <c r="BO5" s="257" t="s">
        <v>799</v>
      </c>
      <c r="BP5" s="257"/>
      <c r="BQ5" s="257"/>
      <c r="BR5" s="257"/>
      <c r="BS5" s="258" t="s">
        <v>794</v>
      </c>
      <c r="BT5" s="259" t="str">
        <f aca="false">IFERROR(AVERAGE(BO7:BT7),"")</f>
        <v/>
      </c>
      <c r="BU5" s="254" t="s">
        <v>795</v>
      </c>
      <c r="BV5" s="254"/>
      <c r="BW5" s="254"/>
      <c r="BX5" s="254"/>
      <c r="BY5" s="254"/>
      <c r="BZ5" s="254"/>
      <c r="CA5" s="254"/>
      <c r="CB5" s="254"/>
      <c r="CC5" s="254"/>
      <c r="CD5" s="254"/>
      <c r="CE5" s="264" t="s">
        <v>796</v>
      </c>
      <c r="CF5" s="266" t="str">
        <f aca="false">IFERROR(AVERAGE(BU7:CF7),"")</f>
        <v/>
      </c>
      <c r="CG5" s="249" t="s">
        <v>788</v>
      </c>
      <c r="CH5" s="257" t="s">
        <v>797</v>
      </c>
      <c r="CI5" s="257"/>
      <c r="CJ5" s="257"/>
      <c r="CK5" s="257"/>
      <c r="CL5" s="257"/>
      <c r="CM5" s="257"/>
      <c r="CN5" s="257"/>
      <c r="CO5" s="257"/>
      <c r="CP5" s="257"/>
      <c r="CQ5" s="257"/>
      <c r="CR5" s="257"/>
      <c r="CS5" s="257"/>
      <c r="CT5" s="257"/>
      <c r="CU5" s="258" t="s">
        <v>790</v>
      </c>
      <c r="CV5" s="258"/>
      <c r="CW5" s="258"/>
      <c r="CX5" s="259" t="str">
        <f aca="false">IFERROR(AVERAGE(CH7:CX7),"")</f>
        <v/>
      </c>
      <c r="CY5" s="260" t="s">
        <v>798</v>
      </c>
      <c r="CZ5" s="260"/>
      <c r="DA5" s="260"/>
      <c r="DB5" s="260"/>
      <c r="DC5" s="261" t="s">
        <v>792</v>
      </c>
      <c r="DD5" s="262" t="str">
        <f aca="false">IFERROR(AVERAGE(CY7:DD7),"")</f>
        <v/>
      </c>
      <c r="DE5" s="257" t="s">
        <v>799</v>
      </c>
      <c r="DF5" s="257"/>
      <c r="DG5" s="257"/>
      <c r="DH5" s="257"/>
      <c r="DI5" s="258" t="s">
        <v>794</v>
      </c>
      <c r="DJ5" s="259" t="str">
        <f aca="false">IFERROR(AVERAGE(DE7:DJ7),"")</f>
        <v/>
      </c>
      <c r="DK5" s="254" t="s">
        <v>795</v>
      </c>
      <c r="DL5" s="254"/>
      <c r="DM5" s="254"/>
      <c r="DN5" s="254"/>
      <c r="DO5" s="254"/>
      <c r="DP5" s="254"/>
      <c r="DQ5" s="254"/>
      <c r="DR5" s="254"/>
      <c r="DS5" s="254"/>
      <c r="DT5" s="254"/>
      <c r="DU5" s="264" t="s">
        <v>796</v>
      </c>
      <c r="DV5" s="266" t="str">
        <f aca="false">IFERROR(AVERAGE(DK7:DV7),"")</f>
        <v/>
      </c>
    </row>
    <row r="6" customFormat="false" ht="12" hidden="false" customHeight="true" outlineLevel="0" collapsed="false">
      <c r="A6" s="246"/>
      <c r="B6" s="247"/>
      <c r="C6" s="253"/>
      <c r="D6" s="267" t="s">
        <v>770</v>
      </c>
      <c r="E6" s="268" t="s">
        <v>675</v>
      </c>
      <c r="F6" s="268" t="s">
        <v>678</v>
      </c>
      <c r="G6" s="268" t="s">
        <v>680</v>
      </c>
      <c r="H6" s="268" t="s">
        <v>683</v>
      </c>
      <c r="I6" s="268" t="s">
        <v>685</v>
      </c>
      <c r="J6" s="268" t="s">
        <v>688</v>
      </c>
      <c r="K6" s="268" t="s">
        <v>691</v>
      </c>
      <c r="L6" s="268" t="s">
        <v>693</v>
      </c>
      <c r="M6" s="268" t="s">
        <v>695</v>
      </c>
      <c r="N6" s="268" t="s">
        <v>697</v>
      </c>
      <c r="O6" s="268" t="s">
        <v>699</v>
      </c>
      <c r="P6" s="268" t="s">
        <v>700</v>
      </c>
      <c r="Q6" s="268" t="s">
        <v>702</v>
      </c>
      <c r="R6" s="268" t="s">
        <v>704</v>
      </c>
      <c r="S6" s="268" t="s">
        <v>705</v>
      </c>
      <c r="T6" s="268" t="s">
        <v>706</v>
      </c>
      <c r="U6" s="268" t="s">
        <v>707</v>
      </c>
      <c r="V6" s="268" t="s">
        <v>710</v>
      </c>
      <c r="W6" s="268" t="s">
        <v>713</v>
      </c>
      <c r="X6" s="268" t="s">
        <v>714</v>
      </c>
      <c r="Y6" s="268" t="s">
        <v>716</v>
      </c>
      <c r="Z6" s="268" t="s">
        <v>718</v>
      </c>
      <c r="AA6" s="268" t="s">
        <v>719</v>
      </c>
      <c r="AB6" s="268" t="s">
        <v>720</v>
      </c>
      <c r="AC6" s="268" t="s">
        <v>722</v>
      </c>
      <c r="AD6" s="268" t="s">
        <v>723</v>
      </c>
      <c r="AE6" s="268" t="s">
        <v>724</v>
      </c>
      <c r="AF6" s="268" t="s">
        <v>726</v>
      </c>
      <c r="AG6" s="268" t="s">
        <v>728</v>
      </c>
      <c r="AH6" s="269" t="s">
        <v>729</v>
      </c>
      <c r="AI6" s="269"/>
      <c r="AJ6" s="269"/>
      <c r="AK6" s="270" t="s">
        <v>733</v>
      </c>
      <c r="AL6" s="270"/>
      <c r="AM6" s="270"/>
      <c r="AN6" s="271" t="s">
        <v>735</v>
      </c>
      <c r="AO6" s="271"/>
      <c r="AP6" s="271"/>
      <c r="AQ6" s="267" t="s">
        <v>770</v>
      </c>
      <c r="AR6" s="268" t="s">
        <v>675</v>
      </c>
      <c r="AS6" s="268" t="s">
        <v>678</v>
      </c>
      <c r="AT6" s="268" t="s">
        <v>680</v>
      </c>
      <c r="AU6" s="268" t="s">
        <v>683</v>
      </c>
      <c r="AV6" s="268" t="s">
        <v>685</v>
      </c>
      <c r="AW6" s="268" t="s">
        <v>688</v>
      </c>
      <c r="AX6" s="268" t="s">
        <v>691</v>
      </c>
      <c r="AY6" s="268" t="s">
        <v>693</v>
      </c>
      <c r="AZ6" s="268" t="s">
        <v>695</v>
      </c>
      <c r="BA6" s="268" t="s">
        <v>697</v>
      </c>
      <c r="BB6" s="268" t="s">
        <v>699</v>
      </c>
      <c r="BC6" s="268" t="s">
        <v>700</v>
      </c>
      <c r="BD6" s="268" t="s">
        <v>702</v>
      </c>
      <c r="BE6" s="268" t="s">
        <v>704</v>
      </c>
      <c r="BF6" s="268" t="s">
        <v>705</v>
      </c>
      <c r="BG6" s="268" t="s">
        <v>706</v>
      </c>
      <c r="BH6" s="268" t="s">
        <v>707</v>
      </c>
      <c r="BI6" s="268" t="s">
        <v>710</v>
      </c>
      <c r="BJ6" s="268" t="s">
        <v>713</v>
      </c>
      <c r="BK6" s="268" t="s">
        <v>714</v>
      </c>
      <c r="BL6" s="268" t="s">
        <v>716</v>
      </c>
      <c r="BM6" s="268" t="s">
        <v>718</v>
      </c>
      <c r="BN6" s="268" t="s">
        <v>719</v>
      </c>
      <c r="BO6" s="268" t="s">
        <v>720</v>
      </c>
      <c r="BP6" s="268" t="s">
        <v>722</v>
      </c>
      <c r="BQ6" s="268" t="s">
        <v>723</v>
      </c>
      <c r="BR6" s="268" t="s">
        <v>724</v>
      </c>
      <c r="BS6" s="268" t="s">
        <v>726</v>
      </c>
      <c r="BT6" s="268" t="s">
        <v>728</v>
      </c>
      <c r="BU6" s="269" t="s">
        <v>729</v>
      </c>
      <c r="BV6" s="269"/>
      <c r="BW6" s="269"/>
      <c r="BX6" s="270" t="s">
        <v>733</v>
      </c>
      <c r="BY6" s="270"/>
      <c r="BZ6" s="270"/>
      <c r="CA6" s="271" t="s">
        <v>735</v>
      </c>
      <c r="CB6" s="271"/>
      <c r="CC6" s="271"/>
      <c r="CD6" s="271" t="s">
        <v>739</v>
      </c>
      <c r="CE6" s="271"/>
      <c r="CF6" s="271"/>
      <c r="CG6" s="267" t="s">
        <v>770</v>
      </c>
      <c r="CH6" s="268" t="s">
        <v>675</v>
      </c>
      <c r="CI6" s="268" t="s">
        <v>678</v>
      </c>
      <c r="CJ6" s="268" t="s">
        <v>680</v>
      </c>
      <c r="CK6" s="268" t="s">
        <v>683</v>
      </c>
      <c r="CL6" s="268" t="s">
        <v>685</v>
      </c>
      <c r="CM6" s="268" t="s">
        <v>688</v>
      </c>
      <c r="CN6" s="268" t="s">
        <v>691</v>
      </c>
      <c r="CO6" s="268" t="s">
        <v>693</v>
      </c>
      <c r="CP6" s="268" t="s">
        <v>695</v>
      </c>
      <c r="CQ6" s="268" t="s">
        <v>697</v>
      </c>
      <c r="CR6" s="268" t="s">
        <v>699</v>
      </c>
      <c r="CS6" s="268" t="s">
        <v>700</v>
      </c>
      <c r="CT6" s="268" t="s">
        <v>702</v>
      </c>
      <c r="CU6" s="268" t="s">
        <v>704</v>
      </c>
      <c r="CV6" s="268" t="s">
        <v>705</v>
      </c>
      <c r="CW6" s="268" t="s">
        <v>706</v>
      </c>
      <c r="CX6" s="268" t="s">
        <v>707</v>
      </c>
      <c r="CY6" s="268" t="s">
        <v>710</v>
      </c>
      <c r="CZ6" s="268" t="s">
        <v>713</v>
      </c>
      <c r="DA6" s="268" t="s">
        <v>714</v>
      </c>
      <c r="DB6" s="268" t="s">
        <v>716</v>
      </c>
      <c r="DC6" s="268" t="s">
        <v>718</v>
      </c>
      <c r="DD6" s="268" t="s">
        <v>719</v>
      </c>
      <c r="DE6" s="268" t="s">
        <v>720</v>
      </c>
      <c r="DF6" s="268" t="s">
        <v>722</v>
      </c>
      <c r="DG6" s="268" t="s">
        <v>723</v>
      </c>
      <c r="DH6" s="268" t="s">
        <v>724</v>
      </c>
      <c r="DI6" s="268" t="s">
        <v>726</v>
      </c>
      <c r="DJ6" s="268" t="s">
        <v>728</v>
      </c>
      <c r="DK6" s="269" t="s">
        <v>729</v>
      </c>
      <c r="DL6" s="269"/>
      <c r="DM6" s="269"/>
      <c r="DN6" s="270" t="s">
        <v>733</v>
      </c>
      <c r="DO6" s="270"/>
      <c r="DP6" s="270"/>
      <c r="DQ6" s="271" t="s">
        <v>735</v>
      </c>
      <c r="DR6" s="271"/>
      <c r="DS6" s="271"/>
      <c r="DT6" s="271" t="s">
        <v>739</v>
      </c>
      <c r="DU6" s="271"/>
      <c r="DV6" s="271"/>
    </row>
    <row r="7" customFormat="false" ht="25.5" hidden="false" customHeight="false" outlineLevel="0" collapsed="false">
      <c r="A7" s="272" t="s">
        <v>24</v>
      </c>
      <c r="B7" s="272" t="s">
        <v>774</v>
      </c>
      <c r="C7" s="272" t="s">
        <v>800</v>
      </c>
      <c r="D7" s="272" t="s">
        <v>801</v>
      </c>
      <c r="E7" s="273" t="str">
        <f aca="false">(IFERROR(AVERAGE(E8:E92)/E2, ""))</f>
        <v/>
      </c>
      <c r="F7" s="273" t="str">
        <f aca="false">(IFERROR(AVERAGE(F8:F92)/F2, ""))</f>
        <v/>
      </c>
      <c r="G7" s="273" t="str">
        <f aca="false">(IFERROR(AVERAGE(G8:G92)/G2, ""))</f>
        <v/>
      </c>
      <c r="H7" s="273" t="str">
        <f aca="false">(IFERROR(AVERAGE(H8:H92)/H2, ""))</f>
        <v/>
      </c>
      <c r="I7" s="273" t="str">
        <f aca="false">(IFERROR(AVERAGE(I8:I92)/I2, ""))</f>
        <v/>
      </c>
      <c r="J7" s="273" t="str">
        <f aca="false">(IFERROR(AVERAGE(J8:J92)/J2, ""))</f>
        <v/>
      </c>
      <c r="K7" s="273" t="str">
        <f aca="false">(IFERROR(AVERAGE(K8:K92)/K2, ""))</f>
        <v/>
      </c>
      <c r="L7" s="273" t="str">
        <f aca="false">(IFERROR(AVERAGE(L8:L92)/L2, ""))</f>
        <v/>
      </c>
      <c r="M7" s="273" t="str">
        <f aca="false">(IFERROR(AVERAGE(M8:M92)/M2, ""))</f>
        <v/>
      </c>
      <c r="N7" s="273" t="str">
        <f aca="false">(IFERROR(AVERAGE(N8:N92)/N2, ""))</f>
        <v/>
      </c>
      <c r="O7" s="273" t="str">
        <f aca="false">(IFERROR(AVERAGE(O8:O92)/O2, ""))</f>
        <v/>
      </c>
      <c r="P7" s="273" t="str">
        <f aca="false">(IFERROR(AVERAGE(P8:P92)/P2, ""))</f>
        <v/>
      </c>
      <c r="Q7" s="273" t="str">
        <f aca="false">(IFERROR(AVERAGE(Q8:Q92)/Q2, ""))</f>
        <v/>
      </c>
      <c r="R7" s="273" t="str">
        <f aca="false">(IFERROR(AVERAGE(R8:R92)/R2, ""))</f>
        <v/>
      </c>
      <c r="S7" s="273" t="str">
        <f aca="false">(IFERROR(AVERAGE(S8:S92)/S2, ""))</f>
        <v/>
      </c>
      <c r="T7" s="273" t="str">
        <f aca="false">(IFERROR(AVERAGE(T8:T92)/T2, ""))</f>
        <v/>
      </c>
      <c r="U7" s="273" t="str">
        <f aca="false">(IFERROR(AVERAGE(U8:U92)/U2, ""))</f>
        <v/>
      </c>
      <c r="V7" s="273" t="str">
        <f aca="false">(IFERROR(AVERAGE(V8:V92)/V2, ""))</f>
        <v/>
      </c>
      <c r="W7" s="273" t="str">
        <f aca="false">(IFERROR(AVERAGE(W8:W92)/W2, ""))</f>
        <v/>
      </c>
      <c r="X7" s="273" t="str">
        <f aca="false">(IFERROR(AVERAGE(X8:X92)/X2, ""))</f>
        <v/>
      </c>
      <c r="Y7" s="273" t="str">
        <f aca="false">(IFERROR(AVERAGE(Y8:Y92)/Y2, ""))</f>
        <v/>
      </c>
      <c r="Z7" s="273" t="str">
        <f aca="false">(IFERROR(AVERAGE(Z8:Z92)/Z2, ""))</f>
        <v/>
      </c>
      <c r="AA7" s="273" t="str">
        <f aca="false">(IFERROR(AVERAGE(AA8:AA92)/AA2, ""))</f>
        <v/>
      </c>
      <c r="AB7" s="273" t="str">
        <f aca="false">(IFERROR(AVERAGE(AB8:AB92)/AB2, ""))</f>
        <v/>
      </c>
      <c r="AC7" s="273" t="str">
        <f aca="false">(IFERROR(AVERAGE(AC8:AC92)/AC2, ""))</f>
        <v/>
      </c>
      <c r="AD7" s="273" t="str">
        <f aca="false">(IFERROR(AVERAGE(AD8:AD92)/AD2, ""))</f>
        <v/>
      </c>
      <c r="AE7" s="273" t="str">
        <f aca="false">(IFERROR(AVERAGE(AE8:AE92)/AE2, ""))</f>
        <v/>
      </c>
      <c r="AF7" s="273" t="str">
        <f aca="false">(IFERROR(AVERAGE(AF8:AF92)/AF2, ""))</f>
        <v/>
      </c>
      <c r="AG7" s="273" t="str">
        <f aca="false">(IFERROR(AVERAGE(AG8:AG92)/AG2, ""))</f>
        <v/>
      </c>
      <c r="AH7" s="274" t="str">
        <f aca="false">(IFERROR(AVERAGE(AH8:AH92)/AH2, ""))</f>
        <v/>
      </c>
      <c r="AI7" s="274" t="str">
        <f aca="false">(IFERROR(AVERAGE(AI8:AI92)/AI2, ""))</f>
        <v/>
      </c>
      <c r="AJ7" s="274" t="str">
        <f aca="false">(IFERROR(AVERAGE(AJ8:AJ92)/AJ2, ""))</f>
        <v/>
      </c>
      <c r="AK7" s="274" t="str">
        <f aca="false">(IFERROR(AVERAGE(AK8:AK92)/AK2, ""))</f>
        <v/>
      </c>
      <c r="AL7" s="274" t="str">
        <f aca="false">(IFERROR(AVERAGE(AL8:AL92)/AL2, ""))</f>
        <v/>
      </c>
      <c r="AM7" s="274" t="str">
        <f aca="false">(IFERROR(AVERAGE(AM8:AM92)/AM2, ""))</f>
        <v/>
      </c>
      <c r="AN7" s="274" t="str">
        <f aca="false">(IFERROR(AVERAGE(AN8:AN92)/AN2, ""))</f>
        <v/>
      </c>
      <c r="AO7" s="274" t="str">
        <f aca="false">(IFERROR(AVERAGE(AO8:AO92)/AO2, ""))</f>
        <v/>
      </c>
      <c r="AP7" s="274" t="str">
        <f aca="false">(IFERROR(AVERAGE(AP8:AP92)/AP2, ""))</f>
        <v/>
      </c>
      <c r="AQ7" s="272" t="s">
        <v>802</v>
      </c>
      <c r="AR7" s="273" t="str">
        <f aca="false">(IFERROR(AVERAGE(AR8:AR92)/AR2, ""))</f>
        <v/>
      </c>
      <c r="AS7" s="273" t="str">
        <f aca="false">(IFERROR(AVERAGE(AS8:AS92)/AS2, ""))</f>
        <v/>
      </c>
      <c r="AT7" s="273" t="str">
        <f aca="false">(IFERROR(AVERAGE(AT8:AT92)/AT2, ""))</f>
        <v/>
      </c>
      <c r="AU7" s="273" t="str">
        <f aca="false">(IFERROR(AVERAGE(AU8:AU92)/AU2, ""))</f>
        <v/>
      </c>
      <c r="AV7" s="273" t="str">
        <f aca="false">(IFERROR(AVERAGE(AV8:AV92)/AV2, ""))</f>
        <v/>
      </c>
      <c r="AW7" s="273" t="str">
        <f aca="false">(IFERROR(AVERAGE(AW8:AW92)/AW2, ""))</f>
        <v/>
      </c>
      <c r="AX7" s="273" t="str">
        <f aca="false">(IFERROR(AVERAGE(AX8:AX92)/AX2, ""))</f>
        <v/>
      </c>
      <c r="AY7" s="273" t="str">
        <f aca="false">(IFERROR(AVERAGE(AY8:AY92)/AY2, ""))</f>
        <v/>
      </c>
      <c r="AZ7" s="273" t="str">
        <f aca="false">(IFERROR(AVERAGE(AZ8:AZ92)/AZ2, ""))</f>
        <v/>
      </c>
      <c r="BA7" s="273" t="str">
        <f aca="false">(IFERROR(AVERAGE(BA8:BA92)/BA2, ""))</f>
        <v/>
      </c>
      <c r="BB7" s="273" t="str">
        <f aca="false">(IFERROR(AVERAGE(BB8:BB92)/BB2, ""))</f>
        <v/>
      </c>
      <c r="BC7" s="273" t="str">
        <f aca="false">(IFERROR(AVERAGE(BC8:BC92)/BC2, ""))</f>
        <v/>
      </c>
      <c r="BD7" s="273" t="str">
        <f aca="false">(IFERROR(AVERAGE(BD8:BD92)/BD2, ""))</f>
        <v/>
      </c>
      <c r="BE7" s="273" t="str">
        <f aca="false">(IFERROR(AVERAGE(BE8:BE92)/BE2, ""))</f>
        <v/>
      </c>
      <c r="BF7" s="273" t="str">
        <f aca="false">(IFERROR(AVERAGE(BF8:BF92)/BF2, ""))</f>
        <v/>
      </c>
      <c r="BG7" s="273" t="str">
        <f aca="false">(IFERROR(AVERAGE(BG8:BG92)/BG2, ""))</f>
        <v/>
      </c>
      <c r="BH7" s="273" t="str">
        <f aca="false">(IFERROR(AVERAGE(BH8:BH92)/BH2, ""))</f>
        <v/>
      </c>
      <c r="BI7" s="273" t="str">
        <f aca="false">(IFERROR(AVERAGE(BI8:BI92)/BI2, ""))</f>
        <v/>
      </c>
      <c r="BJ7" s="273" t="str">
        <f aca="false">(IFERROR(AVERAGE(BJ8:BJ92)/BJ2, ""))</f>
        <v/>
      </c>
      <c r="BK7" s="273" t="str">
        <f aca="false">(IFERROR(AVERAGE(BK8:BK92)/BK2, ""))</f>
        <v/>
      </c>
      <c r="BL7" s="273" t="str">
        <f aca="false">(IFERROR(AVERAGE(BL8:BL92)/BL2, ""))</f>
        <v/>
      </c>
      <c r="BM7" s="273" t="str">
        <f aca="false">(IFERROR(AVERAGE(BM8:BM92)/BM2, ""))</f>
        <v/>
      </c>
      <c r="BN7" s="273" t="str">
        <f aca="false">(IFERROR(AVERAGE(BN8:BN92)/BN2, ""))</f>
        <v/>
      </c>
      <c r="BO7" s="273" t="str">
        <f aca="false">(IFERROR(AVERAGE(BO8:BO92)/BO2, ""))</f>
        <v/>
      </c>
      <c r="BP7" s="273" t="str">
        <f aca="false">(IFERROR(AVERAGE(BP8:BP92)/BP2, ""))</f>
        <v/>
      </c>
      <c r="BQ7" s="273" t="str">
        <f aca="false">(IFERROR(AVERAGE(BQ8:BQ92)/BQ2, ""))</f>
        <v/>
      </c>
      <c r="BR7" s="273" t="str">
        <f aca="false">(IFERROR(AVERAGE(BR8:BR92)/BR2, ""))</f>
        <v/>
      </c>
      <c r="BS7" s="273" t="str">
        <f aca="false">(IFERROR(AVERAGE(BS8:BS92)/BS2, ""))</f>
        <v/>
      </c>
      <c r="BT7" s="273" t="str">
        <f aca="false">(IFERROR(AVERAGE(BT8:BT92)/BT2, ""))</f>
        <v/>
      </c>
      <c r="BU7" s="274" t="str">
        <f aca="false">(IFERROR(AVERAGE(BU8:BU92)/BU2, ""))</f>
        <v/>
      </c>
      <c r="BV7" s="274" t="str">
        <f aca="false">(IFERROR(AVERAGE(BV8:BV92)/BV2, ""))</f>
        <v/>
      </c>
      <c r="BW7" s="274" t="str">
        <f aca="false">(IFERROR(AVERAGE(BW8:BW92)/BW2, ""))</f>
        <v/>
      </c>
      <c r="BX7" s="274" t="str">
        <f aca="false">(IFERROR(AVERAGE(BX8:BX92)/BX2, ""))</f>
        <v/>
      </c>
      <c r="BY7" s="274" t="str">
        <f aca="false">(IFERROR(AVERAGE(BY8:BY92)/BY2, ""))</f>
        <v/>
      </c>
      <c r="BZ7" s="274" t="str">
        <f aca="false">(IFERROR(AVERAGE(BZ8:BZ92)/BZ2, ""))</f>
        <v/>
      </c>
      <c r="CA7" s="274" t="str">
        <f aca="false">(IFERROR(AVERAGE(CA8:CA92)/CA2, ""))</f>
        <v/>
      </c>
      <c r="CB7" s="274" t="str">
        <f aca="false">(IFERROR(AVERAGE(CB8:CB92)/CB2, ""))</f>
        <v/>
      </c>
      <c r="CC7" s="274" t="str">
        <f aca="false">(IFERROR(AVERAGE(CC8:CC92)/CC2, ""))</f>
        <v/>
      </c>
      <c r="CD7" s="274" t="str">
        <f aca="false">(IFERROR(AVERAGE(CD8:CD92)/CD2, ""))</f>
        <v/>
      </c>
      <c r="CE7" s="274" t="str">
        <f aca="false">(IFERROR(AVERAGE(CE8:CE92)/CE2, ""))</f>
        <v/>
      </c>
      <c r="CF7" s="274" t="str">
        <f aca="false">(IFERROR(AVERAGE(CF8:CF92)/CF2, ""))</f>
        <v/>
      </c>
      <c r="CG7" s="272" t="s">
        <v>803</v>
      </c>
      <c r="CH7" s="273" t="str">
        <f aca="false">(IFERROR(AVERAGE(CH8:CH92)/CH2, ""))</f>
        <v/>
      </c>
      <c r="CI7" s="273" t="str">
        <f aca="false">(IFERROR(AVERAGE(CI8:CI92)/CI2, ""))</f>
        <v/>
      </c>
      <c r="CJ7" s="273" t="str">
        <f aca="false">(IFERROR(AVERAGE(CJ8:CJ92)/CJ2, ""))</f>
        <v/>
      </c>
      <c r="CK7" s="273" t="str">
        <f aca="false">(IFERROR(AVERAGE(CK8:CK92)/CK2, ""))</f>
        <v/>
      </c>
      <c r="CL7" s="273" t="str">
        <f aca="false">(IFERROR(AVERAGE(CL8:CL92)/CL2, ""))</f>
        <v/>
      </c>
      <c r="CM7" s="273" t="str">
        <f aca="false">(IFERROR(AVERAGE(CM8:CM92)/CM2, ""))</f>
        <v/>
      </c>
      <c r="CN7" s="273" t="str">
        <f aca="false">(IFERROR(AVERAGE(CN8:CN92)/CN2, ""))</f>
        <v/>
      </c>
      <c r="CO7" s="273" t="str">
        <f aca="false">(IFERROR(AVERAGE(CO8:CO92)/CO2, ""))</f>
        <v/>
      </c>
      <c r="CP7" s="273" t="str">
        <f aca="false">(IFERROR(AVERAGE(CP8:CP92)/CP2, ""))</f>
        <v/>
      </c>
      <c r="CQ7" s="273" t="str">
        <f aca="false">(IFERROR(AVERAGE(CQ8:CQ92)/CQ2, ""))</f>
        <v/>
      </c>
      <c r="CR7" s="273" t="str">
        <f aca="false">(IFERROR(AVERAGE(CR8:CR92)/CR2, ""))</f>
        <v/>
      </c>
      <c r="CS7" s="273" t="str">
        <f aca="false">(IFERROR(AVERAGE(CS8:CS92)/CS2, ""))</f>
        <v/>
      </c>
      <c r="CT7" s="273" t="str">
        <f aca="false">(IFERROR(AVERAGE(CT8:CT92)/CT2, ""))</f>
        <v/>
      </c>
      <c r="CU7" s="273" t="str">
        <f aca="false">(IFERROR(AVERAGE(CU8:CU92)/CU2, ""))</f>
        <v/>
      </c>
      <c r="CV7" s="273" t="str">
        <f aca="false">(IFERROR(AVERAGE(CV8:CV92)/CV2, ""))</f>
        <v/>
      </c>
      <c r="CW7" s="273" t="str">
        <f aca="false">(IFERROR(AVERAGE(CW8:CW92)/CW2, ""))</f>
        <v/>
      </c>
      <c r="CX7" s="273" t="str">
        <f aca="false">(IFERROR(AVERAGE(CX8:CX92)/CX2, ""))</f>
        <v/>
      </c>
      <c r="CY7" s="273" t="str">
        <f aca="false">(IFERROR(AVERAGE(CY8:CY92)/CY2, ""))</f>
        <v/>
      </c>
      <c r="CZ7" s="273" t="str">
        <f aca="false">(IFERROR(AVERAGE(CZ8:CZ92)/CZ2, ""))</f>
        <v/>
      </c>
      <c r="DA7" s="273" t="str">
        <f aca="false">(IFERROR(AVERAGE(DA8:DA92)/DA2, ""))</f>
        <v/>
      </c>
      <c r="DB7" s="273" t="str">
        <f aca="false">(IFERROR(AVERAGE(DB8:DB92)/DB2, ""))</f>
        <v/>
      </c>
      <c r="DC7" s="273" t="str">
        <f aca="false">(IFERROR(AVERAGE(DC8:DC92)/DC2, ""))</f>
        <v/>
      </c>
      <c r="DD7" s="273" t="str">
        <f aca="false">(IFERROR(AVERAGE(DD8:DD92)/DD2, ""))</f>
        <v/>
      </c>
      <c r="DE7" s="273" t="str">
        <f aca="false">(IFERROR(AVERAGE(DE8:DE92)/DE2, ""))</f>
        <v/>
      </c>
      <c r="DF7" s="273" t="str">
        <f aca="false">(IFERROR(AVERAGE(DF8:DF92)/DF2, ""))</f>
        <v/>
      </c>
      <c r="DG7" s="273" t="str">
        <f aca="false">(IFERROR(AVERAGE(DG8:DG92)/DG2, ""))</f>
        <v/>
      </c>
      <c r="DH7" s="273" t="str">
        <f aca="false">(IFERROR(AVERAGE(DH8:DH92)/DH2, ""))</f>
        <v/>
      </c>
      <c r="DI7" s="273" t="str">
        <f aca="false">(IFERROR(AVERAGE(DI8:DI92)/DI2, ""))</f>
        <v/>
      </c>
      <c r="DJ7" s="273" t="str">
        <f aca="false">(IFERROR(AVERAGE(DJ8:DJ92)/DJ2, ""))</f>
        <v/>
      </c>
      <c r="DK7" s="274" t="str">
        <f aca="false">(IFERROR(AVERAGE(DK8:DK92)/DK2, ""))</f>
        <v/>
      </c>
      <c r="DL7" s="274" t="str">
        <f aca="false">(IFERROR(AVERAGE(DL8:DL92)/DL2, ""))</f>
        <v/>
      </c>
      <c r="DM7" s="274" t="str">
        <f aca="false">(IFERROR(AVERAGE(DM8:DM92)/DM2, ""))</f>
        <v/>
      </c>
      <c r="DN7" s="274" t="str">
        <f aca="false">(IFERROR(AVERAGE(DN8:DN92)/DN2, ""))</f>
        <v/>
      </c>
      <c r="DO7" s="274" t="str">
        <f aca="false">(IFERROR(AVERAGE(DO8:DO92)/DO2, ""))</f>
        <v/>
      </c>
      <c r="DP7" s="274" t="str">
        <f aca="false">(IFERROR(AVERAGE(DP8:DP92)/DP2, ""))</f>
        <v/>
      </c>
      <c r="DQ7" s="274" t="str">
        <f aca="false">(IFERROR(AVERAGE(DQ8:DQ92)/DQ2, ""))</f>
        <v/>
      </c>
      <c r="DR7" s="274" t="str">
        <f aca="false">(IFERROR(AVERAGE(DR8:DR92)/DR2, ""))</f>
        <v/>
      </c>
      <c r="DS7" s="274" t="str">
        <f aca="false">(IFERROR(AVERAGE(DS8:DS92)/DS2, ""))</f>
        <v/>
      </c>
      <c r="DT7" s="274" t="str">
        <f aca="false">(IFERROR(AVERAGE(DT8:DT92)/DT2, ""))</f>
        <v/>
      </c>
      <c r="DU7" s="274" t="str">
        <f aca="false">(IFERROR(AVERAGE(DU8:DU92)/DU2, ""))</f>
        <v/>
      </c>
      <c r="DV7" s="274" t="str">
        <f aca="false">(IFERROR(AVERAGE(DV8:DV92)/DV2, ""))</f>
        <v/>
      </c>
    </row>
    <row r="8" customFormat="false" ht="12.75" hidden="false" customHeight="false" outlineLevel="0" collapsed="false">
      <c r="A8" s="275" t="n">
        <v>1</v>
      </c>
      <c r="B8" s="275" t="str">
        <f aca="false">'English Scores- Leveled papers'!B7</f>
        <v>A.Chandana</v>
      </c>
      <c r="C8" s="275" t="str">
        <f aca="false">'English Scores- Leveled papers'!E7</f>
        <v/>
      </c>
      <c r="D8" s="276" t="str">
        <f aca="false">IF(OR(B8="", SUM(E8:AP8)=0), "",(SUM(E8:AP8)/SUM(E$2:AP$2)))</f>
        <v/>
      </c>
      <c r="E8" s="277"/>
      <c r="F8" s="277"/>
      <c r="G8" s="277"/>
      <c r="H8" s="277"/>
      <c r="I8" s="277"/>
      <c r="J8" s="277"/>
      <c r="K8" s="277"/>
      <c r="L8" s="277"/>
      <c r="M8" s="277"/>
      <c r="N8" s="277"/>
      <c r="O8" s="277"/>
      <c r="P8" s="277"/>
      <c r="Q8" s="277"/>
      <c r="R8" s="277"/>
      <c r="S8" s="277"/>
      <c r="T8" s="277"/>
      <c r="U8" s="277"/>
      <c r="V8" s="277"/>
      <c r="W8" s="277"/>
      <c r="X8" s="277"/>
      <c r="Y8" s="277"/>
      <c r="Z8" s="277"/>
      <c r="AA8" s="277"/>
      <c r="AB8" s="277"/>
      <c r="AC8" s="277"/>
      <c r="AD8" s="277"/>
      <c r="AE8" s="277"/>
      <c r="AF8" s="277"/>
      <c r="AG8" s="277"/>
      <c r="AH8" s="278"/>
      <c r="AI8" s="278"/>
      <c r="AJ8" s="278"/>
      <c r="AK8" s="278"/>
      <c r="AL8" s="278"/>
      <c r="AM8" s="278"/>
      <c r="AN8" s="278"/>
      <c r="AO8" s="278"/>
      <c r="AP8" s="278"/>
      <c r="AQ8" s="276" t="str">
        <f aca="false">IF(OR(B8="", SUM(AR8:CF8)=0), "",(SUM(AR8:CF8)/SUM(AR$2:CF$2)))</f>
        <v/>
      </c>
      <c r="AR8" s="277"/>
      <c r="AS8" s="277"/>
      <c r="AT8" s="277"/>
      <c r="AU8" s="277"/>
      <c r="AV8" s="277"/>
      <c r="AW8" s="277"/>
      <c r="AX8" s="277"/>
      <c r="AY8" s="277"/>
      <c r="AZ8" s="277"/>
      <c r="BA8" s="277"/>
      <c r="BB8" s="277"/>
      <c r="BC8" s="277"/>
      <c r="BD8" s="277"/>
      <c r="BE8" s="277"/>
      <c r="BF8" s="277"/>
      <c r="BG8" s="277"/>
      <c r="BH8" s="277"/>
      <c r="BI8" s="277"/>
      <c r="BJ8" s="277"/>
      <c r="BK8" s="277"/>
      <c r="BL8" s="277"/>
      <c r="BM8" s="277"/>
      <c r="BN8" s="277"/>
      <c r="BO8" s="277"/>
      <c r="BP8" s="277"/>
      <c r="BQ8" s="277"/>
      <c r="BR8" s="277"/>
      <c r="BS8" s="277"/>
      <c r="BT8" s="277"/>
      <c r="BU8" s="278"/>
      <c r="BV8" s="278"/>
      <c r="BW8" s="278"/>
      <c r="BX8" s="278"/>
      <c r="BY8" s="278"/>
      <c r="BZ8" s="278"/>
      <c r="CA8" s="278"/>
      <c r="CB8" s="278"/>
      <c r="CC8" s="278"/>
      <c r="CD8" s="278"/>
      <c r="CE8" s="278"/>
      <c r="CF8" s="278"/>
      <c r="CG8" s="276" t="str">
        <f aca="false">IF(OR(B8="", SUM(CH8:DV8)=0), "",(SUM(CH8:DV8)/SUM(CH$2:DV$2)))</f>
        <v/>
      </c>
      <c r="CH8" s="277"/>
      <c r="CI8" s="277"/>
      <c r="CJ8" s="277"/>
      <c r="CK8" s="277"/>
      <c r="CL8" s="277"/>
      <c r="CM8" s="277"/>
      <c r="CN8" s="277"/>
      <c r="CO8" s="277"/>
      <c r="CP8" s="277"/>
      <c r="CQ8" s="277"/>
      <c r="CR8" s="277"/>
      <c r="CS8" s="277"/>
      <c r="CT8" s="277"/>
      <c r="CU8" s="277"/>
      <c r="CV8" s="277"/>
      <c r="CW8" s="277"/>
      <c r="CX8" s="277"/>
      <c r="CY8" s="277"/>
      <c r="CZ8" s="277"/>
      <c r="DA8" s="277"/>
      <c r="DB8" s="277"/>
      <c r="DC8" s="277"/>
      <c r="DD8" s="277"/>
      <c r="DE8" s="277"/>
      <c r="DF8" s="277"/>
      <c r="DG8" s="277"/>
      <c r="DH8" s="277"/>
      <c r="DI8" s="277"/>
      <c r="DJ8" s="277"/>
      <c r="DK8" s="278"/>
      <c r="DL8" s="278"/>
      <c r="DM8" s="278"/>
      <c r="DN8" s="278"/>
      <c r="DO8" s="278"/>
      <c r="DP8" s="278"/>
      <c r="DQ8" s="278"/>
      <c r="DR8" s="278"/>
      <c r="DS8" s="278"/>
      <c r="DT8" s="278"/>
      <c r="DU8" s="278"/>
      <c r="DV8" s="278"/>
    </row>
    <row r="9" customFormat="false" ht="12" hidden="false" customHeight="true" outlineLevel="0" collapsed="false">
      <c r="A9" s="275" t="n">
        <v>2</v>
      </c>
      <c r="B9" s="275" t="str">
        <f aca="false">'English Scores- Leveled papers'!B8</f>
        <v>Asma Tulasa</v>
      </c>
      <c r="C9" s="275" t="inlineStr">
        <f aca="false">'English Scores- Leveled papers'!E8</f>
        <is>
          <t/>
        </is>
      </c>
      <c r="D9" s="276" t="str">
        <f aca="false">IF(OR(B9="", SUM(E9:AP9)=0), "",(SUM(E9:AP9)/SUM(E$2:AP$2)))</f>
        <v/>
      </c>
      <c r="E9" s="277"/>
      <c r="F9" s="277"/>
      <c r="G9" s="277"/>
      <c r="H9" s="277"/>
      <c r="I9" s="277"/>
      <c r="J9" s="277"/>
      <c r="K9" s="277"/>
      <c r="L9" s="277"/>
      <c r="M9" s="277"/>
      <c r="N9" s="277"/>
      <c r="O9" s="277"/>
      <c r="P9" s="277"/>
      <c r="Q9" s="277"/>
      <c r="R9" s="277"/>
      <c r="S9" s="277"/>
      <c r="T9" s="277"/>
      <c r="U9" s="277"/>
      <c r="V9" s="277"/>
      <c r="W9" s="277"/>
      <c r="X9" s="277"/>
      <c r="Y9" s="277"/>
      <c r="Z9" s="277"/>
      <c r="AA9" s="277"/>
      <c r="AB9" s="277"/>
      <c r="AC9" s="277"/>
      <c r="AD9" s="277"/>
      <c r="AE9" s="277"/>
      <c r="AF9" s="277"/>
      <c r="AG9" s="277"/>
      <c r="AH9" s="278"/>
      <c r="AI9" s="278"/>
      <c r="AJ9" s="278"/>
      <c r="AK9" s="278"/>
      <c r="AL9" s="278"/>
      <c r="AM9" s="278"/>
      <c r="AN9" s="278"/>
      <c r="AO9" s="278"/>
      <c r="AP9" s="278"/>
      <c r="AQ9" s="276" t="str">
        <f aca="false">IF(OR(B9="", SUM(AR9:CF9)=0), "",(SUM(AR9:CF9)/SUM(AR$2:CF$2)))</f>
        <v/>
      </c>
      <c r="AR9" s="277"/>
      <c r="AS9" s="277"/>
      <c r="AT9" s="277"/>
      <c r="AU9" s="277"/>
      <c r="AV9" s="277"/>
      <c r="AW9" s="277"/>
      <c r="AX9" s="277"/>
      <c r="AY9" s="277"/>
      <c r="AZ9" s="277"/>
      <c r="BA9" s="277"/>
      <c r="BB9" s="277"/>
      <c r="BC9" s="277"/>
      <c r="BD9" s="277"/>
      <c r="BE9" s="277"/>
      <c r="BF9" s="277"/>
      <c r="BG9" s="277"/>
      <c r="BH9" s="277"/>
      <c r="BI9" s="277"/>
      <c r="BJ9" s="277"/>
      <c r="BK9" s="277"/>
      <c r="BL9" s="277"/>
      <c r="BM9" s="277"/>
      <c r="BN9" s="277"/>
      <c r="BO9" s="277"/>
      <c r="BP9" s="277"/>
      <c r="BQ9" s="277"/>
      <c r="BR9" s="277"/>
      <c r="BS9" s="277"/>
      <c r="BT9" s="277"/>
      <c r="BU9" s="278"/>
      <c r="BV9" s="278"/>
      <c r="BW9" s="278"/>
      <c r="BX9" s="278"/>
      <c r="BY9" s="278"/>
      <c r="BZ9" s="278"/>
      <c r="CA9" s="278"/>
      <c r="CB9" s="278"/>
      <c r="CC9" s="278"/>
      <c r="CD9" s="278"/>
      <c r="CE9" s="278"/>
      <c r="CF9" s="278"/>
      <c r="CG9" s="276" t="str">
        <f aca="false">IF(OR(B9="", SUM(CH9:DV9)=0), "",(SUM(CH9:DV9)/SUM(CH$2:DV$2)))</f>
        <v/>
      </c>
      <c r="CH9" s="277"/>
      <c r="CI9" s="277"/>
      <c r="CJ9" s="277"/>
      <c r="CK9" s="277"/>
      <c r="CL9" s="277"/>
      <c r="CM9" s="277"/>
      <c r="CN9" s="277"/>
      <c r="CO9" s="277"/>
      <c r="CP9" s="277"/>
      <c r="CQ9" s="277"/>
      <c r="CR9" s="277"/>
      <c r="CS9" s="277"/>
      <c r="CT9" s="277"/>
      <c r="CU9" s="277"/>
      <c r="CV9" s="277"/>
      <c r="CW9" s="277"/>
      <c r="CX9" s="277"/>
      <c r="CY9" s="277"/>
      <c r="CZ9" s="277"/>
      <c r="DA9" s="277"/>
      <c r="DB9" s="277"/>
      <c r="DC9" s="277"/>
      <c r="DD9" s="277"/>
      <c r="DE9" s="277"/>
      <c r="DF9" s="277"/>
      <c r="DG9" s="277"/>
      <c r="DH9" s="277"/>
      <c r="DI9" s="277"/>
      <c r="DJ9" s="277"/>
      <c r="DK9" s="278"/>
      <c r="DL9" s="278"/>
      <c r="DM9" s="278"/>
      <c r="DN9" s="278"/>
      <c r="DO9" s="278"/>
      <c r="DP9" s="278"/>
      <c r="DQ9" s="278"/>
      <c r="DR9" s="278"/>
      <c r="DS9" s="278"/>
      <c r="DT9" s="278"/>
      <c r="DU9" s="278"/>
      <c r="DV9" s="278"/>
    </row>
    <row r="10" customFormat="false" ht="12" hidden="false" customHeight="true" outlineLevel="0" collapsed="false">
      <c r="A10" s="275" t="n">
        <v>3</v>
      </c>
      <c r="B10" s="275" t="str">
        <f aca="false">'English Scores- Leveled papers'!B9</f>
        <v>B.Yamuna</v>
      </c>
      <c r="C10" s="275" t="n">
        <f aca="false">'English Scores- Leveled papers'!E9</f>
        <v>0.5</v>
      </c>
      <c r="D10" s="276" t="str">
        <f aca="false">IF(OR(B10="", SUM(E10:AP10)=0), "",(SUM(E10:AP10)/SUM(E$2:AP$2)))</f>
        <v/>
      </c>
      <c r="E10" s="277"/>
      <c r="F10" s="277"/>
      <c r="G10" s="277"/>
      <c r="H10" s="277"/>
      <c r="I10" s="277"/>
      <c r="J10" s="277"/>
      <c r="K10" s="277"/>
      <c r="L10" s="277"/>
      <c r="M10" s="277"/>
      <c r="N10" s="277"/>
      <c r="O10" s="277"/>
      <c r="P10" s="277"/>
      <c r="Q10" s="277"/>
      <c r="R10" s="277"/>
      <c r="S10" s="277"/>
      <c r="T10" s="277"/>
      <c r="U10" s="277"/>
      <c r="V10" s="277"/>
      <c r="W10" s="277"/>
      <c r="X10" s="277"/>
      <c r="Y10" s="277"/>
      <c r="Z10" s="277"/>
      <c r="AA10" s="277"/>
      <c r="AB10" s="277"/>
      <c r="AC10" s="277"/>
      <c r="AD10" s="277"/>
      <c r="AE10" s="277"/>
      <c r="AF10" s="277"/>
      <c r="AG10" s="277"/>
      <c r="AH10" s="278"/>
      <c r="AI10" s="278"/>
      <c r="AJ10" s="278"/>
      <c r="AK10" s="278"/>
      <c r="AL10" s="278"/>
      <c r="AM10" s="278"/>
      <c r="AN10" s="278"/>
      <c r="AO10" s="278"/>
      <c r="AP10" s="278"/>
      <c r="AQ10" s="276" t="str">
        <f aca="false">IF(OR(B10="", SUM(AR10:CF10)=0), "",(SUM(AR10:CF10)/SUM(AR$2:CF$2)))</f>
        <v/>
      </c>
      <c r="AR10" s="277"/>
      <c r="AS10" s="277"/>
      <c r="AT10" s="277"/>
      <c r="AU10" s="277"/>
      <c r="AV10" s="277"/>
      <c r="AW10" s="277"/>
      <c r="AX10" s="277"/>
      <c r="AY10" s="277"/>
      <c r="AZ10" s="277"/>
      <c r="BA10" s="277"/>
      <c r="BB10" s="277"/>
      <c r="BC10" s="277"/>
      <c r="BD10" s="277"/>
      <c r="BE10" s="277"/>
      <c r="BF10" s="277"/>
      <c r="BG10" s="277"/>
      <c r="BH10" s="277"/>
      <c r="BI10" s="277"/>
      <c r="BJ10" s="277"/>
      <c r="BK10" s="277"/>
      <c r="BL10" s="277"/>
      <c r="BM10" s="277"/>
      <c r="BN10" s="277"/>
      <c r="BO10" s="277"/>
      <c r="BP10" s="277"/>
      <c r="BQ10" s="277"/>
      <c r="BR10" s="277"/>
      <c r="BS10" s="277"/>
      <c r="BT10" s="277"/>
      <c r="BU10" s="278"/>
      <c r="BV10" s="278"/>
      <c r="BW10" s="278"/>
      <c r="BX10" s="278"/>
      <c r="BY10" s="278"/>
      <c r="BZ10" s="278"/>
      <c r="CA10" s="278"/>
      <c r="CB10" s="278"/>
      <c r="CC10" s="278"/>
      <c r="CD10" s="278"/>
      <c r="CE10" s="278"/>
      <c r="CF10" s="278"/>
      <c r="CG10" s="276" t="str">
        <f aca="false">IF(OR(B10="", SUM(CH10:DV10)=0), "",(SUM(CH10:DV10)/SUM(CH$2:DV$2)))</f>
        <v/>
      </c>
      <c r="CH10" s="277"/>
      <c r="CI10" s="277"/>
      <c r="CJ10" s="277"/>
      <c r="CK10" s="277"/>
      <c r="CL10" s="277"/>
      <c r="CM10" s="277"/>
      <c r="CN10" s="277"/>
      <c r="CO10" s="277"/>
      <c r="CP10" s="277"/>
      <c r="CQ10" s="277"/>
      <c r="CR10" s="277"/>
      <c r="CS10" s="277"/>
      <c r="CT10" s="277"/>
      <c r="CU10" s="277"/>
      <c r="CV10" s="277"/>
      <c r="CW10" s="277"/>
      <c r="CX10" s="277"/>
      <c r="CY10" s="277"/>
      <c r="CZ10" s="277"/>
      <c r="DA10" s="277"/>
      <c r="DB10" s="277"/>
      <c r="DC10" s="277"/>
      <c r="DD10" s="277"/>
      <c r="DE10" s="277"/>
      <c r="DF10" s="277"/>
      <c r="DG10" s="277"/>
      <c r="DH10" s="277"/>
      <c r="DI10" s="277"/>
      <c r="DJ10" s="277"/>
      <c r="DK10" s="278"/>
      <c r="DL10" s="278"/>
      <c r="DM10" s="278"/>
      <c r="DN10" s="278"/>
      <c r="DO10" s="278"/>
      <c r="DP10" s="278"/>
      <c r="DQ10" s="278"/>
      <c r="DR10" s="278"/>
      <c r="DS10" s="278"/>
      <c r="DT10" s="278"/>
      <c r="DU10" s="278"/>
      <c r="DV10" s="278"/>
    </row>
    <row r="11" customFormat="false" ht="12" hidden="false" customHeight="true" outlineLevel="0" collapsed="false">
      <c r="A11" s="275" t="n">
        <v>4</v>
      </c>
      <c r="B11" s="275" t="str">
        <f aca="false">'English Scores- Leveled papers'!B10</f>
        <v>CH.Shirisha</v>
      </c>
      <c r="C11" s="275" t="n">
        <f aca="false">'English Scores- Leveled papers'!E10</f>
        <v>0.2</v>
      </c>
      <c r="D11" s="276" t="str">
        <f aca="false">IF(OR(B11="", SUM(E11:AP11)=0), "",(SUM(E11:AP11)/SUM(E$2:AP$2)))</f>
        <v/>
      </c>
      <c r="E11" s="277"/>
      <c r="F11" s="277"/>
      <c r="G11" s="277"/>
      <c r="H11" s="277"/>
      <c r="I11" s="277"/>
      <c r="J11" s="277"/>
      <c r="K11" s="277"/>
      <c r="L11" s="277"/>
      <c r="M11" s="277"/>
      <c r="N11" s="277"/>
      <c r="O11" s="277"/>
      <c r="P11" s="277"/>
      <c r="Q11" s="277"/>
      <c r="R11" s="277"/>
      <c r="S11" s="277"/>
      <c r="T11" s="277"/>
      <c r="U11" s="277"/>
      <c r="V11" s="277"/>
      <c r="W11" s="277"/>
      <c r="X11" s="277"/>
      <c r="Y11" s="277"/>
      <c r="Z11" s="277"/>
      <c r="AA11" s="277"/>
      <c r="AB11" s="277"/>
      <c r="AC11" s="277"/>
      <c r="AD11" s="277"/>
      <c r="AE11" s="277"/>
      <c r="AF11" s="277"/>
      <c r="AG11" s="277"/>
      <c r="AH11" s="278"/>
      <c r="AI11" s="278"/>
      <c r="AJ11" s="278"/>
      <c r="AK11" s="278"/>
      <c r="AL11" s="278"/>
      <c r="AM11" s="278"/>
      <c r="AN11" s="278"/>
      <c r="AO11" s="278"/>
      <c r="AP11" s="278"/>
      <c r="AQ11" s="276" t="str">
        <f aca="false">IF(OR(B11="", SUM(AR11:CF11)=0), "",(SUM(AR11:CF11)/SUM(AR$2:CF$2)))</f>
        <v/>
      </c>
      <c r="AR11" s="277"/>
      <c r="AS11" s="277"/>
      <c r="AT11" s="277"/>
      <c r="AU11" s="277"/>
      <c r="AV11" s="277"/>
      <c r="AW11" s="277"/>
      <c r="AX11" s="277"/>
      <c r="AY11" s="277"/>
      <c r="AZ11" s="277"/>
      <c r="BA11" s="277"/>
      <c r="BB11" s="277"/>
      <c r="BC11" s="277"/>
      <c r="BD11" s="277"/>
      <c r="BE11" s="277"/>
      <c r="BF11" s="277"/>
      <c r="BG11" s="277"/>
      <c r="BH11" s="277"/>
      <c r="BI11" s="277"/>
      <c r="BJ11" s="277"/>
      <c r="BK11" s="277"/>
      <c r="BL11" s="277"/>
      <c r="BM11" s="277"/>
      <c r="BN11" s="277"/>
      <c r="BO11" s="277"/>
      <c r="BP11" s="277"/>
      <c r="BQ11" s="277"/>
      <c r="BR11" s="277"/>
      <c r="BS11" s="277"/>
      <c r="BT11" s="277"/>
      <c r="BU11" s="278"/>
      <c r="BV11" s="278"/>
      <c r="BW11" s="278"/>
      <c r="BX11" s="278"/>
      <c r="BY11" s="278"/>
      <c r="BZ11" s="278"/>
      <c r="CA11" s="278"/>
      <c r="CB11" s="278"/>
      <c r="CC11" s="278"/>
      <c r="CD11" s="278"/>
      <c r="CE11" s="278"/>
      <c r="CF11" s="278"/>
      <c r="CG11" s="276" t="str">
        <f aca="false">IF(OR(B11="", SUM(CH11:DV11)=0), "",(SUM(CH11:DV11)/SUM(CH$2:DV$2)))</f>
        <v/>
      </c>
      <c r="CH11" s="277"/>
      <c r="CI11" s="277"/>
      <c r="CJ11" s="277"/>
      <c r="CK11" s="277"/>
      <c r="CL11" s="277"/>
      <c r="CM11" s="277"/>
      <c r="CN11" s="277"/>
      <c r="CO11" s="277"/>
      <c r="CP11" s="277"/>
      <c r="CQ11" s="277"/>
      <c r="CR11" s="277"/>
      <c r="CS11" s="277"/>
      <c r="CT11" s="277"/>
      <c r="CU11" s="277"/>
      <c r="CV11" s="277"/>
      <c r="CW11" s="277"/>
      <c r="CX11" s="277"/>
      <c r="CY11" s="277"/>
      <c r="CZ11" s="277"/>
      <c r="DA11" s="277"/>
      <c r="DB11" s="277"/>
      <c r="DC11" s="277"/>
      <c r="DD11" s="277"/>
      <c r="DE11" s="277"/>
      <c r="DF11" s="277"/>
      <c r="DG11" s="277"/>
      <c r="DH11" s="277"/>
      <c r="DI11" s="277"/>
      <c r="DJ11" s="277"/>
      <c r="DK11" s="278"/>
      <c r="DL11" s="278"/>
      <c r="DM11" s="278"/>
      <c r="DN11" s="278"/>
      <c r="DO11" s="278"/>
      <c r="DP11" s="278"/>
      <c r="DQ11" s="278"/>
      <c r="DR11" s="278"/>
      <c r="DS11" s="278"/>
      <c r="DT11" s="278"/>
      <c r="DU11" s="278"/>
      <c r="DV11" s="278"/>
    </row>
    <row r="12" customFormat="false" ht="12.75" hidden="false" customHeight="false" outlineLevel="0" collapsed="false">
      <c r="A12" s="275" t="n">
        <v>5</v>
      </c>
      <c r="B12" s="275" t="str">
        <f aca="false">'English Scores- Leveled papers'!B11</f>
        <v>D.Vanaja</v>
      </c>
      <c r="C12" s="275" t="n">
        <f aca="false">'English Scores- Leveled papers'!E11</f>
        <v>1</v>
      </c>
      <c r="D12" s="276" t="str">
        <f aca="false">IF(OR(B12="", SUM(E12:AP12)=0), "",(SUM(E12:AP12)/SUM(E$2:AP$2)))</f>
        <v/>
      </c>
      <c r="E12" s="277"/>
      <c r="F12" s="277"/>
      <c r="G12" s="277"/>
      <c r="H12" s="277"/>
      <c r="I12" s="277"/>
      <c r="J12" s="277"/>
      <c r="K12" s="277"/>
      <c r="L12" s="277"/>
      <c r="M12" s="277"/>
      <c r="N12" s="277"/>
      <c r="O12" s="277"/>
      <c r="P12" s="277"/>
      <c r="Q12" s="277"/>
      <c r="R12" s="277"/>
      <c r="S12" s="277"/>
      <c r="T12" s="277"/>
      <c r="U12" s="277"/>
      <c r="V12" s="277"/>
      <c r="W12" s="277"/>
      <c r="X12" s="277"/>
      <c r="Y12" s="277"/>
      <c r="Z12" s="277"/>
      <c r="AA12" s="277"/>
      <c r="AB12" s="277"/>
      <c r="AC12" s="277"/>
      <c r="AD12" s="277"/>
      <c r="AE12" s="277"/>
      <c r="AF12" s="277"/>
      <c r="AG12" s="277"/>
      <c r="AH12" s="278"/>
      <c r="AI12" s="278"/>
      <c r="AJ12" s="278"/>
      <c r="AK12" s="278"/>
      <c r="AL12" s="278"/>
      <c r="AM12" s="278"/>
      <c r="AN12" s="278"/>
      <c r="AO12" s="278"/>
      <c r="AP12" s="278"/>
      <c r="AQ12" s="276" t="str">
        <f aca="false">IF(OR(B12="", SUM(AR12:CF12)=0), "",(SUM(AR12:CF12)/SUM(AR$2:CF$2)))</f>
        <v/>
      </c>
      <c r="AR12" s="277"/>
      <c r="AS12" s="277"/>
      <c r="AT12" s="277"/>
      <c r="AU12" s="277"/>
      <c r="AV12" s="277"/>
      <c r="AW12" s="277"/>
      <c r="AX12" s="277"/>
      <c r="AY12" s="277"/>
      <c r="AZ12" s="277"/>
      <c r="BA12" s="277"/>
      <c r="BB12" s="277"/>
      <c r="BC12" s="277"/>
      <c r="BD12" s="277"/>
      <c r="BE12" s="277"/>
      <c r="BF12" s="277"/>
      <c r="BG12" s="277"/>
      <c r="BH12" s="277"/>
      <c r="BI12" s="277"/>
      <c r="BJ12" s="277"/>
      <c r="BK12" s="277"/>
      <c r="BL12" s="277"/>
      <c r="BM12" s="277"/>
      <c r="BN12" s="277"/>
      <c r="BO12" s="277"/>
      <c r="BP12" s="277"/>
      <c r="BQ12" s="277"/>
      <c r="BR12" s="277"/>
      <c r="BS12" s="277"/>
      <c r="BT12" s="277"/>
      <c r="BU12" s="278"/>
      <c r="BV12" s="278"/>
      <c r="BW12" s="278"/>
      <c r="BX12" s="278"/>
      <c r="BY12" s="278"/>
      <c r="BZ12" s="278"/>
      <c r="CA12" s="278"/>
      <c r="CB12" s="278"/>
      <c r="CC12" s="278"/>
      <c r="CD12" s="278"/>
      <c r="CE12" s="278"/>
      <c r="CF12" s="278"/>
      <c r="CG12" s="276" t="str">
        <f aca="false">IF(OR(B12="", SUM(CH12:DV12)=0), "",(SUM(CH12:DV12)/SUM(CH$2:DV$2)))</f>
        <v/>
      </c>
      <c r="CH12" s="277"/>
      <c r="CI12" s="277"/>
      <c r="CJ12" s="277"/>
      <c r="CK12" s="277"/>
      <c r="CL12" s="277"/>
      <c r="CM12" s="277"/>
      <c r="CN12" s="277"/>
      <c r="CO12" s="277"/>
      <c r="CP12" s="277"/>
      <c r="CQ12" s="277"/>
      <c r="CR12" s="277"/>
      <c r="CS12" s="277"/>
      <c r="CT12" s="277"/>
      <c r="CU12" s="277"/>
      <c r="CV12" s="277"/>
      <c r="CW12" s="277"/>
      <c r="CX12" s="277"/>
      <c r="CY12" s="277"/>
      <c r="CZ12" s="277"/>
      <c r="DA12" s="277"/>
      <c r="DB12" s="277"/>
      <c r="DC12" s="277"/>
      <c r="DD12" s="277"/>
      <c r="DE12" s="277"/>
      <c r="DF12" s="277"/>
      <c r="DG12" s="277"/>
      <c r="DH12" s="277"/>
      <c r="DI12" s="277"/>
      <c r="DJ12" s="277"/>
      <c r="DK12" s="278"/>
      <c r="DL12" s="278"/>
      <c r="DM12" s="278"/>
      <c r="DN12" s="278"/>
      <c r="DO12" s="278"/>
      <c r="DP12" s="278"/>
      <c r="DQ12" s="278"/>
      <c r="DR12" s="278"/>
      <c r="DS12" s="278"/>
      <c r="DT12" s="278"/>
      <c r="DU12" s="278"/>
      <c r="DV12" s="278"/>
    </row>
    <row r="13" customFormat="false" ht="12.75" hidden="false" customHeight="false" outlineLevel="0" collapsed="false">
      <c r="A13" s="275" t="n">
        <v>6</v>
      </c>
      <c r="B13" s="275" t="str">
        <f aca="false">'English Scores- Leveled papers'!B12</f>
        <v>G.Devika</v>
      </c>
      <c r="C13" s="275" t="n">
        <f aca="false">'English Scores- Leveled papers'!E12</f>
        <v>1</v>
      </c>
      <c r="D13" s="276" t="str">
        <f aca="false">IF(OR(B13="", SUM(E13:AP13)=0), "",(SUM(E13:AP13)/SUM(E$2:AP$2)))</f>
        <v/>
      </c>
      <c r="E13" s="277"/>
      <c r="F13" s="277"/>
      <c r="G13" s="277"/>
      <c r="H13" s="277"/>
      <c r="I13" s="277"/>
      <c r="J13" s="277"/>
      <c r="K13" s="277"/>
      <c r="L13" s="277"/>
      <c r="M13" s="277"/>
      <c r="N13" s="277"/>
      <c r="O13" s="277"/>
      <c r="P13" s="277"/>
      <c r="Q13" s="277"/>
      <c r="R13" s="277"/>
      <c r="S13" s="277"/>
      <c r="T13" s="277"/>
      <c r="U13" s="277"/>
      <c r="V13" s="277"/>
      <c r="W13" s="277"/>
      <c r="X13" s="277"/>
      <c r="Y13" s="277"/>
      <c r="Z13" s="277"/>
      <c r="AA13" s="277"/>
      <c r="AB13" s="277"/>
      <c r="AC13" s="277"/>
      <c r="AD13" s="277"/>
      <c r="AE13" s="277"/>
      <c r="AF13" s="277"/>
      <c r="AG13" s="277"/>
      <c r="AH13" s="278"/>
      <c r="AI13" s="278"/>
      <c r="AJ13" s="278"/>
      <c r="AK13" s="278"/>
      <c r="AL13" s="278"/>
      <c r="AM13" s="278"/>
      <c r="AN13" s="278"/>
      <c r="AO13" s="278"/>
      <c r="AP13" s="278"/>
      <c r="AQ13" s="276" t="str">
        <f aca="false">IF(OR(B13="", SUM(AR13:CF13)=0), "",(SUM(AR13:CF13)/SUM(AR$2:CF$2)))</f>
        <v/>
      </c>
      <c r="AR13" s="277"/>
      <c r="AS13" s="277"/>
      <c r="AT13" s="277"/>
      <c r="AU13" s="277"/>
      <c r="AV13" s="277"/>
      <c r="AW13" s="277"/>
      <c r="AX13" s="277"/>
      <c r="AY13" s="277"/>
      <c r="AZ13" s="277"/>
      <c r="BA13" s="277"/>
      <c r="BB13" s="277"/>
      <c r="BC13" s="277"/>
      <c r="BD13" s="277"/>
      <c r="BE13" s="277"/>
      <c r="BF13" s="277"/>
      <c r="BG13" s="277"/>
      <c r="BH13" s="277"/>
      <c r="BI13" s="277"/>
      <c r="BJ13" s="277"/>
      <c r="BK13" s="277"/>
      <c r="BL13" s="277"/>
      <c r="BM13" s="277"/>
      <c r="BN13" s="277"/>
      <c r="BO13" s="277"/>
      <c r="BP13" s="277"/>
      <c r="BQ13" s="277"/>
      <c r="BR13" s="277"/>
      <c r="BS13" s="277"/>
      <c r="BT13" s="277"/>
      <c r="BU13" s="278"/>
      <c r="BV13" s="278"/>
      <c r="BW13" s="278"/>
      <c r="BX13" s="278"/>
      <c r="BY13" s="278"/>
      <c r="BZ13" s="278"/>
      <c r="CA13" s="278"/>
      <c r="CB13" s="278"/>
      <c r="CC13" s="278"/>
      <c r="CD13" s="278"/>
      <c r="CE13" s="278"/>
      <c r="CF13" s="278"/>
      <c r="CG13" s="276" t="str">
        <f aca="false">IF(OR(B13="", SUM(CH13:DV13)=0), "",(SUM(CH13:DV13)/SUM(CH$2:DV$2)))</f>
        <v/>
      </c>
      <c r="CH13" s="277"/>
      <c r="CI13" s="277"/>
      <c r="CJ13" s="277"/>
      <c r="CK13" s="277"/>
      <c r="CL13" s="277"/>
      <c r="CM13" s="277"/>
      <c r="CN13" s="277"/>
      <c r="CO13" s="277"/>
      <c r="CP13" s="277"/>
      <c r="CQ13" s="277"/>
      <c r="CR13" s="277"/>
      <c r="CS13" s="277"/>
      <c r="CT13" s="277"/>
      <c r="CU13" s="277"/>
      <c r="CV13" s="277"/>
      <c r="CW13" s="277"/>
      <c r="CX13" s="277"/>
      <c r="CY13" s="277"/>
      <c r="CZ13" s="277"/>
      <c r="DA13" s="277"/>
      <c r="DB13" s="277"/>
      <c r="DC13" s="277"/>
      <c r="DD13" s="277"/>
      <c r="DE13" s="277"/>
      <c r="DF13" s="277"/>
      <c r="DG13" s="277"/>
      <c r="DH13" s="277"/>
      <c r="DI13" s="277"/>
      <c r="DJ13" s="277"/>
      <c r="DK13" s="278"/>
      <c r="DL13" s="278"/>
      <c r="DM13" s="278"/>
      <c r="DN13" s="278"/>
      <c r="DO13" s="278"/>
      <c r="DP13" s="278"/>
      <c r="DQ13" s="278"/>
      <c r="DR13" s="278"/>
      <c r="DS13" s="278"/>
      <c r="DT13" s="278"/>
      <c r="DU13" s="278"/>
      <c r="DV13" s="278"/>
    </row>
    <row r="14" customFormat="false" ht="24" hidden="false" customHeight="false" outlineLevel="0" collapsed="false">
      <c r="A14" s="275" t="n">
        <v>7</v>
      </c>
      <c r="B14" s="275" t="str">
        <f aca="false">'English Scores- Leveled papers'!B13</f>
        <v>G.Hemalatha</v>
      </c>
      <c r="C14" s="275" t="n">
        <f aca="false">'English Scores- Leveled papers'!E13</f>
        <v>0.2</v>
      </c>
      <c r="D14" s="276" t="str">
        <f aca="false">IF(OR(B14="", SUM(E14:AP14)=0), "",(SUM(E14:AP14)/SUM(E$2:AP$2)))</f>
        <v/>
      </c>
      <c r="E14" s="277"/>
      <c r="F14" s="277"/>
      <c r="G14" s="277"/>
      <c r="H14" s="277"/>
      <c r="I14" s="277"/>
      <c r="J14" s="277"/>
      <c r="K14" s="277"/>
      <c r="L14" s="277"/>
      <c r="M14" s="277"/>
      <c r="N14" s="277"/>
      <c r="O14" s="277"/>
      <c r="P14" s="277"/>
      <c r="Q14" s="277"/>
      <c r="R14" s="277"/>
      <c r="S14" s="277"/>
      <c r="T14" s="277"/>
      <c r="U14" s="277"/>
      <c r="V14" s="277"/>
      <c r="W14" s="277"/>
      <c r="X14" s="277"/>
      <c r="Y14" s="277"/>
      <c r="Z14" s="277"/>
      <c r="AA14" s="277"/>
      <c r="AB14" s="277"/>
      <c r="AC14" s="277"/>
      <c r="AD14" s="277"/>
      <c r="AE14" s="277"/>
      <c r="AF14" s="277"/>
      <c r="AG14" s="277"/>
      <c r="AH14" s="278"/>
      <c r="AI14" s="278"/>
      <c r="AJ14" s="278"/>
      <c r="AK14" s="278"/>
      <c r="AL14" s="278"/>
      <c r="AM14" s="278"/>
      <c r="AN14" s="278"/>
      <c r="AO14" s="278"/>
      <c r="AP14" s="278"/>
      <c r="AQ14" s="276" t="str">
        <f aca="false">IF(OR(B14="", SUM(AR14:CF14)=0), "",(SUM(AR14:CF14)/SUM(AR$2:CF$2)))</f>
        <v/>
      </c>
      <c r="AR14" s="277"/>
      <c r="AS14" s="277"/>
      <c r="AT14" s="277"/>
      <c r="AU14" s="277"/>
      <c r="AV14" s="277"/>
      <c r="AW14" s="277"/>
      <c r="AX14" s="277"/>
      <c r="AY14" s="277"/>
      <c r="AZ14" s="277"/>
      <c r="BA14" s="277"/>
      <c r="BB14" s="277"/>
      <c r="BC14" s="277"/>
      <c r="BD14" s="277"/>
      <c r="BE14" s="277"/>
      <c r="BF14" s="277"/>
      <c r="BG14" s="277"/>
      <c r="BH14" s="277"/>
      <c r="BI14" s="277"/>
      <c r="BJ14" s="277"/>
      <c r="BK14" s="277"/>
      <c r="BL14" s="277"/>
      <c r="BM14" s="277"/>
      <c r="BN14" s="277"/>
      <c r="BO14" s="277"/>
      <c r="BP14" s="277"/>
      <c r="BQ14" s="277"/>
      <c r="BR14" s="277"/>
      <c r="BS14" s="277"/>
      <c r="BT14" s="277"/>
      <c r="BU14" s="278"/>
      <c r="BV14" s="278"/>
      <c r="BW14" s="278"/>
      <c r="BX14" s="278"/>
      <c r="BY14" s="278"/>
      <c r="BZ14" s="278"/>
      <c r="CA14" s="278"/>
      <c r="CB14" s="278"/>
      <c r="CC14" s="278"/>
      <c r="CD14" s="278"/>
      <c r="CE14" s="278"/>
      <c r="CF14" s="278"/>
      <c r="CG14" s="276" t="str">
        <f aca="false">IF(OR(B14="", SUM(CH14:DV14)=0), "",(SUM(CH14:DV14)/SUM(CH$2:DV$2)))</f>
        <v/>
      </c>
      <c r="CH14" s="277"/>
      <c r="CI14" s="277"/>
      <c r="CJ14" s="277"/>
      <c r="CK14" s="277"/>
      <c r="CL14" s="277"/>
      <c r="CM14" s="277"/>
      <c r="CN14" s="277"/>
      <c r="CO14" s="277"/>
      <c r="CP14" s="277"/>
      <c r="CQ14" s="277"/>
      <c r="CR14" s="277"/>
      <c r="CS14" s="277"/>
      <c r="CT14" s="277"/>
      <c r="CU14" s="277"/>
      <c r="CV14" s="277"/>
      <c r="CW14" s="277"/>
      <c r="CX14" s="277"/>
      <c r="CY14" s="277"/>
      <c r="CZ14" s="277"/>
      <c r="DA14" s="277"/>
      <c r="DB14" s="277"/>
      <c r="DC14" s="277"/>
      <c r="DD14" s="277"/>
      <c r="DE14" s="277"/>
      <c r="DF14" s="277"/>
      <c r="DG14" s="277"/>
      <c r="DH14" s="277"/>
      <c r="DI14" s="277"/>
      <c r="DJ14" s="277"/>
      <c r="DK14" s="278"/>
      <c r="DL14" s="278"/>
      <c r="DM14" s="278"/>
      <c r="DN14" s="278"/>
      <c r="DO14" s="278"/>
      <c r="DP14" s="278"/>
      <c r="DQ14" s="278"/>
      <c r="DR14" s="278"/>
      <c r="DS14" s="278"/>
      <c r="DT14" s="278"/>
      <c r="DU14" s="278"/>
      <c r="DV14" s="278"/>
    </row>
    <row r="15" customFormat="false" ht="12.75" hidden="false" customHeight="false" outlineLevel="0" collapsed="false">
      <c r="A15" s="275" t="n">
        <v>8</v>
      </c>
      <c r="B15" s="275" t="str">
        <f aca="false">'English Scores- Leveled papers'!B14</f>
        <v>G.Roopa</v>
      </c>
      <c r="C15" s="275" t="n">
        <f aca="false">'English Scores- Leveled papers'!E14</f>
        <v>0.5</v>
      </c>
      <c r="D15" s="276" t="str">
        <f aca="false">IF(OR(B15="", SUM(E15:AP15)=0), "",(SUM(E15:AP15)/SUM(E$2:AP$2)))</f>
        <v/>
      </c>
      <c r="E15" s="277"/>
      <c r="F15" s="277"/>
      <c r="G15" s="277"/>
      <c r="H15" s="277"/>
      <c r="I15" s="277"/>
      <c r="J15" s="277"/>
      <c r="K15" s="277"/>
      <c r="L15" s="277"/>
      <c r="M15" s="277"/>
      <c r="N15" s="277"/>
      <c r="O15" s="277"/>
      <c r="P15" s="277"/>
      <c r="Q15" s="277"/>
      <c r="R15" s="277"/>
      <c r="S15" s="277"/>
      <c r="T15" s="277"/>
      <c r="U15" s="277"/>
      <c r="V15" s="277"/>
      <c r="W15" s="277"/>
      <c r="X15" s="277"/>
      <c r="Y15" s="277"/>
      <c r="Z15" s="277"/>
      <c r="AA15" s="277"/>
      <c r="AB15" s="277"/>
      <c r="AC15" s="277"/>
      <c r="AD15" s="277"/>
      <c r="AE15" s="277"/>
      <c r="AF15" s="277"/>
      <c r="AG15" s="277"/>
      <c r="AH15" s="278"/>
      <c r="AI15" s="278"/>
      <c r="AJ15" s="278"/>
      <c r="AK15" s="278"/>
      <c r="AL15" s="278"/>
      <c r="AM15" s="278"/>
      <c r="AN15" s="278"/>
      <c r="AO15" s="278"/>
      <c r="AP15" s="278"/>
      <c r="AQ15" s="276" t="str">
        <f aca="false">IF(OR(B15="", SUM(AR15:CF15)=0), "",(SUM(AR15:CF15)/SUM(AR$2:CF$2)))</f>
        <v/>
      </c>
      <c r="AR15" s="277"/>
      <c r="AS15" s="277"/>
      <c r="AT15" s="277"/>
      <c r="AU15" s="277"/>
      <c r="AV15" s="277"/>
      <c r="AW15" s="277"/>
      <c r="AX15" s="277"/>
      <c r="AY15" s="277"/>
      <c r="AZ15" s="277"/>
      <c r="BA15" s="277"/>
      <c r="BB15" s="277"/>
      <c r="BC15" s="277"/>
      <c r="BD15" s="277"/>
      <c r="BE15" s="277"/>
      <c r="BF15" s="277"/>
      <c r="BG15" s="277"/>
      <c r="BH15" s="277"/>
      <c r="BI15" s="277"/>
      <c r="BJ15" s="277"/>
      <c r="BK15" s="277"/>
      <c r="BL15" s="277"/>
      <c r="BM15" s="277"/>
      <c r="BN15" s="277"/>
      <c r="BO15" s="277"/>
      <c r="BP15" s="277"/>
      <c r="BQ15" s="277"/>
      <c r="BR15" s="277"/>
      <c r="BS15" s="277"/>
      <c r="BT15" s="277"/>
      <c r="BU15" s="278"/>
      <c r="BV15" s="278"/>
      <c r="BW15" s="278"/>
      <c r="BX15" s="278"/>
      <c r="BY15" s="278"/>
      <c r="BZ15" s="278"/>
      <c r="CA15" s="278"/>
      <c r="CB15" s="278"/>
      <c r="CC15" s="278"/>
      <c r="CD15" s="278"/>
      <c r="CE15" s="278"/>
      <c r="CF15" s="278"/>
      <c r="CG15" s="276" t="str">
        <f aca="false">IF(OR(B15="", SUM(CH15:DV15)=0), "",(SUM(CH15:DV15)/SUM(CH$2:DV$2)))</f>
        <v/>
      </c>
      <c r="CH15" s="277"/>
      <c r="CI15" s="277"/>
      <c r="CJ15" s="277"/>
      <c r="CK15" s="277"/>
      <c r="CL15" s="277"/>
      <c r="CM15" s="277"/>
      <c r="CN15" s="277"/>
      <c r="CO15" s="277"/>
      <c r="CP15" s="277"/>
      <c r="CQ15" s="277"/>
      <c r="CR15" s="277"/>
      <c r="CS15" s="277"/>
      <c r="CT15" s="277"/>
      <c r="CU15" s="277"/>
      <c r="CV15" s="277"/>
      <c r="CW15" s="277"/>
      <c r="CX15" s="277"/>
      <c r="CY15" s="277"/>
      <c r="CZ15" s="277"/>
      <c r="DA15" s="277"/>
      <c r="DB15" s="277"/>
      <c r="DC15" s="277"/>
      <c r="DD15" s="277"/>
      <c r="DE15" s="277"/>
      <c r="DF15" s="277"/>
      <c r="DG15" s="277"/>
      <c r="DH15" s="277"/>
      <c r="DI15" s="277"/>
      <c r="DJ15" s="277"/>
      <c r="DK15" s="278"/>
      <c r="DL15" s="278"/>
      <c r="DM15" s="278"/>
      <c r="DN15" s="278"/>
      <c r="DO15" s="278"/>
      <c r="DP15" s="278"/>
      <c r="DQ15" s="278"/>
      <c r="DR15" s="278"/>
      <c r="DS15" s="278"/>
      <c r="DT15" s="278"/>
      <c r="DU15" s="278"/>
      <c r="DV15" s="278"/>
    </row>
    <row r="16" customFormat="false" ht="12.75" hidden="false" customHeight="false" outlineLevel="0" collapsed="false">
      <c r="A16" s="275" t="n">
        <v>9</v>
      </c>
      <c r="B16" s="275" t="str">
        <f aca="false">'English Scores- Leveled papers'!B15</f>
        <v>K.Nagamani</v>
      </c>
      <c r="C16" s="275" t="n">
        <f aca="false">'English Scores- Leveled papers'!E15</f>
        <v>1</v>
      </c>
      <c r="D16" s="276" t="str">
        <f aca="false">IF(OR(B16="", SUM(E16:AP16)=0), "",(SUM(E16:AP16)/SUM(E$2:AP$2)))</f>
        <v/>
      </c>
      <c r="E16" s="277"/>
      <c r="F16" s="277"/>
      <c r="G16" s="277"/>
      <c r="H16" s="277"/>
      <c r="I16" s="277"/>
      <c r="J16" s="277"/>
      <c r="K16" s="277"/>
      <c r="L16" s="277"/>
      <c r="M16" s="277"/>
      <c r="N16" s="277"/>
      <c r="O16" s="277"/>
      <c r="P16" s="277"/>
      <c r="Q16" s="277"/>
      <c r="R16" s="277"/>
      <c r="S16" s="277"/>
      <c r="T16" s="277"/>
      <c r="U16" s="277"/>
      <c r="V16" s="277"/>
      <c r="W16" s="277"/>
      <c r="X16" s="277"/>
      <c r="Y16" s="277"/>
      <c r="Z16" s="277"/>
      <c r="AA16" s="277"/>
      <c r="AB16" s="277"/>
      <c r="AC16" s="277"/>
      <c r="AD16" s="277"/>
      <c r="AE16" s="277"/>
      <c r="AF16" s="277"/>
      <c r="AG16" s="277"/>
      <c r="AH16" s="278"/>
      <c r="AI16" s="278"/>
      <c r="AJ16" s="278"/>
      <c r="AK16" s="278"/>
      <c r="AL16" s="278"/>
      <c r="AM16" s="278"/>
      <c r="AN16" s="278"/>
      <c r="AO16" s="278"/>
      <c r="AP16" s="278"/>
      <c r="AQ16" s="276" t="str">
        <f aca="false">IF(OR(B16="", SUM(AR16:CF16)=0), "",(SUM(AR16:CF16)/SUM(AR$2:CF$2)))</f>
        <v/>
      </c>
      <c r="AR16" s="277"/>
      <c r="AS16" s="277"/>
      <c r="AT16" s="277"/>
      <c r="AU16" s="277"/>
      <c r="AV16" s="277"/>
      <c r="AW16" s="277"/>
      <c r="AX16" s="277"/>
      <c r="AY16" s="277"/>
      <c r="AZ16" s="277"/>
      <c r="BA16" s="277"/>
      <c r="BB16" s="277"/>
      <c r="BC16" s="277"/>
      <c r="BD16" s="277"/>
      <c r="BE16" s="277"/>
      <c r="BF16" s="277"/>
      <c r="BG16" s="277"/>
      <c r="BH16" s="277"/>
      <c r="BI16" s="277"/>
      <c r="BJ16" s="277"/>
      <c r="BK16" s="277"/>
      <c r="BL16" s="277"/>
      <c r="BM16" s="277"/>
      <c r="BN16" s="277"/>
      <c r="BO16" s="277"/>
      <c r="BP16" s="277"/>
      <c r="BQ16" s="277"/>
      <c r="BR16" s="277"/>
      <c r="BS16" s="277"/>
      <c r="BT16" s="277"/>
      <c r="BU16" s="278"/>
      <c r="BV16" s="278"/>
      <c r="BW16" s="278"/>
      <c r="BX16" s="278"/>
      <c r="BY16" s="278"/>
      <c r="BZ16" s="278"/>
      <c r="CA16" s="278"/>
      <c r="CB16" s="278"/>
      <c r="CC16" s="278"/>
      <c r="CD16" s="278"/>
      <c r="CE16" s="278"/>
      <c r="CF16" s="278"/>
      <c r="CG16" s="276" t="str">
        <f aca="false">IF(OR(B16="", SUM(CH16:DV16)=0), "",(SUM(CH16:DV16)/SUM(CH$2:DV$2)))</f>
        <v/>
      </c>
      <c r="CH16" s="277"/>
      <c r="CI16" s="277"/>
      <c r="CJ16" s="277"/>
      <c r="CK16" s="277"/>
      <c r="CL16" s="277"/>
      <c r="CM16" s="277"/>
      <c r="CN16" s="277"/>
      <c r="CO16" s="277"/>
      <c r="CP16" s="277"/>
      <c r="CQ16" s="277"/>
      <c r="CR16" s="277"/>
      <c r="CS16" s="277"/>
      <c r="CT16" s="277"/>
      <c r="CU16" s="277"/>
      <c r="CV16" s="277"/>
      <c r="CW16" s="277"/>
      <c r="CX16" s="277"/>
      <c r="CY16" s="277"/>
      <c r="CZ16" s="277"/>
      <c r="DA16" s="277"/>
      <c r="DB16" s="277"/>
      <c r="DC16" s="277"/>
      <c r="DD16" s="277"/>
      <c r="DE16" s="277"/>
      <c r="DF16" s="277"/>
      <c r="DG16" s="277"/>
      <c r="DH16" s="277"/>
      <c r="DI16" s="277"/>
      <c r="DJ16" s="277"/>
      <c r="DK16" s="278"/>
      <c r="DL16" s="278"/>
      <c r="DM16" s="278"/>
      <c r="DN16" s="278"/>
      <c r="DO16" s="278"/>
      <c r="DP16" s="278"/>
      <c r="DQ16" s="278"/>
      <c r="DR16" s="278"/>
      <c r="DS16" s="278"/>
      <c r="DT16" s="278"/>
      <c r="DU16" s="278"/>
      <c r="DV16" s="278"/>
    </row>
    <row r="17" customFormat="false" ht="12.75" hidden="false" customHeight="false" outlineLevel="0" collapsed="false">
      <c r="A17" s="275" t="n">
        <v>10</v>
      </c>
      <c r="B17" s="275" t="str">
        <f aca="false">'English Scores- Leveled papers'!B16</f>
        <v>K.Sahana</v>
      </c>
      <c r="C17" s="275" t="inlineStr">
        <f aca="false">'English Scores- Leveled papers'!E16</f>
        <is>
          <t/>
        </is>
      </c>
      <c r="D17" s="276" t="str">
        <f aca="false">IF(OR(B17="", SUM(E17:AP17)=0), "",(SUM(E17:AP17)/SUM(E$2:AP$2)))</f>
        <v/>
      </c>
      <c r="E17" s="277"/>
      <c r="F17" s="277"/>
      <c r="G17" s="277"/>
      <c r="H17" s="277"/>
      <c r="I17" s="277"/>
      <c r="J17" s="277"/>
      <c r="K17" s="277"/>
      <c r="L17" s="277"/>
      <c r="M17" s="277"/>
      <c r="N17" s="277"/>
      <c r="O17" s="277"/>
      <c r="P17" s="277"/>
      <c r="Q17" s="277"/>
      <c r="R17" s="277"/>
      <c r="S17" s="277"/>
      <c r="T17" s="277"/>
      <c r="U17" s="277"/>
      <c r="V17" s="277"/>
      <c r="W17" s="277"/>
      <c r="X17" s="277"/>
      <c r="Y17" s="277"/>
      <c r="Z17" s="277"/>
      <c r="AA17" s="277"/>
      <c r="AB17" s="277"/>
      <c r="AC17" s="277"/>
      <c r="AD17" s="277"/>
      <c r="AE17" s="277"/>
      <c r="AF17" s="277"/>
      <c r="AG17" s="277"/>
      <c r="AH17" s="278"/>
      <c r="AI17" s="278"/>
      <c r="AJ17" s="278"/>
      <c r="AK17" s="278"/>
      <c r="AL17" s="278"/>
      <c r="AM17" s="278"/>
      <c r="AN17" s="278"/>
      <c r="AO17" s="278"/>
      <c r="AP17" s="278"/>
      <c r="AQ17" s="276" t="str">
        <f aca="false">IF(OR(B17="", SUM(AR17:CF17)=0), "",(SUM(AR17:CF17)/SUM(AR$2:CF$2)))</f>
        <v/>
      </c>
      <c r="AR17" s="277"/>
      <c r="AS17" s="277"/>
      <c r="AT17" s="277"/>
      <c r="AU17" s="277"/>
      <c r="AV17" s="277"/>
      <c r="AW17" s="277"/>
      <c r="AX17" s="277"/>
      <c r="AY17" s="277"/>
      <c r="AZ17" s="277"/>
      <c r="BA17" s="277"/>
      <c r="BB17" s="277"/>
      <c r="BC17" s="277"/>
      <c r="BD17" s="277"/>
      <c r="BE17" s="277"/>
      <c r="BF17" s="277"/>
      <c r="BG17" s="277"/>
      <c r="BH17" s="277"/>
      <c r="BI17" s="277"/>
      <c r="BJ17" s="277"/>
      <c r="BK17" s="277"/>
      <c r="BL17" s="277"/>
      <c r="BM17" s="277"/>
      <c r="BN17" s="277"/>
      <c r="BO17" s="277"/>
      <c r="BP17" s="277"/>
      <c r="BQ17" s="277"/>
      <c r="BR17" s="277"/>
      <c r="BS17" s="277"/>
      <c r="BT17" s="277"/>
      <c r="BU17" s="278"/>
      <c r="BV17" s="278"/>
      <c r="BW17" s="278"/>
      <c r="BX17" s="278"/>
      <c r="BY17" s="278"/>
      <c r="BZ17" s="278"/>
      <c r="CA17" s="278"/>
      <c r="CB17" s="278"/>
      <c r="CC17" s="278"/>
      <c r="CD17" s="278"/>
      <c r="CE17" s="278"/>
      <c r="CF17" s="278"/>
      <c r="CG17" s="276" t="str">
        <f aca="false">IF(OR(B17="", SUM(CH17:DV17)=0), "",(SUM(CH17:DV17)/SUM(CH$2:DV$2)))</f>
        <v/>
      </c>
      <c r="CH17" s="277"/>
      <c r="CI17" s="277"/>
      <c r="CJ17" s="277"/>
      <c r="CK17" s="277"/>
      <c r="CL17" s="277"/>
      <c r="CM17" s="277"/>
      <c r="CN17" s="277"/>
      <c r="CO17" s="277"/>
      <c r="CP17" s="277"/>
      <c r="CQ17" s="277"/>
      <c r="CR17" s="277"/>
      <c r="CS17" s="277"/>
      <c r="CT17" s="277"/>
      <c r="CU17" s="277"/>
      <c r="CV17" s="277"/>
      <c r="CW17" s="277"/>
      <c r="CX17" s="277"/>
      <c r="CY17" s="277"/>
      <c r="CZ17" s="277"/>
      <c r="DA17" s="277"/>
      <c r="DB17" s="277"/>
      <c r="DC17" s="277"/>
      <c r="DD17" s="277"/>
      <c r="DE17" s="277"/>
      <c r="DF17" s="277"/>
      <c r="DG17" s="277"/>
      <c r="DH17" s="277"/>
      <c r="DI17" s="277"/>
      <c r="DJ17" s="277"/>
      <c r="DK17" s="278"/>
      <c r="DL17" s="278"/>
      <c r="DM17" s="278"/>
      <c r="DN17" s="278"/>
      <c r="DO17" s="278"/>
      <c r="DP17" s="278"/>
      <c r="DQ17" s="278"/>
      <c r="DR17" s="278"/>
      <c r="DS17" s="278"/>
      <c r="DT17" s="278"/>
      <c r="DU17" s="278"/>
      <c r="DV17" s="278"/>
    </row>
    <row r="18" customFormat="false" ht="12.75" hidden="false" customHeight="false" outlineLevel="0" collapsed="false">
      <c r="A18" s="275" t="n">
        <v>11</v>
      </c>
      <c r="B18" s="275" t="str">
        <f aca="false">'English Scores- Leveled papers'!B17</f>
        <v>K.Shirisha</v>
      </c>
      <c r="C18" s="275" t="n">
        <f aca="false">'English Scores- Leveled papers'!E17</f>
        <v>0</v>
      </c>
      <c r="D18" s="276" t="str">
        <f aca="false">IF(OR(B18="", SUM(E18:AP18)=0), "",(SUM(E18:AP18)/SUM(E$2:AP$2)))</f>
        <v/>
      </c>
      <c r="E18" s="277"/>
      <c r="F18" s="277"/>
      <c r="G18" s="277"/>
      <c r="H18" s="277"/>
      <c r="I18" s="277"/>
      <c r="J18" s="277"/>
      <c r="K18" s="277"/>
      <c r="L18" s="277"/>
      <c r="M18" s="277"/>
      <c r="N18" s="277"/>
      <c r="O18" s="277"/>
      <c r="P18" s="277"/>
      <c r="Q18" s="277"/>
      <c r="R18" s="277"/>
      <c r="S18" s="277"/>
      <c r="T18" s="277"/>
      <c r="U18" s="277"/>
      <c r="V18" s="277"/>
      <c r="W18" s="277"/>
      <c r="X18" s="277"/>
      <c r="Y18" s="277"/>
      <c r="Z18" s="277"/>
      <c r="AA18" s="277"/>
      <c r="AB18" s="277"/>
      <c r="AC18" s="277"/>
      <c r="AD18" s="277"/>
      <c r="AE18" s="277"/>
      <c r="AF18" s="277"/>
      <c r="AG18" s="277"/>
      <c r="AH18" s="278"/>
      <c r="AI18" s="278"/>
      <c r="AJ18" s="278"/>
      <c r="AK18" s="278"/>
      <c r="AL18" s="278"/>
      <c r="AM18" s="278"/>
      <c r="AN18" s="278"/>
      <c r="AO18" s="278"/>
      <c r="AP18" s="278"/>
      <c r="AQ18" s="276" t="str">
        <f aca="false">IF(OR(B18="", SUM(AR18:CF18)=0), "",(SUM(AR18:CF18)/SUM(AR$2:CF$2)))</f>
        <v/>
      </c>
      <c r="AR18" s="277"/>
      <c r="AS18" s="277"/>
      <c r="AT18" s="277"/>
      <c r="AU18" s="277"/>
      <c r="AV18" s="277"/>
      <c r="AW18" s="277"/>
      <c r="AX18" s="277"/>
      <c r="AY18" s="277"/>
      <c r="AZ18" s="277"/>
      <c r="BA18" s="277"/>
      <c r="BB18" s="277"/>
      <c r="BC18" s="277"/>
      <c r="BD18" s="277"/>
      <c r="BE18" s="277"/>
      <c r="BF18" s="277"/>
      <c r="BG18" s="277"/>
      <c r="BH18" s="277"/>
      <c r="BI18" s="277"/>
      <c r="BJ18" s="277"/>
      <c r="BK18" s="277"/>
      <c r="BL18" s="277"/>
      <c r="BM18" s="277"/>
      <c r="BN18" s="277"/>
      <c r="BO18" s="277"/>
      <c r="BP18" s="277"/>
      <c r="BQ18" s="277"/>
      <c r="BR18" s="277"/>
      <c r="BS18" s="277"/>
      <c r="BT18" s="277"/>
      <c r="BU18" s="278"/>
      <c r="BV18" s="278"/>
      <c r="BW18" s="278"/>
      <c r="BX18" s="278"/>
      <c r="BY18" s="278"/>
      <c r="BZ18" s="278"/>
      <c r="CA18" s="278"/>
      <c r="CB18" s="278"/>
      <c r="CC18" s="278"/>
      <c r="CD18" s="278"/>
      <c r="CE18" s="278"/>
      <c r="CF18" s="278"/>
      <c r="CG18" s="276" t="str">
        <f aca="false">IF(OR(B18="", SUM(CH18:DV18)=0), "",(SUM(CH18:DV18)/SUM(CH$2:DV$2)))</f>
        <v/>
      </c>
      <c r="CH18" s="277"/>
      <c r="CI18" s="277"/>
      <c r="CJ18" s="277"/>
      <c r="CK18" s="277"/>
      <c r="CL18" s="277"/>
      <c r="CM18" s="277"/>
      <c r="CN18" s="277"/>
      <c r="CO18" s="277"/>
      <c r="CP18" s="277"/>
      <c r="CQ18" s="277"/>
      <c r="CR18" s="277"/>
      <c r="CS18" s="277"/>
      <c r="CT18" s="277"/>
      <c r="CU18" s="277"/>
      <c r="CV18" s="277"/>
      <c r="CW18" s="277"/>
      <c r="CX18" s="277"/>
      <c r="CY18" s="277"/>
      <c r="CZ18" s="277"/>
      <c r="DA18" s="277"/>
      <c r="DB18" s="277"/>
      <c r="DC18" s="277"/>
      <c r="DD18" s="277"/>
      <c r="DE18" s="277"/>
      <c r="DF18" s="277"/>
      <c r="DG18" s="277"/>
      <c r="DH18" s="277"/>
      <c r="DI18" s="277"/>
      <c r="DJ18" s="277"/>
      <c r="DK18" s="278"/>
      <c r="DL18" s="278"/>
      <c r="DM18" s="278"/>
      <c r="DN18" s="278"/>
      <c r="DO18" s="278"/>
      <c r="DP18" s="278"/>
      <c r="DQ18" s="278"/>
      <c r="DR18" s="278"/>
      <c r="DS18" s="278"/>
      <c r="DT18" s="278"/>
      <c r="DU18" s="278"/>
      <c r="DV18" s="278"/>
    </row>
    <row r="19" customFormat="false" ht="12.75" hidden="false" customHeight="false" outlineLevel="0" collapsed="false">
      <c r="A19" s="275" t="n">
        <v>12</v>
      </c>
      <c r="B19" s="275" t="str">
        <f aca="false">'English Scores- Leveled papers'!B18</f>
        <v>K.Shravani</v>
      </c>
      <c r="C19" s="275" t="n">
        <f aca="false">'English Scores- Leveled papers'!E18</f>
        <v>3</v>
      </c>
      <c r="D19" s="276" t="str">
        <f aca="false">IF(OR(B19="", SUM(E19:AP19)=0), "",(SUM(E19:AP19)/SUM(E$2:AP$2)))</f>
        <v/>
      </c>
      <c r="E19" s="277"/>
      <c r="F19" s="277"/>
      <c r="G19" s="277"/>
      <c r="H19" s="277"/>
      <c r="I19" s="277"/>
      <c r="J19" s="277"/>
      <c r="K19" s="277"/>
      <c r="L19" s="277"/>
      <c r="M19" s="277"/>
      <c r="N19" s="277"/>
      <c r="O19" s="277"/>
      <c r="P19" s="277"/>
      <c r="Q19" s="277"/>
      <c r="R19" s="277"/>
      <c r="S19" s="277"/>
      <c r="T19" s="277"/>
      <c r="U19" s="277"/>
      <c r="V19" s="277"/>
      <c r="W19" s="277"/>
      <c r="X19" s="277"/>
      <c r="Y19" s="277"/>
      <c r="Z19" s="277"/>
      <c r="AA19" s="277"/>
      <c r="AB19" s="277"/>
      <c r="AC19" s="277"/>
      <c r="AD19" s="277"/>
      <c r="AE19" s="277"/>
      <c r="AF19" s="277"/>
      <c r="AG19" s="277"/>
      <c r="AH19" s="278"/>
      <c r="AI19" s="278"/>
      <c r="AJ19" s="278"/>
      <c r="AK19" s="278"/>
      <c r="AL19" s="278"/>
      <c r="AM19" s="278"/>
      <c r="AN19" s="278"/>
      <c r="AO19" s="278"/>
      <c r="AP19" s="278"/>
      <c r="AQ19" s="276" t="str">
        <f aca="false">IF(OR(B19="", SUM(AR19:CF19)=0), "",(SUM(AR19:CF19)/SUM(AR$2:CF$2)))</f>
        <v/>
      </c>
      <c r="AR19" s="277"/>
      <c r="AS19" s="277"/>
      <c r="AT19" s="277"/>
      <c r="AU19" s="277"/>
      <c r="AV19" s="277"/>
      <c r="AW19" s="277"/>
      <c r="AX19" s="277"/>
      <c r="AY19" s="277"/>
      <c r="AZ19" s="277"/>
      <c r="BA19" s="277"/>
      <c r="BB19" s="277"/>
      <c r="BC19" s="277"/>
      <c r="BD19" s="277"/>
      <c r="BE19" s="277"/>
      <c r="BF19" s="277"/>
      <c r="BG19" s="277"/>
      <c r="BH19" s="277"/>
      <c r="BI19" s="277"/>
      <c r="BJ19" s="277"/>
      <c r="BK19" s="277"/>
      <c r="BL19" s="277"/>
      <c r="BM19" s="277"/>
      <c r="BN19" s="277"/>
      <c r="BO19" s="277"/>
      <c r="BP19" s="277"/>
      <c r="BQ19" s="277"/>
      <c r="BR19" s="277"/>
      <c r="BS19" s="277"/>
      <c r="BT19" s="277"/>
      <c r="BU19" s="278"/>
      <c r="BV19" s="278"/>
      <c r="BW19" s="278"/>
      <c r="BX19" s="278"/>
      <c r="BY19" s="278"/>
      <c r="BZ19" s="278"/>
      <c r="CA19" s="278"/>
      <c r="CB19" s="278"/>
      <c r="CC19" s="278"/>
      <c r="CD19" s="278"/>
      <c r="CE19" s="278"/>
      <c r="CF19" s="278"/>
      <c r="CG19" s="276" t="str">
        <f aca="false">IF(OR(B19="", SUM(CH19:DV19)=0), "",(SUM(CH19:DV19)/SUM(CH$2:DV$2)))</f>
        <v/>
      </c>
      <c r="CH19" s="277"/>
      <c r="CI19" s="277"/>
      <c r="CJ19" s="277"/>
      <c r="CK19" s="277"/>
      <c r="CL19" s="277"/>
      <c r="CM19" s="277"/>
      <c r="CN19" s="277"/>
      <c r="CO19" s="277"/>
      <c r="CP19" s="277"/>
      <c r="CQ19" s="277"/>
      <c r="CR19" s="277"/>
      <c r="CS19" s="277"/>
      <c r="CT19" s="277"/>
      <c r="CU19" s="277"/>
      <c r="CV19" s="277"/>
      <c r="CW19" s="277"/>
      <c r="CX19" s="277"/>
      <c r="CY19" s="277"/>
      <c r="CZ19" s="277"/>
      <c r="DA19" s="277"/>
      <c r="DB19" s="277"/>
      <c r="DC19" s="277"/>
      <c r="DD19" s="277"/>
      <c r="DE19" s="277"/>
      <c r="DF19" s="277"/>
      <c r="DG19" s="277"/>
      <c r="DH19" s="277"/>
      <c r="DI19" s="277"/>
      <c r="DJ19" s="277"/>
      <c r="DK19" s="278"/>
      <c r="DL19" s="278"/>
      <c r="DM19" s="278"/>
      <c r="DN19" s="278"/>
      <c r="DO19" s="278"/>
      <c r="DP19" s="278"/>
      <c r="DQ19" s="278"/>
      <c r="DR19" s="278"/>
      <c r="DS19" s="278"/>
      <c r="DT19" s="278"/>
      <c r="DU19" s="278"/>
      <c r="DV19" s="278"/>
    </row>
    <row r="20" customFormat="false" ht="12.75" hidden="false" customHeight="false" outlineLevel="0" collapsed="false">
      <c r="A20" s="275" t="n">
        <v>13</v>
      </c>
      <c r="B20" s="275" t="str">
        <f aca="false">'English Scores- Leveled papers'!B19</f>
        <v>Lakshmi</v>
      </c>
      <c r="C20" s="275" t="inlineStr">
        <f aca="false">'English Scores- Leveled papers'!E19</f>
        <is>
          <t/>
        </is>
      </c>
      <c r="D20" s="276" t="str">
        <f aca="false">IF(OR(B20="", SUM(E20:AP20)=0), "",(SUM(E20:AP20)/SUM(E$2:AP$2)))</f>
        <v/>
      </c>
      <c r="E20" s="277"/>
      <c r="F20" s="277"/>
      <c r="G20" s="277"/>
      <c r="H20" s="277"/>
      <c r="I20" s="277"/>
      <c r="J20" s="277"/>
      <c r="K20" s="277"/>
      <c r="L20" s="277"/>
      <c r="M20" s="277"/>
      <c r="N20" s="277"/>
      <c r="O20" s="277"/>
      <c r="P20" s="277"/>
      <c r="Q20" s="277"/>
      <c r="R20" s="277"/>
      <c r="S20" s="277"/>
      <c r="T20" s="277"/>
      <c r="U20" s="277"/>
      <c r="V20" s="277"/>
      <c r="W20" s="277"/>
      <c r="X20" s="277"/>
      <c r="Y20" s="277"/>
      <c r="Z20" s="277"/>
      <c r="AA20" s="277"/>
      <c r="AB20" s="277"/>
      <c r="AC20" s="277"/>
      <c r="AD20" s="277"/>
      <c r="AE20" s="277"/>
      <c r="AF20" s="277"/>
      <c r="AG20" s="277"/>
      <c r="AH20" s="278"/>
      <c r="AI20" s="278"/>
      <c r="AJ20" s="278"/>
      <c r="AK20" s="278"/>
      <c r="AL20" s="278"/>
      <c r="AM20" s="278"/>
      <c r="AN20" s="278"/>
      <c r="AO20" s="278"/>
      <c r="AP20" s="278"/>
      <c r="AQ20" s="276" t="str">
        <f aca="false">IF(OR(B20="", SUM(AR20:CF20)=0), "",(SUM(AR20:CF20)/SUM(AR$2:CF$2)))</f>
        <v/>
      </c>
      <c r="AR20" s="277"/>
      <c r="AS20" s="277"/>
      <c r="AT20" s="277"/>
      <c r="AU20" s="277"/>
      <c r="AV20" s="277"/>
      <c r="AW20" s="277"/>
      <c r="AX20" s="277"/>
      <c r="AY20" s="277"/>
      <c r="AZ20" s="277"/>
      <c r="BA20" s="277"/>
      <c r="BB20" s="277"/>
      <c r="BC20" s="277"/>
      <c r="BD20" s="277"/>
      <c r="BE20" s="277"/>
      <c r="BF20" s="277"/>
      <c r="BG20" s="277"/>
      <c r="BH20" s="277"/>
      <c r="BI20" s="277"/>
      <c r="BJ20" s="277"/>
      <c r="BK20" s="277"/>
      <c r="BL20" s="277"/>
      <c r="BM20" s="277"/>
      <c r="BN20" s="277"/>
      <c r="BO20" s="277"/>
      <c r="BP20" s="277"/>
      <c r="BQ20" s="277"/>
      <c r="BR20" s="277"/>
      <c r="BS20" s="277"/>
      <c r="BT20" s="277"/>
      <c r="BU20" s="278"/>
      <c r="BV20" s="278"/>
      <c r="BW20" s="278"/>
      <c r="BX20" s="278"/>
      <c r="BY20" s="278"/>
      <c r="BZ20" s="278"/>
      <c r="CA20" s="278"/>
      <c r="CB20" s="278"/>
      <c r="CC20" s="278"/>
      <c r="CD20" s="278"/>
      <c r="CE20" s="278"/>
      <c r="CF20" s="278"/>
      <c r="CG20" s="276" t="str">
        <f aca="false">IF(OR(B20="", SUM(CH20:DV20)=0), "",(SUM(CH20:DV20)/SUM(CH$2:DV$2)))</f>
        <v/>
      </c>
      <c r="CH20" s="277"/>
      <c r="CI20" s="277"/>
      <c r="CJ20" s="277"/>
      <c r="CK20" s="277"/>
      <c r="CL20" s="277"/>
      <c r="CM20" s="277"/>
      <c r="CN20" s="277"/>
      <c r="CO20" s="277"/>
      <c r="CP20" s="277"/>
      <c r="CQ20" s="277"/>
      <c r="CR20" s="277"/>
      <c r="CS20" s="277"/>
      <c r="CT20" s="277"/>
      <c r="CU20" s="277"/>
      <c r="CV20" s="277"/>
      <c r="CW20" s="277"/>
      <c r="CX20" s="277"/>
      <c r="CY20" s="277"/>
      <c r="CZ20" s="277"/>
      <c r="DA20" s="277"/>
      <c r="DB20" s="277"/>
      <c r="DC20" s="277"/>
      <c r="DD20" s="277"/>
      <c r="DE20" s="277"/>
      <c r="DF20" s="277"/>
      <c r="DG20" s="277"/>
      <c r="DH20" s="277"/>
      <c r="DI20" s="277"/>
      <c r="DJ20" s="277"/>
      <c r="DK20" s="278"/>
      <c r="DL20" s="278"/>
      <c r="DM20" s="278"/>
      <c r="DN20" s="278"/>
      <c r="DO20" s="278"/>
      <c r="DP20" s="278"/>
      <c r="DQ20" s="278"/>
      <c r="DR20" s="278"/>
      <c r="DS20" s="278"/>
      <c r="DT20" s="278"/>
      <c r="DU20" s="278"/>
      <c r="DV20" s="278"/>
    </row>
    <row r="21" customFormat="false" ht="24" hidden="false" customHeight="false" outlineLevel="0" collapsed="false">
      <c r="A21" s="275" t="n">
        <v>14</v>
      </c>
      <c r="B21" s="275" t="str">
        <f aca="false">'English Scores- Leveled papers'!B20</f>
        <v>M.Chandana</v>
      </c>
      <c r="C21" s="275" t="n">
        <f aca="false">'English Scores- Leveled papers'!E20</f>
        <v>0.5</v>
      </c>
      <c r="D21" s="276" t="str">
        <f aca="false">IF(OR(B21="", SUM(E21:AP21)=0), "",(SUM(E21:AP21)/SUM(E$2:AP$2)))</f>
        <v/>
      </c>
      <c r="E21" s="277"/>
      <c r="F21" s="277"/>
      <c r="G21" s="277"/>
      <c r="H21" s="277"/>
      <c r="I21" s="277"/>
      <c r="J21" s="277"/>
      <c r="K21" s="277"/>
      <c r="L21" s="277"/>
      <c r="M21" s="277"/>
      <c r="N21" s="277"/>
      <c r="O21" s="277"/>
      <c r="P21" s="277"/>
      <c r="Q21" s="277"/>
      <c r="R21" s="277"/>
      <c r="S21" s="277"/>
      <c r="T21" s="277"/>
      <c r="U21" s="277"/>
      <c r="V21" s="277"/>
      <c r="W21" s="277"/>
      <c r="X21" s="277"/>
      <c r="Y21" s="277"/>
      <c r="Z21" s="277"/>
      <c r="AA21" s="277"/>
      <c r="AB21" s="277"/>
      <c r="AC21" s="277"/>
      <c r="AD21" s="277"/>
      <c r="AE21" s="277"/>
      <c r="AF21" s="277"/>
      <c r="AG21" s="277"/>
      <c r="AH21" s="278"/>
      <c r="AI21" s="278"/>
      <c r="AJ21" s="278"/>
      <c r="AK21" s="278"/>
      <c r="AL21" s="278"/>
      <c r="AM21" s="278"/>
      <c r="AN21" s="278"/>
      <c r="AO21" s="278"/>
      <c r="AP21" s="278"/>
      <c r="AQ21" s="276" t="str">
        <f aca="false">IF(OR(B21="", SUM(AR21:CF21)=0), "",(SUM(AR21:CF21)/SUM(AR$2:CF$2)))</f>
        <v/>
      </c>
      <c r="AR21" s="277"/>
      <c r="AS21" s="277"/>
      <c r="AT21" s="277"/>
      <c r="AU21" s="277"/>
      <c r="AV21" s="277"/>
      <c r="AW21" s="277"/>
      <c r="AX21" s="277"/>
      <c r="AY21" s="277"/>
      <c r="AZ21" s="277"/>
      <c r="BA21" s="277"/>
      <c r="BB21" s="277"/>
      <c r="BC21" s="277"/>
      <c r="BD21" s="277"/>
      <c r="BE21" s="277"/>
      <c r="BF21" s="277"/>
      <c r="BG21" s="277"/>
      <c r="BH21" s="277"/>
      <c r="BI21" s="277"/>
      <c r="BJ21" s="277"/>
      <c r="BK21" s="277"/>
      <c r="BL21" s="277"/>
      <c r="BM21" s="277"/>
      <c r="BN21" s="277"/>
      <c r="BO21" s="277"/>
      <c r="BP21" s="277"/>
      <c r="BQ21" s="277"/>
      <c r="BR21" s="277"/>
      <c r="BS21" s="277"/>
      <c r="BT21" s="277"/>
      <c r="BU21" s="278"/>
      <c r="BV21" s="278"/>
      <c r="BW21" s="278"/>
      <c r="BX21" s="278"/>
      <c r="BY21" s="278"/>
      <c r="BZ21" s="278"/>
      <c r="CA21" s="278"/>
      <c r="CB21" s="278"/>
      <c r="CC21" s="278"/>
      <c r="CD21" s="278"/>
      <c r="CE21" s="278"/>
      <c r="CF21" s="278"/>
      <c r="CG21" s="276" t="str">
        <f aca="false">IF(OR(B21="", SUM(CH21:DV21)=0), "",(SUM(CH21:DV21)/SUM(CH$2:DV$2)))</f>
        <v/>
      </c>
      <c r="CH21" s="277"/>
      <c r="CI21" s="277"/>
      <c r="CJ21" s="277"/>
      <c r="CK21" s="277"/>
      <c r="CL21" s="277"/>
      <c r="CM21" s="277"/>
      <c r="CN21" s="277"/>
      <c r="CO21" s="277"/>
      <c r="CP21" s="277"/>
      <c r="CQ21" s="277"/>
      <c r="CR21" s="277"/>
      <c r="CS21" s="277"/>
      <c r="CT21" s="277"/>
      <c r="CU21" s="277"/>
      <c r="CV21" s="277"/>
      <c r="CW21" s="277"/>
      <c r="CX21" s="277"/>
      <c r="CY21" s="277"/>
      <c r="CZ21" s="277"/>
      <c r="DA21" s="277"/>
      <c r="DB21" s="277"/>
      <c r="DC21" s="277"/>
      <c r="DD21" s="277"/>
      <c r="DE21" s="277"/>
      <c r="DF21" s="277"/>
      <c r="DG21" s="277"/>
      <c r="DH21" s="277"/>
      <c r="DI21" s="277"/>
      <c r="DJ21" s="277"/>
      <c r="DK21" s="278"/>
      <c r="DL21" s="278"/>
      <c r="DM21" s="278"/>
      <c r="DN21" s="278"/>
      <c r="DO21" s="278"/>
      <c r="DP21" s="278"/>
      <c r="DQ21" s="278"/>
      <c r="DR21" s="278"/>
      <c r="DS21" s="278"/>
      <c r="DT21" s="278"/>
      <c r="DU21" s="278"/>
      <c r="DV21" s="278"/>
    </row>
    <row r="22" customFormat="false" ht="24" hidden="false" customHeight="false" outlineLevel="0" collapsed="false">
      <c r="A22" s="275" t="n">
        <v>15</v>
      </c>
      <c r="B22" s="275" t="str">
        <f aca="false">'English Scores- Leveled papers'!B21</f>
        <v>S.Dhanalakshmi</v>
      </c>
      <c r="C22" s="275" t="n">
        <f aca="false">'English Scores- Leveled papers'!E21</f>
        <v>2</v>
      </c>
      <c r="D22" s="276" t="str">
        <f aca="false">IF(OR(B22="", SUM(E22:AP22)=0), "",(SUM(E22:AP22)/SUM(E$2:AP$2)))</f>
        <v/>
      </c>
      <c r="E22" s="277"/>
      <c r="F22" s="277"/>
      <c r="G22" s="277"/>
      <c r="H22" s="277"/>
      <c r="I22" s="277"/>
      <c r="J22" s="277"/>
      <c r="K22" s="277"/>
      <c r="L22" s="277"/>
      <c r="M22" s="277"/>
      <c r="N22" s="277"/>
      <c r="O22" s="277"/>
      <c r="P22" s="277"/>
      <c r="Q22" s="277"/>
      <c r="R22" s="277"/>
      <c r="S22" s="277"/>
      <c r="T22" s="277"/>
      <c r="U22" s="277"/>
      <c r="V22" s="277"/>
      <c r="W22" s="277"/>
      <c r="X22" s="277"/>
      <c r="Y22" s="277"/>
      <c r="Z22" s="277"/>
      <c r="AA22" s="277"/>
      <c r="AB22" s="277"/>
      <c r="AC22" s="277"/>
      <c r="AD22" s="277"/>
      <c r="AE22" s="277"/>
      <c r="AF22" s="277"/>
      <c r="AG22" s="277"/>
      <c r="AH22" s="278"/>
      <c r="AI22" s="278"/>
      <c r="AJ22" s="278"/>
      <c r="AK22" s="278"/>
      <c r="AL22" s="278"/>
      <c r="AM22" s="278"/>
      <c r="AN22" s="278"/>
      <c r="AO22" s="278"/>
      <c r="AP22" s="278"/>
      <c r="AQ22" s="276" t="str">
        <f aca="false">IF(OR(B22="", SUM(AR22:CF22)=0), "",(SUM(AR22:CF22)/SUM(AR$2:CF$2)))</f>
        <v/>
      </c>
      <c r="AR22" s="277"/>
      <c r="AS22" s="277"/>
      <c r="AT22" s="277"/>
      <c r="AU22" s="277"/>
      <c r="AV22" s="277"/>
      <c r="AW22" s="277"/>
      <c r="AX22" s="277"/>
      <c r="AY22" s="277"/>
      <c r="AZ22" s="277"/>
      <c r="BA22" s="277"/>
      <c r="BB22" s="277"/>
      <c r="BC22" s="277"/>
      <c r="BD22" s="277"/>
      <c r="BE22" s="277"/>
      <c r="BF22" s="277"/>
      <c r="BG22" s="277"/>
      <c r="BH22" s="277"/>
      <c r="BI22" s="277"/>
      <c r="BJ22" s="277"/>
      <c r="BK22" s="277"/>
      <c r="BL22" s="277"/>
      <c r="BM22" s="277"/>
      <c r="BN22" s="277"/>
      <c r="BO22" s="277"/>
      <c r="BP22" s="277"/>
      <c r="BQ22" s="277"/>
      <c r="BR22" s="277"/>
      <c r="BS22" s="277"/>
      <c r="BT22" s="277"/>
      <c r="BU22" s="278"/>
      <c r="BV22" s="278"/>
      <c r="BW22" s="278"/>
      <c r="BX22" s="278"/>
      <c r="BY22" s="278"/>
      <c r="BZ22" s="278"/>
      <c r="CA22" s="278"/>
      <c r="CB22" s="278"/>
      <c r="CC22" s="278"/>
      <c r="CD22" s="278"/>
      <c r="CE22" s="278"/>
      <c r="CF22" s="278"/>
      <c r="CG22" s="276" t="str">
        <f aca="false">IF(OR(B22="", SUM(CH22:DV22)=0), "",(SUM(CH22:DV22)/SUM(CH$2:DV$2)))</f>
        <v/>
      </c>
      <c r="CH22" s="277"/>
      <c r="CI22" s="277"/>
      <c r="CJ22" s="277"/>
      <c r="CK22" s="277"/>
      <c r="CL22" s="277"/>
      <c r="CM22" s="277"/>
      <c r="CN22" s="277"/>
      <c r="CO22" s="277"/>
      <c r="CP22" s="277"/>
      <c r="CQ22" s="277"/>
      <c r="CR22" s="277"/>
      <c r="CS22" s="277"/>
      <c r="CT22" s="277"/>
      <c r="CU22" s="277"/>
      <c r="CV22" s="277"/>
      <c r="CW22" s="277"/>
      <c r="CX22" s="277"/>
      <c r="CY22" s="277"/>
      <c r="CZ22" s="277"/>
      <c r="DA22" s="277"/>
      <c r="DB22" s="277"/>
      <c r="DC22" s="277"/>
      <c r="DD22" s="277"/>
      <c r="DE22" s="277"/>
      <c r="DF22" s="277"/>
      <c r="DG22" s="277"/>
      <c r="DH22" s="277"/>
      <c r="DI22" s="277"/>
      <c r="DJ22" s="277"/>
      <c r="DK22" s="278"/>
      <c r="DL22" s="278"/>
      <c r="DM22" s="278"/>
      <c r="DN22" s="278"/>
      <c r="DO22" s="278"/>
      <c r="DP22" s="278"/>
      <c r="DQ22" s="278"/>
      <c r="DR22" s="278"/>
      <c r="DS22" s="278"/>
      <c r="DT22" s="278"/>
      <c r="DU22" s="278"/>
      <c r="DV22" s="278"/>
    </row>
    <row r="23" customFormat="false" ht="12.75" hidden="false" customHeight="false" outlineLevel="0" collapsed="false">
      <c r="A23" s="275" t="n">
        <v>16</v>
      </c>
      <c r="B23" s="275" t="str">
        <f aca="false">'English Scores- Leveled papers'!B22</f>
        <v>S.Mounika</v>
      </c>
      <c r="C23" s="275" t="n">
        <f aca="false">'English Scores- Leveled papers'!E22</f>
        <v>1.5</v>
      </c>
      <c r="D23" s="276" t="str">
        <f aca="false">IF(OR(B23="", SUM(E23:AP23)=0), "",(SUM(E23:AP23)/SUM(E$2:AP$2)))</f>
        <v/>
      </c>
      <c r="E23" s="277"/>
      <c r="F23" s="277"/>
      <c r="G23" s="277"/>
      <c r="H23" s="277"/>
      <c r="I23" s="277"/>
      <c r="J23" s="277"/>
      <c r="K23" s="277"/>
      <c r="L23" s="277"/>
      <c r="M23" s="277"/>
      <c r="N23" s="277"/>
      <c r="O23" s="277"/>
      <c r="P23" s="277"/>
      <c r="Q23" s="277"/>
      <c r="R23" s="277"/>
      <c r="S23" s="277"/>
      <c r="T23" s="277"/>
      <c r="U23" s="277"/>
      <c r="V23" s="277"/>
      <c r="W23" s="277"/>
      <c r="X23" s="277"/>
      <c r="Y23" s="277"/>
      <c r="Z23" s="277"/>
      <c r="AA23" s="277"/>
      <c r="AB23" s="277"/>
      <c r="AC23" s="277"/>
      <c r="AD23" s="277"/>
      <c r="AE23" s="277"/>
      <c r="AF23" s="277"/>
      <c r="AG23" s="277"/>
      <c r="AH23" s="278"/>
      <c r="AI23" s="278"/>
      <c r="AJ23" s="278"/>
      <c r="AK23" s="278"/>
      <c r="AL23" s="278"/>
      <c r="AM23" s="278"/>
      <c r="AN23" s="278"/>
      <c r="AO23" s="278"/>
      <c r="AP23" s="278"/>
      <c r="AQ23" s="276" t="str">
        <f aca="false">IF(OR(B23="", SUM(AR23:CF23)=0), "",(SUM(AR23:CF23)/SUM(AR$2:CF$2)))</f>
        <v/>
      </c>
      <c r="AR23" s="277"/>
      <c r="AS23" s="277"/>
      <c r="AT23" s="277"/>
      <c r="AU23" s="277"/>
      <c r="AV23" s="277"/>
      <c r="AW23" s="277"/>
      <c r="AX23" s="277"/>
      <c r="AY23" s="277"/>
      <c r="AZ23" s="277"/>
      <c r="BA23" s="277"/>
      <c r="BB23" s="277"/>
      <c r="BC23" s="277"/>
      <c r="BD23" s="277"/>
      <c r="BE23" s="277"/>
      <c r="BF23" s="277"/>
      <c r="BG23" s="277"/>
      <c r="BH23" s="277"/>
      <c r="BI23" s="277"/>
      <c r="BJ23" s="277"/>
      <c r="BK23" s="277"/>
      <c r="BL23" s="277"/>
      <c r="BM23" s="277"/>
      <c r="BN23" s="277"/>
      <c r="BO23" s="277"/>
      <c r="BP23" s="277"/>
      <c r="BQ23" s="277"/>
      <c r="BR23" s="277"/>
      <c r="BS23" s="277"/>
      <c r="BT23" s="277"/>
      <c r="BU23" s="278"/>
      <c r="BV23" s="278"/>
      <c r="BW23" s="278"/>
      <c r="BX23" s="278"/>
      <c r="BY23" s="278"/>
      <c r="BZ23" s="278"/>
      <c r="CA23" s="278"/>
      <c r="CB23" s="278"/>
      <c r="CC23" s="278"/>
      <c r="CD23" s="278"/>
      <c r="CE23" s="278"/>
      <c r="CF23" s="278"/>
      <c r="CG23" s="276" t="str">
        <f aca="false">IF(OR(B23="", SUM(CH23:DV23)=0), "",(SUM(CH23:DV23)/SUM(CH$2:DV$2)))</f>
        <v/>
      </c>
      <c r="CH23" s="277"/>
      <c r="CI23" s="277"/>
      <c r="CJ23" s="277"/>
      <c r="CK23" s="277"/>
      <c r="CL23" s="277"/>
      <c r="CM23" s="277"/>
      <c r="CN23" s="277"/>
      <c r="CO23" s="277"/>
      <c r="CP23" s="277"/>
      <c r="CQ23" s="277"/>
      <c r="CR23" s="277"/>
      <c r="CS23" s="277"/>
      <c r="CT23" s="277"/>
      <c r="CU23" s="277"/>
      <c r="CV23" s="277"/>
      <c r="CW23" s="277"/>
      <c r="CX23" s="277"/>
      <c r="CY23" s="277"/>
      <c r="CZ23" s="277"/>
      <c r="DA23" s="277"/>
      <c r="DB23" s="277"/>
      <c r="DC23" s="277"/>
      <c r="DD23" s="277"/>
      <c r="DE23" s="277"/>
      <c r="DF23" s="277"/>
      <c r="DG23" s="277"/>
      <c r="DH23" s="277"/>
      <c r="DI23" s="277"/>
      <c r="DJ23" s="277"/>
      <c r="DK23" s="278"/>
      <c r="DL23" s="278"/>
      <c r="DM23" s="278"/>
      <c r="DN23" s="278"/>
      <c r="DO23" s="278"/>
      <c r="DP23" s="278"/>
      <c r="DQ23" s="278"/>
      <c r="DR23" s="278"/>
      <c r="DS23" s="278"/>
      <c r="DT23" s="278"/>
      <c r="DU23" s="278"/>
      <c r="DV23" s="278"/>
    </row>
    <row r="24" customFormat="false" ht="12.75" hidden="false" customHeight="false" outlineLevel="0" collapsed="false">
      <c r="A24" s="275" t="n">
        <v>17</v>
      </c>
      <c r="B24" s="275" t="str">
        <f aca="false">'English Scores- Leveled papers'!B23</f>
        <v>S.Swati</v>
      </c>
      <c r="C24" s="275" t="n">
        <f aca="false">'English Scores- Leveled papers'!E23</f>
        <v>0.5</v>
      </c>
      <c r="D24" s="276" t="str">
        <f aca="false">IF(OR(B24="", SUM(E24:AP24)=0), "",(SUM(E24:AP24)/SUM(E$2:AP$2)))</f>
        <v/>
      </c>
      <c r="E24" s="277"/>
      <c r="F24" s="277"/>
      <c r="G24" s="277"/>
      <c r="H24" s="277"/>
      <c r="I24" s="277"/>
      <c r="J24" s="277"/>
      <c r="K24" s="277"/>
      <c r="L24" s="277"/>
      <c r="M24" s="277"/>
      <c r="N24" s="277"/>
      <c r="O24" s="277"/>
      <c r="P24" s="277"/>
      <c r="Q24" s="277"/>
      <c r="R24" s="277"/>
      <c r="S24" s="277"/>
      <c r="T24" s="277"/>
      <c r="U24" s="277"/>
      <c r="V24" s="277"/>
      <c r="W24" s="277"/>
      <c r="X24" s="277"/>
      <c r="Y24" s="277"/>
      <c r="Z24" s="277"/>
      <c r="AA24" s="277"/>
      <c r="AB24" s="277"/>
      <c r="AC24" s="277"/>
      <c r="AD24" s="277"/>
      <c r="AE24" s="277"/>
      <c r="AF24" s="277"/>
      <c r="AG24" s="277"/>
      <c r="AH24" s="278"/>
      <c r="AI24" s="278"/>
      <c r="AJ24" s="278"/>
      <c r="AK24" s="278"/>
      <c r="AL24" s="278"/>
      <c r="AM24" s="278"/>
      <c r="AN24" s="278"/>
      <c r="AO24" s="278"/>
      <c r="AP24" s="278"/>
      <c r="AQ24" s="276" t="str">
        <f aca="false">IF(OR(B24="", SUM(AR24:CF24)=0), "",(SUM(AR24:CF24)/SUM(AR$2:CF$2)))</f>
        <v/>
      </c>
      <c r="AR24" s="277"/>
      <c r="AS24" s="277"/>
      <c r="AT24" s="277"/>
      <c r="AU24" s="277"/>
      <c r="AV24" s="277"/>
      <c r="AW24" s="277"/>
      <c r="AX24" s="277"/>
      <c r="AY24" s="277"/>
      <c r="AZ24" s="277"/>
      <c r="BA24" s="277"/>
      <c r="BB24" s="277"/>
      <c r="BC24" s="277"/>
      <c r="BD24" s="277"/>
      <c r="BE24" s="277"/>
      <c r="BF24" s="277"/>
      <c r="BG24" s="277"/>
      <c r="BH24" s="277"/>
      <c r="BI24" s="277"/>
      <c r="BJ24" s="277"/>
      <c r="BK24" s="277"/>
      <c r="BL24" s="277"/>
      <c r="BM24" s="277"/>
      <c r="BN24" s="277"/>
      <c r="BO24" s="277"/>
      <c r="BP24" s="277"/>
      <c r="BQ24" s="277"/>
      <c r="BR24" s="277"/>
      <c r="BS24" s="277"/>
      <c r="BT24" s="277"/>
      <c r="BU24" s="278"/>
      <c r="BV24" s="278"/>
      <c r="BW24" s="278"/>
      <c r="BX24" s="278"/>
      <c r="BY24" s="278"/>
      <c r="BZ24" s="278"/>
      <c r="CA24" s="278"/>
      <c r="CB24" s="278"/>
      <c r="CC24" s="278"/>
      <c r="CD24" s="278"/>
      <c r="CE24" s="278"/>
      <c r="CF24" s="278"/>
      <c r="CG24" s="276" t="str">
        <f aca="false">IF(OR(B24="", SUM(CH24:DV24)=0), "",(SUM(CH24:DV24)/SUM(CH$2:DV$2)))</f>
        <v/>
      </c>
      <c r="CH24" s="277"/>
      <c r="CI24" s="277"/>
      <c r="CJ24" s="277"/>
      <c r="CK24" s="277"/>
      <c r="CL24" s="277"/>
      <c r="CM24" s="277"/>
      <c r="CN24" s="277"/>
      <c r="CO24" s="277"/>
      <c r="CP24" s="277"/>
      <c r="CQ24" s="277"/>
      <c r="CR24" s="277"/>
      <c r="CS24" s="277"/>
      <c r="CT24" s="277"/>
      <c r="CU24" s="277"/>
      <c r="CV24" s="277"/>
      <c r="CW24" s="277"/>
      <c r="CX24" s="277"/>
      <c r="CY24" s="277"/>
      <c r="CZ24" s="277"/>
      <c r="DA24" s="277"/>
      <c r="DB24" s="277"/>
      <c r="DC24" s="277"/>
      <c r="DD24" s="277"/>
      <c r="DE24" s="277"/>
      <c r="DF24" s="277"/>
      <c r="DG24" s="277"/>
      <c r="DH24" s="277"/>
      <c r="DI24" s="277"/>
      <c r="DJ24" s="277"/>
      <c r="DK24" s="278"/>
      <c r="DL24" s="278"/>
      <c r="DM24" s="278"/>
      <c r="DN24" s="278"/>
      <c r="DO24" s="278"/>
      <c r="DP24" s="278"/>
      <c r="DQ24" s="278"/>
      <c r="DR24" s="278"/>
      <c r="DS24" s="278"/>
      <c r="DT24" s="278"/>
      <c r="DU24" s="278"/>
      <c r="DV24" s="278"/>
    </row>
    <row r="25" customFormat="false" ht="24" hidden="false" customHeight="false" outlineLevel="0" collapsed="false">
      <c r="A25" s="275" t="n">
        <v>18</v>
      </c>
      <c r="B25" s="275" t="str">
        <f aca="false">'English Scores- Leveled papers'!B24</f>
        <v>Sania Rehana</v>
      </c>
      <c r="C25" s="275" t="n">
        <f aca="false">'English Scores- Leveled papers'!E24</f>
        <v>1.5</v>
      </c>
      <c r="D25" s="276" t="str">
        <f aca="false">IF(OR(B25="", SUM(E25:AP25)=0), "",(SUM(E25:AP25)/SUM(E$2:AP$2)))</f>
        <v/>
      </c>
      <c r="E25" s="277"/>
      <c r="F25" s="277"/>
      <c r="G25" s="277"/>
      <c r="H25" s="277"/>
      <c r="I25" s="277"/>
      <c r="J25" s="277"/>
      <c r="K25" s="277"/>
      <c r="L25" s="277"/>
      <c r="M25" s="277"/>
      <c r="N25" s="277"/>
      <c r="O25" s="277"/>
      <c r="P25" s="277"/>
      <c r="Q25" s="277"/>
      <c r="R25" s="277"/>
      <c r="S25" s="277"/>
      <c r="T25" s="277"/>
      <c r="U25" s="277"/>
      <c r="V25" s="277"/>
      <c r="W25" s="277"/>
      <c r="X25" s="277"/>
      <c r="Y25" s="277"/>
      <c r="Z25" s="277"/>
      <c r="AA25" s="277"/>
      <c r="AB25" s="277"/>
      <c r="AC25" s="277"/>
      <c r="AD25" s="277"/>
      <c r="AE25" s="277"/>
      <c r="AF25" s="277"/>
      <c r="AG25" s="277"/>
      <c r="AH25" s="278"/>
      <c r="AI25" s="278"/>
      <c r="AJ25" s="278"/>
      <c r="AK25" s="278"/>
      <c r="AL25" s="278"/>
      <c r="AM25" s="278"/>
      <c r="AN25" s="278"/>
      <c r="AO25" s="278"/>
      <c r="AP25" s="278"/>
      <c r="AQ25" s="276" t="str">
        <f aca="false">IF(OR(B25="", SUM(AR25:CF25)=0), "",(SUM(AR25:CF25)/SUM(AR$2:CF$2)))</f>
        <v/>
      </c>
      <c r="AR25" s="277"/>
      <c r="AS25" s="277"/>
      <c r="AT25" s="277"/>
      <c r="AU25" s="277"/>
      <c r="AV25" s="277"/>
      <c r="AW25" s="277"/>
      <c r="AX25" s="277"/>
      <c r="AY25" s="277"/>
      <c r="AZ25" s="277"/>
      <c r="BA25" s="277"/>
      <c r="BB25" s="277"/>
      <c r="BC25" s="277"/>
      <c r="BD25" s="277"/>
      <c r="BE25" s="277"/>
      <c r="BF25" s="277"/>
      <c r="BG25" s="277"/>
      <c r="BH25" s="277"/>
      <c r="BI25" s="277"/>
      <c r="BJ25" s="277"/>
      <c r="BK25" s="277"/>
      <c r="BL25" s="277"/>
      <c r="BM25" s="277"/>
      <c r="BN25" s="277"/>
      <c r="BO25" s="277"/>
      <c r="BP25" s="277"/>
      <c r="BQ25" s="277"/>
      <c r="BR25" s="277"/>
      <c r="BS25" s="277"/>
      <c r="BT25" s="277"/>
      <c r="BU25" s="278"/>
      <c r="BV25" s="278"/>
      <c r="BW25" s="278"/>
      <c r="BX25" s="278"/>
      <c r="BY25" s="278"/>
      <c r="BZ25" s="278"/>
      <c r="CA25" s="278"/>
      <c r="CB25" s="278"/>
      <c r="CC25" s="278"/>
      <c r="CD25" s="278"/>
      <c r="CE25" s="278"/>
      <c r="CF25" s="278"/>
      <c r="CG25" s="276" t="str">
        <f aca="false">IF(OR(B25="", SUM(CH25:DV25)=0), "",(SUM(CH25:DV25)/SUM(CH$2:DV$2)))</f>
        <v/>
      </c>
      <c r="CH25" s="277"/>
      <c r="CI25" s="277"/>
      <c r="CJ25" s="277"/>
      <c r="CK25" s="277"/>
      <c r="CL25" s="277"/>
      <c r="CM25" s="277"/>
      <c r="CN25" s="277"/>
      <c r="CO25" s="277"/>
      <c r="CP25" s="277"/>
      <c r="CQ25" s="277"/>
      <c r="CR25" s="277"/>
      <c r="CS25" s="277"/>
      <c r="CT25" s="277"/>
      <c r="CU25" s="277"/>
      <c r="CV25" s="277"/>
      <c r="CW25" s="277"/>
      <c r="CX25" s="277"/>
      <c r="CY25" s="277"/>
      <c r="CZ25" s="277"/>
      <c r="DA25" s="277"/>
      <c r="DB25" s="277"/>
      <c r="DC25" s="277"/>
      <c r="DD25" s="277"/>
      <c r="DE25" s="277"/>
      <c r="DF25" s="277"/>
      <c r="DG25" s="277"/>
      <c r="DH25" s="277"/>
      <c r="DI25" s="277"/>
      <c r="DJ25" s="277"/>
      <c r="DK25" s="278"/>
      <c r="DL25" s="278"/>
      <c r="DM25" s="278"/>
      <c r="DN25" s="278"/>
      <c r="DO25" s="278"/>
      <c r="DP25" s="278"/>
      <c r="DQ25" s="278"/>
      <c r="DR25" s="278"/>
      <c r="DS25" s="278"/>
      <c r="DT25" s="278"/>
      <c r="DU25" s="278"/>
      <c r="DV25" s="278"/>
    </row>
    <row r="26" customFormat="false" ht="12.75" hidden="false" customHeight="false" outlineLevel="0" collapsed="false">
      <c r="A26" s="275" t="n">
        <v>19</v>
      </c>
      <c r="B26" s="275" t="str">
        <f aca="false">'English Scores- Leveled papers'!B25</f>
        <v>Sri Vidya</v>
      </c>
      <c r="C26" s="275" t="n">
        <f aca="false">'English Scores- Leveled papers'!E25</f>
        <v>2.5</v>
      </c>
      <c r="D26" s="276" t="str">
        <f aca="false">IF(OR(B26="", SUM(E26:AP26)=0), "",(SUM(E26:AP26)/SUM(E$2:AP$2)))</f>
        <v/>
      </c>
      <c r="E26" s="277"/>
      <c r="F26" s="277"/>
      <c r="G26" s="277"/>
      <c r="H26" s="277"/>
      <c r="I26" s="277"/>
      <c r="J26" s="277"/>
      <c r="K26" s="277"/>
      <c r="L26" s="277"/>
      <c r="M26" s="277"/>
      <c r="N26" s="277"/>
      <c r="O26" s="277"/>
      <c r="P26" s="277"/>
      <c r="Q26" s="277"/>
      <c r="R26" s="277"/>
      <c r="S26" s="277"/>
      <c r="T26" s="277"/>
      <c r="U26" s="277"/>
      <c r="V26" s="277"/>
      <c r="W26" s="277"/>
      <c r="X26" s="277"/>
      <c r="Y26" s="277"/>
      <c r="Z26" s="277"/>
      <c r="AA26" s="277"/>
      <c r="AB26" s="277"/>
      <c r="AC26" s="277"/>
      <c r="AD26" s="277"/>
      <c r="AE26" s="277"/>
      <c r="AF26" s="277"/>
      <c r="AG26" s="277"/>
      <c r="AH26" s="278"/>
      <c r="AI26" s="278"/>
      <c r="AJ26" s="278"/>
      <c r="AK26" s="278"/>
      <c r="AL26" s="278"/>
      <c r="AM26" s="278"/>
      <c r="AN26" s="278"/>
      <c r="AO26" s="278"/>
      <c r="AP26" s="278"/>
      <c r="AQ26" s="276" t="str">
        <f aca="false">IF(OR(B26="", SUM(AR26:CF26)=0), "",(SUM(AR26:CF26)/SUM(AR$2:CF$2)))</f>
        <v/>
      </c>
      <c r="AR26" s="277"/>
      <c r="AS26" s="277"/>
      <c r="AT26" s="277"/>
      <c r="AU26" s="277"/>
      <c r="AV26" s="277"/>
      <c r="AW26" s="277"/>
      <c r="AX26" s="277"/>
      <c r="AY26" s="277"/>
      <c r="AZ26" s="277"/>
      <c r="BA26" s="277"/>
      <c r="BB26" s="277"/>
      <c r="BC26" s="277"/>
      <c r="BD26" s="277"/>
      <c r="BE26" s="277"/>
      <c r="BF26" s="277"/>
      <c r="BG26" s="277"/>
      <c r="BH26" s="277"/>
      <c r="BI26" s="277"/>
      <c r="BJ26" s="277"/>
      <c r="BK26" s="277"/>
      <c r="BL26" s="277"/>
      <c r="BM26" s="277"/>
      <c r="BN26" s="277"/>
      <c r="BO26" s="277"/>
      <c r="BP26" s="277"/>
      <c r="BQ26" s="277"/>
      <c r="BR26" s="277"/>
      <c r="BS26" s="277"/>
      <c r="BT26" s="277"/>
      <c r="BU26" s="278"/>
      <c r="BV26" s="278"/>
      <c r="BW26" s="278"/>
      <c r="BX26" s="278"/>
      <c r="BY26" s="278"/>
      <c r="BZ26" s="278"/>
      <c r="CA26" s="278"/>
      <c r="CB26" s="278"/>
      <c r="CC26" s="278"/>
      <c r="CD26" s="278"/>
      <c r="CE26" s="278"/>
      <c r="CF26" s="278"/>
      <c r="CG26" s="276" t="str">
        <f aca="false">IF(OR(B26="", SUM(CH26:DV26)=0), "",(SUM(CH26:DV26)/SUM(CH$2:DV$2)))</f>
        <v/>
      </c>
      <c r="CH26" s="277"/>
      <c r="CI26" s="277"/>
      <c r="CJ26" s="277"/>
      <c r="CK26" s="277"/>
      <c r="CL26" s="277"/>
      <c r="CM26" s="277"/>
      <c r="CN26" s="277"/>
      <c r="CO26" s="277"/>
      <c r="CP26" s="277"/>
      <c r="CQ26" s="277"/>
      <c r="CR26" s="277"/>
      <c r="CS26" s="277"/>
      <c r="CT26" s="277"/>
      <c r="CU26" s="277"/>
      <c r="CV26" s="277"/>
      <c r="CW26" s="277"/>
      <c r="CX26" s="277"/>
      <c r="CY26" s="277"/>
      <c r="CZ26" s="277"/>
      <c r="DA26" s="277"/>
      <c r="DB26" s="277"/>
      <c r="DC26" s="277"/>
      <c r="DD26" s="277"/>
      <c r="DE26" s="277"/>
      <c r="DF26" s="277"/>
      <c r="DG26" s="277"/>
      <c r="DH26" s="277"/>
      <c r="DI26" s="277"/>
      <c r="DJ26" s="277"/>
      <c r="DK26" s="278"/>
      <c r="DL26" s="278"/>
      <c r="DM26" s="278"/>
      <c r="DN26" s="278"/>
      <c r="DO26" s="278"/>
      <c r="DP26" s="278"/>
      <c r="DQ26" s="278"/>
      <c r="DR26" s="278"/>
      <c r="DS26" s="278"/>
      <c r="DT26" s="278"/>
      <c r="DU26" s="278"/>
      <c r="DV26" s="278"/>
    </row>
    <row r="27" customFormat="false" ht="24" hidden="false" customHeight="false" outlineLevel="0" collapsed="false">
      <c r="A27" s="275" t="n">
        <v>20</v>
      </c>
      <c r="B27" s="275" t="str">
        <f aca="false">'English Scores- Leveled papers'!B26</f>
        <v>Lakshmi Narayan</v>
      </c>
      <c r="C27" s="275" t="n">
        <f aca="false">'English Scores- Leveled papers'!E26</f>
        <v>2.5</v>
      </c>
      <c r="D27" s="276" t="str">
        <f aca="false">IF(OR(B27="", SUM(E27:AP27)=0), "",(SUM(E27:AP27)/SUM(E$2:AP$2)))</f>
        <v/>
      </c>
      <c r="E27" s="277"/>
      <c r="F27" s="277"/>
      <c r="G27" s="277"/>
      <c r="H27" s="277"/>
      <c r="I27" s="277"/>
      <c r="J27" s="277"/>
      <c r="K27" s="277"/>
      <c r="L27" s="277"/>
      <c r="M27" s="277"/>
      <c r="N27" s="277"/>
      <c r="O27" s="277"/>
      <c r="P27" s="277"/>
      <c r="Q27" s="277"/>
      <c r="R27" s="277"/>
      <c r="S27" s="277"/>
      <c r="T27" s="277"/>
      <c r="U27" s="277"/>
      <c r="V27" s="277"/>
      <c r="W27" s="277"/>
      <c r="X27" s="277"/>
      <c r="Y27" s="277"/>
      <c r="Z27" s="277"/>
      <c r="AA27" s="277"/>
      <c r="AB27" s="277"/>
      <c r="AC27" s="277"/>
      <c r="AD27" s="277"/>
      <c r="AE27" s="277"/>
      <c r="AF27" s="277"/>
      <c r="AG27" s="277"/>
      <c r="AH27" s="278"/>
      <c r="AI27" s="278"/>
      <c r="AJ27" s="278"/>
      <c r="AK27" s="278"/>
      <c r="AL27" s="278"/>
      <c r="AM27" s="278"/>
      <c r="AN27" s="278"/>
      <c r="AO27" s="278"/>
      <c r="AP27" s="278"/>
      <c r="AQ27" s="276" t="str">
        <f aca="false">IF(OR(B27="", SUM(AR27:CF27)=0), "",(SUM(AR27:CF27)/SUM(AR$2:CF$2)))</f>
        <v/>
      </c>
      <c r="AR27" s="277"/>
      <c r="AS27" s="277"/>
      <c r="AT27" s="277"/>
      <c r="AU27" s="277"/>
      <c r="AV27" s="277"/>
      <c r="AW27" s="277"/>
      <c r="AX27" s="277"/>
      <c r="AY27" s="277"/>
      <c r="AZ27" s="277"/>
      <c r="BA27" s="277"/>
      <c r="BB27" s="277"/>
      <c r="BC27" s="277"/>
      <c r="BD27" s="277"/>
      <c r="BE27" s="277"/>
      <c r="BF27" s="277"/>
      <c r="BG27" s="277"/>
      <c r="BH27" s="277"/>
      <c r="BI27" s="277"/>
      <c r="BJ27" s="277"/>
      <c r="BK27" s="277"/>
      <c r="BL27" s="277"/>
      <c r="BM27" s="277"/>
      <c r="BN27" s="277"/>
      <c r="BO27" s="277"/>
      <c r="BP27" s="277"/>
      <c r="BQ27" s="277"/>
      <c r="BR27" s="277"/>
      <c r="BS27" s="277"/>
      <c r="BT27" s="277"/>
      <c r="BU27" s="278"/>
      <c r="BV27" s="278"/>
      <c r="BW27" s="278"/>
      <c r="BX27" s="278"/>
      <c r="BY27" s="278"/>
      <c r="BZ27" s="278"/>
      <c r="CA27" s="278"/>
      <c r="CB27" s="278"/>
      <c r="CC27" s="278"/>
      <c r="CD27" s="278"/>
      <c r="CE27" s="278"/>
      <c r="CF27" s="278"/>
      <c r="CG27" s="276" t="str">
        <f aca="false">IF(OR(B27="", SUM(CH27:DV27)=0), "",(SUM(CH27:DV27)/SUM(CH$2:DV$2)))</f>
        <v/>
      </c>
      <c r="CH27" s="277"/>
      <c r="CI27" s="277"/>
      <c r="CJ27" s="277"/>
      <c r="CK27" s="277"/>
      <c r="CL27" s="277"/>
      <c r="CM27" s="277"/>
      <c r="CN27" s="277"/>
      <c r="CO27" s="277"/>
      <c r="CP27" s="277"/>
      <c r="CQ27" s="277"/>
      <c r="CR27" s="277"/>
      <c r="CS27" s="277"/>
      <c r="CT27" s="277"/>
      <c r="CU27" s="277"/>
      <c r="CV27" s="277"/>
      <c r="CW27" s="277"/>
      <c r="CX27" s="277"/>
      <c r="CY27" s="277"/>
      <c r="CZ27" s="277"/>
      <c r="DA27" s="277"/>
      <c r="DB27" s="277"/>
      <c r="DC27" s="277"/>
      <c r="DD27" s="277"/>
      <c r="DE27" s="277"/>
      <c r="DF27" s="277"/>
      <c r="DG27" s="277"/>
      <c r="DH27" s="277"/>
      <c r="DI27" s="277"/>
      <c r="DJ27" s="277"/>
      <c r="DK27" s="278"/>
      <c r="DL27" s="278"/>
      <c r="DM27" s="278"/>
      <c r="DN27" s="278"/>
      <c r="DO27" s="278"/>
      <c r="DP27" s="278"/>
      <c r="DQ27" s="278"/>
      <c r="DR27" s="278"/>
      <c r="DS27" s="278"/>
      <c r="DT27" s="278"/>
      <c r="DU27" s="278"/>
      <c r="DV27" s="278"/>
    </row>
    <row r="28" customFormat="false" ht="12.75" hidden="false" customHeight="false" outlineLevel="0" collapsed="false">
      <c r="A28" s="275" t="n">
        <v>21</v>
      </c>
      <c r="B28" s="275" t="str">
        <f aca="false">'English Scores- Leveled papers'!B27</f>
        <v>B.Madhu</v>
      </c>
      <c r="C28" s="275" t="n">
        <f aca="false">'English Scores- Leveled papers'!E27</f>
        <v>0.5</v>
      </c>
      <c r="D28" s="276" t="str">
        <f aca="false">IF(OR(B28="", SUM(E28:AP28)=0), "",(SUM(E28:AP28)/SUM(E$2:AP$2)))</f>
        <v/>
      </c>
      <c r="E28" s="277"/>
      <c r="F28" s="277"/>
      <c r="G28" s="277"/>
      <c r="H28" s="277"/>
      <c r="I28" s="277"/>
      <c r="J28" s="277"/>
      <c r="K28" s="277"/>
      <c r="L28" s="277"/>
      <c r="M28" s="277"/>
      <c r="N28" s="277"/>
      <c r="O28" s="277"/>
      <c r="P28" s="277"/>
      <c r="Q28" s="277"/>
      <c r="R28" s="277"/>
      <c r="S28" s="277"/>
      <c r="T28" s="277"/>
      <c r="U28" s="277"/>
      <c r="V28" s="277"/>
      <c r="W28" s="277"/>
      <c r="X28" s="277"/>
      <c r="Y28" s="277"/>
      <c r="Z28" s="277"/>
      <c r="AA28" s="277"/>
      <c r="AB28" s="277"/>
      <c r="AC28" s="277"/>
      <c r="AD28" s="277"/>
      <c r="AE28" s="277"/>
      <c r="AF28" s="277"/>
      <c r="AG28" s="277"/>
      <c r="AH28" s="278"/>
      <c r="AI28" s="278"/>
      <c r="AJ28" s="278"/>
      <c r="AK28" s="278"/>
      <c r="AL28" s="278"/>
      <c r="AM28" s="278"/>
      <c r="AN28" s="278"/>
      <c r="AO28" s="278"/>
      <c r="AP28" s="278"/>
      <c r="AQ28" s="276" t="str">
        <f aca="false">IF(OR(B28="", SUM(AR28:CF28)=0), "",(SUM(AR28:CF28)/SUM(AR$2:CF$2)))</f>
        <v/>
      </c>
      <c r="AR28" s="277"/>
      <c r="AS28" s="277"/>
      <c r="AT28" s="277"/>
      <c r="AU28" s="277"/>
      <c r="AV28" s="277"/>
      <c r="AW28" s="277"/>
      <c r="AX28" s="277"/>
      <c r="AY28" s="277"/>
      <c r="AZ28" s="277"/>
      <c r="BA28" s="277"/>
      <c r="BB28" s="277"/>
      <c r="BC28" s="277"/>
      <c r="BD28" s="277"/>
      <c r="BE28" s="277"/>
      <c r="BF28" s="277"/>
      <c r="BG28" s="277"/>
      <c r="BH28" s="277"/>
      <c r="BI28" s="277"/>
      <c r="BJ28" s="277"/>
      <c r="BK28" s="277"/>
      <c r="BL28" s="277"/>
      <c r="BM28" s="277"/>
      <c r="BN28" s="277"/>
      <c r="BO28" s="277"/>
      <c r="BP28" s="277"/>
      <c r="BQ28" s="277"/>
      <c r="BR28" s="277"/>
      <c r="BS28" s="277"/>
      <c r="BT28" s="277"/>
      <c r="BU28" s="278"/>
      <c r="BV28" s="278"/>
      <c r="BW28" s="278"/>
      <c r="BX28" s="278"/>
      <c r="BY28" s="278"/>
      <c r="BZ28" s="278"/>
      <c r="CA28" s="278"/>
      <c r="CB28" s="278"/>
      <c r="CC28" s="278"/>
      <c r="CD28" s="278"/>
      <c r="CE28" s="278"/>
      <c r="CF28" s="278"/>
      <c r="CG28" s="276" t="str">
        <f aca="false">IF(OR(B28="", SUM(CH28:DV28)=0), "",(SUM(CH28:DV28)/SUM(CH$2:DV$2)))</f>
        <v/>
      </c>
      <c r="CH28" s="277"/>
      <c r="CI28" s="277"/>
      <c r="CJ28" s="277"/>
      <c r="CK28" s="277"/>
      <c r="CL28" s="277"/>
      <c r="CM28" s="277"/>
      <c r="CN28" s="277"/>
      <c r="CO28" s="277"/>
      <c r="CP28" s="277"/>
      <c r="CQ28" s="277"/>
      <c r="CR28" s="277"/>
      <c r="CS28" s="277"/>
      <c r="CT28" s="277"/>
      <c r="CU28" s="277"/>
      <c r="CV28" s="277"/>
      <c r="CW28" s="277"/>
      <c r="CX28" s="277"/>
      <c r="CY28" s="277"/>
      <c r="CZ28" s="277"/>
      <c r="DA28" s="277"/>
      <c r="DB28" s="277"/>
      <c r="DC28" s="277"/>
      <c r="DD28" s="277"/>
      <c r="DE28" s="277"/>
      <c r="DF28" s="277"/>
      <c r="DG28" s="277"/>
      <c r="DH28" s="277"/>
      <c r="DI28" s="277"/>
      <c r="DJ28" s="277"/>
      <c r="DK28" s="278"/>
      <c r="DL28" s="278"/>
      <c r="DM28" s="278"/>
      <c r="DN28" s="278"/>
      <c r="DO28" s="278"/>
      <c r="DP28" s="278"/>
      <c r="DQ28" s="278"/>
      <c r="DR28" s="278"/>
      <c r="DS28" s="278"/>
      <c r="DT28" s="278"/>
      <c r="DU28" s="278"/>
      <c r="DV28" s="278"/>
    </row>
    <row r="29" customFormat="false" ht="24" hidden="false" customHeight="false" outlineLevel="0" collapsed="false">
      <c r="A29" s="275" t="n">
        <v>22</v>
      </c>
      <c r="B29" s="275" t="str">
        <f aca="false">'English Scores- Leveled papers'!B28</f>
        <v>Dileshwar Rao</v>
      </c>
      <c r="C29" s="275" t="n">
        <f aca="false">'English Scores- Leveled papers'!E28</f>
        <v>0.5</v>
      </c>
      <c r="D29" s="276" t="str">
        <f aca="false">IF(OR(B29="", SUM(E29:AP29)=0), "",(SUM(E29:AP29)/SUM(E$2:AP$2)))</f>
        <v/>
      </c>
      <c r="E29" s="277"/>
      <c r="F29" s="277"/>
      <c r="G29" s="277"/>
      <c r="H29" s="277"/>
      <c r="I29" s="277"/>
      <c r="J29" s="277"/>
      <c r="K29" s="277"/>
      <c r="L29" s="277"/>
      <c r="M29" s="277"/>
      <c r="N29" s="277"/>
      <c r="O29" s="277"/>
      <c r="P29" s="277"/>
      <c r="Q29" s="277"/>
      <c r="R29" s="277"/>
      <c r="S29" s="277"/>
      <c r="T29" s="277"/>
      <c r="U29" s="277"/>
      <c r="V29" s="277"/>
      <c r="W29" s="277"/>
      <c r="X29" s="277"/>
      <c r="Y29" s="277"/>
      <c r="Z29" s="277"/>
      <c r="AA29" s="277"/>
      <c r="AB29" s="277"/>
      <c r="AC29" s="277"/>
      <c r="AD29" s="277"/>
      <c r="AE29" s="277"/>
      <c r="AF29" s="277"/>
      <c r="AG29" s="277"/>
      <c r="AH29" s="278"/>
      <c r="AI29" s="278"/>
      <c r="AJ29" s="278"/>
      <c r="AK29" s="278"/>
      <c r="AL29" s="278"/>
      <c r="AM29" s="278"/>
      <c r="AN29" s="278"/>
      <c r="AO29" s="278"/>
      <c r="AP29" s="278"/>
      <c r="AQ29" s="276" t="str">
        <f aca="false">IF(OR(B29="", SUM(AR29:CF29)=0), "",(SUM(AR29:CF29)/SUM(AR$2:CF$2)))</f>
        <v/>
      </c>
      <c r="AR29" s="277"/>
      <c r="AS29" s="277"/>
      <c r="AT29" s="277"/>
      <c r="AU29" s="277"/>
      <c r="AV29" s="277"/>
      <c r="AW29" s="277"/>
      <c r="AX29" s="277"/>
      <c r="AY29" s="277"/>
      <c r="AZ29" s="277"/>
      <c r="BA29" s="277"/>
      <c r="BB29" s="277"/>
      <c r="BC29" s="277"/>
      <c r="BD29" s="277"/>
      <c r="BE29" s="277"/>
      <c r="BF29" s="277"/>
      <c r="BG29" s="277"/>
      <c r="BH29" s="277"/>
      <c r="BI29" s="277"/>
      <c r="BJ29" s="277"/>
      <c r="BK29" s="277"/>
      <c r="BL29" s="277"/>
      <c r="BM29" s="277"/>
      <c r="BN29" s="277"/>
      <c r="BO29" s="277"/>
      <c r="BP29" s="277"/>
      <c r="BQ29" s="277"/>
      <c r="BR29" s="277"/>
      <c r="BS29" s="277"/>
      <c r="BT29" s="277"/>
      <c r="BU29" s="278"/>
      <c r="BV29" s="278"/>
      <c r="BW29" s="278"/>
      <c r="BX29" s="278"/>
      <c r="BY29" s="278"/>
      <c r="BZ29" s="278"/>
      <c r="CA29" s="278"/>
      <c r="CB29" s="278"/>
      <c r="CC29" s="278"/>
      <c r="CD29" s="278"/>
      <c r="CE29" s="278"/>
      <c r="CF29" s="278"/>
      <c r="CG29" s="276" t="str">
        <f aca="false">IF(OR(B29="", SUM(CH29:DV29)=0), "",(SUM(CH29:DV29)/SUM(CH$2:DV$2)))</f>
        <v/>
      </c>
      <c r="CH29" s="277"/>
      <c r="CI29" s="277"/>
      <c r="CJ29" s="277"/>
      <c r="CK29" s="277"/>
      <c r="CL29" s="277"/>
      <c r="CM29" s="277"/>
      <c r="CN29" s="277"/>
      <c r="CO29" s="277"/>
      <c r="CP29" s="277"/>
      <c r="CQ29" s="277"/>
      <c r="CR29" s="277"/>
      <c r="CS29" s="277"/>
      <c r="CT29" s="277"/>
      <c r="CU29" s="277"/>
      <c r="CV29" s="277"/>
      <c r="CW29" s="277"/>
      <c r="CX29" s="277"/>
      <c r="CY29" s="277"/>
      <c r="CZ29" s="277"/>
      <c r="DA29" s="277"/>
      <c r="DB29" s="277"/>
      <c r="DC29" s="277"/>
      <c r="DD29" s="277"/>
      <c r="DE29" s="277"/>
      <c r="DF29" s="277"/>
      <c r="DG29" s="277"/>
      <c r="DH29" s="277"/>
      <c r="DI29" s="277"/>
      <c r="DJ29" s="277"/>
      <c r="DK29" s="278"/>
      <c r="DL29" s="278"/>
      <c r="DM29" s="278"/>
      <c r="DN29" s="278"/>
      <c r="DO29" s="278"/>
      <c r="DP29" s="278"/>
      <c r="DQ29" s="278"/>
      <c r="DR29" s="278"/>
      <c r="DS29" s="278"/>
      <c r="DT29" s="278"/>
      <c r="DU29" s="278"/>
      <c r="DV29" s="278"/>
    </row>
    <row r="30" customFormat="false" ht="12.75" hidden="false" customHeight="false" outlineLevel="0" collapsed="false">
      <c r="A30" s="275" t="n">
        <v>23</v>
      </c>
      <c r="B30" s="275" t="str">
        <f aca="false">'English Scores- Leveled papers'!B29</f>
        <v>Raghu Ram</v>
      </c>
      <c r="C30" s="275" t="n">
        <f aca="false">'English Scores- Leveled papers'!E29</f>
        <v>0.2</v>
      </c>
      <c r="D30" s="276" t="str">
        <f aca="false">IF(OR(B30="", SUM(E30:AP30)=0), "",(SUM(E30:AP30)/SUM(E$2:AP$2)))</f>
        <v/>
      </c>
      <c r="E30" s="277"/>
      <c r="F30" s="277"/>
      <c r="G30" s="277"/>
      <c r="H30" s="277"/>
      <c r="I30" s="277"/>
      <c r="J30" s="277"/>
      <c r="K30" s="277"/>
      <c r="L30" s="277"/>
      <c r="M30" s="277"/>
      <c r="N30" s="277"/>
      <c r="O30" s="277"/>
      <c r="P30" s="277"/>
      <c r="Q30" s="277"/>
      <c r="R30" s="277"/>
      <c r="S30" s="277"/>
      <c r="T30" s="277"/>
      <c r="U30" s="277"/>
      <c r="V30" s="277"/>
      <c r="W30" s="277"/>
      <c r="X30" s="277"/>
      <c r="Y30" s="277"/>
      <c r="Z30" s="277"/>
      <c r="AA30" s="277"/>
      <c r="AB30" s="277"/>
      <c r="AC30" s="277"/>
      <c r="AD30" s="277"/>
      <c r="AE30" s="277"/>
      <c r="AF30" s="277"/>
      <c r="AG30" s="277"/>
      <c r="AH30" s="278"/>
      <c r="AI30" s="278"/>
      <c r="AJ30" s="278"/>
      <c r="AK30" s="278"/>
      <c r="AL30" s="278"/>
      <c r="AM30" s="278"/>
      <c r="AN30" s="278"/>
      <c r="AO30" s="278"/>
      <c r="AP30" s="278"/>
      <c r="AQ30" s="276" t="str">
        <f aca="false">IF(OR(B30="", SUM(AR30:CF30)=0), "",(SUM(AR30:CF30)/SUM(AR$2:CF$2)))</f>
        <v/>
      </c>
      <c r="AR30" s="277"/>
      <c r="AS30" s="277"/>
      <c r="AT30" s="277"/>
      <c r="AU30" s="277"/>
      <c r="AV30" s="277"/>
      <c r="AW30" s="277"/>
      <c r="AX30" s="277"/>
      <c r="AY30" s="277"/>
      <c r="AZ30" s="277"/>
      <c r="BA30" s="277"/>
      <c r="BB30" s="277"/>
      <c r="BC30" s="277"/>
      <c r="BD30" s="277"/>
      <c r="BE30" s="277"/>
      <c r="BF30" s="277"/>
      <c r="BG30" s="277"/>
      <c r="BH30" s="277"/>
      <c r="BI30" s="277"/>
      <c r="BJ30" s="277"/>
      <c r="BK30" s="277"/>
      <c r="BL30" s="277"/>
      <c r="BM30" s="277"/>
      <c r="BN30" s="277"/>
      <c r="BO30" s="277"/>
      <c r="BP30" s="277"/>
      <c r="BQ30" s="277"/>
      <c r="BR30" s="277"/>
      <c r="BS30" s="277"/>
      <c r="BT30" s="277"/>
      <c r="BU30" s="278"/>
      <c r="BV30" s="278"/>
      <c r="BW30" s="278"/>
      <c r="BX30" s="278"/>
      <c r="BY30" s="278"/>
      <c r="BZ30" s="278"/>
      <c r="CA30" s="278"/>
      <c r="CB30" s="278"/>
      <c r="CC30" s="278"/>
      <c r="CD30" s="278"/>
      <c r="CE30" s="278"/>
      <c r="CF30" s="278"/>
      <c r="CG30" s="276" t="str">
        <f aca="false">IF(OR(B30="", SUM(CH30:DV30)=0), "",(SUM(CH30:DV30)/SUM(CH$2:DV$2)))</f>
        <v/>
      </c>
      <c r="CH30" s="277"/>
      <c r="CI30" s="277"/>
      <c r="CJ30" s="277"/>
      <c r="CK30" s="277"/>
      <c r="CL30" s="277"/>
      <c r="CM30" s="277"/>
      <c r="CN30" s="277"/>
      <c r="CO30" s="277"/>
      <c r="CP30" s="277"/>
      <c r="CQ30" s="277"/>
      <c r="CR30" s="277"/>
      <c r="CS30" s="277"/>
      <c r="CT30" s="277"/>
      <c r="CU30" s="277"/>
      <c r="CV30" s="277"/>
      <c r="CW30" s="277"/>
      <c r="CX30" s="277"/>
      <c r="CY30" s="277"/>
      <c r="CZ30" s="277"/>
      <c r="DA30" s="277"/>
      <c r="DB30" s="277"/>
      <c r="DC30" s="277"/>
      <c r="DD30" s="277"/>
      <c r="DE30" s="277"/>
      <c r="DF30" s="277"/>
      <c r="DG30" s="277"/>
      <c r="DH30" s="277"/>
      <c r="DI30" s="277"/>
      <c r="DJ30" s="277"/>
      <c r="DK30" s="278"/>
      <c r="DL30" s="278"/>
      <c r="DM30" s="278"/>
      <c r="DN30" s="278"/>
      <c r="DO30" s="278"/>
      <c r="DP30" s="278"/>
      <c r="DQ30" s="278"/>
      <c r="DR30" s="278"/>
      <c r="DS30" s="278"/>
      <c r="DT30" s="278"/>
      <c r="DU30" s="278"/>
      <c r="DV30" s="278"/>
    </row>
    <row r="31" customFormat="false" ht="12.75" hidden="false" customHeight="false" outlineLevel="0" collapsed="false">
      <c r="A31" s="275" t="n">
        <v>24</v>
      </c>
      <c r="B31" s="275" t="str">
        <f aca="false">'English Scores- Leveled papers'!B30</f>
        <v>Hemanth</v>
      </c>
      <c r="C31" s="275" t="inlineStr">
        <f aca="false">'English Scores- Leveled papers'!E30</f>
        <is>
          <t/>
        </is>
      </c>
      <c r="D31" s="276" t="str">
        <f aca="false">IF(OR(B31="", SUM(E31:AP31)=0), "",(SUM(E31:AP31)/SUM(E$2:AP$2)))</f>
        <v/>
      </c>
      <c r="E31" s="277"/>
      <c r="F31" s="277"/>
      <c r="G31" s="277"/>
      <c r="H31" s="277"/>
      <c r="I31" s="277"/>
      <c r="J31" s="277"/>
      <c r="K31" s="277"/>
      <c r="L31" s="277"/>
      <c r="M31" s="277"/>
      <c r="N31" s="277"/>
      <c r="O31" s="277"/>
      <c r="P31" s="277"/>
      <c r="Q31" s="277"/>
      <c r="R31" s="277"/>
      <c r="S31" s="277"/>
      <c r="T31" s="277"/>
      <c r="U31" s="277"/>
      <c r="V31" s="277"/>
      <c r="W31" s="277"/>
      <c r="X31" s="277"/>
      <c r="Y31" s="277"/>
      <c r="Z31" s="277"/>
      <c r="AA31" s="277"/>
      <c r="AB31" s="277"/>
      <c r="AC31" s="277"/>
      <c r="AD31" s="277"/>
      <c r="AE31" s="277"/>
      <c r="AF31" s="277"/>
      <c r="AG31" s="277"/>
      <c r="AH31" s="278"/>
      <c r="AI31" s="278"/>
      <c r="AJ31" s="278"/>
      <c r="AK31" s="278"/>
      <c r="AL31" s="278"/>
      <c r="AM31" s="278"/>
      <c r="AN31" s="278"/>
      <c r="AO31" s="278"/>
      <c r="AP31" s="278"/>
      <c r="AQ31" s="276" t="str">
        <f aca="false">IF(OR(B31="", SUM(AR31:CF31)=0), "",(SUM(AR31:CF31)/SUM(AR$2:CF$2)))</f>
        <v/>
      </c>
      <c r="AR31" s="277"/>
      <c r="AS31" s="277"/>
      <c r="AT31" s="277"/>
      <c r="AU31" s="277"/>
      <c r="AV31" s="277"/>
      <c r="AW31" s="277"/>
      <c r="AX31" s="277"/>
      <c r="AY31" s="277"/>
      <c r="AZ31" s="277"/>
      <c r="BA31" s="277"/>
      <c r="BB31" s="277"/>
      <c r="BC31" s="277"/>
      <c r="BD31" s="277"/>
      <c r="BE31" s="277"/>
      <c r="BF31" s="277"/>
      <c r="BG31" s="277"/>
      <c r="BH31" s="277"/>
      <c r="BI31" s="277"/>
      <c r="BJ31" s="277"/>
      <c r="BK31" s="277"/>
      <c r="BL31" s="277"/>
      <c r="BM31" s="277"/>
      <c r="BN31" s="277"/>
      <c r="BO31" s="277"/>
      <c r="BP31" s="277"/>
      <c r="BQ31" s="277"/>
      <c r="BR31" s="277"/>
      <c r="BS31" s="277"/>
      <c r="BT31" s="277"/>
      <c r="BU31" s="278"/>
      <c r="BV31" s="278"/>
      <c r="BW31" s="278"/>
      <c r="BX31" s="278"/>
      <c r="BY31" s="278"/>
      <c r="BZ31" s="278"/>
      <c r="CA31" s="278"/>
      <c r="CB31" s="278"/>
      <c r="CC31" s="278"/>
      <c r="CD31" s="278"/>
      <c r="CE31" s="278"/>
      <c r="CF31" s="278"/>
      <c r="CG31" s="276" t="str">
        <f aca="false">IF(OR(B31="", SUM(CH31:DV31)=0), "",(SUM(CH31:DV31)/SUM(CH$2:DV$2)))</f>
        <v/>
      </c>
      <c r="CH31" s="277"/>
      <c r="CI31" s="277"/>
      <c r="CJ31" s="277"/>
      <c r="CK31" s="277"/>
      <c r="CL31" s="277"/>
      <c r="CM31" s="277"/>
      <c r="CN31" s="277"/>
      <c r="CO31" s="277"/>
      <c r="CP31" s="277"/>
      <c r="CQ31" s="277"/>
      <c r="CR31" s="277"/>
      <c r="CS31" s="277"/>
      <c r="CT31" s="277"/>
      <c r="CU31" s="277"/>
      <c r="CV31" s="277"/>
      <c r="CW31" s="277"/>
      <c r="CX31" s="277"/>
      <c r="CY31" s="277"/>
      <c r="CZ31" s="277"/>
      <c r="DA31" s="277"/>
      <c r="DB31" s="277"/>
      <c r="DC31" s="277"/>
      <c r="DD31" s="277"/>
      <c r="DE31" s="277"/>
      <c r="DF31" s="277"/>
      <c r="DG31" s="277"/>
      <c r="DH31" s="277"/>
      <c r="DI31" s="277"/>
      <c r="DJ31" s="277"/>
      <c r="DK31" s="278"/>
      <c r="DL31" s="278"/>
      <c r="DM31" s="278"/>
      <c r="DN31" s="278"/>
      <c r="DO31" s="278"/>
      <c r="DP31" s="278"/>
      <c r="DQ31" s="278"/>
      <c r="DR31" s="278"/>
      <c r="DS31" s="278"/>
      <c r="DT31" s="278"/>
      <c r="DU31" s="278"/>
      <c r="DV31" s="278"/>
    </row>
    <row r="32" customFormat="false" ht="12.75" hidden="false" customHeight="false" outlineLevel="0" collapsed="false">
      <c r="A32" s="275" t="n">
        <v>25</v>
      </c>
      <c r="B32" s="275" t="str">
        <f aca="false">'English Scores- Leveled papers'!B31</f>
        <v>J.Kartik</v>
      </c>
      <c r="C32" s="275" t="n">
        <f aca="false">'English Scores- Leveled papers'!E31</f>
        <v>0.5</v>
      </c>
      <c r="D32" s="276" t="str">
        <f aca="false">IF(OR(B32="", SUM(E32:AP32)=0), "",(SUM(E32:AP32)/SUM(E$2:AP$2)))</f>
        <v/>
      </c>
      <c r="E32" s="277"/>
      <c r="F32" s="277"/>
      <c r="G32" s="277"/>
      <c r="H32" s="277"/>
      <c r="I32" s="277"/>
      <c r="J32" s="277"/>
      <c r="K32" s="277"/>
      <c r="L32" s="277"/>
      <c r="M32" s="277"/>
      <c r="N32" s="277"/>
      <c r="O32" s="277"/>
      <c r="P32" s="277"/>
      <c r="Q32" s="277"/>
      <c r="R32" s="277"/>
      <c r="S32" s="277"/>
      <c r="T32" s="277"/>
      <c r="U32" s="277"/>
      <c r="V32" s="277"/>
      <c r="W32" s="277"/>
      <c r="X32" s="277"/>
      <c r="Y32" s="277"/>
      <c r="Z32" s="277"/>
      <c r="AA32" s="277"/>
      <c r="AB32" s="277"/>
      <c r="AC32" s="277"/>
      <c r="AD32" s="277"/>
      <c r="AE32" s="277"/>
      <c r="AF32" s="277"/>
      <c r="AG32" s="277"/>
      <c r="AH32" s="278"/>
      <c r="AI32" s="278"/>
      <c r="AJ32" s="278"/>
      <c r="AK32" s="278"/>
      <c r="AL32" s="278"/>
      <c r="AM32" s="278"/>
      <c r="AN32" s="278"/>
      <c r="AO32" s="278"/>
      <c r="AP32" s="278"/>
      <c r="AQ32" s="276" t="str">
        <f aca="false">IF(OR(B32="", SUM(AR32:CF32)=0), "",(SUM(AR32:CF32)/SUM(AR$2:CF$2)))</f>
        <v/>
      </c>
      <c r="AR32" s="277"/>
      <c r="AS32" s="277"/>
      <c r="AT32" s="277"/>
      <c r="AU32" s="277"/>
      <c r="AV32" s="277"/>
      <c r="AW32" s="277"/>
      <c r="AX32" s="277"/>
      <c r="AY32" s="277"/>
      <c r="AZ32" s="277"/>
      <c r="BA32" s="277"/>
      <c r="BB32" s="277"/>
      <c r="BC32" s="277"/>
      <c r="BD32" s="277"/>
      <c r="BE32" s="277"/>
      <c r="BF32" s="277"/>
      <c r="BG32" s="277"/>
      <c r="BH32" s="277"/>
      <c r="BI32" s="277"/>
      <c r="BJ32" s="277"/>
      <c r="BK32" s="277"/>
      <c r="BL32" s="277"/>
      <c r="BM32" s="277"/>
      <c r="BN32" s="277"/>
      <c r="BO32" s="277"/>
      <c r="BP32" s="277"/>
      <c r="BQ32" s="277"/>
      <c r="BR32" s="277"/>
      <c r="BS32" s="277"/>
      <c r="BT32" s="277"/>
      <c r="BU32" s="278"/>
      <c r="BV32" s="278"/>
      <c r="BW32" s="278"/>
      <c r="BX32" s="278"/>
      <c r="BY32" s="278"/>
      <c r="BZ32" s="278"/>
      <c r="CA32" s="278"/>
      <c r="CB32" s="278"/>
      <c r="CC32" s="278"/>
      <c r="CD32" s="278"/>
      <c r="CE32" s="278"/>
      <c r="CF32" s="278"/>
      <c r="CG32" s="276" t="str">
        <f aca="false">IF(OR(B32="", SUM(CH32:DV32)=0), "",(SUM(CH32:DV32)/SUM(CH$2:DV$2)))</f>
        <v/>
      </c>
      <c r="CH32" s="277"/>
      <c r="CI32" s="277"/>
      <c r="CJ32" s="277"/>
      <c r="CK32" s="277"/>
      <c r="CL32" s="277"/>
      <c r="CM32" s="277"/>
      <c r="CN32" s="277"/>
      <c r="CO32" s="277"/>
      <c r="CP32" s="277"/>
      <c r="CQ32" s="277"/>
      <c r="CR32" s="277"/>
      <c r="CS32" s="277"/>
      <c r="CT32" s="277"/>
      <c r="CU32" s="277"/>
      <c r="CV32" s="277"/>
      <c r="CW32" s="277"/>
      <c r="CX32" s="277"/>
      <c r="CY32" s="277"/>
      <c r="CZ32" s="277"/>
      <c r="DA32" s="277"/>
      <c r="DB32" s="277"/>
      <c r="DC32" s="277"/>
      <c r="DD32" s="277"/>
      <c r="DE32" s="277"/>
      <c r="DF32" s="277"/>
      <c r="DG32" s="277"/>
      <c r="DH32" s="277"/>
      <c r="DI32" s="277"/>
      <c r="DJ32" s="277"/>
      <c r="DK32" s="278"/>
      <c r="DL32" s="278"/>
      <c r="DM32" s="278"/>
      <c r="DN32" s="278"/>
      <c r="DO32" s="278"/>
      <c r="DP32" s="278"/>
      <c r="DQ32" s="278"/>
      <c r="DR32" s="278"/>
      <c r="DS32" s="278"/>
      <c r="DT32" s="278"/>
      <c r="DU32" s="278"/>
      <c r="DV32" s="278"/>
    </row>
    <row r="33" customFormat="false" ht="12.75" hidden="false" customHeight="false" outlineLevel="0" collapsed="false">
      <c r="A33" s="275" t="n">
        <v>26</v>
      </c>
      <c r="B33" s="275" t="str">
        <f aca="false">'English Scores- Leveled papers'!B32</f>
        <v>K.Ganesh</v>
      </c>
      <c r="C33" s="275" t="n">
        <f aca="false">'English Scores- Leveled papers'!E32</f>
        <v>0.5</v>
      </c>
      <c r="D33" s="276" t="str">
        <f aca="false">IF(OR(B33="", SUM(E33:AP33)=0), "",(SUM(E33:AP33)/SUM(E$2:AP$2)))</f>
        <v/>
      </c>
      <c r="E33" s="277"/>
      <c r="F33" s="277"/>
      <c r="G33" s="277"/>
      <c r="H33" s="277"/>
      <c r="I33" s="277"/>
      <c r="J33" s="277"/>
      <c r="K33" s="277"/>
      <c r="L33" s="277"/>
      <c r="M33" s="277"/>
      <c r="N33" s="277"/>
      <c r="O33" s="277"/>
      <c r="P33" s="277"/>
      <c r="Q33" s="277"/>
      <c r="R33" s="277"/>
      <c r="S33" s="277"/>
      <c r="T33" s="277"/>
      <c r="U33" s="277"/>
      <c r="V33" s="277"/>
      <c r="W33" s="277"/>
      <c r="X33" s="277"/>
      <c r="Y33" s="277"/>
      <c r="Z33" s="277"/>
      <c r="AA33" s="277"/>
      <c r="AB33" s="277"/>
      <c r="AC33" s="277"/>
      <c r="AD33" s="277"/>
      <c r="AE33" s="277"/>
      <c r="AF33" s="277"/>
      <c r="AG33" s="277"/>
      <c r="AH33" s="278"/>
      <c r="AI33" s="278"/>
      <c r="AJ33" s="278"/>
      <c r="AK33" s="278"/>
      <c r="AL33" s="278"/>
      <c r="AM33" s="278"/>
      <c r="AN33" s="278"/>
      <c r="AO33" s="278"/>
      <c r="AP33" s="278"/>
      <c r="AQ33" s="276" t="str">
        <f aca="false">IF(OR(B33="", SUM(AR33:CF33)=0), "",(SUM(AR33:CF33)/SUM(AR$2:CF$2)))</f>
        <v/>
      </c>
      <c r="AR33" s="277"/>
      <c r="AS33" s="277"/>
      <c r="AT33" s="277"/>
      <c r="AU33" s="277"/>
      <c r="AV33" s="277"/>
      <c r="AW33" s="277"/>
      <c r="AX33" s="277"/>
      <c r="AY33" s="277"/>
      <c r="AZ33" s="277"/>
      <c r="BA33" s="277"/>
      <c r="BB33" s="277"/>
      <c r="BC33" s="277"/>
      <c r="BD33" s="277"/>
      <c r="BE33" s="277"/>
      <c r="BF33" s="277"/>
      <c r="BG33" s="277"/>
      <c r="BH33" s="277"/>
      <c r="BI33" s="277"/>
      <c r="BJ33" s="277"/>
      <c r="BK33" s="277"/>
      <c r="BL33" s="277"/>
      <c r="BM33" s="277"/>
      <c r="BN33" s="277"/>
      <c r="BO33" s="277"/>
      <c r="BP33" s="277"/>
      <c r="BQ33" s="277"/>
      <c r="BR33" s="277"/>
      <c r="BS33" s="277"/>
      <c r="BT33" s="277"/>
      <c r="BU33" s="278"/>
      <c r="BV33" s="278"/>
      <c r="BW33" s="278"/>
      <c r="BX33" s="278"/>
      <c r="BY33" s="278"/>
      <c r="BZ33" s="278"/>
      <c r="CA33" s="278"/>
      <c r="CB33" s="278"/>
      <c r="CC33" s="278"/>
      <c r="CD33" s="278"/>
      <c r="CE33" s="278"/>
      <c r="CF33" s="278"/>
      <c r="CG33" s="276" t="str">
        <f aca="false">IF(OR(B33="", SUM(CH33:DV33)=0), "",(SUM(CH33:DV33)/SUM(CH$2:DV$2)))</f>
        <v/>
      </c>
      <c r="CH33" s="277"/>
      <c r="CI33" s="277"/>
      <c r="CJ33" s="277"/>
      <c r="CK33" s="277"/>
      <c r="CL33" s="277"/>
      <c r="CM33" s="277"/>
      <c r="CN33" s="277"/>
      <c r="CO33" s="277"/>
      <c r="CP33" s="277"/>
      <c r="CQ33" s="277"/>
      <c r="CR33" s="277"/>
      <c r="CS33" s="277"/>
      <c r="CT33" s="277"/>
      <c r="CU33" s="277"/>
      <c r="CV33" s="277"/>
      <c r="CW33" s="277"/>
      <c r="CX33" s="277"/>
      <c r="CY33" s="277"/>
      <c r="CZ33" s="277"/>
      <c r="DA33" s="277"/>
      <c r="DB33" s="277"/>
      <c r="DC33" s="277"/>
      <c r="DD33" s="277"/>
      <c r="DE33" s="277"/>
      <c r="DF33" s="277"/>
      <c r="DG33" s="277"/>
      <c r="DH33" s="277"/>
      <c r="DI33" s="277"/>
      <c r="DJ33" s="277"/>
      <c r="DK33" s="278"/>
      <c r="DL33" s="278"/>
      <c r="DM33" s="278"/>
      <c r="DN33" s="278"/>
      <c r="DO33" s="278"/>
      <c r="DP33" s="278"/>
      <c r="DQ33" s="278"/>
      <c r="DR33" s="278"/>
      <c r="DS33" s="278"/>
      <c r="DT33" s="278"/>
      <c r="DU33" s="278"/>
      <c r="DV33" s="278"/>
    </row>
    <row r="34" customFormat="false" ht="12.75" hidden="false" customHeight="false" outlineLevel="0" collapsed="false">
      <c r="A34" s="275" t="n">
        <v>27</v>
      </c>
      <c r="B34" s="275" t="str">
        <f aca="false">'English Scores- Leveled papers'!B33</f>
        <v>K.Sashikant</v>
      </c>
      <c r="C34" s="275" t="n">
        <f aca="false">'English Scores- Leveled papers'!E33</f>
        <v>0.2</v>
      </c>
      <c r="D34" s="276" t="str">
        <f aca="false">IF(OR(B34="", SUM(E34:AP34)=0), "",(SUM(E34:AP34)/SUM(E$2:AP$2)))</f>
        <v/>
      </c>
      <c r="E34" s="277"/>
      <c r="F34" s="277"/>
      <c r="G34" s="277"/>
      <c r="H34" s="277"/>
      <c r="I34" s="277"/>
      <c r="J34" s="277"/>
      <c r="K34" s="277"/>
      <c r="L34" s="277"/>
      <c r="M34" s="277"/>
      <c r="N34" s="277"/>
      <c r="O34" s="277"/>
      <c r="P34" s="277"/>
      <c r="Q34" s="277"/>
      <c r="R34" s="277"/>
      <c r="S34" s="277"/>
      <c r="T34" s="277"/>
      <c r="U34" s="277"/>
      <c r="V34" s="277"/>
      <c r="W34" s="277"/>
      <c r="X34" s="277"/>
      <c r="Y34" s="277"/>
      <c r="Z34" s="277"/>
      <c r="AA34" s="277"/>
      <c r="AB34" s="277"/>
      <c r="AC34" s="277"/>
      <c r="AD34" s="277"/>
      <c r="AE34" s="277"/>
      <c r="AF34" s="277"/>
      <c r="AG34" s="277"/>
      <c r="AH34" s="278"/>
      <c r="AI34" s="278"/>
      <c r="AJ34" s="278"/>
      <c r="AK34" s="278"/>
      <c r="AL34" s="278"/>
      <c r="AM34" s="278"/>
      <c r="AN34" s="278"/>
      <c r="AO34" s="278"/>
      <c r="AP34" s="278"/>
      <c r="AQ34" s="276" t="str">
        <f aca="false">IF(OR(B34="", SUM(AR34:CF34)=0), "",(SUM(AR34:CF34)/SUM(AR$2:CF$2)))</f>
        <v/>
      </c>
      <c r="AR34" s="277"/>
      <c r="AS34" s="277"/>
      <c r="AT34" s="277"/>
      <c r="AU34" s="277"/>
      <c r="AV34" s="277"/>
      <c r="AW34" s="277"/>
      <c r="AX34" s="277"/>
      <c r="AY34" s="277"/>
      <c r="AZ34" s="277"/>
      <c r="BA34" s="277"/>
      <c r="BB34" s="277"/>
      <c r="BC34" s="277"/>
      <c r="BD34" s="277"/>
      <c r="BE34" s="277"/>
      <c r="BF34" s="277"/>
      <c r="BG34" s="277"/>
      <c r="BH34" s="277"/>
      <c r="BI34" s="277"/>
      <c r="BJ34" s="277"/>
      <c r="BK34" s="277"/>
      <c r="BL34" s="277"/>
      <c r="BM34" s="277"/>
      <c r="BN34" s="277"/>
      <c r="BO34" s="277"/>
      <c r="BP34" s="277"/>
      <c r="BQ34" s="277"/>
      <c r="BR34" s="277"/>
      <c r="BS34" s="277"/>
      <c r="BT34" s="277"/>
      <c r="BU34" s="278"/>
      <c r="BV34" s="278"/>
      <c r="BW34" s="278"/>
      <c r="BX34" s="278"/>
      <c r="BY34" s="278"/>
      <c r="BZ34" s="278"/>
      <c r="CA34" s="278"/>
      <c r="CB34" s="278"/>
      <c r="CC34" s="278"/>
      <c r="CD34" s="278"/>
      <c r="CE34" s="278"/>
      <c r="CF34" s="278"/>
      <c r="CG34" s="276" t="str">
        <f aca="false">IF(OR(B34="", SUM(CH34:DV34)=0), "",(SUM(CH34:DV34)/SUM(CH$2:DV$2)))</f>
        <v/>
      </c>
      <c r="CH34" s="277"/>
      <c r="CI34" s="277"/>
      <c r="CJ34" s="277"/>
      <c r="CK34" s="277"/>
      <c r="CL34" s="277"/>
      <c r="CM34" s="277"/>
      <c r="CN34" s="277"/>
      <c r="CO34" s="277"/>
      <c r="CP34" s="277"/>
      <c r="CQ34" s="277"/>
      <c r="CR34" s="277"/>
      <c r="CS34" s="277"/>
      <c r="CT34" s="277"/>
      <c r="CU34" s="277"/>
      <c r="CV34" s="277"/>
      <c r="CW34" s="277"/>
      <c r="CX34" s="277"/>
      <c r="CY34" s="277"/>
      <c r="CZ34" s="277"/>
      <c r="DA34" s="277"/>
      <c r="DB34" s="277"/>
      <c r="DC34" s="277"/>
      <c r="DD34" s="277"/>
      <c r="DE34" s="277"/>
      <c r="DF34" s="277"/>
      <c r="DG34" s="277"/>
      <c r="DH34" s="277"/>
      <c r="DI34" s="277"/>
      <c r="DJ34" s="277"/>
      <c r="DK34" s="278"/>
      <c r="DL34" s="278"/>
      <c r="DM34" s="278"/>
      <c r="DN34" s="278"/>
      <c r="DO34" s="278"/>
      <c r="DP34" s="278"/>
      <c r="DQ34" s="278"/>
      <c r="DR34" s="278"/>
      <c r="DS34" s="278"/>
      <c r="DT34" s="278"/>
      <c r="DU34" s="278"/>
      <c r="DV34" s="278"/>
    </row>
    <row r="35" customFormat="false" ht="24" hidden="false" customHeight="false" outlineLevel="0" collapsed="false">
      <c r="A35" s="275" t="n">
        <v>28</v>
      </c>
      <c r="B35" s="275" t="str">
        <f aca="false">'English Scores- Leveled papers'!B34</f>
        <v>Kartik Kumar</v>
      </c>
      <c r="C35" s="275" t="n">
        <f aca="false">'English Scores- Leveled papers'!E34</f>
        <v>0.5</v>
      </c>
      <c r="D35" s="276" t="str">
        <f aca="false">IF(OR(B35="", SUM(E35:AP35)=0), "",(SUM(E35:AP35)/SUM(E$2:AP$2)))</f>
        <v/>
      </c>
      <c r="E35" s="277"/>
      <c r="F35" s="277"/>
      <c r="G35" s="277"/>
      <c r="H35" s="277"/>
      <c r="I35" s="277"/>
      <c r="J35" s="277"/>
      <c r="K35" s="277"/>
      <c r="L35" s="277"/>
      <c r="M35" s="277"/>
      <c r="N35" s="277"/>
      <c r="O35" s="277"/>
      <c r="P35" s="277"/>
      <c r="Q35" s="277"/>
      <c r="R35" s="277"/>
      <c r="S35" s="277"/>
      <c r="T35" s="277"/>
      <c r="U35" s="277"/>
      <c r="V35" s="277"/>
      <c r="W35" s="277"/>
      <c r="X35" s="277"/>
      <c r="Y35" s="277"/>
      <c r="Z35" s="277"/>
      <c r="AA35" s="277"/>
      <c r="AB35" s="277"/>
      <c r="AC35" s="277"/>
      <c r="AD35" s="277"/>
      <c r="AE35" s="277"/>
      <c r="AF35" s="277"/>
      <c r="AG35" s="277"/>
      <c r="AH35" s="278"/>
      <c r="AI35" s="278"/>
      <c r="AJ35" s="278"/>
      <c r="AK35" s="278"/>
      <c r="AL35" s="278"/>
      <c r="AM35" s="278"/>
      <c r="AN35" s="278"/>
      <c r="AO35" s="278"/>
      <c r="AP35" s="278"/>
      <c r="AQ35" s="276" t="str">
        <f aca="false">IF(OR(B35="", SUM(AR35:CF35)=0), "",(SUM(AR35:CF35)/SUM(AR$2:CF$2)))</f>
        <v/>
      </c>
      <c r="AR35" s="277"/>
      <c r="AS35" s="277"/>
      <c r="AT35" s="277"/>
      <c r="AU35" s="277"/>
      <c r="AV35" s="277"/>
      <c r="AW35" s="277"/>
      <c r="AX35" s="277"/>
      <c r="AY35" s="277"/>
      <c r="AZ35" s="277"/>
      <c r="BA35" s="277"/>
      <c r="BB35" s="277"/>
      <c r="BC35" s="277"/>
      <c r="BD35" s="277"/>
      <c r="BE35" s="277"/>
      <c r="BF35" s="277"/>
      <c r="BG35" s="277"/>
      <c r="BH35" s="277"/>
      <c r="BI35" s="277"/>
      <c r="BJ35" s="277"/>
      <c r="BK35" s="277"/>
      <c r="BL35" s="277"/>
      <c r="BM35" s="277"/>
      <c r="BN35" s="277"/>
      <c r="BO35" s="277"/>
      <c r="BP35" s="277"/>
      <c r="BQ35" s="277"/>
      <c r="BR35" s="277"/>
      <c r="BS35" s="277"/>
      <c r="BT35" s="277"/>
      <c r="BU35" s="278"/>
      <c r="BV35" s="278"/>
      <c r="BW35" s="278"/>
      <c r="BX35" s="278"/>
      <c r="BY35" s="278"/>
      <c r="BZ35" s="278"/>
      <c r="CA35" s="278"/>
      <c r="CB35" s="278"/>
      <c r="CC35" s="278"/>
      <c r="CD35" s="278"/>
      <c r="CE35" s="278"/>
      <c r="CF35" s="278"/>
      <c r="CG35" s="276" t="str">
        <f aca="false">IF(OR(B35="", SUM(CH35:DV35)=0), "",(SUM(CH35:DV35)/SUM(CH$2:DV$2)))</f>
        <v/>
      </c>
      <c r="CH35" s="277"/>
      <c r="CI35" s="277"/>
      <c r="CJ35" s="277"/>
      <c r="CK35" s="277"/>
      <c r="CL35" s="277"/>
      <c r="CM35" s="277"/>
      <c r="CN35" s="277"/>
      <c r="CO35" s="277"/>
      <c r="CP35" s="277"/>
      <c r="CQ35" s="277"/>
      <c r="CR35" s="277"/>
      <c r="CS35" s="277"/>
      <c r="CT35" s="277"/>
      <c r="CU35" s="277"/>
      <c r="CV35" s="277"/>
      <c r="CW35" s="277"/>
      <c r="CX35" s="277"/>
      <c r="CY35" s="277"/>
      <c r="CZ35" s="277"/>
      <c r="DA35" s="277"/>
      <c r="DB35" s="277"/>
      <c r="DC35" s="277"/>
      <c r="DD35" s="277"/>
      <c r="DE35" s="277"/>
      <c r="DF35" s="277"/>
      <c r="DG35" s="277"/>
      <c r="DH35" s="277"/>
      <c r="DI35" s="277"/>
      <c r="DJ35" s="277"/>
      <c r="DK35" s="278"/>
      <c r="DL35" s="278"/>
      <c r="DM35" s="278"/>
      <c r="DN35" s="278"/>
      <c r="DO35" s="278"/>
      <c r="DP35" s="278"/>
      <c r="DQ35" s="278"/>
      <c r="DR35" s="278"/>
      <c r="DS35" s="278"/>
      <c r="DT35" s="278"/>
      <c r="DU35" s="278"/>
      <c r="DV35" s="278"/>
    </row>
    <row r="36" customFormat="false" ht="12.75" hidden="false" customHeight="false" outlineLevel="0" collapsed="false">
      <c r="A36" s="275" t="n">
        <v>29</v>
      </c>
      <c r="B36" s="275" t="str">
        <f aca="false">'English Scores- Leveled papers'!B35</f>
        <v>N.Keshi</v>
      </c>
      <c r="C36" s="275" t="inlineStr">
        <f aca="false">'English Scores- Leveled papers'!E35</f>
        <is>
          <t/>
        </is>
      </c>
      <c r="D36" s="276" t="str">
        <f aca="false">IF(OR(B36="", SUM(E36:AP36)=0), "",(SUM(E36:AP36)/SUM(E$2:AP$2)))</f>
        <v/>
      </c>
      <c r="E36" s="277"/>
      <c r="F36" s="277"/>
      <c r="G36" s="277"/>
      <c r="H36" s="277"/>
      <c r="I36" s="277"/>
      <c r="J36" s="277"/>
      <c r="K36" s="277"/>
      <c r="L36" s="277"/>
      <c r="M36" s="277"/>
      <c r="N36" s="277"/>
      <c r="O36" s="277"/>
      <c r="P36" s="277"/>
      <c r="Q36" s="277"/>
      <c r="R36" s="277"/>
      <c r="S36" s="277"/>
      <c r="T36" s="277"/>
      <c r="U36" s="277"/>
      <c r="V36" s="277"/>
      <c r="W36" s="277"/>
      <c r="X36" s="277"/>
      <c r="Y36" s="277"/>
      <c r="Z36" s="277"/>
      <c r="AA36" s="277"/>
      <c r="AB36" s="277"/>
      <c r="AC36" s="277"/>
      <c r="AD36" s="277"/>
      <c r="AE36" s="277"/>
      <c r="AF36" s="277"/>
      <c r="AG36" s="277"/>
      <c r="AH36" s="278"/>
      <c r="AI36" s="278"/>
      <c r="AJ36" s="278"/>
      <c r="AK36" s="278"/>
      <c r="AL36" s="278"/>
      <c r="AM36" s="278"/>
      <c r="AN36" s="278"/>
      <c r="AO36" s="278"/>
      <c r="AP36" s="278"/>
      <c r="AQ36" s="276" t="str">
        <f aca="false">IF(OR(B36="", SUM(AR36:CF36)=0), "",(SUM(AR36:CF36)/SUM(AR$2:CF$2)))</f>
        <v/>
      </c>
      <c r="AR36" s="277"/>
      <c r="AS36" s="277"/>
      <c r="AT36" s="277"/>
      <c r="AU36" s="277"/>
      <c r="AV36" s="277"/>
      <c r="AW36" s="277"/>
      <c r="AX36" s="277"/>
      <c r="AY36" s="277"/>
      <c r="AZ36" s="277"/>
      <c r="BA36" s="277"/>
      <c r="BB36" s="277"/>
      <c r="BC36" s="277"/>
      <c r="BD36" s="277"/>
      <c r="BE36" s="277"/>
      <c r="BF36" s="277"/>
      <c r="BG36" s="277"/>
      <c r="BH36" s="277"/>
      <c r="BI36" s="277"/>
      <c r="BJ36" s="277"/>
      <c r="BK36" s="277"/>
      <c r="BL36" s="277"/>
      <c r="BM36" s="277"/>
      <c r="BN36" s="277"/>
      <c r="BO36" s="277"/>
      <c r="BP36" s="277"/>
      <c r="BQ36" s="277"/>
      <c r="BR36" s="277"/>
      <c r="BS36" s="277"/>
      <c r="BT36" s="277"/>
      <c r="BU36" s="278"/>
      <c r="BV36" s="278"/>
      <c r="BW36" s="278"/>
      <c r="BX36" s="278"/>
      <c r="BY36" s="278"/>
      <c r="BZ36" s="278"/>
      <c r="CA36" s="278"/>
      <c r="CB36" s="278"/>
      <c r="CC36" s="278"/>
      <c r="CD36" s="278"/>
      <c r="CE36" s="278"/>
      <c r="CF36" s="278"/>
      <c r="CG36" s="276" t="str">
        <f aca="false">IF(OR(B36="", SUM(CH36:DV36)=0), "",(SUM(CH36:DV36)/SUM(CH$2:DV$2)))</f>
        <v/>
      </c>
      <c r="CH36" s="277"/>
      <c r="CI36" s="277"/>
      <c r="CJ36" s="277"/>
      <c r="CK36" s="277"/>
      <c r="CL36" s="277"/>
      <c r="CM36" s="277"/>
      <c r="CN36" s="277"/>
      <c r="CO36" s="277"/>
      <c r="CP36" s="277"/>
      <c r="CQ36" s="277"/>
      <c r="CR36" s="277"/>
      <c r="CS36" s="277"/>
      <c r="CT36" s="277"/>
      <c r="CU36" s="277"/>
      <c r="CV36" s="277"/>
      <c r="CW36" s="277"/>
      <c r="CX36" s="277"/>
      <c r="CY36" s="277"/>
      <c r="CZ36" s="277"/>
      <c r="DA36" s="277"/>
      <c r="DB36" s="277"/>
      <c r="DC36" s="277"/>
      <c r="DD36" s="277"/>
      <c r="DE36" s="277"/>
      <c r="DF36" s="277"/>
      <c r="DG36" s="277"/>
      <c r="DH36" s="277"/>
      <c r="DI36" s="277"/>
      <c r="DJ36" s="277"/>
      <c r="DK36" s="278"/>
      <c r="DL36" s="278"/>
      <c r="DM36" s="278"/>
      <c r="DN36" s="278"/>
      <c r="DO36" s="278"/>
      <c r="DP36" s="278"/>
      <c r="DQ36" s="278"/>
      <c r="DR36" s="278"/>
      <c r="DS36" s="278"/>
      <c r="DT36" s="278"/>
      <c r="DU36" s="278"/>
      <c r="DV36" s="278"/>
    </row>
    <row r="37" customFormat="false" ht="12.75" hidden="false" customHeight="false" outlineLevel="0" collapsed="false">
      <c r="A37" s="275" t="n">
        <v>30</v>
      </c>
      <c r="B37" s="275" t="str">
        <f aca="false">'English Scores- Leveled papers'!B36</f>
        <v>O.Chandu</v>
      </c>
      <c r="C37" s="275" t="n">
        <f aca="false">'English Scores- Leveled papers'!E36</f>
        <v>0.2</v>
      </c>
      <c r="D37" s="276" t="str">
        <f aca="false">IF(OR(B37="", SUM(E37:AP37)=0), "",(SUM(E37:AP37)/SUM(E$2:AP$2)))</f>
        <v/>
      </c>
      <c r="E37" s="277"/>
      <c r="F37" s="277"/>
      <c r="G37" s="277"/>
      <c r="H37" s="277"/>
      <c r="I37" s="277"/>
      <c r="J37" s="277"/>
      <c r="K37" s="277"/>
      <c r="L37" s="277"/>
      <c r="M37" s="277"/>
      <c r="N37" s="277"/>
      <c r="O37" s="277"/>
      <c r="P37" s="277"/>
      <c r="Q37" s="277"/>
      <c r="R37" s="277"/>
      <c r="S37" s="277"/>
      <c r="T37" s="277"/>
      <c r="U37" s="277"/>
      <c r="V37" s="277"/>
      <c r="W37" s="277"/>
      <c r="X37" s="277"/>
      <c r="Y37" s="277"/>
      <c r="Z37" s="277"/>
      <c r="AA37" s="277"/>
      <c r="AB37" s="277"/>
      <c r="AC37" s="277"/>
      <c r="AD37" s="277"/>
      <c r="AE37" s="277"/>
      <c r="AF37" s="277"/>
      <c r="AG37" s="277"/>
      <c r="AH37" s="278"/>
      <c r="AI37" s="278"/>
      <c r="AJ37" s="278"/>
      <c r="AK37" s="278"/>
      <c r="AL37" s="278"/>
      <c r="AM37" s="278"/>
      <c r="AN37" s="278"/>
      <c r="AO37" s="278"/>
      <c r="AP37" s="278"/>
      <c r="AQ37" s="276" t="str">
        <f aca="false">IF(OR(B37="", SUM(AR37:CF37)=0), "",(SUM(AR37:CF37)/SUM(AR$2:CF$2)))</f>
        <v/>
      </c>
      <c r="AR37" s="277"/>
      <c r="AS37" s="277"/>
      <c r="AT37" s="277"/>
      <c r="AU37" s="277"/>
      <c r="AV37" s="277"/>
      <c r="AW37" s="277"/>
      <c r="AX37" s="277"/>
      <c r="AY37" s="277"/>
      <c r="AZ37" s="277"/>
      <c r="BA37" s="277"/>
      <c r="BB37" s="277"/>
      <c r="BC37" s="277"/>
      <c r="BD37" s="277"/>
      <c r="BE37" s="277"/>
      <c r="BF37" s="277"/>
      <c r="BG37" s="277"/>
      <c r="BH37" s="277"/>
      <c r="BI37" s="277"/>
      <c r="BJ37" s="277"/>
      <c r="BK37" s="277"/>
      <c r="BL37" s="277"/>
      <c r="BM37" s="277"/>
      <c r="BN37" s="277"/>
      <c r="BO37" s="277"/>
      <c r="BP37" s="277"/>
      <c r="BQ37" s="277"/>
      <c r="BR37" s="277"/>
      <c r="BS37" s="277"/>
      <c r="BT37" s="277"/>
      <c r="BU37" s="278"/>
      <c r="BV37" s="278"/>
      <c r="BW37" s="278"/>
      <c r="BX37" s="278"/>
      <c r="BY37" s="278"/>
      <c r="BZ37" s="278"/>
      <c r="CA37" s="278"/>
      <c r="CB37" s="278"/>
      <c r="CC37" s="278"/>
      <c r="CD37" s="278"/>
      <c r="CE37" s="278"/>
      <c r="CF37" s="278"/>
      <c r="CG37" s="276" t="str">
        <f aca="false">IF(OR(B37="", SUM(CH37:DV37)=0), "",(SUM(CH37:DV37)/SUM(CH$2:DV$2)))</f>
        <v/>
      </c>
      <c r="CH37" s="277"/>
      <c r="CI37" s="277"/>
      <c r="CJ37" s="277"/>
      <c r="CK37" s="277"/>
      <c r="CL37" s="277"/>
      <c r="CM37" s="277"/>
      <c r="CN37" s="277"/>
      <c r="CO37" s="277"/>
      <c r="CP37" s="277"/>
      <c r="CQ37" s="277"/>
      <c r="CR37" s="277"/>
      <c r="CS37" s="277"/>
      <c r="CT37" s="277"/>
      <c r="CU37" s="277"/>
      <c r="CV37" s="277"/>
      <c r="CW37" s="277"/>
      <c r="CX37" s="277"/>
      <c r="CY37" s="277"/>
      <c r="CZ37" s="277"/>
      <c r="DA37" s="277"/>
      <c r="DB37" s="277"/>
      <c r="DC37" s="277"/>
      <c r="DD37" s="277"/>
      <c r="DE37" s="277"/>
      <c r="DF37" s="277"/>
      <c r="DG37" s="277"/>
      <c r="DH37" s="277"/>
      <c r="DI37" s="277"/>
      <c r="DJ37" s="277"/>
      <c r="DK37" s="278"/>
      <c r="DL37" s="278"/>
      <c r="DM37" s="278"/>
      <c r="DN37" s="278"/>
      <c r="DO37" s="278"/>
      <c r="DP37" s="278"/>
      <c r="DQ37" s="278"/>
      <c r="DR37" s="278"/>
      <c r="DS37" s="278"/>
      <c r="DT37" s="278"/>
      <c r="DU37" s="278"/>
      <c r="DV37" s="278"/>
    </row>
    <row r="38" customFormat="false" ht="12.75" hidden="false" customHeight="false" outlineLevel="0" collapsed="false">
      <c r="A38" s="275" t="n">
        <v>31</v>
      </c>
      <c r="B38" s="275" t="str">
        <f aca="false">'English Scores- Leveled papers'!B37</f>
        <v>O.Harish</v>
      </c>
      <c r="C38" s="275" t="n">
        <f aca="false">'English Scores- Leveled papers'!E37</f>
        <v>0.5</v>
      </c>
      <c r="D38" s="276" t="str">
        <f aca="false">IF(OR(B38="", SUM(E38:AP38)=0), "",(SUM(E38:AP38)/SUM(E$2:AP$2)))</f>
        <v/>
      </c>
      <c r="E38" s="277"/>
      <c r="F38" s="277"/>
      <c r="G38" s="277"/>
      <c r="H38" s="277"/>
      <c r="I38" s="277"/>
      <c r="J38" s="277"/>
      <c r="K38" s="277"/>
      <c r="L38" s="277"/>
      <c r="M38" s="277"/>
      <c r="N38" s="277"/>
      <c r="O38" s="277"/>
      <c r="P38" s="277"/>
      <c r="Q38" s="277"/>
      <c r="R38" s="277"/>
      <c r="S38" s="277"/>
      <c r="T38" s="277"/>
      <c r="U38" s="277"/>
      <c r="V38" s="277"/>
      <c r="W38" s="277"/>
      <c r="X38" s="277"/>
      <c r="Y38" s="277"/>
      <c r="Z38" s="277"/>
      <c r="AA38" s="277"/>
      <c r="AB38" s="277"/>
      <c r="AC38" s="277"/>
      <c r="AD38" s="277"/>
      <c r="AE38" s="277"/>
      <c r="AF38" s="277"/>
      <c r="AG38" s="277"/>
      <c r="AH38" s="278"/>
      <c r="AI38" s="278"/>
      <c r="AJ38" s="278"/>
      <c r="AK38" s="278"/>
      <c r="AL38" s="278"/>
      <c r="AM38" s="278"/>
      <c r="AN38" s="278"/>
      <c r="AO38" s="278"/>
      <c r="AP38" s="278"/>
      <c r="AQ38" s="276" t="str">
        <f aca="false">IF(OR(B38="", SUM(AR38:CF38)=0), "",(SUM(AR38:CF38)/SUM(AR$2:CF$2)))</f>
        <v/>
      </c>
      <c r="AR38" s="277"/>
      <c r="AS38" s="277"/>
      <c r="AT38" s="277"/>
      <c r="AU38" s="277"/>
      <c r="AV38" s="277"/>
      <c r="AW38" s="277"/>
      <c r="AX38" s="277"/>
      <c r="AY38" s="277"/>
      <c r="AZ38" s="277"/>
      <c r="BA38" s="277"/>
      <c r="BB38" s="277"/>
      <c r="BC38" s="277"/>
      <c r="BD38" s="277"/>
      <c r="BE38" s="277"/>
      <c r="BF38" s="277"/>
      <c r="BG38" s="277"/>
      <c r="BH38" s="277"/>
      <c r="BI38" s="277"/>
      <c r="BJ38" s="277"/>
      <c r="BK38" s="277"/>
      <c r="BL38" s="277"/>
      <c r="BM38" s="277"/>
      <c r="BN38" s="277"/>
      <c r="BO38" s="277"/>
      <c r="BP38" s="277"/>
      <c r="BQ38" s="277"/>
      <c r="BR38" s="277"/>
      <c r="BS38" s="277"/>
      <c r="BT38" s="277"/>
      <c r="BU38" s="278"/>
      <c r="BV38" s="278"/>
      <c r="BW38" s="278"/>
      <c r="BX38" s="278"/>
      <c r="BY38" s="278"/>
      <c r="BZ38" s="278"/>
      <c r="CA38" s="278"/>
      <c r="CB38" s="278"/>
      <c r="CC38" s="278"/>
      <c r="CD38" s="278"/>
      <c r="CE38" s="278"/>
      <c r="CF38" s="278"/>
      <c r="CG38" s="276" t="str">
        <f aca="false">IF(OR(B38="", SUM(CH38:DV38)=0), "",(SUM(CH38:DV38)/SUM(CH$2:DV$2)))</f>
        <v/>
      </c>
      <c r="CH38" s="277"/>
      <c r="CI38" s="277"/>
      <c r="CJ38" s="277"/>
      <c r="CK38" s="277"/>
      <c r="CL38" s="277"/>
      <c r="CM38" s="277"/>
      <c r="CN38" s="277"/>
      <c r="CO38" s="277"/>
      <c r="CP38" s="277"/>
      <c r="CQ38" s="277"/>
      <c r="CR38" s="277"/>
      <c r="CS38" s="277"/>
      <c r="CT38" s="277"/>
      <c r="CU38" s="277"/>
      <c r="CV38" s="277"/>
      <c r="CW38" s="277"/>
      <c r="CX38" s="277"/>
      <c r="CY38" s="277"/>
      <c r="CZ38" s="277"/>
      <c r="DA38" s="277"/>
      <c r="DB38" s="277"/>
      <c r="DC38" s="277"/>
      <c r="DD38" s="277"/>
      <c r="DE38" s="277"/>
      <c r="DF38" s="277"/>
      <c r="DG38" s="277"/>
      <c r="DH38" s="277"/>
      <c r="DI38" s="277"/>
      <c r="DJ38" s="277"/>
      <c r="DK38" s="278"/>
      <c r="DL38" s="278"/>
      <c r="DM38" s="278"/>
      <c r="DN38" s="278"/>
      <c r="DO38" s="278"/>
      <c r="DP38" s="278"/>
      <c r="DQ38" s="278"/>
      <c r="DR38" s="278"/>
      <c r="DS38" s="278"/>
      <c r="DT38" s="278"/>
      <c r="DU38" s="278"/>
      <c r="DV38" s="278"/>
    </row>
    <row r="39" customFormat="false" ht="12.75" hidden="false" customHeight="false" outlineLevel="0" collapsed="false">
      <c r="A39" s="275" t="n">
        <v>32</v>
      </c>
      <c r="B39" s="275" t="str">
        <f aca="false">'English Scores- Leveled papers'!B38</f>
        <v>O.Kalyan</v>
      </c>
      <c r="C39" s="275" t="inlineStr">
        <f aca="false">'English Scores- Leveled papers'!E38</f>
        <is>
          <t/>
        </is>
      </c>
      <c r="D39" s="276" t="str">
        <f aca="false">IF(OR(B39="", SUM(E39:AP39)=0), "",(SUM(E39:AP39)/SUM(E$2:AP$2)))</f>
        <v/>
      </c>
      <c r="E39" s="277"/>
      <c r="F39" s="277"/>
      <c r="G39" s="277"/>
      <c r="H39" s="277"/>
      <c r="I39" s="277"/>
      <c r="J39" s="277"/>
      <c r="K39" s="277"/>
      <c r="L39" s="277"/>
      <c r="M39" s="277"/>
      <c r="N39" s="277"/>
      <c r="O39" s="277"/>
      <c r="P39" s="277"/>
      <c r="Q39" s="277"/>
      <c r="R39" s="277"/>
      <c r="S39" s="277"/>
      <c r="T39" s="277"/>
      <c r="U39" s="277"/>
      <c r="V39" s="277"/>
      <c r="W39" s="277"/>
      <c r="X39" s="277"/>
      <c r="Y39" s="277"/>
      <c r="Z39" s="277"/>
      <c r="AA39" s="277"/>
      <c r="AB39" s="277"/>
      <c r="AC39" s="277"/>
      <c r="AD39" s="277"/>
      <c r="AE39" s="277"/>
      <c r="AF39" s="277"/>
      <c r="AG39" s="277"/>
      <c r="AH39" s="278"/>
      <c r="AI39" s="278"/>
      <c r="AJ39" s="278"/>
      <c r="AK39" s="278"/>
      <c r="AL39" s="278"/>
      <c r="AM39" s="278"/>
      <c r="AN39" s="278"/>
      <c r="AO39" s="278"/>
      <c r="AP39" s="278"/>
      <c r="AQ39" s="276" t="str">
        <f aca="false">IF(OR(B39="", SUM(AR39:CF39)=0), "",(SUM(AR39:CF39)/SUM(AR$2:CF$2)))</f>
        <v/>
      </c>
      <c r="AR39" s="277"/>
      <c r="AS39" s="277"/>
      <c r="AT39" s="277"/>
      <c r="AU39" s="277"/>
      <c r="AV39" s="277"/>
      <c r="AW39" s="277"/>
      <c r="AX39" s="277"/>
      <c r="AY39" s="277"/>
      <c r="AZ39" s="277"/>
      <c r="BA39" s="277"/>
      <c r="BB39" s="277"/>
      <c r="BC39" s="277"/>
      <c r="BD39" s="277"/>
      <c r="BE39" s="277"/>
      <c r="BF39" s="277"/>
      <c r="BG39" s="277"/>
      <c r="BH39" s="277"/>
      <c r="BI39" s="277"/>
      <c r="BJ39" s="277"/>
      <c r="BK39" s="277"/>
      <c r="BL39" s="277"/>
      <c r="BM39" s="277"/>
      <c r="BN39" s="277"/>
      <c r="BO39" s="277"/>
      <c r="BP39" s="277"/>
      <c r="BQ39" s="277"/>
      <c r="BR39" s="277"/>
      <c r="BS39" s="277"/>
      <c r="BT39" s="277"/>
      <c r="BU39" s="278"/>
      <c r="BV39" s="278"/>
      <c r="BW39" s="278"/>
      <c r="BX39" s="278"/>
      <c r="BY39" s="278"/>
      <c r="BZ39" s="278"/>
      <c r="CA39" s="278"/>
      <c r="CB39" s="278"/>
      <c r="CC39" s="278"/>
      <c r="CD39" s="278"/>
      <c r="CE39" s="278"/>
      <c r="CF39" s="278"/>
      <c r="CG39" s="276" t="str">
        <f aca="false">IF(OR(B39="", SUM(CH39:DV39)=0), "",(SUM(CH39:DV39)/SUM(CH$2:DV$2)))</f>
        <v/>
      </c>
      <c r="CH39" s="277"/>
      <c r="CI39" s="277"/>
      <c r="CJ39" s="277"/>
      <c r="CK39" s="277"/>
      <c r="CL39" s="277"/>
      <c r="CM39" s="277"/>
      <c r="CN39" s="277"/>
      <c r="CO39" s="277"/>
      <c r="CP39" s="277"/>
      <c r="CQ39" s="277"/>
      <c r="CR39" s="277"/>
      <c r="CS39" s="277"/>
      <c r="CT39" s="277"/>
      <c r="CU39" s="277"/>
      <c r="CV39" s="277"/>
      <c r="CW39" s="277"/>
      <c r="CX39" s="277"/>
      <c r="CY39" s="277"/>
      <c r="CZ39" s="277"/>
      <c r="DA39" s="277"/>
      <c r="DB39" s="277"/>
      <c r="DC39" s="277"/>
      <c r="DD39" s="277"/>
      <c r="DE39" s="277"/>
      <c r="DF39" s="277"/>
      <c r="DG39" s="277"/>
      <c r="DH39" s="277"/>
      <c r="DI39" s="277"/>
      <c r="DJ39" s="277"/>
      <c r="DK39" s="278"/>
      <c r="DL39" s="278"/>
      <c r="DM39" s="278"/>
      <c r="DN39" s="278"/>
      <c r="DO39" s="278"/>
      <c r="DP39" s="278"/>
      <c r="DQ39" s="278"/>
      <c r="DR39" s="278"/>
      <c r="DS39" s="278"/>
      <c r="DT39" s="278"/>
      <c r="DU39" s="278"/>
      <c r="DV39" s="278"/>
    </row>
    <row r="40" customFormat="false" ht="24" hidden="false" customHeight="false" outlineLevel="0" collapsed="false">
      <c r="A40" s="275" t="n">
        <v>33</v>
      </c>
      <c r="B40" s="275" t="str">
        <f aca="false">'English Scores- Leveled papers'!B39</f>
        <v>Shankarappa</v>
      </c>
      <c r="C40" s="275" t="inlineStr">
        <f aca="false">'English Scores- Leveled papers'!E39</f>
        <is>
          <t/>
        </is>
      </c>
      <c r="D40" s="276" t="str">
        <f aca="false">IF(OR(B40="", SUM(E40:AP40)=0), "",(SUM(E40:AP40)/SUM(E$2:AP$2)))</f>
        <v/>
      </c>
      <c r="E40" s="277"/>
      <c r="F40" s="277"/>
      <c r="G40" s="277"/>
      <c r="H40" s="277"/>
      <c r="I40" s="277"/>
      <c r="J40" s="277"/>
      <c r="K40" s="277"/>
      <c r="L40" s="277"/>
      <c r="M40" s="277"/>
      <c r="N40" s="277"/>
      <c r="O40" s="277"/>
      <c r="P40" s="277"/>
      <c r="Q40" s="277"/>
      <c r="R40" s="277"/>
      <c r="S40" s="277"/>
      <c r="T40" s="277"/>
      <c r="U40" s="277"/>
      <c r="V40" s="277"/>
      <c r="W40" s="277"/>
      <c r="X40" s="277"/>
      <c r="Y40" s="277"/>
      <c r="Z40" s="277"/>
      <c r="AA40" s="277"/>
      <c r="AB40" s="277"/>
      <c r="AC40" s="277"/>
      <c r="AD40" s="277"/>
      <c r="AE40" s="277"/>
      <c r="AF40" s="277"/>
      <c r="AG40" s="277"/>
      <c r="AH40" s="278"/>
      <c r="AI40" s="278"/>
      <c r="AJ40" s="278"/>
      <c r="AK40" s="278"/>
      <c r="AL40" s="278"/>
      <c r="AM40" s="278"/>
      <c r="AN40" s="278"/>
      <c r="AO40" s="278"/>
      <c r="AP40" s="278"/>
      <c r="AQ40" s="276" t="str">
        <f aca="false">IF(OR(B40="", SUM(AR40:CF40)=0), "",(SUM(AR40:CF40)/SUM(AR$2:CF$2)))</f>
        <v/>
      </c>
      <c r="AR40" s="277"/>
      <c r="AS40" s="277"/>
      <c r="AT40" s="277"/>
      <c r="AU40" s="277"/>
      <c r="AV40" s="277"/>
      <c r="AW40" s="277"/>
      <c r="AX40" s="277"/>
      <c r="AY40" s="277"/>
      <c r="AZ40" s="277"/>
      <c r="BA40" s="277"/>
      <c r="BB40" s="277"/>
      <c r="BC40" s="277"/>
      <c r="BD40" s="277"/>
      <c r="BE40" s="277"/>
      <c r="BF40" s="277"/>
      <c r="BG40" s="277"/>
      <c r="BH40" s="277"/>
      <c r="BI40" s="277"/>
      <c r="BJ40" s="277"/>
      <c r="BK40" s="277"/>
      <c r="BL40" s="277"/>
      <c r="BM40" s="277"/>
      <c r="BN40" s="277"/>
      <c r="BO40" s="277"/>
      <c r="BP40" s="277"/>
      <c r="BQ40" s="277"/>
      <c r="BR40" s="277"/>
      <c r="BS40" s="277"/>
      <c r="BT40" s="277"/>
      <c r="BU40" s="278"/>
      <c r="BV40" s="278"/>
      <c r="BW40" s="278"/>
      <c r="BX40" s="278"/>
      <c r="BY40" s="278"/>
      <c r="BZ40" s="278"/>
      <c r="CA40" s="278"/>
      <c r="CB40" s="278"/>
      <c r="CC40" s="278"/>
      <c r="CD40" s="278"/>
      <c r="CE40" s="278"/>
      <c r="CF40" s="278"/>
      <c r="CG40" s="276" t="str">
        <f aca="false">IF(OR(B40="", SUM(CH40:DV40)=0), "",(SUM(CH40:DV40)/SUM(CH$2:DV$2)))</f>
        <v/>
      </c>
      <c r="CH40" s="277"/>
      <c r="CI40" s="277"/>
      <c r="CJ40" s="277"/>
      <c r="CK40" s="277"/>
      <c r="CL40" s="277"/>
      <c r="CM40" s="277"/>
      <c r="CN40" s="277"/>
      <c r="CO40" s="277"/>
      <c r="CP40" s="277"/>
      <c r="CQ40" s="277"/>
      <c r="CR40" s="277"/>
      <c r="CS40" s="277"/>
      <c r="CT40" s="277"/>
      <c r="CU40" s="277"/>
      <c r="CV40" s="277"/>
      <c r="CW40" s="277"/>
      <c r="CX40" s="277"/>
      <c r="CY40" s="277"/>
      <c r="CZ40" s="277"/>
      <c r="DA40" s="277"/>
      <c r="DB40" s="277"/>
      <c r="DC40" s="277"/>
      <c r="DD40" s="277"/>
      <c r="DE40" s="277"/>
      <c r="DF40" s="277"/>
      <c r="DG40" s="277"/>
      <c r="DH40" s="277"/>
      <c r="DI40" s="277"/>
      <c r="DJ40" s="277"/>
      <c r="DK40" s="278"/>
      <c r="DL40" s="278"/>
      <c r="DM40" s="278"/>
      <c r="DN40" s="278"/>
      <c r="DO40" s="278"/>
      <c r="DP40" s="278"/>
      <c r="DQ40" s="278"/>
      <c r="DR40" s="278"/>
      <c r="DS40" s="278"/>
      <c r="DT40" s="278"/>
      <c r="DU40" s="278"/>
      <c r="DV40" s="278"/>
    </row>
    <row r="41" customFormat="false" ht="12.75" hidden="false" customHeight="false" outlineLevel="0" collapsed="false">
      <c r="A41" s="275" t="n">
        <v>34</v>
      </c>
      <c r="B41" s="275" t="str">
        <f aca="false">'English Scores- Leveled papers'!B40</f>
        <v>Shashank</v>
      </c>
      <c r="C41" s="275" t="n">
        <f aca="false">'English Scores- Leveled papers'!E40</f>
        <v>1</v>
      </c>
      <c r="D41" s="276" t="str">
        <f aca="false">IF(OR(B41="", SUM(E41:AP41)=0), "",(SUM(E41:AP41)/SUM(E$2:AP$2)))</f>
        <v/>
      </c>
      <c r="E41" s="277"/>
      <c r="F41" s="277"/>
      <c r="G41" s="277"/>
      <c r="H41" s="277"/>
      <c r="I41" s="277"/>
      <c r="J41" s="277"/>
      <c r="K41" s="277"/>
      <c r="L41" s="277"/>
      <c r="M41" s="277"/>
      <c r="N41" s="277"/>
      <c r="O41" s="277"/>
      <c r="P41" s="277"/>
      <c r="Q41" s="277"/>
      <c r="R41" s="277"/>
      <c r="S41" s="277"/>
      <c r="T41" s="277"/>
      <c r="U41" s="277"/>
      <c r="V41" s="277"/>
      <c r="W41" s="277"/>
      <c r="X41" s="277"/>
      <c r="Y41" s="277"/>
      <c r="Z41" s="277"/>
      <c r="AA41" s="277"/>
      <c r="AB41" s="277"/>
      <c r="AC41" s="277"/>
      <c r="AD41" s="277"/>
      <c r="AE41" s="277"/>
      <c r="AF41" s="277"/>
      <c r="AG41" s="277"/>
      <c r="AH41" s="278"/>
      <c r="AI41" s="278"/>
      <c r="AJ41" s="278"/>
      <c r="AK41" s="278"/>
      <c r="AL41" s="278"/>
      <c r="AM41" s="278"/>
      <c r="AN41" s="278"/>
      <c r="AO41" s="278"/>
      <c r="AP41" s="278"/>
      <c r="AQ41" s="276" t="str">
        <f aca="false">IF(OR(B41="", SUM(AR41:CF41)=0), "",(SUM(AR41:CF41)/SUM(AR$2:CF$2)))</f>
        <v/>
      </c>
      <c r="AR41" s="277"/>
      <c r="AS41" s="277"/>
      <c r="AT41" s="277"/>
      <c r="AU41" s="277"/>
      <c r="AV41" s="277"/>
      <c r="AW41" s="277"/>
      <c r="AX41" s="277"/>
      <c r="AY41" s="277"/>
      <c r="AZ41" s="277"/>
      <c r="BA41" s="277"/>
      <c r="BB41" s="277"/>
      <c r="BC41" s="277"/>
      <c r="BD41" s="277"/>
      <c r="BE41" s="277"/>
      <c r="BF41" s="277"/>
      <c r="BG41" s="277"/>
      <c r="BH41" s="277"/>
      <c r="BI41" s="277"/>
      <c r="BJ41" s="277"/>
      <c r="BK41" s="277"/>
      <c r="BL41" s="277"/>
      <c r="BM41" s="277"/>
      <c r="BN41" s="277"/>
      <c r="BO41" s="277"/>
      <c r="BP41" s="277"/>
      <c r="BQ41" s="277"/>
      <c r="BR41" s="277"/>
      <c r="BS41" s="277"/>
      <c r="BT41" s="277"/>
      <c r="BU41" s="278"/>
      <c r="BV41" s="278"/>
      <c r="BW41" s="278"/>
      <c r="BX41" s="278"/>
      <c r="BY41" s="278"/>
      <c r="BZ41" s="278"/>
      <c r="CA41" s="278"/>
      <c r="CB41" s="278"/>
      <c r="CC41" s="278"/>
      <c r="CD41" s="278"/>
      <c r="CE41" s="278"/>
      <c r="CF41" s="278"/>
      <c r="CG41" s="276" t="str">
        <f aca="false">IF(OR(B41="", SUM(CH41:DV41)=0), "",(SUM(CH41:DV41)/SUM(CH$2:DV$2)))</f>
        <v/>
      </c>
      <c r="CH41" s="277"/>
      <c r="CI41" s="277"/>
      <c r="CJ41" s="277"/>
      <c r="CK41" s="277"/>
      <c r="CL41" s="277"/>
      <c r="CM41" s="277"/>
      <c r="CN41" s="277"/>
      <c r="CO41" s="277"/>
      <c r="CP41" s="277"/>
      <c r="CQ41" s="277"/>
      <c r="CR41" s="277"/>
      <c r="CS41" s="277"/>
      <c r="CT41" s="277"/>
      <c r="CU41" s="277"/>
      <c r="CV41" s="277"/>
      <c r="CW41" s="277"/>
      <c r="CX41" s="277"/>
      <c r="CY41" s="277"/>
      <c r="CZ41" s="277"/>
      <c r="DA41" s="277"/>
      <c r="DB41" s="277"/>
      <c r="DC41" s="277"/>
      <c r="DD41" s="277"/>
      <c r="DE41" s="277"/>
      <c r="DF41" s="277"/>
      <c r="DG41" s="277"/>
      <c r="DH41" s="277"/>
      <c r="DI41" s="277"/>
      <c r="DJ41" s="277"/>
      <c r="DK41" s="278"/>
      <c r="DL41" s="278"/>
      <c r="DM41" s="278"/>
      <c r="DN41" s="278"/>
      <c r="DO41" s="278"/>
      <c r="DP41" s="278"/>
      <c r="DQ41" s="278"/>
      <c r="DR41" s="278"/>
      <c r="DS41" s="278"/>
      <c r="DT41" s="278"/>
      <c r="DU41" s="278"/>
      <c r="DV41" s="278"/>
    </row>
    <row r="42" customFormat="false" ht="12.75" hidden="false" customHeight="false" outlineLevel="0" collapsed="false">
      <c r="A42" s="275" t="n">
        <v>35</v>
      </c>
      <c r="B42" s="275" t="str">
        <f aca="false">'English Scores- Leveled papers'!B41</f>
        <v>Shivaprasad</v>
      </c>
      <c r="C42" s="275" t="n">
        <f aca="false">'English Scores- Leveled papers'!E41</f>
        <v>0.5</v>
      </c>
      <c r="D42" s="276" t="str">
        <f aca="false">IF(OR(B42="", SUM(E42:AP42)=0), "",(SUM(E42:AP42)/SUM(E$2:AP$2)))</f>
        <v/>
      </c>
      <c r="E42" s="277"/>
      <c r="F42" s="277"/>
      <c r="G42" s="277"/>
      <c r="H42" s="277"/>
      <c r="I42" s="277"/>
      <c r="J42" s="277"/>
      <c r="K42" s="277"/>
      <c r="L42" s="277"/>
      <c r="M42" s="277"/>
      <c r="N42" s="277"/>
      <c r="O42" s="277"/>
      <c r="P42" s="277"/>
      <c r="Q42" s="277"/>
      <c r="R42" s="277"/>
      <c r="S42" s="277"/>
      <c r="T42" s="277"/>
      <c r="U42" s="277"/>
      <c r="V42" s="277"/>
      <c r="W42" s="277"/>
      <c r="X42" s="277"/>
      <c r="Y42" s="277"/>
      <c r="Z42" s="277"/>
      <c r="AA42" s="277"/>
      <c r="AB42" s="277"/>
      <c r="AC42" s="277"/>
      <c r="AD42" s="277"/>
      <c r="AE42" s="277"/>
      <c r="AF42" s="277"/>
      <c r="AG42" s="277"/>
      <c r="AH42" s="278"/>
      <c r="AI42" s="278"/>
      <c r="AJ42" s="278"/>
      <c r="AK42" s="278"/>
      <c r="AL42" s="278"/>
      <c r="AM42" s="278"/>
      <c r="AN42" s="278"/>
      <c r="AO42" s="278"/>
      <c r="AP42" s="278"/>
      <c r="AQ42" s="276" t="str">
        <f aca="false">IF(OR(B42="", SUM(AR42:CF42)=0), "",(SUM(AR42:CF42)/SUM(AR$2:CF$2)))</f>
        <v/>
      </c>
      <c r="AR42" s="277"/>
      <c r="AS42" s="277"/>
      <c r="AT42" s="277"/>
      <c r="AU42" s="277"/>
      <c r="AV42" s="277"/>
      <c r="AW42" s="277"/>
      <c r="AX42" s="277"/>
      <c r="AY42" s="277"/>
      <c r="AZ42" s="277"/>
      <c r="BA42" s="277"/>
      <c r="BB42" s="277"/>
      <c r="BC42" s="277"/>
      <c r="BD42" s="277"/>
      <c r="BE42" s="277"/>
      <c r="BF42" s="277"/>
      <c r="BG42" s="277"/>
      <c r="BH42" s="277"/>
      <c r="BI42" s="277"/>
      <c r="BJ42" s="277"/>
      <c r="BK42" s="277"/>
      <c r="BL42" s="277"/>
      <c r="BM42" s="277"/>
      <c r="BN42" s="277"/>
      <c r="BO42" s="277"/>
      <c r="BP42" s="277"/>
      <c r="BQ42" s="277"/>
      <c r="BR42" s="277"/>
      <c r="BS42" s="277"/>
      <c r="BT42" s="277"/>
      <c r="BU42" s="278"/>
      <c r="BV42" s="278"/>
      <c r="BW42" s="278"/>
      <c r="BX42" s="278"/>
      <c r="BY42" s="278"/>
      <c r="BZ42" s="278"/>
      <c r="CA42" s="278"/>
      <c r="CB42" s="278"/>
      <c r="CC42" s="278"/>
      <c r="CD42" s="278"/>
      <c r="CE42" s="278"/>
      <c r="CF42" s="278"/>
      <c r="CG42" s="276" t="str">
        <f aca="false">IF(OR(B42="", SUM(CH42:DV42)=0), "",(SUM(CH42:DV42)/SUM(CH$2:DV$2)))</f>
        <v/>
      </c>
      <c r="CH42" s="277"/>
      <c r="CI42" s="277"/>
      <c r="CJ42" s="277"/>
      <c r="CK42" s="277"/>
      <c r="CL42" s="277"/>
      <c r="CM42" s="277"/>
      <c r="CN42" s="277"/>
      <c r="CO42" s="277"/>
      <c r="CP42" s="277"/>
      <c r="CQ42" s="277"/>
      <c r="CR42" s="277"/>
      <c r="CS42" s="277"/>
      <c r="CT42" s="277"/>
      <c r="CU42" s="277"/>
      <c r="CV42" s="277"/>
      <c r="CW42" s="277"/>
      <c r="CX42" s="277"/>
      <c r="CY42" s="277"/>
      <c r="CZ42" s="277"/>
      <c r="DA42" s="277"/>
      <c r="DB42" s="277"/>
      <c r="DC42" s="277"/>
      <c r="DD42" s="277"/>
      <c r="DE42" s="277"/>
      <c r="DF42" s="277"/>
      <c r="DG42" s="277"/>
      <c r="DH42" s="277"/>
      <c r="DI42" s="277"/>
      <c r="DJ42" s="277"/>
      <c r="DK42" s="278"/>
      <c r="DL42" s="278"/>
      <c r="DM42" s="278"/>
      <c r="DN42" s="278"/>
      <c r="DO42" s="278"/>
      <c r="DP42" s="278"/>
      <c r="DQ42" s="278"/>
      <c r="DR42" s="278"/>
      <c r="DS42" s="278"/>
      <c r="DT42" s="278"/>
      <c r="DU42" s="278"/>
      <c r="DV42" s="278"/>
    </row>
    <row r="43" customFormat="false" ht="12.75" hidden="false" customHeight="false" outlineLevel="0" collapsed="false">
      <c r="A43" s="275" t="n">
        <v>36</v>
      </c>
      <c r="B43" s="275" t="str">
        <f aca="false">'English Scores- Leveled papers'!B42</f>
        <v>Shivasai</v>
      </c>
      <c r="C43" s="275" t="n">
        <f aca="false">'English Scores- Leveled papers'!E42</f>
        <v>0.5</v>
      </c>
      <c r="D43" s="276" t="str">
        <f aca="false">IF(OR(B43="", SUM(E43:AP43)=0), "",(SUM(E43:AP43)/SUM(E$2:AP$2)))</f>
        <v/>
      </c>
      <c r="E43" s="277"/>
      <c r="F43" s="277"/>
      <c r="G43" s="277"/>
      <c r="H43" s="277"/>
      <c r="I43" s="277"/>
      <c r="J43" s="277"/>
      <c r="K43" s="277"/>
      <c r="L43" s="277"/>
      <c r="M43" s="277"/>
      <c r="N43" s="277"/>
      <c r="O43" s="277"/>
      <c r="P43" s="277"/>
      <c r="Q43" s="277"/>
      <c r="R43" s="277"/>
      <c r="S43" s="277"/>
      <c r="T43" s="277"/>
      <c r="U43" s="277"/>
      <c r="V43" s="277"/>
      <c r="W43" s="277"/>
      <c r="X43" s="277"/>
      <c r="Y43" s="277"/>
      <c r="Z43" s="277"/>
      <c r="AA43" s="277"/>
      <c r="AB43" s="277"/>
      <c r="AC43" s="277"/>
      <c r="AD43" s="277"/>
      <c r="AE43" s="277"/>
      <c r="AF43" s="277"/>
      <c r="AG43" s="277"/>
      <c r="AH43" s="278"/>
      <c r="AI43" s="278"/>
      <c r="AJ43" s="278"/>
      <c r="AK43" s="278"/>
      <c r="AL43" s="278"/>
      <c r="AM43" s="278"/>
      <c r="AN43" s="278"/>
      <c r="AO43" s="278"/>
      <c r="AP43" s="278"/>
      <c r="AQ43" s="276" t="str">
        <f aca="false">IF(OR(B43="", SUM(AR43:CF43)=0), "",(SUM(AR43:CF43)/SUM(AR$2:CF$2)))</f>
        <v/>
      </c>
      <c r="AR43" s="277"/>
      <c r="AS43" s="277"/>
      <c r="AT43" s="277"/>
      <c r="AU43" s="277"/>
      <c r="AV43" s="277"/>
      <c r="AW43" s="277"/>
      <c r="AX43" s="277"/>
      <c r="AY43" s="277"/>
      <c r="AZ43" s="277"/>
      <c r="BA43" s="277"/>
      <c r="BB43" s="277"/>
      <c r="BC43" s="277"/>
      <c r="BD43" s="277"/>
      <c r="BE43" s="277"/>
      <c r="BF43" s="277"/>
      <c r="BG43" s="277"/>
      <c r="BH43" s="277"/>
      <c r="BI43" s="277"/>
      <c r="BJ43" s="277"/>
      <c r="BK43" s="277"/>
      <c r="BL43" s="277"/>
      <c r="BM43" s="277"/>
      <c r="BN43" s="277"/>
      <c r="BO43" s="277"/>
      <c r="BP43" s="277"/>
      <c r="BQ43" s="277"/>
      <c r="BR43" s="277"/>
      <c r="BS43" s="277"/>
      <c r="BT43" s="277"/>
      <c r="BU43" s="278"/>
      <c r="BV43" s="278"/>
      <c r="BW43" s="278"/>
      <c r="BX43" s="278"/>
      <c r="BY43" s="278"/>
      <c r="BZ43" s="278"/>
      <c r="CA43" s="278"/>
      <c r="CB43" s="278"/>
      <c r="CC43" s="278"/>
      <c r="CD43" s="278"/>
      <c r="CE43" s="278"/>
      <c r="CF43" s="278"/>
      <c r="CG43" s="276" t="str">
        <f aca="false">IF(OR(B43="", SUM(CH43:DV43)=0), "",(SUM(CH43:DV43)/SUM(CH$2:DV$2)))</f>
        <v/>
      </c>
      <c r="CH43" s="277"/>
      <c r="CI43" s="277"/>
      <c r="CJ43" s="277"/>
      <c r="CK43" s="277"/>
      <c r="CL43" s="277"/>
      <c r="CM43" s="277"/>
      <c r="CN43" s="277"/>
      <c r="CO43" s="277"/>
      <c r="CP43" s="277"/>
      <c r="CQ43" s="277"/>
      <c r="CR43" s="277"/>
      <c r="CS43" s="277"/>
      <c r="CT43" s="277"/>
      <c r="CU43" s="277"/>
      <c r="CV43" s="277"/>
      <c r="CW43" s="277"/>
      <c r="CX43" s="277"/>
      <c r="CY43" s="277"/>
      <c r="CZ43" s="277"/>
      <c r="DA43" s="277"/>
      <c r="DB43" s="277"/>
      <c r="DC43" s="277"/>
      <c r="DD43" s="277"/>
      <c r="DE43" s="277"/>
      <c r="DF43" s="277"/>
      <c r="DG43" s="277"/>
      <c r="DH43" s="277"/>
      <c r="DI43" s="277"/>
      <c r="DJ43" s="277"/>
      <c r="DK43" s="278"/>
      <c r="DL43" s="278"/>
      <c r="DM43" s="278"/>
      <c r="DN43" s="278"/>
      <c r="DO43" s="278"/>
      <c r="DP43" s="278"/>
      <c r="DQ43" s="278"/>
      <c r="DR43" s="278"/>
      <c r="DS43" s="278"/>
      <c r="DT43" s="278"/>
      <c r="DU43" s="278"/>
      <c r="DV43" s="278"/>
    </row>
    <row r="44" customFormat="false" ht="12.75" hidden="false" customHeight="false" outlineLevel="0" collapsed="false">
      <c r="A44" s="275" t="n">
        <v>37</v>
      </c>
      <c r="B44" s="275" t="str">
        <f aca="false">'English Scores- Leveled papers'!B43</f>
        <v>Srishant</v>
      </c>
      <c r="C44" s="275" t="n">
        <f aca="false">'English Scores- Leveled papers'!E43</f>
        <v>0.2</v>
      </c>
      <c r="D44" s="276" t="str">
        <f aca="false">IF(OR(B44="", SUM(E44:AP44)=0), "",(SUM(E44:AP44)/SUM(E$2:AP$2)))</f>
        <v/>
      </c>
      <c r="E44" s="277"/>
      <c r="F44" s="277"/>
      <c r="G44" s="277"/>
      <c r="H44" s="277"/>
      <c r="I44" s="277"/>
      <c r="J44" s="277"/>
      <c r="K44" s="277"/>
      <c r="L44" s="277"/>
      <c r="M44" s="277"/>
      <c r="N44" s="277"/>
      <c r="O44" s="277"/>
      <c r="P44" s="277"/>
      <c r="Q44" s="277"/>
      <c r="R44" s="277"/>
      <c r="S44" s="277"/>
      <c r="T44" s="277"/>
      <c r="U44" s="277"/>
      <c r="V44" s="277"/>
      <c r="W44" s="277"/>
      <c r="X44" s="277"/>
      <c r="Y44" s="277"/>
      <c r="Z44" s="277"/>
      <c r="AA44" s="277"/>
      <c r="AB44" s="277"/>
      <c r="AC44" s="277"/>
      <c r="AD44" s="277"/>
      <c r="AE44" s="277"/>
      <c r="AF44" s="277"/>
      <c r="AG44" s="277"/>
      <c r="AH44" s="278"/>
      <c r="AI44" s="278"/>
      <c r="AJ44" s="278"/>
      <c r="AK44" s="278"/>
      <c r="AL44" s="278"/>
      <c r="AM44" s="278"/>
      <c r="AN44" s="278"/>
      <c r="AO44" s="278"/>
      <c r="AP44" s="278"/>
      <c r="AQ44" s="276" t="str">
        <f aca="false">IF(OR(B44="", SUM(AR44:CF44)=0), "",(SUM(AR44:CF44)/SUM(AR$2:CF$2)))</f>
        <v/>
      </c>
      <c r="AR44" s="277"/>
      <c r="AS44" s="277"/>
      <c r="AT44" s="277"/>
      <c r="AU44" s="277"/>
      <c r="AV44" s="277"/>
      <c r="AW44" s="277"/>
      <c r="AX44" s="277"/>
      <c r="AY44" s="277"/>
      <c r="AZ44" s="277"/>
      <c r="BA44" s="277"/>
      <c r="BB44" s="277"/>
      <c r="BC44" s="277"/>
      <c r="BD44" s="277"/>
      <c r="BE44" s="277"/>
      <c r="BF44" s="277"/>
      <c r="BG44" s="277"/>
      <c r="BH44" s="277"/>
      <c r="BI44" s="277"/>
      <c r="BJ44" s="277"/>
      <c r="BK44" s="277"/>
      <c r="BL44" s="277"/>
      <c r="BM44" s="277"/>
      <c r="BN44" s="277"/>
      <c r="BO44" s="277"/>
      <c r="BP44" s="277"/>
      <c r="BQ44" s="277"/>
      <c r="BR44" s="277"/>
      <c r="BS44" s="277"/>
      <c r="BT44" s="277"/>
      <c r="BU44" s="278"/>
      <c r="BV44" s="278"/>
      <c r="BW44" s="278"/>
      <c r="BX44" s="278"/>
      <c r="BY44" s="278"/>
      <c r="BZ44" s="278"/>
      <c r="CA44" s="278"/>
      <c r="CB44" s="278"/>
      <c r="CC44" s="278"/>
      <c r="CD44" s="278"/>
      <c r="CE44" s="278"/>
      <c r="CF44" s="278"/>
      <c r="CG44" s="276" t="str">
        <f aca="false">IF(OR(B44="", SUM(CH44:DV44)=0), "",(SUM(CH44:DV44)/SUM(CH$2:DV$2)))</f>
        <v/>
      </c>
      <c r="CH44" s="277"/>
      <c r="CI44" s="277"/>
      <c r="CJ44" s="277"/>
      <c r="CK44" s="277"/>
      <c r="CL44" s="277"/>
      <c r="CM44" s="277"/>
      <c r="CN44" s="277"/>
      <c r="CO44" s="277"/>
      <c r="CP44" s="277"/>
      <c r="CQ44" s="277"/>
      <c r="CR44" s="277"/>
      <c r="CS44" s="277"/>
      <c r="CT44" s="277"/>
      <c r="CU44" s="277"/>
      <c r="CV44" s="277"/>
      <c r="CW44" s="277"/>
      <c r="CX44" s="277"/>
      <c r="CY44" s="277"/>
      <c r="CZ44" s="277"/>
      <c r="DA44" s="277"/>
      <c r="DB44" s="277"/>
      <c r="DC44" s="277"/>
      <c r="DD44" s="277"/>
      <c r="DE44" s="277"/>
      <c r="DF44" s="277"/>
      <c r="DG44" s="277"/>
      <c r="DH44" s="277"/>
      <c r="DI44" s="277"/>
      <c r="DJ44" s="277"/>
      <c r="DK44" s="278"/>
      <c r="DL44" s="278"/>
      <c r="DM44" s="278"/>
      <c r="DN44" s="278"/>
      <c r="DO44" s="278"/>
      <c r="DP44" s="278"/>
      <c r="DQ44" s="278"/>
      <c r="DR44" s="278"/>
      <c r="DS44" s="278"/>
      <c r="DT44" s="278"/>
      <c r="DU44" s="278"/>
      <c r="DV44" s="278"/>
    </row>
    <row r="45" customFormat="false" ht="12.75" hidden="false" customHeight="false" outlineLevel="0" collapsed="false">
      <c r="A45" s="275" t="n">
        <v>38</v>
      </c>
      <c r="B45" s="275" t="str">
        <f aca="false">'English Scores- Leveled papers'!B44</f>
        <v>Tarun</v>
      </c>
      <c r="C45" s="275" t="n">
        <f aca="false">'English Scores- Leveled papers'!E44</f>
        <v>0.2</v>
      </c>
      <c r="D45" s="276" t="str">
        <f aca="false">IF(OR(B45="", SUM(E45:AP45)=0), "",(SUM(E45:AP45)/SUM(E$2:AP$2)))</f>
        <v/>
      </c>
      <c r="E45" s="277"/>
      <c r="F45" s="277"/>
      <c r="G45" s="277"/>
      <c r="H45" s="277"/>
      <c r="I45" s="277"/>
      <c r="J45" s="277"/>
      <c r="K45" s="277"/>
      <c r="L45" s="277"/>
      <c r="M45" s="277"/>
      <c r="N45" s="277"/>
      <c r="O45" s="277"/>
      <c r="P45" s="277"/>
      <c r="Q45" s="277"/>
      <c r="R45" s="277"/>
      <c r="S45" s="277"/>
      <c r="T45" s="277"/>
      <c r="U45" s="277"/>
      <c r="V45" s="277"/>
      <c r="W45" s="277"/>
      <c r="X45" s="277"/>
      <c r="Y45" s="277"/>
      <c r="Z45" s="277"/>
      <c r="AA45" s="277"/>
      <c r="AB45" s="277"/>
      <c r="AC45" s="277"/>
      <c r="AD45" s="277"/>
      <c r="AE45" s="277"/>
      <c r="AF45" s="277"/>
      <c r="AG45" s="277"/>
      <c r="AH45" s="278"/>
      <c r="AI45" s="278"/>
      <c r="AJ45" s="278"/>
      <c r="AK45" s="278"/>
      <c r="AL45" s="278"/>
      <c r="AM45" s="278"/>
      <c r="AN45" s="278"/>
      <c r="AO45" s="278"/>
      <c r="AP45" s="278"/>
      <c r="AQ45" s="276" t="str">
        <f aca="false">IF(OR(B45="", SUM(AR45:CF45)=0), "",(SUM(AR45:CF45)/SUM(AR$2:CF$2)))</f>
        <v/>
      </c>
      <c r="AR45" s="277"/>
      <c r="AS45" s="277"/>
      <c r="AT45" s="277"/>
      <c r="AU45" s="277"/>
      <c r="AV45" s="277"/>
      <c r="AW45" s="277"/>
      <c r="AX45" s="277"/>
      <c r="AY45" s="277"/>
      <c r="AZ45" s="277"/>
      <c r="BA45" s="277"/>
      <c r="BB45" s="277"/>
      <c r="BC45" s="277"/>
      <c r="BD45" s="277"/>
      <c r="BE45" s="277"/>
      <c r="BF45" s="277"/>
      <c r="BG45" s="277"/>
      <c r="BH45" s="277"/>
      <c r="BI45" s="277"/>
      <c r="BJ45" s="277"/>
      <c r="BK45" s="277"/>
      <c r="BL45" s="277"/>
      <c r="BM45" s="277"/>
      <c r="BN45" s="277"/>
      <c r="BO45" s="277"/>
      <c r="BP45" s="277"/>
      <c r="BQ45" s="277"/>
      <c r="BR45" s="277"/>
      <c r="BS45" s="277"/>
      <c r="BT45" s="277"/>
      <c r="BU45" s="278"/>
      <c r="BV45" s="278"/>
      <c r="BW45" s="278"/>
      <c r="BX45" s="278"/>
      <c r="BY45" s="278"/>
      <c r="BZ45" s="278"/>
      <c r="CA45" s="278"/>
      <c r="CB45" s="278"/>
      <c r="CC45" s="278"/>
      <c r="CD45" s="278"/>
      <c r="CE45" s="278"/>
      <c r="CF45" s="278"/>
      <c r="CG45" s="276" t="str">
        <f aca="false">IF(OR(B45="", SUM(CH45:DV45)=0), "",(SUM(CH45:DV45)/SUM(CH$2:DV$2)))</f>
        <v/>
      </c>
      <c r="CH45" s="277"/>
      <c r="CI45" s="277"/>
      <c r="CJ45" s="277"/>
      <c r="CK45" s="277"/>
      <c r="CL45" s="277"/>
      <c r="CM45" s="277"/>
      <c r="CN45" s="277"/>
      <c r="CO45" s="277"/>
      <c r="CP45" s="277"/>
      <c r="CQ45" s="277"/>
      <c r="CR45" s="277"/>
      <c r="CS45" s="277"/>
      <c r="CT45" s="277"/>
      <c r="CU45" s="277"/>
      <c r="CV45" s="277"/>
      <c r="CW45" s="277"/>
      <c r="CX45" s="277"/>
      <c r="CY45" s="277"/>
      <c r="CZ45" s="277"/>
      <c r="DA45" s="277"/>
      <c r="DB45" s="277"/>
      <c r="DC45" s="277"/>
      <c r="DD45" s="277"/>
      <c r="DE45" s="277"/>
      <c r="DF45" s="277"/>
      <c r="DG45" s="277"/>
      <c r="DH45" s="277"/>
      <c r="DI45" s="277"/>
      <c r="DJ45" s="277"/>
      <c r="DK45" s="278"/>
      <c r="DL45" s="278"/>
      <c r="DM45" s="278"/>
      <c r="DN45" s="278"/>
      <c r="DO45" s="278"/>
      <c r="DP45" s="278"/>
      <c r="DQ45" s="278"/>
      <c r="DR45" s="278"/>
      <c r="DS45" s="278"/>
      <c r="DT45" s="278"/>
      <c r="DU45" s="278"/>
      <c r="DV45" s="278"/>
    </row>
    <row r="46" customFormat="false" ht="12.75" hidden="false" customHeight="false" outlineLevel="0" collapsed="false">
      <c r="A46" s="275" t="n">
        <v>39</v>
      </c>
      <c r="B46" s="275" t="str">
        <f aca="false">'English Scores- Leveled papers'!B45</f>
        <v>Banuprasad</v>
      </c>
      <c r="C46" s="275" t="n">
        <f aca="false">'English Scores- Leveled papers'!E45</f>
        <v>1</v>
      </c>
      <c r="D46" s="276" t="str">
        <f aca="false">IF(OR(B46="", SUM(E46:AP46)=0), "",(SUM(E46:AP46)/SUM(E$2:AP$2)))</f>
        <v/>
      </c>
      <c r="E46" s="277"/>
      <c r="F46" s="277"/>
      <c r="G46" s="277"/>
      <c r="H46" s="277"/>
      <c r="I46" s="277"/>
      <c r="J46" s="277"/>
      <c r="K46" s="277"/>
      <c r="L46" s="277"/>
      <c r="M46" s="277"/>
      <c r="N46" s="277"/>
      <c r="O46" s="277"/>
      <c r="P46" s="277"/>
      <c r="Q46" s="277"/>
      <c r="R46" s="277"/>
      <c r="S46" s="277"/>
      <c r="T46" s="277"/>
      <c r="U46" s="277"/>
      <c r="V46" s="277"/>
      <c r="W46" s="277"/>
      <c r="X46" s="277"/>
      <c r="Y46" s="277"/>
      <c r="Z46" s="277"/>
      <c r="AA46" s="277"/>
      <c r="AB46" s="277"/>
      <c r="AC46" s="277"/>
      <c r="AD46" s="277"/>
      <c r="AE46" s="277"/>
      <c r="AF46" s="277"/>
      <c r="AG46" s="277"/>
      <c r="AH46" s="278"/>
      <c r="AI46" s="278"/>
      <c r="AJ46" s="278"/>
      <c r="AK46" s="278"/>
      <c r="AL46" s="278"/>
      <c r="AM46" s="278"/>
      <c r="AN46" s="278"/>
      <c r="AO46" s="278"/>
      <c r="AP46" s="278"/>
      <c r="AQ46" s="276" t="str">
        <f aca="false">IF(OR(B46="", SUM(AR46:CF46)=0), "",(SUM(AR46:CF46)/SUM(AR$2:CF$2)))</f>
        <v/>
      </c>
      <c r="AR46" s="277"/>
      <c r="AS46" s="277"/>
      <c r="AT46" s="277"/>
      <c r="AU46" s="277"/>
      <c r="AV46" s="277"/>
      <c r="AW46" s="277"/>
      <c r="AX46" s="277"/>
      <c r="AY46" s="277"/>
      <c r="AZ46" s="277"/>
      <c r="BA46" s="277"/>
      <c r="BB46" s="277"/>
      <c r="BC46" s="277"/>
      <c r="BD46" s="277"/>
      <c r="BE46" s="277"/>
      <c r="BF46" s="277"/>
      <c r="BG46" s="277"/>
      <c r="BH46" s="277"/>
      <c r="BI46" s="277"/>
      <c r="BJ46" s="277"/>
      <c r="BK46" s="277"/>
      <c r="BL46" s="277"/>
      <c r="BM46" s="277"/>
      <c r="BN46" s="277"/>
      <c r="BO46" s="277"/>
      <c r="BP46" s="277"/>
      <c r="BQ46" s="277"/>
      <c r="BR46" s="277"/>
      <c r="BS46" s="277"/>
      <c r="BT46" s="277"/>
      <c r="BU46" s="278"/>
      <c r="BV46" s="278"/>
      <c r="BW46" s="278"/>
      <c r="BX46" s="278"/>
      <c r="BY46" s="278"/>
      <c r="BZ46" s="278"/>
      <c r="CA46" s="278"/>
      <c r="CB46" s="278"/>
      <c r="CC46" s="278"/>
      <c r="CD46" s="278"/>
      <c r="CE46" s="278"/>
      <c r="CF46" s="278"/>
      <c r="CG46" s="276" t="str">
        <f aca="false">IF(OR(B46="", SUM(CH46:DV46)=0), "",(SUM(CH46:DV46)/SUM(CH$2:DV$2)))</f>
        <v/>
      </c>
      <c r="CH46" s="277"/>
      <c r="CI46" s="277"/>
      <c r="CJ46" s="277"/>
      <c r="CK46" s="277"/>
      <c r="CL46" s="277"/>
      <c r="CM46" s="277"/>
      <c r="CN46" s="277"/>
      <c r="CO46" s="277"/>
      <c r="CP46" s="277"/>
      <c r="CQ46" s="277"/>
      <c r="CR46" s="277"/>
      <c r="CS46" s="277"/>
      <c r="CT46" s="277"/>
      <c r="CU46" s="277"/>
      <c r="CV46" s="277"/>
      <c r="CW46" s="277"/>
      <c r="CX46" s="277"/>
      <c r="CY46" s="277"/>
      <c r="CZ46" s="277"/>
      <c r="DA46" s="277"/>
      <c r="DB46" s="277"/>
      <c r="DC46" s="277"/>
      <c r="DD46" s="277"/>
      <c r="DE46" s="277"/>
      <c r="DF46" s="277"/>
      <c r="DG46" s="277"/>
      <c r="DH46" s="277"/>
      <c r="DI46" s="277"/>
      <c r="DJ46" s="277"/>
      <c r="DK46" s="278"/>
      <c r="DL46" s="278"/>
      <c r="DM46" s="278"/>
      <c r="DN46" s="278"/>
      <c r="DO46" s="278"/>
      <c r="DP46" s="278"/>
      <c r="DQ46" s="278"/>
      <c r="DR46" s="278"/>
      <c r="DS46" s="278"/>
      <c r="DT46" s="278"/>
      <c r="DU46" s="278"/>
      <c r="DV46" s="278"/>
    </row>
    <row r="47" customFormat="false" ht="12.75" hidden="false" customHeight="false" outlineLevel="0" collapsed="false">
      <c r="A47" s="275" t="n">
        <v>40</v>
      </c>
      <c r="B47" s="275" t="inlineStr">
        <f aca="false">'English Scores- Leveled papers'!B46</f>
        <is>
          <t/>
        </is>
      </c>
      <c r="C47" s="275" t="inlineStr">
        <f aca="false">'English Scores- Leveled papers'!E46</f>
        <is>
          <t/>
        </is>
      </c>
      <c r="D47" s="276" t="str">
        <f aca="false">IF(OR(B47="", SUM(E47:AP47)=0), "",(SUM(E47:AP47)/SUM(E$2:AP$2)))</f>
        <v/>
      </c>
      <c r="E47" s="277"/>
      <c r="F47" s="277"/>
      <c r="G47" s="277"/>
      <c r="H47" s="277"/>
      <c r="I47" s="277"/>
      <c r="J47" s="277"/>
      <c r="K47" s="277"/>
      <c r="L47" s="277"/>
      <c r="M47" s="277"/>
      <c r="N47" s="277"/>
      <c r="O47" s="277"/>
      <c r="P47" s="277"/>
      <c r="Q47" s="277"/>
      <c r="R47" s="277"/>
      <c r="S47" s="277"/>
      <c r="T47" s="277"/>
      <c r="U47" s="277"/>
      <c r="V47" s="277"/>
      <c r="W47" s="277"/>
      <c r="X47" s="277"/>
      <c r="Y47" s="277"/>
      <c r="Z47" s="277"/>
      <c r="AA47" s="277"/>
      <c r="AB47" s="277"/>
      <c r="AC47" s="277"/>
      <c r="AD47" s="277"/>
      <c r="AE47" s="277"/>
      <c r="AF47" s="277"/>
      <c r="AG47" s="277"/>
      <c r="AH47" s="278"/>
      <c r="AI47" s="278"/>
      <c r="AJ47" s="278"/>
      <c r="AK47" s="278"/>
      <c r="AL47" s="278"/>
      <c r="AM47" s="278"/>
      <c r="AN47" s="278"/>
      <c r="AO47" s="278"/>
      <c r="AP47" s="278"/>
      <c r="AQ47" s="276" t="str">
        <f aca="false">IF(OR(B47="", SUM(AR47:CF47)=0), "",(SUM(AR47:CF47)/SUM(AR$2:CF$2)))</f>
        <v/>
      </c>
      <c r="AR47" s="277"/>
      <c r="AS47" s="277"/>
      <c r="AT47" s="277"/>
      <c r="AU47" s="277"/>
      <c r="AV47" s="277"/>
      <c r="AW47" s="277"/>
      <c r="AX47" s="277"/>
      <c r="AY47" s="277"/>
      <c r="AZ47" s="277"/>
      <c r="BA47" s="277"/>
      <c r="BB47" s="277"/>
      <c r="BC47" s="277"/>
      <c r="BD47" s="277"/>
      <c r="BE47" s="277"/>
      <c r="BF47" s="277"/>
      <c r="BG47" s="277"/>
      <c r="BH47" s="277"/>
      <c r="BI47" s="277"/>
      <c r="BJ47" s="277"/>
      <c r="BK47" s="277"/>
      <c r="BL47" s="277"/>
      <c r="BM47" s="277"/>
      <c r="BN47" s="277"/>
      <c r="BO47" s="277"/>
      <c r="BP47" s="277"/>
      <c r="BQ47" s="277"/>
      <c r="BR47" s="277"/>
      <c r="BS47" s="277"/>
      <c r="BT47" s="277"/>
      <c r="BU47" s="278"/>
      <c r="BV47" s="278"/>
      <c r="BW47" s="278"/>
      <c r="BX47" s="278"/>
      <c r="BY47" s="278"/>
      <c r="BZ47" s="278"/>
      <c r="CA47" s="278"/>
      <c r="CB47" s="278"/>
      <c r="CC47" s="278"/>
      <c r="CD47" s="278"/>
      <c r="CE47" s="278"/>
      <c r="CF47" s="278"/>
      <c r="CG47" s="276" t="str">
        <f aca="false">IF(OR(B47="", SUM(CH47:DV47)=0), "",(SUM(CH47:DV47)/SUM(CH$2:DV$2)))</f>
        <v/>
      </c>
      <c r="CH47" s="277"/>
      <c r="CI47" s="277"/>
      <c r="CJ47" s="277"/>
      <c r="CK47" s="277"/>
      <c r="CL47" s="277"/>
      <c r="CM47" s="277"/>
      <c r="CN47" s="277"/>
      <c r="CO47" s="277"/>
      <c r="CP47" s="277"/>
      <c r="CQ47" s="277"/>
      <c r="CR47" s="277"/>
      <c r="CS47" s="277"/>
      <c r="CT47" s="277"/>
      <c r="CU47" s="277"/>
      <c r="CV47" s="277"/>
      <c r="CW47" s="277"/>
      <c r="CX47" s="277"/>
      <c r="CY47" s="277"/>
      <c r="CZ47" s="277"/>
      <c r="DA47" s="277"/>
      <c r="DB47" s="277"/>
      <c r="DC47" s="277"/>
      <c r="DD47" s="277"/>
      <c r="DE47" s="277"/>
      <c r="DF47" s="277"/>
      <c r="DG47" s="277"/>
      <c r="DH47" s="277"/>
      <c r="DI47" s="277"/>
      <c r="DJ47" s="277"/>
      <c r="DK47" s="278"/>
      <c r="DL47" s="278"/>
      <c r="DM47" s="278"/>
      <c r="DN47" s="278"/>
      <c r="DO47" s="278"/>
      <c r="DP47" s="278"/>
      <c r="DQ47" s="278"/>
      <c r="DR47" s="278"/>
      <c r="DS47" s="278"/>
      <c r="DT47" s="278"/>
      <c r="DU47" s="278"/>
      <c r="DV47" s="278"/>
    </row>
    <row r="48" customFormat="false" ht="12.75" hidden="false" customHeight="false" outlineLevel="0" collapsed="false">
      <c r="A48" s="275" t="n">
        <v>41</v>
      </c>
      <c r="B48" s="275" t="inlineStr">
        <f aca="false">'English Scores- Leveled papers'!B47</f>
        <is>
          <t/>
        </is>
      </c>
      <c r="C48" s="275" t="inlineStr">
        <f aca="false">'English Scores- Leveled papers'!E47</f>
        <is>
          <t/>
        </is>
      </c>
      <c r="D48" s="276" t="str">
        <f aca="false">IF(OR(B48="", SUM(E48:AP48)=0), "",(SUM(E48:AP48)/SUM(E$2:AP$2)))</f>
        <v/>
      </c>
      <c r="E48" s="277"/>
      <c r="F48" s="277"/>
      <c r="G48" s="277"/>
      <c r="H48" s="277"/>
      <c r="I48" s="277"/>
      <c r="J48" s="277"/>
      <c r="K48" s="277"/>
      <c r="L48" s="277"/>
      <c r="M48" s="277"/>
      <c r="N48" s="277"/>
      <c r="O48" s="277"/>
      <c r="P48" s="277"/>
      <c r="Q48" s="277"/>
      <c r="R48" s="277"/>
      <c r="S48" s="277"/>
      <c r="T48" s="277"/>
      <c r="U48" s="277"/>
      <c r="V48" s="277"/>
      <c r="W48" s="277"/>
      <c r="X48" s="277"/>
      <c r="Y48" s="277"/>
      <c r="Z48" s="277"/>
      <c r="AA48" s="277"/>
      <c r="AB48" s="277"/>
      <c r="AC48" s="277"/>
      <c r="AD48" s="277"/>
      <c r="AE48" s="277"/>
      <c r="AF48" s="277"/>
      <c r="AG48" s="277"/>
      <c r="AH48" s="278"/>
      <c r="AI48" s="278"/>
      <c r="AJ48" s="278"/>
      <c r="AK48" s="278"/>
      <c r="AL48" s="278"/>
      <c r="AM48" s="278"/>
      <c r="AN48" s="278"/>
      <c r="AO48" s="278"/>
      <c r="AP48" s="278"/>
      <c r="AQ48" s="276" t="str">
        <f aca="false">IF(OR(B48="", SUM(AR48:CF48)=0), "",(SUM(AR48:CF48)/SUM(AR$2:CF$2)))</f>
        <v/>
      </c>
      <c r="AR48" s="277"/>
      <c r="AS48" s="277"/>
      <c r="AT48" s="277"/>
      <c r="AU48" s="277"/>
      <c r="AV48" s="277"/>
      <c r="AW48" s="277"/>
      <c r="AX48" s="277"/>
      <c r="AY48" s="277"/>
      <c r="AZ48" s="277"/>
      <c r="BA48" s="277"/>
      <c r="BB48" s="277"/>
      <c r="BC48" s="277"/>
      <c r="BD48" s="277"/>
      <c r="BE48" s="277"/>
      <c r="BF48" s="277"/>
      <c r="BG48" s="277"/>
      <c r="BH48" s="277"/>
      <c r="BI48" s="277"/>
      <c r="BJ48" s="277"/>
      <c r="BK48" s="277"/>
      <c r="BL48" s="277"/>
      <c r="BM48" s="277"/>
      <c r="BN48" s="277"/>
      <c r="BO48" s="277"/>
      <c r="BP48" s="277"/>
      <c r="BQ48" s="277"/>
      <c r="BR48" s="277"/>
      <c r="BS48" s="277"/>
      <c r="BT48" s="277"/>
      <c r="BU48" s="278"/>
      <c r="BV48" s="278"/>
      <c r="BW48" s="278"/>
      <c r="BX48" s="278"/>
      <c r="BY48" s="278"/>
      <c r="BZ48" s="278"/>
      <c r="CA48" s="278"/>
      <c r="CB48" s="278"/>
      <c r="CC48" s="278"/>
      <c r="CD48" s="278"/>
      <c r="CE48" s="278"/>
      <c r="CF48" s="278"/>
      <c r="CG48" s="276" t="str">
        <f aca="false">IF(OR(B48="", SUM(CH48:DV48)=0), "",(SUM(CH48:DV48)/SUM(CH$2:DV$2)))</f>
        <v/>
      </c>
      <c r="CH48" s="277"/>
      <c r="CI48" s="277"/>
      <c r="CJ48" s="277"/>
      <c r="CK48" s="277"/>
      <c r="CL48" s="277"/>
      <c r="CM48" s="277"/>
      <c r="CN48" s="277"/>
      <c r="CO48" s="277"/>
      <c r="CP48" s="277"/>
      <c r="CQ48" s="277"/>
      <c r="CR48" s="277"/>
      <c r="CS48" s="277"/>
      <c r="CT48" s="277"/>
      <c r="CU48" s="277"/>
      <c r="CV48" s="277"/>
      <c r="CW48" s="277"/>
      <c r="CX48" s="277"/>
      <c r="CY48" s="277"/>
      <c r="CZ48" s="277"/>
      <c r="DA48" s="277"/>
      <c r="DB48" s="277"/>
      <c r="DC48" s="277"/>
      <c r="DD48" s="277"/>
      <c r="DE48" s="277"/>
      <c r="DF48" s="277"/>
      <c r="DG48" s="277"/>
      <c r="DH48" s="277"/>
      <c r="DI48" s="277"/>
      <c r="DJ48" s="277"/>
      <c r="DK48" s="278"/>
      <c r="DL48" s="278"/>
      <c r="DM48" s="278"/>
      <c r="DN48" s="278"/>
      <c r="DO48" s="278"/>
      <c r="DP48" s="278"/>
      <c r="DQ48" s="278"/>
      <c r="DR48" s="278"/>
      <c r="DS48" s="278"/>
      <c r="DT48" s="278"/>
      <c r="DU48" s="278"/>
      <c r="DV48" s="278"/>
    </row>
    <row r="49" customFormat="false" ht="12.75" hidden="false" customHeight="false" outlineLevel="0" collapsed="false">
      <c r="A49" s="275" t="n">
        <v>42</v>
      </c>
      <c r="B49" s="275" t="inlineStr">
        <f aca="false">'English Scores- Leveled papers'!B48</f>
        <is>
          <t/>
        </is>
      </c>
      <c r="C49" s="275" t="inlineStr">
        <f aca="false">'English Scores- Leveled papers'!E48</f>
        <is>
          <t/>
        </is>
      </c>
      <c r="D49" s="276" t="str">
        <f aca="false">IF(OR(B49="", SUM(E49:AP49)=0), "",(SUM(E49:AP49)/SUM(E$2:AP$2)))</f>
        <v/>
      </c>
      <c r="E49" s="277"/>
      <c r="F49" s="277"/>
      <c r="G49" s="277"/>
      <c r="H49" s="277"/>
      <c r="I49" s="277"/>
      <c r="J49" s="277"/>
      <c r="K49" s="277"/>
      <c r="L49" s="277"/>
      <c r="M49" s="277"/>
      <c r="N49" s="277"/>
      <c r="O49" s="277"/>
      <c r="P49" s="277"/>
      <c r="Q49" s="277"/>
      <c r="R49" s="277"/>
      <c r="S49" s="277"/>
      <c r="T49" s="277"/>
      <c r="U49" s="277"/>
      <c r="V49" s="277"/>
      <c r="W49" s="277"/>
      <c r="X49" s="277"/>
      <c r="Y49" s="277"/>
      <c r="Z49" s="277"/>
      <c r="AA49" s="277"/>
      <c r="AB49" s="277"/>
      <c r="AC49" s="277"/>
      <c r="AD49" s="277"/>
      <c r="AE49" s="277"/>
      <c r="AF49" s="277"/>
      <c r="AG49" s="277"/>
      <c r="AH49" s="278"/>
      <c r="AI49" s="278"/>
      <c r="AJ49" s="278"/>
      <c r="AK49" s="278"/>
      <c r="AL49" s="278"/>
      <c r="AM49" s="278"/>
      <c r="AN49" s="278"/>
      <c r="AO49" s="278"/>
      <c r="AP49" s="278"/>
      <c r="AQ49" s="276" t="str">
        <f aca="false">IF(OR(B49="", SUM(AR49:CF49)=0), "",(SUM(AR49:CF49)/SUM(AR$2:CF$2)))</f>
        <v/>
      </c>
      <c r="AR49" s="277"/>
      <c r="AS49" s="277"/>
      <c r="AT49" s="277"/>
      <c r="AU49" s="277"/>
      <c r="AV49" s="277"/>
      <c r="AW49" s="277"/>
      <c r="AX49" s="277"/>
      <c r="AY49" s="277"/>
      <c r="AZ49" s="277"/>
      <c r="BA49" s="277"/>
      <c r="BB49" s="277"/>
      <c r="BC49" s="277"/>
      <c r="BD49" s="277"/>
      <c r="BE49" s="277"/>
      <c r="BF49" s="277"/>
      <c r="BG49" s="277"/>
      <c r="BH49" s="277"/>
      <c r="BI49" s="277"/>
      <c r="BJ49" s="277"/>
      <c r="BK49" s="277"/>
      <c r="BL49" s="277"/>
      <c r="BM49" s="277"/>
      <c r="BN49" s="277"/>
      <c r="BO49" s="277"/>
      <c r="BP49" s="277"/>
      <c r="BQ49" s="277"/>
      <c r="BR49" s="277"/>
      <c r="BS49" s="277"/>
      <c r="BT49" s="277"/>
      <c r="BU49" s="278"/>
      <c r="BV49" s="278"/>
      <c r="BW49" s="278"/>
      <c r="BX49" s="278"/>
      <c r="BY49" s="278"/>
      <c r="BZ49" s="278"/>
      <c r="CA49" s="278"/>
      <c r="CB49" s="278"/>
      <c r="CC49" s="278"/>
      <c r="CD49" s="278"/>
      <c r="CE49" s="278"/>
      <c r="CF49" s="278"/>
      <c r="CG49" s="276" t="str">
        <f aca="false">IF(OR(B49="", SUM(CH49:DV49)=0), "",(SUM(CH49:DV49)/SUM(CH$2:DV$2)))</f>
        <v/>
      </c>
      <c r="CH49" s="277"/>
      <c r="CI49" s="277"/>
      <c r="CJ49" s="277"/>
      <c r="CK49" s="277"/>
      <c r="CL49" s="277"/>
      <c r="CM49" s="277"/>
      <c r="CN49" s="277"/>
      <c r="CO49" s="277"/>
      <c r="CP49" s="277"/>
      <c r="CQ49" s="277"/>
      <c r="CR49" s="277"/>
      <c r="CS49" s="277"/>
      <c r="CT49" s="277"/>
      <c r="CU49" s="277"/>
      <c r="CV49" s="277"/>
      <c r="CW49" s="277"/>
      <c r="CX49" s="277"/>
      <c r="CY49" s="277"/>
      <c r="CZ49" s="277"/>
      <c r="DA49" s="277"/>
      <c r="DB49" s="277"/>
      <c r="DC49" s="277"/>
      <c r="DD49" s="277"/>
      <c r="DE49" s="277"/>
      <c r="DF49" s="277"/>
      <c r="DG49" s="277"/>
      <c r="DH49" s="277"/>
      <c r="DI49" s="277"/>
      <c r="DJ49" s="277"/>
      <c r="DK49" s="278"/>
      <c r="DL49" s="278"/>
      <c r="DM49" s="278"/>
      <c r="DN49" s="278"/>
      <c r="DO49" s="278"/>
      <c r="DP49" s="278"/>
      <c r="DQ49" s="278"/>
      <c r="DR49" s="278"/>
      <c r="DS49" s="278"/>
      <c r="DT49" s="278"/>
      <c r="DU49" s="278"/>
      <c r="DV49" s="278"/>
    </row>
    <row r="50" customFormat="false" ht="12.75" hidden="false" customHeight="false" outlineLevel="0" collapsed="false">
      <c r="A50" s="275" t="n">
        <v>43</v>
      </c>
      <c r="B50" s="275" t="inlineStr">
        <f aca="false">'English Scores- Leveled papers'!B49</f>
        <is>
          <t/>
        </is>
      </c>
      <c r="C50" s="275" t="inlineStr">
        <f aca="false">'English Scores- Leveled papers'!E49</f>
        <is>
          <t/>
        </is>
      </c>
      <c r="D50" s="276" t="str">
        <f aca="false">IF(OR(B50="", SUM(E50:AP50)=0), "",(SUM(E50:AP50)/SUM(E$2:AP$2)))</f>
        <v/>
      </c>
      <c r="E50" s="277"/>
      <c r="F50" s="277"/>
      <c r="G50" s="277"/>
      <c r="H50" s="277"/>
      <c r="I50" s="277"/>
      <c r="J50" s="277"/>
      <c r="K50" s="277"/>
      <c r="L50" s="277"/>
      <c r="M50" s="277"/>
      <c r="N50" s="277"/>
      <c r="O50" s="277"/>
      <c r="P50" s="277"/>
      <c r="Q50" s="277"/>
      <c r="R50" s="277"/>
      <c r="S50" s="277"/>
      <c r="T50" s="277"/>
      <c r="U50" s="277"/>
      <c r="V50" s="277"/>
      <c r="W50" s="277"/>
      <c r="X50" s="277"/>
      <c r="Y50" s="277"/>
      <c r="Z50" s="277"/>
      <c r="AA50" s="277"/>
      <c r="AB50" s="277"/>
      <c r="AC50" s="277"/>
      <c r="AD50" s="277"/>
      <c r="AE50" s="277"/>
      <c r="AF50" s="277"/>
      <c r="AG50" s="277"/>
      <c r="AH50" s="278"/>
      <c r="AI50" s="278"/>
      <c r="AJ50" s="278"/>
      <c r="AK50" s="278"/>
      <c r="AL50" s="278"/>
      <c r="AM50" s="278"/>
      <c r="AN50" s="278"/>
      <c r="AO50" s="278"/>
      <c r="AP50" s="278"/>
      <c r="AQ50" s="276" t="str">
        <f aca="false">IF(OR(B50="", SUM(AR50:CF50)=0), "",(SUM(AR50:CF50)/SUM(AR$2:CF$2)))</f>
        <v/>
      </c>
      <c r="AR50" s="277"/>
      <c r="AS50" s="277"/>
      <c r="AT50" s="277"/>
      <c r="AU50" s="277"/>
      <c r="AV50" s="277"/>
      <c r="AW50" s="277"/>
      <c r="AX50" s="277"/>
      <c r="AY50" s="277"/>
      <c r="AZ50" s="277"/>
      <c r="BA50" s="277"/>
      <c r="BB50" s="277"/>
      <c r="BC50" s="277"/>
      <c r="BD50" s="277"/>
      <c r="BE50" s="277"/>
      <c r="BF50" s="277"/>
      <c r="BG50" s="277"/>
      <c r="BH50" s="277"/>
      <c r="BI50" s="277"/>
      <c r="BJ50" s="277"/>
      <c r="BK50" s="277"/>
      <c r="BL50" s="277"/>
      <c r="BM50" s="277"/>
      <c r="BN50" s="277"/>
      <c r="BO50" s="277"/>
      <c r="BP50" s="277"/>
      <c r="BQ50" s="277"/>
      <c r="BR50" s="277"/>
      <c r="BS50" s="277"/>
      <c r="BT50" s="277"/>
      <c r="BU50" s="278"/>
      <c r="BV50" s="278"/>
      <c r="BW50" s="278"/>
      <c r="BX50" s="278"/>
      <c r="BY50" s="278"/>
      <c r="BZ50" s="278"/>
      <c r="CA50" s="278"/>
      <c r="CB50" s="278"/>
      <c r="CC50" s="278"/>
      <c r="CD50" s="278"/>
      <c r="CE50" s="278"/>
      <c r="CF50" s="278"/>
      <c r="CG50" s="276" t="str">
        <f aca="false">IF(OR(B50="", SUM(CH50:DV50)=0), "",(SUM(CH50:DV50)/SUM(CH$2:DV$2)))</f>
        <v/>
      </c>
      <c r="CH50" s="277"/>
      <c r="CI50" s="277"/>
      <c r="CJ50" s="277"/>
      <c r="CK50" s="277"/>
      <c r="CL50" s="277"/>
      <c r="CM50" s="277"/>
      <c r="CN50" s="277"/>
      <c r="CO50" s="277"/>
      <c r="CP50" s="277"/>
      <c r="CQ50" s="277"/>
      <c r="CR50" s="277"/>
      <c r="CS50" s="277"/>
      <c r="CT50" s="277"/>
      <c r="CU50" s="277"/>
      <c r="CV50" s="277"/>
      <c r="CW50" s="277"/>
      <c r="CX50" s="277"/>
      <c r="CY50" s="277"/>
      <c r="CZ50" s="277"/>
      <c r="DA50" s="277"/>
      <c r="DB50" s="277"/>
      <c r="DC50" s="277"/>
      <c r="DD50" s="277"/>
      <c r="DE50" s="277"/>
      <c r="DF50" s="277"/>
      <c r="DG50" s="277"/>
      <c r="DH50" s="277"/>
      <c r="DI50" s="277"/>
      <c r="DJ50" s="277"/>
      <c r="DK50" s="278"/>
      <c r="DL50" s="278"/>
      <c r="DM50" s="278"/>
      <c r="DN50" s="278"/>
      <c r="DO50" s="278"/>
      <c r="DP50" s="278"/>
      <c r="DQ50" s="278"/>
      <c r="DR50" s="278"/>
      <c r="DS50" s="278"/>
      <c r="DT50" s="278"/>
      <c r="DU50" s="278"/>
      <c r="DV50" s="278"/>
    </row>
    <row r="51" customFormat="false" ht="12.75" hidden="false" customHeight="false" outlineLevel="0" collapsed="false">
      <c r="A51" s="275" t="n">
        <v>44</v>
      </c>
      <c r="B51" s="275" t="inlineStr">
        <f aca="false">'English Scores- Leveled papers'!B50</f>
        <is>
          <t/>
        </is>
      </c>
      <c r="C51" s="275" t="inlineStr">
        <f aca="false">'English Scores- Leveled papers'!E50</f>
        <is>
          <t/>
        </is>
      </c>
      <c r="D51" s="276" t="str">
        <f aca="false">IF(OR(B51="", SUM(E51:AP51)=0), "",(SUM(E51:AP51)/SUM(E$2:AP$2)))</f>
        <v/>
      </c>
      <c r="E51" s="277"/>
      <c r="F51" s="277"/>
      <c r="G51" s="277"/>
      <c r="H51" s="277"/>
      <c r="I51" s="277"/>
      <c r="J51" s="277"/>
      <c r="K51" s="277"/>
      <c r="L51" s="277"/>
      <c r="M51" s="277"/>
      <c r="N51" s="277"/>
      <c r="O51" s="277"/>
      <c r="P51" s="277"/>
      <c r="Q51" s="277"/>
      <c r="R51" s="277"/>
      <c r="S51" s="277"/>
      <c r="T51" s="277"/>
      <c r="U51" s="277"/>
      <c r="V51" s="277"/>
      <c r="W51" s="277"/>
      <c r="X51" s="277"/>
      <c r="Y51" s="277"/>
      <c r="Z51" s="277"/>
      <c r="AA51" s="277"/>
      <c r="AB51" s="277"/>
      <c r="AC51" s="277"/>
      <c r="AD51" s="277"/>
      <c r="AE51" s="277"/>
      <c r="AF51" s="277"/>
      <c r="AG51" s="277"/>
      <c r="AH51" s="278"/>
      <c r="AI51" s="278"/>
      <c r="AJ51" s="278"/>
      <c r="AK51" s="278"/>
      <c r="AL51" s="278"/>
      <c r="AM51" s="278"/>
      <c r="AN51" s="278"/>
      <c r="AO51" s="278"/>
      <c r="AP51" s="278"/>
      <c r="AQ51" s="276" t="str">
        <f aca="false">IF(OR(B51="", SUM(AR51:CF51)=0), "",(SUM(AR51:CF51)/SUM(AR$2:CF$2)))</f>
        <v/>
      </c>
      <c r="AR51" s="277"/>
      <c r="AS51" s="277"/>
      <c r="AT51" s="277"/>
      <c r="AU51" s="277"/>
      <c r="AV51" s="277"/>
      <c r="AW51" s="277"/>
      <c r="AX51" s="277"/>
      <c r="AY51" s="277"/>
      <c r="AZ51" s="277"/>
      <c r="BA51" s="277"/>
      <c r="BB51" s="277"/>
      <c r="BC51" s="277"/>
      <c r="BD51" s="277"/>
      <c r="BE51" s="277"/>
      <c r="BF51" s="277"/>
      <c r="BG51" s="277"/>
      <c r="BH51" s="277"/>
      <c r="BI51" s="277"/>
      <c r="BJ51" s="277"/>
      <c r="BK51" s="277"/>
      <c r="BL51" s="277"/>
      <c r="BM51" s="277"/>
      <c r="BN51" s="277"/>
      <c r="BO51" s="277"/>
      <c r="BP51" s="277"/>
      <c r="BQ51" s="277"/>
      <c r="BR51" s="277"/>
      <c r="BS51" s="277"/>
      <c r="BT51" s="277"/>
      <c r="BU51" s="278"/>
      <c r="BV51" s="278"/>
      <c r="BW51" s="278"/>
      <c r="BX51" s="278"/>
      <c r="BY51" s="278"/>
      <c r="BZ51" s="278"/>
      <c r="CA51" s="278"/>
      <c r="CB51" s="278"/>
      <c r="CC51" s="278"/>
      <c r="CD51" s="278"/>
      <c r="CE51" s="278"/>
      <c r="CF51" s="278"/>
      <c r="CG51" s="276" t="str">
        <f aca="false">IF(OR(B51="", SUM(CH51:DV51)=0), "",(SUM(CH51:DV51)/SUM(CH$2:DV$2)))</f>
        <v/>
      </c>
      <c r="CH51" s="277"/>
      <c r="CI51" s="277"/>
      <c r="CJ51" s="277"/>
      <c r="CK51" s="277"/>
      <c r="CL51" s="277"/>
      <c r="CM51" s="277"/>
      <c r="CN51" s="277"/>
      <c r="CO51" s="277"/>
      <c r="CP51" s="277"/>
      <c r="CQ51" s="277"/>
      <c r="CR51" s="277"/>
      <c r="CS51" s="277"/>
      <c r="CT51" s="277"/>
      <c r="CU51" s="277"/>
      <c r="CV51" s="277"/>
      <c r="CW51" s="277"/>
      <c r="CX51" s="277"/>
      <c r="CY51" s="277"/>
      <c r="CZ51" s="277"/>
      <c r="DA51" s="277"/>
      <c r="DB51" s="277"/>
      <c r="DC51" s="277"/>
      <c r="DD51" s="277"/>
      <c r="DE51" s="277"/>
      <c r="DF51" s="277"/>
      <c r="DG51" s="277"/>
      <c r="DH51" s="277"/>
      <c r="DI51" s="277"/>
      <c r="DJ51" s="277"/>
      <c r="DK51" s="278"/>
      <c r="DL51" s="278"/>
      <c r="DM51" s="278"/>
      <c r="DN51" s="278"/>
      <c r="DO51" s="278"/>
      <c r="DP51" s="278"/>
      <c r="DQ51" s="278"/>
      <c r="DR51" s="278"/>
      <c r="DS51" s="278"/>
      <c r="DT51" s="278"/>
      <c r="DU51" s="278"/>
      <c r="DV51" s="278"/>
    </row>
    <row r="52" customFormat="false" ht="12.75" hidden="false" customHeight="false" outlineLevel="0" collapsed="false">
      <c r="A52" s="275" t="n">
        <v>45</v>
      </c>
      <c r="B52" s="275" t="inlineStr">
        <f aca="false">'English Scores- Leveled papers'!B51</f>
        <is>
          <t/>
        </is>
      </c>
      <c r="C52" s="275" t="inlineStr">
        <f aca="false">'English Scores- Leveled papers'!E51</f>
        <is>
          <t/>
        </is>
      </c>
      <c r="D52" s="276" t="str">
        <f aca="false">IF(OR(B52="", SUM(E52:AP52)=0), "",(SUM(E52:AP52)/SUM(E$2:AP$2)))</f>
        <v/>
      </c>
      <c r="E52" s="277"/>
      <c r="F52" s="277"/>
      <c r="G52" s="277"/>
      <c r="H52" s="277"/>
      <c r="I52" s="277"/>
      <c r="J52" s="277"/>
      <c r="K52" s="277"/>
      <c r="L52" s="277"/>
      <c r="M52" s="277"/>
      <c r="N52" s="277"/>
      <c r="O52" s="277"/>
      <c r="P52" s="277"/>
      <c r="Q52" s="277"/>
      <c r="R52" s="277"/>
      <c r="S52" s="277"/>
      <c r="T52" s="277"/>
      <c r="U52" s="277"/>
      <c r="V52" s="277"/>
      <c r="W52" s="277"/>
      <c r="X52" s="277"/>
      <c r="Y52" s="277"/>
      <c r="Z52" s="277"/>
      <c r="AA52" s="277"/>
      <c r="AB52" s="277"/>
      <c r="AC52" s="277"/>
      <c r="AD52" s="277"/>
      <c r="AE52" s="277"/>
      <c r="AF52" s="277"/>
      <c r="AG52" s="277"/>
      <c r="AH52" s="278"/>
      <c r="AI52" s="278"/>
      <c r="AJ52" s="278"/>
      <c r="AK52" s="278"/>
      <c r="AL52" s="278"/>
      <c r="AM52" s="278"/>
      <c r="AN52" s="278"/>
      <c r="AO52" s="278"/>
      <c r="AP52" s="278"/>
      <c r="AQ52" s="276" t="str">
        <f aca="false">IF(OR(B52="", SUM(AR52:CF52)=0), "",(SUM(AR52:CF52)/SUM(AR$2:CF$2)))</f>
        <v/>
      </c>
      <c r="AR52" s="277"/>
      <c r="AS52" s="277"/>
      <c r="AT52" s="277"/>
      <c r="AU52" s="277"/>
      <c r="AV52" s="277"/>
      <c r="AW52" s="277"/>
      <c r="AX52" s="277"/>
      <c r="AY52" s="277"/>
      <c r="AZ52" s="277"/>
      <c r="BA52" s="277"/>
      <c r="BB52" s="277"/>
      <c r="BC52" s="277"/>
      <c r="BD52" s="277"/>
      <c r="BE52" s="277"/>
      <c r="BF52" s="277"/>
      <c r="BG52" s="277"/>
      <c r="BH52" s="277"/>
      <c r="BI52" s="277"/>
      <c r="BJ52" s="277"/>
      <c r="BK52" s="277"/>
      <c r="BL52" s="277"/>
      <c r="BM52" s="277"/>
      <c r="BN52" s="277"/>
      <c r="BO52" s="277"/>
      <c r="BP52" s="277"/>
      <c r="BQ52" s="277"/>
      <c r="BR52" s="277"/>
      <c r="BS52" s="277"/>
      <c r="BT52" s="277"/>
      <c r="BU52" s="278"/>
      <c r="BV52" s="278"/>
      <c r="BW52" s="278"/>
      <c r="BX52" s="278"/>
      <c r="BY52" s="278"/>
      <c r="BZ52" s="278"/>
      <c r="CA52" s="278"/>
      <c r="CB52" s="278"/>
      <c r="CC52" s="278"/>
      <c r="CD52" s="278"/>
      <c r="CE52" s="278"/>
      <c r="CF52" s="278"/>
      <c r="CG52" s="276" t="str">
        <f aca="false">IF(OR(B52="", SUM(CH52:DV52)=0), "",(SUM(CH52:DV52)/SUM(CH$2:DV$2)))</f>
        <v/>
      </c>
      <c r="CH52" s="277"/>
      <c r="CI52" s="277"/>
      <c r="CJ52" s="277"/>
      <c r="CK52" s="277"/>
      <c r="CL52" s="277"/>
      <c r="CM52" s="277"/>
      <c r="CN52" s="277"/>
      <c r="CO52" s="277"/>
      <c r="CP52" s="277"/>
      <c r="CQ52" s="277"/>
      <c r="CR52" s="277"/>
      <c r="CS52" s="277"/>
      <c r="CT52" s="277"/>
      <c r="CU52" s="277"/>
      <c r="CV52" s="277"/>
      <c r="CW52" s="277"/>
      <c r="CX52" s="277"/>
      <c r="CY52" s="277"/>
      <c r="CZ52" s="277"/>
      <c r="DA52" s="277"/>
      <c r="DB52" s="277"/>
      <c r="DC52" s="277"/>
      <c r="DD52" s="277"/>
      <c r="DE52" s="277"/>
      <c r="DF52" s="277"/>
      <c r="DG52" s="277"/>
      <c r="DH52" s="277"/>
      <c r="DI52" s="277"/>
      <c r="DJ52" s="277"/>
      <c r="DK52" s="278"/>
      <c r="DL52" s="278"/>
      <c r="DM52" s="278"/>
      <c r="DN52" s="278"/>
      <c r="DO52" s="278"/>
      <c r="DP52" s="278"/>
      <c r="DQ52" s="278"/>
      <c r="DR52" s="278"/>
      <c r="DS52" s="278"/>
      <c r="DT52" s="278"/>
      <c r="DU52" s="278"/>
      <c r="DV52" s="278"/>
    </row>
    <row r="53" customFormat="false" ht="12.75" hidden="false" customHeight="false" outlineLevel="0" collapsed="false">
      <c r="A53" s="275" t="n">
        <v>46</v>
      </c>
      <c r="B53" s="275" t="inlineStr">
        <f aca="false">'English Scores- Leveled papers'!B52</f>
        <is>
          <t/>
        </is>
      </c>
      <c r="C53" s="275" t="inlineStr">
        <f aca="false">'English Scores- Leveled papers'!E52</f>
        <is>
          <t/>
        </is>
      </c>
      <c r="D53" s="276" t="str">
        <f aca="false">IF(OR(B53="", SUM(E53:AP53)=0), "",(SUM(E53:AP53)/SUM(E$2:AP$2)))</f>
        <v/>
      </c>
      <c r="E53" s="277"/>
      <c r="F53" s="277"/>
      <c r="G53" s="277"/>
      <c r="H53" s="277"/>
      <c r="I53" s="277"/>
      <c r="J53" s="277"/>
      <c r="K53" s="277"/>
      <c r="L53" s="277"/>
      <c r="M53" s="277"/>
      <c r="N53" s="277"/>
      <c r="O53" s="277"/>
      <c r="P53" s="277"/>
      <c r="Q53" s="277"/>
      <c r="R53" s="277"/>
      <c r="S53" s="277"/>
      <c r="T53" s="277"/>
      <c r="U53" s="277"/>
      <c r="V53" s="277"/>
      <c r="W53" s="277"/>
      <c r="X53" s="277"/>
      <c r="Y53" s="277"/>
      <c r="Z53" s="277"/>
      <c r="AA53" s="277"/>
      <c r="AB53" s="277"/>
      <c r="AC53" s="277"/>
      <c r="AD53" s="277"/>
      <c r="AE53" s="277"/>
      <c r="AF53" s="277"/>
      <c r="AG53" s="277"/>
      <c r="AH53" s="278"/>
      <c r="AI53" s="278"/>
      <c r="AJ53" s="278"/>
      <c r="AK53" s="278"/>
      <c r="AL53" s="278"/>
      <c r="AM53" s="278"/>
      <c r="AN53" s="278"/>
      <c r="AO53" s="278"/>
      <c r="AP53" s="278"/>
      <c r="AQ53" s="276" t="str">
        <f aca="false">IF(OR(B53="", SUM(AR53:CF53)=0), "",(SUM(AR53:CF53)/SUM(AR$2:CF$2)))</f>
        <v/>
      </c>
      <c r="AR53" s="277"/>
      <c r="AS53" s="277"/>
      <c r="AT53" s="277"/>
      <c r="AU53" s="277"/>
      <c r="AV53" s="277"/>
      <c r="AW53" s="277"/>
      <c r="AX53" s="277"/>
      <c r="AY53" s="277"/>
      <c r="AZ53" s="277"/>
      <c r="BA53" s="277"/>
      <c r="BB53" s="277"/>
      <c r="BC53" s="277"/>
      <c r="BD53" s="277"/>
      <c r="BE53" s="277"/>
      <c r="BF53" s="277"/>
      <c r="BG53" s="277"/>
      <c r="BH53" s="277"/>
      <c r="BI53" s="277"/>
      <c r="BJ53" s="277"/>
      <c r="BK53" s="277"/>
      <c r="BL53" s="277"/>
      <c r="BM53" s="277"/>
      <c r="BN53" s="277"/>
      <c r="BO53" s="277"/>
      <c r="BP53" s="277"/>
      <c r="BQ53" s="277"/>
      <c r="BR53" s="277"/>
      <c r="BS53" s="277"/>
      <c r="BT53" s="277"/>
      <c r="BU53" s="278"/>
      <c r="BV53" s="278"/>
      <c r="BW53" s="278"/>
      <c r="BX53" s="278"/>
      <c r="BY53" s="278"/>
      <c r="BZ53" s="278"/>
      <c r="CA53" s="278"/>
      <c r="CB53" s="278"/>
      <c r="CC53" s="278"/>
      <c r="CD53" s="278"/>
      <c r="CE53" s="278"/>
      <c r="CF53" s="278"/>
      <c r="CG53" s="276" t="str">
        <f aca="false">IF(OR(B53="", SUM(CH53:DV53)=0), "",(SUM(CH53:DV53)/SUM(CH$2:DV$2)))</f>
        <v/>
      </c>
      <c r="CH53" s="277"/>
      <c r="CI53" s="277"/>
      <c r="CJ53" s="277"/>
      <c r="CK53" s="277"/>
      <c r="CL53" s="277"/>
      <c r="CM53" s="277"/>
      <c r="CN53" s="277"/>
      <c r="CO53" s="277"/>
      <c r="CP53" s="277"/>
      <c r="CQ53" s="277"/>
      <c r="CR53" s="277"/>
      <c r="CS53" s="277"/>
      <c r="CT53" s="277"/>
      <c r="CU53" s="277"/>
      <c r="CV53" s="277"/>
      <c r="CW53" s="277"/>
      <c r="CX53" s="277"/>
      <c r="CY53" s="277"/>
      <c r="CZ53" s="277"/>
      <c r="DA53" s="277"/>
      <c r="DB53" s="277"/>
      <c r="DC53" s="277"/>
      <c r="DD53" s="277"/>
      <c r="DE53" s="277"/>
      <c r="DF53" s="277"/>
      <c r="DG53" s="277"/>
      <c r="DH53" s="277"/>
      <c r="DI53" s="277"/>
      <c r="DJ53" s="277"/>
      <c r="DK53" s="278"/>
      <c r="DL53" s="278"/>
      <c r="DM53" s="278"/>
      <c r="DN53" s="278"/>
      <c r="DO53" s="278"/>
      <c r="DP53" s="278"/>
      <c r="DQ53" s="278"/>
      <c r="DR53" s="278"/>
      <c r="DS53" s="278"/>
      <c r="DT53" s="278"/>
      <c r="DU53" s="278"/>
      <c r="DV53" s="278"/>
    </row>
    <row r="54" customFormat="false" ht="12.75" hidden="false" customHeight="false" outlineLevel="0" collapsed="false">
      <c r="A54" s="275" t="n">
        <v>47</v>
      </c>
      <c r="B54" s="275" t="inlineStr">
        <f aca="false">'English Scores- Leveled papers'!B53</f>
        <is>
          <t/>
        </is>
      </c>
      <c r="C54" s="275" t="inlineStr">
        <f aca="false">'English Scores- Leveled papers'!E53</f>
        <is>
          <t/>
        </is>
      </c>
      <c r="D54" s="276" t="str">
        <f aca="false">IF(OR(B54="", SUM(E54:AP54)=0), "",(SUM(E54:AP54)/SUM(E$2:AP$2)))</f>
        <v/>
      </c>
      <c r="E54" s="277"/>
      <c r="F54" s="277"/>
      <c r="G54" s="277"/>
      <c r="H54" s="277"/>
      <c r="I54" s="277"/>
      <c r="J54" s="277"/>
      <c r="K54" s="277"/>
      <c r="L54" s="277"/>
      <c r="M54" s="277"/>
      <c r="N54" s="277"/>
      <c r="O54" s="277"/>
      <c r="P54" s="277"/>
      <c r="Q54" s="277"/>
      <c r="R54" s="277"/>
      <c r="S54" s="277"/>
      <c r="T54" s="277"/>
      <c r="U54" s="277"/>
      <c r="V54" s="277"/>
      <c r="W54" s="277"/>
      <c r="X54" s="277"/>
      <c r="Y54" s="277"/>
      <c r="Z54" s="277"/>
      <c r="AA54" s="277"/>
      <c r="AB54" s="277"/>
      <c r="AC54" s="277"/>
      <c r="AD54" s="277"/>
      <c r="AE54" s="277"/>
      <c r="AF54" s="277"/>
      <c r="AG54" s="277"/>
      <c r="AH54" s="278"/>
      <c r="AI54" s="278"/>
      <c r="AJ54" s="278"/>
      <c r="AK54" s="278"/>
      <c r="AL54" s="278"/>
      <c r="AM54" s="278"/>
      <c r="AN54" s="278"/>
      <c r="AO54" s="278"/>
      <c r="AP54" s="278"/>
      <c r="AQ54" s="276" t="str">
        <f aca="false">IF(OR(B54="", SUM(AR54:CF54)=0), "",(SUM(AR54:CF54)/SUM(AR$2:CF$2)))</f>
        <v/>
      </c>
      <c r="AR54" s="277"/>
      <c r="AS54" s="277"/>
      <c r="AT54" s="277"/>
      <c r="AU54" s="277"/>
      <c r="AV54" s="277"/>
      <c r="AW54" s="277"/>
      <c r="AX54" s="277"/>
      <c r="AY54" s="277"/>
      <c r="AZ54" s="277"/>
      <c r="BA54" s="277"/>
      <c r="BB54" s="277"/>
      <c r="BC54" s="277"/>
      <c r="BD54" s="277"/>
      <c r="BE54" s="277"/>
      <c r="BF54" s="277"/>
      <c r="BG54" s="277"/>
      <c r="BH54" s="277"/>
      <c r="BI54" s="277"/>
      <c r="BJ54" s="277"/>
      <c r="BK54" s="277"/>
      <c r="BL54" s="277"/>
      <c r="BM54" s="277"/>
      <c r="BN54" s="277"/>
      <c r="BO54" s="277"/>
      <c r="BP54" s="277"/>
      <c r="BQ54" s="277"/>
      <c r="BR54" s="277"/>
      <c r="BS54" s="277"/>
      <c r="BT54" s="277"/>
      <c r="BU54" s="278"/>
      <c r="BV54" s="278"/>
      <c r="BW54" s="278"/>
      <c r="BX54" s="278"/>
      <c r="BY54" s="278"/>
      <c r="BZ54" s="278"/>
      <c r="CA54" s="278"/>
      <c r="CB54" s="278"/>
      <c r="CC54" s="278"/>
      <c r="CD54" s="278"/>
      <c r="CE54" s="278"/>
      <c r="CF54" s="278"/>
      <c r="CG54" s="276" t="str">
        <f aca="false">IF(OR(B54="", SUM(CH54:DV54)=0), "",(SUM(CH54:DV54)/SUM(CH$2:DV$2)))</f>
        <v/>
      </c>
      <c r="CH54" s="277"/>
      <c r="CI54" s="277"/>
      <c r="CJ54" s="277"/>
      <c r="CK54" s="277"/>
      <c r="CL54" s="277"/>
      <c r="CM54" s="277"/>
      <c r="CN54" s="277"/>
      <c r="CO54" s="277"/>
      <c r="CP54" s="277"/>
      <c r="CQ54" s="277"/>
      <c r="CR54" s="277"/>
      <c r="CS54" s="277"/>
      <c r="CT54" s="277"/>
      <c r="CU54" s="277"/>
      <c r="CV54" s="277"/>
      <c r="CW54" s="277"/>
      <c r="CX54" s="277"/>
      <c r="CY54" s="277"/>
      <c r="CZ54" s="277"/>
      <c r="DA54" s="277"/>
      <c r="DB54" s="277"/>
      <c r="DC54" s="277"/>
      <c r="DD54" s="277"/>
      <c r="DE54" s="277"/>
      <c r="DF54" s="277"/>
      <c r="DG54" s="277"/>
      <c r="DH54" s="277"/>
      <c r="DI54" s="277"/>
      <c r="DJ54" s="277"/>
      <c r="DK54" s="278"/>
      <c r="DL54" s="278"/>
      <c r="DM54" s="278"/>
      <c r="DN54" s="278"/>
      <c r="DO54" s="278"/>
      <c r="DP54" s="278"/>
      <c r="DQ54" s="278"/>
      <c r="DR54" s="278"/>
      <c r="DS54" s="278"/>
      <c r="DT54" s="278"/>
      <c r="DU54" s="278"/>
      <c r="DV54" s="278"/>
    </row>
    <row r="55" customFormat="false" ht="12.75" hidden="false" customHeight="false" outlineLevel="0" collapsed="false">
      <c r="A55" s="275" t="n">
        <v>48</v>
      </c>
      <c r="B55" s="275" t="inlineStr">
        <f aca="false">'English Scores- Leveled papers'!B54</f>
        <is>
          <t/>
        </is>
      </c>
      <c r="C55" s="275" t="inlineStr">
        <f aca="false">'English Scores- Leveled papers'!E54</f>
        <is>
          <t/>
        </is>
      </c>
      <c r="D55" s="276" t="str">
        <f aca="false">IF(OR(B55="", SUM(E55:AP55)=0), "",(SUM(E55:AP55)/SUM(E$2:AP$2)))</f>
        <v/>
      </c>
      <c r="E55" s="277"/>
      <c r="F55" s="277"/>
      <c r="G55" s="277"/>
      <c r="H55" s="277"/>
      <c r="I55" s="277"/>
      <c r="J55" s="277"/>
      <c r="K55" s="277"/>
      <c r="L55" s="277"/>
      <c r="M55" s="277"/>
      <c r="N55" s="277"/>
      <c r="O55" s="277"/>
      <c r="P55" s="277"/>
      <c r="Q55" s="277"/>
      <c r="R55" s="277"/>
      <c r="S55" s="277"/>
      <c r="T55" s="277"/>
      <c r="U55" s="277"/>
      <c r="V55" s="277"/>
      <c r="W55" s="277"/>
      <c r="X55" s="277"/>
      <c r="Y55" s="277"/>
      <c r="Z55" s="277"/>
      <c r="AA55" s="277"/>
      <c r="AB55" s="277"/>
      <c r="AC55" s="277"/>
      <c r="AD55" s="277"/>
      <c r="AE55" s="277"/>
      <c r="AF55" s="277"/>
      <c r="AG55" s="277"/>
      <c r="AH55" s="278"/>
      <c r="AI55" s="278"/>
      <c r="AJ55" s="278"/>
      <c r="AK55" s="278"/>
      <c r="AL55" s="278"/>
      <c r="AM55" s="278"/>
      <c r="AN55" s="278"/>
      <c r="AO55" s="278"/>
      <c r="AP55" s="278"/>
      <c r="AQ55" s="276" t="str">
        <f aca="false">IF(OR(B55="", SUM(AR55:CF55)=0), "",(SUM(AR55:CF55)/SUM(AR$2:CF$2)))</f>
        <v/>
      </c>
      <c r="AR55" s="277"/>
      <c r="AS55" s="277"/>
      <c r="AT55" s="277"/>
      <c r="AU55" s="277"/>
      <c r="AV55" s="277"/>
      <c r="AW55" s="277"/>
      <c r="AX55" s="277"/>
      <c r="AY55" s="277"/>
      <c r="AZ55" s="277"/>
      <c r="BA55" s="277"/>
      <c r="BB55" s="277"/>
      <c r="BC55" s="277"/>
      <c r="BD55" s="277"/>
      <c r="BE55" s="277"/>
      <c r="BF55" s="277"/>
      <c r="BG55" s="277"/>
      <c r="BH55" s="277"/>
      <c r="BI55" s="277"/>
      <c r="BJ55" s="277"/>
      <c r="BK55" s="277"/>
      <c r="BL55" s="277"/>
      <c r="BM55" s="277"/>
      <c r="BN55" s="277"/>
      <c r="BO55" s="277"/>
      <c r="BP55" s="277"/>
      <c r="BQ55" s="277"/>
      <c r="BR55" s="277"/>
      <c r="BS55" s="277"/>
      <c r="BT55" s="277"/>
      <c r="BU55" s="278"/>
      <c r="BV55" s="278"/>
      <c r="BW55" s="278"/>
      <c r="BX55" s="278"/>
      <c r="BY55" s="278"/>
      <c r="BZ55" s="278"/>
      <c r="CA55" s="278"/>
      <c r="CB55" s="278"/>
      <c r="CC55" s="278"/>
      <c r="CD55" s="278"/>
      <c r="CE55" s="278"/>
      <c r="CF55" s="278"/>
      <c r="CG55" s="276" t="str">
        <f aca="false">IF(OR(B55="", SUM(CH55:DV55)=0), "",(SUM(CH55:DV55)/SUM(CH$2:DV$2)))</f>
        <v/>
      </c>
      <c r="CH55" s="277"/>
      <c r="CI55" s="277"/>
      <c r="CJ55" s="277"/>
      <c r="CK55" s="277"/>
      <c r="CL55" s="277"/>
      <c r="CM55" s="277"/>
      <c r="CN55" s="277"/>
      <c r="CO55" s="277"/>
      <c r="CP55" s="277"/>
      <c r="CQ55" s="277"/>
      <c r="CR55" s="277"/>
      <c r="CS55" s="277"/>
      <c r="CT55" s="277"/>
      <c r="CU55" s="277"/>
      <c r="CV55" s="277"/>
      <c r="CW55" s="277"/>
      <c r="CX55" s="277"/>
      <c r="CY55" s="277"/>
      <c r="CZ55" s="277"/>
      <c r="DA55" s="277"/>
      <c r="DB55" s="277"/>
      <c r="DC55" s="277"/>
      <c r="DD55" s="277"/>
      <c r="DE55" s="277"/>
      <c r="DF55" s="277"/>
      <c r="DG55" s="277"/>
      <c r="DH55" s="277"/>
      <c r="DI55" s="277"/>
      <c r="DJ55" s="277"/>
      <c r="DK55" s="278"/>
      <c r="DL55" s="278"/>
      <c r="DM55" s="278"/>
      <c r="DN55" s="278"/>
      <c r="DO55" s="278"/>
      <c r="DP55" s="278"/>
      <c r="DQ55" s="278"/>
      <c r="DR55" s="278"/>
      <c r="DS55" s="278"/>
      <c r="DT55" s="278"/>
      <c r="DU55" s="278"/>
      <c r="DV55" s="278"/>
    </row>
    <row r="56" customFormat="false" ht="12.75" hidden="false" customHeight="false" outlineLevel="0" collapsed="false">
      <c r="A56" s="275" t="n">
        <v>49</v>
      </c>
      <c r="B56" s="275" t="inlineStr">
        <f aca="false">'English Scores- Leveled papers'!B55</f>
        <is>
          <t/>
        </is>
      </c>
      <c r="C56" s="275" t="inlineStr">
        <f aca="false">'English Scores- Leveled papers'!E55</f>
        <is>
          <t/>
        </is>
      </c>
      <c r="D56" s="276" t="str">
        <f aca="false">IF(OR(B56="", SUM(E56:AP56)=0), "",(SUM(E56:AP56)/SUM(E$2:AP$2)))</f>
        <v/>
      </c>
      <c r="E56" s="277"/>
      <c r="F56" s="277"/>
      <c r="G56" s="277"/>
      <c r="H56" s="277"/>
      <c r="I56" s="277"/>
      <c r="J56" s="277"/>
      <c r="K56" s="277"/>
      <c r="L56" s="277"/>
      <c r="M56" s="277"/>
      <c r="N56" s="277"/>
      <c r="O56" s="277"/>
      <c r="P56" s="277"/>
      <c r="Q56" s="277"/>
      <c r="R56" s="277"/>
      <c r="S56" s="277"/>
      <c r="T56" s="277"/>
      <c r="U56" s="277"/>
      <c r="V56" s="277"/>
      <c r="W56" s="277"/>
      <c r="X56" s="277"/>
      <c r="Y56" s="277"/>
      <c r="Z56" s="277"/>
      <c r="AA56" s="277"/>
      <c r="AB56" s="277"/>
      <c r="AC56" s="277"/>
      <c r="AD56" s="277"/>
      <c r="AE56" s="277"/>
      <c r="AF56" s="277"/>
      <c r="AG56" s="277"/>
      <c r="AH56" s="278"/>
      <c r="AI56" s="278"/>
      <c r="AJ56" s="278"/>
      <c r="AK56" s="278"/>
      <c r="AL56" s="278"/>
      <c r="AM56" s="278"/>
      <c r="AN56" s="278"/>
      <c r="AO56" s="278"/>
      <c r="AP56" s="278"/>
      <c r="AQ56" s="276" t="str">
        <f aca="false">IF(OR(B56="", SUM(AR56:CF56)=0), "",(SUM(AR56:CF56)/SUM(AR$2:CF$2)))</f>
        <v/>
      </c>
      <c r="AR56" s="277"/>
      <c r="AS56" s="277"/>
      <c r="AT56" s="277"/>
      <c r="AU56" s="277"/>
      <c r="AV56" s="277"/>
      <c r="AW56" s="277"/>
      <c r="AX56" s="277"/>
      <c r="AY56" s="277"/>
      <c r="AZ56" s="277"/>
      <c r="BA56" s="277"/>
      <c r="BB56" s="277"/>
      <c r="BC56" s="277"/>
      <c r="BD56" s="277"/>
      <c r="BE56" s="277"/>
      <c r="BF56" s="277"/>
      <c r="BG56" s="277"/>
      <c r="BH56" s="277"/>
      <c r="BI56" s="277"/>
      <c r="BJ56" s="277"/>
      <c r="BK56" s="277"/>
      <c r="BL56" s="277"/>
      <c r="BM56" s="277"/>
      <c r="BN56" s="277"/>
      <c r="BO56" s="277"/>
      <c r="BP56" s="277"/>
      <c r="BQ56" s="277"/>
      <c r="BR56" s="277"/>
      <c r="BS56" s="277"/>
      <c r="BT56" s="277"/>
      <c r="BU56" s="278"/>
      <c r="BV56" s="278"/>
      <c r="BW56" s="278"/>
      <c r="BX56" s="278"/>
      <c r="BY56" s="278"/>
      <c r="BZ56" s="278"/>
      <c r="CA56" s="278"/>
      <c r="CB56" s="278"/>
      <c r="CC56" s="278"/>
      <c r="CD56" s="278"/>
      <c r="CE56" s="278"/>
      <c r="CF56" s="278"/>
      <c r="CG56" s="276" t="str">
        <f aca="false">IF(OR(B56="", SUM(CH56:DV56)=0), "",(SUM(CH56:DV56)/SUM(CH$2:DV$2)))</f>
        <v/>
      </c>
      <c r="CH56" s="277"/>
      <c r="CI56" s="277"/>
      <c r="CJ56" s="277"/>
      <c r="CK56" s="277"/>
      <c r="CL56" s="277"/>
      <c r="CM56" s="277"/>
      <c r="CN56" s="277"/>
      <c r="CO56" s="277"/>
      <c r="CP56" s="277"/>
      <c r="CQ56" s="277"/>
      <c r="CR56" s="277"/>
      <c r="CS56" s="277"/>
      <c r="CT56" s="277"/>
      <c r="CU56" s="277"/>
      <c r="CV56" s="277"/>
      <c r="CW56" s="277"/>
      <c r="CX56" s="277"/>
      <c r="CY56" s="277"/>
      <c r="CZ56" s="277"/>
      <c r="DA56" s="277"/>
      <c r="DB56" s="277"/>
      <c r="DC56" s="277"/>
      <c r="DD56" s="277"/>
      <c r="DE56" s="277"/>
      <c r="DF56" s="277"/>
      <c r="DG56" s="277"/>
      <c r="DH56" s="277"/>
      <c r="DI56" s="277"/>
      <c r="DJ56" s="277"/>
      <c r="DK56" s="278"/>
      <c r="DL56" s="278"/>
      <c r="DM56" s="278"/>
      <c r="DN56" s="278"/>
      <c r="DO56" s="278"/>
      <c r="DP56" s="278"/>
      <c r="DQ56" s="278"/>
      <c r="DR56" s="278"/>
      <c r="DS56" s="278"/>
      <c r="DT56" s="278"/>
      <c r="DU56" s="278"/>
      <c r="DV56" s="278"/>
    </row>
    <row r="57" customFormat="false" ht="12.75" hidden="false" customHeight="false" outlineLevel="0" collapsed="false">
      <c r="A57" s="275" t="n">
        <v>50</v>
      </c>
      <c r="B57" s="275" t="inlineStr">
        <f aca="false">'English Scores- Leveled papers'!B56</f>
        <is>
          <t/>
        </is>
      </c>
      <c r="C57" s="275" t="inlineStr">
        <f aca="false">'English Scores- Leveled papers'!E56</f>
        <is>
          <t/>
        </is>
      </c>
      <c r="D57" s="276" t="str">
        <f aca="false">IF(OR(B57="", SUM(E57:AP57)=0), "",(SUM(E57:AP57)/SUM(E$2:AP$2)))</f>
        <v/>
      </c>
      <c r="E57" s="277"/>
      <c r="F57" s="277"/>
      <c r="G57" s="277"/>
      <c r="H57" s="277"/>
      <c r="I57" s="277"/>
      <c r="J57" s="277"/>
      <c r="K57" s="277"/>
      <c r="L57" s="277"/>
      <c r="M57" s="277"/>
      <c r="N57" s="277"/>
      <c r="O57" s="277"/>
      <c r="P57" s="277"/>
      <c r="Q57" s="277"/>
      <c r="R57" s="277"/>
      <c r="S57" s="277"/>
      <c r="T57" s="277"/>
      <c r="U57" s="277"/>
      <c r="V57" s="277"/>
      <c r="W57" s="277"/>
      <c r="X57" s="277"/>
      <c r="Y57" s="277"/>
      <c r="Z57" s="277"/>
      <c r="AA57" s="277"/>
      <c r="AB57" s="277"/>
      <c r="AC57" s="277"/>
      <c r="AD57" s="277"/>
      <c r="AE57" s="277"/>
      <c r="AF57" s="277"/>
      <c r="AG57" s="277"/>
      <c r="AH57" s="278"/>
      <c r="AI57" s="278"/>
      <c r="AJ57" s="278"/>
      <c r="AK57" s="278"/>
      <c r="AL57" s="278"/>
      <c r="AM57" s="278"/>
      <c r="AN57" s="278"/>
      <c r="AO57" s="278"/>
      <c r="AP57" s="278"/>
      <c r="AQ57" s="276" t="str">
        <f aca="false">IF(OR(B57="", SUM(AR57:CF57)=0), "",(SUM(AR57:CF57)/SUM(AR$2:CF$2)))</f>
        <v/>
      </c>
      <c r="AR57" s="277"/>
      <c r="AS57" s="277"/>
      <c r="AT57" s="277"/>
      <c r="AU57" s="277"/>
      <c r="AV57" s="277"/>
      <c r="AW57" s="277"/>
      <c r="AX57" s="277"/>
      <c r="AY57" s="277"/>
      <c r="AZ57" s="277"/>
      <c r="BA57" s="277"/>
      <c r="BB57" s="277"/>
      <c r="BC57" s="277"/>
      <c r="BD57" s="277"/>
      <c r="BE57" s="277"/>
      <c r="BF57" s="277"/>
      <c r="BG57" s="277"/>
      <c r="BH57" s="277"/>
      <c r="BI57" s="277"/>
      <c r="BJ57" s="277"/>
      <c r="BK57" s="277"/>
      <c r="BL57" s="277"/>
      <c r="BM57" s="277"/>
      <c r="BN57" s="277"/>
      <c r="BO57" s="277"/>
      <c r="BP57" s="277"/>
      <c r="BQ57" s="277"/>
      <c r="BR57" s="277"/>
      <c r="BS57" s="277"/>
      <c r="BT57" s="277"/>
      <c r="BU57" s="278"/>
      <c r="BV57" s="278"/>
      <c r="BW57" s="278"/>
      <c r="BX57" s="278"/>
      <c r="BY57" s="278"/>
      <c r="BZ57" s="278"/>
      <c r="CA57" s="278"/>
      <c r="CB57" s="278"/>
      <c r="CC57" s="278"/>
      <c r="CD57" s="278"/>
      <c r="CE57" s="278"/>
      <c r="CF57" s="278"/>
      <c r="CG57" s="276" t="str">
        <f aca="false">IF(OR(B57="", SUM(CH57:DV57)=0), "",(SUM(CH57:DV57)/SUM(CH$2:DV$2)))</f>
        <v/>
      </c>
      <c r="CH57" s="277"/>
      <c r="CI57" s="277"/>
      <c r="CJ57" s="277"/>
      <c r="CK57" s="277"/>
      <c r="CL57" s="277"/>
      <c r="CM57" s="277"/>
      <c r="CN57" s="277"/>
      <c r="CO57" s="277"/>
      <c r="CP57" s="277"/>
      <c r="CQ57" s="277"/>
      <c r="CR57" s="277"/>
      <c r="CS57" s="277"/>
      <c r="CT57" s="277"/>
      <c r="CU57" s="277"/>
      <c r="CV57" s="277"/>
      <c r="CW57" s="277"/>
      <c r="CX57" s="277"/>
      <c r="CY57" s="277"/>
      <c r="CZ57" s="277"/>
      <c r="DA57" s="277"/>
      <c r="DB57" s="277"/>
      <c r="DC57" s="277"/>
      <c r="DD57" s="277"/>
      <c r="DE57" s="277"/>
      <c r="DF57" s="277"/>
      <c r="DG57" s="277"/>
      <c r="DH57" s="277"/>
      <c r="DI57" s="277"/>
      <c r="DJ57" s="277"/>
      <c r="DK57" s="278"/>
      <c r="DL57" s="278"/>
      <c r="DM57" s="278"/>
      <c r="DN57" s="278"/>
      <c r="DO57" s="278"/>
      <c r="DP57" s="278"/>
      <c r="DQ57" s="278"/>
      <c r="DR57" s="278"/>
      <c r="DS57" s="278"/>
      <c r="DT57" s="278"/>
      <c r="DU57" s="278"/>
      <c r="DV57" s="278"/>
    </row>
    <row r="58" customFormat="false" ht="12.75" hidden="false" customHeight="false" outlineLevel="0" collapsed="false">
      <c r="A58" s="275" t="n">
        <v>51</v>
      </c>
      <c r="B58" s="275" t="inlineStr">
        <f aca="false">'English Scores- Leveled papers'!B57</f>
        <is>
          <t/>
        </is>
      </c>
      <c r="C58" s="275" t="inlineStr">
        <f aca="false">'English Scores- Leveled papers'!E57</f>
        <is>
          <t/>
        </is>
      </c>
      <c r="D58" s="276" t="str">
        <f aca="false">IF(OR(B58="", SUM(E58:AP58)=0), "",(SUM(E58:AP58)/SUM(E$2:AP$2)))</f>
        <v/>
      </c>
      <c r="E58" s="277"/>
      <c r="F58" s="277"/>
      <c r="G58" s="277"/>
      <c r="H58" s="277"/>
      <c r="I58" s="277"/>
      <c r="J58" s="277"/>
      <c r="K58" s="277"/>
      <c r="L58" s="277"/>
      <c r="M58" s="277"/>
      <c r="N58" s="277"/>
      <c r="O58" s="277"/>
      <c r="P58" s="277"/>
      <c r="Q58" s="277"/>
      <c r="R58" s="277"/>
      <c r="S58" s="277"/>
      <c r="T58" s="277"/>
      <c r="U58" s="277"/>
      <c r="V58" s="277"/>
      <c r="W58" s="277"/>
      <c r="X58" s="277"/>
      <c r="Y58" s="277"/>
      <c r="Z58" s="277"/>
      <c r="AA58" s="277"/>
      <c r="AB58" s="277"/>
      <c r="AC58" s="277"/>
      <c r="AD58" s="277"/>
      <c r="AE58" s="277"/>
      <c r="AF58" s="277"/>
      <c r="AG58" s="277"/>
      <c r="AH58" s="278"/>
      <c r="AI58" s="278"/>
      <c r="AJ58" s="278"/>
      <c r="AK58" s="278"/>
      <c r="AL58" s="278"/>
      <c r="AM58" s="278"/>
      <c r="AN58" s="278"/>
      <c r="AO58" s="278"/>
      <c r="AP58" s="278"/>
      <c r="AQ58" s="276" t="str">
        <f aca="false">IF(OR(B58="", SUM(AR58:CF58)=0), "",(SUM(AR58:CF58)/SUM(AR$2:CF$2)))</f>
        <v/>
      </c>
      <c r="AR58" s="277"/>
      <c r="AS58" s="277"/>
      <c r="AT58" s="277"/>
      <c r="AU58" s="277"/>
      <c r="AV58" s="277"/>
      <c r="AW58" s="277"/>
      <c r="AX58" s="277"/>
      <c r="AY58" s="277"/>
      <c r="AZ58" s="277"/>
      <c r="BA58" s="277"/>
      <c r="BB58" s="277"/>
      <c r="BC58" s="277"/>
      <c r="BD58" s="277"/>
      <c r="BE58" s="277"/>
      <c r="BF58" s="277"/>
      <c r="BG58" s="277"/>
      <c r="BH58" s="277"/>
      <c r="BI58" s="277"/>
      <c r="BJ58" s="277"/>
      <c r="BK58" s="277"/>
      <c r="BL58" s="277"/>
      <c r="BM58" s="277"/>
      <c r="BN58" s="277"/>
      <c r="BO58" s="277"/>
      <c r="BP58" s="277"/>
      <c r="BQ58" s="277"/>
      <c r="BR58" s="277"/>
      <c r="BS58" s="277"/>
      <c r="BT58" s="277"/>
      <c r="BU58" s="278"/>
      <c r="BV58" s="278"/>
      <c r="BW58" s="278"/>
      <c r="BX58" s="278"/>
      <c r="BY58" s="278"/>
      <c r="BZ58" s="278"/>
      <c r="CA58" s="278"/>
      <c r="CB58" s="278"/>
      <c r="CC58" s="278"/>
      <c r="CD58" s="278"/>
      <c r="CE58" s="278"/>
      <c r="CF58" s="278"/>
      <c r="CG58" s="276" t="str">
        <f aca="false">IF(OR(B58="", SUM(CH58:DV58)=0), "",(SUM(CH58:DV58)/SUM(CH$2:DV$2)))</f>
        <v/>
      </c>
      <c r="CH58" s="277"/>
      <c r="CI58" s="277"/>
      <c r="CJ58" s="277"/>
      <c r="CK58" s="277"/>
      <c r="CL58" s="277"/>
      <c r="CM58" s="277"/>
      <c r="CN58" s="277"/>
      <c r="CO58" s="277"/>
      <c r="CP58" s="277"/>
      <c r="CQ58" s="277"/>
      <c r="CR58" s="277"/>
      <c r="CS58" s="277"/>
      <c r="CT58" s="277"/>
      <c r="CU58" s="277"/>
      <c r="CV58" s="277"/>
      <c r="CW58" s="277"/>
      <c r="CX58" s="277"/>
      <c r="CY58" s="277"/>
      <c r="CZ58" s="277"/>
      <c r="DA58" s="277"/>
      <c r="DB58" s="277"/>
      <c r="DC58" s="277"/>
      <c r="DD58" s="277"/>
      <c r="DE58" s="277"/>
      <c r="DF58" s="277"/>
      <c r="DG58" s="277"/>
      <c r="DH58" s="277"/>
      <c r="DI58" s="277"/>
      <c r="DJ58" s="277"/>
      <c r="DK58" s="278"/>
      <c r="DL58" s="278"/>
      <c r="DM58" s="278"/>
      <c r="DN58" s="278"/>
      <c r="DO58" s="278"/>
      <c r="DP58" s="278"/>
      <c r="DQ58" s="278"/>
      <c r="DR58" s="278"/>
      <c r="DS58" s="278"/>
      <c r="DT58" s="278"/>
      <c r="DU58" s="278"/>
      <c r="DV58" s="278"/>
    </row>
    <row r="59" customFormat="false" ht="12.75" hidden="false" customHeight="false" outlineLevel="0" collapsed="false">
      <c r="A59" s="275" t="n">
        <v>52</v>
      </c>
      <c r="B59" s="275" t="inlineStr">
        <f aca="false">'English Scores- Leveled papers'!B58</f>
        <is>
          <t/>
        </is>
      </c>
      <c r="C59" s="275" t="inlineStr">
        <f aca="false">'English Scores- Leveled papers'!E58</f>
        <is>
          <t/>
        </is>
      </c>
      <c r="D59" s="276" t="str">
        <f aca="false">IF(OR(B59="", SUM(E59:AP59)=0), "",(SUM(E59:AP59)/SUM(E$2:AP$2)))</f>
        <v/>
      </c>
      <c r="E59" s="277"/>
      <c r="F59" s="277"/>
      <c r="G59" s="277"/>
      <c r="H59" s="277"/>
      <c r="I59" s="277"/>
      <c r="J59" s="277"/>
      <c r="K59" s="277"/>
      <c r="L59" s="277"/>
      <c r="M59" s="277"/>
      <c r="N59" s="277"/>
      <c r="O59" s="277"/>
      <c r="P59" s="277"/>
      <c r="Q59" s="277"/>
      <c r="R59" s="277"/>
      <c r="S59" s="277"/>
      <c r="T59" s="277"/>
      <c r="U59" s="277"/>
      <c r="V59" s="277"/>
      <c r="W59" s="277"/>
      <c r="X59" s="277"/>
      <c r="Y59" s="277"/>
      <c r="Z59" s="277"/>
      <c r="AA59" s="277"/>
      <c r="AB59" s="277"/>
      <c r="AC59" s="277"/>
      <c r="AD59" s="277"/>
      <c r="AE59" s="277"/>
      <c r="AF59" s="277"/>
      <c r="AG59" s="277"/>
      <c r="AH59" s="278"/>
      <c r="AI59" s="278"/>
      <c r="AJ59" s="278"/>
      <c r="AK59" s="278"/>
      <c r="AL59" s="278"/>
      <c r="AM59" s="278"/>
      <c r="AN59" s="278"/>
      <c r="AO59" s="278"/>
      <c r="AP59" s="278"/>
      <c r="AQ59" s="276" t="str">
        <f aca="false">IF(OR(B59="", SUM(AR59:CF59)=0), "",(SUM(AR59:CF59)/SUM(AR$2:CF$2)))</f>
        <v/>
      </c>
      <c r="AR59" s="277"/>
      <c r="AS59" s="277"/>
      <c r="AT59" s="277"/>
      <c r="AU59" s="277"/>
      <c r="AV59" s="277"/>
      <c r="AW59" s="277"/>
      <c r="AX59" s="277"/>
      <c r="AY59" s="277"/>
      <c r="AZ59" s="277"/>
      <c r="BA59" s="277"/>
      <c r="BB59" s="277"/>
      <c r="BC59" s="277"/>
      <c r="BD59" s="277"/>
      <c r="BE59" s="277"/>
      <c r="BF59" s="277"/>
      <c r="BG59" s="277"/>
      <c r="BH59" s="277"/>
      <c r="BI59" s="277"/>
      <c r="BJ59" s="277"/>
      <c r="BK59" s="277"/>
      <c r="BL59" s="277"/>
      <c r="BM59" s="277"/>
      <c r="BN59" s="277"/>
      <c r="BO59" s="277"/>
      <c r="BP59" s="277"/>
      <c r="BQ59" s="277"/>
      <c r="BR59" s="277"/>
      <c r="BS59" s="277"/>
      <c r="BT59" s="277"/>
      <c r="BU59" s="278"/>
      <c r="BV59" s="278"/>
      <c r="BW59" s="278"/>
      <c r="BX59" s="278"/>
      <c r="BY59" s="278"/>
      <c r="BZ59" s="278"/>
      <c r="CA59" s="278"/>
      <c r="CB59" s="278"/>
      <c r="CC59" s="278"/>
      <c r="CD59" s="278"/>
      <c r="CE59" s="278"/>
      <c r="CF59" s="278"/>
      <c r="CG59" s="276" t="str">
        <f aca="false">IF(OR(B59="", SUM(CH59:DV59)=0), "",(SUM(CH59:DV59)/SUM(CH$2:DV$2)))</f>
        <v/>
      </c>
      <c r="CH59" s="277"/>
      <c r="CI59" s="277"/>
      <c r="CJ59" s="277"/>
      <c r="CK59" s="277"/>
      <c r="CL59" s="277"/>
      <c r="CM59" s="277"/>
      <c r="CN59" s="277"/>
      <c r="CO59" s="277"/>
      <c r="CP59" s="277"/>
      <c r="CQ59" s="277"/>
      <c r="CR59" s="277"/>
      <c r="CS59" s="277"/>
      <c r="CT59" s="277"/>
      <c r="CU59" s="277"/>
      <c r="CV59" s="277"/>
      <c r="CW59" s="277"/>
      <c r="CX59" s="277"/>
      <c r="CY59" s="277"/>
      <c r="CZ59" s="277"/>
      <c r="DA59" s="277"/>
      <c r="DB59" s="277"/>
      <c r="DC59" s="277"/>
      <c r="DD59" s="277"/>
      <c r="DE59" s="277"/>
      <c r="DF59" s="277"/>
      <c r="DG59" s="277"/>
      <c r="DH59" s="277"/>
      <c r="DI59" s="277"/>
      <c r="DJ59" s="277"/>
      <c r="DK59" s="278"/>
      <c r="DL59" s="278"/>
      <c r="DM59" s="278"/>
      <c r="DN59" s="278"/>
      <c r="DO59" s="278"/>
      <c r="DP59" s="278"/>
      <c r="DQ59" s="278"/>
      <c r="DR59" s="278"/>
      <c r="DS59" s="278"/>
      <c r="DT59" s="278"/>
      <c r="DU59" s="278"/>
      <c r="DV59" s="278"/>
    </row>
    <row r="60" customFormat="false" ht="12.75" hidden="false" customHeight="false" outlineLevel="0" collapsed="false">
      <c r="A60" s="275" t="n">
        <v>53</v>
      </c>
      <c r="B60" s="275" t="inlineStr">
        <f aca="false">'English Scores- Leveled papers'!B59</f>
        <is>
          <t/>
        </is>
      </c>
      <c r="C60" s="275" t="inlineStr">
        <f aca="false">'English Scores- Leveled papers'!E59</f>
        <is>
          <t/>
        </is>
      </c>
      <c r="D60" s="276" t="str">
        <f aca="false">IF(OR(B60="", SUM(E60:AP60)=0), "",(SUM(E60:AP60)/SUM(E$2:AP$2)))</f>
        <v/>
      </c>
      <c r="E60" s="277"/>
      <c r="F60" s="277"/>
      <c r="G60" s="277"/>
      <c r="H60" s="277"/>
      <c r="I60" s="277"/>
      <c r="J60" s="277"/>
      <c r="K60" s="277"/>
      <c r="L60" s="277"/>
      <c r="M60" s="277"/>
      <c r="N60" s="277"/>
      <c r="O60" s="277"/>
      <c r="P60" s="277"/>
      <c r="Q60" s="277"/>
      <c r="R60" s="277"/>
      <c r="S60" s="277"/>
      <c r="T60" s="277"/>
      <c r="U60" s="277"/>
      <c r="V60" s="277"/>
      <c r="W60" s="277"/>
      <c r="X60" s="277"/>
      <c r="Y60" s="277"/>
      <c r="Z60" s="277"/>
      <c r="AA60" s="277"/>
      <c r="AB60" s="277"/>
      <c r="AC60" s="277"/>
      <c r="AD60" s="277"/>
      <c r="AE60" s="277"/>
      <c r="AF60" s="277"/>
      <c r="AG60" s="277"/>
      <c r="AH60" s="278"/>
      <c r="AI60" s="278"/>
      <c r="AJ60" s="278"/>
      <c r="AK60" s="278"/>
      <c r="AL60" s="278"/>
      <c r="AM60" s="278"/>
      <c r="AN60" s="278"/>
      <c r="AO60" s="278"/>
      <c r="AP60" s="278"/>
      <c r="AQ60" s="276" t="str">
        <f aca="false">IF(OR(B60="", SUM(AR60:CF60)=0), "",(SUM(AR60:CF60)/SUM(AR$2:CF$2)))</f>
        <v/>
      </c>
      <c r="AR60" s="277"/>
      <c r="AS60" s="277"/>
      <c r="AT60" s="277"/>
      <c r="AU60" s="277"/>
      <c r="AV60" s="277"/>
      <c r="AW60" s="277"/>
      <c r="AX60" s="277"/>
      <c r="AY60" s="277"/>
      <c r="AZ60" s="277"/>
      <c r="BA60" s="277"/>
      <c r="BB60" s="277"/>
      <c r="BC60" s="277"/>
      <c r="BD60" s="277"/>
      <c r="BE60" s="277"/>
      <c r="BF60" s="277"/>
      <c r="BG60" s="277"/>
      <c r="BH60" s="277"/>
      <c r="BI60" s="277"/>
      <c r="BJ60" s="277"/>
      <c r="BK60" s="277"/>
      <c r="BL60" s="277"/>
      <c r="BM60" s="277"/>
      <c r="BN60" s="277"/>
      <c r="BO60" s="277"/>
      <c r="BP60" s="277"/>
      <c r="BQ60" s="277"/>
      <c r="BR60" s="277"/>
      <c r="BS60" s="277"/>
      <c r="BT60" s="277"/>
      <c r="BU60" s="278"/>
      <c r="BV60" s="278"/>
      <c r="BW60" s="278"/>
      <c r="BX60" s="278"/>
      <c r="BY60" s="278"/>
      <c r="BZ60" s="278"/>
      <c r="CA60" s="278"/>
      <c r="CB60" s="278"/>
      <c r="CC60" s="278"/>
      <c r="CD60" s="278"/>
      <c r="CE60" s="278"/>
      <c r="CF60" s="278"/>
      <c r="CG60" s="276" t="str">
        <f aca="false">IF(OR(B60="", SUM(CH60:DV60)=0), "",(SUM(CH60:DV60)/SUM(CH$2:DV$2)))</f>
        <v/>
      </c>
      <c r="CH60" s="277"/>
      <c r="CI60" s="277"/>
      <c r="CJ60" s="277"/>
      <c r="CK60" s="277"/>
      <c r="CL60" s="277"/>
      <c r="CM60" s="277"/>
      <c r="CN60" s="277"/>
      <c r="CO60" s="277"/>
      <c r="CP60" s="277"/>
      <c r="CQ60" s="277"/>
      <c r="CR60" s="277"/>
      <c r="CS60" s="277"/>
      <c r="CT60" s="277"/>
      <c r="CU60" s="277"/>
      <c r="CV60" s="277"/>
      <c r="CW60" s="277"/>
      <c r="CX60" s="277"/>
      <c r="CY60" s="277"/>
      <c r="CZ60" s="277"/>
      <c r="DA60" s="277"/>
      <c r="DB60" s="277"/>
      <c r="DC60" s="277"/>
      <c r="DD60" s="277"/>
      <c r="DE60" s="277"/>
      <c r="DF60" s="277"/>
      <c r="DG60" s="277"/>
      <c r="DH60" s="277"/>
      <c r="DI60" s="277"/>
      <c r="DJ60" s="277"/>
      <c r="DK60" s="278"/>
      <c r="DL60" s="278"/>
      <c r="DM60" s="278"/>
      <c r="DN60" s="278"/>
      <c r="DO60" s="278"/>
      <c r="DP60" s="278"/>
      <c r="DQ60" s="278"/>
      <c r="DR60" s="278"/>
      <c r="DS60" s="278"/>
      <c r="DT60" s="278"/>
      <c r="DU60" s="278"/>
      <c r="DV60" s="278"/>
    </row>
    <row r="61" customFormat="false" ht="12.75" hidden="false" customHeight="false" outlineLevel="0" collapsed="false">
      <c r="A61" s="275" t="n">
        <v>54</v>
      </c>
      <c r="B61" s="275" t="inlineStr">
        <f aca="false">'English Scores- Leveled papers'!B60</f>
        <is>
          <t/>
        </is>
      </c>
      <c r="C61" s="275" t="inlineStr">
        <f aca="false">'English Scores- Leveled papers'!E60</f>
        <is>
          <t/>
        </is>
      </c>
      <c r="D61" s="276" t="str">
        <f aca="false">IF(OR(B61="", SUM(E61:AP61)=0), "",(SUM(E61:AP61)/SUM(E$2:AP$2)))</f>
        <v/>
      </c>
      <c r="E61" s="277"/>
      <c r="F61" s="277"/>
      <c r="G61" s="277"/>
      <c r="H61" s="277"/>
      <c r="I61" s="277"/>
      <c r="J61" s="277"/>
      <c r="K61" s="277"/>
      <c r="L61" s="277"/>
      <c r="M61" s="277"/>
      <c r="N61" s="277"/>
      <c r="O61" s="277"/>
      <c r="P61" s="277"/>
      <c r="Q61" s="277"/>
      <c r="R61" s="277"/>
      <c r="S61" s="277"/>
      <c r="T61" s="277"/>
      <c r="U61" s="277"/>
      <c r="V61" s="277"/>
      <c r="W61" s="277"/>
      <c r="X61" s="277"/>
      <c r="Y61" s="277"/>
      <c r="Z61" s="277"/>
      <c r="AA61" s="277"/>
      <c r="AB61" s="277"/>
      <c r="AC61" s="277"/>
      <c r="AD61" s="277"/>
      <c r="AE61" s="277"/>
      <c r="AF61" s="277"/>
      <c r="AG61" s="277"/>
      <c r="AH61" s="278"/>
      <c r="AI61" s="278"/>
      <c r="AJ61" s="278"/>
      <c r="AK61" s="278"/>
      <c r="AL61" s="278"/>
      <c r="AM61" s="278"/>
      <c r="AN61" s="278"/>
      <c r="AO61" s="278"/>
      <c r="AP61" s="278"/>
      <c r="AQ61" s="276" t="str">
        <f aca="false">IF(OR(B61="", SUM(AR61:CF61)=0), "",(SUM(AR61:CF61)/SUM(AR$2:CF$2)))</f>
        <v/>
      </c>
      <c r="AR61" s="277"/>
      <c r="AS61" s="277"/>
      <c r="AT61" s="277"/>
      <c r="AU61" s="277"/>
      <c r="AV61" s="277"/>
      <c r="AW61" s="277"/>
      <c r="AX61" s="277"/>
      <c r="AY61" s="277"/>
      <c r="AZ61" s="277"/>
      <c r="BA61" s="277"/>
      <c r="BB61" s="277"/>
      <c r="BC61" s="277"/>
      <c r="BD61" s="277"/>
      <c r="BE61" s="277"/>
      <c r="BF61" s="277"/>
      <c r="BG61" s="277"/>
      <c r="BH61" s="277"/>
      <c r="BI61" s="277"/>
      <c r="BJ61" s="277"/>
      <c r="BK61" s="277"/>
      <c r="BL61" s="277"/>
      <c r="BM61" s="277"/>
      <c r="BN61" s="277"/>
      <c r="BO61" s="277"/>
      <c r="BP61" s="277"/>
      <c r="BQ61" s="277"/>
      <c r="BR61" s="277"/>
      <c r="BS61" s="277"/>
      <c r="BT61" s="277"/>
      <c r="BU61" s="278"/>
      <c r="BV61" s="278"/>
      <c r="BW61" s="278"/>
      <c r="BX61" s="278"/>
      <c r="BY61" s="278"/>
      <c r="BZ61" s="278"/>
      <c r="CA61" s="278"/>
      <c r="CB61" s="278"/>
      <c r="CC61" s="278"/>
      <c r="CD61" s="278"/>
      <c r="CE61" s="278"/>
      <c r="CF61" s="278"/>
      <c r="CG61" s="276" t="str">
        <f aca="false">IF(OR(B61="", SUM(CH61:DV61)=0), "",(SUM(CH61:DV61)/SUM(CH$2:DV$2)))</f>
        <v/>
      </c>
      <c r="CH61" s="277"/>
      <c r="CI61" s="277"/>
      <c r="CJ61" s="277"/>
      <c r="CK61" s="277"/>
      <c r="CL61" s="277"/>
      <c r="CM61" s="277"/>
      <c r="CN61" s="277"/>
      <c r="CO61" s="277"/>
      <c r="CP61" s="277"/>
      <c r="CQ61" s="277"/>
      <c r="CR61" s="277"/>
      <c r="CS61" s="277"/>
      <c r="CT61" s="277"/>
      <c r="CU61" s="277"/>
      <c r="CV61" s="277"/>
      <c r="CW61" s="277"/>
      <c r="CX61" s="277"/>
      <c r="CY61" s="277"/>
      <c r="CZ61" s="277"/>
      <c r="DA61" s="277"/>
      <c r="DB61" s="277"/>
      <c r="DC61" s="277"/>
      <c r="DD61" s="277"/>
      <c r="DE61" s="277"/>
      <c r="DF61" s="277"/>
      <c r="DG61" s="277"/>
      <c r="DH61" s="277"/>
      <c r="DI61" s="277"/>
      <c r="DJ61" s="277"/>
      <c r="DK61" s="278"/>
      <c r="DL61" s="278"/>
      <c r="DM61" s="278"/>
      <c r="DN61" s="278"/>
      <c r="DO61" s="278"/>
      <c r="DP61" s="278"/>
      <c r="DQ61" s="278"/>
      <c r="DR61" s="278"/>
      <c r="DS61" s="278"/>
      <c r="DT61" s="278"/>
      <c r="DU61" s="278"/>
      <c r="DV61" s="278"/>
    </row>
    <row r="62" customFormat="false" ht="12.75" hidden="false" customHeight="false" outlineLevel="0" collapsed="false">
      <c r="A62" s="275" t="n">
        <v>55</v>
      </c>
      <c r="B62" s="275" t="inlineStr">
        <f aca="false">'English Scores- Leveled papers'!B61</f>
        <is>
          <t/>
        </is>
      </c>
      <c r="C62" s="275" t="inlineStr">
        <f aca="false">'English Scores- Leveled papers'!E61</f>
        <is>
          <t/>
        </is>
      </c>
      <c r="D62" s="276" t="str">
        <f aca="false">IF(OR(B62="", SUM(E62:AP62)=0), "",(SUM(E62:AP62)/SUM(E$2:AP$2)))</f>
        <v/>
      </c>
      <c r="E62" s="277"/>
      <c r="F62" s="277"/>
      <c r="G62" s="277"/>
      <c r="H62" s="277"/>
      <c r="I62" s="277"/>
      <c r="J62" s="277"/>
      <c r="K62" s="277"/>
      <c r="L62" s="277"/>
      <c r="M62" s="277"/>
      <c r="N62" s="277"/>
      <c r="O62" s="277"/>
      <c r="P62" s="277"/>
      <c r="Q62" s="277"/>
      <c r="R62" s="277"/>
      <c r="S62" s="277"/>
      <c r="T62" s="277"/>
      <c r="U62" s="277"/>
      <c r="V62" s="277"/>
      <c r="W62" s="277"/>
      <c r="X62" s="277"/>
      <c r="Y62" s="277"/>
      <c r="Z62" s="277"/>
      <c r="AA62" s="277"/>
      <c r="AB62" s="277"/>
      <c r="AC62" s="277"/>
      <c r="AD62" s="277"/>
      <c r="AE62" s="277"/>
      <c r="AF62" s="277"/>
      <c r="AG62" s="277"/>
      <c r="AH62" s="278"/>
      <c r="AI62" s="278"/>
      <c r="AJ62" s="278"/>
      <c r="AK62" s="278"/>
      <c r="AL62" s="278"/>
      <c r="AM62" s="278"/>
      <c r="AN62" s="278"/>
      <c r="AO62" s="278"/>
      <c r="AP62" s="278"/>
      <c r="AQ62" s="276" t="str">
        <f aca="false">IF(OR(B62="", SUM(AR62:CF62)=0), "",(SUM(AR62:CF62)/SUM(AR$2:CF$2)))</f>
        <v/>
      </c>
      <c r="AR62" s="277"/>
      <c r="AS62" s="277"/>
      <c r="AT62" s="277"/>
      <c r="AU62" s="277"/>
      <c r="AV62" s="277"/>
      <c r="AW62" s="277"/>
      <c r="AX62" s="277"/>
      <c r="AY62" s="277"/>
      <c r="AZ62" s="277"/>
      <c r="BA62" s="277"/>
      <c r="BB62" s="277"/>
      <c r="BC62" s="277"/>
      <c r="BD62" s="277"/>
      <c r="BE62" s="277"/>
      <c r="BF62" s="277"/>
      <c r="BG62" s="277"/>
      <c r="BH62" s="277"/>
      <c r="BI62" s="277"/>
      <c r="BJ62" s="277"/>
      <c r="BK62" s="277"/>
      <c r="BL62" s="277"/>
      <c r="BM62" s="277"/>
      <c r="BN62" s="277"/>
      <c r="BO62" s="277"/>
      <c r="BP62" s="277"/>
      <c r="BQ62" s="277"/>
      <c r="BR62" s="277"/>
      <c r="BS62" s="277"/>
      <c r="BT62" s="277"/>
      <c r="BU62" s="278"/>
      <c r="BV62" s="278"/>
      <c r="BW62" s="278"/>
      <c r="BX62" s="278"/>
      <c r="BY62" s="278"/>
      <c r="BZ62" s="278"/>
      <c r="CA62" s="278"/>
      <c r="CB62" s="278"/>
      <c r="CC62" s="278"/>
      <c r="CD62" s="278"/>
      <c r="CE62" s="278"/>
      <c r="CF62" s="278"/>
      <c r="CG62" s="276" t="str">
        <f aca="false">IF(OR(B62="", SUM(CH62:DV62)=0), "",(SUM(CH62:DV62)/SUM(CH$2:DV$2)))</f>
        <v/>
      </c>
      <c r="CH62" s="277"/>
      <c r="CI62" s="277"/>
      <c r="CJ62" s="277"/>
      <c r="CK62" s="277"/>
      <c r="CL62" s="277"/>
      <c r="CM62" s="277"/>
      <c r="CN62" s="277"/>
      <c r="CO62" s="277"/>
      <c r="CP62" s="277"/>
      <c r="CQ62" s="277"/>
      <c r="CR62" s="277"/>
      <c r="CS62" s="277"/>
      <c r="CT62" s="277"/>
      <c r="CU62" s="277"/>
      <c r="CV62" s="277"/>
      <c r="CW62" s="277"/>
      <c r="CX62" s="277"/>
      <c r="CY62" s="277"/>
      <c r="CZ62" s="277"/>
      <c r="DA62" s="277"/>
      <c r="DB62" s="277"/>
      <c r="DC62" s="277"/>
      <c r="DD62" s="277"/>
      <c r="DE62" s="277"/>
      <c r="DF62" s="277"/>
      <c r="DG62" s="277"/>
      <c r="DH62" s="277"/>
      <c r="DI62" s="277"/>
      <c r="DJ62" s="277"/>
      <c r="DK62" s="278"/>
      <c r="DL62" s="278"/>
      <c r="DM62" s="278"/>
      <c r="DN62" s="278"/>
      <c r="DO62" s="278"/>
      <c r="DP62" s="278"/>
      <c r="DQ62" s="278"/>
      <c r="DR62" s="278"/>
      <c r="DS62" s="278"/>
      <c r="DT62" s="278"/>
      <c r="DU62" s="278"/>
      <c r="DV62" s="278"/>
    </row>
    <row r="63" customFormat="false" ht="12.75" hidden="false" customHeight="false" outlineLevel="0" collapsed="false">
      <c r="A63" s="275" t="n">
        <v>56</v>
      </c>
      <c r="B63" s="275" t="inlineStr">
        <f aca="false">'English Scores- Leveled papers'!B62</f>
        <is>
          <t/>
        </is>
      </c>
      <c r="C63" s="275" t="inlineStr">
        <f aca="false">'English Scores- Leveled papers'!E62</f>
        <is>
          <t/>
        </is>
      </c>
      <c r="D63" s="276" t="str">
        <f aca="false">IF(OR(B63="", SUM(E63:AP63)=0), "",(SUM(E63:AP63)/SUM(E$2:AP$2)))</f>
        <v/>
      </c>
      <c r="E63" s="277"/>
      <c r="F63" s="277"/>
      <c r="G63" s="277"/>
      <c r="H63" s="277"/>
      <c r="I63" s="277"/>
      <c r="J63" s="277"/>
      <c r="K63" s="277"/>
      <c r="L63" s="277"/>
      <c r="M63" s="277"/>
      <c r="N63" s="277"/>
      <c r="O63" s="277"/>
      <c r="P63" s="277"/>
      <c r="Q63" s="277"/>
      <c r="R63" s="277"/>
      <c r="S63" s="277"/>
      <c r="T63" s="277"/>
      <c r="U63" s="277"/>
      <c r="V63" s="277"/>
      <c r="W63" s="277"/>
      <c r="X63" s="277"/>
      <c r="Y63" s="277"/>
      <c r="Z63" s="277"/>
      <c r="AA63" s="277"/>
      <c r="AB63" s="277"/>
      <c r="AC63" s="277"/>
      <c r="AD63" s="277"/>
      <c r="AE63" s="277"/>
      <c r="AF63" s="277"/>
      <c r="AG63" s="277"/>
      <c r="AH63" s="278"/>
      <c r="AI63" s="278"/>
      <c r="AJ63" s="278"/>
      <c r="AK63" s="278"/>
      <c r="AL63" s="278"/>
      <c r="AM63" s="278"/>
      <c r="AN63" s="278"/>
      <c r="AO63" s="278"/>
      <c r="AP63" s="278"/>
      <c r="AQ63" s="276" t="str">
        <f aca="false">IF(OR(B63="", SUM(AR63:CF63)=0), "",(SUM(AR63:CF63)/SUM(AR$2:CF$2)))</f>
        <v/>
      </c>
      <c r="AR63" s="277"/>
      <c r="AS63" s="277"/>
      <c r="AT63" s="277"/>
      <c r="AU63" s="277"/>
      <c r="AV63" s="277"/>
      <c r="AW63" s="277"/>
      <c r="AX63" s="277"/>
      <c r="AY63" s="277"/>
      <c r="AZ63" s="277"/>
      <c r="BA63" s="277"/>
      <c r="BB63" s="277"/>
      <c r="BC63" s="277"/>
      <c r="BD63" s="277"/>
      <c r="BE63" s="277"/>
      <c r="BF63" s="277"/>
      <c r="BG63" s="277"/>
      <c r="BH63" s="277"/>
      <c r="BI63" s="277"/>
      <c r="BJ63" s="277"/>
      <c r="BK63" s="277"/>
      <c r="BL63" s="277"/>
      <c r="BM63" s="277"/>
      <c r="BN63" s="277"/>
      <c r="BO63" s="277"/>
      <c r="BP63" s="277"/>
      <c r="BQ63" s="277"/>
      <c r="BR63" s="277"/>
      <c r="BS63" s="277"/>
      <c r="BT63" s="277"/>
      <c r="BU63" s="278"/>
      <c r="BV63" s="278"/>
      <c r="BW63" s="278"/>
      <c r="BX63" s="278"/>
      <c r="BY63" s="278"/>
      <c r="BZ63" s="278"/>
      <c r="CA63" s="278"/>
      <c r="CB63" s="278"/>
      <c r="CC63" s="278"/>
      <c r="CD63" s="278"/>
      <c r="CE63" s="278"/>
      <c r="CF63" s="278"/>
      <c r="CG63" s="276" t="str">
        <f aca="false">IF(OR(B63="", SUM(CH63:DV63)=0), "",(SUM(CH63:DV63)/SUM(CH$2:DV$2)))</f>
        <v/>
      </c>
      <c r="CH63" s="277"/>
      <c r="CI63" s="277"/>
      <c r="CJ63" s="277"/>
      <c r="CK63" s="277"/>
      <c r="CL63" s="277"/>
      <c r="CM63" s="277"/>
      <c r="CN63" s="277"/>
      <c r="CO63" s="277"/>
      <c r="CP63" s="277"/>
      <c r="CQ63" s="277"/>
      <c r="CR63" s="277"/>
      <c r="CS63" s="277"/>
      <c r="CT63" s="277"/>
      <c r="CU63" s="277"/>
      <c r="CV63" s="277"/>
      <c r="CW63" s="277"/>
      <c r="CX63" s="277"/>
      <c r="CY63" s="277"/>
      <c r="CZ63" s="277"/>
      <c r="DA63" s="277"/>
      <c r="DB63" s="277"/>
      <c r="DC63" s="277"/>
      <c r="DD63" s="277"/>
      <c r="DE63" s="277"/>
      <c r="DF63" s="277"/>
      <c r="DG63" s="277"/>
      <c r="DH63" s="277"/>
      <c r="DI63" s="277"/>
      <c r="DJ63" s="277"/>
      <c r="DK63" s="278"/>
      <c r="DL63" s="278"/>
      <c r="DM63" s="278"/>
      <c r="DN63" s="278"/>
      <c r="DO63" s="278"/>
      <c r="DP63" s="278"/>
      <c r="DQ63" s="278"/>
      <c r="DR63" s="278"/>
      <c r="DS63" s="278"/>
      <c r="DT63" s="278"/>
      <c r="DU63" s="278"/>
      <c r="DV63" s="278"/>
    </row>
    <row r="64" customFormat="false" ht="12.75" hidden="false" customHeight="false" outlineLevel="0" collapsed="false">
      <c r="A64" s="275" t="n">
        <v>57</v>
      </c>
      <c r="B64" s="275" t="inlineStr">
        <f aca="false">'English Scores- Leveled papers'!B63</f>
        <is>
          <t/>
        </is>
      </c>
      <c r="C64" s="275" t="inlineStr">
        <f aca="false">'English Scores- Leveled papers'!E63</f>
        <is>
          <t/>
        </is>
      </c>
      <c r="D64" s="276" t="str">
        <f aca="false">IF(OR(B64="", SUM(E64:AP64)=0), "",(SUM(E64:AP64)/SUM(E$2:AP$2)))</f>
        <v/>
      </c>
      <c r="E64" s="277"/>
      <c r="F64" s="277"/>
      <c r="G64" s="277"/>
      <c r="H64" s="277"/>
      <c r="I64" s="277"/>
      <c r="J64" s="277"/>
      <c r="K64" s="277"/>
      <c r="L64" s="277"/>
      <c r="M64" s="277"/>
      <c r="N64" s="277"/>
      <c r="O64" s="277"/>
      <c r="P64" s="277"/>
      <c r="Q64" s="277"/>
      <c r="R64" s="277"/>
      <c r="S64" s="277"/>
      <c r="T64" s="277"/>
      <c r="U64" s="277"/>
      <c r="V64" s="277"/>
      <c r="W64" s="277"/>
      <c r="X64" s="277"/>
      <c r="Y64" s="277"/>
      <c r="Z64" s="277"/>
      <c r="AA64" s="277"/>
      <c r="AB64" s="277"/>
      <c r="AC64" s="277"/>
      <c r="AD64" s="277"/>
      <c r="AE64" s="277"/>
      <c r="AF64" s="277"/>
      <c r="AG64" s="277"/>
      <c r="AH64" s="278"/>
      <c r="AI64" s="278"/>
      <c r="AJ64" s="278"/>
      <c r="AK64" s="278"/>
      <c r="AL64" s="278"/>
      <c r="AM64" s="278"/>
      <c r="AN64" s="278"/>
      <c r="AO64" s="278"/>
      <c r="AP64" s="278"/>
      <c r="AQ64" s="276" t="str">
        <f aca="false">IF(OR(B64="", SUM(AR64:CF64)=0), "",(SUM(AR64:CF64)/SUM(AR$2:CF$2)))</f>
        <v/>
      </c>
      <c r="AR64" s="277"/>
      <c r="AS64" s="277"/>
      <c r="AT64" s="277"/>
      <c r="AU64" s="277"/>
      <c r="AV64" s="277"/>
      <c r="AW64" s="277"/>
      <c r="AX64" s="277"/>
      <c r="AY64" s="277"/>
      <c r="AZ64" s="277"/>
      <c r="BA64" s="277"/>
      <c r="BB64" s="277"/>
      <c r="BC64" s="277"/>
      <c r="BD64" s="277"/>
      <c r="BE64" s="277"/>
      <c r="BF64" s="277"/>
      <c r="BG64" s="277"/>
      <c r="BH64" s="277"/>
      <c r="BI64" s="277"/>
      <c r="BJ64" s="277"/>
      <c r="BK64" s="277"/>
      <c r="BL64" s="277"/>
      <c r="BM64" s="277"/>
      <c r="BN64" s="277"/>
      <c r="BO64" s="277"/>
      <c r="BP64" s="277"/>
      <c r="BQ64" s="277"/>
      <c r="BR64" s="277"/>
      <c r="BS64" s="277"/>
      <c r="BT64" s="277"/>
      <c r="BU64" s="278"/>
      <c r="BV64" s="278"/>
      <c r="BW64" s="278"/>
      <c r="BX64" s="278"/>
      <c r="BY64" s="278"/>
      <c r="BZ64" s="278"/>
      <c r="CA64" s="278"/>
      <c r="CB64" s="278"/>
      <c r="CC64" s="278"/>
      <c r="CD64" s="278"/>
      <c r="CE64" s="278"/>
      <c r="CF64" s="278"/>
      <c r="CG64" s="276" t="str">
        <f aca="false">IF(OR(B64="", SUM(CH64:DV64)=0), "",(SUM(CH64:DV64)/SUM(CH$2:DV$2)))</f>
        <v/>
      </c>
      <c r="CH64" s="277"/>
      <c r="CI64" s="277"/>
      <c r="CJ64" s="277"/>
      <c r="CK64" s="277"/>
      <c r="CL64" s="277"/>
      <c r="CM64" s="277"/>
      <c r="CN64" s="277"/>
      <c r="CO64" s="277"/>
      <c r="CP64" s="277"/>
      <c r="CQ64" s="277"/>
      <c r="CR64" s="277"/>
      <c r="CS64" s="277"/>
      <c r="CT64" s="277"/>
      <c r="CU64" s="277"/>
      <c r="CV64" s="277"/>
      <c r="CW64" s="277"/>
      <c r="CX64" s="277"/>
      <c r="CY64" s="277"/>
      <c r="CZ64" s="277"/>
      <c r="DA64" s="277"/>
      <c r="DB64" s="277"/>
      <c r="DC64" s="277"/>
      <c r="DD64" s="277"/>
      <c r="DE64" s="277"/>
      <c r="DF64" s="277"/>
      <c r="DG64" s="277"/>
      <c r="DH64" s="277"/>
      <c r="DI64" s="277"/>
      <c r="DJ64" s="277"/>
      <c r="DK64" s="278"/>
      <c r="DL64" s="278"/>
      <c r="DM64" s="278"/>
      <c r="DN64" s="278"/>
      <c r="DO64" s="278"/>
      <c r="DP64" s="278"/>
      <c r="DQ64" s="278"/>
      <c r="DR64" s="278"/>
      <c r="DS64" s="278"/>
      <c r="DT64" s="278"/>
      <c r="DU64" s="278"/>
      <c r="DV64" s="278"/>
    </row>
    <row r="65" customFormat="false" ht="12.75" hidden="false" customHeight="false" outlineLevel="0" collapsed="false">
      <c r="A65" s="275" t="n">
        <v>58</v>
      </c>
      <c r="B65" s="275" t="inlineStr">
        <f aca="false">'English Scores- Leveled papers'!B64</f>
        <is>
          <t/>
        </is>
      </c>
      <c r="C65" s="275" t="inlineStr">
        <f aca="false">'English Scores- Leveled papers'!E64</f>
        <is>
          <t/>
        </is>
      </c>
      <c r="D65" s="276" t="str">
        <f aca="false">IF(OR(B65="", SUM(E65:AP65)=0), "",(SUM(E65:AP65)/SUM(E$2:AP$2)))</f>
        <v/>
      </c>
      <c r="E65" s="277"/>
      <c r="F65" s="277"/>
      <c r="G65" s="277"/>
      <c r="H65" s="277"/>
      <c r="I65" s="277"/>
      <c r="J65" s="277"/>
      <c r="K65" s="277"/>
      <c r="L65" s="277"/>
      <c r="M65" s="277"/>
      <c r="N65" s="277"/>
      <c r="O65" s="277"/>
      <c r="P65" s="277"/>
      <c r="Q65" s="277"/>
      <c r="R65" s="277"/>
      <c r="S65" s="277"/>
      <c r="T65" s="277"/>
      <c r="U65" s="277"/>
      <c r="V65" s="277"/>
      <c r="W65" s="277"/>
      <c r="X65" s="277"/>
      <c r="Y65" s="277"/>
      <c r="Z65" s="277"/>
      <c r="AA65" s="277"/>
      <c r="AB65" s="277"/>
      <c r="AC65" s="277"/>
      <c r="AD65" s="277"/>
      <c r="AE65" s="277"/>
      <c r="AF65" s="277"/>
      <c r="AG65" s="277"/>
      <c r="AH65" s="278"/>
      <c r="AI65" s="278"/>
      <c r="AJ65" s="278"/>
      <c r="AK65" s="278"/>
      <c r="AL65" s="278"/>
      <c r="AM65" s="278"/>
      <c r="AN65" s="278"/>
      <c r="AO65" s="278"/>
      <c r="AP65" s="278"/>
      <c r="AQ65" s="276" t="str">
        <f aca="false">IF(OR(B65="", SUM(AR65:CF65)=0), "",(SUM(AR65:CF65)/SUM(AR$2:CF$2)))</f>
        <v/>
      </c>
      <c r="AR65" s="277"/>
      <c r="AS65" s="277"/>
      <c r="AT65" s="277"/>
      <c r="AU65" s="277"/>
      <c r="AV65" s="277"/>
      <c r="AW65" s="277"/>
      <c r="AX65" s="277"/>
      <c r="AY65" s="277"/>
      <c r="AZ65" s="277"/>
      <c r="BA65" s="277"/>
      <c r="BB65" s="277"/>
      <c r="BC65" s="277"/>
      <c r="BD65" s="277"/>
      <c r="BE65" s="277"/>
      <c r="BF65" s="277"/>
      <c r="BG65" s="277"/>
      <c r="BH65" s="277"/>
      <c r="BI65" s="277"/>
      <c r="BJ65" s="277"/>
      <c r="BK65" s="277"/>
      <c r="BL65" s="277"/>
      <c r="BM65" s="277"/>
      <c r="BN65" s="277"/>
      <c r="BO65" s="277"/>
      <c r="BP65" s="277"/>
      <c r="BQ65" s="277"/>
      <c r="BR65" s="277"/>
      <c r="BS65" s="277"/>
      <c r="BT65" s="277"/>
      <c r="BU65" s="278"/>
      <c r="BV65" s="278"/>
      <c r="BW65" s="278"/>
      <c r="BX65" s="278"/>
      <c r="BY65" s="278"/>
      <c r="BZ65" s="278"/>
      <c r="CA65" s="278"/>
      <c r="CB65" s="278"/>
      <c r="CC65" s="278"/>
      <c r="CD65" s="278"/>
      <c r="CE65" s="278"/>
      <c r="CF65" s="278"/>
      <c r="CG65" s="276" t="str">
        <f aca="false">IF(OR(B65="", SUM(CH65:DV65)=0), "",(SUM(CH65:DV65)/SUM(CH$2:DV$2)))</f>
        <v/>
      </c>
      <c r="CH65" s="277"/>
      <c r="CI65" s="277"/>
      <c r="CJ65" s="277"/>
      <c r="CK65" s="277"/>
      <c r="CL65" s="277"/>
      <c r="CM65" s="277"/>
      <c r="CN65" s="277"/>
      <c r="CO65" s="277"/>
      <c r="CP65" s="277"/>
      <c r="CQ65" s="277"/>
      <c r="CR65" s="277"/>
      <c r="CS65" s="277"/>
      <c r="CT65" s="277"/>
      <c r="CU65" s="277"/>
      <c r="CV65" s="277"/>
      <c r="CW65" s="277"/>
      <c r="CX65" s="277"/>
      <c r="CY65" s="277"/>
      <c r="CZ65" s="277"/>
      <c r="DA65" s="277"/>
      <c r="DB65" s="277"/>
      <c r="DC65" s="277"/>
      <c r="DD65" s="277"/>
      <c r="DE65" s="277"/>
      <c r="DF65" s="277"/>
      <c r="DG65" s="277"/>
      <c r="DH65" s="277"/>
      <c r="DI65" s="277"/>
      <c r="DJ65" s="277"/>
      <c r="DK65" s="278"/>
      <c r="DL65" s="278"/>
      <c r="DM65" s="278"/>
      <c r="DN65" s="278"/>
      <c r="DO65" s="278"/>
      <c r="DP65" s="278"/>
      <c r="DQ65" s="278"/>
      <c r="DR65" s="278"/>
      <c r="DS65" s="278"/>
      <c r="DT65" s="278"/>
      <c r="DU65" s="278"/>
      <c r="DV65" s="278"/>
    </row>
    <row r="66" customFormat="false" ht="12.75" hidden="false" customHeight="false" outlineLevel="0" collapsed="false">
      <c r="A66" s="275" t="n">
        <v>59</v>
      </c>
      <c r="B66" s="275" t="inlineStr">
        <f aca="false">'English Scores- Leveled papers'!B65</f>
        <is>
          <t/>
        </is>
      </c>
      <c r="C66" s="275" t="inlineStr">
        <f aca="false">'English Scores- Leveled papers'!E65</f>
        <is>
          <t/>
        </is>
      </c>
      <c r="D66" s="276" t="str">
        <f aca="false">IF(OR(B66="", SUM(E66:AP66)=0), "",(SUM(E66:AP66)/SUM(E$2:AP$2)))</f>
        <v/>
      </c>
      <c r="E66" s="277"/>
      <c r="F66" s="277"/>
      <c r="G66" s="277"/>
      <c r="H66" s="277"/>
      <c r="I66" s="277"/>
      <c r="J66" s="277"/>
      <c r="K66" s="277"/>
      <c r="L66" s="277"/>
      <c r="M66" s="277"/>
      <c r="N66" s="277"/>
      <c r="O66" s="277"/>
      <c r="P66" s="277"/>
      <c r="Q66" s="277"/>
      <c r="R66" s="277"/>
      <c r="S66" s="277"/>
      <c r="T66" s="277"/>
      <c r="U66" s="277"/>
      <c r="V66" s="277"/>
      <c r="W66" s="277"/>
      <c r="X66" s="277"/>
      <c r="Y66" s="277"/>
      <c r="Z66" s="277"/>
      <c r="AA66" s="277"/>
      <c r="AB66" s="277"/>
      <c r="AC66" s="277"/>
      <c r="AD66" s="277"/>
      <c r="AE66" s="277"/>
      <c r="AF66" s="277"/>
      <c r="AG66" s="277"/>
      <c r="AH66" s="278"/>
      <c r="AI66" s="278"/>
      <c r="AJ66" s="278"/>
      <c r="AK66" s="278"/>
      <c r="AL66" s="278"/>
      <c r="AM66" s="278"/>
      <c r="AN66" s="278"/>
      <c r="AO66" s="278"/>
      <c r="AP66" s="278"/>
      <c r="AQ66" s="276" t="str">
        <f aca="false">IF(OR(B66="", SUM(AR66:CF66)=0), "",(SUM(AR66:CF66)/SUM(AR$2:CF$2)))</f>
        <v/>
      </c>
      <c r="AR66" s="277"/>
      <c r="AS66" s="277"/>
      <c r="AT66" s="277"/>
      <c r="AU66" s="277"/>
      <c r="AV66" s="277"/>
      <c r="AW66" s="277"/>
      <c r="AX66" s="277"/>
      <c r="AY66" s="277"/>
      <c r="AZ66" s="277"/>
      <c r="BA66" s="277"/>
      <c r="BB66" s="277"/>
      <c r="BC66" s="277"/>
      <c r="BD66" s="277"/>
      <c r="BE66" s="277"/>
      <c r="BF66" s="277"/>
      <c r="BG66" s="277"/>
      <c r="BH66" s="277"/>
      <c r="BI66" s="277"/>
      <c r="BJ66" s="277"/>
      <c r="BK66" s="277"/>
      <c r="BL66" s="277"/>
      <c r="BM66" s="277"/>
      <c r="BN66" s="277"/>
      <c r="BO66" s="277"/>
      <c r="BP66" s="277"/>
      <c r="BQ66" s="277"/>
      <c r="BR66" s="277"/>
      <c r="BS66" s="277"/>
      <c r="BT66" s="277"/>
      <c r="BU66" s="278"/>
      <c r="BV66" s="278"/>
      <c r="BW66" s="278"/>
      <c r="BX66" s="278"/>
      <c r="BY66" s="278"/>
      <c r="BZ66" s="278"/>
      <c r="CA66" s="278"/>
      <c r="CB66" s="278"/>
      <c r="CC66" s="278"/>
      <c r="CD66" s="278"/>
      <c r="CE66" s="278"/>
      <c r="CF66" s="278"/>
      <c r="CG66" s="276" t="str">
        <f aca="false">IF(OR(B66="", SUM(CH66:DV66)=0), "",(SUM(CH66:DV66)/SUM(CH$2:DV$2)))</f>
        <v/>
      </c>
      <c r="CH66" s="277"/>
      <c r="CI66" s="277"/>
      <c r="CJ66" s="277"/>
      <c r="CK66" s="277"/>
      <c r="CL66" s="277"/>
      <c r="CM66" s="277"/>
      <c r="CN66" s="277"/>
      <c r="CO66" s="277"/>
      <c r="CP66" s="277"/>
      <c r="CQ66" s="277"/>
      <c r="CR66" s="277"/>
      <c r="CS66" s="277"/>
      <c r="CT66" s="277"/>
      <c r="CU66" s="277"/>
      <c r="CV66" s="277"/>
      <c r="CW66" s="277"/>
      <c r="CX66" s="277"/>
      <c r="CY66" s="277"/>
      <c r="CZ66" s="277"/>
      <c r="DA66" s="277"/>
      <c r="DB66" s="277"/>
      <c r="DC66" s="277"/>
      <c r="DD66" s="277"/>
      <c r="DE66" s="277"/>
      <c r="DF66" s="277"/>
      <c r="DG66" s="277"/>
      <c r="DH66" s="277"/>
      <c r="DI66" s="277"/>
      <c r="DJ66" s="277"/>
      <c r="DK66" s="278"/>
      <c r="DL66" s="278"/>
      <c r="DM66" s="278"/>
      <c r="DN66" s="278"/>
      <c r="DO66" s="278"/>
      <c r="DP66" s="278"/>
      <c r="DQ66" s="278"/>
      <c r="DR66" s="278"/>
      <c r="DS66" s="278"/>
      <c r="DT66" s="278"/>
      <c r="DU66" s="278"/>
      <c r="DV66" s="278"/>
    </row>
    <row r="67" customFormat="false" ht="12.75" hidden="false" customHeight="false" outlineLevel="0" collapsed="false">
      <c r="A67" s="275" t="n">
        <v>60</v>
      </c>
      <c r="B67" s="275" t="inlineStr">
        <f aca="false">'English Scores- Leveled papers'!B66</f>
        <is>
          <t/>
        </is>
      </c>
      <c r="C67" s="275" t="inlineStr">
        <f aca="false">'English Scores- Leveled papers'!E66</f>
        <is>
          <t/>
        </is>
      </c>
      <c r="D67" s="276" t="str">
        <f aca="false">IF(OR(B67="", SUM(E67:AP67)=0), "",(SUM(E67:AP67)/SUM(E$2:AP$2)))</f>
        <v/>
      </c>
      <c r="E67" s="277"/>
      <c r="F67" s="277"/>
      <c r="G67" s="277"/>
      <c r="H67" s="277"/>
      <c r="I67" s="277"/>
      <c r="J67" s="277"/>
      <c r="K67" s="277"/>
      <c r="L67" s="277"/>
      <c r="M67" s="277"/>
      <c r="N67" s="277"/>
      <c r="O67" s="277"/>
      <c r="P67" s="277"/>
      <c r="Q67" s="277"/>
      <c r="R67" s="277"/>
      <c r="S67" s="277"/>
      <c r="T67" s="277"/>
      <c r="U67" s="277"/>
      <c r="V67" s="277"/>
      <c r="W67" s="277"/>
      <c r="X67" s="277"/>
      <c r="Y67" s="277"/>
      <c r="Z67" s="277"/>
      <c r="AA67" s="277"/>
      <c r="AB67" s="277"/>
      <c r="AC67" s="277"/>
      <c r="AD67" s="277"/>
      <c r="AE67" s="277"/>
      <c r="AF67" s="277"/>
      <c r="AG67" s="277"/>
      <c r="AH67" s="278"/>
      <c r="AI67" s="278"/>
      <c r="AJ67" s="278"/>
      <c r="AK67" s="278"/>
      <c r="AL67" s="278"/>
      <c r="AM67" s="278"/>
      <c r="AN67" s="278"/>
      <c r="AO67" s="278"/>
      <c r="AP67" s="278"/>
      <c r="AQ67" s="276" t="str">
        <f aca="false">IF(OR(B67="", SUM(AR67:CF67)=0), "",(SUM(AR67:CF67)/SUM(AR$2:CF$2)))</f>
        <v/>
      </c>
      <c r="AR67" s="277"/>
      <c r="AS67" s="277"/>
      <c r="AT67" s="277"/>
      <c r="AU67" s="277"/>
      <c r="AV67" s="277"/>
      <c r="AW67" s="277"/>
      <c r="AX67" s="277"/>
      <c r="AY67" s="277"/>
      <c r="AZ67" s="277"/>
      <c r="BA67" s="277"/>
      <c r="BB67" s="277"/>
      <c r="BC67" s="277"/>
      <c r="BD67" s="277"/>
      <c r="BE67" s="277"/>
      <c r="BF67" s="277"/>
      <c r="BG67" s="277"/>
      <c r="BH67" s="277"/>
      <c r="BI67" s="277"/>
      <c r="BJ67" s="277"/>
      <c r="BK67" s="277"/>
      <c r="BL67" s="277"/>
      <c r="BM67" s="277"/>
      <c r="BN67" s="277"/>
      <c r="BO67" s="277"/>
      <c r="BP67" s="277"/>
      <c r="BQ67" s="277"/>
      <c r="BR67" s="277"/>
      <c r="BS67" s="277"/>
      <c r="BT67" s="277"/>
      <c r="BU67" s="278"/>
      <c r="BV67" s="278"/>
      <c r="BW67" s="278"/>
      <c r="BX67" s="278"/>
      <c r="BY67" s="278"/>
      <c r="BZ67" s="278"/>
      <c r="CA67" s="278"/>
      <c r="CB67" s="278"/>
      <c r="CC67" s="278"/>
      <c r="CD67" s="278"/>
      <c r="CE67" s="278"/>
      <c r="CF67" s="278"/>
      <c r="CG67" s="276" t="str">
        <f aca="false">IF(OR(B67="", SUM(CH67:DV67)=0), "",(SUM(CH67:DV67)/SUM(CH$2:DV$2)))</f>
        <v/>
      </c>
      <c r="CH67" s="277"/>
      <c r="CI67" s="277"/>
      <c r="CJ67" s="277"/>
      <c r="CK67" s="277"/>
      <c r="CL67" s="277"/>
      <c r="CM67" s="277"/>
      <c r="CN67" s="277"/>
      <c r="CO67" s="277"/>
      <c r="CP67" s="277"/>
      <c r="CQ67" s="277"/>
      <c r="CR67" s="277"/>
      <c r="CS67" s="277"/>
      <c r="CT67" s="277"/>
      <c r="CU67" s="277"/>
      <c r="CV67" s="277"/>
      <c r="CW67" s="277"/>
      <c r="CX67" s="277"/>
      <c r="CY67" s="277"/>
      <c r="CZ67" s="277"/>
      <c r="DA67" s="277"/>
      <c r="DB67" s="277"/>
      <c r="DC67" s="277"/>
      <c r="DD67" s="277"/>
      <c r="DE67" s="277"/>
      <c r="DF67" s="277"/>
      <c r="DG67" s="277"/>
      <c r="DH67" s="277"/>
      <c r="DI67" s="277"/>
      <c r="DJ67" s="277"/>
      <c r="DK67" s="278"/>
      <c r="DL67" s="278"/>
      <c r="DM67" s="278"/>
      <c r="DN67" s="278"/>
      <c r="DO67" s="278"/>
      <c r="DP67" s="278"/>
      <c r="DQ67" s="278"/>
      <c r="DR67" s="278"/>
      <c r="DS67" s="278"/>
      <c r="DT67" s="278"/>
      <c r="DU67" s="278"/>
      <c r="DV67" s="278"/>
    </row>
    <row r="68" customFormat="false" ht="12.75" hidden="false" customHeight="false" outlineLevel="0" collapsed="false">
      <c r="A68" s="275" t="n">
        <v>61</v>
      </c>
      <c r="B68" s="275" t="inlineStr">
        <f aca="false">'English Scores- Leveled papers'!B67</f>
        <is>
          <t/>
        </is>
      </c>
      <c r="C68" s="275" t="inlineStr">
        <f aca="false">'English Scores- Leveled papers'!E67</f>
        <is>
          <t/>
        </is>
      </c>
      <c r="D68" s="276" t="str">
        <f aca="false">IF(OR(B68="", SUM(E68:AP68)=0), "",(SUM(E68:AP68)/SUM(E$2:AP$2)))</f>
        <v/>
      </c>
      <c r="E68" s="277"/>
      <c r="F68" s="277"/>
      <c r="G68" s="277"/>
      <c r="H68" s="277"/>
      <c r="I68" s="277"/>
      <c r="J68" s="277"/>
      <c r="K68" s="277"/>
      <c r="L68" s="277"/>
      <c r="M68" s="277"/>
      <c r="N68" s="277"/>
      <c r="O68" s="277"/>
      <c r="P68" s="277"/>
      <c r="Q68" s="277"/>
      <c r="R68" s="277"/>
      <c r="S68" s="277"/>
      <c r="T68" s="277"/>
      <c r="U68" s="277"/>
      <c r="V68" s="277"/>
      <c r="W68" s="277"/>
      <c r="X68" s="277"/>
      <c r="Y68" s="277"/>
      <c r="Z68" s="277"/>
      <c r="AA68" s="277"/>
      <c r="AB68" s="277"/>
      <c r="AC68" s="277"/>
      <c r="AD68" s="277"/>
      <c r="AE68" s="277"/>
      <c r="AF68" s="277"/>
      <c r="AG68" s="277"/>
      <c r="AH68" s="278"/>
      <c r="AI68" s="278"/>
      <c r="AJ68" s="278"/>
      <c r="AK68" s="278"/>
      <c r="AL68" s="278"/>
      <c r="AM68" s="278"/>
      <c r="AN68" s="278"/>
      <c r="AO68" s="278"/>
      <c r="AP68" s="278"/>
      <c r="AQ68" s="276" t="str">
        <f aca="false">IF(OR(B68="", SUM(AR68:CF68)=0), "",(SUM(AR68:CF68)/SUM(AR$2:CF$2)))</f>
        <v/>
      </c>
      <c r="AR68" s="277"/>
      <c r="AS68" s="277"/>
      <c r="AT68" s="277"/>
      <c r="AU68" s="277"/>
      <c r="AV68" s="277"/>
      <c r="AW68" s="277"/>
      <c r="AX68" s="277"/>
      <c r="AY68" s="277"/>
      <c r="AZ68" s="277"/>
      <c r="BA68" s="277"/>
      <c r="BB68" s="277"/>
      <c r="BC68" s="277"/>
      <c r="BD68" s="277"/>
      <c r="BE68" s="277"/>
      <c r="BF68" s="277"/>
      <c r="BG68" s="277"/>
      <c r="BH68" s="277"/>
      <c r="BI68" s="277"/>
      <c r="BJ68" s="277"/>
      <c r="BK68" s="277"/>
      <c r="BL68" s="277"/>
      <c r="BM68" s="277"/>
      <c r="BN68" s="277"/>
      <c r="BO68" s="277"/>
      <c r="BP68" s="277"/>
      <c r="BQ68" s="277"/>
      <c r="BR68" s="277"/>
      <c r="BS68" s="277"/>
      <c r="BT68" s="277"/>
      <c r="BU68" s="278"/>
      <c r="BV68" s="278"/>
      <c r="BW68" s="278"/>
      <c r="BX68" s="278"/>
      <c r="BY68" s="278"/>
      <c r="BZ68" s="278"/>
      <c r="CA68" s="278"/>
      <c r="CB68" s="278"/>
      <c r="CC68" s="278"/>
      <c r="CD68" s="278"/>
      <c r="CE68" s="278"/>
      <c r="CF68" s="278"/>
      <c r="CG68" s="276" t="str">
        <f aca="false">IF(OR(B68="", SUM(CH68:DV68)=0), "",(SUM(CH68:DV68)/SUM(CH$2:DV$2)))</f>
        <v/>
      </c>
      <c r="CH68" s="277"/>
      <c r="CI68" s="277"/>
      <c r="CJ68" s="277"/>
      <c r="CK68" s="277"/>
      <c r="CL68" s="277"/>
      <c r="CM68" s="277"/>
      <c r="CN68" s="277"/>
      <c r="CO68" s="277"/>
      <c r="CP68" s="277"/>
      <c r="CQ68" s="277"/>
      <c r="CR68" s="277"/>
      <c r="CS68" s="277"/>
      <c r="CT68" s="277"/>
      <c r="CU68" s="277"/>
      <c r="CV68" s="277"/>
      <c r="CW68" s="277"/>
      <c r="CX68" s="277"/>
      <c r="CY68" s="277"/>
      <c r="CZ68" s="277"/>
      <c r="DA68" s="277"/>
      <c r="DB68" s="277"/>
      <c r="DC68" s="277"/>
      <c r="DD68" s="277"/>
      <c r="DE68" s="277"/>
      <c r="DF68" s="277"/>
      <c r="DG68" s="277"/>
      <c r="DH68" s="277"/>
      <c r="DI68" s="277"/>
      <c r="DJ68" s="277"/>
      <c r="DK68" s="278"/>
      <c r="DL68" s="278"/>
      <c r="DM68" s="278"/>
      <c r="DN68" s="278"/>
      <c r="DO68" s="278"/>
      <c r="DP68" s="278"/>
      <c r="DQ68" s="278"/>
      <c r="DR68" s="278"/>
      <c r="DS68" s="278"/>
      <c r="DT68" s="278"/>
      <c r="DU68" s="278"/>
      <c r="DV68" s="278"/>
    </row>
    <row r="69" customFormat="false" ht="12.75" hidden="false" customHeight="false" outlineLevel="0" collapsed="false">
      <c r="A69" s="275" t="n">
        <v>62</v>
      </c>
      <c r="B69" s="275" t="inlineStr">
        <f aca="false">'English Scores- Leveled papers'!B68</f>
        <is>
          <t/>
        </is>
      </c>
      <c r="C69" s="275" t="inlineStr">
        <f aca="false">'English Scores- Leveled papers'!E68</f>
        <is>
          <t/>
        </is>
      </c>
      <c r="D69" s="276" t="str">
        <f aca="false">IF(OR(B69="", SUM(E69:AP69)=0), "",(SUM(E69:AP69)/SUM(E$2:AP$2)))</f>
        <v/>
      </c>
      <c r="E69" s="277"/>
      <c r="F69" s="277"/>
      <c r="G69" s="277"/>
      <c r="H69" s="277"/>
      <c r="I69" s="277"/>
      <c r="J69" s="277"/>
      <c r="K69" s="277"/>
      <c r="L69" s="277"/>
      <c r="M69" s="277"/>
      <c r="N69" s="277"/>
      <c r="O69" s="277"/>
      <c r="P69" s="277"/>
      <c r="Q69" s="277"/>
      <c r="R69" s="277"/>
      <c r="S69" s="277"/>
      <c r="T69" s="277"/>
      <c r="U69" s="277"/>
      <c r="V69" s="277"/>
      <c r="W69" s="277"/>
      <c r="X69" s="277"/>
      <c r="Y69" s="277"/>
      <c r="Z69" s="277"/>
      <c r="AA69" s="277"/>
      <c r="AB69" s="277"/>
      <c r="AC69" s="277"/>
      <c r="AD69" s="277"/>
      <c r="AE69" s="277"/>
      <c r="AF69" s="277"/>
      <c r="AG69" s="277"/>
      <c r="AH69" s="278"/>
      <c r="AI69" s="278"/>
      <c r="AJ69" s="278"/>
      <c r="AK69" s="278"/>
      <c r="AL69" s="278"/>
      <c r="AM69" s="278"/>
      <c r="AN69" s="278"/>
      <c r="AO69" s="278"/>
      <c r="AP69" s="278"/>
      <c r="AQ69" s="276" t="str">
        <f aca="false">IF(OR(B69="", SUM(AR69:CF69)=0), "",(SUM(AR69:CF69)/SUM(AR$2:CF$2)))</f>
        <v/>
      </c>
      <c r="AR69" s="277"/>
      <c r="AS69" s="277"/>
      <c r="AT69" s="277"/>
      <c r="AU69" s="277"/>
      <c r="AV69" s="277"/>
      <c r="AW69" s="277"/>
      <c r="AX69" s="277"/>
      <c r="AY69" s="277"/>
      <c r="AZ69" s="277"/>
      <c r="BA69" s="277"/>
      <c r="BB69" s="277"/>
      <c r="BC69" s="277"/>
      <c r="BD69" s="277"/>
      <c r="BE69" s="277"/>
      <c r="BF69" s="277"/>
      <c r="BG69" s="277"/>
      <c r="BH69" s="277"/>
      <c r="BI69" s="277"/>
      <c r="BJ69" s="277"/>
      <c r="BK69" s="277"/>
      <c r="BL69" s="277"/>
      <c r="BM69" s="277"/>
      <c r="BN69" s="277"/>
      <c r="BO69" s="277"/>
      <c r="BP69" s="277"/>
      <c r="BQ69" s="277"/>
      <c r="BR69" s="277"/>
      <c r="BS69" s="277"/>
      <c r="BT69" s="277"/>
      <c r="BU69" s="278"/>
      <c r="BV69" s="278"/>
      <c r="BW69" s="278"/>
      <c r="BX69" s="278"/>
      <c r="BY69" s="278"/>
      <c r="BZ69" s="278"/>
      <c r="CA69" s="278"/>
      <c r="CB69" s="278"/>
      <c r="CC69" s="278"/>
      <c r="CD69" s="278"/>
      <c r="CE69" s="278"/>
      <c r="CF69" s="278"/>
      <c r="CG69" s="276" t="str">
        <f aca="false">IF(OR(B69="", SUM(CH69:DV69)=0), "",(SUM(CH69:DV69)/SUM(CH$2:DV$2)))</f>
        <v/>
      </c>
      <c r="CH69" s="277"/>
      <c r="CI69" s="277"/>
      <c r="CJ69" s="277"/>
      <c r="CK69" s="277"/>
      <c r="CL69" s="277"/>
      <c r="CM69" s="277"/>
      <c r="CN69" s="277"/>
      <c r="CO69" s="277"/>
      <c r="CP69" s="277"/>
      <c r="CQ69" s="277"/>
      <c r="CR69" s="277"/>
      <c r="CS69" s="277"/>
      <c r="CT69" s="277"/>
      <c r="CU69" s="277"/>
      <c r="CV69" s="277"/>
      <c r="CW69" s="277"/>
      <c r="CX69" s="277"/>
      <c r="CY69" s="277"/>
      <c r="CZ69" s="277"/>
      <c r="DA69" s="277"/>
      <c r="DB69" s="277"/>
      <c r="DC69" s="277"/>
      <c r="DD69" s="277"/>
      <c r="DE69" s="277"/>
      <c r="DF69" s="277"/>
      <c r="DG69" s="277"/>
      <c r="DH69" s="277"/>
      <c r="DI69" s="277"/>
      <c r="DJ69" s="277"/>
      <c r="DK69" s="278"/>
      <c r="DL69" s="278"/>
      <c r="DM69" s="278"/>
      <c r="DN69" s="278"/>
      <c r="DO69" s="278"/>
      <c r="DP69" s="278"/>
      <c r="DQ69" s="278"/>
      <c r="DR69" s="278"/>
      <c r="DS69" s="278"/>
      <c r="DT69" s="278"/>
      <c r="DU69" s="278"/>
      <c r="DV69" s="278"/>
    </row>
    <row r="70" customFormat="false" ht="12.75" hidden="false" customHeight="false" outlineLevel="0" collapsed="false">
      <c r="A70" s="275" t="n">
        <v>63</v>
      </c>
      <c r="B70" s="275" t="inlineStr">
        <f aca="false">'English Scores- Leveled papers'!B69</f>
        <is>
          <t/>
        </is>
      </c>
      <c r="C70" s="275" t="inlineStr">
        <f aca="false">'English Scores- Leveled papers'!E69</f>
        <is>
          <t/>
        </is>
      </c>
      <c r="D70" s="276" t="str">
        <f aca="false">IF(OR(B70="", SUM(E70:AP70)=0), "",(SUM(E70:AP70)/SUM(E$2:AP$2)))</f>
        <v/>
      </c>
      <c r="E70" s="277"/>
      <c r="F70" s="277"/>
      <c r="G70" s="277"/>
      <c r="H70" s="277"/>
      <c r="I70" s="277"/>
      <c r="J70" s="277"/>
      <c r="K70" s="277"/>
      <c r="L70" s="277"/>
      <c r="M70" s="277"/>
      <c r="N70" s="277"/>
      <c r="O70" s="277"/>
      <c r="P70" s="277"/>
      <c r="Q70" s="277"/>
      <c r="R70" s="277"/>
      <c r="S70" s="277"/>
      <c r="T70" s="277"/>
      <c r="U70" s="277"/>
      <c r="V70" s="277"/>
      <c r="W70" s="277"/>
      <c r="X70" s="277"/>
      <c r="Y70" s="277"/>
      <c r="Z70" s="277"/>
      <c r="AA70" s="277"/>
      <c r="AB70" s="277"/>
      <c r="AC70" s="277"/>
      <c r="AD70" s="277"/>
      <c r="AE70" s="277"/>
      <c r="AF70" s="277"/>
      <c r="AG70" s="277"/>
      <c r="AH70" s="278"/>
      <c r="AI70" s="278"/>
      <c r="AJ70" s="278"/>
      <c r="AK70" s="278"/>
      <c r="AL70" s="278"/>
      <c r="AM70" s="278"/>
      <c r="AN70" s="278"/>
      <c r="AO70" s="278"/>
      <c r="AP70" s="278"/>
      <c r="AQ70" s="276" t="str">
        <f aca="false">IF(OR(B70="", SUM(AR70:CF70)=0), "",(SUM(AR70:CF70)/SUM(AR$2:CF$2)))</f>
        <v/>
      </c>
      <c r="AR70" s="277"/>
      <c r="AS70" s="277"/>
      <c r="AT70" s="277"/>
      <c r="AU70" s="277"/>
      <c r="AV70" s="277"/>
      <c r="AW70" s="277"/>
      <c r="AX70" s="277"/>
      <c r="AY70" s="277"/>
      <c r="AZ70" s="277"/>
      <c r="BA70" s="277"/>
      <c r="BB70" s="277"/>
      <c r="BC70" s="277"/>
      <c r="BD70" s="277"/>
      <c r="BE70" s="277"/>
      <c r="BF70" s="277"/>
      <c r="BG70" s="277"/>
      <c r="BH70" s="277"/>
      <c r="BI70" s="277"/>
      <c r="BJ70" s="277"/>
      <c r="BK70" s="277"/>
      <c r="BL70" s="277"/>
      <c r="BM70" s="277"/>
      <c r="BN70" s="277"/>
      <c r="BO70" s="277"/>
      <c r="BP70" s="277"/>
      <c r="BQ70" s="277"/>
      <c r="BR70" s="277"/>
      <c r="BS70" s="277"/>
      <c r="BT70" s="277"/>
      <c r="BU70" s="278"/>
      <c r="BV70" s="278"/>
      <c r="BW70" s="278"/>
      <c r="BX70" s="278"/>
      <c r="BY70" s="278"/>
      <c r="BZ70" s="278"/>
      <c r="CA70" s="278"/>
      <c r="CB70" s="278"/>
      <c r="CC70" s="278"/>
      <c r="CD70" s="278"/>
      <c r="CE70" s="278"/>
      <c r="CF70" s="278"/>
      <c r="CG70" s="276" t="str">
        <f aca="false">IF(OR(B70="", SUM(CH70:DV70)=0), "",(SUM(CH70:DV70)/SUM(CH$2:DV$2)))</f>
        <v/>
      </c>
      <c r="CH70" s="277"/>
      <c r="CI70" s="277"/>
      <c r="CJ70" s="277"/>
      <c r="CK70" s="277"/>
      <c r="CL70" s="277"/>
      <c r="CM70" s="277"/>
      <c r="CN70" s="277"/>
      <c r="CO70" s="277"/>
      <c r="CP70" s="277"/>
      <c r="CQ70" s="277"/>
      <c r="CR70" s="277"/>
      <c r="CS70" s="277"/>
      <c r="CT70" s="277"/>
      <c r="CU70" s="277"/>
      <c r="CV70" s="277"/>
      <c r="CW70" s="277"/>
      <c r="CX70" s="277"/>
      <c r="CY70" s="277"/>
      <c r="CZ70" s="277"/>
      <c r="DA70" s="277"/>
      <c r="DB70" s="277"/>
      <c r="DC70" s="277"/>
      <c r="DD70" s="277"/>
      <c r="DE70" s="277"/>
      <c r="DF70" s="277"/>
      <c r="DG70" s="277"/>
      <c r="DH70" s="277"/>
      <c r="DI70" s="277"/>
      <c r="DJ70" s="277"/>
      <c r="DK70" s="278"/>
      <c r="DL70" s="278"/>
      <c r="DM70" s="278"/>
      <c r="DN70" s="278"/>
      <c r="DO70" s="278"/>
      <c r="DP70" s="278"/>
      <c r="DQ70" s="278"/>
      <c r="DR70" s="278"/>
      <c r="DS70" s="278"/>
      <c r="DT70" s="278"/>
      <c r="DU70" s="278"/>
      <c r="DV70" s="278"/>
    </row>
    <row r="71" customFormat="false" ht="12.75" hidden="false" customHeight="false" outlineLevel="0" collapsed="false">
      <c r="A71" s="275" t="n">
        <v>64</v>
      </c>
      <c r="B71" s="275" t="inlineStr">
        <f aca="false">'English Scores- Leveled papers'!B70</f>
        <is>
          <t/>
        </is>
      </c>
      <c r="C71" s="275" t="inlineStr">
        <f aca="false">'English Scores- Leveled papers'!E70</f>
        <is>
          <t/>
        </is>
      </c>
      <c r="D71" s="276" t="str">
        <f aca="false">IF(OR(B71="", SUM(E71:AP71)=0), "",(SUM(E71:AP71)/SUM(E$2:AP$2)))</f>
        <v/>
      </c>
      <c r="E71" s="277"/>
      <c r="F71" s="277"/>
      <c r="G71" s="277"/>
      <c r="H71" s="277"/>
      <c r="I71" s="277"/>
      <c r="J71" s="277"/>
      <c r="K71" s="277"/>
      <c r="L71" s="277"/>
      <c r="M71" s="277"/>
      <c r="N71" s="277"/>
      <c r="O71" s="277"/>
      <c r="P71" s="277"/>
      <c r="Q71" s="277"/>
      <c r="R71" s="277"/>
      <c r="S71" s="277"/>
      <c r="T71" s="277"/>
      <c r="U71" s="277"/>
      <c r="V71" s="277"/>
      <c r="W71" s="277"/>
      <c r="X71" s="277"/>
      <c r="Y71" s="277"/>
      <c r="Z71" s="277"/>
      <c r="AA71" s="277"/>
      <c r="AB71" s="277"/>
      <c r="AC71" s="277"/>
      <c r="AD71" s="277"/>
      <c r="AE71" s="277"/>
      <c r="AF71" s="277"/>
      <c r="AG71" s="277"/>
      <c r="AH71" s="278"/>
      <c r="AI71" s="278"/>
      <c r="AJ71" s="278"/>
      <c r="AK71" s="278"/>
      <c r="AL71" s="278"/>
      <c r="AM71" s="278"/>
      <c r="AN71" s="278"/>
      <c r="AO71" s="278"/>
      <c r="AP71" s="278"/>
      <c r="AQ71" s="276" t="str">
        <f aca="false">IF(OR(B71="", SUM(AR71:CF71)=0), "",(SUM(AR71:CF71)/SUM(AR$2:CF$2)))</f>
        <v/>
      </c>
      <c r="AR71" s="277"/>
      <c r="AS71" s="277"/>
      <c r="AT71" s="277"/>
      <c r="AU71" s="277"/>
      <c r="AV71" s="277"/>
      <c r="AW71" s="277"/>
      <c r="AX71" s="277"/>
      <c r="AY71" s="277"/>
      <c r="AZ71" s="277"/>
      <c r="BA71" s="277"/>
      <c r="BB71" s="277"/>
      <c r="BC71" s="277"/>
      <c r="BD71" s="277"/>
      <c r="BE71" s="277"/>
      <c r="BF71" s="277"/>
      <c r="BG71" s="277"/>
      <c r="BH71" s="277"/>
      <c r="BI71" s="277"/>
      <c r="BJ71" s="277"/>
      <c r="BK71" s="277"/>
      <c r="BL71" s="277"/>
      <c r="BM71" s="277"/>
      <c r="BN71" s="277"/>
      <c r="BO71" s="277"/>
      <c r="BP71" s="277"/>
      <c r="BQ71" s="277"/>
      <c r="BR71" s="277"/>
      <c r="BS71" s="277"/>
      <c r="BT71" s="277"/>
      <c r="BU71" s="278"/>
      <c r="BV71" s="278"/>
      <c r="BW71" s="278"/>
      <c r="BX71" s="278"/>
      <c r="BY71" s="278"/>
      <c r="BZ71" s="278"/>
      <c r="CA71" s="278"/>
      <c r="CB71" s="278"/>
      <c r="CC71" s="278"/>
      <c r="CD71" s="278"/>
      <c r="CE71" s="278"/>
      <c r="CF71" s="278"/>
      <c r="CG71" s="276" t="str">
        <f aca="false">IF(OR(B71="", SUM(CH71:DV71)=0), "",(SUM(CH71:DV71)/SUM(CH$2:DV$2)))</f>
        <v/>
      </c>
      <c r="CH71" s="277"/>
      <c r="CI71" s="277"/>
      <c r="CJ71" s="277"/>
      <c r="CK71" s="277"/>
      <c r="CL71" s="277"/>
      <c r="CM71" s="277"/>
      <c r="CN71" s="277"/>
      <c r="CO71" s="277"/>
      <c r="CP71" s="277"/>
      <c r="CQ71" s="277"/>
      <c r="CR71" s="277"/>
      <c r="CS71" s="277"/>
      <c r="CT71" s="277"/>
      <c r="CU71" s="277"/>
      <c r="CV71" s="277"/>
      <c r="CW71" s="277"/>
      <c r="CX71" s="277"/>
      <c r="CY71" s="277"/>
      <c r="CZ71" s="277"/>
      <c r="DA71" s="277"/>
      <c r="DB71" s="277"/>
      <c r="DC71" s="277"/>
      <c r="DD71" s="277"/>
      <c r="DE71" s="277"/>
      <c r="DF71" s="277"/>
      <c r="DG71" s="277"/>
      <c r="DH71" s="277"/>
      <c r="DI71" s="277"/>
      <c r="DJ71" s="277"/>
      <c r="DK71" s="278"/>
      <c r="DL71" s="278"/>
      <c r="DM71" s="278"/>
      <c r="DN71" s="278"/>
      <c r="DO71" s="278"/>
      <c r="DP71" s="278"/>
      <c r="DQ71" s="278"/>
      <c r="DR71" s="278"/>
      <c r="DS71" s="278"/>
      <c r="DT71" s="278"/>
      <c r="DU71" s="278"/>
      <c r="DV71" s="278"/>
    </row>
    <row r="72" customFormat="false" ht="12.75" hidden="false" customHeight="false" outlineLevel="0" collapsed="false">
      <c r="A72" s="275" t="n">
        <v>65</v>
      </c>
      <c r="B72" s="275" t="inlineStr">
        <f aca="false">'English Scores- Leveled papers'!B71</f>
        <is>
          <t/>
        </is>
      </c>
      <c r="C72" s="275" t="inlineStr">
        <f aca="false">'English Scores- Leveled papers'!E71</f>
        <is>
          <t/>
        </is>
      </c>
      <c r="D72" s="276" t="str">
        <f aca="false">IF(OR(B72="", SUM(E72:AP72)=0), "",(SUM(E72:AP72)/SUM(E$2:AP$2)))</f>
        <v/>
      </c>
      <c r="E72" s="277"/>
      <c r="F72" s="277"/>
      <c r="G72" s="277"/>
      <c r="H72" s="277"/>
      <c r="I72" s="277"/>
      <c r="J72" s="277"/>
      <c r="K72" s="277"/>
      <c r="L72" s="277"/>
      <c r="M72" s="277"/>
      <c r="N72" s="277"/>
      <c r="O72" s="277"/>
      <c r="P72" s="277"/>
      <c r="Q72" s="277"/>
      <c r="R72" s="277"/>
      <c r="S72" s="277"/>
      <c r="T72" s="277"/>
      <c r="U72" s="277"/>
      <c r="V72" s="277"/>
      <c r="W72" s="277"/>
      <c r="X72" s="277"/>
      <c r="Y72" s="277"/>
      <c r="Z72" s="277"/>
      <c r="AA72" s="277"/>
      <c r="AB72" s="277"/>
      <c r="AC72" s="277"/>
      <c r="AD72" s="277"/>
      <c r="AE72" s="277"/>
      <c r="AF72" s="277"/>
      <c r="AG72" s="277"/>
      <c r="AH72" s="278"/>
      <c r="AI72" s="278"/>
      <c r="AJ72" s="278"/>
      <c r="AK72" s="278"/>
      <c r="AL72" s="278"/>
      <c r="AM72" s="278"/>
      <c r="AN72" s="278"/>
      <c r="AO72" s="278"/>
      <c r="AP72" s="278"/>
      <c r="AQ72" s="276" t="str">
        <f aca="false">IF(OR(B72="", SUM(AR72:CF72)=0), "",(SUM(AR72:CF72)/SUM(AR$2:CF$2)))</f>
        <v/>
      </c>
      <c r="AR72" s="277"/>
      <c r="AS72" s="277"/>
      <c r="AT72" s="277"/>
      <c r="AU72" s="277"/>
      <c r="AV72" s="277"/>
      <c r="AW72" s="277"/>
      <c r="AX72" s="277"/>
      <c r="AY72" s="277"/>
      <c r="AZ72" s="277"/>
      <c r="BA72" s="277"/>
      <c r="BB72" s="277"/>
      <c r="BC72" s="277"/>
      <c r="BD72" s="277"/>
      <c r="BE72" s="277"/>
      <c r="BF72" s="277"/>
      <c r="BG72" s="277"/>
      <c r="BH72" s="277"/>
      <c r="BI72" s="277"/>
      <c r="BJ72" s="277"/>
      <c r="BK72" s="277"/>
      <c r="BL72" s="277"/>
      <c r="BM72" s="277"/>
      <c r="BN72" s="277"/>
      <c r="BO72" s="277"/>
      <c r="BP72" s="277"/>
      <c r="BQ72" s="277"/>
      <c r="BR72" s="277"/>
      <c r="BS72" s="277"/>
      <c r="BT72" s="277"/>
      <c r="BU72" s="278"/>
      <c r="BV72" s="278"/>
      <c r="BW72" s="278"/>
      <c r="BX72" s="278"/>
      <c r="BY72" s="278"/>
      <c r="BZ72" s="278"/>
      <c r="CA72" s="278"/>
      <c r="CB72" s="278"/>
      <c r="CC72" s="278"/>
      <c r="CD72" s="278"/>
      <c r="CE72" s="278"/>
      <c r="CF72" s="278"/>
      <c r="CG72" s="276" t="str">
        <f aca="false">IF(OR(B72="", SUM(CH72:DV72)=0), "",(SUM(CH72:DV72)/SUM(CH$2:DV$2)))</f>
        <v/>
      </c>
      <c r="CH72" s="277"/>
      <c r="CI72" s="277"/>
      <c r="CJ72" s="277"/>
      <c r="CK72" s="277"/>
      <c r="CL72" s="277"/>
      <c r="CM72" s="277"/>
      <c r="CN72" s="277"/>
      <c r="CO72" s="277"/>
      <c r="CP72" s="277"/>
      <c r="CQ72" s="277"/>
      <c r="CR72" s="277"/>
      <c r="CS72" s="277"/>
      <c r="CT72" s="277"/>
      <c r="CU72" s="277"/>
      <c r="CV72" s="277"/>
      <c r="CW72" s="277"/>
      <c r="CX72" s="277"/>
      <c r="CY72" s="277"/>
      <c r="CZ72" s="277"/>
      <c r="DA72" s="277"/>
      <c r="DB72" s="277"/>
      <c r="DC72" s="277"/>
      <c r="DD72" s="277"/>
      <c r="DE72" s="277"/>
      <c r="DF72" s="277"/>
      <c r="DG72" s="277"/>
      <c r="DH72" s="277"/>
      <c r="DI72" s="277"/>
      <c r="DJ72" s="277"/>
      <c r="DK72" s="278"/>
      <c r="DL72" s="278"/>
      <c r="DM72" s="278"/>
      <c r="DN72" s="278"/>
      <c r="DO72" s="278"/>
      <c r="DP72" s="278"/>
      <c r="DQ72" s="278"/>
      <c r="DR72" s="278"/>
      <c r="DS72" s="278"/>
      <c r="DT72" s="278"/>
      <c r="DU72" s="278"/>
      <c r="DV72" s="278"/>
    </row>
    <row r="73" customFormat="false" ht="12.75" hidden="false" customHeight="false" outlineLevel="0" collapsed="false">
      <c r="A73" s="275" t="n">
        <v>66</v>
      </c>
      <c r="B73" s="275" t="inlineStr">
        <f aca="false">'English Scores- Leveled papers'!B72</f>
        <is>
          <t/>
        </is>
      </c>
      <c r="C73" s="275" t="inlineStr">
        <f aca="false">'English Scores- Leveled papers'!E72</f>
        <is>
          <t/>
        </is>
      </c>
      <c r="D73" s="276" t="str">
        <f aca="false">IF(OR(B73="", SUM(E73:AP73)=0), "",(SUM(E73:AP73)/SUM(E$2:AP$2)))</f>
        <v/>
      </c>
      <c r="E73" s="277"/>
      <c r="F73" s="277"/>
      <c r="G73" s="277"/>
      <c r="H73" s="277"/>
      <c r="I73" s="277"/>
      <c r="J73" s="277"/>
      <c r="K73" s="277"/>
      <c r="L73" s="277"/>
      <c r="M73" s="277"/>
      <c r="N73" s="277"/>
      <c r="O73" s="277"/>
      <c r="P73" s="277"/>
      <c r="Q73" s="277"/>
      <c r="R73" s="277"/>
      <c r="S73" s="277"/>
      <c r="T73" s="277"/>
      <c r="U73" s="277"/>
      <c r="V73" s="277"/>
      <c r="W73" s="277"/>
      <c r="X73" s="277"/>
      <c r="Y73" s="277"/>
      <c r="Z73" s="277"/>
      <c r="AA73" s="277"/>
      <c r="AB73" s="277"/>
      <c r="AC73" s="277"/>
      <c r="AD73" s="277"/>
      <c r="AE73" s="277"/>
      <c r="AF73" s="277"/>
      <c r="AG73" s="277"/>
      <c r="AH73" s="278"/>
      <c r="AI73" s="278"/>
      <c r="AJ73" s="278"/>
      <c r="AK73" s="278"/>
      <c r="AL73" s="278"/>
      <c r="AM73" s="278"/>
      <c r="AN73" s="278"/>
      <c r="AO73" s="278"/>
      <c r="AP73" s="278"/>
      <c r="AQ73" s="276" t="str">
        <f aca="false">IF(OR(B73="", SUM(AR73:CF73)=0), "",(SUM(AR73:CF73)/SUM(AR$2:CF$2)))</f>
        <v/>
      </c>
      <c r="AR73" s="277"/>
      <c r="AS73" s="277"/>
      <c r="AT73" s="277"/>
      <c r="AU73" s="277"/>
      <c r="AV73" s="277"/>
      <c r="AW73" s="277"/>
      <c r="AX73" s="277"/>
      <c r="AY73" s="277"/>
      <c r="AZ73" s="277"/>
      <c r="BA73" s="277"/>
      <c r="BB73" s="277"/>
      <c r="BC73" s="277"/>
      <c r="BD73" s="277"/>
      <c r="BE73" s="277"/>
      <c r="BF73" s="277"/>
      <c r="BG73" s="277"/>
      <c r="BH73" s="277"/>
      <c r="BI73" s="277"/>
      <c r="BJ73" s="277"/>
      <c r="BK73" s="277"/>
      <c r="BL73" s="277"/>
      <c r="BM73" s="277"/>
      <c r="BN73" s="277"/>
      <c r="BO73" s="277"/>
      <c r="BP73" s="277"/>
      <c r="BQ73" s="277"/>
      <c r="BR73" s="277"/>
      <c r="BS73" s="277"/>
      <c r="BT73" s="277"/>
      <c r="BU73" s="278"/>
      <c r="BV73" s="278"/>
      <c r="BW73" s="278"/>
      <c r="BX73" s="278"/>
      <c r="BY73" s="278"/>
      <c r="BZ73" s="278"/>
      <c r="CA73" s="278"/>
      <c r="CB73" s="278"/>
      <c r="CC73" s="278"/>
      <c r="CD73" s="278"/>
      <c r="CE73" s="278"/>
      <c r="CF73" s="278"/>
      <c r="CG73" s="276" t="str">
        <f aca="false">IF(OR(B73="", SUM(CH73:DV73)=0), "",(SUM(CH73:DV73)/SUM(CH$2:DV$2)))</f>
        <v/>
      </c>
      <c r="CH73" s="277"/>
      <c r="CI73" s="277"/>
      <c r="CJ73" s="277"/>
      <c r="CK73" s="277"/>
      <c r="CL73" s="277"/>
      <c r="CM73" s="277"/>
      <c r="CN73" s="277"/>
      <c r="CO73" s="277"/>
      <c r="CP73" s="277"/>
      <c r="CQ73" s="277"/>
      <c r="CR73" s="277"/>
      <c r="CS73" s="277"/>
      <c r="CT73" s="277"/>
      <c r="CU73" s="277"/>
      <c r="CV73" s="277"/>
      <c r="CW73" s="277"/>
      <c r="CX73" s="277"/>
      <c r="CY73" s="277"/>
      <c r="CZ73" s="277"/>
      <c r="DA73" s="277"/>
      <c r="DB73" s="277"/>
      <c r="DC73" s="277"/>
      <c r="DD73" s="277"/>
      <c r="DE73" s="277"/>
      <c r="DF73" s="277"/>
      <c r="DG73" s="277"/>
      <c r="DH73" s="277"/>
      <c r="DI73" s="277"/>
      <c r="DJ73" s="277"/>
      <c r="DK73" s="278"/>
      <c r="DL73" s="278"/>
      <c r="DM73" s="278"/>
      <c r="DN73" s="278"/>
      <c r="DO73" s="278"/>
      <c r="DP73" s="278"/>
      <c r="DQ73" s="278"/>
      <c r="DR73" s="278"/>
      <c r="DS73" s="278"/>
      <c r="DT73" s="278"/>
      <c r="DU73" s="278"/>
      <c r="DV73" s="278"/>
    </row>
    <row r="74" customFormat="false" ht="12.75" hidden="false" customHeight="false" outlineLevel="0" collapsed="false">
      <c r="A74" s="275" t="n">
        <v>67</v>
      </c>
      <c r="B74" s="275" t="inlineStr">
        <f aca="false">'English Scores- Leveled papers'!B73</f>
        <is>
          <t/>
        </is>
      </c>
      <c r="C74" s="275" t="inlineStr">
        <f aca="false">'English Scores- Leveled papers'!E73</f>
        <is>
          <t/>
        </is>
      </c>
      <c r="D74" s="276" t="str">
        <f aca="false">IF(OR(B74="", SUM(E74:AP74)=0), "",(SUM(E74:AP74)/SUM(E$2:AP$2)))</f>
        <v/>
      </c>
      <c r="E74" s="277"/>
      <c r="F74" s="277"/>
      <c r="G74" s="277"/>
      <c r="H74" s="277"/>
      <c r="I74" s="277"/>
      <c r="J74" s="277"/>
      <c r="K74" s="277"/>
      <c r="L74" s="277"/>
      <c r="M74" s="277"/>
      <c r="N74" s="277"/>
      <c r="O74" s="277"/>
      <c r="P74" s="277"/>
      <c r="Q74" s="277"/>
      <c r="R74" s="277"/>
      <c r="S74" s="277"/>
      <c r="T74" s="277"/>
      <c r="U74" s="277"/>
      <c r="V74" s="277"/>
      <c r="W74" s="277"/>
      <c r="X74" s="277"/>
      <c r="Y74" s="277"/>
      <c r="Z74" s="277"/>
      <c r="AA74" s="277"/>
      <c r="AB74" s="277"/>
      <c r="AC74" s="277"/>
      <c r="AD74" s="277"/>
      <c r="AE74" s="277"/>
      <c r="AF74" s="277"/>
      <c r="AG74" s="277"/>
      <c r="AH74" s="278"/>
      <c r="AI74" s="278"/>
      <c r="AJ74" s="278"/>
      <c r="AK74" s="278"/>
      <c r="AL74" s="278"/>
      <c r="AM74" s="278"/>
      <c r="AN74" s="278"/>
      <c r="AO74" s="278"/>
      <c r="AP74" s="278"/>
      <c r="AQ74" s="276" t="str">
        <f aca="false">IF(OR(B74="", SUM(AR74:CF74)=0), "",(SUM(AR74:CF74)/SUM(AR$2:CF$2)))</f>
        <v/>
      </c>
      <c r="AR74" s="277"/>
      <c r="AS74" s="277"/>
      <c r="AT74" s="277"/>
      <c r="AU74" s="277"/>
      <c r="AV74" s="277"/>
      <c r="AW74" s="277"/>
      <c r="AX74" s="277"/>
      <c r="AY74" s="277"/>
      <c r="AZ74" s="277"/>
      <c r="BA74" s="277"/>
      <c r="BB74" s="277"/>
      <c r="BC74" s="277"/>
      <c r="BD74" s="277"/>
      <c r="BE74" s="277"/>
      <c r="BF74" s="277"/>
      <c r="BG74" s="277"/>
      <c r="BH74" s="277"/>
      <c r="BI74" s="277"/>
      <c r="BJ74" s="277"/>
      <c r="BK74" s="277"/>
      <c r="BL74" s="277"/>
      <c r="BM74" s="277"/>
      <c r="BN74" s="277"/>
      <c r="BO74" s="277"/>
      <c r="BP74" s="277"/>
      <c r="BQ74" s="277"/>
      <c r="BR74" s="277"/>
      <c r="BS74" s="277"/>
      <c r="BT74" s="277"/>
      <c r="BU74" s="278"/>
      <c r="BV74" s="278"/>
      <c r="BW74" s="278"/>
      <c r="BX74" s="278"/>
      <c r="BY74" s="278"/>
      <c r="BZ74" s="278"/>
      <c r="CA74" s="278"/>
      <c r="CB74" s="278"/>
      <c r="CC74" s="278"/>
      <c r="CD74" s="278"/>
      <c r="CE74" s="278"/>
      <c r="CF74" s="278"/>
      <c r="CG74" s="276" t="str">
        <f aca="false">IF(OR(B74="", SUM(CH74:DV74)=0), "",(SUM(CH74:DV74)/SUM(CH$2:DV$2)))</f>
        <v/>
      </c>
      <c r="CH74" s="277"/>
      <c r="CI74" s="277"/>
      <c r="CJ74" s="277"/>
      <c r="CK74" s="277"/>
      <c r="CL74" s="277"/>
      <c r="CM74" s="277"/>
      <c r="CN74" s="277"/>
      <c r="CO74" s="277"/>
      <c r="CP74" s="277"/>
      <c r="CQ74" s="277"/>
      <c r="CR74" s="277"/>
      <c r="CS74" s="277"/>
      <c r="CT74" s="277"/>
      <c r="CU74" s="277"/>
      <c r="CV74" s="277"/>
      <c r="CW74" s="277"/>
      <c r="CX74" s="277"/>
      <c r="CY74" s="277"/>
      <c r="CZ74" s="277"/>
      <c r="DA74" s="277"/>
      <c r="DB74" s="277"/>
      <c r="DC74" s="277"/>
      <c r="DD74" s="277"/>
      <c r="DE74" s="277"/>
      <c r="DF74" s="277"/>
      <c r="DG74" s="277"/>
      <c r="DH74" s="277"/>
      <c r="DI74" s="277"/>
      <c r="DJ74" s="277"/>
      <c r="DK74" s="278"/>
      <c r="DL74" s="278"/>
      <c r="DM74" s="278"/>
      <c r="DN74" s="278"/>
      <c r="DO74" s="278"/>
      <c r="DP74" s="278"/>
      <c r="DQ74" s="278"/>
      <c r="DR74" s="278"/>
      <c r="DS74" s="278"/>
      <c r="DT74" s="278"/>
      <c r="DU74" s="278"/>
      <c r="DV74" s="278"/>
    </row>
    <row r="75" customFormat="false" ht="12.75" hidden="false" customHeight="false" outlineLevel="0" collapsed="false">
      <c r="A75" s="275" t="n">
        <v>68</v>
      </c>
      <c r="B75" s="275" t="inlineStr">
        <f aca="false">'English Scores- Leveled papers'!B74</f>
        <is>
          <t/>
        </is>
      </c>
      <c r="C75" s="275" t="inlineStr">
        <f aca="false">'English Scores- Leveled papers'!E74</f>
        <is>
          <t/>
        </is>
      </c>
      <c r="D75" s="276" t="str">
        <f aca="false">IF(OR(B75="", SUM(E75:AP75)=0), "",(SUM(E75:AP75)/SUM(E$2:AP$2)))</f>
        <v/>
      </c>
      <c r="E75" s="277"/>
      <c r="F75" s="277"/>
      <c r="G75" s="277"/>
      <c r="H75" s="277"/>
      <c r="I75" s="277"/>
      <c r="J75" s="277"/>
      <c r="K75" s="277"/>
      <c r="L75" s="277"/>
      <c r="M75" s="277"/>
      <c r="N75" s="277"/>
      <c r="O75" s="277"/>
      <c r="P75" s="277"/>
      <c r="Q75" s="277"/>
      <c r="R75" s="277"/>
      <c r="S75" s="277"/>
      <c r="T75" s="277"/>
      <c r="U75" s="277"/>
      <c r="V75" s="277"/>
      <c r="W75" s="277"/>
      <c r="X75" s="277"/>
      <c r="Y75" s="277"/>
      <c r="Z75" s="277"/>
      <c r="AA75" s="277"/>
      <c r="AB75" s="277"/>
      <c r="AC75" s="277"/>
      <c r="AD75" s="277"/>
      <c r="AE75" s="277"/>
      <c r="AF75" s="277"/>
      <c r="AG75" s="277"/>
      <c r="AH75" s="278"/>
      <c r="AI75" s="278"/>
      <c r="AJ75" s="278"/>
      <c r="AK75" s="278"/>
      <c r="AL75" s="278"/>
      <c r="AM75" s="278"/>
      <c r="AN75" s="278"/>
      <c r="AO75" s="278"/>
      <c r="AP75" s="278"/>
      <c r="AQ75" s="276" t="str">
        <f aca="false">IF(OR(B75="", SUM(AR75:CF75)=0), "",(SUM(AR75:CF75)/SUM(AR$2:CF$2)))</f>
        <v/>
      </c>
      <c r="AR75" s="277"/>
      <c r="AS75" s="277"/>
      <c r="AT75" s="277"/>
      <c r="AU75" s="277"/>
      <c r="AV75" s="277"/>
      <c r="AW75" s="277"/>
      <c r="AX75" s="277"/>
      <c r="AY75" s="277"/>
      <c r="AZ75" s="277"/>
      <c r="BA75" s="277"/>
      <c r="BB75" s="277"/>
      <c r="BC75" s="277"/>
      <c r="BD75" s="277"/>
      <c r="BE75" s="277"/>
      <c r="BF75" s="277"/>
      <c r="BG75" s="277"/>
      <c r="BH75" s="277"/>
      <c r="BI75" s="277"/>
      <c r="BJ75" s="277"/>
      <c r="BK75" s="277"/>
      <c r="BL75" s="277"/>
      <c r="BM75" s="277"/>
      <c r="BN75" s="277"/>
      <c r="BO75" s="277"/>
      <c r="BP75" s="277"/>
      <c r="BQ75" s="277"/>
      <c r="BR75" s="277"/>
      <c r="BS75" s="277"/>
      <c r="BT75" s="277"/>
      <c r="BU75" s="278"/>
      <c r="BV75" s="278"/>
      <c r="BW75" s="278"/>
      <c r="BX75" s="278"/>
      <c r="BY75" s="278"/>
      <c r="BZ75" s="278"/>
      <c r="CA75" s="278"/>
      <c r="CB75" s="278"/>
      <c r="CC75" s="278"/>
      <c r="CD75" s="278"/>
      <c r="CE75" s="278"/>
      <c r="CF75" s="278"/>
      <c r="CG75" s="276" t="str">
        <f aca="false">IF(OR(B75="", SUM(CH75:DV75)=0), "",(SUM(CH75:DV75)/SUM(CH$2:DV$2)))</f>
        <v/>
      </c>
      <c r="CH75" s="277"/>
      <c r="CI75" s="277"/>
      <c r="CJ75" s="277"/>
      <c r="CK75" s="277"/>
      <c r="CL75" s="277"/>
      <c r="CM75" s="277"/>
      <c r="CN75" s="277"/>
      <c r="CO75" s="277"/>
      <c r="CP75" s="277"/>
      <c r="CQ75" s="277"/>
      <c r="CR75" s="277"/>
      <c r="CS75" s="277"/>
      <c r="CT75" s="277"/>
      <c r="CU75" s="277"/>
      <c r="CV75" s="277"/>
      <c r="CW75" s="277"/>
      <c r="CX75" s="277"/>
      <c r="CY75" s="277"/>
      <c r="CZ75" s="277"/>
      <c r="DA75" s="277"/>
      <c r="DB75" s="277"/>
      <c r="DC75" s="277"/>
      <c r="DD75" s="277"/>
      <c r="DE75" s="277"/>
      <c r="DF75" s="277"/>
      <c r="DG75" s="277"/>
      <c r="DH75" s="277"/>
      <c r="DI75" s="277"/>
      <c r="DJ75" s="277"/>
      <c r="DK75" s="278"/>
      <c r="DL75" s="278"/>
      <c r="DM75" s="278"/>
      <c r="DN75" s="278"/>
      <c r="DO75" s="278"/>
      <c r="DP75" s="278"/>
      <c r="DQ75" s="278"/>
      <c r="DR75" s="278"/>
      <c r="DS75" s="278"/>
      <c r="DT75" s="278"/>
      <c r="DU75" s="278"/>
      <c r="DV75" s="278"/>
    </row>
    <row r="76" customFormat="false" ht="12.75" hidden="false" customHeight="false" outlineLevel="0" collapsed="false">
      <c r="A76" s="275" t="n">
        <v>69</v>
      </c>
      <c r="B76" s="275" t="inlineStr">
        <f aca="false">'English Scores- Leveled papers'!B75</f>
        <is>
          <t/>
        </is>
      </c>
      <c r="C76" s="275" t="inlineStr">
        <f aca="false">'English Scores- Leveled papers'!E75</f>
        <is>
          <t/>
        </is>
      </c>
      <c r="D76" s="276" t="str">
        <f aca="false">IF(OR(B76="", SUM(E76:AP76)=0), "",(SUM(E76:AP76)/SUM(E$2:AP$2)))</f>
        <v/>
      </c>
      <c r="E76" s="277"/>
      <c r="F76" s="277"/>
      <c r="G76" s="277"/>
      <c r="H76" s="277"/>
      <c r="I76" s="277"/>
      <c r="J76" s="277"/>
      <c r="K76" s="277"/>
      <c r="L76" s="277"/>
      <c r="M76" s="277"/>
      <c r="N76" s="277"/>
      <c r="O76" s="277"/>
      <c r="P76" s="277"/>
      <c r="Q76" s="277"/>
      <c r="R76" s="277"/>
      <c r="S76" s="277"/>
      <c r="T76" s="277"/>
      <c r="U76" s="277"/>
      <c r="V76" s="277"/>
      <c r="W76" s="277"/>
      <c r="X76" s="277"/>
      <c r="Y76" s="277"/>
      <c r="Z76" s="277"/>
      <c r="AA76" s="277"/>
      <c r="AB76" s="277"/>
      <c r="AC76" s="277"/>
      <c r="AD76" s="277"/>
      <c r="AE76" s="277"/>
      <c r="AF76" s="277"/>
      <c r="AG76" s="277"/>
      <c r="AH76" s="278"/>
      <c r="AI76" s="278"/>
      <c r="AJ76" s="278"/>
      <c r="AK76" s="278"/>
      <c r="AL76" s="278"/>
      <c r="AM76" s="278"/>
      <c r="AN76" s="278"/>
      <c r="AO76" s="278"/>
      <c r="AP76" s="278"/>
      <c r="AQ76" s="276" t="str">
        <f aca="false">IF(OR(B76="", SUM(AR76:CF76)=0), "",(SUM(AR76:CF76)/SUM(AR$2:CF$2)))</f>
        <v/>
      </c>
      <c r="AR76" s="277"/>
      <c r="AS76" s="277"/>
      <c r="AT76" s="277"/>
      <c r="AU76" s="277"/>
      <c r="AV76" s="277"/>
      <c r="AW76" s="277"/>
      <c r="AX76" s="277"/>
      <c r="AY76" s="277"/>
      <c r="AZ76" s="277"/>
      <c r="BA76" s="277"/>
      <c r="BB76" s="277"/>
      <c r="BC76" s="277"/>
      <c r="BD76" s="277"/>
      <c r="BE76" s="277"/>
      <c r="BF76" s="277"/>
      <c r="BG76" s="277"/>
      <c r="BH76" s="277"/>
      <c r="BI76" s="277"/>
      <c r="BJ76" s="277"/>
      <c r="BK76" s="277"/>
      <c r="BL76" s="277"/>
      <c r="BM76" s="277"/>
      <c r="BN76" s="277"/>
      <c r="BO76" s="277"/>
      <c r="BP76" s="277"/>
      <c r="BQ76" s="277"/>
      <c r="BR76" s="277"/>
      <c r="BS76" s="277"/>
      <c r="BT76" s="277"/>
      <c r="BU76" s="278"/>
      <c r="BV76" s="278"/>
      <c r="BW76" s="278"/>
      <c r="BX76" s="278"/>
      <c r="BY76" s="278"/>
      <c r="BZ76" s="278"/>
      <c r="CA76" s="278"/>
      <c r="CB76" s="278"/>
      <c r="CC76" s="278"/>
      <c r="CD76" s="278"/>
      <c r="CE76" s="278"/>
      <c r="CF76" s="278"/>
      <c r="CG76" s="276" t="str">
        <f aca="false">IF(OR(B76="", SUM(CH76:DV76)=0), "",(SUM(CH76:DV76)/SUM(CH$2:DV$2)))</f>
        <v/>
      </c>
      <c r="CH76" s="277"/>
      <c r="CI76" s="277"/>
      <c r="CJ76" s="277"/>
      <c r="CK76" s="277"/>
      <c r="CL76" s="277"/>
      <c r="CM76" s="277"/>
      <c r="CN76" s="277"/>
      <c r="CO76" s="277"/>
      <c r="CP76" s="277"/>
      <c r="CQ76" s="277"/>
      <c r="CR76" s="277"/>
      <c r="CS76" s="277"/>
      <c r="CT76" s="277"/>
      <c r="CU76" s="277"/>
      <c r="CV76" s="277"/>
      <c r="CW76" s="277"/>
      <c r="CX76" s="277"/>
      <c r="CY76" s="277"/>
      <c r="CZ76" s="277"/>
      <c r="DA76" s="277"/>
      <c r="DB76" s="277"/>
      <c r="DC76" s="277"/>
      <c r="DD76" s="277"/>
      <c r="DE76" s="277"/>
      <c r="DF76" s="277"/>
      <c r="DG76" s="277"/>
      <c r="DH76" s="277"/>
      <c r="DI76" s="277"/>
      <c r="DJ76" s="277"/>
      <c r="DK76" s="278"/>
      <c r="DL76" s="278"/>
      <c r="DM76" s="278"/>
      <c r="DN76" s="278"/>
      <c r="DO76" s="278"/>
      <c r="DP76" s="278"/>
      <c r="DQ76" s="278"/>
      <c r="DR76" s="278"/>
      <c r="DS76" s="278"/>
      <c r="DT76" s="278"/>
      <c r="DU76" s="278"/>
      <c r="DV76" s="278"/>
    </row>
    <row r="77" customFormat="false" ht="12.75" hidden="false" customHeight="false" outlineLevel="0" collapsed="false">
      <c r="A77" s="275" t="n">
        <v>70</v>
      </c>
      <c r="B77" s="275" t="inlineStr">
        <f aca="false">'English Scores- Leveled papers'!B76</f>
        <is>
          <t/>
        </is>
      </c>
      <c r="C77" s="275" t="inlineStr">
        <f aca="false">'English Scores- Leveled papers'!E76</f>
        <is>
          <t/>
        </is>
      </c>
      <c r="D77" s="276" t="str">
        <f aca="false">IF(OR(B77="", SUM(E77:AP77)=0), "",(SUM(E77:AP77)/SUM(E$2:AP$2)))</f>
        <v/>
      </c>
      <c r="E77" s="277"/>
      <c r="F77" s="277"/>
      <c r="G77" s="277"/>
      <c r="H77" s="277"/>
      <c r="I77" s="277"/>
      <c r="J77" s="277"/>
      <c r="K77" s="277"/>
      <c r="L77" s="277"/>
      <c r="M77" s="277"/>
      <c r="N77" s="277"/>
      <c r="O77" s="277"/>
      <c r="P77" s="277"/>
      <c r="Q77" s="277"/>
      <c r="R77" s="277"/>
      <c r="S77" s="277"/>
      <c r="T77" s="277"/>
      <c r="U77" s="277"/>
      <c r="V77" s="277"/>
      <c r="W77" s="277"/>
      <c r="X77" s="277"/>
      <c r="Y77" s="277"/>
      <c r="Z77" s="277"/>
      <c r="AA77" s="277"/>
      <c r="AB77" s="277"/>
      <c r="AC77" s="277"/>
      <c r="AD77" s="277"/>
      <c r="AE77" s="277"/>
      <c r="AF77" s="277"/>
      <c r="AG77" s="277"/>
      <c r="AH77" s="278"/>
      <c r="AI77" s="278"/>
      <c r="AJ77" s="278"/>
      <c r="AK77" s="278"/>
      <c r="AL77" s="278"/>
      <c r="AM77" s="278"/>
      <c r="AN77" s="278"/>
      <c r="AO77" s="278"/>
      <c r="AP77" s="278"/>
      <c r="AQ77" s="276" t="str">
        <f aca="false">IF(OR(B77="", SUM(AR77:CF77)=0), "",(SUM(AR77:CF77)/SUM(AR$2:CF$2)))</f>
        <v/>
      </c>
      <c r="AR77" s="277"/>
      <c r="AS77" s="277"/>
      <c r="AT77" s="277"/>
      <c r="AU77" s="277"/>
      <c r="AV77" s="277"/>
      <c r="AW77" s="277"/>
      <c r="AX77" s="277"/>
      <c r="AY77" s="277"/>
      <c r="AZ77" s="277"/>
      <c r="BA77" s="277"/>
      <c r="BB77" s="277"/>
      <c r="BC77" s="277"/>
      <c r="BD77" s="277"/>
      <c r="BE77" s="277"/>
      <c r="BF77" s="277"/>
      <c r="BG77" s="277"/>
      <c r="BH77" s="277"/>
      <c r="BI77" s="277"/>
      <c r="BJ77" s="277"/>
      <c r="BK77" s="277"/>
      <c r="BL77" s="277"/>
      <c r="BM77" s="277"/>
      <c r="BN77" s="277"/>
      <c r="BO77" s="277"/>
      <c r="BP77" s="277"/>
      <c r="BQ77" s="277"/>
      <c r="BR77" s="277"/>
      <c r="BS77" s="277"/>
      <c r="BT77" s="277"/>
      <c r="BU77" s="278"/>
      <c r="BV77" s="278"/>
      <c r="BW77" s="278"/>
      <c r="BX77" s="278"/>
      <c r="BY77" s="278"/>
      <c r="BZ77" s="278"/>
      <c r="CA77" s="278"/>
      <c r="CB77" s="278"/>
      <c r="CC77" s="278"/>
      <c r="CD77" s="278"/>
      <c r="CE77" s="278"/>
      <c r="CF77" s="278"/>
      <c r="CG77" s="276" t="str">
        <f aca="false">IF(OR(B77="", SUM(CH77:DV77)=0), "",(SUM(CH77:DV77)/SUM(CH$2:DV$2)))</f>
        <v/>
      </c>
      <c r="CH77" s="277"/>
      <c r="CI77" s="277"/>
      <c r="CJ77" s="277"/>
      <c r="CK77" s="277"/>
      <c r="CL77" s="277"/>
      <c r="CM77" s="277"/>
      <c r="CN77" s="277"/>
      <c r="CO77" s="277"/>
      <c r="CP77" s="277"/>
      <c r="CQ77" s="277"/>
      <c r="CR77" s="277"/>
      <c r="CS77" s="277"/>
      <c r="CT77" s="277"/>
      <c r="CU77" s="277"/>
      <c r="CV77" s="277"/>
      <c r="CW77" s="277"/>
      <c r="CX77" s="277"/>
      <c r="CY77" s="277"/>
      <c r="CZ77" s="277"/>
      <c r="DA77" s="277"/>
      <c r="DB77" s="277"/>
      <c r="DC77" s="277"/>
      <c r="DD77" s="277"/>
      <c r="DE77" s="277"/>
      <c r="DF77" s="277"/>
      <c r="DG77" s="277"/>
      <c r="DH77" s="277"/>
      <c r="DI77" s="277"/>
      <c r="DJ77" s="277"/>
      <c r="DK77" s="278"/>
      <c r="DL77" s="278"/>
      <c r="DM77" s="278"/>
      <c r="DN77" s="278"/>
      <c r="DO77" s="278"/>
      <c r="DP77" s="278"/>
      <c r="DQ77" s="278"/>
      <c r="DR77" s="278"/>
      <c r="DS77" s="278"/>
      <c r="DT77" s="278"/>
      <c r="DU77" s="278"/>
      <c r="DV77" s="278"/>
    </row>
    <row r="78" customFormat="false" ht="12.75" hidden="false" customHeight="false" outlineLevel="0" collapsed="false">
      <c r="A78" s="275" t="n">
        <v>71</v>
      </c>
      <c r="B78" s="275" t="inlineStr">
        <f aca="false">'English Scores- Leveled papers'!B77</f>
        <is>
          <t/>
        </is>
      </c>
      <c r="C78" s="275" t="inlineStr">
        <f aca="false">'English Scores- Leveled papers'!E77</f>
        <is>
          <t/>
        </is>
      </c>
      <c r="D78" s="276" t="str">
        <f aca="false">IF(OR(B78="", SUM(E78:AP78)=0), "",(SUM(E78:AP78)/SUM(E$2:AP$2)))</f>
        <v/>
      </c>
      <c r="E78" s="277"/>
      <c r="F78" s="277"/>
      <c r="G78" s="277"/>
      <c r="H78" s="277"/>
      <c r="I78" s="277"/>
      <c r="J78" s="277"/>
      <c r="K78" s="277"/>
      <c r="L78" s="277"/>
      <c r="M78" s="277"/>
      <c r="N78" s="277"/>
      <c r="O78" s="277"/>
      <c r="P78" s="277"/>
      <c r="Q78" s="277"/>
      <c r="R78" s="277"/>
      <c r="S78" s="277"/>
      <c r="T78" s="277"/>
      <c r="U78" s="277"/>
      <c r="V78" s="277"/>
      <c r="W78" s="277"/>
      <c r="X78" s="277"/>
      <c r="Y78" s="277"/>
      <c r="Z78" s="277"/>
      <c r="AA78" s="277"/>
      <c r="AB78" s="277"/>
      <c r="AC78" s="277"/>
      <c r="AD78" s="277"/>
      <c r="AE78" s="277"/>
      <c r="AF78" s="277"/>
      <c r="AG78" s="277"/>
      <c r="AH78" s="278"/>
      <c r="AI78" s="278"/>
      <c r="AJ78" s="278"/>
      <c r="AK78" s="278"/>
      <c r="AL78" s="278"/>
      <c r="AM78" s="278"/>
      <c r="AN78" s="278"/>
      <c r="AO78" s="278"/>
      <c r="AP78" s="278"/>
      <c r="AQ78" s="276" t="str">
        <f aca="false">IF(OR(B78="", SUM(AR78:CF78)=0), "",(SUM(AR78:CF78)/SUM(AR$2:CF$2)))</f>
        <v/>
      </c>
      <c r="AR78" s="277"/>
      <c r="AS78" s="277"/>
      <c r="AT78" s="277"/>
      <c r="AU78" s="277"/>
      <c r="AV78" s="277"/>
      <c r="AW78" s="277"/>
      <c r="AX78" s="277"/>
      <c r="AY78" s="277"/>
      <c r="AZ78" s="277"/>
      <c r="BA78" s="277"/>
      <c r="BB78" s="277"/>
      <c r="BC78" s="277"/>
      <c r="BD78" s="277"/>
      <c r="BE78" s="277"/>
      <c r="BF78" s="277"/>
      <c r="BG78" s="277"/>
      <c r="BH78" s="277"/>
      <c r="BI78" s="277"/>
      <c r="BJ78" s="277"/>
      <c r="BK78" s="277"/>
      <c r="BL78" s="277"/>
      <c r="BM78" s="277"/>
      <c r="BN78" s="277"/>
      <c r="BO78" s="277"/>
      <c r="BP78" s="277"/>
      <c r="BQ78" s="277"/>
      <c r="BR78" s="277"/>
      <c r="BS78" s="277"/>
      <c r="BT78" s="277"/>
      <c r="BU78" s="278"/>
      <c r="BV78" s="278"/>
      <c r="BW78" s="278"/>
      <c r="BX78" s="278"/>
      <c r="BY78" s="278"/>
      <c r="BZ78" s="278"/>
      <c r="CA78" s="278"/>
      <c r="CB78" s="278"/>
      <c r="CC78" s="278"/>
      <c r="CD78" s="278"/>
      <c r="CE78" s="278"/>
      <c r="CF78" s="278"/>
      <c r="CG78" s="276" t="str">
        <f aca="false">IF(OR(B78="", SUM(CH78:DV78)=0), "",(SUM(CH78:DV78)/SUM(CH$2:DV$2)))</f>
        <v/>
      </c>
      <c r="CH78" s="277"/>
      <c r="CI78" s="277"/>
      <c r="CJ78" s="277"/>
      <c r="CK78" s="277"/>
      <c r="CL78" s="277"/>
      <c r="CM78" s="277"/>
      <c r="CN78" s="277"/>
      <c r="CO78" s="277"/>
      <c r="CP78" s="277"/>
      <c r="CQ78" s="277"/>
      <c r="CR78" s="277"/>
      <c r="CS78" s="277"/>
      <c r="CT78" s="277"/>
      <c r="CU78" s="277"/>
      <c r="CV78" s="277"/>
      <c r="CW78" s="277"/>
      <c r="CX78" s="277"/>
      <c r="CY78" s="277"/>
      <c r="CZ78" s="277"/>
      <c r="DA78" s="277"/>
      <c r="DB78" s="277"/>
      <c r="DC78" s="277"/>
      <c r="DD78" s="277"/>
      <c r="DE78" s="277"/>
      <c r="DF78" s="277"/>
      <c r="DG78" s="277"/>
      <c r="DH78" s="277"/>
      <c r="DI78" s="277"/>
      <c r="DJ78" s="277"/>
      <c r="DK78" s="278"/>
      <c r="DL78" s="278"/>
      <c r="DM78" s="278"/>
      <c r="DN78" s="278"/>
      <c r="DO78" s="278"/>
      <c r="DP78" s="278"/>
      <c r="DQ78" s="278"/>
      <c r="DR78" s="278"/>
      <c r="DS78" s="278"/>
      <c r="DT78" s="278"/>
      <c r="DU78" s="278"/>
      <c r="DV78" s="278"/>
    </row>
    <row r="79" customFormat="false" ht="12.75" hidden="false" customHeight="false" outlineLevel="0" collapsed="false">
      <c r="A79" s="275" t="n">
        <v>72</v>
      </c>
      <c r="B79" s="275" t="inlineStr">
        <f aca="false">'English Scores- Leveled papers'!B78</f>
        <is>
          <t/>
        </is>
      </c>
      <c r="C79" s="275" t="inlineStr">
        <f aca="false">'English Scores- Leveled papers'!E78</f>
        <is>
          <t/>
        </is>
      </c>
      <c r="D79" s="276" t="str">
        <f aca="false">IF(OR(B79="", SUM(E79:AP79)=0), "",(SUM(E79:AP79)/SUM(E$2:AP$2)))</f>
        <v/>
      </c>
      <c r="E79" s="277"/>
      <c r="F79" s="277"/>
      <c r="G79" s="277"/>
      <c r="H79" s="277"/>
      <c r="I79" s="277"/>
      <c r="J79" s="277"/>
      <c r="K79" s="277"/>
      <c r="L79" s="277"/>
      <c r="M79" s="277"/>
      <c r="N79" s="277"/>
      <c r="O79" s="277"/>
      <c r="P79" s="277"/>
      <c r="Q79" s="277"/>
      <c r="R79" s="277"/>
      <c r="S79" s="277"/>
      <c r="T79" s="277"/>
      <c r="U79" s="277"/>
      <c r="V79" s="277"/>
      <c r="W79" s="277"/>
      <c r="X79" s="277"/>
      <c r="Y79" s="277"/>
      <c r="Z79" s="277"/>
      <c r="AA79" s="277"/>
      <c r="AB79" s="277"/>
      <c r="AC79" s="277"/>
      <c r="AD79" s="277"/>
      <c r="AE79" s="277"/>
      <c r="AF79" s="277"/>
      <c r="AG79" s="277"/>
      <c r="AH79" s="278"/>
      <c r="AI79" s="278"/>
      <c r="AJ79" s="278"/>
      <c r="AK79" s="278"/>
      <c r="AL79" s="278"/>
      <c r="AM79" s="278"/>
      <c r="AN79" s="278"/>
      <c r="AO79" s="278"/>
      <c r="AP79" s="278"/>
      <c r="AQ79" s="276" t="str">
        <f aca="false">IF(OR(B79="", SUM(AR79:CF79)=0), "",(SUM(AR79:CF79)/SUM(AR$2:CF$2)))</f>
        <v/>
      </c>
      <c r="AR79" s="277"/>
      <c r="AS79" s="277"/>
      <c r="AT79" s="277"/>
      <c r="AU79" s="277"/>
      <c r="AV79" s="277"/>
      <c r="AW79" s="277"/>
      <c r="AX79" s="277"/>
      <c r="AY79" s="277"/>
      <c r="AZ79" s="277"/>
      <c r="BA79" s="277"/>
      <c r="BB79" s="277"/>
      <c r="BC79" s="277"/>
      <c r="BD79" s="277"/>
      <c r="BE79" s="277"/>
      <c r="BF79" s="277"/>
      <c r="BG79" s="277"/>
      <c r="BH79" s="277"/>
      <c r="BI79" s="277"/>
      <c r="BJ79" s="277"/>
      <c r="BK79" s="277"/>
      <c r="BL79" s="277"/>
      <c r="BM79" s="277"/>
      <c r="BN79" s="277"/>
      <c r="BO79" s="277"/>
      <c r="BP79" s="277"/>
      <c r="BQ79" s="277"/>
      <c r="BR79" s="277"/>
      <c r="BS79" s="277"/>
      <c r="BT79" s="277"/>
      <c r="BU79" s="278"/>
      <c r="BV79" s="278"/>
      <c r="BW79" s="278"/>
      <c r="BX79" s="278"/>
      <c r="BY79" s="278"/>
      <c r="BZ79" s="278"/>
      <c r="CA79" s="278"/>
      <c r="CB79" s="278"/>
      <c r="CC79" s="278"/>
      <c r="CD79" s="278"/>
      <c r="CE79" s="278"/>
      <c r="CF79" s="278"/>
      <c r="CG79" s="276" t="str">
        <f aca="false">IF(OR(B79="", SUM(CH79:DV79)=0), "",(SUM(CH79:DV79)/SUM(CH$2:DV$2)))</f>
        <v/>
      </c>
      <c r="CH79" s="277"/>
      <c r="CI79" s="277"/>
      <c r="CJ79" s="277"/>
      <c r="CK79" s="277"/>
      <c r="CL79" s="277"/>
      <c r="CM79" s="277"/>
      <c r="CN79" s="277"/>
      <c r="CO79" s="277"/>
      <c r="CP79" s="277"/>
      <c r="CQ79" s="277"/>
      <c r="CR79" s="277"/>
      <c r="CS79" s="277"/>
      <c r="CT79" s="277"/>
      <c r="CU79" s="277"/>
      <c r="CV79" s="277"/>
      <c r="CW79" s="277"/>
      <c r="CX79" s="277"/>
      <c r="CY79" s="277"/>
      <c r="CZ79" s="277"/>
      <c r="DA79" s="277"/>
      <c r="DB79" s="277"/>
      <c r="DC79" s="277"/>
      <c r="DD79" s="277"/>
      <c r="DE79" s="277"/>
      <c r="DF79" s="277"/>
      <c r="DG79" s="277"/>
      <c r="DH79" s="277"/>
      <c r="DI79" s="277"/>
      <c r="DJ79" s="277"/>
      <c r="DK79" s="278"/>
      <c r="DL79" s="278"/>
      <c r="DM79" s="278"/>
      <c r="DN79" s="278"/>
      <c r="DO79" s="278"/>
      <c r="DP79" s="278"/>
      <c r="DQ79" s="278"/>
      <c r="DR79" s="278"/>
      <c r="DS79" s="278"/>
      <c r="DT79" s="278"/>
      <c r="DU79" s="278"/>
      <c r="DV79" s="278"/>
    </row>
    <row r="80" customFormat="false" ht="12.75" hidden="false" customHeight="false" outlineLevel="0" collapsed="false">
      <c r="A80" s="275" t="n">
        <v>73</v>
      </c>
      <c r="B80" s="275" t="inlineStr">
        <f aca="false">'English Scores- Leveled papers'!B79</f>
        <is>
          <t/>
        </is>
      </c>
      <c r="C80" s="275" t="inlineStr">
        <f aca="false">'English Scores- Leveled papers'!E79</f>
        <is>
          <t/>
        </is>
      </c>
      <c r="D80" s="276" t="str">
        <f aca="false">IF(OR(B80="", SUM(E80:AP80)=0), "",(SUM(E80:AP80)/SUM(E$2:AP$2)))</f>
        <v/>
      </c>
      <c r="E80" s="277"/>
      <c r="F80" s="277"/>
      <c r="G80" s="277"/>
      <c r="H80" s="277"/>
      <c r="I80" s="277"/>
      <c r="J80" s="277"/>
      <c r="K80" s="277"/>
      <c r="L80" s="277"/>
      <c r="M80" s="277"/>
      <c r="N80" s="277"/>
      <c r="O80" s="277"/>
      <c r="P80" s="277"/>
      <c r="Q80" s="277"/>
      <c r="R80" s="277"/>
      <c r="S80" s="277"/>
      <c r="T80" s="277"/>
      <c r="U80" s="277"/>
      <c r="V80" s="277"/>
      <c r="W80" s="277"/>
      <c r="X80" s="277"/>
      <c r="Y80" s="277"/>
      <c r="Z80" s="277"/>
      <c r="AA80" s="277"/>
      <c r="AB80" s="277"/>
      <c r="AC80" s="277"/>
      <c r="AD80" s="277"/>
      <c r="AE80" s="277"/>
      <c r="AF80" s="277"/>
      <c r="AG80" s="277"/>
      <c r="AH80" s="278"/>
      <c r="AI80" s="278"/>
      <c r="AJ80" s="278"/>
      <c r="AK80" s="278"/>
      <c r="AL80" s="278"/>
      <c r="AM80" s="278"/>
      <c r="AN80" s="278"/>
      <c r="AO80" s="278"/>
      <c r="AP80" s="278"/>
      <c r="AQ80" s="276" t="str">
        <f aca="false">IF(OR(B80="", SUM(AR80:CF80)=0), "",(SUM(AR80:CF80)/SUM(AR$2:CF$2)))</f>
        <v/>
      </c>
      <c r="AR80" s="277"/>
      <c r="AS80" s="277"/>
      <c r="AT80" s="277"/>
      <c r="AU80" s="277"/>
      <c r="AV80" s="277"/>
      <c r="AW80" s="277"/>
      <c r="AX80" s="277"/>
      <c r="AY80" s="277"/>
      <c r="AZ80" s="277"/>
      <c r="BA80" s="277"/>
      <c r="BB80" s="277"/>
      <c r="BC80" s="277"/>
      <c r="BD80" s="277"/>
      <c r="BE80" s="277"/>
      <c r="BF80" s="277"/>
      <c r="BG80" s="277"/>
      <c r="BH80" s="277"/>
      <c r="BI80" s="277"/>
      <c r="BJ80" s="277"/>
      <c r="BK80" s="277"/>
      <c r="BL80" s="277"/>
      <c r="BM80" s="277"/>
      <c r="BN80" s="277"/>
      <c r="BO80" s="277"/>
      <c r="BP80" s="277"/>
      <c r="BQ80" s="277"/>
      <c r="BR80" s="277"/>
      <c r="BS80" s="277"/>
      <c r="BT80" s="277"/>
      <c r="BU80" s="278"/>
      <c r="BV80" s="278"/>
      <c r="BW80" s="278"/>
      <c r="BX80" s="278"/>
      <c r="BY80" s="278"/>
      <c r="BZ80" s="278"/>
      <c r="CA80" s="278"/>
      <c r="CB80" s="278"/>
      <c r="CC80" s="278"/>
      <c r="CD80" s="278"/>
      <c r="CE80" s="278"/>
      <c r="CF80" s="278"/>
      <c r="CG80" s="276" t="str">
        <f aca="false">IF(OR(B80="", SUM(CH80:DV80)=0), "",(SUM(CH80:DV80)/SUM(CH$2:DV$2)))</f>
        <v/>
      </c>
      <c r="CH80" s="277"/>
      <c r="CI80" s="277"/>
      <c r="CJ80" s="277"/>
      <c r="CK80" s="277"/>
      <c r="CL80" s="277"/>
      <c r="CM80" s="277"/>
      <c r="CN80" s="277"/>
      <c r="CO80" s="277"/>
      <c r="CP80" s="277"/>
      <c r="CQ80" s="277"/>
      <c r="CR80" s="277"/>
      <c r="CS80" s="277"/>
      <c r="CT80" s="277"/>
      <c r="CU80" s="277"/>
      <c r="CV80" s="277"/>
      <c r="CW80" s="277"/>
      <c r="CX80" s="277"/>
      <c r="CY80" s="277"/>
      <c r="CZ80" s="277"/>
      <c r="DA80" s="277"/>
      <c r="DB80" s="277"/>
      <c r="DC80" s="277"/>
      <c r="DD80" s="277"/>
      <c r="DE80" s="277"/>
      <c r="DF80" s="277"/>
      <c r="DG80" s="277"/>
      <c r="DH80" s="277"/>
      <c r="DI80" s="277"/>
      <c r="DJ80" s="277"/>
      <c r="DK80" s="278"/>
      <c r="DL80" s="278"/>
      <c r="DM80" s="278"/>
      <c r="DN80" s="278"/>
      <c r="DO80" s="278"/>
      <c r="DP80" s="278"/>
      <c r="DQ80" s="278"/>
      <c r="DR80" s="278"/>
      <c r="DS80" s="278"/>
      <c r="DT80" s="278"/>
      <c r="DU80" s="278"/>
      <c r="DV80" s="278"/>
    </row>
    <row r="81" customFormat="false" ht="12.75" hidden="false" customHeight="false" outlineLevel="0" collapsed="false">
      <c r="A81" s="275" t="n">
        <v>74</v>
      </c>
      <c r="B81" s="275" t="inlineStr">
        <f aca="false">'English Scores- Leveled papers'!B80</f>
        <is>
          <t/>
        </is>
      </c>
      <c r="C81" s="275" t="inlineStr">
        <f aca="false">'English Scores- Leveled papers'!E80</f>
        <is>
          <t/>
        </is>
      </c>
      <c r="D81" s="276" t="str">
        <f aca="false">IF(OR(B81="", SUM(E81:AP81)=0), "",(SUM(E81:AP81)/SUM(E$2:AP$2)))</f>
        <v/>
      </c>
      <c r="E81" s="277"/>
      <c r="F81" s="277"/>
      <c r="G81" s="277"/>
      <c r="H81" s="277"/>
      <c r="I81" s="277"/>
      <c r="J81" s="277"/>
      <c r="K81" s="277"/>
      <c r="L81" s="277"/>
      <c r="M81" s="277"/>
      <c r="N81" s="277"/>
      <c r="O81" s="277"/>
      <c r="P81" s="277"/>
      <c r="Q81" s="277"/>
      <c r="R81" s="277"/>
      <c r="S81" s="277"/>
      <c r="T81" s="277"/>
      <c r="U81" s="277"/>
      <c r="V81" s="277"/>
      <c r="W81" s="277"/>
      <c r="X81" s="277"/>
      <c r="Y81" s="277"/>
      <c r="Z81" s="277"/>
      <c r="AA81" s="277"/>
      <c r="AB81" s="277"/>
      <c r="AC81" s="277"/>
      <c r="AD81" s="277"/>
      <c r="AE81" s="277"/>
      <c r="AF81" s="277"/>
      <c r="AG81" s="277"/>
      <c r="AH81" s="278"/>
      <c r="AI81" s="278"/>
      <c r="AJ81" s="278"/>
      <c r="AK81" s="278"/>
      <c r="AL81" s="278"/>
      <c r="AM81" s="278"/>
      <c r="AN81" s="278"/>
      <c r="AO81" s="278"/>
      <c r="AP81" s="278"/>
      <c r="AQ81" s="276" t="str">
        <f aca="false">IF(OR(B81="", SUM(AR81:CF81)=0), "",(SUM(AR81:CF81)/SUM(AR$2:CF$2)))</f>
        <v/>
      </c>
      <c r="AR81" s="277"/>
      <c r="AS81" s="277"/>
      <c r="AT81" s="277"/>
      <c r="AU81" s="277"/>
      <c r="AV81" s="277"/>
      <c r="AW81" s="277"/>
      <c r="AX81" s="277"/>
      <c r="AY81" s="277"/>
      <c r="AZ81" s="277"/>
      <c r="BA81" s="277"/>
      <c r="BB81" s="277"/>
      <c r="BC81" s="277"/>
      <c r="BD81" s="277"/>
      <c r="BE81" s="277"/>
      <c r="BF81" s="277"/>
      <c r="BG81" s="277"/>
      <c r="BH81" s="277"/>
      <c r="BI81" s="277"/>
      <c r="BJ81" s="277"/>
      <c r="BK81" s="277"/>
      <c r="BL81" s="277"/>
      <c r="BM81" s="277"/>
      <c r="BN81" s="277"/>
      <c r="BO81" s="277"/>
      <c r="BP81" s="277"/>
      <c r="BQ81" s="277"/>
      <c r="BR81" s="277"/>
      <c r="BS81" s="277"/>
      <c r="BT81" s="277"/>
      <c r="BU81" s="278"/>
      <c r="BV81" s="278"/>
      <c r="BW81" s="278"/>
      <c r="BX81" s="278"/>
      <c r="BY81" s="278"/>
      <c r="BZ81" s="278"/>
      <c r="CA81" s="278"/>
      <c r="CB81" s="278"/>
      <c r="CC81" s="278"/>
      <c r="CD81" s="278"/>
      <c r="CE81" s="278"/>
      <c r="CF81" s="278"/>
      <c r="CG81" s="276" t="str">
        <f aca="false">IF(OR(B81="", SUM(CH81:DV81)=0), "",(SUM(CH81:DV81)/SUM(CH$2:DV$2)))</f>
        <v/>
      </c>
      <c r="CH81" s="277"/>
      <c r="CI81" s="277"/>
      <c r="CJ81" s="277"/>
      <c r="CK81" s="277"/>
      <c r="CL81" s="277"/>
      <c r="CM81" s="277"/>
      <c r="CN81" s="277"/>
      <c r="CO81" s="277"/>
      <c r="CP81" s="277"/>
      <c r="CQ81" s="277"/>
      <c r="CR81" s="277"/>
      <c r="CS81" s="277"/>
      <c r="CT81" s="277"/>
      <c r="CU81" s="277"/>
      <c r="CV81" s="277"/>
      <c r="CW81" s="277"/>
      <c r="CX81" s="277"/>
      <c r="CY81" s="277"/>
      <c r="CZ81" s="277"/>
      <c r="DA81" s="277"/>
      <c r="DB81" s="277"/>
      <c r="DC81" s="277"/>
      <c r="DD81" s="277"/>
      <c r="DE81" s="277"/>
      <c r="DF81" s="277"/>
      <c r="DG81" s="277"/>
      <c r="DH81" s="277"/>
      <c r="DI81" s="277"/>
      <c r="DJ81" s="277"/>
      <c r="DK81" s="278"/>
      <c r="DL81" s="278"/>
      <c r="DM81" s="278"/>
      <c r="DN81" s="278"/>
      <c r="DO81" s="278"/>
      <c r="DP81" s="278"/>
      <c r="DQ81" s="278"/>
      <c r="DR81" s="278"/>
      <c r="DS81" s="278"/>
      <c r="DT81" s="278"/>
      <c r="DU81" s="278"/>
      <c r="DV81" s="278"/>
    </row>
    <row r="82" customFormat="false" ht="12.75" hidden="false" customHeight="false" outlineLevel="0" collapsed="false">
      <c r="A82" s="275" t="n">
        <v>75</v>
      </c>
      <c r="B82" s="275" t="inlineStr">
        <f aca="false">'English Scores- Leveled papers'!B81</f>
        <is>
          <t/>
        </is>
      </c>
      <c r="C82" s="275" t="inlineStr">
        <f aca="false">'English Scores- Leveled papers'!E81</f>
        <is>
          <t/>
        </is>
      </c>
      <c r="D82" s="276" t="str">
        <f aca="false">IF(OR(B82="", SUM(E82:AP82)=0), "",(SUM(E82:AP82)/SUM(E$2:AP$2)))</f>
        <v/>
      </c>
      <c r="E82" s="277"/>
      <c r="F82" s="277"/>
      <c r="G82" s="277"/>
      <c r="H82" s="277"/>
      <c r="I82" s="277"/>
      <c r="J82" s="277"/>
      <c r="K82" s="277"/>
      <c r="L82" s="277"/>
      <c r="M82" s="277"/>
      <c r="N82" s="277"/>
      <c r="O82" s="277"/>
      <c r="P82" s="277"/>
      <c r="Q82" s="277"/>
      <c r="R82" s="277"/>
      <c r="S82" s="277"/>
      <c r="T82" s="277"/>
      <c r="U82" s="277"/>
      <c r="V82" s="277"/>
      <c r="W82" s="277"/>
      <c r="X82" s="277"/>
      <c r="Y82" s="277"/>
      <c r="Z82" s="277"/>
      <c r="AA82" s="277"/>
      <c r="AB82" s="277"/>
      <c r="AC82" s="277"/>
      <c r="AD82" s="277"/>
      <c r="AE82" s="277"/>
      <c r="AF82" s="277"/>
      <c r="AG82" s="277"/>
      <c r="AH82" s="278"/>
      <c r="AI82" s="278"/>
      <c r="AJ82" s="278"/>
      <c r="AK82" s="278"/>
      <c r="AL82" s="278"/>
      <c r="AM82" s="278"/>
      <c r="AN82" s="278"/>
      <c r="AO82" s="278"/>
      <c r="AP82" s="278"/>
      <c r="AQ82" s="276" t="str">
        <f aca="false">IF(OR(B82="", SUM(AR82:CF82)=0), "",(SUM(AR82:CF82)/SUM(AR$2:CF$2)))</f>
        <v/>
      </c>
      <c r="AR82" s="277"/>
      <c r="AS82" s="277"/>
      <c r="AT82" s="277"/>
      <c r="AU82" s="277"/>
      <c r="AV82" s="277"/>
      <c r="AW82" s="277"/>
      <c r="AX82" s="277"/>
      <c r="AY82" s="277"/>
      <c r="AZ82" s="277"/>
      <c r="BA82" s="277"/>
      <c r="BB82" s="277"/>
      <c r="BC82" s="277"/>
      <c r="BD82" s="277"/>
      <c r="BE82" s="277"/>
      <c r="BF82" s="277"/>
      <c r="BG82" s="277"/>
      <c r="BH82" s="277"/>
      <c r="BI82" s="277"/>
      <c r="BJ82" s="277"/>
      <c r="BK82" s="277"/>
      <c r="BL82" s="277"/>
      <c r="BM82" s="277"/>
      <c r="BN82" s="277"/>
      <c r="BO82" s="277"/>
      <c r="BP82" s="277"/>
      <c r="BQ82" s="277"/>
      <c r="BR82" s="277"/>
      <c r="BS82" s="277"/>
      <c r="BT82" s="277"/>
      <c r="BU82" s="278"/>
      <c r="BV82" s="278"/>
      <c r="BW82" s="278"/>
      <c r="BX82" s="278"/>
      <c r="BY82" s="278"/>
      <c r="BZ82" s="278"/>
      <c r="CA82" s="278"/>
      <c r="CB82" s="278"/>
      <c r="CC82" s="278"/>
      <c r="CD82" s="278"/>
      <c r="CE82" s="278"/>
      <c r="CF82" s="278"/>
      <c r="CG82" s="276" t="str">
        <f aca="false">IF(OR(B82="", SUM(CH82:DV82)=0), "",(SUM(CH82:DV82)/SUM(CH$2:DV$2)))</f>
        <v/>
      </c>
      <c r="CH82" s="277"/>
      <c r="CI82" s="277"/>
      <c r="CJ82" s="277"/>
      <c r="CK82" s="277"/>
      <c r="CL82" s="277"/>
      <c r="CM82" s="277"/>
      <c r="CN82" s="277"/>
      <c r="CO82" s="277"/>
      <c r="CP82" s="277"/>
      <c r="CQ82" s="277"/>
      <c r="CR82" s="277"/>
      <c r="CS82" s="277"/>
      <c r="CT82" s="277"/>
      <c r="CU82" s="277"/>
      <c r="CV82" s="277"/>
      <c r="CW82" s="277"/>
      <c r="CX82" s="277"/>
      <c r="CY82" s="277"/>
      <c r="CZ82" s="277"/>
      <c r="DA82" s="277"/>
      <c r="DB82" s="277"/>
      <c r="DC82" s="277"/>
      <c r="DD82" s="277"/>
      <c r="DE82" s="277"/>
      <c r="DF82" s="277"/>
      <c r="DG82" s="277"/>
      <c r="DH82" s="277"/>
      <c r="DI82" s="277"/>
      <c r="DJ82" s="277"/>
      <c r="DK82" s="278"/>
      <c r="DL82" s="278"/>
      <c r="DM82" s="278"/>
      <c r="DN82" s="278"/>
      <c r="DO82" s="278"/>
      <c r="DP82" s="278"/>
      <c r="DQ82" s="278"/>
      <c r="DR82" s="278"/>
      <c r="DS82" s="278"/>
      <c r="DT82" s="278"/>
      <c r="DU82" s="278"/>
      <c r="DV82" s="278"/>
    </row>
    <row r="83" customFormat="false" ht="12.75" hidden="false" customHeight="false" outlineLevel="0" collapsed="false">
      <c r="A83" s="275" t="n">
        <v>76</v>
      </c>
      <c r="B83" s="275" t="inlineStr">
        <f aca="false">'English Scores- Leveled papers'!B82</f>
        <is>
          <t/>
        </is>
      </c>
      <c r="C83" s="275" t="inlineStr">
        <f aca="false">'English Scores- Leveled papers'!E82</f>
        <is>
          <t/>
        </is>
      </c>
      <c r="D83" s="276" t="str">
        <f aca="false">IF(OR(B83="", SUM(E83:AP83)=0), "",(SUM(E83:AP83)/SUM(E$2:AP$2)))</f>
        <v/>
      </c>
      <c r="E83" s="277"/>
      <c r="F83" s="277"/>
      <c r="G83" s="277"/>
      <c r="H83" s="277"/>
      <c r="I83" s="277"/>
      <c r="J83" s="277"/>
      <c r="K83" s="277"/>
      <c r="L83" s="277"/>
      <c r="M83" s="277"/>
      <c r="N83" s="277"/>
      <c r="O83" s="277"/>
      <c r="P83" s="277"/>
      <c r="Q83" s="277"/>
      <c r="R83" s="277"/>
      <c r="S83" s="277"/>
      <c r="T83" s="277"/>
      <c r="U83" s="277"/>
      <c r="V83" s="277"/>
      <c r="W83" s="277"/>
      <c r="X83" s="277"/>
      <c r="Y83" s="277"/>
      <c r="Z83" s="277"/>
      <c r="AA83" s="277"/>
      <c r="AB83" s="277"/>
      <c r="AC83" s="277"/>
      <c r="AD83" s="277"/>
      <c r="AE83" s="277"/>
      <c r="AF83" s="277"/>
      <c r="AG83" s="277"/>
      <c r="AH83" s="278"/>
      <c r="AI83" s="278"/>
      <c r="AJ83" s="278"/>
      <c r="AK83" s="278"/>
      <c r="AL83" s="278"/>
      <c r="AM83" s="278"/>
      <c r="AN83" s="278"/>
      <c r="AO83" s="278"/>
      <c r="AP83" s="278"/>
      <c r="AQ83" s="276" t="str">
        <f aca="false">IF(OR(B83="", SUM(AR83:CF83)=0), "",(SUM(AR83:CF83)/SUM(AR$2:CF$2)))</f>
        <v/>
      </c>
      <c r="AR83" s="277"/>
      <c r="AS83" s="277"/>
      <c r="AT83" s="277"/>
      <c r="AU83" s="277"/>
      <c r="AV83" s="277"/>
      <c r="AW83" s="277"/>
      <c r="AX83" s="277"/>
      <c r="AY83" s="277"/>
      <c r="AZ83" s="277"/>
      <c r="BA83" s="277"/>
      <c r="BB83" s="277"/>
      <c r="BC83" s="277"/>
      <c r="BD83" s="277"/>
      <c r="BE83" s="277"/>
      <c r="BF83" s="277"/>
      <c r="BG83" s="277"/>
      <c r="BH83" s="277"/>
      <c r="BI83" s="277"/>
      <c r="BJ83" s="277"/>
      <c r="BK83" s="277"/>
      <c r="BL83" s="277"/>
      <c r="BM83" s="277"/>
      <c r="BN83" s="277"/>
      <c r="BO83" s="277"/>
      <c r="BP83" s="277"/>
      <c r="BQ83" s="277"/>
      <c r="BR83" s="277"/>
      <c r="BS83" s="277"/>
      <c r="BT83" s="277"/>
      <c r="BU83" s="278"/>
      <c r="BV83" s="278"/>
      <c r="BW83" s="278"/>
      <c r="BX83" s="278"/>
      <c r="BY83" s="278"/>
      <c r="BZ83" s="278"/>
      <c r="CA83" s="278"/>
      <c r="CB83" s="278"/>
      <c r="CC83" s="278"/>
      <c r="CD83" s="278"/>
      <c r="CE83" s="278"/>
      <c r="CF83" s="278"/>
      <c r="CG83" s="276" t="str">
        <f aca="false">IF(OR(B83="", SUM(CH83:DV83)=0), "",(SUM(CH83:DV83)/SUM(CH$2:DV$2)))</f>
        <v/>
      </c>
      <c r="CH83" s="277"/>
      <c r="CI83" s="277"/>
      <c r="CJ83" s="277"/>
      <c r="CK83" s="277"/>
      <c r="CL83" s="277"/>
      <c r="CM83" s="277"/>
      <c r="CN83" s="277"/>
      <c r="CO83" s="277"/>
      <c r="CP83" s="277"/>
      <c r="CQ83" s="277"/>
      <c r="CR83" s="277"/>
      <c r="CS83" s="277"/>
      <c r="CT83" s="277"/>
      <c r="CU83" s="277"/>
      <c r="CV83" s="277"/>
      <c r="CW83" s="277"/>
      <c r="CX83" s="277"/>
      <c r="CY83" s="277"/>
      <c r="CZ83" s="277"/>
      <c r="DA83" s="277"/>
      <c r="DB83" s="277"/>
      <c r="DC83" s="277"/>
      <c r="DD83" s="277"/>
      <c r="DE83" s="277"/>
      <c r="DF83" s="277"/>
      <c r="DG83" s="277"/>
      <c r="DH83" s="277"/>
      <c r="DI83" s="277"/>
      <c r="DJ83" s="277"/>
      <c r="DK83" s="278"/>
      <c r="DL83" s="278"/>
      <c r="DM83" s="278"/>
      <c r="DN83" s="278"/>
      <c r="DO83" s="278"/>
      <c r="DP83" s="278"/>
      <c r="DQ83" s="278"/>
      <c r="DR83" s="278"/>
      <c r="DS83" s="278"/>
      <c r="DT83" s="278"/>
      <c r="DU83" s="278"/>
      <c r="DV83" s="278"/>
    </row>
    <row r="84" customFormat="false" ht="12.75" hidden="false" customHeight="false" outlineLevel="0" collapsed="false">
      <c r="A84" s="275" t="n">
        <v>77</v>
      </c>
      <c r="B84" s="275" t="inlineStr">
        <f aca="false">'English Scores- Leveled papers'!B83</f>
        <is>
          <t/>
        </is>
      </c>
      <c r="C84" s="275" t="inlineStr">
        <f aca="false">'English Scores- Leveled papers'!E83</f>
        <is>
          <t/>
        </is>
      </c>
      <c r="D84" s="276" t="str">
        <f aca="false">IF(OR(B84="", SUM(E84:AP84)=0), "",(SUM(E84:AP84)/SUM(E$2:AP$2)))</f>
        <v/>
      </c>
      <c r="E84" s="277"/>
      <c r="F84" s="277"/>
      <c r="G84" s="277"/>
      <c r="H84" s="277"/>
      <c r="I84" s="277"/>
      <c r="J84" s="277"/>
      <c r="K84" s="277"/>
      <c r="L84" s="277"/>
      <c r="M84" s="277"/>
      <c r="N84" s="277"/>
      <c r="O84" s="277"/>
      <c r="P84" s="277"/>
      <c r="Q84" s="277"/>
      <c r="R84" s="277"/>
      <c r="S84" s="277"/>
      <c r="T84" s="277"/>
      <c r="U84" s="277"/>
      <c r="V84" s="277"/>
      <c r="W84" s="277"/>
      <c r="X84" s="277"/>
      <c r="Y84" s="277"/>
      <c r="Z84" s="277"/>
      <c r="AA84" s="277"/>
      <c r="AB84" s="277"/>
      <c r="AC84" s="277"/>
      <c r="AD84" s="277"/>
      <c r="AE84" s="277"/>
      <c r="AF84" s="277"/>
      <c r="AG84" s="277"/>
      <c r="AH84" s="278"/>
      <c r="AI84" s="278"/>
      <c r="AJ84" s="278"/>
      <c r="AK84" s="278"/>
      <c r="AL84" s="278"/>
      <c r="AM84" s="278"/>
      <c r="AN84" s="278"/>
      <c r="AO84" s="278"/>
      <c r="AP84" s="278"/>
      <c r="AQ84" s="276" t="str">
        <f aca="false">IF(OR(B84="", SUM(AR84:CF84)=0), "",(SUM(AR84:CF84)/SUM(AR$2:CF$2)))</f>
        <v/>
      </c>
      <c r="AR84" s="277"/>
      <c r="AS84" s="277"/>
      <c r="AT84" s="277"/>
      <c r="AU84" s="277"/>
      <c r="AV84" s="277"/>
      <c r="AW84" s="277"/>
      <c r="AX84" s="277"/>
      <c r="AY84" s="277"/>
      <c r="AZ84" s="277"/>
      <c r="BA84" s="277"/>
      <c r="BB84" s="277"/>
      <c r="BC84" s="277"/>
      <c r="BD84" s="277"/>
      <c r="BE84" s="277"/>
      <c r="BF84" s="277"/>
      <c r="BG84" s="277"/>
      <c r="BH84" s="277"/>
      <c r="BI84" s="277"/>
      <c r="BJ84" s="277"/>
      <c r="BK84" s="277"/>
      <c r="BL84" s="277"/>
      <c r="BM84" s="277"/>
      <c r="BN84" s="277"/>
      <c r="BO84" s="277"/>
      <c r="BP84" s="277"/>
      <c r="BQ84" s="277"/>
      <c r="BR84" s="277"/>
      <c r="BS84" s="277"/>
      <c r="BT84" s="277"/>
      <c r="BU84" s="278"/>
      <c r="BV84" s="278"/>
      <c r="BW84" s="278"/>
      <c r="BX84" s="278"/>
      <c r="BY84" s="278"/>
      <c r="BZ84" s="278"/>
      <c r="CA84" s="278"/>
      <c r="CB84" s="278"/>
      <c r="CC84" s="278"/>
      <c r="CD84" s="278"/>
      <c r="CE84" s="278"/>
      <c r="CF84" s="278"/>
      <c r="CG84" s="276" t="str">
        <f aca="false">IF(OR(B84="", SUM(CH84:DV84)=0), "",(SUM(CH84:DV84)/SUM(CH$2:DV$2)))</f>
        <v/>
      </c>
      <c r="CH84" s="277"/>
      <c r="CI84" s="277"/>
      <c r="CJ84" s="277"/>
      <c r="CK84" s="277"/>
      <c r="CL84" s="277"/>
      <c r="CM84" s="277"/>
      <c r="CN84" s="277"/>
      <c r="CO84" s="277"/>
      <c r="CP84" s="277"/>
      <c r="CQ84" s="277"/>
      <c r="CR84" s="277"/>
      <c r="CS84" s="277"/>
      <c r="CT84" s="277"/>
      <c r="CU84" s="277"/>
      <c r="CV84" s="277"/>
      <c r="CW84" s="277"/>
      <c r="CX84" s="277"/>
      <c r="CY84" s="277"/>
      <c r="CZ84" s="277"/>
      <c r="DA84" s="277"/>
      <c r="DB84" s="277"/>
      <c r="DC84" s="277"/>
      <c r="DD84" s="277"/>
      <c r="DE84" s="277"/>
      <c r="DF84" s="277"/>
      <c r="DG84" s="277"/>
      <c r="DH84" s="277"/>
      <c r="DI84" s="277"/>
      <c r="DJ84" s="277"/>
      <c r="DK84" s="278"/>
      <c r="DL84" s="278"/>
      <c r="DM84" s="278"/>
      <c r="DN84" s="278"/>
      <c r="DO84" s="278"/>
      <c r="DP84" s="278"/>
      <c r="DQ84" s="278"/>
      <c r="DR84" s="278"/>
      <c r="DS84" s="278"/>
      <c r="DT84" s="278"/>
      <c r="DU84" s="278"/>
      <c r="DV84" s="278"/>
    </row>
    <row r="85" customFormat="false" ht="12.75" hidden="false" customHeight="false" outlineLevel="0" collapsed="false">
      <c r="A85" s="275" t="n">
        <v>78</v>
      </c>
      <c r="B85" s="275" t="inlineStr">
        <f aca="false">'English Scores- Leveled papers'!B84</f>
        <is>
          <t/>
        </is>
      </c>
      <c r="C85" s="275" t="inlineStr">
        <f aca="false">'English Scores- Leveled papers'!E84</f>
        <is>
          <t/>
        </is>
      </c>
      <c r="D85" s="276" t="str">
        <f aca="false">IF(OR(B85="", SUM(E85:AP85)=0), "",(SUM(E85:AP85)/SUM(E$2:AP$2)))</f>
        <v/>
      </c>
      <c r="E85" s="277"/>
      <c r="F85" s="277"/>
      <c r="G85" s="277"/>
      <c r="H85" s="277"/>
      <c r="I85" s="277"/>
      <c r="J85" s="277"/>
      <c r="K85" s="277"/>
      <c r="L85" s="277"/>
      <c r="M85" s="277"/>
      <c r="N85" s="277"/>
      <c r="O85" s="277"/>
      <c r="P85" s="277"/>
      <c r="Q85" s="277"/>
      <c r="R85" s="277"/>
      <c r="S85" s="277"/>
      <c r="T85" s="277"/>
      <c r="U85" s="277"/>
      <c r="V85" s="277"/>
      <c r="W85" s="277"/>
      <c r="X85" s="277"/>
      <c r="Y85" s="277"/>
      <c r="Z85" s="277"/>
      <c r="AA85" s="277"/>
      <c r="AB85" s="277"/>
      <c r="AC85" s="277"/>
      <c r="AD85" s="277"/>
      <c r="AE85" s="277"/>
      <c r="AF85" s="277"/>
      <c r="AG85" s="277"/>
      <c r="AH85" s="278"/>
      <c r="AI85" s="278"/>
      <c r="AJ85" s="278"/>
      <c r="AK85" s="278"/>
      <c r="AL85" s="278"/>
      <c r="AM85" s="278"/>
      <c r="AN85" s="278"/>
      <c r="AO85" s="278"/>
      <c r="AP85" s="278"/>
      <c r="AQ85" s="276" t="str">
        <f aca="false">IF(OR(B85="", SUM(AR85:CF85)=0), "",(SUM(AR85:CF85)/SUM(AR$2:CF$2)))</f>
        <v/>
      </c>
      <c r="AR85" s="277"/>
      <c r="AS85" s="277"/>
      <c r="AT85" s="277"/>
      <c r="AU85" s="277"/>
      <c r="AV85" s="277"/>
      <c r="AW85" s="277"/>
      <c r="AX85" s="277"/>
      <c r="AY85" s="277"/>
      <c r="AZ85" s="277"/>
      <c r="BA85" s="277"/>
      <c r="BB85" s="277"/>
      <c r="BC85" s="277"/>
      <c r="BD85" s="277"/>
      <c r="BE85" s="277"/>
      <c r="BF85" s="277"/>
      <c r="BG85" s="277"/>
      <c r="BH85" s="277"/>
      <c r="BI85" s="277"/>
      <c r="BJ85" s="277"/>
      <c r="BK85" s="277"/>
      <c r="BL85" s="277"/>
      <c r="BM85" s="277"/>
      <c r="BN85" s="277"/>
      <c r="BO85" s="277"/>
      <c r="BP85" s="277"/>
      <c r="BQ85" s="277"/>
      <c r="BR85" s="277"/>
      <c r="BS85" s="277"/>
      <c r="BT85" s="277"/>
      <c r="BU85" s="278"/>
      <c r="BV85" s="278"/>
      <c r="BW85" s="278"/>
      <c r="BX85" s="278"/>
      <c r="BY85" s="278"/>
      <c r="BZ85" s="278"/>
      <c r="CA85" s="278"/>
      <c r="CB85" s="278"/>
      <c r="CC85" s="278"/>
      <c r="CD85" s="278"/>
      <c r="CE85" s="278"/>
      <c r="CF85" s="278"/>
      <c r="CG85" s="276" t="str">
        <f aca="false">IF(OR(B85="", SUM(CH85:DV85)=0), "",(SUM(CH85:DV85)/SUM(CH$2:DV$2)))</f>
        <v/>
      </c>
      <c r="CH85" s="277"/>
      <c r="CI85" s="277"/>
      <c r="CJ85" s="277"/>
      <c r="CK85" s="277"/>
      <c r="CL85" s="277"/>
      <c r="CM85" s="277"/>
      <c r="CN85" s="277"/>
      <c r="CO85" s="277"/>
      <c r="CP85" s="277"/>
      <c r="CQ85" s="277"/>
      <c r="CR85" s="277"/>
      <c r="CS85" s="277"/>
      <c r="CT85" s="277"/>
      <c r="CU85" s="277"/>
      <c r="CV85" s="277"/>
      <c r="CW85" s="277"/>
      <c r="CX85" s="277"/>
      <c r="CY85" s="277"/>
      <c r="CZ85" s="277"/>
      <c r="DA85" s="277"/>
      <c r="DB85" s="277"/>
      <c r="DC85" s="277"/>
      <c r="DD85" s="277"/>
      <c r="DE85" s="277"/>
      <c r="DF85" s="277"/>
      <c r="DG85" s="277"/>
      <c r="DH85" s="277"/>
      <c r="DI85" s="277"/>
      <c r="DJ85" s="277"/>
      <c r="DK85" s="278"/>
      <c r="DL85" s="278"/>
      <c r="DM85" s="278"/>
      <c r="DN85" s="278"/>
      <c r="DO85" s="278"/>
      <c r="DP85" s="278"/>
      <c r="DQ85" s="278"/>
      <c r="DR85" s="278"/>
      <c r="DS85" s="278"/>
      <c r="DT85" s="278"/>
      <c r="DU85" s="278"/>
      <c r="DV85" s="278"/>
    </row>
    <row r="86" customFormat="false" ht="12.75" hidden="false" customHeight="false" outlineLevel="0" collapsed="false">
      <c r="A86" s="275" t="n">
        <v>79</v>
      </c>
      <c r="B86" s="275" t="inlineStr">
        <f aca="false">'English Scores- Leveled papers'!B85</f>
        <is>
          <t/>
        </is>
      </c>
      <c r="C86" s="275" t="inlineStr">
        <f aca="false">'English Scores- Leveled papers'!E85</f>
        <is>
          <t/>
        </is>
      </c>
      <c r="D86" s="276" t="str">
        <f aca="false">IF(OR(B86="", SUM(E86:AP86)=0), "",(SUM(E86:AP86)/SUM(E$2:AP$2)))</f>
        <v/>
      </c>
      <c r="E86" s="277"/>
      <c r="F86" s="277"/>
      <c r="G86" s="277"/>
      <c r="H86" s="277"/>
      <c r="I86" s="277"/>
      <c r="J86" s="277"/>
      <c r="K86" s="277"/>
      <c r="L86" s="277"/>
      <c r="M86" s="277"/>
      <c r="N86" s="277"/>
      <c r="O86" s="277"/>
      <c r="P86" s="277"/>
      <c r="Q86" s="277"/>
      <c r="R86" s="277"/>
      <c r="S86" s="277"/>
      <c r="T86" s="277"/>
      <c r="U86" s="277"/>
      <c r="V86" s="277"/>
      <c r="W86" s="277"/>
      <c r="X86" s="277"/>
      <c r="Y86" s="277"/>
      <c r="Z86" s="277"/>
      <c r="AA86" s="277"/>
      <c r="AB86" s="277"/>
      <c r="AC86" s="277"/>
      <c r="AD86" s="277"/>
      <c r="AE86" s="277"/>
      <c r="AF86" s="277"/>
      <c r="AG86" s="277"/>
      <c r="AH86" s="278"/>
      <c r="AI86" s="278"/>
      <c r="AJ86" s="278"/>
      <c r="AK86" s="278"/>
      <c r="AL86" s="278"/>
      <c r="AM86" s="278"/>
      <c r="AN86" s="278"/>
      <c r="AO86" s="278"/>
      <c r="AP86" s="278"/>
      <c r="AQ86" s="276" t="str">
        <f aca="false">IF(OR(B86="", SUM(AR86:CF86)=0), "",(SUM(AR86:CF86)/SUM(AR$2:CF$2)))</f>
        <v/>
      </c>
      <c r="AR86" s="277"/>
      <c r="AS86" s="277"/>
      <c r="AT86" s="277"/>
      <c r="AU86" s="277"/>
      <c r="AV86" s="277"/>
      <c r="AW86" s="277"/>
      <c r="AX86" s="277"/>
      <c r="AY86" s="277"/>
      <c r="AZ86" s="277"/>
      <c r="BA86" s="277"/>
      <c r="BB86" s="277"/>
      <c r="BC86" s="277"/>
      <c r="BD86" s="277"/>
      <c r="BE86" s="277"/>
      <c r="BF86" s="277"/>
      <c r="BG86" s="277"/>
      <c r="BH86" s="277"/>
      <c r="BI86" s="277"/>
      <c r="BJ86" s="277"/>
      <c r="BK86" s="277"/>
      <c r="BL86" s="277"/>
      <c r="BM86" s="277"/>
      <c r="BN86" s="277"/>
      <c r="BO86" s="277"/>
      <c r="BP86" s="277"/>
      <c r="BQ86" s="277"/>
      <c r="BR86" s="277"/>
      <c r="BS86" s="277"/>
      <c r="BT86" s="277"/>
      <c r="BU86" s="278"/>
      <c r="BV86" s="278"/>
      <c r="BW86" s="278"/>
      <c r="BX86" s="278"/>
      <c r="BY86" s="278"/>
      <c r="BZ86" s="278"/>
      <c r="CA86" s="278"/>
      <c r="CB86" s="278"/>
      <c r="CC86" s="278"/>
      <c r="CD86" s="278"/>
      <c r="CE86" s="278"/>
      <c r="CF86" s="278"/>
      <c r="CG86" s="276" t="str">
        <f aca="false">IF(OR(B86="", SUM(CH86:DV86)=0), "",(SUM(CH86:DV86)/SUM(CH$2:DV$2)))</f>
        <v/>
      </c>
      <c r="CH86" s="277"/>
      <c r="CI86" s="277"/>
      <c r="CJ86" s="277"/>
      <c r="CK86" s="277"/>
      <c r="CL86" s="277"/>
      <c r="CM86" s="277"/>
      <c r="CN86" s="277"/>
      <c r="CO86" s="277"/>
      <c r="CP86" s="277"/>
      <c r="CQ86" s="277"/>
      <c r="CR86" s="277"/>
      <c r="CS86" s="277"/>
      <c r="CT86" s="277"/>
      <c r="CU86" s="277"/>
      <c r="CV86" s="277"/>
      <c r="CW86" s="277"/>
      <c r="CX86" s="277"/>
      <c r="CY86" s="277"/>
      <c r="CZ86" s="277"/>
      <c r="DA86" s="277"/>
      <c r="DB86" s="277"/>
      <c r="DC86" s="277"/>
      <c r="DD86" s="277"/>
      <c r="DE86" s="277"/>
      <c r="DF86" s="277"/>
      <c r="DG86" s="277"/>
      <c r="DH86" s="277"/>
      <c r="DI86" s="277"/>
      <c r="DJ86" s="277"/>
      <c r="DK86" s="278"/>
      <c r="DL86" s="278"/>
      <c r="DM86" s="278"/>
      <c r="DN86" s="278"/>
      <c r="DO86" s="278"/>
      <c r="DP86" s="278"/>
      <c r="DQ86" s="278"/>
      <c r="DR86" s="278"/>
      <c r="DS86" s="278"/>
      <c r="DT86" s="278"/>
      <c r="DU86" s="278"/>
      <c r="DV86" s="278"/>
    </row>
    <row r="87" customFormat="false" ht="12.75" hidden="false" customHeight="false" outlineLevel="0" collapsed="false">
      <c r="A87" s="275" t="n">
        <v>80</v>
      </c>
      <c r="B87" s="275" t="inlineStr">
        <f aca="false">'English Scores- Leveled papers'!B86</f>
        <is>
          <t/>
        </is>
      </c>
      <c r="C87" s="275" t="inlineStr">
        <f aca="false">'English Scores- Leveled papers'!E86</f>
        <is>
          <t/>
        </is>
      </c>
      <c r="D87" s="276" t="str">
        <f aca="false">IF(OR(B87="", SUM(E87:AP87)=0), "",(SUM(E87:AP87)/SUM(E$2:AP$2)))</f>
        <v/>
      </c>
      <c r="E87" s="277"/>
      <c r="F87" s="277"/>
      <c r="G87" s="277"/>
      <c r="H87" s="277"/>
      <c r="I87" s="277"/>
      <c r="J87" s="277"/>
      <c r="K87" s="277"/>
      <c r="L87" s="277"/>
      <c r="M87" s="277"/>
      <c r="N87" s="277"/>
      <c r="O87" s="277"/>
      <c r="P87" s="277"/>
      <c r="Q87" s="277"/>
      <c r="R87" s="277"/>
      <c r="S87" s="277"/>
      <c r="T87" s="277"/>
      <c r="U87" s="277"/>
      <c r="V87" s="277"/>
      <c r="W87" s="277"/>
      <c r="X87" s="277"/>
      <c r="Y87" s="277"/>
      <c r="Z87" s="277"/>
      <c r="AA87" s="277"/>
      <c r="AB87" s="277"/>
      <c r="AC87" s="277"/>
      <c r="AD87" s="277"/>
      <c r="AE87" s="277"/>
      <c r="AF87" s="277"/>
      <c r="AG87" s="277"/>
      <c r="AH87" s="278"/>
      <c r="AI87" s="278"/>
      <c r="AJ87" s="278"/>
      <c r="AK87" s="278"/>
      <c r="AL87" s="278"/>
      <c r="AM87" s="278"/>
      <c r="AN87" s="278"/>
      <c r="AO87" s="278"/>
      <c r="AP87" s="278"/>
      <c r="AQ87" s="276" t="str">
        <f aca="false">IF(OR(B87="", SUM(AR87:CF87)=0), "",(SUM(AR87:CF87)/SUM(AR$2:CF$2)))</f>
        <v/>
      </c>
      <c r="AR87" s="277"/>
      <c r="AS87" s="277"/>
      <c r="AT87" s="277"/>
      <c r="AU87" s="277"/>
      <c r="AV87" s="277"/>
      <c r="AW87" s="277"/>
      <c r="AX87" s="277"/>
      <c r="AY87" s="277"/>
      <c r="AZ87" s="277"/>
      <c r="BA87" s="277"/>
      <c r="BB87" s="277"/>
      <c r="BC87" s="277"/>
      <c r="BD87" s="277"/>
      <c r="BE87" s="277"/>
      <c r="BF87" s="277"/>
      <c r="BG87" s="277"/>
      <c r="BH87" s="277"/>
      <c r="BI87" s="277"/>
      <c r="BJ87" s="277"/>
      <c r="BK87" s="277"/>
      <c r="BL87" s="277"/>
      <c r="BM87" s="277"/>
      <c r="BN87" s="277"/>
      <c r="BO87" s="277"/>
      <c r="BP87" s="277"/>
      <c r="BQ87" s="277"/>
      <c r="BR87" s="277"/>
      <c r="BS87" s="277"/>
      <c r="BT87" s="277"/>
      <c r="BU87" s="278"/>
      <c r="BV87" s="278"/>
      <c r="BW87" s="278"/>
      <c r="BX87" s="278"/>
      <c r="BY87" s="278"/>
      <c r="BZ87" s="278"/>
      <c r="CA87" s="278"/>
      <c r="CB87" s="278"/>
      <c r="CC87" s="278"/>
      <c r="CD87" s="278"/>
      <c r="CE87" s="278"/>
      <c r="CF87" s="278"/>
      <c r="CG87" s="276" t="str">
        <f aca="false">IF(OR(B87="", SUM(CH87:DV87)=0), "",(SUM(CH87:DV87)/SUM(CH$2:DV$2)))</f>
        <v/>
      </c>
      <c r="CH87" s="277"/>
      <c r="CI87" s="277"/>
      <c r="CJ87" s="277"/>
      <c r="CK87" s="277"/>
      <c r="CL87" s="277"/>
      <c r="CM87" s="277"/>
      <c r="CN87" s="277"/>
      <c r="CO87" s="277"/>
      <c r="CP87" s="277"/>
      <c r="CQ87" s="277"/>
      <c r="CR87" s="277"/>
      <c r="CS87" s="277"/>
      <c r="CT87" s="277"/>
      <c r="CU87" s="277"/>
      <c r="CV87" s="277"/>
      <c r="CW87" s="277"/>
      <c r="CX87" s="277"/>
      <c r="CY87" s="277"/>
      <c r="CZ87" s="277"/>
      <c r="DA87" s="277"/>
      <c r="DB87" s="277"/>
      <c r="DC87" s="277"/>
      <c r="DD87" s="277"/>
      <c r="DE87" s="277"/>
      <c r="DF87" s="277"/>
      <c r="DG87" s="277"/>
      <c r="DH87" s="277"/>
      <c r="DI87" s="277"/>
      <c r="DJ87" s="277"/>
      <c r="DK87" s="278"/>
      <c r="DL87" s="278"/>
      <c r="DM87" s="278"/>
      <c r="DN87" s="278"/>
      <c r="DO87" s="278"/>
      <c r="DP87" s="278"/>
      <c r="DQ87" s="278"/>
      <c r="DR87" s="278"/>
      <c r="DS87" s="278"/>
      <c r="DT87" s="278"/>
      <c r="DU87" s="278"/>
      <c r="DV87" s="278"/>
    </row>
    <row r="88" customFormat="false" ht="12.75" hidden="false" customHeight="false" outlineLevel="0" collapsed="false">
      <c r="A88" s="275" t="n">
        <v>81</v>
      </c>
      <c r="B88" s="275" t="inlineStr">
        <f aca="false">'English Scores- Leveled papers'!B87</f>
        <is>
          <t/>
        </is>
      </c>
      <c r="C88" s="275" t="inlineStr">
        <f aca="false">'English Scores- Leveled papers'!E87</f>
        <is>
          <t/>
        </is>
      </c>
      <c r="D88" s="276" t="str">
        <f aca="false">IF(OR(B88="", SUM(E88:AP88)=0), "",(SUM(E88:AP88)/SUM(E$2:AP$2)))</f>
        <v/>
      </c>
      <c r="E88" s="277"/>
      <c r="F88" s="277"/>
      <c r="G88" s="277"/>
      <c r="H88" s="277"/>
      <c r="I88" s="277"/>
      <c r="J88" s="277"/>
      <c r="K88" s="277"/>
      <c r="L88" s="277"/>
      <c r="M88" s="277"/>
      <c r="N88" s="277"/>
      <c r="O88" s="277"/>
      <c r="P88" s="277"/>
      <c r="Q88" s="277"/>
      <c r="R88" s="277"/>
      <c r="S88" s="277"/>
      <c r="T88" s="277"/>
      <c r="U88" s="277"/>
      <c r="V88" s="277"/>
      <c r="W88" s="277"/>
      <c r="X88" s="277"/>
      <c r="Y88" s="277"/>
      <c r="Z88" s="277"/>
      <c r="AA88" s="277"/>
      <c r="AB88" s="277"/>
      <c r="AC88" s="277"/>
      <c r="AD88" s="277"/>
      <c r="AE88" s="277"/>
      <c r="AF88" s="277"/>
      <c r="AG88" s="277"/>
      <c r="AH88" s="278"/>
      <c r="AI88" s="278"/>
      <c r="AJ88" s="278"/>
      <c r="AK88" s="278"/>
      <c r="AL88" s="278"/>
      <c r="AM88" s="278"/>
      <c r="AN88" s="278"/>
      <c r="AO88" s="278"/>
      <c r="AP88" s="278"/>
      <c r="AQ88" s="276" t="str">
        <f aca="false">IF(OR(B88="", SUM(AR88:CF88)=0), "",(SUM(AR88:CF88)/SUM(AR$2:CF$2)))</f>
        <v/>
      </c>
      <c r="AR88" s="277"/>
      <c r="AS88" s="277"/>
      <c r="AT88" s="277"/>
      <c r="AU88" s="277"/>
      <c r="AV88" s="277"/>
      <c r="AW88" s="277"/>
      <c r="AX88" s="277"/>
      <c r="AY88" s="277"/>
      <c r="AZ88" s="277"/>
      <c r="BA88" s="277"/>
      <c r="BB88" s="277"/>
      <c r="BC88" s="277"/>
      <c r="BD88" s="277"/>
      <c r="BE88" s="277"/>
      <c r="BF88" s="277"/>
      <c r="BG88" s="277"/>
      <c r="BH88" s="277"/>
      <c r="BI88" s="277"/>
      <c r="BJ88" s="277"/>
      <c r="BK88" s="277"/>
      <c r="BL88" s="277"/>
      <c r="BM88" s="277"/>
      <c r="BN88" s="277"/>
      <c r="BO88" s="277"/>
      <c r="BP88" s="277"/>
      <c r="BQ88" s="277"/>
      <c r="BR88" s="277"/>
      <c r="BS88" s="277"/>
      <c r="BT88" s="277"/>
      <c r="BU88" s="278"/>
      <c r="BV88" s="278"/>
      <c r="BW88" s="278"/>
      <c r="BX88" s="278"/>
      <c r="BY88" s="278"/>
      <c r="BZ88" s="278"/>
      <c r="CA88" s="278"/>
      <c r="CB88" s="278"/>
      <c r="CC88" s="278"/>
      <c r="CD88" s="278"/>
      <c r="CE88" s="278"/>
      <c r="CF88" s="278"/>
      <c r="CG88" s="276" t="str">
        <f aca="false">IF(OR(B88="", SUM(CH88:DV88)=0), "",(SUM(CH88:DV88)/SUM(CH$2:DV$2)))</f>
        <v/>
      </c>
      <c r="CH88" s="277"/>
      <c r="CI88" s="277"/>
      <c r="CJ88" s="277"/>
      <c r="CK88" s="277"/>
      <c r="CL88" s="277"/>
      <c r="CM88" s="277"/>
      <c r="CN88" s="277"/>
      <c r="CO88" s="277"/>
      <c r="CP88" s="277"/>
      <c r="CQ88" s="277"/>
      <c r="CR88" s="277"/>
      <c r="CS88" s="277"/>
      <c r="CT88" s="277"/>
      <c r="CU88" s="277"/>
      <c r="CV88" s="277"/>
      <c r="CW88" s="277"/>
      <c r="CX88" s="277"/>
      <c r="CY88" s="277"/>
      <c r="CZ88" s="277"/>
      <c r="DA88" s="277"/>
      <c r="DB88" s="277"/>
      <c r="DC88" s="277"/>
      <c r="DD88" s="277"/>
      <c r="DE88" s="277"/>
      <c r="DF88" s="277"/>
      <c r="DG88" s="277"/>
      <c r="DH88" s="277"/>
      <c r="DI88" s="277"/>
      <c r="DJ88" s="277"/>
      <c r="DK88" s="278"/>
      <c r="DL88" s="278"/>
      <c r="DM88" s="278"/>
      <c r="DN88" s="278"/>
      <c r="DO88" s="278"/>
      <c r="DP88" s="278"/>
      <c r="DQ88" s="278"/>
      <c r="DR88" s="278"/>
      <c r="DS88" s="278"/>
      <c r="DT88" s="278"/>
      <c r="DU88" s="278"/>
      <c r="DV88" s="278"/>
    </row>
    <row r="89" customFormat="false" ht="12.75" hidden="false" customHeight="false" outlineLevel="0" collapsed="false">
      <c r="A89" s="275" t="n">
        <v>82</v>
      </c>
      <c r="B89" s="275" t="inlineStr">
        <f aca="false">'English Scores- Leveled papers'!B88</f>
        <is>
          <t/>
        </is>
      </c>
      <c r="C89" s="275" t="inlineStr">
        <f aca="false">'English Scores- Leveled papers'!E88</f>
        <is>
          <t/>
        </is>
      </c>
      <c r="D89" s="276" t="str">
        <f aca="false">IF(OR(B89="", SUM(E89:AP89)=0), "",(SUM(E89:AP89)/SUM(E$2:AP$2)))</f>
        <v/>
      </c>
      <c r="E89" s="277"/>
      <c r="F89" s="277"/>
      <c r="G89" s="277"/>
      <c r="H89" s="277"/>
      <c r="I89" s="277"/>
      <c r="J89" s="277"/>
      <c r="K89" s="277"/>
      <c r="L89" s="277"/>
      <c r="M89" s="277"/>
      <c r="N89" s="277"/>
      <c r="O89" s="277"/>
      <c r="P89" s="277"/>
      <c r="Q89" s="277"/>
      <c r="R89" s="277"/>
      <c r="S89" s="277"/>
      <c r="T89" s="277"/>
      <c r="U89" s="277"/>
      <c r="V89" s="277"/>
      <c r="W89" s="277"/>
      <c r="X89" s="277"/>
      <c r="Y89" s="277"/>
      <c r="Z89" s="277"/>
      <c r="AA89" s="277"/>
      <c r="AB89" s="277"/>
      <c r="AC89" s="277"/>
      <c r="AD89" s="277"/>
      <c r="AE89" s="277"/>
      <c r="AF89" s="277"/>
      <c r="AG89" s="277"/>
      <c r="AH89" s="278"/>
      <c r="AI89" s="278"/>
      <c r="AJ89" s="278"/>
      <c r="AK89" s="278"/>
      <c r="AL89" s="278"/>
      <c r="AM89" s="278"/>
      <c r="AN89" s="278"/>
      <c r="AO89" s="278"/>
      <c r="AP89" s="278"/>
      <c r="AQ89" s="276" t="str">
        <f aca="false">IF(OR(B89="", SUM(AR89:CF89)=0), "",(SUM(AR89:CF89)/SUM(AR$2:CF$2)))</f>
        <v/>
      </c>
      <c r="AR89" s="277"/>
      <c r="AS89" s="277"/>
      <c r="AT89" s="277"/>
      <c r="AU89" s="277"/>
      <c r="AV89" s="277"/>
      <c r="AW89" s="277"/>
      <c r="AX89" s="277"/>
      <c r="AY89" s="277"/>
      <c r="AZ89" s="277"/>
      <c r="BA89" s="277"/>
      <c r="BB89" s="277"/>
      <c r="BC89" s="277"/>
      <c r="BD89" s="277"/>
      <c r="BE89" s="277"/>
      <c r="BF89" s="277"/>
      <c r="BG89" s="277"/>
      <c r="BH89" s="277"/>
      <c r="BI89" s="277"/>
      <c r="BJ89" s="277"/>
      <c r="BK89" s="277"/>
      <c r="BL89" s="277"/>
      <c r="BM89" s="277"/>
      <c r="BN89" s="277"/>
      <c r="BO89" s="277"/>
      <c r="BP89" s="277"/>
      <c r="BQ89" s="277"/>
      <c r="BR89" s="277"/>
      <c r="BS89" s="277"/>
      <c r="BT89" s="277"/>
      <c r="BU89" s="278"/>
      <c r="BV89" s="278"/>
      <c r="BW89" s="278"/>
      <c r="BX89" s="278"/>
      <c r="BY89" s="278"/>
      <c r="BZ89" s="278"/>
      <c r="CA89" s="278"/>
      <c r="CB89" s="278"/>
      <c r="CC89" s="278"/>
      <c r="CD89" s="278"/>
      <c r="CE89" s="278"/>
      <c r="CF89" s="278"/>
      <c r="CG89" s="276" t="str">
        <f aca="false">IF(OR(B89="", SUM(CH89:DV89)=0), "",(SUM(CH89:DV89)/SUM(CH$2:DV$2)))</f>
        <v/>
      </c>
      <c r="CH89" s="277"/>
      <c r="CI89" s="277"/>
      <c r="CJ89" s="277"/>
      <c r="CK89" s="277"/>
      <c r="CL89" s="277"/>
      <c r="CM89" s="277"/>
      <c r="CN89" s="277"/>
      <c r="CO89" s="277"/>
      <c r="CP89" s="277"/>
      <c r="CQ89" s="277"/>
      <c r="CR89" s="277"/>
      <c r="CS89" s="277"/>
      <c r="CT89" s="277"/>
      <c r="CU89" s="277"/>
      <c r="CV89" s="277"/>
      <c r="CW89" s="277"/>
      <c r="CX89" s="277"/>
      <c r="CY89" s="277"/>
      <c r="CZ89" s="277"/>
      <c r="DA89" s="277"/>
      <c r="DB89" s="277"/>
      <c r="DC89" s="277"/>
      <c r="DD89" s="277"/>
      <c r="DE89" s="277"/>
      <c r="DF89" s="277"/>
      <c r="DG89" s="277"/>
      <c r="DH89" s="277"/>
      <c r="DI89" s="277"/>
      <c r="DJ89" s="277"/>
      <c r="DK89" s="278"/>
      <c r="DL89" s="278"/>
      <c r="DM89" s="278"/>
      <c r="DN89" s="278"/>
      <c r="DO89" s="278"/>
      <c r="DP89" s="278"/>
      <c r="DQ89" s="278"/>
      <c r="DR89" s="278"/>
      <c r="DS89" s="278"/>
      <c r="DT89" s="278"/>
      <c r="DU89" s="278"/>
      <c r="DV89" s="278"/>
    </row>
    <row r="90" customFormat="false" ht="12.75" hidden="false" customHeight="false" outlineLevel="0" collapsed="false">
      <c r="A90" s="275" t="n">
        <v>83</v>
      </c>
      <c r="B90" s="275" t="inlineStr">
        <f aca="false">'English Scores- Leveled papers'!B89</f>
        <is>
          <t/>
        </is>
      </c>
      <c r="C90" s="275" t="inlineStr">
        <f aca="false">'English Scores- Leveled papers'!E89</f>
        <is>
          <t/>
        </is>
      </c>
      <c r="D90" s="276" t="str">
        <f aca="false">IF(OR(B90="", SUM(E90:AP90)=0), "",(SUM(E90:AP90)/SUM(E$2:AP$2)))</f>
        <v/>
      </c>
      <c r="E90" s="277"/>
      <c r="F90" s="277"/>
      <c r="G90" s="277"/>
      <c r="H90" s="277"/>
      <c r="I90" s="277"/>
      <c r="J90" s="277"/>
      <c r="K90" s="277"/>
      <c r="L90" s="277"/>
      <c r="M90" s="277"/>
      <c r="N90" s="277"/>
      <c r="O90" s="277"/>
      <c r="P90" s="277"/>
      <c r="Q90" s="277"/>
      <c r="R90" s="277"/>
      <c r="S90" s="277"/>
      <c r="T90" s="277"/>
      <c r="U90" s="277"/>
      <c r="V90" s="277"/>
      <c r="W90" s="277"/>
      <c r="X90" s="277"/>
      <c r="Y90" s="277"/>
      <c r="Z90" s="277"/>
      <c r="AA90" s="277"/>
      <c r="AB90" s="277"/>
      <c r="AC90" s="277"/>
      <c r="AD90" s="277"/>
      <c r="AE90" s="277"/>
      <c r="AF90" s="277"/>
      <c r="AG90" s="277"/>
      <c r="AH90" s="278"/>
      <c r="AI90" s="278"/>
      <c r="AJ90" s="278"/>
      <c r="AK90" s="278"/>
      <c r="AL90" s="278"/>
      <c r="AM90" s="278"/>
      <c r="AN90" s="278"/>
      <c r="AO90" s="278"/>
      <c r="AP90" s="278"/>
      <c r="AQ90" s="276" t="str">
        <f aca="false">IF(OR(B90="", SUM(AR90:CF90)=0), "",(SUM(AR90:CF90)/SUM(AR$2:CF$2)))</f>
        <v/>
      </c>
      <c r="AR90" s="277"/>
      <c r="AS90" s="277"/>
      <c r="AT90" s="277"/>
      <c r="AU90" s="277"/>
      <c r="AV90" s="277"/>
      <c r="AW90" s="277"/>
      <c r="AX90" s="277"/>
      <c r="AY90" s="277"/>
      <c r="AZ90" s="277"/>
      <c r="BA90" s="277"/>
      <c r="BB90" s="277"/>
      <c r="BC90" s="277"/>
      <c r="BD90" s="277"/>
      <c r="BE90" s="277"/>
      <c r="BF90" s="277"/>
      <c r="BG90" s="277"/>
      <c r="BH90" s="277"/>
      <c r="BI90" s="277"/>
      <c r="BJ90" s="277"/>
      <c r="BK90" s="277"/>
      <c r="BL90" s="277"/>
      <c r="BM90" s="277"/>
      <c r="BN90" s="277"/>
      <c r="BO90" s="277"/>
      <c r="BP90" s="277"/>
      <c r="BQ90" s="277"/>
      <c r="BR90" s="277"/>
      <c r="BS90" s="277"/>
      <c r="BT90" s="277"/>
      <c r="BU90" s="278"/>
      <c r="BV90" s="278"/>
      <c r="BW90" s="278"/>
      <c r="BX90" s="278"/>
      <c r="BY90" s="278"/>
      <c r="BZ90" s="278"/>
      <c r="CA90" s="278"/>
      <c r="CB90" s="278"/>
      <c r="CC90" s="278"/>
      <c r="CD90" s="278"/>
      <c r="CE90" s="278"/>
      <c r="CF90" s="278"/>
      <c r="CG90" s="276" t="str">
        <f aca="false">IF(OR(B90="", SUM(CH90:DV90)=0), "",(SUM(CH90:DV90)/SUM(CH$2:DV$2)))</f>
        <v/>
      </c>
      <c r="CH90" s="277"/>
      <c r="CI90" s="277"/>
      <c r="CJ90" s="277"/>
      <c r="CK90" s="277"/>
      <c r="CL90" s="277"/>
      <c r="CM90" s="277"/>
      <c r="CN90" s="277"/>
      <c r="CO90" s="277"/>
      <c r="CP90" s="277"/>
      <c r="CQ90" s="277"/>
      <c r="CR90" s="277"/>
      <c r="CS90" s="277"/>
      <c r="CT90" s="277"/>
      <c r="CU90" s="277"/>
      <c r="CV90" s="277"/>
      <c r="CW90" s="277"/>
      <c r="CX90" s="277"/>
      <c r="CY90" s="277"/>
      <c r="CZ90" s="277"/>
      <c r="DA90" s="277"/>
      <c r="DB90" s="277"/>
      <c r="DC90" s="277"/>
      <c r="DD90" s="277"/>
      <c r="DE90" s="277"/>
      <c r="DF90" s="277"/>
      <c r="DG90" s="277"/>
      <c r="DH90" s="277"/>
      <c r="DI90" s="277"/>
      <c r="DJ90" s="277"/>
      <c r="DK90" s="278"/>
      <c r="DL90" s="278"/>
      <c r="DM90" s="278"/>
      <c r="DN90" s="278"/>
      <c r="DO90" s="278"/>
      <c r="DP90" s="278"/>
      <c r="DQ90" s="278"/>
      <c r="DR90" s="278"/>
      <c r="DS90" s="278"/>
      <c r="DT90" s="278"/>
      <c r="DU90" s="278"/>
      <c r="DV90" s="278"/>
    </row>
    <row r="91" customFormat="false" ht="12.75" hidden="false" customHeight="false" outlineLevel="0" collapsed="false">
      <c r="A91" s="275" t="n">
        <v>84</v>
      </c>
      <c r="B91" s="275" t="inlineStr">
        <f aca="false">'English Scores- Leveled papers'!B90</f>
        <is>
          <t/>
        </is>
      </c>
      <c r="C91" s="275" t="inlineStr">
        <f aca="false">'English Scores- Leveled papers'!E90</f>
        <is>
          <t/>
        </is>
      </c>
      <c r="D91" s="276" t="str">
        <f aca="false">IF(OR(B91="", SUM(E91:AP91)=0), "",(SUM(E91:AP91)/SUM(E$2:AP$2)))</f>
        <v/>
      </c>
      <c r="E91" s="277"/>
      <c r="F91" s="277"/>
      <c r="G91" s="277"/>
      <c r="H91" s="277"/>
      <c r="I91" s="277"/>
      <c r="J91" s="277"/>
      <c r="K91" s="277"/>
      <c r="L91" s="277"/>
      <c r="M91" s="277"/>
      <c r="N91" s="277"/>
      <c r="O91" s="277"/>
      <c r="P91" s="277"/>
      <c r="Q91" s="277"/>
      <c r="R91" s="277"/>
      <c r="S91" s="277"/>
      <c r="T91" s="277"/>
      <c r="U91" s="277"/>
      <c r="V91" s="277"/>
      <c r="W91" s="277"/>
      <c r="X91" s="277"/>
      <c r="Y91" s="277"/>
      <c r="Z91" s="277"/>
      <c r="AA91" s="277"/>
      <c r="AB91" s="277"/>
      <c r="AC91" s="277"/>
      <c r="AD91" s="277"/>
      <c r="AE91" s="277"/>
      <c r="AF91" s="277"/>
      <c r="AG91" s="277"/>
      <c r="AH91" s="278"/>
      <c r="AI91" s="278"/>
      <c r="AJ91" s="278"/>
      <c r="AK91" s="278"/>
      <c r="AL91" s="278"/>
      <c r="AM91" s="278"/>
      <c r="AN91" s="278"/>
      <c r="AO91" s="278"/>
      <c r="AP91" s="278"/>
      <c r="AQ91" s="276" t="str">
        <f aca="false">IF(OR(B91="", SUM(AR91:CF91)=0), "",(SUM(AR91:CF91)/SUM(AR$2:CF$2)))</f>
        <v/>
      </c>
      <c r="AR91" s="277"/>
      <c r="AS91" s="277"/>
      <c r="AT91" s="277"/>
      <c r="AU91" s="277"/>
      <c r="AV91" s="277"/>
      <c r="AW91" s="277"/>
      <c r="AX91" s="277"/>
      <c r="AY91" s="277"/>
      <c r="AZ91" s="277"/>
      <c r="BA91" s="277"/>
      <c r="BB91" s="277"/>
      <c r="BC91" s="277"/>
      <c r="BD91" s="277"/>
      <c r="BE91" s="277"/>
      <c r="BF91" s="277"/>
      <c r="BG91" s="277"/>
      <c r="BH91" s="277"/>
      <c r="BI91" s="277"/>
      <c r="BJ91" s="277"/>
      <c r="BK91" s="277"/>
      <c r="BL91" s="277"/>
      <c r="BM91" s="277"/>
      <c r="BN91" s="277"/>
      <c r="BO91" s="277"/>
      <c r="BP91" s="277"/>
      <c r="BQ91" s="277"/>
      <c r="BR91" s="277"/>
      <c r="BS91" s="277"/>
      <c r="BT91" s="277"/>
      <c r="BU91" s="278"/>
      <c r="BV91" s="278"/>
      <c r="BW91" s="278"/>
      <c r="BX91" s="278"/>
      <c r="BY91" s="278"/>
      <c r="BZ91" s="278"/>
      <c r="CA91" s="278"/>
      <c r="CB91" s="278"/>
      <c r="CC91" s="278"/>
      <c r="CD91" s="278"/>
      <c r="CE91" s="278"/>
      <c r="CF91" s="278"/>
      <c r="CG91" s="276" t="str">
        <f aca="false">IF(OR(B91="", SUM(CH91:DV91)=0), "",(SUM(CH91:DV91)/SUM(CH$2:DV$2)))</f>
        <v/>
      </c>
      <c r="CH91" s="277"/>
      <c r="CI91" s="277"/>
      <c r="CJ91" s="277"/>
      <c r="CK91" s="277"/>
      <c r="CL91" s="277"/>
      <c r="CM91" s="277"/>
      <c r="CN91" s="277"/>
      <c r="CO91" s="277"/>
      <c r="CP91" s="277"/>
      <c r="CQ91" s="277"/>
      <c r="CR91" s="277"/>
      <c r="CS91" s="277"/>
      <c r="CT91" s="277"/>
      <c r="CU91" s="277"/>
      <c r="CV91" s="277"/>
      <c r="CW91" s="277"/>
      <c r="CX91" s="277"/>
      <c r="CY91" s="277"/>
      <c r="CZ91" s="277"/>
      <c r="DA91" s="277"/>
      <c r="DB91" s="277"/>
      <c r="DC91" s="277"/>
      <c r="DD91" s="277"/>
      <c r="DE91" s="277"/>
      <c r="DF91" s="277"/>
      <c r="DG91" s="277"/>
      <c r="DH91" s="277"/>
      <c r="DI91" s="277"/>
      <c r="DJ91" s="277"/>
      <c r="DK91" s="278"/>
      <c r="DL91" s="278"/>
      <c r="DM91" s="278"/>
      <c r="DN91" s="278"/>
      <c r="DO91" s="278"/>
      <c r="DP91" s="278"/>
      <c r="DQ91" s="278"/>
      <c r="DR91" s="278"/>
      <c r="DS91" s="278"/>
      <c r="DT91" s="278"/>
      <c r="DU91" s="278"/>
      <c r="DV91" s="278"/>
    </row>
    <row r="92" customFormat="false" ht="12.75" hidden="false" customHeight="false" outlineLevel="0" collapsed="false">
      <c r="A92" s="275" t="n">
        <v>85</v>
      </c>
      <c r="B92" s="275" t="inlineStr">
        <f aca="false">'English Scores- Leveled papers'!B91</f>
        <is>
          <t/>
        </is>
      </c>
      <c r="C92" s="275" t="inlineStr">
        <f aca="false">'English Scores- Leveled papers'!E91</f>
        <is>
          <t/>
        </is>
      </c>
      <c r="D92" s="276" t="str">
        <f aca="false">IF(OR(B92="", SUM(E92:AP92)=0), "",(SUM(E92:AP92)/SUM(E$2:AP$2)))</f>
        <v/>
      </c>
      <c r="E92" s="277"/>
      <c r="F92" s="277"/>
      <c r="G92" s="277"/>
      <c r="H92" s="277"/>
      <c r="I92" s="277"/>
      <c r="J92" s="277"/>
      <c r="K92" s="277"/>
      <c r="L92" s="277"/>
      <c r="M92" s="277"/>
      <c r="N92" s="277"/>
      <c r="O92" s="277"/>
      <c r="P92" s="277"/>
      <c r="Q92" s="277"/>
      <c r="R92" s="277"/>
      <c r="S92" s="277"/>
      <c r="T92" s="277"/>
      <c r="U92" s="277"/>
      <c r="V92" s="277"/>
      <c r="W92" s="277"/>
      <c r="X92" s="277"/>
      <c r="Y92" s="277"/>
      <c r="Z92" s="277"/>
      <c r="AA92" s="277"/>
      <c r="AB92" s="277"/>
      <c r="AC92" s="277"/>
      <c r="AD92" s="277"/>
      <c r="AE92" s="277"/>
      <c r="AF92" s="277"/>
      <c r="AG92" s="277"/>
      <c r="AH92" s="278"/>
      <c r="AI92" s="278"/>
      <c r="AJ92" s="278"/>
      <c r="AK92" s="278"/>
      <c r="AL92" s="278"/>
      <c r="AM92" s="278"/>
      <c r="AN92" s="278"/>
      <c r="AO92" s="278"/>
      <c r="AP92" s="278"/>
      <c r="AQ92" s="276" t="str">
        <f aca="false">IF(OR(B92="", SUM(AR92:CF92)=0), "",(SUM(AR92:CF92)/SUM(AR$2:CF$2)))</f>
        <v/>
      </c>
      <c r="AR92" s="277"/>
      <c r="AS92" s="277"/>
      <c r="AT92" s="277"/>
      <c r="AU92" s="277"/>
      <c r="AV92" s="277"/>
      <c r="AW92" s="277"/>
      <c r="AX92" s="277"/>
      <c r="AY92" s="277"/>
      <c r="AZ92" s="277"/>
      <c r="BA92" s="277"/>
      <c r="BB92" s="277"/>
      <c r="BC92" s="277"/>
      <c r="BD92" s="277"/>
      <c r="BE92" s="277"/>
      <c r="BF92" s="277"/>
      <c r="BG92" s="277"/>
      <c r="BH92" s="277"/>
      <c r="BI92" s="277"/>
      <c r="BJ92" s="277"/>
      <c r="BK92" s="277"/>
      <c r="BL92" s="277"/>
      <c r="BM92" s="277"/>
      <c r="BN92" s="277"/>
      <c r="BO92" s="277"/>
      <c r="BP92" s="277"/>
      <c r="BQ92" s="277"/>
      <c r="BR92" s="277"/>
      <c r="BS92" s="277"/>
      <c r="BT92" s="277"/>
      <c r="BU92" s="278"/>
      <c r="BV92" s="278"/>
      <c r="BW92" s="278"/>
      <c r="BX92" s="278"/>
      <c r="BY92" s="278"/>
      <c r="BZ92" s="278"/>
      <c r="CA92" s="278"/>
      <c r="CB92" s="278"/>
      <c r="CC92" s="278"/>
      <c r="CD92" s="278"/>
      <c r="CE92" s="278"/>
      <c r="CF92" s="278"/>
      <c r="CG92" s="276" t="str">
        <f aca="false">IF(OR(B92="", SUM(CH92:DV92)=0), "",(SUM(CH92:DV92)/SUM(CH$2:DV$2)))</f>
        <v/>
      </c>
      <c r="CH92" s="277"/>
      <c r="CI92" s="277"/>
      <c r="CJ92" s="277"/>
      <c r="CK92" s="277"/>
      <c r="CL92" s="277"/>
      <c r="CM92" s="277"/>
      <c r="CN92" s="277"/>
      <c r="CO92" s="277"/>
      <c r="CP92" s="277"/>
      <c r="CQ92" s="277"/>
      <c r="CR92" s="277"/>
      <c r="CS92" s="277"/>
      <c r="CT92" s="277"/>
      <c r="CU92" s="277"/>
      <c r="CV92" s="277"/>
      <c r="CW92" s="277"/>
      <c r="CX92" s="277"/>
      <c r="CY92" s="277"/>
      <c r="CZ92" s="277"/>
      <c r="DA92" s="277"/>
      <c r="DB92" s="277"/>
      <c r="DC92" s="277"/>
      <c r="DD92" s="277"/>
      <c r="DE92" s="277"/>
      <c r="DF92" s="277"/>
      <c r="DG92" s="277"/>
      <c r="DH92" s="277"/>
      <c r="DI92" s="277"/>
      <c r="DJ92" s="277"/>
      <c r="DK92" s="278"/>
      <c r="DL92" s="278"/>
      <c r="DM92" s="278"/>
      <c r="DN92" s="278"/>
      <c r="DO92" s="278"/>
      <c r="DP92" s="278"/>
      <c r="DQ92" s="278"/>
      <c r="DR92" s="278"/>
      <c r="DS92" s="278"/>
      <c r="DT92" s="278"/>
      <c r="DU92" s="278"/>
      <c r="DV92" s="278"/>
    </row>
  </sheetData>
  <sheetProtection sheet="true" objects="true" scenarios="true"/>
  <mergeCells count="45">
    <mergeCell ref="E1:AG1"/>
    <mergeCell ref="AH1:AP1"/>
    <mergeCell ref="AR1:BT1"/>
    <mergeCell ref="BU1:CF1"/>
    <mergeCell ref="CH1:DJ1"/>
    <mergeCell ref="DK1:DV1"/>
    <mergeCell ref="A2:A6"/>
    <mergeCell ref="B2:B6"/>
    <mergeCell ref="AH3:AJ3"/>
    <mergeCell ref="AK3:AM3"/>
    <mergeCell ref="AN3:AP3"/>
    <mergeCell ref="BU3:BW3"/>
    <mergeCell ref="BX3:BZ3"/>
    <mergeCell ref="CA3:CC3"/>
    <mergeCell ref="CD3:CF3"/>
    <mergeCell ref="DK3:DM3"/>
    <mergeCell ref="DN3:DP3"/>
    <mergeCell ref="DQ3:DS3"/>
    <mergeCell ref="DT3:DV3"/>
    <mergeCell ref="E5:Q5"/>
    <mergeCell ref="R5:T5"/>
    <mergeCell ref="V5:Y5"/>
    <mergeCell ref="AB5:AE5"/>
    <mergeCell ref="AH5:AN5"/>
    <mergeCell ref="AR5:BD5"/>
    <mergeCell ref="BE5:BG5"/>
    <mergeCell ref="BI5:BL5"/>
    <mergeCell ref="BO5:BR5"/>
    <mergeCell ref="BU5:CD5"/>
    <mergeCell ref="CH5:CT5"/>
    <mergeCell ref="CU5:CW5"/>
    <mergeCell ref="CY5:DB5"/>
    <mergeCell ref="DE5:DH5"/>
    <mergeCell ref="DK5:DT5"/>
    <mergeCell ref="AH6:AJ6"/>
    <mergeCell ref="AK6:AM6"/>
    <mergeCell ref="AN6:AP6"/>
    <mergeCell ref="BU6:BW6"/>
    <mergeCell ref="BX6:BZ6"/>
    <mergeCell ref="CA6:CC6"/>
    <mergeCell ref="CD6:CF6"/>
    <mergeCell ref="DK6:DM6"/>
    <mergeCell ref="DN6:DP6"/>
    <mergeCell ref="DQ6:DS6"/>
    <mergeCell ref="DT6:DV6"/>
  </mergeCells>
  <conditionalFormatting sqref="E7:DV7">
    <cfRule type="cellIs" priority="2" operator="lessThan" aboveAverage="0" equalAverage="0" bottom="0" percent="0" rank="0" text="" dxfId="0">
      <formula>0.6</formula>
    </cfRule>
    <cfRule type="cellIs" priority="3" operator="between" aboveAverage="0" equalAverage="0" bottom="0" percent="0" rank="0" text="" dxfId="1">
      <formula>0.59</formula>
      <formula>0.8</formula>
    </cfRule>
    <cfRule type="cellIs" priority="4" operator="greaterThan" aboveAverage="0" equalAverage="0" bottom="0" percent="0" rank="0" text="" dxfId="2">
      <formula>0.79</formula>
    </cfRule>
  </conditionalFormatting>
  <dataValidations count="1">
    <dataValidation allowBlank="true" operator="between" showDropDown="false" showErrorMessage="true" showInputMessage="true" sqref="E8:AP92 AR8:CF92 CH8:DV92" type="decimal">
      <formula1>0</formula1>
      <formula2>2</formula2>
    </dataValidation>
  </dataValidation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FO89"/>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11" ySplit="4" topLeftCell="L11" activePane="bottomRight" state="frozen"/>
      <selection pane="topLeft" activeCell="A1" activeCellId="0" sqref="A1"/>
      <selection pane="topRight" activeCell="L1" activeCellId="0" sqref="L1"/>
      <selection pane="bottomLeft" activeCell="A11" activeCellId="0" sqref="A11"/>
      <selection pane="bottomRight" activeCell="N21" activeCellId="0" sqref="N21"/>
    </sheetView>
  </sheetViews>
  <sheetFormatPr defaultRowHeight="12.75"/>
  <cols>
    <col collapsed="false" hidden="false" max="1" min="1" style="0" width="5.70408163265306"/>
    <col collapsed="false" hidden="false" max="2" min="2" style="0" width="23.8571428571429"/>
    <col collapsed="false" hidden="true" max="7" min="3" style="0" width="0"/>
    <col collapsed="false" hidden="false" max="8" min="8" style="0" width="6.71428571428571"/>
    <col collapsed="false" hidden="false" max="11" min="9" style="0" width="8.4234693877551"/>
    <col collapsed="false" hidden="false" max="24" min="12" style="0" width="8"/>
    <col collapsed="false" hidden="true" max="28" min="25" style="0" width="0"/>
    <col collapsed="false" hidden="false" max="121" min="29" style="0" width="7"/>
    <col collapsed="false" hidden="false" max="122" min="122" style="279" width="17.1428571428571"/>
    <col collapsed="false" hidden="true" max="124" min="123" style="0" width="0"/>
    <col collapsed="false" hidden="false" max="139" min="125" style="0" width="8.70918367346939"/>
    <col collapsed="false" hidden="false" max="140" min="140" style="0" width="17.2857142857143"/>
    <col collapsed="false" hidden="false" max="155" min="141" style="0" width="8.70918367346939"/>
    <col collapsed="false" hidden="false" max="156" min="156" style="0" width="8.72959183673469"/>
    <col collapsed="false" hidden="false" max="171" min="157" style="0" width="8.4234693877551"/>
    <col collapsed="false" hidden="false" max="1025" min="172" style="0" width="17.1428571428571"/>
  </cols>
  <sheetData>
    <row r="1" customFormat="false" ht="15" hidden="false" customHeight="true" outlineLevel="0" collapsed="false">
      <c r="A1" s="280" t="s">
        <v>804</v>
      </c>
      <c r="B1" s="280"/>
      <c r="C1" s="280"/>
      <c r="D1" s="280"/>
      <c r="E1" s="280"/>
      <c r="F1" s="280"/>
      <c r="G1" s="280"/>
      <c r="H1" s="280"/>
      <c r="I1" s="280"/>
      <c r="J1" s="280"/>
      <c r="K1" s="280"/>
      <c r="L1" s="280"/>
      <c r="M1" s="280"/>
      <c r="N1" s="280"/>
      <c r="O1" s="280"/>
      <c r="P1" s="280"/>
      <c r="Q1" s="280"/>
      <c r="R1" s="280"/>
      <c r="S1" s="280"/>
      <c r="T1" s="280"/>
      <c r="U1" s="280"/>
      <c r="V1" s="280"/>
      <c r="W1" s="280"/>
      <c r="X1" s="280"/>
      <c r="Y1" s="281"/>
      <c r="Z1" s="282" t="s">
        <v>805</v>
      </c>
      <c r="AA1" s="283"/>
      <c r="AB1" s="284"/>
      <c r="AC1" s="285" t="s">
        <v>806</v>
      </c>
      <c r="AD1" s="285"/>
      <c r="AE1" s="285"/>
      <c r="AF1" s="285"/>
      <c r="AG1" s="285"/>
      <c r="AH1" s="286" t="s">
        <v>746</v>
      </c>
      <c r="AI1" s="286"/>
      <c r="AJ1" s="286"/>
      <c r="AK1" s="286"/>
      <c r="AL1" s="286"/>
      <c r="AM1" s="285" t="s">
        <v>747</v>
      </c>
      <c r="AN1" s="285"/>
      <c r="AO1" s="285"/>
      <c r="AP1" s="285"/>
      <c r="AQ1" s="285"/>
      <c r="AR1" s="173" t="s">
        <v>748</v>
      </c>
      <c r="AS1" s="173"/>
      <c r="AT1" s="173"/>
      <c r="AU1" s="173"/>
      <c r="AV1" s="173"/>
      <c r="AW1" s="173"/>
      <c r="AX1" s="287" t="s">
        <v>749</v>
      </c>
      <c r="AY1" s="287"/>
      <c r="AZ1" s="287"/>
      <c r="BA1" s="287"/>
      <c r="BB1" s="287"/>
      <c r="BC1" s="287"/>
      <c r="BD1" s="288" t="s">
        <v>750</v>
      </c>
      <c r="BE1" s="288"/>
      <c r="BF1" s="288"/>
      <c r="BG1" s="288"/>
      <c r="BH1" s="288"/>
      <c r="BI1" s="288"/>
      <c r="BJ1" s="288"/>
      <c r="BK1" s="288"/>
      <c r="BL1" s="289" t="s">
        <v>751</v>
      </c>
      <c r="BM1" s="289"/>
      <c r="BN1" s="289"/>
      <c r="BO1" s="289"/>
      <c r="BP1" s="289"/>
      <c r="BQ1" s="289"/>
      <c r="BR1" s="289"/>
      <c r="BS1" s="289"/>
      <c r="BT1" s="286" t="s">
        <v>752</v>
      </c>
      <c r="BU1" s="286"/>
      <c r="BV1" s="286"/>
      <c r="BW1" s="286"/>
      <c r="BX1" s="286"/>
      <c r="BY1" s="286"/>
      <c r="BZ1" s="286"/>
      <c r="CA1" s="286"/>
      <c r="CB1" s="286"/>
      <c r="CC1" s="290" t="s">
        <v>753</v>
      </c>
      <c r="CD1" s="290"/>
      <c r="CE1" s="290"/>
      <c r="CF1" s="290"/>
      <c r="CG1" s="290"/>
      <c r="CH1" s="290"/>
      <c r="CI1" s="290"/>
      <c r="CJ1" s="290"/>
      <c r="CK1" s="286" t="s">
        <v>754</v>
      </c>
      <c r="CL1" s="286"/>
      <c r="CM1" s="286"/>
      <c r="CN1" s="286"/>
      <c r="CO1" s="286"/>
      <c r="CP1" s="286"/>
      <c r="CQ1" s="286"/>
      <c r="CR1" s="286"/>
      <c r="CS1" s="290" t="s">
        <v>755</v>
      </c>
      <c r="CT1" s="290"/>
      <c r="CU1" s="290"/>
      <c r="CV1" s="290"/>
      <c r="CW1" s="290"/>
      <c r="CX1" s="290"/>
      <c r="CY1" s="290"/>
      <c r="CZ1" s="290"/>
      <c r="DA1" s="286" t="s">
        <v>756</v>
      </c>
      <c r="DB1" s="286"/>
      <c r="DC1" s="286"/>
      <c r="DD1" s="286"/>
      <c r="DE1" s="286"/>
      <c r="DF1" s="286"/>
      <c r="DG1" s="286"/>
      <c r="DH1" s="286"/>
      <c r="DI1" s="286"/>
      <c r="DJ1" s="286"/>
      <c r="DK1" s="290" t="s">
        <v>757</v>
      </c>
      <c r="DL1" s="290"/>
      <c r="DM1" s="290"/>
      <c r="DN1" s="290"/>
      <c r="DO1" s="290"/>
      <c r="DP1" s="290"/>
      <c r="DQ1" s="290"/>
      <c r="DR1" s="291"/>
      <c r="DU1" s="292" t="s">
        <v>807</v>
      </c>
      <c r="DV1" s="292"/>
      <c r="DW1" s="292"/>
      <c r="DX1" s="292"/>
      <c r="DY1" s="292"/>
      <c r="DZ1" s="292"/>
      <c r="EA1" s="292"/>
      <c r="EB1" s="292"/>
      <c r="EC1" s="292"/>
      <c r="ED1" s="292"/>
      <c r="EE1" s="292"/>
      <c r="EF1" s="292"/>
      <c r="EG1" s="292"/>
      <c r="EH1" s="292"/>
      <c r="EI1" s="292"/>
      <c r="EJ1" s="293"/>
      <c r="EK1" s="294" t="s">
        <v>808</v>
      </c>
      <c r="EL1" s="294"/>
      <c r="EM1" s="294"/>
      <c r="EN1" s="294"/>
      <c r="EO1" s="294"/>
      <c r="EP1" s="294"/>
      <c r="EQ1" s="294"/>
      <c r="ER1" s="294"/>
      <c r="ES1" s="294"/>
      <c r="ET1" s="294"/>
      <c r="EU1" s="294"/>
      <c r="EV1" s="294"/>
      <c r="EW1" s="294"/>
      <c r="EX1" s="294"/>
      <c r="EY1" s="294"/>
      <c r="EZ1" s="295"/>
      <c r="FA1" s="296" t="s">
        <v>809</v>
      </c>
      <c r="FB1" s="296"/>
      <c r="FC1" s="296"/>
      <c r="FD1" s="296"/>
      <c r="FE1" s="296"/>
      <c r="FF1" s="296"/>
      <c r="FG1" s="296"/>
      <c r="FH1" s="296"/>
      <c r="FI1" s="296"/>
      <c r="FJ1" s="296"/>
      <c r="FK1" s="296"/>
      <c r="FL1" s="296"/>
      <c r="FM1" s="296"/>
      <c r="FN1" s="296"/>
      <c r="FO1" s="296"/>
    </row>
    <row r="2" customFormat="false" ht="12.75" hidden="false" customHeight="true" outlineLevel="0" collapsed="false">
      <c r="A2" s="280"/>
      <c r="B2" s="280"/>
      <c r="C2" s="280"/>
      <c r="D2" s="280"/>
      <c r="E2" s="280"/>
      <c r="F2" s="280"/>
      <c r="G2" s="280"/>
      <c r="H2" s="280"/>
      <c r="I2" s="280"/>
      <c r="J2" s="280"/>
      <c r="K2" s="280"/>
      <c r="L2" s="280"/>
      <c r="M2" s="280"/>
      <c r="N2" s="280"/>
      <c r="O2" s="280"/>
      <c r="P2" s="280"/>
      <c r="Q2" s="280"/>
      <c r="R2" s="280"/>
      <c r="S2" s="280"/>
      <c r="T2" s="280"/>
      <c r="U2" s="280"/>
      <c r="V2" s="280"/>
      <c r="W2" s="280"/>
      <c r="X2" s="280"/>
      <c r="Y2" s="297"/>
      <c r="Z2" s="298" t="s">
        <v>758</v>
      </c>
      <c r="AA2" s="299"/>
      <c r="AB2" s="300"/>
      <c r="AC2" s="295" t="n">
        <f aca="false">IFERROR(SUMIF('English Scores- Leveled papers'!$H$4:$KM$4,AC$3,'English Scores- Leveled papers'!$H$2:$KM$2),"")</f>
        <v>1</v>
      </c>
      <c r="AD2" s="295" t="n">
        <f aca="false">IFERROR(SUMIF('English Scores- Leveled papers'!$H$4:$KM$4,AD$3,'English Scores- Leveled papers'!$H$2:$KM$2),"")</f>
        <v>2</v>
      </c>
      <c r="AE2" s="295" t="n">
        <f aca="false">IFERROR(SUMIF('English Scores- Leveled papers'!$H$4:$KM$4,AE$3,'English Scores- Leveled papers'!$H$2:$KM$2),"")</f>
        <v>1</v>
      </c>
      <c r="AF2" s="295" t="n">
        <f aca="false">IFERROR(SUMIF('English Scores- Leveled papers'!$H$4:$KM$4,AF$3,'English Scores- Leveled papers'!$H$2:$KM$2),"")</f>
        <v>1</v>
      </c>
      <c r="AG2" s="295" t="n">
        <f aca="false">IFERROR(SUMIF('English Scores- Leveled papers'!$H$4:$KM$4,AG$3,'English Scores- Leveled papers'!$H$2:$KM$2),"")</f>
        <v>1</v>
      </c>
      <c r="AH2" s="295" t="n">
        <f aca="false">IFERROR(SUMIF('English Scores- Leveled papers'!$H$4:$KM$4,AH$3,'English Scores- Leveled papers'!$H$2:$KM$2),"")</f>
        <v>0</v>
      </c>
      <c r="AI2" s="295" t="n">
        <f aca="false">IFERROR(SUMIF('English Scores- Leveled papers'!$H$4:$KM$4,AI$3,'English Scores- Leveled papers'!$H$2:$KM$2),"")</f>
        <v>2</v>
      </c>
      <c r="AJ2" s="295" t="n">
        <f aca="false">IFERROR(SUMIF('English Scores- Leveled papers'!$H$4:$KM$4,AJ$3,'English Scores- Leveled papers'!$H$2:$KM$2),"")</f>
        <v>1</v>
      </c>
      <c r="AK2" s="295" t="n">
        <f aca="false">IFERROR(SUMIF('English Scores- Leveled papers'!$H$4:$KM$4,AK$3,'English Scores- Leveled papers'!$H$2:$KM$2),"")</f>
        <v>1</v>
      </c>
      <c r="AL2" s="295" t="n">
        <f aca="false">IFERROR(SUMIF('English Scores- Leveled papers'!$H$4:$KM$4,AL$3,'English Scores- Leveled papers'!$H$2:$KM$2),"")</f>
        <v>2</v>
      </c>
      <c r="AM2" s="295" t="n">
        <f aca="false">IFERROR(SUMIF('English Scores- Leveled papers'!$H$4:$KM$4,AM$3,'English Scores- Leveled papers'!$H$2:$KM$2),"")</f>
        <v>1</v>
      </c>
      <c r="AN2" s="295" t="n">
        <f aca="false">IFERROR(SUMIF('English Scores- Leveled papers'!$H$4:$KM$4,AN$3,'English Scores- Leveled papers'!$H$2:$KM$2),"")</f>
        <v>1</v>
      </c>
      <c r="AO2" s="295" t="n">
        <f aca="false">IFERROR(SUMIF('English Scores- Leveled papers'!$H$4:$KM$4,AO$3,'English Scores- Leveled papers'!$H$2:$KM$2),"")</f>
        <v>2</v>
      </c>
      <c r="AP2" s="295" t="n">
        <f aca="false">IFERROR(SUMIF('English Scores- Leveled papers'!$H$4:$KM$4,AP$3,'English Scores- Leveled papers'!$H$2:$KM$2),"")</f>
        <v>1</v>
      </c>
      <c r="AQ2" s="295" t="n">
        <f aca="false">IFERROR(SUMIF('English Scores- Leveled papers'!$H$4:$KM$4,AQ$3,'English Scores- Leveled papers'!$H$2:$KM$2),"")</f>
        <v>2</v>
      </c>
      <c r="AR2" s="295" t="n">
        <f aca="false">IFERROR(SUMIF('English Scores- Leveled papers'!$H$4:$KM$4,AR$3,'English Scores- Leveled papers'!$H$2:$KM$2),"")</f>
        <v>1</v>
      </c>
      <c r="AS2" s="295" t="n">
        <f aca="false">IFERROR(SUMIF('English Scores- Leveled papers'!$H$4:$KM$4,AS$3,'English Scores- Leveled papers'!$H$2:$KM$2),"")</f>
        <v>2</v>
      </c>
      <c r="AT2" s="295" t="n">
        <f aca="false">IFERROR(SUMIF('English Scores- Leveled papers'!$H$4:$KM$4,AT$3,'English Scores- Leveled papers'!$H$2:$KM$2),"")</f>
        <v>1</v>
      </c>
      <c r="AU2" s="295" t="n">
        <f aca="false">IFERROR(SUMIF('English Scores- Leveled papers'!$H$4:$KM$4,AU$3,'English Scores- Leveled papers'!$H$2:$KM$2),"")</f>
        <v>1</v>
      </c>
      <c r="AV2" s="295" t="n">
        <f aca="false">IFERROR(SUMIF('English Scores- Leveled papers'!$H$4:$KM$4,AV$3,'English Scores- Leveled papers'!$H$2:$KM$2),"")</f>
        <v>3</v>
      </c>
      <c r="AW2" s="295" t="n">
        <f aca="false">IFERROR(SUMIF('English Scores- Leveled papers'!$H$4:$KM$4,AW$3,'English Scores- Leveled papers'!$H$2:$KM$2),"")</f>
        <v>4</v>
      </c>
      <c r="AX2" s="295" t="n">
        <f aca="false">IFERROR(SUMIF('English Scores- Leveled papers'!$H$4:$KM$4,AX$3,'English Scores- Leveled papers'!$H$2:$KM$2),"")</f>
        <v>2</v>
      </c>
      <c r="AY2" s="295" t="n">
        <f aca="false">IFERROR(SUMIF('English Scores- Leveled papers'!$H$4:$KM$4,AY$3,'English Scores- Leveled papers'!$H$2:$KM$2),"")</f>
        <v>1</v>
      </c>
      <c r="AZ2" s="295" t="n">
        <f aca="false">IFERROR(SUMIF('English Scores- Leveled papers'!$H$4:$KM$4,AZ$3,'English Scores- Leveled papers'!$H$2:$KM$2),"")</f>
        <v>1</v>
      </c>
      <c r="BA2" s="295" t="n">
        <f aca="false">IFERROR(SUMIF('English Scores- Leveled papers'!$H$4:$KM$4,BA$3,'English Scores- Leveled papers'!$H$2:$KM$2),"")</f>
        <v>1</v>
      </c>
      <c r="BB2" s="295" t="n">
        <f aca="false">IFERROR(SUMIF('English Scores- Leveled papers'!$H$4:$KM$4,BB$3,'English Scores- Leveled papers'!$H$2:$KM$2),"")</f>
        <v>3</v>
      </c>
      <c r="BC2" s="295" t="n">
        <f aca="false">IFERROR(SUMIF('English Scores- Leveled papers'!$H$4:$KM$4,BC$3,'English Scores- Leveled papers'!$H$2:$KM$2),"")</f>
        <v>4</v>
      </c>
      <c r="BD2" s="295" t="n">
        <f aca="false">IFERROR(SUMIF('English Scores- Leveled papers'!$H$4:$KM$4,BD$3,'English Scores- Leveled papers'!$H$2:$KM$2),"")</f>
        <v>2</v>
      </c>
      <c r="BE2" s="295" t="n">
        <f aca="false">IFERROR(SUMIF('English Scores- Leveled papers'!$H$4:$KM$4,BE$3,'English Scores- Leveled papers'!$H$2:$KM$2),"")</f>
        <v>2</v>
      </c>
      <c r="BF2" s="295" t="n">
        <f aca="false">IFERROR(SUMIF('English Scores- Leveled papers'!$H$4:$KM$4,BF$3,'English Scores- Leveled papers'!$H$2:$KM$2),"")</f>
        <v>2</v>
      </c>
      <c r="BG2" s="295" t="n">
        <f aca="false">IFERROR(SUMIF('English Scores- Leveled papers'!$H$4:$KM$4,BG$3,'English Scores- Leveled papers'!$H$2:$KM$2),"")</f>
        <v>1</v>
      </c>
      <c r="BH2" s="295" t="n">
        <f aca="false">IFERROR(SUMIF('English Scores- Leveled papers'!$H$4:$KM$4,BH$3,'English Scores- Leveled papers'!$H$2:$KM$2),"")</f>
        <v>1</v>
      </c>
      <c r="BI2" s="295" t="n">
        <f aca="false">IFERROR(SUMIF('English Scores- Leveled papers'!$H$4:$KM$4,BI$3,'English Scores- Leveled papers'!$H$2:$KM$2),"")</f>
        <v>2</v>
      </c>
      <c r="BJ2" s="295" t="n">
        <f aca="false">IFERROR(SUMIF('English Scores- Leveled papers'!$H$4:$KM$4,BJ$3,'English Scores- Leveled papers'!$H$2:$KM$2),"")</f>
        <v>2</v>
      </c>
      <c r="BK2" s="295" t="n">
        <f aca="false">IFERROR(SUMIF('English Scores- Leveled papers'!$H$4:$KM$4,BK$3,'English Scores- Leveled papers'!$H$2:$KM$2),"")</f>
        <v>6</v>
      </c>
      <c r="BL2" s="295" t="n">
        <f aca="false">IFERROR(SUMIF('English Scores- Leveled papers'!$H$4:$KM$4,BL$3,'English Scores- Leveled papers'!$H$2:$KM$2),"")</f>
        <v>1</v>
      </c>
      <c r="BM2" s="295" t="n">
        <f aca="false">IFERROR(SUMIF('English Scores- Leveled papers'!$H$4:$KM$4,BM$3,'English Scores- Leveled papers'!$H$2:$KM$2),"")</f>
        <v>3</v>
      </c>
      <c r="BN2" s="295" t="n">
        <f aca="false">IFERROR(SUMIF('English Scores- Leveled papers'!$H$4:$KM$4,BN$3,'English Scores- Leveled papers'!$H$2:$KM$2),"")</f>
        <v>1</v>
      </c>
      <c r="BO2" s="295" t="n">
        <f aca="false">IFERROR(SUMIF('English Scores- Leveled papers'!$H$4:$KM$4,BO$3,'English Scores- Leveled papers'!$H$2:$KM$2),"")</f>
        <v>2</v>
      </c>
      <c r="BP2" s="295" t="n">
        <f aca="false">IFERROR(SUMIF('English Scores- Leveled papers'!$H$4:$KM$4,BP$3,'English Scores- Leveled papers'!$H$2:$KM$2),"")</f>
        <v>2</v>
      </c>
      <c r="BQ2" s="295" t="n">
        <f aca="false">IFERROR(SUMIF('English Scores- Leveled papers'!$H$4:$KM$4,BQ$3,'English Scores- Leveled papers'!$H$2:$KM$2),"")</f>
        <v>1</v>
      </c>
      <c r="BR2" s="295" t="n">
        <f aca="false">IFERROR(SUMIF('English Scores- Leveled papers'!$H$4:$KM$4,BR$3,'English Scores- Leveled papers'!$H$2:$KM$2),"")</f>
        <v>2</v>
      </c>
      <c r="BS2" s="295" t="n">
        <f aca="false">IFERROR(SUMIF('English Scores- Leveled papers'!$H$4:$KM$4,BS$3,'English Scores- Leveled papers'!$H$2:$KM$2),"")</f>
        <v>6</v>
      </c>
      <c r="BT2" s="295" t="n">
        <f aca="false">IFERROR(SUMIF('English Scores- Leveled papers'!$H$4:$KM$4,BT$3,'English Scores- Leveled papers'!$H$2:$KM$2),"")</f>
        <v>2</v>
      </c>
      <c r="BU2" s="295" t="n">
        <f aca="false">IFERROR(SUMIF('English Scores- Leveled papers'!$H$4:$KM$4,BU$3,'English Scores- Leveled papers'!$H$2:$KM$2),"")</f>
        <v>4</v>
      </c>
      <c r="BV2" s="295" t="n">
        <f aca="false">IFERROR(SUMIF('English Scores- Leveled papers'!$H$4:$KM$4,BV$3,'English Scores- Leveled papers'!$H$2:$KM$2),"")</f>
        <v>1</v>
      </c>
      <c r="BW2" s="295" t="n">
        <f aca="false">IFERROR(SUMIF('English Scores- Leveled papers'!$H$4:$KM$4,BW$3,'English Scores- Leveled papers'!$H$2:$KM$2),"")</f>
        <v>3</v>
      </c>
      <c r="BX2" s="295" t="n">
        <f aca="false">IFERROR(SUMIF('English Scores- Leveled papers'!$H$4:$KM$4,BX$3,'English Scores- Leveled papers'!$H$2:$KM$2),"")</f>
        <v>2</v>
      </c>
      <c r="BY2" s="295" t="n">
        <f aca="false">IFERROR(SUMIF('English Scores- Leveled papers'!$H$4:$KM$4,BY$3,'English Scores- Leveled papers'!$H$2:$KM$2),"")</f>
        <v>2</v>
      </c>
      <c r="BZ2" s="295" t="n">
        <f aca="false">IFERROR(SUMIF('English Scores- Leveled papers'!$H$4:$KM$4,BZ$3,'English Scores- Leveled papers'!$H$2:$KM$2),"")</f>
        <v>3</v>
      </c>
      <c r="CA2" s="295" t="n">
        <f aca="false">IFERROR(SUMIF('English Scores- Leveled papers'!$H$4:$KM$4,CA$3,'English Scores- Leveled papers'!$H$2:$KM$2),"")</f>
        <v>4</v>
      </c>
      <c r="CB2" s="295" t="n">
        <f aca="false">IFERROR(SUMIF('English Scores- Leveled papers'!$H$4:$KM$4,CB$3,'English Scores- Leveled papers'!$H$2:$KM$2),"")</f>
        <v>15</v>
      </c>
      <c r="CC2" s="295" t="n">
        <f aca="false">IFERROR(SUMIF('English Scores- Leveled papers'!$H$4:$KM$4,CC$3,'English Scores- Leveled papers'!$H$2:$KM$2),"")</f>
        <v>3</v>
      </c>
      <c r="CD2" s="295" t="n">
        <f aca="false">IFERROR(SUMIF('English Scores- Leveled papers'!$H$4:$KM$4,CD$3,'English Scores- Leveled papers'!$H$2:$KM$2),"")</f>
        <v>4</v>
      </c>
      <c r="CE2" s="295" t="n">
        <f aca="false">IFERROR(SUMIF('English Scores- Leveled papers'!$H$4:$KM$4,CE$3,'English Scores- Leveled papers'!$H$2:$KM$2),"")</f>
        <v>4</v>
      </c>
      <c r="CF2" s="295" t="n">
        <f aca="false">IFERROR(SUMIF('English Scores- Leveled papers'!$H$4:$KM$4,CF$3,'English Scores- Leveled papers'!$H$2:$KM$2),"")</f>
        <v>2</v>
      </c>
      <c r="CG2" s="295" t="n">
        <f aca="false">IFERROR(SUMIF('English Scores- Leveled papers'!$H$4:$KM$4,CG$3,'English Scores- Leveled papers'!$H$2:$KM$2),"")</f>
        <v>3</v>
      </c>
      <c r="CH2" s="295" t="n">
        <f aca="false">IFERROR(SUMIF('English Scores- Leveled papers'!$H$4:$KM$4,CH$3,'English Scores- Leveled papers'!$H$2:$KM$2),"")</f>
        <v>1</v>
      </c>
      <c r="CI2" s="295" t="n">
        <f aca="false">IFERROR(SUMIF('English Scores- Leveled papers'!$H$4:$KM$4,CI$3,'English Scores- Leveled papers'!$H$2:$KM$2),"")</f>
        <v>4</v>
      </c>
      <c r="CJ2" s="295" t="n">
        <f aca="false">IFERROR(SUMIF('English Scores- Leveled papers'!$H$4:$KM$4,CJ$3,'English Scores- Leveled papers'!$H$2:$KM$2),"")</f>
        <v>15</v>
      </c>
      <c r="CK2" s="295" t="n">
        <f aca="false">IFERROR(SUMIF('English Scores- Leveled papers'!$H$4:$KM$4,CK$3,'English Scores- Leveled papers'!$H$2:$KM$2),"")</f>
        <v>6</v>
      </c>
      <c r="CL2" s="295" t="n">
        <f aca="false">IFERROR(SUMIF('English Scores- Leveled papers'!$H$4:$KM$4,CL$3,'English Scores- Leveled papers'!$H$2:$KM$2),"")</f>
        <v>3</v>
      </c>
      <c r="CM2" s="295" t="n">
        <f aca="false">IFERROR(SUMIF('English Scores- Leveled papers'!$H$4:$KM$4,CM$3,'English Scores- Leveled papers'!$H$2:$KM$2),"")</f>
        <v>3</v>
      </c>
      <c r="CN2" s="295" t="n">
        <f aca="false">IFERROR(SUMIF('English Scores- Leveled papers'!$H$4:$KM$4,CN$3,'English Scores- Leveled papers'!$H$2:$KM$2),"")</f>
        <v>1</v>
      </c>
      <c r="CO2" s="295" t="n">
        <f aca="false">IFERROR(SUMIF('English Scores- Leveled papers'!$H$4:$KM$4,CO$3,'English Scores- Leveled papers'!$H$2:$KM$2),"")</f>
        <v>3</v>
      </c>
      <c r="CP2" s="295" t="n">
        <f aca="false">IFERROR(SUMIF('English Scores- Leveled papers'!$H$4:$KM$4,CP$3,'English Scores- Leveled papers'!$H$2:$KM$2),"")</f>
        <v>2</v>
      </c>
      <c r="CQ2" s="295" t="n">
        <f aca="false">IFERROR(SUMIF('English Scores- Leveled papers'!$H$4:$KM$4,CQ$3,'English Scores- Leveled papers'!$H$2:$KM$2),"")</f>
        <v>2</v>
      </c>
      <c r="CR2" s="295" t="n">
        <f aca="false">IFERROR(SUMIF('English Scores- Leveled papers'!$H$4:$KM$4,CR$3,'English Scores- Leveled papers'!$H$2:$KM$2),"")</f>
        <v>15</v>
      </c>
      <c r="CS2" s="295" t="n">
        <f aca="false">IFERROR(SUMIF('English Scores- Leveled papers'!$H$4:$KM$4,CS$3,'English Scores- Leveled papers'!$H$2:$KM$2),"")</f>
        <v>5</v>
      </c>
      <c r="CT2" s="295" t="n">
        <f aca="false">IFERROR(SUMIF('English Scores- Leveled papers'!$H$4:$KM$4,CT$3,'English Scores- Leveled papers'!$H$2:$KM$2),"")</f>
        <v>1</v>
      </c>
      <c r="CU2" s="295" t="n">
        <f aca="false">IFERROR(SUMIF('English Scores- Leveled papers'!$H$4:$KM$4,CU$3,'English Scores- Leveled papers'!$H$2:$KM$2),"")</f>
        <v>3</v>
      </c>
      <c r="CV2" s="295" t="n">
        <f aca="false">IFERROR(SUMIF('English Scores- Leveled papers'!$H$4:$KM$4,CV$3,'English Scores- Leveled papers'!$H$2:$KM$2),"")</f>
        <v>4</v>
      </c>
      <c r="CW2" s="295" t="n">
        <f aca="false">IFERROR(SUMIF('English Scores- Leveled papers'!$H$4:$KM$4,CW$3,'English Scores- Leveled papers'!$H$2:$KM$2),"")</f>
        <v>2</v>
      </c>
      <c r="CX2" s="295" t="n">
        <f aca="false">IFERROR(SUMIF('English Scores- Leveled papers'!$H$4:$KM$4,CX$3,'English Scores- Leveled papers'!$H$2:$KM$2),"")</f>
        <v>3</v>
      </c>
      <c r="CY2" s="295" t="n">
        <f aca="false">IFERROR(SUMIF('English Scores- Leveled papers'!$H$4:$KM$4,CY$3,'English Scores- Leveled papers'!$H$2:$KM$2),"")</f>
        <v>2</v>
      </c>
      <c r="CZ2" s="295" t="n">
        <f aca="false">IFERROR(SUMIF('English Scores- Leveled papers'!$H$4:$KM$4,CZ$3,'English Scores- Leveled papers'!$H$2:$KM$2),"")</f>
        <v>15</v>
      </c>
      <c r="DA2" s="295" t="n">
        <f aca="false">IFERROR(SUMIF('English Scores- Leveled papers'!$H$4:$KM$4,DA$3,'English Scores- Leveled papers'!$H$2:$KM$2),"")</f>
        <v>8</v>
      </c>
      <c r="DB2" s="295" t="n">
        <f aca="false">IFERROR(SUMIF('English Scores- Leveled papers'!$H$4:$KM$4,DB$3,'English Scores- Leveled papers'!$H$2:$KM$2),"")</f>
        <v>1</v>
      </c>
      <c r="DC2" s="295" t="n">
        <f aca="false">IFERROR(SUMIF('English Scores- Leveled papers'!$H$4:$KM$4,DC$3,'English Scores- Leveled papers'!$H$2:$KM$2),"")</f>
        <v>0</v>
      </c>
      <c r="DD2" s="295" t="n">
        <f aca="false">IFERROR(SUMIF('English Scores- Leveled papers'!$H$4:$KM$4,DD$3,'English Scores- Leveled papers'!$H$2:$KM$2),"")</f>
        <v>0</v>
      </c>
      <c r="DE2" s="295" t="n">
        <f aca="false">IFERROR(SUMIF('English Scores- Leveled papers'!$H$4:$KM$4,DE$3,'English Scores- Leveled papers'!$H$2:$KM$2),"")</f>
        <v>4</v>
      </c>
      <c r="DF2" s="295" t="n">
        <f aca="false">IFERROR(SUMIF('English Scores- Leveled papers'!$H$4:$KM$4,DF$3,'English Scores- Leveled papers'!$H$2:$KM$2),"")</f>
        <v>0</v>
      </c>
      <c r="DG2" s="295" t="n">
        <f aca="false">IFERROR(SUMIF('English Scores- Leveled papers'!$H$4:$KM$4,DG$3,'English Scores- Leveled papers'!$H$2:$KM$2),"")</f>
        <v>3</v>
      </c>
      <c r="DH2" s="295" t="n">
        <f aca="false">IFERROR(SUMIF('English Scores- Leveled papers'!$H$4:$KM$4,DH$3,'English Scores- Leveled papers'!$H$2:$KM$2),"")</f>
        <v>2</v>
      </c>
      <c r="DI2" s="295" t="n">
        <f aca="false">IFERROR(SUMIF('English Scores- Leveled papers'!$H$4:$KM$4,DI$3,'English Scores- Leveled papers'!$H$2:$KM$2),"")</f>
        <v>2</v>
      </c>
      <c r="DJ2" s="295" t="n">
        <f aca="false">IFERROR(SUMIF('English Scores- Leveled papers'!$H$4:$KM$4,DJ$3,'English Scores- Leveled papers'!$H$2:$KM$2),"")</f>
        <v>15</v>
      </c>
      <c r="DK2" s="295" t="n">
        <f aca="false">IFERROR(SUMIF('English Scores- Leveled papers'!$H$4:$KM$4,DK$3,'English Scores- Leveled papers'!$H$2:$KM$2),"")</f>
        <v>8</v>
      </c>
      <c r="DL2" s="295" t="n">
        <f aca="false">IFERROR(SUMIF('English Scores- Leveled papers'!$H$4:$KM$4,DL$3,'English Scores- Leveled papers'!$H$2:$KM$2),"")</f>
        <v>3</v>
      </c>
      <c r="DM2" s="295" t="n">
        <f aca="false">IFERROR(SUMIF('English Scores- Leveled papers'!$H$4:$KM$4,DM$3,'English Scores- Leveled papers'!$H$2:$KM$2),"")</f>
        <v>2</v>
      </c>
      <c r="DN2" s="295" t="n">
        <f aca="false">IFERROR(SUMIF('English Scores- Leveled papers'!$H$4:$KM$4,DN$3,'English Scores- Leveled papers'!$H$2:$KM$2),"")</f>
        <v>3</v>
      </c>
      <c r="DO2" s="295" t="n">
        <f aca="false">IFERROR(SUMIF('English Scores- Leveled papers'!$H$4:$KM$4,DO$3,'English Scores- Leveled papers'!$H$2:$KM$2),"")</f>
        <v>2</v>
      </c>
      <c r="DP2" s="295" t="n">
        <f aca="false">IFERROR(SUMIF('English Scores- Leveled papers'!$H$4:$KM$4,DP$3,'English Scores- Leveled papers'!$H$2:$KM$2),"")</f>
        <v>2</v>
      </c>
      <c r="DQ2" s="301" t="n">
        <f aca="false">IFERROR(SUMIF('English Scores- Leveled papers'!$H$4:$KM$4,DQ$3,'English Scores- Leveled papers'!$H$2:$KM$2),"")</f>
        <v>15</v>
      </c>
      <c r="DR2" s="291"/>
      <c r="DU2" s="295" t="n">
        <f aca="false">IFERROR(SUMIF('Eng GLA 6th, 7th, 8th'!$E$4:$DV$4,DU$3,'Eng GLA 6th, 7th, 8th'!$E$2:$DV$2),"")</f>
        <v>6</v>
      </c>
      <c r="DV2" s="295" t="n">
        <f aca="false">IFERROR(SUMIF('Eng GLA 6th, 7th, 8th'!$E$4:$DV$4,DV$3,'Eng GLA 6th, 7th, 8th'!$E$2:$DV$2),"")</f>
        <v>6</v>
      </c>
      <c r="DW2" s="295" t="n">
        <f aca="false">IFERROR(SUMIF('Eng GLA 6th, 7th, 8th'!$E$4:$DV$4,DW$3,'Eng GLA 6th, 7th, 8th'!$E$2:$DV$2),"")</f>
        <v>4</v>
      </c>
      <c r="DX2" s="295" t="n">
        <f aca="false">IFERROR(SUMIF('Eng GLA 6th, 7th, 8th'!$E$4:$DV$4,DX$3,'Eng GLA 6th, 7th, 8th'!$E$2:$DV$2),"")</f>
        <v>4</v>
      </c>
      <c r="DY2" s="295" t="n">
        <f aca="false">IFERROR(SUMIF('Eng GLA 6th, 7th, 8th'!$E$4:$DV$4,DY$3,'Eng GLA 6th, 7th, 8th'!$E$2:$DV$2),"")</f>
        <v>9</v>
      </c>
      <c r="DZ2" s="295" t="n">
        <f aca="false">IFERROR(SUMIF('Eng GLA 6th, 7th, 8th'!$E$4:$DV$4,DZ$3,'Eng GLA 6th, 7th, 8th'!$E$2:$DV$2),"")</f>
        <v>2</v>
      </c>
      <c r="EA2" s="295" t="n">
        <f aca="false">IFERROR(SUMIF('Eng GLA 6th, 7th, 8th'!$E$4:$DV$4,EA$3,'Eng GLA 6th, 7th, 8th'!$E$2:$DV$2),"")</f>
        <v>2</v>
      </c>
      <c r="EB2" s="295" t="n">
        <f aca="false">IFERROR(SUMIF('Eng GLA 6th, 7th, 8th'!$E$4:$DV$4,EB$3,'Eng GLA 6th, 7th, 8th'!$E$2:$DV$2),"")</f>
        <v>12</v>
      </c>
      <c r="EC2" s="295" t="n">
        <f aca="false">IFERROR(SUMIF('Eng GLA 6th, 7th, 8th'!$E$4:$DV$4,EC$3,'Eng GLA 6th, 7th, 8th'!$E$2:$DV$2),"")</f>
        <v>1</v>
      </c>
      <c r="ED2" s="295" t="n">
        <f aca="false">IFERROR(SUMIF('Eng GLA 6th, 7th, 8th'!$E$4:$DV$4,ED$3,'Eng GLA 6th, 7th, 8th'!$E$2:$DV$2),"")</f>
        <v>1</v>
      </c>
      <c r="EE2" s="295" t="n">
        <f aca="false">IFERROR(SUMIF('Eng GLA 6th, 7th, 8th'!$E$4:$DV$4,EE$3,'Eng GLA 6th, 7th, 8th'!$E$2:$DV$2),"")</f>
        <v>1</v>
      </c>
      <c r="EF2" s="295" t="n">
        <f aca="false">IFERROR(SUMIF('Eng GLA 6th, 7th, 8th'!$E$4:$DV$4,EF$3,'Eng GLA 6th, 7th, 8th'!$E$2:$DV$2),"")</f>
        <v>2</v>
      </c>
      <c r="EG2" s="295" t="n">
        <f aca="false">IFERROR(SUMIF('Eng GLA 6th, 7th, 8th'!$E$4:$DV$4,EG$3,'Eng GLA 6th, 7th, 8th'!$E$2:$DV$2),"")</f>
        <v>6</v>
      </c>
      <c r="EH2" s="295" t="n">
        <f aca="false">IFERROR(SUMIF('Eng GLA 6th, 7th, 8th'!$E$4:$DV$4,EH$3,'Eng GLA 6th, 7th, 8th'!$E$2:$DV$2),"")</f>
        <v>6</v>
      </c>
      <c r="EI2" s="295" t="n">
        <f aca="false">IFERROR(SUMIF('Eng GLA 6th, 7th, 8th'!$E$4:$DV$4,EI$3,'Eng GLA 6th, 7th, 8th'!$E$2:$DV$2),"")</f>
        <v>3</v>
      </c>
      <c r="EJ2" s="295"/>
      <c r="EK2" s="295" t="n">
        <f aca="false">IFERROR(SUMIF('Eng GLA 6th, 7th, 8th'!$E$4:$DV$4,EK$3,'Eng GLA 6th, 7th, 8th'!$E$2:$DV$2),"")</f>
        <v>6</v>
      </c>
      <c r="EL2" s="295" t="n">
        <f aca="false">IFERROR(SUMIF('Eng GLA 6th, 7th, 8th'!$E$4:$DV$4,EL$3,'Eng GLA 6th, 7th, 8th'!$E$2:$DV$2),"")</f>
        <v>6</v>
      </c>
      <c r="EM2" s="295" t="n">
        <f aca="false">IFERROR(SUMIF('Eng GLA 6th, 7th, 8th'!$E$4:$DV$4,EM$3,'Eng GLA 6th, 7th, 8th'!$E$2:$DV$2),"")</f>
        <v>12</v>
      </c>
      <c r="EN2" s="295" t="n">
        <f aca="false">IFERROR(SUMIF('Eng GLA 6th, 7th, 8th'!$E$4:$DV$4,EN$3,'Eng GLA 6th, 7th, 8th'!$E$2:$DV$2),"")</f>
        <v>4</v>
      </c>
      <c r="EO2" s="295" t="n">
        <f aca="false">IFERROR(SUMIF('Eng GLA 6th, 7th, 8th'!$E$4:$DV$4,EO$3,'Eng GLA 6th, 7th, 8th'!$E$2:$DV$2),"")</f>
        <v>4</v>
      </c>
      <c r="EP2" s="295" t="n">
        <f aca="false">IFERROR(SUMIF('Eng GLA 6th, 7th, 8th'!$E$4:$DV$4,EP$3,'Eng GLA 6th, 7th, 8th'!$E$2:$DV$2),"")</f>
        <v>9</v>
      </c>
      <c r="EQ2" s="295" t="n">
        <f aca="false">IFERROR(SUMIF('Eng GLA 6th, 7th, 8th'!$E$4:$DV$4,EQ$3,'Eng GLA 6th, 7th, 8th'!$E$2:$DV$2),"")</f>
        <v>2</v>
      </c>
      <c r="ER2" s="295" t="n">
        <f aca="false">IFERROR(SUMIF('Eng GLA 6th, 7th, 8th'!$E$4:$DV$4,ER$3,'Eng GLA 6th, 7th, 8th'!$E$2:$DV$2),"")</f>
        <v>2</v>
      </c>
      <c r="ES2" s="295" t="n">
        <f aca="false">IFERROR(SUMIF('Eng GLA 6th, 7th, 8th'!$E$4:$DV$4,ES$3,'Eng GLA 6th, 7th, 8th'!$E$2:$DV$2),"")</f>
        <v>1</v>
      </c>
      <c r="ET2" s="295" t="n">
        <f aca="false">IFERROR(SUMIF('Eng GLA 6th, 7th, 8th'!$E$4:$DV$4,ET$3,'Eng GLA 6th, 7th, 8th'!$E$2:$DV$2),"")</f>
        <v>1</v>
      </c>
      <c r="EU2" s="295" t="n">
        <f aca="false">IFERROR(SUMIF('Eng GLA 6th, 7th, 8th'!$E$4:$DV$4,EU$3,'Eng GLA 6th, 7th, 8th'!$E$2:$DV$2),"")</f>
        <v>2</v>
      </c>
      <c r="EV2" s="295" t="n">
        <f aca="false">IFERROR(SUMIF('Eng GLA 6th, 7th, 8th'!$E$4:$DV$4,EV$3,'Eng GLA 6th, 7th, 8th'!$E$2:$DV$2),"")</f>
        <v>1</v>
      </c>
      <c r="EW2" s="295" t="n">
        <f aca="false">IFERROR(SUMIF('Eng GLA 6th, 7th, 8th'!$E$4:$DV$4,EW$3,'Eng GLA 6th, 7th, 8th'!$E$2:$DV$2),"")</f>
        <v>8</v>
      </c>
      <c r="EX2" s="295" t="n">
        <f aca="false">IFERROR(SUMIF('Eng GLA 6th, 7th, 8th'!$E$4:$DV$4,EX$3,'Eng GLA 6th, 7th, 8th'!$E$2:$DV$2),"")</f>
        <v>8</v>
      </c>
      <c r="EY2" s="295" t="n">
        <f aca="false">IFERROR(SUMIF('Eng GLA 6th, 7th, 8th'!$E$4:$DV$4,EY$3,'Eng GLA 6th, 7th, 8th'!$E$2:$DV$2),"")</f>
        <v>4</v>
      </c>
      <c r="FA2" s="295" t="n">
        <f aca="false">IFERROR(SUMIF('Eng GLA 6th, 7th, 8th'!$E$4:$DV$4,FA$3,'Eng GLA 6th, 7th, 8th'!$E$2:$DV$2),"")</f>
        <v>6</v>
      </c>
      <c r="FB2" s="295" t="n">
        <f aca="false">IFERROR(SUMIF('Eng GLA 6th, 7th, 8th'!$E$4:$DV$4,FB$3,'Eng GLA 6th, 7th, 8th'!$E$2:$DV$2),"")</f>
        <v>6</v>
      </c>
      <c r="FC2" s="295" t="n">
        <f aca="false">IFERROR(SUMIF('Eng GLA 6th, 7th, 8th'!$E$4:$DV$4,FC$3,'Eng GLA 6th, 7th, 8th'!$E$2:$DV$2),"")</f>
        <v>12</v>
      </c>
      <c r="FD2" s="295" t="n">
        <f aca="false">IFERROR(SUMIF('Eng GLA 6th, 7th, 8th'!$E$4:$DV$4,FD$3,'Eng GLA 6th, 7th, 8th'!$E$2:$DV$2),"")</f>
        <v>4</v>
      </c>
      <c r="FE2" s="295" t="n">
        <f aca="false">IFERROR(SUMIF('Eng GLA 6th, 7th, 8th'!$E$4:$DV$4,FE$3,'Eng GLA 6th, 7th, 8th'!$E$2:$DV$2),"")</f>
        <v>4</v>
      </c>
      <c r="FF2" s="295" t="n">
        <f aca="false">IFERROR(SUMIF('Eng GLA 6th, 7th, 8th'!$E$4:$DV$4,FF$3,'Eng GLA 6th, 7th, 8th'!$E$2:$DV$2),"")</f>
        <v>9</v>
      </c>
      <c r="FG2" s="295" t="n">
        <f aca="false">IFERROR(SUMIF('Eng GLA 6th, 7th, 8th'!$E$4:$DV$4,FG$3,'Eng GLA 6th, 7th, 8th'!$E$2:$DV$2),"")</f>
        <v>2</v>
      </c>
      <c r="FH2" s="295" t="n">
        <f aca="false">IFERROR(SUMIF('Eng GLA 6th, 7th, 8th'!$E$4:$DV$4,FH$3,'Eng GLA 6th, 7th, 8th'!$E$2:$DV$2),"")</f>
        <v>2</v>
      </c>
      <c r="FI2" s="295" t="n">
        <f aca="false">IFERROR(SUMIF('Eng GLA 6th, 7th, 8th'!$E$4:$DV$4,FI$3,'Eng GLA 6th, 7th, 8th'!$E$2:$DV$2),"")</f>
        <v>1</v>
      </c>
      <c r="FJ2" s="295" t="n">
        <f aca="false">IFERROR(SUMIF('Eng GLA 6th, 7th, 8th'!$E$4:$DV$4,FJ$3,'Eng GLA 6th, 7th, 8th'!$E$2:$DV$2),"")</f>
        <v>1</v>
      </c>
      <c r="FK2" s="295" t="n">
        <f aca="false">IFERROR(SUMIF('Eng GLA 6th, 7th, 8th'!$E$4:$DV$4,FK$3,'Eng GLA 6th, 7th, 8th'!$E$2:$DV$2),"")</f>
        <v>1</v>
      </c>
      <c r="FL2" s="295" t="n">
        <f aca="false">IFERROR(SUMIF('Eng GLA 6th, 7th, 8th'!$E$4:$DV$4,FL$3,'Eng GLA 6th, 7th, 8th'!$E$2:$DV$2),"")</f>
        <v>2</v>
      </c>
      <c r="FM2" s="295" t="n">
        <f aca="false">IFERROR(SUMIF('Eng GLA 6th, 7th, 8th'!$E$4:$DV$4,FM$3,'Eng GLA 6th, 7th, 8th'!$E$2:$DV$2),"")</f>
        <v>8</v>
      </c>
      <c r="FN2" s="295" t="n">
        <f aca="false">IFERROR(SUMIF('Eng GLA 6th, 7th, 8th'!$E$4:$DV$4,FN$3,'Eng GLA 6th, 7th, 8th'!$E$2:$DV$2),"")</f>
        <v>8</v>
      </c>
      <c r="FO2" s="295" t="n">
        <f aca="false">IFERROR(SUMIF('Eng GLA 6th, 7th, 8th'!$E$4:$DV$4,FO$3,'Eng GLA 6th, 7th, 8th'!$E$2:$DV$2),"")</f>
        <v>4</v>
      </c>
    </row>
    <row r="3" s="308" customFormat="true" ht="66" hidden="false" customHeight="true" outlineLevel="0" collapsed="false">
      <c r="A3" s="280"/>
      <c r="B3" s="280"/>
      <c r="C3" s="280"/>
      <c r="D3" s="280"/>
      <c r="E3" s="280"/>
      <c r="F3" s="280"/>
      <c r="G3" s="280"/>
      <c r="H3" s="280"/>
      <c r="I3" s="280"/>
      <c r="J3" s="280"/>
      <c r="K3" s="280"/>
      <c r="L3" s="280"/>
      <c r="M3" s="280"/>
      <c r="N3" s="280"/>
      <c r="O3" s="280"/>
      <c r="P3" s="280"/>
      <c r="Q3" s="280"/>
      <c r="R3" s="280"/>
      <c r="S3" s="280"/>
      <c r="T3" s="280"/>
      <c r="U3" s="280"/>
      <c r="V3" s="280"/>
      <c r="W3" s="280"/>
      <c r="X3" s="280"/>
      <c r="Y3" s="302"/>
      <c r="Z3" s="303" t="s">
        <v>810</v>
      </c>
      <c r="AA3" s="304"/>
      <c r="AB3" s="305"/>
      <c r="AC3" s="94" t="s">
        <v>373</v>
      </c>
      <c r="AD3" s="94" t="s">
        <v>374</v>
      </c>
      <c r="AE3" s="94" t="s">
        <v>375</v>
      </c>
      <c r="AF3" s="94" t="s">
        <v>376</v>
      </c>
      <c r="AG3" s="94" t="s">
        <v>377</v>
      </c>
      <c r="AH3" s="94" t="s">
        <v>378</v>
      </c>
      <c r="AI3" s="94" t="s">
        <v>379</v>
      </c>
      <c r="AJ3" s="94" t="s">
        <v>380</v>
      </c>
      <c r="AK3" s="94" t="s">
        <v>381</v>
      </c>
      <c r="AL3" s="94" t="s">
        <v>382</v>
      </c>
      <c r="AM3" s="94" t="s">
        <v>383</v>
      </c>
      <c r="AN3" s="94" t="s">
        <v>384</v>
      </c>
      <c r="AO3" s="94" t="s">
        <v>385</v>
      </c>
      <c r="AP3" s="94" t="s">
        <v>386</v>
      </c>
      <c r="AQ3" s="94" t="s">
        <v>387</v>
      </c>
      <c r="AR3" s="95" t="s">
        <v>388</v>
      </c>
      <c r="AS3" s="95" t="s">
        <v>389</v>
      </c>
      <c r="AT3" s="95" t="s">
        <v>390</v>
      </c>
      <c r="AU3" s="95" t="s">
        <v>391</v>
      </c>
      <c r="AV3" s="95" t="s">
        <v>392</v>
      </c>
      <c r="AW3" s="95" t="s">
        <v>393</v>
      </c>
      <c r="AX3" s="96" t="s">
        <v>394</v>
      </c>
      <c r="AY3" s="96" t="s">
        <v>395</v>
      </c>
      <c r="AZ3" s="96" t="s">
        <v>396</v>
      </c>
      <c r="BA3" s="96" t="s">
        <v>397</v>
      </c>
      <c r="BB3" s="96" t="s">
        <v>399</v>
      </c>
      <c r="BC3" s="96" t="s">
        <v>398</v>
      </c>
      <c r="BD3" s="96" t="s">
        <v>400</v>
      </c>
      <c r="BE3" s="96" t="s">
        <v>401</v>
      </c>
      <c r="BF3" s="96" t="s">
        <v>402</v>
      </c>
      <c r="BG3" s="96" t="s">
        <v>403</v>
      </c>
      <c r="BH3" s="96" t="s">
        <v>404</v>
      </c>
      <c r="BI3" s="96" t="s">
        <v>405</v>
      </c>
      <c r="BJ3" s="96" t="s">
        <v>406</v>
      </c>
      <c r="BK3" s="96" t="s">
        <v>407</v>
      </c>
      <c r="BL3" s="96" t="s">
        <v>408</v>
      </c>
      <c r="BM3" s="96" t="s">
        <v>409</v>
      </c>
      <c r="BN3" s="96" t="s">
        <v>410</v>
      </c>
      <c r="BO3" s="96" t="s">
        <v>411</v>
      </c>
      <c r="BP3" s="96" t="s">
        <v>412</v>
      </c>
      <c r="BQ3" s="96" t="s">
        <v>413</v>
      </c>
      <c r="BR3" s="96" t="s">
        <v>414</v>
      </c>
      <c r="BS3" s="96" t="s">
        <v>415</v>
      </c>
      <c r="BT3" s="207" t="s">
        <v>765</v>
      </c>
      <c r="BU3" s="207" t="s">
        <v>766</v>
      </c>
      <c r="BV3" s="94" t="s">
        <v>418</v>
      </c>
      <c r="BW3" s="94" t="s">
        <v>419</v>
      </c>
      <c r="BX3" s="94" t="s">
        <v>420</v>
      </c>
      <c r="BY3" s="94" t="s">
        <v>421</v>
      </c>
      <c r="BZ3" s="94" t="s">
        <v>422</v>
      </c>
      <c r="CA3" s="94" t="s">
        <v>423</v>
      </c>
      <c r="CB3" s="94" t="s">
        <v>424</v>
      </c>
      <c r="CC3" s="94" t="s">
        <v>425</v>
      </c>
      <c r="CD3" s="94" t="s">
        <v>426</v>
      </c>
      <c r="CE3" s="94" t="s">
        <v>427</v>
      </c>
      <c r="CF3" s="94" t="s">
        <v>428</v>
      </c>
      <c r="CG3" s="94" t="s">
        <v>429</v>
      </c>
      <c r="CH3" s="94" t="s">
        <v>430</v>
      </c>
      <c r="CI3" s="94" t="s">
        <v>431</v>
      </c>
      <c r="CJ3" s="94" t="s">
        <v>432</v>
      </c>
      <c r="CK3" s="95" t="s">
        <v>433</v>
      </c>
      <c r="CL3" s="95" t="s">
        <v>434</v>
      </c>
      <c r="CM3" s="95" t="s">
        <v>435</v>
      </c>
      <c r="CN3" s="95" t="s">
        <v>436</v>
      </c>
      <c r="CO3" s="207" t="s">
        <v>767</v>
      </c>
      <c r="CP3" s="207" t="s">
        <v>768</v>
      </c>
      <c r="CQ3" s="94" t="s">
        <v>440</v>
      </c>
      <c r="CR3" s="94" t="s">
        <v>439</v>
      </c>
      <c r="CS3" s="96" t="s">
        <v>441</v>
      </c>
      <c r="CT3" s="76" t="s">
        <v>769</v>
      </c>
      <c r="CU3" s="96" t="s">
        <v>443</v>
      </c>
      <c r="CV3" s="96" t="s">
        <v>444</v>
      </c>
      <c r="CW3" s="96" t="s">
        <v>445</v>
      </c>
      <c r="CX3" s="96" t="s">
        <v>446</v>
      </c>
      <c r="CY3" s="96" t="s">
        <v>447</v>
      </c>
      <c r="CZ3" s="96" t="s">
        <v>448</v>
      </c>
      <c r="DA3" s="96" t="s">
        <v>449</v>
      </c>
      <c r="DB3" s="96" t="s">
        <v>450</v>
      </c>
      <c r="DC3" s="96" t="s">
        <v>451</v>
      </c>
      <c r="DD3" s="96" t="s">
        <v>452</v>
      </c>
      <c r="DE3" s="96" t="s">
        <v>453</v>
      </c>
      <c r="DF3" s="96" t="s">
        <v>454</v>
      </c>
      <c r="DG3" s="96" t="s">
        <v>455</v>
      </c>
      <c r="DH3" s="96" t="s">
        <v>456</v>
      </c>
      <c r="DI3" s="96" t="s">
        <v>457</v>
      </c>
      <c r="DJ3" s="96" t="s">
        <v>458</v>
      </c>
      <c r="DK3" s="96" t="s">
        <v>459</v>
      </c>
      <c r="DL3" s="96" t="s">
        <v>460</v>
      </c>
      <c r="DM3" s="76" t="s">
        <v>461</v>
      </c>
      <c r="DN3" s="96" t="s">
        <v>462</v>
      </c>
      <c r="DO3" s="96" t="s">
        <v>463</v>
      </c>
      <c r="DP3" s="306" t="s">
        <v>464</v>
      </c>
      <c r="DQ3" s="306" t="s">
        <v>465</v>
      </c>
      <c r="DR3" s="307" t="s">
        <v>811</v>
      </c>
      <c r="DU3" s="98" t="s">
        <v>466</v>
      </c>
      <c r="DV3" s="98" t="s">
        <v>467</v>
      </c>
      <c r="DW3" s="98" t="s">
        <v>468</v>
      </c>
      <c r="DX3" s="98" t="s">
        <v>469</v>
      </c>
      <c r="DY3" s="98" t="s">
        <v>470</v>
      </c>
      <c r="DZ3" s="98" t="s">
        <v>471</v>
      </c>
      <c r="EA3" s="98" t="s">
        <v>472</v>
      </c>
      <c r="EB3" s="98" t="s">
        <v>473</v>
      </c>
      <c r="EC3" s="98" t="s">
        <v>474</v>
      </c>
      <c r="ED3" s="98" t="s">
        <v>475</v>
      </c>
      <c r="EE3" s="98" t="s">
        <v>476</v>
      </c>
      <c r="EF3" s="98" t="s">
        <v>477</v>
      </c>
      <c r="EG3" s="99" t="s">
        <v>478</v>
      </c>
      <c r="EH3" s="99" t="s">
        <v>479</v>
      </c>
      <c r="EI3" s="99" t="s">
        <v>480</v>
      </c>
      <c r="EJ3" s="309" t="s">
        <v>812</v>
      </c>
      <c r="EK3" s="98" t="s">
        <v>481</v>
      </c>
      <c r="EL3" s="98" t="s">
        <v>482</v>
      </c>
      <c r="EM3" s="98" t="s">
        <v>483</v>
      </c>
      <c r="EN3" s="98" t="s">
        <v>484</v>
      </c>
      <c r="EO3" s="98" t="s">
        <v>485</v>
      </c>
      <c r="EP3" s="98" t="s">
        <v>486</v>
      </c>
      <c r="EQ3" s="98" t="s">
        <v>487</v>
      </c>
      <c r="ER3" s="98" t="s">
        <v>488</v>
      </c>
      <c r="ES3" s="98" t="s">
        <v>489</v>
      </c>
      <c r="ET3" s="98" t="s">
        <v>490</v>
      </c>
      <c r="EU3" s="98" t="s">
        <v>491</v>
      </c>
      <c r="EV3" s="98" t="s">
        <v>492</v>
      </c>
      <c r="EW3" s="99" t="s">
        <v>493</v>
      </c>
      <c r="EX3" s="99" t="s">
        <v>494</v>
      </c>
      <c r="EY3" s="99" t="s">
        <v>495</v>
      </c>
      <c r="EZ3" s="309" t="s">
        <v>812</v>
      </c>
      <c r="FA3" s="98" t="s">
        <v>496</v>
      </c>
      <c r="FB3" s="98" t="s">
        <v>497</v>
      </c>
      <c r="FC3" s="98" t="s">
        <v>498</v>
      </c>
      <c r="FD3" s="98" t="s">
        <v>499</v>
      </c>
      <c r="FE3" s="98" t="s">
        <v>500</v>
      </c>
      <c r="FF3" s="98" t="s">
        <v>501</v>
      </c>
      <c r="FG3" s="98" t="s">
        <v>502</v>
      </c>
      <c r="FH3" s="98" t="s">
        <v>503</v>
      </c>
      <c r="FI3" s="98" t="s">
        <v>504</v>
      </c>
      <c r="FJ3" s="98" t="s">
        <v>505</v>
      </c>
      <c r="FK3" s="98" t="s">
        <v>506</v>
      </c>
      <c r="FL3" s="98" t="s">
        <v>507</v>
      </c>
      <c r="FM3" s="99" t="s">
        <v>508</v>
      </c>
      <c r="FN3" s="99" t="s">
        <v>509</v>
      </c>
      <c r="FO3" s="99" t="s">
        <v>510</v>
      </c>
    </row>
    <row r="4" s="314" customFormat="true" ht="94.5" hidden="false" customHeight="false" outlineLevel="0" collapsed="false">
      <c r="A4" s="310" t="s">
        <v>24</v>
      </c>
      <c r="B4" s="310" t="s">
        <v>774</v>
      </c>
      <c r="C4" s="310" t="s">
        <v>813</v>
      </c>
      <c r="D4" s="310" t="s">
        <v>814</v>
      </c>
      <c r="E4" s="310" t="s">
        <v>815</v>
      </c>
      <c r="F4" s="310" t="s">
        <v>816</v>
      </c>
      <c r="G4" s="310" t="s">
        <v>817</v>
      </c>
      <c r="H4" s="310" t="s">
        <v>817</v>
      </c>
      <c r="I4" s="310" t="s">
        <v>818</v>
      </c>
      <c r="J4" s="310" t="s">
        <v>819</v>
      </c>
      <c r="K4" s="310" t="s">
        <v>820</v>
      </c>
      <c r="L4" s="60" t="s">
        <v>224</v>
      </c>
      <c r="M4" s="60" t="s">
        <v>225</v>
      </c>
      <c r="N4" s="60" t="s">
        <v>226</v>
      </c>
      <c r="O4" s="60" t="s">
        <v>227</v>
      </c>
      <c r="P4" s="60" t="s">
        <v>228</v>
      </c>
      <c r="Q4" s="60" t="s">
        <v>229</v>
      </c>
      <c r="R4" s="60" t="s">
        <v>230</v>
      </c>
      <c r="S4" s="60" t="s">
        <v>231</v>
      </c>
      <c r="T4" s="60" t="s">
        <v>232</v>
      </c>
      <c r="U4" s="60" t="s">
        <v>233</v>
      </c>
      <c r="V4" s="60" t="s">
        <v>234</v>
      </c>
      <c r="W4" s="60" t="s">
        <v>235</v>
      </c>
      <c r="X4" s="60" t="s">
        <v>236</v>
      </c>
      <c r="Y4" s="60" t="s">
        <v>821</v>
      </c>
      <c r="Z4" s="60" t="s">
        <v>822</v>
      </c>
      <c r="AA4" s="60" t="s">
        <v>823</v>
      </c>
      <c r="AB4" s="60" t="s">
        <v>824</v>
      </c>
      <c r="AC4" s="311" t="n">
        <f aca="false">IFERROR(IF((COUNT(AC5:AC89)=0)," ",(AVERAGE(AC5:AC89)/AC2)),"")</f>
        <v>1</v>
      </c>
      <c r="AD4" s="311" t="n">
        <f aca="false">IFERROR(IF((COUNT(AD5:AD89)=0)," ",(AVERAGE(AD5:AD89)/AD2)),"")</f>
        <v>0.5</v>
      </c>
      <c r="AE4" s="311" t="n">
        <f aca="false">IFERROR(IF((COUNT(AE5:AE89)=0)," ",(AVERAGE(AE5:AE89)/AE2)),"")</f>
        <v>0</v>
      </c>
      <c r="AF4" s="311" t="n">
        <f aca="false">IFERROR(IF((COUNT(AF5:AF89)=0)," ",(AVERAGE(AF5:AF89)/AF2)),"")</f>
        <v>1</v>
      </c>
      <c r="AG4" s="311" t="n">
        <f aca="false">IFERROR(IF((COUNT(AG5:AG89)=0)," ",(AVERAGE(AG5:AG89)/AG2)),"")</f>
        <v>1</v>
      </c>
      <c r="AH4" s="311" t="str">
        <f aca="false">IFERROR(IF((COUNT(AH5:AH89)=0)," ",(AVERAGE(AH5:AH89)/AH2)),"")</f>
        <v> </v>
      </c>
      <c r="AI4" s="311" t="n">
        <f aca="false">IFERROR(IF((COUNT(AI5:AI89)=0)," ",(AVERAGE(AI5:AI89)/AI2)),"")</f>
        <v>0.653846153846154</v>
      </c>
      <c r="AJ4" s="311" t="n">
        <f aca="false">IFERROR(IF((COUNT(AJ5:AJ89)=0)," ",(AVERAGE(AJ5:AJ89)/AJ2)),"")</f>
        <v>0.692307692307692</v>
      </c>
      <c r="AK4" s="311" t="n">
        <f aca="false">IFERROR(IF((COUNT(AK5:AK89)=0)," ",(AVERAGE(AK5:AK89)/AK2)),"")</f>
        <v>0.846153846153846</v>
      </c>
      <c r="AL4" s="311" t="n">
        <f aca="false">IFERROR(IF((COUNT(AL5:AL89)=0)," ",(AVERAGE(AL5:AL89)/AL2)),"")</f>
        <v>0.923076923076923</v>
      </c>
      <c r="AM4" s="311" t="n">
        <f aca="false">IFERROR(IF((COUNT(AM5:AM89)=0)," ",(AVERAGE(AM5:AM89)/AM2)),"")</f>
        <v>0.961538461538462</v>
      </c>
      <c r="AN4" s="311" t="n">
        <f aca="false">IFERROR(IF((COUNT(AN5:AN89)=0)," ",(AVERAGE(AN5:AN89)/AN2)),"")</f>
        <v>0.923076923076923</v>
      </c>
      <c r="AO4" s="311" t="n">
        <f aca="false">IFERROR(IF((COUNT(AO5:AO89)=0)," ",(AVERAGE(AO5:AO89)/AO2)),"")</f>
        <v>0.461538461538462</v>
      </c>
      <c r="AP4" s="311" t="n">
        <f aca="false">IFERROR(IF((COUNT(AP5:AP89)=0)," ",(AVERAGE(AP5:AP89)/AP2)),"")</f>
        <v>0.721153846153846</v>
      </c>
      <c r="AQ4" s="311" t="n">
        <f aca="false">IFERROR(IF((COUNT(AQ5:AQ89)=0)," ",(AVERAGE(AQ5:AQ89)/AQ2)),"")</f>
        <v>0.826923076923077</v>
      </c>
      <c r="AR4" s="311" t="n">
        <f aca="false">IFERROR(IF((COUNT(AR5:AR89)=0)," ",(AVERAGE(AR5:AR89)/AR2)),"")</f>
        <v>0.818181818181818</v>
      </c>
      <c r="AS4" s="311" t="n">
        <f aca="false">IFERROR(IF((COUNT(AS5:AS89)=0)," ",(AVERAGE(AS5:AS89)/AS2)),"")</f>
        <v>0.75</v>
      </c>
      <c r="AT4" s="311" t="n">
        <f aca="false">IFERROR(IF((COUNT(AT5:AT89)=0)," ",(AVERAGE(AT5:AT89)/AT2)),"")</f>
        <v>0.636363636363636</v>
      </c>
      <c r="AU4" s="311" t="n">
        <f aca="false">IFERROR(IF((COUNT(AU5:AU89)=0)," ",(AVERAGE(AU5:AU89)/AU2)),"")</f>
        <v>0.113636363636364</v>
      </c>
      <c r="AV4" s="311" t="n">
        <f aca="false">IFERROR(IF((COUNT(AV5:AV89)=0)," ",(AVERAGE(AV5:AV89)/AV2)),"")</f>
        <v>0.537878787878788</v>
      </c>
      <c r="AW4" s="311" t="n">
        <f aca="false">IFERROR(IF((COUNT(AW5:AW89)=0)," ",(AVERAGE(AW5:AW89)/AW2)),"")</f>
        <v>0.3125</v>
      </c>
      <c r="AX4" s="311" t="n">
        <f aca="false">IFERROR(IF((COUNT(AX5:AX89)=0)," ",(AVERAGE(AX5:AX89)/AX2)),"")</f>
        <v>0.928571428571429</v>
      </c>
      <c r="AY4" s="311" t="n">
        <f aca="false">IFERROR(IF((COUNT(AY5:AY89)=0)," ",(AVERAGE(AY5:AY89)/AY2)),"")</f>
        <v>0.857142857142857</v>
      </c>
      <c r="AZ4" s="311" t="n">
        <f aca="false">IFERROR(IF((COUNT(AZ5:AZ89)=0)," ",(AVERAGE(AZ5:AZ89)/AZ2)),"")</f>
        <v>0.285714285714286</v>
      </c>
      <c r="BA4" s="311" t="n">
        <f aca="false">IFERROR(IF((COUNT(BA5:BA89)=0)," ",(AVERAGE(BA5:BA89)/BA2)),"")</f>
        <v>0.142857142857143</v>
      </c>
      <c r="BB4" s="311" t="n">
        <f aca="false">IFERROR(IF((COUNT(BB5:BB89)=0)," ",(AVERAGE(BB5:BB89)/BB2)),"")</f>
        <v>0.523809523809524</v>
      </c>
      <c r="BC4" s="311" t="n">
        <f aca="false">IFERROR(IF((COUNT(BC5:BC89)=0)," ",(AVERAGE(BC5:BC89)/BC2)),"")</f>
        <v>0.473214285714286</v>
      </c>
      <c r="BD4" s="311" t="n">
        <f aca="false">IFERROR(IF((COUNT(BD5:BD89)=0)," ",(AVERAGE(BD5:BD89)/BD2)),"")</f>
        <v>1</v>
      </c>
      <c r="BE4" s="311" t="n">
        <f aca="false">IFERROR(IF((COUNT(BE5:BE89)=0)," ",(AVERAGE(BE5:BE89)/BE2)),"")</f>
        <v>0.5</v>
      </c>
      <c r="BF4" s="311" t="n">
        <f aca="false">IFERROR(IF((COUNT(BF5:BF89)=0)," ",(AVERAGE(BF5:BF89)/BF2)),"")</f>
        <v>0.642857142857143</v>
      </c>
      <c r="BG4" s="311" t="n">
        <f aca="false">IFERROR(IF((COUNT(BG5:BG89)=0)," ",(AVERAGE(BG5:BG89)/BG2)),"")</f>
        <v>0.285714285714286</v>
      </c>
      <c r="BH4" s="311" t="n">
        <f aca="false">IFERROR(IF((COUNT(BH5:BH89)=0)," ",(AVERAGE(BH5:BH89)/BH2)),"")</f>
        <v>0</v>
      </c>
      <c r="BI4" s="311" t="n">
        <f aca="false">IFERROR(IF((COUNT(BI5:BI89)=0)," ",(AVERAGE(BI5:BI89)/BI2)),"")</f>
        <v>0.571428571428571</v>
      </c>
      <c r="BJ4" s="311" t="n">
        <f aca="false">IFERROR(IF((COUNT(BJ5:BJ89)=0)," ",(AVERAGE(BJ5:BJ89)/BJ2)),"")</f>
        <v>0.5</v>
      </c>
      <c r="BK4" s="311" t="n">
        <f aca="false">IFERROR(IF((COUNT(BK5:BK89)=0)," ",(AVERAGE(BK5:BK89)/BK2)),"")</f>
        <v>0.392857142857143</v>
      </c>
      <c r="BL4" s="311" t="n">
        <f aca="false">IFERROR(IF((COUNT(BL5:BL89)=0)," ",(AVERAGE(BL5:BL89)/BL2)),"")</f>
        <v>1</v>
      </c>
      <c r="BM4" s="311" t="n">
        <f aca="false">IFERROR(IF((COUNT(BM5:BM89)=0)," ",(AVERAGE(BM5:BM89)/BM2)),"")</f>
        <v>0.866666666666667</v>
      </c>
      <c r="BN4" s="311" t="n">
        <f aca="false">IFERROR(IF((COUNT(BN5:BN89)=0)," ",(AVERAGE(BN5:BN89)/BN2)),"")</f>
        <v>0.3</v>
      </c>
      <c r="BO4" s="311" t="n">
        <f aca="false">IFERROR(IF((COUNT(BO5:BO89)=0)," ",(AVERAGE(BO5:BO89)/BO2)),"")</f>
        <v>0.4</v>
      </c>
      <c r="BP4" s="311" t="n">
        <f aca="false">IFERROR(IF((COUNT(BP5:BP89)=0)," ",(AVERAGE(BP5:BP89)/BP2)),"")</f>
        <v>0.6</v>
      </c>
      <c r="BQ4" s="311" t="n">
        <f aca="false">IFERROR(IF((COUNT(BQ5:BQ89)=0)," ",(AVERAGE(BQ5:BQ89)/BQ2)),"")</f>
        <v>0.3</v>
      </c>
      <c r="BR4" s="311" t="n">
        <f aca="false">IFERROR(IF((COUNT(BR5:BR89)=0)," ",(AVERAGE(BR5:BR89)/BR2)),"")</f>
        <v>0.3</v>
      </c>
      <c r="BS4" s="311" t="n">
        <f aca="false">IFERROR(IF((COUNT(BS5:BS89)=0)," ",(AVERAGE(BS5:BS89)/BS2)),"")</f>
        <v>0.375</v>
      </c>
      <c r="BT4" s="311" t="n">
        <f aca="false">IFERROR(IF((COUNT(BT5:BT89)=0)," ",(AVERAGE(BT5:BT89)/BT2)),"")</f>
        <v>0.75</v>
      </c>
      <c r="BU4" s="311" t="n">
        <f aca="false">IFERROR(IF((COUNT(BU5:BU89)=0)," ",(AVERAGE(BU5:BU89)/BU2)),"")</f>
        <v>0.75</v>
      </c>
      <c r="BV4" s="311" t="n">
        <f aca="false">IFERROR(IF((COUNT(BV5:BV89)=0)," ",(AVERAGE(BV5:BV89)/BV2)),"")</f>
        <v>0.5</v>
      </c>
      <c r="BW4" s="311" t="n">
        <f aca="false">IFERROR(IF((COUNT(BW5:BW89)=0)," ",(AVERAGE(BW5:BW89)/BW2)),"")</f>
        <v>0.75</v>
      </c>
      <c r="BX4" s="311" t="n">
        <f aca="false">IFERROR(IF((COUNT(BX5:BX89)=0)," ",(AVERAGE(BX5:BX89)/BX2)),"")</f>
        <v>0.5</v>
      </c>
      <c r="BY4" s="311" t="n">
        <f aca="false">IFERROR(IF((COUNT(BY5:BY89)=0)," ",(AVERAGE(BY5:BY89)/BY2)),"")</f>
        <v>0.5</v>
      </c>
      <c r="BZ4" s="311" t="n">
        <f aca="false">IFERROR(IF((COUNT(BZ5:BZ89)=0)," ",(AVERAGE(BZ5:BZ89)/BZ2)),"")</f>
        <v>0.666666666666667</v>
      </c>
      <c r="CA4" s="311" t="n">
        <f aca="false">IFERROR(IF((COUNT(CA5:CA89)=0)," ",(AVERAGE(CA5:CA89)/CA2)),"")</f>
        <v>0.3125</v>
      </c>
      <c r="CB4" s="311" t="n">
        <f aca="false">IFERROR(IF((COUNT(CB5:CB89)=0)," ",(AVERAGE(CB5:CB89)/CB2)),"")</f>
        <v>0.483333333333333</v>
      </c>
      <c r="CC4" s="311" t="n">
        <f aca="false">IFERROR(IF((COUNT(CC5:CC89)=0)," ",(AVERAGE(CC5:CC89)/CC2)),"")</f>
        <v>1</v>
      </c>
      <c r="CD4" s="311" t="n">
        <f aca="false">IFERROR(IF((COUNT(CD5:CD89)=0)," ",(AVERAGE(CD5:CD89)/CD2)),"")</f>
        <v>0.375</v>
      </c>
      <c r="CE4" s="311" t="n">
        <f aca="false">IFERROR(IF((COUNT(CE5:CE89)=0)," ",(AVERAGE(CE5:CE89)/CE2)),"")</f>
        <v>0.125</v>
      </c>
      <c r="CF4" s="311" t="n">
        <f aca="false">IFERROR(IF((COUNT(CF5:CF89)=0)," ",(AVERAGE(CF5:CF89)/CF2)),"")</f>
        <v>1</v>
      </c>
      <c r="CG4" s="311" t="n">
        <f aca="false">IFERROR(IF((COUNT(CG5:CG89)=0)," ",(AVERAGE(CG5:CG89)/CG2)),"")</f>
        <v>0.5</v>
      </c>
      <c r="CH4" s="311" t="n">
        <f aca="false">IFERROR(IF((COUNT(CH5:CH89)=0)," ",(AVERAGE(CH5:CH89)/CH2)),"")</f>
        <v>1</v>
      </c>
      <c r="CI4" s="311" t="n">
        <f aca="false">IFERROR(IF((COUNT(CI5:CI89)=0)," ",(AVERAGE(CI5:CI89)/CI2)),"")</f>
        <v>0.5</v>
      </c>
      <c r="CJ4" s="311" t="n">
        <f aca="false">IFERROR(IF((COUNT(CJ5:CJ89)=0)," ",(AVERAGE(CJ5:CJ89)/CJ2)),"")</f>
        <v>0.5</v>
      </c>
      <c r="CK4" s="311" t="str">
        <f aca="false">IFERROR(IF((COUNT(CK5:CK89)=0)," ",(AVERAGE(CK5:CK89)/CK2)),"")</f>
        <v> </v>
      </c>
      <c r="CL4" s="311" t="str">
        <f aca="false">IFERROR(IF((COUNT(CL5:CL89)=0)," ",(AVERAGE(CL5:CL89)/CL2)),"")</f>
        <v> </v>
      </c>
      <c r="CM4" s="311" t="str">
        <f aca="false">IFERROR(IF((COUNT(CM5:CM89)=0)," ",(AVERAGE(CM5:CM89)/CM2)),"")</f>
        <v> </v>
      </c>
      <c r="CN4" s="311" t="str">
        <f aca="false">IFERROR(IF((COUNT(CN5:CN89)=0)," ",(AVERAGE(CN5:CN89)/CN2)),"")</f>
        <v> </v>
      </c>
      <c r="CO4" s="311" t="str">
        <f aca="false">IFERROR(IF((COUNT(CO5:CO89)=0)," ",(AVERAGE(CO5:CO89)/CO2)),"")</f>
        <v> </v>
      </c>
      <c r="CP4" s="311" t="str">
        <f aca="false">IFERROR(IF((COUNT(CP5:CP89)=0)," ",(AVERAGE(CP5:CP89)/CP2)),"")</f>
        <v> </v>
      </c>
      <c r="CQ4" s="311" t="str">
        <f aca="false">IFERROR(IF((COUNT(CQ5:CQ89)=0)," ",(AVERAGE(CQ5:CQ89)/CQ2)),"")</f>
        <v> </v>
      </c>
      <c r="CR4" s="311" t="str">
        <f aca="false">IFERROR(IF((COUNT(CR5:CR89)=0)," ",(AVERAGE(CR5:CR89)/CR2)),"")</f>
        <v> </v>
      </c>
      <c r="CS4" s="311" t="str">
        <f aca="false">IFERROR(IF((COUNT(CS5:CS89)=0)," ",(AVERAGE(CS5:CS89)/CS2)),"")</f>
        <v> </v>
      </c>
      <c r="CT4" s="311" t="str">
        <f aca="false">IFERROR(IF((COUNT(CT5:CT89)=0)," ",(AVERAGE(CT5:CT89)/CT2)),"")</f>
        <v> </v>
      </c>
      <c r="CU4" s="311" t="str">
        <f aca="false">IFERROR(IF((COUNT(CU5:CU89)=0)," ",(AVERAGE(CU5:CU89)/CU2)),"")</f>
        <v> </v>
      </c>
      <c r="CV4" s="311" t="str">
        <f aca="false">IFERROR(IF((COUNT(CV5:CV89)=0)," ",(AVERAGE(CV5:CV89)/CV2)),"")</f>
        <v> </v>
      </c>
      <c r="CW4" s="311" t="str">
        <f aca="false">IFERROR(IF((COUNT(CW5:CW89)=0)," ",(AVERAGE(CW5:CW89)/CW2)),"")</f>
        <v> </v>
      </c>
      <c r="CX4" s="311" t="str">
        <f aca="false">IFERROR(IF((COUNT(CX5:CX89)=0)," ",(AVERAGE(CX5:CX89)/CX2)),"")</f>
        <v> </v>
      </c>
      <c r="CY4" s="311" t="str">
        <f aca="false">IFERROR(IF((COUNT(CY5:CY89)=0)," ",(AVERAGE(CY5:CY89)/CY2)),"")</f>
        <v> </v>
      </c>
      <c r="CZ4" s="311" t="str">
        <f aca="false">IFERROR(IF((COUNT(CZ5:CZ89)=0)," ",(AVERAGE(CZ5:CZ89)/CZ2)),"")</f>
        <v> </v>
      </c>
      <c r="DA4" s="311" t="str">
        <f aca="false">IFERROR(IF((COUNT(DA5:DA89)=0)," ",(AVERAGE(DA5:DA89)/DA2)),"")</f>
        <v> </v>
      </c>
      <c r="DB4" s="311" t="str">
        <f aca="false">IFERROR(IF((COUNT(DB5:DB89)=0)," ",(AVERAGE(DB5:DB89)/DB2)),"")</f>
        <v> </v>
      </c>
      <c r="DC4" s="311" t="str">
        <f aca="false">IFERROR(IF((COUNT(DC5:DC89)=0)," ",(AVERAGE(DC5:DC89)/DC2)),"")</f>
        <v> </v>
      </c>
      <c r="DD4" s="311" t="str">
        <f aca="false">IFERROR(IF((COUNT(DD5:DD89)=0)," ",(AVERAGE(DD5:DD89)/DD2)),"")</f>
        <v> </v>
      </c>
      <c r="DE4" s="311" t="str">
        <f aca="false">IFERROR(IF((COUNT(DE5:DE89)=0)," ",(AVERAGE(DE5:DE89)/DE2)),"")</f>
        <v> </v>
      </c>
      <c r="DF4" s="311" t="str">
        <f aca="false">IFERROR(IF((COUNT(DF5:DF89)=0)," ",(AVERAGE(DF5:DF89)/DF2)),"")</f>
        <v> </v>
      </c>
      <c r="DG4" s="311" t="str">
        <f aca="false">IFERROR(IF((COUNT(DG5:DG89)=0)," ",(AVERAGE(DG5:DG89)/DG2)),"")</f>
        <v> </v>
      </c>
      <c r="DH4" s="311" t="str">
        <f aca="false">IFERROR(IF((COUNT(DH5:DH89)=0)," ",(AVERAGE(DH5:DH89)/DH2)),"")</f>
        <v> </v>
      </c>
      <c r="DI4" s="311" t="str">
        <f aca="false">IFERROR(IF((COUNT(DI5:DI89)=0)," ",(AVERAGE(DI5:DI89)/DI2)),"")</f>
        <v> </v>
      </c>
      <c r="DJ4" s="311" t="str">
        <f aca="false">IFERROR(IF((COUNT(DJ5:DJ89)=0)," ",(AVERAGE(DJ5:DJ89)/DJ2)),"")</f>
        <v> </v>
      </c>
      <c r="DK4" s="311" t="str">
        <f aca="false">IFERROR(IF((COUNT(DK5:DK89)=0)," ",(AVERAGE(DK5:DK89)/DK2)),"")</f>
        <v> </v>
      </c>
      <c r="DL4" s="311" t="str">
        <f aca="false">IFERROR(IF((COUNT(DL5:DL89)=0)," ",(AVERAGE(DL5:DL89)/DL2)),"")</f>
        <v> </v>
      </c>
      <c r="DM4" s="311" t="str">
        <f aca="false">IFERROR(IF((COUNT(DM5:DM89)=0)," ",(AVERAGE(DM5:DM89)/DM2)),"")</f>
        <v> </v>
      </c>
      <c r="DN4" s="311" t="str">
        <f aca="false">IFERROR(IF((COUNT(DN5:DN89)=0)," ",(AVERAGE(DN5:DN89)/DN2)),"")</f>
        <v> </v>
      </c>
      <c r="DO4" s="311" t="str">
        <f aca="false">IFERROR(IF((COUNT(DO5:DO89)=0)," ",(AVERAGE(DO5:DO89)/DO2)),"")</f>
        <v> </v>
      </c>
      <c r="DP4" s="311" t="str">
        <f aca="false">IFERROR(IF((COUNT(DP5:DP89)=0)," ",(AVERAGE(DP5:DP89)/DP2)),"")</f>
        <v> </v>
      </c>
      <c r="DQ4" s="312" t="str">
        <f aca="false">IFERROR(IF((COUNT(DQ5:DQ89)=0)," ",(AVERAGE(DQ5:DQ89)/DQ2)),"")</f>
        <v> </v>
      </c>
      <c r="DR4" s="313" t="s">
        <v>825</v>
      </c>
      <c r="DU4" s="311" t="str">
        <f aca="false">IFERROR(IF((COUNT(DU5:DU89)=0)," ",(AVERAGE(DU5:DU89)/DU2)),"")</f>
        <v> </v>
      </c>
      <c r="DV4" s="311" t="str">
        <f aca="false">IFERROR(IF((COUNT(DV5:DV89)=0)," ",(AVERAGE(DV5:DV89)/DV2)),"")</f>
        <v> </v>
      </c>
      <c r="DW4" s="311" t="str">
        <f aca="false">IFERROR(IF((COUNT(DW5:DW89)=0)," ",(AVERAGE(DW5:DW89)/DW2)),"")</f>
        <v> </v>
      </c>
      <c r="DX4" s="311" t="str">
        <f aca="false">IFERROR(IF((COUNT(DX5:DX89)=0)," ",(AVERAGE(DX5:DX89)/DX2)),"")</f>
        <v> </v>
      </c>
      <c r="DY4" s="311" t="str">
        <f aca="false">IFERROR(IF((COUNT(DY5:DY89)=0)," ",(AVERAGE(DY5:DY89)/DY2)),"")</f>
        <v> </v>
      </c>
      <c r="DZ4" s="311" t="str">
        <f aca="false">IFERROR(IF((COUNT(DZ5:DZ89)=0)," ",(AVERAGE(DZ5:DZ89)/DZ2)),"")</f>
        <v> </v>
      </c>
      <c r="EA4" s="311" t="str">
        <f aca="false">IFERROR(IF((COUNT(EA5:EA89)=0)," ",(AVERAGE(EA5:EA89)/EA2)),"")</f>
        <v> </v>
      </c>
      <c r="EB4" s="311" t="str">
        <f aca="false">IFERROR(IF((COUNT(EB5:EB89)=0)," ",(AVERAGE(EB5:EB89)/EB2)),"")</f>
        <v> </v>
      </c>
      <c r="EC4" s="311" t="str">
        <f aca="false">IFERROR(IF((COUNT(EC5:EC89)=0)," ",(AVERAGE(EC5:EC89)/EC2)),"")</f>
        <v> </v>
      </c>
      <c r="ED4" s="311" t="str">
        <f aca="false">IFERROR(IF((COUNT(ED5:ED89)=0)," ",(AVERAGE(ED5:ED89)/ED2)),"")</f>
        <v> </v>
      </c>
      <c r="EE4" s="311" t="str">
        <f aca="false">IFERROR(IF((COUNT(EE5:EE89)=0)," ",(AVERAGE(EE5:EE89)/EE2)),"")</f>
        <v> </v>
      </c>
      <c r="EF4" s="311" t="str">
        <f aca="false">IFERROR(IF((COUNT(EF5:EF89)=0)," ",(AVERAGE(EF5:EF89)/EF2)),"")</f>
        <v> </v>
      </c>
      <c r="EG4" s="311" t="str">
        <f aca="false">IFERROR(IF((COUNT(EG5:EG89)=0)," ",(AVERAGE(EG5:EG89)/EG2)),"")</f>
        <v> </v>
      </c>
      <c r="EH4" s="311" t="str">
        <f aca="false">IFERROR(IF((COUNT(EH5:EH89)=0)," ",(AVERAGE(EH5:EH89)/EH2)),"")</f>
        <v> </v>
      </c>
      <c r="EI4" s="311" t="str">
        <f aca="false">IFERROR(IF((COUNT(EI5:EI89)=0)," ",(AVERAGE(EI5:EI89)/EI2)),"")</f>
        <v> </v>
      </c>
      <c r="EJ4" s="313" t="s">
        <v>826</v>
      </c>
      <c r="EK4" s="311" t="str">
        <f aca="false">IFERROR(IF((COUNT(EK5:EK89)=0)," ",(AVERAGE(EK5:EK89)/EK2)),"")</f>
        <v> </v>
      </c>
      <c r="EL4" s="311" t="str">
        <f aca="false">IFERROR(IF((COUNT(EL5:EL89)=0)," ",(AVERAGE(EL5:EL89)/EL2)),"")</f>
        <v> </v>
      </c>
      <c r="EM4" s="311" t="str">
        <f aca="false">IFERROR(IF((COUNT(EM5:EM89)=0)," ",(AVERAGE(EM5:EM89)/EM2)),"")</f>
        <v> </v>
      </c>
      <c r="EN4" s="311" t="str">
        <f aca="false">IFERROR(IF((COUNT(EN5:EN89)=0)," ",(AVERAGE(EN5:EN89)/EN2)),"")</f>
        <v> </v>
      </c>
      <c r="EO4" s="311" t="str">
        <f aca="false">IFERROR(IF((COUNT(EO5:EO89)=0)," ",(AVERAGE(EO5:EO89)/EO2)),"")</f>
        <v> </v>
      </c>
      <c r="EP4" s="311" t="str">
        <f aca="false">IFERROR(IF((COUNT(EP5:EP89)=0)," ",(AVERAGE(EP5:EP89)/EP2)),"")</f>
        <v> </v>
      </c>
      <c r="EQ4" s="311" t="str">
        <f aca="false">IFERROR(IF((COUNT(EQ5:EQ89)=0)," ",(AVERAGE(EQ5:EQ89)/EQ2)),"")</f>
        <v> </v>
      </c>
      <c r="ER4" s="311" t="str">
        <f aca="false">IFERROR(IF((COUNT(ER5:ER89)=0)," ",(AVERAGE(ER5:ER89)/ER2)),"")</f>
        <v> </v>
      </c>
      <c r="ES4" s="311" t="str">
        <f aca="false">IFERROR(IF((COUNT(ES5:ES89)=0)," ",(AVERAGE(ES5:ES89)/ES2)),"")</f>
        <v> </v>
      </c>
      <c r="ET4" s="311" t="str">
        <f aca="false">IFERROR(IF((COUNT(ET5:ET89)=0)," ",(AVERAGE(ET5:ET89)/ET2)),"")</f>
        <v> </v>
      </c>
      <c r="EU4" s="311" t="str">
        <f aca="false">IFERROR(IF((COUNT(EU5:EU89)=0)," ",(AVERAGE(EU5:EU89)/EU2)),"")</f>
        <v> </v>
      </c>
      <c r="EV4" s="311" t="str">
        <f aca="false">IFERROR(IF((COUNT(EV5:EV89)=0)," ",(AVERAGE(EV5:EV89)/EV2)),"")</f>
        <v> </v>
      </c>
      <c r="EW4" s="311" t="str">
        <f aca="false">IFERROR(IF((COUNT(EW5:EW89)=0)," ",(AVERAGE(EW5:EW89)/EW2)),"")</f>
        <v> </v>
      </c>
      <c r="EX4" s="311" t="str">
        <f aca="false">IFERROR(IF((COUNT(EX5:EX89)=0)," ",(AVERAGE(EX5:EX89)/EX2)),"")</f>
        <v> </v>
      </c>
      <c r="EY4" s="311" t="str">
        <f aca="false">IFERROR(IF((COUNT(EY5:EY89)=0)," ",(AVERAGE(EY5:EY89)/EY2)),"")</f>
        <v> </v>
      </c>
      <c r="EZ4" s="313" t="s">
        <v>827</v>
      </c>
      <c r="FA4" s="311" t="str">
        <f aca="false">IFERROR(IF((COUNT(FA5:FA89)=0)," ",(AVERAGE(FA5:FA89)/FA2)),"")</f>
        <v> </v>
      </c>
      <c r="FB4" s="311" t="str">
        <f aca="false">IFERROR(IF((COUNT(FB5:FB89)=0)," ",(AVERAGE(FB5:FB89)/FB2)),"")</f>
        <v> </v>
      </c>
      <c r="FC4" s="311" t="str">
        <f aca="false">IFERROR(IF((COUNT(FC5:FC89)=0)," ",(AVERAGE(FC5:FC89)/FC2)),"")</f>
        <v> </v>
      </c>
      <c r="FD4" s="311" t="str">
        <f aca="false">IFERROR(IF((COUNT(FD5:FD89)=0)," ",(AVERAGE(FD5:FD89)/FD2)),"")</f>
        <v> </v>
      </c>
      <c r="FE4" s="311" t="str">
        <f aca="false">IFERROR(IF((COUNT(FE5:FE89)=0)," ",(AVERAGE(FE5:FE89)/FE2)),"")</f>
        <v> </v>
      </c>
      <c r="FF4" s="311" t="str">
        <f aca="false">IFERROR(IF((COUNT(FF5:FF89)=0)," ",(AVERAGE(FF5:FF89)/FF2)),"")</f>
        <v> </v>
      </c>
      <c r="FG4" s="311" t="str">
        <f aca="false">IFERROR(IF((COUNT(FG5:FG89)=0)," ",(AVERAGE(FG5:FG89)/FG2)),"")</f>
        <v> </v>
      </c>
      <c r="FH4" s="311" t="str">
        <f aca="false">IFERROR(IF((COUNT(FH5:FH89)=0)," ",(AVERAGE(FH5:FH89)/FH2)),"")</f>
        <v> </v>
      </c>
      <c r="FI4" s="311" t="str">
        <f aca="false">IFERROR(IF((COUNT(FI5:FI89)=0)," ",(AVERAGE(FI5:FI89)/FI2)),"")</f>
        <v> </v>
      </c>
      <c r="FJ4" s="311" t="str">
        <f aca="false">IFERROR(IF((COUNT(FJ5:FJ89)=0)," ",(AVERAGE(FJ5:FJ89)/FJ2)),"")</f>
        <v> </v>
      </c>
      <c r="FK4" s="311" t="str">
        <f aca="false">IFERROR(IF((COUNT(FK5:FK89)=0)," ",(AVERAGE(FK5:FK89)/FK2)),"")</f>
        <v> </v>
      </c>
      <c r="FL4" s="311" t="str">
        <f aca="false">IFERROR(IF((COUNT(FL5:FL89)=0)," ",(AVERAGE(FL5:FL89)/FL2)),"")</f>
        <v> </v>
      </c>
      <c r="FM4" s="311" t="str">
        <f aca="false">IFERROR(IF((COUNT(FM5:FM89)=0)," ",(AVERAGE(FM5:FM89)/FM2)),"")</f>
        <v> </v>
      </c>
      <c r="FN4" s="311" t="str">
        <f aca="false">IFERROR(IF((COUNT(FN5:FN89)=0)," ",(AVERAGE(FN5:FN89)/FN2)),"")</f>
        <v> </v>
      </c>
      <c r="FO4" s="311" t="str">
        <f aca="false">IFERROR(IF((COUNT(FO5:FO89)=0)," ",(AVERAGE(FO5:FO89)/FO2)),"")</f>
        <v> </v>
      </c>
    </row>
    <row r="5" customFormat="false" ht="12.75" hidden="false" customHeight="true" outlineLevel="0" collapsed="false">
      <c r="A5" s="315" t="n">
        <v>1</v>
      </c>
      <c r="B5" s="315" t="str">
        <f aca="false">'English Scores- Leveled papers'!B7</f>
        <v>A.Chandana</v>
      </c>
      <c r="C5" s="315"/>
      <c r="D5" s="316" t="str">
        <f aca="false">IF(OR(B5="",H5="",'Cover Sheet'!E5=""),"",'Cover Sheet'!E5)</f>
        <v/>
      </c>
      <c r="E5" s="316" t="str">
        <f aca="false">IF(OR(B5="",H5="",'Cover Sheet'!F5=""),"",'Cover Sheet'!F5)</f>
        <v/>
      </c>
      <c r="F5" s="316" t="str">
        <f aca="false">IF(OR(B5="",H5="",'Cover Sheet'!H5=""),"",'Cover Sheet'!H5)</f>
        <v/>
      </c>
      <c r="G5" s="316"/>
      <c r="H5" s="316" t="str">
        <f aca="false">IF(OR(B5="",COUNT('English Scores- Leveled papers'!H7:KM7)=0),"",IF((AND(AB5&gt;=(70/100),AB5&lt;1.1)),9,IF((AND(AA5&gt;=(70/100),AA5&lt;1.1)),8,IF((AND(Z5&gt;=(70/100),Z5&lt;1.1)),7,IF((AND(Y5&gt;=(70/100),Y5&lt;1.1)),6,IF(AND(X5&gt;=0.7,X5&lt;1.1),5.5,IF(AND(W5&gt;=0.7,W5&lt;1.1),5,IF(AND(V5&gt;=0.7,V5&lt;1.1),4.5,IF(AND(U5&gt;=0.7,U5&lt;1.1),4,IF(AND(T5&gt;=0.7,T5&lt;1.1),3.5,IF(AND(S5&gt;=0.7,S5&lt;1.1),3,IF(AND(R5&gt;=0.7,R5&lt;1.1),2.5,IF(AND(Q5&gt;=0.7,Q5&lt;1.1),2,IF(AND(P5&gt;=0.7,P5&lt;1.1),1.5,IF(AND(O5&gt;=0.7,O5&lt;1.1),1,IF(AND(N5&gt;=0.7,N5&lt;1.1),0.5,IF(AND(M5&gt;=0.7,M5&lt;1.1),0.2,IF(AND(L5&gt;=0.7,L5&lt;1.1),0,IF(COUNT('English Scores- Leveled papers'!H7:M7)=0,"",-0.5)))))))))))))))))))</f>
        <v/>
      </c>
      <c r="I5" s="317" t="str">
        <f aca="false">IFERROR(IF(OR(B5="",H5=""),"",IF((AND(AB5&gt;=(70/100),AB5&lt;1.1)),AB5,IF(AND((AA5)&gt;=(70/100),AA5&lt;1.1),AA5,IF((AND((Z5)&gt;=(70/100),Z5&lt;1.1)),Z5,IF(AND((Y5)&gt;=(70/100),Y5&lt;1.1),Y5,IF(AND(X5&gt;=0.7,X5&lt;1.1),X5,IF(AND((W5)&gt;=0.7,W5&lt;1.1),W5,IF(AND((V5)&gt;=0.7,V5&lt;1.1),V5,IF(AND((U5)&gt;=0.7,U5&lt;1.1),U5,IF(AND((T5)&gt;=0.7,T5&lt;1.1),T5,IF(AND((S5)&gt;=0.7,S5&lt;1.1),S5,IF(AND((R5)&gt;=0.7,R5&lt;1.1),R5,IF(AND((Q5)&gt;=0.7,Q5&lt;1.1),Q5,IF(AND((P5)&gt;=0.7,P5&lt;1.1),P5,IF(AND((O5)&gt;=0.7,O5&lt;1.1),O5,IF(AND((N5)&gt;=0.7,N5&lt;1.1),N5,IF(AND((M5)&gt;=0.7,M5&lt;1.1),M5,IF(AND((L5)&gt;=0.7,L5&lt;1.1),L5,L5)))))))))))))))))),"")</f>
        <v/>
      </c>
      <c r="J5" s="317" t="str">
        <f aca="false">IF((OR(B5="",H5="")),"",IF(AND((AB5)&gt;=(70/100),AB5&lt;1.1),"",IF((AND((AA5)&gt;=(70/100),AA5&lt;1.1)),AB5,IF((AND((Z5)&gt;=(70/100),Z5&lt;1.1)),AA5,IF((AND((Y5)&gt;=(70/100),Y5&lt;1.1)),Z5,IF(AND((X5)&gt;=0.7,X5&lt;1.1),Y5,IF(AND((W5)&gt;=0.7,W5&lt;1.1),X5,IF(AND((V5)&gt;=0.7,V5&lt;1.1),W5,IF(AND((U5)&gt;=0.7,U5&lt;1.1),V5,IF(AND((T5)&gt;=0.7,T5&lt;1.1),U5,IF(AND((S5)&gt;=0.7,S5&lt;1.1),T5,IF(AND((R5)&gt;=0.7,R5&lt;1.1),S5,IF(AND((Q5)&gt;=0.7,Q5&lt;1.1),R5,IF(AND((P5)&gt;=0.7,P5&lt;1.1),Q5,IF(AND((O5)&gt;=0.7,O5&lt;1.1),P5,IF(AND((N5)&gt;=0.7,N5&lt;1.1),O5,IF(AND((M5)&gt;=0.7,M5&lt;1.1),N5,IF(AND((L5)&gt;=0.7,L5&lt;1.1),M5,""))))))))))))))))))</f>
        <v/>
      </c>
      <c r="K5" s="317" t="str">
        <f aca="false">IF((OR(B5="",H5="")),"",IF(AND((AB5)&gt;=(70/100),AB5&lt;1.1),AA5,IF((AND((AA5)&gt;=(70/100),AA5&lt;1.1)),Z5,IF((AND((Z5)&gt;=(70/100),Z5&lt;1.1)),Y5,IF((AND((Y5)&gt;=(70/100),Y5&lt;1.1)),X5,IF(AND((X5)&gt;=0.7,X5&lt;1.1),W5,IF(AND((W5)&gt;=0.7,W5&lt;1.1),V5,IF(AND((V5)&gt;=0.7,V5&lt;1.1),U5,IF(AND((U5)&gt;=0.7,U5&lt;1.1),T5,IF(AND((T5)&gt;=0.7,T5&lt;1.1),S5,IF(AND((S5)&gt;=0.7,S5&lt;1.1),R5,IF(AND((R5)&gt;=0.7,R5&lt;1.1),Q5,IF(AND((Q5)&gt;=0.7,Q5&lt;1.1),P5,IF(AND((P5)&gt;=0.7,P5&lt;1.1),O5,IF(AND((O5)&gt;=0.7,O5&lt;1.1),N5,IF(AND((N5)&gt;=0.7,N5&lt;1.1),M5,IF(AND((M5)&gt;=0.7,M5&lt;1.1),L5,IF(AND((L5)&gt;=0.7,L5&lt;1.1),"",""))))))))))))))))))</f>
        <v/>
      </c>
      <c r="L5" s="318" t="str">
        <f aca="false">IFERROR(IF((B5=""),"",(IF(COUNT(AC5:AG5)=0,"",ROUND(SUM(AC5:AG5)/SUM($AC$2:$AG$2),1)))),"")</f>
        <v/>
      </c>
      <c r="M5" s="318" t="str">
        <f aca="false">IFERROR(IF((B5=""),"",(IF(COUNT(AH5:AL5)=0,"",ROUND(SUM(AH5:AL5)/SUM($AH$2:$AL$2),1)))),"")</f>
        <v/>
      </c>
      <c r="N5" s="318" t="str">
        <f aca="false">IFERROR(IF((B5=""),"",(IF(COUNT(AM5:AQ5)=0,"",ROUND(SUM(AM5:AQ5)/SUM($AM$2:$AQ$2),1)))),"")</f>
        <v/>
      </c>
      <c r="O5" s="318" t="str">
        <f aca="false">IFERROR(IF((B5=""),"",(IF(COUNT(AR5:AV5)=0,"",ROUND(SUM(AR5:AV5)/SUM($AR$2:$AV$2),1)))),"")</f>
        <v/>
      </c>
      <c r="P5" s="318" t="str">
        <f aca="false">IFERROR(IF((B5=""),"",(IF(COUNT(AX5:BB5)=0,"",ROUND(SUM(AX5:BB5)/SUM($AX$2:$BB$2),1)))),"")</f>
        <v/>
      </c>
      <c r="Q5" s="318" t="str">
        <f aca="false">IFERROR(IF((B5=""),"",(IF(COUNT(BD5:BJ5)=0,"",ROUND(SUM(BD5:BJ5)/SUM($BD$2:$BJ$2),1)))),0)</f>
        <v/>
      </c>
      <c r="R5" s="318" t="str">
        <f aca="false">IFERROR(IF((B5=""),"",(IF(COUNT(BL5:BS5)=0,"",ROUND(SUM(BL5:BR5)/SUM($BL$2:$BR$2),1)))),0)</f>
        <v/>
      </c>
      <c r="S5" s="318" t="str">
        <f aca="false">IFERROR(IF((B5=""),"",(IF(COUNT(BT5:CB5)=0,"",ROUND(SUM(BT5:CA5)/SUM($BT$2:$CA$2),1)))),0)</f>
        <v/>
      </c>
      <c r="T5" s="318" t="str">
        <f aca="false">IFERROR(IF((B5=""),"",(IF(COUNT(CC5:CJ5)=0,"",ROUND(SUM(CC5:CI5)/SUM($CC$2:$CI$2),1)))),0)</f>
        <v/>
      </c>
      <c r="U5" s="318" t="str">
        <f aca="false">IFERROR(IF((B5=""),"",(IF(COUNT(CK5:CQ5)=0,"",ROUND(SUM(CK5:CQ5)/SUM($CK$2:$CQ$2),1)))),0)</f>
        <v/>
      </c>
      <c r="V5" s="318" t="str">
        <f aca="false">IFERROR(IF((B5=""),"",(IF(COUNT(CS5:CY5)=0,"",ROUND(SUM(CS5:CY5)/SUM($CS$2:$CY$2),1)))),0)</f>
        <v/>
      </c>
      <c r="W5" s="318" t="str">
        <f aca="false">IFERROR(IF((B5=""),"",(IF(COUNT(DA5:DI5)=0,"",ROUND(SUM(DA5:DI5)/SUM($DA$2:$DI$2),1)))),0)</f>
        <v/>
      </c>
      <c r="X5" s="318" t="str">
        <f aca="false">IFERROR(IF((B5=""),"",(IF(COUNT(DK5:DP5)=0,"",ROUND(SUM(DK5:DP5)/SUM($DK$2:$DP$2),1)))),0)</f>
        <v/>
      </c>
      <c r="Y5" s="318"/>
      <c r="Z5" s="318"/>
      <c r="AA5" s="318"/>
      <c r="AB5" s="318"/>
      <c r="AC5" s="319" t="str">
        <f aca="false">IF($B5="","",IF(COUNTIFS('English Scores- Leveled papers'!$H$4:$KM$4,AC$3,'English Scores- Leveled papers'!$H7:$KM7,"&lt;&gt;")=0,"",SUMIF('English Scores- Leveled papers'!$H$4:$KM$4,AC$3,'English Scores- Leveled papers'!$H7:$KM7)))</f>
        <v/>
      </c>
      <c r="AD5" s="319" t="str">
        <f aca="false">IF($B5="","",IF(COUNTIFS('English Scores- Leveled papers'!$H$4:$KM$4,AD$3,'English Scores- Leveled papers'!$H7:$KM7,"&lt;&gt;")=0,"",SUMIF('English Scores- Leveled papers'!$H$4:$KM$4,AD$3,'English Scores- Leveled papers'!$H7:$KM7)))</f>
        <v/>
      </c>
      <c r="AE5" s="319" t="str">
        <f aca="false">IF($B5="","",IF(COUNTIFS('English Scores- Leveled papers'!$H$4:$KM$4,AE$3,'English Scores- Leveled papers'!$H7:$KM7,"&lt;&gt;")=0,"",SUMIF('English Scores- Leveled papers'!$H$4:$KM$4,AE$3,'English Scores- Leveled papers'!$H7:$KM7)))</f>
        <v/>
      </c>
      <c r="AF5" s="319" t="str">
        <f aca="false">IF($B5="","",IF(COUNTIFS('English Scores- Leveled papers'!$H$4:$KM$4,AF$3,'English Scores- Leveled papers'!$H7:$KM7,"&lt;&gt;")=0,"",SUMIF('English Scores- Leveled papers'!$H$4:$KM$4,AF$3,'English Scores- Leveled papers'!$H7:$KM7)))</f>
        <v/>
      </c>
      <c r="AG5" s="319" t="str">
        <f aca="false">IF($B5="","",IF(COUNTIFS('English Scores- Leveled papers'!$H$4:$KM$4,AG$3,'English Scores- Leveled papers'!$H7:$KM7,"&lt;&gt;")=0,"",SUMIF('English Scores- Leveled papers'!$H$4:$KM$4,AG$3,'English Scores- Leveled papers'!$H7:$KM7)))</f>
        <v/>
      </c>
      <c r="AH5" s="319" t="str">
        <f aca="false">IF($B5="","",IF(COUNTIFS('English Scores- Leveled papers'!$H$4:$KM$4,AH$3,'English Scores- Leveled papers'!$H7:$KM7,"&lt;&gt;")=0,"",SUMIF('English Scores- Leveled papers'!$H$4:$KM$4,AH$3,'English Scores- Leveled papers'!$H7:$KM7)))</f>
        <v/>
      </c>
      <c r="AI5" s="319" t="str">
        <f aca="false">IF($B5="","",IF(COUNTIFS('English Scores- Leveled papers'!$H$4:$KM$4,AI$3,'English Scores- Leveled papers'!$H7:$KM7,"&lt;&gt;")=0,"",SUMIF('English Scores- Leveled papers'!$H$4:$KM$4,AI$3,'English Scores- Leveled papers'!$H7:$KM7)))</f>
        <v/>
      </c>
      <c r="AJ5" s="319" t="str">
        <f aca="false">IF($B5="","",IF(COUNTIFS('English Scores- Leveled papers'!$H$4:$KM$4,AJ$3,'English Scores- Leveled papers'!$H7:$KM7,"&lt;&gt;")=0,"",SUMIF('English Scores- Leveled papers'!$H$4:$KM$4,AJ$3,'English Scores- Leveled papers'!$H7:$KM7)))</f>
        <v/>
      </c>
      <c r="AK5" s="319" t="str">
        <f aca="false">IF($B5="","",IF(COUNTIFS('English Scores- Leveled papers'!$H$4:$KM$4,AK$3,'English Scores- Leveled papers'!$H7:$KM7,"&lt;&gt;")=0,"",SUMIF('English Scores- Leveled papers'!$H$4:$KM$4,AK$3,'English Scores- Leveled papers'!$H7:$KM7)))</f>
        <v/>
      </c>
      <c r="AL5" s="319" t="str">
        <f aca="false">IF($B5="","",IF(COUNTIFS('English Scores- Leveled papers'!$H$4:$KM$4,AL$3,'English Scores- Leveled papers'!$H7:$KM7,"&lt;&gt;")=0,"",SUMIF('English Scores- Leveled papers'!$H$4:$KM$4,AL$3,'English Scores- Leveled papers'!$H7:$KM7)))</f>
        <v/>
      </c>
      <c r="AM5" s="319" t="str">
        <f aca="false">IF($B5="","",IF(COUNTIFS('English Scores- Leveled papers'!$H$4:$KM$4,AM$3,'English Scores- Leveled papers'!$H7:$KM7,"&lt;&gt;")=0,"",SUMIF('English Scores- Leveled papers'!$H$4:$KM$4,AM$3,'English Scores- Leveled papers'!$H7:$KM7)))</f>
        <v/>
      </c>
      <c r="AN5" s="319" t="str">
        <f aca="false">IF($B5="","",IF(COUNTIFS('English Scores- Leveled papers'!$H$4:$KM$4,AN$3,'English Scores- Leveled papers'!$H7:$KM7,"&lt;&gt;")=0,"",SUMIF('English Scores- Leveled papers'!$H$4:$KM$4,AN$3,'English Scores- Leveled papers'!$H7:$KM7)))</f>
        <v/>
      </c>
      <c r="AO5" s="319" t="str">
        <f aca="false">IF($B5="","",IF(COUNTIFS('English Scores- Leveled papers'!$H$4:$KM$4,AO$3,'English Scores- Leveled papers'!$H7:$KM7,"&lt;&gt;")=0,"",SUMIF('English Scores- Leveled papers'!$H$4:$KM$4,AO$3,'English Scores- Leveled papers'!$H7:$KM7)))</f>
        <v/>
      </c>
      <c r="AP5" s="319" t="str">
        <f aca="false">IF($B5="","",IF(COUNTIFS('English Scores- Leveled papers'!$H$4:$KM$4,AP$3,'English Scores- Leveled papers'!$H7:$KM7,"&lt;&gt;")=0,"",SUMIF('English Scores- Leveled papers'!$H$4:$KM$4,AP$3,'English Scores- Leveled papers'!$H7:$KM7)))</f>
        <v/>
      </c>
      <c r="AQ5" s="319" t="str">
        <f aca="false">IF($B5="","",IF(COUNTIFS('English Scores- Leveled papers'!$H$4:$KM$4,AQ$3,'English Scores- Leveled papers'!$H7:$KM7,"&lt;&gt;")=0,"",SUMIF('English Scores- Leveled papers'!$H$4:$KM$4,AQ$3,'English Scores- Leveled papers'!$H7:$KM7)))</f>
        <v/>
      </c>
      <c r="AR5" s="319" t="str">
        <f aca="false">IF($B5="","",IF(COUNTIFS('English Scores- Leveled papers'!$H$4:$KM$4,AR$3,'English Scores- Leveled papers'!$H7:$KM7,"&lt;&gt;")=0,"",SUMIF('English Scores- Leveled papers'!$H$4:$KM$4,AR$3,'English Scores- Leveled papers'!$H7:$KM7)))</f>
        <v/>
      </c>
      <c r="AS5" s="319" t="str">
        <f aca="false">IF($B5="","",IF(COUNTIFS('English Scores- Leveled papers'!$H$4:$KM$4,AS$3,'English Scores- Leveled papers'!$H7:$KM7,"&lt;&gt;")=0,"",SUMIF('English Scores- Leveled papers'!$H$4:$KM$4,AS$3,'English Scores- Leveled papers'!$H7:$KM7)))</f>
        <v/>
      </c>
      <c r="AT5" s="319" t="str">
        <f aca="false">IF($B5="","",IF(COUNTIFS('English Scores- Leveled papers'!$H$4:$KM$4,AT$3,'English Scores- Leveled papers'!$H7:$KM7,"&lt;&gt;")=0,"",SUMIF('English Scores- Leveled papers'!$H$4:$KM$4,AT$3,'English Scores- Leveled papers'!$H7:$KM7)))</f>
        <v/>
      </c>
      <c r="AU5" s="319" t="str">
        <f aca="false">IF($B5="","",IF(COUNTIFS('English Scores- Leveled papers'!$H$4:$KM$4,AU$3,'English Scores- Leveled papers'!$H7:$KM7,"&lt;&gt;")=0,"",SUMIF('English Scores- Leveled papers'!$H$4:$KM$4,AU$3,'English Scores- Leveled papers'!$H7:$KM7)))</f>
        <v/>
      </c>
      <c r="AV5" s="319" t="str">
        <f aca="false">IF($B5="","",IF(COUNTIFS('English Scores- Leveled papers'!$H$4:$KM$4,AV$3,'English Scores- Leveled papers'!$H7:$KM7,"&lt;&gt;")=0,"",SUMIF('English Scores- Leveled papers'!$H$4:$KM$4,AV$3,'English Scores- Leveled papers'!$H7:$KM7)))</f>
        <v/>
      </c>
      <c r="AW5" s="319" t="str">
        <f aca="false">IF($B5="","",IF(COUNTIFS('English Scores- Leveled papers'!$H$4:$KM$4,AW$3,'English Scores- Leveled papers'!$H7:$KM7,"&lt;&gt;")=0,"",SUMIF('English Scores- Leveled papers'!$H$4:$KM$4,AW$3,'English Scores- Leveled papers'!$H7:$KM7)))</f>
        <v/>
      </c>
      <c r="AX5" s="319" t="str">
        <f aca="false">IF($B5="","",IF(COUNTIFS('English Scores- Leveled papers'!$H$4:$KM$4,AX$3,'English Scores- Leveled papers'!$H7:$KM7,"&lt;&gt;")=0,"",SUMIF('English Scores- Leveled papers'!$H$4:$KM$4,AX$3,'English Scores- Leveled papers'!$H7:$KM7)))</f>
        <v/>
      </c>
      <c r="AY5" s="319" t="str">
        <f aca="false">IF($B5="","",IF(COUNTIFS('English Scores- Leveled papers'!$H$4:$KM$4,AY$3,'English Scores- Leveled papers'!$H7:$KM7,"&lt;&gt;")=0,"",SUMIF('English Scores- Leveled papers'!$H$4:$KM$4,AY$3,'English Scores- Leveled papers'!$H7:$KM7)))</f>
        <v/>
      </c>
      <c r="AZ5" s="319" t="str">
        <f aca="false">IF($B5="","",IF(COUNTIFS('English Scores- Leveled papers'!$H$4:$KM$4,AZ$3,'English Scores- Leveled papers'!$H7:$KM7,"&lt;&gt;")=0,"",SUMIF('English Scores- Leveled papers'!$H$4:$KM$4,AZ$3,'English Scores- Leveled papers'!$H7:$KM7)))</f>
        <v/>
      </c>
      <c r="BA5" s="319" t="str">
        <f aca="false">IF($B5="","",IF(COUNTIFS('English Scores- Leveled papers'!$H$4:$KM$4,BA$3,'English Scores- Leveled papers'!$H7:$KM7,"&lt;&gt;")=0,"",SUMIF('English Scores- Leveled papers'!$H$4:$KM$4,BA$3,'English Scores- Leveled papers'!$H7:$KM7)))</f>
        <v/>
      </c>
      <c r="BB5" s="319" t="str">
        <f aca="false">IF($B5="","",IF(COUNTIFS('English Scores- Leveled papers'!$H$4:$KM$4,BB$3,'English Scores- Leveled papers'!$H7:$KM7,"&lt;&gt;")=0,"",SUMIF('English Scores- Leveled papers'!$H$4:$KM$4,BB$3,'English Scores- Leveled papers'!$H7:$KM7)))</f>
        <v/>
      </c>
      <c r="BC5" s="319" t="str">
        <f aca="false">IF($B5="","",IF(COUNTIFS('English Scores- Leveled papers'!$H$4:$KM$4,BC$3,'English Scores- Leveled papers'!$H7:$KM7,"&lt;&gt;")=0,"",SUMIF('English Scores- Leveled papers'!$H$4:$KM$4,BC$3,'English Scores- Leveled papers'!$H7:$KM7)))</f>
        <v/>
      </c>
      <c r="BD5" s="319" t="str">
        <f aca="false">IF($B5="","",IF(COUNTIFS('English Scores- Leveled papers'!$H$4:$KM$4,BD$3,'English Scores- Leveled papers'!$H7:$KM7,"&lt;&gt;")=0,"",SUMIF('English Scores- Leveled papers'!$H$4:$KM$4,BD$3,'English Scores- Leveled papers'!$H7:$KM7)))</f>
        <v/>
      </c>
      <c r="BE5" s="319" t="str">
        <f aca="false">IF($B5="","",IF(COUNTIFS('English Scores- Leveled papers'!$H$4:$KM$4,BE$3,'English Scores- Leveled papers'!$H7:$KM7,"&lt;&gt;")=0,"",SUMIF('English Scores- Leveled papers'!$H$4:$KM$4,BE$3,'English Scores- Leveled papers'!$H7:$KM7)))</f>
        <v/>
      </c>
      <c r="BF5" s="319" t="str">
        <f aca="false">IF($B5="","",IF(COUNTIFS('English Scores- Leveled papers'!$H$4:$KM$4,BF$3,'English Scores- Leveled papers'!$H7:$KM7,"&lt;&gt;")=0,"",SUMIF('English Scores- Leveled papers'!$H$4:$KM$4,BF$3,'English Scores- Leveled papers'!$H7:$KM7)))</f>
        <v/>
      </c>
      <c r="BG5" s="319" t="str">
        <f aca="false">IF($B5="","",IF(COUNTIFS('English Scores- Leveled papers'!$H$4:$KM$4,BG$3,'English Scores- Leveled papers'!$H7:$KM7,"&lt;&gt;")=0,"",SUMIF('English Scores- Leveled papers'!$H$4:$KM$4,BG$3,'English Scores- Leveled papers'!$H7:$KM7)))</f>
        <v/>
      </c>
      <c r="BH5" s="319" t="str">
        <f aca="false">IF($B5="","",IF(COUNTIFS('English Scores- Leveled papers'!$H$4:$KM$4,BH$3,'English Scores- Leveled papers'!$H7:$KM7,"&lt;&gt;")=0,"",SUMIF('English Scores- Leveled papers'!$H$4:$KM$4,BH$3,'English Scores- Leveled papers'!$H7:$KM7)))</f>
        <v/>
      </c>
      <c r="BI5" s="319" t="str">
        <f aca="false">IF($B5="","",IF(COUNTIFS('English Scores- Leveled papers'!$H$4:$KM$4,BI$3,'English Scores- Leveled papers'!$H7:$KM7,"&lt;&gt;")=0,"",SUMIF('English Scores- Leveled papers'!$H$4:$KM$4,BI$3,'English Scores- Leveled papers'!$H7:$KM7)))</f>
        <v/>
      </c>
      <c r="BJ5" s="319" t="str">
        <f aca="false">IF($B5="","",IF(COUNTIFS('English Scores- Leveled papers'!$H$4:$KM$4,BJ$3,'English Scores- Leveled papers'!$H7:$KM7,"&lt;&gt;")=0,"",SUMIF('English Scores- Leveled papers'!$H$4:$KM$4,BJ$3,'English Scores- Leveled papers'!$H7:$KM7)))</f>
        <v/>
      </c>
      <c r="BK5" s="319" t="str">
        <f aca="false">IF($B5="","",IF(COUNTIFS('English Scores- Leveled papers'!$H$4:$KM$4,BK$3,'English Scores- Leveled papers'!$H7:$KM7,"&lt;&gt;")=0,"",SUMIF('English Scores- Leveled papers'!$H$4:$KM$4,BK$3,'English Scores- Leveled papers'!$H7:$KM7)))</f>
        <v/>
      </c>
      <c r="BL5" s="319" t="str">
        <f aca="false">IF($B5="","",IF(COUNTIFS('English Scores- Leveled papers'!$H$4:$KM$4,BL$3,'English Scores- Leveled papers'!$H7:$KM7,"&lt;&gt;")=0,"",SUMIF('English Scores- Leveled papers'!$H$4:$KM$4,BL$3,'English Scores- Leveled papers'!$H7:$KM7)))</f>
        <v/>
      </c>
      <c r="BM5" s="319" t="str">
        <f aca="false">IF($B5="","",IF(COUNTIFS('English Scores- Leveled papers'!$H$4:$KM$4,BM$3,'English Scores- Leveled papers'!$H7:$KM7,"&lt;&gt;")=0,"",SUMIF('English Scores- Leveled papers'!$H$4:$KM$4,BM$3,'English Scores- Leveled papers'!$H7:$KM7)))</f>
        <v/>
      </c>
      <c r="BN5" s="319" t="str">
        <f aca="false">IF($B5="","",IF(COUNTIFS('English Scores- Leveled papers'!$H$4:$KM$4,BN$3,'English Scores- Leveled papers'!$H7:$KM7,"&lt;&gt;")=0,"",SUMIF('English Scores- Leveled papers'!$H$4:$KM$4,BN$3,'English Scores- Leveled papers'!$H7:$KM7)))</f>
        <v/>
      </c>
      <c r="BO5" s="319" t="str">
        <f aca="false">IF($B5="","",IF(COUNTIFS('English Scores- Leveled papers'!$H$4:$KM$4,BO$3,'English Scores- Leveled papers'!$H7:$KM7,"&lt;&gt;")=0,"",SUMIF('English Scores- Leveled papers'!$H$4:$KM$4,BO$3,'English Scores- Leveled papers'!$H7:$KM7)))</f>
        <v/>
      </c>
      <c r="BP5" s="319" t="str">
        <f aca="false">IF($B5="","",IF(COUNTIFS('English Scores- Leveled papers'!$H$4:$KM$4,BP$3,'English Scores- Leveled papers'!$H7:$KM7,"&lt;&gt;")=0,"",SUMIF('English Scores- Leveled papers'!$H$4:$KM$4,BP$3,'English Scores- Leveled papers'!$H7:$KM7)))</f>
        <v/>
      </c>
      <c r="BQ5" s="319" t="str">
        <f aca="false">IF($B5="","",IF(COUNTIFS('English Scores- Leveled papers'!$H$4:$KM$4,BQ$3,'English Scores- Leveled papers'!$H7:$KM7,"&lt;&gt;")=0,"",SUMIF('English Scores- Leveled papers'!$H$4:$KM$4,BQ$3,'English Scores- Leveled papers'!$H7:$KM7)))</f>
        <v/>
      </c>
      <c r="BR5" s="319" t="str">
        <f aca="false">IF($B5="","",IF(COUNTIFS('English Scores- Leveled papers'!$H$4:$KM$4,BR$3,'English Scores- Leveled papers'!$H7:$KM7,"&lt;&gt;")=0,"",SUMIF('English Scores- Leveled papers'!$H$4:$KM$4,BR$3,'English Scores- Leveled papers'!$H7:$KM7)))</f>
        <v/>
      </c>
      <c r="BS5" s="319" t="str">
        <f aca="false">IF($B5="","",IF(COUNTIFS('English Scores- Leveled papers'!$H$4:$KM$4,BS$3,'English Scores- Leveled papers'!$H7:$KM7,"&lt;&gt;")=0,"",SUMIF('English Scores- Leveled papers'!$H$4:$KM$4,BS$3,'English Scores- Leveled papers'!$H7:$KM7)))</f>
        <v/>
      </c>
      <c r="BT5" s="319" t="str">
        <f aca="false">IF($B5="","",IF(COUNTIFS('English Scores- Leveled papers'!$H$4:$KM$4,BT$3,'English Scores- Leveled papers'!$H7:$KM7,"&lt;&gt;")=0,"",SUMIF('English Scores- Leveled papers'!$H$4:$KM$4,BT$3,'English Scores- Leveled papers'!$H7:$KM7)))</f>
        <v/>
      </c>
      <c r="BU5" s="319" t="str">
        <f aca="false">IF($B5="","",IF(COUNTIFS('English Scores- Leveled papers'!$H$4:$KM$4,BU$3,'English Scores- Leveled papers'!$H7:$KM7,"&lt;&gt;")=0,"",SUMIF('English Scores- Leveled papers'!$H$4:$KM$4,BU$3,'English Scores- Leveled papers'!$H7:$KM7)))</f>
        <v/>
      </c>
      <c r="BV5" s="319" t="str">
        <f aca="false">IF($B5="","",IF(COUNTIFS('English Scores- Leveled papers'!$H$4:$KM$4,BV$3,'English Scores- Leveled papers'!$H7:$KM7,"&lt;&gt;")=0,"",SUMIF('English Scores- Leveled papers'!$H$4:$KM$4,BV$3,'English Scores- Leveled papers'!$H7:$KM7)))</f>
        <v/>
      </c>
      <c r="BW5" s="319" t="str">
        <f aca="false">IF($B5="","",IF(COUNTIFS('English Scores- Leveled papers'!$H$4:$KM$4,BW$3,'English Scores- Leveled papers'!$H7:$KM7,"&lt;&gt;")=0,"",SUMIF('English Scores- Leveled papers'!$H$4:$KM$4,BW$3,'English Scores- Leveled papers'!$H7:$KM7)))</f>
        <v/>
      </c>
      <c r="BX5" s="319" t="str">
        <f aca="false">IF($B5="","",IF(COUNTIFS('English Scores- Leveled papers'!$H$4:$KM$4,BX$3,'English Scores- Leveled papers'!$H7:$KM7,"&lt;&gt;")=0,"",SUMIF('English Scores- Leveled papers'!$H$4:$KM$4,BX$3,'English Scores- Leveled papers'!$H7:$KM7)))</f>
        <v/>
      </c>
      <c r="BY5" s="319" t="str">
        <f aca="false">IF($B5="","",IF(COUNTIFS('English Scores- Leveled papers'!$H$4:$KM$4,BY$3,'English Scores- Leveled papers'!$H7:$KM7,"&lt;&gt;")=0,"",SUMIF('English Scores- Leveled papers'!$H$4:$KM$4,BY$3,'English Scores- Leveled papers'!$H7:$KM7)))</f>
        <v/>
      </c>
      <c r="BZ5" s="319" t="str">
        <f aca="false">IF($B5="","",IF(COUNTIFS('English Scores- Leveled papers'!$H$4:$KM$4,BZ$3,'English Scores- Leveled papers'!$H7:$KM7,"&lt;&gt;")=0,"",SUMIF('English Scores- Leveled papers'!$H$4:$KM$4,BZ$3,'English Scores- Leveled papers'!$H7:$KM7)))</f>
        <v/>
      </c>
      <c r="CA5" s="319" t="str">
        <f aca="false">IF($B5="","",IF(COUNTIFS('English Scores- Leveled papers'!$H$4:$KM$4,CA$3,'English Scores- Leveled papers'!$H7:$KM7,"&lt;&gt;")=0,"",SUMIF('English Scores- Leveled papers'!$H$4:$KM$4,CA$3,'English Scores- Leveled papers'!$H7:$KM7)))</f>
        <v/>
      </c>
      <c r="CB5" s="319" t="str">
        <f aca="false">IF($B5="","",IF(COUNTIFS('English Scores- Leveled papers'!$H$4:$KM$4,CB$3,'English Scores- Leveled papers'!$H7:$KM7,"&lt;&gt;")=0,"",SUMIF('English Scores- Leveled papers'!$H$4:$KM$4,CB$3,'English Scores- Leveled papers'!$H7:$KM7)))</f>
        <v/>
      </c>
      <c r="CC5" s="319" t="str">
        <f aca="false">IF($B5="","",IF(COUNTIFS('English Scores- Leveled papers'!$H$4:$KM$4,CC$3,'English Scores- Leveled papers'!$H7:$KM7,"&lt;&gt;")=0,"",SUMIF('English Scores- Leveled papers'!$H$4:$KM$4,CC$3,'English Scores- Leveled papers'!$H7:$KM7)))</f>
        <v/>
      </c>
      <c r="CD5" s="319" t="str">
        <f aca="false">IF($B5="","",IF(COUNTIFS('English Scores- Leveled papers'!$H$4:$KM$4,CD$3,'English Scores- Leveled papers'!$H7:$KM7,"&lt;&gt;")=0,"",SUMIF('English Scores- Leveled papers'!$H$4:$KM$4,CD$3,'English Scores- Leveled papers'!$H7:$KM7)))</f>
        <v/>
      </c>
      <c r="CE5" s="319" t="str">
        <f aca="false">IF($B5="","",IF(COUNTIFS('English Scores- Leveled papers'!$H$4:$KM$4,CE$3,'English Scores- Leveled papers'!$H7:$KM7,"&lt;&gt;")=0,"",SUMIF('English Scores- Leveled papers'!$H$4:$KM$4,CE$3,'English Scores- Leveled papers'!$H7:$KM7)))</f>
        <v/>
      </c>
      <c r="CF5" s="319" t="str">
        <f aca="false">IF($B5="","",IF(COUNTIFS('English Scores- Leveled papers'!$H$4:$KM$4,CF$3,'English Scores- Leveled papers'!$H7:$KM7,"&lt;&gt;")=0,"",SUMIF('English Scores- Leveled papers'!$H$4:$KM$4,CF$3,'English Scores- Leveled papers'!$H7:$KM7)))</f>
        <v/>
      </c>
      <c r="CG5" s="319" t="str">
        <f aca="false">IF($B5="","",IF(COUNTIFS('English Scores- Leveled papers'!$H$4:$KM$4,CG$3,'English Scores- Leveled papers'!$H7:$KM7,"&lt;&gt;")=0,"",SUMIF('English Scores- Leveled papers'!$H$4:$KM$4,CG$3,'English Scores- Leveled papers'!$H7:$KM7)))</f>
        <v/>
      </c>
      <c r="CH5" s="319" t="str">
        <f aca="false">IF($B5="","",IF(COUNTIFS('English Scores- Leveled papers'!$H$4:$KM$4,CH$3,'English Scores- Leveled papers'!$H7:$KM7,"&lt;&gt;")=0,"",SUMIF('English Scores- Leveled papers'!$H$4:$KM$4,CH$3,'English Scores- Leveled papers'!$H7:$KM7)))</f>
        <v/>
      </c>
      <c r="CI5" s="319" t="str">
        <f aca="false">IF($B5="","",IF(COUNTIFS('English Scores- Leveled papers'!$H$4:$KM$4,CI$3,'English Scores- Leveled papers'!$H7:$KM7,"&lt;&gt;")=0,"",SUMIF('English Scores- Leveled papers'!$H$4:$KM$4,CI$3,'English Scores- Leveled papers'!$H7:$KM7)))</f>
        <v/>
      </c>
      <c r="CJ5" s="319" t="str">
        <f aca="false">IF($B5="","",IF(COUNTIFS('English Scores- Leveled papers'!$H$4:$KM$4,CJ$3,'English Scores- Leveled papers'!$H7:$KM7,"&lt;&gt;")=0,"",SUMIF('English Scores- Leveled papers'!$H$4:$KM$4,CJ$3,'English Scores- Leveled papers'!$H7:$KM7)))</f>
        <v/>
      </c>
      <c r="CK5" s="319" t="str">
        <f aca="false">IF($B5="","",IF(COUNTIFS('English Scores- Leveled papers'!$H$4:$KM$4,CK$3,'English Scores- Leveled papers'!$H7:$KM7,"&lt;&gt;")=0,"",SUMIF('English Scores- Leveled papers'!$H$4:$KM$4,CK$3,'English Scores- Leveled papers'!$H7:$KM7)))</f>
        <v/>
      </c>
      <c r="CL5" s="319" t="str">
        <f aca="false">IF($B5="","",IF(COUNTIFS('English Scores- Leveled papers'!$H$4:$KM$4,CL$3,'English Scores- Leveled papers'!$H7:$KM7,"&lt;&gt;")=0,"",SUMIF('English Scores- Leveled papers'!$H$4:$KM$4,CL$3,'English Scores- Leveled papers'!$H7:$KM7)))</f>
        <v/>
      </c>
      <c r="CM5" s="319" t="str">
        <f aca="false">IF($B5="","",IF(COUNTIFS('English Scores- Leveled papers'!$H$4:$KM$4,CM$3,'English Scores- Leveled papers'!$H7:$KM7,"&lt;&gt;")=0,"",SUMIF('English Scores- Leveled papers'!$H$4:$KM$4,CM$3,'English Scores- Leveled papers'!$H7:$KM7)))</f>
        <v/>
      </c>
      <c r="CN5" s="319" t="str">
        <f aca="false">IF($B5="","",IF(COUNTIFS('English Scores- Leveled papers'!$H$4:$KM$4,CN$3,'English Scores- Leveled papers'!$H7:$KM7,"&lt;&gt;")=0,"",SUMIF('English Scores- Leveled papers'!$H$4:$KM$4,CN$3,'English Scores- Leveled papers'!$H7:$KM7)))</f>
        <v/>
      </c>
      <c r="CO5" s="319" t="str">
        <f aca="false">IF($B5="","",IF(COUNTIFS('English Scores- Leveled papers'!$H$4:$KM$4,CO$3,'English Scores- Leveled papers'!$H7:$KM7,"&lt;&gt;")=0,"",SUMIF('English Scores- Leveled papers'!$H$4:$KM$4,CO$3,'English Scores- Leveled papers'!$H7:$KM7)))</f>
        <v/>
      </c>
      <c r="CP5" s="319" t="str">
        <f aca="false">IF($B5="","",IF(COUNTIFS('English Scores- Leveled papers'!$H$4:$KM$4,CP$3,'English Scores- Leveled papers'!$H7:$KM7,"&lt;&gt;")=0,"",SUMIF('English Scores- Leveled papers'!$H$4:$KM$4,CP$3,'English Scores- Leveled papers'!$H7:$KM7)))</f>
        <v/>
      </c>
      <c r="CQ5" s="319" t="str">
        <f aca="false">IF($B5="","",IF(COUNTIFS('English Scores- Leveled papers'!$H$4:$KM$4,CQ$3,'English Scores- Leveled papers'!$H7:$KM7,"&lt;&gt;")=0,"",SUMIF('English Scores- Leveled papers'!$H$4:$KM$4,CQ$3,'English Scores- Leveled papers'!$H7:$KM7)))</f>
        <v/>
      </c>
      <c r="CR5" s="319" t="str">
        <f aca="false">IF($B5="","",IF(COUNTIFS('English Scores- Leveled papers'!$H$4:$KM$4,CR$3,'English Scores- Leveled papers'!$H7:$KM7,"&lt;&gt;")=0,"",SUMIF('English Scores- Leveled papers'!$H$4:$KM$4,CR$3,'English Scores- Leveled papers'!$H7:$KM7)))</f>
        <v/>
      </c>
      <c r="CS5" s="319" t="str">
        <f aca="false">IF($B5="","",IF(COUNTIFS('English Scores- Leveled papers'!$H$4:$KM$4,CS$3,'English Scores- Leveled papers'!$H7:$KM7,"&lt;&gt;")=0,"",SUMIF('English Scores- Leveled papers'!$H$4:$KM$4,CS$3,'English Scores- Leveled papers'!$H7:$KM7)))</f>
        <v/>
      </c>
      <c r="CT5" s="319" t="str">
        <f aca="false">IF($B5="","",IF(COUNTIFS('English Scores- Leveled papers'!$H$4:$KM$4,CT$3,'English Scores- Leveled papers'!$H7:$KM7,"&lt;&gt;")=0,"",SUMIF('English Scores- Leveled papers'!$H$4:$KM$4,CT$3,'English Scores- Leveled papers'!$H7:$KM7)))</f>
        <v/>
      </c>
      <c r="CU5" s="319" t="str">
        <f aca="false">IF($B5="","",IF(COUNTIFS('English Scores- Leveled papers'!$H$4:$KM$4,CU$3,'English Scores- Leveled papers'!$H7:$KM7,"&lt;&gt;")=0,"",SUMIF('English Scores- Leveled papers'!$H$4:$KM$4,CU$3,'English Scores- Leveled papers'!$H7:$KM7)))</f>
        <v/>
      </c>
      <c r="CV5" s="319" t="str">
        <f aca="false">IF($B5="","",IF(COUNTIFS('English Scores- Leveled papers'!$H$4:$KM$4,CV$3,'English Scores- Leveled papers'!$H7:$KM7,"&lt;&gt;")=0,"",SUMIF('English Scores- Leveled papers'!$H$4:$KM$4,CV$3,'English Scores- Leveled papers'!$H7:$KM7)))</f>
        <v/>
      </c>
      <c r="CW5" s="319" t="str">
        <f aca="false">IF($B5="","",IF(COUNTIFS('English Scores- Leveled papers'!$H$4:$KM$4,CW$3,'English Scores- Leveled papers'!$H7:$KM7,"&lt;&gt;")=0,"",SUMIF('English Scores- Leveled papers'!$H$4:$KM$4,CW$3,'English Scores- Leveled papers'!$H7:$KM7)))</f>
        <v/>
      </c>
      <c r="CX5" s="319" t="str">
        <f aca="false">IF($B5="","",IF(COUNTIFS('English Scores- Leveled papers'!$H$4:$KM$4,CX$3,'English Scores- Leveled papers'!$H7:$KM7,"&lt;&gt;")=0,"",SUMIF('English Scores- Leveled papers'!$H$4:$KM$4,CX$3,'English Scores- Leveled papers'!$H7:$KM7)))</f>
        <v/>
      </c>
      <c r="CY5" s="319" t="str">
        <f aca="false">IF($B5="","",IF(COUNTIFS('English Scores- Leveled papers'!$H$4:$KM$4,CY$3,'English Scores- Leveled papers'!$H7:$KM7,"&lt;&gt;")=0,"",SUMIF('English Scores- Leveled papers'!$H$4:$KM$4,CY$3,'English Scores- Leveled papers'!$H7:$KM7)))</f>
        <v/>
      </c>
      <c r="CZ5" s="319" t="str">
        <f aca="false">IF($B5="","",IF(COUNTIFS('English Scores- Leveled papers'!$H$4:$KM$4,CZ$3,'English Scores- Leveled papers'!$H7:$KM7,"&lt;&gt;")=0,"",SUMIF('English Scores- Leveled papers'!$H$4:$KM$4,CZ$3,'English Scores- Leveled papers'!$H7:$KM7)))</f>
        <v/>
      </c>
      <c r="DA5" s="319" t="str">
        <f aca="false">IF($B5="","",IF(COUNTIFS('English Scores- Leveled papers'!$H$4:$KM$4,DA$3,'English Scores- Leveled papers'!$H7:$KM7,"&lt;&gt;")=0,"",SUMIF('English Scores- Leveled papers'!$H$4:$KM$4,DA$3,'English Scores- Leveled papers'!$H7:$KM7)))</f>
        <v/>
      </c>
      <c r="DB5" s="319" t="str">
        <f aca="false">IF($B5="","",IF(COUNTIFS('English Scores- Leveled papers'!$H$4:$KM$4,DB$3,'English Scores- Leveled papers'!$H7:$KM7,"&lt;&gt;")=0,"",SUMIF('English Scores- Leveled papers'!$H$4:$KM$4,DB$3,'English Scores- Leveled papers'!$H7:$KM7)))</f>
        <v/>
      </c>
      <c r="DC5" s="319" t="str">
        <f aca="false">IF($B5="","",IF(COUNTIFS('English Scores- Leveled papers'!$H$4:$KM$4,DC$3,'English Scores- Leveled papers'!$H7:$KM7,"&lt;&gt;")=0,"",SUMIF('English Scores- Leveled papers'!$H$4:$KM$4,DC$3,'English Scores- Leveled papers'!$H7:$KM7)))</f>
        <v/>
      </c>
      <c r="DD5" s="319" t="str">
        <f aca="false">IF($B5="","",IF(COUNTIFS('English Scores- Leveled papers'!$H$4:$KM$4,DD$3,'English Scores- Leveled papers'!$H7:$KM7,"&lt;&gt;")=0,"",SUMIF('English Scores- Leveled papers'!$H$4:$KM$4,DD$3,'English Scores- Leveled papers'!$H7:$KM7)))</f>
        <v/>
      </c>
      <c r="DE5" s="319" t="str">
        <f aca="false">IF($B5="","",IF(COUNTIFS('English Scores- Leveled papers'!$H$4:$KM$4,DE$3,'English Scores- Leveled papers'!$H7:$KM7,"&lt;&gt;")=0,"",SUMIF('English Scores- Leveled papers'!$H$4:$KM$4,DE$3,'English Scores- Leveled papers'!$H7:$KM7)))</f>
        <v/>
      </c>
      <c r="DF5" s="319" t="str">
        <f aca="false">IF($B5="","",IF(COUNTIFS('English Scores- Leveled papers'!$H$4:$KM$4,DF$3,'English Scores- Leveled papers'!$H7:$KM7,"&lt;&gt;")=0,"",SUMIF('English Scores- Leveled papers'!$H$4:$KM$4,DF$3,'English Scores- Leveled papers'!$H7:$KM7)))</f>
        <v/>
      </c>
      <c r="DG5" s="319" t="str">
        <f aca="false">IF($B5="","",IF(COUNTIFS('English Scores- Leveled papers'!$H$4:$KM$4,DG$3,'English Scores- Leveled papers'!$H7:$KM7,"&lt;&gt;")=0,"",SUMIF('English Scores- Leveled papers'!$H$4:$KM$4,DG$3,'English Scores- Leveled papers'!$H7:$KM7)))</f>
        <v/>
      </c>
      <c r="DH5" s="319" t="str">
        <f aca="false">IF($B5="","",IF(COUNTIFS('English Scores- Leveled papers'!$H$4:$KM$4,DH$3,'English Scores- Leveled papers'!$H7:$KM7,"&lt;&gt;")=0,"",SUMIF('English Scores- Leveled papers'!$H$4:$KM$4,DH$3,'English Scores- Leveled papers'!$H7:$KM7)))</f>
        <v/>
      </c>
      <c r="DI5" s="319" t="str">
        <f aca="false">IF($B5="","",IF(COUNTIFS('English Scores- Leveled papers'!$H$4:$KM$4,DI$3,'English Scores- Leveled papers'!$H7:$KM7,"&lt;&gt;")=0,"",SUMIF('English Scores- Leveled papers'!$H$4:$KM$4,DI$3,'English Scores- Leveled papers'!$H7:$KM7)))</f>
        <v/>
      </c>
      <c r="DJ5" s="319" t="str">
        <f aca="false">IF($B5="","",IF(COUNTIFS('English Scores- Leveled papers'!$H$4:$KM$4,DJ$3,'English Scores- Leveled papers'!$H7:$KM7,"&lt;&gt;")=0,"",SUMIF('English Scores- Leveled papers'!$H$4:$KM$4,DJ$3,'English Scores- Leveled papers'!$H7:$KM7)))</f>
        <v/>
      </c>
      <c r="DK5" s="319" t="str">
        <f aca="false">IF($B5="","",IF(COUNTIFS('English Scores- Leveled papers'!$H$4:$KM$4,DK$3,'English Scores- Leveled papers'!$H7:$KM7,"&lt;&gt;")=0,"",SUMIF('English Scores- Leveled papers'!$H$4:$KM$4,DK$3,'English Scores- Leveled papers'!$H7:$KM7)))</f>
        <v/>
      </c>
      <c r="DL5" s="319" t="str">
        <f aca="false">IF($B5="","",IF(COUNTIFS('English Scores- Leveled papers'!$H$4:$KM$4,DL$3,'English Scores- Leveled papers'!$H7:$KM7,"&lt;&gt;")=0,"",SUMIF('English Scores- Leveled papers'!$H$4:$KM$4,DL$3,'English Scores- Leveled papers'!$H7:$KM7)))</f>
        <v/>
      </c>
      <c r="DM5" s="319" t="str">
        <f aca="false">IF($B5="","",IF(COUNTIFS('English Scores- Leveled papers'!$H$4:$KM$4,DM$3,'English Scores- Leveled papers'!$H7:$KM7,"&lt;&gt;")=0,"",SUMIF('English Scores- Leveled papers'!$H$4:$KM$4,DM$3,'English Scores- Leveled papers'!$H7:$KM7)))</f>
        <v/>
      </c>
      <c r="DN5" s="319" t="str">
        <f aca="false">IF($B5="","",IF(COUNTIFS('English Scores- Leveled papers'!$H$4:$KM$4,DN$3,'English Scores- Leveled papers'!$H7:$KM7,"&lt;&gt;")=0,"",SUMIF('English Scores- Leveled papers'!$H$4:$KM$4,DN$3,'English Scores- Leveled papers'!$H7:$KM7)))</f>
        <v/>
      </c>
      <c r="DO5" s="319" t="str">
        <f aca="false">IF($B5="","",IF(COUNTIFS('English Scores- Leveled papers'!$H$4:$KM$4,DO$3,'English Scores- Leveled papers'!$H7:$KM7,"&lt;&gt;")=0,"",SUMIF('English Scores- Leveled papers'!$H$4:$KM$4,DO$3,'English Scores- Leveled papers'!$H7:$KM7)))</f>
        <v/>
      </c>
      <c r="DP5" s="319" t="str">
        <f aca="false">IF($B5="","",IF(COUNTIFS('English Scores- Leveled papers'!$H$4:$KM$4,DP$3,'English Scores- Leveled papers'!$H7:$KM7,"&lt;&gt;")=0,"",SUMIF('English Scores- Leveled papers'!$H$4:$KM$4,DP$3,'English Scores- Leveled papers'!$H7:$KM7)))</f>
        <v/>
      </c>
      <c r="DQ5" s="320" t="str">
        <f aca="false">IF($B5="","",IF(COUNTIFS('English Scores- Leveled papers'!$H$4:$KM$4,DQ$3,'English Scores- Leveled papers'!$H7:$KM7,"&lt;&gt;")=0,"",SUMIF('English Scores- Leveled papers'!$H$4:$KM$4,DQ$3,'English Scores- Leveled papers'!$H7:$KM7)))</f>
        <v/>
      </c>
      <c r="DR5" s="321" t="str">
        <f aca="false">IF('Cover Sheet'!$AC$6="6th", 'Eng GLA 6th, 7th, 8th'!D8, "")</f>
        <v/>
      </c>
      <c r="DU5" s="319" t="str">
        <f aca="false">IF($B5="","",IF(COUNTIFS('Eng GLA 6th, 7th, 8th'!$E$4:$DV$4,DU$3,'Eng GLA 6th, 7th, 8th'!$E8:$DV8,"&lt;&gt;")=0,"",SUMIF('Eng GLA 6th, 7th, 8th'!$E$4:$DV$4,DU$3,'Eng GLA 6th, 7th, 8th'!$E8:$DV8)))</f>
        <v/>
      </c>
      <c r="DV5" s="319" t="str">
        <f aca="false">IF($B5="","",IF(COUNTIFS('Eng GLA 6th, 7th, 8th'!$E$4:$DV$4,DV$3,'Eng GLA 6th, 7th, 8th'!$E8:$DV8,"&lt;&gt;")=0,"",SUMIF('Eng GLA 6th, 7th, 8th'!$E$4:$DV$4,DV$3,'Eng GLA 6th, 7th, 8th'!$E8:$DV8)))</f>
        <v/>
      </c>
      <c r="DW5" s="319" t="str">
        <f aca="false">IF($B5="","",IF(COUNTIFS('Eng GLA 6th, 7th, 8th'!$E$4:$DV$4,DW$3,'Eng GLA 6th, 7th, 8th'!$E8:$DV8,"&lt;&gt;")=0,"",SUMIF('Eng GLA 6th, 7th, 8th'!$E$4:$DV$4,DW$3,'Eng GLA 6th, 7th, 8th'!$E8:$DV8)))</f>
        <v/>
      </c>
      <c r="DX5" s="319" t="str">
        <f aca="false">IF($B5="","",IF(COUNTIFS('Eng GLA 6th, 7th, 8th'!$E$4:$DV$4,DX$3,'Eng GLA 6th, 7th, 8th'!$E8:$DV8,"&lt;&gt;")=0,"",SUMIF('Eng GLA 6th, 7th, 8th'!$E$4:$DV$4,DX$3,'Eng GLA 6th, 7th, 8th'!$E8:$DV8)))</f>
        <v/>
      </c>
      <c r="DY5" s="319" t="str">
        <f aca="false">IF($B5="","",IF(COUNTIFS('Eng GLA 6th, 7th, 8th'!$E$4:$DV$4,DY$3,'Eng GLA 6th, 7th, 8th'!$E8:$DV8,"&lt;&gt;")=0,"",SUMIF('Eng GLA 6th, 7th, 8th'!$E$4:$DV$4,DY$3,'Eng GLA 6th, 7th, 8th'!$E8:$DV8)))</f>
        <v/>
      </c>
      <c r="DZ5" s="319" t="str">
        <f aca="false">IF($B5="","",IF(COUNTIFS('Eng GLA 6th, 7th, 8th'!$E$4:$DV$4,DZ$3,'Eng GLA 6th, 7th, 8th'!$E8:$DV8,"&lt;&gt;")=0,"",SUMIF('Eng GLA 6th, 7th, 8th'!$E$4:$DV$4,DZ$3,'Eng GLA 6th, 7th, 8th'!$E8:$DV8)))</f>
        <v/>
      </c>
      <c r="EA5" s="319" t="str">
        <f aca="false">IF($B5="","",IF(COUNTIFS('Eng GLA 6th, 7th, 8th'!$E$4:$DV$4,EA$3,'Eng GLA 6th, 7th, 8th'!$E8:$DV8,"&lt;&gt;")=0,"",SUMIF('Eng GLA 6th, 7th, 8th'!$E$4:$DV$4,EA$3,'Eng GLA 6th, 7th, 8th'!$E8:$DV8)))</f>
        <v/>
      </c>
      <c r="EB5" s="319" t="str">
        <f aca="false">IF($B5="","",IF(COUNTIFS('Eng GLA 6th, 7th, 8th'!$E$4:$DV$4,EB$3,'Eng GLA 6th, 7th, 8th'!$E8:$DV8,"&lt;&gt;")=0,"",SUMIF('Eng GLA 6th, 7th, 8th'!$E$4:$DV$4,EB$3,'Eng GLA 6th, 7th, 8th'!$E8:$DV8)))</f>
        <v/>
      </c>
      <c r="EC5" s="319" t="str">
        <f aca="false">IF($B5="","",IF(COUNTIFS('Eng GLA 6th, 7th, 8th'!$E$4:$DV$4,EC$3,'Eng GLA 6th, 7th, 8th'!$E8:$DV8,"&lt;&gt;")=0,"",SUMIF('Eng GLA 6th, 7th, 8th'!$E$4:$DV$4,EC$3,'Eng GLA 6th, 7th, 8th'!$E8:$DV8)))</f>
        <v/>
      </c>
      <c r="ED5" s="319" t="str">
        <f aca="false">IF($B5="","",IF(COUNTIFS('Eng GLA 6th, 7th, 8th'!$E$4:$DV$4,ED$3,'Eng GLA 6th, 7th, 8th'!$E8:$DV8,"&lt;&gt;")=0,"",SUMIF('Eng GLA 6th, 7th, 8th'!$E$4:$DV$4,ED$3,'Eng GLA 6th, 7th, 8th'!$E8:$DV8)))</f>
        <v/>
      </c>
      <c r="EE5" s="319" t="str">
        <f aca="false">IF($B5="","",IF(COUNTIFS('Eng GLA 6th, 7th, 8th'!$E$4:$DV$4,EE$3,'Eng GLA 6th, 7th, 8th'!$E8:$DV8,"&lt;&gt;")=0,"",SUMIF('Eng GLA 6th, 7th, 8th'!$E$4:$DV$4,EE$3,'Eng GLA 6th, 7th, 8th'!$E8:$DV8)))</f>
        <v/>
      </c>
      <c r="EF5" s="319" t="str">
        <f aca="false">IF($B5="","",IF(COUNTIFS('Eng GLA 6th, 7th, 8th'!$E$4:$DV$4,EF$3,'Eng GLA 6th, 7th, 8th'!$E8:$DV8,"&lt;&gt;")=0,"",SUMIF('Eng GLA 6th, 7th, 8th'!$E$4:$DV$4,EF$3,'Eng GLA 6th, 7th, 8th'!$E8:$DV8)))</f>
        <v/>
      </c>
      <c r="EG5" s="319" t="str">
        <f aca="false">IF($B5="","",IF(COUNTIFS('Eng GLA 6th, 7th, 8th'!$E$4:$DV$4,EG$3,'Eng GLA 6th, 7th, 8th'!$E8:$DV8,"&lt;&gt;")=0,"",SUMIF('Eng GLA 6th, 7th, 8th'!$E$4:$DV$4,EG$3,'Eng GLA 6th, 7th, 8th'!$E8:$DV8)))</f>
        <v/>
      </c>
      <c r="EH5" s="319" t="str">
        <f aca="false">IF($B5="","",IF(COUNTIFS('Eng GLA 6th, 7th, 8th'!$E$4:$DV$4,EH$3,'Eng GLA 6th, 7th, 8th'!$E8:$DV8,"&lt;&gt;")=0,"",SUMIF('Eng GLA 6th, 7th, 8th'!$E$4:$DV$4,EH$3,'Eng GLA 6th, 7th, 8th'!$E8:$DV8)))</f>
        <v/>
      </c>
      <c r="EI5" s="319" t="str">
        <f aca="false">IF($B5="","",IF(COUNTIFS('Eng GLA 6th, 7th, 8th'!$E$4:$DV$4,EI$3,'Eng GLA 6th, 7th, 8th'!$E8:$DV8,"&lt;&gt;")=0,"",SUMIF('Eng GLA 6th, 7th, 8th'!$E$4:$DV$4,EI$3,'Eng GLA 6th, 7th, 8th'!$E8:$DV8)))</f>
        <v/>
      </c>
      <c r="EJ5" s="322" t="str">
        <f aca="false">IF('Cover Sheet'!$AC$6="7th", 'Eng GLA 6th, 7th, 8th'!AQ8, "")</f>
        <v/>
      </c>
      <c r="EK5" s="319" t="str">
        <f aca="false">IF($B5="","",IF(COUNTIFS('Eng GLA 6th, 7th, 8th'!$E$4:$DV$4,EK$3,'Eng GLA 6th, 7th, 8th'!$E8:$DV8,"&lt;&gt;")=0,"",SUMIF('Eng GLA 6th, 7th, 8th'!$E$4:$DV$4,EK$3,'Eng GLA 6th, 7th, 8th'!$E8:$DV8)))</f>
        <v/>
      </c>
      <c r="EL5" s="319" t="str">
        <f aca="false">IF($B5="","",IF(COUNTIFS('Eng GLA 6th, 7th, 8th'!$E$4:$DV$4,EL$3,'Eng GLA 6th, 7th, 8th'!$E8:$DV8,"&lt;&gt;")=0,"",SUMIF('Eng GLA 6th, 7th, 8th'!$E$4:$DV$4,EL$3,'Eng GLA 6th, 7th, 8th'!$E8:$DV8)))</f>
        <v/>
      </c>
      <c r="EM5" s="319" t="str">
        <f aca="false">IF($B5="","",IF(COUNTIFS('Eng GLA 6th, 7th, 8th'!$E$4:$DV$4,EM$3,'Eng GLA 6th, 7th, 8th'!$E8:$DV8,"&lt;&gt;")=0,"",SUMIF('Eng GLA 6th, 7th, 8th'!$E$4:$DV$4,EM$3,'Eng GLA 6th, 7th, 8th'!$E8:$DV8)))</f>
        <v/>
      </c>
      <c r="EN5" s="319" t="str">
        <f aca="false">IF($B5="","",IF(COUNTIFS('Eng GLA 6th, 7th, 8th'!$E$4:$DV$4,EN$3,'Eng GLA 6th, 7th, 8th'!$E8:$DV8,"&lt;&gt;")=0,"",SUMIF('Eng GLA 6th, 7th, 8th'!$E$4:$DV$4,EN$3,'Eng GLA 6th, 7th, 8th'!$E8:$DV8)))</f>
        <v/>
      </c>
      <c r="EO5" s="319" t="str">
        <f aca="false">IF($B5="","",IF(COUNTIFS('Eng GLA 6th, 7th, 8th'!$E$4:$DV$4,EO$3,'Eng GLA 6th, 7th, 8th'!$E8:$DV8,"&lt;&gt;")=0,"",SUMIF('Eng GLA 6th, 7th, 8th'!$E$4:$DV$4,EO$3,'Eng GLA 6th, 7th, 8th'!$E8:$DV8)))</f>
        <v/>
      </c>
      <c r="EP5" s="319" t="str">
        <f aca="false">IF($B5="","",IF(COUNTIFS('Eng GLA 6th, 7th, 8th'!$E$4:$DV$4,EP$3,'Eng GLA 6th, 7th, 8th'!$E8:$DV8,"&lt;&gt;")=0,"",SUMIF('Eng GLA 6th, 7th, 8th'!$E$4:$DV$4,EP$3,'Eng GLA 6th, 7th, 8th'!$E8:$DV8)))</f>
        <v/>
      </c>
      <c r="EQ5" s="319" t="str">
        <f aca="false">IF($B5="","",IF(COUNTIFS('Eng GLA 6th, 7th, 8th'!$E$4:$DV$4,EQ$3,'Eng GLA 6th, 7th, 8th'!$E8:$DV8,"&lt;&gt;")=0,"",SUMIF('Eng GLA 6th, 7th, 8th'!$E$4:$DV$4,EQ$3,'Eng GLA 6th, 7th, 8th'!$E8:$DV8)))</f>
        <v/>
      </c>
      <c r="ER5" s="319" t="str">
        <f aca="false">IF($B5="","",IF(COUNTIFS('Eng GLA 6th, 7th, 8th'!$E$4:$DV$4,ER$3,'Eng GLA 6th, 7th, 8th'!$E8:$DV8,"&lt;&gt;")=0,"",SUMIF('Eng GLA 6th, 7th, 8th'!$E$4:$DV$4,ER$3,'Eng GLA 6th, 7th, 8th'!$E8:$DV8)))</f>
        <v/>
      </c>
      <c r="ES5" s="319" t="str">
        <f aca="false">IF($B5="","",IF(COUNTIFS('Eng GLA 6th, 7th, 8th'!$E$4:$DV$4,ES$3,'Eng GLA 6th, 7th, 8th'!$E8:$DV8,"&lt;&gt;")=0,"",SUMIF('Eng GLA 6th, 7th, 8th'!$E$4:$DV$4,ES$3,'Eng GLA 6th, 7th, 8th'!$E8:$DV8)))</f>
        <v/>
      </c>
      <c r="ET5" s="319" t="str">
        <f aca="false">IF($B5="","",IF(COUNTIFS('Eng GLA 6th, 7th, 8th'!$E$4:$DV$4,ET$3,'Eng GLA 6th, 7th, 8th'!$E8:$DV8,"&lt;&gt;")=0,"",SUMIF('Eng GLA 6th, 7th, 8th'!$E$4:$DV$4,ET$3,'Eng GLA 6th, 7th, 8th'!$E8:$DV8)))</f>
        <v/>
      </c>
      <c r="EU5" s="319" t="str">
        <f aca="false">IF($B5="","",IF(COUNTIFS('Eng GLA 6th, 7th, 8th'!$E$4:$DV$4,EU$3,'Eng GLA 6th, 7th, 8th'!$E8:$DV8,"&lt;&gt;")=0,"",SUMIF('Eng GLA 6th, 7th, 8th'!$E$4:$DV$4,EU$3,'Eng GLA 6th, 7th, 8th'!$E8:$DV8)))</f>
        <v/>
      </c>
      <c r="EV5" s="319" t="str">
        <f aca="false">IF($B5="","",IF(COUNTIFS('Eng GLA 6th, 7th, 8th'!$E$4:$DV$4,EV$3,'Eng GLA 6th, 7th, 8th'!$E8:$DV8,"&lt;&gt;")=0,"",SUMIF('Eng GLA 6th, 7th, 8th'!$E$4:$DV$4,EV$3,'Eng GLA 6th, 7th, 8th'!$E8:$DV8)))</f>
        <v/>
      </c>
      <c r="EW5" s="319" t="str">
        <f aca="false">IF($B5="","",IF(COUNTIFS('Eng GLA 6th, 7th, 8th'!$E$4:$DV$4,EW$3,'Eng GLA 6th, 7th, 8th'!$E8:$DV8,"&lt;&gt;")=0,"",SUMIF('Eng GLA 6th, 7th, 8th'!$E$4:$DV$4,EW$3,'Eng GLA 6th, 7th, 8th'!$E8:$DV8)))</f>
        <v/>
      </c>
      <c r="EX5" s="319" t="str">
        <f aca="false">IF($B5="","",IF(COUNTIFS('Eng GLA 6th, 7th, 8th'!$E$4:$DV$4,EX$3,'Eng GLA 6th, 7th, 8th'!$E8:$DV8,"&lt;&gt;")=0,"",SUMIF('Eng GLA 6th, 7th, 8th'!$E$4:$DV$4,EX$3,'Eng GLA 6th, 7th, 8th'!$E8:$DV8)))</f>
        <v/>
      </c>
      <c r="EY5" s="319" t="str">
        <f aca="false">IF($B5="","",IF(COUNTIFS('Eng GLA 6th, 7th, 8th'!$E$4:$DV$4,EY$3,'Eng GLA 6th, 7th, 8th'!$E8:$DV8,"&lt;&gt;")=0,"",SUMIF('Eng GLA 6th, 7th, 8th'!$E$4:$DV$4,EY$3,'Eng GLA 6th, 7th, 8th'!$E8:$DV8)))</f>
        <v/>
      </c>
      <c r="EZ5" s="322" t="str">
        <f aca="false">IF('Cover Sheet'!$AC$6="8th", 'Eng GLA 6th, 7th, 8th'!CG8, "")</f>
        <v/>
      </c>
      <c r="FA5" s="319" t="str">
        <f aca="false">IF($B5="","",IF(COUNTIFS('Eng GLA 6th, 7th, 8th'!$E$4:$DV$4,FA$3,'Eng GLA 6th, 7th, 8th'!$E8:$DV8,"&lt;&gt;")=0,"",SUMIF('Eng GLA 6th, 7th, 8th'!$E$4:$DV$4,FA$3,'Eng GLA 6th, 7th, 8th'!$E8:$DV8)))</f>
        <v/>
      </c>
      <c r="FB5" s="319" t="str">
        <f aca="false">IF($B5="","",IF(COUNTIFS('Eng GLA 6th, 7th, 8th'!$E$4:$DV$4,FB$3,'Eng GLA 6th, 7th, 8th'!$E8:$DV8,"&lt;&gt;")=0,"",SUMIF('Eng GLA 6th, 7th, 8th'!$E$4:$DV$4,FB$3,'Eng GLA 6th, 7th, 8th'!$E8:$DV8)))</f>
        <v/>
      </c>
      <c r="FC5" s="319" t="str">
        <f aca="false">IF($B5="","",IF(COUNTIFS('Eng GLA 6th, 7th, 8th'!$E$4:$DV$4,FC$3,'Eng GLA 6th, 7th, 8th'!$E8:$DV8,"&lt;&gt;")=0,"",SUMIF('Eng GLA 6th, 7th, 8th'!$E$4:$DV$4,FC$3,'Eng GLA 6th, 7th, 8th'!$E8:$DV8)))</f>
        <v/>
      </c>
      <c r="FD5" s="319" t="str">
        <f aca="false">IF($B5="","",IF(COUNTIFS('Eng GLA 6th, 7th, 8th'!$E$4:$DV$4,FD$3,'Eng GLA 6th, 7th, 8th'!$E8:$DV8,"&lt;&gt;")=0,"",SUMIF('Eng GLA 6th, 7th, 8th'!$E$4:$DV$4,FD$3,'Eng GLA 6th, 7th, 8th'!$E8:$DV8)))</f>
        <v/>
      </c>
      <c r="FE5" s="319" t="str">
        <f aca="false">IF($B5="","",IF(COUNTIFS('Eng GLA 6th, 7th, 8th'!$E$4:$DV$4,FE$3,'Eng GLA 6th, 7th, 8th'!$E8:$DV8,"&lt;&gt;")=0,"",SUMIF('Eng GLA 6th, 7th, 8th'!$E$4:$DV$4,FE$3,'Eng GLA 6th, 7th, 8th'!$E8:$DV8)))</f>
        <v/>
      </c>
      <c r="FF5" s="319" t="str">
        <f aca="false">IF($B5="","",IF(COUNTIFS('Eng GLA 6th, 7th, 8th'!$E$4:$DV$4,FF$3,'Eng GLA 6th, 7th, 8th'!$E8:$DV8,"&lt;&gt;")=0,"",SUMIF('Eng GLA 6th, 7th, 8th'!$E$4:$DV$4,FF$3,'Eng GLA 6th, 7th, 8th'!$E8:$DV8)))</f>
        <v/>
      </c>
      <c r="FG5" s="319" t="str">
        <f aca="false">IF($B5="","",IF(COUNTIFS('Eng GLA 6th, 7th, 8th'!$E$4:$DV$4,FG$3,'Eng GLA 6th, 7th, 8th'!$E8:$DV8,"&lt;&gt;")=0,"",SUMIF('Eng GLA 6th, 7th, 8th'!$E$4:$DV$4,FG$3,'Eng GLA 6th, 7th, 8th'!$E8:$DV8)))</f>
        <v/>
      </c>
      <c r="FH5" s="319" t="str">
        <f aca="false">IF($B5="","",IF(COUNTIFS('Eng GLA 6th, 7th, 8th'!$E$4:$DV$4,FH$3,'Eng GLA 6th, 7th, 8th'!$E8:$DV8,"&lt;&gt;")=0,"",SUMIF('Eng GLA 6th, 7th, 8th'!$E$4:$DV$4,FH$3,'Eng GLA 6th, 7th, 8th'!$E8:$DV8)))</f>
        <v/>
      </c>
      <c r="FI5" s="319" t="str">
        <f aca="false">IF($B5="","",IF(COUNTIFS('Eng GLA 6th, 7th, 8th'!$E$4:$DV$4,FI$3,'Eng GLA 6th, 7th, 8th'!$E8:$DV8,"&lt;&gt;")=0,"",SUMIF('Eng GLA 6th, 7th, 8th'!$E$4:$DV$4,FI$3,'Eng GLA 6th, 7th, 8th'!$E8:$DV8)))</f>
        <v/>
      </c>
      <c r="FJ5" s="319" t="str">
        <f aca="false">IF($B5="","",IF(COUNTIFS('Eng GLA 6th, 7th, 8th'!$E$4:$DV$4,FJ$3,'Eng GLA 6th, 7th, 8th'!$E8:$DV8,"&lt;&gt;")=0,"",SUMIF('Eng GLA 6th, 7th, 8th'!$E$4:$DV$4,FJ$3,'Eng GLA 6th, 7th, 8th'!$E8:$DV8)))</f>
        <v/>
      </c>
      <c r="FK5" s="319" t="str">
        <f aca="false">IF($B5="","",IF(COUNTIFS('Eng GLA 6th, 7th, 8th'!$E$4:$DV$4,FK$3,'Eng GLA 6th, 7th, 8th'!$E8:$DV8,"&lt;&gt;")=0,"",SUMIF('Eng GLA 6th, 7th, 8th'!$E$4:$DV$4,FK$3,'Eng GLA 6th, 7th, 8th'!$E8:$DV8)))</f>
        <v/>
      </c>
      <c r="FL5" s="319" t="str">
        <f aca="false">IF($B5="","",IF(COUNTIFS('Eng GLA 6th, 7th, 8th'!$E$4:$DV$4,FL$3,'Eng GLA 6th, 7th, 8th'!$E8:$DV8,"&lt;&gt;")=0,"",SUMIF('Eng GLA 6th, 7th, 8th'!$E$4:$DV$4,FL$3,'Eng GLA 6th, 7th, 8th'!$E8:$DV8)))</f>
        <v/>
      </c>
      <c r="FM5" s="319" t="str">
        <f aca="false">IF($B5="","",IF(COUNTIFS('Eng GLA 6th, 7th, 8th'!$E$4:$DV$4,FM$3,'Eng GLA 6th, 7th, 8th'!$E8:$DV8,"&lt;&gt;")=0,"",SUMIF('Eng GLA 6th, 7th, 8th'!$E$4:$DV$4,FM$3,'Eng GLA 6th, 7th, 8th'!$E8:$DV8)))</f>
        <v/>
      </c>
      <c r="FN5" s="319" t="str">
        <f aca="false">IF($B5="","",IF(COUNTIFS('Eng GLA 6th, 7th, 8th'!$E$4:$DV$4,FN$3,'Eng GLA 6th, 7th, 8th'!$E8:$DV8,"&lt;&gt;")=0,"",SUMIF('Eng GLA 6th, 7th, 8th'!$E$4:$DV$4,FN$3,'Eng GLA 6th, 7th, 8th'!$E8:$DV8)))</f>
        <v/>
      </c>
      <c r="FO5" s="319" t="str">
        <f aca="false">IF($B5="","",IF(COUNTIFS('Eng GLA 6th, 7th, 8th'!$E$4:$DV$4,FO$3,'Eng GLA 6th, 7th, 8th'!$E8:$DV8,"&lt;&gt;")=0,"",SUMIF('Eng GLA 6th, 7th, 8th'!$E$4:$DV$4,FO$3,'Eng GLA 6th, 7th, 8th'!$E8:$DV8)))</f>
        <v/>
      </c>
    </row>
    <row r="6" customFormat="false" ht="12.75" hidden="false" customHeight="true" outlineLevel="0" collapsed="false">
      <c r="A6" s="315" t="n">
        <v>2</v>
      </c>
      <c r="B6" s="315" t="str">
        <f aca="false">'English Scores- Leveled papers'!B8</f>
        <v>Asma Tulasa</v>
      </c>
      <c r="C6" s="315"/>
      <c r="D6" s="316" t="inlineStr">
        <f aca="false">IF(OR(B6="",H6="",'Cover Sheet'!E6=""),"",'Cover Sheet'!E6)</f>
        <is>
          <t/>
        </is>
      </c>
      <c r="E6" s="316" t="inlineStr">
        <f aca="false">IF(OR(B6="",H6="",'Cover Sheet'!F6=""),"",'Cover Sheet'!F6)</f>
        <is>
          <t/>
        </is>
      </c>
      <c r="F6" s="316" t="inlineStr">
        <f aca="false">IF(OR(B6="",H6="",'Cover Sheet'!H6=""),"",'Cover Sheet'!H6)</f>
        <is>
          <t/>
        </is>
      </c>
      <c r="G6" s="316"/>
      <c r="H6" s="316" t="inlineStr">
        <f aca="false">IF(OR(B6="",COUNT('English Scores- Leveled papers'!H8:KM8)=0),"",IF((AND(AB6&gt;=(70/100),AB6&lt;1.1)),9,IF((AND(AA6&gt;=(70/100),AA6&lt;1.1)),8,IF((AND(Z6&gt;=(70/100),Z6&lt;1.1)),7,IF((AND(Y6&gt;=(70/100),Y6&lt;1.1)),6,IF(AND(X6&gt;=0.7,X6&lt;1.1),5.5,IF(AND(W6&gt;=0.7,W6&lt;1.1),5,IF(AND(V6&gt;=0.7,V6&lt;1.1),4.5,IF(AND(U6&gt;=0.7,U6&lt;1.1),4,IF(AND(T6&gt;=0.7,T6&lt;1.1),3.5,IF(AND(S6&gt;=0.7,S6&lt;1.1),3,IF(AND(R6&gt;=0.7,R6&lt;1.1),2.5,IF(AND(Q6&gt;=0.7,Q6&lt;1.1),2,IF(AND(P6&gt;=0.7,P6&lt;1.1),1.5,IF(AND(O6&gt;=0.7,O6&lt;1.1),1,IF(AND(N6&gt;=0.7,N6&lt;1.1),0.5,IF(AND(M6&gt;=0.7,M6&lt;1.1),0.2,IF(AND(L6&gt;=0.7,L6&lt;1.1),0,IF(COUNT('English Scores- Leveled papers'!H8:M8)=0,"",-0.5)))))))))))))))))))</f>
        <is>
          <t/>
        </is>
      </c>
      <c r="I6" s="317" t="str">
        <f aca="false">IFERROR(IF(OR(B6="",H6=""),"",IF((AND(AB6&gt;=(70/100),AB6&lt;1.1)),AB6,IF(AND((AA6)&gt;=(70/100),AA6&lt;1.1),AA6,IF((AND((Z6)&gt;=(70/100),Z6&lt;1.1)),Z6,IF(AND((Y6)&gt;=(70/100),Y6&lt;1.1),Y6,IF(AND(X6&gt;=0.7,X6&lt;1.1),X6,IF(AND((W6)&gt;=0.7,W6&lt;1.1),W6,IF(AND((V6)&gt;=0.7,V6&lt;1.1),V6,IF(AND((U6)&gt;=0.7,U6&lt;1.1),U6,IF(AND((T6)&gt;=0.7,T6&lt;1.1),T6,IF(AND((S6)&gt;=0.7,S6&lt;1.1),S6,IF(AND((R6)&gt;=0.7,R6&lt;1.1),R6,IF(AND((Q6)&gt;=0.7,Q6&lt;1.1),Q6,IF(AND((P6)&gt;=0.7,P6&lt;1.1),P6,IF(AND((O6)&gt;=0.7,O6&lt;1.1),O6,IF(AND((N6)&gt;=0.7,N6&lt;1.1),N6,IF(AND((M6)&gt;=0.7,M6&lt;1.1),M6,IF(AND((L6)&gt;=0.7,L6&lt;1.1),L6,L6)))))))))))))))))),"")</f>
        <v/>
      </c>
      <c r="J6" s="317" t="str">
        <f aca="false">IF((OR(B6="",H6="")),"",IF(AND((AB6)&gt;=(70/100),AB6&lt;1.1),"",IF((AND((AA6)&gt;=(70/100),AA6&lt;1.1)),AB6,IF((AND((Z6)&gt;=(70/100),Z6&lt;1.1)),AA6,IF((AND((Y6)&gt;=(70/100),Y6&lt;1.1)),Z6,IF(AND((X6)&gt;=0.7,X6&lt;1.1),Y6,IF(AND((W6)&gt;=0.7,W6&lt;1.1),X6,IF(AND((V6)&gt;=0.7,V6&lt;1.1),W6,IF(AND((U6)&gt;=0.7,U6&lt;1.1),V6,IF(AND((T6)&gt;=0.7,T6&lt;1.1),U6,IF(AND((S6)&gt;=0.7,S6&lt;1.1),T6,IF(AND((R6)&gt;=0.7,R6&lt;1.1),S6,IF(AND((Q6)&gt;=0.7,Q6&lt;1.1),R6,IF(AND((P6)&gt;=0.7,P6&lt;1.1),Q6,IF(AND((O6)&gt;=0.7,O6&lt;1.1),P6,IF(AND((N6)&gt;=0.7,N6&lt;1.1),O6,IF(AND((M6)&gt;=0.7,M6&lt;1.1),N6,IF(AND((L6)&gt;=0.7,L6&lt;1.1),M6,""))))))))))))))))))</f>
        <v/>
      </c>
      <c r="K6" s="317" t="str">
        <f aca="false">IF((OR(B6="",H6="")),"",IF(AND((AB6)&gt;=(70/100),AB6&lt;1.1),AA6,IF((AND((AA6)&gt;=(70/100),AA6&lt;1.1)),Z6,IF((AND((Z6)&gt;=(70/100),Z6&lt;1.1)),Y6,IF((AND((Y6)&gt;=(70/100),Y6&lt;1.1)),X6,IF(AND((X6)&gt;=0.7,X6&lt;1.1),W6,IF(AND((W6)&gt;=0.7,W6&lt;1.1),V6,IF(AND((V6)&gt;=0.7,V6&lt;1.1),U6,IF(AND((U6)&gt;=0.7,U6&lt;1.1),T6,IF(AND((T6)&gt;=0.7,T6&lt;1.1),S6,IF(AND((S6)&gt;=0.7,S6&lt;1.1),R6,IF(AND((R6)&gt;=0.7,R6&lt;1.1),Q6,IF(AND((Q6)&gt;=0.7,Q6&lt;1.1),P6,IF(AND((P6)&gt;=0.7,P6&lt;1.1),O6,IF(AND((O6)&gt;=0.7,O6&lt;1.1),N6,IF(AND((N6)&gt;=0.7,N6&lt;1.1),M6,IF(AND((M6)&gt;=0.7,M6&lt;1.1),L6,IF(AND((L6)&gt;=0.7,L6&lt;1.1),"",""))))))))))))))))))</f>
        <v/>
      </c>
      <c r="L6" s="318" t="str">
        <f aca="false">IFERROR(IF((B6=""),"",(IF(COUNT(AC6:AG6)=0,"",ROUND(SUM(AC6:AG6)/SUM($AC$2:$AG$2),1)))),"")</f>
        <v/>
      </c>
      <c r="M6" s="318" t="str">
        <f aca="false">IFERROR(IF((B6=""),"",(IF(COUNT(AH6:AL6)=0,"",ROUND(SUM(AH6:AL6)/SUM($AH$2:$AL$2),1)))),"")</f>
        <v/>
      </c>
      <c r="N6" s="318" t="str">
        <f aca="false">IFERROR(IF((B6=""),"",(IF(COUNT(AM6:AQ6)=0,"",ROUND(SUM(AM6:AQ6)/SUM($AM$2:$AQ$2),1)))),"")</f>
        <v/>
      </c>
      <c r="O6" s="318" t="str">
        <f aca="false">IFERROR(IF((B6=""),"",(IF(COUNT(AR6:AV6)=0,"",ROUND(SUM(AR6:AV6)/SUM($AR$2:$AV$2),1)))),"")</f>
        <v/>
      </c>
      <c r="P6" s="318" t="str">
        <f aca="false">IFERROR(IF((B6=""),"",(IF(COUNT(AX6:BB6)=0,"",ROUND(SUM(AX6:BB6)/SUM($AX$2:$BB$2),1)))),"")</f>
        <v/>
      </c>
      <c r="Q6" s="318" t="str">
        <f aca="false">IFERROR(IF((B6=""),"",(IF(COUNT(BD6:BJ6)=0,"",ROUND(SUM(BD6:BJ6)/SUM($BD$2:$BJ$2),1)))),0)</f>
        <v/>
      </c>
      <c r="R6" s="318" t="str">
        <f aca="false">IFERROR(IF((B6=""),"",(IF(COUNT(BL6:BS6)=0,"",ROUND(SUM(BL6:BR6)/SUM($BL$2:$BR$2),1)))),0)</f>
        <v/>
      </c>
      <c r="S6" s="318" t="str">
        <f aca="false">IFERROR(IF((B6=""),"",(IF(COUNT(BT6:CB6)=0,"",ROUND(SUM(BT6:CA6)/SUM($BT$2:$CA$2),1)))),0)</f>
        <v/>
      </c>
      <c r="T6" s="318" t="str">
        <f aca="false">IFERROR(IF((B6=""),"",(IF(COUNT(CC6:CJ6)=0,"",ROUND(SUM(CC6:CI6)/SUM($CC$2:$CI$2),1)))),0)</f>
        <v/>
      </c>
      <c r="U6" s="318" t="str">
        <f aca="false">IFERROR(IF((B6=""),"",(IF(COUNT(CK6:CQ6)=0,"",ROUND(SUM(CK6:CQ6)/SUM($CK$2:$CQ$2),1)))),0)</f>
        <v/>
      </c>
      <c r="V6" s="318" t="str">
        <f aca="false">IFERROR(IF((B6=""),"",(IF(COUNT(CS6:CY6)=0,"",ROUND(SUM(CS6:CY6)/SUM($CS$2:$CY$2),1)))),0)</f>
        <v/>
      </c>
      <c r="W6" s="318" t="str">
        <f aca="false">IFERROR(IF((B6=""),"",(IF(COUNT(DA6:DI6)=0,"",ROUND(SUM(DA6:DI6)/SUM($DA$2:$DI$2),1)))),0)</f>
        <v/>
      </c>
      <c r="X6" s="318" t="str">
        <f aca="false">IFERROR(IF((B6=""),"",(IF(COUNT(DK6:DP6)=0,"",ROUND(SUM(DK6:DP6)/SUM($DK$2:$DP$2),1)))),0)</f>
        <v/>
      </c>
      <c r="Y6" s="318"/>
      <c r="Z6" s="318"/>
      <c r="AA6" s="318"/>
      <c r="AB6" s="318"/>
      <c r="AC6" s="319" t="inlineStr">
        <f aca="false">IF($B6="","",IF(COUNTIFS('English Scores- Leveled papers'!$H$4:$KM$4,AC$3,'English Scores- Leveled papers'!$H8:$KM8,"&lt;&gt;")=0,"",SUMIF('English Scores- Leveled papers'!$H$4:$KM$4,AC$3,'English Scores- Leveled papers'!$H8:$KM8)))</f>
        <is>
          <t/>
        </is>
      </c>
      <c r="AD6" s="319" t="inlineStr">
        <f aca="false">IF($B6="","",IF(COUNTIFS('English Scores- Leveled papers'!$H$4:$KM$4,AD$3,'English Scores- Leveled papers'!$H8:$KM8,"&lt;&gt;")=0,"",SUMIF('English Scores- Leveled papers'!$H$4:$KM$4,AD$3,'English Scores- Leveled papers'!$H8:$KM8)))</f>
        <is>
          <t/>
        </is>
      </c>
      <c r="AE6" s="319" t="inlineStr">
        <f aca="false">IF($B6="","",IF(COUNTIFS('English Scores- Leveled papers'!$H$4:$KM$4,AE$3,'English Scores- Leveled papers'!$H8:$KM8,"&lt;&gt;")=0,"",SUMIF('English Scores- Leveled papers'!$H$4:$KM$4,AE$3,'English Scores- Leveled papers'!$H8:$KM8)))</f>
        <is>
          <t/>
        </is>
      </c>
      <c r="AF6" s="319" t="inlineStr">
        <f aca="false">IF($B6="","",IF(COUNTIFS('English Scores- Leveled papers'!$H$4:$KM$4,AF$3,'English Scores- Leveled papers'!$H8:$KM8,"&lt;&gt;")=0,"",SUMIF('English Scores- Leveled papers'!$H$4:$KM$4,AF$3,'English Scores- Leveled papers'!$H8:$KM8)))</f>
        <is>
          <t/>
        </is>
      </c>
      <c r="AG6" s="319" t="inlineStr">
        <f aca="false">IF($B6="","",IF(COUNTIFS('English Scores- Leveled papers'!$H$4:$KM$4,AG$3,'English Scores- Leveled papers'!$H8:$KM8,"&lt;&gt;")=0,"",SUMIF('English Scores- Leveled papers'!$H$4:$KM$4,AG$3,'English Scores- Leveled papers'!$H8:$KM8)))</f>
        <is>
          <t/>
        </is>
      </c>
      <c r="AH6" s="319" t="inlineStr">
        <f aca="false">IF($B6="","",IF(COUNTIFS('English Scores- Leveled papers'!$H$4:$KM$4,AH$3,'English Scores- Leveled papers'!$H8:$KM8,"&lt;&gt;")=0,"",SUMIF('English Scores- Leveled papers'!$H$4:$KM$4,AH$3,'English Scores- Leveled papers'!$H8:$KM8)))</f>
        <is>
          <t/>
        </is>
      </c>
      <c r="AI6" s="319" t="inlineStr">
        <f aca="false">IF($B6="","",IF(COUNTIFS('English Scores- Leveled papers'!$H$4:$KM$4,AI$3,'English Scores- Leveled papers'!$H8:$KM8,"&lt;&gt;")=0,"",SUMIF('English Scores- Leveled papers'!$H$4:$KM$4,AI$3,'English Scores- Leveled papers'!$H8:$KM8)))</f>
        <is>
          <t/>
        </is>
      </c>
      <c r="AJ6" s="319" t="inlineStr">
        <f aca="false">IF($B6="","",IF(COUNTIFS('English Scores- Leveled papers'!$H$4:$KM$4,AJ$3,'English Scores- Leveled papers'!$H8:$KM8,"&lt;&gt;")=0,"",SUMIF('English Scores- Leveled papers'!$H$4:$KM$4,AJ$3,'English Scores- Leveled papers'!$H8:$KM8)))</f>
        <is>
          <t/>
        </is>
      </c>
      <c r="AK6" s="319" t="inlineStr">
        <f aca="false">IF($B6="","",IF(COUNTIFS('English Scores- Leveled papers'!$H$4:$KM$4,AK$3,'English Scores- Leveled papers'!$H8:$KM8,"&lt;&gt;")=0,"",SUMIF('English Scores- Leveled papers'!$H$4:$KM$4,AK$3,'English Scores- Leveled papers'!$H8:$KM8)))</f>
        <is>
          <t/>
        </is>
      </c>
      <c r="AL6" s="319" t="inlineStr">
        <f aca="false">IF($B6="","",IF(COUNTIFS('English Scores- Leveled papers'!$H$4:$KM$4,AL$3,'English Scores- Leveled papers'!$H8:$KM8,"&lt;&gt;")=0,"",SUMIF('English Scores- Leveled papers'!$H$4:$KM$4,AL$3,'English Scores- Leveled papers'!$H8:$KM8)))</f>
        <is>
          <t/>
        </is>
      </c>
      <c r="AM6" s="319" t="inlineStr">
        <f aca="false">IF($B6="","",IF(COUNTIFS('English Scores- Leveled papers'!$H$4:$KM$4,AM$3,'English Scores- Leveled papers'!$H8:$KM8,"&lt;&gt;")=0,"",SUMIF('English Scores- Leveled papers'!$H$4:$KM$4,AM$3,'English Scores- Leveled papers'!$H8:$KM8)))</f>
        <is>
          <t/>
        </is>
      </c>
      <c r="AN6" s="319" t="inlineStr">
        <f aca="false">IF($B6="","",IF(COUNTIFS('English Scores- Leveled papers'!$H$4:$KM$4,AN$3,'English Scores- Leveled papers'!$H8:$KM8,"&lt;&gt;")=0,"",SUMIF('English Scores- Leveled papers'!$H$4:$KM$4,AN$3,'English Scores- Leveled papers'!$H8:$KM8)))</f>
        <is>
          <t/>
        </is>
      </c>
      <c r="AO6" s="319" t="inlineStr">
        <f aca="false">IF($B6="","",IF(COUNTIFS('English Scores- Leveled papers'!$H$4:$KM$4,AO$3,'English Scores- Leveled papers'!$H8:$KM8,"&lt;&gt;")=0,"",SUMIF('English Scores- Leveled papers'!$H$4:$KM$4,AO$3,'English Scores- Leveled papers'!$H8:$KM8)))</f>
        <is>
          <t/>
        </is>
      </c>
      <c r="AP6" s="319" t="inlineStr">
        <f aca="false">IF($B6="","",IF(COUNTIFS('English Scores- Leveled papers'!$H$4:$KM$4,AP$3,'English Scores- Leveled papers'!$H8:$KM8,"&lt;&gt;")=0,"",SUMIF('English Scores- Leveled papers'!$H$4:$KM$4,AP$3,'English Scores- Leveled papers'!$H8:$KM8)))</f>
        <is>
          <t/>
        </is>
      </c>
      <c r="AQ6" s="319" t="inlineStr">
        <f aca="false">IF($B6="","",IF(COUNTIFS('English Scores- Leveled papers'!$H$4:$KM$4,AQ$3,'English Scores- Leveled papers'!$H8:$KM8,"&lt;&gt;")=0,"",SUMIF('English Scores- Leveled papers'!$H$4:$KM$4,AQ$3,'English Scores- Leveled papers'!$H8:$KM8)))</f>
        <is>
          <t/>
        </is>
      </c>
      <c r="AR6" s="319" t="inlineStr">
        <f aca="false">IF($B6="","",IF(COUNTIFS('English Scores- Leveled papers'!$H$4:$KM$4,AR$3,'English Scores- Leveled papers'!$H8:$KM8,"&lt;&gt;")=0,"",SUMIF('English Scores- Leveled papers'!$H$4:$KM$4,AR$3,'English Scores- Leveled papers'!$H8:$KM8)))</f>
        <is>
          <t/>
        </is>
      </c>
      <c r="AS6" s="319" t="inlineStr">
        <f aca="false">IF($B6="","",IF(COUNTIFS('English Scores- Leveled papers'!$H$4:$KM$4,AS$3,'English Scores- Leveled papers'!$H8:$KM8,"&lt;&gt;")=0,"",SUMIF('English Scores- Leveled papers'!$H$4:$KM$4,AS$3,'English Scores- Leveled papers'!$H8:$KM8)))</f>
        <is>
          <t/>
        </is>
      </c>
      <c r="AT6" s="319" t="inlineStr">
        <f aca="false">IF($B6="","",IF(COUNTIFS('English Scores- Leveled papers'!$H$4:$KM$4,AT$3,'English Scores- Leveled papers'!$H8:$KM8,"&lt;&gt;")=0,"",SUMIF('English Scores- Leveled papers'!$H$4:$KM$4,AT$3,'English Scores- Leveled papers'!$H8:$KM8)))</f>
        <is>
          <t/>
        </is>
      </c>
      <c r="AU6" s="319" t="inlineStr">
        <f aca="false">IF($B6="","",IF(COUNTIFS('English Scores- Leveled papers'!$H$4:$KM$4,AU$3,'English Scores- Leveled papers'!$H8:$KM8,"&lt;&gt;")=0,"",SUMIF('English Scores- Leveled papers'!$H$4:$KM$4,AU$3,'English Scores- Leveled papers'!$H8:$KM8)))</f>
        <is>
          <t/>
        </is>
      </c>
      <c r="AV6" s="319" t="inlineStr">
        <f aca="false">IF($B6="","",IF(COUNTIFS('English Scores- Leveled papers'!$H$4:$KM$4,AV$3,'English Scores- Leveled papers'!$H8:$KM8,"&lt;&gt;")=0,"",SUMIF('English Scores- Leveled papers'!$H$4:$KM$4,AV$3,'English Scores- Leveled papers'!$H8:$KM8)))</f>
        <is>
          <t/>
        </is>
      </c>
      <c r="AW6" s="319" t="inlineStr">
        <f aca="false">IF($B6="","",IF(COUNTIFS('English Scores- Leveled papers'!$H$4:$KM$4,AW$3,'English Scores- Leveled papers'!$H8:$KM8,"&lt;&gt;")=0,"",SUMIF('English Scores- Leveled papers'!$H$4:$KM$4,AW$3,'English Scores- Leveled papers'!$H8:$KM8)))</f>
        <is>
          <t/>
        </is>
      </c>
      <c r="AX6" s="319" t="inlineStr">
        <f aca="false">IF($B6="","",IF(COUNTIFS('English Scores- Leveled papers'!$H$4:$KM$4,AX$3,'English Scores- Leveled papers'!$H8:$KM8,"&lt;&gt;")=0,"",SUMIF('English Scores- Leveled papers'!$H$4:$KM$4,AX$3,'English Scores- Leveled papers'!$H8:$KM8)))</f>
        <is>
          <t/>
        </is>
      </c>
      <c r="AY6" s="319" t="inlineStr">
        <f aca="false">IF($B6="","",IF(COUNTIFS('English Scores- Leveled papers'!$H$4:$KM$4,AY$3,'English Scores- Leveled papers'!$H8:$KM8,"&lt;&gt;")=0,"",SUMIF('English Scores- Leveled papers'!$H$4:$KM$4,AY$3,'English Scores- Leveled papers'!$H8:$KM8)))</f>
        <is>
          <t/>
        </is>
      </c>
      <c r="AZ6" s="319" t="inlineStr">
        <f aca="false">IF($B6="","",IF(COUNTIFS('English Scores- Leveled papers'!$H$4:$KM$4,AZ$3,'English Scores- Leveled papers'!$H8:$KM8,"&lt;&gt;")=0,"",SUMIF('English Scores- Leveled papers'!$H$4:$KM$4,AZ$3,'English Scores- Leveled papers'!$H8:$KM8)))</f>
        <is>
          <t/>
        </is>
      </c>
      <c r="BA6" s="319" t="inlineStr">
        <f aca="false">IF($B6="","",IF(COUNTIFS('English Scores- Leveled papers'!$H$4:$KM$4,BA$3,'English Scores- Leveled papers'!$H8:$KM8,"&lt;&gt;")=0,"",SUMIF('English Scores- Leveled papers'!$H$4:$KM$4,BA$3,'English Scores- Leveled papers'!$H8:$KM8)))</f>
        <is>
          <t/>
        </is>
      </c>
      <c r="BB6" s="319" t="inlineStr">
        <f aca="false">IF($B6="","",IF(COUNTIFS('English Scores- Leveled papers'!$H$4:$KM$4,BB$3,'English Scores- Leveled papers'!$H8:$KM8,"&lt;&gt;")=0,"",SUMIF('English Scores- Leveled papers'!$H$4:$KM$4,BB$3,'English Scores- Leveled papers'!$H8:$KM8)))</f>
        <is>
          <t/>
        </is>
      </c>
      <c r="BC6" s="319" t="inlineStr">
        <f aca="false">IF($B6="","",IF(COUNTIFS('English Scores- Leveled papers'!$H$4:$KM$4,BC$3,'English Scores- Leveled papers'!$H8:$KM8,"&lt;&gt;")=0,"",SUMIF('English Scores- Leveled papers'!$H$4:$KM$4,BC$3,'English Scores- Leveled papers'!$H8:$KM8)))</f>
        <is>
          <t/>
        </is>
      </c>
      <c r="BD6" s="319" t="inlineStr">
        <f aca="false">IF($B6="","",IF(COUNTIFS('English Scores- Leveled papers'!$H$4:$KM$4,BD$3,'English Scores- Leveled papers'!$H8:$KM8,"&lt;&gt;")=0,"",SUMIF('English Scores- Leveled papers'!$H$4:$KM$4,BD$3,'English Scores- Leveled papers'!$H8:$KM8)))</f>
        <is>
          <t/>
        </is>
      </c>
      <c r="BE6" s="319" t="inlineStr">
        <f aca="false">IF($B6="","",IF(COUNTIFS('English Scores- Leveled papers'!$H$4:$KM$4,BE$3,'English Scores- Leveled papers'!$H8:$KM8,"&lt;&gt;")=0,"",SUMIF('English Scores- Leveled papers'!$H$4:$KM$4,BE$3,'English Scores- Leveled papers'!$H8:$KM8)))</f>
        <is>
          <t/>
        </is>
      </c>
      <c r="BF6" s="319" t="inlineStr">
        <f aca="false">IF($B6="","",IF(COUNTIFS('English Scores- Leveled papers'!$H$4:$KM$4,BF$3,'English Scores- Leveled papers'!$H8:$KM8,"&lt;&gt;")=0,"",SUMIF('English Scores- Leveled papers'!$H$4:$KM$4,BF$3,'English Scores- Leveled papers'!$H8:$KM8)))</f>
        <is>
          <t/>
        </is>
      </c>
      <c r="BG6" s="319" t="inlineStr">
        <f aca="false">IF($B6="","",IF(COUNTIFS('English Scores- Leveled papers'!$H$4:$KM$4,BG$3,'English Scores- Leveled papers'!$H8:$KM8,"&lt;&gt;")=0,"",SUMIF('English Scores- Leveled papers'!$H$4:$KM$4,BG$3,'English Scores- Leveled papers'!$H8:$KM8)))</f>
        <is>
          <t/>
        </is>
      </c>
      <c r="BH6" s="319" t="inlineStr">
        <f aca="false">IF($B6="","",IF(COUNTIFS('English Scores- Leveled papers'!$H$4:$KM$4,BH$3,'English Scores- Leveled papers'!$H8:$KM8,"&lt;&gt;")=0,"",SUMIF('English Scores- Leveled papers'!$H$4:$KM$4,BH$3,'English Scores- Leveled papers'!$H8:$KM8)))</f>
        <is>
          <t/>
        </is>
      </c>
      <c r="BI6" s="319" t="inlineStr">
        <f aca="false">IF($B6="","",IF(COUNTIFS('English Scores- Leveled papers'!$H$4:$KM$4,BI$3,'English Scores- Leveled papers'!$H8:$KM8,"&lt;&gt;")=0,"",SUMIF('English Scores- Leveled papers'!$H$4:$KM$4,BI$3,'English Scores- Leveled papers'!$H8:$KM8)))</f>
        <is>
          <t/>
        </is>
      </c>
      <c r="BJ6" s="319" t="inlineStr">
        <f aca="false">IF($B6="","",IF(COUNTIFS('English Scores- Leveled papers'!$H$4:$KM$4,BJ$3,'English Scores- Leveled papers'!$H8:$KM8,"&lt;&gt;")=0,"",SUMIF('English Scores- Leveled papers'!$H$4:$KM$4,BJ$3,'English Scores- Leveled papers'!$H8:$KM8)))</f>
        <is>
          <t/>
        </is>
      </c>
      <c r="BK6" s="319" t="inlineStr">
        <f aca="false">IF($B6="","",IF(COUNTIFS('English Scores- Leveled papers'!$H$4:$KM$4,BK$3,'English Scores- Leveled papers'!$H8:$KM8,"&lt;&gt;")=0,"",SUMIF('English Scores- Leveled papers'!$H$4:$KM$4,BK$3,'English Scores- Leveled papers'!$H8:$KM8)))</f>
        <is>
          <t/>
        </is>
      </c>
      <c r="BL6" s="319" t="inlineStr">
        <f aca="false">IF($B6="","",IF(COUNTIFS('English Scores- Leveled papers'!$H$4:$KM$4,BL$3,'English Scores- Leveled papers'!$H8:$KM8,"&lt;&gt;")=0,"",SUMIF('English Scores- Leveled papers'!$H$4:$KM$4,BL$3,'English Scores- Leveled papers'!$H8:$KM8)))</f>
        <is>
          <t/>
        </is>
      </c>
      <c r="BM6" s="319" t="inlineStr">
        <f aca="false">IF($B6="","",IF(COUNTIFS('English Scores- Leveled papers'!$H$4:$KM$4,BM$3,'English Scores- Leveled papers'!$H8:$KM8,"&lt;&gt;")=0,"",SUMIF('English Scores- Leveled papers'!$H$4:$KM$4,BM$3,'English Scores- Leveled papers'!$H8:$KM8)))</f>
        <is>
          <t/>
        </is>
      </c>
      <c r="BN6" s="319" t="inlineStr">
        <f aca="false">IF($B6="","",IF(COUNTIFS('English Scores- Leveled papers'!$H$4:$KM$4,BN$3,'English Scores- Leveled papers'!$H8:$KM8,"&lt;&gt;")=0,"",SUMIF('English Scores- Leveled papers'!$H$4:$KM$4,BN$3,'English Scores- Leveled papers'!$H8:$KM8)))</f>
        <is>
          <t/>
        </is>
      </c>
      <c r="BO6" s="319" t="inlineStr">
        <f aca="false">IF($B6="","",IF(COUNTIFS('English Scores- Leveled papers'!$H$4:$KM$4,BO$3,'English Scores- Leveled papers'!$H8:$KM8,"&lt;&gt;")=0,"",SUMIF('English Scores- Leveled papers'!$H$4:$KM$4,BO$3,'English Scores- Leveled papers'!$H8:$KM8)))</f>
        <is>
          <t/>
        </is>
      </c>
      <c r="BP6" s="319" t="inlineStr">
        <f aca="false">IF($B6="","",IF(COUNTIFS('English Scores- Leveled papers'!$H$4:$KM$4,BP$3,'English Scores- Leveled papers'!$H8:$KM8,"&lt;&gt;")=0,"",SUMIF('English Scores- Leveled papers'!$H$4:$KM$4,BP$3,'English Scores- Leveled papers'!$H8:$KM8)))</f>
        <is>
          <t/>
        </is>
      </c>
      <c r="BQ6" s="319" t="inlineStr">
        <f aca="false">IF($B6="","",IF(COUNTIFS('English Scores- Leveled papers'!$H$4:$KM$4,BQ$3,'English Scores- Leveled papers'!$H8:$KM8,"&lt;&gt;")=0,"",SUMIF('English Scores- Leveled papers'!$H$4:$KM$4,BQ$3,'English Scores- Leveled papers'!$H8:$KM8)))</f>
        <is>
          <t/>
        </is>
      </c>
      <c r="BR6" s="319" t="inlineStr">
        <f aca="false">IF($B6="","",IF(COUNTIFS('English Scores- Leveled papers'!$H$4:$KM$4,BR$3,'English Scores- Leveled papers'!$H8:$KM8,"&lt;&gt;")=0,"",SUMIF('English Scores- Leveled papers'!$H$4:$KM$4,BR$3,'English Scores- Leveled papers'!$H8:$KM8)))</f>
        <is>
          <t/>
        </is>
      </c>
      <c r="BS6" s="319" t="inlineStr">
        <f aca="false">IF($B6="","",IF(COUNTIFS('English Scores- Leveled papers'!$H$4:$KM$4,BS$3,'English Scores- Leveled papers'!$H8:$KM8,"&lt;&gt;")=0,"",SUMIF('English Scores- Leveled papers'!$H$4:$KM$4,BS$3,'English Scores- Leveled papers'!$H8:$KM8)))</f>
        <is>
          <t/>
        </is>
      </c>
      <c r="BT6" s="319" t="inlineStr">
        <f aca="false">IF($B6="","",IF(COUNTIFS('English Scores- Leveled papers'!$H$4:$KM$4,BT$3,'English Scores- Leveled papers'!$H8:$KM8,"&lt;&gt;")=0,"",SUMIF('English Scores- Leveled papers'!$H$4:$KM$4,BT$3,'English Scores- Leveled papers'!$H8:$KM8)))</f>
        <is>
          <t/>
        </is>
      </c>
      <c r="BU6" s="319" t="inlineStr">
        <f aca="false">IF($B6="","",IF(COUNTIFS('English Scores- Leveled papers'!$H$4:$KM$4,BU$3,'English Scores- Leveled papers'!$H8:$KM8,"&lt;&gt;")=0,"",SUMIF('English Scores- Leveled papers'!$H$4:$KM$4,BU$3,'English Scores- Leveled papers'!$H8:$KM8)))</f>
        <is>
          <t/>
        </is>
      </c>
      <c r="BV6" s="319" t="inlineStr">
        <f aca="false">IF($B6="","",IF(COUNTIFS('English Scores- Leveled papers'!$H$4:$KM$4,BV$3,'English Scores- Leveled papers'!$H8:$KM8,"&lt;&gt;")=0,"",SUMIF('English Scores- Leveled papers'!$H$4:$KM$4,BV$3,'English Scores- Leveled papers'!$H8:$KM8)))</f>
        <is>
          <t/>
        </is>
      </c>
      <c r="BW6" s="319" t="inlineStr">
        <f aca="false">IF($B6="","",IF(COUNTIFS('English Scores- Leveled papers'!$H$4:$KM$4,BW$3,'English Scores- Leveled papers'!$H8:$KM8,"&lt;&gt;")=0,"",SUMIF('English Scores- Leveled papers'!$H$4:$KM$4,BW$3,'English Scores- Leveled papers'!$H8:$KM8)))</f>
        <is>
          <t/>
        </is>
      </c>
      <c r="BX6" s="319" t="inlineStr">
        <f aca="false">IF($B6="","",IF(COUNTIFS('English Scores- Leveled papers'!$H$4:$KM$4,BX$3,'English Scores- Leveled papers'!$H8:$KM8,"&lt;&gt;")=0,"",SUMIF('English Scores- Leveled papers'!$H$4:$KM$4,BX$3,'English Scores- Leveled papers'!$H8:$KM8)))</f>
        <is>
          <t/>
        </is>
      </c>
      <c r="BY6" s="319" t="inlineStr">
        <f aca="false">IF($B6="","",IF(COUNTIFS('English Scores- Leveled papers'!$H$4:$KM$4,BY$3,'English Scores- Leveled papers'!$H8:$KM8,"&lt;&gt;")=0,"",SUMIF('English Scores- Leveled papers'!$H$4:$KM$4,BY$3,'English Scores- Leveled papers'!$H8:$KM8)))</f>
        <is>
          <t/>
        </is>
      </c>
      <c r="BZ6" s="319" t="inlineStr">
        <f aca="false">IF($B6="","",IF(COUNTIFS('English Scores- Leveled papers'!$H$4:$KM$4,BZ$3,'English Scores- Leveled papers'!$H8:$KM8,"&lt;&gt;")=0,"",SUMIF('English Scores- Leveled papers'!$H$4:$KM$4,BZ$3,'English Scores- Leveled papers'!$H8:$KM8)))</f>
        <is>
          <t/>
        </is>
      </c>
      <c r="CA6" s="319" t="inlineStr">
        <f aca="false">IF($B6="","",IF(COUNTIFS('English Scores- Leveled papers'!$H$4:$KM$4,CA$3,'English Scores- Leveled papers'!$H8:$KM8,"&lt;&gt;")=0,"",SUMIF('English Scores- Leveled papers'!$H$4:$KM$4,CA$3,'English Scores- Leveled papers'!$H8:$KM8)))</f>
        <is>
          <t/>
        </is>
      </c>
      <c r="CB6" s="319" t="inlineStr">
        <f aca="false">IF($B6="","",IF(COUNTIFS('English Scores- Leveled papers'!$H$4:$KM$4,CB$3,'English Scores- Leveled papers'!$H8:$KM8,"&lt;&gt;")=0,"",SUMIF('English Scores- Leveled papers'!$H$4:$KM$4,CB$3,'English Scores- Leveled papers'!$H8:$KM8)))</f>
        <is>
          <t/>
        </is>
      </c>
      <c r="CC6" s="319" t="inlineStr">
        <f aca="false">IF($B6="","",IF(COUNTIFS('English Scores- Leveled papers'!$H$4:$KM$4,CC$3,'English Scores- Leveled papers'!$H8:$KM8,"&lt;&gt;")=0,"",SUMIF('English Scores- Leveled papers'!$H$4:$KM$4,CC$3,'English Scores- Leveled papers'!$H8:$KM8)))</f>
        <is>
          <t/>
        </is>
      </c>
      <c r="CD6" s="319" t="inlineStr">
        <f aca="false">IF($B6="","",IF(COUNTIFS('English Scores- Leveled papers'!$H$4:$KM$4,CD$3,'English Scores- Leveled papers'!$H8:$KM8,"&lt;&gt;")=0,"",SUMIF('English Scores- Leveled papers'!$H$4:$KM$4,CD$3,'English Scores- Leveled papers'!$H8:$KM8)))</f>
        <is>
          <t/>
        </is>
      </c>
      <c r="CE6" s="319" t="inlineStr">
        <f aca="false">IF($B6="","",IF(COUNTIFS('English Scores- Leveled papers'!$H$4:$KM$4,CE$3,'English Scores- Leveled papers'!$H8:$KM8,"&lt;&gt;")=0,"",SUMIF('English Scores- Leveled papers'!$H$4:$KM$4,CE$3,'English Scores- Leveled papers'!$H8:$KM8)))</f>
        <is>
          <t/>
        </is>
      </c>
      <c r="CF6" s="319" t="inlineStr">
        <f aca="false">IF($B6="","",IF(COUNTIFS('English Scores- Leveled papers'!$H$4:$KM$4,CF$3,'English Scores- Leveled papers'!$H8:$KM8,"&lt;&gt;")=0,"",SUMIF('English Scores- Leveled papers'!$H$4:$KM$4,CF$3,'English Scores- Leveled papers'!$H8:$KM8)))</f>
        <is>
          <t/>
        </is>
      </c>
      <c r="CG6" s="319" t="inlineStr">
        <f aca="false">IF($B6="","",IF(COUNTIFS('English Scores- Leveled papers'!$H$4:$KM$4,CG$3,'English Scores- Leveled papers'!$H8:$KM8,"&lt;&gt;")=0,"",SUMIF('English Scores- Leveled papers'!$H$4:$KM$4,CG$3,'English Scores- Leveled papers'!$H8:$KM8)))</f>
        <is>
          <t/>
        </is>
      </c>
      <c r="CH6" s="319" t="inlineStr">
        <f aca="false">IF($B6="","",IF(COUNTIFS('English Scores- Leveled papers'!$H$4:$KM$4,CH$3,'English Scores- Leveled papers'!$H8:$KM8,"&lt;&gt;")=0,"",SUMIF('English Scores- Leveled papers'!$H$4:$KM$4,CH$3,'English Scores- Leveled papers'!$H8:$KM8)))</f>
        <is>
          <t/>
        </is>
      </c>
      <c r="CI6" s="319" t="inlineStr">
        <f aca="false">IF($B6="","",IF(COUNTIFS('English Scores- Leveled papers'!$H$4:$KM$4,CI$3,'English Scores- Leveled papers'!$H8:$KM8,"&lt;&gt;")=0,"",SUMIF('English Scores- Leveled papers'!$H$4:$KM$4,CI$3,'English Scores- Leveled papers'!$H8:$KM8)))</f>
        <is>
          <t/>
        </is>
      </c>
      <c r="CJ6" s="319" t="inlineStr">
        <f aca="false">IF($B6="","",IF(COUNTIFS('English Scores- Leveled papers'!$H$4:$KM$4,CJ$3,'English Scores- Leveled papers'!$H8:$KM8,"&lt;&gt;")=0,"",SUMIF('English Scores- Leveled papers'!$H$4:$KM$4,CJ$3,'English Scores- Leveled papers'!$H8:$KM8)))</f>
        <is>
          <t/>
        </is>
      </c>
      <c r="CK6" s="319" t="inlineStr">
        <f aca="false">IF($B6="","",IF(COUNTIFS('English Scores- Leveled papers'!$H$4:$KM$4,CK$3,'English Scores- Leveled papers'!$H8:$KM8,"&lt;&gt;")=0,"",SUMIF('English Scores- Leveled papers'!$H$4:$KM$4,CK$3,'English Scores- Leveled papers'!$H8:$KM8)))</f>
        <is>
          <t/>
        </is>
      </c>
      <c r="CL6" s="319" t="inlineStr">
        <f aca="false">IF($B6="","",IF(COUNTIFS('English Scores- Leveled papers'!$H$4:$KM$4,CL$3,'English Scores- Leveled papers'!$H8:$KM8,"&lt;&gt;")=0,"",SUMIF('English Scores- Leveled papers'!$H$4:$KM$4,CL$3,'English Scores- Leveled papers'!$H8:$KM8)))</f>
        <is>
          <t/>
        </is>
      </c>
      <c r="CM6" s="319" t="inlineStr">
        <f aca="false">IF($B6="","",IF(COUNTIFS('English Scores- Leveled papers'!$H$4:$KM$4,CM$3,'English Scores- Leveled papers'!$H8:$KM8,"&lt;&gt;")=0,"",SUMIF('English Scores- Leveled papers'!$H$4:$KM$4,CM$3,'English Scores- Leveled papers'!$H8:$KM8)))</f>
        <is>
          <t/>
        </is>
      </c>
      <c r="CN6" s="319" t="inlineStr">
        <f aca="false">IF($B6="","",IF(COUNTIFS('English Scores- Leveled papers'!$H$4:$KM$4,CN$3,'English Scores- Leveled papers'!$H8:$KM8,"&lt;&gt;")=0,"",SUMIF('English Scores- Leveled papers'!$H$4:$KM$4,CN$3,'English Scores- Leveled papers'!$H8:$KM8)))</f>
        <is>
          <t/>
        </is>
      </c>
      <c r="CO6" s="319" t="inlineStr">
        <f aca="false">IF($B6="","",IF(COUNTIFS('English Scores- Leveled papers'!$H$4:$KM$4,CO$3,'English Scores- Leveled papers'!$H8:$KM8,"&lt;&gt;")=0,"",SUMIF('English Scores- Leveled papers'!$H$4:$KM$4,CO$3,'English Scores- Leveled papers'!$H8:$KM8)))</f>
        <is>
          <t/>
        </is>
      </c>
      <c r="CP6" s="319" t="inlineStr">
        <f aca="false">IF($B6="","",IF(COUNTIFS('English Scores- Leveled papers'!$H$4:$KM$4,CP$3,'English Scores- Leveled papers'!$H8:$KM8,"&lt;&gt;")=0,"",SUMIF('English Scores- Leveled papers'!$H$4:$KM$4,CP$3,'English Scores- Leveled papers'!$H8:$KM8)))</f>
        <is>
          <t/>
        </is>
      </c>
      <c r="CQ6" s="319" t="inlineStr">
        <f aca="false">IF($B6="","",IF(COUNTIFS('English Scores- Leveled papers'!$H$4:$KM$4,CQ$3,'English Scores- Leveled papers'!$H8:$KM8,"&lt;&gt;")=0,"",SUMIF('English Scores- Leveled papers'!$H$4:$KM$4,CQ$3,'English Scores- Leveled papers'!$H8:$KM8)))</f>
        <is>
          <t/>
        </is>
      </c>
      <c r="CR6" s="319" t="inlineStr">
        <f aca="false">IF($B6="","",IF(COUNTIFS('English Scores- Leveled papers'!$H$4:$KM$4,CR$3,'English Scores- Leveled papers'!$H8:$KM8,"&lt;&gt;")=0,"",SUMIF('English Scores- Leveled papers'!$H$4:$KM$4,CR$3,'English Scores- Leveled papers'!$H8:$KM8)))</f>
        <is>
          <t/>
        </is>
      </c>
      <c r="CS6" s="319" t="inlineStr">
        <f aca="false">IF($B6="","",IF(COUNTIFS('English Scores- Leveled papers'!$H$4:$KM$4,CS$3,'English Scores- Leveled papers'!$H8:$KM8,"&lt;&gt;")=0,"",SUMIF('English Scores- Leveled papers'!$H$4:$KM$4,CS$3,'English Scores- Leveled papers'!$H8:$KM8)))</f>
        <is>
          <t/>
        </is>
      </c>
      <c r="CT6" s="319" t="inlineStr">
        <f aca="false">IF($B6="","",IF(COUNTIFS('English Scores- Leveled papers'!$H$4:$KM$4,CT$3,'English Scores- Leveled papers'!$H8:$KM8,"&lt;&gt;")=0,"",SUMIF('English Scores- Leveled papers'!$H$4:$KM$4,CT$3,'English Scores- Leveled papers'!$H8:$KM8)))</f>
        <is>
          <t/>
        </is>
      </c>
      <c r="CU6" s="319" t="inlineStr">
        <f aca="false">IF($B6="","",IF(COUNTIFS('English Scores- Leveled papers'!$H$4:$KM$4,CU$3,'English Scores- Leveled papers'!$H8:$KM8,"&lt;&gt;")=0,"",SUMIF('English Scores- Leveled papers'!$H$4:$KM$4,CU$3,'English Scores- Leveled papers'!$H8:$KM8)))</f>
        <is>
          <t/>
        </is>
      </c>
      <c r="CV6" s="319" t="inlineStr">
        <f aca="false">IF($B6="","",IF(COUNTIFS('English Scores- Leveled papers'!$H$4:$KM$4,CV$3,'English Scores- Leveled papers'!$H8:$KM8,"&lt;&gt;")=0,"",SUMIF('English Scores- Leveled papers'!$H$4:$KM$4,CV$3,'English Scores- Leveled papers'!$H8:$KM8)))</f>
        <is>
          <t/>
        </is>
      </c>
      <c r="CW6" s="319" t="inlineStr">
        <f aca="false">IF($B6="","",IF(COUNTIFS('English Scores- Leveled papers'!$H$4:$KM$4,CW$3,'English Scores- Leveled papers'!$H8:$KM8,"&lt;&gt;")=0,"",SUMIF('English Scores- Leveled papers'!$H$4:$KM$4,CW$3,'English Scores- Leveled papers'!$H8:$KM8)))</f>
        <is>
          <t/>
        </is>
      </c>
      <c r="CX6" s="319" t="inlineStr">
        <f aca="false">IF($B6="","",IF(COUNTIFS('English Scores- Leveled papers'!$H$4:$KM$4,CX$3,'English Scores- Leveled papers'!$H8:$KM8,"&lt;&gt;")=0,"",SUMIF('English Scores- Leveled papers'!$H$4:$KM$4,CX$3,'English Scores- Leveled papers'!$H8:$KM8)))</f>
        <is>
          <t/>
        </is>
      </c>
      <c r="CY6" s="319" t="inlineStr">
        <f aca="false">IF($B6="","",IF(COUNTIFS('English Scores- Leveled papers'!$H$4:$KM$4,CY$3,'English Scores- Leveled papers'!$H8:$KM8,"&lt;&gt;")=0,"",SUMIF('English Scores- Leveled papers'!$H$4:$KM$4,CY$3,'English Scores- Leveled papers'!$H8:$KM8)))</f>
        <is>
          <t/>
        </is>
      </c>
      <c r="CZ6" s="319" t="inlineStr">
        <f aca="false">IF($B6="","",IF(COUNTIFS('English Scores- Leveled papers'!$H$4:$KM$4,CZ$3,'English Scores- Leveled papers'!$H8:$KM8,"&lt;&gt;")=0,"",SUMIF('English Scores- Leveled papers'!$H$4:$KM$4,CZ$3,'English Scores- Leveled papers'!$H8:$KM8)))</f>
        <is>
          <t/>
        </is>
      </c>
      <c r="DA6" s="319" t="inlineStr">
        <f aca="false">IF($B6="","",IF(COUNTIFS('English Scores- Leveled papers'!$H$4:$KM$4,DA$3,'English Scores- Leveled papers'!$H8:$KM8,"&lt;&gt;")=0,"",SUMIF('English Scores- Leveled papers'!$H$4:$KM$4,DA$3,'English Scores- Leveled papers'!$H8:$KM8)))</f>
        <is>
          <t/>
        </is>
      </c>
      <c r="DB6" s="319" t="inlineStr">
        <f aca="false">IF($B6="","",IF(COUNTIFS('English Scores- Leveled papers'!$H$4:$KM$4,DB$3,'English Scores- Leveled papers'!$H8:$KM8,"&lt;&gt;")=0,"",SUMIF('English Scores- Leveled papers'!$H$4:$KM$4,DB$3,'English Scores- Leveled papers'!$H8:$KM8)))</f>
        <is>
          <t/>
        </is>
      </c>
      <c r="DC6" s="319" t="inlineStr">
        <f aca="false">IF($B6="","",IF(COUNTIFS('English Scores- Leveled papers'!$H$4:$KM$4,DC$3,'English Scores- Leveled papers'!$H8:$KM8,"&lt;&gt;")=0,"",SUMIF('English Scores- Leveled papers'!$H$4:$KM$4,DC$3,'English Scores- Leveled papers'!$H8:$KM8)))</f>
        <is>
          <t/>
        </is>
      </c>
      <c r="DD6" s="319" t="inlineStr">
        <f aca="false">IF($B6="","",IF(COUNTIFS('English Scores- Leveled papers'!$H$4:$KM$4,DD$3,'English Scores- Leveled papers'!$H8:$KM8,"&lt;&gt;")=0,"",SUMIF('English Scores- Leveled papers'!$H$4:$KM$4,DD$3,'English Scores- Leveled papers'!$H8:$KM8)))</f>
        <is>
          <t/>
        </is>
      </c>
      <c r="DE6" s="319" t="inlineStr">
        <f aca="false">IF($B6="","",IF(COUNTIFS('English Scores- Leveled papers'!$H$4:$KM$4,DE$3,'English Scores- Leveled papers'!$H8:$KM8,"&lt;&gt;")=0,"",SUMIF('English Scores- Leveled papers'!$H$4:$KM$4,DE$3,'English Scores- Leveled papers'!$H8:$KM8)))</f>
        <is>
          <t/>
        </is>
      </c>
      <c r="DF6" s="319" t="inlineStr">
        <f aca="false">IF($B6="","",IF(COUNTIFS('English Scores- Leveled papers'!$H$4:$KM$4,DF$3,'English Scores- Leveled papers'!$H8:$KM8,"&lt;&gt;")=0,"",SUMIF('English Scores- Leveled papers'!$H$4:$KM$4,DF$3,'English Scores- Leveled papers'!$H8:$KM8)))</f>
        <is>
          <t/>
        </is>
      </c>
      <c r="DG6" s="319" t="inlineStr">
        <f aca="false">IF($B6="","",IF(COUNTIFS('English Scores- Leveled papers'!$H$4:$KM$4,DG$3,'English Scores- Leveled papers'!$H8:$KM8,"&lt;&gt;")=0,"",SUMIF('English Scores- Leveled papers'!$H$4:$KM$4,DG$3,'English Scores- Leveled papers'!$H8:$KM8)))</f>
        <is>
          <t/>
        </is>
      </c>
      <c r="DH6" s="319" t="inlineStr">
        <f aca="false">IF($B6="","",IF(COUNTIFS('English Scores- Leveled papers'!$H$4:$KM$4,DH$3,'English Scores- Leveled papers'!$H8:$KM8,"&lt;&gt;")=0,"",SUMIF('English Scores- Leveled papers'!$H$4:$KM$4,DH$3,'English Scores- Leveled papers'!$H8:$KM8)))</f>
        <is>
          <t/>
        </is>
      </c>
      <c r="DI6" s="319" t="inlineStr">
        <f aca="false">IF($B6="","",IF(COUNTIFS('English Scores- Leveled papers'!$H$4:$KM$4,DI$3,'English Scores- Leveled papers'!$H8:$KM8,"&lt;&gt;")=0,"",SUMIF('English Scores- Leveled papers'!$H$4:$KM$4,DI$3,'English Scores- Leveled papers'!$H8:$KM8)))</f>
        <is>
          <t/>
        </is>
      </c>
      <c r="DJ6" s="319" t="inlineStr">
        <f aca="false">IF($B6="","",IF(COUNTIFS('English Scores- Leveled papers'!$H$4:$KM$4,DJ$3,'English Scores- Leveled papers'!$H8:$KM8,"&lt;&gt;")=0,"",SUMIF('English Scores- Leveled papers'!$H$4:$KM$4,DJ$3,'English Scores- Leveled papers'!$H8:$KM8)))</f>
        <is>
          <t/>
        </is>
      </c>
      <c r="DK6" s="319" t="inlineStr">
        <f aca="false">IF($B6="","",IF(COUNTIFS('English Scores- Leveled papers'!$H$4:$KM$4,DK$3,'English Scores- Leveled papers'!$H8:$KM8,"&lt;&gt;")=0,"",SUMIF('English Scores- Leveled papers'!$H$4:$KM$4,DK$3,'English Scores- Leveled papers'!$H8:$KM8)))</f>
        <is>
          <t/>
        </is>
      </c>
      <c r="DL6" s="319" t="inlineStr">
        <f aca="false">IF($B6="","",IF(COUNTIFS('English Scores- Leveled papers'!$H$4:$KM$4,DL$3,'English Scores- Leveled papers'!$H8:$KM8,"&lt;&gt;")=0,"",SUMIF('English Scores- Leveled papers'!$H$4:$KM$4,DL$3,'English Scores- Leveled papers'!$H8:$KM8)))</f>
        <is>
          <t/>
        </is>
      </c>
      <c r="DM6" s="319" t="inlineStr">
        <f aca="false">IF($B6="","",IF(COUNTIFS('English Scores- Leveled papers'!$H$4:$KM$4,DM$3,'English Scores- Leveled papers'!$H8:$KM8,"&lt;&gt;")=0,"",SUMIF('English Scores- Leveled papers'!$H$4:$KM$4,DM$3,'English Scores- Leveled papers'!$H8:$KM8)))</f>
        <is>
          <t/>
        </is>
      </c>
      <c r="DN6" s="319" t="inlineStr">
        <f aca="false">IF($B6="","",IF(COUNTIFS('English Scores- Leveled papers'!$H$4:$KM$4,DN$3,'English Scores- Leveled papers'!$H8:$KM8,"&lt;&gt;")=0,"",SUMIF('English Scores- Leveled papers'!$H$4:$KM$4,DN$3,'English Scores- Leveled papers'!$H8:$KM8)))</f>
        <is>
          <t/>
        </is>
      </c>
      <c r="DO6" s="319" t="inlineStr">
        <f aca="false">IF($B6="","",IF(COUNTIFS('English Scores- Leveled papers'!$H$4:$KM$4,DO$3,'English Scores- Leveled papers'!$H8:$KM8,"&lt;&gt;")=0,"",SUMIF('English Scores- Leveled papers'!$H$4:$KM$4,DO$3,'English Scores- Leveled papers'!$H8:$KM8)))</f>
        <is>
          <t/>
        </is>
      </c>
      <c r="DP6" s="319" t="inlineStr">
        <f aca="false">IF($B6="","",IF(COUNTIFS('English Scores- Leveled papers'!$H$4:$KM$4,DP$3,'English Scores- Leveled papers'!$H8:$KM8,"&lt;&gt;")=0,"",SUMIF('English Scores- Leveled papers'!$H$4:$KM$4,DP$3,'English Scores- Leveled papers'!$H8:$KM8)))</f>
        <is>
          <t/>
        </is>
      </c>
      <c r="DQ6" s="320" t="inlineStr">
        <f aca="false">IF($B6="","",IF(COUNTIFS('English Scores- Leveled papers'!$H$4:$KM$4,DQ$3,'English Scores- Leveled papers'!$H8:$KM8,"&lt;&gt;")=0,"",SUMIF('English Scores- Leveled papers'!$H$4:$KM$4,DQ$3,'English Scores- Leveled papers'!$H8:$KM8)))</f>
        <is>
          <t/>
        </is>
      </c>
      <c r="DR6" s="321" t="inlineStr">
        <f aca="false">IF('Cover Sheet'!$AC$6="6th", 'Eng GLA 6th, 7th, 8th'!D9, "")</f>
        <is>
          <t/>
        </is>
      </c>
      <c r="DU6" s="319" t="inlineStr">
        <f aca="false">IF($B6="","",IF(COUNTIFS('Eng GLA 6th, 7th, 8th'!$E$4:$DV$4,DU$3,'Eng GLA 6th, 7th, 8th'!$E9:$DV9,"&lt;&gt;")=0,"",SUMIF('Eng GLA 6th, 7th, 8th'!$E$4:$DV$4,DU$3,'Eng GLA 6th, 7th, 8th'!$E9:$DV9)))</f>
        <is>
          <t/>
        </is>
      </c>
      <c r="DV6" s="319" t="inlineStr">
        <f aca="false">IF($B6="","",IF(COUNTIFS('Eng GLA 6th, 7th, 8th'!$E$4:$DV$4,DV$3,'Eng GLA 6th, 7th, 8th'!$E9:$DV9,"&lt;&gt;")=0,"",SUMIF('Eng GLA 6th, 7th, 8th'!$E$4:$DV$4,DV$3,'Eng GLA 6th, 7th, 8th'!$E9:$DV9)))</f>
        <is>
          <t/>
        </is>
      </c>
      <c r="DW6" s="319" t="inlineStr">
        <f aca="false">IF($B6="","",IF(COUNTIFS('Eng GLA 6th, 7th, 8th'!$E$4:$DV$4,DW$3,'Eng GLA 6th, 7th, 8th'!$E9:$DV9,"&lt;&gt;")=0,"",SUMIF('Eng GLA 6th, 7th, 8th'!$E$4:$DV$4,DW$3,'Eng GLA 6th, 7th, 8th'!$E9:$DV9)))</f>
        <is>
          <t/>
        </is>
      </c>
      <c r="DX6" s="319" t="inlineStr">
        <f aca="false">IF($B6="","",IF(COUNTIFS('Eng GLA 6th, 7th, 8th'!$E$4:$DV$4,DX$3,'Eng GLA 6th, 7th, 8th'!$E9:$DV9,"&lt;&gt;")=0,"",SUMIF('Eng GLA 6th, 7th, 8th'!$E$4:$DV$4,DX$3,'Eng GLA 6th, 7th, 8th'!$E9:$DV9)))</f>
        <is>
          <t/>
        </is>
      </c>
      <c r="DY6" s="319" t="inlineStr">
        <f aca="false">IF($B6="","",IF(COUNTIFS('Eng GLA 6th, 7th, 8th'!$E$4:$DV$4,DY$3,'Eng GLA 6th, 7th, 8th'!$E9:$DV9,"&lt;&gt;")=0,"",SUMIF('Eng GLA 6th, 7th, 8th'!$E$4:$DV$4,DY$3,'Eng GLA 6th, 7th, 8th'!$E9:$DV9)))</f>
        <is>
          <t/>
        </is>
      </c>
      <c r="DZ6" s="319" t="inlineStr">
        <f aca="false">IF($B6="","",IF(COUNTIFS('Eng GLA 6th, 7th, 8th'!$E$4:$DV$4,DZ$3,'Eng GLA 6th, 7th, 8th'!$E9:$DV9,"&lt;&gt;")=0,"",SUMIF('Eng GLA 6th, 7th, 8th'!$E$4:$DV$4,DZ$3,'Eng GLA 6th, 7th, 8th'!$E9:$DV9)))</f>
        <is>
          <t/>
        </is>
      </c>
      <c r="EA6" s="319" t="inlineStr">
        <f aca="false">IF($B6="","",IF(COUNTIFS('Eng GLA 6th, 7th, 8th'!$E$4:$DV$4,EA$3,'Eng GLA 6th, 7th, 8th'!$E9:$DV9,"&lt;&gt;")=0,"",SUMIF('Eng GLA 6th, 7th, 8th'!$E$4:$DV$4,EA$3,'Eng GLA 6th, 7th, 8th'!$E9:$DV9)))</f>
        <is>
          <t/>
        </is>
      </c>
      <c r="EB6" s="319" t="inlineStr">
        <f aca="false">IF($B6="","",IF(COUNTIFS('Eng GLA 6th, 7th, 8th'!$E$4:$DV$4,EB$3,'Eng GLA 6th, 7th, 8th'!$E9:$DV9,"&lt;&gt;")=0,"",SUMIF('Eng GLA 6th, 7th, 8th'!$E$4:$DV$4,EB$3,'Eng GLA 6th, 7th, 8th'!$E9:$DV9)))</f>
        <is>
          <t/>
        </is>
      </c>
      <c r="EC6" s="319" t="inlineStr">
        <f aca="false">IF($B6="","",IF(COUNTIFS('Eng GLA 6th, 7th, 8th'!$E$4:$DV$4,EC$3,'Eng GLA 6th, 7th, 8th'!$E9:$DV9,"&lt;&gt;")=0,"",SUMIF('Eng GLA 6th, 7th, 8th'!$E$4:$DV$4,EC$3,'Eng GLA 6th, 7th, 8th'!$E9:$DV9)))</f>
        <is>
          <t/>
        </is>
      </c>
      <c r="ED6" s="319" t="inlineStr">
        <f aca="false">IF($B6="","",IF(COUNTIFS('Eng GLA 6th, 7th, 8th'!$E$4:$DV$4,ED$3,'Eng GLA 6th, 7th, 8th'!$E9:$DV9,"&lt;&gt;")=0,"",SUMIF('Eng GLA 6th, 7th, 8th'!$E$4:$DV$4,ED$3,'Eng GLA 6th, 7th, 8th'!$E9:$DV9)))</f>
        <is>
          <t/>
        </is>
      </c>
      <c r="EE6" s="319" t="inlineStr">
        <f aca="false">IF($B6="","",IF(COUNTIFS('Eng GLA 6th, 7th, 8th'!$E$4:$DV$4,EE$3,'Eng GLA 6th, 7th, 8th'!$E9:$DV9,"&lt;&gt;")=0,"",SUMIF('Eng GLA 6th, 7th, 8th'!$E$4:$DV$4,EE$3,'Eng GLA 6th, 7th, 8th'!$E9:$DV9)))</f>
        <is>
          <t/>
        </is>
      </c>
      <c r="EF6" s="319" t="inlineStr">
        <f aca="false">IF($B6="","",IF(COUNTIFS('Eng GLA 6th, 7th, 8th'!$E$4:$DV$4,EF$3,'Eng GLA 6th, 7th, 8th'!$E9:$DV9,"&lt;&gt;")=0,"",SUMIF('Eng GLA 6th, 7th, 8th'!$E$4:$DV$4,EF$3,'Eng GLA 6th, 7th, 8th'!$E9:$DV9)))</f>
        <is>
          <t/>
        </is>
      </c>
      <c r="EG6" s="319" t="inlineStr">
        <f aca="false">IF($B6="","",IF(COUNTIFS('Eng GLA 6th, 7th, 8th'!$E$4:$DV$4,EG$3,'Eng GLA 6th, 7th, 8th'!$E9:$DV9,"&lt;&gt;")=0,"",SUMIF('Eng GLA 6th, 7th, 8th'!$E$4:$DV$4,EG$3,'Eng GLA 6th, 7th, 8th'!$E9:$DV9)))</f>
        <is>
          <t/>
        </is>
      </c>
      <c r="EH6" s="319" t="inlineStr">
        <f aca="false">IF($B6="","",IF(COUNTIFS('Eng GLA 6th, 7th, 8th'!$E$4:$DV$4,EH$3,'Eng GLA 6th, 7th, 8th'!$E9:$DV9,"&lt;&gt;")=0,"",SUMIF('Eng GLA 6th, 7th, 8th'!$E$4:$DV$4,EH$3,'Eng GLA 6th, 7th, 8th'!$E9:$DV9)))</f>
        <is>
          <t/>
        </is>
      </c>
      <c r="EI6" s="319" t="inlineStr">
        <f aca="false">IF($B6="","",IF(COUNTIFS('Eng GLA 6th, 7th, 8th'!$E$4:$DV$4,EI$3,'Eng GLA 6th, 7th, 8th'!$E9:$DV9,"&lt;&gt;")=0,"",SUMIF('Eng GLA 6th, 7th, 8th'!$E$4:$DV$4,EI$3,'Eng GLA 6th, 7th, 8th'!$E9:$DV9)))</f>
        <is>
          <t/>
        </is>
      </c>
      <c r="EJ6" s="322" t="inlineStr">
        <f aca="false">IF('Cover Sheet'!$AC$6="7th", 'Eng GLA 6th, 7th, 8th'!AQ9, "")</f>
        <is>
          <t/>
        </is>
      </c>
      <c r="EK6" s="319" t="inlineStr">
        <f aca="false">IF($B6="","",IF(COUNTIFS('Eng GLA 6th, 7th, 8th'!$E$4:$DV$4,EK$3,'Eng GLA 6th, 7th, 8th'!$E9:$DV9,"&lt;&gt;")=0,"",SUMIF('Eng GLA 6th, 7th, 8th'!$E$4:$DV$4,EK$3,'Eng GLA 6th, 7th, 8th'!$E9:$DV9)))</f>
        <is>
          <t/>
        </is>
      </c>
      <c r="EL6" s="319" t="inlineStr">
        <f aca="false">IF($B6="","",IF(COUNTIFS('Eng GLA 6th, 7th, 8th'!$E$4:$DV$4,EL$3,'Eng GLA 6th, 7th, 8th'!$E9:$DV9,"&lt;&gt;")=0,"",SUMIF('Eng GLA 6th, 7th, 8th'!$E$4:$DV$4,EL$3,'Eng GLA 6th, 7th, 8th'!$E9:$DV9)))</f>
        <is>
          <t/>
        </is>
      </c>
      <c r="EM6" s="319" t="inlineStr">
        <f aca="false">IF($B6="","",IF(COUNTIFS('Eng GLA 6th, 7th, 8th'!$E$4:$DV$4,EM$3,'Eng GLA 6th, 7th, 8th'!$E9:$DV9,"&lt;&gt;")=0,"",SUMIF('Eng GLA 6th, 7th, 8th'!$E$4:$DV$4,EM$3,'Eng GLA 6th, 7th, 8th'!$E9:$DV9)))</f>
        <is>
          <t/>
        </is>
      </c>
      <c r="EN6" s="319" t="inlineStr">
        <f aca="false">IF($B6="","",IF(COUNTIFS('Eng GLA 6th, 7th, 8th'!$E$4:$DV$4,EN$3,'Eng GLA 6th, 7th, 8th'!$E9:$DV9,"&lt;&gt;")=0,"",SUMIF('Eng GLA 6th, 7th, 8th'!$E$4:$DV$4,EN$3,'Eng GLA 6th, 7th, 8th'!$E9:$DV9)))</f>
        <is>
          <t/>
        </is>
      </c>
      <c r="EO6" s="319" t="inlineStr">
        <f aca="false">IF($B6="","",IF(COUNTIFS('Eng GLA 6th, 7th, 8th'!$E$4:$DV$4,EO$3,'Eng GLA 6th, 7th, 8th'!$E9:$DV9,"&lt;&gt;")=0,"",SUMIF('Eng GLA 6th, 7th, 8th'!$E$4:$DV$4,EO$3,'Eng GLA 6th, 7th, 8th'!$E9:$DV9)))</f>
        <is>
          <t/>
        </is>
      </c>
      <c r="EP6" s="319" t="inlineStr">
        <f aca="false">IF($B6="","",IF(COUNTIFS('Eng GLA 6th, 7th, 8th'!$E$4:$DV$4,EP$3,'Eng GLA 6th, 7th, 8th'!$E9:$DV9,"&lt;&gt;")=0,"",SUMIF('Eng GLA 6th, 7th, 8th'!$E$4:$DV$4,EP$3,'Eng GLA 6th, 7th, 8th'!$E9:$DV9)))</f>
        <is>
          <t/>
        </is>
      </c>
      <c r="EQ6" s="319" t="inlineStr">
        <f aca="false">IF($B6="","",IF(COUNTIFS('Eng GLA 6th, 7th, 8th'!$E$4:$DV$4,EQ$3,'Eng GLA 6th, 7th, 8th'!$E9:$DV9,"&lt;&gt;")=0,"",SUMIF('Eng GLA 6th, 7th, 8th'!$E$4:$DV$4,EQ$3,'Eng GLA 6th, 7th, 8th'!$E9:$DV9)))</f>
        <is>
          <t/>
        </is>
      </c>
      <c r="ER6" s="319" t="inlineStr">
        <f aca="false">IF($B6="","",IF(COUNTIFS('Eng GLA 6th, 7th, 8th'!$E$4:$DV$4,ER$3,'Eng GLA 6th, 7th, 8th'!$E9:$DV9,"&lt;&gt;")=0,"",SUMIF('Eng GLA 6th, 7th, 8th'!$E$4:$DV$4,ER$3,'Eng GLA 6th, 7th, 8th'!$E9:$DV9)))</f>
        <is>
          <t/>
        </is>
      </c>
      <c r="ES6" s="319" t="inlineStr">
        <f aca="false">IF($B6="","",IF(COUNTIFS('Eng GLA 6th, 7th, 8th'!$E$4:$DV$4,ES$3,'Eng GLA 6th, 7th, 8th'!$E9:$DV9,"&lt;&gt;")=0,"",SUMIF('Eng GLA 6th, 7th, 8th'!$E$4:$DV$4,ES$3,'Eng GLA 6th, 7th, 8th'!$E9:$DV9)))</f>
        <is>
          <t/>
        </is>
      </c>
      <c r="ET6" s="319" t="inlineStr">
        <f aca="false">IF($B6="","",IF(COUNTIFS('Eng GLA 6th, 7th, 8th'!$E$4:$DV$4,ET$3,'Eng GLA 6th, 7th, 8th'!$E9:$DV9,"&lt;&gt;")=0,"",SUMIF('Eng GLA 6th, 7th, 8th'!$E$4:$DV$4,ET$3,'Eng GLA 6th, 7th, 8th'!$E9:$DV9)))</f>
        <is>
          <t/>
        </is>
      </c>
      <c r="EU6" s="319" t="inlineStr">
        <f aca="false">IF($B6="","",IF(COUNTIFS('Eng GLA 6th, 7th, 8th'!$E$4:$DV$4,EU$3,'Eng GLA 6th, 7th, 8th'!$E9:$DV9,"&lt;&gt;")=0,"",SUMIF('Eng GLA 6th, 7th, 8th'!$E$4:$DV$4,EU$3,'Eng GLA 6th, 7th, 8th'!$E9:$DV9)))</f>
        <is>
          <t/>
        </is>
      </c>
      <c r="EV6" s="319" t="inlineStr">
        <f aca="false">IF($B6="","",IF(COUNTIFS('Eng GLA 6th, 7th, 8th'!$E$4:$DV$4,EV$3,'Eng GLA 6th, 7th, 8th'!$E9:$DV9,"&lt;&gt;")=0,"",SUMIF('Eng GLA 6th, 7th, 8th'!$E$4:$DV$4,EV$3,'Eng GLA 6th, 7th, 8th'!$E9:$DV9)))</f>
        <is>
          <t/>
        </is>
      </c>
      <c r="EW6" s="319" t="inlineStr">
        <f aca="false">IF($B6="","",IF(COUNTIFS('Eng GLA 6th, 7th, 8th'!$E$4:$DV$4,EW$3,'Eng GLA 6th, 7th, 8th'!$E9:$DV9,"&lt;&gt;")=0,"",SUMIF('Eng GLA 6th, 7th, 8th'!$E$4:$DV$4,EW$3,'Eng GLA 6th, 7th, 8th'!$E9:$DV9)))</f>
        <is>
          <t/>
        </is>
      </c>
      <c r="EX6" s="319" t="inlineStr">
        <f aca="false">IF($B6="","",IF(COUNTIFS('Eng GLA 6th, 7th, 8th'!$E$4:$DV$4,EX$3,'Eng GLA 6th, 7th, 8th'!$E9:$DV9,"&lt;&gt;")=0,"",SUMIF('Eng GLA 6th, 7th, 8th'!$E$4:$DV$4,EX$3,'Eng GLA 6th, 7th, 8th'!$E9:$DV9)))</f>
        <is>
          <t/>
        </is>
      </c>
      <c r="EY6" s="319" t="inlineStr">
        <f aca="false">IF($B6="","",IF(COUNTIFS('Eng GLA 6th, 7th, 8th'!$E$4:$DV$4,EY$3,'Eng GLA 6th, 7th, 8th'!$E9:$DV9,"&lt;&gt;")=0,"",SUMIF('Eng GLA 6th, 7th, 8th'!$E$4:$DV$4,EY$3,'Eng GLA 6th, 7th, 8th'!$E9:$DV9)))</f>
        <is>
          <t/>
        </is>
      </c>
      <c r="EZ6" s="322" t="inlineStr">
        <f aca="false">IF('Cover Sheet'!$AC$6="8th", 'Eng GLA 6th, 7th, 8th'!CG9, "")</f>
        <is>
          <t/>
        </is>
      </c>
      <c r="FA6" s="319" t="inlineStr">
        <f aca="false">IF($B6="","",IF(COUNTIFS('Eng GLA 6th, 7th, 8th'!$E$4:$DV$4,FA$3,'Eng GLA 6th, 7th, 8th'!$E9:$DV9,"&lt;&gt;")=0,"",SUMIF('Eng GLA 6th, 7th, 8th'!$E$4:$DV$4,FA$3,'Eng GLA 6th, 7th, 8th'!$E9:$DV9)))</f>
        <is>
          <t/>
        </is>
      </c>
      <c r="FB6" s="319" t="inlineStr">
        <f aca="false">IF($B6="","",IF(COUNTIFS('Eng GLA 6th, 7th, 8th'!$E$4:$DV$4,FB$3,'Eng GLA 6th, 7th, 8th'!$E9:$DV9,"&lt;&gt;")=0,"",SUMIF('Eng GLA 6th, 7th, 8th'!$E$4:$DV$4,FB$3,'Eng GLA 6th, 7th, 8th'!$E9:$DV9)))</f>
        <is>
          <t/>
        </is>
      </c>
      <c r="FC6" s="319" t="inlineStr">
        <f aca="false">IF($B6="","",IF(COUNTIFS('Eng GLA 6th, 7th, 8th'!$E$4:$DV$4,FC$3,'Eng GLA 6th, 7th, 8th'!$E9:$DV9,"&lt;&gt;")=0,"",SUMIF('Eng GLA 6th, 7th, 8th'!$E$4:$DV$4,FC$3,'Eng GLA 6th, 7th, 8th'!$E9:$DV9)))</f>
        <is>
          <t/>
        </is>
      </c>
      <c r="FD6" s="319" t="inlineStr">
        <f aca="false">IF($B6="","",IF(COUNTIFS('Eng GLA 6th, 7th, 8th'!$E$4:$DV$4,FD$3,'Eng GLA 6th, 7th, 8th'!$E9:$DV9,"&lt;&gt;")=0,"",SUMIF('Eng GLA 6th, 7th, 8th'!$E$4:$DV$4,FD$3,'Eng GLA 6th, 7th, 8th'!$E9:$DV9)))</f>
        <is>
          <t/>
        </is>
      </c>
      <c r="FE6" s="319" t="inlineStr">
        <f aca="false">IF($B6="","",IF(COUNTIFS('Eng GLA 6th, 7th, 8th'!$E$4:$DV$4,FE$3,'Eng GLA 6th, 7th, 8th'!$E9:$DV9,"&lt;&gt;")=0,"",SUMIF('Eng GLA 6th, 7th, 8th'!$E$4:$DV$4,FE$3,'Eng GLA 6th, 7th, 8th'!$E9:$DV9)))</f>
        <is>
          <t/>
        </is>
      </c>
      <c r="FF6" s="319" t="inlineStr">
        <f aca="false">IF($B6="","",IF(COUNTIFS('Eng GLA 6th, 7th, 8th'!$E$4:$DV$4,FF$3,'Eng GLA 6th, 7th, 8th'!$E9:$DV9,"&lt;&gt;")=0,"",SUMIF('Eng GLA 6th, 7th, 8th'!$E$4:$DV$4,FF$3,'Eng GLA 6th, 7th, 8th'!$E9:$DV9)))</f>
        <is>
          <t/>
        </is>
      </c>
      <c r="FG6" s="319" t="inlineStr">
        <f aca="false">IF($B6="","",IF(COUNTIFS('Eng GLA 6th, 7th, 8th'!$E$4:$DV$4,FG$3,'Eng GLA 6th, 7th, 8th'!$E9:$DV9,"&lt;&gt;")=0,"",SUMIF('Eng GLA 6th, 7th, 8th'!$E$4:$DV$4,FG$3,'Eng GLA 6th, 7th, 8th'!$E9:$DV9)))</f>
        <is>
          <t/>
        </is>
      </c>
      <c r="FH6" s="319" t="inlineStr">
        <f aca="false">IF($B6="","",IF(COUNTIFS('Eng GLA 6th, 7th, 8th'!$E$4:$DV$4,FH$3,'Eng GLA 6th, 7th, 8th'!$E9:$DV9,"&lt;&gt;")=0,"",SUMIF('Eng GLA 6th, 7th, 8th'!$E$4:$DV$4,FH$3,'Eng GLA 6th, 7th, 8th'!$E9:$DV9)))</f>
        <is>
          <t/>
        </is>
      </c>
      <c r="FI6" s="319" t="inlineStr">
        <f aca="false">IF($B6="","",IF(COUNTIFS('Eng GLA 6th, 7th, 8th'!$E$4:$DV$4,FI$3,'Eng GLA 6th, 7th, 8th'!$E9:$DV9,"&lt;&gt;")=0,"",SUMIF('Eng GLA 6th, 7th, 8th'!$E$4:$DV$4,FI$3,'Eng GLA 6th, 7th, 8th'!$E9:$DV9)))</f>
        <is>
          <t/>
        </is>
      </c>
      <c r="FJ6" s="319" t="inlineStr">
        <f aca="false">IF($B6="","",IF(COUNTIFS('Eng GLA 6th, 7th, 8th'!$E$4:$DV$4,FJ$3,'Eng GLA 6th, 7th, 8th'!$E9:$DV9,"&lt;&gt;")=0,"",SUMIF('Eng GLA 6th, 7th, 8th'!$E$4:$DV$4,FJ$3,'Eng GLA 6th, 7th, 8th'!$E9:$DV9)))</f>
        <is>
          <t/>
        </is>
      </c>
      <c r="FK6" s="319" t="inlineStr">
        <f aca="false">IF($B6="","",IF(COUNTIFS('Eng GLA 6th, 7th, 8th'!$E$4:$DV$4,FK$3,'Eng GLA 6th, 7th, 8th'!$E9:$DV9,"&lt;&gt;")=0,"",SUMIF('Eng GLA 6th, 7th, 8th'!$E$4:$DV$4,FK$3,'Eng GLA 6th, 7th, 8th'!$E9:$DV9)))</f>
        <is>
          <t/>
        </is>
      </c>
      <c r="FL6" s="319" t="inlineStr">
        <f aca="false">IF($B6="","",IF(COUNTIFS('Eng GLA 6th, 7th, 8th'!$E$4:$DV$4,FL$3,'Eng GLA 6th, 7th, 8th'!$E9:$DV9,"&lt;&gt;")=0,"",SUMIF('Eng GLA 6th, 7th, 8th'!$E$4:$DV$4,FL$3,'Eng GLA 6th, 7th, 8th'!$E9:$DV9)))</f>
        <is>
          <t/>
        </is>
      </c>
      <c r="FM6" s="319" t="inlineStr">
        <f aca="false">IF($B6="","",IF(COUNTIFS('Eng GLA 6th, 7th, 8th'!$E$4:$DV$4,FM$3,'Eng GLA 6th, 7th, 8th'!$E9:$DV9,"&lt;&gt;")=0,"",SUMIF('Eng GLA 6th, 7th, 8th'!$E$4:$DV$4,FM$3,'Eng GLA 6th, 7th, 8th'!$E9:$DV9)))</f>
        <is>
          <t/>
        </is>
      </c>
      <c r="FN6" s="319" t="inlineStr">
        <f aca="false">IF($B6="","",IF(COUNTIFS('Eng GLA 6th, 7th, 8th'!$E$4:$DV$4,FN$3,'Eng GLA 6th, 7th, 8th'!$E9:$DV9,"&lt;&gt;")=0,"",SUMIF('Eng GLA 6th, 7th, 8th'!$E$4:$DV$4,FN$3,'Eng GLA 6th, 7th, 8th'!$E9:$DV9)))</f>
        <is>
          <t/>
        </is>
      </c>
      <c r="FO6" s="319" t="inlineStr">
        <f aca="false">IF($B6="","",IF(COUNTIFS('Eng GLA 6th, 7th, 8th'!$E$4:$DV$4,FO$3,'Eng GLA 6th, 7th, 8th'!$E9:$DV9,"&lt;&gt;")=0,"",SUMIF('Eng GLA 6th, 7th, 8th'!$E$4:$DV$4,FO$3,'Eng GLA 6th, 7th, 8th'!$E9:$DV9)))</f>
        <is>
          <t/>
        </is>
      </c>
    </row>
    <row r="7" customFormat="false" ht="12.75" hidden="false" customHeight="true" outlineLevel="0" collapsed="false">
      <c r="A7" s="315" t="n">
        <v>3</v>
      </c>
      <c r="B7" s="315" t="str">
        <f aca="false">'English Scores- Leveled papers'!B9</f>
        <v>B.Yamuna</v>
      </c>
      <c r="C7" s="315"/>
      <c r="D7" s="316" t="inlineStr">
        <f aca="false">IF(OR(B7="",H7="",'Cover Sheet'!E7=""),"",'Cover Sheet'!E7)</f>
        <is>
          <t/>
        </is>
      </c>
      <c r="E7" s="316" t="inlineStr">
        <f aca="false">IF(OR(B7="",H7="",'Cover Sheet'!F7=""),"",'Cover Sheet'!F7)</f>
        <is>
          <t/>
        </is>
      </c>
      <c r="F7" s="316" t="inlineStr">
        <f aca="false">IF(OR(B7="",H7="",'Cover Sheet'!H7=""),"",'Cover Sheet'!H7)</f>
        <is>
          <t/>
        </is>
      </c>
      <c r="G7" s="316"/>
      <c r="H7" s="316" t="n">
        <f aca="false">IF(OR(B7="",COUNT('English Scores- Leveled papers'!H9:KM9)=0),"",IF((AND(AB7&gt;=(70/100),AB7&lt;1.1)),9,IF((AND(AA7&gt;=(70/100),AA7&lt;1.1)),8,IF((AND(Z7&gt;=(70/100),Z7&lt;1.1)),7,IF((AND(Y7&gt;=(70/100),Y7&lt;1.1)),6,IF(AND(X7&gt;=0.7,X7&lt;1.1),5.5,IF(AND(W7&gt;=0.7,W7&lt;1.1),5,IF(AND(V7&gt;=0.7,V7&lt;1.1),4.5,IF(AND(U7&gt;=0.7,U7&lt;1.1),4,IF(AND(T7&gt;=0.7,T7&lt;1.1),3.5,IF(AND(S7&gt;=0.7,S7&lt;1.1),3,IF(AND(R7&gt;=0.7,R7&lt;1.1),2.5,IF(AND(Q7&gt;=0.7,Q7&lt;1.1),2,IF(AND(P7&gt;=0.7,P7&lt;1.1),1.5,IF(AND(O7&gt;=0.7,O7&lt;1.1),1,IF(AND(N7&gt;=0.7,N7&lt;1.1),0.5,IF(AND(M7&gt;=0.7,M7&lt;1.1),0.2,IF(AND(L7&gt;=0.7,L7&lt;1.1),0,IF(COUNT('English Scores- Leveled papers'!H9:M9)=0,"",-0.5)))))))))))))))))))</f>
        <v>0.5</v>
      </c>
      <c r="I7" s="317" t="n">
        <f aca="false">IFERROR(IF(OR(B7="",H7=""),"",IF((AND(AB7&gt;=(70/100),AB7&lt;1.1)),AB7,IF(AND((AA7)&gt;=(70/100),AA7&lt;1.1),AA7,IF((AND((Z7)&gt;=(70/100),Z7&lt;1.1)),Z7,IF(AND((Y7)&gt;=(70/100),Y7&lt;1.1),Y7,IF(AND(X7&gt;=0.7,X7&lt;1.1),X7,IF(AND((W7)&gt;=0.7,W7&lt;1.1),W7,IF(AND((V7)&gt;=0.7,V7&lt;1.1),V7,IF(AND((U7)&gt;=0.7,U7&lt;1.1),U7,IF(AND((T7)&gt;=0.7,T7&lt;1.1),T7,IF(AND((S7)&gt;=0.7,S7&lt;1.1),S7,IF(AND((R7)&gt;=0.7,R7&lt;1.1),R7,IF(AND((Q7)&gt;=0.7,Q7&lt;1.1),Q7,IF(AND((P7)&gt;=0.7,P7&lt;1.1),P7,IF(AND((O7)&gt;=0.7,O7&lt;1.1),O7,IF(AND((N7)&gt;=0.7,N7&lt;1.1),N7,IF(AND((M7)&gt;=0.7,M7&lt;1.1),M7,IF(AND((L7)&gt;=0.7,L7&lt;1.1),L7,L7)))))))))))))))))),"")</f>
        <v>0.7</v>
      </c>
      <c r="J7" s="317" t="n">
        <f aca="false">IF((OR(B7="",H7="")),"",IF(AND((AB7)&gt;=(70/100),AB7&lt;1.1),"",IF((AND((AA7)&gt;=(70/100),AA7&lt;1.1)),AB7,IF((AND((Z7)&gt;=(70/100),Z7&lt;1.1)),AA7,IF((AND((Y7)&gt;=(70/100),Y7&lt;1.1)),Z7,IF(AND((X7)&gt;=0.7,X7&lt;1.1),Y7,IF(AND((W7)&gt;=0.7,W7&lt;1.1),X7,IF(AND((V7)&gt;=0.7,V7&lt;1.1),W7,IF(AND((U7)&gt;=0.7,U7&lt;1.1),V7,IF(AND((T7)&gt;=0.7,T7&lt;1.1),U7,IF(AND((S7)&gt;=0.7,S7&lt;1.1),T7,IF(AND((R7)&gt;=0.7,R7&lt;1.1),S7,IF(AND((Q7)&gt;=0.7,Q7&lt;1.1),R7,IF(AND((P7)&gt;=0.7,P7&lt;1.1),Q7,IF(AND((O7)&gt;=0.7,O7&lt;1.1),P7,IF(AND((N7)&gt;=0.7,N7&lt;1.1),O7,IF(AND((M7)&gt;=0.7,M7&lt;1.1),N7,IF(AND((L7)&gt;=0.7,L7&lt;1.1),M7,""))))))))))))))))))</f>
        <v>0.5</v>
      </c>
      <c r="K7" s="317" t="str">
        <f aca="false">IF((OR(B7="",H7="")),"",IF(AND((AB7)&gt;=(70/100),AB7&lt;1.1),AA7,IF((AND((AA7)&gt;=(70/100),AA7&lt;1.1)),Z7,IF((AND((Z7)&gt;=(70/100),Z7&lt;1.1)),Y7,IF((AND((Y7)&gt;=(70/100),Y7&lt;1.1)),X7,IF(AND((X7)&gt;=0.7,X7&lt;1.1),W7,IF(AND((W7)&gt;=0.7,W7&lt;1.1),V7,IF(AND((V7)&gt;=0.7,V7&lt;1.1),U7,IF(AND((U7)&gt;=0.7,U7&lt;1.1),T7,IF(AND((T7)&gt;=0.7,T7&lt;1.1),S7,IF(AND((S7)&gt;=0.7,S7&lt;1.1),R7,IF(AND((R7)&gt;=0.7,R7&lt;1.1),Q7,IF(AND((Q7)&gt;=0.7,Q7&lt;1.1),P7,IF(AND((P7)&gt;=0.7,P7&lt;1.1),O7,IF(AND((O7)&gt;=0.7,O7&lt;1.1),N7,IF(AND((N7)&gt;=0.7,N7&lt;1.1),M7,IF(AND((M7)&gt;=0.7,M7&lt;1.1),L7,IF(AND((L7)&gt;=0.7,L7&lt;1.1),"",""))))))))))))))))))</f>
        <v/>
      </c>
      <c r="L7" s="318" t="str">
        <f aca="false">IFERROR(IF((B7=""),"",(IF(COUNT(AC7:AG7)=0,"",ROUND(SUM(AC7:AG7)/SUM($AC$2:$AG$2),1)))),"")</f>
        <v/>
      </c>
      <c r="M7" s="318" t="str">
        <f aca="false">IFERROR(IF((B7=""),"",(IF(COUNT(AH7:AL7)=0,"",ROUND(SUM(AH7:AL7)/SUM($AH$2:$AL$2),1)))),"")</f>
        <v/>
      </c>
      <c r="N7" s="318" t="n">
        <f aca="false">IFERROR(IF((B7=""),"",(IF(COUNT(AM7:AQ7)=0,"",ROUND(SUM(AM7:AQ7)/SUM($AM$2:$AQ$2),1)))),"")</f>
        <v>0.7</v>
      </c>
      <c r="O7" s="318" t="n">
        <f aca="false">IFERROR(IF((B7=""),"",(IF(COUNT(AR7:AV7)=0,"",ROUND(SUM(AR7:AV7)/SUM($AR$2:$AV$2),1)))),"")</f>
        <v>0.5</v>
      </c>
      <c r="P7" s="318" t="str">
        <f aca="false">IFERROR(IF((B7=""),"",(IF(COUNT(AX7:BB7)=0,"",ROUND(SUM(AX7:BB7)/SUM($AX$2:$BB$2),1)))),"")</f>
        <v/>
      </c>
      <c r="Q7" s="318" t="str">
        <f aca="false">IFERROR(IF((B7=""),"",(IF(COUNT(BD7:BJ7)=0,"",ROUND(SUM(BD7:BJ7)/SUM($BD$2:$BJ$2),1)))),0)</f>
        <v/>
      </c>
      <c r="R7" s="318" t="str">
        <f aca="false">IFERROR(IF((B7=""),"",(IF(COUNT(BL7:BS7)=0,"",ROUND(SUM(BL7:BR7)/SUM($BL$2:$BR$2),1)))),0)</f>
        <v/>
      </c>
      <c r="S7" s="318" t="str">
        <f aca="false">IFERROR(IF((B7=""),"",(IF(COUNT(BT7:CB7)=0,"",ROUND(SUM(BT7:CA7)/SUM($BT$2:$CA$2),1)))),0)</f>
        <v/>
      </c>
      <c r="T7" s="318" t="str">
        <f aca="false">IFERROR(IF((B7=""),"",(IF(COUNT(CC7:CJ7)=0,"",ROUND(SUM(CC7:CI7)/SUM($CC$2:$CI$2),1)))),0)</f>
        <v/>
      </c>
      <c r="U7" s="318" t="str">
        <f aca="false">IFERROR(IF((B7=""),"",(IF(COUNT(CK7:CQ7)=0,"",ROUND(SUM(CK7:CQ7)/SUM($CK$2:$CQ$2),1)))),0)</f>
        <v/>
      </c>
      <c r="V7" s="318" t="str">
        <f aca="false">IFERROR(IF((B7=""),"",(IF(COUNT(CS7:CY7)=0,"",ROUND(SUM(CS7:CY7)/SUM($CS$2:$CY$2),1)))),0)</f>
        <v/>
      </c>
      <c r="W7" s="318" t="str">
        <f aca="false">IFERROR(IF((B7=""),"",(IF(COUNT(DA7:DI7)=0,"",ROUND(SUM(DA7:DI7)/SUM($DA$2:$DI$2),1)))),0)</f>
        <v/>
      </c>
      <c r="X7" s="318" t="str">
        <f aca="false">IFERROR(IF((B7=""),"",(IF(COUNT(DK7:DP7)=0,"",ROUND(SUM(DK7:DP7)/SUM($DK$2:$DP$2),1)))),0)</f>
        <v/>
      </c>
      <c r="Y7" s="318"/>
      <c r="Z7" s="318"/>
      <c r="AA7" s="318"/>
      <c r="AB7" s="318"/>
      <c r="AC7" s="319" t="inlineStr">
        <f aca="false">IF($B7="","",IF(COUNTIFS('English Scores- Leveled papers'!$H$4:$KM$4,AC$3,'English Scores- Leveled papers'!$H9:$KM9,"&lt;&gt;")=0,"",SUMIF('English Scores- Leveled papers'!$H$4:$KM$4,AC$3,'English Scores- Leveled papers'!$H9:$KM9)))</f>
        <is>
          <t/>
        </is>
      </c>
      <c r="AD7" s="319" t="inlineStr">
        <f aca="false">IF($B7="","",IF(COUNTIFS('English Scores- Leveled papers'!$H$4:$KM$4,AD$3,'English Scores- Leveled papers'!$H9:$KM9,"&lt;&gt;")=0,"",SUMIF('English Scores- Leveled papers'!$H$4:$KM$4,AD$3,'English Scores- Leveled papers'!$H9:$KM9)))</f>
        <is>
          <t/>
        </is>
      </c>
      <c r="AE7" s="319" t="inlineStr">
        <f aca="false">IF($B7="","",IF(COUNTIFS('English Scores- Leveled papers'!$H$4:$KM$4,AE$3,'English Scores- Leveled papers'!$H9:$KM9,"&lt;&gt;")=0,"",SUMIF('English Scores- Leveled papers'!$H$4:$KM$4,AE$3,'English Scores- Leveled papers'!$H9:$KM9)))</f>
        <is>
          <t/>
        </is>
      </c>
      <c r="AF7" s="319" t="inlineStr">
        <f aca="false">IF($B7="","",IF(COUNTIFS('English Scores- Leveled papers'!$H$4:$KM$4,AF$3,'English Scores- Leveled papers'!$H9:$KM9,"&lt;&gt;")=0,"",SUMIF('English Scores- Leveled papers'!$H$4:$KM$4,AF$3,'English Scores- Leveled papers'!$H9:$KM9)))</f>
        <is>
          <t/>
        </is>
      </c>
      <c r="AG7" s="319" t="inlineStr">
        <f aca="false">IF($B7="","",IF(COUNTIFS('English Scores- Leveled papers'!$H$4:$KM$4,AG$3,'English Scores- Leveled papers'!$H9:$KM9,"&lt;&gt;")=0,"",SUMIF('English Scores- Leveled papers'!$H$4:$KM$4,AG$3,'English Scores- Leveled papers'!$H9:$KM9)))</f>
        <is>
          <t/>
        </is>
      </c>
      <c r="AH7" s="319" t="inlineStr">
        <f aca="false">IF($B7="","",IF(COUNTIFS('English Scores- Leveled papers'!$H$4:$KM$4,AH$3,'English Scores- Leveled papers'!$H9:$KM9,"&lt;&gt;")=0,"",SUMIF('English Scores- Leveled papers'!$H$4:$KM$4,AH$3,'English Scores- Leveled papers'!$H9:$KM9)))</f>
        <is>
          <t/>
        </is>
      </c>
      <c r="AI7" s="319" t="inlineStr">
        <f aca="false">IF($B7="","",IF(COUNTIFS('English Scores- Leveled papers'!$H$4:$KM$4,AI$3,'English Scores- Leveled papers'!$H9:$KM9,"&lt;&gt;")=0,"",SUMIF('English Scores- Leveled papers'!$H$4:$KM$4,AI$3,'English Scores- Leveled papers'!$H9:$KM9)))</f>
        <is>
          <t/>
        </is>
      </c>
      <c r="AJ7" s="319" t="inlineStr">
        <f aca="false">IF($B7="","",IF(COUNTIFS('English Scores- Leveled papers'!$H$4:$KM$4,AJ$3,'English Scores- Leveled papers'!$H9:$KM9,"&lt;&gt;")=0,"",SUMIF('English Scores- Leveled papers'!$H$4:$KM$4,AJ$3,'English Scores- Leveled papers'!$H9:$KM9)))</f>
        <is>
          <t/>
        </is>
      </c>
      <c r="AK7" s="319" t="inlineStr">
        <f aca="false">IF($B7="","",IF(COUNTIFS('English Scores- Leveled papers'!$H$4:$KM$4,AK$3,'English Scores- Leveled papers'!$H9:$KM9,"&lt;&gt;")=0,"",SUMIF('English Scores- Leveled papers'!$H$4:$KM$4,AK$3,'English Scores- Leveled papers'!$H9:$KM9)))</f>
        <is>
          <t/>
        </is>
      </c>
      <c r="AL7" s="319" t="inlineStr">
        <f aca="false">IF($B7="","",IF(COUNTIFS('English Scores- Leveled papers'!$H$4:$KM$4,AL$3,'English Scores- Leveled papers'!$H9:$KM9,"&lt;&gt;")=0,"",SUMIF('English Scores- Leveled papers'!$H$4:$KM$4,AL$3,'English Scores- Leveled papers'!$H9:$KM9)))</f>
        <is>
          <t/>
        </is>
      </c>
      <c r="AM7" s="319" t="n">
        <f aca="false">IF($B7="","",IF(COUNTIFS('English Scores- Leveled papers'!$H$4:$KM$4,AM$3,'English Scores- Leveled papers'!$H9:$KM9,"&lt;&gt;")=0,"",SUMIF('English Scores- Leveled papers'!$H$4:$KM$4,AM$3,'English Scores- Leveled papers'!$H9:$KM9)))</f>
        <v>1</v>
      </c>
      <c r="AN7" s="319" t="n">
        <f aca="false">IF($B7="","",IF(COUNTIFS('English Scores- Leveled papers'!$H$4:$KM$4,AN$3,'English Scores- Leveled papers'!$H9:$KM9,"&lt;&gt;")=0,"",SUMIF('English Scores- Leveled papers'!$H$4:$KM$4,AN$3,'English Scores- Leveled papers'!$H9:$KM9)))</f>
        <v>1</v>
      </c>
      <c r="AO7" s="319" t="n">
        <f aca="false">IF($B7="","",IF(COUNTIFS('English Scores- Leveled papers'!$H$4:$KM$4,AO$3,'English Scores- Leveled papers'!$H9:$KM9,"&lt;&gt;")=0,"",SUMIF('English Scores- Leveled papers'!$H$4:$KM$4,AO$3,'English Scores- Leveled papers'!$H9:$KM9)))</f>
        <v>0</v>
      </c>
      <c r="AP7" s="319" t="n">
        <f aca="false">IF($B7="","",IF(COUNTIFS('English Scores- Leveled papers'!$H$4:$KM$4,AP$3,'English Scores- Leveled papers'!$H9:$KM9,"&lt;&gt;")=0,"",SUMIF('English Scores- Leveled papers'!$H$4:$KM$4,AP$3,'English Scores- Leveled papers'!$H9:$KM9)))</f>
        <v>1</v>
      </c>
      <c r="AQ7" s="319" t="n">
        <f aca="false">IF($B7="","",IF(COUNTIFS('English Scores- Leveled papers'!$H$4:$KM$4,AQ$3,'English Scores- Leveled papers'!$H9:$KM9,"&lt;&gt;")=0,"",SUMIF('English Scores- Leveled papers'!$H$4:$KM$4,AQ$3,'English Scores- Leveled papers'!$H9:$KM9)))</f>
        <v>2</v>
      </c>
      <c r="AR7" s="319" t="n">
        <f aca="false">IF($B7="","",IF(COUNTIFS('English Scores- Leveled papers'!$H$4:$KM$4,AR$3,'English Scores- Leveled papers'!$H9:$KM9,"&lt;&gt;")=0,"",SUMIF('English Scores- Leveled papers'!$H$4:$KM$4,AR$3,'English Scores- Leveled papers'!$H9:$KM9)))</f>
        <v>1</v>
      </c>
      <c r="AS7" s="319" t="n">
        <f aca="false">IF($B7="","",IF(COUNTIFS('English Scores- Leveled papers'!$H$4:$KM$4,AS$3,'English Scores- Leveled papers'!$H9:$KM9,"&lt;&gt;")=0,"",SUMIF('English Scores- Leveled papers'!$H$4:$KM$4,AS$3,'English Scores- Leveled papers'!$H9:$KM9)))</f>
        <v>2</v>
      </c>
      <c r="AT7" s="319" t="n">
        <f aca="false">IF($B7="","",IF(COUNTIFS('English Scores- Leveled papers'!$H$4:$KM$4,AT$3,'English Scores- Leveled papers'!$H9:$KM9,"&lt;&gt;")=0,"",SUMIF('English Scores- Leveled papers'!$H$4:$KM$4,AT$3,'English Scores- Leveled papers'!$H9:$KM9)))</f>
        <v>0</v>
      </c>
      <c r="AU7" s="319" t="n">
        <f aca="false">IF($B7="","",IF(COUNTIFS('English Scores- Leveled papers'!$H$4:$KM$4,AU$3,'English Scores- Leveled papers'!$H9:$KM9,"&lt;&gt;")=0,"",SUMIF('English Scores- Leveled papers'!$H$4:$KM$4,AU$3,'English Scores- Leveled papers'!$H9:$KM9)))</f>
        <v>0</v>
      </c>
      <c r="AV7" s="319" t="n">
        <f aca="false">IF($B7="","",IF(COUNTIFS('English Scores- Leveled papers'!$H$4:$KM$4,AV$3,'English Scores- Leveled papers'!$H9:$KM9,"&lt;&gt;")=0,"",SUMIF('English Scores- Leveled papers'!$H$4:$KM$4,AV$3,'English Scores- Leveled papers'!$H9:$KM9)))</f>
        <v>1</v>
      </c>
      <c r="AW7" s="319" t="n">
        <f aca="false">IF($B7="","",IF(COUNTIFS('English Scores- Leveled papers'!$H$4:$KM$4,AW$3,'English Scores- Leveled papers'!$H9:$KM9,"&lt;&gt;")=0,"",SUMIF('English Scores- Leveled papers'!$H$4:$KM$4,AW$3,'English Scores- Leveled papers'!$H9:$KM9)))</f>
        <v>0</v>
      </c>
      <c r="AX7" s="319" t="inlineStr">
        <f aca="false">IF($B7="","",IF(COUNTIFS('English Scores- Leveled papers'!$H$4:$KM$4,AX$3,'English Scores- Leveled papers'!$H9:$KM9,"&lt;&gt;")=0,"",SUMIF('English Scores- Leveled papers'!$H$4:$KM$4,AX$3,'English Scores- Leveled papers'!$H9:$KM9)))</f>
        <is>
          <t/>
        </is>
      </c>
      <c r="AY7" s="319" t="inlineStr">
        <f aca="false">IF($B7="","",IF(COUNTIFS('English Scores- Leveled papers'!$H$4:$KM$4,AY$3,'English Scores- Leveled papers'!$H9:$KM9,"&lt;&gt;")=0,"",SUMIF('English Scores- Leveled papers'!$H$4:$KM$4,AY$3,'English Scores- Leveled papers'!$H9:$KM9)))</f>
        <is>
          <t/>
        </is>
      </c>
      <c r="AZ7" s="319" t="inlineStr">
        <f aca="false">IF($B7="","",IF(COUNTIFS('English Scores- Leveled papers'!$H$4:$KM$4,AZ$3,'English Scores- Leveled papers'!$H9:$KM9,"&lt;&gt;")=0,"",SUMIF('English Scores- Leveled papers'!$H$4:$KM$4,AZ$3,'English Scores- Leveled papers'!$H9:$KM9)))</f>
        <is>
          <t/>
        </is>
      </c>
      <c r="BA7" s="319" t="inlineStr">
        <f aca="false">IF($B7="","",IF(COUNTIFS('English Scores- Leveled papers'!$H$4:$KM$4,BA$3,'English Scores- Leveled papers'!$H9:$KM9,"&lt;&gt;")=0,"",SUMIF('English Scores- Leveled papers'!$H$4:$KM$4,BA$3,'English Scores- Leveled papers'!$H9:$KM9)))</f>
        <is>
          <t/>
        </is>
      </c>
      <c r="BB7" s="319" t="inlineStr">
        <f aca="false">IF($B7="","",IF(COUNTIFS('English Scores- Leveled papers'!$H$4:$KM$4,BB$3,'English Scores- Leveled papers'!$H9:$KM9,"&lt;&gt;")=0,"",SUMIF('English Scores- Leveled papers'!$H$4:$KM$4,BB$3,'English Scores- Leveled papers'!$H9:$KM9)))</f>
        <is>
          <t/>
        </is>
      </c>
      <c r="BC7" s="319" t="inlineStr">
        <f aca="false">IF($B7="","",IF(COUNTIFS('English Scores- Leveled papers'!$H$4:$KM$4,BC$3,'English Scores- Leveled papers'!$H9:$KM9,"&lt;&gt;")=0,"",SUMIF('English Scores- Leveled papers'!$H$4:$KM$4,BC$3,'English Scores- Leveled papers'!$H9:$KM9)))</f>
        <is>
          <t/>
        </is>
      </c>
      <c r="BD7" s="319" t="inlineStr">
        <f aca="false">IF($B7="","",IF(COUNTIFS('English Scores- Leveled papers'!$H$4:$KM$4,BD$3,'English Scores- Leveled papers'!$H9:$KM9,"&lt;&gt;")=0,"",SUMIF('English Scores- Leveled papers'!$H$4:$KM$4,BD$3,'English Scores- Leveled papers'!$H9:$KM9)))</f>
        <is>
          <t/>
        </is>
      </c>
      <c r="BE7" s="319" t="inlineStr">
        <f aca="false">IF($B7="","",IF(COUNTIFS('English Scores- Leveled papers'!$H$4:$KM$4,BE$3,'English Scores- Leveled papers'!$H9:$KM9,"&lt;&gt;")=0,"",SUMIF('English Scores- Leveled papers'!$H$4:$KM$4,BE$3,'English Scores- Leveled papers'!$H9:$KM9)))</f>
        <is>
          <t/>
        </is>
      </c>
      <c r="BF7" s="319" t="inlineStr">
        <f aca="false">IF($B7="","",IF(COUNTIFS('English Scores- Leveled papers'!$H$4:$KM$4,BF$3,'English Scores- Leveled papers'!$H9:$KM9,"&lt;&gt;")=0,"",SUMIF('English Scores- Leveled papers'!$H$4:$KM$4,BF$3,'English Scores- Leveled papers'!$H9:$KM9)))</f>
        <is>
          <t/>
        </is>
      </c>
      <c r="BG7" s="319" t="inlineStr">
        <f aca="false">IF($B7="","",IF(COUNTIFS('English Scores- Leveled papers'!$H$4:$KM$4,BG$3,'English Scores- Leveled papers'!$H9:$KM9,"&lt;&gt;")=0,"",SUMIF('English Scores- Leveled papers'!$H$4:$KM$4,BG$3,'English Scores- Leveled papers'!$H9:$KM9)))</f>
        <is>
          <t/>
        </is>
      </c>
      <c r="BH7" s="319" t="inlineStr">
        <f aca="false">IF($B7="","",IF(COUNTIFS('English Scores- Leveled papers'!$H$4:$KM$4,BH$3,'English Scores- Leveled papers'!$H9:$KM9,"&lt;&gt;")=0,"",SUMIF('English Scores- Leveled papers'!$H$4:$KM$4,BH$3,'English Scores- Leveled papers'!$H9:$KM9)))</f>
        <is>
          <t/>
        </is>
      </c>
      <c r="BI7" s="319" t="inlineStr">
        <f aca="false">IF($B7="","",IF(COUNTIFS('English Scores- Leveled papers'!$H$4:$KM$4,BI$3,'English Scores- Leveled papers'!$H9:$KM9,"&lt;&gt;")=0,"",SUMIF('English Scores- Leveled papers'!$H$4:$KM$4,BI$3,'English Scores- Leveled papers'!$H9:$KM9)))</f>
        <is>
          <t/>
        </is>
      </c>
      <c r="BJ7" s="319" t="inlineStr">
        <f aca="false">IF($B7="","",IF(COUNTIFS('English Scores- Leveled papers'!$H$4:$KM$4,BJ$3,'English Scores- Leveled papers'!$H9:$KM9,"&lt;&gt;")=0,"",SUMIF('English Scores- Leveled papers'!$H$4:$KM$4,BJ$3,'English Scores- Leveled papers'!$H9:$KM9)))</f>
        <is>
          <t/>
        </is>
      </c>
      <c r="BK7" s="319" t="inlineStr">
        <f aca="false">IF($B7="","",IF(COUNTIFS('English Scores- Leveled papers'!$H$4:$KM$4,BK$3,'English Scores- Leveled papers'!$H9:$KM9,"&lt;&gt;")=0,"",SUMIF('English Scores- Leveled papers'!$H$4:$KM$4,BK$3,'English Scores- Leveled papers'!$H9:$KM9)))</f>
        <is>
          <t/>
        </is>
      </c>
      <c r="BL7" s="319" t="inlineStr">
        <f aca="false">IF($B7="","",IF(COUNTIFS('English Scores- Leveled papers'!$H$4:$KM$4,BL$3,'English Scores- Leveled papers'!$H9:$KM9,"&lt;&gt;")=0,"",SUMIF('English Scores- Leveled papers'!$H$4:$KM$4,BL$3,'English Scores- Leveled papers'!$H9:$KM9)))</f>
        <is>
          <t/>
        </is>
      </c>
      <c r="BM7" s="319" t="inlineStr">
        <f aca="false">IF($B7="","",IF(COUNTIFS('English Scores- Leveled papers'!$H$4:$KM$4,BM$3,'English Scores- Leveled papers'!$H9:$KM9,"&lt;&gt;")=0,"",SUMIF('English Scores- Leveled papers'!$H$4:$KM$4,BM$3,'English Scores- Leveled papers'!$H9:$KM9)))</f>
        <is>
          <t/>
        </is>
      </c>
      <c r="BN7" s="319" t="inlineStr">
        <f aca="false">IF($B7="","",IF(COUNTIFS('English Scores- Leveled papers'!$H$4:$KM$4,BN$3,'English Scores- Leveled papers'!$H9:$KM9,"&lt;&gt;")=0,"",SUMIF('English Scores- Leveled papers'!$H$4:$KM$4,BN$3,'English Scores- Leveled papers'!$H9:$KM9)))</f>
        <is>
          <t/>
        </is>
      </c>
      <c r="BO7" s="319" t="inlineStr">
        <f aca="false">IF($B7="","",IF(COUNTIFS('English Scores- Leveled papers'!$H$4:$KM$4,BO$3,'English Scores- Leveled papers'!$H9:$KM9,"&lt;&gt;")=0,"",SUMIF('English Scores- Leveled papers'!$H$4:$KM$4,BO$3,'English Scores- Leveled papers'!$H9:$KM9)))</f>
        <is>
          <t/>
        </is>
      </c>
      <c r="BP7" s="319" t="inlineStr">
        <f aca="false">IF($B7="","",IF(COUNTIFS('English Scores- Leveled papers'!$H$4:$KM$4,BP$3,'English Scores- Leveled papers'!$H9:$KM9,"&lt;&gt;")=0,"",SUMIF('English Scores- Leveled papers'!$H$4:$KM$4,BP$3,'English Scores- Leveled papers'!$H9:$KM9)))</f>
        <is>
          <t/>
        </is>
      </c>
      <c r="BQ7" s="319" t="inlineStr">
        <f aca="false">IF($B7="","",IF(COUNTIFS('English Scores- Leveled papers'!$H$4:$KM$4,BQ$3,'English Scores- Leveled papers'!$H9:$KM9,"&lt;&gt;")=0,"",SUMIF('English Scores- Leveled papers'!$H$4:$KM$4,BQ$3,'English Scores- Leveled papers'!$H9:$KM9)))</f>
        <is>
          <t/>
        </is>
      </c>
      <c r="BR7" s="319" t="inlineStr">
        <f aca="false">IF($B7="","",IF(COUNTIFS('English Scores- Leveled papers'!$H$4:$KM$4,BR$3,'English Scores- Leveled papers'!$H9:$KM9,"&lt;&gt;")=0,"",SUMIF('English Scores- Leveled papers'!$H$4:$KM$4,BR$3,'English Scores- Leveled papers'!$H9:$KM9)))</f>
        <is>
          <t/>
        </is>
      </c>
      <c r="BS7" s="319" t="inlineStr">
        <f aca="false">IF($B7="","",IF(COUNTIFS('English Scores- Leveled papers'!$H$4:$KM$4,BS$3,'English Scores- Leveled papers'!$H9:$KM9,"&lt;&gt;")=0,"",SUMIF('English Scores- Leveled papers'!$H$4:$KM$4,BS$3,'English Scores- Leveled papers'!$H9:$KM9)))</f>
        <is>
          <t/>
        </is>
      </c>
      <c r="BT7" s="319" t="inlineStr">
        <f aca="false">IF($B7="","",IF(COUNTIFS('English Scores- Leveled papers'!$H$4:$KM$4,BT$3,'English Scores- Leveled papers'!$H9:$KM9,"&lt;&gt;")=0,"",SUMIF('English Scores- Leveled papers'!$H$4:$KM$4,BT$3,'English Scores- Leveled papers'!$H9:$KM9)))</f>
        <is>
          <t/>
        </is>
      </c>
      <c r="BU7" s="319" t="inlineStr">
        <f aca="false">IF($B7="","",IF(COUNTIFS('English Scores- Leveled papers'!$H$4:$KM$4,BU$3,'English Scores- Leveled papers'!$H9:$KM9,"&lt;&gt;")=0,"",SUMIF('English Scores- Leveled papers'!$H$4:$KM$4,BU$3,'English Scores- Leveled papers'!$H9:$KM9)))</f>
        <is>
          <t/>
        </is>
      </c>
      <c r="BV7" s="319" t="inlineStr">
        <f aca="false">IF($B7="","",IF(COUNTIFS('English Scores- Leveled papers'!$H$4:$KM$4,BV$3,'English Scores- Leveled papers'!$H9:$KM9,"&lt;&gt;")=0,"",SUMIF('English Scores- Leveled papers'!$H$4:$KM$4,BV$3,'English Scores- Leveled papers'!$H9:$KM9)))</f>
        <is>
          <t/>
        </is>
      </c>
      <c r="BW7" s="319" t="inlineStr">
        <f aca="false">IF($B7="","",IF(COUNTIFS('English Scores- Leveled papers'!$H$4:$KM$4,BW$3,'English Scores- Leveled papers'!$H9:$KM9,"&lt;&gt;")=0,"",SUMIF('English Scores- Leveled papers'!$H$4:$KM$4,BW$3,'English Scores- Leveled papers'!$H9:$KM9)))</f>
        <is>
          <t/>
        </is>
      </c>
      <c r="BX7" s="319" t="inlineStr">
        <f aca="false">IF($B7="","",IF(COUNTIFS('English Scores- Leveled papers'!$H$4:$KM$4,BX$3,'English Scores- Leveled papers'!$H9:$KM9,"&lt;&gt;")=0,"",SUMIF('English Scores- Leveled papers'!$H$4:$KM$4,BX$3,'English Scores- Leveled papers'!$H9:$KM9)))</f>
        <is>
          <t/>
        </is>
      </c>
      <c r="BY7" s="319" t="inlineStr">
        <f aca="false">IF($B7="","",IF(COUNTIFS('English Scores- Leveled papers'!$H$4:$KM$4,BY$3,'English Scores- Leveled papers'!$H9:$KM9,"&lt;&gt;")=0,"",SUMIF('English Scores- Leveled papers'!$H$4:$KM$4,BY$3,'English Scores- Leveled papers'!$H9:$KM9)))</f>
        <is>
          <t/>
        </is>
      </c>
      <c r="BZ7" s="319" t="inlineStr">
        <f aca="false">IF($B7="","",IF(COUNTIFS('English Scores- Leveled papers'!$H$4:$KM$4,BZ$3,'English Scores- Leveled papers'!$H9:$KM9,"&lt;&gt;")=0,"",SUMIF('English Scores- Leveled papers'!$H$4:$KM$4,BZ$3,'English Scores- Leveled papers'!$H9:$KM9)))</f>
        <is>
          <t/>
        </is>
      </c>
      <c r="CA7" s="319" t="inlineStr">
        <f aca="false">IF($B7="","",IF(COUNTIFS('English Scores- Leveled papers'!$H$4:$KM$4,CA$3,'English Scores- Leveled papers'!$H9:$KM9,"&lt;&gt;")=0,"",SUMIF('English Scores- Leveled papers'!$H$4:$KM$4,CA$3,'English Scores- Leveled papers'!$H9:$KM9)))</f>
        <is>
          <t/>
        </is>
      </c>
      <c r="CB7" s="319" t="inlineStr">
        <f aca="false">IF($B7="","",IF(COUNTIFS('English Scores- Leveled papers'!$H$4:$KM$4,CB$3,'English Scores- Leveled papers'!$H9:$KM9,"&lt;&gt;")=0,"",SUMIF('English Scores- Leveled papers'!$H$4:$KM$4,CB$3,'English Scores- Leveled papers'!$H9:$KM9)))</f>
        <is>
          <t/>
        </is>
      </c>
      <c r="CC7" s="319" t="inlineStr">
        <f aca="false">IF($B7="","",IF(COUNTIFS('English Scores- Leveled papers'!$H$4:$KM$4,CC$3,'English Scores- Leveled papers'!$H9:$KM9,"&lt;&gt;")=0,"",SUMIF('English Scores- Leveled papers'!$H$4:$KM$4,CC$3,'English Scores- Leveled papers'!$H9:$KM9)))</f>
        <is>
          <t/>
        </is>
      </c>
      <c r="CD7" s="319" t="inlineStr">
        <f aca="false">IF($B7="","",IF(COUNTIFS('English Scores- Leveled papers'!$H$4:$KM$4,CD$3,'English Scores- Leveled papers'!$H9:$KM9,"&lt;&gt;")=0,"",SUMIF('English Scores- Leveled papers'!$H$4:$KM$4,CD$3,'English Scores- Leveled papers'!$H9:$KM9)))</f>
        <is>
          <t/>
        </is>
      </c>
      <c r="CE7" s="319" t="inlineStr">
        <f aca="false">IF($B7="","",IF(COUNTIFS('English Scores- Leveled papers'!$H$4:$KM$4,CE$3,'English Scores- Leveled papers'!$H9:$KM9,"&lt;&gt;")=0,"",SUMIF('English Scores- Leveled papers'!$H$4:$KM$4,CE$3,'English Scores- Leveled papers'!$H9:$KM9)))</f>
        <is>
          <t/>
        </is>
      </c>
      <c r="CF7" s="319" t="inlineStr">
        <f aca="false">IF($B7="","",IF(COUNTIFS('English Scores- Leveled papers'!$H$4:$KM$4,CF$3,'English Scores- Leveled papers'!$H9:$KM9,"&lt;&gt;")=0,"",SUMIF('English Scores- Leveled papers'!$H$4:$KM$4,CF$3,'English Scores- Leveled papers'!$H9:$KM9)))</f>
        <is>
          <t/>
        </is>
      </c>
      <c r="CG7" s="319" t="inlineStr">
        <f aca="false">IF($B7="","",IF(COUNTIFS('English Scores- Leveled papers'!$H$4:$KM$4,CG$3,'English Scores- Leveled papers'!$H9:$KM9,"&lt;&gt;")=0,"",SUMIF('English Scores- Leveled papers'!$H$4:$KM$4,CG$3,'English Scores- Leveled papers'!$H9:$KM9)))</f>
        <is>
          <t/>
        </is>
      </c>
      <c r="CH7" s="319" t="inlineStr">
        <f aca="false">IF($B7="","",IF(COUNTIFS('English Scores- Leveled papers'!$H$4:$KM$4,CH$3,'English Scores- Leveled papers'!$H9:$KM9,"&lt;&gt;")=0,"",SUMIF('English Scores- Leveled papers'!$H$4:$KM$4,CH$3,'English Scores- Leveled papers'!$H9:$KM9)))</f>
        <is>
          <t/>
        </is>
      </c>
      <c r="CI7" s="319" t="inlineStr">
        <f aca="false">IF($B7="","",IF(COUNTIFS('English Scores- Leveled papers'!$H$4:$KM$4,CI$3,'English Scores- Leveled papers'!$H9:$KM9,"&lt;&gt;")=0,"",SUMIF('English Scores- Leveled papers'!$H$4:$KM$4,CI$3,'English Scores- Leveled papers'!$H9:$KM9)))</f>
        <is>
          <t/>
        </is>
      </c>
      <c r="CJ7" s="319" t="inlineStr">
        <f aca="false">IF($B7="","",IF(COUNTIFS('English Scores- Leveled papers'!$H$4:$KM$4,CJ$3,'English Scores- Leveled papers'!$H9:$KM9,"&lt;&gt;")=0,"",SUMIF('English Scores- Leveled papers'!$H$4:$KM$4,CJ$3,'English Scores- Leveled papers'!$H9:$KM9)))</f>
        <is>
          <t/>
        </is>
      </c>
      <c r="CK7" s="319" t="inlineStr">
        <f aca="false">IF($B7="","",IF(COUNTIFS('English Scores- Leveled papers'!$H$4:$KM$4,CK$3,'English Scores- Leveled papers'!$H9:$KM9,"&lt;&gt;")=0,"",SUMIF('English Scores- Leveled papers'!$H$4:$KM$4,CK$3,'English Scores- Leveled papers'!$H9:$KM9)))</f>
        <is>
          <t/>
        </is>
      </c>
      <c r="CL7" s="319" t="inlineStr">
        <f aca="false">IF($B7="","",IF(COUNTIFS('English Scores- Leveled papers'!$H$4:$KM$4,CL$3,'English Scores- Leveled papers'!$H9:$KM9,"&lt;&gt;")=0,"",SUMIF('English Scores- Leveled papers'!$H$4:$KM$4,CL$3,'English Scores- Leveled papers'!$H9:$KM9)))</f>
        <is>
          <t/>
        </is>
      </c>
      <c r="CM7" s="319" t="inlineStr">
        <f aca="false">IF($B7="","",IF(COUNTIFS('English Scores- Leveled papers'!$H$4:$KM$4,CM$3,'English Scores- Leveled papers'!$H9:$KM9,"&lt;&gt;")=0,"",SUMIF('English Scores- Leveled papers'!$H$4:$KM$4,CM$3,'English Scores- Leveled papers'!$H9:$KM9)))</f>
        <is>
          <t/>
        </is>
      </c>
      <c r="CN7" s="319" t="inlineStr">
        <f aca="false">IF($B7="","",IF(COUNTIFS('English Scores- Leveled papers'!$H$4:$KM$4,CN$3,'English Scores- Leveled papers'!$H9:$KM9,"&lt;&gt;")=0,"",SUMIF('English Scores- Leveled papers'!$H$4:$KM$4,CN$3,'English Scores- Leveled papers'!$H9:$KM9)))</f>
        <is>
          <t/>
        </is>
      </c>
      <c r="CO7" s="319" t="inlineStr">
        <f aca="false">IF($B7="","",IF(COUNTIFS('English Scores- Leveled papers'!$H$4:$KM$4,CO$3,'English Scores- Leveled papers'!$H9:$KM9,"&lt;&gt;")=0,"",SUMIF('English Scores- Leveled papers'!$H$4:$KM$4,CO$3,'English Scores- Leveled papers'!$H9:$KM9)))</f>
        <is>
          <t/>
        </is>
      </c>
      <c r="CP7" s="319" t="inlineStr">
        <f aca="false">IF($B7="","",IF(COUNTIFS('English Scores- Leveled papers'!$H$4:$KM$4,CP$3,'English Scores- Leveled papers'!$H9:$KM9,"&lt;&gt;")=0,"",SUMIF('English Scores- Leveled papers'!$H$4:$KM$4,CP$3,'English Scores- Leveled papers'!$H9:$KM9)))</f>
        <is>
          <t/>
        </is>
      </c>
      <c r="CQ7" s="319" t="inlineStr">
        <f aca="false">IF($B7="","",IF(COUNTIFS('English Scores- Leveled papers'!$H$4:$KM$4,CQ$3,'English Scores- Leveled papers'!$H9:$KM9,"&lt;&gt;")=0,"",SUMIF('English Scores- Leveled papers'!$H$4:$KM$4,CQ$3,'English Scores- Leveled papers'!$H9:$KM9)))</f>
        <is>
          <t/>
        </is>
      </c>
      <c r="CR7" s="319" t="inlineStr">
        <f aca="false">IF($B7="","",IF(COUNTIFS('English Scores- Leveled papers'!$H$4:$KM$4,CR$3,'English Scores- Leveled papers'!$H9:$KM9,"&lt;&gt;")=0,"",SUMIF('English Scores- Leveled papers'!$H$4:$KM$4,CR$3,'English Scores- Leveled papers'!$H9:$KM9)))</f>
        <is>
          <t/>
        </is>
      </c>
      <c r="CS7" s="319" t="inlineStr">
        <f aca="false">IF($B7="","",IF(COUNTIFS('English Scores- Leveled papers'!$H$4:$KM$4,CS$3,'English Scores- Leveled papers'!$H9:$KM9,"&lt;&gt;")=0,"",SUMIF('English Scores- Leveled papers'!$H$4:$KM$4,CS$3,'English Scores- Leveled papers'!$H9:$KM9)))</f>
        <is>
          <t/>
        </is>
      </c>
      <c r="CT7" s="319" t="inlineStr">
        <f aca="false">IF($B7="","",IF(COUNTIFS('English Scores- Leveled papers'!$H$4:$KM$4,CT$3,'English Scores- Leveled papers'!$H9:$KM9,"&lt;&gt;")=0,"",SUMIF('English Scores- Leveled papers'!$H$4:$KM$4,CT$3,'English Scores- Leveled papers'!$H9:$KM9)))</f>
        <is>
          <t/>
        </is>
      </c>
      <c r="CU7" s="319" t="inlineStr">
        <f aca="false">IF($B7="","",IF(COUNTIFS('English Scores- Leveled papers'!$H$4:$KM$4,CU$3,'English Scores- Leveled papers'!$H9:$KM9,"&lt;&gt;")=0,"",SUMIF('English Scores- Leveled papers'!$H$4:$KM$4,CU$3,'English Scores- Leveled papers'!$H9:$KM9)))</f>
        <is>
          <t/>
        </is>
      </c>
      <c r="CV7" s="319" t="inlineStr">
        <f aca="false">IF($B7="","",IF(COUNTIFS('English Scores- Leveled papers'!$H$4:$KM$4,CV$3,'English Scores- Leveled papers'!$H9:$KM9,"&lt;&gt;")=0,"",SUMIF('English Scores- Leveled papers'!$H$4:$KM$4,CV$3,'English Scores- Leveled papers'!$H9:$KM9)))</f>
        <is>
          <t/>
        </is>
      </c>
      <c r="CW7" s="319" t="inlineStr">
        <f aca="false">IF($B7="","",IF(COUNTIFS('English Scores- Leveled papers'!$H$4:$KM$4,CW$3,'English Scores- Leveled papers'!$H9:$KM9,"&lt;&gt;")=0,"",SUMIF('English Scores- Leveled papers'!$H$4:$KM$4,CW$3,'English Scores- Leveled papers'!$H9:$KM9)))</f>
        <is>
          <t/>
        </is>
      </c>
      <c r="CX7" s="319" t="inlineStr">
        <f aca="false">IF($B7="","",IF(COUNTIFS('English Scores- Leveled papers'!$H$4:$KM$4,CX$3,'English Scores- Leveled papers'!$H9:$KM9,"&lt;&gt;")=0,"",SUMIF('English Scores- Leveled papers'!$H$4:$KM$4,CX$3,'English Scores- Leveled papers'!$H9:$KM9)))</f>
        <is>
          <t/>
        </is>
      </c>
      <c r="CY7" s="319" t="inlineStr">
        <f aca="false">IF($B7="","",IF(COUNTIFS('English Scores- Leveled papers'!$H$4:$KM$4,CY$3,'English Scores- Leveled papers'!$H9:$KM9,"&lt;&gt;")=0,"",SUMIF('English Scores- Leveled papers'!$H$4:$KM$4,CY$3,'English Scores- Leveled papers'!$H9:$KM9)))</f>
        <is>
          <t/>
        </is>
      </c>
      <c r="CZ7" s="319" t="inlineStr">
        <f aca="false">IF($B7="","",IF(COUNTIFS('English Scores- Leveled papers'!$H$4:$KM$4,CZ$3,'English Scores- Leveled papers'!$H9:$KM9,"&lt;&gt;")=0,"",SUMIF('English Scores- Leveled papers'!$H$4:$KM$4,CZ$3,'English Scores- Leveled papers'!$H9:$KM9)))</f>
        <is>
          <t/>
        </is>
      </c>
      <c r="DA7" s="319" t="inlineStr">
        <f aca="false">IF($B7="","",IF(COUNTIFS('English Scores- Leveled papers'!$H$4:$KM$4,DA$3,'English Scores- Leveled papers'!$H9:$KM9,"&lt;&gt;")=0,"",SUMIF('English Scores- Leveled papers'!$H$4:$KM$4,DA$3,'English Scores- Leveled papers'!$H9:$KM9)))</f>
        <is>
          <t/>
        </is>
      </c>
      <c r="DB7" s="319" t="inlineStr">
        <f aca="false">IF($B7="","",IF(COUNTIFS('English Scores- Leveled papers'!$H$4:$KM$4,DB$3,'English Scores- Leveled papers'!$H9:$KM9,"&lt;&gt;")=0,"",SUMIF('English Scores- Leveled papers'!$H$4:$KM$4,DB$3,'English Scores- Leveled papers'!$H9:$KM9)))</f>
        <is>
          <t/>
        </is>
      </c>
      <c r="DC7" s="319" t="inlineStr">
        <f aca="false">IF($B7="","",IF(COUNTIFS('English Scores- Leveled papers'!$H$4:$KM$4,DC$3,'English Scores- Leveled papers'!$H9:$KM9,"&lt;&gt;")=0,"",SUMIF('English Scores- Leveled papers'!$H$4:$KM$4,DC$3,'English Scores- Leveled papers'!$H9:$KM9)))</f>
        <is>
          <t/>
        </is>
      </c>
      <c r="DD7" s="319" t="inlineStr">
        <f aca="false">IF($B7="","",IF(COUNTIFS('English Scores- Leveled papers'!$H$4:$KM$4,DD$3,'English Scores- Leveled papers'!$H9:$KM9,"&lt;&gt;")=0,"",SUMIF('English Scores- Leveled papers'!$H$4:$KM$4,DD$3,'English Scores- Leveled papers'!$H9:$KM9)))</f>
        <is>
          <t/>
        </is>
      </c>
      <c r="DE7" s="319" t="inlineStr">
        <f aca="false">IF($B7="","",IF(COUNTIFS('English Scores- Leveled papers'!$H$4:$KM$4,DE$3,'English Scores- Leveled papers'!$H9:$KM9,"&lt;&gt;")=0,"",SUMIF('English Scores- Leveled papers'!$H$4:$KM$4,DE$3,'English Scores- Leveled papers'!$H9:$KM9)))</f>
        <is>
          <t/>
        </is>
      </c>
      <c r="DF7" s="319" t="inlineStr">
        <f aca="false">IF($B7="","",IF(COUNTIFS('English Scores- Leveled papers'!$H$4:$KM$4,DF$3,'English Scores- Leveled papers'!$H9:$KM9,"&lt;&gt;")=0,"",SUMIF('English Scores- Leveled papers'!$H$4:$KM$4,DF$3,'English Scores- Leveled papers'!$H9:$KM9)))</f>
        <is>
          <t/>
        </is>
      </c>
      <c r="DG7" s="319" t="inlineStr">
        <f aca="false">IF($B7="","",IF(COUNTIFS('English Scores- Leveled papers'!$H$4:$KM$4,DG$3,'English Scores- Leveled papers'!$H9:$KM9,"&lt;&gt;")=0,"",SUMIF('English Scores- Leveled papers'!$H$4:$KM$4,DG$3,'English Scores- Leveled papers'!$H9:$KM9)))</f>
        <is>
          <t/>
        </is>
      </c>
      <c r="DH7" s="319" t="inlineStr">
        <f aca="false">IF($B7="","",IF(COUNTIFS('English Scores- Leveled papers'!$H$4:$KM$4,DH$3,'English Scores- Leveled papers'!$H9:$KM9,"&lt;&gt;")=0,"",SUMIF('English Scores- Leveled papers'!$H$4:$KM$4,DH$3,'English Scores- Leveled papers'!$H9:$KM9)))</f>
        <is>
          <t/>
        </is>
      </c>
      <c r="DI7" s="319" t="inlineStr">
        <f aca="false">IF($B7="","",IF(COUNTIFS('English Scores- Leveled papers'!$H$4:$KM$4,DI$3,'English Scores- Leveled papers'!$H9:$KM9,"&lt;&gt;")=0,"",SUMIF('English Scores- Leveled papers'!$H$4:$KM$4,DI$3,'English Scores- Leveled papers'!$H9:$KM9)))</f>
        <is>
          <t/>
        </is>
      </c>
      <c r="DJ7" s="319" t="inlineStr">
        <f aca="false">IF($B7="","",IF(COUNTIFS('English Scores- Leveled papers'!$H$4:$KM$4,DJ$3,'English Scores- Leveled papers'!$H9:$KM9,"&lt;&gt;")=0,"",SUMIF('English Scores- Leveled papers'!$H$4:$KM$4,DJ$3,'English Scores- Leveled papers'!$H9:$KM9)))</f>
        <is>
          <t/>
        </is>
      </c>
      <c r="DK7" s="319" t="inlineStr">
        <f aca="false">IF($B7="","",IF(COUNTIFS('English Scores- Leveled papers'!$H$4:$KM$4,DK$3,'English Scores- Leveled papers'!$H9:$KM9,"&lt;&gt;")=0,"",SUMIF('English Scores- Leveled papers'!$H$4:$KM$4,DK$3,'English Scores- Leveled papers'!$H9:$KM9)))</f>
        <is>
          <t/>
        </is>
      </c>
      <c r="DL7" s="319" t="inlineStr">
        <f aca="false">IF($B7="","",IF(COUNTIFS('English Scores- Leveled papers'!$H$4:$KM$4,DL$3,'English Scores- Leveled papers'!$H9:$KM9,"&lt;&gt;")=0,"",SUMIF('English Scores- Leveled papers'!$H$4:$KM$4,DL$3,'English Scores- Leveled papers'!$H9:$KM9)))</f>
        <is>
          <t/>
        </is>
      </c>
      <c r="DM7" s="319" t="inlineStr">
        <f aca="false">IF($B7="","",IF(COUNTIFS('English Scores- Leveled papers'!$H$4:$KM$4,DM$3,'English Scores- Leveled papers'!$H9:$KM9,"&lt;&gt;")=0,"",SUMIF('English Scores- Leveled papers'!$H$4:$KM$4,DM$3,'English Scores- Leveled papers'!$H9:$KM9)))</f>
        <is>
          <t/>
        </is>
      </c>
      <c r="DN7" s="319" t="inlineStr">
        <f aca="false">IF($B7="","",IF(COUNTIFS('English Scores- Leveled papers'!$H$4:$KM$4,DN$3,'English Scores- Leveled papers'!$H9:$KM9,"&lt;&gt;")=0,"",SUMIF('English Scores- Leveled papers'!$H$4:$KM$4,DN$3,'English Scores- Leveled papers'!$H9:$KM9)))</f>
        <is>
          <t/>
        </is>
      </c>
      <c r="DO7" s="319" t="inlineStr">
        <f aca="false">IF($B7="","",IF(COUNTIFS('English Scores- Leveled papers'!$H$4:$KM$4,DO$3,'English Scores- Leveled papers'!$H9:$KM9,"&lt;&gt;")=0,"",SUMIF('English Scores- Leveled papers'!$H$4:$KM$4,DO$3,'English Scores- Leveled papers'!$H9:$KM9)))</f>
        <is>
          <t/>
        </is>
      </c>
      <c r="DP7" s="319" t="inlineStr">
        <f aca="false">IF($B7="","",IF(COUNTIFS('English Scores- Leveled papers'!$H$4:$KM$4,DP$3,'English Scores- Leveled papers'!$H9:$KM9,"&lt;&gt;")=0,"",SUMIF('English Scores- Leveled papers'!$H$4:$KM$4,DP$3,'English Scores- Leveled papers'!$H9:$KM9)))</f>
        <is>
          <t/>
        </is>
      </c>
      <c r="DQ7" s="320" t="inlineStr">
        <f aca="false">IF($B7="","",IF(COUNTIFS('English Scores- Leveled papers'!$H$4:$KM$4,DQ$3,'English Scores- Leveled papers'!$H9:$KM9,"&lt;&gt;")=0,"",SUMIF('English Scores- Leveled papers'!$H$4:$KM$4,DQ$3,'English Scores- Leveled papers'!$H9:$KM9)))</f>
        <is>
          <t/>
        </is>
      </c>
      <c r="DR7" s="321" t="inlineStr">
        <f aca="false">IF('Cover Sheet'!$AC$6="6th", 'Eng GLA 6th, 7th, 8th'!D10, "")</f>
        <is>
          <t/>
        </is>
      </c>
      <c r="DU7" s="319" t="inlineStr">
        <f aca="false">IF($B7="","",IF(COUNTIFS('Eng GLA 6th, 7th, 8th'!$E$4:$DV$4,DU$3,'Eng GLA 6th, 7th, 8th'!$E10:$DV10,"&lt;&gt;")=0,"",SUMIF('Eng GLA 6th, 7th, 8th'!$E$4:$DV$4,DU$3,'Eng GLA 6th, 7th, 8th'!$E10:$DV10)))</f>
        <is>
          <t/>
        </is>
      </c>
      <c r="DV7" s="319" t="inlineStr">
        <f aca="false">IF($B7="","",IF(COUNTIFS('Eng GLA 6th, 7th, 8th'!$E$4:$DV$4,DV$3,'Eng GLA 6th, 7th, 8th'!$E10:$DV10,"&lt;&gt;")=0,"",SUMIF('Eng GLA 6th, 7th, 8th'!$E$4:$DV$4,DV$3,'Eng GLA 6th, 7th, 8th'!$E10:$DV10)))</f>
        <is>
          <t/>
        </is>
      </c>
      <c r="DW7" s="319" t="inlineStr">
        <f aca="false">IF($B7="","",IF(COUNTIFS('Eng GLA 6th, 7th, 8th'!$E$4:$DV$4,DW$3,'Eng GLA 6th, 7th, 8th'!$E10:$DV10,"&lt;&gt;")=0,"",SUMIF('Eng GLA 6th, 7th, 8th'!$E$4:$DV$4,DW$3,'Eng GLA 6th, 7th, 8th'!$E10:$DV10)))</f>
        <is>
          <t/>
        </is>
      </c>
      <c r="DX7" s="319" t="inlineStr">
        <f aca="false">IF($B7="","",IF(COUNTIFS('Eng GLA 6th, 7th, 8th'!$E$4:$DV$4,DX$3,'Eng GLA 6th, 7th, 8th'!$E10:$DV10,"&lt;&gt;")=0,"",SUMIF('Eng GLA 6th, 7th, 8th'!$E$4:$DV$4,DX$3,'Eng GLA 6th, 7th, 8th'!$E10:$DV10)))</f>
        <is>
          <t/>
        </is>
      </c>
      <c r="DY7" s="319" t="inlineStr">
        <f aca="false">IF($B7="","",IF(COUNTIFS('Eng GLA 6th, 7th, 8th'!$E$4:$DV$4,DY$3,'Eng GLA 6th, 7th, 8th'!$E10:$DV10,"&lt;&gt;")=0,"",SUMIF('Eng GLA 6th, 7th, 8th'!$E$4:$DV$4,DY$3,'Eng GLA 6th, 7th, 8th'!$E10:$DV10)))</f>
        <is>
          <t/>
        </is>
      </c>
      <c r="DZ7" s="319" t="inlineStr">
        <f aca="false">IF($B7="","",IF(COUNTIFS('Eng GLA 6th, 7th, 8th'!$E$4:$DV$4,DZ$3,'Eng GLA 6th, 7th, 8th'!$E10:$DV10,"&lt;&gt;")=0,"",SUMIF('Eng GLA 6th, 7th, 8th'!$E$4:$DV$4,DZ$3,'Eng GLA 6th, 7th, 8th'!$E10:$DV10)))</f>
        <is>
          <t/>
        </is>
      </c>
      <c r="EA7" s="319" t="inlineStr">
        <f aca="false">IF($B7="","",IF(COUNTIFS('Eng GLA 6th, 7th, 8th'!$E$4:$DV$4,EA$3,'Eng GLA 6th, 7th, 8th'!$E10:$DV10,"&lt;&gt;")=0,"",SUMIF('Eng GLA 6th, 7th, 8th'!$E$4:$DV$4,EA$3,'Eng GLA 6th, 7th, 8th'!$E10:$DV10)))</f>
        <is>
          <t/>
        </is>
      </c>
      <c r="EB7" s="319" t="inlineStr">
        <f aca="false">IF($B7="","",IF(COUNTIFS('Eng GLA 6th, 7th, 8th'!$E$4:$DV$4,EB$3,'Eng GLA 6th, 7th, 8th'!$E10:$DV10,"&lt;&gt;")=0,"",SUMIF('Eng GLA 6th, 7th, 8th'!$E$4:$DV$4,EB$3,'Eng GLA 6th, 7th, 8th'!$E10:$DV10)))</f>
        <is>
          <t/>
        </is>
      </c>
      <c r="EC7" s="319" t="inlineStr">
        <f aca="false">IF($B7="","",IF(COUNTIFS('Eng GLA 6th, 7th, 8th'!$E$4:$DV$4,EC$3,'Eng GLA 6th, 7th, 8th'!$E10:$DV10,"&lt;&gt;")=0,"",SUMIF('Eng GLA 6th, 7th, 8th'!$E$4:$DV$4,EC$3,'Eng GLA 6th, 7th, 8th'!$E10:$DV10)))</f>
        <is>
          <t/>
        </is>
      </c>
      <c r="ED7" s="319" t="inlineStr">
        <f aca="false">IF($B7="","",IF(COUNTIFS('Eng GLA 6th, 7th, 8th'!$E$4:$DV$4,ED$3,'Eng GLA 6th, 7th, 8th'!$E10:$DV10,"&lt;&gt;")=0,"",SUMIF('Eng GLA 6th, 7th, 8th'!$E$4:$DV$4,ED$3,'Eng GLA 6th, 7th, 8th'!$E10:$DV10)))</f>
        <is>
          <t/>
        </is>
      </c>
      <c r="EE7" s="319" t="inlineStr">
        <f aca="false">IF($B7="","",IF(COUNTIFS('Eng GLA 6th, 7th, 8th'!$E$4:$DV$4,EE$3,'Eng GLA 6th, 7th, 8th'!$E10:$DV10,"&lt;&gt;")=0,"",SUMIF('Eng GLA 6th, 7th, 8th'!$E$4:$DV$4,EE$3,'Eng GLA 6th, 7th, 8th'!$E10:$DV10)))</f>
        <is>
          <t/>
        </is>
      </c>
      <c r="EF7" s="319" t="inlineStr">
        <f aca="false">IF($B7="","",IF(COUNTIFS('Eng GLA 6th, 7th, 8th'!$E$4:$DV$4,EF$3,'Eng GLA 6th, 7th, 8th'!$E10:$DV10,"&lt;&gt;")=0,"",SUMIF('Eng GLA 6th, 7th, 8th'!$E$4:$DV$4,EF$3,'Eng GLA 6th, 7th, 8th'!$E10:$DV10)))</f>
        <is>
          <t/>
        </is>
      </c>
      <c r="EG7" s="319" t="inlineStr">
        <f aca="false">IF($B7="","",IF(COUNTIFS('Eng GLA 6th, 7th, 8th'!$E$4:$DV$4,EG$3,'Eng GLA 6th, 7th, 8th'!$E10:$DV10,"&lt;&gt;")=0,"",SUMIF('Eng GLA 6th, 7th, 8th'!$E$4:$DV$4,EG$3,'Eng GLA 6th, 7th, 8th'!$E10:$DV10)))</f>
        <is>
          <t/>
        </is>
      </c>
      <c r="EH7" s="319" t="inlineStr">
        <f aca="false">IF($B7="","",IF(COUNTIFS('Eng GLA 6th, 7th, 8th'!$E$4:$DV$4,EH$3,'Eng GLA 6th, 7th, 8th'!$E10:$DV10,"&lt;&gt;")=0,"",SUMIF('Eng GLA 6th, 7th, 8th'!$E$4:$DV$4,EH$3,'Eng GLA 6th, 7th, 8th'!$E10:$DV10)))</f>
        <is>
          <t/>
        </is>
      </c>
      <c r="EI7" s="319" t="inlineStr">
        <f aca="false">IF($B7="","",IF(COUNTIFS('Eng GLA 6th, 7th, 8th'!$E$4:$DV$4,EI$3,'Eng GLA 6th, 7th, 8th'!$E10:$DV10,"&lt;&gt;")=0,"",SUMIF('Eng GLA 6th, 7th, 8th'!$E$4:$DV$4,EI$3,'Eng GLA 6th, 7th, 8th'!$E10:$DV10)))</f>
        <is>
          <t/>
        </is>
      </c>
      <c r="EJ7" s="322" t="inlineStr">
        <f aca="false">IF('Cover Sheet'!$AC$6="7th", 'Eng GLA 6th, 7th, 8th'!AQ10, "")</f>
        <is>
          <t/>
        </is>
      </c>
      <c r="EK7" s="319" t="inlineStr">
        <f aca="false">IF($B7="","",IF(COUNTIFS('Eng GLA 6th, 7th, 8th'!$E$4:$DV$4,EK$3,'Eng GLA 6th, 7th, 8th'!$E10:$DV10,"&lt;&gt;")=0,"",SUMIF('Eng GLA 6th, 7th, 8th'!$E$4:$DV$4,EK$3,'Eng GLA 6th, 7th, 8th'!$E10:$DV10)))</f>
        <is>
          <t/>
        </is>
      </c>
      <c r="EL7" s="319" t="inlineStr">
        <f aca="false">IF($B7="","",IF(COUNTIFS('Eng GLA 6th, 7th, 8th'!$E$4:$DV$4,EL$3,'Eng GLA 6th, 7th, 8th'!$E10:$DV10,"&lt;&gt;")=0,"",SUMIF('Eng GLA 6th, 7th, 8th'!$E$4:$DV$4,EL$3,'Eng GLA 6th, 7th, 8th'!$E10:$DV10)))</f>
        <is>
          <t/>
        </is>
      </c>
      <c r="EM7" s="319" t="inlineStr">
        <f aca="false">IF($B7="","",IF(COUNTIFS('Eng GLA 6th, 7th, 8th'!$E$4:$DV$4,EM$3,'Eng GLA 6th, 7th, 8th'!$E10:$DV10,"&lt;&gt;")=0,"",SUMIF('Eng GLA 6th, 7th, 8th'!$E$4:$DV$4,EM$3,'Eng GLA 6th, 7th, 8th'!$E10:$DV10)))</f>
        <is>
          <t/>
        </is>
      </c>
      <c r="EN7" s="319" t="inlineStr">
        <f aca="false">IF($B7="","",IF(COUNTIFS('Eng GLA 6th, 7th, 8th'!$E$4:$DV$4,EN$3,'Eng GLA 6th, 7th, 8th'!$E10:$DV10,"&lt;&gt;")=0,"",SUMIF('Eng GLA 6th, 7th, 8th'!$E$4:$DV$4,EN$3,'Eng GLA 6th, 7th, 8th'!$E10:$DV10)))</f>
        <is>
          <t/>
        </is>
      </c>
      <c r="EO7" s="319" t="inlineStr">
        <f aca="false">IF($B7="","",IF(COUNTIFS('Eng GLA 6th, 7th, 8th'!$E$4:$DV$4,EO$3,'Eng GLA 6th, 7th, 8th'!$E10:$DV10,"&lt;&gt;")=0,"",SUMIF('Eng GLA 6th, 7th, 8th'!$E$4:$DV$4,EO$3,'Eng GLA 6th, 7th, 8th'!$E10:$DV10)))</f>
        <is>
          <t/>
        </is>
      </c>
      <c r="EP7" s="319" t="inlineStr">
        <f aca="false">IF($B7="","",IF(COUNTIFS('Eng GLA 6th, 7th, 8th'!$E$4:$DV$4,EP$3,'Eng GLA 6th, 7th, 8th'!$E10:$DV10,"&lt;&gt;")=0,"",SUMIF('Eng GLA 6th, 7th, 8th'!$E$4:$DV$4,EP$3,'Eng GLA 6th, 7th, 8th'!$E10:$DV10)))</f>
        <is>
          <t/>
        </is>
      </c>
      <c r="EQ7" s="319" t="inlineStr">
        <f aca="false">IF($B7="","",IF(COUNTIFS('Eng GLA 6th, 7th, 8th'!$E$4:$DV$4,EQ$3,'Eng GLA 6th, 7th, 8th'!$E10:$DV10,"&lt;&gt;")=0,"",SUMIF('Eng GLA 6th, 7th, 8th'!$E$4:$DV$4,EQ$3,'Eng GLA 6th, 7th, 8th'!$E10:$DV10)))</f>
        <is>
          <t/>
        </is>
      </c>
      <c r="ER7" s="319" t="inlineStr">
        <f aca="false">IF($B7="","",IF(COUNTIFS('Eng GLA 6th, 7th, 8th'!$E$4:$DV$4,ER$3,'Eng GLA 6th, 7th, 8th'!$E10:$DV10,"&lt;&gt;")=0,"",SUMIF('Eng GLA 6th, 7th, 8th'!$E$4:$DV$4,ER$3,'Eng GLA 6th, 7th, 8th'!$E10:$DV10)))</f>
        <is>
          <t/>
        </is>
      </c>
      <c r="ES7" s="319" t="inlineStr">
        <f aca="false">IF($B7="","",IF(COUNTIFS('Eng GLA 6th, 7th, 8th'!$E$4:$DV$4,ES$3,'Eng GLA 6th, 7th, 8th'!$E10:$DV10,"&lt;&gt;")=0,"",SUMIF('Eng GLA 6th, 7th, 8th'!$E$4:$DV$4,ES$3,'Eng GLA 6th, 7th, 8th'!$E10:$DV10)))</f>
        <is>
          <t/>
        </is>
      </c>
      <c r="ET7" s="319" t="inlineStr">
        <f aca="false">IF($B7="","",IF(COUNTIFS('Eng GLA 6th, 7th, 8th'!$E$4:$DV$4,ET$3,'Eng GLA 6th, 7th, 8th'!$E10:$DV10,"&lt;&gt;")=0,"",SUMIF('Eng GLA 6th, 7th, 8th'!$E$4:$DV$4,ET$3,'Eng GLA 6th, 7th, 8th'!$E10:$DV10)))</f>
        <is>
          <t/>
        </is>
      </c>
      <c r="EU7" s="319" t="inlineStr">
        <f aca="false">IF($B7="","",IF(COUNTIFS('Eng GLA 6th, 7th, 8th'!$E$4:$DV$4,EU$3,'Eng GLA 6th, 7th, 8th'!$E10:$DV10,"&lt;&gt;")=0,"",SUMIF('Eng GLA 6th, 7th, 8th'!$E$4:$DV$4,EU$3,'Eng GLA 6th, 7th, 8th'!$E10:$DV10)))</f>
        <is>
          <t/>
        </is>
      </c>
      <c r="EV7" s="319" t="inlineStr">
        <f aca="false">IF($B7="","",IF(COUNTIFS('Eng GLA 6th, 7th, 8th'!$E$4:$DV$4,EV$3,'Eng GLA 6th, 7th, 8th'!$E10:$DV10,"&lt;&gt;")=0,"",SUMIF('Eng GLA 6th, 7th, 8th'!$E$4:$DV$4,EV$3,'Eng GLA 6th, 7th, 8th'!$E10:$DV10)))</f>
        <is>
          <t/>
        </is>
      </c>
      <c r="EW7" s="319" t="inlineStr">
        <f aca="false">IF($B7="","",IF(COUNTIFS('Eng GLA 6th, 7th, 8th'!$E$4:$DV$4,EW$3,'Eng GLA 6th, 7th, 8th'!$E10:$DV10,"&lt;&gt;")=0,"",SUMIF('Eng GLA 6th, 7th, 8th'!$E$4:$DV$4,EW$3,'Eng GLA 6th, 7th, 8th'!$E10:$DV10)))</f>
        <is>
          <t/>
        </is>
      </c>
      <c r="EX7" s="319" t="inlineStr">
        <f aca="false">IF($B7="","",IF(COUNTIFS('Eng GLA 6th, 7th, 8th'!$E$4:$DV$4,EX$3,'Eng GLA 6th, 7th, 8th'!$E10:$DV10,"&lt;&gt;")=0,"",SUMIF('Eng GLA 6th, 7th, 8th'!$E$4:$DV$4,EX$3,'Eng GLA 6th, 7th, 8th'!$E10:$DV10)))</f>
        <is>
          <t/>
        </is>
      </c>
      <c r="EY7" s="319" t="inlineStr">
        <f aca="false">IF($B7="","",IF(COUNTIFS('Eng GLA 6th, 7th, 8th'!$E$4:$DV$4,EY$3,'Eng GLA 6th, 7th, 8th'!$E10:$DV10,"&lt;&gt;")=0,"",SUMIF('Eng GLA 6th, 7th, 8th'!$E$4:$DV$4,EY$3,'Eng GLA 6th, 7th, 8th'!$E10:$DV10)))</f>
        <is>
          <t/>
        </is>
      </c>
      <c r="EZ7" s="322" t="inlineStr">
        <f aca="false">IF('Cover Sheet'!$AC$6="8th", 'Eng GLA 6th, 7th, 8th'!CG10, "")</f>
        <is>
          <t/>
        </is>
      </c>
      <c r="FA7" s="319" t="inlineStr">
        <f aca="false">IF($B7="","",IF(COUNTIFS('Eng GLA 6th, 7th, 8th'!$E$4:$DV$4,FA$3,'Eng GLA 6th, 7th, 8th'!$E10:$DV10,"&lt;&gt;")=0,"",SUMIF('Eng GLA 6th, 7th, 8th'!$E$4:$DV$4,FA$3,'Eng GLA 6th, 7th, 8th'!$E10:$DV10)))</f>
        <is>
          <t/>
        </is>
      </c>
      <c r="FB7" s="319" t="inlineStr">
        <f aca="false">IF($B7="","",IF(COUNTIFS('Eng GLA 6th, 7th, 8th'!$E$4:$DV$4,FB$3,'Eng GLA 6th, 7th, 8th'!$E10:$DV10,"&lt;&gt;")=0,"",SUMIF('Eng GLA 6th, 7th, 8th'!$E$4:$DV$4,FB$3,'Eng GLA 6th, 7th, 8th'!$E10:$DV10)))</f>
        <is>
          <t/>
        </is>
      </c>
      <c r="FC7" s="319" t="inlineStr">
        <f aca="false">IF($B7="","",IF(COUNTIFS('Eng GLA 6th, 7th, 8th'!$E$4:$DV$4,FC$3,'Eng GLA 6th, 7th, 8th'!$E10:$DV10,"&lt;&gt;")=0,"",SUMIF('Eng GLA 6th, 7th, 8th'!$E$4:$DV$4,FC$3,'Eng GLA 6th, 7th, 8th'!$E10:$DV10)))</f>
        <is>
          <t/>
        </is>
      </c>
      <c r="FD7" s="319" t="inlineStr">
        <f aca="false">IF($B7="","",IF(COUNTIFS('Eng GLA 6th, 7th, 8th'!$E$4:$DV$4,FD$3,'Eng GLA 6th, 7th, 8th'!$E10:$DV10,"&lt;&gt;")=0,"",SUMIF('Eng GLA 6th, 7th, 8th'!$E$4:$DV$4,FD$3,'Eng GLA 6th, 7th, 8th'!$E10:$DV10)))</f>
        <is>
          <t/>
        </is>
      </c>
      <c r="FE7" s="319" t="inlineStr">
        <f aca="false">IF($B7="","",IF(COUNTIFS('Eng GLA 6th, 7th, 8th'!$E$4:$DV$4,FE$3,'Eng GLA 6th, 7th, 8th'!$E10:$DV10,"&lt;&gt;")=0,"",SUMIF('Eng GLA 6th, 7th, 8th'!$E$4:$DV$4,FE$3,'Eng GLA 6th, 7th, 8th'!$E10:$DV10)))</f>
        <is>
          <t/>
        </is>
      </c>
      <c r="FF7" s="319" t="inlineStr">
        <f aca="false">IF($B7="","",IF(COUNTIFS('Eng GLA 6th, 7th, 8th'!$E$4:$DV$4,FF$3,'Eng GLA 6th, 7th, 8th'!$E10:$DV10,"&lt;&gt;")=0,"",SUMIF('Eng GLA 6th, 7th, 8th'!$E$4:$DV$4,FF$3,'Eng GLA 6th, 7th, 8th'!$E10:$DV10)))</f>
        <is>
          <t/>
        </is>
      </c>
      <c r="FG7" s="319" t="inlineStr">
        <f aca="false">IF($B7="","",IF(COUNTIFS('Eng GLA 6th, 7th, 8th'!$E$4:$DV$4,FG$3,'Eng GLA 6th, 7th, 8th'!$E10:$DV10,"&lt;&gt;")=0,"",SUMIF('Eng GLA 6th, 7th, 8th'!$E$4:$DV$4,FG$3,'Eng GLA 6th, 7th, 8th'!$E10:$DV10)))</f>
        <is>
          <t/>
        </is>
      </c>
      <c r="FH7" s="319" t="inlineStr">
        <f aca="false">IF($B7="","",IF(COUNTIFS('Eng GLA 6th, 7th, 8th'!$E$4:$DV$4,FH$3,'Eng GLA 6th, 7th, 8th'!$E10:$DV10,"&lt;&gt;")=0,"",SUMIF('Eng GLA 6th, 7th, 8th'!$E$4:$DV$4,FH$3,'Eng GLA 6th, 7th, 8th'!$E10:$DV10)))</f>
        <is>
          <t/>
        </is>
      </c>
      <c r="FI7" s="319" t="inlineStr">
        <f aca="false">IF($B7="","",IF(COUNTIFS('Eng GLA 6th, 7th, 8th'!$E$4:$DV$4,FI$3,'Eng GLA 6th, 7th, 8th'!$E10:$DV10,"&lt;&gt;")=0,"",SUMIF('Eng GLA 6th, 7th, 8th'!$E$4:$DV$4,FI$3,'Eng GLA 6th, 7th, 8th'!$E10:$DV10)))</f>
        <is>
          <t/>
        </is>
      </c>
      <c r="FJ7" s="319" t="inlineStr">
        <f aca="false">IF($B7="","",IF(COUNTIFS('Eng GLA 6th, 7th, 8th'!$E$4:$DV$4,FJ$3,'Eng GLA 6th, 7th, 8th'!$E10:$DV10,"&lt;&gt;")=0,"",SUMIF('Eng GLA 6th, 7th, 8th'!$E$4:$DV$4,FJ$3,'Eng GLA 6th, 7th, 8th'!$E10:$DV10)))</f>
        <is>
          <t/>
        </is>
      </c>
      <c r="FK7" s="319" t="inlineStr">
        <f aca="false">IF($B7="","",IF(COUNTIFS('Eng GLA 6th, 7th, 8th'!$E$4:$DV$4,FK$3,'Eng GLA 6th, 7th, 8th'!$E10:$DV10,"&lt;&gt;")=0,"",SUMIF('Eng GLA 6th, 7th, 8th'!$E$4:$DV$4,FK$3,'Eng GLA 6th, 7th, 8th'!$E10:$DV10)))</f>
        <is>
          <t/>
        </is>
      </c>
      <c r="FL7" s="319" t="inlineStr">
        <f aca="false">IF($B7="","",IF(COUNTIFS('Eng GLA 6th, 7th, 8th'!$E$4:$DV$4,FL$3,'Eng GLA 6th, 7th, 8th'!$E10:$DV10,"&lt;&gt;")=0,"",SUMIF('Eng GLA 6th, 7th, 8th'!$E$4:$DV$4,FL$3,'Eng GLA 6th, 7th, 8th'!$E10:$DV10)))</f>
        <is>
          <t/>
        </is>
      </c>
      <c r="FM7" s="319" t="inlineStr">
        <f aca="false">IF($B7="","",IF(COUNTIFS('Eng GLA 6th, 7th, 8th'!$E$4:$DV$4,FM$3,'Eng GLA 6th, 7th, 8th'!$E10:$DV10,"&lt;&gt;")=0,"",SUMIF('Eng GLA 6th, 7th, 8th'!$E$4:$DV$4,FM$3,'Eng GLA 6th, 7th, 8th'!$E10:$DV10)))</f>
        <is>
          <t/>
        </is>
      </c>
      <c r="FN7" s="319" t="inlineStr">
        <f aca="false">IF($B7="","",IF(COUNTIFS('Eng GLA 6th, 7th, 8th'!$E$4:$DV$4,FN$3,'Eng GLA 6th, 7th, 8th'!$E10:$DV10,"&lt;&gt;")=0,"",SUMIF('Eng GLA 6th, 7th, 8th'!$E$4:$DV$4,FN$3,'Eng GLA 6th, 7th, 8th'!$E10:$DV10)))</f>
        <is>
          <t/>
        </is>
      </c>
      <c r="FO7" s="319" t="inlineStr">
        <f aca="false">IF($B7="","",IF(COUNTIFS('Eng GLA 6th, 7th, 8th'!$E$4:$DV$4,FO$3,'Eng GLA 6th, 7th, 8th'!$E10:$DV10,"&lt;&gt;")=0,"",SUMIF('Eng GLA 6th, 7th, 8th'!$E$4:$DV$4,FO$3,'Eng GLA 6th, 7th, 8th'!$E10:$DV10)))</f>
        <is>
          <t/>
        </is>
      </c>
    </row>
    <row r="8" customFormat="false" ht="12.75" hidden="false" customHeight="true" outlineLevel="0" collapsed="false">
      <c r="A8" s="315" t="n">
        <v>4</v>
      </c>
      <c r="B8" s="315" t="str">
        <f aca="false">'English Scores- Leveled papers'!B10</f>
        <v>CH.Shirisha</v>
      </c>
      <c r="C8" s="315"/>
      <c r="D8" s="316" t="inlineStr">
        <f aca="false">IF(OR(B8="",H8="",'Cover Sheet'!E8=""),"",'Cover Sheet'!E8)</f>
        <is>
          <t/>
        </is>
      </c>
      <c r="E8" s="316" t="inlineStr">
        <f aca="false">IF(OR(B8="",H8="",'Cover Sheet'!F8=""),"",'Cover Sheet'!F8)</f>
        <is>
          <t/>
        </is>
      </c>
      <c r="F8" s="316" t="inlineStr">
        <f aca="false">IF(OR(B8="",H8="",'Cover Sheet'!H8=""),"",'Cover Sheet'!H8)</f>
        <is>
          <t/>
        </is>
      </c>
      <c r="G8" s="316"/>
      <c r="H8" s="316" t="n">
        <f aca="false">IF(OR(B8="",COUNT('English Scores- Leveled papers'!H10:KM10)=0),"",IF((AND(AB8&gt;=(70/100),AB8&lt;1.1)),9,IF((AND(AA8&gt;=(70/100),AA8&lt;1.1)),8,IF((AND(Z8&gt;=(70/100),Z8&lt;1.1)),7,IF((AND(Y8&gt;=(70/100),Y8&lt;1.1)),6,IF(AND(X8&gt;=0.7,X8&lt;1.1),5.5,IF(AND(W8&gt;=0.7,W8&lt;1.1),5,IF(AND(V8&gt;=0.7,V8&lt;1.1),4.5,IF(AND(U8&gt;=0.7,U8&lt;1.1),4,IF(AND(T8&gt;=0.7,T8&lt;1.1),3.5,IF(AND(S8&gt;=0.7,S8&lt;1.1),3,IF(AND(R8&gt;=0.7,R8&lt;1.1),2.5,IF(AND(Q8&gt;=0.7,Q8&lt;1.1),2,IF(AND(P8&gt;=0.7,P8&lt;1.1),1.5,IF(AND(O8&gt;=0.7,O8&lt;1.1),1,IF(AND(N8&gt;=0.7,N8&lt;1.1),0.5,IF(AND(M8&gt;=0.7,M8&lt;1.1),0.2,IF(AND(L8&gt;=0.7,L8&lt;1.1),0,IF(COUNT('English Scores- Leveled papers'!H10:M10)=0,"",-0.5)))))))))))))))))))</f>
        <v>0.2</v>
      </c>
      <c r="I8" s="317" t="n">
        <f aca="false">IFERROR(IF(OR(B8="",H8=""),"",IF((AND(AB8&gt;=(70/100),AB8&lt;1.1)),AB8,IF(AND((AA8)&gt;=(70/100),AA8&lt;1.1),AA8,IF((AND((Z8)&gt;=(70/100),Z8&lt;1.1)),Z8,IF(AND((Y8)&gt;=(70/100),Y8&lt;1.1),Y8,IF(AND(X8&gt;=0.7,X8&lt;1.1),X8,IF(AND((W8)&gt;=0.7,W8&lt;1.1),W8,IF(AND((V8)&gt;=0.7,V8&lt;1.1),V8,IF(AND((U8)&gt;=0.7,U8&lt;1.1),U8,IF(AND((T8)&gt;=0.7,T8&lt;1.1),T8,IF(AND((S8)&gt;=0.7,S8&lt;1.1),S8,IF(AND((R8)&gt;=0.7,R8&lt;1.1),R8,IF(AND((Q8)&gt;=0.7,Q8&lt;1.1),Q8,IF(AND((P8)&gt;=0.7,P8&lt;1.1),P8,IF(AND((O8)&gt;=0.7,O8&lt;1.1),O8,IF(AND((N8)&gt;=0.7,N8&lt;1.1),N8,IF(AND((M8)&gt;=0.7,M8&lt;1.1),M8,IF(AND((L8)&gt;=0.7,L8&lt;1.1),L8,L8)))))))))))))))))),"")</f>
        <v>1</v>
      </c>
      <c r="J8" s="317" t="n">
        <f aca="false">IF((OR(B8="",H8="")),"",IF(AND((AB8)&gt;=(70/100),AB8&lt;1.1),"",IF((AND((AA8)&gt;=(70/100),AA8&lt;1.1)),AB8,IF((AND((Z8)&gt;=(70/100),Z8&lt;1.1)),AA8,IF((AND((Y8)&gt;=(70/100),Y8&lt;1.1)),Z8,IF(AND((X8)&gt;=0.7,X8&lt;1.1),Y8,IF(AND((W8)&gt;=0.7,W8&lt;1.1),X8,IF(AND((V8)&gt;=0.7,V8&lt;1.1),W8,IF(AND((U8)&gt;=0.7,U8&lt;1.1),V8,IF(AND((T8)&gt;=0.7,T8&lt;1.1),U8,IF(AND((S8)&gt;=0.7,S8&lt;1.1),T8,IF(AND((R8)&gt;=0.7,R8&lt;1.1),S8,IF(AND((Q8)&gt;=0.7,Q8&lt;1.1),R8,IF(AND((P8)&gt;=0.7,P8&lt;1.1),Q8,IF(AND((O8)&gt;=0.7,O8&lt;1.1),P8,IF(AND((N8)&gt;=0.7,N8&lt;1.1),O8,IF(AND((M8)&gt;=0.7,M8&lt;1.1),N8,IF(AND((L8)&gt;=0.7,L8&lt;1.1),M8,""))))))))))))))))))</f>
        <v>0.6</v>
      </c>
      <c r="K8" s="317" t="str">
        <f aca="false">IF((OR(B8="",H8="")),"",IF(AND((AB8)&gt;=(70/100),AB8&lt;1.1),AA8,IF((AND((AA8)&gt;=(70/100),AA8&lt;1.1)),Z8,IF((AND((Z8)&gt;=(70/100),Z8&lt;1.1)),Y8,IF((AND((Y8)&gt;=(70/100),Y8&lt;1.1)),X8,IF(AND((X8)&gt;=0.7,X8&lt;1.1),W8,IF(AND((W8)&gt;=0.7,W8&lt;1.1),V8,IF(AND((V8)&gt;=0.7,V8&lt;1.1),U8,IF(AND((U8)&gt;=0.7,U8&lt;1.1),T8,IF(AND((T8)&gt;=0.7,T8&lt;1.1),S8,IF(AND((S8)&gt;=0.7,S8&lt;1.1),R8,IF(AND((R8)&gt;=0.7,R8&lt;1.1),Q8,IF(AND((Q8)&gt;=0.7,Q8&lt;1.1),P8,IF(AND((P8)&gt;=0.7,P8&lt;1.1),O8,IF(AND((O8)&gt;=0.7,O8&lt;1.1),N8,IF(AND((N8)&gt;=0.7,N8&lt;1.1),M8,IF(AND((M8)&gt;=0.7,M8&lt;1.1),L8,IF(AND((L8)&gt;=0.7,L8&lt;1.1),"",""))))))))))))))))))</f>
        <v/>
      </c>
      <c r="L8" s="318" t="str">
        <f aca="false">IFERROR(IF((B8=""),"",(IF(COUNT(AC8:AG8)=0,"",ROUND(SUM(AC8:AG8)/SUM($AC$2:$AG$2),1)))),"")</f>
        <v/>
      </c>
      <c r="M8" s="318" t="n">
        <f aca="false">IFERROR(IF((B8=""),"",(IF(COUNT(AH8:AL8)=0,"",ROUND(SUM(AH8:AL8)/SUM($AH$2:$AL$2),1)))),"")</f>
        <v>1</v>
      </c>
      <c r="N8" s="318" t="n">
        <f aca="false">IFERROR(IF((B8=""),"",(IF(COUNT(AM8:AQ8)=0,"",ROUND(SUM(AM8:AQ8)/SUM($AM$2:$AQ$2),1)))),"")</f>
        <v>0.6</v>
      </c>
      <c r="O8" s="318" t="str">
        <f aca="false">IFERROR(IF((B8=""),"",(IF(COUNT(AR8:AV8)=0,"",ROUND(SUM(AR8:AV8)/SUM($AR$2:$AV$2),1)))),"")</f>
        <v/>
      </c>
      <c r="P8" s="318" t="str">
        <f aca="false">IFERROR(IF((B8=""),"",(IF(COUNT(AX8:BB8)=0,"",ROUND(SUM(AX8:BB8)/SUM($AX$2:$BB$2),1)))),"")</f>
        <v/>
      </c>
      <c r="Q8" s="318" t="str">
        <f aca="false">IFERROR(IF((B8=""),"",(IF(COUNT(BD8:BJ8)=0,"",ROUND(SUM(BD8:BJ8)/SUM($BD$2:$BJ$2),1)))),0)</f>
        <v/>
      </c>
      <c r="R8" s="318" t="str">
        <f aca="false">IFERROR(IF((B8=""),"",(IF(COUNT(BL8:BS8)=0,"",ROUND(SUM(BL8:BR8)/SUM($BL$2:$BR$2),1)))),0)</f>
        <v/>
      </c>
      <c r="S8" s="318" t="str">
        <f aca="false">IFERROR(IF((B8=""),"",(IF(COUNT(BT8:CB8)=0,"",ROUND(SUM(BT8:CA8)/SUM($BT$2:$CA$2),1)))),0)</f>
        <v/>
      </c>
      <c r="T8" s="318" t="str">
        <f aca="false">IFERROR(IF((B8=""),"",(IF(COUNT(CC8:CJ8)=0,"",ROUND(SUM(CC8:CI8)/SUM($CC$2:$CI$2),1)))),0)</f>
        <v/>
      </c>
      <c r="U8" s="318" t="str">
        <f aca="false">IFERROR(IF((B8=""),"",(IF(COUNT(CK8:CQ8)=0,"",ROUND(SUM(CK8:CQ8)/SUM($CK$2:$CQ$2),1)))),0)</f>
        <v/>
      </c>
      <c r="V8" s="318" t="str">
        <f aca="false">IFERROR(IF((B8=""),"",(IF(COUNT(CS8:CY8)=0,"",ROUND(SUM(CS8:CY8)/SUM($CS$2:$CY$2),1)))),0)</f>
        <v/>
      </c>
      <c r="W8" s="318" t="str">
        <f aca="false">IFERROR(IF((B8=""),"",(IF(COUNT(DA8:DI8)=0,"",ROUND(SUM(DA8:DI8)/SUM($DA$2:$DI$2),1)))),0)</f>
        <v/>
      </c>
      <c r="X8" s="318" t="str">
        <f aca="false">IFERROR(IF((B8=""),"",(IF(COUNT(DK8:DP8)=0,"",ROUND(SUM(DK8:DP8)/SUM($DK$2:$DP$2),1)))),0)</f>
        <v/>
      </c>
      <c r="Y8" s="318"/>
      <c r="Z8" s="318"/>
      <c r="AA8" s="318"/>
      <c r="AB8" s="318"/>
      <c r="AC8" s="319" t="inlineStr">
        <f aca="false">IF($B8="","",IF(COUNTIFS('English Scores- Leveled papers'!$H$4:$KM$4,AC$3,'English Scores- Leveled papers'!$H10:$KM10,"&lt;&gt;")=0,"",SUMIF('English Scores- Leveled papers'!$H$4:$KM$4,AC$3,'English Scores- Leveled papers'!$H10:$KM10)))</f>
        <is>
          <t/>
        </is>
      </c>
      <c r="AD8" s="319" t="inlineStr">
        <f aca="false">IF($B8="","",IF(COUNTIFS('English Scores- Leveled papers'!$H$4:$KM$4,AD$3,'English Scores- Leveled papers'!$H10:$KM10,"&lt;&gt;")=0,"",SUMIF('English Scores- Leveled papers'!$H$4:$KM$4,AD$3,'English Scores- Leveled papers'!$H10:$KM10)))</f>
        <is>
          <t/>
        </is>
      </c>
      <c r="AE8" s="319" t="inlineStr">
        <f aca="false">IF($B8="","",IF(COUNTIFS('English Scores- Leveled papers'!$H$4:$KM$4,AE$3,'English Scores- Leveled papers'!$H10:$KM10,"&lt;&gt;")=0,"",SUMIF('English Scores- Leveled papers'!$H$4:$KM$4,AE$3,'English Scores- Leveled papers'!$H10:$KM10)))</f>
        <is>
          <t/>
        </is>
      </c>
      <c r="AF8" s="319" t="inlineStr">
        <f aca="false">IF($B8="","",IF(COUNTIFS('English Scores- Leveled papers'!$H$4:$KM$4,AF$3,'English Scores- Leveled papers'!$H10:$KM10,"&lt;&gt;")=0,"",SUMIF('English Scores- Leveled papers'!$H$4:$KM$4,AF$3,'English Scores- Leveled papers'!$H10:$KM10)))</f>
        <is>
          <t/>
        </is>
      </c>
      <c r="AG8" s="319" t="inlineStr">
        <f aca="false">IF($B8="","",IF(COUNTIFS('English Scores- Leveled papers'!$H$4:$KM$4,AG$3,'English Scores- Leveled papers'!$H10:$KM10,"&lt;&gt;")=0,"",SUMIF('English Scores- Leveled papers'!$H$4:$KM$4,AG$3,'English Scores- Leveled papers'!$H10:$KM10)))</f>
        <is>
          <t/>
        </is>
      </c>
      <c r="AH8" s="319" t="inlineStr">
        <f aca="false">IF($B8="","",IF(COUNTIFS('English Scores- Leveled papers'!$H$4:$KM$4,AH$3,'English Scores- Leveled papers'!$H10:$KM10,"&lt;&gt;")=0,"",SUMIF('English Scores- Leveled papers'!$H$4:$KM$4,AH$3,'English Scores- Leveled papers'!$H10:$KM10)))</f>
        <is>
          <t/>
        </is>
      </c>
      <c r="AI8" s="319" t="n">
        <f aca="false">IF($B8="","",IF(COUNTIFS('English Scores- Leveled papers'!$H$4:$KM$4,AI$3,'English Scores- Leveled papers'!$H10:$KM10,"&lt;&gt;")=0,"",SUMIF('English Scores- Leveled papers'!$H$4:$KM$4,AI$3,'English Scores- Leveled papers'!$H10:$KM10)))</f>
        <v>2</v>
      </c>
      <c r="AJ8" s="319" t="n">
        <f aca="false">IF($B8="","",IF(COUNTIFS('English Scores- Leveled papers'!$H$4:$KM$4,AJ$3,'English Scores- Leveled papers'!$H10:$KM10,"&lt;&gt;")=0,"",SUMIF('English Scores- Leveled papers'!$H$4:$KM$4,AJ$3,'English Scores- Leveled papers'!$H10:$KM10)))</f>
        <v>1</v>
      </c>
      <c r="AK8" s="319" t="n">
        <f aca="false">IF($B8="","",IF(COUNTIFS('English Scores- Leveled papers'!$H$4:$KM$4,AK$3,'English Scores- Leveled papers'!$H10:$KM10,"&lt;&gt;")=0,"",SUMIF('English Scores- Leveled papers'!$H$4:$KM$4,AK$3,'English Scores- Leveled papers'!$H10:$KM10)))</f>
        <v>1</v>
      </c>
      <c r="AL8" s="319" t="n">
        <f aca="false">IF($B8="","",IF(COUNTIFS('English Scores- Leveled papers'!$H$4:$KM$4,AL$3,'English Scores- Leveled papers'!$H10:$KM10,"&lt;&gt;")=0,"",SUMIF('English Scores- Leveled papers'!$H$4:$KM$4,AL$3,'English Scores- Leveled papers'!$H10:$KM10)))</f>
        <v>2</v>
      </c>
      <c r="AM8" s="319" t="n">
        <f aca="false">IF($B8="","",IF(COUNTIFS('English Scores- Leveled papers'!$H$4:$KM$4,AM$3,'English Scores- Leveled papers'!$H10:$KM10,"&lt;&gt;")=0,"",SUMIF('English Scores- Leveled papers'!$H$4:$KM$4,AM$3,'English Scores- Leveled papers'!$H10:$KM10)))</f>
        <v>1</v>
      </c>
      <c r="AN8" s="319" t="n">
        <f aca="false">IF($B8="","",IF(COUNTIFS('English Scores- Leveled papers'!$H$4:$KM$4,AN$3,'English Scores- Leveled papers'!$H10:$KM10,"&lt;&gt;")=0,"",SUMIF('English Scores- Leveled papers'!$H$4:$KM$4,AN$3,'English Scores- Leveled papers'!$H10:$KM10)))</f>
        <v>1</v>
      </c>
      <c r="AO8" s="319" t="n">
        <f aca="false">IF($B8="","",IF(COUNTIFS('English Scores- Leveled papers'!$H$4:$KM$4,AO$3,'English Scores- Leveled papers'!$H10:$KM10,"&lt;&gt;")=0,"",SUMIF('English Scores- Leveled papers'!$H$4:$KM$4,AO$3,'English Scores- Leveled papers'!$H10:$KM10)))</f>
        <v>0</v>
      </c>
      <c r="AP8" s="319" t="n">
        <f aca="false">IF($B8="","",IF(COUNTIFS('English Scores- Leveled papers'!$H$4:$KM$4,AP$3,'English Scores- Leveled papers'!$H10:$KM10,"&lt;&gt;")=0,"",SUMIF('English Scores- Leveled papers'!$H$4:$KM$4,AP$3,'English Scores- Leveled papers'!$H10:$KM10)))</f>
        <v>0.5</v>
      </c>
      <c r="AQ8" s="319" t="n">
        <f aca="false">IF($B8="","",IF(COUNTIFS('English Scores- Leveled papers'!$H$4:$KM$4,AQ$3,'English Scores- Leveled papers'!$H10:$KM10,"&lt;&gt;")=0,"",SUMIF('English Scores- Leveled papers'!$H$4:$KM$4,AQ$3,'English Scores- Leveled papers'!$H10:$KM10)))</f>
        <v>2</v>
      </c>
      <c r="AR8" s="319" t="inlineStr">
        <f aca="false">IF($B8="","",IF(COUNTIFS('English Scores- Leveled papers'!$H$4:$KM$4,AR$3,'English Scores- Leveled papers'!$H10:$KM10,"&lt;&gt;")=0,"",SUMIF('English Scores- Leveled papers'!$H$4:$KM$4,AR$3,'English Scores- Leveled papers'!$H10:$KM10)))</f>
        <is>
          <t/>
        </is>
      </c>
      <c r="AS8" s="319" t="inlineStr">
        <f aca="false">IF($B8="","",IF(COUNTIFS('English Scores- Leveled papers'!$H$4:$KM$4,AS$3,'English Scores- Leveled papers'!$H10:$KM10,"&lt;&gt;")=0,"",SUMIF('English Scores- Leveled papers'!$H$4:$KM$4,AS$3,'English Scores- Leveled papers'!$H10:$KM10)))</f>
        <is>
          <t/>
        </is>
      </c>
      <c r="AT8" s="319" t="inlineStr">
        <f aca="false">IF($B8="","",IF(COUNTIFS('English Scores- Leveled papers'!$H$4:$KM$4,AT$3,'English Scores- Leveled papers'!$H10:$KM10,"&lt;&gt;")=0,"",SUMIF('English Scores- Leveled papers'!$H$4:$KM$4,AT$3,'English Scores- Leveled papers'!$H10:$KM10)))</f>
        <is>
          <t/>
        </is>
      </c>
      <c r="AU8" s="319" t="inlineStr">
        <f aca="false">IF($B8="","",IF(COUNTIFS('English Scores- Leveled papers'!$H$4:$KM$4,AU$3,'English Scores- Leveled papers'!$H10:$KM10,"&lt;&gt;")=0,"",SUMIF('English Scores- Leveled papers'!$H$4:$KM$4,AU$3,'English Scores- Leveled papers'!$H10:$KM10)))</f>
        <is>
          <t/>
        </is>
      </c>
      <c r="AV8" s="319" t="inlineStr">
        <f aca="false">IF($B8="","",IF(COUNTIFS('English Scores- Leveled papers'!$H$4:$KM$4,AV$3,'English Scores- Leveled papers'!$H10:$KM10,"&lt;&gt;")=0,"",SUMIF('English Scores- Leveled papers'!$H$4:$KM$4,AV$3,'English Scores- Leveled papers'!$H10:$KM10)))</f>
        <is>
          <t/>
        </is>
      </c>
      <c r="AW8" s="319" t="inlineStr">
        <f aca="false">IF($B8="","",IF(COUNTIFS('English Scores- Leveled papers'!$H$4:$KM$4,AW$3,'English Scores- Leveled papers'!$H10:$KM10,"&lt;&gt;")=0,"",SUMIF('English Scores- Leveled papers'!$H$4:$KM$4,AW$3,'English Scores- Leveled papers'!$H10:$KM10)))</f>
        <is>
          <t/>
        </is>
      </c>
      <c r="AX8" s="319" t="inlineStr">
        <f aca="false">IF($B8="","",IF(COUNTIFS('English Scores- Leveled papers'!$H$4:$KM$4,AX$3,'English Scores- Leveled papers'!$H10:$KM10,"&lt;&gt;")=0,"",SUMIF('English Scores- Leveled papers'!$H$4:$KM$4,AX$3,'English Scores- Leveled papers'!$H10:$KM10)))</f>
        <is>
          <t/>
        </is>
      </c>
      <c r="AY8" s="319" t="inlineStr">
        <f aca="false">IF($B8="","",IF(COUNTIFS('English Scores- Leveled papers'!$H$4:$KM$4,AY$3,'English Scores- Leveled papers'!$H10:$KM10,"&lt;&gt;")=0,"",SUMIF('English Scores- Leveled papers'!$H$4:$KM$4,AY$3,'English Scores- Leveled papers'!$H10:$KM10)))</f>
        <is>
          <t/>
        </is>
      </c>
      <c r="AZ8" s="319" t="inlineStr">
        <f aca="false">IF($B8="","",IF(COUNTIFS('English Scores- Leveled papers'!$H$4:$KM$4,AZ$3,'English Scores- Leveled papers'!$H10:$KM10,"&lt;&gt;")=0,"",SUMIF('English Scores- Leveled papers'!$H$4:$KM$4,AZ$3,'English Scores- Leveled papers'!$H10:$KM10)))</f>
        <is>
          <t/>
        </is>
      </c>
      <c r="BA8" s="319" t="inlineStr">
        <f aca="false">IF($B8="","",IF(COUNTIFS('English Scores- Leveled papers'!$H$4:$KM$4,BA$3,'English Scores- Leveled papers'!$H10:$KM10,"&lt;&gt;")=0,"",SUMIF('English Scores- Leveled papers'!$H$4:$KM$4,BA$3,'English Scores- Leveled papers'!$H10:$KM10)))</f>
        <is>
          <t/>
        </is>
      </c>
      <c r="BB8" s="319" t="inlineStr">
        <f aca="false">IF($B8="","",IF(COUNTIFS('English Scores- Leveled papers'!$H$4:$KM$4,BB$3,'English Scores- Leveled papers'!$H10:$KM10,"&lt;&gt;")=0,"",SUMIF('English Scores- Leveled papers'!$H$4:$KM$4,BB$3,'English Scores- Leveled papers'!$H10:$KM10)))</f>
        <is>
          <t/>
        </is>
      </c>
      <c r="BC8" s="319" t="inlineStr">
        <f aca="false">IF($B8="","",IF(COUNTIFS('English Scores- Leveled papers'!$H$4:$KM$4,BC$3,'English Scores- Leveled papers'!$H10:$KM10,"&lt;&gt;")=0,"",SUMIF('English Scores- Leveled papers'!$H$4:$KM$4,BC$3,'English Scores- Leveled papers'!$H10:$KM10)))</f>
        <is>
          <t/>
        </is>
      </c>
      <c r="BD8" s="319" t="inlineStr">
        <f aca="false">IF($B8="","",IF(COUNTIFS('English Scores- Leveled papers'!$H$4:$KM$4,BD$3,'English Scores- Leveled papers'!$H10:$KM10,"&lt;&gt;")=0,"",SUMIF('English Scores- Leveled papers'!$H$4:$KM$4,BD$3,'English Scores- Leveled papers'!$H10:$KM10)))</f>
        <is>
          <t/>
        </is>
      </c>
      <c r="BE8" s="319" t="inlineStr">
        <f aca="false">IF($B8="","",IF(COUNTIFS('English Scores- Leveled papers'!$H$4:$KM$4,BE$3,'English Scores- Leveled papers'!$H10:$KM10,"&lt;&gt;")=0,"",SUMIF('English Scores- Leveled papers'!$H$4:$KM$4,BE$3,'English Scores- Leveled papers'!$H10:$KM10)))</f>
        <is>
          <t/>
        </is>
      </c>
      <c r="BF8" s="319" t="inlineStr">
        <f aca="false">IF($B8="","",IF(COUNTIFS('English Scores- Leveled papers'!$H$4:$KM$4,BF$3,'English Scores- Leveled papers'!$H10:$KM10,"&lt;&gt;")=0,"",SUMIF('English Scores- Leveled papers'!$H$4:$KM$4,BF$3,'English Scores- Leveled papers'!$H10:$KM10)))</f>
        <is>
          <t/>
        </is>
      </c>
      <c r="BG8" s="319" t="inlineStr">
        <f aca="false">IF($B8="","",IF(COUNTIFS('English Scores- Leveled papers'!$H$4:$KM$4,BG$3,'English Scores- Leveled papers'!$H10:$KM10,"&lt;&gt;")=0,"",SUMIF('English Scores- Leveled papers'!$H$4:$KM$4,BG$3,'English Scores- Leveled papers'!$H10:$KM10)))</f>
        <is>
          <t/>
        </is>
      </c>
      <c r="BH8" s="319" t="inlineStr">
        <f aca="false">IF($B8="","",IF(COUNTIFS('English Scores- Leveled papers'!$H$4:$KM$4,BH$3,'English Scores- Leveled papers'!$H10:$KM10,"&lt;&gt;")=0,"",SUMIF('English Scores- Leveled papers'!$H$4:$KM$4,BH$3,'English Scores- Leveled papers'!$H10:$KM10)))</f>
        <is>
          <t/>
        </is>
      </c>
      <c r="BI8" s="319" t="inlineStr">
        <f aca="false">IF($B8="","",IF(COUNTIFS('English Scores- Leveled papers'!$H$4:$KM$4,BI$3,'English Scores- Leveled papers'!$H10:$KM10,"&lt;&gt;")=0,"",SUMIF('English Scores- Leveled papers'!$H$4:$KM$4,BI$3,'English Scores- Leveled papers'!$H10:$KM10)))</f>
        <is>
          <t/>
        </is>
      </c>
      <c r="BJ8" s="319" t="inlineStr">
        <f aca="false">IF($B8="","",IF(COUNTIFS('English Scores- Leveled papers'!$H$4:$KM$4,BJ$3,'English Scores- Leveled papers'!$H10:$KM10,"&lt;&gt;")=0,"",SUMIF('English Scores- Leveled papers'!$H$4:$KM$4,BJ$3,'English Scores- Leveled papers'!$H10:$KM10)))</f>
        <is>
          <t/>
        </is>
      </c>
      <c r="BK8" s="319" t="inlineStr">
        <f aca="false">IF($B8="","",IF(COUNTIFS('English Scores- Leveled papers'!$H$4:$KM$4,BK$3,'English Scores- Leveled papers'!$H10:$KM10,"&lt;&gt;")=0,"",SUMIF('English Scores- Leveled papers'!$H$4:$KM$4,BK$3,'English Scores- Leveled papers'!$H10:$KM10)))</f>
        <is>
          <t/>
        </is>
      </c>
      <c r="BL8" s="319" t="inlineStr">
        <f aca="false">IF($B8="","",IF(COUNTIFS('English Scores- Leveled papers'!$H$4:$KM$4,BL$3,'English Scores- Leveled papers'!$H10:$KM10,"&lt;&gt;")=0,"",SUMIF('English Scores- Leveled papers'!$H$4:$KM$4,BL$3,'English Scores- Leveled papers'!$H10:$KM10)))</f>
        <is>
          <t/>
        </is>
      </c>
      <c r="BM8" s="319" t="inlineStr">
        <f aca="false">IF($B8="","",IF(COUNTIFS('English Scores- Leveled papers'!$H$4:$KM$4,BM$3,'English Scores- Leveled papers'!$H10:$KM10,"&lt;&gt;")=0,"",SUMIF('English Scores- Leveled papers'!$H$4:$KM$4,BM$3,'English Scores- Leveled papers'!$H10:$KM10)))</f>
        <is>
          <t/>
        </is>
      </c>
      <c r="BN8" s="319" t="inlineStr">
        <f aca="false">IF($B8="","",IF(COUNTIFS('English Scores- Leveled papers'!$H$4:$KM$4,BN$3,'English Scores- Leveled papers'!$H10:$KM10,"&lt;&gt;")=0,"",SUMIF('English Scores- Leveled papers'!$H$4:$KM$4,BN$3,'English Scores- Leveled papers'!$H10:$KM10)))</f>
        <is>
          <t/>
        </is>
      </c>
      <c r="BO8" s="319" t="inlineStr">
        <f aca="false">IF($B8="","",IF(COUNTIFS('English Scores- Leveled papers'!$H$4:$KM$4,BO$3,'English Scores- Leveled papers'!$H10:$KM10,"&lt;&gt;")=0,"",SUMIF('English Scores- Leveled papers'!$H$4:$KM$4,BO$3,'English Scores- Leveled papers'!$H10:$KM10)))</f>
        <is>
          <t/>
        </is>
      </c>
      <c r="BP8" s="319" t="inlineStr">
        <f aca="false">IF($B8="","",IF(COUNTIFS('English Scores- Leveled papers'!$H$4:$KM$4,BP$3,'English Scores- Leveled papers'!$H10:$KM10,"&lt;&gt;")=0,"",SUMIF('English Scores- Leveled papers'!$H$4:$KM$4,BP$3,'English Scores- Leveled papers'!$H10:$KM10)))</f>
        <is>
          <t/>
        </is>
      </c>
      <c r="BQ8" s="319" t="inlineStr">
        <f aca="false">IF($B8="","",IF(COUNTIFS('English Scores- Leveled papers'!$H$4:$KM$4,BQ$3,'English Scores- Leveled papers'!$H10:$KM10,"&lt;&gt;")=0,"",SUMIF('English Scores- Leveled papers'!$H$4:$KM$4,BQ$3,'English Scores- Leveled papers'!$H10:$KM10)))</f>
        <is>
          <t/>
        </is>
      </c>
      <c r="BR8" s="319" t="inlineStr">
        <f aca="false">IF($B8="","",IF(COUNTIFS('English Scores- Leveled papers'!$H$4:$KM$4,BR$3,'English Scores- Leveled papers'!$H10:$KM10,"&lt;&gt;")=0,"",SUMIF('English Scores- Leveled papers'!$H$4:$KM$4,BR$3,'English Scores- Leveled papers'!$H10:$KM10)))</f>
        <is>
          <t/>
        </is>
      </c>
      <c r="BS8" s="319" t="inlineStr">
        <f aca="false">IF($B8="","",IF(COUNTIFS('English Scores- Leveled papers'!$H$4:$KM$4,BS$3,'English Scores- Leveled papers'!$H10:$KM10,"&lt;&gt;")=0,"",SUMIF('English Scores- Leveled papers'!$H$4:$KM$4,BS$3,'English Scores- Leveled papers'!$H10:$KM10)))</f>
        <is>
          <t/>
        </is>
      </c>
      <c r="BT8" s="319" t="inlineStr">
        <f aca="false">IF($B8="","",IF(COUNTIFS('English Scores- Leveled papers'!$H$4:$KM$4,BT$3,'English Scores- Leveled papers'!$H10:$KM10,"&lt;&gt;")=0,"",SUMIF('English Scores- Leveled papers'!$H$4:$KM$4,BT$3,'English Scores- Leveled papers'!$H10:$KM10)))</f>
        <is>
          <t/>
        </is>
      </c>
      <c r="BU8" s="319" t="inlineStr">
        <f aca="false">IF($B8="","",IF(COUNTIFS('English Scores- Leveled papers'!$H$4:$KM$4,BU$3,'English Scores- Leveled papers'!$H10:$KM10,"&lt;&gt;")=0,"",SUMIF('English Scores- Leveled papers'!$H$4:$KM$4,BU$3,'English Scores- Leveled papers'!$H10:$KM10)))</f>
        <is>
          <t/>
        </is>
      </c>
      <c r="BV8" s="319" t="inlineStr">
        <f aca="false">IF($B8="","",IF(COUNTIFS('English Scores- Leveled papers'!$H$4:$KM$4,BV$3,'English Scores- Leveled papers'!$H10:$KM10,"&lt;&gt;")=0,"",SUMIF('English Scores- Leveled papers'!$H$4:$KM$4,BV$3,'English Scores- Leveled papers'!$H10:$KM10)))</f>
        <is>
          <t/>
        </is>
      </c>
      <c r="BW8" s="319" t="inlineStr">
        <f aca="false">IF($B8="","",IF(COUNTIFS('English Scores- Leveled papers'!$H$4:$KM$4,BW$3,'English Scores- Leveled papers'!$H10:$KM10,"&lt;&gt;")=0,"",SUMIF('English Scores- Leveled papers'!$H$4:$KM$4,BW$3,'English Scores- Leveled papers'!$H10:$KM10)))</f>
        <is>
          <t/>
        </is>
      </c>
      <c r="BX8" s="319" t="inlineStr">
        <f aca="false">IF($B8="","",IF(COUNTIFS('English Scores- Leveled papers'!$H$4:$KM$4,BX$3,'English Scores- Leveled papers'!$H10:$KM10,"&lt;&gt;")=0,"",SUMIF('English Scores- Leveled papers'!$H$4:$KM$4,BX$3,'English Scores- Leveled papers'!$H10:$KM10)))</f>
        <is>
          <t/>
        </is>
      </c>
      <c r="BY8" s="319" t="inlineStr">
        <f aca="false">IF($B8="","",IF(COUNTIFS('English Scores- Leveled papers'!$H$4:$KM$4,BY$3,'English Scores- Leveled papers'!$H10:$KM10,"&lt;&gt;")=0,"",SUMIF('English Scores- Leveled papers'!$H$4:$KM$4,BY$3,'English Scores- Leveled papers'!$H10:$KM10)))</f>
        <is>
          <t/>
        </is>
      </c>
      <c r="BZ8" s="319" t="inlineStr">
        <f aca="false">IF($B8="","",IF(COUNTIFS('English Scores- Leveled papers'!$H$4:$KM$4,BZ$3,'English Scores- Leveled papers'!$H10:$KM10,"&lt;&gt;")=0,"",SUMIF('English Scores- Leveled papers'!$H$4:$KM$4,BZ$3,'English Scores- Leveled papers'!$H10:$KM10)))</f>
        <is>
          <t/>
        </is>
      </c>
      <c r="CA8" s="319" t="inlineStr">
        <f aca="false">IF($B8="","",IF(COUNTIFS('English Scores- Leveled papers'!$H$4:$KM$4,CA$3,'English Scores- Leveled papers'!$H10:$KM10,"&lt;&gt;")=0,"",SUMIF('English Scores- Leveled papers'!$H$4:$KM$4,CA$3,'English Scores- Leveled papers'!$H10:$KM10)))</f>
        <is>
          <t/>
        </is>
      </c>
      <c r="CB8" s="319" t="inlineStr">
        <f aca="false">IF($B8="","",IF(COUNTIFS('English Scores- Leveled papers'!$H$4:$KM$4,CB$3,'English Scores- Leveled papers'!$H10:$KM10,"&lt;&gt;")=0,"",SUMIF('English Scores- Leveled papers'!$H$4:$KM$4,CB$3,'English Scores- Leveled papers'!$H10:$KM10)))</f>
        <is>
          <t/>
        </is>
      </c>
      <c r="CC8" s="319" t="inlineStr">
        <f aca="false">IF($B8="","",IF(COUNTIFS('English Scores- Leveled papers'!$H$4:$KM$4,CC$3,'English Scores- Leveled papers'!$H10:$KM10,"&lt;&gt;")=0,"",SUMIF('English Scores- Leveled papers'!$H$4:$KM$4,CC$3,'English Scores- Leveled papers'!$H10:$KM10)))</f>
        <is>
          <t/>
        </is>
      </c>
      <c r="CD8" s="319" t="inlineStr">
        <f aca="false">IF($B8="","",IF(COUNTIFS('English Scores- Leveled papers'!$H$4:$KM$4,CD$3,'English Scores- Leveled papers'!$H10:$KM10,"&lt;&gt;")=0,"",SUMIF('English Scores- Leveled papers'!$H$4:$KM$4,CD$3,'English Scores- Leveled papers'!$H10:$KM10)))</f>
        <is>
          <t/>
        </is>
      </c>
      <c r="CE8" s="319" t="inlineStr">
        <f aca="false">IF($B8="","",IF(COUNTIFS('English Scores- Leveled papers'!$H$4:$KM$4,CE$3,'English Scores- Leveled papers'!$H10:$KM10,"&lt;&gt;")=0,"",SUMIF('English Scores- Leveled papers'!$H$4:$KM$4,CE$3,'English Scores- Leveled papers'!$H10:$KM10)))</f>
        <is>
          <t/>
        </is>
      </c>
      <c r="CF8" s="319" t="inlineStr">
        <f aca="false">IF($B8="","",IF(COUNTIFS('English Scores- Leveled papers'!$H$4:$KM$4,CF$3,'English Scores- Leveled papers'!$H10:$KM10,"&lt;&gt;")=0,"",SUMIF('English Scores- Leveled papers'!$H$4:$KM$4,CF$3,'English Scores- Leveled papers'!$H10:$KM10)))</f>
        <is>
          <t/>
        </is>
      </c>
      <c r="CG8" s="319" t="inlineStr">
        <f aca="false">IF($B8="","",IF(COUNTIFS('English Scores- Leveled papers'!$H$4:$KM$4,CG$3,'English Scores- Leveled papers'!$H10:$KM10,"&lt;&gt;")=0,"",SUMIF('English Scores- Leveled papers'!$H$4:$KM$4,CG$3,'English Scores- Leveled papers'!$H10:$KM10)))</f>
        <is>
          <t/>
        </is>
      </c>
      <c r="CH8" s="319" t="inlineStr">
        <f aca="false">IF($B8="","",IF(COUNTIFS('English Scores- Leveled papers'!$H$4:$KM$4,CH$3,'English Scores- Leveled papers'!$H10:$KM10,"&lt;&gt;")=0,"",SUMIF('English Scores- Leveled papers'!$H$4:$KM$4,CH$3,'English Scores- Leveled papers'!$H10:$KM10)))</f>
        <is>
          <t/>
        </is>
      </c>
      <c r="CI8" s="319" t="inlineStr">
        <f aca="false">IF($B8="","",IF(COUNTIFS('English Scores- Leveled papers'!$H$4:$KM$4,CI$3,'English Scores- Leveled papers'!$H10:$KM10,"&lt;&gt;")=0,"",SUMIF('English Scores- Leveled papers'!$H$4:$KM$4,CI$3,'English Scores- Leveled papers'!$H10:$KM10)))</f>
        <is>
          <t/>
        </is>
      </c>
      <c r="CJ8" s="319" t="inlineStr">
        <f aca="false">IF($B8="","",IF(COUNTIFS('English Scores- Leveled papers'!$H$4:$KM$4,CJ$3,'English Scores- Leveled papers'!$H10:$KM10,"&lt;&gt;")=0,"",SUMIF('English Scores- Leveled papers'!$H$4:$KM$4,CJ$3,'English Scores- Leveled papers'!$H10:$KM10)))</f>
        <is>
          <t/>
        </is>
      </c>
      <c r="CK8" s="319" t="inlineStr">
        <f aca="false">IF($B8="","",IF(COUNTIFS('English Scores- Leveled papers'!$H$4:$KM$4,CK$3,'English Scores- Leveled papers'!$H10:$KM10,"&lt;&gt;")=0,"",SUMIF('English Scores- Leveled papers'!$H$4:$KM$4,CK$3,'English Scores- Leveled papers'!$H10:$KM10)))</f>
        <is>
          <t/>
        </is>
      </c>
      <c r="CL8" s="319" t="inlineStr">
        <f aca="false">IF($B8="","",IF(COUNTIFS('English Scores- Leveled papers'!$H$4:$KM$4,CL$3,'English Scores- Leveled papers'!$H10:$KM10,"&lt;&gt;")=0,"",SUMIF('English Scores- Leveled papers'!$H$4:$KM$4,CL$3,'English Scores- Leveled papers'!$H10:$KM10)))</f>
        <is>
          <t/>
        </is>
      </c>
      <c r="CM8" s="319" t="inlineStr">
        <f aca="false">IF($B8="","",IF(COUNTIFS('English Scores- Leveled papers'!$H$4:$KM$4,CM$3,'English Scores- Leveled papers'!$H10:$KM10,"&lt;&gt;")=0,"",SUMIF('English Scores- Leveled papers'!$H$4:$KM$4,CM$3,'English Scores- Leveled papers'!$H10:$KM10)))</f>
        <is>
          <t/>
        </is>
      </c>
      <c r="CN8" s="319" t="inlineStr">
        <f aca="false">IF($B8="","",IF(COUNTIFS('English Scores- Leveled papers'!$H$4:$KM$4,CN$3,'English Scores- Leveled papers'!$H10:$KM10,"&lt;&gt;")=0,"",SUMIF('English Scores- Leveled papers'!$H$4:$KM$4,CN$3,'English Scores- Leveled papers'!$H10:$KM10)))</f>
        <is>
          <t/>
        </is>
      </c>
      <c r="CO8" s="319" t="inlineStr">
        <f aca="false">IF($B8="","",IF(COUNTIFS('English Scores- Leveled papers'!$H$4:$KM$4,CO$3,'English Scores- Leveled papers'!$H10:$KM10,"&lt;&gt;")=0,"",SUMIF('English Scores- Leveled papers'!$H$4:$KM$4,CO$3,'English Scores- Leveled papers'!$H10:$KM10)))</f>
        <is>
          <t/>
        </is>
      </c>
      <c r="CP8" s="319" t="inlineStr">
        <f aca="false">IF($B8="","",IF(COUNTIFS('English Scores- Leveled papers'!$H$4:$KM$4,CP$3,'English Scores- Leveled papers'!$H10:$KM10,"&lt;&gt;")=0,"",SUMIF('English Scores- Leveled papers'!$H$4:$KM$4,CP$3,'English Scores- Leveled papers'!$H10:$KM10)))</f>
        <is>
          <t/>
        </is>
      </c>
      <c r="CQ8" s="319" t="inlineStr">
        <f aca="false">IF($B8="","",IF(COUNTIFS('English Scores- Leveled papers'!$H$4:$KM$4,CQ$3,'English Scores- Leveled papers'!$H10:$KM10,"&lt;&gt;")=0,"",SUMIF('English Scores- Leveled papers'!$H$4:$KM$4,CQ$3,'English Scores- Leveled papers'!$H10:$KM10)))</f>
        <is>
          <t/>
        </is>
      </c>
      <c r="CR8" s="319" t="inlineStr">
        <f aca="false">IF($B8="","",IF(COUNTIFS('English Scores- Leveled papers'!$H$4:$KM$4,CR$3,'English Scores- Leveled papers'!$H10:$KM10,"&lt;&gt;")=0,"",SUMIF('English Scores- Leveled papers'!$H$4:$KM$4,CR$3,'English Scores- Leveled papers'!$H10:$KM10)))</f>
        <is>
          <t/>
        </is>
      </c>
      <c r="CS8" s="319" t="inlineStr">
        <f aca="false">IF($B8="","",IF(COUNTIFS('English Scores- Leveled papers'!$H$4:$KM$4,CS$3,'English Scores- Leveled papers'!$H10:$KM10,"&lt;&gt;")=0,"",SUMIF('English Scores- Leveled papers'!$H$4:$KM$4,CS$3,'English Scores- Leveled papers'!$H10:$KM10)))</f>
        <is>
          <t/>
        </is>
      </c>
      <c r="CT8" s="319" t="inlineStr">
        <f aca="false">IF($B8="","",IF(COUNTIFS('English Scores- Leveled papers'!$H$4:$KM$4,CT$3,'English Scores- Leveled papers'!$H10:$KM10,"&lt;&gt;")=0,"",SUMIF('English Scores- Leveled papers'!$H$4:$KM$4,CT$3,'English Scores- Leveled papers'!$H10:$KM10)))</f>
        <is>
          <t/>
        </is>
      </c>
      <c r="CU8" s="319" t="inlineStr">
        <f aca="false">IF($B8="","",IF(COUNTIFS('English Scores- Leveled papers'!$H$4:$KM$4,CU$3,'English Scores- Leveled papers'!$H10:$KM10,"&lt;&gt;")=0,"",SUMIF('English Scores- Leveled papers'!$H$4:$KM$4,CU$3,'English Scores- Leveled papers'!$H10:$KM10)))</f>
        <is>
          <t/>
        </is>
      </c>
      <c r="CV8" s="319" t="inlineStr">
        <f aca="false">IF($B8="","",IF(COUNTIFS('English Scores- Leveled papers'!$H$4:$KM$4,CV$3,'English Scores- Leveled papers'!$H10:$KM10,"&lt;&gt;")=0,"",SUMIF('English Scores- Leveled papers'!$H$4:$KM$4,CV$3,'English Scores- Leveled papers'!$H10:$KM10)))</f>
        <is>
          <t/>
        </is>
      </c>
      <c r="CW8" s="319" t="inlineStr">
        <f aca="false">IF($B8="","",IF(COUNTIFS('English Scores- Leveled papers'!$H$4:$KM$4,CW$3,'English Scores- Leveled papers'!$H10:$KM10,"&lt;&gt;")=0,"",SUMIF('English Scores- Leveled papers'!$H$4:$KM$4,CW$3,'English Scores- Leveled papers'!$H10:$KM10)))</f>
        <is>
          <t/>
        </is>
      </c>
      <c r="CX8" s="319" t="inlineStr">
        <f aca="false">IF($B8="","",IF(COUNTIFS('English Scores- Leveled papers'!$H$4:$KM$4,CX$3,'English Scores- Leveled papers'!$H10:$KM10,"&lt;&gt;")=0,"",SUMIF('English Scores- Leveled papers'!$H$4:$KM$4,CX$3,'English Scores- Leveled papers'!$H10:$KM10)))</f>
        <is>
          <t/>
        </is>
      </c>
      <c r="CY8" s="319" t="inlineStr">
        <f aca="false">IF($B8="","",IF(COUNTIFS('English Scores- Leveled papers'!$H$4:$KM$4,CY$3,'English Scores- Leveled papers'!$H10:$KM10,"&lt;&gt;")=0,"",SUMIF('English Scores- Leveled papers'!$H$4:$KM$4,CY$3,'English Scores- Leveled papers'!$H10:$KM10)))</f>
        <is>
          <t/>
        </is>
      </c>
      <c r="CZ8" s="319" t="inlineStr">
        <f aca="false">IF($B8="","",IF(COUNTIFS('English Scores- Leveled papers'!$H$4:$KM$4,CZ$3,'English Scores- Leveled papers'!$H10:$KM10,"&lt;&gt;")=0,"",SUMIF('English Scores- Leveled papers'!$H$4:$KM$4,CZ$3,'English Scores- Leveled papers'!$H10:$KM10)))</f>
        <is>
          <t/>
        </is>
      </c>
      <c r="DA8" s="319" t="inlineStr">
        <f aca="false">IF($B8="","",IF(COUNTIFS('English Scores- Leveled papers'!$H$4:$KM$4,DA$3,'English Scores- Leveled papers'!$H10:$KM10,"&lt;&gt;")=0,"",SUMIF('English Scores- Leveled papers'!$H$4:$KM$4,DA$3,'English Scores- Leveled papers'!$H10:$KM10)))</f>
        <is>
          <t/>
        </is>
      </c>
      <c r="DB8" s="319" t="inlineStr">
        <f aca="false">IF($B8="","",IF(COUNTIFS('English Scores- Leveled papers'!$H$4:$KM$4,DB$3,'English Scores- Leveled papers'!$H10:$KM10,"&lt;&gt;")=0,"",SUMIF('English Scores- Leveled papers'!$H$4:$KM$4,DB$3,'English Scores- Leveled papers'!$H10:$KM10)))</f>
        <is>
          <t/>
        </is>
      </c>
      <c r="DC8" s="319" t="inlineStr">
        <f aca="false">IF($B8="","",IF(COUNTIFS('English Scores- Leveled papers'!$H$4:$KM$4,DC$3,'English Scores- Leveled papers'!$H10:$KM10,"&lt;&gt;")=0,"",SUMIF('English Scores- Leveled papers'!$H$4:$KM$4,DC$3,'English Scores- Leveled papers'!$H10:$KM10)))</f>
        <is>
          <t/>
        </is>
      </c>
      <c r="DD8" s="319" t="inlineStr">
        <f aca="false">IF($B8="","",IF(COUNTIFS('English Scores- Leveled papers'!$H$4:$KM$4,DD$3,'English Scores- Leveled papers'!$H10:$KM10,"&lt;&gt;")=0,"",SUMIF('English Scores- Leveled papers'!$H$4:$KM$4,DD$3,'English Scores- Leveled papers'!$H10:$KM10)))</f>
        <is>
          <t/>
        </is>
      </c>
      <c r="DE8" s="319" t="inlineStr">
        <f aca="false">IF($B8="","",IF(COUNTIFS('English Scores- Leveled papers'!$H$4:$KM$4,DE$3,'English Scores- Leveled papers'!$H10:$KM10,"&lt;&gt;")=0,"",SUMIF('English Scores- Leveled papers'!$H$4:$KM$4,DE$3,'English Scores- Leveled papers'!$H10:$KM10)))</f>
        <is>
          <t/>
        </is>
      </c>
      <c r="DF8" s="319" t="inlineStr">
        <f aca="false">IF($B8="","",IF(COUNTIFS('English Scores- Leveled papers'!$H$4:$KM$4,DF$3,'English Scores- Leveled papers'!$H10:$KM10,"&lt;&gt;")=0,"",SUMIF('English Scores- Leveled papers'!$H$4:$KM$4,DF$3,'English Scores- Leveled papers'!$H10:$KM10)))</f>
        <is>
          <t/>
        </is>
      </c>
      <c r="DG8" s="319" t="inlineStr">
        <f aca="false">IF($B8="","",IF(COUNTIFS('English Scores- Leveled papers'!$H$4:$KM$4,DG$3,'English Scores- Leveled papers'!$H10:$KM10,"&lt;&gt;")=0,"",SUMIF('English Scores- Leveled papers'!$H$4:$KM$4,DG$3,'English Scores- Leveled papers'!$H10:$KM10)))</f>
        <is>
          <t/>
        </is>
      </c>
      <c r="DH8" s="319" t="inlineStr">
        <f aca="false">IF($B8="","",IF(COUNTIFS('English Scores- Leveled papers'!$H$4:$KM$4,DH$3,'English Scores- Leveled papers'!$H10:$KM10,"&lt;&gt;")=0,"",SUMIF('English Scores- Leveled papers'!$H$4:$KM$4,DH$3,'English Scores- Leveled papers'!$H10:$KM10)))</f>
        <is>
          <t/>
        </is>
      </c>
      <c r="DI8" s="319" t="inlineStr">
        <f aca="false">IF($B8="","",IF(COUNTIFS('English Scores- Leveled papers'!$H$4:$KM$4,DI$3,'English Scores- Leveled papers'!$H10:$KM10,"&lt;&gt;")=0,"",SUMIF('English Scores- Leveled papers'!$H$4:$KM$4,DI$3,'English Scores- Leveled papers'!$H10:$KM10)))</f>
        <is>
          <t/>
        </is>
      </c>
      <c r="DJ8" s="319" t="inlineStr">
        <f aca="false">IF($B8="","",IF(COUNTIFS('English Scores- Leveled papers'!$H$4:$KM$4,DJ$3,'English Scores- Leveled papers'!$H10:$KM10,"&lt;&gt;")=0,"",SUMIF('English Scores- Leveled papers'!$H$4:$KM$4,DJ$3,'English Scores- Leveled papers'!$H10:$KM10)))</f>
        <is>
          <t/>
        </is>
      </c>
      <c r="DK8" s="319" t="inlineStr">
        <f aca="false">IF($B8="","",IF(COUNTIFS('English Scores- Leveled papers'!$H$4:$KM$4,DK$3,'English Scores- Leveled papers'!$H10:$KM10,"&lt;&gt;")=0,"",SUMIF('English Scores- Leveled papers'!$H$4:$KM$4,DK$3,'English Scores- Leveled papers'!$H10:$KM10)))</f>
        <is>
          <t/>
        </is>
      </c>
      <c r="DL8" s="319" t="inlineStr">
        <f aca="false">IF($B8="","",IF(COUNTIFS('English Scores- Leveled papers'!$H$4:$KM$4,DL$3,'English Scores- Leveled papers'!$H10:$KM10,"&lt;&gt;")=0,"",SUMIF('English Scores- Leveled papers'!$H$4:$KM$4,DL$3,'English Scores- Leveled papers'!$H10:$KM10)))</f>
        <is>
          <t/>
        </is>
      </c>
      <c r="DM8" s="319" t="inlineStr">
        <f aca="false">IF($B8="","",IF(COUNTIFS('English Scores- Leveled papers'!$H$4:$KM$4,DM$3,'English Scores- Leveled papers'!$H10:$KM10,"&lt;&gt;")=0,"",SUMIF('English Scores- Leveled papers'!$H$4:$KM$4,DM$3,'English Scores- Leveled papers'!$H10:$KM10)))</f>
        <is>
          <t/>
        </is>
      </c>
      <c r="DN8" s="319" t="inlineStr">
        <f aca="false">IF($B8="","",IF(COUNTIFS('English Scores- Leveled papers'!$H$4:$KM$4,DN$3,'English Scores- Leveled papers'!$H10:$KM10,"&lt;&gt;")=0,"",SUMIF('English Scores- Leveled papers'!$H$4:$KM$4,DN$3,'English Scores- Leveled papers'!$H10:$KM10)))</f>
        <is>
          <t/>
        </is>
      </c>
      <c r="DO8" s="319" t="inlineStr">
        <f aca="false">IF($B8="","",IF(COUNTIFS('English Scores- Leveled papers'!$H$4:$KM$4,DO$3,'English Scores- Leveled papers'!$H10:$KM10,"&lt;&gt;")=0,"",SUMIF('English Scores- Leveled papers'!$H$4:$KM$4,DO$3,'English Scores- Leveled papers'!$H10:$KM10)))</f>
        <is>
          <t/>
        </is>
      </c>
      <c r="DP8" s="319" t="inlineStr">
        <f aca="false">IF($B8="","",IF(COUNTIFS('English Scores- Leveled papers'!$H$4:$KM$4,DP$3,'English Scores- Leveled papers'!$H10:$KM10,"&lt;&gt;")=0,"",SUMIF('English Scores- Leveled papers'!$H$4:$KM$4,DP$3,'English Scores- Leveled papers'!$H10:$KM10)))</f>
        <is>
          <t/>
        </is>
      </c>
      <c r="DQ8" s="320" t="inlineStr">
        <f aca="false">IF($B8="","",IF(COUNTIFS('English Scores- Leveled papers'!$H$4:$KM$4,DQ$3,'English Scores- Leveled papers'!$H10:$KM10,"&lt;&gt;")=0,"",SUMIF('English Scores- Leveled papers'!$H$4:$KM$4,DQ$3,'English Scores- Leveled papers'!$H10:$KM10)))</f>
        <is>
          <t/>
        </is>
      </c>
      <c r="DR8" s="321" t="inlineStr">
        <f aca="false">IF('Cover Sheet'!$AC$6="6th", 'Eng GLA 6th, 7th, 8th'!D11, "")</f>
        <is>
          <t/>
        </is>
      </c>
      <c r="DU8" s="319" t="inlineStr">
        <f aca="false">IF($B8="","",IF(COUNTIFS('Eng GLA 6th, 7th, 8th'!$E$4:$DV$4,DU$3,'Eng GLA 6th, 7th, 8th'!$E11:$DV11,"&lt;&gt;")=0,"",SUMIF('Eng GLA 6th, 7th, 8th'!$E$4:$DV$4,DU$3,'Eng GLA 6th, 7th, 8th'!$E11:$DV11)))</f>
        <is>
          <t/>
        </is>
      </c>
      <c r="DV8" s="319" t="inlineStr">
        <f aca="false">IF($B8="","",IF(COUNTIFS('Eng GLA 6th, 7th, 8th'!$E$4:$DV$4,DV$3,'Eng GLA 6th, 7th, 8th'!$E11:$DV11,"&lt;&gt;")=0,"",SUMIF('Eng GLA 6th, 7th, 8th'!$E$4:$DV$4,DV$3,'Eng GLA 6th, 7th, 8th'!$E11:$DV11)))</f>
        <is>
          <t/>
        </is>
      </c>
      <c r="DW8" s="319" t="inlineStr">
        <f aca="false">IF($B8="","",IF(COUNTIFS('Eng GLA 6th, 7th, 8th'!$E$4:$DV$4,DW$3,'Eng GLA 6th, 7th, 8th'!$E11:$DV11,"&lt;&gt;")=0,"",SUMIF('Eng GLA 6th, 7th, 8th'!$E$4:$DV$4,DW$3,'Eng GLA 6th, 7th, 8th'!$E11:$DV11)))</f>
        <is>
          <t/>
        </is>
      </c>
      <c r="DX8" s="319" t="inlineStr">
        <f aca="false">IF($B8="","",IF(COUNTIFS('Eng GLA 6th, 7th, 8th'!$E$4:$DV$4,DX$3,'Eng GLA 6th, 7th, 8th'!$E11:$DV11,"&lt;&gt;")=0,"",SUMIF('Eng GLA 6th, 7th, 8th'!$E$4:$DV$4,DX$3,'Eng GLA 6th, 7th, 8th'!$E11:$DV11)))</f>
        <is>
          <t/>
        </is>
      </c>
      <c r="DY8" s="319" t="inlineStr">
        <f aca="false">IF($B8="","",IF(COUNTIFS('Eng GLA 6th, 7th, 8th'!$E$4:$DV$4,DY$3,'Eng GLA 6th, 7th, 8th'!$E11:$DV11,"&lt;&gt;")=0,"",SUMIF('Eng GLA 6th, 7th, 8th'!$E$4:$DV$4,DY$3,'Eng GLA 6th, 7th, 8th'!$E11:$DV11)))</f>
        <is>
          <t/>
        </is>
      </c>
      <c r="DZ8" s="319" t="inlineStr">
        <f aca="false">IF($B8="","",IF(COUNTIFS('Eng GLA 6th, 7th, 8th'!$E$4:$DV$4,DZ$3,'Eng GLA 6th, 7th, 8th'!$E11:$DV11,"&lt;&gt;")=0,"",SUMIF('Eng GLA 6th, 7th, 8th'!$E$4:$DV$4,DZ$3,'Eng GLA 6th, 7th, 8th'!$E11:$DV11)))</f>
        <is>
          <t/>
        </is>
      </c>
      <c r="EA8" s="319" t="inlineStr">
        <f aca="false">IF($B8="","",IF(COUNTIFS('Eng GLA 6th, 7th, 8th'!$E$4:$DV$4,EA$3,'Eng GLA 6th, 7th, 8th'!$E11:$DV11,"&lt;&gt;")=0,"",SUMIF('Eng GLA 6th, 7th, 8th'!$E$4:$DV$4,EA$3,'Eng GLA 6th, 7th, 8th'!$E11:$DV11)))</f>
        <is>
          <t/>
        </is>
      </c>
      <c r="EB8" s="319" t="inlineStr">
        <f aca="false">IF($B8="","",IF(COUNTIFS('Eng GLA 6th, 7th, 8th'!$E$4:$DV$4,EB$3,'Eng GLA 6th, 7th, 8th'!$E11:$DV11,"&lt;&gt;")=0,"",SUMIF('Eng GLA 6th, 7th, 8th'!$E$4:$DV$4,EB$3,'Eng GLA 6th, 7th, 8th'!$E11:$DV11)))</f>
        <is>
          <t/>
        </is>
      </c>
      <c r="EC8" s="319" t="inlineStr">
        <f aca="false">IF($B8="","",IF(COUNTIFS('Eng GLA 6th, 7th, 8th'!$E$4:$DV$4,EC$3,'Eng GLA 6th, 7th, 8th'!$E11:$DV11,"&lt;&gt;")=0,"",SUMIF('Eng GLA 6th, 7th, 8th'!$E$4:$DV$4,EC$3,'Eng GLA 6th, 7th, 8th'!$E11:$DV11)))</f>
        <is>
          <t/>
        </is>
      </c>
      <c r="ED8" s="319" t="inlineStr">
        <f aca="false">IF($B8="","",IF(COUNTIFS('Eng GLA 6th, 7th, 8th'!$E$4:$DV$4,ED$3,'Eng GLA 6th, 7th, 8th'!$E11:$DV11,"&lt;&gt;")=0,"",SUMIF('Eng GLA 6th, 7th, 8th'!$E$4:$DV$4,ED$3,'Eng GLA 6th, 7th, 8th'!$E11:$DV11)))</f>
        <is>
          <t/>
        </is>
      </c>
      <c r="EE8" s="319" t="inlineStr">
        <f aca="false">IF($B8="","",IF(COUNTIFS('Eng GLA 6th, 7th, 8th'!$E$4:$DV$4,EE$3,'Eng GLA 6th, 7th, 8th'!$E11:$DV11,"&lt;&gt;")=0,"",SUMIF('Eng GLA 6th, 7th, 8th'!$E$4:$DV$4,EE$3,'Eng GLA 6th, 7th, 8th'!$E11:$DV11)))</f>
        <is>
          <t/>
        </is>
      </c>
      <c r="EF8" s="319" t="inlineStr">
        <f aca="false">IF($B8="","",IF(COUNTIFS('Eng GLA 6th, 7th, 8th'!$E$4:$DV$4,EF$3,'Eng GLA 6th, 7th, 8th'!$E11:$DV11,"&lt;&gt;")=0,"",SUMIF('Eng GLA 6th, 7th, 8th'!$E$4:$DV$4,EF$3,'Eng GLA 6th, 7th, 8th'!$E11:$DV11)))</f>
        <is>
          <t/>
        </is>
      </c>
      <c r="EG8" s="319" t="inlineStr">
        <f aca="false">IF($B8="","",IF(COUNTIFS('Eng GLA 6th, 7th, 8th'!$E$4:$DV$4,EG$3,'Eng GLA 6th, 7th, 8th'!$E11:$DV11,"&lt;&gt;")=0,"",SUMIF('Eng GLA 6th, 7th, 8th'!$E$4:$DV$4,EG$3,'Eng GLA 6th, 7th, 8th'!$E11:$DV11)))</f>
        <is>
          <t/>
        </is>
      </c>
      <c r="EH8" s="319" t="inlineStr">
        <f aca="false">IF($B8="","",IF(COUNTIFS('Eng GLA 6th, 7th, 8th'!$E$4:$DV$4,EH$3,'Eng GLA 6th, 7th, 8th'!$E11:$DV11,"&lt;&gt;")=0,"",SUMIF('Eng GLA 6th, 7th, 8th'!$E$4:$DV$4,EH$3,'Eng GLA 6th, 7th, 8th'!$E11:$DV11)))</f>
        <is>
          <t/>
        </is>
      </c>
      <c r="EI8" s="319" t="inlineStr">
        <f aca="false">IF($B8="","",IF(COUNTIFS('Eng GLA 6th, 7th, 8th'!$E$4:$DV$4,EI$3,'Eng GLA 6th, 7th, 8th'!$E11:$DV11,"&lt;&gt;")=0,"",SUMIF('Eng GLA 6th, 7th, 8th'!$E$4:$DV$4,EI$3,'Eng GLA 6th, 7th, 8th'!$E11:$DV11)))</f>
        <is>
          <t/>
        </is>
      </c>
      <c r="EJ8" s="322" t="inlineStr">
        <f aca="false">IF('Cover Sheet'!$AC$6="7th", 'Eng GLA 6th, 7th, 8th'!AQ11, "")</f>
        <is>
          <t/>
        </is>
      </c>
      <c r="EK8" s="319" t="inlineStr">
        <f aca="false">IF($B8="","",IF(COUNTIFS('Eng GLA 6th, 7th, 8th'!$E$4:$DV$4,EK$3,'Eng GLA 6th, 7th, 8th'!$E11:$DV11,"&lt;&gt;")=0,"",SUMIF('Eng GLA 6th, 7th, 8th'!$E$4:$DV$4,EK$3,'Eng GLA 6th, 7th, 8th'!$E11:$DV11)))</f>
        <is>
          <t/>
        </is>
      </c>
      <c r="EL8" s="319" t="inlineStr">
        <f aca="false">IF($B8="","",IF(COUNTIFS('Eng GLA 6th, 7th, 8th'!$E$4:$DV$4,EL$3,'Eng GLA 6th, 7th, 8th'!$E11:$DV11,"&lt;&gt;")=0,"",SUMIF('Eng GLA 6th, 7th, 8th'!$E$4:$DV$4,EL$3,'Eng GLA 6th, 7th, 8th'!$E11:$DV11)))</f>
        <is>
          <t/>
        </is>
      </c>
      <c r="EM8" s="319" t="inlineStr">
        <f aca="false">IF($B8="","",IF(COUNTIFS('Eng GLA 6th, 7th, 8th'!$E$4:$DV$4,EM$3,'Eng GLA 6th, 7th, 8th'!$E11:$DV11,"&lt;&gt;")=0,"",SUMIF('Eng GLA 6th, 7th, 8th'!$E$4:$DV$4,EM$3,'Eng GLA 6th, 7th, 8th'!$E11:$DV11)))</f>
        <is>
          <t/>
        </is>
      </c>
      <c r="EN8" s="319" t="inlineStr">
        <f aca="false">IF($B8="","",IF(COUNTIFS('Eng GLA 6th, 7th, 8th'!$E$4:$DV$4,EN$3,'Eng GLA 6th, 7th, 8th'!$E11:$DV11,"&lt;&gt;")=0,"",SUMIF('Eng GLA 6th, 7th, 8th'!$E$4:$DV$4,EN$3,'Eng GLA 6th, 7th, 8th'!$E11:$DV11)))</f>
        <is>
          <t/>
        </is>
      </c>
      <c r="EO8" s="319" t="inlineStr">
        <f aca="false">IF($B8="","",IF(COUNTIFS('Eng GLA 6th, 7th, 8th'!$E$4:$DV$4,EO$3,'Eng GLA 6th, 7th, 8th'!$E11:$DV11,"&lt;&gt;")=0,"",SUMIF('Eng GLA 6th, 7th, 8th'!$E$4:$DV$4,EO$3,'Eng GLA 6th, 7th, 8th'!$E11:$DV11)))</f>
        <is>
          <t/>
        </is>
      </c>
      <c r="EP8" s="319" t="inlineStr">
        <f aca="false">IF($B8="","",IF(COUNTIFS('Eng GLA 6th, 7th, 8th'!$E$4:$DV$4,EP$3,'Eng GLA 6th, 7th, 8th'!$E11:$DV11,"&lt;&gt;")=0,"",SUMIF('Eng GLA 6th, 7th, 8th'!$E$4:$DV$4,EP$3,'Eng GLA 6th, 7th, 8th'!$E11:$DV11)))</f>
        <is>
          <t/>
        </is>
      </c>
      <c r="EQ8" s="319" t="inlineStr">
        <f aca="false">IF($B8="","",IF(COUNTIFS('Eng GLA 6th, 7th, 8th'!$E$4:$DV$4,EQ$3,'Eng GLA 6th, 7th, 8th'!$E11:$DV11,"&lt;&gt;")=0,"",SUMIF('Eng GLA 6th, 7th, 8th'!$E$4:$DV$4,EQ$3,'Eng GLA 6th, 7th, 8th'!$E11:$DV11)))</f>
        <is>
          <t/>
        </is>
      </c>
      <c r="ER8" s="319" t="inlineStr">
        <f aca="false">IF($B8="","",IF(COUNTIFS('Eng GLA 6th, 7th, 8th'!$E$4:$DV$4,ER$3,'Eng GLA 6th, 7th, 8th'!$E11:$DV11,"&lt;&gt;")=0,"",SUMIF('Eng GLA 6th, 7th, 8th'!$E$4:$DV$4,ER$3,'Eng GLA 6th, 7th, 8th'!$E11:$DV11)))</f>
        <is>
          <t/>
        </is>
      </c>
      <c r="ES8" s="319" t="inlineStr">
        <f aca="false">IF($B8="","",IF(COUNTIFS('Eng GLA 6th, 7th, 8th'!$E$4:$DV$4,ES$3,'Eng GLA 6th, 7th, 8th'!$E11:$DV11,"&lt;&gt;")=0,"",SUMIF('Eng GLA 6th, 7th, 8th'!$E$4:$DV$4,ES$3,'Eng GLA 6th, 7th, 8th'!$E11:$DV11)))</f>
        <is>
          <t/>
        </is>
      </c>
      <c r="ET8" s="319" t="inlineStr">
        <f aca="false">IF($B8="","",IF(COUNTIFS('Eng GLA 6th, 7th, 8th'!$E$4:$DV$4,ET$3,'Eng GLA 6th, 7th, 8th'!$E11:$DV11,"&lt;&gt;")=0,"",SUMIF('Eng GLA 6th, 7th, 8th'!$E$4:$DV$4,ET$3,'Eng GLA 6th, 7th, 8th'!$E11:$DV11)))</f>
        <is>
          <t/>
        </is>
      </c>
      <c r="EU8" s="319" t="inlineStr">
        <f aca="false">IF($B8="","",IF(COUNTIFS('Eng GLA 6th, 7th, 8th'!$E$4:$DV$4,EU$3,'Eng GLA 6th, 7th, 8th'!$E11:$DV11,"&lt;&gt;")=0,"",SUMIF('Eng GLA 6th, 7th, 8th'!$E$4:$DV$4,EU$3,'Eng GLA 6th, 7th, 8th'!$E11:$DV11)))</f>
        <is>
          <t/>
        </is>
      </c>
      <c r="EV8" s="319" t="inlineStr">
        <f aca="false">IF($B8="","",IF(COUNTIFS('Eng GLA 6th, 7th, 8th'!$E$4:$DV$4,EV$3,'Eng GLA 6th, 7th, 8th'!$E11:$DV11,"&lt;&gt;")=0,"",SUMIF('Eng GLA 6th, 7th, 8th'!$E$4:$DV$4,EV$3,'Eng GLA 6th, 7th, 8th'!$E11:$DV11)))</f>
        <is>
          <t/>
        </is>
      </c>
      <c r="EW8" s="319" t="inlineStr">
        <f aca="false">IF($B8="","",IF(COUNTIFS('Eng GLA 6th, 7th, 8th'!$E$4:$DV$4,EW$3,'Eng GLA 6th, 7th, 8th'!$E11:$DV11,"&lt;&gt;")=0,"",SUMIF('Eng GLA 6th, 7th, 8th'!$E$4:$DV$4,EW$3,'Eng GLA 6th, 7th, 8th'!$E11:$DV11)))</f>
        <is>
          <t/>
        </is>
      </c>
      <c r="EX8" s="319" t="inlineStr">
        <f aca="false">IF($B8="","",IF(COUNTIFS('Eng GLA 6th, 7th, 8th'!$E$4:$DV$4,EX$3,'Eng GLA 6th, 7th, 8th'!$E11:$DV11,"&lt;&gt;")=0,"",SUMIF('Eng GLA 6th, 7th, 8th'!$E$4:$DV$4,EX$3,'Eng GLA 6th, 7th, 8th'!$E11:$DV11)))</f>
        <is>
          <t/>
        </is>
      </c>
      <c r="EY8" s="319" t="inlineStr">
        <f aca="false">IF($B8="","",IF(COUNTIFS('Eng GLA 6th, 7th, 8th'!$E$4:$DV$4,EY$3,'Eng GLA 6th, 7th, 8th'!$E11:$DV11,"&lt;&gt;")=0,"",SUMIF('Eng GLA 6th, 7th, 8th'!$E$4:$DV$4,EY$3,'Eng GLA 6th, 7th, 8th'!$E11:$DV11)))</f>
        <is>
          <t/>
        </is>
      </c>
      <c r="EZ8" s="322" t="inlineStr">
        <f aca="false">IF('Cover Sheet'!$AC$6="8th", 'Eng GLA 6th, 7th, 8th'!CG11, "")</f>
        <is>
          <t/>
        </is>
      </c>
      <c r="FA8" s="319" t="inlineStr">
        <f aca="false">IF($B8="","",IF(COUNTIFS('Eng GLA 6th, 7th, 8th'!$E$4:$DV$4,FA$3,'Eng GLA 6th, 7th, 8th'!$E11:$DV11,"&lt;&gt;")=0,"",SUMIF('Eng GLA 6th, 7th, 8th'!$E$4:$DV$4,FA$3,'Eng GLA 6th, 7th, 8th'!$E11:$DV11)))</f>
        <is>
          <t/>
        </is>
      </c>
      <c r="FB8" s="319" t="inlineStr">
        <f aca="false">IF($B8="","",IF(COUNTIFS('Eng GLA 6th, 7th, 8th'!$E$4:$DV$4,FB$3,'Eng GLA 6th, 7th, 8th'!$E11:$DV11,"&lt;&gt;")=0,"",SUMIF('Eng GLA 6th, 7th, 8th'!$E$4:$DV$4,FB$3,'Eng GLA 6th, 7th, 8th'!$E11:$DV11)))</f>
        <is>
          <t/>
        </is>
      </c>
      <c r="FC8" s="319" t="inlineStr">
        <f aca="false">IF($B8="","",IF(COUNTIFS('Eng GLA 6th, 7th, 8th'!$E$4:$DV$4,FC$3,'Eng GLA 6th, 7th, 8th'!$E11:$DV11,"&lt;&gt;")=0,"",SUMIF('Eng GLA 6th, 7th, 8th'!$E$4:$DV$4,FC$3,'Eng GLA 6th, 7th, 8th'!$E11:$DV11)))</f>
        <is>
          <t/>
        </is>
      </c>
      <c r="FD8" s="319" t="inlineStr">
        <f aca="false">IF($B8="","",IF(COUNTIFS('Eng GLA 6th, 7th, 8th'!$E$4:$DV$4,FD$3,'Eng GLA 6th, 7th, 8th'!$E11:$DV11,"&lt;&gt;")=0,"",SUMIF('Eng GLA 6th, 7th, 8th'!$E$4:$DV$4,FD$3,'Eng GLA 6th, 7th, 8th'!$E11:$DV11)))</f>
        <is>
          <t/>
        </is>
      </c>
      <c r="FE8" s="319" t="inlineStr">
        <f aca="false">IF($B8="","",IF(COUNTIFS('Eng GLA 6th, 7th, 8th'!$E$4:$DV$4,FE$3,'Eng GLA 6th, 7th, 8th'!$E11:$DV11,"&lt;&gt;")=0,"",SUMIF('Eng GLA 6th, 7th, 8th'!$E$4:$DV$4,FE$3,'Eng GLA 6th, 7th, 8th'!$E11:$DV11)))</f>
        <is>
          <t/>
        </is>
      </c>
      <c r="FF8" s="319" t="inlineStr">
        <f aca="false">IF($B8="","",IF(COUNTIFS('Eng GLA 6th, 7th, 8th'!$E$4:$DV$4,FF$3,'Eng GLA 6th, 7th, 8th'!$E11:$DV11,"&lt;&gt;")=0,"",SUMIF('Eng GLA 6th, 7th, 8th'!$E$4:$DV$4,FF$3,'Eng GLA 6th, 7th, 8th'!$E11:$DV11)))</f>
        <is>
          <t/>
        </is>
      </c>
      <c r="FG8" s="319" t="inlineStr">
        <f aca="false">IF($B8="","",IF(COUNTIFS('Eng GLA 6th, 7th, 8th'!$E$4:$DV$4,FG$3,'Eng GLA 6th, 7th, 8th'!$E11:$DV11,"&lt;&gt;")=0,"",SUMIF('Eng GLA 6th, 7th, 8th'!$E$4:$DV$4,FG$3,'Eng GLA 6th, 7th, 8th'!$E11:$DV11)))</f>
        <is>
          <t/>
        </is>
      </c>
      <c r="FH8" s="319" t="inlineStr">
        <f aca="false">IF($B8="","",IF(COUNTIFS('Eng GLA 6th, 7th, 8th'!$E$4:$DV$4,FH$3,'Eng GLA 6th, 7th, 8th'!$E11:$DV11,"&lt;&gt;")=0,"",SUMIF('Eng GLA 6th, 7th, 8th'!$E$4:$DV$4,FH$3,'Eng GLA 6th, 7th, 8th'!$E11:$DV11)))</f>
        <is>
          <t/>
        </is>
      </c>
      <c r="FI8" s="319" t="inlineStr">
        <f aca="false">IF($B8="","",IF(COUNTIFS('Eng GLA 6th, 7th, 8th'!$E$4:$DV$4,FI$3,'Eng GLA 6th, 7th, 8th'!$E11:$DV11,"&lt;&gt;")=0,"",SUMIF('Eng GLA 6th, 7th, 8th'!$E$4:$DV$4,FI$3,'Eng GLA 6th, 7th, 8th'!$E11:$DV11)))</f>
        <is>
          <t/>
        </is>
      </c>
      <c r="FJ8" s="319" t="inlineStr">
        <f aca="false">IF($B8="","",IF(COUNTIFS('Eng GLA 6th, 7th, 8th'!$E$4:$DV$4,FJ$3,'Eng GLA 6th, 7th, 8th'!$E11:$DV11,"&lt;&gt;")=0,"",SUMIF('Eng GLA 6th, 7th, 8th'!$E$4:$DV$4,FJ$3,'Eng GLA 6th, 7th, 8th'!$E11:$DV11)))</f>
        <is>
          <t/>
        </is>
      </c>
      <c r="FK8" s="319" t="inlineStr">
        <f aca="false">IF($B8="","",IF(COUNTIFS('Eng GLA 6th, 7th, 8th'!$E$4:$DV$4,FK$3,'Eng GLA 6th, 7th, 8th'!$E11:$DV11,"&lt;&gt;")=0,"",SUMIF('Eng GLA 6th, 7th, 8th'!$E$4:$DV$4,FK$3,'Eng GLA 6th, 7th, 8th'!$E11:$DV11)))</f>
        <is>
          <t/>
        </is>
      </c>
      <c r="FL8" s="319" t="inlineStr">
        <f aca="false">IF($B8="","",IF(COUNTIFS('Eng GLA 6th, 7th, 8th'!$E$4:$DV$4,FL$3,'Eng GLA 6th, 7th, 8th'!$E11:$DV11,"&lt;&gt;")=0,"",SUMIF('Eng GLA 6th, 7th, 8th'!$E$4:$DV$4,FL$3,'Eng GLA 6th, 7th, 8th'!$E11:$DV11)))</f>
        <is>
          <t/>
        </is>
      </c>
      <c r="FM8" s="319" t="inlineStr">
        <f aca="false">IF($B8="","",IF(COUNTIFS('Eng GLA 6th, 7th, 8th'!$E$4:$DV$4,FM$3,'Eng GLA 6th, 7th, 8th'!$E11:$DV11,"&lt;&gt;")=0,"",SUMIF('Eng GLA 6th, 7th, 8th'!$E$4:$DV$4,FM$3,'Eng GLA 6th, 7th, 8th'!$E11:$DV11)))</f>
        <is>
          <t/>
        </is>
      </c>
      <c r="FN8" s="319" t="inlineStr">
        <f aca="false">IF($B8="","",IF(COUNTIFS('Eng GLA 6th, 7th, 8th'!$E$4:$DV$4,FN$3,'Eng GLA 6th, 7th, 8th'!$E11:$DV11,"&lt;&gt;")=0,"",SUMIF('Eng GLA 6th, 7th, 8th'!$E$4:$DV$4,FN$3,'Eng GLA 6th, 7th, 8th'!$E11:$DV11)))</f>
        <is>
          <t/>
        </is>
      </c>
      <c r="FO8" s="319" t="inlineStr">
        <f aca="false">IF($B8="","",IF(COUNTIFS('Eng GLA 6th, 7th, 8th'!$E$4:$DV$4,FO$3,'Eng GLA 6th, 7th, 8th'!$E11:$DV11,"&lt;&gt;")=0,"",SUMIF('Eng GLA 6th, 7th, 8th'!$E$4:$DV$4,FO$3,'Eng GLA 6th, 7th, 8th'!$E11:$DV11)))</f>
        <is>
          <t/>
        </is>
      </c>
    </row>
    <row r="9" customFormat="false" ht="12.75" hidden="false" customHeight="true" outlineLevel="0" collapsed="false">
      <c r="A9" s="315" t="n">
        <v>5</v>
      </c>
      <c r="B9" s="315" t="str">
        <f aca="false">'English Scores- Leveled papers'!B11</f>
        <v>D.Vanaja</v>
      </c>
      <c r="C9" s="315"/>
      <c r="D9" s="316" t="inlineStr">
        <f aca="false">IF(OR(B9="",H9="",'Cover Sheet'!E9=""),"",'Cover Sheet'!E9)</f>
        <is>
          <t/>
        </is>
      </c>
      <c r="E9" s="316" t="inlineStr">
        <f aca="false">IF(OR(B9="",H9="",'Cover Sheet'!F9=""),"",'Cover Sheet'!F9)</f>
        <is>
          <t/>
        </is>
      </c>
      <c r="F9" s="316" t="inlineStr">
        <f aca="false">IF(OR(B9="",H9="",'Cover Sheet'!H9=""),"",'Cover Sheet'!H9)</f>
        <is>
          <t/>
        </is>
      </c>
      <c r="G9" s="316"/>
      <c r="H9" s="316" t="n">
        <f aca="false">IF(OR(B9="",COUNT('English Scores- Leveled papers'!H11:KM11)=0),"",IF((AND(AB9&gt;=(70/100),AB9&lt;1.1)),9,IF((AND(AA9&gt;=(70/100),AA9&lt;1.1)),8,IF((AND(Z9&gt;=(70/100),Z9&lt;1.1)),7,IF((AND(Y9&gt;=(70/100),Y9&lt;1.1)),6,IF(AND(X9&gt;=0.7,X9&lt;1.1),5.5,IF(AND(W9&gt;=0.7,W9&lt;1.1),5,IF(AND(V9&gt;=0.7,V9&lt;1.1),4.5,IF(AND(U9&gt;=0.7,U9&lt;1.1),4,IF(AND(T9&gt;=0.7,T9&lt;1.1),3.5,IF(AND(S9&gt;=0.7,S9&lt;1.1),3,IF(AND(R9&gt;=0.7,R9&lt;1.1),2.5,IF(AND(Q9&gt;=0.7,Q9&lt;1.1),2,IF(AND(P9&gt;=0.7,P9&lt;1.1),1.5,IF(AND(O9&gt;=0.7,O9&lt;1.1),1,IF(AND(N9&gt;=0.7,N9&lt;1.1),0.5,IF(AND(M9&gt;=0.7,M9&lt;1.1),0.2,IF(AND(L9&gt;=0.7,L9&lt;1.1),0,IF(COUNT('English Scores- Leveled papers'!H11:M11)=0,"",-0.5)))))))))))))))))))</f>
        <v>1</v>
      </c>
      <c r="I9" s="317" t="n">
        <f aca="false">IFERROR(IF(OR(B9="",H9=""),"",IF((AND(AB9&gt;=(70/100),AB9&lt;1.1)),AB9,IF(AND((AA9)&gt;=(70/100),AA9&lt;1.1),AA9,IF((AND((Z9)&gt;=(70/100),Z9&lt;1.1)),Z9,IF(AND((Y9)&gt;=(70/100),Y9&lt;1.1),Y9,IF(AND(X9&gt;=0.7,X9&lt;1.1),X9,IF(AND((W9)&gt;=0.7,W9&lt;1.1),W9,IF(AND((V9)&gt;=0.7,V9&lt;1.1),V9,IF(AND((U9)&gt;=0.7,U9&lt;1.1),U9,IF(AND((T9)&gt;=0.7,T9&lt;1.1),T9,IF(AND((S9)&gt;=0.7,S9&lt;1.1),S9,IF(AND((R9)&gt;=0.7,R9&lt;1.1),R9,IF(AND((Q9)&gt;=0.7,Q9&lt;1.1),Q9,IF(AND((P9)&gt;=0.7,P9&lt;1.1),P9,IF(AND((O9)&gt;=0.7,O9&lt;1.1),O9,IF(AND((N9)&gt;=0.7,N9&lt;1.1),N9,IF(AND((M9)&gt;=0.7,M9&lt;1.1),M9,IF(AND((L9)&gt;=0.7,L9&lt;1.1),L9,L9)))))))))))))))))),"")</f>
        <v>0.8</v>
      </c>
      <c r="J9" s="317" t="str">
        <f aca="false">IF((OR(B9="",H9="")),"",IF(AND((AB9)&gt;=(70/100),AB9&lt;1.1),"",IF((AND((AA9)&gt;=(70/100),AA9&lt;1.1)),AB9,IF((AND((Z9)&gt;=(70/100),Z9&lt;1.1)),AA9,IF((AND((Y9)&gt;=(70/100),Y9&lt;1.1)),Z9,IF(AND((X9)&gt;=0.7,X9&lt;1.1),Y9,IF(AND((W9)&gt;=0.7,W9&lt;1.1),X9,IF(AND((V9)&gt;=0.7,V9&lt;1.1),W9,IF(AND((U9)&gt;=0.7,U9&lt;1.1),V9,IF(AND((T9)&gt;=0.7,T9&lt;1.1),U9,IF(AND((S9)&gt;=0.7,S9&lt;1.1),T9,IF(AND((R9)&gt;=0.7,R9&lt;1.1),S9,IF(AND((Q9)&gt;=0.7,Q9&lt;1.1),R9,IF(AND((P9)&gt;=0.7,P9&lt;1.1),Q9,IF(AND((O9)&gt;=0.7,O9&lt;1.1),P9,IF(AND((N9)&gt;=0.7,N9&lt;1.1),O9,IF(AND((M9)&gt;=0.7,M9&lt;1.1),N9,IF(AND((L9)&gt;=0.7,L9&lt;1.1),M9,""))))))))))))))))))</f>
        <v/>
      </c>
      <c r="K9" s="317" t="n">
        <f aca="false">IF((OR(B9="",H9="")),"",IF(AND((AB9)&gt;=(70/100),AB9&lt;1.1),AA9,IF((AND((AA9)&gt;=(70/100),AA9&lt;1.1)),Z9,IF((AND((Z9)&gt;=(70/100),Z9&lt;1.1)),Y9,IF((AND((Y9)&gt;=(70/100),Y9&lt;1.1)),X9,IF(AND((X9)&gt;=0.7,X9&lt;1.1),W9,IF(AND((W9)&gt;=0.7,W9&lt;1.1),V9,IF(AND((V9)&gt;=0.7,V9&lt;1.1),U9,IF(AND((U9)&gt;=0.7,U9&lt;1.1),T9,IF(AND((T9)&gt;=0.7,T9&lt;1.1),S9,IF(AND((S9)&gt;=0.7,S9&lt;1.1),R9,IF(AND((R9)&gt;=0.7,R9&lt;1.1),Q9,IF(AND((Q9)&gt;=0.7,Q9&lt;1.1),P9,IF(AND((P9)&gt;=0.7,P9&lt;1.1),O9,IF(AND((O9)&gt;=0.7,O9&lt;1.1),N9,IF(AND((N9)&gt;=0.7,N9&lt;1.1),M9,IF(AND((M9)&gt;=0.7,M9&lt;1.1),L9,IF(AND((L9)&gt;=0.7,L9&lt;1.1),"",""))))))))))))))))))</f>
        <v>1</v>
      </c>
      <c r="L9" s="318" t="str">
        <f aca="false">IFERROR(IF((B9=""),"",(IF(COUNT(AC9:AG9)=0,"",ROUND(SUM(AC9:AG9)/SUM($AC$2:$AG$2),1)))),"")</f>
        <v/>
      </c>
      <c r="M9" s="318" t="str">
        <f aca="false">IFERROR(IF((B9=""),"",(IF(COUNT(AH9:AL9)=0,"",ROUND(SUM(AH9:AL9)/SUM($AH$2:$AL$2),1)))),"")</f>
        <v/>
      </c>
      <c r="N9" s="318" t="n">
        <f aca="false">IFERROR(IF((B9=""),"",(IF(COUNT(AM9:AQ9)=0,"",ROUND(SUM(AM9:AQ9)/SUM($AM$2:$AQ$2),1)))),"")</f>
        <v>1</v>
      </c>
      <c r="O9" s="318" t="n">
        <f aca="false">IFERROR(IF((B9=""),"",(IF(COUNT(AR9:AV9)=0,"",ROUND(SUM(AR9:AV9)/SUM($AR$2:$AV$2),1)))),"")</f>
        <v>0.8</v>
      </c>
      <c r="P9" s="318" t="str">
        <f aca="false">IFERROR(IF((B9=""),"",(IF(COUNT(AX9:BB9)=0,"",ROUND(SUM(AX9:BB9)/SUM($AX$2:$BB$2),1)))),"")</f>
        <v/>
      </c>
      <c r="Q9" s="318" t="str">
        <f aca="false">IFERROR(IF((B9=""),"",(IF(COUNT(BD9:BJ9)=0,"",ROUND(SUM(BD9:BJ9)/SUM($BD$2:$BJ$2),1)))),0)</f>
        <v/>
      </c>
      <c r="R9" s="318" t="str">
        <f aca="false">IFERROR(IF((B9=""),"",(IF(COUNT(BL9:BS9)=0,"",ROUND(SUM(BL9:BR9)/SUM($BL$2:$BR$2),1)))),0)</f>
        <v/>
      </c>
      <c r="S9" s="318" t="str">
        <f aca="false">IFERROR(IF((B9=""),"",(IF(COUNT(BT9:CB9)=0,"",ROUND(SUM(BT9:CA9)/SUM($BT$2:$CA$2),1)))),0)</f>
        <v/>
      </c>
      <c r="T9" s="318" t="str">
        <f aca="false">IFERROR(IF((B9=""),"",(IF(COUNT(CC9:CJ9)=0,"",ROUND(SUM(CC9:CI9)/SUM($CC$2:$CI$2),1)))),0)</f>
        <v/>
      </c>
      <c r="U9" s="318" t="str">
        <f aca="false">IFERROR(IF((B9=""),"",(IF(COUNT(CK9:CQ9)=0,"",ROUND(SUM(CK9:CQ9)/SUM($CK$2:$CQ$2),1)))),0)</f>
        <v/>
      </c>
      <c r="V9" s="318" t="str">
        <f aca="false">IFERROR(IF((B9=""),"",(IF(COUNT(CS9:CY9)=0,"",ROUND(SUM(CS9:CY9)/SUM($CS$2:$CY$2),1)))),0)</f>
        <v/>
      </c>
      <c r="W9" s="318" t="str">
        <f aca="false">IFERROR(IF((B9=""),"",(IF(COUNT(DA9:DI9)=0,"",ROUND(SUM(DA9:DI9)/SUM($DA$2:$DI$2),1)))),0)</f>
        <v/>
      </c>
      <c r="X9" s="318" t="str">
        <f aca="false">IFERROR(IF((B9=""),"",(IF(COUNT(DK9:DP9)=0,"",ROUND(SUM(DK9:DP9)/SUM($DK$2:$DP$2),1)))),0)</f>
        <v/>
      </c>
      <c r="Y9" s="318"/>
      <c r="Z9" s="318"/>
      <c r="AA9" s="318"/>
      <c r="AB9" s="318"/>
      <c r="AC9" s="319" t="inlineStr">
        <f aca="false">IF($B9="","",IF(COUNTIFS('English Scores- Leveled papers'!$H$4:$KM$4,AC$3,'English Scores- Leveled papers'!$H11:$KM11,"&lt;&gt;")=0,"",SUMIF('English Scores- Leveled papers'!$H$4:$KM$4,AC$3,'English Scores- Leveled papers'!$H11:$KM11)))</f>
        <is>
          <t/>
        </is>
      </c>
      <c r="AD9" s="319" t="inlineStr">
        <f aca="false">IF($B9="","",IF(COUNTIFS('English Scores- Leveled papers'!$H$4:$KM$4,AD$3,'English Scores- Leveled papers'!$H11:$KM11,"&lt;&gt;")=0,"",SUMIF('English Scores- Leveled papers'!$H$4:$KM$4,AD$3,'English Scores- Leveled papers'!$H11:$KM11)))</f>
        <is>
          <t/>
        </is>
      </c>
      <c r="AE9" s="319" t="inlineStr">
        <f aca="false">IF($B9="","",IF(COUNTIFS('English Scores- Leveled papers'!$H$4:$KM$4,AE$3,'English Scores- Leveled papers'!$H11:$KM11,"&lt;&gt;")=0,"",SUMIF('English Scores- Leveled papers'!$H$4:$KM$4,AE$3,'English Scores- Leveled papers'!$H11:$KM11)))</f>
        <is>
          <t/>
        </is>
      </c>
      <c r="AF9" s="319" t="inlineStr">
        <f aca="false">IF($B9="","",IF(COUNTIFS('English Scores- Leveled papers'!$H$4:$KM$4,AF$3,'English Scores- Leveled papers'!$H11:$KM11,"&lt;&gt;")=0,"",SUMIF('English Scores- Leveled papers'!$H$4:$KM$4,AF$3,'English Scores- Leveled papers'!$H11:$KM11)))</f>
        <is>
          <t/>
        </is>
      </c>
      <c r="AG9" s="319" t="inlineStr">
        <f aca="false">IF($B9="","",IF(COUNTIFS('English Scores- Leveled papers'!$H$4:$KM$4,AG$3,'English Scores- Leveled papers'!$H11:$KM11,"&lt;&gt;")=0,"",SUMIF('English Scores- Leveled papers'!$H$4:$KM$4,AG$3,'English Scores- Leveled papers'!$H11:$KM11)))</f>
        <is>
          <t/>
        </is>
      </c>
      <c r="AH9" s="319" t="inlineStr">
        <f aca="false">IF($B9="","",IF(COUNTIFS('English Scores- Leveled papers'!$H$4:$KM$4,AH$3,'English Scores- Leveled papers'!$H11:$KM11,"&lt;&gt;")=0,"",SUMIF('English Scores- Leveled papers'!$H$4:$KM$4,AH$3,'English Scores- Leveled papers'!$H11:$KM11)))</f>
        <is>
          <t/>
        </is>
      </c>
      <c r="AI9" s="319" t="inlineStr">
        <f aca="false">IF($B9="","",IF(COUNTIFS('English Scores- Leveled papers'!$H$4:$KM$4,AI$3,'English Scores- Leveled papers'!$H11:$KM11,"&lt;&gt;")=0,"",SUMIF('English Scores- Leveled papers'!$H$4:$KM$4,AI$3,'English Scores- Leveled papers'!$H11:$KM11)))</f>
        <is>
          <t/>
        </is>
      </c>
      <c r="AJ9" s="319" t="inlineStr">
        <f aca="false">IF($B9="","",IF(COUNTIFS('English Scores- Leveled papers'!$H$4:$KM$4,AJ$3,'English Scores- Leveled papers'!$H11:$KM11,"&lt;&gt;")=0,"",SUMIF('English Scores- Leveled papers'!$H$4:$KM$4,AJ$3,'English Scores- Leveled papers'!$H11:$KM11)))</f>
        <is>
          <t/>
        </is>
      </c>
      <c r="AK9" s="319" t="inlineStr">
        <f aca="false">IF($B9="","",IF(COUNTIFS('English Scores- Leveled papers'!$H$4:$KM$4,AK$3,'English Scores- Leveled papers'!$H11:$KM11,"&lt;&gt;")=0,"",SUMIF('English Scores- Leveled papers'!$H$4:$KM$4,AK$3,'English Scores- Leveled papers'!$H11:$KM11)))</f>
        <is>
          <t/>
        </is>
      </c>
      <c r="AL9" s="319" t="inlineStr">
        <f aca="false">IF($B9="","",IF(COUNTIFS('English Scores- Leveled papers'!$H$4:$KM$4,AL$3,'English Scores- Leveled papers'!$H11:$KM11,"&lt;&gt;")=0,"",SUMIF('English Scores- Leveled papers'!$H$4:$KM$4,AL$3,'English Scores- Leveled papers'!$H11:$KM11)))</f>
        <is>
          <t/>
        </is>
      </c>
      <c r="AM9" s="319" t="n">
        <f aca="false">IF($B9="","",IF(COUNTIFS('English Scores- Leveled papers'!$H$4:$KM$4,AM$3,'English Scores- Leveled papers'!$H11:$KM11,"&lt;&gt;")=0,"",SUMIF('English Scores- Leveled papers'!$H$4:$KM$4,AM$3,'English Scores- Leveled papers'!$H11:$KM11)))</f>
        <v>1</v>
      </c>
      <c r="AN9" s="319" t="n">
        <f aca="false">IF($B9="","",IF(COUNTIFS('English Scores- Leveled papers'!$H$4:$KM$4,AN$3,'English Scores- Leveled papers'!$H11:$KM11,"&lt;&gt;")=0,"",SUMIF('English Scores- Leveled papers'!$H$4:$KM$4,AN$3,'English Scores- Leveled papers'!$H11:$KM11)))</f>
        <v>1</v>
      </c>
      <c r="AO9" s="319" t="n">
        <f aca="false">IF($B9="","",IF(COUNTIFS('English Scores- Leveled papers'!$H$4:$KM$4,AO$3,'English Scores- Leveled papers'!$H11:$KM11,"&lt;&gt;")=0,"",SUMIF('English Scores- Leveled papers'!$H$4:$KM$4,AO$3,'English Scores- Leveled papers'!$H11:$KM11)))</f>
        <v>2</v>
      </c>
      <c r="AP9" s="319" t="n">
        <f aca="false">IF($B9="","",IF(COUNTIFS('English Scores- Leveled papers'!$H$4:$KM$4,AP$3,'English Scores- Leveled papers'!$H11:$KM11,"&lt;&gt;")=0,"",SUMIF('English Scores- Leveled papers'!$H$4:$KM$4,AP$3,'English Scores- Leveled papers'!$H11:$KM11)))</f>
        <v>1</v>
      </c>
      <c r="AQ9" s="319" t="n">
        <f aca="false">IF($B9="","",IF(COUNTIFS('English Scores- Leveled papers'!$H$4:$KM$4,AQ$3,'English Scores- Leveled papers'!$H11:$KM11,"&lt;&gt;")=0,"",SUMIF('English Scores- Leveled papers'!$H$4:$KM$4,AQ$3,'English Scores- Leveled papers'!$H11:$KM11)))</f>
        <v>2</v>
      </c>
      <c r="AR9" s="319" t="n">
        <f aca="false">IF($B9="","",IF(COUNTIFS('English Scores- Leveled papers'!$H$4:$KM$4,AR$3,'English Scores- Leveled papers'!$H11:$KM11,"&lt;&gt;")=0,"",SUMIF('English Scores- Leveled papers'!$H$4:$KM$4,AR$3,'English Scores- Leveled papers'!$H11:$KM11)))</f>
        <v>1</v>
      </c>
      <c r="AS9" s="319" t="n">
        <f aca="false">IF($B9="","",IF(COUNTIFS('English Scores- Leveled papers'!$H$4:$KM$4,AS$3,'English Scores- Leveled papers'!$H11:$KM11,"&lt;&gt;")=0,"",SUMIF('English Scores- Leveled papers'!$H$4:$KM$4,AS$3,'English Scores- Leveled papers'!$H11:$KM11)))</f>
        <v>2</v>
      </c>
      <c r="AT9" s="319" t="n">
        <f aca="false">IF($B9="","",IF(COUNTIFS('English Scores- Leveled papers'!$H$4:$KM$4,AT$3,'English Scores- Leveled papers'!$H11:$KM11,"&lt;&gt;")=0,"",SUMIF('English Scores- Leveled papers'!$H$4:$KM$4,AT$3,'English Scores- Leveled papers'!$H11:$KM11)))</f>
        <v>0</v>
      </c>
      <c r="AU9" s="319" t="n">
        <f aca="false">IF($B9="","",IF(COUNTIFS('English Scores- Leveled papers'!$H$4:$KM$4,AU$3,'English Scores- Leveled papers'!$H11:$KM11,"&lt;&gt;")=0,"",SUMIF('English Scores- Leveled papers'!$H$4:$KM$4,AU$3,'English Scores- Leveled papers'!$H11:$KM11)))</f>
        <v>1</v>
      </c>
      <c r="AV9" s="319" t="n">
        <f aca="false">IF($B9="","",IF(COUNTIFS('English Scores- Leveled papers'!$H$4:$KM$4,AV$3,'English Scores- Leveled papers'!$H11:$KM11,"&lt;&gt;")=0,"",SUMIF('English Scores- Leveled papers'!$H$4:$KM$4,AV$3,'English Scores- Leveled papers'!$H11:$KM11)))</f>
        <v>2.5</v>
      </c>
      <c r="AW9" s="319" t="n">
        <f aca="false">IF($B9="","",IF(COUNTIFS('English Scores- Leveled papers'!$H$4:$KM$4,AW$3,'English Scores- Leveled papers'!$H11:$KM11,"&lt;&gt;")=0,"",SUMIF('English Scores- Leveled papers'!$H$4:$KM$4,AW$3,'English Scores- Leveled papers'!$H11:$KM11)))</f>
        <v>2</v>
      </c>
      <c r="AX9" s="319" t="inlineStr">
        <f aca="false">IF($B9="","",IF(COUNTIFS('English Scores- Leveled papers'!$H$4:$KM$4,AX$3,'English Scores- Leveled papers'!$H11:$KM11,"&lt;&gt;")=0,"",SUMIF('English Scores- Leveled papers'!$H$4:$KM$4,AX$3,'English Scores- Leveled papers'!$H11:$KM11)))</f>
        <is>
          <t/>
        </is>
      </c>
      <c r="AY9" s="319" t="inlineStr">
        <f aca="false">IF($B9="","",IF(COUNTIFS('English Scores- Leveled papers'!$H$4:$KM$4,AY$3,'English Scores- Leveled papers'!$H11:$KM11,"&lt;&gt;")=0,"",SUMIF('English Scores- Leveled papers'!$H$4:$KM$4,AY$3,'English Scores- Leveled papers'!$H11:$KM11)))</f>
        <is>
          <t/>
        </is>
      </c>
      <c r="AZ9" s="319" t="inlineStr">
        <f aca="false">IF($B9="","",IF(COUNTIFS('English Scores- Leveled papers'!$H$4:$KM$4,AZ$3,'English Scores- Leveled papers'!$H11:$KM11,"&lt;&gt;")=0,"",SUMIF('English Scores- Leveled papers'!$H$4:$KM$4,AZ$3,'English Scores- Leveled papers'!$H11:$KM11)))</f>
        <is>
          <t/>
        </is>
      </c>
      <c r="BA9" s="319" t="inlineStr">
        <f aca="false">IF($B9="","",IF(COUNTIFS('English Scores- Leveled papers'!$H$4:$KM$4,BA$3,'English Scores- Leveled papers'!$H11:$KM11,"&lt;&gt;")=0,"",SUMIF('English Scores- Leveled papers'!$H$4:$KM$4,BA$3,'English Scores- Leveled papers'!$H11:$KM11)))</f>
        <is>
          <t/>
        </is>
      </c>
      <c r="BB9" s="319" t="inlineStr">
        <f aca="false">IF($B9="","",IF(COUNTIFS('English Scores- Leveled papers'!$H$4:$KM$4,BB$3,'English Scores- Leveled papers'!$H11:$KM11,"&lt;&gt;")=0,"",SUMIF('English Scores- Leveled papers'!$H$4:$KM$4,BB$3,'English Scores- Leveled papers'!$H11:$KM11)))</f>
        <is>
          <t/>
        </is>
      </c>
      <c r="BC9" s="319" t="inlineStr">
        <f aca="false">IF($B9="","",IF(COUNTIFS('English Scores- Leveled papers'!$H$4:$KM$4,BC$3,'English Scores- Leveled papers'!$H11:$KM11,"&lt;&gt;")=0,"",SUMIF('English Scores- Leveled papers'!$H$4:$KM$4,BC$3,'English Scores- Leveled papers'!$H11:$KM11)))</f>
        <is>
          <t/>
        </is>
      </c>
      <c r="BD9" s="319" t="inlineStr">
        <f aca="false">IF($B9="","",IF(COUNTIFS('English Scores- Leveled papers'!$H$4:$KM$4,BD$3,'English Scores- Leveled papers'!$H11:$KM11,"&lt;&gt;")=0,"",SUMIF('English Scores- Leveled papers'!$H$4:$KM$4,BD$3,'English Scores- Leveled papers'!$H11:$KM11)))</f>
        <is>
          <t/>
        </is>
      </c>
      <c r="BE9" s="319" t="inlineStr">
        <f aca="false">IF($B9="","",IF(COUNTIFS('English Scores- Leveled papers'!$H$4:$KM$4,BE$3,'English Scores- Leveled papers'!$H11:$KM11,"&lt;&gt;")=0,"",SUMIF('English Scores- Leveled papers'!$H$4:$KM$4,BE$3,'English Scores- Leveled papers'!$H11:$KM11)))</f>
        <is>
          <t/>
        </is>
      </c>
      <c r="BF9" s="319" t="inlineStr">
        <f aca="false">IF($B9="","",IF(COUNTIFS('English Scores- Leveled papers'!$H$4:$KM$4,BF$3,'English Scores- Leveled papers'!$H11:$KM11,"&lt;&gt;")=0,"",SUMIF('English Scores- Leveled papers'!$H$4:$KM$4,BF$3,'English Scores- Leveled papers'!$H11:$KM11)))</f>
        <is>
          <t/>
        </is>
      </c>
      <c r="BG9" s="319" t="inlineStr">
        <f aca="false">IF($B9="","",IF(COUNTIFS('English Scores- Leveled papers'!$H$4:$KM$4,BG$3,'English Scores- Leveled papers'!$H11:$KM11,"&lt;&gt;")=0,"",SUMIF('English Scores- Leveled papers'!$H$4:$KM$4,BG$3,'English Scores- Leveled papers'!$H11:$KM11)))</f>
        <is>
          <t/>
        </is>
      </c>
      <c r="BH9" s="319" t="inlineStr">
        <f aca="false">IF($B9="","",IF(COUNTIFS('English Scores- Leveled papers'!$H$4:$KM$4,BH$3,'English Scores- Leveled papers'!$H11:$KM11,"&lt;&gt;")=0,"",SUMIF('English Scores- Leveled papers'!$H$4:$KM$4,BH$3,'English Scores- Leveled papers'!$H11:$KM11)))</f>
        <is>
          <t/>
        </is>
      </c>
      <c r="BI9" s="319" t="inlineStr">
        <f aca="false">IF($B9="","",IF(COUNTIFS('English Scores- Leveled papers'!$H$4:$KM$4,BI$3,'English Scores- Leveled papers'!$H11:$KM11,"&lt;&gt;")=0,"",SUMIF('English Scores- Leveled papers'!$H$4:$KM$4,BI$3,'English Scores- Leveled papers'!$H11:$KM11)))</f>
        <is>
          <t/>
        </is>
      </c>
      <c r="BJ9" s="319" t="inlineStr">
        <f aca="false">IF($B9="","",IF(COUNTIFS('English Scores- Leveled papers'!$H$4:$KM$4,BJ$3,'English Scores- Leveled papers'!$H11:$KM11,"&lt;&gt;")=0,"",SUMIF('English Scores- Leveled papers'!$H$4:$KM$4,BJ$3,'English Scores- Leveled papers'!$H11:$KM11)))</f>
        <is>
          <t/>
        </is>
      </c>
      <c r="BK9" s="319" t="inlineStr">
        <f aca="false">IF($B9="","",IF(COUNTIFS('English Scores- Leveled papers'!$H$4:$KM$4,BK$3,'English Scores- Leveled papers'!$H11:$KM11,"&lt;&gt;")=0,"",SUMIF('English Scores- Leveled papers'!$H$4:$KM$4,BK$3,'English Scores- Leveled papers'!$H11:$KM11)))</f>
        <is>
          <t/>
        </is>
      </c>
      <c r="BL9" s="319" t="inlineStr">
        <f aca="false">IF($B9="","",IF(COUNTIFS('English Scores- Leveled papers'!$H$4:$KM$4,BL$3,'English Scores- Leveled papers'!$H11:$KM11,"&lt;&gt;")=0,"",SUMIF('English Scores- Leveled papers'!$H$4:$KM$4,BL$3,'English Scores- Leveled papers'!$H11:$KM11)))</f>
        <is>
          <t/>
        </is>
      </c>
      <c r="BM9" s="319" t="inlineStr">
        <f aca="false">IF($B9="","",IF(COUNTIFS('English Scores- Leveled papers'!$H$4:$KM$4,BM$3,'English Scores- Leveled papers'!$H11:$KM11,"&lt;&gt;")=0,"",SUMIF('English Scores- Leveled papers'!$H$4:$KM$4,BM$3,'English Scores- Leveled papers'!$H11:$KM11)))</f>
        <is>
          <t/>
        </is>
      </c>
      <c r="BN9" s="319" t="inlineStr">
        <f aca="false">IF($B9="","",IF(COUNTIFS('English Scores- Leveled papers'!$H$4:$KM$4,BN$3,'English Scores- Leveled papers'!$H11:$KM11,"&lt;&gt;")=0,"",SUMIF('English Scores- Leveled papers'!$H$4:$KM$4,BN$3,'English Scores- Leveled papers'!$H11:$KM11)))</f>
        <is>
          <t/>
        </is>
      </c>
      <c r="BO9" s="319" t="inlineStr">
        <f aca="false">IF($B9="","",IF(COUNTIFS('English Scores- Leveled papers'!$H$4:$KM$4,BO$3,'English Scores- Leveled papers'!$H11:$KM11,"&lt;&gt;")=0,"",SUMIF('English Scores- Leveled papers'!$H$4:$KM$4,BO$3,'English Scores- Leveled papers'!$H11:$KM11)))</f>
        <is>
          <t/>
        </is>
      </c>
      <c r="BP9" s="319" t="inlineStr">
        <f aca="false">IF($B9="","",IF(COUNTIFS('English Scores- Leveled papers'!$H$4:$KM$4,BP$3,'English Scores- Leveled papers'!$H11:$KM11,"&lt;&gt;")=0,"",SUMIF('English Scores- Leveled papers'!$H$4:$KM$4,BP$3,'English Scores- Leveled papers'!$H11:$KM11)))</f>
        <is>
          <t/>
        </is>
      </c>
      <c r="BQ9" s="319" t="inlineStr">
        <f aca="false">IF($B9="","",IF(COUNTIFS('English Scores- Leveled papers'!$H$4:$KM$4,BQ$3,'English Scores- Leveled papers'!$H11:$KM11,"&lt;&gt;")=0,"",SUMIF('English Scores- Leveled papers'!$H$4:$KM$4,BQ$3,'English Scores- Leveled papers'!$H11:$KM11)))</f>
        <is>
          <t/>
        </is>
      </c>
      <c r="BR9" s="319" t="inlineStr">
        <f aca="false">IF($B9="","",IF(COUNTIFS('English Scores- Leveled papers'!$H$4:$KM$4,BR$3,'English Scores- Leveled papers'!$H11:$KM11,"&lt;&gt;")=0,"",SUMIF('English Scores- Leveled papers'!$H$4:$KM$4,BR$3,'English Scores- Leveled papers'!$H11:$KM11)))</f>
        <is>
          <t/>
        </is>
      </c>
      <c r="BS9" s="319" t="inlineStr">
        <f aca="false">IF($B9="","",IF(COUNTIFS('English Scores- Leveled papers'!$H$4:$KM$4,BS$3,'English Scores- Leveled papers'!$H11:$KM11,"&lt;&gt;")=0,"",SUMIF('English Scores- Leveled papers'!$H$4:$KM$4,BS$3,'English Scores- Leveled papers'!$H11:$KM11)))</f>
        <is>
          <t/>
        </is>
      </c>
      <c r="BT9" s="319" t="inlineStr">
        <f aca="false">IF($B9="","",IF(COUNTIFS('English Scores- Leveled papers'!$H$4:$KM$4,BT$3,'English Scores- Leveled papers'!$H11:$KM11,"&lt;&gt;")=0,"",SUMIF('English Scores- Leveled papers'!$H$4:$KM$4,BT$3,'English Scores- Leveled papers'!$H11:$KM11)))</f>
        <is>
          <t/>
        </is>
      </c>
      <c r="BU9" s="319" t="inlineStr">
        <f aca="false">IF($B9="","",IF(COUNTIFS('English Scores- Leveled papers'!$H$4:$KM$4,BU$3,'English Scores- Leveled papers'!$H11:$KM11,"&lt;&gt;")=0,"",SUMIF('English Scores- Leveled papers'!$H$4:$KM$4,BU$3,'English Scores- Leveled papers'!$H11:$KM11)))</f>
        <is>
          <t/>
        </is>
      </c>
      <c r="BV9" s="319" t="inlineStr">
        <f aca="false">IF($B9="","",IF(COUNTIFS('English Scores- Leveled papers'!$H$4:$KM$4,BV$3,'English Scores- Leveled papers'!$H11:$KM11,"&lt;&gt;")=0,"",SUMIF('English Scores- Leveled papers'!$H$4:$KM$4,BV$3,'English Scores- Leveled papers'!$H11:$KM11)))</f>
        <is>
          <t/>
        </is>
      </c>
      <c r="BW9" s="319" t="inlineStr">
        <f aca="false">IF($B9="","",IF(COUNTIFS('English Scores- Leveled papers'!$H$4:$KM$4,BW$3,'English Scores- Leveled papers'!$H11:$KM11,"&lt;&gt;")=0,"",SUMIF('English Scores- Leveled papers'!$H$4:$KM$4,BW$3,'English Scores- Leveled papers'!$H11:$KM11)))</f>
        <is>
          <t/>
        </is>
      </c>
      <c r="BX9" s="319" t="inlineStr">
        <f aca="false">IF($B9="","",IF(COUNTIFS('English Scores- Leveled papers'!$H$4:$KM$4,BX$3,'English Scores- Leveled papers'!$H11:$KM11,"&lt;&gt;")=0,"",SUMIF('English Scores- Leveled papers'!$H$4:$KM$4,BX$3,'English Scores- Leveled papers'!$H11:$KM11)))</f>
        <is>
          <t/>
        </is>
      </c>
      <c r="BY9" s="319" t="inlineStr">
        <f aca="false">IF($B9="","",IF(COUNTIFS('English Scores- Leveled papers'!$H$4:$KM$4,BY$3,'English Scores- Leveled papers'!$H11:$KM11,"&lt;&gt;")=0,"",SUMIF('English Scores- Leveled papers'!$H$4:$KM$4,BY$3,'English Scores- Leveled papers'!$H11:$KM11)))</f>
        <is>
          <t/>
        </is>
      </c>
      <c r="BZ9" s="319" t="inlineStr">
        <f aca="false">IF($B9="","",IF(COUNTIFS('English Scores- Leveled papers'!$H$4:$KM$4,BZ$3,'English Scores- Leveled papers'!$H11:$KM11,"&lt;&gt;")=0,"",SUMIF('English Scores- Leveled papers'!$H$4:$KM$4,BZ$3,'English Scores- Leveled papers'!$H11:$KM11)))</f>
        <is>
          <t/>
        </is>
      </c>
      <c r="CA9" s="319" t="inlineStr">
        <f aca="false">IF($B9="","",IF(COUNTIFS('English Scores- Leveled papers'!$H$4:$KM$4,CA$3,'English Scores- Leveled papers'!$H11:$KM11,"&lt;&gt;")=0,"",SUMIF('English Scores- Leveled papers'!$H$4:$KM$4,CA$3,'English Scores- Leveled papers'!$H11:$KM11)))</f>
        <is>
          <t/>
        </is>
      </c>
      <c r="CB9" s="319" t="inlineStr">
        <f aca="false">IF($B9="","",IF(COUNTIFS('English Scores- Leveled papers'!$H$4:$KM$4,CB$3,'English Scores- Leveled papers'!$H11:$KM11,"&lt;&gt;")=0,"",SUMIF('English Scores- Leveled papers'!$H$4:$KM$4,CB$3,'English Scores- Leveled papers'!$H11:$KM11)))</f>
        <is>
          <t/>
        </is>
      </c>
      <c r="CC9" s="319" t="inlineStr">
        <f aca="false">IF($B9="","",IF(COUNTIFS('English Scores- Leveled papers'!$H$4:$KM$4,CC$3,'English Scores- Leveled papers'!$H11:$KM11,"&lt;&gt;")=0,"",SUMIF('English Scores- Leveled papers'!$H$4:$KM$4,CC$3,'English Scores- Leveled papers'!$H11:$KM11)))</f>
        <is>
          <t/>
        </is>
      </c>
      <c r="CD9" s="319" t="inlineStr">
        <f aca="false">IF($B9="","",IF(COUNTIFS('English Scores- Leveled papers'!$H$4:$KM$4,CD$3,'English Scores- Leveled papers'!$H11:$KM11,"&lt;&gt;")=0,"",SUMIF('English Scores- Leveled papers'!$H$4:$KM$4,CD$3,'English Scores- Leveled papers'!$H11:$KM11)))</f>
        <is>
          <t/>
        </is>
      </c>
      <c r="CE9" s="319" t="inlineStr">
        <f aca="false">IF($B9="","",IF(COUNTIFS('English Scores- Leveled papers'!$H$4:$KM$4,CE$3,'English Scores- Leveled papers'!$H11:$KM11,"&lt;&gt;")=0,"",SUMIF('English Scores- Leveled papers'!$H$4:$KM$4,CE$3,'English Scores- Leveled papers'!$H11:$KM11)))</f>
        <is>
          <t/>
        </is>
      </c>
      <c r="CF9" s="319" t="inlineStr">
        <f aca="false">IF($B9="","",IF(COUNTIFS('English Scores- Leveled papers'!$H$4:$KM$4,CF$3,'English Scores- Leveled papers'!$H11:$KM11,"&lt;&gt;")=0,"",SUMIF('English Scores- Leveled papers'!$H$4:$KM$4,CF$3,'English Scores- Leveled papers'!$H11:$KM11)))</f>
        <is>
          <t/>
        </is>
      </c>
      <c r="CG9" s="319" t="inlineStr">
        <f aca="false">IF($B9="","",IF(COUNTIFS('English Scores- Leveled papers'!$H$4:$KM$4,CG$3,'English Scores- Leveled papers'!$H11:$KM11,"&lt;&gt;")=0,"",SUMIF('English Scores- Leveled papers'!$H$4:$KM$4,CG$3,'English Scores- Leveled papers'!$H11:$KM11)))</f>
        <is>
          <t/>
        </is>
      </c>
      <c r="CH9" s="319" t="inlineStr">
        <f aca="false">IF($B9="","",IF(COUNTIFS('English Scores- Leveled papers'!$H$4:$KM$4,CH$3,'English Scores- Leveled papers'!$H11:$KM11,"&lt;&gt;")=0,"",SUMIF('English Scores- Leveled papers'!$H$4:$KM$4,CH$3,'English Scores- Leveled papers'!$H11:$KM11)))</f>
        <is>
          <t/>
        </is>
      </c>
      <c r="CI9" s="319" t="inlineStr">
        <f aca="false">IF($B9="","",IF(COUNTIFS('English Scores- Leveled papers'!$H$4:$KM$4,CI$3,'English Scores- Leveled papers'!$H11:$KM11,"&lt;&gt;")=0,"",SUMIF('English Scores- Leveled papers'!$H$4:$KM$4,CI$3,'English Scores- Leveled papers'!$H11:$KM11)))</f>
        <is>
          <t/>
        </is>
      </c>
      <c r="CJ9" s="319" t="inlineStr">
        <f aca="false">IF($B9="","",IF(COUNTIFS('English Scores- Leveled papers'!$H$4:$KM$4,CJ$3,'English Scores- Leveled papers'!$H11:$KM11,"&lt;&gt;")=0,"",SUMIF('English Scores- Leveled papers'!$H$4:$KM$4,CJ$3,'English Scores- Leveled papers'!$H11:$KM11)))</f>
        <is>
          <t/>
        </is>
      </c>
      <c r="CK9" s="319" t="inlineStr">
        <f aca="false">IF($B9="","",IF(COUNTIFS('English Scores- Leveled papers'!$H$4:$KM$4,CK$3,'English Scores- Leveled papers'!$H11:$KM11,"&lt;&gt;")=0,"",SUMIF('English Scores- Leveled papers'!$H$4:$KM$4,CK$3,'English Scores- Leveled papers'!$H11:$KM11)))</f>
        <is>
          <t/>
        </is>
      </c>
      <c r="CL9" s="319" t="inlineStr">
        <f aca="false">IF($B9="","",IF(COUNTIFS('English Scores- Leveled papers'!$H$4:$KM$4,CL$3,'English Scores- Leveled papers'!$H11:$KM11,"&lt;&gt;")=0,"",SUMIF('English Scores- Leveled papers'!$H$4:$KM$4,CL$3,'English Scores- Leveled papers'!$H11:$KM11)))</f>
        <is>
          <t/>
        </is>
      </c>
      <c r="CM9" s="319" t="inlineStr">
        <f aca="false">IF($B9="","",IF(COUNTIFS('English Scores- Leveled papers'!$H$4:$KM$4,CM$3,'English Scores- Leveled papers'!$H11:$KM11,"&lt;&gt;")=0,"",SUMIF('English Scores- Leveled papers'!$H$4:$KM$4,CM$3,'English Scores- Leveled papers'!$H11:$KM11)))</f>
        <is>
          <t/>
        </is>
      </c>
      <c r="CN9" s="319" t="inlineStr">
        <f aca="false">IF($B9="","",IF(COUNTIFS('English Scores- Leveled papers'!$H$4:$KM$4,CN$3,'English Scores- Leveled papers'!$H11:$KM11,"&lt;&gt;")=0,"",SUMIF('English Scores- Leveled papers'!$H$4:$KM$4,CN$3,'English Scores- Leveled papers'!$H11:$KM11)))</f>
        <is>
          <t/>
        </is>
      </c>
      <c r="CO9" s="319" t="inlineStr">
        <f aca="false">IF($B9="","",IF(COUNTIFS('English Scores- Leveled papers'!$H$4:$KM$4,CO$3,'English Scores- Leveled papers'!$H11:$KM11,"&lt;&gt;")=0,"",SUMIF('English Scores- Leveled papers'!$H$4:$KM$4,CO$3,'English Scores- Leveled papers'!$H11:$KM11)))</f>
        <is>
          <t/>
        </is>
      </c>
      <c r="CP9" s="319" t="inlineStr">
        <f aca="false">IF($B9="","",IF(COUNTIFS('English Scores- Leveled papers'!$H$4:$KM$4,CP$3,'English Scores- Leveled papers'!$H11:$KM11,"&lt;&gt;")=0,"",SUMIF('English Scores- Leveled papers'!$H$4:$KM$4,CP$3,'English Scores- Leveled papers'!$H11:$KM11)))</f>
        <is>
          <t/>
        </is>
      </c>
      <c r="CQ9" s="319" t="inlineStr">
        <f aca="false">IF($B9="","",IF(COUNTIFS('English Scores- Leveled papers'!$H$4:$KM$4,CQ$3,'English Scores- Leveled papers'!$H11:$KM11,"&lt;&gt;")=0,"",SUMIF('English Scores- Leveled papers'!$H$4:$KM$4,CQ$3,'English Scores- Leveled papers'!$H11:$KM11)))</f>
        <is>
          <t/>
        </is>
      </c>
      <c r="CR9" s="319" t="inlineStr">
        <f aca="false">IF($B9="","",IF(COUNTIFS('English Scores- Leveled papers'!$H$4:$KM$4,CR$3,'English Scores- Leveled papers'!$H11:$KM11,"&lt;&gt;")=0,"",SUMIF('English Scores- Leveled papers'!$H$4:$KM$4,CR$3,'English Scores- Leveled papers'!$H11:$KM11)))</f>
        <is>
          <t/>
        </is>
      </c>
      <c r="CS9" s="319" t="inlineStr">
        <f aca="false">IF($B9="","",IF(COUNTIFS('English Scores- Leveled papers'!$H$4:$KM$4,CS$3,'English Scores- Leveled papers'!$H11:$KM11,"&lt;&gt;")=0,"",SUMIF('English Scores- Leveled papers'!$H$4:$KM$4,CS$3,'English Scores- Leveled papers'!$H11:$KM11)))</f>
        <is>
          <t/>
        </is>
      </c>
      <c r="CT9" s="319" t="inlineStr">
        <f aca="false">IF($B9="","",IF(COUNTIFS('English Scores- Leveled papers'!$H$4:$KM$4,CT$3,'English Scores- Leveled papers'!$H11:$KM11,"&lt;&gt;")=0,"",SUMIF('English Scores- Leveled papers'!$H$4:$KM$4,CT$3,'English Scores- Leveled papers'!$H11:$KM11)))</f>
        <is>
          <t/>
        </is>
      </c>
      <c r="CU9" s="319" t="inlineStr">
        <f aca="false">IF($B9="","",IF(COUNTIFS('English Scores- Leveled papers'!$H$4:$KM$4,CU$3,'English Scores- Leveled papers'!$H11:$KM11,"&lt;&gt;")=0,"",SUMIF('English Scores- Leveled papers'!$H$4:$KM$4,CU$3,'English Scores- Leveled papers'!$H11:$KM11)))</f>
        <is>
          <t/>
        </is>
      </c>
      <c r="CV9" s="319" t="inlineStr">
        <f aca="false">IF($B9="","",IF(COUNTIFS('English Scores- Leveled papers'!$H$4:$KM$4,CV$3,'English Scores- Leveled papers'!$H11:$KM11,"&lt;&gt;")=0,"",SUMIF('English Scores- Leveled papers'!$H$4:$KM$4,CV$3,'English Scores- Leveled papers'!$H11:$KM11)))</f>
        <is>
          <t/>
        </is>
      </c>
      <c r="CW9" s="319" t="inlineStr">
        <f aca="false">IF($B9="","",IF(COUNTIFS('English Scores- Leveled papers'!$H$4:$KM$4,CW$3,'English Scores- Leveled papers'!$H11:$KM11,"&lt;&gt;")=0,"",SUMIF('English Scores- Leveled papers'!$H$4:$KM$4,CW$3,'English Scores- Leveled papers'!$H11:$KM11)))</f>
        <is>
          <t/>
        </is>
      </c>
      <c r="CX9" s="319" t="inlineStr">
        <f aca="false">IF($B9="","",IF(COUNTIFS('English Scores- Leveled papers'!$H$4:$KM$4,CX$3,'English Scores- Leveled papers'!$H11:$KM11,"&lt;&gt;")=0,"",SUMIF('English Scores- Leveled papers'!$H$4:$KM$4,CX$3,'English Scores- Leveled papers'!$H11:$KM11)))</f>
        <is>
          <t/>
        </is>
      </c>
      <c r="CY9" s="319" t="inlineStr">
        <f aca="false">IF($B9="","",IF(COUNTIFS('English Scores- Leveled papers'!$H$4:$KM$4,CY$3,'English Scores- Leveled papers'!$H11:$KM11,"&lt;&gt;")=0,"",SUMIF('English Scores- Leveled papers'!$H$4:$KM$4,CY$3,'English Scores- Leveled papers'!$H11:$KM11)))</f>
        <is>
          <t/>
        </is>
      </c>
      <c r="CZ9" s="319" t="inlineStr">
        <f aca="false">IF($B9="","",IF(COUNTIFS('English Scores- Leveled papers'!$H$4:$KM$4,CZ$3,'English Scores- Leveled papers'!$H11:$KM11,"&lt;&gt;")=0,"",SUMIF('English Scores- Leveled papers'!$H$4:$KM$4,CZ$3,'English Scores- Leveled papers'!$H11:$KM11)))</f>
        <is>
          <t/>
        </is>
      </c>
      <c r="DA9" s="319" t="inlineStr">
        <f aca="false">IF($B9="","",IF(COUNTIFS('English Scores- Leveled papers'!$H$4:$KM$4,DA$3,'English Scores- Leveled papers'!$H11:$KM11,"&lt;&gt;")=0,"",SUMIF('English Scores- Leveled papers'!$H$4:$KM$4,DA$3,'English Scores- Leveled papers'!$H11:$KM11)))</f>
        <is>
          <t/>
        </is>
      </c>
      <c r="DB9" s="319" t="inlineStr">
        <f aca="false">IF($B9="","",IF(COUNTIFS('English Scores- Leveled papers'!$H$4:$KM$4,DB$3,'English Scores- Leveled papers'!$H11:$KM11,"&lt;&gt;")=0,"",SUMIF('English Scores- Leveled papers'!$H$4:$KM$4,DB$3,'English Scores- Leveled papers'!$H11:$KM11)))</f>
        <is>
          <t/>
        </is>
      </c>
      <c r="DC9" s="319" t="inlineStr">
        <f aca="false">IF($B9="","",IF(COUNTIFS('English Scores- Leveled papers'!$H$4:$KM$4,DC$3,'English Scores- Leveled papers'!$H11:$KM11,"&lt;&gt;")=0,"",SUMIF('English Scores- Leveled papers'!$H$4:$KM$4,DC$3,'English Scores- Leveled papers'!$H11:$KM11)))</f>
        <is>
          <t/>
        </is>
      </c>
      <c r="DD9" s="319" t="inlineStr">
        <f aca="false">IF($B9="","",IF(COUNTIFS('English Scores- Leveled papers'!$H$4:$KM$4,DD$3,'English Scores- Leveled papers'!$H11:$KM11,"&lt;&gt;")=0,"",SUMIF('English Scores- Leveled papers'!$H$4:$KM$4,DD$3,'English Scores- Leveled papers'!$H11:$KM11)))</f>
        <is>
          <t/>
        </is>
      </c>
      <c r="DE9" s="319" t="inlineStr">
        <f aca="false">IF($B9="","",IF(COUNTIFS('English Scores- Leveled papers'!$H$4:$KM$4,DE$3,'English Scores- Leveled papers'!$H11:$KM11,"&lt;&gt;")=0,"",SUMIF('English Scores- Leveled papers'!$H$4:$KM$4,DE$3,'English Scores- Leveled papers'!$H11:$KM11)))</f>
        <is>
          <t/>
        </is>
      </c>
      <c r="DF9" s="319" t="inlineStr">
        <f aca="false">IF($B9="","",IF(COUNTIFS('English Scores- Leveled papers'!$H$4:$KM$4,DF$3,'English Scores- Leveled papers'!$H11:$KM11,"&lt;&gt;")=0,"",SUMIF('English Scores- Leveled papers'!$H$4:$KM$4,DF$3,'English Scores- Leveled papers'!$H11:$KM11)))</f>
        <is>
          <t/>
        </is>
      </c>
      <c r="DG9" s="319" t="inlineStr">
        <f aca="false">IF($B9="","",IF(COUNTIFS('English Scores- Leveled papers'!$H$4:$KM$4,DG$3,'English Scores- Leveled papers'!$H11:$KM11,"&lt;&gt;")=0,"",SUMIF('English Scores- Leveled papers'!$H$4:$KM$4,DG$3,'English Scores- Leveled papers'!$H11:$KM11)))</f>
        <is>
          <t/>
        </is>
      </c>
      <c r="DH9" s="319" t="inlineStr">
        <f aca="false">IF($B9="","",IF(COUNTIFS('English Scores- Leveled papers'!$H$4:$KM$4,DH$3,'English Scores- Leveled papers'!$H11:$KM11,"&lt;&gt;")=0,"",SUMIF('English Scores- Leveled papers'!$H$4:$KM$4,DH$3,'English Scores- Leveled papers'!$H11:$KM11)))</f>
        <is>
          <t/>
        </is>
      </c>
      <c r="DI9" s="319" t="inlineStr">
        <f aca="false">IF($B9="","",IF(COUNTIFS('English Scores- Leveled papers'!$H$4:$KM$4,DI$3,'English Scores- Leveled papers'!$H11:$KM11,"&lt;&gt;")=0,"",SUMIF('English Scores- Leveled papers'!$H$4:$KM$4,DI$3,'English Scores- Leveled papers'!$H11:$KM11)))</f>
        <is>
          <t/>
        </is>
      </c>
      <c r="DJ9" s="319" t="inlineStr">
        <f aca="false">IF($B9="","",IF(COUNTIFS('English Scores- Leveled papers'!$H$4:$KM$4,DJ$3,'English Scores- Leveled papers'!$H11:$KM11,"&lt;&gt;")=0,"",SUMIF('English Scores- Leveled papers'!$H$4:$KM$4,DJ$3,'English Scores- Leveled papers'!$H11:$KM11)))</f>
        <is>
          <t/>
        </is>
      </c>
      <c r="DK9" s="319" t="inlineStr">
        <f aca="false">IF($B9="","",IF(COUNTIFS('English Scores- Leveled papers'!$H$4:$KM$4,DK$3,'English Scores- Leveled papers'!$H11:$KM11,"&lt;&gt;")=0,"",SUMIF('English Scores- Leveled papers'!$H$4:$KM$4,DK$3,'English Scores- Leveled papers'!$H11:$KM11)))</f>
        <is>
          <t/>
        </is>
      </c>
      <c r="DL9" s="319" t="inlineStr">
        <f aca="false">IF($B9="","",IF(COUNTIFS('English Scores- Leveled papers'!$H$4:$KM$4,DL$3,'English Scores- Leveled papers'!$H11:$KM11,"&lt;&gt;")=0,"",SUMIF('English Scores- Leveled papers'!$H$4:$KM$4,DL$3,'English Scores- Leveled papers'!$H11:$KM11)))</f>
        <is>
          <t/>
        </is>
      </c>
      <c r="DM9" s="319" t="inlineStr">
        <f aca="false">IF($B9="","",IF(COUNTIFS('English Scores- Leveled papers'!$H$4:$KM$4,DM$3,'English Scores- Leveled papers'!$H11:$KM11,"&lt;&gt;")=0,"",SUMIF('English Scores- Leveled papers'!$H$4:$KM$4,DM$3,'English Scores- Leveled papers'!$H11:$KM11)))</f>
        <is>
          <t/>
        </is>
      </c>
      <c r="DN9" s="319" t="inlineStr">
        <f aca="false">IF($B9="","",IF(COUNTIFS('English Scores- Leveled papers'!$H$4:$KM$4,DN$3,'English Scores- Leveled papers'!$H11:$KM11,"&lt;&gt;")=0,"",SUMIF('English Scores- Leveled papers'!$H$4:$KM$4,DN$3,'English Scores- Leveled papers'!$H11:$KM11)))</f>
        <is>
          <t/>
        </is>
      </c>
      <c r="DO9" s="319" t="inlineStr">
        <f aca="false">IF($B9="","",IF(COUNTIFS('English Scores- Leveled papers'!$H$4:$KM$4,DO$3,'English Scores- Leveled papers'!$H11:$KM11,"&lt;&gt;")=0,"",SUMIF('English Scores- Leveled papers'!$H$4:$KM$4,DO$3,'English Scores- Leveled papers'!$H11:$KM11)))</f>
        <is>
          <t/>
        </is>
      </c>
      <c r="DP9" s="319" t="inlineStr">
        <f aca="false">IF($B9="","",IF(COUNTIFS('English Scores- Leveled papers'!$H$4:$KM$4,DP$3,'English Scores- Leveled papers'!$H11:$KM11,"&lt;&gt;")=0,"",SUMIF('English Scores- Leveled papers'!$H$4:$KM$4,DP$3,'English Scores- Leveled papers'!$H11:$KM11)))</f>
        <is>
          <t/>
        </is>
      </c>
      <c r="DQ9" s="320" t="inlineStr">
        <f aca="false">IF($B9="","",IF(COUNTIFS('English Scores- Leveled papers'!$H$4:$KM$4,DQ$3,'English Scores- Leveled papers'!$H11:$KM11,"&lt;&gt;")=0,"",SUMIF('English Scores- Leveled papers'!$H$4:$KM$4,DQ$3,'English Scores- Leveled papers'!$H11:$KM11)))</f>
        <is>
          <t/>
        </is>
      </c>
      <c r="DR9" s="321" t="inlineStr">
        <f aca="false">IF('Cover Sheet'!$AC$6="6th", 'Eng GLA 6th, 7th, 8th'!D12, "")</f>
        <is>
          <t/>
        </is>
      </c>
      <c r="DU9" s="319" t="inlineStr">
        <f aca="false">IF($B9="","",IF(COUNTIFS('Eng GLA 6th, 7th, 8th'!$E$4:$DV$4,DU$3,'Eng GLA 6th, 7th, 8th'!$E12:$DV12,"&lt;&gt;")=0,"",SUMIF('Eng GLA 6th, 7th, 8th'!$E$4:$DV$4,DU$3,'Eng GLA 6th, 7th, 8th'!$E12:$DV12)))</f>
        <is>
          <t/>
        </is>
      </c>
      <c r="DV9" s="319" t="inlineStr">
        <f aca="false">IF($B9="","",IF(COUNTIFS('Eng GLA 6th, 7th, 8th'!$E$4:$DV$4,DV$3,'Eng GLA 6th, 7th, 8th'!$E12:$DV12,"&lt;&gt;")=0,"",SUMIF('Eng GLA 6th, 7th, 8th'!$E$4:$DV$4,DV$3,'Eng GLA 6th, 7th, 8th'!$E12:$DV12)))</f>
        <is>
          <t/>
        </is>
      </c>
      <c r="DW9" s="319" t="inlineStr">
        <f aca="false">IF($B9="","",IF(COUNTIFS('Eng GLA 6th, 7th, 8th'!$E$4:$DV$4,DW$3,'Eng GLA 6th, 7th, 8th'!$E12:$DV12,"&lt;&gt;")=0,"",SUMIF('Eng GLA 6th, 7th, 8th'!$E$4:$DV$4,DW$3,'Eng GLA 6th, 7th, 8th'!$E12:$DV12)))</f>
        <is>
          <t/>
        </is>
      </c>
      <c r="DX9" s="319" t="inlineStr">
        <f aca="false">IF($B9="","",IF(COUNTIFS('Eng GLA 6th, 7th, 8th'!$E$4:$DV$4,DX$3,'Eng GLA 6th, 7th, 8th'!$E12:$DV12,"&lt;&gt;")=0,"",SUMIF('Eng GLA 6th, 7th, 8th'!$E$4:$DV$4,DX$3,'Eng GLA 6th, 7th, 8th'!$E12:$DV12)))</f>
        <is>
          <t/>
        </is>
      </c>
      <c r="DY9" s="319" t="inlineStr">
        <f aca="false">IF($B9="","",IF(COUNTIFS('Eng GLA 6th, 7th, 8th'!$E$4:$DV$4,DY$3,'Eng GLA 6th, 7th, 8th'!$E12:$DV12,"&lt;&gt;")=0,"",SUMIF('Eng GLA 6th, 7th, 8th'!$E$4:$DV$4,DY$3,'Eng GLA 6th, 7th, 8th'!$E12:$DV12)))</f>
        <is>
          <t/>
        </is>
      </c>
      <c r="DZ9" s="319" t="inlineStr">
        <f aca="false">IF($B9="","",IF(COUNTIFS('Eng GLA 6th, 7th, 8th'!$E$4:$DV$4,DZ$3,'Eng GLA 6th, 7th, 8th'!$E12:$DV12,"&lt;&gt;")=0,"",SUMIF('Eng GLA 6th, 7th, 8th'!$E$4:$DV$4,DZ$3,'Eng GLA 6th, 7th, 8th'!$E12:$DV12)))</f>
        <is>
          <t/>
        </is>
      </c>
      <c r="EA9" s="319" t="inlineStr">
        <f aca="false">IF($B9="","",IF(COUNTIFS('Eng GLA 6th, 7th, 8th'!$E$4:$DV$4,EA$3,'Eng GLA 6th, 7th, 8th'!$E12:$DV12,"&lt;&gt;")=0,"",SUMIF('Eng GLA 6th, 7th, 8th'!$E$4:$DV$4,EA$3,'Eng GLA 6th, 7th, 8th'!$E12:$DV12)))</f>
        <is>
          <t/>
        </is>
      </c>
      <c r="EB9" s="319" t="inlineStr">
        <f aca="false">IF($B9="","",IF(COUNTIFS('Eng GLA 6th, 7th, 8th'!$E$4:$DV$4,EB$3,'Eng GLA 6th, 7th, 8th'!$E12:$DV12,"&lt;&gt;")=0,"",SUMIF('Eng GLA 6th, 7th, 8th'!$E$4:$DV$4,EB$3,'Eng GLA 6th, 7th, 8th'!$E12:$DV12)))</f>
        <is>
          <t/>
        </is>
      </c>
      <c r="EC9" s="319" t="inlineStr">
        <f aca="false">IF($B9="","",IF(COUNTIFS('Eng GLA 6th, 7th, 8th'!$E$4:$DV$4,EC$3,'Eng GLA 6th, 7th, 8th'!$E12:$DV12,"&lt;&gt;")=0,"",SUMIF('Eng GLA 6th, 7th, 8th'!$E$4:$DV$4,EC$3,'Eng GLA 6th, 7th, 8th'!$E12:$DV12)))</f>
        <is>
          <t/>
        </is>
      </c>
      <c r="ED9" s="319" t="inlineStr">
        <f aca="false">IF($B9="","",IF(COUNTIFS('Eng GLA 6th, 7th, 8th'!$E$4:$DV$4,ED$3,'Eng GLA 6th, 7th, 8th'!$E12:$DV12,"&lt;&gt;")=0,"",SUMIF('Eng GLA 6th, 7th, 8th'!$E$4:$DV$4,ED$3,'Eng GLA 6th, 7th, 8th'!$E12:$DV12)))</f>
        <is>
          <t/>
        </is>
      </c>
      <c r="EE9" s="319" t="inlineStr">
        <f aca="false">IF($B9="","",IF(COUNTIFS('Eng GLA 6th, 7th, 8th'!$E$4:$DV$4,EE$3,'Eng GLA 6th, 7th, 8th'!$E12:$DV12,"&lt;&gt;")=0,"",SUMIF('Eng GLA 6th, 7th, 8th'!$E$4:$DV$4,EE$3,'Eng GLA 6th, 7th, 8th'!$E12:$DV12)))</f>
        <is>
          <t/>
        </is>
      </c>
      <c r="EF9" s="319" t="inlineStr">
        <f aca="false">IF($B9="","",IF(COUNTIFS('Eng GLA 6th, 7th, 8th'!$E$4:$DV$4,EF$3,'Eng GLA 6th, 7th, 8th'!$E12:$DV12,"&lt;&gt;")=0,"",SUMIF('Eng GLA 6th, 7th, 8th'!$E$4:$DV$4,EF$3,'Eng GLA 6th, 7th, 8th'!$E12:$DV12)))</f>
        <is>
          <t/>
        </is>
      </c>
      <c r="EG9" s="319" t="inlineStr">
        <f aca="false">IF($B9="","",IF(COUNTIFS('Eng GLA 6th, 7th, 8th'!$E$4:$DV$4,EG$3,'Eng GLA 6th, 7th, 8th'!$E12:$DV12,"&lt;&gt;")=0,"",SUMIF('Eng GLA 6th, 7th, 8th'!$E$4:$DV$4,EG$3,'Eng GLA 6th, 7th, 8th'!$E12:$DV12)))</f>
        <is>
          <t/>
        </is>
      </c>
      <c r="EH9" s="319" t="inlineStr">
        <f aca="false">IF($B9="","",IF(COUNTIFS('Eng GLA 6th, 7th, 8th'!$E$4:$DV$4,EH$3,'Eng GLA 6th, 7th, 8th'!$E12:$DV12,"&lt;&gt;")=0,"",SUMIF('Eng GLA 6th, 7th, 8th'!$E$4:$DV$4,EH$3,'Eng GLA 6th, 7th, 8th'!$E12:$DV12)))</f>
        <is>
          <t/>
        </is>
      </c>
      <c r="EI9" s="319" t="inlineStr">
        <f aca="false">IF($B9="","",IF(COUNTIFS('Eng GLA 6th, 7th, 8th'!$E$4:$DV$4,EI$3,'Eng GLA 6th, 7th, 8th'!$E12:$DV12,"&lt;&gt;")=0,"",SUMIF('Eng GLA 6th, 7th, 8th'!$E$4:$DV$4,EI$3,'Eng GLA 6th, 7th, 8th'!$E12:$DV12)))</f>
        <is>
          <t/>
        </is>
      </c>
      <c r="EJ9" s="322" t="inlineStr">
        <f aca="false">IF('Cover Sheet'!$AC$6="7th", 'Eng GLA 6th, 7th, 8th'!AQ12, "")</f>
        <is>
          <t/>
        </is>
      </c>
      <c r="EK9" s="319" t="inlineStr">
        <f aca="false">IF($B9="","",IF(COUNTIFS('Eng GLA 6th, 7th, 8th'!$E$4:$DV$4,EK$3,'Eng GLA 6th, 7th, 8th'!$E12:$DV12,"&lt;&gt;")=0,"",SUMIF('Eng GLA 6th, 7th, 8th'!$E$4:$DV$4,EK$3,'Eng GLA 6th, 7th, 8th'!$E12:$DV12)))</f>
        <is>
          <t/>
        </is>
      </c>
      <c r="EL9" s="319" t="inlineStr">
        <f aca="false">IF($B9="","",IF(COUNTIFS('Eng GLA 6th, 7th, 8th'!$E$4:$DV$4,EL$3,'Eng GLA 6th, 7th, 8th'!$E12:$DV12,"&lt;&gt;")=0,"",SUMIF('Eng GLA 6th, 7th, 8th'!$E$4:$DV$4,EL$3,'Eng GLA 6th, 7th, 8th'!$E12:$DV12)))</f>
        <is>
          <t/>
        </is>
      </c>
      <c r="EM9" s="319" t="inlineStr">
        <f aca="false">IF($B9="","",IF(COUNTIFS('Eng GLA 6th, 7th, 8th'!$E$4:$DV$4,EM$3,'Eng GLA 6th, 7th, 8th'!$E12:$DV12,"&lt;&gt;")=0,"",SUMIF('Eng GLA 6th, 7th, 8th'!$E$4:$DV$4,EM$3,'Eng GLA 6th, 7th, 8th'!$E12:$DV12)))</f>
        <is>
          <t/>
        </is>
      </c>
      <c r="EN9" s="319" t="inlineStr">
        <f aca="false">IF($B9="","",IF(COUNTIFS('Eng GLA 6th, 7th, 8th'!$E$4:$DV$4,EN$3,'Eng GLA 6th, 7th, 8th'!$E12:$DV12,"&lt;&gt;")=0,"",SUMIF('Eng GLA 6th, 7th, 8th'!$E$4:$DV$4,EN$3,'Eng GLA 6th, 7th, 8th'!$E12:$DV12)))</f>
        <is>
          <t/>
        </is>
      </c>
      <c r="EO9" s="319" t="inlineStr">
        <f aca="false">IF($B9="","",IF(COUNTIFS('Eng GLA 6th, 7th, 8th'!$E$4:$DV$4,EO$3,'Eng GLA 6th, 7th, 8th'!$E12:$DV12,"&lt;&gt;")=0,"",SUMIF('Eng GLA 6th, 7th, 8th'!$E$4:$DV$4,EO$3,'Eng GLA 6th, 7th, 8th'!$E12:$DV12)))</f>
        <is>
          <t/>
        </is>
      </c>
      <c r="EP9" s="319" t="inlineStr">
        <f aca="false">IF($B9="","",IF(COUNTIFS('Eng GLA 6th, 7th, 8th'!$E$4:$DV$4,EP$3,'Eng GLA 6th, 7th, 8th'!$E12:$DV12,"&lt;&gt;")=0,"",SUMIF('Eng GLA 6th, 7th, 8th'!$E$4:$DV$4,EP$3,'Eng GLA 6th, 7th, 8th'!$E12:$DV12)))</f>
        <is>
          <t/>
        </is>
      </c>
      <c r="EQ9" s="319" t="inlineStr">
        <f aca="false">IF($B9="","",IF(COUNTIFS('Eng GLA 6th, 7th, 8th'!$E$4:$DV$4,EQ$3,'Eng GLA 6th, 7th, 8th'!$E12:$DV12,"&lt;&gt;")=0,"",SUMIF('Eng GLA 6th, 7th, 8th'!$E$4:$DV$4,EQ$3,'Eng GLA 6th, 7th, 8th'!$E12:$DV12)))</f>
        <is>
          <t/>
        </is>
      </c>
      <c r="ER9" s="319" t="inlineStr">
        <f aca="false">IF($B9="","",IF(COUNTIFS('Eng GLA 6th, 7th, 8th'!$E$4:$DV$4,ER$3,'Eng GLA 6th, 7th, 8th'!$E12:$DV12,"&lt;&gt;")=0,"",SUMIF('Eng GLA 6th, 7th, 8th'!$E$4:$DV$4,ER$3,'Eng GLA 6th, 7th, 8th'!$E12:$DV12)))</f>
        <is>
          <t/>
        </is>
      </c>
      <c r="ES9" s="319" t="inlineStr">
        <f aca="false">IF($B9="","",IF(COUNTIFS('Eng GLA 6th, 7th, 8th'!$E$4:$DV$4,ES$3,'Eng GLA 6th, 7th, 8th'!$E12:$DV12,"&lt;&gt;")=0,"",SUMIF('Eng GLA 6th, 7th, 8th'!$E$4:$DV$4,ES$3,'Eng GLA 6th, 7th, 8th'!$E12:$DV12)))</f>
        <is>
          <t/>
        </is>
      </c>
      <c r="ET9" s="319" t="inlineStr">
        <f aca="false">IF($B9="","",IF(COUNTIFS('Eng GLA 6th, 7th, 8th'!$E$4:$DV$4,ET$3,'Eng GLA 6th, 7th, 8th'!$E12:$DV12,"&lt;&gt;")=0,"",SUMIF('Eng GLA 6th, 7th, 8th'!$E$4:$DV$4,ET$3,'Eng GLA 6th, 7th, 8th'!$E12:$DV12)))</f>
        <is>
          <t/>
        </is>
      </c>
      <c r="EU9" s="319" t="inlineStr">
        <f aca="false">IF($B9="","",IF(COUNTIFS('Eng GLA 6th, 7th, 8th'!$E$4:$DV$4,EU$3,'Eng GLA 6th, 7th, 8th'!$E12:$DV12,"&lt;&gt;")=0,"",SUMIF('Eng GLA 6th, 7th, 8th'!$E$4:$DV$4,EU$3,'Eng GLA 6th, 7th, 8th'!$E12:$DV12)))</f>
        <is>
          <t/>
        </is>
      </c>
      <c r="EV9" s="319" t="inlineStr">
        <f aca="false">IF($B9="","",IF(COUNTIFS('Eng GLA 6th, 7th, 8th'!$E$4:$DV$4,EV$3,'Eng GLA 6th, 7th, 8th'!$E12:$DV12,"&lt;&gt;")=0,"",SUMIF('Eng GLA 6th, 7th, 8th'!$E$4:$DV$4,EV$3,'Eng GLA 6th, 7th, 8th'!$E12:$DV12)))</f>
        <is>
          <t/>
        </is>
      </c>
      <c r="EW9" s="319" t="inlineStr">
        <f aca="false">IF($B9="","",IF(COUNTIFS('Eng GLA 6th, 7th, 8th'!$E$4:$DV$4,EW$3,'Eng GLA 6th, 7th, 8th'!$E12:$DV12,"&lt;&gt;")=0,"",SUMIF('Eng GLA 6th, 7th, 8th'!$E$4:$DV$4,EW$3,'Eng GLA 6th, 7th, 8th'!$E12:$DV12)))</f>
        <is>
          <t/>
        </is>
      </c>
      <c r="EX9" s="319" t="inlineStr">
        <f aca="false">IF($B9="","",IF(COUNTIFS('Eng GLA 6th, 7th, 8th'!$E$4:$DV$4,EX$3,'Eng GLA 6th, 7th, 8th'!$E12:$DV12,"&lt;&gt;")=0,"",SUMIF('Eng GLA 6th, 7th, 8th'!$E$4:$DV$4,EX$3,'Eng GLA 6th, 7th, 8th'!$E12:$DV12)))</f>
        <is>
          <t/>
        </is>
      </c>
      <c r="EY9" s="319" t="inlineStr">
        <f aca="false">IF($B9="","",IF(COUNTIFS('Eng GLA 6th, 7th, 8th'!$E$4:$DV$4,EY$3,'Eng GLA 6th, 7th, 8th'!$E12:$DV12,"&lt;&gt;")=0,"",SUMIF('Eng GLA 6th, 7th, 8th'!$E$4:$DV$4,EY$3,'Eng GLA 6th, 7th, 8th'!$E12:$DV12)))</f>
        <is>
          <t/>
        </is>
      </c>
      <c r="EZ9" s="322" t="inlineStr">
        <f aca="false">IF('Cover Sheet'!$AC$6="8th", 'Eng GLA 6th, 7th, 8th'!CG12, "")</f>
        <is>
          <t/>
        </is>
      </c>
      <c r="FA9" s="319" t="inlineStr">
        <f aca="false">IF($B9="","",IF(COUNTIFS('Eng GLA 6th, 7th, 8th'!$E$4:$DV$4,FA$3,'Eng GLA 6th, 7th, 8th'!$E12:$DV12,"&lt;&gt;")=0,"",SUMIF('Eng GLA 6th, 7th, 8th'!$E$4:$DV$4,FA$3,'Eng GLA 6th, 7th, 8th'!$E12:$DV12)))</f>
        <is>
          <t/>
        </is>
      </c>
      <c r="FB9" s="319" t="inlineStr">
        <f aca="false">IF($B9="","",IF(COUNTIFS('Eng GLA 6th, 7th, 8th'!$E$4:$DV$4,FB$3,'Eng GLA 6th, 7th, 8th'!$E12:$DV12,"&lt;&gt;")=0,"",SUMIF('Eng GLA 6th, 7th, 8th'!$E$4:$DV$4,FB$3,'Eng GLA 6th, 7th, 8th'!$E12:$DV12)))</f>
        <is>
          <t/>
        </is>
      </c>
      <c r="FC9" s="319" t="inlineStr">
        <f aca="false">IF($B9="","",IF(COUNTIFS('Eng GLA 6th, 7th, 8th'!$E$4:$DV$4,FC$3,'Eng GLA 6th, 7th, 8th'!$E12:$DV12,"&lt;&gt;")=0,"",SUMIF('Eng GLA 6th, 7th, 8th'!$E$4:$DV$4,FC$3,'Eng GLA 6th, 7th, 8th'!$E12:$DV12)))</f>
        <is>
          <t/>
        </is>
      </c>
      <c r="FD9" s="319" t="inlineStr">
        <f aca="false">IF($B9="","",IF(COUNTIFS('Eng GLA 6th, 7th, 8th'!$E$4:$DV$4,FD$3,'Eng GLA 6th, 7th, 8th'!$E12:$DV12,"&lt;&gt;")=0,"",SUMIF('Eng GLA 6th, 7th, 8th'!$E$4:$DV$4,FD$3,'Eng GLA 6th, 7th, 8th'!$E12:$DV12)))</f>
        <is>
          <t/>
        </is>
      </c>
      <c r="FE9" s="319" t="inlineStr">
        <f aca="false">IF($B9="","",IF(COUNTIFS('Eng GLA 6th, 7th, 8th'!$E$4:$DV$4,FE$3,'Eng GLA 6th, 7th, 8th'!$E12:$DV12,"&lt;&gt;")=0,"",SUMIF('Eng GLA 6th, 7th, 8th'!$E$4:$DV$4,FE$3,'Eng GLA 6th, 7th, 8th'!$E12:$DV12)))</f>
        <is>
          <t/>
        </is>
      </c>
      <c r="FF9" s="319" t="inlineStr">
        <f aca="false">IF($B9="","",IF(COUNTIFS('Eng GLA 6th, 7th, 8th'!$E$4:$DV$4,FF$3,'Eng GLA 6th, 7th, 8th'!$E12:$DV12,"&lt;&gt;")=0,"",SUMIF('Eng GLA 6th, 7th, 8th'!$E$4:$DV$4,FF$3,'Eng GLA 6th, 7th, 8th'!$E12:$DV12)))</f>
        <is>
          <t/>
        </is>
      </c>
      <c r="FG9" s="319" t="inlineStr">
        <f aca="false">IF($B9="","",IF(COUNTIFS('Eng GLA 6th, 7th, 8th'!$E$4:$DV$4,FG$3,'Eng GLA 6th, 7th, 8th'!$E12:$DV12,"&lt;&gt;")=0,"",SUMIF('Eng GLA 6th, 7th, 8th'!$E$4:$DV$4,FG$3,'Eng GLA 6th, 7th, 8th'!$E12:$DV12)))</f>
        <is>
          <t/>
        </is>
      </c>
      <c r="FH9" s="319" t="inlineStr">
        <f aca="false">IF($B9="","",IF(COUNTIFS('Eng GLA 6th, 7th, 8th'!$E$4:$DV$4,FH$3,'Eng GLA 6th, 7th, 8th'!$E12:$DV12,"&lt;&gt;")=0,"",SUMIF('Eng GLA 6th, 7th, 8th'!$E$4:$DV$4,FH$3,'Eng GLA 6th, 7th, 8th'!$E12:$DV12)))</f>
        <is>
          <t/>
        </is>
      </c>
      <c r="FI9" s="319" t="inlineStr">
        <f aca="false">IF($B9="","",IF(COUNTIFS('Eng GLA 6th, 7th, 8th'!$E$4:$DV$4,FI$3,'Eng GLA 6th, 7th, 8th'!$E12:$DV12,"&lt;&gt;")=0,"",SUMIF('Eng GLA 6th, 7th, 8th'!$E$4:$DV$4,FI$3,'Eng GLA 6th, 7th, 8th'!$E12:$DV12)))</f>
        <is>
          <t/>
        </is>
      </c>
      <c r="FJ9" s="319" t="inlineStr">
        <f aca="false">IF($B9="","",IF(COUNTIFS('Eng GLA 6th, 7th, 8th'!$E$4:$DV$4,FJ$3,'Eng GLA 6th, 7th, 8th'!$E12:$DV12,"&lt;&gt;")=0,"",SUMIF('Eng GLA 6th, 7th, 8th'!$E$4:$DV$4,FJ$3,'Eng GLA 6th, 7th, 8th'!$E12:$DV12)))</f>
        <is>
          <t/>
        </is>
      </c>
      <c r="FK9" s="319" t="inlineStr">
        <f aca="false">IF($B9="","",IF(COUNTIFS('Eng GLA 6th, 7th, 8th'!$E$4:$DV$4,FK$3,'Eng GLA 6th, 7th, 8th'!$E12:$DV12,"&lt;&gt;")=0,"",SUMIF('Eng GLA 6th, 7th, 8th'!$E$4:$DV$4,FK$3,'Eng GLA 6th, 7th, 8th'!$E12:$DV12)))</f>
        <is>
          <t/>
        </is>
      </c>
      <c r="FL9" s="319" t="inlineStr">
        <f aca="false">IF($B9="","",IF(COUNTIFS('Eng GLA 6th, 7th, 8th'!$E$4:$DV$4,FL$3,'Eng GLA 6th, 7th, 8th'!$E12:$DV12,"&lt;&gt;")=0,"",SUMIF('Eng GLA 6th, 7th, 8th'!$E$4:$DV$4,FL$3,'Eng GLA 6th, 7th, 8th'!$E12:$DV12)))</f>
        <is>
          <t/>
        </is>
      </c>
      <c r="FM9" s="319" t="inlineStr">
        <f aca="false">IF($B9="","",IF(COUNTIFS('Eng GLA 6th, 7th, 8th'!$E$4:$DV$4,FM$3,'Eng GLA 6th, 7th, 8th'!$E12:$DV12,"&lt;&gt;")=0,"",SUMIF('Eng GLA 6th, 7th, 8th'!$E$4:$DV$4,FM$3,'Eng GLA 6th, 7th, 8th'!$E12:$DV12)))</f>
        <is>
          <t/>
        </is>
      </c>
      <c r="FN9" s="319" t="inlineStr">
        <f aca="false">IF($B9="","",IF(COUNTIFS('Eng GLA 6th, 7th, 8th'!$E$4:$DV$4,FN$3,'Eng GLA 6th, 7th, 8th'!$E12:$DV12,"&lt;&gt;")=0,"",SUMIF('Eng GLA 6th, 7th, 8th'!$E$4:$DV$4,FN$3,'Eng GLA 6th, 7th, 8th'!$E12:$DV12)))</f>
        <is>
          <t/>
        </is>
      </c>
      <c r="FO9" s="319" t="inlineStr">
        <f aca="false">IF($B9="","",IF(COUNTIFS('Eng GLA 6th, 7th, 8th'!$E$4:$DV$4,FO$3,'Eng GLA 6th, 7th, 8th'!$E12:$DV12,"&lt;&gt;")=0,"",SUMIF('Eng GLA 6th, 7th, 8th'!$E$4:$DV$4,FO$3,'Eng GLA 6th, 7th, 8th'!$E12:$DV12)))</f>
        <is>
          <t/>
        </is>
      </c>
    </row>
    <row r="10" customFormat="false" ht="12.75" hidden="false" customHeight="true" outlineLevel="0" collapsed="false">
      <c r="A10" s="315" t="n">
        <v>6</v>
      </c>
      <c r="B10" s="315" t="str">
        <f aca="false">'English Scores- Leveled papers'!B12</f>
        <v>G.Devika</v>
      </c>
      <c r="C10" s="315"/>
      <c r="D10" s="316" t="inlineStr">
        <f aca="false">IF(OR(B10="",H10="",'Cover Sheet'!E10=""),"",'Cover Sheet'!E10)</f>
        <is>
          <t/>
        </is>
      </c>
      <c r="E10" s="316" t="inlineStr">
        <f aca="false">IF(OR(B10="",H10="",'Cover Sheet'!F10=""),"",'Cover Sheet'!F10)</f>
        <is>
          <t/>
        </is>
      </c>
      <c r="F10" s="316" t="inlineStr">
        <f aca="false">IF(OR(B10="",H10="",'Cover Sheet'!H10=""),"",'Cover Sheet'!H10)</f>
        <is>
          <t/>
        </is>
      </c>
      <c r="G10" s="316"/>
      <c r="H10" s="316" t="n">
        <f aca="false">IF(OR(B10="",COUNT('English Scores- Leveled papers'!H12:KM12)=0),"",IF((AND(AB10&gt;=(70/100),AB10&lt;1.1)),9,IF((AND(AA10&gt;=(70/100),AA10&lt;1.1)),8,IF((AND(Z10&gt;=(70/100),Z10&lt;1.1)),7,IF((AND(Y10&gt;=(70/100),Y10&lt;1.1)),6,IF(AND(X10&gt;=0.7,X10&lt;1.1),5.5,IF(AND(W10&gt;=0.7,W10&lt;1.1),5,IF(AND(V10&gt;=0.7,V10&lt;1.1),4.5,IF(AND(U10&gt;=0.7,U10&lt;1.1),4,IF(AND(T10&gt;=0.7,T10&lt;1.1),3.5,IF(AND(S10&gt;=0.7,S10&lt;1.1),3,IF(AND(R10&gt;=0.7,R10&lt;1.1),2.5,IF(AND(Q10&gt;=0.7,Q10&lt;1.1),2,IF(AND(P10&gt;=0.7,P10&lt;1.1),1.5,IF(AND(O10&gt;=0.7,O10&lt;1.1),1,IF(AND(N10&gt;=0.7,N10&lt;1.1),0.5,IF(AND(M10&gt;=0.7,M10&lt;1.1),0.2,IF(AND(L10&gt;=0.7,L10&lt;1.1),0,IF(COUNT('English Scores- Leveled papers'!H12:M12)=0,"",-0.5)))))))))))))))))))</f>
        <v>1</v>
      </c>
      <c r="I10" s="317" t="n">
        <f aca="false">IFERROR(IF(OR(B10="",H10=""),"",IF((AND(AB10&gt;=(70/100),AB10&lt;1.1)),AB10,IF(AND((AA10)&gt;=(70/100),AA10&lt;1.1),AA10,IF((AND((Z10)&gt;=(70/100),Z10&lt;1.1)),Z10,IF(AND((Y10)&gt;=(70/100),Y10&lt;1.1),Y10,IF(AND(X10&gt;=0.7,X10&lt;1.1),X10,IF(AND((W10)&gt;=0.7,W10&lt;1.1),W10,IF(AND((V10)&gt;=0.7,V10&lt;1.1),V10,IF(AND((U10)&gt;=0.7,U10&lt;1.1),U10,IF(AND((T10)&gt;=0.7,T10&lt;1.1),T10,IF(AND((S10)&gt;=0.7,S10&lt;1.1),S10,IF(AND((R10)&gt;=0.7,R10&lt;1.1),R10,IF(AND((Q10)&gt;=0.7,Q10&lt;1.1),Q10,IF(AND((P10)&gt;=0.7,P10&lt;1.1),P10,IF(AND((O10)&gt;=0.7,O10&lt;1.1),O10,IF(AND((N10)&gt;=0.7,N10&lt;1.1),N10,IF(AND((M10)&gt;=0.7,M10&lt;1.1),M10,IF(AND((L10)&gt;=0.7,L10&lt;1.1),L10,L10)))))))))))))))))),"")</f>
        <v>0.9</v>
      </c>
      <c r="J10" s="317" t="n">
        <f aca="false">IF((OR(B10="",H10="")),"",IF(AND((AB10)&gt;=(70/100),AB10&lt;1.1),"",IF((AND((AA10)&gt;=(70/100),AA10&lt;1.1)),AB10,IF((AND((Z10)&gt;=(70/100),Z10&lt;1.1)),AA10,IF((AND((Y10)&gt;=(70/100),Y10&lt;1.1)),Z10,IF(AND((X10)&gt;=0.7,X10&lt;1.1),Y10,IF(AND((W10)&gt;=0.7,W10&lt;1.1),X10,IF(AND((V10)&gt;=0.7,V10&lt;1.1),W10,IF(AND((U10)&gt;=0.7,U10&lt;1.1),V10,IF(AND((T10)&gt;=0.7,T10&lt;1.1),U10,IF(AND((S10)&gt;=0.7,S10&lt;1.1),T10,IF(AND((R10)&gt;=0.7,R10&lt;1.1),S10,IF(AND((Q10)&gt;=0.7,Q10&lt;1.1),R10,IF(AND((P10)&gt;=0.7,P10&lt;1.1),Q10,IF(AND((O10)&gt;=0.7,O10&lt;1.1),P10,IF(AND((N10)&gt;=0.7,N10&lt;1.1),O10,IF(AND((M10)&gt;=0.7,M10&lt;1.1),N10,IF(AND((L10)&gt;=0.7,L10&lt;1.1),M10,""))))))))))))))))))</f>
        <v>0.6</v>
      </c>
      <c r="K10" s="317" t="str">
        <f aca="false">IF((OR(B10="",H10="")),"",IF(AND((AB10)&gt;=(70/100),AB10&lt;1.1),AA10,IF((AND((AA10)&gt;=(70/100),AA10&lt;1.1)),Z10,IF((AND((Z10)&gt;=(70/100),Z10&lt;1.1)),Y10,IF((AND((Y10)&gt;=(70/100),Y10&lt;1.1)),X10,IF(AND((X10)&gt;=0.7,X10&lt;1.1),W10,IF(AND((W10)&gt;=0.7,W10&lt;1.1),V10,IF(AND((V10)&gt;=0.7,V10&lt;1.1),U10,IF(AND((U10)&gt;=0.7,U10&lt;1.1),T10,IF(AND((T10)&gt;=0.7,T10&lt;1.1),S10,IF(AND((S10)&gt;=0.7,S10&lt;1.1),R10,IF(AND((R10)&gt;=0.7,R10&lt;1.1),Q10,IF(AND((Q10)&gt;=0.7,Q10&lt;1.1),P10,IF(AND((P10)&gt;=0.7,P10&lt;1.1),O10,IF(AND((O10)&gt;=0.7,O10&lt;1.1),N10,IF(AND((N10)&gt;=0.7,N10&lt;1.1),M10,IF(AND((M10)&gt;=0.7,M10&lt;1.1),L10,IF(AND((L10)&gt;=0.7,L10&lt;1.1),"",""))))))))))))))))))</f>
        <v/>
      </c>
      <c r="L10" s="318" t="str">
        <f aca="false">IFERROR(IF((B10=""),"",(IF(COUNT(AC10:AG10)=0,"",ROUND(SUM(AC10:AG10)/SUM($AC$2:$AG$2),1)))),"")</f>
        <v/>
      </c>
      <c r="M10" s="318" t="str">
        <f aca="false">IFERROR(IF((B10=""),"",(IF(COUNT(AH10:AL10)=0,"",ROUND(SUM(AH10:AL10)/SUM($AH$2:$AL$2),1)))),"")</f>
        <v/>
      </c>
      <c r="N10" s="318" t="str">
        <f aca="false">IFERROR(IF((B10=""),"",(IF(COUNT(AM10:AQ10)=0,"",ROUND(SUM(AM10:AQ10)/SUM($AM$2:$AQ$2),1)))),"")</f>
        <v/>
      </c>
      <c r="O10" s="318" t="n">
        <f aca="false">IFERROR(IF((B10=""),"",(IF(COUNT(AR10:AV10)=0,"",ROUND(SUM(AR10:AV10)/SUM($AR$2:$AV$2),1)))),"")</f>
        <v>0.9</v>
      </c>
      <c r="P10" s="318" t="n">
        <f aca="false">IFERROR(IF((B10=""),"",(IF(COUNT(AX10:BB10)=0,"",ROUND(SUM(AX10:BB10)/SUM($AX$2:$BB$2),1)))),"")</f>
        <v>0.6</v>
      </c>
      <c r="Q10" s="318" t="n">
        <f aca="false">IFERROR(IF((B10=""),"",(IF(COUNT(BD10:BJ10)=0,"",ROUND(SUM(BD10:BJ10)/SUM($BD$2:$BJ$2),1)))),0)</f>
        <v>0.5</v>
      </c>
      <c r="R10" s="318" t="str">
        <f aca="false">IFERROR(IF((B10=""),"",(IF(COUNT(BL10:BS10)=0,"",ROUND(SUM(BL10:BR10)/SUM($BL$2:$BR$2),1)))),0)</f>
        <v/>
      </c>
      <c r="S10" s="318" t="str">
        <f aca="false">IFERROR(IF((B10=""),"",(IF(COUNT(BT10:CB10)=0,"",ROUND(SUM(BT10:CA10)/SUM($BT$2:$CA$2),1)))),0)</f>
        <v/>
      </c>
      <c r="T10" s="318" t="str">
        <f aca="false">IFERROR(IF((B10=""),"",(IF(COUNT(CC10:CJ10)=0,"",ROUND(SUM(CC10:CI10)/SUM($CC$2:$CI$2),1)))),0)</f>
        <v/>
      </c>
      <c r="U10" s="318" t="str">
        <f aca="false">IFERROR(IF((B10=""),"",(IF(COUNT(CK10:CQ10)=0,"",ROUND(SUM(CK10:CQ10)/SUM($CK$2:$CQ$2),1)))),0)</f>
        <v/>
      </c>
      <c r="V10" s="318" t="str">
        <f aca="false">IFERROR(IF((B10=""),"",(IF(COUNT(CS10:CY10)=0,"",ROUND(SUM(CS10:CY10)/SUM($CS$2:$CY$2),1)))),0)</f>
        <v/>
      </c>
      <c r="W10" s="318" t="str">
        <f aca="false">IFERROR(IF((B10=""),"",(IF(COUNT(DA10:DI10)=0,"",ROUND(SUM(DA10:DI10)/SUM($DA$2:$DI$2),1)))),0)</f>
        <v/>
      </c>
      <c r="X10" s="318" t="str">
        <f aca="false">IFERROR(IF((B10=""),"",(IF(COUNT(DK10:DP10)=0,"",ROUND(SUM(DK10:DP10)/SUM($DK$2:$DP$2),1)))),0)</f>
        <v/>
      </c>
      <c r="Y10" s="318"/>
      <c r="Z10" s="318"/>
      <c r="AA10" s="318"/>
      <c r="AB10" s="318"/>
      <c r="AC10" s="319" t="inlineStr">
        <f aca="false">IF($B10="","",IF(COUNTIFS('English Scores- Leveled papers'!$H$4:$KM$4,AC$3,'English Scores- Leveled papers'!$H12:$KM12,"&lt;&gt;")=0,"",SUMIF('English Scores- Leveled papers'!$H$4:$KM$4,AC$3,'English Scores- Leveled papers'!$H12:$KM12)))</f>
        <is>
          <t/>
        </is>
      </c>
      <c r="AD10" s="319" t="inlineStr">
        <f aca="false">IF($B10="","",IF(COUNTIFS('English Scores- Leveled papers'!$H$4:$KM$4,AD$3,'English Scores- Leveled papers'!$H12:$KM12,"&lt;&gt;")=0,"",SUMIF('English Scores- Leveled papers'!$H$4:$KM$4,AD$3,'English Scores- Leveled papers'!$H12:$KM12)))</f>
        <is>
          <t/>
        </is>
      </c>
      <c r="AE10" s="319" t="inlineStr">
        <f aca="false">IF($B10="","",IF(COUNTIFS('English Scores- Leveled papers'!$H$4:$KM$4,AE$3,'English Scores- Leveled papers'!$H12:$KM12,"&lt;&gt;")=0,"",SUMIF('English Scores- Leveled papers'!$H$4:$KM$4,AE$3,'English Scores- Leveled papers'!$H12:$KM12)))</f>
        <is>
          <t/>
        </is>
      </c>
      <c r="AF10" s="319" t="inlineStr">
        <f aca="false">IF($B10="","",IF(COUNTIFS('English Scores- Leveled papers'!$H$4:$KM$4,AF$3,'English Scores- Leveled papers'!$H12:$KM12,"&lt;&gt;")=0,"",SUMIF('English Scores- Leveled papers'!$H$4:$KM$4,AF$3,'English Scores- Leveled papers'!$H12:$KM12)))</f>
        <is>
          <t/>
        </is>
      </c>
      <c r="AG10" s="319" t="inlineStr">
        <f aca="false">IF($B10="","",IF(COUNTIFS('English Scores- Leveled papers'!$H$4:$KM$4,AG$3,'English Scores- Leveled papers'!$H12:$KM12,"&lt;&gt;")=0,"",SUMIF('English Scores- Leveled papers'!$H$4:$KM$4,AG$3,'English Scores- Leveled papers'!$H12:$KM12)))</f>
        <is>
          <t/>
        </is>
      </c>
      <c r="AH10" s="319" t="inlineStr">
        <f aca="false">IF($B10="","",IF(COUNTIFS('English Scores- Leveled papers'!$H$4:$KM$4,AH$3,'English Scores- Leveled papers'!$H12:$KM12,"&lt;&gt;")=0,"",SUMIF('English Scores- Leveled papers'!$H$4:$KM$4,AH$3,'English Scores- Leveled papers'!$H12:$KM12)))</f>
        <is>
          <t/>
        </is>
      </c>
      <c r="AI10" s="319" t="inlineStr">
        <f aca="false">IF($B10="","",IF(COUNTIFS('English Scores- Leveled papers'!$H$4:$KM$4,AI$3,'English Scores- Leveled papers'!$H12:$KM12,"&lt;&gt;")=0,"",SUMIF('English Scores- Leveled papers'!$H$4:$KM$4,AI$3,'English Scores- Leveled papers'!$H12:$KM12)))</f>
        <is>
          <t/>
        </is>
      </c>
      <c r="AJ10" s="319" t="inlineStr">
        <f aca="false">IF($B10="","",IF(COUNTIFS('English Scores- Leveled papers'!$H$4:$KM$4,AJ$3,'English Scores- Leveled papers'!$H12:$KM12,"&lt;&gt;")=0,"",SUMIF('English Scores- Leveled papers'!$H$4:$KM$4,AJ$3,'English Scores- Leveled papers'!$H12:$KM12)))</f>
        <is>
          <t/>
        </is>
      </c>
      <c r="AK10" s="319" t="inlineStr">
        <f aca="false">IF($B10="","",IF(COUNTIFS('English Scores- Leveled papers'!$H$4:$KM$4,AK$3,'English Scores- Leveled papers'!$H12:$KM12,"&lt;&gt;")=0,"",SUMIF('English Scores- Leveled papers'!$H$4:$KM$4,AK$3,'English Scores- Leveled papers'!$H12:$KM12)))</f>
        <is>
          <t/>
        </is>
      </c>
      <c r="AL10" s="319" t="inlineStr">
        <f aca="false">IF($B10="","",IF(COUNTIFS('English Scores- Leveled papers'!$H$4:$KM$4,AL$3,'English Scores- Leveled papers'!$H12:$KM12,"&lt;&gt;")=0,"",SUMIF('English Scores- Leveled papers'!$H$4:$KM$4,AL$3,'English Scores- Leveled papers'!$H12:$KM12)))</f>
        <is>
          <t/>
        </is>
      </c>
      <c r="AM10" s="319" t="inlineStr">
        <f aca="false">IF($B10="","",IF(COUNTIFS('English Scores- Leveled papers'!$H$4:$KM$4,AM$3,'English Scores- Leveled papers'!$H12:$KM12,"&lt;&gt;")=0,"",SUMIF('English Scores- Leveled papers'!$H$4:$KM$4,AM$3,'English Scores- Leveled papers'!$H12:$KM12)))</f>
        <is>
          <t/>
        </is>
      </c>
      <c r="AN10" s="319" t="inlineStr">
        <f aca="false">IF($B10="","",IF(COUNTIFS('English Scores- Leveled papers'!$H$4:$KM$4,AN$3,'English Scores- Leveled papers'!$H12:$KM12,"&lt;&gt;")=0,"",SUMIF('English Scores- Leveled papers'!$H$4:$KM$4,AN$3,'English Scores- Leveled papers'!$H12:$KM12)))</f>
        <is>
          <t/>
        </is>
      </c>
      <c r="AO10" s="319" t="inlineStr">
        <f aca="false">IF($B10="","",IF(COUNTIFS('English Scores- Leveled papers'!$H$4:$KM$4,AO$3,'English Scores- Leveled papers'!$H12:$KM12,"&lt;&gt;")=0,"",SUMIF('English Scores- Leveled papers'!$H$4:$KM$4,AO$3,'English Scores- Leveled papers'!$H12:$KM12)))</f>
        <is>
          <t/>
        </is>
      </c>
      <c r="AP10" s="319" t="inlineStr">
        <f aca="false">IF($B10="","",IF(COUNTIFS('English Scores- Leveled papers'!$H$4:$KM$4,AP$3,'English Scores- Leveled papers'!$H12:$KM12,"&lt;&gt;")=0,"",SUMIF('English Scores- Leveled papers'!$H$4:$KM$4,AP$3,'English Scores- Leveled papers'!$H12:$KM12)))</f>
        <is>
          <t/>
        </is>
      </c>
      <c r="AQ10" s="319" t="inlineStr">
        <f aca="false">IF($B10="","",IF(COUNTIFS('English Scores- Leveled papers'!$H$4:$KM$4,AQ$3,'English Scores- Leveled papers'!$H12:$KM12,"&lt;&gt;")=0,"",SUMIF('English Scores- Leveled papers'!$H$4:$KM$4,AQ$3,'English Scores- Leveled papers'!$H12:$KM12)))</f>
        <is>
          <t/>
        </is>
      </c>
      <c r="AR10" s="319" t="n">
        <f aca="false">IF($B10="","",IF(COUNTIFS('English Scores- Leveled papers'!$H$4:$KM$4,AR$3,'English Scores- Leveled papers'!$H12:$KM12,"&lt;&gt;")=0,"",SUMIF('English Scores- Leveled papers'!$H$4:$KM$4,AR$3,'English Scores- Leveled papers'!$H12:$KM12)))</f>
        <v>1</v>
      </c>
      <c r="AS10" s="319" t="n">
        <f aca="false">IF($B10="","",IF(COUNTIFS('English Scores- Leveled papers'!$H$4:$KM$4,AS$3,'English Scores- Leveled papers'!$H12:$KM12,"&lt;&gt;")=0,"",SUMIF('English Scores- Leveled papers'!$H$4:$KM$4,AS$3,'English Scores- Leveled papers'!$H12:$KM12)))</f>
        <v>2</v>
      </c>
      <c r="AT10" s="319" t="n">
        <f aca="false">IF($B10="","",IF(COUNTIFS('English Scores- Leveled papers'!$H$4:$KM$4,AT$3,'English Scores- Leveled papers'!$H12:$KM12,"&lt;&gt;")=0,"",SUMIF('English Scores- Leveled papers'!$H$4:$KM$4,AT$3,'English Scores- Leveled papers'!$H12:$KM12)))</f>
        <v>1</v>
      </c>
      <c r="AU10" s="319" t="n">
        <f aca="false">IF($B10="","",IF(COUNTIFS('English Scores- Leveled papers'!$H$4:$KM$4,AU$3,'English Scores- Leveled papers'!$H12:$KM12,"&lt;&gt;")=0,"",SUMIF('English Scores- Leveled papers'!$H$4:$KM$4,AU$3,'English Scores- Leveled papers'!$H12:$KM12)))</f>
        <v>0</v>
      </c>
      <c r="AV10" s="319" t="n">
        <f aca="false">IF($B10="","",IF(COUNTIFS('English Scores- Leveled papers'!$H$4:$KM$4,AV$3,'English Scores- Leveled papers'!$H12:$KM12,"&lt;&gt;")=0,"",SUMIF('English Scores- Leveled papers'!$H$4:$KM$4,AV$3,'English Scores- Leveled papers'!$H12:$KM12)))</f>
        <v>3</v>
      </c>
      <c r="AW10" s="319" t="n">
        <f aca="false">IF($B10="","",IF(COUNTIFS('English Scores- Leveled papers'!$H$4:$KM$4,AW$3,'English Scores- Leveled papers'!$H12:$KM12,"&lt;&gt;")=0,"",SUMIF('English Scores- Leveled papers'!$H$4:$KM$4,AW$3,'English Scores- Leveled papers'!$H12:$KM12)))</f>
        <v>3.25</v>
      </c>
      <c r="AX10" s="319" t="n">
        <f aca="false">IF($B10="","",IF(COUNTIFS('English Scores- Leveled papers'!$H$4:$KM$4,AX$3,'English Scores- Leveled papers'!$H12:$KM12,"&lt;&gt;")=0,"",SUMIF('English Scores- Leveled papers'!$H$4:$KM$4,AX$3,'English Scores- Leveled papers'!$H12:$KM12)))</f>
        <v>1</v>
      </c>
      <c r="AY10" s="319" t="n">
        <f aca="false">IF($B10="","",IF(COUNTIFS('English Scores- Leveled papers'!$H$4:$KM$4,AY$3,'English Scores- Leveled papers'!$H12:$KM12,"&lt;&gt;")=0,"",SUMIF('English Scores- Leveled papers'!$H$4:$KM$4,AY$3,'English Scores- Leveled papers'!$H12:$KM12)))</f>
        <v>1</v>
      </c>
      <c r="AZ10" s="319" t="n">
        <f aca="false">IF($B10="","",IF(COUNTIFS('English Scores- Leveled papers'!$H$4:$KM$4,AZ$3,'English Scores- Leveled papers'!$H12:$KM12,"&lt;&gt;")=0,"",SUMIF('English Scores- Leveled papers'!$H$4:$KM$4,AZ$3,'English Scores- Leveled papers'!$H12:$KM12)))</f>
        <v>0</v>
      </c>
      <c r="BA10" s="319" t="n">
        <f aca="false">IF($B10="","",IF(COUNTIFS('English Scores- Leveled papers'!$H$4:$KM$4,BA$3,'English Scores- Leveled papers'!$H12:$KM12,"&lt;&gt;")=0,"",SUMIF('English Scores- Leveled papers'!$H$4:$KM$4,BA$3,'English Scores- Leveled papers'!$H12:$KM12)))</f>
        <v>1</v>
      </c>
      <c r="BB10" s="319" t="n">
        <f aca="false">IF($B10="","",IF(COUNTIFS('English Scores- Leveled papers'!$H$4:$KM$4,BB$3,'English Scores- Leveled papers'!$H12:$KM12,"&lt;&gt;")=0,"",SUMIF('English Scores- Leveled papers'!$H$4:$KM$4,BB$3,'English Scores- Leveled papers'!$H12:$KM12)))</f>
        <v>1.5</v>
      </c>
      <c r="BC10" s="319" t="n">
        <f aca="false">IF($B10="","",IF(COUNTIFS('English Scores- Leveled papers'!$H$4:$KM$4,BC$3,'English Scores- Leveled papers'!$H12:$KM12,"&lt;&gt;")=0,"",SUMIF('English Scores- Leveled papers'!$H$4:$KM$4,BC$3,'English Scores- Leveled papers'!$H12:$KM12)))</f>
        <v>2.5</v>
      </c>
      <c r="BD10" s="319" t="n">
        <f aca="false">IF($B10="","",IF(COUNTIFS('English Scores- Leveled papers'!$H$4:$KM$4,BD$3,'English Scores- Leveled papers'!$H12:$KM12,"&lt;&gt;")=0,"",SUMIF('English Scores- Leveled papers'!$H$4:$KM$4,BD$3,'English Scores- Leveled papers'!$H12:$KM12)))</f>
        <v>2</v>
      </c>
      <c r="BE10" s="319" t="n">
        <f aca="false">IF($B10="","",IF(COUNTIFS('English Scores- Leveled papers'!$H$4:$KM$4,BE$3,'English Scores- Leveled papers'!$H12:$KM12,"&lt;&gt;")=0,"",SUMIF('English Scores- Leveled papers'!$H$4:$KM$4,BE$3,'English Scores- Leveled papers'!$H12:$KM12)))</f>
        <v>1</v>
      </c>
      <c r="BF10" s="319" t="n">
        <f aca="false">IF($B10="","",IF(COUNTIFS('English Scores- Leveled papers'!$H$4:$KM$4,BF$3,'English Scores- Leveled papers'!$H12:$KM12,"&lt;&gt;")=0,"",SUMIF('English Scores- Leveled papers'!$H$4:$KM$4,BF$3,'English Scores- Leveled papers'!$H12:$KM12)))</f>
        <v>1</v>
      </c>
      <c r="BG10" s="319" t="n">
        <f aca="false">IF($B10="","",IF(COUNTIFS('English Scores- Leveled papers'!$H$4:$KM$4,BG$3,'English Scores- Leveled papers'!$H12:$KM12,"&lt;&gt;")=0,"",SUMIF('English Scores- Leveled papers'!$H$4:$KM$4,BG$3,'English Scores- Leveled papers'!$H12:$KM12)))</f>
        <v>0</v>
      </c>
      <c r="BH10" s="319" t="n">
        <f aca="false">IF($B10="","",IF(COUNTIFS('English Scores- Leveled papers'!$H$4:$KM$4,BH$3,'English Scores- Leveled papers'!$H12:$KM12,"&lt;&gt;")=0,"",SUMIF('English Scores- Leveled papers'!$H$4:$KM$4,BH$3,'English Scores- Leveled papers'!$H12:$KM12)))</f>
        <v>0</v>
      </c>
      <c r="BI10" s="319" t="n">
        <f aca="false">IF($B10="","",IF(COUNTIFS('English Scores- Leveled papers'!$H$4:$KM$4,BI$3,'English Scores- Leveled papers'!$H12:$KM12,"&lt;&gt;")=0,"",SUMIF('English Scores- Leveled papers'!$H$4:$KM$4,BI$3,'English Scores- Leveled papers'!$H12:$KM12)))</f>
        <v>1</v>
      </c>
      <c r="BJ10" s="319" t="n">
        <f aca="false">IF($B10="","",IF(COUNTIFS('English Scores- Leveled papers'!$H$4:$KM$4,BJ$3,'English Scores- Leveled papers'!$H12:$KM12,"&lt;&gt;")=0,"",SUMIF('English Scores- Leveled papers'!$H$4:$KM$4,BJ$3,'English Scores- Leveled papers'!$H12:$KM12)))</f>
        <v>1</v>
      </c>
      <c r="BK10" s="319" t="n">
        <f aca="false">IF($B10="","",IF(COUNTIFS('English Scores- Leveled papers'!$H$4:$KM$4,BK$3,'English Scores- Leveled papers'!$H12:$KM12,"&lt;&gt;")=0,"",SUMIF('English Scores- Leveled papers'!$H$4:$KM$4,BK$3,'English Scores- Leveled papers'!$H12:$KM12)))</f>
        <v>2.5</v>
      </c>
      <c r="BL10" s="319" t="inlineStr">
        <f aca="false">IF($B10="","",IF(COUNTIFS('English Scores- Leveled papers'!$H$4:$KM$4,BL$3,'English Scores- Leveled papers'!$H12:$KM12,"&lt;&gt;")=0,"",SUMIF('English Scores- Leveled papers'!$H$4:$KM$4,BL$3,'English Scores- Leveled papers'!$H12:$KM12)))</f>
        <is>
          <t/>
        </is>
      </c>
      <c r="BM10" s="319" t="inlineStr">
        <f aca="false">IF($B10="","",IF(COUNTIFS('English Scores- Leveled papers'!$H$4:$KM$4,BM$3,'English Scores- Leveled papers'!$H12:$KM12,"&lt;&gt;")=0,"",SUMIF('English Scores- Leveled papers'!$H$4:$KM$4,BM$3,'English Scores- Leveled papers'!$H12:$KM12)))</f>
        <is>
          <t/>
        </is>
      </c>
      <c r="BN10" s="319" t="inlineStr">
        <f aca="false">IF($B10="","",IF(COUNTIFS('English Scores- Leveled papers'!$H$4:$KM$4,BN$3,'English Scores- Leveled papers'!$H12:$KM12,"&lt;&gt;")=0,"",SUMIF('English Scores- Leveled papers'!$H$4:$KM$4,BN$3,'English Scores- Leveled papers'!$H12:$KM12)))</f>
        <is>
          <t/>
        </is>
      </c>
      <c r="BO10" s="319" t="inlineStr">
        <f aca="false">IF($B10="","",IF(COUNTIFS('English Scores- Leveled papers'!$H$4:$KM$4,BO$3,'English Scores- Leveled papers'!$H12:$KM12,"&lt;&gt;")=0,"",SUMIF('English Scores- Leveled papers'!$H$4:$KM$4,BO$3,'English Scores- Leveled papers'!$H12:$KM12)))</f>
        <is>
          <t/>
        </is>
      </c>
      <c r="BP10" s="319" t="inlineStr">
        <f aca="false">IF($B10="","",IF(COUNTIFS('English Scores- Leveled papers'!$H$4:$KM$4,BP$3,'English Scores- Leveled papers'!$H12:$KM12,"&lt;&gt;")=0,"",SUMIF('English Scores- Leveled papers'!$H$4:$KM$4,BP$3,'English Scores- Leveled papers'!$H12:$KM12)))</f>
        <is>
          <t/>
        </is>
      </c>
      <c r="BQ10" s="319" t="inlineStr">
        <f aca="false">IF($B10="","",IF(COUNTIFS('English Scores- Leveled papers'!$H$4:$KM$4,BQ$3,'English Scores- Leveled papers'!$H12:$KM12,"&lt;&gt;")=0,"",SUMIF('English Scores- Leveled papers'!$H$4:$KM$4,BQ$3,'English Scores- Leveled papers'!$H12:$KM12)))</f>
        <is>
          <t/>
        </is>
      </c>
      <c r="BR10" s="319" t="inlineStr">
        <f aca="false">IF($B10="","",IF(COUNTIFS('English Scores- Leveled papers'!$H$4:$KM$4,BR$3,'English Scores- Leveled papers'!$H12:$KM12,"&lt;&gt;")=0,"",SUMIF('English Scores- Leveled papers'!$H$4:$KM$4,BR$3,'English Scores- Leveled papers'!$H12:$KM12)))</f>
        <is>
          <t/>
        </is>
      </c>
      <c r="BS10" s="319" t="inlineStr">
        <f aca="false">IF($B10="","",IF(COUNTIFS('English Scores- Leveled papers'!$H$4:$KM$4,BS$3,'English Scores- Leveled papers'!$H12:$KM12,"&lt;&gt;")=0,"",SUMIF('English Scores- Leveled papers'!$H$4:$KM$4,BS$3,'English Scores- Leveled papers'!$H12:$KM12)))</f>
        <is>
          <t/>
        </is>
      </c>
      <c r="BT10" s="319" t="inlineStr">
        <f aca="false">IF($B10="","",IF(COUNTIFS('English Scores- Leveled papers'!$H$4:$KM$4,BT$3,'English Scores- Leveled papers'!$H12:$KM12,"&lt;&gt;")=0,"",SUMIF('English Scores- Leveled papers'!$H$4:$KM$4,BT$3,'English Scores- Leveled papers'!$H12:$KM12)))</f>
        <is>
          <t/>
        </is>
      </c>
      <c r="BU10" s="319" t="inlineStr">
        <f aca="false">IF($B10="","",IF(COUNTIFS('English Scores- Leveled papers'!$H$4:$KM$4,BU$3,'English Scores- Leveled papers'!$H12:$KM12,"&lt;&gt;")=0,"",SUMIF('English Scores- Leveled papers'!$H$4:$KM$4,BU$3,'English Scores- Leveled papers'!$H12:$KM12)))</f>
        <is>
          <t/>
        </is>
      </c>
      <c r="BV10" s="319" t="inlineStr">
        <f aca="false">IF($B10="","",IF(COUNTIFS('English Scores- Leveled papers'!$H$4:$KM$4,BV$3,'English Scores- Leveled papers'!$H12:$KM12,"&lt;&gt;")=0,"",SUMIF('English Scores- Leveled papers'!$H$4:$KM$4,BV$3,'English Scores- Leveled papers'!$H12:$KM12)))</f>
        <is>
          <t/>
        </is>
      </c>
      <c r="BW10" s="319" t="inlineStr">
        <f aca="false">IF($B10="","",IF(COUNTIFS('English Scores- Leveled papers'!$H$4:$KM$4,BW$3,'English Scores- Leveled papers'!$H12:$KM12,"&lt;&gt;")=0,"",SUMIF('English Scores- Leveled papers'!$H$4:$KM$4,BW$3,'English Scores- Leveled papers'!$H12:$KM12)))</f>
        <is>
          <t/>
        </is>
      </c>
      <c r="BX10" s="319" t="inlineStr">
        <f aca="false">IF($B10="","",IF(COUNTIFS('English Scores- Leveled papers'!$H$4:$KM$4,BX$3,'English Scores- Leveled papers'!$H12:$KM12,"&lt;&gt;")=0,"",SUMIF('English Scores- Leveled papers'!$H$4:$KM$4,BX$3,'English Scores- Leveled papers'!$H12:$KM12)))</f>
        <is>
          <t/>
        </is>
      </c>
      <c r="BY10" s="319" t="inlineStr">
        <f aca="false">IF($B10="","",IF(COUNTIFS('English Scores- Leveled papers'!$H$4:$KM$4,BY$3,'English Scores- Leveled papers'!$H12:$KM12,"&lt;&gt;")=0,"",SUMIF('English Scores- Leveled papers'!$H$4:$KM$4,BY$3,'English Scores- Leveled papers'!$H12:$KM12)))</f>
        <is>
          <t/>
        </is>
      </c>
      <c r="BZ10" s="319" t="inlineStr">
        <f aca="false">IF($B10="","",IF(COUNTIFS('English Scores- Leveled papers'!$H$4:$KM$4,BZ$3,'English Scores- Leveled papers'!$H12:$KM12,"&lt;&gt;")=0,"",SUMIF('English Scores- Leveled papers'!$H$4:$KM$4,BZ$3,'English Scores- Leveled papers'!$H12:$KM12)))</f>
        <is>
          <t/>
        </is>
      </c>
      <c r="CA10" s="319" t="inlineStr">
        <f aca="false">IF($B10="","",IF(COUNTIFS('English Scores- Leveled papers'!$H$4:$KM$4,CA$3,'English Scores- Leveled papers'!$H12:$KM12,"&lt;&gt;")=0,"",SUMIF('English Scores- Leveled papers'!$H$4:$KM$4,CA$3,'English Scores- Leveled papers'!$H12:$KM12)))</f>
        <is>
          <t/>
        </is>
      </c>
      <c r="CB10" s="319" t="inlineStr">
        <f aca="false">IF($B10="","",IF(COUNTIFS('English Scores- Leveled papers'!$H$4:$KM$4,CB$3,'English Scores- Leveled papers'!$H12:$KM12,"&lt;&gt;")=0,"",SUMIF('English Scores- Leveled papers'!$H$4:$KM$4,CB$3,'English Scores- Leveled papers'!$H12:$KM12)))</f>
        <is>
          <t/>
        </is>
      </c>
      <c r="CC10" s="319" t="inlineStr">
        <f aca="false">IF($B10="","",IF(COUNTIFS('English Scores- Leveled papers'!$H$4:$KM$4,CC$3,'English Scores- Leveled papers'!$H12:$KM12,"&lt;&gt;")=0,"",SUMIF('English Scores- Leveled papers'!$H$4:$KM$4,CC$3,'English Scores- Leveled papers'!$H12:$KM12)))</f>
        <is>
          <t/>
        </is>
      </c>
      <c r="CD10" s="319" t="inlineStr">
        <f aca="false">IF($B10="","",IF(COUNTIFS('English Scores- Leveled papers'!$H$4:$KM$4,CD$3,'English Scores- Leveled papers'!$H12:$KM12,"&lt;&gt;")=0,"",SUMIF('English Scores- Leveled papers'!$H$4:$KM$4,CD$3,'English Scores- Leveled papers'!$H12:$KM12)))</f>
        <is>
          <t/>
        </is>
      </c>
      <c r="CE10" s="319" t="inlineStr">
        <f aca="false">IF($B10="","",IF(COUNTIFS('English Scores- Leveled papers'!$H$4:$KM$4,CE$3,'English Scores- Leveled papers'!$H12:$KM12,"&lt;&gt;")=0,"",SUMIF('English Scores- Leveled papers'!$H$4:$KM$4,CE$3,'English Scores- Leveled papers'!$H12:$KM12)))</f>
        <is>
          <t/>
        </is>
      </c>
      <c r="CF10" s="319" t="inlineStr">
        <f aca="false">IF($B10="","",IF(COUNTIFS('English Scores- Leveled papers'!$H$4:$KM$4,CF$3,'English Scores- Leveled papers'!$H12:$KM12,"&lt;&gt;")=0,"",SUMIF('English Scores- Leveled papers'!$H$4:$KM$4,CF$3,'English Scores- Leveled papers'!$H12:$KM12)))</f>
        <is>
          <t/>
        </is>
      </c>
      <c r="CG10" s="319" t="inlineStr">
        <f aca="false">IF($B10="","",IF(COUNTIFS('English Scores- Leveled papers'!$H$4:$KM$4,CG$3,'English Scores- Leveled papers'!$H12:$KM12,"&lt;&gt;")=0,"",SUMIF('English Scores- Leveled papers'!$H$4:$KM$4,CG$3,'English Scores- Leveled papers'!$H12:$KM12)))</f>
        <is>
          <t/>
        </is>
      </c>
      <c r="CH10" s="319" t="inlineStr">
        <f aca="false">IF($B10="","",IF(COUNTIFS('English Scores- Leveled papers'!$H$4:$KM$4,CH$3,'English Scores- Leveled papers'!$H12:$KM12,"&lt;&gt;")=0,"",SUMIF('English Scores- Leveled papers'!$H$4:$KM$4,CH$3,'English Scores- Leveled papers'!$H12:$KM12)))</f>
        <is>
          <t/>
        </is>
      </c>
      <c r="CI10" s="319" t="inlineStr">
        <f aca="false">IF($B10="","",IF(COUNTIFS('English Scores- Leveled papers'!$H$4:$KM$4,CI$3,'English Scores- Leveled papers'!$H12:$KM12,"&lt;&gt;")=0,"",SUMIF('English Scores- Leveled papers'!$H$4:$KM$4,CI$3,'English Scores- Leveled papers'!$H12:$KM12)))</f>
        <is>
          <t/>
        </is>
      </c>
      <c r="CJ10" s="319" t="inlineStr">
        <f aca="false">IF($B10="","",IF(COUNTIFS('English Scores- Leveled papers'!$H$4:$KM$4,CJ$3,'English Scores- Leveled papers'!$H12:$KM12,"&lt;&gt;")=0,"",SUMIF('English Scores- Leveled papers'!$H$4:$KM$4,CJ$3,'English Scores- Leveled papers'!$H12:$KM12)))</f>
        <is>
          <t/>
        </is>
      </c>
      <c r="CK10" s="319" t="inlineStr">
        <f aca="false">IF($B10="","",IF(COUNTIFS('English Scores- Leveled papers'!$H$4:$KM$4,CK$3,'English Scores- Leveled papers'!$H12:$KM12,"&lt;&gt;")=0,"",SUMIF('English Scores- Leveled papers'!$H$4:$KM$4,CK$3,'English Scores- Leveled papers'!$H12:$KM12)))</f>
        <is>
          <t/>
        </is>
      </c>
      <c r="CL10" s="319" t="inlineStr">
        <f aca="false">IF($B10="","",IF(COUNTIFS('English Scores- Leveled papers'!$H$4:$KM$4,CL$3,'English Scores- Leveled papers'!$H12:$KM12,"&lt;&gt;")=0,"",SUMIF('English Scores- Leveled papers'!$H$4:$KM$4,CL$3,'English Scores- Leveled papers'!$H12:$KM12)))</f>
        <is>
          <t/>
        </is>
      </c>
      <c r="CM10" s="319" t="inlineStr">
        <f aca="false">IF($B10="","",IF(COUNTIFS('English Scores- Leveled papers'!$H$4:$KM$4,CM$3,'English Scores- Leveled papers'!$H12:$KM12,"&lt;&gt;")=0,"",SUMIF('English Scores- Leveled papers'!$H$4:$KM$4,CM$3,'English Scores- Leveled papers'!$H12:$KM12)))</f>
        <is>
          <t/>
        </is>
      </c>
      <c r="CN10" s="319" t="inlineStr">
        <f aca="false">IF($B10="","",IF(COUNTIFS('English Scores- Leveled papers'!$H$4:$KM$4,CN$3,'English Scores- Leveled papers'!$H12:$KM12,"&lt;&gt;")=0,"",SUMIF('English Scores- Leveled papers'!$H$4:$KM$4,CN$3,'English Scores- Leveled papers'!$H12:$KM12)))</f>
        <is>
          <t/>
        </is>
      </c>
      <c r="CO10" s="319" t="inlineStr">
        <f aca="false">IF($B10="","",IF(COUNTIFS('English Scores- Leveled papers'!$H$4:$KM$4,CO$3,'English Scores- Leveled papers'!$H12:$KM12,"&lt;&gt;")=0,"",SUMIF('English Scores- Leveled papers'!$H$4:$KM$4,CO$3,'English Scores- Leveled papers'!$H12:$KM12)))</f>
        <is>
          <t/>
        </is>
      </c>
      <c r="CP10" s="319" t="inlineStr">
        <f aca="false">IF($B10="","",IF(COUNTIFS('English Scores- Leveled papers'!$H$4:$KM$4,CP$3,'English Scores- Leveled papers'!$H12:$KM12,"&lt;&gt;")=0,"",SUMIF('English Scores- Leveled papers'!$H$4:$KM$4,CP$3,'English Scores- Leveled papers'!$H12:$KM12)))</f>
        <is>
          <t/>
        </is>
      </c>
      <c r="CQ10" s="319" t="inlineStr">
        <f aca="false">IF($B10="","",IF(COUNTIFS('English Scores- Leveled papers'!$H$4:$KM$4,CQ$3,'English Scores- Leveled papers'!$H12:$KM12,"&lt;&gt;")=0,"",SUMIF('English Scores- Leveled papers'!$H$4:$KM$4,CQ$3,'English Scores- Leveled papers'!$H12:$KM12)))</f>
        <is>
          <t/>
        </is>
      </c>
      <c r="CR10" s="319" t="inlineStr">
        <f aca="false">IF($B10="","",IF(COUNTIFS('English Scores- Leveled papers'!$H$4:$KM$4,CR$3,'English Scores- Leveled papers'!$H12:$KM12,"&lt;&gt;")=0,"",SUMIF('English Scores- Leveled papers'!$H$4:$KM$4,CR$3,'English Scores- Leveled papers'!$H12:$KM12)))</f>
        <is>
          <t/>
        </is>
      </c>
      <c r="CS10" s="319" t="inlineStr">
        <f aca="false">IF($B10="","",IF(COUNTIFS('English Scores- Leveled papers'!$H$4:$KM$4,CS$3,'English Scores- Leveled papers'!$H12:$KM12,"&lt;&gt;")=0,"",SUMIF('English Scores- Leveled papers'!$H$4:$KM$4,CS$3,'English Scores- Leveled papers'!$H12:$KM12)))</f>
        <is>
          <t/>
        </is>
      </c>
      <c r="CT10" s="319" t="inlineStr">
        <f aca="false">IF($B10="","",IF(COUNTIFS('English Scores- Leveled papers'!$H$4:$KM$4,CT$3,'English Scores- Leveled papers'!$H12:$KM12,"&lt;&gt;")=0,"",SUMIF('English Scores- Leveled papers'!$H$4:$KM$4,CT$3,'English Scores- Leveled papers'!$H12:$KM12)))</f>
        <is>
          <t/>
        </is>
      </c>
      <c r="CU10" s="319" t="inlineStr">
        <f aca="false">IF($B10="","",IF(COUNTIFS('English Scores- Leveled papers'!$H$4:$KM$4,CU$3,'English Scores- Leveled papers'!$H12:$KM12,"&lt;&gt;")=0,"",SUMIF('English Scores- Leveled papers'!$H$4:$KM$4,CU$3,'English Scores- Leveled papers'!$H12:$KM12)))</f>
        <is>
          <t/>
        </is>
      </c>
      <c r="CV10" s="319" t="inlineStr">
        <f aca="false">IF($B10="","",IF(COUNTIFS('English Scores- Leveled papers'!$H$4:$KM$4,CV$3,'English Scores- Leveled papers'!$H12:$KM12,"&lt;&gt;")=0,"",SUMIF('English Scores- Leveled papers'!$H$4:$KM$4,CV$3,'English Scores- Leveled papers'!$H12:$KM12)))</f>
        <is>
          <t/>
        </is>
      </c>
      <c r="CW10" s="319" t="inlineStr">
        <f aca="false">IF($B10="","",IF(COUNTIFS('English Scores- Leveled papers'!$H$4:$KM$4,CW$3,'English Scores- Leveled papers'!$H12:$KM12,"&lt;&gt;")=0,"",SUMIF('English Scores- Leveled papers'!$H$4:$KM$4,CW$3,'English Scores- Leveled papers'!$H12:$KM12)))</f>
        <is>
          <t/>
        </is>
      </c>
      <c r="CX10" s="319" t="inlineStr">
        <f aca="false">IF($B10="","",IF(COUNTIFS('English Scores- Leveled papers'!$H$4:$KM$4,CX$3,'English Scores- Leveled papers'!$H12:$KM12,"&lt;&gt;")=0,"",SUMIF('English Scores- Leveled papers'!$H$4:$KM$4,CX$3,'English Scores- Leveled papers'!$H12:$KM12)))</f>
        <is>
          <t/>
        </is>
      </c>
      <c r="CY10" s="319" t="inlineStr">
        <f aca="false">IF($B10="","",IF(COUNTIFS('English Scores- Leveled papers'!$H$4:$KM$4,CY$3,'English Scores- Leveled papers'!$H12:$KM12,"&lt;&gt;")=0,"",SUMIF('English Scores- Leveled papers'!$H$4:$KM$4,CY$3,'English Scores- Leveled papers'!$H12:$KM12)))</f>
        <is>
          <t/>
        </is>
      </c>
      <c r="CZ10" s="319" t="inlineStr">
        <f aca="false">IF($B10="","",IF(COUNTIFS('English Scores- Leveled papers'!$H$4:$KM$4,CZ$3,'English Scores- Leveled papers'!$H12:$KM12,"&lt;&gt;")=0,"",SUMIF('English Scores- Leveled papers'!$H$4:$KM$4,CZ$3,'English Scores- Leveled papers'!$H12:$KM12)))</f>
        <is>
          <t/>
        </is>
      </c>
      <c r="DA10" s="319" t="inlineStr">
        <f aca="false">IF($B10="","",IF(COUNTIFS('English Scores- Leveled papers'!$H$4:$KM$4,DA$3,'English Scores- Leveled papers'!$H12:$KM12,"&lt;&gt;")=0,"",SUMIF('English Scores- Leveled papers'!$H$4:$KM$4,DA$3,'English Scores- Leveled papers'!$H12:$KM12)))</f>
        <is>
          <t/>
        </is>
      </c>
      <c r="DB10" s="319" t="inlineStr">
        <f aca="false">IF($B10="","",IF(COUNTIFS('English Scores- Leveled papers'!$H$4:$KM$4,DB$3,'English Scores- Leveled papers'!$H12:$KM12,"&lt;&gt;")=0,"",SUMIF('English Scores- Leveled papers'!$H$4:$KM$4,DB$3,'English Scores- Leveled papers'!$H12:$KM12)))</f>
        <is>
          <t/>
        </is>
      </c>
      <c r="DC10" s="319" t="inlineStr">
        <f aca="false">IF($B10="","",IF(COUNTIFS('English Scores- Leveled papers'!$H$4:$KM$4,DC$3,'English Scores- Leveled papers'!$H12:$KM12,"&lt;&gt;")=0,"",SUMIF('English Scores- Leveled papers'!$H$4:$KM$4,DC$3,'English Scores- Leveled papers'!$H12:$KM12)))</f>
        <is>
          <t/>
        </is>
      </c>
      <c r="DD10" s="319" t="inlineStr">
        <f aca="false">IF($B10="","",IF(COUNTIFS('English Scores- Leveled papers'!$H$4:$KM$4,DD$3,'English Scores- Leveled papers'!$H12:$KM12,"&lt;&gt;")=0,"",SUMIF('English Scores- Leveled papers'!$H$4:$KM$4,DD$3,'English Scores- Leveled papers'!$H12:$KM12)))</f>
        <is>
          <t/>
        </is>
      </c>
      <c r="DE10" s="319" t="inlineStr">
        <f aca="false">IF($B10="","",IF(COUNTIFS('English Scores- Leveled papers'!$H$4:$KM$4,DE$3,'English Scores- Leveled papers'!$H12:$KM12,"&lt;&gt;")=0,"",SUMIF('English Scores- Leveled papers'!$H$4:$KM$4,DE$3,'English Scores- Leveled papers'!$H12:$KM12)))</f>
        <is>
          <t/>
        </is>
      </c>
      <c r="DF10" s="319" t="inlineStr">
        <f aca="false">IF($B10="","",IF(COUNTIFS('English Scores- Leveled papers'!$H$4:$KM$4,DF$3,'English Scores- Leveled papers'!$H12:$KM12,"&lt;&gt;")=0,"",SUMIF('English Scores- Leveled papers'!$H$4:$KM$4,DF$3,'English Scores- Leveled papers'!$H12:$KM12)))</f>
        <is>
          <t/>
        </is>
      </c>
      <c r="DG10" s="319" t="inlineStr">
        <f aca="false">IF($B10="","",IF(COUNTIFS('English Scores- Leveled papers'!$H$4:$KM$4,DG$3,'English Scores- Leveled papers'!$H12:$KM12,"&lt;&gt;")=0,"",SUMIF('English Scores- Leveled papers'!$H$4:$KM$4,DG$3,'English Scores- Leveled papers'!$H12:$KM12)))</f>
        <is>
          <t/>
        </is>
      </c>
      <c r="DH10" s="319" t="inlineStr">
        <f aca="false">IF($B10="","",IF(COUNTIFS('English Scores- Leveled papers'!$H$4:$KM$4,DH$3,'English Scores- Leveled papers'!$H12:$KM12,"&lt;&gt;")=0,"",SUMIF('English Scores- Leveled papers'!$H$4:$KM$4,DH$3,'English Scores- Leveled papers'!$H12:$KM12)))</f>
        <is>
          <t/>
        </is>
      </c>
      <c r="DI10" s="319" t="inlineStr">
        <f aca="false">IF($B10="","",IF(COUNTIFS('English Scores- Leveled papers'!$H$4:$KM$4,DI$3,'English Scores- Leveled papers'!$H12:$KM12,"&lt;&gt;")=0,"",SUMIF('English Scores- Leveled papers'!$H$4:$KM$4,DI$3,'English Scores- Leveled papers'!$H12:$KM12)))</f>
        <is>
          <t/>
        </is>
      </c>
      <c r="DJ10" s="319" t="inlineStr">
        <f aca="false">IF($B10="","",IF(COUNTIFS('English Scores- Leveled papers'!$H$4:$KM$4,DJ$3,'English Scores- Leveled papers'!$H12:$KM12,"&lt;&gt;")=0,"",SUMIF('English Scores- Leveled papers'!$H$4:$KM$4,DJ$3,'English Scores- Leveled papers'!$H12:$KM12)))</f>
        <is>
          <t/>
        </is>
      </c>
      <c r="DK10" s="319" t="inlineStr">
        <f aca="false">IF($B10="","",IF(COUNTIFS('English Scores- Leveled papers'!$H$4:$KM$4,DK$3,'English Scores- Leveled papers'!$H12:$KM12,"&lt;&gt;")=0,"",SUMIF('English Scores- Leveled papers'!$H$4:$KM$4,DK$3,'English Scores- Leveled papers'!$H12:$KM12)))</f>
        <is>
          <t/>
        </is>
      </c>
      <c r="DL10" s="319" t="inlineStr">
        <f aca="false">IF($B10="","",IF(COUNTIFS('English Scores- Leveled papers'!$H$4:$KM$4,DL$3,'English Scores- Leveled papers'!$H12:$KM12,"&lt;&gt;")=0,"",SUMIF('English Scores- Leveled papers'!$H$4:$KM$4,DL$3,'English Scores- Leveled papers'!$H12:$KM12)))</f>
        <is>
          <t/>
        </is>
      </c>
      <c r="DM10" s="319" t="inlineStr">
        <f aca="false">IF($B10="","",IF(COUNTIFS('English Scores- Leveled papers'!$H$4:$KM$4,DM$3,'English Scores- Leveled papers'!$H12:$KM12,"&lt;&gt;")=0,"",SUMIF('English Scores- Leveled papers'!$H$4:$KM$4,DM$3,'English Scores- Leveled papers'!$H12:$KM12)))</f>
        <is>
          <t/>
        </is>
      </c>
      <c r="DN10" s="319" t="inlineStr">
        <f aca="false">IF($B10="","",IF(COUNTIFS('English Scores- Leveled papers'!$H$4:$KM$4,DN$3,'English Scores- Leveled papers'!$H12:$KM12,"&lt;&gt;")=0,"",SUMIF('English Scores- Leveled papers'!$H$4:$KM$4,DN$3,'English Scores- Leveled papers'!$H12:$KM12)))</f>
        <is>
          <t/>
        </is>
      </c>
      <c r="DO10" s="319" t="inlineStr">
        <f aca="false">IF($B10="","",IF(COUNTIFS('English Scores- Leveled papers'!$H$4:$KM$4,DO$3,'English Scores- Leveled papers'!$H12:$KM12,"&lt;&gt;")=0,"",SUMIF('English Scores- Leveled papers'!$H$4:$KM$4,DO$3,'English Scores- Leveled papers'!$H12:$KM12)))</f>
        <is>
          <t/>
        </is>
      </c>
      <c r="DP10" s="319" t="inlineStr">
        <f aca="false">IF($B10="","",IF(COUNTIFS('English Scores- Leveled papers'!$H$4:$KM$4,DP$3,'English Scores- Leveled papers'!$H12:$KM12,"&lt;&gt;")=0,"",SUMIF('English Scores- Leveled papers'!$H$4:$KM$4,DP$3,'English Scores- Leveled papers'!$H12:$KM12)))</f>
        <is>
          <t/>
        </is>
      </c>
      <c r="DQ10" s="320" t="inlineStr">
        <f aca="false">IF($B10="","",IF(COUNTIFS('English Scores- Leveled papers'!$H$4:$KM$4,DQ$3,'English Scores- Leveled papers'!$H12:$KM12,"&lt;&gt;")=0,"",SUMIF('English Scores- Leveled papers'!$H$4:$KM$4,DQ$3,'English Scores- Leveled papers'!$H12:$KM12)))</f>
        <is>
          <t/>
        </is>
      </c>
      <c r="DR10" s="321" t="inlineStr">
        <f aca="false">IF('Cover Sheet'!$AC$6="6th", 'Eng GLA 6th, 7th, 8th'!D13, "")</f>
        <is>
          <t/>
        </is>
      </c>
      <c r="DS10" s="0" t="s">
        <v>828</v>
      </c>
      <c r="DT10" s="0" t="n">
        <f aca="false">COUNTIF($H$5:$H$89,-0.5)</f>
        <v>0</v>
      </c>
      <c r="DU10" s="319" t="inlineStr">
        <f aca="false">IF($B10="","",IF(COUNTIFS('Eng GLA 6th, 7th, 8th'!$E$4:$DV$4,DU$3,'Eng GLA 6th, 7th, 8th'!$E13:$DV13,"&lt;&gt;")=0,"",SUMIF('Eng GLA 6th, 7th, 8th'!$E$4:$DV$4,DU$3,'Eng GLA 6th, 7th, 8th'!$E13:$DV13)))</f>
        <is>
          <t/>
        </is>
      </c>
      <c r="DV10" s="319" t="inlineStr">
        <f aca="false">IF($B10="","",IF(COUNTIFS('Eng GLA 6th, 7th, 8th'!$E$4:$DV$4,DV$3,'Eng GLA 6th, 7th, 8th'!$E13:$DV13,"&lt;&gt;")=0,"",SUMIF('Eng GLA 6th, 7th, 8th'!$E$4:$DV$4,DV$3,'Eng GLA 6th, 7th, 8th'!$E13:$DV13)))</f>
        <is>
          <t/>
        </is>
      </c>
      <c r="DW10" s="319" t="inlineStr">
        <f aca="false">IF($B10="","",IF(COUNTIFS('Eng GLA 6th, 7th, 8th'!$E$4:$DV$4,DW$3,'Eng GLA 6th, 7th, 8th'!$E13:$DV13,"&lt;&gt;")=0,"",SUMIF('Eng GLA 6th, 7th, 8th'!$E$4:$DV$4,DW$3,'Eng GLA 6th, 7th, 8th'!$E13:$DV13)))</f>
        <is>
          <t/>
        </is>
      </c>
      <c r="DX10" s="319" t="inlineStr">
        <f aca="false">IF($B10="","",IF(COUNTIFS('Eng GLA 6th, 7th, 8th'!$E$4:$DV$4,DX$3,'Eng GLA 6th, 7th, 8th'!$E13:$DV13,"&lt;&gt;")=0,"",SUMIF('Eng GLA 6th, 7th, 8th'!$E$4:$DV$4,DX$3,'Eng GLA 6th, 7th, 8th'!$E13:$DV13)))</f>
        <is>
          <t/>
        </is>
      </c>
      <c r="DY10" s="319" t="inlineStr">
        <f aca="false">IF($B10="","",IF(COUNTIFS('Eng GLA 6th, 7th, 8th'!$E$4:$DV$4,DY$3,'Eng GLA 6th, 7th, 8th'!$E13:$DV13,"&lt;&gt;")=0,"",SUMIF('Eng GLA 6th, 7th, 8th'!$E$4:$DV$4,DY$3,'Eng GLA 6th, 7th, 8th'!$E13:$DV13)))</f>
        <is>
          <t/>
        </is>
      </c>
      <c r="DZ10" s="319" t="inlineStr">
        <f aca="false">IF($B10="","",IF(COUNTIFS('Eng GLA 6th, 7th, 8th'!$E$4:$DV$4,DZ$3,'Eng GLA 6th, 7th, 8th'!$E13:$DV13,"&lt;&gt;")=0,"",SUMIF('Eng GLA 6th, 7th, 8th'!$E$4:$DV$4,DZ$3,'Eng GLA 6th, 7th, 8th'!$E13:$DV13)))</f>
        <is>
          <t/>
        </is>
      </c>
      <c r="EA10" s="319" t="inlineStr">
        <f aca="false">IF($B10="","",IF(COUNTIFS('Eng GLA 6th, 7th, 8th'!$E$4:$DV$4,EA$3,'Eng GLA 6th, 7th, 8th'!$E13:$DV13,"&lt;&gt;")=0,"",SUMIF('Eng GLA 6th, 7th, 8th'!$E$4:$DV$4,EA$3,'Eng GLA 6th, 7th, 8th'!$E13:$DV13)))</f>
        <is>
          <t/>
        </is>
      </c>
      <c r="EB10" s="319" t="inlineStr">
        <f aca="false">IF($B10="","",IF(COUNTIFS('Eng GLA 6th, 7th, 8th'!$E$4:$DV$4,EB$3,'Eng GLA 6th, 7th, 8th'!$E13:$DV13,"&lt;&gt;")=0,"",SUMIF('Eng GLA 6th, 7th, 8th'!$E$4:$DV$4,EB$3,'Eng GLA 6th, 7th, 8th'!$E13:$DV13)))</f>
        <is>
          <t/>
        </is>
      </c>
      <c r="EC10" s="319" t="inlineStr">
        <f aca="false">IF($B10="","",IF(COUNTIFS('Eng GLA 6th, 7th, 8th'!$E$4:$DV$4,EC$3,'Eng GLA 6th, 7th, 8th'!$E13:$DV13,"&lt;&gt;")=0,"",SUMIF('Eng GLA 6th, 7th, 8th'!$E$4:$DV$4,EC$3,'Eng GLA 6th, 7th, 8th'!$E13:$DV13)))</f>
        <is>
          <t/>
        </is>
      </c>
      <c r="ED10" s="319" t="inlineStr">
        <f aca="false">IF($B10="","",IF(COUNTIFS('Eng GLA 6th, 7th, 8th'!$E$4:$DV$4,ED$3,'Eng GLA 6th, 7th, 8th'!$E13:$DV13,"&lt;&gt;")=0,"",SUMIF('Eng GLA 6th, 7th, 8th'!$E$4:$DV$4,ED$3,'Eng GLA 6th, 7th, 8th'!$E13:$DV13)))</f>
        <is>
          <t/>
        </is>
      </c>
      <c r="EE10" s="319" t="inlineStr">
        <f aca="false">IF($B10="","",IF(COUNTIFS('Eng GLA 6th, 7th, 8th'!$E$4:$DV$4,EE$3,'Eng GLA 6th, 7th, 8th'!$E13:$DV13,"&lt;&gt;")=0,"",SUMIF('Eng GLA 6th, 7th, 8th'!$E$4:$DV$4,EE$3,'Eng GLA 6th, 7th, 8th'!$E13:$DV13)))</f>
        <is>
          <t/>
        </is>
      </c>
      <c r="EF10" s="319" t="inlineStr">
        <f aca="false">IF($B10="","",IF(COUNTIFS('Eng GLA 6th, 7th, 8th'!$E$4:$DV$4,EF$3,'Eng GLA 6th, 7th, 8th'!$E13:$DV13,"&lt;&gt;")=0,"",SUMIF('Eng GLA 6th, 7th, 8th'!$E$4:$DV$4,EF$3,'Eng GLA 6th, 7th, 8th'!$E13:$DV13)))</f>
        <is>
          <t/>
        </is>
      </c>
      <c r="EG10" s="319" t="inlineStr">
        <f aca="false">IF($B10="","",IF(COUNTIFS('Eng GLA 6th, 7th, 8th'!$E$4:$DV$4,EG$3,'Eng GLA 6th, 7th, 8th'!$E13:$DV13,"&lt;&gt;")=0,"",SUMIF('Eng GLA 6th, 7th, 8th'!$E$4:$DV$4,EG$3,'Eng GLA 6th, 7th, 8th'!$E13:$DV13)))</f>
        <is>
          <t/>
        </is>
      </c>
      <c r="EH10" s="319" t="inlineStr">
        <f aca="false">IF($B10="","",IF(COUNTIFS('Eng GLA 6th, 7th, 8th'!$E$4:$DV$4,EH$3,'Eng GLA 6th, 7th, 8th'!$E13:$DV13,"&lt;&gt;")=0,"",SUMIF('Eng GLA 6th, 7th, 8th'!$E$4:$DV$4,EH$3,'Eng GLA 6th, 7th, 8th'!$E13:$DV13)))</f>
        <is>
          <t/>
        </is>
      </c>
      <c r="EI10" s="319" t="inlineStr">
        <f aca="false">IF($B10="","",IF(COUNTIFS('Eng GLA 6th, 7th, 8th'!$E$4:$DV$4,EI$3,'Eng GLA 6th, 7th, 8th'!$E13:$DV13,"&lt;&gt;")=0,"",SUMIF('Eng GLA 6th, 7th, 8th'!$E$4:$DV$4,EI$3,'Eng GLA 6th, 7th, 8th'!$E13:$DV13)))</f>
        <is>
          <t/>
        </is>
      </c>
      <c r="EJ10" s="322" t="inlineStr">
        <f aca="false">IF('Cover Sheet'!$AC$6="7th", 'Eng GLA 6th, 7th, 8th'!AQ13, "")</f>
        <is>
          <t/>
        </is>
      </c>
      <c r="EK10" s="319" t="inlineStr">
        <f aca="false">IF($B10="","",IF(COUNTIFS('Eng GLA 6th, 7th, 8th'!$E$4:$DV$4,EK$3,'Eng GLA 6th, 7th, 8th'!$E13:$DV13,"&lt;&gt;")=0,"",SUMIF('Eng GLA 6th, 7th, 8th'!$E$4:$DV$4,EK$3,'Eng GLA 6th, 7th, 8th'!$E13:$DV13)))</f>
        <is>
          <t/>
        </is>
      </c>
      <c r="EL10" s="319" t="inlineStr">
        <f aca="false">IF($B10="","",IF(COUNTIFS('Eng GLA 6th, 7th, 8th'!$E$4:$DV$4,EL$3,'Eng GLA 6th, 7th, 8th'!$E13:$DV13,"&lt;&gt;")=0,"",SUMIF('Eng GLA 6th, 7th, 8th'!$E$4:$DV$4,EL$3,'Eng GLA 6th, 7th, 8th'!$E13:$DV13)))</f>
        <is>
          <t/>
        </is>
      </c>
      <c r="EM10" s="319" t="inlineStr">
        <f aca="false">IF($B10="","",IF(COUNTIFS('Eng GLA 6th, 7th, 8th'!$E$4:$DV$4,EM$3,'Eng GLA 6th, 7th, 8th'!$E13:$DV13,"&lt;&gt;")=0,"",SUMIF('Eng GLA 6th, 7th, 8th'!$E$4:$DV$4,EM$3,'Eng GLA 6th, 7th, 8th'!$E13:$DV13)))</f>
        <is>
          <t/>
        </is>
      </c>
      <c r="EN10" s="319" t="inlineStr">
        <f aca="false">IF($B10="","",IF(COUNTIFS('Eng GLA 6th, 7th, 8th'!$E$4:$DV$4,EN$3,'Eng GLA 6th, 7th, 8th'!$E13:$DV13,"&lt;&gt;")=0,"",SUMIF('Eng GLA 6th, 7th, 8th'!$E$4:$DV$4,EN$3,'Eng GLA 6th, 7th, 8th'!$E13:$DV13)))</f>
        <is>
          <t/>
        </is>
      </c>
      <c r="EO10" s="319" t="inlineStr">
        <f aca="false">IF($B10="","",IF(COUNTIFS('Eng GLA 6th, 7th, 8th'!$E$4:$DV$4,EO$3,'Eng GLA 6th, 7th, 8th'!$E13:$DV13,"&lt;&gt;")=0,"",SUMIF('Eng GLA 6th, 7th, 8th'!$E$4:$DV$4,EO$3,'Eng GLA 6th, 7th, 8th'!$E13:$DV13)))</f>
        <is>
          <t/>
        </is>
      </c>
      <c r="EP10" s="319" t="inlineStr">
        <f aca="false">IF($B10="","",IF(COUNTIFS('Eng GLA 6th, 7th, 8th'!$E$4:$DV$4,EP$3,'Eng GLA 6th, 7th, 8th'!$E13:$DV13,"&lt;&gt;")=0,"",SUMIF('Eng GLA 6th, 7th, 8th'!$E$4:$DV$4,EP$3,'Eng GLA 6th, 7th, 8th'!$E13:$DV13)))</f>
        <is>
          <t/>
        </is>
      </c>
      <c r="EQ10" s="319" t="inlineStr">
        <f aca="false">IF($B10="","",IF(COUNTIFS('Eng GLA 6th, 7th, 8th'!$E$4:$DV$4,EQ$3,'Eng GLA 6th, 7th, 8th'!$E13:$DV13,"&lt;&gt;")=0,"",SUMIF('Eng GLA 6th, 7th, 8th'!$E$4:$DV$4,EQ$3,'Eng GLA 6th, 7th, 8th'!$E13:$DV13)))</f>
        <is>
          <t/>
        </is>
      </c>
      <c r="ER10" s="319" t="inlineStr">
        <f aca="false">IF($B10="","",IF(COUNTIFS('Eng GLA 6th, 7th, 8th'!$E$4:$DV$4,ER$3,'Eng GLA 6th, 7th, 8th'!$E13:$DV13,"&lt;&gt;")=0,"",SUMIF('Eng GLA 6th, 7th, 8th'!$E$4:$DV$4,ER$3,'Eng GLA 6th, 7th, 8th'!$E13:$DV13)))</f>
        <is>
          <t/>
        </is>
      </c>
      <c r="ES10" s="319" t="inlineStr">
        <f aca="false">IF($B10="","",IF(COUNTIFS('Eng GLA 6th, 7th, 8th'!$E$4:$DV$4,ES$3,'Eng GLA 6th, 7th, 8th'!$E13:$DV13,"&lt;&gt;")=0,"",SUMIF('Eng GLA 6th, 7th, 8th'!$E$4:$DV$4,ES$3,'Eng GLA 6th, 7th, 8th'!$E13:$DV13)))</f>
        <is>
          <t/>
        </is>
      </c>
      <c r="ET10" s="319" t="inlineStr">
        <f aca="false">IF($B10="","",IF(COUNTIFS('Eng GLA 6th, 7th, 8th'!$E$4:$DV$4,ET$3,'Eng GLA 6th, 7th, 8th'!$E13:$DV13,"&lt;&gt;")=0,"",SUMIF('Eng GLA 6th, 7th, 8th'!$E$4:$DV$4,ET$3,'Eng GLA 6th, 7th, 8th'!$E13:$DV13)))</f>
        <is>
          <t/>
        </is>
      </c>
      <c r="EU10" s="319" t="inlineStr">
        <f aca="false">IF($B10="","",IF(COUNTIFS('Eng GLA 6th, 7th, 8th'!$E$4:$DV$4,EU$3,'Eng GLA 6th, 7th, 8th'!$E13:$DV13,"&lt;&gt;")=0,"",SUMIF('Eng GLA 6th, 7th, 8th'!$E$4:$DV$4,EU$3,'Eng GLA 6th, 7th, 8th'!$E13:$DV13)))</f>
        <is>
          <t/>
        </is>
      </c>
      <c r="EV10" s="319" t="inlineStr">
        <f aca="false">IF($B10="","",IF(COUNTIFS('Eng GLA 6th, 7th, 8th'!$E$4:$DV$4,EV$3,'Eng GLA 6th, 7th, 8th'!$E13:$DV13,"&lt;&gt;")=0,"",SUMIF('Eng GLA 6th, 7th, 8th'!$E$4:$DV$4,EV$3,'Eng GLA 6th, 7th, 8th'!$E13:$DV13)))</f>
        <is>
          <t/>
        </is>
      </c>
      <c r="EW10" s="319" t="inlineStr">
        <f aca="false">IF($B10="","",IF(COUNTIFS('Eng GLA 6th, 7th, 8th'!$E$4:$DV$4,EW$3,'Eng GLA 6th, 7th, 8th'!$E13:$DV13,"&lt;&gt;")=0,"",SUMIF('Eng GLA 6th, 7th, 8th'!$E$4:$DV$4,EW$3,'Eng GLA 6th, 7th, 8th'!$E13:$DV13)))</f>
        <is>
          <t/>
        </is>
      </c>
      <c r="EX10" s="319" t="inlineStr">
        <f aca="false">IF($B10="","",IF(COUNTIFS('Eng GLA 6th, 7th, 8th'!$E$4:$DV$4,EX$3,'Eng GLA 6th, 7th, 8th'!$E13:$DV13,"&lt;&gt;")=0,"",SUMIF('Eng GLA 6th, 7th, 8th'!$E$4:$DV$4,EX$3,'Eng GLA 6th, 7th, 8th'!$E13:$DV13)))</f>
        <is>
          <t/>
        </is>
      </c>
      <c r="EY10" s="319" t="inlineStr">
        <f aca="false">IF($B10="","",IF(COUNTIFS('Eng GLA 6th, 7th, 8th'!$E$4:$DV$4,EY$3,'Eng GLA 6th, 7th, 8th'!$E13:$DV13,"&lt;&gt;")=0,"",SUMIF('Eng GLA 6th, 7th, 8th'!$E$4:$DV$4,EY$3,'Eng GLA 6th, 7th, 8th'!$E13:$DV13)))</f>
        <is>
          <t/>
        </is>
      </c>
      <c r="EZ10" s="322" t="inlineStr">
        <f aca="false">IF('Cover Sheet'!$AC$6="8th", 'Eng GLA 6th, 7th, 8th'!CG13, "")</f>
        <is>
          <t/>
        </is>
      </c>
      <c r="FA10" s="319" t="inlineStr">
        <f aca="false">IF($B10="","",IF(COUNTIFS('Eng GLA 6th, 7th, 8th'!$E$4:$DV$4,FA$3,'Eng GLA 6th, 7th, 8th'!$E13:$DV13,"&lt;&gt;")=0,"",SUMIF('Eng GLA 6th, 7th, 8th'!$E$4:$DV$4,FA$3,'Eng GLA 6th, 7th, 8th'!$E13:$DV13)))</f>
        <is>
          <t/>
        </is>
      </c>
      <c r="FB10" s="319" t="inlineStr">
        <f aca="false">IF($B10="","",IF(COUNTIFS('Eng GLA 6th, 7th, 8th'!$E$4:$DV$4,FB$3,'Eng GLA 6th, 7th, 8th'!$E13:$DV13,"&lt;&gt;")=0,"",SUMIF('Eng GLA 6th, 7th, 8th'!$E$4:$DV$4,FB$3,'Eng GLA 6th, 7th, 8th'!$E13:$DV13)))</f>
        <is>
          <t/>
        </is>
      </c>
      <c r="FC10" s="319" t="inlineStr">
        <f aca="false">IF($B10="","",IF(COUNTIFS('Eng GLA 6th, 7th, 8th'!$E$4:$DV$4,FC$3,'Eng GLA 6th, 7th, 8th'!$E13:$DV13,"&lt;&gt;")=0,"",SUMIF('Eng GLA 6th, 7th, 8th'!$E$4:$DV$4,FC$3,'Eng GLA 6th, 7th, 8th'!$E13:$DV13)))</f>
        <is>
          <t/>
        </is>
      </c>
      <c r="FD10" s="319" t="inlineStr">
        <f aca="false">IF($B10="","",IF(COUNTIFS('Eng GLA 6th, 7th, 8th'!$E$4:$DV$4,FD$3,'Eng GLA 6th, 7th, 8th'!$E13:$DV13,"&lt;&gt;")=0,"",SUMIF('Eng GLA 6th, 7th, 8th'!$E$4:$DV$4,FD$3,'Eng GLA 6th, 7th, 8th'!$E13:$DV13)))</f>
        <is>
          <t/>
        </is>
      </c>
      <c r="FE10" s="319" t="inlineStr">
        <f aca="false">IF($B10="","",IF(COUNTIFS('Eng GLA 6th, 7th, 8th'!$E$4:$DV$4,FE$3,'Eng GLA 6th, 7th, 8th'!$E13:$DV13,"&lt;&gt;")=0,"",SUMIF('Eng GLA 6th, 7th, 8th'!$E$4:$DV$4,FE$3,'Eng GLA 6th, 7th, 8th'!$E13:$DV13)))</f>
        <is>
          <t/>
        </is>
      </c>
      <c r="FF10" s="319" t="inlineStr">
        <f aca="false">IF($B10="","",IF(COUNTIFS('Eng GLA 6th, 7th, 8th'!$E$4:$DV$4,FF$3,'Eng GLA 6th, 7th, 8th'!$E13:$DV13,"&lt;&gt;")=0,"",SUMIF('Eng GLA 6th, 7th, 8th'!$E$4:$DV$4,FF$3,'Eng GLA 6th, 7th, 8th'!$E13:$DV13)))</f>
        <is>
          <t/>
        </is>
      </c>
      <c r="FG10" s="319" t="inlineStr">
        <f aca="false">IF($B10="","",IF(COUNTIFS('Eng GLA 6th, 7th, 8th'!$E$4:$DV$4,FG$3,'Eng GLA 6th, 7th, 8th'!$E13:$DV13,"&lt;&gt;")=0,"",SUMIF('Eng GLA 6th, 7th, 8th'!$E$4:$DV$4,FG$3,'Eng GLA 6th, 7th, 8th'!$E13:$DV13)))</f>
        <is>
          <t/>
        </is>
      </c>
      <c r="FH10" s="319" t="inlineStr">
        <f aca="false">IF($B10="","",IF(COUNTIFS('Eng GLA 6th, 7th, 8th'!$E$4:$DV$4,FH$3,'Eng GLA 6th, 7th, 8th'!$E13:$DV13,"&lt;&gt;")=0,"",SUMIF('Eng GLA 6th, 7th, 8th'!$E$4:$DV$4,FH$3,'Eng GLA 6th, 7th, 8th'!$E13:$DV13)))</f>
        <is>
          <t/>
        </is>
      </c>
      <c r="FI10" s="319" t="inlineStr">
        <f aca="false">IF($B10="","",IF(COUNTIFS('Eng GLA 6th, 7th, 8th'!$E$4:$DV$4,FI$3,'Eng GLA 6th, 7th, 8th'!$E13:$DV13,"&lt;&gt;")=0,"",SUMIF('Eng GLA 6th, 7th, 8th'!$E$4:$DV$4,FI$3,'Eng GLA 6th, 7th, 8th'!$E13:$DV13)))</f>
        <is>
          <t/>
        </is>
      </c>
      <c r="FJ10" s="319" t="inlineStr">
        <f aca="false">IF($B10="","",IF(COUNTIFS('Eng GLA 6th, 7th, 8th'!$E$4:$DV$4,FJ$3,'Eng GLA 6th, 7th, 8th'!$E13:$DV13,"&lt;&gt;")=0,"",SUMIF('Eng GLA 6th, 7th, 8th'!$E$4:$DV$4,FJ$3,'Eng GLA 6th, 7th, 8th'!$E13:$DV13)))</f>
        <is>
          <t/>
        </is>
      </c>
      <c r="FK10" s="319" t="inlineStr">
        <f aca="false">IF($B10="","",IF(COUNTIFS('Eng GLA 6th, 7th, 8th'!$E$4:$DV$4,FK$3,'Eng GLA 6th, 7th, 8th'!$E13:$DV13,"&lt;&gt;")=0,"",SUMIF('Eng GLA 6th, 7th, 8th'!$E$4:$DV$4,FK$3,'Eng GLA 6th, 7th, 8th'!$E13:$DV13)))</f>
        <is>
          <t/>
        </is>
      </c>
      <c r="FL10" s="319" t="inlineStr">
        <f aca="false">IF($B10="","",IF(COUNTIFS('Eng GLA 6th, 7th, 8th'!$E$4:$DV$4,FL$3,'Eng GLA 6th, 7th, 8th'!$E13:$DV13,"&lt;&gt;")=0,"",SUMIF('Eng GLA 6th, 7th, 8th'!$E$4:$DV$4,FL$3,'Eng GLA 6th, 7th, 8th'!$E13:$DV13)))</f>
        <is>
          <t/>
        </is>
      </c>
      <c r="FM10" s="319" t="inlineStr">
        <f aca="false">IF($B10="","",IF(COUNTIFS('Eng GLA 6th, 7th, 8th'!$E$4:$DV$4,FM$3,'Eng GLA 6th, 7th, 8th'!$E13:$DV13,"&lt;&gt;")=0,"",SUMIF('Eng GLA 6th, 7th, 8th'!$E$4:$DV$4,FM$3,'Eng GLA 6th, 7th, 8th'!$E13:$DV13)))</f>
        <is>
          <t/>
        </is>
      </c>
      <c r="FN10" s="319" t="inlineStr">
        <f aca="false">IF($B10="","",IF(COUNTIFS('Eng GLA 6th, 7th, 8th'!$E$4:$DV$4,FN$3,'Eng GLA 6th, 7th, 8th'!$E13:$DV13,"&lt;&gt;")=0,"",SUMIF('Eng GLA 6th, 7th, 8th'!$E$4:$DV$4,FN$3,'Eng GLA 6th, 7th, 8th'!$E13:$DV13)))</f>
        <is>
          <t/>
        </is>
      </c>
      <c r="FO10" s="319" t="inlineStr">
        <f aca="false">IF($B10="","",IF(COUNTIFS('Eng GLA 6th, 7th, 8th'!$E$4:$DV$4,FO$3,'Eng GLA 6th, 7th, 8th'!$E13:$DV13,"&lt;&gt;")=0,"",SUMIF('Eng GLA 6th, 7th, 8th'!$E$4:$DV$4,FO$3,'Eng GLA 6th, 7th, 8th'!$E13:$DV13)))</f>
        <is>
          <t/>
        </is>
      </c>
    </row>
    <row r="11" customFormat="false" ht="12.75" hidden="false" customHeight="true" outlineLevel="0" collapsed="false">
      <c r="A11" s="315" t="n">
        <v>7</v>
      </c>
      <c r="B11" s="315" t="str">
        <f aca="false">'English Scores- Leveled papers'!B13</f>
        <v>G.Hemalatha</v>
      </c>
      <c r="C11" s="315"/>
      <c r="D11" s="316" t="inlineStr">
        <f aca="false">IF(OR(B11="",H11="",'Cover Sheet'!E11=""),"",'Cover Sheet'!E11)</f>
        <is>
          <t/>
        </is>
      </c>
      <c r="E11" s="316" t="inlineStr">
        <f aca="false">IF(OR(B11="",H11="",'Cover Sheet'!F11=""),"",'Cover Sheet'!F11)</f>
        <is>
          <t/>
        </is>
      </c>
      <c r="F11" s="316" t="inlineStr">
        <f aca="false">IF(OR(B11="",H11="",'Cover Sheet'!H11=""),"",'Cover Sheet'!H11)</f>
        <is>
          <t/>
        </is>
      </c>
      <c r="G11" s="316"/>
      <c r="H11" s="316" t="n">
        <f aca="false">IF(OR(B11="",COUNT('English Scores- Leveled papers'!H13:KM13)=0),"",IF((AND(AB11&gt;=(70/100),AB11&lt;1.1)),9,IF((AND(AA11&gt;=(70/100),AA11&lt;1.1)),8,IF((AND(Z11&gt;=(70/100),Z11&lt;1.1)),7,IF((AND(Y11&gt;=(70/100),Y11&lt;1.1)),6,IF(AND(X11&gt;=0.7,X11&lt;1.1),5.5,IF(AND(W11&gt;=0.7,W11&lt;1.1),5,IF(AND(V11&gt;=0.7,V11&lt;1.1),4.5,IF(AND(U11&gt;=0.7,U11&lt;1.1),4,IF(AND(T11&gt;=0.7,T11&lt;1.1),3.5,IF(AND(S11&gt;=0.7,S11&lt;1.1),3,IF(AND(R11&gt;=0.7,R11&lt;1.1),2.5,IF(AND(Q11&gt;=0.7,Q11&lt;1.1),2,IF(AND(P11&gt;=0.7,P11&lt;1.1),1.5,IF(AND(O11&gt;=0.7,O11&lt;1.1),1,IF(AND(N11&gt;=0.7,N11&lt;1.1),0.5,IF(AND(M11&gt;=0.7,M11&lt;1.1),0.2,IF(AND(L11&gt;=0.7,L11&lt;1.1),0,IF(COUNT('English Scores- Leveled papers'!H13:M13)=0,"",-0.5)))))))))))))))))))</f>
        <v>0.2</v>
      </c>
      <c r="I11" s="317" t="n">
        <f aca="false">IFERROR(IF(OR(B11="",H11=""),"",IF((AND(AB11&gt;=(70/100),AB11&lt;1.1)),AB11,IF(AND((AA11)&gt;=(70/100),AA11&lt;1.1),AA11,IF((AND((Z11)&gt;=(70/100),Z11&lt;1.1)),Z11,IF(AND((Y11)&gt;=(70/100),Y11&lt;1.1),Y11,IF(AND(X11&gt;=0.7,X11&lt;1.1),X11,IF(AND((W11)&gt;=0.7,W11&lt;1.1),W11,IF(AND((V11)&gt;=0.7,V11&lt;1.1),V11,IF(AND((U11)&gt;=0.7,U11&lt;1.1),U11,IF(AND((T11)&gt;=0.7,T11&lt;1.1),T11,IF(AND((S11)&gt;=0.7,S11&lt;1.1),S11,IF(AND((R11)&gt;=0.7,R11&lt;1.1),R11,IF(AND((Q11)&gt;=0.7,Q11&lt;1.1),Q11,IF(AND((P11)&gt;=0.7,P11&lt;1.1),P11,IF(AND((O11)&gt;=0.7,O11&lt;1.1),O11,IF(AND((N11)&gt;=0.7,N11&lt;1.1),N11,IF(AND((M11)&gt;=0.7,M11&lt;1.1),M11,IF(AND((L11)&gt;=0.7,L11&lt;1.1),L11,L11)))))))))))))))))),"")</f>
        <v>0.9</v>
      </c>
      <c r="J11" s="317" t="n">
        <f aca="false">IF((OR(B11="",H11="")),"",IF(AND((AB11)&gt;=(70/100),AB11&lt;1.1),"",IF((AND((AA11)&gt;=(70/100),AA11&lt;1.1)),AB11,IF((AND((Z11)&gt;=(70/100),Z11&lt;1.1)),AA11,IF((AND((Y11)&gt;=(70/100),Y11&lt;1.1)),Z11,IF(AND((X11)&gt;=0.7,X11&lt;1.1),Y11,IF(AND((W11)&gt;=0.7,W11&lt;1.1),X11,IF(AND((V11)&gt;=0.7,V11&lt;1.1),W11,IF(AND((U11)&gt;=0.7,U11&lt;1.1),V11,IF(AND((T11)&gt;=0.7,T11&lt;1.1),U11,IF(AND((S11)&gt;=0.7,S11&lt;1.1),T11,IF(AND((R11)&gt;=0.7,R11&lt;1.1),S11,IF(AND((Q11)&gt;=0.7,Q11&lt;1.1),R11,IF(AND((P11)&gt;=0.7,P11&lt;1.1),Q11,IF(AND((O11)&gt;=0.7,O11&lt;1.1),P11,IF(AND((N11)&gt;=0.7,N11&lt;1.1),O11,IF(AND((M11)&gt;=0.7,M11&lt;1.1),N11,IF(AND((L11)&gt;=0.7,L11&lt;1.1),M11,""))))))))))))))))))</f>
        <v>0.6</v>
      </c>
      <c r="K11" s="317" t="str">
        <f aca="false">IF((OR(B11="",H11="")),"",IF(AND((AB11)&gt;=(70/100),AB11&lt;1.1),AA11,IF((AND((AA11)&gt;=(70/100),AA11&lt;1.1)),Z11,IF((AND((Z11)&gt;=(70/100),Z11&lt;1.1)),Y11,IF((AND((Y11)&gt;=(70/100),Y11&lt;1.1)),X11,IF(AND((X11)&gt;=0.7,X11&lt;1.1),W11,IF(AND((W11)&gt;=0.7,W11&lt;1.1),V11,IF(AND((V11)&gt;=0.7,V11&lt;1.1),U11,IF(AND((U11)&gt;=0.7,U11&lt;1.1),T11,IF(AND((T11)&gt;=0.7,T11&lt;1.1),S11,IF(AND((S11)&gt;=0.7,S11&lt;1.1),R11,IF(AND((R11)&gt;=0.7,R11&lt;1.1),Q11,IF(AND((Q11)&gt;=0.7,Q11&lt;1.1),P11,IF(AND((P11)&gt;=0.7,P11&lt;1.1),O11,IF(AND((O11)&gt;=0.7,O11&lt;1.1),N11,IF(AND((N11)&gt;=0.7,N11&lt;1.1),M11,IF(AND((M11)&gt;=0.7,M11&lt;1.1),L11,IF(AND((L11)&gt;=0.7,L11&lt;1.1),"",""))))))))))))))))))</f>
        <v/>
      </c>
      <c r="L11" s="318" t="str">
        <f aca="false">IFERROR(IF((B11=""),"",(IF(COUNT(AC11:AG11)=0,"",ROUND(SUM(AC11:AG11)/SUM($AC$2:$AG$2),1)))),"")</f>
        <v/>
      </c>
      <c r="M11" s="318" t="n">
        <f aca="false">IFERROR(IF((B11=""),"",(IF(COUNT(AH11:AL11)=0,"",ROUND(SUM(AH11:AL11)/SUM($AH$2:$AL$2),1)))),"")</f>
        <v>0.9</v>
      </c>
      <c r="N11" s="318" t="n">
        <f aca="false">IFERROR(IF((B11=""),"",(IF(COUNT(AM11:AQ11)=0,"",ROUND(SUM(AM11:AQ11)/SUM($AM$2:$AQ$2),1)))),"")</f>
        <v>0.6</v>
      </c>
      <c r="O11" s="318" t="n">
        <f aca="false">IFERROR(IF((B11=""),"",(IF(COUNT(AR11:AV11)=0,"",ROUND(SUM(AR11:AV11)/SUM($AR$2:$AV$2),1)))),"")</f>
        <v>0.3</v>
      </c>
      <c r="P11" s="318" t="str">
        <f aca="false">IFERROR(IF((B11=""),"",(IF(COUNT(AX11:BB11)=0,"",ROUND(SUM(AX11:BB11)/SUM($AX$2:$BB$2),1)))),"")</f>
        <v/>
      </c>
      <c r="Q11" s="318" t="str">
        <f aca="false">IFERROR(IF((B11=""),"",(IF(COUNT(BD11:BJ11)=0,"",ROUND(SUM(BD11:BJ11)/SUM($BD$2:$BJ$2),1)))),0)</f>
        <v/>
      </c>
      <c r="R11" s="318" t="str">
        <f aca="false">IFERROR(IF((B11=""),"",(IF(COUNT(BL11:BS11)=0,"",ROUND(SUM(BL11:BR11)/SUM($BL$2:$BR$2),1)))),0)</f>
        <v/>
      </c>
      <c r="S11" s="318" t="str">
        <f aca="false">IFERROR(IF((B11=""),"",(IF(COUNT(BT11:CB11)=0,"",ROUND(SUM(BT11:CA11)/SUM($BT$2:$CA$2),1)))),0)</f>
        <v/>
      </c>
      <c r="T11" s="318" t="str">
        <f aca="false">IFERROR(IF((B11=""),"",(IF(COUNT(CC11:CJ11)=0,"",ROUND(SUM(CC11:CI11)/SUM($CC$2:$CI$2),1)))),0)</f>
        <v/>
      </c>
      <c r="U11" s="318" t="str">
        <f aca="false">IFERROR(IF((B11=""),"",(IF(COUNT(CK11:CQ11)=0,"",ROUND(SUM(CK11:CQ11)/SUM($CK$2:$CQ$2),1)))),0)</f>
        <v/>
      </c>
      <c r="V11" s="318" t="str">
        <f aca="false">IFERROR(IF((B11=""),"",(IF(COUNT(CS11:CY11)=0,"",ROUND(SUM(CS11:CY11)/SUM($CS$2:$CY$2),1)))),0)</f>
        <v/>
      </c>
      <c r="W11" s="318" t="str">
        <f aca="false">IFERROR(IF((B11=""),"",(IF(COUNT(DA11:DI11)=0,"",ROUND(SUM(DA11:DI11)/SUM($DA$2:$DI$2),1)))),0)</f>
        <v/>
      </c>
      <c r="X11" s="318" t="str">
        <f aca="false">IFERROR(IF((B11=""),"",(IF(COUNT(DK11:DP11)=0,"",ROUND(SUM(DK11:DP11)/SUM($DK$2:$DP$2),1)))),0)</f>
        <v/>
      </c>
      <c r="Y11" s="318"/>
      <c r="Z11" s="318"/>
      <c r="AA11" s="318"/>
      <c r="AB11" s="318"/>
      <c r="AC11" s="319" t="inlineStr">
        <f aca="false">IF($B11="","",IF(COUNTIFS('English Scores- Leveled papers'!$H$4:$KM$4,AC$3,'English Scores- Leveled papers'!$H13:$KM13,"&lt;&gt;")=0,"",SUMIF('English Scores- Leveled papers'!$H$4:$KM$4,AC$3,'English Scores- Leveled papers'!$H13:$KM13)))</f>
        <is>
          <t/>
        </is>
      </c>
      <c r="AD11" s="319" t="inlineStr">
        <f aca="false">IF($B11="","",IF(COUNTIFS('English Scores- Leveled papers'!$H$4:$KM$4,AD$3,'English Scores- Leveled papers'!$H13:$KM13,"&lt;&gt;")=0,"",SUMIF('English Scores- Leveled papers'!$H$4:$KM$4,AD$3,'English Scores- Leveled papers'!$H13:$KM13)))</f>
        <is>
          <t/>
        </is>
      </c>
      <c r="AE11" s="319" t="inlineStr">
        <f aca="false">IF($B11="","",IF(COUNTIFS('English Scores- Leveled papers'!$H$4:$KM$4,AE$3,'English Scores- Leveled papers'!$H13:$KM13,"&lt;&gt;")=0,"",SUMIF('English Scores- Leveled papers'!$H$4:$KM$4,AE$3,'English Scores- Leveled papers'!$H13:$KM13)))</f>
        <is>
          <t/>
        </is>
      </c>
      <c r="AF11" s="319" t="inlineStr">
        <f aca="false">IF($B11="","",IF(COUNTIFS('English Scores- Leveled papers'!$H$4:$KM$4,AF$3,'English Scores- Leveled papers'!$H13:$KM13,"&lt;&gt;")=0,"",SUMIF('English Scores- Leveled papers'!$H$4:$KM$4,AF$3,'English Scores- Leveled papers'!$H13:$KM13)))</f>
        <is>
          <t/>
        </is>
      </c>
      <c r="AG11" s="319" t="inlineStr">
        <f aca="false">IF($B11="","",IF(COUNTIFS('English Scores- Leveled papers'!$H$4:$KM$4,AG$3,'English Scores- Leveled papers'!$H13:$KM13,"&lt;&gt;")=0,"",SUMIF('English Scores- Leveled papers'!$H$4:$KM$4,AG$3,'English Scores- Leveled papers'!$H13:$KM13)))</f>
        <is>
          <t/>
        </is>
      </c>
      <c r="AH11" s="319" t="inlineStr">
        <f aca="false">IF($B11="","",IF(COUNTIFS('English Scores- Leveled papers'!$H$4:$KM$4,AH$3,'English Scores- Leveled papers'!$H13:$KM13,"&lt;&gt;")=0,"",SUMIF('English Scores- Leveled papers'!$H$4:$KM$4,AH$3,'English Scores- Leveled papers'!$H13:$KM13)))</f>
        <is>
          <t/>
        </is>
      </c>
      <c r="AI11" s="319" t="n">
        <f aca="false">IF($B11="","",IF(COUNTIFS('English Scores- Leveled papers'!$H$4:$KM$4,AI$3,'English Scores- Leveled papers'!$H13:$KM13,"&lt;&gt;")=0,"",SUMIF('English Scores- Leveled papers'!$H$4:$KM$4,AI$3,'English Scores- Leveled papers'!$H13:$KM13)))</f>
        <v>2</v>
      </c>
      <c r="AJ11" s="319" t="n">
        <f aca="false">IF($B11="","",IF(COUNTIFS('English Scores- Leveled papers'!$H$4:$KM$4,AJ$3,'English Scores- Leveled papers'!$H13:$KM13,"&lt;&gt;")=0,"",SUMIF('English Scores- Leveled papers'!$H$4:$KM$4,AJ$3,'English Scores- Leveled papers'!$H13:$KM13)))</f>
        <v>1</v>
      </c>
      <c r="AK11" s="319" t="n">
        <f aca="false">IF($B11="","",IF(COUNTIFS('English Scores- Leveled papers'!$H$4:$KM$4,AK$3,'English Scores- Leveled papers'!$H13:$KM13,"&lt;&gt;")=0,"",SUMIF('English Scores- Leveled papers'!$H$4:$KM$4,AK$3,'English Scores- Leveled papers'!$H13:$KM13)))</f>
        <v>0.5</v>
      </c>
      <c r="AL11" s="319" t="n">
        <f aca="false">IF($B11="","",IF(COUNTIFS('English Scores- Leveled papers'!$H$4:$KM$4,AL$3,'English Scores- Leveled papers'!$H13:$KM13,"&lt;&gt;")=0,"",SUMIF('English Scores- Leveled papers'!$H$4:$KM$4,AL$3,'English Scores- Leveled papers'!$H13:$KM13)))</f>
        <v>2</v>
      </c>
      <c r="AM11" s="319" t="n">
        <f aca="false">IF($B11="","",IF(COUNTIFS('English Scores- Leveled papers'!$H$4:$KM$4,AM$3,'English Scores- Leveled papers'!$H13:$KM13,"&lt;&gt;")=0,"",SUMIF('English Scores- Leveled papers'!$H$4:$KM$4,AM$3,'English Scores- Leveled papers'!$H13:$KM13)))</f>
        <v>0</v>
      </c>
      <c r="AN11" s="319" t="n">
        <f aca="false">IF($B11="","",IF(COUNTIFS('English Scores- Leveled papers'!$H$4:$KM$4,AN$3,'English Scores- Leveled papers'!$H13:$KM13,"&lt;&gt;")=0,"",SUMIF('English Scores- Leveled papers'!$H$4:$KM$4,AN$3,'English Scores- Leveled papers'!$H13:$KM13)))</f>
        <v>0</v>
      </c>
      <c r="AO11" s="319" t="n">
        <f aca="false">IF($B11="","",IF(COUNTIFS('English Scores- Leveled papers'!$H$4:$KM$4,AO$3,'English Scores- Leveled papers'!$H13:$KM13,"&lt;&gt;")=0,"",SUMIF('English Scores- Leveled papers'!$H$4:$KM$4,AO$3,'English Scores- Leveled papers'!$H13:$KM13)))</f>
        <v>2</v>
      </c>
      <c r="AP11" s="319" t="n">
        <f aca="false">IF($B11="","",IF(COUNTIFS('English Scores- Leveled papers'!$H$4:$KM$4,AP$3,'English Scores- Leveled papers'!$H13:$KM13,"&lt;&gt;")=0,"",SUMIF('English Scores- Leveled papers'!$H$4:$KM$4,AP$3,'English Scores- Leveled papers'!$H13:$KM13)))</f>
        <v>0.5</v>
      </c>
      <c r="AQ11" s="319" t="n">
        <f aca="false">IF($B11="","",IF(COUNTIFS('English Scores- Leveled papers'!$H$4:$KM$4,AQ$3,'English Scores- Leveled papers'!$H13:$KM13,"&lt;&gt;")=0,"",SUMIF('English Scores- Leveled papers'!$H$4:$KM$4,AQ$3,'English Scores- Leveled papers'!$H13:$KM13)))</f>
        <v>2</v>
      </c>
      <c r="AR11" s="319" t="n">
        <f aca="false">IF($B11="","",IF(COUNTIFS('English Scores- Leveled papers'!$H$4:$KM$4,AR$3,'English Scores- Leveled papers'!$H13:$KM13,"&lt;&gt;")=0,"",SUMIF('English Scores- Leveled papers'!$H$4:$KM$4,AR$3,'English Scores- Leveled papers'!$H13:$KM13)))</f>
        <v>0</v>
      </c>
      <c r="AS11" s="319" t="n">
        <f aca="false">IF($B11="","",IF(COUNTIFS('English Scores- Leveled papers'!$H$4:$KM$4,AS$3,'English Scores- Leveled papers'!$H13:$KM13,"&lt;&gt;")=0,"",SUMIF('English Scores- Leveled papers'!$H$4:$KM$4,AS$3,'English Scores- Leveled papers'!$H13:$KM13)))</f>
        <v>0</v>
      </c>
      <c r="AT11" s="319" t="n">
        <f aca="false">IF($B11="","",IF(COUNTIFS('English Scores- Leveled papers'!$H$4:$KM$4,AT$3,'English Scores- Leveled papers'!$H13:$KM13,"&lt;&gt;")=0,"",SUMIF('English Scores- Leveled papers'!$H$4:$KM$4,AT$3,'English Scores- Leveled papers'!$H13:$KM13)))</f>
        <v>1</v>
      </c>
      <c r="AU11" s="319" t="n">
        <f aca="false">IF($B11="","",IF(COUNTIFS('English Scores- Leveled papers'!$H$4:$KM$4,AU$3,'English Scores- Leveled papers'!$H13:$KM13,"&lt;&gt;")=0,"",SUMIF('English Scores- Leveled papers'!$H$4:$KM$4,AU$3,'English Scores- Leveled papers'!$H13:$KM13)))</f>
        <v>0</v>
      </c>
      <c r="AV11" s="319" t="n">
        <f aca="false">IF($B11="","",IF(COUNTIFS('English Scores- Leveled papers'!$H$4:$KM$4,AV$3,'English Scores- Leveled papers'!$H13:$KM13,"&lt;&gt;")=0,"",SUMIF('English Scores- Leveled papers'!$H$4:$KM$4,AV$3,'English Scores- Leveled papers'!$H13:$KM13)))</f>
        <v>1</v>
      </c>
      <c r="AW11" s="319" t="n">
        <f aca="false">IF($B11="","",IF(COUNTIFS('English Scores- Leveled papers'!$H$4:$KM$4,AW$3,'English Scores- Leveled papers'!$H13:$KM13,"&lt;&gt;")=0,"",SUMIF('English Scores- Leveled papers'!$H$4:$KM$4,AW$3,'English Scores- Leveled papers'!$H13:$KM13)))</f>
        <v>0</v>
      </c>
      <c r="AX11" s="319" t="inlineStr">
        <f aca="false">IF($B11="","",IF(COUNTIFS('English Scores- Leveled papers'!$H$4:$KM$4,AX$3,'English Scores- Leveled papers'!$H13:$KM13,"&lt;&gt;")=0,"",SUMIF('English Scores- Leveled papers'!$H$4:$KM$4,AX$3,'English Scores- Leveled papers'!$H13:$KM13)))</f>
        <is>
          <t/>
        </is>
      </c>
      <c r="AY11" s="319" t="inlineStr">
        <f aca="false">IF($B11="","",IF(COUNTIFS('English Scores- Leveled papers'!$H$4:$KM$4,AY$3,'English Scores- Leveled papers'!$H13:$KM13,"&lt;&gt;")=0,"",SUMIF('English Scores- Leveled papers'!$H$4:$KM$4,AY$3,'English Scores- Leveled papers'!$H13:$KM13)))</f>
        <is>
          <t/>
        </is>
      </c>
      <c r="AZ11" s="319" t="inlineStr">
        <f aca="false">IF($B11="","",IF(COUNTIFS('English Scores- Leveled papers'!$H$4:$KM$4,AZ$3,'English Scores- Leveled papers'!$H13:$KM13,"&lt;&gt;")=0,"",SUMIF('English Scores- Leveled papers'!$H$4:$KM$4,AZ$3,'English Scores- Leveled papers'!$H13:$KM13)))</f>
        <is>
          <t/>
        </is>
      </c>
      <c r="BA11" s="319" t="inlineStr">
        <f aca="false">IF($B11="","",IF(COUNTIFS('English Scores- Leveled papers'!$H$4:$KM$4,BA$3,'English Scores- Leveled papers'!$H13:$KM13,"&lt;&gt;")=0,"",SUMIF('English Scores- Leveled papers'!$H$4:$KM$4,BA$3,'English Scores- Leveled papers'!$H13:$KM13)))</f>
        <is>
          <t/>
        </is>
      </c>
      <c r="BB11" s="319" t="inlineStr">
        <f aca="false">IF($B11="","",IF(COUNTIFS('English Scores- Leveled papers'!$H$4:$KM$4,BB$3,'English Scores- Leveled papers'!$H13:$KM13,"&lt;&gt;")=0,"",SUMIF('English Scores- Leveled papers'!$H$4:$KM$4,BB$3,'English Scores- Leveled papers'!$H13:$KM13)))</f>
        <is>
          <t/>
        </is>
      </c>
      <c r="BC11" s="319" t="inlineStr">
        <f aca="false">IF($B11="","",IF(COUNTIFS('English Scores- Leveled papers'!$H$4:$KM$4,BC$3,'English Scores- Leveled papers'!$H13:$KM13,"&lt;&gt;")=0,"",SUMIF('English Scores- Leveled papers'!$H$4:$KM$4,BC$3,'English Scores- Leveled papers'!$H13:$KM13)))</f>
        <is>
          <t/>
        </is>
      </c>
      <c r="BD11" s="319" t="inlineStr">
        <f aca="false">IF($B11="","",IF(COUNTIFS('English Scores- Leveled papers'!$H$4:$KM$4,BD$3,'English Scores- Leveled papers'!$H13:$KM13,"&lt;&gt;")=0,"",SUMIF('English Scores- Leveled papers'!$H$4:$KM$4,BD$3,'English Scores- Leveled papers'!$H13:$KM13)))</f>
        <is>
          <t/>
        </is>
      </c>
      <c r="BE11" s="319" t="inlineStr">
        <f aca="false">IF($B11="","",IF(COUNTIFS('English Scores- Leveled papers'!$H$4:$KM$4,BE$3,'English Scores- Leveled papers'!$H13:$KM13,"&lt;&gt;")=0,"",SUMIF('English Scores- Leveled papers'!$H$4:$KM$4,BE$3,'English Scores- Leveled papers'!$H13:$KM13)))</f>
        <is>
          <t/>
        </is>
      </c>
      <c r="BF11" s="319" t="inlineStr">
        <f aca="false">IF($B11="","",IF(COUNTIFS('English Scores- Leveled papers'!$H$4:$KM$4,BF$3,'English Scores- Leveled papers'!$H13:$KM13,"&lt;&gt;")=0,"",SUMIF('English Scores- Leveled papers'!$H$4:$KM$4,BF$3,'English Scores- Leveled papers'!$H13:$KM13)))</f>
        <is>
          <t/>
        </is>
      </c>
      <c r="BG11" s="319" t="inlineStr">
        <f aca="false">IF($B11="","",IF(COUNTIFS('English Scores- Leveled papers'!$H$4:$KM$4,BG$3,'English Scores- Leveled papers'!$H13:$KM13,"&lt;&gt;")=0,"",SUMIF('English Scores- Leveled papers'!$H$4:$KM$4,BG$3,'English Scores- Leveled papers'!$H13:$KM13)))</f>
        <is>
          <t/>
        </is>
      </c>
      <c r="BH11" s="319" t="inlineStr">
        <f aca="false">IF($B11="","",IF(COUNTIFS('English Scores- Leveled papers'!$H$4:$KM$4,BH$3,'English Scores- Leveled papers'!$H13:$KM13,"&lt;&gt;")=0,"",SUMIF('English Scores- Leveled papers'!$H$4:$KM$4,BH$3,'English Scores- Leveled papers'!$H13:$KM13)))</f>
        <is>
          <t/>
        </is>
      </c>
      <c r="BI11" s="319" t="inlineStr">
        <f aca="false">IF($B11="","",IF(COUNTIFS('English Scores- Leveled papers'!$H$4:$KM$4,BI$3,'English Scores- Leveled papers'!$H13:$KM13,"&lt;&gt;")=0,"",SUMIF('English Scores- Leveled papers'!$H$4:$KM$4,BI$3,'English Scores- Leveled papers'!$H13:$KM13)))</f>
        <is>
          <t/>
        </is>
      </c>
      <c r="BJ11" s="319" t="inlineStr">
        <f aca="false">IF($B11="","",IF(COUNTIFS('English Scores- Leveled papers'!$H$4:$KM$4,BJ$3,'English Scores- Leveled papers'!$H13:$KM13,"&lt;&gt;")=0,"",SUMIF('English Scores- Leveled papers'!$H$4:$KM$4,BJ$3,'English Scores- Leveled papers'!$H13:$KM13)))</f>
        <is>
          <t/>
        </is>
      </c>
      <c r="BK11" s="319" t="inlineStr">
        <f aca="false">IF($B11="","",IF(COUNTIFS('English Scores- Leveled papers'!$H$4:$KM$4,BK$3,'English Scores- Leveled papers'!$H13:$KM13,"&lt;&gt;")=0,"",SUMIF('English Scores- Leveled papers'!$H$4:$KM$4,BK$3,'English Scores- Leveled papers'!$H13:$KM13)))</f>
        <is>
          <t/>
        </is>
      </c>
      <c r="BL11" s="319" t="inlineStr">
        <f aca="false">IF($B11="","",IF(COUNTIFS('English Scores- Leveled papers'!$H$4:$KM$4,BL$3,'English Scores- Leveled papers'!$H13:$KM13,"&lt;&gt;")=0,"",SUMIF('English Scores- Leveled papers'!$H$4:$KM$4,BL$3,'English Scores- Leveled papers'!$H13:$KM13)))</f>
        <is>
          <t/>
        </is>
      </c>
      <c r="BM11" s="319" t="inlineStr">
        <f aca="false">IF($B11="","",IF(COUNTIFS('English Scores- Leveled papers'!$H$4:$KM$4,BM$3,'English Scores- Leveled papers'!$H13:$KM13,"&lt;&gt;")=0,"",SUMIF('English Scores- Leveled papers'!$H$4:$KM$4,BM$3,'English Scores- Leveled papers'!$H13:$KM13)))</f>
        <is>
          <t/>
        </is>
      </c>
      <c r="BN11" s="319" t="inlineStr">
        <f aca="false">IF($B11="","",IF(COUNTIFS('English Scores- Leveled papers'!$H$4:$KM$4,BN$3,'English Scores- Leveled papers'!$H13:$KM13,"&lt;&gt;")=0,"",SUMIF('English Scores- Leveled papers'!$H$4:$KM$4,BN$3,'English Scores- Leveled papers'!$H13:$KM13)))</f>
        <is>
          <t/>
        </is>
      </c>
      <c r="BO11" s="319" t="inlineStr">
        <f aca="false">IF($B11="","",IF(COUNTIFS('English Scores- Leveled papers'!$H$4:$KM$4,BO$3,'English Scores- Leveled papers'!$H13:$KM13,"&lt;&gt;")=0,"",SUMIF('English Scores- Leveled papers'!$H$4:$KM$4,BO$3,'English Scores- Leveled papers'!$H13:$KM13)))</f>
        <is>
          <t/>
        </is>
      </c>
      <c r="BP11" s="319" t="inlineStr">
        <f aca="false">IF($B11="","",IF(COUNTIFS('English Scores- Leveled papers'!$H$4:$KM$4,BP$3,'English Scores- Leveled papers'!$H13:$KM13,"&lt;&gt;")=0,"",SUMIF('English Scores- Leveled papers'!$H$4:$KM$4,BP$3,'English Scores- Leveled papers'!$H13:$KM13)))</f>
        <is>
          <t/>
        </is>
      </c>
      <c r="BQ11" s="319" t="inlineStr">
        <f aca="false">IF($B11="","",IF(COUNTIFS('English Scores- Leveled papers'!$H$4:$KM$4,BQ$3,'English Scores- Leveled papers'!$H13:$KM13,"&lt;&gt;")=0,"",SUMIF('English Scores- Leveled papers'!$H$4:$KM$4,BQ$3,'English Scores- Leveled papers'!$H13:$KM13)))</f>
        <is>
          <t/>
        </is>
      </c>
      <c r="BR11" s="319" t="inlineStr">
        <f aca="false">IF($B11="","",IF(COUNTIFS('English Scores- Leveled papers'!$H$4:$KM$4,BR$3,'English Scores- Leveled papers'!$H13:$KM13,"&lt;&gt;")=0,"",SUMIF('English Scores- Leveled papers'!$H$4:$KM$4,BR$3,'English Scores- Leveled papers'!$H13:$KM13)))</f>
        <is>
          <t/>
        </is>
      </c>
      <c r="BS11" s="319" t="inlineStr">
        <f aca="false">IF($B11="","",IF(COUNTIFS('English Scores- Leveled papers'!$H$4:$KM$4,BS$3,'English Scores- Leveled papers'!$H13:$KM13,"&lt;&gt;")=0,"",SUMIF('English Scores- Leveled papers'!$H$4:$KM$4,BS$3,'English Scores- Leveled papers'!$H13:$KM13)))</f>
        <is>
          <t/>
        </is>
      </c>
      <c r="BT11" s="319" t="inlineStr">
        <f aca="false">IF($B11="","",IF(COUNTIFS('English Scores- Leveled papers'!$H$4:$KM$4,BT$3,'English Scores- Leveled papers'!$H13:$KM13,"&lt;&gt;")=0,"",SUMIF('English Scores- Leveled papers'!$H$4:$KM$4,BT$3,'English Scores- Leveled papers'!$H13:$KM13)))</f>
        <is>
          <t/>
        </is>
      </c>
      <c r="BU11" s="319" t="inlineStr">
        <f aca="false">IF($B11="","",IF(COUNTIFS('English Scores- Leveled papers'!$H$4:$KM$4,BU$3,'English Scores- Leveled papers'!$H13:$KM13,"&lt;&gt;")=0,"",SUMIF('English Scores- Leveled papers'!$H$4:$KM$4,BU$3,'English Scores- Leveled papers'!$H13:$KM13)))</f>
        <is>
          <t/>
        </is>
      </c>
      <c r="BV11" s="319" t="inlineStr">
        <f aca="false">IF($B11="","",IF(COUNTIFS('English Scores- Leveled papers'!$H$4:$KM$4,BV$3,'English Scores- Leveled papers'!$H13:$KM13,"&lt;&gt;")=0,"",SUMIF('English Scores- Leveled papers'!$H$4:$KM$4,BV$3,'English Scores- Leveled papers'!$H13:$KM13)))</f>
        <is>
          <t/>
        </is>
      </c>
      <c r="BW11" s="319" t="inlineStr">
        <f aca="false">IF($B11="","",IF(COUNTIFS('English Scores- Leveled papers'!$H$4:$KM$4,BW$3,'English Scores- Leveled papers'!$H13:$KM13,"&lt;&gt;")=0,"",SUMIF('English Scores- Leveled papers'!$H$4:$KM$4,BW$3,'English Scores- Leveled papers'!$H13:$KM13)))</f>
        <is>
          <t/>
        </is>
      </c>
      <c r="BX11" s="319" t="inlineStr">
        <f aca="false">IF($B11="","",IF(COUNTIFS('English Scores- Leveled papers'!$H$4:$KM$4,BX$3,'English Scores- Leveled papers'!$H13:$KM13,"&lt;&gt;")=0,"",SUMIF('English Scores- Leveled papers'!$H$4:$KM$4,BX$3,'English Scores- Leveled papers'!$H13:$KM13)))</f>
        <is>
          <t/>
        </is>
      </c>
      <c r="BY11" s="319" t="inlineStr">
        <f aca="false">IF($B11="","",IF(COUNTIFS('English Scores- Leveled papers'!$H$4:$KM$4,BY$3,'English Scores- Leveled papers'!$H13:$KM13,"&lt;&gt;")=0,"",SUMIF('English Scores- Leveled papers'!$H$4:$KM$4,BY$3,'English Scores- Leveled papers'!$H13:$KM13)))</f>
        <is>
          <t/>
        </is>
      </c>
      <c r="BZ11" s="319" t="inlineStr">
        <f aca="false">IF($B11="","",IF(COUNTIFS('English Scores- Leveled papers'!$H$4:$KM$4,BZ$3,'English Scores- Leveled papers'!$H13:$KM13,"&lt;&gt;")=0,"",SUMIF('English Scores- Leveled papers'!$H$4:$KM$4,BZ$3,'English Scores- Leveled papers'!$H13:$KM13)))</f>
        <is>
          <t/>
        </is>
      </c>
      <c r="CA11" s="319" t="inlineStr">
        <f aca="false">IF($B11="","",IF(COUNTIFS('English Scores- Leveled papers'!$H$4:$KM$4,CA$3,'English Scores- Leveled papers'!$H13:$KM13,"&lt;&gt;")=0,"",SUMIF('English Scores- Leveled papers'!$H$4:$KM$4,CA$3,'English Scores- Leveled papers'!$H13:$KM13)))</f>
        <is>
          <t/>
        </is>
      </c>
      <c r="CB11" s="319" t="inlineStr">
        <f aca="false">IF($B11="","",IF(COUNTIFS('English Scores- Leveled papers'!$H$4:$KM$4,CB$3,'English Scores- Leveled papers'!$H13:$KM13,"&lt;&gt;")=0,"",SUMIF('English Scores- Leveled papers'!$H$4:$KM$4,CB$3,'English Scores- Leveled papers'!$H13:$KM13)))</f>
        <is>
          <t/>
        </is>
      </c>
      <c r="CC11" s="319" t="inlineStr">
        <f aca="false">IF($B11="","",IF(COUNTIFS('English Scores- Leveled papers'!$H$4:$KM$4,CC$3,'English Scores- Leveled papers'!$H13:$KM13,"&lt;&gt;")=0,"",SUMIF('English Scores- Leveled papers'!$H$4:$KM$4,CC$3,'English Scores- Leveled papers'!$H13:$KM13)))</f>
        <is>
          <t/>
        </is>
      </c>
      <c r="CD11" s="319" t="inlineStr">
        <f aca="false">IF($B11="","",IF(COUNTIFS('English Scores- Leveled papers'!$H$4:$KM$4,CD$3,'English Scores- Leveled papers'!$H13:$KM13,"&lt;&gt;")=0,"",SUMIF('English Scores- Leveled papers'!$H$4:$KM$4,CD$3,'English Scores- Leveled papers'!$H13:$KM13)))</f>
        <is>
          <t/>
        </is>
      </c>
      <c r="CE11" s="319" t="inlineStr">
        <f aca="false">IF($B11="","",IF(COUNTIFS('English Scores- Leveled papers'!$H$4:$KM$4,CE$3,'English Scores- Leveled papers'!$H13:$KM13,"&lt;&gt;")=0,"",SUMIF('English Scores- Leveled papers'!$H$4:$KM$4,CE$3,'English Scores- Leveled papers'!$H13:$KM13)))</f>
        <is>
          <t/>
        </is>
      </c>
      <c r="CF11" s="319" t="inlineStr">
        <f aca="false">IF($B11="","",IF(COUNTIFS('English Scores- Leveled papers'!$H$4:$KM$4,CF$3,'English Scores- Leveled papers'!$H13:$KM13,"&lt;&gt;")=0,"",SUMIF('English Scores- Leveled papers'!$H$4:$KM$4,CF$3,'English Scores- Leveled papers'!$H13:$KM13)))</f>
        <is>
          <t/>
        </is>
      </c>
      <c r="CG11" s="319" t="inlineStr">
        <f aca="false">IF($B11="","",IF(COUNTIFS('English Scores- Leveled papers'!$H$4:$KM$4,CG$3,'English Scores- Leveled papers'!$H13:$KM13,"&lt;&gt;")=0,"",SUMIF('English Scores- Leveled papers'!$H$4:$KM$4,CG$3,'English Scores- Leveled papers'!$H13:$KM13)))</f>
        <is>
          <t/>
        </is>
      </c>
      <c r="CH11" s="319" t="inlineStr">
        <f aca="false">IF($B11="","",IF(COUNTIFS('English Scores- Leveled papers'!$H$4:$KM$4,CH$3,'English Scores- Leveled papers'!$H13:$KM13,"&lt;&gt;")=0,"",SUMIF('English Scores- Leveled papers'!$H$4:$KM$4,CH$3,'English Scores- Leveled papers'!$H13:$KM13)))</f>
        <is>
          <t/>
        </is>
      </c>
      <c r="CI11" s="319" t="inlineStr">
        <f aca="false">IF($B11="","",IF(COUNTIFS('English Scores- Leveled papers'!$H$4:$KM$4,CI$3,'English Scores- Leveled papers'!$H13:$KM13,"&lt;&gt;")=0,"",SUMIF('English Scores- Leveled papers'!$H$4:$KM$4,CI$3,'English Scores- Leveled papers'!$H13:$KM13)))</f>
        <is>
          <t/>
        </is>
      </c>
      <c r="CJ11" s="319" t="inlineStr">
        <f aca="false">IF($B11="","",IF(COUNTIFS('English Scores- Leveled papers'!$H$4:$KM$4,CJ$3,'English Scores- Leveled papers'!$H13:$KM13,"&lt;&gt;")=0,"",SUMIF('English Scores- Leveled papers'!$H$4:$KM$4,CJ$3,'English Scores- Leveled papers'!$H13:$KM13)))</f>
        <is>
          <t/>
        </is>
      </c>
      <c r="CK11" s="319" t="inlineStr">
        <f aca="false">IF($B11="","",IF(COUNTIFS('English Scores- Leveled papers'!$H$4:$KM$4,CK$3,'English Scores- Leveled papers'!$H13:$KM13,"&lt;&gt;")=0,"",SUMIF('English Scores- Leveled papers'!$H$4:$KM$4,CK$3,'English Scores- Leveled papers'!$H13:$KM13)))</f>
        <is>
          <t/>
        </is>
      </c>
      <c r="CL11" s="319" t="inlineStr">
        <f aca="false">IF($B11="","",IF(COUNTIFS('English Scores- Leveled papers'!$H$4:$KM$4,CL$3,'English Scores- Leveled papers'!$H13:$KM13,"&lt;&gt;")=0,"",SUMIF('English Scores- Leveled papers'!$H$4:$KM$4,CL$3,'English Scores- Leveled papers'!$H13:$KM13)))</f>
        <is>
          <t/>
        </is>
      </c>
      <c r="CM11" s="319" t="inlineStr">
        <f aca="false">IF($B11="","",IF(COUNTIFS('English Scores- Leveled papers'!$H$4:$KM$4,CM$3,'English Scores- Leveled papers'!$H13:$KM13,"&lt;&gt;")=0,"",SUMIF('English Scores- Leveled papers'!$H$4:$KM$4,CM$3,'English Scores- Leveled papers'!$H13:$KM13)))</f>
        <is>
          <t/>
        </is>
      </c>
      <c r="CN11" s="319" t="inlineStr">
        <f aca="false">IF($B11="","",IF(COUNTIFS('English Scores- Leveled papers'!$H$4:$KM$4,CN$3,'English Scores- Leveled papers'!$H13:$KM13,"&lt;&gt;")=0,"",SUMIF('English Scores- Leveled papers'!$H$4:$KM$4,CN$3,'English Scores- Leveled papers'!$H13:$KM13)))</f>
        <is>
          <t/>
        </is>
      </c>
      <c r="CO11" s="319" t="inlineStr">
        <f aca="false">IF($B11="","",IF(COUNTIFS('English Scores- Leveled papers'!$H$4:$KM$4,CO$3,'English Scores- Leveled papers'!$H13:$KM13,"&lt;&gt;")=0,"",SUMIF('English Scores- Leveled papers'!$H$4:$KM$4,CO$3,'English Scores- Leveled papers'!$H13:$KM13)))</f>
        <is>
          <t/>
        </is>
      </c>
      <c r="CP11" s="319" t="inlineStr">
        <f aca="false">IF($B11="","",IF(COUNTIFS('English Scores- Leveled papers'!$H$4:$KM$4,CP$3,'English Scores- Leveled papers'!$H13:$KM13,"&lt;&gt;")=0,"",SUMIF('English Scores- Leveled papers'!$H$4:$KM$4,CP$3,'English Scores- Leveled papers'!$H13:$KM13)))</f>
        <is>
          <t/>
        </is>
      </c>
      <c r="CQ11" s="319" t="inlineStr">
        <f aca="false">IF($B11="","",IF(COUNTIFS('English Scores- Leveled papers'!$H$4:$KM$4,CQ$3,'English Scores- Leveled papers'!$H13:$KM13,"&lt;&gt;")=0,"",SUMIF('English Scores- Leveled papers'!$H$4:$KM$4,CQ$3,'English Scores- Leveled papers'!$H13:$KM13)))</f>
        <is>
          <t/>
        </is>
      </c>
      <c r="CR11" s="319" t="inlineStr">
        <f aca="false">IF($B11="","",IF(COUNTIFS('English Scores- Leveled papers'!$H$4:$KM$4,CR$3,'English Scores- Leveled papers'!$H13:$KM13,"&lt;&gt;")=0,"",SUMIF('English Scores- Leveled papers'!$H$4:$KM$4,CR$3,'English Scores- Leveled papers'!$H13:$KM13)))</f>
        <is>
          <t/>
        </is>
      </c>
      <c r="CS11" s="319" t="inlineStr">
        <f aca="false">IF($B11="","",IF(COUNTIFS('English Scores- Leveled papers'!$H$4:$KM$4,CS$3,'English Scores- Leveled papers'!$H13:$KM13,"&lt;&gt;")=0,"",SUMIF('English Scores- Leveled papers'!$H$4:$KM$4,CS$3,'English Scores- Leveled papers'!$H13:$KM13)))</f>
        <is>
          <t/>
        </is>
      </c>
      <c r="CT11" s="319" t="inlineStr">
        <f aca="false">IF($B11="","",IF(COUNTIFS('English Scores- Leveled papers'!$H$4:$KM$4,CT$3,'English Scores- Leveled papers'!$H13:$KM13,"&lt;&gt;")=0,"",SUMIF('English Scores- Leveled papers'!$H$4:$KM$4,CT$3,'English Scores- Leveled papers'!$H13:$KM13)))</f>
        <is>
          <t/>
        </is>
      </c>
      <c r="CU11" s="319" t="inlineStr">
        <f aca="false">IF($B11="","",IF(COUNTIFS('English Scores- Leveled papers'!$H$4:$KM$4,CU$3,'English Scores- Leveled papers'!$H13:$KM13,"&lt;&gt;")=0,"",SUMIF('English Scores- Leveled papers'!$H$4:$KM$4,CU$3,'English Scores- Leveled papers'!$H13:$KM13)))</f>
        <is>
          <t/>
        </is>
      </c>
      <c r="CV11" s="319" t="inlineStr">
        <f aca="false">IF($B11="","",IF(COUNTIFS('English Scores- Leveled papers'!$H$4:$KM$4,CV$3,'English Scores- Leveled papers'!$H13:$KM13,"&lt;&gt;")=0,"",SUMIF('English Scores- Leveled papers'!$H$4:$KM$4,CV$3,'English Scores- Leveled papers'!$H13:$KM13)))</f>
        <is>
          <t/>
        </is>
      </c>
      <c r="CW11" s="319" t="inlineStr">
        <f aca="false">IF($B11="","",IF(COUNTIFS('English Scores- Leveled papers'!$H$4:$KM$4,CW$3,'English Scores- Leveled papers'!$H13:$KM13,"&lt;&gt;")=0,"",SUMIF('English Scores- Leveled papers'!$H$4:$KM$4,CW$3,'English Scores- Leveled papers'!$H13:$KM13)))</f>
        <is>
          <t/>
        </is>
      </c>
      <c r="CX11" s="319" t="inlineStr">
        <f aca="false">IF($B11="","",IF(COUNTIFS('English Scores- Leveled papers'!$H$4:$KM$4,CX$3,'English Scores- Leveled papers'!$H13:$KM13,"&lt;&gt;")=0,"",SUMIF('English Scores- Leveled papers'!$H$4:$KM$4,CX$3,'English Scores- Leveled papers'!$H13:$KM13)))</f>
        <is>
          <t/>
        </is>
      </c>
      <c r="CY11" s="319" t="inlineStr">
        <f aca="false">IF($B11="","",IF(COUNTIFS('English Scores- Leveled papers'!$H$4:$KM$4,CY$3,'English Scores- Leveled papers'!$H13:$KM13,"&lt;&gt;")=0,"",SUMIF('English Scores- Leveled papers'!$H$4:$KM$4,CY$3,'English Scores- Leveled papers'!$H13:$KM13)))</f>
        <is>
          <t/>
        </is>
      </c>
      <c r="CZ11" s="319" t="inlineStr">
        <f aca="false">IF($B11="","",IF(COUNTIFS('English Scores- Leveled papers'!$H$4:$KM$4,CZ$3,'English Scores- Leveled papers'!$H13:$KM13,"&lt;&gt;")=0,"",SUMIF('English Scores- Leveled papers'!$H$4:$KM$4,CZ$3,'English Scores- Leveled papers'!$H13:$KM13)))</f>
        <is>
          <t/>
        </is>
      </c>
      <c r="DA11" s="319" t="inlineStr">
        <f aca="false">IF($B11="","",IF(COUNTIFS('English Scores- Leveled papers'!$H$4:$KM$4,DA$3,'English Scores- Leveled papers'!$H13:$KM13,"&lt;&gt;")=0,"",SUMIF('English Scores- Leveled papers'!$H$4:$KM$4,DA$3,'English Scores- Leveled papers'!$H13:$KM13)))</f>
        <is>
          <t/>
        </is>
      </c>
      <c r="DB11" s="319" t="inlineStr">
        <f aca="false">IF($B11="","",IF(COUNTIFS('English Scores- Leveled papers'!$H$4:$KM$4,DB$3,'English Scores- Leveled papers'!$H13:$KM13,"&lt;&gt;")=0,"",SUMIF('English Scores- Leveled papers'!$H$4:$KM$4,DB$3,'English Scores- Leveled papers'!$H13:$KM13)))</f>
        <is>
          <t/>
        </is>
      </c>
      <c r="DC11" s="319" t="inlineStr">
        <f aca="false">IF($B11="","",IF(COUNTIFS('English Scores- Leveled papers'!$H$4:$KM$4,DC$3,'English Scores- Leveled papers'!$H13:$KM13,"&lt;&gt;")=0,"",SUMIF('English Scores- Leveled papers'!$H$4:$KM$4,DC$3,'English Scores- Leveled papers'!$H13:$KM13)))</f>
        <is>
          <t/>
        </is>
      </c>
      <c r="DD11" s="319" t="inlineStr">
        <f aca="false">IF($B11="","",IF(COUNTIFS('English Scores- Leveled papers'!$H$4:$KM$4,DD$3,'English Scores- Leveled papers'!$H13:$KM13,"&lt;&gt;")=0,"",SUMIF('English Scores- Leveled papers'!$H$4:$KM$4,DD$3,'English Scores- Leveled papers'!$H13:$KM13)))</f>
        <is>
          <t/>
        </is>
      </c>
      <c r="DE11" s="319" t="inlineStr">
        <f aca="false">IF($B11="","",IF(COUNTIFS('English Scores- Leveled papers'!$H$4:$KM$4,DE$3,'English Scores- Leveled papers'!$H13:$KM13,"&lt;&gt;")=0,"",SUMIF('English Scores- Leveled papers'!$H$4:$KM$4,DE$3,'English Scores- Leveled papers'!$H13:$KM13)))</f>
        <is>
          <t/>
        </is>
      </c>
      <c r="DF11" s="319" t="inlineStr">
        <f aca="false">IF($B11="","",IF(COUNTIFS('English Scores- Leveled papers'!$H$4:$KM$4,DF$3,'English Scores- Leveled papers'!$H13:$KM13,"&lt;&gt;")=0,"",SUMIF('English Scores- Leveled papers'!$H$4:$KM$4,DF$3,'English Scores- Leveled papers'!$H13:$KM13)))</f>
        <is>
          <t/>
        </is>
      </c>
      <c r="DG11" s="319" t="inlineStr">
        <f aca="false">IF($B11="","",IF(COUNTIFS('English Scores- Leveled papers'!$H$4:$KM$4,DG$3,'English Scores- Leveled papers'!$H13:$KM13,"&lt;&gt;")=0,"",SUMIF('English Scores- Leveled papers'!$H$4:$KM$4,DG$3,'English Scores- Leveled papers'!$H13:$KM13)))</f>
        <is>
          <t/>
        </is>
      </c>
      <c r="DH11" s="319" t="inlineStr">
        <f aca="false">IF($B11="","",IF(COUNTIFS('English Scores- Leveled papers'!$H$4:$KM$4,DH$3,'English Scores- Leveled papers'!$H13:$KM13,"&lt;&gt;")=0,"",SUMIF('English Scores- Leveled papers'!$H$4:$KM$4,DH$3,'English Scores- Leveled papers'!$H13:$KM13)))</f>
        <is>
          <t/>
        </is>
      </c>
      <c r="DI11" s="319" t="inlineStr">
        <f aca="false">IF($B11="","",IF(COUNTIFS('English Scores- Leveled papers'!$H$4:$KM$4,DI$3,'English Scores- Leveled papers'!$H13:$KM13,"&lt;&gt;")=0,"",SUMIF('English Scores- Leveled papers'!$H$4:$KM$4,DI$3,'English Scores- Leveled papers'!$H13:$KM13)))</f>
        <is>
          <t/>
        </is>
      </c>
      <c r="DJ11" s="319" t="inlineStr">
        <f aca="false">IF($B11="","",IF(COUNTIFS('English Scores- Leveled papers'!$H$4:$KM$4,DJ$3,'English Scores- Leveled papers'!$H13:$KM13,"&lt;&gt;")=0,"",SUMIF('English Scores- Leveled papers'!$H$4:$KM$4,DJ$3,'English Scores- Leveled papers'!$H13:$KM13)))</f>
        <is>
          <t/>
        </is>
      </c>
      <c r="DK11" s="319" t="inlineStr">
        <f aca="false">IF($B11="","",IF(COUNTIFS('English Scores- Leveled papers'!$H$4:$KM$4,DK$3,'English Scores- Leveled papers'!$H13:$KM13,"&lt;&gt;")=0,"",SUMIF('English Scores- Leveled papers'!$H$4:$KM$4,DK$3,'English Scores- Leveled papers'!$H13:$KM13)))</f>
        <is>
          <t/>
        </is>
      </c>
      <c r="DL11" s="319" t="inlineStr">
        <f aca="false">IF($B11="","",IF(COUNTIFS('English Scores- Leveled papers'!$H$4:$KM$4,DL$3,'English Scores- Leveled papers'!$H13:$KM13,"&lt;&gt;")=0,"",SUMIF('English Scores- Leveled papers'!$H$4:$KM$4,DL$3,'English Scores- Leveled papers'!$H13:$KM13)))</f>
        <is>
          <t/>
        </is>
      </c>
      <c r="DM11" s="319" t="inlineStr">
        <f aca="false">IF($B11="","",IF(COUNTIFS('English Scores- Leveled papers'!$H$4:$KM$4,DM$3,'English Scores- Leveled papers'!$H13:$KM13,"&lt;&gt;")=0,"",SUMIF('English Scores- Leveled papers'!$H$4:$KM$4,DM$3,'English Scores- Leveled papers'!$H13:$KM13)))</f>
        <is>
          <t/>
        </is>
      </c>
      <c r="DN11" s="319" t="inlineStr">
        <f aca="false">IF($B11="","",IF(COUNTIFS('English Scores- Leveled papers'!$H$4:$KM$4,DN$3,'English Scores- Leveled papers'!$H13:$KM13,"&lt;&gt;")=0,"",SUMIF('English Scores- Leveled papers'!$H$4:$KM$4,DN$3,'English Scores- Leveled papers'!$H13:$KM13)))</f>
        <is>
          <t/>
        </is>
      </c>
      <c r="DO11" s="319" t="inlineStr">
        <f aca="false">IF($B11="","",IF(COUNTIFS('English Scores- Leveled papers'!$H$4:$KM$4,DO$3,'English Scores- Leveled papers'!$H13:$KM13,"&lt;&gt;")=0,"",SUMIF('English Scores- Leveled papers'!$H$4:$KM$4,DO$3,'English Scores- Leveled papers'!$H13:$KM13)))</f>
        <is>
          <t/>
        </is>
      </c>
      <c r="DP11" s="319" t="inlineStr">
        <f aca="false">IF($B11="","",IF(COUNTIFS('English Scores- Leveled papers'!$H$4:$KM$4,DP$3,'English Scores- Leveled papers'!$H13:$KM13,"&lt;&gt;")=0,"",SUMIF('English Scores- Leveled papers'!$H$4:$KM$4,DP$3,'English Scores- Leveled papers'!$H13:$KM13)))</f>
        <is>
          <t/>
        </is>
      </c>
      <c r="DQ11" s="320" t="inlineStr">
        <f aca="false">IF($B11="","",IF(COUNTIFS('English Scores- Leveled papers'!$H$4:$KM$4,DQ$3,'English Scores- Leveled papers'!$H13:$KM13,"&lt;&gt;")=0,"",SUMIF('English Scores- Leveled papers'!$H$4:$KM$4,DQ$3,'English Scores- Leveled papers'!$H13:$KM13)))</f>
        <is>
          <t/>
        </is>
      </c>
      <c r="DR11" s="321" t="inlineStr">
        <f aca="false">IF('Cover Sheet'!$AC$6="6th", 'Eng GLA 6th, 7th, 8th'!D14, "")</f>
        <is>
          <t/>
        </is>
      </c>
      <c r="DS11" s="0" t="s">
        <v>829</v>
      </c>
      <c r="DT11" s="0" t="n">
        <f aca="false">COUNTIF($H$5:$H$89,0)</f>
        <v>1</v>
      </c>
      <c r="DU11" s="319" t="inlineStr">
        <f aca="false">IF($B11="","",IF(COUNTIFS('Eng GLA 6th, 7th, 8th'!$E$4:$DV$4,DU$3,'Eng GLA 6th, 7th, 8th'!$E14:$DV14,"&lt;&gt;")=0,"",SUMIF('Eng GLA 6th, 7th, 8th'!$E$4:$DV$4,DU$3,'Eng GLA 6th, 7th, 8th'!$E14:$DV14)))</f>
        <is>
          <t/>
        </is>
      </c>
      <c r="DV11" s="319" t="inlineStr">
        <f aca="false">IF($B11="","",IF(COUNTIFS('Eng GLA 6th, 7th, 8th'!$E$4:$DV$4,DV$3,'Eng GLA 6th, 7th, 8th'!$E14:$DV14,"&lt;&gt;")=0,"",SUMIF('Eng GLA 6th, 7th, 8th'!$E$4:$DV$4,DV$3,'Eng GLA 6th, 7th, 8th'!$E14:$DV14)))</f>
        <is>
          <t/>
        </is>
      </c>
      <c r="DW11" s="319" t="inlineStr">
        <f aca="false">IF($B11="","",IF(COUNTIFS('Eng GLA 6th, 7th, 8th'!$E$4:$DV$4,DW$3,'Eng GLA 6th, 7th, 8th'!$E14:$DV14,"&lt;&gt;")=0,"",SUMIF('Eng GLA 6th, 7th, 8th'!$E$4:$DV$4,DW$3,'Eng GLA 6th, 7th, 8th'!$E14:$DV14)))</f>
        <is>
          <t/>
        </is>
      </c>
      <c r="DX11" s="319" t="inlineStr">
        <f aca="false">IF($B11="","",IF(COUNTIFS('Eng GLA 6th, 7th, 8th'!$E$4:$DV$4,DX$3,'Eng GLA 6th, 7th, 8th'!$E14:$DV14,"&lt;&gt;")=0,"",SUMIF('Eng GLA 6th, 7th, 8th'!$E$4:$DV$4,DX$3,'Eng GLA 6th, 7th, 8th'!$E14:$DV14)))</f>
        <is>
          <t/>
        </is>
      </c>
      <c r="DY11" s="319" t="inlineStr">
        <f aca="false">IF($B11="","",IF(COUNTIFS('Eng GLA 6th, 7th, 8th'!$E$4:$DV$4,DY$3,'Eng GLA 6th, 7th, 8th'!$E14:$DV14,"&lt;&gt;")=0,"",SUMIF('Eng GLA 6th, 7th, 8th'!$E$4:$DV$4,DY$3,'Eng GLA 6th, 7th, 8th'!$E14:$DV14)))</f>
        <is>
          <t/>
        </is>
      </c>
      <c r="DZ11" s="319" t="inlineStr">
        <f aca="false">IF($B11="","",IF(COUNTIFS('Eng GLA 6th, 7th, 8th'!$E$4:$DV$4,DZ$3,'Eng GLA 6th, 7th, 8th'!$E14:$DV14,"&lt;&gt;")=0,"",SUMIF('Eng GLA 6th, 7th, 8th'!$E$4:$DV$4,DZ$3,'Eng GLA 6th, 7th, 8th'!$E14:$DV14)))</f>
        <is>
          <t/>
        </is>
      </c>
      <c r="EA11" s="319" t="inlineStr">
        <f aca="false">IF($B11="","",IF(COUNTIFS('Eng GLA 6th, 7th, 8th'!$E$4:$DV$4,EA$3,'Eng GLA 6th, 7th, 8th'!$E14:$DV14,"&lt;&gt;")=0,"",SUMIF('Eng GLA 6th, 7th, 8th'!$E$4:$DV$4,EA$3,'Eng GLA 6th, 7th, 8th'!$E14:$DV14)))</f>
        <is>
          <t/>
        </is>
      </c>
      <c r="EB11" s="319" t="inlineStr">
        <f aca="false">IF($B11="","",IF(COUNTIFS('Eng GLA 6th, 7th, 8th'!$E$4:$DV$4,EB$3,'Eng GLA 6th, 7th, 8th'!$E14:$DV14,"&lt;&gt;")=0,"",SUMIF('Eng GLA 6th, 7th, 8th'!$E$4:$DV$4,EB$3,'Eng GLA 6th, 7th, 8th'!$E14:$DV14)))</f>
        <is>
          <t/>
        </is>
      </c>
      <c r="EC11" s="319" t="inlineStr">
        <f aca="false">IF($B11="","",IF(COUNTIFS('Eng GLA 6th, 7th, 8th'!$E$4:$DV$4,EC$3,'Eng GLA 6th, 7th, 8th'!$E14:$DV14,"&lt;&gt;")=0,"",SUMIF('Eng GLA 6th, 7th, 8th'!$E$4:$DV$4,EC$3,'Eng GLA 6th, 7th, 8th'!$E14:$DV14)))</f>
        <is>
          <t/>
        </is>
      </c>
      <c r="ED11" s="319" t="inlineStr">
        <f aca="false">IF($B11="","",IF(COUNTIFS('Eng GLA 6th, 7th, 8th'!$E$4:$DV$4,ED$3,'Eng GLA 6th, 7th, 8th'!$E14:$DV14,"&lt;&gt;")=0,"",SUMIF('Eng GLA 6th, 7th, 8th'!$E$4:$DV$4,ED$3,'Eng GLA 6th, 7th, 8th'!$E14:$DV14)))</f>
        <is>
          <t/>
        </is>
      </c>
      <c r="EE11" s="319" t="inlineStr">
        <f aca="false">IF($B11="","",IF(COUNTIFS('Eng GLA 6th, 7th, 8th'!$E$4:$DV$4,EE$3,'Eng GLA 6th, 7th, 8th'!$E14:$DV14,"&lt;&gt;")=0,"",SUMIF('Eng GLA 6th, 7th, 8th'!$E$4:$DV$4,EE$3,'Eng GLA 6th, 7th, 8th'!$E14:$DV14)))</f>
        <is>
          <t/>
        </is>
      </c>
      <c r="EF11" s="319" t="inlineStr">
        <f aca="false">IF($B11="","",IF(COUNTIFS('Eng GLA 6th, 7th, 8th'!$E$4:$DV$4,EF$3,'Eng GLA 6th, 7th, 8th'!$E14:$DV14,"&lt;&gt;")=0,"",SUMIF('Eng GLA 6th, 7th, 8th'!$E$4:$DV$4,EF$3,'Eng GLA 6th, 7th, 8th'!$E14:$DV14)))</f>
        <is>
          <t/>
        </is>
      </c>
      <c r="EG11" s="319" t="inlineStr">
        <f aca="false">IF($B11="","",IF(COUNTIFS('Eng GLA 6th, 7th, 8th'!$E$4:$DV$4,EG$3,'Eng GLA 6th, 7th, 8th'!$E14:$DV14,"&lt;&gt;")=0,"",SUMIF('Eng GLA 6th, 7th, 8th'!$E$4:$DV$4,EG$3,'Eng GLA 6th, 7th, 8th'!$E14:$DV14)))</f>
        <is>
          <t/>
        </is>
      </c>
      <c r="EH11" s="319" t="inlineStr">
        <f aca="false">IF($B11="","",IF(COUNTIFS('Eng GLA 6th, 7th, 8th'!$E$4:$DV$4,EH$3,'Eng GLA 6th, 7th, 8th'!$E14:$DV14,"&lt;&gt;")=0,"",SUMIF('Eng GLA 6th, 7th, 8th'!$E$4:$DV$4,EH$3,'Eng GLA 6th, 7th, 8th'!$E14:$DV14)))</f>
        <is>
          <t/>
        </is>
      </c>
      <c r="EI11" s="319" t="inlineStr">
        <f aca="false">IF($B11="","",IF(COUNTIFS('Eng GLA 6th, 7th, 8th'!$E$4:$DV$4,EI$3,'Eng GLA 6th, 7th, 8th'!$E14:$DV14,"&lt;&gt;")=0,"",SUMIF('Eng GLA 6th, 7th, 8th'!$E$4:$DV$4,EI$3,'Eng GLA 6th, 7th, 8th'!$E14:$DV14)))</f>
        <is>
          <t/>
        </is>
      </c>
      <c r="EJ11" s="322" t="inlineStr">
        <f aca="false">IF('Cover Sheet'!$AC$6="7th", 'Eng GLA 6th, 7th, 8th'!AQ14, "")</f>
        <is>
          <t/>
        </is>
      </c>
      <c r="EK11" s="319" t="inlineStr">
        <f aca="false">IF($B11="","",IF(COUNTIFS('Eng GLA 6th, 7th, 8th'!$E$4:$DV$4,EK$3,'Eng GLA 6th, 7th, 8th'!$E14:$DV14,"&lt;&gt;")=0,"",SUMIF('Eng GLA 6th, 7th, 8th'!$E$4:$DV$4,EK$3,'Eng GLA 6th, 7th, 8th'!$E14:$DV14)))</f>
        <is>
          <t/>
        </is>
      </c>
      <c r="EL11" s="319" t="inlineStr">
        <f aca="false">IF($B11="","",IF(COUNTIFS('Eng GLA 6th, 7th, 8th'!$E$4:$DV$4,EL$3,'Eng GLA 6th, 7th, 8th'!$E14:$DV14,"&lt;&gt;")=0,"",SUMIF('Eng GLA 6th, 7th, 8th'!$E$4:$DV$4,EL$3,'Eng GLA 6th, 7th, 8th'!$E14:$DV14)))</f>
        <is>
          <t/>
        </is>
      </c>
      <c r="EM11" s="319" t="inlineStr">
        <f aca="false">IF($B11="","",IF(COUNTIFS('Eng GLA 6th, 7th, 8th'!$E$4:$DV$4,EM$3,'Eng GLA 6th, 7th, 8th'!$E14:$DV14,"&lt;&gt;")=0,"",SUMIF('Eng GLA 6th, 7th, 8th'!$E$4:$DV$4,EM$3,'Eng GLA 6th, 7th, 8th'!$E14:$DV14)))</f>
        <is>
          <t/>
        </is>
      </c>
      <c r="EN11" s="319" t="inlineStr">
        <f aca="false">IF($B11="","",IF(COUNTIFS('Eng GLA 6th, 7th, 8th'!$E$4:$DV$4,EN$3,'Eng GLA 6th, 7th, 8th'!$E14:$DV14,"&lt;&gt;")=0,"",SUMIF('Eng GLA 6th, 7th, 8th'!$E$4:$DV$4,EN$3,'Eng GLA 6th, 7th, 8th'!$E14:$DV14)))</f>
        <is>
          <t/>
        </is>
      </c>
      <c r="EO11" s="319" t="inlineStr">
        <f aca="false">IF($B11="","",IF(COUNTIFS('Eng GLA 6th, 7th, 8th'!$E$4:$DV$4,EO$3,'Eng GLA 6th, 7th, 8th'!$E14:$DV14,"&lt;&gt;")=0,"",SUMIF('Eng GLA 6th, 7th, 8th'!$E$4:$DV$4,EO$3,'Eng GLA 6th, 7th, 8th'!$E14:$DV14)))</f>
        <is>
          <t/>
        </is>
      </c>
      <c r="EP11" s="319" t="inlineStr">
        <f aca="false">IF($B11="","",IF(COUNTIFS('Eng GLA 6th, 7th, 8th'!$E$4:$DV$4,EP$3,'Eng GLA 6th, 7th, 8th'!$E14:$DV14,"&lt;&gt;")=0,"",SUMIF('Eng GLA 6th, 7th, 8th'!$E$4:$DV$4,EP$3,'Eng GLA 6th, 7th, 8th'!$E14:$DV14)))</f>
        <is>
          <t/>
        </is>
      </c>
      <c r="EQ11" s="319" t="inlineStr">
        <f aca="false">IF($B11="","",IF(COUNTIFS('Eng GLA 6th, 7th, 8th'!$E$4:$DV$4,EQ$3,'Eng GLA 6th, 7th, 8th'!$E14:$DV14,"&lt;&gt;")=0,"",SUMIF('Eng GLA 6th, 7th, 8th'!$E$4:$DV$4,EQ$3,'Eng GLA 6th, 7th, 8th'!$E14:$DV14)))</f>
        <is>
          <t/>
        </is>
      </c>
      <c r="ER11" s="319" t="inlineStr">
        <f aca="false">IF($B11="","",IF(COUNTIFS('Eng GLA 6th, 7th, 8th'!$E$4:$DV$4,ER$3,'Eng GLA 6th, 7th, 8th'!$E14:$DV14,"&lt;&gt;")=0,"",SUMIF('Eng GLA 6th, 7th, 8th'!$E$4:$DV$4,ER$3,'Eng GLA 6th, 7th, 8th'!$E14:$DV14)))</f>
        <is>
          <t/>
        </is>
      </c>
      <c r="ES11" s="319" t="inlineStr">
        <f aca="false">IF($B11="","",IF(COUNTIFS('Eng GLA 6th, 7th, 8th'!$E$4:$DV$4,ES$3,'Eng GLA 6th, 7th, 8th'!$E14:$DV14,"&lt;&gt;")=0,"",SUMIF('Eng GLA 6th, 7th, 8th'!$E$4:$DV$4,ES$3,'Eng GLA 6th, 7th, 8th'!$E14:$DV14)))</f>
        <is>
          <t/>
        </is>
      </c>
      <c r="ET11" s="319" t="inlineStr">
        <f aca="false">IF($B11="","",IF(COUNTIFS('Eng GLA 6th, 7th, 8th'!$E$4:$DV$4,ET$3,'Eng GLA 6th, 7th, 8th'!$E14:$DV14,"&lt;&gt;")=0,"",SUMIF('Eng GLA 6th, 7th, 8th'!$E$4:$DV$4,ET$3,'Eng GLA 6th, 7th, 8th'!$E14:$DV14)))</f>
        <is>
          <t/>
        </is>
      </c>
      <c r="EU11" s="319" t="inlineStr">
        <f aca="false">IF($B11="","",IF(COUNTIFS('Eng GLA 6th, 7th, 8th'!$E$4:$DV$4,EU$3,'Eng GLA 6th, 7th, 8th'!$E14:$DV14,"&lt;&gt;")=0,"",SUMIF('Eng GLA 6th, 7th, 8th'!$E$4:$DV$4,EU$3,'Eng GLA 6th, 7th, 8th'!$E14:$DV14)))</f>
        <is>
          <t/>
        </is>
      </c>
      <c r="EV11" s="319" t="inlineStr">
        <f aca="false">IF($B11="","",IF(COUNTIFS('Eng GLA 6th, 7th, 8th'!$E$4:$DV$4,EV$3,'Eng GLA 6th, 7th, 8th'!$E14:$DV14,"&lt;&gt;")=0,"",SUMIF('Eng GLA 6th, 7th, 8th'!$E$4:$DV$4,EV$3,'Eng GLA 6th, 7th, 8th'!$E14:$DV14)))</f>
        <is>
          <t/>
        </is>
      </c>
      <c r="EW11" s="319" t="inlineStr">
        <f aca="false">IF($B11="","",IF(COUNTIFS('Eng GLA 6th, 7th, 8th'!$E$4:$DV$4,EW$3,'Eng GLA 6th, 7th, 8th'!$E14:$DV14,"&lt;&gt;")=0,"",SUMIF('Eng GLA 6th, 7th, 8th'!$E$4:$DV$4,EW$3,'Eng GLA 6th, 7th, 8th'!$E14:$DV14)))</f>
        <is>
          <t/>
        </is>
      </c>
      <c r="EX11" s="319" t="inlineStr">
        <f aca="false">IF($B11="","",IF(COUNTIFS('Eng GLA 6th, 7th, 8th'!$E$4:$DV$4,EX$3,'Eng GLA 6th, 7th, 8th'!$E14:$DV14,"&lt;&gt;")=0,"",SUMIF('Eng GLA 6th, 7th, 8th'!$E$4:$DV$4,EX$3,'Eng GLA 6th, 7th, 8th'!$E14:$DV14)))</f>
        <is>
          <t/>
        </is>
      </c>
      <c r="EY11" s="319" t="inlineStr">
        <f aca="false">IF($B11="","",IF(COUNTIFS('Eng GLA 6th, 7th, 8th'!$E$4:$DV$4,EY$3,'Eng GLA 6th, 7th, 8th'!$E14:$DV14,"&lt;&gt;")=0,"",SUMIF('Eng GLA 6th, 7th, 8th'!$E$4:$DV$4,EY$3,'Eng GLA 6th, 7th, 8th'!$E14:$DV14)))</f>
        <is>
          <t/>
        </is>
      </c>
      <c r="EZ11" s="322" t="inlineStr">
        <f aca="false">IF('Cover Sheet'!$AC$6="8th", 'Eng GLA 6th, 7th, 8th'!CG14, "")</f>
        <is>
          <t/>
        </is>
      </c>
      <c r="FA11" s="319" t="inlineStr">
        <f aca="false">IF($B11="","",IF(COUNTIFS('Eng GLA 6th, 7th, 8th'!$E$4:$DV$4,FA$3,'Eng GLA 6th, 7th, 8th'!$E14:$DV14,"&lt;&gt;")=0,"",SUMIF('Eng GLA 6th, 7th, 8th'!$E$4:$DV$4,FA$3,'Eng GLA 6th, 7th, 8th'!$E14:$DV14)))</f>
        <is>
          <t/>
        </is>
      </c>
      <c r="FB11" s="319" t="inlineStr">
        <f aca="false">IF($B11="","",IF(COUNTIFS('Eng GLA 6th, 7th, 8th'!$E$4:$DV$4,FB$3,'Eng GLA 6th, 7th, 8th'!$E14:$DV14,"&lt;&gt;")=0,"",SUMIF('Eng GLA 6th, 7th, 8th'!$E$4:$DV$4,FB$3,'Eng GLA 6th, 7th, 8th'!$E14:$DV14)))</f>
        <is>
          <t/>
        </is>
      </c>
      <c r="FC11" s="319" t="inlineStr">
        <f aca="false">IF($B11="","",IF(COUNTIFS('Eng GLA 6th, 7th, 8th'!$E$4:$DV$4,FC$3,'Eng GLA 6th, 7th, 8th'!$E14:$DV14,"&lt;&gt;")=0,"",SUMIF('Eng GLA 6th, 7th, 8th'!$E$4:$DV$4,FC$3,'Eng GLA 6th, 7th, 8th'!$E14:$DV14)))</f>
        <is>
          <t/>
        </is>
      </c>
      <c r="FD11" s="319" t="inlineStr">
        <f aca="false">IF($B11="","",IF(COUNTIFS('Eng GLA 6th, 7th, 8th'!$E$4:$DV$4,FD$3,'Eng GLA 6th, 7th, 8th'!$E14:$DV14,"&lt;&gt;")=0,"",SUMIF('Eng GLA 6th, 7th, 8th'!$E$4:$DV$4,FD$3,'Eng GLA 6th, 7th, 8th'!$E14:$DV14)))</f>
        <is>
          <t/>
        </is>
      </c>
      <c r="FE11" s="319" t="inlineStr">
        <f aca="false">IF($B11="","",IF(COUNTIFS('Eng GLA 6th, 7th, 8th'!$E$4:$DV$4,FE$3,'Eng GLA 6th, 7th, 8th'!$E14:$DV14,"&lt;&gt;")=0,"",SUMIF('Eng GLA 6th, 7th, 8th'!$E$4:$DV$4,FE$3,'Eng GLA 6th, 7th, 8th'!$E14:$DV14)))</f>
        <is>
          <t/>
        </is>
      </c>
      <c r="FF11" s="319" t="inlineStr">
        <f aca="false">IF($B11="","",IF(COUNTIFS('Eng GLA 6th, 7th, 8th'!$E$4:$DV$4,FF$3,'Eng GLA 6th, 7th, 8th'!$E14:$DV14,"&lt;&gt;")=0,"",SUMIF('Eng GLA 6th, 7th, 8th'!$E$4:$DV$4,FF$3,'Eng GLA 6th, 7th, 8th'!$E14:$DV14)))</f>
        <is>
          <t/>
        </is>
      </c>
      <c r="FG11" s="319" t="inlineStr">
        <f aca="false">IF($B11="","",IF(COUNTIFS('Eng GLA 6th, 7th, 8th'!$E$4:$DV$4,FG$3,'Eng GLA 6th, 7th, 8th'!$E14:$DV14,"&lt;&gt;")=0,"",SUMIF('Eng GLA 6th, 7th, 8th'!$E$4:$DV$4,FG$3,'Eng GLA 6th, 7th, 8th'!$E14:$DV14)))</f>
        <is>
          <t/>
        </is>
      </c>
      <c r="FH11" s="319" t="inlineStr">
        <f aca="false">IF($B11="","",IF(COUNTIFS('Eng GLA 6th, 7th, 8th'!$E$4:$DV$4,FH$3,'Eng GLA 6th, 7th, 8th'!$E14:$DV14,"&lt;&gt;")=0,"",SUMIF('Eng GLA 6th, 7th, 8th'!$E$4:$DV$4,FH$3,'Eng GLA 6th, 7th, 8th'!$E14:$DV14)))</f>
        <is>
          <t/>
        </is>
      </c>
      <c r="FI11" s="319" t="inlineStr">
        <f aca="false">IF($B11="","",IF(COUNTIFS('Eng GLA 6th, 7th, 8th'!$E$4:$DV$4,FI$3,'Eng GLA 6th, 7th, 8th'!$E14:$DV14,"&lt;&gt;")=0,"",SUMIF('Eng GLA 6th, 7th, 8th'!$E$4:$DV$4,FI$3,'Eng GLA 6th, 7th, 8th'!$E14:$DV14)))</f>
        <is>
          <t/>
        </is>
      </c>
      <c r="FJ11" s="319" t="inlineStr">
        <f aca="false">IF($B11="","",IF(COUNTIFS('Eng GLA 6th, 7th, 8th'!$E$4:$DV$4,FJ$3,'Eng GLA 6th, 7th, 8th'!$E14:$DV14,"&lt;&gt;")=0,"",SUMIF('Eng GLA 6th, 7th, 8th'!$E$4:$DV$4,FJ$3,'Eng GLA 6th, 7th, 8th'!$E14:$DV14)))</f>
        <is>
          <t/>
        </is>
      </c>
      <c r="FK11" s="319" t="inlineStr">
        <f aca="false">IF($B11="","",IF(COUNTIFS('Eng GLA 6th, 7th, 8th'!$E$4:$DV$4,FK$3,'Eng GLA 6th, 7th, 8th'!$E14:$DV14,"&lt;&gt;")=0,"",SUMIF('Eng GLA 6th, 7th, 8th'!$E$4:$DV$4,FK$3,'Eng GLA 6th, 7th, 8th'!$E14:$DV14)))</f>
        <is>
          <t/>
        </is>
      </c>
      <c r="FL11" s="319" t="inlineStr">
        <f aca="false">IF($B11="","",IF(COUNTIFS('Eng GLA 6th, 7th, 8th'!$E$4:$DV$4,FL$3,'Eng GLA 6th, 7th, 8th'!$E14:$DV14,"&lt;&gt;")=0,"",SUMIF('Eng GLA 6th, 7th, 8th'!$E$4:$DV$4,FL$3,'Eng GLA 6th, 7th, 8th'!$E14:$DV14)))</f>
        <is>
          <t/>
        </is>
      </c>
      <c r="FM11" s="319" t="inlineStr">
        <f aca="false">IF($B11="","",IF(COUNTIFS('Eng GLA 6th, 7th, 8th'!$E$4:$DV$4,FM$3,'Eng GLA 6th, 7th, 8th'!$E14:$DV14,"&lt;&gt;")=0,"",SUMIF('Eng GLA 6th, 7th, 8th'!$E$4:$DV$4,FM$3,'Eng GLA 6th, 7th, 8th'!$E14:$DV14)))</f>
        <is>
          <t/>
        </is>
      </c>
      <c r="FN11" s="319" t="inlineStr">
        <f aca="false">IF($B11="","",IF(COUNTIFS('Eng GLA 6th, 7th, 8th'!$E$4:$DV$4,FN$3,'Eng GLA 6th, 7th, 8th'!$E14:$DV14,"&lt;&gt;")=0,"",SUMIF('Eng GLA 6th, 7th, 8th'!$E$4:$DV$4,FN$3,'Eng GLA 6th, 7th, 8th'!$E14:$DV14)))</f>
        <is>
          <t/>
        </is>
      </c>
      <c r="FO11" s="319" t="inlineStr">
        <f aca="false">IF($B11="","",IF(COUNTIFS('Eng GLA 6th, 7th, 8th'!$E$4:$DV$4,FO$3,'Eng GLA 6th, 7th, 8th'!$E14:$DV14,"&lt;&gt;")=0,"",SUMIF('Eng GLA 6th, 7th, 8th'!$E$4:$DV$4,FO$3,'Eng GLA 6th, 7th, 8th'!$E14:$DV14)))</f>
        <is>
          <t/>
        </is>
      </c>
    </row>
    <row r="12" customFormat="false" ht="12.75" hidden="false" customHeight="true" outlineLevel="0" collapsed="false">
      <c r="A12" s="315" t="n">
        <v>8</v>
      </c>
      <c r="B12" s="315" t="str">
        <f aca="false">'English Scores- Leveled papers'!B14</f>
        <v>G.Roopa</v>
      </c>
      <c r="C12" s="315"/>
      <c r="D12" s="316" t="inlineStr">
        <f aca="false">IF(OR(B12="",H12="",'Cover Sheet'!E12=""),"",'Cover Sheet'!E12)</f>
        <is>
          <t/>
        </is>
      </c>
      <c r="E12" s="316" t="inlineStr">
        <f aca="false">IF(OR(B12="",H12="",'Cover Sheet'!F12=""),"",'Cover Sheet'!F12)</f>
        <is>
          <t/>
        </is>
      </c>
      <c r="F12" s="316" t="inlineStr">
        <f aca="false">IF(OR(B12="",H12="",'Cover Sheet'!H12=""),"",'Cover Sheet'!H12)</f>
        <is>
          <t/>
        </is>
      </c>
      <c r="G12" s="316"/>
      <c r="H12" s="316" t="n">
        <f aca="false">IF(OR(B12="",COUNT('English Scores- Leveled papers'!H14:KM14)=0),"",IF((AND(AB12&gt;=(70/100),AB12&lt;1.1)),9,IF((AND(AA12&gt;=(70/100),AA12&lt;1.1)),8,IF((AND(Z12&gt;=(70/100),Z12&lt;1.1)),7,IF((AND(Y12&gt;=(70/100),Y12&lt;1.1)),6,IF(AND(X12&gt;=0.7,X12&lt;1.1),5.5,IF(AND(W12&gt;=0.7,W12&lt;1.1),5,IF(AND(V12&gt;=0.7,V12&lt;1.1),4.5,IF(AND(U12&gt;=0.7,U12&lt;1.1),4,IF(AND(T12&gt;=0.7,T12&lt;1.1),3.5,IF(AND(S12&gt;=0.7,S12&lt;1.1),3,IF(AND(R12&gt;=0.7,R12&lt;1.1),2.5,IF(AND(Q12&gt;=0.7,Q12&lt;1.1),2,IF(AND(P12&gt;=0.7,P12&lt;1.1),1.5,IF(AND(O12&gt;=0.7,O12&lt;1.1),1,IF(AND(N12&gt;=0.7,N12&lt;1.1),0.5,IF(AND(M12&gt;=0.7,M12&lt;1.1),0.2,IF(AND(L12&gt;=0.7,L12&lt;1.1),0,IF(COUNT('English Scores- Leveled papers'!H14:M14)=0,"",-0.5)))))))))))))))))))</f>
        <v>0.5</v>
      </c>
      <c r="I12" s="317" t="n">
        <f aca="false">IFERROR(IF(OR(B12="",H12=""),"",IF((AND(AB12&gt;=(70/100),AB12&lt;1.1)),AB12,IF(AND((AA12)&gt;=(70/100),AA12&lt;1.1),AA12,IF((AND((Z12)&gt;=(70/100),Z12&lt;1.1)),Z12,IF(AND((Y12)&gt;=(70/100),Y12&lt;1.1),Y12,IF(AND(X12&gt;=0.7,X12&lt;1.1),X12,IF(AND((W12)&gt;=0.7,W12&lt;1.1),W12,IF(AND((V12)&gt;=0.7,V12&lt;1.1),V12,IF(AND((U12)&gt;=0.7,U12&lt;1.1),U12,IF(AND((T12)&gt;=0.7,T12&lt;1.1),T12,IF(AND((S12)&gt;=0.7,S12&lt;1.1),S12,IF(AND((R12)&gt;=0.7,R12&lt;1.1),R12,IF(AND((Q12)&gt;=0.7,Q12&lt;1.1),Q12,IF(AND((P12)&gt;=0.7,P12&lt;1.1),P12,IF(AND((O12)&gt;=0.7,O12&lt;1.1),O12,IF(AND((N12)&gt;=0.7,N12&lt;1.1),N12,IF(AND((M12)&gt;=0.7,M12&lt;1.1),M12,IF(AND((L12)&gt;=0.7,L12&lt;1.1),L12,L12)))))))))))))))))),"")</f>
        <v>0.7</v>
      </c>
      <c r="J12" s="317" t="n">
        <f aca="false">IF((OR(B12="",H12="")),"",IF(AND((AB12)&gt;=(70/100),AB12&lt;1.1),"",IF((AND((AA12)&gt;=(70/100),AA12&lt;1.1)),AB12,IF((AND((Z12)&gt;=(70/100),Z12&lt;1.1)),AA12,IF((AND((Y12)&gt;=(70/100),Y12&lt;1.1)),Z12,IF(AND((X12)&gt;=0.7,X12&lt;1.1),Y12,IF(AND((W12)&gt;=0.7,W12&lt;1.1),X12,IF(AND((V12)&gt;=0.7,V12&lt;1.1),W12,IF(AND((U12)&gt;=0.7,U12&lt;1.1),V12,IF(AND((T12)&gt;=0.7,T12&lt;1.1),U12,IF(AND((S12)&gt;=0.7,S12&lt;1.1),T12,IF(AND((R12)&gt;=0.7,R12&lt;1.1),S12,IF(AND((Q12)&gt;=0.7,Q12&lt;1.1),R12,IF(AND((P12)&gt;=0.7,P12&lt;1.1),Q12,IF(AND((O12)&gt;=0.7,O12&lt;1.1),P12,IF(AND((N12)&gt;=0.7,N12&lt;1.1),O12,IF(AND((M12)&gt;=0.7,M12&lt;1.1),N12,IF(AND((L12)&gt;=0.7,L12&lt;1.1),M12,""))))))))))))))))))</f>
        <v>0.6</v>
      </c>
      <c r="K12" s="317" t="str">
        <f aca="false">IF((OR(B12="",H12="")),"",IF(AND((AB12)&gt;=(70/100),AB12&lt;1.1),AA12,IF((AND((AA12)&gt;=(70/100),AA12&lt;1.1)),Z12,IF((AND((Z12)&gt;=(70/100),Z12&lt;1.1)),Y12,IF((AND((Y12)&gt;=(70/100),Y12&lt;1.1)),X12,IF(AND((X12)&gt;=0.7,X12&lt;1.1),W12,IF(AND((W12)&gt;=0.7,W12&lt;1.1),V12,IF(AND((V12)&gt;=0.7,V12&lt;1.1),U12,IF(AND((U12)&gt;=0.7,U12&lt;1.1),T12,IF(AND((T12)&gt;=0.7,T12&lt;1.1),S12,IF(AND((S12)&gt;=0.7,S12&lt;1.1),R12,IF(AND((R12)&gt;=0.7,R12&lt;1.1),Q12,IF(AND((Q12)&gt;=0.7,Q12&lt;1.1),P12,IF(AND((P12)&gt;=0.7,P12&lt;1.1),O12,IF(AND((O12)&gt;=0.7,O12&lt;1.1),N12,IF(AND((N12)&gt;=0.7,N12&lt;1.1),M12,IF(AND((M12)&gt;=0.7,M12&lt;1.1),L12,IF(AND((L12)&gt;=0.7,L12&lt;1.1),"",""))))))))))))))))))</f>
        <v/>
      </c>
      <c r="L12" s="318" t="str">
        <f aca="false">IFERROR(IF((B12=""),"",(IF(COUNT(AC12:AG12)=0,"",ROUND(SUM(AC12:AG12)/SUM($AC$2:$AG$2),1)))),"")</f>
        <v/>
      </c>
      <c r="M12" s="318" t="str">
        <f aca="false">IFERROR(IF((B12=""),"",(IF(COUNT(AH12:AL12)=0,"",ROUND(SUM(AH12:AL12)/SUM($AH$2:$AL$2),1)))),"")</f>
        <v/>
      </c>
      <c r="N12" s="318" t="n">
        <f aca="false">IFERROR(IF((B12=""),"",(IF(COUNT(AM12:AQ12)=0,"",ROUND(SUM(AM12:AQ12)/SUM($AM$2:$AQ$2),1)))),"")</f>
        <v>0.7</v>
      </c>
      <c r="O12" s="318" t="n">
        <f aca="false">IFERROR(IF((B12=""),"",(IF(COUNT(AR12:AV12)=0,"",ROUND(SUM(AR12:AV12)/SUM($AR$2:$AV$2),1)))),"")</f>
        <v>0.6</v>
      </c>
      <c r="P12" s="318" t="str">
        <f aca="false">IFERROR(IF((B12=""),"",(IF(COUNT(AX12:BB12)=0,"",ROUND(SUM(AX12:BB12)/SUM($AX$2:$BB$2),1)))),"")</f>
        <v/>
      </c>
      <c r="Q12" s="318" t="str">
        <f aca="false">IFERROR(IF((B12=""),"",(IF(COUNT(BD12:BJ12)=0,"",ROUND(SUM(BD12:BJ12)/SUM($BD$2:$BJ$2),1)))),0)</f>
        <v/>
      </c>
      <c r="R12" s="318" t="str">
        <f aca="false">IFERROR(IF((B12=""),"",(IF(COUNT(BL12:BS12)=0,"",ROUND(SUM(BL12:BR12)/SUM($BL$2:$BR$2),1)))),0)</f>
        <v/>
      </c>
      <c r="S12" s="318" t="str">
        <f aca="false">IFERROR(IF((B12=""),"",(IF(COUNT(BT12:CB12)=0,"",ROUND(SUM(BT12:CA12)/SUM($BT$2:$CA$2),1)))),0)</f>
        <v/>
      </c>
      <c r="T12" s="318" t="str">
        <f aca="false">IFERROR(IF((B12=""),"",(IF(COUNT(CC12:CJ12)=0,"",ROUND(SUM(CC12:CI12)/SUM($CC$2:$CI$2),1)))),0)</f>
        <v/>
      </c>
      <c r="U12" s="318" t="str">
        <f aca="false">IFERROR(IF((B12=""),"",(IF(COUNT(CK12:CQ12)=0,"",ROUND(SUM(CK12:CQ12)/SUM($CK$2:$CQ$2),1)))),0)</f>
        <v/>
      </c>
      <c r="V12" s="318" t="str">
        <f aca="false">IFERROR(IF((B12=""),"",(IF(COUNT(CS12:CY12)=0,"",ROUND(SUM(CS12:CY12)/SUM($CS$2:$CY$2),1)))),0)</f>
        <v/>
      </c>
      <c r="W12" s="318" t="str">
        <f aca="false">IFERROR(IF((B12=""),"",(IF(COUNT(DA12:DI12)=0,"",ROUND(SUM(DA12:DI12)/SUM($DA$2:$DI$2),1)))),0)</f>
        <v/>
      </c>
      <c r="X12" s="318" t="str">
        <f aca="false">IFERROR(IF((B12=""),"",(IF(COUNT(DK12:DP12)=0,"",ROUND(SUM(DK12:DP12)/SUM($DK$2:$DP$2),1)))),0)</f>
        <v/>
      </c>
      <c r="Y12" s="318"/>
      <c r="Z12" s="318"/>
      <c r="AA12" s="318"/>
      <c r="AB12" s="318"/>
      <c r="AC12" s="319" t="inlineStr">
        <f aca="false">IF($B12="","",IF(COUNTIFS('English Scores- Leveled papers'!$H$4:$KM$4,AC$3,'English Scores- Leveled papers'!$H14:$KM14,"&lt;&gt;")=0,"",SUMIF('English Scores- Leveled papers'!$H$4:$KM$4,AC$3,'English Scores- Leveled papers'!$H14:$KM14)))</f>
        <is>
          <t/>
        </is>
      </c>
      <c r="AD12" s="319" t="inlineStr">
        <f aca="false">IF($B12="","",IF(COUNTIFS('English Scores- Leveled papers'!$H$4:$KM$4,AD$3,'English Scores- Leveled papers'!$H14:$KM14,"&lt;&gt;")=0,"",SUMIF('English Scores- Leveled papers'!$H$4:$KM$4,AD$3,'English Scores- Leveled papers'!$H14:$KM14)))</f>
        <is>
          <t/>
        </is>
      </c>
      <c r="AE12" s="319" t="inlineStr">
        <f aca="false">IF($B12="","",IF(COUNTIFS('English Scores- Leveled papers'!$H$4:$KM$4,AE$3,'English Scores- Leveled papers'!$H14:$KM14,"&lt;&gt;")=0,"",SUMIF('English Scores- Leveled papers'!$H$4:$KM$4,AE$3,'English Scores- Leveled papers'!$H14:$KM14)))</f>
        <is>
          <t/>
        </is>
      </c>
      <c r="AF12" s="319" t="inlineStr">
        <f aca="false">IF($B12="","",IF(COUNTIFS('English Scores- Leveled papers'!$H$4:$KM$4,AF$3,'English Scores- Leveled papers'!$H14:$KM14,"&lt;&gt;")=0,"",SUMIF('English Scores- Leveled papers'!$H$4:$KM$4,AF$3,'English Scores- Leveled papers'!$H14:$KM14)))</f>
        <is>
          <t/>
        </is>
      </c>
      <c r="AG12" s="319" t="inlineStr">
        <f aca="false">IF($B12="","",IF(COUNTIFS('English Scores- Leveled papers'!$H$4:$KM$4,AG$3,'English Scores- Leveled papers'!$H14:$KM14,"&lt;&gt;")=0,"",SUMIF('English Scores- Leveled papers'!$H$4:$KM$4,AG$3,'English Scores- Leveled papers'!$H14:$KM14)))</f>
        <is>
          <t/>
        </is>
      </c>
      <c r="AH12" s="319" t="inlineStr">
        <f aca="false">IF($B12="","",IF(COUNTIFS('English Scores- Leveled papers'!$H$4:$KM$4,AH$3,'English Scores- Leveled papers'!$H14:$KM14,"&lt;&gt;")=0,"",SUMIF('English Scores- Leveled papers'!$H$4:$KM$4,AH$3,'English Scores- Leveled papers'!$H14:$KM14)))</f>
        <is>
          <t/>
        </is>
      </c>
      <c r="AI12" s="319" t="inlineStr">
        <f aca="false">IF($B12="","",IF(COUNTIFS('English Scores- Leveled papers'!$H$4:$KM$4,AI$3,'English Scores- Leveled papers'!$H14:$KM14,"&lt;&gt;")=0,"",SUMIF('English Scores- Leveled papers'!$H$4:$KM$4,AI$3,'English Scores- Leveled papers'!$H14:$KM14)))</f>
        <is>
          <t/>
        </is>
      </c>
      <c r="AJ12" s="319" t="inlineStr">
        <f aca="false">IF($B12="","",IF(COUNTIFS('English Scores- Leveled papers'!$H$4:$KM$4,AJ$3,'English Scores- Leveled papers'!$H14:$KM14,"&lt;&gt;")=0,"",SUMIF('English Scores- Leveled papers'!$H$4:$KM$4,AJ$3,'English Scores- Leveled papers'!$H14:$KM14)))</f>
        <is>
          <t/>
        </is>
      </c>
      <c r="AK12" s="319" t="inlineStr">
        <f aca="false">IF($B12="","",IF(COUNTIFS('English Scores- Leveled papers'!$H$4:$KM$4,AK$3,'English Scores- Leveled papers'!$H14:$KM14,"&lt;&gt;")=0,"",SUMIF('English Scores- Leveled papers'!$H$4:$KM$4,AK$3,'English Scores- Leveled papers'!$H14:$KM14)))</f>
        <is>
          <t/>
        </is>
      </c>
      <c r="AL12" s="319" t="inlineStr">
        <f aca="false">IF($B12="","",IF(COUNTIFS('English Scores- Leveled papers'!$H$4:$KM$4,AL$3,'English Scores- Leveled papers'!$H14:$KM14,"&lt;&gt;")=0,"",SUMIF('English Scores- Leveled papers'!$H$4:$KM$4,AL$3,'English Scores- Leveled papers'!$H14:$KM14)))</f>
        <is>
          <t/>
        </is>
      </c>
      <c r="AM12" s="319" t="n">
        <f aca="false">IF($B12="","",IF(COUNTIFS('English Scores- Leveled papers'!$H$4:$KM$4,AM$3,'English Scores- Leveled papers'!$H14:$KM14,"&lt;&gt;")=0,"",SUMIF('English Scores- Leveled papers'!$H$4:$KM$4,AM$3,'English Scores- Leveled papers'!$H14:$KM14)))</f>
        <v>1</v>
      </c>
      <c r="AN12" s="319" t="n">
        <f aca="false">IF($B12="","",IF(COUNTIFS('English Scores- Leveled papers'!$H$4:$KM$4,AN$3,'English Scores- Leveled papers'!$H14:$KM14,"&lt;&gt;")=0,"",SUMIF('English Scores- Leveled papers'!$H$4:$KM$4,AN$3,'English Scores- Leveled papers'!$H14:$KM14)))</f>
        <v>1</v>
      </c>
      <c r="AO12" s="319" t="n">
        <f aca="false">IF($B12="","",IF(COUNTIFS('English Scores- Leveled papers'!$H$4:$KM$4,AO$3,'English Scores- Leveled papers'!$H14:$KM14,"&lt;&gt;")=0,"",SUMIF('English Scores- Leveled papers'!$H$4:$KM$4,AO$3,'English Scores- Leveled papers'!$H14:$KM14)))</f>
        <v>0</v>
      </c>
      <c r="AP12" s="319" t="n">
        <f aca="false">IF($B12="","",IF(COUNTIFS('English Scores- Leveled papers'!$H$4:$KM$4,AP$3,'English Scores- Leveled papers'!$H14:$KM14,"&lt;&gt;")=0,"",SUMIF('English Scores- Leveled papers'!$H$4:$KM$4,AP$3,'English Scores- Leveled papers'!$H14:$KM14)))</f>
        <v>1</v>
      </c>
      <c r="AQ12" s="319" t="n">
        <f aca="false">IF($B12="","",IF(COUNTIFS('English Scores- Leveled papers'!$H$4:$KM$4,AQ$3,'English Scores- Leveled papers'!$H14:$KM14,"&lt;&gt;")=0,"",SUMIF('English Scores- Leveled papers'!$H$4:$KM$4,AQ$3,'English Scores- Leveled papers'!$H14:$KM14)))</f>
        <v>2</v>
      </c>
      <c r="AR12" s="319" t="n">
        <f aca="false">IF($B12="","",IF(COUNTIFS('English Scores- Leveled papers'!$H$4:$KM$4,AR$3,'English Scores- Leveled papers'!$H14:$KM14,"&lt;&gt;")=0,"",SUMIF('English Scores- Leveled papers'!$H$4:$KM$4,AR$3,'English Scores- Leveled papers'!$H14:$KM14)))</f>
        <v>1</v>
      </c>
      <c r="AS12" s="319" t="n">
        <f aca="false">IF($B12="","",IF(COUNTIFS('English Scores- Leveled papers'!$H$4:$KM$4,AS$3,'English Scores- Leveled papers'!$H14:$KM14,"&lt;&gt;")=0,"",SUMIF('English Scores- Leveled papers'!$H$4:$KM$4,AS$3,'English Scores- Leveled papers'!$H14:$KM14)))</f>
        <v>2</v>
      </c>
      <c r="AT12" s="319" t="n">
        <f aca="false">IF($B12="","",IF(COUNTIFS('English Scores- Leveled papers'!$H$4:$KM$4,AT$3,'English Scores- Leveled papers'!$H14:$KM14,"&lt;&gt;")=0,"",SUMIF('English Scores- Leveled papers'!$H$4:$KM$4,AT$3,'English Scores- Leveled papers'!$H14:$KM14)))</f>
        <v>1</v>
      </c>
      <c r="AU12" s="319" t="n">
        <f aca="false">IF($B12="","",IF(COUNTIFS('English Scores- Leveled papers'!$H$4:$KM$4,AU$3,'English Scores- Leveled papers'!$H14:$KM14,"&lt;&gt;")=0,"",SUMIF('English Scores- Leveled papers'!$H$4:$KM$4,AU$3,'English Scores- Leveled papers'!$H14:$KM14)))</f>
        <v>0</v>
      </c>
      <c r="AV12" s="319" t="n">
        <f aca="false">IF($B12="","",IF(COUNTIFS('English Scores- Leveled papers'!$H$4:$KM$4,AV$3,'English Scores- Leveled papers'!$H14:$KM14,"&lt;&gt;")=0,"",SUMIF('English Scores- Leveled papers'!$H$4:$KM$4,AV$3,'English Scores- Leveled papers'!$H14:$KM14)))</f>
        <v>1</v>
      </c>
      <c r="AW12" s="319" t="n">
        <f aca="false">IF($B12="","",IF(COUNTIFS('English Scores- Leveled papers'!$H$4:$KM$4,AW$3,'English Scores- Leveled papers'!$H14:$KM14,"&lt;&gt;")=0,"",SUMIF('English Scores- Leveled papers'!$H$4:$KM$4,AW$3,'English Scores- Leveled papers'!$H14:$KM14)))</f>
        <v>1.75</v>
      </c>
      <c r="AX12" s="319" t="inlineStr">
        <f aca="false">IF($B12="","",IF(COUNTIFS('English Scores- Leveled papers'!$H$4:$KM$4,AX$3,'English Scores- Leveled papers'!$H14:$KM14,"&lt;&gt;")=0,"",SUMIF('English Scores- Leveled papers'!$H$4:$KM$4,AX$3,'English Scores- Leveled papers'!$H14:$KM14)))</f>
        <is>
          <t/>
        </is>
      </c>
      <c r="AY12" s="319" t="inlineStr">
        <f aca="false">IF($B12="","",IF(COUNTIFS('English Scores- Leveled papers'!$H$4:$KM$4,AY$3,'English Scores- Leveled papers'!$H14:$KM14,"&lt;&gt;")=0,"",SUMIF('English Scores- Leveled papers'!$H$4:$KM$4,AY$3,'English Scores- Leveled papers'!$H14:$KM14)))</f>
        <is>
          <t/>
        </is>
      </c>
      <c r="AZ12" s="319" t="inlineStr">
        <f aca="false">IF($B12="","",IF(COUNTIFS('English Scores- Leveled papers'!$H$4:$KM$4,AZ$3,'English Scores- Leveled papers'!$H14:$KM14,"&lt;&gt;")=0,"",SUMIF('English Scores- Leveled papers'!$H$4:$KM$4,AZ$3,'English Scores- Leveled papers'!$H14:$KM14)))</f>
        <is>
          <t/>
        </is>
      </c>
      <c r="BA12" s="319" t="inlineStr">
        <f aca="false">IF($B12="","",IF(COUNTIFS('English Scores- Leveled papers'!$H$4:$KM$4,BA$3,'English Scores- Leveled papers'!$H14:$KM14,"&lt;&gt;")=0,"",SUMIF('English Scores- Leveled papers'!$H$4:$KM$4,BA$3,'English Scores- Leveled papers'!$H14:$KM14)))</f>
        <is>
          <t/>
        </is>
      </c>
      <c r="BB12" s="319" t="inlineStr">
        <f aca="false">IF($B12="","",IF(COUNTIFS('English Scores- Leveled papers'!$H$4:$KM$4,BB$3,'English Scores- Leveled papers'!$H14:$KM14,"&lt;&gt;")=0,"",SUMIF('English Scores- Leveled papers'!$H$4:$KM$4,BB$3,'English Scores- Leveled papers'!$H14:$KM14)))</f>
        <is>
          <t/>
        </is>
      </c>
      <c r="BC12" s="319" t="inlineStr">
        <f aca="false">IF($B12="","",IF(COUNTIFS('English Scores- Leveled papers'!$H$4:$KM$4,BC$3,'English Scores- Leveled papers'!$H14:$KM14,"&lt;&gt;")=0,"",SUMIF('English Scores- Leveled papers'!$H$4:$KM$4,BC$3,'English Scores- Leveled papers'!$H14:$KM14)))</f>
        <is>
          <t/>
        </is>
      </c>
      <c r="BD12" s="319" t="inlineStr">
        <f aca="false">IF($B12="","",IF(COUNTIFS('English Scores- Leveled papers'!$H$4:$KM$4,BD$3,'English Scores- Leveled papers'!$H14:$KM14,"&lt;&gt;")=0,"",SUMIF('English Scores- Leveled papers'!$H$4:$KM$4,BD$3,'English Scores- Leveled papers'!$H14:$KM14)))</f>
        <is>
          <t/>
        </is>
      </c>
      <c r="BE12" s="319" t="inlineStr">
        <f aca="false">IF($B12="","",IF(COUNTIFS('English Scores- Leveled papers'!$H$4:$KM$4,BE$3,'English Scores- Leveled papers'!$H14:$KM14,"&lt;&gt;")=0,"",SUMIF('English Scores- Leveled papers'!$H$4:$KM$4,BE$3,'English Scores- Leveled papers'!$H14:$KM14)))</f>
        <is>
          <t/>
        </is>
      </c>
      <c r="BF12" s="319" t="inlineStr">
        <f aca="false">IF($B12="","",IF(COUNTIFS('English Scores- Leveled papers'!$H$4:$KM$4,BF$3,'English Scores- Leveled papers'!$H14:$KM14,"&lt;&gt;")=0,"",SUMIF('English Scores- Leveled papers'!$H$4:$KM$4,BF$3,'English Scores- Leveled papers'!$H14:$KM14)))</f>
        <is>
          <t/>
        </is>
      </c>
      <c r="BG12" s="319" t="inlineStr">
        <f aca="false">IF($B12="","",IF(COUNTIFS('English Scores- Leveled papers'!$H$4:$KM$4,BG$3,'English Scores- Leveled papers'!$H14:$KM14,"&lt;&gt;")=0,"",SUMIF('English Scores- Leveled papers'!$H$4:$KM$4,BG$3,'English Scores- Leveled papers'!$H14:$KM14)))</f>
        <is>
          <t/>
        </is>
      </c>
      <c r="BH12" s="319" t="inlineStr">
        <f aca="false">IF($B12="","",IF(COUNTIFS('English Scores- Leveled papers'!$H$4:$KM$4,BH$3,'English Scores- Leveled papers'!$H14:$KM14,"&lt;&gt;")=0,"",SUMIF('English Scores- Leveled papers'!$H$4:$KM$4,BH$3,'English Scores- Leveled papers'!$H14:$KM14)))</f>
        <is>
          <t/>
        </is>
      </c>
      <c r="BI12" s="319" t="inlineStr">
        <f aca="false">IF($B12="","",IF(COUNTIFS('English Scores- Leveled papers'!$H$4:$KM$4,BI$3,'English Scores- Leveled papers'!$H14:$KM14,"&lt;&gt;")=0,"",SUMIF('English Scores- Leveled papers'!$H$4:$KM$4,BI$3,'English Scores- Leveled papers'!$H14:$KM14)))</f>
        <is>
          <t/>
        </is>
      </c>
      <c r="BJ12" s="319" t="inlineStr">
        <f aca="false">IF($B12="","",IF(COUNTIFS('English Scores- Leveled papers'!$H$4:$KM$4,BJ$3,'English Scores- Leveled papers'!$H14:$KM14,"&lt;&gt;")=0,"",SUMIF('English Scores- Leveled papers'!$H$4:$KM$4,BJ$3,'English Scores- Leveled papers'!$H14:$KM14)))</f>
        <is>
          <t/>
        </is>
      </c>
      <c r="BK12" s="319" t="inlineStr">
        <f aca="false">IF($B12="","",IF(COUNTIFS('English Scores- Leveled papers'!$H$4:$KM$4,BK$3,'English Scores- Leveled papers'!$H14:$KM14,"&lt;&gt;")=0,"",SUMIF('English Scores- Leveled papers'!$H$4:$KM$4,BK$3,'English Scores- Leveled papers'!$H14:$KM14)))</f>
        <is>
          <t/>
        </is>
      </c>
      <c r="BL12" s="319" t="inlineStr">
        <f aca="false">IF($B12="","",IF(COUNTIFS('English Scores- Leveled papers'!$H$4:$KM$4,BL$3,'English Scores- Leveled papers'!$H14:$KM14,"&lt;&gt;")=0,"",SUMIF('English Scores- Leveled papers'!$H$4:$KM$4,BL$3,'English Scores- Leveled papers'!$H14:$KM14)))</f>
        <is>
          <t/>
        </is>
      </c>
      <c r="BM12" s="319" t="inlineStr">
        <f aca="false">IF($B12="","",IF(COUNTIFS('English Scores- Leveled papers'!$H$4:$KM$4,BM$3,'English Scores- Leveled papers'!$H14:$KM14,"&lt;&gt;")=0,"",SUMIF('English Scores- Leveled papers'!$H$4:$KM$4,BM$3,'English Scores- Leveled papers'!$H14:$KM14)))</f>
        <is>
          <t/>
        </is>
      </c>
      <c r="BN12" s="319" t="inlineStr">
        <f aca="false">IF($B12="","",IF(COUNTIFS('English Scores- Leveled papers'!$H$4:$KM$4,BN$3,'English Scores- Leveled papers'!$H14:$KM14,"&lt;&gt;")=0,"",SUMIF('English Scores- Leveled papers'!$H$4:$KM$4,BN$3,'English Scores- Leveled papers'!$H14:$KM14)))</f>
        <is>
          <t/>
        </is>
      </c>
      <c r="BO12" s="319" t="inlineStr">
        <f aca="false">IF($B12="","",IF(COUNTIFS('English Scores- Leveled papers'!$H$4:$KM$4,BO$3,'English Scores- Leveled papers'!$H14:$KM14,"&lt;&gt;")=0,"",SUMIF('English Scores- Leveled papers'!$H$4:$KM$4,BO$3,'English Scores- Leveled papers'!$H14:$KM14)))</f>
        <is>
          <t/>
        </is>
      </c>
      <c r="BP12" s="319" t="inlineStr">
        <f aca="false">IF($B12="","",IF(COUNTIFS('English Scores- Leveled papers'!$H$4:$KM$4,BP$3,'English Scores- Leveled papers'!$H14:$KM14,"&lt;&gt;")=0,"",SUMIF('English Scores- Leveled papers'!$H$4:$KM$4,BP$3,'English Scores- Leveled papers'!$H14:$KM14)))</f>
        <is>
          <t/>
        </is>
      </c>
      <c r="BQ12" s="319" t="inlineStr">
        <f aca="false">IF($B12="","",IF(COUNTIFS('English Scores- Leveled papers'!$H$4:$KM$4,BQ$3,'English Scores- Leveled papers'!$H14:$KM14,"&lt;&gt;")=0,"",SUMIF('English Scores- Leveled papers'!$H$4:$KM$4,BQ$3,'English Scores- Leveled papers'!$H14:$KM14)))</f>
        <is>
          <t/>
        </is>
      </c>
      <c r="BR12" s="319" t="inlineStr">
        <f aca="false">IF($B12="","",IF(COUNTIFS('English Scores- Leveled papers'!$H$4:$KM$4,BR$3,'English Scores- Leveled papers'!$H14:$KM14,"&lt;&gt;")=0,"",SUMIF('English Scores- Leveled papers'!$H$4:$KM$4,BR$3,'English Scores- Leveled papers'!$H14:$KM14)))</f>
        <is>
          <t/>
        </is>
      </c>
      <c r="BS12" s="319" t="inlineStr">
        <f aca="false">IF($B12="","",IF(COUNTIFS('English Scores- Leveled papers'!$H$4:$KM$4,BS$3,'English Scores- Leveled papers'!$H14:$KM14,"&lt;&gt;")=0,"",SUMIF('English Scores- Leveled papers'!$H$4:$KM$4,BS$3,'English Scores- Leveled papers'!$H14:$KM14)))</f>
        <is>
          <t/>
        </is>
      </c>
      <c r="BT12" s="319" t="inlineStr">
        <f aca="false">IF($B12="","",IF(COUNTIFS('English Scores- Leveled papers'!$H$4:$KM$4,BT$3,'English Scores- Leveled papers'!$H14:$KM14,"&lt;&gt;")=0,"",SUMIF('English Scores- Leveled papers'!$H$4:$KM$4,BT$3,'English Scores- Leveled papers'!$H14:$KM14)))</f>
        <is>
          <t/>
        </is>
      </c>
      <c r="BU12" s="319" t="inlineStr">
        <f aca="false">IF($B12="","",IF(COUNTIFS('English Scores- Leveled papers'!$H$4:$KM$4,BU$3,'English Scores- Leveled papers'!$H14:$KM14,"&lt;&gt;")=0,"",SUMIF('English Scores- Leveled papers'!$H$4:$KM$4,BU$3,'English Scores- Leveled papers'!$H14:$KM14)))</f>
        <is>
          <t/>
        </is>
      </c>
      <c r="BV12" s="319" t="inlineStr">
        <f aca="false">IF($B12="","",IF(COUNTIFS('English Scores- Leveled papers'!$H$4:$KM$4,BV$3,'English Scores- Leveled papers'!$H14:$KM14,"&lt;&gt;")=0,"",SUMIF('English Scores- Leveled papers'!$H$4:$KM$4,BV$3,'English Scores- Leveled papers'!$H14:$KM14)))</f>
        <is>
          <t/>
        </is>
      </c>
      <c r="BW12" s="319" t="inlineStr">
        <f aca="false">IF($B12="","",IF(COUNTIFS('English Scores- Leveled papers'!$H$4:$KM$4,BW$3,'English Scores- Leveled papers'!$H14:$KM14,"&lt;&gt;")=0,"",SUMIF('English Scores- Leveled papers'!$H$4:$KM$4,BW$3,'English Scores- Leveled papers'!$H14:$KM14)))</f>
        <is>
          <t/>
        </is>
      </c>
      <c r="BX12" s="319" t="inlineStr">
        <f aca="false">IF($B12="","",IF(COUNTIFS('English Scores- Leveled papers'!$H$4:$KM$4,BX$3,'English Scores- Leveled papers'!$H14:$KM14,"&lt;&gt;")=0,"",SUMIF('English Scores- Leveled papers'!$H$4:$KM$4,BX$3,'English Scores- Leveled papers'!$H14:$KM14)))</f>
        <is>
          <t/>
        </is>
      </c>
      <c r="BY12" s="319" t="inlineStr">
        <f aca="false">IF($B12="","",IF(COUNTIFS('English Scores- Leveled papers'!$H$4:$KM$4,BY$3,'English Scores- Leveled papers'!$H14:$KM14,"&lt;&gt;")=0,"",SUMIF('English Scores- Leveled papers'!$H$4:$KM$4,BY$3,'English Scores- Leveled papers'!$H14:$KM14)))</f>
        <is>
          <t/>
        </is>
      </c>
      <c r="BZ12" s="319" t="inlineStr">
        <f aca="false">IF($B12="","",IF(COUNTIFS('English Scores- Leveled papers'!$H$4:$KM$4,BZ$3,'English Scores- Leveled papers'!$H14:$KM14,"&lt;&gt;")=0,"",SUMIF('English Scores- Leveled papers'!$H$4:$KM$4,BZ$3,'English Scores- Leveled papers'!$H14:$KM14)))</f>
        <is>
          <t/>
        </is>
      </c>
      <c r="CA12" s="319" t="inlineStr">
        <f aca="false">IF($B12="","",IF(COUNTIFS('English Scores- Leveled papers'!$H$4:$KM$4,CA$3,'English Scores- Leveled papers'!$H14:$KM14,"&lt;&gt;")=0,"",SUMIF('English Scores- Leveled papers'!$H$4:$KM$4,CA$3,'English Scores- Leveled papers'!$H14:$KM14)))</f>
        <is>
          <t/>
        </is>
      </c>
      <c r="CB12" s="319" t="inlineStr">
        <f aca="false">IF($B12="","",IF(COUNTIFS('English Scores- Leveled papers'!$H$4:$KM$4,CB$3,'English Scores- Leveled papers'!$H14:$KM14,"&lt;&gt;")=0,"",SUMIF('English Scores- Leveled papers'!$H$4:$KM$4,CB$3,'English Scores- Leveled papers'!$H14:$KM14)))</f>
        <is>
          <t/>
        </is>
      </c>
      <c r="CC12" s="319" t="inlineStr">
        <f aca="false">IF($B12="","",IF(COUNTIFS('English Scores- Leveled papers'!$H$4:$KM$4,CC$3,'English Scores- Leveled papers'!$H14:$KM14,"&lt;&gt;")=0,"",SUMIF('English Scores- Leveled papers'!$H$4:$KM$4,CC$3,'English Scores- Leveled papers'!$H14:$KM14)))</f>
        <is>
          <t/>
        </is>
      </c>
      <c r="CD12" s="319" t="inlineStr">
        <f aca="false">IF($B12="","",IF(COUNTIFS('English Scores- Leveled papers'!$H$4:$KM$4,CD$3,'English Scores- Leveled papers'!$H14:$KM14,"&lt;&gt;")=0,"",SUMIF('English Scores- Leveled papers'!$H$4:$KM$4,CD$3,'English Scores- Leveled papers'!$H14:$KM14)))</f>
        <is>
          <t/>
        </is>
      </c>
      <c r="CE12" s="319" t="inlineStr">
        <f aca="false">IF($B12="","",IF(COUNTIFS('English Scores- Leveled papers'!$H$4:$KM$4,CE$3,'English Scores- Leveled papers'!$H14:$KM14,"&lt;&gt;")=0,"",SUMIF('English Scores- Leveled papers'!$H$4:$KM$4,CE$3,'English Scores- Leveled papers'!$H14:$KM14)))</f>
        <is>
          <t/>
        </is>
      </c>
      <c r="CF12" s="319" t="inlineStr">
        <f aca="false">IF($B12="","",IF(COUNTIFS('English Scores- Leveled papers'!$H$4:$KM$4,CF$3,'English Scores- Leveled papers'!$H14:$KM14,"&lt;&gt;")=0,"",SUMIF('English Scores- Leveled papers'!$H$4:$KM$4,CF$3,'English Scores- Leveled papers'!$H14:$KM14)))</f>
        <is>
          <t/>
        </is>
      </c>
      <c r="CG12" s="319" t="inlineStr">
        <f aca="false">IF($B12="","",IF(COUNTIFS('English Scores- Leveled papers'!$H$4:$KM$4,CG$3,'English Scores- Leveled papers'!$H14:$KM14,"&lt;&gt;")=0,"",SUMIF('English Scores- Leveled papers'!$H$4:$KM$4,CG$3,'English Scores- Leveled papers'!$H14:$KM14)))</f>
        <is>
          <t/>
        </is>
      </c>
      <c r="CH12" s="319" t="inlineStr">
        <f aca="false">IF($B12="","",IF(COUNTIFS('English Scores- Leveled papers'!$H$4:$KM$4,CH$3,'English Scores- Leveled papers'!$H14:$KM14,"&lt;&gt;")=0,"",SUMIF('English Scores- Leveled papers'!$H$4:$KM$4,CH$3,'English Scores- Leveled papers'!$H14:$KM14)))</f>
        <is>
          <t/>
        </is>
      </c>
      <c r="CI12" s="319" t="inlineStr">
        <f aca="false">IF($B12="","",IF(COUNTIFS('English Scores- Leveled papers'!$H$4:$KM$4,CI$3,'English Scores- Leveled papers'!$H14:$KM14,"&lt;&gt;")=0,"",SUMIF('English Scores- Leveled papers'!$H$4:$KM$4,CI$3,'English Scores- Leveled papers'!$H14:$KM14)))</f>
        <is>
          <t/>
        </is>
      </c>
      <c r="CJ12" s="319" t="inlineStr">
        <f aca="false">IF($B12="","",IF(COUNTIFS('English Scores- Leveled papers'!$H$4:$KM$4,CJ$3,'English Scores- Leveled papers'!$H14:$KM14,"&lt;&gt;")=0,"",SUMIF('English Scores- Leveled papers'!$H$4:$KM$4,CJ$3,'English Scores- Leveled papers'!$H14:$KM14)))</f>
        <is>
          <t/>
        </is>
      </c>
      <c r="CK12" s="319" t="inlineStr">
        <f aca="false">IF($B12="","",IF(COUNTIFS('English Scores- Leveled papers'!$H$4:$KM$4,CK$3,'English Scores- Leveled papers'!$H14:$KM14,"&lt;&gt;")=0,"",SUMIF('English Scores- Leveled papers'!$H$4:$KM$4,CK$3,'English Scores- Leveled papers'!$H14:$KM14)))</f>
        <is>
          <t/>
        </is>
      </c>
      <c r="CL12" s="319" t="inlineStr">
        <f aca="false">IF($B12="","",IF(COUNTIFS('English Scores- Leveled papers'!$H$4:$KM$4,CL$3,'English Scores- Leveled papers'!$H14:$KM14,"&lt;&gt;")=0,"",SUMIF('English Scores- Leveled papers'!$H$4:$KM$4,CL$3,'English Scores- Leveled papers'!$H14:$KM14)))</f>
        <is>
          <t/>
        </is>
      </c>
      <c r="CM12" s="319" t="inlineStr">
        <f aca="false">IF($B12="","",IF(COUNTIFS('English Scores- Leveled papers'!$H$4:$KM$4,CM$3,'English Scores- Leveled papers'!$H14:$KM14,"&lt;&gt;")=0,"",SUMIF('English Scores- Leveled papers'!$H$4:$KM$4,CM$3,'English Scores- Leveled papers'!$H14:$KM14)))</f>
        <is>
          <t/>
        </is>
      </c>
      <c r="CN12" s="319" t="inlineStr">
        <f aca="false">IF($B12="","",IF(COUNTIFS('English Scores- Leveled papers'!$H$4:$KM$4,CN$3,'English Scores- Leveled papers'!$H14:$KM14,"&lt;&gt;")=0,"",SUMIF('English Scores- Leveled papers'!$H$4:$KM$4,CN$3,'English Scores- Leveled papers'!$H14:$KM14)))</f>
        <is>
          <t/>
        </is>
      </c>
      <c r="CO12" s="319" t="inlineStr">
        <f aca="false">IF($B12="","",IF(COUNTIFS('English Scores- Leveled papers'!$H$4:$KM$4,CO$3,'English Scores- Leveled papers'!$H14:$KM14,"&lt;&gt;")=0,"",SUMIF('English Scores- Leveled papers'!$H$4:$KM$4,CO$3,'English Scores- Leveled papers'!$H14:$KM14)))</f>
        <is>
          <t/>
        </is>
      </c>
      <c r="CP12" s="319" t="inlineStr">
        <f aca="false">IF($B12="","",IF(COUNTIFS('English Scores- Leveled papers'!$H$4:$KM$4,CP$3,'English Scores- Leveled papers'!$H14:$KM14,"&lt;&gt;")=0,"",SUMIF('English Scores- Leveled papers'!$H$4:$KM$4,CP$3,'English Scores- Leveled papers'!$H14:$KM14)))</f>
        <is>
          <t/>
        </is>
      </c>
      <c r="CQ12" s="319" t="inlineStr">
        <f aca="false">IF($B12="","",IF(COUNTIFS('English Scores- Leveled papers'!$H$4:$KM$4,CQ$3,'English Scores- Leveled papers'!$H14:$KM14,"&lt;&gt;")=0,"",SUMIF('English Scores- Leveled papers'!$H$4:$KM$4,CQ$3,'English Scores- Leveled papers'!$H14:$KM14)))</f>
        <is>
          <t/>
        </is>
      </c>
      <c r="CR12" s="319" t="inlineStr">
        <f aca="false">IF($B12="","",IF(COUNTIFS('English Scores- Leveled papers'!$H$4:$KM$4,CR$3,'English Scores- Leveled papers'!$H14:$KM14,"&lt;&gt;")=0,"",SUMIF('English Scores- Leveled papers'!$H$4:$KM$4,CR$3,'English Scores- Leveled papers'!$H14:$KM14)))</f>
        <is>
          <t/>
        </is>
      </c>
      <c r="CS12" s="319" t="inlineStr">
        <f aca="false">IF($B12="","",IF(COUNTIFS('English Scores- Leveled papers'!$H$4:$KM$4,CS$3,'English Scores- Leveled papers'!$H14:$KM14,"&lt;&gt;")=0,"",SUMIF('English Scores- Leveled papers'!$H$4:$KM$4,CS$3,'English Scores- Leveled papers'!$H14:$KM14)))</f>
        <is>
          <t/>
        </is>
      </c>
      <c r="CT12" s="319" t="inlineStr">
        <f aca="false">IF($B12="","",IF(COUNTIFS('English Scores- Leveled papers'!$H$4:$KM$4,CT$3,'English Scores- Leveled papers'!$H14:$KM14,"&lt;&gt;")=0,"",SUMIF('English Scores- Leveled papers'!$H$4:$KM$4,CT$3,'English Scores- Leveled papers'!$H14:$KM14)))</f>
        <is>
          <t/>
        </is>
      </c>
      <c r="CU12" s="319" t="inlineStr">
        <f aca="false">IF($B12="","",IF(COUNTIFS('English Scores- Leveled papers'!$H$4:$KM$4,CU$3,'English Scores- Leveled papers'!$H14:$KM14,"&lt;&gt;")=0,"",SUMIF('English Scores- Leveled papers'!$H$4:$KM$4,CU$3,'English Scores- Leveled papers'!$H14:$KM14)))</f>
        <is>
          <t/>
        </is>
      </c>
      <c r="CV12" s="319" t="inlineStr">
        <f aca="false">IF($B12="","",IF(COUNTIFS('English Scores- Leveled papers'!$H$4:$KM$4,CV$3,'English Scores- Leveled papers'!$H14:$KM14,"&lt;&gt;")=0,"",SUMIF('English Scores- Leveled papers'!$H$4:$KM$4,CV$3,'English Scores- Leveled papers'!$H14:$KM14)))</f>
        <is>
          <t/>
        </is>
      </c>
      <c r="CW12" s="319" t="inlineStr">
        <f aca="false">IF($B12="","",IF(COUNTIFS('English Scores- Leveled papers'!$H$4:$KM$4,CW$3,'English Scores- Leveled papers'!$H14:$KM14,"&lt;&gt;")=0,"",SUMIF('English Scores- Leveled papers'!$H$4:$KM$4,CW$3,'English Scores- Leveled papers'!$H14:$KM14)))</f>
        <is>
          <t/>
        </is>
      </c>
      <c r="CX12" s="319" t="inlineStr">
        <f aca="false">IF($B12="","",IF(COUNTIFS('English Scores- Leveled papers'!$H$4:$KM$4,CX$3,'English Scores- Leveled papers'!$H14:$KM14,"&lt;&gt;")=0,"",SUMIF('English Scores- Leveled papers'!$H$4:$KM$4,CX$3,'English Scores- Leveled papers'!$H14:$KM14)))</f>
        <is>
          <t/>
        </is>
      </c>
      <c r="CY12" s="319" t="inlineStr">
        <f aca="false">IF($B12="","",IF(COUNTIFS('English Scores- Leveled papers'!$H$4:$KM$4,CY$3,'English Scores- Leveled papers'!$H14:$KM14,"&lt;&gt;")=0,"",SUMIF('English Scores- Leveled papers'!$H$4:$KM$4,CY$3,'English Scores- Leveled papers'!$H14:$KM14)))</f>
        <is>
          <t/>
        </is>
      </c>
      <c r="CZ12" s="319" t="inlineStr">
        <f aca="false">IF($B12="","",IF(COUNTIFS('English Scores- Leveled papers'!$H$4:$KM$4,CZ$3,'English Scores- Leveled papers'!$H14:$KM14,"&lt;&gt;")=0,"",SUMIF('English Scores- Leveled papers'!$H$4:$KM$4,CZ$3,'English Scores- Leveled papers'!$H14:$KM14)))</f>
        <is>
          <t/>
        </is>
      </c>
      <c r="DA12" s="319" t="inlineStr">
        <f aca="false">IF($B12="","",IF(COUNTIFS('English Scores- Leveled papers'!$H$4:$KM$4,DA$3,'English Scores- Leveled papers'!$H14:$KM14,"&lt;&gt;")=0,"",SUMIF('English Scores- Leveled papers'!$H$4:$KM$4,DA$3,'English Scores- Leveled papers'!$H14:$KM14)))</f>
        <is>
          <t/>
        </is>
      </c>
      <c r="DB12" s="319" t="inlineStr">
        <f aca="false">IF($B12="","",IF(COUNTIFS('English Scores- Leveled papers'!$H$4:$KM$4,DB$3,'English Scores- Leveled papers'!$H14:$KM14,"&lt;&gt;")=0,"",SUMIF('English Scores- Leveled papers'!$H$4:$KM$4,DB$3,'English Scores- Leveled papers'!$H14:$KM14)))</f>
        <is>
          <t/>
        </is>
      </c>
      <c r="DC12" s="319" t="inlineStr">
        <f aca="false">IF($B12="","",IF(COUNTIFS('English Scores- Leveled papers'!$H$4:$KM$4,DC$3,'English Scores- Leveled papers'!$H14:$KM14,"&lt;&gt;")=0,"",SUMIF('English Scores- Leveled papers'!$H$4:$KM$4,DC$3,'English Scores- Leveled papers'!$H14:$KM14)))</f>
        <is>
          <t/>
        </is>
      </c>
      <c r="DD12" s="319" t="inlineStr">
        <f aca="false">IF($B12="","",IF(COUNTIFS('English Scores- Leveled papers'!$H$4:$KM$4,DD$3,'English Scores- Leveled papers'!$H14:$KM14,"&lt;&gt;")=0,"",SUMIF('English Scores- Leveled papers'!$H$4:$KM$4,DD$3,'English Scores- Leveled papers'!$H14:$KM14)))</f>
        <is>
          <t/>
        </is>
      </c>
      <c r="DE12" s="319" t="inlineStr">
        <f aca="false">IF($B12="","",IF(COUNTIFS('English Scores- Leveled papers'!$H$4:$KM$4,DE$3,'English Scores- Leveled papers'!$H14:$KM14,"&lt;&gt;")=0,"",SUMIF('English Scores- Leveled papers'!$H$4:$KM$4,DE$3,'English Scores- Leveled papers'!$H14:$KM14)))</f>
        <is>
          <t/>
        </is>
      </c>
      <c r="DF12" s="319" t="inlineStr">
        <f aca="false">IF($B12="","",IF(COUNTIFS('English Scores- Leveled papers'!$H$4:$KM$4,DF$3,'English Scores- Leveled papers'!$H14:$KM14,"&lt;&gt;")=0,"",SUMIF('English Scores- Leveled papers'!$H$4:$KM$4,DF$3,'English Scores- Leveled papers'!$H14:$KM14)))</f>
        <is>
          <t/>
        </is>
      </c>
      <c r="DG12" s="319" t="inlineStr">
        <f aca="false">IF($B12="","",IF(COUNTIFS('English Scores- Leveled papers'!$H$4:$KM$4,DG$3,'English Scores- Leveled papers'!$H14:$KM14,"&lt;&gt;")=0,"",SUMIF('English Scores- Leveled papers'!$H$4:$KM$4,DG$3,'English Scores- Leveled papers'!$H14:$KM14)))</f>
        <is>
          <t/>
        </is>
      </c>
      <c r="DH12" s="319" t="inlineStr">
        <f aca="false">IF($B12="","",IF(COUNTIFS('English Scores- Leveled papers'!$H$4:$KM$4,DH$3,'English Scores- Leveled papers'!$H14:$KM14,"&lt;&gt;")=0,"",SUMIF('English Scores- Leveled papers'!$H$4:$KM$4,DH$3,'English Scores- Leveled papers'!$H14:$KM14)))</f>
        <is>
          <t/>
        </is>
      </c>
      <c r="DI12" s="319" t="inlineStr">
        <f aca="false">IF($B12="","",IF(COUNTIFS('English Scores- Leveled papers'!$H$4:$KM$4,DI$3,'English Scores- Leveled papers'!$H14:$KM14,"&lt;&gt;")=0,"",SUMIF('English Scores- Leveled papers'!$H$4:$KM$4,DI$3,'English Scores- Leveled papers'!$H14:$KM14)))</f>
        <is>
          <t/>
        </is>
      </c>
      <c r="DJ12" s="319" t="inlineStr">
        <f aca="false">IF($B12="","",IF(COUNTIFS('English Scores- Leveled papers'!$H$4:$KM$4,DJ$3,'English Scores- Leveled papers'!$H14:$KM14,"&lt;&gt;")=0,"",SUMIF('English Scores- Leveled papers'!$H$4:$KM$4,DJ$3,'English Scores- Leveled papers'!$H14:$KM14)))</f>
        <is>
          <t/>
        </is>
      </c>
      <c r="DK12" s="319" t="inlineStr">
        <f aca="false">IF($B12="","",IF(COUNTIFS('English Scores- Leveled papers'!$H$4:$KM$4,DK$3,'English Scores- Leveled papers'!$H14:$KM14,"&lt;&gt;")=0,"",SUMIF('English Scores- Leveled papers'!$H$4:$KM$4,DK$3,'English Scores- Leveled papers'!$H14:$KM14)))</f>
        <is>
          <t/>
        </is>
      </c>
      <c r="DL12" s="319" t="inlineStr">
        <f aca="false">IF($B12="","",IF(COUNTIFS('English Scores- Leveled papers'!$H$4:$KM$4,DL$3,'English Scores- Leveled papers'!$H14:$KM14,"&lt;&gt;")=0,"",SUMIF('English Scores- Leveled papers'!$H$4:$KM$4,DL$3,'English Scores- Leveled papers'!$H14:$KM14)))</f>
        <is>
          <t/>
        </is>
      </c>
      <c r="DM12" s="319" t="inlineStr">
        <f aca="false">IF($B12="","",IF(COUNTIFS('English Scores- Leveled papers'!$H$4:$KM$4,DM$3,'English Scores- Leveled papers'!$H14:$KM14,"&lt;&gt;")=0,"",SUMIF('English Scores- Leveled papers'!$H$4:$KM$4,DM$3,'English Scores- Leveled papers'!$H14:$KM14)))</f>
        <is>
          <t/>
        </is>
      </c>
      <c r="DN12" s="319" t="inlineStr">
        <f aca="false">IF($B12="","",IF(COUNTIFS('English Scores- Leveled papers'!$H$4:$KM$4,DN$3,'English Scores- Leveled papers'!$H14:$KM14,"&lt;&gt;")=0,"",SUMIF('English Scores- Leveled papers'!$H$4:$KM$4,DN$3,'English Scores- Leveled papers'!$H14:$KM14)))</f>
        <is>
          <t/>
        </is>
      </c>
      <c r="DO12" s="319" t="inlineStr">
        <f aca="false">IF($B12="","",IF(COUNTIFS('English Scores- Leveled papers'!$H$4:$KM$4,DO$3,'English Scores- Leveled papers'!$H14:$KM14,"&lt;&gt;")=0,"",SUMIF('English Scores- Leveled papers'!$H$4:$KM$4,DO$3,'English Scores- Leveled papers'!$H14:$KM14)))</f>
        <is>
          <t/>
        </is>
      </c>
      <c r="DP12" s="319" t="inlineStr">
        <f aca="false">IF($B12="","",IF(COUNTIFS('English Scores- Leveled papers'!$H$4:$KM$4,DP$3,'English Scores- Leveled papers'!$H14:$KM14,"&lt;&gt;")=0,"",SUMIF('English Scores- Leveled papers'!$H$4:$KM$4,DP$3,'English Scores- Leveled papers'!$H14:$KM14)))</f>
        <is>
          <t/>
        </is>
      </c>
      <c r="DQ12" s="320" t="inlineStr">
        <f aca="false">IF($B12="","",IF(COUNTIFS('English Scores- Leveled papers'!$H$4:$KM$4,DQ$3,'English Scores- Leveled papers'!$H14:$KM14,"&lt;&gt;")=0,"",SUMIF('English Scores- Leveled papers'!$H$4:$KM$4,DQ$3,'English Scores- Leveled papers'!$H14:$KM14)))</f>
        <is>
          <t/>
        </is>
      </c>
      <c r="DR12" s="321" t="inlineStr">
        <f aca="false">IF('Cover Sheet'!$AC$6="6th", 'Eng GLA 6th, 7th, 8th'!D15, "")</f>
        <is>
          <t/>
        </is>
      </c>
      <c r="DS12" s="0" t="s">
        <v>830</v>
      </c>
      <c r="DT12" s="0" t="n">
        <f aca="false">COUNTIF($H$5:$H$89,0.2)</f>
        <v>7</v>
      </c>
      <c r="DU12" s="319" t="inlineStr">
        <f aca="false">IF($B12="","",IF(COUNTIFS('Eng GLA 6th, 7th, 8th'!$E$4:$DV$4,DU$3,'Eng GLA 6th, 7th, 8th'!$E15:$DV15,"&lt;&gt;")=0,"",SUMIF('Eng GLA 6th, 7th, 8th'!$E$4:$DV$4,DU$3,'Eng GLA 6th, 7th, 8th'!$E15:$DV15)))</f>
        <is>
          <t/>
        </is>
      </c>
      <c r="DV12" s="319" t="inlineStr">
        <f aca="false">IF($B12="","",IF(COUNTIFS('Eng GLA 6th, 7th, 8th'!$E$4:$DV$4,DV$3,'Eng GLA 6th, 7th, 8th'!$E15:$DV15,"&lt;&gt;")=0,"",SUMIF('Eng GLA 6th, 7th, 8th'!$E$4:$DV$4,DV$3,'Eng GLA 6th, 7th, 8th'!$E15:$DV15)))</f>
        <is>
          <t/>
        </is>
      </c>
      <c r="DW12" s="319" t="inlineStr">
        <f aca="false">IF($B12="","",IF(COUNTIFS('Eng GLA 6th, 7th, 8th'!$E$4:$DV$4,DW$3,'Eng GLA 6th, 7th, 8th'!$E15:$DV15,"&lt;&gt;")=0,"",SUMIF('Eng GLA 6th, 7th, 8th'!$E$4:$DV$4,DW$3,'Eng GLA 6th, 7th, 8th'!$E15:$DV15)))</f>
        <is>
          <t/>
        </is>
      </c>
      <c r="DX12" s="319" t="inlineStr">
        <f aca="false">IF($B12="","",IF(COUNTIFS('Eng GLA 6th, 7th, 8th'!$E$4:$DV$4,DX$3,'Eng GLA 6th, 7th, 8th'!$E15:$DV15,"&lt;&gt;")=0,"",SUMIF('Eng GLA 6th, 7th, 8th'!$E$4:$DV$4,DX$3,'Eng GLA 6th, 7th, 8th'!$E15:$DV15)))</f>
        <is>
          <t/>
        </is>
      </c>
      <c r="DY12" s="319" t="inlineStr">
        <f aca="false">IF($B12="","",IF(COUNTIFS('Eng GLA 6th, 7th, 8th'!$E$4:$DV$4,DY$3,'Eng GLA 6th, 7th, 8th'!$E15:$DV15,"&lt;&gt;")=0,"",SUMIF('Eng GLA 6th, 7th, 8th'!$E$4:$DV$4,DY$3,'Eng GLA 6th, 7th, 8th'!$E15:$DV15)))</f>
        <is>
          <t/>
        </is>
      </c>
      <c r="DZ12" s="319" t="inlineStr">
        <f aca="false">IF($B12="","",IF(COUNTIFS('Eng GLA 6th, 7th, 8th'!$E$4:$DV$4,DZ$3,'Eng GLA 6th, 7th, 8th'!$E15:$DV15,"&lt;&gt;")=0,"",SUMIF('Eng GLA 6th, 7th, 8th'!$E$4:$DV$4,DZ$3,'Eng GLA 6th, 7th, 8th'!$E15:$DV15)))</f>
        <is>
          <t/>
        </is>
      </c>
      <c r="EA12" s="319" t="inlineStr">
        <f aca="false">IF($B12="","",IF(COUNTIFS('Eng GLA 6th, 7th, 8th'!$E$4:$DV$4,EA$3,'Eng GLA 6th, 7th, 8th'!$E15:$DV15,"&lt;&gt;")=0,"",SUMIF('Eng GLA 6th, 7th, 8th'!$E$4:$DV$4,EA$3,'Eng GLA 6th, 7th, 8th'!$E15:$DV15)))</f>
        <is>
          <t/>
        </is>
      </c>
      <c r="EB12" s="319" t="inlineStr">
        <f aca="false">IF($B12="","",IF(COUNTIFS('Eng GLA 6th, 7th, 8th'!$E$4:$DV$4,EB$3,'Eng GLA 6th, 7th, 8th'!$E15:$DV15,"&lt;&gt;")=0,"",SUMIF('Eng GLA 6th, 7th, 8th'!$E$4:$DV$4,EB$3,'Eng GLA 6th, 7th, 8th'!$E15:$DV15)))</f>
        <is>
          <t/>
        </is>
      </c>
      <c r="EC12" s="319" t="inlineStr">
        <f aca="false">IF($B12="","",IF(COUNTIFS('Eng GLA 6th, 7th, 8th'!$E$4:$DV$4,EC$3,'Eng GLA 6th, 7th, 8th'!$E15:$DV15,"&lt;&gt;")=0,"",SUMIF('Eng GLA 6th, 7th, 8th'!$E$4:$DV$4,EC$3,'Eng GLA 6th, 7th, 8th'!$E15:$DV15)))</f>
        <is>
          <t/>
        </is>
      </c>
      <c r="ED12" s="319" t="inlineStr">
        <f aca="false">IF($B12="","",IF(COUNTIFS('Eng GLA 6th, 7th, 8th'!$E$4:$DV$4,ED$3,'Eng GLA 6th, 7th, 8th'!$E15:$DV15,"&lt;&gt;")=0,"",SUMIF('Eng GLA 6th, 7th, 8th'!$E$4:$DV$4,ED$3,'Eng GLA 6th, 7th, 8th'!$E15:$DV15)))</f>
        <is>
          <t/>
        </is>
      </c>
      <c r="EE12" s="319" t="inlineStr">
        <f aca="false">IF($B12="","",IF(COUNTIFS('Eng GLA 6th, 7th, 8th'!$E$4:$DV$4,EE$3,'Eng GLA 6th, 7th, 8th'!$E15:$DV15,"&lt;&gt;")=0,"",SUMIF('Eng GLA 6th, 7th, 8th'!$E$4:$DV$4,EE$3,'Eng GLA 6th, 7th, 8th'!$E15:$DV15)))</f>
        <is>
          <t/>
        </is>
      </c>
      <c r="EF12" s="319" t="inlineStr">
        <f aca="false">IF($B12="","",IF(COUNTIFS('Eng GLA 6th, 7th, 8th'!$E$4:$DV$4,EF$3,'Eng GLA 6th, 7th, 8th'!$E15:$DV15,"&lt;&gt;")=0,"",SUMIF('Eng GLA 6th, 7th, 8th'!$E$4:$DV$4,EF$3,'Eng GLA 6th, 7th, 8th'!$E15:$DV15)))</f>
        <is>
          <t/>
        </is>
      </c>
      <c r="EG12" s="319" t="inlineStr">
        <f aca="false">IF($B12="","",IF(COUNTIFS('Eng GLA 6th, 7th, 8th'!$E$4:$DV$4,EG$3,'Eng GLA 6th, 7th, 8th'!$E15:$DV15,"&lt;&gt;")=0,"",SUMIF('Eng GLA 6th, 7th, 8th'!$E$4:$DV$4,EG$3,'Eng GLA 6th, 7th, 8th'!$E15:$DV15)))</f>
        <is>
          <t/>
        </is>
      </c>
      <c r="EH12" s="319" t="inlineStr">
        <f aca="false">IF($B12="","",IF(COUNTIFS('Eng GLA 6th, 7th, 8th'!$E$4:$DV$4,EH$3,'Eng GLA 6th, 7th, 8th'!$E15:$DV15,"&lt;&gt;")=0,"",SUMIF('Eng GLA 6th, 7th, 8th'!$E$4:$DV$4,EH$3,'Eng GLA 6th, 7th, 8th'!$E15:$DV15)))</f>
        <is>
          <t/>
        </is>
      </c>
      <c r="EI12" s="319" t="inlineStr">
        <f aca="false">IF($B12="","",IF(COUNTIFS('Eng GLA 6th, 7th, 8th'!$E$4:$DV$4,EI$3,'Eng GLA 6th, 7th, 8th'!$E15:$DV15,"&lt;&gt;")=0,"",SUMIF('Eng GLA 6th, 7th, 8th'!$E$4:$DV$4,EI$3,'Eng GLA 6th, 7th, 8th'!$E15:$DV15)))</f>
        <is>
          <t/>
        </is>
      </c>
      <c r="EJ12" s="322" t="inlineStr">
        <f aca="false">IF('Cover Sheet'!$AC$6="7th", 'Eng GLA 6th, 7th, 8th'!AQ15, "")</f>
        <is>
          <t/>
        </is>
      </c>
      <c r="EK12" s="319" t="inlineStr">
        <f aca="false">IF($B12="","",IF(COUNTIFS('Eng GLA 6th, 7th, 8th'!$E$4:$DV$4,EK$3,'Eng GLA 6th, 7th, 8th'!$E15:$DV15,"&lt;&gt;")=0,"",SUMIF('Eng GLA 6th, 7th, 8th'!$E$4:$DV$4,EK$3,'Eng GLA 6th, 7th, 8th'!$E15:$DV15)))</f>
        <is>
          <t/>
        </is>
      </c>
      <c r="EL12" s="319" t="inlineStr">
        <f aca="false">IF($B12="","",IF(COUNTIFS('Eng GLA 6th, 7th, 8th'!$E$4:$DV$4,EL$3,'Eng GLA 6th, 7th, 8th'!$E15:$DV15,"&lt;&gt;")=0,"",SUMIF('Eng GLA 6th, 7th, 8th'!$E$4:$DV$4,EL$3,'Eng GLA 6th, 7th, 8th'!$E15:$DV15)))</f>
        <is>
          <t/>
        </is>
      </c>
      <c r="EM12" s="319" t="inlineStr">
        <f aca="false">IF($B12="","",IF(COUNTIFS('Eng GLA 6th, 7th, 8th'!$E$4:$DV$4,EM$3,'Eng GLA 6th, 7th, 8th'!$E15:$DV15,"&lt;&gt;")=0,"",SUMIF('Eng GLA 6th, 7th, 8th'!$E$4:$DV$4,EM$3,'Eng GLA 6th, 7th, 8th'!$E15:$DV15)))</f>
        <is>
          <t/>
        </is>
      </c>
      <c r="EN12" s="319" t="inlineStr">
        <f aca="false">IF($B12="","",IF(COUNTIFS('Eng GLA 6th, 7th, 8th'!$E$4:$DV$4,EN$3,'Eng GLA 6th, 7th, 8th'!$E15:$DV15,"&lt;&gt;")=0,"",SUMIF('Eng GLA 6th, 7th, 8th'!$E$4:$DV$4,EN$3,'Eng GLA 6th, 7th, 8th'!$E15:$DV15)))</f>
        <is>
          <t/>
        </is>
      </c>
      <c r="EO12" s="319" t="inlineStr">
        <f aca="false">IF($B12="","",IF(COUNTIFS('Eng GLA 6th, 7th, 8th'!$E$4:$DV$4,EO$3,'Eng GLA 6th, 7th, 8th'!$E15:$DV15,"&lt;&gt;")=0,"",SUMIF('Eng GLA 6th, 7th, 8th'!$E$4:$DV$4,EO$3,'Eng GLA 6th, 7th, 8th'!$E15:$DV15)))</f>
        <is>
          <t/>
        </is>
      </c>
      <c r="EP12" s="319" t="inlineStr">
        <f aca="false">IF($B12="","",IF(COUNTIFS('Eng GLA 6th, 7th, 8th'!$E$4:$DV$4,EP$3,'Eng GLA 6th, 7th, 8th'!$E15:$DV15,"&lt;&gt;")=0,"",SUMIF('Eng GLA 6th, 7th, 8th'!$E$4:$DV$4,EP$3,'Eng GLA 6th, 7th, 8th'!$E15:$DV15)))</f>
        <is>
          <t/>
        </is>
      </c>
      <c r="EQ12" s="319" t="inlineStr">
        <f aca="false">IF($B12="","",IF(COUNTIFS('Eng GLA 6th, 7th, 8th'!$E$4:$DV$4,EQ$3,'Eng GLA 6th, 7th, 8th'!$E15:$DV15,"&lt;&gt;")=0,"",SUMIF('Eng GLA 6th, 7th, 8th'!$E$4:$DV$4,EQ$3,'Eng GLA 6th, 7th, 8th'!$E15:$DV15)))</f>
        <is>
          <t/>
        </is>
      </c>
      <c r="ER12" s="319" t="inlineStr">
        <f aca="false">IF($B12="","",IF(COUNTIFS('Eng GLA 6th, 7th, 8th'!$E$4:$DV$4,ER$3,'Eng GLA 6th, 7th, 8th'!$E15:$DV15,"&lt;&gt;")=0,"",SUMIF('Eng GLA 6th, 7th, 8th'!$E$4:$DV$4,ER$3,'Eng GLA 6th, 7th, 8th'!$E15:$DV15)))</f>
        <is>
          <t/>
        </is>
      </c>
      <c r="ES12" s="319" t="inlineStr">
        <f aca="false">IF($B12="","",IF(COUNTIFS('Eng GLA 6th, 7th, 8th'!$E$4:$DV$4,ES$3,'Eng GLA 6th, 7th, 8th'!$E15:$DV15,"&lt;&gt;")=0,"",SUMIF('Eng GLA 6th, 7th, 8th'!$E$4:$DV$4,ES$3,'Eng GLA 6th, 7th, 8th'!$E15:$DV15)))</f>
        <is>
          <t/>
        </is>
      </c>
      <c r="ET12" s="319" t="inlineStr">
        <f aca="false">IF($B12="","",IF(COUNTIFS('Eng GLA 6th, 7th, 8th'!$E$4:$DV$4,ET$3,'Eng GLA 6th, 7th, 8th'!$E15:$DV15,"&lt;&gt;")=0,"",SUMIF('Eng GLA 6th, 7th, 8th'!$E$4:$DV$4,ET$3,'Eng GLA 6th, 7th, 8th'!$E15:$DV15)))</f>
        <is>
          <t/>
        </is>
      </c>
      <c r="EU12" s="319" t="inlineStr">
        <f aca="false">IF($B12="","",IF(COUNTIFS('Eng GLA 6th, 7th, 8th'!$E$4:$DV$4,EU$3,'Eng GLA 6th, 7th, 8th'!$E15:$DV15,"&lt;&gt;")=0,"",SUMIF('Eng GLA 6th, 7th, 8th'!$E$4:$DV$4,EU$3,'Eng GLA 6th, 7th, 8th'!$E15:$DV15)))</f>
        <is>
          <t/>
        </is>
      </c>
      <c r="EV12" s="319" t="inlineStr">
        <f aca="false">IF($B12="","",IF(COUNTIFS('Eng GLA 6th, 7th, 8th'!$E$4:$DV$4,EV$3,'Eng GLA 6th, 7th, 8th'!$E15:$DV15,"&lt;&gt;")=0,"",SUMIF('Eng GLA 6th, 7th, 8th'!$E$4:$DV$4,EV$3,'Eng GLA 6th, 7th, 8th'!$E15:$DV15)))</f>
        <is>
          <t/>
        </is>
      </c>
      <c r="EW12" s="319" t="inlineStr">
        <f aca="false">IF($B12="","",IF(COUNTIFS('Eng GLA 6th, 7th, 8th'!$E$4:$DV$4,EW$3,'Eng GLA 6th, 7th, 8th'!$E15:$DV15,"&lt;&gt;")=0,"",SUMIF('Eng GLA 6th, 7th, 8th'!$E$4:$DV$4,EW$3,'Eng GLA 6th, 7th, 8th'!$E15:$DV15)))</f>
        <is>
          <t/>
        </is>
      </c>
      <c r="EX12" s="319" t="inlineStr">
        <f aca="false">IF($B12="","",IF(COUNTIFS('Eng GLA 6th, 7th, 8th'!$E$4:$DV$4,EX$3,'Eng GLA 6th, 7th, 8th'!$E15:$DV15,"&lt;&gt;")=0,"",SUMIF('Eng GLA 6th, 7th, 8th'!$E$4:$DV$4,EX$3,'Eng GLA 6th, 7th, 8th'!$E15:$DV15)))</f>
        <is>
          <t/>
        </is>
      </c>
      <c r="EY12" s="319" t="inlineStr">
        <f aca="false">IF($B12="","",IF(COUNTIFS('Eng GLA 6th, 7th, 8th'!$E$4:$DV$4,EY$3,'Eng GLA 6th, 7th, 8th'!$E15:$DV15,"&lt;&gt;")=0,"",SUMIF('Eng GLA 6th, 7th, 8th'!$E$4:$DV$4,EY$3,'Eng GLA 6th, 7th, 8th'!$E15:$DV15)))</f>
        <is>
          <t/>
        </is>
      </c>
      <c r="EZ12" s="322" t="inlineStr">
        <f aca="false">IF('Cover Sheet'!$AC$6="8th", 'Eng GLA 6th, 7th, 8th'!CG15, "")</f>
        <is>
          <t/>
        </is>
      </c>
      <c r="FA12" s="319" t="inlineStr">
        <f aca="false">IF($B12="","",IF(COUNTIFS('Eng GLA 6th, 7th, 8th'!$E$4:$DV$4,FA$3,'Eng GLA 6th, 7th, 8th'!$E15:$DV15,"&lt;&gt;")=0,"",SUMIF('Eng GLA 6th, 7th, 8th'!$E$4:$DV$4,FA$3,'Eng GLA 6th, 7th, 8th'!$E15:$DV15)))</f>
        <is>
          <t/>
        </is>
      </c>
      <c r="FB12" s="319" t="inlineStr">
        <f aca="false">IF($B12="","",IF(COUNTIFS('Eng GLA 6th, 7th, 8th'!$E$4:$DV$4,FB$3,'Eng GLA 6th, 7th, 8th'!$E15:$DV15,"&lt;&gt;")=0,"",SUMIF('Eng GLA 6th, 7th, 8th'!$E$4:$DV$4,FB$3,'Eng GLA 6th, 7th, 8th'!$E15:$DV15)))</f>
        <is>
          <t/>
        </is>
      </c>
      <c r="FC12" s="319" t="inlineStr">
        <f aca="false">IF($B12="","",IF(COUNTIFS('Eng GLA 6th, 7th, 8th'!$E$4:$DV$4,FC$3,'Eng GLA 6th, 7th, 8th'!$E15:$DV15,"&lt;&gt;")=0,"",SUMIF('Eng GLA 6th, 7th, 8th'!$E$4:$DV$4,FC$3,'Eng GLA 6th, 7th, 8th'!$E15:$DV15)))</f>
        <is>
          <t/>
        </is>
      </c>
      <c r="FD12" s="319" t="inlineStr">
        <f aca="false">IF($B12="","",IF(COUNTIFS('Eng GLA 6th, 7th, 8th'!$E$4:$DV$4,FD$3,'Eng GLA 6th, 7th, 8th'!$E15:$DV15,"&lt;&gt;")=0,"",SUMIF('Eng GLA 6th, 7th, 8th'!$E$4:$DV$4,FD$3,'Eng GLA 6th, 7th, 8th'!$E15:$DV15)))</f>
        <is>
          <t/>
        </is>
      </c>
      <c r="FE12" s="319" t="inlineStr">
        <f aca="false">IF($B12="","",IF(COUNTIFS('Eng GLA 6th, 7th, 8th'!$E$4:$DV$4,FE$3,'Eng GLA 6th, 7th, 8th'!$E15:$DV15,"&lt;&gt;")=0,"",SUMIF('Eng GLA 6th, 7th, 8th'!$E$4:$DV$4,FE$3,'Eng GLA 6th, 7th, 8th'!$E15:$DV15)))</f>
        <is>
          <t/>
        </is>
      </c>
      <c r="FF12" s="319" t="inlineStr">
        <f aca="false">IF($B12="","",IF(COUNTIFS('Eng GLA 6th, 7th, 8th'!$E$4:$DV$4,FF$3,'Eng GLA 6th, 7th, 8th'!$E15:$DV15,"&lt;&gt;")=0,"",SUMIF('Eng GLA 6th, 7th, 8th'!$E$4:$DV$4,FF$3,'Eng GLA 6th, 7th, 8th'!$E15:$DV15)))</f>
        <is>
          <t/>
        </is>
      </c>
      <c r="FG12" s="319" t="inlineStr">
        <f aca="false">IF($B12="","",IF(COUNTIFS('Eng GLA 6th, 7th, 8th'!$E$4:$DV$4,FG$3,'Eng GLA 6th, 7th, 8th'!$E15:$DV15,"&lt;&gt;")=0,"",SUMIF('Eng GLA 6th, 7th, 8th'!$E$4:$DV$4,FG$3,'Eng GLA 6th, 7th, 8th'!$E15:$DV15)))</f>
        <is>
          <t/>
        </is>
      </c>
      <c r="FH12" s="319" t="inlineStr">
        <f aca="false">IF($B12="","",IF(COUNTIFS('Eng GLA 6th, 7th, 8th'!$E$4:$DV$4,FH$3,'Eng GLA 6th, 7th, 8th'!$E15:$DV15,"&lt;&gt;")=0,"",SUMIF('Eng GLA 6th, 7th, 8th'!$E$4:$DV$4,FH$3,'Eng GLA 6th, 7th, 8th'!$E15:$DV15)))</f>
        <is>
          <t/>
        </is>
      </c>
      <c r="FI12" s="319" t="inlineStr">
        <f aca="false">IF($B12="","",IF(COUNTIFS('Eng GLA 6th, 7th, 8th'!$E$4:$DV$4,FI$3,'Eng GLA 6th, 7th, 8th'!$E15:$DV15,"&lt;&gt;")=0,"",SUMIF('Eng GLA 6th, 7th, 8th'!$E$4:$DV$4,FI$3,'Eng GLA 6th, 7th, 8th'!$E15:$DV15)))</f>
        <is>
          <t/>
        </is>
      </c>
      <c r="FJ12" s="319" t="inlineStr">
        <f aca="false">IF($B12="","",IF(COUNTIFS('Eng GLA 6th, 7th, 8th'!$E$4:$DV$4,FJ$3,'Eng GLA 6th, 7th, 8th'!$E15:$DV15,"&lt;&gt;")=0,"",SUMIF('Eng GLA 6th, 7th, 8th'!$E$4:$DV$4,FJ$3,'Eng GLA 6th, 7th, 8th'!$E15:$DV15)))</f>
        <is>
          <t/>
        </is>
      </c>
      <c r="FK12" s="319" t="inlineStr">
        <f aca="false">IF($B12="","",IF(COUNTIFS('Eng GLA 6th, 7th, 8th'!$E$4:$DV$4,FK$3,'Eng GLA 6th, 7th, 8th'!$E15:$DV15,"&lt;&gt;")=0,"",SUMIF('Eng GLA 6th, 7th, 8th'!$E$4:$DV$4,FK$3,'Eng GLA 6th, 7th, 8th'!$E15:$DV15)))</f>
        <is>
          <t/>
        </is>
      </c>
      <c r="FL12" s="319" t="inlineStr">
        <f aca="false">IF($B12="","",IF(COUNTIFS('Eng GLA 6th, 7th, 8th'!$E$4:$DV$4,FL$3,'Eng GLA 6th, 7th, 8th'!$E15:$DV15,"&lt;&gt;")=0,"",SUMIF('Eng GLA 6th, 7th, 8th'!$E$4:$DV$4,FL$3,'Eng GLA 6th, 7th, 8th'!$E15:$DV15)))</f>
        <is>
          <t/>
        </is>
      </c>
      <c r="FM12" s="319" t="inlineStr">
        <f aca="false">IF($B12="","",IF(COUNTIFS('Eng GLA 6th, 7th, 8th'!$E$4:$DV$4,FM$3,'Eng GLA 6th, 7th, 8th'!$E15:$DV15,"&lt;&gt;")=0,"",SUMIF('Eng GLA 6th, 7th, 8th'!$E$4:$DV$4,FM$3,'Eng GLA 6th, 7th, 8th'!$E15:$DV15)))</f>
        <is>
          <t/>
        </is>
      </c>
      <c r="FN12" s="319" t="inlineStr">
        <f aca="false">IF($B12="","",IF(COUNTIFS('Eng GLA 6th, 7th, 8th'!$E$4:$DV$4,FN$3,'Eng GLA 6th, 7th, 8th'!$E15:$DV15,"&lt;&gt;")=0,"",SUMIF('Eng GLA 6th, 7th, 8th'!$E$4:$DV$4,FN$3,'Eng GLA 6th, 7th, 8th'!$E15:$DV15)))</f>
        <is>
          <t/>
        </is>
      </c>
      <c r="FO12" s="319" t="inlineStr">
        <f aca="false">IF($B12="","",IF(COUNTIFS('Eng GLA 6th, 7th, 8th'!$E$4:$DV$4,FO$3,'Eng GLA 6th, 7th, 8th'!$E15:$DV15,"&lt;&gt;")=0,"",SUMIF('Eng GLA 6th, 7th, 8th'!$E$4:$DV$4,FO$3,'Eng GLA 6th, 7th, 8th'!$E15:$DV15)))</f>
        <is>
          <t/>
        </is>
      </c>
    </row>
    <row r="13" customFormat="false" ht="12.75" hidden="false" customHeight="true" outlineLevel="0" collapsed="false">
      <c r="A13" s="315" t="n">
        <v>9</v>
      </c>
      <c r="B13" s="315" t="str">
        <f aca="false">'English Scores- Leveled papers'!B15</f>
        <v>K.Nagamani</v>
      </c>
      <c r="C13" s="315"/>
      <c r="D13" s="316" t="str">
        <f aca="false">IF(OR(B13="",H13="",'Cover Sheet'!E13=""),"",'Cover Sheet'!E13)</f>
        <v/>
      </c>
      <c r="E13" s="316" t="str">
        <f aca="false">IF(OR(B13="",H13="",'Cover Sheet'!F13=""),"",'Cover Sheet'!F13)</f>
        <v/>
      </c>
      <c r="F13" s="316" t="str">
        <f aca="false">IF(OR(B13="",H13="",'Cover Sheet'!H13=""),"",'Cover Sheet'!H13)</f>
        <v/>
      </c>
      <c r="G13" s="316"/>
      <c r="H13" s="316" t="n">
        <f aca="false">IF(OR(B13="",COUNT('English Scores- Leveled papers'!H15:KM15)=0),"",IF((AND(AB13&gt;=(70/100),AB13&lt;1.1)),9,IF((AND(AA13&gt;=(70/100),AA13&lt;1.1)),8,IF((AND(Z13&gt;=(70/100),Z13&lt;1.1)),7,IF((AND(Y13&gt;=(70/100),Y13&lt;1.1)),6,IF(AND(X13&gt;=0.7,X13&lt;1.1),5.5,IF(AND(W13&gt;=0.7,W13&lt;1.1),5,IF(AND(V13&gt;=0.7,V13&lt;1.1),4.5,IF(AND(U13&gt;=0.7,U13&lt;1.1),4,IF(AND(T13&gt;=0.7,T13&lt;1.1),3.5,IF(AND(S13&gt;=0.7,S13&lt;1.1),3,IF(AND(R13&gt;=0.7,R13&lt;1.1),2.5,IF(AND(Q13&gt;=0.7,Q13&lt;1.1),2,IF(AND(P13&gt;=0.7,P13&lt;1.1),1.5,IF(AND(O13&gt;=0.7,O13&lt;1.1),1,IF(AND(N13&gt;=0.7,N13&lt;1.1),0.5,IF(AND(M13&gt;=0.7,M13&lt;1.1),0.2,IF(AND(L13&gt;=0.7,L13&lt;1.1),0,IF(COUNT('English Scores- Leveled papers'!H15:M15)=0,"",-0.5)))))))))))))))))))</f>
        <v>1</v>
      </c>
      <c r="I13" s="317" t="n">
        <f aca="false">IFERROR(IF(OR(B13="",H13=""),"",IF((AND(AB13&gt;=(70/100),AB13&lt;1.1)),AB13,IF(AND((AA13)&gt;=(70/100),AA13&lt;1.1),AA13,IF((AND((Z13)&gt;=(70/100),Z13&lt;1.1)),Z13,IF(AND((Y13)&gt;=(70/100),Y13&lt;1.1),Y13,IF(AND(X13&gt;=0.7,X13&lt;1.1),X13,IF(AND((W13)&gt;=0.7,W13&lt;1.1),W13,IF(AND((V13)&gt;=0.7,V13&lt;1.1),V13,IF(AND((U13)&gt;=0.7,U13&lt;1.1),U13,IF(AND((T13)&gt;=0.7,T13&lt;1.1),T13,IF(AND((S13)&gt;=0.7,S13&lt;1.1),S13,IF(AND((R13)&gt;=0.7,R13&lt;1.1),R13,IF(AND((Q13)&gt;=0.7,Q13&lt;1.1),Q13,IF(AND((P13)&gt;=0.7,P13&lt;1.1),P13,IF(AND((O13)&gt;=0.7,O13&lt;1.1),O13,IF(AND((N13)&gt;=0.7,N13&lt;1.1),N13,IF(AND((M13)&gt;=0.7,M13&lt;1.1),M13,IF(AND((L13)&gt;=0.7,L13&lt;1.1),L13,L13)))))))))))))))))),"")</f>
        <v>0.9</v>
      </c>
      <c r="J13" s="317" t="n">
        <f aca="false">IF((OR(B13="",H13="")),"",IF(AND((AB13)&gt;=(70/100),AB13&lt;1.1),"",IF((AND((AA13)&gt;=(70/100),AA13&lt;1.1)),AB13,IF((AND((Z13)&gt;=(70/100),Z13&lt;1.1)),AA13,IF((AND((Y13)&gt;=(70/100),Y13&lt;1.1)),Z13,IF(AND((X13)&gt;=0.7,X13&lt;1.1),Y13,IF(AND((W13)&gt;=0.7,W13&lt;1.1),X13,IF(AND((V13)&gt;=0.7,V13&lt;1.1),W13,IF(AND((U13)&gt;=0.7,U13&lt;1.1),V13,IF(AND((T13)&gt;=0.7,T13&lt;1.1),U13,IF(AND((S13)&gt;=0.7,S13&lt;1.1),T13,IF(AND((R13)&gt;=0.7,R13&lt;1.1),S13,IF(AND((Q13)&gt;=0.7,Q13&lt;1.1),R13,IF(AND((P13)&gt;=0.7,P13&lt;1.1),Q13,IF(AND((O13)&gt;=0.7,O13&lt;1.1),P13,IF(AND((N13)&gt;=0.7,N13&lt;1.1),O13,IF(AND((M13)&gt;=0.7,M13&lt;1.1),N13,IF(AND((L13)&gt;=0.7,L13&lt;1.1),M13,""))))))))))))))))))</f>
        <v>0.5</v>
      </c>
      <c r="K13" s="317" t="str">
        <f aca="false">IF((OR(B13="",H13="")),"",IF(AND((AB13)&gt;=(70/100),AB13&lt;1.1),AA13,IF((AND((AA13)&gt;=(70/100),AA13&lt;1.1)),Z13,IF((AND((Z13)&gt;=(70/100),Z13&lt;1.1)),Y13,IF((AND((Y13)&gt;=(70/100),Y13&lt;1.1)),X13,IF(AND((X13)&gt;=0.7,X13&lt;1.1),W13,IF(AND((W13)&gt;=0.7,W13&lt;1.1),V13,IF(AND((V13)&gt;=0.7,V13&lt;1.1),U13,IF(AND((U13)&gt;=0.7,U13&lt;1.1),T13,IF(AND((T13)&gt;=0.7,T13&lt;1.1),S13,IF(AND((S13)&gt;=0.7,S13&lt;1.1),R13,IF(AND((R13)&gt;=0.7,R13&lt;1.1),Q13,IF(AND((Q13)&gt;=0.7,Q13&lt;1.1),P13,IF(AND((P13)&gt;=0.7,P13&lt;1.1),O13,IF(AND((O13)&gt;=0.7,O13&lt;1.1),N13,IF(AND((N13)&gt;=0.7,N13&lt;1.1),M13,IF(AND((M13)&gt;=0.7,M13&lt;1.1),L13,IF(AND((L13)&gt;=0.7,L13&lt;1.1),"",""))))))))))))))))))</f>
        <v/>
      </c>
      <c r="L13" s="318" t="str">
        <f aca="false">IFERROR(IF((B13=""),"",(IF(COUNT(AC13:AG13)=0,"",ROUND(SUM(AC13:AG13)/SUM($AC$2:$AG$2),1)))),"")</f>
        <v/>
      </c>
      <c r="M13" s="318" t="str">
        <f aca="false">IFERROR(IF((B13=""),"",(IF(COUNT(AH13:AL13)=0,"",ROUND(SUM(AH13:AL13)/SUM($AH$2:$AL$2),1)))),"")</f>
        <v/>
      </c>
      <c r="N13" s="318" t="str">
        <f aca="false">IFERROR(IF((B13=""),"",(IF(COUNT(AM13:AQ13)=0,"",ROUND(SUM(AM13:AQ13)/SUM($AM$2:$AQ$2),1)))),"")</f>
        <v/>
      </c>
      <c r="O13" s="318" t="n">
        <f aca="false">IFERROR(IF((B13=""),"",(IF(COUNT(AR13:AV13)=0,"",ROUND(SUM(AR13:AV13)/SUM($AR$2:$AV$2),1)))),"")</f>
        <v>0.9</v>
      </c>
      <c r="P13" s="318" t="n">
        <f aca="false">IFERROR(IF((B13=""),"",(IF(COUNT(AX13:BB13)=0,"",ROUND(SUM(AX13:BB13)/SUM($AX$2:$BB$2),1)))),"")</f>
        <v>0.5</v>
      </c>
      <c r="Q13" s="318" t="n">
        <f aca="false">IFERROR(IF((B13=""),"",(IF(COUNT(BD13:BJ13)=0,"",ROUND(SUM(BD13:BJ13)/SUM($BD$2:$BJ$2),1)))),0)</f>
        <v>0.5</v>
      </c>
      <c r="R13" s="318" t="n">
        <f aca="false">IFERROR(IF((B13=""),"",(IF(COUNT(BL13:BS13)=0,"",ROUND(SUM(BL13:BR13)/SUM($BL$2:$BR$2),1)))),0)</f>
        <v>0.4</v>
      </c>
      <c r="S13" s="318" t="str">
        <f aca="false">IFERROR(IF((B13=""),"",(IF(COUNT(BT13:CB13)=0,"",ROUND(SUM(BT13:CA13)/SUM($BT$2:$CA$2),1)))),0)</f>
        <v/>
      </c>
      <c r="T13" s="318" t="str">
        <f aca="false">IFERROR(IF((B13=""),"",(IF(COUNT(CC13:CJ13)=0,"",ROUND(SUM(CC13:CI13)/SUM($CC$2:$CI$2),1)))),0)</f>
        <v/>
      </c>
      <c r="U13" s="318" t="str">
        <f aca="false">IFERROR(IF((B13=""),"",(IF(COUNT(CK13:CQ13)=0,"",ROUND(SUM(CK13:CQ13)/SUM($CK$2:$CQ$2),1)))),0)</f>
        <v/>
      </c>
      <c r="V13" s="318" t="str">
        <f aca="false">IFERROR(IF((B13=""),"",(IF(COUNT(CS13:CY13)=0,"",ROUND(SUM(CS13:CY13)/SUM($CS$2:$CY$2),1)))),0)</f>
        <v/>
      </c>
      <c r="W13" s="318" t="str">
        <f aca="false">IFERROR(IF((B13=""),"",(IF(COUNT(DA13:DI13)=0,"",ROUND(SUM(DA13:DI13)/SUM($DA$2:$DI$2),1)))),0)</f>
        <v/>
      </c>
      <c r="X13" s="318" t="str">
        <f aca="false">IFERROR(IF((B13=""),"",(IF(COUNT(DK13:DP13)=0,"",ROUND(SUM(DK13:DP13)/SUM($DK$2:$DP$2),1)))),0)</f>
        <v/>
      </c>
      <c r="Y13" s="318"/>
      <c r="Z13" s="318"/>
      <c r="AA13" s="318"/>
      <c r="AB13" s="318"/>
      <c r="AC13" s="319" t="str">
        <f aca="false">IF($B13="","",IF(COUNTIFS('English Scores- Leveled papers'!$H$4:$KM$4,AC$3,'English Scores- Leveled papers'!$H15:$KM15,"&lt;&gt;")=0,"",SUMIF('English Scores- Leveled papers'!$H$4:$KM$4,AC$3,'English Scores- Leveled papers'!$H15:$KM15)))</f>
        <v/>
      </c>
      <c r="AD13" s="319" t="str">
        <f aca="false">IF($B13="","",IF(COUNTIFS('English Scores- Leveled papers'!$H$4:$KM$4,AD$3,'English Scores- Leveled papers'!$H15:$KM15,"&lt;&gt;")=0,"",SUMIF('English Scores- Leveled papers'!$H$4:$KM$4,AD$3,'English Scores- Leveled papers'!$H15:$KM15)))</f>
        <v/>
      </c>
      <c r="AE13" s="319" t="str">
        <f aca="false">IF($B13="","",IF(COUNTIFS('English Scores- Leveled papers'!$H$4:$KM$4,AE$3,'English Scores- Leveled papers'!$H15:$KM15,"&lt;&gt;")=0,"",SUMIF('English Scores- Leveled papers'!$H$4:$KM$4,AE$3,'English Scores- Leveled papers'!$H15:$KM15)))</f>
        <v/>
      </c>
      <c r="AF13" s="319" t="str">
        <f aca="false">IF($B13="","",IF(COUNTIFS('English Scores- Leveled papers'!$H$4:$KM$4,AF$3,'English Scores- Leveled papers'!$H15:$KM15,"&lt;&gt;")=0,"",SUMIF('English Scores- Leveled papers'!$H$4:$KM$4,AF$3,'English Scores- Leveled papers'!$H15:$KM15)))</f>
        <v/>
      </c>
      <c r="AG13" s="319" t="str">
        <f aca="false">IF($B13="","",IF(COUNTIFS('English Scores- Leveled papers'!$H$4:$KM$4,AG$3,'English Scores- Leveled papers'!$H15:$KM15,"&lt;&gt;")=0,"",SUMIF('English Scores- Leveled papers'!$H$4:$KM$4,AG$3,'English Scores- Leveled papers'!$H15:$KM15)))</f>
        <v/>
      </c>
      <c r="AH13" s="319" t="str">
        <f aca="false">IF($B13="","",IF(COUNTIFS('English Scores- Leveled papers'!$H$4:$KM$4,AH$3,'English Scores- Leveled papers'!$H15:$KM15,"&lt;&gt;")=0,"",SUMIF('English Scores- Leveled papers'!$H$4:$KM$4,AH$3,'English Scores- Leveled papers'!$H15:$KM15)))</f>
        <v/>
      </c>
      <c r="AI13" s="319" t="str">
        <f aca="false">IF($B13="","",IF(COUNTIFS('English Scores- Leveled papers'!$H$4:$KM$4,AI$3,'English Scores- Leveled papers'!$H15:$KM15,"&lt;&gt;")=0,"",SUMIF('English Scores- Leveled papers'!$H$4:$KM$4,AI$3,'English Scores- Leveled papers'!$H15:$KM15)))</f>
        <v/>
      </c>
      <c r="AJ13" s="319" t="str">
        <f aca="false">IF($B13="","",IF(COUNTIFS('English Scores- Leveled papers'!$H$4:$KM$4,AJ$3,'English Scores- Leveled papers'!$H15:$KM15,"&lt;&gt;")=0,"",SUMIF('English Scores- Leveled papers'!$H$4:$KM$4,AJ$3,'English Scores- Leveled papers'!$H15:$KM15)))</f>
        <v/>
      </c>
      <c r="AK13" s="319" t="str">
        <f aca="false">IF($B13="","",IF(COUNTIFS('English Scores- Leveled papers'!$H$4:$KM$4,AK$3,'English Scores- Leveled papers'!$H15:$KM15,"&lt;&gt;")=0,"",SUMIF('English Scores- Leveled papers'!$H$4:$KM$4,AK$3,'English Scores- Leveled papers'!$H15:$KM15)))</f>
        <v/>
      </c>
      <c r="AL13" s="319" t="str">
        <f aca="false">IF($B13="","",IF(COUNTIFS('English Scores- Leveled papers'!$H$4:$KM$4,AL$3,'English Scores- Leveled papers'!$H15:$KM15,"&lt;&gt;")=0,"",SUMIF('English Scores- Leveled papers'!$H$4:$KM$4,AL$3,'English Scores- Leveled papers'!$H15:$KM15)))</f>
        <v/>
      </c>
      <c r="AM13" s="319" t="str">
        <f aca="false">IF($B13="","",IF(COUNTIFS('English Scores- Leveled papers'!$H$4:$KM$4,AM$3,'English Scores- Leveled papers'!$H15:$KM15,"&lt;&gt;")=0,"",SUMIF('English Scores- Leveled papers'!$H$4:$KM$4,AM$3,'English Scores- Leveled papers'!$H15:$KM15)))</f>
        <v/>
      </c>
      <c r="AN13" s="319" t="str">
        <f aca="false">IF($B13="","",IF(COUNTIFS('English Scores- Leveled papers'!$H$4:$KM$4,AN$3,'English Scores- Leveled papers'!$H15:$KM15,"&lt;&gt;")=0,"",SUMIF('English Scores- Leveled papers'!$H$4:$KM$4,AN$3,'English Scores- Leveled papers'!$H15:$KM15)))</f>
        <v/>
      </c>
      <c r="AO13" s="319" t="str">
        <f aca="false">IF($B13="","",IF(COUNTIFS('English Scores- Leveled papers'!$H$4:$KM$4,AO$3,'English Scores- Leveled papers'!$H15:$KM15,"&lt;&gt;")=0,"",SUMIF('English Scores- Leveled papers'!$H$4:$KM$4,AO$3,'English Scores- Leveled papers'!$H15:$KM15)))</f>
        <v/>
      </c>
      <c r="AP13" s="319" t="str">
        <f aca="false">IF($B13="","",IF(COUNTIFS('English Scores- Leveled papers'!$H$4:$KM$4,AP$3,'English Scores- Leveled papers'!$H15:$KM15,"&lt;&gt;")=0,"",SUMIF('English Scores- Leveled papers'!$H$4:$KM$4,AP$3,'English Scores- Leveled papers'!$H15:$KM15)))</f>
        <v/>
      </c>
      <c r="AQ13" s="319" t="str">
        <f aca="false">IF($B13="","",IF(COUNTIFS('English Scores- Leveled papers'!$H$4:$KM$4,AQ$3,'English Scores- Leveled papers'!$H15:$KM15,"&lt;&gt;")=0,"",SUMIF('English Scores- Leveled papers'!$H$4:$KM$4,AQ$3,'English Scores- Leveled papers'!$H15:$KM15)))</f>
        <v/>
      </c>
      <c r="AR13" s="319" t="n">
        <f aca="false">IF($B13="","",IF(COUNTIFS('English Scores- Leveled papers'!$H$4:$KM$4,AR$3,'English Scores- Leveled papers'!$H15:$KM15,"&lt;&gt;")=0,"",SUMIF('English Scores- Leveled papers'!$H$4:$KM$4,AR$3,'English Scores- Leveled papers'!$H15:$KM15)))</f>
        <v>1</v>
      </c>
      <c r="AS13" s="319" t="n">
        <f aca="false">IF($B13="","",IF(COUNTIFS('English Scores- Leveled papers'!$H$4:$KM$4,AS$3,'English Scores- Leveled papers'!$H15:$KM15,"&lt;&gt;")=0,"",SUMIF('English Scores- Leveled papers'!$H$4:$KM$4,AS$3,'English Scores- Leveled papers'!$H15:$KM15)))</f>
        <v>2</v>
      </c>
      <c r="AT13" s="319" t="n">
        <f aca="false">IF($B13="","",IF(COUNTIFS('English Scores- Leveled papers'!$H$4:$KM$4,AT$3,'English Scores- Leveled papers'!$H15:$KM15,"&lt;&gt;")=0,"",SUMIF('English Scores- Leveled papers'!$H$4:$KM$4,AT$3,'English Scores- Leveled papers'!$H15:$KM15)))</f>
        <v>1</v>
      </c>
      <c r="AU13" s="319" t="n">
        <f aca="false">IF($B13="","",IF(COUNTIFS('English Scores- Leveled papers'!$H$4:$KM$4,AU$3,'English Scores- Leveled papers'!$H15:$KM15,"&lt;&gt;")=0,"",SUMIF('English Scores- Leveled papers'!$H$4:$KM$4,AU$3,'English Scores- Leveled papers'!$H15:$KM15)))</f>
        <v>0</v>
      </c>
      <c r="AV13" s="319" t="n">
        <f aca="false">IF($B13="","",IF(COUNTIFS('English Scores- Leveled papers'!$H$4:$KM$4,AV$3,'English Scores- Leveled papers'!$H15:$KM15,"&lt;&gt;")=0,"",SUMIF('English Scores- Leveled papers'!$H$4:$KM$4,AV$3,'English Scores- Leveled papers'!$H15:$KM15)))</f>
        <v>3</v>
      </c>
      <c r="AW13" s="319" t="n">
        <f aca="false">IF($B13="","",IF(COUNTIFS('English Scores- Leveled papers'!$H$4:$KM$4,AW$3,'English Scores- Leveled papers'!$H15:$KM15,"&lt;&gt;")=0,"",SUMIF('English Scores- Leveled papers'!$H$4:$KM$4,AW$3,'English Scores- Leveled papers'!$H15:$KM15)))</f>
        <v>1.5</v>
      </c>
      <c r="AX13" s="319" t="n">
        <f aca="false">IF($B13="","",IF(COUNTIFS('English Scores- Leveled papers'!$H$4:$KM$4,AX$3,'English Scores- Leveled papers'!$H15:$KM15,"&lt;&gt;")=0,"",SUMIF('English Scores- Leveled papers'!$H$4:$KM$4,AX$3,'English Scores- Leveled papers'!$H15:$KM15)))</f>
        <v>2</v>
      </c>
      <c r="AY13" s="319" t="n">
        <f aca="false">IF($B13="","",IF(COUNTIFS('English Scores- Leveled papers'!$H$4:$KM$4,AY$3,'English Scores- Leveled papers'!$H15:$KM15,"&lt;&gt;")=0,"",SUMIF('English Scores- Leveled papers'!$H$4:$KM$4,AY$3,'English Scores- Leveled papers'!$H15:$KM15)))</f>
        <v>1</v>
      </c>
      <c r="AZ13" s="319" t="n">
        <f aca="false">IF($B13="","",IF(COUNTIFS('English Scores- Leveled papers'!$H$4:$KM$4,AZ$3,'English Scores- Leveled papers'!$H15:$KM15,"&lt;&gt;")=0,"",SUMIF('English Scores- Leveled papers'!$H$4:$KM$4,AZ$3,'English Scores- Leveled papers'!$H15:$KM15)))</f>
        <v>0</v>
      </c>
      <c r="BA13" s="319" t="n">
        <f aca="false">IF($B13="","",IF(COUNTIFS('English Scores- Leveled papers'!$H$4:$KM$4,BA$3,'English Scores- Leveled papers'!$H15:$KM15,"&lt;&gt;")=0,"",SUMIF('English Scores- Leveled papers'!$H$4:$KM$4,BA$3,'English Scores- Leveled papers'!$H15:$KM15)))</f>
        <v>0</v>
      </c>
      <c r="BB13" s="319" t="n">
        <f aca="false">IF($B13="","",IF(COUNTIFS('English Scores- Leveled papers'!$H$4:$KM$4,BB$3,'English Scores- Leveled papers'!$H15:$KM15,"&lt;&gt;")=0,"",SUMIF('English Scores- Leveled papers'!$H$4:$KM$4,BB$3,'English Scores- Leveled papers'!$H15:$KM15)))</f>
        <v>1</v>
      </c>
      <c r="BC13" s="319" t="n">
        <f aca="false">IF($B13="","",IF(COUNTIFS('English Scores- Leveled papers'!$H$4:$KM$4,BC$3,'English Scores- Leveled papers'!$H15:$KM15,"&lt;&gt;")=0,"",SUMIF('English Scores- Leveled papers'!$H$4:$KM$4,BC$3,'English Scores- Leveled papers'!$H15:$KM15)))</f>
        <v>1.5</v>
      </c>
      <c r="BD13" s="319" t="n">
        <f aca="false">IF($B13="","",IF(COUNTIFS('English Scores- Leveled papers'!$H$4:$KM$4,BD$3,'English Scores- Leveled papers'!$H15:$KM15,"&lt;&gt;")=0,"",SUMIF('English Scores- Leveled papers'!$H$4:$KM$4,BD$3,'English Scores- Leveled papers'!$H15:$KM15)))</f>
        <v>2</v>
      </c>
      <c r="BE13" s="319" t="n">
        <f aca="false">IF($B13="","",IF(COUNTIFS('English Scores- Leveled papers'!$H$4:$KM$4,BE$3,'English Scores- Leveled papers'!$H15:$KM15,"&lt;&gt;")=0,"",SUMIF('English Scores- Leveled papers'!$H$4:$KM$4,BE$3,'English Scores- Leveled papers'!$H15:$KM15)))</f>
        <v>0</v>
      </c>
      <c r="BF13" s="319" t="n">
        <f aca="false">IF($B13="","",IF(COUNTIFS('English Scores- Leveled papers'!$H$4:$KM$4,BF$3,'English Scores- Leveled papers'!$H15:$KM15,"&lt;&gt;")=0,"",SUMIF('English Scores- Leveled papers'!$H$4:$KM$4,BF$3,'English Scores- Leveled papers'!$H15:$KM15)))</f>
        <v>1</v>
      </c>
      <c r="BG13" s="319" t="n">
        <f aca="false">IF($B13="","",IF(COUNTIFS('English Scores- Leveled papers'!$H$4:$KM$4,BG$3,'English Scores- Leveled papers'!$H15:$KM15,"&lt;&gt;")=0,"",SUMIF('English Scores- Leveled papers'!$H$4:$KM$4,BG$3,'English Scores- Leveled papers'!$H15:$KM15)))</f>
        <v>0</v>
      </c>
      <c r="BH13" s="319" t="n">
        <f aca="false">IF($B13="","",IF(COUNTIFS('English Scores- Leveled papers'!$H$4:$KM$4,BH$3,'English Scores- Leveled papers'!$H15:$KM15,"&lt;&gt;")=0,"",SUMIF('English Scores- Leveled papers'!$H$4:$KM$4,BH$3,'English Scores- Leveled papers'!$H15:$KM15)))</f>
        <v>0</v>
      </c>
      <c r="BI13" s="319" t="n">
        <f aca="false">IF($B13="","",IF(COUNTIFS('English Scores- Leveled papers'!$H$4:$KM$4,BI$3,'English Scores- Leveled papers'!$H15:$KM15,"&lt;&gt;")=0,"",SUMIF('English Scores- Leveled papers'!$H$4:$KM$4,BI$3,'English Scores- Leveled papers'!$H15:$KM15)))</f>
        <v>2</v>
      </c>
      <c r="BJ13" s="319" t="n">
        <f aca="false">IF($B13="","",IF(COUNTIFS('English Scores- Leveled papers'!$H$4:$KM$4,BJ$3,'English Scores- Leveled papers'!$H15:$KM15,"&lt;&gt;")=0,"",SUMIF('English Scores- Leveled papers'!$H$4:$KM$4,BJ$3,'English Scores- Leveled papers'!$H15:$KM15)))</f>
        <v>1</v>
      </c>
      <c r="BK13" s="319" t="n">
        <f aca="false">IF($B13="","",IF(COUNTIFS('English Scores- Leveled papers'!$H$4:$KM$4,BK$3,'English Scores- Leveled papers'!$H15:$KM15,"&lt;&gt;")=0,"",SUMIF('English Scores- Leveled papers'!$H$4:$KM$4,BK$3,'English Scores- Leveled papers'!$H15:$KM15)))</f>
        <v>1.75</v>
      </c>
      <c r="BL13" s="319" t="n">
        <f aca="false">IF($B13="","",IF(COUNTIFS('English Scores- Leveled papers'!$H$4:$KM$4,BL$3,'English Scores- Leveled papers'!$H15:$KM15,"&lt;&gt;")=0,"",SUMIF('English Scores- Leveled papers'!$H$4:$KM$4,BL$3,'English Scores- Leveled papers'!$H15:$KM15)))</f>
        <v>1</v>
      </c>
      <c r="BM13" s="319" t="n">
        <f aca="false">IF($B13="","",IF(COUNTIFS('English Scores- Leveled papers'!$H$4:$KM$4,BM$3,'English Scores- Leveled papers'!$H15:$KM15,"&lt;&gt;")=0,"",SUMIF('English Scores- Leveled papers'!$H$4:$KM$4,BM$3,'English Scores- Leveled papers'!$H15:$KM15)))</f>
        <v>2</v>
      </c>
      <c r="BN13" s="319" t="n">
        <f aca="false">IF($B13="","",IF(COUNTIFS('English Scores- Leveled papers'!$H$4:$KM$4,BN$3,'English Scores- Leveled papers'!$H15:$KM15,"&lt;&gt;")=0,"",SUMIF('English Scores- Leveled papers'!$H$4:$KM$4,BN$3,'English Scores- Leveled papers'!$H15:$KM15)))</f>
        <v>0</v>
      </c>
      <c r="BO13" s="319" t="n">
        <f aca="false">IF($B13="","",IF(COUNTIFS('English Scores- Leveled papers'!$H$4:$KM$4,BO$3,'English Scores- Leveled papers'!$H15:$KM15,"&lt;&gt;")=0,"",SUMIF('English Scores- Leveled papers'!$H$4:$KM$4,BO$3,'English Scores- Leveled papers'!$H15:$KM15)))</f>
        <v>0</v>
      </c>
      <c r="BP13" s="319" t="n">
        <f aca="false">IF($B13="","",IF(COUNTIFS('English Scores- Leveled papers'!$H$4:$KM$4,BP$3,'English Scores- Leveled papers'!$H15:$KM15,"&lt;&gt;")=0,"",SUMIF('English Scores- Leveled papers'!$H$4:$KM$4,BP$3,'English Scores- Leveled papers'!$H15:$KM15)))</f>
        <v>1</v>
      </c>
      <c r="BQ13" s="319" t="n">
        <f aca="false">IF($B13="","",IF(COUNTIFS('English Scores- Leveled papers'!$H$4:$KM$4,BQ$3,'English Scores- Leveled papers'!$H15:$KM15,"&lt;&gt;")=0,"",SUMIF('English Scores- Leveled papers'!$H$4:$KM$4,BQ$3,'English Scores- Leveled papers'!$H15:$KM15)))</f>
        <v>0</v>
      </c>
      <c r="BR13" s="319" t="n">
        <f aca="false">IF($B13="","",IF(COUNTIFS('English Scores- Leveled papers'!$H$4:$KM$4,BR$3,'English Scores- Leveled papers'!$H15:$KM15,"&lt;&gt;")=0,"",SUMIF('English Scores- Leveled papers'!$H$4:$KM$4,BR$3,'English Scores- Leveled papers'!$H15:$KM15)))</f>
        <v>1</v>
      </c>
      <c r="BS13" s="319" t="n">
        <f aca="false">IF($B13="","",IF(COUNTIFS('English Scores- Leveled papers'!$H$4:$KM$4,BS$3,'English Scores- Leveled papers'!$H15:$KM15,"&lt;&gt;")=0,"",SUMIF('English Scores- Leveled papers'!$H$4:$KM$4,BS$3,'English Scores- Leveled papers'!$H15:$KM15)))</f>
        <v>1.5</v>
      </c>
      <c r="BT13" s="319" t="str">
        <f aca="false">IF($B13="","",IF(COUNTIFS('English Scores- Leveled papers'!$H$4:$KM$4,BT$3,'English Scores- Leveled papers'!$H15:$KM15,"&lt;&gt;")=0,"",SUMIF('English Scores- Leveled papers'!$H$4:$KM$4,BT$3,'English Scores- Leveled papers'!$H15:$KM15)))</f>
        <v/>
      </c>
      <c r="BU13" s="319" t="str">
        <f aca="false">IF($B13="","",IF(COUNTIFS('English Scores- Leveled papers'!$H$4:$KM$4,BU$3,'English Scores- Leveled papers'!$H15:$KM15,"&lt;&gt;")=0,"",SUMIF('English Scores- Leveled papers'!$H$4:$KM$4,BU$3,'English Scores- Leveled papers'!$H15:$KM15)))</f>
        <v/>
      </c>
      <c r="BV13" s="319" t="str">
        <f aca="false">IF($B13="","",IF(COUNTIFS('English Scores- Leveled papers'!$H$4:$KM$4,BV$3,'English Scores- Leveled papers'!$H15:$KM15,"&lt;&gt;")=0,"",SUMIF('English Scores- Leveled papers'!$H$4:$KM$4,BV$3,'English Scores- Leveled papers'!$H15:$KM15)))</f>
        <v/>
      </c>
      <c r="BW13" s="319" t="str">
        <f aca="false">IF($B13="","",IF(COUNTIFS('English Scores- Leveled papers'!$H$4:$KM$4,BW$3,'English Scores- Leveled papers'!$H15:$KM15,"&lt;&gt;")=0,"",SUMIF('English Scores- Leveled papers'!$H$4:$KM$4,BW$3,'English Scores- Leveled papers'!$H15:$KM15)))</f>
        <v/>
      </c>
      <c r="BX13" s="319" t="str">
        <f aca="false">IF($B13="","",IF(COUNTIFS('English Scores- Leveled papers'!$H$4:$KM$4,BX$3,'English Scores- Leveled papers'!$H15:$KM15,"&lt;&gt;")=0,"",SUMIF('English Scores- Leveled papers'!$H$4:$KM$4,BX$3,'English Scores- Leveled papers'!$H15:$KM15)))</f>
        <v/>
      </c>
      <c r="BY13" s="319" t="str">
        <f aca="false">IF($B13="","",IF(COUNTIFS('English Scores- Leveled papers'!$H$4:$KM$4,BY$3,'English Scores- Leveled papers'!$H15:$KM15,"&lt;&gt;")=0,"",SUMIF('English Scores- Leveled papers'!$H$4:$KM$4,BY$3,'English Scores- Leveled papers'!$H15:$KM15)))</f>
        <v/>
      </c>
      <c r="BZ13" s="319" t="str">
        <f aca="false">IF($B13="","",IF(COUNTIFS('English Scores- Leveled papers'!$H$4:$KM$4,BZ$3,'English Scores- Leveled papers'!$H15:$KM15,"&lt;&gt;")=0,"",SUMIF('English Scores- Leveled papers'!$H$4:$KM$4,BZ$3,'English Scores- Leveled papers'!$H15:$KM15)))</f>
        <v/>
      </c>
      <c r="CA13" s="319" t="str">
        <f aca="false">IF($B13="","",IF(COUNTIFS('English Scores- Leveled papers'!$H$4:$KM$4,CA$3,'English Scores- Leveled papers'!$H15:$KM15,"&lt;&gt;")=0,"",SUMIF('English Scores- Leveled papers'!$H$4:$KM$4,CA$3,'English Scores- Leveled papers'!$H15:$KM15)))</f>
        <v/>
      </c>
      <c r="CB13" s="319" t="str">
        <f aca="false">IF($B13="","",IF(COUNTIFS('English Scores- Leveled papers'!$H$4:$KM$4,CB$3,'English Scores- Leveled papers'!$H15:$KM15,"&lt;&gt;")=0,"",SUMIF('English Scores- Leveled papers'!$H$4:$KM$4,CB$3,'English Scores- Leveled papers'!$H15:$KM15)))</f>
        <v/>
      </c>
      <c r="CC13" s="319" t="str">
        <f aca="false">IF($B13="","",IF(COUNTIFS('English Scores- Leveled papers'!$H$4:$KM$4,CC$3,'English Scores- Leveled papers'!$H15:$KM15,"&lt;&gt;")=0,"",SUMIF('English Scores- Leveled papers'!$H$4:$KM$4,CC$3,'English Scores- Leveled papers'!$H15:$KM15)))</f>
        <v/>
      </c>
      <c r="CD13" s="319" t="str">
        <f aca="false">IF($B13="","",IF(COUNTIFS('English Scores- Leveled papers'!$H$4:$KM$4,CD$3,'English Scores- Leveled papers'!$H15:$KM15,"&lt;&gt;")=0,"",SUMIF('English Scores- Leveled papers'!$H$4:$KM$4,CD$3,'English Scores- Leveled papers'!$H15:$KM15)))</f>
        <v/>
      </c>
      <c r="CE13" s="319" t="str">
        <f aca="false">IF($B13="","",IF(COUNTIFS('English Scores- Leveled papers'!$H$4:$KM$4,CE$3,'English Scores- Leveled papers'!$H15:$KM15,"&lt;&gt;")=0,"",SUMIF('English Scores- Leveled papers'!$H$4:$KM$4,CE$3,'English Scores- Leveled papers'!$H15:$KM15)))</f>
        <v/>
      </c>
      <c r="CF13" s="319" t="str">
        <f aca="false">IF($B13="","",IF(COUNTIFS('English Scores- Leveled papers'!$H$4:$KM$4,CF$3,'English Scores- Leveled papers'!$H15:$KM15,"&lt;&gt;")=0,"",SUMIF('English Scores- Leveled papers'!$H$4:$KM$4,CF$3,'English Scores- Leveled papers'!$H15:$KM15)))</f>
        <v/>
      </c>
      <c r="CG13" s="319" t="str">
        <f aca="false">IF($B13="","",IF(COUNTIFS('English Scores- Leveled papers'!$H$4:$KM$4,CG$3,'English Scores- Leveled papers'!$H15:$KM15,"&lt;&gt;")=0,"",SUMIF('English Scores- Leveled papers'!$H$4:$KM$4,CG$3,'English Scores- Leveled papers'!$H15:$KM15)))</f>
        <v/>
      </c>
      <c r="CH13" s="319" t="str">
        <f aca="false">IF($B13="","",IF(COUNTIFS('English Scores- Leveled papers'!$H$4:$KM$4,CH$3,'English Scores- Leveled papers'!$H15:$KM15,"&lt;&gt;")=0,"",SUMIF('English Scores- Leveled papers'!$H$4:$KM$4,CH$3,'English Scores- Leveled papers'!$H15:$KM15)))</f>
        <v/>
      </c>
      <c r="CI13" s="319" t="str">
        <f aca="false">IF($B13="","",IF(COUNTIFS('English Scores- Leveled papers'!$H$4:$KM$4,CI$3,'English Scores- Leveled papers'!$H15:$KM15,"&lt;&gt;")=0,"",SUMIF('English Scores- Leveled papers'!$H$4:$KM$4,CI$3,'English Scores- Leveled papers'!$H15:$KM15)))</f>
        <v/>
      </c>
      <c r="CJ13" s="319" t="str">
        <f aca="false">IF($B13="","",IF(COUNTIFS('English Scores- Leveled papers'!$H$4:$KM$4,CJ$3,'English Scores- Leveled papers'!$H15:$KM15,"&lt;&gt;")=0,"",SUMIF('English Scores- Leveled papers'!$H$4:$KM$4,CJ$3,'English Scores- Leveled papers'!$H15:$KM15)))</f>
        <v/>
      </c>
      <c r="CK13" s="319" t="str">
        <f aca="false">IF($B13="","",IF(COUNTIFS('English Scores- Leveled papers'!$H$4:$KM$4,CK$3,'English Scores- Leveled papers'!$H15:$KM15,"&lt;&gt;")=0,"",SUMIF('English Scores- Leveled papers'!$H$4:$KM$4,CK$3,'English Scores- Leveled papers'!$H15:$KM15)))</f>
        <v/>
      </c>
      <c r="CL13" s="319" t="str">
        <f aca="false">IF($B13="","",IF(COUNTIFS('English Scores- Leveled papers'!$H$4:$KM$4,CL$3,'English Scores- Leveled papers'!$H15:$KM15,"&lt;&gt;")=0,"",SUMIF('English Scores- Leveled papers'!$H$4:$KM$4,CL$3,'English Scores- Leveled papers'!$H15:$KM15)))</f>
        <v/>
      </c>
      <c r="CM13" s="319" t="str">
        <f aca="false">IF($B13="","",IF(COUNTIFS('English Scores- Leveled papers'!$H$4:$KM$4,CM$3,'English Scores- Leveled papers'!$H15:$KM15,"&lt;&gt;")=0,"",SUMIF('English Scores- Leveled papers'!$H$4:$KM$4,CM$3,'English Scores- Leveled papers'!$H15:$KM15)))</f>
        <v/>
      </c>
      <c r="CN13" s="319" t="str">
        <f aca="false">IF($B13="","",IF(COUNTIFS('English Scores- Leveled papers'!$H$4:$KM$4,CN$3,'English Scores- Leveled papers'!$H15:$KM15,"&lt;&gt;")=0,"",SUMIF('English Scores- Leveled papers'!$H$4:$KM$4,CN$3,'English Scores- Leveled papers'!$H15:$KM15)))</f>
        <v/>
      </c>
      <c r="CO13" s="319" t="str">
        <f aca="false">IF($B13="","",IF(COUNTIFS('English Scores- Leveled papers'!$H$4:$KM$4,CO$3,'English Scores- Leveled papers'!$H15:$KM15,"&lt;&gt;")=0,"",SUMIF('English Scores- Leveled papers'!$H$4:$KM$4,CO$3,'English Scores- Leveled papers'!$H15:$KM15)))</f>
        <v/>
      </c>
      <c r="CP13" s="319" t="str">
        <f aca="false">IF($B13="","",IF(COUNTIFS('English Scores- Leveled papers'!$H$4:$KM$4,CP$3,'English Scores- Leveled papers'!$H15:$KM15,"&lt;&gt;")=0,"",SUMIF('English Scores- Leveled papers'!$H$4:$KM$4,CP$3,'English Scores- Leveled papers'!$H15:$KM15)))</f>
        <v/>
      </c>
      <c r="CQ13" s="319" t="str">
        <f aca="false">IF($B13="","",IF(COUNTIFS('English Scores- Leveled papers'!$H$4:$KM$4,CQ$3,'English Scores- Leveled papers'!$H15:$KM15,"&lt;&gt;")=0,"",SUMIF('English Scores- Leveled papers'!$H$4:$KM$4,CQ$3,'English Scores- Leveled papers'!$H15:$KM15)))</f>
        <v/>
      </c>
      <c r="CR13" s="319" t="str">
        <f aca="false">IF($B13="","",IF(COUNTIFS('English Scores- Leveled papers'!$H$4:$KM$4,CR$3,'English Scores- Leveled papers'!$H15:$KM15,"&lt;&gt;")=0,"",SUMIF('English Scores- Leveled papers'!$H$4:$KM$4,CR$3,'English Scores- Leveled papers'!$H15:$KM15)))</f>
        <v/>
      </c>
      <c r="CS13" s="319" t="str">
        <f aca="false">IF($B13="","",IF(COUNTIFS('English Scores- Leveled papers'!$H$4:$KM$4,CS$3,'English Scores- Leveled papers'!$H15:$KM15,"&lt;&gt;")=0,"",SUMIF('English Scores- Leveled papers'!$H$4:$KM$4,CS$3,'English Scores- Leveled papers'!$H15:$KM15)))</f>
        <v/>
      </c>
      <c r="CT13" s="319" t="str">
        <f aca="false">IF($B13="","",IF(COUNTIFS('English Scores- Leveled papers'!$H$4:$KM$4,CT$3,'English Scores- Leveled papers'!$H15:$KM15,"&lt;&gt;")=0,"",SUMIF('English Scores- Leveled papers'!$H$4:$KM$4,CT$3,'English Scores- Leveled papers'!$H15:$KM15)))</f>
        <v/>
      </c>
      <c r="CU13" s="319" t="str">
        <f aca="false">IF($B13="","",IF(COUNTIFS('English Scores- Leveled papers'!$H$4:$KM$4,CU$3,'English Scores- Leveled papers'!$H15:$KM15,"&lt;&gt;")=0,"",SUMIF('English Scores- Leveled papers'!$H$4:$KM$4,CU$3,'English Scores- Leveled papers'!$H15:$KM15)))</f>
        <v/>
      </c>
      <c r="CV13" s="319" t="str">
        <f aca="false">IF($B13="","",IF(COUNTIFS('English Scores- Leveled papers'!$H$4:$KM$4,CV$3,'English Scores- Leveled papers'!$H15:$KM15,"&lt;&gt;")=0,"",SUMIF('English Scores- Leveled papers'!$H$4:$KM$4,CV$3,'English Scores- Leveled papers'!$H15:$KM15)))</f>
        <v/>
      </c>
      <c r="CW13" s="319" t="str">
        <f aca="false">IF($B13="","",IF(COUNTIFS('English Scores- Leveled papers'!$H$4:$KM$4,CW$3,'English Scores- Leveled papers'!$H15:$KM15,"&lt;&gt;")=0,"",SUMIF('English Scores- Leveled papers'!$H$4:$KM$4,CW$3,'English Scores- Leveled papers'!$H15:$KM15)))</f>
        <v/>
      </c>
      <c r="CX13" s="319" t="str">
        <f aca="false">IF($B13="","",IF(COUNTIFS('English Scores- Leveled papers'!$H$4:$KM$4,CX$3,'English Scores- Leveled papers'!$H15:$KM15,"&lt;&gt;")=0,"",SUMIF('English Scores- Leveled papers'!$H$4:$KM$4,CX$3,'English Scores- Leveled papers'!$H15:$KM15)))</f>
        <v/>
      </c>
      <c r="CY13" s="319" t="str">
        <f aca="false">IF($B13="","",IF(COUNTIFS('English Scores- Leveled papers'!$H$4:$KM$4,CY$3,'English Scores- Leveled papers'!$H15:$KM15,"&lt;&gt;")=0,"",SUMIF('English Scores- Leveled papers'!$H$4:$KM$4,CY$3,'English Scores- Leveled papers'!$H15:$KM15)))</f>
        <v/>
      </c>
      <c r="CZ13" s="319" t="str">
        <f aca="false">IF($B13="","",IF(COUNTIFS('English Scores- Leveled papers'!$H$4:$KM$4,CZ$3,'English Scores- Leveled papers'!$H15:$KM15,"&lt;&gt;")=0,"",SUMIF('English Scores- Leveled papers'!$H$4:$KM$4,CZ$3,'English Scores- Leveled papers'!$H15:$KM15)))</f>
        <v/>
      </c>
      <c r="DA13" s="319" t="str">
        <f aca="false">IF($B13="","",IF(COUNTIFS('English Scores- Leveled papers'!$H$4:$KM$4,DA$3,'English Scores- Leveled papers'!$H15:$KM15,"&lt;&gt;")=0,"",SUMIF('English Scores- Leveled papers'!$H$4:$KM$4,DA$3,'English Scores- Leveled papers'!$H15:$KM15)))</f>
        <v/>
      </c>
      <c r="DB13" s="319" t="str">
        <f aca="false">IF($B13="","",IF(COUNTIFS('English Scores- Leveled papers'!$H$4:$KM$4,DB$3,'English Scores- Leveled papers'!$H15:$KM15,"&lt;&gt;")=0,"",SUMIF('English Scores- Leveled papers'!$H$4:$KM$4,DB$3,'English Scores- Leveled papers'!$H15:$KM15)))</f>
        <v/>
      </c>
      <c r="DC13" s="319" t="str">
        <f aca="false">IF($B13="","",IF(COUNTIFS('English Scores- Leveled papers'!$H$4:$KM$4,DC$3,'English Scores- Leveled papers'!$H15:$KM15,"&lt;&gt;")=0,"",SUMIF('English Scores- Leveled papers'!$H$4:$KM$4,DC$3,'English Scores- Leveled papers'!$H15:$KM15)))</f>
        <v/>
      </c>
      <c r="DD13" s="319" t="str">
        <f aca="false">IF($B13="","",IF(COUNTIFS('English Scores- Leveled papers'!$H$4:$KM$4,DD$3,'English Scores- Leveled papers'!$H15:$KM15,"&lt;&gt;")=0,"",SUMIF('English Scores- Leveled papers'!$H$4:$KM$4,DD$3,'English Scores- Leveled papers'!$H15:$KM15)))</f>
        <v/>
      </c>
      <c r="DE13" s="319" t="str">
        <f aca="false">IF($B13="","",IF(COUNTIFS('English Scores- Leveled papers'!$H$4:$KM$4,DE$3,'English Scores- Leveled papers'!$H15:$KM15,"&lt;&gt;")=0,"",SUMIF('English Scores- Leveled papers'!$H$4:$KM$4,DE$3,'English Scores- Leveled papers'!$H15:$KM15)))</f>
        <v/>
      </c>
      <c r="DF13" s="319" t="str">
        <f aca="false">IF($B13="","",IF(COUNTIFS('English Scores- Leveled papers'!$H$4:$KM$4,DF$3,'English Scores- Leveled papers'!$H15:$KM15,"&lt;&gt;")=0,"",SUMIF('English Scores- Leveled papers'!$H$4:$KM$4,DF$3,'English Scores- Leveled papers'!$H15:$KM15)))</f>
        <v/>
      </c>
      <c r="DG13" s="319" t="str">
        <f aca="false">IF($B13="","",IF(COUNTIFS('English Scores- Leveled papers'!$H$4:$KM$4,DG$3,'English Scores- Leveled papers'!$H15:$KM15,"&lt;&gt;")=0,"",SUMIF('English Scores- Leveled papers'!$H$4:$KM$4,DG$3,'English Scores- Leveled papers'!$H15:$KM15)))</f>
        <v/>
      </c>
      <c r="DH13" s="319" t="str">
        <f aca="false">IF($B13="","",IF(COUNTIFS('English Scores- Leveled papers'!$H$4:$KM$4,DH$3,'English Scores- Leveled papers'!$H15:$KM15,"&lt;&gt;")=0,"",SUMIF('English Scores- Leveled papers'!$H$4:$KM$4,DH$3,'English Scores- Leveled papers'!$H15:$KM15)))</f>
        <v/>
      </c>
      <c r="DI13" s="319" t="str">
        <f aca="false">IF($B13="","",IF(COUNTIFS('English Scores- Leveled papers'!$H$4:$KM$4,DI$3,'English Scores- Leveled papers'!$H15:$KM15,"&lt;&gt;")=0,"",SUMIF('English Scores- Leveled papers'!$H$4:$KM$4,DI$3,'English Scores- Leveled papers'!$H15:$KM15)))</f>
        <v/>
      </c>
      <c r="DJ13" s="319" t="str">
        <f aca="false">IF($B13="","",IF(COUNTIFS('English Scores- Leveled papers'!$H$4:$KM$4,DJ$3,'English Scores- Leveled papers'!$H15:$KM15,"&lt;&gt;")=0,"",SUMIF('English Scores- Leveled papers'!$H$4:$KM$4,DJ$3,'English Scores- Leveled papers'!$H15:$KM15)))</f>
        <v/>
      </c>
      <c r="DK13" s="319" t="str">
        <f aca="false">IF($B13="","",IF(COUNTIFS('English Scores- Leveled papers'!$H$4:$KM$4,DK$3,'English Scores- Leveled papers'!$H15:$KM15,"&lt;&gt;")=0,"",SUMIF('English Scores- Leveled papers'!$H$4:$KM$4,DK$3,'English Scores- Leveled papers'!$H15:$KM15)))</f>
        <v/>
      </c>
      <c r="DL13" s="319" t="str">
        <f aca="false">IF($B13="","",IF(COUNTIFS('English Scores- Leveled papers'!$H$4:$KM$4,DL$3,'English Scores- Leveled papers'!$H15:$KM15,"&lt;&gt;")=0,"",SUMIF('English Scores- Leveled papers'!$H$4:$KM$4,DL$3,'English Scores- Leveled papers'!$H15:$KM15)))</f>
        <v/>
      </c>
      <c r="DM13" s="319" t="str">
        <f aca="false">IF($B13="","",IF(COUNTIFS('English Scores- Leveled papers'!$H$4:$KM$4,DM$3,'English Scores- Leveled papers'!$H15:$KM15,"&lt;&gt;")=0,"",SUMIF('English Scores- Leveled papers'!$H$4:$KM$4,DM$3,'English Scores- Leveled papers'!$H15:$KM15)))</f>
        <v/>
      </c>
      <c r="DN13" s="319" t="str">
        <f aca="false">IF($B13="","",IF(COUNTIFS('English Scores- Leveled papers'!$H$4:$KM$4,DN$3,'English Scores- Leveled papers'!$H15:$KM15,"&lt;&gt;")=0,"",SUMIF('English Scores- Leveled papers'!$H$4:$KM$4,DN$3,'English Scores- Leveled papers'!$H15:$KM15)))</f>
        <v/>
      </c>
      <c r="DO13" s="319" t="str">
        <f aca="false">IF($B13="","",IF(COUNTIFS('English Scores- Leveled papers'!$H$4:$KM$4,DO$3,'English Scores- Leveled papers'!$H15:$KM15,"&lt;&gt;")=0,"",SUMIF('English Scores- Leveled papers'!$H$4:$KM$4,DO$3,'English Scores- Leveled papers'!$H15:$KM15)))</f>
        <v/>
      </c>
      <c r="DP13" s="319" t="str">
        <f aca="false">IF($B13="","",IF(COUNTIFS('English Scores- Leveled papers'!$H$4:$KM$4,DP$3,'English Scores- Leveled papers'!$H15:$KM15,"&lt;&gt;")=0,"",SUMIF('English Scores- Leveled papers'!$H$4:$KM$4,DP$3,'English Scores- Leveled papers'!$H15:$KM15)))</f>
        <v/>
      </c>
      <c r="DQ13" s="320" t="str">
        <f aca="false">IF($B13="","",IF(COUNTIFS('English Scores- Leveled papers'!$H$4:$KM$4,DQ$3,'English Scores- Leveled papers'!$H15:$KM15,"&lt;&gt;")=0,"",SUMIF('English Scores- Leveled papers'!$H$4:$KM$4,DQ$3,'English Scores- Leveled papers'!$H15:$KM15)))</f>
        <v/>
      </c>
      <c r="DR13" s="321" t="inlineStr">
        <f aca="false">IF('Cover Sheet'!$AC$6="6th", 'Eng GLA 6th, 7th, 8th'!D16, "")</f>
        <is>
          <t/>
        </is>
      </c>
      <c r="DS13" s="0" t="s">
        <v>831</v>
      </c>
      <c r="DT13" s="0" t="n">
        <f aca="false">COUNTIF($H$5:$H$89,0.5)</f>
        <v>12</v>
      </c>
      <c r="DU13" s="319" t="inlineStr">
        <f aca="false">IF($B13="","",IF(COUNTIFS('Eng GLA 6th, 7th, 8th'!$E$4:$DV$4,DU$3,'Eng GLA 6th, 7th, 8th'!$E16:$DV16,"&lt;&gt;")=0,"",SUMIF('Eng GLA 6th, 7th, 8th'!$E$4:$DV$4,DU$3,'Eng GLA 6th, 7th, 8th'!$E16:$DV16)))</f>
        <is>
          <t/>
        </is>
      </c>
      <c r="DV13" s="319" t="inlineStr">
        <f aca="false">IF($B13="","",IF(COUNTIFS('Eng GLA 6th, 7th, 8th'!$E$4:$DV$4,DV$3,'Eng GLA 6th, 7th, 8th'!$E16:$DV16,"&lt;&gt;")=0,"",SUMIF('Eng GLA 6th, 7th, 8th'!$E$4:$DV$4,DV$3,'Eng GLA 6th, 7th, 8th'!$E16:$DV16)))</f>
        <is>
          <t/>
        </is>
      </c>
      <c r="DW13" s="319" t="inlineStr">
        <f aca="false">IF($B13="","",IF(COUNTIFS('Eng GLA 6th, 7th, 8th'!$E$4:$DV$4,DW$3,'Eng GLA 6th, 7th, 8th'!$E16:$DV16,"&lt;&gt;")=0,"",SUMIF('Eng GLA 6th, 7th, 8th'!$E$4:$DV$4,DW$3,'Eng GLA 6th, 7th, 8th'!$E16:$DV16)))</f>
        <is>
          <t/>
        </is>
      </c>
      <c r="DX13" s="319" t="inlineStr">
        <f aca="false">IF($B13="","",IF(COUNTIFS('Eng GLA 6th, 7th, 8th'!$E$4:$DV$4,DX$3,'Eng GLA 6th, 7th, 8th'!$E16:$DV16,"&lt;&gt;")=0,"",SUMIF('Eng GLA 6th, 7th, 8th'!$E$4:$DV$4,DX$3,'Eng GLA 6th, 7th, 8th'!$E16:$DV16)))</f>
        <is>
          <t/>
        </is>
      </c>
      <c r="DY13" s="319" t="inlineStr">
        <f aca="false">IF($B13="","",IF(COUNTIFS('Eng GLA 6th, 7th, 8th'!$E$4:$DV$4,DY$3,'Eng GLA 6th, 7th, 8th'!$E16:$DV16,"&lt;&gt;")=0,"",SUMIF('Eng GLA 6th, 7th, 8th'!$E$4:$DV$4,DY$3,'Eng GLA 6th, 7th, 8th'!$E16:$DV16)))</f>
        <is>
          <t/>
        </is>
      </c>
      <c r="DZ13" s="319" t="inlineStr">
        <f aca="false">IF($B13="","",IF(COUNTIFS('Eng GLA 6th, 7th, 8th'!$E$4:$DV$4,DZ$3,'Eng GLA 6th, 7th, 8th'!$E16:$DV16,"&lt;&gt;")=0,"",SUMIF('Eng GLA 6th, 7th, 8th'!$E$4:$DV$4,DZ$3,'Eng GLA 6th, 7th, 8th'!$E16:$DV16)))</f>
        <is>
          <t/>
        </is>
      </c>
      <c r="EA13" s="319" t="inlineStr">
        <f aca="false">IF($B13="","",IF(COUNTIFS('Eng GLA 6th, 7th, 8th'!$E$4:$DV$4,EA$3,'Eng GLA 6th, 7th, 8th'!$E16:$DV16,"&lt;&gt;")=0,"",SUMIF('Eng GLA 6th, 7th, 8th'!$E$4:$DV$4,EA$3,'Eng GLA 6th, 7th, 8th'!$E16:$DV16)))</f>
        <is>
          <t/>
        </is>
      </c>
      <c r="EB13" s="319" t="inlineStr">
        <f aca="false">IF($B13="","",IF(COUNTIFS('Eng GLA 6th, 7th, 8th'!$E$4:$DV$4,EB$3,'Eng GLA 6th, 7th, 8th'!$E16:$DV16,"&lt;&gt;")=0,"",SUMIF('Eng GLA 6th, 7th, 8th'!$E$4:$DV$4,EB$3,'Eng GLA 6th, 7th, 8th'!$E16:$DV16)))</f>
        <is>
          <t/>
        </is>
      </c>
      <c r="EC13" s="319" t="inlineStr">
        <f aca="false">IF($B13="","",IF(COUNTIFS('Eng GLA 6th, 7th, 8th'!$E$4:$DV$4,EC$3,'Eng GLA 6th, 7th, 8th'!$E16:$DV16,"&lt;&gt;")=0,"",SUMIF('Eng GLA 6th, 7th, 8th'!$E$4:$DV$4,EC$3,'Eng GLA 6th, 7th, 8th'!$E16:$DV16)))</f>
        <is>
          <t/>
        </is>
      </c>
      <c r="ED13" s="319" t="inlineStr">
        <f aca="false">IF($B13="","",IF(COUNTIFS('Eng GLA 6th, 7th, 8th'!$E$4:$DV$4,ED$3,'Eng GLA 6th, 7th, 8th'!$E16:$DV16,"&lt;&gt;")=0,"",SUMIF('Eng GLA 6th, 7th, 8th'!$E$4:$DV$4,ED$3,'Eng GLA 6th, 7th, 8th'!$E16:$DV16)))</f>
        <is>
          <t/>
        </is>
      </c>
      <c r="EE13" s="319" t="inlineStr">
        <f aca="false">IF($B13="","",IF(COUNTIFS('Eng GLA 6th, 7th, 8th'!$E$4:$DV$4,EE$3,'Eng GLA 6th, 7th, 8th'!$E16:$DV16,"&lt;&gt;")=0,"",SUMIF('Eng GLA 6th, 7th, 8th'!$E$4:$DV$4,EE$3,'Eng GLA 6th, 7th, 8th'!$E16:$DV16)))</f>
        <is>
          <t/>
        </is>
      </c>
      <c r="EF13" s="319" t="inlineStr">
        <f aca="false">IF($B13="","",IF(COUNTIFS('Eng GLA 6th, 7th, 8th'!$E$4:$DV$4,EF$3,'Eng GLA 6th, 7th, 8th'!$E16:$DV16,"&lt;&gt;")=0,"",SUMIF('Eng GLA 6th, 7th, 8th'!$E$4:$DV$4,EF$3,'Eng GLA 6th, 7th, 8th'!$E16:$DV16)))</f>
        <is>
          <t/>
        </is>
      </c>
      <c r="EG13" s="319" t="inlineStr">
        <f aca="false">IF($B13="","",IF(COUNTIFS('Eng GLA 6th, 7th, 8th'!$E$4:$DV$4,EG$3,'Eng GLA 6th, 7th, 8th'!$E16:$DV16,"&lt;&gt;")=0,"",SUMIF('Eng GLA 6th, 7th, 8th'!$E$4:$DV$4,EG$3,'Eng GLA 6th, 7th, 8th'!$E16:$DV16)))</f>
        <is>
          <t/>
        </is>
      </c>
      <c r="EH13" s="319" t="inlineStr">
        <f aca="false">IF($B13="","",IF(COUNTIFS('Eng GLA 6th, 7th, 8th'!$E$4:$DV$4,EH$3,'Eng GLA 6th, 7th, 8th'!$E16:$DV16,"&lt;&gt;")=0,"",SUMIF('Eng GLA 6th, 7th, 8th'!$E$4:$DV$4,EH$3,'Eng GLA 6th, 7th, 8th'!$E16:$DV16)))</f>
        <is>
          <t/>
        </is>
      </c>
      <c r="EI13" s="319" t="inlineStr">
        <f aca="false">IF($B13="","",IF(COUNTIFS('Eng GLA 6th, 7th, 8th'!$E$4:$DV$4,EI$3,'Eng GLA 6th, 7th, 8th'!$E16:$DV16,"&lt;&gt;")=0,"",SUMIF('Eng GLA 6th, 7th, 8th'!$E$4:$DV$4,EI$3,'Eng GLA 6th, 7th, 8th'!$E16:$DV16)))</f>
        <is>
          <t/>
        </is>
      </c>
      <c r="EJ13" s="322" t="inlineStr">
        <f aca="false">IF('Cover Sheet'!$AC$6="7th", 'Eng GLA 6th, 7th, 8th'!AQ16, "")</f>
        <is>
          <t/>
        </is>
      </c>
      <c r="EK13" s="319" t="inlineStr">
        <f aca="false">IF($B13="","",IF(COUNTIFS('Eng GLA 6th, 7th, 8th'!$E$4:$DV$4,EK$3,'Eng GLA 6th, 7th, 8th'!$E16:$DV16,"&lt;&gt;")=0,"",SUMIF('Eng GLA 6th, 7th, 8th'!$E$4:$DV$4,EK$3,'Eng GLA 6th, 7th, 8th'!$E16:$DV16)))</f>
        <is>
          <t/>
        </is>
      </c>
      <c r="EL13" s="319" t="inlineStr">
        <f aca="false">IF($B13="","",IF(COUNTIFS('Eng GLA 6th, 7th, 8th'!$E$4:$DV$4,EL$3,'Eng GLA 6th, 7th, 8th'!$E16:$DV16,"&lt;&gt;")=0,"",SUMIF('Eng GLA 6th, 7th, 8th'!$E$4:$DV$4,EL$3,'Eng GLA 6th, 7th, 8th'!$E16:$DV16)))</f>
        <is>
          <t/>
        </is>
      </c>
      <c r="EM13" s="319" t="inlineStr">
        <f aca="false">IF($B13="","",IF(COUNTIFS('Eng GLA 6th, 7th, 8th'!$E$4:$DV$4,EM$3,'Eng GLA 6th, 7th, 8th'!$E16:$DV16,"&lt;&gt;")=0,"",SUMIF('Eng GLA 6th, 7th, 8th'!$E$4:$DV$4,EM$3,'Eng GLA 6th, 7th, 8th'!$E16:$DV16)))</f>
        <is>
          <t/>
        </is>
      </c>
      <c r="EN13" s="319" t="inlineStr">
        <f aca="false">IF($B13="","",IF(COUNTIFS('Eng GLA 6th, 7th, 8th'!$E$4:$DV$4,EN$3,'Eng GLA 6th, 7th, 8th'!$E16:$DV16,"&lt;&gt;")=0,"",SUMIF('Eng GLA 6th, 7th, 8th'!$E$4:$DV$4,EN$3,'Eng GLA 6th, 7th, 8th'!$E16:$DV16)))</f>
        <is>
          <t/>
        </is>
      </c>
      <c r="EO13" s="319" t="inlineStr">
        <f aca="false">IF($B13="","",IF(COUNTIFS('Eng GLA 6th, 7th, 8th'!$E$4:$DV$4,EO$3,'Eng GLA 6th, 7th, 8th'!$E16:$DV16,"&lt;&gt;")=0,"",SUMIF('Eng GLA 6th, 7th, 8th'!$E$4:$DV$4,EO$3,'Eng GLA 6th, 7th, 8th'!$E16:$DV16)))</f>
        <is>
          <t/>
        </is>
      </c>
      <c r="EP13" s="319" t="inlineStr">
        <f aca="false">IF($B13="","",IF(COUNTIFS('Eng GLA 6th, 7th, 8th'!$E$4:$DV$4,EP$3,'Eng GLA 6th, 7th, 8th'!$E16:$DV16,"&lt;&gt;")=0,"",SUMIF('Eng GLA 6th, 7th, 8th'!$E$4:$DV$4,EP$3,'Eng GLA 6th, 7th, 8th'!$E16:$DV16)))</f>
        <is>
          <t/>
        </is>
      </c>
      <c r="EQ13" s="319" t="inlineStr">
        <f aca="false">IF($B13="","",IF(COUNTIFS('Eng GLA 6th, 7th, 8th'!$E$4:$DV$4,EQ$3,'Eng GLA 6th, 7th, 8th'!$E16:$DV16,"&lt;&gt;")=0,"",SUMIF('Eng GLA 6th, 7th, 8th'!$E$4:$DV$4,EQ$3,'Eng GLA 6th, 7th, 8th'!$E16:$DV16)))</f>
        <is>
          <t/>
        </is>
      </c>
      <c r="ER13" s="319" t="inlineStr">
        <f aca="false">IF($B13="","",IF(COUNTIFS('Eng GLA 6th, 7th, 8th'!$E$4:$DV$4,ER$3,'Eng GLA 6th, 7th, 8th'!$E16:$DV16,"&lt;&gt;")=0,"",SUMIF('Eng GLA 6th, 7th, 8th'!$E$4:$DV$4,ER$3,'Eng GLA 6th, 7th, 8th'!$E16:$DV16)))</f>
        <is>
          <t/>
        </is>
      </c>
      <c r="ES13" s="319" t="inlineStr">
        <f aca="false">IF($B13="","",IF(COUNTIFS('Eng GLA 6th, 7th, 8th'!$E$4:$DV$4,ES$3,'Eng GLA 6th, 7th, 8th'!$E16:$DV16,"&lt;&gt;")=0,"",SUMIF('Eng GLA 6th, 7th, 8th'!$E$4:$DV$4,ES$3,'Eng GLA 6th, 7th, 8th'!$E16:$DV16)))</f>
        <is>
          <t/>
        </is>
      </c>
      <c r="ET13" s="319" t="inlineStr">
        <f aca="false">IF($B13="","",IF(COUNTIFS('Eng GLA 6th, 7th, 8th'!$E$4:$DV$4,ET$3,'Eng GLA 6th, 7th, 8th'!$E16:$DV16,"&lt;&gt;")=0,"",SUMIF('Eng GLA 6th, 7th, 8th'!$E$4:$DV$4,ET$3,'Eng GLA 6th, 7th, 8th'!$E16:$DV16)))</f>
        <is>
          <t/>
        </is>
      </c>
      <c r="EU13" s="319" t="inlineStr">
        <f aca="false">IF($B13="","",IF(COUNTIFS('Eng GLA 6th, 7th, 8th'!$E$4:$DV$4,EU$3,'Eng GLA 6th, 7th, 8th'!$E16:$DV16,"&lt;&gt;")=0,"",SUMIF('Eng GLA 6th, 7th, 8th'!$E$4:$DV$4,EU$3,'Eng GLA 6th, 7th, 8th'!$E16:$DV16)))</f>
        <is>
          <t/>
        </is>
      </c>
      <c r="EV13" s="319" t="inlineStr">
        <f aca="false">IF($B13="","",IF(COUNTIFS('Eng GLA 6th, 7th, 8th'!$E$4:$DV$4,EV$3,'Eng GLA 6th, 7th, 8th'!$E16:$DV16,"&lt;&gt;")=0,"",SUMIF('Eng GLA 6th, 7th, 8th'!$E$4:$DV$4,EV$3,'Eng GLA 6th, 7th, 8th'!$E16:$DV16)))</f>
        <is>
          <t/>
        </is>
      </c>
      <c r="EW13" s="319" t="inlineStr">
        <f aca="false">IF($B13="","",IF(COUNTIFS('Eng GLA 6th, 7th, 8th'!$E$4:$DV$4,EW$3,'Eng GLA 6th, 7th, 8th'!$E16:$DV16,"&lt;&gt;")=0,"",SUMIF('Eng GLA 6th, 7th, 8th'!$E$4:$DV$4,EW$3,'Eng GLA 6th, 7th, 8th'!$E16:$DV16)))</f>
        <is>
          <t/>
        </is>
      </c>
      <c r="EX13" s="319" t="inlineStr">
        <f aca="false">IF($B13="","",IF(COUNTIFS('Eng GLA 6th, 7th, 8th'!$E$4:$DV$4,EX$3,'Eng GLA 6th, 7th, 8th'!$E16:$DV16,"&lt;&gt;")=0,"",SUMIF('Eng GLA 6th, 7th, 8th'!$E$4:$DV$4,EX$3,'Eng GLA 6th, 7th, 8th'!$E16:$DV16)))</f>
        <is>
          <t/>
        </is>
      </c>
      <c r="EY13" s="319" t="inlineStr">
        <f aca="false">IF($B13="","",IF(COUNTIFS('Eng GLA 6th, 7th, 8th'!$E$4:$DV$4,EY$3,'Eng GLA 6th, 7th, 8th'!$E16:$DV16,"&lt;&gt;")=0,"",SUMIF('Eng GLA 6th, 7th, 8th'!$E$4:$DV$4,EY$3,'Eng GLA 6th, 7th, 8th'!$E16:$DV16)))</f>
        <is>
          <t/>
        </is>
      </c>
      <c r="EZ13" s="322" t="inlineStr">
        <f aca="false">IF('Cover Sheet'!$AC$6="8th", 'Eng GLA 6th, 7th, 8th'!CG16, "")</f>
        <is>
          <t/>
        </is>
      </c>
      <c r="FA13" s="319" t="inlineStr">
        <f aca="false">IF($B13="","",IF(COUNTIFS('Eng GLA 6th, 7th, 8th'!$E$4:$DV$4,FA$3,'Eng GLA 6th, 7th, 8th'!$E16:$DV16,"&lt;&gt;")=0,"",SUMIF('Eng GLA 6th, 7th, 8th'!$E$4:$DV$4,FA$3,'Eng GLA 6th, 7th, 8th'!$E16:$DV16)))</f>
        <is>
          <t/>
        </is>
      </c>
      <c r="FB13" s="319" t="inlineStr">
        <f aca="false">IF($B13="","",IF(COUNTIFS('Eng GLA 6th, 7th, 8th'!$E$4:$DV$4,FB$3,'Eng GLA 6th, 7th, 8th'!$E16:$DV16,"&lt;&gt;")=0,"",SUMIF('Eng GLA 6th, 7th, 8th'!$E$4:$DV$4,FB$3,'Eng GLA 6th, 7th, 8th'!$E16:$DV16)))</f>
        <is>
          <t/>
        </is>
      </c>
      <c r="FC13" s="319" t="inlineStr">
        <f aca="false">IF($B13="","",IF(COUNTIFS('Eng GLA 6th, 7th, 8th'!$E$4:$DV$4,FC$3,'Eng GLA 6th, 7th, 8th'!$E16:$DV16,"&lt;&gt;")=0,"",SUMIF('Eng GLA 6th, 7th, 8th'!$E$4:$DV$4,FC$3,'Eng GLA 6th, 7th, 8th'!$E16:$DV16)))</f>
        <is>
          <t/>
        </is>
      </c>
      <c r="FD13" s="319" t="inlineStr">
        <f aca="false">IF($B13="","",IF(COUNTIFS('Eng GLA 6th, 7th, 8th'!$E$4:$DV$4,FD$3,'Eng GLA 6th, 7th, 8th'!$E16:$DV16,"&lt;&gt;")=0,"",SUMIF('Eng GLA 6th, 7th, 8th'!$E$4:$DV$4,FD$3,'Eng GLA 6th, 7th, 8th'!$E16:$DV16)))</f>
        <is>
          <t/>
        </is>
      </c>
      <c r="FE13" s="319" t="inlineStr">
        <f aca="false">IF($B13="","",IF(COUNTIFS('Eng GLA 6th, 7th, 8th'!$E$4:$DV$4,FE$3,'Eng GLA 6th, 7th, 8th'!$E16:$DV16,"&lt;&gt;")=0,"",SUMIF('Eng GLA 6th, 7th, 8th'!$E$4:$DV$4,FE$3,'Eng GLA 6th, 7th, 8th'!$E16:$DV16)))</f>
        <is>
          <t/>
        </is>
      </c>
      <c r="FF13" s="319" t="inlineStr">
        <f aca="false">IF($B13="","",IF(COUNTIFS('Eng GLA 6th, 7th, 8th'!$E$4:$DV$4,FF$3,'Eng GLA 6th, 7th, 8th'!$E16:$DV16,"&lt;&gt;")=0,"",SUMIF('Eng GLA 6th, 7th, 8th'!$E$4:$DV$4,FF$3,'Eng GLA 6th, 7th, 8th'!$E16:$DV16)))</f>
        <is>
          <t/>
        </is>
      </c>
      <c r="FG13" s="319" t="inlineStr">
        <f aca="false">IF($B13="","",IF(COUNTIFS('Eng GLA 6th, 7th, 8th'!$E$4:$DV$4,FG$3,'Eng GLA 6th, 7th, 8th'!$E16:$DV16,"&lt;&gt;")=0,"",SUMIF('Eng GLA 6th, 7th, 8th'!$E$4:$DV$4,FG$3,'Eng GLA 6th, 7th, 8th'!$E16:$DV16)))</f>
        <is>
          <t/>
        </is>
      </c>
      <c r="FH13" s="319" t="inlineStr">
        <f aca="false">IF($B13="","",IF(COUNTIFS('Eng GLA 6th, 7th, 8th'!$E$4:$DV$4,FH$3,'Eng GLA 6th, 7th, 8th'!$E16:$DV16,"&lt;&gt;")=0,"",SUMIF('Eng GLA 6th, 7th, 8th'!$E$4:$DV$4,FH$3,'Eng GLA 6th, 7th, 8th'!$E16:$DV16)))</f>
        <is>
          <t/>
        </is>
      </c>
      <c r="FI13" s="319" t="inlineStr">
        <f aca="false">IF($B13="","",IF(COUNTIFS('Eng GLA 6th, 7th, 8th'!$E$4:$DV$4,FI$3,'Eng GLA 6th, 7th, 8th'!$E16:$DV16,"&lt;&gt;")=0,"",SUMIF('Eng GLA 6th, 7th, 8th'!$E$4:$DV$4,FI$3,'Eng GLA 6th, 7th, 8th'!$E16:$DV16)))</f>
        <is>
          <t/>
        </is>
      </c>
      <c r="FJ13" s="319" t="inlineStr">
        <f aca="false">IF($B13="","",IF(COUNTIFS('Eng GLA 6th, 7th, 8th'!$E$4:$DV$4,FJ$3,'Eng GLA 6th, 7th, 8th'!$E16:$DV16,"&lt;&gt;")=0,"",SUMIF('Eng GLA 6th, 7th, 8th'!$E$4:$DV$4,FJ$3,'Eng GLA 6th, 7th, 8th'!$E16:$DV16)))</f>
        <is>
          <t/>
        </is>
      </c>
      <c r="FK13" s="319" t="inlineStr">
        <f aca="false">IF($B13="","",IF(COUNTIFS('Eng GLA 6th, 7th, 8th'!$E$4:$DV$4,FK$3,'Eng GLA 6th, 7th, 8th'!$E16:$DV16,"&lt;&gt;")=0,"",SUMIF('Eng GLA 6th, 7th, 8th'!$E$4:$DV$4,FK$3,'Eng GLA 6th, 7th, 8th'!$E16:$DV16)))</f>
        <is>
          <t/>
        </is>
      </c>
      <c r="FL13" s="319" t="inlineStr">
        <f aca="false">IF($B13="","",IF(COUNTIFS('Eng GLA 6th, 7th, 8th'!$E$4:$DV$4,FL$3,'Eng GLA 6th, 7th, 8th'!$E16:$DV16,"&lt;&gt;")=0,"",SUMIF('Eng GLA 6th, 7th, 8th'!$E$4:$DV$4,FL$3,'Eng GLA 6th, 7th, 8th'!$E16:$DV16)))</f>
        <is>
          <t/>
        </is>
      </c>
      <c r="FM13" s="319" t="inlineStr">
        <f aca="false">IF($B13="","",IF(COUNTIFS('Eng GLA 6th, 7th, 8th'!$E$4:$DV$4,FM$3,'Eng GLA 6th, 7th, 8th'!$E16:$DV16,"&lt;&gt;")=0,"",SUMIF('Eng GLA 6th, 7th, 8th'!$E$4:$DV$4,FM$3,'Eng GLA 6th, 7th, 8th'!$E16:$DV16)))</f>
        <is>
          <t/>
        </is>
      </c>
      <c r="FN13" s="319" t="inlineStr">
        <f aca="false">IF($B13="","",IF(COUNTIFS('Eng GLA 6th, 7th, 8th'!$E$4:$DV$4,FN$3,'Eng GLA 6th, 7th, 8th'!$E16:$DV16,"&lt;&gt;")=0,"",SUMIF('Eng GLA 6th, 7th, 8th'!$E$4:$DV$4,FN$3,'Eng GLA 6th, 7th, 8th'!$E16:$DV16)))</f>
        <is>
          <t/>
        </is>
      </c>
      <c r="FO13" s="319" t="inlineStr">
        <f aca="false">IF($B13="","",IF(COUNTIFS('Eng GLA 6th, 7th, 8th'!$E$4:$DV$4,FO$3,'Eng GLA 6th, 7th, 8th'!$E16:$DV16,"&lt;&gt;")=0,"",SUMIF('Eng GLA 6th, 7th, 8th'!$E$4:$DV$4,FO$3,'Eng GLA 6th, 7th, 8th'!$E16:$DV16)))</f>
        <is>
          <t/>
        </is>
      </c>
    </row>
    <row r="14" customFormat="false" ht="12.75" hidden="false" customHeight="true" outlineLevel="0" collapsed="false">
      <c r="A14" s="315" t="n">
        <v>10</v>
      </c>
      <c r="B14" s="315" t="str">
        <f aca="false">'English Scores- Leveled papers'!B16</f>
        <v>K.Sahana</v>
      </c>
      <c r="C14" s="315"/>
      <c r="D14" s="316" t="inlineStr">
        <f aca="false">IF(OR(B14="",H14="",'Cover Sheet'!E14=""),"",'Cover Sheet'!E14)</f>
        <is>
          <t/>
        </is>
      </c>
      <c r="E14" s="316" t="inlineStr">
        <f aca="false">IF(OR(B14="",H14="",'Cover Sheet'!F14=""),"",'Cover Sheet'!F14)</f>
        <is>
          <t/>
        </is>
      </c>
      <c r="F14" s="316" t="inlineStr">
        <f aca="false">IF(OR(B14="",H14="",'Cover Sheet'!H14=""),"",'Cover Sheet'!H14)</f>
        <is>
          <t/>
        </is>
      </c>
      <c r="G14" s="316"/>
      <c r="H14" s="316" t="inlineStr">
        <f aca="false">IF(OR(B14="",COUNT('English Scores- Leveled papers'!H16:KM16)=0),"",IF((AND(AB14&gt;=(70/100),AB14&lt;1.1)),9,IF((AND(AA14&gt;=(70/100),AA14&lt;1.1)),8,IF((AND(Z14&gt;=(70/100),Z14&lt;1.1)),7,IF((AND(Y14&gt;=(70/100),Y14&lt;1.1)),6,IF(AND(X14&gt;=0.7,X14&lt;1.1),5.5,IF(AND(W14&gt;=0.7,W14&lt;1.1),5,IF(AND(V14&gt;=0.7,V14&lt;1.1),4.5,IF(AND(U14&gt;=0.7,U14&lt;1.1),4,IF(AND(T14&gt;=0.7,T14&lt;1.1),3.5,IF(AND(S14&gt;=0.7,S14&lt;1.1),3,IF(AND(R14&gt;=0.7,R14&lt;1.1),2.5,IF(AND(Q14&gt;=0.7,Q14&lt;1.1),2,IF(AND(P14&gt;=0.7,P14&lt;1.1),1.5,IF(AND(O14&gt;=0.7,O14&lt;1.1),1,IF(AND(N14&gt;=0.7,N14&lt;1.1),0.5,IF(AND(M14&gt;=0.7,M14&lt;1.1),0.2,IF(AND(L14&gt;=0.7,L14&lt;1.1),0,IF(COUNT('English Scores- Leveled papers'!H16:M16)=0,"",-0.5)))))))))))))))))))</f>
        <is>
          <t/>
        </is>
      </c>
      <c r="I14" s="317" t="str">
        <f aca="false">IFERROR(IF(OR(B14="",H14=""),"",IF((AND(AB14&gt;=(70/100),AB14&lt;1.1)),AB14,IF(AND((AA14)&gt;=(70/100),AA14&lt;1.1),AA14,IF((AND((Z14)&gt;=(70/100),Z14&lt;1.1)),Z14,IF(AND((Y14)&gt;=(70/100),Y14&lt;1.1),Y14,IF(AND(X14&gt;=0.7,X14&lt;1.1),X14,IF(AND((W14)&gt;=0.7,W14&lt;1.1),W14,IF(AND((V14)&gt;=0.7,V14&lt;1.1),V14,IF(AND((U14)&gt;=0.7,U14&lt;1.1),U14,IF(AND((T14)&gt;=0.7,T14&lt;1.1),T14,IF(AND((S14)&gt;=0.7,S14&lt;1.1),S14,IF(AND((R14)&gt;=0.7,R14&lt;1.1),R14,IF(AND((Q14)&gt;=0.7,Q14&lt;1.1),Q14,IF(AND((P14)&gt;=0.7,P14&lt;1.1),P14,IF(AND((O14)&gt;=0.7,O14&lt;1.1),O14,IF(AND((N14)&gt;=0.7,N14&lt;1.1),N14,IF(AND((M14)&gt;=0.7,M14&lt;1.1),M14,IF(AND((L14)&gt;=0.7,L14&lt;1.1),L14,L14)))))))))))))))))),"")</f>
        <v/>
      </c>
      <c r="J14" s="317" t="str">
        <f aca="false">IF((OR(B14="",H14="")),"",IF(AND((AB14)&gt;=(70/100),AB14&lt;1.1),"",IF((AND((AA14)&gt;=(70/100),AA14&lt;1.1)),AB14,IF((AND((Z14)&gt;=(70/100),Z14&lt;1.1)),AA14,IF((AND((Y14)&gt;=(70/100),Y14&lt;1.1)),Z14,IF(AND((X14)&gt;=0.7,X14&lt;1.1),Y14,IF(AND((W14)&gt;=0.7,W14&lt;1.1),X14,IF(AND((V14)&gt;=0.7,V14&lt;1.1),W14,IF(AND((U14)&gt;=0.7,U14&lt;1.1),V14,IF(AND((T14)&gt;=0.7,T14&lt;1.1),U14,IF(AND((S14)&gt;=0.7,S14&lt;1.1),T14,IF(AND((R14)&gt;=0.7,R14&lt;1.1),S14,IF(AND((Q14)&gt;=0.7,Q14&lt;1.1),R14,IF(AND((P14)&gt;=0.7,P14&lt;1.1),Q14,IF(AND((O14)&gt;=0.7,O14&lt;1.1),P14,IF(AND((N14)&gt;=0.7,N14&lt;1.1),O14,IF(AND((M14)&gt;=0.7,M14&lt;1.1),N14,IF(AND((L14)&gt;=0.7,L14&lt;1.1),M14,""))))))))))))))))))</f>
        <v/>
      </c>
      <c r="K14" s="317" t="str">
        <f aca="false">IF((OR(B14="",H14="")),"",IF(AND((AB14)&gt;=(70/100),AB14&lt;1.1),AA14,IF((AND((AA14)&gt;=(70/100),AA14&lt;1.1)),Z14,IF((AND((Z14)&gt;=(70/100),Z14&lt;1.1)),Y14,IF((AND((Y14)&gt;=(70/100),Y14&lt;1.1)),X14,IF(AND((X14)&gt;=0.7,X14&lt;1.1),W14,IF(AND((W14)&gt;=0.7,W14&lt;1.1),V14,IF(AND((V14)&gt;=0.7,V14&lt;1.1),U14,IF(AND((U14)&gt;=0.7,U14&lt;1.1),T14,IF(AND((T14)&gt;=0.7,T14&lt;1.1),S14,IF(AND((S14)&gt;=0.7,S14&lt;1.1),R14,IF(AND((R14)&gt;=0.7,R14&lt;1.1),Q14,IF(AND((Q14)&gt;=0.7,Q14&lt;1.1),P14,IF(AND((P14)&gt;=0.7,P14&lt;1.1),O14,IF(AND((O14)&gt;=0.7,O14&lt;1.1),N14,IF(AND((N14)&gt;=0.7,N14&lt;1.1),M14,IF(AND((M14)&gt;=0.7,M14&lt;1.1),L14,IF(AND((L14)&gt;=0.7,L14&lt;1.1),"",""))))))))))))))))))</f>
        <v/>
      </c>
      <c r="L14" s="318" t="str">
        <f aca="false">IFERROR(IF((B14=""),"",(IF(COUNT(AC14:AG14)=0,"",ROUND(SUM(AC14:AG14)/SUM($AC$2:$AG$2),1)))),"")</f>
        <v/>
      </c>
      <c r="M14" s="318" t="str">
        <f aca="false">IFERROR(IF((B14=""),"",(IF(COUNT(AH14:AL14)=0,"",ROUND(SUM(AH14:AL14)/SUM($AH$2:$AL$2),1)))),"")</f>
        <v/>
      </c>
      <c r="N14" s="318" t="n">
        <f aca="false">IFERROR(IF((B14=""),"",(IF(COUNT(AM14:AQ14)=0,"",ROUND(SUM(AM14:AQ14)/SUM($AM$2:$AQ$2),1)))),"")</f>
        <v>0.6</v>
      </c>
      <c r="O14" s="318" t="str">
        <f aca="false">IFERROR(IF((B14=""),"",(IF(COUNT(AR14:AV14)=0,"",ROUND(SUM(AR14:AV14)/SUM($AR$2:$AV$2),1)))),"")</f>
        <v/>
      </c>
      <c r="P14" s="318" t="str">
        <f aca="false">IFERROR(IF((B14=""),"",(IF(COUNT(AX14:BB14)=0,"",ROUND(SUM(AX14:BB14)/SUM($AX$2:$BB$2),1)))),"")</f>
        <v/>
      </c>
      <c r="Q14" s="318" t="str">
        <f aca="false">IFERROR(IF((B14=""),"",(IF(COUNT(BD14:BJ14)=0,"",ROUND(SUM(BD14:BJ14)/SUM($BD$2:$BJ$2),1)))),0)</f>
        <v/>
      </c>
      <c r="R14" s="318" t="str">
        <f aca="false">IFERROR(IF((B14=""),"",(IF(COUNT(BL14:BS14)=0,"",ROUND(SUM(BL14:BR14)/SUM($BL$2:$BR$2),1)))),0)</f>
        <v/>
      </c>
      <c r="S14" s="318" t="str">
        <f aca="false">IFERROR(IF((B14=""),"",(IF(COUNT(BT14:CB14)=0,"",ROUND(SUM(BT14:CA14)/SUM($BT$2:$CA$2),1)))),0)</f>
        <v/>
      </c>
      <c r="T14" s="318" t="str">
        <f aca="false">IFERROR(IF((B14=""),"",(IF(COUNT(CC14:CJ14)=0,"",ROUND(SUM(CC14:CI14)/SUM($CC$2:$CI$2),1)))),0)</f>
        <v/>
      </c>
      <c r="U14" s="318" t="str">
        <f aca="false">IFERROR(IF((B14=""),"",(IF(COUNT(CK14:CQ14)=0,"",ROUND(SUM(CK14:CQ14)/SUM($CK$2:$CQ$2),1)))),0)</f>
        <v/>
      </c>
      <c r="V14" s="318" t="str">
        <f aca="false">IFERROR(IF((B14=""),"",(IF(COUNT(CS14:CY14)=0,"",ROUND(SUM(CS14:CY14)/SUM($CS$2:$CY$2),1)))),0)</f>
        <v/>
      </c>
      <c r="W14" s="318" t="str">
        <f aca="false">IFERROR(IF((B14=""),"",(IF(COUNT(DA14:DI14)=0,"",ROUND(SUM(DA14:DI14)/SUM($DA$2:$DI$2),1)))),0)</f>
        <v/>
      </c>
      <c r="X14" s="318" t="str">
        <f aca="false">IFERROR(IF((B14=""),"",(IF(COUNT(DK14:DP14)=0,"",ROUND(SUM(DK14:DP14)/SUM($DK$2:$DP$2),1)))),0)</f>
        <v/>
      </c>
      <c r="Y14" s="318"/>
      <c r="Z14" s="318"/>
      <c r="AA14" s="318"/>
      <c r="AB14" s="318"/>
      <c r="AC14" s="319" t="inlineStr">
        <f aca="false">IF($B14="","",IF(COUNTIFS('English Scores- Leveled papers'!$H$4:$KM$4,AC$3,'English Scores- Leveled papers'!$H16:$KM16,"&lt;&gt;")=0,"",SUMIF('English Scores- Leveled papers'!$H$4:$KM$4,AC$3,'English Scores- Leveled papers'!$H16:$KM16)))</f>
        <is>
          <t/>
        </is>
      </c>
      <c r="AD14" s="319" t="inlineStr">
        <f aca="false">IF($B14="","",IF(COUNTIFS('English Scores- Leveled papers'!$H$4:$KM$4,AD$3,'English Scores- Leveled papers'!$H16:$KM16,"&lt;&gt;")=0,"",SUMIF('English Scores- Leveled papers'!$H$4:$KM$4,AD$3,'English Scores- Leveled papers'!$H16:$KM16)))</f>
        <is>
          <t/>
        </is>
      </c>
      <c r="AE14" s="319" t="inlineStr">
        <f aca="false">IF($B14="","",IF(COUNTIFS('English Scores- Leveled papers'!$H$4:$KM$4,AE$3,'English Scores- Leveled papers'!$H16:$KM16,"&lt;&gt;")=0,"",SUMIF('English Scores- Leveled papers'!$H$4:$KM$4,AE$3,'English Scores- Leveled papers'!$H16:$KM16)))</f>
        <is>
          <t/>
        </is>
      </c>
      <c r="AF14" s="319" t="inlineStr">
        <f aca="false">IF($B14="","",IF(COUNTIFS('English Scores- Leveled papers'!$H$4:$KM$4,AF$3,'English Scores- Leveled papers'!$H16:$KM16,"&lt;&gt;")=0,"",SUMIF('English Scores- Leveled papers'!$H$4:$KM$4,AF$3,'English Scores- Leveled papers'!$H16:$KM16)))</f>
        <is>
          <t/>
        </is>
      </c>
      <c r="AG14" s="319" t="inlineStr">
        <f aca="false">IF($B14="","",IF(COUNTIFS('English Scores- Leveled papers'!$H$4:$KM$4,AG$3,'English Scores- Leveled papers'!$H16:$KM16,"&lt;&gt;")=0,"",SUMIF('English Scores- Leveled papers'!$H$4:$KM$4,AG$3,'English Scores- Leveled papers'!$H16:$KM16)))</f>
        <is>
          <t/>
        </is>
      </c>
      <c r="AH14" s="319" t="inlineStr">
        <f aca="false">IF($B14="","",IF(COUNTIFS('English Scores- Leveled papers'!$H$4:$KM$4,AH$3,'English Scores- Leveled papers'!$H16:$KM16,"&lt;&gt;")=0,"",SUMIF('English Scores- Leveled papers'!$H$4:$KM$4,AH$3,'English Scores- Leveled papers'!$H16:$KM16)))</f>
        <is>
          <t/>
        </is>
      </c>
      <c r="AI14" s="319" t="inlineStr">
        <f aca="false">IF($B14="","",IF(COUNTIFS('English Scores- Leveled papers'!$H$4:$KM$4,AI$3,'English Scores- Leveled papers'!$H16:$KM16,"&lt;&gt;")=0,"",SUMIF('English Scores- Leveled papers'!$H$4:$KM$4,AI$3,'English Scores- Leveled papers'!$H16:$KM16)))</f>
        <is>
          <t/>
        </is>
      </c>
      <c r="AJ14" s="319" t="inlineStr">
        <f aca="false">IF($B14="","",IF(COUNTIFS('English Scores- Leveled papers'!$H$4:$KM$4,AJ$3,'English Scores- Leveled papers'!$H16:$KM16,"&lt;&gt;")=0,"",SUMIF('English Scores- Leveled papers'!$H$4:$KM$4,AJ$3,'English Scores- Leveled papers'!$H16:$KM16)))</f>
        <is>
          <t/>
        </is>
      </c>
      <c r="AK14" s="319" t="inlineStr">
        <f aca="false">IF($B14="","",IF(COUNTIFS('English Scores- Leveled papers'!$H$4:$KM$4,AK$3,'English Scores- Leveled papers'!$H16:$KM16,"&lt;&gt;")=0,"",SUMIF('English Scores- Leveled papers'!$H$4:$KM$4,AK$3,'English Scores- Leveled papers'!$H16:$KM16)))</f>
        <is>
          <t/>
        </is>
      </c>
      <c r="AL14" s="319" t="inlineStr">
        <f aca="false">IF($B14="","",IF(COUNTIFS('English Scores- Leveled papers'!$H$4:$KM$4,AL$3,'English Scores- Leveled papers'!$H16:$KM16,"&lt;&gt;")=0,"",SUMIF('English Scores- Leveled papers'!$H$4:$KM$4,AL$3,'English Scores- Leveled papers'!$H16:$KM16)))</f>
        <is>
          <t/>
        </is>
      </c>
      <c r="AM14" s="319" t="n">
        <f aca="false">IF($B14="","",IF(COUNTIFS('English Scores- Leveled papers'!$H$4:$KM$4,AM$3,'English Scores- Leveled papers'!$H16:$KM16,"&lt;&gt;")=0,"",SUMIF('English Scores- Leveled papers'!$H$4:$KM$4,AM$3,'English Scores- Leveled papers'!$H16:$KM16)))</f>
        <v>1</v>
      </c>
      <c r="AN14" s="319" t="n">
        <f aca="false">IF($B14="","",IF(COUNTIFS('English Scores- Leveled papers'!$H$4:$KM$4,AN$3,'English Scores- Leveled papers'!$H16:$KM16,"&lt;&gt;")=0,"",SUMIF('English Scores- Leveled papers'!$H$4:$KM$4,AN$3,'English Scores- Leveled papers'!$H16:$KM16)))</f>
        <v>1</v>
      </c>
      <c r="AO14" s="319" t="n">
        <f aca="false">IF($B14="","",IF(COUNTIFS('English Scores- Leveled papers'!$H$4:$KM$4,AO$3,'English Scores- Leveled papers'!$H16:$KM16,"&lt;&gt;")=0,"",SUMIF('English Scores- Leveled papers'!$H$4:$KM$4,AO$3,'English Scores- Leveled papers'!$H16:$KM16)))</f>
        <v>0</v>
      </c>
      <c r="AP14" s="319" t="n">
        <f aca="false">IF($B14="","",IF(COUNTIFS('English Scores- Leveled papers'!$H$4:$KM$4,AP$3,'English Scores- Leveled papers'!$H16:$KM16,"&lt;&gt;")=0,"",SUMIF('English Scores- Leveled papers'!$H$4:$KM$4,AP$3,'English Scores- Leveled papers'!$H16:$KM16)))</f>
        <v>0.5</v>
      </c>
      <c r="AQ14" s="319" t="n">
        <f aca="false">IF($B14="","",IF(COUNTIFS('English Scores- Leveled papers'!$H$4:$KM$4,AQ$3,'English Scores- Leveled papers'!$H16:$KM16,"&lt;&gt;")=0,"",SUMIF('English Scores- Leveled papers'!$H$4:$KM$4,AQ$3,'English Scores- Leveled papers'!$H16:$KM16)))</f>
        <v>1.5</v>
      </c>
      <c r="AR14" s="319" t="inlineStr">
        <f aca="false">IF($B14="","",IF(COUNTIFS('English Scores- Leveled papers'!$H$4:$KM$4,AR$3,'English Scores- Leveled papers'!$H16:$KM16,"&lt;&gt;")=0,"",SUMIF('English Scores- Leveled papers'!$H$4:$KM$4,AR$3,'English Scores- Leveled papers'!$H16:$KM16)))</f>
        <is>
          <t/>
        </is>
      </c>
      <c r="AS14" s="319" t="inlineStr">
        <f aca="false">IF($B14="","",IF(COUNTIFS('English Scores- Leveled papers'!$H$4:$KM$4,AS$3,'English Scores- Leveled papers'!$H16:$KM16,"&lt;&gt;")=0,"",SUMIF('English Scores- Leveled papers'!$H$4:$KM$4,AS$3,'English Scores- Leveled papers'!$H16:$KM16)))</f>
        <is>
          <t/>
        </is>
      </c>
      <c r="AT14" s="319" t="inlineStr">
        <f aca="false">IF($B14="","",IF(COUNTIFS('English Scores- Leveled papers'!$H$4:$KM$4,AT$3,'English Scores- Leveled papers'!$H16:$KM16,"&lt;&gt;")=0,"",SUMIF('English Scores- Leveled papers'!$H$4:$KM$4,AT$3,'English Scores- Leveled papers'!$H16:$KM16)))</f>
        <is>
          <t/>
        </is>
      </c>
      <c r="AU14" s="319" t="inlineStr">
        <f aca="false">IF($B14="","",IF(COUNTIFS('English Scores- Leveled papers'!$H$4:$KM$4,AU$3,'English Scores- Leveled papers'!$H16:$KM16,"&lt;&gt;")=0,"",SUMIF('English Scores- Leveled papers'!$H$4:$KM$4,AU$3,'English Scores- Leveled papers'!$H16:$KM16)))</f>
        <is>
          <t/>
        </is>
      </c>
      <c r="AV14" s="319" t="inlineStr">
        <f aca="false">IF($B14="","",IF(COUNTIFS('English Scores- Leveled papers'!$H$4:$KM$4,AV$3,'English Scores- Leveled papers'!$H16:$KM16,"&lt;&gt;")=0,"",SUMIF('English Scores- Leveled papers'!$H$4:$KM$4,AV$3,'English Scores- Leveled papers'!$H16:$KM16)))</f>
        <is>
          <t/>
        </is>
      </c>
      <c r="AW14" s="319" t="inlineStr">
        <f aca="false">IF($B14="","",IF(COUNTIFS('English Scores- Leveled papers'!$H$4:$KM$4,AW$3,'English Scores- Leveled papers'!$H16:$KM16,"&lt;&gt;")=0,"",SUMIF('English Scores- Leveled papers'!$H$4:$KM$4,AW$3,'English Scores- Leveled papers'!$H16:$KM16)))</f>
        <is>
          <t/>
        </is>
      </c>
      <c r="AX14" s="319" t="inlineStr">
        <f aca="false">IF($B14="","",IF(COUNTIFS('English Scores- Leveled papers'!$H$4:$KM$4,AX$3,'English Scores- Leveled papers'!$H16:$KM16,"&lt;&gt;")=0,"",SUMIF('English Scores- Leveled papers'!$H$4:$KM$4,AX$3,'English Scores- Leveled papers'!$H16:$KM16)))</f>
        <is>
          <t/>
        </is>
      </c>
      <c r="AY14" s="319" t="inlineStr">
        <f aca="false">IF($B14="","",IF(COUNTIFS('English Scores- Leveled papers'!$H$4:$KM$4,AY$3,'English Scores- Leveled papers'!$H16:$KM16,"&lt;&gt;")=0,"",SUMIF('English Scores- Leveled papers'!$H$4:$KM$4,AY$3,'English Scores- Leveled papers'!$H16:$KM16)))</f>
        <is>
          <t/>
        </is>
      </c>
      <c r="AZ14" s="319" t="inlineStr">
        <f aca="false">IF($B14="","",IF(COUNTIFS('English Scores- Leveled papers'!$H$4:$KM$4,AZ$3,'English Scores- Leveled papers'!$H16:$KM16,"&lt;&gt;")=0,"",SUMIF('English Scores- Leveled papers'!$H$4:$KM$4,AZ$3,'English Scores- Leveled papers'!$H16:$KM16)))</f>
        <is>
          <t/>
        </is>
      </c>
      <c r="BA14" s="319" t="inlineStr">
        <f aca="false">IF($B14="","",IF(COUNTIFS('English Scores- Leveled papers'!$H$4:$KM$4,BA$3,'English Scores- Leveled papers'!$H16:$KM16,"&lt;&gt;")=0,"",SUMIF('English Scores- Leveled papers'!$H$4:$KM$4,BA$3,'English Scores- Leveled papers'!$H16:$KM16)))</f>
        <is>
          <t/>
        </is>
      </c>
      <c r="BB14" s="319" t="inlineStr">
        <f aca="false">IF($B14="","",IF(COUNTIFS('English Scores- Leveled papers'!$H$4:$KM$4,BB$3,'English Scores- Leveled papers'!$H16:$KM16,"&lt;&gt;")=0,"",SUMIF('English Scores- Leveled papers'!$H$4:$KM$4,BB$3,'English Scores- Leveled papers'!$H16:$KM16)))</f>
        <is>
          <t/>
        </is>
      </c>
      <c r="BC14" s="319" t="inlineStr">
        <f aca="false">IF($B14="","",IF(COUNTIFS('English Scores- Leveled papers'!$H$4:$KM$4,BC$3,'English Scores- Leveled papers'!$H16:$KM16,"&lt;&gt;")=0,"",SUMIF('English Scores- Leveled papers'!$H$4:$KM$4,BC$3,'English Scores- Leveled papers'!$H16:$KM16)))</f>
        <is>
          <t/>
        </is>
      </c>
      <c r="BD14" s="319" t="inlineStr">
        <f aca="false">IF($B14="","",IF(COUNTIFS('English Scores- Leveled papers'!$H$4:$KM$4,BD$3,'English Scores- Leveled papers'!$H16:$KM16,"&lt;&gt;")=0,"",SUMIF('English Scores- Leveled papers'!$H$4:$KM$4,BD$3,'English Scores- Leveled papers'!$H16:$KM16)))</f>
        <is>
          <t/>
        </is>
      </c>
      <c r="BE14" s="319" t="inlineStr">
        <f aca="false">IF($B14="","",IF(COUNTIFS('English Scores- Leveled papers'!$H$4:$KM$4,BE$3,'English Scores- Leveled papers'!$H16:$KM16,"&lt;&gt;")=0,"",SUMIF('English Scores- Leveled papers'!$H$4:$KM$4,BE$3,'English Scores- Leveled papers'!$H16:$KM16)))</f>
        <is>
          <t/>
        </is>
      </c>
      <c r="BF14" s="319" t="inlineStr">
        <f aca="false">IF($B14="","",IF(COUNTIFS('English Scores- Leveled papers'!$H$4:$KM$4,BF$3,'English Scores- Leveled papers'!$H16:$KM16,"&lt;&gt;")=0,"",SUMIF('English Scores- Leveled papers'!$H$4:$KM$4,BF$3,'English Scores- Leveled papers'!$H16:$KM16)))</f>
        <is>
          <t/>
        </is>
      </c>
      <c r="BG14" s="319" t="inlineStr">
        <f aca="false">IF($B14="","",IF(COUNTIFS('English Scores- Leveled papers'!$H$4:$KM$4,BG$3,'English Scores- Leveled papers'!$H16:$KM16,"&lt;&gt;")=0,"",SUMIF('English Scores- Leveled papers'!$H$4:$KM$4,BG$3,'English Scores- Leveled papers'!$H16:$KM16)))</f>
        <is>
          <t/>
        </is>
      </c>
      <c r="BH14" s="319" t="inlineStr">
        <f aca="false">IF($B14="","",IF(COUNTIFS('English Scores- Leveled papers'!$H$4:$KM$4,BH$3,'English Scores- Leveled papers'!$H16:$KM16,"&lt;&gt;")=0,"",SUMIF('English Scores- Leveled papers'!$H$4:$KM$4,BH$3,'English Scores- Leveled papers'!$H16:$KM16)))</f>
        <is>
          <t/>
        </is>
      </c>
      <c r="BI14" s="319" t="inlineStr">
        <f aca="false">IF($B14="","",IF(COUNTIFS('English Scores- Leveled papers'!$H$4:$KM$4,BI$3,'English Scores- Leveled papers'!$H16:$KM16,"&lt;&gt;")=0,"",SUMIF('English Scores- Leveled papers'!$H$4:$KM$4,BI$3,'English Scores- Leveled papers'!$H16:$KM16)))</f>
        <is>
          <t/>
        </is>
      </c>
      <c r="BJ14" s="319" t="inlineStr">
        <f aca="false">IF($B14="","",IF(COUNTIFS('English Scores- Leveled papers'!$H$4:$KM$4,BJ$3,'English Scores- Leveled papers'!$H16:$KM16,"&lt;&gt;")=0,"",SUMIF('English Scores- Leveled papers'!$H$4:$KM$4,BJ$3,'English Scores- Leveled papers'!$H16:$KM16)))</f>
        <is>
          <t/>
        </is>
      </c>
      <c r="BK14" s="319" t="inlineStr">
        <f aca="false">IF($B14="","",IF(COUNTIFS('English Scores- Leveled papers'!$H$4:$KM$4,BK$3,'English Scores- Leveled papers'!$H16:$KM16,"&lt;&gt;")=0,"",SUMIF('English Scores- Leveled papers'!$H$4:$KM$4,BK$3,'English Scores- Leveled papers'!$H16:$KM16)))</f>
        <is>
          <t/>
        </is>
      </c>
      <c r="BL14" s="319" t="inlineStr">
        <f aca="false">IF($B14="","",IF(COUNTIFS('English Scores- Leveled papers'!$H$4:$KM$4,BL$3,'English Scores- Leveled papers'!$H16:$KM16,"&lt;&gt;")=0,"",SUMIF('English Scores- Leveled papers'!$H$4:$KM$4,BL$3,'English Scores- Leveled papers'!$H16:$KM16)))</f>
        <is>
          <t/>
        </is>
      </c>
      <c r="BM14" s="319" t="inlineStr">
        <f aca="false">IF($B14="","",IF(COUNTIFS('English Scores- Leveled papers'!$H$4:$KM$4,BM$3,'English Scores- Leveled papers'!$H16:$KM16,"&lt;&gt;")=0,"",SUMIF('English Scores- Leveled papers'!$H$4:$KM$4,BM$3,'English Scores- Leveled papers'!$H16:$KM16)))</f>
        <is>
          <t/>
        </is>
      </c>
      <c r="BN14" s="319" t="inlineStr">
        <f aca="false">IF($B14="","",IF(COUNTIFS('English Scores- Leveled papers'!$H$4:$KM$4,BN$3,'English Scores- Leveled papers'!$H16:$KM16,"&lt;&gt;")=0,"",SUMIF('English Scores- Leveled papers'!$H$4:$KM$4,BN$3,'English Scores- Leveled papers'!$H16:$KM16)))</f>
        <is>
          <t/>
        </is>
      </c>
      <c r="BO14" s="319" t="inlineStr">
        <f aca="false">IF($B14="","",IF(COUNTIFS('English Scores- Leveled papers'!$H$4:$KM$4,BO$3,'English Scores- Leveled papers'!$H16:$KM16,"&lt;&gt;")=0,"",SUMIF('English Scores- Leveled papers'!$H$4:$KM$4,BO$3,'English Scores- Leveled papers'!$H16:$KM16)))</f>
        <is>
          <t/>
        </is>
      </c>
      <c r="BP14" s="319" t="inlineStr">
        <f aca="false">IF($B14="","",IF(COUNTIFS('English Scores- Leveled papers'!$H$4:$KM$4,BP$3,'English Scores- Leveled papers'!$H16:$KM16,"&lt;&gt;")=0,"",SUMIF('English Scores- Leveled papers'!$H$4:$KM$4,BP$3,'English Scores- Leveled papers'!$H16:$KM16)))</f>
        <is>
          <t/>
        </is>
      </c>
      <c r="BQ14" s="319" t="inlineStr">
        <f aca="false">IF($B14="","",IF(COUNTIFS('English Scores- Leveled papers'!$H$4:$KM$4,BQ$3,'English Scores- Leveled papers'!$H16:$KM16,"&lt;&gt;")=0,"",SUMIF('English Scores- Leveled papers'!$H$4:$KM$4,BQ$3,'English Scores- Leveled papers'!$H16:$KM16)))</f>
        <is>
          <t/>
        </is>
      </c>
      <c r="BR14" s="319" t="inlineStr">
        <f aca="false">IF($B14="","",IF(COUNTIFS('English Scores- Leveled papers'!$H$4:$KM$4,BR$3,'English Scores- Leveled papers'!$H16:$KM16,"&lt;&gt;")=0,"",SUMIF('English Scores- Leveled papers'!$H$4:$KM$4,BR$3,'English Scores- Leveled papers'!$H16:$KM16)))</f>
        <is>
          <t/>
        </is>
      </c>
      <c r="BS14" s="319" t="inlineStr">
        <f aca="false">IF($B14="","",IF(COUNTIFS('English Scores- Leveled papers'!$H$4:$KM$4,BS$3,'English Scores- Leveled papers'!$H16:$KM16,"&lt;&gt;")=0,"",SUMIF('English Scores- Leveled papers'!$H$4:$KM$4,BS$3,'English Scores- Leveled papers'!$H16:$KM16)))</f>
        <is>
          <t/>
        </is>
      </c>
      <c r="BT14" s="319" t="inlineStr">
        <f aca="false">IF($B14="","",IF(COUNTIFS('English Scores- Leveled papers'!$H$4:$KM$4,BT$3,'English Scores- Leveled papers'!$H16:$KM16,"&lt;&gt;")=0,"",SUMIF('English Scores- Leveled papers'!$H$4:$KM$4,BT$3,'English Scores- Leveled papers'!$H16:$KM16)))</f>
        <is>
          <t/>
        </is>
      </c>
      <c r="BU14" s="319" t="inlineStr">
        <f aca="false">IF($B14="","",IF(COUNTIFS('English Scores- Leveled papers'!$H$4:$KM$4,BU$3,'English Scores- Leveled papers'!$H16:$KM16,"&lt;&gt;")=0,"",SUMIF('English Scores- Leveled papers'!$H$4:$KM$4,BU$3,'English Scores- Leveled papers'!$H16:$KM16)))</f>
        <is>
          <t/>
        </is>
      </c>
      <c r="BV14" s="319" t="inlineStr">
        <f aca="false">IF($B14="","",IF(COUNTIFS('English Scores- Leveled papers'!$H$4:$KM$4,BV$3,'English Scores- Leveled papers'!$H16:$KM16,"&lt;&gt;")=0,"",SUMIF('English Scores- Leveled papers'!$H$4:$KM$4,BV$3,'English Scores- Leveled papers'!$H16:$KM16)))</f>
        <is>
          <t/>
        </is>
      </c>
      <c r="BW14" s="319" t="inlineStr">
        <f aca="false">IF($B14="","",IF(COUNTIFS('English Scores- Leveled papers'!$H$4:$KM$4,BW$3,'English Scores- Leveled papers'!$H16:$KM16,"&lt;&gt;")=0,"",SUMIF('English Scores- Leveled papers'!$H$4:$KM$4,BW$3,'English Scores- Leveled papers'!$H16:$KM16)))</f>
        <is>
          <t/>
        </is>
      </c>
      <c r="BX14" s="319" t="inlineStr">
        <f aca="false">IF($B14="","",IF(COUNTIFS('English Scores- Leveled papers'!$H$4:$KM$4,BX$3,'English Scores- Leveled papers'!$H16:$KM16,"&lt;&gt;")=0,"",SUMIF('English Scores- Leveled papers'!$H$4:$KM$4,BX$3,'English Scores- Leveled papers'!$H16:$KM16)))</f>
        <is>
          <t/>
        </is>
      </c>
      <c r="BY14" s="319" t="inlineStr">
        <f aca="false">IF($B14="","",IF(COUNTIFS('English Scores- Leveled papers'!$H$4:$KM$4,BY$3,'English Scores- Leveled papers'!$H16:$KM16,"&lt;&gt;")=0,"",SUMIF('English Scores- Leveled papers'!$H$4:$KM$4,BY$3,'English Scores- Leveled papers'!$H16:$KM16)))</f>
        <is>
          <t/>
        </is>
      </c>
      <c r="BZ14" s="319" t="inlineStr">
        <f aca="false">IF($B14="","",IF(COUNTIFS('English Scores- Leveled papers'!$H$4:$KM$4,BZ$3,'English Scores- Leveled papers'!$H16:$KM16,"&lt;&gt;")=0,"",SUMIF('English Scores- Leveled papers'!$H$4:$KM$4,BZ$3,'English Scores- Leveled papers'!$H16:$KM16)))</f>
        <is>
          <t/>
        </is>
      </c>
      <c r="CA14" s="319" t="inlineStr">
        <f aca="false">IF($B14="","",IF(COUNTIFS('English Scores- Leveled papers'!$H$4:$KM$4,CA$3,'English Scores- Leveled papers'!$H16:$KM16,"&lt;&gt;")=0,"",SUMIF('English Scores- Leveled papers'!$H$4:$KM$4,CA$3,'English Scores- Leveled papers'!$H16:$KM16)))</f>
        <is>
          <t/>
        </is>
      </c>
      <c r="CB14" s="319" t="inlineStr">
        <f aca="false">IF($B14="","",IF(COUNTIFS('English Scores- Leveled papers'!$H$4:$KM$4,CB$3,'English Scores- Leveled papers'!$H16:$KM16,"&lt;&gt;")=0,"",SUMIF('English Scores- Leveled papers'!$H$4:$KM$4,CB$3,'English Scores- Leveled papers'!$H16:$KM16)))</f>
        <is>
          <t/>
        </is>
      </c>
      <c r="CC14" s="319" t="inlineStr">
        <f aca="false">IF($B14="","",IF(COUNTIFS('English Scores- Leveled papers'!$H$4:$KM$4,CC$3,'English Scores- Leveled papers'!$H16:$KM16,"&lt;&gt;")=0,"",SUMIF('English Scores- Leveled papers'!$H$4:$KM$4,CC$3,'English Scores- Leveled papers'!$H16:$KM16)))</f>
        <is>
          <t/>
        </is>
      </c>
      <c r="CD14" s="319" t="inlineStr">
        <f aca="false">IF($B14="","",IF(COUNTIFS('English Scores- Leveled papers'!$H$4:$KM$4,CD$3,'English Scores- Leveled papers'!$H16:$KM16,"&lt;&gt;")=0,"",SUMIF('English Scores- Leveled papers'!$H$4:$KM$4,CD$3,'English Scores- Leveled papers'!$H16:$KM16)))</f>
        <is>
          <t/>
        </is>
      </c>
      <c r="CE14" s="319" t="inlineStr">
        <f aca="false">IF($B14="","",IF(COUNTIFS('English Scores- Leveled papers'!$H$4:$KM$4,CE$3,'English Scores- Leveled papers'!$H16:$KM16,"&lt;&gt;")=0,"",SUMIF('English Scores- Leveled papers'!$H$4:$KM$4,CE$3,'English Scores- Leveled papers'!$H16:$KM16)))</f>
        <is>
          <t/>
        </is>
      </c>
      <c r="CF14" s="319" t="inlineStr">
        <f aca="false">IF($B14="","",IF(COUNTIFS('English Scores- Leveled papers'!$H$4:$KM$4,CF$3,'English Scores- Leveled papers'!$H16:$KM16,"&lt;&gt;")=0,"",SUMIF('English Scores- Leveled papers'!$H$4:$KM$4,CF$3,'English Scores- Leveled papers'!$H16:$KM16)))</f>
        <is>
          <t/>
        </is>
      </c>
      <c r="CG14" s="319" t="inlineStr">
        <f aca="false">IF($B14="","",IF(COUNTIFS('English Scores- Leveled papers'!$H$4:$KM$4,CG$3,'English Scores- Leveled papers'!$H16:$KM16,"&lt;&gt;")=0,"",SUMIF('English Scores- Leveled papers'!$H$4:$KM$4,CG$3,'English Scores- Leveled papers'!$H16:$KM16)))</f>
        <is>
          <t/>
        </is>
      </c>
      <c r="CH14" s="319" t="inlineStr">
        <f aca="false">IF($B14="","",IF(COUNTIFS('English Scores- Leveled papers'!$H$4:$KM$4,CH$3,'English Scores- Leveled papers'!$H16:$KM16,"&lt;&gt;")=0,"",SUMIF('English Scores- Leveled papers'!$H$4:$KM$4,CH$3,'English Scores- Leveled papers'!$H16:$KM16)))</f>
        <is>
          <t/>
        </is>
      </c>
      <c r="CI14" s="319" t="inlineStr">
        <f aca="false">IF($B14="","",IF(COUNTIFS('English Scores- Leveled papers'!$H$4:$KM$4,CI$3,'English Scores- Leveled papers'!$H16:$KM16,"&lt;&gt;")=0,"",SUMIF('English Scores- Leveled papers'!$H$4:$KM$4,CI$3,'English Scores- Leveled papers'!$H16:$KM16)))</f>
        <is>
          <t/>
        </is>
      </c>
      <c r="CJ14" s="319" t="inlineStr">
        <f aca="false">IF($B14="","",IF(COUNTIFS('English Scores- Leveled papers'!$H$4:$KM$4,CJ$3,'English Scores- Leveled papers'!$H16:$KM16,"&lt;&gt;")=0,"",SUMIF('English Scores- Leveled papers'!$H$4:$KM$4,CJ$3,'English Scores- Leveled papers'!$H16:$KM16)))</f>
        <is>
          <t/>
        </is>
      </c>
      <c r="CK14" s="319" t="inlineStr">
        <f aca="false">IF($B14="","",IF(COUNTIFS('English Scores- Leveled papers'!$H$4:$KM$4,CK$3,'English Scores- Leveled papers'!$H16:$KM16,"&lt;&gt;")=0,"",SUMIF('English Scores- Leveled papers'!$H$4:$KM$4,CK$3,'English Scores- Leveled papers'!$H16:$KM16)))</f>
        <is>
          <t/>
        </is>
      </c>
      <c r="CL14" s="319" t="inlineStr">
        <f aca="false">IF($B14="","",IF(COUNTIFS('English Scores- Leveled papers'!$H$4:$KM$4,CL$3,'English Scores- Leveled papers'!$H16:$KM16,"&lt;&gt;")=0,"",SUMIF('English Scores- Leveled papers'!$H$4:$KM$4,CL$3,'English Scores- Leveled papers'!$H16:$KM16)))</f>
        <is>
          <t/>
        </is>
      </c>
      <c r="CM14" s="319" t="inlineStr">
        <f aca="false">IF($B14="","",IF(COUNTIFS('English Scores- Leveled papers'!$H$4:$KM$4,CM$3,'English Scores- Leveled papers'!$H16:$KM16,"&lt;&gt;")=0,"",SUMIF('English Scores- Leveled papers'!$H$4:$KM$4,CM$3,'English Scores- Leveled papers'!$H16:$KM16)))</f>
        <is>
          <t/>
        </is>
      </c>
      <c r="CN14" s="319" t="inlineStr">
        <f aca="false">IF($B14="","",IF(COUNTIFS('English Scores- Leveled papers'!$H$4:$KM$4,CN$3,'English Scores- Leveled papers'!$H16:$KM16,"&lt;&gt;")=0,"",SUMIF('English Scores- Leveled papers'!$H$4:$KM$4,CN$3,'English Scores- Leveled papers'!$H16:$KM16)))</f>
        <is>
          <t/>
        </is>
      </c>
      <c r="CO14" s="319" t="inlineStr">
        <f aca="false">IF($B14="","",IF(COUNTIFS('English Scores- Leveled papers'!$H$4:$KM$4,CO$3,'English Scores- Leveled papers'!$H16:$KM16,"&lt;&gt;")=0,"",SUMIF('English Scores- Leveled papers'!$H$4:$KM$4,CO$3,'English Scores- Leveled papers'!$H16:$KM16)))</f>
        <is>
          <t/>
        </is>
      </c>
      <c r="CP14" s="319" t="inlineStr">
        <f aca="false">IF($B14="","",IF(COUNTIFS('English Scores- Leveled papers'!$H$4:$KM$4,CP$3,'English Scores- Leveled papers'!$H16:$KM16,"&lt;&gt;")=0,"",SUMIF('English Scores- Leveled papers'!$H$4:$KM$4,CP$3,'English Scores- Leveled papers'!$H16:$KM16)))</f>
        <is>
          <t/>
        </is>
      </c>
      <c r="CQ14" s="319" t="inlineStr">
        <f aca="false">IF($B14="","",IF(COUNTIFS('English Scores- Leveled papers'!$H$4:$KM$4,CQ$3,'English Scores- Leveled papers'!$H16:$KM16,"&lt;&gt;")=0,"",SUMIF('English Scores- Leveled papers'!$H$4:$KM$4,CQ$3,'English Scores- Leveled papers'!$H16:$KM16)))</f>
        <is>
          <t/>
        </is>
      </c>
      <c r="CR14" s="319" t="inlineStr">
        <f aca="false">IF($B14="","",IF(COUNTIFS('English Scores- Leveled papers'!$H$4:$KM$4,CR$3,'English Scores- Leveled papers'!$H16:$KM16,"&lt;&gt;")=0,"",SUMIF('English Scores- Leveled papers'!$H$4:$KM$4,CR$3,'English Scores- Leveled papers'!$H16:$KM16)))</f>
        <is>
          <t/>
        </is>
      </c>
      <c r="CS14" s="319" t="inlineStr">
        <f aca="false">IF($B14="","",IF(COUNTIFS('English Scores- Leveled papers'!$H$4:$KM$4,CS$3,'English Scores- Leveled papers'!$H16:$KM16,"&lt;&gt;")=0,"",SUMIF('English Scores- Leveled papers'!$H$4:$KM$4,CS$3,'English Scores- Leveled papers'!$H16:$KM16)))</f>
        <is>
          <t/>
        </is>
      </c>
      <c r="CT14" s="319" t="inlineStr">
        <f aca="false">IF($B14="","",IF(COUNTIFS('English Scores- Leveled papers'!$H$4:$KM$4,CT$3,'English Scores- Leveled papers'!$H16:$KM16,"&lt;&gt;")=0,"",SUMIF('English Scores- Leveled papers'!$H$4:$KM$4,CT$3,'English Scores- Leveled papers'!$H16:$KM16)))</f>
        <is>
          <t/>
        </is>
      </c>
      <c r="CU14" s="319" t="inlineStr">
        <f aca="false">IF($B14="","",IF(COUNTIFS('English Scores- Leveled papers'!$H$4:$KM$4,CU$3,'English Scores- Leveled papers'!$H16:$KM16,"&lt;&gt;")=0,"",SUMIF('English Scores- Leveled papers'!$H$4:$KM$4,CU$3,'English Scores- Leveled papers'!$H16:$KM16)))</f>
        <is>
          <t/>
        </is>
      </c>
      <c r="CV14" s="319" t="inlineStr">
        <f aca="false">IF($B14="","",IF(COUNTIFS('English Scores- Leveled papers'!$H$4:$KM$4,CV$3,'English Scores- Leveled papers'!$H16:$KM16,"&lt;&gt;")=0,"",SUMIF('English Scores- Leveled papers'!$H$4:$KM$4,CV$3,'English Scores- Leveled papers'!$H16:$KM16)))</f>
        <is>
          <t/>
        </is>
      </c>
      <c r="CW14" s="319" t="inlineStr">
        <f aca="false">IF($B14="","",IF(COUNTIFS('English Scores- Leveled papers'!$H$4:$KM$4,CW$3,'English Scores- Leveled papers'!$H16:$KM16,"&lt;&gt;")=0,"",SUMIF('English Scores- Leveled papers'!$H$4:$KM$4,CW$3,'English Scores- Leveled papers'!$H16:$KM16)))</f>
        <is>
          <t/>
        </is>
      </c>
      <c r="CX14" s="319" t="inlineStr">
        <f aca="false">IF($B14="","",IF(COUNTIFS('English Scores- Leveled papers'!$H$4:$KM$4,CX$3,'English Scores- Leveled papers'!$H16:$KM16,"&lt;&gt;")=0,"",SUMIF('English Scores- Leveled papers'!$H$4:$KM$4,CX$3,'English Scores- Leveled papers'!$H16:$KM16)))</f>
        <is>
          <t/>
        </is>
      </c>
      <c r="CY14" s="319" t="inlineStr">
        <f aca="false">IF($B14="","",IF(COUNTIFS('English Scores- Leveled papers'!$H$4:$KM$4,CY$3,'English Scores- Leveled papers'!$H16:$KM16,"&lt;&gt;")=0,"",SUMIF('English Scores- Leveled papers'!$H$4:$KM$4,CY$3,'English Scores- Leveled papers'!$H16:$KM16)))</f>
        <is>
          <t/>
        </is>
      </c>
      <c r="CZ14" s="319" t="inlineStr">
        <f aca="false">IF($B14="","",IF(COUNTIFS('English Scores- Leveled papers'!$H$4:$KM$4,CZ$3,'English Scores- Leveled papers'!$H16:$KM16,"&lt;&gt;")=0,"",SUMIF('English Scores- Leveled papers'!$H$4:$KM$4,CZ$3,'English Scores- Leveled papers'!$H16:$KM16)))</f>
        <is>
          <t/>
        </is>
      </c>
      <c r="DA14" s="319" t="inlineStr">
        <f aca="false">IF($B14="","",IF(COUNTIFS('English Scores- Leveled papers'!$H$4:$KM$4,DA$3,'English Scores- Leveled papers'!$H16:$KM16,"&lt;&gt;")=0,"",SUMIF('English Scores- Leveled papers'!$H$4:$KM$4,DA$3,'English Scores- Leveled papers'!$H16:$KM16)))</f>
        <is>
          <t/>
        </is>
      </c>
      <c r="DB14" s="319" t="inlineStr">
        <f aca="false">IF($B14="","",IF(COUNTIFS('English Scores- Leveled papers'!$H$4:$KM$4,DB$3,'English Scores- Leveled papers'!$H16:$KM16,"&lt;&gt;")=0,"",SUMIF('English Scores- Leveled papers'!$H$4:$KM$4,DB$3,'English Scores- Leveled papers'!$H16:$KM16)))</f>
        <is>
          <t/>
        </is>
      </c>
      <c r="DC14" s="319" t="inlineStr">
        <f aca="false">IF($B14="","",IF(COUNTIFS('English Scores- Leveled papers'!$H$4:$KM$4,DC$3,'English Scores- Leveled papers'!$H16:$KM16,"&lt;&gt;")=0,"",SUMIF('English Scores- Leveled papers'!$H$4:$KM$4,DC$3,'English Scores- Leveled papers'!$H16:$KM16)))</f>
        <is>
          <t/>
        </is>
      </c>
      <c r="DD14" s="319" t="inlineStr">
        <f aca="false">IF($B14="","",IF(COUNTIFS('English Scores- Leveled papers'!$H$4:$KM$4,DD$3,'English Scores- Leveled papers'!$H16:$KM16,"&lt;&gt;")=0,"",SUMIF('English Scores- Leveled papers'!$H$4:$KM$4,DD$3,'English Scores- Leveled papers'!$H16:$KM16)))</f>
        <is>
          <t/>
        </is>
      </c>
      <c r="DE14" s="319" t="inlineStr">
        <f aca="false">IF($B14="","",IF(COUNTIFS('English Scores- Leveled papers'!$H$4:$KM$4,DE$3,'English Scores- Leveled papers'!$H16:$KM16,"&lt;&gt;")=0,"",SUMIF('English Scores- Leveled papers'!$H$4:$KM$4,DE$3,'English Scores- Leveled papers'!$H16:$KM16)))</f>
        <is>
          <t/>
        </is>
      </c>
      <c r="DF14" s="319" t="inlineStr">
        <f aca="false">IF($B14="","",IF(COUNTIFS('English Scores- Leveled papers'!$H$4:$KM$4,DF$3,'English Scores- Leveled papers'!$H16:$KM16,"&lt;&gt;")=0,"",SUMIF('English Scores- Leveled papers'!$H$4:$KM$4,DF$3,'English Scores- Leveled papers'!$H16:$KM16)))</f>
        <is>
          <t/>
        </is>
      </c>
      <c r="DG14" s="319" t="inlineStr">
        <f aca="false">IF($B14="","",IF(COUNTIFS('English Scores- Leveled papers'!$H$4:$KM$4,DG$3,'English Scores- Leveled papers'!$H16:$KM16,"&lt;&gt;")=0,"",SUMIF('English Scores- Leveled papers'!$H$4:$KM$4,DG$3,'English Scores- Leveled papers'!$H16:$KM16)))</f>
        <is>
          <t/>
        </is>
      </c>
      <c r="DH14" s="319" t="inlineStr">
        <f aca="false">IF($B14="","",IF(COUNTIFS('English Scores- Leveled papers'!$H$4:$KM$4,DH$3,'English Scores- Leveled papers'!$H16:$KM16,"&lt;&gt;")=0,"",SUMIF('English Scores- Leveled papers'!$H$4:$KM$4,DH$3,'English Scores- Leveled papers'!$H16:$KM16)))</f>
        <is>
          <t/>
        </is>
      </c>
      <c r="DI14" s="319" t="inlineStr">
        <f aca="false">IF($B14="","",IF(COUNTIFS('English Scores- Leveled papers'!$H$4:$KM$4,DI$3,'English Scores- Leveled papers'!$H16:$KM16,"&lt;&gt;")=0,"",SUMIF('English Scores- Leveled papers'!$H$4:$KM$4,DI$3,'English Scores- Leveled papers'!$H16:$KM16)))</f>
        <is>
          <t/>
        </is>
      </c>
      <c r="DJ14" s="319" t="inlineStr">
        <f aca="false">IF($B14="","",IF(COUNTIFS('English Scores- Leveled papers'!$H$4:$KM$4,DJ$3,'English Scores- Leveled papers'!$H16:$KM16,"&lt;&gt;")=0,"",SUMIF('English Scores- Leveled papers'!$H$4:$KM$4,DJ$3,'English Scores- Leveled papers'!$H16:$KM16)))</f>
        <is>
          <t/>
        </is>
      </c>
      <c r="DK14" s="319" t="inlineStr">
        <f aca="false">IF($B14="","",IF(COUNTIFS('English Scores- Leveled papers'!$H$4:$KM$4,DK$3,'English Scores- Leveled papers'!$H16:$KM16,"&lt;&gt;")=0,"",SUMIF('English Scores- Leveled papers'!$H$4:$KM$4,DK$3,'English Scores- Leveled papers'!$H16:$KM16)))</f>
        <is>
          <t/>
        </is>
      </c>
      <c r="DL14" s="319" t="inlineStr">
        <f aca="false">IF($B14="","",IF(COUNTIFS('English Scores- Leveled papers'!$H$4:$KM$4,DL$3,'English Scores- Leveled papers'!$H16:$KM16,"&lt;&gt;")=0,"",SUMIF('English Scores- Leveled papers'!$H$4:$KM$4,DL$3,'English Scores- Leveled papers'!$H16:$KM16)))</f>
        <is>
          <t/>
        </is>
      </c>
      <c r="DM14" s="319" t="inlineStr">
        <f aca="false">IF($B14="","",IF(COUNTIFS('English Scores- Leveled papers'!$H$4:$KM$4,DM$3,'English Scores- Leveled papers'!$H16:$KM16,"&lt;&gt;")=0,"",SUMIF('English Scores- Leveled papers'!$H$4:$KM$4,DM$3,'English Scores- Leveled papers'!$H16:$KM16)))</f>
        <is>
          <t/>
        </is>
      </c>
      <c r="DN14" s="319" t="inlineStr">
        <f aca="false">IF($B14="","",IF(COUNTIFS('English Scores- Leveled papers'!$H$4:$KM$4,DN$3,'English Scores- Leveled papers'!$H16:$KM16,"&lt;&gt;")=0,"",SUMIF('English Scores- Leveled papers'!$H$4:$KM$4,DN$3,'English Scores- Leveled papers'!$H16:$KM16)))</f>
        <is>
          <t/>
        </is>
      </c>
      <c r="DO14" s="319" t="inlineStr">
        <f aca="false">IF($B14="","",IF(COUNTIFS('English Scores- Leveled papers'!$H$4:$KM$4,DO$3,'English Scores- Leveled papers'!$H16:$KM16,"&lt;&gt;")=0,"",SUMIF('English Scores- Leveled papers'!$H$4:$KM$4,DO$3,'English Scores- Leveled papers'!$H16:$KM16)))</f>
        <is>
          <t/>
        </is>
      </c>
      <c r="DP14" s="319" t="inlineStr">
        <f aca="false">IF($B14="","",IF(COUNTIFS('English Scores- Leveled papers'!$H$4:$KM$4,DP$3,'English Scores- Leveled papers'!$H16:$KM16,"&lt;&gt;")=0,"",SUMIF('English Scores- Leveled papers'!$H$4:$KM$4,DP$3,'English Scores- Leveled papers'!$H16:$KM16)))</f>
        <is>
          <t/>
        </is>
      </c>
      <c r="DQ14" s="320" t="inlineStr">
        <f aca="false">IF($B14="","",IF(COUNTIFS('English Scores- Leveled papers'!$H$4:$KM$4,DQ$3,'English Scores- Leveled papers'!$H16:$KM16,"&lt;&gt;")=0,"",SUMIF('English Scores- Leveled papers'!$H$4:$KM$4,DQ$3,'English Scores- Leveled papers'!$H16:$KM16)))</f>
        <is>
          <t/>
        </is>
      </c>
      <c r="DR14" s="321" t="inlineStr">
        <f aca="false">IF('Cover Sheet'!$AC$6="6th", 'Eng GLA 6th, 7th, 8th'!D17, "")</f>
        <is>
          <t/>
        </is>
      </c>
      <c r="DS14" s="0" t="s">
        <v>832</v>
      </c>
      <c r="DT14" s="323" t="n">
        <f aca="false">COUNTIF($H$5:$H$89,1)</f>
        <v>5</v>
      </c>
      <c r="DU14" s="319" t="inlineStr">
        <f aca="false">IF($B14="","",IF(COUNTIFS('Eng GLA 6th, 7th, 8th'!$E$4:$DV$4,DU$3,'Eng GLA 6th, 7th, 8th'!$E17:$DV17,"&lt;&gt;")=0,"",SUMIF('Eng GLA 6th, 7th, 8th'!$E$4:$DV$4,DU$3,'Eng GLA 6th, 7th, 8th'!$E17:$DV17)))</f>
        <is>
          <t/>
        </is>
      </c>
      <c r="DV14" s="319" t="inlineStr">
        <f aca="false">IF($B14="","",IF(COUNTIFS('Eng GLA 6th, 7th, 8th'!$E$4:$DV$4,DV$3,'Eng GLA 6th, 7th, 8th'!$E17:$DV17,"&lt;&gt;")=0,"",SUMIF('Eng GLA 6th, 7th, 8th'!$E$4:$DV$4,DV$3,'Eng GLA 6th, 7th, 8th'!$E17:$DV17)))</f>
        <is>
          <t/>
        </is>
      </c>
      <c r="DW14" s="319" t="inlineStr">
        <f aca="false">IF($B14="","",IF(COUNTIFS('Eng GLA 6th, 7th, 8th'!$E$4:$DV$4,DW$3,'Eng GLA 6th, 7th, 8th'!$E17:$DV17,"&lt;&gt;")=0,"",SUMIF('Eng GLA 6th, 7th, 8th'!$E$4:$DV$4,DW$3,'Eng GLA 6th, 7th, 8th'!$E17:$DV17)))</f>
        <is>
          <t/>
        </is>
      </c>
      <c r="DX14" s="319" t="inlineStr">
        <f aca="false">IF($B14="","",IF(COUNTIFS('Eng GLA 6th, 7th, 8th'!$E$4:$DV$4,DX$3,'Eng GLA 6th, 7th, 8th'!$E17:$DV17,"&lt;&gt;")=0,"",SUMIF('Eng GLA 6th, 7th, 8th'!$E$4:$DV$4,DX$3,'Eng GLA 6th, 7th, 8th'!$E17:$DV17)))</f>
        <is>
          <t/>
        </is>
      </c>
      <c r="DY14" s="319" t="inlineStr">
        <f aca="false">IF($B14="","",IF(COUNTIFS('Eng GLA 6th, 7th, 8th'!$E$4:$DV$4,DY$3,'Eng GLA 6th, 7th, 8th'!$E17:$DV17,"&lt;&gt;")=0,"",SUMIF('Eng GLA 6th, 7th, 8th'!$E$4:$DV$4,DY$3,'Eng GLA 6th, 7th, 8th'!$E17:$DV17)))</f>
        <is>
          <t/>
        </is>
      </c>
      <c r="DZ14" s="319" t="inlineStr">
        <f aca="false">IF($B14="","",IF(COUNTIFS('Eng GLA 6th, 7th, 8th'!$E$4:$DV$4,DZ$3,'Eng GLA 6th, 7th, 8th'!$E17:$DV17,"&lt;&gt;")=0,"",SUMIF('Eng GLA 6th, 7th, 8th'!$E$4:$DV$4,DZ$3,'Eng GLA 6th, 7th, 8th'!$E17:$DV17)))</f>
        <is>
          <t/>
        </is>
      </c>
      <c r="EA14" s="319" t="inlineStr">
        <f aca="false">IF($B14="","",IF(COUNTIFS('Eng GLA 6th, 7th, 8th'!$E$4:$DV$4,EA$3,'Eng GLA 6th, 7th, 8th'!$E17:$DV17,"&lt;&gt;")=0,"",SUMIF('Eng GLA 6th, 7th, 8th'!$E$4:$DV$4,EA$3,'Eng GLA 6th, 7th, 8th'!$E17:$DV17)))</f>
        <is>
          <t/>
        </is>
      </c>
      <c r="EB14" s="319" t="inlineStr">
        <f aca="false">IF($B14="","",IF(COUNTIFS('Eng GLA 6th, 7th, 8th'!$E$4:$DV$4,EB$3,'Eng GLA 6th, 7th, 8th'!$E17:$DV17,"&lt;&gt;")=0,"",SUMIF('Eng GLA 6th, 7th, 8th'!$E$4:$DV$4,EB$3,'Eng GLA 6th, 7th, 8th'!$E17:$DV17)))</f>
        <is>
          <t/>
        </is>
      </c>
      <c r="EC14" s="319" t="inlineStr">
        <f aca="false">IF($B14="","",IF(COUNTIFS('Eng GLA 6th, 7th, 8th'!$E$4:$DV$4,EC$3,'Eng GLA 6th, 7th, 8th'!$E17:$DV17,"&lt;&gt;")=0,"",SUMIF('Eng GLA 6th, 7th, 8th'!$E$4:$DV$4,EC$3,'Eng GLA 6th, 7th, 8th'!$E17:$DV17)))</f>
        <is>
          <t/>
        </is>
      </c>
      <c r="ED14" s="319" t="inlineStr">
        <f aca="false">IF($B14="","",IF(COUNTIFS('Eng GLA 6th, 7th, 8th'!$E$4:$DV$4,ED$3,'Eng GLA 6th, 7th, 8th'!$E17:$DV17,"&lt;&gt;")=0,"",SUMIF('Eng GLA 6th, 7th, 8th'!$E$4:$DV$4,ED$3,'Eng GLA 6th, 7th, 8th'!$E17:$DV17)))</f>
        <is>
          <t/>
        </is>
      </c>
      <c r="EE14" s="319" t="inlineStr">
        <f aca="false">IF($B14="","",IF(COUNTIFS('Eng GLA 6th, 7th, 8th'!$E$4:$DV$4,EE$3,'Eng GLA 6th, 7th, 8th'!$E17:$DV17,"&lt;&gt;")=0,"",SUMIF('Eng GLA 6th, 7th, 8th'!$E$4:$DV$4,EE$3,'Eng GLA 6th, 7th, 8th'!$E17:$DV17)))</f>
        <is>
          <t/>
        </is>
      </c>
      <c r="EF14" s="319" t="inlineStr">
        <f aca="false">IF($B14="","",IF(COUNTIFS('Eng GLA 6th, 7th, 8th'!$E$4:$DV$4,EF$3,'Eng GLA 6th, 7th, 8th'!$E17:$DV17,"&lt;&gt;")=0,"",SUMIF('Eng GLA 6th, 7th, 8th'!$E$4:$DV$4,EF$3,'Eng GLA 6th, 7th, 8th'!$E17:$DV17)))</f>
        <is>
          <t/>
        </is>
      </c>
      <c r="EG14" s="319" t="inlineStr">
        <f aca="false">IF($B14="","",IF(COUNTIFS('Eng GLA 6th, 7th, 8th'!$E$4:$DV$4,EG$3,'Eng GLA 6th, 7th, 8th'!$E17:$DV17,"&lt;&gt;")=0,"",SUMIF('Eng GLA 6th, 7th, 8th'!$E$4:$DV$4,EG$3,'Eng GLA 6th, 7th, 8th'!$E17:$DV17)))</f>
        <is>
          <t/>
        </is>
      </c>
      <c r="EH14" s="319" t="inlineStr">
        <f aca="false">IF($B14="","",IF(COUNTIFS('Eng GLA 6th, 7th, 8th'!$E$4:$DV$4,EH$3,'Eng GLA 6th, 7th, 8th'!$E17:$DV17,"&lt;&gt;")=0,"",SUMIF('Eng GLA 6th, 7th, 8th'!$E$4:$DV$4,EH$3,'Eng GLA 6th, 7th, 8th'!$E17:$DV17)))</f>
        <is>
          <t/>
        </is>
      </c>
      <c r="EI14" s="319" t="inlineStr">
        <f aca="false">IF($B14="","",IF(COUNTIFS('Eng GLA 6th, 7th, 8th'!$E$4:$DV$4,EI$3,'Eng GLA 6th, 7th, 8th'!$E17:$DV17,"&lt;&gt;")=0,"",SUMIF('Eng GLA 6th, 7th, 8th'!$E$4:$DV$4,EI$3,'Eng GLA 6th, 7th, 8th'!$E17:$DV17)))</f>
        <is>
          <t/>
        </is>
      </c>
      <c r="EJ14" s="322" t="inlineStr">
        <f aca="false">IF('Cover Sheet'!$AC$6="7th", 'Eng GLA 6th, 7th, 8th'!AQ17, "")</f>
        <is>
          <t/>
        </is>
      </c>
      <c r="EK14" s="319" t="inlineStr">
        <f aca="false">IF($B14="","",IF(COUNTIFS('Eng GLA 6th, 7th, 8th'!$E$4:$DV$4,EK$3,'Eng GLA 6th, 7th, 8th'!$E17:$DV17,"&lt;&gt;")=0,"",SUMIF('Eng GLA 6th, 7th, 8th'!$E$4:$DV$4,EK$3,'Eng GLA 6th, 7th, 8th'!$E17:$DV17)))</f>
        <is>
          <t/>
        </is>
      </c>
      <c r="EL14" s="319" t="inlineStr">
        <f aca="false">IF($B14="","",IF(COUNTIFS('Eng GLA 6th, 7th, 8th'!$E$4:$DV$4,EL$3,'Eng GLA 6th, 7th, 8th'!$E17:$DV17,"&lt;&gt;")=0,"",SUMIF('Eng GLA 6th, 7th, 8th'!$E$4:$DV$4,EL$3,'Eng GLA 6th, 7th, 8th'!$E17:$DV17)))</f>
        <is>
          <t/>
        </is>
      </c>
      <c r="EM14" s="319" t="inlineStr">
        <f aca="false">IF($B14="","",IF(COUNTIFS('Eng GLA 6th, 7th, 8th'!$E$4:$DV$4,EM$3,'Eng GLA 6th, 7th, 8th'!$E17:$DV17,"&lt;&gt;")=0,"",SUMIF('Eng GLA 6th, 7th, 8th'!$E$4:$DV$4,EM$3,'Eng GLA 6th, 7th, 8th'!$E17:$DV17)))</f>
        <is>
          <t/>
        </is>
      </c>
      <c r="EN14" s="319" t="inlineStr">
        <f aca="false">IF($B14="","",IF(COUNTIFS('Eng GLA 6th, 7th, 8th'!$E$4:$DV$4,EN$3,'Eng GLA 6th, 7th, 8th'!$E17:$DV17,"&lt;&gt;")=0,"",SUMIF('Eng GLA 6th, 7th, 8th'!$E$4:$DV$4,EN$3,'Eng GLA 6th, 7th, 8th'!$E17:$DV17)))</f>
        <is>
          <t/>
        </is>
      </c>
      <c r="EO14" s="319" t="inlineStr">
        <f aca="false">IF($B14="","",IF(COUNTIFS('Eng GLA 6th, 7th, 8th'!$E$4:$DV$4,EO$3,'Eng GLA 6th, 7th, 8th'!$E17:$DV17,"&lt;&gt;")=0,"",SUMIF('Eng GLA 6th, 7th, 8th'!$E$4:$DV$4,EO$3,'Eng GLA 6th, 7th, 8th'!$E17:$DV17)))</f>
        <is>
          <t/>
        </is>
      </c>
      <c r="EP14" s="319" t="inlineStr">
        <f aca="false">IF($B14="","",IF(COUNTIFS('Eng GLA 6th, 7th, 8th'!$E$4:$DV$4,EP$3,'Eng GLA 6th, 7th, 8th'!$E17:$DV17,"&lt;&gt;")=0,"",SUMIF('Eng GLA 6th, 7th, 8th'!$E$4:$DV$4,EP$3,'Eng GLA 6th, 7th, 8th'!$E17:$DV17)))</f>
        <is>
          <t/>
        </is>
      </c>
      <c r="EQ14" s="319" t="inlineStr">
        <f aca="false">IF($B14="","",IF(COUNTIFS('Eng GLA 6th, 7th, 8th'!$E$4:$DV$4,EQ$3,'Eng GLA 6th, 7th, 8th'!$E17:$DV17,"&lt;&gt;")=0,"",SUMIF('Eng GLA 6th, 7th, 8th'!$E$4:$DV$4,EQ$3,'Eng GLA 6th, 7th, 8th'!$E17:$DV17)))</f>
        <is>
          <t/>
        </is>
      </c>
      <c r="ER14" s="319" t="inlineStr">
        <f aca="false">IF($B14="","",IF(COUNTIFS('Eng GLA 6th, 7th, 8th'!$E$4:$DV$4,ER$3,'Eng GLA 6th, 7th, 8th'!$E17:$DV17,"&lt;&gt;")=0,"",SUMIF('Eng GLA 6th, 7th, 8th'!$E$4:$DV$4,ER$3,'Eng GLA 6th, 7th, 8th'!$E17:$DV17)))</f>
        <is>
          <t/>
        </is>
      </c>
      <c r="ES14" s="319" t="inlineStr">
        <f aca="false">IF($B14="","",IF(COUNTIFS('Eng GLA 6th, 7th, 8th'!$E$4:$DV$4,ES$3,'Eng GLA 6th, 7th, 8th'!$E17:$DV17,"&lt;&gt;")=0,"",SUMIF('Eng GLA 6th, 7th, 8th'!$E$4:$DV$4,ES$3,'Eng GLA 6th, 7th, 8th'!$E17:$DV17)))</f>
        <is>
          <t/>
        </is>
      </c>
      <c r="ET14" s="319" t="inlineStr">
        <f aca="false">IF($B14="","",IF(COUNTIFS('Eng GLA 6th, 7th, 8th'!$E$4:$DV$4,ET$3,'Eng GLA 6th, 7th, 8th'!$E17:$DV17,"&lt;&gt;")=0,"",SUMIF('Eng GLA 6th, 7th, 8th'!$E$4:$DV$4,ET$3,'Eng GLA 6th, 7th, 8th'!$E17:$DV17)))</f>
        <is>
          <t/>
        </is>
      </c>
      <c r="EU14" s="319" t="inlineStr">
        <f aca="false">IF($B14="","",IF(COUNTIFS('Eng GLA 6th, 7th, 8th'!$E$4:$DV$4,EU$3,'Eng GLA 6th, 7th, 8th'!$E17:$DV17,"&lt;&gt;")=0,"",SUMIF('Eng GLA 6th, 7th, 8th'!$E$4:$DV$4,EU$3,'Eng GLA 6th, 7th, 8th'!$E17:$DV17)))</f>
        <is>
          <t/>
        </is>
      </c>
      <c r="EV14" s="319" t="inlineStr">
        <f aca="false">IF($B14="","",IF(COUNTIFS('Eng GLA 6th, 7th, 8th'!$E$4:$DV$4,EV$3,'Eng GLA 6th, 7th, 8th'!$E17:$DV17,"&lt;&gt;")=0,"",SUMIF('Eng GLA 6th, 7th, 8th'!$E$4:$DV$4,EV$3,'Eng GLA 6th, 7th, 8th'!$E17:$DV17)))</f>
        <is>
          <t/>
        </is>
      </c>
      <c r="EW14" s="319" t="inlineStr">
        <f aca="false">IF($B14="","",IF(COUNTIFS('Eng GLA 6th, 7th, 8th'!$E$4:$DV$4,EW$3,'Eng GLA 6th, 7th, 8th'!$E17:$DV17,"&lt;&gt;")=0,"",SUMIF('Eng GLA 6th, 7th, 8th'!$E$4:$DV$4,EW$3,'Eng GLA 6th, 7th, 8th'!$E17:$DV17)))</f>
        <is>
          <t/>
        </is>
      </c>
      <c r="EX14" s="319" t="inlineStr">
        <f aca="false">IF($B14="","",IF(COUNTIFS('Eng GLA 6th, 7th, 8th'!$E$4:$DV$4,EX$3,'Eng GLA 6th, 7th, 8th'!$E17:$DV17,"&lt;&gt;")=0,"",SUMIF('Eng GLA 6th, 7th, 8th'!$E$4:$DV$4,EX$3,'Eng GLA 6th, 7th, 8th'!$E17:$DV17)))</f>
        <is>
          <t/>
        </is>
      </c>
      <c r="EY14" s="319" t="inlineStr">
        <f aca="false">IF($B14="","",IF(COUNTIFS('Eng GLA 6th, 7th, 8th'!$E$4:$DV$4,EY$3,'Eng GLA 6th, 7th, 8th'!$E17:$DV17,"&lt;&gt;")=0,"",SUMIF('Eng GLA 6th, 7th, 8th'!$E$4:$DV$4,EY$3,'Eng GLA 6th, 7th, 8th'!$E17:$DV17)))</f>
        <is>
          <t/>
        </is>
      </c>
      <c r="EZ14" s="322" t="inlineStr">
        <f aca="false">IF('Cover Sheet'!$AC$6="8th", 'Eng GLA 6th, 7th, 8th'!CG17, "")</f>
        <is>
          <t/>
        </is>
      </c>
      <c r="FA14" s="319" t="inlineStr">
        <f aca="false">IF($B14="","",IF(COUNTIFS('Eng GLA 6th, 7th, 8th'!$E$4:$DV$4,FA$3,'Eng GLA 6th, 7th, 8th'!$E17:$DV17,"&lt;&gt;")=0,"",SUMIF('Eng GLA 6th, 7th, 8th'!$E$4:$DV$4,FA$3,'Eng GLA 6th, 7th, 8th'!$E17:$DV17)))</f>
        <is>
          <t/>
        </is>
      </c>
      <c r="FB14" s="319" t="inlineStr">
        <f aca="false">IF($B14="","",IF(COUNTIFS('Eng GLA 6th, 7th, 8th'!$E$4:$DV$4,FB$3,'Eng GLA 6th, 7th, 8th'!$E17:$DV17,"&lt;&gt;")=0,"",SUMIF('Eng GLA 6th, 7th, 8th'!$E$4:$DV$4,FB$3,'Eng GLA 6th, 7th, 8th'!$E17:$DV17)))</f>
        <is>
          <t/>
        </is>
      </c>
      <c r="FC14" s="319" t="inlineStr">
        <f aca="false">IF($B14="","",IF(COUNTIFS('Eng GLA 6th, 7th, 8th'!$E$4:$DV$4,FC$3,'Eng GLA 6th, 7th, 8th'!$E17:$DV17,"&lt;&gt;")=0,"",SUMIF('Eng GLA 6th, 7th, 8th'!$E$4:$DV$4,FC$3,'Eng GLA 6th, 7th, 8th'!$E17:$DV17)))</f>
        <is>
          <t/>
        </is>
      </c>
      <c r="FD14" s="319" t="inlineStr">
        <f aca="false">IF($B14="","",IF(COUNTIFS('Eng GLA 6th, 7th, 8th'!$E$4:$DV$4,FD$3,'Eng GLA 6th, 7th, 8th'!$E17:$DV17,"&lt;&gt;")=0,"",SUMIF('Eng GLA 6th, 7th, 8th'!$E$4:$DV$4,FD$3,'Eng GLA 6th, 7th, 8th'!$E17:$DV17)))</f>
        <is>
          <t/>
        </is>
      </c>
      <c r="FE14" s="319" t="inlineStr">
        <f aca="false">IF($B14="","",IF(COUNTIFS('Eng GLA 6th, 7th, 8th'!$E$4:$DV$4,FE$3,'Eng GLA 6th, 7th, 8th'!$E17:$DV17,"&lt;&gt;")=0,"",SUMIF('Eng GLA 6th, 7th, 8th'!$E$4:$DV$4,FE$3,'Eng GLA 6th, 7th, 8th'!$E17:$DV17)))</f>
        <is>
          <t/>
        </is>
      </c>
      <c r="FF14" s="319" t="inlineStr">
        <f aca="false">IF($B14="","",IF(COUNTIFS('Eng GLA 6th, 7th, 8th'!$E$4:$DV$4,FF$3,'Eng GLA 6th, 7th, 8th'!$E17:$DV17,"&lt;&gt;")=0,"",SUMIF('Eng GLA 6th, 7th, 8th'!$E$4:$DV$4,FF$3,'Eng GLA 6th, 7th, 8th'!$E17:$DV17)))</f>
        <is>
          <t/>
        </is>
      </c>
      <c r="FG14" s="319" t="inlineStr">
        <f aca="false">IF($B14="","",IF(COUNTIFS('Eng GLA 6th, 7th, 8th'!$E$4:$DV$4,FG$3,'Eng GLA 6th, 7th, 8th'!$E17:$DV17,"&lt;&gt;")=0,"",SUMIF('Eng GLA 6th, 7th, 8th'!$E$4:$DV$4,FG$3,'Eng GLA 6th, 7th, 8th'!$E17:$DV17)))</f>
        <is>
          <t/>
        </is>
      </c>
      <c r="FH14" s="319" t="inlineStr">
        <f aca="false">IF($B14="","",IF(COUNTIFS('Eng GLA 6th, 7th, 8th'!$E$4:$DV$4,FH$3,'Eng GLA 6th, 7th, 8th'!$E17:$DV17,"&lt;&gt;")=0,"",SUMIF('Eng GLA 6th, 7th, 8th'!$E$4:$DV$4,FH$3,'Eng GLA 6th, 7th, 8th'!$E17:$DV17)))</f>
        <is>
          <t/>
        </is>
      </c>
      <c r="FI14" s="319" t="inlineStr">
        <f aca="false">IF($B14="","",IF(COUNTIFS('Eng GLA 6th, 7th, 8th'!$E$4:$DV$4,FI$3,'Eng GLA 6th, 7th, 8th'!$E17:$DV17,"&lt;&gt;")=0,"",SUMIF('Eng GLA 6th, 7th, 8th'!$E$4:$DV$4,FI$3,'Eng GLA 6th, 7th, 8th'!$E17:$DV17)))</f>
        <is>
          <t/>
        </is>
      </c>
      <c r="FJ14" s="319" t="inlineStr">
        <f aca="false">IF($B14="","",IF(COUNTIFS('Eng GLA 6th, 7th, 8th'!$E$4:$DV$4,FJ$3,'Eng GLA 6th, 7th, 8th'!$E17:$DV17,"&lt;&gt;")=0,"",SUMIF('Eng GLA 6th, 7th, 8th'!$E$4:$DV$4,FJ$3,'Eng GLA 6th, 7th, 8th'!$E17:$DV17)))</f>
        <is>
          <t/>
        </is>
      </c>
      <c r="FK14" s="319" t="inlineStr">
        <f aca="false">IF($B14="","",IF(COUNTIFS('Eng GLA 6th, 7th, 8th'!$E$4:$DV$4,FK$3,'Eng GLA 6th, 7th, 8th'!$E17:$DV17,"&lt;&gt;")=0,"",SUMIF('Eng GLA 6th, 7th, 8th'!$E$4:$DV$4,FK$3,'Eng GLA 6th, 7th, 8th'!$E17:$DV17)))</f>
        <is>
          <t/>
        </is>
      </c>
      <c r="FL14" s="319" t="inlineStr">
        <f aca="false">IF($B14="","",IF(COUNTIFS('Eng GLA 6th, 7th, 8th'!$E$4:$DV$4,FL$3,'Eng GLA 6th, 7th, 8th'!$E17:$DV17,"&lt;&gt;")=0,"",SUMIF('Eng GLA 6th, 7th, 8th'!$E$4:$DV$4,FL$3,'Eng GLA 6th, 7th, 8th'!$E17:$DV17)))</f>
        <is>
          <t/>
        </is>
      </c>
      <c r="FM14" s="319" t="inlineStr">
        <f aca="false">IF($B14="","",IF(COUNTIFS('Eng GLA 6th, 7th, 8th'!$E$4:$DV$4,FM$3,'Eng GLA 6th, 7th, 8th'!$E17:$DV17,"&lt;&gt;")=0,"",SUMIF('Eng GLA 6th, 7th, 8th'!$E$4:$DV$4,FM$3,'Eng GLA 6th, 7th, 8th'!$E17:$DV17)))</f>
        <is>
          <t/>
        </is>
      </c>
      <c r="FN14" s="319" t="inlineStr">
        <f aca="false">IF($B14="","",IF(COUNTIFS('Eng GLA 6th, 7th, 8th'!$E$4:$DV$4,FN$3,'Eng GLA 6th, 7th, 8th'!$E17:$DV17,"&lt;&gt;")=0,"",SUMIF('Eng GLA 6th, 7th, 8th'!$E$4:$DV$4,FN$3,'Eng GLA 6th, 7th, 8th'!$E17:$DV17)))</f>
        <is>
          <t/>
        </is>
      </c>
      <c r="FO14" s="319" t="inlineStr">
        <f aca="false">IF($B14="","",IF(COUNTIFS('Eng GLA 6th, 7th, 8th'!$E$4:$DV$4,FO$3,'Eng GLA 6th, 7th, 8th'!$E17:$DV17,"&lt;&gt;")=0,"",SUMIF('Eng GLA 6th, 7th, 8th'!$E$4:$DV$4,FO$3,'Eng GLA 6th, 7th, 8th'!$E17:$DV17)))</f>
        <is>
          <t/>
        </is>
      </c>
    </row>
    <row r="15" customFormat="false" ht="12.75" hidden="false" customHeight="true" outlineLevel="0" collapsed="false">
      <c r="A15" s="315" t="n">
        <v>11</v>
      </c>
      <c r="B15" s="315" t="str">
        <f aca="false">'English Scores- Leveled papers'!B17</f>
        <v>K.Shirisha</v>
      </c>
      <c r="C15" s="315"/>
      <c r="D15" s="316" t="inlineStr">
        <f aca="false">IF(OR(B15="",H15="",'Cover Sheet'!E15=""),"",'Cover Sheet'!E15)</f>
        <is>
          <t/>
        </is>
      </c>
      <c r="E15" s="316" t="inlineStr">
        <f aca="false">IF(OR(B15="",H15="",'Cover Sheet'!F15=""),"",'Cover Sheet'!F15)</f>
        <is>
          <t/>
        </is>
      </c>
      <c r="F15" s="316" t="inlineStr">
        <f aca="false">IF(OR(B15="",H15="",'Cover Sheet'!H15=""),"",'Cover Sheet'!H15)</f>
        <is>
          <t/>
        </is>
      </c>
      <c r="G15" s="316"/>
      <c r="H15" s="316" t="n">
        <f aca="false">IF(OR(B15="",COUNT('English Scores- Leveled papers'!H17:KM17)=0),"",IF((AND(AB15&gt;=(70/100),AB15&lt;1.1)),9,IF((AND(AA15&gt;=(70/100),AA15&lt;1.1)),8,IF((AND(Z15&gt;=(70/100),Z15&lt;1.1)),7,IF((AND(Y15&gt;=(70/100),Y15&lt;1.1)),6,IF(AND(X15&gt;=0.7,X15&lt;1.1),5.5,IF(AND(W15&gt;=0.7,W15&lt;1.1),5,IF(AND(V15&gt;=0.7,V15&lt;1.1),4.5,IF(AND(U15&gt;=0.7,U15&lt;1.1),4,IF(AND(T15&gt;=0.7,T15&lt;1.1),3.5,IF(AND(S15&gt;=0.7,S15&lt;1.1),3,IF(AND(R15&gt;=0.7,R15&lt;1.1),2.5,IF(AND(Q15&gt;=0.7,Q15&lt;1.1),2,IF(AND(P15&gt;=0.7,P15&lt;1.1),1.5,IF(AND(O15&gt;=0.7,O15&lt;1.1),1,IF(AND(N15&gt;=0.7,N15&lt;1.1),0.5,IF(AND(M15&gt;=0.7,M15&lt;1.1),0.2,IF(AND(L15&gt;=0.7,L15&lt;1.1),0,IF(COUNT('English Scores- Leveled papers'!H17:M17)=0,"",-0.5)))))))))))))))))))</f>
        <v>0</v>
      </c>
      <c r="I15" s="317" t="n">
        <f aca="false">IFERROR(IF(OR(B15="",H15=""),"",IF((AND(AB15&gt;=(70/100),AB15&lt;1.1)),AB15,IF(AND((AA15)&gt;=(70/100),AA15&lt;1.1),AA15,IF((AND((Z15)&gt;=(70/100),Z15&lt;1.1)),Z15,IF(AND((Y15)&gt;=(70/100),Y15&lt;1.1),Y15,IF(AND(X15&gt;=0.7,X15&lt;1.1),X15,IF(AND((W15)&gt;=0.7,W15&lt;1.1),W15,IF(AND((V15)&gt;=0.7,V15&lt;1.1),V15,IF(AND((U15)&gt;=0.7,U15&lt;1.1),U15,IF(AND((T15)&gt;=0.7,T15&lt;1.1),T15,IF(AND((S15)&gt;=0.7,S15&lt;1.1),S15,IF(AND((R15)&gt;=0.7,R15&lt;1.1),R15,IF(AND((Q15)&gt;=0.7,Q15&lt;1.1),Q15,IF(AND((P15)&gt;=0.7,P15&lt;1.1),P15,IF(AND((O15)&gt;=0.7,O15&lt;1.1),O15,IF(AND((N15)&gt;=0.7,N15&lt;1.1),N15,IF(AND((M15)&gt;=0.7,M15&lt;1.1),M15,IF(AND((L15)&gt;=0.7,L15&lt;1.1),L15,L15)))))))))))))))))),"")</f>
        <v>0.7</v>
      </c>
      <c r="J15" s="317" t="n">
        <f aca="false">IF((OR(B15="",H15="")),"",IF(AND((AB15)&gt;=(70/100),AB15&lt;1.1),"",IF((AND((AA15)&gt;=(70/100),AA15&lt;1.1)),AB15,IF((AND((Z15)&gt;=(70/100),Z15&lt;1.1)),AA15,IF((AND((Y15)&gt;=(70/100),Y15&lt;1.1)),Z15,IF(AND((X15)&gt;=0.7,X15&lt;1.1),Y15,IF(AND((W15)&gt;=0.7,W15&lt;1.1),X15,IF(AND((V15)&gt;=0.7,V15&lt;1.1),W15,IF(AND((U15)&gt;=0.7,U15&lt;1.1),V15,IF(AND((T15)&gt;=0.7,T15&lt;1.1),U15,IF(AND((S15)&gt;=0.7,S15&lt;1.1),T15,IF(AND((R15)&gt;=0.7,R15&lt;1.1),S15,IF(AND((Q15)&gt;=0.7,Q15&lt;1.1),R15,IF(AND((P15)&gt;=0.7,P15&lt;1.1),Q15,IF(AND((O15)&gt;=0.7,O15&lt;1.1),P15,IF(AND((N15)&gt;=0.7,N15&lt;1.1),O15,IF(AND((M15)&gt;=0.7,M15&lt;1.1),N15,IF(AND((L15)&gt;=0.7,L15&lt;1.1),M15,""))))))))))))))))))</f>
        <v>0.5</v>
      </c>
      <c r="K15" s="317" t="str">
        <f aca="false">IF((OR(B15="",H15="")),"",IF(AND((AB15)&gt;=(70/100),AB15&lt;1.1),AA15,IF((AND((AA15)&gt;=(70/100),AA15&lt;1.1)),Z15,IF((AND((Z15)&gt;=(70/100),Z15&lt;1.1)),Y15,IF((AND((Y15)&gt;=(70/100),Y15&lt;1.1)),X15,IF(AND((X15)&gt;=0.7,X15&lt;1.1),W15,IF(AND((W15)&gt;=0.7,W15&lt;1.1),V15,IF(AND((V15)&gt;=0.7,V15&lt;1.1),U15,IF(AND((U15)&gt;=0.7,U15&lt;1.1),T15,IF(AND((T15)&gt;=0.7,T15&lt;1.1),S15,IF(AND((S15)&gt;=0.7,S15&lt;1.1),R15,IF(AND((R15)&gt;=0.7,R15&lt;1.1),Q15,IF(AND((Q15)&gt;=0.7,Q15&lt;1.1),P15,IF(AND((P15)&gt;=0.7,P15&lt;1.1),O15,IF(AND((O15)&gt;=0.7,O15&lt;1.1),N15,IF(AND((N15)&gt;=0.7,N15&lt;1.1),M15,IF(AND((M15)&gt;=0.7,M15&lt;1.1),L15,IF(AND((L15)&gt;=0.7,L15&lt;1.1),"",""))))))))))))))))))</f>
        <v/>
      </c>
      <c r="L15" s="318" t="n">
        <f aca="false">IFERROR(IF((B15=""),"",(IF(COUNT(AC15:AG15)=0,"",ROUND(SUM(AC15:AG15)/SUM($AC$2:$AG$2),1)))),"")</f>
        <v>0.7</v>
      </c>
      <c r="M15" s="318" t="n">
        <f aca="false">IFERROR(IF((B15=""),"",(IF(COUNT(AH15:AL15)=0,"",ROUND(SUM(AH15:AL15)/SUM($AH$2:$AL$2),1)))),"")</f>
        <v>0.5</v>
      </c>
      <c r="N15" s="318" t="n">
        <f aca="false">IFERROR(IF((B15=""),"",(IF(COUNT(AM15:AQ15)=0,"",ROUND(SUM(AM15:AQ15)/SUM($AM$2:$AQ$2),1)))),"")</f>
        <v>0.6</v>
      </c>
      <c r="O15" s="318" t="str">
        <f aca="false">IFERROR(IF((B15=""),"",(IF(COUNT(AR15:AV15)=0,"",ROUND(SUM(AR15:AV15)/SUM($AR$2:$AV$2),1)))),"")</f>
        <v/>
      </c>
      <c r="P15" s="318" t="str">
        <f aca="false">IFERROR(IF((B15=""),"",(IF(COUNT(AX15:BB15)=0,"",ROUND(SUM(AX15:BB15)/SUM($AX$2:$BB$2),1)))),"")</f>
        <v/>
      </c>
      <c r="Q15" s="318" t="str">
        <f aca="false">IFERROR(IF((B15=""),"",(IF(COUNT(BD15:BJ15)=0,"",ROUND(SUM(BD15:BJ15)/SUM($BD$2:$BJ$2),1)))),0)</f>
        <v/>
      </c>
      <c r="R15" s="318" t="str">
        <f aca="false">IFERROR(IF((B15=""),"",(IF(COUNT(BL15:BS15)=0,"",ROUND(SUM(BL15:BR15)/SUM($BL$2:$BR$2),1)))),0)</f>
        <v/>
      </c>
      <c r="S15" s="318" t="str">
        <f aca="false">IFERROR(IF((B15=""),"",(IF(COUNT(BT15:CB15)=0,"",ROUND(SUM(BT15:CA15)/SUM($BT$2:$CA$2),1)))),0)</f>
        <v/>
      </c>
      <c r="T15" s="318" t="str">
        <f aca="false">IFERROR(IF((B15=""),"",(IF(COUNT(CC15:CJ15)=0,"",ROUND(SUM(CC15:CI15)/SUM($CC$2:$CI$2),1)))),0)</f>
        <v/>
      </c>
      <c r="U15" s="318" t="str">
        <f aca="false">IFERROR(IF((B15=""),"",(IF(COUNT(CK15:CQ15)=0,"",ROUND(SUM(CK15:CQ15)/SUM($CK$2:$CQ$2),1)))),0)</f>
        <v/>
      </c>
      <c r="V15" s="318" t="str">
        <f aca="false">IFERROR(IF((B15=""),"",(IF(COUNT(CS15:CY15)=0,"",ROUND(SUM(CS15:CY15)/SUM($CS$2:$CY$2),1)))),0)</f>
        <v/>
      </c>
      <c r="W15" s="318" t="str">
        <f aca="false">IFERROR(IF((B15=""),"",(IF(COUNT(DA15:DI15)=0,"",ROUND(SUM(DA15:DI15)/SUM($DA$2:$DI$2),1)))),0)</f>
        <v/>
      </c>
      <c r="X15" s="318" t="str">
        <f aca="false">IFERROR(IF((B15=""),"",(IF(COUNT(DK15:DP15)=0,"",ROUND(SUM(DK15:DP15)/SUM($DK$2:$DP$2),1)))),0)</f>
        <v/>
      </c>
      <c r="Y15" s="318"/>
      <c r="Z15" s="318"/>
      <c r="AA15" s="318"/>
      <c r="AB15" s="318"/>
      <c r="AC15" s="319" t="n">
        <f aca="false">IF($B15="","",IF(COUNTIFS('English Scores- Leveled papers'!$H$4:$KM$4,AC$3,'English Scores- Leveled papers'!$H17:$KM17,"&lt;&gt;")=0,"",SUMIF('English Scores- Leveled papers'!$H$4:$KM$4,AC$3,'English Scores- Leveled papers'!$H17:$KM17)))</f>
        <v>1</v>
      </c>
      <c r="AD15" s="319" t="n">
        <f aca="false">IF($B15="","",IF(COUNTIFS('English Scores- Leveled papers'!$H$4:$KM$4,AD$3,'English Scores- Leveled papers'!$H17:$KM17,"&lt;&gt;")=0,"",SUMIF('English Scores- Leveled papers'!$H$4:$KM$4,AD$3,'English Scores- Leveled papers'!$H17:$KM17)))</f>
        <v>1</v>
      </c>
      <c r="AE15" s="319" t="n">
        <f aca="false">IF($B15="","",IF(COUNTIFS('English Scores- Leveled papers'!$H$4:$KM$4,AE$3,'English Scores- Leveled papers'!$H17:$KM17,"&lt;&gt;")=0,"",SUMIF('English Scores- Leveled papers'!$H$4:$KM$4,AE$3,'English Scores- Leveled papers'!$H17:$KM17)))</f>
        <v>0</v>
      </c>
      <c r="AF15" s="319" t="n">
        <f aca="false">IF($B15="","",IF(COUNTIFS('English Scores- Leveled papers'!$H$4:$KM$4,AF$3,'English Scores- Leveled papers'!$H17:$KM17,"&lt;&gt;")=0,"",SUMIF('English Scores- Leveled papers'!$H$4:$KM$4,AF$3,'English Scores- Leveled papers'!$H17:$KM17)))</f>
        <v>1</v>
      </c>
      <c r="AG15" s="319" t="n">
        <f aca="false">IF($B15="","",IF(COUNTIFS('English Scores- Leveled papers'!$H$4:$KM$4,AG$3,'English Scores- Leveled papers'!$H17:$KM17,"&lt;&gt;")=0,"",SUMIF('English Scores- Leveled papers'!$H$4:$KM$4,AG$3,'English Scores- Leveled papers'!$H17:$KM17)))</f>
        <v>1</v>
      </c>
      <c r="AH15" s="319" t="inlineStr">
        <f aca="false">IF($B15="","",IF(COUNTIFS('English Scores- Leveled papers'!$H$4:$KM$4,AH$3,'English Scores- Leveled papers'!$H17:$KM17,"&lt;&gt;")=0,"",SUMIF('English Scores- Leveled papers'!$H$4:$KM$4,AH$3,'English Scores- Leveled papers'!$H17:$KM17)))</f>
        <is>
          <t/>
        </is>
      </c>
      <c r="AI15" s="319" t="n">
        <f aca="false">IF($B15="","",IF(COUNTIFS('English Scores- Leveled papers'!$H$4:$KM$4,AI$3,'English Scores- Leveled papers'!$H17:$KM17,"&lt;&gt;")=0,"",SUMIF('English Scores- Leveled papers'!$H$4:$KM$4,AI$3,'English Scores- Leveled papers'!$H17:$KM17)))</f>
        <v>1</v>
      </c>
      <c r="AJ15" s="319" t="n">
        <f aca="false">IF($B15="","",IF(COUNTIFS('English Scores- Leveled papers'!$H$4:$KM$4,AJ$3,'English Scores- Leveled papers'!$H17:$KM17,"&lt;&gt;")=0,"",SUMIF('English Scores- Leveled papers'!$H$4:$KM$4,AJ$3,'English Scores- Leveled papers'!$H17:$KM17)))</f>
        <v>1</v>
      </c>
      <c r="AK15" s="319" t="n">
        <f aca="false">IF($B15="","",IF(COUNTIFS('English Scores- Leveled papers'!$H$4:$KM$4,AK$3,'English Scores- Leveled papers'!$H17:$KM17,"&lt;&gt;")=0,"",SUMIF('English Scores- Leveled papers'!$H$4:$KM$4,AK$3,'English Scores- Leveled papers'!$H17:$KM17)))</f>
        <v>1</v>
      </c>
      <c r="AL15" s="319" t="n">
        <f aca="false">IF($B15="","",IF(COUNTIFS('English Scores- Leveled papers'!$H$4:$KM$4,AL$3,'English Scores- Leveled papers'!$H17:$KM17,"&lt;&gt;")=0,"",SUMIF('English Scores- Leveled papers'!$H$4:$KM$4,AL$3,'English Scores- Leveled papers'!$H17:$KM17)))</f>
        <v>0</v>
      </c>
      <c r="AM15" s="319" t="n">
        <f aca="false">IF($B15="","",IF(COUNTIFS('English Scores- Leveled papers'!$H$4:$KM$4,AM$3,'English Scores- Leveled papers'!$H17:$KM17,"&lt;&gt;")=0,"",SUMIF('English Scores- Leveled papers'!$H$4:$KM$4,AM$3,'English Scores- Leveled papers'!$H17:$KM17)))</f>
        <v>1</v>
      </c>
      <c r="AN15" s="319" t="n">
        <f aca="false">IF($B15="","",IF(COUNTIFS('English Scores- Leveled papers'!$H$4:$KM$4,AN$3,'English Scores- Leveled papers'!$H17:$KM17,"&lt;&gt;")=0,"",SUMIF('English Scores- Leveled papers'!$H$4:$KM$4,AN$3,'English Scores- Leveled papers'!$H17:$KM17)))</f>
        <v>1</v>
      </c>
      <c r="AO15" s="319" t="n">
        <f aca="false">IF($B15="","",IF(COUNTIFS('English Scores- Leveled papers'!$H$4:$KM$4,AO$3,'English Scores- Leveled papers'!$H17:$KM17,"&lt;&gt;")=0,"",SUMIF('English Scores- Leveled papers'!$H$4:$KM$4,AO$3,'English Scores- Leveled papers'!$H17:$KM17)))</f>
        <v>0</v>
      </c>
      <c r="AP15" s="319" t="n">
        <f aca="false">IF($B15="","",IF(COUNTIFS('English Scores- Leveled papers'!$H$4:$KM$4,AP$3,'English Scores- Leveled papers'!$H17:$KM17,"&lt;&gt;")=0,"",SUMIF('English Scores- Leveled papers'!$H$4:$KM$4,AP$3,'English Scores- Leveled papers'!$H17:$KM17)))</f>
        <v>0.25</v>
      </c>
      <c r="AQ15" s="319" t="n">
        <f aca="false">IF($B15="","",IF(COUNTIFS('English Scores- Leveled papers'!$H$4:$KM$4,AQ$3,'English Scores- Leveled papers'!$H17:$KM17,"&lt;&gt;")=0,"",SUMIF('English Scores- Leveled papers'!$H$4:$KM$4,AQ$3,'English Scores- Leveled papers'!$H17:$KM17)))</f>
        <v>2</v>
      </c>
      <c r="AR15" s="319" t="inlineStr">
        <f aca="false">IF($B15="","",IF(COUNTIFS('English Scores- Leveled papers'!$H$4:$KM$4,AR$3,'English Scores- Leveled papers'!$H17:$KM17,"&lt;&gt;")=0,"",SUMIF('English Scores- Leveled papers'!$H$4:$KM$4,AR$3,'English Scores- Leveled papers'!$H17:$KM17)))</f>
        <is>
          <t/>
        </is>
      </c>
      <c r="AS15" s="319" t="inlineStr">
        <f aca="false">IF($B15="","",IF(COUNTIFS('English Scores- Leveled papers'!$H$4:$KM$4,AS$3,'English Scores- Leveled papers'!$H17:$KM17,"&lt;&gt;")=0,"",SUMIF('English Scores- Leveled papers'!$H$4:$KM$4,AS$3,'English Scores- Leveled papers'!$H17:$KM17)))</f>
        <is>
          <t/>
        </is>
      </c>
      <c r="AT15" s="319" t="inlineStr">
        <f aca="false">IF($B15="","",IF(COUNTIFS('English Scores- Leveled papers'!$H$4:$KM$4,AT$3,'English Scores- Leveled papers'!$H17:$KM17,"&lt;&gt;")=0,"",SUMIF('English Scores- Leveled papers'!$H$4:$KM$4,AT$3,'English Scores- Leveled papers'!$H17:$KM17)))</f>
        <is>
          <t/>
        </is>
      </c>
      <c r="AU15" s="319" t="inlineStr">
        <f aca="false">IF($B15="","",IF(COUNTIFS('English Scores- Leveled papers'!$H$4:$KM$4,AU$3,'English Scores- Leveled papers'!$H17:$KM17,"&lt;&gt;")=0,"",SUMIF('English Scores- Leveled papers'!$H$4:$KM$4,AU$3,'English Scores- Leveled papers'!$H17:$KM17)))</f>
        <is>
          <t/>
        </is>
      </c>
      <c r="AV15" s="319" t="inlineStr">
        <f aca="false">IF($B15="","",IF(COUNTIFS('English Scores- Leveled papers'!$H$4:$KM$4,AV$3,'English Scores- Leveled papers'!$H17:$KM17,"&lt;&gt;")=0,"",SUMIF('English Scores- Leveled papers'!$H$4:$KM$4,AV$3,'English Scores- Leveled papers'!$H17:$KM17)))</f>
        <is>
          <t/>
        </is>
      </c>
      <c r="AW15" s="319" t="inlineStr">
        <f aca="false">IF($B15="","",IF(COUNTIFS('English Scores- Leveled papers'!$H$4:$KM$4,AW$3,'English Scores- Leveled papers'!$H17:$KM17,"&lt;&gt;")=0,"",SUMIF('English Scores- Leveled papers'!$H$4:$KM$4,AW$3,'English Scores- Leveled papers'!$H17:$KM17)))</f>
        <is>
          <t/>
        </is>
      </c>
      <c r="AX15" s="319" t="inlineStr">
        <f aca="false">IF($B15="","",IF(COUNTIFS('English Scores- Leveled papers'!$H$4:$KM$4,AX$3,'English Scores- Leveled papers'!$H17:$KM17,"&lt;&gt;")=0,"",SUMIF('English Scores- Leveled papers'!$H$4:$KM$4,AX$3,'English Scores- Leveled papers'!$H17:$KM17)))</f>
        <is>
          <t/>
        </is>
      </c>
      <c r="AY15" s="319" t="inlineStr">
        <f aca="false">IF($B15="","",IF(COUNTIFS('English Scores- Leveled papers'!$H$4:$KM$4,AY$3,'English Scores- Leveled papers'!$H17:$KM17,"&lt;&gt;")=0,"",SUMIF('English Scores- Leveled papers'!$H$4:$KM$4,AY$3,'English Scores- Leveled papers'!$H17:$KM17)))</f>
        <is>
          <t/>
        </is>
      </c>
      <c r="AZ15" s="319" t="inlineStr">
        <f aca="false">IF($B15="","",IF(COUNTIFS('English Scores- Leveled papers'!$H$4:$KM$4,AZ$3,'English Scores- Leveled papers'!$H17:$KM17,"&lt;&gt;")=0,"",SUMIF('English Scores- Leveled papers'!$H$4:$KM$4,AZ$3,'English Scores- Leveled papers'!$H17:$KM17)))</f>
        <is>
          <t/>
        </is>
      </c>
      <c r="BA15" s="319" t="inlineStr">
        <f aca="false">IF($B15="","",IF(COUNTIFS('English Scores- Leveled papers'!$H$4:$KM$4,BA$3,'English Scores- Leveled papers'!$H17:$KM17,"&lt;&gt;")=0,"",SUMIF('English Scores- Leveled papers'!$H$4:$KM$4,BA$3,'English Scores- Leveled papers'!$H17:$KM17)))</f>
        <is>
          <t/>
        </is>
      </c>
      <c r="BB15" s="319" t="inlineStr">
        <f aca="false">IF($B15="","",IF(COUNTIFS('English Scores- Leveled papers'!$H$4:$KM$4,BB$3,'English Scores- Leveled papers'!$H17:$KM17,"&lt;&gt;")=0,"",SUMIF('English Scores- Leveled papers'!$H$4:$KM$4,BB$3,'English Scores- Leveled papers'!$H17:$KM17)))</f>
        <is>
          <t/>
        </is>
      </c>
      <c r="BC15" s="319" t="inlineStr">
        <f aca="false">IF($B15="","",IF(COUNTIFS('English Scores- Leveled papers'!$H$4:$KM$4,BC$3,'English Scores- Leveled papers'!$H17:$KM17,"&lt;&gt;")=0,"",SUMIF('English Scores- Leveled papers'!$H$4:$KM$4,BC$3,'English Scores- Leveled papers'!$H17:$KM17)))</f>
        <is>
          <t/>
        </is>
      </c>
      <c r="BD15" s="319" t="inlineStr">
        <f aca="false">IF($B15="","",IF(COUNTIFS('English Scores- Leveled papers'!$H$4:$KM$4,BD$3,'English Scores- Leveled papers'!$H17:$KM17,"&lt;&gt;")=0,"",SUMIF('English Scores- Leveled papers'!$H$4:$KM$4,BD$3,'English Scores- Leveled papers'!$H17:$KM17)))</f>
        <is>
          <t/>
        </is>
      </c>
      <c r="BE15" s="319" t="inlineStr">
        <f aca="false">IF($B15="","",IF(COUNTIFS('English Scores- Leveled papers'!$H$4:$KM$4,BE$3,'English Scores- Leveled papers'!$H17:$KM17,"&lt;&gt;")=0,"",SUMIF('English Scores- Leveled papers'!$H$4:$KM$4,BE$3,'English Scores- Leveled papers'!$H17:$KM17)))</f>
        <is>
          <t/>
        </is>
      </c>
      <c r="BF15" s="319" t="inlineStr">
        <f aca="false">IF($B15="","",IF(COUNTIFS('English Scores- Leveled papers'!$H$4:$KM$4,BF$3,'English Scores- Leveled papers'!$H17:$KM17,"&lt;&gt;")=0,"",SUMIF('English Scores- Leveled papers'!$H$4:$KM$4,BF$3,'English Scores- Leveled papers'!$H17:$KM17)))</f>
        <is>
          <t/>
        </is>
      </c>
      <c r="BG15" s="319" t="inlineStr">
        <f aca="false">IF($B15="","",IF(COUNTIFS('English Scores- Leveled papers'!$H$4:$KM$4,BG$3,'English Scores- Leveled papers'!$H17:$KM17,"&lt;&gt;")=0,"",SUMIF('English Scores- Leveled papers'!$H$4:$KM$4,BG$3,'English Scores- Leveled papers'!$H17:$KM17)))</f>
        <is>
          <t/>
        </is>
      </c>
      <c r="BH15" s="319" t="inlineStr">
        <f aca="false">IF($B15="","",IF(COUNTIFS('English Scores- Leveled papers'!$H$4:$KM$4,BH$3,'English Scores- Leveled papers'!$H17:$KM17,"&lt;&gt;")=0,"",SUMIF('English Scores- Leveled papers'!$H$4:$KM$4,BH$3,'English Scores- Leveled papers'!$H17:$KM17)))</f>
        <is>
          <t/>
        </is>
      </c>
      <c r="BI15" s="319" t="inlineStr">
        <f aca="false">IF($B15="","",IF(COUNTIFS('English Scores- Leveled papers'!$H$4:$KM$4,BI$3,'English Scores- Leveled papers'!$H17:$KM17,"&lt;&gt;")=0,"",SUMIF('English Scores- Leveled papers'!$H$4:$KM$4,BI$3,'English Scores- Leveled papers'!$H17:$KM17)))</f>
        <is>
          <t/>
        </is>
      </c>
      <c r="BJ15" s="319" t="inlineStr">
        <f aca="false">IF($B15="","",IF(COUNTIFS('English Scores- Leveled papers'!$H$4:$KM$4,BJ$3,'English Scores- Leveled papers'!$H17:$KM17,"&lt;&gt;")=0,"",SUMIF('English Scores- Leveled papers'!$H$4:$KM$4,BJ$3,'English Scores- Leveled papers'!$H17:$KM17)))</f>
        <is>
          <t/>
        </is>
      </c>
      <c r="BK15" s="319" t="inlineStr">
        <f aca="false">IF($B15="","",IF(COUNTIFS('English Scores- Leveled papers'!$H$4:$KM$4,BK$3,'English Scores- Leveled papers'!$H17:$KM17,"&lt;&gt;")=0,"",SUMIF('English Scores- Leveled papers'!$H$4:$KM$4,BK$3,'English Scores- Leveled papers'!$H17:$KM17)))</f>
        <is>
          <t/>
        </is>
      </c>
      <c r="BL15" s="319" t="inlineStr">
        <f aca="false">IF($B15="","",IF(COUNTIFS('English Scores- Leveled papers'!$H$4:$KM$4,BL$3,'English Scores- Leveled papers'!$H17:$KM17,"&lt;&gt;")=0,"",SUMIF('English Scores- Leveled papers'!$H$4:$KM$4,BL$3,'English Scores- Leveled papers'!$H17:$KM17)))</f>
        <is>
          <t/>
        </is>
      </c>
      <c r="BM15" s="319" t="inlineStr">
        <f aca="false">IF($B15="","",IF(COUNTIFS('English Scores- Leveled papers'!$H$4:$KM$4,BM$3,'English Scores- Leveled papers'!$H17:$KM17,"&lt;&gt;")=0,"",SUMIF('English Scores- Leveled papers'!$H$4:$KM$4,BM$3,'English Scores- Leveled papers'!$H17:$KM17)))</f>
        <is>
          <t/>
        </is>
      </c>
      <c r="BN15" s="319" t="inlineStr">
        <f aca="false">IF($B15="","",IF(COUNTIFS('English Scores- Leveled papers'!$H$4:$KM$4,BN$3,'English Scores- Leveled papers'!$H17:$KM17,"&lt;&gt;")=0,"",SUMIF('English Scores- Leveled papers'!$H$4:$KM$4,BN$3,'English Scores- Leveled papers'!$H17:$KM17)))</f>
        <is>
          <t/>
        </is>
      </c>
      <c r="BO15" s="319" t="inlineStr">
        <f aca="false">IF($B15="","",IF(COUNTIFS('English Scores- Leveled papers'!$H$4:$KM$4,BO$3,'English Scores- Leveled papers'!$H17:$KM17,"&lt;&gt;")=0,"",SUMIF('English Scores- Leveled papers'!$H$4:$KM$4,BO$3,'English Scores- Leveled papers'!$H17:$KM17)))</f>
        <is>
          <t/>
        </is>
      </c>
      <c r="BP15" s="319" t="inlineStr">
        <f aca="false">IF($B15="","",IF(COUNTIFS('English Scores- Leveled papers'!$H$4:$KM$4,BP$3,'English Scores- Leveled papers'!$H17:$KM17,"&lt;&gt;")=0,"",SUMIF('English Scores- Leveled papers'!$H$4:$KM$4,BP$3,'English Scores- Leveled papers'!$H17:$KM17)))</f>
        <is>
          <t/>
        </is>
      </c>
      <c r="BQ15" s="319" t="inlineStr">
        <f aca="false">IF($B15="","",IF(COUNTIFS('English Scores- Leveled papers'!$H$4:$KM$4,BQ$3,'English Scores- Leveled papers'!$H17:$KM17,"&lt;&gt;")=0,"",SUMIF('English Scores- Leveled papers'!$H$4:$KM$4,BQ$3,'English Scores- Leveled papers'!$H17:$KM17)))</f>
        <is>
          <t/>
        </is>
      </c>
      <c r="BR15" s="319" t="inlineStr">
        <f aca="false">IF($B15="","",IF(COUNTIFS('English Scores- Leveled papers'!$H$4:$KM$4,BR$3,'English Scores- Leveled papers'!$H17:$KM17,"&lt;&gt;")=0,"",SUMIF('English Scores- Leveled papers'!$H$4:$KM$4,BR$3,'English Scores- Leveled papers'!$H17:$KM17)))</f>
        <is>
          <t/>
        </is>
      </c>
      <c r="BS15" s="319" t="inlineStr">
        <f aca="false">IF($B15="","",IF(COUNTIFS('English Scores- Leveled papers'!$H$4:$KM$4,BS$3,'English Scores- Leveled papers'!$H17:$KM17,"&lt;&gt;")=0,"",SUMIF('English Scores- Leveled papers'!$H$4:$KM$4,BS$3,'English Scores- Leveled papers'!$H17:$KM17)))</f>
        <is>
          <t/>
        </is>
      </c>
      <c r="BT15" s="319" t="inlineStr">
        <f aca="false">IF($B15="","",IF(COUNTIFS('English Scores- Leveled papers'!$H$4:$KM$4,BT$3,'English Scores- Leveled papers'!$H17:$KM17,"&lt;&gt;")=0,"",SUMIF('English Scores- Leveled papers'!$H$4:$KM$4,BT$3,'English Scores- Leveled papers'!$H17:$KM17)))</f>
        <is>
          <t/>
        </is>
      </c>
      <c r="BU15" s="319" t="inlineStr">
        <f aca="false">IF($B15="","",IF(COUNTIFS('English Scores- Leveled papers'!$H$4:$KM$4,BU$3,'English Scores- Leveled papers'!$H17:$KM17,"&lt;&gt;")=0,"",SUMIF('English Scores- Leveled papers'!$H$4:$KM$4,BU$3,'English Scores- Leveled papers'!$H17:$KM17)))</f>
        <is>
          <t/>
        </is>
      </c>
      <c r="BV15" s="319" t="inlineStr">
        <f aca="false">IF($B15="","",IF(COUNTIFS('English Scores- Leveled papers'!$H$4:$KM$4,BV$3,'English Scores- Leveled papers'!$H17:$KM17,"&lt;&gt;")=0,"",SUMIF('English Scores- Leveled papers'!$H$4:$KM$4,BV$3,'English Scores- Leveled papers'!$H17:$KM17)))</f>
        <is>
          <t/>
        </is>
      </c>
      <c r="BW15" s="319" t="inlineStr">
        <f aca="false">IF($B15="","",IF(COUNTIFS('English Scores- Leveled papers'!$H$4:$KM$4,BW$3,'English Scores- Leveled papers'!$H17:$KM17,"&lt;&gt;")=0,"",SUMIF('English Scores- Leveled papers'!$H$4:$KM$4,BW$3,'English Scores- Leveled papers'!$H17:$KM17)))</f>
        <is>
          <t/>
        </is>
      </c>
      <c r="BX15" s="319" t="inlineStr">
        <f aca="false">IF($B15="","",IF(COUNTIFS('English Scores- Leveled papers'!$H$4:$KM$4,BX$3,'English Scores- Leveled papers'!$H17:$KM17,"&lt;&gt;")=0,"",SUMIF('English Scores- Leveled papers'!$H$4:$KM$4,BX$3,'English Scores- Leveled papers'!$H17:$KM17)))</f>
        <is>
          <t/>
        </is>
      </c>
      <c r="BY15" s="319" t="inlineStr">
        <f aca="false">IF($B15="","",IF(COUNTIFS('English Scores- Leveled papers'!$H$4:$KM$4,BY$3,'English Scores- Leveled papers'!$H17:$KM17,"&lt;&gt;")=0,"",SUMIF('English Scores- Leveled papers'!$H$4:$KM$4,BY$3,'English Scores- Leveled papers'!$H17:$KM17)))</f>
        <is>
          <t/>
        </is>
      </c>
      <c r="BZ15" s="319" t="inlineStr">
        <f aca="false">IF($B15="","",IF(COUNTIFS('English Scores- Leveled papers'!$H$4:$KM$4,BZ$3,'English Scores- Leveled papers'!$H17:$KM17,"&lt;&gt;")=0,"",SUMIF('English Scores- Leveled papers'!$H$4:$KM$4,BZ$3,'English Scores- Leveled papers'!$H17:$KM17)))</f>
        <is>
          <t/>
        </is>
      </c>
      <c r="CA15" s="319" t="inlineStr">
        <f aca="false">IF($B15="","",IF(COUNTIFS('English Scores- Leveled papers'!$H$4:$KM$4,CA$3,'English Scores- Leveled papers'!$H17:$KM17,"&lt;&gt;")=0,"",SUMIF('English Scores- Leveled papers'!$H$4:$KM$4,CA$3,'English Scores- Leveled papers'!$H17:$KM17)))</f>
        <is>
          <t/>
        </is>
      </c>
      <c r="CB15" s="319" t="inlineStr">
        <f aca="false">IF($B15="","",IF(COUNTIFS('English Scores- Leveled papers'!$H$4:$KM$4,CB$3,'English Scores- Leveled papers'!$H17:$KM17,"&lt;&gt;")=0,"",SUMIF('English Scores- Leveled papers'!$H$4:$KM$4,CB$3,'English Scores- Leveled papers'!$H17:$KM17)))</f>
        <is>
          <t/>
        </is>
      </c>
      <c r="CC15" s="319" t="inlineStr">
        <f aca="false">IF($B15="","",IF(COUNTIFS('English Scores- Leveled papers'!$H$4:$KM$4,CC$3,'English Scores- Leveled papers'!$H17:$KM17,"&lt;&gt;")=0,"",SUMIF('English Scores- Leveled papers'!$H$4:$KM$4,CC$3,'English Scores- Leveled papers'!$H17:$KM17)))</f>
        <is>
          <t/>
        </is>
      </c>
      <c r="CD15" s="319" t="inlineStr">
        <f aca="false">IF($B15="","",IF(COUNTIFS('English Scores- Leveled papers'!$H$4:$KM$4,CD$3,'English Scores- Leveled papers'!$H17:$KM17,"&lt;&gt;")=0,"",SUMIF('English Scores- Leveled papers'!$H$4:$KM$4,CD$3,'English Scores- Leveled papers'!$H17:$KM17)))</f>
        <is>
          <t/>
        </is>
      </c>
      <c r="CE15" s="319" t="inlineStr">
        <f aca="false">IF($B15="","",IF(COUNTIFS('English Scores- Leveled papers'!$H$4:$KM$4,CE$3,'English Scores- Leveled papers'!$H17:$KM17,"&lt;&gt;")=0,"",SUMIF('English Scores- Leveled papers'!$H$4:$KM$4,CE$3,'English Scores- Leveled papers'!$H17:$KM17)))</f>
        <is>
          <t/>
        </is>
      </c>
      <c r="CF15" s="319" t="inlineStr">
        <f aca="false">IF($B15="","",IF(COUNTIFS('English Scores- Leveled papers'!$H$4:$KM$4,CF$3,'English Scores- Leveled papers'!$H17:$KM17,"&lt;&gt;")=0,"",SUMIF('English Scores- Leveled papers'!$H$4:$KM$4,CF$3,'English Scores- Leveled papers'!$H17:$KM17)))</f>
        <is>
          <t/>
        </is>
      </c>
      <c r="CG15" s="319" t="inlineStr">
        <f aca="false">IF($B15="","",IF(COUNTIFS('English Scores- Leveled papers'!$H$4:$KM$4,CG$3,'English Scores- Leveled papers'!$H17:$KM17,"&lt;&gt;")=0,"",SUMIF('English Scores- Leveled papers'!$H$4:$KM$4,CG$3,'English Scores- Leveled papers'!$H17:$KM17)))</f>
        <is>
          <t/>
        </is>
      </c>
      <c r="CH15" s="319" t="inlineStr">
        <f aca="false">IF($B15="","",IF(COUNTIFS('English Scores- Leveled papers'!$H$4:$KM$4,CH$3,'English Scores- Leveled papers'!$H17:$KM17,"&lt;&gt;")=0,"",SUMIF('English Scores- Leveled papers'!$H$4:$KM$4,CH$3,'English Scores- Leveled papers'!$H17:$KM17)))</f>
        <is>
          <t/>
        </is>
      </c>
      <c r="CI15" s="319" t="inlineStr">
        <f aca="false">IF($B15="","",IF(COUNTIFS('English Scores- Leveled papers'!$H$4:$KM$4,CI$3,'English Scores- Leveled papers'!$H17:$KM17,"&lt;&gt;")=0,"",SUMIF('English Scores- Leveled papers'!$H$4:$KM$4,CI$3,'English Scores- Leveled papers'!$H17:$KM17)))</f>
        <is>
          <t/>
        </is>
      </c>
      <c r="CJ15" s="319" t="inlineStr">
        <f aca="false">IF($B15="","",IF(COUNTIFS('English Scores- Leveled papers'!$H$4:$KM$4,CJ$3,'English Scores- Leveled papers'!$H17:$KM17,"&lt;&gt;")=0,"",SUMIF('English Scores- Leveled papers'!$H$4:$KM$4,CJ$3,'English Scores- Leveled papers'!$H17:$KM17)))</f>
        <is>
          <t/>
        </is>
      </c>
      <c r="CK15" s="319" t="inlineStr">
        <f aca="false">IF($B15="","",IF(COUNTIFS('English Scores- Leveled papers'!$H$4:$KM$4,CK$3,'English Scores- Leveled papers'!$H17:$KM17,"&lt;&gt;")=0,"",SUMIF('English Scores- Leveled papers'!$H$4:$KM$4,CK$3,'English Scores- Leveled papers'!$H17:$KM17)))</f>
        <is>
          <t/>
        </is>
      </c>
      <c r="CL15" s="319" t="inlineStr">
        <f aca="false">IF($B15="","",IF(COUNTIFS('English Scores- Leveled papers'!$H$4:$KM$4,CL$3,'English Scores- Leveled papers'!$H17:$KM17,"&lt;&gt;")=0,"",SUMIF('English Scores- Leveled papers'!$H$4:$KM$4,CL$3,'English Scores- Leveled papers'!$H17:$KM17)))</f>
        <is>
          <t/>
        </is>
      </c>
      <c r="CM15" s="319" t="inlineStr">
        <f aca="false">IF($B15="","",IF(COUNTIFS('English Scores- Leveled papers'!$H$4:$KM$4,CM$3,'English Scores- Leveled papers'!$H17:$KM17,"&lt;&gt;")=0,"",SUMIF('English Scores- Leveled papers'!$H$4:$KM$4,CM$3,'English Scores- Leveled papers'!$H17:$KM17)))</f>
        <is>
          <t/>
        </is>
      </c>
      <c r="CN15" s="319" t="inlineStr">
        <f aca="false">IF($B15="","",IF(COUNTIFS('English Scores- Leveled papers'!$H$4:$KM$4,CN$3,'English Scores- Leveled papers'!$H17:$KM17,"&lt;&gt;")=0,"",SUMIF('English Scores- Leveled papers'!$H$4:$KM$4,CN$3,'English Scores- Leveled papers'!$H17:$KM17)))</f>
        <is>
          <t/>
        </is>
      </c>
      <c r="CO15" s="319" t="inlineStr">
        <f aca="false">IF($B15="","",IF(COUNTIFS('English Scores- Leveled papers'!$H$4:$KM$4,CO$3,'English Scores- Leveled papers'!$H17:$KM17,"&lt;&gt;")=0,"",SUMIF('English Scores- Leveled papers'!$H$4:$KM$4,CO$3,'English Scores- Leveled papers'!$H17:$KM17)))</f>
        <is>
          <t/>
        </is>
      </c>
      <c r="CP15" s="319" t="inlineStr">
        <f aca="false">IF($B15="","",IF(COUNTIFS('English Scores- Leveled papers'!$H$4:$KM$4,CP$3,'English Scores- Leveled papers'!$H17:$KM17,"&lt;&gt;")=0,"",SUMIF('English Scores- Leveled papers'!$H$4:$KM$4,CP$3,'English Scores- Leveled papers'!$H17:$KM17)))</f>
        <is>
          <t/>
        </is>
      </c>
      <c r="CQ15" s="319" t="inlineStr">
        <f aca="false">IF($B15="","",IF(COUNTIFS('English Scores- Leveled papers'!$H$4:$KM$4,CQ$3,'English Scores- Leveled papers'!$H17:$KM17,"&lt;&gt;")=0,"",SUMIF('English Scores- Leveled papers'!$H$4:$KM$4,CQ$3,'English Scores- Leveled papers'!$H17:$KM17)))</f>
        <is>
          <t/>
        </is>
      </c>
      <c r="CR15" s="319" t="inlineStr">
        <f aca="false">IF($B15="","",IF(COUNTIFS('English Scores- Leveled papers'!$H$4:$KM$4,CR$3,'English Scores- Leveled papers'!$H17:$KM17,"&lt;&gt;")=0,"",SUMIF('English Scores- Leveled papers'!$H$4:$KM$4,CR$3,'English Scores- Leveled papers'!$H17:$KM17)))</f>
        <is>
          <t/>
        </is>
      </c>
      <c r="CS15" s="319" t="inlineStr">
        <f aca="false">IF($B15="","",IF(COUNTIFS('English Scores- Leveled papers'!$H$4:$KM$4,CS$3,'English Scores- Leveled papers'!$H17:$KM17,"&lt;&gt;")=0,"",SUMIF('English Scores- Leveled papers'!$H$4:$KM$4,CS$3,'English Scores- Leveled papers'!$H17:$KM17)))</f>
        <is>
          <t/>
        </is>
      </c>
      <c r="CT15" s="319" t="inlineStr">
        <f aca="false">IF($B15="","",IF(COUNTIFS('English Scores- Leveled papers'!$H$4:$KM$4,CT$3,'English Scores- Leveled papers'!$H17:$KM17,"&lt;&gt;")=0,"",SUMIF('English Scores- Leveled papers'!$H$4:$KM$4,CT$3,'English Scores- Leveled papers'!$H17:$KM17)))</f>
        <is>
          <t/>
        </is>
      </c>
      <c r="CU15" s="319" t="inlineStr">
        <f aca="false">IF($B15="","",IF(COUNTIFS('English Scores- Leveled papers'!$H$4:$KM$4,CU$3,'English Scores- Leveled papers'!$H17:$KM17,"&lt;&gt;")=0,"",SUMIF('English Scores- Leveled papers'!$H$4:$KM$4,CU$3,'English Scores- Leveled papers'!$H17:$KM17)))</f>
        <is>
          <t/>
        </is>
      </c>
      <c r="CV15" s="319" t="inlineStr">
        <f aca="false">IF($B15="","",IF(COUNTIFS('English Scores- Leveled papers'!$H$4:$KM$4,CV$3,'English Scores- Leveled papers'!$H17:$KM17,"&lt;&gt;")=0,"",SUMIF('English Scores- Leveled papers'!$H$4:$KM$4,CV$3,'English Scores- Leveled papers'!$H17:$KM17)))</f>
        <is>
          <t/>
        </is>
      </c>
      <c r="CW15" s="319" t="inlineStr">
        <f aca="false">IF($B15="","",IF(COUNTIFS('English Scores- Leveled papers'!$H$4:$KM$4,CW$3,'English Scores- Leveled papers'!$H17:$KM17,"&lt;&gt;")=0,"",SUMIF('English Scores- Leveled papers'!$H$4:$KM$4,CW$3,'English Scores- Leveled papers'!$H17:$KM17)))</f>
        <is>
          <t/>
        </is>
      </c>
      <c r="CX15" s="319" t="inlineStr">
        <f aca="false">IF($B15="","",IF(COUNTIFS('English Scores- Leveled papers'!$H$4:$KM$4,CX$3,'English Scores- Leveled papers'!$H17:$KM17,"&lt;&gt;")=0,"",SUMIF('English Scores- Leveled papers'!$H$4:$KM$4,CX$3,'English Scores- Leveled papers'!$H17:$KM17)))</f>
        <is>
          <t/>
        </is>
      </c>
      <c r="CY15" s="319" t="inlineStr">
        <f aca="false">IF($B15="","",IF(COUNTIFS('English Scores- Leveled papers'!$H$4:$KM$4,CY$3,'English Scores- Leveled papers'!$H17:$KM17,"&lt;&gt;")=0,"",SUMIF('English Scores- Leveled papers'!$H$4:$KM$4,CY$3,'English Scores- Leveled papers'!$H17:$KM17)))</f>
        <is>
          <t/>
        </is>
      </c>
      <c r="CZ15" s="319" t="inlineStr">
        <f aca="false">IF($B15="","",IF(COUNTIFS('English Scores- Leveled papers'!$H$4:$KM$4,CZ$3,'English Scores- Leveled papers'!$H17:$KM17,"&lt;&gt;")=0,"",SUMIF('English Scores- Leveled papers'!$H$4:$KM$4,CZ$3,'English Scores- Leveled papers'!$H17:$KM17)))</f>
        <is>
          <t/>
        </is>
      </c>
      <c r="DA15" s="319" t="inlineStr">
        <f aca="false">IF($B15="","",IF(COUNTIFS('English Scores- Leveled papers'!$H$4:$KM$4,DA$3,'English Scores- Leveled papers'!$H17:$KM17,"&lt;&gt;")=0,"",SUMIF('English Scores- Leveled papers'!$H$4:$KM$4,DA$3,'English Scores- Leveled papers'!$H17:$KM17)))</f>
        <is>
          <t/>
        </is>
      </c>
      <c r="DB15" s="319" t="inlineStr">
        <f aca="false">IF($B15="","",IF(COUNTIFS('English Scores- Leveled papers'!$H$4:$KM$4,DB$3,'English Scores- Leveled papers'!$H17:$KM17,"&lt;&gt;")=0,"",SUMIF('English Scores- Leveled papers'!$H$4:$KM$4,DB$3,'English Scores- Leveled papers'!$H17:$KM17)))</f>
        <is>
          <t/>
        </is>
      </c>
      <c r="DC15" s="319" t="inlineStr">
        <f aca="false">IF($B15="","",IF(COUNTIFS('English Scores- Leveled papers'!$H$4:$KM$4,DC$3,'English Scores- Leveled papers'!$H17:$KM17,"&lt;&gt;")=0,"",SUMIF('English Scores- Leveled papers'!$H$4:$KM$4,DC$3,'English Scores- Leveled papers'!$H17:$KM17)))</f>
        <is>
          <t/>
        </is>
      </c>
      <c r="DD15" s="319" t="inlineStr">
        <f aca="false">IF($B15="","",IF(COUNTIFS('English Scores- Leveled papers'!$H$4:$KM$4,DD$3,'English Scores- Leveled papers'!$H17:$KM17,"&lt;&gt;")=0,"",SUMIF('English Scores- Leveled papers'!$H$4:$KM$4,DD$3,'English Scores- Leveled papers'!$H17:$KM17)))</f>
        <is>
          <t/>
        </is>
      </c>
      <c r="DE15" s="319" t="inlineStr">
        <f aca="false">IF($B15="","",IF(COUNTIFS('English Scores- Leveled papers'!$H$4:$KM$4,DE$3,'English Scores- Leveled papers'!$H17:$KM17,"&lt;&gt;")=0,"",SUMIF('English Scores- Leveled papers'!$H$4:$KM$4,DE$3,'English Scores- Leveled papers'!$H17:$KM17)))</f>
        <is>
          <t/>
        </is>
      </c>
      <c r="DF15" s="319" t="inlineStr">
        <f aca="false">IF($B15="","",IF(COUNTIFS('English Scores- Leveled papers'!$H$4:$KM$4,DF$3,'English Scores- Leveled papers'!$H17:$KM17,"&lt;&gt;")=0,"",SUMIF('English Scores- Leveled papers'!$H$4:$KM$4,DF$3,'English Scores- Leveled papers'!$H17:$KM17)))</f>
        <is>
          <t/>
        </is>
      </c>
      <c r="DG15" s="319" t="inlineStr">
        <f aca="false">IF($B15="","",IF(COUNTIFS('English Scores- Leveled papers'!$H$4:$KM$4,DG$3,'English Scores- Leveled papers'!$H17:$KM17,"&lt;&gt;")=0,"",SUMIF('English Scores- Leveled papers'!$H$4:$KM$4,DG$3,'English Scores- Leveled papers'!$H17:$KM17)))</f>
        <is>
          <t/>
        </is>
      </c>
      <c r="DH15" s="319" t="inlineStr">
        <f aca="false">IF($B15="","",IF(COUNTIFS('English Scores- Leveled papers'!$H$4:$KM$4,DH$3,'English Scores- Leveled papers'!$H17:$KM17,"&lt;&gt;")=0,"",SUMIF('English Scores- Leveled papers'!$H$4:$KM$4,DH$3,'English Scores- Leveled papers'!$H17:$KM17)))</f>
        <is>
          <t/>
        </is>
      </c>
      <c r="DI15" s="319" t="inlineStr">
        <f aca="false">IF($B15="","",IF(COUNTIFS('English Scores- Leveled papers'!$H$4:$KM$4,DI$3,'English Scores- Leveled papers'!$H17:$KM17,"&lt;&gt;")=0,"",SUMIF('English Scores- Leveled papers'!$H$4:$KM$4,DI$3,'English Scores- Leveled papers'!$H17:$KM17)))</f>
        <is>
          <t/>
        </is>
      </c>
      <c r="DJ15" s="319" t="inlineStr">
        <f aca="false">IF($B15="","",IF(COUNTIFS('English Scores- Leveled papers'!$H$4:$KM$4,DJ$3,'English Scores- Leveled papers'!$H17:$KM17,"&lt;&gt;")=0,"",SUMIF('English Scores- Leveled papers'!$H$4:$KM$4,DJ$3,'English Scores- Leveled papers'!$H17:$KM17)))</f>
        <is>
          <t/>
        </is>
      </c>
      <c r="DK15" s="319" t="inlineStr">
        <f aca="false">IF($B15="","",IF(COUNTIFS('English Scores- Leveled papers'!$H$4:$KM$4,DK$3,'English Scores- Leveled papers'!$H17:$KM17,"&lt;&gt;")=0,"",SUMIF('English Scores- Leveled papers'!$H$4:$KM$4,DK$3,'English Scores- Leveled papers'!$H17:$KM17)))</f>
        <is>
          <t/>
        </is>
      </c>
      <c r="DL15" s="319" t="inlineStr">
        <f aca="false">IF($B15="","",IF(COUNTIFS('English Scores- Leveled papers'!$H$4:$KM$4,DL$3,'English Scores- Leveled papers'!$H17:$KM17,"&lt;&gt;")=0,"",SUMIF('English Scores- Leveled papers'!$H$4:$KM$4,DL$3,'English Scores- Leveled papers'!$H17:$KM17)))</f>
        <is>
          <t/>
        </is>
      </c>
      <c r="DM15" s="319" t="inlineStr">
        <f aca="false">IF($B15="","",IF(COUNTIFS('English Scores- Leveled papers'!$H$4:$KM$4,DM$3,'English Scores- Leveled papers'!$H17:$KM17,"&lt;&gt;")=0,"",SUMIF('English Scores- Leveled papers'!$H$4:$KM$4,DM$3,'English Scores- Leveled papers'!$H17:$KM17)))</f>
        <is>
          <t/>
        </is>
      </c>
      <c r="DN15" s="319" t="inlineStr">
        <f aca="false">IF($B15="","",IF(COUNTIFS('English Scores- Leveled papers'!$H$4:$KM$4,DN$3,'English Scores- Leveled papers'!$H17:$KM17,"&lt;&gt;")=0,"",SUMIF('English Scores- Leveled papers'!$H$4:$KM$4,DN$3,'English Scores- Leveled papers'!$H17:$KM17)))</f>
        <is>
          <t/>
        </is>
      </c>
      <c r="DO15" s="319" t="inlineStr">
        <f aca="false">IF($B15="","",IF(COUNTIFS('English Scores- Leveled papers'!$H$4:$KM$4,DO$3,'English Scores- Leveled papers'!$H17:$KM17,"&lt;&gt;")=0,"",SUMIF('English Scores- Leveled papers'!$H$4:$KM$4,DO$3,'English Scores- Leveled papers'!$H17:$KM17)))</f>
        <is>
          <t/>
        </is>
      </c>
      <c r="DP15" s="319" t="inlineStr">
        <f aca="false">IF($B15="","",IF(COUNTIFS('English Scores- Leveled papers'!$H$4:$KM$4,DP$3,'English Scores- Leveled papers'!$H17:$KM17,"&lt;&gt;")=0,"",SUMIF('English Scores- Leveled papers'!$H$4:$KM$4,DP$3,'English Scores- Leveled papers'!$H17:$KM17)))</f>
        <is>
          <t/>
        </is>
      </c>
      <c r="DQ15" s="320" t="inlineStr">
        <f aca="false">IF($B15="","",IF(COUNTIFS('English Scores- Leveled papers'!$H$4:$KM$4,DQ$3,'English Scores- Leveled papers'!$H17:$KM17,"&lt;&gt;")=0,"",SUMIF('English Scores- Leveled papers'!$H$4:$KM$4,DQ$3,'English Scores- Leveled papers'!$H17:$KM17)))</f>
        <is>
          <t/>
        </is>
      </c>
      <c r="DR15" s="321" t="inlineStr">
        <f aca="false">IF('Cover Sheet'!$AC$6="6th", 'Eng GLA 6th, 7th, 8th'!D18, "")</f>
        <is>
          <t/>
        </is>
      </c>
      <c r="DS15" s="0" t="s">
        <v>833</v>
      </c>
      <c r="DT15" s="323" t="n">
        <f aca="false">COUNTIF($H$5:$H$89,1.5)</f>
        <v>2</v>
      </c>
      <c r="DU15" s="319" t="inlineStr">
        <f aca="false">IF($B15="","",IF(COUNTIFS('Eng GLA 6th, 7th, 8th'!$E$4:$DV$4,DU$3,'Eng GLA 6th, 7th, 8th'!$E18:$DV18,"&lt;&gt;")=0,"",SUMIF('Eng GLA 6th, 7th, 8th'!$E$4:$DV$4,DU$3,'Eng GLA 6th, 7th, 8th'!$E18:$DV18)))</f>
        <is>
          <t/>
        </is>
      </c>
      <c r="DV15" s="319" t="inlineStr">
        <f aca="false">IF($B15="","",IF(COUNTIFS('Eng GLA 6th, 7th, 8th'!$E$4:$DV$4,DV$3,'Eng GLA 6th, 7th, 8th'!$E18:$DV18,"&lt;&gt;")=0,"",SUMIF('Eng GLA 6th, 7th, 8th'!$E$4:$DV$4,DV$3,'Eng GLA 6th, 7th, 8th'!$E18:$DV18)))</f>
        <is>
          <t/>
        </is>
      </c>
      <c r="DW15" s="319" t="inlineStr">
        <f aca="false">IF($B15="","",IF(COUNTIFS('Eng GLA 6th, 7th, 8th'!$E$4:$DV$4,DW$3,'Eng GLA 6th, 7th, 8th'!$E18:$DV18,"&lt;&gt;")=0,"",SUMIF('Eng GLA 6th, 7th, 8th'!$E$4:$DV$4,DW$3,'Eng GLA 6th, 7th, 8th'!$E18:$DV18)))</f>
        <is>
          <t/>
        </is>
      </c>
      <c r="DX15" s="319" t="inlineStr">
        <f aca="false">IF($B15="","",IF(COUNTIFS('Eng GLA 6th, 7th, 8th'!$E$4:$DV$4,DX$3,'Eng GLA 6th, 7th, 8th'!$E18:$DV18,"&lt;&gt;")=0,"",SUMIF('Eng GLA 6th, 7th, 8th'!$E$4:$DV$4,DX$3,'Eng GLA 6th, 7th, 8th'!$E18:$DV18)))</f>
        <is>
          <t/>
        </is>
      </c>
      <c r="DY15" s="319" t="inlineStr">
        <f aca="false">IF($B15="","",IF(COUNTIFS('Eng GLA 6th, 7th, 8th'!$E$4:$DV$4,DY$3,'Eng GLA 6th, 7th, 8th'!$E18:$DV18,"&lt;&gt;")=0,"",SUMIF('Eng GLA 6th, 7th, 8th'!$E$4:$DV$4,DY$3,'Eng GLA 6th, 7th, 8th'!$E18:$DV18)))</f>
        <is>
          <t/>
        </is>
      </c>
      <c r="DZ15" s="319" t="inlineStr">
        <f aca="false">IF($B15="","",IF(COUNTIFS('Eng GLA 6th, 7th, 8th'!$E$4:$DV$4,DZ$3,'Eng GLA 6th, 7th, 8th'!$E18:$DV18,"&lt;&gt;")=0,"",SUMIF('Eng GLA 6th, 7th, 8th'!$E$4:$DV$4,DZ$3,'Eng GLA 6th, 7th, 8th'!$E18:$DV18)))</f>
        <is>
          <t/>
        </is>
      </c>
      <c r="EA15" s="319" t="inlineStr">
        <f aca="false">IF($B15="","",IF(COUNTIFS('Eng GLA 6th, 7th, 8th'!$E$4:$DV$4,EA$3,'Eng GLA 6th, 7th, 8th'!$E18:$DV18,"&lt;&gt;")=0,"",SUMIF('Eng GLA 6th, 7th, 8th'!$E$4:$DV$4,EA$3,'Eng GLA 6th, 7th, 8th'!$E18:$DV18)))</f>
        <is>
          <t/>
        </is>
      </c>
      <c r="EB15" s="319" t="inlineStr">
        <f aca="false">IF($B15="","",IF(COUNTIFS('Eng GLA 6th, 7th, 8th'!$E$4:$DV$4,EB$3,'Eng GLA 6th, 7th, 8th'!$E18:$DV18,"&lt;&gt;")=0,"",SUMIF('Eng GLA 6th, 7th, 8th'!$E$4:$DV$4,EB$3,'Eng GLA 6th, 7th, 8th'!$E18:$DV18)))</f>
        <is>
          <t/>
        </is>
      </c>
      <c r="EC15" s="319" t="inlineStr">
        <f aca="false">IF($B15="","",IF(COUNTIFS('Eng GLA 6th, 7th, 8th'!$E$4:$DV$4,EC$3,'Eng GLA 6th, 7th, 8th'!$E18:$DV18,"&lt;&gt;")=0,"",SUMIF('Eng GLA 6th, 7th, 8th'!$E$4:$DV$4,EC$3,'Eng GLA 6th, 7th, 8th'!$E18:$DV18)))</f>
        <is>
          <t/>
        </is>
      </c>
      <c r="ED15" s="319" t="inlineStr">
        <f aca="false">IF($B15="","",IF(COUNTIFS('Eng GLA 6th, 7th, 8th'!$E$4:$DV$4,ED$3,'Eng GLA 6th, 7th, 8th'!$E18:$DV18,"&lt;&gt;")=0,"",SUMIF('Eng GLA 6th, 7th, 8th'!$E$4:$DV$4,ED$3,'Eng GLA 6th, 7th, 8th'!$E18:$DV18)))</f>
        <is>
          <t/>
        </is>
      </c>
      <c r="EE15" s="319" t="inlineStr">
        <f aca="false">IF($B15="","",IF(COUNTIFS('Eng GLA 6th, 7th, 8th'!$E$4:$DV$4,EE$3,'Eng GLA 6th, 7th, 8th'!$E18:$DV18,"&lt;&gt;")=0,"",SUMIF('Eng GLA 6th, 7th, 8th'!$E$4:$DV$4,EE$3,'Eng GLA 6th, 7th, 8th'!$E18:$DV18)))</f>
        <is>
          <t/>
        </is>
      </c>
      <c r="EF15" s="319" t="inlineStr">
        <f aca="false">IF($B15="","",IF(COUNTIFS('Eng GLA 6th, 7th, 8th'!$E$4:$DV$4,EF$3,'Eng GLA 6th, 7th, 8th'!$E18:$DV18,"&lt;&gt;")=0,"",SUMIF('Eng GLA 6th, 7th, 8th'!$E$4:$DV$4,EF$3,'Eng GLA 6th, 7th, 8th'!$E18:$DV18)))</f>
        <is>
          <t/>
        </is>
      </c>
      <c r="EG15" s="319" t="inlineStr">
        <f aca="false">IF($B15="","",IF(COUNTIFS('Eng GLA 6th, 7th, 8th'!$E$4:$DV$4,EG$3,'Eng GLA 6th, 7th, 8th'!$E18:$DV18,"&lt;&gt;")=0,"",SUMIF('Eng GLA 6th, 7th, 8th'!$E$4:$DV$4,EG$3,'Eng GLA 6th, 7th, 8th'!$E18:$DV18)))</f>
        <is>
          <t/>
        </is>
      </c>
      <c r="EH15" s="319" t="inlineStr">
        <f aca="false">IF($B15="","",IF(COUNTIFS('Eng GLA 6th, 7th, 8th'!$E$4:$DV$4,EH$3,'Eng GLA 6th, 7th, 8th'!$E18:$DV18,"&lt;&gt;")=0,"",SUMIF('Eng GLA 6th, 7th, 8th'!$E$4:$DV$4,EH$3,'Eng GLA 6th, 7th, 8th'!$E18:$DV18)))</f>
        <is>
          <t/>
        </is>
      </c>
      <c r="EI15" s="319" t="inlineStr">
        <f aca="false">IF($B15="","",IF(COUNTIFS('Eng GLA 6th, 7th, 8th'!$E$4:$DV$4,EI$3,'Eng GLA 6th, 7th, 8th'!$E18:$DV18,"&lt;&gt;")=0,"",SUMIF('Eng GLA 6th, 7th, 8th'!$E$4:$DV$4,EI$3,'Eng GLA 6th, 7th, 8th'!$E18:$DV18)))</f>
        <is>
          <t/>
        </is>
      </c>
      <c r="EJ15" s="322" t="inlineStr">
        <f aca="false">IF('Cover Sheet'!$AC$6="7th", 'Eng GLA 6th, 7th, 8th'!AQ18, "")</f>
        <is>
          <t/>
        </is>
      </c>
      <c r="EK15" s="319" t="inlineStr">
        <f aca="false">IF($B15="","",IF(COUNTIFS('Eng GLA 6th, 7th, 8th'!$E$4:$DV$4,EK$3,'Eng GLA 6th, 7th, 8th'!$E18:$DV18,"&lt;&gt;")=0,"",SUMIF('Eng GLA 6th, 7th, 8th'!$E$4:$DV$4,EK$3,'Eng GLA 6th, 7th, 8th'!$E18:$DV18)))</f>
        <is>
          <t/>
        </is>
      </c>
      <c r="EL15" s="319" t="inlineStr">
        <f aca="false">IF($B15="","",IF(COUNTIFS('Eng GLA 6th, 7th, 8th'!$E$4:$DV$4,EL$3,'Eng GLA 6th, 7th, 8th'!$E18:$DV18,"&lt;&gt;")=0,"",SUMIF('Eng GLA 6th, 7th, 8th'!$E$4:$DV$4,EL$3,'Eng GLA 6th, 7th, 8th'!$E18:$DV18)))</f>
        <is>
          <t/>
        </is>
      </c>
      <c r="EM15" s="319" t="inlineStr">
        <f aca="false">IF($B15="","",IF(COUNTIFS('Eng GLA 6th, 7th, 8th'!$E$4:$DV$4,EM$3,'Eng GLA 6th, 7th, 8th'!$E18:$DV18,"&lt;&gt;")=0,"",SUMIF('Eng GLA 6th, 7th, 8th'!$E$4:$DV$4,EM$3,'Eng GLA 6th, 7th, 8th'!$E18:$DV18)))</f>
        <is>
          <t/>
        </is>
      </c>
      <c r="EN15" s="319" t="inlineStr">
        <f aca="false">IF($B15="","",IF(COUNTIFS('Eng GLA 6th, 7th, 8th'!$E$4:$DV$4,EN$3,'Eng GLA 6th, 7th, 8th'!$E18:$DV18,"&lt;&gt;")=0,"",SUMIF('Eng GLA 6th, 7th, 8th'!$E$4:$DV$4,EN$3,'Eng GLA 6th, 7th, 8th'!$E18:$DV18)))</f>
        <is>
          <t/>
        </is>
      </c>
      <c r="EO15" s="319" t="inlineStr">
        <f aca="false">IF($B15="","",IF(COUNTIFS('Eng GLA 6th, 7th, 8th'!$E$4:$DV$4,EO$3,'Eng GLA 6th, 7th, 8th'!$E18:$DV18,"&lt;&gt;")=0,"",SUMIF('Eng GLA 6th, 7th, 8th'!$E$4:$DV$4,EO$3,'Eng GLA 6th, 7th, 8th'!$E18:$DV18)))</f>
        <is>
          <t/>
        </is>
      </c>
      <c r="EP15" s="319" t="inlineStr">
        <f aca="false">IF($B15="","",IF(COUNTIFS('Eng GLA 6th, 7th, 8th'!$E$4:$DV$4,EP$3,'Eng GLA 6th, 7th, 8th'!$E18:$DV18,"&lt;&gt;")=0,"",SUMIF('Eng GLA 6th, 7th, 8th'!$E$4:$DV$4,EP$3,'Eng GLA 6th, 7th, 8th'!$E18:$DV18)))</f>
        <is>
          <t/>
        </is>
      </c>
      <c r="EQ15" s="319" t="inlineStr">
        <f aca="false">IF($B15="","",IF(COUNTIFS('Eng GLA 6th, 7th, 8th'!$E$4:$DV$4,EQ$3,'Eng GLA 6th, 7th, 8th'!$E18:$DV18,"&lt;&gt;")=0,"",SUMIF('Eng GLA 6th, 7th, 8th'!$E$4:$DV$4,EQ$3,'Eng GLA 6th, 7th, 8th'!$E18:$DV18)))</f>
        <is>
          <t/>
        </is>
      </c>
      <c r="ER15" s="319" t="inlineStr">
        <f aca="false">IF($B15="","",IF(COUNTIFS('Eng GLA 6th, 7th, 8th'!$E$4:$DV$4,ER$3,'Eng GLA 6th, 7th, 8th'!$E18:$DV18,"&lt;&gt;")=0,"",SUMIF('Eng GLA 6th, 7th, 8th'!$E$4:$DV$4,ER$3,'Eng GLA 6th, 7th, 8th'!$E18:$DV18)))</f>
        <is>
          <t/>
        </is>
      </c>
      <c r="ES15" s="319" t="inlineStr">
        <f aca="false">IF($B15="","",IF(COUNTIFS('Eng GLA 6th, 7th, 8th'!$E$4:$DV$4,ES$3,'Eng GLA 6th, 7th, 8th'!$E18:$DV18,"&lt;&gt;")=0,"",SUMIF('Eng GLA 6th, 7th, 8th'!$E$4:$DV$4,ES$3,'Eng GLA 6th, 7th, 8th'!$E18:$DV18)))</f>
        <is>
          <t/>
        </is>
      </c>
      <c r="ET15" s="319" t="inlineStr">
        <f aca="false">IF($B15="","",IF(COUNTIFS('Eng GLA 6th, 7th, 8th'!$E$4:$DV$4,ET$3,'Eng GLA 6th, 7th, 8th'!$E18:$DV18,"&lt;&gt;")=0,"",SUMIF('Eng GLA 6th, 7th, 8th'!$E$4:$DV$4,ET$3,'Eng GLA 6th, 7th, 8th'!$E18:$DV18)))</f>
        <is>
          <t/>
        </is>
      </c>
      <c r="EU15" s="319" t="inlineStr">
        <f aca="false">IF($B15="","",IF(COUNTIFS('Eng GLA 6th, 7th, 8th'!$E$4:$DV$4,EU$3,'Eng GLA 6th, 7th, 8th'!$E18:$DV18,"&lt;&gt;")=0,"",SUMIF('Eng GLA 6th, 7th, 8th'!$E$4:$DV$4,EU$3,'Eng GLA 6th, 7th, 8th'!$E18:$DV18)))</f>
        <is>
          <t/>
        </is>
      </c>
      <c r="EV15" s="319" t="inlineStr">
        <f aca="false">IF($B15="","",IF(COUNTIFS('Eng GLA 6th, 7th, 8th'!$E$4:$DV$4,EV$3,'Eng GLA 6th, 7th, 8th'!$E18:$DV18,"&lt;&gt;")=0,"",SUMIF('Eng GLA 6th, 7th, 8th'!$E$4:$DV$4,EV$3,'Eng GLA 6th, 7th, 8th'!$E18:$DV18)))</f>
        <is>
          <t/>
        </is>
      </c>
      <c r="EW15" s="319" t="inlineStr">
        <f aca="false">IF($B15="","",IF(COUNTIFS('Eng GLA 6th, 7th, 8th'!$E$4:$DV$4,EW$3,'Eng GLA 6th, 7th, 8th'!$E18:$DV18,"&lt;&gt;")=0,"",SUMIF('Eng GLA 6th, 7th, 8th'!$E$4:$DV$4,EW$3,'Eng GLA 6th, 7th, 8th'!$E18:$DV18)))</f>
        <is>
          <t/>
        </is>
      </c>
      <c r="EX15" s="319" t="inlineStr">
        <f aca="false">IF($B15="","",IF(COUNTIFS('Eng GLA 6th, 7th, 8th'!$E$4:$DV$4,EX$3,'Eng GLA 6th, 7th, 8th'!$E18:$DV18,"&lt;&gt;")=0,"",SUMIF('Eng GLA 6th, 7th, 8th'!$E$4:$DV$4,EX$3,'Eng GLA 6th, 7th, 8th'!$E18:$DV18)))</f>
        <is>
          <t/>
        </is>
      </c>
      <c r="EY15" s="319" t="inlineStr">
        <f aca="false">IF($B15="","",IF(COUNTIFS('Eng GLA 6th, 7th, 8th'!$E$4:$DV$4,EY$3,'Eng GLA 6th, 7th, 8th'!$E18:$DV18,"&lt;&gt;")=0,"",SUMIF('Eng GLA 6th, 7th, 8th'!$E$4:$DV$4,EY$3,'Eng GLA 6th, 7th, 8th'!$E18:$DV18)))</f>
        <is>
          <t/>
        </is>
      </c>
      <c r="EZ15" s="322" t="inlineStr">
        <f aca="false">IF('Cover Sheet'!$AC$6="8th", 'Eng GLA 6th, 7th, 8th'!CG18, "")</f>
        <is>
          <t/>
        </is>
      </c>
      <c r="FA15" s="319" t="inlineStr">
        <f aca="false">IF($B15="","",IF(COUNTIFS('Eng GLA 6th, 7th, 8th'!$E$4:$DV$4,FA$3,'Eng GLA 6th, 7th, 8th'!$E18:$DV18,"&lt;&gt;")=0,"",SUMIF('Eng GLA 6th, 7th, 8th'!$E$4:$DV$4,FA$3,'Eng GLA 6th, 7th, 8th'!$E18:$DV18)))</f>
        <is>
          <t/>
        </is>
      </c>
      <c r="FB15" s="319" t="inlineStr">
        <f aca="false">IF($B15="","",IF(COUNTIFS('Eng GLA 6th, 7th, 8th'!$E$4:$DV$4,FB$3,'Eng GLA 6th, 7th, 8th'!$E18:$DV18,"&lt;&gt;")=0,"",SUMIF('Eng GLA 6th, 7th, 8th'!$E$4:$DV$4,FB$3,'Eng GLA 6th, 7th, 8th'!$E18:$DV18)))</f>
        <is>
          <t/>
        </is>
      </c>
      <c r="FC15" s="319" t="inlineStr">
        <f aca="false">IF($B15="","",IF(COUNTIFS('Eng GLA 6th, 7th, 8th'!$E$4:$DV$4,FC$3,'Eng GLA 6th, 7th, 8th'!$E18:$DV18,"&lt;&gt;")=0,"",SUMIF('Eng GLA 6th, 7th, 8th'!$E$4:$DV$4,FC$3,'Eng GLA 6th, 7th, 8th'!$E18:$DV18)))</f>
        <is>
          <t/>
        </is>
      </c>
      <c r="FD15" s="319" t="inlineStr">
        <f aca="false">IF($B15="","",IF(COUNTIFS('Eng GLA 6th, 7th, 8th'!$E$4:$DV$4,FD$3,'Eng GLA 6th, 7th, 8th'!$E18:$DV18,"&lt;&gt;")=0,"",SUMIF('Eng GLA 6th, 7th, 8th'!$E$4:$DV$4,FD$3,'Eng GLA 6th, 7th, 8th'!$E18:$DV18)))</f>
        <is>
          <t/>
        </is>
      </c>
      <c r="FE15" s="319" t="inlineStr">
        <f aca="false">IF($B15="","",IF(COUNTIFS('Eng GLA 6th, 7th, 8th'!$E$4:$DV$4,FE$3,'Eng GLA 6th, 7th, 8th'!$E18:$DV18,"&lt;&gt;")=0,"",SUMIF('Eng GLA 6th, 7th, 8th'!$E$4:$DV$4,FE$3,'Eng GLA 6th, 7th, 8th'!$E18:$DV18)))</f>
        <is>
          <t/>
        </is>
      </c>
      <c r="FF15" s="319" t="inlineStr">
        <f aca="false">IF($B15="","",IF(COUNTIFS('Eng GLA 6th, 7th, 8th'!$E$4:$DV$4,FF$3,'Eng GLA 6th, 7th, 8th'!$E18:$DV18,"&lt;&gt;")=0,"",SUMIF('Eng GLA 6th, 7th, 8th'!$E$4:$DV$4,FF$3,'Eng GLA 6th, 7th, 8th'!$E18:$DV18)))</f>
        <is>
          <t/>
        </is>
      </c>
      <c r="FG15" s="319" t="inlineStr">
        <f aca="false">IF($B15="","",IF(COUNTIFS('Eng GLA 6th, 7th, 8th'!$E$4:$DV$4,FG$3,'Eng GLA 6th, 7th, 8th'!$E18:$DV18,"&lt;&gt;")=0,"",SUMIF('Eng GLA 6th, 7th, 8th'!$E$4:$DV$4,FG$3,'Eng GLA 6th, 7th, 8th'!$E18:$DV18)))</f>
        <is>
          <t/>
        </is>
      </c>
      <c r="FH15" s="319" t="inlineStr">
        <f aca="false">IF($B15="","",IF(COUNTIFS('Eng GLA 6th, 7th, 8th'!$E$4:$DV$4,FH$3,'Eng GLA 6th, 7th, 8th'!$E18:$DV18,"&lt;&gt;")=0,"",SUMIF('Eng GLA 6th, 7th, 8th'!$E$4:$DV$4,FH$3,'Eng GLA 6th, 7th, 8th'!$E18:$DV18)))</f>
        <is>
          <t/>
        </is>
      </c>
      <c r="FI15" s="319" t="inlineStr">
        <f aca="false">IF($B15="","",IF(COUNTIFS('Eng GLA 6th, 7th, 8th'!$E$4:$DV$4,FI$3,'Eng GLA 6th, 7th, 8th'!$E18:$DV18,"&lt;&gt;")=0,"",SUMIF('Eng GLA 6th, 7th, 8th'!$E$4:$DV$4,FI$3,'Eng GLA 6th, 7th, 8th'!$E18:$DV18)))</f>
        <is>
          <t/>
        </is>
      </c>
      <c r="FJ15" s="319" t="inlineStr">
        <f aca="false">IF($B15="","",IF(COUNTIFS('Eng GLA 6th, 7th, 8th'!$E$4:$DV$4,FJ$3,'Eng GLA 6th, 7th, 8th'!$E18:$DV18,"&lt;&gt;")=0,"",SUMIF('Eng GLA 6th, 7th, 8th'!$E$4:$DV$4,FJ$3,'Eng GLA 6th, 7th, 8th'!$E18:$DV18)))</f>
        <is>
          <t/>
        </is>
      </c>
      <c r="FK15" s="319" t="inlineStr">
        <f aca="false">IF($B15="","",IF(COUNTIFS('Eng GLA 6th, 7th, 8th'!$E$4:$DV$4,FK$3,'Eng GLA 6th, 7th, 8th'!$E18:$DV18,"&lt;&gt;")=0,"",SUMIF('Eng GLA 6th, 7th, 8th'!$E$4:$DV$4,FK$3,'Eng GLA 6th, 7th, 8th'!$E18:$DV18)))</f>
        <is>
          <t/>
        </is>
      </c>
      <c r="FL15" s="319" t="inlineStr">
        <f aca="false">IF($B15="","",IF(COUNTIFS('Eng GLA 6th, 7th, 8th'!$E$4:$DV$4,FL$3,'Eng GLA 6th, 7th, 8th'!$E18:$DV18,"&lt;&gt;")=0,"",SUMIF('Eng GLA 6th, 7th, 8th'!$E$4:$DV$4,FL$3,'Eng GLA 6th, 7th, 8th'!$E18:$DV18)))</f>
        <is>
          <t/>
        </is>
      </c>
      <c r="FM15" s="319" t="inlineStr">
        <f aca="false">IF($B15="","",IF(COUNTIFS('Eng GLA 6th, 7th, 8th'!$E$4:$DV$4,FM$3,'Eng GLA 6th, 7th, 8th'!$E18:$DV18,"&lt;&gt;")=0,"",SUMIF('Eng GLA 6th, 7th, 8th'!$E$4:$DV$4,FM$3,'Eng GLA 6th, 7th, 8th'!$E18:$DV18)))</f>
        <is>
          <t/>
        </is>
      </c>
      <c r="FN15" s="319" t="inlineStr">
        <f aca="false">IF($B15="","",IF(COUNTIFS('Eng GLA 6th, 7th, 8th'!$E$4:$DV$4,FN$3,'Eng GLA 6th, 7th, 8th'!$E18:$DV18,"&lt;&gt;")=0,"",SUMIF('Eng GLA 6th, 7th, 8th'!$E$4:$DV$4,FN$3,'Eng GLA 6th, 7th, 8th'!$E18:$DV18)))</f>
        <is>
          <t/>
        </is>
      </c>
      <c r="FO15" s="319" t="inlineStr">
        <f aca="false">IF($B15="","",IF(COUNTIFS('Eng GLA 6th, 7th, 8th'!$E$4:$DV$4,FO$3,'Eng GLA 6th, 7th, 8th'!$E18:$DV18,"&lt;&gt;")=0,"",SUMIF('Eng GLA 6th, 7th, 8th'!$E$4:$DV$4,FO$3,'Eng GLA 6th, 7th, 8th'!$E18:$DV18)))</f>
        <is>
          <t/>
        </is>
      </c>
    </row>
    <row r="16" customFormat="false" ht="12.75" hidden="false" customHeight="true" outlineLevel="0" collapsed="false">
      <c r="A16" s="315" t="n">
        <v>12</v>
      </c>
      <c r="B16" s="315" t="str">
        <f aca="false">'English Scores- Leveled papers'!B18</f>
        <v>K.Shravani</v>
      </c>
      <c r="C16" s="315"/>
      <c r="D16" s="316" t="inlineStr">
        <f aca="false">IF(OR(B16="",H16="",'Cover Sheet'!E16=""),"",'Cover Sheet'!E16)</f>
        <is>
          <t/>
        </is>
      </c>
      <c r="E16" s="316" t="inlineStr">
        <f aca="false">IF(OR(B16="",H16="",'Cover Sheet'!F16=""),"",'Cover Sheet'!F16)</f>
        <is>
          <t/>
        </is>
      </c>
      <c r="F16" s="316" t="inlineStr">
        <f aca="false">IF(OR(B16="",H16="",'Cover Sheet'!H16=""),"",'Cover Sheet'!H16)</f>
        <is>
          <t/>
        </is>
      </c>
      <c r="G16" s="316"/>
      <c r="H16" s="316" t="n">
        <f aca="false">IF(OR(B16="",COUNT('English Scores- Leveled papers'!H18:KM18)=0),"",IF((AND(AB16&gt;=(70/100),AB16&lt;1.1)),9,IF((AND(AA16&gt;=(70/100),AA16&lt;1.1)),8,IF((AND(Z16&gt;=(70/100),Z16&lt;1.1)),7,IF((AND(Y16&gt;=(70/100),Y16&lt;1.1)),6,IF(AND(X16&gt;=0.7,X16&lt;1.1),5.5,IF(AND(W16&gt;=0.7,W16&lt;1.1),5,IF(AND(V16&gt;=0.7,V16&lt;1.1),4.5,IF(AND(U16&gt;=0.7,U16&lt;1.1),4,IF(AND(T16&gt;=0.7,T16&lt;1.1),3.5,IF(AND(S16&gt;=0.7,S16&lt;1.1),3,IF(AND(R16&gt;=0.7,R16&lt;1.1),2.5,IF(AND(Q16&gt;=0.7,Q16&lt;1.1),2,IF(AND(P16&gt;=0.7,P16&lt;1.1),1.5,IF(AND(O16&gt;=0.7,O16&lt;1.1),1,IF(AND(N16&gt;=0.7,N16&lt;1.1),0.5,IF(AND(M16&gt;=0.7,M16&lt;1.1),0.2,IF(AND(L16&gt;=0.7,L16&lt;1.1),0,IF(COUNT('English Scores- Leveled papers'!H18:M18)=0,"",-0.5)))))))))))))))))))</f>
        <v>3</v>
      </c>
      <c r="I16" s="317" t="n">
        <f aca="false">IFERROR(IF(OR(B16="",H16=""),"",IF((AND(AB16&gt;=(70/100),AB16&lt;1.1)),AB16,IF(AND((AA16)&gt;=(70/100),AA16&lt;1.1),AA16,IF((AND((Z16)&gt;=(70/100),Z16&lt;1.1)),Z16,IF(AND((Y16)&gt;=(70/100),Y16&lt;1.1),Y16,IF(AND(X16&gt;=0.7,X16&lt;1.1),X16,IF(AND((W16)&gt;=0.7,W16&lt;1.1),W16,IF(AND((V16)&gt;=0.7,V16&lt;1.1),V16,IF(AND((U16)&gt;=0.7,U16&lt;1.1),U16,IF(AND((T16)&gt;=0.7,T16&lt;1.1),T16,IF(AND((S16)&gt;=0.7,S16&lt;1.1),S16,IF(AND((R16)&gt;=0.7,R16&lt;1.1),R16,IF(AND((Q16)&gt;=0.7,Q16&lt;1.1),Q16,IF(AND((P16)&gt;=0.7,P16&lt;1.1),P16,IF(AND((O16)&gt;=0.7,O16&lt;1.1),O16,IF(AND((N16)&gt;=0.7,N16&lt;1.1),N16,IF(AND((M16)&gt;=0.7,M16&lt;1.1),M16,IF(AND((L16)&gt;=0.7,L16&lt;1.1),L16,L16)))))))))))))))))),"")</f>
        <v>0.7</v>
      </c>
      <c r="J16" s="317" t="str">
        <f aca="false">IF((OR(B16="",H16="")),"",IF(AND((AB16)&gt;=(70/100),AB16&lt;1.1),"",IF((AND((AA16)&gt;=(70/100),AA16&lt;1.1)),AB16,IF((AND((Z16)&gt;=(70/100),Z16&lt;1.1)),AA16,IF((AND((Y16)&gt;=(70/100),Y16&lt;1.1)),Z16,IF(AND((X16)&gt;=0.7,X16&lt;1.1),Y16,IF(AND((W16)&gt;=0.7,W16&lt;1.1),X16,IF(AND((V16)&gt;=0.7,V16&lt;1.1),W16,IF(AND((U16)&gt;=0.7,U16&lt;1.1),V16,IF(AND((T16)&gt;=0.7,T16&lt;1.1),U16,IF(AND((S16)&gt;=0.7,S16&lt;1.1),T16,IF(AND((R16)&gt;=0.7,R16&lt;1.1),S16,IF(AND((Q16)&gt;=0.7,Q16&lt;1.1),R16,IF(AND((P16)&gt;=0.7,P16&lt;1.1),Q16,IF(AND((O16)&gt;=0.7,O16&lt;1.1),P16,IF(AND((N16)&gt;=0.7,N16&lt;1.1),O16,IF(AND((M16)&gt;=0.7,M16&lt;1.1),N16,IF(AND((L16)&gt;=0.7,L16&lt;1.1),M16,""))))))))))))))))))</f>
        <v/>
      </c>
      <c r="K16" s="317" t="str">
        <f aca="false">IF((OR(B16="",H16="")),"",IF(AND((AB16)&gt;=(70/100),AB16&lt;1.1),AA16,IF((AND((AA16)&gt;=(70/100),AA16&lt;1.1)),Z16,IF((AND((Z16)&gt;=(70/100),Z16&lt;1.1)),Y16,IF((AND((Y16)&gt;=(70/100),Y16&lt;1.1)),X16,IF(AND((X16)&gt;=0.7,X16&lt;1.1),W16,IF(AND((W16)&gt;=0.7,W16&lt;1.1),V16,IF(AND((V16)&gt;=0.7,V16&lt;1.1),U16,IF(AND((U16)&gt;=0.7,U16&lt;1.1),T16,IF(AND((T16)&gt;=0.7,T16&lt;1.1),S16,IF(AND((S16)&gt;=0.7,S16&lt;1.1),R16,IF(AND((R16)&gt;=0.7,R16&lt;1.1),Q16,IF(AND((Q16)&gt;=0.7,Q16&lt;1.1),P16,IF(AND((P16)&gt;=0.7,P16&lt;1.1),O16,IF(AND((O16)&gt;=0.7,O16&lt;1.1),N16,IF(AND((N16)&gt;=0.7,N16&lt;1.1),M16,IF(AND((M16)&gt;=0.7,M16&lt;1.1),L16,IF(AND((L16)&gt;=0.7,L16&lt;1.1),"",""))))))))))))))))))</f>
        <v/>
      </c>
      <c r="L16" s="318" t="str">
        <f aca="false">IFERROR(IF((B16=""),"",(IF(COUNT(AC16:AG16)=0,"",ROUND(SUM(AC16:AG16)/SUM($AC$2:$AG$2),1)))),"")</f>
        <v/>
      </c>
      <c r="M16" s="318" t="str">
        <f aca="false">IFERROR(IF((B16=""),"",(IF(COUNT(AH16:AL16)=0,"",ROUND(SUM(AH16:AL16)/SUM($AH$2:$AL$2),1)))),"")</f>
        <v/>
      </c>
      <c r="N16" s="318" t="str">
        <f aca="false">IFERROR(IF((B16=""),"",(IF(COUNT(AM16:AQ16)=0,"",ROUND(SUM(AM16:AQ16)/SUM($AM$2:$AQ$2),1)))),"")</f>
        <v/>
      </c>
      <c r="O16" s="318" t="str">
        <f aca="false">IFERROR(IF((B16=""),"",(IF(COUNT(AR16:AV16)=0,"",ROUND(SUM(AR16:AV16)/SUM($AR$2:$AV$2),1)))),"")</f>
        <v/>
      </c>
      <c r="P16" s="318" t="str">
        <f aca="false">IFERROR(IF((B16=""),"",(IF(COUNT(AX16:BB16)=0,"",ROUND(SUM(AX16:BB16)/SUM($AX$2:$BB$2),1)))),"")</f>
        <v/>
      </c>
      <c r="Q16" s="318" t="str">
        <f aca="false">IFERROR(IF((B16=""),"",(IF(COUNT(BD16:BJ16)=0,"",ROUND(SUM(BD16:BJ16)/SUM($BD$2:$BJ$2),1)))),0)</f>
        <v/>
      </c>
      <c r="R16" s="318" t="str">
        <f aca="false">IFERROR(IF((B16=""),"",(IF(COUNT(BL16:BS16)=0,"",ROUND(SUM(BL16:BR16)/SUM($BL$2:$BR$2),1)))),0)</f>
        <v/>
      </c>
      <c r="S16" s="318" t="n">
        <f aca="false">IFERROR(IF((B16=""),"",(IF(COUNT(BT16:CB16)=0,"",ROUND(SUM(BT16:CA16)/SUM($BT$2:$CA$2),1)))),0)</f>
        <v>0.7</v>
      </c>
      <c r="T16" s="318" t="str">
        <f aca="false">IFERROR(IF((B16=""),"",(IF(COUNT(CC16:CJ16)=0,"",ROUND(SUM(CC16:CI16)/SUM($CC$2:$CI$2),1)))),0)</f>
        <v/>
      </c>
      <c r="U16" s="318" t="str">
        <f aca="false">IFERROR(IF((B16=""),"",(IF(COUNT(CK16:CQ16)=0,"",ROUND(SUM(CK16:CQ16)/SUM($CK$2:$CQ$2),1)))),0)</f>
        <v/>
      </c>
      <c r="V16" s="318" t="str">
        <f aca="false">IFERROR(IF((B16=""),"",(IF(COUNT(CS16:CY16)=0,"",ROUND(SUM(CS16:CY16)/SUM($CS$2:$CY$2),1)))),0)</f>
        <v/>
      </c>
      <c r="W16" s="318" t="str">
        <f aca="false">IFERROR(IF((B16=""),"",(IF(COUNT(DA16:DI16)=0,"",ROUND(SUM(DA16:DI16)/SUM($DA$2:$DI$2),1)))),0)</f>
        <v/>
      </c>
      <c r="X16" s="318" t="str">
        <f aca="false">IFERROR(IF((B16=""),"",(IF(COUNT(DK16:DP16)=0,"",ROUND(SUM(DK16:DP16)/SUM($DK$2:$DP$2),1)))),0)</f>
        <v/>
      </c>
      <c r="Y16" s="318"/>
      <c r="Z16" s="318"/>
      <c r="AA16" s="318"/>
      <c r="AB16" s="318"/>
      <c r="AC16" s="319" t="inlineStr">
        <f aca="false">IF($B16="","",IF(COUNTIFS('English Scores- Leveled papers'!$H$4:$KM$4,AC$3,'English Scores- Leveled papers'!$H18:$KM18,"&lt;&gt;")=0,"",SUMIF('English Scores- Leveled papers'!$H$4:$KM$4,AC$3,'English Scores- Leveled papers'!$H18:$KM18)))</f>
        <is>
          <t/>
        </is>
      </c>
      <c r="AD16" s="319" t="inlineStr">
        <f aca="false">IF($B16="","",IF(COUNTIFS('English Scores- Leveled papers'!$H$4:$KM$4,AD$3,'English Scores- Leveled papers'!$H18:$KM18,"&lt;&gt;")=0,"",SUMIF('English Scores- Leveled papers'!$H$4:$KM$4,AD$3,'English Scores- Leveled papers'!$H18:$KM18)))</f>
        <is>
          <t/>
        </is>
      </c>
      <c r="AE16" s="319" t="inlineStr">
        <f aca="false">IF($B16="","",IF(COUNTIFS('English Scores- Leveled papers'!$H$4:$KM$4,AE$3,'English Scores- Leveled papers'!$H18:$KM18,"&lt;&gt;")=0,"",SUMIF('English Scores- Leveled papers'!$H$4:$KM$4,AE$3,'English Scores- Leveled papers'!$H18:$KM18)))</f>
        <is>
          <t/>
        </is>
      </c>
      <c r="AF16" s="319" t="inlineStr">
        <f aca="false">IF($B16="","",IF(COUNTIFS('English Scores- Leveled papers'!$H$4:$KM$4,AF$3,'English Scores- Leveled papers'!$H18:$KM18,"&lt;&gt;")=0,"",SUMIF('English Scores- Leveled papers'!$H$4:$KM$4,AF$3,'English Scores- Leveled papers'!$H18:$KM18)))</f>
        <is>
          <t/>
        </is>
      </c>
      <c r="AG16" s="319" t="inlineStr">
        <f aca="false">IF($B16="","",IF(COUNTIFS('English Scores- Leveled papers'!$H$4:$KM$4,AG$3,'English Scores- Leveled papers'!$H18:$KM18,"&lt;&gt;")=0,"",SUMIF('English Scores- Leveled papers'!$H$4:$KM$4,AG$3,'English Scores- Leveled papers'!$H18:$KM18)))</f>
        <is>
          <t/>
        </is>
      </c>
      <c r="AH16" s="319" t="inlineStr">
        <f aca="false">IF($B16="","",IF(COUNTIFS('English Scores- Leveled papers'!$H$4:$KM$4,AH$3,'English Scores- Leveled papers'!$H18:$KM18,"&lt;&gt;")=0,"",SUMIF('English Scores- Leveled papers'!$H$4:$KM$4,AH$3,'English Scores- Leveled papers'!$H18:$KM18)))</f>
        <is>
          <t/>
        </is>
      </c>
      <c r="AI16" s="319" t="inlineStr">
        <f aca="false">IF($B16="","",IF(COUNTIFS('English Scores- Leveled papers'!$H$4:$KM$4,AI$3,'English Scores- Leveled papers'!$H18:$KM18,"&lt;&gt;")=0,"",SUMIF('English Scores- Leveled papers'!$H$4:$KM$4,AI$3,'English Scores- Leveled papers'!$H18:$KM18)))</f>
        <is>
          <t/>
        </is>
      </c>
      <c r="AJ16" s="319" t="inlineStr">
        <f aca="false">IF($B16="","",IF(COUNTIFS('English Scores- Leveled papers'!$H$4:$KM$4,AJ$3,'English Scores- Leveled papers'!$H18:$KM18,"&lt;&gt;")=0,"",SUMIF('English Scores- Leveled papers'!$H$4:$KM$4,AJ$3,'English Scores- Leveled papers'!$H18:$KM18)))</f>
        <is>
          <t/>
        </is>
      </c>
      <c r="AK16" s="319" t="inlineStr">
        <f aca="false">IF($B16="","",IF(COUNTIFS('English Scores- Leveled papers'!$H$4:$KM$4,AK$3,'English Scores- Leveled papers'!$H18:$KM18,"&lt;&gt;")=0,"",SUMIF('English Scores- Leveled papers'!$H$4:$KM$4,AK$3,'English Scores- Leveled papers'!$H18:$KM18)))</f>
        <is>
          <t/>
        </is>
      </c>
      <c r="AL16" s="319" t="inlineStr">
        <f aca="false">IF($B16="","",IF(COUNTIFS('English Scores- Leveled papers'!$H$4:$KM$4,AL$3,'English Scores- Leveled papers'!$H18:$KM18,"&lt;&gt;")=0,"",SUMIF('English Scores- Leveled papers'!$H$4:$KM$4,AL$3,'English Scores- Leveled papers'!$H18:$KM18)))</f>
        <is>
          <t/>
        </is>
      </c>
      <c r="AM16" s="319" t="inlineStr">
        <f aca="false">IF($B16="","",IF(COUNTIFS('English Scores- Leveled papers'!$H$4:$KM$4,AM$3,'English Scores- Leveled papers'!$H18:$KM18,"&lt;&gt;")=0,"",SUMIF('English Scores- Leveled papers'!$H$4:$KM$4,AM$3,'English Scores- Leveled papers'!$H18:$KM18)))</f>
        <is>
          <t/>
        </is>
      </c>
      <c r="AN16" s="319" t="inlineStr">
        <f aca="false">IF($B16="","",IF(COUNTIFS('English Scores- Leveled papers'!$H$4:$KM$4,AN$3,'English Scores- Leveled papers'!$H18:$KM18,"&lt;&gt;")=0,"",SUMIF('English Scores- Leveled papers'!$H$4:$KM$4,AN$3,'English Scores- Leveled papers'!$H18:$KM18)))</f>
        <is>
          <t/>
        </is>
      </c>
      <c r="AO16" s="319" t="inlineStr">
        <f aca="false">IF($B16="","",IF(COUNTIFS('English Scores- Leveled papers'!$H$4:$KM$4,AO$3,'English Scores- Leveled papers'!$H18:$KM18,"&lt;&gt;")=0,"",SUMIF('English Scores- Leveled papers'!$H$4:$KM$4,AO$3,'English Scores- Leveled papers'!$H18:$KM18)))</f>
        <is>
          <t/>
        </is>
      </c>
      <c r="AP16" s="319" t="inlineStr">
        <f aca="false">IF($B16="","",IF(COUNTIFS('English Scores- Leveled papers'!$H$4:$KM$4,AP$3,'English Scores- Leveled papers'!$H18:$KM18,"&lt;&gt;")=0,"",SUMIF('English Scores- Leveled papers'!$H$4:$KM$4,AP$3,'English Scores- Leveled papers'!$H18:$KM18)))</f>
        <is>
          <t/>
        </is>
      </c>
      <c r="AQ16" s="319" t="inlineStr">
        <f aca="false">IF($B16="","",IF(COUNTIFS('English Scores- Leveled papers'!$H$4:$KM$4,AQ$3,'English Scores- Leveled papers'!$H18:$KM18,"&lt;&gt;")=0,"",SUMIF('English Scores- Leveled papers'!$H$4:$KM$4,AQ$3,'English Scores- Leveled papers'!$H18:$KM18)))</f>
        <is>
          <t/>
        </is>
      </c>
      <c r="AR16" s="319" t="inlineStr">
        <f aca="false">IF($B16="","",IF(COUNTIFS('English Scores- Leveled papers'!$H$4:$KM$4,AR$3,'English Scores- Leveled papers'!$H18:$KM18,"&lt;&gt;")=0,"",SUMIF('English Scores- Leveled papers'!$H$4:$KM$4,AR$3,'English Scores- Leveled papers'!$H18:$KM18)))</f>
        <is>
          <t/>
        </is>
      </c>
      <c r="AS16" s="319" t="inlineStr">
        <f aca="false">IF($B16="","",IF(COUNTIFS('English Scores- Leveled papers'!$H$4:$KM$4,AS$3,'English Scores- Leveled papers'!$H18:$KM18,"&lt;&gt;")=0,"",SUMIF('English Scores- Leveled papers'!$H$4:$KM$4,AS$3,'English Scores- Leveled papers'!$H18:$KM18)))</f>
        <is>
          <t/>
        </is>
      </c>
      <c r="AT16" s="319" t="inlineStr">
        <f aca="false">IF($B16="","",IF(COUNTIFS('English Scores- Leveled papers'!$H$4:$KM$4,AT$3,'English Scores- Leveled papers'!$H18:$KM18,"&lt;&gt;")=0,"",SUMIF('English Scores- Leveled papers'!$H$4:$KM$4,AT$3,'English Scores- Leveled papers'!$H18:$KM18)))</f>
        <is>
          <t/>
        </is>
      </c>
      <c r="AU16" s="319" t="inlineStr">
        <f aca="false">IF($B16="","",IF(COUNTIFS('English Scores- Leveled papers'!$H$4:$KM$4,AU$3,'English Scores- Leveled papers'!$H18:$KM18,"&lt;&gt;")=0,"",SUMIF('English Scores- Leveled papers'!$H$4:$KM$4,AU$3,'English Scores- Leveled papers'!$H18:$KM18)))</f>
        <is>
          <t/>
        </is>
      </c>
      <c r="AV16" s="319" t="inlineStr">
        <f aca="false">IF($B16="","",IF(COUNTIFS('English Scores- Leveled papers'!$H$4:$KM$4,AV$3,'English Scores- Leveled papers'!$H18:$KM18,"&lt;&gt;")=0,"",SUMIF('English Scores- Leveled papers'!$H$4:$KM$4,AV$3,'English Scores- Leveled papers'!$H18:$KM18)))</f>
        <is>
          <t/>
        </is>
      </c>
      <c r="AW16" s="319" t="inlineStr">
        <f aca="false">IF($B16="","",IF(COUNTIFS('English Scores- Leveled papers'!$H$4:$KM$4,AW$3,'English Scores- Leveled papers'!$H18:$KM18,"&lt;&gt;")=0,"",SUMIF('English Scores- Leveled papers'!$H$4:$KM$4,AW$3,'English Scores- Leveled papers'!$H18:$KM18)))</f>
        <is>
          <t/>
        </is>
      </c>
      <c r="AX16" s="319" t="inlineStr">
        <f aca="false">IF($B16="","",IF(COUNTIFS('English Scores- Leveled papers'!$H$4:$KM$4,AX$3,'English Scores- Leveled papers'!$H18:$KM18,"&lt;&gt;")=0,"",SUMIF('English Scores- Leveled papers'!$H$4:$KM$4,AX$3,'English Scores- Leveled papers'!$H18:$KM18)))</f>
        <is>
          <t/>
        </is>
      </c>
      <c r="AY16" s="319" t="inlineStr">
        <f aca="false">IF($B16="","",IF(COUNTIFS('English Scores- Leveled papers'!$H$4:$KM$4,AY$3,'English Scores- Leveled papers'!$H18:$KM18,"&lt;&gt;")=0,"",SUMIF('English Scores- Leveled papers'!$H$4:$KM$4,AY$3,'English Scores- Leveled papers'!$H18:$KM18)))</f>
        <is>
          <t/>
        </is>
      </c>
      <c r="AZ16" s="319" t="inlineStr">
        <f aca="false">IF($B16="","",IF(COUNTIFS('English Scores- Leveled papers'!$H$4:$KM$4,AZ$3,'English Scores- Leveled papers'!$H18:$KM18,"&lt;&gt;")=0,"",SUMIF('English Scores- Leveled papers'!$H$4:$KM$4,AZ$3,'English Scores- Leveled papers'!$H18:$KM18)))</f>
        <is>
          <t/>
        </is>
      </c>
      <c r="BA16" s="319" t="inlineStr">
        <f aca="false">IF($B16="","",IF(COUNTIFS('English Scores- Leveled papers'!$H$4:$KM$4,BA$3,'English Scores- Leveled papers'!$H18:$KM18,"&lt;&gt;")=0,"",SUMIF('English Scores- Leveled papers'!$H$4:$KM$4,BA$3,'English Scores- Leveled papers'!$H18:$KM18)))</f>
        <is>
          <t/>
        </is>
      </c>
      <c r="BB16" s="319" t="inlineStr">
        <f aca="false">IF($B16="","",IF(COUNTIFS('English Scores- Leveled papers'!$H$4:$KM$4,BB$3,'English Scores- Leveled papers'!$H18:$KM18,"&lt;&gt;")=0,"",SUMIF('English Scores- Leveled papers'!$H$4:$KM$4,BB$3,'English Scores- Leveled papers'!$H18:$KM18)))</f>
        <is>
          <t/>
        </is>
      </c>
      <c r="BC16" s="319" t="inlineStr">
        <f aca="false">IF($B16="","",IF(COUNTIFS('English Scores- Leveled papers'!$H$4:$KM$4,BC$3,'English Scores- Leveled papers'!$H18:$KM18,"&lt;&gt;")=0,"",SUMIF('English Scores- Leveled papers'!$H$4:$KM$4,BC$3,'English Scores- Leveled papers'!$H18:$KM18)))</f>
        <is>
          <t/>
        </is>
      </c>
      <c r="BD16" s="319" t="inlineStr">
        <f aca="false">IF($B16="","",IF(COUNTIFS('English Scores- Leveled papers'!$H$4:$KM$4,BD$3,'English Scores- Leveled papers'!$H18:$KM18,"&lt;&gt;")=0,"",SUMIF('English Scores- Leveled papers'!$H$4:$KM$4,BD$3,'English Scores- Leveled papers'!$H18:$KM18)))</f>
        <is>
          <t/>
        </is>
      </c>
      <c r="BE16" s="319" t="inlineStr">
        <f aca="false">IF($B16="","",IF(COUNTIFS('English Scores- Leveled papers'!$H$4:$KM$4,BE$3,'English Scores- Leveled papers'!$H18:$KM18,"&lt;&gt;")=0,"",SUMIF('English Scores- Leveled papers'!$H$4:$KM$4,BE$3,'English Scores- Leveled papers'!$H18:$KM18)))</f>
        <is>
          <t/>
        </is>
      </c>
      <c r="BF16" s="319" t="inlineStr">
        <f aca="false">IF($B16="","",IF(COUNTIFS('English Scores- Leveled papers'!$H$4:$KM$4,BF$3,'English Scores- Leveled papers'!$H18:$KM18,"&lt;&gt;")=0,"",SUMIF('English Scores- Leveled papers'!$H$4:$KM$4,BF$3,'English Scores- Leveled papers'!$H18:$KM18)))</f>
        <is>
          <t/>
        </is>
      </c>
      <c r="BG16" s="319" t="inlineStr">
        <f aca="false">IF($B16="","",IF(COUNTIFS('English Scores- Leveled papers'!$H$4:$KM$4,BG$3,'English Scores- Leveled papers'!$H18:$KM18,"&lt;&gt;")=0,"",SUMIF('English Scores- Leveled papers'!$H$4:$KM$4,BG$3,'English Scores- Leveled papers'!$H18:$KM18)))</f>
        <is>
          <t/>
        </is>
      </c>
      <c r="BH16" s="319" t="inlineStr">
        <f aca="false">IF($B16="","",IF(COUNTIFS('English Scores- Leveled papers'!$H$4:$KM$4,BH$3,'English Scores- Leveled papers'!$H18:$KM18,"&lt;&gt;")=0,"",SUMIF('English Scores- Leveled papers'!$H$4:$KM$4,BH$3,'English Scores- Leveled papers'!$H18:$KM18)))</f>
        <is>
          <t/>
        </is>
      </c>
      <c r="BI16" s="319" t="inlineStr">
        <f aca="false">IF($B16="","",IF(COUNTIFS('English Scores- Leveled papers'!$H$4:$KM$4,BI$3,'English Scores- Leveled papers'!$H18:$KM18,"&lt;&gt;")=0,"",SUMIF('English Scores- Leveled papers'!$H$4:$KM$4,BI$3,'English Scores- Leveled papers'!$H18:$KM18)))</f>
        <is>
          <t/>
        </is>
      </c>
      <c r="BJ16" s="319" t="inlineStr">
        <f aca="false">IF($B16="","",IF(COUNTIFS('English Scores- Leveled papers'!$H$4:$KM$4,BJ$3,'English Scores- Leveled papers'!$H18:$KM18,"&lt;&gt;")=0,"",SUMIF('English Scores- Leveled papers'!$H$4:$KM$4,BJ$3,'English Scores- Leveled papers'!$H18:$KM18)))</f>
        <is>
          <t/>
        </is>
      </c>
      <c r="BK16" s="319" t="inlineStr">
        <f aca="false">IF($B16="","",IF(COUNTIFS('English Scores- Leveled papers'!$H$4:$KM$4,BK$3,'English Scores- Leveled papers'!$H18:$KM18,"&lt;&gt;")=0,"",SUMIF('English Scores- Leveled papers'!$H$4:$KM$4,BK$3,'English Scores- Leveled papers'!$H18:$KM18)))</f>
        <is>
          <t/>
        </is>
      </c>
      <c r="BL16" s="319" t="inlineStr">
        <f aca="false">IF($B16="","",IF(COUNTIFS('English Scores- Leveled papers'!$H$4:$KM$4,BL$3,'English Scores- Leveled papers'!$H18:$KM18,"&lt;&gt;")=0,"",SUMIF('English Scores- Leveled papers'!$H$4:$KM$4,BL$3,'English Scores- Leveled papers'!$H18:$KM18)))</f>
        <is>
          <t/>
        </is>
      </c>
      <c r="BM16" s="319" t="inlineStr">
        <f aca="false">IF($B16="","",IF(COUNTIFS('English Scores- Leveled papers'!$H$4:$KM$4,BM$3,'English Scores- Leveled papers'!$H18:$KM18,"&lt;&gt;")=0,"",SUMIF('English Scores- Leveled papers'!$H$4:$KM$4,BM$3,'English Scores- Leveled papers'!$H18:$KM18)))</f>
        <is>
          <t/>
        </is>
      </c>
      <c r="BN16" s="319" t="inlineStr">
        <f aca="false">IF($B16="","",IF(COUNTIFS('English Scores- Leveled papers'!$H$4:$KM$4,BN$3,'English Scores- Leveled papers'!$H18:$KM18,"&lt;&gt;")=0,"",SUMIF('English Scores- Leveled papers'!$H$4:$KM$4,BN$3,'English Scores- Leveled papers'!$H18:$KM18)))</f>
        <is>
          <t/>
        </is>
      </c>
      <c r="BO16" s="319" t="inlineStr">
        <f aca="false">IF($B16="","",IF(COUNTIFS('English Scores- Leveled papers'!$H$4:$KM$4,BO$3,'English Scores- Leveled papers'!$H18:$KM18,"&lt;&gt;")=0,"",SUMIF('English Scores- Leveled papers'!$H$4:$KM$4,BO$3,'English Scores- Leveled papers'!$H18:$KM18)))</f>
        <is>
          <t/>
        </is>
      </c>
      <c r="BP16" s="319" t="inlineStr">
        <f aca="false">IF($B16="","",IF(COUNTIFS('English Scores- Leveled papers'!$H$4:$KM$4,BP$3,'English Scores- Leveled papers'!$H18:$KM18,"&lt;&gt;")=0,"",SUMIF('English Scores- Leveled papers'!$H$4:$KM$4,BP$3,'English Scores- Leveled papers'!$H18:$KM18)))</f>
        <is>
          <t/>
        </is>
      </c>
      <c r="BQ16" s="319" t="inlineStr">
        <f aca="false">IF($B16="","",IF(COUNTIFS('English Scores- Leveled papers'!$H$4:$KM$4,BQ$3,'English Scores- Leveled papers'!$H18:$KM18,"&lt;&gt;")=0,"",SUMIF('English Scores- Leveled papers'!$H$4:$KM$4,BQ$3,'English Scores- Leveled papers'!$H18:$KM18)))</f>
        <is>
          <t/>
        </is>
      </c>
      <c r="BR16" s="319" t="inlineStr">
        <f aca="false">IF($B16="","",IF(COUNTIFS('English Scores- Leveled papers'!$H$4:$KM$4,BR$3,'English Scores- Leveled papers'!$H18:$KM18,"&lt;&gt;")=0,"",SUMIF('English Scores- Leveled papers'!$H$4:$KM$4,BR$3,'English Scores- Leveled papers'!$H18:$KM18)))</f>
        <is>
          <t/>
        </is>
      </c>
      <c r="BS16" s="319" t="inlineStr">
        <f aca="false">IF($B16="","",IF(COUNTIFS('English Scores- Leveled papers'!$H$4:$KM$4,BS$3,'English Scores- Leveled papers'!$H18:$KM18,"&lt;&gt;")=0,"",SUMIF('English Scores- Leveled papers'!$H$4:$KM$4,BS$3,'English Scores- Leveled papers'!$H18:$KM18)))</f>
        <is>
          <t/>
        </is>
      </c>
      <c r="BT16" s="319" t="n">
        <f aca="false">IF($B16="","",IF(COUNTIFS('English Scores- Leveled papers'!$H$4:$KM$4,BT$3,'English Scores- Leveled papers'!$H18:$KM18,"&lt;&gt;")=0,"",SUMIF('English Scores- Leveled papers'!$H$4:$KM$4,BT$3,'English Scores- Leveled papers'!$H18:$KM18)))</f>
        <v>2</v>
      </c>
      <c r="BU16" s="319" t="n">
        <f aca="false">IF($B16="","",IF(COUNTIFS('English Scores- Leveled papers'!$H$4:$KM$4,BU$3,'English Scores- Leveled papers'!$H18:$KM18,"&lt;&gt;")=0,"",SUMIF('English Scores- Leveled papers'!$H$4:$KM$4,BU$3,'English Scores- Leveled papers'!$H18:$KM18)))</f>
        <v>2</v>
      </c>
      <c r="BV16" s="319" t="n">
        <f aca="false">IF($B16="","",IF(COUNTIFS('English Scores- Leveled papers'!$H$4:$KM$4,BV$3,'English Scores- Leveled papers'!$H18:$KM18,"&lt;&gt;")=0,"",SUMIF('English Scores- Leveled papers'!$H$4:$KM$4,BV$3,'English Scores- Leveled papers'!$H18:$KM18)))</f>
        <v>1</v>
      </c>
      <c r="BW16" s="319" t="n">
        <f aca="false">IF($B16="","",IF(COUNTIFS('English Scores- Leveled papers'!$H$4:$KM$4,BW$3,'English Scores- Leveled papers'!$H18:$KM18,"&lt;&gt;")=0,"",SUMIF('English Scores- Leveled papers'!$H$4:$KM$4,BW$3,'English Scores- Leveled papers'!$H18:$KM18)))</f>
        <v>3</v>
      </c>
      <c r="BX16" s="319" t="n">
        <f aca="false">IF($B16="","",IF(COUNTIFS('English Scores- Leveled papers'!$H$4:$KM$4,BX$3,'English Scores- Leveled papers'!$H18:$KM18,"&lt;&gt;")=0,"",SUMIF('English Scores- Leveled papers'!$H$4:$KM$4,BX$3,'English Scores- Leveled papers'!$H18:$KM18)))</f>
        <v>1</v>
      </c>
      <c r="BY16" s="319" t="n">
        <f aca="false">IF($B16="","",IF(COUNTIFS('English Scores- Leveled papers'!$H$4:$KM$4,BY$3,'English Scores- Leveled papers'!$H18:$KM18,"&lt;&gt;")=0,"",SUMIF('English Scores- Leveled papers'!$H$4:$KM$4,BY$3,'English Scores- Leveled papers'!$H18:$KM18)))</f>
        <v>1</v>
      </c>
      <c r="BZ16" s="319" t="n">
        <f aca="false">IF($B16="","",IF(COUNTIFS('English Scores- Leveled papers'!$H$4:$KM$4,BZ$3,'English Scores- Leveled papers'!$H18:$KM18,"&lt;&gt;")=0,"",SUMIF('English Scores- Leveled papers'!$H$4:$KM$4,BZ$3,'English Scores- Leveled papers'!$H18:$KM18)))</f>
        <v>3</v>
      </c>
      <c r="CA16" s="319" t="n">
        <f aca="false">IF($B16="","",IF(COUNTIFS('English Scores- Leveled papers'!$H$4:$KM$4,CA$3,'English Scores- Leveled papers'!$H18:$KM18,"&lt;&gt;")=0,"",SUMIF('English Scores- Leveled papers'!$H$4:$KM$4,CA$3,'English Scores- Leveled papers'!$H18:$KM18)))</f>
        <v>1</v>
      </c>
      <c r="CB16" s="319" t="n">
        <f aca="false">IF($B16="","",IF(COUNTIFS('English Scores- Leveled papers'!$H$4:$KM$4,CB$3,'English Scores- Leveled papers'!$H18:$KM18,"&lt;&gt;")=0,"",SUMIF('English Scores- Leveled papers'!$H$4:$KM$4,CB$3,'English Scores- Leveled papers'!$H18:$KM18)))</f>
        <v>8</v>
      </c>
      <c r="CC16" s="319" t="inlineStr">
        <f aca="false">IF($B16="","",IF(COUNTIFS('English Scores- Leveled papers'!$H$4:$KM$4,CC$3,'English Scores- Leveled papers'!$H18:$KM18,"&lt;&gt;")=0,"",SUMIF('English Scores- Leveled papers'!$H$4:$KM$4,CC$3,'English Scores- Leveled papers'!$H18:$KM18)))</f>
        <is>
          <t/>
        </is>
      </c>
      <c r="CD16" s="319" t="inlineStr">
        <f aca="false">IF($B16="","",IF(COUNTIFS('English Scores- Leveled papers'!$H$4:$KM$4,CD$3,'English Scores- Leveled papers'!$H18:$KM18,"&lt;&gt;")=0,"",SUMIF('English Scores- Leveled papers'!$H$4:$KM$4,CD$3,'English Scores- Leveled papers'!$H18:$KM18)))</f>
        <is>
          <t/>
        </is>
      </c>
      <c r="CE16" s="319" t="inlineStr">
        <f aca="false">IF($B16="","",IF(COUNTIFS('English Scores- Leveled papers'!$H$4:$KM$4,CE$3,'English Scores- Leveled papers'!$H18:$KM18,"&lt;&gt;")=0,"",SUMIF('English Scores- Leveled papers'!$H$4:$KM$4,CE$3,'English Scores- Leveled papers'!$H18:$KM18)))</f>
        <is>
          <t/>
        </is>
      </c>
      <c r="CF16" s="319" t="inlineStr">
        <f aca="false">IF($B16="","",IF(COUNTIFS('English Scores- Leveled papers'!$H$4:$KM$4,CF$3,'English Scores- Leveled papers'!$H18:$KM18,"&lt;&gt;")=0,"",SUMIF('English Scores- Leveled papers'!$H$4:$KM$4,CF$3,'English Scores- Leveled papers'!$H18:$KM18)))</f>
        <is>
          <t/>
        </is>
      </c>
      <c r="CG16" s="319" t="inlineStr">
        <f aca="false">IF($B16="","",IF(COUNTIFS('English Scores- Leveled papers'!$H$4:$KM$4,CG$3,'English Scores- Leveled papers'!$H18:$KM18,"&lt;&gt;")=0,"",SUMIF('English Scores- Leveled papers'!$H$4:$KM$4,CG$3,'English Scores- Leveled papers'!$H18:$KM18)))</f>
        <is>
          <t/>
        </is>
      </c>
      <c r="CH16" s="319" t="inlineStr">
        <f aca="false">IF($B16="","",IF(COUNTIFS('English Scores- Leveled papers'!$H$4:$KM$4,CH$3,'English Scores- Leveled papers'!$H18:$KM18,"&lt;&gt;")=0,"",SUMIF('English Scores- Leveled papers'!$H$4:$KM$4,CH$3,'English Scores- Leveled papers'!$H18:$KM18)))</f>
        <is>
          <t/>
        </is>
      </c>
      <c r="CI16" s="319" t="inlineStr">
        <f aca="false">IF($B16="","",IF(COUNTIFS('English Scores- Leveled papers'!$H$4:$KM$4,CI$3,'English Scores- Leveled papers'!$H18:$KM18,"&lt;&gt;")=0,"",SUMIF('English Scores- Leveled papers'!$H$4:$KM$4,CI$3,'English Scores- Leveled papers'!$H18:$KM18)))</f>
        <is>
          <t/>
        </is>
      </c>
      <c r="CJ16" s="319" t="inlineStr">
        <f aca="false">IF($B16="","",IF(COUNTIFS('English Scores- Leveled papers'!$H$4:$KM$4,CJ$3,'English Scores- Leveled papers'!$H18:$KM18,"&lt;&gt;")=0,"",SUMIF('English Scores- Leveled papers'!$H$4:$KM$4,CJ$3,'English Scores- Leveled papers'!$H18:$KM18)))</f>
        <is>
          <t/>
        </is>
      </c>
      <c r="CK16" s="319" t="inlineStr">
        <f aca="false">IF($B16="","",IF(COUNTIFS('English Scores- Leveled papers'!$H$4:$KM$4,CK$3,'English Scores- Leveled papers'!$H18:$KM18,"&lt;&gt;")=0,"",SUMIF('English Scores- Leveled papers'!$H$4:$KM$4,CK$3,'English Scores- Leveled papers'!$H18:$KM18)))</f>
        <is>
          <t/>
        </is>
      </c>
      <c r="CL16" s="319" t="inlineStr">
        <f aca="false">IF($B16="","",IF(COUNTIFS('English Scores- Leveled papers'!$H$4:$KM$4,CL$3,'English Scores- Leveled papers'!$H18:$KM18,"&lt;&gt;")=0,"",SUMIF('English Scores- Leveled papers'!$H$4:$KM$4,CL$3,'English Scores- Leveled papers'!$H18:$KM18)))</f>
        <is>
          <t/>
        </is>
      </c>
      <c r="CM16" s="319" t="inlineStr">
        <f aca="false">IF($B16="","",IF(COUNTIFS('English Scores- Leveled papers'!$H$4:$KM$4,CM$3,'English Scores- Leveled papers'!$H18:$KM18,"&lt;&gt;")=0,"",SUMIF('English Scores- Leveled papers'!$H$4:$KM$4,CM$3,'English Scores- Leveled papers'!$H18:$KM18)))</f>
        <is>
          <t/>
        </is>
      </c>
      <c r="CN16" s="319" t="inlineStr">
        <f aca="false">IF($B16="","",IF(COUNTIFS('English Scores- Leveled papers'!$H$4:$KM$4,CN$3,'English Scores- Leveled papers'!$H18:$KM18,"&lt;&gt;")=0,"",SUMIF('English Scores- Leveled papers'!$H$4:$KM$4,CN$3,'English Scores- Leveled papers'!$H18:$KM18)))</f>
        <is>
          <t/>
        </is>
      </c>
      <c r="CO16" s="319" t="inlineStr">
        <f aca="false">IF($B16="","",IF(COUNTIFS('English Scores- Leveled papers'!$H$4:$KM$4,CO$3,'English Scores- Leveled papers'!$H18:$KM18,"&lt;&gt;")=0,"",SUMIF('English Scores- Leveled papers'!$H$4:$KM$4,CO$3,'English Scores- Leveled papers'!$H18:$KM18)))</f>
        <is>
          <t/>
        </is>
      </c>
      <c r="CP16" s="319" t="inlineStr">
        <f aca="false">IF($B16="","",IF(COUNTIFS('English Scores- Leveled papers'!$H$4:$KM$4,CP$3,'English Scores- Leveled papers'!$H18:$KM18,"&lt;&gt;")=0,"",SUMIF('English Scores- Leveled papers'!$H$4:$KM$4,CP$3,'English Scores- Leveled papers'!$H18:$KM18)))</f>
        <is>
          <t/>
        </is>
      </c>
      <c r="CQ16" s="319" t="inlineStr">
        <f aca="false">IF($B16="","",IF(COUNTIFS('English Scores- Leveled papers'!$H$4:$KM$4,CQ$3,'English Scores- Leveled papers'!$H18:$KM18,"&lt;&gt;")=0,"",SUMIF('English Scores- Leveled papers'!$H$4:$KM$4,CQ$3,'English Scores- Leveled papers'!$H18:$KM18)))</f>
        <is>
          <t/>
        </is>
      </c>
      <c r="CR16" s="319" t="inlineStr">
        <f aca="false">IF($B16="","",IF(COUNTIFS('English Scores- Leveled papers'!$H$4:$KM$4,CR$3,'English Scores- Leveled papers'!$H18:$KM18,"&lt;&gt;")=0,"",SUMIF('English Scores- Leveled papers'!$H$4:$KM$4,CR$3,'English Scores- Leveled papers'!$H18:$KM18)))</f>
        <is>
          <t/>
        </is>
      </c>
      <c r="CS16" s="319" t="inlineStr">
        <f aca="false">IF($B16="","",IF(COUNTIFS('English Scores- Leveled papers'!$H$4:$KM$4,CS$3,'English Scores- Leveled papers'!$H18:$KM18,"&lt;&gt;")=0,"",SUMIF('English Scores- Leveled papers'!$H$4:$KM$4,CS$3,'English Scores- Leveled papers'!$H18:$KM18)))</f>
        <is>
          <t/>
        </is>
      </c>
      <c r="CT16" s="319" t="inlineStr">
        <f aca="false">IF($B16="","",IF(COUNTIFS('English Scores- Leveled papers'!$H$4:$KM$4,CT$3,'English Scores- Leveled papers'!$H18:$KM18,"&lt;&gt;")=0,"",SUMIF('English Scores- Leveled papers'!$H$4:$KM$4,CT$3,'English Scores- Leveled papers'!$H18:$KM18)))</f>
        <is>
          <t/>
        </is>
      </c>
      <c r="CU16" s="319" t="inlineStr">
        <f aca="false">IF($B16="","",IF(COUNTIFS('English Scores- Leveled papers'!$H$4:$KM$4,CU$3,'English Scores- Leveled papers'!$H18:$KM18,"&lt;&gt;")=0,"",SUMIF('English Scores- Leveled papers'!$H$4:$KM$4,CU$3,'English Scores- Leveled papers'!$H18:$KM18)))</f>
        <is>
          <t/>
        </is>
      </c>
      <c r="CV16" s="319" t="inlineStr">
        <f aca="false">IF($B16="","",IF(COUNTIFS('English Scores- Leveled papers'!$H$4:$KM$4,CV$3,'English Scores- Leveled papers'!$H18:$KM18,"&lt;&gt;")=0,"",SUMIF('English Scores- Leveled papers'!$H$4:$KM$4,CV$3,'English Scores- Leveled papers'!$H18:$KM18)))</f>
        <is>
          <t/>
        </is>
      </c>
      <c r="CW16" s="319" t="inlineStr">
        <f aca="false">IF($B16="","",IF(COUNTIFS('English Scores- Leveled papers'!$H$4:$KM$4,CW$3,'English Scores- Leveled papers'!$H18:$KM18,"&lt;&gt;")=0,"",SUMIF('English Scores- Leveled papers'!$H$4:$KM$4,CW$3,'English Scores- Leveled papers'!$H18:$KM18)))</f>
        <is>
          <t/>
        </is>
      </c>
      <c r="CX16" s="319" t="inlineStr">
        <f aca="false">IF($B16="","",IF(COUNTIFS('English Scores- Leveled papers'!$H$4:$KM$4,CX$3,'English Scores- Leveled papers'!$H18:$KM18,"&lt;&gt;")=0,"",SUMIF('English Scores- Leveled papers'!$H$4:$KM$4,CX$3,'English Scores- Leveled papers'!$H18:$KM18)))</f>
        <is>
          <t/>
        </is>
      </c>
      <c r="CY16" s="319" t="inlineStr">
        <f aca="false">IF($B16="","",IF(COUNTIFS('English Scores- Leveled papers'!$H$4:$KM$4,CY$3,'English Scores- Leveled papers'!$H18:$KM18,"&lt;&gt;")=0,"",SUMIF('English Scores- Leveled papers'!$H$4:$KM$4,CY$3,'English Scores- Leveled papers'!$H18:$KM18)))</f>
        <is>
          <t/>
        </is>
      </c>
      <c r="CZ16" s="319" t="inlineStr">
        <f aca="false">IF($B16="","",IF(COUNTIFS('English Scores- Leveled papers'!$H$4:$KM$4,CZ$3,'English Scores- Leveled papers'!$H18:$KM18,"&lt;&gt;")=0,"",SUMIF('English Scores- Leveled papers'!$H$4:$KM$4,CZ$3,'English Scores- Leveled papers'!$H18:$KM18)))</f>
        <is>
          <t/>
        </is>
      </c>
      <c r="DA16" s="319" t="inlineStr">
        <f aca="false">IF($B16="","",IF(COUNTIFS('English Scores- Leveled papers'!$H$4:$KM$4,DA$3,'English Scores- Leveled papers'!$H18:$KM18,"&lt;&gt;")=0,"",SUMIF('English Scores- Leveled papers'!$H$4:$KM$4,DA$3,'English Scores- Leveled papers'!$H18:$KM18)))</f>
        <is>
          <t/>
        </is>
      </c>
      <c r="DB16" s="319" t="inlineStr">
        <f aca="false">IF($B16="","",IF(COUNTIFS('English Scores- Leveled papers'!$H$4:$KM$4,DB$3,'English Scores- Leveled papers'!$H18:$KM18,"&lt;&gt;")=0,"",SUMIF('English Scores- Leveled papers'!$H$4:$KM$4,DB$3,'English Scores- Leveled papers'!$H18:$KM18)))</f>
        <is>
          <t/>
        </is>
      </c>
      <c r="DC16" s="319" t="inlineStr">
        <f aca="false">IF($B16="","",IF(COUNTIFS('English Scores- Leveled papers'!$H$4:$KM$4,DC$3,'English Scores- Leveled papers'!$H18:$KM18,"&lt;&gt;")=0,"",SUMIF('English Scores- Leveled papers'!$H$4:$KM$4,DC$3,'English Scores- Leveled papers'!$H18:$KM18)))</f>
        <is>
          <t/>
        </is>
      </c>
      <c r="DD16" s="319" t="inlineStr">
        <f aca="false">IF($B16="","",IF(COUNTIFS('English Scores- Leveled papers'!$H$4:$KM$4,DD$3,'English Scores- Leveled papers'!$H18:$KM18,"&lt;&gt;")=0,"",SUMIF('English Scores- Leveled papers'!$H$4:$KM$4,DD$3,'English Scores- Leveled papers'!$H18:$KM18)))</f>
        <is>
          <t/>
        </is>
      </c>
      <c r="DE16" s="319" t="inlineStr">
        <f aca="false">IF($B16="","",IF(COUNTIFS('English Scores- Leveled papers'!$H$4:$KM$4,DE$3,'English Scores- Leveled papers'!$H18:$KM18,"&lt;&gt;")=0,"",SUMIF('English Scores- Leveled papers'!$H$4:$KM$4,DE$3,'English Scores- Leveled papers'!$H18:$KM18)))</f>
        <is>
          <t/>
        </is>
      </c>
      <c r="DF16" s="319" t="inlineStr">
        <f aca="false">IF($B16="","",IF(COUNTIFS('English Scores- Leveled papers'!$H$4:$KM$4,DF$3,'English Scores- Leveled papers'!$H18:$KM18,"&lt;&gt;")=0,"",SUMIF('English Scores- Leveled papers'!$H$4:$KM$4,DF$3,'English Scores- Leveled papers'!$H18:$KM18)))</f>
        <is>
          <t/>
        </is>
      </c>
      <c r="DG16" s="319" t="inlineStr">
        <f aca="false">IF($B16="","",IF(COUNTIFS('English Scores- Leveled papers'!$H$4:$KM$4,DG$3,'English Scores- Leveled papers'!$H18:$KM18,"&lt;&gt;")=0,"",SUMIF('English Scores- Leveled papers'!$H$4:$KM$4,DG$3,'English Scores- Leveled papers'!$H18:$KM18)))</f>
        <is>
          <t/>
        </is>
      </c>
      <c r="DH16" s="319" t="inlineStr">
        <f aca="false">IF($B16="","",IF(COUNTIFS('English Scores- Leveled papers'!$H$4:$KM$4,DH$3,'English Scores- Leveled papers'!$H18:$KM18,"&lt;&gt;")=0,"",SUMIF('English Scores- Leveled papers'!$H$4:$KM$4,DH$3,'English Scores- Leveled papers'!$H18:$KM18)))</f>
        <is>
          <t/>
        </is>
      </c>
      <c r="DI16" s="319" t="inlineStr">
        <f aca="false">IF($B16="","",IF(COUNTIFS('English Scores- Leveled papers'!$H$4:$KM$4,DI$3,'English Scores- Leveled papers'!$H18:$KM18,"&lt;&gt;")=0,"",SUMIF('English Scores- Leveled papers'!$H$4:$KM$4,DI$3,'English Scores- Leveled papers'!$H18:$KM18)))</f>
        <is>
          <t/>
        </is>
      </c>
      <c r="DJ16" s="319" t="inlineStr">
        <f aca="false">IF($B16="","",IF(COUNTIFS('English Scores- Leveled papers'!$H$4:$KM$4,DJ$3,'English Scores- Leveled papers'!$H18:$KM18,"&lt;&gt;")=0,"",SUMIF('English Scores- Leveled papers'!$H$4:$KM$4,DJ$3,'English Scores- Leveled papers'!$H18:$KM18)))</f>
        <is>
          <t/>
        </is>
      </c>
      <c r="DK16" s="319" t="inlineStr">
        <f aca="false">IF($B16="","",IF(COUNTIFS('English Scores- Leveled papers'!$H$4:$KM$4,DK$3,'English Scores- Leveled papers'!$H18:$KM18,"&lt;&gt;")=0,"",SUMIF('English Scores- Leveled papers'!$H$4:$KM$4,DK$3,'English Scores- Leveled papers'!$H18:$KM18)))</f>
        <is>
          <t/>
        </is>
      </c>
      <c r="DL16" s="319" t="inlineStr">
        <f aca="false">IF($B16="","",IF(COUNTIFS('English Scores- Leveled papers'!$H$4:$KM$4,DL$3,'English Scores- Leveled papers'!$H18:$KM18,"&lt;&gt;")=0,"",SUMIF('English Scores- Leveled papers'!$H$4:$KM$4,DL$3,'English Scores- Leveled papers'!$H18:$KM18)))</f>
        <is>
          <t/>
        </is>
      </c>
      <c r="DM16" s="319" t="inlineStr">
        <f aca="false">IF($B16="","",IF(COUNTIFS('English Scores- Leveled papers'!$H$4:$KM$4,DM$3,'English Scores- Leveled papers'!$H18:$KM18,"&lt;&gt;")=0,"",SUMIF('English Scores- Leveled papers'!$H$4:$KM$4,DM$3,'English Scores- Leveled papers'!$H18:$KM18)))</f>
        <is>
          <t/>
        </is>
      </c>
      <c r="DN16" s="319" t="inlineStr">
        <f aca="false">IF($B16="","",IF(COUNTIFS('English Scores- Leveled papers'!$H$4:$KM$4,DN$3,'English Scores- Leveled papers'!$H18:$KM18,"&lt;&gt;")=0,"",SUMIF('English Scores- Leveled papers'!$H$4:$KM$4,DN$3,'English Scores- Leveled papers'!$H18:$KM18)))</f>
        <is>
          <t/>
        </is>
      </c>
      <c r="DO16" s="319" t="inlineStr">
        <f aca="false">IF($B16="","",IF(COUNTIFS('English Scores- Leveled papers'!$H$4:$KM$4,DO$3,'English Scores- Leveled papers'!$H18:$KM18,"&lt;&gt;")=0,"",SUMIF('English Scores- Leveled papers'!$H$4:$KM$4,DO$3,'English Scores- Leveled papers'!$H18:$KM18)))</f>
        <is>
          <t/>
        </is>
      </c>
      <c r="DP16" s="319" t="inlineStr">
        <f aca="false">IF($B16="","",IF(COUNTIFS('English Scores- Leveled papers'!$H$4:$KM$4,DP$3,'English Scores- Leveled papers'!$H18:$KM18,"&lt;&gt;")=0,"",SUMIF('English Scores- Leveled papers'!$H$4:$KM$4,DP$3,'English Scores- Leveled papers'!$H18:$KM18)))</f>
        <is>
          <t/>
        </is>
      </c>
      <c r="DQ16" s="320" t="inlineStr">
        <f aca="false">IF($B16="","",IF(COUNTIFS('English Scores- Leveled papers'!$H$4:$KM$4,DQ$3,'English Scores- Leveled papers'!$H18:$KM18,"&lt;&gt;")=0,"",SUMIF('English Scores- Leveled papers'!$H$4:$KM$4,DQ$3,'English Scores- Leveled papers'!$H18:$KM18)))</f>
        <is>
          <t/>
        </is>
      </c>
      <c r="DR16" s="321" t="inlineStr">
        <f aca="false">IF('Cover Sheet'!$AC$6="6th", 'Eng GLA 6th, 7th, 8th'!D19, "")</f>
        <is>
          <t/>
        </is>
      </c>
      <c r="DS16" s="0" t="s">
        <v>834</v>
      </c>
      <c r="DT16" s="323" t="n">
        <f aca="false">COUNTIF($H$5:$H$89,2)</f>
        <v>1</v>
      </c>
      <c r="DU16" s="319" t="inlineStr">
        <f aca="false">IF($B16="","",IF(COUNTIFS('Eng GLA 6th, 7th, 8th'!$E$4:$DV$4,DU$3,'Eng GLA 6th, 7th, 8th'!$E19:$DV19,"&lt;&gt;")=0,"",SUMIF('Eng GLA 6th, 7th, 8th'!$E$4:$DV$4,DU$3,'Eng GLA 6th, 7th, 8th'!$E19:$DV19)))</f>
        <is>
          <t/>
        </is>
      </c>
      <c r="DV16" s="319" t="inlineStr">
        <f aca="false">IF($B16="","",IF(COUNTIFS('Eng GLA 6th, 7th, 8th'!$E$4:$DV$4,DV$3,'Eng GLA 6th, 7th, 8th'!$E19:$DV19,"&lt;&gt;")=0,"",SUMIF('Eng GLA 6th, 7th, 8th'!$E$4:$DV$4,DV$3,'Eng GLA 6th, 7th, 8th'!$E19:$DV19)))</f>
        <is>
          <t/>
        </is>
      </c>
      <c r="DW16" s="319" t="inlineStr">
        <f aca="false">IF($B16="","",IF(COUNTIFS('Eng GLA 6th, 7th, 8th'!$E$4:$DV$4,DW$3,'Eng GLA 6th, 7th, 8th'!$E19:$DV19,"&lt;&gt;")=0,"",SUMIF('Eng GLA 6th, 7th, 8th'!$E$4:$DV$4,DW$3,'Eng GLA 6th, 7th, 8th'!$E19:$DV19)))</f>
        <is>
          <t/>
        </is>
      </c>
      <c r="DX16" s="319" t="inlineStr">
        <f aca="false">IF($B16="","",IF(COUNTIFS('Eng GLA 6th, 7th, 8th'!$E$4:$DV$4,DX$3,'Eng GLA 6th, 7th, 8th'!$E19:$DV19,"&lt;&gt;")=0,"",SUMIF('Eng GLA 6th, 7th, 8th'!$E$4:$DV$4,DX$3,'Eng GLA 6th, 7th, 8th'!$E19:$DV19)))</f>
        <is>
          <t/>
        </is>
      </c>
      <c r="DY16" s="319" t="inlineStr">
        <f aca="false">IF($B16="","",IF(COUNTIFS('Eng GLA 6th, 7th, 8th'!$E$4:$DV$4,DY$3,'Eng GLA 6th, 7th, 8th'!$E19:$DV19,"&lt;&gt;")=0,"",SUMIF('Eng GLA 6th, 7th, 8th'!$E$4:$DV$4,DY$3,'Eng GLA 6th, 7th, 8th'!$E19:$DV19)))</f>
        <is>
          <t/>
        </is>
      </c>
      <c r="DZ16" s="319" t="inlineStr">
        <f aca="false">IF($B16="","",IF(COUNTIFS('Eng GLA 6th, 7th, 8th'!$E$4:$DV$4,DZ$3,'Eng GLA 6th, 7th, 8th'!$E19:$DV19,"&lt;&gt;")=0,"",SUMIF('Eng GLA 6th, 7th, 8th'!$E$4:$DV$4,DZ$3,'Eng GLA 6th, 7th, 8th'!$E19:$DV19)))</f>
        <is>
          <t/>
        </is>
      </c>
      <c r="EA16" s="319" t="inlineStr">
        <f aca="false">IF($B16="","",IF(COUNTIFS('Eng GLA 6th, 7th, 8th'!$E$4:$DV$4,EA$3,'Eng GLA 6th, 7th, 8th'!$E19:$DV19,"&lt;&gt;")=0,"",SUMIF('Eng GLA 6th, 7th, 8th'!$E$4:$DV$4,EA$3,'Eng GLA 6th, 7th, 8th'!$E19:$DV19)))</f>
        <is>
          <t/>
        </is>
      </c>
      <c r="EB16" s="319" t="inlineStr">
        <f aca="false">IF($B16="","",IF(COUNTIFS('Eng GLA 6th, 7th, 8th'!$E$4:$DV$4,EB$3,'Eng GLA 6th, 7th, 8th'!$E19:$DV19,"&lt;&gt;")=0,"",SUMIF('Eng GLA 6th, 7th, 8th'!$E$4:$DV$4,EB$3,'Eng GLA 6th, 7th, 8th'!$E19:$DV19)))</f>
        <is>
          <t/>
        </is>
      </c>
      <c r="EC16" s="319" t="inlineStr">
        <f aca="false">IF($B16="","",IF(COUNTIFS('Eng GLA 6th, 7th, 8th'!$E$4:$DV$4,EC$3,'Eng GLA 6th, 7th, 8th'!$E19:$DV19,"&lt;&gt;")=0,"",SUMIF('Eng GLA 6th, 7th, 8th'!$E$4:$DV$4,EC$3,'Eng GLA 6th, 7th, 8th'!$E19:$DV19)))</f>
        <is>
          <t/>
        </is>
      </c>
      <c r="ED16" s="319" t="inlineStr">
        <f aca="false">IF($B16="","",IF(COUNTIFS('Eng GLA 6th, 7th, 8th'!$E$4:$DV$4,ED$3,'Eng GLA 6th, 7th, 8th'!$E19:$DV19,"&lt;&gt;")=0,"",SUMIF('Eng GLA 6th, 7th, 8th'!$E$4:$DV$4,ED$3,'Eng GLA 6th, 7th, 8th'!$E19:$DV19)))</f>
        <is>
          <t/>
        </is>
      </c>
      <c r="EE16" s="319" t="inlineStr">
        <f aca="false">IF($B16="","",IF(COUNTIFS('Eng GLA 6th, 7th, 8th'!$E$4:$DV$4,EE$3,'Eng GLA 6th, 7th, 8th'!$E19:$DV19,"&lt;&gt;")=0,"",SUMIF('Eng GLA 6th, 7th, 8th'!$E$4:$DV$4,EE$3,'Eng GLA 6th, 7th, 8th'!$E19:$DV19)))</f>
        <is>
          <t/>
        </is>
      </c>
      <c r="EF16" s="319" t="inlineStr">
        <f aca="false">IF($B16="","",IF(COUNTIFS('Eng GLA 6th, 7th, 8th'!$E$4:$DV$4,EF$3,'Eng GLA 6th, 7th, 8th'!$E19:$DV19,"&lt;&gt;")=0,"",SUMIF('Eng GLA 6th, 7th, 8th'!$E$4:$DV$4,EF$3,'Eng GLA 6th, 7th, 8th'!$E19:$DV19)))</f>
        <is>
          <t/>
        </is>
      </c>
      <c r="EG16" s="319" t="inlineStr">
        <f aca="false">IF($B16="","",IF(COUNTIFS('Eng GLA 6th, 7th, 8th'!$E$4:$DV$4,EG$3,'Eng GLA 6th, 7th, 8th'!$E19:$DV19,"&lt;&gt;")=0,"",SUMIF('Eng GLA 6th, 7th, 8th'!$E$4:$DV$4,EG$3,'Eng GLA 6th, 7th, 8th'!$E19:$DV19)))</f>
        <is>
          <t/>
        </is>
      </c>
      <c r="EH16" s="319" t="inlineStr">
        <f aca="false">IF($B16="","",IF(COUNTIFS('Eng GLA 6th, 7th, 8th'!$E$4:$DV$4,EH$3,'Eng GLA 6th, 7th, 8th'!$E19:$DV19,"&lt;&gt;")=0,"",SUMIF('Eng GLA 6th, 7th, 8th'!$E$4:$DV$4,EH$3,'Eng GLA 6th, 7th, 8th'!$E19:$DV19)))</f>
        <is>
          <t/>
        </is>
      </c>
      <c r="EI16" s="319" t="inlineStr">
        <f aca="false">IF($B16="","",IF(COUNTIFS('Eng GLA 6th, 7th, 8th'!$E$4:$DV$4,EI$3,'Eng GLA 6th, 7th, 8th'!$E19:$DV19,"&lt;&gt;")=0,"",SUMIF('Eng GLA 6th, 7th, 8th'!$E$4:$DV$4,EI$3,'Eng GLA 6th, 7th, 8th'!$E19:$DV19)))</f>
        <is>
          <t/>
        </is>
      </c>
      <c r="EJ16" s="322" t="inlineStr">
        <f aca="false">IF('Cover Sheet'!$AC$6="7th", 'Eng GLA 6th, 7th, 8th'!AQ19, "")</f>
        <is>
          <t/>
        </is>
      </c>
      <c r="EK16" s="319" t="inlineStr">
        <f aca="false">IF($B16="","",IF(COUNTIFS('Eng GLA 6th, 7th, 8th'!$E$4:$DV$4,EK$3,'Eng GLA 6th, 7th, 8th'!$E19:$DV19,"&lt;&gt;")=0,"",SUMIF('Eng GLA 6th, 7th, 8th'!$E$4:$DV$4,EK$3,'Eng GLA 6th, 7th, 8th'!$E19:$DV19)))</f>
        <is>
          <t/>
        </is>
      </c>
      <c r="EL16" s="319" t="inlineStr">
        <f aca="false">IF($B16="","",IF(COUNTIFS('Eng GLA 6th, 7th, 8th'!$E$4:$DV$4,EL$3,'Eng GLA 6th, 7th, 8th'!$E19:$DV19,"&lt;&gt;")=0,"",SUMIF('Eng GLA 6th, 7th, 8th'!$E$4:$DV$4,EL$3,'Eng GLA 6th, 7th, 8th'!$E19:$DV19)))</f>
        <is>
          <t/>
        </is>
      </c>
      <c r="EM16" s="319" t="inlineStr">
        <f aca="false">IF($B16="","",IF(COUNTIFS('Eng GLA 6th, 7th, 8th'!$E$4:$DV$4,EM$3,'Eng GLA 6th, 7th, 8th'!$E19:$DV19,"&lt;&gt;")=0,"",SUMIF('Eng GLA 6th, 7th, 8th'!$E$4:$DV$4,EM$3,'Eng GLA 6th, 7th, 8th'!$E19:$DV19)))</f>
        <is>
          <t/>
        </is>
      </c>
      <c r="EN16" s="319" t="inlineStr">
        <f aca="false">IF($B16="","",IF(COUNTIFS('Eng GLA 6th, 7th, 8th'!$E$4:$DV$4,EN$3,'Eng GLA 6th, 7th, 8th'!$E19:$DV19,"&lt;&gt;")=0,"",SUMIF('Eng GLA 6th, 7th, 8th'!$E$4:$DV$4,EN$3,'Eng GLA 6th, 7th, 8th'!$E19:$DV19)))</f>
        <is>
          <t/>
        </is>
      </c>
      <c r="EO16" s="319" t="inlineStr">
        <f aca="false">IF($B16="","",IF(COUNTIFS('Eng GLA 6th, 7th, 8th'!$E$4:$DV$4,EO$3,'Eng GLA 6th, 7th, 8th'!$E19:$DV19,"&lt;&gt;")=0,"",SUMIF('Eng GLA 6th, 7th, 8th'!$E$4:$DV$4,EO$3,'Eng GLA 6th, 7th, 8th'!$E19:$DV19)))</f>
        <is>
          <t/>
        </is>
      </c>
      <c r="EP16" s="319" t="inlineStr">
        <f aca="false">IF($B16="","",IF(COUNTIFS('Eng GLA 6th, 7th, 8th'!$E$4:$DV$4,EP$3,'Eng GLA 6th, 7th, 8th'!$E19:$DV19,"&lt;&gt;")=0,"",SUMIF('Eng GLA 6th, 7th, 8th'!$E$4:$DV$4,EP$3,'Eng GLA 6th, 7th, 8th'!$E19:$DV19)))</f>
        <is>
          <t/>
        </is>
      </c>
      <c r="EQ16" s="319" t="inlineStr">
        <f aca="false">IF($B16="","",IF(COUNTIFS('Eng GLA 6th, 7th, 8th'!$E$4:$DV$4,EQ$3,'Eng GLA 6th, 7th, 8th'!$E19:$DV19,"&lt;&gt;")=0,"",SUMIF('Eng GLA 6th, 7th, 8th'!$E$4:$DV$4,EQ$3,'Eng GLA 6th, 7th, 8th'!$E19:$DV19)))</f>
        <is>
          <t/>
        </is>
      </c>
      <c r="ER16" s="319" t="inlineStr">
        <f aca="false">IF($B16="","",IF(COUNTIFS('Eng GLA 6th, 7th, 8th'!$E$4:$DV$4,ER$3,'Eng GLA 6th, 7th, 8th'!$E19:$DV19,"&lt;&gt;")=0,"",SUMIF('Eng GLA 6th, 7th, 8th'!$E$4:$DV$4,ER$3,'Eng GLA 6th, 7th, 8th'!$E19:$DV19)))</f>
        <is>
          <t/>
        </is>
      </c>
      <c r="ES16" s="319" t="inlineStr">
        <f aca="false">IF($B16="","",IF(COUNTIFS('Eng GLA 6th, 7th, 8th'!$E$4:$DV$4,ES$3,'Eng GLA 6th, 7th, 8th'!$E19:$DV19,"&lt;&gt;")=0,"",SUMIF('Eng GLA 6th, 7th, 8th'!$E$4:$DV$4,ES$3,'Eng GLA 6th, 7th, 8th'!$E19:$DV19)))</f>
        <is>
          <t/>
        </is>
      </c>
      <c r="ET16" s="319" t="inlineStr">
        <f aca="false">IF($B16="","",IF(COUNTIFS('Eng GLA 6th, 7th, 8th'!$E$4:$DV$4,ET$3,'Eng GLA 6th, 7th, 8th'!$E19:$DV19,"&lt;&gt;")=0,"",SUMIF('Eng GLA 6th, 7th, 8th'!$E$4:$DV$4,ET$3,'Eng GLA 6th, 7th, 8th'!$E19:$DV19)))</f>
        <is>
          <t/>
        </is>
      </c>
      <c r="EU16" s="319" t="inlineStr">
        <f aca="false">IF($B16="","",IF(COUNTIFS('Eng GLA 6th, 7th, 8th'!$E$4:$DV$4,EU$3,'Eng GLA 6th, 7th, 8th'!$E19:$DV19,"&lt;&gt;")=0,"",SUMIF('Eng GLA 6th, 7th, 8th'!$E$4:$DV$4,EU$3,'Eng GLA 6th, 7th, 8th'!$E19:$DV19)))</f>
        <is>
          <t/>
        </is>
      </c>
      <c r="EV16" s="319" t="inlineStr">
        <f aca="false">IF($B16="","",IF(COUNTIFS('Eng GLA 6th, 7th, 8th'!$E$4:$DV$4,EV$3,'Eng GLA 6th, 7th, 8th'!$E19:$DV19,"&lt;&gt;")=0,"",SUMIF('Eng GLA 6th, 7th, 8th'!$E$4:$DV$4,EV$3,'Eng GLA 6th, 7th, 8th'!$E19:$DV19)))</f>
        <is>
          <t/>
        </is>
      </c>
      <c r="EW16" s="319" t="inlineStr">
        <f aca="false">IF($B16="","",IF(COUNTIFS('Eng GLA 6th, 7th, 8th'!$E$4:$DV$4,EW$3,'Eng GLA 6th, 7th, 8th'!$E19:$DV19,"&lt;&gt;")=0,"",SUMIF('Eng GLA 6th, 7th, 8th'!$E$4:$DV$4,EW$3,'Eng GLA 6th, 7th, 8th'!$E19:$DV19)))</f>
        <is>
          <t/>
        </is>
      </c>
      <c r="EX16" s="319" t="inlineStr">
        <f aca="false">IF($B16="","",IF(COUNTIFS('Eng GLA 6th, 7th, 8th'!$E$4:$DV$4,EX$3,'Eng GLA 6th, 7th, 8th'!$E19:$DV19,"&lt;&gt;")=0,"",SUMIF('Eng GLA 6th, 7th, 8th'!$E$4:$DV$4,EX$3,'Eng GLA 6th, 7th, 8th'!$E19:$DV19)))</f>
        <is>
          <t/>
        </is>
      </c>
      <c r="EY16" s="319" t="inlineStr">
        <f aca="false">IF($B16="","",IF(COUNTIFS('Eng GLA 6th, 7th, 8th'!$E$4:$DV$4,EY$3,'Eng GLA 6th, 7th, 8th'!$E19:$DV19,"&lt;&gt;")=0,"",SUMIF('Eng GLA 6th, 7th, 8th'!$E$4:$DV$4,EY$3,'Eng GLA 6th, 7th, 8th'!$E19:$DV19)))</f>
        <is>
          <t/>
        </is>
      </c>
      <c r="EZ16" s="322" t="inlineStr">
        <f aca="false">IF('Cover Sheet'!$AC$6="8th", 'Eng GLA 6th, 7th, 8th'!CG19, "")</f>
        <is>
          <t/>
        </is>
      </c>
      <c r="FA16" s="319" t="inlineStr">
        <f aca="false">IF($B16="","",IF(COUNTIFS('Eng GLA 6th, 7th, 8th'!$E$4:$DV$4,FA$3,'Eng GLA 6th, 7th, 8th'!$E19:$DV19,"&lt;&gt;")=0,"",SUMIF('Eng GLA 6th, 7th, 8th'!$E$4:$DV$4,FA$3,'Eng GLA 6th, 7th, 8th'!$E19:$DV19)))</f>
        <is>
          <t/>
        </is>
      </c>
      <c r="FB16" s="319" t="inlineStr">
        <f aca="false">IF($B16="","",IF(COUNTIFS('Eng GLA 6th, 7th, 8th'!$E$4:$DV$4,FB$3,'Eng GLA 6th, 7th, 8th'!$E19:$DV19,"&lt;&gt;")=0,"",SUMIF('Eng GLA 6th, 7th, 8th'!$E$4:$DV$4,FB$3,'Eng GLA 6th, 7th, 8th'!$E19:$DV19)))</f>
        <is>
          <t/>
        </is>
      </c>
      <c r="FC16" s="319" t="inlineStr">
        <f aca="false">IF($B16="","",IF(COUNTIFS('Eng GLA 6th, 7th, 8th'!$E$4:$DV$4,FC$3,'Eng GLA 6th, 7th, 8th'!$E19:$DV19,"&lt;&gt;")=0,"",SUMIF('Eng GLA 6th, 7th, 8th'!$E$4:$DV$4,FC$3,'Eng GLA 6th, 7th, 8th'!$E19:$DV19)))</f>
        <is>
          <t/>
        </is>
      </c>
      <c r="FD16" s="319" t="inlineStr">
        <f aca="false">IF($B16="","",IF(COUNTIFS('Eng GLA 6th, 7th, 8th'!$E$4:$DV$4,FD$3,'Eng GLA 6th, 7th, 8th'!$E19:$DV19,"&lt;&gt;")=0,"",SUMIF('Eng GLA 6th, 7th, 8th'!$E$4:$DV$4,FD$3,'Eng GLA 6th, 7th, 8th'!$E19:$DV19)))</f>
        <is>
          <t/>
        </is>
      </c>
      <c r="FE16" s="319" t="inlineStr">
        <f aca="false">IF($B16="","",IF(COUNTIFS('Eng GLA 6th, 7th, 8th'!$E$4:$DV$4,FE$3,'Eng GLA 6th, 7th, 8th'!$E19:$DV19,"&lt;&gt;")=0,"",SUMIF('Eng GLA 6th, 7th, 8th'!$E$4:$DV$4,FE$3,'Eng GLA 6th, 7th, 8th'!$E19:$DV19)))</f>
        <is>
          <t/>
        </is>
      </c>
      <c r="FF16" s="319" t="inlineStr">
        <f aca="false">IF($B16="","",IF(COUNTIFS('Eng GLA 6th, 7th, 8th'!$E$4:$DV$4,FF$3,'Eng GLA 6th, 7th, 8th'!$E19:$DV19,"&lt;&gt;")=0,"",SUMIF('Eng GLA 6th, 7th, 8th'!$E$4:$DV$4,FF$3,'Eng GLA 6th, 7th, 8th'!$E19:$DV19)))</f>
        <is>
          <t/>
        </is>
      </c>
      <c r="FG16" s="319" t="inlineStr">
        <f aca="false">IF($B16="","",IF(COUNTIFS('Eng GLA 6th, 7th, 8th'!$E$4:$DV$4,FG$3,'Eng GLA 6th, 7th, 8th'!$E19:$DV19,"&lt;&gt;")=0,"",SUMIF('Eng GLA 6th, 7th, 8th'!$E$4:$DV$4,FG$3,'Eng GLA 6th, 7th, 8th'!$E19:$DV19)))</f>
        <is>
          <t/>
        </is>
      </c>
      <c r="FH16" s="319" t="inlineStr">
        <f aca="false">IF($B16="","",IF(COUNTIFS('Eng GLA 6th, 7th, 8th'!$E$4:$DV$4,FH$3,'Eng GLA 6th, 7th, 8th'!$E19:$DV19,"&lt;&gt;")=0,"",SUMIF('Eng GLA 6th, 7th, 8th'!$E$4:$DV$4,FH$3,'Eng GLA 6th, 7th, 8th'!$E19:$DV19)))</f>
        <is>
          <t/>
        </is>
      </c>
      <c r="FI16" s="319" t="inlineStr">
        <f aca="false">IF($B16="","",IF(COUNTIFS('Eng GLA 6th, 7th, 8th'!$E$4:$DV$4,FI$3,'Eng GLA 6th, 7th, 8th'!$E19:$DV19,"&lt;&gt;")=0,"",SUMIF('Eng GLA 6th, 7th, 8th'!$E$4:$DV$4,FI$3,'Eng GLA 6th, 7th, 8th'!$E19:$DV19)))</f>
        <is>
          <t/>
        </is>
      </c>
      <c r="FJ16" s="319" t="inlineStr">
        <f aca="false">IF($B16="","",IF(COUNTIFS('Eng GLA 6th, 7th, 8th'!$E$4:$DV$4,FJ$3,'Eng GLA 6th, 7th, 8th'!$E19:$DV19,"&lt;&gt;")=0,"",SUMIF('Eng GLA 6th, 7th, 8th'!$E$4:$DV$4,FJ$3,'Eng GLA 6th, 7th, 8th'!$E19:$DV19)))</f>
        <is>
          <t/>
        </is>
      </c>
      <c r="FK16" s="319" t="inlineStr">
        <f aca="false">IF($B16="","",IF(COUNTIFS('Eng GLA 6th, 7th, 8th'!$E$4:$DV$4,FK$3,'Eng GLA 6th, 7th, 8th'!$E19:$DV19,"&lt;&gt;")=0,"",SUMIF('Eng GLA 6th, 7th, 8th'!$E$4:$DV$4,FK$3,'Eng GLA 6th, 7th, 8th'!$E19:$DV19)))</f>
        <is>
          <t/>
        </is>
      </c>
      <c r="FL16" s="319" t="inlineStr">
        <f aca="false">IF($B16="","",IF(COUNTIFS('Eng GLA 6th, 7th, 8th'!$E$4:$DV$4,FL$3,'Eng GLA 6th, 7th, 8th'!$E19:$DV19,"&lt;&gt;")=0,"",SUMIF('Eng GLA 6th, 7th, 8th'!$E$4:$DV$4,FL$3,'Eng GLA 6th, 7th, 8th'!$E19:$DV19)))</f>
        <is>
          <t/>
        </is>
      </c>
      <c r="FM16" s="319" t="inlineStr">
        <f aca="false">IF($B16="","",IF(COUNTIFS('Eng GLA 6th, 7th, 8th'!$E$4:$DV$4,FM$3,'Eng GLA 6th, 7th, 8th'!$E19:$DV19,"&lt;&gt;")=0,"",SUMIF('Eng GLA 6th, 7th, 8th'!$E$4:$DV$4,FM$3,'Eng GLA 6th, 7th, 8th'!$E19:$DV19)))</f>
        <is>
          <t/>
        </is>
      </c>
      <c r="FN16" s="319" t="inlineStr">
        <f aca="false">IF($B16="","",IF(COUNTIFS('Eng GLA 6th, 7th, 8th'!$E$4:$DV$4,FN$3,'Eng GLA 6th, 7th, 8th'!$E19:$DV19,"&lt;&gt;")=0,"",SUMIF('Eng GLA 6th, 7th, 8th'!$E$4:$DV$4,FN$3,'Eng GLA 6th, 7th, 8th'!$E19:$DV19)))</f>
        <is>
          <t/>
        </is>
      </c>
      <c r="FO16" s="319" t="inlineStr">
        <f aca="false">IF($B16="","",IF(COUNTIFS('Eng GLA 6th, 7th, 8th'!$E$4:$DV$4,FO$3,'Eng GLA 6th, 7th, 8th'!$E19:$DV19,"&lt;&gt;")=0,"",SUMIF('Eng GLA 6th, 7th, 8th'!$E$4:$DV$4,FO$3,'Eng GLA 6th, 7th, 8th'!$E19:$DV19)))</f>
        <is>
          <t/>
        </is>
      </c>
    </row>
    <row r="17" customFormat="false" ht="12.75" hidden="false" customHeight="true" outlineLevel="0" collapsed="false">
      <c r="A17" s="315" t="n">
        <v>13</v>
      </c>
      <c r="B17" s="315" t="str">
        <f aca="false">'English Scores- Leveled papers'!B19</f>
        <v>Lakshmi</v>
      </c>
      <c r="C17" s="315"/>
      <c r="D17" s="316" t="inlineStr">
        <f aca="false">IF(OR(B17="",H17="",'Cover Sheet'!E17=""),"",'Cover Sheet'!E17)</f>
        <is>
          <t/>
        </is>
      </c>
      <c r="E17" s="316" t="inlineStr">
        <f aca="false">IF(OR(B17="",H17="",'Cover Sheet'!F17=""),"",'Cover Sheet'!F17)</f>
        <is>
          <t/>
        </is>
      </c>
      <c r="F17" s="316" t="inlineStr">
        <f aca="false">IF(OR(B17="",H17="",'Cover Sheet'!H17=""),"",'Cover Sheet'!H17)</f>
        <is>
          <t/>
        </is>
      </c>
      <c r="G17" s="316"/>
      <c r="H17" s="316" t="inlineStr">
        <f aca="false">IF(OR(B17="",COUNT('English Scores- Leveled papers'!H19:KM19)=0),"",IF((AND(AB17&gt;=(70/100),AB17&lt;1.1)),9,IF((AND(AA17&gt;=(70/100),AA17&lt;1.1)),8,IF((AND(Z17&gt;=(70/100),Z17&lt;1.1)),7,IF((AND(Y17&gt;=(70/100),Y17&lt;1.1)),6,IF(AND(X17&gt;=0.7,X17&lt;1.1),5.5,IF(AND(W17&gt;=0.7,W17&lt;1.1),5,IF(AND(V17&gt;=0.7,V17&lt;1.1),4.5,IF(AND(U17&gt;=0.7,U17&lt;1.1),4,IF(AND(T17&gt;=0.7,T17&lt;1.1),3.5,IF(AND(S17&gt;=0.7,S17&lt;1.1),3,IF(AND(R17&gt;=0.7,R17&lt;1.1),2.5,IF(AND(Q17&gt;=0.7,Q17&lt;1.1),2,IF(AND(P17&gt;=0.7,P17&lt;1.1),1.5,IF(AND(O17&gt;=0.7,O17&lt;1.1),1,IF(AND(N17&gt;=0.7,N17&lt;1.1),0.5,IF(AND(M17&gt;=0.7,M17&lt;1.1),0.2,IF(AND(L17&gt;=0.7,L17&lt;1.1),0,IF(COUNT('English Scores- Leveled papers'!H19:M19)=0,"",-0.5)))))))))))))))))))</f>
        <is>
          <t/>
        </is>
      </c>
      <c r="I17" s="317" t="str">
        <f aca="false">IFERROR(IF(OR(B17="",H17=""),"",IF((AND(AB17&gt;=(70/100),AB17&lt;1.1)),AB17,IF(AND((AA17)&gt;=(70/100),AA17&lt;1.1),AA17,IF((AND((Z17)&gt;=(70/100),Z17&lt;1.1)),Z17,IF(AND((Y17)&gt;=(70/100),Y17&lt;1.1),Y17,IF(AND(X17&gt;=0.7,X17&lt;1.1),X17,IF(AND((W17)&gt;=0.7,W17&lt;1.1),W17,IF(AND((V17)&gt;=0.7,V17&lt;1.1),V17,IF(AND((U17)&gt;=0.7,U17&lt;1.1),U17,IF(AND((T17)&gt;=0.7,T17&lt;1.1),T17,IF(AND((S17)&gt;=0.7,S17&lt;1.1),S17,IF(AND((R17)&gt;=0.7,R17&lt;1.1),R17,IF(AND((Q17)&gt;=0.7,Q17&lt;1.1),Q17,IF(AND((P17)&gt;=0.7,P17&lt;1.1),P17,IF(AND((O17)&gt;=0.7,O17&lt;1.1),O17,IF(AND((N17)&gt;=0.7,N17&lt;1.1),N17,IF(AND((M17)&gt;=0.7,M17&lt;1.1),M17,IF(AND((L17)&gt;=0.7,L17&lt;1.1),L17,L17)))))))))))))))))),"")</f>
        <v/>
      </c>
      <c r="J17" s="317" t="str">
        <f aca="false">IF((OR(B17="",H17="")),"",IF(AND((AB17)&gt;=(70/100),AB17&lt;1.1),"",IF((AND((AA17)&gt;=(70/100),AA17&lt;1.1)),AB17,IF((AND((Z17)&gt;=(70/100),Z17&lt;1.1)),AA17,IF((AND((Y17)&gt;=(70/100),Y17&lt;1.1)),Z17,IF(AND((X17)&gt;=0.7,X17&lt;1.1),Y17,IF(AND((W17)&gt;=0.7,W17&lt;1.1),X17,IF(AND((V17)&gt;=0.7,V17&lt;1.1),W17,IF(AND((U17)&gt;=0.7,U17&lt;1.1),V17,IF(AND((T17)&gt;=0.7,T17&lt;1.1),U17,IF(AND((S17)&gt;=0.7,S17&lt;1.1),T17,IF(AND((R17)&gt;=0.7,R17&lt;1.1),S17,IF(AND((Q17)&gt;=0.7,Q17&lt;1.1),R17,IF(AND((P17)&gt;=0.7,P17&lt;1.1),Q17,IF(AND((O17)&gt;=0.7,O17&lt;1.1),P17,IF(AND((N17)&gt;=0.7,N17&lt;1.1),O17,IF(AND((M17)&gt;=0.7,M17&lt;1.1),N17,IF(AND((L17)&gt;=0.7,L17&lt;1.1),M17,""))))))))))))))))))</f>
        <v/>
      </c>
      <c r="K17" s="317" t="str">
        <f aca="false">IF((OR(B17="",H17="")),"",IF(AND((AB17)&gt;=(70/100),AB17&lt;1.1),AA17,IF((AND((AA17)&gt;=(70/100),AA17&lt;1.1)),Z17,IF((AND((Z17)&gt;=(70/100),Z17&lt;1.1)),Y17,IF((AND((Y17)&gt;=(70/100),Y17&lt;1.1)),X17,IF(AND((X17)&gt;=0.7,X17&lt;1.1),W17,IF(AND((W17)&gt;=0.7,W17&lt;1.1),V17,IF(AND((V17)&gt;=0.7,V17&lt;1.1),U17,IF(AND((U17)&gt;=0.7,U17&lt;1.1),T17,IF(AND((T17)&gt;=0.7,T17&lt;1.1),S17,IF(AND((S17)&gt;=0.7,S17&lt;1.1),R17,IF(AND((R17)&gt;=0.7,R17&lt;1.1),Q17,IF(AND((Q17)&gt;=0.7,Q17&lt;1.1),P17,IF(AND((P17)&gt;=0.7,P17&lt;1.1),O17,IF(AND((O17)&gt;=0.7,O17&lt;1.1),N17,IF(AND((N17)&gt;=0.7,N17&lt;1.1),M17,IF(AND((M17)&gt;=0.7,M17&lt;1.1),L17,IF(AND((L17)&gt;=0.7,L17&lt;1.1),"",""))))))))))))))))))</f>
        <v/>
      </c>
      <c r="L17" s="318" t="str">
        <f aca="false">IFERROR(IF((B17=""),"",(IF(COUNT(AC17:AG17)=0,"",ROUND(SUM(AC17:AG17)/SUM($AC$2:$AG$2),1)))),"")</f>
        <v/>
      </c>
      <c r="M17" s="318" t="str">
        <f aca="false">IFERROR(IF((B17=""),"",(IF(COUNT(AH17:AL17)=0,"",ROUND(SUM(AH17:AL17)/SUM($AH$2:$AL$2),1)))),"")</f>
        <v/>
      </c>
      <c r="N17" s="318" t="str">
        <f aca="false">IFERROR(IF((B17=""),"",(IF(COUNT(AM17:AQ17)=0,"",ROUND(SUM(AM17:AQ17)/SUM($AM$2:$AQ$2),1)))),"")</f>
        <v/>
      </c>
      <c r="O17" s="318" t="str">
        <f aca="false">IFERROR(IF((B17=""),"",(IF(COUNT(AR17:AV17)=0,"",ROUND(SUM(AR17:AV17)/SUM($AR$2:$AV$2),1)))),"")</f>
        <v/>
      </c>
      <c r="P17" s="318" t="str">
        <f aca="false">IFERROR(IF((B17=""),"",(IF(COUNT(AX17:BB17)=0,"",ROUND(SUM(AX17:BB17)/SUM($AX$2:$BB$2),1)))),"")</f>
        <v/>
      </c>
      <c r="Q17" s="318" t="str">
        <f aca="false">IFERROR(IF((B17=""),"",(IF(COUNT(BD17:BJ17)=0,"",ROUND(SUM(BD17:BJ17)/SUM($BD$2:$BJ$2),1)))),0)</f>
        <v/>
      </c>
      <c r="R17" s="318" t="str">
        <f aca="false">IFERROR(IF((B17=""),"",(IF(COUNT(BL17:BS17)=0,"",ROUND(SUM(BL17:BR17)/SUM($BL$2:$BR$2),1)))),0)</f>
        <v/>
      </c>
      <c r="S17" s="318" t="str">
        <f aca="false">IFERROR(IF((B17=""),"",(IF(COUNT(BT17:CB17)=0,"",ROUND(SUM(BT17:CA17)/SUM($BT$2:$CA$2),1)))),0)</f>
        <v/>
      </c>
      <c r="T17" s="318" t="str">
        <f aca="false">IFERROR(IF((B17=""),"",(IF(COUNT(CC17:CJ17)=0,"",ROUND(SUM(CC17:CI17)/SUM($CC$2:$CI$2),1)))),0)</f>
        <v/>
      </c>
      <c r="U17" s="318" t="str">
        <f aca="false">IFERROR(IF((B17=""),"",(IF(COUNT(CK17:CQ17)=0,"",ROUND(SUM(CK17:CQ17)/SUM($CK$2:$CQ$2),1)))),0)</f>
        <v/>
      </c>
      <c r="V17" s="318" t="str">
        <f aca="false">IFERROR(IF((B17=""),"",(IF(COUNT(CS17:CY17)=0,"",ROUND(SUM(CS17:CY17)/SUM($CS$2:$CY$2),1)))),0)</f>
        <v/>
      </c>
      <c r="W17" s="318" t="str">
        <f aca="false">IFERROR(IF((B17=""),"",(IF(COUNT(DA17:DI17)=0,"",ROUND(SUM(DA17:DI17)/SUM($DA$2:$DI$2),1)))),0)</f>
        <v/>
      </c>
      <c r="X17" s="318" t="str">
        <f aca="false">IFERROR(IF((B17=""),"",(IF(COUNT(DK17:DP17)=0,"",ROUND(SUM(DK17:DP17)/SUM($DK$2:$DP$2),1)))),0)</f>
        <v/>
      </c>
      <c r="Y17" s="318"/>
      <c r="Z17" s="318"/>
      <c r="AA17" s="318"/>
      <c r="AB17" s="318"/>
      <c r="AC17" s="319" t="inlineStr">
        <f aca="false">IF($B17="","",IF(COUNTIFS('English Scores- Leveled papers'!$H$4:$KM$4,AC$3,'English Scores- Leveled papers'!$H19:$KM19,"&lt;&gt;")=0,"",SUMIF('English Scores- Leveled papers'!$H$4:$KM$4,AC$3,'English Scores- Leveled papers'!$H19:$KM19)))</f>
        <is>
          <t/>
        </is>
      </c>
      <c r="AD17" s="319" t="inlineStr">
        <f aca="false">IF($B17="","",IF(COUNTIFS('English Scores- Leveled papers'!$H$4:$KM$4,AD$3,'English Scores- Leveled papers'!$H19:$KM19,"&lt;&gt;")=0,"",SUMIF('English Scores- Leveled papers'!$H$4:$KM$4,AD$3,'English Scores- Leveled papers'!$H19:$KM19)))</f>
        <is>
          <t/>
        </is>
      </c>
      <c r="AE17" s="319" t="inlineStr">
        <f aca="false">IF($B17="","",IF(COUNTIFS('English Scores- Leveled papers'!$H$4:$KM$4,AE$3,'English Scores- Leveled papers'!$H19:$KM19,"&lt;&gt;")=0,"",SUMIF('English Scores- Leveled papers'!$H$4:$KM$4,AE$3,'English Scores- Leveled papers'!$H19:$KM19)))</f>
        <is>
          <t/>
        </is>
      </c>
      <c r="AF17" s="319" t="inlineStr">
        <f aca="false">IF($B17="","",IF(COUNTIFS('English Scores- Leveled papers'!$H$4:$KM$4,AF$3,'English Scores- Leveled papers'!$H19:$KM19,"&lt;&gt;")=0,"",SUMIF('English Scores- Leveled papers'!$H$4:$KM$4,AF$3,'English Scores- Leveled papers'!$H19:$KM19)))</f>
        <is>
          <t/>
        </is>
      </c>
      <c r="AG17" s="319" t="inlineStr">
        <f aca="false">IF($B17="","",IF(COUNTIFS('English Scores- Leveled papers'!$H$4:$KM$4,AG$3,'English Scores- Leveled papers'!$H19:$KM19,"&lt;&gt;")=0,"",SUMIF('English Scores- Leveled papers'!$H$4:$KM$4,AG$3,'English Scores- Leveled papers'!$H19:$KM19)))</f>
        <is>
          <t/>
        </is>
      </c>
      <c r="AH17" s="319" t="inlineStr">
        <f aca="false">IF($B17="","",IF(COUNTIFS('English Scores- Leveled papers'!$H$4:$KM$4,AH$3,'English Scores- Leveled papers'!$H19:$KM19,"&lt;&gt;")=0,"",SUMIF('English Scores- Leveled papers'!$H$4:$KM$4,AH$3,'English Scores- Leveled papers'!$H19:$KM19)))</f>
        <is>
          <t/>
        </is>
      </c>
      <c r="AI17" s="319" t="inlineStr">
        <f aca="false">IF($B17="","",IF(COUNTIFS('English Scores- Leveled papers'!$H$4:$KM$4,AI$3,'English Scores- Leveled papers'!$H19:$KM19,"&lt;&gt;")=0,"",SUMIF('English Scores- Leveled papers'!$H$4:$KM$4,AI$3,'English Scores- Leveled papers'!$H19:$KM19)))</f>
        <is>
          <t/>
        </is>
      </c>
      <c r="AJ17" s="319" t="inlineStr">
        <f aca="false">IF($B17="","",IF(COUNTIFS('English Scores- Leveled papers'!$H$4:$KM$4,AJ$3,'English Scores- Leveled papers'!$H19:$KM19,"&lt;&gt;")=0,"",SUMIF('English Scores- Leveled papers'!$H$4:$KM$4,AJ$3,'English Scores- Leveled papers'!$H19:$KM19)))</f>
        <is>
          <t/>
        </is>
      </c>
      <c r="AK17" s="319" t="inlineStr">
        <f aca="false">IF($B17="","",IF(COUNTIFS('English Scores- Leveled papers'!$H$4:$KM$4,AK$3,'English Scores- Leveled papers'!$H19:$KM19,"&lt;&gt;")=0,"",SUMIF('English Scores- Leveled papers'!$H$4:$KM$4,AK$3,'English Scores- Leveled papers'!$H19:$KM19)))</f>
        <is>
          <t/>
        </is>
      </c>
      <c r="AL17" s="319" t="inlineStr">
        <f aca="false">IF($B17="","",IF(COUNTIFS('English Scores- Leveled papers'!$H$4:$KM$4,AL$3,'English Scores- Leveled papers'!$H19:$KM19,"&lt;&gt;")=0,"",SUMIF('English Scores- Leveled papers'!$H$4:$KM$4,AL$3,'English Scores- Leveled papers'!$H19:$KM19)))</f>
        <is>
          <t/>
        </is>
      </c>
      <c r="AM17" s="319" t="inlineStr">
        <f aca="false">IF($B17="","",IF(COUNTIFS('English Scores- Leveled papers'!$H$4:$KM$4,AM$3,'English Scores- Leveled papers'!$H19:$KM19,"&lt;&gt;")=0,"",SUMIF('English Scores- Leveled papers'!$H$4:$KM$4,AM$3,'English Scores- Leveled papers'!$H19:$KM19)))</f>
        <is>
          <t/>
        </is>
      </c>
      <c r="AN17" s="319" t="inlineStr">
        <f aca="false">IF($B17="","",IF(COUNTIFS('English Scores- Leveled papers'!$H$4:$KM$4,AN$3,'English Scores- Leveled papers'!$H19:$KM19,"&lt;&gt;")=0,"",SUMIF('English Scores- Leveled papers'!$H$4:$KM$4,AN$3,'English Scores- Leveled papers'!$H19:$KM19)))</f>
        <is>
          <t/>
        </is>
      </c>
      <c r="AO17" s="319" t="inlineStr">
        <f aca="false">IF($B17="","",IF(COUNTIFS('English Scores- Leveled papers'!$H$4:$KM$4,AO$3,'English Scores- Leveled papers'!$H19:$KM19,"&lt;&gt;")=0,"",SUMIF('English Scores- Leveled papers'!$H$4:$KM$4,AO$3,'English Scores- Leveled papers'!$H19:$KM19)))</f>
        <is>
          <t/>
        </is>
      </c>
      <c r="AP17" s="319" t="inlineStr">
        <f aca="false">IF($B17="","",IF(COUNTIFS('English Scores- Leveled papers'!$H$4:$KM$4,AP$3,'English Scores- Leveled papers'!$H19:$KM19,"&lt;&gt;")=0,"",SUMIF('English Scores- Leveled papers'!$H$4:$KM$4,AP$3,'English Scores- Leveled papers'!$H19:$KM19)))</f>
        <is>
          <t/>
        </is>
      </c>
      <c r="AQ17" s="319" t="inlineStr">
        <f aca="false">IF($B17="","",IF(COUNTIFS('English Scores- Leveled papers'!$H$4:$KM$4,AQ$3,'English Scores- Leveled papers'!$H19:$KM19,"&lt;&gt;")=0,"",SUMIF('English Scores- Leveled papers'!$H$4:$KM$4,AQ$3,'English Scores- Leveled papers'!$H19:$KM19)))</f>
        <is>
          <t/>
        </is>
      </c>
      <c r="AR17" s="319" t="inlineStr">
        <f aca="false">IF($B17="","",IF(COUNTIFS('English Scores- Leveled papers'!$H$4:$KM$4,AR$3,'English Scores- Leveled papers'!$H19:$KM19,"&lt;&gt;")=0,"",SUMIF('English Scores- Leveled papers'!$H$4:$KM$4,AR$3,'English Scores- Leveled papers'!$H19:$KM19)))</f>
        <is>
          <t/>
        </is>
      </c>
      <c r="AS17" s="319" t="inlineStr">
        <f aca="false">IF($B17="","",IF(COUNTIFS('English Scores- Leveled papers'!$H$4:$KM$4,AS$3,'English Scores- Leveled papers'!$H19:$KM19,"&lt;&gt;")=0,"",SUMIF('English Scores- Leveled papers'!$H$4:$KM$4,AS$3,'English Scores- Leveled papers'!$H19:$KM19)))</f>
        <is>
          <t/>
        </is>
      </c>
      <c r="AT17" s="319" t="inlineStr">
        <f aca="false">IF($B17="","",IF(COUNTIFS('English Scores- Leveled papers'!$H$4:$KM$4,AT$3,'English Scores- Leveled papers'!$H19:$KM19,"&lt;&gt;")=0,"",SUMIF('English Scores- Leveled papers'!$H$4:$KM$4,AT$3,'English Scores- Leveled papers'!$H19:$KM19)))</f>
        <is>
          <t/>
        </is>
      </c>
      <c r="AU17" s="319" t="inlineStr">
        <f aca="false">IF($B17="","",IF(COUNTIFS('English Scores- Leveled papers'!$H$4:$KM$4,AU$3,'English Scores- Leveled papers'!$H19:$KM19,"&lt;&gt;")=0,"",SUMIF('English Scores- Leveled papers'!$H$4:$KM$4,AU$3,'English Scores- Leveled papers'!$H19:$KM19)))</f>
        <is>
          <t/>
        </is>
      </c>
      <c r="AV17" s="319" t="inlineStr">
        <f aca="false">IF($B17="","",IF(COUNTIFS('English Scores- Leveled papers'!$H$4:$KM$4,AV$3,'English Scores- Leveled papers'!$H19:$KM19,"&lt;&gt;")=0,"",SUMIF('English Scores- Leveled papers'!$H$4:$KM$4,AV$3,'English Scores- Leveled papers'!$H19:$KM19)))</f>
        <is>
          <t/>
        </is>
      </c>
      <c r="AW17" s="319" t="inlineStr">
        <f aca="false">IF($B17="","",IF(COUNTIFS('English Scores- Leveled papers'!$H$4:$KM$4,AW$3,'English Scores- Leveled papers'!$H19:$KM19,"&lt;&gt;")=0,"",SUMIF('English Scores- Leveled papers'!$H$4:$KM$4,AW$3,'English Scores- Leveled papers'!$H19:$KM19)))</f>
        <is>
          <t/>
        </is>
      </c>
      <c r="AX17" s="319" t="inlineStr">
        <f aca="false">IF($B17="","",IF(COUNTIFS('English Scores- Leveled papers'!$H$4:$KM$4,AX$3,'English Scores- Leveled papers'!$H19:$KM19,"&lt;&gt;")=0,"",SUMIF('English Scores- Leveled papers'!$H$4:$KM$4,AX$3,'English Scores- Leveled papers'!$H19:$KM19)))</f>
        <is>
          <t/>
        </is>
      </c>
      <c r="AY17" s="319" t="inlineStr">
        <f aca="false">IF($B17="","",IF(COUNTIFS('English Scores- Leveled papers'!$H$4:$KM$4,AY$3,'English Scores- Leveled papers'!$H19:$KM19,"&lt;&gt;")=0,"",SUMIF('English Scores- Leveled papers'!$H$4:$KM$4,AY$3,'English Scores- Leveled papers'!$H19:$KM19)))</f>
        <is>
          <t/>
        </is>
      </c>
      <c r="AZ17" s="319" t="inlineStr">
        <f aca="false">IF($B17="","",IF(COUNTIFS('English Scores- Leveled papers'!$H$4:$KM$4,AZ$3,'English Scores- Leveled papers'!$H19:$KM19,"&lt;&gt;")=0,"",SUMIF('English Scores- Leveled papers'!$H$4:$KM$4,AZ$3,'English Scores- Leveled papers'!$H19:$KM19)))</f>
        <is>
          <t/>
        </is>
      </c>
      <c r="BA17" s="319" t="inlineStr">
        <f aca="false">IF($B17="","",IF(COUNTIFS('English Scores- Leveled papers'!$H$4:$KM$4,BA$3,'English Scores- Leveled papers'!$H19:$KM19,"&lt;&gt;")=0,"",SUMIF('English Scores- Leveled papers'!$H$4:$KM$4,BA$3,'English Scores- Leveled papers'!$H19:$KM19)))</f>
        <is>
          <t/>
        </is>
      </c>
      <c r="BB17" s="319" t="inlineStr">
        <f aca="false">IF($B17="","",IF(COUNTIFS('English Scores- Leveled papers'!$H$4:$KM$4,BB$3,'English Scores- Leveled papers'!$H19:$KM19,"&lt;&gt;")=0,"",SUMIF('English Scores- Leveled papers'!$H$4:$KM$4,BB$3,'English Scores- Leveled papers'!$H19:$KM19)))</f>
        <is>
          <t/>
        </is>
      </c>
      <c r="BC17" s="319" t="inlineStr">
        <f aca="false">IF($B17="","",IF(COUNTIFS('English Scores- Leveled papers'!$H$4:$KM$4,BC$3,'English Scores- Leveled papers'!$H19:$KM19,"&lt;&gt;")=0,"",SUMIF('English Scores- Leveled papers'!$H$4:$KM$4,BC$3,'English Scores- Leveled papers'!$H19:$KM19)))</f>
        <is>
          <t/>
        </is>
      </c>
      <c r="BD17" s="319" t="inlineStr">
        <f aca="false">IF($B17="","",IF(COUNTIFS('English Scores- Leveled papers'!$H$4:$KM$4,BD$3,'English Scores- Leveled papers'!$H19:$KM19,"&lt;&gt;")=0,"",SUMIF('English Scores- Leveled papers'!$H$4:$KM$4,BD$3,'English Scores- Leveled papers'!$H19:$KM19)))</f>
        <is>
          <t/>
        </is>
      </c>
      <c r="BE17" s="319" t="inlineStr">
        <f aca="false">IF($B17="","",IF(COUNTIFS('English Scores- Leveled papers'!$H$4:$KM$4,BE$3,'English Scores- Leveled papers'!$H19:$KM19,"&lt;&gt;")=0,"",SUMIF('English Scores- Leveled papers'!$H$4:$KM$4,BE$3,'English Scores- Leveled papers'!$H19:$KM19)))</f>
        <is>
          <t/>
        </is>
      </c>
      <c r="BF17" s="319" t="inlineStr">
        <f aca="false">IF($B17="","",IF(COUNTIFS('English Scores- Leveled papers'!$H$4:$KM$4,BF$3,'English Scores- Leveled papers'!$H19:$KM19,"&lt;&gt;")=0,"",SUMIF('English Scores- Leveled papers'!$H$4:$KM$4,BF$3,'English Scores- Leveled papers'!$H19:$KM19)))</f>
        <is>
          <t/>
        </is>
      </c>
      <c r="BG17" s="319" t="inlineStr">
        <f aca="false">IF($B17="","",IF(COUNTIFS('English Scores- Leveled papers'!$H$4:$KM$4,BG$3,'English Scores- Leveled papers'!$H19:$KM19,"&lt;&gt;")=0,"",SUMIF('English Scores- Leveled papers'!$H$4:$KM$4,BG$3,'English Scores- Leveled papers'!$H19:$KM19)))</f>
        <is>
          <t/>
        </is>
      </c>
      <c r="BH17" s="319" t="inlineStr">
        <f aca="false">IF($B17="","",IF(COUNTIFS('English Scores- Leveled papers'!$H$4:$KM$4,BH$3,'English Scores- Leveled papers'!$H19:$KM19,"&lt;&gt;")=0,"",SUMIF('English Scores- Leveled papers'!$H$4:$KM$4,BH$3,'English Scores- Leveled papers'!$H19:$KM19)))</f>
        <is>
          <t/>
        </is>
      </c>
      <c r="BI17" s="319" t="inlineStr">
        <f aca="false">IF($B17="","",IF(COUNTIFS('English Scores- Leveled papers'!$H$4:$KM$4,BI$3,'English Scores- Leveled papers'!$H19:$KM19,"&lt;&gt;")=0,"",SUMIF('English Scores- Leveled papers'!$H$4:$KM$4,BI$3,'English Scores- Leveled papers'!$H19:$KM19)))</f>
        <is>
          <t/>
        </is>
      </c>
      <c r="BJ17" s="319" t="inlineStr">
        <f aca="false">IF($B17="","",IF(COUNTIFS('English Scores- Leveled papers'!$H$4:$KM$4,BJ$3,'English Scores- Leveled papers'!$H19:$KM19,"&lt;&gt;")=0,"",SUMIF('English Scores- Leveled papers'!$H$4:$KM$4,BJ$3,'English Scores- Leveled papers'!$H19:$KM19)))</f>
        <is>
          <t/>
        </is>
      </c>
      <c r="BK17" s="319" t="inlineStr">
        <f aca="false">IF($B17="","",IF(COUNTIFS('English Scores- Leveled papers'!$H$4:$KM$4,BK$3,'English Scores- Leveled papers'!$H19:$KM19,"&lt;&gt;")=0,"",SUMIF('English Scores- Leveled papers'!$H$4:$KM$4,BK$3,'English Scores- Leveled papers'!$H19:$KM19)))</f>
        <is>
          <t/>
        </is>
      </c>
      <c r="BL17" s="319" t="inlineStr">
        <f aca="false">IF($B17="","",IF(COUNTIFS('English Scores- Leveled papers'!$H$4:$KM$4,BL$3,'English Scores- Leveled papers'!$H19:$KM19,"&lt;&gt;")=0,"",SUMIF('English Scores- Leveled papers'!$H$4:$KM$4,BL$3,'English Scores- Leveled papers'!$H19:$KM19)))</f>
        <is>
          <t/>
        </is>
      </c>
      <c r="BM17" s="319" t="inlineStr">
        <f aca="false">IF($B17="","",IF(COUNTIFS('English Scores- Leveled papers'!$H$4:$KM$4,BM$3,'English Scores- Leveled papers'!$H19:$KM19,"&lt;&gt;")=0,"",SUMIF('English Scores- Leveled papers'!$H$4:$KM$4,BM$3,'English Scores- Leveled papers'!$H19:$KM19)))</f>
        <is>
          <t/>
        </is>
      </c>
      <c r="BN17" s="319" t="inlineStr">
        <f aca="false">IF($B17="","",IF(COUNTIFS('English Scores- Leveled papers'!$H$4:$KM$4,BN$3,'English Scores- Leveled papers'!$H19:$KM19,"&lt;&gt;")=0,"",SUMIF('English Scores- Leveled papers'!$H$4:$KM$4,BN$3,'English Scores- Leveled papers'!$H19:$KM19)))</f>
        <is>
          <t/>
        </is>
      </c>
      <c r="BO17" s="319" t="inlineStr">
        <f aca="false">IF($B17="","",IF(COUNTIFS('English Scores- Leveled papers'!$H$4:$KM$4,BO$3,'English Scores- Leveled papers'!$H19:$KM19,"&lt;&gt;")=0,"",SUMIF('English Scores- Leveled papers'!$H$4:$KM$4,BO$3,'English Scores- Leveled papers'!$H19:$KM19)))</f>
        <is>
          <t/>
        </is>
      </c>
      <c r="BP17" s="319" t="inlineStr">
        <f aca="false">IF($B17="","",IF(COUNTIFS('English Scores- Leveled papers'!$H$4:$KM$4,BP$3,'English Scores- Leveled papers'!$H19:$KM19,"&lt;&gt;")=0,"",SUMIF('English Scores- Leveled papers'!$H$4:$KM$4,BP$3,'English Scores- Leveled papers'!$H19:$KM19)))</f>
        <is>
          <t/>
        </is>
      </c>
      <c r="BQ17" s="319" t="inlineStr">
        <f aca="false">IF($B17="","",IF(COUNTIFS('English Scores- Leveled papers'!$H$4:$KM$4,BQ$3,'English Scores- Leveled papers'!$H19:$KM19,"&lt;&gt;")=0,"",SUMIF('English Scores- Leveled papers'!$H$4:$KM$4,BQ$3,'English Scores- Leveled papers'!$H19:$KM19)))</f>
        <is>
          <t/>
        </is>
      </c>
      <c r="BR17" s="319" t="inlineStr">
        <f aca="false">IF($B17="","",IF(COUNTIFS('English Scores- Leveled papers'!$H$4:$KM$4,BR$3,'English Scores- Leveled papers'!$H19:$KM19,"&lt;&gt;")=0,"",SUMIF('English Scores- Leveled papers'!$H$4:$KM$4,BR$3,'English Scores- Leveled papers'!$H19:$KM19)))</f>
        <is>
          <t/>
        </is>
      </c>
      <c r="BS17" s="319" t="inlineStr">
        <f aca="false">IF($B17="","",IF(COUNTIFS('English Scores- Leveled papers'!$H$4:$KM$4,BS$3,'English Scores- Leveled papers'!$H19:$KM19,"&lt;&gt;")=0,"",SUMIF('English Scores- Leveled papers'!$H$4:$KM$4,BS$3,'English Scores- Leveled papers'!$H19:$KM19)))</f>
        <is>
          <t/>
        </is>
      </c>
      <c r="BT17" s="319" t="inlineStr">
        <f aca="false">IF($B17="","",IF(COUNTIFS('English Scores- Leveled papers'!$H$4:$KM$4,BT$3,'English Scores- Leveled papers'!$H19:$KM19,"&lt;&gt;")=0,"",SUMIF('English Scores- Leveled papers'!$H$4:$KM$4,BT$3,'English Scores- Leveled papers'!$H19:$KM19)))</f>
        <is>
          <t/>
        </is>
      </c>
      <c r="BU17" s="319" t="inlineStr">
        <f aca="false">IF($B17="","",IF(COUNTIFS('English Scores- Leveled papers'!$H$4:$KM$4,BU$3,'English Scores- Leveled papers'!$H19:$KM19,"&lt;&gt;")=0,"",SUMIF('English Scores- Leveled papers'!$H$4:$KM$4,BU$3,'English Scores- Leveled papers'!$H19:$KM19)))</f>
        <is>
          <t/>
        </is>
      </c>
      <c r="BV17" s="319" t="inlineStr">
        <f aca="false">IF($B17="","",IF(COUNTIFS('English Scores- Leveled papers'!$H$4:$KM$4,BV$3,'English Scores- Leveled papers'!$H19:$KM19,"&lt;&gt;")=0,"",SUMIF('English Scores- Leveled papers'!$H$4:$KM$4,BV$3,'English Scores- Leveled papers'!$H19:$KM19)))</f>
        <is>
          <t/>
        </is>
      </c>
      <c r="BW17" s="319" t="inlineStr">
        <f aca="false">IF($B17="","",IF(COUNTIFS('English Scores- Leveled papers'!$H$4:$KM$4,BW$3,'English Scores- Leveled papers'!$H19:$KM19,"&lt;&gt;")=0,"",SUMIF('English Scores- Leveled papers'!$H$4:$KM$4,BW$3,'English Scores- Leveled papers'!$H19:$KM19)))</f>
        <is>
          <t/>
        </is>
      </c>
      <c r="BX17" s="319" t="inlineStr">
        <f aca="false">IF($B17="","",IF(COUNTIFS('English Scores- Leveled papers'!$H$4:$KM$4,BX$3,'English Scores- Leveled papers'!$H19:$KM19,"&lt;&gt;")=0,"",SUMIF('English Scores- Leveled papers'!$H$4:$KM$4,BX$3,'English Scores- Leveled papers'!$H19:$KM19)))</f>
        <is>
          <t/>
        </is>
      </c>
      <c r="BY17" s="319" t="inlineStr">
        <f aca="false">IF($B17="","",IF(COUNTIFS('English Scores- Leveled papers'!$H$4:$KM$4,BY$3,'English Scores- Leveled papers'!$H19:$KM19,"&lt;&gt;")=0,"",SUMIF('English Scores- Leveled papers'!$H$4:$KM$4,BY$3,'English Scores- Leveled papers'!$H19:$KM19)))</f>
        <is>
          <t/>
        </is>
      </c>
      <c r="BZ17" s="319" t="inlineStr">
        <f aca="false">IF($B17="","",IF(COUNTIFS('English Scores- Leveled papers'!$H$4:$KM$4,BZ$3,'English Scores- Leveled papers'!$H19:$KM19,"&lt;&gt;")=0,"",SUMIF('English Scores- Leveled papers'!$H$4:$KM$4,BZ$3,'English Scores- Leveled papers'!$H19:$KM19)))</f>
        <is>
          <t/>
        </is>
      </c>
      <c r="CA17" s="319" t="inlineStr">
        <f aca="false">IF($B17="","",IF(COUNTIFS('English Scores- Leveled papers'!$H$4:$KM$4,CA$3,'English Scores- Leveled papers'!$H19:$KM19,"&lt;&gt;")=0,"",SUMIF('English Scores- Leveled papers'!$H$4:$KM$4,CA$3,'English Scores- Leveled papers'!$H19:$KM19)))</f>
        <is>
          <t/>
        </is>
      </c>
      <c r="CB17" s="319" t="inlineStr">
        <f aca="false">IF($B17="","",IF(COUNTIFS('English Scores- Leveled papers'!$H$4:$KM$4,CB$3,'English Scores- Leveled papers'!$H19:$KM19,"&lt;&gt;")=0,"",SUMIF('English Scores- Leveled papers'!$H$4:$KM$4,CB$3,'English Scores- Leveled papers'!$H19:$KM19)))</f>
        <is>
          <t/>
        </is>
      </c>
      <c r="CC17" s="319" t="inlineStr">
        <f aca="false">IF($B17="","",IF(COUNTIFS('English Scores- Leveled papers'!$H$4:$KM$4,CC$3,'English Scores- Leveled papers'!$H19:$KM19,"&lt;&gt;")=0,"",SUMIF('English Scores- Leveled papers'!$H$4:$KM$4,CC$3,'English Scores- Leveled papers'!$H19:$KM19)))</f>
        <is>
          <t/>
        </is>
      </c>
      <c r="CD17" s="319" t="inlineStr">
        <f aca="false">IF($B17="","",IF(COUNTIFS('English Scores- Leveled papers'!$H$4:$KM$4,CD$3,'English Scores- Leveled papers'!$H19:$KM19,"&lt;&gt;")=0,"",SUMIF('English Scores- Leveled papers'!$H$4:$KM$4,CD$3,'English Scores- Leveled papers'!$H19:$KM19)))</f>
        <is>
          <t/>
        </is>
      </c>
      <c r="CE17" s="319" t="inlineStr">
        <f aca="false">IF($B17="","",IF(COUNTIFS('English Scores- Leveled papers'!$H$4:$KM$4,CE$3,'English Scores- Leveled papers'!$H19:$KM19,"&lt;&gt;")=0,"",SUMIF('English Scores- Leveled papers'!$H$4:$KM$4,CE$3,'English Scores- Leveled papers'!$H19:$KM19)))</f>
        <is>
          <t/>
        </is>
      </c>
      <c r="CF17" s="319" t="inlineStr">
        <f aca="false">IF($B17="","",IF(COUNTIFS('English Scores- Leveled papers'!$H$4:$KM$4,CF$3,'English Scores- Leveled papers'!$H19:$KM19,"&lt;&gt;")=0,"",SUMIF('English Scores- Leveled papers'!$H$4:$KM$4,CF$3,'English Scores- Leveled papers'!$H19:$KM19)))</f>
        <is>
          <t/>
        </is>
      </c>
      <c r="CG17" s="319" t="inlineStr">
        <f aca="false">IF($B17="","",IF(COUNTIFS('English Scores- Leveled papers'!$H$4:$KM$4,CG$3,'English Scores- Leveled papers'!$H19:$KM19,"&lt;&gt;")=0,"",SUMIF('English Scores- Leveled papers'!$H$4:$KM$4,CG$3,'English Scores- Leveled papers'!$H19:$KM19)))</f>
        <is>
          <t/>
        </is>
      </c>
      <c r="CH17" s="319" t="inlineStr">
        <f aca="false">IF($B17="","",IF(COUNTIFS('English Scores- Leveled papers'!$H$4:$KM$4,CH$3,'English Scores- Leveled papers'!$H19:$KM19,"&lt;&gt;")=0,"",SUMIF('English Scores- Leveled papers'!$H$4:$KM$4,CH$3,'English Scores- Leveled papers'!$H19:$KM19)))</f>
        <is>
          <t/>
        </is>
      </c>
      <c r="CI17" s="319" t="inlineStr">
        <f aca="false">IF($B17="","",IF(COUNTIFS('English Scores- Leveled papers'!$H$4:$KM$4,CI$3,'English Scores- Leveled papers'!$H19:$KM19,"&lt;&gt;")=0,"",SUMIF('English Scores- Leveled papers'!$H$4:$KM$4,CI$3,'English Scores- Leveled papers'!$H19:$KM19)))</f>
        <is>
          <t/>
        </is>
      </c>
      <c r="CJ17" s="319" t="inlineStr">
        <f aca="false">IF($B17="","",IF(COUNTIFS('English Scores- Leveled papers'!$H$4:$KM$4,CJ$3,'English Scores- Leveled papers'!$H19:$KM19,"&lt;&gt;")=0,"",SUMIF('English Scores- Leveled papers'!$H$4:$KM$4,CJ$3,'English Scores- Leveled papers'!$H19:$KM19)))</f>
        <is>
          <t/>
        </is>
      </c>
      <c r="CK17" s="319" t="inlineStr">
        <f aca="false">IF($B17="","",IF(COUNTIFS('English Scores- Leveled papers'!$H$4:$KM$4,CK$3,'English Scores- Leveled papers'!$H19:$KM19,"&lt;&gt;")=0,"",SUMIF('English Scores- Leveled papers'!$H$4:$KM$4,CK$3,'English Scores- Leveled papers'!$H19:$KM19)))</f>
        <is>
          <t/>
        </is>
      </c>
      <c r="CL17" s="319" t="inlineStr">
        <f aca="false">IF($B17="","",IF(COUNTIFS('English Scores- Leveled papers'!$H$4:$KM$4,CL$3,'English Scores- Leveled papers'!$H19:$KM19,"&lt;&gt;")=0,"",SUMIF('English Scores- Leveled papers'!$H$4:$KM$4,CL$3,'English Scores- Leveled papers'!$H19:$KM19)))</f>
        <is>
          <t/>
        </is>
      </c>
      <c r="CM17" s="319" t="inlineStr">
        <f aca="false">IF($B17="","",IF(COUNTIFS('English Scores- Leveled papers'!$H$4:$KM$4,CM$3,'English Scores- Leveled papers'!$H19:$KM19,"&lt;&gt;")=0,"",SUMIF('English Scores- Leveled papers'!$H$4:$KM$4,CM$3,'English Scores- Leveled papers'!$H19:$KM19)))</f>
        <is>
          <t/>
        </is>
      </c>
      <c r="CN17" s="319" t="inlineStr">
        <f aca="false">IF($B17="","",IF(COUNTIFS('English Scores- Leveled papers'!$H$4:$KM$4,CN$3,'English Scores- Leveled papers'!$H19:$KM19,"&lt;&gt;")=0,"",SUMIF('English Scores- Leveled papers'!$H$4:$KM$4,CN$3,'English Scores- Leveled papers'!$H19:$KM19)))</f>
        <is>
          <t/>
        </is>
      </c>
      <c r="CO17" s="319" t="inlineStr">
        <f aca="false">IF($B17="","",IF(COUNTIFS('English Scores- Leveled papers'!$H$4:$KM$4,CO$3,'English Scores- Leveled papers'!$H19:$KM19,"&lt;&gt;")=0,"",SUMIF('English Scores- Leveled papers'!$H$4:$KM$4,CO$3,'English Scores- Leveled papers'!$H19:$KM19)))</f>
        <is>
          <t/>
        </is>
      </c>
      <c r="CP17" s="319" t="inlineStr">
        <f aca="false">IF($B17="","",IF(COUNTIFS('English Scores- Leveled papers'!$H$4:$KM$4,CP$3,'English Scores- Leveled papers'!$H19:$KM19,"&lt;&gt;")=0,"",SUMIF('English Scores- Leveled papers'!$H$4:$KM$4,CP$3,'English Scores- Leveled papers'!$H19:$KM19)))</f>
        <is>
          <t/>
        </is>
      </c>
      <c r="CQ17" s="319" t="inlineStr">
        <f aca="false">IF($B17="","",IF(COUNTIFS('English Scores- Leveled papers'!$H$4:$KM$4,CQ$3,'English Scores- Leveled papers'!$H19:$KM19,"&lt;&gt;")=0,"",SUMIF('English Scores- Leveled papers'!$H$4:$KM$4,CQ$3,'English Scores- Leveled papers'!$H19:$KM19)))</f>
        <is>
          <t/>
        </is>
      </c>
      <c r="CR17" s="319" t="inlineStr">
        <f aca="false">IF($B17="","",IF(COUNTIFS('English Scores- Leveled papers'!$H$4:$KM$4,CR$3,'English Scores- Leveled papers'!$H19:$KM19,"&lt;&gt;")=0,"",SUMIF('English Scores- Leveled papers'!$H$4:$KM$4,CR$3,'English Scores- Leveled papers'!$H19:$KM19)))</f>
        <is>
          <t/>
        </is>
      </c>
      <c r="CS17" s="319" t="inlineStr">
        <f aca="false">IF($B17="","",IF(COUNTIFS('English Scores- Leveled papers'!$H$4:$KM$4,CS$3,'English Scores- Leveled papers'!$H19:$KM19,"&lt;&gt;")=0,"",SUMIF('English Scores- Leveled papers'!$H$4:$KM$4,CS$3,'English Scores- Leveled papers'!$H19:$KM19)))</f>
        <is>
          <t/>
        </is>
      </c>
      <c r="CT17" s="319" t="inlineStr">
        <f aca="false">IF($B17="","",IF(COUNTIFS('English Scores- Leveled papers'!$H$4:$KM$4,CT$3,'English Scores- Leveled papers'!$H19:$KM19,"&lt;&gt;")=0,"",SUMIF('English Scores- Leveled papers'!$H$4:$KM$4,CT$3,'English Scores- Leveled papers'!$H19:$KM19)))</f>
        <is>
          <t/>
        </is>
      </c>
      <c r="CU17" s="319" t="inlineStr">
        <f aca="false">IF($B17="","",IF(COUNTIFS('English Scores- Leveled papers'!$H$4:$KM$4,CU$3,'English Scores- Leveled papers'!$H19:$KM19,"&lt;&gt;")=0,"",SUMIF('English Scores- Leveled papers'!$H$4:$KM$4,CU$3,'English Scores- Leveled papers'!$H19:$KM19)))</f>
        <is>
          <t/>
        </is>
      </c>
      <c r="CV17" s="319" t="inlineStr">
        <f aca="false">IF($B17="","",IF(COUNTIFS('English Scores- Leveled papers'!$H$4:$KM$4,CV$3,'English Scores- Leveled papers'!$H19:$KM19,"&lt;&gt;")=0,"",SUMIF('English Scores- Leveled papers'!$H$4:$KM$4,CV$3,'English Scores- Leveled papers'!$H19:$KM19)))</f>
        <is>
          <t/>
        </is>
      </c>
      <c r="CW17" s="319" t="inlineStr">
        <f aca="false">IF($B17="","",IF(COUNTIFS('English Scores- Leveled papers'!$H$4:$KM$4,CW$3,'English Scores- Leveled papers'!$H19:$KM19,"&lt;&gt;")=0,"",SUMIF('English Scores- Leveled papers'!$H$4:$KM$4,CW$3,'English Scores- Leveled papers'!$H19:$KM19)))</f>
        <is>
          <t/>
        </is>
      </c>
      <c r="CX17" s="319" t="inlineStr">
        <f aca="false">IF($B17="","",IF(COUNTIFS('English Scores- Leveled papers'!$H$4:$KM$4,CX$3,'English Scores- Leveled papers'!$H19:$KM19,"&lt;&gt;")=0,"",SUMIF('English Scores- Leveled papers'!$H$4:$KM$4,CX$3,'English Scores- Leveled papers'!$H19:$KM19)))</f>
        <is>
          <t/>
        </is>
      </c>
      <c r="CY17" s="319" t="inlineStr">
        <f aca="false">IF($B17="","",IF(COUNTIFS('English Scores- Leveled papers'!$H$4:$KM$4,CY$3,'English Scores- Leveled papers'!$H19:$KM19,"&lt;&gt;")=0,"",SUMIF('English Scores- Leveled papers'!$H$4:$KM$4,CY$3,'English Scores- Leveled papers'!$H19:$KM19)))</f>
        <is>
          <t/>
        </is>
      </c>
      <c r="CZ17" s="319" t="inlineStr">
        <f aca="false">IF($B17="","",IF(COUNTIFS('English Scores- Leveled papers'!$H$4:$KM$4,CZ$3,'English Scores- Leveled papers'!$H19:$KM19,"&lt;&gt;")=0,"",SUMIF('English Scores- Leveled papers'!$H$4:$KM$4,CZ$3,'English Scores- Leveled papers'!$H19:$KM19)))</f>
        <is>
          <t/>
        </is>
      </c>
      <c r="DA17" s="319" t="inlineStr">
        <f aca="false">IF($B17="","",IF(COUNTIFS('English Scores- Leveled papers'!$H$4:$KM$4,DA$3,'English Scores- Leveled papers'!$H19:$KM19,"&lt;&gt;")=0,"",SUMIF('English Scores- Leveled papers'!$H$4:$KM$4,DA$3,'English Scores- Leveled papers'!$H19:$KM19)))</f>
        <is>
          <t/>
        </is>
      </c>
      <c r="DB17" s="319" t="inlineStr">
        <f aca="false">IF($B17="","",IF(COUNTIFS('English Scores- Leveled papers'!$H$4:$KM$4,DB$3,'English Scores- Leveled papers'!$H19:$KM19,"&lt;&gt;")=0,"",SUMIF('English Scores- Leveled papers'!$H$4:$KM$4,DB$3,'English Scores- Leveled papers'!$H19:$KM19)))</f>
        <is>
          <t/>
        </is>
      </c>
      <c r="DC17" s="319" t="inlineStr">
        <f aca="false">IF($B17="","",IF(COUNTIFS('English Scores- Leveled papers'!$H$4:$KM$4,DC$3,'English Scores- Leveled papers'!$H19:$KM19,"&lt;&gt;")=0,"",SUMIF('English Scores- Leveled papers'!$H$4:$KM$4,DC$3,'English Scores- Leveled papers'!$H19:$KM19)))</f>
        <is>
          <t/>
        </is>
      </c>
      <c r="DD17" s="319" t="inlineStr">
        <f aca="false">IF($B17="","",IF(COUNTIFS('English Scores- Leveled papers'!$H$4:$KM$4,DD$3,'English Scores- Leveled papers'!$H19:$KM19,"&lt;&gt;")=0,"",SUMIF('English Scores- Leveled papers'!$H$4:$KM$4,DD$3,'English Scores- Leveled papers'!$H19:$KM19)))</f>
        <is>
          <t/>
        </is>
      </c>
      <c r="DE17" s="319" t="inlineStr">
        <f aca="false">IF($B17="","",IF(COUNTIFS('English Scores- Leveled papers'!$H$4:$KM$4,DE$3,'English Scores- Leveled papers'!$H19:$KM19,"&lt;&gt;")=0,"",SUMIF('English Scores- Leveled papers'!$H$4:$KM$4,DE$3,'English Scores- Leveled papers'!$H19:$KM19)))</f>
        <is>
          <t/>
        </is>
      </c>
      <c r="DF17" s="319" t="inlineStr">
        <f aca="false">IF($B17="","",IF(COUNTIFS('English Scores- Leveled papers'!$H$4:$KM$4,DF$3,'English Scores- Leveled papers'!$H19:$KM19,"&lt;&gt;")=0,"",SUMIF('English Scores- Leveled papers'!$H$4:$KM$4,DF$3,'English Scores- Leveled papers'!$H19:$KM19)))</f>
        <is>
          <t/>
        </is>
      </c>
      <c r="DG17" s="319" t="inlineStr">
        <f aca="false">IF($B17="","",IF(COUNTIFS('English Scores- Leveled papers'!$H$4:$KM$4,DG$3,'English Scores- Leveled papers'!$H19:$KM19,"&lt;&gt;")=0,"",SUMIF('English Scores- Leveled papers'!$H$4:$KM$4,DG$3,'English Scores- Leveled papers'!$H19:$KM19)))</f>
        <is>
          <t/>
        </is>
      </c>
      <c r="DH17" s="319" t="inlineStr">
        <f aca="false">IF($B17="","",IF(COUNTIFS('English Scores- Leveled papers'!$H$4:$KM$4,DH$3,'English Scores- Leveled papers'!$H19:$KM19,"&lt;&gt;")=0,"",SUMIF('English Scores- Leveled papers'!$H$4:$KM$4,DH$3,'English Scores- Leveled papers'!$H19:$KM19)))</f>
        <is>
          <t/>
        </is>
      </c>
      <c r="DI17" s="319" t="inlineStr">
        <f aca="false">IF($B17="","",IF(COUNTIFS('English Scores- Leveled papers'!$H$4:$KM$4,DI$3,'English Scores- Leveled papers'!$H19:$KM19,"&lt;&gt;")=0,"",SUMIF('English Scores- Leveled papers'!$H$4:$KM$4,DI$3,'English Scores- Leveled papers'!$H19:$KM19)))</f>
        <is>
          <t/>
        </is>
      </c>
      <c r="DJ17" s="319" t="inlineStr">
        <f aca="false">IF($B17="","",IF(COUNTIFS('English Scores- Leveled papers'!$H$4:$KM$4,DJ$3,'English Scores- Leveled papers'!$H19:$KM19,"&lt;&gt;")=0,"",SUMIF('English Scores- Leveled papers'!$H$4:$KM$4,DJ$3,'English Scores- Leveled papers'!$H19:$KM19)))</f>
        <is>
          <t/>
        </is>
      </c>
      <c r="DK17" s="319" t="inlineStr">
        <f aca="false">IF($B17="","",IF(COUNTIFS('English Scores- Leveled papers'!$H$4:$KM$4,DK$3,'English Scores- Leveled papers'!$H19:$KM19,"&lt;&gt;")=0,"",SUMIF('English Scores- Leveled papers'!$H$4:$KM$4,DK$3,'English Scores- Leveled papers'!$H19:$KM19)))</f>
        <is>
          <t/>
        </is>
      </c>
      <c r="DL17" s="319" t="inlineStr">
        <f aca="false">IF($B17="","",IF(COUNTIFS('English Scores- Leveled papers'!$H$4:$KM$4,DL$3,'English Scores- Leveled papers'!$H19:$KM19,"&lt;&gt;")=0,"",SUMIF('English Scores- Leveled papers'!$H$4:$KM$4,DL$3,'English Scores- Leveled papers'!$H19:$KM19)))</f>
        <is>
          <t/>
        </is>
      </c>
      <c r="DM17" s="319" t="inlineStr">
        <f aca="false">IF($B17="","",IF(COUNTIFS('English Scores- Leveled papers'!$H$4:$KM$4,DM$3,'English Scores- Leveled papers'!$H19:$KM19,"&lt;&gt;")=0,"",SUMIF('English Scores- Leveled papers'!$H$4:$KM$4,DM$3,'English Scores- Leveled papers'!$H19:$KM19)))</f>
        <is>
          <t/>
        </is>
      </c>
      <c r="DN17" s="319" t="inlineStr">
        <f aca="false">IF($B17="","",IF(COUNTIFS('English Scores- Leveled papers'!$H$4:$KM$4,DN$3,'English Scores- Leveled papers'!$H19:$KM19,"&lt;&gt;")=0,"",SUMIF('English Scores- Leveled papers'!$H$4:$KM$4,DN$3,'English Scores- Leveled papers'!$H19:$KM19)))</f>
        <is>
          <t/>
        </is>
      </c>
      <c r="DO17" s="319" t="inlineStr">
        <f aca="false">IF($B17="","",IF(COUNTIFS('English Scores- Leveled papers'!$H$4:$KM$4,DO$3,'English Scores- Leveled papers'!$H19:$KM19,"&lt;&gt;")=0,"",SUMIF('English Scores- Leveled papers'!$H$4:$KM$4,DO$3,'English Scores- Leveled papers'!$H19:$KM19)))</f>
        <is>
          <t/>
        </is>
      </c>
      <c r="DP17" s="319" t="inlineStr">
        <f aca="false">IF($B17="","",IF(COUNTIFS('English Scores- Leveled papers'!$H$4:$KM$4,DP$3,'English Scores- Leveled papers'!$H19:$KM19,"&lt;&gt;")=0,"",SUMIF('English Scores- Leveled papers'!$H$4:$KM$4,DP$3,'English Scores- Leveled papers'!$H19:$KM19)))</f>
        <is>
          <t/>
        </is>
      </c>
      <c r="DQ17" s="320" t="inlineStr">
        <f aca="false">IF($B17="","",IF(COUNTIFS('English Scores- Leveled papers'!$H$4:$KM$4,DQ$3,'English Scores- Leveled papers'!$H19:$KM19,"&lt;&gt;")=0,"",SUMIF('English Scores- Leveled papers'!$H$4:$KM$4,DQ$3,'English Scores- Leveled papers'!$H19:$KM19)))</f>
        <is>
          <t/>
        </is>
      </c>
      <c r="DR17" s="321" t="inlineStr">
        <f aca="false">IF('Cover Sheet'!$AC$6="6th", 'Eng GLA 6th, 7th, 8th'!D20, "")</f>
        <is>
          <t/>
        </is>
      </c>
      <c r="DS17" s="0" t="s">
        <v>835</v>
      </c>
      <c r="DT17" s="323" t="n">
        <f aca="false">COUNTIF($H$5:$H$89,2.5)</f>
        <v>2</v>
      </c>
      <c r="DU17" s="319" t="inlineStr">
        <f aca="false">IF($B17="","",IF(COUNTIFS('Eng GLA 6th, 7th, 8th'!$E$4:$DV$4,DU$3,'Eng GLA 6th, 7th, 8th'!$E20:$DV20,"&lt;&gt;")=0,"",SUMIF('Eng GLA 6th, 7th, 8th'!$E$4:$DV$4,DU$3,'Eng GLA 6th, 7th, 8th'!$E20:$DV20)))</f>
        <is>
          <t/>
        </is>
      </c>
      <c r="DV17" s="319" t="inlineStr">
        <f aca="false">IF($B17="","",IF(COUNTIFS('Eng GLA 6th, 7th, 8th'!$E$4:$DV$4,DV$3,'Eng GLA 6th, 7th, 8th'!$E20:$DV20,"&lt;&gt;")=0,"",SUMIF('Eng GLA 6th, 7th, 8th'!$E$4:$DV$4,DV$3,'Eng GLA 6th, 7th, 8th'!$E20:$DV20)))</f>
        <is>
          <t/>
        </is>
      </c>
      <c r="DW17" s="319" t="inlineStr">
        <f aca="false">IF($B17="","",IF(COUNTIFS('Eng GLA 6th, 7th, 8th'!$E$4:$DV$4,DW$3,'Eng GLA 6th, 7th, 8th'!$E20:$DV20,"&lt;&gt;")=0,"",SUMIF('Eng GLA 6th, 7th, 8th'!$E$4:$DV$4,DW$3,'Eng GLA 6th, 7th, 8th'!$E20:$DV20)))</f>
        <is>
          <t/>
        </is>
      </c>
      <c r="DX17" s="319" t="inlineStr">
        <f aca="false">IF($B17="","",IF(COUNTIFS('Eng GLA 6th, 7th, 8th'!$E$4:$DV$4,DX$3,'Eng GLA 6th, 7th, 8th'!$E20:$DV20,"&lt;&gt;")=0,"",SUMIF('Eng GLA 6th, 7th, 8th'!$E$4:$DV$4,DX$3,'Eng GLA 6th, 7th, 8th'!$E20:$DV20)))</f>
        <is>
          <t/>
        </is>
      </c>
      <c r="DY17" s="319" t="inlineStr">
        <f aca="false">IF($B17="","",IF(COUNTIFS('Eng GLA 6th, 7th, 8th'!$E$4:$DV$4,DY$3,'Eng GLA 6th, 7th, 8th'!$E20:$DV20,"&lt;&gt;")=0,"",SUMIF('Eng GLA 6th, 7th, 8th'!$E$4:$DV$4,DY$3,'Eng GLA 6th, 7th, 8th'!$E20:$DV20)))</f>
        <is>
          <t/>
        </is>
      </c>
      <c r="DZ17" s="319" t="inlineStr">
        <f aca="false">IF($B17="","",IF(COUNTIFS('Eng GLA 6th, 7th, 8th'!$E$4:$DV$4,DZ$3,'Eng GLA 6th, 7th, 8th'!$E20:$DV20,"&lt;&gt;")=0,"",SUMIF('Eng GLA 6th, 7th, 8th'!$E$4:$DV$4,DZ$3,'Eng GLA 6th, 7th, 8th'!$E20:$DV20)))</f>
        <is>
          <t/>
        </is>
      </c>
      <c r="EA17" s="319" t="inlineStr">
        <f aca="false">IF($B17="","",IF(COUNTIFS('Eng GLA 6th, 7th, 8th'!$E$4:$DV$4,EA$3,'Eng GLA 6th, 7th, 8th'!$E20:$DV20,"&lt;&gt;")=0,"",SUMIF('Eng GLA 6th, 7th, 8th'!$E$4:$DV$4,EA$3,'Eng GLA 6th, 7th, 8th'!$E20:$DV20)))</f>
        <is>
          <t/>
        </is>
      </c>
      <c r="EB17" s="319" t="inlineStr">
        <f aca="false">IF($B17="","",IF(COUNTIFS('Eng GLA 6th, 7th, 8th'!$E$4:$DV$4,EB$3,'Eng GLA 6th, 7th, 8th'!$E20:$DV20,"&lt;&gt;")=0,"",SUMIF('Eng GLA 6th, 7th, 8th'!$E$4:$DV$4,EB$3,'Eng GLA 6th, 7th, 8th'!$E20:$DV20)))</f>
        <is>
          <t/>
        </is>
      </c>
      <c r="EC17" s="319" t="inlineStr">
        <f aca="false">IF($B17="","",IF(COUNTIFS('Eng GLA 6th, 7th, 8th'!$E$4:$DV$4,EC$3,'Eng GLA 6th, 7th, 8th'!$E20:$DV20,"&lt;&gt;")=0,"",SUMIF('Eng GLA 6th, 7th, 8th'!$E$4:$DV$4,EC$3,'Eng GLA 6th, 7th, 8th'!$E20:$DV20)))</f>
        <is>
          <t/>
        </is>
      </c>
      <c r="ED17" s="319" t="inlineStr">
        <f aca="false">IF($B17="","",IF(COUNTIFS('Eng GLA 6th, 7th, 8th'!$E$4:$DV$4,ED$3,'Eng GLA 6th, 7th, 8th'!$E20:$DV20,"&lt;&gt;")=0,"",SUMIF('Eng GLA 6th, 7th, 8th'!$E$4:$DV$4,ED$3,'Eng GLA 6th, 7th, 8th'!$E20:$DV20)))</f>
        <is>
          <t/>
        </is>
      </c>
      <c r="EE17" s="319" t="inlineStr">
        <f aca="false">IF($B17="","",IF(COUNTIFS('Eng GLA 6th, 7th, 8th'!$E$4:$DV$4,EE$3,'Eng GLA 6th, 7th, 8th'!$E20:$DV20,"&lt;&gt;")=0,"",SUMIF('Eng GLA 6th, 7th, 8th'!$E$4:$DV$4,EE$3,'Eng GLA 6th, 7th, 8th'!$E20:$DV20)))</f>
        <is>
          <t/>
        </is>
      </c>
      <c r="EF17" s="319" t="inlineStr">
        <f aca="false">IF($B17="","",IF(COUNTIFS('Eng GLA 6th, 7th, 8th'!$E$4:$DV$4,EF$3,'Eng GLA 6th, 7th, 8th'!$E20:$DV20,"&lt;&gt;")=0,"",SUMIF('Eng GLA 6th, 7th, 8th'!$E$4:$DV$4,EF$3,'Eng GLA 6th, 7th, 8th'!$E20:$DV20)))</f>
        <is>
          <t/>
        </is>
      </c>
      <c r="EG17" s="319" t="inlineStr">
        <f aca="false">IF($B17="","",IF(COUNTIFS('Eng GLA 6th, 7th, 8th'!$E$4:$DV$4,EG$3,'Eng GLA 6th, 7th, 8th'!$E20:$DV20,"&lt;&gt;")=0,"",SUMIF('Eng GLA 6th, 7th, 8th'!$E$4:$DV$4,EG$3,'Eng GLA 6th, 7th, 8th'!$E20:$DV20)))</f>
        <is>
          <t/>
        </is>
      </c>
      <c r="EH17" s="319" t="inlineStr">
        <f aca="false">IF($B17="","",IF(COUNTIFS('Eng GLA 6th, 7th, 8th'!$E$4:$DV$4,EH$3,'Eng GLA 6th, 7th, 8th'!$E20:$DV20,"&lt;&gt;")=0,"",SUMIF('Eng GLA 6th, 7th, 8th'!$E$4:$DV$4,EH$3,'Eng GLA 6th, 7th, 8th'!$E20:$DV20)))</f>
        <is>
          <t/>
        </is>
      </c>
      <c r="EI17" s="319" t="inlineStr">
        <f aca="false">IF($B17="","",IF(COUNTIFS('Eng GLA 6th, 7th, 8th'!$E$4:$DV$4,EI$3,'Eng GLA 6th, 7th, 8th'!$E20:$DV20,"&lt;&gt;")=0,"",SUMIF('Eng GLA 6th, 7th, 8th'!$E$4:$DV$4,EI$3,'Eng GLA 6th, 7th, 8th'!$E20:$DV20)))</f>
        <is>
          <t/>
        </is>
      </c>
      <c r="EJ17" s="322" t="inlineStr">
        <f aca="false">IF('Cover Sheet'!$AC$6="7th", 'Eng GLA 6th, 7th, 8th'!AQ20, "")</f>
        <is>
          <t/>
        </is>
      </c>
      <c r="EK17" s="319" t="inlineStr">
        <f aca="false">IF($B17="","",IF(COUNTIFS('Eng GLA 6th, 7th, 8th'!$E$4:$DV$4,EK$3,'Eng GLA 6th, 7th, 8th'!$E20:$DV20,"&lt;&gt;")=0,"",SUMIF('Eng GLA 6th, 7th, 8th'!$E$4:$DV$4,EK$3,'Eng GLA 6th, 7th, 8th'!$E20:$DV20)))</f>
        <is>
          <t/>
        </is>
      </c>
      <c r="EL17" s="319" t="inlineStr">
        <f aca="false">IF($B17="","",IF(COUNTIFS('Eng GLA 6th, 7th, 8th'!$E$4:$DV$4,EL$3,'Eng GLA 6th, 7th, 8th'!$E20:$DV20,"&lt;&gt;")=0,"",SUMIF('Eng GLA 6th, 7th, 8th'!$E$4:$DV$4,EL$3,'Eng GLA 6th, 7th, 8th'!$E20:$DV20)))</f>
        <is>
          <t/>
        </is>
      </c>
      <c r="EM17" s="319" t="inlineStr">
        <f aca="false">IF($B17="","",IF(COUNTIFS('Eng GLA 6th, 7th, 8th'!$E$4:$DV$4,EM$3,'Eng GLA 6th, 7th, 8th'!$E20:$DV20,"&lt;&gt;")=0,"",SUMIF('Eng GLA 6th, 7th, 8th'!$E$4:$DV$4,EM$3,'Eng GLA 6th, 7th, 8th'!$E20:$DV20)))</f>
        <is>
          <t/>
        </is>
      </c>
      <c r="EN17" s="319" t="inlineStr">
        <f aca="false">IF($B17="","",IF(COUNTIFS('Eng GLA 6th, 7th, 8th'!$E$4:$DV$4,EN$3,'Eng GLA 6th, 7th, 8th'!$E20:$DV20,"&lt;&gt;")=0,"",SUMIF('Eng GLA 6th, 7th, 8th'!$E$4:$DV$4,EN$3,'Eng GLA 6th, 7th, 8th'!$E20:$DV20)))</f>
        <is>
          <t/>
        </is>
      </c>
      <c r="EO17" s="319" t="inlineStr">
        <f aca="false">IF($B17="","",IF(COUNTIFS('Eng GLA 6th, 7th, 8th'!$E$4:$DV$4,EO$3,'Eng GLA 6th, 7th, 8th'!$E20:$DV20,"&lt;&gt;")=0,"",SUMIF('Eng GLA 6th, 7th, 8th'!$E$4:$DV$4,EO$3,'Eng GLA 6th, 7th, 8th'!$E20:$DV20)))</f>
        <is>
          <t/>
        </is>
      </c>
      <c r="EP17" s="319" t="inlineStr">
        <f aca="false">IF($B17="","",IF(COUNTIFS('Eng GLA 6th, 7th, 8th'!$E$4:$DV$4,EP$3,'Eng GLA 6th, 7th, 8th'!$E20:$DV20,"&lt;&gt;")=0,"",SUMIF('Eng GLA 6th, 7th, 8th'!$E$4:$DV$4,EP$3,'Eng GLA 6th, 7th, 8th'!$E20:$DV20)))</f>
        <is>
          <t/>
        </is>
      </c>
      <c r="EQ17" s="319" t="inlineStr">
        <f aca="false">IF($B17="","",IF(COUNTIFS('Eng GLA 6th, 7th, 8th'!$E$4:$DV$4,EQ$3,'Eng GLA 6th, 7th, 8th'!$E20:$DV20,"&lt;&gt;")=0,"",SUMIF('Eng GLA 6th, 7th, 8th'!$E$4:$DV$4,EQ$3,'Eng GLA 6th, 7th, 8th'!$E20:$DV20)))</f>
        <is>
          <t/>
        </is>
      </c>
      <c r="ER17" s="319" t="inlineStr">
        <f aca="false">IF($B17="","",IF(COUNTIFS('Eng GLA 6th, 7th, 8th'!$E$4:$DV$4,ER$3,'Eng GLA 6th, 7th, 8th'!$E20:$DV20,"&lt;&gt;")=0,"",SUMIF('Eng GLA 6th, 7th, 8th'!$E$4:$DV$4,ER$3,'Eng GLA 6th, 7th, 8th'!$E20:$DV20)))</f>
        <is>
          <t/>
        </is>
      </c>
      <c r="ES17" s="319" t="inlineStr">
        <f aca="false">IF($B17="","",IF(COUNTIFS('Eng GLA 6th, 7th, 8th'!$E$4:$DV$4,ES$3,'Eng GLA 6th, 7th, 8th'!$E20:$DV20,"&lt;&gt;")=0,"",SUMIF('Eng GLA 6th, 7th, 8th'!$E$4:$DV$4,ES$3,'Eng GLA 6th, 7th, 8th'!$E20:$DV20)))</f>
        <is>
          <t/>
        </is>
      </c>
      <c r="ET17" s="319" t="inlineStr">
        <f aca="false">IF($B17="","",IF(COUNTIFS('Eng GLA 6th, 7th, 8th'!$E$4:$DV$4,ET$3,'Eng GLA 6th, 7th, 8th'!$E20:$DV20,"&lt;&gt;")=0,"",SUMIF('Eng GLA 6th, 7th, 8th'!$E$4:$DV$4,ET$3,'Eng GLA 6th, 7th, 8th'!$E20:$DV20)))</f>
        <is>
          <t/>
        </is>
      </c>
      <c r="EU17" s="319" t="inlineStr">
        <f aca="false">IF($B17="","",IF(COUNTIFS('Eng GLA 6th, 7th, 8th'!$E$4:$DV$4,EU$3,'Eng GLA 6th, 7th, 8th'!$E20:$DV20,"&lt;&gt;")=0,"",SUMIF('Eng GLA 6th, 7th, 8th'!$E$4:$DV$4,EU$3,'Eng GLA 6th, 7th, 8th'!$E20:$DV20)))</f>
        <is>
          <t/>
        </is>
      </c>
      <c r="EV17" s="319" t="inlineStr">
        <f aca="false">IF($B17="","",IF(COUNTIFS('Eng GLA 6th, 7th, 8th'!$E$4:$DV$4,EV$3,'Eng GLA 6th, 7th, 8th'!$E20:$DV20,"&lt;&gt;")=0,"",SUMIF('Eng GLA 6th, 7th, 8th'!$E$4:$DV$4,EV$3,'Eng GLA 6th, 7th, 8th'!$E20:$DV20)))</f>
        <is>
          <t/>
        </is>
      </c>
      <c r="EW17" s="319" t="inlineStr">
        <f aca="false">IF($B17="","",IF(COUNTIFS('Eng GLA 6th, 7th, 8th'!$E$4:$DV$4,EW$3,'Eng GLA 6th, 7th, 8th'!$E20:$DV20,"&lt;&gt;")=0,"",SUMIF('Eng GLA 6th, 7th, 8th'!$E$4:$DV$4,EW$3,'Eng GLA 6th, 7th, 8th'!$E20:$DV20)))</f>
        <is>
          <t/>
        </is>
      </c>
      <c r="EX17" s="319" t="inlineStr">
        <f aca="false">IF($B17="","",IF(COUNTIFS('Eng GLA 6th, 7th, 8th'!$E$4:$DV$4,EX$3,'Eng GLA 6th, 7th, 8th'!$E20:$DV20,"&lt;&gt;")=0,"",SUMIF('Eng GLA 6th, 7th, 8th'!$E$4:$DV$4,EX$3,'Eng GLA 6th, 7th, 8th'!$E20:$DV20)))</f>
        <is>
          <t/>
        </is>
      </c>
      <c r="EY17" s="319" t="inlineStr">
        <f aca="false">IF($B17="","",IF(COUNTIFS('Eng GLA 6th, 7th, 8th'!$E$4:$DV$4,EY$3,'Eng GLA 6th, 7th, 8th'!$E20:$DV20,"&lt;&gt;")=0,"",SUMIF('Eng GLA 6th, 7th, 8th'!$E$4:$DV$4,EY$3,'Eng GLA 6th, 7th, 8th'!$E20:$DV20)))</f>
        <is>
          <t/>
        </is>
      </c>
      <c r="EZ17" s="322" t="inlineStr">
        <f aca="false">IF('Cover Sheet'!$AC$6="8th", 'Eng GLA 6th, 7th, 8th'!CG20, "")</f>
        <is>
          <t/>
        </is>
      </c>
      <c r="FA17" s="319" t="inlineStr">
        <f aca="false">IF($B17="","",IF(COUNTIFS('Eng GLA 6th, 7th, 8th'!$E$4:$DV$4,FA$3,'Eng GLA 6th, 7th, 8th'!$E20:$DV20,"&lt;&gt;")=0,"",SUMIF('Eng GLA 6th, 7th, 8th'!$E$4:$DV$4,FA$3,'Eng GLA 6th, 7th, 8th'!$E20:$DV20)))</f>
        <is>
          <t/>
        </is>
      </c>
      <c r="FB17" s="319" t="inlineStr">
        <f aca="false">IF($B17="","",IF(COUNTIFS('Eng GLA 6th, 7th, 8th'!$E$4:$DV$4,FB$3,'Eng GLA 6th, 7th, 8th'!$E20:$DV20,"&lt;&gt;")=0,"",SUMIF('Eng GLA 6th, 7th, 8th'!$E$4:$DV$4,FB$3,'Eng GLA 6th, 7th, 8th'!$E20:$DV20)))</f>
        <is>
          <t/>
        </is>
      </c>
      <c r="FC17" s="319" t="inlineStr">
        <f aca="false">IF($B17="","",IF(COUNTIFS('Eng GLA 6th, 7th, 8th'!$E$4:$DV$4,FC$3,'Eng GLA 6th, 7th, 8th'!$E20:$DV20,"&lt;&gt;")=0,"",SUMIF('Eng GLA 6th, 7th, 8th'!$E$4:$DV$4,FC$3,'Eng GLA 6th, 7th, 8th'!$E20:$DV20)))</f>
        <is>
          <t/>
        </is>
      </c>
      <c r="FD17" s="319" t="inlineStr">
        <f aca="false">IF($B17="","",IF(COUNTIFS('Eng GLA 6th, 7th, 8th'!$E$4:$DV$4,FD$3,'Eng GLA 6th, 7th, 8th'!$E20:$DV20,"&lt;&gt;")=0,"",SUMIF('Eng GLA 6th, 7th, 8th'!$E$4:$DV$4,FD$3,'Eng GLA 6th, 7th, 8th'!$E20:$DV20)))</f>
        <is>
          <t/>
        </is>
      </c>
      <c r="FE17" s="319" t="inlineStr">
        <f aca="false">IF($B17="","",IF(COUNTIFS('Eng GLA 6th, 7th, 8th'!$E$4:$DV$4,FE$3,'Eng GLA 6th, 7th, 8th'!$E20:$DV20,"&lt;&gt;")=0,"",SUMIF('Eng GLA 6th, 7th, 8th'!$E$4:$DV$4,FE$3,'Eng GLA 6th, 7th, 8th'!$E20:$DV20)))</f>
        <is>
          <t/>
        </is>
      </c>
      <c r="FF17" s="319" t="inlineStr">
        <f aca="false">IF($B17="","",IF(COUNTIFS('Eng GLA 6th, 7th, 8th'!$E$4:$DV$4,FF$3,'Eng GLA 6th, 7th, 8th'!$E20:$DV20,"&lt;&gt;")=0,"",SUMIF('Eng GLA 6th, 7th, 8th'!$E$4:$DV$4,FF$3,'Eng GLA 6th, 7th, 8th'!$E20:$DV20)))</f>
        <is>
          <t/>
        </is>
      </c>
      <c r="FG17" s="319" t="inlineStr">
        <f aca="false">IF($B17="","",IF(COUNTIFS('Eng GLA 6th, 7th, 8th'!$E$4:$DV$4,FG$3,'Eng GLA 6th, 7th, 8th'!$E20:$DV20,"&lt;&gt;")=0,"",SUMIF('Eng GLA 6th, 7th, 8th'!$E$4:$DV$4,FG$3,'Eng GLA 6th, 7th, 8th'!$E20:$DV20)))</f>
        <is>
          <t/>
        </is>
      </c>
      <c r="FH17" s="319" t="inlineStr">
        <f aca="false">IF($B17="","",IF(COUNTIFS('Eng GLA 6th, 7th, 8th'!$E$4:$DV$4,FH$3,'Eng GLA 6th, 7th, 8th'!$E20:$DV20,"&lt;&gt;")=0,"",SUMIF('Eng GLA 6th, 7th, 8th'!$E$4:$DV$4,FH$3,'Eng GLA 6th, 7th, 8th'!$E20:$DV20)))</f>
        <is>
          <t/>
        </is>
      </c>
      <c r="FI17" s="319" t="inlineStr">
        <f aca="false">IF($B17="","",IF(COUNTIFS('Eng GLA 6th, 7th, 8th'!$E$4:$DV$4,FI$3,'Eng GLA 6th, 7th, 8th'!$E20:$DV20,"&lt;&gt;")=0,"",SUMIF('Eng GLA 6th, 7th, 8th'!$E$4:$DV$4,FI$3,'Eng GLA 6th, 7th, 8th'!$E20:$DV20)))</f>
        <is>
          <t/>
        </is>
      </c>
      <c r="FJ17" s="319" t="inlineStr">
        <f aca="false">IF($B17="","",IF(COUNTIFS('Eng GLA 6th, 7th, 8th'!$E$4:$DV$4,FJ$3,'Eng GLA 6th, 7th, 8th'!$E20:$DV20,"&lt;&gt;")=0,"",SUMIF('Eng GLA 6th, 7th, 8th'!$E$4:$DV$4,FJ$3,'Eng GLA 6th, 7th, 8th'!$E20:$DV20)))</f>
        <is>
          <t/>
        </is>
      </c>
      <c r="FK17" s="319" t="inlineStr">
        <f aca="false">IF($B17="","",IF(COUNTIFS('Eng GLA 6th, 7th, 8th'!$E$4:$DV$4,FK$3,'Eng GLA 6th, 7th, 8th'!$E20:$DV20,"&lt;&gt;")=0,"",SUMIF('Eng GLA 6th, 7th, 8th'!$E$4:$DV$4,FK$3,'Eng GLA 6th, 7th, 8th'!$E20:$DV20)))</f>
        <is>
          <t/>
        </is>
      </c>
      <c r="FL17" s="319" t="inlineStr">
        <f aca="false">IF($B17="","",IF(COUNTIFS('Eng GLA 6th, 7th, 8th'!$E$4:$DV$4,FL$3,'Eng GLA 6th, 7th, 8th'!$E20:$DV20,"&lt;&gt;")=0,"",SUMIF('Eng GLA 6th, 7th, 8th'!$E$4:$DV$4,FL$3,'Eng GLA 6th, 7th, 8th'!$E20:$DV20)))</f>
        <is>
          <t/>
        </is>
      </c>
      <c r="FM17" s="319" t="inlineStr">
        <f aca="false">IF($B17="","",IF(COUNTIFS('Eng GLA 6th, 7th, 8th'!$E$4:$DV$4,FM$3,'Eng GLA 6th, 7th, 8th'!$E20:$DV20,"&lt;&gt;")=0,"",SUMIF('Eng GLA 6th, 7th, 8th'!$E$4:$DV$4,FM$3,'Eng GLA 6th, 7th, 8th'!$E20:$DV20)))</f>
        <is>
          <t/>
        </is>
      </c>
      <c r="FN17" s="319" t="inlineStr">
        <f aca="false">IF($B17="","",IF(COUNTIFS('Eng GLA 6th, 7th, 8th'!$E$4:$DV$4,FN$3,'Eng GLA 6th, 7th, 8th'!$E20:$DV20,"&lt;&gt;")=0,"",SUMIF('Eng GLA 6th, 7th, 8th'!$E$4:$DV$4,FN$3,'Eng GLA 6th, 7th, 8th'!$E20:$DV20)))</f>
        <is>
          <t/>
        </is>
      </c>
      <c r="FO17" s="319" t="inlineStr">
        <f aca="false">IF($B17="","",IF(COUNTIFS('Eng GLA 6th, 7th, 8th'!$E$4:$DV$4,FO$3,'Eng GLA 6th, 7th, 8th'!$E20:$DV20,"&lt;&gt;")=0,"",SUMIF('Eng GLA 6th, 7th, 8th'!$E$4:$DV$4,FO$3,'Eng GLA 6th, 7th, 8th'!$E20:$DV20)))</f>
        <is>
          <t/>
        </is>
      </c>
    </row>
    <row r="18" customFormat="false" ht="12.75" hidden="false" customHeight="true" outlineLevel="0" collapsed="false">
      <c r="A18" s="315" t="n">
        <v>14</v>
      </c>
      <c r="B18" s="315" t="str">
        <f aca="false">'English Scores- Leveled papers'!B20</f>
        <v>M.Chandana</v>
      </c>
      <c r="C18" s="315"/>
      <c r="D18" s="316" t="inlineStr">
        <f aca="false">IF(OR(B18="",H18="",'Cover Sheet'!E18=""),"",'Cover Sheet'!E18)</f>
        <is>
          <t/>
        </is>
      </c>
      <c r="E18" s="316" t="inlineStr">
        <f aca="false">IF(OR(B18="",H18="",'Cover Sheet'!F18=""),"",'Cover Sheet'!F18)</f>
        <is>
          <t/>
        </is>
      </c>
      <c r="F18" s="316" t="inlineStr">
        <f aca="false">IF(OR(B18="",H18="",'Cover Sheet'!H18=""),"",'Cover Sheet'!H18)</f>
        <is>
          <t/>
        </is>
      </c>
      <c r="G18" s="316"/>
      <c r="H18" s="316" t="n">
        <f aca="false">IF(OR(B18="",COUNT('English Scores- Leveled papers'!H20:KM20)=0),"",IF((AND(AB18&gt;=(70/100),AB18&lt;1.1)),9,IF((AND(AA18&gt;=(70/100),AA18&lt;1.1)),8,IF((AND(Z18&gt;=(70/100),Z18&lt;1.1)),7,IF((AND(Y18&gt;=(70/100),Y18&lt;1.1)),6,IF(AND(X18&gt;=0.7,X18&lt;1.1),5.5,IF(AND(W18&gt;=0.7,W18&lt;1.1),5,IF(AND(V18&gt;=0.7,V18&lt;1.1),4.5,IF(AND(U18&gt;=0.7,U18&lt;1.1),4,IF(AND(T18&gt;=0.7,T18&lt;1.1),3.5,IF(AND(S18&gt;=0.7,S18&lt;1.1),3,IF(AND(R18&gt;=0.7,R18&lt;1.1),2.5,IF(AND(Q18&gt;=0.7,Q18&lt;1.1),2,IF(AND(P18&gt;=0.7,P18&lt;1.1),1.5,IF(AND(O18&gt;=0.7,O18&lt;1.1),1,IF(AND(N18&gt;=0.7,N18&lt;1.1),0.5,IF(AND(M18&gt;=0.7,M18&lt;1.1),0.2,IF(AND(L18&gt;=0.7,L18&lt;1.1),0,IF(COUNT('English Scores- Leveled papers'!H20:M20)=0,"",-0.5)))))))))))))))))))</f>
        <v>0.5</v>
      </c>
      <c r="I18" s="317" t="n">
        <f aca="false">IFERROR(IF(OR(B18="",H18=""),"",IF((AND(AB18&gt;=(70/100),AB18&lt;1.1)),AB18,IF(AND((AA18)&gt;=(70/100),AA18&lt;1.1),AA18,IF((AND((Z18)&gt;=(70/100),Z18&lt;1.1)),Z18,IF(AND((Y18)&gt;=(70/100),Y18&lt;1.1),Y18,IF(AND(X18&gt;=0.7,X18&lt;1.1),X18,IF(AND((W18)&gt;=0.7,W18&lt;1.1),W18,IF(AND((V18)&gt;=0.7,V18&lt;1.1),V18,IF(AND((U18)&gt;=0.7,U18&lt;1.1),U18,IF(AND((T18)&gt;=0.7,T18&lt;1.1),T18,IF(AND((S18)&gt;=0.7,S18&lt;1.1),S18,IF(AND((R18)&gt;=0.7,R18&lt;1.1),R18,IF(AND((Q18)&gt;=0.7,Q18&lt;1.1),Q18,IF(AND((P18)&gt;=0.7,P18&lt;1.1),P18,IF(AND((O18)&gt;=0.7,O18&lt;1.1),O18,IF(AND((N18)&gt;=0.7,N18&lt;1.1),N18,IF(AND((M18)&gt;=0.7,M18&lt;1.1),M18,IF(AND((L18)&gt;=0.7,L18&lt;1.1),L18,L18)))))))))))))))))),"")</f>
        <v>0.7</v>
      </c>
      <c r="J18" s="317" t="n">
        <f aca="false">IF((OR(B18="",H18="")),"",IF(AND((AB18)&gt;=(70/100),AB18&lt;1.1),"",IF((AND((AA18)&gt;=(70/100),AA18&lt;1.1)),AB18,IF((AND((Z18)&gt;=(70/100),Z18&lt;1.1)),AA18,IF((AND((Y18)&gt;=(70/100),Y18&lt;1.1)),Z18,IF(AND((X18)&gt;=0.7,X18&lt;1.1),Y18,IF(AND((W18)&gt;=0.7,W18&lt;1.1),X18,IF(AND((V18)&gt;=0.7,V18&lt;1.1),W18,IF(AND((U18)&gt;=0.7,U18&lt;1.1),V18,IF(AND((T18)&gt;=0.7,T18&lt;1.1),U18,IF(AND((S18)&gt;=0.7,S18&lt;1.1),T18,IF(AND((R18)&gt;=0.7,R18&lt;1.1),S18,IF(AND((Q18)&gt;=0.7,Q18&lt;1.1),R18,IF(AND((P18)&gt;=0.7,P18&lt;1.1),Q18,IF(AND((O18)&gt;=0.7,O18&lt;1.1),P18,IF(AND((N18)&gt;=0.7,N18&lt;1.1),O18,IF(AND((M18)&gt;=0.7,M18&lt;1.1),N18,IF(AND((L18)&gt;=0.7,L18&lt;1.1),M18,""))))))))))))))))))</f>
        <v>0.5</v>
      </c>
      <c r="K18" s="317" t="str">
        <f aca="false">IF((OR(B18="",H18="")),"",IF(AND((AB18)&gt;=(70/100),AB18&lt;1.1),AA18,IF((AND((AA18)&gt;=(70/100),AA18&lt;1.1)),Z18,IF((AND((Z18)&gt;=(70/100),Z18&lt;1.1)),Y18,IF((AND((Y18)&gt;=(70/100),Y18&lt;1.1)),X18,IF(AND((X18)&gt;=0.7,X18&lt;1.1),W18,IF(AND((W18)&gt;=0.7,W18&lt;1.1),V18,IF(AND((V18)&gt;=0.7,V18&lt;1.1),U18,IF(AND((U18)&gt;=0.7,U18&lt;1.1),T18,IF(AND((T18)&gt;=0.7,T18&lt;1.1),S18,IF(AND((S18)&gt;=0.7,S18&lt;1.1),R18,IF(AND((R18)&gt;=0.7,R18&lt;1.1),Q18,IF(AND((Q18)&gt;=0.7,Q18&lt;1.1),P18,IF(AND((P18)&gt;=0.7,P18&lt;1.1),O18,IF(AND((O18)&gt;=0.7,O18&lt;1.1),N18,IF(AND((N18)&gt;=0.7,N18&lt;1.1),M18,IF(AND((M18)&gt;=0.7,M18&lt;1.1),L18,IF(AND((L18)&gt;=0.7,L18&lt;1.1),"",""))))))))))))))))))</f>
        <v/>
      </c>
      <c r="L18" s="318" t="str">
        <f aca="false">IFERROR(IF((B18=""),"",(IF(COUNT(AC18:AG18)=0,"",ROUND(SUM(AC18:AG18)/SUM($AC$2:$AG$2),1)))),"")</f>
        <v/>
      </c>
      <c r="M18" s="318" t="str">
        <f aca="false">IFERROR(IF((B18=""),"",(IF(COUNT(AH18:AL18)=0,"",ROUND(SUM(AH18:AL18)/SUM($AH$2:$AL$2),1)))),"")</f>
        <v/>
      </c>
      <c r="N18" s="318" t="n">
        <f aca="false">IFERROR(IF((B18=""),"",(IF(COUNT(AM18:AQ18)=0,"",ROUND(SUM(AM18:AQ18)/SUM($AM$2:$AQ$2),1)))),"")</f>
        <v>0.7</v>
      </c>
      <c r="O18" s="318" t="n">
        <f aca="false">IFERROR(IF((B18=""),"",(IF(COUNT(AR18:AV18)=0,"",ROUND(SUM(AR18:AV18)/SUM($AR$2:$AV$2),1)))),"")</f>
        <v>0.5</v>
      </c>
      <c r="P18" s="318" t="str">
        <f aca="false">IFERROR(IF((B18=""),"",(IF(COUNT(AX18:BB18)=0,"",ROUND(SUM(AX18:BB18)/SUM($AX$2:$BB$2),1)))),"")</f>
        <v/>
      </c>
      <c r="Q18" s="318" t="str">
        <f aca="false">IFERROR(IF((B18=""),"",(IF(COUNT(BD18:BJ18)=0,"",ROUND(SUM(BD18:BJ18)/SUM($BD$2:$BJ$2),1)))),0)</f>
        <v/>
      </c>
      <c r="R18" s="318" t="str">
        <f aca="false">IFERROR(IF((B18=""),"",(IF(COUNT(BL18:BS18)=0,"",ROUND(SUM(BL18:BR18)/SUM($BL$2:$BR$2),1)))),0)</f>
        <v/>
      </c>
      <c r="S18" s="318" t="str">
        <f aca="false">IFERROR(IF((B18=""),"",(IF(COUNT(BT18:CB18)=0,"",ROUND(SUM(BT18:CA18)/SUM($BT$2:$CA$2),1)))),0)</f>
        <v/>
      </c>
      <c r="T18" s="318" t="str">
        <f aca="false">IFERROR(IF((B18=""),"",(IF(COUNT(CC18:CJ18)=0,"",ROUND(SUM(CC18:CI18)/SUM($CC$2:$CI$2),1)))),0)</f>
        <v/>
      </c>
      <c r="U18" s="318" t="str">
        <f aca="false">IFERROR(IF((B18=""),"",(IF(COUNT(CK18:CQ18)=0,"",ROUND(SUM(CK18:CQ18)/SUM($CK$2:$CQ$2),1)))),0)</f>
        <v/>
      </c>
      <c r="V18" s="318" t="str">
        <f aca="false">IFERROR(IF((B18=""),"",(IF(COUNT(CS18:CY18)=0,"",ROUND(SUM(CS18:CY18)/SUM($CS$2:$CY$2),1)))),0)</f>
        <v/>
      </c>
      <c r="W18" s="318" t="str">
        <f aca="false">IFERROR(IF((B18=""),"",(IF(COUNT(DA18:DI18)=0,"",ROUND(SUM(DA18:DI18)/SUM($DA$2:$DI$2),1)))),0)</f>
        <v/>
      </c>
      <c r="X18" s="318" t="str">
        <f aca="false">IFERROR(IF((B18=""),"",(IF(COUNT(DK18:DP18)=0,"",ROUND(SUM(DK18:DP18)/SUM($DK$2:$DP$2),1)))),0)</f>
        <v/>
      </c>
      <c r="Y18" s="318"/>
      <c r="Z18" s="318"/>
      <c r="AA18" s="318"/>
      <c r="AB18" s="318"/>
      <c r="AC18" s="319" t="inlineStr">
        <f aca="false">IF($B18="","",IF(COUNTIFS('English Scores- Leveled papers'!$H$4:$KM$4,AC$3,'English Scores- Leveled papers'!$H20:$KM20,"&lt;&gt;")=0,"",SUMIF('English Scores- Leveled papers'!$H$4:$KM$4,AC$3,'English Scores- Leveled papers'!$H20:$KM20)))</f>
        <is>
          <t/>
        </is>
      </c>
      <c r="AD18" s="319" t="inlineStr">
        <f aca="false">IF($B18="","",IF(COUNTIFS('English Scores- Leveled papers'!$H$4:$KM$4,AD$3,'English Scores- Leveled papers'!$H20:$KM20,"&lt;&gt;")=0,"",SUMIF('English Scores- Leveled papers'!$H$4:$KM$4,AD$3,'English Scores- Leveled papers'!$H20:$KM20)))</f>
        <is>
          <t/>
        </is>
      </c>
      <c r="AE18" s="319" t="inlineStr">
        <f aca="false">IF($B18="","",IF(COUNTIFS('English Scores- Leveled papers'!$H$4:$KM$4,AE$3,'English Scores- Leveled papers'!$H20:$KM20,"&lt;&gt;")=0,"",SUMIF('English Scores- Leveled papers'!$H$4:$KM$4,AE$3,'English Scores- Leveled papers'!$H20:$KM20)))</f>
        <is>
          <t/>
        </is>
      </c>
      <c r="AF18" s="319" t="inlineStr">
        <f aca="false">IF($B18="","",IF(COUNTIFS('English Scores- Leveled papers'!$H$4:$KM$4,AF$3,'English Scores- Leveled papers'!$H20:$KM20,"&lt;&gt;")=0,"",SUMIF('English Scores- Leveled papers'!$H$4:$KM$4,AF$3,'English Scores- Leveled papers'!$H20:$KM20)))</f>
        <is>
          <t/>
        </is>
      </c>
      <c r="AG18" s="319" t="inlineStr">
        <f aca="false">IF($B18="","",IF(COUNTIFS('English Scores- Leveled papers'!$H$4:$KM$4,AG$3,'English Scores- Leveled papers'!$H20:$KM20,"&lt;&gt;")=0,"",SUMIF('English Scores- Leveled papers'!$H$4:$KM$4,AG$3,'English Scores- Leveled papers'!$H20:$KM20)))</f>
        <is>
          <t/>
        </is>
      </c>
      <c r="AH18" s="319" t="inlineStr">
        <f aca="false">IF($B18="","",IF(COUNTIFS('English Scores- Leveled papers'!$H$4:$KM$4,AH$3,'English Scores- Leveled papers'!$H20:$KM20,"&lt;&gt;")=0,"",SUMIF('English Scores- Leveled papers'!$H$4:$KM$4,AH$3,'English Scores- Leveled papers'!$H20:$KM20)))</f>
        <is>
          <t/>
        </is>
      </c>
      <c r="AI18" s="319" t="inlineStr">
        <f aca="false">IF($B18="","",IF(COUNTIFS('English Scores- Leveled papers'!$H$4:$KM$4,AI$3,'English Scores- Leveled papers'!$H20:$KM20,"&lt;&gt;")=0,"",SUMIF('English Scores- Leveled papers'!$H$4:$KM$4,AI$3,'English Scores- Leveled papers'!$H20:$KM20)))</f>
        <is>
          <t/>
        </is>
      </c>
      <c r="AJ18" s="319" t="inlineStr">
        <f aca="false">IF($B18="","",IF(COUNTIFS('English Scores- Leveled papers'!$H$4:$KM$4,AJ$3,'English Scores- Leveled papers'!$H20:$KM20,"&lt;&gt;")=0,"",SUMIF('English Scores- Leveled papers'!$H$4:$KM$4,AJ$3,'English Scores- Leveled papers'!$H20:$KM20)))</f>
        <is>
          <t/>
        </is>
      </c>
      <c r="AK18" s="319" t="inlineStr">
        <f aca="false">IF($B18="","",IF(COUNTIFS('English Scores- Leveled papers'!$H$4:$KM$4,AK$3,'English Scores- Leveled papers'!$H20:$KM20,"&lt;&gt;")=0,"",SUMIF('English Scores- Leveled papers'!$H$4:$KM$4,AK$3,'English Scores- Leveled papers'!$H20:$KM20)))</f>
        <is>
          <t/>
        </is>
      </c>
      <c r="AL18" s="319" t="inlineStr">
        <f aca="false">IF($B18="","",IF(COUNTIFS('English Scores- Leveled papers'!$H$4:$KM$4,AL$3,'English Scores- Leveled papers'!$H20:$KM20,"&lt;&gt;")=0,"",SUMIF('English Scores- Leveled papers'!$H$4:$KM$4,AL$3,'English Scores- Leveled papers'!$H20:$KM20)))</f>
        <is>
          <t/>
        </is>
      </c>
      <c r="AM18" s="319" t="n">
        <f aca="false">IF($B18="","",IF(COUNTIFS('English Scores- Leveled papers'!$H$4:$KM$4,AM$3,'English Scores- Leveled papers'!$H20:$KM20,"&lt;&gt;")=0,"",SUMIF('English Scores- Leveled papers'!$H$4:$KM$4,AM$3,'English Scores- Leveled papers'!$H20:$KM20)))</f>
        <v>1</v>
      </c>
      <c r="AN18" s="319" t="n">
        <f aca="false">IF($B18="","",IF(COUNTIFS('English Scores- Leveled papers'!$H$4:$KM$4,AN$3,'English Scores- Leveled papers'!$H20:$KM20,"&lt;&gt;")=0,"",SUMIF('English Scores- Leveled papers'!$H$4:$KM$4,AN$3,'English Scores- Leveled papers'!$H20:$KM20)))</f>
        <v>1</v>
      </c>
      <c r="AO18" s="319" t="n">
        <f aca="false">IF($B18="","",IF(COUNTIFS('English Scores- Leveled papers'!$H$4:$KM$4,AO$3,'English Scores- Leveled papers'!$H20:$KM20,"&lt;&gt;")=0,"",SUMIF('English Scores- Leveled papers'!$H$4:$KM$4,AO$3,'English Scores- Leveled papers'!$H20:$KM20)))</f>
        <v>0</v>
      </c>
      <c r="AP18" s="319" t="n">
        <f aca="false">IF($B18="","",IF(COUNTIFS('English Scores- Leveled papers'!$H$4:$KM$4,AP$3,'English Scores- Leveled papers'!$H20:$KM20,"&lt;&gt;")=0,"",SUMIF('English Scores- Leveled papers'!$H$4:$KM$4,AP$3,'English Scores- Leveled papers'!$H20:$KM20)))</f>
        <v>1</v>
      </c>
      <c r="AQ18" s="319" t="n">
        <f aca="false">IF($B18="","",IF(COUNTIFS('English Scores- Leveled papers'!$H$4:$KM$4,AQ$3,'English Scores- Leveled papers'!$H20:$KM20,"&lt;&gt;")=0,"",SUMIF('English Scores- Leveled papers'!$H$4:$KM$4,AQ$3,'English Scores- Leveled papers'!$H20:$KM20)))</f>
        <v>2</v>
      </c>
      <c r="AR18" s="319" t="n">
        <f aca="false">IF($B18="","",IF(COUNTIFS('English Scores- Leveled papers'!$H$4:$KM$4,AR$3,'English Scores- Leveled papers'!$H20:$KM20,"&lt;&gt;")=0,"",SUMIF('English Scores- Leveled papers'!$H$4:$KM$4,AR$3,'English Scores- Leveled papers'!$H20:$KM20)))</f>
        <v>1</v>
      </c>
      <c r="AS18" s="319" t="n">
        <f aca="false">IF($B18="","",IF(COUNTIFS('English Scores- Leveled papers'!$H$4:$KM$4,AS$3,'English Scores- Leveled papers'!$H20:$KM20,"&lt;&gt;")=0,"",SUMIF('English Scores- Leveled papers'!$H$4:$KM$4,AS$3,'English Scores- Leveled papers'!$H20:$KM20)))</f>
        <v>1</v>
      </c>
      <c r="AT18" s="319" t="n">
        <f aca="false">IF($B18="","",IF(COUNTIFS('English Scores- Leveled papers'!$H$4:$KM$4,AT$3,'English Scores- Leveled papers'!$H20:$KM20,"&lt;&gt;")=0,"",SUMIF('English Scores- Leveled papers'!$H$4:$KM$4,AT$3,'English Scores- Leveled papers'!$H20:$KM20)))</f>
        <v>1</v>
      </c>
      <c r="AU18" s="319" t="n">
        <f aca="false">IF($B18="","",IF(COUNTIFS('English Scores- Leveled papers'!$H$4:$KM$4,AU$3,'English Scores- Leveled papers'!$H20:$KM20,"&lt;&gt;")=0,"",SUMIF('English Scores- Leveled papers'!$H$4:$KM$4,AU$3,'English Scores- Leveled papers'!$H20:$KM20)))</f>
        <v>0</v>
      </c>
      <c r="AV18" s="319" t="n">
        <f aca="false">IF($B18="","",IF(COUNTIFS('English Scores- Leveled papers'!$H$4:$KM$4,AV$3,'English Scores- Leveled papers'!$H20:$KM20,"&lt;&gt;")=0,"",SUMIF('English Scores- Leveled papers'!$H$4:$KM$4,AV$3,'English Scores- Leveled papers'!$H20:$KM20)))</f>
        <v>1</v>
      </c>
      <c r="AW18" s="319" t="n">
        <f aca="false">IF($B18="","",IF(COUNTIFS('English Scores- Leveled papers'!$H$4:$KM$4,AW$3,'English Scores- Leveled papers'!$H20:$KM20,"&lt;&gt;")=0,"",SUMIF('English Scores- Leveled papers'!$H$4:$KM$4,AW$3,'English Scores- Leveled papers'!$H20:$KM20)))</f>
        <v>1</v>
      </c>
      <c r="AX18" s="319" t="inlineStr">
        <f aca="false">IF($B18="","",IF(COUNTIFS('English Scores- Leveled papers'!$H$4:$KM$4,AX$3,'English Scores- Leveled papers'!$H20:$KM20,"&lt;&gt;")=0,"",SUMIF('English Scores- Leveled papers'!$H$4:$KM$4,AX$3,'English Scores- Leveled papers'!$H20:$KM20)))</f>
        <is>
          <t/>
        </is>
      </c>
      <c r="AY18" s="319" t="inlineStr">
        <f aca="false">IF($B18="","",IF(COUNTIFS('English Scores- Leveled papers'!$H$4:$KM$4,AY$3,'English Scores- Leveled papers'!$H20:$KM20,"&lt;&gt;")=0,"",SUMIF('English Scores- Leveled papers'!$H$4:$KM$4,AY$3,'English Scores- Leveled papers'!$H20:$KM20)))</f>
        <is>
          <t/>
        </is>
      </c>
      <c r="AZ18" s="319" t="inlineStr">
        <f aca="false">IF($B18="","",IF(COUNTIFS('English Scores- Leveled papers'!$H$4:$KM$4,AZ$3,'English Scores- Leveled papers'!$H20:$KM20,"&lt;&gt;")=0,"",SUMIF('English Scores- Leveled papers'!$H$4:$KM$4,AZ$3,'English Scores- Leveled papers'!$H20:$KM20)))</f>
        <is>
          <t/>
        </is>
      </c>
      <c r="BA18" s="319" t="inlineStr">
        <f aca="false">IF($B18="","",IF(COUNTIFS('English Scores- Leveled papers'!$H$4:$KM$4,BA$3,'English Scores- Leveled papers'!$H20:$KM20,"&lt;&gt;")=0,"",SUMIF('English Scores- Leveled papers'!$H$4:$KM$4,BA$3,'English Scores- Leveled papers'!$H20:$KM20)))</f>
        <is>
          <t/>
        </is>
      </c>
      <c r="BB18" s="319" t="inlineStr">
        <f aca="false">IF($B18="","",IF(COUNTIFS('English Scores- Leveled papers'!$H$4:$KM$4,BB$3,'English Scores- Leveled papers'!$H20:$KM20,"&lt;&gt;")=0,"",SUMIF('English Scores- Leveled papers'!$H$4:$KM$4,BB$3,'English Scores- Leveled papers'!$H20:$KM20)))</f>
        <is>
          <t/>
        </is>
      </c>
      <c r="BC18" s="319" t="inlineStr">
        <f aca="false">IF($B18="","",IF(COUNTIFS('English Scores- Leveled papers'!$H$4:$KM$4,BC$3,'English Scores- Leveled papers'!$H20:$KM20,"&lt;&gt;")=0,"",SUMIF('English Scores- Leveled papers'!$H$4:$KM$4,BC$3,'English Scores- Leveled papers'!$H20:$KM20)))</f>
        <is>
          <t/>
        </is>
      </c>
      <c r="BD18" s="319" t="inlineStr">
        <f aca="false">IF($B18="","",IF(COUNTIFS('English Scores- Leveled papers'!$H$4:$KM$4,BD$3,'English Scores- Leveled papers'!$H20:$KM20,"&lt;&gt;")=0,"",SUMIF('English Scores- Leveled papers'!$H$4:$KM$4,BD$3,'English Scores- Leveled papers'!$H20:$KM20)))</f>
        <is>
          <t/>
        </is>
      </c>
      <c r="BE18" s="319" t="inlineStr">
        <f aca="false">IF($B18="","",IF(COUNTIFS('English Scores- Leveled papers'!$H$4:$KM$4,BE$3,'English Scores- Leveled papers'!$H20:$KM20,"&lt;&gt;")=0,"",SUMIF('English Scores- Leveled papers'!$H$4:$KM$4,BE$3,'English Scores- Leveled papers'!$H20:$KM20)))</f>
        <is>
          <t/>
        </is>
      </c>
      <c r="BF18" s="319" t="inlineStr">
        <f aca="false">IF($B18="","",IF(COUNTIFS('English Scores- Leveled papers'!$H$4:$KM$4,BF$3,'English Scores- Leveled papers'!$H20:$KM20,"&lt;&gt;")=0,"",SUMIF('English Scores- Leveled papers'!$H$4:$KM$4,BF$3,'English Scores- Leveled papers'!$H20:$KM20)))</f>
        <is>
          <t/>
        </is>
      </c>
      <c r="BG18" s="319" t="inlineStr">
        <f aca="false">IF($B18="","",IF(COUNTIFS('English Scores- Leveled papers'!$H$4:$KM$4,BG$3,'English Scores- Leveled papers'!$H20:$KM20,"&lt;&gt;")=0,"",SUMIF('English Scores- Leveled papers'!$H$4:$KM$4,BG$3,'English Scores- Leveled papers'!$H20:$KM20)))</f>
        <is>
          <t/>
        </is>
      </c>
      <c r="BH18" s="319" t="inlineStr">
        <f aca="false">IF($B18="","",IF(COUNTIFS('English Scores- Leveled papers'!$H$4:$KM$4,BH$3,'English Scores- Leveled papers'!$H20:$KM20,"&lt;&gt;")=0,"",SUMIF('English Scores- Leveled papers'!$H$4:$KM$4,BH$3,'English Scores- Leveled papers'!$H20:$KM20)))</f>
        <is>
          <t/>
        </is>
      </c>
      <c r="BI18" s="319" t="inlineStr">
        <f aca="false">IF($B18="","",IF(COUNTIFS('English Scores- Leveled papers'!$H$4:$KM$4,BI$3,'English Scores- Leveled papers'!$H20:$KM20,"&lt;&gt;")=0,"",SUMIF('English Scores- Leveled papers'!$H$4:$KM$4,BI$3,'English Scores- Leveled papers'!$H20:$KM20)))</f>
        <is>
          <t/>
        </is>
      </c>
      <c r="BJ18" s="319" t="inlineStr">
        <f aca="false">IF($B18="","",IF(COUNTIFS('English Scores- Leveled papers'!$H$4:$KM$4,BJ$3,'English Scores- Leveled papers'!$H20:$KM20,"&lt;&gt;")=0,"",SUMIF('English Scores- Leveled papers'!$H$4:$KM$4,BJ$3,'English Scores- Leveled papers'!$H20:$KM20)))</f>
        <is>
          <t/>
        </is>
      </c>
      <c r="BK18" s="319" t="inlineStr">
        <f aca="false">IF($B18="","",IF(COUNTIFS('English Scores- Leveled papers'!$H$4:$KM$4,BK$3,'English Scores- Leveled papers'!$H20:$KM20,"&lt;&gt;")=0,"",SUMIF('English Scores- Leveled papers'!$H$4:$KM$4,BK$3,'English Scores- Leveled papers'!$H20:$KM20)))</f>
        <is>
          <t/>
        </is>
      </c>
      <c r="BL18" s="319" t="inlineStr">
        <f aca="false">IF($B18="","",IF(COUNTIFS('English Scores- Leveled papers'!$H$4:$KM$4,BL$3,'English Scores- Leveled papers'!$H20:$KM20,"&lt;&gt;")=0,"",SUMIF('English Scores- Leveled papers'!$H$4:$KM$4,BL$3,'English Scores- Leveled papers'!$H20:$KM20)))</f>
        <is>
          <t/>
        </is>
      </c>
      <c r="BM18" s="319" t="inlineStr">
        <f aca="false">IF($B18="","",IF(COUNTIFS('English Scores- Leveled papers'!$H$4:$KM$4,BM$3,'English Scores- Leveled papers'!$H20:$KM20,"&lt;&gt;")=0,"",SUMIF('English Scores- Leveled papers'!$H$4:$KM$4,BM$3,'English Scores- Leveled papers'!$H20:$KM20)))</f>
        <is>
          <t/>
        </is>
      </c>
      <c r="BN18" s="319" t="inlineStr">
        <f aca="false">IF($B18="","",IF(COUNTIFS('English Scores- Leveled papers'!$H$4:$KM$4,BN$3,'English Scores- Leveled papers'!$H20:$KM20,"&lt;&gt;")=0,"",SUMIF('English Scores- Leveled papers'!$H$4:$KM$4,BN$3,'English Scores- Leveled papers'!$H20:$KM20)))</f>
        <is>
          <t/>
        </is>
      </c>
      <c r="BO18" s="319" t="inlineStr">
        <f aca="false">IF($B18="","",IF(COUNTIFS('English Scores- Leveled papers'!$H$4:$KM$4,BO$3,'English Scores- Leveled papers'!$H20:$KM20,"&lt;&gt;")=0,"",SUMIF('English Scores- Leveled papers'!$H$4:$KM$4,BO$3,'English Scores- Leveled papers'!$H20:$KM20)))</f>
        <is>
          <t/>
        </is>
      </c>
      <c r="BP18" s="319" t="inlineStr">
        <f aca="false">IF($B18="","",IF(COUNTIFS('English Scores- Leveled papers'!$H$4:$KM$4,BP$3,'English Scores- Leveled papers'!$H20:$KM20,"&lt;&gt;")=0,"",SUMIF('English Scores- Leveled papers'!$H$4:$KM$4,BP$3,'English Scores- Leveled papers'!$H20:$KM20)))</f>
        <is>
          <t/>
        </is>
      </c>
      <c r="BQ18" s="319" t="inlineStr">
        <f aca="false">IF($B18="","",IF(COUNTIFS('English Scores- Leveled papers'!$H$4:$KM$4,BQ$3,'English Scores- Leveled papers'!$H20:$KM20,"&lt;&gt;")=0,"",SUMIF('English Scores- Leveled papers'!$H$4:$KM$4,BQ$3,'English Scores- Leveled papers'!$H20:$KM20)))</f>
        <is>
          <t/>
        </is>
      </c>
      <c r="BR18" s="319" t="inlineStr">
        <f aca="false">IF($B18="","",IF(COUNTIFS('English Scores- Leveled papers'!$H$4:$KM$4,BR$3,'English Scores- Leveled papers'!$H20:$KM20,"&lt;&gt;")=0,"",SUMIF('English Scores- Leveled papers'!$H$4:$KM$4,BR$3,'English Scores- Leveled papers'!$H20:$KM20)))</f>
        <is>
          <t/>
        </is>
      </c>
      <c r="BS18" s="319" t="inlineStr">
        <f aca="false">IF($B18="","",IF(COUNTIFS('English Scores- Leveled papers'!$H$4:$KM$4,BS$3,'English Scores- Leveled papers'!$H20:$KM20,"&lt;&gt;")=0,"",SUMIF('English Scores- Leveled papers'!$H$4:$KM$4,BS$3,'English Scores- Leveled papers'!$H20:$KM20)))</f>
        <is>
          <t/>
        </is>
      </c>
      <c r="BT18" s="319" t="inlineStr">
        <f aca="false">IF($B18="","",IF(COUNTIFS('English Scores- Leveled papers'!$H$4:$KM$4,BT$3,'English Scores- Leveled papers'!$H20:$KM20,"&lt;&gt;")=0,"",SUMIF('English Scores- Leveled papers'!$H$4:$KM$4,BT$3,'English Scores- Leveled papers'!$H20:$KM20)))</f>
        <is>
          <t/>
        </is>
      </c>
      <c r="BU18" s="319" t="inlineStr">
        <f aca="false">IF($B18="","",IF(COUNTIFS('English Scores- Leveled papers'!$H$4:$KM$4,BU$3,'English Scores- Leveled papers'!$H20:$KM20,"&lt;&gt;")=0,"",SUMIF('English Scores- Leveled papers'!$H$4:$KM$4,BU$3,'English Scores- Leveled papers'!$H20:$KM20)))</f>
        <is>
          <t/>
        </is>
      </c>
      <c r="BV18" s="319" t="inlineStr">
        <f aca="false">IF($B18="","",IF(COUNTIFS('English Scores- Leveled papers'!$H$4:$KM$4,BV$3,'English Scores- Leveled papers'!$H20:$KM20,"&lt;&gt;")=0,"",SUMIF('English Scores- Leveled papers'!$H$4:$KM$4,BV$3,'English Scores- Leveled papers'!$H20:$KM20)))</f>
        <is>
          <t/>
        </is>
      </c>
      <c r="BW18" s="319" t="inlineStr">
        <f aca="false">IF($B18="","",IF(COUNTIFS('English Scores- Leveled papers'!$H$4:$KM$4,BW$3,'English Scores- Leveled papers'!$H20:$KM20,"&lt;&gt;")=0,"",SUMIF('English Scores- Leveled papers'!$H$4:$KM$4,BW$3,'English Scores- Leveled papers'!$H20:$KM20)))</f>
        <is>
          <t/>
        </is>
      </c>
      <c r="BX18" s="319" t="inlineStr">
        <f aca="false">IF($B18="","",IF(COUNTIFS('English Scores- Leveled papers'!$H$4:$KM$4,BX$3,'English Scores- Leveled papers'!$H20:$KM20,"&lt;&gt;")=0,"",SUMIF('English Scores- Leveled papers'!$H$4:$KM$4,BX$3,'English Scores- Leveled papers'!$H20:$KM20)))</f>
        <is>
          <t/>
        </is>
      </c>
      <c r="BY18" s="319" t="inlineStr">
        <f aca="false">IF($B18="","",IF(COUNTIFS('English Scores- Leveled papers'!$H$4:$KM$4,BY$3,'English Scores- Leveled papers'!$H20:$KM20,"&lt;&gt;")=0,"",SUMIF('English Scores- Leveled papers'!$H$4:$KM$4,BY$3,'English Scores- Leveled papers'!$H20:$KM20)))</f>
        <is>
          <t/>
        </is>
      </c>
      <c r="BZ18" s="319" t="inlineStr">
        <f aca="false">IF($B18="","",IF(COUNTIFS('English Scores- Leveled papers'!$H$4:$KM$4,BZ$3,'English Scores- Leveled papers'!$H20:$KM20,"&lt;&gt;")=0,"",SUMIF('English Scores- Leveled papers'!$H$4:$KM$4,BZ$3,'English Scores- Leveled papers'!$H20:$KM20)))</f>
        <is>
          <t/>
        </is>
      </c>
      <c r="CA18" s="319" t="inlineStr">
        <f aca="false">IF($B18="","",IF(COUNTIFS('English Scores- Leveled papers'!$H$4:$KM$4,CA$3,'English Scores- Leveled papers'!$H20:$KM20,"&lt;&gt;")=0,"",SUMIF('English Scores- Leveled papers'!$H$4:$KM$4,CA$3,'English Scores- Leveled papers'!$H20:$KM20)))</f>
        <is>
          <t/>
        </is>
      </c>
      <c r="CB18" s="319" t="inlineStr">
        <f aca="false">IF($B18="","",IF(COUNTIFS('English Scores- Leveled papers'!$H$4:$KM$4,CB$3,'English Scores- Leveled papers'!$H20:$KM20,"&lt;&gt;")=0,"",SUMIF('English Scores- Leveled papers'!$H$4:$KM$4,CB$3,'English Scores- Leveled papers'!$H20:$KM20)))</f>
        <is>
          <t/>
        </is>
      </c>
      <c r="CC18" s="319" t="inlineStr">
        <f aca="false">IF($B18="","",IF(COUNTIFS('English Scores- Leveled papers'!$H$4:$KM$4,CC$3,'English Scores- Leveled papers'!$H20:$KM20,"&lt;&gt;")=0,"",SUMIF('English Scores- Leveled papers'!$H$4:$KM$4,CC$3,'English Scores- Leveled papers'!$H20:$KM20)))</f>
        <is>
          <t/>
        </is>
      </c>
      <c r="CD18" s="319" t="inlineStr">
        <f aca="false">IF($B18="","",IF(COUNTIFS('English Scores- Leveled papers'!$H$4:$KM$4,CD$3,'English Scores- Leveled papers'!$H20:$KM20,"&lt;&gt;")=0,"",SUMIF('English Scores- Leveled papers'!$H$4:$KM$4,CD$3,'English Scores- Leveled papers'!$H20:$KM20)))</f>
        <is>
          <t/>
        </is>
      </c>
      <c r="CE18" s="319" t="inlineStr">
        <f aca="false">IF($B18="","",IF(COUNTIFS('English Scores- Leveled papers'!$H$4:$KM$4,CE$3,'English Scores- Leveled papers'!$H20:$KM20,"&lt;&gt;")=0,"",SUMIF('English Scores- Leveled papers'!$H$4:$KM$4,CE$3,'English Scores- Leveled papers'!$H20:$KM20)))</f>
        <is>
          <t/>
        </is>
      </c>
      <c r="CF18" s="319" t="inlineStr">
        <f aca="false">IF($B18="","",IF(COUNTIFS('English Scores- Leveled papers'!$H$4:$KM$4,CF$3,'English Scores- Leveled papers'!$H20:$KM20,"&lt;&gt;")=0,"",SUMIF('English Scores- Leveled papers'!$H$4:$KM$4,CF$3,'English Scores- Leveled papers'!$H20:$KM20)))</f>
        <is>
          <t/>
        </is>
      </c>
      <c r="CG18" s="319" t="inlineStr">
        <f aca="false">IF($B18="","",IF(COUNTIFS('English Scores- Leveled papers'!$H$4:$KM$4,CG$3,'English Scores- Leveled papers'!$H20:$KM20,"&lt;&gt;")=0,"",SUMIF('English Scores- Leveled papers'!$H$4:$KM$4,CG$3,'English Scores- Leveled papers'!$H20:$KM20)))</f>
        <is>
          <t/>
        </is>
      </c>
      <c r="CH18" s="319" t="inlineStr">
        <f aca="false">IF($B18="","",IF(COUNTIFS('English Scores- Leveled papers'!$H$4:$KM$4,CH$3,'English Scores- Leveled papers'!$H20:$KM20,"&lt;&gt;")=0,"",SUMIF('English Scores- Leveled papers'!$H$4:$KM$4,CH$3,'English Scores- Leveled papers'!$H20:$KM20)))</f>
        <is>
          <t/>
        </is>
      </c>
      <c r="CI18" s="319" t="inlineStr">
        <f aca="false">IF($B18="","",IF(COUNTIFS('English Scores- Leveled papers'!$H$4:$KM$4,CI$3,'English Scores- Leveled papers'!$H20:$KM20,"&lt;&gt;")=0,"",SUMIF('English Scores- Leveled papers'!$H$4:$KM$4,CI$3,'English Scores- Leveled papers'!$H20:$KM20)))</f>
        <is>
          <t/>
        </is>
      </c>
      <c r="CJ18" s="319" t="inlineStr">
        <f aca="false">IF($B18="","",IF(COUNTIFS('English Scores- Leveled papers'!$H$4:$KM$4,CJ$3,'English Scores- Leveled papers'!$H20:$KM20,"&lt;&gt;")=0,"",SUMIF('English Scores- Leveled papers'!$H$4:$KM$4,CJ$3,'English Scores- Leveled papers'!$H20:$KM20)))</f>
        <is>
          <t/>
        </is>
      </c>
      <c r="CK18" s="319" t="inlineStr">
        <f aca="false">IF($B18="","",IF(COUNTIFS('English Scores- Leveled papers'!$H$4:$KM$4,CK$3,'English Scores- Leveled papers'!$H20:$KM20,"&lt;&gt;")=0,"",SUMIF('English Scores- Leveled papers'!$H$4:$KM$4,CK$3,'English Scores- Leveled papers'!$H20:$KM20)))</f>
        <is>
          <t/>
        </is>
      </c>
      <c r="CL18" s="319" t="inlineStr">
        <f aca="false">IF($B18="","",IF(COUNTIFS('English Scores- Leveled papers'!$H$4:$KM$4,CL$3,'English Scores- Leveled papers'!$H20:$KM20,"&lt;&gt;")=0,"",SUMIF('English Scores- Leveled papers'!$H$4:$KM$4,CL$3,'English Scores- Leveled papers'!$H20:$KM20)))</f>
        <is>
          <t/>
        </is>
      </c>
      <c r="CM18" s="319" t="inlineStr">
        <f aca="false">IF($B18="","",IF(COUNTIFS('English Scores- Leveled papers'!$H$4:$KM$4,CM$3,'English Scores- Leveled papers'!$H20:$KM20,"&lt;&gt;")=0,"",SUMIF('English Scores- Leveled papers'!$H$4:$KM$4,CM$3,'English Scores- Leveled papers'!$H20:$KM20)))</f>
        <is>
          <t/>
        </is>
      </c>
      <c r="CN18" s="319" t="inlineStr">
        <f aca="false">IF($B18="","",IF(COUNTIFS('English Scores- Leveled papers'!$H$4:$KM$4,CN$3,'English Scores- Leveled papers'!$H20:$KM20,"&lt;&gt;")=0,"",SUMIF('English Scores- Leveled papers'!$H$4:$KM$4,CN$3,'English Scores- Leveled papers'!$H20:$KM20)))</f>
        <is>
          <t/>
        </is>
      </c>
      <c r="CO18" s="319" t="inlineStr">
        <f aca="false">IF($B18="","",IF(COUNTIFS('English Scores- Leveled papers'!$H$4:$KM$4,CO$3,'English Scores- Leveled papers'!$H20:$KM20,"&lt;&gt;")=0,"",SUMIF('English Scores- Leveled papers'!$H$4:$KM$4,CO$3,'English Scores- Leveled papers'!$H20:$KM20)))</f>
        <is>
          <t/>
        </is>
      </c>
      <c r="CP18" s="319" t="inlineStr">
        <f aca="false">IF($B18="","",IF(COUNTIFS('English Scores- Leveled papers'!$H$4:$KM$4,CP$3,'English Scores- Leveled papers'!$H20:$KM20,"&lt;&gt;")=0,"",SUMIF('English Scores- Leveled papers'!$H$4:$KM$4,CP$3,'English Scores- Leveled papers'!$H20:$KM20)))</f>
        <is>
          <t/>
        </is>
      </c>
      <c r="CQ18" s="319" t="inlineStr">
        <f aca="false">IF($B18="","",IF(COUNTIFS('English Scores- Leveled papers'!$H$4:$KM$4,CQ$3,'English Scores- Leveled papers'!$H20:$KM20,"&lt;&gt;")=0,"",SUMIF('English Scores- Leveled papers'!$H$4:$KM$4,CQ$3,'English Scores- Leveled papers'!$H20:$KM20)))</f>
        <is>
          <t/>
        </is>
      </c>
      <c r="CR18" s="319" t="inlineStr">
        <f aca="false">IF($B18="","",IF(COUNTIFS('English Scores- Leveled papers'!$H$4:$KM$4,CR$3,'English Scores- Leveled papers'!$H20:$KM20,"&lt;&gt;")=0,"",SUMIF('English Scores- Leveled papers'!$H$4:$KM$4,CR$3,'English Scores- Leveled papers'!$H20:$KM20)))</f>
        <is>
          <t/>
        </is>
      </c>
      <c r="CS18" s="319" t="inlineStr">
        <f aca="false">IF($B18="","",IF(COUNTIFS('English Scores- Leveled papers'!$H$4:$KM$4,CS$3,'English Scores- Leveled papers'!$H20:$KM20,"&lt;&gt;")=0,"",SUMIF('English Scores- Leveled papers'!$H$4:$KM$4,CS$3,'English Scores- Leveled papers'!$H20:$KM20)))</f>
        <is>
          <t/>
        </is>
      </c>
      <c r="CT18" s="319" t="inlineStr">
        <f aca="false">IF($B18="","",IF(COUNTIFS('English Scores- Leveled papers'!$H$4:$KM$4,CT$3,'English Scores- Leveled papers'!$H20:$KM20,"&lt;&gt;")=0,"",SUMIF('English Scores- Leveled papers'!$H$4:$KM$4,CT$3,'English Scores- Leveled papers'!$H20:$KM20)))</f>
        <is>
          <t/>
        </is>
      </c>
      <c r="CU18" s="319" t="inlineStr">
        <f aca="false">IF($B18="","",IF(COUNTIFS('English Scores- Leveled papers'!$H$4:$KM$4,CU$3,'English Scores- Leveled papers'!$H20:$KM20,"&lt;&gt;")=0,"",SUMIF('English Scores- Leveled papers'!$H$4:$KM$4,CU$3,'English Scores- Leveled papers'!$H20:$KM20)))</f>
        <is>
          <t/>
        </is>
      </c>
      <c r="CV18" s="319" t="inlineStr">
        <f aca="false">IF($B18="","",IF(COUNTIFS('English Scores- Leveled papers'!$H$4:$KM$4,CV$3,'English Scores- Leveled papers'!$H20:$KM20,"&lt;&gt;")=0,"",SUMIF('English Scores- Leveled papers'!$H$4:$KM$4,CV$3,'English Scores- Leveled papers'!$H20:$KM20)))</f>
        <is>
          <t/>
        </is>
      </c>
      <c r="CW18" s="319" t="inlineStr">
        <f aca="false">IF($B18="","",IF(COUNTIFS('English Scores- Leveled papers'!$H$4:$KM$4,CW$3,'English Scores- Leveled papers'!$H20:$KM20,"&lt;&gt;")=0,"",SUMIF('English Scores- Leveled papers'!$H$4:$KM$4,CW$3,'English Scores- Leveled papers'!$H20:$KM20)))</f>
        <is>
          <t/>
        </is>
      </c>
      <c r="CX18" s="319" t="inlineStr">
        <f aca="false">IF($B18="","",IF(COUNTIFS('English Scores- Leveled papers'!$H$4:$KM$4,CX$3,'English Scores- Leveled papers'!$H20:$KM20,"&lt;&gt;")=0,"",SUMIF('English Scores- Leveled papers'!$H$4:$KM$4,CX$3,'English Scores- Leveled papers'!$H20:$KM20)))</f>
        <is>
          <t/>
        </is>
      </c>
      <c r="CY18" s="319" t="inlineStr">
        <f aca="false">IF($B18="","",IF(COUNTIFS('English Scores- Leveled papers'!$H$4:$KM$4,CY$3,'English Scores- Leveled papers'!$H20:$KM20,"&lt;&gt;")=0,"",SUMIF('English Scores- Leveled papers'!$H$4:$KM$4,CY$3,'English Scores- Leveled papers'!$H20:$KM20)))</f>
        <is>
          <t/>
        </is>
      </c>
      <c r="CZ18" s="319" t="inlineStr">
        <f aca="false">IF($B18="","",IF(COUNTIFS('English Scores- Leveled papers'!$H$4:$KM$4,CZ$3,'English Scores- Leveled papers'!$H20:$KM20,"&lt;&gt;")=0,"",SUMIF('English Scores- Leveled papers'!$H$4:$KM$4,CZ$3,'English Scores- Leveled papers'!$H20:$KM20)))</f>
        <is>
          <t/>
        </is>
      </c>
      <c r="DA18" s="319" t="inlineStr">
        <f aca="false">IF($B18="","",IF(COUNTIFS('English Scores- Leveled papers'!$H$4:$KM$4,DA$3,'English Scores- Leveled papers'!$H20:$KM20,"&lt;&gt;")=0,"",SUMIF('English Scores- Leveled papers'!$H$4:$KM$4,DA$3,'English Scores- Leveled papers'!$H20:$KM20)))</f>
        <is>
          <t/>
        </is>
      </c>
      <c r="DB18" s="319" t="inlineStr">
        <f aca="false">IF($B18="","",IF(COUNTIFS('English Scores- Leveled papers'!$H$4:$KM$4,DB$3,'English Scores- Leveled papers'!$H20:$KM20,"&lt;&gt;")=0,"",SUMIF('English Scores- Leveled papers'!$H$4:$KM$4,DB$3,'English Scores- Leveled papers'!$H20:$KM20)))</f>
        <is>
          <t/>
        </is>
      </c>
      <c r="DC18" s="319" t="inlineStr">
        <f aca="false">IF($B18="","",IF(COUNTIFS('English Scores- Leveled papers'!$H$4:$KM$4,DC$3,'English Scores- Leveled papers'!$H20:$KM20,"&lt;&gt;")=0,"",SUMIF('English Scores- Leveled papers'!$H$4:$KM$4,DC$3,'English Scores- Leveled papers'!$H20:$KM20)))</f>
        <is>
          <t/>
        </is>
      </c>
      <c r="DD18" s="319" t="inlineStr">
        <f aca="false">IF($B18="","",IF(COUNTIFS('English Scores- Leveled papers'!$H$4:$KM$4,DD$3,'English Scores- Leveled papers'!$H20:$KM20,"&lt;&gt;")=0,"",SUMIF('English Scores- Leveled papers'!$H$4:$KM$4,DD$3,'English Scores- Leveled papers'!$H20:$KM20)))</f>
        <is>
          <t/>
        </is>
      </c>
      <c r="DE18" s="319" t="inlineStr">
        <f aca="false">IF($B18="","",IF(COUNTIFS('English Scores- Leveled papers'!$H$4:$KM$4,DE$3,'English Scores- Leveled papers'!$H20:$KM20,"&lt;&gt;")=0,"",SUMIF('English Scores- Leveled papers'!$H$4:$KM$4,DE$3,'English Scores- Leveled papers'!$H20:$KM20)))</f>
        <is>
          <t/>
        </is>
      </c>
      <c r="DF18" s="319" t="inlineStr">
        <f aca="false">IF($B18="","",IF(COUNTIFS('English Scores- Leveled papers'!$H$4:$KM$4,DF$3,'English Scores- Leveled papers'!$H20:$KM20,"&lt;&gt;")=0,"",SUMIF('English Scores- Leveled papers'!$H$4:$KM$4,DF$3,'English Scores- Leveled papers'!$H20:$KM20)))</f>
        <is>
          <t/>
        </is>
      </c>
      <c r="DG18" s="319" t="inlineStr">
        <f aca="false">IF($B18="","",IF(COUNTIFS('English Scores- Leveled papers'!$H$4:$KM$4,DG$3,'English Scores- Leveled papers'!$H20:$KM20,"&lt;&gt;")=0,"",SUMIF('English Scores- Leveled papers'!$H$4:$KM$4,DG$3,'English Scores- Leveled papers'!$H20:$KM20)))</f>
        <is>
          <t/>
        </is>
      </c>
      <c r="DH18" s="319" t="inlineStr">
        <f aca="false">IF($B18="","",IF(COUNTIFS('English Scores- Leveled papers'!$H$4:$KM$4,DH$3,'English Scores- Leveled papers'!$H20:$KM20,"&lt;&gt;")=0,"",SUMIF('English Scores- Leveled papers'!$H$4:$KM$4,DH$3,'English Scores- Leveled papers'!$H20:$KM20)))</f>
        <is>
          <t/>
        </is>
      </c>
      <c r="DI18" s="319" t="inlineStr">
        <f aca="false">IF($B18="","",IF(COUNTIFS('English Scores- Leveled papers'!$H$4:$KM$4,DI$3,'English Scores- Leveled papers'!$H20:$KM20,"&lt;&gt;")=0,"",SUMIF('English Scores- Leveled papers'!$H$4:$KM$4,DI$3,'English Scores- Leveled papers'!$H20:$KM20)))</f>
        <is>
          <t/>
        </is>
      </c>
      <c r="DJ18" s="319" t="inlineStr">
        <f aca="false">IF($B18="","",IF(COUNTIFS('English Scores- Leveled papers'!$H$4:$KM$4,DJ$3,'English Scores- Leveled papers'!$H20:$KM20,"&lt;&gt;")=0,"",SUMIF('English Scores- Leveled papers'!$H$4:$KM$4,DJ$3,'English Scores- Leveled papers'!$H20:$KM20)))</f>
        <is>
          <t/>
        </is>
      </c>
      <c r="DK18" s="319" t="inlineStr">
        <f aca="false">IF($B18="","",IF(COUNTIFS('English Scores- Leveled papers'!$H$4:$KM$4,DK$3,'English Scores- Leveled papers'!$H20:$KM20,"&lt;&gt;")=0,"",SUMIF('English Scores- Leveled papers'!$H$4:$KM$4,DK$3,'English Scores- Leveled papers'!$H20:$KM20)))</f>
        <is>
          <t/>
        </is>
      </c>
      <c r="DL18" s="319" t="inlineStr">
        <f aca="false">IF($B18="","",IF(COUNTIFS('English Scores- Leveled papers'!$H$4:$KM$4,DL$3,'English Scores- Leveled papers'!$H20:$KM20,"&lt;&gt;")=0,"",SUMIF('English Scores- Leveled papers'!$H$4:$KM$4,DL$3,'English Scores- Leveled papers'!$H20:$KM20)))</f>
        <is>
          <t/>
        </is>
      </c>
      <c r="DM18" s="319" t="inlineStr">
        <f aca="false">IF($B18="","",IF(COUNTIFS('English Scores- Leveled papers'!$H$4:$KM$4,DM$3,'English Scores- Leveled papers'!$H20:$KM20,"&lt;&gt;")=0,"",SUMIF('English Scores- Leveled papers'!$H$4:$KM$4,DM$3,'English Scores- Leveled papers'!$H20:$KM20)))</f>
        <is>
          <t/>
        </is>
      </c>
      <c r="DN18" s="319" t="inlineStr">
        <f aca="false">IF($B18="","",IF(COUNTIFS('English Scores- Leveled papers'!$H$4:$KM$4,DN$3,'English Scores- Leveled papers'!$H20:$KM20,"&lt;&gt;")=0,"",SUMIF('English Scores- Leveled papers'!$H$4:$KM$4,DN$3,'English Scores- Leveled papers'!$H20:$KM20)))</f>
        <is>
          <t/>
        </is>
      </c>
      <c r="DO18" s="319" t="inlineStr">
        <f aca="false">IF($B18="","",IF(COUNTIFS('English Scores- Leveled papers'!$H$4:$KM$4,DO$3,'English Scores- Leveled papers'!$H20:$KM20,"&lt;&gt;")=0,"",SUMIF('English Scores- Leveled papers'!$H$4:$KM$4,DO$3,'English Scores- Leveled papers'!$H20:$KM20)))</f>
        <is>
          <t/>
        </is>
      </c>
      <c r="DP18" s="319" t="inlineStr">
        <f aca="false">IF($B18="","",IF(COUNTIFS('English Scores- Leveled papers'!$H$4:$KM$4,DP$3,'English Scores- Leveled papers'!$H20:$KM20,"&lt;&gt;")=0,"",SUMIF('English Scores- Leveled papers'!$H$4:$KM$4,DP$3,'English Scores- Leveled papers'!$H20:$KM20)))</f>
        <is>
          <t/>
        </is>
      </c>
      <c r="DQ18" s="320" t="inlineStr">
        <f aca="false">IF($B18="","",IF(COUNTIFS('English Scores- Leveled papers'!$H$4:$KM$4,DQ$3,'English Scores- Leveled papers'!$H20:$KM20,"&lt;&gt;")=0,"",SUMIF('English Scores- Leveled papers'!$H$4:$KM$4,DQ$3,'English Scores- Leveled papers'!$H20:$KM20)))</f>
        <is>
          <t/>
        </is>
      </c>
      <c r="DR18" s="321" t="inlineStr">
        <f aca="false">IF('Cover Sheet'!$AC$6="6th", 'Eng GLA 6th, 7th, 8th'!D21, "")</f>
        <is>
          <t/>
        </is>
      </c>
      <c r="DS18" s="0" t="s">
        <v>836</v>
      </c>
      <c r="DT18" s="323" t="n">
        <f aca="false">COUNTIF($H$5:$H$89,3)</f>
        <v>1</v>
      </c>
      <c r="DU18" s="319" t="inlineStr">
        <f aca="false">IF($B18="","",IF(COUNTIFS('Eng GLA 6th, 7th, 8th'!$E$4:$DV$4,DU$3,'Eng GLA 6th, 7th, 8th'!$E21:$DV21,"&lt;&gt;")=0,"",SUMIF('Eng GLA 6th, 7th, 8th'!$E$4:$DV$4,DU$3,'Eng GLA 6th, 7th, 8th'!$E21:$DV21)))</f>
        <is>
          <t/>
        </is>
      </c>
      <c r="DV18" s="319" t="inlineStr">
        <f aca="false">IF($B18="","",IF(COUNTIFS('Eng GLA 6th, 7th, 8th'!$E$4:$DV$4,DV$3,'Eng GLA 6th, 7th, 8th'!$E21:$DV21,"&lt;&gt;")=0,"",SUMIF('Eng GLA 6th, 7th, 8th'!$E$4:$DV$4,DV$3,'Eng GLA 6th, 7th, 8th'!$E21:$DV21)))</f>
        <is>
          <t/>
        </is>
      </c>
      <c r="DW18" s="319" t="inlineStr">
        <f aca="false">IF($B18="","",IF(COUNTIFS('Eng GLA 6th, 7th, 8th'!$E$4:$DV$4,DW$3,'Eng GLA 6th, 7th, 8th'!$E21:$DV21,"&lt;&gt;")=0,"",SUMIF('Eng GLA 6th, 7th, 8th'!$E$4:$DV$4,DW$3,'Eng GLA 6th, 7th, 8th'!$E21:$DV21)))</f>
        <is>
          <t/>
        </is>
      </c>
      <c r="DX18" s="319" t="inlineStr">
        <f aca="false">IF($B18="","",IF(COUNTIFS('Eng GLA 6th, 7th, 8th'!$E$4:$DV$4,DX$3,'Eng GLA 6th, 7th, 8th'!$E21:$DV21,"&lt;&gt;")=0,"",SUMIF('Eng GLA 6th, 7th, 8th'!$E$4:$DV$4,DX$3,'Eng GLA 6th, 7th, 8th'!$E21:$DV21)))</f>
        <is>
          <t/>
        </is>
      </c>
      <c r="DY18" s="319" t="inlineStr">
        <f aca="false">IF($B18="","",IF(COUNTIFS('Eng GLA 6th, 7th, 8th'!$E$4:$DV$4,DY$3,'Eng GLA 6th, 7th, 8th'!$E21:$DV21,"&lt;&gt;")=0,"",SUMIF('Eng GLA 6th, 7th, 8th'!$E$4:$DV$4,DY$3,'Eng GLA 6th, 7th, 8th'!$E21:$DV21)))</f>
        <is>
          <t/>
        </is>
      </c>
      <c r="DZ18" s="319" t="inlineStr">
        <f aca="false">IF($B18="","",IF(COUNTIFS('Eng GLA 6th, 7th, 8th'!$E$4:$DV$4,DZ$3,'Eng GLA 6th, 7th, 8th'!$E21:$DV21,"&lt;&gt;")=0,"",SUMIF('Eng GLA 6th, 7th, 8th'!$E$4:$DV$4,DZ$3,'Eng GLA 6th, 7th, 8th'!$E21:$DV21)))</f>
        <is>
          <t/>
        </is>
      </c>
      <c r="EA18" s="319" t="inlineStr">
        <f aca="false">IF($B18="","",IF(COUNTIFS('Eng GLA 6th, 7th, 8th'!$E$4:$DV$4,EA$3,'Eng GLA 6th, 7th, 8th'!$E21:$DV21,"&lt;&gt;")=0,"",SUMIF('Eng GLA 6th, 7th, 8th'!$E$4:$DV$4,EA$3,'Eng GLA 6th, 7th, 8th'!$E21:$DV21)))</f>
        <is>
          <t/>
        </is>
      </c>
      <c r="EB18" s="319" t="inlineStr">
        <f aca="false">IF($B18="","",IF(COUNTIFS('Eng GLA 6th, 7th, 8th'!$E$4:$DV$4,EB$3,'Eng GLA 6th, 7th, 8th'!$E21:$DV21,"&lt;&gt;")=0,"",SUMIF('Eng GLA 6th, 7th, 8th'!$E$4:$DV$4,EB$3,'Eng GLA 6th, 7th, 8th'!$E21:$DV21)))</f>
        <is>
          <t/>
        </is>
      </c>
      <c r="EC18" s="319" t="inlineStr">
        <f aca="false">IF($B18="","",IF(COUNTIFS('Eng GLA 6th, 7th, 8th'!$E$4:$DV$4,EC$3,'Eng GLA 6th, 7th, 8th'!$E21:$DV21,"&lt;&gt;")=0,"",SUMIF('Eng GLA 6th, 7th, 8th'!$E$4:$DV$4,EC$3,'Eng GLA 6th, 7th, 8th'!$E21:$DV21)))</f>
        <is>
          <t/>
        </is>
      </c>
      <c r="ED18" s="319" t="inlineStr">
        <f aca="false">IF($B18="","",IF(COUNTIFS('Eng GLA 6th, 7th, 8th'!$E$4:$DV$4,ED$3,'Eng GLA 6th, 7th, 8th'!$E21:$DV21,"&lt;&gt;")=0,"",SUMIF('Eng GLA 6th, 7th, 8th'!$E$4:$DV$4,ED$3,'Eng GLA 6th, 7th, 8th'!$E21:$DV21)))</f>
        <is>
          <t/>
        </is>
      </c>
      <c r="EE18" s="319" t="inlineStr">
        <f aca="false">IF($B18="","",IF(COUNTIFS('Eng GLA 6th, 7th, 8th'!$E$4:$DV$4,EE$3,'Eng GLA 6th, 7th, 8th'!$E21:$DV21,"&lt;&gt;")=0,"",SUMIF('Eng GLA 6th, 7th, 8th'!$E$4:$DV$4,EE$3,'Eng GLA 6th, 7th, 8th'!$E21:$DV21)))</f>
        <is>
          <t/>
        </is>
      </c>
      <c r="EF18" s="319" t="inlineStr">
        <f aca="false">IF($B18="","",IF(COUNTIFS('Eng GLA 6th, 7th, 8th'!$E$4:$DV$4,EF$3,'Eng GLA 6th, 7th, 8th'!$E21:$DV21,"&lt;&gt;")=0,"",SUMIF('Eng GLA 6th, 7th, 8th'!$E$4:$DV$4,EF$3,'Eng GLA 6th, 7th, 8th'!$E21:$DV21)))</f>
        <is>
          <t/>
        </is>
      </c>
      <c r="EG18" s="319" t="inlineStr">
        <f aca="false">IF($B18="","",IF(COUNTIFS('Eng GLA 6th, 7th, 8th'!$E$4:$DV$4,EG$3,'Eng GLA 6th, 7th, 8th'!$E21:$DV21,"&lt;&gt;")=0,"",SUMIF('Eng GLA 6th, 7th, 8th'!$E$4:$DV$4,EG$3,'Eng GLA 6th, 7th, 8th'!$E21:$DV21)))</f>
        <is>
          <t/>
        </is>
      </c>
      <c r="EH18" s="319" t="inlineStr">
        <f aca="false">IF($B18="","",IF(COUNTIFS('Eng GLA 6th, 7th, 8th'!$E$4:$DV$4,EH$3,'Eng GLA 6th, 7th, 8th'!$E21:$DV21,"&lt;&gt;")=0,"",SUMIF('Eng GLA 6th, 7th, 8th'!$E$4:$DV$4,EH$3,'Eng GLA 6th, 7th, 8th'!$E21:$DV21)))</f>
        <is>
          <t/>
        </is>
      </c>
      <c r="EI18" s="319" t="inlineStr">
        <f aca="false">IF($B18="","",IF(COUNTIFS('Eng GLA 6th, 7th, 8th'!$E$4:$DV$4,EI$3,'Eng GLA 6th, 7th, 8th'!$E21:$DV21,"&lt;&gt;")=0,"",SUMIF('Eng GLA 6th, 7th, 8th'!$E$4:$DV$4,EI$3,'Eng GLA 6th, 7th, 8th'!$E21:$DV21)))</f>
        <is>
          <t/>
        </is>
      </c>
      <c r="EJ18" s="322" t="inlineStr">
        <f aca="false">IF('Cover Sheet'!$AC$6="7th", 'Eng GLA 6th, 7th, 8th'!AQ21, "")</f>
        <is>
          <t/>
        </is>
      </c>
      <c r="EK18" s="319" t="inlineStr">
        <f aca="false">IF($B18="","",IF(COUNTIFS('Eng GLA 6th, 7th, 8th'!$E$4:$DV$4,EK$3,'Eng GLA 6th, 7th, 8th'!$E21:$DV21,"&lt;&gt;")=0,"",SUMIF('Eng GLA 6th, 7th, 8th'!$E$4:$DV$4,EK$3,'Eng GLA 6th, 7th, 8th'!$E21:$DV21)))</f>
        <is>
          <t/>
        </is>
      </c>
      <c r="EL18" s="319" t="inlineStr">
        <f aca="false">IF($B18="","",IF(COUNTIFS('Eng GLA 6th, 7th, 8th'!$E$4:$DV$4,EL$3,'Eng GLA 6th, 7th, 8th'!$E21:$DV21,"&lt;&gt;")=0,"",SUMIF('Eng GLA 6th, 7th, 8th'!$E$4:$DV$4,EL$3,'Eng GLA 6th, 7th, 8th'!$E21:$DV21)))</f>
        <is>
          <t/>
        </is>
      </c>
      <c r="EM18" s="319" t="inlineStr">
        <f aca="false">IF($B18="","",IF(COUNTIFS('Eng GLA 6th, 7th, 8th'!$E$4:$DV$4,EM$3,'Eng GLA 6th, 7th, 8th'!$E21:$DV21,"&lt;&gt;")=0,"",SUMIF('Eng GLA 6th, 7th, 8th'!$E$4:$DV$4,EM$3,'Eng GLA 6th, 7th, 8th'!$E21:$DV21)))</f>
        <is>
          <t/>
        </is>
      </c>
      <c r="EN18" s="319" t="inlineStr">
        <f aca="false">IF($B18="","",IF(COUNTIFS('Eng GLA 6th, 7th, 8th'!$E$4:$DV$4,EN$3,'Eng GLA 6th, 7th, 8th'!$E21:$DV21,"&lt;&gt;")=0,"",SUMIF('Eng GLA 6th, 7th, 8th'!$E$4:$DV$4,EN$3,'Eng GLA 6th, 7th, 8th'!$E21:$DV21)))</f>
        <is>
          <t/>
        </is>
      </c>
      <c r="EO18" s="319" t="inlineStr">
        <f aca="false">IF($B18="","",IF(COUNTIFS('Eng GLA 6th, 7th, 8th'!$E$4:$DV$4,EO$3,'Eng GLA 6th, 7th, 8th'!$E21:$DV21,"&lt;&gt;")=0,"",SUMIF('Eng GLA 6th, 7th, 8th'!$E$4:$DV$4,EO$3,'Eng GLA 6th, 7th, 8th'!$E21:$DV21)))</f>
        <is>
          <t/>
        </is>
      </c>
      <c r="EP18" s="319" t="inlineStr">
        <f aca="false">IF($B18="","",IF(COUNTIFS('Eng GLA 6th, 7th, 8th'!$E$4:$DV$4,EP$3,'Eng GLA 6th, 7th, 8th'!$E21:$DV21,"&lt;&gt;")=0,"",SUMIF('Eng GLA 6th, 7th, 8th'!$E$4:$DV$4,EP$3,'Eng GLA 6th, 7th, 8th'!$E21:$DV21)))</f>
        <is>
          <t/>
        </is>
      </c>
      <c r="EQ18" s="319" t="inlineStr">
        <f aca="false">IF($B18="","",IF(COUNTIFS('Eng GLA 6th, 7th, 8th'!$E$4:$DV$4,EQ$3,'Eng GLA 6th, 7th, 8th'!$E21:$DV21,"&lt;&gt;")=0,"",SUMIF('Eng GLA 6th, 7th, 8th'!$E$4:$DV$4,EQ$3,'Eng GLA 6th, 7th, 8th'!$E21:$DV21)))</f>
        <is>
          <t/>
        </is>
      </c>
      <c r="ER18" s="319" t="inlineStr">
        <f aca="false">IF($B18="","",IF(COUNTIFS('Eng GLA 6th, 7th, 8th'!$E$4:$DV$4,ER$3,'Eng GLA 6th, 7th, 8th'!$E21:$DV21,"&lt;&gt;")=0,"",SUMIF('Eng GLA 6th, 7th, 8th'!$E$4:$DV$4,ER$3,'Eng GLA 6th, 7th, 8th'!$E21:$DV21)))</f>
        <is>
          <t/>
        </is>
      </c>
      <c r="ES18" s="319" t="inlineStr">
        <f aca="false">IF($B18="","",IF(COUNTIFS('Eng GLA 6th, 7th, 8th'!$E$4:$DV$4,ES$3,'Eng GLA 6th, 7th, 8th'!$E21:$DV21,"&lt;&gt;")=0,"",SUMIF('Eng GLA 6th, 7th, 8th'!$E$4:$DV$4,ES$3,'Eng GLA 6th, 7th, 8th'!$E21:$DV21)))</f>
        <is>
          <t/>
        </is>
      </c>
      <c r="ET18" s="319" t="inlineStr">
        <f aca="false">IF($B18="","",IF(COUNTIFS('Eng GLA 6th, 7th, 8th'!$E$4:$DV$4,ET$3,'Eng GLA 6th, 7th, 8th'!$E21:$DV21,"&lt;&gt;")=0,"",SUMIF('Eng GLA 6th, 7th, 8th'!$E$4:$DV$4,ET$3,'Eng GLA 6th, 7th, 8th'!$E21:$DV21)))</f>
        <is>
          <t/>
        </is>
      </c>
      <c r="EU18" s="319" t="inlineStr">
        <f aca="false">IF($B18="","",IF(COUNTIFS('Eng GLA 6th, 7th, 8th'!$E$4:$DV$4,EU$3,'Eng GLA 6th, 7th, 8th'!$E21:$DV21,"&lt;&gt;")=0,"",SUMIF('Eng GLA 6th, 7th, 8th'!$E$4:$DV$4,EU$3,'Eng GLA 6th, 7th, 8th'!$E21:$DV21)))</f>
        <is>
          <t/>
        </is>
      </c>
      <c r="EV18" s="319" t="inlineStr">
        <f aca="false">IF($B18="","",IF(COUNTIFS('Eng GLA 6th, 7th, 8th'!$E$4:$DV$4,EV$3,'Eng GLA 6th, 7th, 8th'!$E21:$DV21,"&lt;&gt;")=0,"",SUMIF('Eng GLA 6th, 7th, 8th'!$E$4:$DV$4,EV$3,'Eng GLA 6th, 7th, 8th'!$E21:$DV21)))</f>
        <is>
          <t/>
        </is>
      </c>
      <c r="EW18" s="319" t="inlineStr">
        <f aca="false">IF($B18="","",IF(COUNTIFS('Eng GLA 6th, 7th, 8th'!$E$4:$DV$4,EW$3,'Eng GLA 6th, 7th, 8th'!$E21:$DV21,"&lt;&gt;")=0,"",SUMIF('Eng GLA 6th, 7th, 8th'!$E$4:$DV$4,EW$3,'Eng GLA 6th, 7th, 8th'!$E21:$DV21)))</f>
        <is>
          <t/>
        </is>
      </c>
      <c r="EX18" s="319" t="inlineStr">
        <f aca="false">IF($B18="","",IF(COUNTIFS('Eng GLA 6th, 7th, 8th'!$E$4:$DV$4,EX$3,'Eng GLA 6th, 7th, 8th'!$E21:$DV21,"&lt;&gt;")=0,"",SUMIF('Eng GLA 6th, 7th, 8th'!$E$4:$DV$4,EX$3,'Eng GLA 6th, 7th, 8th'!$E21:$DV21)))</f>
        <is>
          <t/>
        </is>
      </c>
      <c r="EY18" s="319" t="inlineStr">
        <f aca="false">IF($B18="","",IF(COUNTIFS('Eng GLA 6th, 7th, 8th'!$E$4:$DV$4,EY$3,'Eng GLA 6th, 7th, 8th'!$E21:$DV21,"&lt;&gt;")=0,"",SUMIF('Eng GLA 6th, 7th, 8th'!$E$4:$DV$4,EY$3,'Eng GLA 6th, 7th, 8th'!$E21:$DV21)))</f>
        <is>
          <t/>
        </is>
      </c>
      <c r="EZ18" s="322" t="inlineStr">
        <f aca="false">IF('Cover Sheet'!$AC$6="8th", 'Eng GLA 6th, 7th, 8th'!CG21, "")</f>
        <is>
          <t/>
        </is>
      </c>
      <c r="FA18" s="319" t="inlineStr">
        <f aca="false">IF($B18="","",IF(COUNTIFS('Eng GLA 6th, 7th, 8th'!$E$4:$DV$4,FA$3,'Eng GLA 6th, 7th, 8th'!$E21:$DV21,"&lt;&gt;")=0,"",SUMIF('Eng GLA 6th, 7th, 8th'!$E$4:$DV$4,FA$3,'Eng GLA 6th, 7th, 8th'!$E21:$DV21)))</f>
        <is>
          <t/>
        </is>
      </c>
      <c r="FB18" s="319" t="inlineStr">
        <f aca="false">IF($B18="","",IF(COUNTIFS('Eng GLA 6th, 7th, 8th'!$E$4:$DV$4,FB$3,'Eng GLA 6th, 7th, 8th'!$E21:$DV21,"&lt;&gt;")=0,"",SUMIF('Eng GLA 6th, 7th, 8th'!$E$4:$DV$4,FB$3,'Eng GLA 6th, 7th, 8th'!$E21:$DV21)))</f>
        <is>
          <t/>
        </is>
      </c>
      <c r="FC18" s="319" t="inlineStr">
        <f aca="false">IF($B18="","",IF(COUNTIFS('Eng GLA 6th, 7th, 8th'!$E$4:$DV$4,FC$3,'Eng GLA 6th, 7th, 8th'!$E21:$DV21,"&lt;&gt;")=0,"",SUMIF('Eng GLA 6th, 7th, 8th'!$E$4:$DV$4,FC$3,'Eng GLA 6th, 7th, 8th'!$E21:$DV21)))</f>
        <is>
          <t/>
        </is>
      </c>
      <c r="FD18" s="319" t="inlineStr">
        <f aca="false">IF($B18="","",IF(COUNTIFS('Eng GLA 6th, 7th, 8th'!$E$4:$DV$4,FD$3,'Eng GLA 6th, 7th, 8th'!$E21:$DV21,"&lt;&gt;")=0,"",SUMIF('Eng GLA 6th, 7th, 8th'!$E$4:$DV$4,FD$3,'Eng GLA 6th, 7th, 8th'!$E21:$DV21)))</f>
        <is>
          <t/>
        </is>
      </c>
      <c r="FE18" s="319" t="inlineStr">
        <f aca="false">IF($B18="","",IF(COUNTIFS('Eng GLA 6th, 7th, 8th'!$E$4:$DV$4,FE$3,'Eng GLA 6th, 7th, 8th'!$E21:$DV21,"&lt;&gt;")=0,"",SUMIF('Eng GLA 6th, 7th, 8th'!$E$4:$DV$4,FE$3,'Eng GLA 6th, 7th, 8th'!$E21:$DV21)))</f>
        <is>
          <t/>
        </is>
      </c>
      <c r="FF18" s="319" t="inlineStr">
        <f aca="false">IF($B18="","",IF(COUNTIFS('Eng GLA 6th, 7th, 8th'!$E$4:$DV$4,FF$3,'Eng GLA 6th, 7th, 8th'!$E21:$DV21,"&lt;&gt;")=0,"",SUMIF('Eng GLA 6th, 7th, 8th'!$E$4:$DV$4,FF$3,'Eng GLA 6th, 7th, 8th'!$E21:$DV21)))</f>
        <is>
          <t/>
        </is>
      </c>
      <c r="FG18" s="319" t="inlineStr">
        <f aca="false">IF($B18="","",IF(COUNTIFS('Eng GLA 6th, 7th, 8th'!$E$4:$DV$4,FG$3,'Eng GLA 6th, 7th, 8th'!$E21:$DV21,"&lt;&gt;")=0,"",SUMIF('Eng GLA 6th, 7th, 8th'!$E$4:$DV$4,FG$3,'Eng GLA 6th, 7th, 8th'!$E21:$DV21)))</f>
        <is>
          <t/>
        </is>
      </c>
      <c r="FH18" s="319" t="inlineStr">
        <f aca="false">IF($B18="","",IF(COUNTIFS('Eng GLA 6th, 7th, 8th'!$E$4:$DV$4,FH$3,'Eng GLA 6th, 7th, 8th'!$E21:$DV21,"&lt;&gt;")=0,"",SUMIF('Eng GLA 6th, 7th, 8th'!$E$4:$DV$4,FH$3,'Eng GLA 6th, 7th, 8th'!$E21:$DV21)))</f>
        <is>
          <t/>
        </is>
      </c>
      <c r="FI18" s="319" t="inlineStr">
        <f aca="false">IF($B18="","",IF(COUNTIFS('Eng GLA 6th, 7th, 8th'!$E$4:$DV$4,FI$3,'Eng GLA 6th, 7th, 8th'!$E21:$DV21,"&lt;&gt;")=0,"",SUMIF('Eng GLA 6th, 7th, 8th'!$E$4:$DV$4,FI$3,'Eng GLA 6th, 7th, 8th'!$E21:$DV21)))</f>
        <is>
          <t/>
        </is>
      </c>
      <c r="FJ18" s="319" t="inlineStr">
        <f aca="false">IF($B18="","",IF(COUNTIFS('Eng GLA 6th, 7th, 8th'!$E$4:$DV$4,FJ$3,'Eng GLA 6th, 7th, 8th'!$E21:$DV21,"&lt;&gt;")=0,"",SUMIF('Eng GLA 6th, 7th, 8th'!$E$4:$DV$4,FJ$3,'Eng GLA 6th, 7th, 8th'!$E21:$DV21)))</f>
        <is>
          <t/>
        </is>
      </c>
      <c r="FK18" s="319" t="inlineStr">
        <f aca="false">IF($B18="","",IF(COUNTIFS('Eng GLA 6th, 7th, 8th'!$E$4:$DV$4,FK$3,'Eng GLA 6th, 7th, 8th'!$E21:$DV21,"&lt;&gt;")=0,"",SUMIF('Eng GLA 6th, 7th, 8th'!$E$4:$DV$4,FK$3,'Eng GLA 6th, 7th, 8th'!$E21:$DV21)))</f>
        <is>
          <t/>
        </is>
      </c>
      <c r="FL18" s="319" t="inlineStr">
        <f aca="false">IF($B18="","",IF(COUNTIFS('Eng GLA 6th, 7th, 8th'!$E$4:$DV$4,FL$3,'Eng GLA 6th, 7th, 8th'!$E21:$DV21,"&lt;&gt;")=0,"",SUMIF('Eng GLA 6th, 7th, 8th'!$E$4:$DV$4,FL$3,'Eng GLA 6th, 7th, 8th'!$E21:$DV21)))</f>
        <is>
          <t/>
        </is>
      </c>
      <c r="FM18" s="319" t="inlineStr">
        <f aca="false">IF($B18="","",IF(COUNTIFS('Eng GLA 6th, 7th, 8th'!$E$4:$DV$4,FM$3,'Eng GLA 6th, 7th, 8th'!$E21:$DV21,"&lt;&gt;")=0,"",SUMIF('Eng GLA 6th, 7th, 8th'!$E$4:$DV$4,FM$3,'Eng GLA 6th, 7th, 8th'!$E21:$DV21)))</f>
        <is>
          <t/>
        </is>
      </c>
      <c r="FN18" s="319" t="inlineStr">
        <f aca="false">IF($B18="","",IF(COUNTIFS('Eng GLA 6th, 7th, 8th'!$E$4:$DV$4,FN$3,'Eng GLA 6th, 7th, 8th'!$E21:$DV21,"&lt;&gt;")=0,"",SUMIF('Eng GLA 6th, 7th, 8th'!$E$4:$DV$4,FN$3,'Eng GLA 6th, 7th, 8th'!$E21:$DV21)))</f>
        <is>
          <t/>
        </is>
      </c>
      <c r="FO18" s="319" t="inlineStr">
        <f aca="false">IF($B18="","",IF(COUNTIFS('Eng GLA 6th, 7th, 8th'!$E$4:$DV$4,FO$3,'Eng GLA 6th, 7th, 8th'!$E21:$DV21,"&lt;&gt;")=0,"",SUMIF('Eng GLA 6th, 7th, 8th'!$E$4:$DV$4,FO$3,'Eng GLA 6th, 7th, 8th'!$E21:$DV21)))</f>
        <is>
          <t/>
        </is>
      </c>
    </row>
    <row r="19" customFormat="false" ht="12.75" hidden="false" customHeight="true" outlineLevel="0" collapsed="false">
      <c r="A19" s="315" t="n">
        <v>15</v>
      </c>
      <c r="B19" s="315" t="str">
        <f aca="false">'English Scores- Leveled papers'!B21</f>
        <v>S.Dhanalakshmi</v>
      </c>
      <c r="C19" s="315"/>
      <c r="D19" s="316" t="str">
        <f aca="false">IF(OR(B19="",H19="",'Cover Sheet'!E19=""),"",'Cover Sheet'!E19)</f>
        <v/>
      </c>
      <c r="E19" s="316" t="str">
        <f aca="false">IF(OR(B19="",H19="",'Cover Sheet'!F19=""),"",'Cover Sheet'!F19)</f>
        <v/>
      </c>
      <c r="F19" s="316" t="str">
        <f aca="false">IF(OR(B19="",H19="",'Cover Sheet'!H19=""),"",'Cover Sheet'!H19)</f>
        <v/>
      </c>
      <c r="G19" s="316"/>
      <c r="H19" s="316" t="n">
        <f aca="false">IF(OR(B19="",COUNT('English Scores- Leveled papers'!H21:KM21)=0),"",IF((AND(AB19&gt;=(70/100),AB19&lt;1.1)),9,IF((AND(AA19&gt;=(70/100),AA19&lt;1.1)),8,IF((AND(Z19&gt;=(70/100),Z19&lt;1.1)),7,IF((AND(Y19&gt;=(70/100),Y19&lt;1.1)),6,IF(AND(X19&gt;=0.7,X19&lt;1.1),5.5,IF(AND(W19&gt;=0.7,W19&lt;1.1),5,IF(AND(V19&gt;=0.7,V19&lt;1.1),4.5,IF(AND(U19&gt;=0.7,U19&lt;1.1),4,IF(AND(T19&gt;=0.7,T19&lt;1.1),3.5,IF(AND(S19&gt;=0.7,S19&lt;1.1),3,IF(AND(R19&gt;=0.7,R19&lt;1.1),2.5,IF(AND(Q19&gt;=0.7,Q19&lt;1.1),2,IF(AND(P19&gt;=0.7,P19&lt;1.1),1.5,IF(AND(O19&gt;=0.7,O19&lt;1.1),1,IF(AND(N19&gt;=0.7,N19&lt;1.1),0.5,IF(AND(M19&gt;=0.7,M19&lt;1.1),0.2,IF(AND(L19&gt;=0.7,L19&lt;1.1),0,IF(COUNT('English Scores- Leveled papers'!H21:M21)=0,"",-0.5)))))))))))))))))))</f>
        <v>2</v>
      </c>
      <c r="I19" s="317" t="n">
        <f aca="false">IFERROR(IF(OR(B19="",H19=""),"",IF((AND(AB19&gt;=(70/100),AB19&lt;1.1)),AB19,IF(AND((AA19)&gt;=(70/100),AA19&lt;1.1),AA19,IF((AND((Z19)&gt;=(70/100),Z19&lt;1.1)),Z19,IF(AND((Y19)&gt;=(70/100),Y19&lt;1.1),Y19,IF(AND(X19&gt;=0.7,X19&lt;1.1),X19,IF(AND((W19)&gt;=0.7,W19&lt;1.1),W19,IF(AND((V19)&gt;=0.7,V19&lt;1.1),V19,IF(AND((U19)&gt;=0.7,U19&lt;1.1),U19,IF(AND((T19)&gt;=0.7,T19&lt;1.1),T19,IF(AND((S19)&gt;=0.7,S19&lt;1.1),S19,IF(AND((R19)&gt;=0.7,R19&lt;1.1),R19,IF(AND((Q19)&gt;=0.7,Q19&lt;1.1),Q19,IF(AND((P19)&gt;=0.7,P19&lt;1.1),P19,IF(AND((O19)&gt;=0.7,O19&lt;1.1),O19,IF(AND((N19)&gt;=0.7,N19&lt;1.1),N19,IF(AND((M19)&gt;=0.7,M19&lt;1.1),M19,IF(AND((L19)&gt;=0.7,L19&lt;1.1),L19,L19)))))))))))))))))),"")</f>
        <v>0.7</v>
      </c>
      <c r="J19" s="317" t="n">
        <f aca="false">IF((OR(B19="",H19="")),"",IF(AND((AB19)&gt;=(70/100),AB19&lt;1.1),"",IF((AND((AA19)&gt;=(70/100),AA19&lt;1.1)),AB19,IF((AND((Z19)&gt;=(70/100),Z19&lt;1.1)),AA19,IF((AND((Y19)&gt;=(70/100),Y19&lt;1.1)),Z19,IF(AND((X19)&gt;=0.7,X19&lt;1.1),Y19,IF(AND((W19)&gt;=0.7,W19&lt;1.1),X19,IF(AND((V19)&gt;=0.7,V19&lt;1.1),W19,IF(AND((U19)&gt;=0.7,U19&lt;1.1),V19,IF(AND((T19)&gt;=0.7,T19&lt;1.1),U19,IF(AND((S19)&gt;=0.7,S19&lt;1.1),T19,IF(AND((R19)&gt;=0.7,R19&lt;1.1),S19,IF(AND((Q19)&gt;=0.7,Q19&lt;1.1),R19,IF(AND((P19)&gt;=0.7,P19&lt;1.1),Q19,IF(AND((O19)&gt;=0.7,O19&lt;1.1),P19,IF(AND((N19)&gt;=0.7,N19&lt;1.1),O19,IF(AND((M19)&gt;=0.7,M19&lt;1.1),N19,IF(AND((L19)&gt;=0.7,L19&lt;1.1),M19,""))))))))))))))))))</f>
        <v>0.5</v>
      </c>
      <c r="K19" s="317" t="n">
        <f aca="false">IF((OR(B19="",H19="")),"",IF(AND((AB19)&gt;=(70/100),AB19&lt;1.1),AA19,IF((AND((AA19)&gt;=(70/100),AA19&lt;1.1)),Z19,IF((AND((Z19)&gt;=(70/100),Z19&lt;1.1)),Y19,IF((AND((Y19)&gt;=(70/100),Y19&lt;1.1)),X19,IF(AND((X19)&gt;=0.7,X19&lt;1.1),W19,IF(AND((W19)&gt;=0.7,W19&lt;1.1),V19,IF(AND((V19)&gt;=0.7,V19&lt;1.1),U19,IF(AND((U19)&gt;=0.7,U19&lt;1.1),T19,IF(AND((T19)&gt;=0.7,T19&lt;1.1),S19,IF(AND((S19)&gt;=0.7,S19&lt;1.1),R19,IF(AND((R19)&gt;=0.7,R19&lt;1.1),Q19,IF(AND((Q19)&gt;=0.7,Q19&lt;1.1),P19,IF(AND((P19)&gt;=0.7,P19&lt;1.1),O19,IF(AND((O19)&gt;=0.7,O19&lt;1.1),N19,IF(AND((N19)&gt;=0.7,N19&lt;1.1),M19,IF(AND((M19)&gt;=0.7,M19&lt;1.1),L19,IF(AND((L19)&gt;=0.7,L19&lt;1.1),"",""))))))))))))))))))</f>
        <v>0.5</v>
      </c>
      <c r="L19" s="318" t="str">
        <f aca="false">IFERROR(IF((B19=""),"",(IF(COUNT(AC19:AG19)=0,"",ROUND(SUM(AC19:AG19)/SUM($AC$2:$AG$2),1)))),"")</f>
        <v/>
      </c>
      <c r="M19" s="318" t="str">
        <f aca="false">IFERROR(IF((B19=""),"",(IF(COUNT(AH19:AL19)=0,"",ROUND(SUM(AH19:AL19)/SUM($AH$2:$AL$2),1)))),"")</f>
        <v/>
      </c>
      <c r="N19" s="318" t="n">
        <f aca="false">IFERROR(IF((B19=""),"",(IF(COUNT(AM19:AQ19)=0,"",ROUND(SUM(AM19:AQ19)/SUM($AM$2:$AQ$2),1)))),"")</f>
        <v>0.8</v>
      </c>
      <c r="O19" s="318" t="n">
        <f aca="false">IFERROR(IF((B19=""),"",(IF(COUNT(AR19:AV19)=0,"",ROUND(SUM(AR19:AV19)/SUM($AR$2:$AV$2),1)))),"")</f>
        <v>0.6</v>
      </c>
      <c r="P19" s="318" t="n">
        <f aca="false">IFERROR(IF((B19=""),"",(IF(COUNT(AX19:BB19)=0,"",ROUND(SUM(AX19:BB19)/SUM($AX$2:$BB$2),1)))),"")</f>
        <v>0.5</v>
      </c>
      <c r="Q19" s="318" t="n">
        <f aca="false">IFERROR(IF((B19=""),"",(IF(COUNT(BD19:BJ19)=0,"",ROUND(SUM(BD19:BJ19)/SUM($BD$2:$BJ$2),1)))),0)</f>
        <v>0.7</v>
      </c>
      <c r="R19" s="318" t="n">
        <f aca="false">IFERROR(IF((B19=""),"",(IF(COUNT(BL19:BS19)=0,"",ROUND(SUM(BL19:BR19)/SUM($BL$2:$BR$2),1)))),0)</f>
        <v>0.5</v>
      </c>
      <c r="S19" s="318" t="str">
        <f aca="false">IFERROR(IF((B19=""),"",(IF(COUNT(BT19:CB19)=0,"",ROUND(SUM(BT19:CA19)/SUM($BT$2:$CA$2),1)))),0)</f>
        <v/>
      </c>
      <c r="T19" s="318" t="str">
        <f aca="false">IFERROR(IF((B19=""),"",(IF(COUNT(CC19:CJ19)=0,"",ROUND(SUM(CC19:CI19)/SUM($CC$2:$CI$2),1)))),0)</f>
        <v/>
      </c>
      <c r="U19" s="318" t="str">
        <f aca="false">IFERROR(IF((B19=""),"",(IF(COUNT(CK19:CQ19)=0,"",ROUND(SUM(CK19:CQ19)/SUM($CK$2:$CQ$2),1)))),0)</f>
        <v/>
      </c>
      <c r="V19" s="318" t="str">
        <f aca="false">IFERROR(IF((B19=""),"",(IF(COUNT(CS19:CY19)=0,"",ROUND(SUM(CS19:CY19)/SUM($CS$2:$CY$2),1)))),0)</f>
        <v/>
      </c>
      <c r="W19" s="318" t="str">
        <f aca="false">IFERROR(IF((B19=""),"",(IF(COUNT(DA19:DI19)=0,"",ROUND(SUM(DA19:DI19)/SUM($DA$2:$DI$2),1)))),0)</f>
        <v/>
      </c>
      <c r="X19" s="318" t="str">
        <f aca="false">IFERROR(IF((B19=""),"",(IF(COUNT(DK19:DP19)=0,"",ROUND(SUM(DK19:DP19)/SUM($DK$2:$DP$2),1)))),0)</f>
        <v/>
      </c>
      <c r="Y19" s="318"/>
      <c r="Z19" s="318"/>
      <c r="AA19" s="318"/>
      <c r="AB19" s="318"/>
      <c r="AC19" s="319" t="str">
        <f aca="false">IF($B19="","",IF(COUNTIFS('English Scores- Leveled papers'!$H$4:$KM$4,AC$3,'English Scores- Leveled papers'!$H21:$KM21,"&lt;&gt;")=0,"",SUMIF('English Scores- Leveled papers'!$H$4:$KM$4,AC$3,'English Scores- Leveled papers'!$H21:$KM21)))</f>
        <v/>
      </c>
      <c r="AD19" s="319" t="str">
        <f aca="false">IF($B19="","",IF(COUNTIFS('English Scores- Leveled papers'!$H$4:$KM$4,AD$3,'English Scores- Leveled papers'!$H21:$KM21,"&lt;&gt;")=0,"",SUMIF('English Scores- Leveled papers'!$H$4:$KM$4,AD$3,'English Scores- Leveled papers'!$H21:$KM21)))</f>
        <v/>
      </c>
      <c r="AE19" s="319" t="str">
        <f aca="false">IF($B19="","",IF(COUNTIFS('English Scores- Leveled papers'!$H$4:$KM$4,AE$3,'English Scores- Leveled papers'!$H21:$KM21,"&lt;&gt;")=0,"",SUMIF('English Scores- Leveled papers'!$H$4:$KM$4,AE$3,'English Scores- Leveled papers'!$H21:$KM21)))</f>
        <v/>
      </c>
      <c r="AF19" s="319" t="str">
        <f aca="false">IF($B19="","",IF(COUNTIFS('English Scores- Leveled papers'!$H$4:$KM$4,AF$3,'English Scores- Leveled papers'!$H21:$KM21,"&lt;&gt;")=0,"",SUMIF('English Scores- Leveled papers'!$H$4:$KM$4,AF$3,'English Scores- Leveled papers'!$H21:$KM21)))</f>
        <v/>
      </c>
      <c r="AG19" s="319" t="str">
        <f aca="false">IF($B19="","",IF(COUNTIFS('English Scores- Leveled papers'!$H$4:$KM$4,AG$3,'English Scores- Leveled papers'!$H21:$KM21,"&lt;&gt;")=0,"",SUMIF('English Scores- Leveled papers'!$H$4:$KM$4,AG$3,'English Scores- Leveled papers'!$H21:$KM21)))</f>
        <v/>
      </c>
      <c r="AH19" s="319" t="str">
        <f aca="false">IF($B19="","",IF(COUNTIFS('English Scores- Leveled papers'!$H$4:$KM$4,AH$3,'English Scores- Leveled papers'!$H21:$KM21,"&lt;&gt;")=0,"",SUMIF('English Scores- Leveled papers'!$H$4:$KM$4,AH$3,'English Scores- Leveled papers'!$H21:$KM21)))</f>
        <v/>
      </c>
      <c r="AI19" s="319" t="str">
        <f aca="false">IF($B19="","",IF(COUNTIFS('English Scores- Leveled papers'!$H$4:$KM$4,AI$3,'English Scores- Leveled papers'!$H21:$KM21,"&lt;&gt;")=0,"",SUMIF('English Scores- Leveled papers'!$H$4:$KM$4,AI$3,'English Scores- Leveled papers'!$H21:$KM21)))</f>
        <v/>
      </c>
      <c r="AJ19" s="319" t="str">
        <f aca="false">IF($B19="","",IF(COUNTIFS('English Scores- Leveled papers'!$H$4:$KM$4,AJ$3,'English Scores- Leveled papers'!$H21:$KM21,"&lt;&gt;")=0,"",SUMIF('English Scores- Leveled papers'!$H$4:$KM$4,AJ$3,'English Scores- Leveled papers'!$H21:$KM21)))</f>
        <v/>
      </c>
      <c r="AK19" s="319" t="str">
        <f aca="false">IF($B19="","",IF(COUNTIFS('English Scores- Leveled papers'!$H$4:$KM$4,AK$3,'English Scores- Leveled papers'!$H21:$KM21,"&lt;&gt;")=0,"",SUMIF('English Scores- Leveled papers'!$H$4:$KM$4,AK$3,'English Scores- Leveled papers'!$H21:$KM21)))</f>
        <v/>
      </c>
      <c r="AL19" s="319" t="str">
        <f aca="false">IF($B19="","",IF(COUNTIFS('English Scores- Leveled papers'!$H$4:$KM$4,AL$3,'English Scores- Leveled papers'!$H21:$KM21,"&lt;&gt;")=0,"",SUMIF('English Scores- Leveled papers'!$H$4:$KM$4,AL$3,'English Scores- Leveled papers'!$H21:$KM21)))</f>
        <v/>
      </c>
      <c r="AM19" s="319" t="n">
        <f aca="false">IF($B19="","",IF(COUNTIFS('English Scores- Leveled papers'!$H$4:$KM$4,AM$3,'English Scores- Leveled papers'!$H21:$KM21,"&lt;&gt;")=0,"",SUMIF('English Scores- Leveled papers'!$H$4:$KM$4,AM$3,'English Scores- Leveled papers'!$H21:$KM21)))</f>
        <v>1</v>
      </c>
      <c r="AN19" s="319" t="n">
        <f aca="false">IF($B19="","",IF(COUNTIFS('English Scores- Leveled papers'!$H$4:$KM$4,AN$3,'English Scores- Leveled papers'!$H21:$KM21,"&lt;&gt;")=0,"",SUMIF('English Scores- Leveled papers'!$H$4:$KM$4,AN$3,'English Scores- Leveled papers'!$H21:$KM21)))</f>
        <v>1</v>
      </c>
      <c r="AO19" s="319" t="n">
        <f aca="false">IF($B19="","",IF(COUNTIFS('English Scores- Leveled papers'!$H$4:$KM$4,AO$3,'English Scores- Leveled papers'!$H21:$KM21,"&lt;&gt;")=0,"",SUMIF('English Scores- Leveled papers'!$H$4:$KM$4,AO$3,'English Scores- Leveled papers'!$H21:$KM21)))</f>
        <v>1</v>
      </c>
      <c r="AP19" s="319" t="n">
        <f aca="false">IF($B19="","",IF(COUNTIFS('English Scores- Leveled papers'!$H$4:$KM$4,AP$3,'English Scores- Leveled papers'!$H21:$KM21,"&lt;&gt;")=0,"",SUMIF('English Scores- Leveled papers'!$H$4:$KM$4,AP$3,'English Scores- Leveled papers'!$H21:$KM21)))</f>
        <v>1</v>
      </c>
      <c r="AQ19" s="319" t="n">
        <f aca="false">IF($B19="","",IF(COUNTIFS('English Scores- Leveled papers'!$H$4:$KM$4,AQ$3,'English Scores- Leveled papers'!$H21:$KM21,"&lt;&gt;")=0,"",SUMIF('English Scores- Leveled papers'!$H$4:$KM$4,AQ$3,'English Scores- Leveled papers'!$H21:$KM21)))</f>
        <v>1.5</v>
      </c>
      <c r="AR19" s="319" t="n">
        <f aca="false">IF($B19="","",IF(COUNTIFS('English Scores- Leveled papers'!$H$4:$KM$4,AR$3,'English Scores- Leveled papers'!$H21:$KM21,"&lt;&gt;")=0,"",SUMIF('English Scores- Leveled papers'!$H$4:$KM$4,AR$3,'English Scores- Leveled papers'!$H21:$KM21)))</f>
        <v>1</v>
      </c>
      <c r="AS19" s="319" t="n">
        <f aca="false">IF($B19="","",IF(COUNTIFS('English Scores- Leveled papers'!$H$4:$KM$4,AS$3,'English Scores- Leveled papers'!$H21:$KM21,"&lt;&gt;")=0,"",SUMIF('English Scores- Leveled papers'!$H$4:$KM$4,AS$3,'English Scores- Leveled papers'!$H21:$KM21)))</f>
        <v>2</v>
      </c>
      <c r="AT19" s="319" t="n">
        <f aca="false">IF($B19="","",IF(COUNTIFS('English Scores- Leveled papers'!$H$4:$KM$4,AT$3,'English Scores- Leveled papers'!$H21:$KM21,"&lt;&gt;")=0,"",SUMIF('English Scores- Leveled papers'!$H$4:$KM$4,AT$3,'English Scores- Leveled papers'!$H21:$KM21)))</f>
        <v>0</v>
      </c>
      <c r="AU19" s="319" t="n">
        <f aca="false">IF($B19="","",IF(COUNTIFS('English Scores- Leveled papers'!$H$4:$KM$4,AU$3,'English Scores- Leveled papers'!$H21:$KM21,"&lt;&gt;")=0,"",SUMIF('English Scores- Leveled papers'!$H$4:$KM$4,AU$3,'English Scores- Leveled papers'!$H21:$KM21)))</f>
        <v>0.5</v>
      </c>
      <c r="AV19" s="319" t="n">
        <f aca="false">IF($B19="","",IF(COUNTIFS('English Scores- Leveled papers'!$H$4:$KM$4,AV$3,'English Scores- Leveled papers'!$H21:$KM21,"&lt;&gt;")=0,"",SUMIF('English Scores- Leveled papers'!$H$4:$KM$4,AV$3,'English Scores- Leveled papers'!$H21:$KM21)))</f>
        <v>1.5</v>
      </c>
      <c r="AW19" s="319" t="n">
        <f aca="false">IF($B19="","",IF(COUNTIFS('English Scores- Leveled papers'!$H$4:$KM$4,AW$3,'English Scores- Leveled papers'!$H21:$KM21,"&lt;&gt;")=0,"",SUMIF('English Scores- Leveled papers'!$H$4:$KM$4,AW$3,'English Scores- Leveled papers'!$H21:$KM21)))</f>
        <v>2.75</v>
      </c>
      <c r="AX19" s="319" t="n">
        <f aca="false">IF($B19="","",IF(COUNTIFS('English Scores- Leveled papers'!$H$4:$KM$4,AX$3,'English Scores- Leveled papers'!$H21:$KM21,"&lt;&gt;")=0,"",SUMIF('English Scores- Leveled papers'!$H$4:$KM$4,AX$3,'English Scores- Leveled papers'!$H21:$KM21)))</f>
        <v>2</v>
      </c>
      <c r="AY19" s="319" t="n">
        <f aca="false">IF($B19="","",IF(COUNTIFS('English Scores- Leveled papers'!$H$4:$KM$4,AY$3,'English Scores- Leveled papers'!$H21:$KM21,"&lt;&gt;")=0,"",SUMIF('English Scores- Leveled papers'!$H$4:$KM$4,AY$3,'English Scores- Leveled papers'!$H21:$KM21)))</f>
        <v>1</v>
      </c>
      <c r="AZ19" s="319" t="n">
        <f aca="false">IF($B19="","",IF(COUNTIFS('English Scores- Leveled papers'!$H$4:$KM$4,AZ$3,'English Scores- Leveled papers'!$H21:$KM21,"&lt;&gt;")=0,"",SUMIF('English Scores- Leveled papers'!$H$4:$KM$4,AZ$3,'English Scores- Leveled papers'!$H21:$KM21)))</f>
        <v>0</v>
      </c>
      <c r="BA19" s="319" t="n">
        <f aca="false">IF($B19="","",IF(COUNTIFS('English Scores- Leveled papers'!$H$4:$KM$4,BA$3,'English Scores- Leveled papers'!$H21:$KM21,"&lt;&gt;")=0,"",SUMIF('English Scores- Leveled papers'!$H$4:$KM$4,BA$3,'English Scores- Leveled papers'!$H21:$KM21)))</f>
        <v>0</v>
      </c>
      <c r="BB19" s="319" t="n">
        <f aca="false">IF($B19="","",IF(COUNTIFS('English Scores- Leveled papers'!$H$4:$KM$4,BB$3,'English Scores- Leveled papers'!$H21:$KM21,"&lt;&gt;")=0,"",SUMIF('English Scores- Leveled papers'!$H$4:$KM$4,BB$3,'English Scores- Leveled papers'!$H21:$KM21)))</f>
        <v>1</v>
      </c>
      <c r="BC19" s="319" t="n">
        <f aca="false">IF($B19="","",IF(COUNTIFS('English Scores- Leveled papers'!$H$4:$KM$4,BC$3,'English Scores- Leveled papers'!$H21:$KM21,"&lt;&gt;")=0,"",SUMIF('English Scores- Leveled papers'!$H$4:$KM$4,BC$3,'English Scores- Leveled papers'!$H21:$KM21)))</f>
        <v>2</v>
      </c>
      <c r="BD19" s="319" t="n">
        <f aca="false">IF($B19="","",IF(COUNTIFS('English Scores- Leveled papers'!$H$4:$KM$4,BD$3,'English Scores- Leveled papers'!$H21:$KM21,"&lt;&gt;")=0,"",SUMIF('English Scores- Leveled papers'!$H$4:$KM$4,BD$3,'English Scores- Leveled papers'!$H21:$KM21)))</f>
        <v>2</v>
      </c>
      <c r="BE19" s="319" t="n">
        <f aca="false">IF($B19="","",IF(COUNTIFS('English Scores- Leveled papers'!$H$4:$KM$4,BE$3,'English Scores- Leveled papers'!$H21:$KM21,"&lt;&gt;")=0,"",SUMIF('English Scores- Leveled papers'!$H$4:$KM$4,BE$3,'English Scores- Leveled papers'!$H21:$KM21)))</f>
        <v>2</v>
      </c>
      <c r="BF19" s="319" t="n">
        <f aca="false">IF($B19="","",IF(COUNTIFS('English Scores- Leveled papers'!$H$4:$KM$4,BF$3,'English Scores- Leveled papers'!$H21:$KM21,"&lt;&gt;")=0,"",SUMIF('English Scores- Leveled papers'!$H$4:$KM$4,BF$3,'English Scores- Leveled papers'!$H21:$KM21)))</f>
        <v>2</v>
      </c>
      <c r="BG19" s="319" t="n">
        <f aca="false">IF($B19="","",IF(COUNTIFS('English Scores- Leveled papers'!$H$4:$KM$4,BG$3,'English Scores- Leveled papers'!$H21:$KM21,"&lt;&gt;")=0,"",SUMIF('English Scores- Leveled papers'!$H$4:$KM$4,BG$3,'English Scores- Leveled papers'!$H21:$KM21)))</f>
        <v>0</v>
      </c>
      <c r="BH19" s="319" t="n">
        <f aca="false">IF($B19="","",IF(COUNTIFS('English Scores- Leveled papers'!$H$4:$KM$4,BH$3,'English Scores- Leveled papers'!$H21:$KM21,"&lt;&gt;")=0,"",SUMIF('English Scores- Leveled papers'!$H$4:$KM$4,BH$3,'English Scores- Leveled papers'!$H21:$KM21)))</f>
        <v>0</v>
      </c>
      <c r="BI19" s="319" t="n">
        <f aca="false">IF($B19="","",IF(COUNTIFS('English Scores- Leveled papers'!$H$4:$KM$4,BI$3,'English Scores- Leveled papers'!$H21:$KM21,"&lt;&gt;")=0,"",SUMIF('English Scores- Leveled papers'!$H$4:$KM$4,BI$3,'English Scores- Leveled papers'!$H21:$KM21)))</f>
        <v>1</v>
      </c>
      <c r="BJ19" s="319" t="n">
        <f aca="false">IF($B19="","",IF(COUNTIFS('English Scores- Leveled papers'!$H$4:$KM$4,BJ$3,'English Scores- Leveled papers'!$H21:$KM21,"&lt;&gt;")=0,"",SUMIF('English Scores- Leveled papers'!$H$4:$KM$4,BJ$3,'English Scores- Leveled papers'!$H21:$KM21)))</f>
        <v>1</v>
      </c>
      <c r="BK19" s="319" t="n">
        <f aca="false">IF($B19="","",IF(COUNTIFS('English Scores- Leveled papers'!$H$4:$KM$4,BK$3,'English Scores- Leveled papers'!$H21:$KM21,"&lt;&gt;")=0,"",SUMIF('English Scores- Leveled papers'!$H$4:$KM$4,BK$3,'English Scores- Leveled papers'!$H21:$KM21)))</f>
        <v>2</v>
      </c>
      <c r="BL19" s="319" t="n">
        <f aca="false">IF($B19="","",IF(COUNTIFS('English Scores- Leveled papers'!$H$4:$KM$4,BL$3,'English Scores- Leveled papers'!$H21:$KM21,"&lt;&gt;")=0,"",SUMIF('English Scores- Leveled papers'!$H$4:$KM$4,BL$3,'English Scores- Leveled papers'!$H21:$KM21)))</f>
        <v>1</v>
      </c>
      <c r="BM19" s="319" t="n">
        <f aca="false">IF($B19="","",IF(COUNTIFS('English Scores- Leveled papers'!$H$4:$KM$4,BM$3,'English Scores- Leveled papers'!$H21:$KM21,"&lt;&gt;")=0,"",SUMIF('English Scores- Leveled papers'!$H$4:$KM$4,BM$3,'English Scores- Leveled papers'!$H21:$KM21)))</f>
        <v>3</v>
      </c>
      <c r="BN19" s="319" t="n">
        <f aca="false">IF($B19="","",IF(COUNTIFS('English Scores- Leveled papers'!$H$4:$KM$4,BN$3,'English Scores- Leveled papers'!$H21:$KM21,"&lt;&gt;")=0,"",SUMIF('English Scores- Leveled papers'!$H$4:$KM$4,BN$3,'English Scores- Leveled papers'!$H21:$KM21)))</f>
        <v>0</v>
      </c>
      <c r="BO19" s="319" t="n">
        <f aca="false">IF($B19="","",IF(COUNTIFS('English Scores- Leveled papers'!$H$4:$KM$4,BO$3,'English Scores- Leveled papers'!$H21:$KM21,"&lt;&gt;")=0,"",SUMIF('English Scores- Leveled papers'!$H$4:$KM$4,BO$3,'English Scores- Leveled papers'!$H21:$KM21)))</f>
        <v>1</v>
      </c>
      <c r="BP19" s="319" t="n">
        <f aca="false">IF($B19="","",IF(COUNTIFS('English Scores- Leveled papers'!$H$4:$KM$4,BP$3,'English Scores- Leveled papers'!$H21:$KM21,"&lt;&gt;")=0,"",SUMIF('English Scores- Leveled papers'!$H$4:$KM$4,BP$3,'English Scores- Leveled papers'!$H21:$KM21)))</f>
        <v>1</v>
      </c>
      <c r="BQ19" s="319" t="n">
        <f aca="false">IF($B19="","",IF(COUNTIFS('English Scores- Leveled papers'!$H$4:$KM$4,BQ$3,'English Scores- Leveled papers'!$H21:$KM21,"&lt;&gt;")=0,"",SUMIF('English Scores- Leveled papers'!$H$4:$KM$4,BQ$3,'English Scores- Leveled papers'!$H21:$KM21)))</f>
        <v>0</v>
      </c>
      <c r="BR19" s="319" t="n">
        <f aca="false">IF($B19="","",IF(COUNTIFS('English Scores- Leveled papers'!$H$4:$KM$4,BR$3,'English Scores- Leveled papers'!$H21:$KM21,"&lt;&gt;")=0,"",SUMIF('English Scores- Leveled papers'!$H$4:$KM$4,BR$3,'English Scores- Leveled papers'!$H21:$KM21)))</f>
        <v>0.5</v>
      </c>
      <c r="BS19" s="319" t="n">
        <f aca="false">IF($B19="","",IF(COUNTIFS('English Scores- Leveled papers'!$H$4:$KM$4,BS$3,'English Scores- Leveled papers'!$H21:$KM21,"&lt;&gt;")=0,"",SUMIF('English Scores- Leveled papers'!$H$4:$KM$4,BS$3,'English Scores- Leveled papers'!$H21:$KM21)))</f>
        <v>2.25</v>
      </c>
      <c r="BT19" s="319" t="str">
        <f aca="false">IF($B19="","",IF(COUNTIFS('English Scores- Leveled papers'!$H$4:$KM$4,BT$3,'English Scores- Leveled papers'!$H21:$KM21,"&lt;&gt;")=0,"",SUMIF('English Scores- Leveled papers'!$H$4:$KM$4,BT$3,'English Scores- Leveled papers'!$H21:$KM21)))</f>
        <v/>
      </c>
      <c r="BU19" s="319" t="str">
        <f aca="false">IF($B19="","",IF(COUNTIFS('English Scores- Leveled papers'!$H$4:$KM$4,BU$3,'English Scores- Leveled papers'!$H21:$KM21,"&lt;&gt;")=0,"",SUMIF('English Scores- Leveled papers'!$H$4:$KM$4,BU$3,'English Scores- Leveled papers'!$H21:$KM21)))</f>
        <v/>
      </c>
      <c r="BV19" s="319" t="str">
        <f aca="false">IF($B19="","",IF(COUNTIFS('English Scores- Leveled papers'!$H$4:$KM$4,BV$3,'English Scores- Leveled papers'!$H21:$KM21,"&lt;&gt;")=0,"",SUMIF('English Scores- Leveled papers'!$H$4:$KM$4,BV$3,'English Scores- Leveled papers'!$H21:$KM21)))</f>
        <v/>
      </c>
      <c r="BW19" s="319" t="str">
        <f aca="false">IF($B19="","",IF(COUNTIFS('English Scores- Leveled papers'!$H$4:$KM$4,BW$3,'English Scores- Leveled papers'!$H21:$KM21,"&lt;&gt;")=0,"",SUMIF('English Scores- Leveled papers'!$H$4:$KM$4,BW$3,'English Scores- Leveled papers'!$H21:$KM21)))</f>
        <v/>
      </c>
      <c r="BX19" s="319" t="str">
        <f aca="false">IF($B19="","",IF(COUNTIFS('English Scores- Leveled papers'!$H$4:$KM$4,BX$3,'English Scores- Leveled papers'!$H21:$KM21,"&lt;&gt;")=0,"",SUMIF('English Scores- Leveled papers'!$H$4:$KM$4,BX$3,'English Scores- Leveled papers'!$H21:$KM21)))</f>
        <v/>
      </c>
      <c r="BY19" s="319" t="str">
        <f aca="false">IF($B19="","",IF(COUNTIFS('English Scores- Leveled papers'!$H$4:$KM$4,BY$3,'English Scores- Leveled papers'!$H21:$KM21,"&lt;&gt;")=0,"",SUMIF('English Scores- Leveled papers'!$H$4:$KM$4,BY$3,'English Scores- Leveled papers'!$H21:$KM21)))</f>
        <v/>
      </c>
      <c r="BZ19" s="319" t="str">
        <f aca="false">IF($B19="","",IF(COUNTIFS('English Scores- Leveled papers'!$H$4:$KM$4,BZ$3,'English Scores- Leveled papers'!$H21:$KM21,"&lt;&gt;")=0,"",SUMIF('English Scores- Leveled papers'!$H$4:$KM$4,BZ$3,'English Scores- Leveled papers'!$H21:$KM21)))</f>
        <v/>
      </c>
      <c r="CA19" s="319" t="str">
        <f aca="false">IF($B19="","",IF(COUNTIFS('English Scores- Leveled papers'!$H$4:$KM$4,CA$3,'English Scores- Leveled papers'!$H21:$KM21,"&lt;&gt;")=0,"",SUMIF('English Scores- Leveled papers'!$H$4:$KM$4,CA$3,'English Scores- Leveled papers'!$H21:$KM21)))</f>
        <v/>
      </c>
      <c r="CB19" s="319" t="str">
        <f aca="false">IF($B19="","",IF(COUNTIFS('English Scores- Leveled papers'!$H$4:$KM$4,CB$3,'English Scores- Leveled papers'!$H21:$KM21,"&lt;&gt;")=0,"",SUMIF('English Scores- Leveled papers'!$H$4:$KM$4,CB$3,'English Scores- Leveled papers'!$H21:$KM21)))</f>
        <v/>
      </c>
      <c r="CC19" s="319" t="str">
        <f aca="false">IF($B19="","",IF(COUNTIFS('English Scores- Leveled papers'!$H$4:$KM$4,CC$3,'English Scores- Leveled papers'!$H21:$KM21,"&lt;&gt;")=0,"",SUMIF('English Scores- Leveled papers'!$H$4:$KM$4,CC$3,'English Scores- Leveled papers'!$H21:$KM21)))</f>
        <v/>
      </c>
      <c r="CD19" s="319" t="str">
        <f aca="false">IF($B19="","",IF(COUNTIFS('English Scores- Leveled papers'!$H$4:$KM$4,CD$3,'English Scores- Leveled papers'!$H21:$KM21,"&lt;&gt;")=0,"",SUMIF('English Scores- Leveled papers'!$H$4:$KM$4,CD$3,'English Scores- Leveled papers'!$H21:$KM21)))</f>
        <v/>
      </c>
      <c r="CE19" s="319" t="str">
        <f aca="false">IF($B19="","",IF(COUNTIFS('English Scores- Leveled papers'!$H$4:$KM$4,CE$3,'English Scores- Leveled papers'!$H21:$KM21,"&lt;&gt;")=0,"",SUMIF('English Scores- Leveled papers'!$H$4:$KM$4,CE$3,'English Scores- Leveled papers'!$H21:$KM21)))</f>
        <v/>
      </c>
      <c r="CF19" s="319" t="str">
        <f aca="false">IF($B19="","",IF(COUNTIFS('English Scores- Leveled papers'!$H$4:$KM$4,CF$3,'English Scores- Leveled papers'!$H21:$KM21,"&lt;&gt;")=0,"",SUMIF('English Scores- Leveled papers'!$H$4:$KM$4,CF$3,'English Scores- Leveled papers'!$H21:$KM21)))</f>
        <v/>
      </c>
      <c r="CG19" s="319" t="str">
        <f aca="false">IF($B19="","",IF(COUNTIFS('English Scores- Leveled papers'!$H$4:$KM$4,CG$3,'English Scores- Leveled papers'!$H21:$KM21,"&lt;&gt;")=0,"",SUMIF('English Scores- Leveled papers'!$H$4:$KM$4,CG$3,'English Scores- Leveled papers'!$H21:$KM21)))</f>
        <v/>
      </c>
      <c r="CH19" s="319" t="str">
        <f aca="false">IF($B19="","",IF(COUNTIFS('English Scores- Leveled papers'!$H$4:$KM$4,CH$3,'English Scores- Leveled papers'!$H21:$KM21,"&lt;&gt;")=0,"",SUMIF('English Scores- Leveled papers'!$H$4:$KM$4,CH$3,'English Scores- Leveled papers'!$H21:$KM21)))</f>
        <v/>
      </c>
      <c r="CI19" s="319" t="str">
        <f aca="false">IF($B19="","",IF(COUNTIFS('English Scores- Leveled papers'!$H$4:$KM$4,CI$3,'English Scores- Leveled papers'!$H21:$KM21,"&lt;&gt;")=0,"",SUMIF('English Scores- Leveled papers'!$H$4:$KM$4,CI$3,'English Scores- Leveled papers'!$H21:$KM21)))</f>
        <v/>
      </c>
      <c r="CJ19" s="319" t="str">
        <f aca="false">IF($B19="","",IF(COUNTIFS('English Scores- Leveled papers'!$H$4:$KM$4,CJ$3,'English Scores- Leveled papers'!$H21:$KM21,"&lt;&gt;")=0,"",SUMIF('English Scores- Leveled papers'!$H$4:$KM$4,CJ$3,'English Scores- Leveled papers'!$H21:$KM21)))</f>
        <v/>
      </c>
      <c r="CK19" s="319" t="str">
        <f aca="false">IF($B19="","",IF(COUNTIFS('English Scores- Leveled papers'!$H$4:$KM$4,CK$3,'English Scores- Leveled papers'!$H21:$KM21,"&lt;&gt;")=0,"",SUMIF('English Scores- Leveled papers'!$H$4:$KM$4,CK$3,'English Scores- Leveled papers'!$H21:$KM21)))</f>
        <v/>
      </c>
      <c r="CL19" s="319" t="str">
        <f aca="false">IF($B19="","",IF(COUNTIFS('English Scores- Leveled papers'!$H$4:$KM$4,CL$3,'English Scores- Leveled papers'!$H21:$KM21,"&lt;&gt;")=0,"",SUMIF('English Scores- Leveled papers'!$H$4:$KM$4,CL$3,'English Scores- Leveled papers'!$H21:$KM21)))</f>
        <v/>
      </c>
      <c r="CM19" s="319" t="str">
        <f aca="false">IF($B19="","",IF(COUNTIFS('English Scores- Leveled papers'!$H$4:$KM$4,CM$3,'English Scores- Leveled papers'!$H21:$KM21,"&lt;&gt;")=0,"",SUMIF('English Scores- Leveled papers'!$H$4:$KM$4,CM$3,'English Scores- Leveled papers'!$H21:$KM21)))</f>
        <v/>
      </c>
      <c r="CN19" s="319" t="str">
        <f aca="false">IF($B19="","",IF(COUNTIFS('English Scores- Leveled papers'!$H$4:$KM$4,CN$3,'English Scores- Leveled papers'!$H21:$KM21,"&lt;&gt;")=0,"",SUMIF('English Scores- Leveled papers'!$H$4:$KM$4,CN$3,'English Scores- Leveled papers'!$H21:$KM21)))</f>
        <v/>
      </c>
      <c r="CO19" s="319" t="str">
        <f aca="false">IF($B19="","",IF(COUNTIFS('English Scores- Leveled papers'!$H$4:$KM$4,CO$3,'English Scores- Leveled papers'!$H21:$KM21,"&lt;&gt;")=0,"",SUMIF('English Scores- Leveled papers'!$H$4:$KM$4,CO$3,'English Scores- Leveled papers'!$H21:$KM21)))</f>
        <v/>
      </c>
      <c r="CP19" s="319" t="str">
        <f aca="false">IF($B19="","",IF(COUNTIFS('English Scores- Leveled papers'!$H$4:$KM$4,CP$3,'English Scores- Leveled papers'!$H21:$KM21,"&lt;&gt;")=0,"",SUMIF('English Scores- Leveled papers'!$H$4:$KM$4,CP$3,'English Scores- Leveled papers'!$H21:$KM21)))</f>
        <v/>
      </c>
      <c r="CQ19" s="319" t="str">
        <f aca="false">IF($B19="","",IF(COUNTIFS('English Scores- Leveled papers'!$H$4:$KM$4,CQ$3,'English Scores- Leveled papers'!$H21:$KM21,"&lt;&gt;")=0,"",SUMIF('English Scores- Leveled papers'!$H$4:$KM$4,CQ$3,'English Scores- Leveled papers'!$H21:$KM21)))</f>
        <v/>
      </c>
      <c r="CR19" s="319" t="str">
        <f aca="false">IF($B19="","",IF(COUNTIFS('English Scores- Leveled papers'!$H$4:$KM$4,CR$3,'English Scores- Leveled papers'!$H21:$KM21,"&lt;&gt;")=0,"",SUMIF('English Scores- Leveled papers'!$H$4:$KM$4,CR$3,'English Scores- Leveled papers'!$H21:$KM21)))</f>
        <v/>
      </c>
      <c r="CS19" s="319" t="str">
        <f aca="false">IF($B19="","",IF(COUNTIFS('English Scores- Leveled papers'!$H$4:$KM$4,CS$3,'English Scores- Leveled papers'!$H21:$KM21,"&lt;&gt;")=0,"",SUMIF('English Scores- Leveled papers'!$H$4:$KM$4,CS$3,'English Scores- Leveled papers'!$H21:$KM21)))</f>
        <v/>
      </c>
      <c r="CT19" s="319" t="str">
        <f aca="false">IF($B19="","",IF(COUNTIFS('English Scores- Leveled papers'!$H$4:$KM$4,CT$3,'English Scores- Leveled papers'!$H21:$KM21,"&lt;&gt;")=0,"",SUMIF('English Scores- Leveled papers'!$H$4:$KM$4,CT$3,'English Scores- Leveled papers'!$H21:$KM21)))</f>
        <v/>
      </c>
      <c r="CU19" s="319" t="str">
        <f aca="false">IF($B19="","",IF(COUNTIFS('English Scores- Leveled papers'!$H$4:$KM$4,CU$3,'English Scores- Leveled papers'!$H21:$KM21,"&lt;&gt;")=0,"",SUMIF('English Scores- Leveled papers'!$H$4:$KM$4,CU$3,'English Scores- Leveled papers'!$H21:$KM21)))</f>
        <v/>
      </c>
      <c r="CV19" s="319" t="str">
        <f aca="false">IF($B19="","",IF(COUNTIFS('English Scores- Leveled papers'!$H$4:$KM$4,CV$3,'English Scores- Leveled papers'!$H21:$KM21,"&lt;&gt;")=0,"",SUMIF('English Scores- Leveled papers'!$H$4:$KM$4,CV$3,'English Scores- Leveled papers'!$H21:$KM21)))</f>
        <v/>
      </c>
      <c r="CW19" s="319" t="str">
        <f aca="false">IF($B19="","",IF(COUNTIFS('English Scores- Leveled papers'!$H$4:$KM$4,CW$3,'English Scores- Leveled papers'!$H21:$KM21,"&lt;&gt;")=0,"",SUMIF('English Scores- Leveled papers'!$H$4:$KM$4,CW$3,'English Scores- Leveled papers'!$H21:$KM21)))</f>
        <v/>
      </c>
      <c r="CX19" s="319" t="str">
        <f aca="false">IF($B19="","",IF(COUNTIFS('English Scores- Leveled papers'!$H$4:$KM$4,CX$3,'English Scores- Leveled papers'!$H21:$KM21,"&lt;&gt;")=0,"",SUMIF('English Scores- Leveled papers'!$H$4:$KM$4,CX$3,'English Scores- Leveled papers'!$H21:$KM21)))</f>
        <v/>
      </c>
      <c r="CY19" s="319" t="str">
        <f aca="false">IF($B19="","",IF(COUNTIFS('English Scores- Leveled papers'!$H$4:$KM$4,CY$3,'English Scores- Leveled papers'!$H21:$KM21,"&lt;&gt;")=0,"",SUMIF('English Scores- Leveled papers'!$H$4:$KM$4,CY$3,'English Scores- Leveled papers'!$H21:$KM21)))</f>
        <v/>
      </c>
      <c r="CZ19" s="319" t="str">
        <f aca="false">IF($B19="","",IF(COUNTIFS('English Scores- Leveled papers'!$H$4:$KM$4,CZ$3,'English Scores- Leveled papers'!$H21:$KM21,"&lt;&gt;")=0,"",SUMIF('English Scores- Leveled papers'!$H$4:$KM$4,CZ$3,'English Scores- Leveled papers'!$H21:$KM21)))</f>
        <v/>
      </c>
      <c r="DA19" s="319" t="str">
        <f aca="false">IF($B19="","",IF(COUNTIFS('English Scores- Leveled papers'!$H$4:$KM$4,DA$3,'English Scores- Leveled papers'!$H21:$KM21,"&lt;&gt;")=0,"",SUMIF('English Scores- Leveled papers'!$H$4:$KM$4,DA$3,'English Scores- Leveled papers'!$H21:$KM21)))</f>
        <v/>
      </c>
      <c r="DB19" s="319" t="str">
        <f aca="false">IF($B19="","",IF(COUNTIFS('English Scores- Leveled papers'!$H$4:$KM$4,DB$3,'English Scores- Leveled papers'!$H21:$KM21,"&lt;&gt;")=0,"",SUMIF('English Scores- Leveled papers'!$H$4:$KM$4,DB$3,'English Scores- Leveled papers'!$H21:$KM21)))</f>
        <v/>
      </c>
      <c r="DC19" s="319" t="str">
        <f aca="false">IF($B19="","",IF(COUNTIFS('English Scores- Leveled papers'!$H$4:$KM$4,DC$3,'English Scores- Leveled papers'!$H21:$KM21,"&lt;&gt;")=0,"",SUMIF('English Scores- Leveled papers'!$H$4:$KM$4,DC$3,'English Scores- Leveled papers'!$H21:$KM21)))</f>
        <v/>
      </c>
      <c r="DD19" s="319" t="str">
        <f aca="false">IF($B19="","",IF(COUNTIFS('English Scores- Leveled papers'!$H$4:$KM$4,DD$3,'English Scores- Leveled papers'!$H21:$KM21,"&lt;&gt;")=0,"",SUMIF('English Scores- Leveled papers'!$H$4:$KM$4,DD$3,'English Scores- Leveled papers'!$H21:$KM21)))</f>
        <v/>
      </c>
      <c r="DE19" s="319" t="str">
        <f aca="false">IF($B19="","",IF(COUNTIFS('English Scores- Leveled papers'!$H$4:$KM$4,DE$3,'English Scores- Leveled papers'!$H21:$KM21,"&lt;&gt;")=0,"",SUMIF('English Scores- Leveled papers'!$H$4:$KM$4,DE$3,'English Scores- Leveled papers'!$H21:$KM21)))</f>
        <v/>
      </c>
      <c r="DF19" s="319" t="str">
        <f aca="false">IF($B19="","",IF(COUNTIFS('English Scores- Leveled papers'!$H$4:$KM$4,DF$3,'English Scores- Leveled papers'!$H21:$KM21,"&lt;&gt;")=0,"",SUMIF('English Scores- Leveled papers'!$H$4:$KM$4,DF$3,'English Scores- Leveled papers'!$H21:$KM21)))</f>
        <v/>
      </c>
      <c r="DG19" s="319" t="str">
        <f aca="false">IF($B19="","",IF(COUNTIFS('English Scores- Leveled papers'!$H$4:$KM$4,DG$3,'English Scores- Leveled papers'!$H21:$KM21,"&lt;&gt;")=0,"",SUMIF('English Scores- Leveled papers'!$H$4:$KM$4,DG$3,'English Scores- Leveled papers'!$H21:$KM21)))</f>
        <v/>
      </c>
      <c r="DH19" s="319" t="str">
        <f aca="false">IF($B19="","",IF(COUNTIFS('English Scores- Leveled papers'!$H$4:$KM$4,DH$3,'English Scores- Leveled papers'!$H21:$KM21,"&lt;&gt;")=0,"",SUMIF('English Scores- Leveled papers'!$H$4:$KM$4,DH$3,'English Scores- Leveled papers'!$H21:$KM21)))</f>
        <v/>
      </c>
      <c r="DI19" s="319" t="str">
        <f aca="false">IF($B19="","",IF(COUNTIFS('English Scores- Leveled papers'!$H$4:$KM$4,DI$3,'English Scores- Leveled papers'!$H21:$KM21,"&lt;&gt;")=0,"",SUMIF('English Scores- Leveled papers'!$H$4:$KM$4,DI$3,'English Scores- Leveled papers'!$H21:$KM21)))</f>
        <v/>
      </c>
      <c r="DJ19" s="319" t="str">
        <f aca="false">IF($B19="","",IF(COUNTIFS('English Scores- Leveled papers'!$H$4:$KM$4,DJ$3,'English Scores- Leveled papers'!$H21:$KM21,"&lt;&gt;")=0,"",SUMIF('English Scores- Leveled papers'!$H$4:$KM$4,DJ$3,'English Scores- Leveled papers'!$H21:$KM21)))</f>
        <v/>
      </c>
      <c r="DK19" s="319" t="str">
        <f aca="false">IF($B19="","",IF(COUNTIFS('English Scores- Leveled papers'!$H$4:$KM$4,DK$3,'English Scores- Leveled papers'!$H21:$KM21,"&lt;&gt;")=0,"",SUMIF('English Scores- Leveled papers'!$H$4:$KM$4,DK$3,'English Scores- Leveled papers'!$H21:$KM21)))</f>
        <v/>
      </c>
      <c r="DL19" s="319" t="str">
        <f aca="false">IF($B19="","",IF(COUNTIFS('English Scores- Leveled papers'!$H$4:$KM$4,DL$3,'English Scores- Leveled papers'!$H21:$KM21,"&lt;&gt;")=0,"",SUMIF('English Scores- Leveled papers'!$H$4:$KM$4,DL$3,'English Scores- Leveled papers'!$H21:$KM21)))</f>
        <v/>
      </c>
      <c r="DM19" s="319" t="str">
        <f aca="false">IF($B19="","",IF(COUNTIFS('English Scores- Leveled papers'!$H$4:$KM$4,DM$3,'English Scores- Leveled papers'!$H21:$KM21,"&lt;&gt;")=0,"",SUMIF('English Scores- Leveled papers'!$H$4:$KM$4,DM$3,'English Scores- Leveled papers'!$H21:$KM21)))</f>
        <v/>
      </c>
      <c r="DN19" s="319" t="str">
        <f aca="false">IF($B19="","",IF(COUNTIFS('English Scores- Leveled papers'!$H$4:$KM$4,DN$3,'English Scores- Leveled papers'!$H21:$KM21,"&lt;&gt;")=0,"",SUMIF('English Scores- Leveled papers'!$H$4:$KM$4,DN$3,'English Scores- Leveled papers'!$H21:$KM21)))</f>
        <v/>
      </c>
      <c r="DO19" s="319" t="str">
        <f aca="false">IF($B19="","",IF(COUNTIFS('English Scores- Leveled papers'!$H$4:$KM$4,DO$3,'English Scores- Leveled papers'!$H21:$KM21,"&lt;&gt;")=0,"",SUMIF('English Scores- Leveled papers'!$H$4:$KM$4,DO$3,'English Scores- Leveled papers'!$H21:$KM21)))</f>
        <v/>
      </c>
      <c r="DP19" s="319" t="str">
        <f aca="false">IF($B19="","",IF(COUNTIFS('English Scores- Leveled papers'!$H$4:$KM$4,DP$3,'English Scores- Leveled papers'!$H21:$KM21,"&lt;&gt;")=0,"",SUMIF('English Scores- Leveled papers'!$H$4:$KM$4,DP$3,'English Scores- Leveled papers'!$H21:$KM21)))</f>
        <v/>
      </c>
      <c r="DQ19" s="320" t="str">
        <f aca="false">IF($B19="","",IF(COUNTIFS('English Scores- Leveled papers'!$H$4:$KM$4,DQ$3,'English Scores- Leveled papers'!$H21:$KM21,"&lt;&gt;")=0,"",SUMIF('English Scores- Leveled papers'!$H$4:$KM$4,DQ$3,'English Scores- Leveled papers'!$H21:$KM21)))</f>
        <v/>
      </c>
      <c r="DR19" s="321" t="inlineStr">
        <f aca="false">IF('Cover Sheet'!$AC$6="6th", 'Eng GLA 6th, 7th, 8th'!D22, "")</f>
        <is>
          <t/>
        </is>
      </c>
      <c r="DS19" s="0" t="s">
        <v>837</v>
      </c>
      <c r="DT19" s="323" t="n">
        <f aca="false">COUNTIF($H$5:$H$89,3.5)</f>
        <v>0</v>
      </c>
      <c r="DU19" s="319" t="inlineStr">
        <f aca="false">IF($B19="","",IF(COUNTIFS('Eng GLA 6th, 7th, 8th'!$E$4:$DV$4,DU$3,'Eng GLA 6th, 7th, 8th'!$E22:$DV22,"&lt;&gt;")=0,"",SUMIF('Eng GLA 6th, 7th, 8th'!$E$4:$DV$4,DU$3,'Eng GLA 6th, 7th, 8th'!$E22:$DV22)))</f>
        <is>
          <t/>
        </is>
      </c>
      <c r="DV19" s="319" t="inlineStr">
        <f aca="false">IF($B19="","",IF(COUNTIFS('Eng GLA 6th, 7th, 8th'!$E$4:$DV$4,DV$3,'Eng GLA 6th, 7th, 8th'!$E22:$DV22,"&lt;&gt;")=0,"",SUMIF('Eng GLA 6th, 7th, 8th'!$E$4:$DV$4,DV$3,'Eng GLA 6th, 7th, 8th'!$E22:$DV22)))</f>
        <is>
          <t/>
        </is>
      </c>
      <c r="DW19" s="319" t="inlineStr">
        <f aca="false">IF($B19="","",IF(COUNTIFS('Eng GLA 6th, 7th, 8th'!$E$4:$DV$4,DW$3,'Eng GLA 6th, 7th, 8th'!$E22:$DV22,"&lt;&gt;")=0,"",SUMIF('Eng GLA 6th, 7th, 8th'!$E$4:$DV$4,DW$3,'Eng GLA 6th, 7th, 8th'!$E22:$DV22)))</f>
        <is>
          <t/>
        </is>
      </c>
      <c r="DX19" s="319" t="inlineStr">
        <f aca="false">IF($B19="","",IF(COUNTIFS('Eng GLA 6th, 7th, 8th'!$E$4:$DV$4,DX$3,'Eng GLA 6th, 7th, 8th'!$E22:$DV22,"&lt;&gt;")=0,"",SUMIF('Eng GLA 6th, 7th, 8th'!$E$4:$DV$4,DX$3,'Eng GLA 6th, 7th, 8th'!$E22:$DV22)))</f>
        <is>
          <t/>
        </is>
      </c>
      <c r="DY19" s="319" t="inlineStr">
        <f aca="false">IF($B19="","",IF(COUNTIFS('Eng GLA 6th, 7th, 8th'!$E$4:$DV$4,DY$3,'Eng GLA 6th, 7th, 8th'!$E22:$DV22,"&lt;&gt;")=0,"",SUMIF('Eng GLA 6th, 7th, 8th'!$E$4:$DV$4,DY$3,'Eng GLA 6th, 7th, 8th'!$E22:$DV22)))</f>
        <is>
          <t/>
        </is>
      </c>
      <c r="DZ19" s="319" t="inlineStr">
        <f aca="false">IF($B19="","",IF(COUNTIFS('Eng GLA 6th, 7th, 8th'!$E$4:$DV$4,DZ$3,'Eng GLA 6th, 7th, 8th'!$E22:$DV22,"&lt;&gt;")=0,"",SUMIF('Eng GLA 6th, 7th, 8th'!$E$4:$DV$4,DZ$3,'Eng GLA 6th, 7th, 8th'!$E22:$DV22)))</f>
        <is>
          <t/>
        </is>
      </c>
      <c r="EA19" s="319" t="inlineStr">
        <f aca="false">IF($B19="","",IF(COUNTIFS('Eng GLA 6th, 7th, 8th'!$E$4:$DV$4,EA$3,'Eng GLA 6th, 7th, 8th'!$E22:$DV22,"&lt;&gt;")=0,"",SUMIF('Eng GLA 6th, 7th, 8th'!$E$4:$DV$4,EA$3,'Eng GLA 6th, 7th, 8th'!$E22:$DV22)))</f>
        <is>
          <t/>
        </is>
      </c>
      <c r="EB19" s="319" t="inlineStr">
        <f aca="false">IF($B19="","",IF(COUNTIFS('Eng GLA 6th, 7th, 8th'!$E$4:$DV$4,EB$3,'Eng GLA 6th, 7th, 8th'!$E22:$DV22,"&lt;&gt;")=0,"",SUMIF('Eng GLA 6th, 7th, 8th'!$E$4:$DV$4,EB$3,'Eng GLA 6th, 7th, 8th'!$E22:$DV22)))</f>
        <is>
          <t/>
        </is>
      </c>
      <c r="EC19" s="319" t="inlineStr">
        <f aca="false">IF($B19="","",IF(COUNTIFS('Eng GLA 6th, 7th, 8th'!$E$4:$DV$4,EC$3,'Eng GLA 6th, 7th, 8th'!$E22:$DV22,"&lt;&gt;")=0,"",SUMIF('Eng GLA 6th, 7th, 8th'!$E$4:$DV$4,EC$3,'Eng GLA 6th, 7th, 8th'!$E22:$DV22)))</f>
        <is>
          <t/>
        </is>
      </c>
      <c r="ED19" s="319" t="inlineStr">
        <f aca="false">IF($B19="","",IF(COUNTIFS('Eng GLA 6th, 7th, 8th'!$E$4:$DV$4,ED$3,'Eng GLA 6th, 7th, 8th'!$E22:$DV22,"&lt;&gt;")=0,"",SUMIF('Eng GLA 6th, 7th, 8th'!$E$4:$DV$4,ED$3,'Eng GLA 6th, 7th, 8th'!$E22:$DV22)))</f>
        <is>
          <t/>
        </is>
      </c>
      <c r="EE19" s="319" t="inlineStr">
        <f aca="false">IF($B19="","",IF(COUNTIFS('Eng GLA 6th, 7th, 8th'!$E$4:$DV$4,EE$3,'Eng GLA 6th, 7th, 8th'!$E22:$DV22,"&lt;&gt;")=0,"",SUMIF('Eng GLA 6th, 7th, 8th'!$E$4:$DV$4,EE$3,'Eng GLA 6th, 7th, 8th'!$E22:$DV22)))</f>
        <is>
          <t/>
        </is>
      </c>
      <c r="EF19" s="319" t="inlineStr">
        <f aca="false">IF($B19="","",IF(COUNTIFS('Eng GLA 6th, 7th, 8th'!$E$4:$DV$4,EF$3,'Eng GLA 6th, 7th, 8th'!$E22:$DV22,"&lt;&gt;")=0,"",SUMIF('Eng GLA 6th, 7th, 8th'!$E$4:$DV$4,EF$3,'Eng GLA 6th, 7th, 8th'!$E22:$DV22)))</f>
        <is>
          <t/>
        </is>
      </c>
      <c r="EG19" s="319" t="inlineStr">
        <f aca="false">IF($B19="","",IF(COUNTIFS('Eng GLA 6th, 7th, 8th'!$E$4:$DV$4,EG$3,'Eng GLA 6th, 7th, 8th'!$E22:$DV22,"&lt;&gt;")=0,"",SUMIF('Eng GLA 6th, 7th, 8th'!$E$4:$DV$4,EG$3,'Eng GLA 6th, 7th, 8th'!$E22:$DV22)))</f>
        <is>
          <t/>
        </is>
      </c>
      <c r="EH19" s="319" t="inlineStr">
        <f aca="false">IF($B19="","",IF(COUNTIFS('Eng GLA 6th, 7th, 8th'!$E$4:$DV$4,EH$3,'Eng GLA 6th, 7th, 8th'!$E22:$DV22,"&lt;&gt;")=0,"",SUMIF('Eng GLA 6th, 7th, 8th'!$E$4:$DV$4,EH$3,'Eng GLA 6th, 7th, 8th'!$E22:$DV22)))</f>
        <is>
          <t/>
        </is>
      </c>
      <c r="EI19" s="319" t="inlineStr">
        <f aca="false">IF($B19="","",IF(COUNTIFS('Eng GLA 6th, 7th, 8th'!$E$4:$DV$4,EI$3,'Eng GLA 6th, 7th, 8th'!$E22:$DV22,"&lt;&gt;")=0,"",SUMIF('Eng GLA 6th, 7th, 8th'!$E$4:$DV$4,EI$3,'Eng GLA 6th, 7th, 8th'!$E22:$DV22)))</f>
        <is>
          <t/>
        </is>
      </c>
      <c r="EJ19" s="322" t="inlineStr">
        <f aca="false">IF('Cover Sheet'!$AC$6="7th", 'Eng GLA 6th, 7th, 8th'!AQ22, "")</f>
        <is>
          <t/>
        </is>
      </c>
      <c r="EK19" s="319" t="inlineStr">
        <f aca="false">IF($B19="","",IF(COUNTIFS('Eng GLA 6th, 7th, 8th'!$E$4:$DV$4,EK$3,'Eng GLA 6th, 7th, 8th'!$E22:$DV22,"&lt;&gt;")=0,"",SUMIF('Eng GLA 6th, 7th, 8th'!$E$4:$DV$4,EK$3,'Eng GLA 6th, 7th, 8th'!$E22:$DV22)))</f>
        <is>
          <t/>
        </is>
      </c>
      <c r="EL19" s="319" t="inlineStr">
        <f aca="false">IF($B19="","",IF(COUNTIFS('Eng GLA 6th, 7th, 8th'!$E$4:$DV$4,EL$3,'Eng GLA 6th, 7th, 8th'!$E22:$DV22,"&lt;&gt;")=0,"",SUMIF('Eng GLA 6th, 7th, 8th'!$E$4:$DV$4,EL$3,'Eng GLA 6th, 7th, 8th'!$E22:$DV22)))</f>
        <is>
          <t/>
        </is>
      </c>
      <c r="EM19" s="319" t="inlineStr">
        <f aca="false">IF($B19="","",IF(COUNTIFS('Eng GLA 6th, 7th, 8th'!$E$4:$DV$4,EM$3,'Eng GLA 6th, 7th, 8th'!$E22:$DV22,"&lt;&gt;")=0,"",SUMIF('Eng GLA 6th, 7th, 8th'!$E$4:$DV$4,EM$3,'Eng GLA 6th, 7th, 8th'!$E22:$DV22)))</f>
        <is>
          <t/>
        </is>
      </c>
      <c r="EN19" s="319" t="inlineStr">
        <f aca="false">IF($B19="","",IF(COUNTIFS('Eng GLA 6th, 7th, 8th'!$E$4:$DV$4,EN$3,'Eng GLA 6th, 7th, 8th'!$E22:$DV22,"&lt;&gt;")=0,"",SUMIF('Eng GLA 6th, 7th, 8th'!$E$4:$DV$4,EN$3,'Eng GLA 6th, 7th, 8th'!$E22:$DV22)))</f>
        <is>
          <t/>
        </is>
      </c>
      <c r="EO19" s="319" t="inlineStr">
        <f aca="false">IF($B19="","",IF(COUNTIFS('Eng GLA 6th, 7th, 8th'!$E$4:$DV$4,EO$3,'Eng GLA 6th, 7th, 8th'!$E22:$DV22,"&lt;&gt;")=0,"",SUMIF('Eng GLA 6th, 7th, 8th'!$E$4:$DV$4,EO$3,'Eng GLA 6th, 7th, 8th'!$E22:$DV22)))</f>
        <is>
          <t/>
        </is>
      </c>
      <c r="EP19" s="319" t="inlineStr">
        <f aca="false">IF($B19="","",IF(COUNTIFS('Eng GLA 6th, 7th, 8th'!$E$4:$DV$4,EP$3,'Eng GLA 6th, 7th, 8th'!$E22:$DV22,"&lt;&gt;")=0,"",SUMIF('Eng GLA 6th, 7th, 8th'!$E$4:$DV$4,EP$3,'Eng GLA 6th, 7th, 8th'!$E22:$DV22)))</f>
        <is>
          <t/>
        </is>
      </c>
      <c r="EQ19" s="319" t="inlineStr">
        <f aca="false">IF($B19="","",IF(COUNTIFS('Eng GLA 6th, 7th, 8th'!$E$4:$DV$4,EQ$3,'Eng GLA 6th, 7th, 8th'!$E22:$DV22,"&lt;&gt;")=0,"",SUMIF('Eng GLA 6th, 7th, 8th'!$E$4:$DV$4,EQ$3,'Eng GLA 6th, 7th, 8th'!$E22:$DV22)))</f>
        <is>
          <t/>
        </is>
      </c>
      <c r="ER19" s="319" t="inlineStr">
        <f aca="false">IF($B19="","",IF(COUNTIFS('Eng GLA 6th, 7th, 8th'!$E$4:$DV$4,ER$3,'Eng GLA 6th, 7th, 8th'!$E22:$DV22,"&lt;&gt;")=0,"",SUMIF('Eng GLA 6th, 7th, 8th'!$E$4:$DV$4,ER$3,'Eng GLA 6th, 7th, 8th'!$E22:$DV22)))</f>
        <is>
          <t/>
        </is>
      </c>
      <c r="ES19" s="319" t="inlineStr">
        <f aca="false">IF($B19="","",IF(COUNTIFS('Eng GLA 6th, 7th, 8th'!$E$4:$DV$4,ES$3,'Eng GLA 6th, 7th, 8th'!$E22:$DV22,"&lt;&gt;")=0,"",SUMIF('Eng GLA 6th, 7th, 8th'!$E$4:$DV$4,ES$3,'Eng GLA 6th, 7th, 8th'!$E22:$DV22)))</f>
        <is>
          <t/>
        </is>
      </c>
      <c r="ET19" s="319" t="inlineStr">
        <f aca="false">IF($B19="","",IF(COUNTIFS('Eng GLA 6th, 7th, 8th'!$E$4:$DV$4,ET$3,'Eng GLA 6th, 7th, 8th'!$E22:$DV22,"&lt;&gt;")=0,"",SUMIF('Eng GLA 6th, 7th, 8th'!$E$4:$DV$4,ET$3,'Eng GLA 6th, 7th, 8th'!$E22:$DV22)))</f>
        <is>
          <t/>
        </is>
      </c>
      <c r="EU19" s="319" t="inlineStr">
        <f aca="false">IF($B19="","",IF(COUNTIFS('Eng GLA 6th, 7th, 8th'!$E$4:$DV$4,EU$3,'Eng GLA 6th, 7th, 8th'!$E22:$DV22,"&lt;&gt;")=0,"",SUMIF('Eng GLA 6th, 7th, 8th'!$E$4:$DV$4,EU$3,'Eng GLA 6th, 7th, 8th'!$E22:$DV22)))</f>
        <is>
          <t/>
        </is>
      </c>
      <c r="EV19" s="319" t="inlineStr">
        <f aca="false">IF($B19="","",IF(COUNTIFS('Eng GLA 6th, 7th, 8th'!$E$4:$DV$4,EV$3,'Eng GLA 6th, 7th, 8th'!$E22:$DV22,"&lt;&gt;")=0,"",SUMIF('Eng GLA 6th, 7th, 8th'!$E$4:$DV$4,EV$3,'Eng GLA 6th, 7th, 8th'!$E22:$DV22)))</f>
        <is>
          <t/>
        </is>
      </c>
      <c r="EW19" s="319" t="inlineStr">
        <f aca="false">IF($B19="","",IF(COUNTIFS('Eng GLA 6th, 7th, 8th'!$E$4:$DV$4,EW$3,'Eng GLA 6th, 7th, 8th'!$E22:$DV22,"&lt;&gt;")=0,"",SUMIF('Eng GLA 6th, 7th, 8th'!$E$4:$DV$4,EW$3,'Eng GLA 6th, 7th, 8th'!$E22:$DV22)))</f>
        <is>
          <t/>
        </is>
      </c>
      <c r="EX19" s="319" t="inlineStr">
        <f aca="false">IF($B19="","",IF(COUNTIFS('Eng GLA 6th, 7th, 8th'!$E$4:$DV$4,EX$3,'Eng GLA 6th, 7th, 8th'!$E22:$DV22,"&lt;&gt;")=0,"",SUMIF('Eng GLA 6th, 7th, 8th'!$E$4:$DV$4,EX$3,'Eng GLA 6th, 7th, 8th'!$E22:$DV22)))</f>
        <is>
          <t/>
        </is>
      </c>
      <c r="EY19" s="319" t="inlineStr">
        <f aca="false">IF($B19="","",IF(COUNTIFS('Eng GLA 6th, 7th, 8th'!$E$4:$DV$4,EY$3,'Eng GLA 6th, 7th, 8th'!$E22:$DV22,"&lt;&gt;")=0,"",SUMIF('Eng GLA 6th, 7th, 8th'!$E$4:$DV$4,EY$3,'Eng GLA 6th, 7th, 8th'!$E22:$DV22)))</f>
        <is>
          <t/>
        </is>
      </c>
      <c r="EZ19" s="322" t="inlineStr">
        <f aca="false">IF('Cover Sheet'!$AC$6="8th", 'Eng GLA 6th, 7th, 8th'!CG22, "")</f>
        <is>
          <t/>
        </is>
      </c>
      <c r="FA19" s="319" t="inlineStr">
        <f aca="false">IF($B19="","",IF(COUNTIFS('Eng GLA 6th, 7th, 8th'!$E$4:$DV$4,FA$3,'Eng GLA 6th, 7th, 8th'!$E22:$DV22,"&lt;&gt;")=0,"",SUMIF('Eng GLA 6th, 7th, 8th'!$E$4:$DV$4,FA$3,'Eng GLA 6th, 7th, 8th'!$E22:$DV22)))</f>
        <is>
          <t/>
        </is>
      </c>
      <c r="FB19" s="319" t="inlineStr">
        <f aca="false">IF($B19="","",IF(COUNTIFS('Eng GLA 6th, 7th, 8th'!$E$4:$DV$4,FB$3,'Eng GLA 6th, 7th, 8th'!$E22:$DV22,"&lt;&gt;")=0,"",SUMIF('Eng GLA 6th, 7th, 8th'!$E$4:$DV$4,FB$3,'Eng GLA 6th, 7th, 8th'!$E22:$DV22)))</f>
        <is>
          <t/>
        </is>
      </c>
      <c r="FC19" s="319" t="inlineStr">
        <f aca="false">IF($B19="","",IF(COUNTIFS('Eng GLA 6th, 7th, 8th'!$E$4:$DV$4,FC$3,'Eng GLA 6th, 7th, 8th'!$E22:$DV22,"&lt;&gt;")=0,"",SUMIF('Eng GLA 6th, 7th, 8th'!$E$4:$DV$4,FC$3,'Eng GLA 6th, 7th, 8th'!$E22:$DV22)))</f>
        <is>
          <t/>
        </is>
      </c>
      <c r="FD19" s="319" t="inlineStr">
        <f aca="false">IF($B19="","",IF(COUNTIFS('Eng GLA 6th, 7th, 8th'!$E$4:$DV$4,FD$3,'Eng GLA 6th, 7th, 8th'!$E22:$DV22,"&lt;&gt;")=0,"",SUMIF('Eng GLA 6th, 7th, 8th'!$E$4:$DV$4,FD$3,'Eng GLA 6th, 7th, 8th'!$E22:$DV22)))</f>
        <is>
          <t/>
        </is>
      </c>
      <c r="FE19" s="319" t="inlineStr">
        <f aca="false">IF($B19="","",IF(COUNTIFS('Eng GLA 6th, 7th, 8th'!$E$4:$DV$4,FE$3,'Eng GLA 6th, 7th, 8th'!$E22:$DV22,"&lt;&gt;")=0,"",SUMIF('Eng GLA 6th, 7th, 8th'!$E$4:$DV$4,FE$3,'Eng GLA 6th, 7th, 8th'!$E22:$DV22)))</f>
        <is>
          <t/>
        </is>
      </c>
      <c r="FF19" s="319" t="inlineStr">
        <f aca="false">IF($B19="","",IF(COUNTIFS('Eng GLA 6th, 7th, 8th'!$E$4:$DV$4,FF$3,'Eng GLA 6th, 7th, 8th'!$E22:$DV22,"&lt;&gt;")=0,"",SUMIF('Eng GLA 6th, 7th, 8th'!$E$4:$DV$4,FF$3,'Eng GLA 6th, 7th, 8th'!$E22:$DV22)))</f>
        <is>
          <t/>
        </is>
      </c>
      <c r="FG19" s="319" t="inlineStr">
        <f aca="false">IF($B19="","",IF(COUNTIFS('Eng GLA 6th, 7th, 8th'!$E$4:$DV$4,FG$3,'Eng GLA 6th, 7th, 8th'!$E22:$DV22,"&lt;&gt;")=0,"",SUMIF('Eng GLA 6th, 7th, 8th'!$E$4:$DV$4,FG$3,'Eng GLA 6th, 7th, 8th'!$E22:$DV22)))</f>
        <is>
          <t/>
        </is>
      </c>
      <c r="FH19" s="319" t="inlineStr">
        <f aca="false">IF($B19="","",IF(COUNTIFS('Eng GLA 6th, 7th, 8th'!$E$4:$DV$4,FH$3,'Eng GLA 6th, 7th, 8th'!$E22:$DV22,"&lt;&gt;")=0,"",SUMIF('Eng GLA 6th, 7th, 8th'!$E$4:$DV$4,FH$3,'Eng GLA 6th, 7th, 8th'!$E22:$DV22)))</f>
        <is>
          <t/>
        </is>
      </c>
      <c r="FI19" s="319" t="inlineStr">
        <f aca="false">IF($B19="","",IF(COUNTIFS('Eng GLA 6th, 7th, 8th'!$E$4:$DV$4,FI$3,'Eng GLA 6th, 7th, 8th'!$E22:$DV22,"&lt;&gt;")=0,"",SUMIF('Eng GLA 6th, 7th, 8th'!$E$4:$DV$4,FI$3,'Eng GLA 6th, 7th, 8th'!$E22:$DV22)))</f>
        <is>
          <t/>
        </is>
      </c>
      <c r="FJ19" s="319" t="inlineStr">
        <f aca="false">IF($B19="","",IF(COUNTIFS('Eng GLA 6th, 7th, 8th'!$E$4:$DV$4,FJ$3,'Eng GLA 6th, 7th, 8th'!$E22:$DV22,"&lt;&gt;")=0,"",SUMIF('Eng GLA 6th, 7th, 8th'!$E$4:$DV$4,FJ$3,'Eng GLA 6th, 7th, 8th'!$E22:$DV22)))</f>
        <is>
          <t/>
        </is>
      </c>
      <c r="FK19" s="319" t="inlineStr">
        <f aca="false">IF($B19="","",IF(COUNTIFS('Eng GLA 6th, 7th, 8th'!$E$4:$DV$4,FK$3,'Eng GLA 6th, 7th, 8th'!$E22:$DV22,"&lt;&gt;")=0,"",SUMIF('Eng GLA 6th, 7th, 8th'!$E$4:$DV$4,FK$3,'Eng GLA 6th, 7th, 8th'!$E22:$DV22)))</f>
        <is>
          <t/>
        </is>
      </c>
      <c r="FL19" s="319" t="inlineStr">
        <f aca="false">IF($B19="","",IF(COUNTIFS('Eng GLA 6th, 7th, 8th'!$E$4:$DV$4,FL$3,'Eng GLA 6th, 7th, 8th'!$E22:$DV22,"&lt;&gt;")=0,"",SUMIF('Eng GLA 6th, 7th, 8th'!$E$4:$DV$4,FL$3,'Eng GLA 6th, 7th, 8th'!$E22:$DV22)))</f>
        <is>
          <t/>
        </is>
      </c>
      <c r="FM19" s="319" t="inlineStr">
        <f aca="false">IF($B19="","",IF(COUNTIFS('Eng GLA 6th, 7th, 8th'!$E$4:$DV$4,FM$3,'Eng GLA 6th, 7th, 8th'!$E22:$DV22,"&lt;&gt;")=0,"",SUMIF('Eng GLA 6th, 7th, 8th'!$E$4:$DV$4,FM$3,'Eng GLA 6th, 7th, 8th'!$E22:$DV22)))</f>
        <is>
          <t/>
        </is>
      </c>
      <c r="FN19" s="319" t="inlineStr">
        <f aca="false">IF($B19="","",IF(COUNTIFS('Eng GLA 6th, 7th, 8th'!$E$4:$DV$4,FN$3,'Eng GLA 6th, 7th, 8th'!$E22:$DV22,"&lt;&gt;")=0,"",SUMIF('Eng GLA 6th, 7th, 8th'!$E$4:$DV$4,FN$3,'Eng GLA 6th, 7th, 8th'!$E22:$DV22)))</f>
        <is>
          <t/>
        </is>
      </c>
      <c r="FO19" s="319" t="inlineStr">
        <f aca="false">IF($B19="","",IF(COUNTIFS('Eng GLA 6th, 7th, 8th'!$E$4:$DV$4,FO$3,'Eng GLA 6th, 7th, 8th'!$E22:$DV22,"&lt;&gt;")=0,"",SUMIF('Eng GLA 6th, 7th, 8th'!$E$4:$DV$4,FO$3,'Eng GLA 6th, 7th, 8th'!$E22:$DV22)))</f>
        <is>
          <t/>
        </is>
      </c>
    </row>
    <row r="20" customFormat="false" ht="12.75" hidden="false" customHeight="true" outlineLevel="0" collapsed="false">
      <c r="A20" s="315" t="n">
        <v>16</v>
      </c>
      <c r="B20" s="315" t="str">
        <f aca="false">'English Scores- Leveled papers'!B22</f>
        <v>S.Mounika</v>
      </c>
      <c r="C20" s="315"/>
      <c r="D20" s="316" t="str">
        <f aca="false">IF(OR(B20="",H20="",'Cover Sheet'!E20=""),"",'Cover Sheet'!E20)</f>
        <v/>
      </c>
      <c r="E20" s="316" t="str">
        <f aca="false">IF(OR(B20="",H20="",'Cover Sheet'!F20=""),"",'Cover Sheet'!F20)</f>
        <v/>
      </c>
      <c r="F20" s="316" t="str">
        <f aca="false">IF(OR(B20="",H20="",'Cover Sheet'!H20=""),"",'Cover Sheet'!H20)</f>
        <v/>
      </c>
      <c r="G20" s="316"/>
      <c r="H20" s="316" t="n">
        <f aca="false">IF(OR(B20="",COUNT('English Scores- Leveled papers'!H22:KM22)=0),"",IF((AND(AB20&gt;=(70/100),AB20&lt;1.1)),9,IF((AND(AA20&gt;=(70/100),AA20&lt;1.1)),8,IF((AND(Z20&gt;=(70/100),Z20&lt;1.1)),7,IF((AND(Y20&gt;=(70/100),Y20&lt;1.1)),6,IF(AND(X20&gt;=0.7,X20&lt;1.1),5.5,IF(AND(W20&gt;=0.7,W20&lt;1.1),5,IF(AND(V20&gt;=0.7,V20&lt;1.1),4.5,IF(AND(U20&gt;=0.7,U20&lt;1.1),4,IF(AND(T20&gt;=0.7,T20&lt;1.1),3.5,IF(AND(S20&gt;=0.7,S20&lt;1.1),3,IF(AND(R20&gt;=0.7,R20&lt;1.1),2.5,IF(AND(Q20&gt;=0.7,Q20&lt;1.1),2,IF(AND(P20&gt;=0.7,P20&lt;1.1),1.5,IF(AND(O20&gt;=0.7,O20&lt;1.1),1,IF(AND(N20&gt;=0.7,N20&lt;1.1),0.5,IF(AND(M20&gt;=0.7,M20&lt;1.1),0.2,IF(AND(L20&gt;=0.7,L20&lt;1.1),0,IF(COUNT('English Scores- Leveled papers'!H22:M22)=0,"",-0.5)))))))))))))))))))</f>
        <v>1.5</v>
      </c>
      <c r="I20" s="317" t="n">
        <f aca="false">IFERROR(IF(OR(B20="",H20=""),"",IF((AND(AB20&gt;=(70/100),AB20&lt;1.1)),AB20,IF(AND((AA20)&gt;=(70/100),AA20&lt;1.1),AA20,IF((AND((Z20)&gt;=(70/100),Z20&lt;1.1)),Z20,IF(AND((Y20)&gt;=(70/100),Y20&lt;1.1),Y20,IF(AND(X20&gt;=0.7,X20&lt;1.1),X20,IF(AND((W20)&gt;=0.7,W20&lt;1.1),W20,IF(AND((V20)&gt;=0.7,V20&lt;1.1),V20,IF(AND((U20)&gt;=0.7,U20&lt;1.1),U20,IF(AND((T20)&gt;=0.7,T20&lt;1.1),T20,IF(AND((S20)&gt;=0.7,S20&lt;1.1),S20,IF(AND((R20)&gt;=0.7,R20&lt;1.1),R20,IF(AND((Q20)&gt;=0.7,Q20&lt;1.1),Q20,IF(AND((P20)&gt;=0.7,P20&lt;1.1),P20,IF(AND((O20)&gt;=0.7,O20&lt;1.1),O20,IF(AND((N20)&gt;=0.7,N20&lt;1.1),N20,IF(AND((M20)&gt;=0.7,M20&lt;1.1),M20,IF(AND((L20)&gt;=0.7,L20&lt;1.1),L20,L20)))))))))))))))))),"")</f>
        <v>0.7</v>
      </c>
      <c r="J20" s="317" t="n">
        <f aca="false">IF((OR(B20="",H20="")),"",IF(AND((AB20)&gt;=(70/100),AB20&lt;1.1),"",IF((AND((AA20)&gt;=(70/100),AA20&lt;1.1)),AB20,IF((AND((Z20)&gt;=(70/100),Z20&lt;1.1)),AA20,IF((AND((Y20)&gt;=(70/100),Y20&lt;1.1)),Z20,IF(AND((X20)&gt;=0.7,X20&lt;1.1),Y20,IF(AND((W20)&gt;=0.7,W20&lt;1.1),X20,IF(AND((V20)&gt;=0.7,V20&lt;1.1),W20,IF(AND((U20)&gt;=0.7,U20&lt;1.1),V20,IF(AND((T20)&gt;=0.7,T20&lt;1.1),U20,IF(AND((S20)&gt;=0.7,S20&lt;1.1),T20,IF(AND((R20)&gt;=0.7,R20&lt;1.1),S20,IF(AND((Q20)&gt;=0.7,Q20&lt;1.1),R20,IF(AND((P20)&gt;=0.7,P20&lt;1.1),Q20,IF(AND((O20)&gt;=0.7,O20&lt;1.1),P20,IF(AND((N20)&gt;=0.7,N20&lt;1.1),O20,IF(AND((M20)&gt;=0.7,M20&lt;1.1),N20,IF(AND((L20)&gt;=0.7,L20&lt;1.1),M20,""))))))))))))))))))</f>
        <v>0.6</v>
      </c>
      <c r="K20" s="317" t="n">
        <f aca="false">IF((OR(B20="",H20="")),"",IF(AND((AB20)&gt;=(70/100),AB20&lt;1.1),AA20,IF((AND((AA20)&gt;=(70/100),AA20&lt;1.1)),Z20,IF((AND((Z20)&gt;=(70/100),Z20&lt;1.1)),Y20,IF((AND((Y20)&gt;=(70/100),Y20&lt;1.1)),X20,IF(AND((X20)&gt;=0.7,X20&lt;1.1),W20,IF(AND((W20)&gt;=0.7,W20&lt;1.1),V20,IF(AND((V20)&gt;=0.7,V20&lt;1.1),U20,IF(AND((U20)&gt;=0.7,U20&lt;1.1),T20,IF(AND((T20)&gt;=0.7,T20&lt;1.1),S20,IF(AND((S20)&gt;=0.7,S20&lt;1.1),R20,IF(AND((R20)&gt;=0.7,R20&lt;1.1),Q20,IF(AND((Q20)&gt;=0.7,Q20&lt;1.1),P20,IF(AND((P20)&gt;=0.7,P20&lt;1.1),O20,IF(AND((O20)&gt;=0.7,O20&lt;1.1),N20,IF(AND((N20)&gt;=0.7,N20&lt;1.1),M20,IF(AND((M20)&gt;=0.7,M20&lt;1.1),L20,IF(AND((L20)&gt;=0.7,L20&lt;1.1),"",""))))))))))))))))))</f>
        <v>0.8</v>
      </c>
      <c r="L20" s="318" t="str">
        <f aca="false">IFERROR(IF((B20=""),"",(IF(COUNT(AC20:AG20)=0,"",ROUND(SUM(AC20:AG20)/SUM($AC$2:$AG$2),1)))),"")</f>
        <v/>
      </c>
      <c r="M20" s="318" t="str">
        <f aca="false">IFERROR(IF((B20=""),"",(IF(COUNT(AH20:AL20)=0,"",ROUND(SUM(AH20:AL20)/SUM($AH$2:$AL$2),1)))),"")</f>
        <v/>
      </c>
      <c r="N20" s="318" t="str">
        <f aca="false">IFERROR(IF((B20=""),"",(IF(COUNT(AM20:AQ20)=0,"",ROUND(SUM(AM20:AQ20)/SUM($AM$2:$AQ$2),1)))),"")</f>
        <v/>
      </c>
      <c r="O20" s="318" t="n">
        <f aca="false">IFERROR(IF((B20=""),"",(IF(COUNT(AR20:AV20)=0,"",ROUND(SUM(AR20:AV20)/SUM($AR$2:$AV$2),1)))),"")</f>
        <v>0.8</v>
      </c>
      <c r="P20" s="318" t="n">
        <f aca="false">IFERROR(IF((B20=""),"",(IF(COUNT(AX20:BB20)=0,"",ROUND(SUM(AX20:BB20)/SUM($AX$2:$BB$2),1)))),"")</f>
        <v>0.7</v>
      </c>
      <c r="Q20" s="318" t="n">
        <f aca="false">IFERROR(IF((B20=""),"",(IF(COUNT(BD20:BJ20)=0,"",ROUND(SUM(BD20:BJ20)/SUM($BD$2:$BJ$2),1)))),0)</f>
        <v>0.6</v>
      </c>
      <c r="R20" s="318" t="n">
        <f aca="false">IFERROR(IF((B20=""),"",(IF(COUNT(BL20:BS20)=0,"",ROUND(SUM(BL20:BR20)/SUM($BL$2:$BR$2),1)))),0)</f>
        <v>0.4</v>
      </c>
      <c r="S20" s="318" t="str">
        <f aca="false">IFERROR(IF((B20=""),"",(IF(COUNT(BT20:CB20)=0,"",ROUND(SUM(BT20:CA20)/SUM($BT$2:$CA$2),1)))),0)</f>
        <v/>
      </c>
      <c r="T20" s="318" t="str">
        <f aca="false">IFERROR(IF((B20=""),"",(IF(COUNT(CC20:CJ20)=0,"",ROUND(SUM(CC20:CI20)/SUM($CC$2:$CI$2),1)))),0)</f>
        <v/>
      </c>
      <c r="U20" s="318" t="str">
        <f aca="false">IFERROR(IF((B20=""),"",(IF(COUNT(CK20:CQ20)=0,"",ROUND(SUM(CK20:CQ20)/SUM($CK$2:$CQ$2),1)))),0)</f>
        <v/>
      </c>
      <c r="V20" s="318" t="str">
        <f aca="false">IFERROR(IF((B20=""),"",(IF(COUNT(CS20:CY20)=0,"",ROUND(SUM(CS20:CY20)/SUM($CS$2:$CY$2),1)))),0)</f>
        <v/>
      </c>
      <c r="W20" s="318" t="str">
        <f aca="false">IFERROR(IF((B20=""),"",(IF(COUNT(DA20:DI20)=0,"",ROUND(SUM(DA20:DI20)/SUM($DA$2:$DI$2),1)))),0)</f>
        <v/>
      </c>
      <c r="X20" s="318" t="str">
        <f aca="false">IFERROR(IF((B20=""),"",(IF(COUNT(DK20:DP20)=0,"",ROUND(SUM(DK20:DP20)/SUM($DK$2:$DP$2),1)))),0)</f>
        <v/>
      </c>
      <c r="Y20" s="318"/>
      <c r="Z20" s="318"/>
      <c r="AA20" s="318"/>
      <c r="AB20" s="318"/>
      <c r="AC20" s="319" t="str">
        <f aca="false">IF($B20="","",IF(COUNTIFS('English Scores- Leveled papers'!$H$4:$KM$4,AC$3,'English Scores- Leveled papers'!$H22:$KM22,"&lt;&gt;")=0,"",SUMIF('English Scores- Leveled papers'!$H$4:$KM$4,AC$3,'English Scores- Leveled papers'!$H22:$KM22)))</f>
        <v/>
      </c>
      <c r="AD20" s="319" t="str">
        <f aca="false">IF($B20="","",IF(COUNTIFS('English Scores- Leveled papers'!$H$4:$KM$4,AD$3,'English Scores- Leveled papers'!$H22:$KM22,"&lt;&gt;")=0,"",SUMIF('English Scores- Leveled papers'!$H$4:$KM$4,AD$3,'English Scores- Leveled papers'!$H22:$KM22)))</f>
        <v/>
      </c>
      <c r="AE20" s="319" t="str">
        <f aca="false">IF($B20="","",IF(COUNTIFS('English Scores- Leveled papers'!$H$4:$KM$4,AE$3,'English Scores- Leveled papers'!$H22:$KM22,"&lt;&gt;")=0,"",SUMIF('English Scores- Leveled papers'!$H$4:$KM$4,AE$3,'English Scores- Leveled papers'!$H22:$KM22)))</f>
        <v/>
      </c>
      <c r="AF20" s="319" t="str">
        <f aca="false">IF($B20="","",IF(COUNTIFS('English Scores- Leveled papers'!$H$4:$KM$4,AF$3,'English Scores- Leveled papers'!$H22:$KM22,"&lt;&gt;")=0,"",SUMIF('English Scores- Leveled papers'!$H$4:$KM$4,AF$3,'English Scores- Leveled papers'!$H22:$KM22)))</f>
        <v/>
      </c>
      <c r="AG20" s="319" t="str">
        <f aca="false">IF($B20="","",IF(COUNTIFS('English Scores- Leveled papers'!$H$4:$KM$4,AG$3,'English Scores- Leveled papers'!$H22:$KM22,"&lt;&gt;")=0,"",SUMIF('English Scores- Leveled papers'!$H$4:$KM$4,AG$3,'English Scores- Leveled papers'!$H22:$KM22)))</f>
        <v/>
      </c>
      <c r="AH20" s="319" t="str">
        <f aca="false">IF($B20="","",IF(COUNTIFS('English Scores- Leveled papers'!$H$4:$KM$4,AH$3,'English Scores- Leveled papers'!$H22:$KM22,"&lt;&gt;")=0,"",SUMIF('English Scores- Leveled papers'!$H$4:$KM$4,AH$3,'English Scores- Leveled papers'!$H22:$KM22)))</f>
        <v/>
      </c>
      <c r="AI20" s="319" t="str">
        <f aca="false">IF($B20="","",IF(COUNTIFS('English Scores- Leveled papers'!$H$4:$KM$4,AI$3,'English Scores- Leveled papers'!$H22:$KM22,"&lt;&gt;")=0,"",SUMIF('English Scores- Leveled papers'!$H$4:$KM$4,AI$3,'English Scores- Leveled papers'!$H22:$KM22)))</f>
        <v/>
      </c>
      <c r="AJ20" s="319" t="str">
        <f aca="false">IF($B20="","",IF(COUNTIFS('English Scores- Leveled papers'!$H$4:$KM$4,AJ$3,'English Scores- Leveled papers'!$H22:$KM22,"&lt;&gt;")=0,"",SUMIF('English Scores- Leveled papers'!$H$4:$KM$4,AJ$3,'English Scores- Leveled papers'!$H22:$KM22)))</f>
        <v/>
      </c>
      <c r="AK20" s="319" t="str">
        <f aca="false">IF($B20="","",IF(COUNTIFS('English Scores- Leveled papers'!$H$4:$KM$4,AK$3,'English Scores- Leveled papers'!$H22:$KM22,"&lt;&gt;")=0,"",SUMIF('English Scores- Leveled papers'!$H$4:$KM$4,AK$3,'English Scores- Leveled papers'!$H22:$KM22)))</f>
        <v/>
      </c>
      <c r="AL20" s="319" t="str">
        <f aca="false">IF($B20="","",IF(COUNTIFS('English Scores- Leveled papers'!$H$4:$KM$4,AL$3,'English Scores- Leveled papers'!$H22:$KM22,"&lt;&gt;")=0,"",SUMIF('English Scores- Leveled papers'!$H$4:$KM$4,AL$3,'English Scores- Leveled papers'!$H22:$KM22)))</f>
        <v/>
      </c>
      <c r="AM20" s="319" t="str">
        <f aca="false">IF($B20="","",IF(COUNTIFS('English Scores- Leveled papers'!$H$4:$KM$4,AM$3,'English Scores- Leveled papers'!$H22:$KM22,"&lt;&gt;")=0,"",SUMIF('English Scores- Leveled papers'!$H$4:$KM$4,AM$3,'English Scores- Leveled papers'!$H22:$KM22)))</f>
        <v/>
      </c>
      <c r="AN20" s="319" t="str">
        <f aca="false">IF($B20="","",IF(COUNTIFS('English Scores- Leveled papers'!$H$4:$KM$4,AN$3,'English Scores- Leveled papers'!$H22:$KM22,"&lt;&gt;")=0,"",SUMIF('English Scores- Leveled papers'!$H$4:$KM$4,AN$3,'English Scores- Leveled papers'!$H22:$KM22)))</f>
        <v/>
      </c>
      <c r="AO20" s="319" t="str">
        <f aca="false">IF($B20="","",IF(COUNTIFS('English Scores- Leveled papers'!$H$4:$KM$4,AO$3,'English Scores- Leveled papers'!$H22:$KM22,"&lt;&gt;")=0,"",SUMIF('English Scores- Leveled papers'!$H$4:$KM$4,AO$3,'English Scores- Leveled papers'!$H22:$KM22)))</f>
        <v/>
      </c>
      <c r="AP20" s="319" t="str">
        <f aca="false">IF($B20="","",IF(COUNTIFS('English Scores- Leveled papers'!$H$4:$KM$4,AP$3,'English Scores- Leveled papers'!$H22:$KM22,"&lt;&gt;")=0,"",SUMIF('English Scores- Leveled papers'!$H$4:$KM$4,AP$3,'English Scores- Leveled papers'!$H22:$KM22)))</f>
        <v/>
      </c>
      <c r="AQ20" s="319" t="str">
        <f aca="false">IF($B20="","",IF(COUNTIFS('English Scores- Leveled papers'!$H$4:$KM$4,AQ$3,'English Scores- Leveled papers'!$H22:$KM22,"&lt;&gt;")=0,"",SUMIF('English Scores- Leveled papers'!$H$4:$KM$4,AQ$3,'English Scores- Leveled papers'!$H22:$KM22)))</f>
        <v/>
      </c>
      <c r="AR20" s="319" t="n">
        <f aca="false">IF($B20="","",IF(COUNTIFS('English Scores- Leveled papers'!$H$4:$KM$4,AR$3,'English Scores- Leveled papers'!$H22:$KM22,"&lt;&gt;")=0,"",SUMIF('English Scores- Leveled papers'!$H$4:$KM$4,AR$3,'English Scores- Leveled papers'!$H22:$KM22)))</f>
        <v>1</v>
      </c>
      <c r="AS20" s="319" t="n">
        <f aca="false">IF($B20="","",IF(COUNTIFS('English Scores- Leveled papers'!$H$4:$KM$4,AS$3,'English Scores- Leveled papers'!$H22:$KM22,"&lt;&gt;")=0,"",SUMIF('English Scores- Leveled papers'!$H$4:$KM$4,AS$3,'English Scores- Leveled papers'!$H22:$KM22)))</f>
        <v>2</v>
      </c>
      <c r="AT20" s="319" t="n">
        <f aca="false">IF($B20="","",IF(COUNTIFS('English Scores- Leveled papers'!$H$4:$KM$4,AT$3,'English Scores- Leveled papers'!$H22:$KM22,"&lt;&gt;")=0,"",SUMIF('English Scores- Leveled papers'!$H$4:$KM$4,AT$3,'English Scores- Leveled papers'!$H22:$KM22)))</f>
        <v>1</v>
      </c>
      <c r="AU20" s="319" t="n">
        <f aca="false">IF($B20="","",IF(COUNTIFS('English Scores- Leveled papers'!$H$4:$KM$4,AU$3,'English Scores- Leveled papers'!$H22:$KM22,"&lt;&gt;")=0,"",SUMIF('English Scores- Leveled papers'!$H$4:$KM$4,AU$3,'English Scores- Leveled papers'!$H22:$KM22)))</f>
        <v>0</v>
      </c>
      <c r="AV20" s="319" t="n">
        <f aca="false">IF($B20="","",IF(COUNTIFS('English Scores- Leveled papers'!$H$4:$KM$4,AV$3,'English Scores- Leveled papers'!$H22:$KM22,"&lt;&gt;")=0,"",SUMIF('English Scores- Leveled papers'!$H$4:$KM$4,AV$3,'English Scores- Leveled papers'!$H22:$KM22)))</f>
        <v>2.5</v>
      </c>
      <c r="AW20" s="319" t="n">
        <f aca="false">IF($B20="","",IF(COUNTIFS('English Scores- Leveled papers'!$H$4:$KM$4,AW$3,'English Scores- Leveled papers'!$H22:$KM22,"&lt;&gt;")=0,"",SUMIF('English Scores- Leveled papers'!$H$4:$KM$4,AW$3,'English Scores- Leveled papers'!$H22:$KM22)))</f>
        <v>3.5</v>
      </c>
      <c r="AX20" s="319" t="n">
        <f aca="false">IF($B20="","",IF(COUNTIFS('English Scores- Leveled papers'!$H$4:$KM$4,AX$3,'English Scores- Leveled papers'!$H22:$KM22,"&lt;&gt;")=0,"",SUMIF('English Scores- Leveled papers'!$H$4:$KM$4,AX$3,'English Scores- Leveled papers'!$H22:$KM22)))</f>
        <v>2</v>
      </c>
      <c r="AY20" s="319" t="n">
        <f aca="false">IF($B20="","",IF(COUNTIFS('English Scores- Leveled papers'!$H$4:$KM$4,AY$3,'English Scores- Leveled papers'!$H22:$KM22,"&lt;&gt;")=0,"",SUMIF('English Scores- Leveled papers'!$H$4:$KM$4,AY$3,'English Scores- Leveled papers'!$H22:$KM22)))</f>
        <v>1</v>
      </c>
      <c r="AZ20" s="319" t="n">
        <f aca="false">IF($B20="","",IF(COUNTIFS('English Scores- Leveled papers'!$H$4:$KM$4,AZ$3,'English Scores- Leveled papers'!$H22:$KM22,"&lt;&gt;")=0,"",SUMIF('English Scores- Leveled papers'!$H$4:$KM$4,AZ$3,'English Scores- Leveled papers'!$H22:$KM22)))</f>
        <v>1</v>
      </c>
      <c r="BA20" s="319" t="n">
        <f aca="false">IF($B20="","",IF(COUNTIFS('English Scores- Leveled papers'!$H$4:$KM$4,BA$3,'English Scores- Leveled papers'!$H22:$KM22,"&lt;&gt;")=0,"",SUMIF('English Scores- Leveled papers'!$H$4:$KM$4,BA$3,'English Scores- Leveled papers'!$H22:$KM22)))</f>
        <v>0</v>
      </c>
      <c r="BB20" s="319" t="n">
        <f aca="false">IF($B20="","",IF(COUNTIFS('English Scores- Leveled papers'!$H$4:$KM$4,BB$3,'English Scores- Leveled papers'!$H22:$KM22,"&lt;&gt;")=0,"",SUMIF('English Scores- Leveled papers'!$H$4:$KM$4,BB$3,'English Scores- Leveled papers'!$H22:$KM22)))</f>
        <v>1.5</v>
      </c>
      <c r="BC20" s="319" t="n">
        <f aca="false">IF($B20="","",IF(COUNTIFS('English Scores- Leveled papers'!$H$4:$KM$4,BC$3,'English Scores- Leveled papers'!$H22:$KM22,"&lt;&gt;")=0,"",SUMIF('English Scores- Leveled papers'!$H$4:$KM$4,BC$3,'English Scores- Leveled papers'!$H22:$KM22)))</f>
        <v>1.75</v>
      </c>
      <c r="BD20" s="319" t="n">
        <f aca="false">IF($B20="","",IF(COUNTIFS('English Scores- Leveled papers'!$H$4:$KM$4,BD$3,'English Scores- Leveled papers'!$H22:$KM22,"&lt;&gt;")=0,"",SUMIF('English Scores- Leveled papers'!$H$4:$KM$4,BD$3,'English Scores- Leveled papers'!$H22:$KM22)))</f>
        <v>2</v>
      </c>
      <c r="BE20" s="319" t="n">
        <f aca="false">IF($B20="","",IF(COUNTIFS('English Scores- Leveled papers'!$H$4:$KM$4,BE$3,'English Scores- Leveled papers'!$H22:$KM22,"&lt;&gt;")=0,"",SUMIF('English Scores- Leveled papers'!$H$4:$KM$4,BE$3,'English Scores- Leveled papers'!$H22:$KM22)))</f>
        <v>0</v>
      </c>
      <c r="BF20" s="319" t="n">
        <f aca="false">IF($B20="","",IF(COUNTIFS('English Scores- Leveled papers'!$H$4:$KM$4,BF$3,'English Scores- Leveled papers'!$H22:$KM22,"&lt;&gt;")=0,"",SUMIF('English Scores- Leveled papers'!$H$4:$KM$4,BF$3,'English Scores- Leveled papers'!$H22:$KM22)))</f>
        <v>2</v>
      </c>
      <c r="BG20" s="319" t="n">
        <f aca="false">IF($B20="","",IF(COUNTIFS('English Scores- Leveled papers'!$H$4:$KM$4,BG$3,'English Scores- Leveled papers'!$H22:$KM22,"&lt;&gt;")=0,"",SUMIF('English Scores- Leveled papers'!$H$4:$KM$4,BG$3,'English Scores- Leveled papers'!$H22:$KM22)))</f>
        <v>1</v>
      </c>
      <c r="BH20" s="319" t="n">
        <f aca="false">IF($B20="","",IF(COUNTIFS('English Scores- Leveled papers'!$H$4:$KM$4,BH$3,'English Scores- Leveled papers'!$H22:$KM22,"&lt;&gt;")=0,"",SUMIF('English Scores- Leveled papers'!$H$4:$KM$4,BH$3,'English Scores- Leveled papers'!$H22:$KM22)))</f>
        <v>0</v>
      </c>
      <c r="BI20" s="319" t="n">
        <f aca="false">IF($B20="","",IF(COUNTIFS('English Scores- Leveled papers'!$H$4:$KM$4,BI$3,'English Scores- Leveled papers'!$H22:$KM22,"&lt;&gt;")=0,"",SUMIF('English Scores- Leveled papers'!$H$4:$KM$4,BI$3,'English Scores- Leveled papers'!$H22:$KM22)))</f>
        <v>1</v>
      </c>
      <c r="BJ20" s="319" t="n">
        <f aca="false">IF($B20="","",IF(COUNTIFS('English Scores- Leveled papers'!$H$4:$KM$4,BJ$3,'English Scores- Leveled papers'!$H22:$KM22,"&lt;&gt;")=0,"",SUMIF('English Scores- Leveled papers'!$H$4:$KM$4,BJ$3,'English Scores- Leveled papers'!$H22:$KM22)))</f>
        <v>1</v>
      </c>
      <c r="BK20" s="319" t="n">
        <f aca="false">IF($B20="","",IF(COUNTIFS('English Scores- Leveled papers'!$H$4:$KM$4,BK$3,'English Scores- Leveled papers'!$H22:$KM22,"&lt;&gt;")=0,"",SUMIF('English Scores- Leveled papers'!$H$4:$KM$4,BK$3,'English Scores- Leveled papers'!$H22:$KM22)))</f>
        <v>3</v>
      </c>
      <c r="BL20" s="319" t="n">
        <f aca="false">IF($B20="","",IF(COUNTIFS('English Scores- Leveled papers'!$H$4:$KM$4,BL$3,'English Scores- Leveled papers'!$H22:$KM22,"&lt;&gt;")=0,"",SUMIF('English Scores- Leveled papers'!$H$4:$KM$4,BL$3,'English Scores- Leveled papers'!$H22:$KM22)))</f>
        <v>1</v>
      </c>
      <c r="BM20" s="319" t="n">
        <f aca="false">IF($B20="","",IF(COUNTIFS('English Scores- Leveled papers'!$H$4:$KM$4,BM$3,'English Scores- Leveled papers'!$H22:$KM22,"&lt;&gt;")=0,"",SUMIF('English Scores- Leveled papers'!$H$4:$KM$4,BM$3,'English Scores- Leveled papers'!$H22:$KM22)))</f>
        <v>2</v>
      </c>
      <c r="BN20" s="319" t="n">
        <f aca="false">IF($B20="","",IF(COUNTIFS('English Scores- Leveled papers'!$H$4:$KM$4,BN$3,'English Scores- Leveled papers'!$H22:$KM22,"&lt;&gt;")=0,"",SUMIF('English Scores- Leveled papers'!$H$4:$KM$4,BN$3,'English Scores- Leveled papers'!$H22:$KM22)))</f>
        <v>0</v>
      </c>
      <c r="BO20" s="319" t="n">
        <f aca="false">IF($B20="","",IF(COUNTIFS('English Scores- Leveled papers'!$H$4:$KM$4,BO$3,'English Scores- Leveled papers'!$H22:$KM22,"&lt;&gt;")=0,"",SUMIF('English Scores- Leveled papers'!$H$4:$KM$4,BO$3,'English Scores- Leveled papers'!$H22:$KM22)))</f>
        <v>1</v>
      </c>
      <c r="BP20" s="319" t="n">
        <f aca="false">IF($B20="","",IF(COUNTIFS('English Scores- Leveled papers'!$H$4:$KM$4,BP$3,'English Scores- Leveled papers'!$H22:$KM22,"&lt;&gt;")=0,"",SUMIF('English Scores- Leveled papers'!$H$4:$KM$4,BP$3,'English Scores- Leveled papers'!$H22:$KM22)))</f>
        <v>0</v>
      </c>
      <c r="BQ20" s="319" t="n">
        <f aca="false">IF($B20="","",IF(COUNTIFS('English Scores- Leveled papers'!$H$4:$KM$4,BQ$3,'English Scores- Leveled papers'!$H22:$KM22,"&lt;&gt;")=0,"",SUMIF('English Scores- Leveled papers'!$H$4:$KM$4,BQ$3,'English Scores- Leveled papers'!$H22:$KM22)))</f>
        <v>0</v>
      </c>
      <c r="BR20" s="319" t="n">
        <f aca="false">IF($B20="","",IF(COUNTIFS('English Scores- Leveled papers'!$H$4:$KM$4,BR$3,'English Scores- Leveled papers'!$H22:$KM22,"&lt;&gt;")=0,"",SUMIF('English Scores- Leveled papers'!$H$4:$KM$4,BR$3,'English Scores- Leveled papers'!$H22:$KM22)))</f>
        <v>1</v>
      </c>
      <c r="BS20" s="319" t="n">
        <f aca="false">IF($B20="","",IF(COUNTIFS('English Scores- Leveled papers'!$H$4:$KM$4,BS$3,'English Scores- Leveled papers'!$H22:$KM22,"&lt;&gt;")=0,"",SUMIF('English Scores- Leveled papers'!$H$4:$KM$4,BS$3,'English Scores- Leveled papers'!$H22:$KM22)))</f>
        <v>4</v>
      </c>
      <c r="BT20" s="319" t="str">
        <f aca="false">IF($B20="","",IF(COUNTIFS('English Scores- Leveled papers'!$H$4:$KM$4,BT$3,'English Scores- Leveled papers'!$H22:$KM22,"&lt;&gt;")=0,"",SUMIF('English Scores- Leveled papers'!$H$4:$KM$4,BT$3,'English Scores- Leveled papers'!$H22:$KM22)))</f>
        <v/>
      </c>
      <c r="BU20" s="319" t="str">
        <f aca="false">IF($B20="","",IF(COUNTIFS('English Scores- Leveled papers'!$H$4:$KM$4,BU$3,'English Scores- Leveled papers'!$H22:$KM22,"&lt;&gt;")=0,"",SUMIF('English Scores- Leveled papers'!$H$4:$KM$4,BU$3,'English Scores- Leveled papers'!$H22:$KM22)))</f>
        <v/>
      </c>
      <c r="BV20" s="319" t="str">
        <f aca="false">IF($B20="","",IF(COUNTIFS('English Scores- Leveled papers'!$H$4:$KM$4,BV$3,'English Scores- Leveled papers'!$H22:$KM22,"&lt;&gt;")=0,"",SUMIF('English Scores- Leveled papers'!$H$4:$KM$4,BV$3,'English Scores- Leveled papers'!$H22:$KM22)))</f>
        <v/>
      </c>
      <c r="BW20" s="319" t="str">
        <f aca="false">IF($B20="","",IF(COUNTIFS('English Scores- Leveled papers'!$H$4:$KM$4,BW$3,'English Scores- Leveled papers'!$H22:$KM22,"&lt;&gt;")=0,"",SUMIF('English Scores- Leveled papers'!$H$4:$KM$4,BW$3,'English Scores- Leveled papers'!$H22:$KM22)))</f>
        <v/>
      </c>
      <c r="BX20" s="319" t="str">
        <f aca="false">IF($B20="","",IF(COUNTIFS('English Scores- Leveled papers'!$H$4:$KM$4,BX$3,'English Scores- Leveled papers'!$H22:$KM22,"&lt;&gt;")=0,"",SUMIF('English Scores- Leveled papers'!$H$4:$KM$4,BX$3,'English Scores- Leveled papers'!$H22:$KM22)))</f>
        <v/>
      </c>
      <c r="BY20" s="319" t="str">
        <f aca="false">IF($B20="","",IF(COUNTIFS('English Scores- Leveled papers'!$H$4:$KM$4,BY$3,'English Scores- Leveled papers'!$H22:$KM22,"&lt;&gt;")=0,"",SUMIF('English Scores- Leveled papers'!$H$4:$KM$4,BY$3,'English Scores- Leveled papers'!$H22:$KM22)))</f>
        <v/>
      </c>
      <c r="BZ20" s="319" t="str">
        <f aca="false">IF($B20="","",IF(COUNTIFS('English Scores- Leveled papers'!$H$4:$KM$4,BZ$3,'English Scores- Leveled papers'!$H22:$KM22,"&lt;&gt;")=0,"",SUMIF('English Scores- Leveled papers'!$H$4:$KM$4,BZ$3,'English Scores- Leveled papers'!$H22:$KM22)))</f>
        <v/>
      </c>
      <c r="CA20" s="319" t="str">
        <f aca="false">IF($B20="","",IF(COUNTIFS('English Scores- Leveled papers'!$H$4:$KM$4,CA$3,'English Scores- Leveled papers'!$H22:$KM22,"&lt;&gt;")=0,"",SUMIF('English Scores- Leveled papers'!$H$4:$KM$4,CA$3,'English Scores- Leveled papers'!$H22:$KM22)))</f>
        <v/>
      </c>
      <c r="CB20" s="319" t="str">
        <f aca="false">IF($B20="","",IF(COUNTIFS('English Scores- Leveled papers'!$H$4:$KM$4,CB$3,'English Scores- Leveled papers'!$H22:$KM22,"&lt;&gt;")=0,"",SUMIF('English Scores- Leveled papers'!$H$4:$KM$4,CB$3,'English Scores- Leveled papers'!$H22:$KM22)))</f>
        <v/>
      </c>
      <c r="CC20" s="319" t="str">
        <f aca="false">IF($B20="","",IF(COUNTIFS('English Scores- Leveled papers'!$H$4:$KM$4,CC$3,'English Scores- Leveled papers'!$H22:$KM22,"&lt;&gt;")=0,"",SUMIF('English Scores- Leveled papers'!$H$4:$KM$4,CC$3,'English Scores- Leveled papers'!$H22:$KM22)))</f>
        <v/>
      </c>
      <c r="CD20" s="319" t="str">
        <f aca="false">IF($B20="","",IF(COUNTIFS('English Scores- Leveled papers'!$H$4:$KM$4,CD$3,'English Scores- Leveled papers'!$H22:$KM22,"&lt;&gt;")=0,"",SUMIF('English Scores- Leveled papers'!$H$4:$KM$4,CD$3,'English Scores- Leveled papers'!$H22:$KM22)))</f>
        <v/>
      </c>
      <c r="CE20" s="319" t="str">
        <f aca="false">IF($B20="","",IF(COUNTIFS('English Scores- Leveled papers'!$H$4:$KM$4,CE$3,'English Scores- Leveled papers'!$H22:$KM22,"&lt;&gt;")=0,"",SUMIF('English Scores- Leveled papers'!$H$4:$KM$4,CE$3,'English Scores- Leveled papers'!$H22:$KM22)))</f>
        <v/>
      </c>
      <c r="CF20" s="319" t="str">
        <f aca="false">IF($B20="","",IF(COUNTIFS('English Scores- Leveled papers'!$H$4:$KM$4,CF$3,'English Scores- Leveled papers'!$H22:$KM22,"&lt;&gt;")=0,"",SUMIF('English Scores- Leveled papers'!$H$4:$KM$4,CF$3,'English Scores- Leveled papers'!$H22:$KM22)))</f>
        <v/>
      </c>
      <c r="CG20" s="319" t="str">
        <f aca="false">IF($B20="","",IF(COUNTIFS('English Scores- Leveled papers'!$H$4:$KM$4,CG$3,'English Scores- Leveled papers'!$H22:$KM22,"&lt;&gt;")=0,"",SUMIF('English Scores- Leveled papers'!$H$4:$KM$4,CG$3,'English Scores- Leveled papers'!$H22:$KM22)))</f>
        <v/>
      </c>
      <c r="CH20" s="319" t="str">
        <f aca="false">IF($B20="","",IF(COUNTIFS('English Scores- Leveled papers'!$H$4:$KM$4,CH$3,'English Scores- Leveled papers'!$H22:$KM22,"&lt;&gt;")=0,"",SUMIF('English Scores- Leveled papers'!$H$4:$KM$4,CH$3,'English Scores- Leveled papers'!$H22:$KM22)))</f>
        <v/>
      </c>
      <c r="CI20" s="319" t="str">
        <f aca="false">IF($B20="","",IF(COUNTIFS('English Scores- Leveled papers'!$H$4:$KM$4,CI$3,'English Scores- Leveled papers'!$H22:$KM22,"&lt;&gt;")=0,"",SUMIF('English Scores- Leveled papers'!$H$4:$KM$4,CI$3,'English Scores- Leveled papers'!$H22:$KM22)))</f>
        <v/>
      </c>
      <c r="CJ20" s="319" t="str">
        <f aca="false">IF($B20="","",IF(COUNTIFS('English Scores- Leveled papers'!$H$4:$KM$4,CJ$3,'English Scores- Leveled papers'!$H22:$KM22,"&lt;&gt;")=0,"",SUMIF('English Scores- Leveled papers'!$H$4:$KM$4,CJ$3,'English Scores- Leveled papers'!$H22:$KM22)))</f>
        <v/>
      </c>
      <c r="CK20" s="319" t="str">
        <f aca="false">IF($B20="","",IF(COUNTIFS('English Scores- Leveled papers'!$H$4:$KM$4,CK$3,'English Scores- Leveled papers'!$H22:$KM22,"&lt;&gt;")=0,"",SUMIF('English Scores- Leveled papers'!$H$4:$KM$4,CK$3,'English Scores- Leveled papers'!$H22:$KM22)))</f>
        <v/>
      </c>
      <c r="CL20" s="319" t="str">
        <f aca="false">IF($B20="","",IF(COUNTIFS('English Scores- Leveled papers'!$H$4:$KM$4,CL$3,'English Scores- Leveled papers'!$H22:$KM22,"&lt;&gt;")=0,"",SUMIF('English Scores- Leveled papers'!$H$4:$KM$4,CL$3,'English Scores- Leveled papers'!$H22:$KM22)))</f>
        <v/>
      </c>
      <c r="CM20" s="319" t="str">
        <f aca="false">IF($B20="","",IF(COUNTIFS('English Scores- Leveled papers'!$H$4:$KM$4,CM$3,'English Scores- Leveled papers'!$H22:$KM22,"&lt;&gt;")=0,"",SUMIF('English Scores- Leveled papers'!$H$4:$KM$4,CM$3,'English Scores- Leveled papers'!$H22:$KM22)))</f>
        <v/>
      </c>
      <c r="CN20" s="319" t="str">
        <f aca="false">IF($B20="","",IF(COUNTIFS('English Scores- Leveled papers'!$H$4:$KM$4,CN$3,'English Scores- Leveled papers'!$H22:$KM22,"&lt;&gt;")=0,"",SUMIF('English Scores- Leveled papers'!$H$4:$KM$4,CN$3,'English Scores- Leveled papers'!$H22:$KM22)))</f>
        <v/>
      </c>
      <c r="CO20" s="319" t="str">
        <f aca="false">IF($B20="","",IF(COUNTIFS('English Scores- Leveled papers'!$H$4:$KM$4,CO$3,'English Scores- Leveled papers'!$H22:$KM22,"&lt;&gt;")=0,"",SUMIF('English Scores- Leveled papers'!$H$4:$KM$4,CO$3,'English Scores- Leveled papers'!$H22:$KM22)))</f>
        <v/>
      </c>
      <c r="CP20" s="319" t="str">
        <f aca="false">IF($B20="","",IF(COUNTIFS('English Scores- Leveled papers'!$H$4:$KM$4,CP$3,'English Scores- Leveled papers'!$H22:$KM22,"&lt;&gt;")=0,"",SUMIF('English Scores- Leveled papers'!$H$4:$KM$4,CP$3,'English Scores- Leveled papers'!$H22:$KM22)))</f>
        <v/>
      </c>
      <c r="CQ20" s="319" t="str">
        <f aca="false">IF($B20="","",IF(COUNTIFS('English Scores- Leveled papers'!$H$4:$KM$4,CQ$3,'English Scores- Leveled papers'!$H22:$KM22,"&lt;&gt;")=0,"",SUMIF('English Scores- Leveled papers'!$H$4:$KM$4,CQ$3,'English Scores- Leveled papers'!$H22:$KM22)))</f>
        <v/>
      </c>
      <c r="CR20" s="319" t="str">
        <f aca="false">IF($B20="","",IF(COUNTIFS('English Scores- Leveled papers'!$H$4:$KM$4,CR$3,'English Scores- Leveled papers'!$H22:$KM22,"&lt;&gt;")=0,"",SUMIF('English Scores- Leveled papers'!$H$4:$KM$4,CR$3,'English Scores- Leveled papers'!$H22:$KM22)))</f>
        <v/>
      </c>
      <c r="CS20" s="319" t="str">
        <f aca="false">IF($B20="","",IF(COUNTIFS('English Scores- Leveled papers'!$H$4:$KM$4,CS$3,'English Scores- Leveled papers'!$H22:$KM22,"&lt;&gt;")=0,"",SUMIF('English Scores- Leveled papers'!$H$4:$KM$4,CS$3,'English Scores- Leveled papers'!$H22:$KM22)))</f>
        <v/>
      </c>
      <c r="CT20" s="319" t="str">
        <f aca="false">IF($B20="","",IF(COUNTIFS('English Scores- Leveled papers'!$H$4:$KM$4,CT$3,'English Scores- Leveled papers'!$H22:$KM22,"&lt;&gt;")=0,"",SUMIF('English Scores- Leveled papers'!$H$4:$KM$4,CT$3,'English Scores- Leveled papers'!$H22:$KM22)))</f>
        <v/>
      </c>
      <c r="CU20" s="319" t="str">
        <f aca="false">IF($B20="","",IF(COUNTIFS('English Scores- Leveled papers'!$H$4:$KM$4,CU$3,'English Scores- Leveled papers'!$H22:$KM22,"&lt;&gt;")=0,"",SUMIF('English Scores- Leveled papers'!$H$4:$KM$4,CU$3,'English Scores- Leveled papers'!$H22:$KM22)))</f>
        <v/>
      </c>
      <c r="CV20" s="319" t="str">
        <f aca="false">IF($B20="","",IF(COUNTIFS('English Scores- Leveled papers'!$H$4:$KM$4,CV$3,'English Scores- Leveled papers'!$H22:$KM22,"&lt;&gt;")=0,"",SUMIF('English Scores- Leveled papers'!$H$4:$KM$4,CV$3,'English Scores- Leveled papers'!$H22:$KM22)))</f>
        <v/>
      </c>
      <c r="CW20" s="319" t="str">
        <f aca="false">IF($B20="","",IF(COUNTIFS('English Scores- Leveled papers'!$H$4:$KM$4,CW$3,'English Scores- Leveled papers'!$H22:$KM22,"&lt;&gt;")=0,"",SUMIF('English Scores- Leveled papers'!$H$4:$KM$4,CW$3,'English Scores- Leveled papers'!$H22:$KM22)))</f>
        <v/>
      </c>
      <c r="CX20" s="319" t="str">
        <f aca="false">IF($B20="","",IF(COUNTIFS('English Scores- Leveled papers'!$H$4:$KM$4,CX$3,'English Scores- Leveled papers'!$H22:$KM22,"&lt;&gt;")=0,"",SUMIF('English Scores- Leveled papers'!$H$4:$KM$4,CX$3,'English Scores- Leveled papers'!$H22:$KM22)))</f>
        <v/>
      </c>
      <c r="CY20" s="319" t="str">
        <f aca="false">IF($B20="","",IF(COUNTIFS('English Scores- Leveled papers'!$H$4:$KM$4,CY$3,'English Scores- Leveled papers'!$H22:$KM22,"&lt;&gt;")=0,"",SUMIF('English Scores- Leveled papers'!$H$4:$KM$4,CY$3,'English Scores- Leveled papers'!$H22:$KM22)))</f>
        <v/>
      </c>
      <c r="CZ20" s="319" t="str">
        <f aca="false">IF($B20="","",IF(COUNTIFS('English Scores- Leveled papers'!$H$4:$KM$4,CZ$3,'English Scores- Leveled papers'!$H22:$KM22,"&lt;&gt;")=0,"",SUMIF('English Scores- Leveled papers'!$H$4:$KM$4,CZ$3,'English Scores- Leveled papers'!$H22:$KM22)))</f>
        <v/>
      </c>
      <c r="DA20" s="319" t="str">
        <f aca="false">IF($B20="","",IF(COUNTIFS('English Scores- Leveled papers'!$H$4:$KM$4,DA$3,'English Scores- Leveled papers'!$H22:$KM22,"&lt;&gt;")=0,"",SUMIF('English Scores- Leveled papers'!$H$4:$KM$4,DA$3,'English Scores- Leveled papers'!$H22:$KM22)))</f>
        <v/>
      </c>
      <c r="DB20" s="319" t="str">
        <f aca="false">IF($B20="","",IF(COUNTIFS('English Scores- Leveled papers'!$H$4:$KM$4,DB$3,'English Scores- Leveled papers'!$H22:$KM22,"&lt;&gt;")=0,"",SUMIF('English Scores- Leveled papers'!$H$4:$KM$4,DB$3,'English Scores- Leveled papers'!$H22:$KM22)))</f>
        <v/>
      </c>
      <c r="DC20" s="319" t="str">
        <f aca="false">IF($B20="","",IF(COUNTIFS('English Scores- Leveled papers'!$H$4:$KM$4,DC$3,'English Scores- Leveled papers'!$H22:$KM22,"&lt;&gt;")=0,"",SUMIF('English Scores- Leveled papers'!$H$4:$KM$4,DC$3,'English Scores- Leveled papers'!$H22:$KM22)))</f>
        <v/>
      </c>
      <c r="DD20" s="319" t="str">
        <f aca="false">IF($B20="","",IF(COUNTIFS('English Scores- Leveled papers'!$H$4:$KM$4,DD$3,'English Scores- Leveled papers'!$H22:$KM22,"&lt;&gt;")=0,"",SUMIF('English Scores- Leveled papers'!$H$4:$KM$4,DD$3,'English Scores- Leveled papers'!$H22:$KM22)))</f>
        <v/>
      </c>
      <c r="DE20" s="319" t="str">
        <f aca="false">IF($B20="","",IF(COUNTIFS('English Scores- Leveled papers'!$H$4:$KM$4,DE$3,'English Scores- Leveled papers'!$H22:$KM22,"&lt;&gt;")=0,"",SUMIF('English Scores- Leveled papers'!$H$4:$KM$4,DE$3,'English Scores- Leveled papers'!$H22:$KM22)))</f>
        <v/>
      </c>
      <c r="DF20" s="319" t="str">
        <f aca="false">IF($B20="","",IF(COUNTIFS('English Scores- Leveled papers'!$H$4:$KM$4,DF$3,'English Scores- Leveled papers'!$H22:$KM22,"&lt;&gt;")=0,"",SUMIF('English Scores- Leveled papers'!$H$4:$KM$4,DF$3,'English Scores- Leveled papers'!$H22:$KM22)))</f>
        <v/>
      </c>
      <c r="DG20" s="319" t="str">
        <f aca="false">IF($B20="","",IF(COUNTIFS('English Scores- Leveled papers'!$H$4:$KM$4,DG$3,'English Scores- Leveled papers'!$H22:$KM22,"&lt;&gt;")=0,"",SUMIF('English Scores- Leveled papers'!$H$4:$KM$4,DG$3,'English Scores- Leveled papers'!$H22:$KM22)))</f>
        <v/>
      </c>
      <c r="DH20" s="319" t="str">
        <f aca="false">IF($B20="","",IF(COUNTIFS('English Scores- Leveled papers'!$H$4:$KM$4,DH$3,'English Scores- Leveled papers'!$H22:$KM22,"&lt;&gt;")=0,"",SUMIF('English Scores- Leveled papers'!$H$4:$KM$4,DH$3,'English Scores- Leveled papers'!$H22:$KM22)))</f>
        <v/>
      </c>
      <c r="DI20" s="319" t="str">
        <f aca="false">IF($B20="","",IF(COUNTIFS('English Scores- Leveled papers'!$H$4:$KM$4,DI$3,'English Scores- Leveled papers'!$H22:$KM22,"&lt;&gt;")=0,"",SUMIF('English Scores- Leveled papers'!$H$4:$KM$4,DI$3,'English Scores- Leveled papers'!$H22:$KM22)))</f>
        <v/>
      </c>
      <c r="DJ20" s="319" t="str">
        <f aca="false">IF($B20="","",IF(COUNTIFS('English Scores- Leveled papers'!$H$4:$KM$4,DJ$3,'English Scores- Leveled papers'!$H22:$KM22,"&lt;&gt;")=0,"",SUMIF('English Scores- Leveled papers'!$H$4:$KM$4,DJ$3,'English Scores- Leveled papers'!$H22:$KM22)))</f>
        <v/>
      </c>
      <c r="DK20" s="319" t="str">
        <f aca="false">IF($B20="","",IF(COUNTIFS('English Scores- Leveled papers'!$H$4:$KM$4,DK$3,'English Scores- Leveled papers'!$H22:$KM22,"&lt;&gt;")=0,"",SUMIF('English Scores- Leveled papers'!$H$4:$KM$4,DK$3,'English Scores- Leveled papers'!$H22:$KM22)))</f>
        <v/>
      </c>
      <c r="DL20" s="319" t="str">
        <f aca="false">IF($B20="","",IF(COUNTIFS('English Scores- Leveled papers'!$H$4:$KM$4,DL$3,'English Scores- Leveled papers'!$H22:$KM22,"&lt;&gt;")=0,"",SUMIF('English Scores- Leveled papers'!$H$4:$KM$4,DL$3,'English Scores- Leveled papers'!$H22:$KM22)))</f>
        <v/>
      </c>
      <c r="DM20" s="319" t="str">
        <f aca="false">IF($B20="","",IF(COUNTIFS('English Scores- Leveled papers'!$H$4:$KM$4,DM$3,'English Scores- Leveled papers'!$H22:$KM22,"&lt;&gt;")=0,"",SUMIF('English Scores- Leveled papers'!$H$4:$KM$4,DM$3,'English Scores- Leveled papers'!$H22:$KM22)))</f>
        <v/>
      </c>
      <c r="DN20" s="319" t="str">
        <f aca="false">IF($B20="","",IF(COUNTIFS('English Scores- Leveled papers'!$H$4:$KM$4,DN$3,'English Scores- Leveled papers'!$H22:$KM22,"&lt;&gt;")=0,"",SUMIF('English Scores- Leveled papers'!$H$4:$KM$4,DN$3,'English Scores- Leveled papers'!$H22:$KM22)))</f>
        <v/>
      </c>
      <c r="DO20" s="319" t="str">
        <f aca="false">IF($B20="","",IF(COUNTIFS('English Scores- Leveled papers'!$H$4:$KM$4,DO$3,'English Scores- Leveled papers'!$H22:$KM22,"&lt;&gt;")=0,"",SUMIF('English Scores- Leveled papers'!$H$4:$KM$4,DO$3,'English Scores- Leveled papers'!$H22:$KM22)))</f>
        <v/>
      </c>
      <c r="DP20" s="319" t="str">
        <f aca="false">IF($B20="","",IF(COUNTIFS('English Scores- Leveled papers'!$H$4:$KM$4,DP$3,'English Scores- Leveled papers'!$H22:$KM22,"&lt;&gt;")=0,"",SUMIF('English Scores- Leveled papers'!$H$4:$KM$4,DP$3,'English Scores- Leveled papers'!$H22:$KM22)))</f>
        <v/>
      </c>
      <c r="DQ20" s="320" t="str">
        <f aca="false">IF($B20="","",IF(COUNTIFS('English Scores- Leveled papers'!$H$4:$KM$4,DQ$3,'English Scores- Leveled papers'!$H22:$KM22,"&lt;&gt;")=0,"",SUMIF('English Scores- Leveled papers'!$H$4:$KM$4,DQ$3,'English Scores- Leveled papers'!$H22:$KM22)))</f>
        <v/>
      </c>
      <c r="DR20" s="321" t="inlineStr">
        <f aca="false">IF('Cover Sheet'!$AC$6="6th", 'Eng GLA 6th, 7th, 8th'!D23, "")</f>
        <is>
          <t/>
        </is>
      </c>
      <c r="DS20" s="0" t="s">
        <v>838</v>
      </c>
      <c r="DT20" s="323" t="n">
        <f aca="false">COUNTIF($H$5:$H$89,4)</f>
        <v>0</v>
      </c>
      <c r="DU20" s="319" t="inlineStr">
        <f aca="false">IF($B20="","",IF(COUNTIFS('Eng GLA 6th, 7th, 8th'!$E$4:$DV$4,DU$3,'Eng GLA 6th, 7th, 8th'!$E23:$DV23,"&lt;&gt;")=0,"",SUMIF('Eng GLA 6th, 7th, 8th'!$E$4:$DV$4,DU$3,'Eng GLA 6th, 7th, 8th'!$E23:$DV23)))</f>
        <is>
          <t/>
        </is>
      </c>
      <c r="DV20" s="319" t="inlineStr">
        <f aca="false">IF($B20="","",IF(COUNTIFS('Eng GLA 6th, 7th, 8th'!$E$4:$DV$4,DV$3,'Eng GLA 6th, 7th, 8th'!$E23:$DV23,"&lt;&gt;")=0,"",SUMIF('Eng GLA 6th, 7th, 8th'!$E$4:$DV$4,DV$3,'Eng GLA 6th, 7th, 8th'!$E23:$DV23)))</f>
        <is>
          <t/>
        </is>
      </c>
      <c r="DW20" s="319" t="inlineStr">
        <f aca="false">IF($B20="","",IF(COUNTIFS('Eng GLA 6th, 7th, 8th'!$E$4:$DV$4,DW$3,'Eng GLA 6th, 7th, 8th'!$E23:$DV23,"&lt;&gt;")=0,"",SUMIF('Eng GLA 6th, 7th, 8th'!$E$4:$DV$4,DW$3,'Eng GLA 6th, 7th, 8th'!$E23:$DV23)))</f>
        <is>
          <t/>
        </is>
      </c>
      <c r="DX20" s="319" t="inlineStr">
        <f aca="false">IF($B20="","",IF(COUNTIFS('Eng GLA 6th, 7th, 8th'!$E$4:$DV$4,DX$3,'Eng GLA 6th, 7th, 8th'!$E23:$DV23,"&lt;&gt;")=0,"",SUMIF('Eng GLA 6th, 7th, 8th'!$E$4:$DV$4,DX$3,'Eng GLA 6th, 7th, 8th'!$E23:$DV23)))</f>
        <is>
          <t/>
        </is>
      </c>
      <c r="DY20" s="319" t="inlineStr">
        <f aca="false">IF($B20="","",IF(COUNTIFS('Eng GLA 6th, 7th, 8th'!$E$4:$DV$4,DY$3,'Eng GLA 6th, 7th, 8th'!$E23:$DV23,"&lt;&gt;")=0,"",SUMIF('Eng GLA 6th, 7th, 8th'!$E$4:$DV$4,DY$3,'Eng GLA 6th, 7th, 8th'!$E23:$DV23)))</f>
        <is>
          <t/>
        </is>
      </c>
      <c r="DZ20" s="319" t="inlineStr">
        <f aca="false">IF($B20="","",IF(COUNTIFS('Eng GLA 6th, 7th, 8th'!$E$4:$DV$4,DZ$3,'Eng GLA 6th, 7th, 8th'!$E23:$DV23,"&lt;&gt;")=0,"",SUMIF('Eng GLA 6th, 7th, 8th'!$E$4:$DV$4,DZ$3,'Eng GLA 6th, 7th, 8th'!$E23:$DV23)))</f>
        <is>
          <t/>
        </is>
      </c>
      <c r="EA20" s="319" t="inlineStr">
        <f aca="false">IF($B20="","",IF(COUNTIFS('Eng GLA 6th, 7th, 8th'!$E$4:$DV$4,EA$3,'Eng GLA 6th, 7th, 8th'!$E23:$DV23,"&lt;&gt;")=0,"",SUMIF('Eng GLA 6th, 7th, 8th'!$E$4:$DV$4,EA$3,'Eng GLA 6th, 7th, 8th'!$E23:$DV23)))</f>
        <is>
          <t/>
        </is>
      </c>
      <c r="EB20" s="319" t="inlineStr">
        <f aca="false">IF($B20="","",IF(COUNTIFS('Eng GLA 6th, 7th, 8th'!$E$4:$DV$4,EB$3,'Eng GLA 6th, 7th, 8th'!$E23:$DV23,"&lt;&gt;")=0,"",SUMIF('Eng GLA 6th, 7th, 8th'!$E$4:$DV$4,EB$3,'Eng GLA 6th, 7th, 8th'!$E23:$DV23)))</f>
        <is>
          <t/>
        </is>
      </c>
      <c r="EC20" s="319" t="inlineStr">
        <f aca="false">IF($B20="","",IF(COUNTIFS('Eng GLA 6th, 7th, 8th'!$E$4:$DV$4,EC$3,'Eng GLA 6th, 7th, 8th'!$E23:$DV23,"&lt;&gt;")=0,"",SUMIF('Eng GLA 6th, 7th, 8th'!$E$4:$DV$4,EC$3,'Eng GLA 6th, 7th, 8th'!$E23:$DV23)))</f>
        <is>
          <t/>
        </is>
      </c>
      <c r="ED20" s="319" t="inlineStr">
        <f aca="false">IF($B20="","",IF(COUNTIFS('Eng GLA 6th, 7th, 8th'!$E$4:$DV$4,ED$3,'Eng GLA 6th, 7th, 8th'!$E23:$DV23,"&lt;&gt;")=0,"",SUMIF('Eng GLA 6th, 7th, 8th'!$E$4:$DV$4,ED$3,'Eng GLA 6th, 7th, 8th'!$E23:$DV23)))</f>
        <is>
          <t/>
        </is>
      </c>
      <c r="EE20" s="319" t="inlineStr">
        <f aca="false">IF($B20="","",IF(COUNTIFS('Eng GLA 6th, 7th, 8th'!$E$4:$DV$4,EE$3,'Eng GLA 6th, 7th, 8th'!$E23:$DV23,"&lt;&gt;")=0,"",SUMIF('Eng GLA 6th, 7th, 8th'!$E$4:$DV$4,EE$3,'Eng GLA 6th, 7th, 8th'!$E23:$DV23)))</f>
        <is>
          <t/>
        </is>
      </c>
      <c r="EF20" s="319" t="inlineStr">
        <f aca="false">IF($B20="","",IF(COUNTIFS('Eng GLA 6th, 7th, 8th'!$E$4:$DV$4,EF$3,'Eng GLA 6th, 7th, 8th'!$E23:$DV23,"&lt;&gt;")=0,"",SUMIF('Eng GLA 6th, 7th, 8th'!$E$4:$DV$4,EF$3,'Eng GLA 6th, 7th, 8th'!$E23:$DV23)))</f>
        <is>
          <t/>
        </is>
      </c>
      <c r="EG20" s="319" t="inlineStr">
        <f aca="false">IF($B20="","",IF(COUNTIFS('Eng GLA 6th, 7th, 8th'!$E$4:$DV$4,EG$3,'Eng GLA 6th, 7th, 8th'!$E23:$DV23,"&lt;&gt;")=0,"",SUMIF('Eng GLA 6th, 7th, 8th'!$E$4:$DV$4,EG$3,'Eng GLA 6th, 7th, 8th'!$E23:$DV23)))</f>
        <is>
          <t/>
        </is>
      </c>
      <c r="EH20" s="319" t="inlineStr">
        <f aca="false">IF($B20="","",IF(COUNTIFS('Eng GLA 6th, 7th, 8th'!$E$4:$DV$4,EH$3,'Eng GLA 6th, 7th, 8th'!$E23:$DV23,"&lt;&gt;")=0,"",SUMIF('Eng GLA 6th, 7th, 8th'!$E$4:$DV$4,EH$3,'Eng GLA 6th, 7th, 8th'!$E23:$DV23)))</f>
        <is>
          <t/>
        </is>
      </c>
      <c r="EI20" s="319" t="inlineStr">
        <f aca="false">IF($B20="","",IF(COUNTIFS('Eng GLA 6th, 7th, 8th'!$E$4:$DV$4,EI$3,'Eng GLA 6th, 7th, 8th'!$E23:$DV23,"&lt;&gt;")=0,"",SUMIF('Eng GLA 6th, 7th, 8th'!$E$4:$DV$4,EI$3,'Eng GLA 6th, 7th, 8th'!$E23:$DV23)))</f>
        <is>
          <t/>
        </is>
      </c>
      <c r="EJ20" s="322" t="inlineStr">
        <f aca="false">IF('Cover Sheet'!$AC$6="7th", 'Eng GLA 6th, 7th, 8th'!AQ23, "")</f>
        <is>
          <t/>
        </is>
      </c>
      <c r="EK20" s="319" t="inlineStr">
        <f aca="false">IF($B20="","",IF(COUNTIFS('Eng GLA 6th, 7th, 8th'!$E$4:$DV$4,EK$3,'Eng GLA 6th, 7th, 8th'!$E23:$DV23,"&lt;&gt;")=0,"",SUMIF('Eng GLA 6th, 7th, 8th'!$E$4:$DV$4,EK$3,'Eng GLA 6th, 7th, 8th'!$E23:$DV23)))</f>
        <is>
          <t/>
        </is>
      </c>
      <c r="EL20" s="319" t="inlineStr">
        <f aca="false">IF($B20="","",IF(COUNTIFS('Eng GLA 6th, 7th, 8th'!$E$4:$DV$4,EL$3,'Eng GLA 6th, 7th, 8th'!$E23:$DV23,"&lt;&gt;")=0,"",SUMIF('Eng GLA 6th, 7th, 8th'!$E$4:$DV$4,EL$3,'Eng GLA 6th, 7th, 8th'!$E23:$DV23)))</f>
        <is>
          <t/>
        </is>
      </c>
      <c r="EM20" s="319" t="inlineStr">
        <f aca="false">IF($B20="","",IF(COUNTIFS('Eng GLA 6th, 7th, 8th'!$E$4:$DV$4,EM$3,'Eng GLA 6th, 7th, 8th'!$E23:$DV23,"&lt;&gt;")=0,"",SUMIF('Eng GLA 6th, 7th, 8th'!$E$4:$DV$4,EM$3,'Eng GLA 6th, 7th, 8th'!$E23:$DV23)))</f>
        <is>
          <t/>
        </is>
      </c>
      <c r="EN20" s="319" t="inlineStr">
        <f aca="false">IF($B20="","",IF(COUNTIFS('Eng GLA 6th, 7th, 8th'!$E$4:$DV$4,EN$3,'Eng GLA 6th, 7th, 8th'!$E23:$DV23,"&lt;&gt;")=0,"",SUMIF('Eng GLA 6th, 7th, 8th'!$E$4:$DV$4,EN$3,'Eng GLA 6th, 7th, 8th'!$E23:$DV23)))</f>
        <is>
          <t/>
        </is>
      </c>
      <c r="EO20" s="319" t="inlineStr">
        <f aca="false">IF($B20="","",IF(COUNTIFS('Eng GLA 6th, 7th, 8th'!$E$4:$DV$4,EO$3,'Eng GLA 6th, 7th, 8th'!$E23:$DV23,"&lt;&gt;")=0,"",SUMIF('Eng GLA 6th, 7th, 8th'!$E$4:$DV$4,EO$3,'Eng GLA 6th, 7th, 8th'!$E23:$DV23)))</f>
        <is>
          <t/>
        </is>
      </c>
      <c r="EP20" s="319" t="inlineStr">
        <f aca="false">IF($B20="","",IF(COUNTIFS('Eng GLA 6th, 7th, 8th'!$E$4:$DV$4,EP$3,'Eng GLA 6th, 7th, 8th'!$E23:$DV23,"&lt;&gt;")=0,"",SUMIF('Eng GLA 6th, 7th, 8th'!$E$4:$DV$4,EP$3,'Eng GLA 6th, 7th, 8th'!$E23:$DV23)))</f>
        <is>
          <t/>
        </is>
      </c>
      <c r="EQ20" s="319" t="inlineStr">
        <f aca="false">IF($B20="","",IF(COUNTIFS('Eng GLA 6th, 7th, 8th'!$E$4:$DV$4,EQ$3,'Eng GLA 6th, 7th, 8th'!$E23:$DV23,"&lt;&gt;")=0,"",SUMIF('Eng GLA 6th, 7th, 8th'!$E$4:$DV$4,EQ$3,'Eng GLA 6th, 7th, 8th'!$E23:$DV23)))</f>
        <is>
          <t/>
        </is>
      </c>
      <c r="ER20" s="319" t="inlineStr">
        <f aca="false">IF($B20="","",IF(COUNTIFS('Eng GLA 6th, 7th, 8th'!$E$4:$DV$4,ER$3,'Eng GLA 6th, 7th, 8th'!$E23:$DV23,"&lt;&gt;")=0,"",SUMIF('Eng GLA 6th, 7th, 8th'!$E$4:$DV$4,ER$3,'Eng GLA 6th, 7th, 8th'!$E23:$DV23)))</f>
        <is>
          <t/>
        </is>
      </c>
      <c r="ES20" s="319" t="inlineStr">
        <f aca="false">IF($B20="","",IF(COUNTIFS('Eng GLA 6th, 7th, 8th'!$E$4:$DV$4,ES$3,'Eng GLA 6th, 7th, 8th'!$E23:$DV23,"&lt;&gt;")=0,"",SUMIF('Eng GLA 6th, 7th, 8th'!$E$4:$DV$4,ES$3,'Eng GLA 6th, 7th, 8th'!$E23:$DV23)))</f>
        <is>
          <t/>
        </is>
      </c>
      <c r="ET20" s="319" t="inlineStr">
        <f aca="false">IF($B20="","",IF(COUNTIFS('Eng GLA 6th, 7th, 8th'!$E$4:$DV$4,ET$3,'Eng GLA 6th, 7th, 8th'!$E23:$DV23,"&lt;&gt;")=0,"",SUMIF('Eng GLA 6th, 7th, 8th'!$E$4:$DV$4,ET$3,'Eng GLA 6th, 7th, 8th'!$E23:$DV23)))</f>
        <is>
          <t/>
        </is>
      </c>
      <c r="EU20" s="319" t="inlineStr">
        <f aca="false">IF($B20="","",IF(COUNTIFS('Eng GLA 6th, 7th, 8th'!$E$4:$DV$4,EU$3,'Eng GLA 6th, 7th, 8th'!$E23:$DV23,"&lt;&gt;")=0,"",SUMIF('Eng GLA 6th, 7th, 8th'!$E$4:$DV$4,EU$3,'Eng GLA 6th, 7th, 8th'!$E23:$DV23)))</f>
        <is>
          <t/>
        </is>
      </c>
      <c r="EV20" s="319" t="inlineStr">
        <f aca="false">IF($B20="","",IF(COUNTIFS('Eng GLA 6th, 7th, 8th'!$E$4:$DV$4,EV$3,'Eng GLA 6th, 7th, 8th'!$E23:$DV23,"&lt;&gt;")=0,"",SUMIF('Eng GLA 6th, 7th, 8th'!$E$4:$DV$4,EV$3,'Eng GLA 6th, 7th, 8th'!$E23:$DV23)))</f>
        <is>
          <t/>
        </is>
      </c>
      <c r="EW20" s="319" t="inlineStr">
        <f aca="false">IF($B20="","",IF(COUNTIFS('Eng GLA 6th, 7th, 8th'!$E$4:$DV$4,EW$3,'Eng GLA 6th, 7th, 8th'!$E23:$DV23,"&lt;&gt;")=0,"",SUMIF('Eng GLA 6th, 7th, 8th'!$E$4:$DV$4,EW$3,'Eng GLA 6th, 7th, 8th'!$E23:$DV23)))</f>
        <is>
          <t/>
        </is>
      </c>
      <c r="EX20" s="319" t="inlineStr">
        <f aca="false">IF($B20="","",IF(COUNTIFS('Eng GLA 6th, 7th, 8th'!$E$4:$DV$4,EX$3,'Eng GLA 6th, 7th, 8th'!$E23:$DV23,"&lt;&gt;")=0,"",SUMIF('Eng GLA 6th, 7th, 8th'!$E$4:$DV$4,EX$3,'Eng GLA 6th, 7th, 8th'!$E23:$DV23)))</f>
        <is>
          <t/>
        </is>
      </c>
      <c r="EY20" s="319" t="inlineStr">
        <f aca="false">IF($B20="","",IF(COUNTIFS('Eng GLA 6th, 7th, 8th'!$E$4:$DV$4,EY$3,'Eng GLA 6th, 7th, 8th'!$E23:$DV23,"&lt;&gt;")=0,"",SUMIF('Eng GLA 6th, 7th, 8th'!$E$4:$DV$4,EY$3,'Eng GLA 6th, 7th, 8th'!$E23:$DV23)))</f>
        <is>
          <t/>
        </is>
      </c>
      <c r="EZ20" s="322" t="inlineStr">
        <f aca="false">IF('Cover Sheet'!$AC$6="8th", 'Eng GLA 6th, 7th, 8th'!CG23, "")</f>
        <is>
          <t/>
        </is>
      </c>
      <c r="FA20" s="319" t="inlineStr">
        <f aca="false">IF($B20="","",IF(COUNTIFS('Eng GLA 6th, 7th, 8th'!$E$4:$DV$4,FA$3,'Eng GLA 6th, 7th, 8th'!$E23:$DV23,"&lt;&gt;")=0,"",SUMIF('Eng GLA 6th, 7th, 8th'!$E$4:$DV$4,FA$3,'Eng GLA 6th, 7th, 8th'!$E23:$DV23)))</f>
        <is>
          <t/>
        </is>
      </c>
      <c r="FB20" s="319" t="inlineStr">
        <f aca="false">IF($B20="","",IF(COUNTIFS('Eng GLA 6th, 7th, 8th'!$E$4:$DV$4,FB$3,'Eng GLA 6th, 7th, 8th'!$E23:$DV23,"&lt;&gt;")=0,"",SUMIF('Eng GLA 6th, 7th, 8th'!$E$4:$DV$4,FB$3,'Eng GLA 6th, 7th, 8th'!$E23:$DV23)))</f>
        <is>
          <t/>
        </is>
      </c>
      <c r="FC20" s="319" t="inlineStr">
        <f aca="false">IF($B20="","",IF(COUNTIFS('Eng GLA 6th, 7th, 8th'!$E$4:$DV$4,FC$3,'Eng GLA 6th, 7th, 8th'!$E23:$DV23,"&lt;&gt;")=0,"",SUMIF('Eng GLA 6th, 7th, 8th'!$E$4:$DV$4,FC$3,'Eng GLA 6th, 7th, 8th'!$E23:$DV23)))</f>
        <is>
          <t/>
        </is>
      </c>
      <c r="FD20" s="319" t="inlineStr">
        <f aca="false">IF($B20="","",IF(COUNTIFS('Eng GLA 6th, 7th, 8th'!$E$4:$DV$4,FD$3,'Eng GLA 6th, 7th, 8th'!$E23:$DV23,"&lt;&gt;")=0,"",SUMIF('Eng GLA 6th, 7th, 8th'!$E$4:$DV$4,FD$3,'Eng GLA 6th, 7th, 8th'!$E23:$DV23)))</f>
        <is>
          <t/>
        </is>
      </c>
      <c r="FE20" s="319" t="inlineStr">
        <f aca="false">IF($B20="","",IF(COUNTIFS('Eng GLA 6th, 7th, 8th'!$E$4:$DV$4,FE$3,'Eng GLA 6th, 7th, 8th'!$E23:$DV23,"&lt;&gt;")=0,"",SUMIF('Eng GLA 6th, 7th, 8th'!$E$4:$DV$4,FE$3,'Eng GLA 6th, 7th, 8th'!$E23:$DV23)))</f>
        <is>
          <t/>
        </is>
      </c>
      <c r="FF20" s="319" t="inlineStr">
        <f aca="false">IF($B20="","",IF(COUNTIFS('Eng GLA 6th, 7th, 8th'!$E$4:$DV$4,FF$3,'Eng GLA 6th, 7th, 8th'!$E23:$DV23,"&lt;&gt;")=0,"",SUMIF('Eng GLA 6th, 7th, 8th'!$E$4:$DV$4,FF$3,'Eng GLA 6th, 7th, 8th'!$E23:$DV23)))</f>
        <is>
          <t/>
        </is>
      </c>
      <c r="FG20" s="319" t="inlineStr">
        <f aca="false">IF($B20="","",IF(COUNTIFS('Eng GLA 6th, 7th, 8th'!$E$4:$DV$4,FG$3,'Eng GLA 6th, 7th, 8th'!$E23:$DV23,"&lt;&gt;")=0,"",SUMIF('Eng GLA 6th, 7th, 8th'!$E$4:$DV$4,FG$3,'Eng GLA 6th, 7th, 8th'!$E23:$DV23)))</f>
        <is>
          <t/>
        </is>
      </c>
      <c r="FH20" s="319" t="inlineStr">
        <f aca="false">IF($B20="","",IF(COUNTIFS('Eng GLA 6th, 7th, 8th'!$E$4:$DV$4,FH$3,'Eng GLA 6th, 7th, 8th'!$E23:$DV23,"&lt;&gt;")=0,"",SUMIF('Eng GLA 6th, 7th, 8th'!$E$4:$DV$4,FH$3,'Eng GLA 6th, 7th, 8th'!$E23:$DV23)))</f>
        <is>
          <t/>
        </is>
      </c>
      <c r="FI20" s="319" t="inlineStr">
        <f aca="false">IF($B20="","",IF(COUNTIFS('Eng GLA 6th, 7th, 8th'!$E$4:$DV$4,FI$3,'Eng GLA 6th, 7th, 8th'!$E23:$DV23,"&lt;&gt;")=0,"",SUMIF('Eng GLA 6th, 7th, 8th'!$E$4:$DV$4,FI$3,'Eng GLA 6th, 7th, 8th'!$E23:$DV23)))</f>
        <is>
          <t/>
        </is>
      </c>
      <c r="FJ20" s="319" t="inlineStr">
        <f aca="false">IF($B20="","",IF(COUNTIFS('Eng GLA 6th, 7th, 8th'!$E$4:$DV$4,FJ$3,'Eng GLA 6th, 7th, 8th'!$E23:$DV23,"&lt;&gt;")=0,"",SUMIF('Eng GLA 6th, 7th, 8th'!$E$4:$DV$4,FJ$3,'Eng GLA 6th, 7th, 8th'!$E23:$DV23)))</f>
        <is>
          <t/>
        </is>
      </c>
      <c r="FK20" s="319" t="inlineStr">
        <f aca="false">IF($B20="","",IF(COUNTIFS('Eng GLA 6th, 7th, 8th'!$E$4:$DV$4,FK$3,'Eng GLA 6th, 7th, 8th'!$E23:$DV23,"&lt;&gt;")=0,"",SUMIF('Eng GLA 6th, 7th, 8th'!$E$4:$DV$4,FK$3,'Eng GLA 6th, 7th, 8th'!$E23:$DV23)))</f>
        <is>
          <t/>
        </is>
      </c>
      <c r="FL20" s="319" t="inlineStr">
        <f aca="false">IF($B20="","",IF(COUNTIFS('Eng GLA 6th, 7th, 8th'!$E$4:$DV$4,FL$3,'Eng GLA 6th, 7th, 8th'!$E23:$DV23,"&lt;&gt;")=0,"",SUMIF('Eng GLA 6th, 7th, 8th'!$E$4:$DV$4,FL$3,'Eng GLA 6th, 7th, 8th'!$E23:$DV23)))</f>
        <is>
          <t/>
        </is>
      </c>
      <c r="FM20" s="319" t="inlineStr">
        <f aca="false">IF($B20="","",IF(COUNTIFS('Eng GLA 6th, 7th, 8th'!$E$4:$DV$4,FM$3,'Eng GLA 6th, 7th, 8th'!$E23:$DV23,"&lt;&gt;")=0,"",SUMIF('Eng GLA 6th, 7th, 8th'!$E$4:$DV$4,FM$3,'Eng GLA 6th, 7th, 8th'!$E23:$DV23)))</f>
        <is>
          <t/>
        </is>
      </c>
      <c r="FN20" s="319" t="inlineStr">
        <f aca="false">IF($B20="","",IF(COUNTIFS('Eng GLA 6th, 7th, 8th'!$E$4:$DV$4,FN$3,'Eng GLA 6th, 7th, 8th'!$E23:$DV23,"&lt;&gt;")=0,"",SUMIF('Eng GLA 6th, 7th, 8th'!$E$4:$DV$4,FN$3,'Eng GLA 6th, 7th, 8th'!$E23:$DV23)))</f>
        <is>
          <t/>
        </is>
      </c>
      <c r="FO20" s="319" t="inlineStr">
        <f aca="false">IF($B20="","",IF(COUNTIFS('Eng GLA 6th, 7th, 8th'!$E$4:$DV$4,FO$3,'Eng GLA 6th, 7th, 8th'!$E23:$DV23,"&lt;&gt;")=0,"",SUMIF('Eng GLA 6th, 7th, 8th'!$E$4:$DV$4,FO$3,'Eng GLA 6th, 7th, 8th'!$E23:$DV23)))</f>
        <is>
          <t/>
        </is>
      </c>
    </row>
    <row r="21" customFormat="false" ht="12.75" hidden="false" customHeight="true" outlineLevel="0" collapsed="false">
      <c r="A21" s="315" t="n">
        <v>17</v>
      </c>
      <c r="B21" s="315" t="str">
        <f aca="false">'English Scores- Leveled papers'!B23</f>
        <v>S.Swati</v>
      </c>
      <c r="C21" s="315"/>
      <c r="D21" s="316" t="inlineStr">
        <f aca="false">IF(OR(B21="",H21="",'Cover Sheet'!E21=""),"",'Cover Sheet'!E21)</f>
        <is>
          <t/>
        </is>
      </c>
      <c r="E21" s="316" t="inlineStr">
        <f aca="false">IF(OR(B21="",H21="",'Cover Sheet'!F21=""),"",'Cover Sheet'!F21)</f>
        <is>
          <t/>
        </is>
      </c>
      <c r="F21" s="316" t="inlineStr">
        <f aca="false">IF(OR(B21="",H21="",'Cover Sheet'!H21=""),"",'Cover Sheet'!H21)</f>
        <is>
          <t/>
        </is>
      </c>
      <c r="G21" s="316"/>
      <c r="H21" s="316" t="n">
        <f aca="false">IF(OR(B21="",COUNT('English Scores- Leveled papers'!H23:KM23)=0),"",IF((AND(AB21&gt;=(70/100),AB21&lt;1.1)),9,IF((AND(AA21&gt;=(70/100),AA21&lt;1.1)),8,IF((AND(Z21&gt;=(70/100),Z21&lt;1.1)),7,IF((AND(Y21&gt;=(70/100),Y21&lt;1.1)),6,IF(AND(X21&gt;=0.7,X21&lt;1.1),5.5,IF(AND(W21&gt;=0.7,W21&lt;1.1),5,IF(AND(V21&gt;=0.7,V21&lt;1.1),4.5,IF(AND(U21&gt;=0.7,U21&lt;1.1),4,IF(AND(T21&gt;=0.7,T21&lt;1.1),3.5,IF(AND(S21&gt;=0.7,S21&lt;1.1),3,IF(AND(R21&gt;=0.7,R21&lt;1.1),2.5,IF(AND(Q21&gt;=0.7,Q21&lt;1.1),2,IF(AND(P21&gt;=0.7,P21&lt;1.1),1.5,IF(AND(O21&gt;=0.7,O21&lt;1.1),1,IF(AND(N21&gt;=0.7,N21&lt;1.1),0.5,IF(AND(M21&gt;=0.7,M21&lt;1.1),0.2,IF(AND(L21&gt;=0.7,L21&lt;1.1),0,IF(COUNT('English Scores- Leveled papers'!H23:M23)=0,"",-0.5)))))))))))))))))))</f>
        <v>0.5</v>
      </c>
      <c r="I21" s="317" t="n">
        <f aca="false">IFERROR(IF(OR(B21="",H21=""),"",IF((AND(AB21&gt;=(70/100),AB21&lt;1.1)),AB21,IF(AND((AA21)&gt;=(70/100),AA21&lt;1.1),AA21,IF((AND((Z21)&gt;=(70/100),Z21&lt;1.1)),Z21,IF(AND((Y21)&gt;=(70/100),Y21&lt;1.1),Y21,IF(AND(X21&gt;=0.7,X21&lt;1.1),X21,IF(AND((W21)&gt;=0.7,W21&lt;1.1),W21,IF(AND((V21)&gt;=0.7,V21&lt;1.1),V21,IF(AND((U21)&gt;=0.7,U21&lt;1.1),U21,IF(AND((T21)&gt;=0.7,T21&lt;1.1),T21,IF(AND((S21)&gt;=0.7,S21&lt;1.1),S21,IF(AND((R21)&gt;=0.7,R21&lt;1.1),R21,IF(AND((Q21)&gt;=0.7,Q21&lt;1.1),Q21,IF(AND((P21)&gt;=0.7,P21&lt;1.1),P21,IF(AND((O21)&gt;=0.7,O21&lt;1.1),O21,IF(AND((N21)&gt;=0.7,N21&lt;1.1),N21,IF(AND((M21)&gt;=0.7,M21&lt;1.1),M21,IF(AND((L21)&gt;=0.7,L21&lt;1.1),L21,L21)))))))))))))))))),"")</f>
        <v>1</v>
      </c>
      <c r="J21" s="317" t="str">
        <f aca="false">IF((OR(B21="",H21="")),"",IF(AND((AB21)&gt;=(70/100),AB21&lt;1.1),"",IF((AND((AA21)&gt;=(70/100),AA21&lt;1.1)),AB21,IF((AND((Z21)&gt;=(70/100),Z21&lt;1.1)),AA21,IF((AND((Y21)&gt;=(70/100),Y21&lt;1.1)),Z21,IF(AND((X21)&gt;=0.7,X21&lt;1.1),Y21,IF(AND((W21)&gt;=0.7,W21&lt;1.1),X21,IF(AND((V21)&gt;=0.7,V21&lt;1.1),W21,IF(AND((U21)&gt;=0.7,U21&lt;1.1),V21,IF(AND((T21)&gt;=0.7,T21&lt;1.1),U21,IF(AND((S21)&gt;=0.7,S21&lt;1.1),T21,IF(AND((R21)&gt;=0.7,R21&lt;1.1),S21,IF(AND((Q21)&gt;=0.7,Q21&lt;1.1),R21,IF(AND((P21)&gt;=0.7,P21&lt;1.1),Q21,IF(AND((O21)&gt;=0.7,O21&lt;1.1),P21,IF(AND((N21)&gt;=0.7,N21&lt;1.1),O21,IF(AND((M21)&gt;=0.7,M21&lt;1.1),N21,IF(AND((L21)&gt;=0.7,L21&lt;1.1),M21,""))))))))))))))))))</f>
        <v/>
      </c>
      <c r="K21" s="317" t="n">
        <f aca="false">IF((OR(B21="",H21="")),"",IF(AND((AB21)&gt;=(70/100),AB21&lt;1.1),AA21,IF((AND((AA21)&gt;=(70/100),AA21&lt;1.1)),Z21,IF((AND((Z21)&gt;=(70/100),Z21&lt;1.1)),Y21,IF((AND((Y21)&gt;=(70/100),Y21&lt;1.1)),X21,IF(AND((X21)&gt;=0.7,X21&lt;1.1),W21,IF(AND((W21)&gt;=0.7,W21&lt;1.1),V21,IF(AND((V21)&gt;=0.7,V21&lt;1.1),U21,IF(AND((U21)&gt;=0.7,U21&lt;1.1),T21,IF(AND((T21)&gt;=0.7,T21&lt;1.1),S21,IF(AND((S21)&gt;=0.7,S21&lt;1.1),R21,IF(AND((R21)&gt;=0.7,R21&lt;1.1),Q21,IF(AND((Q21)&gt;=0.7,Q21&lt;1.1),P21,IF(AND((P21)&gt;=0.7,P21&lt;1.1),O21,IF(AND((O21)&gt;=0.7,O21&lt;1.1),N21,IF(AND((N21)&gt;=0.7,N21&lt;1.1),M21,IF(AND((M21)&gt;=0.7,M21&lt;1.1),L21,IF(AND((L21)&gt;=0.7,L21&lt;1.1),"",""))))))))))))))))))</f>
        <v>0.7</v>
      </c>
      <c r="L21" s="318" t="str">
        <f aca="false">IFERROR(IF((B21=""),"",(IF(COUNT(AC21:AG21)=0,"",ROUND(SUM(AC21:AG21)/SUM($AC$2:$AG$2),1)))),"")</f>
        <v/>
      </c>
      <c r="M21" s="318" t="n">
        <f aca="false">IFERROR(IF((B21=""),"",(IF(COUNT(AH21:AL21)=0,"",ROUND(SUM(AH21:AL21)/SUM($AH$2:$AL$2),1)))),"")</f>
        <v>0.7</v>
      </c>
      <c r="N21" s="318" t="n">
        <f aca="false">IFERROR(IF((B21=""),"",(IF(COUNT(AM21:AQ21)=0,"",ROUND(SUM(AM21:AQ21)/SUM($AM$2:$AQ$2),1)))),"")</f>
        <v>1</v>
      </c>
      <c r="O21" s="318" t="str">
        <f aca="false">IFERROR(IF((B21=""),"",(IF(COUNT(AR21:AV21)=0,"",ROUND(SUM(AR21:AV21)/SUM($AR$2:$AV$2),1)))),"")</f>
        <v/>
      </c>
      <c r="P21" s="318" t="str">
        <f aca="false">IFERROR(IF((B21=""),"",(IF(COUNT(AX21:BB21)=0,"",ROUND(SUM(AX21:BB21)/SUM($AX$2:$BB$2),1)))),"")</f>
        <v/>
      </c>
      <c r="Q21" s="318" t="str">
        <f aca="false">IFERROR(IF((B21=""),"",(IF(COUNT(BD21:BJ21)=0,"",ROUND(SUM(BD21:BJ21)/SUM($BD$2:$BJ$2),1)))),0)</f>
        <v/>
      </c>
      <c r="R21" s="318" t="str">
        <f aca="false">IFERROR(IF((B21=""),"",(IF(COUNT(BL21:BS21)=0,"",ROUND(SUM(BL21:BR21)/SUM($BL$2:$BR$2),1)))),0)</f>
        <v/>
      </c>
      <c r="S21" s="318" t="str">
        <f aca="false">IFERROR(IF((B21=""),"",(IF(COUNT(BT21:CB21)=0,"",ROUND(SUM(BT21:CA21)/SUM($BT$2:$CA$2),1)))),0)</f>
        <v/>
      </c>
      <c r="T21" s="318" t="str">
        <f aca="false">IFERROR(IF((B21=""),"",(IF(COUNT(CC21:CJ21)=0,"",ROUND(SUM(CC21:CI21)/SUM($CC$2:$CI$2),1)))),0)</f>
        <v/>
      </c>
      <c r="U21" s="318" t="str">
        <f aca="false">IFERROR(IF((B21=""),"",(IF(COUNT(CK21:CQ21)=0,"",ROUND(SUM(CK21:CQ21)/SUM($CK$2:$CQ$2),1)))),0)</f>
        <v/>
      </c>
      <c r="V21" s="318" t="str">
        <f aca="false">IFERROR(IF((B21=""),"",(IF(COUNT(CS21:CY21)=0,"",ROUND(SUM(CS21:CY21)/SUM($CS$2:$CY$2),1)))),0)</f>
        <v/>
      </c>
      <c r="W21" s="318" t="str">
        <f aca="false">IFERROR(IF((B21=""),"",(IF(COUNT(DA21:DI21)=0,"",ROUND(SUM(DA21:DI21)/SUM($DA$2:$DI$2),1)))),0)</f>
        <v/>
      </c>
      <c r="X21" s="318" t="str">
        <f aca="false">IFERROR(IF((B21=""),"",(IF(COUNT(DK21:DP21)=0,"",ROUND(SUM(DK21:DP21)/SUM($DK$2:$DP$2),1)))),0)</f>
        <v/>
      </c>
      <c r="Y21" s="318"/>
      <c r="Z21" s="318"/>
      <c r="AA21" s="318"/>
      <c r="AB21" s="318"/>
      <c r="AC21" s="319" t="inlineStr">
        <f aca="false">IF($B21="","",IF(COUNTIFS('English Scores- Leveled papers'!$H$4:$KM$4,AC$3,'English Scores- Leveled papers'!$H23:$KM23,"&lt;&gt;")=0,"",SUMIF('English Scores- Leveled papers'!$H$4:$KM$4,AC$3,'English Scores- Leveled papers'!$H23:$KM23)))</f>
        <is>
          <t/>
        </is>
      </c>
      <c r="AD21" s="319" t="inlineStr">
        <f aca="false">IF($B21="","",IF(COUNTIFS('English Scores- Leveled papers'!$H$4:$KM$4,AD$3,'English Scores- Leveled papers'!$H23:$KM23,"&lt;&gt;")=0,"",SUMIF('English Scores- Leveled papers'!$H$4:$KM$4,AD$3,'English Scores- Leveled papers'!$H23:$KM23)))</f>
        <is>
          <t/>
        </is>
      </c>
      <c r="AE21" s="319" t="inlineStr">
        <f aca="false">IF($B21="","",IF(COUNTIFS('English Scores- Leveled papers'!$H$4:$KM$4,AE$3,'English Scores- Leveled papers'!$H23:$KM23,"&lt;&gt;")=0,"",SUMIF('English Scores- Leveled papers'!$H$4:$KM$4,AE$3,'English Scores- Leveled papers'!$H23:$KM23)))</f>
        <is>
          <t/>
        </is>
      </c>
      <c r="AF21" s="319" t="inlineStr">
        <f aca="false">IF($B21="","",IF(COUNTIFS('English Scores- Leveled papers'!$H$4:$KM$4,AF$3,'English Scores- Leveled papers'!$H23:$KM23,"&lt;&gt;")=0,"",SUMIF('English Scores- Leveled papers'!$H$4:$KM$4,AF$3,'English Scores- Leveled papers'!$H23:$KM23)))</f>
        <is>
          <t/>
        </is>
      </c>
      <c r="AG21" s="319" t="inlineStr">
        <f aca="false">IF($B21="","",IF(COUNTIFS('English Scores- Leveled papers'!$H$4:$KM$4,AG$3,'English Scores- Leveled papers'!$H23:$KM23,"&lt;&gt;")=0,"",SUMIF('English Scores- Leveled papers'!$H$4:$KM$4,AG$3,'English Scores- Leveled papers'!$H23:$KM23)))</f>
        <is>
          <t/>
        </is>
      </c>
      <c r="AH21" s="319" t="inlineStr">
        <f aca="false">IF($B21="","",IF(COUNTIFS('English Scores- Leveled papers'!$H$4:$KM$4,AH$3,'English Scores- Leveled papers'!$H23:$KM23,"&lt;&gt;")=0,"",SUMIF('English Scores- Leveled papers'!$H$4:$KM$4,AH$3,'English Scores- Leveled papers'!$H23:$KM23)))</f>
        <is>
          <t/>
        </is>
      </c>
      <c r="AI21" s="319" t="n">
        <f aca="false">IF($B21="","",IF(COUNTIFS('English Scores- Leveled papers'!$H$4:$KM$4,AI$3,'English Scores- Leveled papers'!$H23:$KM23,"&lt;&gt;")=0,"",SUMIF('English Scores- Leveled papers'!$H$4:$KM$4,AI$3,'English Scores- Leveled papers'!$H23:$KM23)))</f>
        <v>1</v>
      </c>
      <c r="AJ21" s="319" t="n">
        <f aca="false">IF($B21="","",IF(COUNTIFS('English Scores- Leveled papers'!$H$4:$KM$4,AJ$3,'English Scores- Leveled papers'!$H23:$KM23,"&lt;&gt;")=0,"",SUMIF('English Scores- Leveled papers'!$H$4:$KM$4,AJ$3,'English Scores- Leveled papers'!$H23:$KM23)))</f>
        <v>0</v>
      </c>
      <c r="AK21" s="319" t="n">
        <f aca="false">IF($B21="","",IF(COUNTIFS('English Scores- Leveled papers'!$H$4:$KM$4,AK$3,'English Scores- Leveled papers'!$H23:$KM23,"&lt;&gt;")=0,"",SUMIF('English Scores- Leveled papers'!$H$4:$KM$4,AK$3,'English Scores- Leveled papers'!$H23:$KM23)))</f>
        <v>1</v>
      </c>
      <c r="AL21" s="319" t="n">
        <f aca="false">IF($B21="","",IF(COUNTIFS('English Scores- Leveled papers'!$H$4:$KM$4,AL$3,'English Scores- Leveled papers'!$H23:$KM23,"&lt;&gt;")=0,"",SUMIF('English Scores- Leveled papers'!$H$4:$KM$4,AL$3,'English Scores- Leveled papers'!$H23:$KM23)))</f>
        <v>2</v>
      </c>
      <c r="AM21" s="319" t="n">
        <f aca="false">IF($B21="","",IF(COUNTIFS('English Scores- Leveled papers'!$H$4:$KM$4,AM$3,'English Scores- Leveled papers'!$H23:$KM23,"&lt;&gt;")=0,"",SUMIF('English Scores- Leveled papers'!$H$4:$KM$4,AM$3,'English Scores- Leveled papers'!$H23:$KM23)))</f>
        <v>1</v>
      </c>
      <c r="AN21" s="319" t="n">
        <f aca="false">IF($B21="","",IF(COUNTIFS('English Scores- Leveled papers'!$H$4:$KM$4,AN$3,'English Scores- Leveled papers'!$H23:$KM23,"&lt;&gt;")=0,"",SUMIF('English Scores- Leveled papers'!$H$4:$KM$4,AN$3,'English Scores- Leveled papers'!$H23:$KM23)))</f>
        <v>1</v>
      </c>
      <c r="AO21" s="319" t="n">
        <f aca="false">IF($B21="","",IF(COUNTIFS('English Scores- Leveled papers'!$H$4:$KM$4,AO$3,'English Scores- Leveled papers'!$H23:$KM23,"&lt;&gt;")=0,"",SUMIF('English Scores- Leveled papers'!$H$4:$KM$4,AO$3,'English Scores- Leveled papers'!$H23:$KM23)))</f>
        <v>2</v>
      </c>
      <c r="AP21" s="319" t="n">
        <f aca="false">IF($B21="","",IF(COUNTIFS('English Scores- Leveled papers'!$H$4:$KM$4,AP$3,'English Scores- Leveled papers'!$H23:$KM23,"&lt;&gt;")=0,"",SUMIF('English Scores- Leveled papers'!$H$4:$KM$4,AP$3,'English Scores- Leveled papers'!$H23:$KM23)))</f>
        <v>1</v>
      </c>
      <c r="AQ21" s="319" t="n">
        <f aca="false">IF($B21="","",IF(COUNTIFS('English Scores- Leveled papers'!$H$4:$KM$4,AQ$3,'English Scores- Leveled papers'!$H23:$KM23,"&lt;&gt;")=0,"",SUMIF('English Scores- Leveled papers'!$H$4:$KM$4,AQ$3,'English Scores- Leveled papers'!$H23:$KM23)))</f>
        <v>2</v>
      </c>
      <c r="AR21" s="319" t="inlineStr">
        <f aca="false">IF($B21="","",IF(COUNTIFS('English Scores- Leveled papers'!$H$4:$KM$4,AR$3,'English Scores- Leveled papers'!$H23:$KM23,"&lt;&gt;")=0,"",SUMIF('English Scores- Leveled papers'!$H$4:$KM$4,AR$3,'English Scores- Leveled papers'!$H23:$KM23)))</f>
        <is>
          <t/>
        </is>
      </c>
      <c r="AS21" s="319" t="inlineStr">
        <f aca="false">IF($B21="","",IF(COUNTIFS('English Scores- Leveled papers'!$H$4:$KM$4,AS$3,'English Scores- Leveled papers'!$H23:$KM23,"&lt;&gt;")=0,"",SUMIF('English Scores- Leveled papers'!$H$4:$KM$4,AS$3,'English Scores- Leveled papers'!$H23:$KM23)))</f>
        <is>
          <t/>
        </is>
      </c>
      <c r="AT21" s="319" t="inlineStr">
        <f aca="false">IF($B21="","",IF(COUNTIFS('English Scores- Leveled papers'!$H$4:$KM$4,AT$3,'English Scores- Leveled papers'!$H23:$KM23,"&lt;&gt;")=0,"",SUMIF('English Scores- Leveled papers'!$H$4:$KM$4,AT$3,'English Scores- Leveled papers'!$H23:$KM23)))</f>
        <is>
          <t/>
        </is>
      </c>
      <c r="AU21" s="319" t="inlineStr">
        <f aca="false">IF($B21="","",IF(COUNTIFS('English Scores- Leveled papers'!$H$4:$KM$4,AU$3,'English Scores- Leveled papers'!$H23:$KM23,"&lt;&gt;")=0,"",SUMIF('English Scores- Leveled papers'!$H$4:$KM$4,AU$3,'English Scores- Leveled papers'!$H23:$KM23)))</f>
        <is>
          <t/>
        </is>
      </c>
      <c r="AV21" s="319" t="inlineStr">
        <f aca="false">IF($B21="","",IF(COUNTIFS('English Scores- Leveled papers'!$H$4:$KM$4,AV$3,'English Scores- Leveled papers'!$H23:$KM23,"&lt;&gt;")=0,"",SUMIF('English Scores- Leveled papers'!$H$4:$KM$4,AV$3,'English Scores- Leveled papers'!$H23:$KM23)))</f>
        <is>
          <t/>
        </is>
      </c>
      <c r="AW21" s="319" t="inlineStr">
        <f aca="false">IF($B21="","",IF(COUNTIFS('English Scores- Leveled papers'!$H$4:$KM$4,AW$3,'English Scores- Leveled papers'!$H23:$KM23,"&lt;&gt;")=0,"",SUMIF('English Scores- Leveled papers'!$H$4:$KM$4,AW$3,'English Scores- Leveled papers'!$H23:$KM23)))</f>
        <is>
          <t/>
        </is>
      </c>
      <c r="AX21" s="319" t="inlineStr">
        <f aca="false">IF($B21="","",IF(COUNTIFS('English Scores- Leveled papers'!$H$4:$KM$4,AX$3,'English Scores- Leveled papers'!$H23:$KM23,"&lt;&gt;")=0,"",SUMIF('English Scores- Leveled papers'!$H$4:$KM$4,AX$3,'English Scores- Leveled papers'!$H23:$KM23)))</f>
        <is>
          <t/>
        </is>
      </c>
      <c r="AY21" s="319" t="inlineStr">
        <f aca="false">IF($B21="","",IF(COUNTIFS('English Scores- Leveled papers'!$H$4:$KM$4,AY$3,'English Scores- Leveled papers'!$H23:$KM23,"&lt;&gt;")=0,"",SUMIF('English Scores- Leveled papers'!$H$4:$KM$4,AY$3,'English Scores- Leveled papers'!$H23:$KM23)))</f>
        <is>
          <t/>
        </is>
      </c>
      <c r="AZ21" s="319" t="inlineStr">
        <f aca="false">IF($B21="","",IF(COUNTIFS('English Scores- Leveled papers'!$H$4:$KM$4,AZ$3,'English Scores- Leveled papers'!$H23:$KM23,"&lt;&gt;")=0,"",SUMIF('English Scores- Leveled papers'!$H$4:$KM$4,AZ$3,'English Scores- Leveled papers'!$H23:$KM23)))</f>
        <is>
          <t/>
        </is>
      </c>
      <c r="BA21" s="319" t="inlineStr">
        <f aca="false">IF($B21="","",IF(COUNTIFS('English Scores- Leveled papers'!$H$4:$KM$4,BA$3,'English Scores- Leveled papers'!$H23:$KM23,"&lt;&gt;")=0,"",SUMIF('English Scores- Leveled papers'!$H$4:$KM$4,BA$3,'English Scores- Leveled papers'!$H23:$KM23)))</f>
        <is>
          <t/>
        </is>
      </c>
      <c r="BB21" s="319" t="inlineStr">
        <f aca="false">IF($B21="","",IF(COUNTIFS('English Scores- Leveled papers'!$H$4:$KM$4,BB$3,'English Scores- Leveled papers'!$H23:$KM23,"&lt;&gt;")=0,"",SUMIF('English Scores- Leveled papers'!$H$4:$KM$4,BB$3,'English Scores- Leveled papers'!$H23:$KM23)))</f>
        <is>
          <t/>
        </is>
      </c>
      <c r="BC21" s="319" t="inlineStr">
        <f aca="false">IF($B21="","",IF(COUNTIFS('English Scores- Leveled papers'!$H$4:$KM$4,BC$3,'English Scores- Leveled papers'!$H23:$KM23,"&lt;&gt;")=0,"",SUMIF('English Scores- Leveled papers'!$H$4:$KM$4,BC$3,'English Scores- Leveled papers'!$H23:$KM23)))</f>
        <is>
          <t/>
        </is>
      </c>
      <c r="BD21" s="319" t="inlineStr">
        <f aca="false">IF($B21="","",IF(COUNTIFS('English Scores- Leveled papers'!$H$4:$KM$4,BD$3,'English Scores- Leveled papers'!$H23:$KM23,"&lt;&gt;")=0,"",SUMIF('English Scores- Leveled papers'!$H$4:$KM$4,BD$3,'English Scores- Leveled papers'!$H23:$KM23)))</f>
        <is>
          <t/>
        </is>
      </c>
      <c r="BE21" s="319" t="inlineStr">
        <f aca="false">IF($B21="","",IF(COUNTIFS('English Scores- Leveled papers'!$H$4:$KM$4,BE$3,'English Scores- Leveled papers'!$H23:$KM23,"&lt;&gt;")=0,"",SUMIF('English Scores- Leveled papers'!$H$4:$KM$4,BE$3,'English Scores- Leveled papers'!$H23:$KM23)))</f>
        <is>
          <t/>
        </is>
      </c>
      <c r="BF21" s="319" t="inlineStr">
        <f aca="false">IF($B21="","",IF(COUNTIFS('English Scores- Leveled papers'!$H$4:$KM$4,BF$3,'English Scores- Leveled papers'!$H23:$KM23,"&lt;&gt;")=0,"",SUMIF('English Scores- Leveled papers'!$H$4:$KM$4,BF$3,'English Scores- Leveled papers'!$H23:$KM23)))</f>
        <is>
          <t/>
        </is>
      </c>
      <c r="BG21" s="319" t="inlineStr">
        <f aca="false">IF($B21="","",IF(COUNTIFS('English Scores- Leveled papers'!$H$4:$KM$4,BG$3,'English Scores- Leveled papers'!$H23:$KM23,"&lt;&gt;")=0,"",SUMIF('English Scores- Leveled papers'!$H$4:$KM$4,BG$3,'English Scores- Leveled papers'!$H23:$KM23)))</f>
        <is>
          <t/>
        </is>
      </c>
      <c r="BH21" s="319" t="inlineStr">
        <f aca="false">IF($B21="","",IF(COUNTIFS('English Scores- Leveled papers'!$H$4:$KM$4,BH$3,'English Scores- Leveled papers'!$H23:$KM23,"&lt;&gt;")=0,"",SUMIF('English Scores- Leveled papers'!$H$4:$KM$4,BH$3,'English Scores- Leveled papers'!$H23:$KM23)))</f>
        <is>
          <t/>
        </is>
      </c>
      <c r="BI21" s="319" t="inlineStr">
        <f aca="false">IF($B21="","",IF(COUNTIFS('English Scores- Leveled papers'!$H$4:$KM$4,BI$3,'English Scores- Leveled papers'!$H23:$KM23,"&lt;&gt;")=0,"",SUMIF('English Scores- Leveled papers'!$H$4:$KM$4,BI$3,'English Scores- Leveled papers'!$H23:$KM23)))</f>
        <is>
          <t/>
        </is>
      </c>
      <c r="BJ21" s="319" t="inlineStr">
        <f aca="false">IF($B21="","",IF(COUNTIFS('English Scores- Leveled papers'!$H$4:$KM$4,BJ$3,'English Scores- Leveled papers'!$H23:$KM23,"&lt;&gt;")=0,"",SUMIF('English Scores- Leveled papers'!$H$4:$KM$4,BJ$3,'English Scores- Leveled papers'!$H23:$KM23)))</f>
        <is>
          <t/>
        </is>
      </c>
      <c r="BK21" s="319" t="inlineStr">
        <f aca="false">IF($B21="","",IF(COUNTIFS('English Scores- Leveled papers'!$H$4:$KM$4,BK$3,'English Scores- Leveled papers'!$H23:$KM23,"&lt;&gt;")=0,"",SUMIF('English Scores- Leveled papers'!$H$4:$KM$4,BK$3,'English Scores- Leveled papers'!$H23:$KM23)))</f>
        <is>
          <t/>
        </is>
      </c>
      <c r="BL21" s="319" t="inlineStr">
        <f aca="false">IF($B21="","",IF(COUNTIFS('English Scores- Leveled papers'!$H$4:$KM$4,BL$3,'English Scores- Leveled papers'!$H23:$KM23,"&lt;&gt;")=0,"",SUMIF('English Scores- Leveled papers'!$H$4:$KM$4,BL$3,'English Scores- Leveled papers'!$H23:$KM23)))</f>
        <is>
          <t/>
        </is>
      </c>
      <c r="BM21" s="319" t="inlineStr">
        <f aca="false">IF($B21="","",IF(COUNTIFS('English Scores- Leveled papers'!$H$4:$KM$4,BM$3,'English Scores- Leveled papers'!$H23:$KM23,"&lt;&gt;")=0,"",SUMIF('English Scores- Leveled papers'!$H$4:$KM$4,BM$3,'English Scores- Leveled papers'!$H23:$KM23)))</f>
        <is>
          <t/>
        </is>
      </c>
      <c r="BN21" s="319" t="inlineStr">
        <f aca="false">IF($B21="","",IF(COUNTIFS('English Scores- Leveled papers'!$H$4:$KM$4,BN$3,'English Scores- Leveled papers'!$H23:$KM23,"&lt;&gt;")=0,"",SUMIF('English Scores- Leveled papers'!$H$4:$KM$4,BN$3,'English Scores- Leveled papers'!$H23:$KM23)))</f>
        <is>
          <t/>
        </is>
      </c>
      <c r="BO21" s="319" t="inlineStr">
        <f aca="false">IF($B21="","",IF(COUNTIFS('English Scores- Leveled papers'!$H$4:$KM$4,BO$3,'English Scores- Leveled papers'!$H23:$KM23,"&lt;&gt;")=0,"",SUMIF('English Scores- Leveled papers'!$H$4:$KM$4,BO$3,'English Scores- Leveled papers'!$H23:$KM23)))</f>
        <is>
          <t/>
        </is>
      </c>
      <c r="BP21" s="319" t="inlineStr">
        <f aca="false">IF($B21="","",IF(COUNTIFS('English Scores- Leveled papers'!$H$4:$KM$4,BP$3,'English Scores- Leveled papers'!$H23:$KM23,"&lt;&gt;")=0,"",SUMIF('English Scores- Leveled papers'!$H$4:$KM$4,BP$3,'English Scores- Leveled papers'!$H23:$KM23)))</f>
        <is>
          <t/>
        </is>
      </c>
      <c r="BQ21" s="319" t="inlineStr">
        <f aca="false">IF($B21="","",IF(COUNTIFS('English Scores- Leveled papers'!$H$4:$KM$4,BQ$3,'English Scores- Leveled papers'!$H23:$KM23,"&lt;&gt;")=0,"",SUMIF('English Scores- Leveled papers'!$H$4:$KM$4,BQ$3,'English Scores- Leveled papers'!$H23:$KM23)))</f>
        <is>
          <t/>
        </is>
      </c>
      <c r="BR21" s="319" t="inlineStr">
        <f aca="false">IF($B21="","",IF(COUNTIFS('English Scores- Leveled papers'!$H$4:$KM$4,BR$3,'English Scores- Leveled papers'!$H23:$KM23,"&lt;&gt;")=0,"",SUMIF('English Scores- Leveled papers'!$H$4:$KM$4,BR$3,'English Scores- Leveled papers'!$H23:$KM23)))</f>
        <is>
          <t/>
        </is>
      </c>
      <c r="BS21" s="319" t="inlineStr">
        <f aca="false">IF($B21="","",IF(COUNTIFS('English Scores- Leveled papers'!$H$4:$KM$4,BS$3,'English Scores- Leveled papers'!$H23:$KM23,"&lt;&gt;")=0,"",SUMIF('English Scores- Leveled papers'!$H$4:$KM$4,BS$3,'English Scores- Leveled papers'!$H23:$KM23)))</f>
        <is>
          <t/>
        </is>
      </c>
      <c r="BT21" s="319" t="inlineStr">
        <f aca="false">IF($B21="","",IF(COUNTIFS('English Scores- Leveled papers'!$H$4:$KM$4,BT$3,'English Scores- Leveled papers'!$H23:$KM23,"&lt;&gt;")=0,"",SUMIF('English Scores- Leveled papers'!$H$4:$KM$4,BT$3,'English Scores- Leveled papers'!$H23:$KM23)))</f>
        <is>
          <t/>
        </is>
      </c>
      <c r="BU21" s="319" t="inlineStr">
        <f aca="false">IF($B21="","",IF(COUNTIFS('English Scores- Leveled papers'!$H$4:$KM$4,BU$3,'English Scores- Leveled papers'!$H23:$KM23,"&lt;&gt;")=0,"",SUMIF('English Scores- Leveled papers'!$H$4:$KM$4,BU$3,'English Scores- Leveled papers'!$H23:$KM23)))</f>
        <is>
          <t/>
        </is>
      </c>
      <c r="BV21" s="319" t="inlineStr">
        <f aca="false">IF($B21="","",IF(COUNTIFS('English Scores- Leveled papers'!$H$4:$KM$4,BV$3,'English Scores- Leveled papers'!$H23:$KM23,"&lt;&gt;")=0,"",SUMIF('English Scores- Leveled papers'!$H$4:$KM$4,BV$3,'English Scores- Leveled papers'!$H23:$KM23)))</f>
        <is>
          <t/>
        </is>
      </c>
      <c r="BW21" s="319" t="inlineStr">
        <f aca="false">IF($B21="","",IF(COUNTIFS('English Scores- Leveled papers'!$H$4:$KM$4,BW$3,'English Scores- Leveled papers'!$H23:$KM23,"&lt;&gt;")=0,"",SUMIF('English Scores- Leveled papers'!$H$4:$KM$4,BW$3,'English Scores- Leveled papers'!$H23:$KM23)))</f>
        <is>
          <t/>
        </is>
      </c>
      <c r="BX21" s="319" t="inlineStr">
        <f aca="false">IF($B21="","",IF(COUNTIFS('English Scores- Leveled papers'!$H$4:$KM$4,BX$3,'English Scores- Leveled papers'!$H23:$KM23,"&lt;&gt;")=0,"",SUMIF('English Scores- Leveled papers'!$H$4:$KM$4,BX$3,'English Scores- Leveled papers'!$H23:$KM23)))</f>
        <is>
          <t/>
        </is>
      </c>
      <c r="BY21" s="319" t="inlineStr">
        <f aca="false">IF($B21="","",IF(COUNTIFS('English Scores- Leveled papers'!$H$4:$KM$4,BY$3,'English Scores- Leveled papers'!$H23:$KM23,"&lt;&gt;")=0,"",SUMIF('English Scores- Leveled papers'!$H$4:$KM$4,BY$3,'English Scores- Leveled papers'!$H23:$KM23)))</f>
        <is>
          <t/>
        </is>
      </c>
      <c r="BZ21" s="319" t="inlineStr">
        <f aca="false">IF($B21="","",IF(COUNTIFS('English Scores- Leveled papers'!$H$4:$KM$4,BZ$3,'English Scores- Leveled papers'!$H23:$KM23,"&lt;&gt;")=0,"",SUMIF('English Scores- Leveled papers'!$H$4:$KM$4,BZ$3,'English Scores- Leveled papers'!$H23:$KM23)))</f>
        <is>
          <t/>
        </is>
      </c>
      <c r="CA21" s="319" t="inlineStr">
        <f aca="false">IF($B21="","",IF(COUNTIFS('English Scores- Leveled papers'!$H$4:$KM$4,CA$3,'English Scores- Leveled papers'!$H23:$KM23,"&lt;&gt;")=0,"",SUMIF('English Scores- Leveled papers'!$H$4:$KM$4,CA$3,'English Scores- Leveled papers'!$H23:$KM23)))</f>
        <is>
          <t/>
        </is>
      </c>
      <c r="CB21" s="319" t="inlineStr">
        <f aca="false">IF($B21="","",IF(COUNTIFS('English Scores- Leveled papers'!$H$4:$KM$4,CB$3,'English Scores- Leveled papers'!$H23:$KM23,"&lt;&gt;")=0,"",SUMIF('English Scores- Leveled papers'!$H$4:$KM$4,CB$3,'English Scores- Leveled papers'!$H23:$KM23)))</f>
        <is>
          <t/>
        </is>
      </c>
      <c r="CC21" s="319" t="inlineStr">
        <f aca="false">IF($B21="","",IF(COUNTIFS('English Scores- Leveled papers'!$H$4:$KM$4,CC$3,'English Scores- Leveled papers'!$H23:$KM23,"&lt;&gt;")=0,"",SUMIF('English Scores- Leveled papers'!$H$4:$KM$4,CC$3,'English Scores- Leveled papers'!$H23:$KM23)))</f>
        <is>
          <t/>
        </is>
      </c>
      <c r="CD21" s="319" t="inlineStr">
        <f aca="false">IF($B21="","",IF(COUNTIFS('English Scores- Leveled papers'!$H$4:$KM$4,CD$3,'English Scores- Leveled papers'!$H23:$KM23,"&lt;&gt;")=0,"",SUMIF('English Scores- Leveled papers'!$H$4:$KM$4,CD$3,'English Scores- Leveled papers'!$H23:$KM23)))</f>
        <is>
          <t/>
        </is>
      </c>
      <c r="CE21" s="319" t="inlineStr">
        <f aca="false">IF($B21="","",IF(COUNTIFS('English Scores- Leveled papers'!$H$4:$KM$4,CE$3,'English Scores- Leveled papers'!$H23:$KM23,"&lt;&gt;")=0,"",SUMIF('English Scores- Leveled papers'!$H$4:$KM$4,CE$3,'English Scores- Leveled papers'!$H23:$KM23)))</f>
        <is>
          <t/>
        </is>
      </c>
      <c r="CF21" s="319" t="inlineStr">
        <f aca="false">IF($B21="","",IF(COUNTIFS('English Scores- Leveled papers'!$H$4:$KM$4,CF$3,'English Scores- Leveled papers'!$H23:$KM23,"&lt;&gt;")=0,"",SUMIF('English Scores- Leveled papers'!$H$4:$KM$4,CF$3,'English Scores- Leveled papers'!$H23:$KM23)))</f>
        <is>
          <t/>
        </is>
      </c>
      <c r="CG21" s="319" t="inlineStr">
        <f aca="false">IF($B21="","",IF(COUNTIFS('English Scores- Leveled papers'!$H$4:$KM$4,CG$3,'English Scores- Leveled papers'!$H23:$KM23,"&lt;&gt;")=0,"",SUMIF('English Scores- Leveled papers'!$H$4:$KM$4,CG$3,'English Scores- Leveled papers'!$H23:$KM23)))</f>
        <is>
          <t/>
        </is>
      </c>
      <c r="CH21" s="319" t="inlineStr">
        <f aca="false">IF($B21="","",IF(COUNTIFS('English Scores- Leveled papers'!$H$4:$KM$4,CH$3,'English Scores- Leveled papers'!$H23:$KM23,"&lt;&gt;")=0,"",SUMIF('English Scores- Leveled papers'!$H$4:$KM$4,CH$3,'English Scores- Leveled papers'!$H23:$KM23)))</f>
        <is>
          <t/>
        </is>
      </c>
      <c r="CI21" s="319" t="inlineStr">
        <f aca="false">IF($B21="","",IF(COUNTIFS('English Scores- Leveled papers'!$H$4:$KM$4,CI$3,'English Scores- Leveled papers'!$H23:$KM23,"&lt;&gt;")=0,"",SUMIF('English Scores- Leveled papers'!$H$4:$KM$4,CI$3,'English Scores- Leveled papers'!$H23:$KM23)))</f>
        <is>
          <t/>
        </is>
      </c>
      <c r="CJ21" s="319" t="inlineStr">
        <f aca="false">IF($B21="","",IF(COUNTIFS('English Scores- Leveled papers'!$H$4:$KM$4,CJ$3,'English Scores- Leveled papers'!$H23:$KM23,"&lt;&gt;")=0,"",SUMIF('English Scores- Leveled papers'!$H$4:$KM$4,CJ$3,'English Scores- Leveled papers'!$H23:$KM23)))</f>
        <is>
          <t/>
        </is>
      </c>
      <c r="CK21" s="319" t="inlineStr">
        <f aca="false">IF($B21="","",IF(COUNTIFS('English Scores- Leveled papers'!$H$4:$KM$4,CK$3,'English Scores- Leveled papers'!$H23:$KM23,"&lt;&gt;")=0,"",SUMIF('English Scores- Leveled papers'!$H$4:$KM$4,CK$3,'English Scores- Leveled papers'!$H23:$KM23)))</f>
        <is>
          <t/>
        </is>
      </c>
      <c r="CL21" s="319" t="inlineStr">
        <f aca="false">IF($B21="","",IF(COUNTIFS('English Scores- Leveled papers'!$H$4:$KM$4,CL$3,'English Scores- Leveled papers'!$H23:$KM23,"&lt;&gt;")=0,"",SUMIF('English Scores- Leveled papers'!$H$4:$KM$4,CL$3,'English Scores- Leveled papers'!$H23:$KM23)))</f>
        <is>
          <t/>
        </is>
      </c>
      <c r="CM21" s="319" t="inlineStr">
        <f aca="false">IF($B21="","",IF(COUNTIFS('English Scores- Leveled papers'!$H$4:$KM$4,CM$3,'English Scores- Leveled papers'!$H23:$KM23,"&lt;&gt;")=0,"",SUMIF('English Scores- Leveled papers'!$H$4:$KM$4,CM$3,'English Scores- Leveled papers'!$H23:$KM23)))</f>
        <is>
          <t/>
        </is>
      </c>
      <c r="CN21" s="319" t="inlineStr">
        <f aca="false">IF($B21="","",IF(COUNTIFS('English Scores- Leveled papers'!$H$4:$KM$4,CN$3,'English Scores- Leveled papers'!$H23:$KM23,"&lt;&gt;")=0,"",SUMIF('English Scores- Leveled papers'!$H$4:$KM$4,CN$3,'English Scores- Leveled papers'!$H23:$KM23)))</f>
        <is>
          <t/>
        </is>
      </c>
      <c r="CO21" s="319" t="inlineStr">
        <f aca="false">IF($B21="","",IF(COUNTIFS('English Scores- Leveled papers'!$H$4:$KM$4,CO$3,'English Scores- Leveled papers'!$H23:$KM23,"&lt;&gt;")=0,"",SUMIF('English Scores- Leveled papers'!$H$4:$KM$4,CO$3,'English Scores- Leveled papers'!$H23:$KM23)))</f>
        <is>
          <t/>
        </is>
      </c>
      <c r="CP21" s="319" t="inlineStr">
        <f aca="false">IF($B21="","",IF(COUNTIFS('English Scores- Leveled papers'!$H$4:$KM$4,CP$3,'English Scores- Leveled papers'!$H23:$KM23,"&lt;&gt;")=0,"",SUMIF('English Scores- Leveled papers'!$H$4:$KM$4,CP$3,'English Scores- Leveled papers'!$H23:$KM23)))</f>
        <is>
          <t/>
        </is>
      </c>
      <c r="CQ21" s="319" t="inlineStr">
        <f aca="false">IF($B21="","",IF(COUNTIFS('English Scores- Leveled papers'!$H$4:$KM$4,CQ$3,'English Scores- Leveled papers'!$H23:$KM23,"&lt;&gt;")=0,"",SUMIF('English Scores- Leveled papers'!$H$4:$KM$4,CQ$3,'English Scores- Leveled papers'!$H23:$KM23)))</f>
        <is>
          <t/>
        </is>
      </c>
      <c r="CR21" s="319" t="inlineStr">
        <f aca="false">IF($B21="","",IF(COUNTIFS('English Scores- Leveled papers'!$H$4:$KM$4,CR$3,'English Scores- Leveled papers'!$H23:$KM23,"&lt;&gt;")=0,"",SUMIF('English Scores- Leveled papers'!$H$4:$KM$4,CR$3,'English Scores- Leveled papers'!$H23:$KM23)))</f>
        <is>
          <t/>
        </is>
      </c>
      <c r="CS21" s="319" t="inlineStr">
        <f aca="false">IF($B21="","",IF(COUNTIFS('English Scores- Leveled papers'!$H$4:$KM$4,CS$3,'English Scores- Leveled papers'!$H23:$KM23,"&lt;&gt;")=0,"",SUMIF('English Scores- Leveled papers'!$H$4:$KM$4,CS$3,'English Scores- Leveled papers'!$H23:$KM23)))</f>
        <is>
          <t/>
        </is>
      </c>
      <c r="CT21" s="319" t="inlineStr">
        <f aca="false">IF($B21="","",IF(COUNTIFS('English Scores- Leveled papers'!$H$4:$KM$4,CT$3,'English Scores- Leveled papers'!$H23:$KM23,"&lt;&gt;")=0,"",SUMIF('English Scores- Leveled papers'!$H$4:$KM$4,CT$3,'English Scores- Leveled papers'!$H23:$KM23)))</f>
        <is>
          <t/>
        </is>
      </c>
      <c r="CU21" s="319" t="inlineStr">
        <f aca="false">IF($B21="","",IF(COUNTIFS('English Scores- Leveled papers'!$H$4:$KM$4,CU$3,'English Scores- Leveled papers'!$H23:$KM23,"&lt;&gt;")=0,"",SUMIF('English Scores- Leveled papers'!$H$4:$KM$4,CU$3,'English Scores- Leveled papers'!$H23:$KM23)))</f>
        <is>
          <t/>
        </is>
      </c>
      <c r="CV21" s="319" t="inlineStr">
        <f aca="false">IF($B21="","",IF(COUNTIFS('English Scores- Leveled papers'!$H$4:$KM$4,CV$3,'English Scores- Leveled papers'!$H23:$KM23,"&lt;&gt;")=0,"",SUMIF('English Scores- Leveled papers'!$H$4:$KM$4,CV$3,'English Scores- Leveled papers'!$H23:$KM23)))</f>
        <is>
          <t/>
        </is>
      </c>
      <c r="CW21" s="319" t="inlineStr">
        <f aca="false">IF($B21="","",IF(COUNTIFS('English Scores- Leveled papers'!$H$4:$KM$4,CW$3,'English Scores- Leveled papers'!$H23:$KM23,"&lt;&gt;")=0,"",SUMIF('English Scores- Leveled papers'!$H$4:$KM$4,CW$3,'English Scores- Leveled papers'!$H23:$KM23)))</f>
        <is>
          <t/>
        </is>
      </c>
      <c r="CX21" s="319" t="inlineStr">
        <f aca="false">IF($B21="","",IF(COUNTIFS('English Scores- Leveled papers'!$H$4:$KM$4,CX$3,'English Scores- Leveled papers'!$H23:$KM23,"&lt;&gt;")=0,"",SUMIF('English Scores- Leveled papers'!$H$4:$KM$4,CX$3,'English Scores- Leveled papers'!$H23:$KM23)))</f>
        <is>
          <t/>
        </is>
      </c>
      <c r="CY21" s="319" t="inlineStr">
        <f aca="false">IF($B21="","",IF(COUNTIFS('English Scores- Leveled papers'!$H$4:$KM$4,CY$3,'English Scores- Leveled papers'!$H23:$KM23,"&lt;&gt;")=0,"",SUMIF('English Scores- Leveled papers'!$H$4:$KM$4,CY$3,'English Scores- Leveled papers'!$H23:$KM23)))</f>
        <is>
          <t/>
        </is>
      </c>
      <c r="CZ21" s="319" t="inlineStr">
        <f aca="false">IF($B21="","",IF(COUNTIFS('English Scores- Leveled papers'!$H$4:$KM$4,CZ$3,'English Scores- Leveled papers'!$H23:$KM23,"&lt;&gt;")=0,"",SUMIF('English Scores- Leveled papers'!$H$4:$KM$4,CZ$3,'English Scores- Leveled papers'!$H23:$KM23)))</f>
        <is>
          <t/>
        </is>
      </c>
      <c r="DA21" s="319" t="inlineStr">
        <f aca="false">IF($B21="","",IF(COUNTIFS('English Scores- Leveled papers'!$H$4:$KM$4,DA$3,'English Scores- Leveled papers'!$H23:$KM23,"&lt;&gt;")=0,"",SUMIF('English Scores- Leveled papers'!$H$4:$KM$4,DA$3,'English Scores- Leveled papers'!$H23:$KM23)))</f>
        <is>
          <t/>
        </is>
      </c>
      <c r="DB21" s="319" t="inlineStr">
        <f aca="false">IF($B21="","",IF(COUNTIFS('English Scores- Leveled papers'!$H$4:$KM$4,DB$3,'English Scores- Leveled papers'!$H23:$KM23,"&lt;&gt;")=0,"",SUMIF('English Scores- Leveled papers'!$H$4:$KM$4,DB$3,'English Scores- Leveled papers'!$H23:$KM23)))</f>
        <is>
          <t/>
        </is>
      </c>
      <c r="DC21" s="319" t="inlineStr">
        <f aca="false">IF($B21="","",IF(COUNTIFS('English Scores- Leveled papers'!$H$4:$KM$4,DC$3,'English Scores- Leveled papers'!$H23:$KM23,"&lt;&gt;")=0,"",SUMIF('English Scores- Leveled papers'!$H$4:$KM$4,DC$3,'English Scores- Leveled papers'!$H23:$KM23)))</f>
        <is>
          <t/>
        </is>
      </c>
      <c r="DD21" s="319" t="inlineStr">
        <f aca="false">IF($B21="","",IF(COUNTIFS('English Scores- Leveled papers'!$H$4:$KM$4,DD$3,'English Scores- Leveled papers'!$H23:$KM23,"&lt;&gt;")=0,"",SUMIF('English Scores- Leveled papers'!$H$4:$KM$4,DD$3,'English Scores- Leveled papers'!$H23:$KM23)))</f>
        <is>
          <t/>
        </is>
      </c>
      <c r="DE21" s="319" t="inlineStr">
        <f aca="false">IF($B21="","",IF(COUNTIFS('English Scores- Leveled papers'!$H$4:$KM$4,DE$3,'English Scores- Leveled papers'!$H23:$KM23,"&lt;&gt;")=0,"",SUMIF('English Scores- Leveled papers'!$H$4:$KM$4,DE$3,'English Scores- Leveled papers'!$H23:$KM23)))</f>
        <is>
          <t/>
        </is>
      </c>
      <c r="DF21" s="319" t="inlineStr">
        <f aca="false">IF($B21="","",IF(COUNTIFS('English Scores- Leveled papers'!$H$4:$KM$4,DF$3,'English Scores- Leveled papers'!$H23:$KM23,"&lt;&gt;")=0,"",SUMIF('English Scores- Leveled papers'!$H$4:$KM$4,DF$3,'English Scores- Leveled papers'!$H23:$KM23)))</f>
        <is>
          <t/>
        </is>
      </c>
      <c r="DG21" s="319" t="inlineStr">
        <f aca="false">IF($B21="","",IF(COUNTIFS('English Scores- Leveled papers'!$H$4:$KM$4,DG$3,'English Scores- Leveled papers'!$H23:$KM23,"&lt;&gt;")=0,"",SUMIF('English Scores- Leveled papers'!$H$4:$KM$4,DG$3,'English Scores- Leveled papers'!$H23:$KM23)))</f>
        <is>
          <t/>
        </is>
      </c>
      <c r="DH21" s="319" t="inlineStr">
        <f aca="false">IF($B21="","",IF(COUNTIFS('English Scores- Leveled papers'!$H$4:$KM$4,DH$3,'English Scores- Leveled papers'!$H23:$KM23,"&lt;&gt;")=0,"",SUMIF('English Scores- Leveled papers'!$H$4:$KM$4,DH$3,'English Scores- Leveled papers'!$H23:$KM23)))</f>
        <is>
          <t/>
        </is>
      </c>
      <c r="DI21" s="319" t="inlineStr">
        <f aca="false">IF($B21="","",IF(COUNTIFS('English Scores- Leveled papers'!$H$4:$KM$4,DI$3,'English Scores- Leveled papers'!$H23:$KM23,"&lt;&gt;")=0,"",SUMIF('English Scores- Leveled papers'!$H$4:$KM$4,DI$3,'English Scores- Leveled papers'!$H23:$KM23)))</f>
        <is>
          <t/>
        </is>
      </c>
      <c r="DJ21" s="319" t="inlineStr">
        <f aca="false">IF($B21="","",IF(COUNTIFS('English Scores- Leveled papers'!$H$4:$KM$4,DJ$3,'English Scores- Leveled papers'!$H23:$KM23,"&lt;&gt;")=0,"",SUMIF('English Scores- Leveled papers'!$H$4:$KM$4,DJ$3,'English Scores- Leveled papers'!$H23:$KM23)))</f>
        <is>
          <t/>
        </is>
      </c>
      <c r="DK21" s="319" t="inlineStr">
        <f aca="false">IF($B21="","",IF(COUNTIFS('English Scores- Leveled papers'!$H$4:$KM$4,DK$3,'English Scores- Leveled papers'!$H23:$KM23,"&lt;&gt;")=0,"",SUMIF('English Scores- Leveled papers'!$H$4:$KM$4,DK$3,'English Scores- Leveled papers'!$H23:$KM23)))</f>
        <is>
          <t/>
        </is>
      </c>
      <c r="DL21" s="319" t="inlineStr">
        <f aca="false">IF($B21="","",IF(COUNTIFS('English Scores- Leveled papers'!$H$4:$KM$4,DL$3,'English Scores- Leveled papers'!$H23:$KM23,"&lt;&gt;")=0,"",SUMIF('English Scores- Leveled papers'!$H$4:$KM$4,DL$3,'English Scores- Leveled papers'!$H23:$KM23)))</f>
        <is>
          <t/>
        </is>
      </c>
      <c r="DM21" s="319" t="inlineStr">
        <f aca="false">IF($B21="","",IF(COUNTIFS('English Scores- Leveled papers'!$H$4:$KM$4,DM$3,'English Scores- Leveled papers'!$H23:$KM23,"&lt;&gt;")=0,"",SUMIF('English Scores- Leveled papers'!$H$4:$KM$4,DM$3,'English Scores- Leveled papers'!$H23:$KM23)))</f>
        <is>
          <t/>
        </is>
      </c>
      <c r="DN21" s="319" t="inlineStr">
        <f aca="false">IF($B21="","",IF(COUNTIFS('English Scores- Leveled papers'!$H$4:$KM$4,DN$3,'English Scores- Leveled papers'!$H23:$KM23,"&lt;&gt;")=0,"",SUMIF('English Scores- Leveled papers'!$H$4:$KM$4,DN$3,'English Scores- Leveled papers'!$H23:$KM23)))</f>
        <is>
          <t/>
        </is>
      </c>
      <c r="DO21" s="319" t="inlineStr">
        <f aca="false">IF($B21="","",IF(COUNTIFS('English Scores- Leveled papers'!$H$4:$KM$4,DO$3,'English Scores- Leveled papers'!$H23:$KM23,"&lt;&gt;")=0,"",SUMIF('English Scores- Leveled papers'!$H$4:$KM$4,DO$3,'English Scores- Leveled papers'!$H23:$KM23)))</f>
        <is>
          <t/>
        </is>
      </c>
      <c r="DP21" s="319" t="inlineStr">
        <f aca="false">IF($B21="","",IF(COUNTIFS('English Scores- Leveled papers'!$H$4:$KM$4,DP$3,'English Scores- Leveled papers'!$H23:$KM23,"&lt;&gt;")=0,"",SUMIF('English Scores- Leveled papers'!$H$4:$KM$4,DP$3,'English Scores- Leveled papers'!$H23:$KM23)))</f>
        <is>
          <t/>
        </is>
      </c>
      <c r="DQ21" s="320" t="inlineStr">
        <f aca="false">IF($B21="","",IF(COUNTIFS('English Scores- Leveled papers'!$H$4:$KM$4,DQ$3,'English Scores- Leveled papers'!$H23:$KM23,"&lt;&gt;")=0,"",SUMIF('English Scores- Leveled papers'!$H$4:$KM$4,DQ$3,'English Scores- Leveled papers'!$H23:$KM23)))</f>
        <is>
          <t/>
        </is>
      </c>
      <c r="DR21" s="321" t="inlineStr">
        <f aca="false">IF('Cover Sheet'!$AC$6="6th", 'Eng GLA 6th, 7th, 8th'!D24, "")</f>
        <is>
          <t/>
        </is>
      </c>
      <c r="DS21" s="0" t="s">
        <v>839</v>
      </c>
      <c r="DT21" s="323" t="n">
        <f aca="false">COUNTIF($H$5:$H$89,4.5)</f>
        <v>0</v>
      </c>
      <c r="DU21" s="319" t="inlineStr">
        <f aca="false">IF($B21="","",IF(COUNTIFS('Eng GLA 6th, 7th, 8th'!$E$4:$DV$4,DU$3,'Eng GLA 6th, 7th, 8th'!$E24:$DV24,"&lt;&gt;")=0,"",SUMIF('Eng GLA 6th, 7th, 8th'!$E$4:$DV$4,DU$3,'Eng GLA 6th, 7th, 8th'!$E24:$DV24)))</f>
        <is>
          <t/>
        </is>
      </c>
      <c r="DV21" s="319" t="inlineStr">
        <f aca="false">IF($B21="","",IF(COUNTIFS('Eng GLA 6th, 7th, 8th'!$E$4:$DV$4,DV$3,'Eng GLA 6th, 7th, 8th'!$E24:$DV24,"&lt;&gt;")=0,"",SUMIF('Eng GLA 6th, 7th, 8th'!$E$4:$DV$4,DV$3,'Eng GLA 6th, 7th, 8th'!$E24:$DV24)))</f>
        <is>
          <t/>
        </is>
      </c>
      <c r="DW21" s="319" t="inlineStr">
        <f aca="false">IF($B21="","",IF(COUNTIFS('Eng GLA 6th, 7th, 8th'!$E$4:$DV$4,DW$3,'Eng GLA 6th, 7th, 8th'!$E24:$DV24,"&lt;&gt;")=0,"",SUMIF('Eng GLA 6th, 7th, 8th'!$E$4:$DV$4,DW$3,'Eng GLA 6th, 7th, 8th'!$E24:$DV24)))</f>
        <is>
          <t/>
        </is>
      </c>
      <c r="DX21" s="319" t="inlineStr">
        <f aca="false">IF($B21="","",IF(COUNTIFS('Eng GLA 6th, 7th, 8th'!$E$4:$DV$4,DX$3,'Eng GLA 6th, 7th, 8th'!$E24:$DV24,"&lt;&gt;")=0,"",SUMIF('Eng GLA 6th, 7th, 8th'!$E$4:$DV$4,DX$3,'Eng GLA 6th, 7th, 8th'!$E24:$DV24)))</f>
        <is>
          <t/>
        </is>
      </c>
      <c r="DY21" s="319" t="inlineStr">
        <f aca="false">IF($B21="","",IF(COUNTIFS('Eng GLA 6th, 7th, 8th'!$E$4:$DV$4,DY$3,'Eng GLA 6th, 7th, 8th'!$E24:$DV24,"&lt;&gt;")=0,"",SUMIF('Eng GLA 6th, 7th, 8th'!$E$4:$DV$4,DY$3,'Eng GLA 6th, 7th, 8th'!$E24:$DV24)))</f>
        <is>
          <t/>
        </is>
      </c>
      <c r="DZ21" s="319" t="inlineStr">
        <f aca="false">IF($B21="","",IF(COUNTIFS('Eng GLA 6th, 7th, 8th'!$E$4:$DV$4,DZ$3,'Eng GLA 6th, 7th, 8th'!$E24:$DV24,"&lt;&gt;")=0,"",SUMIF('Eng GLA 6th, 7th, 8th'!$E$4:$DV$4,DZ$3,'Eng GLA 6th, 7th, 8th'!$E24:$DV24)))</f>
        <is>
          <t/>
        </is>
      </c>
      <c r="EA21" s="319" t="inlineStr">
        <f aca="false">IF($B21="","",IF(COUNTIFS('Eng GLA 6th, 7th, 8th'!$E$4:$DV$4,EA$3,'Eng GLA 6th, 7th, 8th'!$E24:$DV24,"&lt;&gt;")=0,"",SUMIF('Eng GLA 6th, 7th, 8th'!$E$4:$DV$4,EA$3,'Eng GLA 6th, 7th, 8th'!$E24:$DV24)))</f>
        <is>
          <t/>
        </is>
      </c>
      <c r="EB21" s="319" t="inlineStr">
        <f aca="false">IF($B21="","",IF(COUNTIFS('Eng GLA 6th, 7th, 8th'!$E$4:$DV$4,EB$3,'Eng GLA 6th, 7th, 8th'!$E24:$DV24,"&lt;&gt;")=0,"",SUMIF('Eng GLA 6th, 7th, 8th'!$E$4:$DV$4,EB$3,'Eng GLA 6th, 7th, 8th'!$E24:$DV24)))</f>
        <is>
          <t/>
        </is>
      </c>
      <c r="EC21" s="319" t="inlineStr">
        <f aca="false">IF($B21="","",IF(COUNTIFS('Eng GLA 6th, 7th, 8th'!$E$4:$DV$4,EC$3,'Eng GLA 6th, 7th, 8th'!$E24:$DV24,"&lt;&gt;")=0,"",SUMIF('Eng GLA 6th, 7th, 8th'!$E$4:$DV$4,EC$3,'Eng GLA 6th, 7th, 8th'!$E24:$DV24)))</f>
        <is>
          <t/>
        </is>
      </c>
      <c r="ED21" s="319" t="inlineStr">
        <f aca="false">IF($B21="","",IF(COUNTIFS('Eng GLA 6th, 7th, 8th'!$E$4:$DV$4,ED$3,'Eng GLA 6th, 7th, 8th'!$E24:$DV24,"&lt;&gt;")=0,"",SUMIF('Eng GLA 6th, 7th, 8th'!$E$4:$DV$4,ED$3,'Eng GLA 6th, 7th, 8th'!$E24:$DV24)))</f>
        <is>
          <t/>
        </is>
      </c>
      <c r="EE21" s="319" t="inlineStr">
        <f aca="false">IF($B21="","",IF(COUNTIFS('Eng GLA 6th, 7th, 8th'!$E$4:$DV$4,EE$3,'Eng GLA 6th, 7th, 8th'!$E24:$DV24,"&lt;&gt;")=0,"",SUMIF('Eng GLA 6th, 7th, 8th'!$E$4:$DV$4,EE$3,'Eng GLA 6th, 7th, 8th'!$E24:$DV24)))</f>
        <is>
          <t/>
        </is>
      </c>
      <c r="EF21" s="319" t="inlineStr">
        <f aca="false">IF($B21="","",IF(COUNTIFS('Eng GLA 6th, 7th, 8th'!$E$4:$DV$4,EF$3,'Eng GLA 6th, 7th, 8th'!$E24:$DV24,"&lt;&gt;")=0,"",SUMIF('Eng GLA 6th, 7th, 8th'!$E$4:$DV$4,EF$3,'Eng GLA 6th, 7th, 8th'!$E24:$DV24)))</f>
        <is>
          <t/>
        </is>
      </c>
      <c r="EG21" s="319" t="inlineStr">
        <f aca="false">IF($B21="","",IF(COUNTIFS('Eng GLA 6th, 7th, 8th'!$E$4:$DV$4,EG$3,'Eng GLA 6th, 7th, 8th'!$E24:$DV24,"&lt;&gt;")=0,"",SUMIF('Eng GLA 6th, 7th, 8th'!$E$4:$DV$4,EG$3,'Eng GLA 6th, 7th, 8th'!$E24:$DV24)))</f>
        <is>
          <t/>
        </is>
      </c>
      <c r="EH21" s="319" t="inlineStr">
        <f aca="false">IF($B21="","",IF(COUNTIFS('Eng GLA 6th, 7th, 8th'!$E$4:$DV$4,EH$3,'Eng GLA 6th, 7th, 8th'!$E24:$DV24,"&lt;&gt;")=0,"",SUMIF('Eng GLA 6th, 7th, 8th'!$E$4:$DV$4,EH$3,'Eng GLA 6th, 7th, 8th'!$E24:$DV24)))</f>
        <is>
          <t/>
        </is>
      </c>
      <c r="EI21" s="319" t="inlineStr">
        <f aca="false">IF($B21="","",IF(COUNTIFS('Eng GLA 6th, 7th, 8th'!$E$4:$DV$4,EI$3,'Eng GLA 6th, 7th, 8th'!$E24:$DV24,"&lt;&gt;")=0,"",SUMIF('Eng GLA 6th, 7th, 8th'!$E$4:$DV$4,EI$3,'Eng GLA 6th, 7th, 8th'!$E24:$DV24)))</f>
        <is>
          <t/>
        </is>
      </c>
      <c r="EJ21" s="322" t="inlineStr">
        <f aca="false">IF('Cover Sheet'!$AC$6="7th", 'Eng GLA 6th, 7th, 8th'!AQ24, "")</f>
        <is>
          <t/>
        </is>
      </c>
      <c r="EK21" s="319" t="inlineStr">
        <f aca="false">IF($B21="","",IF(COUNTIFS('Eng GLA 6th, 7th, 8th'!$E$4:$DV$4,EK$3,'Eng GLA 6th, 7th, 8th'!$E24:$DV24,"&lt;&gt;")=0,"",SUMIF('Eng GLA 6th, 7th, 8th'!$E$4:$DV$4,EK$3,'Eng GLA 6th, 7th, 8th'!$E24:$DV24)))</f>
        <is>
          <t/>
        </is>
      </c>
      <c r="EL21" s="319" t="inlineStr">
        <f aca="false">IF($B21="","",IF(COUNTIFS('Eng GLA 6th, 7th, 8th'!$E$4:$DV$4,EL$3,'Eng GLA 6th, 7th, 8th'!$E24:$DV24,"&lt;&gt;")=0,"",SUMIF('Eng GLA 6th, 7th, 8th'!$E$4:$DV$4,EL$3,'Eng GLA 6th, 7th, 8th'!$E24:$DV24)))</f>
        <is>
          <t/>
        </is>
      </c>
      <c r="EM21" s="319" t="inlineStr">
        <f aca="false">IF($B21="","",IF(COUNTIFS('Eng GLA 6th, 7th, 8th'!$E$4:$DV$4,EM$3,'Eng GLA 6th, 7th, 8th'!$E24:$DV24,"&lt;&gt;")=0,"",SUMIF('Eng GLA 6th, 7th, 8th'!$E$4:$DV$4,EM$3,'Eng GLA 6th, 7th, 8th'!$E24:$DV24)))</f>
        <is>
          <t/>
        </is>
      </c>
      <c r="EN21" s="319" t="inlineStr">
        <f aca="false">IF($B21="","",IF(COUNTIFS('Eng GLA 6th, 7th, 8th'!$E$4:$DV$4,EN$3,'Eng GLA 6th, 7th, 8th'!$E24:$DV24,"&lt;&gt;")=0,"",SUMIF('Eng GLA 6th, 7th, 8th'!$E$4:$DV$4,EN$3,'Eng GLA 6th, 7th, 8th'!$E24:$DV24)))</f>
        <is>
          <t/>
        </is>
      </c>
      <c r="EO21" s="319" t="inlineStr">
        <f aca="false">IF($B21="","",IF(COUNTIFS('Eng GLA 6th, 7th, 8th'!$E$4:$DV$4,EO$3,'Eng GLA 6th, 7th, 8th'!$E24:$DV24,"&lt;&gt;")=0,"",SUMIF('Eng GLA 6th, 7th, 8th'!$E$4:$DV$4,EO$3,'Eng GLA 6th, 7th, 8th'!$E24:$DV24)))</f>
        <is>
          <t/>
        </is>
      </c>
      <c r="EP21" s="319" t="inlineStr">
        <f aca="false">IF($B21="","",IF(COUNTIFS('Eng GLA 6th, 7th, 8th'!$E$4:$DV$4,EP$3,'Eng GLA 6th, 7th, 8th'!$E24:$DV24,"&lt;&gt;")=0,"",SUMIF('Eng GLA 6th, 7th, 8th'!$E$4:$DV$4,EP$3,'Eng GLA 6th, 7th, 8th'!$E24:$DV24)))</f>
        <is>
          <t/>
        </is>
      </c>
      <c r="EQ21" s="319" t="inlineStr">
        <f aca="false">IF($B21="","",IF(COUNTIFS('Eng GLA 6th, 7th, 8th'!$E$4:$DV$4,EQ$3,'Eng GLA 6th, 7th, 8th'!$E24:$DV24,"&lt;&gt;")=0,"",SUMIF('Eng GLA 6th, 7th, 8th'!$E$4:$DV$4,EQ$3,'Eng GLA 6th, 7th, 8th'!$E24:$DV24)))</f>
        <is>
          <t/>
        </is>
      </c>
      <c r="ER21" s="319" t="inlineStr">
        <f aca="false">IF($B21="","",IF(COUNTIFS('Eng GLA 6th, 7th, 8th'!$E$4:$DV$4,ER$3,'Eng GLA 6th, 7th, 8th'!$E24:$DV24,"&lt;&gt;")=0,"",SUMIF('Eng GLA 6th, 7th, 8th'!$E$4:$DV$4,ER$3,'Eng GLA 6th, 7th, 8th'!$E24:$DV24)))</f>
        <is>
          <t/>
        </is>
      </c>
      <c r="ES21" s="319" t="inlineStr">
        <f aca="false">IF($B21="","",IF(COUNTIFS('Eng GLA 6th, 7th, 8th'!$E$4:$DV$4,ES$3,'Eng GLA 6th, 7th, 8th'!$E24:$DV24,"&lt;&gt;")=0,"",SUMIF('Eng GLA 6th, 7th, 8th'!$E$4:$DV$4,ES$3,'Eng GLA 6th, 7th, 8th'!$E24:$DV24)))</f>
        <is>
          <t/>
        </is>
      </c>
      <c r="ET21" s="319" t="inlineStr">
        <f aca="false">IF($B21="","",IF(COUNTIFS('Eng GLA 6th, 7th, 8th'!$E$4:$DV$4,ET$3,'Eng GLA 6th, 7th, 8th'!$E24:$DV24,"&lt;&gt;")=0,"",SUMIF('Eng GLA 6th, 7th, 8th'!$E$4:$DV$4,ET$3,'Eng GLA 6th, 7th, 8th'!$E24:$DV24)))</f>
        <is>
          <t/>
        </is>
      </c>
      <c r="EU21" s="319" t="inlineStr">
        <f aca="false">IF($B21="","",IF(COUNTIFS('Eng GLA 6th, 7th, 8th'!$E$4:$DV$4,EU$3,'Eng GLA 6th, 7th, 8th'!$E24:$DV24,"&lt;&gt;")=0,"",SUMIF('Eng GLA 6th, 7th, 8th'!$E$4:$DV$4,EU$3,'Eng GLA 6th, 7th, 8th'!$E24:$DV24)))</f>
        <is>
          <t/>
        </is>
      </c>
      <c r="EV21" s="319" t="inlineStr">
        <f aca="false">IF($B21="","",IF(COUNTIFS('Eng GLA 6th, 7th, 8th'!$E$4:$DV$4,EV$3,'Eng GLA 6th, 7th, 8th'!$E24:$DV24,"&lt;&gt;")=0,"",SUMIF('Eng GLA 6th, 7th, 8th'!$E$4:$DV$4,EV$3,'Eng GLA 6th, 7th, 8th'!$E24:$DV24)))</f>
        <is>
          <t/>
        </is>
      </c>
      <c r="EW21" s="319" t="inlineStr">
        <f aca="false">IF($B21="","",IF(COUNTIFS('Eng GLA 6th, 7th, 8th'!$E$4:$DV$4,EW$3,'Eng GLA 6th, 7th, 8th'!$E24:$DV24,"&lt;&gt;")=0,"",SUMIF('Eng GLA 6th, 7th, 8th'!$E$4:$DV$4,EW$3,'Eng GLA 6th, 7th, 8th'!$E24:$DV24)))</f>
        <is>
          <t/>
        </is>
      </c>
      <c r="EX21" s="319" t="inlineStr">
        <f aca="false">IF($B21="","",IF(COUNTIFS('Eng GLA 6th, 7th, 8th'!$E$4:$DV$4,EX$3,'Eng GLA 6th, 7th, 8th'!$E24:$DV24,"&lt;&gt;")=0,"",SUMIF('Eng GLA 6th, 7th, 8th'!$E$4:$DV$4,EX$3,'Eng GLA 6th, 7th, 8th'!$E24:$DV24)))</f>
        <is>
          <t/>
        </is>
      </c>
      <c r="EY21" s="319" t="inlineStr">
        <f aca="false">IF($B21="","",IF(COUNTIFS('Eng GLA 6th, 7th, 8th'!$E$4:$DV$4,EY$3,'Eng GLA 6th, 7th, 8th'!$E24:$DV24,"&lt;&gt;")=0,"",SUMIF('Eng GLA 6th, 7th, 8th'!$E$4:$DV$4,EY$3,'Eng GLA 6th, 7th, 8th'!$E24:$DV24)))</f>
        <is>
          <t/>
        </is>
      </c>
      <c r="EZ21" s="322" t="inlineStr">
        <f aca="false">IF('Cover Sheet'!$AC$6="8th", 'Eng GLA 6th, 7th, 8th'!CG24, "")</f>
        <is>
          <t/>
        </is>
      </c>
      <c r="FA21" s="319" t="inlineStr">
        <f aca="false">IF($B21="","",IF(COUNTIFS('Eng GLA 6th, 7th, 8th'!$E$4:$DV$4,FA$3,'Eng GLA 6th, 7th, 8th'!$E24:$DV24,"&lt;&gt;")=0,"",SUMIF('Eng GLA 6th, 7th, 8th'!$E$4:$DV$4,FA$3,'Eng GLA 6th, 7th, 8th'!$E24:$DV24)))</f>
        <is>
          <t/>
        </is>
      </c>
      <c r="FB21" s="319" t="inlineStr">
        <f aca="false">IF($B21="","",IF(COUNTIFS('Eng GLA 6th, 7th, 8th'!$E$4:$DV$4,FB$3,'Eng GLA 6th, 7th, 8th'!$E24:$DV24,"&lt;&gt;")=0,"",SUMIF('Eng GLA 6th, 7th, 8th'!$E$4:$DV$4,FB$3,'Eng GLA 6th, 7th, 8th'!$E24:$DV24)))</f>
        <is>
          <t/>
        </is>
      </c>
      <c r="FC21" s="319" t="inlineStr">
        <f aca="false">IF($B21="","",IF(COUNTIFS('Eng GLA 6th, 7th, 8th'!$E$4:$DV$4,FC$3,'Eng GLA 6th, 7th, 8th'!$E24:$DV24,"&lt;&gt;")=0,"",SUMIF('Eng GLA 6th, 7th, 8th'!$E$4:$DV$4,FC$3,'Eng GLA 6th, 7th, 8th'!$E24:$DV24)))</f>
        <is>
          <t/>
        </is>
      </c>
      <c r="FD21" s="319" t="inlineStr">
        <f aca="false">IF($B21="","",IF(COUNTIFS('Eng GLA 6th, 7th, 8th'!$E$4:$DV$4,FD$3,'Eng GLA 6th, 7th, 8th'!$E24:$DV24,"&lt;&gt;")=0,"",SUMIF('Eng GLA 6th, 7th, 8th'!$E$4:$DV$4,FD$3,'Eng GLA 6th, 7th, 8th'!$E24:$DV24)))</f>
        <is>
          <t/>
        </is>
      </c>
      <c r="FE21" s="319" t="inlineStr">
        <f aca="false">IF($B21="","",IF(COUNTIFS('Eng GLA 6th, 7th, 8th'!$E$4:$DV$4,FE$3,'Eng GLA 6th, 7th, 8th'!$E24:$DV24,"&lt;&gt;")=0,"",SUMIF('Eng GLA 6th, 7th, 8th'!$E$4:$DV$4,FE$3,'Eng GLA 6th, 7th, 8th'!$E24:$DV24)))</f>
        <is>
          <t/>
        </is>
      </c>
      <c r="FF21" s="319" t="inlineStr">
        <f aca="false">IF($B21="","",IF(COUNTIFS('Eng GLA 6th, 7th, 8th'!$E$4:$DV$4,FF$3,'Eng GLA 6th, 7th, 8th'!$E24:$DV24,"&lt;&gt;")=0,"",SUMIF('Eng GLA 6th, 7th, 8th'!$E$4:$DV$4,FF$3,'Eng GLA 6th, 7th, 8th'!$E24:$DV24)))</f>
        <is>
          <t/>
        </is>
      </c>
      <c r="FG21" s="319" t="inlineStr">
        <f aca="false">IF($B21="","",IF(COUNTIFS('Eng GLA 6th, 7th, 8th'!$E$4:$DV$4,FG$3,'Eng GLA 6th, 7th, 8th'!$E24:$DV24,"&lt;&gt;")=0,"",SUMIF('Eng GLA 6th, 7th, 8th'!$E$4:$DV$4,FG$3,'Eng GLA 6th, 7th, 8th'!$E24:$DV24)))</f>
        <is>
          <t/>
        </is>
      </c>
      <c r="FH21" s="319" t="inlineStr">
        <f aca="false">IF($B21="","",IF(COUNTIFS('Eng GLA 6th, 7th, 8th'!$E$4:$DV$4,FH$3,'Eng GLA 6th, 7th, 8th'!$E24:$DV24,"&lt;&gt;")=0,"",SUMIF('Eng GLA 6th, 7th, 8th'!$E$4:$DV$4,FH$3,'Eng GLA 6th, 7th, 8th'!$E24:$DV24)))</f>
        <is>
          <t/>
        </is>
      </c>
      <c r="FI21" s="319" t="inlineStr">
        <f aca="false">IF($B21="","",IF(COUNTIFS('Eng GLA 6th, 7th, 8th'!$E$4:$DV$4,FI$3,'Eng GLA 6th, 7th, 8th'!$E24:$DV24,"&lt;&gt;")=0,"",SUMIF('Eng GLA 6th, 7th, 8th'!$E$4:$DV$4,FI$3,'Eng GLA 6th, 7th, 8th'!$E24:$DV24)))</f>
        <is>
          <t/>
        </is>
      </c>
      <c r="FJ21" s="319" t="inlineStr">
        <f aca="false">IF($B21="","",IF(COUNTIFS('Eng GLA 6th, 7th, 8th'!$E$4:$DV$4,FJ$3,'Eng GLA 6th, 7th, 8th'!$E24:$DV24,"&lt;&gt;")=0,"",SUMIF('Eng GLA 6th, 7th, 8th'!$E$4:$DV$4,FJ$3,'Eng GLA 6th, 7th, 8th'!$E24:$DV24)))</f>
        <is>
          <t/>
        </is>
      </c>
      <c r="FK21" s="319" t="inlineStr">
        <f aca="false">IF($B21="","",IF(COUNTIFS('Eng GLA 6th, 7th, 8th'!$E$4:$DV$4,FK$3,'Eng GLA 6th, 7th, 8th'!$E24:$DV24,"&lt;&gt;")=0,"",SUMIF('Eng GLA 6th, 7th, 8th'!$E$4:$DV$4,FK$3,'Eng GLA 6th, 7th, 8th'!$E24:$DV24)))</f>
        <is>
          <t/>
        </is>
      </c>
      <c r="FL21" s="319" t="inlineStr">
        <f aca="false">IF($B21="","",IF(COUNTIFS('Eng GLA 6th, 7th, 8th'!$E$4:$DV$4,FL$3,'Eng GLA 6th, 7th, 8th'!$E24:$DV24,"&lt;&gt;")=0,"",SUMIF('Eng GLA 6th, 7th, 8th'!$E$4:$DV$4,FL$3,'Eng GLA 6th, 7th, 8th'!$E24:$DV24)))</f>
        <is>
          <t/>
        </is>
      </c>
      <c r="FM21" s="319" t="inlineStr">
        <f aca="false">IF($B21="","",IF(COUNTIFS('Eng GLA 6th, 7th, 8th'!$E$4:$DV$4,FM$3,'Eng GLA 6th, 7th, 8th'!$E24:$DV24,"&lt;&gt;")=0,"",SUMIF('Eng GLA 6th, 7th, 8th'!$E$4:$DV$4,FM$3,'Eng GLA 6th, 7th, 8th'!$E24:$DV24)))</f>
        <is>
          <t/>
        </is>
      </c>
      <c r="FN21" s="319" t="inlineStr">
        <f aca="false">IF($B21="","",IF(COUNTIFS('Eng GLA 6th, 7th, 8th'!$E$4:$DV$4,FN$3,'Eng GLA 6th, 7th, 8th'!$E24:$DV24,"&lt;&gt;")=0,"",SUMIF('Eng GLA 6th, 7th, 8th'!$E$4:$DV$4,FN$3,'Eng GLA 6th, 7th, 8th'!$E24:$DV24)))</f>
        <is>
          <t/>
        </is>
      </c>
      <c r="FO21" s="319" t="inlineStr">
        <f aca="false">IF($B21="","",IF(COUNTIFS('Eng GLA 6th, 7th, 8th'!$E$4:$DV$4,FO$3,'Eng GLA 6th, 7th, 8th'!$E24:$DV24,"&lt;&gt;")=0,"",SUMIF('Eng GLA 6th, 7th, 8th'!$E$4:$DV$4,FO$3,'Eng GLA 6th, 7th, 8th'!$E24:$DV24)))</f>
        <is>
          <t/>
        </is>
      </c>
    </row>
    <row r="22" customFormat="false" ht="12.75" hidden="false" customHeight="true" outlineLevel="0" collapsed="false">
      <c r="A22" s="315" t="n">
        <v>18</v>
      </c>
      <c r="B22" s="315" t="str">
        <f aca="false">'English Scores- Leveled papers'!B24</f>
        <v>Sania Rehana</v>
      </c>
      <c r="C22" s="315"/>
      <c r="D22" s="316" t="str">
        <f aca="false">IF(OR(B22="",H22="",'Cover Sheet'!E22=""),"",'Cover Sheet'!E22)</f>
        <v/>
      </c>
      <c r="E22" s="316" t="str">
        <f aca="false">IF(OR(B22="",H22="",'Cover Sheet'!F22=""),"",'Cover Sheet'!F22)</f>
        <v/>
      </c>
      <c r="F22" s="316" t="str">
        <f aca="false">IF(OR(B22="",H22="",'Cover Sheet'!H22=""),"",'Cover Sheet'!H22)</f>
        <v/>
      </c>
      <c r="G22" s="316"/>
      <c r="H22" s="316" t="n">
        <f aca="false">IF(OR(B22="",COUNT('English Scores- Leveled papers'!H24:KM24)=0),"",IF((AND(AB22&gt;=(70/100),AB22&lt;1.1)),9,IF((AND(AA22&gt;=(70/100),AA22&lt;1.1)),8,IF((AND(Z22&gt;=(70/100),Z22&lt;1.1)),7,IF((AND(Y22&gt;=(70/100),Y22&lt;1.1)),6,IF(AND(X22&gt;=0.7,X22&lt;1.1),5.5,IF(AND(W22&gt;=0.7,W22&lt;1.1),5,IF(AND(V22&gt;=0.7,V22&lt;1.1),4.5,IF(AND(U22&gt;=0.7,U22&lt;1.1),4,IF(AND(T22&gt;=0.7,T22&lt;1.1),3.5,IF(AND(S22&gt;=0.7,S22&lt;1.1),3,IF(AND(R22&gt;=0.7,R22&lt;1.1),2.5,IF(AND(Q22&gt;=0.7,Q22&lt;1.1),2,IF(AND(P22&gt;=0.7,P22&lt;1.1),1.5,IF(AND(O22&gt;=0.7,O22&lt;1.1),1,IF(AND(N22&gt;=0.7,N22&lt;1.1),0.5,IF(AND(M22&gt;=0.7,M22&lt;1.1),0.2,IF(AND(L22&gt;=0.7,L22&lt;1.1),0,IF(COUNT('English Scores- Leveled papers'!H24:M24)=0,"",-0.5)))))))))))))))))))</f>
        <v>1.5</v>
      </c>
      <c r="I22" s="317" t="n">
        <f aca="false">IFERROR(IF(OR(B22="",H22=""),"",IF((AND(AB22&gt;=(70/100),AB22&lt;1.1)),AB22,IF(AND((AA22)&gt;=(70/100),AA22&lt;1.1),AA22,IF((AND((Z22)&gt;=(70/100),Z22&lt;1.1)),Z22,IF(AND((Y22)&gt;=(70/100),Y22&lt;1.1),Y22,IF(AND(X22&gt;=0.7,X22&lt;1.1),X22,IF(AND((W22)&gt;=0.7,W22&lt;1.1),W22,IF(AND((V22)&gt;=0.7,V22&lt;1.1),V22,IF(AND((U22)&gt;=0.7,U22&lt;1.1),U22,IF(AND((T22)&gt;=0.7,T22&lt;1.1),T22,IF(AND((S22)&gt;=0.7,S22&lt;1.1),S22,IF(AND((R22)&gt;=0.7,R22&lt;1.1),R22,IF(AND((Q22)&gt;=0.7,Q22&lt;1.1),Q22,IF(AND((P22)&gt;=0.7,P22&lt;1.1),P22,IF(AND((O22)&gt;=0.7,O22&lt;1.1),O22,IF(AND((N22)&gt;=0.7,N22&lt;1.1),N22,IF(AND((M22)&gt;=0.7,M22&lt;1.1),M22,IF(AND((L22)&gt;=0.7,L22&lt;1.1),L22,L22)))))))))))))))))),"")</f>
        <v>0.8</v>
      </c>
      <c r="J22" s="317" t="n">
        <f aca="false">IF((OR(B22="",H22="")),"",IF(AND((AB22)&gt;=(70/100),AB22&lt;1.1),"",IF((AND((AA22)&gt;=(70/100),AA22&lt;1.1)),AB22,IF((AND((Z22)&gt;=(70/100),Z22&lt;1.1)),AA22,IF((AND((Y22)&gt;=(70/100),Y22&lt;1.1)),Z22,IF(AND((X22)&gt;=0.7,X22&lt;1.1),Y22,IF(AND((W22)&gt;=0.7,W22&lt;1.1),X22,IF(AND((V22)&gt;=0.7,V22&lt;1.1),W22,IF(AND((U22)&gt;=0.7,U22&lt;1.1),V22,IF(AND((T22)&gt;=0.7,T22&lt;1.1),U22,IF(AND((S22)&gt;=0.7,S22&lt;1.1),T22,IF(AND((R22)&gt;=0.7,R22&lt;1.1),S22,IF(AND((Q22)&gt;=0.7,Q22&lt;1.1),R22,IF(AND((P22)&gt;=0.7,P22&lt;1.1),Q22,IF(AND((O22)&gt;=0.7,O22&lt;1.1),P22,IF(AND((N22)&gt;=0.7,N22&lt;1.1),O22,IF(AND((M22)&gt;=0.7,M22&lt;1.1),N22,IF(AND((L22)&gt;=0.7,L22&lt;1.1),M22,""))))))))))))))))))</f>
        <v>0.3</v>
      </c>
      <c r="K22" s="317" t="n">
        <f aca="false">IF((OR(B22="",H22="")),"",IF(AND((AB22)&gt;=(70/100),AB22&lt;1.1),AA22,IF((AND((AA22)&gt;=(70/100),AA22&lt;1.1)),Z22,IF((AND((Z22)&gt;=(70/100),Z22&lt;1.1)),Y22,IF((AND((Y22)&gt;=(70/100),Y22&lt;1.1)),X22,IF(AND((X22)&gt;=0.7,X22&lt;1.1),W22,IF(AND((W22)&gt;=0.7,W22&lt;1.1),V22,IF(AND((V22)&gt;=0.7,V22&lt;1.1),U22,IF(AND((U22)&gt;=0.7,U22&lt;1.1),T22,IF(AND((T22)&gt;=0.7,T22&lt;1.1),S22,IF(AND((S22)&gt;=0.7,S22&lt;1.1),R22,IF(AND((R22)&gt;=0.7,R22&lt;1.1),Q22,IF(AND((Q22)&gt;=0.7,Q22&lt;1.1),P22,IF(AND((P22)&gt;=0.7,P22&lt;1.1),O22,IF(AND((O22)&gt;=0.7,O22&lt;1.1),N22,IF(AND((N22)&gt;=0.7,N22&lt;1.1),M22,IF(AND((M22)&gt;=0.7,M22&lt;1.1),L22,IF(AND((L22)&gt;=0.7,L22&lt;1.1),"",""))))))))))))))))))</f>
        <v>0.5</v>
      </c>
      <c r="L22" s="318" t="str">
        <f aca="false">IFERROR(IF((B22=""),"",(IF(COUNT(AC22:AG22)=0,"",ROUND(SUM(AC22:AG22)/SUM($AC$2:$AG$2),1)))),"")</f>
        <v/>
      </c>
      <c r="M22" s="318" t="str">
        <f aca="false">IFERROR(IF((B22=""),"",(IF(COUNT(AH22:AL22)=0,"",ROUND(SUM(AH22:AL22)/SUM($AH$2:$AL$2),1)))),"")</f>
        <v/>
      </c>
      <c r="N22" s="318" t="n">
        <f aca="false">IFERROR(IF((B22=""),"",(IF(COUNT(AM22:AQ22)=0,"",ROUND(SUM(AM22:AQ22)/SUM($AM$2:$AQ$2),1)))),"")</f>
        <v>0.7</v>
      </c>
      <c r="O22" s="318" t="n">
        <f aca="false">IFERROR(IF((B22=""),"",(IF(COUNT(AR22:AV22)=0,"",ROUND(SUM(AR22:AV22)/SUM($AR$2:$AV$2),1)))),"")</f>
        <v>0.5</v>
      </c>
      <c r="P22" s="318" t="n">
        <f aca="false">IFERROR(IF((B22=""),"",(IF(COUNT(AX22:BB22)=0,"",ROUND(SUM(AX22:BB22)/SUM($AX$2:$BB$2),1)))),"")</f>
        <v>0.8</v>
      </c>
      <c r="Q22" s="318" t="n">
        <f aca="false">IFERROR(IF((B22=""),"",(IF(COUNT(BD22:BJ22)=0,"",ROUND(SUM(BD22:BJ22)/SUM($BD$2:$BJ$2),1)))),0)</f>
        <v>0.3</v>
      </c>
      <c r="R22" s="318" t="str">
        <f aca="false">IFERROR(IF((B22=""),"",(IF(COUNT(BL22:BS22)=0,"",ROUND(SUM(BL22:BR22)/SUM($BL$2:$BR$2),1)))),0)</f>
        <v/>
      </c>
      <c r="S22" s="318" t="str">
        <f aca="false">IFERROR(IF((B22=""),"",(IF(COUNT(BT22:CB22)=0,"",ROUND(SUM(BT22:CA22)/SUM($BT$2:$CA$2),1)))),0)</f>
        <v/>
      </c>
      <c r="T22" s="318" t="str">
        <f aca="false">IFERROR(IF((B22=""),"",(IF(COUNT(CC22:CJ22)=0,"",ROUND(SUM(CC22:CI22)/SUM($CC$2:$CI$2),1)))),0)</f>
        <v/>
      </c>
      <c r="U22" s="318" t="str">
        <f aca="false">IFERROR(IF((B22=""),"",(IF(COUNT(CK22:CQ22)=0,"",ROUND(SUM(CK22:CQ22)/SUM($CK$2:$CQ$2),1)))),0)</f>
        <v/>
      </c>
      <c r="V22" s="318" t="str">
        <f aca="false">IFERROR(IF((B22=""),"",(IF(COUNT(CS22:CY22)=0,"",ROUND(SUM(CS22:CY22)/SUM($CS$2:$CY$2),1)))),0)</f>
        <v/>
      </c>
      <c r="W22" s="318" t="str">
        <f aca="false">IFERROR(IF((B22=""),"",(IF(COUNT(DA22:DI22)=0,"",ROUND(SUM(DA22:DI22)/SUM($DA$2:$DI$2),1)))),0)</f>
        <v/>
      </c>
      <c r="X22" s="318" t="str">
        <f aca="false">IFERROR(IF((B22=""),"",(IF(COUNT(DK22:DP22)=0,"",ROUND(SUM(DK22:DP22)/SUM($DK$2:$DP$2),1)))),0)</f>
        <v/>
      </c>
      <c r="Y22" s="318"/>
      <c r="Z22" s="318"/>
      <c r="AA22" s="318"/>
      <c r="AB22" s="318"/>
      <c r="AC22" s="319" t="str">
        <f aca="false">IF($B22="","",IF(COUNTIFS('English Scores- Leveled papers'!$H$4:$KM$4,AC$3,'English Scores- Leveled papers'!$H24:$KM24,"&lt;&gt;")=0,"",SUMIF('English Scores- Leveled papers'!$H$4:$KM$4,AC$3,'English Scores- Leveled papers'!$H24:$KM24)))</f>
        <v/>
      </c>
      <c r="AD22" s="319" t="str">
        <f aca="false">IF($B22="","",IF(COUNTIFS('English Scores- Leveled papers'!$H$4:$KM$4,AD$3,'English Scores- Leveled papers'!$H24:$KM24,"&lt;&gt;")=0,"",SUMIF('English Scores- Leveled papers'!$H$4:$KM$4,AD$3,'English Scores- Leveled papers'!$H24:$KM24)))</f>
        <v/>
      </c>
      <c r="AE22" s="319" t="str">
        <f aca="false">IF($B22="","",IF(COUNTIFS('English Scores- Leveled papers'!$H$4:$KM$4,AE$3,'English Scores- Leveled papers'!$H24:$KM24,"&lt;&gt;")=0,"",SUMIF('English Scores- Leveled papers'!$H$4:$KM$4,AE$3,'English Scores- Leveled papers'!$H24:$KM24)))</f>
        <v/>
      </c>
      <c r="AF22" s="319" t="str">
        <f aca="false">IF($B22="","",IF(COUNTIFS('English Scores- Leveled papers'!$H$4:$KM$4,AF$3,'English Scores- Leveled papers'!$H24:$KM24,"&lt;&gt;")=0,"",SUMIF('English Scores- Leveled papers'!$H$4:$KM$4,AF$3,'English Scores- Leveled papers'!$H24:$KM24)))</f>
        <v/>
      </c>
      <c r="AG22" s="319" t="str">
        <f aca="false">IF($B22="","",IF(COUNTIFS('English Scores- Leveled papers'!$H$4:$KM$4,AG$3,'English Scores- Leveled papers'!$H24:$KM24,"&lt;&gt;")=0,"",SUMIF('English Scores- Leveled papers'!$H$4:$KM$4,AG$3,'English Scores- Leveled papers'!$H24:$KM24)))</f>
        <v/>
      </c>
      <c r="AH22" s="319" t="str">
        <f aca="false">IF($B22="","",IF(COUNTIFS('English Scores- Leveled papers'!$H$4:$KM$4,AH$3,'English Scores- Leveled papers'!$H24:$KM24,"&lt;&gt;")=0,"",SUMIF('English Scores- Leveled papers'!$H$4:$KM$4,AH$3,'English Scores- Leveled papers'!$H24:$KM24)))</f>
        <v/>
      </c>
      <c r="AI22" s="319" t="str">
        <f aca="false">IF($B22="","",IF(COUNTIFS('English Scores- Leveled papers'!$H$4:$KM$4,AI$3,'English Scores- Leveled papers'!$H24:$KM24,"&lt;&gt;")=0,"",SUMIF('English Scores- Leveled papers'!$H$4:$KM$4,AI$3,'English Scores- Leveled papers'!$H24:$KM24)))</f>
        <v/>
      </c>
      <c r="AJ22" s="319" t="str">
        <f aca="false">IF($B22="","",IF(COUNTIFS('English Scores- Leveled papers'!$H$4:$KM$4,AJ$3,'English Scores- Leveled papers'!$H24:$KM24,"&lt;&gt;")=0,"",SUMIF('English Scores- Leveled papers'!$H$4:$KM$4,AJ$3,'English Scores- Leveled papers'!$H24:$KM24)))</f>
        <v/>
      </c>
      <c r="AK22" s="319" t="str">
        <f aca="false">IF($B22="","",IF(COUNTIFS('English Scores- Leveled papers'!$H$4:$KM$4,AK$3,'English Scores- Leveled papers'!$H24:$KM24,"&lt;&gt;")=0,"",SUMIF('English Scores- Leveled papers'!$H$4:$KM$4,AK$3,'English Scores- Leveled papers'!$H24:$KM24)))</f>
        <v/>
      </c>
      <c r="AL22" s="319" t="str">
        <f aca="false">IF($B22="","",IF(COUNTIFS('English Scores- Leveled papers'!$H$4:$KM$4,AL$3,'English Scores- Leveled papers'!$H24:$KM24,"&lt;&gt;")=0,"",SUMIF('English Scores- Leveled papers'!$H$4:$KM$4,AL$3,'English Scores- Leveled papers'!$H24:$KM24)))</f>
        <v/>
      </c>
      <c r="AM22" s="319" t="n">
        <f aca="false">IF($B22="","",IF(COUNTIFS('English Scores- Leveled papers'!$H$4:$KM$4,AM$3,'English Scores- Leveled papers'!$H24:$KM24,"&lt;&gt;")=0,"",SUMIF('English Scores- Leveled papers'!$H$4:$KM$4,AM$3,'English Scores- Leveled papers'!$H24:$KM24)))</f>
        <v>1</v>
      </c>
      <c r="AN22" s="319" t="n">
        <f aca="false">IF($B22="","",IF(COUNTIFS('English Scores- Leveled papers'!$H$4:$KM$4,AN$3,'English Scores- Leveled papers'!$H24:$KM24,"&lt;&gt;")=0,"",SUMIF('English Scores- Leveled papers'!$H$4:$KM$4,AN$3,'English Scores- Leveled papers'!$H24:$KM24)))</f>
        <v>1</v>
      </c>
      <c r="AO22" s="319" t="n">
        <f aca="false">IF($B22="","",IF(COUNTIFS('English Scores- Leveled papers'!$H$4:$KM$4,AO$3,'English Scores- Leveled papers'!$H24:$KM24,"&lt;&gt;")=0,"",SUMIF('English Scores- Leveled papers'!$H$4:$KM$4,AO$3,'English Scores- Leveled papers'!$H24:$KM24)))</f>
        <v>1</v>
      </c>
      <c r="AP22" s="319" t="n">
        <f aca="false">IF($B22="","",IF(COUNTIFS('English Scores- Leveled papers'!$H$4:$KM$4,AP$3,'English Scores- Leveled papers'!$H24:$KM24,"&lt;&gt;")=0,"",SUMIF('English Scores- Leveled papers'!$H$4:$KM$4,AP$3,'English Scores- Leveled papers'!$H24:$KM24)))</f>
        <v>0.5</v>
      </c>
      <c r="AQ22" s="319" t="n">
        <f aca="false">IF($B22="","",IF(COUNTIFS('English Scores- Leveled papers'!$H$4:$KM$4,AQ$3,'English Scores- Leveled papers'!$H24:$KM24,"&lt;&gt;")=0,"",SUMIF('English Scores- Leveled papers'!$H$4:$KM$4,AQ$3,'English Scores- Leveled papers'!$H24:$KM24)))</f>
        <v>1.5</v>
      </c>
      <c r="AR22" s="319" t="n">
        <f aca="false">IF($B22="","",IF(COUNTIFS('English Scores- Leveled papers'!$H$4:$KM$4,AR$3,'English Scores- Leveled papers'!$H24:$KM24,"&lt;&gt;")=0,"",SUMIF('English Scores- Leveled papers'!$H$4:$KM$4,AR$3,'English Scores- Leveled papers'!$H24:$KM24)))</f>
        <v>1</v>
      </c>
      <c r="AS22" s="319" t="n">
        <f aca="false">IF($B22="","",IF(COUNTIFS('English Scores- Leveled papers'!$H$4:$KM$4,AS$3,'English Scores- Leveled papers'!$H24:$KM24,"&lt;&gt;")=0,"",SUMIF('English Scores- Leveled papers'!$H$4:$KM$4,AS$3,'English Scores- Leveled papers'!$H24:$KM24)))</f>
        <v>1</v>
      </c>
      <c r="AT22" s="319" t="n">
        <f aca="false">IF($B22="","",IF(COUNTIFS('English Scores- Leveled papers'!$H$4:$KM$4,AT$3,'English Scores- Leveled papers'!$H24:$KM24,"&lt;&gt;")=0,"",SUMIF('English Scores- Leveled papers'!$H$4:$KM$4,AT$3,'English Scores- Leveled papers'!$H24:$KM24)))</f>
        <v>0</v>
      </c>
      <c r="AU22" s="319" t="n">
        <f aca="false">IF($B22="","",IF(COUNTIFS('English Scores- Leveled papers'!$H$4:$KM$4,AU$3,'English Scores- Leveled papers'!$H24:$KM24,"&lt;&gt;")=0,"",SUMIF('English Scores- Leveled papers'!$H$4:$KM$4,AU$3,'English Scores- Leveled papers'!$H24:$KM24)))</f>
        <v>0</v>
      </c>
      <c r="AV22" s="319" t="n">
        <f aca="false">IF($B22="","",IF(COUNTIFS('English Scores- Leveled papers'!$H$4:$KM$4,AV$3,'English Scores- Leveled papers'!$H24:$KM24,"&lt;&gt;")=0,"",SUMIF('English Scores- Leveled papers'!$H$4:$KM$4,AV$3,'English Scores- Leveled papers'!$H24:$KM24)))</f>
        <v>2</v>
      </c>
      <c r="AW22" s="319" t="n">
        <f aca="false">IF($B22="","",IF(COUNTIFS('English Scores- Leveled papers'!$H$4:$KM$4,AW$3,'English Scores- Leveled papers'!$H24:$KM24,"&lt;&gt;")=0,"",SUMIF('English Scores- Leveled papers'!$H$4:$KM$4,AW$3,'English Scores- Leveled papers'!$H24:$KM24)))</f>
        <v>1.25</v>
      </c>
      <c r="AX22" s="319" t="n">
        <f aca="false">IF($B22="","",IF(COUNTIFS('English Scores- Leveled papers'!$H$4:$KM$4,AX$3,'English Scores- Leveled papers'!$H24:$KM24,"&lt;&gt;")=0,"",SUMIF('English Scores- Leveled papers'!$H$4:$KM$4,AX$3,'English Scores- Leveled papers'!$H24:$KM24)))</f>
        <v>2</v>
      </c>
      <c r="AY22" s="319" t="n">
        <f aca="false">IF($B22="","",IF(COUNTIFS('English Scores- Leveled papers'!$H$4:$KM$4,AY$3,'English Scores- Leveled papers'!$H24:$KM24,"&lt;&gt;")=0,"",SUMIF('English Scores- Leveled papers'!$H$4:$KM$4,AY$3,'English Scores- Leveled papers'!$H24:$KM24)))</f>
        <v>1</v>
      </c>
      <c r="AZ22" s="319" t="n">
        <f aca="false">IF($B22="","",IF(COUNTIFS('English Scores- Leveled papers'!$H$4:$KM$4,AZ$3,'English Scores- Leveled papers'!$H24:$KM24,"&lt;&gt;")=0,"",SUMIF('English Scores- Leveled papers'!$H$4:$KM$4,AZ$3,'English Scores- Leveled papers'!$H24:$KM24)))</f>
        <v>0</v>
      </c>
      <c r="BA22" s="319" t="n">
        <f aca="false">IF($B22="","",IF(COUNTIFS('English Scores- Leveled papers'!$H$4:$KM$4,BA$3,'English Scores- Leveled papers'!$H24:$KM24,"&lt;&gt;")=0,"",SUMIF('English Scores- Leveled papers'!$H$4:$KM$4,BA$3,'English Scores- Leveled papers'!$H24:$KM24)))</f>
        <v>0</v>
      </c>
      <c r="BB22" s="319" t="n">
        <f aca="false">IF($B22="","",IF(COUNTIFS('English Scores- Leveled papers'!$H$4:$KM$4,BB$3,'English Scores- Leveled papers'!$H24:$KM24,"&lt;&gt;")=0,"",SUMIF('English Scores- Leveled papers'!$H$4:$KM$4,BB$3,'English Scores- Leveled papers'!$H24:$KM24)))</f>
        <v>3</v>
      </c>
      <c r="BC22" s="319" t="n">
        <f aca="false">IF($B22="","",IF(COUNTIFS('English Scores- Leveled papers'!$H$4:$KM$4,BC$3,'English Scores- Leveled papers'!$H24:$KM24,"&lt;&gt;")=0,"",SUMIF('English Scores- Leveled papers'!$H$4:$KM$4,BC$3,'English Scores- Leveled papers'!$H24:$KM24)))</f>
        <v>0.75</v>
      </c>
      <c r="BD22" s="319" t="n">
        <f aca="false">IF($B22="","",IF(COUNTIFS('English Scores- Leveled papers'!$H$4:$KM$4,BD$3,'English Scores- Leveled papers'!$H24:$KM24,"&lt;&gt;")=0,"",SUMIF('English Scores- Leveled papers'!$H$4:$KM$4,BD$3,'English Scores- Leveled papers'!$H24:$KM24)))</f>
        <v>2</v>
      </c>
      <c r="BE22" s="319" t="n">
        <f aca="false">IF($B22="","",IF(COUNTIFS('English Scores- Leveled papers'!$H$4:$KM$4,BE$3,'English Scores- Leveled papers'!$H24:$KM24,"&lt;&gt;")=0,"",SUMIF('English Scores- Leveled papers'!$H$4:$KM$4,BE$3,'English Scores- Leveled papers'!$H24:$KM24)))</f>
        <v>2</v>
      </c>
      <c r="BF22" s="319" t="n">
        <f aca="false">IF($B22="","",IF(COUNTIFS('English Scores- Leveled papers'!$H$4:$KM$4,BF$3,'English Scores- Leveled papers'!$H24:$KM24,"&lt;&gt;")=0,"",SUMIF('English Scores- Leveled papers'!$H$4:$KM$4,BF$3,'English Scores- Leveled papers'!$H24:$KM24)))</f>
        <v>0</v>
      </c>
      <c r="BG22" s="319" t="n">
        <f aca="false">IF($B22="","",IF(COUNTIFS('English Scores- Leveled papers'!$H$4:$KM$4,BG$3,'English Scores- Leveled papers'!$H24:$KM24,"&lt;&gt;")=0,"",SUMIF('English Scores- Leveled papers'!$H$4:$KM$4,BG$3,'English Scores- Leveled papers'!$H24:$KM24)))</f>
        <v>0</v>
      </c>
      <c r="BH22" s="319" t="n">
        <f aca="false">IF($B22="","",IF(COUNTIFS('English Scores- Leveled papers'!$H$4:$KM$4,BH$3,'English Scores- Leveled papers'!$H24:$KM24,"&lt;&gt;")=0,"",SUMIF('English Scores- Leveled papers'!$H$4:$KM$4,BH$3,'English Scores- Leveled papers'!$H24:$KM24)))</f>
        <v>0</v>
      </c>
      <c r="BI22" s="319" t="n">
        <f aca="false">IF($B22="","",IF(COUNTIFS('English Scores- Leveled papers'!$H$4:$KM$4,BI$3,'English Scores- Leveled papers'!$H24:$KM24,"&lt;&gt;")=0,"",SUMIF('English Scores- Leveled papers'!$H$4:$KM$4,BI$3,'English Scores- Leveled papers'!$H24:$KM24)))</f>
        <v>0</v>
      </c>
      <c r="BJ22" s="319" t="n">
        <f aca="false">IF($B22="","",IF(COUNTIFS('English Scores- Leveled papers'!$H$4:$KM$4,BJ$3,'English Scores- Leveled papers'!$H24:$KM24,"&lt;&gt;")=0,"",SUMIF('English Scores- Leveled papers'!$H$4:$KM$4,BJ$3,'English Scores- Leveled papers'!$H24:$KM24)))</f>
        <v>0</v>
      </c>
      <c r="BK22" s="319" t="n">
        <f aca="false">IF($B22="","",IF(COUNTIFS('English Scores- Leveled papers'!$H$4:$KM$4,BK$3,'English Scores- Leveled papers'!$H24:$KM24,"&lt;&gt;")=0,"",SUMIF('English Scores- Leveled papers'!$H$4:$KM$4,BK$3,'English Scores- Leveled papers'!$H24:$KM24)))</f>
        <v>0.5</v>
      </c>
      <c r="BL22" s="319" t="str">
        <f aca="false">IF($B22="","",IF(COUNTIFS('English Scores- Leveled papers'!$H$4:$KM$4,BL$3,'English Scores- Leveled papers'!$H24:$KM24,"&lt;&gt;")=0,"",SUMIF('English Scores- Leveled papers'!$H$4:$KM$4,BL$3,'English Scores- Leveled papers'!$H24:$KM24)))</f>
        <v/>
      </c>
      <c r="BM22" s="319" t="str">
        <f aca="false">IF($B22="","",IF(COUNTIFS('English Scores- Leveled papers'!$H$4:$KM$4,BM$3,'English Scores- Leveled papers'!$H24:$KM24,"&lt;&gt;")=0,"",SUMIF('English Scores- Leveled papers'!$H$4:$KM$4,BM$3,'English Scores- Leveled papers'!$H24:$KM24)))</f>
        <v/>
      </c>
      <c r="BN22" s="319" t="str">
        <f aca="false">IF($B22="","",IF(COUNTIFS('English Scores- Leveled papers'!$H$4:$KM$4,BN$3,'English Scores- Leveled papers'!$H24:$KM24,"&lt;&gt;")=0,"",SUMIF('English Scores- Leveled papers'!$H$4:$KM$4,BN$3,'English Scores- Leveled papers'!$H24:$KM24)))</f>
        <v/>
      </c>
      <c r="BO22" s="319" t="str">
        <f aca="false">IF($B22="","",IF(COUNTIFS('English Scores- Leveled papers'!$H$4:$KM$4,BO$3,'English Scores- Leveled papers'!$H24:$KM24,"&lt;&gt;")=0,"",SUMIF('English Scores- Leveled papers'!$H$4:$KM$4,BO$3,'English Scores- Leveled papers'!$H24:$KM24)))</f>
        <v/>
      </c>
      <c r="BP22" s="319" t="str">
        <f aca="false">IF($B22="","",IF(COUNTIFS('English Scores- Leveled papers'!$H$4:$KM$4,BP$3,'English Scores- Leveled papers'!$H24:$KM24,"&lt;&gt;")=0,"",SUMIF('English Scores- Leveled papers'!$H$4:$KM$4,BP$3,'English Scores- Leveled papers'!$H24:$KM24)))</f>
        <v/>
      </c>
      <c r="BQ22" s="319" t="str">
        <f aca="false">IF($B22="","",IF(COUNTIFS('English Scores- Leveled papers'!$H$4:$KM$4,BQ$3,'English Scores- Leveled papers'!$H24:$KM24,"&lt;&gt;")=0,"",SUMIF('English Scores- Leveled papers'!$H$4:$KM$4,BQ$3,'English Scores- Leveled papers'!$H24:$KM24)))</f>
        <v/>
      </c>
      <c r="BR22" s="319" t="str">
        <f aca="false">IF($B22="","",IF(COUNTIFS('English Scores- Leveled papers'!$H$4:$KM$4,BR$3,'English Scores- Leveled papers'!$H24:$KM24,"&lt;&gt;")=0,"",SUMIF('English Scores- Leveled papers'!$H$4:$KM$4,BR$3,'English Scores- Leveled papers'!$H24:$KM24)))</f>
        <v/>
      </c>
      <c r="BS22" s="319" t="str">
        <f aca="false">IF($B22="","",IF(COUNTIFS('English Scores- Leveled papers'!$H$4:$KM$4,BS$3,'English Scores- Leveled papers'!$H24:$KM24,"&lt;&gt;")=0,"",SUMIF('English Scores- Leveled papers'!$H$4:$KM$4,BS$3,'English Scores- Leveled papers'!$H24:$KM24)))</f>
        <v/>
      </c>
      <c r="BT22" s="319" t="str">
        <f aca="false">IF($B22="","",IF(COUNTIFS('English Scores- Leveled papers'!$H$4:$KM$4,BT$3,'English Scores- Leveled papers'!$H24:$KM24,"&lt;&gt;")=0,"",SUMIF('English Scores- Leveled papers'!$H$4:$KM$4,BT$3,'English Scores- Leveled papers'!$H24:$KM24)))</f>
        <v/>
      </c>
      <c r="BU22" s="319" t="str">
        <f aca="false">IF($B22="","",IF(COUNTIFS('English Scores- Leveled papers'!$H$4:$KM$4,BU$3,'English Scores- Leveled papers'!$H24:$KM24,"&lt;&gt;")=0,"",SUMIF('English Scores- Leveled papers'!$H$4:$KM$4,BU$3,'English Scores- Leveled papers'!$H24:$KM24)))</f>
        <v/>
      </c>
      <c r="BV22" s="319" t="str">
        <f aca="false">IF($B22="","",IF(COUNTIFS('English Scores- Leveled papers'!$H$4:$KM$4,BV$3,'English Scores- Leveled papers'!$H24:$KM24,"&lt;&gt;")=0,"",SUMIF('English Scores- Leveled papers'!$H$4:$KM$4,BV$3,'English Scores- Leveled papers'!$H24:$KM24)))</f>
        <v/>
      </c>
      <c r="BW22" s="319" t="str">
        <f aca="false">IF($B22="","",IF(COUNTIFS('English Scores- Leveled papers'!$H$4:$KM$4,BW$3,'English Scores- Leveled papers'!$H24:$KM24,"&lt;&gt;")=0,"",SUMIF('English Scores- Leveled papers'!$H$4:$KM$4,BW$3,'English Scores- Leveled papers'!$H24:$KM24)))</f>
        <v/>
      </c>
      <c r="BX22" s="319" t="str">
        <f aca="false">IF($B22="","",IF(COUNTIFS('English Scores- Leveled papers'!$H$4:$KM$4,BX$3,'English Scores- Leveled papers'!$H24:$KM24,"&lt;&gt;")=0,"",SUMIF('English Scores- Leveled papers'!$H$4:$KM$4,BX$3,'English Scores- Leveled papers'!$H24:$KM24)))</f>
        <v/>
      </c>
      <c r="BY22" s="319" t="str">
        <f aca="false">IF($B22="","",IF(COUNTIFS('English Scores- Leveled papers'!$H$4:$KM$4,BY$3,'English Scores- Leveled papers'!$H24:$KM24,"&lt;&gt;")=0,"",SUMIF('English Scores- Leveled papers'!$H$4:$KM$4,BY$3,'English Scores- Leveled papers'!$H24:$KM24)))</f>
        <v/>
      </c>
      <c r="BZ22" s="319" t="str">
        <f aca="false">IF($B22="","",IF(COUNTIFS('English Scores- Leveled papers'!$H$4:$KM$4,BZ$3,'English Scores- Leveled papers'!$H24:$KM24,"&lt;&gt;")=0,"",SUMIF('English Scores- Leveled papers'!$H$4:$KM$4,BZ$3,'English Scores- Leveled papers'!$H24:$KM24)))</f>
        <v/>
      </c>
      <c r="CA22" s="319" t="str">
        <f aca="false">IF($B22="","",IF(COUNTIFS('English Scores- Leveled papers'!$H$4:$KM$4,CA$3,'English Scores- Leveled papers'!$H24:$KM24,"&lt;&gt;")=0,"",SUMIF('English Scores- Leveled papers'!$H$4:$KM$4,CA$3,'English Scores- Leveled papers'!$H24:$KM24)))</f>
        <v/>
      </c>
      <c r="CB22" s="319" t="str">
        <f aca="false">IF($B22="","",IF(COUNTIFS('English Scores- Leveled papers'!$H$4:$KM$4,CB$3,'English Scores- Leveled papers'!$H24:$KM24,"&lt;&gt;")=0,"",SUMIF('English Scores- Leveled papers'!$H$4:$KM$4,CB$3,'English Scores- Leveled papers'!$H24:$KM24)))</f>
        <v/>
      </c>
      <c r="CC22" s="319" t="str">
        <f aca="false">IF($B22="","",IF(COUNTIFS('English Scores- Leveled papers'!$H$4:$KM$4,CC$3,'English Scores- Leveled papers'!$H24:$KM24,"&lt;&gt;")=0,"",SUMIF('English Scores- Leveled papers'!$H$4:$KM$4,CC$3,'English Scores- Leveled papers'!$H24:$KM24)))</f>
        <v/>
      </c>
      <c r="CD22" s="319" t="str">
        <f aca="false">IF($B22="","",IF(COUNTIFS('English Scores- Leveled papers'!$H$4:$KM$4,CD$3,'English Scores- Leveled papers'!$H24:$KM24,"&lt;&gt;")=0,"",SUMIF('English Scores- Leveled papers'!$H$4:$KM$4,CD$3,'English Scores- Leveled papers'!$H24:$KM24)))</f>
        <v/>
      </c>
      <c r="CE22" s="319" t="str">
        <f aca="false">IF($B22="","",IF(COUNTIFS('English Scores- Leveled papers'!$H$4:$KM$4,CE$3,'English Scores- Leveled papers'!$H24:$KM24,"&lt;&gt;")=0,"",SUMIF('English Scores- Leveled papers'!$H$4:$KM$4,CE$3,'English Scores- Leveled papers'!$H24:$KM24)))</f>
        <v/>
      </c>
      <c r="CF22" s="319" t="str">
        <f aca="false">IF($B22="","",IF(COUNTIFS('English Scores- Leveled papers'!$H$4:$KM$4,CF$3,'English Scores- Leveled papers'!$H24:$KM24,"&lt;&gt;")=0,"",SUMIF('English Scores- Leveled papers'!$H$4:$KM$4,CF$3,'English Scores- Leveled papers'!$H24:$KM24)))</f>
        <v/>
      </c>
      <c r="CG22" s="319" t="str">
        <f aca="false">IF($B22="","",IF(COUNTIFS('English Scores- Leveled papers'!$H$4:$KM$4,CG$3,'English Scores- Leveled papers'!$H24:$KM24,"&lt;&gt;")=0,"",SUMIF('English Scores- Leveled papers'!$H$4:$KM$4,CG$3,'English Scores- Leveled papers'!$H24:$KM24)))</f>
        <v/>
      </c>
      <c r="CH22" s="319" t="str">
        <f aca="false">IF($B22="","",IF(COUNTIFS('English Scores- Leveled papers'!$H$4:$KM$4,CH$3,'English Scores- Leveled papers'!$H24:$KM24,"&lt;&gt;")=0,"",SUMIF('English Scores- Leveled papers'!$H$4:$KM$4,CH$3,'English Scores- Leveled papers'!$H24:$KM24)))</f>
        <v/>
      </c>
      <c r="CI22" s="319" t="str">
        <f aca="false">IF($B22="","",IF(COUNTIFS('English Scores- Leveled papers'!$H$4:$KM$4,CI$3,'English Scores- Leveled papers'!$H24:$KM24,"&lt;&gt;")=0,"",SUMIF('English Scores- Leveled papers'!$H$4:$KM$4,CI$3,'English Scores- Leveled papers'!$H24:$KM24)))</f>
        <v/>
      </c>
      <c r="CJ22" s="319" t="str">
        <f aca="false">IF($B22="","",IF(COUNTIFS('English Scores- Leveled papers'!$H$4:$KM$4,CJ$3,'English Scores- Leveled papers'!$H24:$KM24,"&lt;&gt;")=0,"",SUMIF('English Scores- Leveled papers'!$H$4:$KM$4,CJ$3,'English Scores- Leveled papers'!$H24:$KM24)))</f>
        <v/>
      </c>
      <c r="CK22" s="319" t="str">
        <f aca="false">IF($B22="","",IF(COUNTIFS('English Scores- Leveled papers'!$H$4:$KM$4,CK$3,'English Scores- Leveled papers'!$H24:$KM24,"&lt;&gt;")=0,"",SUMIF('English Scores- Leveled papers'!$H$4:$KM$4,CK$3,'English Scores- Leveled papers'!$H24:$KM24)))</f>
        <v/>
      </c>
      <c r="CL22" s="319" t="str">
        <f aca="false">IF($B22="","",IF(COUNTIFS('English Scores- Leveled papers'!$H$4:$KM$4,CL$3,'English Scores- Leveled papers'!$H24:$KM24,"&lt;&gt;")=0,"",SUMIF('English Scores- Leveled papers'!$H$4:$KM$4,CL$3,'English Scores- Leveled papers'!$H24:$KM24)))</f>
        <v/>
      </c>
      <c r="CM22" s="319" t="str">
        <f aca="false">IF($B22="","",IF(COUNTIFS('English Scores- Leveled papers'!$H$4:$KM$4,CM$3,'English Scores- Leveled papers'!$H24:$KM24,"&lt;&gt;")=0,"",SUMIF('English Scores- Leveled papers'!$H$4:$KM$4,CM$3,'English Scores- Leveled papers'!$H24:$KM24)))</f>
        <v/>
      </c>
      <c r="CN22" s="319" t="str">
        <f aca="false">IF($B22="","",IF(COUNTIFS('English Scores- Leveled papers'!$H$4:$KM$4,CN$3,'English Scores- Leveled papers'!$H24:$KM24,"&lt;&gt;")=0,"",SUMIF('English Scores- Leveled papers'!$H$4:$KM$4,CN$3,'English Scores- Leveled papers'!$H24:$KM24)))</f>
        <v/>
      </c>
      <c r="CO22" s="319" t="str">
        <f aca="false">IF($B22="","",IF(COUNTIFS('English Scores- Leveled papers'!$H$4:$KM$4,CO$3,'English Scores- Leveled papers'!$H24:$KM24,"&lt;&gt;")=0,"",SUMIF('English Scores- Leveled papers'!$H$4:$KM$4,CO$3,'English Scores- Leveled papers'!$H24:$KM24)))</f>
        <v/>
      </c>
      <c r="CP22" s="319" t="str">
        <f aca="false">IF($B22="","",IF(COUNTIFS('English Scores- Leveled papers'!$H$4:$KM$4,CP$3,'English Scores- Leveled papers'!$H24:$KM24,"&lt;&gt;")=0,"",SUMIF('English Scores- Leveled papers'!$H$4:$KM$4,CP$3,'English Scores- Leveled papers'!$H24:$KM24)))</f>
        <v/>
      </c>
      <c r="CQ22" s="319" t="str">
        <f aca="false">IF($B22="","",IF(COUNTIFS('English Scores- Leveled papers'!$H$4:$KM$4,CQ$3,'English Scores- Leveled papers'!$H24:$KM24,"&lt;&gt;")=0,"",SUMIF('English Scores- Leveled papers'!$H$4:$KM$4,CQ$3,'English Scores- Leveled papers'!$H24:$KM24)))</f>
        <v/>
      </c>
      <c r="CR22" s="319" t="str">
        <f aca="false">IF($B22="","",IF(COUNTIFS('English Scores- Leveled papers'!$H$4:$KM$4,CR$3,'English Scores- Leveled papers'!$H24:$KM24,"&lt;&gt;")=0,"",SUMIF('English Scores- Leveled papers'!$H$4:$KM$4,CR$3,'English Scores- Leveled papers'!$H24:$KM24)))</f>
        <v/>
      </c>
      <c r="CS22" s="319" t="str">
        <f aca="false">IF($B22="","",IF(COUNTIFS('English Scores- Leveled papers'!$H$4:$KM$4,CS$3,'English Scores- Leveled papers'!$H24:$KM24,"&lt;&gt;")=0,"",SUMIF('English Scores- Leveled papers'!$H$4:$KM$4,CS$3,'English Scores- Leveled papers'!$H24:$KM24)))</f>
        <v/>
      </c>
      <c r="CT22" s="319" t="str">
        <f aca="false">IF($B22="","",IF(COUNTIFS('English Scores- Leveled papers'!$H$4:$KM$4,CT$3,'English Scores- Leveled papers'!$H24:$KM24,"&lt;&gt;")=0,"",SUMIF('English Scores- Leveled papers'!$H$4:$KM$4,CT$3,'English Scores- Leveled papers'!$H24:$KM24)))</f>
        <v/>
      </c>
      <c r="CU22" s="319" t="str">
        <f aca="false">IF($B22="","",IF(COUNTIFS('English Scores- Leveled papers'!$H$4:$KM$4,CU$3,'English Scores- Leveled papers'!$H24:$KM24,"&lt;&gt;")=0,"",SUMIF('English Scores- Leveled papers'!$H$4:$KM$4,CU$3,'English Scores- Leveled papers'!$H24:$KM24)))</f>
        <v/>
      </c>
      <c r="CV22" s="319" t="str">
        <f aca="false">IF($B22="","",IF(COUNTIFS('English Scores- Leveled papers'!$H$4:$KM$4,CV$3,'English Scores- Leveled papers'!$H24:$KM24,"&lt;&gt;")=0,"",SUMIF('English Scores- Leveled papers'!$H$4:$KM$4,CV$3,'English Scores- Leveled papers'!$H24:$KM24)))</f>
        <v/>
      </c>
      <c r="CW22" s="319" t="str">
        <f aca="false">IF($B22="","",IF(COUNTIFS('English Scores- Leveled papers'!$H$4:$KM$4,CW$3,'English Scores- Leveled papers'!$H24:$KM24,"&lt;&gt;")=0,"",SUMIF('English Scores- Leveled papers'!$H$4:$KM$4,CW$3,'English Scores- Leveled papers'!$H24:$KM24)))</f>
        <v/>
      </c>
      <c r="CX22" s="319" t="str">
        <f aca="false">IF($B22="","",IF(COUNTIFS('English Scores- Leveled papers'!$H$4:$KM$4,CX$3,'English Scores- Leveled papers'!$H24:$KM24,"&lt;&gt;")=0,"",SUMIF('English Scores- Leveled papers'!$H$4:$KM$4,CX$3,'English Scores- Leveled papers'!$H24:$KM24)))</f>
        <v/>
      </c>
      <c r="CY22" s="319" t="str">
        <f aca="false">IF($B22="","",IF(COUNTIFS('English Scores- Leveled papers'!$H$4:$KM$4,CY$3,'English Scores- Leveled papers'!$H24:$KM24,"&lt;&gt;")=0,"",SUMIF('English Scores- Leveled papers'!$H$4:$KM$4,CY$3,'English Scores- Leveled papers'!$H24:$KM24)))</f>
        <v/>
      </c>
      <c r="CZ22" s="319" t="str">
        <f aca="false">IF($B22="","",IF(COUNTIFS('English Scores- Leveled papers'!$H$4:$KM$4,CZ$3,'English Scores- Leveled papers'!$H24:$KM24,"&lt;&gt;")=0,"",SUMIF('English Scores- Leveled papers'!$H$4:$KM$4,CZ$3,'English Scores- Leveled papers'!$H24:$KM24)))</f>
        <v/>
      </c>
      <c r="DA22" s="319" t="str">
        <f aca="false">IF($B22="","",IF(COUNTIFS('English Scores- Leveled papers'!$H$4:$KM$4,DA$3,'English Scores- Leveled papers'!$H24:$KM24,"&lt;&gt;")=0,"",SUMIF('English Scores- Leveled papers'!$H$4:$KM$4,DA$3,'English Scores- Leveled papers'!$H24:$KM24)))</f>
        <v/>
      </c>
      <c r="DB22" s="319" t="str">
        <f aca="false">IF($B22="","",IF(COUNTIFS('English Scores- Leveled papers'!$H$4:$KM$4,DB$3,'English Scores- Leveled papers'!$H24:$KM24,"&lt;&gt;")=0,"",SUMIF('English Scores- Leveled papers'!$H$4:$KM$4,DB$3,'English Scores- Leveled papers'!$H24:$KM24)))</f>
        <v/>
      </c>
      <c r="DC22" s="319" t="str">
        <f aca="false">IF($B22="","",IF(COUNTIFS('English Scores- Leveled papers'!$H$4:$KM$4,DC$3,'English Scores- Leveled papers'!$H24:$KM24,"&lt;&gt;")=0,"",SUMIF('English Scores- Leveled papers'!$H$4:$KM$4,DC$3,'English Scores- Leveled papers'!$H24:$KM24)))</f>
        <v/>
      </c>
      <c r="DD22" s="319" t="str">
        <f aca="false">IF($B22="","",IF(COUNTIFS('English Scores- Leveled papers'!$H$4:$KM$4,DD$3,'English Scores- Leveled papers'!$H24:$KM24,"&lt;&gt;")=0,"",SUMIF('English Scores- Leveled papers'!$H$4:$KM$4,DD$3,'English Scores- Leveled papers'!$H24:$KM24)))</f>
        <v/>
      </c>
      <c r="DE22" s="319" t="str">
        <f aca="false">IF($B22="","",IF(COUNTIFS('English Scores- Leveled papers'!$H$4:$KM$4,DE$3,'English Scores- Leveled papers'!$H24:$KM24,"&lt;&gt;")=0,"",SUMIF('English Scores- Leveled papers'!$H$4:$KM$4,DE$3,'English Scores- Leveled papers'!$H24:$KM24)))</f>
        <v/>
      </c>
      <c r="DF22" s="319" t="str">
        <f aca="false">IF($B22="","",IF(COUNTIFS('English Scores- Leveled papers'!$H$4:$KM$4,DF$3,'English Scores- Leveled papers'!$H24:$KM24,"&lt;&gt;")=0,"",SUMIF('English Scores- Leveled papers'!$H$4:$KM$4,DF$3,'English Scores- Leveled papers'!$H24:$KM24)))</f>
        <v/>
      </c>
      <c r="DG22" s="319" t="str">
        <f aca="false">IF($B22="","",IF(COUNTIFS('English Scores- Leveled papers'!$H$4:$KM$4,DG$3,'English Scores- Leveled papers'!$H24:$KM24,"&lt;&gt;")=0,"",SUMIF('English Scores- Leveled papers'!$H$4:$KM$4,DG$3,'English Scores- Leveled papers'!$H24:$KM24)))</f>
        <v/>
      </c>
      <c r="DH22" s="319" t="str">
        <f aca="false">IF($B22="","",IF(COUNTIFS('English Scores- Leveled papers'!$H$4:$KM$4,DH$3,'English Scores- Leveled papers'!$H24:$KM24,"&lt;&gt;")=0,"",SUMIF('English Scores- Leveled papers'!$H$4:$KM$4,DH$3,'English Scores- Leveled papers'!$H24:$KM24)))</f>
        <v/>
      </c>
      <c r="DI22" s="319" t="str">
        <f aca="false">IF($B22="","",IF(COUNTIFS('English Scores- Leveled papers'!$H$4:$KM$4,DI$3,'English Scores- Leveled papers'!$H24:$KM24,"&lt;&gt;")=0,"",SUMIF('English Scores- Leveled papers'!$H$4:$KM$4,DI$3,'English Scores- Leveled papers'!$H24:$KM24)))</f>
        <v/>
      </c>
      <c r="DJ22" s="319" t="str">
        <f aca="false">IF($B22="","",IF(COUNTIFS('English Scores- Leveled papers'!$H$4:$KM$4,DJ$3,'English Scores- Leveled papers'!$H24:$KM24,"&lt;&gt;")=0,"",SUMIF('English Scores- Leveled papers'!$H$4:$KM$4,DJ$3,'English Scores- Leveled papers'!$H24:$KM24)))</f>
        <v/>
      </c>
      <c r="DK22" s="319" t="str">
        <f aca="false">IF($B22="","",IF(COUNTIFS('English Scores- Leveled papers'!$H$4:$KM$4,DK$3,'English Scores- Leveled papers'!$H24:$KM24,"&lt;&gt;")=0,"",SUMIF('English Scores- Leveled papers'!$H$4:$KM$4,DK$3,'English Scores- Leveled papers'!$H24:$KM24)))</f>
        <v/>
      </c>
      <c r="DL22" s="319" t="str">
        <f aca="false">IF($B22="","",IF(COUNTIFS('English Scores- Leveled papers'!$H$4:$KM$4,DL$3,'English Scores- Leveled papers'!$H24:$KM24,"&lt;&gt;")=0,"",SUMIF('English Scores- Leveled papers'!$H$4:$KM$4,DL$3,'English Scores- Leveled papers'!$H24:$KM24)))</f>
        <v/>
      </c>
      <c r="DM22" s="319" t="str">
        <f aca="false">IF($B22="","",IF(COUNTIFS('English Scores- Leveled papers'!$H$4:$KM$4,DM$3,'English Scores- Leveled papers'!$H24:$KM24,"&lt;&gt;")=0,"",SUMIF('English Scores- Leveled papers'!$H$4:$KM$4,DM$3,'English Scores- Leveled papers'!$H24:$KM24)))</f>
        <v/>
      </c>
      <c r="DN22" s="319" t="str">
        <f aca="false">IF($B22="","",IF(COUNTIFS('English Scores- Leveled papers'!$H$4:$KM$4,DN$3,'English Scores- Leveled papers'!$H24:$KM24,"&lt;&gt;")=0,"",SUMIF('English Scores- Leveled papers'!$H$4:$KM$4,DN$3,'English Scores- Leveled papers'!$H24:$KM24)))</f>
        <v/>
      </c>
      <c r="DO22" s="319" t="str">
        <f aca="false">IF($B22="","",IF(COUNTIFS('English Scores- Leveled papers'!$H$4:$KM$4,DO$3,'English Scores- Leveled papers'!$H24:$KM24,"&lt;&gt;")=0,"",SUMIF('English Scores- Leveled papers'!$H$4:$KM$4,DO$3,'English Scores- Leveled papers'!$H24:$KM24)))</f>
        <v/>
      </c>
      <c r="DP22" s="319" t="str">
        <f aca="false">IF($B22="","",IF(COUNTIFS('English Scores- Leveled papers'!$H$4:$KM$4,DP$3,'English Scores- Leveled papers'!$H24:$KM24,"&lt;&gt;")=0,"",SUMIF('English Scores- Leveled papers'!$H$4:$KM$4,DP$3,'English Scores- Leveled papers'!$H24:$KM24)))</f>
        <v/>
      </c>
      <c r="DQ22" s="320" t="str">
        <f aca="false">IF($B22="","",IF(COUNTIFS('English Scores- Leveled papers'!$H$4:$KM$4,DQ$3,'English Scores- Leveled papers'!$H24:$KM24,"&lt;&gt;")=0,"",SUMIF('English Scores- Leveled papers'!$H$4:$KM$4,DQ$3,'English Scores- Leveled papers'!$H24:$KM24)))</f>
        <v/>
      </c>
      <c r="DR22" s="321" t="inlineStr">
        <f aca="false">IF('Cover Sheet'!$AC$6="6th", 'Eng GLA 6th, 7th, 8th'!D25, "")</f>
        <is>
          <t/>
        </is>
      </c>
      <c r="DS22" s="0" t="s">
        <v>840</v>
      </c>
      <c r="DT22" s="323" t="n">
        <f aca="false">COUNTIF($H$5:$H$89,5)</f>
        <v>0</v>
      </c>
      <c r="DU22" s="319" t="inlineStr">
        <f aca="false">IF($B22="","",IF(COUNTIFS('Eng GLA 6th, 7th, 8th'!$E$4:$DV$4,DU$3,'Eng GLA 6th, 7th, 8th'!$E25:$DV25,"&lt;&gt;")=0,"",SUMIF('Eng GLA 6th, 7th, 8th'!$E$4:$DV$4,DU$3,'Eng GLA 6th, 7th, 8th'!$E25:$DV25)))</f>
        <is>
          <t/>
        </is>
      </c>
      <c r="DV22" s="319" t="inlineStr">
        <f aca="false">IF($B22="","",IF(COUNTIFS('Eng GLA 6th, 7th, 8th'!$E$4:$DV$4,DV$3,'Eng GLA 6th, 7th, 8th'!$E25:$DV25,"&lt;&gt;")=0,"",SUMIF('Eng GLA 6th, 7th, 8th'!$E$4:$DV$4,DV$3,'Eng GLA 6th, 7th, 8th'!$E25:$DV25)))</f>
        <is>
          <t/>
        </is>
      </c>
      <c r="DW22" s="319" t="inlineStr">
        <f aca="false">IF($B22="","",IF(COUNTIFS('Eng GLA 6th, 7th, 8th'!$E$4:$DV$4,DW$3,'Eng GLA 6th, 7th, 8th'!$E25:$DV25,"&lt;&gt;")=0,"",SUMIF('Eng GLA 6th, 7th, 8th'!$E$4:$DV$4,DW$3,'Eng GLA 6th, 7th, 8th'!$E25:$DV25)))</f>
        <is>
          <t/>
        </is>
      </c>
      <c r="DX22" s="319" t="inlineStr">
        <f aca="false">IF($B22="","",IF(COUNTIFS('Eng GLA 6th, 7th, 8th'!$E$4:$DV$4,DX$3,'Eng GLA 6th, 7th, 8th'!$E25:$DV25,"&lt;&gt;")=0,"",SUMIF('Eng GLA 6th, 7th, 8th'!$E$4:$DV$4,DX$3,'Eng GLA 6th, 7th, 8th'!$E25:$DV25)))</f>
        <is>
          <t/>
        </is>
      </c>
      <c r="DY22" s="319" t="inlineStr">
        <f aca="false">IF($B22="","",IF(COUNTIFS('Eng GLA 6th, 7th, 8th'!$E$4:$DV$4,DY$3,'Eng GLA 6th, 7th, 8th'!$E25:$DV25,"&lt;&gt;")=0,"",SUMIF('Eng GLA 6th, 7th, 8th'!$E$4:$DV$4,DY$3,'Eng GLA 6th, 7th, 8th'!$E25:$DV25)))</f>
        <is>
          <t/>
        </is>
      </c>
      <c r="DZ22" s="319" t="inlineStr">
        <f aca="false">IF($B22="","",IF(COUNTIFS('Eng GLA 6th, 7th, 8th'!$E$4:$DV$4,DZ$3,'Eng GLA 6th, 7th, 8th'!$E25:$DV25,"&lt;&gt;")=0,"",SUMIF('Eng GLA 6th, 7th, 8th'!$E$4:$DV$4,DZ$3,'Eng GLA 6th, 7th, 8th'!$E25:$DV25)))</f>
        <is>
          <t/>
        </is>
      </c>
      <c r="EA22" s="319" t="inlineStr">
        <f aca="false">IF($B22="","",IF(COUNTIFS('Eng GLA 6th, 7th, 8th'!$E$4:$DV$4,EA$3,'Eng GLA 6th, 7th, 8th'!$E25:$DV25,"&lt;&gt;")=0,"",SUMIF('Eng GLA 6th, 7th, 8th'!$E$4:$DV$4,EA$3,'Eng GLA 6th, 7th, 8th'!$E25:$DV25)))</f>
        <is>
          <t/>
        </is>
      </c>
      <c r="EB22" s="319" t="inlineStr">
        <f aca="false">IF($B22="","",IF(COUNTIFS('Eng GLA 6th, 7th, 8th'!$E$4:$DV$4,EB$3,'Eng GLA 6th, 7th, 8th'!$E25:$DV25,"&lt;&gt;")=0,"",SUMIF('Eng GLA 6th, 7th, 8th'!$E$4:$DV$4,EB$3,'Eng GLA 6th, 7th, 8th'!$E25:$DV25)))</f>
        <is>
          <t/>
        </is>
      </c>
      <c r="EC22" s="319" t="inlineStr">
        <f aca="false">IF($B22="","",IF(COUNTIFS('Eng GLA 6th, 7th, 8th'!$E$4:$DV$4,EC$3,'Eng GLA 6th, 7th, 8th'!$E25:$DV25,"&lt;&gt;")=0,"",SUMIF('Eng GLA 6th, 7th, 8th'!$E$4:$DV$4,EC$3,'Eng GLA 6th, 7th, 8th'!$E25:$DV25)))</f>
        <is>
          <t/>
        </is>
      </c>
      <c r="ED22" s="319" t="inlineStr">
        <f aca="false">IF($B22="","",IF(COUNTIFS('Eng GLA 6th, 7th, 8th'!$E$4:$DV$4,ED$3,'Eng GLA 6th, 7th, 8th'!$E25:$DV25,"&lt;&gt;")=0,"",SUMIF('Eng GLA 6th, 7th, 8th'!$E$4:$DV$4,ED$3,'Eng GLA 6th, 7th, 8th'!$E25:$DV25)))</f>
        <is>
          <t/>
        </is>
      </c>
      <c r="EE22" s="319" t="inlineStr">
        <f aca="false">IF($B22="","",IF(COUNTIFS('Eng GLA 6th, 7th, 8th'!$E$4:$DV$4,EE$3,'Eng GLA 6th, 7th, 8th'!$E25:$DV25,"&lt;&gt;")=0,"",SUMIF('Eng GLA 6th, 7th, 8th'!$E$4:$DV$4,EE$3,'Eng GLA 6th, 7th, 8th'!$E25:$DV25)))</f>
        <is>
          <t/>
        </is>
      </c>
      <c r="EF22" s="319" t="inlineStr">
        <f aca="false">IF($B22="","",IF(COUNTIFS('Eng GLA 6th, 7th, 8th'!$E$4:$DV$4,EF$3,'Eng GLA 6th, 7th, 8th'!$E25:$DV25,"&lt;&gt;")=0,"",SUMIF('Eng GLA 6th, 7th, 8th'!$E$4:$DV$4,EF$3,'Eng GLA 6th, 7th, 8th'!$E25:$DV25)))</f>
        <is>
          <t/>
        </is>
      </c>
      <c r="EG22" s="319" t="inlineStr">
        <f aca="false">IF($B22="","",IF(COUNTIFS('Eng GLA 6th, 7th, 8th'!$E$4:$DV$4,EG$3,'Eng GLA 6th, 7th, 8th'!$E25:$DV25,"&lt;&gt;")=0,"",SUMIF('Eng GLA 6th, 7th, 8th'!$E$4:$DV$4,EG$3,'Eng GLA 6th, 7th, 8th'!$E25:$DV25)))</f>
        <is>
          <t/>
        </is>
      </c>
      <c r="EH22" s="319" t="inlineStr">
        <f aca="false">IF($B22="","",IF(COUNTIFS('Eng GLA 6th, 7th, 8th'!$E$4:$DV$4,EH$3,'Eng GLA 6th, 7th, 8th'!$E25:$DV25,"&lt;&gt;")=0,"",SUMIF('Eng GLA 6th, 7th, 8th'!$E$4:$DV$4,EH$3,'Eng GLA 6th, 7th, 8th'!$E25:$DV25)))</f>
        <is>
          <t/>
        </is>
      </c>
      <c r="EI22" s="319" t="inlineStr">
        <f aca="false">IF($B22="","",IF(COUNTIFS('Eng GLA 6th, 7th, 8th'!$E$4:$DV$4,EI$3,'Eng GLA 6th, 7th, 8th'!$E25:$DV25,"&lt;&gt;")=0,"",SUMIF('Eng GLA 6th, 7th, 8th'!$E$4:$DV$4,EI$3,'Eng GLA 6th, 7th, 8th'!$E25:$DV25)))</f>
        <is>
          <t/>
        </is>
      </c>
      <c r="EJ22" s="322" t="inlineStr">
        <f aca="false">IF('Cover Sheet'!$AC$6="7th", 'Eng GLA 6th, 7th, 8th'!AQ25, "")</f>
        <is>
          <t/>
        </is>
      </c>
      <c r="EK22" s="319" t="inlineStr">
        <f aca="false">IF($B22="","",IF(COUNTIFS('Eng GLA 6th, 7th, 8th'!$E$4:$DV$4,EK$3,'Eng GLA 6th, 7th, 8th'!$E25:$DV25,"&lt;&gt;")=0,"",SUMIF('Eng GLA 6th, 7th, 8th'!$E$4:$DV$4,EK$3,'Eng GLA 6th, 7th, 8th'!$E25:$DV25)))</f>
        <is>
          <t/>
        </is>
      </c>
      <c r="EL22" s="319" t="inlineStr">
        <f aca="false">IF($B22="","",IF(COUNTIFS('Eng GLA 6th, 7th, 8th'!$E$4:$DV$4,EL$3,'Eng GLA 6th, 7th, 8th'!$E25:$DV25,"&lt;&gt;")=0,"",SUMIF('Eng GLA 6th, 7th, 8th'!$E$4:$DV$4,EL$3,'Eng GLA 6th, 7th, 8th'!$E25:$DV25)))</f>
        <is>
          <t/>
        </is>
      </c>
      <c r="EM22" s="319" t="inlineStr">
        <f aca="false">IF($B22="","",IF(COUNTIFS('Eng GLA 6th, 7th, 8th'!$E$4:$DV$4,EM$3,'Eng GLA 6th, 7th, 8th'!$E25:$DV25,"&lt;&gt;")=0,"",SUMIF('Eng GLA 6th, 7th, 8th'!$E$4:$DV$4,EM$3,'Eng GLA 6th, 7th, 8th'!$E25:$DV25)))</f>
        <is>
          <t/>
        </is>
      </c>
      <c r="EN22" s="319" t="inlineStr">
        <f aca="false">IF($B22="","",IF(COUNTIFS('Eng GLA 6th, 7th, 8th'!$E$4:$DV$4,EN$3,'Eng GLA 6th, 7th, 8th'!$E25:$DV25,"&lt;&gt;")=0,"",SUMIF('Eng GLA 6th, 7th, 8th'!$E$4:$DV$4,EN$3,'Eng GLA 6th, 7th, 8th'!$E25:$DV25)))</f>
        <is>
          <t/>
        </is>
      </c>
      <c r="EO22" s="319" t="inlineStr">
        <f aca="false">IF($B22="","",IF(COUNTIFS('Eng GLA 6th, 7th, 8th'!$E$4:$DV$4,EO$3,'Eng GLA 6th, 7th, 8th'!$E25:$DV25,"&lt;&gt;")=0,"",SUMIF('Eng GLA 6th, 7th, 8th'!$E$4:$DV$4,EO$3,'Eng GLA 6th, 7th, 8th'!$E25:$DV25)))</f>
        <is>
          <t/>
        </is>
      </c>
      <c r="EP22" s="319" t="inlineStr">
        <f aca="false">IF($B22="","",IF(COUNTIFS('Eng GLA 6th, 7th, 8th'!$E$4:$DV$4,EP$3,'Eng GLA 6th, 7th, 8th'!$E25:$DV25,"&lt;&gt;")=0,"",SUMIF('Eng GLA 6th, 7th, 8th'!$E$4:$DV$4,EP$3,'Eng GLA 6th, 7th, 8th'!$E25:$DV25)))</f>
        <is>
          <t/>
        </is>
      </c>
      <c r="EQ22" s="319" t="inlineStr">
        <f aca="false">IF($B22="","",IF(COUNTIFS('Eng GLA 6th, 7th, 8th'!$E$4:$DV$4,EQ$3,'Eng GLA 6th, 7th, 8th'!$E25:$DV25,"&lt;&gt;")=0,"",SUMIF('Eng GLA 6th, 7th, 8th'!$E$4:$DV$4,EQ$3,'Eng GLA 6th, 7th, 8th'!$E25:$DV25)))</f>
        <is>
          <t/>
        </is>
      </c>
      <c r="ER22" s="319" t="inlineStr">
        <f aca="false">IF($B22="","",IF(COUNTIFS('Eng GLA 6th, 7th, 8th'!$E$4:$DV$4,ER$3,'Eng GLA 6th, 7th, 8th'!$E25:$DV25,"&lt;&gt;")=0,"",SUMIF('Eng GLA 6th, 7th, 8th'!$E$4:$DV$4,ER$3,'Eng GLA 6th, 7th, 8th'!$E25:$DV25)))</f>
        <is>
          <t/>
        </is>
      </c>
      <c r="ES22" s="319" t="inlineStr">
        <f aca="false">IF($B22="","",IF(COUNTIFS('Eng GLA 6th, 7th, 8th'!$E$4:$DV$4,ES$3,'Eng GLA 6th, 7th, 8th'!$E25:$DV25,"&lt;&gt;")=0,"",SUMIF('Eng GLA 6th, 7th, 8th'!$E$4:$DV$4,ES$3,'Eng GLA 6th, 7th, 8th'!$E25:$DV25)))</f>
        <is>
          <t/>
        </is>
      </c>
      <c r="ET22" s="319" t="inlineStr">
        <f aca="false">IF($B22="","",IF(COUNTIFS('Eng GLA 6th, 7th, 8th'!$E$4:$DV$4,ET$3,'Eng GLA 6th, 7th, 8th'!$E25:$DV25,"&lt;&gt;")=0,"",SUMIF('Eng GLA 6th, 7th, 8th'!$E$4:$DV$4,ET$3,'Eng GLA 6th, 7th, 8th'!$E25:$DV25)))</f>
        <is>
          <t/>
        </is>
      </c>
      <c r="EU22" s="319" t="inlineStr">
        <f aca="false">IF($B22="","",IF(COUNTIFS('Eng GLA 6th, 7th, 8th'!$E$4:$DV$4,EU$3,'Eng GLA 6th, 7th, 8th'!$E25:$DV25,"&lt;&gt;")=0,"",SUMIF('Eng GLA 6th, 7th, 8th'!$E$4:$DV$4,EU$3,'Eng GLA 6th, 7th, 8th'!$E25:$DV25)))</f>
        <is>
          <t/>
        </is>
      </c>
      <c r="EV22" s="319" t="inlineStr">
        <f aca="false">IF($B22="","",IF(COUNTIFS('Eng GLA 6th, 7th, 8th'!$E$4:$DV$4,EV$3,'Eng GLA 6th, 7th, 8th'!$E25:$DV25,"&lt;&gt;")=0,"",SUMIF('Eng GLA 6th, 7th, 8th'!$E$4:$DV$4,EV$3,'Eng GLA 6th, 7th, 8th'!$E25:$DV25)))</f>
        <is>
          <t/>
        </is>
      </c>
      <c r="EW22" s="319" t="inlineStr">
        <f aca="false">IF($B22="","",IF(COUNTIFS('Eng GLA 6th, 7th, 8th'!$E$4:$DV$4,EW$3,'Eng GLA 6th, 7th, 8th'!$E25:$DV25,"&lt;&gt;")=0,"",SUMIF('Eng GLA 6th, 7th, 8th'!$E$4:$DV$4,EW$3,'Eng GLA 6th, 7th, 8th'!$E25:$DV25)))</f>
        <is>
          <t/>
        </is>
      </c>
      <c r="EX22" s="319" t="inlineStr">
        <f aca="false">IF($B22="","",IF(COUNTIFS('Eng GLA 6th, 7th, 8th'!$E$4:$DV$4,EX$3,'Eng GLA 6th, 7th, 8th'!$E25:$DV25,"&lt;&gt;")=0,"",SUMIF('Eng GLA 6th, 7th, 8th'!$E$4:$DV$4,EX$3,'Eng GLA 6th, 7th, 8th'!$E25:$DV25)))</f>
        <is>
          <t/>
        </is>
      </c>
      <c r="EY22" s="319" t="inlineStr">
        <f aca="false">IF($B22="","",IF(COUNTIFS('Eng GLA 6th, 7th, 8th'!$E$4:$DV$4,EY$3,'Eng GLA 6th, 7th, 8th'!$E25:$DV25,"&lt;&gt;")=0,"",SUMIF('Eng GLA 6th, 7th, 8th'!$E$4:$DV$4,EY$3,'Eng GLA 6th, 7th, 8th'!$E25:$DV25)))</f>
        <is>
          <t/>
        </is>
      </c>
      <c r="EZ22" s="322" t="inlineStr">
        <f aca="false">IF('Cover Sheet'!$AC$6="8th", 'Eng GLA 6th, 7th, 8th'!CG25, "")</f>
        <is>
          <t/>
        </is>
      </c>
      <c r="FA22" s="319" t="inlineStr">
        <f aca="false">IF($B22="","",IF(COUNTIFS('Eng GLA 6th, 7th, 8th'!$E$4:$DV$4,FA$3,'Eng GLA 6th, 7th, 8th'!$E25:$DV25,"&lt;&gt;")=0,"",SUMIF('Eng GLA 6th, 7th, 8th'!$E$4:$DV$4,FA$3,'Eng GLA 6th, 7th, 8th'!$E25:$DV25)))</f>
        <is>
          <t/>
        </is>
      </c>
      <c r="FB22" s="319" t="inlineStr">
        <f aca="false">IF($B22="","",IF(COUNTIFS('Eng GLA 6th, 7th, 8th'!$E$4:$DV$4,FB$3,'Eng GLA 6th, 7th, 8th'!$E25:$DV25,"&lt;&gt;")=0,"",SUMIF('Eng GLA 6th, 7th, 8th'!$E$4:$DV$4,FB$3,'Eng GLA 6th, 7th, 8th'!$E25:$DV25)))</f>
        <is>
          <t/>
        </is>
      </c>
      <c r="FC22" s="319" t="inlineStr">
        <f aca="false">IF($B22="","",IF(COUNTIFS('Eng GLA 6th, 7th, 8th'!$E$4:$DV$4,FC$3,'Eng GLA 6th, 7th, 8th'!$E25:$DV25,"&lt;&gt;")=0,"",SUMIF('Eng GLA 6th, 7th, 8th'!$E$4:$DV$4,FC$3,'Eng GLA 6th, 7th, 8th'!$E25:$DV25)))</f>
        <is>
          <t/>
        </is>
      </c>
      <c r="FD22" s="319" t="inlineStr">
        <f aca="false">IF($B22="","",IF(COUNTIFS('Eng GLA 6th, 7th, 8th'!$E$4:$DV$4,FD$3,'Eng GLA 6th, 7th, 8th'!$E25:$DV25,"&lt;&gt;")=0,"",SUMIF('Eng GLA 6th, 7th, 8th'!$E$4:$DV$4,FD$3,'Eng GLA 6th, 7th, 8th'!$E25:$DV25)))</f>
        <is>
          <t/>
        </is>
      </c>
      <c r="FE22" s="319" t="inlineStr">
        <f aca="false">IF($B22="","",IF(COUNTIFS('Eng GLA 6th, 7th, 8th'!$E$4:$DV$4,FE$3,'Eng GLA 6th, 7th, 8th'!$E25:$DV25,"&lt;&gt;")=0,"",SUMIF('Eng GLA 6th, 7th, 8th'!$E$4:$DV$4,FE$3,'Eng GLA 6th, 7th, 8th'!$E25:$DV25)))</f>
        <is>
          <t/>
        </is>
      </c>
      <c r="FF22" s="319" t="inlineStr">
        <f aca="false">IF($B22="","",IF(COUNTIFS('Eng GLA 6th, 7th, 8th'!$E$4:$DV$4,FF$3,'Eng GLA 6th, 7th, 8th'!$E25:$DV25,"&lt;&gt;")=0,"",SUMIF('Eng GLA 6th, 7th, 8th'!$E$4:$DV$4,FF$3,'Eng GLA 6th, 7th, 8th'!$E25:$DV25)))</f>
        <is>
          <t/>
        </is>
      </c>
      <c r="FG22" s="319" t="inlineStr">
        <f aca="false">IF($B22="","",IF(COUNTIFS('Eng GLA 6th, 7th, 8th'!$E$4:$DV$4,FG$3,'Eng GLA 6th, 7th, 8th'!$E25:$DV25,"&lt;&gt;")=0,"",SUMIF('Eng GLA 6th, 7th, 8th'!$E$4:$DV$4,FG$3,'Eng GLA 6th, 7th, 8th'!$E25:$DV25)))</f>
        <is>
          <t/>
        </is>
      </c>
      <c r="FH22" s="319" t="inlineStr">
        <f aca="false">IF($B22="","",IF(COUNTIFS('Eng GLA 6th, 7th, 8th'!$E$4:$DV$4,FH$3,'Eng GLA 6th, 7th, 8th'!$E25:$DV25,"&lt;&gt;")=0,"",SUMIF('Eng GLA 6th, 7th, 8th'!$E$4:$DV$4,FH$3,'Eng GLA 6th, 7th, 8th'!$E25:$DV25)))</f>
        <is>
          <t/>
        </is>
      </c>
      <c r="FI22" s="319" t="inlineStr">
        <f aca="false">IF($B22="","",IF(COUNTIFS('Eng GLA 6th, 7th, 8th'!$E$4:$DV$4,FI$3,'Eng GLA 6th, 7th, 8th'!$E25:$DV25,"&lt;&gt;")=0,"",SUMIF('Eng GLA 6th, 7th, 8th'!$E$4:$DV$4,FI$3,'Eng GLA 6th, 7th, 8th'!$E25:$DV25)))</f>
        <is>
          <t/>
        </is>
      </c>
      <c r="FJ22" s="319" t="inlineStr">
        <f aca="false">IF($B22="","",IF(COUNTIFS('Eng GLA 6th, 7th, 8th'!$E$4:$DV$4,FJ$3,'Eng GLA 6th, 7th, 8th'!$E25:$DV25,"&lt;&gt;")=0,"",SUMIF('Eng GLA 6th, 7th, 8th'!$E$4:$DV$4,FJ$3,'Eng GLA 6th, 7th, 8th'!$E25:$DV25)))</f>
        <is>
          <t/>
        </is>
      </c>
      <c r="FK22" s="319" t="inlineStr">
        <f aca="false">IF($B22="","",IF(COUNTIFS('Eng GLA 6th, 7th, 8th'!$E$4:$DV$4,FK$3,'Eng GLA 6th, 7th, 8th'!$E25:$DV25,"&lt;&gt;")=0,"",SUMIF('Eng GLA 6th, 7th, 8th'!$E$4:$DV$4,FK$3,'Eng GLA 6th, 7th, 8th'!$E25:$DV25)))</f>
        <is>
          <t/>
        </is>
      </c>
      <c r="FL22" s="319" t="inlineStr">
        <f aca="false">IF($B22="","",IF(COUNTIFS('Eng GLA 6th, 7th, 8th'!$E$4:$DV$4,FL$3,'Eng GLA 6th, 7th, 8th'!$E25:$DV25,"&lt;&gt;")=0,"",SUMIF('Eng GLA 6th, 7th, 8th'!$E$4:$DV$4,FL$3,'Eng GLA 6th, 7th, 8th'!$E25:$DV25)))</f>
        <is>
          <t/>
        </is>
      </c>
      <c r="FM22" s="319" t="inlineStr">
        <f aca="false">IF($B22="","",IF(COUNTIFS('Eng GLA 6th, 7th, 8th'!$E$4:$DV$4,FM$3,'Eng GLA 6th, 7th, 8th'!$E25:$DV25,"&lt;&gt;")=0,"",SUMIF('Eng GLA 6th, 7th, 8th'!$E$4:$DV$4,FM$3,'Eng GLA 6th, 7th, 8th'!$E25:$DV25)))</f>
        <is>
          <t/>
        </is>
      </c>
      <c r="FN22" s="319" t="inlineStr">
        <f aca="false">IF($B22="","",IF(COUNTIFS('Eng GLA 6th, 7th, 8th'!$E$4:$DV$4,FN$3,'Eng GLA 6th, 7th, 8th'!$E25:$DV25,"&lt;&gt;")=0,"",SUMIF('Eng GLA 6th, 7th, 8th'!$E$4:$DV$4,FN$3,'Eng GLA 6th, 7th, 8th'!$E25:$DV25)))</f>
        <is>
          <t/>
        </is>
      </c>
      <c r="FO22" s="319" t="inlineStr">
        <f aca="false">IF($B22="","",IF(COUNTIFS('Eng GLA 6th, 7th, 8th'!$E$4:$DV$4,FO$3,'Eng GLA 6th, 7th, 8th'!$E25:$DV25,"&lt;&gt;")=0,"",SUMIF('Eng GLA 6th, 7th, 8th'!$E$4:$DV$4,FO$3,'Eng GLA 6th, 7th, 8th'!$E25:$DV25)))</f>
        <is>
          <t/>
        </is>
      </c>
    </row>
    <row r="23" customFormat="false" ht="12.75" hidden="false" customHeight="true" outlineLevel="0" collapsed="false">
      <c r="A23" s="315" t="n">
        <v>19</v>
      </c>
      <c r="B23" s="315" t="str">
        <f aca="false">'English Scores- Leveled papers'!B25</f>
        <v>Sri Vidya</v>
      </c>
      <c r="C23" s="315"/>
      <c r="D23" s="316" t="str">
        <f aca="false">IF(OR(B23="",H23="",'Cover Sheet'!E23=""),"",'Cover Sheet'!E23)</f>
        <v/>
      </c>
      <c r="E23" s="316" t="str">
        <f aca="false">IF(OR(B23="",H23="",'Cover Sheet'!F23=""),"",'Cover Sheet'!F23)</f>
        <v/>
      </c>
      <c r="F23" s="316" t="str">
        <f aca="false">IF(OR(B23="",H23="",'Cover Sheet'!H23=""),"",'Cover Sheet'!H23)</f>
        <v/>
      </c>
      <c r="G23" s="316"/>
      <c r="H23" s="316" t="n">
        <f aca="false">IF(OR(B23="",COUNT('English Scores- Leveled papers'!H25:KM25)=0),"",IF((AND(AB23&gt;=(70/100),AB23&lt;1.1)),9,IF((AND(AA23&gt;=(70/100),AA23&lt;1.1)),8,IF((AND(Z23&gt;=(70/100),Z23&lt;1.1)),7,IF((AND(Y23&gt;=(70/100),Y23&lt;1.1)),6,IF(AND(X23&gt;=0.7,X23&lt;1.1),5.5,IF(AND(W23&gt;=0.7,W23&lt;1.1),5,IF(AND(V23&gt;=0.7,V23&lt;1.1),4.5,IF(AND(U23&gt;=0.7,U23&lt;1.1),4,IF(AND(T23&gt;=0.7,T23&lt;1.1),3.5,IF(AND(S23&gt;=0.7,S23&lt;1.1),3,IF(AND(R23&gt;=0.7,R23&lt;1.1),2.5,IF(AND(Q23&gt;=0.7,Q23&lt;1.1),2,IF(AND(P23&gt;=0.7,P23&lt;1.1),1.5,IF(AND(O23&gt;=0.7,O23&lt;1.1),1,IF(AND(N23&gt;=0.7,N23&lt;1.1),0.5,IF(AND(M23&gt;=0.7,M23&lt;1.1),0.2,IF(AND(L23&gt;=0.7,L23&lt;1.1),0,IF(COUNT('English Scores- Leveled papers'!H25:M25)=0,"",-0.5)))))))))))))))))))</f>
        <v>2.5</v>
      </c>
      <c r="I23" s="317" t="n">
        <f aca="false">IFERROR(IF(OR(B23="",H23=""),"",IF((AND(AB23&gt;=(70/100),AB23&lt;1.1)),AB23,IF(AND((AA23)&gt;=(70/100),AA23&lt;1.1),AA23,IF((AND((Z23)&gt;=(70/100),Z23&lt;1.1)),Z23,IF(AND((Y23)&gt;=(70/100),Y23&lt;1.1),Y23,IF(AND(X23&gt;=0.7,X23&lt;1.1),X23,IF(AND((W23)&gt;=0.7,W23&lt;1.1),W23,IF(AND((V23)&gt;=0.7,V23&lt;1.1),V23,IF(AND((U23)&gt;=0.7,U23&lt;1.1),U23,IF(AND((T23)&gt;=0.7,T23&lt;1.1),T23,IF(AND((S23)&gt;=0.7,S23&lt;1.1),S23,IF(AND((R23)&gt;=0.7,R23&lt;1.1),R23,IF(AND((Q23)&gt;=0.7,Q23&lt;1.1),Q23,IF(AND((P23)&gt;=0.7,P23&lt;1.1),P23,IF(AND((O23)&gt;=0.7,O23&lt;1.1),O23,IF(AND((N23)&gt;=0.7,N23&lt;1.1),N23,IF(AND((M23)&gt;=0.7,M23&lt;1.1),M23,IF(AND((L23)&gt;=0.7,L23&lt;1.1),L23,L23)))))))))))))))))),"")</f>
        <v>0.7</v>
      </c>
      <c r="J23" s="317" t="str">
        <f aca="false">IF((OR(B23="",H23="")),"",IF(AND((AB23)&gt;=(70/100),AB23&lt;1.1),"",IF((AND((AA23)&gt;=(70/100),AA23&lt;1.1)),AB23,IF((AND((Z23)&gt;=(70/100),Z23&lt;1.1)),AA23,IF((AND((Y23)&gt;=(70/100),Y23&lt;1.1)),Z23,IF(AND((X23)&gt;=0.7,X23&lt;1.1),Y23,IF(AND((W23)&gt;=0.7,W23&lt;1.1),X23,IF(AND((V23)&gt;=0.7,V23&lt;1.1),W23,IF(AND((U23)&gt;=0.7,U23&lt;1.1),V23,IF(AND((T23)&gt;=0.7,T23&lt;1.1),U23,IF(AND((S23)&gt;=0.7,S23&lt;1.1),T23,IF(AND((R23)&gt;=0.7,R23&lt;1.1),S23,IF(AND((Q23)&gt;=0.7,Q23&lt;1.1),R23,IF(AND((P23)&gt;=0.7,P23&lt;1.1),Q23,IF(AND((O23)&gt;=0.7,O23&lt;1.1),P23,IF(AND((N23)&gt;=0.7,N23&lt;1.1),O23,IF(AND((M23)&gt;=0.7,M23&lt;1.1),N23,IF(AND((L23)&gt;=0.7,L23&lt;1.1),M23,""))))))))))))))))))</f>
        <v/>
      </c>
      <c r="K23" s="317" t="n">
        <f aca="false">IF((OR(B23="",H23="")),"",IF(AND((AB23)&gt;=(70/100),AB23&lt;1.1),AA23,IF((AND((AA23)&gt;=(70/100),AA23&lt;1.1)),Z23,IF((AND((Z23)&gt;=(70/100),Z23&lt;1.1)),Y23,IF((AND((Y23)&gt;=(70/100),Y23&lt;1.1)),X23,IF(AND((X23)&gt;=0.7,X23&lt;1.1),W23,IF(AND((W23)&gt;=0.7,W23&lt;1.1),V23,IF(AND((V23)&gt;=0.7,V23&lt;1.1),U23,IF(AND((U23)&gt;=0.7,U23&lt;1.1),T23,IF(AND((T23)&gt;=0.7,T23&lt;1.1),S23,IF(AND((S23)&gt;=0.7,S23&lt;1.1),R23,IF(AND((R23)&gt;=0.7,R23&lt;1.1),Q23,IF(AND((Q23)&gt;=0.7,Q23&lt;1.1),P23,IF(AND((P23)&gt;=0.7,P23&lt;1.1),O23,IF(AND((O23)&gt;=0.7,O23&lt;1.1),N23,IF(AND((N23)&gt;=0.7,N23&lt;1.1),M23,IF(AND((M23)&gt;=0.7,M23&lt;1.1),L23,IF(AND((L23)&gt;=0.7,L23&lt;1.1),"",""))))))))))))))))))</f>
        <v>0.8</v>
      </c>
      <c r="L23" s="318" t="str">
        <f aca="false">IFERROR(IF((B23=""),"",(IF(COUNT(AC23:AG23)=0,"",ROUND(SUM(AC23:AG23)/SUM($AC$2:$AG$2),1)))),"")</f>
        <v/>
      </c>
      <c r="M23" s="318" t="str">
        <f aca="false">IFERROR(IF((B23=""),"",(IF(COUNT(AH23:AL23)=0,"",ROUND(SUM(AH23:AL23)/SUM($AH$2:$AL$2),1)))),"")</f>
        <v/>
      </c>
      <c r="N23" s="318" t="str">
        <f aca="false">IFERROR(IF((B23=""),"",(IF(COUNT(AM23:AQ23)=0,"",ROUND(SUM(AM23:AQ23)/SUM($AM$2:$AQ$2),1)))),"")</f>
        <v/>
      </c>
      <c r="O23" s="318" t="str">
        <f aca="false">IFERROR(IF((B23=""),"",(IF(COUNT(AR23:AV23)=0,"",ROUND(SUM(AR23:AV23)/SUM($AR$2:$AV$2),1)))),"")</f>
        <v/>
      </c>
      <c r="P23" s="318" t="str">
        <f aca="false">IFERROR(IF((B23=""),"",(IF(COUNT(AX23:BB23)=0,"",ROUND(SUM(AX23:BB23)/SUM($AX$2:$BB$2),1)))),"")</f>
        <v/>
      </c>
      <c r="Q23" s="318" t="n">
        <f aca="false">IFERROR(IF((B23=""),"",(IF(COUNT(BD23:BJ23)=0,"",ROUND(SUM(BD23:BJ23)/SUM($BD$2:$BJ$2),1)))),0)</f>
        <v>0.8</v>
      </c>
      <c r="R23" s="318" t="n">
        <f aca="false">IFERROR(IF((B23=""),"",(IF(COUNT(BL23:BS23)=0,"",ROUND(SUM(BL23:BR23)/SUM($BL$2:$BR$2),1)))),0)</f>
        <v>0.7</v>
      </c>
      <c r="S23" s="318" t="str">
        <f aca="false">IFERROR(IF((B23=""),"",(IF(COUNT(BT23:CB23)=0,"",ROUND(SUM(BT23:CA23)/SUM($BT$2:$CA$2),1)))),0)</f>
        <v/>
      </c>
      <c r="T23" s="318" t="n">
        <f aca="false">IFERROR(IF((B23=""),"",(IF(COUNT(CC23:CJ23)=0,"",ROUND(SUM(CC23:CI23)/SUM($CC$2:$CI$2),1)))),0)</f>
        <v>0.5</v>
      </c>
      <c r="U23" s="318" t="str">
        <f aca="false">IFERROR(IF((B23=""),"",(IF(COUNT(CK23:CQ23)=0,"",ROUND(SUM(CK23:CQ23)/SUM($CK$2:$CQ$2),1)))),0)</f>
        <v/>
      </c>
      <c r="V23" s="318" t="str">
        <f aca="false">IFERROR(IF((B23=""),"",(IF(COUNT(CS23:CY23)=0,"",ROUND(SUM(CS23:CY23)/SUM($CS$2:$CY$2),1)))),0)</f>
        <v/>
      </c>
      <c r="W23" s="318" t="str">
        <f aca="false">IFERROR(IF((B23=""),"",(IF(COUNT(DA23:DI23)=0,"",ROUND(SUM(DA23:DI23)/SUM($DA$2:$DI$2),1)))),0)</f>
        <v/>
      </c>
      <c r="X23" s="318" t="str">
        <f aca="false">IFERROR(IF((B23=""),"",(IF(COUNT(DK23:DP23)=0,"",ROUND(SUM(DK23:DP23)/SUM($DK$2:$DP$2),1)))),0)</f>
        <v/>
      </c>
      <c r="Y23" s="318"/>
      <c r="Z23" s="318"/>
      <c r="AA23" s="318"/>
      <c r="AB23" s="318"/>
      <c r="AC23" s="319" t="str">
        <f aca="false">IF($B23="","",IF(COUNTIFS('English Scores- Leveled papers'!$H$4:$KM$4,AC$3,'English Scores- Leveled papers'!$H25:$KM25,"&lt;&gt;")=0,"",SUMIF('English Scores- Leveled papers'!$H$4:$KM$4,AC$3,'English Scores- Leveled papers'!$H25:$KM25)))</f>
        <v/>
      </c>
      <c r="AD23" s="319" t="str">
        <f aca="false">IF($B23="","",IF(COUNTIFS('English Scores- Leveled papers'!$H$4:$KM$4,AD$3,'English Scores- Leveled papers'!$H25:$KM25,"&lt;&gt;")=0,"",SUMIF('English Scores- Leveled papers'!$H$4:$KM$4,AD$3,'English Scores- Leveled papers'!$H25:$KM25)))</f>
        <v/>
      </c>
      <c r="AE23" s="319" t="str">
        <f aca="false">IF($B23="","",IF(COUNTIFS('English Scores- Leveled papers'!$H$4:$KM$4,AE$3,'English Scores- Leveled papers'!$H25:$KM25,"&lt;&gt;")=0,"",SUMIF('English Scores- Leveled papers'!$H$4:$KM$4,AE$3,'English Scores- Leveled papers'!$H25:$KM25)))</f>
        <v/>
      </c>
      <c r="AF23" s="319" t="str">
        <f aca="false">IF($B23="","",IF(COUNTIFS('English Scores- Leveled papers'!$H$4:$KM$4,AF$3,'English Scores- Leveled papers'!$H25:$KM25,"&lt;&gt;")=0,"",SUMIF('English Scores- Leveled papers'!$H$4:$KM$4,AF$3,'English Scores- Leveled papers'!$H25:$KM25)))</f>
        <v/>
      </c>
      <c r="AG23" s="319" t="str">
        <f aca="false">IF($B23="","",IF(COUNTIFS('English Scores- Leveled papers'!$H$4:$KM$4,AG$3,'English Scores- Leveled papers'!$H25:$KM25,"&lt;&gt;")=0,"",SUMIF('English Scores- Leveled papers'!$H$4:$KM$4,AG$3,'English Scores- Leveled papers'!$H25:$KM25)))</f>
        <v/>
      </c>
      <c r="AH23" s="319" t="str">
        <f aca="false">IF($B23="","",IF(COUNTIFS('English Scores- Leveled papers'!$H$4:$KM$4,AH$3,'English Scores- Leveled papers'!$H25:$KM25,"&lt;&gt;")=0,"",SUMIF('English Scores- Leveled papers'!$H$4:$KM$4,AH$3,'English Scores- Leveled papers'!$H25:$KM25)))</f>
        <v/>
      </c>
      <c r="AI23" s="319" t="str">
        <f aca="false">IF($B23="","",IF(COUNTIFS('English Scores- Leveled papers'!$H$4:$KM$4,AI$3,'English Scores- Leveled papers'!$H25:$KM25,"&lt;&gt;")=0,"",SUMIF('English Scores- Leveled papers'!$H$4:$KM$4,AI$3,'English Scores- Leveled papers'!$H25:$KM25)))</f>
        <v/>
      </c>
      <c r="AJ23" s="319" t="str">
        <f aca="false">IF($B23="","",IF(COUNTIFS('English Scores- Leveled papers'!$H$4:$KM$4,AJ$3,'English Scores- Leveled papers'!$H25:$KM25,"&lt;&gt;")=0,"",SUMIF('English Scores- Leveled papers'!$H$4:$KM$4,AJ$3,'English Scores- Leveled papers'!$H25:$KM25)))</f>
        <v/>
      </c>
      <c r="AK23" s="319" t="str">
        <f aca="false">IF($B23="","",IF(COUNTIFS('English Scores- Leveled papers'!$H$4:$KM$4,AK$3,'English Scores- Leveled papers'!$H25:$KM25,"&lt;&gt;")=0,"",SUMIF('English Scores- Leveled papers'!$H$4:$KM$4,AK$3,'English Scores- Leveled papers'!$H25:$KM25)))</f>
        <v/>
      </c>
      <c r="AL23" s="319" t="str">
        <f aca="false">IF($B23="","",IF(COUNTIFS('English Scores- Leveled papers'!$H$4:$KM$4,AL$3,'English Scores- Leveled papers'!$H25:$KM25,"&lt;&gt;")=0,"",SUMIF('English Scores- Leveled papers'!$H$4:$KM$4,AL$3,'English Scores- Leveled papers'!$H25:$KM25)))</f>
        <v/>
      </c>
      <c r="AM23" s="319" t="str">
        <f aca="false">IF($B23="","",IF(COUNTIFS('English Scores- Leveled papers'!$H$4:$KM$4,AM$3,'English Scores- Leveled papers'!$H25:$KM25,"&lt;&gt;")=0,"",SUMIF('English Scores- Leveled papers'!$H$4:$KM$4,AM$3,'English Scores- Leveled papers'!$H25:$KM25)))</f>
        <v/>
      </c>
      <c r="AN23" s="319" t="str">
        <f aca="false">IF($B23="","",IF(COUNTIFS('English Scores- Leveled papers'!$H$4:$KM$4,AN$3,'English Scores- Leveled papers'!$H25:$KM25,"&lt;&gt;")=0,"",SUMIF('English Scores- Leveled papers'!$H$4:$KM$4,AN$3,'English Scores- Leveled papers'!$H25:$KM25)))</f>
        <v/>
      </c>
      <c r="AO23" s="319" t="str">
        <f aca="false">IF($B23="","",IF(COUNTIFS('English Scores- Leveled papers'!$H$4:$KM$4,AO$3,'English Scores- Leveled papers'!$H25:$KM25,"&lt;&gt;")=0,"",SUMIF('English Scores- Leveled papers'!$H$4:$KM$4,AO$3,'English Scores- Leveled papers'!$H25:$KM25)))</f>
        <v/>
      </c>
      <c r="AP23" s="319" t="str">
        <f aca="false">IF($B23="","",IF(COUNTIFS('English Scores- Leveled papers'!$H$4:$KM$4,AP$3,'English Scores- Leveled papers'!$H25:$KM25,"&lt;&gt;")=0,"",SUMIF('English Scores- Leveled papers'!$H$4:$KM$4,AP$3,'English Scores- Leveled papers'!$H25:$KM25)))</f>
        <v/>
      </c>
      <c r="AQ23" s="319" t="str">
        <f aca="false">IF($B23="","",IF(COUNTIFS('English Scores- Leveled papers'!$H$4:$KM$4,AQ$3,'English Scores- Leveled papers'!$H25:$KM25,"&lt;&gt;")=0,"",SUMIF('English Scores- Leveled papers'!$H$4:$KM$4,AQ$3,'English Scores- Leveled papers'!$H25:$KM25)))</f>
        <v/>
      </c>
      <c r="AR23" s="319" t="str">
        <f aca="false">IF($B23="","",IF(COUNTIFS('English Scores- Leveled papers'!$H$4:$KM$4,AR$3,'English Scores- Leveled papers'!$H25:$KM25,"&lt;&gt;")=0,"",SUMIF('English Scores- Leveled papers'!$H$4:$KM$4,AR$3,'English Scores- Leveled papers'!$H25:$KM25)))</f>
        <v/>
      </c>
      <c r="AS23" s="319" t="str">
        <f aca="false">IF($B23="","",IF(COUNTIFS('English Scores- Leveled papers'!$H$4:$KM$4,AS$3,'English Scores- Leveled papers'!$H25:$KM25,"&lt;&gt;")=0,"",SUMIF('English Scores- Leveled papers'!$H$4:$KM$4,AS$3,'English Scores- Leveled papers'!$H25:$KM25)))</f>
        <v/>
      </c>
      <c r="AT23" s="319" t="str">
        <f aca="false">IF($B23="","",IF(COUNTIFS('English Scores- Leveled papers'!$H$4:$KM$4,AT$3,'English Scores- Leveled papers'!$H25:$KM25,"&lt;&gt;")=0,"",SUMIF('English Scores- Leveled papers'!$H$4:$KM$4,AT$3,'English Scores- Leveled papers'!$H25:$KM25)))</f>
        <v/>
      </c>
      <c r="AU23" s="319" t="str">
        <f aca="false">IF($B23="","",IF(COUNTIFS('English Scores- Leveled papers'!$H$4:$KM$4,AU$3,'English Scores- Leveled papers'!$H25:$KM25,"&lt;&gt;")=0,"",SUMIF('English Scores- Leveled papers'!$H$4:$KM$4,AU$3,'English Scores- Leveled papers'!$H25:$KM25)))</f>
        <v/>
      </c>
      <c r="AV23" s="319" t="str">
        <f aca="false">IF($B23="","",IF(COUNTIFS('English Scores- Leveled papers'!$H$4:$KM$4,AV$3,'English Scores- Leveled papers'!$H25:$KM25,"&lt;&gt;")=0,"",SUMIF('English Scores- Leveled papers'!$H$4:$KM$4,AV$3,'English Scores- Leveled papers'!$H25:$KM25)))</f>
        <v/>
      </c>
      <c r="AW23" s="319" t="str">
        <f aca="false">IF($B23="","",IF(COUNTIFS('English Scores- Leveled papers'!$H$4:$KM$4,AW$3,'English Scores- Leveled papers'!$H25:$KM25,"&lt;&gt;")=0,"",SUMIF('English Scores- Leveled papers'!$H$4:$KM$4,AW$3,'English Scores- Leveled papers'!$H25:$KM25)))</f>
        <v/>
      </c>
      <c r="AX23" s="319" t="str">
        <f aca="false">IF($B23="","",IF(COUNTIFS('English Scores- Leveled papers'!$H$4:$KM$4,AX$3,'English Scores- Leveled papers'!$H25:$KM25,"&lt;&gt;")=0,"",SUMIF('English Scores- Leveled papers'!$H$4:$KM$4,AX$3,'English Scores- Leveled papers'!$H25:$KM25)))</f>
        <v/>
      </c>
      <c r="AY23" s="319" t="str">
        <f aca="false">IF($B23="","",IF(COUNTIFS('English Scores- Leveled papers'!$H$4:$KM$4,AY$3,'English Scores- Leveled papers'!$H25:$KM25,"&lt;&gt;")=0,"",SUMIF('English Scores- Leveled papers'!$H$4:$KM$4,AY$3,'English Scores- Leveled papers'!$H25:$KM25)))</f>
        <v/>
      </c>
      <c r="AZ23" s="319" t="str">
        <f aca="false">IF($B23="","",IF(COUNTIFS('English Scores- Leveled papers'!$H$4:$KM$4,AZ$3,'English Scores- Leveled papers'!$H25:$KM25,"&lt;&gt;")=0,"",SUMIF('English Scores- Leveled papers'!$H$4:$KM$4,AZ$3,'English Scores- Leveled papers'!$H25:$KM25)))</f>
        <v/>
      </c>
      <c r="BA23" s="319" t="str">
        <f aca="false">IF($B23="","",IF(COUNTIFS('English Scores- Leveled papers'!$H$4:$KM$4,BA$3,'English Scores- Leveled papers'!$H25:$KM25,"&lt;&gt;")=0,"",SUMIF('English Scores- Leveled papers'!$H$4:$KM$4,BA$3,'English Scores- Leveled papers'!$H25:$KM25)))</f>
        <v/>
      </c>
      <c r="BB23" s="319" t="str">
        <f aca="false">IF($B23="","",IF(COUNTIFS('English Scores- Leveled papers'!$H$4:$KM$4,BB$3,'English Scores- Leveled papers'!$H25:$KM25,"&lt;&gt;")=0,"",SUMIF('English Scores- Leveled papers'!$H$4:$KM$4,BB$3,'English Scores- Leveled papers'!$H25:$KM25)))</f>
        <v/>
      </c>
      <c r="BC23" s="319" t="str">
        <f aca="false">IF($B23="","",IF(COUNTIFS('English Scores- Leveled papers'!$H$4:$KM$4,BC$3,'English Scores- Leveled papers'!$H25:$KM25,"&lt;&gt;")=0,"",SUMIF('English Scores- Leveled papers'!$H$4:$KM$4,BC$3,'English Scores- Leveled papers'!$H25:$KM25)))</f>
        <v/>
      </c>
      <c r="BD23" s="319" t="n">
        <f aca="false">IF($B23="","",IF(COUNTIFS('English Scores- Leveled papers'!$H$4:$KM$4,BD$3,'English Scores- Leveled papers'!$H25:$KM25,"&lt;&gt;")=0,"",SUMIF('English Scores- Leveled papers'!$H$4:$KM$4,BD$3,'English Scores- Leveled papers'!$H25:$KM25)))</f>
        <v>2</v>
      </c>
      <c r="BE23" s="319" t="n">
        <f aca="false">IF($B23="","",IF(COUNTIFS('English Scores- Leveled papers'!$H$4:$KM$4,BE$3,'English Scores- Leveled papers'!$H25:$KM25,"&lt;&gt;")=0,"",SUMIF('English Scores- Leveled papers'!$H$4:$KM$4,BE$3,'English Scores- Leveled papers'!$H25:$KM25)))</f>
        <v>2</v>
      </c>
      <c r="BF23" s="319" t="n">
        <f aca="false">IF($B23="","",IF(COUNTIFS('English Scores- Leveled papers'!$H$4:$KM$4,BF$3,'English Scores- Leveled papers'!$H25:$KM25,"&lt;&gt;")=0,"",SUMIF('English Scores- Leveled papers'!$H$4:$KM$4,BF$3,'English Scores- Leveled papers'!$H25:$KM25)))</f>
        <v>1</v>
      </c>
      <c r="BG23" s="319" t="n">
        <f aca="false">IF($B23="","",IF(COUNTIFS('English Scores- Leveled papers'!$H$4:$KM$4,BG$3,'English Scores- Leveled papers'!$H25:$KM25,"&lt;&gt;")=0,"",SUMIF('English Scores- Leveled papers'!$H$4:$KM$4,BG$3,'English Scores- Leveled papers'!$H25:$KM25)))</f>
        <v>1</v>
      </c>
      <c r="BH23" s="319" t="n">
        <f aca="false">IF($B23="","",IF(COUNTIFS('English Scores- Leveled papers'!$H$4:$KM$4,BH$3,'English Scores- Leveled papers'!$H25:$KM25,"&lt;&gt;")=0,"",SUMIF('English Scores- Leveled papers'!$H$4:$KM$4,BH$3,'English Scores- Leveled papers'!$H25:$KM25)))</f>
        <v>0</v>
      </c>
      <c r="BI23" s="319" t="n">
        <f aca="false">IF($B23="","",IF(COUNTIFS('English Scores- Leveled papers'!$H$4:$KM$4,BI$3,'English Scores- Leveled papers'!$H25:$KM25,"&lt;&gt;")=0,"",SUMIF('English Scores- Leveled papers'!$H$4:$KM$4,BI$3,'English Scores- Leveled papers'!$H25:$KM25)))</f>
        <v>1</v>
      </c>
      <c r="BJ23" s="319" t="n">
        <f aca="false">IF($B23="","",IF(COUNTIFS('English Scores- Leveled papers'!$H$4:$KM$4,BJ$3,'English Scores- Leveled papers'!$H25:$KM25,"&lt;&gt;")=0,"",SUMIF('English Scores- Leveled papers'!$H$4:$KM$4,BJ$3,'English Scores- Leveled papers'!$H25:$KM25)))</f>
        <v>2</v>
      </c>
      <c r="BK23" s="319" t="n">
        <f aca="false">IF($B23="","",IF(COUNTIFS('English Scores- Leveled papers'!$H$4:$KM$4,BK$3,'English Scores- Leveled papers'!$H25:$KM25,"&lt;&gt;")=0,"",SUMIF('English Scores- Leveled papers'!$H$4:$KM$4,BK$3,'English Scores- Leveled papers'!$H25:$KM25)))</f>
        <v>2.75</v>
      </c>
      <c r="BL23" s="319" t="n">
        <f aca="false">IF($B23="","",IF(COUNTIFS('English Scores- Leveled papers'!$H$4:$KM$4,BL$3,'English Scores- Leveled papers'!$H25:$KM25,"&lt;&gt;")=0,"",SUMIF('English Scores- Leveled papers'!$H$4:$KM$4,BL$3,'English Scores- Leveled papers'!$H25:$KM25)))</f>
        <v>1</v>
      </c>
      <c r="BM23" s="319" t="n">
        <f aca="false">IF($B23="","",IF(COUNTIFS('English Scores- Leveled papers'!$H$4:$KM$4,BM$3,'English Scores- Leveled papers'!$H25:$KM25,"&lt;&gt;")=0,"",SUMIF('English Scores- Leveled papers'!$H$4:$KM$4,BM$3,'English Scores- Leveled papers'!$H25:$KM25)))</f>
        <v>3</v>
      </c>
      <c r="BN23" s="319" t="n">
        <f aca="false">IF($B23="","",IF(COUNTIFS('English Scores- Leveled papers'!$H$4:$KM$4,BN$3,'English Scores- Leveled papers'!$H25:$KM25,"&lt;&gt;")=0,"",SUMIF('English Scores- Leveled papers'!$H$4:$KM$4,BN$3,'English Scores- Leveled papers'!$H25:$KM25)))</f>
        <v>1</v>
      </c>
      <c r="BO23" s="319" t="n">
        <f aca="false">IF($B23="","",IF(COUNTIFS('English Scores- Leveled papers'!$H$4:$KM$4,BO$3,'English Scores- Leveled papers'!$H25:$KM25,"&lt;&gt;")=0,"",SUMIF('English Scores- Leveled papers'!$H$4:$KM$4,BO$3,'English Scores- Leveled papers'!$H25:$KM25)))</f>
        <v>1</v>
      </c>
      <c r="BP23" s="319" t="n">
        <f aca="false">IF($B23="","",IF(COUNTIFS('English Scores- Leveled papers'!$H$4:$KM$4,BP$3,'English Scores- Leveled papers'!$H25:$KM25,"&lt;&gt;")=0,"",SUMIF('English Scores- Leveled papers'!$H$4:$KM$4,BP$3,'English Scores- Leveled papers'!$H25:$KM25)))</f>
        <v>2</v>
      </c>
      <c r="BQ23" s="319" t="n">
        <f aca="false">IF($B23="","",IF(COUNTIFS('English Scores- Leveled papers'!$H$4:$KM$4,BQ$3,'English Scores- Leveled papers'!$H25:$KM25,"&lt;&gt;")=0,"",SUMIF('English Scores- Leveled papers'!$H$4:$KM$4,BQ$3,'English Scores- Leveled papers'!$H25:$KM25)))</f>
        <v>0.5</v>
      </c>
      <c r="BR23" s="319" t="n">
        <f aca="false">IF($B23="","",IF(COUNTIFS('English Scores- Leveled papers'!$H$4:$KM$4,BR$3,'English Scores- Leveled papers'!$H25:$KM25,"&lt;&gt;")=0,"",SUMIF('English Scores- Leveled papers'!$H$4:$KM$4,BR$3,'English Scores- Leveled papers'!$H25:$KM25)))</f>
        <v>0</v>
      </c>
      <c r="BS23" s="319" t="n">
        <f aca="false">IF($B23="","",IF(COUNTIFS('English Scores- Leveled papers'!$H$4:$KM$4,BS$3,'English Scores- Leveled papers'!$H25:$KM25,"&lt;&gt;")=0,"",SUMIF('English Scores- Leveled papers'!$H$4:$KM$4,BS$3,'English Scores- Leveled papers'!$H25:$KM25)))</f>
        <v>3</v>
      </c>
      <c r="BT23" s="319" t="str">
        <f aca="false">IF($B23="","",IF(COUNTIFS('English Scores- Leveled papers'!$H$4:$KM$4,BT$3,'English Scores- Leveled papers'!$H25:$KM25,"&lt;&gt;")=0,"",SUMIF('English Scores- Leveled papers'!$H$4:$KM$4,BT$3,'English Scores- Leveled papers'!$H25:$KM25)))</f>
        <v/>
      </c>
      <c r="BU23" s="319" t="str">
        <f aca="false">IF($B23="","",IF(COUNTIFS('English Scores- Leveled papers'!$H$4:$KM$4,BU$3,'English Scores- Leveled papers'!$H25:$KM25,"&lt;&gt;")=0,"",SUMIF('English Scores- Leveled papers'!$H$4:$KM$4,BU$3,'English Scores- Leveled papers'!$H25:$KM25)))</f>
        <v/>
      </c>
      <c r="BV23" s="319" t="str">
        <f aca="false">IF($B23="","",IF(COUNTIFS('English Scores- Leveled papers'!$H$4:$KM$4,BV$3,'English Scores- Leveled papers'!$H25:$KM25,"&lt;&gt;")=0,"",SUMIF('English Scores- Leveled papers'!$H$4:$KM$4,BV$3,'English Scores- Leveled papers'!$H25:$KM25)))</f>
        <v/>
      </c>
      <c r="BW23" s="319" t="str">
        <f aca="false">IF($B23="","",IF(COUNTIFS('English Scores- Leveled papers'!$H$4:$KM$4,BW$3,'English Scores- Leveled papers'!$H25:$KM25,"&lt;&gt;")=0,"",SUMIF('English Scores- Leveled papers'!$H$4:$KM$4,BW$3,'English Scores- Leveled papers'!$H25:$KM25)))</f>
        <v/>
      </c>
      <c r="BX23" s="319" t="str">
        <f aca="false">IF($B23="","",IF(COUNTIFS('English Scores- Leveled papers'!$H$4:$KM$4,BX$3,'English Scores- Leveled papers'!$H25:$KM25,"&lt;&gt;")=0,"",SUMIF('English Scores- Leveled papers'!$H$4:$KM$4,BX$3,'English Scores- Leveled papers'!$H25:$KM25)))</f>
        <v/>
      </c>
      <c r="BY23" s="319" t="str">
        <f aca="false">IF($B23="","",IF(COUNTIFS('English Scores- Leveled papers'!$H$4:$KM$4,BY$3,'English Scores- Leveled papers'!$H25:$KM25,"&lt;&gt;")=0,"",SUMIF('English Scores- Leveled papers'!$H$4:$KM$4,BY$3,'English Scores- Leveled papers'!$H25:$KM25)))</f>
        <v/>
      </c>
      <c r="BZ23" s="319" t="str">
        <f aca="false">IF($B23="","",IF(COUNTIFS('English Scores- Leveled papers'!$H$4:$KM$4,BZ$3,'English Scores- Leveled papers'!$H25:$KM25,"&lt;&gt;")=0,"",SUMIF('English Scores- Leveled papers'!$H$4:$KM$4,BZ$3,'English Scores- Leveled papers'!$H25:$KM25)))</f>
        <v/>
      </c>
      <c r="CA23" s="319" t="str">
        <f aca="false">IF($B23="","",IF(COUNTIFS('English Scores- Leveled papers'!$H$4:$KM$4,CA$3,'English Scores- Leveled papers'!$H25:$KM25,"&lt;&gt;")=0,"",SUMIF('English Scores- Leveled papers'!$H$4:$KM$4,CA$3,'English Scores- Leveled papers'!$H25:$KM25)))</f>
        <v/>
      </c>
      <c r="CB23" s="319" t="str">
        <f aca="false">IF($B23="","",IF(COUNTIFS('English Scores- Leveled papers'!$H$4:$KM$4,CB$3,'English Scores- Leveled papers'!$H25:$KM25,"&lt;&gt;")=0,"",SUMIF('English Scores- Leveled papers'!$H$4:$KM$4,CB$3,'English Scores- Leveled papers'!$H25:$KM25)))</f>
        <v/>
      </c>
      <c r="CC23" s="319" t="n">
        <f aca="false">IF($B23="","",IF(COUNTIFS('English Scores- Leveled papers'!$H$4:$KM$4,CC$3,'English Scores- Leveled papers'!$H25:$KM25,"&lt;&gt;")=0,"",SUMIF('English Scores- Leveled papers'!$H$4:$KM$4,CC$3,'English Scores- Leveled papers'!$H25:$KM25)))</f>
        <v>3</v>
      </c>
      <c r="CD23" s="319" t="n">
        <f aca="false">IF($B23="","",IF(COUNTIFS('English Scores- Leveled papers'!$H$4:$KM$4,CD$3,'English Scores- Leveled papers'!$H25:$KM25,"&lt;&gt;")=0,"",SUMIF('English Scores- Leveled papers'!$H$4:$KM$4,CD$3,'English Scores- Leveled papers'!$H25:$KM25)))</f>
        <v>1.5</v>
      </c>
      <c r="CE23" s="319" t="n">
        <f aca="false">IF($B23="","",IF(COUNTIFS('English Scores- Leveled papers'!$H$4:$KM$4,CE$3,'English Scores- Leveled papers'!$H25:$KM25,"&lt;&gt;")=0,"",SUMIF('English Scores- Leveled papers'!$H$4:$KM$4,CE$3,'English Scores- Leveled papers'!$H25:$KM25)))</f>
        <v>0.5</v>
      </c>
      <c r="CF23" s="319" t="n">
        <f aca="false">IF($B23="","",IF(COUNTIFS('English Scores- Leveled papers'!$H$4:$KM$4,CF$3,'English Scores- Leveled papers'!$H25:$KM25,"&lt;&gt;")=0,"",SUMIF('English Scores- Leveled papers'!$H$4:$KM$4,CF$3,'English Scores- Leveled papers'!$H25:$KM25)))</f>
        <v>2</v>
      </c>
      <c r="CG23" s="319" t="n">
        <f aca="false">IF($B23="","",IF(COUNTIFS('English Scores- Leveled papers'!$H$4:$KM$4,CG$3,'English Scores- Leveled papers'!$H25:$KM25,"&lt;&gt;")=0,"",SUMIF('English Scores- Leveled papers'!$H$4:$KM$4,CG$3,'English Scores- Leveled papers'!$H25:$KM25)))</f>
        <v>1.5</v>
      </c>
      <c r="CH23" s="319" t="n">
        <f aca="false">IF($B23="","",IF(COUNTIFS('English Scores- Leveled papers'!$H$4:$KM$4,CH$3,'English Scores- Leveled papers'!$H25:$KM25,"&lt;&gt;")=0,"",SUMIF('English Scores- Leveled papers'!$H$4:$KM$4,CH$3,'English Scores- Leveled papers'!$H25:$KM25)))</f>
        <v>1</v>
      </c>
      <c r="CI23" s="319" t="n">
        <f aca="false">IF($B23="","",IF(COUNTIFS('English Scores- Leveled papers'!$H$4:$KM$4,CI$3,'English Scores- Leveled papers'!$H25:$KM25,"&lt;&gt;")=0,"",SUMIF('English Scores- Leveled papers'!$H$4:$KM$4,CI$3,'English Scores- Leveled papers'!$H25:$KM25)))</f>
        <v>2</v>
      </c>
      <c r="CJ23" s="319" t="n">
        <f aca="false">IF($B23="","",IF(COUNTIFS('English Scores- Leveled papers'!$H$4:$KM$4,CJ$3,'English Scores- Leveled papers'!$H25:$KM25,"&lt;&gt;")=0,"",SUMIF('English Scores- Leveled papers'!$H$4:$KM$4,CJ$3,'English Scores- Leveled papers'!$H25:$KM25)))</f>
        <v>7.5</v>
      </c>
      <c r="CK23" s="319" t="str">
        <f aca="false">IF($B23="","",IF(COUNTIFS('English Scores- Leveled papers'!$H$4:$KM$4,CK$3,'English Scores- Leveled papers'!$H25:$KM25,"&lt;&gt;")=0,"",SUMIF('English Scores- Leveled papers'!$H$4:$KM$4,CK$3,'English Scores- Leveled papers'!$H25:$KM25)))</f>
        <v/>
      </c>
      <c r="CL23" s="319" t="str">
        <f aca="false">IF($B23="","",IF(COUNTIFS('English Scores- Leveled papers'!$H$4:$KM$4,CL$3,'English Scores- Leveled papers'!$H25:$KM25,"&lt;&gt;")=0,"",SUMIF('English Scores- Leveled papers'!$H$4:$KM$4,CL$3,'English Scores- Leveled papers'!$H25:$KM25)))</f>
        <v/>
      </c>
      <c r="CM23" s="319" t="str">
        <f aca="false">IF($B23="","",IF(COUNTIFS('English Scores- Leveled papers'!$H$4:$KM$4,CM$3,'English Scores- Leveled papers'!$H25:$KM25,"&lt;&gt;")=0,"",SUMIF('English Scores- Leveled papers'!$H$4:$KM$4,CM$3,'English Scores- Leveled papers'!$H25:$KM25)))</f>
        <v/>
      </c>
      <c r="CN23" s="319" t="str">
        <f aca="false">IF($B23="","",IF(COUNTIFS('English Scores- Leveled papers'!$H$4:$KM$4,CN$3,'English Scores- Leveled papers'!$H25:$KM25,"&lt;&gt;")=0,"",SUMIF('English Scores- Leveled papers'!$H$4:$KM$4,CN$3,'English Scores- Leveled papers'!$H25:$KM25)))</f>
        <v/>
      </c>
      <c r="CO23" s="319" t="str">
        <f aca="false">IF($B23="","",IF(COUNTIFS('English Scores- Leveled papers'!$H$4:$KM$4,CO$3,'English Scores- Leveled papers'!$H25:$KM25,"&lt;&gt;")=0,"",SUMIF('English Scores- Leveled papers'!$H$4:$KM$4,CO$3,'English Scores- Leveled papers'!$H25:$KM25)))</f>
        <v/>
      </c>
      <c r="CP23" s="319" t="str">
        <f aca="false">IF($B23="","",IF(COUNTIFS('English Scores- Leveled papers'!$H$4:$KM$4,CP$3,'English Scores- Leveled papers'!$H25:$KM25,"&lt;&gt;")=0,"",SUMIF('English Scores- Leveled papers'!$H$4:$KM$4,CP$3,'English Scores- Leveled papers'!$H25:$KM25)))</f>
        <v/>
      </c>
      <c r="CQ23" s="319" t="str">
        <f aca="false">IF($B23="","",IF(COUNTIFS('English Scores- Leveled papers'!$H$4:$KM$4,CQ$3,'English Scores- Leveled papers'!$H25:$KM25,"&lt;&gt;")=0,"",SUMIF('English Scores- Leveled papers'!$H$4:$KM$4,CQ$3,'English Scores- Leveled papers'!$H25:$KM25)))</f>
        <v/>
      </c>
      <c r="CR23" s="319" t="str">
        <f aca="false">IF($B23="","",IF(COUNTIFS('English Scores- Leveled papers'!$H$4:$KM$4,CR$3,'English Scores- Leveled papers'!$H25:$KM25,"&lt;&gt;")=0,"",SUMIF('English Scores- Leveled papers'!$H$4:$KM$4,CR$3,'English Scores- Leveled papers'!$H25:$KM25)))</f>
        <v/>
      </c>
      <c r="CS23" s="319" t="str">
        <f aca="false">IF($B23="","",IF(COUNTIFS('English Scores- Leveled papers'!$H$4:$KM$4,CS$3,'English Scores- Leveled papers'!$H25:$KM25,"&lt;&gt;")=0,"",SUMIF('English Scores- Leveled papers'!$H$4:$KM$4,CS$3,'English Scores- Leveled papers'!$H25:$KM25)))</f>
        <v/>
      </c>
      <c r="CT23" s="319" t="str">
        <f aca="false">IF($B23="","",IF(COUNTIFS('English Scores- Leveled papers'!$H$4:$KM$4,CT$3,'English Scores- Leveled papers'!$H25:$KM25,"&lt;&gt;")=0,"",SUMIF('English Scores- Leveled papers'!$H$4:$KM$4,CT$3,'English Scores- Leveled papers'!$H25:$KM25)))</f>
        <v/>
      </c>
      <c r="CU23" s="319" t="str">
        <f aca="false">IF($B23="","",IF(COUNTIFS('English Scores- Leveled papers'!$H$4:$KM$4,CU$3,'English Scores- Leveled papers'!$H25:$KM25,"&lt;&gt;")=0,"",SUMIF('English Scores- Leveled papers'!$H$4:$KM$4,CU$3,'English Scores- Leveled papers'!$H25:$KM25)))</f>
        <v/>
      </c>
      <c r="CV23" s="319" t="str">
        <f aca="false">IF($B23="","",IF(COUNTIFS('English Scores- Leveled papers'!$H$4:$KM$4,CV$3,'English Scores- Leveled papers'!$H25:$KM25,"&lt;&gt;")=0,"",SUMIF('English Scores- Leveled papers'!$H$4:$KM$4,CV$3,'English Scores- Leveled papers'!$H25:$KM25)))</f>
        <v/>
      </c>
      <c r="CW23" s="319" t="str">
        <f aca="false">IF($B23="","",IF(COUNTIFS('English Scores- Leveled papers'!$H$4:$KM$4,CW$3,'English Scores- Leveled papers'!$H25:$KM25,"&lt;&gt;")=0,"",SUMIF('English Scores- Leveled papers'!$H$4:$KM$4,CW$3,'English Scores- Leveled papers'!$H25:$KM25)))</f>
        <v/>
      </c>
      <c r="CX23" s="319" t="str">
        <f aca="false">IF($B23="","",IF(COUNTIFS('English Scores- Leveled papers'!$H$4:$KM$4,CX$3,'English Scores- Leveled papers'!$H25:$KM25,"&lt;&gt;")=0,"",SUMIF('English Scores- Leveled papers'!$H$4:$KM$4,CX$3,'English Scores- Leveled papers'!$H25:$KM25)))</f>
        <v/>
      </c>
      <c r="CY23" s="319" t="str">
        <f aca="false">IF($B23="","",IF(COUNTIFS('English Scores- Leveled papers'!$H$4:$KM$4,CY$3,'English Scores- Leveled papers'!$H25:$KM25,"&lt;&gt;")=0,"",SUMIF('English Scores- Leveled papers'!$H$4:$KM$4,CY$3,'English Scores- Leveled papers'!$H25:$KM25)))</f>
        <v/>
      </c>
      <c r="CZ23" s="319" t="str">
        <f aca="false">IF($B23="","",IF(COUNTIFS('English Scores- Leveled papers'!$H$4:$KM$4,CZ$3,'English Scores- Leveled papers'!$H25:$KM25,"&lt;&gt;")=0,"",SUMIF('English Scores- Leveled papers'!$H$4:$KM$4,CZ$3,'English Scores- Leveled papers'!$H25:$KM25)))</f>
        <v/>
      </c>
      <c r="DA23" s="319" t="str">
        <f aca="false">IF($B23="","",IF(COUNTIFS('English Scores- Leveled papers'!$H$4:$KM$4,DA$3,'English Scores- Leveled papers'!$H25:$KM25,"&lt;&gt;")=0,"",SUMIF('English Scores- Leveled papers'!$H$4:$KM$4,DA$3,'English Scores- Leveled papers'!$H25:$KM25)))</f>
        <v/>
      </c>
      <c r="DB23" s="319" t="str">
        <f aca="false">IF($B23="","",IF(COUNTIFS('English Scores- Leveled papers'!$H$4:$KM$4,DB$3,'English Scores- Leveled papers'!$H25:$KM25,"&lt;&gt;")=0,"",SUMIF('English Scores- Leveled papers'!$H$4:$KM$4,DB$3,'English Scores- Leveled papers'!$H25:$KM25)))</f>
        <v/>
      </c>
      <c r="DC23" s="319" t="str">
        <f aca="false">IF($B23="","",IF(COUNTIFS('English Scores- Leveled papers'!$H$4:$KM$4,DC$3,'English Scores- Leveled papers'!$H25:$KM25,"&lt;&gt;")=0,"",SUMIF('English Scores- Leveled papers'!$H$4:$KM$4,DC$3,'English Scores- Leveled papers'!$H25:$KM25)))</f>
        <v/>
      </c>
      <c r="DD23" s="319" t="str">
        <f aca="false">IF($B23="","",IF(COUNTIFS('English Scores- Leveled papers'!$H$4:$KM$4,DD$3,'English Scores- Leveled papers'!$H25:$KM25,"&lt;&gt;")=0,"",SUMIF('English Scores- Leveled papers'!$H$4:$KM$4,DD$3,'English Scores- Leveled papers'!$H25:$KM25)))</f>
        <v/>
      </c>
      <c r="DE23" s="319" t="str">
        <f aca="false">IF($B23="","",IF(COUNTIFS('English Scores- Leveled papers'!$H$4:$KM$4,DE$3,'English Scores- Leveled papers'!$H25:$KM25,"&lt;&gt;")=0,"",SUMIF('English Scores- Leveled papers'!$H$4:$KM$4,DE$3,'English Scores- Leveled papers'!$H25:$KM25)))</f>
        <v/>
      </c>
      <c r="DF23" s="319" t="str">
        <f aca="false">IF($B23="","",IF(COUNTIFS('English Scores- Leveled papers'!$H$4:$KM$4,DF$3,'English Scores- Leveled papers'!$H25:$KM25,"&lt;&gt;")=0,"",SUMIF('English Scores- Leveled papers'!$H$4:$KM$4,DF$3,'English Scores- Leveled papers'!$H25:$KM25)))</f>
        <v/>
      </c>
      <c r="DG23" s="319" t="str">
        <f aca="false">IF($B23="","",IF(COUNTIFS('English Scores- Leveled papers'!$H$4:$KM$4,DG$3,'English Scores- Leveled papers'!$H25:$KM25,"&lt;&gt;")=0,"",SUMIF('English Scores- Leveled papers'!$H$4:$KM$4,DG$3,'English Scores- Leveled papers'!$H25:$KM25)))</f>
        <v/>
      </c>
      <c r="DH23" s="319" t="str">
        <f aca="false">IF($B23="","",IF(COUNTIFS('English Scores- Leveled papers'!$H$4:$KM$4,DH$3,'English Scores- Leveled papers'!$H25:$KM25,"&lt;&gt;")=0,"",SUMIF('English Scores- Leveled papers'!$H$4:$KM$4,DH$3,'English Scores- Leveled papers'!$H25:$KM25)))</f>
        <v/>
      </c>
      <c r="DI23" s="319" t="str">
        <f aca="false">IF($B23="","",IF(COUNTIFS('English Scores- Leveled papers'!$H$4:$KM$4,DI$3,'English Scores- Leveled papers'!$H25:$KM25,"&lt;&gt;")=0,"",SUMIF('English Scores- Leveled papers'!$H$4:$KM$4,DI$3,'English Scores- Leveled papers'!$H25:$KM25)))</f>
        <v/>
      </c>
      <c r="DJ23" s="319" t="str">
        <f aca="false">IF($B23="","",IF(COUNTIFS('English Scores- Leveled papers'!$H$4:$KM$4,DJ$3,'English Scores- Leveled papers'!$H25:$KM25,"&lt;&gt;")=0,"",SUMIF('English Scores- Leveled papers'!$H$4:$KM$4,DJ$3,'English Scores- Leveled papers'!$H25:$KM25)))</f>
        <v/>
      </c>
      <c r="DK23" s="319" t="str">
        <f aca="false">IF($B23="","",IF(COUNTIFS('English Scores- Leveled papers'!$H$4:$KM$4,DK$3,'English Scores- Leveled papers'!$H25:$KM25,"&lt;&gt;")=0,"",SUMIF('English Scores- Leveled papers'!$H$4:$KM$4,DK$3,'English Scores- Leveled papers'!$H25:$KM25)))</f>
        <v/>
      </c>
      <c r="DL23" s="319" t="str">
        <f aca="false">IF($B23="","",IF(COUNTIFS('English Scores- Leveled papers'!$H$4:$KM$4,DL$3,'English Scores- Leveled papers'!$H25:$KM25,"&lt;&gt;")=0,"",SUMIF('English Scores- Leveled papers'!$H$4:$KM$4,DL$3,'English Scores- Leveled papers'!$H25:$KM25)))</f>
        <v/>
      </c>
      <c r="DM23" s="319" t="str">
        <f aca="false">IF($B23="","",IF(COUNTIFS('English Scores- Leveled papers'!$H$4:$KM$4,DM$3,'English Scores- Leveled papers'!$H25:$KM25,"&lt;&gt;")=0,"",SUMIF('English Scores- Leveled papers'!$H$4:$KM$4,DM$3,'English Scores- Leveled papers'!$H25:$KM25)))</f>
        <v/>
      </c>
      <c r="DN23" s="319" t="str">
        <f aca="false">IF($B23="","",IF(COUNTIFS('English Scores- Leveled papers'!$H$4:$KM$4,DN$3,'English Scores- Leveled papers'!$H25:$KM25,"&lt;&gt;")=0,"",SUMIF('English Scores- Leveled papers'!$H$4:$KM$4,DN$3,'English Scores- Leveled papers'!$H25:$KM25)))</f>
        <v/>
      </c>
      <c r="DO23" s="319" t="str">
        <f aca="false">IF($B23="","",IF(COUNTIFS('English Scores- Leveled papers'!$H$4:$KM$4,DO$3,'English Scores- Leveled papers'!$H25:$KM25,"&lt;&gt;")=0,"",SUMIF('English Scores- Leveled papers'!$H$4:$KM$4,DO$3,'English Scores- Leveled papers'!$H25:$KM25)))</f>
        <v/>
      </c>
      <c r="DP23" s="319" t="str">
        <f aca="false">IF($B23="","",IF(COUNTIFS('English Scores- Leveled papers'!$H$4:$KM$4,DP$3,'English Scores- Leveled papers'!$H25:$KM25,"&lt;&gt;")=0,"",SUMIF('English Scores- Leveled papers'!$H$4:$KM$4,DP$3,'English Scores- Leveled papers'!$H25:$KM25)))</f>
        <v/>
      </c>
      <c r="DQ23" s="320" t="str">
        <f aca="false">IF($B23="","",IF(COUNTIFS('English Scores- Leveled papers'!$H$4:$KM$4,DQ$3,'English Scores- Leveled papers'!$H25:$KM25,"&lt;&gt;")=0,"",SUMIF('English Scores- Leveled papers'!$H$4:$KM$4,DQ$3,'English Scores- Leveled papers'!$H25:$KM25)))</f>
        <v/>
      </c>
      <c r="DR23" s="321" t="inlineStr">
        <f aca="false">IF('Cover Sheet'!$AC$6="6th", 'Eng GLA 6th, 7th, 8th'!D26, "")</f>
        <is>
          <t/>
        </is>
      </c>
      <c r="DS23" s="0" t="s">
        <v>841</v>
      </c>
      <c r="DT23" s="323" t="n">
        <f aca="false">COUNTIF($H$5:$H$89,5.5)</f>
        <v>0</v>
      </c>
      <c r="DU23" s="319" t="inlineStr">
        <f aca="false">IF($B23="","",IF(COUNTIFS('Eng GLA 6th, 7th, 8th'!$E$4:$DV$4,DU$3,'Eng GLA 6th, 7th, 8th'!$E26:$DV26,"&lt;&gt;")=0,"",SUMIF('Eng GLA 6th, 7th, 8th'!$E$4:$DV$4,DU$3,'Eng GLA 6th, 7th, 8th'!$E26:$DV26)))</f>
        <is>
          <t/>
        </is>
      </c>
      <c r="DV23" s="319" t="inlineStr">
        <f aca="false">IF($B23="","",IF(COUNTIFS('Eng GLA 6th, 7th, 8th'!$E$4:$DV$4,DV$3,'Eng GLA 6th, 7th, 8th'!$E26:$DV26,"&lt;&gt;")=0,"",SUMIF('Eng GLA 6th, 7th, 8th'!$E$4:$DV$4,DV$3,'Eng GLA 6th, 7th, 8th'!$E26:$DV26)))</f>
        <is>
          <t/>
        </is>
      </c>
      <c r="DW23" s="319" t="inlineStr">
        <f aca="false">IF($B23="","",IF(COUNTIFS('Eng GLA 6th, 7th, 8th'!$E$4:$DV$4,DW$3,'Eng GLA 6th, 7th, 8th'!$E26:$DV26,"&lt;&gt;")=0,"",SUMIF('Eng GLA 6th, 7th, 8th'!$E$4:$DV$4,DW$3,'Eng GLA 6th, 7th, 8th'!$E26:$DV26)))</f>
        <is>
          <t/>
        </is>
      </c>
      <c r="DX23" s="319" t="inlineStr">
        <f aca="false">IF($B23="","",IF(COUNTIFS('Eng GLA 6th, 7th, 8th'!$E$4:$DV$4,DX$3,'Eng GLA 6th, 7th, 8th'!$E26:$DV26,"&lt;&gt;")=0,"",SUMIF('Eng GLA 6th, 7th, 8th'!$E$4:$DV$4,DX$3,'Eng GLA 6th, 7th, 8th'!$E26:$DV26)))</f>
        <is>
          <t/>
        </is>
      </c>
      <c r="DY23" s="319" t="inlineStr">
        <f aca="false">IF($B23="","",IF(COUNTIFS('Eng GLA 6th, 7th, 8th'!$E$4:$DV$4,DY$3,'Eng GLA 6th, 7th, 8th'!$E26:$DV26,"&lt;&gt;")=0,"",SUMIF('Eng GLA 6th, 7th, 8th'!$E$4:$DV$4,DY$3,'Eng GLA 6th, 7th, 8th'!$E26:$DV26)))</f>
        <is>
          <t/>
        </is>
      </c>
      <c r="DZ23" s="319" t="inlineStr">
        <f aca="false">IF($B23="","",IF(COUNTIFS('Eng GLA 6th, 7th, 8th'!$E$4:$DV$4,DZ$3,'Eng GLA 6th, 7th, 8th'!$E26:$DV26,"&lt;&gt;")=0,"",SUMIF('Eng GLA 6th, 7th, 8th'!$E$4:$DV$4,DZ$3,'Eng GLA 6th, 7th, 8th'!$E26:$DV26)))</f>
        <is>
          <t/>
        </is>
      </c>
      <c r="EA23" s="319" t="inlineStr">
        <f aca="false">IF($B23="","",IF(COUNTIFS('Eng GLA 6th, 7th, 8th'!$E$4:$DV$4,EA$3,'Eng GLA 6th, 7th, 8th'!$E26:$DV26,"&lt;&gt;")=0,"",SUMIF('Eng GLA 6th, 7th, 8th'!$E$4:$DV$4,EA$3,'Eng GLA 6th, 7th, 8th'!$E26:$DV26)))</f>
        <is>
          <t/>
        </is>
      </c>
      <c r="EB23" s="319" t="inlineStr">
        <f aca="false">IF($B23="","",IF(COUNTIFS('Eng GLA 6th, 7th, 8th'!$E$4:$DV$4,EB$3,'Eng GLA 6th, 7th, 8th'!$E26:$DV26,"&lt;&gt;")=0,"",SUMIF('Eng GLA 6th, 7th, 8th'!$E$4:$DV$4,EB$3,'Eng GLA 6th, 7th, 8th'!$E26:$DV26)))</f>
        <is>
          <t/>
        </is>
      </c>
      <c r="EC23" s="319" t="inlineStr">
        <f aca="false">IF($B23="","",IF(COUNTIFS('Eng GLA 6th, 7th, 8th'!$E$4:$DV$4,EC$3,'Eng GLA 6th, 7th, 8th'!$E26:$DV26,"&lt;&gt;")=0,"",SUMIF('Eng GLA 6th, 7th, 8th'!$E$4:$DV$4,EC$3,'Eng GLA 6th, 7th, 8th'!$E26:$DV26)))</f>
        <is>
          <t/>
        </is>
      </c>
      <c r="ED23" s="319" t="inlineStr">
        <f aca="false">IF($B23="","",IF(COUNTIFS('Eng GLA 6th, 7th, 8th'!$E$4:$DV$4,ED$3,'Eng GLA 6th, 7th, 8th'!$E26:$DV26,"&lt;&gt;")=0,"",SUMIF('Eng GLA 6th, 7th, 8th'!$E$4:$DV$4,ED$3,'Eng GLA 6th, 7th, 8th'!$E26:$DV26)))</f>
        <is>
          <t/>
        </is>
      </c>
      <c r="EE23" s="319" t="inlineStr">
        <f aca="false">IF($B23="","",IF(COUNTIFS('Eng GLA 6th, 7th, 8th'!$E$4:$DV$4,EE$3,'Eng GLA 6th, 7th, 8th'!$E26:$DV26,"&lt;&gt;")=0,"",SUMIF('Eng GLA 6th, 7th, 8th'!$E$4:$DV$4,EE$3,'Eng GLA 6th, 7th, 8th'!$E26:$DV26)))</f>
        <is>
          <t/>
        </is>
      </c>
      <c r="EF23" s="319" t="inlineStr">
        <f aca="false">IF($B23="","",IF(COUNTIFS('Eng GLA 6th, 7th, 8th'!$E$4:$DV$4,EF$3,'Eng GLA 6th, 7th, 8th'!$E26:$DV26,"&lt;&gt;")=0,"",SUMIF('Eng GLA 6th, 7th, 8th'!$E$4:$DV$4,EF$3,'Eng GLA 6th, 7th, 8th'!$E26:$DV26)))</f>
        <is>
          <t/>
        </is>
      </c>
      <c r="EG23" s="319" t="inlineStr">
        <f aca="false">IF($B23="","",IF(COUNTIFS('Eng GLA 6th, 7th, 8th'!$E$4:$DV$4,EG$3,'Eng GLA 6th, 7th, 8th'!$E26:$DV26,"&lt;&gt;")=0,"",SUMIF('Eng GLA 6th, 7th, 8th'!$E$4:$DV$4,EG$3,'Eng GLA 6th, 7th, 8th'!$E26:$DV26)))</f>
        <is>
          <t/>
        </is>
      </c>
      <c r="EH23" s="319" t="inlineStr">
        <f aca="false">IF($B23="","",IF(COUNTIFS('Eng GLA 6th, 7th, 8th'!$E$4:$DV$4,EH$3,'Eng GLA 6th, 7th, 8th'!$E26:$DV26,"&lt;&gt;")=0,"",SUMIF('Eng GLA 6th, 7th, 8th'!$E$4:$DV$4,EH$3,'Eng GLA 6th, 7th, 8th'!$E26:$DV26)))</f>
        <is>
          <t/>
        </is>
      </c>
      <c r="EI23" s="319" t="inlineStr">
        <f aca="false">IF($B23="","",IF(COUNTIFS('Eng GLA 6th, 7th, 8th'!$E$4:$DV$4,EI$3,'Eng GLA 6th, 7th, 8th'!$E26:$DV26,"&lt;&gt;")=0,"",SUMIF('Eng GLA 6th, 7th, 8th'!$E$4:$DV$4,EI$3,'Eng GLA 6th, 7th, 8th'!$E26:$DV26)))</f>
        <is>
          <t/>
        </is>
      </c>
      <c r="EJ23" s="322" t="inlineStr">
        <f aca="false">IF('Cover Sheet'!$AC$6="7th", 'Eng GLA 6th, 7th, 8th'!AQ26, "")</f>
        <is>
          <t/>
        </is>
      </c>
      <c r="EK23" s="319" t="inlineStr">
        <f aca="false">IF($B23="","",IF(COUNTIFS('Eng GLA 6th, 7th, 8th'!$E$4:$DV$4,EK$3,'Eng GLA 6th, 7th, 8th'!$E26:$DV26,"&lt;&gt;")=0,"",SUMIF('Eng GLA 6th, 7th, 8th'!$E$4:$DV$4,EK$3,'Eng GLA 6th, 7th, 8th'!$E26:$DV26)))</f>
        <is>
          <t/>
        </is>
      </c>
      <c r="EL23" s="319" t="inlineStr">
        <f aca="false">IF($B23="","",IF(COUNTIFS('Eng GLA 6th, 7th, 8th'!$E$4:$DV$4,EL$3,'Eng GLA 6th, 7th, 8th'!$E26:$DV26,"&lt;&gt;")=0,"",SUMIF('Eng GLA 6th, 7th, 8th'!$E$4:$DV$4,EL$3,'Eng GLA 6th, 7th, 8th'!$E26:$DV26)))</f>
        <is>
          <t/>
        </is>
      </c>
      <c r="EM23" s="319" t="inlineStr">
        <f aca="false">IF($B23="","",IF(COUNTIFS('Eng GLA 6th, 7th, 8th'!$E$4:$DV$4,EM$3,'Eng GLA 6th, 7th, 8th'!$E26:$DV26,"&lt;&gt;")=0,"",SUMIF('Eng GLA 6th, 7th, 8th'!$E$4:$DV$4,EM$3,'Eng GLA 6th, 7th, 8th'!$E26:$DV26)))</f>
        <is>
          <t/>
        </is>
      </c>
      <c r="EN23" s="319" t="inlineStr">
        <f aca="false">IF($B23="","",IF(COUNTIFS('Eng GLA 6th, 7th, 8th'!$E$4:$DV$4,EN$3,'Eng GLA 6th, 7th, 8th'!$E26:$DV26,"&lt;&gt;")=0,"",SUMIF('Eng GLA 6th, 7th, 8th'!$E$4:$DV$4,EN$3,'Eng GLA 6th, 7th, 8th'!$E26:$DV26)))</f>
        <is>
          <t/>
        </is>
      </c>
      <c r="EO23" s="319" t="inlineStr">
        <f aca="false">IF($B23="","",IF(COUNTIFS('Eng GLA 6th, 7th, 8th'!$E$4:$DV$4,EO$3,'Eng GLA 6th, 7th, 8th'!$E26:$DV26,"&lt;&gt;")=0,"",SUMIF('Eng GLA 6th, 7th, 8th'!$E$4:$DV$4,EO$3,'Eng GLA 6th, 7th, 8th'!$E26:$DV26)))</f>
        <is>
          <t/>
        </is>
      </c>
      <c r="EP23" s="319" t="inlineStr">
        <f aca="false">IF($B23="","",IF(COUNTIFS('Eng GLA 6th, 7th, 8th'!$E$4:$DV$4,EP$3,'Eng GLA 6th, 7th, 8th'!$E26:$DV26,"&lt;&gt;")=0,"",SUMIF('Eng GLA 6th, 7th, 8th'!$E$4:$DV$4,EP$3,'Eng GLA 6th, 7th, 8th'!$E26:$DV26)))</f>
        <is>
          <t/>
        </is>
      </c>
      <c r="EQ23" s="319" t="inlineStr">
        <f aca="false">IF($B23="","",IF(COUNTIFS('Eng GLA 6th, 7th, 8th'!$E$4:$DV$4,EQ$3,'Eng GLA 6th, 7th, 8th'!$E26:$DV26,"&lt;&gt;")=0,"",SUMIF('Eng GLA 6th, 7th, 8th'!$E$4:$DV$4,EQ$3,'Eng GLA 6th, 7th, 8th'!$E26:$DV26)))</f>
        <is>
          <t/>
        </is>
      </c>
      <c r="ER23" s="319" t="inlineStr">
        <f aca="false">IF($B23="","",IF(COUNTIFS('Eng GLA 6th, 7th, 8th'!$E$4:$DV$4,ER$3,'Eng GLA 6th, 7th, 8th'!$E26:$DV26,"&lt;&gt;")=0,"",SUMIF('Eng GLA 6th, 7th, 8th'!$E$4:$DV$4,ER$3,'Eng GLA 6th, 7th, 8th'!$E26:$DV26)))</f>
        <is>
          <t/>
        </is>
      </c>
      <c r="ES23" s="319" t="inlineStr">
        <f aca="false">IF($B23="","",IF(COUNTIFS('Eng GLA 6th, 7th, 8th'!$E$4:$DV$4,ES$3,'Eng GLA 6th, 7th, 8th'!$E26:$DV26,"&lt;&gt;")=0,"",SUMIF('Eng GLA 6th, 7th, 8th'!$E$4:$DV$4,ES$3,'Eng GLA 6th, 7th, 8th'!$E26:$DV26)))</f>
        <is>
          <t/>
        </is>
      </c>
      <c r="ET23" s="319" t="inlineStr">
        <f aca="false">IF($B23="","",IF(COUNTIFS('Eng GLA 6th, 7th, 8th'!$E$4:$DV$4,ET$3,'Eng GLA 6th, 7th, 8th'!$E26:$DV26,"&lt;&gt;")=0,"",SUMIF('Eng GLA 6th, 7th, 8th'!$E$4:$DV$4,ET$3,'Eng GLA 6th, 7th, 8th'!$E26:$DV26)))</f>
        <is>
          <t/>
        </is>
      </c>
      <c r="EU23" s="319" t="inlineStr">
        <f aca="false">IF($B23="","",IF(COUNTIFS('Eng GLA 6th, 7th, 8th'!$E$4:$DV$4,EU$3,'Eng GLA 6th, 7th, 8th'!$E26:$DV26,"&lt;&gt;")=0,"",SUMIF('Eng GLA 6th, 7th, 8th'!$E$4:$DV$4,EU$3,'Eng GLA 6th, 7th, 8th'!$E26:$DV26)))</f>
        <is>
          <t/>
        </is>
      </c>
      <c r="EV23" s="319" t="inlineStr">
        <f aca="false">IF($B23="","",IF(COUNTIFS('Eng GLA 6th, 7th, 8th'!$E$4:$DV$4,EV$3,'Eng GLA 6th, 7th, 8th'!$E26:$DV26,"&lt;&gt;")=0,"",SUMIF('Eng GLA 6th, 7th, 8th'!$E$4:$DV$4,EV$3,'Eng GLA 6th, 7th, 8th'!$E26:$DV26)))</f>
        <is>
          <t/>
        </is>
      </c>
      <c r="EW23" s="319" t="inlineStr">
        <f aca="false">IF($B23="","",IF(COUNTIFS('Eng GLA 6th, 7th, 8th'!$E$4:$DV$4,EW$3,'Eng GLA 6th, 7th, 8th'!$E26:$DV26,"&lt;&gt;")=0,"",SUMIF('Eng GLA 6th, 7th, 8th'!$E$4:$DV$4,EW$3,'Eng GLA 6th, 7th, 8th'!$E26:$DV26)))</f>
        <is>
          <t/>
        </is>
      </c>
      <c r="EX23" s="319" t="inlineStr">
        <f aca="false">IF($B23="","",IF(COUNTIFS('Eng GLA 6th, 7th, 8th'!$E$4:$DV$4,EX$3,'Eng GLA 6th, 7th, 8th'!$E26:$DV26,"&lt;&gt;")=0,"",SUMIF('Eng GLA 6th, 7th, 8th'!$E$4:$DV$4,EX$3,'Eng GLA 6th, 7th, 8th'!$E26:$DV26)))</f>
        <is>
          <t/>
        </is>
      </c>
      <c r="EY23" s="319" t="inlineStr">
        <f aca="false">IF($B23="","",IF(COUNTIFS('Eng GLA 6th, 7th, 8th'!$E$4:$DV$4,EY$3,'Eng GLA 6th, 7th, 8th'!$E26:$DV26,"&lt;&gt;")=0,"",SUMIF('Eng GLA 6th, 7th, 8th'!$E$4:$DV$4,EY$3,'Eng GLA 6th, 7th, 8th'!$E26:$DV26)))</f>
        <is>
          <t/>
        </is>
      </c>
      <c r="EZ23" s="322" t="inlineStr">
        <f aca="false">IF('Cover Sheet'!$AC$6="8th", 'Eng GLA 6th, 7th, 8th'!CG26, "")</f>
        <is>
          <t/>
        </is>
      </c>
      <c r="FA23" s="319" t="inlineStr">
        <f aca="false">IF($B23="","",IF(COUNTIFS('Eng GLA 6th, 7th, 8th'!$E$4:$DV$4,FA$3,'Eng GLA 6th, 7th, 8th'!$E26:$DV26,"&lt;&gt;")=0,"",SUMIF('Eng GLA 6th, 7th, 8th'!$E$4:$DV$4,FA$3,'Eng GLA 6th, 7th, 8th'!$E26:$DV26)))</f>
        <is>
          <t/>
        </is>
      </c>
      <c r="FB23" s="319" t="inlineStr">
        <f aca="false">IF($B23="","",IF(COUNTIFS('Eng GLA 6th, 7th, 8th'!$E$4:$DV$4,FB$3,'Eng GLA 6th, 7th, 8th'!$E26:$DV26,"&lt;&gt;")=0,"",SUMIF('Eng GLA 6th, 7th, 8th'!$E$4:$DV$4,FB$3,'Eng GLA 6th, 7th, 8th'!$E26:$DV26)))</f>
        <is>
          <t/>
        </is>
      </c>
      <c r="FC23" s="319" t="inlineStr">
        <f aca="false">IF($B23="","",IF(COUNTIFS('Eng GLA 6th, 7th, 8th'!$E$4:$DV$4,FC$3,'Eng GLA 6th, 7th, 8th'!$E26:$DV26,"&lt;&gt;")=0,"",SUMIF('Eng GLA 6th, 7th, 8th'!$E$4:$DV$4,FC$3,'Eng GLA 6th, 7th, 8th'!$E26:$DV26)))</f>
        <is>
          <t/>
        </is>
      </c>
      <c r="FD23" s="319" t="inlineStr">
        <f aca="false">IF($B23="","",IF(COUNTIFS('Eng GLA 6th, 7th, 8th'!$E$4:$DV$4,FD$3,'Eng GLA 6th, 7th, 8th'!$E26:$DV26,"&lt;&gt;")=0,"",SUMIF('Eng GLA 6th, 7th, 8th'!$E$4:$DV$4,FD$3,'Eng GLA 6th, 7th, 8th'!$E26:$DV26)))</f>
        <is>
          <t/>
        </is>
      </c>
      <c r="FE23" s="319" t="inlineStr">
        <f aca="false">IF($B23="","",IF(COUNTIFS('Eng GLA 6th, 7th, 8th'!$E$4:$DV$4,FE$3,'Eng GLA 6th, 7th, 8th'!$E26:$DV26,"&lt;&gt;")=0,"",SUMIF('Eng GLA 6th, 7th, 8th'!$E$4:$DV$4,FE$3,'Eng GLA 6th, 7th, 8th'!$E26:$DV26)))</f>
        <is>
          <t/>
        </is>
      </c>
      <c r="FF23" s="319" t="inlineStr">
        <f aca="false">IF($B23="","",IF(COUNTIFS('Eng GLA 6th, 7th, 8th'!$E$4:$DV$4,FF$3,'Eng GLA 6th, 7th, 8th'!$E26:$DV26,"&lt;&gt;")=0,"",SUMIF('Eng GLA 6th, 7th, 8th'!$E$4:$DV$4,FF$3,'Eng GLA 6th, 7th, 8th'!$E26:$DV26)))</f>
        <is>
          <t/>
        </is>
      </c>
      <c r="FG23" s="319" t="inlineStr">
        <f aca="false">IF($B23="","",IF(COUNTIFS('Eng GLA 6th, 7th, 8th'!$E$4:$DV$4,FG$3,'Eng GLA 6th, 7th, 8th'!$E26:$DV26,"&lt;&gt;")=0,"",SUMIF('Eng GLA 6th, 7th, 8th'!$E$4:$DV$4,FG$3,'Eng GLA 6th, 7th, 8th'!$E26:$DV26)))</f>
        <is>
          <t/>
        </is>
      </c>
      <c r="FH23" s="319" t="inlineStr">
        <f aca="false">IF($B23="","",IF(COUNTIFS('Eng GLA 6th, 7th, 8th'!$E$4:$DV$4,FH$3,'Eng GLA 6th, 7th, 8th'!$E26:$DV26,"&lt;&gt;")=0,"",SUMIF('Eng GLA 6th, 7th, 8th'!$E$4:$DV$4,FH$3,'Eng GLA 6th, 7th, 8th'!$E26:$DV26)))</f>
        <is>
          <t/>
        </is>
      </c>
      <c r="FI23" s="319" t="inlineStr">
        <f aca="false">IF($B23="","",IF(COUNTIFS('Eng GLA 6th, 7th, 8th'!$E$4:$DV$4,FI$3,'Eng GLA 6th, 7th, 8th'!$E26:$DV26,"&lt;&gt;")=0,"",SUMIF('Eng GLA 6th, 7th, 8th'!$E$4:$DV$4,FI$3,'Eng GLA 6th, 7th, 8th'!$E26:$DV26)))</f>
        <is>
          <t/>
        </is>
      </c>
      <c r="FJ23" s="319" t="inlineStr">
        <f aca="false">IF($B23="","",IF(COUNTIFS('Eng GLA 6th, 7th, 8th'!$E$4:$DV$4,FJ$3,'Eng GLA 6th, 7th, 8th'!$E26:$DV26,"&lt;&gt;")=0,"",SUMIF('Eng GLA 6th, 7th, 8th'!$E$4:$DV$4,FJ$3,'Eng GLA 6th, 7th, 8th'!$E26:$DV26)))</f>
        <is>
          <t/>
        </is>
      </c>
      <c r="FK23" s="319" t="inlineStr">
        <f aca="false">IF($B23="","",IF(COUNTIFS('Eng GLA 6th, 7th, 8th'!$E$4:$DV$4,FK$3,'Eng GLA 6th, 7th, 8th'!$E26:$DV26,"&lt;&gt;")=0,"",SUMIF('Eng GLA 6th, 7th, 8th'!$E$4:$DV$4,FK$3,'Eng GLA 6th, 7th, 8th'!$E26:$DV26)))</f>
        <is>
          <t/>
        </is>
      </c>
      <c r="FL23" s="319" t="inlineStr">
        <f aca="false">IF($B23="","",IF(COUNTIFS('Eng GLA 6th, 7th, 8th'!$E$4:$DV$4,FL$3,'Eng GLA 6th, 7th, 8th'!$E26:$DV26,"&lt;&gt;")=0,"",SUMIF('Eng GLA 6th, 7th, 8th'!$E$4:$DV$4,FL$3,'Eng GLA 6th, 7th, 8th'!$E26:$DV26)))</f>
        <is>
          <t/>
        </is>
      </c>
      <c r="FM23" s="319" t="inlineStr">
        <f aca="false">IF($B23="","",IF(COUNTIFS('Eng GLA 6th, 7th, 8th'!$E$4:$DV$4,FM$3,'Eng GLA 6th, 7th, 8th'!$E26:$DV26,"&lt;&gt;")=0,"",SUMIF('Eng GLA 6th, 7th, 8th'!$E$4:$DV$4,FM$3,'Eng GLA 6th, 7th, 8th'!$E26:$DV26)))</f>
        <is>
          <t/>
        </is>
      </c>
      <c r="FN23" s="319" t="inlineStr">
        <f aca="false">IF($B23="","",IF(COUNTIFS('Eng GLA 6th, 7th, 8th'!$E$4:$DV$4,FN$3,'Eng GLA 6th, 7th, 8th'!$E26:$DV26,"&lt;&gt;")=0,"",SUMIF('Eng GLA 6th, 7th, 8th'!$E$4:$DV$4,FN$3,'Eng GLA 6th, 7th, 8th'!$E26:$DV26)))</f>
        <is>
          <t/>
        </is>
      </c>
      <c r="FO23" s="319" t="inlineStr">
        <f aca="false">IF($B23="","",IF(COUNTIFS('Eng GLA 6th, 7th, 8th'!$E$4:$DV$4,FO$3,'Eng GLA 6th, 7th, 8th'!$E26:$DV26,"&lt;&gt;")=0,"",SUMIF('Eng GLA 6th, 7th, 8th'!$E$4:$DV$4,FO$3,'Eng GLA 6th, 7th, 8th'!$E26:$DV26)))</f>
        <is>
          <t/>
        </is>
      </c>
    </row>
    <row r="24" customFormat="false" ht="12.75" hidden="false" customHeight="true" outlineLevel="0" collapsed="false">
      <c r="A24" s="315" t="n">
        <v>20</v>
      </c>
      <c r="B24" s="315" t="str">
        <f aca="false">'English Scores- Leveled papers'!B26</f>
        <v>Lakshmi Narayan</v>
      </c>
      <c r="C24" s="315"/>
      <c r="D24" s="316" t="str">
        <f aca="false">IF(OR(B24="",H24="",'Cover Sheet'!E24=""),"",'Cover Sheet'!E24)</f>
        <v/>
      </c>
      <c r="E24" s="316" t="str">
        <f aca="false">IF(OR(B24="",H24="",'Cover Sheet'!F24=""),"",'Cover Sheet'!F24)</f>
        <v/>
      </c>
      <c r="F24" s="316" t="str">
        <f aca="false">IF(OR(B24="",H24="",'Cover Sheet'!H24=""),"",'Cover Sheet'!H24)</f>
        <v/>
      </c>
      <c r="G24" s="316"/>
      <c r="H24" s="316" t="n">
        <f aca="false">IF(OR(B24="",COUNT('English Scores- Leveled papers'!H26:KM26)=0),"",IF((AND(AB24&gt;=(70/100),AB24&lt;1.1)),9,IF((AND(AA24&gt;=(70/100),AA24&lt;1.1)),8,IF((AND(Z24&gt;=(70/100),Z24&lt;1.1)),7,IF((AND(Y24&gt;=(70/100),Y24&lt;1.1)),6,IF(AND(X24&gt;=0.7,X24&lt;1.1),5.5,IF(AND(W24&gt;=0.7,W24&lt;1.1),5,IF(AND(V24&gt;=0.7,V24&lt;1.1),4.5,IF(AND(U24&gt;=0.7,U24&lt;1.1),4,IF(AND(T24&gt;=0.7,T24&lt;1.1),3.5,IF(AND(S24&gt;=0.7,S24&lt;1.1),3,IF(AND(R24&gt;=0.7,R24&lt;1.1),2.5,IF(AND(Q24&gt;=0.7,Q24&lt;1.1),2,IF(AND(P24&gt;=0.7,P24&lt;1.1),1.5,IF(AND(O24&gt;=0.7,O24&lt;1.1),1,IF(AND(N24&gt;=0.7,N24&lt;1.1),0.5,IF(AND(M24&gt;=0.7,M24&lt;1.1),0.2,IF(AND(L24&gt;=0.7,L24&lt;1.1),0,IF(COUNT('English Scores- Leveled papers'!H26:M26)=0,"",-0.5)))))))))))))))))))</f>
        <v>2.5</v>
      </c>
      <c r="I24" s="317" t="n">
        <f aca="false">IFERROR(IF(OR(B24="",H24=""),"",IF((AND(AB24&gt;=(70/100),AB24&lt;1.1)),AB24,IF(AND((AA24)&gt;=(70/100),AA24&lt;1.1),AA24,IF((AND((Z24)&gt;=(70/100),Z24&lt;1.1)),Z24,IF(AND((Y24)&gt;=(70/100),Y24&lt;1.1),Y24,IF(AND(X24&gt;=0.7,X24&lt;1.1),X24,IF(AND((W24)&gt;=0.7,W24&lt;1.1),W24,IF(AND((V24)&gt;=0.7,V24&lt;1.1),V24,IF(AND((U24)&gt;=0.7,U24&lt;1.1),U24,IF(AND((T24)&gt;=0.7,T24&lt;1.1),T24,IF(AND((S24)&gt;=0.7,S24&lt;1.1),S24,IF(AND((R24)&gt;=0.7,R24&lt;1.1),R24,IF(AND((Q24)&gt;=0.7,Q24&lt;1.1),Q24,IF(AND((P24)&gt;=0.7,P24&lt;1.1),P24,IF(AND((O24)&gt;=0.7,O24&lt;1.1),O24,IF(AND((N24)&gt;=0.7,N24&lt;1.1),N24,IF(AND((M24)&gt;=0.7,M24&lt;1.1),M24,IF(AND((L24)&gt;=0.7,L24&lt;1.1),L24,L24)))))))))))))))))),"")</f>
        <v>0.8</v>
      </c>
      <c r="J24" s="317" t="n">
        <f aca="false">IF((OR(B24="",H24="")),"",IF(AND((AB24)&gt;=(70/100),AB24&lt;1.1),"",IF((AND((AA24)&gt;=(70/100),AA24&lt;1.1)),AB24,IF((AND((Z24)&gt;=(70/100),Z24&lt;1.1)),AA24,IF((AND((Y24)&gt;=(70/100),Y24&lt;1.1)),Z24,IF(AND((X24)&gt;=0.7,X24&lt;1.1),Y24,IF(AND((W24)&gt;=0.7,W24&lt;1.1),X24,IF(AND((V24)&gt;=0.7,V24&lt;1.1),W24,IF(AND((U24)&gt;=0.7,U24&lt;1.1),V24,IF(AND((T24)&gt;=0.7,T24&lt;1.1),U24,IF(AND((S24)&gt;=0.7,S24&lt;1.1),T24,IF(AND((R24)&gt;=0.7,R24&lt;1.1),S24,IF(AND((Q24)&gt;=0.7,Q24&lt;1.1),R24,IF(AND((P24)&gt;=0.7,P24&lt;1.1),Q24,IF(AND((O24)&gt;=0.7,O24&lt;1.1),P24,IF(AND((N24)&gt;=0.7,N24&lt;1.1),O24,IF(AND((M24)&gt;=0.7,M24&lt;1.1),N24,IF(AND((L24)&gt;=0.7,L24&lt;1.1),M24,""))))))))))))))))))</f>
        <v>0.5</v>
      </c>
      <c r="K24" s="317" t="n">
        <f aca="false">IF((OR(B24="",H24="")),"",IF(AND((AB24)&gt;=(70/100),AB24&lt;1.1),AA24,IF((AND((AA24)&gt;=(70/100),AA24&lt;1.1)),Z24,IF((AND((Z24)&gt;=(70/100),Z24&lt;1.1)),Y24,IF((AND((Y24)&gt;=(70/100),Y24&lt;1.1)),X24,IF(AND((X24)&gt;=0.7,X24&lt;1.1),W24,IF(AND((W24)&gt;=0.7,W24&lt;1.1),V24,IF(AND((V24)&gt;=0.7,V24&lt;1.1),U24,IF(AND((U24)&gt;=0.7,U24&lt;1.1),T24,IF(AND((T24)&gt;=0.7,T24&lt;1.1),S24,IF(AND((S24)&gt;=0.7,S24&lt;1.1),R24,IF(AND((R24)&gt;=0.7,R24&lt;1.1),Q24,IF(AND((Q24)&gt;=0.7,Q24&lt;1.1),P24,IF(AND((P24)&gt;=0.7,P24&lt;1.1),O24,IF(AND((O24)&gt;=0.7,O24&lt;1.1),N24,IF(AND((N24)&gt;=0.7,N24&lt;1.1),M24,IF(AND((M24)&gt;=0.7,M24&lt;1.1),L24,IF(AND((L24)&gt;=0.7,L24&lt;1.1),"",""))))))))))))))))))</f>
        <v>0.6</v>
      </c>
      <c r="L24" s="318" t="str">
        <f aca="false">IFERROR(IF((B24=""),"",(IF(COUNT(AC24:AG24)=0,"",ROUND(SUM(AC24:AG24)/SUM($AC$2:$AG$2),1)))),"")</f>
        <v/>
      </c>
      <c r="M24" s="318" t="str">
        <f aca="false">IFERROR(IF((B24=""),"",(IF(COUNT(AH24:AL24)=0,"",ROUND(SUM(AH24:AL24)/SUM($AH$2:$AL$2),1)))),"")</f>
        <v/>
      </c>
      <c r="N24" s="318" t="str">
        <f aca="false">IFERROR(IF((B24=""),"",(IF(COUNT(AM24:AQ24)=0,"",ROUND(SUM(AM24:AQ24)/SUM($AM$2:$AQ$2),1)))),"")</f>
        <v/>
      </c>
      <c r="O24" s="318" t="n">
        <f aca="false">IFERROR(IF((B24=""),"",(IF(COUNT(AR24:AV24)=0,"",ROUND(SUM(AR24:AV24)/SUM($AR$2:$AV$2),1)))),"")</f>
        <v>1</v>
      </c>
      <c r="P24" s="318" t="n">
        <f aca="false">IFERROR(IF((B24=""),"",(IF(COUNT(AX24:BB24)=0,"",ROUND(SUM(AX24:BB24)/SUM($AX$2:$BB$2),1)))),"")</f>
        <v>0.5</v>
      </c>
      <c r="Q24" s="318" t="n">
        <f aca="false">IFERROR(IF((B24=""),"",(IF(COUNT(BD24:BJ24)=0,"",ROUND(SUM(BD24:BJ24)/SUM($BD$2:$BJ$2),1)))),0)</f>
        <v>0.6</v>
      </c>
      <c r="R24" s="318" t="n">
        <f aca="false">IFERROR(IF((B24=""),"",(IF(COUNT(BL24:BS24)=0,"",ROUND(SUM(BL24:BR24)/SUM($BL$2:$BR$2),1)))),0)</f>
        <v>0.8</v>
      </c>
      <c r="S24" s="318" t="n">
        <f aca="false">IFERROR(IF((B24=""),"",(IF(COUNT(BT24:CB24)=0,"",ROUND(SUM(BT24:CA24)/SUM($BT$2:$CA$2),1)))),0)</f>
        <v>0.5</v>
      </c>
      <c r="T24" s="318" t="str">
        <f aca="false">IFERROR(IF((B24=""),"",(IF(COUNT(CC24:CJ24)=0,"",ROUND(SUM(CC24:CI24)/SUM($CC$2:$CI$2),1)))),0)</f>
        <v/>
      </c>
      <c r="U24" s="318" t="str">
        <f aca="false">IFERROR(IF((B24=""),"",(IF(COUNT(CK24:CQ24)=0,"",ROUND(SUM(CK24:CQ24)/SUM($CK$2:$CQ$2),1)))),0)</f>
        <v/>
      </c>
      <c r="V24" s="318" t="str">
        <f aca="false">IFERROR(IF((B24=""),"",(IF(COUNT(CS24:CY24)=0,"",ROUND(SUM(CS24:CY24)/SUM($CS$2:$CY$2),1)))),0)</f>
        <v/>
      </c>
      <c r="W24" s="318" t="str">
        <f aca="false">IFERROR(IF((B24=""),"",(IF(COUNT(DA24:DI24)=0,"",ROUND(SUM(DA24:DI24)/SUM($DA$2:$DI$2),1)))),0)</f>
        <v/>
      </c>
      <c r="X24" s="318" t="str">
        <f aca="false">IFERROR(IF((B24=""),"",(IF(COUNT(DK24:DP24)=0,"",ROUND(SUM(DK24:DP24)/SUM($DK$2:$DP$2),1)))),0)</f>
        <v/>
      </c>
      <c r="Y24" s="318"/>
      <c r="Z24" s="318"/>
      <c r="AA24" s="318"/>
      <c r="AB24" s="318"/>
      <c r="AC24" s="319" t="str">
        <f aca="false">IF($B24="","",IF(COUNTIFS('English Scores- Leveled papers'!$H$4:$KM$4,AC$3,'English Scores- Leveled papers'!$H26:$KM26,"&lt;&gt;")=0,"",SUMIF('English Scores- Leveled papers'!$H$4:$KM$4,AC$3,'English Scores- Leveled papers'!$H26:$KM26)))</f>
        <v/>
      </c>
      <c r="AD24" s="319" t="str">
        <f aca="false">IF($B24="","",IF(COUNTIFS('English Scores- Leveled papers'!$H$4:$KM$4,AD$3,'English Scores- Leveled papers'!$H26:$KM26,"&lt;&gt;")=0,"",SUMIF('English Scores- Leveled papers'!$H$4:$KM$4,AD$3,'English Scores- Leveled papers'!$H26:$KM26)))</f>
        <v/>
      </c>
      <c r="AE24" s="319" t="str">
        <f aca="false">IF($B24="","",IF(COUNTIFS('English Scores- Leveled papers'!$H$4:$KM$4,AE$3,'English Scores- Leveled papers'!$H26:$KM26,"&lt;&gt;")=0,"",SUMIF('English Scores- Leveled papers'!$H$4:$KM$4,AE$3,'English Scores- Leveled papers'!$H26:$KM26)))</f>
        <v/>
      </c>
      <c r="AF24" s="319" t="str">
        <f aca="false">IF($B24="","",IF(COUNTIFS('English Scores- Leveled papers'!$H$4:$KM$4,AF$3,'English Scores- Leveled papers'!$H26:$KM26,"&lt;&gt;")=0,"",SUMIF('English Scores- Leveled papers'!$H$4:$KM$4,AF$3,'English Scores- Leveled papers'!$H26:$KM26)))</f>
        <v/>
      </c>
      <c r="AG24" s="319" t="str">
        <f aca="false">IF($B24="","",IF(COUNTIFS('English Scores- Leveled papers'!$H$4:$KM$4,AG$3,'English Scores- Leveled papers'!$H26:$KM26,"&lt;&gt;")=0,"",SUMIF('English Scores- Leveled papers'!$H$4:$KM$4,AG$3,'English Scores- Leveled papers'!$H26:$KM26)))</f>
        <v/>
      </c>
      <c r="AH24" s="319" t="str">
        <f aca="false">IF($B24="","",IF(COUNTIFS('English Scores- Leveled papers'!$H$4:$KM$4,AH$3,'English Scores- Leveled papers'!$H26:$KM26,"&lt;&gt;")=0,"",SUMIF('English Scores- Leveled papers'!$H$4:$KM$4,AH$3,'English Scores- Leveled papers'!$H26:$KM26)))</f>
        <v/>
      </c>
      <c r="AI24" s="319" t="str">
        <f aca="false">IF($B24="","",IF(COUNTIFS('English Scores- Leveled papers'!$H$4:$KM$4,AI$3,'English Scores- Leveled papers'!$H26:$KM26,"&lt;&gt;")=0,"",SUMIF('English Scores- Leveled papers'!$H$4:$KM$4,AI$3,'English Scores- Leveled papers'!$H26:$KM26)))</f>
        <v/>
      </c>
      <c r="AJ24" s="319" t="str">
        <f aca="false">IF($B24="","",IF(COUNTIFS('English Scores- Leveled papers'!$H$4:$KM$4,AJ$3,'English Scores- Leveled papers'!$H26:$KM26,"&lt;&gt;")=0,"",SUMIF('English Scores- Leveled papers'!$H$4:$KM$4,AJ$3,'English Scores- Leveled papers'!$H26:$KM26)))</f>
        <v/>
      </c>
      <c r="AK24" s="319" t="str">
        <f aca="false">IF($B24="","",IF(COUNTIFS('English Scores- Leveled papers'!$H$4:$KM$4,AK$3,'English Scores- Leveled papers'!$H26:$KM26,"&lt;&gt;")=0,"",SUMIF('English Scores- Leveled papers'!$H$4:$KM$4,AK$3,'English Scores- Leveled papers'!$H26:$KM26)))</f>
        <v/>
      </c>
      <c r="AL24" s="319" t="str">
        <f aca="false">IF($B24="","",IF(COUNTIFS('English Scores- Leveled papers'!$H$4:$KM$4,AL$3,'English Scores- Leveled papers'!$H26:$KM26,"&lt;&gt;")=0,"",SUMIF('English Scores- Leveled papers'!$H$4:$KM$4,AL$3,'English Scores- Leveled papers'!$H26:$KM26)))</f>
        <v/>
      </c>
      <c r="AM24" s="319" t="str">
        <f aca="false">IF($B24="","",IF(COUNTIFS('English Scores- Leveled papers'!$H$4:$KM$4,AM$3,'English Scores- Leveled papers'!$H26:$KM26,"&lt;&gt;")=0,"",SUMIF('English Scores- Leveled papers'!$H$4:$KM$4,AM$3,'English Scores- Leveled papers'!$H26:$KM26)))</f>
        <v/>
      </c>
      <c r="AN24" s="319" t="str">
        <f aca="false">IF($B24="","",IF(COUNTIFS('English Scores- Leveled papers'!$H$4:$KM$4,AN$3,'English Scores- Leveled papers'!$H26:$KM26,"&lt;&gt;")=0,"",SUMIF('English Scores- Leveled papers'!$H$4:$KM$4,AN$3,'English Scores- Leveled papers'!$H26:$KM26)))</f>
        <v/>
      </c>
      <c r="AO24" s="319" t="str">
        <f aca="false">IF($B24="","",IF(COUNTIFS('English Scores- Leveled papers'!$H$4:$KM$4,AO$3,'English Scores- Leveled papers'!$H26:$KM26,"&lt;&gt;")=0,"",SUMIF('English Scores- Leveled papers'!$H$4:$KM$4,AO$3,'English Scores- Leveled papers'!$H26:$KM26)))</f>
        <v/>
      </c>
      <c r="AP24" s="319" t="str">
        <f aca="false">IF($B24="","",IF(COUNTIFS('English Scores- Leveled papers'!$H$4:$KM$4,AP$3,'English Scores- Leveled papers'!$H26:$KM26,"&lt;&gt;")=0,"",SUMIF('English Scores- Leveled papers'!$H$4:$KM$4,AP$3,'English Scores- Leveled papers'!$H26:$KM26)))</f>
        <v/>
      </c>
      <c r="AQ24" s="319" t="str">
        <f aca="false">IF($B24="","",IF(COUNTIFS('English Scores- Leveled papers'!$H$4:$KM$4,AQ$3,'English Scores- Leveled papers'!$H26:$KM26,"&lt;&gt;")=0,"",SUMIF('English Scores- Leveled papers'!$H$4:$KM$4,AQ$3,'English Scores- Leveled papers'!$H26:$KM26)))</f>
        <v/>
      </c>
      <c r="AR24" s="319" t="n">
        <f aca="false">IF($B24="","",IF(COUNTIFS('English Scores- Leveled papers'!$H$4:$KM$4,AR$3,'English Scores- Leveled papers'!$H26:$KM26,"&lt;&gt;")=0,"",SUMIF('English Scores- Leveled papers'!$H$4:$KM$4,AR$3,'English Scores- Leveled papers'!$H26:$KM26)))</f>
        <v>1</v>
      </c>
      <c r="AS24" s="319" t="n">
        <f aca="false">IF($B24="","",IF(COUNTIFS('English Scores- Leveled papers'!$H$4:$KM$4,AS$3,'English Scores- Leveled papers'!$H26:$KM26,"&lt;&gt;")=0,"",SUMIF('English Scores- Leveled papers'!$H$4:$KM$4,AS$3,'English Scores- Leveled papers'!$H26:$KM26)))</f>
        <v>2</v>
      </c>
      <c r="AT24" s="319" t="n">
        <f aca="false">IF($B24="","",IF(COUNTIFS('English Scores- Leveled papers'!$H$4:$KM$4,AT$3,'English Scores- Leveled papers'!$H26:$KM26,"&lt;&gt;")=0,"",SUMIF('English Scores- Leveled papers'!$H$4:$KM$4,AT$3,'English Scores- Leveled papers'!$H26:$KM26)))</f>
        <v>1</v>
      </c>
      <c r="AU24" s="319" t="n">
        <f aca="false">IF($B24="","",IF(COUNTIFS('English Scores- Leveled papers'!$H$4:$KM$4,AU$3,'English Scores- Leveled papers'!$H26:$KM26,"&lt;&gt;")=0,"",SUMIF('English Scores- Leveled papers'!$H$4:$KM$4,AU$3,'English Scores- Leveled papers'!$H26:$KM26)))</f>
        <v>1</v>
      </c>
      <c r="AV24" s="319" t="n">
        <f aca="false">IF($B24="","",IF(COUNTIFS('English Scores- Leveled papers'!$H$4:$KM$4,AV$3,'English Scores- Leveled papers'!$H26:$KM26,"&lt;&gt;")=0,"",SUMIF('English Scores- Leveled papers'!$H$4:$KM$4,AV$3,'English Scores- Leveled papers'!$H26:$KM26)))</f>
        <v>3</v>
      </c>
      <c r="AW24" s="319" t="n">
        <f aca="false">IF($B24="","",IF(COUNTIFS('English Scores- Leveled papers'!$H$4:$KM$4,AW$3,'English Scores- Leveled papers'!$H26:$KM26,"&lt;&gt;")=0,"",SUMIF('English Scores- Leveled papers'!$H$4:$KM$4,AW$3,'English Scores- Leveled papers'!$H26:$KM26)))</f>
        <v>2.25</v>
      </c>
      <c r="AX24" s="319" t="n">
        <f aca="false">IF($B24="","",IF(COUNTIFS('English Scores- Leveled papers'!$H$4:$KM$4,AX$3,'English Scores- Leveled papers'!$H26:$KM26,"&lt;&gt;")=0,"",SUMIF('English Scores- Leveled papers'!$H$4:$KM$4,AX$3,'English Scores- Leveled papers'!$H26:$KM26)))</f>
        <v>2</v>
      </c>
      <c r="AY24" s="319" t="n">
        <f aca="false">IF($B24="","",IF(COUNTIFS('English Scores- Leveled papers'!$H$4:$KM$4,AY$3,'English Scores- Leveled papers'!$H26:$KM26,"&lt;&gt;")=0,"",SUMIF('English Scores- Leveled papers'!$H$4:$KM$4,AY$3,'English Scores- Leveled papers'!$H26:$KM26)))</f>
        <v>0</v>
      </c>
      <c r="AZ24" s="319" t="n">
        <f aca="false">IF($B24="","",IF(COUNTIFS('English Scores- Leveled papers'!$H$4:$KM$4,AZ$3,'English Scores- Leveled papers'!$H26:$KM26,"&lt;&gt;")=0,"",SUMIF('English Scores- Leveled papers'!$H$4:$KM$4,AZ$3,'English Scores- Leveled papers'!$H26:$KM26)))</f>
        <v>1</v>
      </c>
      <c r="BA24" s="319" t="n">
        <f aca="false">IF($B24="","",IF(COUNTIFS('English Scores- Leveled papers'!$H$4:$KM$4,BA$3,'English Scores- Leveled papers'!$H26:$KM26,"&lt;&gt;")=0,"",SUMIF('English Scores- Leveled papers'!$H$4:$KM$4,BA$3,'English Scores- Leveled papers'!$H26:$KM26)))</f>
        <v>0</v>
      </c>
      <c r="BB24" s="319" t="n">
        <f aca="false">IF($B24="","",IF(COUNTIFS('English Scores- Leveled papers'!$H$4:$KM$4,BB$3,'English Scores- Leveled papers'!$H26:$KM26,"&lt;&gt;")=0,"",SUMIF('English Scores- Leveled papers'!$H$4:$KM$4,BB$3,'English Scores- Leveled papers'!$H26:$KM26)))</f>
        <v>1</v>
      </c>
      <c r="BC24" s="319" t="n">
        <f aca="false">IF($B24="","",IF(COUNTIFS('English Scores- Leveled papers'!$H$4:$KM$4,BC$3,'English Scores- Leveled papers'!$H26:$KM26,"&lt;&gt;")=0,"",SUMIF('English Scores- Leveled papers'!$H$4:$KM$4,BC$3,'English Scores- Leveled papers'!$H26:$KM26)))</f>
        <v>3.25</v>
      </c>
      <c r="BD24" s="319" t="n">
        <f aca="false">IF($B24="","",IF(COUNTIFS('English Scores- Leveled papers'!$H$4:$KM$4,BD$3,'English Scores- Leveled papers'!$H26:$KM26,"&lt;&gt;")=0,"",SUMIF('English Scores- Leveled papers'!$H$4:$KM$4,BD$3,'English Scores- Leveled papers'!$H26:$KM26)))</f>
        <v>2</v>
      </c>
      <c r="BE24" s="319" t="n">
        <f aca="false">IF($B24="","",IF(COUNTIFS('English Scores- Leveled papers'!$H$4:$KM$4,BE$3,'English Scores- Leveled papers'!$H26:$KM26,"&lt;&gt;")=0,"",SUMIF('English Scores- Leveled papers'!$H$4:$KM$4,BE$3,'English Scores- Leveled papers'!$H26:$KM26)))</f>
        <v>0</v>
      </c>
      <c r="BF24" s="319" t="n">
        <f aca="false">IF($B24="","",IF(COUNTIFS('English Scores- Leveled papers'!$H$4:$KM$4,BF$3,'English Scores- Leveled papers'!$H26:$KM26,"&lt;&gt;")=0,"",SUMIF('English Scores- Leveled papers'!$H$4:$KM$4,BF$3,'English Scores- Leveled papers'!$H26:$KM26)))</f>
        <v>2</v>
      </c>
      <c r="BG24" s="319" t="n">
        <f aca="false">IF($B24="","",IF(COUNTIFS('English Scores- Leveled papers'!$H$4:$KM$4,BG$3,'English Scores- Leveled papers'!$H26:$KM26,"&lt;&gt;")=0,"",SUMIF('English Scores- Leveled papers'!$H$4:$KM$4,BG$3,'English Scores- Leveled papers'!$H26:$KM26)))</f>
        <v>0</v>
      </c>
      <c r="BH24" s="319" t="n">
        <f aca="false">IF($B24="","",IF(COUNTIFS('English Scores- Leveled papers'!$H$4:$KM$4,BH$3,'English Scores- Leveled papers'!$H26:$KM26,"&lt;&gt;")=0,"",SUMIF('English Scores- Leveled papers'!$H$4:$KM$4,BH$3,'English Scores- Leveled papers'!$H26:$KM26)))</f>
        <v>0</v>
      </c>
      <c r="BI24" s="319" t="n">
        <f aca="false">IF($B24="","",IF(COUNTIFS('English Scores- Leveled papers'!$H$4:$KM$4,BI$3,'English Scores- Leveled papers'!$H26:$KM26,"&lt;&gt;")=0,"",SUMIF('English Scores- Leveled papers'!$H$4:$KM$4,BI$3,'English Scores- Leveled papers'!$H26:$KM26)))</f>
        <v>2</v>
      </c>
      <c r="BJ24" s="319" t="n">
        <f aca="false">IF($B24="","",IF(COUNTIFS('English Scores- Leveled papers'!$H$4:$KM$4,BJ$3,'English Scores- Leveled papers'!$H26:$KM26,"&lt;&gt;")=0,"",SUMIF('English Scores- Leveled papers'!$H$4:$KM$4,BJ$3,'English Scores- Leveled papers'!$H26:$KM26)))</f>
        <v>1</v>
      </c>
      <c r="BK24" s="319" t="n">
        <f aca="false">IF($B24="","",IF(COUNTIFS('English Scores- Leveled papers'!$H$4:$KM$4,BK$3,'English Scores- Leveled papers'!$H26:$KM26,"&lt;&gt;")=0,"",SUMIF('English Scores- Leveled papers'!$H$4:$KM$4,BK$3,'English Scores- Leveled papers'!$H26:$KM26)))</f>
        <v>4</v>
      </c>
      <c r="BL24" s="319" t="n">
        <f aca="false">IF($B24="","",IF(COUNTIFS('English Scores- Leveled papers'!$H$4:$KM$4,BL$3,'English Scores- Leveled papers'!$H26:$KM26,"&lt;&gt;")=0,"",SUMIF('English Scores- Leveled papers'!$H$4:$KM$4,BL$3,'English Scores- Leveled papers'!$H26:$KM26)))</f>
        <v>1</v>
      </c>
      <c r="BM24" s="319" t="n">
        <f aca="false">IF($B24="","",IF(COUNTIFS('English Scores- Leveled papers'!$H$4:$KM$4,BM$3,'English Scores- Leveled papers'!$H26:$KM26,"&lt;&gt;")=0,"",SUMIF('English Scores- Leveled papers'!$H$4:$KM$4,BM$3,'English Scores- Leveled papers'!$H26:$KM26)))</f>
        <v>3</v>
      </c>
      <c r="BN24" s="319" t="n">
        <f aca="false">IF($B24="","",IF(COUNTIFS('English Scores- Leveled papers'!$H$4:$KM$4,BN$3,'English Scores- Leveled papers'!$H26:$KM26,"&lt;&gt;")=0,"",SUMIF('English Scores- Leveled papers'!$H$4:$KM$4,BN$3,'English Scores- Leveled papers'!$H26:$KM26)))</f>
        <v>0.5</v>
      </c>
      <c r="BO24" s="319" t="n">
        <f aca="false">IF($B24="","",IF(COUNTIFS('English Scores- Leveled papers'!$H$4:$KM$4,BO$3,'English Scores- Leveled papers'!$H26:$KM26,"&lt;&gt;")=0,"",SUMIF('English Scores- Leveled papers'!$H$4:$KM$4,BO$3,'English Scores- Leveled papers'!$H26:$KM26)))</f>
        <v>1</v>
      </c>
      <c r="BP24" s="319" t="n">
        <f aca="false">IF($B24="","",IF(COUNTIFS('English Scores- Leveled papers'!$H$4:$KM$4,BP$3,'English Scores- Leveled papers'!$H26:$KM26,"&lt;&gt;")=0,"",SUMIF('English Scores- Leveled papers'!$H$4:$KM$4,BP$3,'English Scores- Leveled papers'!$H26:$KM26)))</f>
        <v>2</v>
      </c>
      <c r="BQ24" s="319" t="n">
        <f aca="false">IF($B24="","",IF(COUNTIFS('English Scores- Leveled papers'!$H$4:$KM$4,BQ$3,'English Scores- Leveled papers'!$H26:$KM26,"&lt;&gt;")=0,"",SUMIF('English Scores- Leveled papers'!$H$4:$KM$4,BQ$3,'English Scores- Leveled papers'!$H26:$KM26)))</f>
        <v>1</v>
      </c>
      <c r="BR24" s="319" t="n">
        <f aca="false">IF($B24="","",IF(COUNTIFS('English Scores- Leveled papers'!$H$4:$KM$4,BR$3,'English Scores- Leveled papers'!$H26:$KM26,"&lt;&gt;")=0,"",SUMIF('English Scores- Leveled papers'!$H$4:$KM$4,BR$3,'English Scores- Leveled papers'!$H26:$KM26)))</f>
        <v>0.5</v>
      </c>
      <c r="BS24" s="319" t="n">
        <f aca="false">IF($B24="","",IF(COUNTIFS('English Scores- Leveled papers'!$H$4:$KM$4,BS$3,'English Scores- Leveled papers'!$H26:$KM26,"&lt;&gt;")=0,"",SUMIF('English Scores- Leveled papers'!$H$4:$KM$4,BS$3,'English Scores- Leveled papers'!$H26:$KM26)))</f>
        <v>0.5</v>
      </c>
      <c r="BT24" s="319" t="n">
        <f aca="false">IF($B24="","",IF(COUNTIFS('English Scores- Leveled papers'!$H$4:$KM$4,BT$3,'English Scores- Leveled papers'!$H26:$KM26,"&lt;&gt;")=0,"",SUMIF('English Scores- Leveled papers'!$H$4:$KM$4,BT$3,'English Scores- Leveled papers'!$H26:$KM26)))</f>
        <v>1</v>
      </c>
      <c r="BU24" s="319" t="n">
        <f aca="false">IF($B24="","",IF(COUNTIFS('English Scores- Leveled papers'!$H$4:$KM$4,BU$3,'English Scores- Leveled papers'!$H26:$KM26,"&lt;&gt;")=0,"",SUMIF('English Scores- Leveled papers'!$H$4:$KM$4,BU$3,'English Scores- Leveled papers'!$H26:$KM26)))</f>
        <v>4</v>
      </c>
      <c r="BV24" s="319" t="n">
        <f aca="false">IF($B24="","",IF(COUNTIFS('English Scores- Leveled papers'!$H$4:$KM$4,BV$3,'English Scores- Leveled papers'!$H26:$KM26,"&lt;&gt;")=0,"",SUMIF('English Scores- Leveled papers'!$H$4:$KM$4,BV$3,'English Scores- Leveled papers'!$H26:$KM26)))</f>
        <v>0</v>
      </c>
      <c r="BW24" s="319" t="n">
        <f aca="false">IF($B24="","",IF(COUNTIFS('English Scores- Leveled papers'!$H$4:$KM$4,BW$3,'English Scores- Leveled papers'!$H26:$KM26,"&lt;&gt;")=0,"",SUMIF('English Scores- Leveled papers'!$H$4:$KM$4,BW$3,'English Scores- Leveled papers'!$H26:$KM26)))</f>
        <v>1.5</v>
      </c>
      <c r="BX24" s="319" t="n">
        <f aca="false">IF($B24="","",IF(COUNTIFS('English Scores- Leveled papers'!$H$4:$KM$4,BX$3,'English Scores- Leveled papers'!$H26:$KM26,"&lt;&gt;")=0,"",SUMIF('English Scores- Leveled papers'!$H$4:$KM$4,BX$3,'English Scores- Leveled papers'!$H26:$KM26)))</f>
        <v>1</v>
      </c>
      <c r="BY24" s="319" t="n">
        <f aca="false">IF($B24="","",IF(COUNTIFS('English Scores- Leveled papers'!$H$4:$KM$4,BY$3,'English Scores- Leveled papers'!$H26:$KM26,"&lt;&gt;")=0,"",SUMIF('English Scores- Leveled papers'!$H$4:$KM$4,BY$3,'English Scores- Leveled papers'!$H26:$KM26)))</f>
        <v>1</v>
      </c>
      <c r="BZ24" s="319" t="n">
        <f aca="false">IF($B24="","",IF(COUNTIFS('English Scores- Leveled papers'!$H$4:$KM$4,BZ$3,'English Scores- Leveled papers'!$H26:$KM26,"&lt;&gt;")=0,"",SUMIF('English Scores- Leveled papers'!$H$4:$KM$4,BZ$3,'English Scores- Leveled papers'!$H26:$KM26)))</f>
        <v>1</v>
      </c>
      <c r="CA24" s="319" t="n">
        <f aca="false">IF($B24="","",IF(COUNTIFS('English Scores- Leveled papers'!$H$4:$KM$4,CA$3,'English Scores- Leveled papers'!$H26:$KM26,"&lt;&gt;")=0,"",SUMIF('English Scores- Leveled papers'!$H$4:$KM$4,CA$3,'English Scores- Leveled papers'!$H26:$KM26)))</f>
        <v>1.5</v>
      </c>
      <c r="CB24" s="319" t="n">
        <f aca="false">IF($B24="","",IF(COUNTIFS('English Scores- Leveled papers'!$H$4:$KM$4,CB$3,'English Scores- Leveled papers'!$H26:$KM26,"&lt;&gt;")=0,"",SUMIF('English Scores- Leveled papers'!$H$4:$KM$4,CB$3,'English Scores- Leveled papers'!$H26:$KM26)))</f>
        <v>6.5</v>
      </c>
      <c r="CC24" s="319" t="str">
        <f aca="false">IF($B24="","",IF(COUNTIFS('English Scores- Leveled papers'!$H$4:$KM$4,CC$3,'English Scores- Leveled papers'!$H26:$KM26,"&lt;&gt;")=0,"",SUMIF('English Scores- Leveled papers'!$H$4:$KM$4,CC$3,'English Scores- Leveled papers'!$H26:$KM26)))</f>
        <v/>
      </c>
      <c r="CD24" s="319" t="str">
        <f aca="false">IF($B24="","",IF(COUNTIFS('English Scores- Leveled papers'!$H$4:$KM$4,CD$3,'English Scores- Leveled papers'!$H26:$KM26,"&lt;&gt;")=0,"",SUMIF('English Scores- Leveled papers'!$H$4:$KM$4,CD$3,'English Scores- Leveled papers'!$H26:$KM26)))</f>
        <v/>
      </c>
      <c r="CE24" s="319" t="str">
        <f aca="false">IF($B24="","",IF(COUNTIFS('English Scores- Leveled papers'!$H$4:$KM$4,CE$3,'English Scores- Leveled papers'!$H26:$KM26,"&lt;&gt;")=0,"",SUMIF('English Scores- Leveled papers'!$H$4:$KM$4,CE$3,'English Scores- Leveled papers'!$H26:$KM26)))</f>
        <v/>
      </c>
      <c r="CF24" s="319" t="str">
        <f aca="false">IF($B24="","",IF(COUNTIFS('English Scores- Leveled papers'!$H$4:$KM$4,CF$3,'English Scores- Leveled papers'!$H26:$KM26,"&lt;&gt;")=0,"",SUMIF('English Scores- Leveled papers'!$H$4:$KM$4,CF$3,'English Scores- Leveled papers'!$H26:$KM26)))</f>
        <v/>
      </c>
      <c r="CG24" s="319" t="str">
        <f aca="false">IF($B24="","",IF(COUNTIFS('English Scores- Leveled papers'!$H$4:$KM$4,CG$3,'English Scores- Leveled papers'!$H26:$KM26,"&lt;&gt;")=0,"",SUMIF('English Scores- Leveled papers'!$H$4:$KM$4,CG$3,'English Scores- Leveled papers'!$H26:$KM26)))</f>
        <v/>
      </c>
      <c r="CH24" s="319" t="str">
        <f aca="false">IF($B24="","",IF(COUNTIFS('English Scores- Leveled papers'!$H$4:$KM$4,CH$3,'English Scores- Leveled papers'!$H26:$KM26,"&lt;&gt;")=0,"",SUMIF('English Scores- Leveled papers'!$H$4:$KM$4,CH$3,'English Scores- Leveled papers'!$H26:$KM26)))</f>
        <v/>
      </c>
      <c r="CI24" s="319" t="str">
        <f aca="false">IF($B24="","",IF(COUNTIFS('English Scores- Leveled papers'!$H$4:$KM$4,CI$3,'English Scores- Leveled papers'!$H26:$KM26,"&lt;&gt;")=0,"",SUMIF('English Scores- Leveled papers'!$H$4:$KM$4,CI$3,'English Scores- Leveled papers'!$H26:$KM26)))</f>
        <v/>
      </c>
      <c r="CJ24" s="319" t="str">
        <f aca="false">IF($B24="","",IF(COUNTIFS('English Scores- Leveled papers'!$H$4:$KM$4,CJ$3,'English Scores- Leveled papers'!$H26:$KM26,"&lt;&gt;")=0,"",SUMIF('English Scores- Leveled papers'!$H$4:$KM$4,CJ$3,'English Scores- Leveled papers'!$H26:$KM26)))</f>
        <v/>
      </c>
      <c r="CK24" s="319" t="str">
        <f aca="false">IF($B24="","",IF(COUNTIFS('English Scores- Leveled papers'!$H$4:$KM$4,CK$3,'English Scores- Leveled papers'!$H26:$KM26,"&lt;&gt;")=0,"",SUMIF('English Scores- Leveled papers'!$H$4:$KM$4,CK$3,'English Scores- Leveled papers'!$H26:$KM26)))</f>
        <v/>
      </c>
      <c r="CL24" s="319" t="str">
        <f aca="false">IF($B24="","",IF(COUNTIFS('English Scores- Leveled papers'!$H$4:$KM$4,CL$3,'English Scores- Leveled papers'!$H26:$KM26,"&lt;&gt;")=0,"",SUMIF('English Scores- Leveled papers'!$H$4:$KM$4,CL$3,'English Scores- Leveled papers'!$H26:$KM26)))</f>
        <v/>
      </c>
      <c r="CM24" s="319" t="str">
        <f aca="false">IF($B24="","",IF(COUNTIFS('English Scores- Leveled papers'!$H$4:$KM$4,CM$3,'English Scores- Leveled papers'!$H26:$KM26,"&lt;&gt;")=0,"",SUMIF('English Scores- Leveled papers'!$H$4:$KM$4,CM$3,'English Scores- Leveled papers'!$H26:$KM26)))</f>
        <v/>
      </c>
      <c r="CN24" s="319" t="str">
        <f aca="false">IF($B24="","",IF(COUNTIFS('English Scores- Leveled papers'!$H$4:$KM$4,CN$3,'English Scores- Leveled papers'!$H26:$KM26,"&lt;&gt;")=0,"",SUMIF('English Scores- Leveled papers'!$H$4:$KM$4,CN$3,'English Scores- Leveled papers'!$H26:$KM26)))</f>
        <v/>
      </c>
      <c r="CO24" s="319" t="str">
        <f aca="false">IF($B24="","",IF(COUNTIFS('English Scores- Leveled papers'!$H$4:$KM$4,CO$3,'English Scores- Leveled papers'!$H26:$KM26,"&lt;&gt;")=0,"",SUMIF('English Scores- Leveled papers'!$H$4:$KM$4,CO$3,'English Scores- Leveled papers'!$H26:$KM26)))</f>
        <v/>
      </c>
      <c r="CP24" s="319" t="str">
        <f aca="false">IF($B24="","",IF(COUNTIFS('English Scores- Leveled papers'!$H$4:$KM$4,CP$3,'English Scores- Leveled papers'!$H26:$KM26,"&lt;&gt;")=0,"",SUMIF('English Scores- Leveled papers'!$H$4:$KM$4,CP$3,'English Scores- Leveled papers'!$H26:$KM26)))</f>
        <v/>
      </c>
      <c r="CQ24" s="319" t="str">
        <f aca="false">IF($B24="","",IF(COUNTIFS('English Scores- Leveled papers'!$H$4:$KM$4,CQ$3,'English Scores- Leveled papers'!$H26:$KM26,"&lt;&gt;")=0,"",SUMIF('English Scores- Leveled papers'!$H$4:$KM$4,CQ$3,'English Scores- Leveled papers'!$H26:$KM26)))</f>
        <v/>
      </c>
      <c r="CR24" s="319" t="str">
        <f aca="false">IF($B24="","",IF(COUNTIFS('English Scores- Leveled papers'!$H$4:$KM$4,CR$3,'English Scores- Leveled papers'!$H26:$KM26,"&lt;&gt;")=0,"",SUMIF('English Scores- Leveled papers'!$H$4:$KM$4,CR$3,'English Scores- Leveled papers'!$H26:$KM26)))</f>
        <v/>
      </c>
      <c r="CS24" s="319" t="str">
        <f aca="false">IF($B24="","",IF(COUNTIFS('English Scores- Leveled papers'!$H$4:$KM$4,CS$3,'English Scores- Leveled papers'!$H26:$KM26,"&lt;&gt;")=0,"",SUMIF('English Scores- Leveled papers'!$H$4:$KM$4,CS$3,'English Scores- Leveled papers'!$H26:$KM26)))</f>
        <v/>
      </c>
      <c r="CT24" s="319" t="str">
        <f aca="false">IF($B24="","",IF(COUNTIFS('English Scores- Leveled papers'!$H$4:$KM$4,CT$3,'English Scores- Leveled papers'!$H26:$KM26,"&lt;&gt;")=0,"",SUMIF('English Scores- Leveled papers'!$H$4:$KM$4,CT$3,'English Scores- Leveled papers'!$H26:$KM26)))</f>
        <v/>
      </c>
      <c r="CU24" s="319" t="str">
        <f aca="false">IF($B24="","",IF(COUNTIFS('English Scores- Leveled papers'!$H$4:$KM$4,CU$3,'English Scores- Leveled papers'!$H26:$KM26,"&lt;&gt;")=0,"",SUMIF('English Scores- Leveled papers'!$H$4:$KM$4,CU$3,'English Scores- Leveled papers'!$H26:$KM26)))</f>
        <v/>
      </c>
      <c r="CV24" s="319" t="str">
        <f aca="false">IF($B24="","",IF(COUNTIFS('English Scores- Leveled papers'!$H$4:$KM$4,CV$3,'English Scores- Leveled papers'!$H26:$KM26,"&lt;&gt;")=0,"",SUMIF('English Scores- Leveled papers'!$H$4:$KM$4,CV$3,'English Scores- Leveled papers'!$H26:$KM26)))</f>
        <v/>
      </c>
      <c r="CW24" s="319" t="str">
        <f aca="false">IF($B24="","",IF(COUNTIFS('English Scores- Leveled papers'!$H$4:$KM$4,CW$3,'English Scores- Leveled papers'!$H26:$KM26,"&lt;&gt;")=0,"",SUMIF('English Scores- Leveled papers'!$H$4:$KM$4,CW$3,'English Scores- Leveled papers'!$H26:$KM26)))</f>
        <v/>
      </c>
      <c r="CX24" s="319" t="str">
        <f aca="false">IF($B24="","",IF(COUNTIFS('English Scores- Leveled papers'!$H$4:$KM$4,CX$3,'English Scores- Leveled papers'!$H26:$KM26,"&lt;&gt;")=0,"",SUMIF('English Scores- Leveled papers'!$H$4:$KM$4,CX$3,'English Scores- Leveled papers'!$H26:$KM26)))</f>
        <v/>
      </c>
      <c r="CY24" s="319" t="str">
        <f aca="false">IF($B24="","",IF(COUNTIFS('English Scores- Leveled papers'!$H$4:$KM$4,CY$3,'English Scores- Leveled papers'!$H26:$KM26,"&lt;&gt;")=0,"",SUMIF('English Scores- Leveled papers'!$H$4:$KM$4,CY$3,'English Scores- Leveled papers'!$H26:$KM26)))</f>
        <v/>
      </c>
      <c r="CZ24" s="319" t="str">
        <f aca="false">IF($B24="","",IF(COUNTIFS('English Scores- Leveled papers'!$H$4:$KM$4,CZ$3,'English Scores- Leveled papers'!$H26:$KM26,"&lt;&gt;")=0,"",SUMIF('English Scores- Leveled papers'!$H$4:$KM$4,CZ$3,'English Scores- Leveled papers'!$H26:$KM26)))</f>
        <v/>
      </c>
      <c r="DA24" s="319" t="str">
        <f aca="false">IF($B24="","",IF(COUNTIFS('English Scores- Leveled papers'!$H$4:$KM$4,DA$3,'English Scores- Leveled papers'!$H26:$KM26,"&lt;&gt;")=0,"",SUMIF('English Scores- Leveled papers'!$H$4:$KM$4,DA$3,'English Scores- Leveled papers'!$H26:$KM26)))</f>
        <v/>
      </c>
      <c r="DB24" s="319" t="str">
        <f aca="false">IF($B24="","",IF(COUNTIFS('English Scores- Leveled papers'!$H$4:$KM$4,DB$3,'English Scores- Leveled papers'!$H26:$KM26,"&lt;&gt;")=0,"",SUMIF('English Scores- Leveled papers'!$H$4:$KM$4,DB$3,'English Scores- Leveled papers'!$H26:$KM26)))</f>
        <v/>
      </c>
      <c r="DC24" s="319" t="str">
        <f aca="false">IF($B24="","",IF(COUNTIFS('English Scores- Leveled papers'!$H$4:$KM$4,DC$3,'English Scores- Leveled papers'!$H26:$KM26,"&lt;&gt;")=0,"",SUMIF('English Scores- Leveled papers'!$H$4:$KM$4,DC$3,'English Scores- Leveled papers'!$H26:$KM26)))</f>
        <v/>
      </c>
      <c r="DD24" s="319" t="str">
        <f aca="false">IF($B24="","",IF(COUNTIFS('English Scores- Leveled papers'!$H$4:$KM$4,DD$3,'English Scores- Leveled papers'!$H26:$KM26,"&lt;&gt;")=0,"",SUMIF('English Scores- Leveled papers'!$H$4:$KM$4,DD$3,'English Scores- Leveled papers'!$H26:$KM26)))</f>
        <v/>
      </c>
      <c r="DE24" s="319" t="str">
        <f aca="false">IF($B24="","",IF(COUNTIFS('English Scores- Leveled papers'!$H$4:$KM$4,DE$3,'English Scores- Leveled papers'!$H26:$KM26,"&lt;&gt;")=0,"",SUMIF('English Scores- Leveled papers'!$H$4:$KM$4,DE$3,'English Scores- Leveled papers'!$H26:$KM26)))</f>
        <v/>
      </c>
      <c r="DF24" s="319" t="str">
        <f aca="false">IF($B24="","",IF(COUNTIFS('English Scores- Leveled papers'!$H$4:$KM$4,DF$3,'English Scores- Leveled papers'!$H26:$KM26,"&lt;&gt;")=0,"",SUMIF('English Scores- Leveled papers'!$H$4:$KM$4,DF$3,'English Scores- Leveled papers'!$H26:$KM26)))</f>
        <v/>
      </c>
      <c r="DG24" s="319" t="str">
        <f aca="false">IF($B24="","",IF(COUNTIFS('English Scores- Leveled papers'!$H$4:$KM$4,DG$3,'English Scores- Leveled papers'!$H26:$KM26,"&lt;&gt;")=0,"",SUMIF('English Scores- Leveled papers'!$H$4:$KM$4,DG$3,'English Scores- Leveled papers'!$H26:$KM26)))</f>
        <v/>
      </c>
      <c r="DH24" s="319" t="str">
        <f aca="false">IF($B24="","",IF(COUNTIFS('English Scores- Leveled papers'!$H$4:$KM$4,DH$3,'English Scores- Leveled papers'!$H26:$KM26,"&lt;&gt;")=0,"",SUMIF('English Scores- Leveled papers'!$H$4:$KM$4,DH$3,'English Scores- Leveled papers'!$H26:$KM26)))</f>
        <v/>
      </c>
      <c r="DI24" s="319" t="str">
        <f aca="false">IF($B24="","",IF(COUNTIFS('English Scores- Leveled papers'!$H$4:$KM$4,DI$3,'English Scores- Leveled papers'!$H26:$KM26,"&lt;&gt;")=0,"",SUMIF('English Scores- Leveled papers'!$H$4:$KM$4,DI$3,'English Scores- Leveled papers'!$H26:$KM26)))</f>
        <v/>
      </c>
      <c r="DJ24" s="319" t="str">
        <f aca="false">IF($B24="","",IF(COUNTIFS('English Scores- Leveled papers'!$H$4:$KM$4,DJ$3,'English Scores- Leveled papers'!$H26:$KM26,"&lt;&gt;")=0,"",SUMIF('English Scores- Leveled papers'!$H$4:$KM$4,DJ$3,'English Scores- Leveled papers'!$H26:$KM26)))</f>
        <v/>
      </c>
      <c r="DK24" s="319" t="str">
        <f aca="false">IF($B24="","",IF(COUNTIFS('English Scores- Leveled papers'!$H$4:$KM$4,DK$3,'English Scores- Leveled papers'!$H26:$KM26,"&lt;&gt;")=0,"",SUMIF('English Scores- Leveled papers'!$H$4:$KM$4,DK$3,'English Scores- Leveled papers'!$H26:$KM26)))</f>
        <v/>
      </c>
      <c r="DL24" s="319" t="str">
        <f aca="false">IF($B24="","",IF(COUNTIFS('English Scores- Leveled papers'!$H$4:$KM$4,DL$3,'English Scores- Leveled papers'!$H26:$KM26,"&lt;&gt;")=0,"",SUMIF('English Scores- Leveled papers'!$H$4:$KM$4,DL$3,'English Scores- Leveled papers'!$H26:$KM26)))</f>
        <v/>
      </c>
      <c r="DM24" s="319" t="str">
        <f aca="false">IF($B24="","",IF(COUNTIFS('English Scores- Leveled papers'!$H$4:$KM$4,DM$3,'English Scores- Leveled papers'!$H26:$KM26,"&lt;&gt;")=0,"",SUMIF('English Scores- Leveled papers'!$H$4:$KM$4,DM$3,'English Scores- Leveled papers'!$H26:$KM26)))</f>
        <v/>
      </c>
      <c r="DN24" s="319" t="str">
        <f aca="false">IF($B24="","",IF(COUNTIFS('English Scores- Leveled papers'!$H$4:$KM$4,DN$3,'English Scores- Leveled papers'!$H26:$KM26,"&lt;&gt;")=0,"",SUMIF('English Scores- Leveled papers'!$H$4:$KM$4,DN$3,'English Scores- Leveled papers'!$H26:$KM26)))</f>
        <v/>
      </c>
      <c r="DO24" s="319" t="str">
        <f aca="false">IF($B24="","",IF(COUNTIFS('English Scores- Leveled papers'!$H$4:$KM$4,DO$3,'English Scores- Leveled papers'!$H26:$KM26,"&lt;&gt;")=0,"",SUMIF('English Scores- Leveled papers'!$H$4:$KM$4,DO$3,'English Scores- Leveled papers'!$H26:$KM26)))</f>
        <v/>
      </c>
      <c r="DP24" s="319" t="str">
        <f aca="false">IF($B24="","",IF(COUNTIFS('English Scores- Leveled papers'!$H$4:$KM$4,DP$3,'English Scores- Leveled papers'!$H26:$KM26,"&lt;&gt;")=0,"",SUMIF('English Scores- Leveled papers'!$H$4:$KM$4,DP$3,'English Scores- Leveled papers'!$H26:$KM26)))</f>
        <v/>
      </c>
      <c r="DQ24" s="320" t="str">
        <f aca="false">IF($B24="","",IF(COUNTIFS('English Scores- Leveled papers'!$H$4:$KM$4,DQ$3,'English Scores- Leveled papers'!$H26:$KM26,"&lt;&gt;")=0,"",SUMIF('English Scores- Leveled papers'!$H$4:$KM$4,DQ$3,'English Scores- Leveled papers'!$H26:$KM26)))</f>
        <v/>
      </c>
      <c r="DR24" s="321" t="inlineStr">
        <f aca="false">IF('Cover Sheet'!$AC$6="6th", 'Eng GLA 6th, 7th, 8th'!D27, "")</f>
        <is>
          <t/>
        </is>
      </c>
      <c r="DU24" s="319" t="inlineStr">
        <f aca="false">IF($B24="","",IF(COUNTIFS('Eng GLA 6th, 7th, 8th'!$E$4:$DV$4,DU$3,'Eng GLA 6th, 7th, 8th'!$E27:$DV27,"&lt;&gt;")=0,"",SUMIF('Eng GLA 6th, 7th, 8th'!$E$4:$DV$4,DU$3,'Eng GLA 6th, 7th, 8th'!$E27:$DV27)))</f>
        <is>
          <t/>
        </is>
      </c>
      <c r="DV24" s="319" t="inlineStr">
        <f aca="false">IF($B24="","",IF(COUNTIFS('Eng GLA 6th, 7th, 8th'!$E$4:$DV$4,DV$3,'Eng GLA 6th, 7th, 8th'!$E27:$DV27,"&lt;&gt;")=0,"",SUMIF('Eng GLA 6th, 7th, 8th'!$E$4:$DV$4,DV$3,'Eng GLA 6th, 7th, 8th'!$E27:$DV27)))</f>
        <is>
          <t/>
        </is>
      </c>
      <c r="DW24" s="319" t="inlineStr">
        <f aca="false">IF($B24="","",IF(COUNTIFS('Eng GLA 6th, 7th, 8th'!$E$4:$DV$4,DW$3,'Eng GLA 6th, 7th, 8th'!$E27:$DV27,"&lt;&gt;")=0,"",SUMIF('Eng GLA 6th, 7th, 8th'!$E$4:$DV$4,DW$3,'Eng GLA 6th, 7th, 8th'!$E27:$DV27)))</f>
        <is>
          <t/>
        </is>
      </c>
      <c r="DX24" s="319" t="inlineStr">
        <f aca="false">IF($B24="","",IF(COUNTIFS('Eng GLA 6th, 7th, 8th'!$E$4:$DV$4,DX$3,'Eng GLA 6th, 7th, 8th'!$E27:$DV27,"&lt;&gt;")=0,"",SUMIF('Eng GLA 6th, 7th, 8th'!$E$4:$DV$4,DX$3,'Eng GLA 6th, 7th, 8th'!$E27:$DV27)))</f>
        <is>
          <t/>
        </is>
      </c>
      <c r="DY24" s="319" t="inlineStr">
        <f aca="false">IF($B24="","",IF(COUNTIFS('Eng GLA 6th, 7th, 8th'!$E$4:$DV$4,DY$3,'Eng GLA 6th, 7th, 8th'!$E27:$DV27,"&lt;&gt;")=0,"",SUMIF('Eng GLA 6th, 7th, 8th'!$E$4:$DV$4,DY$3,'Eng GLA 6th, 7th, 8th'!$E27:$DV27)))</f>
        <is>
          <t/>
        </is>
      </c>
      <c r="DZ24" s="319" t="inlineStr">
        <f aca="false">IF($B24="","",IF(COUNTIFS('Eng GLA 6th, 7th, 8th'!$E$4:$DV$4,DZ$3,'Eng GLA 6th, 7th, 8th'!$E27:$DV27,"&lt;&gt;")=0,"",SUMIF('Eng GLA 6th, 7th, 8th'!$E$4:$DV$4,DZ$3,'Eng GLA 6th, 7th, 8th'!$E27:$DV27)))</f>
        <is>
          <t/>
        </is>
      </c>
      <c r="EA24" s="319" t="inlineStr">
        <f aca="false">IF($B24="","",IF(COUNTIFS('Eng GLA 6th, 7th, 8th'!$E$4:$DV$4,EA$3,'Eng GLA 6th, 7th, 8th'!$E27:$DV27,"&lt;&gt;")=0,"",SUMIF('Eng GLA 6th, 7th, 8th'!$E$4:$DV$4,EA$3,'Eng GLA 6th, 7th, 8th'!$E27:$DV27)))</f>
        <is>
          <t/>
        </is>
      </c>
      <c r="EB24" s="319" t="inlineStr">
        <f aca="false">IF($B24="","",IF(COUNTIFS('Eng GLA 6th, 7th, 8th'!$E$4:$DV$4,EB$3,'Eng GLA 6th, 7th, 8th'!$E27:$DV27,"&lt;&gt;")=0,"",SUMIF('Eng GLA 6th, 7th, 8th'!$E$4:$DV$4,EB$3,'Eng GLA 6th, 7th, 8th'!$E27:$DV27)))</f>
        <is>
          <t/>
        </is>
      </c>
      <c r="EC24" s="319" t="inlineStr">
        <f aca="false">IF($B24="","",IF(COUNTIFS('Eng GLA 6th, 7th, 8th'!$E$4:$DV$4,EC$3,'Eng GLA 6th, 7th, 8th'!$E27:$DV27,"&lt;&gt;")=0,"",SUMIF('Eng GLA 6th, 7th, 8th'!$E$4:$DV$4,EC$3,'Eng GLA 6th, 7th, 8th'!$E27:$DV27)))</f>
        <is>
          <t/>
        </is>
      </c>
      <c r="ED24" s="319" t="inlineStr">
        <f aca="false">IF($B24="","",IF(COUNTIFS('Eng GLA 6th, 7th, 8th'!$E$4:$DV$4,ED$3,'Eng GLA 6th, 7th, 8th'!$E27:$DV27,"&lt;&gt;")=0,"",SUMIF('Eng GLA 6th, 7th, 8th'!$E$4:$DV$4,ED$3,'Eng GLA 6th, 7th, 8th'!$E27:$DV27)))</f>
        <is>
          <t/>
        </is>
      </c>
      <c r="EE24" s="319" t="inlineStr">
        <f aca="false">IF($B24="","",IF(COUNTIFS('Eng GLA 6th, 7th, 8th'!$E$4:$DV$4,EE$3,'Eng GLA 6th, 7th, 8th'!$E27:$DV27,"&lt;&gt;")=0,"",SUMIF('Eng GLA 6th, 7th, 8th'!$E$4:$DV$4,EE$3,'Eng GLA 6th, 7th, 8th'!$E27:$DV27)))</f>
        <is>
          <t/>
        </is>
      </c>
      <c r="EF24" s="319" t="inlineStr">
        <f aca="false">IF($B24="","",IF(COUNTIFS('Eng GLA 6th, 7th, 8th'!$E$4:$DV$4,EF$3,'Eng GLA 6th, 7th, 8th'!$E27:$DV27,"&lt;&gt;")=0,"",SUMIF('Eng GLA 6th, 7th, 8th'!$E$4:$DV$4,EF$3,'Eng GLA 6th, 7th, 8th'!$E27:$DV27)))</f>
        <is>
          <t/>
        </is>
      </c>
      <c r="EG24" s="319" t="inlineStr">
        <f aca="false">IF($B24="","",IF(COUNTIFS('Eng GLA 6th, 7th, 8th'!$E$4:$DV$4,EG$3,'Eng GLA 6th, 7th, 8th'!$E27:$DV27,"&lt;&gt;")=0,"",SUMIF('Eng GLA 6th, 7th, 8th'!$E$4:$DV$4,EG$3,'Eng GLA 6th, 7th, 8th'!$E27:$DV27)))</f>
        <is>
          <t/>
        </is>
      </c>
      <c r="EH24" s="319" t="inlineStr">
        <f aca="false">IF($B24="","",IF(COUNTIFS('Eng GLA 6th, 7th, 8th'!$E$4:$DV$4,EH$3,'Eng GLA 6th, 7th, 8th'!$E27:$DV27,"&lt;&gt;")=0,"",SUMIF('Eng GLA 6th, 7th, 8th'!$E$4:$DV$4,EH$3,'Eng GLA 6th, 7th, 8th'!$E27:$DV27)))</f>
        <is>
          <t/>
        </is>
      </c>
      <c r="EI24" s="319" t="inlineStr">
        <f aca="false">IF($B24="","",IF(COUNTIFS('Eng GLA 6th, 7th, 8th'!$E$4:$DV$4,EI$3,'Eng GLA 6th, 7th, 8th'!$E27:$DV27,"&lt;&gt;")=0,"",SUMIF('Eng GLA 6th, 7th, 8th'!$E$4:$DV$4,EI$3,'Eng GLA 6th, 7th, 8th'!$E27:$DV27)))</f>
        <is>
          <t/>
        </is>
      </c>
      <c r="EJ24" s="322" t="inlineStr">
        <f aca="false">IF('Cover Sheet'!$AC$6="7th", 'Eng GLA 6th, 7th, 8th'!AQ27, "")</f>
        <is>
          <t/>
        </is>
      </c>
      <c r="EK24" s="319" t="inlineStr">
        <f aca="false">IF($B24="","",IF(COUNTIFS('Eng GLA 6th, 7th, 8th'!$E$4:$DV$4,EK$3,'Eng GLA 6th, 7th, 8th'!$E27:$DV27,"&lt;&gt;")=0,"",SUMIF('Eng GLA 6th, 7th, 8th'!$E$4:$DV$4,EK$3,'Eng GLA 6th, 7th, 8th'!$E27:$DV27)))</f>
        <is>
          <t/>
        </is>
      </c>
      <c r="EL24" s="319" t="inlineStr">
        <f aca="false">IF($B24="","",IF(COUNTIFS('Eng GLA 6th, 7th, 8th'!$E$4:$DV$4,EL$3,'Eng GLA 6th, 7th, 8th'!$E27:$DV27,"&lt;&gt;")=0,"",SUMIF('Eng GLA 6th, 7th, 8th'!$E$4:$DV$4,EL$3,'Eng GLA 6th, 7th, 8th'!$E27:$DV27)))</f>
        <is>
          <t/>
        </is>
      </c>
      <c r="EM24" s="319" t="inlineStr">
        <f aca="false">IF($B24="","",IF(COUNTIFS('Eng GLA 6th, 7th, 8th'!$E$4:$DV$4,EM$3,'Eng GLA 6th, 7th, 8th'!$E27:$DV27,"&lt;&gt;")=0,"",SUMIF('Eng GLA 6th, 7th, 8th'!$E$4:$DV$4,EM$3,'Eng GLA 6th, 7th, 8th'!$E27:$DV27)))</f>
        <is>
          <t/>
        </is>
      </c>
      <c r="EN24" s="319" t="inlineStr">
        <f aca="false">IF($B24="","",IF(COUNTIFS('Eng GLA 6th, 7th, 8th'!$E$4:$DV$4,EN$3,'Eng GLA 6th, 7th, 8th'!$E27:$DV27,"&lt;&gt;")=0,"",SUMIF('Eng GLA 6th, 7th, 8th'!$E$4:$DV$4,EN$3,'Eng GLA 6th, 7th, 8th'!$E27:$DV27)))</f>
        <is>
          <t/>
        </is>
      </c>
      <c r="EO24" s="319" t="inlineStr">
        <f aca="false">IF($B24="","",IF(COUNTIFS('Eng GLA 6th, 7th, 8th'!$E$4:$DV$4,EO$3,'Eng GLA 6th, 7th, 8th'!$E27:$DV27,"&lt;&gt;")=0,"",SUMIF('Eng GLA 6th, 7th, 8th'!$E$4:$DV$4,EO$3,'Eng GLA 6th, 7th, 8th'!$E27:$DV27)))</f>
        <is>
          <t/>
        </is>
      </c>
      <c r="EP24" s="319" t="inlineStr">
        <f aca="false">IF($B24="","",IF(COUNTIFS('Eng GLA 6th, 7th, 8th'!$E$4:$DV$4,EP$3,'Eng GLA 6th, 7th, 8th'!$E27:$DV27,"&lt;&gt;")=0,"",SUMIF('Eng GLA 6th, 7th, 8th'!$E$4:$DV$4,EP$3,'Eng GLA 6th, 7th, 8th'!$E27:$DV27)))</f>
        <is>
          <t/>
        </is>
      </c>
      <c r="EQ24" s="319" t="inlineStr">
        <f aca="false">IF($B24="","",IF(COUNTIFS('Eng GLA 6th, 7th, 8th'!$E$4:$DV$4,EQ$3,'Eng GLA 6th, 7th, 8th'!$E27:$DV27,"&lt;&gt;")=0,"",SUMIF('Eng GLA 6th, 7th, 8th'!$E$4:$DV$4,EQ$3,'Eng GLA 6th, 7th, 8th'!$E27:$DV27)))</f>
        <is>
          <t/>
        </is>
      </c>
      <c r="ER24" s="319" t="inlineStr">
        <f aca="false">IF($B24="","",IF(COUNTIFS('Eng GLA 6th, 7th, 8th'!$E$4:$DV$4,ER$3,'Eng GLA 6th, 7th, 8th'!$E27:$DV27,"&lt;&gt;")=0,"",SUMIF('Eng GLA 6th, 7th, 8th'!$E$4:$DV$4,ER$3,'Eng GLA 6th, 7th, 8th'!$E27:$DV27)))</f>
        <is>
          <t/>
        </is>
      </c>
      <c r="ES24" s="319" t="inlineStr">
        <f aca="false">IF($B24="","",IF(COUNTIFS('Eng GLA 6th, 7th, 8th'!$E$4:$DV$4,ES$3,'Eng GLA 6th, 7th, 8th'!$E27:$DV27,"&lt;&gt;")=0,"",SUMIF('Eng GLA 6th, 7th, 8th'!$E$4:$DV$4,ES$3,'Eng GLA 6th, 7th, 8th'!$E27:$DV27)))</f>
        <is>
          <t/>
        </is>
      </c>
      <c r="ET24" s="319" t="inlineStr">
        <f aca="false">IF($B24="","",IF(COUNTIFS('Eng GLA 6th, 7th, 8th'!$E$4:$DV$4,ET$3,'Eng GLA 6th, 7th, 8th'!$E27:$DV27,"&lt;&gt;")=0,"",SUMIF('Eng GLA 6th, 7th, 8th'!$E$4:$DV$4,ET$3,'Eng GLA 6th, 7th, 8th'!$E27:$DV27)))</f>
        <is>
          <t/>
        </is>
      </c>
      <c r="EU24" s="319" t="inlineStr">
        <f aca="false">IF($B24="","",IF(COUNTIFS('Eng GLA 6th, 7th, 8th'!$E$4:$DV$4,EU$3,'Eng GLA 6th, 7th, 8th'!$E27:$DV27,"&lt;&gt;")=0,"",SUMIF('Eng GLA 6th, 7th, 8th'!$E$4:$DV$4,EU$3,'Eng GLA 6th, 7th, 8th'!$E27:$DV27)))</f>
        <is>
          <t/>
        </is>
      </c>
      <c r="EV24" s="319" t="inlineStr">
        <f aca="false">IF($B24="","",IF(COUNTIFS('Eng GLA 6th, 7th, 8th'!$E$4:$DV$4,EV$3,'Eng GLA 6th, 7th, 8th'!$E27:$DV27,"&lt;&gt;")=0,"",SUMIF('Eng GLA 6th, 7th, 8th'!$E$4:$DV$4,EV$3,'Eng GLA 6th, 7th, 8th'!$E27:$DV27)))</f>
        <is>
          <t/>
        </is>
      </c>
      <c r="EW24" s="319" t="inlineStr">
        <f aca="false">IF($B24="","",IF(COUNTIFS('Eng GLA 6th, 7th, 8th'!$E$4:$DV$4,EW$3,'Eng GLA 6th, 7th, 8th'!$E27:$DV27,"&lt;&gt;")=0,"",SUMIF('Eng GLA 6th, 7th, 8th'!$E$4:$DV$4,EW$3,'Eng GLA 6th, 7th, 8th'!$E27:$DV27)))</f>
        <is>
          <t/>
        </is>
      </c>
      <c r="EX24" s="319" t="inlineStr">
        <f aca="false">IF($B24="","",IF(COUNTIFS('Eng GLA 6th, 7th, 8th'!$E$4:$DV$4,EX$3,'Eng GLA 6th, 7th, 8th'!$E27:$DV27,"&lt;&gt;")=0,"",SUMIF('Eng GLA 6th, 7th, 8th'!$E$4:$DV$4,EX$3,'Eng GLA 6th, 7th, 8th'!$E27:$DV27)))</f>
        <is>
          <t/>
        </is>
      </c>
      <c r="EY24" s="319" t="inlineStr">
        <f aca="false">IF($B24="","",IF(COUNTIFS('Eng GLA 6th, 7th, 8th'!$E$4:$DV$4,EY$3,'Eng GLA 6th, 7th, 8th'!$E27:$DV27,"&lt;&gt;")=0,"",SUMIF('Eng GLA 6th, 7th, 8th'!$E$4:$DV$4,EY$3,'Eng GLA 6th, 7th, 8th'!$E27:$DV27)))</f>
        <is>
          <t/>
        </is>
      </c>
      <c r="EZ24" s="322" t="inlineStr">
        <f aca="false">IF('Cover Sheet'!$AC$6="8th", 'Eng GLA 6th, 7th, 8th'!CG27, "")</f>
        <is>
          <t/>
        </is>
      </c>
      <c r="FA24" s="319" t="inlineStr">
        <f aca="false">IF($B24="","",IF(COUNTIFS('Eng GLA 6th, 7th, 8th'!$E$4:$DV$4,FA$3,'Eng GLA 6th, 7th, 8th'!$E27:$DV27,"&lt;&gt;")=0,"",SUMIF('Eng GLA 6th, 7th, 8th'!$E$4:$DV$4,FA$3,'Eng GLA 6th, 7th, 8th'!$E27:$DV27)))</f>
        <is>
          <t/>
        </is>
      </c>
      <c r="FB24" s="319" t="inlineStr">
        <f aca="false">IF($B24="","",IF(COUNTIFS('Eng GLA 6th, 7th, 8th'!$E$4:$DV$4,FB$3,'Eng GLA 6th, 7th, 8th'!$E27:$DV27,"&lt;&gt;")=0,"",SUMIF('Eng GLA 6th, 7th, 8th'!$E$4:$DV$4,FB$3,'Eng GLA 6th, 7th, 8th'!$E27:$DV27)))</f>
        <is>
          <t/>
        </is>
      </c>
      <c r="FC24" s="319" t="inlineStr">
        <f aca="false">IF($B24="","",IF(COUNTIFS('Eng GLA 6th, 7th, 8th'!$E$4:$DV$4,FC$3,'Eng GLA 6th, 7th, 8th'!$E27:$DV27,"&lt;&gt;")=0,"",SUMIF('Eng GLA 6th, 7th, 8th'!$E$4:$DV$4,FC$3,'Eng GLA 6th, 7th, 8th'!$E27:$DV27)))</f>
        <is>
          <t/>
        </is>
      </c>
      <c r="FD24" s="319" t="inlineStr">
        <f aca="false">IF($B24="","",IF(COUNTIFS('Eng GLA 6th, 7th, 8th'!$E$4:$DV$4,FD$3,'Eng GLA 6th, 7th, 8th'!$E27:$DV27,"&lt;&gt;")=0,"",SUMIF('Eng GLA 6th, 7th, 8th'!$E$4:$DV$4,FD$3,'Eng GLA 6th, 7th, 8th'!$E27:$DV27)))</f>
        <is>
          <t/>
        </is>
      </c>
      <c r="FE24" s="319" t="inlineStr">
        <f aca="false">IF($B24="","",IF(COUNTIFS('Eng GLA 6th, 7th, 8th'!$E$4:$DV$4,FE$3,'Eng GLA 6th, 7th, 8th'!$E27:$DV27,"&lt;&gt;")=0,"",SUMIF('Eng GLA 6th, 7th, 8th'!$E$4:$DV$4,FE$3,'Eng GLA 6th, 7th, 8th'!$E27:$DV27)))</f>
        <is>
          <t/>
        </is>
      </c>
      <c r="FF24" s="319" t="inlineStr">
        <f aca="false">IF($B24="","",IF(COUNTIFS('Eng GLA 6th, 7th, 8th'!$E$4:$DV$4,FF$3,'Eng GLA 6th, 7th, 8th'!$E27:$DV27,"&lt;&gt;")=0,"",SUMIF('Eng GLA 6th, 7th, 8th'!$E$4:$DV$4,FF$3,'Eng GLA 6th, 7th, 8th'!$E27:$DV27)))</f>
        <is>
          <t/>
        </is>
      </c>
      <c r="FG24" s="319" t="inlineStr">
        <f aca="false">IF($B24="","",IF(COUNTIFS('Eng GLA 6th, 7th, 8th'!$E$4:$DV$4,FG$3,'Eng GLA 6th, 7th, 8th'!$E27:$DV27,"&lt;&gt;")=0,"",SUMIF('Eng GLA 6th, 7th, 8th'!$E$4:$DV$4,FG$3,'Eng GLA 6th, 7th, 8th'!$E27:$DV27)))</f>
        <is>
          <t/>
        </is>
      </c>
      <c r="FH24" s="319" t="inlineStr">
        <f aca="false">IF($B24="","",IF(COUNTIFS('Eng GLA 6th, 7th, 8th'!$E$4:$DV$4,FH$3,'Eng GLA 6th, 7th, 8th'!$E27:$DV27,"&lt;&gt;")=0,"",SUMIF('Eng GLA 6th, 7th, 8th'!$E$4:$DV$4,FH$3,'Eng GLA 6th, 7th, 8th'!$E27:$DV27)))</f>
        <is>
          <t/>
        </is>
      </c>
      <c r="FI24" s="319" t="inlineStr">
        <f aca="false">IF($B24="","",IF(COUNTIFS('Eng GLA 6th, 7th, 8th'!$E$4:$DV$4,FI$3,'Eng GLA 6th, 7th, 8th'!$E27:$DV27,"&lt;&gt;")=0,"",SUMIF('Eng GLA 6th, 7th, 8th'!$E$4:$DV$4,FI$3,'Eng GLA 6th, 7th, 8th'!$E27:$DV27)))</f>
        <is>
          <t/>
        </is>
      </c>
      <c r="FJ24" s="319" t="inlineStr">
        <f aca="false">IF($B24="","",IF(COUNTIFS('Eng GLA 6th, 7th, 8th'!$E$4:$DV$4,FJ$3,'Eng GLA 6th, 7th, 8th'!$E27:$DV27,"&lt;&gt;")=0,"",SUMIF('Eng GLA 6th, 7th, 8th'!$E$4:$DV$4,FJ$3,'Eng GLA 6th, 7th, 8th'!$E27:$DV27)))</f>
        <is>
          <t/>
        </is>
      </c>
      <c r="FK24" s="319" t="inlineStr">
        <f aca="false">IF($B24="","",IF(COUNTIFS('Eng GLA 6th, 7th, 8th'!$E$4:$DV$4,FK$3,'Eng GLA 6th, 7th, 8th'!$E27:$DV27,"&lt;&gt;")=0,"",SUMIF('Eng GLA 6th, 7th, 8th'!$E$4:$DV$4,FK$3,'Eng GLA 6th, 7th, 8th'!$E27:$DV27)))</f>
        <is>
          <t/>
        </is>
      </c>
      <c r="FL24" s="319" t="inlineStr">
        <f aca="false">IF($B24="","",IF(COUNTIFS('Eng GLA 6th, 7th, 8th'!$E$4:$DV$4,FL$3,'Eng GLA 6th, 7th, 8th'!$E27:$DV27,"&lt;&gt;")=0,"",SUMIF('Eng GLA 6th, 7th, 8th'!$E$4:$DV$4,FL$3,'Eng GLA 6th, 7th, 8th'!$E27:$DV27)))</f>
        <is>
          <t/>
        </is>
      </c>
      <c r="FM24" s="319" t="inlineStr">
        <f aca="false">IF($B24="","",IF(COUNTIFS('Eng GLA 6th, 7th, 8th'!$E$4:$DV$4,FM$3,'Eng GLA 6th, 7th, 8th'!$E27:$DV27,"&lt;&gt;")=0,"",SUMIF('Eng GLA 6th, 7th, 8th'!$E$4:$DV$4,FM$3,'Eng GLA 6th, 7th, 8th'!$E27:$DV27)))</f>
        <is>
          <t/>
        </is>
      </c>
      <c r="FN24" s="319" t="inlineStr">
        <f aca="false">IF($B24="","",IF(COUNTIFS('Eng GLA 6th, 7th, 8th'!$E$4:$DV$4,FN$3,'Eng GLA 6th, 7th, 8th'!$E27:$DV27,"&lt;&gt;")=0,"",SUMIF('Eng GLA 6th, 7th, 8th'!$E$4:$DV$4,FN$3,'Eng GLA 6th, 7th, 8th'!$E27:$DV27)))</f>
        <is>
          <t/>
        </is>
      </c>
      <c r="FO24" s="319" t="inlineStr">
        <f aca="false">IF($B24="","",IF(COUNTIFS('Eng GLA 6th, 7th, 8th'!$E$4:$DV$4,FO$3,'Eng GLA 6th, 7th, 8th'!$E27:$DV27,"&lt;&gt;")=0,"",SUMIF('Eng GLA 6th, 7th, 8th'!$E$4:$DV$4,FO$3,'Eng GLA 6th, 7th, 8th'!$E27:$DV27)))</f>
        <is>
          <t/>
        </is>
      </c>
    </row>
    <row r="25" customFormat="false" ht="12.75" hidden="false" customHeight="true" outlineLevel="0" collapsed="false">
      <c r="A25" s="315" t="n">
        <v>21</v>
      </c>
      <c r="B25" s="315" t="str">
        <f aca="false">'English Scores- Leveled papers'!B27</f>
        <v>B.Madhu</v>
      </c>
      <c r="C25" s="315"/>
      <c r="D25" s="316" t="inlineStr">
        <f aca="false">IF(OR(B25="",H25="",'Cover Sheet'!E25=""),"",'Cover Sheet'!E25)</f>
        <is>
          <t/>
        </is>
      </c>
      <c r="E25" s="316" t="inlineStr">
        <f aca="false">IF(OR(B25="",H25="",'Cover Sheet'!F25=""),"",'Cover Sheet'!F25)</f>
        <is>
          <t/>
        </is>
      </c>
      <c r="F25" s="316" t="inlineStr">
        <f aca="false">IF(OR(B25="",H25="",'Cover Sheet'!H25=""),"",'Cover Sheet'!H25)</f>
        <is>
          <t/>
        </is>
      </c>
      <c r="G25" s="316"/>
      <c r="H25" s="316" t="n">
        <f aca="false">IF(OR(B25="",COUNT('English Scores- Leveled papers'!H27:KM27)=0),"",IF((AND(AB25&gt;=(70/100),AB25&lt;1.1)),9,IF((AND(AA25&gt;=(70/100),AA25&lt;1.1)),8,IF((AND(Z25&gt;=(70/100),Z25&lt;1.1)),7,IF((AND(Y25&gt;=(70/100),Y25&lt;1.1)),6,IF(AND(X25&gt;=0.7,X25&lt;1.1),5.5,IF(AND(W25&gt;=0.7,W25&lt;1.1),5,IF(AND(V25&gt;=0.7,V25&lt;1.1),4.5,IF(AND(U25&gt;=0.7,U25&lt;1.1),4,IF(AND(T25&gt;=0.7,T25&lt;1.1),3.5,IF(AND(S25&gt;=0.7,S25&lt;1.1),3,IF(AND(R25&gt;=0.7,R25&lt;1.1),2.5,IF(AND(Q25&gt;=0.7,Q25&lt;1.1),2,IF(AND(P25&gt;=0.7,P25&lt;1.1),1.5,IF(AND(O25&gt;=0.7,O25&lt;1.1),1,IF(AND(N25&gt;=0.7,N25&lt;1.1),0.5,IF(AND(M25&gt;=0.7,M25&lt;1.1),0.2,IF(AND(L25&gt;=0.7,L25&lt;1.1),0,IF(COUNT('English Scores- Leveled papers'!H27:M27)=0,"",-0.5)))))))))))))))))))</f>
        <v>0.5</v>
      </c>
      <c r="I25" s="317" t="n">
        <f aca="false">IFERROR(IF(OR(B25="",H25=""),"",IF((AND(AB25&gt;=(70/100),AB25&lt;1.1)),AB25,IF(AND((AA25)&gt;=(70/100),AA25&lt;1.1),AA25,IF((AND((Z25)&gt;=(70/100),Z25&lt;1.1)),Z25,IF(AND((Y25)&gt;=(70/100),Y25&lt;1.1),Y25,IF(AND(X25&gt;=0.7,X25&lt;1.1),X25,IF(AND((W25)&gt;=0.7,W25&lt;1.1),W25,IF(AND((V25)&gt;=0.7,V25&lt;1.1),V25,IF(AND((U25)&gt;=0.7,U25&lt;1.1),U25,IF(AND((T25)&gt;=0.7,T25&lt;1.1),T25,IF(AND((S25)&gt;=0.7,S25&lt;1.1),S25,IF(AND((R25)&gt;=0.7,R25&lt;1.1),R25,IF(AND((Q25)&gt;=0.7,Q25&lt;1.1),Q25,IF(AND((P25)&gt;=0.7,P25&lt;1.1),P25,IF(AND((O25)&gt;=0.7,O25&lt;1.1),O25,IF(AND((N25)&gt;=0.7,N25&lt;1.1),N25,IF(AND((M25)&gt;=0.7,M25&lt;1.1),M25,IF(AND((L25)&gt;=0.7,L25&lt;1.1),L25,L25)))))))))))))))))),"")</f>
        <v>0.7</v>
      </c>
      <c r="J25" s="317" t="n">
        <f aca="false">IF((OR(B25="",H25="")),"",IF(AND((AB25)&gt;=(70/100),AB25&lt;1.1),"",IF((AND((AA25)&gt;=(70/100),AA25&lt;1.1)),AB25,IF((AND((Z25)&gt;=(70/100),Z25&lt;1.1)),AA25,IF((AND((Y25)&gt;=(70/100),Y25&lt;1.1)),Z25,IF(AND((X25)&gt;=0.7,X25&lt;1.1),Y25,IF(AND((W25)&gt;=0.7,W25&lt;1.1),X25,IF(AND((V25)&gt;=0.7,V25&lt;1.1),W25,IF(AND((U25)&gt;=0.7,U25&lt;1.1),V25,IF(AND((T25)&gt;=0.7,T25&lt;1.1),U25,IF(AND((S25)&gt;=0.7,S25&lt;1.1),T25,IF(AND((R25)&gt;=0.7,R25&lt;1.1),S25,IF(AND((Q25)&gt;=0.7,Q25&lt;1.1),R25,IF(AND((P25)&gt;=0.7,P25&lt;1.1),Q25,IF(AND((O25)&gt;=0.7,O25&lt;1.1),P25,IF(AND((N25)&gt;=0.7,N25&lt;1.1),O25,IF(AND((M25)&gt;=0.7,M25&lt;1.1),N25,IF(AND((L25)&gt;=0.7,L25&lt;1.1),M25,""))))))))))))))))))</f>
        <v>0.4</v>
      </c>
      <c r="K25" s="317" t="n">
        <f aca="false">IF((OR(B25="",H25="")),"",IF(AND((AB25)&gt;=(70/100),AB25&lt;1.1),AA25,IF((AND((AA25)&gt;=(70/100),AA25&lt;1.1)),Z25,IF((AND((Z25)&gt;=(70/100),Z25&lt;1.1)),Y25,IF((AND((Y25)&gt;=(70/100),Y25&lt;1.1)),X25,IF(AND((X25)&gt;=0.7,X25&lt;1.1),W25,IF(AND((W25)&gt;=0.7,W25&lt;1.1),V25,IF(AND((V25)&gt;=0.7,V25&lt;1.1),U25,IF(AND((U25)&gt;=0.7,U25&lt;1.1),T25,IF(AND((T25)&gt;=0.7,T25&lt;1.1),S25,IF(AND((S25)&gt;=0.7,S25&lt;1.1),R25,IF(AND((R25)&gt;=0.7,R25&lt;1.1),Q25,IF(AND((Q25)&gt;=0.7,Q25&lt;1.1),P25,IF(AND((P25)&gt;=0.7,P25&lt;1.1),O25,IF(AND((O25)&gt;=0.7,O25&lt;1.1),N25,IF(AND((N25)&gt;=0.7,N25&lt;1.1),M25,IF(AND((M25)&gt;=0.7,M25&lt;1.1),L25,IF(AND((L25)&gt;=0.7,L25&lt;1.1),"",""))))))))))))))))))</f>
        <v>0.8</v>
      </c>
      <c r="L25" s="318" t="str">
        <f aca="false">IFERROR(IF((B25=""),"",(IF(COUNT(AC25:AG25)=0,"",ROUND(SUM(AC25:AG25)/SUM($AC$2:$AG$2),1)))),"")</f>
        <v/>
      </c>
      <c r="M25" s="318" t="n">
        <f aca="false">IFERROR(IF((B25=""),"",(IF(COUNT(AH25:AL25)=0,"",ROUND(SUM(AH25:AL25)/SUM($AH$2:$AL$2),1)))),"")</f>
        <v>0.8</v>
      </c>
      <c r="N25" s="318" t="n">
        <f aca="false">IFERROR(IF((B25=""),"",(IF(COUNT(AM25:AQ25)=0,"",ROUND(SUM(AM25:AQ25)/SUM($AM$2:$AQ$2),1)))),"")</f>
        <v>0.7</v>
      </c>
      <c r="O25" s="318" t="n">
        <f aca="false">IFERROR(IF((B25=""),"",(IF(COUNT(AR25:AV25)=0,"",ROUND(SUM(AR25:AV25)/SUM($AR$2:$AV$2),1)))),"")</f>
        <v>0.4</v>
      </c>
      <c r="P25" s="318" t="str">
        <f aca="false">IFERROR(IF((B25=""),"",(IF(COUNT(AX25:BB25)=0,"",ROUND(SUM(AX25:BB25)/SUM($AX$2:$BB$2),1)))),"")</f>
        <v/>
      </c>
      <c r="Q25" s="318" t="str">
        <f aca="false">IFERROR(IF((B25=""),"",(IF(COUNT(BD25:BJ25)=0,"",ROUND(SUM(BD25:BJ25)/SUM($BD$2:$BJ$2),1)))),0)</f>
        <v/>
      </c>
      <c r="R25" s="318" t="str">
        <f aca="false">IFERROR(IF((B25=""),"",(IF(COUNT(BL25:BS25)=0,"",ROUND(SUM(BL25:BR25)/SUM($BL$2:$BR$2),1)))),0)</f>
        <v/>
      </c>
      <c r="S25" s="318" t="str">
        <f aca="false">IFERROR(IF((B25=""),"",(IF(COUNT(BT25:CB25)=0,"",ROUND(SUM(BT25:CA25)/SUM($BT$2:$CA$2),1)))),0)</f>
        <v/>
      </c>
      <c r="T25" s="318" t="str">
        <f aca="false">IFERROR(IF((B25=""),"",(IF(COUNT(CC25:CJ25)=0,"",ROUND(SUM(CC25:CI25)/SUM($CC$2:$CI$2),1)))),0)</f>
        <v/>
      </c>
      <c r="U25" s="318" t="str">
        <f aca="false">IFERROR(IF((B25=""),"",(IF(COUNT(CK25:CQ25)=0,"",ROUND(SUM(CK25:CQ25)/SUM($CK$2:$CQ$2),1)))),0)</f>
        <v/>
      </c>
      <c r="V25" s="318" t="str">
        <f aca="false">IFERROR(IF((B25=""),"",(IF(COUNT(CS25:CY25)=0,"",ROUND(SUM(CS25:CY25)/SUM($CS$2:$CY$2),1)))),0)</f>
        <v/>
      </c>
      <c r="W25" s="318" t="str">
        <f aca="false">IFERROR(IF((B25=""),"",(IF(COUNT(DA25:DI25)=0,"",ROUND(SUM(DA25:DI25)/SUM($DA$2:$DI$2),1)))),0)</f>
        <v/>
      </c>
      <c r="X25" s="318" t="str">
        <f aca="false">IFERROR(IF((B25=""),"",(IF(COUNT(DK25:DP25)=0,"",ROUND(SUM(DK25:DP25)/SUM($DK$2:$DP$2),1)))),0)</f>
        <v/>
      </c>
      <c r="Y25" s="318"/>
      <c r="Z25" s="318"/>
      <c r="AA25" s="318"/>
      <c r="AB25" s="318"/>
      <c r="AC25" s="319" t="inlineStr">
        <f aca="false">IF($B25="","",IF(COUNTIFS('English Scores- Leveled papers'!$H$4:$KM$4,AC$3,'English Scores- Leveled papers'!$H27:$KM27,"&lt;&gt;")=0,"",SUMIF('English Scores- Leveled papers'!$H$4:$KM$4,AC$3,'English Scores- Leveled papers'!$H27:$KM27)))</f>
        <is>
          <t/>
        </is>
      </c>
      <c r="AD25" s="319" t="inlineStr">
        <f aca="false">IF($B25="","",IF(COUNTIFS('English Scores- Leveled papers'!$H$4:$KM$4,AD$3,'English Scores- Leveled papers'!$H27:$KM27,"&lt;&gt;")=0,"",SUMIF('English Scores- Leveled papers'!$H$4:$KM$4,AD$3,'English Scores- Leveled papers'!$H27:$KM27)))</f>
        <is>
          <t/>
        </is>
      </c>
      <c r="AE25" s="319" t="inlineStr">
        <f aca="false">IF($B25="","",IF(COUNTIFS('English Scores- Leveled papers'!$H$4:$KM$4,AE$3,'English Scores- Leveled papers'!$H27:$KM27,"&lt;&gt;")=0,"",SUMIF('English Scores- Leveled papers'!$H$4:$KM$4,AE$3,'English Scores- Leveled papers'!$H27:$KM27)))</f>
        <is>
          <t/>
        </is>
      </c>
      <c r="AF25" s="319" t="inlineStr">
        <f aca="false">IF($B25="","",IF(COUNTIFS('English Scores- Leveled papers'!$H$4:$KM$4,AF$3,'English Scores- Leveled papers'!$H27:$KM27,"&lt;&gt;")=0,"",SUMIF('English Scores- Leveled papers'!$H$4:$KM$4,AF$3,'English Scores- Leveled papers'!$H27:$KM27)))</f>
        <is>
          <t/>
        </is>
      </c>
      <c r="AG25" s="319" t="inlineStr">
        <f aca="false">IF($B25="","",IF(COUNTIFS('English Scores- Leveled papers'!$H$4:$KM$4,AG$3,'English Scores- Leveled papers'!$H27:$KM27,"&lt;&gt;")=0,"",SUMIF('English Scores- Leveled papers'!$H$4:$KM$4,AG$3,'English Scores- Leveled papers'!$H27:$KM27)))</f>
        <is>
          <t/>
        </is>
      </c>
      <c r="AH25" s="319" t="inlineStr">
        <f aca="false">IF($B25="","",IF(COUNTIFS('English Scores- Leveled papers'!$H$4:$KM$4,AH$3,'English Scores- Leveled papers'!$H27:$KM27,"&lt;&gt;")=0,"",SUMIF('English Scores- Leveled papers'!$H$4:$KM$4,AH$3,'English Scores- Leveled papers'!$H27:$KM27)))</f>
        <is>
          <t/>
        </is>
      </c>
      <c r="AI25" s="319" t="n">
        <f aca="false">IF($B25="","",IF(COUNTIFS('English Scores- Leveled papers'!$H$4:$KM$4,AI$3,'English Scores- Leveled papers'!$H27:$KM27,"&lt;&gt;")=0,"",SUMIF('English Scores- Leveled papers'!$H$4:$KM$4,AI$3,'English Scores- Leveled papers'!$H27:$KM27)))</f>
        <v>1</v>
      </c>
      <c r="AJ25" s="319" t="n">
        <f aca="false">IF($B25="","",IF(COUNTIFS('English Scores- Leveled papers'!$H$4:$KM$4,AJ$3,'English Scores- Leveled papers'!$H27:$KM27,"&lt;&gt;")=0,"",SUMIF('English Scores- Leveled papers'!$H$4:$KM$4,AJ$3,'English Scores- Leveled papers'!$H27:$KM27)))</f>
        <v>1</v>
      </c>
      <c r="AK25" s="319" t="n">
        <f aca="false">IF($B25="","",IF(COUNTIFS('English Scores- Leveled papers'!$H$4:$KM$4,AK$3,'English Scores- Leveled papers'!$H27:$KM27,"&lt;&gt;")=0,"",SUMIF('English Scores- Leveled papers'!$H$4:$KM$4,AK$3,'English Scores- Leveled papers'!$H27:$KM27)))</f>
        <v>0.5</v>
      </c>
      <c r="AL25" s="319" t="n">
        <f aca="false">IF($B25="","",IF(COUNTIFS('English Scores- Leveled papers'!$H$4:$KM$4,AL$3,'English Scores- Leveled papers'!$H27:$KM27,"&lt;&gt;")=0,"",SUMIF('English Scores- Leveled papers'!$H$4:$KM$4,AL$3,'English Scores- Leveled papers'!$H27:$KM27)))</f>
        <v>2</v>
      </c>
      <c r="AM25" s="319" t="n">
        <f aca="false">IF($B25="","",IF(COUNTIFS('English Scores- Leveled papers'!$H$4:$KM$4,AM$3,'English Scores- Leveled papers'!$H27:$KM27,"&lt;&gt;")=0,"",SUMIF('English Scores- Leveled papers'!$H$4:$KM$4,AM$3,'English Scores- Leveled papers'!$H27:$KM27)))</f>
        <v>1</v>
      </c>
      <c r="AN25" s="319" t="n">
        <f aca="false">IF($B25="","",IF(COUNTIFS('English Scores- Leveled papers'!$H$4:$KM$4,AN$3,'English Scores- Leveled papers'!$H27:$KM27,"&lt;&gt;")=0,"",SUMIF('English Scores- Leveled papers'!$H$4:$KM$4,AN$3,'English Scores- Leveled papers'!$H27:$KM27)))</f>
        <v>1</v>
      </c>
      <c r="AO25" s="319" t="n">
        <f aca="false">IF($B25="","",IF(COUNTIFS('English Scores- Leveled papers'!$H$4:$KM$4,AO$3,'English Scores- Leveled papers'!$H27:$KM27,"&lt;&gt;")=0,"",SUMIF('English Scores- Leveled papers'!$H$4:$KM$4,AO$3,'English Scores- Leveled papers'!$H27:$KM27)))</f>
        <v>1</v>
      </c>
      <c r="AP25" s="319" t="n">
        <f aca="false">IF($B25="","",IF(COUNTIFS('English Scores- Leveled papers'!$H$4:$KM$4,AP$3,'English Scores- Leveled papers'!$H27:$KM27,"&lt;&gt;")=0,"",SUMIF('English Scores- Leveled papers'!$H$4:$KM$4,AP$3,'English Scores- Leveled papers'!$H27:$KM27)))</f>
        <v>1</v>
      </c>
      <c r="AQ25" s="319" t="n">
        <f aca="false">IF($B25="","",IF(COUNTIFS('English Scores- Leveled papers'!$H$4:$KM$4,AQ$3,'English Scores- Leveled papers'!$H27:$KM27,"&lt;&gt;")=0,"",SUMIF('English Scores- Leveled papers'!$H$4:$KM$4,AQ$3,'English Scores- Leveled papers'!$H27:$KM27)))</f>
        <v>1</v>
      </c>
      <c r="AR25" s="319" t="n">
        <f aca="false">IF($B25="","",IF(COUNTIFS('English Scores- Leveled papers'!$H$4:$KM$4,AR$3,'English Scores- Leveled papers'!$H27:$KM27,"&lt;&gt;")=0,"",SUMIF('English Scores- Leveled papers'!$H$4:$KM$4,AR$3,'English Scores- Leveled papers'!$H27:$KM27)))</f>
        <v>1</v>
      </c>
      <c r="AS25" s="319" t="n">
        <f aca="false">IF($B25="","",IF(COUNTIFS('English Scores- Leveled papers'!$H$4:$KM$4,AS$3,'English Scores- Leveled papers'!$H27:$KM27,"&lt;&gt;")=0,"",SUMIF('English Scores- Leveled papers'!$H$4:$KM$4,AS$3,'English Scores- Leveled papers'!$H27:$KM27)))</f>
        <v>0</v>
      </c>
      <c r="AT25" s="319" t="n">
        <f aca="false">IF($B25="","",IF(COUNTIFS('English Scores- Leveled papers'!$H$4:$KM$4,AT$3,'English Scores- Leveled papers'!$H27:$KM27,"&lt;&gt;")=0,"",SUMIF('English Scores- Leveled papers'!$H$4:$KM$4,AT$3,'English Scores- Leveled papers'!$H27:$KM27)))</f>
        <v>1</v>
      </c>
      <c r="AU25" s="319" t="n">
        <f aca="false">IF($B25="","",IF(COUNTIFS('English Scores- Leveled papers'!$H$4:$KM$4,AU$3,'English Scores- Leveled papers'!$H27:$KM27,"&lt;&gt;")=0,"",SUMIF('English Scores- Leveled papers'!$H$4:$KM$4,AU$3,'English Scores- Leveled papers'!$H27:$KM27)))</f>
        <v>0</v>
      </c>
      <c r="AV25" s="319" t="n">
        <f aca="false">IF($B25="","",IF(COUNTIFS('English Scores- Leveled papers'!$H$4:$KM$4,AV$3,'English Scores- Leveled papers'!$H27:$KM27,"&lt;&gt;")=0,"",SUMIF('English Scores- Leveled papers'!$H$4:$KM$4,AV$3,'English Scores- Leveled papers'!$H27:$KM27)))</f>
        <v>1</v>
      </c>
      <c r="AW25" s="319" t="n">
        <f aca="false">IF($B25="","",IF(COUNTIFS('English Scores- Leveled papers'!$H$4:$KM$4,AW$3,'English Scores- Leveled papers'!$H27:$KM27,"&lt;&gt;")=0,"",SUMIF('English Scores- Leveled papers'!$H$4:$KM$4,AW$3,'English Scores- Leveled papers'!$H27:$KM27)))</f>
        <v>0</v>
      </c>
      <c r="AX25" s="319" t="inlineStr">
        <f aca="false">IF($B25="","",IF(COUNTIFS('English Scores- Leveled papers'!$H$4:$KM$4,AX$3,'English Scores- Leveled papers'!$H27:$KM27,"&lt;&gt;")=0,"",SUMIF('English Scores- Leveled papers'!$H$4:$KM$4,AX$3,'English Scores- Leveled papers'!$H27:$KM27)))</f>
        <is>
          <t/>
        </is>
      </c>
      <c r="AY25" s="319" t="inlineStr">
        <f aca="false">IF($B25="","",IF(COUNTIFS('English Scores- Leveled papers'!$H$4:$KM$4,AY$3,'English Scores- Leveled papers'!$H27:$KM27,"&lt;&gt;")=0,"",SUMIF('English Scores- Leveled papers'!$H$4:$KM$4,AY$3,'English Scores- Leveled papers'!$H27:$KM27)))</f>
        <is>
          <t/>
        </is>
      </c>
      <c r="AZ25" s="319" t="inlineStr">
        <f aca="false">IF($B25="","",IF(COUNTIFS('English Scores- Leveled papers'!$H$4:$KM$4,AZ$3,'English Scores- Leveled papers'!$H27:$KM27,"&lt;&gt;")=0,"",SUMIF('English Scores- Leveled papers'!$H$4:$KM$4,AZ$3,'English Scores- Leveled papers'!$H27:$KM27)))</f>
        <is>
          <t/>
        </is>
      </c>
      <c r="BA25" s="319" t="inlineStr">
        <f aca="false">IF($B25="","",IF(COUNTIFS('English Scores- Leveled papers'!$H$4:$KM$4,BA$3,'English Scores- Leveled papers'!$H27:$KM27,"&lt;&gt;")=0,"",SUMIF('English Scores- Leveled papers'!$H$4:$KM$4,BA$3,'English Scores- Leveled papers'!$H27:$KM27)))</f>
        <is>
          <t/>
        </is>
      </c>
      <c r="BB25" s="319" t="inlineStr">
        <f aca="false">IF($B25="","",IF(COUNTIFS('English Scores- Leveled papers'!$H$4:$KM$4,BB$3,'English Scores- Leveled papers'!$H27:$KM27,"&lt;&gt;")=0,"",SUMIF('English Scores- Leveled papers'!$H$4:$KM$4,BB$3,'English Scores- Leveled papers'!$H27:$KM27)))</f>
        <is>
          <t/>
        </is>
      </c>
      <c r="BC25" s="319" t="inlineStr">
        <f aca="false">IF($B25="","",IF(COUNTIFS('English Scores- Leveled papers'!$H$4:$KM$4,BC$3,'English Scores- Leveled papers'!$H27:$KM27,"&lt;&gt;")=0,"",SUMIF('English Scores- Leveled papers'!$H$4:$KM$4,BC$3,'English Scores- Leveled papers'!$H27:$KM27)))</f>
        <is>
          <t/>
        </is>
      </c>
      <c r="BD25" s="319" t="inlineStr">
        <f aca="false">IF($B25="","",IF(COUNTIFS('English Scores- Leveled papers'!$H$4:$KM$4,BD$3,'English Scores- Leveled papers'!$H27:$KM27,"&lt;&gt;")=0,"",SUMIF('English Scores- Leveled papers'!$H$4:$KM$4,BD$3,'English Scores- Leveled papers'!$H27:$KM27)))</f>
        <is>
          <t/>
        </is>
      </c>
      <c r="BE25" s="319" t="inlineStr">
        <f aca="false">IF($B25="","",IF(COUNTIFS('English Scores- Leveled papers'!$H$4:$KM$4,BE$3,'English Scores- Leveled papers'!$H27:$KM27,"&lt;&gt;")=0,"",SUMIF('English Scores- Leveled papers'!$H$4:$KM$4,BE$3,'English Scores- Leveled papers'!$H27:$KM27)))</f>
        <is>
          <t/>
        </is>
      </c>
      <c r="BF25" s="319" t="inlineStr">
        <f aca="false">IF($B25="","",IF(COUNTIFS('English Scores- Leveled papers'!$H$4:$KM$4,BF$3,'English Scores- Leveled papers'!$H27:$KM27,"&lt;&gt;")=0,"",SUMIF('English Scores- Leveled papers'!$H$4:$KM$4,BF$3,'English Scores- Leveled papers'!$H27:$KM27)))</f>
        <is>
          <t/>
        </is>
      </c>
      <c r="BG25" s="319" t="inlineStr">
        <f aca="false">IF($B25="","",IF(COUNTIFS('English Scores- Leveled papers'!$H$4:$KM$4,BG$3,'English Scores- Leveled papers'!$H27:$KM27,"&lt;&gt;")=0,"",SUMIF('English Scores- Leveled papers'!$H$4:$KM$4,BG$3,'English Scores- Leveled papers'!$H27:$KM27)))</f>
        <is>
          <t/>
        </is>
      </c>
      <c r="BH25" s="319" t="inlineStr">
        <f aca="false">IF($B25="","",IF(COUNTIFS('English Scores- Leveled papers'!$H$4:$KM$4,BH$3,'English Scores- Leveled papers'!$H27:$KM27,"&lt;&gt;")=0,"",SUMIF('English Scores- Leveled papers'!$H$4:$KM$4,BH$3,'English Scores- Leveled papers'!$H27:$KM27)))</f>
        <is>
          <t/>
        </is>
      </c>
      <c r="BI25" s="319" t="inlineStr">
        <f aca="false">IF($B25="","",IF(COUNTIFS('English Scores- Leveled papers'!$H$4:$KM$4,BI$3,'English Scores- Leveled papers'!$H27:$KM27,"&lt;&gt;")=0,"",SUMIF('English Scores- Leveled papers'!$H$4:$KM$4,BI$3,'English Scores- Leveled papers'!$H27:$KM27)))</f>
        <is>
          <t/>
        </is>
      </c>
      <c r="BJ25" s="319" t="inlineStr">
        <f aca="false">IF($B25="","",IF(COUNTIFS('English Scores- Leveled papers'!$H$4:$KM$4,BJ$3,'English Scores- Leveled papers'!$H27:$KM27,"&lt;&gt;")=0,"",SUMIF('English Scores- Leveled papers'!$H$4:$KM$4,BJ$3,'English Scores- Leveled papers'!$H27:$KM27)))</f>
        <is>
          <t/>
        </is>
      </c>
      <c r="BK25" s="319" t="inlineStr">
        <f aca="false">IF($B25="","",IF(COUNTIFS('English Scores- Leveled papers'!$H$4:$KM$4,BK$3,'English Scores- Leveled papers'!$H27:$KM27,"&lt;&gt;")=0,"",SUMIF('English Scores- Leveled papers'!$H$4:$KM$4,BK$3,'English Scores- Leveled papers'!$H27:$KM27)))</f>
        <is>
          <t/>
        </is>
      </c>
      <c r="BL25" s="319" t="inlineStr">
        <f aca="false">IF($B25="","",IF(COUNTIFS('English Scores- Leveled papers'!$H$4:$KM$4,BL$3,'English Scores- Leveled papers'!$H27:$KM27,"&lt;&gt;")=0,"",SUMIF('English Scores- Leveled papers'!$H$4:$KM$4,BL$3,'English Scores- Leveled papers'!$H27:$KM27)))</f>
        <is>
          <t/>
        </is>
      </c>
      <c r="BM25" s="319" t="inlineStr">
        <f aca="false">IF($B25="","",IF(COUNTIFS('English Scores- Leveled papers'!$H$4:$KM$4,BM$3,'English Scores- Leveled papers'!$H27:$KM27,"&lt;&gt;")=0,"",SUMIF('English Scores- Leveled papers'!$H$4:$KM$4,BM$3,'English Scores- Leveled papers'!$H27:$KM27)))</f>
        <is>
          <t/>
        </is>
      </c>
      <c r="BN25" s="319" t="inlineStr">
        <f aca="false">IF($B25="","",IF(COUNTIFS('English Scores- Leveled papers'!$H$4:$KM$4,BN$3,'English Scores- Leveled papers'!$H27:$KM27,"&lt;&gt;")=0,"",SUMIF('English Scores- Leveled papers'!$H$4:$KM$4,BN$3,'English Scores- Leveled papers'!$H27:$KM27)))</f>
        <is>
          <t/>
        </is>
      </c>
      <c r="BO25" s="319" t="inlineStr">
        <f aca="false">IF($B25="","",IF(COUNTIFS('English Scores- Leveled papers'!$H$4:$KM$4,BO$3,'English Scores- Leveled papers'!$H27:$KM27,"&lt;&gt;")=0,"",SUMIF('English Scores- Leveled papers'!$H$4:$KM$4,BO$3,'English Scores- Leveled papers'!$H27:$KM27)))</f>
        <is>
          <t/>
        </is>
      </c>
      <c r="BP25" s="319" t="inlineStr">
        <f aca="false">IF($B25="","",IF(COUNTIFS('English Scores- Leveled papers'!$H$4:$KM$4,BP$3,'English Scores- Leveled papers'!$H27:$KM27,"&lt;&gt;")=0,"",SUMIF('English Scores- Leveled papers'!$H$4:$KM$4,BP$3,'English Scores- Leveled papers'!$H27:$KM27)))</f>
        <is>
          <t/>
        </is>
      </c>
      <c r="BQ25" s="319" t="inlineStr">
        <f aca="false">IF($B25="","",IF(COUNTIFS('English Scores- Leveled papers'!$H$4:$KM$4,BQ$3,'English Scores- Leveled papers'!$H27:$KM27,"&lt;&gt;")=0,"",SUMIF('English Scores- Leveled papers'!$H$4:$KM$4,BQ$3,'English Scores- Leveled papers'!$H27:$KM27)))</f>
        <is>
          <t/>
        </is>
      </c>
      <c r="BR25" s="319" t="inlineStr">
        <f aca="false">IF($B25="","",IF(COUNTIFS('English Scores- Leveled papers'!$H$4:$KM$4,BR$3,'English Scores- Leveled papers'!$H27:$KM27,"&lt;&gt;")=0,"",SUMIF('English Scores- Leveled papers'!$H$4:$KM$4,BR$3,'English Scores- Leveled papers'!$H27:$KM27)))</f>
        <is>
          <t/>
        </is>
      </c>
      <c r="BS25" s="319" t="inlineStr">
        <f aca="false">IF($B25="","",IF(COUNTIFS('English Scores- Leveled papers'!$H$4:$KM$4,BS$3,'English Scores- Leveled papers'!$H27:$KM27,"&lt;&gt;")=0,"",SUMIF('English Scores- Leveled papers'!$H$4:$KM$4,BS$3,'English Scores- Leveled papers'!$H27:$KM27)))</f>
        <is>
          <t/>
        </is>
      </c>
      <c r="BT25" s="319" t="inlineStr">
        <f aca="false">IF($B25="","",IF(COUNTIFS('English Scores- Leveled papers'!$H$4:$KM$4,BT$3,'English Scores- Leveled papers'!$H27:$KM27,"&lt;&gt;")=0,"",SUMIF('English Scores- Leveled papers'!$H$4:$KM$4,BT$3,'English Scores- Leveled papers'!$H27:$KM27)))</f>
        <is>
          <t/>
        </is>
      </c>
      <c r="BU25" s="319" t="inlineStr">
        <f aca="false">IF($B25="","",IF(COUNTIFS('English Scores- Leveled papers'!$H$4:$KM$4,BU$3,'English Scores- Leveled papers'!$H27:$KM27,"&lt;&gt;")=0,"",SUMIF('English Scores- Leveled papers'!$H$4:$KM$4,BU$3,'English Scores- Leveled papers'!$H27:$KM27)))</f>
        <is>
          <t/>
        </is>
      </c>
      <c r="BV25" s="319" t="inlineStr">
        <f aca="false">IF($B25="","",IF(COUNTIFS('English Scores- Leveled papers'!$H$4:$KM$4,BV$3,'English Scores- Leveled papers'!$H27:$KM27,"&lt;&gt;")=0,"",SUMIF('English Scores- Leveled papers'!$H$4:$KM$4,BV$3,'English Scores- Leveled papers'!$H27:$KM27)))</f>
        <is>
          <t/>
        </is>
      </c>
      <c r="BW25" s="319" t="inlineStr">
        <f aca="false">IF($B25="","",IF(COUNTIFS('English Scores- Leveled papers'!$H$4:$KM$4,BW$3,'English Scores- Leveled papers'!$H27:$KM27,"&lt;&gt;")=0,"",SUMIF('English Scores- Leveled papers'!$H$4:$KM$4,BW$3,'English Scores- Leveled papers'!$H27:$KM27)))</f>
        <is>
          <t/>
        </is>
      </c>
      <c r="BX25" s="319" t="inlineStr">
        <f aca="false">IF($B25="","",IF(COUNTIFS('English Scores- Leveled papers'!$H$4:$KM$4,BX$3,'English Scores- Leveled papers'!$H27:$KM27,"&lt;&gt;")=0,"",SUMIF('English Scores- Leveled papers'!$H$4:$KM$4,BX$3,'English Scores- Leveled papers'!$H27:$KM27)))</f>
        <is>
          <t/>
        </is>
      </c>
      <c r="BY25" s="319" t="inlineStr">
        <f aca="false">IF($B25="","",IF(COUNTIFS('English Scores- Leveled papers'!$H$4:$KM$4,BY$3,'English Scores- Leveled papers'!$H27:$KM27,"&lt;&gt;")=0,"",SUMIF('English Scores- Leveled papers'!$H$4:$KM$4,BY$3,'English Scores- Leveled papers'!$H27:$KM27)))</f>
        <is>
          <t/>
        </is>
      </c>
      <c r="BZ25" s="319" t="inlineStr">
        <f aca="false">IF($B25="","",IF(COUNTIFS('English Scores- Leveled papers'!$H$4:$KM$4,BZ$3,'English Scores- Leveled papers'!$H27:$KM27,"&lt;&gt;")=0,"",SUMIF('English Scores- Leveled papers'!$H$4:$KM$4,BZ$3,'English Scores- Leveled papers'!$H27:$KM27)))</f>
        <is>
          <t/>
        </is>
      </c>
      <c r="CA25" s="319" t="inlineStr">
        <f aca="false">IF($B25="","",IF(COUNTIFS('English Scores- Leveled papers'!$H$4:$KM$4,CA$3,'English Scores- Leveled papers'!$H27:$KM27,"&lt;&gt;")=0,"",SUMIF('English Scores- Leveled papers'!$H$4:$KM$4,CA$3,'English Scores- Leveled papers'!$H27:$KM27)))</f>
        <is>
          <t/>
        </is>
      </c>
      <c r="CB25" s="319" t="inlineStr">
        <f aca="false">IF($B25="","",IF(COUNTIFS('English Scores- Leveled papers'!$H$4:$KM$4,CB$3,'English Scores- Leveled papers'!$H27:$KM27,"&lt;&gt;")=0,"",SUMIF('English Scores- Leveled papers'!$H$4:$KM$4,CB$3,'English Scores- Leveled papers'!$H27:$KM27)))</f>
        <is>
          <t/>
        </is>
      </c>
      <c r="CC25" s="319" t="inlineStr">
        <f aca="false">IF($B25="","",IF(COUNTIFS('English Scores- Leveled papers'!$H$4:$KM$4,CC$3,'English Scores- Leveled papers'!$H27:$KM27,"&lt;&gt;")=0,"",SUMIF('English Scores- Leveled papers'!$H$4:$KM$4,CC$3,'English Scores- Leveled papers'!$H27:$KM27)))</f>
        <is>
          <t/>
        </is>
      </c>
      <c r="CD25" s="319" t="inlineStr">
        <f aca="false">IF($B25="","",IF(COUNTIFS('English Scores- Leveled papers'!$H$4:$KM$4,CD$3,'English Scores- Leveled papers'!$H27:$KM27,"&lt;&gt;")=0,"",SUMIF('English Scores- Leveled papers'!$H$4:$KM$4,CD$3,'English Scores- Leveled papers'!$H27:$KM27)))</f>
        <is>
          <t/>
        </is>
      </c>
      <c r="CE25" s="319" t="inlineStr">
        <f aca="false">IF($B25="","",IF(COUNTIFS('English Scores- Leveled papers'!$H$4:$KM$4,CE$3,'English Scores- Leveled papers'!$H27:$KM27,"&lt;&gt;")=0,"",SUMIF('English Scores- Leveled papers'!$H$4:$KM$4,CE$3,'English Scores- Leveled papers'!$H27:$KM27)))</f>
        <is>
          <t/>
        </is>
      </c>
      <c r="CF25" s="319" t="inlineStr">
        <f aca="false">IF($B25="","",IF(COUNTIFS('English Scores- Leveled papers'!$H$4:$KM$4,CF$3,'English Scores- Leveled papers'!$H27:$KM27,"&lt;&gt;")=0,"",SUMIF('English Scores- Leveled papers'!$H$4:$KM$4,CF$3,'English Scores- Leveled papers'!$H27:$KM27)))</f>
        <is>
          <t/>
        </is>
      </c>
      <c r="CG25" s="319" t="inlineStr">
        <f aca="false">IF($B25="","",IF(COUNTIFS('English Scores- Leveled papers'!$H$4:$KM$4,CG$3,'English Scores- Leveled papers'!$H27:$KM27,"&lt;&gt;")=0,"",SUMIF('English Scores- Leveled papers'!$H$4:$KM$4,CG$3,'English Scores- Leveled papers'!$H27:$KM27)))</f>
        <is>
          <t/>
        </is>
      </c>
      <c r="CH25" s="319" t="inlineStr">
        <f aca="false">IF($B25="","",IF(COUNTIFS('English Scores- Leveled papers'!$H$4:$KM$4,CH$3,'English Scores- Leveled papers'!$H27:$KM27,"&lt;&gt;")=0,"",SUMIF('English Scores- Leveled papers'!$H$4:$KM$4,CH$3,'English Scores- Leveled papers'!$H27:$KM27)))</f>
        <is>
          <t/>
        </is>
      </c>
      <c r="CI25" s="319" t="inlineStr">
        <f aca="false">IF($B25="","",IF(COUNTIFS('English Scores- Leveled papers'!$H$4:$KM$4,CI$3,'English Scores- Leveled papers'!$H27:$KM27,"&lt;&gt;")=0,"",SUMIF('English Scores- Leveled papers'!$H$4:$KM$4,CI$3,'English Scores- Leveled papers'!$H27:$KM27)))</f>
        <is>
          <t/>
        </is>
      </c>
      <c r="CJ25" s="319" t="inlineStr">
        <f aca="false">IF($B25="","",IF(COUNTIFS('English Scores- Leveled papers'!$H$4:$KM$4,CJ$3,'English Scores- Leveled papers'!$H27:$KM27,"&lt;&gt;")=0,"",SUMIF('English Scores- Leveled papers'!$H$4:$KM$4,CJ$3,'English Scores- Leveled papers'!$H27:$KM27)))</f>
        <is>
          <t/>
        </is>
      </c>
      <c r="CK25" s="319" t="inlineStr">
        <f aca="false">IF($B25="","",IF(COUNTIFS('English Scores- Leveled papers'!$H$4:$KM$4,CK$3,'English Scores- Leveled papers'!$H27:$KM27,"&lt;&gt;")=0,"",SUMIF('English Scores- Leveled papers'!$H$4:$KM$4,CK$3,'English Scores- Leveled papers'!$H27:$KM27)))</f>
        <is>
          <t/>
        </is>
      </c>
      <c r="CL25" s="319" t="inlineStr">
        <f aca="false">IF($B25="","",IF(COUNTIFS('English Scores- Leveled papers'!$H$4:$KM$4,CL$3,'English Scores- Leveled papers'!$H27:$KM27,"&lt;&gt;")=0,"",SUMIF('English Scores- Leveled papers'!$H$4:$KM$4,CL$3,'English Scores- Leveled papers'!$H27:$KM27)))</f>
        <is>
          <t/>
        </is>
      </c>
      <c r="CM25" s="319" t="inlineStr">
        <f aca="false">IF($B25="","",IF(COUNTIFS('English Scores- Leveled papers'!$H$4:$KM$4,CM$3,'English Scores- Leveled papers'!$H27:$KM27,"&lt;&gt;")=0,"",SUMIF('English Scores- Leveled papers'!$H$4:$KM$4,CM$3,'English Scores- Leveled papers'!$H27:$KM27)))</f>
        <is>
          <t/>
        </is>
      </c>
      <c r="CN25" s="319" t="inlineStr">
        <f aca="false">IF($B25="","",IF(COUNTIFS('English Scores- Leveled papers'!$H$4:$KM$4,CN$3,'English Scores- Leveled papers'!$H27:$KM27,"&lt;&gt;")=0,"",SUMIF('English Scores- Leveled papers'!$H$4:$KM$4,CN$3,'English Scores- Leveled papers'!$H27:$KM27)))</f>
        <is>
          <t/>
        </is>
      </c>
      <c r="CO25" s="319" t="inlineStr">
        <f aca="false">IF($B25="","",IF(COUNTIFS('English Scores- Leveled papers'!$H$4:$KM$4,CO$3,'English Scores- Leveled papers'!$H27:$KM27,"&lt;&gt;")=0,"",SUMIF('English Scores- Leveled papers'!$H$4:$KM$4,CO$3,'English Scores- Leveled papers'!$H27:$KM27)))</f>
        <is>
          <t/>
        </is>
      </c>
      <c r="CP25" s="319" t="inlineStr">
        <f aca="false">IF($B25="","",IF(COUNTIFS('English Scores- Leveled papers'!$H$4:$KM$4,CP$3,'English Scores- Leveled papers'!$H27:$KM27,"&lt;&gt;")=0,"",SUMIF('English Scores- Leveled papers'!$H$4:$KM$4,CP$3,'English Scores- Leveled papers'!$H27:$KM27)))</f>
        <is>
          <t/>
        </is>
      </c>
      <c r="CQ25" s="319" t="inlineStr">
        <f aca="false">IF($B25="","",IF(COUNTIFS('English Scores- Leveled papers'!$H$4:$KM$4,CQ$3,'English Scores- Leveled papers'!$H27:$KM27,"&lt;&gt;")=0,"",SUMIF('English Scores- Leveled papers'!$H$4:$KM$4,CQ$3,'English Scores- Leveled papers'!$H27:$KM27)))</f>
        <is>
          <t/>
        </is>
      </c>
      <c r="CR25" s="319" t="inlineStr">
        <f aca="false">IF($B25="","",IF(COUNTIFS('English Scores- Leveled papers'!$H$4:$KM$4,CR$3,'English Scores- Leveled papers'!$H27:$KM27,"&lt;&gt;")=0,"",SUMIF('English Scores- Leveled papers'!$H$4:$KM$4,CR$3,'English Scores- Leveled papers'!$H27:$KM27)))</f>
        <is>
          <t/>
        </is>
      </c>
      <c r="CS25" s="319" t="inlineStr">
        <f aca="false">IF($B25="","",IF(COUNTIFS('English Scores- Leveled papers'!$H$4:$KM$4,CS$3,'English Scores- Leveled papers'!$H27:$KM27,"&lt;&gt;")=0,"",SUMIF('English Scores- Leveled papers'!$H$4:$KM$4,CS$3,'English Scores- Leveled papers'!$H27:$KM27)))</f>
        <is>
          <t/>
        </is>
      </c>
      <c r="CT25" s="319" t="inlineStr">
        <f aca="false">IF($B25="","",IF(COUNTIFS('English Scores- Leveled papers'!$H$4:$KM$4,CT$3,'English Scores- Leveled papers'!$H27:$KM27,"&lt;&gt;")=0,"",SUMIF('English Scores- Leveled papers'!$H$4:$KM$4,CT$3,'English Scores- Leveled papers'!$H27:$KM27)))</f>
        <is>
          <t/>
        </is>
      </c>
      <c r="CU25" s="319" t="inlineStr">
        <f aca="false">IF($B25="","",IF(COUNTIFS('English Scores- Leveled papers'!$H$4:$KM$4,CU$3,'English Scores- Leveled papers'!$H27:$KM27,"&lt;&gt;")=0,"",SUMIF('English Scores- Leveled papers'!$H$4:$KM$4,CU$3,'English Scores- Leveled papers'!$H27:$KM27)))</f>
        <is>
          <t/>
        </is>
      </c>
      <c r="CV25" s="319" t="inlineStr">
        <f aca="false">IF($B25="","",IF(COUNTIFS('English Scores- Leveled papers'!$H$4:$KM$4,CV$3,'English Scores- Leveled papers'!$H27:$KM27,"&lt;&gt;")=0,"",SUMIF('English Scores- Leveled papers'!$H$4:$KM$4,CV$3,'English Scores- Leveled papers'!$H27:$KM27)))</f>
        <is>
          <t/>
        </is>
      </c>
      <c r="CW25" s="319" t="inlineStr">
        <f aca="false">IF($B25="","",IF(COUNTIFS('English Scores- Leveled papers'!$H$4:$KM$4,CW$3,'English Scores- Leveled papers'!$H27:$KM27,"&lt;&gt;")=0,"",SUMIF('English Scores- Leveled papers'!$H$4:$KM$4,CW$3,'English Scores- Leveled papers'!$H27:$KM27)))</f>
        <is>
          <t/>
        </is>
      </c>
      <c r="CX25" s="319" t="inlineStr">
        <f aca="false">IF($B25="","",IF(COUNTIFS('English Scores- Leveled papers'!$H$4:$KM$4,CX$3,'English Scores- Leveled papers'!$H27:$KM27,"&lt;&gt;")=0,"",SUMIF('English Scores- Leveled papers'!$H$4:$KM$4,CX$3,'English Scores- Leveled papers'!$H27:$KM27)))</f>
        <is>
          <t/>
        </is>
      </c>
      <c r="CY25" s="319" t="inlineStr">
        <f aca="false">IF($B25="","",IF(COUNTIFS('English Scores- Leveled papers'!$H$4:$KM$4,CY$3,'English Scores- Leveled papers'!$H27:$KM27,"&lt;&gt;")=0,"",SUMIF('English Scores- Leveled papers'!$H$4:$KM$4,CY$3,'English Scores- Leveled papers'!$H27:$KM27)))</f>
        <is>
          <t/>
        </is>
      </c>
      <c r="CZ25" s="319" t="inlineStr">
        <f aca="false">IF($B25="","",IF(COUNTIFS('English Scores- Leveled papers'!$H$4:$KM$4,CZ$3,'English Scores- Leveled papers'!$H27:$KM27,"&lt;&gt;")=0,"",SUMIF('English Scores- Leveled papers'!$H$4:$KM$4,CZ$3,'English Scores- Leveled papers'!$H27:$KM27)))</f>
        <is>
          <t/>
        </is>
      </c>
      <c r="DA25" s="319" t="inlineStr">
        <f aca="false">IF($B25="","",IF(COUNTIFS('English Scores- Leveled papers'!$H$4:$KM$4,DA$3,'English Scores- Leveled papers'!$H27:$KM27,"&lt;&gt;")=0,"",SUMIF('English Scores- Leveled papers'!$H$4:$KM$4,DA$3,'English Scores- Leveled papers'!$H27:$KM27)))</f>
        <is>
          <t/>
        </is>
      </c>
      <c r="DB25" s="319" t="inlineStr">
        <f aca="false">IF($B25="","",IF(COUNTIFS('English Scores- Leveled papers'!$H$4:$KM$4,DB$3,'English Scores- Leveled papers'!$H27:$KM27,"&lt;&gt;")=0,"",SUMIF('English Scores- Leveled papers'!$H$4:$KM$4,DB$3,'English Scores- Leveled papers'!$H27:$KM27)))</f>
        <is>
          <t/>
        </is>
      </c>
      <c r="DC25" s="319" t="inlineStr">
        <f aca="false">IF($B25="","",IF(COUNTIFS('English Scores- Leveled papers'!$H$4:$KM$4,DC$3,'English Scores- Leveled papers'!$H27:$KM27,"&lt;&gt;")=0,"",SUMIF('English Scores- Leveled papers'!$H$4:$KM$4,DC$3,'English Scores- Leveled papers'!$H27:$KM27)))</f>
        <is>
          <t/>
        </is>
      </c>
      <c r="DD25" s="319" t="inlineStr">
        <f aca="false">IF($B25="","",IF(COUNTIFS('English Scores- Leveled papers'!$H$4:$KM$4,DD$3,'English Scores- Leveled papers'!$H27:$KM27,"&lt;&gt;")=0,"",SUMIF('English Scores- Leveled papers'!$H$4:$KM$4,DD$3,'English Scores- Leveled papers'!$H27:$KM27)))</f>
        <is>
          <t/>
        </is>
      </c>
      <c r="DE25" s="319" t="inlineStr">
        <f aca="false">IF($B25="","",IF(COUNTIFS('English Scores- Leveled papers'!$H$4:$KM$4,DE$3,'English Scores- Leveled papers'!$H27:$KM27,"&lt;&gt;")=0,"",SUMIF('English Scores- Leveled papers'!$H$4:$KM$4,DE$3,'English Scores- Leveled papers'!$H27:$KM27)))</f>
        <is>
          <t/>
        </is>
      </c>
      <c r="DF25" s="319" t="inlineStr">
        <f aca="false">IF($B25="","",IF(COUNTIFS('English Scores- Leveled papers'!$H$4:$KM$4,DF$3,'English Scores- Leveled papers'!$H27:$KM27,"&lt;&gt;")=0,"",SUMIF('English Scores- Leveled papers'!$H$4:$KM$4,DF$3,'English Scores- Leveled papers'!$H27:$KM27)))</f>
        <is>
          <t/>
        </is>
      </c>
      <c r="DG25" s="319" t="inlineStr">
        <f aca="false">IF($B25="","",IF(COUNTIFS('English Scores- Leveled papers'!$H$4:$KM$4,DG$3,'English Scores- Leveled papers'!$H27:$KM27,"&lt;&gt;")=0,"",SUMIF('English Scores- Leveled papers'!$H$4:$KM$4,DG$3,'English Scores- Leveled papers'!$H27:$KM27)))</f>
        <is>
          <t/>
        </is>
      </c>
      <c r="DH25" s="319" t="inlineStr">
        <f aca="false">IF($B25="","",IF(COUNTIFS('English Scores- Leveled papers'!$H$4:$KM$4,DH$3,'English Scores- Leveled papers'!$H27:$KM27,"&lt;&gt;")=0,"",SUMIF('English Scores- Leveled papers'!$H$4:$KM$4,DH$3,'English Scores- Leveled papers'!$H27:$KM27)))</f>
        <is>
          <t/>
        </is>
      </c>
      <c r="DI25" s="319" t="inlineStr">
        <f aca="false">IF($B25="","",IF(COUNTIFS('English Scores- Leveled papers'!$H$4:$KM$4,DI$3,'English Scores- Leveled papers'!$H27:$KM27,"&lt;&gt;")=0,"",SUMIF('English Scores- Leveled papers'!$H$4:$KM$4,DI$3,'English Scores- Leveled papers'!$H27:$KM27)))</f>
        <is>
          <t/>
        </is>
      </c>
      <c r="DJ25" s="319" t="inlineStr">
        <f aca="false">IF($B25="","",IF(COUNTIFS('English Scores- Leveled papers'!$H$4:$KM$4,DJ$3,'English Scores- Leveled papers'!$H27:$KM27,"&lt;&gt;")=0,"",SUMIF('English Scores- Leveled papers'!$H$4:$KM$4,DJ$3,'English Scores- Leveled papers'!$H27:$KM27)))</f>
        <is>
          <t/>
        </is>
      </c>
      <c r="DK25" s="319" t="inlineStr">
        <f aca="false">IF($B25="","",IF(COUNTIFS('English Scores- Leveled papers'!$H$4:$KM$4,DK$3,'English Scores- Leveled papers'!$H27:$KM27,"&lt;&gt;")=0,"",SUMIF('English Scores- Leveled papers'!$H$4:$KM$4,DK$3,'English Scores- Leveled papers'!$H27:$KM27)))</f>
        <is>
          <t/>
        </is>
      </c>
      <c r="DL25" s="319" t="inlineStr">
        <f aca="false">IF($B25="","",IF(COUNTIFS('English Scores- Leveled papers'!$H$4:$KM$4,DL$3,'English Scores- Leveled papers'!$H27:$KM27,"&lt;&gt;")=0,"",SUMIF('English Scores- Leveled papers'!$H$4:$KM$4,DL$3,'English Scores- Leveled papers'!$H27:$KM27)))</f>
        <is>
          <t/>
        </is>
      </c>
      <c r="DM25" s="319" t="inlineStr">
        <f aca="false">IF($B25="","",IF(COUNTIFS('English Scores- Leveled papers'!$H$4:$KM$4,DM$3,'English Scores- Leveled papers'!$H27:$KM27,"&lt;&gt;")=0,"",SUMIF('English Scores- Leveled papers'!$H$4:$KM$4,DM$3,'English Scores- Leveled papers'!$H27:$KM27)))</f>
        <is>
          <t/>
        </is>
      </c>
      <c r="DN25" s="319" t="inlineStr">
        <f aca="false">IF($B25="","",IF(COUNTIFS('English Scores- Leveled papers'!$H$4:$KM$4,DN$3,'English Scores- Leveled papers'!$H27:$KM27,"&lt;&gt;")=0,"",SUMIF('English Scores- Leveled papers'!$H$4:$KM$4,DN$3,'English Scores- Leveled papers'!$H27:$KM27)))</f>
        <is>
          <t/>
        </is>
      </c>
      <c r="DO25" s="319" t="inlineStr">
        <f aca="false">IF($B25="","",IF(COUNTIFS('English Scores- Leveled papers'!$H$4:$KM$4,DO$3,'English Scores- Leveled papers'!$H27:$KM27,"&lt;&gt;")=0,"",SUMIF('English Scores- Leveled papers'!$H$4:$KM$4,DO$3,'English Scores- Leveled papers'!$H27:$KM27)))</f>
        <is>
          <t/>
        </is>
      </c>
      <c r="DP25" s="319" t="inlineStr">
        <f aca="false">IF($B25="","",IF(COUNTIFS('English Scores- Leveled papers'!$H$4:$KM$4,DP$3,'English Scores- Leveled papers'!$H27:$KM27,"&lt;&gt;")=0,"",SUMIF('English Scores- Leveled papers'!$H$4:$KM$4,DP$3,'English Scores- Leveled papers'!$H27:$KM27)))</f>
        <is>
          <t/>
        </is>
      </c>
      <c r="DQ25" s="320" t="inlineStr">
        <f aca="false">IF($B25="","",IF(COUNTIFS('English Scores- Leveled papers'!$H$4:$KM$4,DQ$3,'English Scores- Leveled papers'!$H27:$KM27,"&lt;&gt;")=0,"",SUMIF('English Scores- Leveled papers'!$H$4:$KM$4,DQ$3,'English Scores- Leveled papers'!$H27:$KM27)))</f>
        <is>
          <t/>
        </is>
      </c>
      <c r="DR25" s="321" t="inlineStr">
        <f aca="false">IF('Cover Sheet'!$AC$6="6th", 'Eng GLA 6th, 7th, 8th'!D28, "")</f>
        <is>
          <t/>
        </is>
      </c>
      <c r="DU25" s="319" t="inlineStr">
        <f aca="false">IF($B25="","",IF(COUNTIFS('Eng GLA 6th, 7th, 8th'!$E$4:$DV$4,DU$3,'Eng GLA 6th, 7th, 8th'!$E28:$DV28,"&lt;&gt;")=0,"",SUMIF('Eng GLA 6th, 7th, 8th'!$E$4:$DV$4,DU$3,'Eng GLA 6th, 7th, 8th'!$E28:$DV28)))</f>
        <is>
          <t/>
        </is>
      </c>
      <c r="DV25" s="319" t="inlineStr">
        <f aca="false">IF($B25="","",IF(COUNTIFS('Eng GLA 6th, 7th, 8th'!$E$4:$DV$4,DV$3,'Eng GLA 6th, 7th, 8th'!$E28:$DV28,"&lt;&gt;")=0,"",SUMIF('Eng GLA 6th, 7th, 8th'!$E$4:$DV$4,DV$3,'Eng GLA 6th, 7th, 8th'!$E28:$DV28)))</f>
        <is>
          <t/>
        </is>
      </c>
      <c r="DW25" s="319" t="inlineStr">
        <f aca="false">IF($B25="","",IF(COUNTIFS('Eng GLA 6th, 7th, 8th'!$E$4:$DV$4,DW$3,'Eng GLA 6th, 7th, 8th'!$E28:$DV28,"&lt;&gt;")=0,"",SUMIF('Eng GLA 6th, 7th, 8th'!$E$4:$DV$4,DW$3,'Eng GLA 6th, 7th, 8th'!$E28:$DV28)))</f>
        <is>
          <t/>
        </is>
      </c>
      <c r="DX25" s="319" t="inlineStr">
        <f aca="false">IF($B25="","",IF(COUNTIFS('Eng GLA 6th, 7th, 8th'!$E$4:$DV$4,DX$3,'Eng GLA 6th, 7th, 8th'!$E28:$DV28,"&lt;&gt;")=0,"",SUMIF('Eng GLA 6th, 7th, 8th'!$E$4:$DV$4,DX$3,'Eng GLA 6th, 7th, 8th'!$E28:$DV28)))</f>
        <is>
          <t/>
        </is>
      </c>
      <c r="DY25" s="319" t="inlineStr">
        <f aca="false">IF($B25="","",IF(COUNTIFS('Eng GLA 6th, 7th, 8th'!$E$4:$DV$4,DY$3,'Eng GLA 6th, 7th, 8th'!$E28:$DV28,"&lt;&gt;")=0,"",SUMIF('Eng GLA 6th, 7th, 8th'!$E$4:$DV$4,DY$3,'Eng GLA 6th, 7th, 8th'!$E28:$DV28)))</f>
        <is>
          <t/>
        </is>
      </c>
      <c r="DZ25" s="319" t="inlineStr">
        <f aca="false">IF($B25="","",IF(COUNTIFS('Eng GLA 6th, 7th, 8th'!$E$4:$DV$4,DZ$3,'Eng GLA 6th, 7th, 8th'!$E28:$DV28,"&lt;&gt;")=0,"",SUMIF('Eng GLA 6th, 7th, 8th'!$E$4:$DV$4,DZ$3,'Eng GLA 6th, 7th, 8th'!$E28:$DV28)))</f>
        <is>
          <t/>
        </is>
      </c>
      <c r="EA25" s="319" t="inlineStr">
        <f aca="false">IF($B25="","",IF(COUNTIFS('Eng GLA 6th, 7th, 8th'!$E$4:$DV$4,EA$3,'Eng GLA 6th, 7th, 8th'!$E28:$DV28,"&lt;&gt;")=0,"",SUMIF('Eng GLA 6th, 7th, 8th'!$E$4:$DV$4,EA$3,'Eng GLA 6th, 7th, 8th'!$E28:$DV28)))</f>
        <is>
          <t/>
        </is>
      </c>
      <c r="EB25" s="319" t="inlineStr">
        <f aca="false">IF($B25="","",IF(COUNTIFS('Eng GLA 6th, 7th, 8th'!$E$4:$DV$4,EB$3,'Eng GLA 6th, 7th, 8th'!$E28:$DV28,"&lt;&gt;")=0,"",SUMIF('Eng GLA 6th, 7th, 8th'!$E$4:$DV$4,EB$3,'Eng GLA 6th, 7th, 8th'!$E28:$DV28)))</f>
        <is>
          <t/>
        </is>
      </c>
      <c r="EC25" s="319" t="inlineStr">
        <f aca="false">IF($B25="","",IF(COUNTIFS('Eng GLA 6th, 7th, 8th'!$E$4:$DV$4,EC$3,'Eng GLA 6th, 7th, 8th'!$E28:$DV28,"&lt;&gt;")=0,"",SUMIF('Eng GLA 6th, 7th, 8th'!$E$4:$DV$4,EC$3,'Eng GLA 6th, 7th, 8th'!$E28:$DV28)))</f>
        <is>
          <t/>
        </is>
      </c>
      <c r="ED25" s="319" t="inlineStr">
        <f aca="false">IF($B25="","",IF(COUNTIFS('Eng GLA 6th, 7th, 8th'!$E$4:$DV$4,ED$3,'Eng GLA 6th, 7th, 8th'!$E28:$DV28,"&lt;&gt;")=0,"",SUMIF('Eng GLA 6th, 7th, 8th'!$E$4:$DV$4,ED$3,'Eng GLA 6th, 7th, 8th'!$E28:$DV28)))</f>
        <is>
          <t/>
        </is>
      </c>
      <c r="EE25" s="319" t="inlineStr">
        <f aca="false">IF($B25="","",IF(COUNTIFS('Eng GLA 6th, 7th, 8th'!$E$4:$DV$4,EE$3,'Eng GLA 6th, 7th, 8th'!$E28:$DV28,"&lt;&gt;")=0,"",SUMIF('Eng GLA 6th, 7th, 8th'!$E$4:$DV$4,EE$3,'Eng GLA 6th, 7th, 8th'!$E28:$DV28)))</f>
        <is>
          <t/>
        </is>
      </c>
      <c r="EF25" s="319" t="inlineStr">
        <f aca="false">IF($B25="","",IF(COUNTIFS('Eng GLA 6th, 7th, 8th'!$E$4:$DV$4,EF$3,'Eng GLA 6th, 7th, 8th'!$E28:$DV28,"&lt;&gt;")=0,"",SUMIF('Eng GLA 6th, 7th, 8th'!$E$4:$DV$4,EF$3,'Eng GLA 6th, 7th, 8th'!$E28:$DV28)))</f>
        <is>
          <t/>
        </is>
      </c>
      <c r="EG25" s="319" t="inlineStr">
        <f aca="false">IF($B25="","",IF(COUNTIFS('Eng GLA 6th, 7th, 8th'!$E$4:$DV$4,EG$3,'Eng GLA 6th, 7th, 8th'!$E28:$DV28,"&lt;&gt;")=0,"",SUMIF('Eng GLA 6th, 7th, 8th'!$E$4:$DV$4,EG$3,'Eng GLA 6th, 7th, 8th'!$E28:$DV28)))</f>
        <is>
          <t/>
        </is>
      </c>
      <c r="EH25" s="319" t="inlineStr">
        <f aca="false">IF($B25="","",IF(COUNTIFS('Eng GLA 6th, 7th, 8th'!$E$4:$DV$4,EH$3,'Eng GLA 6th, 7th, 8th'!$E28:$DV28,"&lt;&gt;")=0,"",SUMIF('Eng GLA 6th, 7th, 8th'!$E$4:$DV$4,EH$3,'Eng GLA 6th, 7th, 8th'!$E28:$DV28)))</f>
        <is>
          <t/>
        </is>
      </c>
      <c r="EI25" s="319" t="inlineStr">
        <f aca="false">IF($B25="","",IF(COUNTIFS('Eng GLA 6th, 7th, 8th'!$E$4:$DV$4,EI$3,'Eng GLA 6th, 7th, 8th'!$E28:$DV28,"&lt;&gt;")=0,"",SUMIF('Eng GLA 6th, 7th, 8th'!$E$4:$DV$4,EI$3,'Eng GLA 6th, 7th, 8th'!$E28:$DV28)))</f>
        <is>
          <t/>
        </is>
      </c>
      <c r="EJ25" s="322" t="inlineStr">
        <f aca="false">IF('Cover Sheet'!$AC$6="7th", 'Eng GLA 6th, 7th, 8th'!AQ28, "")</f>
        <is>
          <t/>
        </is>
      </c>
      <c r="EK25" s="319" t="inlineStr">
        <f aca="false">IF($B25="","",IF(COUNTIFS('Eng GLA 6th, 7th, 8th'!$E$4:$DV$4,EK$3,'Eng GLA 6th, 7th, 8th'!$E28:$DV28,"&lt;&gt;")=0,"",SUMIF('Eng GLA 6th, 7th, 8th'!$E$4:$DV$4,EK$3,'Eng GLA 6th, 7th, 8th'!$E28:$DV28)))</f>
        <is>
          <t/>
        </is>
      </c>
      <c r="EL25" s="319" t="inlineStr">
        <f aca="false">IF($B25="","",IF(COUNTIFS('Eng GLA 6th, 7th, 8th'!$E$4:$DV$4,EL$3,'Eng GLA 6th, 7th, 8th'!$E28:$DV28,"&lt;&gt;")=0,"",SUMIF('Eng GLA 6th, 7th, 8th'!$E$4:$DV$4,EL$3,'Eng GLA 6th, 7th, 8th'!$E28:$DV28)))</f>
        <is>
          <t/>
        </is>
      </c>
      <c r="EM25" s="319" t="inlineStr">
        <f aca="false">IF($B25="","",IF(COUNTIFS('Eng GLA 6th, 7th, 8th'!$E$4:$DV$4,EM$3,'Eng GLA 6th, 7th, 8th'!$E28:$DV28,"&lt;&gt;")=0,"",SUMIF('Eng GLA 6th, 7th, 8th'!$E$4:$DV$4,EM$3,'Eng GLA 6th, 7th, 8th'!$E28:$DV28)))</f>
        <is>
          <t/>
        </is>
      </c>
      <c r="EN25" s="319" t="inlineStr">
        <f aca="false">IF($B25="","",IF(COUNTIFS('Eng GLA 6th, 7th, 8th'!$E$4:$DV$4,EN$3,'Eng GLA 6th, 7th, 8th'!$E28:$DV28,"&lt;&gt;")=0,"",SUMIF('Eng GLA 6th, 7th, 8th'!$E$4:$DV$4,EN$3,'Eng GLA 6th, 7th, 8th'!$E28:$DV28)))</f>
        <is>
          <t/>
        </is>
      </c>
      <c r="EO25" s="319" t="inlineStr">
        <f aca="false">IF($B25="","",IF(COUNTIFS('Eng GLA 6th, 7th, 8th'!$E$4:$DV$4,EO$3,'Eng GLA 6th, 7th, 8th'!$E28:$DV28,"&lt;&gt;")=0,"",SUMIF('Eng GLA 6th, 7th, 8th'!$E$4:$DV$4,EO$3,'Eng GLA 6th, 7th, 8th'!$E28:$DV28)))</f>
        <is>
          <t/>
        </is>
      </c>
      <c r="EP25" s="319" t="inlineStr">
        <f aca="false">IF($B25="","",IF(COUNTIFS('Eng GLA 6th, 7th, 8th'!$E$4:$DV$4,EP$3,'Eng GLA 6th, 7th, 8th'!$E28:$DV28,"&lt;&gt;")=0,"",SUMIF('Eng GLA 6th, 7th, 8th'!$E$4:$DV$4,EP$3,'Eng GLA 6th, 7th, 8th'!$E28:$DV28)))</f>
        <is>
          <t/>
        </is>
      </c>
      <c r="EQ25" s="319" t="inlineStr">
        <f aca="false">IF($B25="","",IF(COUNTIFS('Eng GLA 6th, 7th, 8th'!$E$4:$DV$4,EQ$3,'Eng GLA 6th, 7th, 8th'!$E28:$DV28,"&lt;&gt;")=0,"",SUMIF('Eng GLA 6th, 7th, 8th'!$E$4:$DV$4,EQ$3,'Eng GLA 6th, 7th, 8th'!$E28:$DV28)))</f>
        <is>
          <t/>
        </is>
      </c>
      <c r="ER25" s="319" t="inlineStr">
        <f aca="false">IF($B25="","",IF(COUNTIFS('Eng GLA 6th, 7th, 8th'!$E$4:$DV$4,ER$3,'Eng GLA 6th, 7th, 8th'!$E28:$DV28,"&lt;&gt;")=0,"",SUMIF('Eng GLA 6th, 7th, 8th'!$E$4:$DV$4,ER$3,'Eng GLA 6th, 7th, 8th'!$E28:$DV28)))</f>
        <is>
          <t/>
        </is>
      </c>
      <c r="ES25" s="319" t="inlineStr">
        <f aca="false">IF($B25="","",IF(COUNTIFS('Eng GLA 6th, 7th, 8th'!$E$4:$DV$4,ES$3,'Eng GLA 6th, 7th, 8th'!$E28:$DV28,"&lt;&gt;")=0,"",SUMIF('Eng GLA 6th, 7th, 8th'!$E$4:$DV$4,ES$3,'Eng GLA 6th, 7th, 8th'!$E28:$DV28)))</f>
        <is>
          <t/>
        </is>
      </c>
      <c r="ET25" s="319" t="inlineStr">
        <f aca="false">IF($B25="","",IF(COUNTIFS('Eng GLA 6th, 7th, 8th'!$E$4:$DV$4,ET$3,'Eng GLA 6th, 7th, 8th'!$E28:$DV28,"&lt;&gt;")=0,"",SUMIF('Eng GLA 6th, 7th, 8th'!$E$4:$DV$4,ET$3,'Eng GLA 6th, 7th, 8th'!$E28:$DV28)))</f>
        <is>
          <t/>
        </is>
      </c>
      <c r="EU25" s="319" t="inlineStr">
        <f aca="false">IF($B25="","",IF(COUNTIFS('Eng GLA 6th, 7th, 8th'!$E$4:$DV$4,EU$3,'Eng GLA 6th, 7th, 8th'!$E28:$DV28,"&lt;&gt;")=0,"",SUMIF('Eng GLA 6th, 7th, 8th'!$E$4:$DV$4,EU$3,'Eng GLA 6th, 7th, 8th'!$E28:$DV28)))</f>
        <is>
          <t/>
        </is>
      </c>
      <c r="EV25" s="319" t="inlineStr">
        <f aca="false">IF($B25="","",IF(COUNTIFS('Eng GLA 6th, 7th, 8th'!$E$4:$DV$4,EV$3,'Eng GLA 6th, 7th, 8th'!$E28:$DV28,"&lt;&gt;")=0,"",SUMIF('Eng GLA 6th, 7th, 8th'!$E$4:$DV$4,EV$3,'Eng GLA 6th, 7th, 8th'!$E28:$DV28)))</f>
        <is>
          <t/>
        </is>
      </c>
      <c r="EW25" s="319" t="inlineStr">
        <f aca="false">IF($B25="","",IF(COUNTIFS('Eng GLA 6th, 7th, 8th'!$E$4:$DV$4,EW$3,'Eng GLA 6th, 7th, 8th'!$E28:$DV28,"&lt;&gt;")=0,"",SUMIF('Eng GLA 6th, 7th, 8th'!$E$4:$DV$4,EW$3,'Eng GLA 6th, 7th, 8th'!$E28:$DV28)))</f>
        <is>
          <t/>
        </is>
      </c>
      <c r="EX25" s="319" t="inlineStr">
        <f aca="false">IF($B25="","",IF(COUNTIFS('Eng GLA 6th, 7th, 8th'!$E$4:$DV$4,EX$3,'Eng GLA 6th, 7th, 8th'!$E28:$DV28,"&lt;&gt;")=0,"",SUMIF('Eng GLA 6th, 7th, 8th'!$E$4:$DV$4,EX$3,'Eng GLA 6th, 7th, 8th'!$E28:$DV28)))</f>
        <is>
          <t/>
        </is>
      </c>
      <c r="EY25" s="319" t="inlineStr">
        <f aca="false">IF($B25="","",IF(COUNTIFS('Eng GLA 6th, 7th, 8th'!$E$4:$DV$4,EY$3,'Eng GLA 6th, 7th, 8th'!$E28:$DV28,"&lt;&gt;")=0,"",SUMIF('Eng GLA 6th, 7th, 8th'!$E$4:$DV$4,EY$3,'Eng GLA 6th, 7th, 8th'!$E28:$DV28)))</f>
        <is>
          <t/>
        </is>
      </c>
      <c r="EZ25" s="322" t="inlineStr">
        <f aca="false">IF('Cover Sheet'!$AC$6="8th", 'Eng GLA 6th, 7th, 8th'!CG28, "")</f>
        <is>
          <t/>
        </is>
      </c>
      <c r="FA25" s="319" t="inlineStr">
        <f aca="false">IF($B25="","",IF(COUNTIFS('Eng GLA 6th, 7th, 8th'!$E$4:$DV$4,FA$3,'Eng GLA 6th, 7th, 8th'!$E28:$DV28,"&lt;&gt;")=0,"",SUMIF('Eng GLA 6th, 7th, 8th'!$E$4:$DV$4,FA$3,'Eng GLA 6th, 7th, 8th'!$E28:$DV28)))</f>
        <is>
          <t/>
        </is>
      </c>
      <c r="FB25" s="319" t="inlineStr">
        <f aca="false">IF($B25="","",IF(COUNTIFS('Eng GLA 6th, 7th, 8th'!$E$4:$DV$4,FB$3,'Eng GLA 6th, 7th, 8th'!$E28:$DV28,"&lt;&gt;")=0,"",SUMIF('Eng GLA 6th, 7th, 8th'!$E$4:$DV$4,FB$3,'Eng GLA 6th, 7th, 8th'!$E28:$DV28)))</f>
        <is>
          <t/>
        </is>
      </c>
      <c r="FC25" s="319" t="inlineStr">
        <f aca="false">IF($B25="","",IF(COUNTIFS('Eng GLA 6th, 7th, 8th'!$E$4:$DV$4,FC$3,'Eng GLA 6th, 7th, 8th'!$E28:$DV28,"&lt;&gt;")=0,"",SUMIF('Eng GLA 6th, 7th, 8th'!$E$4:$DV$4,FC$3,'Eng GLA 6th, 7th, 8th'!$E28:$DV28)))</f>
        <is>
          <t/>
        </is>
      </c>
      <c r="FD25" s="319" t="inlineStr">
        <f aca="false">IF($B25="","",IF(COUNTIFS('Eng GLA 6th, 7th, 8th'!$E$4:$DV$4,FD$3,'Eng GLA 6th, 7th, 8th'!$E28:$DV28,"&lt;&gt;")=0,"",SUMIF('Eng GLA 6th, 7th, 8th'!$E$4:$DV$4,FD$3,'Eng GLA 6th, 7th, 8th'!$E28:$DV28)))</f>
        <is>
          <t/>
        </is>
      </c>
      <c r="FE25" s="319" t="inlineStr">
        <f aca="false">IF($B25="","",IF(COUNTIFS('Eng GLA 6th, 7th, 8th'!$E$4:$DV$4,FE$3,'Eng GLA 6th, 7th, 8th'!$E28:$DV28,"&lt;&gt;")=0,"",SUMIF('Eng GLA 6th, 7th, 8th'!$E$4:$DV$4,FE$3,'Eng GLA 6th, 7th, 8th'!$E28:$DV28)))</f>
        <is>
          <t/>
        </is>
      </c>
      <c r="FF25" s="319" t="inlineStr">
        <f aca="false">IF($B25="","",IF(COUNTIFS('Eng GLA 6th, 7th, 8th'!$E$4:$DV$4,FF$3,'Eng GLA 6th, 7th, 8th'!$E28:$DV28,"&lt;&gt;")=0,"",SUMIF('Eng GLA 6th, 7th, 8th'!$E$4:$DV$4,FF$3,'Eng GLA 6th, 7th, 8th'!$E28:$DV28)))</f>
        <is>
          <t/>
        </is>
      </c>
      <c r="FG25" s="319" t="inlineStr">
        <f aca="false">IF($B25="","",IF(COUNTIFS('Eng GLA 6th, 7th, 8th'!$E$4:$DV$4,FG$3,'Eng GLA 6th, 7th, 8th'!$E28:$DV28,"&lt;&gt;")=0,"",SUMIF('Eng GLA 6th, 7th, 8th'!$E$4:$DV$4,FG$3,'Eng GLA 6th, 7th, 8th'!$E28:$DV28)))</f>
        <is>
          <t/>
        </is>
      </c>
      <c r="FH25" s="319" t="inlineStr">
        <f aca="false">IF($B25="","",IF(COUNTIFS('Eng GLA 6th, 7th, 8th'!$E$4:$DV$4,FH$3,'Eng GLA 6th, 7th, 8th'!$E28:$DV28,"&lt;&gt;")=0,"",SUMIF('Eng GLA 6th, 7th, 8th'!$E$4:$DV$4,FH$3,'Eng GLA 6th, 7th, 8th'!$E28:$DV28)))</f>
        <is>
          <t/>
        </is>
      </c>
      <c r="FI25" s="319" t="inlineStr">
        <f aca="false">IF($B25="","",IF(COUNTIFS('Eng GLA 6th, 7th, 8th'!$E$4:$DV$4,FI$3,'Eng GLA 6th, 7th, 8th'!$E28:$DV28,"&lt;&gt;")=0,"",SUMIF('Eng GLA 6th, 7th, 8th'!$E$4:$DV$4,FI$3,'Eng GLA 6th, 7th, 8th'!$E28:$DV28)))</f>
        <is>
          <t/>
        </is>
      </c>
      <c r="FJ25" s="319" t="inlineStr">
        <f aca="false">IF($B25="","",IF(COUNTIFS('Eng GLA 6th, 7th, 8th'!$E$4:$DV$4,FJ$3,'Eng GLA 6th, 7th, 8th'!$E28:$DV28,"&lt;&gt;")=0,"",SUMIF('Eng GLA 6th, 7th, 8th'!$E$4:$DV$4,FJ$3,'Eng GLA 6th, 7th, 8th'!$E28:$DV28)))</f>
        <is>
          <t/>
        </is>
      </c>
      <c r="FK25" s="319" t="inlineStr">
        <f aca="false">IF($B25="","",IF(COUNTIFS('Eng GLA 6th, 7th, 8th'!$E$4:$DV$4,FK$3,'Eng GLA 6th, 7th, 8th'!$E28:$DV28,"&lt;&gt;")=0,"",SUMIF('Eng GLA 6th, 7th, 8th'!$E$4:$DV$4,FK$3,'Eng GLA 6th, 7th, 8th'!$E28:$DV28)))</f>
        <is>
          <t/>
        </is>
      </c>
      <c r="FL25" s="319" t="inlineStr">
        <f aca="false">IF($B25="","",IF(COUNTIFS('Eng GLA 6th, 7th, 8th'!$E$4:$DV$4,FL$3,'Eng GLA 6th, 7th, 8th'!$E28:$DV28,"&lt;&gt;")=0,"",SUMIF('Eng GLA 6th, 7th, 8th'!$E$4:$DV$4,FL$3,'Eng GLA 6th, 7th, 8th'!$E28:$DV28)))</f>
        <is>
          <t/>
        </is>
      </c>
      <c r="FM25" s="319" t="inlineStr">
        <f aca="false">IF($B25="","",IF(COUNTIFS('Eng GLA 6th, 7th, 8th'!$E$4:$DV$4,FM$3,'Eng GLA 6th, 7th, 8th'!$E28:$DV28,"&lt;&gt;")=0,"",SUMIF('Eng GLA 6th, 7th, 8th'!$E$4:$DV$4,FM$3,'Eng GLA 6th, 7th, 8th'!$E28:$DV28)))</f>
        <is>
          <t/>
        </is>
      </c>
      <c r="FN25" s="319" t="inlineStr">
        <f aca="false">IF($B25="","",IF(COUNTIFS('Eng GLA 6th, 7th, 8th'!$E$4:$DV$4,FN$3,'Eng GLA 6th, 7th, 8th'!$E28:$DV28,"&lt;&gt;")=0,"",SUMIF('Eng GLA 6th, 7th, 8th'!$E$4:$DV$4,FN$3,'Eng GLA 6th, 7th, 8th'!$E28:$DV28)))</f>
        <is>
          <t/>
        </is>
      </c>
      <c r="FO25" s="319" t="inlineStr">
        <f aca="false">IF($B25="","",IF(COUNTIFS('Eng GLA 6th, 7th, 8th'!$E$4:$DV$4,FO$3,'Eng GLA 6th, 7th, 8th'!$E28:$DV28,"&lt;&gt;")=0,"",SUMIF('Eng GLA 6th, 7th, 8th'!$E$4:$DV$4,FO$3,'Eng GLA 6th, 7th, 8th'!$E28:$DV28)))</f>
        <is>
          <t/>
        </is>
      </c>
    </row>
    <row r="26" customFormat="false" ht="12.75" hidden="false" customHeight="true" outlineLevel="0" collapsed="false">
      <c r="A26" s="315" t="n">
        <v>22</v>
      </c>
      <c r="B26" s="315" t="str">
        <f aca="false">'English Scores- Leveled papers'!B28</f>
        <v>Dileshwar Rao</v>
      </c>
      <c r="C26" s="315"/>
      <c r="D26" s="316" t="inlineStr">
        <f aca="false">IF(OR(B26="",H26="",'Cover Sheet'!E26=""),"",'Cover Sheet'!E26)</f>
        <is>
          <t/>
        </is>
      </c>
      <c r="E26" s="316" t="inlineStr">
        <f aca="false">IF(OR(B26="",H26="",'Cover Sheet'!F26=""),"",'Cover Sheet'!F26)</f>
        <is>
          <t/>
        </is>
      </c>
      <c r="F26" s="316" t="inlineStr">
        <f aca="false">IF(OR(B26="",H26="",'Cover Sheet'!H26=""),"",'Cover Sheet'!H26)</f>
        <is>
          <t/>
        </is>
      </c>
      <c r="G26" s="316"/>
      <c r="H26" s="316" t="n">
        <f aca="false">IF(OR(B26="",COUNT('English Scores- Leveled papers'!H28:KM28)=0),"",IF((AND(AB26&gt;=(70/100),AB26&lt;1.1)),9,IF((AND(AA26&gt;=(70/100),AA26&lt;1.1)),8,IF((AND(Z26&gt;=(70/100),Z26&lt;1.1)),7,IF((AND(Y26&gt;=(70/100),Y26&lt;1.1)),6,IF(AND(X26&gt;=0.7,X26&lt;1.1),5.5,IF(AND(W26&gt;=0.7,W26&lt;1.1),5,IF(AND(V26&gt;=0.7,V26&lt;1.1),4.5,IF(AND(U26&gt;=0.7,U26&lt;1.1),4,IF(AND(T26&gt;=0.7,T26&lt;1.1),3.5,IF(AND(S26&gt;=0.7,S26&lt;1.1),3,IF(AND(R26&gt;=0.7,R26&lt;1.1),2.5,IF(AND(Q26&gt;=0.7,Q26&lt;1.1),2,IF(AND(P26&gt;=0.7,P26&lt;1.1),1.5,IF(AND(O26&gt;=0.7,O26&lt;1.1),1,IF(AND(N26&gt;=0.7,N26&lt;1.1),0.5,IF(AND(M26&gt;=0.7,M26&lt;1.1),0.2,IF(AND(L26&gt;=0.7,L26&lt;1.1),0,IF(COUNT('English Scores- Leveled papers'!H28:M28)=0,"",-0.5)))))))))))))))))))</f>
        <v>0.5</v>
      </c>
      <c r="I26" s="317" t="n">
        <f aca="false">IFERROR(IF(OR(B26="",H26=""),"",IF((AND(AB26&gt;=(70/100),AB26&lt;1.1)),AB26,IF(AND((AA26)&gt;=(70/100),AA26&lt;1.1),AA26,IF((AND((Z26)&gt;=(70/100),Z26&lt;1.1)),Z26,IF(AND((Y26)&gt;=(70/100),Y26&lt;1.1),Y26,IF(AND(X26&gt;=0.7,X26&lt;1.1),X26,IF(AND((W26)&gt;=0.7,W26&lt;1.1),W26,IF(AND((V26)&gt;=0.7,V26&lt;1.1),V26,IF(AND((U26)&gt;=0.7,U26&lt;1.1),U26,IF(AND((T26)&gt;=0.7,T26&lt;1.1),T26,IF(AND((S26)&gt;=0.7,S26&lt;1.1),S26,IF(AND((R26)&gt;=0.7,R26&lt;1.1),R26,IF(AND((Q26)&gt;=0.7,Q26&lt;1.1),Q26,IF(AND((P26)&gt;=0.7,P26&lt;1.1),P26,IF(AND((O26)&gt;=0.7,O26&lt;1.1),O26,IF(AND((N26)&gt;=0.7,N26&lt;1.1),N26,IF(AND((M26)&gt;=0.7,M26&lt;1.1),M26,IF(AND((L26)&gt;=0.7,L26&lt;1.1),L26,L26)))))))))))))))))),"")</f>
        <v>0.8</v>
      </c>
      <c r="J26" s="317" t="n">
        <f aca="false">IF((OR(B26="",H26="")),"",IF(AND((AB26)&gt;=(70/100),AB26&lt;1.1),"",IF((AND((AA26)&gt;=(70/100),AA26&lt;1.1)),AB26,IF((AND((Z26)&gt;=(70/100),Z26&lt;1.1)),AA26,IF((AND((Y26)&gt;=(70/100),Y26&lt;1.1)),Z26,IF(AND((X26)&gt;=0.7,X26&lt;1.1),Y26,IF(AND((W26)&gt;=0.7,W26&lt;1.1),X26,IF(AND((V26)&gt;=0.7,V26&lt;1.1),W26,IF(AND((U26)&gt;=0.7,U26&lt;1.1),V26,IF(AND((T26)&gt;=0.7,T26&lt;1.1),U26,IF(AND((S26)&gt;=0.7,S26&lt;1.1),T26,IF(AND((R26)&gt;=0.7,R26&lt;1.1),S26,IF(AND((Q26)&gt;=0.7,Q26&lt;1.1),R26,IF(AND((P26)&gt;=0.7,P26&lt;1.1),Q26,IF(AND((O26)&gt;=0.7,O26&lt;1.1),P26,IF(AND((N26)&gt;=0.7,N26&lt;1.1),O26,IF(AND((M26)&gt;=0.7,M26&lt;1.1),N26,IF(AND((L26)&gt;=0.7,L26&lt;1.1),M26,""))))))))))))))))))</f>
        <v>0.3</v>
      </c>
      <c r="K26" s="317" t="n">
        <f aca="false">IF((OR(B26="",H26="")),"",IF(AND((AB26)&gt;=(70/100),AB26&lt;1.1),AA26,IF((AND((AA26)&gt;=(70/100),AA26&lt;1.1)),Z26,IF((AND((Z26)&gt;=(70/100),Z26&lt;1.1)),Y26,IF((AND((Y26)&gt;=(70/100),Y26&lt;1.1)),X26,IF(AND((X26)&gt;=0.7,X26&lt;1.1),W26,IF(AND((W26)&gt;=0.7,W26&lt;1.1),V26,IF(AND((V26)&gt;=0.7,V26&lt;1.1),U26,IF(AND((U26)&gt;=0.7,U26&lt;1.1),T26,IF(AND((T26)&gt;=0.7,T26&lt;1.1),S26,IF(AND((S26)&gt;=0.7,S26&lt;1.1),R26,IF(AND((R26)&gt;=0.7,R26&lt;1.1),Q26,IF(AND((Q26)&gt;=0.7,Q26&lt;1.1),P26,IF(AND((P26)&gt;=0.7,P26&lt;1.1),O26,IF(AND((O26)&gt;=0.7,O26&lt;1.1),N26,IF(AND((N26)&gt;=0.7,N26&lt;1.1),M26,IF(AND((M26)&gt;=0.7,M26&lt;1.1),L26,IF(AND((L26)&gt;=0.7,L26&lt;1.1),"",""))))))))))))))))))</f>
        <v>0.8</v>
      </c>
      <c r="L26" s="318" t="str">
        <f aca="false">IFERROR(IF((B26=""),"",(IF(COUNT(AC26:AG26)=0,"",ROUND(SUM(AC26:AG26)/SUM($AC$2:$AG$2),1)))),"")</f>
        <v/>
      </c>
      <c r="M26" s="318" t="n">
        <f aca="false">IFERROR(IF((B26=""),"",(IF(COUNT(AH26:AL26)=0,"",ROUND(SUM(AH26:AL26)/SUM($AH$2:$AL$2),1)))),"")</f>
        <v>0.8</v>
      </c>
      <c r="N26" s="318" t="n">
        <f aca="false">IFERROR(IF((B26=""),"",(IF(COUNT(AM26:AQ26)=0,"",ROUND(SUM(AM26:AQ26)/SUM($AM$2:$AQ$2),1)))),"")</f>
        <v>0.8</v>
      </c>
      <c r="O26" s="318" t="n">
        <f aca="false">IFERROR(IF((B26=""),"",(IF(COUNT(AR26:AV26)=0,"",ROUND(SUM(AR26:AV26)/SUM($AR$2:$AV$2),1)))),"")</f>
        <v>0.3</v>
      </c>
      <c r="P26" s="318" t="str">
        <f aca="false">IFERROR(IF((B26=""),"",(IF(COUNT(AX26:BB26)=0,"",ROUND(SUM(AX26:BB26)/SUM($AX$2:$BB$2),1)))),"")</f>
        <v/>
      </c>
      <c r="Q26" s="318" t="str">
        <f aca="false">IFERROR(IF((B26=""),"",(IF(COUNT(BD26:BJ26)=0,"",ROUND(SUM(BD26:BJ26)/SUM($BD$2:$BJ$2),1)))),0)</f>
        <v/>
      </c>
      <c r="R26" s="318" t="str">
        <f aca="false">IFERROR(IF((B26=""),"",(IF(COUNT(BL26:BS26)=0,"",ROUND(SUM(BL26:BR26)/SUM($BL$2:$BR$2),1)))),0)</f>
        <v/>
      </c>
      <c r="S26" s="318" t="str">
        <f aca="false">IFERROR(IF((B26=""),"",(IF(COUNT(BT26:CB26)=0,"",ROUND(SUM(BT26:CA26)/SUM($BT$2:$CA$2),1)))),0)</f>
        <v/>
      </c>
      <c r="T26" s="318" t="str">
        <f aca="false">IFERROR(IF((B26=""),"",(IF(COUNT(CC26:CJ26)=0,"",ROUND(SUM(CC26:CI26)/SUM($CC$2:$CI$2),1)))),0)</f>
        <v/>
      </c>
      <c r="U26" s="318" t="str">
        <f aca="false">IFERROR(IF((B26=""),"",(IF(COUNT(CK26:CQ26)=0,"",ROUND(SUM(CK26:CQ26)/SUM($CK$2:$CQ$2),1)))),0)</f>
        <v/>
      </c>
      <c r="V26" s="318" t="str">
        <f aca="false">IFERROR(IF((B26=""),"",(IF(COUNT(CS26:CY26)=0,"",ROUND(SUM(CS26:CY26)/SUM($CS$2:$CY$2),1)))),0)</f>
        <v/>
      </c>
      <c r="W26" s="318" t="str">
        <f aca="false">IFERROR(IF((B26=""),"",(IF(COUNT(DA26:DI26)=0,"",ROUND(SUM(DA26:DI26)/SUM($DA$2:$DI$2),1)))),0)</f>
        <v/>
      </c>
      <c r="X26" s="318" t="str">
        <f aca="false">IFERROR(IF((B26=""),"",(IF(COUNT(DK26:DP26)=0,"",ROUND(SUM(DK26:DP26)/SUM($DK$2:$DP$2),1)))),0)</f>
        <v/>
      </c>
      <c r="Y26" s="318"/>
      <c r="Z26" s="318"/>
      <c r="AA26" s="318"/>
      <c r="AB26" s="318"/>
      <c r="AC26" s="319" t="inlineStr">
        <f aca="false">IF($B26="","",IF(COUNTIFS('English Scores- Leveled papers'!$H$4:$KM$4,AC$3,'English Scores- Leveled papers'!$H28:$KM28,"&lt;&gt;")=0,"",SUMIF('English Scores- Leveled papers'!$H$4:$KM$4,AC$3,'English Scores- Leveled papers'!$H28:$KM28)))</f>
        <is>
          <t/>
        </is>
      </c>
      <c r="AD26" s="319" t="inlineStr">
        <f aca="false">IF($B26="","",IF(COUNTIFS('English Scores- Leveled papers'!$H$4:$KM$4,AD$3,'English Scores- Leveled papers'!$H28:$KM28,"&lt;&gt;")=0,"",SUMIF('English Scores- Leveled papers'!$H$4:$KM$4,AD$3,'English Scores- Leveled papers'!$H28:$KM28)))</f>
        <is>
          <t/>
        </is>
      </c>
      <c r="AE26" s="319" t="inlineStr">
        <f aca="false">IF($B26="","",IF(COUNTIFS('English Scores- Leveled papers'!$H$4:$KM$4,AE$3,'English Scores- Leveled papers'!$H28:$KM28,"&lt;&gt;")=0,"",SUMIF('English Scores- Leveled papers'!$H$4:$KM$4,AE$3,'English Scores- Leveled papers'!$H28:$KM28)))</f>
        <is>
          <t/>
        </is>
      </c>
      <c r="AF26" s="319" t="inlineStr">
        <f aca="false">IF($B26="","",IF(COUNTIFS('English Scores- Leveled papers'!$H$4:$KM$4,AF$3,'English Scores- Leveled papers'!$H28:$KM28,"&lt;&gt;")=0,"",SUMIF('English Scores- Leveled papers'!$H$4:$KM$4,AF$3,'English Scores- Leveled papers'!$H28:$KM28)))</f>
        <is>
          <t/>
        </is>
      </c>
      <c r="AG26" s="319" t="inlineStr">
        <f aca="false">IF($B26="","",IF(COUNTIFS('English Scores- Leveled papers'!$H$4:$KM$4,AG$3,'English Scores- Leveled papers'!$H28:$KM28,"&lt;&gt;")=0,"",SUMIF('English Scores- Leveled papers'!$H$4:$KM$4,AG$3,'English Scores- Leveled papers'!$H28:$KM28)))</f>
        <is>
          <t/>
        </is>
      </c>
      <c r="AH26" s="319" t="inlineStr">
        <f aca="false">IF($B26="","",IF(COUNTIFS('English Scores- Leveled papers'!$H$4:$KM$4,AH$3,'English Scores- Leveled papers'!$H28:$KM28,"&lt;&gt;")=0,"",SUMIF('English Scores- Leveled papers'!$H$4:$KM$4,AH$3,'English Scores- Leveled papers'!$H28:$KM28)))</f>
        <is>
          <t/>
        </is>
      </c>
      <c r="AI26" s="319" t="n">
        <f aca="false">IF($B26="","",IF(COUNTIFS('English Scores- Leveled papers'!$H$4:$KM$4,AI$3,'English Scores- Leveled papers'!$H28:$KM28,"&lt;&gt;")=0,"",SUMIF('English Scores- Leveled papers'!$H$4:$KM$4,AI$3,'English Scores- Leveled papers'!$H28:$KM28)))</f>
        <v>1</v>
      </c>
      <c r="AJ26" s="319" t="n">
        <f aca="false">IF($B26="","",IF(COUNTIFS('English Scores- Leveled papers'!$H$4:$KM$4,AJ$3,'English Scores- Leveled papers'!$H28:$KM28,"&lt;&gt;")=0,"",SUMIF('English Scores- Leveled papers'!$H$4:$KM$4,AJ$3,'English Scores- Leveled papers'!$H28:$KM28)))</f>
        <v>1</v>
      </c>
      <c r="AK26" s="319" t="n">
        <f aca="false">IF($B26="","",IF(COUNTIFS('English Scores- Leveled papers'!$H$4:$KM$4,AK$3,'English Scores- Leveled papers'!$H28:$KM28,"&lt;&gt;")=0,"",SUMIF('English Scores- Leveled papers'!$H$4:$KM$4,AK$3,'English Scores- Leveled papers'!$H28:$KM28)))</f>
        <v>0.5</v>
      </c>
      <c r="AL26" s="319" t="n">
        <f aca="false">IF($B26="","",IF(COUNTIFS('English Scores- Leveled papers'!$H$4:$KM$4,AL$3,'English Scores- Leveled papers'!$H28:$KM28,"&lt;&gt;")=0,"",SUMIF('English Scores- Leveled papers'!$H$4:$KM$4,AL$3,'English Scores- Leveled papers'!$H28:$KM28)))</f>
        <v>2</v>
      </c>
      <c r="AM26" s="319" t="n">
        <f aca="false">IF($B26="","",IF(COUNTIFS('English Scores- Leveled papers'!$H$4:$KM$4,AM$3,'English Scores- Leveled papers'!$H28:$KM28,"&lt;&gt;")=0,"",SUMIF('English Scores- Leveled papers'!$H$4:$KM$4,AM$3,'English Scores- Leveled papers'!$H28:$KM28)))</f>
        <v>1</v>
      </c>
      <c r="AN26" s="319" t="n">
        <f aca="false">IF($B26="","",IF(COUNTIFS('English Scores- Leveled papers'!$H$4:$KM$4,AN$3,'English Scores- Leveled papers'!$H28:$KM28,"&lt;&gt;")=0,"",SUMIF('English Scores- Leveled papers'!$H$4:$KM$4,AN$3,'English Scores- Leveled papers'!$H28:$KM28)))</f>
        <v>1</v>
      </c>
      <c r="AO26" s="319" t="n">
        <f aca="false">IF($B26="","",IF(COUNTIFS('English Scores- Leveled papers'!$H$4:$KM$4,AO$3,'English Scores- Leveled papers'!$H28:$KM28,"&lt;&gt;")=0,"",SUMIF('English Scores- Leveled papers'!$H$4:$KM$4,AO$3,'English Scores- Leveled papers'!$H28:$KM28)))</f>
        <v>1</v>
      </c>
      <c r="AP26" s="319" t="n">
        <f aca="false">IF($B26="","",IF(COUNTIFS('English Scores- Leveled papers'!$H$4:$KM$4,AP$3,'English Scores- Leveled papers'!$H28:$KM28,"&lt;&gt;")=0,"",SUMIF('English Scores- Leveled papers'!$H$4:$KM$4,AP$3,'English Scores- Leveled papers'!$H28:$KM28)))</f>
        <v>1</v>
      </c>
      <c r="AQ26" s="319" t="n">
        <f aca="false">IF($B26="","",IF(COUNTIFS('English Scores- Leveled papers'!$H$4:$KM$4,AQ$3,'English Scores- Leveled papers'!$H28:$KM28,"&lt;&gt;")=0,"",SUMIF('English Scores- Leveled papers'!$H$4:$KM$4,AQ$3,'English Scores- Leveled papers'!$H28:$KM28)))</f>
        <v>1.5</v>
      </c>
      <c r="AR26" s="319" t="n">
        <f aca="false">IF($B26="","",IF(COUNTIFS('English Scores- Leveled papers'!$H$4:$KM$4,AR$3,'English Scores- Leveled papers'!$H28:$KM28,"&lt;&gt;")=0,"",SUMIF('English Scores- Leveled papers'!$H$4:$KM$4,AR$3,'English Scores- Leveled papers'!$H28:$KM28)))</f>
        <v>1</v>
      </c>
      <c r="AS26" s="319" t="n">
        <f aca="false">IF($B26="","",IF(COUNTIFS('English Scores- Leveled papers'!$H$4:$KM$4,AS$3,'English Scores- Leveled papers'!$H28:$KM28,"&lt;&gt;")=0,"",SUMIF('English Scores- Leveled papers'!$H$4:$KM$4,AS$3,'English Scores- Leveled papers'!$H28:$KM28)))</f>
        <v>0</v>
      </c>
      <c r="AT26" s="319" t="n">
        <f aca="false">IF($B26="","",IF(COUNTIFS('English Scores- Leveled papers'!$H$4:$KM$4,AT$3,'English Scores- Leveled papers'!$H28:$KM28,"&lt;&gt;")=0,"",SUMIF('English Scores- Leveled papers'!$H$4:$KM$4,AT$3,'English Scores- Leveled papers'!$H28:$KM28)))</f>
        <v>1</v>
      </c>
      <c r="AU26" s="319" t="n">
        <f aca="false">IF($B26="","",IF(COUNTIFS('English Scores- Leveled papers'!$H$4:$KM$4,AU$3,'English Scores- Leveled papers'!$H28:$KM28,"&lt;&gt;")=0,"",SUMIF('English Scores- Leveled papers'!$H$4:$KM$4,AU$3,'English Scores- Leveled papers'!$H28:$KM28)))</f>
        <v>0</v>
      </c>
      <c r="AV26" s="319" t="n">
        <f aca="false">IF($B26="","",IF(COUNTIFS('English Scores- Leveled papers'!$H$4:$KM$4,AV$3,'English Scores- Leveled papers'!$H28:$KM28,"&lt;&gt;")=0,"",SUMIF('English Scores- Leveled papers'!$H$4:$KM$4,AV$3,'English Scores- Leveled papers'!$H28:$KM28)))</f>
        <v>0</v>
      </c>
      <c r="AW26" s="319" t="n">
        <f aca="false">IF($B26="","",IF(COUNTIFS('English Scores- Leveled papers'!$H$4:$KM$4,AW$3,'English Scores- Leveled papers'!$H28:$KM28,"&lt;&gt;")=0,"",SUMIF('English Scores- Leveled papers'!$H$4:$KM$4,AW$3,'English Scores- Leveled papers'!$H28:$KM28)))</f>
        <v>1.5</v>
      </c>
      <c r="AX26" s="319" t="inlineStr">
        <f aca="false">IF($B26="","",IF(COUNTIFS('English Scores- Leveled papers'!$H$4:$KM$4,AX$3,'English Scores- Leveled papers'!$H28:$KM28,"&lt;&gt;")=0,"",SUMIF('English Scores- Leveled papers'!$H$4:$KM$4,AX$3,'English Scores- Leveled papers'!$H28:$KM28)))</f>
        <is>
          <t/>
        </is>
      </c>
      <c r="AY26" s="319" t="inlineStr">
        <f aca="false">IF($B26="","",IF(COUNTIFS('English Scores- Leveled papers'!$H$4:$KM$4,AY$3,'English Scores- Leveled papers'!$H28:$KM28,"&lt;&gt;")=0,"",SUMIF('English Scores- Leveled papers'!$H$4:$KM$4,AY$3,'English Scores- Leveled papers'!$H28:$KM28)))</f>
        <is>
          <t/>
        </is>
      </c>
      <c r="AZ26" s="319" t="inlineStr">
        <f aca="false">IF($B26="","",IF(COUNTIFS('English Scores- Leveled papers'!$H$4:$KM$4,AZ$3,'English Scores- Leveled papers'!$H28:$KM28,"&lt;&gt;")=0,"",SUMIF('English Scores- Leveled papers'!$H$4:$KM$4,AZ$3,'English Scores- Leveled papers'!$H28:$KM28)))</f>
        <is>
          <t/>
        </is>
      </c>
      <c r="BA26" s="319" t="inlineStr">
        <f aca="false">IF($B26="","",IF(COUNTIFS('English Scores- Leveled papers'!$H$4:$KM$4,BA$3,'English Scores- Leveled papers'!$H28:$KM28,"&lt;&gt;")=0,"",SUMIF('English Scores- Leveled papers'!$H$4:$KM$4,BA$3,'English Scores- Leveled papers'!$H28:$KM28)))</f>
        <is>
          <t/>
        </is>
      </c>
      <c r="BB26" s="319" t="inlineStr">
        <f aca="false">IF($B26="","",IF(COUNTIFS('English Scores- Leveled papers'!$H$4:$KM$4,BB$3,'English Scores- Leveled papers'!$H28:$KM28,"&lt;&gt;")=0,"",SUMIF('English Scores- Leveled papers'!$H$4:$KM$4,BB$3,'English Scores- Leveled papers'!$H28:$KM28)))</f>
        <is>
          <t/>
        </is>
      </c>
      <c r="BC26" s="319" t="inlineStr">
        <f aca="false">IF($B26="","",IF(COUNTIFS('English Scores- Leveled papers'!$H$4:$KM$4,BC$3,'English Scores- Leveled papers'!$H28:$KM28,"&lt;&gt;")=0,"",SUMIF('English Scores- Leveled papers'!$H$4:$KM$4,BC$3,'English Scores- Leveled papers'!$H28:$KM28)))</f>
        <is>
          <t/>
        </is>
      </c>
      <c r="BD26" s="319" t="inlineStr">
        <f aca="false">IF($B26="","",IF(COUNTIFS('English Scores- Leveled papers'!$H$4:$KM$4,BD$3,'English Scores- Leveled papers'!$H28:$KM28,"&lt;&gt;")=0,"",SUMIF('English Scores- Leveled papers'!$H$4:$KM$4,BD$3,'English Scores- Leveled papers'!$H28:$KM28)))</f>
        <is>
          <t/>
        </is>
      </c>
      <c r="BE26" s="319" t="inlineStr">
        <f aca="false">IF($B26="","",IF(COUNTIFS('English Scores- Leveled papers'!$H$4:$KM$4,BE$3,'English Scores- Leveled papers'!$H28:$KM28,"&lt;&gt;")=0,"",SUMIF('English Scores- Leveled papers'!$H$4:$KM$4,BE$3,'English Scores- Leveled papers'!$H28:$KM28)))</f>
        <is>
          <t/>
        </is>
      </c>
      <c r="BF26" s="319" t="inlineStr">
        <f aca="false">IF($B26="","",IF(COUNTIFS('English Scores- Leveled papers'!$H$4:$KM$4,BF$3,'English Scores- Leveled papers'!$H28:$KM28,"&lt;&gt;")=0,"",SUMIF('English Scores- Leveled papers'!$H$4:$KM$4,BF$3,'English Scores- Leveled papers'!$H28:$KM28)))</f>
        <is>
          <t/>
        </is>
      </c>
      <c r="BG26" s="319" t="inlineStr">
        <f aca="false">IF($B26="","",IF(COUNTIFS('English Scores- Leveled papers'!$H$4:$KM$4,BG$3,'English Scores- Leveled papers'!$H28:$KM28,"&lt;&gt;")=0,"",SUMIF('English Scores- Leveled papers'!$H$4:$KM$4,BG$3,'English Scores- Leveled papers'!$H28:$KM28)))</f>
        <is>
          <t/>
        </is>
      </c>
      <c r="BH26" s="319" t="inlineStr">
        <f aca="false">IF($B26="","",IF(COUNTIFS('English Scores- Leveled papers'!$H$4:$KM$4,BH$3,'English Scores- Leveled papers'!$H28:$KM28,"&lt;&gt;")=0,"",SUMIF('English Scores- Leveled papers'!$H$4:$KM$4,BH$3,'English Scores- Leveled papers'!$H28:$KM28)))</f>
        <is>
          <t/>
        </is>
      </c>
      <c r="BI26" s="319" t="inlineStr">
        <f aca="false">IF($B26="","",IF(COUNTIFS('English Scores- Leveled papers'!$H$4:$KM$4,BI$3,'English Scores- Leveled papers'!$H28:$KM28,"&lt;&gt;")=0,"",SUMIF('English Scores- Leveled papers'!$H$4:$KM$4,BI$3,'English Scores- Leveled papers'!$H28:$KM28)))</f>
        <is>
          <t/>
        </is>
      </c>
      <c r="BJ26" s="319" t="inlineStr">
        <f aca="false">IF($B26="","",IF(COUNTIFS('English Scores- Leveled papers'!$H$4:$KM$4,BJ$3,'English Scores- Leveled papers'!$H28:$KM28,"&lt;&gt;")=0,"",SUMIF('English Scores- Leveled papers'!$H$4:$KM$4,BJ$3,'English Scores- Leveled papers'!$H28:$KM28)))</f>
        <is>
          <t/>
        </is>
      </c>
      <c r="BK26" s="319" t="inlineStr">
        <f aca="false">IF($B26="","",IF(COUNTIFS('English Scores- Leveled papers'!$H$4:$KM$4,BK$3,'English Scores- Leveled papers'!$H28:$KM28,"&lt;&gt;")=0,"",SUMIF('English Scores- Leveled papers'!$H$4:$KM$4,BK$3,'English Scores- Leveled papers'!$H28:$KM28)))</f>
        <is>
          <t/>
        </is>
      </c>
      <c r="BL26" s="319" t="inlineStr">
        <f aca="false">IF($B26="","",IF(COUNTIFS('English Scores- Leveled papers'!$H$4:$KM$4,BL$3,'English Scores- Leveled papers'!$H28:$KM28,"&lt;&gt;")=0,"",SUMIF('English Scores- Leveled papers'!$H$4:$KM$4,BL$3,'English Scores- Leveled papers'!$H28:$KM28)))</f>
        <is>
          <t/>
        </is>
      </c>
      <c r="BM26" s="319" t="inlineStr">
        <f aca="false">IF($B26="","",IF(COUNTIFS('English Scores- Leveled papers'!$H$4:$KM$4,BM$3,'English Scores- Leveled papers'!$H28:$KM28,"&lt;&gt;")=0,"",SUMIF('English Scores- Leveled papers'!$H$4:$KM$4,BM$3,'English Scores- Leveled papers'!$H28:$KM28)))</f>
        <is>
          <t/>
        </is>
      </c>
      <c r="BN26" s="319" t="inlineStr">
        <f aca="false">IF($B26="","",IF(COUNTIFS('English Scores- Leveled papers'!$H$4:$KM$4,BN$3,'English Scores- Leveled papers'!$H28:$KM28,"&lt;&gt;")=0,"",SUMIF('English Scores- Leveled papers'!$H$4:$KM$4,BN$3,'English Scores- Leveled papers'!$H28:$KM28)))</f>
        <is>
          <t/>
        </is>
      </c>
      <c r="BO26" s="319" t="inlineStr">
        <f aca="false">IF($B26="","",IF(COUNTIFS('English Scores- Leveled papers'!$H$4:$KM$4,BO$3,'English Scores- Leveled papers'!$H28:$KM28,"&lt;&gt;")=0,"",SUMIF('English Scores- Leveled papers'!$H$4:$KM$4,BO$3,'English Scores- Leveled papers'!$H28:$KM28)))</f>
        <is>
          <t/>
        </is>
      </c>
      <c r="BP26" s="319" t="inlineStr">
        <f aca="false">IF($B26="","",IF(COUNTIFS('English Scores- Leveled papers'!$H$4:$KM$4,BP$3,'English Scores- Leveled papers'!$H28:$KM28,"&lt;&gt;")=0,"",SUMIF('English Scores- Leveled papers'!$H$4:$KM$4,BP$3,'English Scores- Leveled papers'!$H28:$KM28)))</f>
        <is>
          <t/>
        </is>
      </c>
      <c r="BQ26" s="319" t="inlineStr">
        <f aca="false">IF($B26="","",IF(COUNTIFS('English Scores- Leveled papers'!$H$4:$KM$4,BQ$3,'English Scores- Leveled papers'!$H28:$KM28,"&lt;&gt;")=0,"",SUMIF('English Scores- Leveled papers'!$H$4:$KM$4,BQ$3,'English Scores- Leveled papers'!$H28:$KM28)))</f>
        <is>
          <t/>
        </is>
      </c>
      <c r="BR26" s="319" t="inlineStr">
        <f aca="false">IF($B26="","",IF(COUNTIFS('English Scores- Leveled papers'!$H$4:$KM$4,BR$3,'English Scores- Leveled papers'!$H28:$KM28,"&lt;&gt;")=0,"",SUMIF('English Scores- Leveled papers'!$H$4:$KM$4,BR$3,'English Scores- Leveled papers'!$H28:$KM28)))</f>
        <is>
          <t/>
        </is>
      </c>
      <c r="BS26" s="319" t="inlineStr">
        <f aca="false">IF($B26="","",IF(COUNTIFS('English Scores- Leveled papers'!$H$4:$KM$4,BS$3,'English Scores- Leveled papers'!$H28:$KM28,"&lt;&gt;")=0,"",SUMIF('English Scores- Leveled papers'!$H$4:$KM$4,BS$3,'English Scores- Leveled papers'!$H28:$KM28)))</f>
        <is>
          <t/>
        </is>
      </c>
      <c r="BT26" s="319" t="inlineStr">
        <f aca="false">IF($B26="","",IF(COUNTIFS('English Scores- Leveled papers'!$H$4:$KM$4,BT$3,'English Scores- Leveled papers'!$H28:$KM28,"&lt;&gt;")=0,"",SUMIF('English Scores- Leveled papers'!$H$4:$KM$4,BT$3,'English Scores- Leveled papers'!$H28:$KM28)))</f>
        <is>
          <t/>
        </is>
      </c>
      <c r="BU26" s="319" t="inlineStr">
        <f aca="false">IF($B26="","",IF(COUNTIFS('English Scores- Leveled papers'!$H$4:$KM$4,BU$3,'English Scores- Leveled papers'!$H28:$KM28,"&lt;&gt;")=0,"",SUMIF('English Scores- Leveled papers'!$H$4:$KM$4,BU$3,'English Scores- Leveled papers'!$H28:$KM28)))</f>
        <is>
          <t/>
        </is>
      </c>
      <c r="BV26" s="319" t="inlineStr">
        <f aca="false">IF($B26="","",IF(COUNTIFS('English Scores- Leveled papers'!$H$4:$KM$4,BV$3,'English Scores- Leveled papers'!$H28:$KM28,"&lt;&gt;")=0,"",SUMIF('English Scores- Leveled papers'!$H$4:$KM$4,BV$3,'English Scores- Leveled papers'!$H28:$KM28)))</f>
        <is>
          <t/>
        </is>
      </c>
      <c r="BW26" s="319" t="inlineStr">
        <f aca="false">IF($B26="","",IF(COUNTIFS('English Scores- Leveled papers'!$H$4:$KM$4,BW$3,'English Scores- Leveled papers'!$H28:$KM28,"&lt;&gt;")=0,"",SUMIF('English Scores- Leveled papers'!$H$4:$KM$4,BW$3,'English Scores- Leveled papers'!$H28:$KM28)))</f>
        <is>
          <t/>
        </is>
      </c>
      <c r="BX26" s="319" t="inlineStr">
        <f aca="false">IF($B26="","",IF(COUNTIFS('English Scores- Leveled papers'!$H$4:$KM$4,BX$3,'English Scores- Leveled papers'!$H28:$KM28,"&lt;&gt;")=0,"",SUMIF('English Scores- Leveled papers'!$H$4:$KM$4,BX$3,'English Scores- Leveled papers'!$H28:$KM28)))</f>
        <is>
          <t/>
        </is>
      </c>
      <c r="BY26" s="319" t="inlineStr">
        <f aca="false">IF($B26="","",IF(COUNTIFS('English Scores- Leveled papers'!$H$4:$KM$4,BY$3,'English Scores- Leveled papers'!$H28:$KM28,"&lt;&gt;")=0,"",SUMIF('English Scores- Leveled papers'!$H$4:$KM$4,BY$3,'English Scores- Leveled papers'!$H28:$KM28)))</f>
        <is>
          <t/>
        </is>
      </c>
      <c r="BZ26" s="319" t="inlineStr">
        <f aca="false">IF($B26="","",IF(COUNTIFS('English Scores- Leveled papers'!$H$4:$KM$4,BZ$3,'English Scores- Leveled papers'!$H28:$KM28,"&lt;&gt;")=0,"",SUMIF('English Scores- Leveled papers'!$H$4:$KM$4,BZ$3,'English Scores- Leveled papers'!$H28:$KM28)))</f>
        <is>
          <t/>
        </is>
      </c>
      <c r="CA26" s="319" t="inlineStr">
        <f aca="false">IF($B26="","",IF(COUNTIFS('English Scores- Leveled papers'!$H$4:$KM$4,CA$3,'English Scores- Leveled papers'!$H28:$KM28,"&lt;&gt;")=0,"",SUMIF('English Scores- Leveled papers'!$H$4:$KM$4,CA$3,'English Scores- Leveled papers'!$H28:$KM28)))</f>
        <is>
          <t/>
        </is>
      </c>
      <c r="CB26" s="319" t="inlineStr">
        <f aca="false">IF($B26="","",IF(COUNTIFS('English Scores- Leveled papers'!$H$4:$KM$4,CB$3,'English Scores- Leveled papers'!$H28:$KM28,"&lt;&gt;")=0,"",SUMIF('English Scores- Leveled papers'!$H$4:$KM$4,CB$3,'English Scores- Leveled papers'!$H28:$KM28)))</f>
        <is>
          <t/>
        </is>
      </c>
      <c r="CC26" s="319" t="inlineStr">
        <f aca="false">IF($B26="","",IF(COUNTIFS('English Scores- Leveled papers'!$H$4:$KM$4,CC$3,'English Scores- Leveled papers'!$H28:$KM28,"&lt;&gt;")=0,"",SUMIF('English Scores- Leveled papers'!$H$4:$KM$4,CC$3,'English Scores- Leveled papers'!$H28:$KM28)))</f>
        <is>
          <t/>
        </is>
      </c>
      <c r="CD26" s="319" t="inlineStr">
        <f aca="false">IF($B26="","",IF(COUNTIFS('English Scores- Leveled papers'!$H$4:$KM$4,CD$3,'English Scores- Leveled papers'!$H28:$KM28,"&lt;&gt;")=0,"",SUMIF('English Scores- Leveled papers'!$H$4:$KM$4,CD$3,'English Scores- Leveled papers'!$H28:$KM28)))</f>
        <is>
          <t/>
        </is>
      </c>
      <c r="CE26" s="319" t="inlineStr">
        <f aca="false">IF($B26="","",IF(COUNTIFS('English Scores- Leveled papers'!$H$4:$KM$4,CE$3,'English Scores- Leveled papers'!$H28:$KM28,"&lt;&gt;")=0,"",SUMIF('English Scores- Leveled papers'!$H$4:$KM$4,CE$3,'English Scores- Leveled papers'!$H28:$KM28)))</f>
        <is>
          <t/>
        </is>
      </c>
      <c r="CF26" s="319" t="inlineStr">
        <f aca="false">IF($B26="","",IF(COUNTIFS('English Scores- Leveled papers'!$H$4:$KM$4,CF$3,'English Scores- Leveled papers'!$H28:$KM28,"&lt;&gt;")=0,"",SUMIF('English Scores- Leveled papers'!$H$4:$KM$4,CF$3,'English Scores- Leveled papers'!$H28:$KM28)))</f>
        <is>
          <t/>
        </is>
      </c>
      <c r="CG26" s="319" t="inlineStr">
        <f aca="false">IF($B26="","",IF(COUNTIFS('English Scores- Leveled papers'!$H$4:$KM$4,CG$3,'English Scores- Leveled papers'!$H28:$KM28,"&lt;&gt;")=0,"",SUMIF('English Scores- Leveled papers'!$H$4:$KM$4,CG$3,'English Scores- Leveled papers'!$H28:$KM28)))</f>
        <is>
          <t/>
        </is>
      </c>
      <c r="CH26" s="319" t="inlineStr">
        <f aca="false">IF($B26="","",IF(COUNTIFS('English Scores- Leveled papers'!$H$4:$KM$4,CH$3,'English Scores- Leveled papers'!$H28:$KM28,"&lt;&gt;")=0,"",SUMIF('English Scores- Leveled papers'!$H$4:$KM$4,CH$3,'English Scores- Leveled papers'!$H28:$KM28)))</f>
        <is>
          <t/>
        </is>
      </c>
      <c r="CI26" s="319" t="inlineStr">
        <f aca="false">IF($B26="","",IF(COUNTIFS('English Scores- Leveled papers'!$H$4:$KM$4,CI$3,'English Scores- Leveled papers'!$H28:$KM28,"&lt;&gt;")=0,"",SUMIF('English Scores- Leveled papers'!$H$4:$KM$4,CI$3,'English Scores- Leveled papers'!$H28:$KM28)))</f>
        <is>
          <t/>
        </is>
      </c>
      <c r="CJ26" s="319" t="inlineStr">
        <f aca="false">IF($B26="","",IF(COUNTIFS('English Scores- Leveled papers'!$H$4:$KM$4,CJ$3,'English Scores- Leveled papers'!$H28:$KM28,"&lt;&gt;")=0,"",SUMIF('English Scores- Leveled papers'!$H$4:$KM$4,CJ$3,'English Scores- Leveled papers'!$H28:$KM28)))</f>
        <is>
          <t/>
        </is>
      </c>
      <c r="CK26" s="319" t="inlineStr">
        <f aca="false">IF($B26="","",IF(COUNTIFS('English Scores- Leveled papers'!$H$4:$KM$4,CK$3,'English Scores- Leveled papers'!$H28:$KM28,"&lt;&gt;")=0,"",SUMIF('English Scores- Leveled papers'!$H$4:$KM$4,CK$3,'English Scores- Leveled papers'!$H28:$KM28)))</f>
        <is>
          <t/>
        </is>
      </c>
      <c r="CL26" s="319" t="inlineStr">
        <f aca="false">IF($B26="","",IF(COUNTIFS('English Scores- Leveled papers'!$H$4:$KM$4,CL$3,'English Scores- Leveled papers'!$H28:$KM28,"&lt;&gt;")=0,"",SUMIF('English Scores- Leveled papers'!$H$4:$KM$4,CL$3,'English Scores- Leveled papers'!$H28:$KM28)))</f>
        <is>
          <t/>
        </is>
      </c>
      <c r="CM26" s="319" t="inlineStr">
        <f aca="false">IF($B26="","",IF(COUNTIFS('English Scores- Leveled papers'!$H$4:$KM$4,CM$3,'English Scores- Leveled papers'!$H28:$KM28,"&lt;&gt;")=0,"",SUMIF('English Scores- Leveled papers'!$H$4:$KM$4,CM$3,'English Scores- Leveled papers'!$H28:$KM28)))</f>
        <is>
          <t/>
        </is>
      </c>
      <c r="CN26" s="319" t="inlineStr">
        <f aca="false">IF($B26="","",IF(COUNTIFS('English Scores- Leveled papers'!$H$4:$KM$4,CN$3,'English Scores- Leveled papers'!$H28:$KM28,"&lt;&gt;")=0,"",SUMIF('English Scores- Leveled papers'!$H$4:$KM$4,CN$3,'English Scores- Leveled papers'!$H28:$KM28)))</f>
        <is>
          <t/>
        </is>
      </c>
      <c r="CO26" s="319" t="inlineStr">
        <f aca="false">IF($B26="","",IF(COUNTIFS('English Scores- Leveled papers'!$H$4:$KM$4,CO$3,'English Scores- Leveled papers'!$H28:$KM28,"&lt;&gt;")=0,"",SUMIF('English Scores- Leveled papers'!$H$4:$KM$4,CO$3,'English Scores- Leveled papers'!$H28:$KM28)))</f>
        <is>
          <t/>
        </is>
      </c>
      <c r="CP26" s="319" t="inlineStr">
        <f aca="false">IF($B26="","",IF(COUNTIFS('English Scores- Leveled papers'!$H$4:$KM$4,CP$3,'English Scores- Leveled papers'!$H28:$KM28,"&lt;&gt;")=0,"",SUMIF('English Scores- Leveled papers'!$H$4:$KM$4,CP$3,'English Scores- Leveled papers'!$H28:$KM28)))</f>
        <is>
          <t/>
        </is>
      </c>
      <c r="CQ26" s="319" t="inlineStr">
        <f aca="false">IF($B26="","",IF(COUNTIFS('English Scores- Leveled papers'!$H$4:$KM$4,CQ$3,'English Scores- Leveled papers'!$H28:$KM28,"&lt;&gt;")=0,"",SUMIF('English Scores- Leveled papers'!$H$4:$KM$4,CQ$3,'English Scores- Leveled papers'!$H28:$KM28)))</f>
        <is>
          <t/>
        </is>
      </c>
      <c r="CR26" s="319" t="inlineStr">
        <f aca="false">IF($B26="","",IF(COUNTIFS('English Scores- Leveled papers'!$H$4:$KM$4,CR$3,'English Scores- Leveled papers'!$H28:$KM28,"&lt;&gt;")=0,"",SUMIF('English Scores- Leveled papers'!$H$4:$KM$4,CR$3,'English Scores- Leveled papers'!$H28:$KM28)))</f>
        <is>
          <t/>
        </is>
      </c>
      <c r="CS26" s="319" t="inlineStr">
        <f aca="false">IF($B26="","",IF(COUNTIFS('English Scores- Leveled papers'!$H$4:$KM$4,CS$3,'English Scores- Leveled papers'!$H28:$KM28,"&lt;&gt;")=0,"",SUMIF('English Scores- Leveled papers'!$H$4:$KM$4,CS$3,'English Scores- Leveled papers'!$H28:$KM28)))</f>
        <is>
          <t/>
        </is>
      </c>
      <c r="CT26" s="319" t="inlineStr">
        <f aca="false">IF($B26="","",IF(COUNTIFS('English Scores- Leveled papers'!$H$4:$KM$4,CT$3,'English Scores- Leveled papers'!$H28:$KM28,"&lt;&gt;")=0,"",SUMIF('English Scores- Leveled papers'!$H$4:$KM$4,CT$3,'English Scores- Leveled papers'!$H28:$KM28)))</f>
        <is>
          <t/>
        </is>
      </c>
      <c r="CU26" s="319" t="inlineStr">
        <f aca="false">IF($B26="","",IF(COUNTIFS('English Scores- Leveled papers'!$H$4:$KM$4,CU$3,'English Scores- Leveled papers'!$H28:$KM28,"&lt;&gt;")=0,"",SUMIF('English Scores- Leveled papers'!$H$4:$KM$4,CU$3,'English Scores- Leveled papers'!$H28:$KM28)))</f>
        <is>
          <t/>
        </is>
      </c>
      <c r="CV26" s="319" t="inlineStr">
        <f aca="false">IF($B26="","",IF(COUNTIFS('English Scores- Leveled papers'!$H$4:$KM$4,CV$3,'English Scores- Leveled papers'!$H28:$KM28,"&lt;&gt;")=0,"",SUMIF('English Scores- Leveled papers'!$H$4:$KM$4,CV$3,'English Scores- Leveled papers'!$H28:$KM28)))</f>
        <is>
          <t/>
        </is>
      </c>
      <c r="CW26" s="319" t="inlineStr">
        <f aca="false">IF($B26="","",IF(COUNTIFS('English Scores- Leveled papers'!$H$4:$KM$4,CW$3,'English Scores- Leveled papers'!$H28:$KM28,"&lt;&gt;")=0,"",SUMIF('English Scores- Leveled papers'!$H$4:$KM$4,CW$3,'English Scores- Leveled papers'!$H28:$KM28)))</f>
        <is>
          <t/>
        </is>
      </c>
      <c r="CX26" s="319" t="inlineStr">
        <f aca="false">IF($B26="","",IF(COUNTIFS('English Scores- Leveled papers'!$H$4:$KM$4,CX$3,'English Scores- Leveled papers'!$H28:$KM28,"&lt;&gt;")=0,"",SUMIF('English Scores- Leveled papers'!$H$4:$KM$4,CX$3,'English Scores- Leveled papers'!$H28:$KM28)))</f>
        <is>
          <t/>
        </is>
      </c>
      <c r="CY26" s="319" t="inlineStr">
        <f aca="false">IF($B26="","",IF(COUNTIFS('English Scores- Leveled papers'!$H$4:$KM$4,CY$3,'English Scores- Leveled papers'!$H28:$KM28,"&lt;&gt;")=0,"",SUMIF('English Scores- Leveled papers'!$H$4:$KM$4,CY$3,'English Scores- Leveled papers'!$H28:$KM28)))</f>
        <is>
          <t/>
        </is>
      </c>
      <c r="CZ26" s="319" t="inlineStr">
        <f aca="false">IF($B26="","",IF(COUNTIFS('English Scores- Leveled papers'!$H$4:$KM$4,CZ$3,'English Scores- Leveled papers'!$H28:$KM28,"&lt;&gt;")=0,"",SUMIF('English Scores- Leveled papers'!$H$4:$KM$4,CZ$3,'English Scores- Leveled papers'!$H28:$KM28)))</f>
        <is>
          <t/>
        </is>
      </c>
      <c r="DA26" s="319" t="inlineStr">
        <f aca="false">IF($B26="","",IF(COUNTIFS('English Scores- Leveled papers'!$H$4:$KM$4,DA$3,'English Scores- Leveled papers'!$H28:$KM28,"&lt;&gt;")=0,"",SUMIF('English Scores- Leveled papers'!$H$4:$KM$4,DA$3,'English Scores- Leveled papers'!$H28:$KM28)))</f>
        <is>
          <t/>
        </is>
      </c>
      <c r="DB26" s="319" t="inlineStr">
        <f aca="false">IF($B26="","",IF(COUNTIFS('English Scores- Leveled papers'!$H$4:$KM$4,DB$3,'English Scores- Leveled papers'!$H28:$KM28,"&lt;&gt;")=0,"",SUMIF('English Scores- Leveled papers'!$H$4:$KM$4,DB$3,'English Scores- Leveled papers'!$H28:$KM28)))</f>
        <is>
          <t/>
        </is>
      </c>
      <c r="DC26" s="319" t="inlineStr">
        <f aca="false">IF($B26="","",IF(COUNTIFS('English Scores- Leveled papers'!$H$4:$KM$4,DC$3,'English Scores- Leveled papers'!$H28:$KM28,"&lt;&gt;")=0,"",SUMIF('English Scores- Leveled papers'!$H$4:$KM$4,DC$3,'English Scores- Leveled papers'!$H28:$KM28)))</f>
        <is>
          <t/>
        </is>
      </c>
      <c r="DD26" s="319" t="inlineStr">
        <f aca="false">IF($B26="","",IF(COUNTIFS('English Scores- Leveled papers'!$H$4:$KM$4,DD$3,'English Scores- Leveled papers'!$H28:$KM28,"&lt;&gt;")=0,"",SUMIF('English Scores- Leveled papers'!$H$4:$KM$4,DD$3,'English Scores- Leveled papers'!$H28:$KM28)))</f>
        <is>
          <t/>
        </is>
      </c>
      <c r="DE26" s="319" t="inlineStr">
        <f aca="false">IF($B26="","",IF(COUNTIFS('English Scores- Leveled papers'!$H$4:$KM$4,DE$3,'English Scores- Leveled papers'!$H28:$KM28,"&lt;&gt;")=0,"",SUMIF('English Scores- Leveled papers'!$H$4:$KM$4,DE$3,'English Scores- Leveled papers'!$H28:$KM28)))</f>
        <is>
          <t/>
        </is>
      </c>
      <c r="DF26" s="319" t="inlineStr">
        <f aca="false">IF($B26="","",IF(COUNTIFS('English Scores- Leveled papers'!$H$4:$KM$4,DF$3,'English Scores- Leveled papers'!$H28:$KM28,"&lt;&gt;")=0,"",SUMIF('English Scores- Leveled papers'!$H$4:$KM$4,DF$3,'English Scores- Leveled papers'!$H28:$KM28)))</f>
        <is>
          <t/>
        </is>
      </c>
      <c r="DG26" s="319" t="inlineStr">
        <f aca="false">IF($B26="","",IF(COUNTIFS('English Scores- Leveled papers'!$H$4:$KM$4,DG$3,'English Scores- Leveled papers'!$H28:$KM28,"&lt;&gt;")=0,"",SUMIF('English Scores- Leveled papers'!$H$4:$KM$4,DG$3,'English Scores- Leveled papers'!$H28:$KM28)))</f>
        <is>
          <t/>
        </is>
      </c>
      <c r="DH26" s="319" t="inlineStr">
        <f aca="false">IF($B26="","",IF(COUNTIFS('English Scores- Leveled papers'!$H$4:$KM$4,DH$3,'English Scores- Leveled papers'!$H28:$KM28,"&lt;&gt;")=0,"",SUMIF('English Scores- Leveled papers'!$H$4:$KM$4,DH$3,'English Scores- Leveled papers'!$H28:$KM28)))</f>
        <is>
          <t/>
        </is>
      </c>
      <c r="DI26" s="319" t="inlineStr">
        <f aca="false">IF($B26="","",IF(COUNTIFS('English Scores- Leveled papers'!$H$4:$KM$4,DI$3,'English Scores- Leveled papers'!$H28:$KM28,"&lt;&gt;")=0,"",SUMIF('English Scores- Leveled papers'!$H$4:$KM$4,DI$3,'English Scores- Leveled papers'!$H28:$KM28)))</f>
        <is>
          <t/>
        </is>
      </c>
      <c r="DJ26" s="319" t="inlineStr">
        <f aca="false">IF($B26="","",IF(COUNTIFS('English Scores- Leveled papers'!$H$4:$KM$4,DJ$3,'English Scores- Leveled papers'!$H28:$KM28,"&lt;&gt;")=0,"",SUMIF('English Scores- Leveled papers'!$H$4:$KM$4,DJ$3,'English Scores- Leveled papers'!$H28:$KM28)))</f>
        <is>
          <t/>
        </is>
      </c>
      <c r="DK26" s="319" t="inlineStr">
        <f aca="false">IF($B26="","",IF(COUNTIFS('English Scores- Leveled papers'!$H$4:$KM$4,DK$3,'English Scores- Leveled papers'!$H28:$KM28,"&lt;&gt;")=0,"",SUMIF('English Scores- Leveled papers'!$H$4:$KM$4,DK$3,'English Scores- Leveled papers'!$H28:$KM28)))</f>
        <is>
          <t/>
        </is>
      </c>
      <c r="DL26" s="319" t="inlineStr">
        <f aca="false">IF($B26="","",IF(COUNTIFS('English Scores- Leveled papers'!$H$4:$KM$4,DL$3,'English Scores- Leveled papers'!$H28:$KM28,"&lt;&gt;")=0,"",SUMIF('English Scores- Leveled papers'!$H$4:$KM$4,DL$3,'English Scores- Leveled papers'!$H28:$KM28)))</f>
        <is>
          <t/>
        </is>
      </c>
      <c r="DM26" s="319" t="inlineStr">
        <f aca="false">IF($B26="","",IF(COUNTIFS('English Scores- Leveled papers'!$H$4:$KM$4,DM$3,'English Scores- Leveled papers'!$H28:$KM28,"&lt;&gt;")=0,"",SUMIF('English Scores- Leveled papers'!$H$4:$KM$4,DM$3,'English Scores- Leveled papers'!$H28:$KM28)))</f>
        <is>
          <t/>
        </is>
      </c>
      <c r="DN26" s="319" t="inlineStr">
        <f aca="false">IF($B26="","",IF(COUNTIFS('English Scores- Leveled papers'!$H$4:$KM$4,DN$3,'English Scores- Leveled papers'!$H28:$KM28,"&lt;&gt;")=0,"",SUMIF('English Scores- Leveled papers'!$H$4:$KM$4,DN$3,'English Scores- Leveled papers'!$H28:$KM28)))</f>
        <is>
          <t/>
        </is>
      </c>
      <c r="DO26" s="319" t="inlineStr">
        <f aca="false">IF($B26="","",IF(COUNTIFS('English Scores- Leveled papers'!$H$4:$KM$4,DO$3,'English Scores- Leveled papers'!$H28:$KM28,"&lt;&gt;")=0,"",SUMIF('English Scores- Leveled papers'!$H$4:$KM$4,DO$3,'English Scores- Leveled papers'!$H28:$KM28)))</f>
        <is>
          <t/>
        </is>
      </c>
      <c r="DP26" s="319" t="inlineStr">
        <f aca="false">IF($B26="","",IF(COUNTIFS('English Scores- Leveled papers'!$H$4:$KM$4,DP$3,'English Scores- Leveled papers'!$H28:$KM28,"&lt;&gt;")=0,"",SUMIF('English Scores- Leveled papers'!$H$4:$KM$4,DP$3,'English Scores- Leveled papers'!$H28:$KM28)))</f>
        <is>
          <t/>
        </is>
      </c>
      <c r="DQ26" s="320" t="inlineStr">
        <f aca="false">IF($B26="","",IF(COUNTIFS('English Scores- Leveled papers'!$H$4:$KM$4,DQ$3,'English Scores- Leveled papers'!$H28:$KM28,"&lt;&gt;")=0,"",SUMIF('English Scores- Leveled papers'!$H$4:$KM$4,DQ$3,'English Scores- Leveled papers'!$H28:$KM28)))</f>
        <is>
          <t/>
        </is>
      </c>
      <c r="DR26" s="321" t="inlineStr">
        <f aca="false">IF('Cover Sheet'!$AC$6="6th", 'Eng GLA 6th, 7th, 8th'!D29, "")</f>
        <is>
          <t/>
        </is>
      </c>
      <c r="DU26" s="319" t="inlineStr">
        <f aca="false">IF($B26="","",IF(COUNTIFS('Eng GLA 6th, 7th, 8th'!$E$4:$DV$4,DU$3,'Eng GLA 6th, 7th, 8th'!$E29:$DV29,"&lt;&gt;")=0,"",SUMIF('Eng GLA 6th, 7th, 8th'!$E$4:$DV$4,DU$3,'Eng GLA 6th, 7th, 8th'!$E29:$DV29)))</f>
        <is>
          <t/>
        </is>
      </c>
      <c r="DV26" s="319" t="inlineStr">
        <f aca="false">IF($B26="","",IF(COUNTIFS('Eng GLA 6th, 7th, 8th'!$E$4:$DV$4,DV$3,'Eng GLA 6th, 7th, 8th'!$E29:$DV29,"&lt;&gt;")=0,"",SUMIF('Eng GLA 6th, 7th, 8th'!$E$4:$DV$4,DV$3,'Eng GLA 6th, 7th, 8th'!$E29:$DV29)))</f>
        <is>
          <t/>
        </is>
      </c>
      <c r="DW26" s="319" t="inlineStr">
        <f aca="false">IF($B26="","",IF(COUNTIFS('Eng GLA 6th, 7th, 8th'!$E$4:$DV$4,DW$3,'Eng GLA 6th, 7th, 8th'!$E29:$DV29,"&lt;&gt;")=0,"",SUMIF('Eng GLA 6th, 7th, 8th'!$E$4:$DV$4,DW$3,'Eng GLA 6th, 7th, 8th'!$E29:$DV29)))</f>
        <is>
          <t/>
        </is>
      </c>
      <c r="DX26" s="319" t="inlineStr">
        <f aca="false">IF($B26="","",IF(COUNTIFS('Eng GLA 6th, 7th, 8th'!$E$4:$DV$4,DX$3,'Eng GLA 6th, 7th, 8th'!$E29:$DV29,"&lt;&gt;")=0,"",SUMIF('Eng GLA 6th, 7th, 8th'!$E$4:$DV$4,DX$3,'Eng GLA 6th, 7th, 8th'!$E29:$DV29)))</f>
        <is>
          <t/>
        </is>
      </c>
      <c r="DY26" s="319" t="inlineStr">
        <f aca="false">IF($B26="","",IF(COUNTIFS('Eng GLA 6th, 7th, 8th'!$E$4:$DV$4,DY$3,'Eng GLA 6th, 7th, 8th'!$E29:$DV29,"&lt;&gt;")=0,"",SUMIF('Eng GLA 6th, 7th, 8th'!$E$4:$DV$4,DY$3,'Eng GLA 6th, 7th, 8th'!$E29:$DV29)))</f>
        <is>
          <t/>
        </is>
      </c>
      <c r="DZ26" s="319" t="inlineStr">
        <f aca="false">IF($B26="","",IF(COUNTIFS('Eng GLA 6th, 7th, 8th'!$E$4:$DV$4,DZ$3,'Eng GLA 6th, 7th, 8th'!$E29:$DV29,"&lt;&gt;")=0,"",SUMIF('Eng GLA 6th, 7th, 8th'!$E$4:$DV$4,DZ$3,'Eng GLA 6th, 7th, 8th'!$E29:$DV29)))</f>
        <is>
          <t/>
        </is>
      </c>
      <c r="EA26" s="319" t="inlineStr">
        <f aca="false">IF($B26="","",IF(COUNTIFS('Eng GLA 6th, 7th, 8th'!$E$4:$DV$4,EA$3,'Eng GLA 6th, 7th, 8th'!$E29:$DV29,"&lt;&gt;")=0,"",SUMIF('Eng GLA 6th, 7th, 8th'!$E$4:$DV$4,EA$3,'Eng GLA 6th, 7th, 8th'!$E29:$DV29)))</f>
        <is>
          <t/>
        </is>
      </c>
      <c r="EB26" s="319" t="inlineStr">
        <f aca="false">IF($B26="","",IF(COUNTIFS('Eng GLA 6th, 7th, 8th'!$E$4:$DV$4,EB$3,'Eng GLA 6th, 7th, 8th'!$E29:$DV29,"&lt;&gt;")=0,"",SUMIF('Eng GLA 6th, 7th, 8th'!$E$4:$DV$4,EB$3,'Eng GLA 6th, 7th, 8th'!$E29:$DV29)))</f>
        <is>
          <t/>
        </is>
      </c>
      <c r="EC26" s="319" t="inlineStr">
        <f aca="false">IF($B26="","",IF(COUNTIFS('Eng GLA 6th, 7th, 8th'!$E$4:$DV$4,EC$3,'Eng GLA 6th, 7th, 8th'!$E29:$DV29,"&lt;&gt;")=0,"",SUMIF('Eng GLA 6th, 7th, 8th'!$E$4:$DV$4,EC$3,'Eng GLA 6th, 7th, 8th'!$E29:$DV29)))</f>
        <is>
          <t/>
        </is>
      </c>
      <c r="ED26" s="319" t="inlineStr">
        <f aca="false">IF($B26="","",IF(COUNTIFS('Eng GLA 6th, 7th, 8th'!$E$4:$DV$4,ED$3,'Eng GLA 6th, 7th, 8th'!$E29:$DV29,"&lt;&gt;")=0,"",SUMIF('Eng GLA 6th, 7th, 8th'!$E$4:$DV$4,ED$3,'Eng GLA 6th, 7th, 8th'!$E29:$DV29)))</f>
        <is>
          <t/>
        </is>
      </c>
      <c r="EE26" s="319" t="inlineStr">
        <f aca="false">IF($B26="","",IF(COUNTIFS('Eng GLA 6th, 7th, 8th'!$E$4:$DV$4,EE$3,'Eng GLA 6th, 7th, 8th'!$E29:$DV29,"&lt;&gt;")=0,"",SUMIF('Eng GLA 6th, 7th, 8th'!$E$4:$DV$4,EE$3,'Eng GLA 6th, 7th, 8th'!$E29:$DV29)))</f>
        <is>
          <t/>
        </is>
      </c>
      <c r="EF26" s="319" t="inlineStr">
        <f aca="false">IF($B26="","",IF(COUNTIFS('Eng GLA 6th, 7th, 8th'!$E$4:$DV$4,EF$3,'Eng GLA 6th, 7th, 8th'!$E29:$DV29,"&lt;&gt;")=0,"",SUMIF('Eng GLA 6th, 7th, 8th'!$E$4:$DV$4,EF$3,'Eng GLA 6th, 7th, 8th'!$E29:$DV29)))</f>
        <is>
          <t/>
        </is>
      </c>
      <c r="EG26" s="319" t="inlineStr">
        <f aca="false">IF($B26="","",IF(COUNTIFS('Eng GLA 6th, 7th, 8th'!$E$4:$DV$4,EG$3,'Eng GLA 6th, 7th, 8th'!$E29:$DV29,"&lt;&gt;")=0,"",SUMIF('Eng GLA 6th, 7th, 8th'!$E$4:$DV$4,EG$3,'Eng GLA 6th, 7th, 8th'!$E29:$DV29)))</f>
        <is>
          <t/>
        </is>
      </c>
      <c r="EH26" s="319" t="inlineStr">
        <f aca="false">IF($B26="","",IF(COUNTIFS('Eng GLA 6th, 7th, 8th'!$E$4:$DV$4,EH$3,'Eng GLA 6th, 7th, 8th'!$E29:$DV29,"&lt;&gt;")=0,"",SUMIF('Eng GLA 6th, 7th, 8th'!$E$4:$DV$4,EH$3,'Eng GLA 6th, 7th, 8th'!$E29:$DV29)))</f>
        <is>
          <t/>
        </is>
      </c>
      <c r="EI26" s="319" t="inlineStr">
        <f aca="false">IF($B26="","",IF(COUNTIFS('Eng GLA 6th, 7th, 8th'!$E$4:$DV$4,EI$3,'Eng GLA 6th, 7th, 8th'!$E29:$DV29,"&lt;&gt;")=0,"",SUMIF('Eng GLA 6th, 7th, 8th'!$E$4:$DV$4,EI$3,'Eng GLA 6th, 7th, 8th'!$E29:$DV29)))</f>
        <is>
          <t/>
        </is>
      </c>
      <c r="EJ26" s="322" t="inlineStr">
        <f aca="false">IF('Cover Sheet'!$AC$6="7th", 'Eng GLA 6th, 7th, 8th'!AQ29, "")</f>
        <is>
          <t/>
        </is>
      </c>
      <c r="EK26" s="319" t="inlineStr">
        <f aca="false">IF($B26="","",IF(COUNTIFS('Eng GLA 6th, 7th, 8th'!$E$4:$DV$4,EK$3,'Eng GLA 6th, 7th, 8th'!$E29:$DV29,"&lt;&gt;")=0,"",SUMIF('Eng GLA 6th, 7th, 8th'!$E$4:$DV$4,EK$3,'Eng GLA 6th, 7th, 8th'!$E29:$DV29)))</f>
        <is>
          <t/>
        </is>
      </c>
      <c r="EL26" s="319" t="inlineStr">
        <f aca="false">IF($B26="","",IF(COUNTIFS('Eng GLA 6th, 7th, 8th'!$E$4:$DV$4,EL$3,'Eng GLA 6th, 7th, 8th'!$E29:$DV29,"&lt;&gt;")=0,"",SUMIF('Eng GLA 6th, 7th, 8th'!$E$4:$DV$4,EL$3,'Eng GLA 6th, 7th, 8th'!$E29:$DV29)))</f>
        <is>
          <t/>
        </is>
      </c>
      <c r="EM26" s="319" t="inlineStr">
        <f aca="false">IF($B26="","",IF(COUNTIFS('Eng GLA 6th, 7th, 8th'!$E$4:$DV$4,EM$3,'Eng GLA 6th, 7th, 8th'!$E29:$DV29,"&lt;&gt;")=0,"",SUMIF('Eng GLA 6th, 7th, 8th'!$E$4:$DV$4,EM$3,'Eng GLA 6th, 7th, 8th'!$E29:$DV29)))</f>
        <is>
          <t/>
        </is>
      </c>
      <c r="EN26" s="319" t="inlineStr">
        <f aca="false">IF($B26="","",IF(COUNTIFS('Eng GLA 6th, 7th, 8th'!$E$4:$DV$4,EN$3,'Eng GLA 6th, 7th, 8th'!$E29:$DV29,"&lt;&gt;")=0,"",SUMIF('Eng GLA 6th, 7th, 8th'!$E$4:$DV$4,EN$3,'Eng GLA 6th, 7th, 8th'!$E29:$DV29)))</f>
        <is>
          <t/>
        </is>
      </c>
      <c r="EO26" s="319" t="inlineStr">
        <f aca="false">IF($B26="","",IF(COUNTIFS('Eng GLA 6th, 7th, 8th'!$E$4:$DV$4,EO$3,'Eng GLA 6th, 7th, 8th'!$E29:$DV29,"&lt;&gt;")=0,"",SUMIF('Eng GLA 6th, 7th, 8th'!$E$4:$DV$4,EO$3,'Eng GLA 6th, 7th, 8th'!$E29:$DV29)))</f>
        <is>
          <t/>
        </is>
      </c>
      <c r="EP26" s="319" t="inlineStr">
        <f aca="false">IF($B26="","",IF(COUNTIFS('Eng GLA 6th, 7th, 8th'!$E$4:$DV$4,EP$3,'Eng GLA 6th, 7th, 8th'!$E29:$DV29,"&lt;&gt;")=0,"",SUMIF('Eng GLA 6th, 7th, 8th'!$E$4:$DV$4,EP$3,'Eng GLA 6th, 7th, 8th'!$E29:$DV29)))</f>
        <is>
          <t/>
        </is>
      </c>
      <c r="EQ26" s="319" t="inlineStr">
        <f aca="false">IF($B26="","",IF(COUNTIFS('Eng GLA 6th, 7th, 8th'!$E$4:$DV$4,EQ$3,'Eng GLA 6th, 7th, 8th'!$E29:$DV29,"&lt;&gt;")=0,"",SUMIF('Eng GLA 6th, 7th, 8th'!$E$4:$DV$4,EQ$3,'Eng GLA 6th, 7th, 8th'!$E29:$DV29)))</f>
        <is>
          <t/>
        </is>
      </c>
      <c r="ER26" s="319" t="inlineStr">
        <f aca="false">IF($B26="","",IF(COUNTIFS('Eng GLA 6th, 7th, 8th'!$E$4:$DV$4,ER$3,'Eng GLA 6th, 7th, 8th'!$E29:$DV29,"&lt;&gt;")=0,"",SUMIF('Eng GLA 6th, 7th, 8th'!$E$4:$DV$4,ER$3,'Eng GLA 6th, 7th, 8th'!$E29:$DV29)))</f>
        <is>
          <t/>
        </is>
      </c>
      <c r="ES26" s="319" t="inlineStr">
        <f aca="false">IF($B26="","",IF(COUNTIFS('Eng GLA 6th, 7th, 8th'!$E$4:$DV$4,ES$3,'Eng GLA 6th, 7th, 8th'!$E29:$DV29,"&lt;&gt;")=0,"",SUMIF('Eng GLA 6th, 7th, 8th'!$E$4:$DV$4,ES$3,'Eng GLA 6th, 7th, 8th'!$E29:$DV29)))</f>
        <is>
          <t/>
        </is>
      </c>
      <c r="ET26" s="319" t="inlineStr">
        <f aca="false">IF($B26="","",IF(COUNTIFS('Eng GLA 6th, 7th, 8th'!$E$4:$DV$4,ET$3,'Eng GLA 6th, 7th, 8th'!$E29:$DV29,"&lt;&gt;")=0,"",SUMIF('Eng GLA 6th, 7th, 8th'!$E$4:$DV$4,ET$3,'Eng GLA 6th, 7th, 8th'!$E29:$DV29)))</f>
        <is>
          <t/>
        </is>
      </c>
      <c r="EU26" s="319" t="inlineStr">
        <f aca="false">IF($B26="","",IF(COUNTIFS('Eng GLA 6th, 7th, 8th'!$E$4:$DV$4,EU$3,'Eng GLA 6th, 7th, 8th'!$E29:$DV29,"&lt;&gt;")=0,"",SUMIF('Eng GLA 6th, 7th, 8th'!$E$4:$DV$4,EU$3,'Eng GLA 6th, 7th, 8th'!$E29:$DV29)))</f>
        <is>
          <t/>
        </is>
      </c>
      <c r="EV26" s="319" t="inlineStr">
        <f aca="false">IF($B26="","",IF(COUNTIFS('Eng GLA 6th, 7th, 8th'!$E$4:$DV$4,EV$3,'Eng GLA 6th, 7th, 8th'!$E29:$DV29,"&lt;&gt;")=0,"",SUMIF('Eng GLA 6th, 7th, 8th'!$E$4:$DV$4,EV$3,'Eng GLA 6th, 7th, 8th'!$E29:$DV29)))</f>
        <is>
          <t/>
        </is>
      </c>
      <c r="EW26" s="319" t="inlineStr">
        <f aca="false">IF($B26="","",IF(COUNTIFS('Eng GLA 6th, 7th, 8th'!$E$4:$DV$4,EW$3,'Eng GLA 6th, 7th, 8th'!$E29:$DV29,"&lt;&gt;")=0,"",SUMIF('Eng GLA 6th, 7th, 8th'!$E$4:$DV$4,EW$3,'Eng GLA 6th, 7th, 8th'!$E29:$DV29)))</f>
        <is>
          <t/>
        </is>
      </c>
      <c r="EX26" s="319" t="inlineStr">
        <f aca="false">IF($B26="","",IF(COUNTIFS('Eng GLA 6th, 7th, 8th'!$E$4:$DV$4,EX$3,'Eng GLA 6th, 7th, 8th'!$E29:$DV29,"&lt;&gt;")=0,"",SUMIF('Eng GLA 6th, 7th, 8th'!$E$4:$DV$4,EX$3,'Eng GLA 6th, 7th, 8th'!$E29:$DV29)))</f>
        <is>
          <t/>
        </is>
      </c>
      <c r="EY26" s="319" t="inlineStr">
        <f aca="false">IF($B26="","",IF(COUNTIFS('Eng GLA 6th, 7th, 8th'!$E$4:$DV$4,EY$3,'Eng GLA 6th, 7th, 8th'!$E29:$DV29,"&lt;&gt;")=0,"",SUMIF('Eng GLA 6th, 7th, 8th'!$E$4:$DV$4,EY$3,'Eng GLA 6th, 7th, 8th'!$E29:$DV29)))</f>
        <is>
          <t/>
        </is>
      </c>
      <c r="EZ26" s="322" t="inlineStr">
        <f aca="false">IF('Cover Sheet'!$AC$6="8th", 'Eng GLA 6th, 7th, 8th'!CG29, "")</f>
        <is>
          <t/>
        </is>
      </c>
      <c r="FA26" s="319" t="inlineStr">
        <f aca="false">IF($B26="","",IF(COUNTIFS('Eng GLA 6th, 7th, 8th'!$E$4:$DV$4,FA$3,'Eng GLA 6th, 7th, 8th'!$E29:$DV29,"&lt;&gt;")=0,"",SUMIF('Eng GLA 6th, 7th, 8th'!$E$4:$DV$4,FA$3,'Eng GLA 6th, 7th, 8th'!$E29:$DV29)))</f>
        <is>
          <t/>
        </is>
      </c>
      <c r="FB26" s="319" t="inlineStr">
        <f aca="false">IF($B26="","",IF(COUNTIFS('Eng GLA 6th, 7th, 8th'!$E$4:$DV$4,FB$3,'Eng GLA 6th, 7th, 8th'!$E29:$DV29,"&lt;&gt;")=0,"",SUMIF('Eng GLA 6th, 7th, 8th'!$E$4:$DV$4,FB$3,'Eng GLA 6th, 7th, 8th'!$E29:$DV29)))</f>
        <is>
          <t/>
        </is>
      </c>
      <c r="FC26" s="319" t="inlineStr">
        <f aca="false">IF($B26="","",IF(COUNTIFS('Eng GLA 6th, 7th, 8th'!$E$4:$DV$4,FC$3,'Eng GLA 6th, 7th, 8th'!$E29:$DV29,"&lt;&gt;")=0,"",SUMIF('Eng GLA 6th, 7th, 8th'!$E$4:$DV$4,FC$3,'Eng GLA 6th, 7th, 8th'!$E29:$DV29)))</f>
        <is>
          <t/>
        </is>
      </c>
      <c r="FD26" s="319" t="inlineStr">
        <f aca="false">IF($B26="","",IF(COUNTIFS('Eng GLA 6th, 7th, 8th'!$E$4:$DV$4,FD$3,'Eng GLA 6th, 7th, 8th'!$E29:$DV29,"&lt;&gt;")=0,"",SUMIF('Eng GLA 6th, 7th, 8th'!$E$4:$DV$4,FD$3,'Eng GLA 6th, 7th, 8th'!$E29:$DV29)))</f>
        <is>
          <t/>
        </is>
      </c>
      <c r="FE26" s="319" t="inlineStr">
        <f aca="false">IF($B26="","",IF(COUNTIFS('Eng GLA 6th, 7th, 8th'!$E$4:$DV$4,FE$3,'Eng GLA 6th, 7th, 8th'!$E29:$DV29,"&lt;&gt;")=0,"",SUMIF('Eng GLA 6th, 7th, 8th'!$E$4:$DV$4,FE$3,'Eng GLA 6th, 7th, 8th'!$E29:$DV29)))</f>
        <is>
          <t/>
        </is>
      </c>
      <c r="FF26" s="319" t="inlineStr">
        <f aca="false">IF($B26="","",IF(COUNTIFS('Eng GLA 6th, 7th, 8th'!$E$4:$DV$4,FF$3,'Eng GLA 6th, 7th, 8th'!$E29:$DV29,"&lt;&gt;")=0,"",SUMIF('Eng GLA 6th, 7th, 8th'!$E$4:$DV$4,FF$3,'Eng GLA 6th, 7th, 8th'!$E29:$DV29)))</f>
        <is>
          <t/>
        </is>
      </c>
      <c r="FG26" s="319" t="inlineStr">
        <f aca="false">IF($B26="","",IF(COUNTIFS('Eng GLA 6th, 7th, 8th'!$E$4:$DV$4,FG$3,'Eng GLA 6th, 7th, 8th'!$E29:$DV29,"&lt;&gt;")=0,"",SUMIF('Eng GLA 6th, 7th, 8th'!$E$4:$DV$4,FG$3,'Eng GLA 6th, 7th, 8th'!$E29:$DV29)))</f>
        <is>
          <t/>
        </is>
      </c>
      <c r="FH26" s="319" t="inlineStr">
        <f aca="false">IF($B26="","",IF(COUNTIFS('Eng GLA 6th, 7th, 8th'!$E$4:$DV$4,FH$3,'Eng GLA 6th, 7th, 8th'!$E29:$DV29,"&lt;&gt;")=0,"",SUMIF('Eng GLA 6th, 7th, 8th'!$E$4:$DV$4,FH$3,'Eng GLA 6th, 7th, 8th'!$E29:$DV29)))</f>
        <is>
          <t/>
        </is>
      </c>
      <c r="FI26" s="319" t="inlineStr">
        <f aca="false">IF($B26="","",IF(COUNTIFS('Eng GLA 6th, 7th, 8th'!$E$4:$DV$4,FI$3,'Eng GLA 6th, 7th, 8th'!$E29:$DV29,"&lt;&gt;")=0,"",SUMIF('Eng GLA 6th, 7th, 8th'!$E$4:$DV$4,FI$3,'Eng GLA 6th, 7th, 8th'!$E29:$DV29)))</f>
        <is>
          <t/>
        </is>
      </c>
      <c r="FJ26" s="319" t="inlineStr">
        <f aca="false">IF($B26="","",IF(COUNTIFS('Eng GLA 6th, 7th, 8th'!$E$4:$DV$4,FJ$3,'Eng GLA 6th, 7th, 8th'!$E29:$DV29,"&lt;&gt;")=0,"",SUMIF('Eng GLA 6th, 7th, 8th'!$E$4:$DV$4,FJ$3,'Eng GLA 6th, 7th, 8th'!$E29:$DV29)))</f>
        <is>
          <t/>
        </is>
      </c>
      <c r="FK26" s="319" t="inlineStr">
        <f aca="false">IF($B26="","",IF(COUNTIFS('Eng GLA 6th, 7th, 8th'!$E$4:$DV$4,FK$3,'Eng GLA 6th, 7th, 8th'!$E29:$DV29,"&lt;&gt;")=0,"",SUMIF('Eng GLA 6th, 7th, 8th'!$E$4:$DV$4,FK$3,'Eng GLA 6th, 7th, 8th'!$E29:$DV29)))</f>
        <is>
          <t/>
        </is>
      </c>
      <c r="FL26" s="319" t="inlineStr">
        <f aca="false">IF($B26="","",IF(COUNTIFS('Eng GLA 6th, 7th, 8th'!$E$4:$DV$4,FL$3,'Eng GLA 6th, 7th, 8th'!$E29:$DV29,"&lt;&gt;")=0,"",SUMIF('Eng GLA 6th, 7th, 8th'!$E$4:$DV$4,FL$3,'Eng GLA 6th, 7th, 8th'!$E29:$DV29)))</f>
        <is>
          <t/>
        </is>
      </c>
      <c r="FM26" s="319" t="inlineStr">
        <f aca="false">IF($B26="","",IF(COUNTIFS('Eng GLA 6th, 7th, 8th'!$E$4:$DV$4,FM$3,'Eng GLA 6th, 7th, 8th'!$E29:$DV29,"&lt;&gt;")=0,"",SUMIF('Eng GLA 6th, 7th, 8th'!$E$4:$DV$4,FM$3,'Eng GLA 6th, 7th, 8th'!$E29:$DV29)))</f>
        <is>
          <t/>
        </is>
      </c>
      <c r="FN26" s="319" t="inlineStr">
        <f aca="false">IF($B26="","",IF(COUNTIFS('Eng GLA 6th, 7th, 8th'!$E$4:$DV$4,FN$3,'Eng GLA 6th, 7th, 8th'!$E29:$DV29,"&lt;&gt;")=0,"",SUMIF('Eng GLA 6th, 7th, 8th'!$E$4:$DV$4,FN$3,'Eng GLA 6th, 7th, 8th'!$E29:$DV29)))</f>
        <is>
          <t/>
        </is>
      </c>
      <c r="FO26" s="319" t="inlineStr">
        <f aca="false">IF($B26="","",IF(COUNTIFS('Eng GLA 6th, 7th, 8th'!$E$4:$DV$4,FO$3,'Eng GLA 6th, 7th, 8th'!$E29:$DV29,"&lt;&gt;")=0,"",SUMIF('Eng GLA 6th, 7th, 8th'!$E$4:$DV$4,FO$3,'Eng GLA 6th, 7th, 8th'!$E29:$DV29)))</f>
        <is>
          <t/>
        </is>
      </c>
    </row>
    <row r="27" customFormat="false" ht="12.75" hidden="false" customHeight="true" outlineLevel="0" collapsed="false">
      <c r="A27" s="315" t="n">
        <v>23</v>
      </c>
      <c r="B27" s="315" t="str">
        <f aca="false">'English Scores- Leveled papers'!B29</f>
        <v>Raghu Ram</v>
      </c>
      <c r="C27" s="315"/>
      <c r="D27" s="316" t="inlineStr">
        <f aca="false">IF(OR(B27="",H27="",'Cover Sheet'!E27=""),"",'Cover Sheet'!E27)</f>
        <is>
          <t/>
        </is>
      </c>
      <c r="E27" s="316" t="inlineStr">
        <f aca="false">IF(OR(B27="",H27="",'Cover Sheet'!F27=""),"",'Cover Sheet'!F27)</f>
        <is>
          <t/>
        </is>
      </c>
      <c r="F27" s="316" t="inlineStr">
        <f aca="false">IF(OR(B27="",H27="",'Cover Sheet'!H27=""),"",'Cover Sheet'!H27)</f>
        <is>
          <t/>
        </is>
      </c>
      <c r="G27" s="316"/>
      <c r="H27" s="316" t="n">
        <f aca="false">IF(OR(B27="",COUNT('English Scores- Leveled papers'!H29:KM29)=0),"",IF((AND(AB27&gt;=(70/100),AB27&lt;1.1)),9,IF((AND(AA27&gt;=(70/100),AA27&lt;1.1)),8,IF((AND(Z27&gt;=(70/100),Z27&lt;1.1)),7,IF((AND(Y27&gt;=(70/100),Y27&lt;1.1)),6,IF(AND(X27&gt;=0.7,X27&lt;1.1),5.5,IF(AND(W27&gt;=0.7,W27&lt;1.1),5,IF(AND(V27&gt;=0.7,V27&lt;1.1),4.5,IF(AND(U27&gt;=0.7,U27&lt;1.1),4,IF(AND(T27&gt;=0.7,T27&lt;1.1),3.5,IF(AND(S27&gt;=0.7,S27&lt;1.1),3,IF(AND(R27&gt;=0.7,R27&lt;1.1),2.5,IF(AND(Q27&gt;=0.7,Q27&lt;1.1),2,IF(AND(P27&gt;=0.7,P27&lt;1.1),1.5,IF(AND(O27&gt;=0.7,O27&lt;1.1),1,IF(AND(N27&gt;=0.7,N27&lt;1.1),0.5,IF(AND(M27&gt;=0.7,M27&lt;1.1),0.2,IF(AND(L27&gt;=0.7,L27&lt;1.1),0,IF(COUNT('English Scores- Leveled papers'!H29:M29)=0,"",-0.5)))))))))))))))))))</f>
        <v>0.2</v>
      </c>
      <c r="I27" s="317" t="n">
        <f aca="false">IFERROR(IF(OR(B27="",H27=""),"",IF((AND(AB27&gt;=(70/100),AB27&lt;1.1)),AB27,IF(AND((AA27)&gt;=(70/100),AA27&lt;1.1),AA27,IF((AND((Z27)&gt;=(70/100),Z27&lt;1.1)),Z27,IF(AND((Y27)&gt;=(70/100),Y27&lt;1.1),Y27,IF(AND(X27&gt;=0.7,X27&lt;1.1),X27,IF(AND((W27)&gt;=0.7,W27&lt;1.1),W27,IF(AND((V27)&gt;=0.7,V27&lt;1.1),V27,IF(AND((U27)&gt;=0.7,U27&lt;1.1),U27,IF(AND((T27)&gt;=0.7,T27&lt;1.1),T27,IF(AND((S27)&gt;=0.7,S27&lt;1.1),S27,IF(AND((R27)&gt;=0.7,R27&lt;1.1),R27,IF(AND((Q27)&gt;=0.7,Q27&lt;1.1),Q27,IF(AND((P27)&gt;=0.7,P27&lt;1.1),P27,IF(AND((O27)&gt;=0.7,O27&lt;1.1),O27,IF(AND((N27)&gt;=0.7,N27&lt;1.1),N27,IF(AND((M27)&gt;=0.7,M27&lt;1.1),M27,IF(AND((L27)&gt;=0.7,L27&lt;1.1),L27,L27)))))))))))))))))),"")</f>
        <v>1</v>
      </c>
      <c r="J27" s="317" t="n">
        <f aca="false">IF((OR(B27="",H27="")),"",IF(AND((AB27)&gt;=(70/100),AB27&lt;1.1),"",IF((AND((AA27)&gt;=(70/100),AA27&lt;1.1)),AB27,IF((AND((Z27)&gt;=(70/100),Z27&lt;1.1)),AA27,IF((AND((Y27)&gt;=(70/100),Y27&lt;1.1)),Z27,IF(AND((X27)&gt;=0.7,X27&lt;1.1),Y27,IF(AND((W27)&gt;=0.7,W27&lt;1.1),X27,IF(AND((V27)&gt;=0.7,V27&lt;1.1),W27,IF(AND((U27)&gt;=0.7,U27&lt;1.1),V27,IF(AND((T27)&gt;=0.7,T27&lt;1.1),U27,IF(AND((S27)&gt;=0.7,S27&lt;1.1),T27,IF(AND((R27)&gt;=0.7,R27&lt;1.1),S27,IF(AND((Q27)&gt;=0.7,Q27&lt;1.1),R27,IF(AND((P27)&gt;=0.7,P27&lt;1.1),Q27,IF(AND((O27)&gt;=0.7,O27&lt;1.1),P27,IF(AND((N27)&gt;=0.7,N27&lt;1.1),O27,IF(AND((M27)&gt;=0.7,M27&lt;1.1),N27,IF(AND((L27)&gt;=0.7,L27&lt;1.1),M27,""))))))))))))))))))</f>
        <v>0.6</v>
      </c>
      <c r="K27" s="317" t="str">
        <f aca="false">IF((OR(B27="",H27="")),"",IF(AND((AB27)&gt;=(70/100),AB27&lt;1.1),AA27,IF((AND((AA27)&gt;=(70/100),AA27&lt;1.1)),Z27,IF((AND((Z27)&gt;=(70/100),Z27&lt;1.1)),Y27,IF((AND((Y27)&gt;=(70/100),Y27&lt;1.1)),X27,IF(AND((X27)&gt;=0.7,X27&lt;1.1),W27,IF(AND((W27)&gt;=0.7,W27&lt;1.1),V27,IF(AND((V27)&gt;=0.7,V27&lt;1.1),U27,IF(AND((U27)&gt;=0.7,U27&lt;1.1),T27,IF(AND((T27)&gt;=0.7,T27&lt;1.1),S27,IF(AND((S27)&gt;=0.7,S27&lt;1.1),R27,IF(AND((R27)&gt;=0.7,R27&lt;1.1),Q27,IF(AND((Q27)&gt;=0.7,Q27&lt;1.1),P27,IF(AND((P27)&gt;=0.7,P27&lt;1.1),O27,IF(AND((O27)&gt;=0.7,O27&lt;1.1),N27,IF(AND((N27)&gt;=0.7,N27&lt;1.1),M27,IF(AND((M27)&gt;=0.7,M27&lt;1.1),L27,IF(AND((L27)&gt;=0.7,L27&lt;1.1),"",""))))))))))))))))))</f>
        <v/>
      </c>
      <c r="L27" s="318" t="str">
        <f aca="false">IFERROR(IF((B27=""),"",(IF(COUNT(AC27:AG27)=0,"",ROUND(SUM(AC27:AG27)/SUM($AC$2:$AG$2),1)))),"")</f>
        <v/>
      </c>
      <c r="M27" s="318" t="n">
        <f aca="false">IFERROR(IF((B27=""),"",(IF(COUNT(AH27:AL27)=0,"",ROUND(SUM(AH27:AL27)/SUM($AH$2:$AL$2),1)))),"")</f>
        <v>1</v>
      </c>
      <c r="N27" s="318" t="n">
        <f aca="false">IFERROR(IF((B27=""),"",(IF(COUNT(AM27:AQ27)=0,"",ROUND(SUM(AM27:AQ27)/SUM($AM$2:$AQ$2),1)))),"")</f>
        <v>0.6</v>
      </c>
      <c r="O27" s="318" t="str">
        <f aca="false">IFERROR(IF((B27=""),"",(IF(COUNT(AR27:AV27)=0,"",ROUND(SUM(AR27:AV27)/SUM($AR$2:$AV$2),1)))),"")</f>
        <v/>
      </c>
      <c r="P27" s="318" t="str">
        <f aca="false">IFERROR(IF((B27=""),"",(IF(COUNT(AX27:BB27)=0,"",ROUND(SUM(AX27:BB27)/SUM($AX$2:$BB$2),1)))),"")</f>
        <v/>
      </c>
      <c r="Q27" s="318" t="str">
        <f aca="false">IFERROR(IF((B27=""),"",(IF(COUNT(BD27:BJ27)=0,"",ROUND(SUM(BD27:BJ27)/SUM($BD$2:$BJ$2),1)))),0)</f>
        <v/>
      </c>
      <c r="R27" s="318" t="str">
        <f aca="false">IFERROR(IF((B27=""),"",(IF(COUNT(BL27:BS27)=0,"",ROUND(SUM(BL27:BR27)/SUM($BL$2:$BR$2),1)))),0)</f>
        <v/>
      </c>
      <c r="S27" s="318" t="str">
        <f aca="false">IFERROR(IF((B27=""),"",(IF(COUNT(BT27:CB27)=0,"",ROUND(SUM(BT27:CA27)/SUM($BT$2:$CA$2),1)))),0)</f>
        <v/>
      </c>
      <c r="T27" s="318" t="str">
        <f aca="false">IFERROR(IF((B27=""),"",(IF(COUNT(CC27:CJ27)=0,"",ROUND(SUM(CC27:CI27)/SUM($CC$2:$CI$2),1)))),0)</f>
        <v/>
      </c>
      <c r="U27" s="318" t="str">
        <f aca="false">IFERROR(IF((B27=""),"",(IF(COUNT(CK27:CQ27)=0,"",ROUND(SUM(CK27:CQ27)/SUM($CK$2:$CQ$2),1)))),0)</f>
        <v/>
      </c>
      <c r="V27" s="318" t="str">
        <f aca="false">IFERROR(IF((B27=""),"",(IF(COUNT(CS27:CY27)=0,"",ROUND(SUM(CS27:CY27)/SUM($CS$2:$CY$2),1)))),0)</f>
        <v/>
      </c>
      <c r="W27" s="318" t="str">
        <f aca="false">IFERROR(IF((B27=""),"",(IF(COUNT(DA27:DI27)=0,"",ROUND(SUM(DA27:DI27)/SUM($DA$2:$DI$2),1)))),0)</f>
        <v/>
      </c>
      <c r="X27" s="318" t="str">
        <f aca="false">IFERROR(IF((B27=""),"",(IF(COUNT(DK27:DP27)=0,"",ROUND(SUM(DK27:DP27)/SUM($DK$2:$DP$2),1)))),0)</f>
        <v/>
      </c>
      <c r="Y27" s="318"/>
      <c r="Z27" s="318"/>
      <c r="AA27" s="318"/>
      <c r="AB27" s="318"/>
      <c r="AC27" s="319" t="inlineStr">
        <f aca="false">IF($B27="","",IF(COUNTIFS('English Scores- Leveled papers'!$H$4:$KM$4,AC$3,'English Scores- Leveled papers'!$H29:$KM29,"&lt;&gt;")=0,"",SUMIF('English Scores- Leveled papers'!$H$4:$KM$4,AC$3,'English Scores- Leveled papers'!$H29:$KM29)))</f>
        <is>
          <t/>
        </is>
      </c>
      <c r="AD27" s="319" t="inlineStr">
        <f aca="false">IF($B27="","",IF(COUNTIFS('English Scores- Leveled papers'!$H$4:$KM$4,AD$3,'English Scores- Leveled papers'!$H29:$KM29,"&lt;&gt;")=0,"",SUMIF('English Scores- Leveled papers'!$H$4:$KM$4,AD$3,'English Scores- Leveled papers'!$H29:$KM29)))</f>
        <is>
          <t/>
        </is>
      </c>
      <c r="AE27" s="319" t="inlineStr">
        <f aca="false">IF($B27="","",IF(COUNTIFS('English Scores- Leveled papers'!$H$4:$KM$4,AE$3,'English Scores- Leveled papers'!$H29:$KM29,"&lt;&gt;")=0,"",SUMIF('English Scores- Leveled papers'!$H$4:$KM$4,AE$3,'English Scores- Leveled papers'!$H29:$KM29)))</f>
        <is>
          <t/>
        </is>
      </c>
      <c r="AF27" s="319" t="inlineStr">
        <f aca="false">IF($B27="","",IF(COUNTIFS('English Scores- Leveled papers'!$H$4:$KM$4,AF$3,'English Scores- Leveled papers'!$H29:$KM29,"&lt;&gt;")=0,"",SUMIF('English Scores- Leveled papers'!$H$4:$KM$4,AF$3,'English Scores- Leveled papers'!$H29:$KM29)))</f>
        <is>
          <t/>
        </is>
      </c>
      <c r="AG27" s="319" t="inlineStr">
        <f aca="false">IF($B27="","",IF(COUNTIFS('English Scores- Leveled papers'!$H$4:$KM$4,AG$3,'English Scores- Leveled papers'!$H29:$KM29,"&lt;&gt;")=0,"",SUMIF('English Scores- Leveled papers'!$H$4:$KM$4,AG$3,'English Scores- Leveled papers'!$H29:$KM29)))</f>
        <is>
          <t/>
        </is>
      </c>
      <c r="AH27" s="319" t="inlineStr">
        <f aca="false">IF($B27="","",IF(COUNTIFS('English Scores- Leveled papers'!$H$4:$KM$4,AH$3,'English Scores- Leveled papers'!$H29:$KM29,"&lt;&gt;")=0,"",SUMIF('English Scores- Leveled papers'!$H$4:$KM$4,AH$3,'English Scores- Leveled papers'!$H29:$KM29)))</f>
        <is>
          <t/>
        </is>
      </c>
      <c r="AI27" s="319" t="n">
        <f aca="false">IF($B27="","",IF(COUNTIFS('English Scores- Leveled papers'!$H$4:$KM$4,AI$3,'English Scores- Leveled papers'!$H29:$KM29,"&lt;&gt;")=0,"",SUMIF('English Scores- Leveled papers'!$H$4:$KM$4,AI$3,'English Scores- Leveled papers'!$H29:$KM29)))</f>
        <v>2</v>
      </c>
      <c r="AJ27" s="319" t="n">
        <f aca="false">IF($B27="","",IF(COUNTIFS('English Scores- Leveled papers'!$H$4:$KM$4,AJ$3,'English Scores- Leveled papers'!$H29:$KM29,"&lt;&gt;")=0,"",SUMIF('English Scores- Leveled papers'!$H$4:$KM$4,AJ$3,'English Scores- Leveled papers'!$H29:$KM29)))</f>
        <v>1</v>
      </c>
      <c r="AK27" s="319" t="n">
        <f aca="false">IF($B27="","",IF(COUNTIFS('English Scores- Leveled papers'!$H$4:$KM$4,AK$3,'English Scores- Leveled papers'!$H29:$KM29,"&lt;&gt;")=0,"",SUMIF('English Scores- Leveled papers'!$H$4:$KM$4,AK$3,'English Scores- Leveled papers'!$H29:$KM29)))</f>
        <v>1</v>
      </c>
      <c r="AL27" s="319" t="n">
        <f aca="false">IF($B27="","",IF(COUNTIFS('English Scores- Leveled papers'!$H$4:$KM$4,AL$3,'English Scores- Leveled papers'!$H29:$KM29,"&lt;&gt;")=0,"",SUMIF('English Scores- Leveled papers'!$H$4:$KM$4,AL$3,'English Scores- Leveled papers'!$H29:$KM29)))</f>
        <v>2</v>
      </c>
      <c r="AM27" s="319" t="n">
        <f aca="false">IF($B27="","",IF(COUNTIFS('English Scores- Leveled papers'!$H$4:$KM$4,AM$3,'English Scores- Leveled papers'!$H29:$KM29,"&lt;&gt;")=0,"",SUMIF('English Scores- Leveled papers'!$H$4:$KM$4,AM$3,'English Scores- Leveled papers'!$H29:$KM29)))</f>
        <v>1</v>
      </c>
      <c r="AN27" s="319" t="n">
        <f aca="false">IF($B27="","",IF(COUNTIFS('English Scores- Leveled papers'!$H$4:$KM$4,AN$3,'English Scores- Leveled papers'!$H29:$KM29,"&lt;&gt;")=0,"",SUMIF('English Scores- Leveled papers'!$H$4:$KM$4,AN$3,'English Scores- Leveled papers'!$H29:$KM29)))</f>
        <v>1</v>
      </c>
      <c r="AO27" s="319" t="n">
        <f aca="false">IF($B27="","",IF(COUNTIFS('English Scores- Leveled papers'!$H$4:$KM$4,AO$3,'English Scores- Leveled papers'!$H29:$KM29,"&lt;&gt;")=0,"",SUMIF('English Scores- Leveled papers'!$H$4:$KM$4,AO$3,'English Scores- Leveled papers'!$H29:$KM29)))</f>
        <v>0</v>
      </c>
      <c r="AP27" s="319" t="n">
        <f aca="false">IF($B27="","",IF(COUNTIFS('English Scores- Leveled papers'!$H$4:$KM$4,AP$3,'English Scores- Leveled papers'!$H29:$KM29,"&lt;&gt;")=0,"",SUMIF('English Scores- Leveled papers'!$H$4:$KM$4,AP$3,'English Scores- Leveled papers'!$H29:$KM29)))</f>
        <v>0.5</v>
      </c>
      <c r="AQ27" s="319" t="n">
        <f aca="false">IF($B27="","",IF(COUNTIFS('English Scores- Leveled papers'!$H$4:$KM$4,AQ$3,'English Scores- Leveled papers'!$H29:$KM29,"&lt;&gt;")=0,"",SUMIF('English Scores- Leveled papers'!$H$4:$KM$4,AQ$3,'English Scores- Leveled papers'!$H29:$KM29)))</f>
        <v>1.5</v>
      </c>
      <c r="AR27" s="319" t="inlineStr">
        <f aca="false">IF($B27="","",IF(COUNTIFS('English Scores- Leveled papers'!$H$4:$KM$4,AR$3,'English Scores- Leveled papers'!$H29:$KM29,"&lt;&gt;")=0,"",SUMIF('English Scores- Leveled papers'!$H$4:$KM$4,AR$3,'English Scores- Leveled papers'!$H29:$KM29)))</f>
        <is>
          <t/>
        </is>
      </c>
      <c r="AS27" s="319" t="inlineStr">
        <f aca="false">IF($B27="","",IF(COUNTIFS('English Scores- Leveled papers'!$H$4:$KM$4,AS$3,'English Scores- Leveled papers'!$H29:$KM29,"&lt;&gt;")=0,"",SUMIF('English Scores- Leveled papers'!$H$4:$KM$4,AS$3,'English Scores- Leveled papers'!$H29:$KM29)))</f>
        <is>
          <t/>
        </is>
      </c>
      <c r="AT27" s="319" t="inlineStr">
        <f aca="false">IF($B27="","",IF(COUNTIFS('English Scores- Leveled papers'!$H$4:$KM$4,AT$3,'English Scores- Leveled papers'!$H29:$KM29,"&lt;&gt;")=0,"",SUMIF('English Scores- Leveled papers'!$H$4:$KM$4,AT$3,'English Scores- Leveled papers'!$H29:$KM29)))</f>
        <is>
          <t/>
        </is>
      </c>
      <c r="AU27" s="319" t="inlineStr">
        <f aca="false">IF($B27="","",IF(COUNTIFS('English Scores- Leveled papers'!$H$4:$KM$4,AU$3,'English Scores- Leveled papers'!$H29:$KM29,"&lt;&gt;")=0,"",SUMIF('English Scores- Leveled papers'!$H$4:$KM$4,AU$3,'English Scores- Leveled papers'!$H29:$KM29)))</f>
        <is>
          <t/>
        </is>
      </c>
      <c r="AV27" s="319" t="inlineStr">
        <f aca="false">IF($B27="","",IF(COUNTIFS('English Scores- Leveled papers'!$H$4:$KM$4,AV$3,'English Scores- Leveled papers'!$H29:$KM29,"&lt;&gt;")=0,"",SUMIF('English Scores- Leveled papers'!$H$4:$KM$4,AV$3,'English Scores- Leveled papers'!$H29:$KM29)))</f>
        <is>
          <t/>
        </is>
      </c>
      <c r="AW27" s="319" t="inlineStr">
        <f aca="false">IF($B27="","",IF(COUNTIFS('English Scores- Leveled papers'!$H$4:$KM$4,AW$3,'English Scores- Leveled papers'!$H29:$KM29,"&lt;&gt;")=0,"",SUMIF('English Scores- Leveled papers'!$H$4:$KM$4,AW$3,'English Scores- Leveled papers'!$H29:$KM29)))</f>
        <is>
          <t/>
        </is>
      </c>
      <c r="AX27" s="319" t="inlineStr">
        <f aca="false">IF($B27="","",IF(COUNTIFS('English Scores- Leveled papers'!$H$4:$KM$4,AX$3,'English Scores- Leveled papers'!$H29:$KM29,"&lt;&gt;")=0,"",SUMIF('English Scores- Leveled papers'!$H$4:$KM$4,AX$3,'English Scores- Leveled papers'!$H29:$KM29)))</f>
        <is>
          <t/>
        </is>
      </c>
      <c r="AY27" s="319" t="inlineStr">
        <f aca="false">IF($B27="","",IF(COUNTIFS('English Scores- Leveled papers'!$H$4:$KM$4,AY$3,'English Scores- Leveled papers'!$H29:$KM29,"&lt;&gt;")=0,"",SUMIF('English Scores- Leveled papers'!$H$4:$KM$4,AY$3,'English Scores- Leveled papers'!$H29:$KM29)))</f>
        <is>
          <t/>
        </is>
      </c>
      <c r="AZ27" s="319" t="inlineStr">
        <f aca="false">IF($B27="","",IF(COUNTIFS('English Scores- Leveled papers'!$H$4:$KM$4,AZ$3,'English Scores- Leveled papers'!$H29:$KM29,"&lt;&gt;")=0,"",SUMIF('English Scores- Leveled papers'!$H$4:$KM$4,AZ$3,'English Scores- Leveled papers'!$H29:$KM29)))</f>
        <is>
          <t/>
        </is>
      </c>
      <c r="BA27" s="319" t="inlineStr">
        <f aca="false">IF($B27="","",IF(COUNTIFS('English Scores- Leveled papers'!$H$4:$KM$4,BA$3,'English Scores- Leveled papers'!$H29:$KM29,"&lt;&gt;")=0,"",SUMIF('English Scores- Leveled papers'!$H$4:$KM$4,BA$3,'English Scores- Leveled papers'!$H29:$KM29)))</f>
        <is>
          <t/>
        </is>
      </c>
      <c r="BB27" s="319" t="inlineStr">
        <f aca="false">IF($B27="","",IF(COUNTIFS('English Scores- Leveled papers'!$H$4:$KM$4,BB$3,'English Scores- Leveled papers'!$H29:$KM29,"&lt;&gt;")=0,"",SUMIF('English Scores- Leveled papers'!$H$4:$KM$4,BB$3,'English Scores- Leveled papers'!$H29:$KM29)))</f>
        <is>
          <t/>
        </is>
      </c>
      <c r="BC27" s="319" t="inlineStr">
        <f aca="false">IF($B27="","",IF(COUNTIFS('English Scores- Leveled papers'!$H$4:$KM$4,BC$3,'English Scores- Leveled papers'!$H29:$KM29,"&lt;&gt;")=0,"",SUMIF('English Scores- Leveled papers'!$H$4:$KM$4,BC$3,'English Scores- Leveled papers'!$H29:$KM29)))</f>
        <is>
          <t/>
        </is>
      </c>
      <c r="BD27" s="319" t="inlineStr">
        <f aca="false">IF($B27="","",IF(COUNTIFS('English Scores- Leveled papers'!$H$4:$KM$4,BD$3,'English Scores- Leveled papers'!$H29:$KM29,"&lt;&gt;")=0,"",SUMIF('English Scores- Leveled papers'!$H$4:$KM$4,BD$3,'English Scores- Leveled papers'!$H29:$KM29)))</f>
        <is>
          <t/>
        </is>
      </c>
      <c r="BE27" s="319" t="inlineStr">
        <f aca="false">IF($B27="","",IF(COUNTIFS('English Scores- Leveled papers'!$H$4:$KM$4,BE$3,'English Scores- Leveled papers'!$H29:$KM29,"&lt;&gt;")=0,"",SUMIF('English Scores- Leveled papers'!$H$4:$KM$4,BE$3,'English Scores- Leveled papers'!$H29:$KM29)))</f>
        <is>
          <t/>
        </is>
      </c>
      <c r="BF27" s="319" t="inlineStr">
        <f aca="false">IF($B27="","",IF(COUNTIFS('English Scores- Leveled papers'!$H$4:$KM$4,BF$3,'English Scores- Leveled papers'!$H29:$KM29,"&lt;&gt;")=0,"",SUMIF('English Scores- Leveled papers'!$H$4:$KM$4,BF$3,'English Scores- Leveled papers'!$H29:$KM29)))</f>
        <is>
          <t/>
        </is>
      </c>
      <c r="BG27" s="319" t="inlineStr">
        <f aca="false">IF($B27="","",IF(COUNTIFS('English Scores- Leveled papers'!$H$4:$KM$4,BG$3,'English Scores- Leveled papers'!$H29:$KM29,"&lt;&gt;")=0,"",SUMIF('English Scores- Leveled papers'!$H$4:$KM$4,BG$3,'English Scores- Leveled papers'!$H29:$KM29)))</f>
        <is>
          <t/>
        </is>
      </c>
      <c r="BH27" s="319" t="inlineStr">
        <f aca="false">IF($B27="","",IF(COUNTIFS('English Scores- Leveled papers'!$H$4:$KM$4,BH$3,'English Scores- Leveled papers'!$H29:$KM29,"&lt;&gt;")=0,"",SUMIF('English Scores- Leveled papers'!$H$4:$KM$4,BH$3,'English Scores- Leveled papers'!$H29:$KM29)))</f>
        <is>
          <t/>
        </is>
      </c>
      <c r="BI27" s="319" t="inlineStr">
        <f aca="false">IF($B27="","",IF(COUNTIFS('English Scores- Leveled papers'!$H$4:$KM$4,BI$3,'English Scores- Leveled papers'!$H29:$KM29,"&lt;&gt;")=0,"",SUMIF('English Scores- Leveled papers'!$H$4:$KM$4,BI$3,'English Scores- Leveled papers'!$H29:$KM29)))</f>
        <is>
          <t/>
        </is>
      </c>
      <c r="BJ27" s="319" t="inlineStr">
        <f aca="false">IF($B27="","",IF(COUNTIFS('English Scores- Leveled papers'!$H$4:$KM$4,BJ$3,'English Scores- Leveled papers'!$H29:$KM29,"&lt;&gt;")=0,"",SUMIF('English Scores- Leveled papers'!$H$4:$KM$4,BJ$3,'English Scores- Leveled papers'!$H29:$KM29)))</f>
        <is>
          <t/>
        </is>
      </c>
      <c r="BK27" s="319" t="inlineStr">
        <f aca="false">IF($B27="","",IF(COUNTIFS('English Scores- Leveled papers'!$H$4:$KM$4,BK$3,'English Scores- Leveled papers'!$H29:$KM29,"&lt;&gt;")=0,"",SUMIF('English Scores- Leveled papers'!$H$4:$KM$4,BK$3,'English Scores- Leveled papers'!$H29:$KM29)))</f>
        <is>
          <t/>
        </is>
      </c>
      <c r="BL27" s="319" t="inlineStr">
        <f aca="false">IF($B27="","",IF(COUNTIFS('English Scores- Leveled papers'!$H$4:$KM$4,BL$3,'English Scores- Leveled papers'!$H29:$KM29,"&lt;&gt;")=0,"",SUMIF('English Scores- Leveled papers'!$H$4:$KM$4,BL$3,'English Scores- Leveled papers'!$H29:$KM29)))</f>
        <is>
          <t/>
        </is>
      </c>
      <c r="BM27" s="319" t="inlineStr">
        <f aca="false">IF($B27="","",IF(COUNTIFS('English Scores- Leveled papers'!$H$4:$KM$4,BM$3,'English Scores- Leveled papers'!$H29:$KM29,"&lt;&gt;")=0,"",SUMIF('English Scores- Leveled papers'!$H$4:$KM$4,BM$3,'English Scores- Leveled papers'!$H29:$KM29)))</f>
        <is>
          <t/>
        </is>
      </c>
      <c r="BN27" s="319" t="inlineStr">
        <f aca="false">IF($B27="","",IF(COUNTIFS('English Scores- Leveled papers'!$H$4:$KM$4,BN$3,'English Scores- Leveled papers'!$H29:$KM29,"&lt;&gt;")=0,"",SUMIF('English Scores- Leveled papers'!$H$4:$KM$4,BN$3,'English Scores- Leveled papers'!$H29:$KM29)))</f>
        <is>
          <t/>
        </is>
      </c>
      <c r="BO27" s="319" t="inlineStr">
        <f aca="false">IF($B27="","",IF(COUNTIFS('English Scores- Leveled papers'!$H$4:$KM$4,BO$3,'English Scores- Leveled papers'!$H29:$KM29,"&lt;&gt;")=0,"",SUMIF('English Scores- Leveled papers'!$H$4:$KM$4,BO$3,'English Scores- Leveled papers'!$H29:$KM29)))</f>
        <is>
          <t/>
        </is>
      </c>
      <c r="BP27" s="319" t="inlineStr">
        <f aca="false">IF($B27="","",IF(COUNTIFS('English Scores- Leveled papers'!$H$4:$KM$4,BP$3,'English Scores- Leveled papers'!$H29:$KM29,"&lt;&gt;")=0,"",SUMIF('English Scores- Leveled papers'!$H$4:$KM$4,BP$3,'English Scores- Leveled papers'!$H29:$KM29)))</f>
        <is>
          <t/>
        </is>
      </c>
      <c r="BQ27" s="319" t="inlineStr">
        <f aca="false">IF($B27="","",IF(COUNTIFS('English Scores- Leveled papers'!$H$4:$KM$4,BQ$3,'English Scores- Leveled papers'!$H29:$KM29,"&lt;&gt;")=0,"",SUMIF('English Scores- Leveled papers'!$H$4:$KM$4,BQ$3,'English Scores- Leveled papers'!$H29:$KM29)))</f>
        <is>
          <t/>
        </is>
      </c>
      <c r="BR27" s="319" t="inlineStr">
        <f aca="false">IF($B27="","",IF(COUNTIFS('English Scores- Leveled papers'!$H$4:$KM$4,BR$3,'English Scores- Leveled papers'!$H29:$KM29,"&lt;&gt;")=0,"",SUMIF('English Scores- Leveled papers'!$H$4:$KM$4,BR$3,'English Scores- Leveled papers'!$H29:$KM29)))</f>
        <is>
          <t/>
        </is>
      </c>
      <c r="BS27" s="319" t="inlineStr">
        <f aca="false">IF($B27="","",IF(COUNTIFS('English Scores- Leveled papers'!$H$4:$KM$4,BS$3,'English Scores- Leveled papers'!$H29:$KM29,"&lt;&gt;")=0,"",SUMIF('English Scores- Leveled papers'!$H$4:$KM$4,BS$3,'English Scores- Leveled papers'!$H29:$KM29)))</f>
        <is>
          <t/>
        </is>
      </c>
      <c r="BT27" s="319" t="inlineStr">
        <f aca="false">IF($B27="","",IF(COUNTIFS('English Scores- Leveled papers'!$H$4:$KM$4,BT$3,'English Scores- Leveled papers'!$H29:$KM29,"&lt;&gt;")=0,"",SUMIF('English Scores- Leveled papers'!$H$4:$KM$4,BT$3,'English Scores- Leveled papers'!$H29:$KM29)))</f>
        <is>
          <t/>
        </is>
      </c>
      <c r="BU27" s="319" t="inlineStr">
        <f aca="false">IF($B27="","",IF(COUNTIFS('English Scores- Leveled papers'!$H$4:$KM$4,BU$3,'English Scores- Leveled papers'!$H29:$KM29,"&lt;&gt;")=0,"",SUMIF('English Scores- Leveled papers'!$H$4:$KM$4,BU$3,'English Scores- Leveled papers'!$H29:$KM29)))</f>
        <is>
          <t/>
        </is>
      </c>
      <c r="BV27" s="319" t="inlineStr">
        <f aca="false">IF($B27="","",IF(COUNTIFS('English Scores- Leveled papers'!$H$4:$KM$4,BV$3,'English Scores- Leveled papers'!$H29:$KM29,"&lt;&gt;")=0,"",SUMIF('English Scores- Leveled papers'!$H$4:$KM$4,BV$3,'English Scores- Leveled papers'!$H29:$KM29)))</f>
        <is>
          <t/>
        </is>
      </c>
      <c r="BW27" s="319" t="inlineStr">
        <f aca="false">IF($B27="","",IF(COUNTIFS('English Scores- Leveled papers'!$H$4:$KM$4,BW$3,'English Scores- Leveled papers'!$H29:$KM29,"&lt;&gt;")=0,"",SUMIF('English Scores- Leveled papers'!$H$4:$KM$4,BW$3,'English Scores- Leveled papers'!$H29:$KM29)))</f>
        <is>
          <t/>
        </is>
      </c>
      <c r="BX27" s="319" t="inlineStr">
        <f aca="false">IF($B27="","",IF(COUNTIFS('English Scores- Leveled papers'!$H$4:$KM$4,BX$3,'English Scores- Leveled papers'!$H29:$KM29,"&lt;&gt;")=0,"",SUMIF('English Scores- Leveled papers'!$H$4:$KM$4,BX$3,'English Scores- Leveled papers'!$H29:$KM29)))</f>
        <is>
          <t/>
        </is>
      </c>
      <c r="BY27" s="319" t="inlineStr">
        <f aca="false">IF($B27="","",IF(COUNTIFS('English Scores- Leveled papers'!$H$4:$KM$4,BY$3,'English Scores- Leveled papers'!$H29:$KM29,"&lt;&gt;")=0,"",SUMIF('English Scores- Leveled papers'!$H$4:$KM$4,BY$3,'English Scores- Leveled papers'!$H29:$KM29)))</f>
        <is>
          <t/>
        </is>
      </c>
      <c r="BZ27" s="319" t="inlineStr">
        <f aca="false">IF($B27="","",IF(COUNTIFS('English Scores- Leveled papers'!$H$4:$KM$4,BZ$3,'English Scores- Leveled papers'!$H29:$KM29,"&lt;&gt;")=0,"",SUMIF('English Scores- Leveled papers'!$H$4:$KM$4,BZ$3,'English Scores- Leveled papers'!$H29:$KM29)))</f>
        <is>
          <t/>
        </is>
      </c>
      <c r="CA27" s="319" t="inlineStr">
        <f aca="false">IF($B27="","",IF(COUNTIFS('English Scores- Leveled papers'!$H$4:$KM$4,CA$3,'English Scores- Leveled papers'!$H29:$KM29,"&lt;&gt;")=0,"",SUMIF('English Scores- Leveled papers'!$H$4:$KM$4,CA$3,'English Scores- Leveled papers'!$H29:$KM29)))</f>
        <is>
          <t/>
        </is>
      </c>
      <c r="CB27" s="319" t="inlineStr">
        <f aca="false">IF($B27="","",IF(COUNTIFS('English Scores- Leveled papers'!$H$4:$KM$4,CB$3,'English Scores- Leveled papers'!$H29:$KM29,"&lt;&gt;")=0,"",SUMIF('English Scores- Leveled papers'!$H$4:$KM$4,CB$3,'English Scores- Leveled papers'!$H29:$KM29)))</f>
        <is>
          <t/>
        </is>
      </c>
      <c r="CC27" s="319" t="inlineStr">
        <f aca="false">IF($B27="","",IF(COUNTIFS('English Scores- Leveled papers'!$H$4:$KM$4,CC$3,'English Scores- Leveled papers'!$H29:$KM29,"&lt;&gt;")=0,"",SUMIF('English Scores- Leveled papers'!$H$4:$KM$4,CC$3,'English Scores- Leveled papers'!$H29:$KM29)))</f>
        <is>
          <t/>
        </is>
      </c>
      <c r="CD27" s="319" t="inlineStr">
        <f aca="false">IF($B27="","",IF(COUNTIFS('English Scores- Leveled papers'!$H$4:$KM$4,CD$3,'English Scores- Leveled papers'!$H29:$KM29,"&lt;&gt;")=0,"",SUMIF('English Scores- Leveled papers'!$H$4:$KM$4,CD$3,'English Scores- Leveled papers'!$H29:$KM29)))</f>
        <is>
          <t/>
        </is>
      </c>
      <c r="CE27" s="319" t="inlineStr">
        <f aca="false">IF($B27="","",IF(COUNTIFS('English Scores- Leveled papers'!$H$4:$KM$4,CE$3,'English Scores- Leveled papers'!$H29:$KM29,"&lt;&gt;")=0,"",SUMIF('English Scores- Leveled papers'!$H$4:$KM$4,CE$3,'English Scores- Leveled papers'!$H29:$KM29)))</f>
        <is>
          <t/>
        </is>
      </c>
      <c r="CF27" s="319" t="inlineStr">
        <f aca="false">IF($B27="","",IF(COUNTIFS('English Scores- Leveled papers'!$H$4:$KM$4,CF$3,'English Scores- Leveled papers'!$H29:$KM29,"&lt;&gt;")=0,"",SUMIF('English Scores- Leveled papers'!$H$4:$KM$4,CF$3,'English Scores- Leveled papers'!$H29:$KM29)))</f>
        <is>
          <t/>
        </is>
      </c>
      <c r="CG27" s="319" t="inlineStr">
        <f aca="false">IF($B27="","",IF(COUNTIFS('English Scores- Leveled papers'!$H$4:$KM$4,CG$3,'English Scores- Leveled papers'!$H29:$KM29,"&lt;&gt;")=0,"",SUMIF('English Scores- Leveled papers'!$H$4:$KM$4,CG$3,'English Scores- Leveled papers'!$H29:$KM29)))</f>
        <is>
          <t/>
        </is>
      </c>
      <c r="CH27" s="319" t="inlineStr">
        <f aca="false">IF($B27="","",IF(COUNTIFS('English Scores- Leveled papers'!$H$4:$KM$4,CH$3,'English Scores- Leveled papers'!$H29:$KM29,"&lt;&gt;")=0,"",SUMIF('English Scores- Leveled papers'!$H$4:$KM$4,CH$3,'English Scores- Leveled papers'!$H29:$KM29)))</f>
        <is>
          <t/>
        </is>
      </c>
      <c r="CI27" s="319" t="inlineStr">
        <f aca="false">IF($B27="","",IF(COUNTIFS('English Scores- Leveled papers'!$H$4:$KM$4,CI$3,'English Scores- Leveled papers'!$H29:$KM29,"&lt;&gt;")=0,"",SUMIF('English Scores- Leveled papers'!$H$4:$KM$4,CI$3,'English Scores- Leveled papers'!$H29:$KM29)))</f>
        <is>
          <t/>
        </is>
      </c>
      <c r="CJ27" s="319" t="inlineStr">
        <f aca="false">IF($B27="","",IF(COUNTIFS('English Scores- Leveled papers'!$H$4:$KM$4,CJ$3,'English Scores- Leveled papers'!$H29:$KM29,"&lt;&gt;")=0,"",SUMIF('English Scores- Leveled papers'!$H$4:$KM$4,CJ$3,'English Scores- Leveled papers'!$H29:$KM29)))</f>
        <is>
          <t/>
        </is>
      </c>
      <c r="CK27" s="319" t="inlineStr">
        <f aca="false">IF($B27="","",IF(COUNTIFS('English Scores- Leveled papers'!$H$4:$KM$4,CK$3,'English Scores- Leveled papers'!$H29:$KM29,"&lt;&gt;")=0,"",SUMIF('English Scores- Leveled papers'!$H$4:$KM$4,CK$3,'English Scores- Leveled papers'!$H29:$KM29)))</f>
        <is>
          <t/>
        </is>
      </c>
      <c r="CL27" s="319" t="inlineStr">
        <f aca="false">IF($B27="","",IF(COUNTIFS('English Scores- Leveled papers'!$H$4:$KM$4,CL$3,'English Scores- Leveled papers'!$H29:$KM29,"&lt;&gt;")=0,"",SUMIF('English Scores- Leveled papers'!$H$4:$KM$4,CL$3,'English Scores- Leveled papers'!$H29:$KM29)))</f>
        <is>
          <t/>
        </is>
      </c>
      <c r="CM27" s="319" t="inlineStr">
        <f aca="false">IF($B27="","",IF(COUNTIFS('English Scores- Leveled papers'!$H$4:$KM$4,CM$3,'English Scores- Leveled papers'!$H29:$KM29,"&lt;&gt;")=0,"",SUMIF('English Scores- Leveled papers'!$H$4:$KM$4,CM$3,'English Scores- Leveled papers'!$H29:$KM29)))</f>
        <is>
          <t/>
        </is>
      </c>
      <c r="CN27" s="319" t="inlineStr">
        <f aca="false">IF($B27="","",IF(COUNTIFS('English Scores- Leveled papers'!$H$4:$KM$4,CN$3,'English Scores- Leveled papers'!$H29:$KM29,"&lt;&gt;")=0,"",SUMIF('English Scores- Leveled papers'!$H$4:$KM$4,CN$3,'English Scores- Leveled papers'!$H29:$KM29)))</f>
        <is>
          <t/>
        </is>
      </c>
      <c r="CO27" s="319" t="inlineStr">
        <f aca="false">IF($B27="","",IF(COUNTIFS('English Scores- Leveled papers'!$H$4:$KM$4,CO$3,'English Scores- Leveled papers'!$H29:$KM29,"&lt;&gt;")=0,"",SUMIF('English Scores- Leveled papers'!$H$4:$KM$4,CO$3,'English Scores- Leveled papers'!$H29:$KM29)))</f>
        <is>
          <t/>
        </is>
      </c>
      <c r="CP27" s="319" t="inlineStr">
        <f aca="false">IF($B27="","",IF(COUNTIFS('English Scores- Leveled papers'!$H$4:$KM$4,CP$3,'English Scores- Leveled papers'!$H29:$KM29,"&lt;&gt;")=0,"",SUMIF('English Scores- Leveled papers'!$H$4:$KM$4,CP$3,'English Scores- Leveled papers'!$H29:$KM29)))</f>
        <is>
          <t/>
        </is>
      </c>
      <c r="CQ27" s="319" t="inlineStr">
        <f aca="false">IF($B27="","",IF(COUNTIFS('English Scores- Leveled papers'!$H$4:$KM$4,CQ$3,'English Scores- Leveled papers'!$H29:$KM29,"&lt;&gt;")=0,"",SUMIF('English Scores- Leveled papers'!$H$4:$KM$4,CQ$3,'English Scores- Leveled papers'!$H29:$KM29)))</f>
        <is>
          <t/>
        </is>
      </c>
      <c r="CR27" s="319" t="inlineStr">
        <f aca="false">IF($B27="","",IF(COUNTIFS('English Scores- Leveled papers'!$H$4:$KM$4,CR$3,'English Scores- Leveled papers'!$H29:$KM29,"&lt;&gt;")=0,"",SUMIF('English Scores- Leveled papers'!$H$4:$KM$4,CR$3,'English Scores- Leveled papers'!$H29:$KM29)))</f>
        <is>
          <t/>
        </is>
      </c>
      <c r="CS27" s="319" t="inlineStr">
        <f aca="false">IF($B27="","",IF(COUNTIFS('English Scores- Leveled papers'!$H$4:$KM$4,CS$3,'English Scores- Leveled papers'!$H29:$KM29,"&lt;&gt;")=0,"",SUMIF('English Scores- Leveled papers'!$H$4:$KM$4,CS$3,'English Scores- Leveled papers'!$H29:$KM29)))</f>
        <is>
          <t/>
        </is>
      </c>
      <c r="CT27" s="319" t="inlineStr">
        <f aca="false">IF($B27="","",IF(COUNTIFS('English Scores- Leveled papers'!$H$4:$KM$4,CT$3,'English Scores- Leveled papers'!$H29:$KM29,"&lt;&gt;")=0,"",SUMIF('English Scores- Leveled papers'!$H$4:$KM$4,CT$3,'English Scores- Leveled papers'!$H29:$KM29)))</f>
        <is>
          <t/>
        </is>
      </c>
      <c r="CU27" s="319" t="inlineStr">
        <f aca="false">IF($B27="","",IF(COUNTIFS('English Scores- Leveled papers'!$H$4:$KM$4,CU$3,'English Scores- Leveled papers'!$H29:$KM29,"&lt;&gt;")=0,"",SUMIF('English Scores- Leveled papers'!$H$4:$KM$4,CU$3,'English Scores- Leveled papers'!$H29:$KM29)))</f>
        <is>
          <t/>
        </is>
      </c>
      <c r="CV27" s="319" t="inlineStr">
        <f aca="false">IF($B27="","",IF(COUNTIFS('English Scores- Leveled papers'!$H$4:$KM$4,CV$3,'English Scores- Leveled papers'!$H29:$KM29,"&lt;&gt;")=0,"",SUMIF('English Scores- Leveled papers'!$H$4:$KM$4,CV$3,'English Scores- Leveled papers'!$H29:$KM29)))</f>
        <is>
          <t/>
        </is>
      </c>
      <c r="CW27" s="319" t="inlineStr">
        <f aca="false">IF($B27="","",IF(COUNTIFS('English Scores- Leveled papers'!$H$4:$KM$4,CW$3,'English Scores- Leveled papers'!$H29:$KM29,"&lt;&gt;")=0,"",SUMIF('English Scores- Leveled papers'!$H$4:$KM$4,CW$3,'English Scores- Leveled papers'!$H29:$KM29)))</f>
        <is>
          <t/>
        </is>
      </c>
      <c r="CX27" s="319" t="inlineStr">
        <f aca="false">IF($B27="","",IF(COUNTIFS('English Scores- Leveled papers'!$H$4:$KM$4,CX$3,'English Scores- Leveled papers'!$H29:$KM29,"&lt;&gt;")=0,"",SUMIF('English Scores- Leveled papers'!$H$4:$KM$4,CX$3,'English Scores- Leveled papers'!$H29:$KM29)))</f>
        <is>
          <t/>
        </is>
      </c>
      <c r="CY27" s="319" t="inlineStr">
        <f aca="false">IF($B27="","",IF(COUNTIFS('English Scores- Leveled papers'!$H$4:$KM$4,CY$3,'English Scores- Leveled papers'!$H29:$KM29,"&lt;&gt;")=0,"",SUMIF('English Scores- Leveled papers'!$H$4:$KM$4,CY$3,'English Scores- Leveled papers'!$H29:$KM29)))</f>
        <is>
          <t/>
        </is>
      </c>
      <c r="CZ27" s="319" t="inlineStr">
        <f aca="false">IF($B27="","",IF(COUNTIFS('English Scores- Leveled papers'!$H$4:$KM$4,CZ$3,'English Scores- Leveled papers'!$H29:$KM29,"&lt;&gt;")=0,"",SUMIF('English Scores- Leveled papers'!$H$4:$KM$4,CZ$3,'English Scores- Leveled papers'!$H29:$KM29)))</f>
        <is>
          <t/>
        </is>
      </c>
      <c r="DA27" s="319" t="inlineStr">
        <f aca="false">IF($B27="","",IF(COUNTIFS('English Scores- Leveled papers'!$H$4:$KM$4,DA$3,'English Scores- Leveled papers'!$H29:$KM29,"&lt;&gt;")=0,"",SUMIF('English Scores- Leveled papers'!$H$4:$KM$4,DA$3,'English Scores- Leveled papers'!$H29:$KM29)))</f>
        <is>
          <t/>
        </is>
      </c>
      <c r="DB27" s="319" t="inlineStr">
        <f aca="false">IF($B27="","",IF(COUNTIFS('English Scores- Leveled papers'!$H$4:$KM$4,DB$3,'English Scores- Leveled papers'!$H29:$KM29,"&lt;&gt;")=0,"",SUMIF('English Scores- Leveled papers'!$H$4:$KM$4,DB$3,'English Scores- Leveled papers'!$H29:$KM29)))</f>
        <is>
          <t/>
        </is>
      </c>
      <c r="DC27" s="319" t="inlineStr">
        <f aca="false">IF($B27="","",IF(COUNTIFS('English Scores- Leveled papers'!$H$4:$KM$4,DC$3,'English Scores- Leveled papers'!$H29:$KM29,"&lt;&gt;")=0,"",SUMIF('English Scores- Leveled papers'!$H$4:$KM$4,DC$3,'English Scores- Leveled papers'!$H29:$KM29)))</f>
        <is>
          <t/>
        </is>
      </c>
      <c r="DD27" s="319" t="inlineStr">
        <f aca="false">IF($B27="","",IF(COUNTIFS('English Scores- Leveled papers'!$H$4:$KM$4,DD$3,'English Scores- Leveled papers'!$H29:$KM29,"&lt;&gt;")=0,"",SUMIF('English Scores- Leveled papers'!$H$4:$KM$4,DD$3,'English Scores- Leveled papers'!$H29:$KM29)))</f>
        <is>
          <t/>
        </is>
      </c>
      <c r="DE27" s="319" t="inlineStr">
        <f aca="false">IF($B27="","",IF(COUNTIFS('English Scores- Leveled papers'!$H$4:$KM$4,DE$3,'English Scores- Leveled papers'!$H29:$KM29,"&lt;&gt;")=0,"",SUMIF('English Scores- Leveled papers'!$H$4:$KM$4,DE$3,'English Scores- Leveled papers'!$H29:$KM29)))</f>
        <is>
          <t/>
        </is>
      </c>
      <c r="DF27" s="319" t="inlineStr">
        <f aca="false">IF($B27="","",IF(COUNTIFS('English Scores- Leveled papers'!$H$4:$KM$4,DF$3,'English Scores- Leveled papers'!$H29:$KM29,"&lt;&gt;")=0,"",SUMIF('English Scores- Leveled papers'!$H$4:$KM$4,DF$3,'English Scores- Leveled papers'!$H29:$KM29)))</f>
        <is>
          <t/>
        </is>
      </c>
      <c r="DG27" s="319" t="inlineStr">
        <f aca="false">IF($B27="","",IF(COUNTIFS('English Scores- Leveled papers'!$H$4:$KM$4,DG$3,'English Scores- Leveled papers'!$H29:$KM29,"&lt;&gt;")=0,"",SUMIF('English Scores- Leveled papers'!$H$4:$KM$4,DG$3,'English Scores- Leveled papers'!$H29:$KM29)))</f>
        <is>
          <t/>
        </is>
      </c>
      <c r="DH27" s="319" t="inlineStr">
        <f aca="false">IF($B27="","",IF(COUNTIFS('English Scores- Leveled papers'!$H$4:$KM$4,DH$3,'English Scores- Leveled papers'!$H29:$KM29,"&lt;&gt;")=0,"",SUMIF('English Scores- Leveled papers'!$H$4:$KM$4,DH$3,'English Scores- Leveled papers'!$H29:$KM29)))</f>
        <is>
          <t/>
        </is>
      </c>
      <c r="DI27" s="319" t="inlineStr">
        <f aca="false">IF($B27="","",IF(COUNTIFS('English Scores- Leveled papers'!$H$4:$KM$4,DI$3,'English Scores- Leveled papers'!$H29:$KM29,"&lt;&gt;")=0,"",SUMIF('English Scores- Leveled papers'!$H$4:$KM$4,DI$3,'English Scores- Leveled papers'!$H29:$KM29)))</f>
        <is>
          <t/>
        </is>
      </c>
      <c r="DJ27" s="319" t="inlineStr">
        <f aca="false">IF($B27="","",IF(COUNTIFS('English Scores- Leveled papers'!$H$4:$KM$4,DJ$3,'English Scores- Leveled papers'!$H29:$KM29,"&lt;&gt;")=0,"",SUMIF('English Scores- Leveled papers'!$H$4:$KM$4,DJ$3,'English Scores- Leveled papers'!$H29:$KM29)))</f>
        <is>
          <t/>
        </is>
      </c>
      <c r="DK27" s="319" t="inlineStr">
        <f aca="false">IF($B27="","",IF(COUNTIFS('English Scores- Leveled papers'!$H$4:$KM$4,DK$3,'English Scores- Leveled papers'!$H29:$KM29,"&lt;&gt;")=0,"",SUMIF('English Scores- Leveled papers'!$H$4:$KM$4,DK$3,'English Scores- Leveled papers'!$H29:$KM29)))</f>
        <is>
          <t/>
        </is>
      </c>
      <c r="DL27" s="319" t="inlineStr">
        <f aca="false">IF($B27="","",IF(COUNTIFS('English Scores- Leveled papers'!$H$4:$KM$4,DL$3,'English Scores- Leveled papers'!$H29:$KM29,"&lt;&gt;")=0,"",SUMIF('English Scores- Leveled papers'!$H$4:$KM$4,DL$3,'English Scores- Leveled papers'!$H29:$KM29)))</f>
        <is>
          <t/>
        </is>
      </c>
      <c r="DM27" s="319" t="inlineStr">
        <f aca="false">IF($B27="","",IF(COUNTIFS('English Scores- Leveled papers'!$H$4:$KM$4,DM$3,'English Scores- Leveled papers'!$H29:$KM29,"&lt;&gt;")=0,"",SUMIF('English Scores- Leveled papers'!$H$4:$KM$4,DM$3,'English Scores- Leveled papers'!$H29:$KM29)))</f>
        <is>
          <t/>
        </is>
      </c>
      <c r="DN27" s="319" t="inlineStr">
        <f aca="false">IF($B27="","",IF(COUNTIFS('English Scores- Leveled papers'!$H$4:$KM$4,DN$3,'English Scores- Leveled papers'!$H29:$KM29,"&lt;&gt;")=0,"",SUMIF('English Scores- Leveled papers'!$H$4:$KM$4,DN$3,'English Scores- Leveled papers'!$H29:$KM29)))</f>
        <is>
          <t/>
        </is>
      </c>
      <c r="DO27" s="319" t="inlineStr">
        <f aca="false">IF($B27="","",IF(COUNTIFS('English Scores- Leveled papers'!$H$4:$KM$4,DO$3,'English Scores- Leveled papers'!$H29:$KM29,"&lt;&gt;")=0,"",SUMIF('English Scores- Leveled papers'!$H$4:$KM$4,DO$3,'English Scores- Leveled papers'!$H29:$KM29)))</f>
        <is>
          <t/>
        </is>
      </c>
      <c r="DP27" s="319" t="inlineStr">
        <f aca="false">IF($B27="","",IF(COUNTIFS('English Scores- Leveled papers'!$H$4:$KM$4,DP$3,'English Scores- Leveled papers'!$H29:$KM29,"&lt;&gt;")=0,"",SUMIF('English Scores- Leveled papers'!$H$4:$KM$4,DP$3,'English Scores- Leveled papers'!$H29:$KM29)))</f>
        <is>
          <t/>
        </is>
      </c>
      <c r="DQ27" s="320" t="inlineStr">
        <f aca="false">IF($B27="","",IF(COUNTIFS('English Scores- Leveled papers'!$H$4:$KM$4,DQ$3,'English Scores- Leveled papers'!$H29:$KM29,"&lt;&gt;")=0,"",SUMIF('English Scores- Leveled papers'!$H$4:$KM$4,DQ$3,'English Scores- Leveled papers'!$H29:$KM29)))</f>
        <is>
          <t/>
        </is>
      </c>
      <c r="DR27" s="321" t="inlineStr">
        <f aca="false">IF('Cover Sheet'!$AC$6="6th", 'Eng GLA 6th, 7th, 8th'!D30, "")</f>
        <is>
          <t/>
        </is>
      </c>
      <c r="DU27" s="319" t="inlineStr">
        <f aca="false">IF($B27="","",IF(COUNTIFS('Eng GLA 6th, 7th, 8th'!$E$4:$DV$4,DU$3,'Eng GLA 6th, 7th, 8th'!$E30:$DV30,"&lt;&gt;")=0,"",SUMIF('Eng GLA 6th, 7th, 8th'!$E$4:$DV$4,DU$3,'Eng GLA 6th, 7th, 8th'!$E30:$DV30)))</f>
        <is>
          <t/>
        </is>
      </c>
      <c r="DV27" s="319" t="inlineStr">
        <f aca="false">IF($B27="","",IF(COUNTIFS('Eng GLA 6th, 7th, 8th'!$E$4:$DV$4,DV$3,'Eng GLA 6th, 7th, 8th'!$E30:$DV30,"&lt;&gt;")=0,"",SUMIF('Eng GLA 6th, 7th, 8th'!$E$4:$DV$4,DV$3,'Eng GLA 6th, 7th, 8th'!$E30:$DV30)))</f>
        <is>
          <t/>
        </is>
      </c>
      <c r="DW27" s="319" t="inlineStr">
        <f aca="false">IF($B27="","",IF(COUNTIFS('Eng GLA 6th, 7th, 8th'!$E$4:$DV$4,DW$3,'Eng GLA 6th, 7th, 8th'!$E30:$DV30,"&lt;&gt;")=0,"",SUMIF('Eng GLA 6th, 7th, 8th'!$E$4:$DV$4,DW$3,'Eng GLA 6th, 7th, 8th'!$E30:$DV30)))</f>
        <is>
          <t/>
        </is>
      </c>
      <c r="DX27" s="319" t="inlineStr">
        <f aca="false">IF($B27="","",IF(COUNTIFS('Eng GLA 6th, 7th, 8th'!$E$4:$DV$4,DX$3,'Eng GLA 6th, 7th, 8th'!$E30:$DV30,"&lt;&gt;")=0,"",SUMIF('Eng GLA 6th, 7th, 8th'!$E$4:$DV$4,DX$3,'Eng GLA 6th, 7th, 8th'!$E30:$DV30)))</f>
        <is>
          <t/>
        </is>
      </c>
      <c r="DY27" s="319" t="inlineStr">
        <f aca="false">IF($B27="","",IF(COUNTIFS('Eng GLA 6th, 7th, 8th'!$E$4:$DV$4,DY$3,'Eng GLA 6th, 7th, 8th'!$E30:$DV30,"&lt;&gt;")=0,"",SUMIF('Eng GLA 6th, 7th, 8th'!$E$4:$DV$4,DY$3,'Eng GLA 6th, 7th, 8th'!$E30:$DV30)))</f>
        <is>
          <t/>
        </is>
      </c>
      <c r="DZ27" s="319" t="inlineStr">
        <f aca="false">IF($B27="","",IF(COUNTIFS('Eng GLA 6th, 7th, 8th'!$E$4:$DV$4,DZ$3,'Eng GLA 6th, 7th, 8th'!$E30:$DV30,"&lt;&gt;")=0,"",SUMIF('Eng GLA 6th, 7th, 8th'!$E$4:$DV$4,DZ$3,'Eng GLA 6th, 7th, 8th'!$E30:$DV30)))</f>
        <is>
          <t/>
        </is>
      </c>
      <c r="EA27" s="319" t="inlineStr">
        <f aca="false">IF($B27="","",IF(COUNTIFS('Eng GLA 6th, 7th, 8th'!$E$4:$DV$4,EA$3,'Eng GLA 6th, 7th, 8th'!$E30:$DV30,"&lt;&gt;")=0,"",SUMIF('Eng GLA 6th, 7th, 8th'!$E$4:$DV$4,EA$3,'Eng GLA 6th, 7th, 8th'!$E30:$DV30)))</f>
        <is>
          <t/>
        </is>
      </c>
      <c r="EB27" s="319" t="inlineStr">
        <f aca="false">IF($B27="","",IF(COUNTIFS('Eng GLA 6th, 7th, 8th'!$E$4:$DV$4,EB$3,'Eng GLA 6th, 7th, 8th'!$E30:$DV30,"&lt;&gt;")=0,"",SUMIF('Eng GLA 6th, 7th, 8th'!$E$4:$DV$4,EB$3,'Eng GLA 6th, 7th, 8th'!$E30:$DV30)))</f>
        <is>
          <t/>
        </is>
      </c>
      <c r="EC27" s="319" t="inlineStr">
        <f aca="false">IF($B27="","",IF(COUNTIFS('Eng GLA 6th, 7th, 8th'!$E$4:$DV$4,EC$3,'Eng GLA 6th, 7th, 8th'!$E30:$DV30,"&lt;&gt;")=0,"",SUMIF('Eng GLA 6th, 7th, 8th'!$E$4:$DV$4,EC$3,'Eng GLA 6th, 7th, 8th'!$E30:$DV30)))</f>
        <is>
          <t/>
        </is>
      </c>
      <c r="ED27" s="319" t="inlineStr">
        <f aca="false">IF($B27="","",IF(COUNTIFS('Eng GLA 6th, 7th, 8th'!$E$4:$DV$4,ED$3,'Eng GLA 6th, 7th, 8th'!$E30:$DV30,"&lt;&gt;")=0,"",SUMIF('Eng GLA 6th, 7th, 8th'!$E$4:$DV$4,ED$3,'Eng GLA 6th, 7th, 8th'!$E30:$DV30)))</f>
        <is>
          <t/>
        </is>
      </c>
      <c r="EE27" s="319" t="inlineStr">
        <f aca="false">IF($B27="","",IF(COUNTIFS('Eng GLA 6th, 7th, 8th'!$E$4:$DV$4,EE$3,'Eng GLA 6th, 7th, 8th'!$E30:$DV30,"&lt;&gt;")=0,"",SUMIF('Eng GLA 6th, 7th, 8th'!$E$4:$DV$4,EE$3,'Eng GLA 6th, 7th, 8th'!$E30:$DV30)))</f>
        <is>
          <t/>
        </is>
      </c>
      <c r="EF27" s="319" t="inlineStr">
        <f aca="false">IF($B27="","",IF(COUNTIFS('Eng GLA 6th, 7th, 8th'!$E$4:$DV$4,EF$3,'Eng GLA 6th, 7th, 8th'!$E30:$DV30,"&lt;&gt;")=0,"",SUMIF('Eng GLA 6th, 7th, 8th'!$E$4:$DV$4,EF$3,'Eng GLA 6th, 7th, 8th'!$E30:$DV30)))</f>
        <is>
          <t/>
        </is>
      </c>
      <c r="EG27" s="319" t="inlineStr">
        <f aca="false">IF($B27="","",IF(COUNTIFS('Eng GLA 6th, 7th, 8th'!$E$4:$DV$4,EG$3,'Eng GLA 6th, 7th, 8th'!$E30:$DV30,"&lt;&gt;")=0,"",SUMIF('Eng GLA 6th, 7th, 8th'!$E$4:$DV$4,EG$3,'Eng GLA 6th, 7th, 8th'!$E30:$DV30)))</f>
        <is>
          <t/>
        </is>
      </c>
      <c r="EH27" s="319" t="inlineStr">
        <f aca="false">IF($B27="","",IF(COUNTIFS('Eng GLA 6th, 7th, 8th'!$E$4:$DV$4,EH$3,'Eng GLA 6th, 7th, 8th'!$E30:$DV30,"&lt;&gt;")=0,"",SUMIF('Eng GLA 6th, 7th, 8th'!$E$4:$DV$4,EH$3,'Eng GLA 6th, 7th, 8th'!$E30:$DV30)))</f>
        <is>
          <t/>
        </is>
      </c>
      <c r="EI27" s="319" t="inlineStr">
        <f aca="false">IF($B27="","",IF(COUNTIFS('Eng GLA 6th, 7th, 8th'!$E$4:$DV$4,EI$3,'Eng GLA 6th, 7th, 8th'!$E30:$DV30,"&lt;&gt;")=0,"",SUMIF('Eng GLA 6th, 7th, 8th'!$E$4:$DV$4,EI$3,'Eng GLA 6th, 7th, 8th'!$E30:$DV30)))</f>
        <is>
          <t/>
        </is>
      </c>
      <c r="EJ27" s="322" t="inlineStr">
        <f aca="false">IF('Cover Sheet'!$AC$6="7th", 'Eng GLA 6th, 7th, 8th'!AQ30, "")</f>
        <is>
          <t/>
        </is>
      </c>
      <c r="EK27" s="319" t="inlineStr">
        <f aca="false">IF($B27="","",IF(COUNTIFS('Eng GLA 6th, 7th, 8th'!$E$4:$DV$4,EK$3,'Eng GLA 6th, 7th, 8th'!$E30:$DV30,"&lt;&gt;")=0,"",SUMIF('Eng GLA 6th, 7th, 8th'!$E$4:$DV$4,EK$3,'Eng GLA 6th, 7th, 8th'!$E30:$DV30)))</f>
        <is>
          <t/>
        </is>
      </c>
      <c r="EL27" s="319" t="inlineStr">
        <f aca="false">IF($B27="","",IF(COUNTIFS('Eng GLA 6th, 7th, 8th'!$E$4:$DV$4,EL$3,'Eng GLA 6th, 7th, 8th'!$E30:$DV30,"&lt;&gt;")=0,"",SUMIF('Eng GLA 6th, 7th, 8th'!$E$4:$DV$4,EL$3,'Eng GLA 6th, 7th, 8th'!$E30:$DV30)))</f>
        <is>
          <t/>
        </is>
      </c>
      <c r="EM27" s="319" t="inlineStr">
        <f aca="false">IF($B27="","",IF(COUNTIFS('Eng GLA 6th, 7th, 8th'!$E$4:$DV$4,EM$3,'Eng GLA 6th, 7th, 8th'!$E30:$DV30,"&lt;&gt;")=0,"",SUMIF('Eng GLA 6th, 7th, 8th'!$E$4:$DV$4,EM$3,'Eng GLA 6th, 7th, 8th'!$E30:$DV30)))</f>
        <is>
          <t/>
        </is>
      </c>
      <c r="EN27" s="319" t="inlineStr">
        <f aca="false">IF($B27="","",IF(COUNTIFS('Eng GLA 6th, 7th, 8th'!$E$4:$DV$4,EN$3,'Eng GLA 6th, 7th, 8th'!$E30:$DV30,"&lt;&gt;")=0,"",SUMIF('Eng GLA 6th, 7th, 8th'!$E$4:$DV$4,EN$3,'Eng GLA 6th, 7th, 8th'!$E30:$DV30)))</f>
        <is>
          <t/>
        </is>
      </c>
      <c r="EO27" s="319" t="inlineStr">
        <f aca="false">IF($B27="","",IF(COUNTIFS('Eng GLA 6th, 7th, 8th'!$E$4:$DV$4,EO$3,'Eng GLA 6th, 7th, 8th'!$E30:$DV30,"&lt;&gt;")=0,"",SUMIF('Eng GLA 6th, 7th, 8th'!$E$4:$DV$4,EO$3,'Eng GLA 6th, 7th, 8th'!$E30:$DV30)))</f>
        <is>
          <t/>
        </is>
      </c>
      <c r="EP27" s="319" t="inlineStr">
        <f aca="false">IF($B27="","",IF(COUNTIFS('Eng GLA 6th, 7th, 8th'!$E$4:$DV$4,EP$3,'Eng GLA 6th, 7th, 8th'!$E30:$DV30,"&lt;&gt;")=0,"",SUMIF('Eng GLA 6th, 7th, 8th'!$E$4:$DV$4,EP$3,'Eng GLA 6th, 7th, 8th'!$E30:$DV30)))</f>
        <is>
          <t/>
        </is>
      </c>
      <c r="EQ27" s="319" t="inlineStr">
        <f aca="false">IF($B27="","",IF(COUNTIFS('Eng GLA 6th, 7th, 8th'!$E$4:$DV$4,EQ$3,'Eng GLA 6th, 7th, 8th'!$E30:$DV30,"&lt;&gt;")=0,"",SUMIF('Eng GLA 6th, 7th, 8th'!$E$4:$DV$4,EQ$3,'Eng GLA 6th, 7th, 8th'!$E30:$DV30)))</f>
        <is>
          <t/>
        </is>
      </c>
      <c r="ER27" s="319" t="inlineStr">
        <f aca="false">IF($B27="","",IF(COUNTIFS('Eng GLA 6th, 7th, 8th'!$E$4:$DV$4,ER$3,'Eng GLA 6th, 7th, 8th'!$E30:$DV30,"&lt;&gt;")=0,"",SUMIF('Eng GLA 6th, 7th, 8th'!$E$4:$DV$4,ER$3,'Eng GLA 6th, 7th, 8th'!$E30:$DV30)))</f>
        <is>
          <t/>
        </is>
      </c>
      <c r="ES27" s="319" t="inlineStr">
        <f aca="false">IF($B27="","",IF(COUNTIFS('Eng GLA 6th, 7th, 8th'!$E$4:$DV$4,ES$3,'Eng GLA 6th, 7th, 8th'!$E30:$DV30,"&lt;&gt;")=0,"",SUMIF('Eng GLA 6th, 7th, 8th'!$E$4:$DV$4,ES$3,'Eng GLA 6th, 7th, 8th'!$E30:$DV30)))</f>
        <is>
          <t/>
        </is>
      </c>
      <c r="ET27" s="319" t="inlineStr">
        <f aca="false">IF($B27="","",IF(COUNTIFS('Eng GLA 6th, 7th, 8th'!$E$4:$DV$4,ET$3,'Eng GLA 6th, 7th, 8th'!$E30:$DV30,"&lt;&gt;")=0,"",SUMIF('Eng GLA 6th, 7th, 8th'!$E$4:$DV$4,ET$3,'Eng GLA 6th, 7th, 8th'!$E30:$DV30)))</f>
        <is>
          <t/>
        </is>
      </c>
      <c r="EU27" s="319" t="inlineStr">
        <f aca="false">IF($B27="","",IF(COUNTIFS('Eng GLA 6th, 7th, 8th'!$E$4:$DV$4,EU$3,'Eng GLA 6th, 7th, 8th'!$E30:$DV30,"&lt;&gt;")=0,"",SUMIF('Eng GLA 6th, 7th, 8th'!$E$4:$DV$4,EU$3,'Eng GLA 6th, 7th, 8th'!$E30:$DV30)))</f>
        <is>
          <t/>
        </is>
      </c>
      <c r="EV27" s="319" t="inlineStr">
        <f aca="false">IF($B27="","",IF(COUNTIFS('Eng GLA 6th, 7th, 8th'!$E$4:$DV$4,EV$3,'Eng GLA 6th, 7th, 8th'!$E30:$DV30,"&lt;&gt;")=0,"",SUMIF('Eng GLA 6th, 7th, 8th'!$E$4:$DV$4,EV$3,'Eng GLA 6th, 7th, 8th'!$E30:$DV30)))</f>
        <is>
          <t/>
        </is>
      </c>
      <c r="EW27" s="319" t="inlineStr">
        <f aca="false">IF($B27="","",IF(COUNTIFS('Eng GLA 6th, 7th, 8th'!$E$4:$DV$4,EW$3,'Eng GLA 6th, 7th, 8th'!$E30:$DV30,"&lt;&gt;")=0,"",SUMIF('Eng GLA 6th, 7th, 8th'!$E$4:$DV$4,EW$3,'Eng GLA 6th, 7th, 8th'!$E30:$DV30)))</f>
        <is>
          <t/>
        </is>
      </c>
      <c r="EX27" s="319" t="inlineStr">
        <f aca="false">IF($B27="","",IF(COUNTIFS('Eng GLA 6th, 7th, 8th'!$E$4:$DV$4,EX$3,'Eng GLA 6th, 7th, 8th'!$E30:$DV30,"&lt;&gt;")=0,"",SUMIF('Eng GLA 6th, 7th, 8th'!$E$4:$DV$4,EX$3,'Eng GLA 6th, 7th, 8th'!$E30:$DV30)))</f>
        <is>
          <t/>
        </is>
      </c>
      <c r="EY27" s="319" t="inlineStr">
        <f aca="false">IF($B27="","",IF(COUNTIFS('Eng GLA 6th, 7th, 8th'!$E$4:$DV$4,EY$3,'Eng GLA 6th, 7th, 8th'!$E30:$DV30,"&lt;&gt;")=0,"",SUMIF('Eng GLA 6th, 7th, 8th'!$E$4:$DV$4,EY$3,'Eng GLA 6th, 7th, 8th'!$E30:$DV30)))</f>
        <is>
          <t/>
        </is>
      </c>
      <c r="EZ27" s="322" t="inlineStr">
        <f aca="false">IF('Cover Sheet'!$AC$6="8th", 'Eng GLA 6th, 7th, 8th'!CG30, "")</f>
        <is>
          <t/>
        </is>
      </c>
      <c r="FA27" s="319" t="inlineStr">
        <f aca="false">IF($B27="","",IF(COUNTIFS('Eng GLA 6th, 7th, 8th'!$E$4:$DV$4,FA$3,'Eng GLA 6th, 7th, 8th'!$E30:$DV30,"&lt;&gt;")=0,"",SUMIF('Eng GLA 6th, 7th, 8th'!$E$4:$DV$4,FA$3,'Eng GLA 6th, 7th, 8th'!$E30:$DV30)))</f>
        <is>
          <t/>
        </is>
      </c>
      <c r="FB27" s="319" t="inlineStr">
        <f aca="false">IF($B27="","",IF(COUNTIFS('Eng GLA 6th, 7th, 8th'!$E$4:$DV$4,FB$3,'Eng GLA 6th, 7th, 8th'!$E30:$DV30,"&lt;&gt;")=0,"",SUMIF('Eng GLA 6th, 7th, 8th'!$E$4:$DV$4,FB$3,'Eng GLA 6th, 7th, 8th'!$E30:$DV30)))</f>
        <is>
          <t/>
        </is>
      </c>
      <c r="FC27" s="319" t="inlineStr">
        <f aca="false">IF($B27="","",IF(COUNTIFS('Eng GLA 6th, 7th, 8th'!$E$4:$DV$4,FC$3,'Eng GLA 6th, 7th, 8th'!$E30:$DV30,"&lt;&gt;")=0,"",SUMIF('Eng GLA 6th, 7th, 8th'!$E$4:$DV$4,FC$3,'Eng GLA 6th, 7th, 8th'!$E30:$DV30)))</f>
        <is>
          <t/>
        </is>
      </c>
      <c r="FD27" s="319" t="inlineStr">
        <f aca="false">IF($B27="","",IF(COUNTIFS('Eng GLA 6th, 7th, 8th'!$E$4:$DV$4,FD$3,'Eng GLA 6th, 7th, 8th'!$E30:$DV30,"&lt;&gt;")=0,"",SUMIF('Eng GLA 6th, 7th, 8th'!$E$4:$DV$4,FD$3,'Eng GLA 6th, 7th, 8th'!$E30:$DV30)))</f>
        <is>
          <t/>
        </is>
      </c>
      <c r="FE27" s="319" t="inlineStr">
        <f aca="false">IF($B27="","",IF(COUNTIFS('Eng GLA 6th, 7th, 8th'!$E$4:$DV$4,FE$3,'Eng GLA 6th, 7th, 8th'!$E30:$DV30,"&lt;&gt;")=0,"",SUMIF('Eng GLA 6th, 7th, 8th'!$E$4:$DV$4,FE$3,'Eng GLA 6th, 7th, 8th'!$E30:$DV30)))</f>
        <is>
          <t/>
        </is>
      </c>
      <c r="FF27" s="319" t="inlineStr">
        <f aca="false">IF($B27="","",IF(COUNTIFS('Eng GLA 6th, 7th, 8th'!$E$4:$DV$4,FF$3,'Eng GLA 6th, 7th, 8th'!$E30:$DV30,"&lt;&gt;")=0,"",SUMIF('Eng GLA 6th, 7th, 8th'!$E$4:$DV$4,FF$3,'Eng GLA 6th, 7th, 8th'!$E30:$DV30)))</f>
        <is>
          <t/>
        </is>
      </c>
      <c r="FG27" s="319" t="inlineStr">
        <f aca="false">IF($B27="","",IF(COUNTIFS('Eng GLA 6th, 7th, 8th'!$E$4:$DV$4,FG$3,'Eng GLA 6th, 7th, 8th'!$E30:$DV30,"&lt;&gt;")=0,"",SUMIF('Eng GLA 6th, 7th, 8th'!$E$4:$DV$4,FG$3,'Eng GLA 6th, 7th, 8th'!$E30:$DV30)))</f>
        <is>
          <t/>
        </is>
      </c>
      <c r="FH27" s="319" t="inlineStr">
        <f aca="false">IF($B27="","",IF(COUNTIFS('Eng GLA 6th, 7th, 8th'!$E$4:$DV$4,FH$3,'Eng GLA 6th, 7th, 8th'!$E30:$DV30,"&lt;&gt;")=0,"",SUMIF('Eng GLA 6th, 7th, 8th'!$E$4:$DV$4,FH$3,'Eng GLA 6th, 7th, 8th'!$E30:$DV30)))</f>
        <is>
          <t/>
        </is>
      </c>
      <c r="FI27" s="319" t="inlineStr">
        <f aca="false">IF($B27="","",IF(COUNTIFS('Eng GLA 6th, 7th, 8th'!$E$4:$DV$4,FI$3,'Eng GLA 6th, 7th, 8th'!$E30:$DV30,"&lt;&gt;")=0,"",SUMIF('Eng GLA 6th, 7th, 8th'!$E$4:$DV$4,FI$3,'Eng GLA 6th, 7th, 8th'!$E30:$DV30)))</f>
        <is>
          <t/>
        </is>
      </c>
      <c r="FJ27" s="319" t="inlineStr">
        <f aca="false">IF($B27="","",IF(COUNTIFS('Eng GLA 6th, 7th, 8th'!$E$4:$DV$4,FJ$3,'Eng GLA 6th, 7th, 8th'!$E30:$DV30,"&lt;&gt;")=0,"",SUMIF('Eng GLA 6th, 7th, 8th'!$E$4:$DV$4,FJ$3,'Eng GLA 6th, 7th, 8th'!$E30:$DV30)))</f>
        <is>
          <t/>
        </is>
      </c>
      <c r="FK27" s="319" t="inlineStr">
        <f aca="false">IF($B27="","",IF(COUNTIFS('Eng GLA 6th, 7th, 8th'!$E$4:$DV$4,FK$3,'Eng GLA 6th, 7th, 8th'!$E30:$DV30,"&lt;&gt;")=0,"",SUMIF('Eng GLA 6th, 7th, 8th'!$E$4:$DV$4,FK$3,'Eng GLA 6th, 7th, 8th'!$E30:$DV30)))</f>
        <is>
          <t/>
        </is>
      </c>
      <c r="FL27" s="319" t="inlineStr">
        <f aca="false">IF($B27="","",IF(COUNTIFS('Eng GLA 6th, 7th, 8th'!$E$4:$DV$4,FL$3,'Eng GLA 6th, 7th, 8th'!$E30:$DV30,"&lt;&gt;")=0,"",SUMIF('Eng GLA 6th, 7th, 8th'!$E$4:$DV$4,FL$3,'Eng GLA 6th, 7th, 8th'!$E30:$DV30)))</f>
        <is>
          <t/>
        </is>
      </c>
      <c r="FM27" s="319" t="inlineStr">
        <f aca="false">IF($B27="","",IF(COUNTIFS('Eng GLA 6th, 7th, 8th'!$E$4:$DV$4,FM$3,'Eng GLA 6th, 7th, 8th'!$E30:$DV30,"&lt;&gt;")=0,"",SUMIF('Eng GLA 6th, 7th, 8th'!$E$4:$DV$4,FM$3,'Eng GLA 6th, 7th, 8th'!$E30:$DV30)))</f>
        <is>
          <t/>
        </is>
      </c>
      <c r="FN27" s="319" t="inlineStr">
        <f aca="false">IF($B27="","",IF(COUNTIFS('Eng GLA 6th, 7th, 8th'!$E$4:$DV$4,FN$3,'Eng GLA 6th, 7th, 8th'!$E30:$DV30,"&lt;&gt;")=0,"",SUMIF('Eng GLA 6th, 7th, 8th'!$E$4:$DV$4,FN$3,'Eng GLA 6th, 7th, 8th'!$E30:$DV30)))</f>
        <is>
          <t/>
        </is>
      </c>
      <c r="FO27" s="319" t="inlineStr">
        <f aca="false">IF($B27="","",IF(COUNTIFS('Eng GLA 6th, 7th, 8th'!$E$4:$DV$4,FO$3,'Eng GLA 6th, 7th, 8th'!$E30:$DV30,"&lt;&gt;")=0,"",SUMIF('Eng GLA 6th, 7th, 8th'!$E$4:$DV$4,FO$3,'Eng GLA 6th, 7th, 8th'!$E30:$DV30)))</f>
        <is>
          <t/>
        </is>
      </c>
    </row>
    <row r="28" customFormat="false" ht="12.75" hidden="false" customHeight="true" outlineLevel="0" collapsed="false">
      <c r="A28" s="315" t="n">
        <v>24</v>
      </c>
      <c r="B28" s="315" t="str">
        <f aca="false">'English Scores- Leveled papers'!B30</f>
        <v>Hemanth</v>
      </c>
      <c r="C28" s="315"/>
      <c r="D28" s="316" t="inlineStr">
        <f aca="false">IF(OR(B28="",H28="",'Cover Sheet'!E28=""),"",'Cover Sheet'!E28)</f>
        <is>
          <t/>
        </is>
      </c>
      <c r="E28" s="316" t="inlineStr">
        <f aca="false">IF(OR(B28="",H28="",'Cover Sheet'!F28=""),"",'Cover Sheet'!F28)</f>
        <is>
          <t/>
        </is>
      </c>
      <c r="F28" s="316" t="inlineStr">
        <f aca="false">IF(OR(B28="",H28="",'Cover Sheet'!H28=""),"",'Cover Sheet'!H28)</f>
        <is>
          <t/>
        </is>
      </c>
      <c r="G28" s="316"/>
      <c r="H28" s="316" t="inlineStr">
        <f aca="false">IF(OR(B28="",COUNT('English Scores- Leveled papers'!H30:KM30)=0),"",IF((AND(AB28&gt;=(70/100),AB28&lt;1.1)),9,IF((AND(AA28&gt;=(70/100),AA28&lt;1.1)),8,IF((AND(Z28&gt;=(70/100),Z28&lt;1.1)),7,IF((AND(Y28&gt;=(70/100),Y28&lt;1.1)),6,IF(AND(X28&gt;=0.7,X28&lt;1.1),5.5,IF(AND(W28&gt;=0.7,W28&lt;1.1),5,IF(AND(V28&gt;=0.7,V28&lt;1.1),4.5,IF(AND(U28&gt;=0.7,U28&lt;1.1),4,IF(AND(T28&gt;=0.7,T28&lt;1.1),3.5,IF(AND(S28&gt;=0.7,S28&lt;1.1),3,IF(AND(R28&gt;=0.7,R28&lt;1.1),2.5,IF(AND(Q28&gt;=0.7,Q28&lt;1.1),2,IF(AND(P28&gt;=0.7,P28&lt;1.1),1.5,IF(AND(O28&gt;=0.7,O28&lt;1.1),1,IF(AND(N28&gt;=0.7,N28&lt;1.1),0.5,IF(AND(M28&gt;=0.7,M28&lt;1.1),0.2,IF(AND(L28&gt;=0.7,L28&lt;1.1),0,IF(COUNT('English Scores- Leveled papers'!H30:M30)=0,"",-0.5)))))))))))))))))))</f>
        <is>
          <t/>
        </is>
      </c>
      <c r="I28" s="317" t="str">
        <f aca="false">IFERROR(IF(OR(B28="",H28=""),"",IF((AND(AB28&gt;=(70/100),AB28&lt;1.1)),AB28,IF(AND((AA28)&gt;=(70/100),AA28&lt;1.1),AA28,IF((AND((Z28)&gt;=(70/100),Z28&lt;1.1)),Z28,IF(AND((Y28)&gt;=(70/100),Y28&lt;1.1),Y28,IF(AND(X28&gt;=0.7,X28&lt;1.1),X28,IF(AND((W28)&gt;=0.7,W28&lt;1.1),W28,IF(AND((V28)&gt;=0.7,V28&lt;1.1),V28,IF(AND((U28)&gt;=0.7,U28&lt;1.1),U28,IF(AND((T28)&gt;=0.7,T28&lt;1.1),T28,IF(AND((S28)&gt;=0.7,S28&lt;1.1),S28,IF(AND((R28)&gt;=0.7,R28&lt;1.1),R28,IF(AND((Q28)&gt;=0.7,Q28&lt;1.1),Q28,IF(AND((P28)&gt;=0.7,P28&lt;1.1),P28,IF(AND((O28)&gt;=0.7,O28&lt;1.1),O28,IF(AND((N28)&gt;=0.7,N28&lt;1.1),N28,IF(AND((M28)&gt;=0.7,M28&lt;1.1),M28,IF(AND((L28)&gt;=0.7,L28&lt;1.1),L28,L28)))))))))))))))))),"")</f>
        <v/>
      </c>
      <c r="J28" s="317" t="str">
        <f aca="false">IF((OR(B28="",H28="")),"",IF(AND((AB28)&gt;=(70/100),AB28&lt;1.1),"",IF((AND((AA28)&gt;=(70/100),AA28&lt;1.1)),AB28,IF((AND((Z28)&gt;=(70/100),Z28&lt;1.1)),AA28,IF((AND((Y28)&gt;=(70/100),Y28&lt;1.1)),Z28,IF(AND((X28)&gt;=0.7,X28&lt;1.1),Y28,IF(AND((W28)&gt;=0.7,W28&lt;1.1),X28,IF(AND((V28)&gt;=0.7,V28&lt;1.1),W28,IF(AND((U28)&gt;=0.7,U28&lt;1.1),V28,IF(AND((T28)&gt;=0.7,T28&lt;1.1),U28,IF(AND((S28)&gt;=0.7,S28&lt;1.1),T28,IF(AND((R28)&gt;=0.7,R28&lt;1.1),S28,IF(AND((Q28)&gt;=0.7,Q28&lt;1.1),R28,IF(AND((P28)&gt;=0.7,P28&lt;1.1),Q28,IF(AND((O28)&gt;=0.7,O28&lt;1.1),P28,IF(AND((N28)&gt;=0.7,N28&lt;1.1),O28,IF(AND((M28)&gt;=0.7,M28&lt;1.1),N28,IF(AND((L28)&gt;=0.7,L28&lt;1.1),M28,""))))))))))))))))))</f>
        <v/>
      </c>
      <c r="K28" s="317" t="str">
        <f aca="false">IF((OR(B28="",H28="")),"",IF(AND((AB28)&gt;=(70/100),AB28&lt;1.1),AA28,IF((AND((AA28)&gt;=(70/100),AA28&lt;1.1)),Z28,IF((AND((Z28)&gt;=(70/100),Z28&lt;1.1)),Y28,IF((AND((Y28)&gt;=(70/100),Y28&lt;1.1)),X28,IF(AND((X28)&gt;=0.7,X28&lt;1.1),W28,IF(AND((W28)&gt;=0.7,W28&lt;1.1),V28,IF(AND((V28)&gt;=0.7,V28&lt;1.1),U28,IF(AND((U28)&gt;=0.7,U28&lt;1.1),T28,IF(AND((T28)&gt;=0.7,T28&lt;1.1),S28,IF(AND((S28)&gt;=0.7,S28&lt;1.1),R28,IF(AND((R28)&gt;=0.7,R28&lt;1.1),Q28,IF(AND((Q28)&gt;=0.7,Q28&lt;1.1),P28,IF(AND((P28)&gt;=0.7,P28&lt;1.1),O28,IF(AND((O28)&gt;=0.7,O28&lt;1.1),N28,IF(AND((N28)&gt;=0.7,N28&lt;1.1),M28,IF(AND((M28)&gt;=0.7,M28&lt;1.1),L28,IF(AND((L28)&gt;=0.7,L28&lt;1.1),"",""))))))))))))))))))</f>
        <v/>
      </c>
      <c r="L28" s="318" t="str">
        <f aca="false">IFERROR(IF((B28=""),"",(IF(COUNT(AC28:AG28)=0,"",ROUND(SUM(AC28:AG28)/SUM($AC$2:$AG$2),1)))),"")</f>
        <v/>
      </c>
      <c r="M28" s="318" t="n">
        <f aca="false">IFERROR(IF((B28=""),"",(IF(COUNT(AH28:AL28)=0,"",ROUND(SUM(AH28:AL28)/SUM($AH$2:$AL$2),1)))),"")</f>
        <v>0.5</v>
      </c>
      <c r="N28" s="318" t="str">
        <f aca="false">IFERROR(IF((B28=""),"",(IF(COUNT(AM28:AQ28)=0,"",ROUND(SUM(AM28:AQ28)/SUM($AM$2:$AQ$2),1)))),"")</f>
        <v/>
      </c>
      <c r="O28" s="318" t="str">
        <f aca="false">IFERROR(IF((B28=""),"",(IF(COUNT(AR28:AV28)=0,"",ROUND(SUM(AR28:AV28)/SUM($AR$2:$AV$2),1)))),"")</f>
        <v/>
      </c>
      <c r="P28" s="318" t="str">
        <f aca="false">IFERROR(IF((B28=""),"",(IF(COUNT(AX28:BB28)=0,"",ROUND(SUM(AX28:BB28)/SUM($AX$2:$BB$2),1)))),"")</f>
        <v/>
      </c>
      <c r="Q28" s="318" t="str">
        <f aca="false">IFERROR(IF((B28=""),"",(IF(COUNT(BD28:BJ28)=0,"",ROUND(SUM(BD28:BJ28)/SUM($BD$2:$BJ$2),1)))),0)</f>
        <v/>
      </c>
      <c r="R28" s="318" t="str">
        <f aca="false">IFERROR(IF((B28=""),"",(IF(COUNT(BL28:BS28)=0,"",ROUND(SUM(BL28:BR28)/SUM($BL$2:$BR$2),1)))),0)</f>
        <v/>
      </c>
      <c r="S28" s="318" t="str">
        <f aca="false">IFERROR(IF((B28=""),"",(IF(COUNT(BT28:CB28)=0,"",ROUND(SUM(BT28:CA28)/SUM($BT$2:$CA$2),1)))),0)</f>
        <v/>
      </c>
      <c r="T28" s="318" t="str">
        <f aca="false">IFERROR(IF((B28=""),"",(IF(COUNT(CC28:CJ28)=0,"",ROUND(SUM(CC28:CI28)/SUM($CC$2:$CI$2),1)))),0)</f>
        <v/>
      </c>
      <c r="U28" s="318" t="str">
        <f aca="false">IFERROR(IF((B28=""),"",(IF(COUNT(CK28:CQ28)=0,"",ROUND(SUM(CK28:CQ28)/SUM($CK$2:$CQ$2),1)))),0)</f>
        <v/>
      </c>
      <c r="V28" s="318" t="str">
        <f aca="false">IFERROR(IF((B28=""),"",(IF(COUNT(CS28:CY28)=0,"",ROUND(SUM(CS28:CY28)/SUM($CS$2:$CY$2),1)))),0)</f>
        <v/>
      </c>
      <c r="W28" s="318" t="str">
        <f aca="false">IFERROR(IF((B28=""),"",(IF(COUNT(DA28:DI28)=0,"",ROUND(SUM(DA28:DI28)/SUM($DA$2:$DI$2),1)))),0)</f>
        <v/>
      </c>
      <c r="X28" s="318" t="str">
        <f aca="false">IFERROR(IF((B28=""),"",(IF(COUNT(DK28:DP28)=0,"",ROUND(SUM(DK28:DP28)/SUM($DK$2:$DP$2),1)))),0)</f>
        <v/>
      </c>
      <c r="Y28" s="318"/>
      <c r="Z28" s="318"/>
      <c r="AA28" s="318"/>
      <c r="AB28" s="318"/>
      <c r="AC28" s="319" t="inlineStr">
        <f aca="false">IF($B28="","",IF(COUNTIFS('English Scores- Leveled papers'!$H$4:$KM$4,AC$3,'English Scores- Leveled papers'!$H30:$KM30,"&lt;&gt;")=0,"",SUMIF('English Scores- Leveled papers'!$H$4:$KM$4,AC$3,'English Scores- Leveled papers'!$H30:$KM30)))</f>
        <is>
          <t/>
        </is>
      </c>
      <c r="AD28" s="319" t="inlineStr">
        <f aca="false">IF($B28="","",IF(COUNTIFS('English Scores- Leveled papers'!$H$4:$KM$4,AD$3,'English Scores- Leveled papers'!$H30:$KM30,"&lt;&gt;")=0,"",SUMIF('English Scores- Leveled papers'!$H$4:$KM$4,AD$3,'English Scores- Leveled papers'!$H30:$KM30)))</f>
        <is>
          <t/>
        </is>
      </c>
      <c r="AE28" s="319" t="inlineStr">
        <f aca="false">IF($B28="","",IF(COUNTIFS('English Scores- Leveled papers'!$H$4:$KM$4,AE$3,'English Scores- Leveled papers'!$H30:$KM30,"&lt;&gt;")=0,"",SUMIF('English Scores- Leveled papers'!$H$4:$KM$4,AE$3,'English Scores- Leveled papers'!$H30:$KM30)))</f>
        <is>
          <t/>
        </is>
      </c>
      <c r="AF28" s="319" t="inlineStr">
        <f aca="false">IF($B28="","",IF(COUNTIFS('English Scores- Leveled papers'!$H$4:$KM$4,AF$3,'English Scores- Leveled papers'!$H30:$KM30,"&lt;&gt;")=0,"",SUMIF('English Scores- Leveled papers'!$H$4:$KM$4,AF$3,'English Scores- Leveled papers'!$H30:$KM30)))</f>
        <is>
          <t/>
        </is>
      </c>
      <c r="AG28" s="319" t="inlineStr">
        <f aca="false">IF($B28="","",IF(COUNTIFS('English Scores- Leveled papers'!$H$4:$KM$4,AG$3,'English Scores- Leveled papers'!$H30:$KM30,"&lt;&gt;")=0,"",SUMIF('English Scores- Leveled papers'!$H$4:$KM$4,AG$3,'English Scores- Leveled papers'!$H30:$KM30)))</f>
        <is>
          <t/>
        </is>
      </c>
      <c r="AH28" s="319" t="inlineStr">
        <f aca="false">IF($B28="","",IF(COUNTIFS('English Scores- Leveled papers'!$H$4:$KM$4,AH$3,'English Scores- Leveled papers'!$H30:$KM30,"&lt;&gt;")=0,"",SUMIF('English Scores- Leveled papers'!$H$4:$KM$4,AH$3,'English Scores- Leveled papers'!$H30:$KM30)))</f>
        <is>
          <t/>
        </is>
      </c>
      <c r="AI28" s="319" t="n">
        <f aca="false">IF($B28="","",IF(COUNTIFS('English Scores- Leveled papers'!$H$4:$KM$4,AI$3,'English Scores- Leveled papers'!$H30:$KM30,"&lt;&gt;")=0,"",SUMIF('English Scores- Leveled papers'!$H$4:$KM$4,AI$3,'English Scores- Leveled papers'!$H30:$KM30)))</f>
        <v>0</v>
      </c>
      <c r="AJ28" s="319" t="n">
        <f aca="false">IF($B28="","",IF(COUNTIFS('English Scores- Leveled papers'!$H$4:$KM$4,AJ$3,'English Scores- Leveled papers'!$H30:$KM30,"&lt;&gt;")=0,"",SUMIF('English Scores- Leveled papers'!$H$4:$KM$4,AJ$3,'English Scores- Leveled papers'!$H30:$KM30)))</f>
        <v>0</v>
      </c>
      <c r="AK28" s="319" t="n">
        <f aca="false">IF($B28="","",IF(COUNTIFS('English Scores- Leveled papers'!$H$4:$KM$4,AK$3,'English Scores- Leveled papers'!$H30:$KM30,"&lt;&gt;")=0,"",SUMIF('English Scores- Leveled papers'!$H$4:$KM$4,AK$3,'English Scores- Leveled papers'!$H30:$KM30)))</f>
        <v>1</v>
      </c>
      <c r="AL28" s="319" t="n">
        <f aca="false">IF($B28="","",IF(COUNTIFS('English Scores- Leveled papers'!$H$4:$KM$4,AL$3,'English Scores- Leveled papers'!$H30:$KM30,"&lt;&gt;")=0,"",SUMIF('English Scores- Leveled papers'!$H$4:$KM$4,AL$3,'English Scores- Leveled papers'!$H30:$KM30)))</f>
        <v>2</v>
      </c>
      <c r="AM28" s="319" t="inlineStr">
        <f aca="false">IF($B28="","",IF(COUNTIFS('English Scores- Leveled papers'!$H$4:$KM$4,AM$3,'English Scores- Leveled papers'!$H30:$KM30,"&lt;&gt;")=0,"",SUMIF('English Scores- Leveled papers'!$H$4:$KM$4,AM$3,'English Scores- Leveled papers'!$H30:$KM30)))</f>
        <is>
          <t/>
        </is>
      </c>
      <c r="AN28" s="319" t="inlineStr">
        <f aca="false">IF($B28="","",IF(COUNTIFS('English Scores- Leveled papers'!$H$4:$KM$4,AN$3,'English Scores- Leveled papers'!$H30:$KM30,"&lt;&gt;")=0,"",SUMIF('English Scores- Leveled papers'!$H$4:$KM$4,AN$3,'English Scores- Leveled papers'!$H30:$KM30)))</f>
        <is>
          <t/>
        </is>
      </c>
      <c r="AO28" s="319" t="inlineStr">
        <f aca="false">IF($B28="","",IF(COUNTIFS('English Scores- Leveled papers'!$H$4:$KM$4,AO$3,'English Scores- Leveled papers'!$H30:$KM30,"&lt;&gt;")=0,"",SUMIF('English Scores- Leveled papers'!$H$4:$KM$4,AO$3,'English Scores- Leveled papers'!$H30:$KM30)))</f>
        <is>
          <t/>
        </is>
      </c>
      <c r="AP28" s="319" t="inlineStr">
        <f aca="false">IF($B28="","",IF(COUNTIFS('English Scores- Leveled papers'!$H$4:$KM$4,AP$3,'English Scores- Leveled papers'!$H30:$KM30,"&lt;&gt;")=0,"",SUMIF('English Scores- Leveled papers'!$H$4:$KM$4,AP$3,'English Scores- Leveled papers'!$H30:$KM30)))</f>
        <is>
          <t/>
        </is>
      </c>
      <c r="AQ28" s="319" t="inlineStr">
        <f aca="false">IF($B28="","",IF(COUNTIFS('English Scores- Leveled papers'!$H$4:$KM$4,AQ$3,'English Scores- Leveled papers'!$H30:$KM30,"&lt;&gt;")=0,"",SUMIF('English Scores- Leveled papers'!$H$4:$KM$4,AQ$3,'English Scores- Leveled papers'!$H30:$KM30)))</f>
        <is>
          <t/>
        </is>
      </c>
      <c r="AR28" s="319" t="inlineStr">
        <f aca="false">IF($B28="","",IF(COUNTIFS('English Scores- Leveled papers'!$H$4:$KM$4,AR$3,'English Scores- Leveled papers'!$H30:$KM30,"&lt;&gt;")=0,"",SUMIF('English Scores- Leveled papers'!$H$4:$KM$4,AR$3,'English Scores- Leveled papers'!$H30:$KM30)))</f>
        <is>
          <t/>
        </is>
      </c>
      <c r="AS28" s="319" t="inlineStr">
        <f aca="false">IF($B28="","",IF(COUNTIFS('English Scores- Leveled papers'!$H$4:$KM$4,AS$3,'English Scores- Leveled papers'!$H30:$KM30,"&lt;&gt;")=0,"",SUMIF('English Scores- Leveled papers'!$H$4:$KM$4,AS$3,'English Scores- Leveled papers'!$H30:$KM30)))</f>
        <is>
          <t/>
        </is>
      </c>
      <c r="AT28" s="319" t="inlineStr">
        <f aca="false">IF($B28="","",IF(COUNTIFS('English Scores- Leveled papers'!$H$4:$KM$4,AT$3,'English Scores- Leveled papers'!$H30:$KM30,"&lt;&gt;")=0,"",SUMIF('English Scores- Leveled papers'!$H$4:$KM$4,AT$3,'English Scores- Leveled papers'!$H30:$KM30)))</f>
        <is>
          <t/>
        </is>
      </c>
      <c r="AU28" s="319" t="inlineStr">
        <f aca="false">IF($B28="","",IF(COUNTIFS('English Scores- Leveled papers'!$H$4:$KM$4,AU$3,'English Scores- Leveled papers'!$H30:$KM30,"&lt;&gt;")=0,"",SUMIF('English Scores- Leveled papers'!$H$4:$KM$4,AU$3,'English Scores- Leveled papers'!$H30:$KM30)))</f>
        <is>
          <t/>
        </is>
      </c>
      <c r="AV28" s="319" t="inlineStr">
        <f aca="false">IF($B28="","",IF(COUNTIFS('English Scores- Leveled papers'!$H$4:$KM$4,AV$3,'English Scores- Leveled papers'!$H30:$KM30,"&lt;&gt;")=0,"",SUMIF('English Scores- Leveled papers'!$H$4:$KM$4,AV$3,'English Scores- Leveled papers'!$H30:$KM30)))</f>
        <is>
          <t/>
        </is>
      </c>
      <c r="AW28" s="319" t="inlineStr">
        <f aca="false">IF($B28="","",IF(COUNTIFS('English Scores- Leveled papers'!$H$4:$KM$4,AW$3,'English Scores- Leveled papers'!$H30:$KM30,"&lt;&gt;")=0,"",SUMIF('English Scores- Leveled papers'!$H$4:$KM$4,AW$3,'English Scores- Leveled papers'!$H30:$KM30)))</f>
        <is>
          <t/>
        </is>
      </c>
      <c r="AX28" s="319" t="inlineStr">
        <f aca="false">IF($B28="","",IF(COUNTIFS('English Scores- Leveled papers'!$H$4:$KM$4,AX$3,'English Scores- Leveled papers'!$H30:$KM30,"&lt;&gt;")=0,"",SUMIF('English Scores- Leveled papers'!$H$4:$KM$4,AX$3,'English Scores- Leveled papers'!$H30:$KM30)))</f>
        <is>
          <t/>
        </is>
      </c>
      <c r="AY28" s="319" t="inlineStr">
        <f aca="false">IF($B28="","",IF(COUNTIFS('English Scores- Leveled papers'!$H$4:$KM$4,AY$3,'English Scores- Leveled papers'!$H30:$KM30,"&lt;&gt;")=0,"",SUMIF('English Scores- Leveled papers'!$H$4:$KM$4,AY$3,'English Scores- Leveled papers'!$H30:$KM30)))</f>
        <is>
          <t/>
        </is>
      </c>
      <c r="AZ28" s="319" t="inlineStr">
        <f aca="false">IF($B28="","",IF(COUNTIFS('English Scores- Leveled papers'!$H$4:$KM$4,AZ$3,'English Scores- Leveled papers'!$H30:$KM30,"&lt;&gt;")=0,"",SUMIF('English Scores- Leveled papers'!$H$4:$KM$4,AZ$3,'English Scores- Leveled papers'!$H30:$KM30)))</f>
        <is>
          <t/>
        </is>
      </c>
      <c r="BA28" s="319" t="inlineStr">
        <f aca="false">IF($B28="","",IF(COUNTIFS('English Scores- Leveled papers'!$H$4:$KM$4,BA$3,'English Scores- Leveled papers'!$H30:$KM30,"&lt;&gt;")=0,"",SUMIF('English Scores- Leveled papers'!$H$4:$KM$4,BA$3,'English Scores- Leveled papers'!$H30:$KM30)))</f>
        <is>
          <t/>
        </is>
      </c>
      <c r="BB28" s="319" t="inlineStr">
        <f aca="false">IF($B28="","",IF(COUNTIFS('English Scores- Leveled papers'!$H$4:$KM$4,BB$3,'English Scores- Leveled papers'!$H30:$KM30,"&lt;&gt;")=0,"",SUMIF('English Scores- Leveled papers'!$H$4:$KM$4,BB$3,'English Scores- Leveled papers'!$H30:$KM30)))</f>
        <is>
          <t/>
        </is>
      </c>
      <c r="BC28" s="319" t="inlineStr">
        <f aca="false">IF($B28="","",IF(COUNTIFS('English Scores- Leveled papers'!$H$4:$KM$4,BC$3,'English Scores- Leveled papers'!$H30:$KM30,"&lt;&gt;")=0,"",SUMIF('English Scores- Leveled papers'!$H$4:$KM$4,BC$3,'English Scores- Leveled papers'!$H30:$KM30)))</f>
        <is>
          <t/>
        </is>
      </c>
      <c r="BD28" s="319" t="inlineStr">
        <f aca="false">IF($B28="","",IF(COUNTIFS('English Scores- Leveled papers'!$H$4:$KM$4,BD$3,'English Scores- Leveled papers'!$H30:$KM30,"&lt;&gt;")=0,"",SUMIF('English Scores- Leveled papers'!$H$4:$KM$4,BD$3,'English Scores- Leveled papers'!$H30:$KM30)))</f>
        <is>
          <t/>
        </is>
      </c>
      <c r="BE28" s="319" t="inlineStr">
        <f aca="false">IF($B28="","",IF(COUNTIFS('English Scores- Leveled papers'!$H$4:$KM$4,BE$3,'English Scores- Leveled papers'!$H30:$KM30,"&lt;&gt;")=0,"",SUMIF('English Scores- Leveled papers'!$H$4:$KM$4,BE$3,'English Scores- Leveled papers'!$H30:$KM30)))</f>
        <is>
          <t/>
        </is>
      </c>
      <c r="BF28" s="319" t="inlineStr">
        <f aca="false">IF($B28="","",IF(COUNTIFS('English Scores- Leveled papers'!$H$4:$KM$4,BF$3,'English Scores- Leveled papers'!$H30:$KM30,"&lt;&gt;")=0,"",SUMIF('English Scores- Leveled papers'!$H$4:$KM$4,BF$3,'English Scores- Leveled papers'!$H30:$KM30)))</f>
        <is>
          <t/>
        </is>
      </c>
      <c r="BG28" s="319" t="inlineStr">
        <f aca="false">IF($B28="","",IF(COUNTIFS('English Scores- Leveled papers'!$H$4:$KM$4,BG$3,'English Scores- Leveled papers'!$H30:$KM30,"&lt;&gt;")=0,"",SUMIF('English Scores- Leveled papers'!$H$4:$KM$4,BG$3,'English Scores- Leveled papers'!$H30:$KM30)))</f>
        <is>
          <t/>
        </is>
      </c>
      <c r="BH28" s="319" t="inlineStr">
        <f aca="false">IF($B28="","",IF(COUNTIFS('English Scores- Leveled papers'!$H$4:$KM$4,BH$3,'English Scores- Leveled papers'!$H30:$KM30,"&lt;&gt;")=0,"",SUMIF('English Scores- Leveled papers'!$H$4:$KM$4,BH$3,'English Scores- Leveled papers'!$H30:$KM30)))</f>
        <is>
          <t/>
        </is>
      </c>
      <c r="BI28" s="319" t="inlineStr">
        <f aca="false">IF($B28="","",IF(COUNTIFS('English Scores- Leveled papers'!$H$4:$KM$4,BI$3,'English Scores- Leveled papers'!$H30:$KM30,"&lt;&gt;")=0,"",SUMIF('English Scores- Leveled papers'!$H$4:$KM$4,BI$3,'English Scores- Leveled papers'!$H30:$KM30)))</f>
        <is>
          <t/>
        </is>
      </c>
      <c r="BJ28" s="319" t="inlineStr">
        <f aca="false">IF($B28="","",IF(COUNTIFS('English Scores- Leveled papers'!$H$4:$KM$4,BJ$3,'English Scores- Leveled papers'!$H30:$KM30,"&lt;&gt;")=0,"",SUMIF('English Scores- Leveled papers'!$H$4:$KM$4,BJ$3,'English Scores- Leveled papers'!$H30:$KM30)))</f>
        <is>
          <t/>
        </is>
      </c>
      <c r="BK28" s="319" t="inlineStr">
        <f aca="false">IF($B28="","",IF(COUNTIFS('English Scores- Leveled papers'!$H$4:$KM$4,BK$3,'English Scores- Leveled papers'!$H30:$KM30,"&lt;&gt;")=0,"",SUMIF('English Scores- Leveled papers'!$H$4:$KM$4,BK$3,'English Scores- Leveled papers'!$H30:$KM30)))</f>
        <is>
          <t/>
        </is>
      </c>
      <c r="BL28" s="319" t="inlineStr">
        <f aca="false">IF($B28="","",IF(COUNTIFS('English Scores- Leveled papers'!$H$4:$KM$4,BL$3,'English Scores- Leveled papers'!$H30:$KM30,"&lt;&gt;")=0,"",SUMIF('English Scores- Leveled papers'!$H$4:$KM$4,BL$3,'English Scores- Leveled papers'!$H30:$KM30)))</f>
        <is>
          <t/>
        </is>
      </c>
      <c r="BM28" s="319" t="inlineStr">
        <f aca="false">IF($B28="","",IF(COUNTIFS('English Scores- Leveled papers'!$H$4:$KM$4,BM$3,'English Scores- Leveled papers'!$H30:$KM30,"&lt;&gt;")=0,"",SUMIF('English Scores- Leveled papers'!$H$4:$KM$4,BM$3,'English Scores- Leveled papers'!$H30:$KM30)))</f>
        <is>
          <t/>
        </is>
      </c>
      <c r="BN28" s="319" t="inlineStr">
        <f aca="false">IF($B28="","",IF(COUNTIFS('English Scores- Leveled papers'!$H$4:$KM$4,BN$3,'English Scores- Leveled papers'!$H30:$KM30,"&lt;&gt;")=0,"",SUMIF('English Scores- Leveled papers'!$H$4:$KM$4,BN$3,'English Scores- Leveled papers'!$H30:$KM30)))</f>
        <is>
          <t/>
        </is>
      </c>
      <c r="BO28" s="319" t="inlineStr">
        <f aca="false">IF($B28="","",IF(COUNTIFS('English Scores- Leveled papers'!$H$4:$KM$4,BO$3,'English Scores- Leveled papers'!$H30:$KM30,"&lt;&gt;")=0,"",SUMIF('English Scores- Leveled papers'!$H$4:$KM$4,BO$3,'English Scores- Leveled papers'!$H30:$KM30)))</f>
        <is>
          <t/>
        </is>
      </c>
      <c r="BP28" s="319" t="inlineStr">
        <f aca="false">IF($B28="","",IF(COUNTIFS('English Scores- Leveled papers'!$H$4:$KM$4,BP$3,'English Scores- Leveled papers'!$H30:$KM30,"&lt;&gt;")=0,"",SUMIF('English Scores- Leveled papers'!$H$4:$KM$4,BP$3,'English Scores- Leveled papers'!$H30:$KM30)))</f>
        <is>
          <t/>
        </is>
      </c>
      <c r="BQ28" s="319" t="inlineStr">
        <f aca="false">IF($B28="","",IF(COUNTIFS('English Scores- Leveled papers'!$H$4:$KM$4,BQ$3,'English Scores- Leveled papers'!$H30:$KM30,"&lt;&gt;")=0,"",SUMIF('English Scores- Leveled papers'!$H$4:$KM$4,BQ$3,'English Scores- Leveled papers'!$H30:$KM30)))</f>
        <is>
          <t/>
        </is>
      </c>
      <c r="BR28" s="319" t="inlineStr">
        <f aca="false">IF($B28="","",IF(COUNTIFS('English Scores- Leveled papers'!$H$4:$KM$4,BR$3,'English Scores- Leveled papers'!$H30:$KM30,"&lt;&gt;")=0,"",SUMIF('English Scores- Leveled papers'!$H$4:$KM$4,BR$3,'English Scores- Leveled papers'!$H30:$KM30)))</f>
        <is>
          <t/>
        </is>
      </c>
      <c r="BS28" s="319" t="inlineStr">
        <f aca="false">IF($B28="","",IF(COUNTIFS('English Scores- Leveled papers'!$H$4:$KM$4,BS$3,'English Scores- Leveled papers'!$H30:$KM30,"&lt;&gt;")=0,"",SUMIF('English Scores- Leveled papers'!$H$4:$KM$4,BS$3,'English Scores- Leveled papers'!$H30:$KM30)))</f>
        <is>
          <t/>
        </is>
      </c>
      <c r="BT28" s="319" t="inlineStr">
        <f aca="false">IF($B28="","",IF(COUNTIFS('English Scores- Leveled papers'!$H$4:$KM$4,BT$3,'English Scores- Leveled papers'!$H30:$KM30,"&lt;&gt;")=0,"",SUMIF('English Scores- Leveled papers'!$H$4:$KM$4,BT$3,'English Scores- Leveled papers'!$H30:$KM30)))</f>
        <is>
          <t/>
        </is>
      </c>
      <c r="BU28" s="319" t="inlineStr">
        <f aca="false">IF($B28="","",IF(COUNTIFS('English Scores- Leveled papers'!$H$4:$KM$4,BU$3,'English Scores- Leveled papers'!$H30:$KM30,"&lt;&gt;")=0,"",SUMIF('English Scores- Leveled papers'!$H$4:$KM$4,BU$3,'English Scores- Leveled papers'!$H30:$KM30)))</f>
        <is>
          <t/>
        </is>
      </c>
      <c r="BV28" s="319" t="inlineStr">
        <f aca="false">IF($B28="","",IF(COUNTIFS('English Scores- Leveled papers'!$H$4:$KM$4,BV$3,'English Scores- Leveled papers'!$H30:$KM30,"&lt;&gt;")=0,"",SUMIF('English Scores- Leveled papers'!$H$4:$KM$4,BV$3,'English Scores- Leveled papers'!$H30:$KM30)))</f>
        <is>
          <t/>
        </is>
      </c>
      <c r="BW28" s="319" t="inlineStr">
        <f aca="false">IF($B28="","",IF(COUNTIFS('English Scores- Leveled papers'!$H$4:$KM$4,BW$3,'English Scores- Leveled papers'!$H30:$KM30,"&lt;&gt;")=0,"",SUMIF('English Scores- Leveled papers'!$H$4:$KM$4,BW$3,'English Scores- Leveled papers'!$H30:$KM30)))</f>
        <is>
          <t/>
        </is>
      </c>
      <c r="BX28" s="319" t="inlineStr">
        <f aca="false">IF($B28="","",IF(COUNTIFS('English Scores- Leveled papers'!$H$4:$KM$4,BX$3,'English Scores- Leveled papers'!$H30:$KM30,"&lt;&gt;")=0,"",SUMIF('English Scores- Leveled papers'!$H$4:$KM$4,BX$3,'English Scores- Leveled papers'!$H30:$KM30)))</f>
        <is>
          <t/>
        </is>
      </c>
      <c r="BY28" s="319" t="inlineStr">
        <f aca="false">IF($B28="","",IF(COUNTIFS('English Scores- Leveled papers'!$H$4:$KM$4,BY$3,'English Scores- Leveled papers'!$H30:$KM30,"&lt;&gt;")=0,"",SUMIF('English Scores- Leveled papers'!$H$4:$KM$4,BY$3,'English Scores- Leveled papers'!$H30:$KM30)))</f>
        <is>
          <t/>
        </is>
      </c>
      <c r="BZ28" s="319" t="inlineStr">
        <f aca="false">IF($B28="","",IF(COUNTIFS('English Scores- Leveled papers'!$H$4:$KM$4,BZ$3,'English Scores- Leveled papers'!$H30:$KM30,"&lt;&gt;")=0,"",SUMIF('English Scores- Leveled papers'!$H$4:$KM$4,BZ$3,'English Scores- Leveled papers'!$H30:$KM30)))</f>
        <is>
          <t/>
        </is>
      </c>
      <c r="CA28" s="319" t="inlineStr">
        <f aca="false">IF($B28="","",IF(COUNTIFS('English Scores- Leveled papers'!$H$4:$KM$4,CA$3,'English Scores- Leveled papers'!$H30:$KM30,"&lt;&gt;")=0,"",SUMIF('English Scores- Leveled papers'!$H$4:$KM$4,CA$3,'English Scores- Leveled papers'!$H30:$KM30)))</f>
        <is>
          <t/>
        </is>
      </c>
      <c r="CB28" s="319" t="inlineStr">
        <f aca="false">IF($B28="","",IF(COUNTIFS('English Scores- Leveled papers'!$H$4:$KM$4,CB$3,'English Scores- Leveled papers'!$H30:$KM30,"&lt;&gt;")=0,"",SUMIF('English Scores- Leveled papers'!$H$4:$KM$4,CB$3,'English Scores- Leveled papers'!$H30:$KM30)))</f>
        <is>
          <t/>
        </is>
      </c>
      <c r="CC28" s="319" t="inlineStr">
        <f aca="false">IF($B28="","",IF(COUNTIFS('English Scores- Leveled papers'!$H$4:$KM$4,CC$3,'English Scores- Leveled papers'!$H30:$KM30,"&lt;&gt;")=0,"",SUMIF('English Scores- Leveled papers'!$H$4:$KM$4,CC$3,'English Scores- Leveled papers'!$H30:$KM30)))</f>
        <is>
          <t/>
        </is>
      </c>
      <c r="CD28" s="319" t="inlineStr">
        <f aca="false">IF($B28="","",IF(COUNTIFS('English Scores- Leveled papers'!$H$4:$KM$4,CD$3,'English Scores- Leveled papers'!$H30:$KM30,"&lt;&gt;")=0,"",SUMIF('English Scores- Leveled papers'!$H$4:$KM$4,CD$3,'English Scores- Leveled papers'!$H30:$KM30)))</f>
        <is>
          <t/>
        </is>
      </c>
      <c r="CE28" s="319" t="inlineStr">
        <f aca="false">IF($B28="","",IF(COUNTIFS('English Scores- Leveled papers'!$H$4:$KM$4,CE$3,'English Scores- Leveled papers'!$H30:$KM30,"&lt;&gt;")=0,"",SUMIF('English Scores- Leveled papers'!$H$4:$KM$4,CE$3,'English Scores- Leveled papers'!$H30:$KM30)))</f>
        <is>
          <t/>
        </is>
      </c>
      <c r="CF28" s="319" t="inlineStr">
        <f aca="false">IF($B28="","",IF(COUNTIFS('English Scores- Leveled papers'!$H$4:$KM$4,CF$3,'English Scores- Leveled papers'!$H30:$KM30,"&lt;&gt;")=0,"",SUMIF('English Scores- Leveled papers'!$H$4:$KM$4,CF$3,'English Scores- Leveled papers'!$H30:$KM30)))</f>
        <is>
          <t/>
        </is>
      </c>
      <c r="CG28" s="319" t="inlineStr">
        <f aca="false">IF($B28="","",IF(COUNTIFS('English Scores- Leveled papers'!$H$4:$KM$4,CG$3,'English Scores- Leveled papers'!$H30:$KM30,"&lt;&gt;")=0,"",SUMIF('English Scores- Leveled papers'!$H$4:$KM$4,CG$3,'English Scores- Leveled papers'!$H30:$KM30)))</f>
        <is>
          <t/>
        </is>
      </c>
      <c r="CH28" s="319" t="inlineStr">
        <f aca="false">IF($B28="","",IF(COUNTIFS('English Scores- Leveled papers'!$H$4:$KM$4,CH$3,'English Scores- Leveled papers'!$H30:$KM30,"&lt;&gt;")=0,"",SUMIF('English Scores- Leveled papers'!$H$4:$KM$4,CH$3,'English Scores- Leveled papers'!$H30:$KM30)))</f>
        <is>
          <t/>
        </is>
      </c>
      <c r="CI28" s="319" t="inlineStr">
        <f aca="false">IF($B28="","",IF(COUNTIFS('English Scores- Leveled papers'!$H$4:$KM$4,CI$3,'English Scores- Leveled papers'!$H30:$KM30,"&lt;&gt;")=0,"",SUMIF('English Scores- Leveled papers'!$H$4:$KM$4,CI$3,'English Scores- Leveled papers'!$H30:$KM30)))</f>
        <is>
          <t/>
        </is>
      </c>
      <c r="CJ28" s="319" t="inlineStr">
        <f aca="false">IF($B28="","",IF(COUNTIFS('English Scores- Leveled papers'!$H$4:$KM$4,CJ$3,'English Scores- Leveled papers'!$H30:$KM30,"&lt;&gt;")=0,"",SUMIF('English Scores- Leveled papers'!$H$4:$KM$4,CJ$3,'English Scores- Leveled papers'!$H30:$KM30)))</f>
        <is>
          <t/>
        </is>
      </c>
      <c r="CK28" s="319" t="inlineStr">
        <f aca="false">IF($B28="","",IF(COUNTIFS('English Scores- Leveled papers'!$H$4:$KM$4,CK$3,'English Scores- Leveled papers'!$H30:$KM30,"&lt;&gt;")=0,"",SUMIF('English Scores- Leveled papers'!$H$4:$KM$4,CK$3,'English Scores- Leveled papers'!$H30:$KM30)))</f>
        <is>
          <t/>
        </is>
      </c>
      <c r="CL28" s="319" t="inlineStr">
        <f aca="false">IF($B28="","",IF(COUNTIFS('English Scores- Leveled papers'!$H$4:$KM$4,CL$3,'English Scores- Leveled papers'!$H30:$KM30,"&lt;&gt;")=0,"",SUMIF('English Scores- Leveled papers'!$H$4:$KM$4,CL$3,'English Scores- Leveled papers'!$H30:$KM30)))</f>
        <is>
          <t/>
        </is>
      </c>
      <c r="CM28" s="319" t="inlineStr">
        <f aca="false">IF($B28="","",IF(COUNTIFS('English Scores- Leveled papers'!$H$4:$KM$4,CM$3,'English Scores- Leveled papers'!$H30:$KM30,"&lt;&gt;")=0,"",SUMIF('English Scores- Leveled papers'!$H$4:$KM$4,CM$3,'English Scores- Leveled papers'!$H30:$KM30)))</f>
        <is>
          <t/>
        </is>
      </c>
      <c r="CN28" s="319" t="inlineStr">
        <f aca="false">IF($B28="","",IF(COUNTIFS('English Scores- Leveled papers'!$H$4:$KM$4,CN$3,'English Scores- Leveled papers'!$H30:$KM30,"&lt;&gt;")=0,"",SUMIF('English Scores- Leveled papers'!$H$4:$KM$4,CN$3,'English Scores- Leveled papers'!$H30:$KM30)))</f>
        <is>
          <t/>
        </is>
      </c>
      <c r="CO28" s="319" t="inlineStr">
        <f aca="false">IF($B28="","",IF(COUNTIFS('English Scores- Leveled papers'!$H$4:$KM$4,CO$3,'English Scores- Leveled papers'!$H30:$KM30,"&lt;&gt;")=0,"",SUMIF('English Scores- Leveled papers'!$H$4:$KM$4,CO$3,'English Scores- Leveled papers'!$H30:$KM30)))</f>
        <is>
          <t/>
        </is>
      </c>
      <c r="CP28" s="319" t="inlineStr">
        <f aca="false">IF($B28="","",IF(COUNTIFS('English Scores- Leveled papers'!$H$4:$KM$4,CP$3,'English Scores- Leveled papers'!$H30:$KM30,"&lt;&gt;")=0,"",SUMIF('English Scores- Leveled papers'!$H$4:$KM$4,CP$3,'English Scores- Leveled papers'!$H30:$KM30)))</f>
        <is>
          <t/>
        </is>
      </c>
      <c r="CQ28" s="319" t="inlineStr">
        <f aca="false">IF($B28="","",IF(COUNTIFS('English Scores- Leveled papers'!$H$4:$KM$4,CQ$3,'English Scores- Leveled papers'!$H30:$KM30,"&lt;&gt;")=0,"",SUMIF('English Scores- Leveled papers'!$H$4:$KM$4,CQ$3,'English Scores- Leveled papers'!$H30:$KM30)))</f>
        <is>
          <t/>
        </is>
      </c>
      <c r="CR28" s="319" t="inlineStr">
        <f aca="false">IF($B28="","",IF(COUNTIFS('English Scores- Leveled papers'!$H$4:$KM$4,CR$3,'English Scores- Leveled papers'!$H30:$KM30,"&lt;&gt;")=0,"",SUMIF('English Scores- Leveled papers'!$H$4:$KM$4,CR$3,'English Scores- Leveled papers'!$H30:$KM30)))</f>
        <is>
          <t/>
        </is>
      </c>
      <c r="CS28" s="319" t="inlineStr">
        <f aca="false">IF($B28="","",IF(COUNTIFS('English Scores- Leveled papers'!$H$4:$KM$4,CS$3,'English Scores- Leveled papers'!$H30:$KM30,"&lt;&gt;")=0,"",SUMIF('English Scores- Leveled papers'!$H$4:$KM$4,CS$3,'English Scores- Leveled papers'!$H30:$KM30)))</f>
        <is>
          <t/>
        </is>
      </c>
      <c r="CT28" s="319" t="inlineStr">
        <f aca="false">IF($B28="","",IF(COUNTIFS('English Scores- Leveled papers'!$H$4:$KM$4,CT$3,'English Scores- Leveled papers'!$H30:$KM30,"&lt;&gt;")=0,"",SUMIF('English Scores- Leveled papers'!$H$4:$KM$4,CT$3,'English Scores- Leveled papers'!$H30:$KM30)))</f>
        <is>
          <t/>
        </is>
      </c>
      <c r="CU28" s="319" t="inlineStr">
        <f aca="false">IF($B28="","",IF(COUNTIFS('English Scores- Leveled papers'!$H$4:$KM$4,CU$3,'English Scores- Leveled papers'!$H30:$KM30,"&lt;&gt;")=0,"",SUMIF('English Scores- Leveled papers'!$H$4:$KM$4,CU$3,'English Scores- Leveled papers'!$H30:$KM30)))</f>
        <is>
          <t/>
        </is>
      </c>
      <c r="CV28" s="319" t="inlineStr">
        <f aca="false">IF($B28="","",IF(COUNTIFS('English Scores- Leveled papers'!$H$4:$KM$4,CV$3,'English Scores- Leveled papers'!$H30:$KM30,"&lt;&gt;")=0,"",SUMIF('English Scores- Leveled papers'!$H$4:$KM$4,CV$3,'English Scores- Leveled papers'!$H30:$KM30)))</f>
        <is>
          <t/>
        </is>
      </c>
      <c r="CW28" s="319" t="inlineStr">
        <f aca="false">IF($B28="","",IF(COUNTIFS('English Scores- Leveled papers'!$H$4:$KM$4,CW$3,'English Scores- Leveled papers'!$H30:$KM30,"&lt;&gt;")=0,"",SUMIF('English Scores- Leveled papers'!$H$4:$KM$4,CW$3,'English Scores- Leveled papers'!$H30:$KM30)))</f>
        <is>
          <t/>
        </is>
      </c>
      <c r="CX28" s="319" t="inlineStr">
        <f aca="false">IF($B28="","",IF(COUNTIFS('English Scores- Leveled papers'!$H$4:$KM$4,CX$3,'English Scores- Leveled papers'!$H30:$KM30,"&lt;&gt;")=0,"",SUMIF('English Scores- Leveled papers'!$H$4:$KM$4,CX$3,'English Scores- Leveled papers'!$H30:$KM30)))</f>
        <is>
          <t/>
        </is>
      </c>
      <c r="CY28" s="319" t="inlineStr">
        <f aca="false">IF($B28="","",IF(COUNTIFS('English Scores- Leveled papers'!$H$4:$KM$4,CY$3,'English Scores- Leveled papers'!$H30:$KM30,"&lt;&gt;")=0,"",SUMIF('English Scores- Leveled papers'!$H$4:$KM$4,CY$3,'English Scores- Leveled papers'!$H30:$KM30)))</f>
        <is>
          <t/>
        </is>
      </c>
      <c r="CZ28" s="319" t="inlineStr">
        <f aca="false">IF($B28="","",IF(COUNTIFS('English Scores- Leveled papers'!$H$4:$KM$4,CZ$3,'English Scores- Leveled papers'!$H30:$KM30,"&lt;&gt;")=0,"",SUMIF('English Scores- Leveled papers'!$H$4:$KM$4,CZ$3,'English Scores- Leveled papers'!$H30:$KM30)))</f>
        <is>
          <t/>
        </is>
      </c>
      <c r="DA28" s="319" t="inlineStr">
        <f aca="false">IF($B28="","",IF(COUNTIFS('English Scores- Leveled papers'!$H$4:$KM$4,DA$3,'English Scores- Leveled papers'!$H30:$KM30,"&lt;&gt;")=0,"",SUMIF('English Scores- Leveled papers'!$H$4:$KM$4,DA$3,'English Scores- Leveled papers'!$H30:$KM30)))</f>
        <is>
          <t/>
        </is>
      </c>
      <c r="DB28" s="319" t="inlineStr">
        <f aca="false">IF($B28="","",IF(COUNTIFS('English Scores- Leveled papers'!$H$4:$KM$4,DB$3,'English Scores- Leveled papers'!$H30:$KM30,"&lt;&gt;")=0,"",SUMIF('English Scores- Leveled papers'!$H$4:$KM$4,DB$3,'English Scores- Leveled papers'!$H30:$KM30)))</f>
        <is>
          <t/>
        </is>
      </c>
      <c r="DC28" s="319" t="inlineStr">
        <f aca="false">IF($B28="","",IF(COUNTIFS('English Scores- Leveled papers'!$H$4:$KM$4,DC$3,'English Scores- Leveled papers'!$H30:$KM30,"&lt;&gt;")=0,"",SUMIF('English Scores- Leveled papers'!$H$4:$KM$4,DC$3,'English Scores- Leveled papers'!$H30:$KM30)))</f>
        <is>
          <t/>
        </is>
      </c>
      <c r="DD28" s="319" t="inlineStr">
        <f aca="false">IF($B28="","",IF(COUNTIFS('English Scores- Leveled papers'!$H$4:$KM$4,DD$3,'English Scores- Leveled papers'!$H30:$KM30,"&lt;&gt;")=0,"",SUMIF('English Scores- Leveled papers'!$H$4:$KM$4,DD$3,'English Scores- Leveled papers'!$H30:$KM30)))</f>
        <is>
          <t/>
        </is>
      </c>
      <c r="DE28" s="319" t="inlineStr">
        <f aca="false">IF($B28="","",IF(COUNTIFS('English Scores- Leveled papers'!$H$4:$KM$4,DE$3,'English Scores- Leveled papers'!$H30:$KM30,"&lt;&gt;")=0,"",SUMIF('English Scores- Leveled papers'!$H$4:$KM$4,DE$3,'English Scores- Leveled papers'!$H30:$KM30)))</f>
        <is>
          <t/>
        </is>
      </c>
      <c r="DF28" s="319" t="inlineStr">
        <f aca="false">IF($B28="","",IF(COUNTIFS('English Scores- Leveled papers'!$H$4:$KM$4,DF$3,'English Scores- Leveled papers'!$H30:$KM30,"&lt;&gt;")=0,"",SUMIF('English Scores- Leveled papers'!$H$4:$KM$4,DF$3,'English Scores- Leveled papers'!$H30:$KM30)))</f>
        <is>
          <t/>
        </is>
      </c>
      <c r="DG28" s="319" t="inlineStr">
        <f aca="false">IF($B28="","",IF(COUNTIFS('English Scores- Leveled papers'!$H$4:$KM$4,DG$3,'English Scores- Leveled papers'!$H30:$KM30,"&lt;&gt;")=0,"",SUMIF('English Scores- Leveled papers'!$H$4:$KM$4,DG$3,'English Scores- Leveled papers'!$H30:$KM30)))</f>
        <is>
          <t/>
        </is>
      </c>
      <c r="DH28" s="319" t="inlineStr">
        <f aca="false">IF($B28="","",IF(COUNTIFS('English Scores- Leveled papers'!$H$4:$KM$4,DH$3,'English Scores- Leveled papers'!$H30:$KM30,"&lt;&gt;")=0,"",SUMIF('English Scores- Leveled papers'!$H$4:$KM$4,DH$3,'English Scores- Leveled papers'!$H30:$KM30)))</f>
        <is>
          <t/>
        </is>
      </c>
      <c r="DI28" s="319" t="inlineStr">
        <f aca="false">IF($B28="","",IF(COUNTIFS('English Scores- Leveled papers'!$H$4:$KM$4,DI$3,'English Scores- Leveled papers'!$H30:$KM30,"&lt;&gt;")=0,"",SUMIF('English Scores- Leveled papers'!$H$4:$KM$4,DI$3,'English Scores- Leveled papers'!$H30:$KM30)))</f>
        <is>
          <t/>
        </is>
      </c>
      <c r="DJ28" s="319" t="inlineStr">
        <f aca="false">IF($B28="","",IF(COUNTIFS('English Scores- Leveled papers'!$H$4:$KM$4,DJ$3,'English Scores- Leveled papers'!$H30:$KM30,"&lt;&gt;")=0,"",SUMIF('English Scores- Leveled papers'!$H$4:$KM$4,DJ$3,'English Scores- Leveled papers'!$H30:$KM30)))</f>
        <is>
          <t/>
        </is>
      </c>
      <c r="DK28" s="319" t="inlineStr">
        <f aca="false">IF($B28="","",IF(COUNTIFS('English Scores- Leveled papers'!$H$4:$KM$4,DK$3,'English Scores- Leveled papers'!$H30:$KM30,"&lt;&gt;")=0,"",SUMIF('English Scores- Leveled papers'!$H$4:$KM$4,DK$3,'English Scores- Leveled papers'!$H30:$KM30)))</f>
        <is>
          <t/>
        </is>
      </c>
      <c r="DL28" s="319" t="inlineStr">
        <f aca="false">IF($B28="","",IF(COUNTIFS('English Scores- Leveled papers'!$H$4:$KM$4,DL$3,'English Scores- Leveled papers'!$H30:$KM30,"&lt;&gt;")=0,"",SUMIF('English Scores- Leveled papers'!$H$4:$KM$4,DL$3,'English Scores- Leveled papers'!$H30:$KM30)))</f>
        <is>
          <t/>
        </is>
      </c>
      <c r="DM28" s="319" t="inlineStr">
        <f aca="false">IF($B28="","",IF(COUNTIFS('English Scores- Leveled papers'!$H$4:$KM$4,DM$3,'English Scores- Leveled papers'!$H30:$KM30,"&lt;&gt;")=0,"",SUMIF('English Scores- Leveled papers'!$H$4:$KM$4,DM$3,'English Scores- Leveled papers'!$H30:$KM30)))</f>
        <is>
          <t/>
        </is>
      </c>
      <c r="DN28" s="319" t="inlineStr">
        <f aca="false">IF($B28="","",IF(COUNTIFS('English Scores- Leveled papers'!$H$4:$KM$4,DN$3,'English Scores- Leveled papers'!$H30:$KM30,"&lt;&gt;")=0,"",SUMIF('English Scores- Leveled papers'!$H$4:$KM$4,DN$3,'English Scores- Leveled papers'!$H30:$KM30)))</f>
        <is>
          <t/>
        </is>
      </c>
      <c r="DO28" s="319" t="inlineStr">
        <f aca="false">IF($B28="","",IF(COUNTIFS('English Scores- Leveled papers'!$H$4:$KM$4,DO$3,'English Scores- Leveled papers'!$H30:$KM30,"&lt;&gt;")=0,"",SUMIF('English Scores- Leveled papers'!$H$4:$KM$4,DO$3,'English Scores- Leveled papers'!$H30:$KM30)))</f>
        <is>
          <t/>
        </is>
      </c>
      <c r="DP28" s="319" t="inlineStr">
        <f aca="false">IF($B28="","",IF(COUNTIFS('English Scores- Leveled papers'!$H$4:$KM$4,DP$3,'English Scores- Leveled papers'!$H30:$KM30,"&lt;&gt;")=0,"",SUMIF('English Scores- Leveled papers'!$H$4:$KM$4,DP$3,'English Scores- Leveled papers'!$H30:$KM30)))</f>
        <is>
          <t/>
        </is>
      </c>
      <c r="DQ28" s="320" t="inlineStr">
        <f aca="false">IF($B28="","",IF(COUNTIFS('English Scores- Leveled papers'!$H$4:$KM$4,DQ$3,'English Scores- Leveled papers'!$H30:$KM30,"&lt;&gt;")=0,"",SUMIF('English Scores- Leveled papers'!$H$4:$KM$4,DQ$3,'English Scores- Leveled papers'!$H30:$KM30)))</f>
        <is>
          <t/>
        </is>
      </c>
      <c r="DR28" s="321" t="inlineStr">
        <f aca="false">IF('Cover Sheet'!$AC$6="6th", 'Eng GLA 6th, 7th, 8th'!D31, "")</f>
        <is>
          <t/>
        </is>
      </c>
      <c r="DU28" s="319" t="inlineStr">
        <f aca="false">IF($B28="","",IF(COUNTIFS('Eng GLA 6th, 7th, 8th'!$E$4:$DV$4,DU$3,'Eng GLA 6th, 7th, 8th'!$E31:$DV31,"&lt;&gt;")=0,"",SUMIF('Eng GLA 6th, 7th, 8th'!$E$4:$DV$4,DU$3,'Eng GLA 6th, 7th, 8th'!$E31:$DV31)))</f>
        <is>
          <t/>
        </is>
      </c>
      <c r="DV28" s="319" t="inlineStr">
        <f aca="false">IF($B28="","",IF(COUNTIFS('Eng GLA 6th, 7th, 8th'!$E$4:$DV$4,DV$3,'Eng GLA 6th, 7th, 8th'!$E31:$DV31,"&lt;&gt;")=0,"",SUMIF('Eng GLA 6th, 7th, 8th'!$E$4:$DV$4,DV$3,'Eng GLA 6th, 7th, 8th'!$E31:$DV31)))</f>
        <is>
          <t/>
        </is>
      </c>
      <c r="DW28" s="319" t="inlineStr">
        <f aca="false">IF($B28="","",IF(COUNTIFS('Eng GLA 6th, 7th, 8th'!$E$4:$DV$4,DW$3,'Eng GLA 6th, 7th, 8th'!$E31:$DV31,"&lt;&gt;")=0,"",SUMIF('Eng GLA 6th, 7th, 8th'!$E$4:$DV$4,DW$3,'Eng GLA 6th, 7th, 8th'!$E31:$DV31)))</f>
        <is>
          <t/>
        </is>
      </c>
      <c r="DX28" s="319" t="inlineStr">
        <f aca="false">IF($B28="","",IF(COUNTIFS('Eng GLA 6th, 7th, 8th'!$E$4:$DV$4,DX$3,'Eng GLA 6th, 7th, 8th'!$E31:$DV31,"&lt;&gt;")=0,"",SUMIF('Eng GLA 6th, 7th, 8th'!$E$4:$DV$4,DX$3,'Eng GLA 6th, 7th, 8th'!$E31:$DV31)))</f>
        <is>
          <t/>
        </is>
      </c>
      <c r="DY28" s="319" t="inlineStr">
        <f aca="false">IF($B28="","",IF(COUNTIFS('Eng GLA 6th, 7th, 8th'!$E$4:$DV$4,DY$3,'Eng GLA 6th, 7th, 8th'!$E31:$DV31,"&lt;&gt;")=0,"",SUMIF('Eng GLA 6th, 7th, 8th'!$E$4:$DV$4,DY$3,'Eng GLA 6th, 7th, 8th'!$E31:$DV31)))</f>
        <is>
          <t/>
        </is>
      </c>
      <c r="DZ28" s="319" t="inlineStr">
        <f aca="false">IF($B28="","",IF(COUNTIFS('Eng GLA 6th, 7th, 8th'!$E$4:$DV$4,DZ$3,'Eng GLA 6th, 7th, 8th'!$E31:$DV31,"&lt;&gt;")=0,"",SUMIF('Eng GLA 6th, 7th, 8th'!$E$4:$DV$4,DZ$3,'Eng GLA 6th, 7th, 8th'!$E31:$DV31)))</f>
        <is>
          <t/>
        </is>
      </c>
      <c r="EA28" s="319" t="inlineStr">
        <f aca="false">IF($B28="","",IF(COUNTIFS('Eng GLA 6th, 7th, 8th'!$E$4:$DV$4,EA$3,'Eng GLA 6th, 7th, 8th'!$E31:$DV31,"&lt;&gt;")=0,"",SUMIF('Eng GLA 6th, 7th, 8th'!$E$4:$DV$4,EA$3,'Eng GLA 6th, 7th, 8th'!$E31:$DV31)))</f>
        <is>
          <t/>
        </is>
      </c>
      <c r="EB28" s="319" t="inlineStr">
        <f aca="false">IF($B28="","",IF(COUNTIFS('Eng GLA 6th, 7th, 8th'!$E$4:$DV$4,EB$3,'Eng GLA 6th, 7th, 8th'!$E31:$DV31,"&lt;&gt;")=0,"",SUMIF('Eng GLA 6th, 7th, 8th'!$E$4:$DV$4,EB$3,'Eng GLA 6th, 7th, 8th'!$E31:$DV31)))</f>
        <is>
          <t/>
        </is>
      </c>
      <c r="EC28" s="319" t="inlineStr">
        <f aca="false">IF($B28="","",IF(COUNTIFS('Eng GLA 6th, 7th, 8th'!$E$4:$DV$4,EC$3,'Eng GLA 6th, 7th, 8th'!$E31:$DV31,"&lt;&gt;")=0,"",SUMIF('Eng GLA 6th, 7th, 8th'!$E$4:$DV$4,EC$3,'Eng GLA 6th, 7th, 8th'!$E31:$DV31)))</f>
        <is>
          <t/>
        </is>
      </c>
      <c r="ED28" s="319" t="inlineStr">
        <f aca="false">IF($B28="","",IF(COUNTIFS('Eng GLA 6th, 7th, 8th'!$E$4:$DV$4,ED$3,'Eng GLA 6th, 7th, 8th'!$E31:$DV31,"&lt;&gt;")=0,"",SUMIF('Eng GLA 6th, 7th, 8th'!$E$4:$DV$4,ED$3,'Eng GLA 6th, 7th, 8th'!$E31:$DV31)))</f>
        <is>
          <t/>
        </is>
      </c>
      <c r="EE28" s="319" t="inlineStr">
        <f aca="false">IF($B28="","",IF(COUNTIFS('Eng GLA 6th, 7th, 8th'!$E$4:$DV$4,EE$3,'Eng GLA 6th, 7th, 8th'!$E31:$DV31,"&lt;&gt;")=0,"",SUMIF('Eng GLA 6th, 7th, 8th'!$E$4:$DV$4,EE$3,'Eng GLA 6th, 7th, 8th'!$E31:$DV31)))</f>
        <is>
          <t/>
        </is>
      </c>
      <c r="EF28" s="319" t="inlineStr">
        <f aca="false">IF($B28="","",IF(COUNTIFS('Eng GLA 6th, 7th, 8th'!$E$4:$DV$4,EF$3,'Eng GLA 6th, 7th, 8th'!$E31:$DV31,"&lt;&gt;")=0,"",SUMIF('Eng GLA 6th, 7th, 8th'!$E$4:$DV$4,EF$3,'Eng GLA 6th, 7th, 8th'!$E31:$DV31)))</f>
        <is>
          <t/>
        </is>
      </c>
      <c r="EG28" s="319" t="inlineStr">
        <f aca="false">IF($B28="","",IF(COUNTIFS('Eng GLA 6th, 7th, 8th'!$E$4:$DV$4,EG$3,'Eng GLA 6th, 7th, 8th'!$E31:$DV31,"&lt;&gt;")=0,"",SUMIF('Eng GLA 6th, 7th, 8th'!$E$4:$DV$4,EG$3,'Eng GLA 6th, 7th, 8th'!$E31:$DV31)))</f>
        <is>
          <t/>
        </is>
      </c>
      <c r="EH28" s="319" t="inlineStr">
        <f aca="false">IF($B28="","",IF(COUNTIFS('Eng GLA 6th, 7th, 8th'!$E$4:$DV$4,EH$3,'Eng GLA 6th, 7th, 8th'!$E31:$DV31,"&lt;&gt;")=0,"",SUMIF('Eng GLA 6th, 7th, 8th'!$E$4:$DV$4,EH$3,'Eng GLA 6th, 7th, 8th'!$E31:$DV31)))</f>
        <is>
          <t/>
        </is>
      </c>
      <c r="EI28" s="319" t="inlineStr">
        <f aca="false">IF($B28="","",IF(COUNTIFS('Eng GLA 6th, 7th, 8th'!$E$4:$DV$4,EI$3,'Eng GLA 6th, 7th, 8th'!$E31:$DV31,"&lt;&gt;")=0,"",SUMIF('Eng GLA 6th, 7th, 8th'!$E$4:$DV$4,EI$3,'Eng GLA 6th, 7th, 8th'!$E31:$DV31)))</f>
        <is>
          <t/>
        </is>
      </c>
      <c r="EJ28" s="322" t="inlineStr">
        <f aca="false">IF('Cover Sheet'!$AC$6="7th", 'Eng GLA 6th, 7th, 8th'!AQ31, "")</f>
        <is>
          <t/>
        </is>
      </c>
      <c r="EK28" s="319" t="inlineStr">
        <f aca="false">IF($B28="","",IF(COUNTIFS('Eng GLA 6th, 7th, 8th'!$E$4:$DV$4,EK$3,'Eng GLA 6th, 7th, 8th'!$E31:$DV31,"&lt;&gt;")=0,"",SUMIF('Eng GLA 6th, 7th, 8th'!$E$4:$DV$4,EK$3,'Eng GLA 6th, 7th, 8th'!$E31:$DV31)))</f>
        <is>
          <t/>
        </is>
      </c>
      <c r="EL28" s="319" t="inlineStr">
        <f aca="false">IF($B28="","",IF(COUNTIFS('Eng GLA 6th, 7th, 8th'!$E$4:$DV$4,EL$3,'Eng GLA 6th, 7th, 8th'!$E31:$DV31,"&lt;&gt;")=0,"",SUMIF('Eng GLA 6th, 7th, 8th'!$E$4:$DV$4,EL$3,'Eng GLA 6th, 7th, 8th'!$E31:$DV31)))</f>
        <is>
          <t/>
        </is>
      </c>
      <c r="EM28" s="319" t="inlineStr">
        <f aca="false">IF($B28="","",IF(COUNTIFS('Eng GLA 6th, 7th, 8th'!$E$4:$DV$4,EM$3,'Eng GLA 6th, 7th, 8th'!$E31:$DV31,"&lt;&gt;")=0,"",SUMIF('Eng GLA 6th, 7th, 8th'!$E$4:$DV$4,EM$3,'Eng GLA 6th, 7th, 8th'!$E31:$DV31)))</f>
        <is>
          <t/>
        </is>
      </c>
      <c r="EN28" s="319" t="inlineStr">
        <f aca="false">IF($B28="","",IF(COUNTIFS('Eng GLA 6th, 7th, 8th'!$E$4:$DV$4,EN$3,'Eng GLA 6th, 7th, 8th'!$E31:$DV31,"&lt;&gt;")=0,"",SUMIF('Eng GLA 6th, 7th, 8th'!$E$4:$DV$4,EN$3,'Eng GLA 6th, 7th, 8th'!$E31:$DV31)))</f>
        <is>
          <t/>
        </is>
      </c>
      <c r="EO28" s="319" t="inlineStr">
        <f aca="false">IF($B28="","",IF(COUNTIFS('Eng GLA 6th, 7th, 8th'!$E$4:$DV$4,EO$3,'Eng GLA 6th, 7th, 8th'!$E31:$DV31,"&lt;&gt;")=0,"",SUMIF('Eng GLA 6th, 7th, 8th'!$E$4:$DV$4,EO$3,'Eng GLA 6th, 7th, 8th'!$E31:$DV31)))</f>
        <is>
          <t/>
        </is>
      </c>
      <c r="EP28" s="319" t="inlineStr">
        <f aca="false">IF($B28="","",IF(COUNTIFS('Eng GLA 6th, 7th, 8th'!$E$4:$DV$4,EP$3,'Eng GLA 6th, 7th, 8th'!$E31:$DV31,"&lt;&gt;")=0,"",SUMIF('Eng GLA 6th, 7th, 8th'!$E$4:$DV$4,EP$3,'Eng GLA 6th, 7th, 8th'!$E31:$DV31)))</f>
        <is>
          <t/>
        </is>
      </c>
      <c r="EQ28" s="319" t="inlineStr">
        <f aca="false">IF($B28="","",IF(COUNTIFS('Eng GLA 6th, 7th, 8th'!$E$4:$DV$4,EQ$3,'Eng GLA 6th, 7th, 8th'!$E31:$DV31,"&lt;&gt;")=0,"",SUMIF('Eng GLA 6th, 7th, 8th'!$E$4:$DV$4,EQ$3,'Eng GLA 6th, 7th, 8th'!$E31:$DV31)))</f>
        <is>
          <t/>
        </is>
      </c>
      <c r="ER28" s="319" t="inlineStr">
        <f aca="false">IF($B28="","",IF(COUNTIFS('Eng GLA 6th, 7th, 8th'!$E$4:$DV$4,ER$3,'Eng GLA 6th, 7th, 8th'!$E31:$DV31,"&lt;&gt;")=0,"",SUMIF('Eng GLA 6th, 7th, 8th'!$E$4:$DV$4,ER$3,'Eng GLA 6th, 7th, 8th'!$E31:$DV31)))</f>
        <is>
          <t/>
        </is>
      </c>
      <c r="ES28" s="319" t="inlineStr">
        <f aca="false">IF($B28="","",IF(COUNTIFS('Eng GLA 6th, 7th, 8th'!$E$4:$DV$4,ES$3,'Eng GLA 6th, 7th, 8th'!$E31:$DV31,"&lt;&gt;")=0,"",SUMIF('Eng GLA 6th, 7th, 8th'!$E$4:$DV$4,ES$3,'Eng GLA 6th, 7th, 8th'!$E31:$DV31)))</f>
        <is>
          <t/>
        </is>
      </c>
      <c r="ET28" s="319" t="inlineStr">
        <f aca="false">IF($B28="","",IF(COUNTIFS('Eng GLA 6th, 7th, 8th'!$E$4:$DV$4,ET$3,'Eng GLA 6th, 7th, 8th'!$E31:$DV31,"&lt;&gt;")=0,"",SUMIF('Eng GLA 6th, 7th, 8th'!$E$4:$DV$4,ET$3,'Eng GLA 6th, 7th, 8th'!$E31:$DV31)))</f>
        <is>
          <t/>
        </is>
      </c>
      <c r="EU28" s="319" t="inlineStr">
        <f aca="false">IF($B28="","",IF(COUNTIFS('Eng GLA 6th, 7th, 8th'!$E$4:$DV$4,EU$3,'Eng GLA 6th, 7th, 8th'!$E31:$DV31,"&lt;&gt;")=0,"",SUMIF('Eng GLA 6th, 7th, 8th'!$E$4:$DV$4,EU$3,'Eng GLA 6th, 7th, 8th'!$E31:$DV31)))</f>
        <is>
          <t/>
        </is>
      </c>
      <c r="EV28" s="319" t="inlineStr">
        <f aca="false">IF($B28="","",IF(COUNTIFS('Eng GLA 6th, 7th, 8th'!$E$4:$DV$4,EV$3,'Eng GLA 6th, 7th, 8th'!$E31:$DV31,"&lt;&gt;")=0,"",SUMIF('Eng GLA 6th, 7th, 8th'!$E$4:$DV$4,EV$3,'Eng GLA 6th, 7th, 8th'!$E31:$DV31)))</f>
        <is>
          <t/>
        </is>
      </c>
      <c r="EW28" s="319" t="inlineStr">
        <f aca="false">IF($B28="","",IF(COUNTIFS('Eng GLA 6th, 7th, 8th'!$E$4:$DV$4,EW$3,'Eng GLA 6th, 7th, 8th'!$E31:$DV31,"&lt;&gt;")=0,"",SUMIF('Eng GLA 6th, 7th, 8th'!$E$4:$DV$4,EW$3,'Eng GLA 6th, 7th, 8th'!$E31:$DV31)))</f>
        <is>
          <t/>
        </is>
      </c>
      <c r="EX28" s="319" t="inlineStr">
        <f aca="false">IF($B28="","",IF(COUNTIFS('Eng GLA 6th, 7th, 8th'!$E$4:$DV$4,EX$3,'Eng GLA 6th, 7th, 8th'!$E31:$DV31,"&lt;&gt;")=0,"",SUMIF('Eng GLA 6th, 7th, 8th'!$E$4:$DV$4,EX$3,'Eng GLA 6th, 7th, 8th'!$E31:$DV31)))</f>
        <is>
          <t/>
        </is>
      </c>
      <c r="EY28" s="319" t="inlineStr">
        <f aca="false">IF($B28="","",IF(COUNTIFS('Eng GLA 6th, 7th, 8th'!$E$4:$DV$4,EY$3,'Eng GLA 6th, 7th, 8th'!$E31:$DV31,"&lt;&gt;")=0,"",SUMIF('Eng GLA 6th, 7th, 8th'!$E$4:$DV$4,EY$3,'Eng GLA 6th, 7th, 8th'!$E31:$DV31)))</f>
        <is>
          <t/>
        </is>
      </c>
      <c r="EZ28" s="322" t="inlineStr">
        <f aca="false">IF('Cover Sheet'!$AC$6="8th", 'Eng GLA 6th, 7th, 8th'!CG31, "")</f>
        <is>
          <t/>
        </is>
      </c>
      <c r="FA28" s="319" t="inlineStr">
        <f aca="false">IF($B28="","",IF(COUNTIFS('Eng GLA 6th, 7th, 8th'!$E$4:$DV$4,FA$3,'Eng GLA 6th, 7th, 8th'!$E31:$DV31,"&lt;&gt;")=0,"",SUMIF('Eng GLA 6th, 7th, 8th'!$E$4:$DV$4,FA$3,'Eng GLA 6th, 7th, 8th'!$E31:$DV31)))</f>
        <is>
          <t/>
        </is>
      </c>
      <c r="FB28" s="319" t="inlineStr">
        <f aca="false">IF($B28="","",IF(COUNTIFS('Eng GLA 6th, 7th, 8th'!$E$4:$DV$4,FB$3,'Eng GLA 6th, 7th, 8th'!$E31:$DV31,"&lt;&gt;")=0,"",SUMIF('Eng GLA 6th, 7th, 8th'!$E$4:$DV$4,FB$3,'Eng GLA 6th, 7th, 8th'!$E31:$DV31)))</f>
        <is>
          <t/>
        </is>
      </c>
      <c r="FC28" s="319" t="inlineStr">
        <f aca="false">IF($B28="","",IF(COUNTIFS('Eng GLA 6th, 7th, 8th'!$E$4:$DV$4,FC$3,'Eng GLA 6th, 7th, 8th'!$E31:$DV31,"&lt;&gt;")=0,"",SUMIF('Eng GLA 6th, 7th, 8th'!$E$4:$DV$4,FC$3,'Eng GLA 6th, 7th, 8th'!$E31:$DV31)))</f>
        <is>
          <t/>
        </is>
      </c>
      <c r="FD28" s="319" t="inlineStr">
        <f aca="false">IF($B28="","",IF(COUNTIFS('Eng GLA 6th, 7th, 8th'!$E$4:$DV$4,FD$3,'Eng GLA 6th, 7th, 8th'!$E31:$DV31,"&lt;&gt;")=0,"",SUMIF('Eng GLA 6th, 7th, 8th'!$E$4:$DV$4,FD$3,'Eng GLA 6th, 7th, 8th'!$E31:$DV31)))</f>
        <is>
          <t/>
        </is>
      </c>
      <c r="FE28" s="319" t="inlineStr">
        <f aca="false">IF($B28="","",IF(COUNTIFS('Eng GLA 6th, 7th, 8th'!$E$4:$DV$4,FE$3,'Eng GLA 6th, 7th, 8th'!$E31:$DV31,"&lt;&gt;")=0,"",SUMIF('Eng GLA 6th, 7th, 8th'!$E$4:$DV$4,FE$3,'Eng GLA 6th, 7th, 8th'!$E31:$DV31)))</f>
        <is>
          <t/>
        </is>
      </c>
      <c r="FF28" s="319" t="inlineStr">
        <f aca="false">IF($B28="","",IF(COUNTIFS('Eng GLA 6th, 7th, 8th'!$E$4:$DV$4,FF$3,'Eng GLA 6th, 7th, 8th'!$E31:$DV31,"&lt;&gt;")=0,"",SUMIF('Eng GLA 6th, 7th, 8th'!$E$4:$DV$4,FF$3,'Eng GLA 6th, 7th, 8th'!$E31:$DV31)))</f>
        <is>
          <t/>
        </is>
      </c>
      <c r="FG28" s="319" t="inlineStr">
        <f aca="false">IF($B28="","",IF(COUNTIFS('Eng GLA 6th, 7th, 8th'!$E$4:$DV$4,FG$3,'Eng GLA 6th, 7th, 8th'!$E31:$DV31,"&lt;&gt;")=0,"",SUMIF('Eng GLA 6th, 7th, 8th'!$E$4:$DV$4,FG$3,'Eng GLA 6th, 7th, 8th'!$E31:$DV31)))</f>
        <is>
          <t/>
        </is>
      </c>
      <c r="FH28" s="319" t="inlineStr">
        <f aca="false">IF($B28="","",IF(COUNTIFS('Eng GLA 6th, 7th, 8th'!$E$4:$DV$4,FH$3,'Eng GLA 6th, 7th, 8th'!$E31:$DV31,"&lt;&gt;")=0,"",SUMIF('Eng GLA 6th, 7th, 8th'!$E$4:$DV$4,FH$3,'Eng GLA 6th, 7th, 8th'!$E31:$DV31)))</f>
        <is>
          <t/>
        </is>
      </c>
      <c r="FI28" s="319" t="inlineStr">
        <f aca="false">IF($B28="","",IF(COUNTIFS('Eng GLA 6th, 7th, 8th'!$E$4:$DV$4,FI$3,'Eng GLA 6th, 7th, 8th'!$E31:$DV31,"&lt;&gt;")=0,"",SUMIF('Eng GLA 6th, 7th, 8th'!$E$4:$DV$4,FI$3,'Eng GLA 6th, 7th, 8th'!$E31:$DV31)))</f>
        <is>
          <t/>
        </is>
      </c>
      <c r="FJ28" s="319" t="inlineStr">
        <f aca="false">IF($B28="","",IF(COUNTIFS('Eng GLA 6th, 7th, 8th'!$E$4:$DV$4,FJ$3,'Eng GLA 6th, 7th, 8th'!$E31:$DV31,"&lt;&gt;")=0,"",SUMIF('Eng GLA 6th, 7th, 8th'!$E$4:$DV$4,FJ$3,'Eng GLA 6th, 7th, 8th'!$E31:$DV31)))</f>
        <is>
          <t/>
        </is>
      </c>
      <c r="FK28" s="319" t="inlineStr">
        <f aca="false">IF($B28="","",IF(COUNTIFS('Eng GLA 6th, 7th, 8th'!$E$4:$DV$4,FK$3,'Eng GLA 6th, 7th, 8th'!$E31:$DV31,"&lt;&gt;")=0,"",SUMIF('Eng GLA 6th, 7th, 8th'!$E$4:$DV$4,FK$3,'Eng GLA 6th, 7th, 8th'!$E31:$DV31)))</f>
        <is>
          <t/>
        </is>
      </c>
      <c r="FL28" s="319" t="inlineStr">
        <f aca="false">IF($B28="","",IF(COUNTIFS('Eng GLA 6th, 7th, 8th'!$E$4:$DV$4,FL$3,'Eng GLA 6th, 7th, 8th'!$E31:$DV31,"&lt;&gt;")=0,"",SUMIF('Eng GLA 6th, 7th, 8th'!$E$4:$DV$4,FL$3,'Eng GLA 6th, 7th, 8th'!$E31:$DV31)))</f>
        <is>
          <t/>
        </is>
      </c>
      <c r="FM28" s="319" t="inlineStr">
        <f aca="false">IF($B28="","",IF(COUNTIFS('Eng GLA 6th, 7th, 8th'!$E$4:$DV$4,FM$3,'Eng GLA 6th, 7th, 8th'!$E31:$DV31,"&lt;&gt;")=0,"",SUMIF('Eng GLA 6th, 7th, 8th'!$E$4:$DV$4,FM$3,'Eng GLA 6th, 7th, 8th'!$E31:$DV31)))</f>
        <is>
          <t/>
        </is>
      </c>
      <c r="FN28" s="319" t="inlineStr">
        <f aca="false">IF($B28="","",IF(COUNTIFS('Eng GLA 6th, 7th, 8th'!$E$4:$DV$4,FN$3,'Eng GLA 6th, 7th, 8th'!$E31:$DV31,"&lt;&gt;")=0,"",SUMIF('Eng GLA 6th, 7th, 8th'!$E$4:$DV$4,FN$3,'Eng GLA 6th, 7th, 8th'!$E31:$DV31)))</f>
        <is>
          <t/>
        </is>
      </c>
      <c r="FO28" s="319" t="inlineStr">
        <f aca="false">IF($B28="","",IF(COUNTIFS('Eng GLA 6th, 7th, 8th'!$E$4:$DV$4,FO$3,'Eng GLA 6th, 7th, 8th'!$E31:$DV31,"&lt;&gt;")=0,"",SUMIF('Eng GLA 6th, 7th, 8th'!$E$4:$DV$4,FO$3,'Eng GLA 6th, 7th, 8th'!$E31:$DV31)))</f>
        <is>
          <t/>
        </is>
      </c>
    </row>
    <row r="29" customFormat="false" ht="12.75" hidden="false" customHeight="true" outlineLevel="0" collapsed="false">
      <c r="A29" s="315" t="n">
        <v>25</v>
      </c>
      <c r="B29" s="315" t="str">
        <f aca="false">'English Scores- Leveled papers'!B31</f>
        <v>J.Kartik</v>
      </c>
      <c r="C29" s="315"/>
      <c r="D29" s="316" t="inlineStr">
        <f aca="false">IF(OR(B29="",H29="",'Cover Sheet'!E29=""),"",'Cover Sheet'!E29)</f>
        <is>
          <t/>
        </is>
      </c>
      <c r="E29" s="316" t="inlineStr">
        <f aca="false">IF(OR(B29="",H29="",'Cover Sheet'!F29=""),"",'Cover Sheet'!F29)</f>
        <is>
          <t/>
        </is>
      </c>
      <c r="F29" s="316" t="inlineStr">
        <f aca="false">IF(OR(B29="",H29="",'Cover Sheet'!H29=""),"",'Cover Sheet'!H29)</f>
        <is>
          <t/>
        </is>
      </c>
      <c r="G29" s="316"/>
      <c r="H29" s="316" t="n">
        <f aca="false">IF(OR(B29="",COUNT('English Scores- Leveled papers'!H31:KM31)=0),"",IF((AND(AB29&gt;=(70/100),AB29&lt;1.1)),9,IF((AND(AA29&gt;=(70/100),AA29&lt;1.1)),8,IF((AND(Z29&gt;=(70/100),Z29&lt;1.1)),7,IF((AND(Y29&gt;=(70/100),Y29&lt;1.1)),6,IF(AND(X29&gt;=0.7,X29&lt;1.1),5.5,IF(AND(W29&gt;=0.7,W29&lt;1.1),5,IF(AND(V29&gt;=0.7,V29&lt;1.1),4.5,IF(AND(U29&gt;=0.7,U29&lt;1.1),4,IF(AND(T29&gt;=0.7,T29&lt;1.1),3.5,IF(AND(S29&gt;=0.7,S29&lt;1.1),3,IF(AND(R29&gt;=0.7,R29&lt;1.1),2.5,IF(AND(Q29&gt;=0.7,Q29&lt;1.1),2,IF(AND(P29&gt;=0.7,P29&lt;1.1),1.5,IF(AND(O29&gt;=0.7,O29&lt;1.1),1,IF(AND(N29&gt;=0.7,N29&lt;1.1),0.5,IF(AND(M29&gt;=0.7,M29&lt;1.1),0.2,IF(AND(L29&gt;=0.7,L29&lt;1.1),0,IF(COUNT('English Scores- Leveled papers'!H31:M31)=0,"",-0.5)))))))))))))))))))</f>
        <v>0.5</v>
      </c>
      <c r="I29" s="317" t="n">
        <f aca="false">IFERROR(IF(OR(B29="",H29=""),"",IF((AND(AB29&gt;=(70/100),AB29&lt;1.1)),AB29,IF(AND((AA29)&gt;=(70/100),AA29&lt;1.1),AA29,IF((AND((Z29)&gt;=(70/100),Z29&lt;1.1)),Z29,IF(AND((Y29)&gt;=(70/100),Y29&lt;1.1),Y29,IF(AND(X29&gt;=0.7,X29&lt;1.1),X29,IF(AND((W29)&gt;=0.7,W29&lt;1.1),W29,IF(AND((V29)&gt;=0.7,V29&lt;1.1),V29,IF(AND((U29)&gt;=0.7,U29&lt;1.1),U29,IF(AND((T29)&gt;=0.7,T29&lt;1.1),T29,IF(AND((S29)&gt;=0.7,S29&lt;1.1),S29,IF(AND((R29)&gt;=0.7,R29&lt;1.1),R29,IF(AND((Q29)&gt;=0.7,Q29&lt;1.1),Q29,IF(AND((P29)&gt;=0.7,P29&lt;1.1),P29,IF(AND((O29)&gt;=0.7,O29&lt;1.1),O29,IF(AND((N29)&gt;=0.7,N29&lt;1.1),N29,IF(AND((M29)&gt;=0.7,M29&lt;1.1),M29,IF(AND((L29)&gt;=0.7,L29&lt;1.1),L29,L29)))))))))))))))))),"")</f>
        <v>0.8</v>
      </c>
      <c r="J29" s="317" t="n">
        <f aca="false">IF((OR(B29="",H29="")),"",IF(AND((AB29)&gt;=(70/100),AB29&lt;1.1),"",IF((AND((AA29)&gt;=(70/100),AA29&lt;1.1)),AB29,IF((AND((Z29)&gt;=(70/100),Z29&lt;1.1)),AA29,IF((AND((Y29)&gt;=(70/100),Y29&lt;1.1)),Z29,IF(AND((X29)&gt;=0.7,X29&lt;1.1),Y29,IF(AND((W29)&gt;=0.7,W29&lt;1.1),X29,IF(AND((V29)&gt;=0.7,V29&lt;1.1),W29,IF(AND((U29)&gt;=0.7,U29&lt;1.1),V29,IF(AND((T29)&gt;=0.7,T29&lt;1.1),U29,IF(AND((S29)&gt;=0.7,S29&lt;1.1),T29,IF(AND((R29)&gt;=0.7,R29&lt;1.1),S29,IF(AND((Q29)&gt;=0.7,Q29&lt;1.1),R29,IF(AND((P29)&gt;=0.7,P29&lt;1.1),Q29,IF(AND((O29)&gt;=0.7,O29&lt;1.1),P29,IF(AND((N29)&gt;=0.7,N29&lt;1.1),O29,IF(AND((M29)&gt;=0.7,M29&lt;1.1),N29,IF(AND((L29)&gt;=0.7,L29&lt;1.1),M29,""))))))))))))))))))</f>
        <v>0.4</v>
      </c>
      <c r="K29" s="317" t="str">
        <f aca="false">IF((OR(B29="",H29="")),"",IF(AND((AB29)&gt;=(70/100),AB29&lt;1.1),AA29,IF((AND((AA29)&gt;=(70/100),AA29&lt;1.1)),Z29,IF((AND((Z29)&gt;=(70/100),Z29&lt;1.1)),Y29,IF((AND((Y29)&gt;=(70/100),Y29&lt;1.1)),X29,IF(AND((X29)&gt;=0.7,X29&lt;1.1),W29,IF(AND((W29)&gt;=0.7,W29&lt;1.1),V29,IF(AND((V29)&gt;=0.7,V29&lt;1.1),U29,IF(AND((U29)&gt;=0.7,U29&lt;1.1),T29,IF(AND((T29)&gt;=0.7,T29&lt;1.1),S29,IF(AND((S29)&gt;=0.7,S29&lt;1.1),R29,IF(AND((R29)&gt;=0.7,R29&lt;1.1),Q29,IF(AND((Q29)&gt;=0.7,Q29&lt;1.1),P29,IF(AND((P29)&gt;=0.7,P29&lt;1.1),O29,IF(AND((O29)&gt;=0.7,O29&lt;1.1),N29,IF(AND((N29)&gt;=0.7,N29&lt;1.1),M29,IF(AND((M29)&gt;=0.7,M29&lt;1.1),L29,IF(AND((L29)&gt;=0.7,L29&lt;1.1),"",""))))))))))))))))))</f>
        <v/>
      </c>
      <c r="L29" s="318" t="str">
        <f aca="false">IFERROR(IF((B29=""),"",(IF(COUNT(AC29:AG29)=0,"",ROUND(SUM(AC29:AG29)/SUM($AC$2:$AG$2),1)))),"")</f>
        <v/>
      </c>
      <c r="M29" s="318" t="str">
        <f aca="false">IFERROR(IF((B29=""),"",(IF(COUNT(AH29:AL29)=0,"",ROUND(SUM(AH29:AL29)/SUM($AH$2:$AL$2),1)))),"")</f>
        <v/>
      </c>
      <c r="N29" s="318" t="n">
        <f aca="false">IFERROR(IF((B29=""),"",(IF(COUNT(AM29:AQ29)=0,"",ROUND(SUM(AM29:AQ29)/SUM($AM$2:$AQ$2),1)))),"")</f>
        <v>0.8</v>
      </c>
      <c r="O29" s="318" t="n">
        <f aca="false">IFERROR(IF((B29=""),"",(IF(COUNT(AR29:AV29)=0,"",ROUND(SUM(AR29:AV29)/SUM($AR$2:$AV$2),1)))),"")</f>
        <v>0.4</v>
      </c>
      <c r="P29" s="318" t="str">
        <f aca="false">IFERROR(IF((B29=""),"",(IF(COUNT(AX29:BB29)=0,"",ROUND(SUM(AX29:BB29)/SUM($AX$2:$BB$2),1)))),"")</f>
        <v/>
      </c>
      <c r="Q29" s="318" t="str">
        <f aca="false">IFERROR(IF((B29=""),"",(IF(COUNT(BD29:BJ29)=0,"",ROUND(SUM(BD29:BJ29)/SUM($BD$2:$BJ$2),1)))),0)</f>
        <v/>
      </c>
      <c r="R29" s="318" t="str">
        <f aca="false">IFERROR(IF((B29=""),"",(IF(COUNT(BL29:BS29)=0,"",ROUND(SUM(BL29:BR29)/SUM($BL$2:$BR$2),1)))),0)</f>
        <v/>
      </c>
      <c r="S29" s="318" t="str">
        <f aca="false">IFERROR(IF((B29=""),"",(IF(COUNT(BT29:CB29)=0,"",ROUND(SUM(BT29:CA29)/SUM($BT$2:$CA$2),1)))),0)</f>
        <v/>
      </c>
      <c r="T29" s="318" t="str">
        <f aca="false">IFERROR(IF((B29=""),"",(IF(COUNT(CC29:CJ29)=0,"",ROUND(SUM(CC29:CI29)/SUM($CC$2:$CI$2),1)))),0)</f>
        <v/>
      </c>
      <c r="U29" s="318" t="str">
        <f aca="false">IFERROR(IF((B29=""),"",(IF(COUNT(CK29:CQ29)=0,"",ROUND(SUM(CK29:CQ29)/SUM($CK$2:$CQ$2),1)))),0)</f>
        <v/>
      </c>
      <c r="V29" s="318" t="str">
        <f aca="false">IFERROR(IF((B29=""),"",(IF(COUNT(CS29:CY29)=0,"",ROUND(SUM(CS29:CY29)/SUM($CS$2:$CY$2),1)))),0)</f>
        <v/>
      </c>
      <c r="W29" s="318" t="str">
        <f aca="false">IFERROR(IF((B29=""),"",(IF(COUNT(DA29:DI29)=0,"",ROUND(SUM(DA29:DI29)/SUM($DA$2:$DI$2),1)))),0)</f>
        <v/>
      </c>
      <c r="X29" s="318" t="str">
        <f aca="false">IFERROR(IF((B29=""),"",(IF(COUNT(DK29:DP29)=0,"",ROUND(SUM(DK29:DP29)/SUM($DK$2:$DP$2),1)))),0)</f>
        <v/>
      </c>
      <c r="Y29" s="318"/>
      <c r="Z29" s="318"/>
      <c r="AA29" s="318"/>
      <c r="AB29" s="318"/>
      <c r="AC29" s="319" t="inlineStr">
        <f aca="false">IF($B29="","",IF(COUNTIFS('English Scores- Leveled papers'!$H$4:$KM$4,AC$3,'English Scores- Leveled papers'!$H31:$KM31,"&lt;&gt;")=0,"",SUMIF('English Scores- Leveled papers'!$H$4:$KM$4,AC$3,'English Scores- Leveled papers'!$H31:$KM31)))</f>
        <is>
          <t/>
        </is>
      </c>
      <c r="AD29" s="319" t="inlineStr">
        <f aca="false">IF($B29="","",IF(COUNTIFS('English Scores- Leveled papers'!$H$4:$KM$4,AD$3,'English Scores- Leveled papers'!$H31:$KM31,"&lt;&gt;")=0,"",SUMIF('English Scores- Leveled papers'!$H$4:$KM$4,AD$3,'English Scores- Leveled papers'!$H31:$KM31)))</f>
        <is>
          <t/>
        </is>
      </c>
      <c r="AE29" s="319" t="inlineStr">
        <f aca="false">IF($B29="","",IF(COUNTIFS('English Scores- Leveled papers'!$H$4:$KM$4,AE$3,'English Scores- Leveled papers'!$H31:$KM31,"&lt;&gt;")=0,"",SUMIF('English Scores- Leveled papers'!$H$4:$KM$4,AE$3,'English Scores- Leveled papers'!$H31:$KM31)))</f>
        <is>
          <t/>
        </is>
      </c>
      <c r="AF29" s="319" t="inlineStr">
        <f aca="false">IF($B29="","",IF(COUNTIFS('English Scores- Leveled papers'!$H$4:$KM$4,AF$3,'English Scores- Leveled papers'!$H31:$KM31,"&lt;&gt;")=0,"",SUMIF('English Scores- Leveled papers'!$H$4:$KM$4,AF$3,'English Scores- Leveled papers'!$H31:$KM31)))</f>
        <is>
          <t/>
        </is>
      </c>
      <c r="AG29" s="319" t="inlineStr">
        <f aca="false">IF($B29="","",IF(COUNTIFS('English Scores- Leveled papers'!$H$4:$KM$4,AG$3,'English Scores- Leveled papers'!$H31:$KM31,"&lt;&gt;")=0,"",SUMIF('English Scores- Leveled papers'!$H$4:$KM$4,AG$3,'English Scores- Leveled papers'!$H31:$KM31)))</f>
        <is>
          <t/>
        </is>
      </c>
      <c r="AH29" s="319" t="inlineStr">
        <f aca="false">IF($B29="","",IF(COUNTIFS('English Scores- Leveled papers'!$H$4:$KM$4,AH$3,'English Scores- Leveled papers'!$H31:$KM31,"&lt;&gt;")=0,"",SUMIF('English Scores- Leveled papers'!$H$4:$KM$4,AH$3,'English Scores- Leveled papers'!$H31:$KM31)))</f>
        <is>
          <t/>
        </is>
      </c>
      <c r="AI29" s="319" t="inlineStr">
        <f aca="false">IF($B29="","",IF(COUNTIFS('English Scores- Leveled papers'!$H$4:$KM$4,AI$3,'English Scores- Leveled papers'!$H31:$KM31,"&lt;&gt;")=0,"",SUMIF('English Scores- Leveled papers'!$H$4:$KM$4,AI$3,'English Scores- Leveled papers'!$H31:$KM31)))</f>
        <is>
          <t/>
        </is>
      </c>
      <c r="AJ29" s="319" t="inlineStr">
        <f aca="false">IF($B29="","",IF(COUNTIFS('English Scores- Leveled papers'!$H$4:$KM$4,AJ$3,'English Scores- Leveled papers'!$H31:$KM31,"&lt;&gt;")=0,"",SUMIF('English Scores- Leveled papers'!$H$4:$KM$4,AJ$3,'English Scores- Leveled papers'!$H31:$KM31)))</f>
        <is>
          <t/>
        </is>
      </c>
      <c r="AK29" s="319" t="inlineStr">
        <f aca="false">IF($B29="","",IF(COUNTIFS('English Scores- Leveled papers'!$H$4:$KM$4,AK$3,'English Scores- Leveled papers'!$H31:$KM31,"&lt;&gt;")=0,"",SUMIF('English Scores- Leveled papers'!$H$4:$KM$4,AK$3,'English Scores- Leveled papers'!$H31:$KM31)))</f>
        <is>
          <t/>
        </is>
      </c>
      <c r="AL29" s="319" t="inlineStr">
        <f aca="false">IF($B29="","",IF(COUNTIFS('English Scores- Leveled papers'!$H$4:$KM$4,AL$3,'English Scores- Leveled papers'!$H31:$KM31,"&lt;&gt;")=0,"",SUMIF('English Scores- Leveled papers'!$H$4:$KM$4,AL$3,'English Scores- Leveled papers'!$H31:$KM31)))</f>
        <is>
          <t/>
        </is>
      </c>
      <c r="AM29" s="319" t="n">
        <f aca="false">IF($B29="","",IF(COUNTIFS('English Scores- Leveled papers'!$H$4:$KM$4,AM$3,'English Scores- Leveled papers'!$H31:$KM31,"&lt;&gt;")=0,"",SUMIF('English Scores- Leveled papers'!$H$4:$KM$4,AM$3,'English Scores- Leveled papers'!$H31:$KM31)))</f>
        <v>1</v>
      </c>
      <c r="AN29" s="319" t="n">
        <f aca="false">IF($B29="","",IF(COUNTIFS('English Scores- Leveled papers'!$H$4:$KM$4,AN$3,'English Scores- Leveled papers'!$H31:$KM31,"&lt;&gt;")=0,"",SUMIF('English Scores- Leveled papers'!$H$4:$KM$4,AN$3,'English Scores- Leveled papers'!$H31:$KM31)))</f>
        <v>1</v>
      </c>
      <c r="AO29" s="319" t="n">
        <f aca="false">IF($B29="","",IF(COUNTIFS('English Scores- Leveled papers'!$H$4:$KM$4,AO$3,'English Scores- Leveled papers'!$H31:$KM31,"&lt;&gt;")=0,"",SUMIF('English Scores- Leveled papers'!$H$4:$KM$4,AO$3,'English Scores- Leveled papers'!$H31:$KM31)))</f>
        <v>1</v>
      </c>
      <c r="AP29" s="319" t="n">
        <f aca="false">IF($B29="","",IF(COUNTIFS('English Scores- Leveled papers'!$H$4:$KM$4,AP$3,'English Scores- Leveled papers'!$H31:$KM31,"&lt;&gt;")=0,"",SUMIF('English Scores- Leveled papers'!$H$4:$KM$4,AP$3,'English Scores- Leveled papers'!$H31:$KM31)))</f>
        <v>0.5</v>
      </c>
      <c r="AQ29" s="319" t="n">
        <f aca="false">IF($B29="","",IF(COUNTIFS('English Scores- Leveled papers'!$H$4:$KM$4,AQ$3,'English Scores- Leveled papers'!$H31:$KM31,"&lt;&gt;")=0,"",SUMIF('English Scores- Leveled papers'!$H$4:$KM$4,AQ$3,'English Scores- Leveled papers'!$H31:$KM31)))</f>
        <v>2</v>
      </c>
      <c r="AR29" s="319" t="n">
        <f aca="false">IF($B29="","",IF(COUNTIFS('English Scores- Leveled papers'!$H$4:$KM$4,AR$3,'English Scores- Leveled papers'!$H31:$KM31,"&lt;&gt;")=0,"",SUMIF('English Scores- Leveled papers'!$H$4:$KM$4,AR$3,'English Scores- Leveled papers'!$H31:$KM31)))</f>
        <v>0</v>
      </c>
      <c r="AS29" s="319" t="n">
        <f aca="false">IF($B29="","",IF(COUNTIFS('English Scores- Leveled papers'!$H$4:$KM$4,AS$3,'English Scores- Leveled papers'!$H31:$KM31,"&lt;&gt;")=0,"",SUMIF('English Scores- Leveled papers'!$H$4:$KM$4,AS$3,'English Scores- Leveled papers'!$H31:$KM31)))</f>
        <v>2</v>
      </c>
      <c r="AT29" s="319" t="n">
        <f aca="false">IF($B29="","",IF(COUNTIFS('English Scores- Leveled papers'!$H$4:$KM$4,AT$3,'English Scores- Leveled papers'!$H31:$KM31,"&lt;&gt;")=0,"",SUMIF('English Scores- Leveled papers'!$H$4:$KM$4,AT$3,'English Scores- Leveled papers'!$H31:$KM31)))</f>
        <v>0</v>
      </c>
      <c r="AU29" s="319" t="n">
        <f aca="false">IF($B29="","",IF(COUNTIFS('English Scores- Leveled papers'!$H$4:$KM$4,AU$3,'English Scores- Leveled papers'!$H31:$KM31,"&lt;&gt;")=0,"",SUMIF('English Scores- Leveled papers'!$H$4:$KM$4,AU$3,'English Scores- Leveled papers'!$H31:$KM31)))</f>
        <v>0</v>
      </c>
      <c r="AV29" s="319" t="n">
        <f aca="false">IF($B29="","",IF(COUNTIFS('English Scores- Leveled papers'!$H$4:$KM$4,AV$3,'English Scores- Leveled papers'!$H31:$KM31,"&lt;&gt;")=0,"",SUMIF('English Scores- Leveled papers'!$H$4:$KM$4,AV$3,'English Scores- Leveled papers'!$H31:$KM31)))</f>
        <v>1.5</v>
      </c>
      <c r="AW29" s="319" t="n">
        <f aca="false">IF($B29="","",IF(COUNTIFS('English Scores- Leveled papers'!$H$4:$KM$4,AW$3,'English Scores- Leveled papers'!$H31:$KM31,"&lt;&gt;")=0,"",SUMIF('English Scores- Leveled papers'!$H$4:$KM$4,AW$3,'English Scores- Leveled papers'!$H31:$KM31)))</f>
        <v>0</v>
      </c>
      <c r="AX29" s="319" t="inlineStr">
        <f aca="false">IF($B29="","",IF(COUNTIFS('English Scores- Leveled papers'!$H$4:$KM$4,AX$3,'English Scores- Leveled papers'!$H31:$KM31,"&lt;&gt;")=0,"",SUMIF('English Scores- Leveled papers'!$H$4:$KM$4,AX$3,'English Scores- Leveled papers'!$H31:$KM31)))</f>
        <is>
          <t/>
        </is>
      </c>
      <c r="AY29" s="319" t="inlineStr">
        <f aca="false">IF($B29="","",IF(COUNTIFS('English Scores- Leveled papers'!$H$4:$KM$4,AY$3,'English Scores- Leveled papers'!$H31:$KM31,"&lt;&gt;")=0,"",SUMIF('English Scores- Leveled papers'!$H$4:$KM$4,AY$3,'English Scores- Leveled papers'!$H31:$KM31)))</f>
        <is>
          <t/>
        </is>
      </c>
      <c r="AZ29" s="319" t="inlineStr">
        <f aca="false">IF($B29="","",IF(COUNTIFS('English Scores- Leveled papers'!$H$4:$KM$4,AZ$3,'English Scores- Leveled papers'!$H31:$KM31,"&lt;&gt;")=0,"",SUMIF('English Scores- Leveled papers'!$H$4:$KM$4,AZ$3,'English Scores- Leveled papers'!$H31:$KM31)))</f>
        <is>
          <t/>
        </is>
      </c>
      <c r="BA29" s="319" t="inlineStr">
        <f aca="false">IF($B29="","",IF(COUNTIFS('English Scores- Leveled papers'!$H$4:$KM$4,BA$3,'English Scores- Leveled papers'!$H31:$KM31,"&lt;&gt;")=0,"",SUMIF('English Scores- Leveled papers'!$H$4:$KM$4,BA$3,'English Scores- Leveled papers'!$H31:$KM31)))</f>
        <is>
          <t/>
        </is>
      </c>
      <c r="BB29" s="319" t="inlineStr">
        <f aca="false">IF($B29="","",IF(COUNTIFS('English Scores- Leveled papers'!$H$4:$KM$4,BB$3,'English Scores- Leveled papers'!$H31:$KM31,"&lt;&gt;")=0,"",SUMIF('English Scores- Leveled papers'!$H$4:$KM$4,BB$3,'English Scores- Leveled papers'!$H31:$KM31)))</f>
        <is>
          <t/>
        </is>
      </c>
      <c r="BC29" s="319" t="inlineStr">
        <f aca="false">IF($B29="","",IF(COUNTIFS('English Scores- Leveled papers'!$H$4:$KM$4,BC$3,'English Scores- Leveled papers'!$H31:$KM31,"&lt;&gt;")=0,"",SUMIF('English Scores- Leveled papers'!$H$4:$KM$4,BC$3,'English Scores- Leveled papers'!$H31:$KM31)))</f>
        <is>
          <t/>
        </is>
      </c>
      <c r="BD29" s="319" t="inlineStr">
        <f aca="false">IF($B29="","",IF(COUNTIFS('English Scores- Leveled papers'!$H$4:$KM$4,BD$3,'English Scores- Leveled papers'!$H31:$KM31,"&lt;&gt;")=0,"",SUMIF('English Scores- Leveled papers'!$H$4:$KM$4,BD$3,'English Scores- Leveled papers'!$H31:$KM31)))</f>
        <is>
          <t/>
        </is>
      </c>
      <c r="BE29" s="319" t="inlineStr">
        <f aca="false">IF($B29="","",IF(COUNTIFS('English Scores- Leveled papers'!$H$4:$KM$4,BE$3,'English Scores- Leveled papers'!$H31:$KM31,"&lt;&gt;")=0,"",SUMIF('English Scores- Leveled papers'!$H$4:$KM$4,BE$3,'English Scores- Leveled papers'!$H31:$KM31)))</f>
        <is>
          <t/>
        </is>
      </c>
      <c r="BF29" s="319" t="inlineStr">
        <f aca="false">IF($B29="","",IF(COUNTIFS('English Scores- Leveled papers'!$H$4:$KM$4,BF$3,'English Scores- Leveled papers'!$H31:$KM31,"&lt;&gt;")=0,"",SUMIF('English Scores- Leveled papers'!$H$4:$KM$4,BF$3,'English Scores- Leveled papers'!$H31:$KM31)))</f>
        <is>
          <t/>
        </is>
      </c>
      <c r="BG29" s="319" t="inlineStr">
        <f aca="false">IF($B29="","",IF(COUNTIFS('English Scores- Leveled papers'!$H$4:$KM$4,BG$3,'English Scores- Leveled papers'!$H31:$KM31,"&lt;&gt;")=0,"",SUMIF('English Scores- Leveled papers'!$H$4:$KM$4,BG$3,'English Scores- Leveled papers'!$H31:$KM31)))</f>
        <is>
          <t/>
        </is>
      </c>
      <c r="BH29" s="319" t="inlineStr">
        <f aca="false">IF($B29="","",IF(COUNTIFS('English Scores- Leveled papers'!$H$4:$KM$4,BH$3,'English Scores- Leveled papers'!$H31:$KM31,"&lt;&gt;")=0,"",SUMIF('English Scores- Leveled papers'!$H$4:$KM$4,BH$3,'English Scores- Leveled papers'!$H31:$KM31)))</f>
        <is>
          <t/>
        </is>
      </c>
      <c r="BI29" s="319" t="inlineStr">
        <f aca="false">IF($B29="","",IF(COUNTIFS('English Scores- Leveled papers'!$H$4:$KM$4,BI$3,'English Scores- Leveled papers'!$H31:$KM31,"&lt;&gt;")=0,"",SUMIF('English Scores- Leveled papers'!$H$4:$KM$4,BI$3,'English Scores- Leveled papers'!$H31:$KM31)))</f>
        <is>
          <t/>
        </is>
      </c>
      <c r="BJ29" s="319" t="inlineStr">
        <f aca="false">IF($B29="","",IF(COUNTIFS('English Scores- Leveled papers'!$H$4:$KM$4,BJ$3,'English Scores- Leveled papers'!$H31:$KM31,"&lt;&gt;")=0,"",SUMIF('English Scores- Leveled papers'!$H$4:$KM$4,BJ$3,'English Scores- Leveled papers'!$H31:$KM31)))</f>
        <is>
          <t/>
        </is>
      </c>
      <c r="BK29" s="319" t="inlineStr">
        <f aca="false">IF($B29="","",IF(COUNTIFS('English Scores- Leveled papers'!$H$4:$KM$4,BK$3,'English Scores- Leveled papers'!$H31:$KM31,"&lt;&gt;")=0,"",SUMIF('English Scores- Leveled papers'!$H$4:$KM$4,BK$3,'English Scores- Leveled papers'!$H31:$KM31)))</f>
        <is>
          <t/>
        </is>
      </c>
      <c r="BL29" s="319" t="inlineStr">
        <f aca="false">IF($B29="","",IF(COUNTIFS('English Scores- Leveled papers'!$H$4:$KM$4,BL$3,'English Scores- Leveled papers'!$H31:$KM31,"&lt;&gt;")=0,"",SUMIF('English Scores- Leveled papers'!$H$4:$KM$4,BL$3,'English Scores- Leveled papers'!$H31:$KM31)))</f>
        <is>
          <t/>
        </is>
      </c>
      <c r="BM29" s="319" t="inlineStr">
        <f aca="false">IF($B29="","",IF(COUNTIFS('English Scores- Leveled papers'!$H$4:$KM$4,BM$3,'English Scores- Leveled papers'!$H31:$KM31,"&lt;&gt;")=0,"",SUMIF('English Scores- Leveled papers'!$H$4:$KM$4,BM$3,'English Scores- Leveled papers'!$H31:$KM31)))</f>
        <is>
          <t/>
        </is>
      </c>
      <c r="BN29" s="319" t="inlineStr">
        <f aca="false">IF($B29="","",IF(COUNTIFS('English Scores- Leveled papers'!$H$4:$KM$4,BN$3,'English Scores- Leveled papers'!$H31:$KM31,"&lt;&gt;")=0,"",SUMIF('English Scores- Leveled papers'!$H$4:$KM$4,BN$3,'English Scores- Leveled papers'!$H31:$KM31)))</f>
        <is>
          <t/>
        </is>
      </c>
      <c r="BO29" s="319" t="inlineStr">
        <f aca="false">IF($B29="","",IF(COUNTIFS('English Scores- Leveled papers'!$H$4:$KM$4,BO$3,'English Scores- Leveled papers'!$H31:$KM31,"&lt;&gt;")=0,"",SUMIF('English Scores- Leveled papers'!$H$4:$KM$4,BO$3,'English Scores- Leveled papers'!$H31:$KM31)))</f>
        <is>
          <t/>
        </is>
      </c>
      <c r="BP29" s="319" t="inlineStr">
        <f aca="false">IF($B29="","",IF(COUNTIFS('English Scores- Leveled papers'!$H$4:$KM$4,BP$3,'English Scores- Leveled papers'!$H31:$KM31,"&lt;&gt;")=0,"",SUMIF('English Scores- Leveled papers'!$H$4:$KM$4,BP$3,'English Scores- Leveled papers'!$H31:$KM31)))</f>
        <is>
          <t/>
        </is>
      </c>
      <c r="BQ29" s="319" t="inlineStr">
        <f aca="false">IF($B29="","",IF(COUNTIFS('English Scores- Leveled papers'!$H$4:$KM$4,BQ$3,'English Scores- Leveled papers'!$H31:$KM31,"&lt;&gt;")=0,"",SUMIF('English Scores- Leveled papers'!$H$4:$KM$4,BQ$3,'English Scores- Leveled papers'!$H31:$KM31)))</f>
        <is>
          <t/>
        </is>
      </c>
      <c r="BR29" s="319" t="inlineStr">
        <f aca="false">IF($B29="","",IF(COUNTIFS('English Scores- Leveled papers'!$H$4:$KM$4,BR$3,'English Scores- Leveled papers'!$H31:$KM31,"&lt;&gt;")=0,"",SUMIF('English Scores- Leveled papers'!$H$4:$KM$4,BR$3,'English Scores- Leveled papers'!$H31:$KM31)))</f>
        <is>
          <t/>
        </is>
      </c>
      <c r="BS29" s="319" t="inlineStr">
        <f aca="false">IF($B29="","",IF(COUNTIFS('English Scores- Leveled papers'!$H$4:$KM$4,BS$3,'English Scores- Leveled papers'!$H31:$KM31,"&lt;&gt;")=0,"",SUMIF('English Scores- Leveled papers'!$H$4:$KM$4,BS$3,'English Scores- Leveled papers'!$H31:$KM31)))</f>
        <is>
          <t/>
        </is>
      </c>
      <c r="BT29" s="319" t="inlineStr">
        <f aca="false">IF($B29="","",IF(COUNTIFS('English Scores- Leveled papers'!$H$4:$KM$4,BT$3,'English Scores- Leveled papers'!$H31:$KM31,"&lt;&gt;")=0,"",SUMIF('English Scores- Leveled papers'!$H$4:$KM$4,BT$3,'English Scores- Leveled papers'!$H31:$KM31)))</f>
        <is>
          <t/>
        </is>
      </c>
      <c r="BU29" s="319" t="inlineStr">
        <f aca="false">IF($B29="","",IF(COUNTIFS('English Scores- Leveled papers'!$H$4:$KM$4,BU$3,'English Scores- Leveled papers'!$H31:$KM31,"&lt;&gt;")=0,"",SUMIF('English Scores- Leveled papers'!$H$4:$KM$4,BU$3,'English Scores- Leveled papers'!$H31:$KM31)))</f>
        <is>
          <t/>
        </is>
      </c>
      <c r="BV29" s="319" t="inlineStr">
        <f aca="false">IF($B29="","",IF(COUNTIFS('English Scores- Leveled papers'!$H$4:$KM$4,BV$3,'English Scores- Leveled papers'!$H31:$KM31,"&lt;&gt;")=0,"",SUMIF('English Scores- Leveled papers'!$H$4:$KM$4,BV$3,'English Scores- Leveled papers'!$H31:$KM31)))</f>
        <is>
          <t/>
        </is>
      </c>
      <c r="BW29" s="319" t="inlineStr">
        <f aca="false">IF($B29="","",IF(COUNTIFS('English Scores- Leveled papers'!$H$4:$KM$4,BW$3,'English Scores- Leveled papers'!$H31:$KM31,"&lt;&gt;")=0,"",SUMIF('English Scores- Leveled papers'!$H$4:$KM$4,BW$3,'English Scores- Leveled papers'!$H31:$KM31)))</f>
        <is>
          <t/>
        </is>
      </c>
      <c r="BX29" s="319" t="inlineStr">
        <f aca="false">IF($B29="","",IF(COUNTIFS('English Scores- Leveled papers'!$H$4:$KM$4,BX$3,'English Scores- Leveled papers'!$H31:$KM31,"&lt;&gt;")=0,"",SUMIF('English Scores- Leveled papers'!$H$4:$KM$4,BX$3,'English Scores- Leveled papers'!$H31:$KM31)))</f>
        <is>
          <t/>
        </is>
      </c>
      <c r="BY29" s="319" t="inlineStr">
        <f aca="false">IF($B29="","",IF(COUNTIFS('English Scores- Leveled papers'!$H$4:$KM$4,BY$3,'English Scores- Leveled papers'!$H31:$KM31,"&lt;&gt;")=0,"",SUMIF('English Scores- Leveled papers'!$H$4:$KM$4,BY$3,'English Scores- Leveled papers'!$H31:$KM31)))</f>
        <is>
          <t/>
        </is>
      </c>
      <c r="BZ29" s="319" t="inlineStr">
        <f aca="false">IF($B29="","",IF(COUNTIFS('English Scores- Leveled papers'!$H$4:$KM$4,BZ$3,'English Scores- Leveled papers'!$H31:$KM31,"&lt;&gt;")=0,"",SUMIF('English Scores- Leveled papers'!$H$4:$KM$4,BZ$3,'English Scores- Leveled papers'!$H31:$KM31)))</f>
        <is>
          <t/>
        </is>
      </c>
      <c r="CA29" s="319" t="inlineStr">
        <f aca="false">IF($B29="","",IF(COUNTIFS('English Scores- Leveled papers'!$H$4:$KM$4,CA$3,'English Scores- Leveled papers'!$H31:$KM31,"&lt;&gt;")=0,"",SUMIF('English Scores- Leveled papers'!$H$4:$KM$4,CA$3,'English Scores- Leveled papers'!$H31:$KM31)))</f>
        <is>
          <t/>
        </is>
      </c>
      <c r="CB29" s="319" t="inlineStr">
        <f aca="false">IF($B29="","",IF(COUNTIFS('English Scores- Leveled papers'!$H$4:$KM$4,CB$3,'English Scores- Leveled papers'!$H31:$KM31,"&lt;&gt;")=0,"",SUMIF('English Scores- Leveled papers'!$H$4:$KM$4,CB$3,'English Scores- Leveled papers'!$H31:$KM31)))</f>
        <is>
          <t/>
        </is>
      </c>
      <c r="CC29" s="319" t="inlineStr">
        <f aca="false">IF($B29="","",IF(COUNTIFS('English Scores- Leveled papers'!$H$4:$KM$4,CC$3,'English Scores- Leveled papers'!$H31:$KM31,"&lt;&gt;")=0,"",SUMIF('English Scores- Leveled papers'!$H$4:$KM$4,CC$3,'English Scores- Leveled papers'!$H31:$KM31)))</f>
        <is>
          <t/>
        </is>
      </c>
      <c r="CD29" s="319" t="inlineStr">
        <f aca="false">IF($B29="","",IF(COUNTIFS('English Scores- Leveled papers'!$H$4:$KM$4,CD$3,'English Scores- Leveled papers'!$H31:$KM31,"&lt;&gt;")=0,"",SUMIF('English Scores- Leveled papers'!$H$4:$KM$4,CD$3,'English Scores- Leveled papers'!$H31:$KM31)))</f>
        <is>
          <t/>
        </is>
      </c>
      <c r="CE29" s="319" t="inlineStr">
        <f aca="false">IF($B29="","",IF(COUNTIFS('English Scores- Leveled papers'!$H$4:$KM$4,CE$3,'English Scores- Leveled papers'!$H31:$KM31,"&lt;&gt;")=0,"",SUMIF('English Scores- Leveled papers'!$H$4:$KM$4,CE$3,'English Scores- Leveled papers'!$H31:$KM31)))</f>
        <is>
          <t/>
        </is>
      </c>
      <c r="CF29" s="319" t="inlineStr">
        <f aca="false">IF($B29="","",IF(COUNTIFS('English Scores- Leveled papers'!$H$4:$KM$4,CF$3,'English Scores- Leveled papers'!$H31:$KM31,"&lt;&gt;")=0,"",SUMIF('English Scores- Leveled papers'!$H$4:$KM$4,CF$3,'English Scores- Leveled papers'!$H31:$KM31)))</f>
        <is>
          <t/>
        </is>
      </c>
      <c r="CG29" s="319" t="inlineStr">
        <f aca="false">IF($B29="","",IF(COUNTIFS('English Scores- Leveled papers'!$H$4:$KM$4,CG$3,'English Scores- Leveled papers'!$H31:$KM31,"&lt;&gt;")=0,"",SUMIF('English Scores- Leveled papers'!$H$4:$KM$4,CG$3,'English Scores- Leveled papers'!$H31:$KM31)))</f>
        <is>
          <t/>
        </is>
      </c>
      <c r="CH29" s="319" t="inlineStr">
        <f aca="false">IF($B29="","",IF(COUNTIFS('English Scores- Leveled papers'!$H$4:$KM$4,CH$3,'English Scores- Leveled papers'!$H31:$KM31,"&lt;&gt;")=0,"",SUMIF('English Scores- Leveled papers'!$H$4:$KM$4,CH$3,'English Scores- Leveled papers'!$H31:$KM31)))</f>
        <is>
          <t/>
        </is>
      </c>
      <c r="CI29" s="319" t="inlineStr">
        <f aca="false">IF($B29="","",IF(COUNTIFS('English Scores- Leveled papers'!$H$4:$KM$4,CI$3,'English Scores- Leveled papers'!$H31:$KM31,"&lt;&gt;")=0,"",SUMIF('English Scores- Leveled papers'!$H$4:$KM$4,CI$3,'English Scores- Leveled papers'!$H31:$KM31)))</f>
        <is>
          <t/>
        </is>
      </c>
      <c r="CJ29" s="319" t="inlineStr">
        <f aca="false">IF($B29="","",IF(COUNTIFS('English Scores- Leveled papers'!$H$4:$KM$4,CJ$3,'English Scores- Leveled papers'!$H31:$KM31,"&lt;&gt;")=0,"",SUMIF('English Scores- Leveled papers'!$H$4:$KM$4,CJ$3,'English Scores- Leveled papers'!$H31:$KM31)))</f>
        <is>
          <t/>
        </is>
      </c>
      <c r="CK29" s="319" t="inlineStr">
        <f aca="false">IF($B29="","",IF(COUNTIFS('English Scores- Leveled papers'!$H$4:$KM$4,CK$3,'English Scores- Leveled papers'!$H31:$KM31,"&lt;&gt;")=0,"",SUMIF('English Scores- Leveled papers'!$H$4:$KM$4,CK$3,'English Scores- Leveled papers'!$H31:$KM31)))</f>
        <is>
          <t/>
        </is>
      </c>
      <c r="CL29" s="319" t="inlineStr">
        <f aca="false">IF($B29="","",IF(COUNTIFS('English Scores- Leveled papers'!$H$4:$KM$4,CL$3,'English Scores- Leveled papers'!$H31:$KM31,"&lt;&gt;")=0,"",SUMIF('English Scores- Leveled papers'!$H$4:$KM$4,CL$3,'English Scores- Leveled papers'!$H31:$KM31)))</f>
        <is>
          <t/>
        </is>
      </c>
      <c r="CM29" s="319" t="inlineStr">
        <f aca="false">IF($B29="","",IF(COUNTIFS('English Scores- Leveled papers'!$H$4:$KM$4,CM$3,'English Scores- Leveled papers'!$H31:$KM31,"&lt;&gt;")=0,"",SUMIF('English Scores- Leveled papers'!$H$4:$KM$4,CM$3,'English Scores- Leveled papers'!$H31:$KM31)))</f>
        <is>
          <t/>
        </is>
      </c>
      <c r="CN29" s="319" t="inlineStr">
        <f aca="false">IF($B29="","",IF(COUNTIFS('English Scores- Leveled papers'!$H$4:$KM$4,CN$3,'English Scores- Leveled papers'!$H31:$KM31,"&lt;&gt;")=0,"",SUMIF('English Scores- Leveled papers'!$H$4:$KM$4,CN$3,'English Scores- Leveled papers'!$H31:$KM31)))</f>
        <is>
          <t/>
        </is>
      </c>
      <c r="CO29" s="319" t="inlineStr">
        <f aca="false">IF($B29="","",IF(COUNTIFS('English Scores- Leveled papers'!$H$4:$KM$4,CO$3,'English Scores- Leveled papers'!$H31:$KM31,"&lt;&gt;")=0,"",SUMIF('English Scores- Leveled papers'!$H$4:$KM$4,CO$3,'English Scores- Leveled papers'!$H31:$KM31)))</f>
        <is>
          <t/>
        </is>
      </c>
      <c r="CP29" s="319" t="inlineStr">
        <f aca="false">IF($B29="","",IF(COUNTIFS('English Scores- Leveled papers'!$H$4:$KM$4,CP$3,'English Scores- Leveled papers'!$H31:$KM31,"&lt;&gt;")=0,"",SUMIF('English Scores- Leveled papers'!$H$4:$KM$4,CP$3,'English Scores- Leveled papers'!$H31:$KM31)))</f>
        <is>
          <t/>
        </is>
      </c>
      <c r="CQ29" s="319" t="inlineStr">
        <f aca="false">IF($B29="","",IF(COUNTIFS('English Scores- Leveled papers'!$H$4:$KM$4,CQ$3,'English Scores- Leveled papers'!$H31:$KM31,"&lt;&gt;")=0,"",SUMIF('English Scores- Leveled papers'!$H$4:$KM$4,CQ$3,'English Scores- Leveled papers'!$H31:$KM31)))</f>
        <is>
          <t/>
        </is>
      </c>
      <c r="CR29" s="319" t="inlineStr">
        <f aca="false">IF($B29="","",IF(COUNTIFS('English Scores- Leveled papers'!$H$4:$KM$4,CR$3,'English Scores- Leveled papers'!$H31:$KM31,"&lt;&gt;")=0,"",SUMIF('English Scores- Leveled papers'!$H$4:$KM$4,CR$3,'English Scores- Leveled papers'!$H31:$KM31)))</f>
        <is>
          <t/>
        </is>
      </c>
      <c r="CS29" s="319" t="inlineStr">
        <f aca="false">IF($B29="","",IF(COUNTIFS('English Scores- Leveled papers'!$H$4:$KM$4,CS$3,'English Scores- Leveled papers'!$H31:$KM31,"&lt;&gt;")=0,"",SUMIF('English Scores- Leveled papers'!$H$4:$KM$4,CS$3,'English Scores- Leveled papers'!$H31:$KM31)))</f>
        <is>
          <t/>
        </is>
      </c>
      <c r="CT29" s="319" t="inlineStr">
        <f aca="false">IF($B29="","",IF(COUNTIFS('English Scores- Leveled papers'!$H$4:$KM$4,CT$3,'English Scores- Leveled papers'!$H31:$KM31,"&lt;&gt;")=0,"",SUMIF('English Scores- Leveled papers'!$H$4:$KM$4,CT$3,'English Scores- Leveled papers'!$H31:$KM31)))</f>
        <is>
          <t/>
        </is>
      </c>
      <c r="CU29" s="319" t="inlineStr">
        <f aca="false">IF($B29="","",IF(COUNTIFS('English Scores- Leveled papers'!$H$4:$KM$4,CU$3,'English Scores- Leveled papers'!$H31:$KM31,"&lt;&gt;")=0,"",SUMIF('English Scores- Leveled papers'!$H$4:$KM$4,CU$3,'English Scores- Leveled papers'!$H31:$KM31)))</f>
        <is>
          <t/>
        </is>
      </c>
      <c r="CV29" s="319" t="inlineStr">
        <f aca="false">IF($B29="","",IF(COUNTIFS('English Scores- Leveled papers'!$H$4:$KM$4,CV$3,'English Scores- Leveled papers'!$H31:$KM31,"&lt;&gt;")=0,"",SUMIF('English Scores- Leveled papers'!$H$4:$KM$4,CV$3,'English Scores- Leveled papers'!$H31:$KM31)))</f>
        <is>
          <t/>
        </is>
      </c>
      <c r="CW29" s="319" t="inlineStr">
        <f aca="false">IF($B29="","",IF(COUNTIFS('English Scores- Leveled papers'!$H$4:$KM$4,CW$3,'English Scores- Leveled papers'!$H31:$KM31,"&lt;&gt;")=0,"",SUMIF('English Scores- Leveled papers'!$H$4:$KM$4,CW$3,'English Scores- Leveled papers'!$H31:$KM31)))</f>
        <is>
          <t/>
        </is>
      </c>
      <c r="CX29" s="319" t="inlineStr">
        <f aca="false">IF($B29="","",IF(COUNTIFS('English Scores- Leveled papers'!$H$4:$KM$4,CX$3,'English Scores- Leveled papers'!$H31:$KM31,"&lt;&gt;")=0,"",SUMIF('English Scores- Leveled papers'!$H$4:$KM$4,CX$3,'English Scores- Leveled papers'!$H31:$KM31)))</f>
        <is>
          <t/>
        </is>
      </c>
      <c r="CY29" s="319" t="inlineStr">
        <f aca="false">IF($B29="","",IF(COUNTIFS('English Scores- Leveled papers'!$H$4:$KM$4,CY$3,'English Scores- Leveled papers'!$H31:$KM31,"&lt;&gt;")=0,"",SUMIF('English Scores- Leveled papers'!$H$4:$KM$4,CY$3,'English Scores- Leveled papers'!$H31:$KM31)))</f>
        <is>
          <t/>
        </is>
      </c>
      <c r="CZ29" s="319" t="inlineStr">
        <f aca="false">IF($B29="","",IF(COUNTIFS('English Scores- Leveled papers'!$H$4:$KM$4,CZ$3,'English Scores- Leveled papers'!$H31:$KM31,"&lt;&gt;")=0,"",SUMIF('English Scores- Leveled papers'!$H$4:$KM$4,CZ$3,'English Scores- Leveled papers'!$H31:$KM31)))</f>
        <is>
          <t/>
        </is>
      </c>
      <c r="DA29" s="319" t="inlineStr">
        <f aca="false">IF($B29="","",IF(COUNTIFS('English Scores- Leveled papers'!$H$4:$KM$4,DA$3,'English Scores- Leveled papers'!$H31:$KM31,"&lt;&gt;")=0,"",SUMIF('English Scores- Leveled papers'!$H$4:$KM$4,DA$3,'English Scores- Leveled papers'!$H31:$KM31)))</f>
        <is>
          <t/>
        </is>
      </c>
      <c r="DB29" s="319" t="inlineStr">
        <f aca="false">IF($B29="","",IF(COUNTIFS('English Scores- Leveled papers'!$H$4:$KM$4,DB$3,'English Scores- Leveled papers'!$H31:$KM31,"&lt;&gt;")=0,"",SUMIF('English Scores- Leveled papers'!$H$4:$KM$4,DB$3,'English Scores- Leveled papers'!$H31:$KM31)))</f>
        <is>
          <t/>
        </is>
      </c>
      <c r="DC29" s="319" t="inlineStr">
        <f aca="false">IF($B29="","",IF(COUNTIFS('English Scores- Leveled papers'!$H$4:$KM$4,DC$3,'English Scores- Leveled papers'!$H31:$KM31,"&lt;&gt;")=0,"",SUMIF('English Scores- Leveled papers'!$H$4:$KM$4,DC$3,'English Scores- Leveled papers'!$H31:$KM31)))</f>
        <is>
          <t/>
        </is>
      </c>
      <c r="DD29" s="319" t="inlineStr">
        <f aca="false">IF($B29="","",IF(COUNTIFS('English Scores- Leveled papers'!$H$4:$KM$4,DD$3,'English Scores- Leveled papers'!$H31:$KM31,"&lt;&gt;")=0,"",SUMIF('English Scores- Leveled papers'!$H$4:$KM$4,DD$3,'English Scores- Leveled papers'!$H31:$KM31)))</f>
        <is>
          <t/>
        </is>
      </c>
      <c r="DE29" s="319" t="inlineStr">
        <f aca="false">IF($B29="","",IF(COUNTIFS('English Scores- Leveled papers'!$H$4:$KM$4,DE$3,'English Scores- Leveled papers'!$H31:$KM31,"&lt;&gt;")=0,"",SUMIF('English Scores- Leveled papers'!$H$4:$KM$4,DE$3,'English Scores- Leveled papers'!$H31:$KM31)))</f>
        <is>
          <t/>
        </is>
      </c>
      <c r="DF29" s="319" t="inlineStr">
        <f aca="false">IF($B29="","",IF(COUNTIFS('English Scores- Leveled papers'!$H$4:$KM$4,DF$3,'English Scores- Leveled papers'!$H31:$KM31,"&lt;&gt;")=0,"",SUMIF('English Scores- Leveled papers'!$H$4:$KM$4,DF$3,'English Scores- Leveled papers'!$H31:$KM31)))</f>
        <is>
          <t/>
        </is>
      </c>
      <c r="DG29" s="319" t="inlineStr">
        <f aca="false">IF($B29="","",IF(COUNTIFS('English Scores- Leveled papers'!$H$4:$KM$4,DG$3,'English Scores- Leveled papers'!$H31:$KM31,"&lt;&gt;")=0,"",SUMIF('English Scores- Leveled papers'!$H$4:$KM$4,DG$3,'English Scores- Leveled papers'!$H31:$KM31)))</f>
        <is>
          <t/>
        </is>
      </c>
      <c r="DH29" s="319" t="inlineStr">
        <f aca="false">IF($B29="","",IF(COUNTIFS('English Scores- Leveled papers'!$H$4:$KM$4,DH$3,'English Scores- Leveled papers'!$H31:$KM31,"&lt;&gt;")=0,"",SUMIF('English Scores- Leveled papers'!$H$4:$KM$4,DH$3,'English Scores- Leveled papers'!$H31:$KM31)))</f>
        <is>
          <t/>
        </is>
      </c>
      <c r="DI29" s="319" t="inlineStr">
        <f aca="false">IF($B29="","",IF(COUNTIFS('English Scores- Leveled papers'!$H$4:$KM$4,DI$3,'English Scores- Leveled papers'!$H31:$KM31,"&lt;&gt;")=0,"",SUMIF('English Scores- Leveled papers'!$H$4:$KM$4,DI$3,'English Scores- Leveled papers'!$H31:$KM31)))</f>
        <is>
          <t/>
        </is>
      </c>
      <c r="DJ29" s="319" t="inlineStr">
        <f aca="false">IF($B29="","",IF(COUNTIFS('English Scores- Leveled papers'!$H$4:$KM$4,DJ$3,'English Scores- Leveled papers'!$H31:$KM31,"&lt;&gt;")=0,"",SUMIF('English Scores- Leveled papers'!$H$4:$KM$4,DJ$3,'English Scores- Leveled papers'!$H31:$KM31)))</f>
        <is>
          <t/>
        </is>
      </c>
      <c r="DK29" s="319" t="inlineStr">
        <f aca="false">IF($B29="","",IF(COUNTIFS('English Scores- Leveled papers'!$H$4:$KM$4,DK$3,'English Scores- Leveled papers'!$H31:$KM31,"&lt;&gt;")=0,"",SUMIF('English Scores- Leveled papers'!$H$4:$KM$4,DK$3,'English Scores- Leveled papers'!$H31:$KM31)))</f>
        <is>
          <t/>
        </is>
      </c>
      <c r="DL29" s="319" t="inlineStr">
        <f aca="false">IF($B29="","",IF(COUNTIFS('English Scores- Leveled papers'!$H$4:$KM$4,DL$3,'English Scores- Leveled papers'!$H31:$KM31,"&lt;&gt;")=0,"",SUMIF('English Scores- Leveled papers'!$H$4:$KM$4,DL$3,'English Scores- Leveled papers'!$H31:$KM31)))</f>
        <is>
          <t/>
        </is>
      </c>
      <c r="DM29" s="319" t="inlineStr">
        <f aca="false">IF($B29="","",IF(COUNTIFS('English Scores- Leveled papers'!$H$4:$KM$4,DM$3,'English Scores- Leveled papers'!$H31:$KM31,"&lt;&gt;")=0,"",SUMIF('English Scores- Leveled papers'!$H$4:$KM$4,DM$3,'English Scores- Leveled papers'!$H31:$KM31)))</f>
        <is>
          <t/>
        </is>
      </c>
      <c r="DN29" s="319" t="inlineStr">
        <f aca="false">IF($B29="","",IF(COUNTIFS('English Scores- Leveled papers'!$H$4:$KM$4,DN$3,'English Scores- Leveled papers'!$H31:$KM31,"&lt;&gt;")=0,"",SUMIF('English Scores- Leveled papers'!$H$4:$KM$4,DN$3,'English Scores- Leveled papers'!$H31:$KM31)))</f>
        <is>
          <t/>
        </is>
      </c>
      <c r="DO29" s="319" t="inlineStr">
        <f aca="false">IF($B29="","",IF(COUNTIFS('English Scores- Leveled papers'!$H$4:$KM$4,DO$3,'English Scores- Leveled papers'!$H31:$KM31,"&lt;&gt;")=0,"",SUMIF('English Scores- Leveled papers'!$H$4:$KM$4,DO$3,'English Scores- Leveled papers'!$H31:$KM31)))</f>
        <is>
          <t/>
        </is>
      </c>
      <c r="DP29" s="319" t="inlineStr">
        <f aca="false">IF($B29="","",IF(COUNTIFS('English Scores- Leveled papers'!$H$4:$KM$4,DP$3,'English Scores- Leveled papers'!$H31:$KM31,"&lt;&gt;")=0,"",SUMIF('English Scores- Leveled papers'!$H$4:$KM$4,DP$3,'English Scores- Leveled papers'!$H31:$KM31)))</f>
        <is>
          <t/>
        </is>
      </c>
      <c r="DQ29" s="320" t="inlineStr">
        <f aca="false">IF($B29="","",IF(COUNTIFS('English Scores- Leveled papers'!$H$4:$KM$4,DQ$3,'English Scores- Leveled papers'!$H31:$KM31,"&lt;&gt;")=0,"",SUMIF('English Scores- Leveled papers'!$H$4:$KM$4,DQ$3,'English Scores- Leveled papers'!$H31:$KM31)))</f>
        <is>
          <t/>
        </is>
      </c>
      <c r="DR29" s="321" t="inlineStr">
        <f aca="false">IF('Cover Sheet'!$AC$6="6th", 'Eng GLA 6th, 7th, 8th'!D32, "")</f>
        <is>
          <t/>
        </is>
      </c>
      <c r="DU29" s="319" t="inlineStr">
        <f aca="false">IF($B29="","",IF(COUNTIFS('Eng GLA 6th, 7th, 8th'!$E$4:$DV$4,DU$3,'Eng GLA 6th, 7th, 8th'!$E32:$DV32,"&lt;&gt;")=0,"",SUMIF('Eng GLA 6th, 7th, 8th'!$E$4:$DV$4,DU$3,'Eng GLA 6th, 7th, 8th'!$E32:$DV32)))</f>
        <is>
          <t/>
        </is>
      </c>
      <c r="DV29" s="319" t="inlineStr">
        <f aca="false">IF($B29="","",IF(COUNTIFS('Eng GLA 6th, 7th, 8th'!$E$4:$DV$4,DV$3,'Eng GLA 6th, 7th, 8th'!$E32:$DV32,"&lt;&gt;")=0,"",SUMIF('Eng GLA 6th, 7th, 8th'!$E$4:$DV$4,DV$3,'Eng GLA 6th, 7th, 8th'!$E32:$DV32)))</f>
        <is>
          <t/>
        </is>
      </c>
      <c r="DW29" s="319" t="inlineStr">
        <f aca="false">IF($B29="","",IF(COUNTIFS('Eng GLA 6th, 7th, 8th'!$E$4:$DV$4,DW$3,'Eng GLA 6th, 7th, 8th'!$E32:$DV32,"&lt;&gt;")=0,"",SUMIF('Eng GLA 6th, 7th, 8th'!$E$4:$DV$4,DW$3,'Eng GLA 6th, 7th, 8th'!$E32:$DV32)))</f>
        <is>
          <t/>
        </is>
      </c>
      <c r="DX29" s="319" t="inlineStr">
        <f aca="false">IF($B29="","",IF(COUNTIFS('Eng GLA 6th, 7th, 8th'!$E$4:$DV$4,DX$3,'Eng GLA 6th, 7th, 8th'!$E32:$DV32,"&lt;&gt;")=0,"",SUMIF('Eng GLA 6th, 7th, 8th'!$E$4:$DV$4,DX$3,'Eng GLA 6th, 7th, 8th'!$E32:$DV32)))</f>
        <is>
          <t/>
        </is>
      </c>
      <c r="DY29" s="319" t="inlineStr">
        <f aca="false">IF($B29="","",IF(COUNTIFS('Eng GLA 6th, 7th, 8th'!$E$4:$DV$4,DY$3,'Eng GLA 6th, 7th, 8th'!$E32:$DV32,"&lt;&gt;")=0,"",SUMIF('Eng GLA 6th, 7th, 8th'!$E$4:$DV$4,DY$3,'Eng GLA 6th, 7th, 8th'!$E32:$DV32)))</f>
        <is>
          <t/>
        </is>
      </c>
      <c r="DZ29" s="319" t="inlineStr">
        <f aca="false">IF($B29="","",IF(COUNTIFS('Eng GLA 6th, 7th, 8th'!$E$4:$DV$4,DZ$3,'Eng GLA 6th, 7th, 8th'!$E32:$DV32,"&lt;&gt;")=0,"",SUMIF('Eng GLA 6th, 7th, 8th'!$E$4:$DV$4,DZ$3,'Eng GLA 6th, 7th, 8th'!$E32:$DV32)))</f>
        <is>
          <t/>
        </is>
      </c>
      <c r="EA29" s="319" t="inlineStr">
        <f aca="false">IF($B29="","",IF(COUNTIFS('Eng GLA 6th, 7th, 8th'!$E$4:$DV$4,EA$3,'Eng GLA 6th, 7th, 8th'!$E32:$DV32,"&lt;&gt;")=0,"",SUMIF('Eng GLA 6th, 7th, 8th'!$E$4:$DV$4,EA$3,'Eng GLA 6th, 7th, 8th'!$E32:$DV32)))</f>
        <is>
          <t/>
        </is>
      </c>
      <c r="EB29" s="319" t="inlineStr">
        <f aca="false">IF($B29="","",IF(COUNTIFS('Eng GLA 6th, 7th, 8th'!$E$4:$DV$4,EB$3,'Eng GLA 6th, 7th, 8th'!$E32:$DV32,"&lt;&gt;")=0,"",SUMIF('Eng GLA 6th, 7th, 8th'!$E$4:$DV$4,EB$3,'Eng GLA 6th, 7th, 8th'!$E32:$DV32)))</f>
        <is>
          <t/>
        </is>
      </c>
      <c r="EC29" s="319" t="inlineStr">
        <f aca="false">IF($B29="","",IF(COUNTIFS('Eng GLA 6th, 7th, 8th'!$E$4:$DV$4,EC$3,'Eng GLA 6th, 7th, 8th'!$E32:$DV32,"&lt;&gt;")=0,"",SUMIF('Eng GLA 6th, 7th, 8th'!$E$4:$DV$4,EC$3,'Eng GLA 6th, 7th, 8th'!$E32:$DV32)))</f>
        <is>
          <t/>
        </is>
      </c>
      <c r="ED29" s="319" t="inlineStr">
        <f aca="false">IF($B29="","",IF(COUNTIFS('Eng GLA 6th, 7th, 8th'!$E$4:$DV$4,ED$3,'Eng GLA 6th, 7th, 8th'!$E32:$DV32,"&lt;&gt;")=0,"",SUMIF('Eng GLA 6th, 7th, 8th'!$E$4:$DV$4,ED$3,'Eng GLA 6th, 7th, 8th'!$E32:$DV32)))</f>
        <is>
          <t/>
        </is>
      </c>
      <c r="EE29" s="319" t="inlineStr">
        <f aca="false">IF($B29="","",IF(COUNTIFS('Eng GLA 6th, 7th, 8th'!$E$4:$DV$4,EE$3,'Eng GLA 6th, 7th, 8th'!$E32:$DV32,"&lt;&gt;")=0,"",SUMIF('Eng GLA 6th, 7th, 8th'!$E$4:$DV$4,EE$3,'Eng GLA 6th, 7th, 8th'!$E32:$DV32)))</f>
        <is>
          <t/>
        </is>
      </c>
      <c r="EF29" s="319" t="inlineStr">
        <f aca="false">IF($B29="","",IF(COUNTIFS('Eng GLA 6th, 7th, 8th'!$E$4:$DV$4,EF$3,'Eng GLA 6th, 7th, 8th'!$E32:$DV32,"&lt;&gt;")=0,"",SUMIF('Eng GLA 6th, 7th, 8th'!$E$4:$DV$4,EF$3,'Eng GLA 6th, 7th, 8th'!$E32:$DV32)))</f>
        <is>
          <t/>
        </is>
      </c>
      <c r="EG29" s="319" t="inlineStr">
        <f aca="false">IF($B29="","",IF(COUNTIFS('Eng GLA 6th, 7th, 8th'!$E$4:$DV$4,EG$3,'Eng GLA 6th, 7th, 8th'!$E32:$DV32,"&lt;&gt;")=0,"",SUMIF('Eng GLA 6th, 7th, 8th'!$E$4:$DV$4,EG$3,'Eng GLA 6th, 7th, 8th'!$E32:$DV32)))</f>
        <is>
          <t/>
        </is>
      </c>
      <c r="EH29" s="319" t="inlineStr">
        <f aca="false">IF($B29="","",IF(COUNTIFS('Eng GLA 6th, 7th, 8th'!$E$4:$DV$4,EH$3,'Eng GLA 6th, 7th, 8th'!$E32:$DV32,"&lt;&gt;")=0,"",SUMIF('Eng GLA 6th, 7th, 8th'!$E$4:$DV$4,EH$3,'Eng GLA 6th, 7th, 8th'!$E32:$DV32)))</f>
        <is>
          <t/>
        </is>
      </c>
      <c r="EI29" s="319" t="inlineStr">
        <f aca="false">IF($B29="","",IF(COUNTIFS('Eng GLA 6th, 7th, 8th'!$E$4:$DV$4,EI$3,'Eng GLA 6th, 7th, 8th'!$E32:$DV32,"&lt;&gt;")=0,"",SUMIF('Eng GLA 6th, 7th, 8th'!$E$4:$DV$4,EI$3,'Eng GLA 6th, 7th, 8th'!$E32:$DV32)))</f>
        <is>
          <t/>
        </is>
      </c>
      <c r="EJ29" s="322" t="inlineStr">
        <f aca="false">IF('Cover Sheet'!$AC$6="7th", 'Eng GLA 6th, 7th, 8th'!AQ32, "")</f>
        <is>
          <t/>
        </is>
      </c>
      <c r="EK29" s="319" t="inlineStr">
        <f aca="false">IF($B29="","",IF(COUNTIFS('Eng GLA 6th, 7th, 8th'!$E$4:$DV$4,EK$3,'Eng GLA 6th, 7th, 8th'!$E32:$DV32,"&lt;&gt;")=0,"",SUMIF('Eng GLA 6th, 7th, 8th'!$E$4:$DV$4,EK$3,'Eng GLA 6th, 7th, 8th'!$E32:$DV32)))</f>
        <is>
          <t/>
        </is>
      </c>
      <c r="EL29" s="319" t="inlineStr">
        <f aca="false">IF($B29="","",IF(COUNTIFS('Eng GLA 6th, 7th, 8th'!$E$4:$DV$4,EL$3,'Eng GLA 6th, 7th, 8th'!$E32:$DV32,"&lt;&gt;")=0,"",SUMIF('Eng GLA 6th, 7th, 8th'!$E$4:$DV$4,EL$3,'Eng GLA 6th, 7th, 8th'!$E32:$DV32)))</f>
        <is>
          <t/>
        </is>
      </c>
      <c r="EM29" s="319" t="inlineStr">
        <f aca="false">IF($B29="","",IF(COUNTIFS('Eng GLA 6th, 7th, 8th'!$E$4:$DV$4,EM$3,'Eng GLA 6th, 7th, 8th'!$E32:$DV32,"&lt;&gt;")=0,"",SUMIF('Eng GLA 6th, 7th, 8th'!$E$4:$DV$4,EM$3,'Eng GLA 6th, 7th, 8th'!$E32:$DV32)))</f>
        <is>
          <t/>
        </is>
      </c>
      <c r="EN29" s="319" t="inlineStr">
        <f aca="false">IF($B29="","",IF(COUNTIFS('Eng GLA 6th, 7th, 8th'!$E$4:$DV$4,EN$3,'Eng GLA 6th, 7th, 8th'!$E32:$DV32,"&lt;&gt;")=0,"",SUMIF('Eng GLA 6th, 7th, 8th'!$E$4:$DV$4,EN$3,'Eng GLA 6th, 7th, 8th'!$E32:$DV32)))</f>
        <is>
          <t/>
        </is>
      </c>
      <c r="EO29" s="319" t="inlineStr">
        <f aca="false">IF($B29="","",IF(COUNTIFS('Eng GLA 6th, 7th, 8th'!$E$4:$DV$4,EO$3,'Eng GLA 6th, 7th, 8th'!$E32:$DV32,"&lt;&gt;")=0,"",SUMIF('Eng GLA 6th, 7th, 8th'!$E$4:$DV$4,EO$3,'Eng GLA 6th, 7th, 8th'!$E32:$DV32)))</f>
        <is>
          <t/>
        </is>
      </c>
      <c r="EP29" s="319" t="inlineStr">
        <f aca="false">IF($B29="","",IF(COUNTIFS('Eng GLA 6th, 7th, 8th'!$E$4:$DV$4,EP$3,'Eng GLA 6th, 7th, 8th'!$E32:$DV32,"&lt;&gt;")=0,"",SUMIF('Eng GLA 6th, 7th, 8th'!$E$4:$DV$4,EP$3,'Eng GLA 6th, 7th, 8th'!$E32:$DV32)))</f>
        <is>
          <t/>
        </is>
      </c>
      <c r="EQ29" s="319" t="inlineStr">
        <f aca="false">IF($B29="","",IF(COUNTIFS('Eng GLA 6th, 7th, 8th'!$E$4:$DV$4,EQ$3,'Eng GLA 6th, 7th, 8th'!$E32:$DV32,"&lt;&gt;")=0,"",SUMIF('Eng GLA 6th, 7th, 8th'!$E$4:$DV$4,EQ$3,'Eng GLA 6th, 7th, 8th'!$E32:$DV32)))</f>
        <is>
          <t/>
        </is>
      </c>
      <c r="ER29" s="319" t="inlineStr">
        <f aca="false">IF($B29="","",IF(COUNTIFS('Eng GLA 6th, 7th, 8th'!$E$4:$DV$4,ER$3,'Eng GLA 6th, 7th, 8th'!$E32:$DV32,"&lt;&gt;")=0,"",SUMIF('Eng GLA 6th, 7th, 8th'!$E$4:$DV$4,ER$3,'Eng GLA 6th, 7th, 8th'!$E32:$DV32)))</f>
        <is>
          <t/>
        </is>
      </c>
      <c r="ES29" s="319" t="inlineStr">
        <f aca="false">IF($B29="","",IF(COUNTIFS('Eng GLA 6th, 7th, 8th'!$E$4:$DV$4,ES$3,'Eng GLA 6th, 7th, 8th'!$E32:$DV32,"&lt;&gt;")=0,"",SUMIF('Eng GLA 6th, 7th, 8th'!$E$4:$DV$4,ES$3,'Eng GLA 6th, 7th, 8th'!$E32:$DV32)))</f>
        <is>
          <t/>
        </is>
      </c>
      <c r="ET29" s="319" t="inlineStr">
        <f aca="false">IF($B29="","",IF(COUNTIFS('Eng GLA 6th, 7th, 8th'!$E$4:$DV$4,ET$3,'Eng GLA 6th, 7th, 8th'!$E32:$DV32,"&lt;&gt;")=0,"",SUMIF('Eng GLA 6th, 7th, 8th'!$E$4:$DV$4,ET$3,'Eng GLA 6th, 7th, 8th'!$E32:$DV32)))</f>
        <is>
          <t/>
        </is>
      </c>
      <c r="EU29" s="319" t="inlineStr">
        <f aca="false">IF($B29="","",IF(COUNTIFS('Eng GLA 6th, 7th, 8th'!$E$4:$DV$4,EU$3,'Eng GLA 6th, 7th, 8th'!$E32:$DV32,"&lt;&gt;")=0,"",SUMIF('Eng GLA 6th, 7th, 8th'!$E$4:$DV$4,EU$3,'Eng GLA 6th, 7th, 8th'!$E32:$DV32)))</f>
        <is>
          <t/>
        </is>
      </c>
      <c r="EV29" s="319" t="inlineStr">
        <f aca="false">IF($B29="","",IF(COUNTIFS('Eng GLA 6th, 7th, 8th'!$E$4:$DV$4,EV$3,'Eng GLA 6th, 7th, 8th'!$E32:$DV32,"&lt;&gt;")=0,"",SUMIF('Eng GLA 6th, 7th, 8th'!$E$4:$DV$4,EV$3,'Eng GLA 6th, 7th, 8th'!$E32:$DV32)))</f>
        <is>
          <t/>
        </is>
      </c>
      <c r="EW29" s="319" t="inlineStr">
        <f aca="false">IF($B29="","",IF(COUNTIFS('Eng GLA 6th, 7th, 8th'!$E$4:$DV$4,EW$3,'Eng GLA 6th, 7th, 8th'!$E32:$DV32,"&lt;&gt;")=0,"",SUMIF('Eng GLA 6th, 7th, 8th'!$E$4:$DV$4,EW$3,'Eng GLA 6th, 7th, 8th'!$E32:$DV32)))</f>
        <is>
          <t/>
        </is>
      </c>
      <c r="EX29" s="319" t="inlineStr">
        <f aca="false">IF($B29="","",IF(COUNTIFS('Eng GLA 6th, 7th, 8th'!$E$4:$DV$4,EX$3,'Eng GLA 6th, 7th, 8th'!$E32:$DV32,"&lt;&gt;")=0,"",SUMIF('Eng GLA 6th, 7th, 8th'!$E$4:$DV$4,EX$3,'Eng GLA 6th, 7th, 8th'!$E32:$DV32)))</f>
        <is>
          <t/>
        </is>
      </c>
      <c r="EY29" s="319" t="inlineStr">
        <f aca="false">IF($B29="","",IF(COUNTIFS('Eng GLA 6th, 7th, 8th'!$E$4:$DV$4,EY$3,'Eng GLA 6th, 7th, 8th'!$E32:$DV32,"&lt;&gt;")=0,"",SUMIF('Eng GLA 6th, 7th, 8th'!$E$4:$DV$4,EY$3,'Eng GLA 6th, 7th, 8th'!$E32:$DV32)))</f>
        <is>
          <t/>
        </is>
      </c>
      <c r="EZ29" s="322" t="inlineStr">
        <f aca="false">IF('Cover Sheet'!$AC$6="8th", 'Eng GLA 6th, 7th, 8th'!CG32, "")</f>
        <is>
          <t/>
        </is>
      </c>
      <c r="FA29" s="319" t="inlineStr">
        <f aca="false">IF($B29="","",IF(COUNTIFS('Eng GLA 6th, 7th, 8th'!$E$4:$DV$4,FA$3,'Eng GLA 6th, 7th, 8th'!$E32:$DV32,"&lt;&gt;")=0,"",SUMIF('Eng GLA 6th, 7th, 8th'!$E$4:$DV$4,FA$3,'Eng GLA 6th, 7th, 8th'!$E32:$DV32)))</f>
        <is>
          <t/>
        </is>
      </c>
      <c r="FB29" s="319" t="inlineStr">
        <f aca="false">IF($B29="","",IF(COUNTIFS('Eng GLA 6th, 7th, 8th'!$E$4:$DV$4,FB$3,'Eng GLA 6th, 7th, 8th'!$E32:$DV32,"&lt;&gt;")=0,"",SUMIF('Eng GLA 6th, 7th, 8th'!$E$4:$DV$4,FB$3,'Eng GLA 6th, 7th, 8th'!$E32:$DV32)))</f>
        <is>
          <t/>
        </is>
      </c>
      <c r="FC29" s="319" t="inlineStr">
        <f aca="false">IF($B29="","",IF(COUNTIFS('Eng GLA 6th, 7th, 8th'!$E$4:$DV$4,FC$3,'Eng GLA 6th, 7th, 8th'!$E32:$DV32,"&lt;&gt;")=0,"",SUMIF('Eng GLA 6th, 7th, 8th'!$E$4:$DV$4,FC$3,'Eng GLA 6th, 7th, 8th'!$E32:$DV32)))</f>
        <is>
          <t/>
        </is>
      </c>
      <c r="FD29" s="319" t="inlineStr">
        <f aca="false">IF($B29="","",IF(COUNTIFS('Eng GLA 6th, 7th, 8th'!$E$4:$DV$4,FD$3,'Eng GLA 6th, 7th, 8th'!$E32:$DV32,"&lt;&gt;")=0,"",SUMIF('Eng GLA 6th, 7th, 8th'!$E$4:$DV$4,FD$3,'Eng GLA 6th, 7th, 8th'!$E32:$DV32)))</f>
        <is>
          <t/>
        </is>
      </c>
      <c r="FE29" s="319" t="inlineStr">
        <f aca="false">IF($B29="","",IF(COUNTIFS('Eng GLA 6th, 7th, 8th'!$E$4:$DV$4,FE$3,'Eng GLA 6th, 7th, 8th'!$E32:$DV32,"&lt;&gt;")=0,"",SUMIF('Eng GLA 6th, 7th, 8th'!$E$4:$DV$4,FE$3,'Eng GLA 6th, 7th, 8th'!$E32:$DV32)))</f>
        <is>
          <t/>
        </is>
      </c>
      <c r="FF29" s="319" t="inlineStr">
        <f aca="false">IF($B29="","",IF(COUNTIFS('Eng GLA 6th, 7th, 8th'!$E$4:$DV$4,FF$3,'Eng GLA 6th, 7th, 8th'!$E32:$DV32,"&lt;&gt;")=0,"",SUMIF('Eng GLA 6th, 7th, 8th'!$E$4:$DV$4,FF$3,'Eng GLA 6th, 7th, 8th'!$E32:$DV32)))</f>
        <is>
          <t/>
        </is>
      </c>
      <c r="FG29" s="319" t="inlineStr">
        <f aca="false">IF($B29="","",IF(COUNTIFS('Eng GLA 6th, 7th, 8th'!$E$4:$DV$4,FG$3,'Eng GLA 6th, 7th, 8th'!$E32:$DV32,"&lt;&gt;")=0,"",SUMIF('Eng GLA 6th, 7th, 8th'!$E$4:$DV$4,FG$3,'Eng GLA 6th, 7th, 8th'!$E32:$DV32)))</f>
        <is>
          <t/>
        </is>
      </c>
      <c r="FH29" s="319" t="inlineStr">
        <f aca="false">IF($B29="","",IF(COUNTIFS('Eng GLA 6th, 7th, 8th'!$E$4:$DV$4,FH$3,'Eng GLA 6th, 7th, 8th'!$E32:$DV32,"&lt;&gt;")=0,"",SUMIF('Eng GLA 6th, 7th, 8th'!$E$4:$DV$4,FH$3,'Eng GLA 6th, 7th, 8th'!$E32:$DV32)))</f>
        <is>
          <t/>
        </is>
      </c>
      <c r="FI29" s="319" t="inlineStr">
        <f aca="false">IF($B29="","",IF(COUNTIFS('Eng GLA 6th, 7th, 8th'!$E$4:$DV$4,FI$3,'Eng GLA 6th, 7th, 8th'!$E32:$DV32,"&lt;&gt;")=0,"",SUMIF('Eng GLA 6th, 7th, 8th'!$E$4:$DV$4,FI$3,'Eng GLA 6th, 7th, 8th'!$E32:$DV32)))</f>
        <is>
          <t/>
        </is>
      </c>
      <c r="FJ29" s="319" t="inlineStr">
        <f aca="false">IF($B29="","",IF(COUNTIFS('Eng GLA 6th, 7th, 8th'!$E$4:$DV$4,FJ$3,'Eng GLA 6th, 7th, 8th'!$E32:$DV32,"&lt;&gt;")=0,"",SUMIF('Eng GLA 6th, 7th, 8th'!$E$4:$DV$4,FJ$3,'Eng GLA 6th, 7th, 8th'!$E32:$DV32)))</f>
        <is>
          <t/>
        </is>
      </c>
      <c r="FK29" s="319" t="inlineStr">
        <f aca="false">IF($B29="","",IF(COUNTIFS('Eng GLA 6th, 7th, 8th'!$E$4:$DV$4,FK$3,'Eng GLA 6th, 7th, 8th'!$E32:$DV32,"&lt;&gt;")=0,"",SUMIF('Eng GLA 6th, 7th, 8th'!$E$4:$DV$4,FK$3,'Eng GLA 6th, 7th, 8th'!$E32:$DV32)))</f>
        <is>
          <t/>
        </is>
      </c>
      <c r="FL29" s="319" t="inlineStr">
        <f aca="false">IF($B29="","",IF(COUNTIFS('Eng GLA 6th, 7th, 8th'!$E$4:$DV$4,FL$3,'Eng GLA 6th, 7th, 8th'!$E32:$DV32,"&lt;&gt;")=0,"",SUMIF('Eng GLA 6th, 7th, 8th'!$E$4:$DV$4,FL$3,'Eng GLA 6th, 7th, 8th'!$E32:$DV32)))</f>
        <is>
          <t/>
        </is>
      </c>
      <c r="FM29" s="319" t="inlineStr">
        <f aca="false">IF($B29="","",IF(COUNTIFS('Eng GLA 6th, 7th, 8th'!$E$4:$DV$4,FM$3,'Eng GLA 6th, 7th, 8th'!$E32:$DV32,"&lt;&gt;")=0,"",SUMIF('Eng GLA 6th, 7th, 8th'!$E$4:$DV$4,FM$3,'Eng GLA 6th, 7th, 8th'!$E32:$DV32)))</f>
        <is>
          <t/>
        </is>
      </c>
      <c r="FN29" s="319" t="inlineStr">
        <f aca="false">IF($B29="","",IF(COUNTIFS('Eng GLA 6th, 7th, 8th'!$E$4:$DV$4,FN$3,'Eng GLA 6th, 7th, 8th'!$E32:$DV32,"&lt;&gt;")=0,"",SUMIF('Eng GLA 6th, 7th, 8th'!$E$4:$DV$4,FN$3,'Eng GLA 6th, 7th, 8th'!$E32:$DV32)))</f>
        <is>
          <t/>
        </is>
      </c>
      <c r="FO29" s="319" t="inlineStr">
        <f aca="false">IF($B29="","",IF(COUNTIFS('Eng GLA 6th, 7th, 8th'!$E$4:$DV$4,FO$3,'Eng GLA 6th, 7th, 8th'!$E32:$DV32,"&lt;&gt;")=0,"",SUMIF('Eng GLA 6th, 7th, 8th'!$E$4:$DV$4,FO$3,'Eng GLA 6th, 7th, 8th'!$E32:$DV32)))</f>
        <is>
          <t/>
        </is>
      </c>
    </row>
    <row r="30" customFormat="false" ht="12.75" hidden="false" customHeight="true" outlineLevel="0" collapsed="false">
      <c r="A30" s="315" t="n">
        <v>26</v>
      </c>
      <c r="B30" s="315" t="str">
        <f aca="false">'English Scores- Leveled papers'!B32</f>
        <v>K.Ganesh</v>
      </c>
      <c r="C30" s="315"/>
      <c r="D30" s="316" t="inlineStr">
        <f aca="false">IF(OR(B30="",H30="",'Cover Sheet'!E30=""),"",'Cover Sheet'!E30)</f>
        <is>
          <t/>
        </is>
      </c>
      <c r="E30" s="316" t="inlineStr">
        <f aca="false">IF(OR(B30="",H30="",'Cover Sheet'!F30=""),"",'Cover Sheet'!F30)</f>
        <is>
          <t/>
        </is>
      </c>
      <c r="F30" s="316" t="inlineStr">
        <f aca="false">IF(OR(B30="",H30="",'Cover Sheet'!H30=""),"",'Cover Sheet'!H30)</f>
        <is>
          <t/>
        </is>
      </c>
      <c r="G30" s="316"/>
      <c r="H30" s="316" t="n">
        <f aca="false">IF(OR(B30="",COUNT('English Scores- Leveled papers'!H32:KM32)=0),"",IF((AND(AB30&gt;=(70/100),AB30&lt;1.1)),9,IF((AND(AA30&gt;=(70/100),AA30&lt;1.1)),8,IF((AND(Z30&gt;=(70/100),Z30&lt;1.1)),7,IF((AND(Y30&gt;=(70/100),Y30&lt;1.1)),6,IF(AND(X30&gt;=0.7,X30&lt;1.1),5.5,IF(AND(W30&gt;=0.7,W30&lt;1.1),5,IF(AND(V30&gt;=0.7,V30&lt;1.1),4.5,IF(AND(U30&gt;=0.7,U30&lt;1.1),4,IF(AND(T30&gt;=0.7,T30&lt;1.1),3.5,IF(AND(S30&gt;=0.7,S30&lt;1.1),3,IF(AND(R30&gt;=0.7,R30&lt;1.1),2.5,IF(AND(Q30&gt;=0.7,Q30&lt;1.1),2,IF(AND(P30&gt;=0.7,P30&lt;1.1),1.5,IF(AND(O30&gt;=0.7,O30&lt;1.1),1,IF(AND(N30&gt;=0.7,N30&lt;1.1),0.5,IF(AND(M30&gt;=0.7,M30&lt;1.1),0.2,IF(AND(L30&gt;=0.7,L30&lt;1.1),0,IF(COUNT('English Scores- Leveled papers'!H32:M32)=0,"",-0.5)))))))))))))))))))</f>
        <v>0.5</v>
      </c>
      <c r="I30" s="317" t="n">
        <f aca="false">IFERROR(IF(OR(B30="",H30=""),"",IF((AND(AB30&gt;=(70/100),AB30&lt;1.1)),AB30,IF(AND((AA30)&gt;=(70/100),AA30&lt;1.1),AA30,IF((AND((Z30)&gt;=(70/100),Z30&lt;1.1)),Z30,IF(AND((Y30)&gt;=(70/100),Y30&lt;1.1),Y30,IF(AND(X30&gt;=0.7,X30&lt;1.1),X30,IF(AND((W30)&gt;=0.7,W30&lt;1.1),W30,IF(AND((V30)&gt;=0.7,V30&lt;1.1),V30,IF(AND((U30)&gt;=0.7,U30&lt;1.1),U30,IF(AND((T30)&gt;=0.7,T30&lt;1.1),T30,IF(AND((S30)&gt;=0.7,S30&lt;1.1),S30,IF(AND((R30)&gt;=0.7,R30&lt;1.1),R30,IF(AND((Q30)&gt;=0.7,Q30&lt;1.1),Q30,IF(AND((P30)&gt;=0.7,P30&lt;1.1),P30,IF(AND((O30)&gt;=0.7,O30&lt;1.1),O30,IF(AND((N30)&gt;=0.7,N30&lt;1.1),N30,IF(AND((M30)&gt;=0.7,M30&lt;1.1),M30,IF(AND((L30)&gt;=0.7,L30&lt;1.1),L30,L30)))))))))))))))))),"")</f>
        <v>0.9</v>
      </c>
      <c r="J30" s="317" t="n">
        <f aca="false">IF((OR(B30="",H30="")),"",IF(AND((AB30)&gt;=(70/100),AB30&lt;1.1),"",IF((AND((AA30)&gt;=(70/100),AA30&lt;1.1)),AB30,IF((AND((Z30)&gt;=(70/100),Z30&lt;1.1)),AA30,IF((AND((Y30)&gt;=(70/100),Y30&lt;1.1)),Z30,IF(AND((X30)&gt;=0.7,X30&lt;1.1),Y30,IF(AND((W30)&gt;=0.7,W30&lt;1.1),X30,IF(AND((V30)&gt;=0.7,V30&lt;1.1),W30,IF(AND((U30)&gt;=0.7,U30&lt;1.1),V30,IF(AND((T30)&gt;=0.7,T30&lt;1.1),U30,IF(AND((S30)&gt;=0.7,S30&lt;1.1),T30,IF(AND((R30)&gt;=0.7,R30&lt;1.1),S30,IF(AND((Q30)&gt;=0.7,Q30&lt;1.1),R30,IF(AND((P30)&gt;=0.7,P30&lt;1.1),Q30,IF(AND((O30)&gt;=0.7,O30&lt;1.1),P30,IF(AND((N30)&gt;=0.7,N30&lt;1.1),O30,IF(AND((M30)&gt;=0.7,M30&lt;1.1),N30,IF(AND((L30)&gt;=0.7,L30&lt;1.1),M30,""))))))))))))))))))</f>
        <v>0.6</v>
      </c>
      <c r="K30" s="317" t="str">
        <f aca="false">IF((OR(B30="",H30="")),"",IF(AND((AB30)&gt;=(70/100),AB30&lt;1.1),AA30,IF((AND((AA30)&gt;=(70/100),AA30&lt;1.1)),Z30,IF((AND((Z30)&gt;=(70/100),Z30&lt;1.1)),Y30,IF((AND((Y30)&gt;=(70/100),Y30&lt;1.1)),X30,IF(AND((X30)&gt;=0.7,X30&lt;1.1),W30,IF(AND((W30)&gt;=0.7,W30&lt;1.1),V30,IF(AND((V30)&gt;=0.7,V30&lt;1.1),U30,IF(AND((U30)&gt;=0.7,U30&lt;1.1),T30,IF(AND((T30)&gt;=0.7,T30&lt;1.1),S30,IF(AND((S30)&gt;=0.7,S30&lt;1.1),R30,IF(AND((R30)&gt;=0.7,R30&lt;1.1),Q30,IF(AND((Q30)&gt;=0.7,Q30&lt;1.1),P30,IF(AND((P30)&gt;=0.7,P30&lt;1.1),O30,IF(AND((O30)&gt;=0.7,O30&lt;1.1),N30,IF(AND((N30)&gt;=0.7,N30&lt;1.1),M30,IF(AND((M30)&gt;=0.7,M30&lt;1.1),L30,IF(AND((L30)&gt;=0.7,L30&lt;1.1),"",""))))))))))))))))))</f>
        <v/>
      </c>
      <c r="L30" s="318" t="str">
        <f aca="false">IFERROR(IF((B30=""),"",(IF(COUNT(AC30:AG30)=0,"",ROUND(SUM(AC30:AG30)/SUM($AC$2:$AG$2),1)))),"")</f>
        <v/>
      </c>
      <c r="M30" s="318" t="str">
        <f aca="false">IFERROR(IF((B30=""),"",(IF(COUNT(AH30:AL30)=0,"",ROUND(SUM(AH30:AL30)/SUM($AH$2:$AL$2),1)))),"")</f>
        <v/>
      </c>
      <c r="N30" s="318" t="n">
        <f aca="false">IFERROR(IF((B30=""),"",(IF(COUNT(AM30:AQ30)=0,"",ROUND(SUM(AM30:AQ30)/SUM($AM$2:$AQ$2),1)))),"")</f>
        <v>0.9</v>
      </c>
      <c r="O30" s="318" t="n">
        <f aca="false">IFERROR(IF((B30=""),"",(IF(COUNT(AR30:AV30)=0,"",ROUND(SUM(AR30:AV30)/SUM($AR$2:$AV$2),1)))),"")</f>
        <v>0.6</v>
      </c>
      <c r="P30" s="318" t="str">
        <f aca="false">IFERROR(IF((B30=""),"",(IF(COUNT(AX30:BB30)=0,"",ROUND(SUM(AX30:BB30)/SUM($AX$2:$BB$2),1)))),"")</f>
        <v/>
      </c>
      <c r="Q30" s="318" t="str">
        <f aca="false">IFERROR(IF((B30=""),"",(IF(COUNT(BD30:BJ30)=0,"",ROUND(SUM(BD30:BJ30)/SUM($BD$2:$BJ$2),1)))),0)</f>
        <v/>
      </c>
      <c r="R30" s="318" t="str">
        <f aca="false">IFERROR(IF((B30=""),"",(IF(COUNT(BL30:BS30)=0,"",ROUND(SUM(BL30:BR30)/SUM($BL$2:$BR$2),1)))),0)</f>
        <v/>
      </c>
      <c r="S30" s="318" t="str">
        <f aca="false">IFERROR(IF((B30=""),"",(IF(COUNT(BT30:CB30)=0,"",ROUND(SUM(BT30:CA30)/SUM($BT$2:$CA$2),1)))),0)</f>
        <v/>
      </c>
      <c r="T30" s="318" t="str">
        <f aca="false">IFERROR(IF((B30=""),"",(IF(COUNT(CC30:CJ30)=0,"",ROUND(SUM(CC30:CI30)/SUM($CC$2:$CI$2),1)))),0)</f>
        <v/>
      </c>
      <c r="U30" s="318" t="str">
        <f aca="false">IFERROR(IF((B30=""),"",(IF(COUNT(CK30:CQ30)=0,"",ROUND(SUM(CK30:CQ30)/SUM($CK$2:$CQ$2),1)))),0)</f>
        <v/>
      </c>
      <c r="V30" s="318" t="str">
        <f aca="false">IFERROR(IF((B30=""),"",(IF(COUNT(CS30:CY30)=0,"",ROUND(SUM(CS30:CY30)/SUM($CS$2:$CY$2),1)))),0)</f>
        <v/>
      </c>
      <c r="W30" s="318" t="str">
        <f aca="false">IFERROR(IF((B30=""),"",(IF(COUNT(DA30:DI30)=0,"",ROUND(SUM(DA30:DI30)/SUM($DA$2:$DI$2),1)))),0)</f>
        <v/>
      </c>
      <c r="X30" s="318" t="str">
        <f aca="false">IFERROR(IF((B30=""),"",(IF(COUNT(DK30:DP30)=0,"",ROUND(SUM(DK30:DP30)/SUM($DK$2:$DP$2),1)))),0)</f>
        <v/>
      </c>
      <c r="Y30" s="318"/>
      <c r="Z30" s="318"/>
      <c r="AA30" s="318"/>
      <c r="AB30" s="318"/>
      <c r="AC30" s="319" t="inlineStr">
        <f aca="false">IF($B30="","",IF(COUNTIFS('English Scores- Leveled papers'!$H$4:$KM$4,AC$3,'English Scores- Leveled papers'!$H32:$KM32,"&lt;&gt;")=0,"",SUMIF('English Scores- Leveled papers'!$H$4:$KM$4,AC$3,'English Scores- Leveled papers'!$H32:$KM32)))</f>
        <is>
          <t/>
        </is>
      </c>
      <c r="AD30" s="319" t="inlineStr">
        <f aca="false">IF($B30="","",IF(COUNTIFS('English Scores- Leveled papers'!$H$4:$KM$4,AD$3,'English Scores- Leveled papers'!$H32:$KM32,"&lt;&gt;")=0,"",SUMIF('English Scores- Leveled papers'!$H$4:$KM$4,AD$3,'English Scores- Leveled papers'!$H32:$KM32)))</f>
        <is>
          <t/>
        </is>
      </c>
      <c r="AE30" s="319" t="inlineStr">
        <f aca="false">IF($B30="","",IF(COUNTIFS('English Scores- Leveled papers'!$H$4:$KM$4,AE$3,'English Scores- Leveled papers'!$H32:$KM32,"&lt;&gt;")=0,"",SUMIF('English Scores- Leveled papers'!$H$4:$KM$4,AE$3,'English Scores- Leveled papers'!$H32:$KM32)))</f>
        <is>
          <t/>
        </is>
      </c>
      <c r="AF30" s="319" t="inlineStr">
        <f aca="false">IF($B30="","",IF(COUNTIFS('English Scores- Leveled papers'!$H$4:$KM$4,AF$3,'English Scores- Leveled papers'!$H32:$KM32,"&lt;&gt;")=0,"",SUMIF('English Scores- Leveled papers'!$H$4:$KM$4,AF$3,'English Scores- Leveled papers'!$H32:$KM32)))</f>
        <is>
          <t/>
        </is>
      </c>
      <c r="AG30" s="319" t="inlineStr">
        <f aca="false">IF($B30="","",IF(COUNTIFS('English Scores- Leveled papers'!$H$4:$KM$4,AG$3,'English Scores- Leveled papers'!$H32:$KM32,"&lt;&gt;")=0,"",SUMIF('English Scores- Leveled papers'!$H$4:$KM$4,AG$3,'English Scores- Leveled papers'!$H32:$KM32)))</f>
        <is>
          <t/>
        </is>
      </c>
      <c r="AH30" s="319" t="inlineStr">
        <f aca="false">IF($B30="","",IF(COUNTIFS('English Scores- Leveled papers'!$H$4:$KM$4,AH$3,'English Scores- Leveled papers'!$H32:$KM32,"&lt;&gt;")=0,"",SUMIF('English Scores- Leveled papers'!$H$4:$KM$4,AH$3,'English Scores- Leveled papers'!$H32:$KM32)))</f>
        <is>
          <t/>
        </is>
      </c>
      <c r="AI30" s="319" t="inlineStr">
        <f aca="false">IF($B30="","",IF(COUNTIFS('English Scores- Leveled papers'!$H$4:$KM$4,AI$3,'English Scores- Leveled papers'!$H32:$KM32,"&lt;&gt;")=0,"",SUMIF('English Scores- Leveled papers'!$H$4:$KM$4,AI$3,'English Scores- Leveled papers'!$H32:$KM32)))</f>
        <is>
          <t/>
        </is>
      </c>
      <c r="AJ30" s="319" t="inlineStr">
        <f aca="false">IF($B30="","",IF(COUNTIFS('English Scores- Leveled papers'!$H$4:$KM$4,AJ$3,'English Scores- Leveled papers'!$H32:$KM32,"&lt;&gt;")=0,"",SUMIF('English Scores- Leveled papers'!$H$4:$KM$4,AJ$3,'English Scores- Leveled papers'!$H32:$KM32)))</f>
        <is>
          <t/>
        </is>
      </c>
      <c r="AK30" s="319" t="inlineStr">
        <f aca="false">IF($B30="","",IF(COUNTIFS('English Scores- Leveled papers'!$H$4:$KM$4,AK$3,'English Scores- Leveled papers'!$H32:$KM32,"&lt;&gt;")=0,"",SUMIF('English Scores- Leveled papers'!$H$4:$KM$4,AK$3,'English Scores- Leveled papers'!$H32:$KM32)))</f>
        <is>
          <t/>
        </is>
      </c>
      <c r="AL30" s="319" t="inlineStr">
        <f aca="false">IF($B30="","",IF(COUNTIFS('English Scores- Leveled papers'!$H$4:$KM$4,AL$3,'English Scores- Leveled papers'!$H32:$KM32,"&lt;&gt;")=0,"",SUMIF('English Scores- Leveled papers'!$H$4:$KM$4,AL$3,'English Scores- Leveled papers'!$H32:$KM32)))</f>
        <is>
          <t/>
        </is>
      </c>
      <c r="AM30" s="319" t="n">
        <f aca="false">IF($B30="","",IF(COUNTIFS('English Scores- Leveled papers'!$H$4:$KM$4,AM$3,'English Scores- Leveled papers'!$H32:$KM32,"&lt;&gt;")=0,"",SUMIF('English Scores- Leveled papers'!$H$4:$KM$4,AM$3,'English Scores- Leveled papers'!$H32:$KM32)))</f>
        <v>1</v>
      </c>
      <c r="AN30" s="319" t="n">
        <f aca="false">IF($B30="","",IF(COUNTIFS('English Scores- Leveled papers'!$H$4:$KM$4,AN$3,'English Scores- Leveled papers'!$H32:$KM32,"&lt;&gt;")=0,"",SUMIF('English Scores- Leveled papers'!$H$4:$KM$4,AN$3,'English Scores- Leveled papers'!$H32:$KM32)))</f>
        <v>1</v>
      </c>
      <c r="AO30" s="319" t="n">
        <f aca="false">IF($B30="","",IF(COUNTIFS('English Scores- Leveled papers'!$H$4:$KM$4,AO$3,'English Scores- Leveled papers'!$H32:$KM32,"&lt;&gt;")=0,"",SUMIF('English Scores- Leveled papers'!$H$4:$KM$4,AO$3,'English Scores- Leveled papers'!$H32:$KM32)))</f>
        <v>2</v>
      </c>
      <c r="AP30" s="319" t="n">
        <f aca="false">IF($B30="","",IF(COUNTIFS('English Scores- Leveled papers'!$H$4:$KM$4,AP$3,'English Scores- Leveled papers'!$H32:$KM32,"&lt;&gt;")=0,"",SUMIF('English Scores- Leveled papers'!$H$4:$KM$4,AP$3,'English Scores- Leveled papers'!$H32:$KM32)))</f>
        <v>1</v>
      </c>
      <c r="AQ30" s="319" t="n">
        <f aca="false">IF($B30="","",IF(COUNTIFS('English Scores- Leveled papers'!$H$4:$KM$4,AQ$3,'English Scores- Leveled papers'!$H32:$KM32,"&lt;&gt;")=0,"",SUMIF('English Scores- Leveled papers'!$H$4:$KM$4,AQ$3,'English Scores- Leveled papers'!$H32:$KM32)))</f>
        <v>1.5</v>
      </c>
      <c r="AR30" s="319" t="n">
        <f aca="false">IF($B30="","",IF(COUNTIFS('English Scores- Leveled papers'!$H$4:$KM$4,AR$3,'English Scores- Leveled papers'!$H32:$KM32,"&lt;&gt;")=0,"",SUMIF('English Scores- Leveled papers'!$H$4:$KM$4,AR$3,'English Scores- Leveled papers'!$H32:$KM32)))</f>
        <v>1</v>
      </c>
      <c r="AS30" s="319" t="n">
        <f aca="false">IF($B30="","",IF(COUNTIFS('English Scores- Leveled papers'!$H$4:$KM$4,AS$3,'English Scores- Leveled papers'!$H32:$KM32,"&lt;&gt;")=0,"",SUMIF('English Scores- Leveled papers'!$H$4:$KM$4,AS$3,'English Scores- Leveled papers'!$H32:$KM32)))</f>
        <v>2</v>
      </c>
      <c r="AT30" s="319" t="n">
        <f aca="false">IF($B30="","",IF(COUNTIFS('English Scores- Leveled papers'!$H$4:$KM$4,AT$3,'English Scores- Leveled papers'!$H32:$KM32,"&lt;&gt;")=0,"",SUMIF('English Scores- Leveled papers'!$H$4:$KM$4,AT$3,'English Scores- Leveled papers'!$H32:$KM32)))</f>
        <v>0</v>
      </c>
      <c r="AU30" s="319" t="n">
        <f aca="false">IF($B30="","",IF(COUNTIFS('English Scores- Leveled papers'!$H$4:$KM$4,AU$3,'English Scores- Leveled papers'!$H32:$KM32,"&lt;&gt;")=0,"",SUMIF('English Scores- Leveled papers'!$H$4:$KM$4,AU$3,'English Scores- Leveled papers'!$H32:$KM32)))</f>
        <v>0</v>
      </c>
      <c r="AV30" s="319" t="n">
        <f aca="false">IF($B30="","",IF(COUNTIFS('English Scores- Leveled papers'!$H$4:$KM$4,AV$3,'English Scores- Leveled papers'!$H32:$KM32,"&lt;&gt;")=0,"",SUMIF('English Scores- Leveled papers'!$H$4:$KM$4,AV$3,'English Scores- Leveled papers'!$H32:$KM32)))</f>
        <v>2</v>
      </c>
      <c r="AW30" s="319" t="n">
        <f aca="false">IF($B30="","",IF(COUNTIFS('English Scores- Leveled papers'!$H$4:$KM$4,AW$3,'English Scores- Leveled papers'!$H32:$KM32,"&lt;&gt;")=0,"",SUMIF('English Scores- Leveled papers'!$H$4:$KM$4,AW$3,'English Scores- Leveled papers'!$H32:$KM32)))</f>
        <v>1</v>
      </c>
      <c r="AX30" s="319" t="inlineStr">
        <f aca="false">IF($B30="","",IF(COUNTIFS('English Scores- Leveled papers'!$H$4:$KM$4,AX$3,'English Scores- Leveled papers'!$H32:$KM32,"&lt;&gt;")=0,"",SUMIF('English Scores- Leveled papers'!$H$4:$KM$4,AX$3,'English Scores- Leveled papers'!$H32:$KM32)))</f>
        <is>
          <t/>
        </is>
      </c>
      <c r="AY30" s="319" t="inlineStr">
        <f aca="false">IF($B30="","",IF(COUNTIFS('English Scores- Leveled papers'!$H$4:$KM$4,AY$3,'English Scores- Leveled papers'!$H32:$KM32,"&lt;&gt;")=0,"",SUMIF('English Scores- Leveled papers'!$H$4:$KM$4,AY$3,'English Scores- Leveled papers'!$H32:$KM32)))</f>
        <is>
          <t/>
        </is>
      </c>
      <c r="AZ30" s="319" t="inlineStr">
        <f aca="false">IF($B30="","",IF(COUNTIFS('English Scores- Leveled papers'!$H$4:$KM$4,AZ$3,'English Scores- Leveled papers'!$H32:$KM32,"&lt;&gt;")=0,"",SUMIF('English Scores- Leveled papers'!$H$4:$KM$4,AZ$3,'English Scores- Leveled papers'!$H32:$KM32)))</f>
        <is>
          <t/>
        </is>
      </c>
      <c r="BA30" s="319" t="inlineStr">
        <f aca="false">IF($B30="","",IF(COUNTIFS('English Scores- Leveled papers'!$H$4:$KM$4,BA$3,'English Scores- Leveled papers'!$H32:$KM32,"&lt;&gt;")=0,"",SUMIF('English Scores- Leveled papers'!$H$4:$KM$4,BA$3,'English Scores- Leveled papers'!$H32:$KM32)))</f>
        <is>
          <t/>
        </is>
      </c>
      <c r="BB30" s="319" t="inlineStr">
        <f aca="false">IF($B30="","",IF(COUNTIFS('English Scores- Leveled papers'!$H$4:$KM$4,BB$3,'English Scores- Leveled papers'!$H32:$KM32,"&lt;&gt;")=0,"",SUMIF('English Scores- Leveled papers'!$H$4:$KM$4,BB$3,'English Scores- Leveled papers'!$H32:$KM32)))</f>
        <is>
          <t/>
        </is>
      </c>
      <c r="BC30" s="319" t="inlineStr">
        <f aca="false">IF($B30="","",IF(COUNTIFS('English Scores- Leveled papers'!$H$4:$KM$4,BC$3,'English Scores- Leveled papers'!$H32:$KM32,"&lt;&gt;")=0,"",SUMIF('English Scores- Leveled papers'!$H$4:$KM$4,BC$3,'English Scores- Leveled papers'!$H32:$KM32)))</f>
        <is>
          <t/>
        </is>
      </c>
      <c r="BD30" s="319" t="inlineStr">
        <f aca="false">IF($B30="","",IF(COUNTIFS('English Scores- Leveled papers'!$H$4:$KM$4,BD$3,'English Scores- Leveled papers'!$H32:$KM32,"&lt;&gt;")=0,"",SUMIF('English Scores- Leveled papers'!$H$4:$KM$4,BD$3,'English Scores- Leveled papers'!$H32:$KM32)))</f>
        <is>
          <t/>
        </is>
      </c>
      <c r="BE30" s="319" t="inlineStr">
        <f aca="false">IF($B30="","",IF(COUNTIFS('English Scores- Leveled papers'!$H$4:$KM$4,BE$3,'English Scores- Leveled papers'!$H32:$KM32,"&lt;&gt;")=0,"",SUMIF('English Scores- Leveled papers'!$H$4:$KM$4,BE$3,'English Scores- Leveled papers'!$H32:$KM32)))</f>
        <is>
          <t/>
        </is>
      </c>
      <c r="BF30" s="319" t="inlineStr">
        <f aca="false">IF($B30="","",IF(COUNTIFS('English Scores- Leveled papers'!$H$4:$KM$4,BF$3,'English Scores- Leveled papers'!$H32:$KM32,"&lt;&gt;")=0,"",SUMIF('English Scores- Leveled papers'!$H$4:$KM$4,BF$3,'English Scores- Leveled papers'!$H32:$KM32)))</f>
        <is>
          <t/>
        </is>
      </c>
      <c r="BG30" s="319" t="inlineStr">
        <f aca="false">IF($B30="","",IF(COUNTIFS('English Scores- Leveled papers'!$H$4:$KM$4,BG$3,'English Scores- Leveled papers'!$H32:$KM32,"&lt;&gt;")=0,"",SUMIF('English Scores- Leveled papers'!$H$4:$KM$4,BG$3,'English Scores- Leveled papers'!$H32:$KM32)))</f>
        <is>
          <t/>
        </is>
      </c>
      <c r="BH30" s="319" t="inlineStr">
        <f aca="false">IF($B30="","",IF(COUNTIFS('English Scores- Leveled papers'!$H$4:$KM$4,BH$3,'English Scores- Leveled papers'!$H32:$KM32,"&lt;&gt;")=0,"",SUMIF('English Scores- Leveled papers'!$H$4:$KM$4,BH$3,'English Scores- Leveled papers'!$H32:$KM32)))</f>
        <is>
          <t/>
        </is>
      </c>
      <c r="BI30" s="319" t="inlineStr">
        <f aca="false">IF($B30="","",IF(COUNTIFS('English Scores- Leveled papers'!$H$4:$KM$4,BI$3,'English Scores- Leveled papers'!$H32:$KM32,"&lt;&gt;")=0,"",SUMIF('English Scores- Leveled papers'!$H$4:$KM$4,BI$3,'English Scores- Leveled papers'!$H32:$KM32)))</f>
        <is>
          <t/>
        </is>
      </c>
      <c r="BJ30" s="319" t="inlineStr">
        <f aca="false">IF($B30="","",IF(COUNTIFS('English Scores- Leveled papers'!$H$4:$KM$4,BJ$3,'English Scores- Leveled papers'!$H32:$KM32,"&lt;&gt;")=0,"",SUMIF('English Scores- Leveled papers'!$H$4:$KM$4,BJ$3,'English Scores- Leveled papers'!$H32:$KM32)))</f>
        <is>
          <t/>
        </is>
      </c>
      <c r="BK30" s="319" t="inlineStr">
        <f aca="false">IF($B30="","",IF(COUNTIFS('English Scores- Leveled papers'!$H$4:$KM$4,BK$3,'English Scores- Leveled papers'!$H32:$KM32,"&lt;&gt;")=0,"",SUMIF('English Scores- Leveled papers'!$H$4:$KM$4,BK$3,'English Scores- Leveled papers'!$H32:$KM32)))</f>
        <is>
          <t/>
        </is>
      </c>
      <c r="BL30" s="319" t="inlineStr">
        <f aca="false">IF($B30="","",IF(COUNTIFS('English Scores- Leveled papers'!$H$4:$KM$4,BL$3,'English Scores- Leveled papers'!$H32:$KM32,"&lt;&gt;")=0,"",SUMIF('English Scores- Leveled papers'!$H$4:$KM$4,BL$3,'English Scores- Leveled papers'!$H32:$KM32)))</f>
        <is>
          <t/>
        </is>
      </c>
      <c r="BM30" s="319" t="inlineStr">
        <f aca="false">IF($B30="","",IF(COUNTIFS('English Scores- Leveled papers'!$H$4:$KM$4,BM$3,'English Scores- Leveled papers'!$H32:$KM32,"&lt;&gt;")=0,"",SUMIF('English Scores- Leveled papers'!$H$4:$KM$4,BM$3,'English Scores- Leveled papers'!$H32:$KM32)))</f>
        <is>
          <t/>
        </is>
      </c>
      <c r="BN30" s="319" t="inlineStr">
        <f aca="false">IF($B30="","",IF(COUNTIFS('English Scores- Leveled papers'!$H$4:$KM$4,BN$3,'English Scores- Leveled papers'!$H32:$KM32,"&lt;&gt;")=0,"",SUMIF('English Scores- Leveled papers'!$H$4:$KM$4,BN$3,'English Scores- Leveled papers'!$H32:$KM32)))</f>
        <is>
          <t/>
        </is>
      </c>
      <c r="BO30" s="319" t="inlineStr">
        <f aca="false">IF($B30="","",IF(COUNTIFS('English Scores- Leveled papers'!$H$4:$KM$4,BO$3,'English Scores- Leveled papers'!$H32:$KM32,"&lt;&gt;")=0,"",SUMIF('English Scores- Leveled papers'!$H$4:$KM$4,BO$3,'English Scores- Leveled papers'!$H32:$KM32)))</f>
        <is>
          <t/>
        </is>
      </c>
      <c r="BP30" s="319" t="inlineStr">
        <f aca="false">IF($B30="","",IF(COUNTIFS('English Scores- Leveled papers'!$H$4:$KM$4,BP$3,'English Scores- Leveled papers'!$H32:$KM32,"&lt;&gt;")=0,"",SUMIF('English Scores- Leveled papers'!$H$4:$KM$4,BP$3,'English Scores- Leveled papers'!$H32:$KM32)))</f>
        <is>
          <t/>
        </is>
      </c>
      <c r="BQ30" s="319" t="inlineStr">
        <f aca="false">IF($B30="","",IF(COUNTIFS('English Scores- Leveled papers'!$H$4:$KM$4,BQ$3,'English Scores- Leveled papers'!$H32:$KM32,"&lt;&gt;")=0,"",SUMIF('English Scores- Leveled papers'!$H$4:$KM$4,BQ$3,'English Scores- Leveled papers'!$H32:$KM32)))</f>
        <is>
          <t/>
        </is>
      </c>
      <c r="BR30" s="319" t="inlineStr">
        <f aca="false">IF($B30="","",IF(COUNTIFS('English Scores- Leveled papers'!$H$4:$KM$4,BR$3,'English Scores- Leveled papers'!$H32:$KM32,"&lt;&gt;")=0,"",SUMIF('English Scores- Leveled papers'!$H$4:$KM$4,BR$3,'English Scores- Leveled papers'!$H32:$KM32)))</f>
        <is>
          <t/>
        </is>
      </c>
      <c r="BS30" s="319" t="inlineStr">
        <f aca="false">IF($B30="","",IF(COUNTIFS('English Scores- Leveled papers'!$H$4:$KM$4,BS$3,'English Scores- Leveled papers'!$H32:$KM32,"&lt;&gt;")=0,"",SUMIF('English Scores- Leveled papers'!$H$4:$KM$4,BS$3,'English Scores- Leveled papers'!$H32:$KM32)))</f>
        <is>
          <t/>
        </is>
      </c>
      <c r="BT30" s="319" t="inlineStr">
        <f aca="false">IF($B30="","",IF(COUNTIFS('English Scores- Leveled papers'!$H$4:$KM$4,BT$3,'English Scores- Leveled papers'!$H32:$KM32,"&lt;&gt;")=0,"",SUMIF('English Scores- Leveled papers'!$H$4:$KM$4,BT$3,'English Scores- Leveled papers'!$H32:$KM32)))</f>
        <is>
          <t/>
        </is>
      </c>
      <c r="BU30" s="319" t="inlineStr">
        <f aca="false">IF($B30="","",IF(COUNTIFS('English Scores- Leveled papers'!$H$4:$KM$4,BU$3,'English Scores- Leveled papers'!$H32:$KM32,"&lt;&gt;")=0,"",SUMIF('English Scores- Leveled papers'!$H$4:$KM$4,BU$3,'English Scores- Leveled papers'!$H32:$KM32)))</f>
        <is>
          <t/>
        </is>
      </c>
      <c r="BV30" s="319" t="inlineStr">
        <f aca="false">IF($B30="","",IF(COUNTIFS('English Scores- Leveled papers'!$H$4:$KM$4,BV$3,'English Scores- Leveled papers'!$H32:$KM32,"&lt;&gt;")=0,"",SUMIF('English Scores- Leveled papers'!$H$4:$KM$4,BV$3,'English Scores- Leveled papers'!$H32:$KM32)))</f>
        <is>
          <t/>
        </is>
      </c>
      <c r="BW30" s="319" t="inlineStr">
        <f aca="false">IF($B30="","",IF(COUNTIFS('English Scores- Leveled papers'!$H$4:$KM$4,BW$3,'English Scores- Leveled papers'!$H32:$KM32,"&lt;&gt;")=0,"",SUMIF('English Scores- Leveled papers'!$H$4:$KM$4,BW$3,'English Scores- Leveled papers'!$H32:$KM32)))</f>
        <is>
          <t/>
        </is>
      </c>
      <c r="BX30" s="319" t="inlineStr">
        <f aca="false">IF($B30="","",IF(COUNTIFS('English Scores- Leveled papers'!$H$4:$KM$4,BX$3,'English Scores- Leveled papers'!$H32:$KM32,"&lt;&gt;")=0,"",SUMIF('English Scores- Leveled papers'!$H$4:$KM$4,BX$3,'English Scores- Leveled papers'!$H32:$KM32)))</f>
        <is>
          <t/>
        </is>
      </c>
      <c r="BY30" s="319" t="inlineStr">
        <f aca="false">IF($B30="","",IF(COUNTIFS('English Scores- Leveled papers'!$H$4:$KM$4,BY$3,'English Scores- Leveled papers'!$H32:$KM32,"&lt;&gt;")=0,"",SUMIF('English Scores- Leveled papers'!$H$4:$KM$4,BY$3,'English Scores- Leveled papers'!$H32:$KM32)))</f>
        <is>
          <t/>
        </is>
      </c>
      <c r="BZ30" s="319" t="inlineStr">
        <f aca="false">IF($B30="","",IF(COUNTIFS('English Scores- Leveled papers'!$H$4:$KM$4,BZ$3,'English Scores- Leveled papers'!$H32:$KM32,"&lt;&gt;")=0,"",SUMIF('English Scores- Leveled papers'!$H$4:$KM$4,BZ$3,'English Scores- Leveled papers'!$H32:$KM32)))</f>
        <is>
          <t/>
        </is>
      </c>
      <c r="CA30" s="319" t="inlineStr">
        <f aca="false">IF($B30="","",IF(COUNTIFS('English Scores- Leveled papers'!$H$4:$KM$4,CA$3,'English Scores- Leveled papers'!$H32:$KM32,"&lt;&gt;")=0,"",SUMIF('English Scores- Leveled papers'!$H$4:$KM$4,CA$3,'English Scores- Leveled papers'!$H32:$KM32)))</f>
        <is>
          <t/>
        </is>
      </c>
      <c r="CB30" s="319" t="inlineStr">
        <f aca="false">IF($B30="","",IF(COUNTIFS('English Scores- Leveled papers'!$H$4:$KM$4,CB$3,'English Scores- Leveled papers'!$H32:$KM32,"&lt;&gt;")=0,"",SUMIF('English Scores- Leveled papers'!$H$4:$KM$4,CB$3,'English Scores- Leveled papers'!$H32:$KM32)))</f>
        <is>
          <t/>
        </is>
      </c>
      <c r="CC30" s="319" t="inlineStr">
        <f aca="false">IF($B30="","",IF(COUNTIFS('English Scores- Leveled papers'!$H$4:$KM$4,CC$3,'English Scores- Leveled papers'!$H32:$KM32,"&lt;&gt;")=0,"",SUMIF('English Scores- Leveled papers'!$H$4:$KM$4,CC$3,'English Scores- Leveled papers'!$H32:$KM32)))</f>
        <is>
          <t/>
        </is>
      </c>
      <c r="CD30" s="319" t="inlineStr">
        <f aca="false">IF($B30="","",IF(COUNTIFS('English Scores- Leveled papers'!$H$4:$KM$4,CD$3,'English Scores- Leveled papers'!$H32:$KM32,"&lt;&gt;")=0,"",SUMIF('English Scores- Leveled papers'!$H$4:$KM$4,CD$3,'English Scores- Leveled papers'!$H32:$KM32)))</f>
        <is>
          <t/>
        </is>
      </c>
      <c r="CE30" s="319" t="inlineStr">
        <f aca="false">IF($B30="","",IF(COUNTIFS('English Scores- Leveled papers'!$H$4:$KM$4,CE$3,'English Scores- Leveled papers'!$H32:$KM32,"&lt;&gt;")=0,"",SUMIF('English Scores- Leveled papers'!$H$4:$KM$4,CE$3,'English Scores- Leveled papers'!$H32:$KM32)))</f>
        <is>
          <t/>
        </is>
      </c>
      <c r="CF30" s="319" t="inlineStr">
        <f aca="false">IF($B30="","",IF(COUNTIFS('English Scores- Leveled papers'!$H$4:$KM$4,CF$3,'English Scores- Leveled papers'!$H32:$KM32,"&lt;&gt;")=0,"",SUMIF('English Scores- Leveled papers'!$H$4:$KM$4,CF$3,'English Scores- Leveled papers'!$H32:$KM32)))</f>
        <is>
          <t/>
        </is>
      </c>
      <c r="CG30" s="319" t="inlineStr">
        <f aca="false">IF($B30="","",IF(COUNTIFS('English Scores- Leveled papers'!$H$4:$KM$4,CG$3,'English Scores- Leveled papers'!$H32:$KM32,"&lt;&gt;")=0,"",SUMIF('English Scores- Leveled papers'!$H$4:$KM$4,CG$3,'English Scores- Leveled papers'!$H32:$KM32)))</f>
        <is>
          <t/>
        </is>
      </c>
      <c r="CH30" s="319" t="inlineStr">
        <f aca="false">IF($B30="","",IF(COUNTIFS('English Scores- Leveled papers'!$H$4:$KM$4,CH$3,'English Scores- Leveled papers'!$H32:$KM32,"&lt;&gt;")=0,"",SUMIF('English Scores- Leveled papers'!$H$4:$KM$4,CH$3,'English Scores- Leveled papers'!$H32:$KM32)))</f>
        <is>
          <t/>
        </is>
      </c>
      <c r="CI30" s="319" t="inlineStr">
        <f aca="false">IF($B30="","",IF(COUNTIFS('English Scores- Leveled papers'!$H$4:$KM$4,CI$3,'English Scores- Leveled papers'!$H32:$KM32,"&lt;&gt;")=0,"",SUMIF('English Scores- Leveled papers'!$H$4:$KM$4,CI$3,'English Scores- Leveled papers'!$H32:$KM32)))</f>
        <is>
          <t/>
        </is>
      </c>
      <c r="CJ30" s="319" t="inlineStr">
        <f aca="false">IF($B30="","",IF(COUNTIFS('English Scores- Leveled papers'!$H$4:$KM$4,CJ$3,'English Scores- Leveled papers'!$H32:$KM32,"&lt;&gt;")=0,"",SUMIF('English Scores- Leveled papers'!$H$4:$KM$4,CJ$3,'English Scores- Leveled papers'!$H32:$KM32)))</f>
        <is>
          <t/>
        </is>
      </c>
      <c r="CK30" s="319" t="inlineStr">
        <f aca="false">IF($B30="","",IF(COUNTIFS('English Scores- Leveled papers'!$H$4:$KM$4,CK$3,'English Scores- Leveled papers'!$H32:$KM32,"&lt;&gt;")=0,"",SUMIF('English Scores- Leveled papers'!$H$4:$KM$4,CK$3,'English Scores- Leveled papers'!$H32:$KM32)))</f>
        <is>
          <t/>
        </is>
      </c>
      <c r="CL30" s="319" t="inlineStr">
        <f aca="false">IF($B30="","",IF(COUNTIFS('English Scores- Leveled papers'!$H$4:$KM$4,CL$3,'English Scores- Leveled papers'!$H32:$KM32,"&lt;&gt;")=0,"",SUMIF('English Scores- Leveled papers'!$H$4:$KM$4,CL$3,'English Scores- Leveled papers'!$H32:$KM32)))</f>
        <is>
          <t/>
        </is>
      </c>
      <c r="CM30" s="319" t="inlineStr">
        <f aca="false">IF($B30="","",IF(COUNTIFS('English Scores- Leveled papers'!$H$4:$KM$4,CM$3,'English Scores- Leveled papers'!$H32:$KM32,"&lt;&gt;")=0,"",SUMIF('English Scores- Leveled papers'!$H$4:$KM$4,CM$3,'English Scores- Leveled papers'!$H32:$KM32)))</f>
        <is>
          <t/>
        </is>
      </c>
      <c r="CN30" s="319" t="inlineStr">
        <f aca="false">IF($B30="","",IF(COUNTIFS('English Scores- Leveled papers'!$H$4:$KM$4,CN$3,'English Scores- Leveled papers'!$H32:$KM32,"&lt;&gt;")=0,"",SUMIF('English Scores- Leveled papers'!$H$4:$KM$4,CN$3,'English Scores- Leveled papers'!$H32:$KM32)))</f>
        <is>
          <t/>
        </is>
      </c>
      <c r="CO30" s="319" t="inlineStr">
        <f aca="false">IF($B30="","",IF(COUNTIFS('English Scores- Leveled papers'!$H$4:$KM$4,CO$3,'English Scores- Leveled papers'!$H32:$KM32,"&lt;&gt;")=0,"",SUMIF('English Scores- Leveled papers'!$H$4:$KM$4,CO$3,'English Scores- Leveled papers'!$H32:$KM32)))</f>
        <is>
          <t/>
        </is>
      </c>
      <c r="CP30" s="319" t="inlineStr">
        <f aca="false">IF($B30="","",IF(COUNTIFS('English Scores- Leveled papers'!$H$4:$KM$4,CP$3,'English Scores- Leveled papers'!$H32:$KM32,"&lt;&gt;")=0,"",SUMIF('English Scores- Leveled papers'!$H$4:$KM$4,CP$3,'English Scores- Leveled papers'!$H32:$KM32)))</f>
        <is>
          <t/>
        </is>
      </c>
      <c r="CQ30" s="319" t="inlineStr">
        <f aca="false">IF($B30="","",IF(COUNTIFS('English Scores- Leveled papers'!$H$4:$KM$4,CQ$3,'English Scores- Leveled papers'!$H32:$KM32,"&lt;&gt;")=0,"",SUMIF('English Scores- Leveled papers'!$H$4:$KM$4,CQ$3,'English Scores- Leveled papers'!$H32:$KM32)))</f>
        <is>
          <t/>
        </is>
      </c>
      <c r="CR30" s="319" t="inlineStr">
        <f aca="false">IF($B30="","",IF(COUNTIFS('English Scores- Leveled papers'!$H$4:$KM$4,CR$3,'English Scores- Leveled papers'!$H32:$KM32,"&lt;&gt;")=0,"",SUMIF('English Scores- Leveled papers'!$H$4:$KM$4,CR$3,'English Scores- Leveled papers'!$H32:$KM32)))</f>
        <is>
          <t/>
        </is>
      </c>
      <c r="CS30" s="319" t="inlineStr">
        <f aca="false">IF($B30="","",IF(COUNTIFS('English Scores- Leveled papers'!$H$4:$KM$4,CS$3,'English Scores- Leveled papers'!$H32:$KM32,"&lt;&gt;")=0,"",SUMIF('English Scores- Leveled papers'!$H$4:$KM$4,CS$3,'English Scores- Leveled papers'!$H32:$KM32)))</f>
        <is>
          <t/>
        </is>
      </c>
      <c r="CT30" s="319" t="inlineStr">
        <f aca="false">IF($B30="","",IF(COUNTIFS('English Scores- Leveled papers'!$H$4:$KM$4,CT$3,'English Scores- Leveled papers'!$H32:$KM32,"&lt;&gt;")=0,"",SUMIF('English Scores- Leveled papers'!$H$4:$KM$4,CT$3,'English Scores- Leveled papers'!$H32:$KM32)))</f>
        <is>
          <t/>
        </is>
      </c>
      <c r="CU30" s="319" t="inlineStr">
        <f aca="false">IF($B30="","",IF(COUNTIFS('English Scores- Leveled papers'!$H$4:$KM$4,CU$3,'English Scores- Leveled papers'!$H32:$KM32,"&lt;&gt;")=0,"",SUMIF('English Scores- Leveled papers'!$H$4:$KM$4,CU$3,'English Scores- Leveled papers'!$H32:$KM32)))</f>
        <is>
          <t/>
        </is>
      </c>
      <c r="CV30" s="319" t="inlineStr">
        <f aca="false">IF($B30="","",IF(COUNTIFS('English Scores- Leveled papers'!$H$4:$KM$4,CV$3,'English Scores- Leveled papers'!$H32:$KM32,"&lt;&gt;")=0,"",SUMIF('English Scores- Leveled papers'!$H$4:$KM$4,CV$3,'English Scores- Leveled papers'!$H32:$KM32)))</f>
        <is>
          <t/>
        </is>
      </c>
      <c r="CW30" s="319" t="inlineStr">
        <f aca="false">IF($B30="","",IF(COUNTIFS('English Scores- Leveled papers'!$H$4:$KM$4,CW$3,'English Scores- Leveled papers'!$H32:$KM32,"&lt;&gt;")=0,"",SUMIF('English Scores- Leveled papers'!$H$4:$KM$4,CW$3,'English Scores- Leveled papers'!$H32:$KM32)))</f>
        <is>
          <t/>
        </is>
      </c>
      <c r="CX30" s="319" t="inlineStr">
        <f aca="false">IF($B30="","",IF(COUNTIFS('English Scores- Leveled papers'!$H$4:$KM$4,CX$3,'English Scores- Leveled papers'!$H32:$KM32,"&lt;&gt;")=0,"",SUMIF('English Scores- Leveled papers'!$H$4:$KM$4,CX$3,'English Scores- Leveled papers'!$H32:$KM32)))</f>
        <is>
          <t/>
        </is>
      </c>
      <c r="CY30" s="319" t="inlineStr">
        <f aca="false">IF($B30="","",IF(COUNTIFS('English Scores- Leveled papers'!$H$4:$KM$4,CY$3,'English Scores- Leveled papers'!$H32:$KM32,"&lt;&gt;")=0,"",SUMIF('English Scores- Leveled papers'!$H$4:$KM$4,CY$3,'English Scores- Leveled papers'!$H32:$KM32)))</f>
        <is>
          <t/>
        </is>
      </c>
      <c r="CZ30" s="319" t="inlineStr">
        <f aca="false">IF($B30="","",IF(COUNTIFS('English Scores- Leveled papers'!$H$4:$KM$4,CZ$3,'English Scores- Leveled papers'!$H32:$KM32,"&lt;&gt;")=0,"",SUMIF('English Scores- Leveled papers'!$H$4:$KM$4,CZ$3,'English Scores- Leveled papers'!$H32:$KM32)))</f>
        <is>
          <t/>
        </is>
      </c>
      <c r="DA30" s="319" t="inlineStr">
        <f aca="false">IF($B30="","",IF(COUNTIFS('English Scores- Leveled papers'!$H$4:$KM$4,DA$3,'English Scores- Leveled papers'!$H32:$KM32,"&lt;&gt;")=0,"",SUMIF('English Scores- Leveled papers'!$H$4:$KM$4,DA$3,'English Scores- Leveled papers'!$H32:$KM32)))</f>
        <is>
          <t/>
        </is>
      </c>
      <c r="DB30" s="319" t="inlineStr">
        <f aca="false">IF($B30="","",IF(COUNTIFS('English Scores- Leveled papers'!$H$4:$KM$4,DB$3,'English Scores- Leveled papers'!$H32:$KM32,"&lt;&gt;")=0,"",SUMIF('English Scores- Leveled papers'!$H$4:$KM$4,DB$3,'English Scores- Leveled papers'!$H32:$KM32)))</f>
        <is>
          <t/>
        </is>
      </c>
      <c r="DC30" s="319" t="inlineStr">
        <f aca="false">IF($B30="","",IF(COUNTIFS('English Scores- Leveled papers'!$H$4:$KM$4,DC$3,'English Scores- Leveled papers'!$H32:$KM32,"&lt;&gt;")=0,"",SUMIF('English Scores- Leveled papers'!$H$4:$KM$4,DC$3,'English Scores- Leveled papers'!$H32:$KM32)))</f>
        <is>
          <t/>
        </is>
      </c>
      <c r="DD30" s="319" t="inlineStr">
        <f aca="false">IF($B30="","",IF(COUNTIFS('English Scores- Leveled papers'!$H$4:$KM$4,DD$3,'English Scores- Leveled papers'!$H32:$KM32,"&lt;&gt;")=0,"",SUMIF('English Scores- Leveled papers'!$H$4:$KM$4,DD$3,'English Scores- Leveled papers'!$H32:$KM32)))</f>
        <is>
          <t/>
        </is>
      </c>
      <c r="DE30" s="319" t="inlineStr">
        <f aca="false">IF($B30="","",IF(COUNTIFS('English Scores- Leveled papers'!$H$4:$KM$4,DE$3,'English Scores- Leveled papers'!$H32:$KM32,"&lt;&gt;")=0,"",SUMIF('English Scores- Leveled papers'!$H$4:$KM$4,DE$3,'English Scores- Leveled papers'!$H32:$KM32)))</f>
        <is>
          <t/>
        </is>
      </c>
      <c r="DF30" s="319" t="inlineStr">
        <f aca="false">IF($B30="","",IF(COUNTIFS('English Scores- Leveled papers'!$H$4:$KM$4,DF$3,'English Scores- Leveled papers'!$H32:$KM32,"&lt;&gt;")=0,"",SUMIF('English Scores- Leveled papers'!$H$4:$KM$4,DF$3,'English Scores- Leveled papers'!$H32:$KM32)))</f>
        <is>
          <t/>
        </is>
      </c>
      <c r="DG30" s="319" t="inlineStr">
        <f aca="false">IF($B30="","",IF(COUNTIFS('English Scores- Leveled papers'!$H$4:$KM$4,DG$3,'English Scores- Leveled papers'!$H32:$KM32,"&lt;&gt;")=0,"",SUMIF('English Scores- Leveled papers'!$H$4:$KM$4,DG$3,'English Scores- Leveled papers'!$H32:$KM32)))</f>
        <is>
          <t/>
        </is>
      </c>
      <c r="DH30" s="319" t="inlineStr">
        <f aca="false">IF($B30="","",IF(COUNTIFS('English Scores- Leveled papers'!$H$4:$KM$4,DH$3,'English Scores- Leveled papers'!$H32:$KM32,"&lt;&gt;")=0,"",SUMIF('English Scores- Leveled papers'!$H$4:$KM$4,DH$3,'English Scores- Leveled papers'!$H32:$KM32)))</f>
        <is>
          <t/>
        </is>
      </c>
      <c r="DI30" s="319" t="inlineStr">
        <f aca="false">IF($B30="","",IF(COUNTIFS('English Scores- Leveled papers'!$H$4:$KM$4,DI$3,'English Scores- Leveled papers'!$H32:$KM32,"&lt;&gt;")=0,"",SUMIF('English Scores- Leveled papers'!$H$4:$KM$4,DI$3,'English Scores- Leveled papers'!$H32:$KM32)))</f>
        <is>
          <t/>
        </is>
      </c>
      <c r="DJ30" s="319" t="inlineStr">
        <f aca="false">IF($B30="","",IF(COUNTIFS('English Scores- Leveled papers'!$H$4:$KM$4,DJ$3,'English Scores- Leveled papers'!$H32:$KM32,"&lt;&gt;")=0,"",SUMIF('English Scores- Leveled papers'!$H$4:$KM$4,DJ$3,'English Scores- Leveled papers'!$H32:$KM32)))</f>
        <is>
          <t/>
        </is>
      </c>
      <c r="DK30" s="319" t="inlineStr">
        <f aca="false">IF($B30="","",IF(COUNTIFS('English Scores- Leveled papers'!$H$4:$KM$4,DK$3,'English Scores- Leveled papers'!$H32:$KM32,"&lt;&gt;")=0,"",SUMIF('English Scores- Leveled papers'!$H$4:$KM$4,DK$3,'English Scores- Leveled papers'!$H32:$KM32)))</f>
        <is>
          <t/>
        </is>
      </c>
      <c r="DL30" s="319" t="inlineStr">
        <f aca="false">IF($B30="","",IF(COUNTIFS('English Scores- Leveled papers'!$H$4:$KM$4,DL$3,'English Scores- Leveled papers'!$H32:$KM32,"&lt;&gt;")=0,"",SUMIF('English Scores- Leveled papers'!$H$4:$KM$4,DL$3,'English Scores- Leveled papers'!$H32:$KM32)))</f>
        <is>
          <t/>
        </is>
      </c>
      <c r="DM30" s="319" t="inlineStr">
        <f aca="false">IF($B30="","",IF(COUNTIFS('English Scores- Leveled papers'!$H$4:$KM$4,DM$3,'English Scores- Leveled papers'!$H32:$KM32,"&lt;&gt;")=0,"",SUMIF('English Scores- Leveled papers'!$H$4:$KM$4,DM$3,'English Scores- Leveled papers'!$H32:$KM32)))</f>
        <is>
          <t/>
        </is>
      </c>
      <c r="DN30" s="319" t="inlineStr">
        <f aca="false">IF($B30="","",IF(COUNTIFS('English Scores- Leveled papers'!$H$4:$KM$4,DN$3,'English Scores- Leveled papers'!$H32:$KM32,"&lt;&gt;")=0,"",SUMIF('English Scores- Leveled papers'!$H$4:$KM$4,DN$3,'English Scores- Leveled papers'!$H32:$KM32)))</f>
        <is>
          <t/>
        </is>
      </c>
      <c r="DO30" s="319" t="inlineStr">
        <f aca="false">IF($B30="","",IF(COUNTIFS('English Scores- Leveled papers'!$H$4:$KM$4,DO$3,'English Scores- Leveled papers'!$H32:$KM32,"&lt;&gt;")=0,"",SUMIF('English Scores- Leveled papers'!$H$4:$KM$4,DO$3,'English Scores- Leveled papers'!$H32:$KM32)))</f>
        <is>
          <t/>
        </is>
      </c>
      <c r="DP30" s="319" t="inlineStr">
        <f aca="false">IF($B30="","",IF(COUNTIFS('English Scores- Leveled papers'!$H$4:$KM$4,DP$3,'English Scores- Leveled papers'!$H32:$KM32,"&lt;&gt;")=0,"",SUMIF('English Scores- Leveled papers'!$H$4:$KM$4,DP$3,'English Scores- Leveled papers'!$H32:$KM32)))</f>
        <is>
          <t/>
        </is>
      </c>
      <c r="DQ30" s="320" t="inlineStr">
        <f aca="false">IF($B30="","",IF(COUNTIFS('English Scores- Leveled papers'!$H$4:$KM$4,DQ$3,'English Scores- Leveled papers'!$H32:$KM32,"&lt;&gt;")=0,"",SUMIF('English Scores- Leveled papers'!$H$4:$KM$4,DQ$3,'English Scores- Leveled papers'!$H32:$KM32)))</f>
        <is>
          <t/>
        </is>
      </c>
      <c r="DR30" s="321" t="inlineStr">
        <f aca="false">IF('Cover Sheet'!$AC$6="6th", 'Eng GLA 6th, 7th, 8th'!D33, "")</f>
        <is>
          <t/>
        </is>
      </c>
      <c r="DU30" s="319" t="inlineStr">
        <f aca="false">IF($B30="","",IF(COUNTIFS('Eng GLA 6th, 7th, 8th'!$E$4:$DV$4,DU$3,'Eng GLA 6th, 7th, 8th'!$E33:$DV33,"&lt;&gt;")=0,"",SUMIF('Eng GLA 6th, 7th, 8th'!$E$4:$DV$4,DU$3,'Eng GLA 6th, 7th, 8th'!$E33:$DV33)))</f>
        <is>
          <t/>
        </is>
      </c>
      <c r="DV30" s="319" t="inlineStr">
        <f aca="false">IF($B30="","",IF(COUNTIFS('Eng GLA 6th, 7th, 8th'!$E$4:$DV$4,DV$3,'Eng GLA 6th, 7th, 8th'!$E33:$DV33,"&lt;&gt;")=0,"",SUMIF('Eng GLA 6th, 7th, 8th'!$E$4:$DV$4,DV$3,'Eng GLA 6th, 7th, 8th'!$E33:$DV33)))</f>
        <is>
          <t/>
        </is>
      </c>
      <c r="DW30" s="319" t="inlineStr">
        <f aca="false">IF($B30="","",IF(COUNTIFS('Eng GLA 6th, 7th, 8th'!$E$4:$DV$4,DW$3,'Eng GLA 6th, 7th, 8th'!$E33:$DV33,"&lt;&gt;")=0,"",SUMIF('Eng GLA 6th, 7th, 8th'!$E$4:$DV$4,DW$3,'Eng GLA 6th, 7th, 8th'!$E33:$DV33)))</f>
        <is>
          <t/>
        </is>
      </c>
      <c r="DX30" s="319" t="inlineStr">
        <f aca="false">IF($B30="","",IF(COUNTIFS('Eng GLA 6th, 7th, 8th'!$E$4:$DV$4,DX$3,'Eng GLA 6th, 7th, 8th'!$E33:$DV33,"&lt;&gt;")=0,"",SUMIF('Eng GLA 6th, 7th, 8th'!$E$4:$DV$4,DX$3,'Eng GLA 6th, 7th, 8th'!$E33:$DV33)))</f>
        <is>
          <t/>
        </is>
      </c>
      <c r="DY30" s="319" t="inlineStr">
        <f aca="false">IF($B30="","",IF(COUNTIFS('Eng GLA 6th, 7th, 8th'!$E$4:$DV$4,DY$3,'Eng GLA 6th, 7th, 8th'!$E33:$DV33,"&lt;&gt;")=0,"",SUMIF('Eng GLA 6th, 7th, 8th'!$E$4:$DV$4,DY$3,'Eng GLA 6th, 7th, 8th'!$E33:$DV33)))</f>
        <is>
          <t/>
        </is>
      </c>
      <c r="DZ30" s="319" t="inlineStr">
        <f aca="false">IF($B30="","",IF(COUNTIFS('Eng GLA 6th, 7th, 8th'!$E$4:$DV$4,DZ$3,'Eng GLA 6th, 7th, 8th'!$E33:$DV33,"&lt;&gt;")=0,"",SUMIF('Eng GLA 6th, 7th, 8th'!$E$4:$DV$4,DZ$3,'Eng GLA 6th, 7th, 8th'!$E33:$DV33)))</f>
        <is>
          <t/>
        </is>
      </c>
      <c r="EA30" s="319" t="inlineStr">
        <f aca="false">IF($B30="","",IF(COUNTIFS('Eng GLA 6th, 7th, 8th'!$E$4:$DV$4,EA$3,'Eng GLA 6th, 7th, 8th'!$E33:$DV33,"&lt;&gt;")=0,"",SUMIF('Eng GLA 6th, 7th, 8th'!$E$4:$DV$4,EA$3,'Eng GLA 6th, 7th, 8th'!$E33:$DV33)))</f>
        <is>
          <t/>
        </is>
      </c>
      <c r="EB30" s="319" t="inlineStr">
        <f aca="false">IF($B30="","",IF(COUNTIFS('Eng GLA 6th, 7th, 8th'!$E$4:$DV$4,EB$3,'Eng GLA 6th, 7th, 8th'!$E33:$DV33,"&lt;&gt;")=0,"",SUMIF('Eng GLA 6th, 7th, 8th'!$E$4:$DV$4,EB$3,'Eng GLA 6th, 7th, 8th'!$E33:$DV33)))</f>
        <is>
          <t/>
        </is>
      </c>
      <c r="EC30" s="319" t="inlineStr">
        <f aca="false">IF($B30="","",IF(COUNTIFS('Eng GLA 6th, 7th, 8th'!$E$4:$DV$4,EC$3,'Eng GLA 6th, 7th, 8th'!$E33:$DV33,"&lt;&gt;")=0,"",SUMIF('Eng GLA 6th, 7th, 8th'!$E$4:$DV$4,EC$3,'Eng GLA 6th, 7th, 8th'!$E33:$DV33)))</f>
        <is>
          <t/>
        </is>
      </c>
      <c r="ED30" s="319" t="inlineStr">
        <f aca="false">IF($B30="","",IF(COUNTIFS('Eng GLA 6th, 7th, 8th'!$E$4:$DV$4,ED$3,'Eng GLA 6th, 7th, 8th'!$E33:$DV33,"&lt;&gt;")=0,"",SUMIF('Eng GLA 6th, 7th, 8th'!$E$4:$DV$4,ED$3,'Eng GLA 6th, 7th, 8th'!$E33:$DV33)))</f>
        <is>
          <t/>
        </is>
      </c>
      <c r="EE30" s="319" t="inlineStr">
        <f aca="false">IF($B30="","",IF(COUNTIFS('Eng GLA 6th, 7th, 8th'!$E$4:$DV$4,EE$3,'Eng GLA 6th, 7th, 8th'!$E33:$DV33,"&lt;&gt;")=0,"",SUMIF('Eng GLA 6th, 7th, 8th'!$E$4:$DV$4,EE$3,'Eng GLA 6th, 7th, 8th'!$E33:$DV33)))</f>
        <is>
          <t/>
        </is>
      </c>
      <c r="EF30" s="319" t="inlineStr">
        <f aca="false">IF($B30="","",IF(COUNTIFS('Eng GLA 6th, 7th, 8th'!$E$4:$DV$4,EF$3,'Eng GLA 6th, 7th, 8th'!$E33:$DV33,"&lt;&gt;")=0,"",SUMIF('Eng GLA 6th, 7th, 8th'!$E$4:$DV$4,EF$3,'Eng GLA 6th, 7th, 8th'!$E33:$DV33)))</f>
        <is>
          <t/>
        </is>
      </c>
      <c r="EG30" s="319" t="inlineStr">
        <f aca="false">IF($B30="","",IF(COUNTIFS('Eng GLA 6th, 7th, 8th'!$E$4:$DV$4,EG$3,'Eng GLA 6th, 7th, 8th'!$E33:$DV33,"&lt;&gt;")=0,"",SUMIF('Eng GLA 6th, 7th, 8th'!$E$4:$DV$4,EG$3,'Eng GLA 6th, 7th, 8th'!$E33:$DV33)))</f>
        <is>
          <t/>
        </is>
      </c>
      <c r="EH30" s="319" t="inlineStr">
        <f aca="false">IF($B30="","",IF(COUNTIFS('Eng GLA 6th, 7th, 8th'!$E$4:$DV$4,EH$3,'Eng GLA 6th, 7th, 8th'!$E33:$DV33,"&lt;&gt;")=0,"",SUMIF('Eng GLA 6th, 7th, 8th'!$E$4:$DV$4,EH$3,'Eng GLA 6th, 7th, 8th'!$E33:$DV33)))</f>
        <is>
          <t/>
        </is>
      </c>
      <c r="EI30" s="319" t="inlineStr">
        <f aca="false">IF($B30="","",IF(COUNTIFS('Eng GLA 6th, 7th, 8th'!$E$4:$DV$4,EI$3,'Eng GLA 6th, 7th, 8th'!$E33:$DV33,"&lt;&gt;")=0,"",SUMIF('Eng GLA 6th, 7th, 8th'!$E$4:$DV$4,EI$3,'Eng GLA 6th, 7th, 8th'!$E33:$DV33)))</f>
        <is>
          <t/>
        </is>
      </c>
      <c r="EJ30" s="322" t="inlineStr">
        <f aca="false">IF('Cover Sheet'!$AC$6="7th", 'Eng GLA 6th, 7th, 8th'!AQ33, "")</f>
        <is>
          <t/>
        </is>
      </c>
      <c r="EK30" s="319" t="inlineStr">
        <f aca="false">IF($B30="","",IF(COUNTIFS('Eng GLA 6th, 7th, 8th'!$E$4:$DV$4,EK$3,'Eng GLA 6th, 7th, 8th'!$E33:$DV33,"&lt;&gt;")=0,"",SUMIF('Eng GLA 6th, 7th, 8th'!$E$4:$DV$4,EK$3,'Eng GLA 6th, 7th, 8th'!$E33:$DV33)))</f>
        <is>
          <t/>
        </is>
      </c>
      <c r="EL30" s="319" t="inlineStr">
        <f aca="false">IF($B30="","",IF(COUNTIFS('Eng GLA 6th, 7th, 8th'!$E$4:$DV$4,EL$3,'Eng GLA 6th, 7th, 8th'!$E33:$DV33,"&lt;&gt;")=0,"",SUMIF('Eng GLA 6th, 7th, 8th'!$E$4:$DV$4,EL$3,'Eng GLA 6th, 7th, 8th'!$E33:$DV33)))</f>
        <is>
          <t/>
        </is>
      </c>
      <c r="EM30" s="319" t="inlineStr">
        <f aca="false">IF($B30="","",IF(COUNTIFS('Eng GLA 6th, 7th, 8th'!$E$4:$DV$4,EM$3,'Eng GLA 6th, 7th, 8th'!$E33:$DV33,"&lt;&gt;")=0,"",SUMIF('Eng GLA 6th, 7th, 8th'!$E$4:$DV$4,EM$3,'Eng GLA 6th, 7th, 8th'!$E33:$DV33)))</f>
        <is>
          <t/>
        </is>
      </c>
      <c r="EN30" s="319" t="inlineStr">
        <f aca="false">IF($B30="","",IF(COUNTIFS('Eng GLA 6th, 7th, 8th'!$E$4:$DV$4,EN$3,'Eng GLA 6th, 7th, 8th'!$E33:$DV33,"&lt;&gt;")=0,"",SUMIF('Eng GLA 6th, 7th, 8th'!$E$4:$DV$4,EN$3,'Eng GLA 6th, 7th, 8th'!$E33:$DV33)))</f>
        <is>
          <t/>
        </is>
      </c>
      <c r="EO30" s="319" t="inlineStr">
        <f aca="false">IF($B30="","",IF(COUNTIFS('Eng GLA 6th, 7th, 8th'!$E$4:$DV$4,EO$3,'Eng GLA 6th, 7th, 8th'!$E33:$DV33,"&lt;&gt;")=0,"",SUMIF('Eng GLA 6th, 7th, 8th'!$E$4:$DV$4,EO$3,'Eng GLA 6th, 7th, 8th'!$E33:$DV33)))</f>
        <is>
          <t/>
        </is>
      </c>
      <c r="EP30" s="319" t="inlineStr">
        <f aca="false">IF($B30="","",IF(COUNTIFS('Eng GLA 6th, 7th, 8th'!$E$4:$DV$4,EP$3,'Eng GLA 6th, 7th, 8th'!$E33:$DV33,"&lt;&gt;")=0,"",SUMIF('Eng GLA 6th, 7th, 8th'!$E$4:$DV$4,EP$3,'Eng GLA 6th, 7th, 8th'!$E33:$DV33)))</f>
        <is>
          <t/>
        </is>
      </c>
      <c r="EQ30" s="319" t="inlineStr">
        <f aca="false">IF($B30="","",IF(COUNTIFS('Eng GLA 6th, 7th, 8th'!$E$4:$DV$4,EQ$3,'Eng GLA 6th, 7th, 8th'!$E33:$DV33,"&lt;&gt;")=0,"",SUMIF('Eng GLA 6th, 7th, 8th'!$E$4:$DV$4,EQ$3,'Eng GLA 6th, 7th, 8th'!$E33:$DV33)))</f>
        <is>
          <t/>
        </is>
      </c>
      <c r="ER30" s="319" t="inlineStr">
        <f aca="false">IF($B30="","",IF(COUNTIFS('Eng GLA 6th, 7th, 8th'!$E$4:$DV$4,ER$3,'Eng GLA 6th, 7th, 8th'!$E33:$DV33,"&lt;&gt;")=0,"",SUMIF('Eng GLA 6th, 7th, 8th'!$E$4:$DV$4,ER$3,'Eng GLA 6th, 7th, 8th'!$E33:$DV33)))</f>
        <is>
          <t/>
        </is>
      </c>
      <c r="ES30" s="319" t="inlineStr">
        <f aca="false">IF($B30="","",IF(COUNTIFS('Eng GLA 6th, 7th, 8th'!$E$4:$DV$4,ES$3,'Eng GLA 6th, 7th, 8th'!$E33:$DV33,"&lt;&gt;")=0,"",SUMIF('Eng GLA 6th, 7th, 8th'!$E$4:$DV$4,ES$3,'Eng GLA 6th, 7th, 8th'!$E33:$DV33)))</f>
        <is>
          <t/>
        </is>
      </c>
      <c r="ET30" s="319" t="inlineStr">
        <f aca="false">IF($B30="","",IF(COUNTIFS('Eng GLA 6th, 7th, 8th'!$E$4:$DV$4,ET$3,'Eng GLA 6th, 7th, 8th'!$E33:$DV33,"&lt;&gt;")=0,"",SUMIF('Eng GLA 6th, 7th, 8th'!$E$4:$DV$4,ET$3,'Eng GLA 6th, 7th, 8th'!$E33:$DV33)))</f>
        <is>
          <t/>
        </is>
      </c>
      <c r="EU30" s="319" t="inlineStr">
        <f aca="false">IF($B30="","",IF(COUNTIFS('Eng GLA 6th, 7th, 8th'!$E$4:$DV$4,EU$3,'Eng GLA 6th, 7th, 8th'!$E33:$DV33,"&lt;&gt;")=0,"",SUMIF('Eng GLA 6th, 7th, 8th'!$E$4:$DV$4,EU$3,'Eng GLA 6th, 7th, 8th'!$E33:$DV33)))</f>
        <is>
          <t/>
        </is>
      </c>
      <c r="EV30" s="319" t="inlineStr">
        <f aca="false">IF($B30="","",IF(COUNTIFS('Eng GLA 6th, 7th, 8th'!$E$4:$DV$4,EV$3,'Eng GLA 6th, 7th, 8th'!$E33:$DV33,"&lt;&gt;")=0,"",SUMIF('Eng GLA 6th, 7th, 8th'!$E$4:$DV$4,EV$3,'Eng GLA 6th, 7th, 8th'!$E33:$DV33)))</f>
        <is>
          <t/>
        </is>
      </c>
      <c r="EW30" s="319" t="inlineStr">
        <f aca="false">IF($B30="","",IF(COUNTIFS('Eng GLA 6th, 7th, 8th'!$E$4:$DV$4,EW$3,'Eng GLA 6th, 7th, 8th'!$E33:$DV33,"&lt;&gt;")=0,"",SUMIF('Eng GLA 6th, 7th, 8th'!$E$4:$DV$4,EW$3,'Eng GLA 6th, 7th, 8th'!$E33:$DV33)))</f>
        <is>
          <t/>
        </is>
      </c>
      <c r="EX30" s="319" t="inlineStr">
        <f aca="false">IF($B30="","",IF(COUNTIFS('Eng GLA 6th, 7th, 8th'!$E$4:$DV$4,EX$3,'Eng GLA 6th, 7th, 8th'!$E33:$DV33,"&lt;&gt;")=0,"",SUMIF('Eng GLA 6th, 7th, 8th'!$E$4:$DV$4,EX$3,'Eng GLA 6th, 7th, 8th'!$E33:$DV33)))</f>
        <is>
          <t/>
        </is>
      </c>
      <c r="EY30" s="319" t="inlineStr">
        <f aca="false">IF($B30="","",IF(COUNTIFS('Eng GLA 6th, 7th, 8th'!$E$4:$DV$4,EY$3,'Eng GLA 6th, 7th, 8th'!$E33:$DV33,"&lt;&gt;")=0,"",SUMIF('Eng GLA 6th, 7th, 8th'!$E$4:$DV$4,EY$3,'Eng GLA 6th, 7th, 8th'!$E33:$DV33)))</f>
        <is>
          <t/>
        </is>
      </c>
      <c r="EZ30" s="322" t="inlineStr">
        <f aca="false">IF('Cover Sheet'!$AC$6="8th", 'Eng GLA 6th, 7th, 8th'!CG33, "")</f>
        <is>
          <t/>
        </is>
      </c>
      <c r="FA30" s="319" t="inlineStr">
        <f aca="false">IF($B30="","",IF(COUNTIFS('Eng GLA 6th, 7th, 8th'!$E$4:$DV$4,FA$3,'Eng GLA 6th, 7th, 8th'!$E33:$DV33,"&lt;&gt;")=0,"",SUMIF('Eng GLA 6th, 7th, 8th'!$E$4:$DV$4,FA$3,'Eng GLA 6th, 7th, 8th'!$E33:$DV33)))</f>
        <is>
          <t/>
        </is>
      </c>
      <c r="FB30" s="319" t="inlineStr">
        <f aca="false">IF($B30="","",IF(COUNTIFS('Eng GLA 6th, 7th, 8th'!$E$4:$DV$4,FB$3,'Eng GLA 6th, 7th, 8th'!$E33:$DV33,"&lt;&gt;")=0,"",SUMIF('Eng GLA 6th, 7th, 8th'!$E$4:$DV$4,FB$3,'Eng GLA 6th, 7th, 8th'!$E33:$DV33)))</f>
        <is>
          <t/>
        </is>
      </c>
      <c r="FC30" s="319" t="inlineStr">
        <f aca="false">IF($B30="","",IF(COUNTIFS('Eng GLA 6th, 7th, 8th'!$E$4:$DV$4,FC$3,'Eng GLA 6th, 7th, 8th'!$E33:$DV33,"&lt;&gt;")=0,"",SUMIF('Eng GLA 6th, 7th, 8th'!$E$4:$DV$4,FC$3,'Eng GLA 6th, 7th, 8th'!$E33:$DV33)))</f>
        <is>
          <t/>
        </is>
      </c>
      <c r="FD30" s="319" t="inlineStr">
        <f aca="false">IF($B30="","",IF(COUNTIFS('Eng GLA 6th, 7th, 8th'!$E$4:$DV$4,FD$3,'Eng GLA 6th, 7th, 8th'!$E33:$DV33,"&lt;&gt;")=0,"",SUMIF('Eng GLA 6th, 7th, 8th'!$E$4:$DV$4,FD$3,'Eng GLA 6th, 7th, 8th'!$E33:$DV33)))</f>
        <is>
          <t/>
        </is>
      </c>
      <c r="FE30" s="319" t="inlineStr">
        <f aca="false">IF($B30="","",IF(COUNTIFS('Eng GLA 6th, 7th, 8th'!$E$4:$DV$4,FE$3,'Eng GLA 6th, 7th, 8th'!$E33:$DV33,"&lt;&gt;")=0,"",SUMIF('Eng GLA 6th, 7th, 8th'!$E$4:$DV$4,FE$3,'Eng GLA 6th, 7th, 8th'!$E33:$DV33)))</f>
        <is>
          <t/>
        </is>
      </c>
      <c r="FF30" s="319" t="inlineStr">
        <f aca="false">IF($B30="","",IF(COUNTIFS('Eng GLA 6th, 7th, 8th'!$E$4:$DV$4,FF$3,'Eng GLA 6th, 7th, 8th'!$E33:$DV33,"&lt;&gt;")=0,"",SUMIF('Eng GLA 6th, 7th, 8th'!$E$4:$DV$4,FF$3,'Eng GLA 6th, 7th, 8th'!$E33:$DV33)))</f>
        <is>
          <t/>
        </is>
      </c>
      <c r="FG30" s="319" t="inlineStr">
        <f aca="false">IF($B30="","",IF(COUNTIFS('Eng GLA 6th, 7th, 8th'!$E$4:$DV$4,FG$3,'Eng GLA 6th, 7th, 8th'!$E33:$DV33,"&lt;&gt;")=0,"",SUMIF('Eng GLA 6th, 7th, 8th'!$E$4:$DV$4,FG$3,'Eng GLA 6th, 7th, 8th'!$E33:$DV33)))</f>
        <is>
          <t/>
        </is>
      </c>
      <c r="FH30" s="319" t="inlineStr">
        <f aca="false">IF($B30="","",IF(COUNTIFS('Eng GLA 6th, 7th, 8th'!$E$4:$DV$4,FH$3,'Eng GLA 6th, 7th, 8th'!$E33:$DV33,"&lt;&gt;")=0,"",SUMIF('Eng GLA 6th, 7th, 8th'!$E$4:$DV$4,FH$3,'Eng GLA 6th, 7th, 8th'!$E33:$DV33)))</f>
        <is>
          <t/>
        </is>
      </c>
      <c r="FI30" s="319" t="inlineStr">
        <f aca="false">IF($B30="","",IF(COUNTIFS('Eng GLA 6th, 7th, 8th'!$E$4:$DV$4,FI$3,'Eng GLA 6th, 7th, 8th'!$E33:$DV33,"&lt;&gt;")=0,"",SUMIF('Eng GLA 6th, 7th, 8th'!$E$4:$DV$4,FI$3,'Eng GLA 6th, 7th, 8th'!$E33:$DV33)))</f>
        <is>
          <t/>
        </is>
      </c>
      <c r="FJ30" s="319" t="inlineStr">
        <f aca="false">IF($B30="","",IF(COUNTIFS('Eng GLA 6th, 7th, 8th'!$E$4:$DV$4,FJ$3,'Eng GLA 6th, 7th, 8th'!$E33:$DV33,"&lt;&gt;")=0,"",SUMIF('Eng GLA 6th, 7th, 8th'!$E$4:$DV$4,FJ$3,'Eng GLA 6th, 7th, 8th'!$E33:$DV33)))</f>
        <is>
          <t/>
        </is>
      </c>
      <c r="FK30" s="319" t="inlineStr">
        <f aca="false">IF($B30="","",IF(COUNTIFS('Eng GLA 6th, 7th, 8th'!$E$4:$DV$4,FK$3,'Eng GLA 6th, 7th, 8th'!$E33:$DV33,"&lt;&gt;")=0,"",SUMIF('Eng GLA 6th, 7th, 8th'!$E$4:$DV$4,FK$3,'Eng GLA 6th, 7th, 8th'!$E33:$DV33)))</f>
        <is>
          <t/>
        </is>
      </c>
      <c r="FL30" s="319" t="inlineStr">
        <f aca="false">IF($B30="","",IF(COUNTIFS('Eng GLA 6th, 7th, 8th'!$E$4:$DV$4,FL$3,'Eng GLA 6th, 7th, 8th'!$E33:$DV33,"&lt;&gt;")=0,"",SUMIF('Eng GLA 6th, 7th, 8th'!$E$4:$DV$4,FL$3,'Eng GLA 6th, 7th, 8th'!$E33:$DV33)))</f>
        <is>
          <t/>
        </is>
      </c>
      <c r="FM30" s="319" t="inlineStr">
        <f aca="false">IF($B30="","",IF(COUNTIFS('Eng GLA 6th, 7th, 8th'!$E$4:$DV$4,FM$3,'Eng GLA 6th, 7th, 8th'!$E33:$DV33,"&lt;&gt;")=0,"",SUMIF('Eng GLA 6th, 7th, 8th'!$E$4:$DV$4,FM$3,'Eng GLA 6th, 7th, 8th'!$E33:$DV33)))</f>
        <is>
          <t/>
        </is>
      </c>
      <c r="FN30" s="319" t="inlineStr">
        <f aca="false">IF($B30="","",IF(COUNTIFS('Eng GLA 6th, 7th, 8th'!$E$4:$DV$4,FN$3,'Eng GLA 6th, 7th, 8th'!$E33:$DV33,"&lt;&gt;")=0,"",SUMIF('Eng GLA 6th, 7th, 8th'!$E$4:$DV$4,FN$3,'Eng GLA 6th, 7th, 8th'!$E33:$DV33)))</f>
        <is>
          <t/>
        </is>
      </c>
      <c r="FO30" s="319" t="inlineStr">
        <f aca="false">IF($B30="","",IF(COUNTIFS('Eng GLA 6th, 7th, 8th'!$E$4:$DV$4,FO$3,'Eng GLA 6th, 7th, 8th'!$E33:$DV33,"&lt;&gt;")=0,"",SUMIF('Eng GLA 6th, 7th, 8th'!$E$4:$DV$4,FO$3,'Eng GLA 6th, 7th, 8th'!$E33:$DV33)))</f>
        <is>
          <t/>
        </is>
      </c>
    </row>
    <row r="31" customFormat="false" ht="12.75" hidden="false" customHeight="true" outlineLevel="0" collapsed="false">
      <c r="A31" s="315" t="n">
        <v>27</v>
      </c>
      <c r="B31" s="315" t="str">
        <f aca="false">'English Scores- Leveled papers'!B33</f>
        <v>K.Sashikant</v>
      </c>
      <c r="C31" s="315"/>
      <c r="D31" s="316" t="inlineStr">
        <f aca="false">IF(OR(B31="",H31="",'Cover Sheet'!E31=""),"",'Cover Sheet'!E31)</f>
        <is>
          <t/>
        </is>
      </c>
      <c r="E31" s="316" t="inlineStr">
        <f aca="false">IF(OR(B31="",H31="",'Cover Sheet'!F31=""),"",'Cover Sheet'!F31)</f>
        <is>
          <t/>
        </is>
      </c>
      <c r="F31" s="316" t="inlineStr">
        <f aca="false">IF(OR(B31="",H31="",'Cover Sheet'!H31=""),"",'Cover Sheet'!H31)</f>
        <is>
          <t/>
        </is>
      </c>
      <c r="G31" s="316"/>
      <c r="H31" s="316" t="n">
        <f aca="false">IF(OR(B31="",COUNT('English Scores- Leveled papers'!H33:KM33)=0),"",IF((AND(AB31&gt;=(70/100),AB31&lt;1.1)),9,IF((AND(AA31&gt;=(70/100),AA31&lt;1.1)),8,IF((AND(Z31&gt;=(70/100),Z31&lt;1.1)),7,IF((AND(Y31&gt;=(70/100),Y31&lt;1.1)),6,IF(AND(X31&gt;=0.7,X31&lt;1.1),5.5,IF(AND(W31&gt;=0.7,W31&lt;1.1),5,IF(AND(V31&gt;=0.7,V31&lt;1.1),4.5,IF(AND(U31&gt;=0.7,U31&lt;1.1),4,IF(AND(T31&gt;=0.7,T31&lt;1.1),3.5,IF(AND(S31&gt;=0.7,S31&lt;1.1),3,IF(AND(R31&gt;=0.7,R31&lt;1.1),2.5,IF(AND(Q31&gt;=0.7,Q31&lt;1.1),2,IF(AND(P31&gt;=0.7,P31&lt;1.1),1.5,IF(AND(O31&gt;=0.7,O31&lt;1.1),1,IF(AND(N31&gt;=0.7,N31&lt;1.1),0.5,IF(AND(M31&gt;=0.7,M31&lt;1.1),0.2,IF(AND(L31&gt;=0.7,L31&lt;1.1),0,IF(COUNT('English Scores- Leveled papers'!H33:M33)=0,"",-0.5)))))))))))))))))))</f>
        <v>0.2</v>
      </c>
      <c r="I31" s="317" t="n">
        <f aca="false">IFERROR(IF(OR(B31="",H31=""),"",IF((AND(AB31&gt;=(70/100),AB31&lt;1.1)),AB31,IF(AND((AA31)&gt;=(70/100),AA31&lt;1.1),AA31,IF((AND((Z31)&gt;=(70/100),Z31&lt;1.1)),Z31,IF(AND((Y31)&gt;=(70/100),Y31&lt;1.1),Y31,IF(AND(X31&gt;=0.7,X31&lt;1.1),X31,IF(AND((W31)&gt;=0.7,W31&lt;1.1),W31,IF(AND((V31)&gt;=0.7,V31&lt;1.1),V31,IF(AND((U31)&gt;=0.7,U31&lt;1.1),U31,IF(AND((T31)&gt;=0.7,T31&lt;1.1),T31,IF(AND((S31)&gt;=0.7,S31&lt;1.1),S31,IF(AND((R31)&gt;=0.7,R31&lt;1.1),R31,IF(AND((Q31)&gt;=0.7,Q31&lt;1.1),Q31,IF(AND((P31)&gt;=0.7,P31&lt;1.1),P31,IF(AND((O31)&gt;=0.7,O31&lt;1.1),O31,IF(AND((N31)&gt;=0.7,N31&lt;1.1),N31,IF(AND((M31)&gt;=0.7,M31&lt;1.1),M31,IF(AND((L31)&gt;=0.7,L31&lt;1.1),L31,L31)))))))))))))))))),"")</f>
        <v>0.8</v>
      </c>
      <c r="J31" s="317" t="n">
        <f aca="false">IF((OR(B31="",H31="")),"",IF(AND((AB31)&gt;=(70/100),AB31&lt;1.1),"",IF((AND((AA31)&gt;=(70/100),AA31&lt;1.1)),AB31,IF((AND((Z31)&gt;=(70/100),Z31&lt;1.1)),AA31,IF((AND((Y31)&gt;=(70/100),Y31&lt;1.1)),Z31,IF(AND((X31)&gt;=0.7,X31&lt;1.1),Y31,IF(AND((W31)&gt;=0.7,W31&lt;1.1),X31,IF(AND((V31)&gt;=0.7,V31&lt;1.1),W31,IF(AND((U31)&gt;=0.7,U31&lt;1.1),V31,IF(AND((T31)&gt;=0.7,T31&lt;1.1),U31,IF(AND((S31)&gt;=0.7,S31&lt;1.1),T31,IF(AND((R31)&gt;=0.7,R31&lt;1.1),S31,IF(AND((Q31)&gt;=0.7,Q31&lt;1.1),R31,IF(AND((P31)&gt;=0.7,P31&lt;1.1),Q31,IF(AND((O31)&gt;=0.7,O31&lt;1.1),P31,IF(AND((N31)&gt;=0.7,N31&lt;1.1),O31,IF(AND((M31)&gt;=0.7,M31&lt;1.1),N31,IF(AND((L31)&gt;=0.7,L31&lt;1.1),M31,""))))))))))))))))))</f>
        <v>0.6</v>
      </c>
      <c r="K31" s="317" t="str">
        <f aca="false">IF((OR(B31="",H31="")),"",IF(AND((AB31)&gt;=(70/100),AB31&lt;1.1),AA31,IF((AND((AA31)&gt;=(70/100),AA31&lt;1.1)),Z31,IF((AND((Z31)&gt;=(70/100),Z31&lt;1.1)),Y31,IF((AND((Y31)&gt;=(70/100),Y31&lt;1.1)),X31,IF(AND((X31)&gt;=0.7,X31&lt;1.1),W31,IF(AND((W31)&gt;=0.7,W31&lt;1.1),V31,IF(AND((V31)&gt;=0.7,V31&lt;1.1),U31,IF(AND((U31)&gt;=0.7,U31&lt;1.1),T31,IF(AND((T31)&gt;=0.7,T31&lt;1.1),S31,IF(AND((S31)&gt;=0.7,S31&lt;1.1),R31,IF(AND((R31)&gt;=0.7,R31&lt;1.1),Q31,IF(AND((Q31)&gt;=0.7,Q31&lt;1.1),P31,IF(AND((P31)&gt;=0.7,P31&lt;1.1),O31,IF(AND((O31)&gt;=0.7,O31&lt;1.1),N31,IF(AND((N31)&gt;=0.7,N31&lt;1.1),M31,IF(AND((M31)&gt;=0.7,M31&lt;1.1),L31,IF(AND((L31)&gt;=0.7,L31&lt;1.1),"",""))))))))))))))))))</f>
        <v/>
      </c>
      <c r="L31" s="318" t="str">
        <f aca="false">IFERROR(IF((B31=""),"",(IF(COUNT(AC31:AG31)=0,"",ROUND(SUM(AC31:AG31)/SUM($AC$2:$AG$2),1)))),"")</f>
        <v/>
      </c>
      <c r="M31" s="318" t="n">
        <f aca="false">IFERROR(IF((B31=""),"",(IF(COUNT(AH31:AL31)=0,"",ROUND(SUM(AH31:AL31)/SUM($AH$2:$AL$2),1)))),"")</f>
        <v>0.8</v>
      </c>
      <c r="N31" s="318" t="n">
        <f aca="false">IFERROR(IF((B31=""),"",(IF(COUNT(AM31:AQ31)=0,"",ROUND(SUM(AM31:AQ31)/SUM($AM$2:$AQ$2),1)))),"")</f>
        <v>0.6</v>
      </c>
      <c r="O31" s="318" t="str">
        <f aca="false">IFERROR(IF((B31=""),"",(IF(COUNT(AR31:AV31)=0,"",ROUND(SUM(AR31:AV31)/SUM($AR$2:$AV$2),1)))),"")</f>
        <v/>
      </c>
      <c r="P31" s="318" t="str">
        <f aca="false">IFERROR(IF((B31=""),"",(IF(COUNT(AX31:BB31)=0,"",ROUND(SUM(AX31:BB31)/SUM($AX$2:$BB$2),1)))),"")</f>
        <v/>
      </c>
      <c r="Q31" s="318" t="str">
        <f aca="false">IFERROR(IF((B31=""),"",(IF(COUNT(BD31:BJ31)=0,"",ROUND(SUM(BD31:BJ31)/SUM($BD$2:$BJ$2),1)))),0)</f>
        <v/>
      </c>
      <c r="R31" s="318" t="str">
        <f aca="false">IFERROR(IF((B31=""),"",(IF(COUNT(BL31:BS31)=0,"",ROUND(SUM(BL31:BR31)/SUM($BL$2:$BR$2),1)))),0)</f>
        <v/>
      </c>
      <c r="S31" s="318" t="str">
        <f aca="false">IFERROR(IF((B31=""),"",(IF(COUNT(BT31:CB31)=0,"",ROUND(SUM(BT31:CA31)/SUM($BT$2:$CA$2),1)))),0)</f>
        <v/>
      </c>
      <c r="T31" s="318" t="str">
        <f aca="false">IFERROR(IF((B31=""),"",(IF(COUNT(CC31:CJ31)=0,"",ROUND(SUM(CC31:CI31)/SUM($CC$2:$CI$2),1)))),0)</f>
        <v/>
      </c>
      <c r="U31" s="318" t="str">
        <f aca="false">IFERROR(IF((B31=""),"",(IF(COUNT(CK31:CQ31)=0,"",ROUND(SUM(CK31:CQ31)/SUM($CK$2:$CQ$2),1)))),0)</f>
        <v/>
      </c>
      <c r="V31" s="318" t="str">
        <f aca="false">IFERROR(IF((B31=""),"",(IF(COUNT(CS31:CY31)=0,"",ROUND(SUM(CS31:CY31)/SUM($CS$2:$CY$2),1)))),0)</f>
        <v/>
      </c>
      <c r="W31" s="318" t="str">
        <f aca="false">IFERROR(IF((B31=""),"",(IF(COUNT(DA31:DI31)=0,"",ROUND(SUM(DA31:DI31)/SUM($DA$2:$DI$2),1)))),0)</f>
        <v/>
      </c>
      <c r="X31" s="318" t="str">
        <f aca="false">IFERROR(IF((B31=""),"",(IF(COUNT(DK31:DP31)=0,"",ROUND(SUM(DK31:DP31)/SUM($DK$2:$DP$2),1)))),0)</f>
        <v/>
      </c>
      <c r="Y31" s="318"/>
      <c r="Z31" s="318"/>
      <c r="AA31" s="318"/>
      <c r="AB31" s="318"/>
      <c r="AC31" s="319" t="inlineStr">
        <f aca="false">IF($B31="","",IF(COUNTIFS('English Scores- Leveled papers'!$H$4:$KM$4,AC$3,'English Scores- Leveled papers'!$H33:$KM33,"&lt;&gt;")=0,"",SUMIF('English Scores- Leveled papers'!$H$4:$KM$4,AC$3,'English Scores- Leveled papers'!$H33:$KM33)))</f>
        <is>
          <t/>
        </is>
      </c>
      <c r="AD31" s="319" t="inlineStr">
        <f aca="false">IF($B31="","",IF(COUNTIFS('English Scores- Leveled papers'!$H$4:$KM$4,AD$3,'English Scores- Leveled papers'!$H33:$KM33,"&lt;&gt;")=0,"",SUMIF('English Scores- Leveled papers'!$H$4:$KM$4,AD$3,'English Scores- Leveled papers'!$H33:$KM33)))</f>
        <is>
          <t/>
        </is>
      </c>
      <c r="AE31" s="319" t="inlineStr">
        <f aca="false">IF($B31="","",IF(COUNTIFS('English Scores- Leveled papers'!$H$4:$KM$4,AE$3,'English Scores- Leveled papers'!$H33:$KM33,"&lt;&gt;")=0,"",SUMIF('English Scores- Leveled papers'!$H$4:$KM$4,AE$3,'English Scores- Leveled papers'!$H33:$KM33)))</f>
        <is>
          <t/>
        </is>
      </c>
      <c r="AF31" s="319" t="inlineStr">
        <f aca="false">IF($B31="","",IF(COUNTIFS('English Scores- Leveled papers'!$H$4:$KM$4,AF$3,'English Scores- Leveled papers'!$H33:$KM33,"&lt;&gt;")=0,"",SUMIF('English Scores- Leveled papers'!$H$4:$KM$4,AF$3,'English Scores- Leveled papers'!$H33:$KM33)))</f>
        <is>
          <t/>
        </is>
      </c>
      <c r="AG31" s="319" t="inlineStr">
        <f aca="false">IF($B31="","",IF(COUNTIFS('English Scores- Leveled papers'!$H$4:$KM$4,AG$3,'English Scores- Leveled papers'!$H33:$KM33,"&lt;&gt;")=0,"",SUMIF('English Scores- Leveled papers'!$H$4:$KM$4,AG$3,'English Scores- Leveled papers'!$H33:$KM33)))</f>
        <is>
          <t/>
        </is>
      </c>
      <c r="AH31" s="319" t="inlineStr">
        <f aca="false">IF($B31="","",IF(COUNTIFS('English Scores- Leveled papers'!$H$4:$KM$4,AH$3,'English Scores- Leveled papers'!$H33:$KM33,"&lt;&gt;")=0,"",SUMIF('English Scores- Leveled papers'!$H$4:$KM$4,AH$3,'English Scores- Leveled papers'!$H33:$KM33)))</f>
        <is>
          <t/>
        </is>
      </c>
      <c r="AI31" s="319" t="n">
        <f aca="false">IF($B31="","",IF(COUNTIFS('English Scores- Leveled papers'!$H$4:$KM$4,AI$3,'English Scores- Leveled papers'!$H33:$KM33,"&lt;&gt;")=0,"",SUMIF('English Scores- Leveled papers'!$H$4:$KM$4,AI$3,'English Scores- Leveled papers'!$H33:$KM33)))</f>
        <v>2</v>
      </c>
      <c r="AJ31" s="319" t="n">
        <f aca="false">IF($B31="","",IF(COUNTIFS('English Scores- Leveled papers'!$H$4:$KM$4,AJ$3,'English Scores- Leveled papers'!$H33:$KM33,"&lt;&gt;")=0,"",SUMIF('English Scores- Leveled papers'!$H$4:$KM$4,AJ$3,'English Scores- Leveled papers'!$H33:$KM33)))</f>
        <v>0</v>
      </c>
      <c r="AK31" s="319" t="n">
        <f aca="false">IF($B31="","",IF(COUNTIFS('English Scores- Leveled papers'!$H$4:$KM$4,AK$3,'English Scores- Leveled papers'!$H33:$KM33,"&lt;&gt;")=0,"",SUMIF('English Scores- Leveled papers'!$H$4:$KM$4,AK$3,'English Scores- Leveled papers'!$H33:$KM33)))</f>
        <v>1</v>
      </c>
      <c r="AL31" s="319" t="n">
        <f aca="false">IF($B31="","",IF(COUNTIFS('English Scores- Leveled papers'!$H$4:$KM$4,AL$3,'English Scores- Leveled papers'!$H33:$KM33,"&lt;&gt;")=0,"",SUMIF('English Scores- Leveled papers'!$H$4:$KM$4,AL$3,'English Scores- Leveled papers'!$H33:$KM33)))</f>
        <v>2</v>
      </c>
      <c r="AM31" s="319" t="n">
        <f aca="false">IF($B31="","",IF(COUNTIFS('English Scores- Leveled papers'!$H$4:$KM$4,AM$3,'English Scores- Leveled papers'!$H33:$KM33,"&lt;&gt;")=0,"",SUMIF('English Scores- Leveled papers'!$H$4:$KM$4,AM$3,'English Scores- Leveled papers'!$H33:$KM33)))</f>
        <v>1</v>
      </c>
      <c r="AN31" s="319" t="n">
        <f aca="false">IF($B31="","",IF(COUNTIFS('English Scores- Leveled papers'!$H$4:$KM$4,AN$3,'English Scores- Leveled papers'!$H33:$KM33,"&lt;&gt;")=0,"",SUMIF('English Scores- Leveled papers'!$H$4:$KM$4,AN$3,'English Scores- Leveled papers'!$H33:$KM33)))</f>
        <v>1</v>
      </c>
      <c r="AO31" s="319" t="n">
        <f aca="false">IF($B31="","",IF(COUNTIFS('English Scores- Leveled papers'!$H$4:$KM$4,AO$3,'English Scores- Leveled papers'!$H33:$KM33,"&lt;&gt;")=0,"",SUMIF('English Scores- Leveled papers'!$H$4:$KM$4,AO$3,'English Scores- Leveled papers'!$H33:$KM33)))</f>
        <v>1</v>
      </c>
      <c r="AP31" s="319" t="n">
        <f aca="false">IF($B31="","",IF(COUNTIFS('English Scores- Leveled papers'!$H$4:$KM$4,AP$3,'English Scores- Leveled papers'!$H33:$KM33,"&lt;&gt;")=0,"",SUMIF('English Scores- Leveled papers'!$H$4:$KM$4,AP$3,'English Scores- Leveled papers'!$H33:$KM33)))</f>
        <v>0.5</v>
      </c>
      <c r="AQ31" s="319" t="n">
        <f aca="false">IF($B31="","",IF(COUNTIFS('English Scores- Leveled papers'!$H$4:$KM$4,AQ$3,'English Scores- Leveled papers'!$H33:$KM33,"&lt;&gt;")=0,"",SUMIF('English Scores- Leveled papers'!$H$4:$KM$4,AQ$3,'English Scores- Leveled papers'!$H33:$KM33)))</f>
        <v>1</v>
      </c>
      <c r="AR31" s="319" t="inlineStr">
        <f aca="false">IF($B31="","",IF(COUNTIFS('English Scores- Leveled papers'!$H$4:$KM$4,AR$3,'English Scores- Leveled papers'!$H33:$KM33,"&lt;&gt;")=0,"",SUMIF('English Scores- Leveled papers'!$H$4:$KM$4,AR$3,'English Scores- Leveled papers'!$H33:$KM33)))</f>
        <is>
          <t/>
        </is>
      </c>
      <c r="AS31" s="319" t="inlineStr">
        <f aca="false">IF($B31="","",IF(COUNTIFS('English Scores- Leveled papers'!$H$4:$KM$4,AS$3,'English Scores- Leveled papers'!$H33:$KM33,"&lt;&gt;")=0,"",SUMIF('English Scores- Leveled papers'!$H$4:$KM$4,AS$3,'English Scores- Leveled papers'!$H33:$KM33)))</f>
        <is>
          <t/>
        </is>
      </c>
      <c r="AT31" s="319" t="inlineStr">
        <f aca="false">IF($B31="","",IF(COUNTIFS('English Scores- Leveled papers'!$H$4:$KM$4,AT$3,'English Scores- Leveled papers'!$H33:$KM33,"&lt;&gt;")=0,"",SUMIF('English Scores- Leveled papers'!$H$4:$KM$4,AT$3,'English Scores- Leveled papers'!$H33:$KM33)))</f>
        <is>
          <t/>
        </is>
      </c>
      <c r="AU31" s="319" t="inlineStr">
        <f aca="false">IF($B31="","",IF(COUNTIFS('English Scores- Leveled papers'!$H$4:$KM$4,AU$3,'English Scores- Leveled papers'!$H33:$KM33,"&lt;&gt;")=0,"",SUMIF('English Scores- Leveled papers'!$H$4:$KM$4,AU$3,'English Scores- Leveled papers'!$H33:$KM33)))</f>
        <is>
          <t/>
        </is>
      </c>
      <c r="AV31" s="319" t="inlineStr">
        <f aca="false">IF($B31="","",IF(COUNTIFS('English Scores- Leveled papers'!$H$4:$KM$4,AV$3,'English Scores- Leveled papers'!$H33:$KM33,"&lt;&gt;")=0,"",SUMIF('English Scores- Leveled papers'!$H$4:$KM$4,AV$3,'English Scores- Leveled papers'!$H33:$KM33)))</f>
        <is>
          <t/>
        </is>
      </c>
      <c r="AW31" s="319" t="inlineStr">
        <f aca="false">IF($B31="","",IF(COUNTIFS('English Scores- Leveled papers'!$H$4:$KM$4,AW$3,'English Scores- Leveled papers'!$H33:$KM33,"&lt;&gt;")=0,"",SUMIF('English Scores- Leveled papers'!$H$4:$KM$4,AW$3,'English Scores- Leveled papers'!$H33:$KM33)))</f>
        <is>
          <t/>
        </is>
      </c>
      <c r="AX31" s="319" t="inlineStr">
        <f aca="false">IF($B31="","",IF(COUNTIFS('English Scores- Leveled papers'!$H$4:$KM$4,AX$3,'English Scores- Leveled papers'!$H33:$KM33,"&lt;&gt;")=0,"",SUMIF('English Scores- Leveled papers'!$H$4:$KM$4,AX$3,'English Scores- Leveled papers'!$H33:$KM33)))</f>
        <is>
          <t/>
        </is>
      </c>
      <c r="AY31" s="319" t="inlineStr">
        <f aca="false">IF($B31="","",IF(COUNTIFS('English Scores- Leveled papers'!$H$4:$KM$4,AY$3,'English Scores- Leveled papers'!$H33:$KM33,"&lt;&gt;")=0,"",SUMIF('English Scores- Leveled papers'!$H$4:$KM$4,AY$3,'English Scores- Leveled papers'!$H33:$KM33)))</f>
        <is>
          <t/>
        </is>
      </c>
      <c r="AZ31" s="319" t="inlineStr">
        <f aca="false">IF($B31="","",IF(COUNTIFS('English Scores- Leveled papers'!$H$4:$KM$4,AZ$3,'English Scores- Leveled papers'!$H33:$KM33,"&lt;&gt;")=0,"",SUMIF('English Scores- Leveled papers'!$H$4:$KM$4,AZ$3,'English Scores- Leveled papers'!$H33:$KM33)))</f>
        <is>
          <t/>
        </is>
      </c>
      <c r="BA31" s="319" t="inlineStr">
        <f aca="false">IF($B31="","",IF(COUNTIFS('English Scores- Leveled papers'!$H$4:$KM$4,BA$3,'English Scores- Leveled papers'!$H33:$KM33,"&lt;&gt;")=0,"",SUMIF('English Scores- Leveled papers'!$H$4:$KM$4,BA$3,'English Scores- Leveled papers'!$H33:$KM33)))</f>
        <is>
          <t/>
        </is>
      </c>
      <c r="BB31" s="319" t="inlineStr">
        <f aca="false">IF($B31="","",IF(COUNTIFS('English Scores- Leveled papers'!$H$4:$KM$4,BB$3,'English Scores- Leveled papers'!$H33:$KM33,"&lt;&gt;")=0,"",SUMIF('English Scores- Leveled papers'!$H$4:$KM$4,BB$3,'English Scores- Leveled papers'!$H33:$KM33)))</f>
        <is>
          <t/>
        </is>
      </c>
      <c r="BC31" s="319" t="inlineStr">
        <f aca="false">IF($B31="","",IF(COUNTIFS('English Scores- Leveled papers'!$H$4:$KM$4,BC$3,'English Scores- Leveled papers'!$H33:$KM33,"&lt;&gt;")=0,"",SUMIF('English Scores- Leveled papers'!$H$4:$KM$4,BC$3,'English Scores- Leveled papers'!$H33:$KM33)))</f>
        <is>
          <t/>
        </is>
      </c>
      <c r="BD31" s="319" t="inlineStr">
        <f aca="false">IF($B31="","",IF(COUNTIFS('English Scores- Leveled papers'!$H$4:$KM$4,BD$3,'English Scores- Leveled papers'!$H33:$KM33,"&lt;&gt;")=0,"",SUMIF('English Scores- Leveled papers'!$H$4:$KM$4,BD$3,'English Scores- Leveled papers'!$H33:$KM33)))</f>
        <is>
          <t/>
        </is>
      </c>
      <c r="BE31" s="319" t="inlineStr">
        <f aca="false">IF($B31="","",IF(COUNTIFS('English Scores- Leveled papers'!$H$4:$KM$4,BE$3,'English Scores- Leveled papers'!$H33:$KM33,"&lt;&gt;")=0,"",SUMIF('English Scores- Leveled papers'!$H$4:$KM$4,BE$3,'English Scores- Leveled papers'!$H33:$KM33)))</f>
        <is>
          <t/>
        </is>
      </c>
      <c r="BF31" s="319" t="inlineStr">
        <f aca="false">IF($B31="","",IF(COUNTIFS('English Scores- Leveled papers'!$H$4:$KM$4,BF$3,'English Scores- Leveled papers'!$H33:$KM33,"&lt;&gt;")=0,"",SUMIF('English Scores- Leveled papers'!$H$4:$KM$4,BF$3,'English Scores- Leveled papers'!$H33:$KM33)))</f>
        <is>
          <t/>
        </is>
      </c>
      <c r="BG31" s="319" t="inlineStr">
        <f aca="false">IF($B31="","",IF(COUNTIFS('English Scores- Leveled papers'!$H$4:$KM$4,BG$3,'English Scores- Leveled papers'!$H33:$KM33,"&lt;&gt;")=0,"",SUMIF('English Scores- Leveled papers'!$H$4:$KM$4,BG$3,'English Scores- Leveled papers'!$H33:$KM33)))</f>
        <is>
          <t/>
        </is>
      </c>
      <c r="BH31" s="319" t="inlineStr">
        <f aca="false">IF($B31="","",IF(COUNTIFS('English Scores- Leveled papers'!$H$4:$KM$4,BH$3,'English Scores- Leveled papers'!$H33:$KM33,"&lt;&gt;")=0,"",SUMIF('English Scores- Leveled papers'!$H$4:$KM$4,BH$3,'English Scores- Leveled papers'!$H33:$KM33)))</f>
        <is>
          <t/>
        </is>
      </c>
      <c r="BI31" s="319" t="inlineStr">
        <f aca="false">IF($B31="","",IF(COUNTIFS('English Scores- Leveled papers'!$H$4:$KM$4,BI$3,'English Scores- Leveled papers'!$H33:$KM33,"&lt;&gt;")=0,"",SUMIF('English Scores- Leveled papers'!$H$4:$KM$4,BI$3,'English Scores- Leveled papers'!$H33:$KM33)))</f>
        <is>
          <t/>
        </is>
      </c>
      <c r="BJ31" s="319" t="inlineStr">
        <f aca="false">IF($B31="","",IF(COUNTIFS('English Scores- Leveled papers'!$H$4:$KM$4,BJ$3,'English Scores- Leveled papers'!$H33:$KM33,"&lt;&gt;")=0,"",SUMIF('English Scores- Leveled papers'!$H$4:$KM$4,BJ$3,'English Scores- Leveled papers'!$H33:$KM33)))</f>
        <is>
          <t/>
        </is>
      </c>
      <c r="BK31" s="319" t="inlineStr">
        <f aca="false">IF($B31="","",IF(COUNTIFS('English Scores- Leveled papers'!$H$4:$KM$4,BK$3,'English Scores- Leveled papers'!$H33:$KM33,"&lt;&gt;")=0,"",SUMIF('English Scores- Leveled papers'!$H$4:$KM$4,BK$3,'English Scores- Leveled papers'!$H33:$KM33)))</f>
        <is>
          <t/>
        </is>
      </c>
      <c r="BL31" s="319" t="inlineStr">
        <f aca="false">IF($B31="","",IF(COUNTIFS('English Scores- Leveled papers'!$H$4:$KM$4,BL$3,'English Scores- Leveled papers'!$H33:$KM33,"&lt;&gt;")=0,"",SUMIF('English Scores- Leveled papers'!$H$4:$KM$4,BL$3,'English Scores- Leveled papers'!$H33:$KM33)))</f>
        <is>
          <t/>
        </is>
      </c>
      <c r="BM31" s="319" t="inlineStr">
        <f aca="false">IF($B31="","",IF(COUNTIFS('English Scores- Leveled papers'!$H$4:$KM$4,BM$3,'English Scores- Leveled papers'!$H33:$KM33,"&lt;&gt;")=0,"",SUMIF('English Scores- Leveled papers'!$H$4:$KM$4,BM$3,'English Scores- Leveled papers'!$H33:$KM33)))</f>
        <is>
          <t/>
        </is>
      </c>
      <c r="BN31" s="319" t="inlineStr">
        <f aca="false">IF($B31="","",IF(COUNTIFS('English Scores- Leveled papers'!$H$4:$KM$4,BN$3,'English Scores- Leveled papers'!$H33:$KM33,"&lt;&gt;")=0,"",SUMIF('English Scores- Leveled papers'!$H$4:$KM$4,BN$3,'English Scores- Leveled papers'!$H33:$KM33)))</f>
        <is>
          <t/>
        </is>
      </c>
      <c r="BO31" s="319" t="inlineStr">
        <f aca="false">IF($B31="","",IF(COUNTIFS('English Scores- Leveled papers'!$H$4:$KM$4,BO$3,'English Scores- Leveled papers'!$H33:$KM33,"&lt;&gt;")=0,"",SUMIF('English Scores- Leveled papers'!$H$4:$KM$4,BO$3,'English Scores- Leveled papers'!$H33:$KM33)))</f>
        <is>
          <t/>
        </is>
      </c>
      <c r="BP31" s="319" t="inlineStr">
        <f aca="false">IF($B31="","",IF(COUNTIFS('English Scores- Leveled papers'!$H$4:$KM$4,BP$3,'English Scores- Leveled papers'!$H33:$KM33,"&lt;&gt;")=0,"",SUMIF('English Scores- Leveled papers'!$H$4:$KM$4,BP$3,'English Scores- Leveled papers'!$H33:$KM33)))</f>
        <is>
          <t/>
        </is>
      </c>
      <c r="BQ31" s="319" t="inlineStr">
        <f aca="false">IF($B31="","",IF(COUNTIFS('English Scores- Leveled papers'!$H$4:$KM$4,BQ$3,'English Scores- Leveled papers'!$H33:$KM33,"&lt;&gt;")=0,"",SUMIF('English Scores- Leveled papers'!$H$4:$KM$4,BQ$3,'English Scores- Leveled papers'!$H33:$KM33)))</f>
        <is>
          <t/>
        </is>
      </c>
      <c r="BR31" s="319" t="inlineStr">
        <f aca="false">IF($B31="","",IF(COUNTIFS('English Scores- Leveled papers'!$H$4:$KM$4,BR$3,'English Scores- Leveled papers'!$H33:$KM33,"&lt;&gt;")=0,"",SUMIF('English Scores- Leveled papers'!$H$4:$KM$4,BR$3,'English Scores- Leveled papers'!$H33:$KM33)))</f>
        <is>
          <t/>
        </is>
      </c>
      <c r="BS31" s="319" t="inlineStr">
        <f aca="false">IF($B31="","",IF(COUNTIFS('English Scores- Leveled papers'!$H$4:$KM$4,BS$3,'English Scores- Leveled papers'!$H33:$KM33,"&lt;&gt;")=0,"",SUMIF('English Scores- Leveled papers'!$H$4:$KM$4,BS$3,'English Scores- Leveled papers'!$H33:$KM33)))</f>
        <is>
          <t/>
        </is>
      </c>
      <c r="BT31" s="319" t="inlineStr">
        <f aca="false">IF($B31="","",IF(COUNTIFS('English Scores- Leveled papers'!$H$4:$KM$4,BT$3,'English Scores- Leveled papers'!$H33:$KM33,"&lt;&gt;")=0,"",SUMIF('English Scores- Leveled papers'!$H$4:$KM$4,BT$3,'English Scores- Leveled papers'!$H33:$KM33)))</f>
        <is>
          <t/>
        </is>
      </c>
      <c r="BU31" s="319" t="inlineStr">
        <f aca="false">IF($B31="","",IF(COUNTIFS('English Scores- Leveled papers'!$H$4:$KM$4,BU$3,'English Scores- Leveled papers'!$H33:$KM33,"&lt;&gt;")=0,"",SUMIF('English Scores- Leveled papers'!$H$4:$KM$4,BU$3,'English Scores- Leveled papers'!$H33:$KM33)))</f>
        <is>
          <t/>
        </is>
      </c>
      <c r="BV31" s="319" t="inlineStr">
        <f aca="false">IF($B31="","",IF(COUNTIFS('English Scores- Leveled papers'!$H$4:$KM$4,BV$3,'English Scores- Leveled papers'!$H33:$KM33,"&lt;&gt;")=0,"",SUMIF('English Scores- Leveled papers'!$H$4:$KM$4,BV$3,'English Scores- Leveled papers'!$H33:$KM33)))</f>
        <is>
          <t/>
        </is>
      </c>
      <c r="BW31" s="319" t="inlineStr">
        <f aca="false">IF($B31="","",IF(COUNTIFS('English Scores- Leveled papers'!$H$4:$KM$4,BW$3,'English Scores- Leveled papers'!$H33:$KM33,"&lt;&gt;")=0,"",SUMIF('English Scores- Leveled papers'!$H$4:$KM$4,BW$3,'English Scores- Leveled papers'!$H33:$KM33)))</f>
        <is>
          <t/>
        </is>
      </c>
      <c r="BX31" s="319" t="inlineStr">
        <f aca="false">IF($B31="","",IF(COUNTIFS('English Scores- Leveled papers'!$H$4:$KM$4,BX$3,'English Scores- Leveled papers'!$H33:$KM33,"&lt;&gt;")=0,"",SUMIF('English Scores- Leveled papers'!$H$4:$KM$4,BX$3,'English Scores- Leveled papers'!$H33:$KM33)))</f>
        <is>
          <t/>
        </is>
      </c>
      <c r="BY31" s="319" t="inlineStr">
        <f aca="false">IF($B31="","",IF(COUNTIFS('English Scores- Leveled papers'!$H$4:$KM$4,BY$3,'English Scores- Leveled papers'!$H33:$KM33,"&lt;&gt;")=0,"",SUMIF('English Scores- Leveled papers'!$H$4:$KM$4,BY$3,'English Scores- Leveled papers'!$H33:$KM33)))</f>
        <is>
          <t/>
        </is>
      </c>
      <c r="BZ31" s="319" t="inlineStr">
        <f aca="false">IF($B31="","",IF(COUNTIFS('English Scores- Leveled papers'!$H$4:$KM$4,BZ$3,'English Scores- Leveled papers'!$H33:$KM33,"&lt;&gt;")=0,"",SUMIF('English Scores- Leveled papers'!$H$4:$KM$4,BZ$3,'English Scores- Leveled papers'!$H33:$KM33)))</f>
        <is>
          <t/>
        </is>
      </c>
      <c r="CA31" s="319" t="inlineStr">
        <f aca="false">IF($B31="","",IF(COUNTIFS('English Scores- Leveled papers'!$H$4:$KM$4,CA$3,'English Scores- Leveled papers'!$H33:$KM33,"&lt;&gt;")=0,"",SUMIF('English Scores- Leveled papers'!$H$4:$KM$4,CA$3,'English Scores- Leveled papers'!$H33:$KM33)))</f>
        <is>
          <t/>
        </is>
      </c>
      <c r="CB31" s="319" t="inlineStr">
        <f aca="false">IF($B31="","",IF(COUNTIFS('English Scores- Leveled papers'!$H$4:$KM$4,CB$3,'English Scores- Leveled papers'!$H33:$KM33,"&lt;&gt;")=0,"",SUMIF('English Scores- Leveled papers'!$H$4:$KM$4,CB$3,'English Scores- Leveled papers'!$H33:$KM33)))</f>
        <is>
          <t/>
        </is>
      </c>
      <c r="CC31" s="319" t="inlineStr">
        <f aca="false">IF($B31="","",IF(COUNTIFS('English Scores- Leveled papers'!$H$4:$KM$4,CC$3,'English Scores- Leveled papers'!$H33:$KM33,"&lt;&gt;")=0,"",SUMIF('English Scores- Leveled papers'!$H$4:$KM$4,CC$3,'English Scores- Leveled papers'!$H33:$KM33)))</f>
        <is>
          <t/>
        </is>
      </c>
      <c r="CD31" s="319" t="inlineStr">
        <f aca="false">IF($B31="","",IF(COUNTIFS('English Scores- Leveled papers'!$H$4:$KM$4,CD$3,'English Scores- Leveled papers'!$H33:$KM33,"&lt;&gt;")=0,"",SUMIF('English Scores- Leveled papers'!$H$4:$KM$4,CD$3,'English Scores- Leveled papers'!$H33:$KM33)))</f>
        <is>
          <t/>
        </is>
      </c>
      <c r="CE31" s="319" t="inlineStr">
        <f aca="false">IF($B31="","",IF(COUNTIFS('English Scores- Leveled papers'!$H$4:$KM$4,CE$3,'English Scores- Leveled papers'!$H33:$KM33,"&lt;&gt;")=0,"",SUMIF('English Scores- Leveled papers'!$H$4:$KM$4,CE$3,'English Scores- Leveled papers'!$H33:$KM33)))</f>
        <is>
          <t/>
        </is>
      </c>
      <c r="CF31" s="319" t="inlineStr">
        <f aca="false">IF($B31="","",IF(COUNTIFS('English Scores- Leveled papers'!$H$4:$KM$4,CF$3,'English Scores- Leveled papers'!$H33:$KM33,"&lt;&gt;")=0,"",SUMIF('English Scores- Leveled papers'!$H$4:$KM$4,CF$3,'English Scores- Leveled papers'!$H33:$KM33)))</f>
        <is>
          <t/>
        </is>
      </c>
      <c r="CG31" s="319" t="inlineStr">
        <f aca="false">IF($B31="","",IF(COUNTIFS('English Scores- Leveled papers'!$H$4:$KM$4,CG$3,'English Scores- Leveled papers'!$H33:$KM33,"&lt;&gt;")=0,"",SUMIF('English Scores- Leveled papers'!$H$4:$KM$4,CG$3,'English Scores- Leveled papers'!$H33:$KM33)))</f>
        <is>
          <t/>
        </is>
      </c>
      <c r="CH31" s="319" t="inlineStr">
        <f aca="false">IF($B31="","",IF(COUNTIFS('English Scores- Leveled papers'!$H$4:$KM$4,CH$3,'English Scores- Leveled papers'!$H33:$KM33,"&lt;&gt;")=0,"",SUMIF('English Scores- Leveled papers'!$H$4:$KM$4,CH$3,'English Scores- Leveled papers'!$H33:$KM33)))</f>
        <is>
          <t/>
        </is>
      </c>
      <c r="CI31" s="319" t="inlineStr">
        <f aca="false">IF($B31="","",IF(COUNTIFS('English Scores- Leveled papers'!$H$4:$KM$4,CI$3,'English Scores- Leveled papers'!$H33:$KM33,"&lt;&gt;")=0,"",SUMIF('English Scores- Leveled papers'!$H$4:$KM$4,CI$3,'English Scores- Leveled papers'!$H33:$KM33)))</f>
        <is>
          <t/>
        </is>
      </c>
      <c r="CJ31" s="319" t="inlineStr">
        <f aca="false">IF($B31="","",IF(COUNTIFS('English Scores- Leveled papers'!$H$4:$KM$4,CJ$3,'English Scores- Leveled papers'!$H33:$KM33,"&lt;&gt;")=0,"",SUMIF('English Scores- Leveled papers'!$H$4:$KM$4,CJ$3,'English Scores- Leveled papers'!$H33:$KM33)))</f>
        <is>
          <t/>
        </is>
      </c>
      <c r="CK31" s="319" t="inlineStr">
        <f aca="false">IF($B31="","",IF(COUNTIFS('English Scores- Leveled papers'!$H$4:$KM$4,CK$3,'English Scores- Leveled papers'!$H33:$KM33,"&lt;&gt;")=0,"",SUMIF('English Scores- Leveled papers'!$H$4:$KM$4,CK$3,'English Scores- Leveled papers'!$H33:$KM33)))</f>
        <is>
          <t/>
        </is>
      </c>
      <c r="CL31" s="319" t="inlineStr">
        <f aca="false">IF($B31="","",IF(COUNTIFS('English Scores- Leveled papers'!$H$4:$KM$4,CL$3,'English Scores- Leveled papers'!$H33:$KM33,"&lt;&gt;")=0,"",SUMIF('English Scores- Leveled papers'!$H$4:$KM$4,CL$3,'English Scores- Leveled papers'!$H33:$KM33)))</f>
        <is>
          <t/>
        </is>
      </c>
      <c r="CM31" s="319" t="inlineStr">
        <f aca="false">IF($B31="","",IF(COUNTIFS('English Scores- Leveled papers'!$H$4:$KM$4,CM$3,'English Scores- Leveled papers'!$H33:$KM33,"&lt;&gt;")=0,"",SUMIF('English Scores- Leveled papers'!$H$4:$KM$4,CM$3,'English Scores- Leveled papers'!$H33:$KM33)))</f>
        <is>
          <t/>
        </is>
      </c>
      <c r="CN31" s="319" t="inlineStr">
        <f aca="false">IF($B31="","",IF(COUNTIFS('English Scores- Leveled papers'!$H$4:$KM$4,CN$3,'English Scores- Leveled papers'!$H33:$KM33,"&lt;&gt;")=0,"",SUMIF('English Scores- Leveled papers'!$H$4:$KM$4,CN$3,'English Scores- Leveled papers'!$H33:$KM33)))</f>
        <is>
          <t/>
        </is>
      </c>
      <c r="CO31" s="319" t="inlineStr">
        <f aca="false">IF($B31="","",IF(COUNTIFS('English Scores- Leveled papers'!$H$4:$KM$4,CO$3,'English Scores- Leveled papers'!$H33:$KM33,"&lt;&gt;")=0,"",SUMIF('English Scores- Leveled papers'!$H$4:$KM$4,CO$3,'English Scores- Leveled papers'!$H33:$KM33)))</f>
        <is>
          <t/>
        </is>
      </c>
      <c r="CP31" s="319" t="inlineStr">
        <f aca="false">IF($B31="","",IF(COUNTIFS('English Scores- Leveled papers'!$H$4:$KM$4,CP$3,'English Scores- Leveled papers'!$H33:$KM33,"&lt;&gt;")=0,"",SUMIF('English Scores- Leveled papers'!$H$4:$KM$4,CP$3,'English Scores- Leveled papers'!$H33:$KM33)))</f>
        <is>
          <t/>
        </is>
      </c>
      <c r="CQ31" s="319" t="inlineStr">
        <f aca="false">IF($B31="","",IF(COUNTIFS('English Scores- Leveled papers'!$H$4:$KM$4,CQ$3,'English Scores- Leveled papers'!$H33:$KM33,"&lt;&gt;")=0,"",SUMIF('English Scores- Leveled papers'!$H$4:$KM$4,CQ$3,'English Scores- Leveled papers'!$H33:$KM33)))</f>
        <is>
          <t/>
        </is>
      </c>
      <c r="CR31" s="319" t="inlineStr">
        <f aca="false">IF($B31="","",IF(COUNTIFS('English Scores- Leveled papers'!$H$4:$KM$4,CR$3,'English Scores- Leveled papers'!$H33:$KM33,"&lt;&gt;")=0,"",SUMIF('English Scores- Leveled papers'!$H$4:$KM$4,CR$3,'English Scores- Leveled papers'!$H33:$KM33)))</f>
        <is>
          <t/>
        </is>
      </c>
      <c r="CS31" s="319" t="inlineStr">
        <f aca="false">IF($B31="","",IF(COUNTIFS('English Scores- Leveled papers'!$H$4:$KM$4,CS$3,'English Scores- Leveled papers'!$H33:$KM33,"&lt;&gt;")=0,"",SUMIF('English Scores- Leveled papers'!$H$4:$KM$4,CS$3,'English Scores- Leveled papers'!$H33:$KM33)))</f>
        <is>
          <t/>
        </is>
      </c>
      <c r="CT31" s="319" t="inlineStr">
        <f aca="false">IF($B31="","",IF(COUNTIFS('English Scores- Leveled papers'!$H$4:$KM$4,CT$3,'English Scores- Leveled papers'!$H33:$KM33,"&lt;&gt;")=0,"",SUMIF('English Scores- Leveled papers'!$H$4:$KM$4,CT$3,'English Scores- Leveled papers'!$H33:$KM33)))</f>
        <is>
          <t/>
        </is>
      </c>
      <c r="CU31" s="319" t="inlineStr">
        <f aca="false">IF($B31="","",IF(COUNTIFS('English Scores- Leveled papers'!$H$4:$KM$4,CU$3,'English Scores- Leveled papers'!$H33:$KM33,"&lt;&gt;")=0,"",SUMIF('English Scores- Leveled papers'!$H$4:$KM$4,CU$3,'English Scores- Leveled papers'!$H33:$KM33)))</f>
        <is>
          <t/>
        </is>
      </c>
      <c r="CV31" s="319" t="inlineStr">
        <f aca="false">IF($B31="","",IF(COUNTIFS('English Scores- Leveled papers'!$H$4:$KM$4,CV$3,'English Scores- Leveled papers'!$H33:$KM33,"&lt;&gt;")=0,"",SUMIF('English Scores- Leveled papers'!$H$4:$KM$4,CV$3,'English Scores- Leveled papers'!$H33:$KM33)))</f>
        <is>
          <t/>
        </is>
      </c>
      <c r="CW31" s="319" t="inlineStr">
        <f aca="false">IF($B31="","",IF(COUNTIFS('English Scores- Leveled papers'!$H$4:$KM$4,CW$3,'English Scores- Leveled papers'!$H33:$KM33,"&lt;&gt;")=0,"",SUMIF('English Scores- Leveled papers'!$H$4:$KM$4,CW$3,'English Scores- Leveled papers'!$H33:$KM33)))</f>
        <is>
          <t/>
        </is>
      </c>
      <c r="CX31" s="319" t="inlineStr">
        <f aca="false">IF($B31="","",IF(COUNTIFS('English Scores- Leveled papers'!$H$4:$KM$4,CX$3,'English Scores- Leveled papers'!$H33:$KM33,"&lt;&gt;")=0,"",SUMIF('English Scores- Leveled papers'!$H$4:$KM$4,CX$3,'English Scores- Leveled papers'!$H33:$KM33)))</f>
        <is>
          <t/>
        </is>
      </c>
      <c r="CY31" s="319" t="inlineStr">
        <f aca="false">IF($B31="","",IF(COUNTIFS('English Scores- Leveled papers'!$H$4:$KM$4,CY$3,'English Scores- Leveled papers'!$H33:$KM33,"&lt;&gt;")=0,"",SUMIF('English Scores- Leveled papers'!$H$4:$KM$4,CY$3,'English Scores- Leveled papers'!$H33:$KM33)))</f>
        <is>
          <t/>
        </is>
      </c>
      <c r="CZ31" s="319" t="inlineStr">
        <f aca="false">IF($B31="","",IF(COUNTIFS('English Scores- Leveled papers'!$H$4:$KM$4,CZ$3,'English Scores- Leveled papers'!$H33:$KM33,"&lt;&gt;")=0,"",SUMIF('English Scores- Leveled papers'!$H$4:$KM$4,CZ$3,'English Scores- Leveled papers'!$H33:$KM33)))</f>
        <is>
          <t/>
        </is>
      </c>
      <c r="DA31" s="319" t="inlineStr">
        <f aca="false">IF($B31="","",IF(COUNTIFS('English Scores- Leveled papers'!$H$4:$KM$4,DA$3,'English Scores- Leveled papers'!$H33:$KM33,"&lt;&gt;")=0,"",SUMIF('English Scores- Leveled papers'!$H$4:$KM$4,DA$3,'English Scores- Leveled papers'!$H33:$KM33)))</f>
        <is>
          <t/>
        </is>
      </c>
      <c r="DB31" s="319" t="inlineStr">
        <f aca="false">IF($B31="","",IF(COUNTIFS('English Scores- Leveled papers'!$H$4:$KM$4,DB$3,'English Scores- Leveled papers'!$H33:$KM33,"&lt;&gt;")=0,"",SUMIF('English Scores- Leveled papers'!$H$4:$KM$4,DB$3,'English Scores- Leveled papers'!$H33:$KM33)))</f>
        <is>
          <t/>
        </is>
      </c>
      <c r="DC31" s="319" t="inlineStr">
        <f aca="false">IF($B31="","",IF(COUNTIFS('English Scores- Leveled papers'!$H$4:$KM$4,DC$3,'English Scores- Leveled papers'!$H33:$KM33,"&lt;&gt;")=0,"",SUMIF('English Scores- Leveled papers'!$H$4:$KM$4,DC$3,'English Scores- Leveled papers'!$H33:$KM33)))</f>
        <is>
          <t/>
        </is>
      </c>
      <c r="DD31" s="319" t="inlineStr">
        <f aca="false">IF($B31="","",IF(COUNTIFS('English Scores- Leveled papers'!$H$4:$KM$4,DD$3,'English Scores- Leveled papers'!$H33:$KM33,"&lt;&gt;")=0,"",SUMIF('English Scores- Leveled papers'!$H$4:$KM$4,DD$3,'English Scores- Leveled papers'!$H33:$KM33)))</f>
        <is>
          <t/>
        </is>
      </c>
      <c r="DE31" s="319" t="inlineStr">
        <f aca="false">IF($B31="","",IF(COUNTIFS('English Scores- Leveled papers'!$H$4:$KM$4,DE$3,'English Scores- Leveled papers'!$H33:$KM33,"&lt;&gt;")=0,"",SUMIF('English Scores- Leveled papers'!$H$4:$KM$4,DE$3,'English Scores- Leveled papers'!$H33:$KM33)))</f>
        <is>
          <t/>
        </is>
      </c>
      <c r="DF31" s="319" t="inlineStr">
        <f aca="false">IF($B31="","",IF(COUNTIFS('English Scores- Leveled papers'!$H$4:$KM$4,DF$3,'English Scores- Leveled papers'!$H33:$KM33,"&lt;&gt;")=0,"",SUMIF('English Scores- Leveled papers'!$H$4:$KM$4,DF$3,'English Scores- Leveled papers'!$H33:$KM33)))</f>
        <is>
          <t/>
        </is>
      </c>
      <c r="DG31" s="319" t="inlineStr">
        <f aca="false">IF($B31="","",IF(COUNTIFS('English Scores- Leveled papers'!$H$4:$KM$4,DG$3,'English Scores- Leveled papers'!$H33:$KM33,"&lt;&gt;")=0,"",SUMIF('English Scores- Leveled papers'!$H$4:$KM$4,DG$3,'English Scores- Leveled papers'!$H33:$KM33)))</f>
        <is>
          <t/>
        </is>
      </c>
      <c r="DH31" s="319" t="inlineStr">
        <f aca="false">IF($B31="","",IF(COUNTIFS('English Scores- Leveled papers'!$H$4:$KM$4,DH$3,'English Scores- Leveled papers'!$H33:$KM33,"&lt;&gt;")=0,"",SUMIF('English Scores- Leveled papers'!$H$4:$KM$4,DH$3,'English Scores- Leveled papers'!$H33:$KM33)))</f>
        <is>
          <t/>
        </is>
      </c>
      <c r="DI31" s="319" t="inlineStr">
        <f aca="false">IF($B31="","",IF(COUNTIFS('English Scores- Leveled papers'!$H$4:$KM$4,DI$3,'English Scores- Leveled papers'!$H33:$KM33,"&lt;&gt;")=0,"",SUMIF('English Scores- Leveled papers'!$H$4:$KM$4,DI$3,'English Scores- Leveled papers'!$H33:$KM33)))</f>
        <is>
          <t/>
        </is>
      </c>
      <c r="DJ31" s="319" t="inlineStr">
        <f aca="false">IF($B31="","",IF(COUNTIFS('English Scores- Leveled papers'!$H$4:$KM$4,DJ$3,'English Scores- Leveled papers'!$H33:$KM33,"&lt;&gt;")=0,"",SUMIF('English Scores- Leveled papers'!$H$4:$KM$4,DJ$3,'English Scores- Leveled papers'!$H33:$KM33)))</f>
        <is>
          <t/>
        </is>
      </c>
      <c r="DK31" s="319" t="inlineStr">
        <f aca="false">IF($B31="","",IF(COUNTIFS('English Scores- Leveled papers'!$H$4:$KM$4,DK$3,'English Scores- Leveled papers'!$H33:$KM33,"&lt;&gt;")=0,"",SUMIF('English Scores- Leveled papers'!$H$4:$KM$4,DK$3,'English Scores- Leveled papers'!$H33:$KM33)))</f>
        <is>
          <t/>
        </is>
      </c>
      <c r="DL31" s="319" t="inlineStr">
        <f aca="false">IF($B31="","",IF(COUNTIFS('English Scores- Leveled papers'!$H$4:$KM$4,DL$3,'English Scores- Leveled papers'!$H33:$KM33,"&lt;&gt;")=0,"",SUMIF('English Scores- Leveled papers'!$H$4:$KM$4,DL$3,'English Scores- Leveled papers'!$H33:$KM33)))</f>
        <is>
          <t/>
        </is>
      </c>
      <c r="DM31" s="319" t="inlineStr">
        <f aca="false">IF($B31="","",IF(COUNTIFS('English Scores- Leveled papers'!$H$4:$KM$4,DM$3,'English Scores- Leveled papers'!$H33:$KM33,"&lt;&gt;")=0,"",SUMIF('English Scores- Leveled papers'!$H$4:$KM$4,DM$3,'English Scores- Leveled papers'!$H33:$KM33)))</f>
        <is>
          <t/>
        </is>
      </c>
      <c r="DN31" s="319" t="inlineStr">
        <f aca="false">IF($B31="","",IF(COUNTIFS('English Scores- Leveled papers'!$H$4:$KM$4,DN$3,'English Scores- Leveled papers'!$H33:$KM33,"&lt;&gt;")=0,"",SUMIF('English Scores- Leveled papers'!$H$4:$KM$4,DN$3,'English Scores- Leveled papers'!$H33:$KM33)))</f>
        <is>
          <t/>
        </is>
      </c>
      <c r="DO31" s="319" t="inlineStr">
        <f aca="false">IF($B31="","",IF(COUNTIFS('English Scores- Leveled papers'!$H$4:$KM$4,DO$3,'English Scores- Leveled papers'!$H33:$KM33,"&lt;&gt;")=0,"",SUMIF('English Scores- Leveled papers'!$H$4:$KM$4,DO$3,'English Scores- Leveled papers'!$H33:$KM33)))</f>
        <is>
          <t/>
        </is>
      </c>
      <c r="DP31" s="319" t="inlineStr">
        <f aca="false">IF($B31="","",IF(COUNTIFS('English Scores- Leveled papers'!$H$4:$KM$4,DP$3,'English Scores- Leveled papers'!$H33:$KM33,"&lt;&gt;")=0,"",SUMIF('English Scores- Leveled papers'!$H$4:$KM$4,DP$3,'English Scores- Leveled papers'!$H33:$KM33)))</f>
        <is>
          <t/>
        </is>
      </c>
      <c r="DQ31" s="320" t="inlineStr">
        <f aca="false">IF($B31="","",IF(COUNTIFS('English Scores- Leveled papers'!$H$4:$KM$4,DQ$3,'English Scores- Leveled papers'!$H33:$KM33,"&lt;&gt;")=0,"",SUMIF('English Scores- Leveled papers'!$H$4:$KM$4,DQ$3,'English Scores- Leveled papers'!$H33:$KM33)))</f>
        <is>
          <t/>
        </is>
      </c>
      <c r="DR31" s="321" t="inlineStr">
        <f aca="false">IF('Cover Sheet'!$AC$6="6th", 'Eng GLA 6th, 7th, 8th'!D34, "")</f>
        <is>
          <t/>
        </is>
      </c>
      <c r="DU31" s="319" t="inlineStr">
        <f aca="false">IF($B31="","",IF(COUNTIFS('Eng GLA 6th, 7th, 8th'!$E$4:$DV$4,DU$3,'Eng GLA 6th, 7th, 8th'!$E34:$DV34,"&lt;&gt;")=0,"",SUMIF('Eng GLA 6th, 7th, 8th'!$E$4:$DV$4,DU$3,'Eng GLA 6th, 7th, 8th'!$E34:$DV34)))</f>
        <is>
          <t/>
        </is>
      </c>
      <c r="DV31" s="319" t="inlineStr">
        <f aca="false">IF($B31="","",IF(COUNTIFS('Eng GLA 6th, 7th, 8th'!$E$4:$DV$4,DV$3,'Eng GLA 6th, 7th, 8th'!$E34:$DV34,"&lt;&gt;")=0,"",SUMIF('Eng GLA 6th, 7th, 8th'!$E$4:$DV$4,DV$3,'Eng GLA 6th, 7th, 8th'!$E34:$DV34)))</f>
        <is>
          <t/>
        </is>
      </c>
      <c r="DW31" s="319" t="inlineStr">
        <f aca="false">IF($B31="","",IF(COUNTIFS('Eng GLA 6th, 7th, 8th'!$E$4:$DV$4,DW$3,'Eng GLA 6th, 7th, 8th'!$E34:$DV34,"&lt;&gt;")=0,"",SUMIF('Eng GLA 6th, 7th, 8th'!$E$4:$DV$4,DW$3,'Eng GLA 6th, 7th, 8th'!$E34:$DV34)))</f>
        <is>
          <t/>
        </is>
      </c>
      <c r="DX31" s="319" t="inlineStr">
        <f aca="false">IF($B31="","",IF(COUNTIFS('Eng GLA 6th, 7th, 8th'!$E$4:$DV$4,DX$3,'Eng GLA 6th, 7th, 8th'!$E34:$DV34,"&lt;&gt;")=0,"",SUMIF('Eng GLA 6th, 7th, 8th'!$E$4:$DV$4,DX$3,'Eng GLA 6th, 7th, 8th'!$E34:$DV34)))</f>
        <is>
          <t/>
        </is>
      </c>
      <c r="DY31" s="319" t="inlineStr">
        <f aca="false">IF($B31="","",IF(COUNTIFS('Eng GLA 6th, 7th, 8th'!$E$4:$DV$4,DY$3,'Eng GLA 6th, 7th, 8th'!$E34:$DV34,"&lt;&gt;")=0,"",SUMIF('Eng GLA 6th, 7th, 8th'!$E$4:$DV$4,DY$3,'Eng GLA 6th, 7th, 8th'!$E34:$DV34)))</f>
        <is>
          <t/>
        </is>
      </c>
      <c r="DZ31" s="319" t="inlineStr">
        <f aca="false">IF($B31="","",IF(COUNTIFS('Eng GLA 6th, 7th, 8th'!$E$4:$DV$4,DZ$3,'Eng GLA 6th, 7th, 8th'!$E34:$DV34,"&lt;&gt;")=0,"",SUMIF('Eng GLA 6th, 7th, 8th'!$E$4:$DV$4,DZ$3,'Eng GLA 6th, 7th, 8th'!$E34:$DV34)))</f>
        <is>
          <t/>
        </is>
      </c>
      <c r="EA31" s="319" t="inlineStr">
        <f aca="false">IF($B31="","",IF(COUNTIFS('Eng GLA 6th, 7th, 8th'!$E$4:$DV$4,EA$3,'Eng GLA 6th, 7th, 8th'!$E34:$DV34,"&lt;&gt;")=0,"",SUMIF('Eng GLA 6th, 7th, 8th'!$E$4:$DV$4,EA$3,'Eng GLA 6th, 7th, 8th'!$E34:$DV34)))</f>
        <is>
          <t/>
        </is>
      </c>
      <c r="EB31" s="319" t="inlineStr">
        <f aca="false">IF($B31="","",IF(COUNTIFS('Eng GLA 6th, 7th, 8th'!$E$4:$DV$4,EB$3,'Eng GLA 6th, 7th, 8th'!$E34:$DV34,"&lt;&gt;")=0,"",SUMIF('Eng GLA 6th, 7th, 8th'!$E$4:$DV$4,EB$3,'Eng GLA 6th, 7th, 8th'!$E34:$DV34)))</f>
        <is>
          <t/>
        </is>
      </c>
      <c r="EC31" s="319" t="inlineStr">
        <f aca="false">IF($B31="","",IF(COUNTIFS('Eng GLA 6th, 7th, 8th'!$E$4:$DV$4,EC$3,'Eng GLA 6th, 7th, 8th'!$E34:$DV34,"&lt;&gt;")=0,"",SUMIF('Eng GLA 6th, 7th, 8th'!$E$4:$DV$4,EC$3,'Eng GLA 6th, 7th, 8th'!$E34:$DV34)))</f>
        <is>
          <t/>
        </is>
      </c>
      <c r="ED31" s="319" t="inlineStr">
        <f aca="false">IF($B31="","",IF(COUNTIFS('Eng GLA 6th, 7th, 8th'!$E$4:$DV$4,ED$3,'Eng GLA 6th, 7th, 8th'!$E34:$DV34,"&lt;&gt;")=0,"",SUMIF('Eng GLA 6th, 7th, 8th'!$E$4:$DV$4,ED$3,'Eng GLA 6th, 7th, 8th'!$E34:$DV34)))</f>
        <is>
          <t/>
        </is>
      </c>
      <c r="EE31" s="319" t="inlineStr">
        <f aca="false">IF($B31="","",IF(COUNTIFS('Eng GLA 6th, 7th, 8th'!$E$4:$DV$4,EE$3,'Eng GLA 6th, 7th, 8th'!$E34:$DV34,"&lt;&gt;")=0,"",SUMIF('Eng GLA 6th, 7th, 8th'!$E$4:$DV$4,EE$3,'Eng GLA 6th, 7th, 8th'!$E34:$DV34)))</f>
        <is>
          <t/>
        </is>
      </c>
      <c r="EF31" s="319" t="inlineStr">
        <f aca="false">IF($B31="","",IF(COUNTIFS('Eng GLA 6th, 7th, 8th'!$E$4:$DV$4,EF$3,'Eng GLA 6th, 7th, 8th'!$E34:$DV34,"&lt;&gt;")=0,"",SUMIF('Eng GLA 6th, 7th, 8th'!$E$4:$DV$4,EF$3,'Eng GLA 6th, 7th, 8th'!$E34:$DV34)))</f>
        <is>
          <t/>
        </is>
      </c>
      <c r="EG31" s="319" t="inlineStr">
        <f aca="false">IF($B31="","",IF(COUNTIFS('Eng GLA 6th, 7th, 8th'!$E$4:$DV$4,EG$3,'Eng GLA 6th, 7th, 8th'!$E34:$DV34,"&lt;&gt;")=0,"",SUMIF('Eng GLA 6th, 7th, 8th'!$E$4:$DV$4,EG$3,'Eng GLA 6th, 7th, 8th'!$E34:$DV34)))</f>
        <is>
          <t/>
        </is>
      </c>
      <c r="EH31" s="319" t="inlineStr">
        <f aca="false">IF($B31="","",IF(COUNTIFS('Eng GLA 6th, 7th, 8th'!$E$4:$DV$4,EH$3,'Eng GLA 6th, 7th, 8th'!$E34:$DV34,"&lt;&gt;")=0,"",SUMIF('Eng GLA 6th, 7th, 8th'!$E$4:$DV$4,EH$3,'Eng GLA 6th, 7th, 8th'!$E34:$DV34)))</f>
        <is>
          <t/>
        </is>
      </c>
      <c r="EI31" s="319" t="inlineStr">
        <f aca="false">IF($B31="","",IF(COUNTIFS('Eng GLA 6th, 7th, 8th'!$E$4:$DV$4,EI$3,'Eng GLA 6th, 7th, 8th'!$E34:$DV34,"&lt;&gt;")=0,"",SUMIF('Eng GLA 6th, 7th, 8th'!$E$4:$DV$4,EI$3,'Eng GLA 6th, 7th, 8th'!$E34:$DV34)))</f>
        <is>
          <t/>
        </is>
      </c>
      <c r="EJ31" s="322" t="inlineStr">
        <f aca="false">IF('Cover Sheet'!$AC$6="7th", 'Eng GLA 6th, 7th, 8th'!AQ34, "")</f>
        <is>
          <t/>
        </is>
      </c>
      <c r="EK31" s="319" t="inlineStr">
        <f aca="false">IF($B31="","",IF(COUNTIFS('Eng GLA 6th, 7th, 8th'!$E$4:$DV$4,EK$3,'Eng GLA 6th, 7th, 8th'!$E34:$DV34,"&lt;&gt;")=0,"",SUMIF('Eng GLA 6th, 7th, 8th'!$E$4:$DV$4,EK$3,'Eng GLA 6th, 7th, 8th'!$E34:$DV34)))</f>
        <is>
          <t/>
        </is>
      </c>
      <c r="EL31" s="319" t="inlineStr">
        <f aca="false">IF($B31="","",IF(COUNTIFS('Eng GLA 6th, 7th, 8th'!$E$4:$DV$4,EL$3,'Eng GLA 6th, 7th, 8th'!$E34:$DV34,"&lt;&gt;")=0,"",SUMIF('Eng GLA 6th, 7th, 8th'!$E$4:$DV$4,EL$3,'Eng GLA 6th, 7th, 8th'!$E34:$DV34)))</f>
        <is>
          <t/>
        </is>
      </c>
      <c r="EM31" s="319" t="inlineStr">
        <f aca="false">IF($B31="","",IF(COUNTIFS('Eng GLA 6th, 7th, 8th'!$E$4:$DV$4,EM$3,'Eng GLA 6th, 7th, 8th'!$E34:$DV34,"&lt;&gt;")=0,"",SUMIF('Eng GLA 6th, 7th, 8th'!$E$4:$DV$4,EM$3,'Eng GLA 6th, 7th, 8th'!$E34:$DV34)))</f>
        <is>
          <t/>
        </is>
      </c>
      <c r="EN31" s="319" t="inlineStr">
        <f aca="false">IF($B31="","",IF(COUNTIFS('Eng GLA 6th, 7th, 8th'!$E$4:$DV$4,EN$3,'Eng GLA 6th, 7th, 8th'!$E34:$DV34,"&lt;&gt;")=0,"",SUMIF('Eng GLA 6th, 7th, 8th'!$E$4:$DV$4,EN$3,'Eng GLA 6th, 7th, 8th'!$E34:$DV34)))</f>
        <is>
          <t/>
        </is>
      </c>
      <c r="EO31" s="319" t="inlineStr">
        <f aca="false">IF($B31="","",IF(COUNTIFS('Eng GLA 6th, 7th, 8th'!$E$4:$DV$4,EO$3,'Eng GLA 6th, 7th, 8th'!$E34:$DV34,"&lt;&gt;")=0,"",SUMIF('Eng GLA 6th, 7th, 8th'!$E$4:$DV$4,EO$3,'Eng GLA 6th, 7th, 8th'!$E34:$DV34)))</f>
        <is>
          <t/>
        </is>
      </c>
      <c r="EP31" s="319" t="inlineStr">
        <f aca="false">IF($B31="","",IF(COUNTIFS('Eng GLA 6th, 7th, 8th'!$E$4:$DV$4,EP$3,'Eng GLA 6th, 7th, 8th'!$E34:$DV34,"&lt;&gt;")=0,"",SUMIF('Eng GLA 6th, 7th, 8th'!$E$4:$DV$4,EP$3,'Eng GLA 6th, 7th, 8th'!$E34:$DV34)))</f>
        <is>
          <t/>
        </is>
      </c>
      <c r="EQ31" s="319" t="inlineStr">
        <f aca="false">IF($B31="","",IF(COUNTIFS('Eng GLA 6th, 7th, 8th'!$E$4:$DV$4,EQ$3,'Eng GLA 6th, 7th, 8th'!$E34:$DV34,"&lt;&gt;")=0,"",SUMIF('Eng GLA 6th, 7th, 8th'!$E$4:$DV$4,EQ$3,'Eng GLA 6th, 7th, 8th'!$E34:$DV34)))</f>
        <is>
          <t/>
        </is>
      </c>
      <c r="ER31" s="319" t="inlineStr">
        <f aca="false">IF($B31="","",IF(COUNTIFS('Eng GLA 6th, 7th, 8th'!$E$4:$DV$4,ER$3,'Eng GLA 6th, 7th, 8th'!$E34:$DV34,"&lt;&gt;")=0,"",SUMIF('Eng GLA 6th, 7th, 8th'!$E$4:$DV$4,ER$3,'Eng GLA 6th, 7th, 8th'!$E34:$DV34)))</f>
        <is>
          <t/>
        </is>
      </c>
      <c r="ES31" s="319" t="inlineStr">
        <f aca="false">IF($B31="","",IF(COUNTIFS('Eng GLA 6th, 7th, 8th'!$E$4:$DV$4,ES$3,'Eng GLA 6th, 7th, 8th'!$E34:$DV34,"&lt;&gt;")=0,"",SUMIF('Eng GLA 6th, 7th, 8th'!$E$4:$DV$4,ES$3,'Eng GLA 6th, 7th, 8th'!$E34:$DV34)))</f>
        <is>
          <t/>
        </is>
      </c>
      <c r="ET31" s="319" t="inlineStr">
        <f aca="false">IF($B31="","",IF(COUNTIFS('Eng GLA 6th, 7th, 8th'!$E$4:$DV$4,ET$3,'Eng GLA 6th, 7th, 8th'!$E34:$DV34,"&lt;&gt;")=0,"",SUMIF('Eng GLA 6th, 7th, 8th'!$E$4:$DV$4,ET$3,'Eng GLA 6th, 7th, 8th'!$E34:$DV34)))</f>
        <is>
          <t/>
        </is>
      </c>
      <c r="EU31" s="319" t="inlineStr">
        <f aca="false">IF($B31="","",IF(COUNTIFS('Eng GLA 6th, 7th, 8th'!$E$4:$DV$4,EU$3,'Eng GLA 6th, 7th, 8th'!$E34:$DV34,"&lt;&gt;")=0,"",SUMIF('Eng GLA 6th, 7th, 8th'!$E$4:$DV$4,EU$3,'Eng GLA 6th, 7th, 8th'!$E34:$DV34)))</f>
        <is>
          <t/>
        </is>
      </c>
      <c r="EV31" s="319" t="inlineStr">
        <f aca="false">IF($B31="","",IF(COUNTIFS('Eng GLA 6th, 7th, 8th'!$E$4:$DV$4,EV$3,'Eng GLA 6th, 7th, 8th'!$E34:$DV34,"&lt;&gt;")=0,"",SUMIF('Eng GLA 6th, 7th, 8th'!$E$4:$DV$4,EV$3,'Eng GLA 6th, 7th, 8th'!$E34:$DV34)))</f>
        <is>
          <t/>
        </is>
      </c>
      <c r="EW31" s="319" t="inlineStr">
        <f aca="false">IF($B31="","",IF(COUNTIFS('Eng GLA 6th, 7th, 8th'!$E$4:$DV$4,EW$3,'Eng GLA 6th, 7th, 8th'!$E34:$DV34,"&lt;&gt;")=0,"",SUMIF('Eng GLA 6th, 7th, 8th'!$E$4:$DV$4,EW$3,'Eng GLA 6th, 7th, 8th'!$E34:$DV34)))</f>
        <is>
          <t/>
        </is>
      </c>
      <c r="EX31" s="319" t="inlineStr">
        <f aca="false">IF($B31="","",IF(COUNTIFS('Eng GLA 6th, 7th, 8th'!$E$4:$DV$4,EX$3,'Eng GLA 6th, 7th, 8th'!$E34:$DV34,"&lt;&gt;")=0,"",SUMIF('Eng GLA 6th, 7th, 8th'!$E$4:$DV$4,EX$3,'Eng GLA 6th, 7th, 8th'!$E34:$DV34)))</f>
        <is>
          <t/>
        </is>
      </c>
      <c r="EY31" s="319" t="inlineStr">
        <f aca="false">IF($B31="","",IF(COUNTIFS('Eng GLA 6th, 7th, 8th'!$E$4:$DV$4,EY$3,'Eng GLA 6th, 7th, 8th'!$E34:$DV34,"&lt;&gt;")=0,"",SUMIF('Eng GLA 6th, 7th, 8th'!$E$4:$DV$4,EY$3,'Eng GLA 6th, 7th, 8th'!$E34:$DV34)))</f>
        <is>
          <t/>
        </is>
      </c>
      <c r="EZ31" s="322" t="inlineStr">
        <f aca="false">IF('Cover Sheet'!$AC$6="8th", 'Eng GLA 6th, 7th, 8th'!CG34, "")</f>
        <is>
          <t/>
        </is>
      </c>
      <c r="FA31" s="319" t="inlineStr">
        <f aca="false">IF($B31="","",IF(COUNTIFS('Eng GLA 6th, 7th, 8th'!$E$4:$DV$4,FA$3,'Eng GLA 6th, 7th, 8th'!$E34:$DV34,"&lt;&gt;")=0,"",SUMIF('Eng GLA 6th, 7th, 8th'!$E$4:$DV$4,FA$3,'Eng GLA 6th, 7th, 8th'!$E34:$DV34)))</f>
        <is>
          <t/>
        </is>
      </c>
      <c r="FB31" s="319" t="inlineStr">
        <f aca="false">IF($B31="","",IF(COUNTIFS('Eng GLA 6th, 7th, 8th'!$E$4:$DV$4,FB$3,'Eng GLA 6th, 7th, 8th'!$E34:$DV34,"&lt;&gt;")=0,"",SUMIF('Eng GLA 6th, 7th, 8th'!$E$4:$DV$4,FB$3,'Eng GLA 6th, 7th, 8th'!$E34:$DV34)))</f>
        <is>
          <t/>
        </is>
      </c>
      <c r="FC31" s="319" t="inlineStr">
        <f aca="false">IF($B31="","",IF(COUNTIFS('Eng GLA 6th, 7th, 8th'!$E$4:$DV$4,FC$3,'Eng GLA 6th, 7th, 8th'!$E34:$DV34,"&lt;&gt;")=0,"",SUMIF('Eng GLA 6th, 7th, 8th'!$E$4:$DV$4,FC$3,'Eng GLA 6th, 7th, 8th'!$E34:$DV34)))</f>
        <is>
          <t/>
        </is>
      </c>
      <c r="FD31" s="319" t="inlineStr">
        <f aca="false">IF($B31="","",IF(COUNTIFS('Eng GLA 6th, 7th, 8th'!$E$4:$DV$4,FD$3,'Eng GLA 6th, 7th, 8th'!$E34:$DV34,"&lt;&gt;")=0,"",SUMIF('Eng GLA 6th, 7th, 8th'!$E$4:$DV$4,FD$3,'Eng GLA 6th, 7th, 8th'!$E34:$DV34)))</f>
        <is>
          <t/>
        </is>
      </c>
      <c r="FE31" s="319" t="inlineStr">
        <f aca="false">IF($B31="","",IF(COUNTIFS('Eng GLA 6th, 7th, 8th'!$E$4:$DV$4,FE$3,'Eng GLA 6th, 7th, 8th'!$E34:$DV34,"&lt;&gt;")=0,"",SUMIF('Eng GLA 6th, 7th, 8th'!$E$4:$DV$4,FE$3,'Eng GLA 6th, 7th, 8th'!$E34:$DV34)))</f>
        <is>
          <t/>
        </is>
      </c>
      <c r="FF31" s="319" t="inlineStr">
        <f aca="false">IF($B31="","",IF(COUNTIFS('Eng GLA 6th, 7th, 8th'!$E$4:$DV$4,FF$3,'Eng GLA 6th, 7th, 8th'!$E34:$DV34,"&lt;&gt;")=0,"",SUMIF('Eng GLA 6th, 7th, 8th'!$E$4:$DV$4,FF$3,'Eng GLA 6th, 7th, 8th'!$E34:$DV34)))</f>
        <is>
          <t/>
        </is>
      </c>
      <c r="FG31" s="319" t="inlineStr">
        <f aca="false">IF($B31="","",IF(COUNTIFS('Eng GLA 6th, 7th, 8th'!$E$4:$DV$4,FG$3,'Eng GLA 6th, 7th, 8th'!$E34:$DV34,"&lt;&gt;")=0,"",SUMIF('Eng GLA 6th, 7th, 8th'!$E$4:$DV$4,FG$3,'Eng GLA 6th, 7th, 8th'!$E34:$DV34)))</f>
        <is>
          <t/>
        </is>
      </c>
      <c r="FH31" s="319" t="inlineStr">
        <f aca="false">IF($B31="","",IF(COUNTIFS('Eng GLA 6th, 7th, 8th'!$E$4:$DV$4,FH$3,'Eng GLA 6th, 7th, 8th'!$E34:$DV34,"&lt;&gt;")=0,"",SUMIF('Eng GLA 6th, 7th, 8th'!$E$4:$DV$4,FH$3,'Eng GLA 6th, 7th, 8th'!$E34:$DV34)))</f>
        <is>
          <t/>
        </is>
      </c>
      <c r="FI31" s="319" t="inlineStr">
        <f aca="false">IF($B31="","",IF(COUNTIFS('Eng GLA 6th, 7th, 8th'!$E$4:$DV$4,FI$3,'Eng GLA 6th, 7th, 8th'!$E34:$DV34,"&lt;&gt;")=0,"",SUMIF('Eng GLA 6th, 7th, 8th'!$E$4:$DV$4,FI$3,'Eng GLA 6th, 7th, 8th'!$E34:$DV34)))</f>
        <is>
          <t/>
        </is>
      </c>
      <c r="FJ31" s="319" t="inlineStr">
        <f aca="false">IF($B31="","",IF(COUNTIFS('Eng GLA 6th, 7th, 8th'!$E$4:$DV$4,FJ$3,'Eng GLA 6th, 7th, 8th'!$E34:$DV34,"&lt;&gt;")=0,"",SUMIF('Eng GLA 6th, 7th, 8th'!$E$4:$DV$4,FJ$3,'Eng GLA 6th, 7th, 8th'!$E34:$DV34)))</f>
        <is>
          <t/>
        </is>
      </c>
      <c r="FK31" s="319" t="inlineStr">
        <f aca="false">IF($B31="","",IF(COUNTIFS('Eng GLA 6th, 7th, 8th'!$E$4:$DV$4,FK$3,'Eng GLA 6th, 7th, 8th'!$E34:$DV34,"&lt;&gt;")=0,"",SUMIF('Eng GLA 6th, 7th, 8th'!$E$4:$DV$4,FK$3,'Eng GLA 6th, 7th, 8th'!$E34:$DV34)))</f>
        <is>
          <t/>
        </is>
      </c>
      <c r="FL31" s="319" t="inlineStr">
        <f aca="false">IF($B31="","",IF(COUNTIFS('Eng GLA 6th, 7th, 8th'!$E$4:$DV$4,FL$3,'Eng GLA 6th, 7th, 8th'!$E34:$DV34,"&lt;&gt;")=0,"",SUMIF('Eng GLA 6th, 7th, 8th'!$E$4:$DV$4,FL$3,'Eng GLA 6th, 7th, 8th'!$E34:$DV34)))</f>
        <is>
          <t/>
        </is>
      </c>
      <c r="FM31" s="319" t="inlineStr">
        <f aca="false">IF($B31="","",IF(COUNTIFS('Eng GLA 6th, 7th, 8th'!$E$4:$DV$4,FM$3,'Eng GLA 6th, 7th, 8th'!$E34:$DV34,"&lt;&gt;")=0,"",SUMIF('Eng GLA 6th, 7th, 8th'!$E$4:$DV$4,FM$3,'Eng GLA 6th, 7th, 8th'!$E34:$DV34)))</f>
        <is>
          <t/>
        </is>
      </c>
      <c r="FN31" s="319" t="inlineStr">
        <f aca="false">IF($B31="","",IF(COUNTIFS('Eng GLA 6th, 7th, 8th'!$E$4:$DV$4,FN$3,'Eng GLA 6th, 7th, 8th'!$E34:$DV34,"&lt;&gt;")=0,"",SUMIF('Eng GLA 6th, 7th, 8th'!$E$4:$DV$4,FN$3,'Eng GLA 6th, 7th, 8th'!$E34:$DV34)))</f>
        <is>
          <t/>
        </is>
      </c>
      <c r="FO31" s="319" t="inlineStr">
        <f aca="false">IF($B31="","",IF(COUNTIFS('Eng GLA 6th, 7th, 8th'!$E$4:$DV$4,FO$3,'Eng GLA 6th, 7th, 8th'!$E34:$DV34,"&lt;&gt;")=0,"",SUMIF('Eng GLA 6th, 7th, 8th'!$E$4:$DV$4,FO$3,'Eng GLA 6th, 7th, 8th'!$E34:$DV34)))</f>
        <is>
          <t/>
        </is>
      </c>
    </row>
    <row r="32" customFormat="false" ht="12.75" hidden="false" customHeight="true" outlineLevel="0" collapsed="false">
      <c r="A32" s="315" t="n">
        <v>28</v>
      </c>
      <c r="B32" s="315" t="str">
        <f aca="false">'English Scores- Leveled papers'!B34</f>
        <v>Kartik Kumar</v>
      </c>
      <c r="C32" s="315"/>
      <c r="D32" s="316" t="inlineStr">
        <f aca="false">IF(OR(B32="",H32="",'Cover Sheet'!E32=""),"",'Cover Sheet'!E32)</f>
        <is>
          <t/>
        </is>
      </c>
      <c r="E32" s="316" t="inlineStr">
        <f aca="false">IF(OR(B32="",H32="",'Cover Sheet'!F32=""),"",'Cover Sheet'!F32)</f>
        <is>
          <t/>
        </is>
      </c>
      <c r="F32" s="316" t="inlineStr">
        <f aca="false">IF(OR(B32="",H32="",'Cover Sheet'!H32=""),"",'Cover Sheet'!H32)</f>
        <is>
          <t/>
        </is>
      </c>
      <c r="G32" s="316"/>
      <c r="H32" s="316" t="n">
        <f aca="false">IF(OR(B32="",COUNT('English Scores- Leveled papers'!H34:KM34)=0),"",IF((AND(AB32&gt;=(70/100),AB32&lt;1.1)),9,IF((AND(AA32&gt;=(70/100),AA32&lt;1.1)),8,IF((AND(Z32&gt;=(70/100),Z32&lt;1.1)),7,IF((AND(Y32&gt;=(70/100),Y32&lt;1.1)),6,IF(AND(X32&gt;=0.7,X32&lt;1.1),5.5,IF(AND(W32&gt;=0.7,W32&lt;1.1),5,IF(AND(V32&gt;=0.7,V32&lt;1.1),4.5,IF(AND(U32&gt;=0.7,U32&lt;1.1),4,IF(AND(T32&gt;=0.7,T32&lt;1.1),3.5,IF(AND(S32&gt;=0.7,S32&lt;1.1),3,IF(AND(R32&gt;=0.7,R32&lt;1.1),2.5,IF(AND(Q32&gt;=0.7,Q32&lt;1.1),2,IF(AND(P32&gt;=0.7,P32&lt;1.1),1.5,IF(AND(O32&gt;=0.7,O32&lt;1.1),1,IF(AND(N32&gt;=0.7,N32&lt;1.1),0.5,IF(AND(M32&gt;=0.7,M32&lt;1.1),0.2,IF(AND(L32&gt;=0.7,L32&lt;1.1),0,IF(COUNT('English Scores- Leveled papers'!H34:M34)=0,"",-0.5)))))))))))))))))))</f>
        <v>0.5</v>
      </c>
      <c r="I32" s="317" t="n">
        <f aca="false">IFERROR(IF(OR(B32="",H32=""),"",IF((AND(AB32&gt;=(70/100),AB32&lt;1.1)),AB32,IF(AND((AA32)&gt;=(70/100),AA32&lt;1.1),AA32,IF((AND((Z32)&gt;=(70/100),Z32&lt;1.1)),Z32,IF(AND((Y32)&gt;=(70/100),Y32&lt;1.1),Y32,IF(AND(X32&gt;=0.7,X32&lt;1.1),X32,IF(AND((W32)&gt;=0.7,W32&lt;1.1),W32,IF(AND((V32)&gt;=0.7,V32&lt;1.1),V32,IF(AND((U32)&gt;=0.7,U32&lt;1.1),U32,IF(AND((T32)&gt;=0.7,T32&lt;1.1),T32,IF(AND((S32)&gt;=0.7,S32&lt;1.1),S32,IF(AND((R32)&gt;=0.7,R32&lt;1.1),R32,IF(AND((Q32)&gt;=0.7,Q32&lt;1.1),Q32,IF(AND((P32)&gt;=0.7,P32&lt;1.1),P32,IF(AND((O32)&gt;=0.7,O32&lt;1.1),O32,IF(AND((N32)&gt;=0.7,N32&lt;1.1),N32,IF(AND((M32)&gt;=0.7,M32&lt;1.1),M32,IF(AND((L32)&gt;=0.7,L32&lt;1.1),L32,L32)))))))))))))))))),"")</f>
        <v>0.9</v>
      </c>
      <c r="J32" s="317" t="n">
        <f aca="false">IF((OR(B32="",H32="")),"",IF(AND((AB32)&gt;=(70/100),AB32&lt;1.1),"",IF((AND((AA32)&gt;=(70/100),AA32&lt;1.1)),AB32,IF((AND((Z32)&gt;=(70/100),Z32&lt;1.1)),AA32,IF((AND((Y32)&gt;=(70/100),Y32&lt;1.1)),Z32,IF(AND((X32)&gt;=0.7,X32&lt;1.1),Y32,IF(AND((W32)&gt;=0.7,W32&lt;1.1),X32,IF(AND((V32)&gt;=0.7,V32&lt;1.1),W32,IF(AND((U32)&gt;=0.7,U32&lt;1.1),V32,IF(AND((T32)&gt;=0.7,T32&lt;1.1),U32,IF(AND((S32)&gt;=0.7,S32&lt;1.1),T32,IF(AND((R32)&gt;=0.7,R32&lt;1.1),S32,IF(AND((Q32)&gt;=0.7,Q32&lt;1.1),R32,IF(AND((P32)&gt;=0.7,P32&lt;1.1),Q32,IF(AND((O32)&gt;=0.7,O32&lt;1.1),P32,IF(AND((N32)&gt;=0.7,N32&lt;1.1),O32,IF(AND((M32)&gt;=0.7,M32&lt;1.1),N32,IF(AND((L32)&gt;=0.7,L32&lt;1.1),M32,""))))))))))))))))))</f>
        <v>0.5</v>
      </c>
      <c r="K32" s="317" t="str">
        <f aca="false">IF((OR(B32="",H32="")),"",IF(AND((AB32)&gt;=(70/100),AB32&lt;1.1),AA32,IF((AND((AA32)&gt;=(70/100),AA32&lt;1.1)),Z32,IF((AND((Z32)&gt;=(70/100),Z32&lt;1.1)),Y32,IF((AND((Y32)&gt;=(70/100),Y32&lt;1.1)),X32,IF(AND((X32)&gt;=0.7,X32&lt;1.1),W32,IF(AND((W32)&gt;=0.7,W32&lt;1.1),V32,IF(AND((V32)&gt;=0.7,V32&lt;1.1),U32,IF(AND((U32)&gt;=0.7,U32&lt;1.1),T32,IF(AND((T32)&gt;=0.7,T32&lt;1.1),S32,IF(AND((S32)&gt;=0.7,S32&lt;1.1),R32,IF(AND((R32)&gt;=0.7,R32&lt;1.1),Q32,IF(AND((Q32)&gt;=0.7,Q32&lt;1.1),P32,IF(AND((P32)&gt;=0.7,P32&lt;1.1),O32,IF(AND((O32)&gt;=0.7,O32&lt;1.1),N32,IF(AND((N32)&gt;=0.7,N32&lt;1.1),M32,IF(AND((M32)&gt;=0.7,M32&lt;1.1),L32,IF(AND((L32)&gt;=0.7,L32&lt;1.1),"",""))))))))))))))))))</f>
        <v/>
      </c>
      <c r="L32" s="318" t="str">
        <f aca="false">IFERROR(IF((B32=""),"",(IF(COUNT(AC32:AG32)=0,"",ROUND(SUM(AC32:AG32)/SUM($AC$2:$AG$2),1)))),"")</f>
        <v/>
      </c>
      <c r="M32" s="318" t="str">
        <f aca="false">IFERROR(IF((B32=""),"",(IF(COUNT(AH32:AL32)=0,"",ROUND(SUM(AH32:AL32)/SUM($AH$2:$AL$2),1)))),"")</f>
        <v/>
      </c>
      <c r="N32" s="318" t="n">
        <f aca="false">IFERROR(IF((B32=""),"",(IF(COUNT(AM32:AQ32)=0,"",ROUND(SUM(AM32:AQ32)/SUM($AM$2:$AQ$2),1)))),"")</f>
        <v>0.9</v>
      </c>
      <c r="O32" s="318" t="n">
        <f aca="false">IFERROR(IF((B32=""),"",(IF(COUNT(AR32:AV32)=0,"",ROUND(SUM(AR32:AV32)/SUM($AR$2:$AV$2),1)))),"")</f>
        <v>0.5</v>
      </c>
      <c r="P32" s="318" t="str">
        <f aca="false">IFERROR(IF((B32=""),"",(IF(COUNT(AX32:BB32)=0,"",ROUND(SUM(AX32:BB32)/SUM($AX$2:$BB$2),1)))),"")</f>
        <v/>
      </c>
      <c r="Q32" s="318" t="str">
        <f aca="false">IFERROR(IF((B32=""),"",(IF(COUNT(BD32:BJ32)=0,"",ROUND(SUM(BD32:BJ32)/SUM($BD$2:$BJ$2),1)))),0)</f>
        <v/>
      </c>
      <c r="R32" s="318" t="str">
        <f aca="false">IFERROR(IF((B32=""),"",(IF(COUNT(BL32:BS32)=0,"",ROUND(SUM(BL32:BR32)/SUM($BL$2:$BR$2),1)))),0)</f>
        <v/>
      </c>
      <c r="S32" s="318" t="str">
        <f aca="false">IFERROR(IF((B32=""),"",(IF(COUNT(BT32:CB32)=0,"",ROUND(SUM(BT32:CA32)/SUM($BT$2:$CA$2),1)))),0)</f>
        <v/>
      </c>
      <c r="T32" s="318" t="str">
        <f aca="false">IFERROR(IF((B32=""),"",(IF(COUNT(CC32:CJ32)=0,"",ROUND(SUM(CC32:CI32)/SUM($CC$2:$CI$2),1)))),0)</f>
        <v/>
      </c>
      <c r="U32" s="318" t="str">
        <f aca="false">IFERROR(IF((B32=""),"",(IF(COUNT(CK32:CQ32)=0,"",ROUND(SUM(CK32:CQ32)/SUM($CK$2:$CQ$2),1)))),0)</f>
        <v/>
      </c>
      <c r="V32" s="318" t="str">
        <f aca="false">IFERROR(IF((B32=""),"",(IF(COUNT(CS32:CY32)=0,"",ROUND(SUM(CS32:CY32)/SUM($CS$2:$CY$2),1)))),0)</f>
        <v/>
      </c>
      <c r="W32" s="318" t="str">
        <f aca="false">IFERROR(IF((B32=""),"",(IF(COUNT(DA32:DI32)=0,"",ROUND(SUM(DA32:DI32)/SUM($DA$2:$DI$2),1)))),0)</f>
        <v/>
      </c>
      <c r="X32" s="318" t="str">
        <f aca="false">IFERROR(IF((B32=""),"",(IF(COUNT(DK32:DP32)=0,"",ROUND(SUM(DK32:DP32)/SUM($DK$2:$DP$2),1)))),0)</f>
        <v/>
      </c>
      <c r="Y32" s="318"/>
      <c r="Z32" s="318"/>
      <c r="AA32" s="318"/>
      <c r="AB32" s="318"/>
      <c r="AC32" s="319" t="inlineStr">
        <f aca="false">IF($B32="","",IF(COUNTIFS('English Scores- Leveled papers'!$H$4:$KM$4,AC$3,'English Scores- Leveled papers'!$H34:$KM34,"&lt;&gt;")=0,"",SUMIF('English Scores- Leveled papers'!$H$4:$KM$4,AC$3,'English Scores- Leveled papers'!$H34:$KM34)))</f>
        <is>
          <t/>
        </is>
      </c>
      <c r="AD32" s="319" t="inlineStr">
        <f aca="false">IF($B32="","",IF(COUNTIFS('English Scores- Leveled papers'!$H$4:$KM$4,AD$3,'English Scores- Leveled papers'!$H34:$KM34,"&lt;&gt;")=0,"",SUMIF('English Scores- Leveled papers'!$H$4:$KM$4,AD$3,'English Scores- Leveled papers'!$H34:$KM34)))</f>
        <is>
          <t/>
        </is>
      </c>
      <c r="AE32" s="319" t="inlineStr">
        <f aca="false">IF($B32="","",IF(COUNTIFS('English Scores- Leveled papers'!$H$4:$KM$4,AE$3,'English Scores- Leveled papers'!$H34:$KM34,"&lt;&gt;")=0,"",SUMIF('English Scores- Leveled papers'!$H$4:$KM$4,AE$3,'English Scores- Leveled papers'!$H34:$KM34)))</f>
        <is>
          <t/>
        </is>
      </c>
      <c r="AF32" s="319" t="inlineStr">
        <f aca="false">IF($B32="","",IF(COUNTIFS('English Scores- Leveled papers'!$H$4:$KM$4,AF$3,'English Scores- Leveled papers'!$H34:$KM34,"&lt;&gt;")=0,"",SUMIF('English Scores- Leveled papers'!$H$4:$KM$4,AF$3,'English Scores- Leveled papers'!$H34:$KM34)))</f>
        <is>
          <t/>
        </is>
      </c>
      <c r="AG32" s="319" t="inlineStr">
        <f aca="false">IF($B32="","",IF(COUNTIFS('English Scores- Leveled papers'!$H$4:$KM$4,AG$3,'English Scores- Leveled papers'!$H34:$KM34,"&lt;&gt;")=0,"",SUMIF('English Scores- Leveled papers'!$H$4:$KM$4,AG$3,'English Scores- Leveled papers'!$H34:$KM34)))</f>
        <is>
          <t/>
        </is>
      </c>
      <c r="AH32" s="319" t="inlineStr">
        <f aca="false">IF($B32="","",IF(COUNTIFS('English Scores- Leveled papers'!$H$4:$KM$4,AH$3,'English Scores- Leveled papers'!$H34:$KM34,"&lt;&gt;")=0,"",SUMIF('English Scores- Leveled papers'!$H$4:$KM$4,AH$3,'English Scores- Leveled papers'!$H34:$KM34)))</f>
        <is>
          <t/>
        </is>
      </c>
      <c r="AI32" s="319" t="inlineStr">
        <f aca="false">IF($B32="","",IF(COUNTIFS('English Scores- Leveled papers'!$H$4:$KM$4,AI$3,'English Scores- Leveled papers'!$H34:$KM34,"&lt;&gt;")=0,"",SUMIF('English Scores- Leveled papers'!$H$4:$KM$4,AI$3,'English Scores- Leveled papers'!$H34:$KM34)))</f>
        <is>
          <t/>
        </is>
      </c>
      <c r="AJ32" s="319" t="inlineStr">
        <f aca="false">IF($B32="","",IF(COUNTIFS('English Scores- Leveled papers'!$H$4:$KM$4,AJ$3,'English Scores- Leveled papers'!$H34:$KM34,"&lt;&gt;")=0,"",SUMIF('English Scores- Leveled papers'!$H$4:$KM$4,AJ$3,'English Scores- Leveled papers'!$H34:$KM34)))</f>
        <is>
          <t/>
        </is>
      </c>
      <c r="AK32" s="319" t="inlineStr">
        <f aca="false">IF($B32="","",IF(COUNTIFS('English Scores- Leveled papers'!$H$4:$KM$4,AK$3,'English Scores- Leveled papers'!$H34:$KM34,"&lt;&gt;")=0,"",SUMIF('English Scores- Leveled papers'!$H$4:$KM$4,AK$3,'English Scores- Leveled papers'!$H34:$KM34)))</f>
        <is>
          <t/>
        </is>
      </c>
      <c r="AL32" s="319" t="inlineStr">
        <f aca="false">IF($B32="","",IF(COUNTIFS('English Scores- Leveled papers'!$H$4:$KM$4,AL$3,'English Scores- Leveled papers'!$H34:$KM34,"&lt;&gt;")=0,"",SUMIF('English Scores- Leveled papers'!$H$4:$KM$4,AL$3,'English Scores- Leveled papers'!$H34:$KM34)))</f>
        <is>
          <t/>
        </is>
      </c>
      <c r="AM32" s="319" t="n">
        <f aca="false">IF($B32="","",IF(COUNTIFS('English Scores- Leveled papers'!$H$4:$KM$4,AM$3,'English Scores- Leveled papers'!$H34:$KM34,"&lt;&gt;")=0,"",SUMIF('English Scores- Leveled papers'!$H$4:$KM$4,AM$3,'English Scores- Leveled papers'!$H34:$KM34)))</f>
        <v>1</v>
      </c>
      <c r="AN32" s="319" t="n">
        <f aca="false">IF($B32="","",IF(COUNTIFS('English Scores- Leveled papers'!$H$4:$KM$4,AN$3,'English Scores- Leveled papers'!$H34:$KM34,"&lt;&gt;")=0,"",SUMIF('English Scores- Leveled papers'!$H$4:$KM$4,AN$3,'English Scores- Leveled papers'!$H34:$KM34)))</f>
        <v>1</v>
      </c>
      <c r="AO32" s="319" t="n">
        <f aca="false">IF($B32="","",IF(COUNTIFS('English Scores- Leveled papers'!$H$4:$KM$4,AO$3,'English Scores- Leveled papers'!$H34:$KM34,"&lt;&gt;")=0,"",SUMIF('English Scores- Leveled papers'!$H$4:$KM$4,AO$3,'English Scores- Leveled papers'!$H34:$KM34)))</f>
        <v>1</v>
      </c>
      <c r="AP32" s="319" t="n">
        <f aca="false">IF($B32="","",IF(COUNTIFS('English Scores- Leveled papers'!$H$4:$KM$4,AP$3,'English Scores- Leveled papers'!$H34:$KM34,"&lt;&gt;")=0,"",SUMIF('English Scores- Leveled papers'!$H$4:$KM$4,AP$3,'English Scores- Leveled papers'!$H34:$KM34)))</f>
        <v>1</v>
      </c>
      <c r="AQ32" s="319" t="n">
        <f aca="false">IF($B32="","",IF(COUNTIFS('English Scores- Leveled papers'!$H$4:$KM$4,AQ$3,'English Scores- Leveled papers'!$H34:$KM34,"&lt;&gt;")=0,"",SUMIF('English Scores- Leveled papers'!$H$4:$KM$4,AQ$3,'English Scores- Leveled papers'!$H34:$KM34)))</f>
        <v>2</v>
      </c>
      <c r="AR32" s="319" t="n">
        <f aca="false">IF($B32="","",IF(COUNTIFS('English Scores- Leveled papers'!$H$4:$KM$4,AR$3,'English Scores- Leveled papers'!$H34:$KM34,"&lt;&gt;")=0,"",SUMIF('English Scores- Leveled papers'!$H$4:$KM$4,AR$3,'English Scores- Leveled papers'!$H34:$KM34)))</f>
        <v>1</v>
      </c>
      <c r="AS32" s="319" t="n">
        <f aca="false">IF($B32="","",IF(COUNTIFS('English Scores- Leveled papers'!$H$4:$KM$4,AS$3,'English Scores- Leveled papers'!$H34:$KM34,"&lt;&gt;")=0,"",SUMIF('English Scores- Leveled papers'!$H$4:$KM$4,AS$3,'English Scores- Leveled papers'!$H34:$KM34)))</f>
        <v>1</v>
      </c>
      <c r="AT32" s="319" t="n">
        <f aca="false">IF($B32="","",IF(COUNTIFS('English Scores- Leveled papers'!$H$4:$KM$4,AT$3,'English Scores- Leveled papers'!$H34:$KM34,"&lt;&gt;")=0,"",SUMIF('English Scores- Leveled papers'!$H$4:$KM$4,AT$3,'English Scores- Leveled papers'!$H34:$KM34)))</f>
        <v>1</v>
      </c>
      <c r="AU32" s="319" t="n">
        <f aca="false">IF($B32="","",IF(COUNTIFS('English Scores- Leveled papers'!$H$4:$KM$4,AU$3,'English Scores- Leveled papers'!$H34:$KM34,"&lt;&gt;")=0,"",SUMIF('English Scores- Leveled papers'!$H$4:$KM$4,AU$3,'English Scores- Leveled papers'!$H34:$KM34)))</f>
        <v>0</v>
      </c>
      <c r="AV32" s="319" t="n">
        <f aca="false">IF($B32="","",IF(COUNTIFS('English Scores- Leveled papers'!$H$4:$KM$4,AV$3,'English Scores- Leveled papers'!$H34:$KM34,"&lt;&gt;")=0,"",SUMIF('English Scores- Leveled papers'!$H$4:$KM$4,AV$3,'English Scores- Leveled papers'!$H34:$KM34)))</f>
        <v>1</v>
      </c>
      <c r="AW32" s="319" t="n">
        <f aca="false">IF($B32="","",IF(COUNTIFS('English Scores- Leveled papers'!$H$4:$KM$4,AW$3,'English Scores- Leveled papers'!$H34:$KM34,"&lt;&gt;")=0,"",SUMIF('English Scores- Leveled papers'!$H$4:$KM$4,AW$3,'English Scores- Leveled papers'!$H34:$KM34)))</f>
        <v>1</v>
      </c>
      <c r="AX32" s="319" t="inlineStr">
        <f aca="false">IF($B32="","",IF(COUNTIFS('English Scores- Leveled papers'!$H$4:$KM$4,AX$3,'English Scores- Leveled papers'!$H34:$KM34,"&lt;&gt;")=0,"",SUMIF('English Scores- Leveled papers'!$H$4:$KM$4,AX$3,'English Scores- Leveled papers'!$H34:$KM34)))</f>
        <is>
          <t/>
        </is>
      </c>
      <c r="AY32" s="319" t="inlineStr">
        <f aca="false">IF($B32="","",IF(COUNTIFS('English Scores- Leveled papers'!$H$4:$KM$4,AY$3,'English Scores- Leveled papers'!$H34:$KM34,"&lt;&gt;")=0,"",SUMIF('English Scores- Leveled papers'!$H$4:$KM$4,AY$3,'English Scores- Leveled papers'!$H34:$KM34)))</f>
        <is>
          <t/>
        </is>
      </c>
      <c r="AZ32" s="319" t="inlineStr">
        <f aca="false">IF($B32="","",IF(COUNTIFS('English Scores- Leveled papers'!$H$4:$KM$4,AZ$3,'English Scores- Leveled papers'!$H34:$KM34,"&lt;&gt;")=0,"",SUMIF('English Scores- Leveled papers'!$H$4:$KM$4,AZ$3,'English Scores- Leveled papers'!$H34:$KM34)))</f>
        <is>
          <t/>
        </is>
      </c>
      <c r="BA32" s="319" t="inlineStr">
        <f aca="false">IF($B32="","",IF(COUNTIFS('English Scores- Leveled papers'!$H$4:$KM$4,BA$3,'English Scores- Leveled papers'!$H34:$KM34,"&lt;&gt;")=0,"",SUMIF('English Scores- Leveled papers'!$H$4:$KM$4,BA$3,'English Scores- Leveled papers'!$H34:$KM34)))</f>
        <is>
          <t/>
        </is>
      </c>
      <c r="BB32" s="319" t="inlineStr">
        <f aca="false">IF($B32="","",IF(COUNTIFS('English Scores- Leveled papers'!$H$4:$KM$4,BB$3,'English Scores- Leveled papers'!$H34:$KM34,"&lt;&gt;")=0,"",SUMIF('English Scores- Leveled papers'!$H$4:$KM$4,BB$3,'English Scores- Leveled papers'!$H34:$KM34)))</f>
        <is>
          <t/>
        </is>
      </c>
      <c r="BC32" s="319" t="inlineStr">
        <f aca="false">IF($B32="","",IF(COUNTIFS('English Scores- Leveled papers'!$H$4:$KM$4,BC$3,'English Scores- Leveled papers'!$H34:$KM34,"&lt;&gt;")=0,"",SUMIF('English Scores- Leveled papers'!$H$4:$KM$4,BC$3,'English Scores- Leveled papers'!$H34:$KM34)))</f>
        <is>
          <t/>
        </is>
      </c>
      <c r="BD32" s="319" t="inlineStr">
        <f aca="false">IF($B32="","",IF(COUNTIFS('English Scores- Leveled papers'!$H$4:$KM$4,BD$3,'English Scores- Leveled papers'!$H34:$KM34,"&lt;&gt;")=0,"",SUMIF('English Scores- Leveled papers'!$H$4:$KM$4,BD$3,'English Scores- Leveled papers'!$H34:$KM34)))</f>
        <is>
          <t/>
        </is>
      </c>
      <c r="BE32" s="319" t="inlineStr">
        <f aca="false">IF($B32="","",IF(COUNTIFS('English Scores- Leveled papers'!$H$4:$KM$4,BE$3,'English Scores- Leveled papers'!$H34:$KM34,"&lt;&gt;")=0,"",SUMIF('English Scores- Leveled papers'!$H$4:$KM$4,BE$3,'English Scores- Leveled papers'!$H34:$KM34)))</f>
        <is>
          <t/>
        </is>
      </c>
      <c r="BF32" s="319" t="inlineStr">
        <f aca="false">IF($B32="","",IF(COUNTIFS('English Scores- Leveled papers'!$H$4:$KM$4,BF$3,'English Scores- Leveled papers'!$H34:$KM34,"&lt;&gt;")=0,"",SUMIF('English Scores- Leveled papers'!$H$4:$KM$4,BF$3,'English Scores- Leveled papers'!$H34:$KM34)))</f>
        <is>
          <t/>
        </is>
      </c>
      <c r="BG32" s="319" t="inlineStr">
        <f aca="false">IF($B32="","",IF(COUNTIFS('English Scores- Leveled papers'!$H$4:$KM$4,BG$3,'English Scores- Leveled papers'!$H34:$KM34,"&lt;&gt;")=0,"",SUMIF('English Scores- Leveled papers'!$H$4:$KM$4,BG$3,'English Scores- Leveled papers'!$H34:$KM34)))</f>
        <is>
          <t/>
        </is>
      </c>
      <c r="BH32" s="319" t="inlineStr">
        <f aca="false">IF($B32="","",IF(COUNTIFS('English Scores- Leveled papers'!$H$4:$KM$4,BH$3,'English Scores- Leveled papers'!$H34:$KM34,"&lt;&gt;")=0,"",SUMIF('English Scores- Leveled papers'!$H$4:$KM$4,BH$3,'English Scores- Leveled papers'!$H34:$KM34)))</f>
        <is>
          <t/>
        </is>
      </c>
      <c r="BI32" s="319" t="inlineStr">
        <f aca="false">IF($B32="","",IF(COUNTIFS('English Scores- Leveled papers'!$H$4:$KM$4,BI$3,'English Scores- Leveled papers'!$H34:$KM34,"&lt;&gt;")=0,"",SUMIF('English Scores- Leveled papers'!$H$4:$KM$4,BI$3,'English Scores- Leveled papers'!$H34:$KM34)))</f>
        <is>
          <t/>
        </is>
      </c>
      <c r="BJ32" s="319" t="inlineStr">
        <f aca="false">IF($B32="","",IF(COUNTIFS('English Scores- Leveled papers'!$H$4:$KM$4,BJ$3,'English Scores- Leveled papers'!$H34:$KM34,"&lt;&gt;")=0,"",SUMIF('English Scores- Leveled papers'!$H$4:$KM$4,BJ$3,'English Scores- Leveled papers'!$H34:$KM34)))</f>
        <is>
          <t/>
        </is>
      </c>
      <c r="BK32" s="319" t="inlineStr">
        <f aca="false">IF($B32="","",IF(COUNTIFS('English Scores- Leveled papers'!$H$4:$KM$4,BK$3,'English Scores- Leveled papers'!$H34:$KM34,"&lt;&gt;")=0,"",SUMIF('English Scores- Leveled papers'!$H$4:$KM$4,BK$3,'English Scores- Leveled papers'!$H34:$KM34)))</f>
        <is>
          <t/>
        </is>
      </c>
      <c r="BL32" s="319" t="inlineStr">
        <f aca="false">IF($B32="","",IF(COUNTIFS('English Scores- Leveled papers'!$H$4:$KM$4,BL$3,'English Scores- Leveled papers'!$H34:$KM34,"&lt;&gt;")=0,"",SUMIF('English Scores- Leveled papers'!$H$4:$KM$4,BL$3,'English Scores- Leveled papers'!$H34:$KM34)))</f>
        <is>
          <t/>
        </is>
      </c>
      <c r="BM32" s="319" t="inlineStr">
        <f aca="false">IF($B32="","",IF(COUNTIFS('English Scores- Leveled papers'!$H$4:$KM$4,BM$3,'English Scores- Leveled papers'!$H34:$KM34,"&lt;&gt;")=0,"",SUMIF('English Scores- Leveled papers'!$H$4:$KM$4,BM$3,'English Scores- Leveled papers'!$H34:$KM34)))</f>
        <is>
          <t/>
        </is>
      </c>
      <c r="BN32" s="319" t="inlineStr">
        <f aca="false">IF($B32="","",IF(COUNTIFS('English Scores- Leveled papers'!$H$4:$KM$4,BN$3,'English Scores- Leveled papers'!$H34:$KM34,"&lt;&gt;")=0,"",SUMIF('English Scores- Leveled papers'!$H$4:$KM$4,BN$3,'English Scores- Leveled papers'!$H34:$KM34)))</f>
        <is>
          <t/>
        </is>
      </c>
      <c r="BO32" s="319" t="inlineStr">
        <f aca="false">IF($B32="","",IF(COUNTIFS('English Scores- Leveled papers'!$H$4:$KM$4,BO$3,'English Scores- Leveled papers'!$H34:$KM34,"&lt;&gt;")=0,"",SUMIF('English Scores- Leveled papers'!$H$4:$KM$4,BO$3,'English Scores- Leveled papers'!$H34:$KM34)))</f>
        <is>
          <t/>
        </is>
      </c>
      <c r="BP32" s="319" t="inlineStr">
        <f aca="false">IF($B32="","",IF(COUNTIFS('English Scores- Leveled papers'!$H$4:$KM$4,BP$3,'English Scores- Leveled papers'!$H34:$KM34,"&lt;&gt;")=0,"",SUMIF('English Scores- Leveled papers'!$H$4:$KM$4,BP$3,'English Scores- Leveled papers'!$H34:$KM34)))</f>
        <is>
          <t/>
        </is>
      </c>
      <c r="BQ32" s="319" t="inlineStr">
        <f aca="false">IF($B32="","",IF(COUNTIFS('English Scores- Leveled papers'!$H$4:$KM$4,BQ$3,'English Scores- Leveled papers'!$H34:$KM34,"&lt;&gt;")=0,"",SUMIF('English Scores- Leveled papers'!$H$4:$KM$4,BQ$3,'English Scores- Leveled papers'!$H34:$KM34)))</f>
        <is>
          <t/>
        </is>
      </c>
      <c r="BR32" s="319" t="inlineStr">
        <f aca="false">IF($B32="","",IF(COUNTIFS('English Scores- Leveled papers'!$H$4:$KM$4,BR$3,'English Scores- Leveled papers'!$H34:$KM34,"&lt;&gt;")=0,"",SUMIF('English Scores- Leveled papers'!$H$4:$KM$4,BR$3,'English Scores- Leveled papers'!$H34:$KM34)))</f>
        <is>
          <t/>
        </is>
      </c>
      <c r="BS32" s="319" t="inlineStr">
        <f aca="false">IF($B32="","",IF(COUNTIFS('English Scores- Leveled papers'!$H$4:$KM$4,BS$3,'English Scores- Leveled papers'!$H34:$KM34,"&lt;&gt;")=0,"",SUMIF('English Scores- Leveled papers'!$H$4:$KM$4,BS$3,'English Scores- Leveled papers'!$H34:$KM34)))</f>
        <is>
          <t/>
        </is>
      </c>
      <c r="BT32" s="319" t="inlineStr">
        <f aca="false">IF($B32="","",IF(COUNTIFS('English Scores- Leveled papers'!$H$4:$KM$4,BT$3,'English Scores- Leveled papers'!$H34:$KM34,"&lt;&gt;")=0,"",SUMIF('English Scores- Leveled papers'!$H$4:$KM$4,BT$3,'English Scores- Leveled papers'!$H34:$KM34)))</f>
        <is>
          <t/>
        </is>
      </c>
      <c r="BU32" s="319" t="inlineStr">
        <f aca="false">IF($B32="","",IF(COUNTIFS('English Scores- Leveled papers'!$H$4:$KM$4,BU$3,'English Scores- Leveled papers'!$H34:$KM34,"&lt;&gt;")=0,"",SUMIF('English Scores- Leveled papers'!$H$4:$KM$4,BU$3,'English Scores- Leveled papers'!$H34:$KM34)))</f>
        <is>
          <t/>
        </is>
      </c>
      <c r="BV32" s="319" t="inlineStr">
        <f aca="false">IF($B32="","",IF(COUNTIFS('English Scores- Leveled papers'!$H$4:$KM$4,BV$3,'English Scores- Leveled papers'!$H34:$KM34,"&lt;&gt;")=0,"",SUMIF('English Scores- Leveled papers'!$H$4:$KM$4,BV$3,'English Scores- Leveled papers'!$H34:$KM34)))</f>
        <is>
          <t/>
        </is>
      </c>
      <c r="BW32" s="319" t="inlineStr">
        <f aca="false">IF($B32="","",IF(COUNTIFS('English Scores- Leveled papers'!$H$4:$KM$4,BW$3,'English Scores- Leveled papers'!$H34:$KM34,"&lt;&gt;")=0,"",SUMIF('English Scores- Leveled papers'!$H$4:$KM$4,BW$3,'English Scores- Leveled papers'!$H34:$KM34)))</f>
        <is>
          <t/>
        </is>
      </c>
      <c r="BX32" s="319" t="inlineStr">
        <f aca="false">IF($B32="","",IF(COUNTIFS('English Scores- Leveled papers'!$H$4:$KM$4,BX$3,'English Scores- Leveled papers'!$H34:$KM34,"&lt;&gt;")=0,"",SUMIF('English Scores- Leveled papers'!$H$4:$KM$4,BX$3,'English Scores- Leveled papers'!$H34:$KM34)))</f>
        <is>
          <t/>
        </is>
      </c>
      <c r="BY32" s="319" t="inlineStr">
        <f aca="false">IF($B32="","",IF(COUNTIFS('English Scores- Leveled papers'!$H$4:$KM$4,BY$3,'English Scores- Leveled papers'!$H34:$KM34,"&lt;&gt;")=0,"",SUMIF('English Scores- Leveled papers'!$H$4:$KM$4,BY$3,'English Scores- Leveled papers'!$H34:$KM34)))</f>
        <is>
          <t/>
        </is>
      </c>
      <c r="BZ32" s="319" t="inlineStr">
        <f aca="false">IF($B32="","",IF(COUNTIFS('English Scores- Leveled papers'!$H$4:$KM$4,BZ$3,'English Scores- Leveled papers'!$H34:$KM34,"&lt;&gt;")=0,"",SUMIF('English Scores- Leveled papers'!$H$4:$KM$4,BZ$3,'English Scores- Leveled papers'!$H34:$KM34)))</f>
        <is>
          <t/>
        </is>
      </c>
      <c r="CA32" s="319" t="inlineStr">
        <f aca="false">IF($B32="","",IF(COUNTIFS('English Scores- Leveled papers'!$H$4:$KM$4,CA$3,'English Scores- Leveled papers'!$H34:$KM34,"&lt;&gt;")=0,"",SUMIF('English Scores- Leveled papers'!$H$4:$KM$4,CA$3,'English Scores- Leveled papers'!$H34:$KM34)))</f>
        <is>
          <t/>
        </is>
      </c>
      <c r="CB32" s="319" t="inlineStr">
        <f aca="false">IF($B32="","",IF(COUNTIFS('English Scores- Leveled papers'!$H$4:$KM$4,CB$3,'English Scores- Leveled papers'!$H34:$KM34,"&lt;&gt;")=0,"",SUMIF('English Scores- Leveled papers'!$H$4:$KM$4,CB$3,'English Scores- Leveled papers'!$H34:$KM34)))</f>
        <is>
          <t/>
        </is>
      </c>
      <c r="CC32" s="319" t="inlineStr">
        <f aca="false">IF($B32="","",IF(COUNTIFS('English Scores- Leveled papers'!$H$4:$KM$4,CC$3,'English Scores- Leveled papers'!$H34:$KM34,"&lt;&gt;")=0,"",SUMIF('English Scores- Leveled papers'!$H$4:$KM$4,CC$3,'English Scores- Leveled papers'!$H34:$KM34)))</f>
        <is>
          <t/>
        </is>
      </c>
      <c r="CD32" s="319" t="inlineStr">
        <f aca="false">IF($B32="","",IF(COUNTIFS('English Scores- Leveled papers'!$H$4:$KM$4,CD$3,'English Scores- Leveled papers'!$H34:$KM34,"&lt;&gt;")=0,"",SUMIF('English Scores- Leveled papers'!$H$4:$KM$4,CD$3,'English Scores- Leveled papers'!$H34:$KM34)))</f>
        <is>
          <t/>
        </is>
      </c>
      <c r="CE32" s="319" t="inlineStr">
        <f aca="false">IF($B32="","",IF(COUNTIFS('English Scores- Leveled papers'!$H$4:$KM$4,CE$3,'English Scores- Leveled papers'!$H34:$KM34,"&lt;&gt;")=0,"",SUMIF('English Scores- Leveled papers'!$H$4:$KM$4,CE$3,'English Scores- Leveled papers'!$H34:$KM34)))</f>
        <is>
          <t/>
        </is>
      </c>
      <c r="CF32" s="319" t="inlineStr">
        <f aca="false">IF($B32="","",IF(COUNTIFS('English Scores- Leveled papers'!$H$4:$KM$4,CF$3,'English Scores- Leveled papers'!$H34:$KM34,"&lt;&gt;")=0,"",SUMIF('English Scores- Leveled papers'!$H$4:$KM$4,CF$3,'English Scores- Leveled papers'!$H34:$KM34)))</f>
        <is>
          <t/>
        </is>
      </c>
      <c r="CG32" s="319" t="inlineStr">
        <f aca="false">IF($B32="","",IF(COUNTIFS('English Scores- Leveled papers'!$H$4:$KM$4,CG$3,'English Scores- Leveled papers'!$H34:$KM34,"&lt;&gt;")=0,"",SUMIF('English Scores- Leveled papers'!$H$4:$KM$4,CG$3,'English Scores- Leveled papers'!$H34:$KM34)))</f>
        <is>
          <t/>
        </is>
      </c>
      <c r="CH32" s="319" t="inlineStr">
        <f aca="false">IF($B32="","",IF(COUNTIFS('English Scores- Leveled papers'!$H$4:$KM$4,CH$3,'English Scores- Leveled papers'!$H34:$KM34,"&lt;&gt;")=0,"",SUMIF('English Scores- Leveled papers'!$H$4:$KM$4,CH$3,'English Scores- Leveled papers'!$H34:$KM34)))</f>
        <is>
          <t/>
        </is>
      </c>
      <c r="CI32" s="319" t="inlineStr">
        <f aca="false">IF($B32="","",IF(COUNTIFS('English Scores- Leveled papers'!$H$4:$KM$4,CI$3,'English Scores- Leveled papers'!$H34:$KM34,"&lt;&gt;")=0,"",SUMIF('English Scores- Leveled papers'!$H$4:$KM$4,CI$3,'English Scores- Leveled papers'!$H34:$KM34)))</f>
        <is>
          <t/>
        </is>
      </c>
      <c r="CJ32" s="319" t="inlineStr">
        <f aca="false">IF($B32="","",IF(COUNTIFS('English Scores- Leveled papers'!$H$4:$KM$4,CJ$3,'English Scores- Leveled papers'!$H34:$KM34,"&lt;&gt;")=0,"",SUMIF('English Scores- Leveled papers'!$H$4:$KM$4,CJ$3,'English Scores- Leveled papers'!$H34:$KM34)))</f>
        <is>
          <t/>
        </is>
      </c>
      <c r="CK32" s="319" t="inlineStr">
        <f aca="false">IF($B32="","",IF(COUNTIFS('English Scores- Leveled papers'!$H$4:$KM$4,CK$3,'English Scores- Leveled papers'!$H34:$KM34,"&lt;&gt;")=0,"",SUMIF('English Scores- Leveled papers'!$H$4:$KM$4,CK$3,'English Scores- Leveled papers'!$H34:$KM34)))</f>
        <is>
          <t/>
        </is>
      </c>
      <c r="CL32" s="319" t="inlineStr">
        <f aca="false">IF($B32="","",IF(COUNTIFS('English Scores- Leveled papers'!$H$4:$KM$4,CL$3,'English Scores- Leveled papers'!$H34:$KM34,"&lt;&gt;")=0,"",SUMIF('English Scores- Leveled papers'!$H$4:$KM$4,CL$3,'English Scores- Leveled papers'!$H34:$KM34)))</f>
        <is>
          <t/>
        </is>
      </c>
      <c r="CM32" s="319" t="inlineStr">
        <f aca="false">IF($B32="","",IF(COUNTIFS('English Scores- Leveled papers'!$H$4:$KM$4,CM$3,'English Scores- Leveled papers'!$H34:$KM34,"&lt;&gt;")=0,"",SUMIF('English Scores- Leveled papers'!$H$4:$KM$4,CM$3,'English Scores- Leveled papers'!$H34:$KM34)))</f>
        <is>
          <t/>
        </is>
      </c>
      <c r="CN32" s="319" t="inlineStr">
        <f aca="false">IF($B32="","",IF(COUNTIFS('English Scores- Leveled papers'!$H$4:$KM$4,CN$3,'English Scores- Leveled papers'!$H34:$KM34,"&lt;&gt;")=0,"",SUMIF('English Scores- Leveled papers'!$H$4:$KM$4,CN$3,'English Scores- Leveled papers'!$H34:$KM34)))</f>
        <is>
          <t/>
        </is>
      </c>
      <c r="CO32" s="319" t="inlineStr">
        <f aca="false">IF($B32="","",IF(COUNTIFS('English Scores- Leveled papers'!$H$4:$KM$4,CO$3,'English Scores- Leveled papers'!$H34:$KM34,"&lt;&gt;")=0,"",SUMIF('English Scores- Leveled papers'!$H$4:$KM$4,CO$3,'English Scores- Leveled papers'!$H34:$KM34)))</f>
        <is>
          <t/>
        </is>
      </c>
      <c r="CP32" s="319" t="inlineStr">
        <f aca="false">IF($B32="","",IF(COUNTIFS('English Scores- Leveled papers'!$H$4:$KM$4,CP$3,'English Scores- Leveled papers'!$H34:$KM34,"&lt;&gt;")=0,"",SUMIF('English Scores- Leveled papers'!$H$4:$KM$4,CP$3,'English Scores- Leveled papers'!$H34:$KM34)))</f>
        <is>
          <t/>
        </is>
      </c>
      <c r="CQ32" s="319" t="inlineStr">
        <f aca="false">IF($B32="","",IF(COUNTIFS('English Scores- Leveled papers'!$H$4:$KM$4,CQ$3,'English Scores- Leveled papers'!$H34:$KM34,"&lt;&gt;")=0,"",SUMIF('English Scores- Leveled papers'!$H$4:$KM$4,CQ$3,'English Scores- Leveled papers'!$H34:$KM34)))</f>
        <is>
          <t/>
        </is>
      </c>
      <c r="CR32" s="319" t="inlineStr">
        <f aca="false">IF($B32="","",IF(COUNTIFS('English Scores- Leveled papers'!$H$4:$KM$4,CR$3,'English Scores- Leveled papers'!$H34:$KM34,"&lt;&gt;")=0,"",SUMIF('English Scores- Leveled papers'!$H$4:$KM$4,CR$3,'English Scores- Leveled papers'!$H34:$KM34)))</f>
        <is>
          <t/>
        </is>
      </c>
      <c r="CS32" s="319" t="inlineStr">
        <f aca="false">IF($B32="","",IF(COUNTIFS('English Scores- Leveled papers'!$H$4:$KM$4,CS$3,'English Scores- Leveled papers'!$H34:$KM34,"&lt;&gt;")=0,"",SUMIF('English Scores- Leveled papers'!$H$4:$KM$4,CS$3,'English Scores- Leveled papers'!$H34:$KM34)))</f>
        <is>
          <t/>
        </is>
      </c>
      <c r="CT32" s="319" t="inlineStr">
        <f aca="false">IF($B32="","",IF(COUNTIFS('English Scores- Leveled papers'!$H$4:$KM$4,CT$3,'English Scores- Leveled papers'!$H34:$KM34,"&lt;&gt;")=0,"",SUMIF('English Scores- Leveled papers'!$H$4:$KM$4,CT$3,'English Scores- Leveled papers'!$H34:$KM34)))</f>
        <is>
          <t/>
        </is>
      </c>
      <c r="CU32" s="319" t="inlineStr">
        <f aca="false">IF($B32="","",IF(COUNTIFS('English Scores- Leveled papers'!$H$4:$KM$4,CU$3,'English Scores- Leveled papers'!$H34:$KM34,"&lt;&gt;")=0,"",SUMIF('English Scores- Leveled papers'!$H$4:$KM$4,CU$3,'English Scores- Leveled papers'!$H34:$KM34)))</f>
        <is>
          <t/>
        </is>
      </c>
      <c r="CV32" s="319" t="inlineStr">
        <f aca="false">IF($B32="","",IF(COUNTIFS('English Scores- Leveled papers'!$H$4:$KM$4,CV$3,'English Scores- Leveled papers'!$H34:$KM34,"&lt;&gt;")=0,"",SUMIF('English Scores- Leveled papers'!$H$4:$KM$4,CV$3,'English Scores- Leveled papers'!$H34:$KM34)))</f>
        <is>
          <t/>
        </is>
      </c>
      <c r="CW32" s="319" t="inlineStr">
        <f aca="false">IF($B32="","",IF(COUNTIFS('English Scores- Leveled papers'!$H$4:$KM$4,CW$3,'English Scores- Leveled papers'!$H34:$KM34,"&lt;&gt;")=0,"",SUMIF('English Scores- Leveled papers'!$H$4:$KM$4,CW$3,'English Scores- Leveled papers'!$H34:$KM34)))</f>
        <is>
          <t/>
        </is>
      </c>
      <c r="CX32" s="319" t="inlineStr">
        <f aca="false">IF($B32="","",IF(COUNTIFS('English Scores- Leveled papers'!$H$4:$KM$4,CX$3,'English Scores- Leveled papers'!$H34:$KM34,"&lt;&gt;")=0,"",SUMIF('English Scores- Leveled papers'!$H$4:$KM$4,CX$3,'English Scores- Leveled papers'!$H34:$KM34)))</f>
        <is>
          <t/>
        </is>
      </c>
      <c r="CY32" s="319" t="inlineStr">
        <f aca="false">IF($B32="","",IF(COUNTIFS('English Scores- Leveled papers'!$H$4:$KM$4,CY$3,'English Scores- Leveled papers'!$H34:$KM34,"&lt;&gt;")=0,"",SUMIF('English Scores- Leveled papers'!$H$4:$KM$4,CY$3,'English Scores- Leveled papers'!$H34:$KM34)))</f>
        <is>
          <t/>
        </is>
      </c>
      <c r="CZ32" s="319" t="inlineStr">
        <f aca="false">IF($B32="","",IF(COUNTIFS('English Scores- Leveled papers'!$H$4:$KM$4,CZ$3,'English Scores- Leveled papers'!$H34:$KM34,"&lt;&gt;")=0,"",SUMIF('English Scores- Leveled papers'!$H$4:$KM$4,CZ$3,'English Scores- Leveled papers'!$H34:$KM34)))</f>
        <is>
          <t/>
        </is>
      </c>
      <c r="DA32" s="319" t="inlineStr">
        <f aca="false">IF($B32="","",IF(COUNTIFS('English Scores- Leveled papers'!$H$4:$KM$4,DA$3,'English Scores- Leveled papers'!$H34:$KM34,"&lt;&gt;")=0,"",SUMIF('English Scores- Leveled papers'!$H$4:$KM$4,DA$3,'English Scores- Leveled papers'!$H34:$KM34)))</f>
        <is>
          <t/>
        </is>
      </c>
      <c r="DB32" s="319" t="inlineStr">
        <f aca="false">IF($B32="","",IF(COUNTIFS('English Scores- Leveled papers'!$H$4:$KM$4,DB$3,'English Scores- Leveled papers'!$H34:$KM34,"&lt;&gt;")=0,"",SUMIF('English Scores- Leveled papers'!$H$4:$KM$4,DB$3,'English Scores- Leveled papers'!$H34:$KM34)))</f>
        <is>
          <t/>
        </is>
      </c>
      <c r="DC32" s="319" t="inlineStr">
        <f aca="false">IF($B32="","",IF(COUNTIFS('English Scores- Leveled papers'!$H$4:$KM$4,DC$3,'English Scores- Leveled papers'!$H34:$KM34,"&lt;&gt;")=0,"",SUMIF('English Scores- Leveled papers'!$H$4:$KM$4,DC$3,'English Scores- Leveled papers'!$H34:$KM34)))</f>
        <is>
          <t/>
        </is>
      </c>
      <c r="DD32" s="319" t="inlineStr">
        <f aca="false">IF($B32="","",IF(COUNTIFS('English Scores- Leveled papers'!$H$4:$KM$4,DD$3,'English Scores- Leveled papers'!$H34:$KM34,"&lt;&gt;")=0,"",SUMIF('English Scores- Leveled papers'!$H$4:$KM$4,DD$3,'English Scores- Leveled papers'!$H34:$KM34)))</f>
        <is>
          <t/>
        </is>
      </c>
      <c r="DE32" s="319" t="inlineStr">
        <f aca="false">IF($B32="","",IF(COUNTIFS('English Scores- Leveled papers'!$H$4:$KM$4,DE$3,'English Scores- Leveled papers'!$H34:$KM34,"&lt;&gt;")=0,"",SUMIF('English Scores- Leveled papers'!$H$4:$KM$4,DE$3,'English Scores- Leveled papers'!$H34:$KM34)))</f>
        <is>
          <t/>
        </is>
      </c>
      <c r="DF32" s="319" t="inlineStr">
        <f aca="false">IF($B32="","",IF(COUNTIFS('English Scores- Leveled papers'!$H$4:$KM$4,DF$3,'English Scores- Leveled papers'!$H34:$KM34,"&lt;&gt;")=0,"",SUMIF('English Scores- Leveled papers'!$H$4:$KM$4,DF$3,'English Scores- Leveled papers'!$H34:$KM34)))</f>
        <is>
          <t/>
        </is>
      </c>
      <c r="DG32" s="319" t="inlineStr">
        <f aca="false">IF($B32="","",IF(COUNTIFS('English Scores- Leveled papers'!$H$4:$KM$4,DG$3,'English Scores- Leveled papers'!$H34:$KM34,"&lt;&gt;")=0,"",SUMIF('English Scores- Leveled papers'!$H$4:$KM$4,DG$3,'English Scores- Leveled papers'!$H34:$KM34)))</f>
        <is>
          <t/>
        </is>
      </c>
      <c r="DH32" s="319" t="inlineStr">
        <f aca="false">IF($B32="","",IF(COUNTIFS('English Scores- Leveled papers'!$H$4:$KM$4,DH$3,'English Scores- Leveled papers'!$H34:$KM34,"&lt;&gt;")=0,"",SUMIF('English Scores- Leveled papers'!$H$4:$KM$4,DH$3,'English Scores- Leveled papers'!$H34:$KM34)))</f>
        <is>
          <t/>
        </is>
      </c>
      <c r="DI32" s="319" t="inlineStr">
        <f aca="false">IF($B32="","",IF(COUNTIFS('English Scores- Leveled papers'!$H$4:$KM$4,DI$3,'English Scores- Leveled papers'!$H34:$KM34,"&lt;&gt;")=0,"",SUMIF('English Scores- Leveled papers'!$H$4:$KM$4,DI$3,'English Scores- Leveled papers'!$H34:$KM34)))</f>
        <is>
          <t/>
        </is>
      </c>
      <c r="DJ32" s="319" t="inlineStr">
        <f aca="false">IF($B32="","",IF(COUNTIFS('English Scores- Leveled papers'!$H$4:$KM$4,DJ$3,'English Scores- Leveled papers'!$H34:$KM34,"&lt;&gt;")=0,"",SUMIF('English Scores- Leveled papers'!$H$4:$KM$4,DJ$3,'English Scores- Leveled papers'!$H34:$KM34)))</f>
        <is>
          <t/>
        </is>
      </c>
      <c r="DK32" s="319" t="inlineStr">
        <f aca="false">IF($B32="","",IF(COUNTIFS('English Scores- Leveled papers'!$H$4:$KM$4,DK$3,'English Scores- Leveled papers'!$H34:$KM34,"&lt;&gt;")=0,"",SUMIF('English Scores- Leveled papers'!$H$4:$KM$4,DK$3,'English Scores- Leveled papers'!$H34:$KM34)))</f>
        <is>
          <t/>
        </is>
      </c>
      <c r="DL32" s="319" t="inlineStr">
        <f aca="false">IF($B32="","",IF(COUNTIFS('English Scores- Leveled papers'!$H$4:$KM$4,DL$3,'English Scores- Leveled papers'!$H34:$KM34,"&lt;&gt;")=0,"",SUMIF('English Scores- Leveled papers'!$H$4:$KM$4,DL$3,'English Scores- Leveled papers'!$H34:$KM34)))</f>
        <is>
          <t/>
        </is>
      </c>
      <c r="DM32" s="319" t="inlineStr">
        <f aca="false">IF($B32="","",IF(COUNTIFS('English Scores- Leveled papers'!$H$4:$KM$4,DM$3,'English Scores- Leveled papers'!$H34:$KM34,"&lt;&gt;")=0,"",SUMIF('English Scores- Leveled papers'!$H$4:$KM$4,DM$3,'English Scores- Leveled papers'!$H34:$KM34)))</f>
        <is>
          <t/>
        </is>
      </c>
      <c r="DN32" s="319" t="inlineStr">
        <f aca="false">IF($B32="","",IF(COUNTIFS('English Scores- Leveled papers'!$H$4:$KM$4,DN$3,'English Scores- Leveled papers'!$H34:$KM34,"&lt;&gt;")=0,"",SUMIF('English Scores- Leveled papers'!$H$4:$KM$4,DN$3,'English Scores- Leveled papers'!$H34:$KM34)))</f>
        <is>
          <t/>
        </is>
      </c>
      <c r="DO32" s="319" t="inlineStr">
        <f aca="false">IF($B32="","",IF(COUNTIFS('English Scores- Leveled papers'!$H$4:$KM$4,DO$3,'English Scores- Leveled papers'!$H34:$KM34,"&lt;&gt;")=0,"",SUMIF('English Scores- Leveled papers'!$H$4:$KM$4,DO$3,'English Scores- Leveled papers'!$H34:$KM34)))</f>
        <is>
          <t/>
        </is>
      </c>
      <c r="DP32" s="319" t="inlineStr">
        <f aca="false">IF($B32="","",IF(COUNTIFS('English Scores- Leveled papers'!$H$4:$KM$4,DP$3,'English Scores- Leveled papers'!$H34:$KM34,"&lt;&gt;")=0,"",SUMIF('English Scores- Leveled papers'!$H$4:$KM$4,DP$3,'English Scores- Leveled papers'!$H34:$KM34)))</f>
        <is>
          <t/>
        </is>
      </c>
      <c r="DQ32" s="320" t="inlineStr">
        <f aca="false">IF($B32="","",IF(COUNTIFS('English Scores- Leveled papers'!$H$4:$KM$4,DQ$3,'English Scores- Leveled papers'!$H34:$KM34,"&lt;&gt;")=0,"",SUMIF('English Scores- Leveled papers'!$H$4:$KM$4,DQ$3,'English Scores- Leveled papers'!$H34:$KM34)))</f>
        <is>
          <t/>
        </is>
      </c>
      <c r="DR32" s="321" t="inlineStr">
        <f aca="false">IF('Cover Sheet'!$AC$6="6th", 'Eng GLA 6th, 7th, 8th'!D35, "")</f>
        <is>
          <t/>
        </is>
      </c>
      <c r="DU32" s="319" t="inlineStr">
        <f aca="false">IF($B32="","",IF(COUNTIFS('Eng GLA 6th, 7th, 8th'!$E$4:$DV$4,DU$3,'Eng GLA 6th, 7th, 8th'!$E35:$DV35,"&lt;&gt;")=0,"",SUMIF('Eng GLA 6th, 7th, 8th'!$E$4:$DV$4,DU$3,'Eng GLA 6th, 7th, 8th'!$E35:$DV35)))</f>
        <is>
          <t/>
        </is>
      </c>
      <c r="DV32" s="319" t="inlineStr">
        <f aca="false">IF($B32="","",IF(COUNTIFS('Eng GLA 6th, 7th, 8th'!$E$4:$DV$4,DV$3,'Eng GLA 6th, 7th, 8th'!$E35:$DV35,"&lt;&gt;")=0,"",SUMIF('Eng GLA 6th, 7th, 8th'!$E$4:$DV$4,DV$3,'Eng GLA 6th, 7th, 8th'!$E35:$DV35)))</f>
        <is>
          <t/>
        </is>
      </c>
      <c r="DW32" s="319" t="inlineStr">
        <f aca="false">IF($B32="","",IF(COUNTIFS('Eng GLA 6th, 7th, 8th'!$E$4:$DV$4,DW$3,'Eng GLA 6th, 7th, 8th'!$E35:$DV35,"&lt;&gt;")=0,"",SUMIF('Eng GLA 6th, 7th, 8th'!$E$4:$DV$4,DW$3,'Eng GLA 6th, 7th, 8th'!$E35:$DV35)))</f>
        <is>
          <t/>
        </is>
      </c>
      <c r="DX32" s="319" t="inlineStr">
        <f aca="false">IF($B32="","",IF(COUNTIFS('Eng GLA 6th, 7th, 8th'!$E$4:$DV$4,DX$3,'Eng GLA 6th, 7th, 8th'!$E35:$DV35,"&lt;&gt;")=0,"",SUMIF('Eng GLA 6th, 7th, 8th'!$E$4:$DV$4,DX$3,'Eng GLA 6th, 7th, 8th'!$E35:$DV35)))</f>
        <is>
          <t/>
        </is>
      </c>
      <c r="DY32" s="319" t="inlineStr">
        <f aca="false">IF($B32="","",IF(COUNTIFS('Eng GLA 6th, 7th, 8th'!$E$4:$DV$4,DY$3,'Eng GLA 6th, 7th, 8th'!$E35:$DV35,"&lt;&gt;")=0,"",SUMIF('Eng GLA 6th, 7th, 8th'!$E$4:$DV$4,DY$3,'Eng GLA 6th, 7th, 8th'!$E35:$DV35)))</f>
        <is>
          <t/>
        </is>
      </c>
      <c r="DZ32" s="319" t="inlineStr">
        <f aca="false">IF($B32="","",IF(COUNTIFS('Eng GLA 6th, 7th, 8th'!$E$4:$DV$4,DZ$3,'Eng GLA 6th, 7th, 8th'!$E35:$DV35,"&lt;&gt;")=0,"",SUMIF('Eng GLA 6th, 7th, 8th'!$E$4:$DV$4,DZ$3,'Eng GLA 6th, 7th, 8th'!$E35:$DV35)))</f>
        <is>
          <t/>
        </is>
      </c>
      <c r="EA32" s="319" t="inlineStr">
        <f aca="false">IF($B32="","",IF(COUNTIFS('Eng GLA 6th, 7th, 8th'!$E$4:$DV$4,EA$3,'Eng GLA 6th, 7th, 8th'!$E35:$DV35,"&lt;&gt;")=0,"",SUMIF('Eng GLA 6th, 7th, 8th'!$E$4:$DV$4,EA$3,'Eng GLA 6th, 7th, 8th'!$E35:$DV35)))</f>
        <is>
          <t/>
        </is>
      </c>
      <c r="EB32" s="319" t="inlineStr">
        <f aca="false">IF($B32="","",IF(COUNTIFS('Eng GLA 6th, 7th, 8th'!$E$4:$DV$4,EB$3,'Eng GLA 6th, 7th, 8th'!$E35:$DV35,"&lt;&gt;")=0,"",SUMIF('Eng GLA 6th, 7th, 8th'!$E$4:$DV$4,EB$3,'Eng GLA 6th, 7th, 8th'!$E35:$DV35)))</f>
        <is>
          <t/>
        </is>
      </c>
      <c r="EC32" s="319" t="inlineStr">
        <f aca="false">IF($B32="","",IF(COUNTIFS('Eng GLA 6th, 7th, 8th'!$E$4:$DV$4,EC$3,'Eng GLA 6th, 7th, 8th'!$E35:$DV35,"&lt;&gt;")=0,"",SUMIF('Eng GLA 6th, 7th, 8th'!$E$4:$DV$4,EC$3,'Eng GLA 6th, 7th, 8th'!$E35:$DV35)))</f>
        <is>
          <t/>
        </is>
      </c>
      <c r="ED32" s="319" t="inlineStr">
        <f aca="false">IF($B32="","",IF(COUNTIFS('Eng GLA 6th, 7th, 8th'!$E$4:$DV$4,ED$3,'Eng GLA 6th, 7th, 8th'!$E35:$DV35,"&lt;&gt;")=0,"",SUMIF('Eng GLA 6th, 7th, 8th'!$E$4:$DV$4,ED$3,'Eng GLA 6th, 7th, 8th'!$E35:$DV35)))</f>
        <is>
          <t/>
        </is>
      </c>
      <c r="EE32" s="319" t="inlineStr">
        <f aca="false">IF($B32="","",IF(COUNTIFS('Eng GLA 6th, 7th, 8th'!$E$4:$DV$4,EE$3,'Eng GLA 6th, 7th, 8th'!$E35:$DV35,"&lt;&gt;")=0,"",SUMIF('Eng GLA 6th, 7th, 8th'!$E$4:$DV$4,EE$3,'Eng GLA 6th, 7th, 8th'!$E35:$DV35)))</f>
        <is>
          <t/>
        </is>
      </c>
      <c r="EF32" s="319" t="inlineStr">
        <f aca="false">IF($B32="","",IF(COUNTIFS('Eng GLA 6th, 7th, 8th'!$E$4:$DV$4,EF$3,'Eng GLA 6th, 7th, 8th'!$E35:$DV35,"&lt;&gt;")=0,"",SUMIF('Eng GLA 6th, 7th, 8th'!$E$4:$DV$4,EF$3,'Eng GLA 6th, 7th, 8th'!$E35:$DV35)))</f>
        <is>
          <t/>
        </is>
      </c>
      <c r="EG32" s="319" t="inlineStr">
        <f aca="false">IF($B32="","",IF(COUNTIFS('Eng GLA 6th, 7th, 8th'!$E$4:$DV$4,EG$3,'Eng GLA 6th, 7th, 8th'!$E35:$DV35,"&lt;&gt;")=0,"",SUMIF('Eng GLA 6th, 7th, 8th'!$E$4:$DV$4,EG$3,'Eng GLA 6th, 7th, 8th'!$E35:$DV35)))</f>
        <is>
          <t/>
        </is>
      </c>
      <c r="EH32" s="319" t="inlineStr">
        <f aca="false">IF($B32="","",IF(COUNTIFS('Eng GLA 6th, 7th, 8th'!$E$4:$DV$4,EH$3,'Eng GLA 6th, 7th, 8th'!$E35:$DV35,"&lt;&gt;")=0,"",SUMIF('Eng GLA 6th, 7th, 8th'!$E$4:$DV$4,EH$3,'Eng GLA 6th, 7th, 8th'!$E35:$DV35)))</f>
        <is>
          <t/>
        </is>
      </c>
      <c r="EI32" s="319" t="inlineStr">
        <f aca="false">IF($B32="","",IF(COUNTIFS('Eng GLA 6th, 7th, 8th'!$E$4:$DV$4,EI$3,'Eng GLA 6th, 7th, 8th'!$E35:$DV35,"&lt;&gt;")=0,"",SUMIF('Eng GLA 6th, 7th, 8th'!$E$4:$DV$4,EI$3,'Eng GLA 6th, 7th, 8th'!$E35:$DV35)))</f>
        <is>
          <t/>
        </is>
      </c>
      <c r="EJ32" s="322" t="inlineStr">
        <f aca="false">IF('Cover Sheet'!$AC$6="7th", 'Eng GLA 6th, 7th, 8th'!AQ35, "")</f>
        <is>
          <t/>
        </is>
      </c>
      <c r="EK32" s="319" t="inlineStr">
        <f aca="false">IF($B32="","",IF(COUNTIFS('Eng GLA 6th, 7th, 8th'!$E$4:$DV$4,EK$3,'Eng GLA 6th, 7th, 8th'!$E35:$DV35,"&lt;&gt;")=0,"",SUMIF('Eng GLA 6th, 7th, 8th'!$E$4:$DV$4,EK$3,'Eng GLA 6th, 7th, 8th'!$E35:$DV35)))</f>
        <is>
          <t/>
        </is>
      </c>
      <c r="EL32" s="319" t="inlineStr">
        <f aca="false">IF($B32="","",IF(COUNTIFS('Eng GLA 6th, 7th, 8th'!$E$4:$DV$4,EL$3,'Eng GLA 6th, 7th, 8th'!$E35:$DV35,"&lt;&gt;")=0,"",SUMIF('Eng GLA 6th, 7th, 8th'!$E$4:$DV$4,EL$3,'Eng GLA 6th, 7th, 8th'!$E35:$DV35)))</f>
        <is>
          <t/>
        </is>
      </c>
      <c r="EM32" s="319" t="inlineStr">
        <f aca="false">IF($B32="","",IF(COUNTIFS('Eng GLA 6th, 7th, 8th'!$E$4:$DV$4,EM$3,'Eng GLA 6th, 7th, 8th'!$E35:$DV35,"&lt;&gt;")=0,"",SUMIF('Eng GLA 6th, 7th, 8th'!$E$4:$DV$4,EM$3,'Eng GLA 6th, 7th, 8th'!$E35:$DV35)))</f>
        <is>
          <t/>
        </is>
      </c>
      <c r="EN32" s="319" t="inlineStr">
        <f aca="false">IF($B32="","",IF(COUNTIFS('Eng GLA 6th, 7th, 8th'!$E$4:$DV$4,EN$3,'Eng GLA 6th, 7th, 8th'!$E35:$DV35,"&lt;&gt;")=0,"",SUMIF('Eng GLA 6th, 7th, 8th'!$E$4:$DV$4,EN$3,'Eng GLA 6th, 7th, 8th'!$E35:$DV35)))</f>
        <is>
          <t/>
        </is>
      </c>
      <c r="EO32" s="319" t="inlineStr">
        <f aca="false">IF($B32="","",IF(COUNTIFS('Eng GLA 6th, 7th, 8th'!$E$4:$DV$4,EO$3,'Eng GLA 6th, 7th, 8th'!$E35:$DV35,"&lt;&gt;")=0,"",SUMIF('Eng GLA 6th, 7th, 8th'!$E$4:$DV$4,EO$3,'Eng GLA 6th, 7th, 8th'!$E35:$DV35)))</f>
        <is>
          <t/>
        </is>
      </c>
      <c r="EP32" s="319" t="inlineStr">
        <f aca="false">IF($B32="","",IF(COUNTIFS('Eng GLA 6th, 7th, 8th'!$E$4:$DV$4,EP$3,'Eng GLA 6th, 7th, 8th'!$E35:$DV35,"&lt;&gt;")=0,"",SUMIF('Eng GLA 6th, 7th, 8th'!$E$4:$DV$4,EP$3,'Eng GLA 6th, 7th, 8th'!$E35:$DV35)))</f>
        <is>
          <t/>
        </is>
      </c>
      <c r="EQ32" s="319" t="inlineStr">
        <f aca="false">IF($B32="","",IF(COUNTIFS('Eng GLA 6th, 7th, 8th'!$E$4:$DV$4,EQ$3,'Eng GLA 6th, 7th, 8th'!$E35:$DV35,"&lt;&gt;")=0,"",SUMIF('Eng GLA 6th, 7th, 8th'!$E$4:$DV$4,EQ$3,'Eng GLA 6th, 7th, 8th'!$E35:$DV35)))</f>
        <is>
          <t/>
        </is>
      </c>
      <c r="ER32" s="319" t="inlineStr">
        <f aca="false">IF($B32="","",IF(COUNTIFS('Eng GLA 6th, 7th, 8th'!$E$4:$DV$4,ER$3,'Eng GLA 6th, 7th, 8th'!$E35:$DV35,"&lt;&gt;")=0,"",SUMIF('Eng GLA 6th, 7th, 8th'!$E$4:$DV$4,ER$3,'Eng GLA 6th, 7th, 8th'!$E35:$DV35)))</f>
        <is>
          <t/>
        </is>
      </c>
      <c r="ES32" s="319" t="inlineStr">
        <f aca="false">IF($B32="","",IF(COUNTIFS('Eng GLA 6th, 7th, 8th'!$E$4:$DV$4,ES$3,'Eng GLA 6th, 7th, 8th'!$E35:$DV35,"&lt;&gt;")=0,"",SUMIF('Eng GLA 6th, 7th, 8th'!$E$4:$DV$4,ES$3,'Eng GLA 6th, 7th, 8th'!$E35:$DV35)))</f>
        <is>
          <t/>
        </is>
      </c>
      <c r="ET32" s="319" t="inlineStr">
        <f aca="false">IF($B32="","",IF(COUNTIFS('Eng GLA 6th, 7th, 8th'!$E$4:$DV$4,ET$3,'Eng GLA 6th, 7th, 8th'!$E35:$DV35,"&lt;&gt;")=0,"",SUMIF('Eng GLA 6th, 7th, 8th'!$E$4:$DV$4,ET$3,'Eng GLA 6th, 7th, 8th'!$E35:$DV35)))</f>
        <is>
          <t/>
        </is>
      </c>
      <c r="EU32" s="319" t="inlineStr">
        <f aca="false">IF($B32="","",IF(COUNTIFS('Eng GLA 6th, 7th, 8th'!$E$4:$DV$4,EU$3,'Eng GLA 6th, 7th, 8th'!$E35:$DV35,"&lt;&gt;")=0,"",SUMIF('Eng GLA 6th, 7th, 8th'!$E$4:$DV$4,EU$3,'Eng GLA 6th, 7th, 8th'!$E35:$DV35)))</f>
        <is>
          <t/>
        </is>
      </c>
      <c r="EV32" s="319" t="inlineStr">
        <f aca="false">IF($B32="","",IF(COUNTIFS('Eng GLA 6th, 7th, 8th'!$E$4:$DV$4,EV$3,'Eng GLA 6th, 7th, 8th'!$E35:$DV35,"&lt;&gt;")=0,"",SUMIF('Eng GLA 6th, 7th, 8th'!$E$4:$DV$4,EV$3,'Eng GLA 6th, 7th, 8th'!$E35:$DV35)))</f>
        <is>
          <t/>
        </is>
      </c>
      <c r="EW32" s="319" t="inlineStr">
        <f aca="false">IF($B32="","",IF(COUNTIFS('Eng GLA 6th, 7th, 8th'!$E$4:$DV$4,EW$3,'Eng GLA 6th, 7th, 8th'!$E35:$DV35,"&lt;&gt;")=0,"",SUMIF('Eng GLA 6th, 7th, 8th'!$E$4:$DV$4,EW$3,'Eng GLA 6th, 7th, 8th'!$E35:$DV35)))</f>
        <is>
          <t/>
        </is>
      </c>
      <c r="EX32" s="319" t="inlineStr">
        <f aca="false">IF($B32="","",IF(COUNTIFS('Eng GLA 6th, 7th, 8th'!$E$4:$DV$4,EX$3,'Eng GLA 6th, 7th, 8th'!$E35:$DV35,"&lt;&gt;")=0,"",SUMIF('Eng GLA 6th, 7th, 8th'!$E$4:$DV$4,EX$3,'Eng GLA 6th, 7th, 8th'!$E35:$DV35)))</f>
        <is>
          <t/>
        </is>
      </c>
      <c r="EY32" s="319" t="inlineStr">
        <f aca="false">IF($B32="","",IF(COUNTIFS('Eng GLA 6th, 7th, 8th'!$E$4:$DV$4,EY$3,'Eng GLA 6th, 7th, 8th'!$E35:$DV35,"&lt;&gt;")=0,"",SUMIF('Eng GLA 6th, 7th, 8th'!$E$4:$DV$4,EY$3,'Eng GLA 6th, 7th, 8th'!$E35:$DV35)))</f>
        <is>
          <t/>
        </is>
      </c>
      <c r="EZ32" s="322" t="inlineStr">
        <f aca="false">IF('Cover Sheet'!$AC$6="8th", 'Eng GLA 6th, 7th, 8th'!CG35, "")</f>
        <is>
          <t/>
        </is>
      </c>
      <c r="FA32" s="319" t="inlineStr">
        <f aca="false">IF($B32="","",IF(COUNTIFS('Eng GLA 6th, 7th, 8th'!$E$4:$DV$4,FA$3,'Eng GLA 6th, 7th, 8th'!$E35:$DV35,"&lt;&gt;")=0,"",SUMIF('Eng GLA 6th, 7th, 8th'!$E$4:$DV$4,FA$3,'Eng GLA 6th, 7th, 8th'!$E35:$DV35)))</f>
        <is>
          <t/>
        </is>
      </c>
      <c r="FB32" s="319" t="inlineStr">
        <f aca="false">IF($B32="","",IF(COUNTIFS('Eng GLA 6th, 7th, 8th'!$E$4:$DV$4,FB$3,'Eng GLA 6th, 7th, 8th'!$E35:$DV35,"&lt;&gt;")=0,"",SUMIF('Eng GLA 6th, 7th, 8th'!$E$4:$DV$4,FB$3,'Eng GLA 6th, 7th, 8th'!$E35:$DV35)))</f>
        <is>
          <t/>
        </is>
      </c>
      <c r="FC32" s="319" t="inlineStr">
        <f aca="false">IF($B32="","",IF(COUNTIFS('Eng GLA 6th, 7th, 8th'!$E$4:$DV$4,FC$3,'Eng GLA 6th, 7th, 8th'!$E35:$DV35,"&lt;&gt;")=0,"",SUMIF('Eng GLA 6th, 7th, 8th'!$E$4:$DV$4,FC$3,'Eng GLA 6th, 7th, 8th'!$E35:$DV35)))</f>
        <is>
          <t/>
        </is>
      </c>
      <c r="FD32" s="319" t="inlineStr">
        <f aca="false">IF($B32="","",IF(COUNTIFS('Eng GLA 6th, 7th, 8th'!$E$4:$DV$4,FD$3,'Eng GLA 6th, 7th, 8th'!$E35:$DV35,"&lt;&gt;")=0,"",SUMIF('Eng GLA 6th, 7th, 8th'!$E$4:$DV$4,FD$3,'Eng GLA 6th, 7th, 8th'!$E35:$DV35)))</f>
        <is>
          <t/>
        </is>
      </c>
      <c r="FE32" s="319" t="inlineStr">
        <f aca="false">IF($B32="","",IF(COUNTIFS('Eng GLA 6th, 7th, 8th'!$E$4:$DV$4,FE$3,'Eng GLA 6th, 7th, 8th'!$E35:$DV35,"&lt;&gt;")=0,"",SUMIF('Eng GLA 6th, 7th, 8th'!$E$4:$DV$4,FE$3,'Eng GLA 6th, 7th, 8th'!$E35:$DV35)))</f>
        <is>
          <t/>
        </is>
      </c>
      <c r="FF32" s="319" t="inlineStr">
        <f aca="false">IF($B32="","",IF(COUNTIFS('Eng GLA 6th, 7th, 8th'!$E$4:$DV$4,FF$3,'Eng GLA 6th, 7th, 8th'!$E35:$DV35,"&lt;&gt;")=0,"",SUMIF('Eng GLA 6th, 7th, 8th'!$E$4:$DV$4,FF$3,'Eng GLA 6th, 7th, 8th'!$E35:$DV35)))</f>
        <is>
          <t/>
        </is>
      </c>
      <c r="FG32" s="319" t="inlineStr">
        <f aca="false">IF($B32="","",IF(COUNTIFS('Eng GLA 6th, 7th, 8th'!$E$4:$DV$4,FG$3,'Eng GLA 6th, 7th, 8th'!$E35:$DV35,"&lt;&gt;")=0,"",SUMIF('Eng GLA 6th, 7th, 8th'!$E$4:$DV$4,FG$3,'Eng GLA 6th, 7th, 8th'!$E35:$DV35)))</f>
        <is>
          <t/>
        </is>
      </c>
      <c r="FH32" s="319" t="inlineStr">
        <f aca="false">IF($B32="","",IF(COUNTIFS('Eng GLA 6th, 7th, 8th'!$E$4:$DV$4,FH$3,'Eng GLA 6th, 7th, 8th'!$E35:$DV35,"&lt;&gt;")=0,"",SUMIF('Eng GLA 6th, 7th, 8th'!$E$4:$DV$4,FH$3,'Eng GLA 6th, 7th, 8th'!$E35:$DV35)))</f>
        <is>
          <t/>
        </is>
      </c>
      <c r="FI32" s="319" t="inlineStr">
        <f aca="false">IF($B32="","",IF(COUNTIFS('Eng GLA 6th, 7th, 8th'!$E$4:$DV$4,FI$3,'Eng GLA 6th, 7th, 8th'!$E35:$DV35,"&lt;&gt;")=0,"",SUMIF('Eng GLA 6th, 7th, 8th'!$E$4:$DV$4,FI$3,'Eng GLA 6th, 7th, 8th'!$E35:$DV35)))</f>
        <is>
          <t/>
        </is>
      </c>
      <c r="FJ32" s="319" t="inlineStr">
        <f aca="false">IF($B32="","",IF(COUNTIFS('Eng GLA 6th, 7th, 8th'!$E$4:$DV$4,FJ$3,'Eng GLA 6th, 7th, 8th'!$E35:$DV35,"&lt;&gt;")=0,"",SUMIF('Eng GLA 6th, 7th, 8th'!$E$4:$DV$4,FJ$3,'Eng GLA 6th, 7th, 8th'!$E35:$DV35)))</f>
        <is>
          <t/>
        </is>
      </c>
      <c r="FK32" s="319" t="inlineStr">
        <f aca="false">IF($B32="","",IF(COUNTIFS('Eng GLA 6th, 7th, 8th'!$E$4:$DV$4,FK$3,'Eng GLA 6th, 7th, 8th'!$E35:$DV35,"&lt;&gt;")=0,"",SUMIF('Eng GLA 6th, 7th, 8th'!$E$4:$DV$4,FK$3,'Eng GLA 6th, 7th, 8th'!$E35:$DV35)))</f>
        <is>
          <t/>
        </is>
      </c>
      <c r="FL32" s="319" t="inlineStr">
        <f aca="false">IF($B32="","",IF(COUNTIFS('Eng GLA 6th, 7th, 8th'!$E$4:$DV$4,FL$3,'Eng GLA 6th, 7th, 8th'!$E35:$DV35,"&lt;&gt;")=0,"",SUMIF('Eng GLA 6th, 7th, 8th'!$E$4:$DV$4,FL$3,'Eng GLA 6th, 7th, 8th'!$E35:$DV35)))</f>
        <is>
          <t/>
        </is>
      </c>
      <c r="FM32" s="319" t="inlineStr">
        <f aca="false">IF($B32="","",IF(COUNTIFS('Eng GLA 6th, 7th, 8th'!$E$4:$DV$4,FM$3,'Eng GLA 6th, 7th, 8th'!$E35:$DV35,"&lt;&gt;")=0,"",SUMIF('Eng GLA 6th, 7th, 8th'!$E$4:$DV$4,FM$3,'Eng GLA 6th, 7th, 8th'!$E35:$DV35)))</f>
        <is>
          <t/>
        </is>
      </c>
      <c r="FN32" s="319" t="inlineStr">
        <f aca="false">IF($B32="","",IF(COUNTIFS('Eng GLA 6th, 7th, 8th'!$E$4:$DV$4,FN$3,'Eng GLA 6th, 7th, 8th'!$E35:$DV35,"&lt;&gt;")=0,"",SUMIF('Eng GLA 6th, 7th, 8th'!$E$4:$DV$4,FN$3,'Eng GLA 6th, 7th, 8th'!$E35:$DV35)))</f>
        <is>
          <t/>
        </is>
      </c>
      <c r="FO32" s="319" t="inlineStr">
        <f aca="false">IF($B32="","",IF(COUNTIFS('Eng GLA 6th, 7th, 8th'!$E$4:$DV$4,FO$3,'Eng GLA 6th, 7th, 8th'!$E35:$DV35,"&lt;&gt;")=0,"",SUMIF('Eng GLA 6th, 7th, 8th'!$E$4:$DV$4,FO$3,'Eng GLA 6th, 7th, 8th'!$E35:$DV35)))</f>
        <is>
          <t/>
        </is>
      </c>
    </row>
    <row r="33" customFormat="false" ht="12.75" hidden="false" customHeight="true" outlineLevel="0" collapsed="false">
      <c r="A33" s="315" t="n">
        <v>29</v>
      </c>
      <c r="B33" s="315" t="str">
        <f aca="false">'English Scores- Leveled papers'!B35</f>
        <v>N.Keshi</v>
      </c>
      <c r="C33" s="315"/>
      <c r="D33" s="316" t="inlineStr">
        <f aca="false">IF(OR(B33="",H33="",'Cover Sheet'!E33=""),"",'Cover Sheet'!E33)</f>
        <is>
          <t/>
        </is>
      </c>
      <c r="E33" s="316" t="inlineStr">
        <f aca="false">IF(OR(B33="",H33="",'Cover Sheet'!F33=""),"",'Cover Sheet'!F33)</f>
        <is>
          <t/>
        </is>
      </c>
      <c r="F33" s="316" t="inlineStr">
        <f aca="false">IF(OR(B33="",H33="",'Cover Sheet'!H33=""),"",'Cover Sheet'!H33)</f>
        <is>
          <t/>
        </is>
      </c>
      <c r="G33" s="316"/>
      <c r="H33" s="316" t="inlineStr">
        <f aca="false">IF(OR(B33="",COUNT('English Scores- Leveled papers'!H35:KM35)=0),"",IF((AND(AB33&gt;=(70/100),AB33&lt;1.1)),9,IF((AND(AA33&gt;=(70/100),AA33&lt;1.1)),8,IF((AND(Z33&gt;=(70/100),Z33&lt;1.1)),7,IF((AND(Y33&gt;=(70/100),Y33&lt;1.1)),6,IF(AND(X33&gt;=0.7,X33&lt;1.1),5.5,IF(AND(W33&gt;=0.7,W33&lt;1.1),5,IF(AND(V33&gt;=0.7,V33&lt;1.1),4.5,IF(AND(U33&gt;=0.7,U33&lt;1.1),4,IF(AND(T33&gt;=0.7,T33&lt;1.1),3.5,IF(AND(S33&gt;=0.7,S33&lt;1.1),3,IF(AND(R33&gt;=0.7,R33&lt;1.1),2.5,IF(AND(Q33&gt;=0.7,Q33&lt;1.1),2,IF(AND(P33&gt;=0.7,P33&lt;1.1),1.5,IF(AND(O33&gt;=0.7,O33&lt;1.1),1,IF(AND(N33&gt;=0.7,N33&lt;1.1),0.5,IF(AND(M33&gt;=0.7,M33&lt;1.1),0.2,IF(AND(L33&gt;=0.7,L33&lt;1.1),0,IF(COUNT('English Scores- Leveled papers'!H35:M35)=0,"",-0.5)))))))))))))))))))</f>
        <is>
          <t/>
        </is>
      </c>
      <c r="I33" s="317" t="str">
        <f aca="false">IFERROR(IF(OR(B33="",H33=""),"",IF((AND(AB33&gt;=(70/100),AB33&lt;1.1)),AB33,IF(AND((AA33)&gt;=(70/100),AA33&lt;1.1),AA33,IF((AND((Z33)&gt;=(70/100),Z33&lt;1.1)),Z33,IF(AND((Y33)&gt;=(70/100),Y33&lt;1.1),Y33,IF(AND(X33&gt;=0.7,X33&lt;1.1),X33,IF(AND((W33)&gt;=0.7,W33&lt;1.1),W33,IF(AND((V33)&gt;=0.7,V33&lt;1.1),V33,IF(AND((U33)&gt;=0.7,U33&lt;1.1),U33,IF(AND((T33)&gt;=0.7,T33&lt;1.1),T33,IF(AND((S33)&gt;=0.7,S33&lt;1.1),S33,IF(AND((R33)&gt;=0.7,R33&lt;1.1),R33,IF(AND((Q33)&gt;=0.7,Q33&lt;1.1),Q33,IF(AND((P33)&gt;=0.7,P33&lt;1.1),P33,IF(AND((O33)&gt;=0.7,O33&lt;1.1),O33,IF(AND((N33)&gt;=0.7,N33&lt;1.1),N33,IF(AND((M33)&gt;=0.7,M33&lt;1.1),M33,IF(AND((L33)&gt;=0.7,L33&lt;1.1),L33,L33)))))))))))))))))),"")</f>
        <v/>
      </c>
      <c r="J33" s="317" t="str">
        <f aca="false">IF((OR(B33="",H33="")),"",IF(AND((AB33)&gt;=(70/100),AB33&lt;1.1),"",IF((AND((AA33)&gt;=(70/100),AA33&lt;1.1)),AB33,IF((AND((Z33)&gt;=(70/100),Z33&lt;1.1)),AA33,IF((AND((Y33)&gt;=(70/100),Y33&lt;1.1)),Z33,IF(AND((X33)&gt;=0.7,X33&lt;1.1),Y33,IF(AND((W33)&gt;=0.7,W33&lt;1.1),X33,IF(AND((V33)&gt;=0.7,V33&lt;1.1),W33,IF(AND((U33)&gt;=0.7,U33&lt;1.1),V33,IF(AND((T33)&gt;=0.7,T33&lt;1.1),U33,IF(AND((S33)&gt;=0.7,S33&lt;1.1),T33,IF(AND((R33)&gt;=0.7,R33&lt;1.1),S33,IF(AND((Q33)&gt;=0.7,Q33&lt;1.1),R33,IF(AND((P33)&gt;=0.7,P33&lt;1.1),Q33,IF(AND((O33)&gt;=0.7,O33&lt;1.1),P33,IF(AND((N33)&gt;=0.7,N33&lt;1.1),O33,IF(AND((M33)&gt;=0.7,M33&lt;1.1),N33,IF(AND((L33)&gt;=0.7,L33&lt;1.1),M33,""))))))))))))))))))</f>
        <v/>
      </c>
      <c r="K33" s="317" t="str">
        <f aca="false">IF((OR(B33="",H33="")),"",IF(AND((AB33)&gt;=(70/100),AB33&lt;1.1),AA33,IF((AND((AA33)&gt;=(70/100),AA33&lt;1.1)),Z33,IF((AND((Z33)&gt;=(70/100),Z33&lt;1.1)),Y33,IF((AND((Y33)&gt;=(70/100),Y33&lt;1.1)),X33,IF(AND((X33)&gt;=0.7,X33&lt;1.1),W33,IF(AND((W33)&gt;=0.7,W33&lt;1.1),V33,IF(AND((V33)&gt;=0.7,V33&lt;1.1),U33,IF(AND((U33)&gt;=0.7,U33&lt;1.1),T33,IF(AND((T33)&gt;=0.7,T33&lt;1.1),S33,IF(AND((S33)&gt;=0.7,S33&lt;1.1),R33,IF(AND((R33)&gt;=0.7,R33&lt;1.1),Q33,IF(AND((Q33)&gt;=0.7,Q33&lt;1.1),P33,IF(AND((P33)&gt;=0.7,P33&lt;1.1),O33,IF(AND((O33)&gt;=0.7,O33&lt;1.1),N33,IF(AND((N33)&gt;=0.7,N33&lt;1.1),M33,IF(AND((M33)&gt;=0.7,M33&lt;1.1),L33,IF(AND((L33)&gt;=0.7,L33&lt;1.1),"",""))))))))))))))))))</f>
        <v/>
      </c>
      <c r="L33" s="318" t="str">
        <f aca="false">IFERROR(IF((B33=""),"",(IF(COUNT(AC33:AG33)=0,"",ROUND(SUM(AC33:AG33)/SUM($AC$2:$AG$2),1)))),"")</f>
        <v/>
      </c>
      <c r="M33" s="318" t="str">
        <f aca="false">IFERROR(IF((B33=""),"",(IF(COUNT(AH33:AL33)=0,"",ROUND(SUM(AH33:AL33)/SUM($AH$2:$AL$2),1)))),"")</f>
        <v/>
      </c>
      <c r="N33" s="318" t="str">
        <f aca="false">IFERROR(IF((B33=""),"",(IF(COUNT(AM33:AQ33)=0,"",ROUND(SUM(AM33:AQ33)/SUM($AM$2:$AQ$2),1)))),"")</f>
        <v/>
      </c>
      <c r="O33" s="318" t="str">
        <f aca="false">IFERROR(IF((B33=""),"",(IF(COUNT(AR33:AV33)=0,"",ROUND(SUM(AR33:AV33)/SUM($AR$2:$AV$2),1)))),"")</f>
        <v/>
      </c>
      <c r="P33" s="318" t="str">
        <f aca="false">IFERROR(IF((B33=""),"",(IF(COUNT(AX33:BB33)=0,"",ROUND(SUM(AX33:BB33)/SUM($AX$2:$BB$2),1)))),"")</f>
        <v/>
      </c>
      <c r="Q33" s="318" t="str">
        <f aca="false">IFERROR(IF((B33=""),"",(IF(COUNT(BD33:BJ33)=0,"",ROUND(SUM(BD33:BJ33)/SUM($BD$2:$BJ$2),1)))),0)</f>
        <v/>
      </c>
      <c r="R33" s="318" t="str">
        <f aca="false">IFERROR(IF((B33=""),"",(IF(COUNT(BL33:BS33)=0,"",ROUND(SUM(BL33:BR33)/SUM($BL$2:$BR$2),1)))),0)</f>
        <v/>
      </c>
      <c r="S33" s="318" t="str">
        <f aca="false">IFERROR(IF((B33=""),"",(IF(COUNT(BT33:CB33)=0,"",ROUND(SUM(BT33:CA33)/SUM($BT$2:$CA$2),1)))),0)</f>
        <v/>
      </c>
      <c r="T33" s="318" t="str">
        <f aca="false">IFERROR(IF((B33=""),"",(IF(COUNT(CC33:CJ33)=0,"",ROUND(SUM(CC33:CI33)/SUM($CC$2:$CI$2),1)))),0)</f>
        <v/>
      </c>
      <c r="U33" s="318" t="str">
        <f aca="false">IFERROR(IF((B33=""),"",(IF(COUNT(CK33:CQ33)=0,"",ROUND(SUM(CK33:CQ33)/SUM($CK$2:$CQ$2),1)))),0)</f>
        <v/>
      </c>
      <c r="V33" s="318" t="str">
        <f aca="false">IFERROR(IF((B33=""),"",(IF(COUNT(CS33:CY33)=0,"",ROUND(SUM(CS33:CY33)/SUM($CS$2:$CY$2),1)))),0)</f>
        <v/>
      </c>
      <c r="W33" s="318" t="str">
        <f aca="false">IFERROR(IF((B33=""),"",(IF(COUNT(DA33:DI33)=0,"",ROUND(SUM(DA33:DI33)/SUM($DA$2:$DI$2),1)))),0)</f>
        <v/>
      </c>
      <c r="X33" s="318" t="str">
        <f aca="false">IFERROR(IF((B33=""),"",(IF(COUNT(DK33:DP33)=0,"",ROUND(SUM(DK33:DP33)/SUM($DK$2:$DP$2),1)))),0)</f>
        <v/>
      </c>
      <c r="Y33" s="318"/>
      <c r="Z33" s="318"/>
      <c r="AA33" s="318"/>
      <c r="AB33" s="318"/>
      <c r="AC33" s="319" t="inlineStr">
        <f aca="false">IF($B33="","",IF(COUNTIFS('English Scores- Leveled papers'!$H$4:$KM$4,AC$3,'English Scores- Leveled papers'!$H35:$KM35,"&lt;&gt;")=0,"",SUMIF('English Scores- Leveled papers'!$H$4:$KM$4,AC$3,'English Scores- Leveled papers'!$H35:$KM35)))</f>
        <is>
          <t/>
        </is>
      </c>
      <c r="AD33" s="319" t="inlineStr">
        <f aca="false">IF($B33="","",IF(COUNTIFS('English Scores- Leveled papers'!$H$4:$KM$4,AD$3,'English Scores- Leveled papers'!$H35:$KM35,"&lt;&gt;")=0,"",SUMIF('English Scores- Leveled papers'!$H$4:$KM$4,AD$3,'English Scores- Leveled papers'!$H35:$KM35)))</f>
        <is>
          <t/>
        </is>
      </c>
      <c r="AE33" s="319" t="inlineStr">
        <f aca="false">IF($B33="","",IF(COUNTIFS('English Scores- Leveled papers'!$H$4:$KM$4,AE$3,'English Scores- Leveled papers'!$H35:$KM35,"&lt;&gt;")=0,"",SUMIF('English Scores- Leveled papers'!$H$4:$KM$4,AE$3,'English Scores- Leveled papers'!$H35:$KM35)))</f>
        <is>
          <t/>
        </is>
      </c>
      <c r="AF33" s="319" t="inlineStr">
        <f aca="false">IF($B33="","",IF(COUNTIFS('English Scores- Leveled papers'!$H$4:$KM$4,AF$3,'English Scores- Leveled papers'!$H35:$KM35,"&lt;&gt;")=0,"",SUMIF('English Scores- Leveled papers'!$H$4:$KM$4,AF$3,'English Scores- Leveled papers'!$H35:$KM35)))</f>
        <is>
          <t/>
        </is>
      </c>
      <c r="AG33" s="319" t="inlineStr">
        <f aca="false">IF($B33="","",IF(COUNTIFS('English Scores- Leveled papers'!$H$4:$KM$4,AG$3,'English Scores- Leveled papers'!$H35:$KM35,"&lt;&gt;")=0,"",SUMIF('English Scores- Leveled papers'!$H$4:$KM$4,AG$3,'English Scores- Leveled papers'!$H35:$KM35)))</f>
        <is>
          <t/>
        </is>
      </c>
      <c r="AH33" s="319" t="inlineStr">
        <f aca="false">IF($B33="","",IF(COUNTIFS('English Scores- Leveled papers'!$H$4:$KM$4,AH$3,'English Scores- Leveled papers'!$H35:$KM35,"&lt;&gt;")=0,"",SUMIF('English Scores- Leveled papers'!$H$4:$KM$4,AH$3,'English Scores- Leveled papers'!$H35:$KM35)))</f>
        <is>
          <t/>
        </is>
      </c>
      <c r="AI33" s="319" t="inlineStr">
        <f aca="false">IF($B33="","",IF(COUNTIFS('English Scores- Leveled papers'!$H$4:$KM$4,AI$3,'English Scores- Leveled papers'!$H35:$KM35,"&lt;&gt;")=0,"",SUMIF('English Scores- Leveled papers'!$H$4:$KM$4,AI$3,'English Scores- Leveled papers'!$H35:$KM35)))</f>
        <is>
          <t/>
        </is>
      </c>
      <c r="AJ33" s="319" t="inlineStr">
        <f aca="false">IF($B33="","",IF(COUNTIFS('English Scores- Leveled papers'!$H$4:$KM$4,AJ$3,'English Scores- Leveled papers'!$H35:$KM35,"&lt;&gt;")=0,"",SUMIF('English Scores- Leveled papers'!$H$4:$KM$4,AJ$3,'English Scores- Leveled papers'!$H35:$KM35)))</f>
        <is>
          <t/>
        </is>
      </c>
      <c r="AK33" s="319" t="inlineStr">
        <f aca="false">IF($B33="","",IF(COUNTIFS('English Scores- Leveled papers'!$H$4:$KM$4,AK$3,'English Scores- Leveled papers'!$H35:$KM35,"&lt;&gt;")=0,"",SUMIF('English Scores- Leveled papers'!$H$4:$KM$4,AK$3,'English Scores- Leveled papers'!$H35:$KM35)))</f>
        <is>
          <t/>
        </is>
      </c>
      <c r="AL33" s="319" t="inlineStr">
        <f aca="false">IF($B33="","",IF(COUNTIFS('English Scores- Leveled papers'!$H$4:$KM$4,AL$3,'English Scores- Leveled papers'!$H35:$KM35,"&lt;&gt;")=0,"",SUMIF('English Scores- Leveled papers'!$H$4:$KM$4,AL$3,'English Scores- Leveled papers'!$H35:$KM35)))</f>
        <is>
          <t/>
        </is>
      </c>
      <c r="AM33" s="319" t="inlineStr">
        <f aca="false">IF($B33="","",IF(COUNTIFS('English Scores- Leveled papers'!$H$4:$KM$4,AM$3,'English Scores- Leveled papers'!$H35:$KM35,"&lt;&gt;")=0,"",SUMIF('English Scores- Leveled papers'!$H$4:$KM$4,AM$3,'English Scores- Leveled papers'!$H35:$KM35)))</f>
        <is>
          <t/>
        </is>
      </c>
      <c r="AN33" s="319" t="inlineStr">
        <f aca="false">IF($B33="","",IF(COUNTIFS('English Scores- Leveled papers'!$H$4:$KM$4,AN$3,'English Scores- Leveled papers'!$H35:$KM35,"&lt;&gt;")=0,"",SUMIF('English Scores- Leveled papers'!$H$4:$KM$4,AN$3,'English Scores- Leveled papers'!$H35:$KM35)))</f>
        <is>
          <t/>
        </is>
      </c>
      <c r="AO33" s="319" t="inlineStr">
        <f aca="false">IF($B33="","",IF(COUNTIFS('English Scores- Leveled papers'!$H$4:$KM$4,AO$3,'English Scores- Leveled papers'!$H35:$KM35,"&lt;&gt;")=0,"",SUMIF('English Scores- Leveled papers'!$H$4:$KM$4,AO$3,'English Scores- Leveled papers'!$H35:$KM35)))</f>
        <is>
          <t/>
        </is>
      </c>
      <c r="AP33" s="319" t="inlineStr">
        <f aca="false">IF($B33="","",IF(COUNTIFS('English Scores- Leveled papers'!$H$4:$KM$4,AP$3,'English Scores- Leveled papers'!$H35:$KM35,"&lt;&gt;")=0,"",SUMIF('English Scores- Leveled papers'!$H$4:$KM$4,AP$3,'English Scores- Leveled papers'!$H35:$KM35)))</f>
        <is>
          <t/>
        </is>
      </c>
      <c r="AQ33" s="319" t="inlineStr">
        <f aca="false">IF($B33="","",IF(COUNTIFS('English Scores- Leveled papers'!$H$4:$KM$4,AQ$3,'English Scores- Leveled papers'!$H35:$KM35,"&lt;&gt;")=0,"",SUMIF('English Scores- Leveled papers'!$H$4:$KM$4,AQ$3,'English Scores- Leveled papers'!$H35:$KM35)))</f>
        <is>
          <t/>
        </is>
      </c>
      <c r="AR33" s="319" t="inlineStr">
        <f aca="false">IF($B33="","",IF(COUNTIFS('English Scores- Leveled papers'!$H$4:$KM$4,AR$3,'English Scores- Leveled papers'!$H35:$KM35,"&lt;&gt;")=0,"",SUMIF('English Scores- Leveled papers'!$H$4:$KM$4,AR$3,'English Scores- Leveled papers'!$H35:$KM35)))</f>
        <is>
          <t/>
        </is>
      </c>
      <c r="AS33" s="319" t="inlineStr">
        <f aca="false">IF($B33="","",IF(COUNTIFS('English Scores- Leveled papers'!$H$4:$KM$4,AS$3,'English Scores- Leveled papers'!$H35:$KM35,"&lt;&gt;")=0,"",SUMIF('English Scores- Leveled papers'!$H$4:$KM$4,AS$3,'English Scores- Leveled papers'!$H35:$KM35)))</f>
        <is>
          <t/>
        </is>
      </c>
      <c r="AT33" s="319" t="inlineStr">
        <f aca="false">IF($B33="","",IF(COUNTIFS('English Scores- Leveled papers'!$H$4:$KM$4,AT$3,'English Scores- Leveled papers'!$H35:$KM35,"&lt;&gt;")=0,"",SUMIF('English Scores- Leveled papers'!$H$4:$KM$4,AT$3,'English Scores- Leveled papers'!$H35:$KM35)))</f>
        <is>
          <t/>
        </is>
      </c>
      <c r="AU33" s="319" t="inlineStr">
        <f aca="false">IF($B33="","",IF(COUNTIFS('English Scores- Leveled papers'!$H$4:$KM$4,AU$3,'English Scores- Leveled papers'!$H35:$KM35,"&lt;&gt;")=0,"",SUMIF('English Scores- Leveled papers'!$H$4:$KM$4,AU$3,'English Scores- Leveled papers'!$H35:$KM35)))</f>
        <is>
          <t/>
        </is>
      </c>
      <c r="AV33" s="319" t="inlineStr">
        <f aca="false">IF($B33="","",IF(COUNTIFS('English Scores- Leveled papers'!$H$4:$KM$4,AV$3,'English Scores- Leveled papers'!$H35:$KM35,"&lt;&gt;")=0,"",SUMIF('English Scores- Leveled papers'!$H$4:$KM$4,AV$3,'English Scores- Leveled papers'!$H35:$KM35)))</f>
        <is>
          <t/>
        </is>
      </c>
      <c r="AW33" s="319" t="inlineStr">
        <f aca="false">IF($B33="","",IF(COUNTIFS('English Scores- Leveled papers'!$H$4:$KM$4,AW$3,'English Scores- Leveled papers'!$H35:$KM35,"&lt;&gt;")=0,"",SUMIF('English Scores- Leveled papers'!$H$4:$KM$4,AW$3,'English Scores- Leveled papers'!$H35:$KM35)))</f>
        <is>
          <t/>
        </is>
      </c>
      <c r="AX33" s="319" t="inlineStr">
        <f aca="false">IF($B33="","",IF(COUNTIFS('English Scores- Leveled papers'!$H$4:$KM$4,AX$3,'English Scores- Leveled papers'!$H35:$KM35,"&lt;&gt;")=0,"",SUMIF('English Scores- Leveled papers'!$H$4:$KM$4,AX$3,'English Scores- Leveled papers'!$H35:$KM35)))</f>
        <is>
          <t/>
        </is>
      </c>
      <c r="AY33" s="319" t="inlineStr">
        <f aca="false">IF($B33="","",IF(COUNTIFS('English Scores- Leveled papers'!$H$4:$KM$4,AY$3,'English Scores- Leveled papers'!$H35:$KM35,"&lt;&gt;")=0,"",SUMIF('English Scores- Leveled papers'!$H$4:$KM$4,AY$3,'English Scores- Leveled papers'!$H35:$KM35)))</f>
        <is>
          <t/>
        </is>
      </c>
      <c r="AZ33" s="319" t="inlineStr">
        <f aca="false">IF($B33="","",IF(COUNTIFS('English Scores- Leveled papers'!$H$4:$KM$4,AZ$3,'English Scores- Leveled papers'!$H35:$KM35,"&lt;&gt;")=0,"",SUMIF('English Scores- Leveled papers'!$H$4:$KM$4,AZ$3,'English Scores- Leveled papers'!$H35:$KM35)))</f>
        <is>
          <t/>
        </is>
      </c>
      <c r="BA33" s="319" t="inlineStr">
        <f aca="false">IF($B33="","",IF(COUNTIFS('English Scores- Leveled papers'!$H$4:$KM$4,BA$3,'English Scores- Leveled papers'!$H35:$KM35,"&lt;&gt;")=0,"",SUMIF('English Scores- Leveled papers'!$H$4:$KM$4,BA$3,'English Scores- Leveled papers'!$H35:$KM35)))</f>
        <is>
          <t/>
        </is>
      </c>
      <c r="BB33" s="319" t="inlineStr">
        <f aca="false">IF($B33="","",IF(COUNTIFS('English Scores- Leveled papers'!$H$4:$KM$4,BB$3,'English Scores- Leveled papers'!$H35:$KM35,"&lt;&gt;")=0,"",SUMIF('English Scores- Leveled papers'!$H$4:$KM$4,BB$3,'English Scores- Leveled papers'!$H35:$KM35)))</f>
        <is>
          <t/>
        </is>
      </c>
      <c r="BC33" s="319" t="inlineStr">
        <f aca="false">IF($B33="","",IF(COUNTIFS('English Scores- Leveled papers'!$H$4:$KM$4,BC$3,'English Scores- Leveled papers'!$H35:$KM35,"&lt;&gt;")=0,"",SUMIF('English Scores- Leveled papers'!$H$4:$KM$4,BC$3,'English Scores- Leveled papers'!$H35:$KM35)))</f>
        <is>
          <t/>
        </is>
      </c>
      <c r="BD33" s="319" t="inlineStr">
        <f aca="false">IF($B33="","",IF(COUNTIFS('English Scores- Leveled papers'!$H$4:$KM$4,BD$3,'English Scores- Leveled papers'!$H35:$KM35,"&lt;&gt;")=0,"",SUMIF('English Scores- Leveled papers'!$H$4:$KM$4,BD$3,'English Scores- Leveled papers'!$H35:$KM35)))</f>
        <is>
          <t/>
        </is>
      </c>
      <c r="BE33" s="319" t="inlineStr">
        <f aca="false">IF($B33="","",IF(COUNTIFS('English Scores- Leveled papers'!$H$4:$KM$4,BE$3,'English Scores- Leveled papers'!$H35:$KM35,"&lt;&gt;")=0,"",SUMIF('English Scores- Leveled papers'!$H$4:$KM$4,BE$3,'English Scores- Leveled papers'!$H35:$KM35)))</f>
        <is>
          <t/>
        </is>
      </c>
      <c r="BF33" s="319" t="inlineStr">
        <f aca="false">IF($B33="","",IF(COUNTIFS('English Scores- Leveled papers'!$H$4:$KM$4,BF$3,'English Scores- Leveled papers'!$H35:$KM35,"&lt;&gt;")=0,"",SUMIF('English Scores- Leveled papers'!$H$4:$KM$4,BF$3,'English Scores- Leveled papers'!$H35:$KM35)))</f>
        <is>
          <t/>
        </is>
      </c>
      <c r="BG33" s="319" t="inlineStr">
        <f aca="false">IF($B33="","",IF(COUNTIFS('English Scores- Leveled papers'!$H$4:$KM$4,BG$3,'English Scores- Leveled papers'!$H35:$KM35,"&lt;&gt;")=0,"",SUMIF('English Scores- Leveled papers'!$H$4:$KM$4,BG$3,'English Scores- Leveled papers'!$H35:$KM35)))</f>
        <is>
          <t/>
        </is>
      </c>
      <c r="BH33" s="319" t="inlineStr">
        <f aca="false">IF($B33="","",IF(COUNTIFS('English Scores- Leveled papers'!$H$4:$KM$4,BH$3,'English Scores- Leveled papers'!$H35:$KM35,"&lt;&gt;")=0,"",SUMIF('English Scores- Leveled papers'!$H$4:$KM$4,BH$3,'English Scores- Leveled papers'!$H35:$KM35)))</f>
        <is>
          <t/>
        </is>
      </c>
      <c r="BI33" s="319" t="inlineStr">
        <f aca="false">IF($B33="","",IF(COUNTIFS('English Scores- Leveled papers'!$H$4:$KM$4,BI$3,'English Scores- Leveled papers'!$H35:$KM35,"&lt;&gt;")=0,"",SUMIF('English Scores- Leveled papers'!$H$4:$KM$4,BI$3,'English Scores- Leveled papers'!$H35:$KM35)))</f>
        <is>
          <t/>
        </is>
      </c>
      <c r="BJ33" s="319" t="inlineStr">
        <f aca="false">IF($B33="","",IF(COUNTIFS('English Scores- Leveled papers'!$H$4:$KM$4,BJ$3,'English Scores- Leveled papers'!$H35:$KM35,"&lt;&gt;")=0,"",SUMIF('English Scores- Leveled papers'!$H$4:$KM$4,BJ$3,'English Scores- Leveled papers'!$H35:$KM35)))</f>
        <is>
          <t/>
        </is>
      </c>
      <c r="BK33" s="319" t="inlineStr">
        <f aca="false">IF($B33="","",IF(COUNTIFS('English Scores- Leveled papers'!$H$4:$KM$4,BK$3,'English Scores- Leveled papers'!$H35:$KM35,"&lt;&gt;")=0,"",SUMIF('English Scores- Leveled papers'!$H$4:$KM$4,BK$3,'English Scores- Leveled papers'!$H35:$KM35)))</f>
        <is>
          <t/>
        </is>
      </c>
      <c r="BL33" s="319" t="inlineStr">
        <f aca="false">IF($B33="","",IF(COUNTIFS('English Scores- Leveled papers'!$H$4:$KM$4,BL$3,'English Scores- Leveled papers'!$H35:$KM35,"&lt;&gt;")=0,"",SUMIF('English Scores- Leveled papers'!$H$4:$KM$4,BL$3,'English Scores- Leveled papers'!$H35:$KM35)))</f>
        <is>
          <t/>
        </is>
      </c>
      <c r="BM33" s="319" t="inlineStr">
        <f aca="false">IF($B33="","",IF(COUNTIFS('English Scores- Leveled papers'!$H$4:$KM$4,BM$3,'English Scores- Leveled papers'!$H35:$KM35,"&lt;&gt;")=0,"",SUMIF('English Scores- Leveled papers'!$H$4:$KM$4,BM$3,'English Scores- Leveled papers'!$H35:$KM35)))</f>
        <is>
          <t/>
        </is>
      </c>
      <c r="BN33" s="319" t="inlineStr">
        <f aca="false">IF($B33="","",IF(COUNTIFS('English Scores- Leveled papers'!$H$4:$KM$4,BN$3,'English Scores- Leveled papers'!$H35:$KM35,"&lt;&gt;")=0,"",SUMIF('English Scores- Leveled papers'!$H$4:$KM$4,BN$3,'English Scores- Leveled papers'!$H35:$KM35)))</f>
        <is>
          <t/>
        </is>
      </c>
      <c r="BO33" s="319" t="inlineStr">
        <f aca="false">IF($B33="","",IF(COUNTIFS('English Scores- Leveled papers'!$H$4:$KM$4,BO$3,'English Scores- Leveled papers'!$H35:$KM35,"&lt;&gt;")=0,"",SUMIF('English Scores- Leveled papers'!$H$4:$KM$4,BO$3,'English Scores- Leveled papers'!$H35:$KM35)))</f>
        <is>
          <t/>
        </is>
      </c>
      <c r="BP33" s="319" t="inlineStr">
        <f aca="false">IF($B33="","",IF(COUNTIFS('English Scores- Leveled papers'!$H$4:$KM$4,BP$3,'English Scores- Leveled papers'!$H35:$KM35,"&lt;&gt;")=0,"",SUMIF('English Scores- Leveled papers'!$H$4:$KM$4,BP$3,'English Scores- Leveled papers'!$H35:$KM35)))</f>
        <is>
          <t/>
        </is>
      </c>
      <c r="BQ33" s="319" t="inlineStr">
        <f aca="false">IF($B33="","",IF(COUNTIFS('English Scores- Leveled papers'!$H$4:$KM$4,BQ$3,'English Scores- Leveled papers'!$H35:$KM35,"&lt;&gt;")=0,"",SUMIF('English Scores- Leveled papers'!$H$4:$KM$4,BQ$3,'English Scores- Leveled papers'!$H35:$KM35)))</f>
        <is>
          <t/>
        </is>
      </c>
      <c r="BR33" s="319" t="inlineStr">
        <f aca="false">IF($B33="","",IF(COUNTIFS('English Scores- Leveled papers'!$H$4:$KM$4,BR$3,'English Scores- Leveled papers'!$H35:$KM35,"&lt;&gt;")=0,"",SUMIF('English Scores- Leveled papers'!$H$4:$KM$4,BR$3,'English Scores- Leveled papers'!$H35:$KM35)))</f>
        <is>
          <t/>
        </is>
      </c>
      <c r="BS33" s="319" t="inlineStr">
        <f aca="false">IF($B33="","",IF(COUNTIFS('English Scores- Leveled papers'!$H$4:$KM$4,BS$3,'English Scores- Leveled papers'!$H35:$KM35,"&lt;&gt;")=0,"",SUMIF('English Scores- Leveled papers'!$H$4:$KM$4,BS$3,'English Scores- Leveled papers'!$H35:$KM35)))</f>
        <is>
          <t/>
        </is>
      </c>
      <c r="BT33" s="319" t="inlineStr">
        <f aca="false">IF($B33="","",IF(COUNTIFS('English Scores- Leveled papers'!$H$4:$KM$4,BT$3,'English Scores- Leveled papers'!$H35:$KM35,"&lt;&gt;")=0,"",SUMIF('English Scores- Leveled papers'!$H$4:$KM$4,BT$3,'English Scores- Leveled papers'!$H35:$KM35)))</f>
        <is>
          <t/>
        </is>
      </c>
      <c r="BU33" s="319" t="inlineStr">
        <f aca="false">IF($B33="","",IF(COUNTIFS('English Scores- Leveled papers'!$H$4:$KM$4,BU$3,'English Scores- Leveled papers'!$H35:$KM35,"&lt;&gt;")=0,"",SUMIF('English Scores- Leveled papers'!$H$4:$KM$4,BU$3,'English Scores- Leveled papers'!$H35:$KM35)))</f>
        <is>
          <t/>
        </is>
      </c>
      <c r="BV33" s="319" t="inlineStr">
        <f aca="false">IF($B33="","",IF(COUNTIFS('English Scores- Leveled papers'!$H$4:$KM$4,BV$3,'English Scores- Leveled papers'!$H35:$KM35,"&lt;&gt;")=0,"",SUMIF('English Scores- Leveled papers'!$H$4:$KM$4,BV$3,'English Scores- Leveled papers'!$H35:$KM35)))</f>
        <is>
          <t/>
        </is>
      </c>
      <c r="BW33" s="319" t="inlineStr">
        <f aca="false">IF($B33="","",IF(COUNTIFS('English Scores- Leveled papers'!$H$4:$KM$4,BW$3,'English Scores- Leveled papers'!$H35:$KM35,"&lt;&gt;")=0,"",SUMIF('English Scores- Leveled papers'!$H$4:$KM$4,BW$3,'English Scores- Leveled papers'!$H35:$KM35)))</f>
        <is>
          <t/>
        </is>
      </c>
      <c r="BX33" s="319" t="inlineStr">
        <f aca="false">IF($B33="","",IF(COUNTIFS('English Scores- Leveled papers'!$H$4:$KM$4,BX$3,'English Scores- Leveled papers'!$H35:$KM35,"&lt;&gt;")=0,"",SUMIF('English Scores- Leveled papers'!$H$4:$KM$4,BX$3,'English Scores- Leveled papers'!$H35:$KM35)))</f>
        <is>
          <t/>
        </is>
      </c>
      <c r="BY33" s="319" t="inlineStr">
        <f aca="false">IF($B33="","",IF(COUNTIFS('English Scores- Leveled papers'!$H$4:$KM$4,BY$3,'English Scores- Leveled papers'!$H35:$KM35,"&lt;&gt;")=0,"",SUMIF('English Scores- Leveled papers'!$H$4:$KM$4,BY$3,'English Scores- Leveled papers'!$H35:$KM35)))</f>
        <is>
          <t/>
        </is>
      </c>
      <c r="BZ33" s="319" t="inlineStr">
        <f aca="false">IF($B33="","",IF(COUNTIFS('English Scores- Leveled papers'!$H$4:$KM$4,BZ$3,'English Scores- Leveled papers'!$H35:$KM35,"&lt;&gt;")=0,"",SUMIF('English Scores- Leveled papers'!$H$4:$KM$4,BZ$3,'English Scores- Leveled papers'!$H35:$KM35)))</f>
        <is>
          <t/>
        </is>
      </c>
      <c r="CA33" s="319" t="inlineStr">
        <f aca="false">IF($B33="","",IF(COUNTIFS('English Scores- Leveled papers'!$H$4:$KM$4,CA$3,'English Scores- Leveled papers'!$H35:$KM35,"&lt;&gt;")=0,"",SUMIF('English Scores- Leveled papers'!$H$4:$KM$4,CA$3,'English Scores- Leveled papers'!$H35:$KM35)))</f>
        <is>
          <t/>
        </is>
      </c>
      <c r="CB33" s="319" t="inlineStr">
        <f aca="false">IF($B33="","",IF(COUNTIFS('English Scores- Leveled papers'!$H$4:$KM$4,CB$3,'English Scores- Leveled papers'!$H35:$KM35,"&lt;&gt;")=0,"",SUMIF('English Scores- Leveled papers'!$H$4:$KM$4,CB$3,'English Scores- Leveled papers'!$H35:$KM35)))</f>
        <is>
          <t/>
        </is>
      </c>
      <c r="CC33" s="319" t="inlineStr">
        <f aca="false">IF($B33="","",IF(COUNTIFS('English Scores- Leveled papers'!$H$4:$KM$4,CC$3,'English Scores- Leveled papers'!$H35:$KM35,"&lt;&gt;")=0,"",SUMIF('English Scores- Leveled papers'!$H$4:$KM$4,CC$3,'English Scores- Leveled papers'!$H35:$KM35)))</f>
        <is>
          <t/>
        </is>
      </c>
      <c r="CD33" s="319" t="inlineStr">
        <f aca="false">IF($B33="","",IF(COUNTIFS('English Scores- Leveled papers'!$H$4:$KM$4,CD$3,'English Scores- Leveled papers'!$H35:$KM35,"&lt;&gt;")=0,"",SUMIF('English Scores- Leveled papers'!$H$4:$KM$4,CD$3,'English Scores- Leveled papers'!$H35:$KM35)))</f>
        <is>
          <t/>
        </is>
      </c>
      <c r="CE33" s="319" t="inlineStr">
        <f aca="false">IF($B33="","",IF(COUNTIFS('English Scores- Leveled papers'!$H$4:$KM$4,CE$3,'English Scores- Leveled papers'!$H35:$KM35,"&lt;&gt;")=0,"",SUMIF('English Scores- Leveled papers'!$H$4:$KM$4,CE$3,'English Scores- Leveled papers'!$H35:$KM35)))</f>
        <is>
          <t/>
        </is>
      </c>
      <c r="CF33" s="319" t="inlineStr">
        <f aca="false">IF($B33="","",IF(COUNTIFS('English Scores- Leveled papers'!$H$4:$KM$4,CF$3,'English Scores- Leveled papers'!$H35:$KM35,"&lt;&gt;")=0,"",SUMIF('English Scores- Leveled papers'!$H$4:$KM$4,CF$3,'English Scores- Leveled papers'!$H35:$KM35)))</f>
        <is>
          <t/>
        </is>
      </c>
      <c r="CG33" s="319" t="inlineStr">
        <f aca="false">IF($B33="","",IF(COUNTIFS('English Scores- Leveled papers'!$H$4:$KM$4,CG$3,'English Scores- Leveled papers'!$H35:$KM35,"&lt;&gt;")=0,"",SUMIF('English Scores- Leveled papers'!$H$4:$KM$4,CG$3,'English Scores- Leveled papers'!$H35:$KM35)))</f>
        <is>
          <t/>
        </is>
      </c>
      <c r="CH33" s="319" t="inlineStr">
        <f aca="false">IF($B33="","",IF(COUNTIFS('English Scores- Leveled papers'!$H$4:$KM$4,CH$3,'English Scores- Leveled papers'!$H35:$KM35,"&lt;&gt;")=0,"",SUMIF('English Scores- Leveled papers'!$H$4:$KM$4,CH$3,'English Scores- Leveled papers'!$H35:$KM35)))</f>
        <is>
          <t/>
        </is>
      </c>
      <c r="CI33" s="319" t="inlineStr">
        <f aca="false">IF($B33="","",IF(COUNTIFS('English Scores- Leveled papers'!$H$4:$KM$4,CI$3,'English Scores- Leveled papers'!$H35:$KM35,"&lt;&gt;")=0,"",SUMIF('English Scores- Leveled papers'!$H$4:$KM$4,CI$3,'English Scores- Leveled papers'!$H35:$KM35)))</f>
        <is>
          <t/>
        </is>
      </c>
      <c r="CJ33" s="319" t="inlineStr">
        <f aca="false">IF($B33="","",IF(COUNTIFS('English Scores- Leveled papers'!$H$4:$KM$4,CJ$3,'English Scores- Leveled papers'!$H35:$KM35,"&lt;&gt;")=0,"",SUMIF('English Scores- Leveled papers'!$H$4:$KM$4,CJ$3,'English Scores- Leveled papers'!$H35:$KM35)))</f>
        <is>
          <t/>
        </is>
      </c>
      <c r="CK33" s="319" t="inlineStr">
        <f aca="false">IF($B33="","",IF(COUNTIFS('English Scores- Leveled papers'!$H$4:$KM$4,CK$3,'English Scores- Leveled papers'!$H35:$KM35,"&lt;&gt;")=0,"",SUMIF('English Scores- Leveled papers'!$H$4:$KM$4,CK$3,'English Scores- Leveled papers'!$H35:$KM35)))</f>
        <is>
          <t/>
        </is>
      </c>
      <c r="CL33" s="319" t="inlineStr">
        <f aca="false">IF($B33="","",IF(COUNTIFS('English Scores- Leveled papers'!$H$4:$KM$4,CL$3,'English Scores- Leveled papers'!$H35:$KM35,"&lt;&gt;")=0,"",SUMIF('English Scores- Leveled papers'!$H$4:$KM$4,CL$3,'English Scores- Leveled papers'!$H35:$KM35)))</f>
        <is>
          <t/>
        </is>
      </c>
      <c r="CM33" s="319" t="inlineStr">
        <f aca="false">IF($B33="","",IF(COUNTIFS('English Scores- Leveled papers'!$H$4:$KM$4,CM$3,'English Scores- Leveled papers'!$H35:$KM35,"&lt;&gt;")=0,"",SUMIF('English Scores- Leveled papers'!$H$4:$KM$4,CM$3,'English Scores- Leveled papers'!$H35:$KM35)))</f>
        <is>
          <t/>
        </is>
      </c>
      <c r="CN33" s="319" t="inlineStr">
        <f aca="false">IF($B33="","",IF(COUNTIFS('English Scores- Leveled papers'!$H$4:$KM$4,CN$3,'English Scores- Leveled papers'!$H35:$KM35,"&lt;&gt;")=0,"",SUMIF('English Scores- Leveled papers'!$H$4:$KM$4,CN$3,'English Scores- Leveled papers'!$H35:$KM35)))</f>
        <is>
          <t/>
        </is>
      </c>
      <c r="CO33" s="319" t="inlineStr">
        <f aca="false">IF($B33="","",IF(COUNTIFS('English Scores- Leveled papers'!$H$4:$KM$4,CO$3,'English Scores- Leveled papers'!$H35:$KM35,"&lt;&gt;")=0,"",SUMIF('English Scores- Leveled papers'!$H$4:$KM$4,CO$3,'English Scores- Leveled papers'!$H35:$KM35)))</f>
        <is>
          <t/>
        </is>
      </c>
      <c r="CP33" s="319" t="inlineStr">
        <f aca="false">IF($B33="","",IF(COUNTIFS('English Scores- Leveled papers'!$H$4:$KM$4,CP$3,'English Scores- Leveled papers'!$H35:$KM35,"&lt;&gt;")=0,"",SUMIF('English Scores- Leveled papers'!$H$4:$KM$4,CP$3,'English Scores- Leveled papers'!$H35:$KM35)))</f>
        <is>
          <t/>
        </is>
      </c>
      <c r="CQ33" s="319" t="inlineStr">
        <f aca="false">IF($B33="","",IF(COUNTIFS('English Scores- Leveled papers'!$H$4:$KM$4,CQ$3,'English Scores- Leveled papers'!$H35:$KM35,"&lt;&gt;")=0,"",SUMIF('English Scores- Leveled papers'!$H$4:$KM$4,CQ$3,'English Scores- Leveled papers'!$H35:$KM35)))</f>
        <is>
          <t/>
        </is>
      </c>
      <c r="CR33" s="319" t="inlineStr">
        <f aca="false">IF($B33="","",IF(COUNTIFS('English Scores- Leveled papers'!$H$4:$KM$4,CR$3,'English Scores- Leveled papers'!$H35:$KM35,"&lt;&gt;")=0,"",SUMIF('English Scores- Leveled papers'!$H$4:$KM$4,CR$3,'English Scores- Leveled papers'!$H35:$KM35)))</f>
        <is>
          <t/>
        </is>
      </c>
      <c r="CS33" s="319" t="inlineStr">
        <f aca="false">IF($B33="","",IF(COUNTIFS('English Scores- Leveled papers'!$H$4:$KM$4,CS$3,'English Scores- Leveled papers'!$H35:$KM35,"&lt;&gt;")=0,"",SUMIF('English Scores- Leveled papers'!$H$4:$KM$4,CS$3,'English Scores- Leveled papers'!$H35:$KM35)))</f>
        <is>
          <t/>
        </is>
      </c>
      <c r="CT33" s="319" t="inlineStr">
        <f aca="false">IF($B33="","",IF(COUNTIFS('English Scores- Leveled papers'!$H$4:$KM$4,CT$3,'English Scores- Leveled papers'!$H35:$KM35,"&lt;&gt;")=0,"",SUMIF('English Scores- Leveled papers'!$H$4:$KM$4,CT$3,'English Scores- Leveled papers'!$H35:$KM35)))</f>
        <is>
          <t/>
        </is>
      </c>
      <c r="CU33" s="319" t="inlineStr">
        <f aca="false">IF($B33="","",IF(COUNTIFS('English Scores- Leveled papers'!$H$4:$KM$4,CU$3,'English Scores- Leveled papers'!$H35:$KM35,"&lt;&gt;")=0,"",SUMIF('English Scores- Leveled papers'!$H$4:$KM$4,CU$3,'English Scores- Leveled papers'!$H35:$KM35)))</f>
        <is>
          <t/>
        </is>
      </c>
      <c r="CV33" s="319" t="inlineStr">
        <f aca="false">IF($B33="","",IF(COUNTIFS('English Scores- Leveled papers'!$H$4:$KM$4,CV$3,'English Scores- Leveled papers'!$H35:$KM35,"&lt;&gt;")=0,"",SUMIF('English Scores- Leveled papers'!$H$4:$KM$4,CV$3,'English Scores- Leveled papers'!$H35:$KM35)))</f>
        <is>
          <t/>
        </is>
      </c>
      <c r="CW33" s="319" t="inlineStr">
        <f aca="false">IF($B33="","",IF(COUNTIFS('English Scores- Leveled papers'!$H$4:$KM$4,CW$3,'English Scores- Leveled papers'!$H35:$KM35,"&lt;&gt;")=0,"",SUMIF('English Scores- Leveled papers'!$H$4:$KM$4,CW$3,'English Scores- Leveled papers'!$H35:$KM35)))</f>
        <is>
          <t/>
        </is>
      </c>
      <c r="CX33" s="319" t="inlineStr">
        <f aca="false">IF($B33="","",IF(COUNTIFS('English Scores- Leveled papers'!$H$4:$KM$4,CX$3,'English Scores- Leveled papers'!$H35:$KM35,"&lt;&gt;")=0,"",SUMIF('English Scores- Leveled papers'!$H$4:$KM$4,CX$3,'English Scores- Leveled papers'!$H35:$KM35)))</f>
        <is>
          <t/>
        </is>
      </c>
      <c r="CY33" s="319" t="inlineStr">
        <f aca="false">IF($B33="","",IF(COUNTIFS('English Scores- Leveled papers'!$H$4:$KM$4,CY$3,'English Scores- Leveled papers'!$H35:$KM35,"&lt;&gt;")=0,"",SUMIF('English Scores- Leveled papers'!$H$4:$KM$4,CY$3,'English Scores- Leveled papers'!$H35:$KM35)))</f>
        <is>
          <t/>
        </is>
      </c>
      <c r="CZ33" s="319" t="inlineStr">
        <f aca="false">IF($B33="","",IF(COUNTIFS('English Scores- Leveled papers'!$H$4:$KM$4,CZ$3,'English Scores- Leveled papers'!$H35:$KM35,"&lt;&gt;")=0,"",SUMIF('English Scores- Leveled papers'!$H$4:$KM$4,CZ$3,'English Scores- Leveled papers'!$H35:$KM35)))</f>
        <is>
          <t/>
        </is>
      </c>
      <c r="DA33" s="319" t="inlineStr">
        <f aca="false">IF($B33="","",IF(COUNTIFS('English Scores- Leveled papers'!$H$4:$KM$4,DA$3,'English Scores- Leveled papers'!$H35:$KM35,"&lt;&gt;")=0,"",SUMIF('English Scores- Leveled papers'!$H$4:$KM$4,DA$3,'English Scores- Leveled papers'!$H35:$KM35)))</f>
        <is>
          <t/>
        </is>
      </c>
      <c r="DB33" s="319" t="inlineStr">
        <f aca="false">IF($B33="","",IF(COUNTIFS('English Scores- Leveled papers'!$H$4:$KM$4,DB$3,'English Scores- Leveled papers'!$H35:$KM35,"&lt;&gt;")=0,"",SUMIF('English Scores- Leveled papers'!$H$4:$KM$4,DB$3,'English Scores- Leveled papers'!$H35:$KM35)))</f>
        <is>
          <t/>
        </is>
      </c>
      <c r="DC33" s="319" t="inlineStr">
        <f aca="false">IF($B33="","",IF(COUNTIFS('English Scores- Leveled papers'!$H$4:$KM$4,DC$3,'English Scores- Leveled papers'!$H35:$KM35,"&lt;&gt;")=0,"",SUMIF('English Scores- Leveled papers'!$H$4:$KM$4,DC$3,'English Scores- Leveled papers'!$H35:$KM35)))</f>
        <is>
          <t/>
        </is>
      </c>
      <c r="DD33" s="319" t="inlineStr">
        <f aca="false">IF($B33="","",IF(COUNTIFS('English Scores- Leveled papers'!$H$4:$KM$4,DD$3,'English Scores- Leveled papers'!$H35:$KM35,"&lt;&gt;")=0,"",SUMIF('English Scores- Leveled papers'!$H$4:$KM$4,DD$3,'English Scores- Leveled papers'!$H35:$KM35)))</f>
        <is>
          <t/>
        </is>
      </c>
      <c r="DE33" s="319" t="inlineStr">
        <f aca="false">IF($B33="","",IF(COUNTIFS('English Scores- Leveled papers'!$H$4:$KM$4,DE$3,'English Scores- Leveled papers'!$H35:$KM35,"&lt;&gt;")=0,"",SUMIF('English Scores- Leveled papers'!$H$4:$KM$4,DE$3,'English Scores- Leveled papers'!$H35:$KM35)))</f>
        <is>
          <t/>
        </is>
      </c>
      <c r="DF33" s="319" t="inlineStr">
        <f aca="false">IF($B33="","",IF(COUNTIFS('English Scores- Leveled papers'!$H$4:$KM$4,DF$3,'English Scores- Leveled papers'!$H35:$KM35,"&lt;&gt;")=0,"",SUMIF('English Scores- Leveled papers'!$H$4:$KM$4,DF$3,'English Scores- Leveled papers'!$H35:$KM35)))</f>
        <is>
          <t/>
        </is>
      </c>
      <c r="DG33" s="319" t="inlineStr">
        <f aca="false">IF($B33="","",IF(COUNTIFS('English Scores- Leveled papers'!$H$4:$KM$4,DG$3,'English Scores- Leveled papers'!$H35:$KM35,"&lt;&gt;")=0,"",SUMIF('English Scores- Leveled papers'!$H$4:$KM$4,DG$3,'English Scores- Leveled papers'!$H35:$KM35)))</f>
        <is>
          <t/>
        </is>
      </c>
      <c r="DH33" s="319" t="inlineStr">
        <f aca="false">IF($B33="","",IF(COUNTIFS('English Scores- Leveled papers'!$H$4:$KM$4,DH$3,'English Scores- Leveled papers'!$H35:$KM35,"&lt;&gt;")=0,"",SUMIF('English Scores- Leveled papers'!$H$4:$KM$4,DH$3,'English Scores- Leveled papers'!$H35:$KM35)))</f>
        <is>
          <t/>
        </is>
      </c>
      <c r="DI33" s="319" t="inlineStr">
        <f aca="false">IF($B33="","",IF(COUNTIFS('English Scores- Leveled papers'!$H$4:$KM$4,DI$3,'English Scores- Leveled papers'!$H35:$KM35,"&lt;&gt;")=0,"",SUMIF('English Scores- Leveled papers'!$H$4:$KM$4,DI$3,'English Scores- Leveled papers'!$H35:$KM35)))</f>
        <is>
          <t/>
        </is>
      </c>
      <c r="DJ33" s="319" t="inlineStr">
        <f aca="false">IF($B33="","",IF(COUNTIFS('English Scores- Leveled papers'!$H$4:$KM$4,DJ$3,'English Scores- Leveled papers'!$H35:$KM35,"&lt;&gt;")=0,"",SUMIF('English Scores- Leveled papers'!$H$4:$KM$4,DJ$3,'English Scores- Leveled papers'!$H35:$KM35)))</f>
        <is>
          <t/>
        </is>
      </c>
      <c r="DK33" s="319" t="inlineStr">
        <f aca="false">IF($B33="","",IF(COUNTIFS('English Scores- Leveled papers'!$H$4:$KM$4,DK$3,'English Scores- Leveled papers'!$H35:$KM35,"&lt;&gt;")=0,"",SUMIF('English Scores- Leveled papers'!$H$4:$KM$4,DK$3,'English Scores- Leveled papers'!$H35:$KM35)))</f>
        <is>
          <t/>
        </is>
      </c>
      <c r="DL33" s="319" t="inlineStr">
        <f aca="false">IF($B33="","",IF(COUNTIFS('English Scores- Leveled papers'!$H$4:$KM$4,DL$3,'English Scores- Leveled papers'!$H35:$KM35,"&lt;&gt;")=0,"",SUMIF('English Scores- Leveled papers'!$H$4:$KM$4,DL$3,'English Scores- Leveled papers'!$H35:$KM35)))</f>
        <is>
          <t/>
        </is>
      </c>
      <c r="DM33" s="319" t="inlineStr">
        <f aca="false">IF($B33="","",IF(COUNTIFS('English Scores- Leveled papers'!$H$4:$KM$4,DM$3,'English Scores- Leveled papers'!$H35:$KM35,"&lt;&gt;")=0,"",SUMIF('English Scores- Leveled papers'!$H$4:$KM$4,DM$3,'English Scores- Leveled papers'!$H35:$KM35)))</f>
        <is>
          <t/>
        </is>
      </c>
      <c r="DN33" s="319" t="inlineStr">
        <f aca="false">IF($B33="","",IF(COUNTIFS('English Scores- Leveled papers'!$H$4:$KM$4,DN$3,'English Scores- Leveled papers'!$H35:$KM35,"&lt;&gt;")=0,"",SUMIF('English Scores- Leveled papers'!$H$4:$KM$4,DN$3,'English Scores- Leveled papers'!$H35:$KM35)))</f>
        <is>
          <t/>
        </is>
      </c>
      <c r="DO33" s="319" t="inlineStr">
        <f aca="false">IF($B33="","",IF(COUNTIFS('English Scores- Leveled papers'!$H$4:$KM$4,DO$3,'English Scores- Leveled papers'!$H35:$KM35,"&lt;&gt;")=0,"",SUMIF('English Scores- Leveled papers'!$H$4:$KM$4,DO$3,'English Scores- Leveled papers'!$H35:$KM35)))</f>
        <is>
          <t/>
        </is>
      </c>
      <c r="DP33" s="319" t="inlineStr">
        <f aca="false">IF($B33="","",IF(COUNTIFS('English Scores- Leveled papers'!$H$4:$KM$4,DP$3,'English Scores- Leveled papers'!$H35:$KM35,"&lt;&gt;")=0,"",SUMIF('English Scores- Leveled papers'!$H$4:$KM$4,DP$3,'English Scores- Leveled papers'!$H35:$KM35)))</f>
        <is>
          <t/>
        </is>
      </c>
      <c r="DQ33" s="320" t="inlineStr">
        <f aca="false">IF($B33="","",IF(COUNTIFS('English Scores- Leveled papers'!$H$4:$KM$4,DQ$3,'English Scores- Leveled papers'!$H35:$KM35,"&lt;&gt;")=0,"",SUMIF('English Scores- Leveled papers'!$H$4:$KM$4,DQ$3,'English Scores- Leveled papers'!$H35:$KM35)))</f>
        <is>
          <t/>
        </is>
      </c>
      <c r="DR33" s="321" t="inlineStr">
        <f aca="false">IF('Cover Sheet'!$AC$6="6th", 'Eng GLA 6th, 7th, 8th'!D36, "")</f>
        <is>
          <t/>
        </is>
      </c>
      <c r="DU33" s="319" t="inlineStr">
        <f aca="false">IF($B33="","",IF(COUNTIFS('Eng GLA 6th, 7th, 8th'!$E$4:$DV$4,DU$3,'Eng GLA 6th, 7th, 8th'!$E36:$DV36,"&lt;&gt;")=0,"",SUMIF('Eng GLA 6th, 7th, 8th'!$E$4:$DV$4,DU$3,'Eng GLA 6th, 7th, 8th'!$E36:$DV36)))</f>
        <is>
          <t/>
        </is>
      </c>
      <c r="DV33" s="319" t="inlineStr">
        <f aca="false">IF($B33="","",IF(COUNTIFS('Eng GLA 6th, 7th, 8th'!$E$4:$DV$4,DV$3,'Eng GLA 6th, 7th, 8th'!$E36:$DV36,"&lt;&gt;")=0,"",SUMIF('Eng GLA 6th, 7th, 8th'!$E$4:$DV$4,DV$3,'Eng GLA 6th, 7th, 8th'!$E36:$DV36)))</f>
        <is>
          <t/>
        </is>
      </c>
      <c r="DW33" s="319" t="inlineStr">
        <f aca="false">IF($B33="","",IF(COUNTIFS('Eng GLA 6th, 7th, 8th'!$E$4:$DV$4,DW$3,'Eng GLA 6th, 7th, 8th'!$E36:$DV36,"&lt;&gt;")=0,"",SUMIF('Eng GLA 6th, 7th, 8th'!$E$4:$DV$4,DW$3,'Eng GLA 6th, 7th, 8th'!$E36:$DV36)))</f>
        <is>
          <t/>
        </is>
      </c>
      <c r="DX33" s="319" t="inlineStr">
        <f aca="false">IF($B33="","",IF(COUNTIFS('Eng GLA 6th, 7th, 8th'!$E$4:$DV$4,DX$3,'Eng GLA 6th, 7th, 8th'!$E36:$DV36,"&lt;&gt;")=0,"",SUMIF('Eng GLA 6th, 7th, 8th'!$E$4:$DV$4,DX$3,'Eng GLA 6th, 7th, 8th'!$E36:$DV36)))</f>
        <is>
          <t/>
        </is>
      </c>
      <c r="DY33" s="319" t="inlineStr">
        <f aca="false">IF($B33="","",IF(COUNTIFS('Eng GLA 6th, 7th, 8th'!$E$4:$DV$4,DY$3,'Eng GLA 6th, 7th, 8th'!$E36:$DV36,"&lt;&gt;")=0,"",SUMIF('Eng GLA 6th, 7th, 8th'!$E$4:$DV$4,DY$3,'Eng GLA 6th, 7th, 8th'!$E36:$DV36)))</f>
        <is>
          <t/>
        </is>
      </c>
      <c r="DZ33" s="319" t="inlineStr">
        <f aca="false">IF($B33="","",IF(COUNTIFS('Eng GLA 6th, 7th, 8th'!$E$4:$DV$4,DZ$3,'Eng GLA 6th, 7th, 8th'!$E36:$DV36,"&lt;&gt;")=0,"",SUMIF('Eng GLA 6th, 7th, 8th'!$E$4:$DV$4,DZ$3,'Eng GLA 6th, 7th, 8th'!$E36:$DV36)))</f>
        <is>
          <t/>
        </is>
      </c>
      <c r="EA33" s="319" t="inlineStr">
        <f aca="false">IF($B33="","",IF(COUNTIFS('Eng GLA 6th, 7th, 8th'!$E$4:$DV$4,EA$3,'Eng GLA 6th, 7th, 8th'!$E36:$DV36,"&lt;&gt;")=0,"",SUMIF('Eng GLA 6th, 7th, 8th'!$E$4:$DV$4,EA$3,'Eng GLA 6th, 7th, 8th'!$E36:$DV36)))</f>
        <is>
          <t/>
        </is>
      </c>
      <c r="EB33" s="319" t="inlineStr">
        <f aca="false">IF($B33="","",IF(COUNTIFS('Eng GLA 6th, 7th, 8th'!$E$4:$DV$4,EB$3,'Eng GLA 6th, 7th, 8th'!$E36:$DV36,"&lt;&gt;")=0,"",SUMIF('Eng GLA 6th, 7th, 8th'!$E$4:$DV$4,EB$3,'Eng GLA 6th, 7th, 8th'!$E36:$DV36)))</f>
        <is>
          <t/>
        </is>
      </c>
      <c r="EC33" s="319" t="inlineStr">
        <f aca="false">IF($B33="","",IF(COUNTIFS('Eng GLA 6th, 7th, 8th'!$E$4:$DV$4,EC$3,'Eng GLA 6th, 7th, 8th'!$E36:$DV36,"&lt;&gt;")=0,"",SUMIF('Eng GLA 6th, 7th, 8th'!$E$4:$DV$4,EC$3,'Eng GLA 6th, 7th, 8th'!$E36:$DV36)))</f>
        <is>
          <t/>
        </is>
      </c>
      <c r="ED33" s="319" t="inlineStr">
        <f aca="false">IF($B33="","",IF(COUNTIFS('Eng GLA 6th, 7th, 8th'!$E$4:$DV$4,ED$3,'Eng GLA 6th, 7th, 8th'!$E36:$DV36,"&lt;&gt;")=0,"",SUMIF('Eng GLA 6th, 7th, 8th'!$E$4:$DV$4,ED$3,'Eng GLA 6th, 7th, 8th'!$E36:$DV36)))</f>
        <is>
          <t/>
        </is>
      </c>
      <c r="EE33" s="319" t="inlineStr">
        <f aca="false">IF($B33="","",IF(COUNTIFS('Eng GLA 6th, 7th, 8th'!$E$4:$DV$4,EE$3,'Eng GLA 6th, 7th, 8th'!$E36:$DV36,"&lt;&gt;")=0,"",SUMIF('Eng GLA 6th, 7th, 8th'!$E$4:$DV$4,EE$3,'Eng GLA 6th, 7th, 8th'!$E36:$DV36)))</f>
        <is>
          <t/>
        </is>
      </c>
      <c r="EF33" s="319" t="inlineStr">
        <f aca="false">IF($B33="","",IF(COUNTIFS('Eng GLA 6th, 7th, 8th'!$E$4:$DV$4,EF$3,'Eng GLA 6th, 7th, 8th'!$E36:$DV36,"&lt;&gt;")=0,"",SUMIF('Eng GLA 6th, 7th, 8th'!$E$4:$DV$4,EF$3,'Eng GLA 6th, 7th, 8th'!$E36:$DV36)))</f>
        <is>
          <t/>
        </is>
      </c>
      <c r="EG33" s="319" t="inlineStr">
        <f aca="false">IF($B33="","",IF(COUNTIFS('Eng GLA 6th, 7th, 8th'!$E$4:$DV$4,EG$3,'Eng GLA 6th, 7th, 8th'!$E36:$DV36,"&lt;&gt;")=0,"",SUMIF('Eng GLA 6th, 7th, 8th'!$E$4:$DV$4,EG$3,'Eng GLA 6th, 7th, 8th'!$E36:$DV36)))</f>
        <is>
          <t/>
        </is>
      </c>
      <c r="EH33" s="319" t="inlineStr">
        <f aca="false">IF($B33="","",IF(COUNTIFS('Eng GLA 6th, 7th, 8th'!$E$4:$DV$4,EH$3,'Eng GLA 6th, 7th, 8th'!$E36:$DV36,"&lt;&gt;")=0,"",SUMIF('Eng GLA 6th, 7th, 8th'!$E$4:$DV$4,EH$3,'Eng GLA 6th, 7th, 8th'!$E36:$DV36)))</f>
        <is>
          <t/>
        </is>
      </c>
      <c r="EI33" s="319" t="inlineStr">
        <f aca="false">IF($B33="","",IF(COUNTIFS('Eng GLA 6th, 7th, 8th'!$E$4:$DV$4,EI$3,'Eng GLA 6th, 7th, 8th'!$E36:$DV36,"&lt;&gt;")=0,"",SUMIF('Eng GLA 6th, 7th, 8th'!$E$4:$DV$4,EI$3,'Eng GLA 6th, 7th, 8th'!$E36:$DV36)))</f>
        <is>
          <t/>
        </is>
      </c>
      <c r="EJ33" s="322" t="inlineStr">
        <f aca="false">IF('Cover Sheet'!$AC$6="7th", 'Eng GLA 6th, 7th, 8th'!AQ36, "")</f>
        <is>
          <t/>
        </is>
      </c>
      <c r="EK33" s="319" t="inlineStr">
        <f aca="false">IF($B33="","",IF(COUNTIFS('Eng GLA 6th, 7th, 8th'!$E$4:$DV$4,EK$3,'Eng GLA 6th, 7th, 8th'!$E36:$DV36,"&lt;&gt;")=0,"",SUMIF('Eng GLA 6th, 7th, 8th'!$E$4:$DV$4,EK$3,'Eng GLA 6th, 7th, 8th'!$E36:$DV36)))</f>
        <is>
          <t/>
        </is>
      </c>
      <c r="EL33" s="319" t="inlineStr">
        <f aca="false">IF($B33="","",IF(COUNTIFS('Eng GLA 6th, 7th, 8th'!$E$4:$DV$4,EL$3,'Eng GLA 6th, 7th, 8th'!$E36:$DV36,"&lt;&gt;")=0,"",SUMIF('Eng GLA 6th, 7th, 8th'!$E$4:$DV$4,EL$3,'Eng GLA 6th, 7th, 8th'!$E36:$DV36)))</f>
        <is>
          <t/>
        </is>
      </c>
      <c r="EM33" s="319" t="inlineStr">
        <f aca="false">IF($B33="","",IF(COUNTIFS('Eng GLA 6th, 7th, 8th'!$E$4:$DV$4,EM$3,'Eng GLA 6th, 7th, 8th'!$E36:$DV36,"&lt;&gt;")=0,"",SUMIF('Eng GLA 6th, 7th, 8th'!$E$4:$DV$4,EM$3,'Eng GLA 6th, 7th, 8th'!$E36:$DV36)))</f>
        <is>
          <t/>
        </is>
      </c>
      <c r="EN33" s="319" t="inlineStr">
        <f aca="false">IF($B33="","",IF(COUNTIFS('Eng GLA 6th, 7th, 8th'!$E$4:$DV$4,EN$3,'Eng GLA 6th, 7th, 8th'!$E36:$DV36,"&lt;&gt;")=0,"",SUMIF('Eng GLA 6th, 7th, 8th'!$E$4:$DV$4,EN$3,'Eng GLA 6th, 7th, 8th'!$E36:$DV36)))</f>
        <is>
          <t/>
        </is>
      </c>
      <c r="EO33" s="319" t="inlineStr">
        <f aca="false">IF($B33="","",IF(COUNTIFS('Eng GLA 6th, 7th, 8th'!$E$4:$DV$4,EO$3,'Eng GLA 6th, 7th, 8th'!$E36:$DV36,"&lt;&gt;")=0,"",SUMIF('Eng GLA 6th, 7th, 8th'!$E$4:$DV$4,EO$3,'Eng GLA 6th, 7th, 8th'!$E36:$DV36)))</f>
        <is>
          <t/>
        </is>
      </c>
      <c r="EP33" s="319" t="inlineStr">
        <f aca="false">IF($B33="","",IF(COUNTIFS('Eng GLA 6th, 7th, 8th'!$E$4:$DV$4,EP$3,'Eng GLA 6th, 7th, 8th'!$E36:$DV36,"&lt;&gt;")=0,"",SUMIF('Eng GLA 6th, 7th, 8th'!$E$4:$DV$4,EP$3,'Eng GLA 6th, 7th, 8th'!$E36:$DV36)))</f>
        <is>
          <t/>
        </is>
      </c>
      <c r="EQ33" s="319" t="inlineStr">
        <f aca="false">IF($B33="","",IF(COUNTIFS('Eng GLA 6th, 7th, 8th'!$E$4:$DV$4,EQ$3,'Eng GLA 6th, 7th, 8th'!$E36:$DV36,"&lt;&gt;")=0,"",SUMIF('Eng GLA 6th, 7th, 8th'!$E$4:$DV$4,EQ$3,'Eng GLA 6th, 7th, 8th'!$E36:$DV36)))</f>
        <is>
          <t/>
        </is>
      </c>
      <c r="ER33" s="319" t="inlineStr">
        <f aca="false">IF($B33="","",IF(COUNTIFS('Eng GLA 6th, 7th, 8th'!$E$4:$DV$4,ER$3,'Eng GLA 6th, 7th, 8th'!$E36:$DV36,"&lt;&gt;")=0,"",SUMIF('Eng GLA 6th, 7th, 8th'!$E$4:$DV$4,ER$3,'Eng GLA 6th, 7th, 8th'!$E36:$DV36)))</f>
        <is>
          <t/>
        </is>
      </c>
      <c r="ES33" s="319" t="inlineStr">
        <f aca="false">IF($B33="","",IF(COUNTIFS('Eng GLA 6th, 7th, 8th'!$E$4:$DV$4,ES$3,'Eng GLA 6th, 7th, 8th'!$E36:$DV36,"&lt;&gt;")=0,"",SUMIF('Eng GLA 6th, 7th, 8th'!$E$4:$DV$4,ES$3,'Eng GLA 6th, 7th, 8th'!$E36:$DV36)))</f>
        <is>
          <t/>
        </is>
      </c>
      <c r="ET33" s="319" t="inlineStr">
        <f aca="false">IF($B33="","",IF(COUNTIFS('Eng GLA 6th, 7th, 8th'!$E$4:$DV$4,ET$3,'Eng GLA 6th, 7th, 8th'!$E36:$DV36,"&lt;&gt;")=0,"",SUMIF('Eng GLA 6th, 7th, 8th'!$E$4:$DV$4,ET$3,'Eng GLA 6th, 7th, 8th'!$E36:$DV36)))</f>
        <is>
          <t/>
        </is>
      </c>
      <c r="EU33" s="319" t="inlineStr">
        <f aca="false">IF($B33="","",IF(COUNTIFS('Eng GLA 6th, 7th, 8th'!$E$4:$DV$4,EU$3,'Eng GLA 6th, 7th, 8th'!$E36:$DV36,"&lt;&gt;")=0,"",SUMIF('Eng GLA 6th, 7th, 8th'!$E$4:$DV$4,EU$3,'Eng GLA 6th, 7th, 8th'!$E36:$DV36)))</f>
        <is>
          <t/>
        </is>
      </c>
      <c r="EV33" s="319" t="inlineStr">
        <f aca="false">IF($B33="","",IF(COUNTIFS('Eng GLA 6th, 7th, 8th'!$E$4:$DV$4,EV$3,'Eng GLA 6th, 7th, 8th'!$E36:$DV36,"&lt;&gt;")=0,"",SUMIF('Eng GLA 6th, 7th, 8th'!$E$4:$DV$4,EV$3,'Eng GLA 6th, 7th, 8th'!$E36:$DV36)))</f>
        <is>
          <t/>
        </is>
      </c>
      <c r="EW33" s="319" t="inlineStr">
        <f aca="false">IF($B33="","",IF(COUNTIFS('Eng GLA 6th, 7th, 8th'!$E$4:$DV$4,EW$3,'Eng GLA 6th, 7th, 8th'!$E36:$DV36,"&lt;&gt;")=0,"",SUMIF('Eng GLA 6th, 7th, 8th'!$E$4:$DV$4,EW$3,'Eng GLA 6th, 7th, 8th'!$E36:$DV36)))</f>
        <is>
          <t/>
        </is>
      </c>
      <c r="EX33" s="319" t="inlineStr">
        <f aca="false">IF($B33="","",IF(COUNTIFS('Eng GLA 6th, 7th, 8th'!$E$4:$DV$4,EX$3,'Eng GLA 6th, 7th, 8th'!$E36:$DV36,"&lt;&gt;")=0,"",SUMIF('Eng GLA 6th, 7th, 8th'!$E$4:$DV$4,EX$3,'Eng GLA 6th, 7th, 8th'!$E36:$DV36)))</f>
        <is>
          <t/>
        </is>
      </c>
      <c r="EY33" s="319" t="inlineStr">
        <f aca="false">IF($B33="","",IF(COUNTIFS('Eng GLA 6th, 7th, 8th'!$E$4:$DV$4,EY$3,'Eng GLA 6th, 7th, 8th'!$E36:$DV36,"&lt;&gt;")=0,"",SUMIF('Eng GLA 6th, 7th, 8th'!$E$4:$DV$4,EY$3,'Eng GLA 6th, 7th, 8th'!$E36:$DV36)))</f>
        <is>
          <t/>
        </is>
      </c>
      <c r="EZ33" s="322" t="inlineStr">
        <f aca="false">IF('Cover Sheet'!$AC$6="8th", 'Eng GLA 6th, 7th, 8th'!CG36, "")</f>
        <is>
          <t/>
        </is>
      </c>
      <c r="FA33" s="319" t="inlineStr">
        <f aca="false">IF($B33="","",IF(COUNTIFS('Eng GLA 6th, 7th, 8th'!$E$4:$DV$4,FA$3,'Eng GLA 6th, 7th, 8th'!$E36:$DV36,"&lt;&gt;")=0,"",SUMIF('Eng GLA 6th, 7th, 8th'!$E$4:$DV$4,FA$3,'Eng GLA 6th, 7th, 8th'!$E36:$DV36)))</f>
        <is>
          <t/>
        </is>
      </c>
      <c r="FB33" s="319" t="inlineStr">
        <f aca="false">IF($B33="","",IF(COUNTIFS('Eng GLA 6th, 7th, 8th'!$E$4:$DV$4,FB$3,'Eng GLA 6th, 7th, 8th'!$E36:$DV36,"&lt;&gt;")=0,"",SUMIF('Eng GLA 6th, 7th, 8th'!$E$4:$DV$4,FB$3,'Eng GLA 6th, 7th, 8th'!$E36:$DV36)))</f>
        <is>
          <t/>
        </is>
      </c>
      <c r="FC33" s="319" t="inlineStr">
        <f aca="false">IF($B33="","",IF(COUNTIFS('Eng GLA 6th, 7th, 8th'!$E$4:$DV$4,FC$3,'Eng GLA 6th, 7th, 8th'!$E36:$DV36,"&lt;&gt;")=0,"",SUMIF('Eng GLA 6th, 7th, 8th'!$E$4:$DV$4,FC$3,'Eng GLA 6th, 7th, 8th'!$E36:$DV36)))</f>
        <is>
          <t/>
        </is>
      </c>
      <c r="FD33" s="319" t="inlineStr">
        <f aca="false">IF($B33="","",IF(COUNTIFS('Eng GLA 6th, 7th, 8th'!$E$4:$DV$4,FD$3,'Eng GLA 6th, 7th, 8th'!$E36:$DV36,"&lt;&gt;")=0,"",SUMIF('Eng GLA 6th, 7th, 8th'!$E$4:$DV$4,FD$3,'Eng GLA 6th, 7th, 8th'!$E36:$DV36)))</f>
        <is>
          <t/>
        </is>
      </c>
      <c r="FE33" s="319" t="inlineStr">
        <f aca="false">IF($B33="","",IF(COUNTIFS('Eng GLA 6th, 7th, 8th'!$E$4:$DV$4,FE$3,'Eng GLA 6th, 7th, 8th'!$E36:$DV36,"&lt;&gt;")=0,"",SUMIF('Eng GLA 6th, 7th, 8th'!$E$4:$DV$4,FE$3,'Eng GLA 6th, 7th, 8th'!$E36:$DV36)))</f>
        <is>
          <t/>
        </is>
      </c>
      <c r="FF33" s="319" t="inlineStr">
        <f aca="false">IF($B33="","",IF(COUNTIFS('Eng GLA 6th, 7th, 8th'!$E$4:$DV$4,FF$3,'Eng GLA 6th, 7th, 8th'!$E36:$DV36,"&lt;&gt;")=0,"",SUMIF('Eng GLA 6th, 7th, 8th'!$E$4:$DV$4,FF$3,'Eng GLA 6th, 7th, 8th'!$E36:$DV36)))</f>
        <is>
          <t/>
        </is>
      </c>
      <c r="FG33" s="319" t="inlineStr">
        <f aca="false">IF($B33="","",IF(COUNTIFS('Eng GLA 6th, 7th, 8th'!$E$4:$DV$4,FG$3,'Eng GLA 6th, 7th, 8th'!$E36:$DV36,"&lt;&gt;")=0,"",SUMIF('Eng GLA 6th, 7th, 8th'!$E$4:$DV$4,FG$3,'Eng GLA 6th, 7th, 8th'!$E36:$DV36)))</f>
        <is>
          <t/>
        </is>
      </c>
      <c r="FH33" s="319" t="inlineStr">
        <f aca="false">IF($B33="","",IF(COUNTIFS('Eng GLA 6th, 7th, 8th'!$E$4:$DV$4,FH$3,'Eng GLA 6th, 7th, 8th'!$E36:$DV36,"&lt;&gt;")=0,"",SUMIF('Eng GLA 6th, 7th, 8th'!$E$4:$DV$4,FH$3,'Eng GLA 6th, 7th, 8th'!$E36:$DV36)))</f>
        <is>
          <t/>
        </is>
      </c>
      <c r="FI33" s="319" t="inlineStr">
        <f aca="false">IF($B33="","",IF(COUNTIFS('Eng GLA 6th, 7th, 8th'!$E$4:$DV$4,FI$3,'Eng GLA 6th, 7th, 8th'!$E36:$DV36,"&lt;&gt;")=0,"",SUMIF('Eng GLA 6th, 7th, 8th'!$E$4:$DV$4,FI$3,'Eng GLA 6th, 7th, 8th'!$E36:$DV36)))</f>
        <is>
          <t/>
        </is>
      </c>
      <c r="FJ33" s="319" t="inlineStr">
        <f aca="false">IF($B33="","",IF(COUNTIFS('Eng GLA 6th, 7th, 8th'!$E$4:$DV$4,FJ$3,'Eng GLA 6th, 7th, 8th'!$E36:$DV36,"&lt;&gt;")=0,"",SUMIF('Eng GLA 6th, 7th, 8th'!$E$4:$DV$4,FJ$3,'Eng GLA 6th, 7th, 8th'!$E36:$DV36)))</f>
        <is>
          <t/>
        </is>
      </c>
      <c r="FK33" s="319" t="inlineStr">
        <f aca="false">IF($B33="","",IF(COUNTIFS('Eng GLA 6th, 7th, 8th'!$E$4:$DV$4,FK$3,'Eng GLA 6th, 7th, 8th'!$E36:$DV36,"&lt;&gt;")=0,"",SUMIF('Eng GLA 6th, 7th, 8th'!$E$4:$DV$4,FK$3,'Eng GLA 6th, 7th, 8th'!$E36:$DV36)))</f>
        <is>
          <t/>
        </is>
      </c>
      <c r="FL33" s="319" t="inlineStr">
        <f aca="false">IF($B33="","",IF(COUNTIFS('Eng GLA 6th, 7th, 8th'!$E$4:$DV$4,FL$3,'Eng GLA 6th, 7th, 8th'!$E36:$DV36,"&lt;&gt;")=0,"",SUMIF('Eng GLA 6th, 7th, 8th'!$E$4:$DV$4,FL$3,'Eng GLA 6th, 7th, 8th'!$E36:$DV36)))</f>
        <is>
          <t/>
        </is>
      </c>
      <c r="FM33" s="319" t="inlineStr">
        <f aca="false">IF($B33="","",IF(COUNTIFS('Eng GLA 6th, 7th, 8th'!$E$4:$DV$4,FM$3,'Eng GLA 6th, 7th, 8th'!$E36:$DV36,"&lt;&gt;")=0,"",SUMIF('Eng GLA 6th, 7th, 8th'!$E$4:$DV$4,FM$3,'Eng GLA 6th, 7th, 8th'!$E36:$DV36)))</f>
        <is>
          <t/>
        </is>
      </c>
      <c r="FN33" s="319" t="inlineStr">
        <f aca="false">IF($B33="","",IF(COUNTIFS('Eng GLA 6th, 7th, 8th'!$E$4:$DV$4,FN$3,'Eng GLA 6th, 7th, 8th'!$E36:$DV36,"&lt;&gt;")=0,"",SUMIF('Eng GLA 6th, 7th, 8th'!$E$4:$DV$4,FN$3,'Eng GLA 6th, 7th, 8th'!$E36:$DV36)))</f>
        <is>
          <t/>
        </is>
      </c>
      <c r="FO33" s="319" t="inlineStr">
        <f aca="false">IF($B33="","",IF(COUNTIFS('Eng GLA 6th, 7th, 8th'!$E$4:$DV$4,FO$3,'Eng GLA 6th, 7th, 8th'!$E36:$DV36,"&lt;&gt;")=0,"",SUMIF('Eng GLA 6th, 7th, 8th'!$E$4:$DV$4,FO$3,'Eng GLA 6th, 7th, 8th'!$E36:$DV36)))</f>
        <is>
          <t/>
        </is>
      </c>
    </row>
    <row r="34" customFormat="false" ht="12.75" hidden="false" customHeight="true" outlineLevel="0" collapsed="false">
      <c r="A34" s="315" t="n">
        <v>30</v>
      </c>
      <c r="B34" s="315" t="str">
        <f aca="false">'English Scores- Leveled papers'!B36</f>
        <v>O.Chandu</v>
      </c>
      <c r="C34" s="315"/>
      <c r="D34" s="316" t="inlineStr">
        <f aca="false">IF(OR(B34="",H34="",'Cover Sheet'!E34=""),"",'Cover Sheet'!E34)</f>
        <is>
          <t/>
        </is>
      </c>
      <c r="E34" s="316" t="inlineStr">
        <f aca="false">IF(OR(B34="",H34="",'Cover Sheet'!F34=""),"",'Cover Sheet'!F34)</f>
        <is>
          <t/>
        </is>
      </c>
      <c r="F34" s="316" t="inlineStr">
        <f aca="false">IF(OR(B34="",H34="",'Cover Sheet'!H34=""),"",'Cover Sheet'!H34)</f>
        <is>
          <t/>
        </is>
      </c>
      <c r="G34" s="316"/>
      <c r="H34" s="316" t="n">
        <f aca="false">IF(OR(B34="",COUNT('English Scores- Leveled papers'!H36:KM36)=0),"",IF((AND(AB34&gt;=(70/100),AB34&lt;1.1)),9,IF((AND(AA34&gt;=(70/100),AA34&lt;1.1)),8,IF((AND(Z34&gt;=(70/100),Z34&lt;1.1)),7,IF((AND(Y34&gt;=(70/100),Y34&lt;1.1)),6,IF(AND(X34&gt;=0.7,X34&lt;1.1),5.5,IF(AND(W34&gt;=0.7,W34&lt;1.1),5,IF(AND(V34&gt;=0.7,V34&lt;1.1),4.5,IF(AND(U34&gt;=0.7,U34&lt;1.1),4,IF(AND(T34&gt;=0.7,T34&lt;1.1),3.5,IF(AND(S34&gt;=0.7,S34&lt;1.1),3,IF(AND(R34&gt;=0.7,R34&lt;1.1),2.5,IF(AND(Q34&gt;=0.7,Q34&lt;1.1),2,IF(AND(P34&gt;=0.7,P34&lt;1.1),1.5,IF(AND(O34&gt;=0.7,O34&lt;1.1),1,IF(AND(N34&gt;=0.7,N34&lt;1.1),0.5,IF(AND(M34&gt;=0.7,M34&lt;1.1),0.2,IF(AND(L34&gt;=0.7,L34&lt;1.1),0,IF(COUNT('English Scores- Leveled papers'!H36:M36)=0,"",-0.5)))))))))))))))))))</f>
        <v>0.2</v>
      </c>
      <c r="I34" s="317" t="n">
        <f aca="false">IFERROR(IF(OR(B34="",H34=""),"",IF((AND(AB34&gt;=(70/100),AB34&lt;1.1)),AB34,IF(AND((AA34)&gt;=(70/100),AA34&lt;1.1),AA34,IF((AND((Z34)&gt;=(70/100),Z34&lt;1.1)),Z34,IF(AND((Y34)&gt;=(70/100),Y34&lt;1.1),Y34,IF(AND(X34&gt;=0.7,X34&lt;1.1),X34,IF(AND((W34)&gt;=0.7,W34&lt;1.1),W34,IF(AND((V34)&gt;=0.7,V34&lt;1.1),V34,IF(AND((U34)&gt;=0.7,U34&lt;1.1),U34,IF(AND((T34)&gt;=0.7,T34&lt;1.1),T34,IF(AND((S34)&gt;=0.7,S34&lt;1.1),S34,IF(AND((R34)&gt;=0.7,R34&lt;1.1),R34,IF(AND((Q34)&gt;=0.7,Q34&lt;1.1),Q34,IF(AND((P34)&gt;=0.7,P34&lt;1.1),P34,IF(AND((O34)&gt;=0.7,O34&lt;1.1),O34,IF(AND((N34)&gt;=0.7,N34&lt;1.1),N34,IF(AND((M34)&gt;=0.7,M34&lt;1.1),M34,IF(AND((L34)&gt;=0.7,L34&lt;1.1),L34,L34)))))))))))))))))),"")</f>
        <v>0.8</v>
      </c>
      <c r="J34" s="317" t="n">
        <f aca="false">IF((OR(B34="",H34="")),"",IF(AND((AB34)&gt;=(70/100),AB34&lt;1.1),"",IF((AND((AA34)&gt;=(70/100),AA34&lt;1.1)),AB34,IF((AND((Z34)&gt;=(70/100),Z34&lt;1.1)),AA34,IF((AND((Y34)&gt;=(70/100),Y34&lt;1.1)),Z34,IF(AND((X34)&gt;=0.7,X34&lt;1.1),Y34,IF(AND((W34)&gt;=0.7,W34&lt;1.1),X34,IF(AND((V34)&gt;=0.7,V34&lt;1.1),W34,IF(AND((U34)&gt;=0.7,U34&lt;1.1),V34,IF(AND((T34)&gt;=0.7,T34&lt;1.1),U34,IF(AND((S34)&gt;=0.7,S34&lt;1.1),T34,IF(AND((R34)&gt;=0.7,R34&lt;1.1),S34,IF(AND((Q34)&gt;=0.7,Q34&lt;1.1),R34,IF(AND((P34)&gt;=0.7,P34&lt;1.1),Q34,IF(AND((O34)&gt;=0.7,O34&lt;1.1),P34,IF(AND((N34)&gt;=0.7,N34&lt;1.1),O34,IF(AND((M34)&gt;=0.7,M34&lt;1.1),N34,IF(AND((L34)&gt;=0.7,L34&lt;1.1),M34,""))))))))))))))))))</f>
        <v>0.6</v>
      </c>
      <c r="K34" s="317" t="str">
        <f aca="false">IF((OR(B34="",H34="")),"",IF(AND((AB34)&gt;=(70/100),AB34&lt;1.1),AA34,IF((AND((AA34)&gt;=(70/100),AA34&lt;1.1)),Z34,IF((AND((Z34)&gt;=(70/100),Z34&lt;1.1)),Y34,IF((AND((Y34)&gt;=(70/100),Y34&lt;1.1)),X34,IF(AND((X34)&gt;=0.7,X34&lt;1.1),W34,IF(AND((W34)&gt;=0.7,W34&lt;1.1),V34,IF(AND((V34)&gt;=0.7,V34&lt;1.1),U34,IF(AND((U34)&gt;=0.7,U34&lt;1.1),T34,IF(AND((T34)&gt;=0.7,T34&lt;1.1),S34,IF(AND((S34)&gt;=0.7,S34&lt;1.1),R34,IF(AND((R34)&gt;=0.7,R34&lt;1.1),Q34,IF(AND((Q34)&gt;=0.7,Q34&lt;1.1),P34,IF(AND((P34)&gt;=0.7,P34&lt;1.1),O34,IF(AND((O34)&gt;=0.7,O34&lt;1.1),N34,IF(AND((N34)&gt;=0.7,N34&lt;1.1),M34,IF(AND((M34)&gt;=0.7,M34&lt;1.1),L34,IF(AND((L34)&gt;=0.7,L34&lt;1.1),"",""))))))))))))))))))</f>
        <v/>
      </c>
      <c r="L34" s="318" t="str">
        <f aca="false">IFERROR(IF((B34=""),"",(IF(COUNT(AC34:AG34)=0,"",ROUND(SUM(AC34:AG34)/SUM($AC$2:$AG$2),1)))),"")</f>
        <v/>
      </c>
      <c r="M34" s="318" t="n">
        <f aca="false">IFERROR(IF((B34=""),"",(IF(COUNT(AH34:AL34)=0,"",ROUND(SUM(AH34:AL34)/SUM($AH$2:$AL$2),1)))),"")</f>
        <v>0.8</v>
      </c>
      <c r="N34" s="318" t="n">
        <f aca="false">IFERROR(IF((B34=""),"",(IF(COUNT(AM34:AQ34)=0,"",ROUND(SUM(AM34:AQ34)/SUM($AM$2:$AQ$2),1)))),"")</f>
        <v>0.6</v>
      </c>
      <c r="O34" s="318" t="n">
        <f aca="false">IFERROR(IF((B34=""),"",(IF(COUNT(AR34:AV34)=0,"",ROUND(SUM(AR34:AV34)/SUM($AR$2:$AV$2),1)))),"")</f>
        <v>0.1</v>
      </c>
      <c r="P34" s="318" t="str">
        <f aca="false">IFERROR(IF((B34=""),"",(IF(COUNT(AX34:BB34)=0,"",ROUND(SUM(AX34:BB34)/SUM($AX$2:$BB$2),1)))),"")</f>
        <v/>
      </c>
      <c r="Q34" s="318" t="str">
        <f aca="false">IFERROR(IF((B34=""),"",(IF(COUNT(BD34:BJ34)=0,"",ROUND(SUM(BD34:BJ34)/SUM($BD$2:$BJ$2),1)))),0)</f>
        <v/>
      </c>
      <c r="R34" s="318" t="str">
        <f aca="false">IFERROR(IF((B34=""),"",(IF(COUNT(BL34:BS34)=0,"",ROUND(SUM(BL34:BR34)/SUM($BL$2:$BR$2),1)))),0)</f>
        <v/>
      </c>
      <c r="S34" s="318" t="str">
        <f aca="false">IFERROR(IF((B34=""),"",(IF(COUNT(BT34:CB34)=0,"",ROUND(SUM(BT34:CA34)/SUM($BT$2:$CA$2),1)))),0)</f>
        <v/>
      </c>
      <c r="T34" s="318" t="str">
        <f aca="false">IFERROR(IF((B34=""),"",(IF(COUNT(CC34:CJ34)=0,"",ROUND(SUM(CC34:CI34)/SUM($CC$2:$CI$2),1)))),0)</f>
        <v/>
      </c>
      <c r="U34" s="318" t="str">
        <f aca="false">IFERROR(IF((B34=""),"",(IF(COUNT(CK34:CQ34)=0,"",ROUND(SUM(CK34:CQ34)/SUM($CK$2:$CQ$2),1)))),0)</f>
        <v/>
      </c>
      <c r="V34" s="318" t="str">
        <f aca="false">IFERROR(IF((B34=""),"",(IF(COUNT(CS34:CY34)=0,"",ROUND(SUM(CS34:CY34)/SUM($CS$2:$CY$2),1)))),0)</f>
        <v/>
      </c>
      <c r="W34" s="318" t="str">
        <f aca="false">IFERROR(IF((B34=""),"",(IF(COUNT(DA34:DI34)=0,"",ROUND(SUM(DA34:DI34)/SUM($DA$2:$DI$2),1)))),0)</f>
        <v/>
      </c>
      <c r="X34" s="318" t="str">
        <f aca="false">IFERROR(IF((B34=""),"",(IF(COUNT(DK34:DP34)=0,"",ROUND(SUM(DK34:DP34)/SUM($DK$2:$DP$2),1)))),0)</f>
        <v/>
      </c>
      <c r="Y34" s="318"/>
      <c r="Z34" s="318"/>
      <c r="AA34" s="318"/>
      <c r="AB34" s="318"/>
      <c r="AC34" s="319" t="inlineStr">
        <f aca="false">IF($B34="","",IF(COUNTIFS('English Scores- Leveled papers'!$H$4:$KM$4,AC$3,'English Scores- Leveled papers'!$H36:$KM36,"&lt;&gt;")=0,"",SUMIF('English Scores- Leveled papers'!$H$4:$KM$4,AC$3,'English Scores- Leveled papers'!$H36:$KM36)))</f>
        <is>
          <t/>
        </is>
      </c>
      <c r="AD34" s="319" t="inlineStr">
        <f aca="false">IF($B34="","",IF(COUNTIFS('English Scores- Leveled papers'!$H$4:$KM$4,AD$3,'English Scores- Leveled papers'!$H36:$KM36,"&lt;&gt;")=0,"",SUMIF('English Scores- Leveled papers'!$H$4:$KM$4,AD$3,'English Scores- Leveled papers'!$H36:$KM36)))</f>
        <is>
          <t/>
        </is>
      </c>
      <c r="AE34" s="319" t="inlineStr">
        <f aca="false">IF($B34="","",IF(COUNTIFS('English Scores- Leveled papers'!$H$4:$KM$4,AE$3,'English Scores- Leveled papers'!$H36:$KM36,"&lt;&gt;")=0,"",SUMIF('English Scores- Leveled papers'!$H$4:$KM$4,AE$3,'English Scores- Leveled papers'!$H36:$KM36)))</f>
        <is>
          <t/>
        </is>
      </c>
      <c r="AF34" s="319" t="inlineStr">
        <f aca="false">IF($B34="","",IF(COUNTIFS('English Scores- Leveled papers'!$H$4:$KM$4,AF$3,'English Scores- Leveled papers'!$H36:$KM36,"&lt;&gt;")=0,"",SUMIF('English Scores- Leveled papers'!$H$4:$KM$4,AF$3,'English Scores- Leveled papers'!$H36:$KM36)))</f>
        <is>
          <t/>
        </is>
      </c>
      <c r="AG34" s="319" t="inlineStr">
        <f aca="false">IF($B34="","",IF(COUNTIFS('English Scores- Leveled papers'!$H$4:$KM$4,AG$3,'English Scores- Leveled papers'!$H36:$KM36,"&lt;&gt;")=0,"",SUMIF('English Scores- Leveled papers'!$H$4:$KM$4,AG$3,'English Scores- Leveled papers'!$H36:$KM36)))</f>
        <is>
          <t/>
        </is>
      </c>
      <c r="AH34" s="319" t="inlineStr">
        <f aca="false">IF($B34="","",IF(COUNTIFS('English Scores- Leveled papers'!$H$4:$KM$4,AH$3,'English Scores- Leveled papers'!$H36:$KM36,"&lt;&gt;")=0,"",SUMIF('English Scores- Leveled papers'!$H$4:$KM$4,AH$3,'English Scores- Leveled papers'!$H36:$KM36)))</f>
        <is>
          <t/>
        </is>
      </c>
      <c r="AI34" s="319" t="n">
        <f aca="false">IF($B34="","",IF(COUNTIFS('English Scores- Leveled papers'!$H$4:$KM$4,AI$3,'English Scores- Leveled papers'!$H36:$KM36,"&lt;&gt;")=0,"",SUMIF('English Scores- Leveled papers'!$H$4:$KM$4,AI$3,'English Scores- Leveled papers'!$H36:$KM36)))</f>
        <v>1</v>
      </c>
      <c r="AJ34" s="319" t="n">
        <f aca="false">IF($B34="","",IF(COUNTIFS('English Scores- Leveled papers'!$H$4:$KM$4,AJ$3,'English Scores- Leveled papers'!$H36:$KM36,"&lt;&gt;")=0,"",SUMIF('English Scores- Leveled papers'!$H$4:$KM$4,AJ$3,'English Scores- Leveled papers'!$H36:$KM36)))</f>
        <v>1</v>
      </c>
      <c r="AK34" s="319" t="n">
        <f aca="false">IF($B34="","",IF(COUNTIFS('English Scores- Leveled papers'!$H$4:$KM$4,AK$3,'English Scores- Leveled papers'!$H36:$KM36,"&lt;&gt;")=0,"",SUMIF('English Scores- Leveled papers'!$H$4:$KM$4,AK$3,'English Scores- Leveled papers'!$H36:$KM36)))</f>
        <v>0.5</v>
      </c>
      <c r="AL34" s="319" t="n">
        <f aca="false">IF($B34="","",IF(COUNTIFS('English Scores- Leveled papers'!$H$4:$KM$4,AL$3,'English Scores- Leveled papers'!$H36:$KM36,"&lt;&gt;")=0,"",SUMIF('English Scores- Leveled papers'!$H$4:$KM$4,AL$3,'English Scores- Leveled papers'!$H36:$KM36)))</f>
        <v>2</v>
      </c>
      <c r="AM34" s="319" t="n">
        <f aca="false">IF($B34="","",IF(COUNTIFS('English Scores- Leveled papers'!$H$4:$KM$4,AM$3,'English Scores- Leveled papers'!$H36:$KM36,"&lt;&gt;")=0,"",SUMIF('English Scores- Leveled papers'!$H$4:$KM$4,AM$3,'English Scores- Leveled papers'!$H36:$KM36)))</f>
        <v>1</v>
      </c>
      <c r="AN34" s="319" t="n">
        <f aca="false">IF($B34="","",IF(COUNTIFS('English Scores- Leveled papers'!$H$4:$KM$4,AN$3,'English Scores- Leveled papers'!$H36:$KM36,"&lt;&gt;")=0,"",SUMIF('English Scores- Leveled papers'!$H$4:$KM$4,AN$3,'English Scores- Leveled papers'!$H36:$KM36)))</f>
        <v>0</v>
      </c>
      <c r="AO34" s="319" t="n">
        <f aca="false">IF($B34="","",IF(COUNTIFS('English Scores- Leveled papers'!$H$4:$KM$4,AO$3,'English Scores- Leveled papers'!$H36:$KM36,"&lt;&gt;")=0,"",SUMIF('English Scores- Leveled papers'!$H$4:$KM$4,AO$3,'English Scores- Leveled papers'!$H36:$KM36)))</f>
        <v>1</v>
      </c>
      <c r="AP34" s="319" t="n">
        <f aca="false">IF($B34="","",IF(COUNTIFS('English Scores- Leveled papers'!$H$4:$KM$4,AP$3,'English Scores- Leveled papers'!$H36:$KM36,"&lt;&gt;")=0,"",SUMIF('English Scores- Leveled papers'!$H$4:$KM$4,AP$3,'English Scores- Leveled papers'!$H36:$KM36)))</f>
        <v>0.5</v>
      </c>
      <c r="AQ34" s="319" t="n">
        <f aca="false">IF($B34="","",IF(COUNTIFS('English Scores- Leveled papers'!$H$4:$KM$4,AQ$3,'English Scores- Leveled papers'!$H36:$KM36,"&lt;&gt;")=0,"",SUMIF('English Scores- Leveled papers'!$H$4:$KM$4,AQ$3,'English Scores- Leveled papers'!$H36:$KM36)))</f>
        <v>2</v>
      </c>
      <c r="AR34" s="319" t="n">
        <f aca="false">IF($B34="","",IF(COUNTIFS('English Scores- Leveled papers'!$H$4:$KM$4,AR$3,'English Scores- Leveled papers'!$H36:$KM36,"&lt;&gt;")=0,"",SUMIF('English Scores- Leveled papers'!$H$4:$KM$4,AR$3,'English Scores- Leveled papers'!$H36:$KM36)))</f>
        <v>0</v>
      </c>
      <c r="AS34" s="319" t="n">
        <f aca="false">IF($B34="","",IF(COUNTIFS('English Scores- Leveled papers'!$H$4:$KM$4,AS$3,'English Scores- Leveled papers'!$H36:$KM36,"&lt;&gt;")=0,"",SUMIF('English Scores- Leveled papers'!$H$4:$KM$4,AS$3,'English Scores- Leveled papers'!$H36:$KM36)))</f>
        <v>0</v>
      </c>
      <c r="AT34" s="319" t="n">
        <f aca="false">IF($B34="","",IF(COUNTIFS('English Scores- Leveled papers'!$H$4:$KM$4,AT$3,'English Scores- Leveled papers'!$H36:$KM36,"&lt;&gt;")=0,"",SUMIF('English Scores- Leveled papers'!$H$4:$KM$4,AT$3,'English Scores- Leveled papers'!$H36:$KM36)))</f>
        <v>0</v>
      </c>
      <c r="AU34" s="319" t="n">
        <f aca="false">IF($B34="","",IF(COUNTIFS('English Scores- Leveled papers'!$H$4:$KM$4,AU$3,'English Scores- Leveled papers'!$H36:$KM36,"&lt;&gt;")=0,"",SUMIF('English Scores- Leveled papers'!$H$4:$KM$4,AU$3,'English Scores- Leveled papers'!$H36:$KM36)))</f>
        <v>0</v>
      </c>
      <c r="AV34" s="319" t="n">
        <f aca="false">IF($B34="","",IF(COUNTIFS('English Scores- Leveled papers'!$H$4:$KM$4,AV$3,'English Scores- Leveled papers'!$H36:$KM36,"&lt;&gt;")=0,"",SUMIF('English Scores- Leveled papers'!$H$4:$KM$4,AV$3,'English Scores- Leveled papers'!$H36:$KM36)))</f>
        <v>1</v>
      </c>
      <c r="AW34" s="319" t="n">
        <f aca="false">IF($B34="","",IF(COUNTIFS('English Scores- Leveled papers'!$H$4:$KM$4,AW$3,'English Scores- Leveled papers'!$H36:$KM36,"&lt;&gt;")=0,"",SUMIF('English Scores- Leveled papers'!$H$4:$KM$4,AW$3,'English Scores- Leveled papers'!$H36:$KM36)))</f>
        <v>0</v>
      </c>
      <c r="AX34" s="319" t="inlineStr">
        <f aca="false">IF($B34="","",IF(COUNTIFS('English Scores- Leveled papers'!$H$4:$KM$4,AX$3,'English Scores- Leveled papers'!$H36:$KM36,"&lt;&gt;")=0,"",SUMIF('English Scores- Leveled papers'!$H$4:$KM$4,AX$3,'English Scores- Leveled papers'!$H36:$KM36)))</f>
        <is>
          <t/>
        </is>
      </c>
      <c r="AY34" s="319" t="inlineStr">
        <f aca="false">IF($B34="","",IF(COUNTIFS('English Scores- Leveled papers'!$H$4:$KM$4,AY$3,'English Scores- Leveled papers'!$H36:$KM36,"&lt;&gt;")=0,"",SUMIF('English Scores- Leveled papers'!$H$4:$KM$4,AY$3,'English Scores- Leveled papers'!$H36:$KM36)))</f>
        <is>
          <t/>
        </is>
      </c>
      <c r="AZ34" s="319" t="inlineStr">
        <f aca="false">IF($B34="","",IF(COUNTIFS('English Scores- Leveled papers'!$H$4:$KM$4,AZ$3,'English Scores- Leveled papers'!$H36:$KM36,"&lt;&gt;")=0,"",SUMIF('English Scores- Leveled papers'!$H$4:$KM$4,AZ$3,'English Scores- Leveled papers'!$H36:$KM36)))</f>
        <is>
          <t/>
        </is>
      </c>
      <c r="BA34" s="319" t="inlineStr">
        <f aca="false">IF($B34="","",IF(COUNTIFS('English Scores- Leveled papers'!$H$4:$KM$4,BA$3,'English Scores- Leveled papers'!$H36:$KM36,"&lt;&gt;")=0,"",SUMIF('English Scores- Leveled papers'!$H$4:$KM$4,BA$3,'English Scores- Leveled papers'!$H36:$KM36)))</f>
        <is>
          <t/>
        </is>
      </c>
      <c r="BB34" s="319" t="inlineStr">
        <f aca="false">IF($B34="","",IF(COUNTIFS('English Scores- Leveled papers'!$H$4:$KM$4,BB$3,'English Scores- Leveled papers'!$H36:$KM36,"&lt;&gt;")=0,"",SUMIF('English Scores- Leveled papers'!$H$4:$KM$4,BB$3,'English Scores- Leveled papers'!$H36:$KM36)))</f>
        <is>
          <t/>
        </is>
      </c>
      <c r="BC34" s="319" t="inlineStr">
        <f aca="false">IF($B34="","",IF(COUNTIFS('English Scores- Leveled papers'!$H$4:$KM$4,BC$3,'English Scores- Leveled papers'!$H36:$KM36,"&lt;&gt;")=0,"",SUMIF('English Scores- Leveled papers'!$H$4:$KM$4,BC$3,'English Scores- Leveled papers'!$H36:$KM36)))</f>
        <is>
          <t/>
        </is>
      </c>
      <c r="BD34" s="319" t="inlineStr">
        <f aca="false">IF($B34="","",IF(COUNTIFS('English Scores- Leveled papers'!$H$4:$KM$4,BD$3,'English Scores- Leveled papers'!$H36:$KM36,"&lt;&gt;")=0,"",SUMIF('English Scores- Leveled papers'!$H$4:$KM$4,BD$3,'English Scores- Leveled papers'!$H36:$KM36)))</f>
        <is>
          <t/>
        </is>
      </c>
      <c r="BE34" s="319" t="inlineStr">
        <f aca="false">IF($B34="","",IF(COUNTIFS('English Scores- Leveled papers'!$H$4:$KM$4,BE$3,'English Scores- Leveled papers'!$H36:$KM36,"&lt;&gt;")=0,"",SUMIF('English Scores- Leveled papers'!$H$4:$KM$4,BE$3,'English Scores- Leveled papers'!$H36:$KM36)))</f>
        <is>
          <t/>
        </is>
      </c>
      <c r="BF34" s="319" t="inlineStr">
        <f aca="false">IF($B34="","",IF(COUNTIFS('English Scores- Leveled papers'!$H$4:$KM$4,BF$3,'English Scores- Leveled papers'!$H36:$KM36,"&lt;&gt;")=0,"",SUMIF('English Scores- Leveled papers'!$H$4:$KM$4,BF$3,'English Scores- Leveled papers'!$H36:$KM36)))</f>
        <is>
          <t/>
        </is>
      </c>
      <c r="BG34" s="319" t="inlineStr">
        <f aca="false">IF($B34="","",IF(COUNTIFS('English Scores- Leveled papers'!$H$4:$KM$4,BG$3,'English Scores- Leveled papers'!$H36:$KM36,"&lt;&gt;")=0,"",SUMIF('English Scores- Leveled papers'!$H$4:$KM$4,BG$3,'English Scores- Leveled papers'!$H36:$KM36)))</f>
        <is>
          <t/>
        </is>
      </c>
      <c r="BH34" s="319" t="inlineStr">
        <f aca="false">IF($B34="","",IF(COUNTIFS('English Scores- Leveled papers'!$H$4:$KM$4,BH$3,'English Scores- Leveled papers'!$H36:$KM36,"&lt;&gt;")=0,"",SUMIF('English Scores- Leveled papers'!$H$4:$KM$4,BH$3,'English Scores- Leveled papers'!$H36:$KM36)))</f>
        <is>
          <t/>
        </is>
      </c>
      <c r="BI34" s="319" t="inlineStr">
        <f aca="false">IF($B34="","",IF(COUNTIFS('English Scores- Leveled papers'!$H$4:$KM$4,BI$3,'English Scores- Leveled papers'!$H36:$KM36,"&lt;&gt;")=0,"",SUMIF('English Scores- Leveled papers'!$H$4:$KM$4,BI$3,'English Scores- Leveled papers'!$H36:$KM36)))</f>
        <is>
          <t/>
        </is>
      </c>
      <c r="BJ34" s="319" t="inlineStr">
        <f aca="false">IF($B34="","",IF(COUNTIFS('English Scores- Leveled papers'!$H$4:$KM$4,BJ$3,'English Scores- Leveled papers'!$H36:$KM36,"&lt;&gt;")=0,"",SUMIF('English Scores- Leveled papers'!$H$4:$KM$4,BJ$3,'English Scores- Leveled papers'!$H36:$KM36)))</f>
        <is>
          <t/>
        </is>
      </c>
      <c r="BK34" s="319" t="inlineStr">
        <f aca="false">IF($B34="","",IF(COUNTIFS('English Scores- Leveled papers'!$H$4:$KM$4,BK$3,'English Scores- Leveled papers'!$H36:$KM36,"&lt;&gt;")=0,"",SUMIF('English Scores- Leveled papers'!$H$4:$KM$4,BK$3,'English Scores- Leveled papers'!$H36:$KM36)))</f>
        <is>
          <t/>
        </is>
      </c>
      <c r="BL34" s="319" t="inlineStr">
        <f aca="false">IF($B34="","",IF(COUNTIFS('English Scores- Leveled papers'!$H$4:$KM$4,BL$3,'English Scores- Leveled papers'!$H36:$KM36,"&lt;&gt;")=0,"",SUMIF('English Scores- Leveled papers'!$H$4:$KM$4,BL$3,'English Scores- Leveled papers'!$H36:$KM36)))</f>
        <is>
          <t/>
        </is>
      </c>
      <c r="BM34" s="319" t="inlineStr">
        <f aca="false">IF($B34="","",IF(COUNTIFS('English Scores- Leveled papers'!$H$4:$KM$4,BM$3,'English Scores- Leveled papers'!$H36:$KM36,"&lt;&gt;")=0,"",SUMIF('English Scores- Leveled papers'!$H$4:$KM$4,BM$3,'English Scores- Leveled papers'!$H36:$KM36)))</f>
        <is>
          <t/>
        </is>
      </c>
      <c r="BN34" s="319" t="inlineStr">
        <f aca="false">IF($B34="","",IF(COUNTIFS('English Scores- Leveled papers'!$H$4:$KM$4,BN$3,'English Scores- Leveled papers'!$H36:$KM36,"&lt;&gt;")=0,"",SUMIF('English Scores- Leveled papers'!$H$4:$KM$4,BN$3,'English Scores- Leveled papers'!$H36:$KM36)))</f>
        <is>
          <t/>
        </is>
      </c>
      <c r="BO34" s="319" t="inlineStr">
        <f aca="false">IF($B34="","",IF(COUNTIFS('English Scores- Leveled papers'!$H$4:$KM$4,BO$3,'English Scores- Leveled papers'!$H36:$KM36,"&lt;&gt;")=0,"",SUMIF('English Scores- Leveled papers'!$H$4:$KM$4,BO$3,'English Scores- Leveled papers'!$H36:$KM36)))</f>
        <is>
          <t/>
        </is>
      </c>
      <c r="BP34" s="319" t="inlineStr">
        <f aca="false">IF($B34="","",IF(COUNTIFS('English Scores- Leveled papers'!$H$4:$KM$4,BP$3,'English Scores- Leveled papers'!$H36:$KM36,"&lt;&gt;")=0,"",SUMIF('English Scores- Leveled papers'!$H$4:$KM$4,BP$3,'English Scores- Leveled papers'!$H36:$KM36)))</f>
        <is>
          <t/>
        </is>
      </c>
      <c r="BQ34" s="319" t="inlineStr">
        <f aca="false">IF($B34="","",IF(COUNTIFS('English Scores- Leveled papers'!$H$4:$KM$4,BQ$3,'English Scores- Leveled papers'!$H36:$KM36,"&lt;&gt;")=0,"",SUMIF('English Scores- Leveled papers'!$H$4:$KM$4,BQ$3,'English Scores- Leveled papers'!$H36:$KM36)))</f>
        <is>
          <t/>
        </is>
      </c>
      <c r="BR34" s="319" t="inlineStr">
        <f aca="false">IF($B34="","",IF(COUNTIFS('English Scores- Leveled papers'!$H$4:$KM$4,BR$3,'English Scores- Leveled papers'!$H36:$KM36,"&lt;&gt;")=0,"",SUMIF('English Scores- Leveled papers'!$H$4:$KM$4,BR$3,'English Scores- Leveled papers'!$H36:$KM36)))</f>
        <is>
          <t/>
        </is>
      </c>
      <c r="BS34" s="319" t="inlineStr">
        <f aca="false">IF($B34="","",IF(COUNTIFS('English Scores- Leveled papers'!$H$4:$KM$4,BS$3,'English Scores- Leveled papers'!$H36:$KM36,"&lt;&gt;")=0,"",SUMIF('English Scores- Leveled papers'!$H$4:$KM$4,BS$3,'English Scores- Leveled papers'!$H36:$KM36)))</f>
        <is>
          <t/>
        </is>
      </c>
      <c r="BT34" s="319" t="inlineStr">
        <f aca="false">IF($B34="","",IF(COUNTIFS('English Scores- Leveled papers'!$H$4:$KM$4,BT$3,'English Scores- Leveled papers'!$H36:$KM36,"&lt;&gt;")=0,"",SUMIF('English Scores- Leveled papers'!$H$4:$KM$4,BT$3,'English Scores- Leveled papers'!$H36:$KM36)))</f>
        <is>
          <t/>
        </is>
      </c>
      <c r="BU34" s="319" t="inlineStr">
        <f aca="false">IF($B34="","",IF(COUNTIFS('English Scores- Leveled papers'!$H$4:$KM$4,BU$3,'English Scores- Leveled papers'!$H36:$KM36,"&lt;&gt;")=0,"",SUMIF('English Scores- Leveled papers'!$H$4:$KM$4,BU$3,'English Scores- Leveled papers'!$H36:$KM36)))</f>
        <is>
          <t/>
        </is>
      </c>
      <c r="BV34" s="319" t="inlineStr">
        <f aca="false">IF($B34="","",IF(COUNTIFS('English Scores- Leveled papers'!$H$4:$KM$4,BV$3,'English Scores- Leveled papers'!$H36:$KM36,"&lt;&gt;")=0,"",SUMIF('English Scores- Leveled papers'!$H$4:$KM$4,BV$3,'English Scores- Leveled papers'!$H36:$KM36)))</f>
        <is>
          <t/>
        </is>
      </c>
      <c r="BW34" s="319" t="inlineStr">
        <f aca="false">IF($B34="","",IF(COUNTIFS('English Scores- Leveled papers'!$H$4:$KM$4,BW$3,'English Scores- Leveled papers'!$H36:$KM36,"&lt;&gt;")=0,"",SUMIF('English Scores- Leveled papers'!$H$4:$KM$4,BW$3,'English Scores- Leveled papers'!$H36:$KM36)))</f>
        <is>
          <t/>
        </is>
      </c>
      <c r="BX34" s="319" t="inlineStr">
        <f aca="false">IF($B34="","",IF(COUNTIFS('English Scores- Leveled papers'!$H$4:$KM$4,BX$3,'English Scores- Leveled papers'!$H36:$KM36,"&lt;&gt;")=0,"",SUMIF('English Scores- Leveled papers'!$H$4:$KM$4,BX$3,'English Scores- Leveled papers'!$H36:$KM36)))</f>
        <is>
          <t/>
        </is>
      </c>
      <c r="BY34" s="319" t="inlineStr">
        <f aca="false">IF($B34="","",IF(COUNTIFS('English Scores- Leveled papers'!$H$4:$KM$4,BY$3,'English Scores- Leveled papers'!$H36:$KM36,"&lt;&gt;")=0,"",SUMIF('English Scores- Leveled papers'!$H$4:$KM$4,BY$3,'English Scores- Leveled papers'!$H36:$KM36)))</f>
        <is>
          <t/>
        </is>
      </c>
      <c r="BZ34" s="319" t="inlineStr">
        <f aca="false">IF($B34="","",IF(COUNTIFS('English Scores- Leveled papers'!$H$4:$KM$4,BZ$3,'English Scores- Leveled papers'!$H36:$KM36,"&lt;&gt;")=0,"",SUMIF('English Scores- Leveled papers'!$H$4:$KM$4,BZ$3,'English Scores- Leveled papers'!$H36:$KM36)))</f>
        <is>
          <t/>
        </is>
      </c>
      <c r="CA34" s="319" t="inlineStr">
        <f aca="false">IF($B34="","",IF(COUNTIFS('English Scores- Leveled papers'!$H$4:$KM$4,CA$3,'English Scores- Leveled papers'!$H36:$KM36,"&lt;&gt;")=0,"",SUMIF('English Scores- Leveled papers'!$H$4:$KM$4,CA$3,'English Scores- Leveled papers'!$H36:$KM36)))</f>
        <is>
          <t/>
        </is>
      </c>
      <c r="CB34" s="319" t="inlineStr">
        <f aca="false">IF($B34="","",IF(COUNTIFS('English Scores- Leveled papers'!$H$4:$KM$4,CB$3,'English Scores- Leveled papers'!$H36:$KM36,"&lt;&gt;")=0,"",SUMIF('English Scores- Leveled papers'!$H$4:$KM$4,CB$3,'English Scores- Leveled papers'!$H36:$KM36)))</f>
        <is>
          <t/>
        </is>
      </c>
      <c r="CC34" s="319" t="inlineStr">
        <f aca="false">IF($B34="","",IF(COUNTIFS('English Scores- Leveled papers'!$H$4:$KM$4,CC$3,'English Scores- Leveled papers'!$H36:$KM36,"&lt;&gt;")=0,"",SUMIF('English Scores- Leveled papers'!$H$4:$KM$4,CC$3,'English Scores- Leveled papers'!$H36:$KM36)))</f>
        <is>
          <t/>
        </is>
      </c>
      <c r="CD34" s="319" t="inlineStr">
        <f aca="false">IF($B34="","",IF(COUNTIFS('English Scores- Leveled papers'!$H$4:$KM$4,CD$3,'English Scores- Leveled papers'!$H36:$KM36,"&lt;&gt;")=0,"",SUMIF('English Scores- Leveled papers'!$H$4:$KM$4,CD$3,'English Scores- Leveled papers'!$H36:$KM36)))</f>
        <is>
          <t/>
        </is>
      </c>
      <c r="CE34" s="319" t="inlineStr">
        <f aca="false">IF($B34="","",IF(COUNTIFS('English Scores- Leveled papers'!$H$4:$KM$4,CE$3,'English Scores- Leveled papers'!$H36:$KM36,"&lt;&gt;")=0,"",SUMIF('English Scores- Leveled papers'!$H$4:$KM$4,CE$3,'English Scores- Leveled papers'!$H36:$KM36)))</f>
        <is>
          <t/>
        </is>
      </c>
      <c r="CF34" s="319" t="inlineStr">
        <f aca="false">IF($B34="","",IF(COUNTIFS('English Scores- Leveled papers'!$H$4:$KM$4,CF$3,'English Scores- Leveled papers'!$H36:$KM36,"&lt;&gt;")=0,"",SUMIF('English Scores- Leveled papers'!$H$4:$KM$4,CF$3,'English Scores- Leveled papers'!$H36:$KM36)))</f>
        <is>
          <t/>
        </is>
      </c>
      <c r="CG34" s="319" t="inlineStr">
        <f aca="false">IF($B34="","",IF(COUNTIFS('English Scores- Leveled papers'!$H$4:$KM$4,CG$3,'English Scores- Leveled papers'!$H36:$KM36,"&lt;&gt;")=0,"",SUMIF('English Scores- Leveled papers'!$H$4:$KM$4,CG$3,'English Scores- Leveled papers'!$H36:$KM36)))</f>
        <is>
          <t/>
        </is>
      </c>
      <c r="CH34" s="319" t="inlineStr">
        <f aca="false">IF($B34="","",IF(COUNTIFS('English Scores- Leveled papers'!$H$4:$KM$4,CH$3,'English Scores- Leveled papers'!$H36:$KM36,"&lt;&gt;")=0,"",SUMIF('English Scores- Leveled papers'!$H$4:$KM$4,CH$3,'English Scores- Leveled papers'!$H36:$KM36)))</f>
        <is>
          <t/>
        </is>
      </c>
      <c r="CI34" s="319" t="inlineStr">
        <f aca="false">IF($B34="","",IF(COUNTIFS('English Scores- Leveled papers'!$H$4:$KM$4,CI$3,'English Scores- Leveled papers'!$H36:$KM36,"&lt;&gt;")=0,"",SUMIF('English Scores- Leveled papers'!$H$4:$KM$4,CI$3,'English Scores- Leveled papers'!$H36:$KM36)))</f>
        <is>
          <t/>
        </is>
      </c>
      <c r="CJ34" s="319" t="inlineStr">
        <f aca="false">IF($B34="","",IF(COUNTIFS('English Scores- Leveled papers'!$H$4:$KM$4,CJ$3,'English Scores- Leveled papers'!$H36:$KM36,"&lt;&gt;")=0,"",SUMIF('English Scores- Leveled papers'!$H$4:$KM$4,CJ$3,'English Scores- Leveled papers'!$H36:$KM36)))</f>
        <is>
          <t/>
        </is>
      </c>
      <c r="CK34" s="319" t="inlineStr">
        <f aca="false">IF($B34="","",IF(COUNTIFS('English Scores- Leveled papers'!$H$4:$KM$4,CK$3,'English Scores- Leveled papers'!$H36:$KM36,"&lt;&gt;")=0,"",SUMIF('English Scores- Leveled papers'!$H$4:$KM$4,CK$3,'English Scores- Leveled papers'!$H36:$KM36)))</f>
        <is>
          <t/>
        </is>
      </c>
      <c r="CL34" s="319" t="inlineStr">
        <f aca="false">IF($B34="","",IF(COUNTIFS('English Scores- Leveled papers'!$H$4:$KM$4,CL$3,'English Scores- Leveled papers'!$H36:$KM36,"&lt;&gt;")=0,"",SUMIF('English Scores- Leveled papers'!$H$4:$KM$4,CL$3,'English Scores- Leveled papers'!$H36:$KM36)))</f>
        <is>
          <t/>
        </is>
      </c>
      <c r="CM34" s="319" t="inlineStr">
        <f aca="false">IF($B34="","",IF(COUNTIFS('English Scores- Leveled papers'!$H$4:$KM$4,CM$3,'English Scores- Leveled papers'!$H36:$KM36,"&lt;&gt;")=0,"",SUMIF('English Scores- Leveled papers'!$H$4:$KM$4,CM$3,'English Scores- Leveled papers'!$H36:$KM36)))</f>
        <is>
          <t/>
        </is>
      </c>
      <c r="CN34" s="319" t="inlineStr">
        <f aca="false">IF($B34="","",IF(COUNTIFS('English Scores- Leveled papers'!$H$4:$KM$4,CN$3,'English Scores- Leveled papers'!$H36:$KM36,"&lt;&gt;")=0,"",SUMIF('English Scores- Leveled papers'!$H$4:$KM$4,CN$3,'English Scores- Leveled papers'!$H36:$KM36)))</f>
        <is>
          <t/>
        </is>
      </c>
      <c r="CO34" s="319" t="inlineStr">
        <f aca="false">IF($B34="","",IF(COUNTIFS('English Scores- Leveled papers'!$H$4:$KM$4,CO$3,'English Scores- Leveled papers'!$H36:$KM36,"&lt;&gt;")=0,"",SUMIF('English Scores- Leveled papers'!$H$4:$KM$4,CO$3,'English Scores- Leveled papers'!$H36:$KM36)))</f>
        <is>
          <t/>
        </is>
      </c>
      <c r="CP34" s="319" t="inlineStr">
        <f aca="false">IF($B34="","",IF(COUNTIFS('English Scores- Leveled papers'!$H$4:$KM$4,CP$3,'English Scores- Leveled papers'!$H36:$KM36,"&lt;&gt;")=0,"",SUMIF('English Scores- Leveled papers'!$H$4:$KM$4,CP$3,'English Scores- Leveled papers'!$H36:$KM36)))</f>
        <is>
          <t/>
        </is>
      </c>
      <c r="CQ34" s="319" t="inlineStr">
        <f aca="false">IF($B34="","",IF(COUNTIFS('English Scores- Leveled papers'!$H$4:$KM$4,CQ$3,'English Scores- Leveled papers'!$H36:$KM36,"&lt;&gt;")=0,"",SUMIF('English Scores- Leveled papers'!$H$4:$KM$4,CQ$3,'English Scores- Leveled papers'!$H36:$KM36)))</f>
        <is>
          <t/>
        </is>
      </c>
      <c r="CR34" s="319" t="inlineStr">
        <f aca="false">IF($B34="","",IF(COUNTIFS('English Scores- Leveled papers'!$H$4:$KM$4,CR$3,'English Scores- Leveled papers'!$H36:$KM36,"&lt;&gt;")=0,"",SUMIF('English Scores- Leveled papers'!$H$4:$KM$4,CR$3,'English Scores- Leveled papers'!$H36:$KM36)))</f>
        <is>
          <t/>
        </is>
      </c>
      <c r="CS34" s="319" t="inlineStr">
        <f aca="false">IF($B34="","",IF(COUNTIFS('English Scores- Leveled papers'!$H$4:$KM$4,CS$3,'English Scores- Leveled papers'!$H36:$KM36,"&lt;&gt;")=0,"",SUMIF('English Scores- Leveled papers'!$H$4:$KM$4,CS$3,'English Scores- Leveled papers'!$H36:$KM36)))</f>
        <is>
          <t/>
        </is>
      </c>
      <c r="CT34" s="319" t="inlineStr">
        <f aca="false">IF($B34="","",IF(COUNTIFS('English Scores- Leveled papers'!$H$4:$KM$4,CT$3,'English Scores- Leveled papers'!$H36:$KM36,"&lt;&gt;")=0,"",SUMIF('English Scores- Leveled papers'!$H$4:$KM$4,CT$3,'English Scores- Leveled papers'!$H36:$KM36)))</f>
        <is>
          <t/>
        </is>
      </c>
      <c r="CU34" s="319" t="inlineStr">
        <f aca="false">IF($B34="","",IF(COUNTIFS('English Scores- Leveled papers'!$H$4:$KM$4,CU$3,'English Scores- Leveled papers'!$H36:$KM36,"&lt;&gt;")=0,"",SUMIF('English Scores- Leveled papers'!$H$4:$KM$4,CU$3,'English Scores- Leveled papers'!$H36:$KM36)))</f>
        <is>
          <t/>
        </is>
      </c>
      <c r="CV34" s="319" t="inlineStr">
        <f aca="false">IF($B34="","",IF(COUNTIFS('English Scores- Leveled papers'!$H$4:$KM$4,CV$3,'English Scores- Leveled papers'!$H36:$KM36,"&lt;&gt;")=0,"",SUMIF('English Scores- Leveled papers'!$H$4:$KM$4,CV$3,'English Scores- Leveled papers'!$H36:$KM36)))</f>
        <is>
          <t/>
        </is>
      </c>
      <c r="CW34" s="319" t="inlineStr">
        <f aca="false">IF($B34="","",IF(COUNTIFS('English Scores- Leveled papers'!$H$4:$KM$4,CW$3,'English Scores- Leveled papers'!$H36:$KM36,"&lt;&gt;")=0,"",SUMIF('English Scores- Leveled papers'!$H$4:$KM$4,CW$3,'English Scores- Leveled papers'!$H36:$KM36)))</f>
        <is>
          <t/>
        </is>
      </c>
      <c r="CX34" s="319" t="inlineStr">
        <f aca="false">IF($B34="","",IF(COUNTIFS('English Scores- Leveled papers'!$H$4:$KM$4,CX$3,'English Scores- Leveled papers'!$H36:$KM36,"&lt;&gt;")=0,"",SUMIF('English Scores- Leveled papers'!$H$4:$KM$4,CX$3,'English Scores- Leveled papers'!$H36:$KM36)))</f>
        <is>
          <t/>
        </is>
      </c>
      <c r="CY34" s="319" t="inlineStr">
        <f aca="false">IF($B34="","",IF(COUNTIFS('English Scores- Leveled papers'!$H$4:$KM$4,CY$3,'English Scores- Leveled papers'!$H36:$KM36,"&lt;&gt;")=0,"",SUMIF('English Scores- Leveled papers'!$H$4:$KM$4,CY$3,'English Scores- Leveled papers'!$H36:$KM36)))</f>
        <is>
          <t/>
        </is>
      </c>
      <c r="CZ34" s="319" t="inlineStr">
        <f aca="false">IF($B34="","",IF(COUNTIFS('English Scores- Leveled papers'!$H$4:$KM$4,CZ$3,'English Scores- Leveled papers'!$H36:$KM36,"&lt;&gt;")=0,"",SUMIF('English Scores- Leveled papers'!$H$4:$KM$4,CZ$3,'English Scores- Leveled papers'!$H36:$KM36)))</f>
        <is>
          <t/>
        </is>
      </c>
      <c r="DA34" s="319" t="inlineStr">
        <f aca="false">IF($B34="","",IF(COUNTIFS('English Scores- Leveled papers'!$H$4:$KM$4,DA$3,'English Scores- Leveled papers'!$H36:$KM36,"&lt;&gt;")=0,"",SUMIF('English Scores- Leveled papers'!$H$4:$KM$4,DA$3,'English Scores- Leveled papers'!$H36:$KM36)))</f>
        <is>
          <t/>
        </is>
      </c>
      <c r="DB34" s="319" t="inlineStr">
        <f aca="false">IF($B34="","",IF(COUNTIFS('English Scores- Leveled papers'!$H$4:$KM$4,DB$3,'English Scores- Leveled papers'!$H36:$KM36,"&lt;&gt;")=0,"",SUMIF('English Scores- Leveled papers'!$H$4:$KM$4,DB$3,'English Scores- Leveled papers'!$H36:$KM36)))</f>
        <is>
          <t/>
        </is>
      </c>
      <c r="DC34" s="319" t="inlineStr">
        <f aca="false">IF($B34="","",IF(COUNTIFS('English Scores- Leveled papers'!$H$4:$KM$4,DC$3,'English Scores- Leveled papers'!$H36:$KM36,"&lt;&gt;")=0,"",SUMIF('English Scores- Leveled papers'!$H$4:$KM$4,DC$3,'English Scores- Leveled papers'!$H36:$KM36)))</f>
        <is>
          <t/>
        </is>
      </c>
      <c r="DD34" s="319" t="inlineStr">
        <f aca="false">IF($B34="","",IF(COUNTIFS('English Scores- Leveled papers'!$H$4:$KM$4,DD$3,'English Scores- Leveled papers'!$H36:$KM36,"&lt;&gt;")=0,"",SUMIF('English Scores- Leveled papers'!$H$4:$KM$4,DD$3,'English Scores- Leveled papers'!$H36:$KM36)))</f>
        <is>
          <t/>
        </is>
      </c>
      <c r="DE34" s="319" t="inlineStr">
        <f aca="false">IF($B34="","",IF(COUNTIFS('English Scores- Leveled papers'!$H$4:$KM$4,DE$3,'English Scores- Leveled papers'!$H36:$KM36,"&lt;&gt;")=0,"",SUMIF('English Scores- Leveled papers'!$H$4:$KM$4,DE$3,'English Scores- Leveled papers'!$H36:$KM36)))</f>
        <is>
          <t/>
        </is>
      </c>
      <c r="DF34" s="319" t="inlineStr">
        <f aca="false">IF($B34="","",IF(COUNTIFS('English Scores- Leveled papers'!$H$4:$KM$4,DF$3,'English Scores- Leveled papers'!$H36:$KM36,"&lt;&gt;")=0,"",SUMIF('English Scores- Leveled papers'!$H$4:$KM$4,DF$3,'English Scores- Leveled papers'!$H36:$KM36)))</f>
        <is>
          <t/>
        </is>
      </c>
      <c r="DG34" s="319" t="inlineStr">
        <f aca="false">IF($B34="","",IF(COUNTIFS('English Scores- Leveled papers'!$H$4:$KM$4,DG$3,'English Scores- Leveled papers'!$H36:$KM36,"&lt;&gt;")=0,"",SUMIF('English Scores- Leveled papers'!$H$4:$KM$4,DG$3,'English Scores- Leveled papers'!$H36:$KM36)))</f>
        <is>
          <t/>
        </is>
      </c>
      <c r="DH34" s="319" t="inlineStr">
        <f aca="false">IF($B34="","",IF(COUNTIFS('English Scores- Leveled papers'!$H$4:$KM$4,DH$3,'English Scores- Leveled papers'!$H36:$KM36,"&lt;&gt;")=0,"",SUMIF('English Scores- Leveled papers'!$H$4:$KM$4,DH$3,'English Scores- Leveled papers'!$H36:$KM36)))</f>
        <is>
          <t/>
        </is>
      </c>
      <c r="DI34" s="319" t="inlineStr">
        <f aca="false">IF($B34="","",IF(COUNTIFS('English Scores- Leveled papers'!$H$4:$KM$4,DI$3,'English Scores- Leveled papers'!$H36:$KM36,"&lt;&gt;")=0,"",SUMIF('English Scores- Leveled papers'!$H$4:$KM$4,DI$3,'English Scores- Leveled papers'!$H36:$KM36)))</f>
        <is>
          <t/>
        </is>
      </c>
      <c r="DJ34" s="319" t="inlineStr">
        <f aca="false">IF($B34="","",IF(COUNTIFS('English Scores- Leveled papers'!$H$4:$KM$4,DJ$3,'English Scores- Leveled papers'!$H36:$KM36,"&lt;&gt;")=0,"",SUMIF('English Scores- Leveled papers'!$H$4:$KM$4,DJ$3,'English Scores- Leveled papers'!$H36:$KM36)))</f>
        <is>
          <t/>
        </is>
      </c>
      <c r="DK34" s="319" t="inlineStr">
        <f aca="false">IF($B34="","",IF(COUNTIFS('English Scores- Leveled papers'!$H$4:$KM$4,DK$3,'English Scores- Leveled papers'!$H36:$KM36,"&lt;&gt;")=0,"",SUMIF('English Scores- Leveled papers'!$H$4:$KM$4,DK$3,'English Scores- Leveled papers'!$H36:$KM36)))</f>
        <is>
          <t/>
        </is>
      </c>
      <c r="DL34" s="319" t="inlineStr">
        <f aca="false">IF($B34="","",IF(COUNTIFS('English Scores- Leveled papers'!$H$4:$KM$4,DL$3,'English Scores- Leveled papers'!$H36:$KM36,"&lt;&gt;")=0,"",SUMIF('English Scores- Leveled papers'!$H$4:$KM$4,DL$3,'English Scores- Leveled papers'!$H36:$KM36)))</f>
        <is>
          <t/>
        </is>
      </c>
      <c r="DM34" s="319" t="inlineStr">
        <f aca="false">IF($B34="","",IF(COUNTIFS('English Scores- Leveled papers'!$H$4:$KM$4,DM$3,'English Scores- Leveled papers'!$H36:$KM36,"&lt;&gt;")=0,"",SUMIF('English Scores- Leveled papers'!$H$4:$KM$4,DM$3,'English Scores- Leveled papers'!$H36:$KM36)))</f>
        <is>
          <t/>
        </is>
      </c>
      <c r="DN34" s="319" t="inlineStr">
        <f aca="false">IF($B34="","",IF(COUNTIFS('English Scores- Leveled papers'!$H$4:$KM$4,DN$3,'English Scores- Leveled papers'!$H36:$KM36,"&lt;&gt;")=0,"",SUMIF('English Scores- Leveled papers'!$H$4:$KM$4,DN$3,'English Scores- Leveled papers'!$H36:$KM36)))</f>
        <is>
          <t/>
        </is>
      </c>
      <c r="DO34" s="319" t="inlineStr">
        <f aca="false">IF($B34="","",IF(COUNTIFS('English Scores- Leveled papers'!$H$4:$KM$4,DO$3,'English Scores- Leveled papers'!$H36:$KM36,"&lt;&gt;")=0,"",SUMIF('English Scores- Leveled papers'!$H$4:$KM$4,DO$3,'English Scores- Leveled papers'!$H36:$KM36)))</f>
        <is>
          <t/>
        </is>
      </c>
      <c r="DP34" s="319" t="inlineStr">
        <f aca="false">IF($B34="","",IF(COUNTIFS('English Scores- Leveled papers'!$H$4:$KM$4,DP$3,'English Scores- Leveled papers'!$H36:$KM36,"&lt;&gt;")=0,"",SUMIF('English Scores- Leveled papers'!$H$4:$KM$4,DP$3,'English Scores- Leveled papers'!$H36:$KM36)))</f>
        <is>
          <t/>
        </is>
      </c>
      <c r="DQ34" s="320" t="inlineStr">
        <f aca="false">IF($B34="","",IF(COUNTIFS('English Scores- Leveled papers'!$H$4:$KM$4,DQ$3,'English Scores- Leveled papers'!$H36:$KM36,"&lt;&gt;")=0,"",SUMIF('English Scores- Leveled papers'!$H$4:$KM$4,DQ$3,'English Scores- Leveled papers'!$H36:$KM36)))</f>
        <is>
          <t/>
        </is>
      </c>
      <c r="DR34" s="321" t="inlineStr">
        <f aca="false">IF('Cover Sheet'!$AC$6="6th", 'Eng GLA 6th, 7th, 8th'!D37, "")</f>
        <is>
          <t/>
        </is>
      </c>
      <c r="DU34" s="319" t="inlineStr">
        <f aca="false">IF($B34="","",IF(COUNTIFS('Eng GLA 6th, 7th, 8th'!$E$4:$DV$4,DU$3,'Eng GLA 6th, 7th, 8th'!$E37:$DV37,"&lt;&gt;")=0,"",SUMIF('Eng GLA 6th, 7th, 8th'!$E$4:$DV$4,DU$3,'Eng GLA 6th, 7th, 8th'!$E37:$DV37)))</f>
        <is>
          <t/>
        </is>
      </c>
      <c r="DV34" s="319" t="inlineStr">
        <f aca="false">IF($B34="","",IF(COUNTIFS('Eng GLA 6th, 7th, 8th'!$E$4:$DV$4,DV$3,'Eng GLA 6th, 7th, 8th'!$E37:$DV37,"&lt;&gt;")=0,"",SUMIF('Eng GLA 6th, 7th, 8th'!$E$4:$DV$4,DV$3,'Eng GLA 6th, 7th, 8th'!$E37:$DV37)))</f>
        <is>
          <t/>
        </is>
      </c>
      <c r="DW34" s="319" t="inlineStr">
        <f aca="false">IF($B34="","",IF(COUNTIFS('Eng GLA 6th, 7th, 8th'!$E$4:$DV$4,DW$3,'Eng GLA 6th, 7th, 8th'!$E37:$DV37,"&lt;&gt;")=0,"",SUMIF('Eng GLA 6th, 7th, 8th'!$E$4:$DV$4,DW$3,'Eng GLA 6th, 7th, 8th'!$E37:$DV37)))</f>
        <is>
          <t/>
        </is>
      </c>
      <c r="DX34" s="319" t="inlineStr">
        <f aca="false">IF($B34="","",IF(COUNTIFS('Eng GLA 6th, 7th, 8th'!$E$4:$DV$4,DX$3,'Eng GLA 6th, 7th, 8th'!$E37:$DV37,"&lt;&gt;")=0,"",SUMIF('Eng GLA 6th, 7th, 8th'!$E$4:$DV$4,DX$3,'Eng GLA 6th, 7th, 8th'!$E37:$DV37)))</f>
        <is>
          <t/>
        </is>
      </c>
      <c r="DY34" s="319" t="inlineStr">
        <f aca="false">IF($B34="","",IF(COUNTIFS('Eng GLA 6th, 7th, 8th'!$E$4:$DV$4,DY$3,'Eng GLA 6th, 7th, 8th'!$E37:$DV37,"&lt;&gt;")=0,"",SUMIF('Eng GLA 6th, 7th, 8th'!$E$4:$DV$4,DY$3,'Eng GLA 6th, 7th, 8th'!$E37:$DV37)))</f>
        <is>
          <t/>
        </is>
      </c>
      <c r="DZ34" s="319" t="inlineStr">
        <f aca="false">IF($B34="","",IF(COUNTIFS('Eng GLA 6th, 7th, 8th'!$E$4:$DV$4,DZ$3,'Eng GLA 6th, 7th, 8th'!$E37:$DV37,"&lt;&gt;")=0,"",SUMIF('Eng GLA 6th, 7th, 8th'!$E$4:$DV$4,DZ$3,'Eng GLA 6th, 7th, 8th'!$E37:$DV37)))</f>
        <is>
          <t/>
        </is>
      </c>
      <c r="EA34" s="319" t="inlineStr">
        <f aca="false">IF($B34="","",IF(COUNTIFS('Eng GLA 6th, 7th, 8th'!$E$4:$DV$4,EA$3,'Eng GLA 6th, 7th, 8th'!$E37:$DV37,"&lt;&gt;")=0,"",SUMIF('Eng GLA 6th, 7th, 8th'!$E$4:$DV$4,EA$3,'Eng GLA 6th, 7th, 8th'!$E37:$DV37)))</f>
        <is>
          <t/>
        </is>
      </c>
      <c r="EB34" s="319" t="inlineStr">
        <f aca="false">IF($B34="","",IF(COUNTIFS('Eng GLA 6th, 7th, 8th'!$E$4:$DV$4,EB$3,'Eng GLA 6th, 7th, 8th'!$E37:$DV37,"&lt;&gt;")=0,"",SUMIF('Eng GLA 6th, 7th, 8th'!$E$4:$DV$4,EB$3,'Eng GLA 6th, 7th, 8th'!$E37:$DV37)))</f>
        <is>
          <t/>
        </is>
      </c>
      <c r="EC34" s="319" t="inlineStr">
        <f aca="false">IF($B34="","",IF(COUNTIFS('Eng GLA 6th, 7th, 8th'!$E$4:$DV$4,EC$3,'Eng GLA 6th, 7th, 8th'!$E37:$DV37,"&lt;&gt;")=0,"",SUMIF('Eng GLA 6th, 7th, 8th'!$E$4:$DV$4,EC$3,'Eng GLA 6th, 7th, 8th'!$E37:$DV37)))</f>
        <is>
          <t/>
        </is>
      </c>
      <c r="ED34" s="319" t="inlineStr">
        <f aca="false">IF($B34="","",IF(COUNTIFS('Eng GLA 6th, 7th, 8th'!$E$4:$DV$4,ED$3,'Eng GLA 6th, 7th, 8th'!$E37:$DV37,"&lt;&gt;")=0,"",SUMIF('Eng GLA 6th, 7th, 8th'!$E$4:$DV$4,ED$3,'Eng GLA 6th, 7th, 8th'!$E37:$DV37)))</f>
        <is>
          <t/>
        </is>
      </c>
      <c r="EE34" s="319" t="inlineStr">
        <f aca="false">IF($B34="","",IF(COUNTIFS('Eng GLA 6th, 7th, 8th'!$E$4:$DV$4,EE$3,'Eng GLA 6th, 7th, 8th'!$E37:$DV37,"&lt;&gt;")=0,"",SUMIF('Eng GLA 6th, 7th, 8th'!$E$4:$DV$4,EE$3,'Eng GLA 6th, 7th, 8th'!$E37:$DV37)))</f>
        <is>
          <t/>
        </is>
      </c>
      <c r="EF34" s="319" t="inlineStr">
        <f aca="false">IF($B34="","",IF(COUNTIFS('Eng GLA 6th, 7th, 8th'!$E$4:$DV$4,EF$3,'Eng GLA 6th, 7th, 8th'!$E37:$DV37,"&lt;&gt;")=0,"",SUMIF('Eng GLA 6th, 7th, 8th'!$E$4:$DV$4,EF$3,'Eng GLA 6th, 7th, 8th'!$E37:$DV37)))</f>
        <is>
          <t/>
        </is>
      </c>
      <c r="EG34" s="319" t="inlineStr">
        <f aca="false">IF($B34="","",IF(COUNTIFS('Eng GLA 6th, 7th, 8th'!$E$4:$DV$4,EG$3,'Eng GLA 6th, 7th, 8th'!$E37:$DV37,"&lt;&gt;")=0,"",SUMIF('Eng GLA 6th, 7th, 8th'!$E$4:$DV$4,EG$3,'Eng GLA 6th, 7th, 8th'!$E37:$DV37)))</f>
        <is>
          <t/>
        </is>
      </c>
      <c r="EH34" s="319" t="inlineStr">
        <f aca="false">IF($B34="","",IF(COUNTIFS('Eng GLA 6th, 7th, 8th'!$E$4:$DV$4,EH$3,'Eng GLA 6th, 7th, 8th'!$E37:$DV37,"&lt;&gt;")=0,"",SUMIF('Eng GLA 6th, 7th, 8th'!$E$4:$DV$4,EH$3,'Eng GLA 6th, 7th, 8th'!$E37:$DV37)))</f>
        <is>
          <t/>
        </is>
      </c>
      <c r="EI34" s="319" t="inlineStr">
        <f aca="false">IF($B34="","",IF(COUNTIFS('Eng GLA 6th, 7th, 8th'!$E$4:$DV$4,EI$3,'Eng GLA 6th, 7th, 8th'!$E37:$DV37,"&lt;&gt;")=0,"",SUMIF('Eng GLA 6th, 7th, 8th'!$E$4:$DV$4,EI$3,'Eng GLA 6th, 7th, 8th'!$E37:$DV37)))</f>
        <is>
          <t/>
        </is>
      </c>
      <c r="EJ34" s="322" t="inlineStr">
        <f aca="false">IF('Cover Sheet'!$AC$6="7th", 'Eng GLA 6th, 7th, 8th'!AQ37, "")</f>
        <is>
          <t/>
        </is>
      </c>
      <c r="EK34" s="319" t="inlineStr">
        <f aca="false">IF($B34="","",IF(COUNTIFS('Eng GLA 6th, 7th, 8th'!$E$4:$DV$4,EK$3,'Eng GLA 6th, 7th, 8th'!$E37:$DV37,"&lt;&gt;")=0,"",SUMIF('Eng GLA 6th, 7th, 8th'!$E$4:$DV$4,EK$3,'Eng GLA 6th, 7th, 8th'!$E37:$DV37)))</f>
        <is>
          <t/>
        </is>
      </c>
      <c r="EL34" s="319" t="inlineStr">
        <f aca="false">IF($B34="","",IF(COUNTIFS('Eng GLA 6th, 7th, 8th'!$E$4:$DV$4,EL$3,'Eng GLA 6th, 7th, 8th'!$E37:$DV37,"&lt;&gt;")=0,"",SUMIF('Eng GLA 6th, 7th, 8th'!$E$4:$DV$4,EL$3,'Eng GLA 6th, 7th, 8th'!$E37:$DV37)))</f>
        <is>
          <t/>
        </is>
      </c>
      <c r="EM34" s="319" t="inlineStr">
        <f aca="false">IF($B34="","",IF(COUNTIFS('Eng GLA 6th, 7th, 8th'!$E$4:$DV$4,EM$3,'Eng GLA 6th, 7th, 8th'!$E37:$DV37,"&lt;&gt;")=0,"",SUMIF('Eng GLA 6th, 7th, 8th'!$E$4:$DV$4,EM$3,'Eng GLA 6th, 7th, 8th'!$E37:$DV37)))</f>
        <is>
          <t/>
        </is>
      </c>
      <c r="EN34" s="319" t="inlineStr">
        <f aca="false">IF($B34="","",IF(COUNTIFS('Eng GLA 6th, 7th, 8th'!$E$4:$DV$4,EN$3,'Eng GLA 6th, 7th, 8th'!$E37:$DV37,"&lt;&gt;")=0,"",SUMIF('Eng GLA 6th, 7th, 8th'!$E$4:$DV$4,EN$3,'Eng GLA 6th, 7th, 8th'!$E37:$DV37)))</f>
        <is>
          <t/>
        </is>
      </c>
      <c r="EO34" s="319" t="inlineStr">
        <f aca="false">IF($B34="","",IF(COUNTIFS('Eng GLA 6th, 7th, 8th'!$E$4:$DV$4,EO$3,'Eng GLA 6th, 7th, 8th'!$E37:$DV37,"&lt;&gt;")=0,"",SUMIF('Eng GLA 6th, 7th, 8th'!$E$4:$DV$4,EO$3,'Eng GLA 6th, 7th, 8th'!$E37:$DV37)))</f>
        <is>
          <t/>
        </is>
      </c>
      <c r="EP34" s="319" t="inlineStr">
        <f aca="false">IF($B34="","",IF(COUNTIFS('Eng GLA 6th, 7th, 8th'!$E$4:$DV$4,EP$3,'Eng GLA 6th, 7th, 8th'!$E37:$DV37,"&lt;&gt;")=0,"",SUMIF('Eng GLA 6th, 7th, 8th'!$E$4:$DV$4,EP$3,'Eng GLA 6th, 7th, 8th'!$E37:$DV37)))</f>
        <is>
          <t/>
        </is>
      </c>
      <c r="EQ34" s="319" t="inlineStr">
        <f aca="false">IF($B34="","",IF(COUNTIFS('Eng GLA 6th, 7th, 8th'!$E$4:$DV$4,EQ$3,'Eng GLA 6th, 7th, 8th'!$E37:$DV37,"&lt;&gt;")=0,"",SUMIF('Eng GLA 6th, 7th, 8th'!$E$4:$DV$4,EQ$3,'Eng GLA 6th, 7th, 8th'!$E37:$DV37)))</f>
        <is>
          <t/>
        </is>
      </c>
      <c r="ER34" s="319" t="inlineStr">
        <f aca="false">IF($B34="","",IF(COUNTIFS('Eng GLA 6th, 7th, 8th'!$E$4:$DV$4,ER$3,'Eng GLA 6th, 7th, 8th'!$E37:$DV37,"&lt;&gt;")=0,"",SUMIF('Eng GLA 6th, 7th, 8th'!$E$4:$DV$4,ER$3,'Eng GLA 6th, 7th, 8th'!$E37:$DV37)))</f>
        <is>
          <t/>
        </is>
      </c>
      <c r="ES34" s="319" t="inlineStr">
        <f aca="false">IF($B34="","",IF(COUNTIFS('Eng GLA 6th, 7th, 8th'!$E$4:$DV$4,ES$3,'Eng GLA 6th, 7th, 8th'!$E37:$DV37,"&lt;&gt;")=0,"",SUMIF('Eng GLA 6th, 7th, 8th'!$E$4:$DV$4,ES$3,'Eng GLA 6th, 7th, 8th'!$E37:$DV37)))</f>
        <is>
          <t/>
        </is>
      </c>
      <c r="ET34" s="319" t="inlineStr">
        <f aca="false">IF($B34="","",IF(COUNTIFS('Eng GLA 6th, 7th, 8th'!$E$4:$DV$4,ET$3,'Eng GLA 6th, 7th, 8th'!$E37:$DV37,"&lt;&gt;")=0,"",SUMIF('Eng GLA 6th, 7th, 8th'!$E$4:$DV$4,ET$3,'Eng GLA 6th, 7th, 8th'!$E37:$DV37)))</f>
        <is>
          <t/>
        </is>
      </c>
      <c r="EU34" s="319" t="inlineStr">
        <f aca="false">IF($B34="","",IF(COUNTIFS('Eng GLA 6th, 7th, 8th'!$E$4:$DV$4,EU$3,'Eng GLA 6th, 7th, 8th'!$E37:$DV37,"&lt;&gt;")=0,"",SUMIF('Eng GLA 6th, 7th, 8th'!$E$4:$DV$4,EU$3,'Eng GLA 6th, 7th, 8th'!$E37:$DV37)))</f>
        <is>
          <t/>
        </is>
      </c>
      <c r="EV34" s="319" t="inlineStr">
        <f aca="false">IF($B34="","",IF(COUNTIFS('Eng GLA 6th, 7th, 8th'!$E$4:$DV$4,EV$3,'Eng GLA 6th, 7th, 8th'!$E37:$DV37,"&lt;&gt;")=0,"",SUMIF('Eng GLA 6th, 7th, 8th'!$E$4:$DV$4,EV$3,'Eng GLA 6th, 7th, 8th'!$E37:$DV37)))</f>
        <is>
          <t/>
        </is>
      </c>
      <c r="EW34" s="319" t="inlineStr">
        <f aca="false">IF($B34="","",IF(COUNTIFS('Eng GLA 6th, 7th, 8th'!$E$4:$DV$4,EW$3,'Eng GLA 6th, 7th, 8th'!$E37:$DV37,"&lt;&gt;")=0,"",SUMIF('Eng GLA 6th, 7th, 8th'!$E$4:$DV$4,EW$3,'Eng GLA 6th, 7th, 8th'!$E37:$DV37)))</f>
        <is>
          <t/>
        </is>
      </c>
      <c r="EX34" s="319" t="inlineStr">
        <f aca="false">IF($B34="","",IF(COUNTIFS('Eng GLA 6th, 7th, 8th'!$E$4:$DV$4,EX$3,'Eng GLA 6th, 7th, 8th'!$E37:$DV37,"&lt;&gt;")=0,"",SUMIF('Eng GLA 6th, 7th, 8th'!$E$4:$DV$4,EX$3,'Eng GLA 6th, 7th, 8th'!$E37:$DV37)))</f>
        <is>
          <t/>
        </is>
      </c>
      <c r="EY34" s="319" t="inlineStr">
        <f aca="false">IF($B34="","",IF(COUNTIFS('Eng GLA 6th, 7th, 8th'!$E$4:$DV$4,EY$3,'Eng GLA 6th, 7th, 8th'!$E37:$DV37,"&lt;&gt;")=0,"",SUMIF('Eng GLA 6th, 7th, 8th'!$E$4:$DV$4,EY$3,'Eng GLA 6th, 7th, 8th'!$E37:$DV37)))</f>
        <is>
          <t/>
        </is>
      </c>
      <c r="EZ34" s="322" t="inlineStr">
        <f aca="false">IF('Cover Sheet'!$AC$6="8th", 'Eng GLA 6th, 7th, 8th'!CG37, "")</f>
        <is>
          <t/>
        </is>
      </c>
      <c r="FA34" s="319" t="inlineStr">
        <f aca="false">IF($B34="","",IF(COUNTIFS('Eng GLA 6th, 7th, 8th'!$E$4:$DV$4,FA$3,'Eng GLA 6th, 7th, 8th'!$E37:$DV37,"&lt;&gt;")=0,"",SUMIF('Eng GLA 6th, 7th, 8th'!$E$4:$DV$4,FA$3,'Eng GLA 6th, 7th, 8th'!$E37:$DV37)))</f>
        <is>
          <t/>
        </is>
      </c>
      <c r="FB34" s="319" t="inlineStr">
        <f aca="false">IF($B34="","",IF(COUNTIFS('Eng GLA 6th, 7th, 8th'!$E$4:$DV$4,FB$3,'Eng GLA 6th, 7th, 8th'!$E37:$DV37,"&lt;&gt;")=0,"",SUMIF('Eng GLA 6th, 7th, 8th'!$E$4:$DV$4,FB$3,'Eng GLA 6th, 7th, 8th'!$E37:$DV37)))</f>
        <is>
          <t/>
        </is>
      </c>
      <c r="FC34" s="319" t="inlineStr">
        <f aca="false">IF($B34="","",IF(COUNTIFS('Eng GLA 6th, 7th, 8th'!$E$4:$DV$4,FC$3,'Eng GLA 6th, 7th, 8th'!$E37:$DV37,"&lt;&gt;")=0,"",SUMIF('Eng GLA 6th, 7th, 8th'!$E$4:$DV$4,FC$3,'Eng GLA 6th, 7th, 8th'!$E37:$DV37)))</f>
        <is>
          <t/>
        </is>
      </c>
      <c r="FD34" s="319" t="inlineStr">
        <f aca="false">IF($B34="","",IF(COUNTIFS('Eng GLA 6th, 7th, 8th'!$E$4:$DV$4,FD$3,'Eng GLA 6th, 7th, 8th'!$E37:$DV37,"&lt;&gt;")=0,"",SUMIF('Eng GLA 6th, 7th, 8th'!$E$4:$DV$4,FD$3,'Eng GLA 6th, 7th, 8th'!$E37:$DV37)))</f>
        <is>
          <t/>
        </is>
      </c>
      <c r="FE34" s="319" t="inlineStr">
        <f aca="false">IF($B34="","",IF(COUNTIFS('Eng GLA 6th, 7th, 8th'!$E$4:$DV$4,FE$3,'Eng GLA 6th, 7th, 8th'!$E37:$DV37,"&lt;&gt;")=0,"",SUMIF('Eng GLA 6th, 7th, 8th'!$E$4:$DV$4,FE$3,'Eng GLA 6th, 7th, 8th'!$E37:$DV37)))</f>
        <is>
          <t/>
        </is>
      </c>
      <c r="FF34" s="319" t="inlineStr">
        <f aca="false">IF($B34="","",IF(COUNTIFS('Eng GLA 6th, 7th, 8th'!$E$4:$DV$4,FF$3,'Eng GLA 6th, 7th, 8th'!$E37:$DV37,"&lt;&gt;")=0,"",SUMIF('Eng GLA 6th, 7th, 8th'!$E$4:$DV$4,FF$3,'Eng GLA 6th, 7th, 8th'!$E37:$DV37)))</f>
        <is>
          <t/>
        </is>
      </c>
      <c r="FG34" s="319" t="inlineStr">
        <f aca="false">IF($B34="","",IF(COUNTIFS('Eng GLA 6th, 7th, 8th'!$E$4:$DV$4,FG$3,'Eng GLA 6th, 7th, 8th'!$E37:$DV37,"&lt;&gt;")=0,"",SUMIF('Eng GLA 6th, 7th, 8th'!$E$4:$DV$4,FG$3,'Eng GLA 6th, 7th, 8th'!$E37:$DV37)))</f>
        <is>
          <t/>
        </is>
      </c>
      <c r="FH34" s="319" t="inlineStr">
        <f aca="false">IF($B34="","",IF(COUNTIFS('Eng GLA 6th, 7th, 8th'!$E$4:$DV$4,FH$3,'Eng GLA 6th, 7th, 8th'!$E37:$DV37,"&lt;&gt;")=0,"",SUMIF('Eng GLA 6th, 7th, 8th'!$E$4:$DV$4,FH$3,'Eng GLA 6th, 7th, 8th'!$E37:$DV37)))</f>
        <is>
          <t/>
        </is>
      </c>
      <c r="FI34" s="319" t="inlineStr">
        <f aca="false">IF($B34="","",IF(COUNTIFS('Eng GLA 6th, 7th, 8th'!$E$4:$DV$4,FI$3,'Eng GLA 6th, 7th, 8th'!$E37:$DV37,"&lt;&gt;")=0,"",SUMIF('Eng GLA 6th, 7th, 8th'!$E$4:$DV$4,FI$3,'Eng GLA 6th, 7th, 8th'!$E37:$DV37)))</f>
        <is>
          <t/>
        </is>
      </c>
      <c r="FJ34" s="319" t="inlineStr">
        <f aca="false">IF($B34="","",IF(COUNTIFS('Eng GLA 6th, 7th, 8th'!$E$4:$DV$4,FJ$3,'Eng GLA 6th, 7th, 8th'!$E37:$DV37,"&lt;&gt;")=0,"",SUMIF('Eng GLA 6th, 7th, 8th'!$E$4:$DV$4,FJ$3,'Eng GLA 6th, 7th, 8th'!$E37:$DV37)))</f>
        <is>
          <t/>
        </is>
      </c>
      <c r="FK34" s="319" t="inlineStr">
        <f aca="false">IF($B34="","",IF(COUNTIFS('Eng GLA 6th, 7th, 8th'!$E$4:$DV$4,FK$3,'Eng GLA 6th, 7th, 8th'!$E37:$DV37,"&lt;&gt;")=0,"",SUMIF('Eng GLA 6th, 7th, 8th'!$E$4:$DV$4,FK$3,'Eng GLA 6th, 7th, 8th'!$E37:$DV37)))</f>
        <is>
          <t/>
        </is>
      </c>
      <c r="FL34" s="319" t="inlineStr">
        <f aca="false">IF($B34="","",IF(COUNTIFS('Eng GLA 6th, 7th, 8th'!$E$4:$DV$4,FL$3,'Eng GLA 6th, 7th, 8th'!$E37:$DV37,"&lt;&gt;")=0,"",SUMIF('Eng GLA 6th, 7th, 8th'!$E$4:$DV$4,FL$3,'Eng GLA 6th, 7th, 8th'!$E37:$DV37)))</f>
        <is>
          <t/>
        </is>
      </c>
      <c r="FM34" s="319" t="inlineStr">
        <f aca="false">IF($B34="","",IF(COUNTIFS('Eng GLA 6th, 7th, 8th'!$E$4:$DV$4,FM$3,'Eng GLA 6th, 7th, 8th'!$E37:$DV37,"&lt;&gt;")=0,"",SUMIF('Eng GLA 6th, 7th, 8th'!$E$4:$DV$4,FM$3,'Eng GLA 6th, 7th, 8th'!$E37:$DV37)))</f>
        <is>
          <t/>
        </is>
      </c>
      <c r="FN34" s="319" t="inlineStr">
        <f aca="false">IF($B34="","",IF(COUNTIFS('Eng GLA 6th, 7th, 8th'!$E$4:$DV$4,FN$3,'Eng GLA 6th, 7th, 8th'!$E37:$DV37,"&lt;&gt;")=0,"",SUMIF('Eng GLA 6th, 7th, 8th'!$E$4:$DV$4,FN$3,'Eng GLA 6th, 7th, 8th'!$E37:$DV37)))</f>
        <is>
          <t/>
        </is>
      </c>
      <c r="FO34" s="319" t="inlineStr">
        <f aca="false">IF($B34="","",IF(COUNTIFS('Eng GLA 6th, 7th, 8th'!$E$4:$DV$4,FO$3,'Eng GLA 6th, 7th, 8th'!$E37:$DV37,"&lt;&gt;")=0,"",SUMIF('Eng GLA 6th, 7th, 8th'!$E$4:$DV$4,FO$3,'Eng GLA 6th, 7th, 8th'!$E37:$DV37)))</f>
        <is>
          <t/>
        </is>
      </c>
    </row>
    <row r="35" customFormat="false" ht="12.75" hidden="false" customHeight="true" outlineLevel="0" collapsed="false">
      <c r="A35" s="315" t="n">
        <v>31</v>
      </c>
      <c r="B35" s="315" t="str">
        <f aca="false">'English Scores- Leveled papers'!B37</f>
        <v>O.Harish</v>
      </c>
      <c r="C35" s="315"/>
      <c r="D35" s="316" t="inlineStr">
        <f aca="false">IF(OR(B35="",H35="",'Cover Sheet'!E35=""),"",'Cover Sheet'!E35)</f>
        <is>
          <t/>
        </is>
      </c>
      <c r="E35" s="316" t="inlineStr">
        <f aca="false">IF(OR(B35="",H35="",'Cover Sheet'!F35=""),"",'Cover Sheet'!F35)</f>
        <is>
          <t/>
        </is>
      </c>
      <c r="F35" s="316" t="inlineStr">
        <f aca="false">IF(OR(B35="",H35="",'Cover Sheet'!H35=""),"",'Cover Sheet'!H35)</f>
        <is>
          <t/>
        </is>
      </c>
      <c r="G35" s="316"/>
      <c r="H35" s="316" t="n">
        <f aca="false">IF(OR(B35="",COUNT('English Scores- Leveled papers'!H37:KM37)=0),"",IF((AND(AB35&gt;=(70/100),AB35&lt;1.1)),9,IF((AND(AA35&gt;=(70/100),AA35&lt;1.1)),8,IF((AND(Z35&gt;=(70/100),Z35&lt;1.1)),7,IF((AND(Y35&gt;=(70/100),Y35&lt;1.1)),6,IF(AND(X35&gt;=0.7,X35&lt;1.1),5.5,IF(AND(W35&gt;=0.7,W35&lt;1.1),5,IF(AND(V35&gt;=0.7,V35&lt;1.1),4.5,IF(AND(U35&gt;=0.7,U35&lt;1.1),4,IF(AND(T35&gt;=0.7,T35&lt;1.1),3.5,IF(AND(S35&gt;=0.7,S35&lt;1.1),3,IF(AND(R35&gt;=0.7,R35&lt;1.1),2.5,IF(AND(Q35&gt;=0.7,Q35&lt;1.1),2,IF(AND(P35&gt;=0.7,P35&lt;1.1),1.5,IF(AND(O35&gt;=0.7,O35&lt;1.1),1,IF(AND(N35&gt;=0.7,N35&lt;1.1),0.5,IF(AND(M35&gt;=0.7,M35&lt;1.1),0.2,IF(AND(L35&gt;=0.7,L35&lt;1.1),0,IF(COUNT('English Scores- Leveled papers'!H37:M37)=0,"",-0.5)))))))))))))))))))</f>
        <v>0.5</v>
      </c>
      <c r="I35" s="317" t="n">
        <f aca="false">IFERROR(IF(OR(B35="",H35=""),"",IF((AND(AB35&gt;=(70/100),AB35&lt;1.1)),AB35,IF(AND((AA35)&gt;=(70/100),AA35&lt;1.1),AA35,IF((AND((Z35)&gt;=(70/100),Z35&lt;1.1)),Z35,IF(AND((Y35)&gt;=(70/100),Y35&lt;1.1),Y35,IF(AND(X35&gt;=0.7,X35&lt;1.1),X35,IF(AND((W35)&gt;=0.7,W35&lt;1.1),W35,IF(AND((V35)&gt;=0.7,V35&lt;1.1),V35,IF(AND((U35)&gt;=0.7,U35&lt;1.1),U35,IF(AND((T35)&gt;=0.7,T35&lt;1.1),T35,IF(AND((S35)&gt;=0.7,S35&lt;1.1),S35,IF(AND((R35)&gt;=0.7,R35&lt;1.1),R35,IF(AND((Q35)&gt;=0.7,Q35&lt;1.1),Q35,IF(AND((P35)&gt;=0.7,P35&lt;1.1),P35,IF(AND((O35)&gt;=0.7,O35&lt;1.1),O35,IF(AND((N35)&gt;=0.7,N35&lt;1.1),N35,IF(AND((M35)&gt;=0.7,M35&lt;1.1),M35,IF(AND((L35)&gt;=0.7,L35&lt;1.1),L35,L35)))))))))))))))))),"")</f>
        <v>0.7</v>
      </c>
      <c r="J35" s="317" t="n">
        <f aca="false">IF((OR(B35="",H35="")),"",IF(AND((AB35)&gt;=(70/100),AB35&lt;1.1),"",IF((AND((AA35)&gt;=(70/100),AA35&lt;1.1)),AB35,IF((AND((Z35)&gt;=(70/100),Z35&lt;1.1)),AA35,IF((AND((Y35)&gt;=(70/100),Y35&lt;1.1)),Z35,IF(AND((X35)&gt;=0.7,X35&lt;1.1),Y35,IF(AND((W35)&gt;=0.7,W35&lt;1.1),X35,IF(AND((V35)&gt;=0.7,V35&lt;1.1),W35,IF(AND((U35)&gt;=0.7,U35&lt;1.1),V35,IF(AND((T35)&gt;=0.7,T35&lt;1.1),U35,IF(AND((S35)&gt;=0.7,S35&lt;1.1),T35,IF(AND((R35)&gt;=0.7,R35&lt;1.1),S35,IF(AND((Q35)&gt;=0.7,Q35&lt;1.1),R35,IF(AND((P35)&gt;=0.7,P35&lt;1.1),Q35,IF(AND((O35)&gt;=0.7,O35&lt;1.1),P35,IF(AND((N35)&gt;=0.7,N35&lt;1.1),O35,IF(AND((M35)&gt;=0.7,M35&lt;1.1),N35,IF(AND((L35)&gt;=0.7,L35&lt;1.1),M35,""))))))))))))))))))</f>
        <v>0.4</v>
      </c>
      <c r="K35" s="317" t="str">
        <f aca="false">IF((OR(B35="",H35="")),"",IF(AND((AB35)&gt;=(70/100),AB35&lt;1.1),AA35,IF((AND((AA35)&gt;=(70/100),AA35&lt;1.1)),Z35,IF((AND((Z35)&gt;=(70/100),Z35&lt;1.1)),Y35,IF((AND((Y35)&gt;=(70/100),Y35&lt;1.1)),X35,IF(AND((X35)&gt;=0.7,X35&lt;1.1),W35,IF(AND((W35)&gt;=0.7,W35&lt;1.1),V35,IF(AND((V35)&gt;=0.7,V35&lt;1.1),U35,IF(AND((U35)&gt;=0.7,U35&lt;1.1),T35,IF(AND((T35)&gt;=0.7,T35&lt;1.1),S35,IF(AND((S35)&gt;=0.7,S35&lt;1.1),R35,IF(AND((R35)&gt;=0.7,R35&lt;1.1),Q35,IF(AND((Q35)&gt;=0.7,Q35&lt;1.1),P35,IF(AND((P35)&gt;=0.7,P35&lt;1.1),O35,IF(AND((O35)&gt;=0.7,O35&lt;1.1),N35,IF(AND((N35)&gt;=0.7,N35&lt;1.1),M35,IF(AND((M35)&gt;=0.7,M35&lt;1.1),L35,IF(AND((L35)&gt;=0.7,L35&lt;1.1),"",""))))))))))))))))))</f>
        <v/>
      </c>
      <c r="L35" s="318" t="str">
        <f aca="false">IFERROR(IF((B35=""),"",(IF(COUNT(AC35:AG35)=0,"",ROUND(SUM(AC35:AG35)/SUM($AC$2:$AG$2),1)))),"")</f>
        <v/>
      </c>
      <c r="M35" s="318" t="str">
        <f aca="false">IFERROR(IF((B35=""),"",(IF(COUNT(AH35:AL35)=0,"",ROUND(SUM(AH35:AL35)/SUM($AH$2:$AL$2),1)))),"")</f>
        <v/>
      </c>
      <c r="N35" s="318" t="n">
        <f aca="false">IFERROR(IF((B35=""),"",(IF(COUNT(AM35:AQ35)=0,"",ROUND(SUM(AM35:AQ35)/SUM($AM$2:$AQ$2),1)))),"")</f>
        <v>0.7</v>
      </c>
      <c r="O35" s="318" t="n">
        <f aca="false">IFERROR(IF((B35=""),"",(IF(COUNT(AR35:AV35)=0,"",ROUND(SUM(AR35:AV35)/SUM($AR$2:$AV$2),1)))),"")</f>
        <v>0.4</v>
      </c>
      <c r="P35" s="318" t="str">
        <f aca="false">IFERROR(IF((B35=""),"",(IF(COUNT(AX35:BB35)=0,"",ROUND(SUM(AX35:BB35)/SUM($AX$2:$BB$2),1)))),"")</f>
        <v/>
      </c>
      <c r="Q35" s="318" t="str">
        <f aca="false">IFERROR(IF((B35=""),"",(IF(COUNT(BD35:BJ35)=0,"",ROUND(SUM(BD35:BJ35)/SUM($BD$2:$BJ$2),1)))),0)</f>
        <v/>
      </c>
      <c r="R35" s="318" t="str">
        <f aca="false">IFERROR(IF((B35=""),"",(IF(COUNT(BL35:BS35)=0,"",ROUND(SUM(BL35:BR35)/SUM($BL$2:$BR$2),1)))),0)</f>
        <v/>
      </c>
      <c r="S35" s="318" t="str">
        <f aca="false">IFERROR(IF((B35=""),"",(IF(COUNT(BT35:CB35)=0,"",ROUND(SUM(BT35:CA35)/SUM($BT$2:$CA$2),1)))),0)</f>
        <v/>
      </c>
      <c r="T35" s="318" t="str">
        <f aca="false">IFERROR(IF((B35=""),"",(IF(COUNT(CC35:CJ35)=0,"",ROUND(SUM(CC35:CI35)/SUM($CC$2:$CI$2),1)))),0)</f>
        <v/>
      </c>
      <c r="U35" s="318" t="str">
        <f aca="false">IFERROR(IF((B35=""),"",(IF(COUNT(CK35:CQ35)=0,"",ROUND(SUM(CK35:CQ35)/SUM($CK$2:$CQ$2),1)))),0)</f>
        <v/>
      </c>
      <c r="V35" s="318" t="str">
        <f aca="false">IFERROR(IF((B35=""),"",(IF(COUNT(CS35:CY35)=0,"",ROUND(SUM(CS35:CY35)/SUM($CS$2:$CY$2),1)))),0)</f>
        <v/>
      </c>
      <c r="W35" s="318" t="str">
        <f aca="false">IFERROR(IF((B35=""),"",(IF(COUNT(DA35:DI35)=0,"",ROUND(SUM(DA35:DI35)/SUM($DA$2:$DI$2),1)))),0)</f>
        <v/>
      </c>
      <c r="X35" s="318" t="str">
        <f aca="false">IFERROR(IF((B35=""),"",(IF(COUNT(DK35:DP35)=0,"",ROUND(SUM(DK35:DP35)/SUM($DK$2:$DP$2),1)))),0)</f>
        <v/>
      </c>
      <c r="Y35" s="318"/>
      <c r="Z35" s="318"/>
      <c r="AA35" s="318"/>
      <c r="AB35" s="318"/>
      <c r="AC35" s="319" t="inlineStr">
        <f aca="false">IF($B35="","",IF(COUNTIFS('English Scores- Leveled papers'!$H$4:$KM$4,AC$3,'English Scores- Leveled papers'!$H37:$KM37,"&lt;&gt;")=0,"",SUMIF('English Scores- Leveled papers'!$H$4:$KM$4,AC$3,'English Scores- Leveled papers'!$H37:$KM37)))</f>
        <is>
          <t/>
        </is>
      </c>
      <c r="AD35" s="319" t="inlineStr">
        <f aca="false">IF($B35="","",IF(COUNTIFS('English Scores- Leveled papers'!$H$4:$KM$4,AD$3,'English Scores- Leveled papers'!$H37:$KM37,"&lt;&gt;")=0,"",SUMIF('English Scores- Leveled papers'!$H$4:$KM$4,AD$3,'English Scores- Leveled papers'!$H37:$KM37)))</f>
        <is>
          <t/>
        </is>
      </c>
      <c r="AE35" s="319" t="inlineStr">
        <f aca="false">IF($B35="","",IF(COUNTIFS('English Scores- Leveled papers'!$H$4:$KM$4,AE$3,'English Scores- Leveled papers'!$H37:$KM37,"&lt;&gt;")=0,"",SUMIF('English Scores- Leveled papers'!$H$4:$KM$4,AE$3,'English Scores- Leveled papers'!$H37:$KM37)))</f>
        <is>
          <t/>
        </is>
      </c>
      <c r="AF35" s="319" t="inlineStr">
        <f aca="false">IF($B35="","",IF(COUNTIFS('English Scores- Leveled papers'!$H$4:$KM$4,AF$3,'English Scores- Leveled papers'!$H37:$KM37,"&lt;&gt;")=0,"",SUMIF('English Scores- Leveled papers'!$H$4:$KM$4,AF$3,'English Scores- Leveled papers'!$H37:$KM37)))</f>
        <is>
          <t/>
        </is>
      </c>
      <c r="AG35" s="319" t="inlineStr">
        <f aca="false">IF($B35="","",IF(COUNTIFS('English Scores- Leveled papers'!$H$4:$KM$4,AG$3,'English Scores- Leveled papers'!$H37:$KM37,"&lt;&gt;")=0,"",SUMIF('English Scores- Leveled papers'!$H$4:$KM$4,AG$3,'English Scores- Leveled papers'!$H37:$KM37)))</f>
        <is>
          <t/>
        </is>
      </c>
      <c r="AH35" s="319" t="inlineStr">
        <f aca="false">IF($B35="","",IF(COUNTIFS('English Scores- Leveled papers'!$H$4:$KM$4,AH$3,'English Scores- Leveled papers'!$H37:$KM37,"&lt;&gt;")=0,"",SUMIF('English Scores- Leveled papers'!$H$4:$KM$4,AH$3,'English Scores- Leveled papers'!$H37:$KM37)))</f>
        <is>
          <t/>
        </is>
      </c>
      <c r="AI35" s="319" t="inlineStr">
        <f aca="false">IF($B35="","",IF(COUNTIFS('English Scores- Leveled papers'!$H$4:$KM$4,AI$3,'English Scores- Leveled papers'!$H37:$KM37,"&lt;&gt;")=0,"",SUMIF('English Scores- Leveled papers'!$H$4:$KM$4,AI$3,'English Scores- Leveled papers'!$H37:$KM37)))</f>
        <is>
          <t/>
        </is>
      </c>
      <c r="AJ35" s="319" t="inlineStr">
        <f aca="false">IF($B35="","",IF(COUNTIFS('English Scores- Leveled papers'!$H$4:$KM$4,AJ$3,'English Scores- Leveled papers'!$H37:$KM37,"&lt;&gt;")=0,"",SUMIF('English Scores- Leveled papers'!$H$4:$KM$4,AJ$3,'English Scores- Leveled papers'!$H37:$KM37)))</f>
        <is>
          <t/>
        </is>
      </c>
      <c r="AK35" s="319" t="inlineStr">
        <f aca="false">IF($B35="","",IF(COUNTIFS('English Scores- Leveled papers'!$H$4:$KM$4,AK$3,'English Scores- Leveled papers'!$H37:$KM37,"&lt;&gt;")=0,"",SUMIF('English Scores- Leveled papers'!$H$4:$KM$4,AK$3,'English Scores- Leveled papers'!$H37:$KM37)))</f>
        <is>
          <t/>
        </is>
      </c>
      <c r="AL35" s="319" t="inlineStr">
        <f aca="false">IF($B35="","",IF(COUNTIFS('English Scores- Leveled papers'!$H$4:$KM$4,AL$3,'English Scores- Leveled papers'!$H37:$KM37,"&lt;&gt;")=0,"",SUMIF('English Scores- Leveled papers'!$H$4:$KM$4,AL$3,'English Scores- Leveled papers'!$H37:$KM37)))</f>
        <is>
          <t/>
        </is>
      </c>
      <c r="AM35" s="319" t="n">
        <f aca="false">IF($B35="","",IF(COUNTIFS('English Scores- Leveled papers'!$H$4:$KM$4,AM$3,'English Scores- Leveled papers'!$H37:$KM37,"&lt;&gt;")=0,"",SUMIF('English Scores- Leveled papers'!$H$4:$KM$4,AM$3,'English Scores- Leveled papers'!$H37:$KM37)))</f>
        <v>1</v>
      </c>
      <c r="AN35" s="319" t="n">
        <f aca="false">IF($B35="","",IF(COUNTIFS('English Scores- Leveled papers'!$H$4:$KM$4,AN$3,'English Scores- Leveled papers'!$H37:$KM37,"&lt;&gt;")=0,"",SUMIF('English Scores- Leveled papers'!$H$4:$KM$4,AN$3,'English Scores- Leveled papers'!$H37:$KM37)))</f>
        <v>1</v>
      </c>
      <c r="AO35" s="319" t="n">
        <f aca="false">IF($B35="","",IF(COUNTIFS('English Scores- Leveled papers'!$H$4:$KM$4,AO$3,'English Scores- Leveled papers'!$H37:$KM37,"&lt;&gt;")=0,"",SUMIF('English Scores- Leveled papers'!$H$4:$KM$4,AO$3,'English Scores- Leveled papers'!$H37:$KM37)))</f>
        <v>1</v>
      </c>
      <c r="AP35" s="319" t="n">
        <f aca="false">IF($B35="","",IF(COUNTIFS('English Scores- Leveled papers'!$H$4:$KM$4,AP$3,'English Scores- Leveled papers'!$H37:$KM37,"&lt;&gt;")=0,"",SUMIF('English Scores- Leveled papers'!$H$4:$KM$4,AP$3,'English Scores- Leveled papers'!$H37:$KM37)))</f>
        <v>0</v>
      </c>
      <c r="AQ35" s="319" t="n">
        <f aca="false">IF($B35="","",IF(COUNTIFS('English Scores- Leveled papers'!$H$4:$KM$4,AQ$3,'English Scores- Leveled papers'!$H37:$KM37,"&lt;&gt;")=0,"",SUMIF('English Scores- Leveled papers'!$H$4:$KM$4,AQ$3,'English Scores- Leveled papers'!$H37:$KM37)))</f>
        <v>2</v>
      </c>
      <c r="AR35" s="319" t="n">
        <f aca="false">IF($B35="","",IF(COUNTIFS('English Scores- Leveled papers'!$H$4:$KM$4,AR$3,'English Scores- Leveled papers'!$H37:$KM37,"&lt;&gt;")=0,"",SUMIF('English Scores- Leveled papers'!$H$4:$KM$4,AR$3,'English Scores- Leveled papers'!$H37:$KM37)))</f>
        <v>0</v>
      </c>
      <c r="AS35" s="319" t="n">
        <f aca="false">IF($B35="","",IF(COUNTIFS('English Scores- Leveled papers'!$H$4:$KM$4,AS$3,'English Scores- Leveled papers'!$H37:$KM37,"&lt;&gt;")=0,"",SUMIF('English Scores- Leveled papers'!$H$4:$KM$4,AS$3,'English Scores- Leveled papers'!$H37:$KM37)))</f>
        <v>2</v>
      </c>
      <c r="AT35" s="319" t="n">
        <f aca="false">IF($B35="","",IF(COUNTIFS('English Scores- Leveled papers'!$H$4:$KM$4,AT$3,'English Scores- Leveled papers'!$H37:$KM37,"&lt;&gt;")=0,"",SUMIF('English Scores- Leveled papers'!$H$4:$KM$4,AT$3,'English Scores- Leveled papers'!$H37:$KM37)))</f>
        <v>0</v>
      </c>
      <c r="AU35" s="319" t="n">
        <f aca="false">IF($B35="","",IF(COUNTIFS('English Scores- Leveled papers'!$H$4:$KM$4,AU$3,'English Scores- Leveled papers'!$H37:$KM37,"&lt;&gt;")=0,"",SUMIF('English Scores- Leveled papers'!$H$4:$KM$4,AU$3,'English Scores- Leveled papers'!$H37:$KM37)))</f>
        <v>0</v>
      </c>
      <c r="AV35" s="319" t="n">
        <f aca="false">IF($B35="","",IF(COUNTIFS('English Scores- Leveled papers'!$H$4:$KM$4,AV$3,'English Scores- Leveled papers'!$H37:$KM37,"&lt;&gt;")=0,"",SUMIF('English Scores- Leveled papers'!$H$4:$KM$4,AV$3,'English Scores- Leveled papers'!$H37:$KM37)))</f>
        <v>1</v>
      </c>
      <c r="AW35" s="319" t="n">
        <f aca="false">IF($B35="","",IF(COUNTIFS('English Scores- Leveled papers'!$H$4:$KM$4,AW$3,'English Scores- Leveled papers'!$H37:$KM37,"&lt;&gt;")=0,"",SUMIF('English Scores- Leveled papers'!$H$4:$KM$4,AW$3,'English Scores- Leveled papers'!$H37:$KM37)))</f>
        <v>0</v>
      </c>
      <c r="AX35" s="319" t="inlineStr">
        <f aca="false">IF($B35="","",IF(COUNTIFS('English Scores- Leveled papers'!$H$4:$KM$4,AX$3,'English Scores- Leveled papers'!$H37:$KM37,"&lt;&gt;")=0,"",SUMIF('English Scores- Leveled papers'!$H$4:$KM$4,AX$3,'English Scores- Leveled papers'!$H37:$KM37)))</f>
        <is>
          <t/>
        </is>
      </c>
      <c r="AY35" s="319" t="inlineStr">
        <f aca="false">IF($B35="","",IF(COUNTIFS('English Scores- Leveled papers'!$H$4:$KM$4,AY$3,'English Scores- Leveled papers'!$H37:$KM37,"&lt;&gt;")=0,"",SUMIF('English Scores- Leveled papers'!$H$4:$KM$4,AY$3,'English Scores- Leveled papers'!$H37:$KM37)))</f>
        <is>
          <t/>
        </is>
      </c>
      <c r="AZ35" s="319" t="inlineStr">
        <f aca="false">IF($B35="","",IF(COUNTIFS('English Scores- Leveled papers'!$H$4:$KM$4,AZ$3,'English Scores- Leveled papers'!$H37:$KM37,"&lt;&gt;")=0,"",SUMIF('English Scores- Leveled papers'!$H$4:$KM$4,AZ$3,'English Scores- Leveled papers'!$H37:$KM37)))</f>
        <is>
          <t/>
        </is>
      </c>
      <c r="BA35" s="319" t="inlineStr">
        <f aca="false">IF($B35="","",IF(COUNTIFS('English Scores- Leveled papers'!$H$4:$KM$4,BA$3,'English Scores- Leveled papers'!$H37:$KM37,"&lt;&gt;")=0,"",SUMIF('English Scores- Leveled papers'!$H$4:$KM$4,BA$3,'English Scores- Leveled papers'!$H37:$KM37)))</f>
        <is>
          <t/>
        </is>
      </c>
      <c r="BB35" s="319" t="inlineStr">
        <f aca="false">IF($B35="","",IF(COUNTIFS('English Scores- Leveled papers'!$H$4:$KM$4,BB$3,'English Scores- Leveled papers'!$H37:$KM37,"&lt;&gt;")=0,"",SUMIF('English Scores- Leveled papers'!$H$4:$KM$4,BB$3,'English Scores- Leveled papers'!$H37:$KM37)))</f>
        <is>
          <t/>
        </is>
      </c>
      <c r="BC35" s="319" t="inlineStr">
        <f aca="false">IF($B35="","",IF(COUNTIFS('English Scores- Leveled papers'!$H$4:$KM$4,BC$3,'English Scores- Leveled papers'!$H37:$KM37,"&lt;&gt;")=0,"",SUMIF('English Scores- Leveled papers'!$H$4:$KM$4,BC$3,'English Scores- Leveled papers'!$H37:$KM37)))</f>
        <is>
          <t/>
        </is>
      </c>
      <c r="BD35" s="319" t="inlineStr">
        <f aca="false">IF($B35="","",IF(COUNTIFS('English Scores- Leveled papers'!$H$4:$KM$4,BD$3,'English Scores- Leveled papers'!$H37:$KM37,"&lt;&gt;")=0,"",SUMIF('English Scores- Leveled papers'!$H$4:$KM$4,BD$3,'English Scores- Leveled papers'!$H37:$KM37)))</f>
        <is>
          <t/>
        </is>
      </c>
      <c r="BE35" s="319" t="inlineStr">
        <f aca="false">IF($B35="","",IF(COUNTIFS('English Scores- Leveled papers'!$H$4:$KM$4,BE$3,'English Scores- Leveled papers'!$H37:$KM37,"&lt;&gt;")=0,"",SUMIF('English Scores- Leveled papers'!$H$4:$KM$4,BE$3,'English Scores- Leveled papers'!$H37:$KM37)))</f>
        <is>
          <t/>
        </is>
      </c>
      <c r="BF35" s="319" t="inlineStr">
        <f aca="false">IF($B35="","",IF(COUNTIFS('English Scores- Leveled papers'!$H$4:$KM$4,BF$3,'English Scores- Leveled papers'!$H37:$KM37,"&lt;&gt;")=0,"",SUMIF('English Scores- Leveled papers'!$H$4:$KM$4,BF$3,'English Scores- Leveled papers'!$H37:$KM37)))</f>
        <is>
          <t/>
        </is>
      </c>
      <c r="BG35" s="319" t="inlineStr">
        <f aca="false">IF($B35="","",IF(COUNTIFS('English Scores- Leveled papers'!$H$4:$KM$4,BG$3,'English Scores- Leveled papers'!$H37:$KM37,"&lt;&gt;")=0,"",SUMIF('English Scores- Leveled papers'!$H$4:$KM$4,BG$3,'English Scores- Leveled papers'!$H37:$KM37)))</f>
        <is>
          <t/>
        </is>
      </c>
      <c r="BH35" s="319" t="inlineStr">
        <f aca="false">IF($B35="","",IF(COUNTIFS('English Scores- Leveled papers'!$H$4:$KM$4,BH$3,'English Scores- Leveled papers'!$H37:$KM37,"&lt;&gt;")=0,"",SUMIF('English Scores- Leveled papers'!$H$4:$KM$4,BH$3,'English Scores- Leveled papers'!$H37:$KM37)))</f>
        <is>
          <t/>
        </is>
      </c>
      <c r="BI35" s="319" t="inlineStr">
        <f aca="false">IF($B35="","",IF(COUNTIFS('English Scores- Leveled papers'!$H$4:$KM$4,BI$3,'English Scores- Leveled papers'!$H37:$KM37,"&lt;&gt;")=0,"",SUMIF('English Scores- Leveled papers'!$H$4:$KM$4,BI$3,'English Scores- Leveled papers'!$H37:$KM37)))</f>
        <is>
          <t/>
        </is>
      </c>
      <c r="BJ35" s="319" t="inlineStr">
        <f aca="false">IF($B35="","",IF(COUNTIFS('English Scores- Leveled papers'!$H$4:$KM$4,BJ$3,'English Scores- Leveled papers'!$H37:$KM37,"&lt;&gt;")=0,"",SUMIF('English Scores- Leveled papers'!$H$4:$KM$4,BJ$3,'English Scores- Leveled papers'!$H37:$KM37)))</f>
        <is>
          <t/>
        </is>
      </c>
      <c r="BK35" s="319" t="inlineStr">
        <f aca="false">IF($B35="","",IF(COUNTIFS('English Scores- Leveled papers'!$H$4:$KM$4,BK$3,'English Scores- Leveled papers'!$H37:$KM37,"&lt;&gt;")=0,"",SUMIF('English Scores- Leveled papers'!$H$4:$KM$4,BK$3,'English Scores- Leveled papers'!$H37:$KM37)))</f>
        <is>
          <t/>
        </is>
      </c>
      <c r="BL35" s="319" t="inlineStr">
        <f aca="false">IF($B35="","",IF(COUNTIFS('English Scores- Leveled papers'!$H$4:$KM$4,BL$3,'English Scores- Leveled papers'!$H37:$KM37,"&lt;&gt;")=0,"",SUMIF('English Scores- Leveled papers'!$H$4:$KM$4,BL$3,'English Scores- Leveled papers'!$H37:$KM37)))</f>
        <is>
          <t/>
        </is>
      </c>
      <c r="BM35" s="319" t="inlineStr">
        <f aca="false">IF($B35="","",IF(COUNTIFS('English Scores- Leveled papers'!$H$4:$KM$4,BM$3,'English Scores- Leveled papers'!$H37:$KM37,"&lt;&gt;")=0,"",SUMIF('English Scores- Leveled papers'!$H$4:$KM$4,BM$3,'English Scores- Leveled papers'!$H37:$KM37)))</f>
        <is>
          <t/>
        </is>
      </c>
      <c r="BN35" s="319" t="inlineStr">
        <f aca="false">IF($B35="","",IF(COUNTIFS('English Scores- Leveled papers'!$H$4:$KM$4,BN$3,'English Scores- Leveled papers'!$H37:$KM37,"&lt;&gt;")=0,"",SUMIF('English Scores- Leveled papers'!$H$4:$KM$4,BN$3,'English Scores- Leveled papers'!$H37:$KM37)))</f>
        <is>
          <t/>
        </is>
      </c>
      <c r="BO35" s="319" t="inlineStr">
        <f aca="false">IF($B35="","",IF(COUNTIFS('English Scores- Leveled papers'!$H$4:$KM$4,BO$3,'English Scores- Leveled papers'!$H37:$KM37,"&lt;&gt;")=0,"",SUMIF('English Scores- Leveled papers'!$H$4:$KM$4,BO$3,'English Scores- Leveled papers'!$H37:$KM37)))</f>
        <is>
          <t/>
        </is>
      </c>
      <c r="BP35" s="319" t="inlineStr">
        <f aca="false">IF($B35="","",IF(COUNTIFS('English Scores- Leveled papers'!$H$4:$KM$4,BP$3,'English Scores- Leveled papers'!$H37:$KM37,"&lt;&gt;")=0,"",SUMIF('English Scores- Leveled papers'!$H$4:$KM$4,BP$3,'English Scores- Leveled papers'!$H37:$KM37)))</f>
        <is>
          <t/>
        </is>
      </c>
      <c r="BQ35" s="319" t="inlineStr">
        <f aca="false">IF($B35="","",IF(COUNTIFS('English Scores- Leveled papers'!$H$4:$KM$4,BQ$3,'English Scores- Leveled papers'!$H37:$KM37,"&lt;&gt;")=0,"",SUMIF('English Scores- Leveled papers'!$H$4:$KM$4,BQ$3,'English Scores- Leveled papers'!$H37:$KM37)))</f>
        <is>
          <t/>
        </is>
      </c>
      <c r="BR35" s="319" t="inlineStr">
        <f aca="false">IF($B35="","",IF(COUNTIFS('English Scores- Leveled papers'!$H$4:$KM$4,BR$3,'English Scores- Leveled papers'!$H37:$KM37,"&lt;&gt;")=0,"",SUMIF('English Scores- Leveled papers'!$H$4:$KM$4,BR$3,'English Scores- Leveled papers'!$H37:$KM37)))</f>
        <is>
          <t/>
        </is>
      </c>
      <c r="BS35" s="319" t="inlineStr">
        <f aca="false">IF($B35="","",IF(COUNTIFS('English Scores- Leveled papers'!$H$4:$KM$4,BS$3,'English Scores- Leveled papers'!$H37:$KM37,"&lt;&gt;")=0,"",SUMIF('English Scores- Leveled papers'!$H$4:$KM$4,BS$3,'English Scores- Leveled papers'!$H37:$KM37)))</f>
        <is>
          <t/>
        </is>
      </c>
      <c r="BT35" s="319" t="inlineStr">
        <f aca="false">IF($B35="","",IF(COUNTIFS('English Scores- Leveled papers'!$H$4:$KM$4,BT$3,'English Scores- Leveled papers'!$H37:$KM37,"&lt;&gt;")=0,"",SUMIF('English Scores- Leveled papers'!$H$4:$KM$4,BT$3,'English Scores- Leveled papers'!$H37:$KM37)))</f>
        <is>
          <t/>
        </is>
      </c>
      <c r="BU35" s="319" t="inlineStr">
        <f aca="false">IF($B35="","",IF(COUNTIFS('English Scores- Leveled papers'!$H$4:$KM$4,BU$3,'English Scores- Leveled papers'!$H37:$KM37,"&lt;&gt;")=0,"",SUMIF('English Scores- Leveled papers'!$H$4:$KM$4,BU$3,'English Scores- Leveled papers'!$H37:$KM37)))</f>
        <is>
          <t/>
        </is>
      </c>
      <c r="BV35" s="319" t="inlineStr">
        <f aca="false">IF($B35="","",IF(COUNTIFS('English Scores- Leveled papers'!$H$4:$KM$4,BV$3,'English Scores- Leveled papers'!$H37:$KM37,"&lt;&gt;")=0,"",SUMIF('English Scores- Leveled papers'!$H$4:$KM$4,BV$3,'English Scores- Leveled papers'!$H37:$KM37)))</f>
        <is>
          <t/>
        </is>
      </c>
      <c r="BW35" s="319" t="inlineStr">
        <f aca="false">IF($B35="","",IF(COUNTIFS('English Scores- Leveled papers'!$H$4:$KM$4,BW$3,'English Scores- Leveled papers'!$H37:$KM37,"&lt;&gt;")=0,"",SUMIF('English Scores- Leveled papers'!$H$4:$KM$4,BW$3,'English Scores- Leveled papers'!$H37:$KM37)))</f>
        <is>
          <t/>
        </is>
      </c>
      <c r="BX35" s="319" t="inlineStr">
        <f aca="false">IF($B35="","",IF(COUNTIFS('English Scores- Leveled papers'!$H$4:$KM$4,BX$3,'English Scores- Leveled papers'!$H37:$KM37,"&lt;&gt;")=0,"",SUMIF('English Scores- Leveled papers'!$H$4:$KM$4,BX$3,'English Scores- Leveled papers'!$H37:$KM37)))</f>
        <is>
          <t/>
        </is>
      </c>
      <c r="BY35" s="319" t="inlineStr">
        <f aca="false">IF($B35="","",IF(COUNTIFS('English Scores- Leveled papers'!$H$4:$KM$4,BY$3,'English Scores- Leveled papers'!$H37:$KM37,"&lt;&gt;")=0,"",SUMIF('English Scores- Leveled papers'!$H$4:$KM$4,BY$3,'English Scores- Leveled papers'!$H37:$KM37)))</f>
        <is>
          <t/>
        </is>
      </c>
      <c r="BZ35" s="319" t="inlineStr">
        <f aca="false">IF($B35="","",IF(COUNTIFS('English Scores- Leveled papers'!$H$4:$KM$4,BZ$3,'English Scores- Leveled papers'!$H37:$KM37,"&lt;&gt;")=0,"",SUMIF('English Scores- Leveled papers'!$H$4:$KM$4,BZ$3,'English Scores- Leveled papers'!$H37:$KM37)))</f>
        <is>
          <t/>
        </is>
      </c>
      <c r="CA35" s="319" t="inlineStr">
        <f aca="false">IF($B35="","",IF(COUNTIFS('English Scores- Leveled papers'!$H$4:$KM$4,CA$3,'English Scores- Leveled papers'!$H37:$KM37,"&lt;&gt;")=0,"",SUMIF('English Scores- Leveled papers'!$H$4:$KM$4,CA$3,'English Scores- Leveled papers'!$H37:$KM37)))</f>
        <is>
          <t/>
        </is>
      </c>
      <c r="CB35" s="319" t="inlineStr">
        <f aca="false">IF($B35="","",IF(COUNTIFS('English Scores- Leveled papers'!$H$4:$KM$4,CB$3,'English Scores- Leveled papers'!$H37:$KM37,"&lt;&gt;")=0,"",SUMIF('English Scores- Leveled papers'!$H$4:$KM$4,CB$3,'English Scores- Leveled papers'!$H37:$KM37)))</f>
        <is>
          <t/>
        </is>
      </c>
      <c r="CC35" s="319" t="inlineStr">
        <f aca="false">IF($B35="","",IF(COUNTIFS('English Scores- Leveled papers'!$H$4:$KM$4,CC$3,'English Scores- Leveled papers'!$H37:$KM37,"&lt;&gt;")=0,"",SUMIF('English Scores- Leveled papers'!$H$4:$KM$4,CC$3,'English Scores- Leveled papers'!$H37:$KM37)))</f>
        <is>
          <t/>
        </is>
      </c>
      <c r="CD35" s="319" t="inlineStr">
        <f aca="false">IF($B35="","",IF(COUNTIFS('English Scores- Leveled papers'!$H$4:$KM$4,CD$3,'English Scores- Leveled papers'!$H37:$KM37,"&lt;&gt;")=0,"",SUMIF('English Scores- Leveled papers'!$H$4:$KM$4,CD$3,'English Scores- Leveled papers'!$H37:$KM37)))</f>
        <is>
          <t/>
        </is>
      </c>
      <c r="CE35" s="319" t="inlineStr">
        <f aca="false">IF($B35="","",IF(COUNTIFS('English Scores- Leveled papers'!$H$4:$KM$4,CE$3,'English Scores- Leveled papers'!$H37:$KM37,"&lt;&gt;")=0,"",SUMIF('English Scores- Leveled papers'!$H$4:$KM$4,CE$3,'English Scores- Leveled papers'!$H37:$KM37)))</f>
        <is>
          <t/>
        </is>
      </c>
      <c r="CF35" s="319" t="inlineStr">
        <f aca="false">IF($B35="","",IF(COUNTIFS('English Scores- Leveled papers'!$H$4:$KM$4,CF$3,'English Scores- Leveled papers'!$H37:$KM37,"&lt;&gt;")=0,"",SUMIF('English Scores- Leveled papers'!$H$4:$KM$4,CF$3,'English Scores- Leveled papers'!$H37:$KM37)))</f>
        <is>
          <t/>
        </is>
      </c>
      <c r="CG35" s="319" t="inlineStr">
        <f aca="false">IF($B35="","",IF(COUNTIFS('English Scores- Leveled papers'!$H$4:$KM$4,CG$3,'English Scores- Leveled papers'!$H37:$KM37,"&lt;&gt;")=0,"",SUMIF('English Scores- Leveled papers'!$H$4:$KM$4,CG$3,'English Scores- Leveled papers'!$H37:$KM37)))</f>
        <is>
          <t/>
        </is>
      </c>
      <c r="CH35" s="319" t="inlineStr">
        <f aca="false">IF($B35="","",IF(COUNTIFS('English Scores- Leveled papers'!$H$4:$KM$4,CH$3,'English Scores- Leveled papers'!$H37:$KM37,"&lt;&gt;")=0,"",SUMIF('English Scores- Leveled papers'!$H$4:$KM$4,CH$3,'English Scores- Leveled papers'!$H37:$KM37)))</f>
        <is>
          <t/>
        </is>
      </c>
      <c r="CI35" s="319" t="inlineStr">
        <f aca="false">IF($B35="","",IF(COUNTIFS('English Scores- Leveled papers'!$H$4:$KM$4,CI$3,'English Scores- Leveled papers'!$H37:$KM37,"&lt;&gt;")=0,"",SUMIF('English Scores- Leveled papers'!$H$4:$KM$4,CI$3,'English Scores- Leveled papers'!$H37:$KM37)))</f>
        <is>
          <t/>
        </is>
      </c>
      <c r="CJ35" s="319" t="inlineStr">
        <f aca="false">IF($B35="","",IF(COUNTIFS('English Scores- Leveled papers'!$H$4:$KM$4,CJ$3,'English Scores- Leveled papers'!$H37:$KM37,"&lt;&gt;")=0,"",SUMIF('English Scores- Leveled papers'!$H$4:$KM$4,CJ$3,'English Scores- Leveled papers'!$H37:$KM37)))</f>
        <is>
          <t/>
        </is>
      </c>
      <c r="CK35" s="319" t="inlineStr">
        <f aca="false">IF($B35="","",IF(COUNTIFS('English Scores- Leveled papers'!$H$4:$KM$4,CK$3,'English Scores- Leveled papers'!$H37:$KM37,"&lt;&gt;")=0,"",SUMIF('English Scores- Leveled papers'!$H$4:$KM$4,CK$3,'English Scores- Leveled papers'!$H37:$KM37)))</f>
        <is>
          <t/>
        </is>
      </c>
      <c r="CL35" s="319" t="inlineStr">
        <f aca="false">IF($B35="","",IF(COUNTIFS('English Scores- Leveled papers'!$H$4:$KM$4,CL$3,'English Scores- Leveled papers'!$H37:$KM37,"&lt;&gt;")=0,"",SUMIF('English Scores- Leveled papers'!$H$4:$KM$4,CL$3,'English Scores- Leveled papers'!$H37:$KM37)))</f>
        <is>
          <t/>
        </is>
      </c>
      <c r="CM35" s="319" t="inlineStr">
        <f aca="false">IF($B35="","",IF(COUNTIFS('English Scores- Leveled papers'!$H$4:$KM$4,CM$3,'English Scores- Leveled papers'!$H37:$KM37,"&lt;&gt;")=0,"",SUMIF('English Scores- Leveled papers'!$H$4:$KM$4,CM$3,'English Scores- Leveled papers'!$H37:$KM37)))</f>
        <is>
          <t/>
        </is>
      </c>
      <c r="CN35" s="319" t="inlineStr">
        <f aca="false">IF($B35="","",IF(COUNTIFS('English Scores- Leveled papers'!$H$4:$KM$4,CN$3,'English Scores- Leveled papers'!$H37:$KM37,"&lt;&gt;")=0,"",SUMIF('English Scores- Leveled papers'!$H$4:$KM$4,CN$3,'English Scores- Leveled papers'!$H37:$KM37)))</f>
        <is>
          <t/>
        </is>
      </c>
      <c r="CO35" s="319" t="inlineStr">
        <f aca="false">IF($B35="","",IF(COUNTIFS('English Scores- Leveled papers'!$H$4:$KM$4,CO$3,'English Scores- Leveled papers'!$H37:$KM37,"&lt;&gt;")=0,"",SUMIF('English Scores- Leveled papers'!$H$4:$KM$4,CO$3,'English Scores- Leveled papers'!$H37:$KM37)))</f>
        <is>
          <t/>
        </is>
      </c>
      <c r="CP35" s="319" t="inlineStr">
        <f aca="false">IF($B35="","",IF(COUNTIFS('English Scores- Leveled papers'!$H$4:$KM$4,CP$3,'English Scores- Leveled papers'!$H37:$KM37,"&lt;&gt;")=0,"",SUMIF('English Scores- Leveled papers'!$H$4:$KM$4,CP$3,'English Scores- Leveled papers'!$H37:$KM37)))</f>
        <is>
          <t/>
        </is>
      </c>
      <c r="CQ35" s="319" t="inlineStr">
        <f aca="false">IF($B35="","",IF(COUNTIFS('English Scores- Leveled papers'!$H$4:$KM$4,CQ$3,'English Scores- Leveled papers'!$H37:$KM37,"&lt;&gt;")=0,"",SUMIF('English Scores- Leveled papers'!$H$4:$KM$4,CQ$3,'English Scores- Leveled papers'!$H37:$KM37)))</f>
        <is>
          <t/>
        </is>
      </c>
      <c r="CR35" s="319" t="inlineStr">
        <f aca="false">IF($B35="","",IF(COUNTIFS('English Scores- Leveled papers'!$H$4:$KM$4,CR$3,'English Scores- Leveled papers'!$H37:$KM37,"&lt;&gt;")=0,"",SUMIF('English Scores- Leveled papers'!$H$4:$KM$4,CR$3,'English Scores- Leveled papers'!$H37:$KM37)))</f>
        <is>
          <t/>
        </is>
      </c>
      <c r="CS35" s="319" t="inlineStr">
        <f aca="false">IF($B35="","",IF(COUNTIFS('English Scores- Leveled papers'!$H$4:$KM$4,CS$3,'English Scores- Leveled papers'!$H37:$KM37,"&lt;&gt;")=0,"",SUMIF('English Scores- Leveled papers'!$H$4:$KM$4,CS$3,'English Scores- Leveled papers'!$H37:$KM37)))</f>
        <is>
          <t/>
        </is>
      </c>
      <c r="CT35" s="319" t="inlineStr">
        <f aca="false">IF($B35="","",IF(COUNTIFS('English Scores- Leveled papers'!$H$4:$KM$4,CT$3,'English Scores- Leveled papers'!$H37:$KM37,"&lt;&gt;")=0,"",SUMIF('English Scores- Leveled papers'!$H$4:$KM$4,CT$3,'English Scores- Leveled papers'!$H37:$KM37)))</f>
        <is>
          <t/>
        </is>
      </c>
      <c r="CU35" s="319" t="inlineStr">
        <f aca="false">IF($B35="","",IF(COUNTIFS('English Scores- Leveled papers'!$H$4:$KM$4,CU$3,'English Scores- Leveled papers'!$H37:$KM37,"&lt;&gt;")=0,"",SUMIF('English Scores- Leveled papers'!$H$4:$KM$4,CU$3,'English Scores- Leveled papers'!$H37:$KM37)))</f>
        <is>
          <t/>
        </is>
      </c>
      <c r="CV35" s="319" t="inlineStr">
        <f aca="false">IF($B35="","",IF(COUNTIFS('English Scores- Leveled papers'!$H$4:$KM$4,CV$3,'English Scores- Leveled papers'!$H37:$KM37,"&lt;&gt;")=0,"",SUMIF('English Scores- Leveled papers'!$H$4:$KM$4,CV$3,'English Scores- Leveled papers'!$H37:$KM37)))</f>
        <is>
          <t/>
        </is>
      </c>
      <c r="CW35" s="319" t="inlineStr">
        <f aca="false">IF($B35="","",IF(COUNTIFS('English Scores- Leveled papers'!$H$4:$KM$4,CW$3,'English Scores- Leveled papers'!$H37:$KM37,"&lt;&gt;")=0,"",SUMIF('English Scores- Leveled papers'!$H$4:$KM$4,CW$3,'English Scores- Leveled papers'!$H37:$KM37)))</f>
        <is>
          <t/>
        </is>
      </c>
      <c r="CX35" s="319" t="inlineStr">
        <f aca="false">IF($B35="","",IF(COUNTIFS('English Scores- Leveled papers'!$H$4:$KM$4,CX$3,'English Scores- Leveled papers'!$H37:$KM37,"&lt;&gt;")=0,"",SUMIF('English Scores- Leveled papers'!$H$4:$KM$4,CX$3,'English Scores- Leveled papers'!$H37:$KM37)))</f>
        <is>
          <t/>
        </is>
      </c>
      <c r="CY35" s="319" t="inlineStr">
        <f aca="false">IF($B35="","",IF(COUNTIFS('English Scores- Leveled papers'!$H$4:$KM$4,CY$3,'English Scores- Leveled papers'!$H37:$KM37,"&lt;&gt;")=0,"",SUMIF('English Scores- Leveled papers'!$H$4:$KM$4,CY$3,'English Scores- Leveled papers'!$H37:$KM37)))</f>
        <is>
          <t/>
        </is>
      </c>
      <c r="CZ35" s="319" t="inlineStr">
        <f aca="false">IF($B35="","",IF(COUNTIFS('English Scores- Leveled papers'!$H$4:$KM$4,CZ$3,'English Scores- Leveled papers'!$H37:$KM37,"&lt;&gt;")=0,"",SUMIF('English Scores- Leveled papers'!$H$4:$KM$4,CZ$3,'English Scores- Leveled papers'!$H37:$KM37)))</f>
        <is>
          <t/>
        </is>
      </c>
      <c r="DA35" s="319" t="inlineStr">
        <f aca="false">IF($B35="","",IF(COUNTIFS('English Scores- Leveled papers'!$H$4:$KM$4,DA$3,'English Scores- Leveled papers'!$H37:$KM37,"&lt;&gt;")=0,"",SUMIF('English Scores- Leveled papers'!$H$4:$KM$4,DA$3,'English Scores- Leveled papers'!$H37:$KM37)))</f>
        <is>
          <t/>
        </is>
      </c>
      <c r="DB35" s="319" t="inlineStr">
        <f aca="false">IF($B35="","",IF(COUNTIFS('English Scores- Leveled papers'!$H$4:$KM$4,DB$3,'English Scores- Leveled papers'!$H37:$KM37,"&lt;&gt;")=0,"",SUMIF('English Scores- Leveled papers'!$H$4:$KM$4,DB$3,'English Scores- Leveled papers'!$H37:$KM37)))</f>
        <is>
          <t/>
        </is>
      </c>
      <c r="DC35" s="319" t="inlineStr">
        <f aca="false">IF($B35="","",IF(COUNTIFS('English Scores- Leveled papers'!$H$4:$KM$4,DC$3,'English Scores- Leveled papers'!$H37:$KM37,"&lt;&gt;")=0,"",SUMIF('English Scores- Leveled papers'!$H$4:$KM$4,DC$3,'English Scores- Leveled papers'!$H37:$KM37)))</f>
        <is>
          <t/>
        </is>
      </c>
      <c r="DD35" s="319" t="inlineStr">
        <f aca="false">IF($B35="","",IF(COUNTIFS('English Scores- Leveled papers'!$H$4:$KM$4,DD$3,'English Scores- Leveled papers'!$H37:$KM37,"&lt;&gt;")=0,"",SUMIF('English Scores- Leveled papers'!$H$4:$KM$4,DD$3,'English Scores- Leveled papers'!$H37:$KM37)))</f>
        <is>
          <t/>
        </is>
      </c>
      <c r="DE35" s="319" t="inlineStr">
        <f aca="false">IF($B35="","",IF(COUNTIFS('English Scores- Leveled papers'!$H$4:$KM$4,DE$3,'English Scores- Leveled papers'!$H37:$KM37,"&lt;&gt;")=0,"",SUMIF('English Scores- Leveled papers'!$H$4:$KM$4,DE$3,'English Scores- Leveled papers'!$H37:$KM37)))</f>
        <is>
          <t/>
        </is>
      </c>
      <c r="DF35" s="319" t="inlineStr">
        <f aca="false">IF($B35="","",IF(COUNTIFS('English Scores- Leveled papers'!$H$4:$KM$4,DF$3,'English Scores- Leveled papers'!$H37:$KM37,"&lt;&gt;")=0,"",SUMIF('English Scores- Leveled papers'!$H$4:$KM$4,DF$3,'English Scores- Leveled papers'!$H37:$KM37)))</f>
        <is>
          <t/>
        </is>
      </c>
      <c r="DG35" s="319" t="inlineStr">
        <f aca="false">IF($B35="","",IF(COUNTIFS('English Scores- Leveled papers'!$H$4:$KM$4,DG$3,'English Scores- Leveled papers'!$H37:$KM37,"&lt;&gt;")=0,"",SUMIF('English Scores- Leveled papers'!$H$4:$KM$4,DG$3,'English Scores- Leveled papers'!$H37:$KM37)))</f>
        <is>
          <t/>
        </is>
      </c>
      <c r="DH35" s="319" t="inlineStr">
        <f aca="false">IF($B35="","",IF(COUNTIFS('English Scores- Leveled papers'!$H$4:$KM$4,DH$3,'English Scores- Leveled papers'!$H37:$KM37,"&lt;&gt;")=0,"",SUMIF('English Scores- Leveled papers'!$H$4:$KM$4,DH$3,'English Scores- Leveled papers'!$H37:$KM37)))</f>
        <is>
          <t/>
        </is>
      </c>
      <c r="DI35" s="319" t="inlineStr">
        <f aca="false">IF($B35="","",IF(COUNTIFS('English Scores- Leveled papers'!$H$4:$KM$4,DI$3,'English Scores- Leveled papers'!$H37:$KM37,"&lt;&gt;")=0,"",SUMIF('English Scores- Leveled papers'!$H$4:$KM$4,DI$3,'English Scores- Leveled papers'!$H37:$KM37)))</f>
        <is>
          <t/>
        </is>
      </c>
      <c r="DJ35" s="319" t="inlineStr">
        <f aca="false">IF($B35="","",IF(COUNTIFS('English Scores- Leveled papers'!$H$4:$KM$4,DJ$3,'English Scores- Leveled papers'!$H37:$KM37,"&lt;&gt;")=0,"",SUMIF('English Scores- Leveled papers'!$H$4:$KM$4,DJ$3,'English Scores- Leveled papers'!$H37:$KM37)))</f>
        <is>
          <t/>
        </is>
      </c>
      <c r="DK35" s="319" t="inlineStr">
        <f aca="false">IF($B35="","",IF(COUNTIFS('English Scores- Leveled papers'!$H$4:$KM$4,DK$3,'English Scores- Leveled papers'!$H37:$KM37,"&lt;&gt;")=0,"",SUMIF('English Scores- Leveled papers'!$H$4:$KM$4,DK$3,'English Scores- Leveled papers'!$H37:$KM37)))</f>
        <is>
          <t/>
        </is>
      </c>
      <c r="DL35" s="319" t="inlineStr">
        <f aca="false">IF($B35="","",IF(COUNTIFS('English Scores- Leveled papers'!$H$4:$KM$4,DL$3,'English Scores- Leveled papers'!$H37:$KM37,"&lt;&gt;")=0,"",SUMIF('English Scores- Leveled papers'!$H$4:$KM$4,DL$3,'English Scores- Leveled papers'!$H37:$KM37)))</f>
        <is>
          <t/>
        </is>
      </c>
      <c r="DM35" s="319" t="inlineStr">
        <f aca="false">IF($B35="","",IF(COUNTIFS('English Scores- Leveled papers'!$H$4:$KM$4,DM$3,'English Scores- Leveled papers'!$H37:$KM37,"&lt;&gt;")=0,"",SUMIF('English Scores- Leveled papers'!$H$4:$KM$4,DM$3,'English Scores- Leveled papers'!$H37:$KM37)))</f>
        <is>
          <t/>
        </is>
      </c>
      <c r="DN35" s="319" t="inlineStr">
        <f aca="false">IF($B35="","",IF(COUNTIFS('English Scores- Leveled papers'!$H$4:$KM$4,DN$3,'English Scores- Leveled papers'!$H37:$KM37,"&lt;&gt;")=0,"",SUMIF('English Scores- Leveled papers'!$H$4:$KM$4,DN$3,'English Scores- Leveled papers'!$H37:$KM37)))</f>
        <is>
          <t/>
        </is>
      </c>
      <c r="DO35" s="319" t="inlineStr">
        <f aca="false">IF($B35="","",IF(COUNTIFS('English Scores- Leveled papers'!$H$4:$KM$4,DO$3,'English Scores- Leveled papers'!$H37:$KM37,"&lt;&gt;")=0,"",SUMIF('English Scores- Leveled papers'!$H$4:$KM$4,DO$3,'English Scores- Leveled papers'!$H37:$KM37)))</f>
        <is>
          <t/>
        </is>
      </c>
      <c r="DP35" s="319" t="inlineStr">
        <f aca="false">IF($B35="","",IF(COUNTIFS('English Scores- Leveled papers'!$H$4:$KM$4,DP$3,'English Scores- Leveled papers'!$H37:$KM37,"&lt;&gt;")=0,"",SUMIF('English Scores- Leveled papers'!$H$4:$KM$4,DP$3,'English Scores- Leveled papers'!$H37:$KM37)))</f>
        <is>
          <t/>
        </is>
      </c>
      <c r="DQ35" s="320" t="inlineStr">
        <f aca="false">IF($B35="","",IF(COUNTIFS('English Scores- Leveled papers'!$H$4:$KM$4,DQ$3,'English Scores- Leveled papers'!$H37:$KM37,"&lt;&gt;")=0,"",SUMIF('English Scores- Leveled papers'!$H$4:$KM$4,DQ$3,'English Scores- Leveled papers'!$H37:$KM37)))</f>
        <is>
          <t/>
        </is>
      </c>
      <c r="DR35" s="321" t="inlineStr">
        <f aca="false">IF('Cover Sheet'!$AC$6="6th", 'Eng GLA 6th, 7th, 8th'!D38, "")</f>
        <is>
          <t/>
        </is>
      </c>
      <c r="DU35" s="319" t="inlineStr">
        <f aca="false">IF($B35="","",IF(COUNTIFS('Eng GLA 6th, 7th, 8th'!$E$4:$DV$4,DU$3,'Eng GLA 6th, 7th, 8th'!$E38:$DV38,"&lt;&gt;")=0,"",SUMIF('Eng GLA 6th, 7th, 8th'!$E$4:$DV$4,DU$3,'Eng GLA 6th, 7th, 8th'!$E38:$DV38)))</f>
        <is>
          <t/>
        </is>
      </c>
      <c r="DV35" s="319" t="inlineStr">
        <f aca="false">IF($B35="","",IF(COUNTIFS('Eng GLA 6th, 7th, 8th'!$E$4:$DV$4,DV$3,'Eng GLA 6th, 7th, 8th'!$E38:$DV38,"&lt;&gt;")=0,"",SUMIF('Eng GLA 6th, 7th, 8th'!$E$4:$DV$4,DV$3,'Eng GLA 6th, 7th, 8th'!$E38:$DV38)))</f>
        <is>
          <t/>
        </is>
      </c>
      <c r="DW35" s="319" t="inlineStr">
        <f aca="false">IF($B35="","",IF(COUNTIFS('Eng GLA 6th, 7th, 8th'!$E$4:$DV$4,DW$3,'Eng GLA 6th, 7th, 8th'!$E38:$DV38,"&lt;&gt;")=0,"",SUMIF('Eng GLA 6th, 7th, 8th'!$E$4:$DV$4,DW$3,'Eng GLA 6th, 7th, 8th'!$E38:$DV38)))</f>
        <is>
          <t/>
        </is>
      </c>
      <c r="DX35" s="319" t="inlineStr">
        <f aca="false">IF($B35="","",IF(COUNTIFS('Eng GLA 6th, 7th, 8th'!$E$4:$DV$4,DX$3,'Eng GLA 6th, 7th, 8th'!$E38:$DV38,"&lt;&gt;")=0,"",SUMIF('Eng GLA 6th, 7th, 8th'!$E$4:$DV$4,DX$3,'Eng GLA 6th, 7th, 8th'!$E38:$DV38)))</f>
        <is>
          <t/>
        </is>
      </c>
      <c r="DY35" s="319" t="inlineStr">
        <f aca="false">IF($B35="","",IF(COUNTIFS('Eng GLA 6th, 7th, 8th'!$E$4:$DV$4,DY$3,'Eng GLA 6th, 7th, 8th'!$E38:$DV38,"&lt;&gt;")=0,"",SUMIF('Eng GLA 6th, 7th, 8th'!$E$4:$DV$4,DY$3,'Eng GLA 6th, 7th, 8th'!$E38:$DV38)))</f>
        <is>
          <t/>
        </is>
      </c>
      <c r="DZ35" s="319" t="inlineStr">
        <f aca="false">IF($B35="","",IF(COUNTIFS('Eng GLA 6th, 7th, 8th'!$E$4:$DV$4,DZ$3,'Eng GLA 6th, 7th, 8th'!$E38:$DV38,"&lt;&gt;")=0,"",SUMIF('Eng GLA 6th, 7th, 8th'!$E$4:$DV$4,DZ$3,'Eng GLA 6th, 7th, 8th'!$E38:$DV38)))</f>
        <is>
          <t/>
        </is>
      </c>
      <c r="EA35" s="319" t="inlineStr">
        <f aca="false">IF($B35="","",IF(COUNTIFS('Eng GLA 6th, 7th, 8th'!$E$4:$DV$4,EA$3,'Eng GLA 6th, 7th, 8th'!$E38:$DV38,"&lt;&gt;")=0,"",SUMIF('Eng GLA 6th, 7th, 8th'!$E$4:$DV$4,EA$3,'Eng GLA 6th, 7th, 8th'!$E38:$DV38)))</f>
        <is>
          <t/>
        </is>
      </c>
      <c r="EB35" s="319" t="inlineStr">
        <f aca="false">IF($B35="","",IF(COUNTIFS('Eng GLA 6th, 7th, 8th'!$E$4:$DV$4,EB$3,'Eng GLA 6th, 7th, 8th'!$E38:$DV38,"&lt;&gt;")=0,"",SUMIF('Eng GLA 6th, 7th, 8th'!$E$4:$DV$4,EB$3,'Eng GLA 6th, 7th, 8th'!$E38:$DV38)))</f>
        <is>
          <t/>
        </is>
      </c>
      <c r="EC35" s="319" t="inlineStr">
        <f aca="false">IF($B35="","",IF(COUNTIFS('Eng GLA 6th, 7th, 8th'!$E$4:$DV$4,EC$3,'Eng GLA 6th, 7th, 8th'!$E38:$DV38,"&lt;&gt;")=0,"",SUMIF('Eng GLA 6th, 7th, 8th'!$E$4:$DV$4,EC$3,'Eng GLA 6th, 7th, 8th'!$E38:$DV38)))</f>
        <is>
          <t/>
        </is>
      </c>
      <c r="ED35" s="319" t="inlineStr">
        <f aca="false">IF($B35="","",IF(COUNTIFS('Eng GLA 6th, 7th, 8th'!$E$4:$DV$4,ED$3,'Eng GLA 6th, 7th, 8th'!$E38:$DV38,"&lt;&gt;")=0,"",SUMIF('Eng GLA 6th, 7th, 8th'!$E$4:$DV$4,ED$3,'Eng GLA 6th, 7th, 8th'!$E38:$DV38)))</f>
        <is>
          <t/>
        </is>
      </c>
      <c r="EE35" s="319" t="inlineStr">
        <f aca="false">IF($B35="","",IF(COUNTIFS('Eng GLA 6th, 7th, 8th'!$E$4:$DV$4,EE$3,'Eng GLA 6th, 7th, 8th'!$E38:$DV38,"&lt;&gt;")=0,"",SUMIF('Eng GLA 6th, 7th, 8th'!$E$4:$DV$4,EE$3,'Eng GLA 6th, 7th, 8th'!$E38:$DV38)))</f>
        <is>
          <t/>
        </is>
      </c>
      <c r="EF35" s="319" t="inlineStr">
        <f aca="false">IF($B35="","",IF(COUNTIFS('Eng GLA 6th, 7th, 8th'!$E$4:$DV$4,EF$3,'Eng GLA 6th, 7th, 8th'!$E38:$DV38,"&lt;&gt;")=0,"",SUMIF('Eng GLA 6th, 7th, 8th'!$E$4:$DV$4,EF$3,'Eng GLA 6th, 7th, 8th'!$E38:$DV38)))</f>
        <is>
          <t/>
        </is>
      </c>
      <c r="EG35" s="319" t="inlineStr">
        <f aca="false">IF($B35="","",IF(COUNTIFS('Eng GLA 6th, 7th, 8th'!$E$4:$DV$4,EG$3,'Eng GLA 6th, 7th, 8th'!$E38:$DV38,"&lt;&gt;")=0,"",SUMIF('Eng GLA 6th, 7th, 8th'!$E$4:$DV$4,EG$3,'Eng GLA 6th, 7th, 8th'!$E38:$DV38)))</f>
        <is>
          <t/>
        </is>
      </c>
      <c r="EH35" s="319" t="inlineStr">
        <f aca="false">IF($B35="","",IF(COUNTIFS('Eng GLA 6th, 7th, 8th'!$E$4:$DV$4,EH$3,'Eng GLA 6th, 7th, 8th'!$E38:$DV38,"&lt;&gt;")=0,"",SUMIF('Eng GLA 6th, 7th, 8th'!$E$4:$DV$4,EH$3,'Eng GLA 6th, 7th, 8th'!$E38:$DV38)))</f>
        <is>
          <t/>
        </is>
      </c>
      <c r="EI35" s="319" t="inlineStr">
        <f aca="false">IF($B35="","",IF(COUNTIFS('Eng GLA 6th, 7th, 8th'!$E$4:$DV$4,EI$3,'Eng GLA 6th, 7th, 8th'!$E38:$DV38,"&lt;&gt;")=0,"",SUMIF('Eng GLA 6th, 7th, 8th'!$E$4:$DV$4,EI$3,'Eng GLA 6th, 7th, 8th'!$E38:$DV38)))</f>
        <is>
          <t/>
        </is>
      </c>
      <c r="EJ35" s="322" t="inlineStr">
        <f aca="false">IF('Cover Sheet'!$AC$6="7th", 'Eng GLA 6th, 7th, 8th'!AQ38, "")</f>
        <is>
          <t/>
        </is>
      </c>
      <c r="EK35" s="319" t="inlineStr">
        <f aca="false">IF($B35="","",IF(COUNTIFS('Eng GLA 6th, 7th, 8th'!$E$4:$DV$4,EK$3,'Eng GLA 6th, 7th, 8th'!$E38:$DV38,"&lt;&gt;")=0,"",SUMIF('Eng GLA 6th, 7th, 8th'!$E$4:$DV$4,EK$3,'Eng GLA 6th, 7th, 8th'!$E38:$DV38)))</f>
        <is>
          <t/>
        </is>
      </c>
      <c r="EL35" s="319" t="inlineStr">
        <f aca="false">IF($B35="","",IF(COUNTIFS('Eng GLA 6th, 7th, 8th'!$E$4:$DV$4,EL$3,'Eng GLA 6th, 7th, 8th'!$E38:$DV38,"&lt;&gt;")=0,"",SUMIF('Eng GLA 6th, 7th, 8th'!$E$4:$DV$4,EL$3,'Eng GLA 6th, 7th, 8th'!$E38:$DV38)))</f>
        <is>
          <t/>
        </is>
      </c>
      <c r="EM35" s="319" t="inlineStr">
        <f aca="false">IF($B35="","",IF(COUNTIFS('Eng GLA 6th, 7th, 8th'!$E$4:$DV$4,EM$3,'Eng GLA 6th, 7th, 8th'!$E38:$DV38,"&lt;&gt;")=0,"",SUMIF('Eng GLA 6th, 7th, 8th'!$E$4:$DV$4,EM$3,'Eng GLA 6th, 7th, 8th'!$E38:$DV38)))</f>
        <is>
          <t/>
        </is>
      </c>
      <c r="EN35" s="319" t="inlineStr">
        <f aca="false">IF($B35="","",IF(COUNTIFS('Eng GLA 6th, 7th, 8th'!$E$4:$DV$4,EN$3,'Eng GLA 6th, 7th, 8th'!$E38:$DV38,"&lt;&gt;")=0,"",SUMIF('Eng GLA 6th, 7th, 8th'!$E$4:$DV$4,EN$3,'Eng GLA 6th, 7th, 8th'!$E38:$DV38)))</f>
        <is>
          <t/>
        </is>
      </c>
      <c r="EO35" s="319" t="inlineStr">
        <f aca="false">IF($B35="","",IF(COUNTIFS('Eng GLA 6th, 7th, 8th'!$E$4:$DV$4,EO$3,'Eng GLA 6th, 7th, 8th'!$E38:$DV38,"&lt;&gt;")=0,"",SUMIF('Eng GLA 6th, 7th, 8th'!$E$4:$DV$4,EO$3,'Eng GLA 6th, 7th, 8th'!$E38:$DV38)))</f>
        <is>
          <t/>
        </is>
      </c>
      <c r="EP35" s="319" t="inlineStr">
        <f aca="false">IF($B35="","",IF(COUNTIFS('Eng GLA 6th, 7th, 8th'!$E$4:$DV$4,EP$3,'Eng GLA 6th, 7th, 8th'!$E38:$DV38,"&lt;&gt;")=0,"",SUMIF('Eng GLA 6th, 7th, 8th'!$E$4:$DV$4,EP$3,'Eng GLA 6th, 7th, 8th'!$E38:$DV38)))</f>
        <is>
          <t/>
        </is>
      </c>
      <c r="EQ35" s="319" t="inlineStr">
        <f aca="false">IF($B35="","",IF(COUNTIFS('Eng GLA 6th, 7th, 8th'!$E$4:$DV$4,EQ$3,'Eng GLA 6th, 7th, 8th'!$E38:$DV38,"&lt;&gt;")=0,"",SUMIF('Eng GLA 6th, 7th, 8th'!$E$4:$DV$4,EQ$3,'Eng GLA 6th, 7th, 8th'!$E38:$DV38)))</f>
        <is>
          <t/>
        </is>
      </c>
      <c r="ER35" s="319" t="inlineStr">
        <f aca="false">IF($B35="","",IF(COUNTIFS('Eng GLA 6th, 7th, 8th'!$E$4:$DV$4,ER$3,'Eng GLA 6th, 7th, 8th'!$E38:$DV38,"&lt;&gt;")=0,"",SUMIF('Eng GLA 6th, 7th, 8th'!$E$4:$DV$4,ER$3,'Eng GLA 6th, 7th, 8th'!$E38:$DV38)))</f>
        <is>
          <t/>
        </is>
      </c>
      <c r="ES35" s="319" t="inlineStr">
        <f aca="false">IF($B35="","",IF(COUNTIFS('Eng GLA 6th, 7th, 8th'!$E$4:$DV$4,ES$3,'Eng GLA 6th, 7th, 8th'!$E38:$DV38,"&lt;&gt;")=0,"",SUMIF('Eng GLA 6th, 7th, 8th'!$E$4:$DV$4,ES$3,'Eng GLA 6th, 7th, 8th'!$E38:$DV38)))</f>
        <is>
          <t/>
        </is>
      </c>
      <c r="ET35" s="319" t="inlineStr">
        <f aca="false">IF($B35="","",IF(COUNTIFS('Eng GLA 6th, 7th, 8th'!$E$4:$DV$4,ET$3,'Eng GLA 6th, 7th, 8th'!$E38:$DV38,"&lt;&gt;")=0,"",SUMIF('Eng GLA 6th, 7th, 8th'!$E$4:$DV$4,ET$3,'Eng GLA 6th, 7th, 8th'!$E38:$DV38)))</f>
        <is>
          <t/>
        </is>
      </c>
      <c r="EU35" s="319" t="inlineStr">
        <f aca="false">IF($B35="","",IF(COUNTIFS('Eng GLA 6th, 7th, 8th'!$E$4:$DV$4,EU$3,'Eng GLA 6th, 7th, 8th'!$E38:$DV38,"&lt;&gt;")=0,"",SUMIF('Eng GLA 6th, 7th, 8th'!$E$4:$DV$4,EU$3,'Eng GLA 6th, 7th, 8th'!$E38:$DV38)))</f>
        <is>
          <t/>
        </is>
      </c>
      <c r="EV35" s="319" t="inlineStr">
        <f aca="false">IF($B35="","",IF(COUNTIFS('Eng GLA 6th, 7th, 8th'!$E$4:$DV$4,EV$3,'Eng GLA 6th, 7th, 8th'!$E38:$DV38,"&lt;&gt;")=0,"",SUMIF('Eng GLA 6th, 7th, 8th'!$E$4:$DV$4,EV$3,'Eng GLA 6th, 7th, 8th'!$E38:$DV38)))</f>
        <is>
          <t/>
        </is>
      </c>
      <c r="EW35" s="319" t="inlineStr">
        <f aca="false">IF($B35="","",IF(COUNTIFS('Eng GLA 6th, 7th, 8th'!$E$4:$DV$4,EW$3,'Eng GLA 6th, 7th, 8th'!$E38:$DV38,"&lt;&gt;")=0,"",SUMIF('Eng GLA 6th, 7th, 8th'!$E$4:$DV$4,EW$3,'Eng GLA 6th, 7th, 8th'!$E38:$DV38)))</f>
        <is>
          <t/>
        </is>
      </c>
      <c r="EX35" s="319" t="inlineStr">
        <f aca="false">IF($B35="","",IF(COUNTIFS('Eng GLA 6th, 7th, 8th'!$E$4:$DV$4,EX$3,'Eng GLA 6th, 7th, 8th'!$E38:$DV38,"&lt;&gt;")=0,"",SUMIF('Eng GLA 6th, 7th, 8th'!$E$4:$DV$4,EX$3,'Eng GLA 6th, 7th, 8th'!$E38:$DV38)))</f>
        <is>
          <t/>
        </is>
      </c>
      <c r="EY35" s="319" t="inlineStr">
        <f aca="false">IF($B35="","",IF(COUNTIFS('Eng GLA 6th, 7th, 8th'!$E$4:$DV$4,EY$3,'Eng GLA 6th, 7th, 8th'!$E38:$DV38,"&lt;&gt;")=0,"",SUMIF('Eng GLA 6th, 7th, 8th'!$E$4:$DV$4,EY$3,'Eng GLA 6th, 7th, 8th'!$E38:$DV38)))</f>
        <is>
          <t/>
        </is>
      </c>
      <c r="EZ35" s="322" t="inlineStr">
        <f aca="false">IF('Cover Sheet'!$AC$6="8th", 'Eng GLA 6th, 7th, 8th'!CG38, "")</f>
        <is>
          <t/>
        </is>
      </c>
      <c r="FA35" s="319" t="inlineStr">
        <f aca="false">IF($B35="","",IF(COUNTIFS('Eng GLA 6th, 7th, 8th'!$E$4:$DV$4,FA$3,'Eng GLA 6th, 7th, 8th'!$E38:$DV38,"&lt;&gt;")=0,"",SUMIF('Eng GLA 6th, 7th, 8th'!$E$4:$DV$4,FA$3,'Eng GLA 6th, 7th, 8th'!$E38:$DV38)))</f>
        <is>
          <t/>
        </is>
      </c>
      <c r="FB35" s="319" t="inlineStr">
        <f aca="false">IF($B35="","",IF(COUNTIFS('Eng GLA 6th, 7th, 8th'!$E$4:$DV$4,FB$3,'Eng GLA 6th, 7th, 8th'!$E38:$DV38,"&lt;&gt;")=0,"",SUMIF('Eng GLA 6th, 7th, 8th'!$E$4:$DV$4,FB$3,'Eng GLA 6th, 7th, 8th'!$E38:$DV38)))</f>
        <is>
          <t/>
        </is>
      </c>
      <c r="FC35" s="319" t="inlineStr">
        <f aca="false">IF($B35="","",IF(COUNTIFS('Eng GLA 6th, 7th, 8th'!$E$4:$DV$4,FC$3,'Eng GLA 6th, 7th, 8th'!$E38:$DV38,"&lt;&gt;")=0,"",SUMIF('Eng GLA 6th, 7th, 8th'!$E$4:$DV$4,FC$3,'Eng GLA 6th, 7th, 8th'!$E38:$DV38)))</f>
        <is>
          <t/>
        </is>
      </c>
      <c r="FD35" s="319" t="inlineStr">
        <f aca="false">IF($B35="","",IF(COUNTIFS('Eng GLA 6th, 7th, 8th'!$E$4:$DV$4,FD$3,'Eng GLA 6th, 7th, 8th'!$E38:$DV38,"&lt;&gt;")=0,"",SUMIF('Eng GLA 6th, 7th, 8th'!$E$4:$DV$4,FD$3,'Eng GLA 6th, 7th, 8th'!$E38:$DV38)))</f>
        <is>
          <t/>
        </is>
      </c>
      <c r="FE35" s="319" t="inlineStr">
        <f aca="false">IF($B35="","",IF(COUNTIFS('Eng GLA 6th, 7th, 8th'!$E$4:$DV$4,FE$3,'Eng GLA 6th, 7th, 8th'!$E38:$DV38,"&lt;&gt;")=0,"",SUMIF('Eng GLA 6th, 7th, 8th'!$E$4:$DV$4,FE$3,'Eng GLA 6th, 7th, 8th'!$E38:$DV38)))</f>
        <is>
          <t/>
        </is>
      </c>
      <c r="FF35" s="319" t="inlineStr">
        <f aca="false">IF($B35="","",IF(COUNTIFS('Eng GLA 6th, 7th, 8th'!$E$4:$DV$4,FF$3,'Eng GLA 6th, 7th, 8th'!$E38:$DV38,"&lt;&gt;")=0,"",SUMIF('Eng GLA 6th, 7th, 8th'!$E$4:$DV$4,FF$3,'Eng GLA 6th, 7th, 8th'!$E38:$DV38)))</f>
        <is>
          <t/>
        </is>
      </c>
      <c r="FG35" s="319" t="inlineStr">
        <f aca="false">IF($B35="","",IF(COUNTIFS('Eng GLA 6th, 7th, 8th'!$E$4:$DV$4,FG$3,'Eng GLA 6th, 7th, 8th'!$E38:$DV38,"&lt;&gt;")=0,"",SUMIF('Eng GLA 6th, 7th, 8th'!$E$4:$DV$4,FG$3,'Eng GLA 6th, 7th, 8th'!$E38:$DV38)))</f>
        <is>
          <t/>
        </is>
      </c>
      <c r="FH35" s="319" t="inlineStr">
        <f aca="false">IF($B35="","",IF(COUNTIFS('Eng GLA 6th, 7th, 8th'!$E$4:$DV$4,FH$3,'Eng GLA 6th, 7th, 8th'!$E38:$DV38,"&lt;&gt;")=0,"",SUMIF('Eng GLA 6th, 7th, 8th'!$E$4:$DV$4,FH$3,'Eng GLA 6th, 7th, 8th'!$E38:$DV38)))</f>
        <is>
          <t/>
        </is>
      </c>
      <c r="FI35" s="319" t="inlineStr">
        <f aca="false">IF($B35="","",IF(COUNTIFS('Eng GLA 6th, 7th, 8th'!$E$4:$DV$4,FI$3,'Eng GLA 6th, 7th, 8th'!$E38:$DV38,"&lt;&gt;")=0,"",SUMIF('Eng GLA 6th, 7th, 8th'!$E$4:$DV$4,FI$3,'Eng GLA 6th, 7th, 8th'!$E38:$DV38)))</f>
        <is>
          <t/>
        </is>
      </c>
      <c r="FJ35" s="319" t="inlineStr">
        <f aca="false">IF($B35="","",IF(COUNTIFS('Eng GLA 6th, 7th, 8th'!$E$4:$DV$4,FJ$3,'Eng GLA 6th, 7th, 8th'!$E38:$DV38,"&lt;&gt;")=0,"",SUMIF('Eng GLA 6th, 7th, 8th'!$E$4:$DV$4,FJ$3,'Eng GLA 6th, 7th, 8th'!$E38:$DV38)))</f>
        <is>
          <t/>
        </is>
      </c>
      <c r="FK35" s="319" t="inlineStr">
        <f aca="false">IF($B35="","",IF(COUNTIFS('Eng GLA 6th, 7th, 8th'!$E$4:$DV$4,FK$3,'Eng GLA 6th, 7th, 8th'!$E38:$DV38,"&lt;&gt;")=0,"",SUMIF('Eng GLA 6th, 7th, 8th'!$E$4:$DV$4,FK$3,'Eng GLA 6th, 7th, 8th'!$E38:$DV38)))</f>
        <is>
          <t/>
        </is>
      </c>
      <c r="FL35" s="319" t="inlineStr">
        <f aca="false">IF($B35="","",IF(COUNTIFS('Eng GLA 6th, 7th, 8th'!$E$4:$DV$4,FL$3,'Eng GLA 6th, 7th, 8th'!$E38:$DV38,"&lt;&gt;")=0,"",SUMIF('Eng GLA 6th, 7th, 8th'!$E$4:$DV$4,FL$3,'Eng GLA 6th, 7th, 8th'!$E38:$DV38)))</f>
        <is>
          <t/>
        </is>
      </c>
      <c r="FM35" s="319" t="inlineStr">
        <f aca="false">IF($B35="","",IF(COUNTIFS('Eng GLA 6th, 7th, 8th'!$E$4:$DV$4,FM$3,'Eng GLA 6th, 7th, 8th'!$E38:$DV38,"&lt;&gt;")=0,"",SUMIF('Eng GLA 6th, 7th, 8th'!$E$4:$DV$4,FM$3,'Eng GLA 6th, 7th, 8th'!$E38:$DV38)))</f>
        <is>
          <t/>
        </is>
      </c>
      <c r="FN35" s="319" t="inlineStr">
        <f aca="false">IF($B35="","",IF(COUNTIFS('Eng GLA 6th, 7th, 8th'!$E$4:$DV$4,FN$3,'Eng GLA 6th, 7th, 8th'!$E38:$DV38,"&lt;&gt;")=0,"",SUMIF('Eng GLA 6th, 7th, 8th'!$E$4:$DV$4,FN$3,'Eng GLA 6th, 7th, 8th'!$E38:$DV38)))</f>
        <is>
          <t/>
        </is>
      </c>
      <c r="FO35" s="319" t="inlineStr">
        <f aca="false">IF($B35="","",IF(COUNTIFS('Eng GLA 6th, 7th, 8th'!$E$4:$DV$4,FO$3,'Eng GLA 6th, 7th, 8th'!$E38:$DV38,"&lt;&gt;")=0,"",SUMIF('Eng GLA 6th, 7th, 8th'!$E$4:$DV$4,FO$3,'Eng GLA 6th, 7th, 8th'!$E38:$DV38)))</f>
        <is>
          <t/>
        </is>
      </c>
    </row>
    <row r="36" customFormat="false" ht="12.75" hidden="false" customHeight="true" outlineLevel="0" collapsed="false">
      <c r="A36" s="315" t="n">
        <v>32</v>
      </c>
      <c r="B36" s="315" t="str">
        <f aca="false">'English Scores- Leveled papers'!B38</f>
        <v>O.Kalyan</v>
      </c>
      <c r="C36" s="315"/>
      <c r="D36" s="316" t="inlineStr">
        <f aca="false">IF(OR(B36="",H36="",'Cover Sheet'!E36=""),"",'Cover Sheet'!E36)</f>
        <is>
          <t/>
        </is>
      </c>
      <c r="E36" s="316" t="inlineStr">
        <f aca="false">IF(OR(B36="",H36="",'Cover Sheet'!F36=""),"",'Cover Sheet'!F36)</f>
        <is>
          <t/>
        </is>
      </c>
      <c r="F36" s="316" t="inlineStr">
        <f aca="false">IF(OR(B36="",H36="",'Cover Sheet'!H36=""),"",'Cover Sheet'!H36)</f>
        <is>
          <t/>
        </is>
      </c>
      <c r="G36" s="316"/>
      <c r="H36" s="316" t="inlineStr">
        <f aca="false">IF(OR(B36="",COUNT('English Scores- Leveled papers'!H38:KM38)=0),"",IF((AND(AB36&gt;=(70/100),AB36&lt;1.1)),9,IF((AND(AA36&gt;=(70/100),AA36&lt;1.1)),8,IF((AND(Z36&gt;=(70/100),Z36&lt;1.1)),7,IF((AND(Y36&gt;=(70/100),Y36&lt;1.1)),6,IF(AND(X36&gt;=0.7,X36&lt;1.1),5.5,IF(AND(W36&gt;=0.7,W36&lt;1.1),5,IF(AND(V36&gt;=0.7,V36&lt;1.1),4.5,IF(AND(U36&gt;=0.7,U36&lt;1.1),4,IF(AND(T36&gt;=0.7,T36&lt;1.1),3.5,IF(AND(S36&gt;=0.7,S36&lt;1.1),3,IF(AND(R36&gt;=0.7,R36&lt;1.1),2.5,IF(AND(Q36&gt;=0.7,Q36&lt;1.1),2,IF(AND(P36&gt;=0.7,P36&lt;1.1),1.5,IF(AND(O36&gt;=0.7,O36&lt;1.1),1,IF(AND(N36&gt;=0.7,N36&lt;1.1),0.5,IF(AND(M36&gt;=0.7,M36&lt;1.1),0.2,IF(AND(L36&gt;=0.7,L36&lt;1.1),0,IF(COUNT('English Scores- Leveled papers'!H38:M38)=0,"",-0.5)))))))))))))))))))</f>
        <is>
          <t/>
        </is>
      </c>
      <c r="I36" s="317" t="str">
        <f aca="false">IFERROR(IF(OR(B36="",H36=""),"",IF((AND(AB36&gt;=(70/100),AB36&lt;1.1)),AB36,IF(AND((AA36)&gt;=(70/100),AA36&lt;1.1),AA36,IF((AND((Z36)&gt;=(70/100),Z36&lt;1.1)),Z36,IF(AND((Y36)&gt;=(70/100),Y36&lt;1.1),Y36,IF(AND(X36&gt;=0.7,X36&lt;1.1),X36,IF(AND((W36)&gt;=0.7,W36&lt;1.1),W36,IF(AND((V36)&gt;=0.7,V36&lt;1.1),V36,IF(AND((U36)&gt;=0.7,U36&lt;1.1),U36,IF(AND((T36)&gt;=0.7,T36&lt;1.1),T36,IF(AND((S36)&gt;=0.7,S36&lt;1.1),S36,IF(AND((R36)&gt;=0.7,R36&lt;1.1),R36,IF(AND((Q36)&gt;=0.7,Q36&lt;1.1),Q36,IF(AND((P36)&gt;=0.7,P36&lt;1.1),P36,IF(AND((O36)&gt;=0.7,O36&lt;1.1),O36,IF(AND((N36)&gt;=0.7,N36&lt;1.1),N36,IF(AND((M36)&gt;=0.7,M36&lt;1.1),M36,IF(AND((L36)&gt;=0.7,L36&lt;1.1),L36,L36)))))))))))))))))),"")</f>
        <v/>
      </c>
      <c r="J36" s="317" t="str">
        <f aca="false">IF((OR(B36="",H36="")),"",IF(AND((AB36)&gt;=(70/100),AB36&lt;1.1),"",IF((AND((AA36)&gt;=(70/100),AA36&lt;1.1)),AB36,IF((AND((Z36)&gt;=(70/100),Z36&lt;1.1)),AA36,IF((AND((Y36)&gt;=(70/100),Y36&lt;1.1)),Z36,IF(AND((X36)&gt;=0.7,X36&lt;1.1),Y36,IF(AND((W36)&gt;=0.7,W36&lt;1.1),X36,IF(AND((V36)&gt;=0.7,V36&lt;1.1),W36,IF(AND((U36)&gt;=0.7,U36&lt;1.1),V36,IF(AND((T36)&gt;=0.7,T36&lt;1.1),U36,IF(AND((S36)&gt;=0.7,S36&lt;1.1),T36,IF(AND((R36)&gt;=0.7,R36&lt;1.1),S36,IF(AND((Q36)&gt;=0.7,Q36&lt;1.1),R36,IF(AND((P36)&gt;=0.7,P36&lt;1.1),Q36,IF(AND((O36)&gt;=0.7,O36&lt;1.1),P36,IF(AND((N36)&gt;=0.7,N36&lt;1.1),O36,IF(AND((M36)&gt;=0.7,M36&lt;1.1),N36,IF(AND((L36)&gt;=0.7,L36&lt;1.1),M36,""))))))))))))))))))</f>
        <v/>
      </c>
      <c r="K36" s="317" t="str">
        <f aca="false">IF((OR(B36="",H36="")),"",IF(AND((AB36)&gt;=(70/100),AB36&lt;1.1),AA36,IF((AND((AA36)&gt;=(70/100),AA36&lt;1.1)),Z36,IF((AND((Z36)&gt;=(70/100),Z36&lt;1.1)),Y36,IF((AND((Y36)&gt;=(70/100),Y36&lt;1.1)),X36,IF(AND((X36)&gt;=0.7,X36&lt;1.1),W36,IF(AND((W36)&gt;=0.7,W36&lt;1.1),V36,IF(AND((V36)&gt;=0.7,V36&lt;1.1),U36,IF(AND((U36)&gt;=0.7,U36&lt;1.1),T36,IF(AND((T36)&gt;=0.7,T36&lt;1.1),S36,IF(AND((S36)&gt;=0.7,S36&lt;1.1),R36,IF(AND((R36)&gt;=0.7,R36&lt;1.1),Q36,IF(AND((Q36)&gt;=0.7,Q36&lt;1.1),P36,IF(AND((P36)&gt;=0.7,P36&lt;1.1),O36,IF(AND((O36)&gt;=0.7,O36&lt;1.1),N36,IF(AND((N36)&gt;=0.7,N36&lt;1.1),M36,IF(AND((M36)&gt;=0.7,M36&lt;1.1),L36,IF(AND((L36)&gt;=0.7,L36&lt;1.1),"",""))))))))))))))))))</f>
        <v/>
      </c>
      <c r="L36" s="318" t="str">
        <f aca="false">IFERROR(IF((B36=""),"",(IF(COUNT(AC36:AG36)=0,"",ROUND(SUM(AC36:AG36)/SUM($AC$2:$AG$2),1)))),"")</f>
        <v/>
      </c>
      <c r="M36" s="318" t="str">
        <f aca="false">IFERROR(IF((B36=""),"",(IF(COUNT(AH36:AL36)=0,"",ROUND(SUM(AH36:AL36)/SUM($AH$2:$AL$2),1)))),"")</f>
        <v/>
      </c>
      <c r="N36" s="318" t="str">
        <f aca="false">IFERROR(IF((B36=""),"",(IF(COUNT(AM36:AQ36)=0,"",ROUND(SUM(AM36:AQ36)/SUM($AM$2:$AQ$2),1)))),"")</f>
        <v/>
      </c>
      <c r="O36" s="318" t="str">
        <f aca="false">IFERROR(IF((B36=""),"",(IF(COUNT(AR36:AV36)=0,"",ROUND(SUM(AR36:AV36)/SUM($AR$2:$AV$2),1)))),"")</f>
        <v/>
      </c>
      <c r="P36" s="318" t="str">
        <f aca="false">IFERROR(IF((B36=""),"",(IF(COUNT(AX36:BB36)=0,"",ROUND(SUM(AX36:BB36)/SUM($AX$2:$BB$2),1)))),"")</f>
        <v/>
      </c>
      <c r="Q36" s="318" t="str">
        <f aca="false">IFERROR(IF((B36=""),"",(IF(COUNT(BD36:BJ36)=0,"",ROUND(SUM(BD36:BJ36)/SUM($BD$2:$BJ$2),1)))),0)</f>
        <v/>
      </c>
      <c r="R36" s="318" t="str">
        <f aca="false">IFERROR(IF((B36=""),"",(IF(COUNT(BL36:BS36)=0,"",ROUND(SUM(BL36:BR36)/SUM($BL$2:$BR$2),1)))),0)</f>
        <v/>
      </c>
      <c r="S36" s="318" t="str">
        <f aca="false">IFERROR(IF((B36=""),"",(IF(COUNT(BT36:CB36)=0,"",ROUND(SUM(BT36:CA36)/SUM($BT$2:$CA$2),1)))),0)</f>
        <v/>
      </c>
      <c r="T36" s="318" t="str">
        <f aca="false">IFERROR(IF((B36=""),"",(IF(COUNT(CC36:CJ36)=0,"",ROUND(SUM(CC36:CI36)/SUM($CC$2:$CI$2),1)))),0)</f>
        <v/>
      </c>
      <c r="U36" s="318" t="str">
        <f aca="false">IFERROR(IF((B36=""),"",(IF(COUNT(CK36:CQ36)=0,"",ROUND(SUM(CK36:CQ36)/SUM($CK$2:$CQ$2),1)))),0)</f>
        <v/>
      </c>
      <c r="V36" s="318" t="str">
        <f aca="false">IFERROR(IF((B36=""),"",(IF(COUNT(CS36:CY36)=0,"",ROUND(SUM(CS36:CY36)/SUM($CS$2:$CY$2),1)))),0)</f>
        <v/>
      </c>
      <c r="W36" s="318" t="str">
        <f aca="false">IFERROR(IF((B36=""),"",(IF(COUNT(DA36:DI36)=0,"",ROUND(SUM(DA36:DI36)/SUM($DA$2:$DI$2),1)))),0)</f>
        <v/>
      </c>
      <c r="X36" s="318" t="str">
        <f aca="false">IFERROR(IF((B36=""),"",(IF(COUNT(DK36:DP36)=0,"",ROUND(SUM(DK36:DP36)/SUM($DK$2:$DP$2),1)))),0)</f>
        <v/>
      </c>
      <c r="Y36" s="318"/>
      <c r="Z36" s="318"/>
      <c r="AA36" s="318"/>
      <c r="AB36" s="318"/>
      <c r="AC36" s="319" t="inlineStr">
        <f aca="false">IF($B36="","",IF(COUNTIFS('English Scores- Leveled papers'!$H$4:$KM$4,AC$3,'English Scores- Leveled papers'!$H38:$KM38,"&lt;&gt;")=0,"",SUMIF('English Scores- Leveled papers'!$H$4:$KM$4,AC$3,'English Scores- Leveled papers'!$H38:$KM38)))</f>
        <is>
          <t/>
        </is>
      </c>
      <c r="AD36" s="319" t="inlineStr">
        <f aca="false">IF($B36="","",IF(COUNTIFS('English Scores- Leveled papers'!$H$4:$KM$4,AD$3,'English Scores- Leveled papers'!$H38:$KM38,"&lt;&gt;")=0,"",SUMIF('English Scores- Leveled papers'!$H$4:$KM$4,AD$3,'English Scores- Leveled papers'!$H38:$KM38)))</f>
        <is>
          <t/>
        </is>
      </c>
      <c r="AE36" s="319" t="inlineStr">
        <f aca="false">IF($B36="","",IF(COUNTIFS('English Scores- Leveled papers'!$H$4:$KM$4,AE$3,'English Scores- Leveled papers'!$H38:$KM38,"&lt;&gt;")=0,"",SUMIF('English Scores- Leveled papers'!$H$4:$KM$4,AE$3,'English Scores- Leveled papers'!$H38:$KM38)))</f>
        <is>
          <t/>
        </is>
      </c>
      <c r="AF36" s="319" t="inlineStr">
        <f aca="false">IF($B36="","",IF(COUNTIFS('English Scores- Leveled papers'!$H$4:$KM$4,AF$3,'English Scores- Leveled papers'!$H38:$KM38,"&lt;&gt;")=0,"",SUMIF('English Scores- Leveled papers'!$H$4:$KM$4,AF$3,'English Scores- Leveled papers'!$H38:$KM38)))</f>
        <is>
          <t/>
        </is>
      </c>
      <c r="AG36" s="319" t="inlineStr">
        <f aca="false">IF($B36="","",IF(COUNTIFS('English Scores- Leveled papers'!$H$4:$KM$4,AG$3,'English Scores- Leveled papers'!$H38:$KM38,"&lt;&gt;")=0,"",SUMIF('English Scores- Leveled papers'!$H$4:$KM$4,AG$3,'English Scores- Leveled papers'!$H38:$KM38)))</f>
        <is>
          <t/>
        </is>
      </c>
      <c r="AH36" s="319" t="inlineStr">
        <f aca="false">IF($B36="","",IF(COUNTIFS('English Scores- Leveled papers'!$H$4:$KM$4,AH$3,'English Scores- Leveled papers'!$H38:$KM38,"&lt;&gt;")=0,"",SUMIF('English Scores- Leveled papers'!$H$4:$KM$4,AH$3,'English Scores- Leveled papers'!$H38:$KM38)))</f>
        <is>
          <t/>
        </is>
      </c>
      <c r="AI36" s="319" t="inlineStr">
        <f aca="false">IF($B36="","",IF(COUNTIFS('English Scores- Leveled papers'!$H$4:$KM$4,AI$3,'English Scores- Leveled papers'!$H38:$KM38,"&lt;&gt;")=0,"",SUMIF('English Scores- Leveled papers'!$H$4:$KM$4,AI$3,'English Scores- Leveled papers'!$H38:$KM38)))</f>
        <is>
          <t/>
        </is>
      </c>
      <c r="AJ36" s="319" t="inlineStr">
        <f aca="false">IF($B36="","",IF(COUNTIFS('English Scores- Leveled papers'!$H$4:$KM$4,AJ$3,'English Scores- Leveled papers'!$H38:$KM38,"&lt;&gt;")=0,"",SUMIF('English Scores- Leveled papers'!$H$4:$KM$4,AJ$3,'English Scores- Leveled papers'!$H38:$KM38)))</f>
        <is>
          <t/>
        </is>
      </c>
      <c r="AK36" s="319" t="inlineStr">
        <f aca="false">IF($B36="","",IF(COUNTIFS('English Scores- Leveled papers'!$H$4:$KM$4,AK$3,'English Scores- Leveled papers'!$H38:$KM38,"&lt;&gt;")=0,"",SUMIF('English Scores- Leveled papers'!$H$4:$KM$4,AK$3,'English Scores- Leveled papers'!$H38:$KM38)))</f>
        <is>
          <t/>
        </is>
      </c>
      <c r="AL36" s="319" t="inlineStr">
        <f aca="false">IF($B36="","",IF(COUNTIFS('English Scores- Leveled papers'!$H$4:$KM$4,AL$3,'English Scores- Leveled papers'!$H38:$KM38,"&lt;&gt;")=0,"",SUMIF('English Scores- Leveled papers'!$H$4:$KM$4,AL$3,'English Scores- Leveled papers'!$H38:$KM38)))</f>
        <is>
          <t/>
        </is>
      </c>
      <c r="AM36" s="319" t="inlineStr">
        <f aca="false">IF($B36="","",IF(COUNTIFS('English Scores- Leveled papers'!$H$4:$KM$4,AM$3,'English Scores- Leveled papers'!$H38:$KM38,"&lt;&gt;")=0,"",SUMIF('English Scores- Leveled papers'!$H$4:$KM$4,AM$3,'English Scores- Leveled papers'!$H38:$KM38)))</f>
        <is>
          <t/>
        </is>
      </c>
      <c r="AN36" s="319" t="inlineStr">
        <f aca="false">IF($B36="","",IF(COUNTIFS('English Scores- Leveled papers'!$H$4:$KM$4,AN$3,'English Scores- Leveled papers'!$H38:$KM38,"&lt;&gt;")=0,"",SUMIF('English Scores- Leveled papers'!$H$4:$KM$4,AN$3,'English Scores- Leveled papers'!$H38:$KM38)))</f>
        <is>
          <t/>
        </is>
      </c>
      <c r="AO36" s="319" t="inlineStr">
        <f aca="false">IF($B36="","",IF(COUNTIFS('English Scores- Leveled papers'!$H$4:$KM$4,AO$3,'English Scores- Leveled papers'!$H38:$KM38,"&lt;&gt;")=0,"",SUMIF('English Scores- Leveled papers'!$H$4:$KM$4,AO$3,'English Scores- Leveled papers'!$H38:$KM38)))</f>
        <is>
          <t/>
        </is>
      </c>
      <c r="AP36" s="319" t="inlineStr">
        <f aca="false">IF($B36="","",IF(COUNTIFS('English Scores- Leveled papers'!$H$4:$KM$4,AP$3,'English Scores- Leveled papers'!$H38:$KM38,"&lt;&gt;")=0,"",SUMIF('English Scores- Leveled papers'!$H$4:$KM$4,AP$3,'English Scores- Leveled papers'!$H38:$KM38)))</f>
        <is>
          <t/>
        </is>
      </c>
      <c r="AQ36" s="319" t="inlineStr">
        <f aca="false">IF($B36="","",IF(COUNTIFS('English Scores- Leveled papers'!$H$4:$KM$4,AQ$3,'English Scores- Leveled papers'!$H38:$KM38,"&lt;&gt;")=0,"",SUMIF('English Scores- Leveled papers'!$H$4:$KM$4,AQ$3,'English Scores- Leveled papers'!$H38:$KM38)))</f>
        <is>
          <t/>
        </is>
      </c>
      <c r="AR36" s="319" t="inlineStr">
        <f aca="false">IF($B36="","",IF(COUNTIFS('English Scores- Leveled papers'!$H$4:$KM$4,AR$3,'English Scores- Leveled papers'!$H38:$KM38,"&lt;&gt;")=0,"",SUMIF('English Scores- Leveled papers'!$H$4:$KM$4,AR$3,'English Scores- Leveled papers'!$H38:$KM38)))</f>
        <is>
          <t/>
        </is>
      </c>
      <c r="AS36" s="319" t="inlineStr">
        <f aca="false">IF($B36="","",IF(COUNTIFS('English Scores- Leveled papers'!$H$4:$KM$4,AS$3,'English Scores- Leveled papers'!$H38:$KM38,"&lt;&gt;")=0,"",SUMIF('English Scores- Leveled papers'!$H$4:$KM$4,AS$3,'English Scores- Leveled papers'!$H38:$KM38)))</f>
        <is>
          <t/>
        </is>
      </c>
      <c r="AT36" s="319" t="inlineStr">
        <f aca="false">IF($B36="","",IF(COUNTIFS('English Scores- Leveled papers'!$H$4:$KM$4,AT$3,'English Scores- Leveled papers'!$H38:$KM38,"&lt;&gt;")=0,"",SUMIF('English Scores- Leveled papers'!$H$4:$KM$4,AT$3,'English Scores- Leveled papers'!$H38:$KM38)))</f>
        <is>
          <t/>
        </is>
      </c>
      <c r="AU36" s="319" t="inlineStr">
        <f aca="false">IF($B36="","",IF(COUNTIFS('English Scores- Leveled papers'!$H$4:$KM$4,AU$3,'English Scores- Leveled papers'!$H38:$KM38,"&lt;&gt;")=0,"",SUMIF('English Scores- Leveled papers'!$H$4:$KM$4,AU$3,'English Scores- Leveled papers'!$H38:$KM38)))</f>
        <is>
          <t/>
        </is>
      </c>
      <c r="AV36" s="319" t="inlineStr">
        <f aca="false">IF($B36="","",IF(COUNTIFS('English Scores- Leveled papers'!$H$4:$KM$4,AV$3,'English Scores- Leveled papers'!$H38:$KM38,"&lt;&gt;")=0,"",SUMIF('English Scores- Leveled papers'!$H$4:$KM$4,AV$3,'English Scores- Leveled papers'!$H38:$KM38)))</f>
        <is>
          <t/>
        </is>
      </c>
      <c r="AW36" s="319" t="inlineStr">
        <f aca="false">IF($B36="","",IF(COUNTIFS('English Scores- Leveled papers'!$H$4:$KM$4,AW$3,'English Scores- Leveled papers'!$H38:$KM38,"&lt;&gt;")=0,"",SUMIF('English Scores- Leveled papers'!$H$4:$KM$4,AW$3,'English Scores- Leveled papers'!$H38:$KM38)))</f>
        <is>
          <t/>
        </is>
      </c>
      <c r="AX36" s="319" t="inlineStr">
        <f aca="false">IF($B36="","",IF(COUNTIFS('English Scores- Leveled papers'!$H$4:$KM$4,AX$3,'English Scores- Leveled papers'!$H38:$KM38,"&lt;&gt;")=0,"",SUMIF('English Scores- Leveled papers'!$H$4:$KM$4,AX$3,'English Scores- Leveled papers'!$H38:$KM38)))</f>
        <is>
          <t/>
        </is>
      </c>
      <c r="AY36" s="319" t="inlineStr">
        <f aca="false">IF($B36="","",IF(COUNTIFS('English Scores- Leveled papers'!$H$4:$KM$4,AY$3,'English Scores- Leveled papers'!$H38:$KM38,"&lt;&gt;")=0,"",SUMIF('English Scores- Leveled papers'!$H$4:$KM$4,AY$3,'English Scores- Leveled papers'!$H38:$KM38)))</f>
        <is>
          <t/>
        </is>
      </c>
      <c r="AZ36" s="319" t="inlineStr">
        <f aca="false">IF($B36="","",IF(COUNTIFS('English Scores- Leveled papers'!$H$4:$KM$4,AZ$3,'English Scores- Leveled papers'!$H38:$KM38,"&lt;&gt;")=0,"",SUMIF('English Scores- Leveled papers'!$H$4:$KM$4,AZ$3,'English Scores- Leveled papers'!$H38:$KM38)))</f>
        <is>
          <t/>
        </is>
      </c>
      <c r="BA36" s="319" t="inlineStr">
        <f aca="false">IF($B36="","",IF(COUNTIFS('English Scores- Leveled papers'!$H$4:$KM$4,BA$3,'English Scores- Leveled papers'!$H38:$KM38,"&lt;&gt;")=0,"",SUMIF('English Scores- Leveled papers'!$H$4:$KM$4,BA$3,'English Scores- Leveled papers'!$H38:$KM38)))</f>
        <is>
          <t/>
        </is>
      </c>
      <c r="BB36" s="319" t="inlineStr">
        <f aca="false">IF($B36="","",IF(COUNTIFS('English Scores- Leveled papers'!$H$4:$KM$4,BB$3,'English Scores- Leveled papers'!$H38:$KM38,"&lt;&gt;")=0,"",SUMIF('English Scores- Leveled papers'!$H$4:$KM$4,BB$3,'English Scores- Leveled papers'!$H38:$KM38)))</f>
        <is>
          <t/>
        </is>
      </c>
      <c r="BC36" s="319" t="inlineStr">
        <f aca="false">IF($B36="","",IF(COUNTIFS('English Scores- Leveled papers'!$H$4:$KM$4,BC$3,'English Scores- Leveled papers'!$H38:$KM38,"&lt;&gt;")=0,"",SUMIF('English Scores- Leveled papers'!$H$4:$KM$4,BC$3,'English Scores- Leveled papers'!$H38:$KM38)))</f>
        <is>
          <t/>
        </is>
      </c>
      <c r="BD36" s="319" t="inlineStr">
        <f aca="false">IF($B36="","",IF(COUNTIFS('English Scores- Leveled papers'!$H$4:$KM$4,BD$3,'English Scores- Leveled papers'!$H38:$KM38,"&lt;&gt;")=0,"",SUMIF('English Scores- Leveled papers'!$H$4:$KM$4,BD$3,'English Scores- Leveled papers'!$H38:$KM38)))</f>
        <is>
          <t/>
        </is>
      </c>
      <c r="BE36" s="319" t="inlineStr">
        <f aca="false">IF($B36="","",IF(COUNTIFS('English Scores- Leveled papers'!$H$4:$KM$4,BE$3,'English Scores- Leveled papers'!$H38:$KM38,"&lt;&gt;")=0,"",SUMIF('English Scores- Leveled papers'!$H$4:$KM$4,BE$3,'English Scores- Leveled papers'!$H38:$KM38)))</f>
        <is>
          <t/>
        </is>
      </c>
      <c r="BF36" s="319" t="inlineStr">
        <f aca="false">IF($B36="","",IF(COUNTIFS('English Scores- Leveled papers'!$H$4:$KM$4,BF$3,'English Scores- Leveled papers'!$H38:$KM38,"&lt;&gt;")=0,"",SUMIF('English Scores- Leveled papers'!$H$4:$KM$4,BF$3,'English Scores- Leveled papers'!$H38:$KM38)))</f>
        <is>
          <t/>
        </is>
      </c>
      <c r="BG36" s="319" t="inlineStr">
        <f aca="false">IF($B36="","",IF(COUNTIFS('English Scores- Leveled papers'!$H$4:$KM$4,BG$3,'English Scores- Leveled papers'!$H38:$KM38,"&lt;&gt;")=0,"",SUMIF('English Scores- Leveled papers'!$H$4:$KM$4,BG$3,'English Scores- Leveled papers'!$H38:$KM38)))</f>
        <is>
          <t/>
        </is>
      </c>
      <c r="BH36" s="319" t="inlineStr">
        <f aca="false">IF($B36="","",IF(COUNTIFS('English Scores- Leveled papers'!$H$4:$KM$4,BH$3,'English Scores- Leveled papers'!$H38:$KM38,"&lt;&gt;")=0,"",SUMIF('English Scores- Leveled papers'!$H$4:$KM$4,BH$3,'English Scores- Leveled papers'!$H38:$KM38)))</f>
        <is>
          <t/>
        </is>
      </c>
      <c r="BI36" s="319" t="inlineStr">
        <f aca="false">IF($B36="","",IF(COUNTIFS('English Scores- Leveled papers'!$H$4:$KM$4,BI$3,'English Scores- Leveled papers'!$H38:$KM38,"&lt;&gt;")=0,"",SUMIF('English Scores- Leveled papers'!$H$4:$KM$4,BI$3,'English Scores- Leveled papers'!$H38:$KM38)))</f>
        <is>
          <t/>
        </is>
      </c>
      <c r="BJ36" s="319" t="inlineStr">
        <f aca="false">IF($B36="","",IF(COUNTIFS('English Scores- Leveled papers'!$H$4:$KM$4,BJ$3,'English Scores- Leveled papers'!$H38:$KM38,"&lt;&gt;")=0,"",SUMIF('English Scores- Leveled papers'!$H$4:$KM$4,BJ$3,'English Scores- Leveled papers'!$H38:$KM38)))</f>
        <is>
          <t/>
        </is>
      </c>
      <c r="BK36" s="319" t="inlineStr">
        <f aca="false">IF($B36="","",IF(COUNTIFS('English Scores- Leveled papers'!$H$4:$KM$4,BK$3,'English Scores- Leveled papers'!$H38:$KM38,"&lt;&gt;")=0,"",SUMIF('English Scores- Leveled papers'!$H$4:$KM$4,BK$3,'English Scores- Leveled papers'!$H38:$KM38)))</f>
        <is>
          <t/>
        </is>
      </c>
      <c r="BL36" s="319" t="inlineStr">
        <f aca="false">IF($B36="","",IF(COUNTIFS('English Scores- Leveled papers'!$H$4:$KM$4,BL$3,'English Scores- Leveled papers'!$H38:$KM38,"&lt;&gt;")=0,"",SUMIF('English Scores- Leveled papers'!$H$4:$KM$4,BL$3,'English Scores- Leveled papers'!$H38:$KM38)))</f>
        <is>
          <t/>
        </is>
      </c>
      <c r="BM36" s="319" t="inlineStr">
        <f aca="false">IF($B36="","",IF(COUNTIFS('English Scores- Leveled papers'!$H$4:$KM$4,BM$3,'English Scores- Leveled papers'!$H38:$KM38,"&lt;&gt;")=0,"",SUMIF('English Scores- Leveled papers'!$H$4:$KM$4,BM$3,'English Scores- Leveled papers'!$H38:$KM38)))</f>
        <is>
          <t/>
        </is>
      </c>
      <c r="BN36" s="319" t="inlineStr">
        <f aca="false">IF($B36="","",IF(COUNTIFS('English Scores- Leveled papers'!$H$4:$KM$4,BN$3,'English Scores- Leveled papers'!$H38:$KM38,"&lt;&gt;")=0,"",SUMIF('English Scores- Leveled papers'!$H$4:$KM$4,BN$3,'English Scores- Leveled papers'!$H38:$KM38)))</f>
        <is>
          <t/>
        </is>
      </c>
      <c r="BO36" s="319" t="inlineStr">
        <f aca="false">IF($B36="","",IF(COUNTIFS('English Scores- Leveled papers'!$H$4:$KM$4,BO$3,'English Scores- Leveled papers'!$H38:$KM38,"&lt;&gt;")=0,"",SUMIF('English Scores- Leveled papers'!$H$4:$KM$4,BO$3,'English Scores- Leveled papers'!$H38:$KM38)))</f>
        <is>
          <t/>
        </is>
      </c>
      <c r="BP36" s="319" t="inlineStr">
        <f aca="false">IF($B36="","",IF(COUNTIFS('English Scores- Leveled papers'!$H$4:$KM$4,BP$3,'English Scores- Leveled papers'!$H38:$KM38,"&lt;&gt;")=0,"",SUMIF('English Scores- Leveled papers'!$H$4:$KM$4,BP$3,'English Scores- Leveled papers'!$H38:$KM38)))</f>
        <is>
          <t/>
        </is>
      </c>
      <c r="BQ36" s="319" t="inlineStr">
        <f aca="false">IF($B36="","",IF(COUNTIFS('English Scores- Leveled papers'!$H$4:$KM$4,BQ$3,'English Scores- Leveled papers'!$H38:$KM38,"&lt;&gt;")=0,"",SUMIF('English Scores- Leveled papers'!$H$4:$KM$4,BQ$3,'English Scores- Leveled papers'!$H38:$KM38)))</f>
        <is>
          <t/>
        </is>
      </c>
      <c r="BR36" s="319" t="inlineStr">
        <f aca="false">IF($B36="","",IF(COUNTIFS('English Scores- Leveled papers'!$H$4:$KM$4,BR$3,'English Scores- Leveled papers'!$H38:$KM38,"&lt;&gt;")=0,"",SUMIF('English Scores- Leveled papers'!$H$4:$KM$4,BR$3,'English Scores- Leveled papers'!$H38:$KM38)))</f>
        <is>
          <t/>
        </is>
      </c>
      <c r="BS36" s="319" t="inlineStr">
        <f aca="false">IF($B36="","",IF(COUNTIFS('English Scores- Leveled papers'!$H$4:$KM$4,BS$3,'English Scores- Leveled papers'!$H38:$KM38,"&lt;&gt;")=0,"",SUMIF('English Scores- Leveled papers'!$H$4:$KM$4,BS$3,'English Scores- Leveled papers'!$H38:$KM38)))</f>
        <is>
          <t/>
        </is>
      </c>
      <c r="BT36" s="319" t="inlineStr">
        <f aca="false">IF($B36="","",IF(COUNTIFS('English Scores- Leveled papers'!$H$4:$KM$4,BT$3,'English Scores- Leveled papers'!$H38:$KM38,"&lt;&gt;")=0,"",SUMIF('English Scores- Leveled papers'!$H$4:$KM$4,BT$3,'English Scores- Leveled papers'!$H38:$KM38)))</f>
        <is>
          <t/>
        </is>
      </c>
      <c r="BU36" s="319" t="inlineStr">
        <f aca="false">IF($B36="","",IF(COUNTIFS('English Scores- Leveled papers'!$H$4:$KM$4,BU$3,'English Scores- Leveled papers'!$H38:$KM38,"&lt;&gt;")=0,"",SUMIF('English Scores- Leveled papers'!$H$4:$KM$4,BU$3,'English Scores- Leveled papers'!$H38:$KM38)))</f>
        <is>
          <t/>
        </is>
      </c>
      <c r="BV36" s="319" t="inlineStr">
        <f aca="false">IF($B36="","",IF(COUNTIFS('English Scores- Leveled papers'!$H$4:$KM$4,BV$3,'English Scores- Leveled papers'!$H38:$KM38,"&lt;&gt;")=0,"",SUMIF('English Scores- Leveled papers'!$H$4:$KM$4,BV$3,'English Scores- Leveled papers'!$H38:$KM38)))</f>
        <is>
          <t/>
        </is>
      </c>
      <c r="BW36" s="319" t="inlineStr">
        <f aca="false">IF($B36="","",IF(COUNTIFS('English Scores- Leveled papers'!$H$4:$KM$4,BW$3,'English Scores- Leveled papers'!$H38:$KM38,"&lt;&gt;")=0,"",SUMIF('English Scores- Leveled papers'!$H$4:$KM$4,BW$3,'English Scores- Leveled papers'!$H38:$KM38)))</f>
        <is>
          <t/>
        </is>
      </c>
      <c r="BX36" s="319" t="inlineStr">
        <f aca="false">IF($B36="","",IF(COUNTIFS('English Scores- Leveled papers'!$H$4:$KM$4,BX$3,'English Scores- Leveled papers'!$H38:$KM38,"&lt;&gt;")=0,"",SUMIF('English Scores- Leveled papers'!$H$4:$KM$4,BX$3,'English Scores- Leveled papers'!$H38:$KM38)))</f>
        <is>
          <t/>
        </is>
      </c>
      <c r="BY36" s="319" t="inlineStr">
        <f aca="false">IF($B36="","",IF(COUNTIFS('English Scores- Leveled papers'!$H$4:$KM$4,BY$3,'English Scores- Leveled papers'!$H38:$KM38,"&lt;&gt;")=0,"",SUMIF('English Scores- Leveled papers'!$H$4:$KM$4,BY$3,'English Scores- Leveled papers'!$H38:$KM38)))</f>
        <is>
          <t/>
        </is>
      </c>
      <c r="BZ36" s="319" t="inlineStr">
        <f aca="false">IF($B36="","",IF(COUNTIFS('English Scores- Leveled papers'!$H$4:$KM$4,BZ$3,'English Scores- Leveled papers'!$H38:$KM38,"&lt;&gt;")=0,"",SUMIF('English Scores- Leveled papers'!$H$4:$KM$4,BZ$3,'English Scores- Leveled papers'!$H38:$KM38)))</f>
        <is>
          <t/>
        </is>
      </c>
      <c r="CA36" s="319" t="inlineStr">
        <f aca="false">IF($B36="","",IF(COUNTIFS('English Scores- Leveled papers'!$H$4:$KM$4,CA$3,'English Scores- Leveled papers'!$H38:$KM38,"&lt;&gt;")=0,"",SUMIF('English Scores- Leveled papers'!$H$4:$KM$4,CA$3,'English Scores- Leveled papers'!$H38:$KM38)))</f>
        <is>
          <t/>
        </is>
      </c>
      <c r="CB36" s="319" t="inlineStr">
        <f aca="false">IF($B36="","",IF(COUNTIFS('English Scores- Leveled papers'!$H$4:$KM$4,CB$3,'English Scores- Leveled papers'!$H38:$KM38,"&lt;&gt;")=0,"",SUMIF('English Scores- Leveled papers'!$H$4:$KM$4,CB$3,'English Scores- Leveled papers'!$H38:$KM38)))</f>
        <is>
          <t/>
        </is>
      </c>
      <c r="CC36" s="319" t="inlineStr">
        <f aca="false">IF($B36="","",IF(COUNTIFS('English Scores- Leveled papers'!$H$4:$KM$4,CC$3,'English Scores- Leveled papers'!$H38:$KM38,"&lt;&gt;")=0,"",SUMIF('English Scores- Leveled papers'!$H$4:$KM$4,CC$3,'English Scores- Leveled papers'!$H38:$KM38)))</f>
        <is>
          <t/>
        </is>
      </c>
      <c r="CD36" s="319" t="inlineStr">
        <f aca="false">IF($B36="","",IF(COUNTIFS('English Scores- Leveled papers'!$H$4:$KM$4,CD$3,'English Scores- Leveled papers'!$H38:$KM38,"&lt;&gt;")=0,"",SUMIF('English Scores- Leveled papers'!$H$4:$KM$4,CD$3,'English Scores- Leveled papers'!$H38:$KM38)))</f>
        <is>
          <t/>
        </is>
      </c>
      <c r="CE36" s="319" t="inlineStr">
        <f aca="false">IF($B36="","",IF(COUNTIFS('English Scores- Leveled papers'!$H$4:$KM$4,CE$3,'English Scores- Leveled papers'!$H38:$KM38,"&lt;&gt;")=0,"",SUMIF('English Scores- Leveled papers'!$H$4:$KM$4,CE$3,'English Scores- Leveled papers'!$H38:$KM38)))</f>
        <is>
          <t/>
        </is>
      </c>
      <c r="CF36" s="319" t="inlineStr">
        <f aca="false">IF($B36="","",IF(COUNTIFS('English Scores- Leveled papers'!$H$4:$KM$4,CF$3,'English Scores- Leveled papers'!$H38:$KM38,"&lt;&gt;")=0,"",SUMIF('English Scores- Leveled papers'!$H$4:$KM$4,CF$3,'English Scores- Leveled papers'!$H38:$KM38)))</f>
        <is>
          <t/>
        </is>
      </c>
      <c r="CG36" s="319" t="inlineStr">
        <f aca="false">IF($B36="","",IF(COUNTIFS('English Scores- Leveled papers'!$H$4:$KM$4,CG$3,'English Scores- Leveled papers'!$H38:$KM38,"&lt;&gt;")=0,"",SUMIF('English Scores- Leveled papers'!$H$4:$KM$4,CG$3,'English Scores- Leveled papers'!$H38:$KM38)))</f>
        <is>
          <t/>
        </is>
      </c>
      <c r="CH36" s="319" t="inlineStr">
        <f aca="false">IF($B36="","",IF(COUNTIFS('English Scores- Leveled papers'!$H$4:$KM$4,CH$3,'English Scores- Leveled papers'!$H38:$KM38,"&lt;&gt;")=0,"",SUMIF('English Scores- Leveled papers'!$H$4:$KM$4,CH$3,'English Scores- Leveled papers'!$H38:$KM38)))</f>
        <is>
          <t/>
        </is>
      </c>
      <c r="CI36" s="319" t="inlineStr">
        <f aca="false">IF($B36="","",IF(COUNTIFS('English Scores- Leveled papers'!$H$4:$KM$4,CI$3,'English Scores- Leveled papers'!$H38:$KM38,"&lt;&gt;")=0,"",SUMIF('English Scores- Leveled papers'!$H$4:$KM$4,CI$3,'English Scores- Leveled papers'!$H38:$KM38)))</f>
        <is>
          <t/>
        </is>
      </c>
      <c r="CJ36" s="319" t="inlineStr">
        <f aca="false">IF($B36="","",IF(COUNTIFS('English Scores- Leveled papers'!$H$4:$KM$4,CJ$3,'English Scores- Leveled papers'!$H38:$KM38,"&lt;&gt;")=0,"",SUMIF('English Scores- Leveled papers'!$H$4:$KM$4,CJ$3,'English Scores- Leveled papers'!$H38:$KM38)))</f>
        <is>
          <t/>
        </is>
      </c>
      <c r="CK36" s="319" t="inlineStr">
        <f aca="false">IF($B36="","",IF(COUNTIFS('English Scores- Leveled papers'!$H$4:$KM$4,CK$3,'English Scores- Leveled papers'!$H38:$KM38,"&lt;&gt;")=0,"",SUMIF('English Scores- Leveled papers'!$H$4:$KM$4,CK$3,'English Scores- Leveled papers'!$H38:$KM38)))</f>
        <is>
          <t/>
        </is>
      </c>
      <c r="CL36" s="319" t="inlineStr">
        <f aca="false">IF($B36="","",IF(COUNTIFS('English Scores- Leveled papers'!$H$4:$KM$4,CL$3,'English Scores- Leveled papers'!$H38:$KM38,"&lt;&gt;")=0,"",SUMIF('English Scores- Leveled papers'!$H$4:$KM$4,CL$3,'English Scores- Leveled papers'!$H38:$KM38)))</f>
        <is>
          <t/>
        </is>
      </c>
      <c r="CM36" s="319" t="inlineStr">
        <f aca="false">IF($B36="","",IF(COUNTIFS('English Scores- Leveled papers'!$H$4:$KM$4,CM$3,'English Scores- Leveled papers'!$H38:$KM38,"&lt;&gt;")=0,"",SUMIF('English Scores- Leveled papers'!$H$4:$KM$4,CM$3,'English Scores- Leveled papers'!$H38:$KM38)))</f>
        <is>
          <t/>
        </is>
      </c>
      <c r="CN36" s="319" t="inlineStr">
        <f aca="false">IF($B36="","",IF(COUNTIFS('English Scores- Leveled papers'!$H$4:$KM$4,CN$3,'English Scores- Leveled papers'!$H38:$KM38,"&lt;&gt;")=0,"",SUMIF('English Scores- Leveled papers'!$H$4:$KM$4,CN$3,'English Scores- Leveled papers'!$H38:$KM38)))</f>
        <is>
          <t/>
        </is>
      </c>
      <c r="CO36" s="319" t="inlineStr">
        <f aca="false">IF($B36="","",IF(COUNTIFS('English Scores- Leveled papers'!$H$4:$KM$4,CO$3,'English Scores- Leveled papers'!$H38:$KM38,"&lt;&gt;")=0,"",SUMIF('English Scores- Leveled papers'!$H$4:$KM$4,CO$3,'English Scores- Leveled papers'!$H38:$KM38)))</f>
        <is>
          <t/>
        </is>
      </c>
      <c r="CP36" s="319" t="inlineStr">
        <f aca="false">IF($B36="","",IF(COUNTIFS('English Scores- Leveled papers'!$H$4:$KM$4,CP$3,'English Scores- Leveled papers'!$H38:$KM38,"&lt;&gt;")=0,"",SUMIF('English Scores- Leveled papers'!$H$4:$KM$4,CP$3,'English Scores- Leveled papers'!$H38:$KM38)))</f>
        <is>
          <t/>
        </is>
      </c>
      <c r="CQ36" s="319" t="inlineStr">
        <f aca="false">IF($B36="","",IF(COUNTIFS('English Scores- Leveled papers'!$H$4:$KM$4,CQ$3,'English Scores- Leveled papers'!$H38:$KM38,"&lt;&gt;")=0,"",SUMIF('English Scores- Leveled papers'!$H$4:$KM$4,CQ$3,'English Scores- Leveled papers'!$H38:$KM38)))</f>
        <is>
          <t/>
        </is>
      </c>
      <c r="CR36" s="319" t="inlineStr">
        <f aca="false">IF($B36="","",IF(COUNTIFS('English Scores- Leveled papers'!$H$4:$KM$4,CR$3,'English Scores- Leveled papers'!$H38:$KM38,"&lt;&gt;")=0,"",SUMIF('English Scores- Leveled papers'!$H$4:$KM$4,CR$3,'English Scores- Leveled papers'!$H38:$KM38)))</f>
        <is>
          <t/>
        </is>
      </c>
      <c r="CS36" s="319" t="inlineStr">
        <f aca="false">IF($B36="","",IF(COUNTIFS('English Scores- Leveled papers'!$H$4:$KM$4,CS$3,'English Scores- Leveled papers'!$H38:$KM38,"&lt;&gt;")=0,"",SUMIF('English Scores- Leveled papers'!$H$4:$KM$4,CS$3,'English Scores- Leveled papers'!$H38:$KM38)))</f>
        <is>
          <t/>
        </is>
      </c>
      <c r="CT36" s="319" t="inlineStr">
        <f aca="false">IF($B36="","",IF(COUNTIFS('English Scores- Leveled papers'!$H$4:$KM$4,CT$3,'English Scores- Leveled papers'!$H38:$KM38,"&lt;&gt;")=0,"",SUMIF('English Scores- Leveled papers'!$H$4:$KM$4,CT$3,'English Scores- Leveled papers'!$H38:$KM38)))</f>
        <is>
          <t/>
        </is>
      </c>
      <c r="CU36" s="319" t="inlineStr">
        <f aca="false">IF($B36="","",IF(COUNTIFS('English Scores- Leveled papers'!$H$4:$KM$4,CU$3,'English Scores- Leveled papers'!$H38:$KM38,"&lt;&gt;")=0,"",SUMIF('English Scores- Leveled papers'!$H$4:$KM$4,CU$3,'English Scores- Leveled papers'!$H38:$KM38)))</f>
        <is>
          <t/>
        </is>
      </c>
      <c r="CV36" s="319" t="inlineStr">
        <f aca="false">IF($B36="","",IF(COUNTIFS('English Scores- Leveled papers'!$H$4:$KM$4,CV$3,'English Scores- Leveled papers'!$H38:$KM38,"&lt;&gt;")=0,"",SUMIF('English Scores- Leveled papers'!$H$4:$KM$4,CV$3,'English Scores- Leveled papers'!$H38:$KM38)))</f>
        <is>
          <t/>
        </is>
      </c>
      <c r="CW36" s="319" t="inlineStr">
        <f aca="false">IF($B36="","",IF(COUNTIFS('English Scores- Leveled papers'!$H$4:$KM$4,CW$3,'English Scores- Leveled papers'!$H38:$KM38,"&lt;&gt;")=0,"",SUMIF('English Scores- Leveled papers'!$H$4:$KM$4,CW$3,'English Scores- Leveled papers'!$H38:$KM38)))</f>
        <is>
          <t/>
        </is>
      </c>
      <c r="CX36" s="319" t="inlineStr">
        <f aca="false">IF($B36="","",IF(COUNTIFS('English Scores- Leveled papers'!$H$4:$KM$4,CX$3,'English Scores- Leveled papers'!$H38:$KM38,"&lt;&gt;")=0,"",SUMIF('English Scores- Leveled papers'!$H$4:$KM$4,CX$3,'English Scores- Leveled papers'!$H38:$KM38)))</f>
        <is>
          <t/>
        </is>
      </c>
      <c r="CY36" s="319" t="inlineStr">
        <f aca="false">IF($B36="","",IF(COUNTIFS('English Scores- Leveled papers'!$H$4:$KM$4,CY$3,'English Scores- Leveled papers'!$H38:$KM38,"&lt;&gt;")=0,"",SUMIF('English Scores- Leveled papers'!$H$4:$KM$4,CY$3,'English Scores- Leveled papers'!$H38:$KM38)))</f>
        <is>
          <t/>
        </is>
      </c>
      <c r="CZ36" s="319" t="inlineStr">
        <f aca="false">IF($B36="","",IF(COUNTIFS('English Scores- Leveled papers'!$H$4:$KM$4,CZ$3,'English Scores- Leveled papers'!$H38:$KM38,"&lt;&gt;")=0,"",SUMIF('English Scores- Leveled papers'!$H$4:$KM$4,CZ$3,'English Scores- Leveled papers'!$H38:$KM38)))</f>
        <is>
          <t/>
        </is>
      </c>
      <c r="DA36" s="319" t="inlineStr">
        <f aca="false">IF($B36="","",IF(COUNTIFS('English Scores- Leveled papers'!$H$4:$KM$4,DA$3,'English Scores- Leveled papers'!$H38:$KM38,"&lt;&gt;")=0,"",SUMIF('English Scores- Leveled papers'!$H$4:$KM$4,DA$3,'English Scores- Leveled papers'!$H38:$KM38)))</f>
        <is>
          <t/>
        </is>
      </c>
      <c r="DB36" s="319" t="inlineStr">
        <f aca="false">IF($B36="","",IF(COUNTIFS('English Scores- Leveled papers'!$H$4:$KM$4,DB$3,'English Scores- Leveled papers'!$H38:$KM38,"&lt;&gt;")=0,"",SUMIF('English Scores- Leveled papers'!$H$4:$KM$4,DB$3,'English Scores- Leveled papers'!$H38:$KM38)))</f>
        <is>
          <t/>
        </is>
      </c>
      <c r="DC36" s="319" t="inlineStr">
        <f aca="false">IF($B36="","",IF(COUNTIFS('English Scores- Leveled papers'!$H$4:$KM$4,DC$3,'English Scores- Leveled papers'!$H38:$KM38,"&lt;&gt;")=0,"",SUMIF('English Scores- Leveled papers'!$H$4:$KM$4,DC$3,'English Scores- Leveled papers'!$H38:$KM38)))</f>
        <is>
          <t/>
        </is>
      </c>
      <c r="DD36" s="319" t="inlineStr">
        <f aca="false">IF($B36="","",IF(COUNTIFS('English Scores- Leveled papers'!$H$4:$KM$4,DD$3,'English Scores- Leveled papers'!$H38:$KM38,"&lt;&gt;")=0,"",SUMIF('English Scores- Leveled papers'!$H$4:$KM$4,DD$3,'English Scores- Leveled papers'!$H38:$KM38)))</f>
        <is>
          <t/>
        </is>
      </c>
      <c r="DE36" s="319" t="inlineStr">
        <f aca="false">IF($B36="","",IF(COUNTIFS('English Scores- Leveled papers'!$H$4:$KM$4,DE$3,'English Scores- Leveled papers'!$H38:$KM38,"&lt;&gt;")=0,"",SUMIF('English Scores- Leveled papers'!$H$4:$KM$4,DE$3,'English Scores- Leveled papers'!$H38:$KM38)))</f>
        <is>
          <t/>
        </is>
      </c>
      <c r="DF36" s="319" t="inlineStr">
        <f aca="false">IF($B36="","",IF(COUNTIFS('English Scores- Leveled papers'!$H$4:$KM$4,DF$3,'English Scores- Leveled papers'!$H38:$KM38,"&lt;&gt;")=0,"",SUMIF('English Scores- Leveled papers'!$H$4:$KM$4,DF$3,'English Scores- Leveled papers'!$H38:$KM38)))</f>
        <is>
          <t/>
        </is>
      </c>
      <c r="DG36" s="319" t="inlineStr">
        <f aca="false">IF($B36="","",IF(COUNTIFS('English Scores- Leveled papers'!$H$4:$KM$4,DG$3,'English Scores- Leveled papers'!$H38:$KM38,"&lt;&gt;")=0,"",SUMIF('English Scores- Leveled papers'!$H$4:$KM$4,DG$3,'English Scores- Leveled papers'!$H38:$KM38)))</f>
        <is>
          <t/>
        </is>
      </c>
      <c r="DH36" s="319" t="inlineStr">
        <f aca="false">IF($B36="","",IF(COUNTIFS('English Scores- Leveled papers'!$H$4:$KM$4,DH$3,'English Scores- Leveled papers'!$H38:$KM38,"&lt;&gt;")=0,"",SUMIF('English Scores- Leveled papers'!$H$4:$KM$4,DH$3,'English Scores- Leveled papers'!$H38:$KM38)))</f>
        <is>
          <t/>
        </is>
      </c>
      <c r="DI36" s="319" t="inlineStr">
        <f aca="false">IF($B36="","",IF(COUNTIFS('English Scores- Leveled papers'!$H$4:$KM$4,DI$3,'English Scores- Leveled papers'!$H38:$KM38,"&lt;&gt;")=0,"",SUMIF('English Scores- Leveled papers'!$H$4:$KM$4,DI$3,'English Scores- Leveled papers'!$H38:$KM38)))</f>
        <is>
          <t/>
        </is>
      </c>
      <c r="DJ36" s="319" t="inlineStr">
        <f aca="false">IF($B36="","",IF(COUNTIFS('English Scores- Leveled papers'!$H$4:$KM$4,DJ$3,'English Scores- Leveled papers'!$H38:$KM38,"&lt;&gt;")=0,"",SUMIF('English Scores- Leveled papers'!$H$4:$KM$4,DJ$3,'English Scores- Leveled papers'!$H38:$KM38)))</f>
        <is>
          <t/>
        </is>
      </c>
      <c r="DK36" s="319" t="inlineStr">
        <f aca="false">IF($B36="","",IF(COUNTIFS('English Scores- Leveled papers'!$H$4:$KM$4,DK$3,'English Scores- Leveled papers'!$H38:$KM38,"&lt;&gt;")=0,"",SUMIF('English Scores- Leveled papers'!$H$4:$KM$4,DK$3,'English Scores- Leveled papers'!$H38:$KM38)))</f>
        <is>
          <t/>
        </is>
      </c>
      <c r="DL36" s="319" t="inlineStr">
        <f aca="false">IF($B36="","",IF(COUNTIFS('English Scores- Leveled papers'!$H$4:$KM$4,DL$3,'English Scores- Leveled papers'!$H38:$KM38,"&lt;&gt;")=0,"",SUMIF('English Scores- Leveled papers'!$H$4:$KM$4,DL$3,'English Scores- Leveled papers'!$H38:$KM38)))</f>
        <is>
          <t/>
        </is>
      </c>
      <c r="DM36" s="319" t="inlineStr">
        <f aca="false">IF($B36="","",IF(COUNTIFS('English Scores- Leveled papers'!$H$4:$KM$4,DM$3,'English Scores- Leveled papers'!$H38:$KM38,"&lt;&gt;")=0,"",SUMIF('English Scores- Leveled papers'!$H$4:$KM$4,DM$3,'English Scores- Leveled papers'!$H38:$KM38)))</f>
        <is>
          <t/>
        </is>
      </c>
      <c r="DN36" s="319" t="inlineStr">
        <f aca="false">IF($B36="","",IF(COUNTIFS('English Scores- Leveled papers'!$H$4:$KM$4,DN$3,'English Scores- Leveled papers'!$H38:$KM38,"&lt;&gt;")=0,"",SUMIF('English Scores- Leveled papers'!$H$4:$KM$4,DN$3,'English Scores- Leveled papers'!$H38:$KM38)))</f>
        <is>
          <t/>
        </is>
      </c>
      <c r="DO36" s="319" t="inlineStr">
        <f aca="false">IF($B36="","",IF(COUNTIFS('English Scores- Leveled papers'!$H$4:$KM$4,DO$3,'English Scores- Leveled papers'!$H38:$KM38,"&lt;&gt;")=0,"",SUMIF('English Scores- Leveled papers'!$H$4:$KM$4,DO$3,'English Scores- Leveled papers'!$H38:$KM38)))</f>
        <is>
          <t/>
        </is>
      </c>
      <c r="DP36" s="319" t="inlineStr">
        <f aca="false">IF($B36="","",IF(COUNTIFS('English Scores- Leveled papers'!$H$4:$KM$4,DP$3,'English Scores- Leveled papers'!$H38:$KM38,"&lt;&gt;")=0,"",SUMIF('English Scores- Leveled papers'!$H$4:$KM$4,DP$3,'English Scores- Leveled papers'!$H38:$KM38)))</f>
        <is>
          <t/>
        </is>
      </c>
      <c r="DQ36" s="320" t="inlineStr">
        <f aca="false">IF($B36="","",IF(COUNTIFS('English Scores- Leveled papers'!$H$4:$KM$4,DQ$3,'English Scores- Leveled papers'!$H38:$KM38,"&lt;&gt;")=0,"",SUMIF('English Scores- Leveled papers'!$H$4:$KM$4,DQ$3,'English Scores- Leveled papers'!$H38:$KM38)))</f>
        <is>
          <t/>
        </is>
      </c>
      <c r="DR36" s="321" t="inlineStr">
        <f aca="false">IF('Cover Sheet'!$AC$6="6th", 'Eng GLA 6th, 7th, 8th'!D39, "")</f>
        <is>
          <t/>
        </is>
      </c>
      <c r="DU36" s="319" t="inlineStr">
        <f aca="false">IF($B36="","",IF(COUNTIFS('Eng GLA 6th, 7th, 8th'!$E$4:$DV$4,DU$3,'Eng GLA 6th, 7th, 8th'!$E39:$DV39,"&lt;&gt;")=0,"",SUMIF('Eng GLA 6th, 7th, 8th'!$E$4:$DV$4,DU$3,'Eng GLA 6th, 7th, 8th'!$E39:$DV39)))</f>
        <is>
          <t/>
        </is>
      </c>
      <c r="DV36" s="319" t="inlineStr">
        <f aca="false">IF($B36="","",IF(COUNTIFS('Eng GLA 6th, 7th, 8th'!$E$4:$DV$4,DV$3,'Eng GLA 6th, 7th, 8th'!$E39:$DV39,"&lt;&gt;")=0,"",SUMIF('Eng GLA 6th, 7th, 8th'!$E$4:$DV$4,DV$3,'Eng GLA 6th, 7th, 8th'!$E39:$DV39)))</f>
        <is>
          <t/>
        </is>
      </c>
      <c r="DW36" s="319" t="inlineStr">
        <f aca="false">IF($B36="","",IF(COUNTIFS('Eng GLA 6th, 7th, 8th'!$E$4:$DV$4,DW$3,'Eng GLA 6th, 7th, 8th'!$E39:$DV39,"&lt;&gt;")=0,"",SUMIF('Eng GLA 6th, 7th, 8th'!$E$4:$DV$4,DW$3,'Eng GLA 6th, 7th, 8th'!$E39:$DV39)))</f>
        <is>
          <t/>
        </is>
      </c>
      <c r="DX36" s="319" t="inlineStr">
        <f aca="false">IF($B36="","",IF(COUNTIFS('Eng GLA 6th, 7th, 8th'!$E$4:$DV$4,DX$3,'Eng GLA 6th, 7th, 8th'!$E39:$DV39,"&lt;&gt;")=0,"",SUMIF('Eng GLA 6th, 7th, 8th'!$E$4:$DV$4,DX$3,'Eng GLA 6th, 7th, 8th'!$E39:$DV39)))</f>
        <is>
          <t/>
        </is>
      </c>
      <c r="DY36" s="319" t="inlineStr">
        <f aca="false">IF($B36="","",IF(COUNTIFS('Eng GLA 6th, 7th, 8th'!$E$4:$DV$4,DY$3,'Eng GLA 6th, 7th, 8th'!$E39:$DV39,"&lt;&gt;")=0,"",SUMIF('Eng GLA 6th, 7th, 8th'!$E$4:$DV$4,DY$3,'Eng GLA 6th, 7th, 8th'!$E39:$DV39)))</f>
        <is>
          <t/>
        </is>
      </c>
      <c r="DZ36" s="319" t="inlineStr">
        <f aca="false">IF($B36="","",IF(COUNTIFS('Eng GLA 6th, 7th, 8th'!$E$4:$DV$4,DZ$3,'Eng GLA 6th, 7th, 8th'!$E39:$DV39,"&lt;&gt;")=0,"",SUMIF('Eng GLA 6th, 7th, 8th'!$E$4:$DV$4,DZ$3,'Eng GLA 6th, 7th, 8th'!$E39:$DV39)))</f>
        <is>
          <t/>
        </is>
      </c>
      <c r="EA36" s="319" t="inlineStr">
        <f aca="false">IF($B36="","",IF(COUNTIFS('Eng GLA 6th, 7th, 8th'!$E$4:$DV$4,EA$3,'Eng GLA 6th, 7th, 8th'!$E39:$DV39,"&lt;&gt;")=0,"",SUMIF('Eng GLA 6th, 7th, 8th'!$E$4:$DV$4,EA$3,'Eng GLA 6th, 7th, 8th'!$E39:$DV39)))</f>
        <is>
          <t/>
        </is>
      </c>
      <c r="EB36" s="319" t="inlineStr">
        <f aca="false">IF($B36="","",IF(COUNTIFS('Eng GLA 6th, 7th, 8th'!$E$4:$DV$4,EB$3,'Eng GLA 6th, 7th, 8th'!$E39:$DV39,"&lt;&gt;")=0,"",SUMIF('Eng GLA 6th, 7th, 8th'!$E$4:$DV$4,EB$3,'Eng GLA 6th, 7th, 8th'!$E39:$DV39)))</f>
        <is>
          <t/>
        </is>
      </c>
      <c r="EC36" s="319" t="inlineStr">
        <f aca="false">IF($B36="","",IF(COUNTIFS('Eng GLA 6th, 7th, 8th'!$E$4:$DV$4,EC$3,'Eng GLA 6th, 7th, 8th'!$E39:$DV39,"&lt;&gt;")=0,"",SUMIF('Eng GLA 6th, 7th, 8th'!$E$4:$DV$4,EC$3,'Eng GLA 6th, 7th, 8th'!$E39:$DV39)))</f>
        <is>
          <t/>
        </is>
      </c>
      <c r="ED36" s="319" t="inlineStr">
        <f aca="false">IF($B36="","",IF(COUNTIFS('Eng GLA 6th, 7th, 8th'!$E$4:$DV$4,ED$3,'Eng GLA 6th, 7th, 8th'!$E39:$DV39,"&lt;&gt;")=0,"",SUMIF('Eng GLA 6th, 7th, 8th'!$E$4:$DV$4,ED$3,'Eng GLA 6th, 7th, 8th'!$E39:$DV39)))</f>
        <is>
          <t/>
        </is>
      </c>
      <c r="EE36" s="319" t="inlineStr">
        <f aca="false">IF($B36="","",IF(COUNTIFS('Eng GLA 6th, 7th, 8th'!$E$4:$DV$4,EE$3,'Eng GLA 6th, 7th, 8th'!$E39:$DV39,"&lt;&gt;")=0,"",SUMIF('Eng GLA 6th, 7th, 8th'!$E$4:$DV$4,EE$3,'Eng GLA 6th, 7th, 8th'!$E39:$DV39)))</f>
        <is>
          <t/>
        </is>
      </c>
      <c r="EF36" s="319" t="inlineStr">
        <f aca="false">IF($B36="","",IF(COUNTIFS('Eng GLA 6th, 7th, 8th'!$E$4:$DV$4,EF$3,'Eng GLA 6th, 7th, 8th'!$E39:$DV39,"&lt;&gt;")=0,"",SUMIF('Eng GLA 6th, 7th, 8th'!$E$4:$DV$4,EF$3,'Eng GLA 6th, 7th, 8th'!$E39:$DV39)))</f>
        <is>
          <t/>
        </is>
      </c>
      <c r="EG36" s="319" t="inlineStr">
        <f aca="false">IF($B36="","",IF(COUNTIFS('Eng GLA 6th, 7th, 8th'!$E$4:$DV$4,EG$3,'Eng GLA 6th, 7th, 8th'!$E39:$DV39,"&lt;&gt;")=0,"",SUMIF('Eng GLA 6th, 7th, 8th'!$E$4:$DV$4,EG$3,'Eng GLA 6th, 7th, 8th'!$E39:$DV39)))</f>
        <is>
          <t/>
        </is>
      </c>
      <c r="EH36" s="319" t="inlineStr">
        <f aca="false">IF($B36="","",IF(COUNTIFS('Eng GLA 6th, 7th, 8th'!$E$4:$DV$4,EH$3,'Eng GLA 6th, 7th, 8th'!$E39:$DV39,"&lt;&gt;")=0,"",SUMIF('Eng GLA 6th, 7th, 8th'!$E$4:$DV$4,EH$3,'Eng GLA 6th, 7th, 8th'!$E39:$DV39)))</f>
        <is>
          <t/>
        </is>
      </c>
      <c r="EI36" s="319" t="inlineStr">
        <f aca="false">IF($B36="","",IF(COUNTIFS('Eng GLA 6th, 7th, 8th'!$E$4:$DV$4,EI$3,'Eng GLA 6th, 7th, 8th'!$E39:$DV39,"&lt;&gt;")=0,"",SUMIF('Eng GLA 6th, 7th, 8th'!$E$4:$DV$4,EI$3,'Eng GLA 6th, 7th, 8th'!$E39:$DV39)))</f>
        <is>
          <t/>
        </is>
      </c>
      <c r="EJ36" s="322" t="inlineStr">
        <f aca="false">IF('Cover Sheet'!$AC$6="7th", 'Eng GLA 6th, 7th, 8th'!AQ39, "")</f>
        <is>
          <t/>
        </is>
      </c>
      <c r="EK36" s="319" t="inlineStr">
        <f aca="false">IF($B36="","",IF(COUNTIFS('Eng GLA 6th, 7th, 8th'!$E$4:$DV$4,EK$3,'Eng GLA 6th, 7th, 8th'!$E39:$DV39,"&lt;&gt;")=0,"",SUMIF('Eng GLA 6th, 7th, 8th'!$E$4:$DV$4,EK$3,'Eng GLA 6th, 7th, 8th'!$E39:$DV39)))</f>
        <is>
          <t/>
        </is>
      </c>
      <c r="EL36" s="319" t="inlineStr">
        <f aca="false">IF($B36="","",IF(COUNTIFS('Eng GLA 6th, 7th, 8th'!$E$4:$DV$4,EL$3,'Eng GLA 6th, 7th, 8th'!$E39:$DV39,"&lt;&gt;")=0,"",SUMIF('Eng GLA 6th, 7th, 8th'!$E$4:$DV$4,EL$3,'Eng GLA 6th, 7th, 8th'!$E39:$DV39)))</f>
        <is>
          <t/>
        </is>
      </c>
      <c r="EM36" s="319" t="inlineStr">
        <f aca="false">IF($B36="","",IF(COUNTIFS('Eng GLA 6th, 7th, 8th'!$E$4:$DV$4,EM$3,'Eng GLA 6th, 7th, 8th'!$E39:$DV39,"&lt;&gt;")=0,"",SUMIF('Eng GLA 6th, 7th, 8th'!$E$4:$DV$4,EM$3,'Eng GLA 6th, 7th, 8th'!$E39:$DV39)))</f>
        <is>
          <t/>
        </is>
      </c>
      <c r="EN36" s="319" t="inlineStr">
        <f aca="false">IF($B36="","",IF(COUNTIFS('Eng GLA 6th, 7th, 8th'!$E$4:$DV$4,EN$3,'Eng GLA 6th, 7th, 8th'!$E39:$DV39,"&lt;&gt;")=0,"",SUMIF('Eng GLA 6th, 7th, 8th'!$E$4:$DV$4,EN$3,'Eng GLA 6th, 7th, 8th'!$E39:$DV39)))</f>
        <is>
          <t/>
        </is>
      </c>
      <c r="EO36" s="319" t="inlineStr">
        <f aca="false">IF($B36="","",IF(COUNTIFS('Eng GLA 6th, 7th, 8th'!$E$4:$DV$4,EO$3,'Eng GLA 6th, 7th, 8th'!$E39:$DV39,"&lt;&gt;")=0,"",SUMIF('Eng GLA 6th, 7th, 8th'!$E$4:$DV$4,EO$3,'Eng GLA 6th, 7th, 8th'!$E39:$DV39)))</f>
        <is>
          <t/>
        </is>
      </c>
      <c r="EP36" s="319" t="inlineStr">
        <f aca="false">IF($B36="","",IF(COUNTIFS('Eng GLA 6th, 7th, 8th'!$E$4:$DV$4,EP$3,'Eng GLA 6th, 7th, 8th'!$E39:$DV39,"&lt;&gt;")=0,"",SUMIF('Eng GLA 6th, 7th, 8th'!$E$4:$DV$4,EP$3,'Eng GLA 6th, 7th, 8th'!$E39:$DV39)))</f>
        <is>
          <t/>
        </is>
      </c>
      <c r="EQ36" s="319" t="inlineStr">
        <f aca="false">IF($B36="","",IF(COUNTIFS('Eng GLA 6th, 7th, 8th'!$E$4:$DV$4,EQ$3,'Eng GLA 6th, 7th, 8th'!$E39:$DV39,"&lt;&gt;")=0,"",SUMIF('Eng GLA 6th, 7th, 8th'!$E$4:$DV$4,EQ$3,'Eng GLA 6th, 7th, 8th'!$E39:$DV39)))</f>
        <is>
          <t/>
        </is>
      </c>
      <c r="ER36" s="319" t="inlineStr">
        <f aca="false">IF($B36="","",IF(COUNTIFS('Eng GLA 6th, 7th, 8th'!$E$4:$DV$4,ER$3,'Eng GLA 6th, 7th, 8th'!$E39:$DV39,"&lt;&gt;")=0,"",SUMIF('Eng GLA 6th, 7th, 8th'!$E$4:$DV$4,ER$3,'Eng GLA 6th, 7th, 8th'!$E39:$DV39)))</f>
        <is>
          <t/>
        </is>
      </c>
      <c r="ES36" s="319" t="inlineStr">
        <f aca="false">IF($B36="","",IF(COUNTIFS('Eng GLA 6th, 7th, 8th'!$E$4:$DV$4,ES$3,'Eng GLA 6th, 7th, 8th'!$E39:$DV39,"&lt;&gt;")=0,"",SUMIF('Eng GLA 6th, 7th, 8th'!$E$4:$DV$4,ES$3,'Eng GLA 6th, 7th, 8th'!$E39:$DV39)))</f>
        <is>
          <t/>
        </is>
      </c>
      <c r="ET36" s="319" t="inlineStr">
        <f aca="false">IF($B36="","",IF(COUNTIFS('Eng GLA 6th, 7th, 8th'!$E$4:$DV$4,ET$3,'Eng GLA 6th, 7th, 8th'!$E39:$DV39,"&lt;&gt;")=0,"",SUMIF('Eng GLA 6th, 7th, 8th'!$E$4:$DV$4,ET$3,'Eng GLA 6th, 7th, 8th'!$E39:$DV39)))</f>
        <is>
          <t/>
        </is>
      </c>
      <c r="EU36" s="319" t="inlineStr">
        <f aca="false">IF($B36="","",IF(COUNTIFS('Eng GLA 6th, 7th, 8th'!$E$4:$DV$4,EU$3,'Eng GLA 6th, 7th, 8th'!$E39:$DV39,"&lt;&gt;")=0,"",SUMIF('Eng GLA 6th, 7th, 8th'!$E$4:$DV$4,EU$3,'Eng GLA 6th, 7th, 8th'!$E39:$DV39)))</f>
        <is>
          <t/>
        </is>
      </c>
      <c r="EV36" s="319" t="inlineStr">
        <f aca="false">IF($B36="","",IF(COUNTIFS('Eng GLA 6th, 7th, 8th'!$E$4:$DV$4,EV$3,'Eng GLA 6th, 7th, 8th'!$E39:$DV39,"&lt;&gt;")=0,"",SUMIF('Eng GLA 6th, 7th, 8th'!$E$4:$DV$4,EV$3,'Eng GLA 6th, 7th, 8th'!$E39:$DV39)))</f>
        <is>
          <t/>
        </is>
      </c>
      <c r="EW36" s="319" t="inlineStr">
        <f aca="false">IF($B36="","",IF(COUNTIFS('Eng GLA 6th, 7th, 8th'!$E$4:$DV$4,EW$3,'Eng GLA 6th, 7th, 8th'!$E39:$DV39,"&lt;&gt;")=0,"",SUMIF('Eng GLA 6th, 7th, 8th'!$E$4:$DV$4,EW$3,'Eng GLA 6th, 7th, 8th'!$E39:$DV39)))</f>
        <is>
          <t/>
        </is>
      </c>
      <c r="EX36" s="319" t="inlineStr">
        <f aca="false">IF($B36="","",IF(COUNTIFS('Eng GLA 6th, 7th, 8th'!$E$4:$DV$4,EX$3,'Eng GLA 6th, 7th, 8th'!$E39:$DV39,"&lt;&gt;")=0,"",SUMIF('Eng GLA 6th, 7th, 8th'!$E$4:$DV$4,EX$3,'Eng GLA 6th, 7th, 8th'!$E39:$DV39)))</f>
        <is>
          <t/>
        </is>
      </c>
      <c r="EY36" s="319" t="inlineStr">
        <f aca="false">IF($B36="","",IF(COUNTIFS('Eng GLA 6th, 7th, 8th'!$E$4:$DV$4,EY$3,'Eng GLA 6th, 7th, 8th'!$E39:$DV39,"&lt;&gt;")=0,"",SUMIF('Eng GLA 6th, 7th, 8th'!$E$4:$DV$4,EY$3,'Eng GLA 6th, 7th, 8th'!$E39:$DV39)))</f>
        <is>
          <t/>
        </is>
      </c>
      <c r="EZ36" s="322" t="inlineStr">
        <f aca="false">IF('Cover Sheet'!$AC$6="8th", 'Eng GLA 6th, 7th, 8th'!CG39, "")</f>
        <is>
          <t/>
        </is>
      </c>
      <c r="FA36" s="319" t="inlineStr">
        <f aca="false">IF($B36="","",IF(COUNTIFS('Eng GLA 6th, 7th, 8th'!$E$4:$DV$4,FA$3,'Eng GLA 6th, 7th, 8th'!$E39:$DV39,"&lt;&gt;")=0,"",SUMIF('Eng GLA 6th, 7th, 8th'!$E$4:$DV$4,FA$3,'Eng GLA 6th, 7th, 8th'!$E39:$DV39)))</f>
        <is>
          <t/>
        </is>
      </c>
      <c r="FB36" s="319" t="inlineStr">
        <f aca="false">IF($B36="","",IF(COUNTIFS('Eng GLA 6th, 7th, 8th'!$E$4:$DV$4,FB$3,'Eng GLA 6th, 7th, 8th'!$E39:$DV39,"&lt;&gt;")=0,"",SUMIF('Eng GLA 6th, 7th, 8th'!$E$4:$DV$4,FB$3,'Eng GLA 6th, 7th, 8th'!$E39:$DV39)))</f>
        <is>
          <t/>
        </is>
      </c>
      <c r="FC36" s="319" t="inlineStr">
        <f aca="false">IF($B36="","",IF(COUNTIFS('Eng GLA 6th, 7th, 8th'!$E$4:$DV$4,FC$3,'Eng GLA 6th, 7th, 8th'!$E39:$DV39,"&lt;&gt;")=0,"",SUMIF('Eng GLA 6th, 7th, 8th'!$E$4:$DV$4,FC$3,'Eng GLA 6th, 7th, 8th'!$E39:$DV39)))</f>
        <is>
          <t/>
        </is>
      </c>
      <c r="FD36" s="319" t="inlineStr">
        <f aca="false">IF($B36="","",IF(COUNTIFS('Eng GLA 6th, 7th, 8th'!$E$4:$DV$4,FD$3,'Eng GLA 6th, 7th, 8th'!$E39:$DV39,"&lt;&gt;")=0,"",SUMIF('Eng GLA 6th, 7th, 8th'!$E$4:$DV$4,FD$3,'Eng GLA 6th, 7th, 8th'!$E39:$DV39)))</f>
        <is>
          <t/>
        </is>
      </c>
      <c r="FE36" s="319" t="inlineStr">
        <f aca="false">IF($B36="","",IF(COUNTIFS('Eng GLA 6th, 7th, 8th'!$E$4:$DV$4,FE$3,'Eng GLA 6th, 7th, 8th'!$E39:$DV39,"&lt;&gt;")=0,"",SUMIF('Eng GLA 6th, 7th, 8th'!$E$4:$DV$4,FE$3,'Eng GLA 6th, 7th, 8th'!$E39:$DV39)))</f>
        <is>
          <t/>
        </is>
      </c>
      <c r="FF36" s="319" t="inlineStr">
        <f aca="false">IF($B36="","",IF(COUNTIFS('Eng GLA 6th, 7th, 8th'!$E$4:$DV$4,FF$3,'Eng GLA 6th, 7th, 8th'!$E39:$DV39,"&lt;&gt;")=0,"",SUMIF('Eng GLA 6th, 7th, 8th'!$E$4:$DV$4,FF$3,'Eng GLA 6th, 7th, 8th'!$E39:$DV39)))</f>
        <is>
          <t/>
        </is>
      </c>
      <c r="FG36" s="319" t="inlineStr">
        <f aca="false">IF($B36="","",IF(COUNTIFS('Eng GLA 6th, 7th, 8th'!$E$4:$DV$4,FG$3,'Eng GLA 6th, 7th, 8th'!$E39:$DV39,"&lt;&gt;")=0,"",SUMIF('Eng GLA 6th, 7th, 8th'!$E$4:$DV$4,FG$3,'Eng GLA 6th, 7th, 8th'!$E39:$DV39)))</f>
        <is>
          <t/>
        </is>
      </c>
      <c r="FH36" s="319" t="inlineStr">
        <f aca="false">IF($B36="","",IF(COUNTIFS('Eng GLA 6th, 7th, 8th'!$E$4:$DV$4,FH$3,'Eng GLA 6th, 7th, 8th'!$E39:$DV39,"&lt;&gt;")=0,"",SUMIF('Eng GLA 6th, 7th, 8th'!$E$4:$DV$4,FH$3,'Eng GLA 6th, 7th, 8th'!$E39:$DV39)))</f>
        <is>
          <t/>
        </is>
      </c>
      <c r="FI36" s="319" t="inlineStr">
        <f aca="false">IF($B36="","",IF(COUNTIFS('Eng GLA 6th, 7th, 8th'!$E$4:$DV$4,FI$3,'Eng GLA 6th, 7th, 8th'!$E39:$DV39,"&lt;&gt;")=0,"",SUMIF('Eng GLA 6th, 7th, 8th'!$E$4:$DV$4,FI$3,'Eng GLA 6th, 7th, 8th'!$E39:$DV39)))</f>
        <is>
          <t/>
        </is>
      </c>
      <c r="FJ36" s="319" t="inlineStr">
        <f aca="false">IF($B36="","",IF(COUNTIFS('Eng GLA 6th, 7th, 8th'!$E$4:$DV$4,FJ$3,'Eng GLA 6th, 7th, 8th'!$E39:$DV39,"&lt;&gt;")=0,"",SUMIF('Eng GLA 6th, 7th, 8th'!$E$4:$DV$4,FJ$3,'Eng GLA 6th, 7th, 8th'!$E39:$DV39)))</f>
        <is>
          <t/>
        </is>
      </c>
      <c r="FK36" s="319" t="inlineStr">
        <f aca="false">IF($B36="","",IF(COUNTIFS('Eng GLA 6th, 7th, 8th'!$E$4:$DV$4,FK$3,'Eng GLA 6th, 7th, 8th'!$E39:$DV39,"&lt;&gt;")=0,"",SUMIF('Eng GLA 6th, 7th, 8th'!$E$4:$DV$4,FK$3,'Eng GLA 6th, 7th, 8th'!$E39:$DV39)))</f>
        <is>
          <t/>
        </is>
      </c>
      <c r="FL36" s="319" t="inlineStr">
        <f aca="false">IF($B36="","",IF(COUNTIFS('Eng GLA 6th, 7th, 8th'!$E$4:$DV$4,FL$3,'Eng GLA 6th, 7th, 8th'!$E39:$DV39,"&lt;&gt;")=0,"",SUMIF('Eng GLA 6th, 7th, 8th'!$E$4:$DV$4,FL$3,'Eng GLA 6th, 7th, 8th'!$E39:$DV39)))</f>
        <is>
          <t/>
        </is>
      </c>
      <c r="FM36" s="319" t="inlineStr">
        <f aca="false">IF($B36="","",IF(COUNTIFS('Eng GLA 6th, 7th, 8th'!$E$4:$DV$4,FM$3,'Eng GLA 6th, 7th, 8th'!$E39:$DV39,"&lt;&gt;")=0,"",SUMIF('Eng GLA 6th, 7th, 8th'!$E$4:$DV$4,FM$3,'Eng GLA 6th, 7th, 8th'!$E39:$DV39)))</f>
        <is>
          <t/>
        </is>
      </c>
      <c r="FN36" s="319" t="inlineStr">
        <f aca="false">IF($B36="","",IF(COUNTIFS('Eng GLA 6th, 7th, 8th'!$E$4:$DV$4,FN$3,'Eng GLA 6th, 7th, 8th'!$E39:$DV39,"&lt;&gt;")=0,"",SUMIF('Eng GLA 6th, 7th, 8th'!$E$4:$DV$4,FN$3,'Eng GLA 6th, 7th, 8th'!$E39:$DV39)))</f>
        <is>
          <t/>
        </is>
      </c>
      <c r="FO36" s="319" t="inlineStr">
        <f aca="false">IF($B36="","",IF(COUNTIFS('Eng GLA 6th, 7th, 8th'!$E$4:$DV$4,FO$3,'Eng GLA 6th, 7th, 8th'!$E39:$DV39,"&lt;&gt;")=0,"",SUMIF('Eng GLA 6th, 7th, 8th'!$E$4:$DV$4,FO$3,'Eng GLA 6th, 7th, 8th'!$E39:$DV39)))</f>
        <is>
          <t/>
        </is>
      </c>
    </row>
    <row r="37" customFormat="false" ht="12.75" hidden="false" customHeight="true" outlineLevel="0" collapsed="false">
      <c r="A37" s="315" t="n">
        <v>33</v>
      </c>
      <c r="B37" s="315" t="str">
        <f aca="false">'English Scores- Leveled papers'!B39</f>
        <v>Shankarappa</v>
      </c>
      <c r="C37" s="315"/>
      <c r="D37" s="316" t="inlineStr">
        <f aca="false">IF(OR(B37="",H37="",'Cover Sheet'!E37=""),"",'Cover Sheet'!E37)</f>
        <is>
          <t/>
        </is>
      </c>
      <c r="E37" s="316" t="inlineStr">
        <f aca="false">IF(OR(B37="",H37="",'Cover Sheet'!F37=""),"",'Cover Sheet'!F37)</f>
        <is>
          <t/>
        </is>
      </c>
      <c r="F37" s="316" t="inlineStr">
        <f aca="false">IF(OR(B37="",H37="",'Cover Sheet'!H37=""),"",'Cover Sheet'!H37)</f>
        <is>
          <t/>
        </is>
      </c>
      <c r="G37" s="316"/>
      <c r="H37" s="316" t="inlineStr">
        <f aca="false">IF(OR(B37="",COUNT('English Scores- Leveled papers'!H39:KM39)=0),"",IF((AND(AB37&gt;=(70/100),AB37&lt;1.1)),9,IF((AND(AA37&gt;=(70/100),AA37&lt;1.1)),8,IF((AND(Z37&gt;=(70/100),Z37&lt;1.1)),7,IF((AND(Y37&gt;=(70/100),Y37&lt;1.1)),6,IF(AND(X37&gt;=0.7,X37&lt;1.1),5.5,IF(AND(W37&gt;=0.7,W37&lt;1.1),5,IF(AND(V37&gt;=0.7,V37&lt;1.1),4.5,IF(AND(U37&gt;=0.7,U37&lt;1.1),4,IF(AND(T37&gt;=0.7,T37&lt;1.1),3.5,IF(AND(S37&gt;=0.7,S37&lt;1.1),3,IF(AND(R37&gt;=0.7,R37&lt;1.1),2.5,IF(AND(Q37&gt;=0.7,Q37&lt;1.1),2,IF(AND(P37&gt;=0.7,P37&lt;1.1),1.5,IF(AND(O37&gt;=0.7,O37&lt;1.1),1,IF(AND(N37&gt;=0.7,N37&lt;1.1),0.5,IF(AND(M37&gt;=0.7,M37&lt;1.1),0.2,IF(AND(L37&gt;=0.7,L37&lt;1.1),0,IF(COUNT('English Scores- Leveled papers'!H39:M39)=0,"",-0.5)))))))))))))))))))</f>
        <is>
          <t/>
        </is>
      </c>
      <c r="I37" s="317" t="str">
        <f aca="false">IFERROR(IF(OR(B37="",H37=""),"",IF((AND(AB37&gt;=(70/100),AB37&lt;1.1)),AB37,IF(AND((AA37)&gt;=(70/100),AA37&lt;1.1),AA37,IF((AND((Z37)&gt;=(70/100),Z37&lt;1.1)),Z37,IF(AND((Y37)&gt;=(70/100),Y37&lt;1.1),Y37,IF(AND(X37&gt;=0.7,X37&lt;1.1),X37,IF(AND((W37)&gt;=0.7,W37&lt;1.1),W37,IF(AND((V37)&gt;=0.7,V37&lt;1.1),V37,IF(AND((U37)&gt;=0.7,U37&lt;1.1),U37,IF(AND((T37)&gt;=0.7,T37&lt;1.1),T37,IF(AND((S37)&gt;=0.7,S37&lt;1.1),S37,IF(AND((R37)&gt;=0.7,R37&lt;1.1),R37,IF(AND((Q37)&gt;=0.7,Q37&lt;1.1),Q37,IF(AND((P37)&gt;=0.7,P37&lt;1.1),P37,IF(AND((O37)&gt;=0.7,O37&lt;1.1),O37,IF(AND((N37)&gt;=0.7,N37&lt;1.1),N37,IF(AND((M37)&gt;=0.7,M37&lt;1.1),M37,IF(AND((L37)&gt;=0.7,L37&lt;1.1),L37,L37)))))))))))))))))),"")</f>
        <v/>
      </c>
      <c r="J37" s="317" t="str">
        <f aca="false">IF((OR(B37="",H37="")),"",IF(AND((AB37)&gt;=(70/100),AB37&lt;1.1),"",IF((AND((AA37)&gt;=(70/100),AA37&lt;1.1)),AB37,IF((AND((Z37)&gt;=(70/100),Z37&lt;1.1)),AA37,IF((AND((Y37)&gt;=(70/100),Y37&lt;1.1)),Z37,IF(AND((X37)&gt;=0.7,X37&lt;1.1),Y37,IF(AND((W37)&gt;=0.7,W37&lt;1.1),X37,IF(AND((V37)&gt;=0.7,V37&lt;1.1),W37,IF(AND((U37)&gt;=0.7,U37&lt;1.1),V37,IF(AND((T37)&gt;=0.7,T37&lt;1.1),U37,IF(AND((S37)&gt;=0.7,S37&lt;1.1),T37,IF(AND((R37)&gt;=0.7,R37&lt;1.1),S37,IF(AND((Q37)&gt;=0.7,Q37&lt;1.1),R37,IF(AND((P37)&gt;=0.7,P37&lt;1.1),Q37,IF(AND((O37)&gt;=0.7,O37&lt;1.1),P37,IF(AND((N37)&gt;=0.7,N37&lt;1.1),O37,IF(AND((M37)&gt;=0.7,M37&lt;1.1),N37,IF(AND((L37)&gt;=0.7,L37&lt;1.1),M37,""))))))))))))))))))</f>
        <v/>
      </c>
      <c r="K37" s="317" t="str">
        <f aca="false">IF((OR(B37="",H37="")),"",IF(AND((AB37)&gt;=(70/100),AB37&lt;1.1),AA37,IF((AND((AA37)&gt;=(70/100),AA37&lt;1.1)),Z37,IF((AND((Z37)&gt;=(70/100),Z37&lt;1.1)),Y37,IF((AND((Y37)&gt;=(70/100),Y37&lt;1.1)),X37,IF(AND((X37)&gt;=0.7,X37&lt;1.1),W37,IF(AND((W37)&gt;=0.7,W37&lt;1.1),V37,IF(AND((V37)&gt;=0.7,V37&lt;1.1),U37,IF(AND((U37)&gt;=0.7,U37&lt;1.1),T37,IF(AND((T37)&gt;=0.7,T37&lt;1.1),S37,IF(AND((S37)&gt;=0.7,S37&lt;1.1),R37,IF(AND((R37)&gt;=0.7,R37&lt;1.1),Q37,IF(AND((Q37)&gt;=0.7,Q37&lt;1.1),P37,IF(AND((P37)&gt;=0.7,P37&lt;1.1),O37,IF(AND((O37)&gt;=0.7,O37&lt;1.1),N37,IF(AND((N37)&gt;=0.7,N37&lt;1.1),M37,IF(AND((M37)&gt;=0.7,M37&lt;1.1),L37,IF(AND((L37)&gt;=0.7,L37&lt;1.1),"",""))))))))))))))))))</f>
        <v/>
      </c>
      <c r="L37" s="318" t="str">
        <f aca="false">IFERROR(IF((B37=""),"",(IF(COUNT(AC37:AG37)=0,"",ROUND(SUM(AC37:AG37)/SUM($AC$2:$AG$2),1)))),"")</f>
        <v/>
      </c>
      <c r="M37" s="318" t="str">
        <f aca="false">IFERROR(IF((B37=""),"",(IF(COUNT(AH37:AL37)=0,"",ROUND(SUM(AH37:AL37)/SUM($AH$2:$AL$2),1)))),"")</f>
        <v/>
      </c>
      <c r="N37" s="318" t="str">
        <f aca="false">IFERROR(IF((B37=""),"",(IF(COUNT(AM37:AQ37)=0,"",ROUND(SUM(AM37:AQ37)/SUM($AM$2:$AQ$2),1)))),"")</f>
        <v/>
      </c>
      <c r="O37" s="318" t="str">
        <f aca="false">IFERROR(IF((B37=""),"",(IF(COUNT(AR37:AV37)=0,"",ROUND(SUM(AR37:AV37)/SUM($AR$2:$AV$2),1)))),"")</f>
        <v/>
      </c>
      <c r="P37" s="318" t="str">
        <f aca="false">IFERROR(IF((B37=""),"",(IF(COUNT(AX37:BB37)=0,"",ROUND(SUM(AX37:BB37)/SUM($AX$2:$BB$2),1)))),"")</f>
        <v/>
      </c>
      <c r="Q37" s="318" t="str">
        <f aca="false">IFERROR(IF((B37=""),"",(IF(COUNT(BD37:BJ37)=0,"",ROUND(SUM(BD37:BJ37)/SUM($BD$2:$BJ$2),1)))),0)</f>
        <v/>
      </c>
      <c r="R37" s="318" t="str">
        <f aca="false">IFERROR(IF((B37=""),"",(IF(COUNT(BL37:BS37)=0,"",ROUND(SUM(BL37:BR37)/SUM($BL$2:$BR$2),1)))),0)</f>
        <v/>
      </c>
      <c r="S37" s="318" t="str">
        <f aca="false">IFERROR(IF((B37=""),"",(IF(COUNT(BT37:CB37)=0,"",ROUND(SUM(BT37:CA37)/SUM($BT$2:$CA$2),1)))),0)</f>
        <v/>
      </c>
      <c r="T37" s="318" t="str">
        <f aca="false">IFERROR(IF((B37=""),"",(IF(COUNT(CC37:CJ37)=0,"",ROUND(SUM(CC37:CI37)/SUM($CC$2:$CI$2),1)))),0)</f>
        <v/>
      </c>
      <c r="U37" s="318" t="str">
        <f aca="false">IFERROR(IF((B37=""),"",(IF(COUNT(CK37:CQ37)=0,"",ROUND(SUM(CK37:CQ37)/SUM($CK$2:$CQ$2),1)))),0)</f>
        <v/>
      </c>
      <c r="V37" s="318" t="str">
        <f aca="false">IFERROR(IF((B37=""),"",(IF(COUNT(CS37:CY37)=0,"",ROUND(SUM(CS37:CY37)/SUM($CS$2:$CY$2),1)))),0)</f>
        <v/>
      </c>
      <c r="W37" s="318" t="str">
        <f aca="false">IFERROR(IF((B37=""),"",(IF(COUNT(DA37:DI37)=0,"",ROUND(SUM(DA37:DI37)/SUM($DA$2:$DI$2),1)))),0)</f>
        <v/>
      </c>
      <c r="X37" s="318" t="str">
        <f aca="false">IFERROR(IF((B37=""),"",(IF(COUNT(DK37:DP37)=0,"",ROUND(SUM(DK37:DP37)/SUM($DK$2:$DP$2),1)))),0)</f>
        <v/>
      </c>
      <c r="Y37" s="318"/>
      <c r="Z37" s="318"/>
      <c r="AA37" s="318"/>
      <c r="AB37" s="318"/>
      <c r="AC37" s="319" t="inlineStr">
        <f aca="false">IF($B37="","",IF(COUNTIFS('English Scores- Leveled papers'!$H$4:$KM$4,AC$3,'English Scores- Leveled papers'!$H39:$KM39,"&lt;&gt;")=0,"",SUMIF('English Scores- Leveled papers'!$H$4:$KM$4,AC$3,'English Scores- Leveled papers'!$H39:$KM39)))</f>
        <is>
          <t/>
        </is>
      </c>
      <c r="AD37" s="319" t="inlineStr">
        <f aca="false">IF($B37="","",IF(COUNTIFS('English Scores- Leveled papers'!$H$4:$KM$4,AD$3,'English Scores- Leveled papers'!$H39:$KM39,"&lt;&gt;")=0,"",SUMIF('English Scores- Leveled papers'!$H$4:$KM$4,AD$3,'English Scores- Leveled papers'!$H39:$KM39)))</f>
        <is>
          <t/>
        </is>
      </c>
      <c r="AE37" s="319" t="inlineStr">
        <f aca="false">IF($B37="","",IF(COUNTIFS('English Scores- Leveled papers'!$H$4:$KM$4,AE$3,'English Scores- Leveled papers'!$H39:$KM39,"&lt;&gt;")=0,"",SUMIF('English Scores- Leveled papers'!$H$4:$KM$4,AE$3,'English Scores- Leveled papers'!$H39:$KM39)))</f>
        <is>
          <t/>
        </is>
      </c>
      <c r="AF37" s="319" t="inlineStr">
        <f aca="false">IF($B37="","",IF(COUNTIFS('English Scores- Leveled papers'!$H$4:$KM$4,AF$3,'English Scores- Leveled papers'!$H39:$KM39,"&lt;&gt;")=0,"",SUMIF('English Scores- Leveled papers'!$H$4:$KM$4,AF$3,'English Scores- Leveled papers'!$H39:$KM39)))</f>
        <is>
          <t/>
        </is>
      </c>
      <c r="AG37" s="319" t="inlineStr">
        <f aca="false">IF($B37="","",IF(COUNTIFS('English Scores- Leveled papers'!$H$4:$KM$4,AG$3,'English Scores- Leveled papers'!$H39:$KM39,"&lt;&gt;")=0,"",SUMIF('English Scores- Leveled papers'!$H$4:$KM$4,AG$3,'English Scores- Leveled papers'!$H39:$KM39)))</f>
        <is>
          <t/>
        </is>
      </c>
      <c r="AH37" s="319" t="inlineStr">
        <f aca="false">IF($B37="","",IF(COUNTIFS('English Scores- Leveled papers'!$H$4:$KM$4,AH$3,'English Scores- Leveled papers'!$H39:$KM39,"&lt;&gt;")=0,"",SUMIF('English Scores- Leveled papers'!$H$4:$KM$4,AH$3,'English Scores- Leveled papers'!$H39:$KM39)))</f>
        <is>
          <t/>
        </is>
      </c>
      <c r="AI37" s="319" t="inlineStr">
        <f aca="false">IF($B37="","",IF(COUNTIFS('English Scores- Leveled papers'!$H$4:$KM$4,AI$3,'English Scores- Leveled papers'!$H39:$KM39,"&lt;&gt;")=0,"",SUMIF('English Scores- Leveled papers'!$H$4:$KM$4,AI$3,'English Scores- Leveled papers'!$H39:$KM39)))</f>
        <is>
          <t/>
        </is>
      </c>
      <c r="AJ37" s="319" t="inlineStr">
        <f aca="false">IF($B37="","",IF(COUNTIFS('English Scores- Leveled papers'!$H$4:$KM$4,AJ$3,'English Scores- Leveled papers'!$H39:$KM39,"&lt;&gt;")=0,"",SUMIF('English Scores- Leveled papers'!$H$4:$KM$4,AJ$3,'English Scores- Leveled papers'!$H39:$KM39)))</f>
        <is>
          <t/>
        </is>
      </c>
      <c r="AK37" s="319" t="inlineStr">
        <f aca="false">IF($B37="","",IF(COUNTIFS('English Scores- Leveled papers'!$H$4:$KM$4,AK$3,'English Scores- Leveled papers'!$H39:$KM39,"&lt;&gt;")=0,"",SUMIF('English Scores- Leveled papers'!$H$4:$KM$4,AK$3,'English Scores- Leveled papers'!$H39:$KM39)))</f>
        <is>
          <t/>
        </is>
      </c>
      <c r="AL37" s="319" t="inlineStr">
        <f aca="false">IF($B37="","",IF(COUNTIFS('English Scores- Leveled papers'!$H$4:$KM$4,AL$3,'English Scores- Leveled papers'!$H39:$KM39,"&lt;&gt;")=0,"",SUMIF('English Scores- Leveled papers'!$H$4:$KM$4,AL$3,'English Scores- Leveled papers'!$H39:$KM39)))</f>
        <is>
          <t/>
        </is>
      </c>
      <c r="AM37" s="319" t="inlineStr">
        <f aca="false">IF($B37="","",IF(COUNTIFS('English Scores- Leveled papers'!$H$4:$KM$4,AM$3,'English Scores- Leveled papers'!$H39:$KM39,"&lt;&gt;")=0,"",SUMIF('English Scores- Leveled papers'!$H$4:$KM$4,AM$3,'English Scores- Leveled papers'!$H39:$KM39)))</f>
        <is>
          <t/>
        </is>
      </c>
      <c r="AN37" s="319" t="inlineStr">
        <f aca="false">IF($B37="","",IF(COUNTIFS('English Scores- Leveled papers'!$H$4:$KM$4,AN$3,'English Scores- Leveled papers'!$H39:$KM39,"&lt;&gt;")=0,"",SUMIF('English Scores- Leveled papers'!$H$4:$KM$4,AN$3,'English Scores- Leveled papers'!$H39:$KM39)))</f>
        <is>
          <t/>
        </is>
      </c>
      <c r="AO37" s="319" t="inlineStr">
        <f aca="false">IF($B37="","",IF(COUNTIFS('English Scores- Leveled papers'!$H$4:$KM$4,AO$3,'English Scores- Leveled papers'!$H39:$KM39,"&lt;&gt;")=0,"",SUMIF('English Scores- Leveled papers'!$H$4:$KM$4,AO$3,'English Scores- Leveled papers'!$H39:$KM39)))</f>
        <is>
          <t/>
        </is>
      </c>
      <c r="AP37" s="319" t="inlineStr">
        <f aca="false">IF($B37="","",IF(COUNTIFS('English Scores- Leveled papers'!$H$4:$KM$4,AP$3,'English Scores- Leveled papers'!$H39:$KM39,"&lt;&gt;")=0,"",SUMIF('English Scores- Leveled papers'!$H$4:$KM$4,AP$3,'English Scores- Leveled papers'!$H39:$KM39)))</f>
        <is>
          <t/>
        </is>
      </c>
      <c r="AQ37" s="319" t="inlineStr">
        <f aca="false">IF($B37="","",IF(COUNTIFS('English Scores- Leveled papers'!$H$4:$KM$4,AQ$3,'English Scores- Leveled papers'!$H39:$KM39,"&lt;&gt;")=0,"",SUMIF('English Scores- Leveled papers'!$H$4:$KM$4,AQ$3,'English Scores- Leveled papers'!$H39:$KM39)))</f>
        <is>
          <t/>
        </is>
      </c>
      <c r="AR37" s="319" t="inlineStr">
        <f aca="false">IF($B37="","",IF(COUNTIFS('English Scores- Leveled papers'!$H$4:$KM$4,AR$3,'English Scores- Leveled papers'!$H39:$KM39,"&lt;&gt;")=0,"",SUMIF('English Scores- Leveled papers'!$H$4:$KM$4,AR$3,'English Scores- Leveled papers'!$H39:$KM39)))</f>
        <is>
          <t/>
        </is>
      </c>
      <c r="AS37" s="319" t="inlineStr">
        <f aca="false">IF($B37="","",IF(COUNTIFS('English Scores- Leveled papers'!$H$4:$KM$4,AS$3,'English Scores- Leveled papers'!$H39:$KM39,"&lt;&gt;")=0,"",SUMIF('English Scores- Leveled papers'!$H$4:$KM$4,AS$3,'English Scores- Leveled papers'!$H39:$KM39)))</f>
        <is>
          <t/>
        </is>
      </c>
      <c r="AT37" s="319" t="inlineStr">
        <f aca="false">IF($B37="","",IF(COUNTIFS('English Scores- Leveled papers'!$H$4:$KM$4,AT$3,'English Scores- Leveled papers'!$H39:$KM39,"&lt;&gt;")=0,"",SUMIF('English Scores- Leveled papers'!$H$4:$KM$4,AT$3,'English Scores- Leveled papers'!$H39:$KM39)))</f>
        <is>
          <t/>
        </is>
      </c>
      <c r="AU37" s="319" t="inlineStr">
        <f aca="false">IF($B37="","",IF(COUNTIFS('English Scores- Leveled papers'!$H$4:$KM$4,AU$3,'English Scores- Leveled papers'!$H39:$KM39,"&lt;&gt;")=0,"",SUMIF('English Scores- Leveled papers'!$H$4:$KM$4,AU$3,'English Scores- Leveled papers'!$H39:$KM39)))</f>
        <is>
          <t/>
        </is>
      </c>
      <c r="AV37" s="319" t="inlineStr">
        <f aca="false">IF($B37="","",IF(COUNTIFS('English Scores- Leveled papers'!$H$4:$KM$4,AV$3,'English Scores- Leveled papers'!$H39:$KM39,"&lt;&gt;")=0,"",SUMIF('English Scores- Leveled papers'!$H$4:$KM$4,AV$3,'English Scores- Leveled papers'!$H39:$KM39)))</f>
        <is>
          <t/>
        </is>
      </c>
      <c r="AW37" s="319" t="inlineStr">
        <f aca="false">IF($B37="","",IF(COUNTIFS('English Scores- Leveled papers'!$H$4:$KM$4,AW$3,'English Scores- Leveled papers'!$H39:$KM39,"&lt;&gt;")=0,"",SUMIF('English Scores- Leveled papers'!$H$4:$KM$4,AW$3,'English Scores- Leveled papers'!$H39:$KM39)))</f>
        <is>
          <t/>
        </is>
      </c>
      <c r="AX37" s="319" t="inlineStr">
        <f aca="false">IF($B37="","",IF(COUNTIFS('English Scores- Leveled papers'!$H$4:$KM$4,AX$3,'English Scores- Leveled papers'!$H39:$KM39,"&lt;&gt;")=0,"",SUMIF('English Scores- Leveled papers'!$H$4:$KM$4,AX$3,'English Scores- Leveled papers'!$H39:$KM39)))</f>
        <is>
          <t/>
        </is>
      </c>
      <c r="AY37" s="319" t="inlineStr">
        <f aca="false">IF($B37="","",IF(COUNTIFS('English Scores- Leveled papers'!$H$4:$KM$4,AY$3,'English Scores- Leveled papers'!$H39:$KM39,"&lt;&gt;")=0,"",SUMIF('English Scores- Leveled papers'!$H$4:$KM$4,AY$3,'English Scores- Leveled papers'!$H39:$KM39)))</f>
        <is>
          <t/>
        </is>
      </c>
      <c r="AZ37" s="319" t="inlineStr">
        <f aca="false">IF($B37="","",IF(COUNTIFS('English Scores- Leveled papers'!$H$4:$KM$4,AZ$3,'English Scores- Leveled papers'!$H39:$KM39,"&lt;&gt;")=0,"",SUMIF('English Scores- Leveled papers'!$H$4:$KM$4,AZ$3,'English Scores- Leveled papers'!$H39:$KM39)))</f>
        <is>
          <t/>
        </is>
      </c>
      <c r="BA37" s="319" t="inlineStr">
        <f aca="false">IF($B37="","",IF(COUNTIFS('English Scores- Leveled papers'!$H$4:$KM$4,BA$3,'English Scores- Leveled papers'!$H39:$KM39,"&lt;&gt;")=0,"",SUMIF('English Scores- Leveled papers'!$H$4:$KM$4,BA$3,'English Scores- Leveled papers'!$H39:$KM39)))</f>
        <is>
          <t/>
        </is>
      </c>
      <c r="BB37" s="319" t="inlineStr">
        <f aca="false">IF($B37="","",IF(COUNTIFS('English Scores- Leveled papers'!$H$4:$KM$4,BB$3,'English Scores- Leveled papers'!$H39:$KM39,"&lt;&gt;")=0,"",SUMIF('English Scores- Leveled papers'!$H$4:$KM$4,BB$3,'English Scores- Leveled papers'!$H39:$KM39)))</f>
        <is>
          <t/>
        </is>
      </c>
      <c r="BC37" s="319" t="inlineStr">
        <f aca="false">IF($B37="","",IF(COUNTIFS('English Scores- Leveled papers'!$H$4:$KM$4,BC$3,'English Scores- Leveled papers'!$H39:$KM39,"&lt;&gt;")=0,"",SUMIF('English Scores- Leveled papers'!$H$4:$KM$4,BC$3,'English Scores- Leveled papers'!$H39:$KM39)))</f>
        <is>
          <t/>
        </is>
      </c>
      <c r="BD37" s="319" t="inlineStr">
        <f aca="false">IF($B37="","",IF(COUNTIFS('English Scores- Leveled papers'!$H$4:$KM$4,BD$3,'English Scores- Leveled papers'!$H39:$KM39,"&lt;&gt;")=0,"",SUMIF('English Scores- Leveled papers'!$H$4:$KM$4,BD$3,'English Scores- Leveled papers'!$H39:$KM39)))</f>
        <is>
          <t/>
        </is>
      </c>
      <c r="BE37" s="319" t="inlineStr">
        <f aca="false">IF($B37="","",IF(COUNTIFS('English Scores- Leveled papers'!$H$4:$KM$4,BE$3,'English Scores- Leveled papers'!$H39:$KM39,"&lt;&gt;")=0,"",SUMIF('English Scores- Leveled papers'!$H$4:$KM$4,BE$3,'English Scores- Leveled papers'!$H39:$KM39)))</f>
        <is>
          <t/>
        </is>
      </c>
      <c r="BF37" s="319" t="inlineStr">
        <f aca="false">IF($B37="","",IF(COUNTIFS('English Scores- Leveled papers'!$H$4:$KM$4,BF$3,'English Scores- Leveled papers'!$H39:$KM39,"&lt;&gt;")=0,"",SUMIF('English Scores- Leveled papers'!$H$4:$KM$4,BF$3,'English Scores- Leveled papers'!$H39:$KM39)))</f>
        <is>
          <t/>
        </is>
      </c>
      <c r="BG37" s="319" t="inlineStr">
        <f aca="false">IF($B37="","",IF(COUNTIFS('English Scores- Leveled papers'!$H$4:$KM$4,BG$3,'English Scores- Leveled papers'!$H39:$KM39,"&lt;&gt;")=0,"",SUMIF('English Scores- Leveled papers'!$H$4:$KM$4,BG$3,'English Scores- Leveled papers'!$H39:$KM39)))</f>
        <is>
          <t/>
        </is>
      </c>
      <c r="BH37" s="319" t="inlineStr">
        <f aca="false">IF($B37="","",IF(COUNTIFS('English Scores- Leveled papers'!$H$4:$KM$4,BH$3,'English Scores- Leveled papers'!$H39:$KM39,"&lt;&gt;")=0,"",SUMIF('English Scores- Leveled papers'!$H$4:$KM$4,BH$3,'English Scores- Leveled papers'!$H39:$KM39)))</f>
        <is>
          <t/>
        </is>
      </c>
      <c r="BI37" s="319" t="inlineStr">
        <f aca="false">IF($B37="","",IF(COUNTIFS('English Scores- Leveled papers'!$H$4:$KM$4,BI$3,'English Scores- Leveled papers'!$H39:$KM39,"&lt;&gt;")=0,"",SUMIF('English Scores- Leveled papers'!$H$4:$KM$4,BI$3,'English Scores- Leveled papers'!$H39:$KM39)))</f>
        <is>
          <t/>
        </is>
      </c>
      <c r="BJ37" s="319" t="inlineStr">
        <f aca="false">IF($B37="","",IF(COUNTIFS('English Scores- Leveled papers'!$H$4:$KM$4,BJ$3,'English Scores- Leveled papers'!$H39:$KM39,"&lt;&gt;")=0,"",SUMIF('English Scores- Leveled papers'!$H$4:$KM$4,BJ$3,'English Scores- Leveled papers'!$H39:$KM39)))</f>
        <is>
          <t/>
        </is>
      </c>
      <c r="BK37" s="319" t="inlineStr">
        <f aca="false">IF($B37="","",IF(COUNTIFS('English Scores- Leveled papers'!$H$4:$KM$4,BK$3,'English Scores- Leveled papers'!$H39:$KM39,"&lt;&gt;")=0,"",SUMIF('English Scores- Leveled papers'!$H$4:$KM$4,BK$3,'English Scores- Leveled papers'!$H39:$KM39)))</f>
        <is>
          <t/>
        </is>
      </c>
      <c r="BL37" s="319" t="inlineStr">
        <f aca="false">IF($B37="","",IF(COUNTIFS('English Scores- Leveled papers'!$H$4:$KM$4,BL$3,'English Scores- Leveled papers'!$H39:$KM39,"&lt;&gt;")=0,"",SUMIF('English Scores- Leveled papers'!$H$4:$KM$4,BL$3,'English Scores- Leveled papers'!$H39:$KM39)))</f>
        <is>
          <t/>
        </is>
      </c>
      <c r="BM37" s="319" t="inlineStr">
        <f aca="false">IF($B37="","",IF(COUNTIFS('English Scores- Leveled papers'!$H$4:$KM$4,BM$3,'English Scores- Leveled papers'!$H39:$KM39,"&lt;&gt;")=0,"",SUMIF('English Scores- Leveled papers'!$H$4:$KM$4,BM$3,'English Scores- Leveled papers'!$H39:$KM39)))</f>
        <is>
          <t/>
        </is>
      </c>
      <c r="BN37" s="319" t="inlineStr">
        <f aca="false">IF($B37="","",IF(COUNTIFS('English Scores- Leveled papers'!$H$4:$KM$4,BN$3,'English Scores- Leveled papers'!$H39:$KM39,"&lt;&gt;")=0,"",SUMIF('English Scores- Leveled papers'!$H$4:$KM$4,BN$3,'English Scores- Leveled papers'!$H39:$KM39)))</f>
        <is>
          <t/>
        </is>
      </c>
      <c r="BO37" s="319" t="inlineStr">
        <f aca="false">IF($B37="","",IF(COUNTIFS('English Scores- Leveled papers'!$H$4:$KM$4,BO$3,'English Scores- Leveled papers'!$H39:$KM39,"&lt;&gt;")=0,"",SUMIF('English Scores- Leveled papers'!$H$4:$KM$4,BO$3,'English Scores- Leveled papers'!$H39:$KM39)))</f>
        <is>
          <t/>
        </is>
      </c>
      <c r="BP37" s="319" t="inlineStr">
        <f aca="false">IF($B37="","",IF(COUNTIFS('English Scores- Leveled papers'!$H$4:$KM$4,BP$3,'English Scores- Leveled papers'!$H39:$KM39,"&lt;&gt;")=0,"",SUMIF('English Scores- Leveled papers'!$H$4:$KM$4,BP$3,'English Scores- Leveled papers'!$H39:$KM39)))</f>
        <is>
          <t/>
        </is>
      </c>
      <c r="BQ37" s="319" t="inlineStr">
        <f aca="false">IF($B37="","",IF(COUNTIFS('English Scores- Leveled papers'!$H$4:$KM$4,BQ$3,'English Scores- Leveled papers'!$H39:$KM39,"&lt;&gt;")=0,"",SUMIF('English Scores- Leveled papers'!$H$4:$KM$4,BQ$3,'English Scores- Leveled papers'!$H39:$KM39)))</f>
        <is>
          <t/>
        </is>
      </c>
      <c r="BR37" s="319" t="inlineStr">
        <f aca="false">IF($B37="","",IF(COUNTIFS('English Scores- Leveled papers'!$H$4:$KM$4,BR$3,'English Scores- Leveled papers'!$H39:$KM39,"&lt;&gt;")=0,"",SUMIF('English Scores- Leveled papers'!$H$4:$KM$4,BR$3,'English Scores- Leveled papers'!$H39:$KM39)))</f>
        <is>
          <t/>
        </is>
      </c>
      <c r="BS37" s="319" t="inlineStr">
        <f aca="false">IF($B37="","",IF(COUNTIFS('English Scores- Leveled papers'!$H$4:$KM$4,BS$3,'English Scores- Leveled papers'!$H39:$KM39,"&lt;&gt;")=0,"",SUMIF('English Scores- Leveled papers'!$H$4:$KM$4,BS$3,'English Scores- Leveled papers'!$H39:$KM39)))</f>
        <is>
          <t/>
        </is>
      </c>
      <c r="BT37" s="319" t="inlineStr">
        <f aca="false">IF($B37="","",IF(COUNTIFS('English Scores- Leveled papers'!$H$4:$KM$4,BT$3,'English Scores- Leveled papers'!$H39:$KM39,"&lt;&gt;")=0,"",SUMIF('English Scores- Leveled papers'!$H$4:$KM$4,BT$3,'English Scores- Leveled papers'!$H39:$KM39)))</f>
        <is>
          <t/>
        </is>
      </c>
      <c r="BU37" s="319" t="inlineStr">
        <f aca="false">IF($B37="","",IF(COUNTIFS('English Scores- Leveled papers'!$H$4:$KM$4,BU$3,'English Scores- Leveled papers'!$H39:$KM39,"&lt;&gt;")=0,"",SUMIF('English Scores- Leveled papers'!$H$4:$KM$4,BU$3,'English Scores- Leveled papers'!$H39:$KM39)))</f>
        <is>
          <t/>
        </is>
      </c>
      <c r="BV37" s="319" t="inlineStr">
        <f aca="false">IF($B37="","",IF(COUNTIFS('English Scores- Leveled papers'!$H$4:$KM$4,BV$3,'English Scores- Leveled papers'!$H39:$KM39,"&lt;&gt;")=0,"",SUMIF('English Scores- Leveled papers'!$H$4:$KM$4,BV$3,'English Scores- Leveled papers'!$H39:$KM39)))</f>
        <is>
          <t/>
        </is>
      </c>
      <c r="BW37" s="319" t="inlineStr">
        <f aca="false">IF($B37="","",IF(COUNTIFS('English Scores- Leveled papers'!$H$4:$KM$4,BW$3,'English Scores- Leveled papers'!$H39:$KM39,"&lt;&gt;")=0,"",SUMIF('English Scores- Leveled papers'!$H$4:$KM$4,BW$3,'English Scores- Leveled papers'!$H39:$KM39)))</f>
        <is>
          <t/>
        </is>
      </c>
      <c r="BX37" s="319" t="inlineStr">
        <f aca="false">IF($B37="","",IF(COUNTIFS('English Scores- Leveled papers'!$H$4:$KM$4,BX$3,'English Scores- Leveled papers'!$H39:$KM39,"&lt;&gt;")=0,"",SUMIF('English Scores- Leveled papers'!$H$4:$KM$4,BX$3,'English Scores- Leveled papers'!$H39:$KM39)))</f>
        <is>
          <t/>
        </is>
      </c>
      <c r="BY37" s="319" t="inlineStr">
        <f aca="false">IF($B37="","",IF(COUNTIFS('English Scores- Leveled papers'!$H$4:$KM$4,BY$3,'English Scores- Leveled papers'!$H39:$KM39,"&lt;&gt;")=0,"",SUMIF('English Scores- Leveled papers'!$H$4:$KM$4,BY$3,'English Scores- Leveled papers'!$H39:$KM39)))</f>
        <is>
          <t/>
        </is>
      </c>
      <c r="BZ37" s="319" t="inlineStr">
        <f aca="false">IF($B37="","",IF(COUNTIFS('English Scores- Leveled papers'!$H$4:$KM$4,BZ$3,'English Scores- Leveled papers'!$H39:$KM39,"&lt;&gt;")=0,"",SUMIF('English Scores- Leveled papers'!$H$4:$KM$4,BZ$3,'English Scores- Leveled papers'!$H39:$KM39)))</f>
        <is>
          <t/>
        </is>
      </c>
      <c r="CA37" s="319" t="inlineStr">
        <f aca="false">IF($B37="","",IF(COUNTIFS('English Scores- Leveled papers'!$H$4:$KM$4,CA$3,'English Scores- Leveled papers'!$H39:$KM39,"&lt;&gt;")=0,"",SUMIF('English Scores- Leveled papers'!$H$4:$KM$4,CA$3,'English Scores- Leveled papers'!$H39:$KM39)))</f>
        <is>
          <t/>
        </is>
      </c>
      <c r="CB37" s="319" t="inlineStr">
        <f aca="false">IF($B37="","",IF(COUNTIFS('English Scores- Leveled papers'!$H$4:$KM$4,CB$3,'English Scores- Leveled papers'!$H39:$KM39,"&lt;&gt;")=0,"",SUMIF('English Scores- Leveled papers'!$H$4:$KM$4,CB$3,'English Scores- Leveled papers'!$H39:$KM39)))</f>
        <is>
          <t/>
        </is>
      </c>
      <c r="CC37" s="319" t="inlineStr">
        <f aca="false">IF($B37="","",IF(COUNTIFS('English Scores- Leveled papers'!$H$4:$KM$4,CC$3,'English Scores- Leveled papers'!$H39:$KM39,"&lt;&gt;")=0,"",SUMIF('English Scores- Leveled papers'!$H$4:$KM$4,CC$3,'English Scores- Leveled papers'!$H39:$KM39)))</f>
        <is>
          <t/>
        </is>
      </c>
      <c r="CD37" s="319" t="inlineStr">
        <f aca="false">IF($B37="","",IF(COUNTIFS('English Scores- Leveled papers'!$H$4:$KM$4,CD$3,'English Scores- Leveled papers'!$H39:$KM39,"&lt;&gt;")=0,"",SUMIF('English Scores- Leveled papers'!$H$4:$KM$4,CD$3,'English Scores- Leveled papers'!$H39:$KM39)))</f>
        <is>
          <t/>
        </is>
      </c>
      <c r="CE37" s="319" t="inlineStr">
        <f aca="false">IF($B37="","",IF(COUNTIFS('English Scores- Leveled papers'!$H$4:$KM$4,CE$3,'English Scores- Leveled papers'!$H39:$KM39,"&lt;&gt;")=0,"",SUMIF('English Scores- Leveled papers'!$H$4:$KM$4,CE$3,'English Scores- Leveled papers'!$H39:$KM39)))</f>
        <is>
          <t/>
        </is>
      </c>
      <c r="CF37" s="319" t="inlineStr">
        <f aca="false">IF($B37="","",IF(COUNTIFS('English Scores- Leveled papers'!$H$4:$KM$4,CF$3,'English Scores- Leveled papers'!$H39:$KM39,"&lt;&gt;")=0,"",SUMIF('English Scores- Leveled papers'!$H$4:$KM$4,CF$3,'English Scores- Leveled papers'!$H39:$KM39)))</f>
        <is>
          <t/>
        </is>
      </c>
      <c r="CG37" s="319" t="inlineStr">
        <f aca="false">IF($B37="","",IF(COUNTIFS('English Scores- Leveled papers'!$H$4:$KM$4,CG$3,'English Scores- Leveled papers'!$H39:$KM39,"&lt;&gt;")=0,"",SUMIF('English Scores- Leveled papers'!$H$4:$KM$4,CG$3,'English Scores- Leveled papers'!$H39:$KM39)))</f>
        <is>
          <t/>
        </is>
      </c>
      <c r="CH37" s="319" t="inlineStr">
        <f aca="false">IF($B37="","",IF(COUNTIFS('English Scores- Leveled papers'!$H$4:$KM$4,CH$3,'English Scores- Leveled papers'!$H39:$KM39,"&lt;&gt;")=0,"",SUMIF('English Scores- Leveled papers'!$H$4:$KM$4,CH$3,'English Scores- Leveled papers'!$H39:$KM39)))</f>
        <is>
          <t/>
        </is>
      </c>
      <c r="CI37" s="319" t="inlineStr">
        <f aca="false">IF($B37="","",IF(COUNTIFS('English Scores- Leveled papers'!$H$4:$KM$4,CI$3,'English Scores- Leveled papers'!$H39:$KM39,"&lt;&gt;")=0,"",SUMIF('English Scores- Leveled papers'!$H$4:$KM$4,CI$3,'English Scores- Leveled papers'!$H39:$KM39)))</f>
        <is>
          <t/>
        </is>
      </c>
      <c r="CJ37" s="319" t="inlineStr">
        <f aca="false">IF($B37="","",IF(COUNTIFS('English Scores- Leveled papers'!$H$4:$KM$4,CJ$3,'English Scores- Leveled papers'!$H39:$KM39,"&lt;&gt;")=0,"",SUMIF('English Scores- Leveled papers'!$H$4:$KM$4,CJ$3,'English Scores- Leveled papers'!$H39:$KM39)))</f>
        <is>
          <t/>
        </is>
      </c>
      <c r="CK37" s="319" t="inlineStr">
        <f aca="false">IF($B37="","",IF(COUNTIFS('English Scores- Leveled papers'!$H$4:$KM$4,CK$3,'English Scores- Leveled papers'!$H39:$KM39,"&lt;&gt;")=0,"",SUMIF('English Scores- Leveled papers'!$H$4:$KM$4,CK$3,'English Scores- Leveled papers'!$H39:$KM39)))</f>
        <is>
          <t/>
        </is>
      </c>
      <c r="CL37" s="319" t="inlineStr">
        <f aca="false">IF($B37="","",IF(COUNTIFS('English Scores- Leveled papers'!$H$4:$KM$4,CL$3,'English Scores- Leveled papers'!$H39:$KM39,"&lt;&gt;")=0,"",SUMIF('English Scores- Leveled papers'!$H$4:$KM$4,CL$3,'English Scores- Leveled papers'!$H39:$KM39)))</f>
        <is>
          <t/>
        </is>
      </c>
      <c r="CM37" s="319" t="inlineStr">
        <f aca="false">IF($B37="","",IF(COUNTIFS('English Scores- Leveled papers'!$H$4:$KM$4,CM$3,'English Scores- Leveled papers'!$H39:$KM39,"&lt;&gt;")=0,"",SUMIF('English Scores- Leveled papers'!$H$4:$KM$4,CM$3,'English Scores- Leveled papers'!$H39:$KM39)))</f>
        <is>
          <t/>
        </is>
      </c>
      <c r="CN37" s="319" t="inlineStr">
        <f aca="false">IF($B37="","",IF(COUNTIFS('English Scores- Leveled papers'!$H$4:$KM$4,CN$3,'English Scores- Leveled papers'!$H39:$KM39,"&lt;&gt;")=0,"",SUMIF('English Scores- Leveled papers'!$H$4:$KM$4,CN$3,'English Scores- Leveled papers'!$H39:$KM39)))</f>
        <is>
          <t/>
        </is>
      </c>
      <c r="CO37" s="319" t="inlineStr">
        <f aca="false">IF($B37="","",IF(COUNTIFS('English Scores- Leveled papers'!$H$4:$KM$4,CO$3,'English Scores- Leveled papers'!$H39:$KM39,"&lt;&gt;")=0,"",SUMIF('English Scores- Leveled papers'!$H$4:$KM$4,CO$3,'English Scores- Leveled papers'!$H39:$KM39)))</f>
        <is>
          <t/>
        </is>
      </c>
      <c r="CP37" s="319" t="inlineStr">
        <f aca="false">IF($B37="","",IF(COUNTIFS('English Scores- Leveled papers'!$H$4:$KM$4,CP$3,'English Scores- Leveled papers'!$H39:$KM39,"&lt;&gt;")=0,"",SUMIF('English Scores- Leveled papers'!$H$4:$KM$4,CP$3,'English Scores- Leveled papers'!$H39:$KM39)))</f>
        <is>
          <t/>
        </is>
      </c>
      <c r="CQ37" s="319" t="inlineStr">
        <f aca="false">IF($B37="","",IF(COUNTIFS('English Scores- Leveled papers'!$H$4:$KM$4,CQ$3,'English Scores- Leveled papers'!$H39:$KM39,"&lt;&gt;")=0,"",SUMIF('English Scores- Leveled papers'!$H$4:$KM$4,CQ$3,'English Scores- Leveled papers'!$H39:$KM39)))</f>
        <is>
          <t/>
        </is>
      </c>
      <c r="CR37" s="319" t="inlineStr">
        <f aca="false">IF($B37="","",IF(COUNTIFS('English Scores- Leveled papers'!$H$4:$KM$4,CR$3,'English Scores- Leveled papers'!$H39:$KM39,"&lt;&gt;")=0,"",SUMIF('English Scores- Leveled papers'!$H$4:$KM$4,CR$3,'English Scores- Leveled papers'!$H39:$KM39)))</f>
        <is>
          <t/>
        </is>
      </c>
      <c r="CS37" s="319" t="inlineStr">
        <f aca="false">IF($B37="","",IF(COUNTIFS('English Scores- Leveled papers'!$H$4:$KM$4,CS$3,'English Scores- Leveled papers'!$H39:$KM39,"&lt;&gt;")=0,"",SUMIF('English Scores- Leveled papers'!$H$4:$KM$4,CS$3,'English Scores- Leveled papers'!$H39:$KM39)))</f>
        <is>
          <t/>
        </is>
      </c>
      <c r="CT37" s="319" t="inlineStr">
        <f aca="false">IF($B37="","",IF(COUNTIFS('English Scores- Leveled papers'!$H$4:$KM$4,CT$3,'English Scores- Leveled papers'!$H39:$KM39,"&lt;&gt;")=0,"",SUMIF('English Scores- Leveled papers'!$H$4:$KM$4,CT$3,'English Scores- Leveled papers'!$H39:$KM39)))</f>
        <is>
          <t/>
        </is>
      </c>
      <c r="CU37" s="319" t="inlineStr">
        <f aca="false">IF($B37="","",IF(COUNTIFS('English Scores- Leveled papers'!$H$4:$KM$4,CU$3,'English Scores- Leveled papers'!$H39:$KM39,"&lt;&gt;")=0,"",SUMIF('English Scores- Leveled papers'!$H$4:$KM$4,CU$3,'English Scores- Leveled papers'!$H39:$KM39)))</f>
        <is>
          <t/>
        </is>
      </c>
      <c r="CV37" s="319" t="inlineStr">
        <f aca="false">IF($B37="","",IF(COUNTIFS('English Scores- Leveled papers'!$H$4:$KM$4,CV$3,'English Scores- Leveled papers'!$H39:$KM39,"&lt;&gt;")=0,"",SUMIF('English Scores- Leveled papers'!$H$4:$KM$4,CV$3,'English Scores- Leveled papers'!$H39:$KM39)))</f>
        <is>
          <t/>
        </is>
      </c>
      <c r="CW37" s="319" t="inlineStr">
        <f aca="false">IF($B37="","",IF(COUNTIFS('English Scores- Leveled papers'!$H$4:$KM$4,CW$3,'English Scores- Leveled papers'!$H39:$KM39,"&lt;&gt;")=0,"",SUMIF('English Scores- Leveled papers'!$H$4:$KM$4,CW$3,'English Scores- Leveled papers'!$H39:$KM39)))</f>
        <is>
          <t/>
        </is>
      </c>
      <c r="CX37" s="319" t="inlineStr">
        <f aca="false">IF($B37="","",IF(COUNTIFS('English Scores- Leveled papers'!$H$4:$KM$4,CX$3,'English Scores- Leveled papers'!$H39:$KM39,"&lt;&gt;")=0,"",SUMIF('English Scores- Leveled papers'!$H$4:$KM$4,CX$3,'English Scores- Leveled papers'!$H39:$KM39)))</f>
        <is>
          <t/>
        </is>
      </c>
      <c r="CY37" s="319" t="inlineStr">
        <f aca="false">IF($B37="","",IF(COUNTIFS('English Scores- Leveled papers'!$H$4:$KM$4,CY$3,'English Scores- Leveled papers'!$H39:$KM39,"&lt;&gt;")=0,"",SUMIF('English Scores- Leveled papers'!$H$4:$KM$4,CY$3,'English Scores- Leveled papers'!$H39:$KM39)))</f>
        <is>
          <t/>
        </is>
      </c>
      <c r="CZ37" s="319" t="inlineStr">
        <f aca="false">IF($B37="","",IF(COUNTIFS('English Scores- Leveled papers'!$H$4:$KM$4,CZ$3,'English Scores- Leveled papers'!$H39:$KM39,"&lt;&gt;")=0,"",SUMIF('English Scores- Leveled papers'!$H$4:$KM$4,CZ$3,'English Scores- Leveled papers'!$H39:$KM39)))</f>
        <is>
          <t/>
        </is>
      </c>
      <c r="DA37" s="319" t="inlineStr">
        <f aca="false">IF($B37="","",IF(COUNTIFS('English Scores- Leveled papers'!$H$4:$KM$4,DA$3,'English Scores- Leveled papers'!$H39:$KM39,"&lt;&gt;")=0,"",SUMIF('English Scores- Leveled papers'!$H$4:$KM$4,DA$3,'English Scores- Leveled papers'!$H39:$KM39)))</f>
        <is>
          <t/>
        </is>
      </c>
      <c r="DB37" s="319" t="inlineStr">
        <f aca="false">IF($B37="","",IF(COUNTIFS('English Scores- Leveled papers'!$H$4:$KM$4,DB$3,'English Scores- Leveled papers'!$H39:$KM39,"&lt;&gt;")=0,"",SUMIF('English Scores- Leveled papers'!$H$4:$KM$4,DB$3,'English Scores- Leveled papers'!$H39:$KM39)))</f>
        <is>
          <t/>
        </is>
      </c>
      <c r="DC37" s="319" t="inlineStr">
        <f aca="false">IF($B37="","",IF(COUNTIFS('English Scores- Leveled papers'!$H$4:$KM$4,DC$3,'English Scores- Leveled papers'!$H39:$KM39,"&lt;&gt;")=0,"",SUMIF('English Scores- Leveled papers'!$H$4:$KM$4,DC$3,'English Scores- Leveled papers'!$H39:$KM39)))</f>
        <is>
          <t/>
        </is>
      </c>
      <c r="DD37" s="319" t="inlineStr">
        <f aca="false">IF($B37="","",IF(COUNTIFS('English Scores- Leveled papers'!$H$4:$KM$4,DD$3,'English Scores- Leveled papers'!$H39:$KM39,"&lt;&gt;")=0,"",SUMIF('English Scores- Leveled papers'!$H$4:$KM$4,DD$3,'English Scores- Leveled papers'!$H39:$KM39)))</f>
        <is>
          <t/>
        </is>
      </c>
      <c r="DE37" s="319" t="inlineStr">
        <f aca="false">IF($B37="","",IF(COUNTIFS('English Scores- Leveled papers'!$H$4:$KM$4,DE$3,'English Scores- Leveled papers'!$H39:$KM39,"&lt;&gt;")=0,"",SUMIF('English Scores- Leveled papers'!$H$4:$KM$4,DE$3,'English Scores- Leveled papers'!$H39:$KM39)))</f>
        <is>
          <t/>
        </is>
      </c>
      <c r="DF37" s="319" t="inlineStr">
        <f aca="false">IF($B37="","",IF(COUNTIFS('English Scores- Leveled papers'!$H$4:$KM$4,DF$3,'English Scores- Leveled papers'!$H39:$KM39,"&lt;&gt;")=0,"",SUMIF('English Scores- Leveled papers'!$H$4:$KM$4,DF$3,'English Scores- Leveled papers'!$H39:$KM39)))</f>
        <is>
          <t/>
        </is>
      </c>
      <c r="DG37" s="319" t="inlineStr">
        <f aca="false">IF($B37="","",IF(COUNTIFS('English Scores- Leveled papers'!$H$4:$KM$4,DG$3,'English Scores- Leveled papers'!$H39:$KM39,"&lt;&gt;")=0,"",SUMIF('English Scores- Leveled papers'!$H$4:$KM$4,DG$3,'English Scores- Leveled papers'!$H39:$KM39)))</f>
        <is>
          <t/>
        </is>
      </c>
      <c r="DH37" s="319" t="inlineStr">
        <f aca="false">IF($B37="","",IF(COUNTIFS('English Scores- Leveled papers'!$H$4:$KM$4,DH$3,'English Scores- Leveled papers'!$H39:$KM39,"&lt;&gt;")=0,"",SUMIF('English Scores- Leveled papers'!$H$4:$KM$4,DH$3,'English Scores- Leveled papers'!$H39:$KM39)))</f>
        <is>
          <t/>
        </is>
      </c>
      <c r="DI37" s="319" t="inlineStr">
        <f aca="false">IF($B37="","",IF(COUNTIFS('English Scores- Leveled papers'!$H$4:$KM$4,DI$3,'English Scores- Leveled papers'!$H39:$KM39,"&lt;&gt;")=0,"",SUMIF('English Scores- Leveled papers'!$H$4:$KM$4,DI$3,'English Scores- Leveled papers'!$H39:$KM39)))</f>
        <is>
          <t/>
        </is>
      </c>
      <c r="DJ37" s="319" t="inlineStr">
        <f aca="false">IF($B37="","",IF(COUNTIFS('English Scores- Leveled papers'!$H$4:$KM$4,DJ$3,'English Scores- Leveled papers'!$H39:$KM39,"&lt;&gt;")=0,"",SUMIF('English Scores- Leveled papers'!$H$4:$KM$4,DJ$3,'English Scores- Leveled papers'!$H39:$KM39)))</f>
        <is>
          <t/>
        </is>
      </c>
      <c r="DK37" s="319" t="inlineStr">
        <f aca="false">IF($B37="","",IF(COUNTIFS('English Scores- Leveled papers'!$H$4:$KM$4,DK$3,'English Scores- Leveled papers'!$H39:$KM39,"&lt;&gt;")=0,"",SUMIF('English Scores- Leveled papers'!$H$4:$KM$4,DK$3,'English Scores- Leveled papers'!$H39:$KM39)))</f>
        <is>
          <t/>
        </is>
      </c>
      <c r="DL37" s="319" t="inlineStr">
        <f aca="false">IF($B37="","",IF(COUNTIFS('English Scores- Leveled papers'!$H$4:$KM$4,DL$3,'English Scores- Leveled papers'!$H39:$KM39,"&lt;&gt;")=0,"",SUMIF('English Scores- Leveled papers'!$H$4:$KM$4,DL$3,'English Scores- Leveled papers'!$H39:$KM39)))</f>
        <is>
          <t/>
        </is>
      </c>
      <c r="DM37" s="319" t="inlineStr">
        <f aca="false">IF($B37="","",IF(COUNTIFS('English Scores- Leveled papers'!$H$4:$KM$4,DM$3,'English Scores- Leveled papers'!$H39:$KM39,"&lt;&gt;")=0,"",SUMIF('English Scores- Leveled papers'!$H$4:$KM$4,DM$3,'English Scores- Leveled papers'!$H39:$KM39)))</f>
        <is>
          <t/>
        </is>
      </c>
      <c r="DN37" s="319" t="inlineStr">
        <f aca="false">IF($B37="","",IF(COUNTIFS('English Scores- Leveled papers'!$H$4:$KM$4,DN$3,'English Scores- Leveled papers'!$H39:$KM39,"&lt;&gt;")=0,"",SUMIF('English Scores- Leveled papers'!$H$4:$KM$4,DN$3,'English Scores- Leveled papers'!$H39:$KM39)))</f>
        <is>
          <t/>
        </is>
      </c>
      <c r="DO37" s="319" t="inlineStr">
        <f aca="false">IF($B37="","",IF(COUNTIFS('English Scores- Leveled papers'!$H$4:$KM$4,DO$3,'English Scores- Leveled papers'!$H39:$KM39,"&lt;&gt;")=0,"",SUMIF('English Scores- Leveled papers'!$H$4:$KM$4,DO$3,'English Scores- Leveled papers'!$H39:$KM39)))</f>
        <is>
          <t/>
        </is>
      </c>
      <c r="DP37" s="319" t="inlineStr">
        <f aca="false">IF($B37="","",IF(COUNTIFS('English Scores- Leveled papers'!$H$4:$KM$4,DP$3,'English Scores- Leveled papers'!$H39:$KM39,"&lt;&gt;")=0,"",SUMIF('English Scores- Leveled papers'!$H$4:$KM$4,DP$3,'English Scores- Leveled papers'!$H39:$KM39)))</f>
        <is>
          <t/>
        </is>
      </c>
      <c r="DQ37" s="320" t="inlineStr">
        <f aca="false">IF($B37="","",IF(COUNTIFS('English Scores- Leveled papers'!$H$4:$KM$4,DQ$3,'English Scores- Leveled papers'!$H39:$KM39,"&lt;&gt;")=0,"",SUMIF('English Scores- Leveled papers'!$H$4:$KM$4,DQ$3,'English Scores- Leveled papers'!$H39:$KM39)))</f>
        <is>
          <t/>
        </is>
      </c>
      <c r="DR37" s="321" t="inlineStr">
        <f aca="false">IF('Cover Sheet'!$AC$6="6th", 'Eng GLA 6th, 7th, 8th'!D40, "")</f>
        <is>
          <t/>
        </is>
      </c>
      <c r="DU37" s="319" t="inlineStr">
        <f aca="false">IF($B37="","",IF(COUNTIFS('Eng GLA 6th, 7th, 8th'!$E$4:$DV$4,DU$3,'Eng GLA 6th, 7th, 8th'!$E40:$DV40,"&lt;&gt;")=0,"",SUMIF('Eng GLA 6th, 7th, 8th'!$E$4:$DV$4,DU$3,'Eng GLA 6th, 7th, 8th'!$E40:$DV40)))</f>
        <is>
          <t/>
        </is>
      </c>
      <c r="DV37" s="319" t="inlineStr">
        <f aca="false">IF($B37="","",IF(COUNTIFS('Eng GLA 6th, 7th, 8th'!$E$4:$DV$4,DV$3,'Eng GLA 6th, 7th, 8th'!$E40:$DV40,"&lt;&gt;")=0,"",SUMIF('Eng GLA 6th, 7th, 8th'!$E$4:$DV$4,DV$3,'Eng GLA 6th, 7th, 8th'!$E40:$DV40)))</f>
        <is>
          <t/>
        </is>
      </c>
      <c r="DW37" s="319" t="inlineStr">
        <f aca="false">IF($B37="","",IF(COUNTIFS('Eng GLA 6th, 7th, 8th'!$E$4:$DV$4,DW$3,'Eng GLA 6th, 7th, 8th'!$E40:$DV40,"&lt;&gt;")=0,"",SUMIF('Eng GLA 6th, 7th, 8th'!$E$4:$DV$4,DW$3,'Eng GLA 6th, 7th, 8th'!$E40:$DV40)))</f>
        <is>
          <t/>
        </is>
      </c>
      <c r="DX37" s="319" t="inlineStr">
        <f aca="false">IF($B37="","",IF(COUNTIFS('Eng GLA 6th, 7th, 8th'!$E$4:$DV$4,DX$3,'Eng GLA 6th, 7th, 8th'!$E40:$DV40,"&lt;&gt;")=0,"",SUMIF('Eng GLA 6th, 7th, 8th'!$E$4:$DV$4,DX$3,'Eng GLA 6th, 7th, 8th'!$E40:$DV40)))</f>
        <is>
          <t/>
        </is>
      </c>
      <c r="DY37" s="319" t="inlineStr">
        <f aca="false">IF($B37="","",IF(COUNTIFS('Eng GLA 6th, 7th, 8th'!$E$4:$DV$4,DY$3,'Eng GLA 6th, 7th, 8th'!$E40:$DV40,"&lt;&gt;")=0,"",SUMIF('Eng GLA 6th, 7th, 8th'!$E$4:$DV$4,DY$3,'Eng GLA 6th, 7th, 8th'!$E40:$DV40)))</f>
        <is>
          <t/>
        </is>
      </c>
      <c r="DZ37" s="319" t="inlineStr">
        <f aca="false">IF($B37="","",IF(COUNTIFS('Eng GLA 6th, 7th, 8th'!$E$4:$DV$4,DZ$3,'Eng GLA 6th, 7th, 8th'!$E40:$DV40,"&lt;&gt;")=0,"",SUMIF('Eng GLA 6th, 7th, 8th'!$E$4:$DV$4,DZ$3,'Eng GLA 6th, 7th, 8th'!$E40:$DV40)))</f>
        <is>
          <t/>
        </is>
      </c>
      <c r="EA37" s="319" t="inlineStr">
        <f aca="false">IF($B37="","",IF(COUNTIFS('Eng GLA 6th, 7th, 8th'!$E$4:$DV$4,EA$3,'Eng GLA 6th, 7th, 8th'!$E40:$DV40,"&lt;&gt;")=0,"",SUMIF('Eng GLA 6th, 7th, 8th'!$E$4:$DV$4,EA$3,'Eng GLA 6th, 7th, 8th'!$E40:$DV40)))</f>
        <is>
          <t/>
        </is>
      </c>
      <c r="EB37" s="319" t="inlineStr">
        <f aca="false">IF($B37="","",IF(COUNTIFS('Eng GLA 6th, 7th, 8th'!$E$4:$DV$4,EB$3,'Eng GLA 6th, 7th, 8th'!$E40:$DV40,"&lt;&gt;")=0,"",SUMIF('Eng GLA 6th, 7th, 8th'!$E$4:$DV$4,EB$3,'Eng GLA 6th, 7th, 8th'!$E40:$DV40)))</f>
        <is>
          <t/>
        </is>
      </c>
      <c r="EC37" s="319" t="inlineStr">
        <f aca="false">IF($B37="","",IF(COUNTIFS('Eng GLA 6th, 7th, 8th'!$E$4:$DV$4,EC$3,'Eng GLA 6th, 7th, 8th'!$E40:$DV40,"&lt;&gt;")=0,"",SUMIF('Eng GLA 6th, 7th, 8th'!$E$4:$DV$4,EC$3,'Eng GLA 6th, 7th, 8th'!$E40:$DV40)))</f>
        <is>
          <t/>
        </is>
      </c>
      <c r="ED37" s="319" t="inlineStr">
        <f aca="false">IF($B37="","",IF(COUNTIFS('Eng GLA 6th, 7th, 8th'!$E$4:$DV$4,ED$3,'Eng GLA 6th, 7th, 8th'!$E40:$DV40,"&lt;&gt;")=0,"",SUMIF('Eng GLA 6th, 7th, 8th'!$E$4:$DV$4,ED$3,'Eng GLA 6th, 7th, 8th'!$E40:$DV40)))</f>
        <is>
          <t/>
        </is>
      </c>
      <c r="EE37" s="319" t="inlineStr">
        <f aca="false">IF($B37="","",IF(COUNTIFS('Eng GLA 6th, 7th, 8th'!$E$4:$DV$4,EE$3,'Eng GLA 6th, 7th, 8th'!$E40:$DV40,"&lt;&gt;")=0,"",SUMIF('Eng GLA 6th, 7th, 8th'!$E$4:$DV$4,EE$3,'Eng GLA 6th, 7th, 8th'!$E40:$DV40)))</f>
        <is>
          <t/>
        </is>
      </c>
      <c r="EF37" s="319" t="inlineStr">
        <f aca="false">IF($B37="","",IF(COUNTIFS('Eng GLA 6th, 7th, 8th'!$E$4:$DV$4,EF$3,'Eng GLA 6th, 7th, 8th'!$E40:$DV40,"&lt;&gt;")=0,"",SUMIF('Eng GLA 6th, 7th, 8th'!$E$4:$DV$4,EF$3,'Eng GLA 6th, 7th, 8th'!$E40:$DV40)))</f>
        <is>
          <t/>
        </is>
      </c>
      <c r="EG37" s="319" t="inlineStr">
        <f aca="false">IF($B37="","",IF(COUNTIFS('Eng GLA 6th, 7th, 8th'!$E$4:$DV$4,EG$3,'Eng GLA 6th, 7th, 8th'!$E40:$DV40,"&lt;&gt;")=0,"",SUMIF('Eng GLA 6th, 7th, 8th'!$E$4:$DV$4,EG$3,'Eng GLA 6th, 7th, 8th'!$E40:$DV40)))</f>
        <is>
          <t/>
        </is>
      </c>
      <c r="EH37" s="319" t="inlineStr">
        <f aca="false">IF($B37="","",IF(COUNTIFS('Eng GLA 6th, 7th, 8th'!$E$4:$DV$4,EH$3,'Eng GLA 6th, 7th, 8th'!$E40:$DV40,"&lt;&gt;")=0,"",SUMIF('Eng GLA 6th, 7th, 8th'!$E$4:$DV$4,EH$3,'Eng GLA 6th, 7th, 8th'!$E40:$DV40)))</f>
        <is>
          <t/>
        </is>
      </c>
      <c r="EI37" s="319" t="inlineStr">
        <f aca="false">IF($B37="","",IF(COUNTIFS('Eng GLA 6th, 7th, 8th'!$E$4:$DV$4,EI$3,'Eng GLA 6th, 7th, 8th'!$E40:$DV40,"&lt;&gt;")=0,"",SUMIF('Eng GLA 6th, 7th, 8th'!$E$4:$DV$4,EI$3,'Eng GLA 6th, 7th, 8th'!$E40:$DV40)))</f>
        <is>
          <t/>
        </is>
      </c>
      <c r="EJ37" s="322" t="inlineStr">
        <f aca="false">IF('Cover Sheet'!$AC$6="7th", 'Eng GLA 6th, 7th, 8th'!AQ40, "")</f>
        <is>
          <t/>
        </is>
      </c>
      <c r="EK37" s="319" t="inlineStr">
        <f aca="false">IF($B37="","",IF(COUNTIFS('Eng GLA 6th, 7th, 8th'!$E$4:$DV$4,EK$3,'Eng GLA 6th, 7th, 8th'!$E40:$DV40,"&lt;&gt;")=0,"",SUMIF('Eng GLA 6th, 7th, 8th'!$E$4:$DV$4,EK$3,'Eng GLA 6th, 7th, 8th'!$E40:$DV40)))</f>
        <is>
          <t/>
        </is>
      </c>
      <c r="EL37" s="319" t="inlineStr">
        <f aca="false">IF($B37="","",IF(COUNTIFS('Eng GLA 6th, 7th, 8th'!$E$4:$DV$4,EL$3,'Eng GLA 6th, 7th, 8th'!$E40:$DV40,"&lt;&gt;")=0,"",SUMIF('Eng GLA 6th, 7th, 8th'!$E$4:$DV$4,EL$3,'Eng GLA 6th, 7th, 8th'!$E40:$DV40)))</f>
        <is>
          <t/>
        </is>
      </c>
      <c r="EM37" s="319" t="inlineStr">
        <f aca="false">IF($B37="","",IF(COUNTIFS('Eng GLA 6th, 7th, 8th'!$E$4:$DV$4,EM$3,'Eng GLA 6th, 7th, 8th'!$E40:$DV40,"&lt;&gt;")=0,"",SUMIF('Eng GLA 6th, 7th, 8th'!$E$4:$DV$4,EM$3,'Eng GLA 6th, 7th, 8th'!$E40:$DV40)))</f>
        <is>
          <t/>
        </is>
      </c>
      <c r="EN37" s="319" t="inlineStr">
        <f aca="false">IF($B37="","",IF(COUNTIFS('Eng GLA 6th, 7th, 8th'!$E$4:$DV$4,EN$3,'Eng GLA 6th, 7th, 8th'!$E40:$DV40,"&lt;&gt;")=0,"",SUMIF('Eng GLA 6th, 7th, 8th'!$E$4:$DV$4,EN$3,'Eng GLA 6th, 7th, 8th'!$E40:$DV40)))</f>
        <is>
          <t/>
        </is>
      </c>
      <c r="EO37" s="319" t="inlineStr">
        <f aca="false">IF($B37="","",IF(COUNTIFS('Eng GLA 6th, 7th, 8th'!$E$4:$DV$4,EO$3,'Eng GLA 6th, 7th, 8th'!$E40:$DV40,"&lt;&gt;")=0,"",SUMIF('Eng GLA 6th, 7th, 8th'!$E$4:$DV$4,EO$3,'Eng GLA 6th, 7th, 8th'!$E40:$DV40)))</f>
        <is>
          <t/>
        </is>
      </c>
      <c r="EP37" s="319" t="inlineStr">
        <f aca="false">IF($B37="","",IF(COUNTIFS('Eng GLA 6th, 7th, 8th'!$E$4:$DV$4,EP$3,'Eng GLA 6th, 7th, 8th'!$E40:$DV40,"&lt;&gt;")=0,"",SUMIF('Eng GLA 6th, 7th, 8th'!$E$4:$DV$4,EP$3,'Eng GLA 6th, 7th, 8th'!$E40:$DV40)))</f>
        <is>
          <t/>
        </is>
      </c>
      <c r="EQ37" s="319" t="inlineStr">
        <f aca="false">IF($B37="","",IF(COUNTIFS('Eng GLA 6th, 7th, 8th'!$E$4:$DV$4,EQ$3,'Eng GLA 6th, 7th, 8th'!$E40:$DV40,"&lt;&gt;")=0,"",SUMIF('Eng GLA 6th, 7th, 8th'!$E$4:$DV$4,EQ$3,'Eng GLA 6th, 7th, 8th'!$E40:$DV40)))</f>
        <is>
          <t/>
        </is>
      </c>
      <c r="ER37" s="319" t="inlineStr">
        <f aca="false">IF($B37="","",IF(COUNTIFS('Eng GLA 6th, 7th, 8th'!$E$4:$DV$4,ER$3,'Eng GLA 6th, 7th, 8th'!$E40:$DV40,"&lt;&gt;")=0,"",SUMIF('Eng GLA 6th, 7th, 8th'!$E$4:$DV$4,ER$3,'Eng GLA 6th, 7th, 8th'!$E40:$DV40)))</f>
        <is>
          <t/>
        </is>
      </c>
      <c r="ES37" s="319" t="inlineStr">
        <f aca="false">IF($B37="","",IF(COUNTIFS('Eng GLA 6th, 7th, 8th'!$E$4:$DV$4,ES$3,'Eng GLA 6th, 7th, 8th'!$E40:$DV40,"&lt;&gt;")=0,"",SUMIF('Eng GLA 6th, 7th, 8th'!$E$4:$DV$4,ES$3,'Eng GLA 6th, 7th, 8th'!$E40:$DV40)))</f>
        <is>
          <t/>
        </is>
      </c>
      <c r="ET37" s="319" t="inlineStr">
        <f aca="false">IF($B37="","",IF(COUNTIFS('Eng GLA 6th, 7th, 8th'!$E$4:$DV$4,ET$3,'Eng GLA 6th, 7th, 8th'!$E40:$DV40,"&lt;&gt;")=0,"",SUMIF('Eng GLA 6th, 7th, 8th'!$E$4:$DV$4,ET$3,'Eng GLA 6th, 7th, 8th'!$E40:$DV40)))</f>
        <is>
          <t/>
        </is>
      </c>
      <c r="EU37" s="319" t="inlineStr">
        <f aca="false">IF($B37="","",IF(COUNTIFS('Eng GLA 6th, 7th, 8th'!$E$4:$DV$4,EU$3,'Eng GLA 6th, 7th, 8th'!$E40:$DV40,"&lt;&gt;")=0,"",SUMIF('Eng GLA 6th, 7th, 8th'!$E$4:$DV$4,EU$3,'Eng GLA 6th, 7th, 8th'!$E40:$DV40)))</f>
        <is>
          <t/>
        </is>
      </c>
      <c r="EV37" s="319" t="inlineStr">
        <f aca="false">IF($B37="","",IF(COUNTIFS('Eng GLA 6th, 7th, 8th'!$E$4:$DV$4,EV$3,'Eng GLA 6th, 7th, 8th'!$E40:$DV40,"&lt;&gt;")=0,"",SUMIF('Eng GLA 6th, 7th, 8th'!$E$4:$DV$4,EV$3,'Eng GLA 6th, 7th, 8th'!$E40:$DV40)))</f>
        <is>
          <t/>
        </is>
      </c>
      <c r="EW37" s="319" t="inlineStr">
        <f aca="false">IF($B37="","",IF(COUNTIFS('Eng GLA 6th, 7th, 8th'!$E$4:$DV$4,EW$3,'Eng GLA 6th, 7th, 8th'!$E40:$DV40,"&lt;&gt;")=0,"",SUMIF('Eng GLA 6th, 7th, 8th'!$E$4:$DV$4,EW$3,'Eng GLA 6th, 7th, 8th'!$E40:$DV40)))</f>
        <is>
          <t/>
        </is>
      </c>
      <c r="EX37" s="319" t="inlineStr">
        <f aca="false">IF($B37="","",IF(COUNTIFS('Eng GLA 6th, 7th, 8th'!$E$4:$DV$4,EX$3,'Eng GLA 6th, 7th, 8th'!$E40:$DV40,"&lt;&gt;")=0,"",SUMIF('Eng GLA 6th, 7th, 8th'!$E$4:$DV$4,EX$3,'Eng GLA 6th, 7th, 8th'!$E40:$DV40)))</f>
        <is>
          <t/>
        </is>
      </c>
      <c r="EY37" s="319" t="inlineStr">
        <f aca="false">IF($B37="","",IF(COUNTIFS('Eng GLA 6th, 7th, 8th'!$E$4:$DV$4,EY$3,'Eng GLA 6th, 7th, 8th'!$E40:$DV40,"&lt;&gt;")=0,"",SUMIF('Eng GLA 6th, 7th, 8th'!$E$4:$DV$4,EY$3,'Eng GLA 6th, 7th, 8th'!$E40:$DV40)))</f>
        <is>
          <t/>
        </is>
      </c>
      <c r="EZ37" s="322" t="inlineStr">
        <f aca="false">IF('Cover Sheet'!$AC$6="8th", 'Eng GLA 6th, 7th, 8th'!CG40, "")</f>
        <is>
          <t/>
        </is>
      </c>
      <c r="FA37" s="319" t="inlineStr">
        <f aca="false">IF($B37="","",IF(COUNTIFS('Eng GLA 6th, 7th, 8th'!$E$4:$DV$4,FA$3,'Eng GLA 6th, 7th, 8th'!$E40:$DV40,"&lt;&gt;")=0,"",SUMIF('Eng GLA 6th, 7th, 8th'!$E$4:$DV$4,FA$3,'Eng GLA 6th, 7th, 8th'!$E40:$DV40)))</f>
        <is>
          <t/>
        </is>
      </c>
      <c r="FB37" s="319" t="inlineStr">
        <f aca="false">IF($B37="","",IF(COUNTIFS('Eng GLA 6th, 7th, 8th'!$E$4:$DV$4,FB$3,'Eng GLA 6th, 7th, 8th'!$E40:$DV40,"&lt;&gt;")=0,"",SUMIF('Eng GLA 6th, 7th, 8th'!$E$4:$DV$4,FB$3,'Eng GLA 6th, 7th, 8th'!$E40:$DV40)))</f>
        <is>
          <t/>
        </is>
      </c>
      <c r="FC37" s="319" t="inlineStr">
        <f aca="false">IF($B37="","",IF(COUNTIFS('Eng GLA 6th, 7th, 8th'!$E$4:$DV$4,FC$3,'Eng GLA 6th, 7th, 8th'!$E40:$DV40,"&lt;&gt;")=0,"",SUMIF('Eng GLA 6th, 7th, 8th'!$E$4:$DV$4,FC$3,'Eng GLA 6th, 7th, 8th'!$E40:$DV40)))</f>
        <is>
          <t/>
        </is>
      </c>
      <c r="FD37" s="319" t="inlineStr">
        <f aca="false">IF($B37="","",IF(COUNTIFS('Eng GLA 6th, 7th, 8th'!$E$4:$DV$4,FD$3,'Eng GLA 6th, 7th, 8th'!$E40:$DV40,"&lt;&gt;")=0,"",SUMIF('Eng GLA 6th, 7th, 8th'!$E$4:$DV$4,FD$3,'Eng GLA 6th, 7th, 8th'!$E40:$DV40)))</f>
        <is>
          <t/>
        </is>
      </c>
      <c r="FE37" s="319" t="inlineStr">
        <f aca="false">IF($B37="","",IF(COUNTIFS('Eng GLA 6th, 7th, 8th'!$E$4:$DV$4,FE$3,'Eng GLA 6th, 7th, 8th'!$E40:$DV40,"&lt;&gt;")=0,"",SUMIF('Eng GLA 6th, 7th, 8th'!$E$4:$DV$4,FE$3,'Eng GLA 6th, 7th, 8th'!$E40:$DV40)))</f>
        <is>
          <t/>
        </is>
      </c>
      <c r="FF37" s="319" t="inlineStr">
        <f aca="false">IF($B37="","",IF(COUNTIFS('Eng GLA 6th, 7th, 8th'!$E$4:$DV$4,FF$3,'Eng GLA 6th, 7th, 8th'!$E40:$DV40,"&lt;&gt;")=0,"",SUMIF('Eng GLA 6th, 7th, 8th'!$E$4:$DV$4,FF$3,'Eng GLA 6th, 7th, 8th'!$E40:$DV40)))</f>
        <is>
          <t/>
        </is>
      </c>
      <c r="FG37" s="319" t="inlineStr">
        <f aca="false">IF($B37="","",IF(COUNTIFS('Eng GLA 6th, 7th, 8th'!$E$4:$DV$4,FG$3,'Eng GLA 6th, 7th, 8th'!$E40:$DV40,"&lt;&gt;")=0,"",SUMIF('Eng GLA 6th, 7th, 8th'!$E$4:$DV$4,FG$3,'Eng GLA 6th, 7th, 8th'!$E40:$DV40)))</f>
        <is>
          <t/>
        </is>
      </c>
      <c r="FH37" s="319" t="inlineStr">
        <f aca="false">IF($B37="","",IF(COUNTIFS('Eng GLA 6th, 7th, 8th'!$E$4:$DV$4,FH$3,'Eng GLA 6th, 7th, 8th'!$E40:$DV40,"&lt;&gt;")=0,"",SUMIF('Eng GLA 6th, 7th, 8th'!$E$4:$DV$4,FH$3,'Eng GLA 6th, 7th, 8th'!$E40:$DV40)))</f>
        <is>
          <t/>
        </is>
      </c>
      <c r="FI37" s="319" t="inlineStr">
        <f aca="false">IF($B37="","",IF(COUNTIFS('Eng GLA 6th, 7th, 8th'!$E$4:$DV$4,FI$3,'Eng GLA 6th, 7th, 8th'!$E40:$DV40,"&lt;&gt;")=0,"",SUMIF('Eng GLA 6th, 7th, 8th'!$E$4:$DV$4,FI$3,'Eng GLA 6th, 7th, 8th'!$E40:$DV40)))</f>
        <is>
          <t/>
        </is>
      </c>
      <c r="FJ37" s="319" t="inlineStr">
        <f aca="false">IF($B37="","",IF(COUNTIFS('Eng GLA 6th, 7th, 8th'!$E$4:$DV$4,FJ$3,'Eng GLA 6th, 7th, 8th'!$E40:$DV40,"&lt;&gt;")=0,"",SUMIF('Eng GLA 6th, 7th, 8th'!$E$4:$DV$4,FJ$3,'Eng GLA 6th, 7th, 8th'!$E40:$DV40)))</f>
        <is>
          <t/>
        </is>
      </c>
      <c r="FK37" s="319" t="inlineStr">
        <f aca="false">IF($B37="","",IF(COUNTIFS('Eng GLA 6th, 7th, 8th'!$E$4:$DV$4,FK$3,'Eng GLA 6th, 7th, 8th'!$E40:$DV40,"&lt;&gt;")=0,"",SUMIF('Eng GLA 6th, 7th, 8th'!$E$4:$DV$4,FK$3,'Eng GLA 6th, 7th, 8th'!$E40:$DV40)))</f>
        <is>
          <t/>
        </is>
      </c>
      <c r="FL37" s="319" t="inlineStr">
        <f aca="false">IF($B37="","",IF(COUNTIFS('Eng GLA 6th, 7th, 8th'!$E$4:$DV$4,FL$3,'Eng GLA 6th, 7th, 8th'!$E40:$DV40,"&lt;&gt;")=0,"",SUMIF('Eng GLA 6th, 7th, 8th'!$E$4:$DV$4,FL$3,'Eng GLA 6th, 7th, 8th'!$E40:$DV40)))</f>
        <is>
          <t/>
        </is>
      </c>
      <c r="FM37" s="319" t="inlineStr">
        <f aca="false">IF($B37="","",IF(COUNTIFS('Eng GLA 6th, 7th, 8th'!$E$4:$DV$4,FM$3,'Eng GLA 6th, 7th, 8th'!$E40:$DV40,"&lt;&gt;")=0,"",SUMIF('Eng GLA 6th, 7th, 8th'!$E$4:$DV$4,FM$3,'Eng GLA 6th, 7th, 8th'!$E40:$DV40)))</f>
        <is>
          <t/>
        </is>
      </c>
      <c r="FN37" s="319" t="inlineStr">
        <f aca="false">IF($B37="","",IF(COUNTIFS('Eng GLA 6th, 7th, 8th'!$E$4:$DV$4,FN$3,'Eng GLA 6th, 7th, 8th'!$E40:$DV40,"&lt;&gt;")=0,"",SUMIF('Eng GLA 6th, 7th, 8th'!$E$4:$DV$4,FN$3,'Eng GLA 6th, 7th, 8th'!$E40:$DV40)))</f>
        <is>
          <t/>
        </is>
      </c>
      <c r="FO37" s="319" t="inlineStr">
        <f aca="false">IF($B37="","",IF(COUNTIFS('Eng GLA 6th, 7th, 8th'!$E$4:$DV$4,FO$3,'Eng GLA 6th, 7th, 8th'!$E40:$DV40,"&lt;&gt;")=0,"",SUMIF('Eng GLA 6th, 7th, 8th'!$E$4:$DV$4,FO$3,'Eng GLA 6th, 7th, 8th'!$E40:$DV40)))</f>
        <is>
          <t/>
        </is>
      </c>
    </row>
    <row r="38" customFormat="false" ht="12.75" hidden="false" customHeight="true" outlineLevel="0" collapsed="false">
      <c r="A38" s="315" t="n">
        <v>34</v>
      </c>
      <c r="B38" s="315" t="str">
        <f aca="false">'English Scores- Leveled papers'!B40</f>
        <v>Shashank</v>
      </c>
      <c r="C38" s="315"/>
      <c r="D38" s="316" t="str">
        <f aca="false">IF(OR(B38="",H38="",'Cover Sheet'!E38=""),"",'Cover Sheet'!E38)</f>
        <v/>
      </c>
      <c r="E38" s="316" t="str">
        <f aca="false">IF(OR(B38="",H38="",'Cover Sheet'!F38=""),"",'Cover Sheet'!F38)</f>
        <v/>
      </c>
      <c r="F38" s="316" t="str">
        <f aca="false">IF(OR(B38="",H38="",'Cover Sheet'!H38=""),"",'Cover Sheet'!H38)</f>
        <v/>
      </c>
      <c r="G38" s="316"/>
      <c r="H38" s="316" t="n">
        <f aca="false">IF(OR(B38="",COUNT('English Scores- Leveled papers'!H40:KM40)=0),"",IF((AND(AB38&gt;=(70/100),AB38&lt;1.1)),9,IF((AND(AA38&gt;=(70/100),AA38&lt;1.1)),8,IF((AND(Z38&gt;=(70/100),Z38&lt;1.1)),7,IF((AND(Y38&gt;=(70/100),Y38&lt;1.1)),6,IF(AND(X38&gt;=0.7,X38&lt;1.1),5.5,IF(AND(W38&gt;=0.7,W38&lt;1.1),5,IF(AND(V38&gt;=0.7,V38&lt;1.1),4.5,IF(AND(U38&gt;=0.7,U38&lt;1.1),4,IF(AND(T38&gt;=0.7,T38&lt;1.1),3.5,IF(AND(S38&gt;=0.7,S38&lt;1.1),3,IF(AND(R38&gt;=0.7,R38&lt;1.1),2.5,IF(AND(Q38&gt;=0.7,Q38&lt;1.1),2,IF(AND(P38&gt;=0.7,P38&lt;1.1),1.5,IF(AND(O38&gt;=0.7,O38&lt;1.1),1,IF(AND(N38&gt;=0.7,N38&lt;1.1),0.5,IF(AND(M38&gt;=0.7,M38&lt;1.1),0.2,IF(AND(L38&gt;=0.7,L38&lt;1.1),0,IF(COUNT('English Scores- Leveled papers'!H40:M40)=0,"",-0.5)))))))))))))))))))</f>
        <v>1</v>
      </c>
      <c r="I38" s="317" t="n">
        <f aca="false">IFERROR(IF(OR(B38="",H38=""),"",IF((AND(AB38&gt;=(70/100),AB38&lt;1.1)),AB38,IF(AND((AA38)&gt;=(70/100),AA38&lt;1.1),AA38,IF((AND((Z38)&gt;=(70/100),Z38&lt;1.1)),Z38,IF(AND((Y38)&gt;=(70/100),Y38&lt;1.1),Y38,IF(AND(X38&gt;=0.7,X38&lt;1.1),X38,IF(AND((W38)&gt;=0.7,W38&lt;1.1),W38,IF(AND((V38)&gt;=0.7,V38&lt;1.1),V38,IF(AND((U38)&gt;=0.7,U38&lt;1.1),U38,IF(AND((T38)&gt;=0.7,T38&lt;1.1),T38,IF(AND((S38)&gt;=0.7,S38&lt;1.1),S38,IF(AND((R38)&gt;=0.7,R38&lt;1.1),R38,IF(AND((Q38)&gt;=0.7,Q38&lt;1.1),Q38,IF(AND((P38)&gt;=0.7,P38&lt;1.1),P38,IF(AND((O38)&gt;=0.7,O38&lt;1.1),O38,IF(AND((N38)&gt;=0.7,N38&lt;1.1),N38,IF(AND((M38)&gt;=0.7,M38&lt;1.1),M38,IF(AND((L38)&gt;=0.7,L38&lt;1.1),L38,L38)))))))))))))))))),"")</f>
        <v>0.8</v>
      </c>
      <c r="J38" s="317" t="n">
        <f aca="false">IF((OR(B38="",H38="")),"",IF(AND((AB38)&gt;=(70/100),AB38&lt;1.1),"",IF((AND((AA38)&gt;=(70/100),AA38&lt;1.1)),AB38,IF((AND((Z38)&gt;=(70/100),Z38&lt;1.1)),AA38,IF((AND((Y38)&gt;=(70/100),Y38&lt;1.1)),Z38,IF(AND((X38)&gt;=0.7,X38&lt;1.1),Y38,IF(AND((W38)&gt;=0.7,W38&lt;1.1),X38,IF(AND((V38)&gt;=0.7,V38&lt;1.1),W38,IF(AND((U38)&gt;=0.7,U38&lt;1.1),V38,IF(AND((T38)&gt;=0.7,T38&lt;1.1),U38,IF(AND((S38)&gt;=0.7,S38&lt;1.1),T38,IF(AND((R38)&gt;=0.7,R38&lt;1.1),S38,IF(AND((Q38)&gt;=0.7,Q38&lt;1.1),R38,IF(AND((P38)&gt;=0.7,P38&lt;1.1),Q38,IF(AND((O38)&gt;=0.7,O38&lt;1.1),P38,IF(AND((N38)&gt;=0.7,N38&lt;1.1),O38,IF(AND((M38)&gt;=0.7,M38&lt;1.1),N38,IF(AND((L38)&gt;=0.7,L38&lt;1.1),M38,""))))))))))))))))))</f>
        <v>0.6</v>
      </c>
      <c r="K38" s="317" t="n">
        <f aca="false">IF((OR(B38="",H38="")),"",IF(AND((AB38)&gt;=(70/100),AB38&lt;1.1),AA38,IF((AND((AA38)&gt;=(70/100),AA38&lt;1.1)),Z38,IF((AND((Z38)&gt;=(70/100),Z38&lt;1.1)),Y38,IF((AND((Y38)&gt;=(70/100),Y38&lt;1.1)),X38,IF(AND((X38)&gt;=0.7,X38&lt;1.1),W38,IF(AND((W38)&gt;=0.7,W38&lt;1.1),V38,IF(AND((V38)&gt;=0.7,V38&lt;1.1),U38,IF(AND((U38)&gt;=0.7,U38&lt;1.1),T38,IF(AND((T38)&gt;=0.7,T38&lt;1.1),S38,IF(AND((S38)&gt;=0.7,S38&lt;1.1),R38,IF(AND((R38)&gt;=0.7,R38&lt;1.1),Q38,IF(AND((Q38)&gt;=0.7,Q38&lt;1.1),P38,IF(AND((P38)&gt;=0.7,P38&lt;1.1),O38,IF(AND((O38)&gt;=0.7,O38&lt;1.1),N38,IF(AND((N38)&gt;=0.7,N38&lt;1.1),M38,IF(AND((M38)&gt;=0.7,M38&lt;1.1),L38,IF(AND((L38)&gt;=0.7,L38&lt;1.1),"",""))))))))))))))))))</f>
        <v>0.9</v>
      </c>
      <c r="L38" s="318" t="str">
        <f aca="false">IFERROR(IF((B38=""),"",(IF(COUNT(AC38:AG38)=0,"",ROUND(SUM(AC38:AG38)/SUM($AC$2:$AG$2),1)))),"")</f>
        <v/>
      </c>
      <c r="M38" s="318" t="str">
        <f aca="false">IFERROR(IF((B38=""),"",(IF(COUNT(AH38:AL38)=0,"",ROUND(SUM(AH38:AL38)/SUM($AH$2:$AL$2),1)))),"")</f>
        <v/>
      </c>
      <c r="N38" s="318" t="n">
        <f aca="false">IFERROR(IF((B38=""),"",(IF(COUNT(AM38:AQ38)=0,"",ROUND(SUM(AM38:AQ38)/SUM($AM$2:$AQ$2),1)))),"")</f>
        <v>0.9</v>
      </c>
      <c r="O38" s="318" t="n">
        <f aca="false">IFERROR(IF((B38=""),"",(IF(COUNT(AR38:AV38)=0,"",ROUND(SUM(AR38:AV38)/SUM($AR$2:$AV$2),1)))),"")</f>
        <v>0.8</v>
      </c>
      <c r="P38" s="318" t="n">
        <f aca="false">IFERROR(IF((B38=""),"",(IF(COUNT(AX38:BB38)=0,"",ROUND(SUM(AX38:BB38)/SUM($AX$2:$BB$2),1)))),"")</f>
        <v>0.6</v>
      </c>
      <c r="Q38" s="318" t="str">
        <f aca="false">IFERROR(IF((B38=""),"",(IF(COUNT(BD38:BJ38)=0,"",ROUND(SUM(BD38:BJ38)/SUM($BD$2:$BJ$2),1)))),0)</f>
        <v/>
      </c>
      <c r="R38" s="318" t="str">
        <f aca="false">IFERROR(IF((B38=""),"",(IF(COUNT(BL38:BS38)=0,"",ROUND(SUM(BL38:BR38)/SUM($BL$2:$BR$2),1)))),0)</f>
        <v/>
      </c>
      <c r="S38" s="318" t="str">
        <f aca="false">IFERROR(IF((B38=""),"",(IF(COUNT(BT38:CB38)=0,"",ROUND(SUM(BT38:CA38)/SUM($BT$2:$CA$2),1)))),0)</f>
        <v/>
      </c>
      <c r="T38" s="318" t="str">
        <f aca="false">IFERROR(IF((B38=""),"",(IF(COUNT(CC38:CJ38)=0,"",ROUND(SUM(CC38:CI38)/SUM($CC$2:$CI$2),1)))),0)</f>
        <v/>
      </c>
      <c r="U38" s="318" t="str">
        <f aca="false">IFERROR(IF((B38=""),"",(IF(COUNT(CK38:CQ38)=0,"",ROUND(SUM(CK38:CQ38)/SUM($CK$2:$CQ$2),1)))),0)</f>
        <v/>
      </c>
      <c r="V38" s="318" t="str">
        <f aca="false">IFERROR(IF((B38=""),"",(IF(COUNT(CS38:CY38)=0,"",ROUND(SUM(CS38:CY38)/SUM($CS$2:$CY$2),1)))),0)</f>
        <v/>
      </c>
      <c r="W38" s="318" t="str">
        <f aca="false">IFERROR(IF((B38=""),"",(IF(COUNT(DA38:DI38)=0,"",ROUND(SUM(DA38:DI38)/SUM($DA$2:$DI$2),1)))),0)</f>
        <v/>
      </c>
      <c r="X38" s="318" t="str">
        <f aca="false">IFERROR(IF((B38=""),"",(IF(COUNT(DK38:DP38)=0,"",ROUND(SUM(DK38:DP38)/SUM($DK$2:$DP$2),1)))),0)</f>
        <v/>
      </c>
      <c r="Y38" s="318"/>
      <c r="Z38" s="318"/>
      <c r="AA38" s="318"/>
      <c r="AB38" s="318"/>
      <c r="AC38" s="319" t="str">
        <f aca="false">IF($B38="","",IF(COUNTIFS('English Scores- Leveled papers'!$H$4:$KM$4,AC$3,'English Scores- Leveled papers'!$H40:$KM40,"&lt;&gt;")=0,"",SUMIF('English Scores- Leveled papers'!$H$4:$KM$4,AC$3,'English Scores- Leveled papers'!$H40:$KM40)))</f>
        <v/>
      </c>
      <c r="AD38" s="319" t="str">
        <f aca="false">IF($B38="","",IF(COUNTIFS('English Scores- Leveled papers'!$H$4:$KM$4,AD$3,'English Scores- Leveled papers'!$H40:$KM40,"&lt;&gt;")=0,"",SUMIF('English Scores- Leveled papers'!$H$4:$KM$4,AD$3,'English Scores- Leveled papers'!$H40:$KM40)))</f>
        <v/>
      </c>
      <c r="AE38" s="319" t="str">
        <f aca="false">IF($B38="","",IF(COUNTIFS('English Scores- Leveled papers'!$H$4:$KM$4,AE$3,'English Scores- Leveled papers'!$H40:$KM40,"&lt;&gt;")=0,"",SUMIF('English Scores- Leveled papers'!$H$4:$KM$4,AE$3,'English Scores- Leveled papers'!$H40:$KM40)))</f>
        <v/>
      </c>
      <c r="AF38" s="319" t="str">
        <f aca="false">IF($B38="","",IF(COUNTIFS('English Scores- Leveled papers'!$H$4:$KM$4,AF$3,'English Scores- Leveled papers'!$H40:$KM40,"&lt;&gt;")=0,"",SUMIF('English Scores- Leveled papers'!$H$4:$KM$4,AF$3,'English Scores- Leveled papers'!$H40:$KM40)))</f>
        <v/>
      </c>
      <c r="AG38" s="319" t="str">
        <f aca="false">IF($B38="","",IF(COUNTIFS('English Scores- Leveled papers'!$H$4:$KM$4,AG$3,'English Scores- Leveled papers'!$H40:$KM40,"&lt;&gt;")=0,"",SUMIF('English Scores- Leveled papers'!$H$4:$KM$4,AG$3,'English Scores- Leveled papers'!$H40:$KM40)))</f>
        <v/>
      </c>
      <c r="AH38" s="319" t="str">
        <f aca="false">IF($B38="","",IF(COUNTIFS('English Scores- Leveled papers'!$H$4:$KM$4,AH$3,'English Scores- Leveled papers'!$H40:$KM40,"&lt;&gt;")=0,"",SUMIF('English Scores- Leveled papers'!$H$4:$KM$4,AH$3,'English Scores- Leveled papers'!$H40:$KM40)))</f>
        <v/>
      </c>
      <c r="AI38" s="319" t="str">
        <f aca="false">IF($B38="","",IF(COUNTIFS('English Scores- Leveled papers'!$H$4:$KM$4,AI$3,'English Scores- Leveled papers'!$H40:$KM40,"&lt;&gt;")=0,"",SUMIF('English Scores- Leveled papers'!$H$4:$KM$4,AI$3,'English Scores- Leveled papers'!$H40:$KM40)))</f>
        <v/>
      </c>
      <c r="AJ38" s="319" t="str">
        <f aca="false">IF($B38="","",IF(COUNTIFS('English Scores- Leveled papers'!$H$4:$KM$4,AJ$3,'English Scores- Leveled papers'!$H40:$KM40,"&lt;&gt;")=0,"",SUMIF('English Scores- Leveled papers'!$H$4:$KM$4,AJ$3,'English Scores- Leveled papers'!$H40:$KM40)))</f>
        <v/>
      </c>
      <c r="AK38" s="319" t="str">
        <f aca="false">IF($B38="","",IF(COUNTIFS('English Scores- Leveled papers'!$H$4:$KM$4,AK$3,'English Scores- Leveled papers'!$H40:$KM40,"&lt;&gt;")=0,"",SUMIF('English Scores- Leveled papers'!$H$4:$KM$4,AK$3,'English Scores- Leveled papers'!$H40:$KM40)))</f>
        <v/>
      </c>
      <c r="AL38" s="319" t="str">
        <f aca="false">IF($B38="","",IF(COUNTIFS('English Scores- Leveled papers'!$H$4:$KM$4,AL$3,'English Scores- Leveled papers'!$H40:$KM40,"&lt;&gt;")=0,"",SUMIF('English Scores- Leveled papers'!$H$4:$KM$4,AL$3,'English Scores- Leveled papers'!$H40:$KM40)))</f>
        <v/>
      </c>
      <c r="AM38" s="319" t="n">
        <f aca="false">IF($B38="","",IF(COUNTIFS('English Scores- Leveled papers'!$H$4:$KM$4,AM$3,'English Scores- Leveled papers'!$H40:$KM40,"&lt;&gt;")=0,"",SUMIF('English Scores- Leveled papers'!$H$4:$KM$4,AM$3,'English Scores- Leveled papers'!$H40:$KM40)))</f>
        <v>1</v>
      </c>
      <c r="AN38" s="319" t="n">
        <f aca="false">IF($B38="","",IF(COUNTIFS('English Scores- Leveled papers'!$H$4:$KM$4,AN$3,'English Scores- Leveled papers'!$H40:$KM40,"&lt;&gt;")=0,"",SUMIF('English Scores- Leveled papers'!$H$4:$KM$4,AN$3,'English Scores- Leveled papers'!$H40:$KM40)))</f>
        <v>1</v>
      </c>
      <c r="AO38" s="319" t="n">
        <f aca="false">IF($B38="","",IF(COUNTIFS('English Scores- Leveled papers'!$H$4:$KM$4,AO$3,'English Scores- Leveled papers'!$H40:$KM40,"&lt;&gt;")=0,"",SUMIF('English Scores- Leveled papers'!$H$4:$KM$4,AO$3,'English Scores- Leveled papers'!$H40:$KM40)))</f>
        <v>1</v>
      </c>
      <c r="AP38" s="319" t="n">
        <f aca="false">IF($B38="","",IF(COUNTIFS('English Scores- Leveled papers'!$H$4:$KM$4,AP$3,'English Scores- Leveled papers'!$H40:$KM40,"&lt;&gt;")=0,"",SUMIF('English Scores- Leveled papers'!$H$4:$KM$4,AP$3,'English Scores- Leveled papers'!$H40:$KM40)))</f>
        <v>1</v>
      </c>
      <c r="AQ38" s="319" t="n">
        <f aca="false">IF($B38="","",IF(COUNTIFS('English Scores- Leveled papers'!$H$4:$KM$4,AQ$3,'English Scores- Leveled papers'!$H40:$KM40,"&lt;&gt;")=0,"",SUMIF('English Scores- Leveled papers'!$H$4:$KM$4,AQ$3,'English Scores- Leveled papers'!$H40:$KM40)))</f>
        <v>2</v>
      </c>
      <c r="AR38" s="319" t="n">
        <f aca="false">IF($B38="","",IF(COUNTIFS('English Scores- Leveled papers'!$H$4:$KM$4,AR$3,'English Scores- Leveled papers'!$H40:$KM40,"&lt;&gt;")=0,"",SUMIF('English Scores- Leveled papers'!$H$4:$KM$4,AR$3,'English Scores- Leveled papers'!$H40:$KM40)))</f>
        <v>1</v>
      </c>
      <c r="AS38" s="319" t="n">
        <f aca="false">IF($B38="","",IF(COUNTIFS('English Scores- Leveled papers'!$H$4:$KM$4,AS$3,'English Scores- Leveled papers'!$H40:$KM40,"&lt;&gt;")=0,"",SUMIF('English Scores- Leveled papers'!$H$4:$KM$4,AS$3,'English Scores- Leveled papers'!$H40:$KM40)))</f>
        <v>2</v>
      </c>
      <c r="AT38" s="319" t="n">
        <f aca="false">IF($B38="","",IF(COUNTIFS('English Scores- Leveled papers'!$H$4:$KM$4,AT$3,'English Scores- Leveled papers'!$H40:$KM40,"&lt;&gt;")=0,"",SUMIF('English Scores- Leveled papers'!$H$4:$KM$4,AT$3,'English Scores- Leveled papers'!$H40:$KM40)))</f>
        <v>1</v>
      </c>
      <c r="AU38" s="319" t="n">
        <f aca="false">IF($B38="","",IF(COUNTIFS('English Scores- Leveled papers'!$H$4:$KM$4,AU$3,'English Scores- Leveled papers'!$H40:$KM40,"&lt;&gt;")=0,"",SUMIF('English Scores- Leveled papers'!$H$4:$KM$4,AU$3,'English Scores- Leveled papers'!$H40:$KM40)))</f>
        <v>0</v>
      </c>
      <c r="AV38" s="319" t="n">
        <f aca="false">IF($B38="","",IF(COUNTIFS('English Scores- Leveled papers'!$H$4:$KM$4,AV$3,'English Scores- Leveled papers'!$H40:$KM40,"&lt;&gt;")=0,"",SUMIF('English Scores- Leveled papers'!$H$4:$KM$4,AV$3,'English Scores- Leveled papers'!$H40:$KM40)))</f>
        <v>2</v>
      </c>
      <c r="AW38" s="319" t="n">
        <f aca="false">IF($B38="","",IF(COUNTIFS('English Scores- Leveled papers'!$H$4:$KM$4,AW$3,'English Scores- Leveled papers'!$H40:$KM40,"&lt;&gt;")=0,"",SUMIF('English Scores- Leveled papers'!$H$4:$KM$4,AW$3,'English Scores- Leveled papers'!$H40:$KM40)))</f>
        <v>1.75</v>
      </c>
      <c r="AX38" s="319" t="n">
        <f aca="false">IF($B38="","",IF(COUNTIFS('English Scores- Leveled papers'!$H$4:$KM$4,AX$3,'English Scores- Leveled papers'!$H40:$KM40,"&lt;&gt;")=0,"",SUMIF('English Scores- Leveled papers'!$H$4:$KM$4,AX$3,'English Scores- Leveled papers'!$H40:$KM40)))</f>
        <v>2</v>
      </c>
      <c r="AY38" s="319" t="n">
        <f aca="false">IF($B38="","",IF(COUNTIFS('English Scores- Leveled papers'!$H$4:$KM$4,AY$3,'English Scores- Leveled papers'!$H40:$KM40,"&lt;&gt;")=0,"",SUMIF('English Scores- Leveled papers'!$H$4:$KM$4,AY$3,'English Scores- Leveled papers'!$H40:$KM40)))</f>
        <v>1</v>
      </c>
      <c r="AZ38" s="319" t="n">
        <f aca="false">IF($B38="","",IF(COUNTIFS('English Scores- Leveled papers'!$H$4:$KM$4,AZ$3,'English Scores- Leveled papers'!$H40:$KM40,"&lt;&gt;")=0,"",SUMIF('English Scores- Leveled papers'!$H$4:$KM$4,AZ$3,'English Scores- Leveled papers'!$H40:$KM40)))</f>
        <v>0</v>
      </c>
      <c r="BA38" s="319" t="n">
        <f aca="false">IF($B38="","",IF(COUNTIFS('English Scores- Leveled papers'!$H$4:$KM$4,BA$3,'English Scores- Leveled papers'!$H40:$KM40,"&lt;&gt;")=0,"",SUMIF('English Scores- Leveled papers'!$H$4:$KM$4,BA$3,'English Scores- Leveled papers'!$H40:$KM40)))</f>
        <v>0</v>
      </c>
      <c r="BB38" s="319" t="n">
        <f aca="false">IF($B38="","",IF(COUNTIFS('English Scores- Leveled papers'!$H$4:$KM$4,BB$3,'English Scores- Leveled papers'!$H40:$KM40,"&lt;&gt;")=0,"",SUMIF('English Scores- Leveled papers'!$H$4:$KM$4,BB$3,'English Scores- Leveled papers'!$H40:$KM40)))</f>
        <v>2</v>
      </c>
      <c r="BC38" s="319" t="n">
        <f aca="false">IF($B38="","",IF(COUNTIFS('English Scores- Leveled papers'!$H$4:$KM$4,BC$3,'English Scores- Leveled papers'!$H40:$KM40,"&lt;&gt;")=0,"",SUMIF('English Scores- Leveled papers'!$H$4:$KM$4,BC$3,'English Scores- Leveled papers'!$H40:$KM40)))</f>
        <v>1.5</v>
      </c>
      <c r="BD38" s="319" t="str">
        <f aca="false">IF($B38="","",IF(COUNTIFS('English Scores- Leveled papers'!$H$4:$KM$4,BD$3,'English Scores- Leveled papers'!$H40:$KM40,"&lt;&gt;")=0,"",SUMIF('English Scores- Leveled papers'!$H$4:$KM$4,BD$3,'English Scores- Leveled papers'!$H40:$KM40)))</f>
        <v/>
      </c>
      <c r="BE38" s="319" t="str">
        <f aca="false">IF($B38="","",IF(COUNTIFS('English Scores- Leveled papers'!$H$4:$KM$4,BE$3,'English Scores- Leveled papers'!$H40:$KM40,"&lt;&gt;")=0,"",SUMIF('English Scores- Leveled papers'!$H$4:$KM$4,BE$3,'English Scores- Leveled papers'!$H40:$KM40)))</f>
        <v/>
      </c>
      <c r="BF38" s="319" t="str">
        <f aca="false">IF($B38="","",IF(COUNTIFS('English Scores- Leveled papers'!$H$4:$KM$4,BF$3,'English Scores- Leveled papers'!$H40:$KM40,"&lt;&gt;")=0,"",SUMIF('English Scores- Leveled papers'!$H$4:$KM$4,BF$3,'English Scores- Leveled papers'!$H40:$KM40)))</f>
        <v/>
      </c>
      <c r="BG38" s="319" t="str">
        <f aca="false">IF($B38="","",IF(COUNTIFS('English Scores- Leveled papers'!$H$4:$KM$4,BG$3,'English Scores- Leveled papers'!$H40:$KM40,"&lt;&gt;")=0,"",SUMIF('English Scores- Leveled papers'!$H$4:$KM$4,BG$3,'English Scores- Leveled papers'!$H40:$KM40)))</f>
        <v/>
      </c>
      <c r="BH38" s="319" t="str">
        <f aca="false">IF($B38="","",IF(COUNTIFS('English Scores- Leveled papers'!$H$4:$KM$4,BH$3,'English Scores- Leveled papers'!$H40:$KM40,"&lt;&gt;")=0,"",SUMIF('English Scores- Leveled papers'!$H$4:$KM$4,BH$3,'English Scores- Leveled papers'!$H40:$KM40)))</f>
        <v/>
      </c>
      <c r="BI38" s="319" t="str">
        <f aca="false">IF($B38="","",IF(COUNTIFS('English Scores- Leveled papers'!$H$4:$KM$4,BI$3,'English Scores- Leveled papers'!$H40:$KM40,"&lt;&gt;")=0,"",SUMIF('English Scores- Leveled papers'!$H$4:$KM$4,BI$3,'English Scores- Leveled papers'!$H40:$KM40)))</f>
        <v/>
      </c>
      <c r="BJ38" s="319" t="str">
        <f aca="false">IF($B38="","",IF(COUNTIFS('English Scores- Leveled papers'!$H$4:$KM$4,BJ$3,'English Scores- Leveled papers'!$H40:$KM40,"&lt;&gt;")=0,"",SUMIF('English Scores- Leveled papers'!$H$4:$KM$4,BJ$3,'English Scores- Leveled papers'!$H40:$KM40)))</f>
        <v/>
      </c>
      <c r="BK38" s="319" t="str">
        <f aca="false">IF($B38="","",IF(COUNTIFS('English Scores- Leveled papers'!$H$4:$KM$4,BK$3,'English Scores- Leveled papers'!$H40:$KM40,"&lt;&gt;")=0,"",SUMIF('English Scores- Leveled papers'!$H$4:$KM$4,BK$3,'English Scores- Leveled papers'!$H40:$KM40)))</f>
        <v/>
      </c>
      <c r="BL38" s="319" t="str">
        <f aca="false">IF($B38="","",IF(COUNTIFS('English Scores- Leveled papers'!$H$4:$KM$4,BL$3,'English Scores- Leveled papers'!$H40:$KM40,"&lt;&gt;")=0,"",SUMIF('English Scores- Leveled papers'!$H$4:$KM$4,BL$3,'English Scores- Leveled papers'!$H40:$KM40)))</f>
        <v/>
      </c>
      <c r="BM38" s="319" t="str">
        <f aca="false">IF($B38="","",IF(COUNTIFS('English Scores- Leveled papers'!$H$4:$KM$4,BM$3,'English Scores- Leveled papers'!$H40:$KM40,"&lt;&gt;")=0,"",SUMIF('English Scores- Leveled papers'!$H$4:$KM$4,BM$3,'English Scores- Leveled papers'!$H40:$KM40)))</f>
        <v/>
      </c>
      <c r="BN38" s="319" t="str">
        <f aca="false">IF($B38="","",IF(COUNTIFS('English Scores- Leveled papers'!$H$4:$KM$4,BN$3,'English Scores- Leveled papers'!$H40:$KM40,"&lt;&gt;")=0,"",SUMIF('English Scores- Leveled papers'!$H$4:$KM$4,BN$3,'English Scores- Leveled papers'!$H40:$KM40)))</f>
        <v/>
      </c>
      <c r="BO38" s="319" t="str">
        <f aca="false">IF($B38="","",IF(COUNTIFS('English Scores- Leveled papers'!$H$4:$KM$4,BO$3,'English Scores- Leveled papers'!$H40:$KM40,"&lt;&gt;")=0,"",SUMIF('English Scores- Leveled papers'!$H$4:$KM$4,BO$3,'English Scores- Leveled papers'!$H40:$KM40)))</f>
        <v/>
      </c>
      <c r="BP38" s="319" t="str">
        <f aca="false">IF($B38="","",IF(COUNTIFS('English Scores- Leveled papers'!$H$4:$KM$4,BP$3,'English Scores- Leveled papers'!$H40:$KM40,"&lt;&gt;")=0,"",SUMIF('English Scores- Leveled papers'!$H$4:$KM$4,BP$3,'English Scores- Leveled papers'!$H40:$KM40)))</f>
        <v/>
      </c>
      <c r="BQ38" s="319" t="str">
        <f aca="false">IF($B38="","",IF(COUNTIFS('English Scores- Leveled papers'!$H$4:$KM$4,BQ$3,'English Scores- Leveled papers'!$H40:$KM40,"&lt;&gt;")=0,"",SUMIF('English Scores- Leveled papers'!$H$4:$KM$4,BQ$3,'English Scores- Leveled papers'!$H40:$KM40)))</f>
        <v/>
      </c>
      <c r="BR38" s="319" t="str">
        <f aca="false">IF($B38="","",IF(COUNTIFS('English Scores- Leveled papers'!$H$4:$KM$4,BR$3,'English Scores- Leveled papers'!$H40:$KM40,"&lt;&gt;")=0,"",SUMIF('English Scores- Leveled papers'!$H$4:$KM$4,BR$3,'English Scores- Leveled papers'!$H40:$KM40)))</f>
        <v/>
      </c>
      <c r="BS38" s="319" t="str">
        <f aca="false">IF($B38="","",IF(COUNTIFS('English Scores- Leveled papers'!$H$4:$KM$4,BS$3,'English Scores- Leveled papers'!$H40:$KM40,"&lt;&gt;")=0,"",SUMIF('English Scores- Leveled papers'!$H$4:$KM$4,BS$3,'English Scores- Leveled papers'!$H40:$KM40)))</f>
        <v/>
      </c>
      <c r="BT38" s="319" t="str">
        <f aca="false">IF($B38="","",IF(COUNTIFS('English Scores- Leveled papers'!$H$4:$KM$4,BT$3,'English Scores- Leveled papers'!$H40:$KM40,"&lt;&gt;")=0,"",SUMIF('English Scores- Leveled papers'!$H$4:$KM$4,BT$3,'English Scores- Leveled papers'!$H40:$KM40)))</f>
        <v/>
      </c>
      <c r="BU38" s="319" t="str">
        <f aca="false">IF($B38="","",IF(COUNTIFS('English Scores- Leveled papers'!$H$4:$KM$4,BU$3,'English Scores- Leveled papers'!$H40:$KM40,"&lt;&gt;")=0,"",SUMIF('English Scores- Leveled papers'!$H$4:$KM$4,BU$3,'English Scores- Leveled papers'!$H40:$KM40)))</f>
        <v/>
      </c>
      <c r="BV38" s="319" t="str">
        <f aca="false">IF($B38="","",IF(COUNTIFS('English Scores- Leveled papers'!$H$4:$KM$4,BV$3,'English Scores- Leveled papers'!$H40:$KM40,"&lt;&gt;")=0,"",SUMIF('English Scores- Leveled papers'!$H$4:$KM$4,BV$3,'English Scores- Leveled papers'!$H40:$KM40)))</f>
        <v/>
      </c>
      <c r="BW38" s="319" t="str">
        <f aca="false">IF($B38="","",IF(COUNTIFS('English Scores- Leveled papers'!$H$4:$KM$4,BW$3,'English Scores- Leveled papers'!$H40:$KM40,"&lt;&gt;")=0,"",SUMIF('English Scores- Leveled papers'!$H$4:$KM$4,BW$3,'English Scores- Leveled papers'!$H40:$KM40)))</f>
        <v/>
      </c>
      <c r="BX38" s="319" t="str">
        <f aca="false">IF($B38="","",IF(COUNTIFS('English Scores- Leveled papers'!$H$4:$KM$4,BX$3,'English Scores- Leveled papers'!$H40:$KM40,"&lt;&gt;")=0,"",SUMIF('English Scores- Leveled papers'!$H$4:$KM$4,BX$3,'English Scores- Leveled papers'!$H40:$KM40)))</f>
        <v/>
      </c>
      <c r="BY38" s="319" t="str">
        <f aca="false">IF($B38="","",IF(COUNTIFS('English Scores- Leveled papers'!$H$4:$KM$4,BY$3,'English Scores- Leveled papers'!$H40:$KM40,"&lt;&gt;")=0,"",SUMIF('English Scores- Leveled papers'!$H$4:$KM$4,BY$3,'English Scores- Leveled papers'!$H40:$KM40)))</f>
        <v/>
      </c>
      <c r="BZ38" s="319" t="str">
        <f aca="false">IF($B38="","",IF(COUNTIFS('English Scores- Leveled papers'!$H$4:$KM$4,BZ$3,'English Scores- Leveled papers'!$H40:$KM40,"&lt;&gt;")=0,"",SUMIF('English Scores- Leveled papers'!$H$4:$KM$4,BZ$3,'English Scores- Leveled papers'!$H40:$KM40)))</f>
        <v/>
      </c>
      <c r="CA38" s="319" t="str">
        <f aca="false">IF($B38="","",IF(COUNTIFS('English Scores- Leveled papers'!$H$4:$KM$4,CA$3,'English Scores- Leveled papers'!$H40:$KM40,"&lt;&gt;")=0,"",SUMIF('English Scores- Leveled papers'!$H$4:$KM$4,CA$3,'English Scores- Leveled papers'!$H40:$KM40)))</f>
        <v/>
      </c>
      <c r="CB38" s="319" t="str">
        <f aca="false">IF($B38="","",IF(COUNTIFS('English Scores- Leveled papers'!$H$4:$KM$4,CB$3,'English Scores- Leveled papers'!$H40:$KM40,"&lt;&gt;")=0,"",SUMIF('English Scores- Leveled papers'!$H$4:$KM$4,CB$3,'English Scores- Leveled papers'!$H40:$KM40)))</f>
        <v/>
      </c>
      <c r="CC38" s="319" t="str">
        <f aca="false">IF($B38="","",IF(COUNTIFS('English Scores- Leveled papers'!$H$4:$KM$4,CC$3,'English Scores- Leveled papers'!$H40:$KM40,"&lt;&gt;")=0,"",SUMIF('English Scores- Leveled papers'!$H$4:$KM$4,CC$3,'English Scores- Leveled papers'!$H40:$KM40)))</f>
        <v/>
      </c>
      <c r="CD38" s="319" t="str">
        <f aca="false">IF($B38="","",IF(COUNTIFS('English Scores- Leveled papers'!$H$4:$KM$4,CD$3,'English Scores- Leveled papers'!$H40:$KM40,"&lt;&gt;")=0,"",SUMIF('English Scores- Leveled papers'!$H$4:$KM$4,CD$3,'English Scores- Leveled papers'!$H40:$KM40)))</f>
        <v/>
      </c>
      <c r="CE38" s="319" t="str">
        <f aca="false">IF($B38="","",IF(COUNTIFS('English Scores- Leveled papers'!$H$4:$KM$4,CE$3,'English Scores- Leveled papers'!$H40:$KM40,"&lt;&gt;")=0,"",SUMIF('English Scores- Leveled papers'!$H$4:$KM$4,CE$3,'English Scores- Leveled papers'!$H40:$KM40)))</f>
        <v/>
      </c>
      <c r="CF38" s="319" t="str">
        <f aca="false">IF($B38="","",IF(COUNTIFS('English Scores- Leveled papers'!$H$4:$KM$4,CF$3,'English Scores- Leveled papers'!$H40:$KM40,"&lt;&gt;")=0,"",SUMIF('English Scores- Leveled papers'!$H$4:$KM$4,CF$3,'English Scores- Leveled papers'!$H40:$KM40)))</f>
        <v/>
      </c>
      <c r="CG38" s="319" t="str">
        <f aca="false">IF($B38="","",IF(COUNTIFS('English Scores- Leveled papers'!$H$4:$KM$4,CG$3,'English Scores- Leveled papers'!$H40:$KM40,"&lt;&gt;")=0,"",SUMIF('English Scores- Leveled papers'!$H$4:$KM$4,CG$3,'English Scores- Leveled papers'!$H40:$KM40)))</f>
        <v/>
      </c>
      <c r="CH38" s="319" t="str">
        <f aca="false">IF($B38="","",IF(COUNTIFS('English Scores- Leveled papers'!$H$4:$KM$4,CH$3,'English Scores- Leveled papers'!$H40:$KM40,"&lt;&gt;")=0,"",SUMIF('English Scores- Leveled papers'!$H$4:$KM$4,CH$3,'English Scores- Leveled papers'!$H40:$KM40)))</f>
        <v/>
      </c>
      <c r="CI38" s="319" t="str">
        <f aca="false">IF($B38="","",IF(COUNTIFS('English Scores- Leveled papers'!$H$4:$KM$4,CI$3,'English Scores- Leveled papers'!$H40:$KM40,"&lt;&gt;")=0,"",SUMIF('English Scores- Leveled papers'!$H$4:$KM$4,CI$3,'English Scores- Leveled papers'!$H40:$KM40)))</f>
        <v/>
      </c>
      <c r="CJ38" s="319" t="str">
        <f aca="false">IF($B38="","",IF(COUNTIFS('English Scores- Leveled papers'!$H$4:$KM$4,CJ$3,'English Scores- Leveled papers'!$H40:$KM40,"&lt;&gt;")=0,"",SUMIF('English Scores- Leveled papers'!$H$4:$KM$4,CJ$3,'English Scores- Leveled papers'!$H40:$KM40)))</f>
        <v/>
      </c>
      <c r="CK38" s="319" t="str">
        <f aca="false">IF($B38="","",IF(COUNTIFS('English Scores- Leveled papers'!$H$4:$KM$4,CK$3,'English Scores- Leveled papers'!$H40:$KM40,"&lt;&gt;")=0,"",SUMIF('English Scores- Leveled papers'!$H$4:$KM$4,CK$3,'English Scores- Leveled papers'!$H40:$KM40)))</f>
        <v/>
      </c>
      <c r="CL38" s="319" t="str">
        <f aca="false">IF($B38="","",IF(COUNTIFS('English Scores- Leveled papers'!$H$4:$KM$4,CL$3,'English Scores- Leveled papers'!$H40:$KM40,"&lt;&gt;")=0,"",SUMIF('English Scores- Leveled papers'!$H$4:$KM$4,CL$3,'English Scores- Leveled papers'!$H40:$KM40)))</f>
        <v/>
      </c>
      <c r="CM38" s="319" t="str">
        <f aca="false">IF($B38="","",IF(COUNTIFS('English Scores- Leveled papers'!$H$4:$KM$4,CM$3,'English Scores- Leveled papers'!$H40:$KM40,"&lt;&gt;")=0,"",SUMIF('English Scores- Leveled papers'!$H$4:$KM$4,CM$3,'English Scores- Leveled papers'!$H40:$KM40)))</f>
        <v/>
      </c>
      <c r="CN38" s="319" t="str">
        <f aca="false">IF($B38="","",IF(COUNTIFS('English Scores- Leveled papers'!$H$4:$KM$4,CN$3,'English Scores- Leveled papers'!$H40:$KM40,"&lt;&gt;")=0,"",SUMIF('English Scores- Leveled papers'!$H$4:$KM$4,CN$3,'English Scores- Leveled papers'!$H40:$KM40)))</f>
        <v/>
      </c>
      <c r="CO38" s="319" t="str">
        <f aca="false">IF($B38="","",IF(COUNTIFS('English Scores- Leveled papers'!$H$4:$KM$4,CO$3,'English Scores- Leveled papers'!$H40:$KM40,"&lt;&gt;")=0,"",SUMIF('English Scores- Leveled papers'!$H$4:$KM$4,CO$3,'English Scores- Leveled papers'!$H40:$KM40)))</f>
        <v/>
      </c>
      <c r="CP38" s="319" t="str">
        <f aca="false">IF($B38="","",IF(COUNTIFS('English Scores- Leveled papers'!$H$4:$KM$4,CP$3,'English Scores- Leveled papers'!$H40:$KM40,"&lt;&gt;")=0,"",SUMIF('English Scores- Leveled papers'!$H$4:$KM$4,CP$3,'English Scores- Leveled papers'!$H40:$KM40)))</f>
        <v/>
      </c>
      <c r="CQ38" s="319" t="str">
        <f aca="false">IF($B38="","",IF(COUNTIFS('English Scores- Leveled papers'!$H$4:$KM$4,CQ$3,'English Scores- Leveled papers'!$H40:$KM40,"&lt;&gt;")=0,"",SUMIF('English Scores- Leveled papers'!$H$4:$KM$4,CQ$3,'English Scores- Leveled papers'!$H40:$KM40)))</f>
        <v/>
      </c>
      <c r="CR38" s="319" t="str">
        <f aca="false">IF($B38="","",IF(COUNTIFS('English Scores- Leveled papers'!$H$4:$KM$4,CR$3,'English Scores- Leveled papers'!$H40:$KM40,"&lt;&gt;")=0,"",SUMIF('English Scores- Leveled papers'!$H$4:$KM$4,CR$3,'English Scores- Leveled papers'!$H40:$KM40)))</f>
        <v/>
      </c>
      <c r="CS38" s="319" t="str">
        <f aca="false">IF($B38="","",IF(COUNTIFS('English Scores- Leveled papers'!$H$4:$KM$4,CS$3,'English Scores- Leveled papers'!$H40:$KM40,"&lt;&gt;")=0,"",SUMIF('English Scores- Leveled papers'!$H$4:$KM$4,CS$3,'English Scores- Leveled papers'!$H40:$KM40)))</f>
        <v/>
      </c>
      <c r="CT38" s="319" t="str">
        <f aca="false">IF($B38="","",IF(COUNTIFS('English Scores- Leveled papers'!$H$4:$KM$4,CT$3,'English Scores- Leveled papers'!$H40:$KM40,"&lt;&gt;")=0,"",SUMIF('English Scores- Leveled papers'!$H$4:$KM$4,CT$3,'English Scores- Leveled papers'!$H40:$KM40)))</f>
        <v/>
      </c>
      <c r="CU38" s="319" t="str">
        <f aca="false">IF($B38="","",IF(COUNTIFS('English Scores- Leveled papers'!$H$4:$KM$4,CU$3,'English Scores- Leveled papers'!$H40:$KM40,"&lt;&gt;")=0,"",SUMIF('English Scores- Leveled papers'!$H$4:$KM$4,CU$3,'English Scores- Leveled papers'!$H40:$KM40)))</f>
        <v/>
      </c>
      <c r="CV38" s="319" t="str">
        <f aca="false">IF($B38="","",IF(COUNTIFS('English Scores- Leveled papers'!$H$4:$KM$4,CV$3,'English Scores- Leveled papers'!$H40:$KM40,"&lt;&gt;")=0,"",SUMIF('English Scores- Leveled papers'!$H$4:$KM$4,CV$3,'English Scores- Leveled papers'!$H40:$KM40)))</f>
        <v/>
      </c>
      <c r="CW38" s="319" t="str">
        <f aca="false">IF($B38="","",IF(COUNTIFS('English Scores- Leveled papers'!$H$4:$KM$4,CW$3,'English Scores- Leveled papers'!$H40:$KM40,"&lt;&gt;")=0,"",SUMIF('English Scores- Leveled papers'!$H$4:$KM$4,CW$3,'English Scores- Leveled papers'!$H40:$KM40)))</f>
        <v/>
      </c>
      <c r="CX38" s="319" t="str">
        <f aca="false">IF($B38="","",IF(COUNTIFS('English Scores- Leveled papers'!$H$4:$KM$4,CX$3,'English Scores- Leveled papers'!$H40:$KM40,"&lt;&gt;")=0,"",SUMIF('English Scores- Leveled papers'!$H$4:$KM$4,CX$3,'English Scores- Leveled papers'!$H40:$KM40)))</f>
        <v/>
      </c>
      <c r="CY38" s="319" t="str">
        <f aca="false">IF($B38="","",IF(COUNTIFS('English Scores- Leveled papers'!$H$4:$KM$4,CY$3,'English Scores- Leveled papers'!$H40:$KM40,"&lt;&gt;")=0,"",SUMIF('English Scores- Leveled papers'!$H$4:$KM$4,CY$3,'English Scores- Leveled papers'!$H40:$KM40)))</f>
        <v/>
      </c>
      <c r="CZ38" s="319" t="str">
        <f aca="false">IF($B38="","",IF(COUNTIFS('English Scores- Leveled papers'!$H$4:$KM$4,CZ$3,'English Scores- Leveled papers'!$H40:$KM40,"&lt;&gt;")=0,"",SUMIF('English Scores- Leveled papers'!$H$4:$KM$4,CZ$3,'English Scores- Leveled papers'!$H40:$KM40)))</f>
        <v/>
      </c>
      <c r="DA38" s="319" t="str">
        <f aca="false">IF($B38="","",IF(COUNTIFS('English Scores- Leveled papers'!$H$4:$KM$4,DA$3,'English Scores- Leveled papers'!$H40:$KM40,"&lt;&gt;")=0,"",SUMIF('English Scores- Leveled papers'!$H$4:$KM$4,DA$3,'English Scores- Leveled papers'!$H40:$KM40)))</f>
        <v/>
      </c>
      <c r="DB38" s="319" t="str">
        <f aca="false">IF($B38="","",IF(COUNTIFS('English Scores- Leveled papers'!$H$4:$KM$4,DB$3,'English Scores- Leveled papers'!$H40:$KM40,"&lt;&gt;")=0,"",SUMIF('English Scores- Leveled papers'!$H$4:$KM$4,DB$3,'English Scores- Leveled papers'!$H40:$KM40)))</f>
        <v/>
      </c>
      <c r="DC38" s="319" t="str">
        <f aca="false">IF($B38="","",IF(COUNTIFS('English Scores- Leveled papers'!$H$4:$KM$4,DC$3,'English Scores- Leveled papers'!$H40:$KM40,"&lt;&gt;")=0,"",SUMIF('English Scores- Leveled papers'!$H$4:$KM$4,DC$3,'English Scores- Leveled papers'!$H40:$KM40)))</f>
        <v/>
      </c>
      <c r="DD38" s="319" t="str">
        <f aca="false">IF($B38="","",IF(COUNTIFS('English Scores- Leveled papers'!$H$4:$KM$4,DD$3,'English Scores- Leveled papers'!$H40:$KM40,"&lt;&gt;")=0,"",SUMIF('English Scores- Leveled papers'!$H$4:$KM$4,DD$3,'English Scores- Leveled papers'!$H40:$KM40)))</f>
        <v/>
      </c>
      <c r="DE38" s="319" t="str">
        <f aca="false">IF($B38="","",IF(COUNTIFS('English Scores- Leveled papers'!$H$4:$KM$4,DE$3,'English Scores- Leveled papers'!$H40:$KM40,"&lt;&gt;")=0,"",SUMIF('English Scores- Leveled papers'!$H$4:$KM$4,DE$3,'English Scores- Leveled papers'!$H40:$KM40)))</f>
        <v/>
      </c>
      <c r="DF38" s="319" t="str">
        <f aca="false">IF($B38="","",IF(COUNTIFS('English Scores- Leveled papers'!$H$4:$KM$4,DF$3,'English Scores- Leveled papers'!$H40:$KM40,"&lt;&gt;")=0,"",SUMIF('English Scores- Leveled papers'!$H$4:$KM$4,DF$3,'English Scores- Leveled papers'!$H40:$KM40)))</f>
        <v/>
      </c>
      <c r="DG38" s="319" t="str">
        <f aca="false">IF($B38="","",IF(COUNTIFS('English Scores- Leveled papers'!$H$4:$KM$4,DG$3,'English Scores- Leveled papers'!$H40:$KM40,"&lt;&gt;")=0,"",SUMIF('English Scores- Leveled papers'!$H$4:$KM$4,DG$3,'English Scores- Leveled papers'!$H40:$KM40)))</f>
        <v/>
      </c>
      <c r="DH38" s="319" t="str">
        <f aca="false">IF($B38="","",IF(COUNTIFS('English Scores- Leveled papers'!$H$4:$KM$4,DH$3,'English Scores- Leveled papers'!$H40:$KM40,"&lt;&gt;")=0,"",SUMIF('English Scores- Leveled papers'!$H$4:$KM$4,DH$3,'English Scores- Leveled papers'!$H40:$KM40)))</f>
        <v/>
      </c>
      <c r="DI38" s="319" t="str">
        <f aca="false">IF($B38="","",IF(COUNTIFS('English Scores- Leveled papers'!$H$4:$KM$4,DI$3,'English Scores- Leveled papers'!$H40:$KM40,"&lt;&gt;")=0,"",SUMIF('English Scores- Leveled papers'!$H$4:$KM$4,DI$3,'English Scores- Leveled papers'!$H40:$KM40)))</f>
        <v/>
      </c>
      <c r="DJ38" s="319" t="str">
        <f aca="false">IF($B38="","",IF(COUNTIFS('English Scores- Leveled papers'!$H$4:$KM$4,DJ$3,'English Scores- Leveled papers'!$H40:$KM40,"&lt;&gt;")=0,"",SUMIF('English Scores- Leveled papers'!$H$4:$KM$4,DJ$3,'English Scores- Leveled papers'!$H40:$KM40)))</f>
        <v/>
      </c>
      <c r="DK38" s="319" t="str">
        <f aca="false">IF($B38="","",IF(COUNTIFS('English Scores- Leveled papers'!$H$4:$KM$4,DK$3,'English Scores- Leveled papers'!$H40:$KM40,"&lt;&gt;")=0,"",SUMIF('English Scores- Leveled papers'!$H$4:$KM$4,DK$3,'English Scores- Leveled papers'!$H40:$KM40)))</f>
        <v/>
      </c>
      <c r="DL38" s="319" t="str">
        <f aca="false">IF($B38="","",IF(COUNTIFS('English Scores- Leveled papers'!$H$4:$KM$4,DL$3,'English Scores- Leveled papers'!$H40:$KM40,"&lt;&gt;")=0,"",SUMIF('English Scores- Leveled papers'!$H$4:$KM$4,DL$3,'English Scores- Leveled papers'!$H40:$KM40)))</f>
        <v/>
      </c>
      <c r="DM38" s="319" t="str">
        <f aca="false">IF($B38="","",IF(COUNTIFS('English Scores- Leveled papers'!$H$4:$KM$4,DM$3,'English Scores- Leveled papers'!$H40:$KM40,"&lt;&gt;")=0,"",SUMIF('English Scores- Leveled papers'!$H$4:$KM$4,DM$3,'English Scores- Leveled papers'!$H40:$KM40)))</f>
        <v/>
      </c>
      <c r="DN38" s="319" t="str">
        <f aca="false">IF($B38="","",IF(COUNTIFS('English Scores- Leveled papers'!$H$4:$KM$4,DN$3,'English Scores- Leveled papers'!$H40:$KM40,"&lt;&gt;")=0,"",SUMIF('English Scores- Leveled papers'!$H$4:$KM$4,DN$3,'English Scores- Leveled papers'!$H40:$KM40)))</f>
        <v/>
      </c>
      <c r="DO38" s="319" t="str">
        <f aca="false">IF($B38="","",IF(COUNTIFS('English Scores- Leveled papers'!$H$4:$KM$4,DO$3,'English Scores- Leveled papers'!$H40:$KM40,"&lt;&gt;")=0,"",SUMIF('English Scores- Leveled papers'!$H$4:$KM$4,DO$3,'English Scores- Leveled papers'!$H40:$KM40)))</f>
        <v/>
      </c>
      <c r="DP38" s="319" t="str">
        <f aca="false">IF($B38="","",IF(COUNTIFS('English Scores- Leveled papers'!$H$4:$KM$4,DP$3,'English Scores- Leveled papers'!$H40:$KM40,"&lt;&gt;")=0,"",SUMIF('English Scores- Leveled papers'!$H$4:$KM$4,DP$3,'English Scores- Leveled papers'!$H40:$KM40)))</f>
        <v/>
      </c>
      <c r="DQ38" s="320" t="str">
        <f aca="false">IF($B38="","",IF(COUNTIFS('English Scores- Leveled papers'!$H$4:$KM$4,DQ$3,'English Scores- Leveled papers'!$H40:$KM40,"&lt;&gt;")=0,"",SUMIF('English Scores- Leveled papers'!$H$4:$KM$4,DQ$3,'English Scores- Leveled papers'!$H40:$KM40)))</f>
        <v/>
      </c>
      <c r="DR38" s="321" t="inlineStr">
        <f aca="false">IF('Cover Sheet'!$AC$6="6th", 'Eng GLA 6th, 7th, 8th'!D41, "")</f>
        <is>
          <t/>
        </is>
      </c>
      <c r="DU38" s="319" t="inlineStr">
        <f aca="false">IF($B38="","",IF(COUNTIFS('Eng GLA 6th, 7th, 8th'!$E$4:$DV$4,DU$3,'Eng GLA 6th, 7th, 8th'!$E41:$DV41,"&lt;&gt;")=0,"",SUMIF('Eng GLA 6th, 7th, 8th'!$E$4:$DV$4,DU$3,'Eng GLA 6th, 7th, 8th'!$E41:$DV41)))</f>
        <is>
          <t/>
        </is>
      </c>
      <c r="DV38" s="319" t="inlineStr">
        <f aca="false">IF($B38="","",IF(COUNTIFS('Eng GLA 6th, 7th, 8th'!$E$4:$DV$4,DV$3,'Eng GLA 6th, 7th, 8th'!$E41:$DV41,"&lt;&gt;")=0,"",SUMIF('Eng GLA 6th, 7th, 8th'!$E$4:$DV$4,DV$3,'Eng GLA 6th, 7th, 8th'!$E41:$DV41)))</f>
        <is>
          <t/>
        </is>
      </c>
      <c r="DW38" s="319" t="inlineStr">
        <f aca="false">IF($B38="","",IF(COUNTIFS('Eng GLA 6th, 7th, 8th'!$E$4:$DV$4,DW$3,'Eng GLA 6th, 7th, 8th'!$E41:$DV41,"&lt;&gt;")=0,"",SUMIF('Eng GLA 6th, 7th, 8th'!$E$4:$DV$4,DW$3,'Eng GLA 6th, 7th, 8th'!$E41:$DV41)))</f>
        <is>
          <t/>
        </is>
      </c>
      <c r="DX38" s="319" t="inlineStr">
        <f aca="false">IF($B38="","",IF(COUNTIFS('Eng GLA 6th, 7th, 8th'!$E$4:$DV$4,DX$3,'Eng GLA 6th, 7th, 8th'!$E41:$DV41,"&lt;&gt;")=0,"",SUMIF('Eng GLA 6th, 7th, 8th'!$E$4:$DV$4,DX$3,'Eng GLA 6th, 7th, 8th'!$E41:$DV41)))</f>
        <is>
          <t/>
        </is>
      </c>
      <c r="DY38" s="319" t="inlineStr">
        <f aca="false">IF($B38="","",IF(COUNTIFS('Eng GLA 6th, 7th, 8th'!$E$4:$DV$4,DY$3,'Eng GLA 6th, 7th, 8th'!$E41:$DV41,"&lt;&gt;")=0,"",SUMIF('Eng GLA 6th, 7th, 8th'!$E$4:$DV$4,DY$3,'Eng GLA 6th, 7th, 8th'!$E41:$DV41)))</f>
        <is>
          <t/>
        </is>
      </c>
      <c r="DZ38" s="319" t="inlineStr">
        <f aca="false">IF($B38="","",IF(COUNTIFS('Eng GLA 6th, 7th, 8th'!$E$4:$DV$4,DZ$3,'Eng GLA 6th, 7th, 8th'!$E41:$DV41,"&lt;&gt;")=0,"",SUMIF('Eng GLA 6th, 7th, 8th'!$E$4:$DV$4,DZ$3,'Eng GLA 6th, 7th, 8th'!$E41:$DV41)))</f>
        <is>
          <t/>
        </is>
      </c>
      <c r="EA38" s="319" t="inlineStr">
        <f aca="false">IF($B38="","",IF(COUNTIFS('Eng GLA 6th, 7th, 8th'!$E$4:$DV$4,EA$3,'Eng GLA 6th, 7th, 8th'!$E41:$DV41,"&lt;&gt;")=0,"",SUMIF('Eng GLA 6th, 7th, 8th'!$E$4:$DV$4,EA$3,'Eng GLA 6th, 7th, 8th'!$E41:$DV41)))</f>
        <is>
          <t/>
        </is>
      </c>
      <c r="EB38" s="319" t="inlineStr">
        <f aca="false">IF($B38="","",IF(COUNTIFS('Eng GLA 6th, 7th, 8th'!$E$4:$DV$4,EB$3,'Eng GLA 6th, 7th, 8th'!$E41:$DV41,"&lt;&gt;")=0,"",SUMIF('Eng GLA 6th, 7th, 8th'!$E$4:$DV$4,EB$3,'Eng GLA 6th, 7th, 8th'!$E41:$DV41)))</f>
        <is>
          <t/>
        </is>
      </c>
      <c r="EC38" s="319" t="inlineStr">
        <f aca="false">IF($B38="","",IF(COUNTIFS('Eng GLA 6th, 7th, 8th'!$E$4:$DV$4,EC$3,'Eng GLA 6th, 7th, 8th'!$E41:$DV41,"&lt;&gt;")=0,"",SUMIF('Eng GLA 6th, 7th, 8th'!$E$4:$DV$4,EC$3,'Eng GLA 6th, 7th, 8th'!$E41:$DV41)))</f>
        <is>
          <t/>
        </is>
      </c>
      <c r="ED38" s="319" t="inlineStr">
        <f aca="false">IF($B38="","",IF(COUNTIFS('Eng GLA 6th, 7th, 8th'!$E$4:$DV$4,ED$3,'Eng GLA 6th, 7th, 8th'!$E41:$DV41,"&lt;&gt;")=0,"",SUMIF('Eng GLA 6th, 7th, 8th'!$E$4:$DV$4,ED$3,'Eng GLA 6th, 7th, 8th'!$E41:$DV41)))</f>
        <is>
          <t/>
        </is>
      </c>
      <c r="EE38" s="319" t="inlineStr">
        <f aca="false">IF($B38="","",IF(COUNTIFS('Eng GLA 6th, 7th, 8th'!$E$4:$DV$4,EE$3,'Eng GLA 6th, 7th, 8th'!$E41:$DV41,"&lt;&gt;")=0,"",SUMIF('Eng GLA 6th, 7th, 8th'!$E$4:$DV$4,EE$3,'Eng GLA 6th, 7th, 8th'!$E41:$DV41)))</f>
        <is>
          <t/>
        </is>
      </c>
      <c r="EF38" s="319" t="inlineStr">
        <f aca="false">IF($B38="","",IF(COUNTIFS('Eng GLA 6th, 7th, 8th'!$E$4:$DV$4,EF$3,'Eng GLA 6th, 7th, 8th'!$E41:$DV41,"&lt;&gt;")=0,"",SUMIF('Eng GLA 6th, 7th, 8th'!$E$4:$DV$4,EF$3,'Eng GLA 6th, 7th, 8th'!$E41:$DV41)))</f>
        <is>
          <t/>
        </is>
      </c>
      <c r="EG38" s="319" t="inlineStr">
        <f aca="false">IF($B38="","",IF(COUNTIFS('Eng GLA 6th, 7th, 8th'!$E$4:$DV$4,EG$3,'Eng GLA 6th, 7th, 8th'!$E41:$DV41,"&lt;&gt;")=0,"",SUMIF('Eng GLA 6th, 7th, 8th'!$E$4:$DV$4,EG$3,'Eng GLA 6th, 7th, 8th'!$E41:$DV41)))</f>
        <is>
          <t/>
        </is>
      </c>
      <c r="EH38" s="319" t="inlineStr">
        <f aca="false">IF($B38="","",IF(COUNTIFS('Eng GLA 6th, 7th, 8th'!$E$4:$DV$4,EH$3,'Eng GLA 6th, 7th, 8th'!$E41:$DV41,"&lt;&gt;")=0,"",SUMIF('Eng GLA 6th, 7th, 8th'!$E$4:$DV$4,EH$3,'Eng GLA 6th, 7th, 8th'!$E41:$DV41)))</f>
        <is>
          <t/>
        </is>
      </c>
      <c r="EI38" s="319" t="inlineStr">
        <f aca="false">IF($B38="","",IF(COUNTIFS('Eng GLA 6th, 7th, 8th'!$E$4:$DV$4,EI$3,'Eng GLA 6th, 7th, 8th'!$E41:$DV41,"&lt;&gt;")=0,"",SUMIF('Eng GLA 6th, 7th, 8th'!$E$4:$DV$4,EI$3,'Eng GLA 6th, 7th, 8th'!$E41:$DV41)))</f>
        <is>
          <t/>
        </is>
      </c>
      <c r="EJ38" s="322" t="inlineStr">
        <f aca="false">IF('Cover Sheet'!$AC$6="7th", 'Eng GLA 6th, 7th, 8th'!AQ41, "")</f>
        <is>
          <t/>
        </is>
      </c>
      <c r="EK38" s="319" t="inlineStr">
        <f aca="false">IF($B38="","",IF(COUNTIFS('Eng GLA 6th, 7th, 8th'!$E$4:$DV$4,EK$3,'Eng GLA 6th, 7th, 8th'!$E41:$DV41,"&lt;&gt;")=0,"",SUMIF('Eng GLA 6th, 7th, 8th'!$E$4:$DV$4,EK$3,'Eng GLA 6th, 7th, 8th'!$E41:$DV41)))</f>
        <is>
          <t/>
        </is>
      </c>
      <c r="EL38" s="319" t="inlineStr">
        <f aca="false">IF($B38="","",IF(COUNTIFS('Eng GLA 6th, 7th, 8th'!$E$4:$DV$4,EL$3,'Eng GLA 6th, 7th, 8th'!$E41:$DV41,"&lt;&gt;")=0,"",SUMIF('Eng GLA 6th, 7th, 8th'!$E$4:$DV$4,EL$3,'Eng GLA 6th, 7th, 8th'!$E41:$DV41)))</f>
        <is>
          <t/>
        </is>
      </c>
      <c r="EM38" s="319" t="inlineStr">
        <f aca="false">IF($B38="","",IF(COUNTIFS('Eng GLA 6th, 7th, 8th'!$E$4:$DV$4,EM$3,'Eng GLA 6th, 7th, 8th'!$E41:$DV41,"&lt;&gt;")=0,"",SUMIF('Eng GLA 6th, 7th, 8th'!$E$4:$DV$4,EM$3,'Eng GLA 6th, 7th, 8th'!$E41:$DV41)))</f>
        <is>
          <t/>
        </is>
      </c>
      <c r="EN38" s="319" t="inlineStr">
        <f aca="false">IF($B38="","",IF(COUNTIFS('Eng GLA 6th, 7th, 8th'!$E$4:$DV$4,EN$3,'Eng GLA 6th, 7th, 8th'!$E41:$DV41,"&lt;&gt;")=0,"",SUMIF('Eng GLA 6th, 7th, 8th'!$E$4:$DV$4,EN$3,'Eng GLA 6th, 7th, 8th'!$E41:$DV41)))</f>
        <is>
          <t/>
        </is>
      </c>
      <c r="EO38" s="319" t="inlineStr">
        <f aca="false">IF($B38="","",IF(COUNTIFS('Eng GLA 6th, 7th, 8th'!$E$4:$DV$4,EO$3,'Eng GLA 6th, 7th, 8th'!$E41:$DV41,"&lt;&gt;")=0,"",SUMIF('Eng GLA 6th, 7th, 8th'!$E$4:$DV$4,EO$3,'Eng GLA 6th, 7th, 8th'!$E41:$DV41)))</f>
        <is>
          <t/>
        </is>
      </c>
      <c r="EP38" s="319" t="inlineStr">
        <f aca="false">IF($B38="","",IF(COUNTIFS('Eng GLA 6th, 7th, 8th'!$E$4:$DV$4,EP$3,'Eng GLA 6th, 7th, 8th'!$E41:$DV41,"&lt;&gt;")=0,"",SUMIF('Eng GLA 6th, 7th, 8th'!$E$4:$DV$4,EP$3,'Eng GLA 6th, 7th, 8th'!$E41:$DV41)))</f>
        <is>
          <t/>
        </is>
      </c>
      <c r="EQ38" s="319" t="inlineStr">
        <f aca="false">IF($B38="","",IF(COUNTIFS('Eng GLA 6th, 7th, 8th'!$E$4:$DV$4,EQ$3,'Eng GLA 6th, 7th, 8th'!$E41:$DV41,"&lt;&gt;")=0,"",SUMIF('Eng GLA 6th, 7th, 8th'!$E$4:$DV$4,EQ$3,'Eng GLA 6th, 7th, 8th'!$E41:$DV41)))</f>
        <is>
          <t/>
        </is>
      </c>
      <c r="ER38" s="319" t="inlineStr">
        <f aca="false">IF($B38="","",IF(COUNTIFS('Eng GLA 6th, 7th, 8th'!$E$4:$DV$4,ER$3,'Eng GLA 6th, 7th, 8th'!$E41:$DV41,"&lt;&gt;")=0,"",SUMIF('Eng GLA 6th, 7th, 8th'!$E$4:$DV$4,ER$3,'Eng GLA 6th, 7th, 8th'!$E41:$DV41)))</f>
        <is>
          <t/>
        </is>
      </c>
      <c r="ES38" s="319" t="inlineStr">
        <f aca="false">IF($B38="","",IF(COUNTIFS('Eng GLA 6th, 7th, 8th'!$E$4:$DV$4,ES$3,'Eng GLA 6th, 7th, 8th'!$E41:$DV41,"&lt;&gt;")=0,"",SUMIF('Eng GLA 6th, 7th, 8th'!$E$4:$DV$4,ES$3,'Eng GLA 6th, 7th, 8th'!$E41:$DV41)))</f>
        <is>
          <t/>
        </is>
      </c>
      <c r="ET38" s="319" t="inlineStr">
        <f aca="false">IF($B38="","",IF(COUNTIFS('Eng GLA 6th, 7th, 8th'!$E$4:$DV$4,ET$3,'Eng GLA 6th, 7th, 8th'!$E41:$DV41,"&lt;&gt;")=0,"",SUMIF('Eng GLA 6th, 7th, 8th'!$E$4:$DV$4,ET$3,'Eng GLA 6th, 7th, 8th'!$E41:$DV41)))</f>
        <is>
          <t/>
        </is>
      </c>
      <c r="EU38" s="319" t="inlineStr">
        <f aca="false">IF($B38="","",IF(COUNTIFS('Eng GLA 6th, 7th, 8th'!$E$4:$DV$4,EU$3,'Eng GLA 6th, 7th, 8th'!$E41:$DV41,"&lt;&gt;")=0,"",SUMIF('Eng GLA 6th, 7th, 8th'!$E$4:$DV$4,EU$3,'Eng GLA 6th, 7th, 8th'!$E41:$DV41)))</f>
        <is>
          <t/>
        </is>
      </c>
      <c r="EV38" s="319" t="inlineStr">
        <f aca="false">IF($B38="","",IF(COUNTIFS('Eng GLA 6th, 7th, 8th'!$E$4:$DV$4,EV$3,'Eng GLA 6th, 7th, 8th'!$E41:$DV41,"&lt;&gt;")=0,"",SUMIF('Eng GLA 6th, 7th, 8th'!$E$4:$DV$4,EV$3,'Eng GLA 6th, 7th, 8th'!$E41:$DV41)))</f>
        <is>
          <t/>
        </is>
      </c>
      <c r="EW38" s="319" t="inlineStr">
        <f aca="false">IF($B38="","",IF(COUNTIFS('Eng GLA 6th, 7th, 8th'!$E$4:$DV$4,EW$3,'Eng GLA 6th, 7th, 8th'!$E41:$DV41,"&lt;&gt;")=0,"",SUMIF('Eng GLA 6th, 7th, 8th'!$E$4:$DV$4,EW$3,'Eng GLA 6th, 7th, 8th'!$E41:$DV41)))</f>
        <is>
          <t/>
        </is>
      </c>
      <c r="EX38" s="319" t="inlineStr">
        <f aca="false">IF($B38="","",IF(COUNTIFS('Eng GLA 6th, 7th, 8th'!$E$4:$DV$4,EX$3,'Eng GLA 6th, 7th, 8th'!$E41:$DV41,"&lt;&gt;")=0,"",SUMIF('Eng GLA 6th, 7th, 8th'!$E$4:$DV$4,EX$3,'Eng GLA 6th, 7th, 8th'!$E41:$DV41)))</f>
        <is>
          <t/>
        </is>
      </c>
      <c r="EY38" s="319" t="inlineStr">
        <f aca="false">IF($B38="","",IF(COUNTIFS('Eng GLA 6th, 7th, 8th'!$E$4:$DV$4,EY$3,'Eng GLA 6th, 7th, 8th'!$E41:$DV41,"&lt;&gt;")=0,"",SUMIF('Eng GLA 6th, 7th, 8th'!$E$4:$DV$4,EY$3,'Eng GLA 6th, 7th, 8th'!$E41:$DV41)))</f>
        <is>
          <t/>
        </is>
      </c>
      <c r="EZ38" s="322" t="inlineStr">
        <f aca="false">IF('Cover Sheet'!$AC$6="8th", 'Eng GLA 6th, 7th, 8th'!CG41, "")</f>
        <is>
          <t/>
        </is>
      </c>
      <c r="FA38" s="319" t="inlineStr">
        <f aca="false">IF($B38="","",IF(COUNTIFS('Eng GLA 6th, 7th, 8th'!$E$4:$DV$4,FA$3,'Eng GLA 6th, 7th, 8th'!$E41:$DV41,"&lt;&gt;")=0,"",SUMIF('Eng GLA 6th, 7th, 8th'!$E$4:$DV$4,FA$3,'Eng GLA 6th, 7th, 8th'!$E41:$DV41)))</f>
        <is>
          <t/>
        </is>
      </c>
      <c r="FB38" s="319" t="inlineStr">
        <f aca="false">IF($B38="","",IF(COUNTIFS('Eng GLA 6th, 7th, 8th'!$E$4:$DV$4,FB$3,'Eng GLA 6th, 7th, 8th'!$E41:$DV41,"&lt;&gt;")=0,"",SUMIF('Eng GLA 6th, 7th, 8th'!$E$4:$DV$4,FB$3,'Eng GLA 6th, 7th, 8th'!$E41:$DV41)))</f>
        <is>
          <t/>
        </is>
      </c>
      <c r="FC38" s="319" t="inlineStr">
        <f aca="false">IF($B38="","",IF(COUNTIFS('Eng GLA 6th, 7th, 8th'!$E$4:$DV$4,FC$3,'Eng GLA 6th, 7th, 8th'!$E41:$DV41,"&lt;&gt;")=0,"",SUMIF('Eng GLA 6th, 7th, 8th'!$E$4:$DV$4,FC$3,'Eng GLA 6th, 7th, 8th'!$E41:$DV41)))</f>
        <is>
          <t/>
        </is>
      </c>
      <c r="FD38" s="319" t="inlineStr">
        <f aca="false">IF($B38="","",IF(COUNTIFS('Eng GLA 6th, 7th, 8th'!$E$4:$DV$4,FD$3,'Eng GLA 6th, 7th, 8th'!$E41:$DV41,"&lt;&gt;")=0,"",SUMIF('Eng GLA 6th, 7th, 8th'!$E$4:$DV$4,FD$3,'Eng GLA 6th, 7th, 8th'!$E41:$DV41)))</f>
        <is>
          <t/>
        </is>
      </c>
      <c r="FE38" s="319" t="inlineStr">
        <f aca="false">IF($B38="","",IF(COUNTIFS('Eng GLA 6th, 7th, 8th'!$E$4:$DV$4,FE$3,'Eng GLA 6th, 7th, 8th'!$E41:$DV41,"&lt;&gt;")=0,"",SUMIF('Eng GLA 6th, 7th, 8th'!$E$4:$DV$4,FE$3,'Eng GLA 6th, 7th, 8th'!$E41:$DV41)))</f>
        <is>
          <t/>
        </is>
      </c>
      <c r="FF38" s="319" t="inlineStr">
        <f aca="false">IF($B38="","",IF(COUNTIFS('Eng GLA 6th, 7th, 8th'!$E$4:$DV$4,FF$3,'Eng GLA 6th, 7th, 8th'!$E41:$DV41,"&lt;&gt;")=0,"",SUMIF('Eng GLA 6th, 7th, 8th'!$E$4:$DV$4,FF$3,'Eng GLA 6th, 7th, 8th'!$E41:$DV41)))</f>
        <is>
          <t/>
        </is>
      </c>
      <c r="FG38" s="319" t="inlineStr">
        <f aca="false">IF($B38="","",IF(COUNTIFS('Eng GLA 6th, 7th, 8th'!$E$4:$DV$4,FG$3,'Eng GLA 6th, 7th, 8th'!$E41:$DV41,"&lt;&gt;")=0,"",SUMIF('Eng GLA 6th, 7th, 8th'!$E$4:$DV$4,FG$3,'Eng GLA 6th, 7th, 8th'!$E41:$DV41)))</f>
        <is>
          <t/>
        </is>
      </c>
      <c r="FH38" s="319" t="inlineStr">
        <f aca="false">IF($B38="","",IF(COUNTIFS('Eng GLA 6th, 7th, 8th'!$E$4:$DV$4,FH$3,'Eng GLA 6th, 7th, 8th'!$E41:$DV41,"&lt;&gt;")=0,"",SUMIF('Eng GLA 6th, 7th, 8th'!$E$4:$DV$4,FH$3,'Eng GLA 6th, 7th, 8th'!$E41:$DV41)))</f>
        <is>
          <t/>
        </is>
      </c>
      <c r="FI38" s="319" t="inlineStr">
        <f aca="false">IF($B38="","",IF(COUNTIFS('Eng GLA 6th, 7th, 8th'!$E$4:$DV$4,FI$3,'Eng GLA 6th, 7th, 8th'!$E41:$DV41,"&lt;&gt;")=0,"",SUMIF('Eng GLA 6th, 7th, 8th'!$E$4:$DV$4,FI$3,'Eng GLA 6th, 7th, 8th'!$E41:$DV41)))</f>
        <is>
          <t/>
        </is>
      </c>
      <c r="FJ38" s="319" t="inlineStr">
        <f aca="false">IF($B38="","",IF(COUNTIFS('Eng GLA 6th, 7th, 8th'!$E$4:$DV$4,FJ$3,'Eng GLA 6th, 7th, 8th'!$E41:$DV41,"&lt;&gt;")=0,"",SUMIF('Eng GLA 6th, 7th, 8th'!$E$4:$DV$4,FJ$3,'Eng GLA 6th, 7th, 8th'!$E41:$DV41)))</f>
        <is>
          <t/>
        </is>
      </c>
      <c r="FK38" s="319" t="inlineStr">
        <f aca="false">IF($B38="","",IF(COUNTIFS('Eng GLA 6th, 7th, 8th'!$E$4:$DV$4,FK$3,'Eng GLA 6th, 7th, 8th'!$E41:$DV41,"&lt;&gt;")=0,"",SUMIF('Eng GLA 6th, 7th, 8th'!$E$4:$DV$4,FK$3,'Eng GLA 6th, 7th, 8th'!$E41:$DV41)))</f>
        <is>
          <t/>
        </is>
      </c>
      <c r="FL38" s="319" t="inlineStr">
        <f aca="false">IF($B38="","",IF(COUNTIFS('Eng GLA 6th, 7th, 8th'!$E$4:$DV$4,FL$3,'Eng GLA 6th, 7th, 8th'!$E41:$DV41,"&lt;&gt;")=0,"",SUMIF('Eng GLA 6th, 7th, 8th'!$E$4:$DV$4,FL$3,'Eng GLA 6th, 7th, 8th'!$E41:$DV41)))</f>
        <is>
          <t/>
        </is>
      </c>
      <c r="FM38" s="319" t="inlineStr">
        <f aca="false">IF($B38="","",IF(COUNTIFS('Eng GLA 6th, 7th, 8th'!$E$4:$DV$4,FM$3,'Eng GLA 6th, 7th, 8th'!$E41:$DV41,"&lt;&gt;")=0,"",SUMIF('Eng GLA 6th, 7th, 8th'!$E$4:$DV$4,FM$3,'Eng GLA 6th, 7th, 8th'!$E41:$DV41)))</f>
        <is>
          <t/>
        </is>
      </c>
      <c r="FN38" s="319" t="inlineStr">
        <f aca="false">IF($B38="","",IF(COUNTIFS('Eng GLA 6th, 7th, 8th'!$E$4:$DV$4,FN$3,'Eng GLA 6th, 7th, 8th'!$E41:$DV41,"&lt;&gt;")=0,"",SUMIF('Eng GLA 6th, 7th, 8th'!$E$4:$DV$4,FN$3,'Eng GLA 6th, 7th, 8th'!$E41:$DV41)))</f>
        <is>
          <t/>
        </is>
      </c>
      <c r="FO38" s="319" t="inlineStr">
        <f aca="false">IF($B38="","",IF(COUNTIFS('Eng GLA 6th, 7th, 8th'!$E$4:$DV$4,FO$3,'Eng GLA 6th, 7th, 8th'!$E41:$DV41,"&lt;&gt;")=0,"",SUMIF('Eng GLA 6th, 7th, 8th'!$E$4:$DV$4,FO$3,'Eng GLA 6th, 7th, 8th'!$E41:$DV41)))</f>
        <is>
          <t/>
        </is>
      </c>
    </row>
    <row r="39" customFormat="false" ht="12.75" hidden="false" customHeight="true" outlineLevel="0" collapsed="false">
      <c r="A39" s="315" t="n">
        <v>35</v>
      </c>
      <c r="B39" s="315" t="str">
        <f aca="false">'English Scores- Leveled papers'!B41</f>
        <v>Shivaprasad</v>
      </c>
      <c r="C39" s="315"/>
      <c r="D39" s="316" t="inlineStr">
        <f aca="false">IF(OR(B39="",H39="",'Cover Sheet'!E39=""),"",'Cover Sheet'!E39)</f>
        <is>
          <t/>
        </is>
      </c>
      <c r="E39" s="316" t="inlineStr">
        <f aca="false">IF(OR(B39="",H39="",'Cover Sheet'!F39=""),"",'Cover Sheet'!F39)</f>
        <is>
          <t/>
        </is>
      </c>
      <c r="F39" s="316" t="inlineStr">
        <f aca="false">IF(OR(B39="",H39="",'Cover Sheet'!H39=""),"",'Cover Sheet'!H39)</f>
        <is>
          <t/>
        </is>
      </c>
      <c r="G39" s="316"/>
      <c r="H39" s="316" t="n">
        <f aca="false">IF(OR(B39="",COUNT('English Scores- Leveled papers'!H41:KM41)=0),"",IF((AND(AB39&gt;=(70/100),AB39&lt;1.1)),9,IF((AND(AA39&gt;=(70/100),AA39&lt;1.1)),8,IF((AND(Z39&gt;=(70/100),Z39&lt;1.1)),7,IF((AND(Y39&gt;=(70/100),Y39&lt;1.1)),6,IF(AND(X39&gt;=0.7,X39&lt;1.1),5.5,IF(AND(W39&gt;=0.7,W39&lt;1.1),5,IF(AND(V39&gt;=0.7,V39&lt;1.1),4.5,IF(AND(U39&gt;=0.7,U39&lt;1.1),4,IF(AND(T39&gt;=0.7,T39&lt;1.1),3.5,IF(AND(S39&gt;=0.7,S39&lt;1.1),3,IF(AND(R39&gt;=0.7,R39&lt;1.1),2.5,IF(AND(Q39&gt;=0.7,Q39&lt;1.1),2,IF(AND(P39&gt;=0.7,P39&lt;1.1),1.5,IF(AND(O39&gt;=0.7,O39&lt;1.1),1,IF(AND(N39&gt;=0.7,N39&lt;1.1),0.5,IF(AND(M39&gt;=0.7,M39&lt;1.1),0.2,IF(AND(L39&gt;=0.7,L39&lt;1.1),0,IF(COUNT('English Scores- Leveled papers'!H41:M41)=0,"",-0.5)))))))))))))))))))</f>
        <v>0.5</v>
      </c>
      <c r="I39" s="317" t="n">
        <f aca="false">IFERROR(IF(OR(B39="",H39=""),"",IF((AND(AB39&gt;=(70/100),AB39&lt;1.1)),AB39,IF(AND((AA39)&gt;=(70/100),AA39&lt;1.1),AA39,IF((AND((Z39)&gt;=(70/100),Z39&lt;1.1)),Z39,IF(AND((Y39)&gt;=(70/100),Y39&lt;1.1),Y39,IF(AND(X39&gt;=0.7,X39&lt;1.1),X39,IF(AND((W39)&gt;=0.7,W39&lt;1.1),W39,IF(AND((V39)&gt;=0.7,V39&lt;1.1),V39,IF(AND((U39)&gt;=0.7,U39&lt;1.1),U39,IF(AND((T39)&gt;=0.7,T39&lt;1.1),T39,IF(AND((S39)&gt;=0.7,S39&lt;1.1),S39,IF(AND((R39)&gt;=0.7,R39&lt;1.1),R39,IF(AND((Q39)&gt;=0.7,Q39&lt;1.1),Q39,IF(AND((P39)&gt;=0.7,P39&lt;1.1),P39,IF(AND((O39)&gt;=0.7,O39&lt;1.1),O39,IF(AND((N39)&gt;=0.7,N39&lt;1.1),N39,IF(AND((M39)&gt;=0.7,M39&lt;1.1),M39,IF(AND((L39)&gt;=0.7,L39&lt;1.1),L39,L39)))))))))))))))))),"")</f>
        <v>0.7</v>
      </c>
      <c r="J39" s="317" t="n">
        <f aca="false">IF((OR(B39="",H39="")),"",IF(AND((AB39)&gt;=(70/100),AB39&lt;1.1),"",IF((AND((AA39)&gt;=(70/100),AA39&lt;1.1)),AB39,IF((AND((Z39)&gt;=(70/100),Z39&lt;1.1)),AA39,IF((AND((Y39)&gt;=(70/100),Y39&lt;1.1)),Z39,IF(AND((X39)&gt;=0.7,X39&lt;1.1),Y39,IF(AND((W39)&gt;=0.7,W39&lt;1.1),X39,IF(AND((V39)&gt;=0.7,V39&lt;1.1),W39,IF(AND((U39)&gt;=0.7,U39&lt;1.1),V39,IF(AND((T39)&gt;=0.7,T39&lt;1.1),U39,IF(AND((S39)&gt;=0.7,S39&lt;1.1),T39,IF(AND((R39)&gt;=0.7,R39&lt;1.1),S39,IF(AND((Q39)&gt;=0.7,Q39&lt;1.1),R39,IF(AND((P39)&gt;=0.7,P39&lt;1.1),Q39,IF(AND((O39)&gt;=0.7,O39&lt;1.1),P39,IF(AND((N39)&gt;=0.7,N39&lt;1.1),O39,IF(AND((M39)&gt;=0.7,M39&lt;1.1),N39,IF(AND((L39)&gt;=0.7,L39&lt;1.1),M39,""))))))))))))))))))</f>
        <v>0.6</v>
      </c>
      <c r="K39" s="317" t="str">
        <f aca="false">IF((OR(B39="",H39="")),"",IF(AND((AB39)&gt;=(70/100),AB39&lt;1.1),AA39,IF((AND((AA39)&gt;=(70/100),AA39&lt;1.1)),Z39,IF((AND((Z39)&gt;=(70/100),Z39&lt;1.1)),Y39,IF((AND((Y39)&gt;=(70/100),Y39&lt;1.1)),X39,IF(AND((X39)&gt;=0.7,X39&lt;1.1),W39,IF(AND((W39)&gt;=0.7,W39&lt;1.1),V39,IF(AND((V39)&gt;=0.7,V39&lt;1.1),U39,IF(AND((U39)&gt;=0.7,U39&lt;1.1),T39,IF(AND((T39)&gt;=0.7,T39&lt;1.1),S39,IF(AND((S39)&gt;=0.7,S39&lt;1.1),R39,IF(AND((R39)&gt;=0.7,R39&lt;1.1),Q39,IF(AND((Q39)&gt;=0.7,Q39&lt;1.1),P39,IF(AND((P39)&gt;=0.7,P39&lt;1.1),O39,IF(AND((O39)&gt;=0.7,O39&lt;1.1),N39,IF(AND((N39)&gt;=0.7,N39&lt;1.1),M39,IF(AND((M39)&gt;=0.7,M39&lt;1.1),L39,IF(AND((L39)&gt;=0.7,L39&lt;1.1),"",""))))))))))))))))))</f>
        <v/>
      </c>
      <c r="L39" s="318" t="str">
        <f aca="false">IFERROR(IF((B39=""),"",(IF(COUNT(AC39:AG39)=0,"",ROUND(SUM(AC39:AG39)/SUM($AC$2:$AG$2),1)))),"")</f>
        <v/>
      </c>
      <c r="M39" s="318" t="str">
        <f aca="false">IFERROR(IF((B39=""),"",(IF(COUNT(AH39:AL39)=0,"",ROUND(SUM(AH39:AL39)/SUM($AH$2:$AL$2),1)))),"")</f>
        <v/>
      </c>
      <c r="N39" s="318" t="n">
        <f aca="false">IFERROR(IF((B39=""),"",(IF(COUNT(AM39:AQ39)=0,"",ROUND(SUM(AM39:AQ39)/SUM($AM$2:$AQ$2),1)))),"")</f>
        <v>0.7</v>
      </c>
      <c r="O39" s="318" t="n">
        <f aca="false">IFERROR(IF((B39=""),"",(IF(COUNT(AR39:AV39)=0,"",ROUND(SUM(AR39:AV39)/SUM($AR$2:$AV$2),1)))),"")</f>
        <v>0.6</v>
      </c>
      <c r="P39" s="318" t="str">
        <f aca="false">IFERROR(IF((B39=""),"",(IF(COUNT(AX39:BB39)=0,"",ROUND(SUM(AX39:BB39)/SUM($AX$2:$BB$2),1)))),"")</f>
        <v/>
      </c>
      <c r="Q39" s="318" t="str">
        <f aca="false">IFERROR(IF((B39=""),"",(IF(COUNT(BD39:BJ39)=0,"",ROUND(SUM(BD39:BJ39)/SUM($BD$2:$BJ$2),1)))),0)</f>
        <v/>
      </c>
      <c r="R39" s="318" t="str">
        <f aca="false">IFERROR(IF((B39=""),"",(IF(COUNT(BL39:BS39)=0,"",ROUND(SUM(BL39:BR39)/SUM($BL$2:$BR$2),1)))),0)</f>
        <v/>
      </c>
      <c r="S39" s="318" t="str">
        <f aca="false">IFERROR(IF((B39=""),"",(IF(COUNT(BT39:CB39)=0,"",ROUND(SUM(BT39:CA39)/SUM($BT$2:$CA$2),1)))),0)</f>
        <v/>
      </c>
      <c r="T39" s="318" t="str">
        <f aca="false">IFERROR(IF((B39=""),"",(IF(COUNT(CC39:CJ39)=0,"",ROUND(SUM(CC39:CI39)/SUM($CC$2:$CI$2),1)))),0)</f>
        <v/>
      </c>
      <c r="U39" s="318" t="str">
        <f aca="false">IFERROR(IF((B39=""),"",(IF(COUNT(CK39:CQ39)=0,"",ROUND(SUM(CK39:CQ39)/SUM($CK$2:$CQ$2),1)))),0)</f>
        <v/>
      </c>
      <c r="V39" s="318" t="str">
        <f aca="false">IFERROR(IF((B39=""),"",(IF(COUNT(CS39:CY39)=0,"",ROUND(SUM(CS39:CY39)/SUM($CS$2:$CY$2),1)))),0)</f>
        <v/>
      </c>
      <c r="W39" s="318" t="str">
        <f aca="false">IFERROR(IF((B39=""),"",(IF(COUNT(DA39:DI39)=0,"",ROUND(SUM(DA39:DI39)/SUM($DA$2:$DI$2),1)))),0)</f>
        <v/>
      </c>
      <c r="X39" s="318" t="str">
        <f aca="false">IFERROR(IF((B39=""),"",(IF(COUNT(DK39:DP39)=0,"",ROUND(SUM(DK39:DP39)/SUM($DK$2:$DP$2),1)))),0)</f>
        <v/>
      </c>
      <c r="Y39" s="318"/>
      <c r="Z39" s="318"/>
      <c r="AA39" s="318"/>
      <c r="AB39" s="318"/>
      <c r="AC39" s="319" t="inlineStr">
        <f aca="false">IF($B39="","",IF(COUNTIFS('English Scores- Leveled papers'!$H$4:$KM$4,AC$3,'English Scores- Leveled papers'!$H41:$KM41,"&lt;&gt;")=0,"",SUMIF('English Scores- Leveled papers'!$H$4:$KM$4,AC$3,'English Scores- Leveled papers'!$H41:$KM41)))</f>
        <is>
          <t/>
        </is>
      </c>
      <c r="AD39" s="319" t="inlineStr">
        <f aca="false">IF($B39="","",IF(COUNTIFS('English Scores- Leveled papers'!$H$4:$KM$4,AD$3,'English Scores- Leveled papers'!$H41:$KM41,"&lt;&gt;")=0,"",SUMIF('English Scores- Leveled papers'!$H$4:$KM$4,AD$3,'English Scores- Leveled papers'!$H41:$KM41)))</f>
        <is>
          <t/>
        </is>
      </c>
      <c r="AE39" s="319" t="inlineStr">
        <f aca="false">IF($B39="","",IF(COUNTIFS('English Scores- Leveled papers'!$H$4:$KM$4,AE$3,'English Scores- Leveled papers'!$H41:$KM41,"&lt;&gt;")=0,"",SUMIF('English Scores- Leveled papers'!$H$4:$KM$4,AE$3,'English Scores- Leveled papers'!$H41:$KM41)))</f>
        <is>
          <t/>
        </is>
      </c>
      <c r="AF39" s="319" t="inlineStr">
        <f aca="false">IF($B39="","",IF(COUNTIFS('English Scores- Leveled papers'!$H$4:$KM$4,AF$3,'English Scores- Leveled papers'!$H41:$KM41,"&lt;&gt;")=0,"",SUMIF('English Scores- Leveled papers'!$H$4:$KM$4,AF$3,'English Scores- Leveled papers'!$H41:$KM41)))</f>
        <is>
          <t/>
        </is>
      </c>
      <c r="AG39" s="319" t="inlineStr">
        <f aca="false">IF($B39="","",IF(COUNTIFS('English Scores- Leveled papers'!$H$4:$KM$4,AG$3,'English Scores- Leveled papers'!$H41:$KM41,"&lt;&gt;")=0,"",SUMIF('English Scores- Leveled papers'!$H$4:$KM$4,AG$3,'English Scores- Leveled papers'!$H41:$KM41)))</f>
        <is>
          <t/>
        </is>
      </c>
      <c r="AH39" s="319" t="inlineStr">
        <f aca="false">IF($B39="","",IF(COUNTIFS('English Scores- Leveled papers'!$H$4:$KM$4,AH$3,'English Scores- Leveled papers'!$H41:$KM41,"&lt;&gt;")=0,"",SUMIF('English Scores- Leveled papers'!$H$4:$KM$4,AH$3,'English Scores- Leveled papers'!$H41:$KM41)))</f>
        <is>
          <t/>
        </is>
      </c>
      <c r="AI39" s="319" t="inlineStr">
        <f aca="false">IF($B39="","",IF(COUNTIFS('English Scores- Leveled papers'!$H$4:$KM$4,AI$3,'English Scores- Leveled papers'!$H41:$KM41,"&lt;&gt;")=0,"",SUMIF('English Scores- Leveled papers'!$H$4:$KM$4,AI$3,'English Scores- Leveled papers'!$H41:$KM41)))</f>
        <is>
          <t/>
        </is>
      </c>
      <c r="AJ39" s="319" t="inlineStr">
        <f aca="false">IF($B39="","",IF(COUNTIFS('English Scores- Leveled papers'!$H$4:$KM$4,AJ$3,'English Scores- Leveled papers'!$H41:$KM41,"&lt;&gt;")=0,"",SUMIF('English Scores- Leveled papers'!$H$4:$KM$4,AJ$3,'English Scores- Leveled papers'!$H41:$KM41)))</f>
        <is>
          <t/>
        </is>
      </c>
      <c r="AK39" s="319" t="inlineStr">
        <f aca="false">IF($B39="","",IF(COUNTIFS('English Scores- Leveled papers'!$H$4:$KM$4,AK$3,'English Scores- Leveled papers'!$H41:$KM41,"&lt;&gt;")=0,"",SUMIF('English Scores- Leveled papers'!$H$4:$KM$4,AK$3,'English Scores- Leveled papers'!$H41:$KM41)))</f>
        <is>
          <t/>
        </is>
      </c>
      <c r="AL39" s="319" t="inlineStr">
        <f aca="false">IF($B39="","",IF(COUNTIFS('English Scores- Leveled papers'!$H$4:$KM$4,AL$3,'English Scores- Leveled papers'!$H41:$KM41,"&lt;&gt;")=0,"",SUMIF('English Scores- Leveled papers'!$H$4:$KM$4,AL$3,'English Scores- Leveled papers'!$H41:$KM41)))</f>
        <is>
          <t/>
        </is>
      </c>
      <c r="AM39" s="319" t="n">
        <f aca="false">IF($B39="","",IF(COUNTIFS('English Scores- Leveled papers'!$H$4:$KM$4,AM$3,'English Scores- Leveled papers'!$H41:$KM41,"&lt;&gt;")=0,"",SUMIF('English Scores- Leveled papers'!$H$4:$KM$4,AM$3,'English Scores- Leveled papers'!$H41:$KM41)))</f>
        <v>1</v>
      </c>
      <c r="AN39" s="319" t="n">
        <f aca="false">IF($B39="","",IF(COUNTIFS('English Scores- Leveled papers'!$H$4:$KM$4,AN$3,'English Scores- Leveled papers'!$H41:$KM41,"&lt;&gt;")=0,"",SUMIF('English Scores- Leveled papers'!$H$4:$KM$4,AN$3,'English Scores- Leveled papers'!$H41:$KM41)))</f>
        <v>1</v>
      </c>
      <c r="AO39" s="319" t="n">
        <f aca="false">IF($B39="","",IF(COUNTIFS('English Scores- Leveled papers'!$H$4:$KM$4,AO$3,'English Scores- Leveled papers'!$H41:$KM41,"&lt;&gt;")=0,"",SUMIF('English Scores- Leveled papers'!$H$4:$KM$4,AO$3,'English Scores- Leveled papers'!$H41:$KM41)))</f>
        <v>2</v>
      </c>
      <c r="AP39" s="319" t="n">
        <f aca="false">IF($B39="","",IF(COUNTIFS('English Scores- Leveled papers'!$H$4:$KM$4,AP$3,'English Scores- Leveled papers'!$H41:$KM41,"&lt;&gt;")=0,"",SUMIF('English Scores- Leveled papers'!$H$4:$KM$4,AP$3,'English Scores- Leveled papers'!$H41:$KM41)))</f>
        <v>0.5</v>
      </c>
      <c r="AQ39" s="319" t="n">
        <f aca="false">IF($B39="","",IF(COUNTIFS('English Scores- Leveled papers'!$H$4:$KM$4,AQ$3,'English Scores- Leveled papers'!$H41:$KM41,"&lt;&gt;")=0,"",SUMIF('English Scores- Leveled papers'!$H$4:$KM$4,AQ$3,'English Scores- Leveled papers'!$H41:$KM41)))</f>
        <v>0.5</v>
      </c>
      <c r="AR39" s="319" t="n">
        <f aca="false">IF($B39="","",IF(COUNTIFS('English Scores- Leveled papers'!$H$4:$KM$4,AR$3,'English Scores- Leveled papers'!$H41:$KM41,"&lt;&gt;")=0,"",SUMIF('English Scores- Leveled papers'!$H$4:$KM$4,AR$3,'English Scores- Leveled papers'!$H41:$KM41)))</f>
        <v>1</v>
      </c>
      <c r="AS39" s="319" t="n">
        <f aca="false">IF($B39="","",IF(COUNTIFS('English Scores- Leveled papers'!$H$4:$KM$4,AS$3,'English Scores- Leveled papers'!$H41:$KM41,"&lt;&gt;")=0,"",SUMIF('English Scores- Leveled papers'!$H$4:$KM$4,AS$3,'English Scores- Leveled papers'!$H41:$KM41)))</f>
        <v>2</v>
      </c>
      <c r="AT39" s="319" t="n">
        <f aca="false">IF($B39="","",IF(COUNTIFS('English Scores- Leveled papers'!$H$4:$KM$4,AT$3,'English Scores- Leveled papers'!$H41:$KM41,"&lt;&gt;")=0,"",SUMIF('English Scores- Leveled papers'!$H$4:$KM$4,AT$3,'English Scores- Leveled papers'!$H41:$KM41)))</f>
        <v>1</v>
      </c>
      <c r="AU39" s="319" t="n">
        <f aca="false">IF($B39="","",IF(COUNTIFS('English Scores- Leveled papers'!$H$4:$KM$4,AU$3,'English Scores- Leveled papers'!$H41:$KM41,"&lt;&gt;")=0,"",SUMIF('English Scores- Leveled papers'!$H$4:$KM$4,AU$3,'English Scores- Leveled papers'!$H41:$KM41)))</f>
        <v>0</v>
      </c>
      <c r="AV39" s="319" t="n">
        <f aca="false">IF($B39="","",IF(COUNTIFS('English Scores- Leveled papers'!$H$4:$KM$4,AV$3,'English Scores- Leveled papers'!$H41:$KM41,"&lt;&gt;")=0,"",SUMIF('English Scores- Leveled papers'!$H$4:$KM$4,AV$3,'English Scores- Leveled papers'!$H41:$KM41)))</f>
        <v>1</v>
      </c>
      <c r="AW39" s="319" t="n">
        <f aca="false">IF($B39="","",IF(COUNTIFS('English Scores- Leveled papers'!$H$4:$KM$4,AW$3,'English Scores- Leveled papers'!$H41:$KM41,"&lt;&gt;")=0,"",SUMIF('English Scores- Leveled papers'!$H$4:$KM$4,AW$3,'English Scores- Leveled papers'!$H41:$KM41)))</f>
        <v>1.75</v>
      </c>
      <c r="AX39" s="319" t="inlineStr">
        <f aca="false">IF($B39="","",IF(COUNTIFS('English Scores- Leveled papers'!$H$4:$KM$4,AX$3,'English Scores- Leveled papers'!$H41:$KM41,"&lt;&gt;")=0,"",SUMIF('English Scores- Leveled papers'!$H$4:$KM$4,AX$3,'English Scores- Leveled papers'!$H41:$KM41)))</f>
        <is>
          <t/>
        </is>
      </c>
      <c r="AY39" s="319" t="inlineStr">
        <f aca="false">IF($B39="","",IF(COUNTIFS('English Scores- Leveled papers'!$H$4:$KM$4,AY$3,'English Scores- Leveled papers'!$H41:$KM41,"&lt;&gt;")=0,"",SUMIF('English Scores- Leveled papers'!$H$4:$KM$4,AY$3,'English Scores- Leveled papers'!$H41:$KM41)))</f>
        <is>
          <t/>
        </is>
      </c>
      <c r="AZ39" s="319" t="inlineStr">
        <f aca="false">IF($B39="","",IF(COUNTIFS('English Scores- Leveled papers'!$H$4:$KM$4,AZ$3,'English Scores- Leveled papers'!$H41:$KM41,"&lt;&gt;")=0,"",SUMIF('English Scores- Leveled papers'!$H$4:$KM$4,AZ$3,'English Scores- Leveled papers'!$H41:$KM41)))</f>
        <is>
          <t/>
        </is>
      </c>
      <c r="BA39" s="319" t="inlineStr">
        <f aca="false">IF($B39="","",IF(COUNTIFS('English Scores- Leveled papers'!$H$4:$KM$4,BA$3,'English Scores- Leveled papers'!$H41:$KM41,"&lt;&gt;")=0,"",SUMIF('English Scores- Leveled papers'!$H$4:$KM$4,BA$3,'English Scores- Leveled papers'!$H41:$KM41)))</f>
        <is>
          <t/>
        </is>
      </c>
      <c r="BB39" s="319" t="inlineStr">
        <f aca="false">IF($B39="","",IF(COUNTIFS('English Scores- Leveled papers'!$H$4:$KM$4,BB$3,'English Scores- Leveled papers'!$H41:$KM41,"&lt;&gt;")=0,"",SUMIF('English Scores- Leveled papers'!$H$4:$KM$4,BB$3,'English Scores- Leveled papers'!$H41:$KM41)))</f>
        <is>
          <t/>
        </is>
      </c>
      <c r="BC39" s="319" t="inlineStr">
        <f aca="false">IF($B39="","",IF(COUNTIFS('English Scores- Leveled papers'!$H$4:$KM$4,BC$3,'English Scores- Leveled papers'!$H41:$KM41,"&lt;&gt;")=0,"",SUMIF('English Scores- Leveled papers'!$H$4:$KM$4,BC$3,'English Scores- Leveled papers'!$H41:$KM41)))</f>
        <is>
          <t/>
        </is>
      </c>
      <c r="BD39" s="319" t="inlineStr">
        <f aca="false">IF($B39="","",IF(COUNTIFS('English Scores- Leveled papers'!$H$4:$KM$4,BD$3,'English Scores- Leveled papers'!$H41:$KM41,"&lt;&gt;")=0,"",SUMIF('English Scores- Leveled papers'!$H$4:$KM$4,BD$3,'English Scores- Leveled papers'!$H41:$KM41)))</f>
        <is>
          <t/>
        </is>
      </c>
      <c r="BE39" s="319" t="inlineStr">
        <f aca="false">IF($B39="","",IF(COUNTIFS('English Scores- Leveled papers'!$H$4:$KM$4,BE$3,'English Scores- Leveled papers'!$H41:$KM41,"&lt;&gt;")=0,"",SUMIF('English Scores- Leveled papers'!$H$4:$KM$4,BE$3,'English Scores- Leveled papers'!$H41:$KM41)))</f>
        <is>
          <t/>
        </is>
      </c>
      <c r="BF39" s="319" t="inlineStr">
        <f aca="false">IF($B39="","",IF(COUNTIFS('English Scores- Leveled papers'!$H$4:$KM$4,BF$3,'English Scores- Leveled papers'!$H41:$KM41,"&lt;&gt;")=0,"",SUMIF('English Scores- Leveled papers'!$H$4:$KM$4,BF$3,'English Scores- Leveled papers'!$H41:$KM41)))</f>
        <is>
          <t/>
        </is>
      </c>
      <c r="BG39" s="319" t="inlineStr">
        <f aca="false">IF($B39="","",IF(COUNTIFS('English Scores- Leveled papers'!$H$4:$KM$4,BG$3,'English Scores- Leveled papers'!$H41:$KM41,"&lt;&gt;")=0,"",SUMIF('English Scores- Leveled papers'!$H$4:$KM$4,BG$3,'English Scores- Leveled papers'!$H41:$KM41)))</f>
        <is>
          <t/>
        </is>
      </c>
      <c r="BH39" s="319" t="inlineStr">
        <f aca="false">IF($B39="","",IF(COUNTIFS('English Scores- Leveled papers'!$H$4:$KM$4,BH$3,'English Scores- Leveled papers'!$H41:$KM41,"&lt;&gt;")=0,"",SUMIF('English Scores- Leveled papers'!$H$4:$KM$4,BH$3,'English Scores- Leveled papers'!$H41:$KM41)))</f>
        <is>
          <t/>
        </is>
      </c>
      <c r="BI39" s="319" t="inlineStr">
        <f aca="false">IF($B39="","",IF(COUNTIFS('English Scores- Leveled papers'!$H$4:$KM$4,BI$3,'English Scores- Leveled papers'!$H41:$KM41,"&lt;&gt;")=0,"",SUMIF('English Scores- Leveled papers'!$H$4:$KM$4,BI$3,'English Scores- Leveled papers'!$H41:$KM41)))</f>
        <is>
          <t/>
        </is>
      </c>
      <c r="BJ39" s="319" t="inlineStr">
        <f aca="false">IF($B39="","",IF(COUNTIFS('English Scores- Leveled papers'!$H$4:$KM$4,BJ$3,'English Scores- Leveled papers'!$H41:$KM41,"&lt;&gt;")=0,"",SUMIF('English Scores- Leveled papers'!$H$4:$KM$4,BJ$3,'English Scores- Leveled papers'!$H41:$KM41)))</f>
        <is>
          <t/>
        </is>
      </c>
      <c r="BK39" s="319" t="inlineStr">
        <f aca="false">IF($B39="","",IF(COUNTIFS('English Scores- Leveled papers'!$H$4:$KM$4,BK$3,'English Scores- Leveled papers'!$H41:$KM41,"&lt;&gt;")=0,"",SUMIF('English Scores- Leveled papers'!$H$4:$KM$4,BK$3,'English Scores- Leveled papers'!$H41:$KM41)))</f>
        <is>
          <t/>
        </is>
      </c>
      <c r="BL39" s="319" t="inlineStr">
        <f aca="false">IF($B39="","",IF(COUNTIFS('English Scores- Leveled papers'!$H$4:$KM$4,BL$3,'English Scores- Leveled papers'!$H41:$KM41,"&lt;&gt;")=0,"",SUMIF('English Scores- Leveled papers'!$H$4:$KM$4,BL$3,'English Scores- Leveled papers'!$H41:$KM41)))</f>
        <is>
          <t/>
        </is>
      </c>
      <c r="BM39" s="319" t="inlineStr">
        <f aca="false">IF($B39="","",IF(COUNTIFS('English Scores- Leveled papers'!$H$4:$KM$4,BM$3,'English Scores- Leveled papers'!$H41:$KM41,"&lt;&gt;")=0,"",SUMIF('English Scores- Leveled papers'!$H$4:$KM$4,BM$3,'English Scores- Leveled papers'!$H41:$KM41)))</f>
        <is>
          <t/>
        </is>
      </c>
      <c r="BN39" s="319" t="inlineStr">
        <f aca="false">IF($B39="","",IF(COUNTIFS('English Scores- Leveled papers'!$H$4:$KM$4,BN$3,'English Scores- Leveled papers'!$H41:$KM41,"&lt;&gt;")=0,"",SUMIF('English Scores- Leveled papers'!$H$4:$KM$4,BN$3,'English Scores- Leveled papers'!$H41:$KM41)))</f>
        <is>
          <t/>
        </is>
      </c>
      <c r="BO39" s="319" t="inlineStr">
        <f aca="false">IF($B39="","",IF(COUNTIFS('English Scores- Leveled papers'!$H$4:$KM$4,BO$3,'English Scores- Leveled papers'!$H41:$KM41,"&lt;&gt;")=0,"",SUMIF('English Scores- Leveled papers'!$H$4:$KM$4,BO$3,'English Scores- Leveled papers'!$H41:$KM41)))</f>
        <is>
          <t/>
        </is>
      </c>
      <c r="BP39" s="319" t="inlineStr">
        <f aca="false">IF($B39="","",IF(COUNTIFS('English Scores- Leveled papers'!$H$4:$KM$4,BP$3,'English Scores- Leveled papers'!$H41:$KM41,"&lt;&gt;")=0,"",SUMIF('English Scores- Leveled papers'!$H$4:$KM$4,BP$3,'English Scores- Leveled papers'!$H41:$KM41)))</f>
        <is>
          <t/>
        </is>
      </c>
      <c r="BQ39" s="319" t="inlineStr">
        <f aca="false">IF($B39="","",IF(COUNTIFS('English Scores- Leveled papers'!$H$4:$KM$4,BQ$3,'English Scores- Leveled papers'!$H41:$KM41,"&lt;&gt;")=0,"",SUMIF('English Scores- Leveled papers'!$H$4:$KM$4,BQ$3,'English Scores- Leveled papers'!$H41:$KM41)))</f>
        <is>
          <t/>
        </is>
      </c>
      <c r="BR39" s="319" t="inlineStr">
        <f aca="false">IF($B39="","",IF(COUNTIFS('English Scores- Leveled papers'!$H$4:$KM$4,BR$3,'English Scores- Leveled papers'!$H41:$KM41,"&lt;&gt;")=0,"",SUMIF('English Scores- Leveled papers'!$H$4:$KM$4,BR$3,'English Scores- Leveled papers'!$H41:$KM41)))</f>
        <is>
          <t/>
        </is>
      </c>
      <c r="BS39" s="319" t="inlineStr">
        <f aca="false">IF($B39="","",IF(COUNTIFS('English Scores- Leveled papers'!$H$4:$KM$4,BS$3,'English Scores- Leveled papers'!$H41:$KM41,"&lt;&gt;")=0,"",SUMIF('English Scores- Leveled papers'!$H$4:$KM$4,BS$3,'English Scores- Leveled papers'!$H41:$KM41)))</f>
        <is>
          <t/>
        </is>
      </c>
      <c r="BT39" s="319" t="inlineStr">
        <f aca="false">IF($B39="","",IF(COUNTIFS('English Scores- Leveled papers'!$H$4:$KM$4,BT$3,'English Scores- Leveled papers'!$H41:$KM41,"&lt;&gt;")=0,"",SUMIF('English Scores- Leveled papers'!$H$4:$KM$4,BT$3,'English Scores- Leveled papers'!$H41:$KM41)))</f>
        <is>
          <t/>
        </is>
      </c>
      <c r="BU39" s="319" t="inlineStr">
        <f aca="false">IF($B39="","",IF(COUNTIFS('English Scores- Leveled papers'!$H$4:$KM$4,BU$3,'English Scores- Leveled papers'!$H41:$KM41,"&lt;&gt;")=0,"",SUMIF('English Scores- Leveled papers'!$H$4:$KM$4,BU$3,'English Scores- Leveled papers'!$H41:$KM41)))</f>
        <is>
          <t/>
        </is>
      </c>
      <c r="BV39" s="319" t="inlineStr">
        <f aca="false">IF($B39="","",IF(COUNTIFS('English Scores- Leveled papers'!$H$4:$KM$4,BV$3,'English Scores- Leveled papers'!$H41:$KM41,"&lt;&gt;")=0,"",SUMIF('English Scores- Leveled papers'!$H$4:$KM$4,BV$3,'English Scores- Leveled papers'!$H41:$KM41)))</f>
        <is>
          <t/>
        </is>
      </c>
      <c r="BW39" s="319" t="inlineStr">
        <f aca="false">IF($B39="","",IF(COUNTIFS('English Scores- Leveled papers'!$H$4:$KM$4,BW$3,'English Scores- Leveled papers'!$H41:$KM41,"&lt;&gt;")=0,"",SUMIF('English Scores- Leveled papers'!$H$4:$KM$4,BW$3,'English Scores- Leveled papers'!$H41:$KM41)))</f>
        <is>
          <t/>
        </is>
      </c>
      <c r="BX39" s="319" t="inlineStr">
        <f aca="false">IF($B39="","",IF(COUNTIFS('English Scores- Leveled papers'!$H$4:$KM$4,BX$3,'English Scores- Leveled papers'!$H41:$KM41,"&lt;&gt;")=0,"",SUMIF('English Scores- Leveled papers'!$H$4:$KM$4,BX$3,'English Scores- Leveled papers'!$H41:$KM41)))</f>
        <is>
          <t/>
        </is>
      </c>
      <c r="BY39" s="319" t="inlineStr">
        <f aca="false">IF($B39="","",IF(COUNTIFS('English Scores- Leveled papers'!$H$4:$KM$4,BY$3,'English Scores- Leveled papers'!$H41:$KM41,"&lt;&gt;")=0,"",SUMIF('English Scores- Leveled papers'!$H$4:$KM$4,BY$3,'English Scores- Leveled papers'!$H41:$KM41)))</f>
        <is>
          <t/>
        </is>
      </c>
      <c r="BZ39" s="319" t="inlineStr">
        <f aca="false">IF($B39="","",IF(COUNTIFS('English Scores- Leveled papers'!$H$4:$KM$4,BZ$3,'English Scores- Leveled papers'!$H41:$KM41,"&lt;&gt;")=0,"",SUMIF('English Scores- Leveled papers'!$H$4:$KM$4,BZ$3,'English Scores- Leveled papers'!$H41:$KM41)))</f>
        <is>
          <t/>
        </is>
      </c>
      <c r="CA39" s="319" t="inlineStr">
        <f aca="false">IF($B39="","",IF(COUNTIFS('English Scores- Leveled papers'!$H$4:$KM$4,CA$3,'English Scores- Leveled papers'!$H41:$KM41,"&lt;&gt;")=0,"",SUMIF('English Scores- Leveled papers'!$H$4:$KM$4,CA$3,'English Scores- Leveled papers'!$H41:$KM41)))</f>
        <is>
          <t/>
        </is>
      </c>
      <c r="CB39" s="319" t="inlineStr">
        <f aca="false">IF($B39="","",IF(COUNTIFS('English Scores- Leveled papers'!$H$4:$KM$4,CB$3,'English Scores- Leveled papers'!$H41:$KM41,"&lt;&gt;")=0,"",SUMIF('English Scores- Leveled papers'!$H$4:$KM$4,CB$3,'English Scores- Leveled papers'!$H41:$KM41)))</f>
        <is>
          <t/>
        </is>
      </c>
      <c r="CC39" s="319" t="inlineStr">
        <f aca="false">IF($B39="","",IF(COUNTIFS('English Scores- Leveled papers'!$H$4:$KM$4,CC$3,'English Scores- Leveled papers'!$H41:$KM41,"&lt;&gt;")=0,"",SUMIF('English Scores- Leveled papers'!$H$4:$KM$4,CC$3,'English Scores- Leveled papers'!$H41:$KM41)))</f>
        <is>
          <t/>
        </is>
      </c>
      <c r="CD39" s="319" t="inlineStr">
        <f aca="false">IF($B39="","",IF(COUNTIFS('English Scores- Leveled papers'!$H$4:$KM$4,CD$3,'English Scores- Leveled papers'!$H41:$KM41,"&lt;&gt;")=0,"",SUMIF('English Scores- Leveled papers'!$H$4:$KM$4,CD$3,'English Scores- Leveled papers'!$H41:$KM41)))</f>
        <is>
          <t/>
        </is>
      </c>
      <c r="CE39" s="319" t="inlineStr">
        <f aca="false">IF($B39="","",IF(COUNTIFS('English Scores- Leveled papers'!$H$4:$KM$4,CE$3,'English Scores- Leveled papers'!$H41:$KM41,"&lt;&gt;")=0,"",SUMIF('English Scores- Leveled papers'!$H$4:$KM$4,CE$3,'English Scores- Leveled papers'!$H41:$KM41)))</f>
        <is>
          <t/>
        </is>
      </c>
      <c r="CF39" s="319" t="inlineStr">
        <f aca="false">IF($B39="","",IF(COUNTIFS('English Scores- Leveled papers'!$H$4:$KM$4,CF$3,'English Scores- Leveled papers'!$H41:$KM41,"&lt;&gt;")=0,"",SUMIF('English Scores- Leveled papers'!$H$4:$KM$4,CF$3,'English Scores- Leveled papers'!$H41:$KM41)))</f>
        <is>
          <t/>
        </is>
      </c>
      <c r="CG39" s="319" t="inlineStr">
        <f aca="false">IF($B39="","",IF(COUNTIFS('English Scores- Leveled papers'!$H$4:$KM$4,CG$3,'English Scores- Leveled papers'!$H41:$KM41,"&lt;&gt;")=0,"",SUMIF('English Scores- Leveled papers'!$H$4:$KM$4,CG$3,'English Scores- Leveled papers'!$H41:$KM41)))</f>
        <is>
          <t/>
        </is>
      </c>
      <c r="CH39" s="319" t="inlineStr">
        <f aca="false">IF($B39="","",IF(COUNTIFS('English Scores- Leveled papers'!$H$4:$KM$4,CH$3,'English Scores- Leveled papers'!$H41:$KM41,"&lt;&gt;")=0,"",SUMIF('English Scores- Leveled papers'!$H$4:$KM$4,CH$3,'English Scores- Leveled papers'!$H41:$KM41)))</f>
        <is>
          <t/>
        </is>
      </c>
      <c r="CI39" s="319" t="inlineStr">
        <f aca="false">IF($B39="","",IF(COUNTIFS('English Scores- Leveled papers'!$H$4:$KM$4,CI$3,'English Scores- Leveled papers'!$H41:$KM41,"&lt;&gt;")=0,"",SUMIF('English Scores- Leveled papers'!$H$4:$KM$4,CI$3,'English Scores- Leveled papers'!$H41:$KM41)))</f>
        <is>
          <t/>
        </is>
      </c>
      <c r="CJ39" s="319" t="inlineStr">
        <f aca="false">IF($B39="","",IF(COUNTIFS('English Scores- Leveled papers'!$H$4:$KM$4,CJ$3,'English Scores- Leveled papers'!$H41:$KM41,"&lt;&gt;")=0,"",SUMIF('English Scores- Leveled papers'!$H$4:$KM$4,CJ$3,'English Scores- Leveled papers'!$H41:$KM41)))</f>
        <is>
          <t/>
        </is>
      </c>
      <c r="CK39" s="319" t="inlineStr">
        <f aca="false">IF($B39="","",IF(COUNTIFS('English Scores- Leveled papers'!$H$4:$KM$4,CK$3,'English Scores- Leveled papers'!$H41:$KM41,"&lt;&gt;")=0,"",SUMIF('English Scores- Leveled papers'!$H$4:$KM$4,CK$3,'English Scores- Leveled papers'!$H41:$KM41)))</f>
        <is>
          <t/>
        </is>
      </c>
      <c r="CL39" s="319" t="inlineStr">
        <f aca="false">IF($B39="","",IF(COUNTIFS('English Scores- Leveled papers'!$H$4:$KM$4,CL$3,'English Scores- Leveled papers'!$H41:$KM41,"&lt;&gt;")=0,"",SUMIF('English Scores- Leveled papers'!$H$4:$KM$4,CL$3,'English Scores- Leveled papers'!$H41:$KM41)))</f>
        <is>
          <t/>
        </is>
      </c>
      <c r="CM39" s="319" t="inlineStr">
        <f aca="false">IF($B39="","",IF(COUNTIFS('English Scores- Leveled papers'!$H$4:$KM$4,CM$3,'English Scores- Leveled papers'!$H41:$KM41,"&lt;&gt;")=0,"",SUMIF('English Scores- Leveled papers'!$H$4:$KM$4,CM$3,'English Scores- Leveled papers'!$H41:$KM41)))</f>
        <is>
          <t/>
        </is>
      </c>
      <c r="CN39" s="319" t="inlineStr">
        <f aca="false">IF($B39="","",IF(COUNTIFS('English Scores- Leveled papers'!$H$4:$KM$4,CN$3,'English Scores- Leveled papers'!$H41:$KM41,"&lt;&gt;")=0,"",SUMIF('English Scores- Leveled papers'!$H$4:$KM$4,CN$3,'English Scores- Leveled papers'!$H41:$KM41)))</f>
        <is>
          <t/>
        </is>
      </c>
      <c r="CO39" s="319" t="inlineStr">
        <f aca="false">IF($B39="","",IF(COUNTIFS('English Scores- Leveled papers'!$H$4:$KM$4,CO$3,'English Scores- Leveled papers'!$H41:$KM41,"&lt;&gt;")=0,"",SUMIF('English Scores- Leveled papers'!$H$4:$KM$4,CO$3,'English Scores- Leveled papers'!$H41:$KM41)))</f>
        <is>
          <t/>
        </is>
      </c>
      <c r="CP39" s="319" t="inlineStr">
        <f aca="false">IF($B39="","",IF(COUNTIFS('English Scores- Leveled papers'!$H$4:$KM$4,CP$3,'English Scores- Leveled papers'!$H41:$KM41,"&lt;&gt;")=0,"",SUMIF('English Scores- Leveled papers'!$H$4:$KM$4,CP$3,'English Scores- Leveled papers'!$H41:$KM41)))</f>
        <is>
          <t/>
        </is>
      </c>
      <c r="CQ39" s="319" t="inlineStr">
        <f aca="false">IF($B39="","",IF(COUNTIFS('English Scores- Leveled papers'!$H$4:$KM$4,CQ$3,'English Scores- Leveled papers'!$H41:$KM41,"&lt;&gt;")=0,"",SUMIF('English Scores- Leveled papers'!$H$4:$KM$4,CQ$3,'English Scores- Leveled papers'!$H41:$KM41)))</f>
        <is>
          <t/>
        </is>
      </c>
      <c r="CR39" s="319" t="inlineStr">
        <f aca="false">IF($B39="","",IF(COUNTIFS('English Scores- Leveled papers'!$H$4:$KM$4,CR$3,'English Scores- Leveled papers'!$H41:$KM41,"&lt;&gt;")=0,"",SUMIF('English Scores- Leveled papers'!$H$4:$KM$4,CR$3,'English Scores- Leveled papers'!$H41:$KM41)))</f>
        <is>
          <t/>
        </is>
      </c>
      <c r="CS39" s="319" t="inlineStr">
        <f aca="false">IF($B39="","",IF(COUNTIFS('English Scores- Leveled papers'!$H$4:$KM$4,CS$3,'English Scores- Leveled papers'!$H41:$KM41,"&lt;&gt;")=0,"",SUMIF('English Scores- Leveled papers'!$H$4:$KM$4,CS$3,'English Scores- Leveled papers'!$H41:$KM41)))</f>
        <is>
          <t/>
        </is>
      </c>
      <c r="CT39" s="319" t="inlineStr">
        <f aca="false">IF($B39="","",IF(COUNTIFS('English Scores- Leveled papers'!$H$4:$KM$4,CT$3,'English Scores- Leveled papers'!$H41:$KM41,"&lt;&gt;")=0,"",SUMIF('English Scores- Leveled papers'!$H$4:$KM$4,CT$3,'English Scores- Leveled papers'!$H41:$KM41)))</f>
        <is>
          <t/>
        </is>
      </c>
      <c r="CU39" s="319" t="inlineStr">
        <f aca="false">IF($B39="","",IF(COUNTIFS('English Scores- Leveled papers'!$H$4:$KM$4,CU$3,'English Scores- Leveled papers'!$H41:$KM41,"&lt;&gt;")=0,"",SUMIF('English Scores- Leveled papers'!$H$4:$KM$4,CU$3,'English Scores- Leveled papers'!$H41:$KM41)))</f>
        <is>
          <t/>
        </is>
      </c>
      <c r="CV39" s="319" t="inlineStr">
        <f aca="false">IF($B39="","",IF(COUNTIFS('English Scores- Leveled papers'!$H$4:$KM$4,CV$3,'English Scores- Leveled papers'!$H41:$KM41,"&lt;&gt;")=0,"",SUMIF('English Scores- Leveled papers'!$H$4:$KM$4,CV$3,'English Scores- Leveled papers'!$H41:$KM41)))</f>
        <is>
          <t/>
        </is>
      </c>
      <c r="CW39" s="319" t="inlineStr">
        <f aca="false">IF($B39="","",IF(COUNTIFS('English Scores- Leveled papers'!$H$4:$KM$4,CW$3,'English Scores- Leveled papers'!$H41:$KM41,"&lt;&gt;")=0,"",SUMIF('English Scores- Leveled papers'!$H$4:$KM$4,CW$3,'English Scores- Leveled papers'!$H41:$KM41)))</f>
        <is>
          <t/>
        </is>
      </c>
      <c r="CX39" s="319" t="inlineStr">
        <f aca="false">IF($B39="","",IF(COUNTIFS('English Scores- Leveled papers'!$H$4:$KM$4,CX$3,'English Scores- Leveled papers'!$H41:$KM41,"&lt;&gt;")=0,"",SUMIF('English Scores- Leveled papers'!$H$4:$KM$4,CX$3,'English Scores- Leveled papers'!$H41:$KM41)))</f>
        <is>
          <t/>
        </is>
      </c>
      <c r="CY39" s="319" t="inlineStr">
        <f aca="false">IF($B39="","",IF(COUNTIFS('English Scores- Leveled papers'!$H$4:$KM$4,CY$3,'English Scores- Leveled papers'!$H41:$KM41,"&lt;&gt;")=0,"",SUMIF('English Scores- Leveled papers'!$H$4:$KM$4,CY$3,'English Scores- Leveled papers'!$H41:$KM41)))</f>
        <is>
          <t/>
        </is>
      </c>
      <c r="CZ39" s="319" t="inlineStr">
        <f aca="false">IF($B39="","",IF(COUNTIFS('English Scores- Leveled papers'!$H$4:$KM$4,CZ$3,'English Scores- Leveled papers'!$H41:$KM41,"&lt;&gt;")=0,"",SUMIF('English Scores- Leveled papers'!$H$4:$KM$4,CZ$3,'English Scores- Leveled papers'!$H41:$KM41)))</f>
        <is>
          <t/>
        </is>
      </c>
      <c r="DA39" s="319" t="inlineStr">
        <f aca="false">IF($B39="","",IF(COUNTIFS('English Scores- Leveled papers'!$H$4:$KM$4,DA$3,'English Scores- Leveled papers'!$H41:$KM41,"&lt;&gt;")=0,"",SUMIF('English Scores- Leveled papers'!$H$4:$KM$4,DA$3,'English Scores- Leveled papers'!$H41:$KM41)))</f>
        <is>
          <t/>
        </is>
      </c>
      <c r="DB39" s="319" t="inlineStr">
        <f aca="false">IF($B39="","",IF(COUNTIFS('English Scores- Leveled papers'!$H$4:$KM$4,DB$3,'English Scores- Leveled papers'!$H41:$KM41,"&lt;&gt;")=0,"",SUMIF('English Scores- Leveled papers'!$H$4:$KM$4,DB$3,'English Scores- Leveled papers'!$H41:$KM41)))</f>
        <is>
          <t/>
        </is>
      </c>
      <c r="DC39" s="319" t="inlineStr">
        <f aca="false">IF($B39="","",IF(COUNTIFS('English Scores- Leveled papers'!$H$4:$KM$4,DC$3,'English Scores- Leveled papers'!$H41:$KM41,"&lt;&gt;")=0,"",SUMIF('English Scores- Leveled papers'!$H$4:$KM$4,DC$3,'English Scores- Leveled papers'!$H41:$KM41)))</f>
        <is>
          <t/>
        </is>
      </c>
      <c r="DD39" s="319" t="inlineStr">
        <f aca="false">IF($B39="","",IF(COUNTIFS('English Scores- Leveled papers'!$H$4:$KM$4,DD$3,'English Scores- Leveled papers'!$H41:$KM41,"&lt;&gt;")=0,"",SUMIF('English Scores- Leveled papers'!$H$4:$KM$4,DD$3,'English Scores- Leveled papers'!$H41:$KM41)))</f>
        <is>
          <t/>
        </is>
      </c>
      <c r="DE39" s="319" t="inlineStr">
        <f aca="false">IF($B39="","",IF(COUNTIFS('English Scores- Leveled papers'!$H$4:$KM$4,DE$3,'English Scores- Leveled papers'!$H41:$KM41,"&lt;&gt;")=0,"",SUMIF('English Scores- Leveled papers'!$H$4:$KM$4,DE$3,'English Scores- Leveled papers'!$H41:$KM41)))</f>
        <is>
          <t/>
        </is>
      </c>
      <c r="DF39" s="319" t="inlineStr">
        <f aca="false">IF($B39="","",IF(COUNTIFS('English Scores- Leveled papers'!$H$4:$KM$4,DF$3,'English Scores- Leveled papers'!$H41:$KM41,"&lt;&gt;")=0,"",SUMIF('English Scores- Leveled papers'!$H$4:$KM$4,DF$3,'English Scores- Leveled papers'!$H41:$KM41)))</f>
        <is>
          <t/>
        </is>
      </c>
      <c r="DG39" s="319" t="inlineStr">
        <f aca="false">IF($B39="","",IF(COUNTIFS('English Scores- Leveled papers'!$H$4:$KM$4,DG$3,'English Scores- Leveled papers'!$H41:$KM41,"&lt;&gt;")=0,"",SUMIF('English Scores- Leveled papers'!$H$4:$KM$4,DG$3,'English Scores- Leveled papers'!$H41:$KM41)))</f>
        <is>
          <t/>
        </is>
      </c>
      <c r="DH39" s="319" t="inlineStr">
        <f aca="false">IF($B39="","",IF(COUNTIFS('English Scores- Leveled papers'!$H$4:$KM$4,DH$3,'English Scores- Leveled papers'!$H41:$KM41,"&lt;&gt;")=0,"",SUMIF('English Scores- Leveled papers'!$H$4:$KM$4,DH$3,'English Scores- Leveled papers'!$H41:$KM41)))</f>
        <is>
          <t/>
        </is>
      </c>
      <c r="DI39" s="319" t="inlineStr">
        <f aca="false">IF($B39="","",IF(COUNTIFS('English Scores- Leveled papers'!$H$4:$KM$4,DI$3,'English Scores- Leveled papers'!$H41:$KM41,"&lt;&gt;")=0,"",SUMIF('English Scores- Leveled papers'!$H$4:$KM$4,DI$3,'English Scores- Leveled papers'!$H41:$KM41)))</f>
        <is>
          <t/>
        </is>
      </c>
      <c r="DJ39" s="319" t="inlineStr">
        <f aca="false">IF($B39="","",IF(COUNTIFS('English Scores- Leveled papers'!$H$4:$KM$4,DJ$3,'English Scores- Leveled papers'!$H41:$KM41,"&lt;&gt;")=0,"",SUMIF('English Scores- Leveled papers'!$H$4:$KM$4,DJ$3,'English Scores- Leveled papers'!$H41:$KM41)))</f>
        <is>
          <t/>
        </is>
      </c>
      <c r="DK39" s="319" t="inlineStr">
        <f aca="false">IF($B39="","",IF(COUNTIFS('English Scores- Leveled papers'!$H$4:$KM$4,DK$3,'English Scores- Leveled papers'!$H41:$KM41,"&lt;&gt;")=0,"",SUMIF('English Scores- Leveled papers'!$H$4:$KM$4,DK$3,'English Scores- Leveled papers'!$H41:$KM41)))</f>
        <is>
          <t/>
        </is>
      </c>
      <c r="DL39" s="319" t="inlineStr">
        <f aca="false">IF($B39="","",IF(COUNTIFS('English Scores- Leveled papers'!$H$4:$KM$4,DL$3,'English Scores- Leveled papers'!$H41:$KM41,"&lt;&gt;")=0,"",SUMIF('English Scores- Leveled papers'!$H$4:$KM$4,DL$3,'English Scores- Leveled papers'!$H41:$KM41)))</f>
        <is>
          <t/>
        </is>
      </c>
      <c r="DM39" s="319" t="inlineStr">
        <f aca="false">IF($B39="","",IF(COUNTIFS('English Scores- Leveled papers'!$H$4:$KM$4,DM$3,'English Scores- Leveled papers'!$H41:$KM41,"&lt;&gt;")=0,"",SUMIF('English Scores- Leveled papers'!$H$4:$KM$4,DM$3,'English Scores- Leveled papers'!$H41:$KM41)))</f>
        <is>
          <t/>
        </is>
      </c>
      <c r="DN39" s="319" t="inlineStr">
        <f aca="false">IF($B39="","",IF(COUNTIFS('English Scores- Leveled papers'!$H$4:$KM$4,DN$3,'English Scores- Leveled papers'!$H41:$KM41,"&lt;&gt;")=0,"",SUMIF('English Scores- Leveled papers'!$H$4:$KM$4,DN$3,'English Scores- Leveled papers'!$H41:$KM41)))</f>
        <is>
          <t/>
        </is>
      </c>
      <c r="DO39" s="319" t="inlineStr">
        <f aca="false">IF($B39="","",IF(COUNTIFS('English Scores- Leveled papers'!$H$4:$KM$4,DO$3,'English Scores- Leveled papers'!$H41:$KM41,"&lt;&gt;")=0,"",SUMIF('English Scores- Leveled papers'!$H$4:$KM$4,DO$3,'English Scores- Leveled papers'!$H41:$KM41)))</f>
        <is>
          <t/>
        </is>
      </c>
      <c r="DP39" s="319" t="inlineStr">
        <f aca="false">IF($B39="","",IF(COUNTIFS('English Scores- Leveled papers'!$H$4:$KM$4,DP$3,'English Scores- Leveled papers'!$H41:$KM41,"&lt;&gt;")=0,"",SUMIF('English Scores- Leveled papers'!$H$4:$KM$4,DP$3,'English Scores- Leveled papers'!$H41:$KM41)))</f>
        <is>
          <t/>
        </is>
      </c>
      <c r="DQ39" s="320" t="inlineStr">
        <f aca="false">IF($B39="","",IF(COUNTIFS('English Scores- Leveled papers'!$H$4:$KM$4,DQ$3,'English Scores- Leveled papers'!$H41:$KM41,"&lt;&gt;")=0,"",SUMIF('English Scores- Leveled papers'!$H$4:$KM$4,DQ$3,'English Scores- Leveled papers'!$H41:$KM41)))</f>
        <is>
          <t/>
        </is>
      </c>
      <c r="DR39" s="321" t="inlineStr">
        <f aca="false">IF('Cover Sheet'!$AC$6="6th", 'Eng GLA 6th, 7th, 8th'!D42, "")</f>
        <is>
          <t/>
        </is>
      </c>
      <c r="DU39" s="319" t="inlineStr">
        <f aca="false">IF($B39="","",IF(COUNTIFS('Eng GLA 6th, 7th, 8th'!$E$4:$DV$4,DU$3,'Eng GLA 6th, 7th, 8th'!$E42:$DV42,"&lt;&gt;")=0,"",SUMIF('Eng GLA 6th, 7th, 8th'!$E$4:$DV$4,DU$3,'Eng GLA 6th, 7th, 8th'!$E42:$DV42)))</f>
        <is>
          <t/>
        </is>
      </c>
      <c r="DV39" s="319" t="inlineStr">
        <f aca="false">IF($B39="","",IF(COUNTIFS('Eng GLA 6th, 7th, 8th'!$E$4:$DV$4,DV$3,'Eng GLA 6th, 7th, 8th'!$E42:$DV42,"&lt;&gt;")=0,"",SUMIF('Eng GLA 6th, 7th, 8th'!$E$4:$DV$4,DV$3,'Eng GLA 6th, 7th, 8th'!$E42:$DV42)))</f>
        <is>
          <t/>
        </is>
      </c>
      <c r="DW39" s="319" t="inlineStr">
        <f aca="false">IF($B39="","",IF(COUNTIFS('Eng GLA 6th, 7th, 8th'!$E$4:$DV$4,DW$3,'Eng GLA 6th, 7th, 8th'!$E42:$DV42,"&lt;&gt;")=0,"",SUMIF('Eng GLA 6th, 7th, 8th'!$E$4:$DV$4,DW$3,'Eng GLA 6th, 7th, 8th'!$E42:$DV42)))</f>
        <is>
          <t/>
        </is>
      </c>
      <c r="DX39" s="319" t="inlineStr">
        <f aca="false">IF($B39="","",IF(COUNTIFS('Eng GLA 6th, 7th, 8th'!$E$4:$DV$4,DX$3,'Eng GLA 6th, 7th, 8th'!$E42:$DV42,"&lt;&gt;")=0,"",SUMIF('Eng GLA 6th, 7th, 8th'!$E$4:$DV$4,DX$3,'Eng GLA 6th, 7th, 8th'!$E42:$DV42)))</f>
        <is>
          <t/>
        </is>
      </c>
      <c r="DY39" s="319" t="inlineStr">
        <f aca="false">IF($B39="","",IF(COUNTIFS('Eng GLA 6th, 7th, 8th'!$E$4:$DV$4,DY$3,'Eng GLA 6th, 7th, 8th'!$E42:$DV42,"&lt;&gt;")=0,"",SUMIF('Eng GLA 6th, 7th, 8th'!$E$4:$DV$4,DY$3,'Eng GLA 6th, 7th, 8th'!$E42:$DV42)))</f>
        <is>
          <t/>
        </is>
      </c>
      <c r="DZ39" s="319" t="inlineStr">
        <f aca="false">IF($B39="","",IF(COUNTIFS('Eng GLA 6th, 7th, 8th'!$E$4:$DV$4,DZ$3,'Eng GLA 6th, 7th, 8th'!$E42:$DV42,"&lt;&gt;")=0,"",SUMIF('Eng GLA 6th, 7th, 8th'!$E$4:$DV$4,DZ$3,'Eng GLA 6th, 7th, 8th'!$E42:$DV42)))</f>
        <is>
          <t/>
        </is>
      </c>
      <c r="EA39" s="319" t="inlineStr">
        <f aca="false">IF($B39="","",IF(COUNTIFS('Eng GLA 6th, 7th, 8th'!$E$4:$DV$4,EA$3,'Eng GLA 6th, 7th, 8th'!$E42:$DV42,"&lt;&gt;")=0,"",SUMIF('Eng GLA 6th, 7th, 8th'!$E$4:$DV$4,EA$3,'Eng GLA 6th, 7th, 8th'!$E42:$DV42)))</f>
        <is>
          <t/>
        </is>
      </c>
      <c r="EB39" s="319" t="inlineStr">
        <f aca="false">IF($B39="","",IF(COUNTIFS('Eng GLA 6th, 7th, 8th'!$E$4:$DV$4,EB$3,'Eng GLA 6th, 7th, 8th'!$E42:$DV42,"&lt;&gt;")=0,"",SUMIF('Eng GLA 6th, 7th, 8th'!$E$4:$DV$4,EB$3,'Eng GLA 6th, 7th, 8th'!$E42:$DV42)))</f>
        <is>
          <t/>
        </is>
      </c>
      <c r="EC39" s="319" t="inlineStr">
        <f aca="false">IF($B39="","",IF(COUNTIFS('Eng GLA 6th, 7th, 8th'!$E$4:$DV$4,EC$3,'Eng GLA 6th, 7th, 8th'!$E42:$DV42,"&lt;&gt;")=0,"",SUMIF('Eng GLA 6th, 7th, 8th'!$E$4:$DV$4,EC$3,'Eng GLA 6th, 7th, 8th'!$E42:$DV42)))</f>
        <is>
          <t/>
        </is>
      </c>
      <c r="ED39" s="319" t="inlineStr">
        <f aca="false">IF($B39="","",IF(COUNTIFS('Eng GLA 6th, 7th, 8th'!$E$4:$DV$4,ED$3,'Eng GLA 6th, 7th, 8th'!$E42:$DV42,"&lt;&gt;")=0,"",SUMIF('Eng GLA 6th, 7th, 8th'!$E$4:$DV$4,ED$3,'Eng GLA 6th, 7th, 8th'!$E42:$DV42)))</f>
        <is>
          <t/>
        </is>
      </c>
      <c r="EE39" s="319" t="inlineStr">
        <f aca="false">IF($B39="","",IF(COUNTIFS('Eng GLA 6th, 7th, 8th'!$E$4:$DV$4,EE$3,'Eng GLA 6th, 7th, 8th'!$E42:$DV42,"&lt;&gt;")=0,"",SUMIF('Eng GLA 6th, 7th, 8th'!$E$4:$DV$4,EE$3,'Eng GLA 6th, 7th, 8th'!$E42:$DV42)))</f>
        <is>
          <t/>
        </is>
      </c>
      <c r="EF39" s="319" t="inlineStr">
        <f aca="false">IF($B39="","",IF(COUNTIFS('Eng GLA 6th, 7th, 8th'!$E$4:$DV$4,EF$3,'Eng GLA 6th, 7th, 8th'!$E42:$DV42,"&lt;&gt;")=0,"",SUMIF('Eng GLA 6th, 7th, 8th'!$E$4:$DV$4,EF$3,'Eng GLA 6th, 7th, 8th'!$E42:$DV42)))</f>
        <is>
          <t/>
        </is>
      </c>
      <c r="EG39" s="319" t="inlineStr">
        <f aca="false">IF($B39="","",IF(COUNTIFS('Eng GLA 6th, 7th, 8th'!$E$4:$DV$4,EG$3,'Eng GLA 6th, 7th, 8th'!$E42:$DV42,"&lt;&gt;")=0,"",SUMIF('Eng GLA 6th, 7th, 8th'!$E$4:$DV$4,EG$3,'Eng GLA 6th, 7th, 8th'!$E42:$DV42)))</f>
        <is>
          <t/>
        </is>
      </c>
      <c r="EH39" s="319" t="inlineStr">
        <f aca="false">IF($B39="","",IF(COUNTIFS('Eng GLA 6th, 7th, 8th'!$E$4:$DV$4,EH$3,'Eng GLA 6th, 7th, 8th'!$E42:$DV42,"&lt;&gt;")=0,"",SUMIF('Eng GLA 6th, 7th, 8th'!$E$4:$DV$4,EH$3,'Eng GLA 6th, 7th, 8th'!$E42:$DV42)))</f>
        <is>
          <t/>
        </is>
      </c>
      <c r="EI39" s="319" t="inlineStr">
        <f aca="false">IF($B39="","",IF(COUNTIFS('Eng GLA 6th, 7th, 8th'!$E$4:$DV$4,EI$3,'Eng GLA 6th, 7th, 8th'!$E42:$DV42,"&lt;&gt;")=0,"",SUMIF('Eng GLA 6th, 7th, 8th'!$E$4:$DV$4,EI$3,'Eng GLA 6th, 7th, 8th'!$E42:$DV42)))</f>
        <is>
          <t/>
        </is>
      </c>
      <c r="EJ39" s="322" t="inlineStr">
        <f aca="false">IF('Cover Sheet'!$AC$6="7th", 'Eng GLA 6th, 7th, 8th'!AQ42, "")</f>
        <is>
          <t/>
        </is>
      </c>
      <c r="EK39" s="319" t="inlineStr">
        <f aca="false">IF($B39="","",IF(COUNTIFS('Eng GLA 6th, 7th, 8th'!$E$4:$DV$4,EK$3,'Eng GLA 6th, 7th, 8th'!$E42:$DV42,"&lt;&gt;")=0,"",SUMIF('Eng GLA 6th, 7th, 8th'!$E$4:$DV$4,EK$3,'Eng GLA 6th, 7th, 8th'!$E42:$DV42)))</f>
        <is>
          <t/>
        </is>
      </c>
      <c r="EL39" s="319" t="inlineStr">
        <f aca="false">IF($B39="","",IF(COUNTIFS('Eng GLA 6th, 7th, 8th'!$E$4:$DV$4,EL$3,'Eng GLA 6th, 7th, 8th'!$E42:$DV42,"&lt;&gt;")=0,"",SUMIF('Eng GLA 6th, 7th, 8th'!$E$4:$DV$4,EL$3,'Eng GLA 6th, 7th, 8th'!$E42:$DV42)))</f>
        <is>
          <t/>
        </is>
      </c>
      <c r="EM39" s="319" t="inlineStr">
        <f aca="false">IF($B39="","",IF(COUNTIFS('Eng GLA 6th, 7th, 8th'!$E$4:$DV$4,EM$3,'Eng GLA 6th, 7th, 8th'!$E42:$DV42,"&lt;&gt;")=0,"",SUMIF('Eng GLA 6th, 7th, 8th'!$E$4:$DV$4,EM$3,'Eng GLA 6th, 7th, 8th'!$E42:$DV42)))</f>
        <is>
          <t/>
        </is>
      </c>
      <c r="EN39" s="319" t="inlineStr">
        <f aca="false">IF($B39="","",IF(COUNTIFS('Eng GLA 6th, 7th, 8th'!$E$4:$DV$4,EN$3,'Eng GLA 6th, 7th, 8th'!$E42:$DV42,"&lt;&gt;")=0,"",SUMIF('Eng GLA 6th, 7th, 8th'!$E$4:$DV$4,EN$3,'Eng GLA 6th, 7th, 8th'!$E42:$DV42)))</f>
        <is>
          <t/>
        </is>
      </c>
      <c r="EO39" s="319" t="inlineStr">
        <f aca="false">IF($B39="","",IF(COUNTIFS('Eng GLA 6th, 7th, 8th'!$E$4:$DV$4,EO$3,'Eng GLA 6th, 7th, 8th'!$E42:$DV42,"&lt;&gt;")=0,"",SUMIF('Eng GLA 6th, 7th, 8th'!$E$4:$DV$4,EO$3,'Eng GLA 6th, 7th, 8th'!$E42:$DV42)))</f>
        <is>
          <t/>
        </is>
      </c>
      <c r="EP39" s="319" t="inlineStr">
        <f aca="false">IF($B39="","",IF(COUNTIFS('Eng GLA 6th, 7th, 8th'!$E$4:$DV$4,EP$3,'Eng GLA 6th, 7th, 8th'!$E42:$DV42,"&lt;&gt;")=0,"",SUMIF('Eng GLA 6th, 7th, 8th'!$E$4:$DV$4,EP$3,'Eng GLA 6th, 7th, 8th'!$E42:$DV42)))</f>
        <is>
          <t/>
        </is>
      </c>
      <c r="EQ39" s="319" t="inlineStr">
        <f aca="false">IF($B39="","",IF(COUNTIFS('Eng GLA 6th, 7th, 8th'!$E$4:$DV$4,EQ$3,'Eng GLA 6th, 7th, 8th'!$E42:$DV42,"&lt;&gt;")=0,"",SUMIF('Eng GLA 6th, 7th, 8th'!$E$4:$DV$4,EQ$3,'Eng GLA 6th, 7th, 8th'!$E42:$DV42)))</f>
        <is>
          <t/>
        </is>
      </c>
      <c r="ER39" s="319" t="inlineStr">
        <f aca="false">IF($B39="","",IF(COUNTIFS('Eng GLA 6th, 7th, 8th'!$E$4:$DV$4,ER$3,'Eng GLA 6th, 7th, 8th'!$E42:$DV42,"&lt;&gt;")=0,"",SUMIF('Eng GLA 6th, 7th, 8th'!$E$4:$DV$4,ER$3,'Eng GLA 6th, 7th, 8th'!$E42:$DV42)))</f>
        <is>
          <t/>
        </is>
      </c>
      <c r="ES39" s="319" t="inlineStr">
        <f aca="false">IF($B39="","",IF(COUNTIFS('Eng GLA 6th, 7th, 8th'!$E$4:$DV$4,ES$3,'Eng GLA 6th, 7th, 8th'!$E42:$DV42,"&lt;&gt;")=0,"",SUMIF('Eng GLA 6th, 7th, 8th'!$E$4:$DV$4,ES$3,'Eng GLA 6th, 7th, 8th'!$E42:$DV42)))</f>
        <is>
          <t/>
        </is>
      </c>
      <c r="ET39" s="319" t="inlineStr">
        <f aca="false">IF($B39="","",IF(COUNTIFS('Eng GLA 6th, 7th, 8th'!$E$4:$DV$4,ET$3,'Eng GLA 6th, 7th, 8th'!$E42:$DV42,"&lt;&gt;")=0,"",SUMIF('Eng GLA 6th, 7th, 8th'!$E$4:$DV$4,ET$3,'Eng GLA 6th, 7th, 8th'!$E42:$DV42)))</f>
        <is>
          <t/>
        </is>
      </c>
      <c r="EU39" s="319" t="inlineStr">
        <f aca="false">IF($B39="","",IF(COUNTIFS('Eng GLA 6th, 7th, 8th'!$E$4:$DV$4,EU$3,'Eng GLA 6th, 7th, 8th'!$E42:$DV42,"&lt;&gt;")=0,"",SUMIF('Eng GLA 6th, 7th, 8th'!$E$4:$DV$4,EU$3,'Eng GLA 6th, 7th, 8th'!$E42:$DV42)))</f>
        <is>
          <t/>
        </is>
      </c>
      <c r="EV39" s="319" t="inlineStr">
        <f aca="false">IF($B39="","",IF(COUNTIFS('Eng GLA 6th, 7th, 8th'!$E$4:$DV$4,EV$3,'Eng GLA 6th, 7th, 8th'!$E42:$DV42,"&lt;&gt;")=0,"",SUMIF('Eng GLA 6th, 7th, 8th'!$E$4:$DV$4,EV$3,'Eng GLA 6th, 7th, 8th'!$E42:$DV42)))</f>
        <is>
          <t/>
        </is>
      </c>
      <c r="EW39" s="319" t="inlineStr">
        <f aca="false">IF($B39="","",IF(COUNTIFS('Eng GLA 6th, 7th, 8th'!$E$4:$DV$4,EW$3,'Eng GLA 6th, 7th, 8th'!$E42:$DV42,"&lt;&gt;")=0,"",SUMIF('Eng GLA 6th, 7th, 8th'!$E$4:$DV$4,EW$3,'Eng GLA 6th, 7th, 8th'!$E42:$DV42)))</f>
        <is>
          <t/>
        </is>
      </c>
      <c r="EX39" s="319" t="inlineStr">
        <f aca="false">IF($B39="","",IF(COUNTIFS('Eng GLA 6th, 7th, 8th'!$E$4:$DV$4,EX$3,'Eng GLA 6th, 7th, 8th'!$E42:$DV42,"&lt;&gt;")=0,"",SUMIF('Eng GLA 6th, 7th, 8th'!$E$4:$DV$4,EX$3,'Eng GLA 6th, 7th, 8th'!$E42:$DV42)))</f>
        <is>
          <t/>
        </is>
      </c>
      <c r="EY39" s="319" t="inlineStr">
        <f aca="false">IF($B39="","",IF(COUNTIFS('Eng GLA 6th, 7th, 8th'!$E$4:$DV$4,EY$3,'Eng GLA 6th, 7th, 8th'!$E42:$DV42,"&lt;&gt;")=0,"",SUMIF('Eng GLA 6th, 7th, 8th'!$E$4:$DV$4,EY$3,'Eng GLA 6th, 7th, 8th'!$E42:$DV42)))</f>
        <is>
          <t/>
        </is>
      </c>
      <c r="EZ39" s="322" t="inlineStr">
        <f aca="false">IF('Cover Sheet'!$AC$6="8th", 'Eng GLA 6th, 7th, 8th'!CG42, "")</f>
        <is>
          <t/>
        </is>
      </c>
      <c r="FA39" s="319" t="inlineStr">
        <f aca="false">IF($B39="","",IF(COUNTIFS('Eng GLA 6th, 7th, 8th'!$E$4:$DV$4,FA$3,'Eng GLA 6th, 7th, 8th'!$E42:$DV42,"&lt;&gt;")=0,"",SUMIF('Eng GLA 6th, 7th, 8th'!$E$4:$DV$4,FA$3,'Eng GLA 6th, 7th, 8th'!$E42:$DV42)))</f>
        <is>
          <t/>
        </is>
      </c>
      <c r="FB39" s="319" t="inlineStr">
        <f aca="false">IF($B39="","",IF(COUNTIFS('Eng GLA 6th, 7th, 8th'!$E$4:$DV$4,FB$3,'Eng GLA 6th, 7th, 8th'!$E42:$DV42,"&lt;&gt;")=0,"",SUMIF('Eng GLA 6th, 7th, 8th'!$E$4:$DV$4,FB$3,'Eng GLA 6th, 7th, 8th'!$E42:$DV42)))</f>
        <is>
          <t/>
        </is>
      </c>
      <c r="FC39" s="319" t="inlineStr">
        <f aca="false">IF($B39="","",IF(COUNTIFS('Eng GLA 6th, 7th, 8th'!$E$4:$DV$4,FC$3,'Eng GLA 6th, 7th, 8th'!$E42:$DV42,"&lt;&gt;")=0,"",SUMIF('Eng GLA 6th, 7th, 8th'!$E$4:$DV$4,FC$3,'Eng GLA 6th, 7th, 8th'!$E42:$DV42)))</f>
        <is>
          <t/>
        </is>
      </c>
      <c r="FD39" s="319" t="inlineStr">
        <f aca="false">IF($B39="","",IF(COUNTIFS('Eng GLA 6th, 7th, 8th'!$E$4:$DV$4,FD$3,'Eng GLA 6th, 7th, 8th'!$E42:$DV42,"&lt;&gt;")=0,"",SUMIF('Eng GLA 6th, 7th, 8th'!$E$4:$DV$4,FD$3,'Eng GLA 6th, 7th, 8th'!$E42:$DV42)))</f>
        <is>
          <t/>
        </is>
      </c>
      <c r="FE39" s="319" t="inlineStr">
        <f aca="false">IF($B39="","",IF(COUNTIFS('Eng GLA 6th, 7th, 8th'!$E$4:$DV$4,FE$3,'Eng GLA 6th, 7th, 8th'!$E42:$DV42,"&lt;&gt;")=0,"",SUMIF('Eng GLA 6th, 7th, 8th'!$E$4:$DV$4,FE$3,'Eng GLA 6th, 7th, 8th'!$E42:$DV42)))</f>
        <is>
          <t/>
        </is>
      </c>
      <c r="FF39" s="319" t="inlineStr">
        <f aca="false">IF($B39="","",IF(COUNTIFS('Eng GLA 6th, 7th, 8th'!$E$4:$DV$4,FF$3,'Eng GLA 6th, 7th, 8th'!$E42:$DV42,"&lt;&gt;")=0,"",SUMIF('Eng GLA 6th, 7th, 8th'!$E$4:$DV$4,FF$3,'Eng GLA 6th, 7th, 8th'!$E42:$DV42)))</f>
        <is>
          <t/>
        </is>
      </c>
      <c r="FG39" s="319" t="inlineStr">
        <f aca="false">IF($B39="","",IF(COUNTIFS('Eng GLA 6th, 7th, 8th'!$E$4:$DV$4,FG$3,'Eng GLA 6th, 7th, 8th'!$E42:$DV42,"&lt;&gt;")=0,"",SUMIF('Eng GLA 6th, 7th, 8th'!$E$4:$DV$4,FG$3,'Eng GLA 6th, 7th, 8th'!$E42:$DV42)))</f>
        <is>
          <t/>
        </is>
      </c>
      <c r="FH39" s="319" t="inlineStr">
        <f aca="false">IF($B39="","",IF(COUNTIFS('Eng GLA 6th, 7th, 8th'!$E$4:$DV$4,FH$3,'Eng GLA 6th, 7th, 8th'!$E42:$DV42,"&lt;&gt;")=0,"",SUMIF('Eng GLA 6th, 7th, 8th'!$E$4:$DV$4,FH$3,'Eng GLA 6th, 7th, 8th'!$E42:$DV42)))</f>
        <is>
          <t/>
        </is>
      </c>
      <c r="FI39" s="319" t="inlineStr">
        <f aca="false">IF($B39="","",IF(COUNTIFS('Eng GLA 6th, 7th, 8th'!$E$4:$DV$4,FI$3,'Eng GLA 6th, 7th, 8th'!$E42:$DV42,"&lt;&gt;")=0,"",SUMIF('Eng GLA 6th, 7th, 8th'!$E$4:$DV$4,FI$3,'Eng GLA 6th, 7th, 8th'!$E42:$DV42)))</f>
        <is>
          <t/>
        </is>
      </c>
      <c r="FJ39" s="319" t="inlineStr">
        <f aca="false">IF($B39="","",IF(COUNTIFS('Eng GLA 6th, 7th, 8th'!$E$4:$DV$4,FJ$3,'Eng GLA 6th, 7th, 8th'!$E42:$DV42,"&lt;&gt;")=0,"",SUMIF('Eng GLA 6th, 7th, 8th'!$E$4:$DV$4,FJ$3,'Eng GLA 6th, 7th, 8th'!$E42:$DV42)))</f>
        <is>
          <t/>
        </is>
      </c>
      <c r="FK39" s="319" t="inlineStr">
        <f aca="false">IF($B39="","",IF(COUNTIFS('Eng GLA 6th, 7th, 8th'!$E$4:$DV$4,FK$3,'Eng GLA 6th, 7th, 8th'!$E42:$DV42,"&lt;&gt;")=0,"",SUMIF('Eng GLA 6th, 7th, 8th'!$E$4:$DV$4,FK$3,'Eng GLA 6th, 7th, 8th'!$E42:$DV42)))</f>
        <is>
          <t/>
        </is>
      </c>
      <c r="FL39" s="319" t="inlineStr">
        <f aca="false">IF($B39="","",IF(COUNTIFS('Eng GLA 6th, 7th, 8th'!$E$4:$DV$4,FL$3,'Eng GLA 6th, 7th, 8th'!$E42:$DV42,"&lt;&gt;")=0,"",SUMIF('Eng GLA 6th, 7th, 8th'!$E$4:$DV$4,FL$3,'Eng GLA 6th, 7th, 8th'!$E42:$DV42)))</f>
        <is>
          <t/>
        </is>
      </c>
      <c r="FM39" s="319" t="inlineStr">
        <f aca="false">IF($B39="","",IF(COUNTIFS('Eng GLA 6th, 7th, 8th'!$E$4:$DV$4,FM$3,'Eng GLA 6th, 7th, 8th'!$E42:$DV42,"&lt;&gt;")=0,"",SUMIF('Eng GLA 6th, 7th, 8th'!$E$4:$DV$4,FM$3,'Eng GLA 6th, 7th, 8th'!$E42:$DV42)))</f>
        <is>
          <t/>
        </is>
      </c>
      <c r="FN39" s="319" t="inlineStr">
        <f aca="false">IF($B39="","",IF(COUNTIFS('Eng GLA 6th, 7th, 8th'!$E$4:$DV$4,FN$3,'Eng GLA 6th, 7th, 8th'!$E42:$DV42,"&lt;&gt;")=0,"",SUMIF('Eng GLA 6th, 7th, 8th'!$E$4:$DV$4,FN$3,'Eng GLA 6th, 7th, 8th'!$E42:$DV42)))</f>
        <is>
          <t/>
        </is>
      </c>
      <c r="FO39" s="319" t="inlineStr">
        <f aca="false">IF($B39="","",IF(COUNTIFS('Eng GLA 6th, 7th, 8th'!$E$4:$DV$4,FO$3,'Eng GLA 6th, 7th, 8th'!$E42:$DV42,"&lt;&gt;")=0,"",SUMIF('Eng GLA 6th, 7th, 8th'!$E$4:$DV$4,FO$3,'Eng GLA 6th, 7th, 8th'!$E42:$DV42)))</f>
        <is>
          <t/>
        </is>
      </c>
    </row>
    <row r="40" customFormat="false" ht="12.75" hidden="false" customHeight="true" outlineLevel="0" collapsed="false">
      <c r="A40" s="315" t="n">
        <v>36</v>
      </c>
      <c r="B40" s="315" t="str">
        <f aca="false">'English Scores- Leveled papers'!B42</f>
        <v>Shivasai</v>
      </c>
      <c r="C40" s="315"/>
      <c r="D40" s="316" t="inlineStr">
        <f aca="false">IF(OR(B40="",H40="",'Cover Sheet'!E40=""),"",'Cover Sheet'!E40)</f>
        <is>
          <t/>
        </is>
      </c>
      <c r="E40" s="316" t="inlineStr">
        <f aca="false">IF(OR(B40="",H40="",'Cover Sheet'!F40=""),"",'Cover Sheet'!F40)</f>
        <is>
          <t/>
        </is>
      </c>
      <c r="F40" s="316" t="inlineStr">
        <f aca="false">IF(OR(B40="",H40="",'Cover Sheet'!H40=""),"",'Cover Sheet'!H40)</f>
        <is>
          <t/>
        </is>
      </c>
      <c r="G40" s="316"/>
      <c r="H40" s="316" t="n">
        <f aca="false">IF(OR(B40="",COUNT('English Scores- Leveled papers'!H42:KM42)=0),"",IF((AND(AB40&gt;=(70/100),AB40&lt;1.1)),9,IF((AND(AA40&gt;=(70/100),AA40&lt;1.1)),8,IF((AND(Z40&gt;=(70/100),Z40&lt;1.1)),7,IF((AND(Y40&gt;=(70/100),Y40&lt;1.1)),6,IF(AND(X40&gt;=0.7,X40&lt;1.1),5.5,IF(AND(W40&gt;=0.7,W40&lt;1.1),5,IF(AND(V40&gt;=0.7,V40&lt;1.1),4.5,IF(AND(U40&gt;=0.7,U40&lt;1.1),4,IF(AND(T40&gt;=0.7,T40&lt;1.1),3.5,IF(AND(S40&gt;=0.7,S40&lt;1.1),3,IF(AND(R40&gt;=0.7,R40&lt;1.1),2.5,IF(AND(Q40&gt;=0.7,Q40&lt;1.1),2,IF(AND(P40&gt;=0.7,P40&lt;1.1),1.5,IF(AND(O40&gt;=0.7,O40&lt;1.1),1,IF(AND(N40&gt;=0.7,N40&lt;1.1),0.5,IF(AND(M40&gt;=0.7,M40&lt;1.1),0.2,IF(AND(L40&gt;=0.7,L40&lt;1.1),0,IF(COUNT('English Scores- Leveled papers'!H42:M42)=0,"",-0.5)))))))))))))))))))</f>
        <v>0.5</v>
      </c>
      <c r="I40" s="317" t="n">
        <f aca="false">IFERROR(IF(OR(B40="",H40=""),"",IF((AND(AB40&gt;=(70/100),AB40&lt;1.1)),AB40,IF(AND((AA40)&gt;=(70/100),AA40&lt;1.1),AA40,IF((AND((Z40)&gt;=(70/100),Z40&lt;1.1)),Z40,IF(AND((Y40)&gt;=(70/100),Y40&lt;1.1),Y40,IF(AND(X40&gt;=0.7,X40&lt;1.1),X40,IF(AND((W40)&gt;=0.7,W40&lt;1.1),W40,IF(AND((V40)&gt;=0.7,V40&lt;1.1),V40,IF(AND((U40)&gt;=0.7,U40&lt;1.1),U40,IF(AND((T40)&gt;=0.7,T40&lt;1.1),T40,IF(AND((S40)&gt;=0.7,S40&lt;1.1),S40,IF(AND((R40)&gt;=0.7,R40&lt;1.1),R40,IF(AND((Q40)&gt;=0.7,Q40&lt;1.1),Q40,IF(AND((P40)&gt;=0.7,P40&lt;1.1),P40,IF(AND((O40)&gt;=0.7,O40&lt;1.1),O40,IF(AND((N40)&gt;=0.7,N40&lt;1.1),N40,IF(AND((M40)&gt;=0.7,M40&lt;1.1),M40,IF(AND((L40)&gt;=0.7,L40&lt;1.1),L40,L40)))))))))))))))))),"")</f>
        <v>0.8</v>
      </c>
      <c r="J40" s="317" t="str">
        <f aca="false">IF((OR(B40="",H40="")),"",IF(AND((AB40)&gt;=(70/100),AB40&lt;1.1),"",IF((AND((AA40)&gt;=(70/100),AA40&lt;1.1)),AB40,IF((AND((Z40)&gt;=(70/100),Z40&lt;1.1)),AA40,IF((AND((Y40)&gt;=(70/100),Y40&lt;1.1)),Z40,IF(AND((X40)&gt;=0.7,X40&lt;1.1),Y40,IF(AND((W40)&gt;=0.7,W40&lt;1.1),X40,IF(AND((V40)&gt;=0.7,V40&lt;1.1),W40,IF(AND((U40)&gt;=0.7,U40&lt;1.1),V40,IF(AND((T40)&gt;=0.7,T40&lt;1.1),U40,IF(AND((S40)&gt;=0.7,S40&lt;1.1),T40,IF(AND((R40)&gt;=0.7,R40&lt;1.1),S40,IF(AND((Q40)&gt;=0.7,Q40&lt;1.1),R40,IF(AND((P40)&gt;=0.7,P40&lt;1.1),Q40,IF(AND((O40)&gt;=0.7,O40&lt;1.1),P40,IF(AND((N40)&gt;=0.7,N40&lt;1.1),O40,IF(AND((M40)&gt;=0.7,M40&lt;1.1),N40,IF(AND((L40)&gt;=0.7,L40&lt;1.1),M40,""))))))))))))))))))</f>
        <v/>
      </c>
      <c r="K40" s="317" t="n">
        <f aca="false">IF((OR(B40="",H40="")),"",IF(AND((AB40)&gt;=(70/100),AB40&lt;1.1),AA40,IF((AND((AA40)&gt;=(70/100),AA40&lt;1.1)),Z40,IF((AND((Z40)&gt;=(70/100),Z40&lt;1.1)),Y40,IF((AND((Y40)&gt;=(70/100),Y40&lt;1.1)),X40,IF(AND((X40)&gt;=0.7,X40&lt;1.1),W40,IF(AND((W40)&gt;=0.7,W40&lt;1.1),V40,IF(AND((V40)&gt;=0.7,V40&lt;1.1),U40,IF(AND((U40)&gt;=0.7,U40&lt;1.1),T40,IF(AND((T40)&gt;=0.7,T40&lt;1.1),S40,IF(AND((S40)&gt;=0.7,S40&lt;1.1),R40,IF(AND((R40)&gt;=0.7,R40&lt;1.1),Q40,IF(AND((Q40)&gt;=0.7,Q40&lt;1.1),P40,IF(AND((P40)&gt;=0.7,P40&lt;1.1),O40,IF(AND((O40)&gt;=0.7,O40&lt;1.1),N40,IF(AND((N40)&gt;=0.7,N40&lt;1.1),M40,IF(AND((M40)&gt;=0.7,M40&lt;1.1),L40,IF(AND((L40)&gt;=0.7,L40&lt;1.1),"",""))))))))))))))))))</f>
        <v>0.7</v>
      </c>
      <c r="L40" s="318" t="str">
        <f aca="false">IFERROR(IF((B40=""),"",(IF(COUNT(AC40:AG40)=0,"",ROUND(SUM(AC40:AG40)/SUM($AC$2:$AG$2),1)))),"")</f>
        <v/>
      </c>
      <c r="M40" s="318" t="n">
        <f aca="false">IFERROR(IF((B40=""),"",(IF(COUNT(AH40:AL40)=0,"",ROUND(SUM(AH40:AL40)/SUM($AH$2:$AL$2),1)))),"")</f>
        <v>0.7</v>
      </c>
      <c r="N40" s="318" t="n">
        <f aca="false">IFERROR(IF((B40=""),"",(IF(COUNT(AM40:AQ40)=0,"",ROUND(SUM(AM40:AQ40)/SUM($AM$2:$AQ$2),1)))),"")</f>
        <v>0.8</v>
      </c>
      <c r="O40" s="318" t="str">
        <f aca="false">IFERROR(IF((B40=""),"",(IF(COUNT(AR40:AV40)=0,"",ROUND(SUM(AR40:AV40)/SUM($AR$2:$AV$2),1)))),"")</f>
        <v/>
      </c>
      <c r="P40" s="318" t="str">
        <f aca="false">IFERROR(IF((B40=""),"",(IF(COUNT(AX40:BB40)=0,"",ROUND(SUM(AX40:BB40)/SUM($AX$2:$BB$2),1)))),"")</f>
        <v/>
      </c>
      <c r="Q40" s="318" t="str">
        <f aca="false">IFERROR(IF((B40=""),"",(IF(COUNT(BD40:BJ40)=0,"",ROUND(SUM(BD40:BJ40)/SUM($BD$2:$BJ$2),1)))),0)</f>
        <v/>
      </c>
      <c r="R40" s="318" t="str">
        <f aca="false">IFERROR(IF((B40=""),"",(IF(COUNT(BL40:BS40)=0,"",ROUND(SUM(BL40:BR40)/SUM($BL$2:$BR$2),1)))),0)</f>
        <v/>
      </c>
      <c r="S40" s="318" t="str">
        <f aca="false">IFERROR(IF((B40=""),"",(IF(COUNT(BT40:CB40)=0,"",ROUND(SUM(BT40:CA40)/SUM($BT$2:$CA$2),1)))),0)</f>
        <v/>
      </c>
      <c r="T40" s="318" t="str">
        <f aca="false">IFERROR(IF((B40=""),"",(IF(COUNT(CC40:CJ40)=0,"",ROUND(SUM(CC40:CI40)/SUM($CC$2:$CI$2),1)))),0)</f>
        <v/>
      </c>
      <c r="U40" s="318" t="str">
        <f aca="false">IFERROR(IF((B40=""),"",(IF(COUNT(CK40:CQ40)=0,"",ROUND(SUM(CK40:CQ40)/SUM($CK$2:$CQ$2),1)))),0)</f>
        <v/>
      </c>
      <c r="V40" s="318" t="str">
        <f aca="false">IFERROR(IF((B40=""),"",(IF(COUNT(CS40:CY40)=0,"",ROUND(SUM(CS40:CY40)/SUM($CS$2:$CY$2),1)))),0)</f>
        <v/>
      </c>
      <c r="W40" s="318" t="str">
        <f aca="false">IFERROR(IF((B40=""),"",(IF(COUNT(DA40:DI40)=0,"",ROUND(SUM(DA40:DI40)/SUM($DA$2:$DI$2),1)))),0)</f>
        <v/>
      </c>
      <c r="X40" s="318" t="str">
        <f aca="false">IFERROR(IF((B40=""),"",(IF(COUNT(DK40:DP40)=0,"",ROUND(SUM(DK40:DP40)/SUM($DK$2:$DP$2),1)))),0)</f>
        <v/>
      </c>
      <c r="Y40" s="318"/>
      <c r="Z40" s="318"/>
      <c r="AA40" s="318"/>
      <c r="AB40" s="318"/>
      <c r="AC40" s="319" t="inlineStr">
        <f aca="false">IF($B40="","",IF(COUNTIFS('English Scores- Leveled papers'!$H$4:$KM$4,AC$3,'English Scores- Leveled papers'!$H42:$KM42,"&lt;&gt;")=0,"",SUMIF('English Scores- Leveled papers'!$H$4:$KM$4,AC$3,'English Scores- Leveled papers'!$H42:$KM42)))</f>
        <is>
          <t/>
        </is>
      </c>
      <c r="AD40" s="319" t="inlineStr">
        <f aca="false">IF($B40="","",IF(COUNTIFS('English Scores- Leveled papers'!$H$4:$KM$4,AD$3,'English Scores- Leveled papers'!$H42:$KM42,"&lt;&gt;")=0,"",SUMIF('English Scores- Leveled papers'!$H$4:$KM$4,AD$3,'English Scores- Leveled papers'!$H42:$KM42)))</f>
        <is>
          <t/>
        </is>
      </c>
      <c r="AE40" s="319" t="inlineStr">
        <f aca="false">IF($B40="","",IF(COUNTIFS('English Scores- Leveled papers'!$H$4:$KM$4,AE$3,'English Scores- Leveled papers'!$H42:$KM42,"&lt;&gt;")=0,"",SUMIF('English Scores- Leveled papers'!$H$4:$KM$4,AE$3,'English Scores- Leveled papers'!$H42:$KM42)))</f>
        <is>
          <t/>
        </is>
      </c>
      <c r="AF40" s="319" t="inlineStr">
        <f aca="false">IF($B40="","",IF(COUNTIFS('English Scores- Leveled papers'!$H$4:$KM$4,AF$3,'English Scores- Leveled papers'!$H42:$KM42,"&lt;&gt;")=0,"",SUMIF('English Scores- Leveled papers'!$H$4:$KM$4,AF$3,'English Scores- Leveled papers'!$H42:$KM42)))</f>
        <is>
          <t/>
        </is>
      </c>
      <c r="AG40" s="319" t="inlineStr">
        <f aca="false">IF($B40="","",IF(COUNTIFS('English Scores- Leveled papers'!$H$4:$KM$4,AG$3,'English Scores- Leveled papers'!$H42:$KM42,"&lt;&gt;")=0,"",SUMIF('English Scores- Leveled papers'!$H$4:$KM$4,AG$3,'English Scores- Leveled papers'!$H42:$KM42)))</f>
        <is>
          <t/>
        </is>
      </c>
      <c r="AH40" s="319" t="inlineStr">
        <f aca="false">IF($B40="","",IF(COUNTIFS('English Scores- Leveled papers'!$H$4:$KM$4,AH$3,'English Scores- Leveled papers'!$H42:$KM42,"&lt;&gt;")=0,"",SUMIF('English Scores- Leveled papers'!$H$4:$KM$4,AH$3,'English Scores- Leveled papers'!$H42:$KM42)))</f>
        <is>
          <t/>
        </is>
      </c>
      <c r="AI40" s="319" t="n">
        <f aca="false">IF($B40="","",IF(COUNTIFS('English Scores- Leveled papers'!$H$4:$KM$4,AI$3,'English Scores- Leveled papers'!$H42:$KM42,"&lt;&gt;")=0,"",SUMIF('English Scores- Leveled papers'!$H$4:$KM$4,AI$3,'English Scores- Leveled papers'!$H42:$KM42)))</f>
        <v>1</v>
      </c>
      <c r="AJ40" s="319" t="n">
        <f aca="false">IF($B40="","",IF(COUNTIFS('English Scores- Leveled papers'!$H$4:$KM$4,AJ$3,'English Scores- Leveled papers'!$H42:$KM42,"&lt;&gt;")=0,"",SUMIF('English Scores- Leveled papers'!$H$4:$KM$4,AJ$3,'English Scores- Leveled papers'!$H42:$KM42)))</f>
        <v>0</v>
      </c>
      <c r="AK40" s="319" t="n">
        <f aca="false">IF($B40="","",IF(COUNTIFS('English Scores- Leveled papers'!$H$4:$KM$4,AK$3,'English Scores- Leveled papers'!$H42:$KM42,"&lt;&gt;")=0,"",SUMIF('English Scores- Leveled papers'!$H$4:$KM$4,AK$3,'English Scores- Leveled papers'!$H42:$KM42)))</f>
        <v>1</v>
      </c>
      <c r="AL40" s="319" t="n">
        <f aca="false">IF($B40="","",IF(COUNTIFS('English Scores- Leveled papers'!$H$4:$KM$4,AL$3,'English Scores- Leveled papers'!$H42:$KM42,"&lt;&gt;")=0,"",SUMIF('English Scores- Leveled papers'!$H$4:$KM$4,AL$3,'English Scores- Leveled papers'!$H42:$KM42)))</f>
        <v>2</v>
      </c>
      <c r="AM40" s="319" t="n">
        <f aca="false">IF($B40="","",IF(COUNTIFS('English Scores- Leveled papers'!$H$4:$KM$4,AM$3,'English Scores- Leveled papers'!$H42:$KM42,"&lt;&gt;")=0,"",SUMIF('English Scores- Leveled papers'!$H$4:$KM$4,AM$3,'English Scores- Leveled papers'!$H42:$KM42)))</f>
        <v>1</v>
      </c>
      <c r="AN40" s="319" t="n">
        <f aca="false">IF($B40="","",IF(COUNTIFS('English Scores- Leveled papers'!$H$4:$KM$4,AN$3,'English Scores- Leveled papers'!$H42:$KM42,"&lt;&gt;")=0,"",SUMIF('English Scores- Leveled papers'!$H$4:$KM$4,AN$3,'English Scores- Leveled papers'!$H42:$KM42)))</f>
        <v>1</v>
      </c>
      <c r="AO40" s="319" t="n">
        <f aca="false">IF($B40="","",IF(COUNTIFS('English Scores- Leveled papers'!$H$4:$KM$4,AO$3,'English Scores- Leveled papers'!$H42:$KM42,"&lt;&gt;")=0,"",SUMIF('English Scores- Leveled papers'!$H$4:$KM$4,AO$3,'English Scores- Leveled papers'!$H42:$KM42)))</f>
        <v>1</v>
      </c>
      <c r="AP40" s="319" t="n">
        <f aca="false">IF($B40="","",IF(COUNTIFS('English Scores- Leveled papers'!$H$4:$KM$4,AP$3,'English Scores- Leveled papers'!$H42:$KM42,"&lt;&gt;")=0,"",SUMIF('English Scores- Leveled papers'!$H$4:$KM$4,AP$3,'English Scores- Leveled papers'!$H42:$KM42)))</f>
        <v>0.5</v>
      </c>
      <c r="AQ40" s="319" t="n">
        <f aca="false">IF($B40="","",IF(COUNTIFS('English Scores- Leveled papers'!$H$4:$KM$4,AQ$3,'English Scores- Leveled papers'!$H42:$KM42,"&lt;&gt;")=0,"",SUMIF('English Scores- Leveled papers'!$H$4:$KM$4,AQ$3,'English Scores- Leveled papers'!$H42:$KM42)))</f>
        <v>2</v>
      </c>
      <c r="AR40" s="319" t="inlineStr">
        <f aca="false">IF($B40="","",IF(COUNTIFS('English Scores- Leveled papers'!$H$4:$KM$4,AR$3,'English Scores- Leveled papers'!$H42:$KM42,"&lt;&gt;")=0,"",SUMIF('English Scores- Leveled papers'!$H$4:$KM$4,AR$3,'English Scores- Leveled papers'!$H42:$KM42)))</f>
        <is>
          <t/>
        </is>
      </c>
      <c r="AS40" s="319" t="inlineStr">
        <f aca="false">IF($B40="","",IF(COUNTIFS('English Scores- Leveled papers'!$H$4:$KM$4,AS$3,'English Scores- Leveled papers'!$H42:$KM42,"&lt;&gt;")=0,"",SUMIF('English Scores- Leveled papers'!$H$4:$KM$4,AS$3,'English Scores- Leveled papers'!$H42:$KM42)))</f>
        <is>
          <t/>
        </is>
      </c>
      <c r="AT40" s="319" t="inlineStr">
        <f aca="false">IF($B40="","",IF(COUNTIFS('English Scores- Leveled papers'!$H$4:$KM$4,AT$3,'English Scores- Leveled papers'!$H42:$KM42,"&lt;&gt;")=0,"",SUMIF('English Scores- Leveled papers'!$H$4:$KM$4,AT$3,'English Scores- Leveled papers'!$H42:$KM42)))</f>
        <is>
          <t/>
        </is>
      </c>
      <c r="AU40" s="319" t="inlineStr">
        <f aca="false">IF($B40="","",IF(COUNTIFS('English Scores- Leveled papers'!$H$4:$KM$4,AU$3,'English Scores- Leveled papers'!$H42:$KM42,"&lt;&gt;")=0,"",SUMIF('English Scores- Leveled papers'!$H$4:$KM$4,AU$3,'English Scores- Leveled papers'!$H42:$KM42)))</f>
        <is>
          <t/>
        </is>
      </c>
      <c r="AV40" s="319" t="inlineStr">
        <f aca="false">IF($B40="","",IF(COUNTIFS('English Scores- Leveled papers'!$H$4:$KM$4,AV$3,'English Scores- Leveled papers'!$H42:$KM42,"&lt;&gt;")=0,"",SUMIF('English Scores- Leveled papers'!$H$4:$KM$4,AV$3,'English Scores- Leveled papers'!$H42:$KM42)))</f>
        <is>
          <t/>
        </is>
      </c>
      <c r="AW40" s="319" t="inlineStr">
        <f aca="false">IF($B40="","",IF(COUNTIFS('English Scores- Leveled papers'!$H$4:$KM$4,AW$3,'English Scores- Leveled papers'!$H42:$KM42,"&lt;&gt;")=0,"",SUMIF('English Scores- Leveled papers'!$H$4:$KM$4,AW$3,'English Scores- Leveled papers'!$H42:$KM42)))</f>
        <is>
          <t/>
        </is>
      </c>
      <c r="AX40" s="319" t="inlineStr">
        <f aca="false">IF($B40="","",IF(COUNTIFS('English Scores- Leveled papers'!$H$4:$KM$4,AX$3,'English Scores- Leveled papers'!$H42:$KM42,"&lt;&gt;")=0,"",SUMIF('English Scores- Leveled papers'!$H$4:$KM$4,AX$3,'English Scores- Leveled papers'!$H42:$KM42)))</f>
        <is>
          <t/>
        </is>
      </c>
      <c r="AY40" s="319" t="inlineStr">
        <f aca="false">IF($B40="","",IF(COUNTIFS('English Scores- Leveled papers'!$H$4:$KM$4,AY$3,'English Scores- Leveled papers'!$H42:$KM42,"&lt;&gt;")=0,"",SUMIF('English Scores- Leveled papers'!$H$4:$KM$4,AY$3,'English Scores- Leveled papers'!$H42:$KM42)))</f>
        <is>
          <t/>
        </is>
      </c>
      <c r="AZ40" s="319" t="inlineStr">
        <f aca="false">IF($B40="","",IF(COUNTIFS('English Scores- Leveled papers'!$H$4:$KM$4,AZ$3,'English Scores- Leveled papers'!$H42:$KM42,"&lt;&gt;")=0,"",SUMIF('English Scores- Leveled papers'!$H$4:$KM$4,AZ$3,'English Scores- Leveled papers'!$H42:$KM42)))</f>
        <is>
          <t/>
        </is>
      </c>
      <c r="BA40" s="319" t="inlineStr">
        <f aca="false">IF($B40="","",IF(COUNTIFS('English Scores- Leveled papers'!$H$4:$KM$4,BA$3,'English Scores- Leveled papers'!$H42:$KM42,"&lt;&gt;")=0,"",SUMIF('English Scores- Leveled papers'!$H$4:$KM$4,BA$3,'English Scores- Leveled papers'!$H42:$KM42)))</f>
        <is>
          <t/>
        </is>
      </c>
      <c r="BB40" s="319" t="inlineStr">
        <f aca="false">IF($B40="","",IF(COUNTIFS('English Scores- Leveled papers'!$H$4:$KM$4,BB$3,'English Scores- Leveled papers'!$H42:$KM42,"&lt;&gt;")=0,"",SUMIF('English Scores- Leveled papers'!$H$4:$KM$4,BB$3,'English Scores- Leveled papers'!$H42:$KM42)))</f>
        <is>
          <t/>
        </is>
      </c>
      <c r="BC40" s="319" t="inlineStr">
        <f aca="false">IF($B40="","",IF(COUNTIFS('English Scores- Leveled papers'!$H$4:$KM$4,BC$3,'English Scores- Leveled papers'!$H42:$KM42,"&lt;&gt;")=0,"",SUMIF('English Scores- Leveled papers'!$H$4:$KM$4,BC$3,'English Scores- Leveled papers'!$H42:$KM42)))</f>
        <is>
          <t/>
        </is>
      </c>
      <c r="BD40" s="319" t="inlineStr">
        <f aca="false">IF($B40="","",IF(COUNTIFS('English Scores- Leveled papers'!$H$4:$KM$4,BD$3,'English Scores- Leveled papers'!$H42:$KM42,"&lt;&gt;")=0,"",SUMIF('English Scores- Leveled papers'!$H$4:$KM$4,BD$3,'English Scores- Leveled papers'!$H42:$KM42)))</f>
        <is>
          <t/>
        </is>
      </c>
      <c r="BE40" s="319" t="inlineStr">
        <f aca="false">IF($B40="","",IF(COUNTIFS('English Scores- Leveled papers'!$H$4:$KM$4,BE$3,'English Scores- Leveled papers'!$H42:$KM42,"&lt;&gt;")=0,"",SUMIF('English Scores- Leveled papers'!$H$4:$KM$4,BE$3,'English Scores- Leveled papers'!$H42:$KM42)))</f>
        <is>
          <t/>
        </is>
      </c>
      <c r="BF40" s="319" t="inlineStr">
        <f aca="false">IF($B40="","",IF(COUNTIFS('English Scores- Leveled papers'!$H$4:$KM$4,BF$3,'English Scores- Leveled papers'!$H42:$KM42,"&lt;&gt;")=0,"",SUMIF('English Scores- Leveled papers'!$H$4:$KM$4,BF$3,'English Scores- Leveled papers'!$H42:$KM42)))</f>
        <is>
          <t/>
        </is>
      </c>
      <c r="BG40" s="319" t="inlineStr">
        <f aca="false">IF($B40="","",IF(COUNTIFS('English Scores- Leveled papers'!$H$4:$KM$4,BG$3,'English Scores- Leveled papers'!$H42:$KM42,"&lt;&gt;")=0,"",SUMIF('English Scores- Leveled papers'!$H$4:$KM$4,BG$3,'English Scores- Leveled papers'!$H42:$KM42)))</f>
        <is>
          <t/>
        </is>
      </c>
      <c r="BH40" s="319" t="inlineStr">
        <f aca="false">IF($B40="","",IF(COUNTIFS('English Scores- Leveled papers'!$H$4:$KM$4,BH$3,'English Scores- Leveled papers'!$H42:$KM42,"&lt;&gt;")=0,"",SUMIF('English Scores- Leveled papers'!$H$4:$KM$4,BH$3,'English Scores- Leveled papers'!$H42:$KM42)))</f>
        <is>
          <t/>
        </is>
      </c>
      <c r="BI40" s="319" t="inlineStr">
        <f aca="false">IF($B40="","",IF(COUNTIFS('English Scores- Leveled papers'!$H$4:$KM$4,BI$3,'English Scores- Leveled papers'!$H42:$KM42,"&lt;&gt;")=0,"",SUMIF('English Scores- Leveled papers'!$H$4:$KM$4,BI$3,'English Scores- Leveled papers'!$H42:$KM42)))</f>
        <is>
          <t/>
        </is>
      </c>
      <c r="BJ40" s="319" t="inlineStr">
        <f aca="false">IF($B40="","",IF(COUNTIFS('English Scores- Leveled papers'!$H$4:$KM$4,BJ$3,'English Scores- Leveled papers'!$H42:$KM42,"&lt;&gt;")=0,"",SUMIF('English Scores- Leveled papers'!$H$4:$KM$4,BJ$3,'English Scores- Leveled papers'!$H42:$KM42)))</f>
        <is>
          <t/>
        </is>
      </c>
      <c r="BK40" s="319" t="inlineStr">
        <f aca="false">IF($B40="","",IF(COUNTIFS('English Scores- Leveled papers'!$H$4:$KM$4,BK$3,'English Scores- Leveled papers'!$H42:$KM42,"&lt;&gt;")=0,"",SUMIF('English Scores- Leveled papers'!$H$4:$KM$4,BK$3,'English Scores- Leveled papers'!$H42:$KM42)))</f>
        <is>
          <t/>
        </is>
      </c>
      <c r="BL40" s="319" t="inlineStr">
        <f aca="false">IF($B40="","",IF(COUNTIFS('English Scores- Leveled papers'!$H$4:$KM$4,BL$3,'English Scores- Leveled papers'!$H42:$KM42,"&lt;&gt;")=0,"",SUMIF('English Scores- Leveled papers'!$H$4:$KM$4,BL$3,'English Scores- Leveled papers'!$H42:$KM42)))</f>
        <is>
          <t/>
        </is>
      </c>
      <c r="BM40" s="319" t="inlineStr">
        <f aca="false">IF($B40="","",IF(COUNTIFS('English Scores- Leveled papers'!$H$4:$KM$4,BM$3,'English Scores- Leveled papers'!$H42:$KM42,"&lt;&gt;")=0,"",SUMIF('English Scores- Leveled papers'!$H$4:$KM$4,BM$3,'English Scores- Leveled papers'!$H42:$KM42)))</f>
        <is>
          <t/>
        </is>
      </c>
      <c r="BN40" s="319" t="inlineStr">
        <f aca="false">IF($B40="","",IF(COUNTIFS('English Scores- Leveled papers'!$H$4:$KM$4,BN$3,'English Scores- Leveled papers'!$H42:$KM42,"&lt;&gt;")=0,"",SUMIF('English Scores- Leveled papers'!$H$4:$KM$4,BN$3,'English Scores- Leveled papers'!$H42:$KM42)))</f>
        <is>
          <t/>
        </is>
      </c>
      <c r="BO40" s="319" t="inlineStr">
        <f aca="false">IF($B40="","",IF(COUNTIFS('English Scores- Leveled papers'!$H$4:$KM$4,BO$3,'English Scores- Leveled papers'!$H42:$KM42,"&lt;&gt;")=0,"",SUMIF('English Scores- Leveled papers'!$H$4:$KM$4,BO$3,'English Scores- Leveled papers'!$H42:$KM42)))</f>
        <is>
          <t/>
        </is>
      </c>
      <c r="BP40" s="319" t="inlineStr">
        <f aca="false">IF($B40="","",IF(COUNTIFS('English Scores- Leveled papers'!$H$4:$KM$4,BP$3,'English Scores- Leveled papers'!$H42:$KM42,"&lt;&gt;")=0,"",SUMIF('English Scores- Leveled papers'!$H$4:$KM$4,BP$3,'English Scores- Leveled papers'!$H42:$KM42)))</f>
        <is>
          <t/>
        </is>
      </c>
      <c r="BQ40" s="319" t="inlineStr">
        <f aca="false">IF($B40="","",IF(COUNTIFS('English Scores- Leveled papers'!$H$4:$KM$4,BQ$3,'English Scores- Leveled papers'!$H42:$KM42,"&lt;&gt;")=0,"",SUMIF('English Scores- Leveled papers'!$H$4:$KM$4,BQ$3,'English Scores- Leveled papers'!$H42:$KM42)))</f>
        <is>
          <t/>
        </is>
      </c>
      <c r="BR40" s="319" t="inlineStr">
        <f aca="false">IF($B40="","",IF(COUNTIFS('English Scores- Leveled papers'!$H$4:$KM$4,BR$3,'English Scores- Leveled papers'!$H42:$KM42,"&lt;&gt;")=0,"",SUMIF('English Scores- Leveled papers'!$H$4:$KM$4,BR$3,'English Scores- Leveled papers'!$H42:$KM42)))</f>
        <is>
          <t/>
        </is>
      </c>
      <c r="BS40" s="319" t="inlineStr">
        <f aca="false">IF($B40="","",IF(COUNTIFS('English Scores- Leveled papers'!$H$4:$KM$4,BS$3,'English Scores- Leveled papers'!$H42:$KM42,"&lt;&gt;")=0,"",SUMIF('English Scores- Leveled papers'!$H$4:$KM$4,BS$3,'English Scores- Leveled papers'!$H42:$KM42)))</f>
        <is>
          <t/>
        </is>
      </c>
      <c r="BT40" s="319" t="inlineStr">
        <f aca="false">IF($B40="","",IF(COUNTIFS('English Scores- Leveled papers'!$H$4:$KM$4,BT$3,'English Scores- Leveled papers'!$H42:$KM42,"&lt;&gt;")=0,"",SUMIF('English Scores- Leveled papers'!$H$4:$KM$4,BT$3,'English Scores- Leveled papers'!$H42:$KM42)))</f>
        <is>
          <t/>
        </is>
      </c>
      <c r="BU40" s="319" t="inlineStr">
        <f aca="false">IF($B40="","",IF(COUNTIFS('English Scores- Leveled papers'!$H$4:$KM$4,BU$3,'English Scores- Leveled papers'!$H42:$KM42,"&lt;&gt;")=0,"",SUMIF('English Scores- Leveled papers'!$H$4:$KM$4,BU$3,'English Scores- Leveled papers'!$H42:$KM42)))</f>
        <is>
          <t/>
        </is>
      </c>
      <c r="BV40" s="319" t="inlineStr">
        <f aca="false">IF($B40="","",IF(COUNTIFS('English Scores- Leveled papers'!$H$4:$KM$4,BV$3,'English Scores- Leveled papers'!$H42:$KM42,"&lt;&gt;")=0,"",SUMIF('English Scores- Leveled papers'!$H$4:$KM$4,BV$3,'English Scores- Leveled papers'!$H42:$KM42)))</f>
        <is>
          <t/>
        </is>
      </c>
      <c r="BW40" s="319" t="inlineStr">
        <f aca="false">IF($B40="","",IF(COUNTIFS('English Scores- Leveled papers'!$H$4:$KM$4,BW$3,'English Scores- Leveled papers'!$H42:$KM42,"&lt;&gt;")=0,"",SUMIF('English Scores- Leveled papers'!$H$4:$KM$4,BW$3,'English Scores- Leveled papers'!$H42:$KM42)))</f>
        <is>
          <t/>
        </is>
      </c>
      <c r="BX40" s="319" t="inlineStr">
        <f aca="false">IF($B40="","",IF(COUNTIFS('English Scores- Leveled papers'!$H$4:$KM$4,BX$3,'English Scores- Leveled papers'!$H42:$KM42,"&lt;&gt;")=0,"",SUMIF('English Scores- Leveled papers'!$H$4:$KM$4,BX$3,'English Scores- Leveled papers'!$H42:$KM42)))</f>
        <is>
          <t/>
        </is>
      </c>
      <c r="BY40" s="319" t="inlineStr">
        <f aca="false">IF($B40="","",IF(COUNTIFS('English Scores- Leveled papers'!$H$4:$KM$4,BY$3,'English Scores- Leveled papers'!$H42:$KM42,"&lt;&gt;")=0,"",SUMIF('English Scores- Leveled papers'!$H$4:$KM$4,BY$3,'English Scores- Leveled papers'!$H42:$KM42)))</f>
        <is>
          <t/>
        </is>
      </c>
      <c r="BZ40" s="319" t="inlineStr">
        <f aca="false">IF($B40="","",IF(COUNTIFS('English Scores- Leveled papers'!$H$4:$KM$4,BZ$3,'English Scores- Leveled papers'!$H42:$KM42,"&lt;&gt;")=0,"",SUMIF('English Scores- Leveled papers'!$H$4:$KM$4,BZ$3,'English Scores- Leveled papers'!$H42:$KM42)))</f>
        <is>
          <t/>
        </is>
      </c>
      <c r="CA40" s="319" t="inlineStr">
        <f aca="false">IF($B40="","",IF(COUNTIFS('English Scores- Leveled papers'!$H$4:$KM$4,CA$3,'English Scores- Leveled papers'!$H42:$KM42,"&lt;&gt;")=0,"",SUMIF('English Scores- Leveled papers'!$H$4:$KM$4,CA$3,'English Scores- Leveled papers'!$H42:$KM42)))</f>
        <is>
          <t/>
        </is>
      </c>
      <c r="CB40" s="319" t="inlineStr">
        <f aca="false">IF($B40="","",IF(COUNTIFS('English Scores- Leveled papers'!$H$4:$KM$4,CB$3,'English Scores- Leveled papers'!$H42:$KM42,"&lt;&gt;")=0,"",SUMIF('English Scores- Leveled papers'!$H$4:$KM$4,CB$3,'English Scores- Leveled papers'!$H42:$KM42)))</f>
        <is>
          <t/>
        </is>
      </c>
      <c r="CC40" s="319" t="inlineStr">
        <f aca="false">IF($B40="","",IF(COUNTIFS('English Scores- Leveled papers'!$H$4:$KM$4,CC$3,'English Scores- Leveled papers'!$H42:$KM42,"&lt;&gt;")=0,"",SUMIF('English Scores- Leveled papers'!$H$4:$KM$4,CC$3,'English Scores- Leveled papers'!$H42:$KM42)))</f>
        <is>
          <t/>
        </is>
      </c>
      <c r="CD40" s="319" t="inlineStr">
        <f aca="false">IF($B40="","",IF(COUNTIFS('English Scores- Leveled papers'!$H$4:$KM$4,CD$3,'English Scores- Leveled papers'!$H42:$KM42,"&lt;&gt;")=0,"",SUMIF('English Scores- Leveled papers'!$H$4:$KM$4,CD$3,'English Scores- Leveled papers'!$H42:$KM42)))</f>
        <is>
          <t/>
        </is>
      </c>
      <c r="CE40" s="319" t="inlineStr">
        <f aca="false">IF($B40="","",IF(COUNTIFS('English Scores- Leveled papers'!$H$4:$KM$4,CE$3,'English Scores- Leveled papers'!$H42:$KM42,"&lt;&gt;")=0,"",SUMIF('English Scores- Leveled papers'!$H$4:$KM$4,CE$3,'English Scores- Leveled papers'!$H42:$KM42)))</f>
        <is>
          <t/>
        </is>
      </c>
      <c r="CF40" s="319" t="inlineStr">
        <f aca="false">IF($B40="","",IF(COUNTIFS('English Scores- Leveled papers'!$H$4:$KM$4,CF$3,'English Scores- Leveled papers'!$H42:$KM42,"&lt;&gt;")=0,"",SUMIF('English Scores- Leveled papers'!$H$4:$KM$4,CF$3,'English Scores- Leveled papers'!$H42:$KM42)))</f>
        <is>
          <t/>
        </is>
      </c>
      <c r="CG40" s="319" t="inlineStr">
        <f aca="false">IF($B40="","",IF(COUNTIFS('English Scores- Leveled papers'!$H$4:$KM$4,CG$3,'English Scores- Leveled papers'!$H42:$KM42,"&lt;&gt;")=0,"",SUMIF('English Scores- Leveled papers'!$H$4:$KM$4,CG$3,'English Scores- Leveled papers'!$H42:$KM42)))</f>
        <is>
          <t/>
        </is>
      </c>
      <c r="CH40" s="319" t="inlineStr">
        <f aca="false">IF($B40="","",IF(COUNTIFS('English Scores- Leveled papers'!$H$4:$KM$4,CH$3,'English Scores- Leveled papers'!$H42:$KM42,"&lt;&gt;")=0,"",SUMIF('English Scores- Leveled papers'!$H$4:$KM$4,CH$3,'English Scores- Leveled papers'!$H42:$KM42)))</f>
        <is>
          <t/>
        </is>
      </c>
      <c r="CI40" s="319" t="inlineStr">
        <f aca="false">IF($B40="","",IF(COUNTIFS('English Scores- Leveled papers'!$H$4:$KM$4,CI$3,'English Scores- Leveled papers'!$H42:$KM42,"&lt;&gt;")=0,"",SUMIF('English Scores- Leveled papers'!$H$4:$KM$4,CI$3,'English Scores- Leveled papers'!$H42:$KM42)))</f>
        <is>
          <t/>
        </is>
      </c>
      <c r="CJ40" s="319" t="inlineStr">
        <f aca="false">IF($B40="","",IF(COUNTIFS('English Scores- Leveled papers'!$H$4:$KM$4,CJ$3,'English Scores- Leveled papers'!$H42:$KM42,"&lt;&gt;")=0,"",SUMIF('English Scores- Leveled papers'!$H$4:$KM$4,CJ$3,'English Scores- Leveled papers'!$H42:$KM42)))</f>
        <is>
          <t/>
        </is>
      </c>
      <c r="CK40" s="319" t="inlineStr">
        <f aca="false">IF($B40="","",IF(COUNTIFS('English Scores- Leveled papers'!$H$4:$KM$4,CK$3,'English Scores- Leveled papers'!$H42:$KM42,"&lt;&gt;")=0,"",SUMIF('English Scores- Leveled papers'!$H$4:$KM$4,CK$3,'English Scores- Leveled papers'!$H42:$KM42)))</f>
        <is>
          <t/>
        </is>
      </c>
      <c r="CL40" s="319" t="inlineStr">
        <f aca="false">IF($B40="","",IF(COUNTIFS('English Scores- Leveled papers'!$H$4:$KM$4,CL$3,'English Scores- Leveled papers'!$H42:$KM42,"&lt;&gt;")=0,"",SUMIF('English Scores- Leveled papers'!$H$4:$KM$4,CL$3,'English Scores- Leveled papers'!$H42:$KM42)))</f>
        <is>
          <t/>
        </is>
      </c>
      <c r="CM40" s="319" t="inlineStr">
        <f aca="false">IF($B40="","",IF(COUNTIFS('English Scores- Leveled papers'!$H$4:$KM$4,CM$3,'English Scores- Leveled papers'!$H42:$KM42,"&lt;&gt;")=0,"",SUMIF('English Scores- Leveled papers'!$H$4:$KM$4,CM$3,'English Scores- Leveled papers'!$H42:$KM42)))</f>
        <is>
          <t/>
        </is>
      </c>
      <c r="CN40" s="319" t="inlineStr">
        <f aca="false">IF($B40="","",IF(COUNTIFS('English Scores- Leveled papers'!$H$4:$KM$4,CN$3,'English Scores- Leveled papers'!$H42:$KM42,"&lt;&gt;")=0,"",SUMIF('English Scores- Leveled papers'!$H$4:$KM$4,CN$3,'English Scores- Leveled papers'!$H42:$KM42)))</f>
        <is>
          <t/>
        </is>
      </c>
      <c r="CO40" s="319" t="inlineStr">
        <f aca="false">IF($B40="","",IF(COUNTIFS('English Scores- Leveled papers'!$H$4:$KM$4,CO$3,'English Scores- Leveled papers'!$H42:$KM42,"&lt;&gt;")=0,"",SUMIF('English Scores- Leveled papers'!$H$4:$KM$4,CO$3,'English Scores- Leveled papers'!$H42:$KM42)))</f>
        <is>
          <t/>
        </is>
      </c>
      <c r="CP40" s="319" t="inlineStr">
        <f aca="false">IF($B40="","",IF(COUNTIFS('English Scores- Leveled papers'!$H$4:$KM$4,CP$3,'English Scores- Leveled papers'!$H42:$KM42,"&lt;&gt;")=0,"",SUMIF('English Scores- Leveled papers'!$H$4:$KM$4,CP$3,'English Scores- Leveled papers'!$H42:$KM42)))</f>
        <is>
          <t/>
        </is>
      </c>
      <c r="CQ40" s="319" t="inlineStr">
        <f aca="false">IF($B40="","",IF(COUNTIFS('English Scores- Leveled papers'!$H$4:$KM$4,CQ$3,'English Scores- Leveled papers'!$H42:$KM42,"&lt;&gt;")=0,"",SUMIF('English Scores- Leveled papers'!$H$4:$KM$4,CQ$3,'English Scores- Leveled papers'!$H42:$KM42)))</f>
        <is>
          <t/>
        </is>
      </c>
      <c r="CR40" s="319" t="inlineStr">
        <f aca="false">IF($B40="","",IF(COUNTIFS('English Scores- Leveled papers'!$H$4:$KM$4,CR$3,'English Scores- Leveled papers'!$H42:$KM42,"&lt;&gt;")=0,"",SUMIF('English Scores- Leveled papers'!$H$4:$KM$4,CR$3,'English Scores- Leveled papers'!$H42:$KM42)))</f>
        <is>
          <t/>
        </is>
      </c>
      <c r="CS40" s="319" t="inlineStr">
        <f aca="false">IF($B40="","",IF(COUNTIFS('English Scores- Leveled papers'!$H$4:$KM$4,CS$3,'English Scores- Leveled papers'!$H42:$KM42,"&lt;&gt;")=0,"",SUMIF('English Scores- Leveled papers'!$H$4:$KM$4,CS$3,'English Scores- Leveled papers'!$H42:$KM42)))</f>
        <is>
          <t/>
        </is>
      </c>
      <c r="CT40" s="319" t="inlineStr">
        <f aca="false">IF($B40="","",IF(COUNTIFS('English Scores- Leveled papers'!$H$4:$KM$4,CT$3,'English Scores- Leveled papers'!$H42:$KM42,"&lt;&gt;")=0,"",SUMIF('English Scores- Leveled papers'!$H$4:$KM$4,CT$3,'English Scores- Leveled papers'!$H42:$KM42)))</f>
        <is>
          <t/>
        </is>
      </c>
      <c r="CU40" s="319" t="inlineStr">
        <f aca="false">IF($B40="","",IF(COUNTIFS('English Scores- Leveled papers'!$H$4:$KM$4,CU$3,'English Scores- Leveled papers'!$H42:$KM42,"&lt;&gt;")=0,"",SUMIF('English Scores- Leveled papers'!$H$4:$KM$4,CU$3,'English Scores- Leveled papers'!$H42:$KM42)))</f>
        <is>
          <t/>
        </is>
      </c>
      <c r="CV40" s="319" t="inlineStr">
        <f aca="false">IF($B40="","",IF(COUNTIFS('English Scores- Leveled papers'!$H$4:$KM$4,CV$3,'English Scores- Leveled papers'!$H42:$KM42,"&lt;&gt;")=0,"",SUMIF('English Scores- Leveled papers'!$H$4:$KM$4,CV$3,'English Scores- Leveled papers'!$H42:$KM42)))</f>
        <is>
          <t/>
        </is>
      </c>
      <c r="CW40" s="319" t="inlineStr">
        <f aca="false">IF($B40="","",IF(COUNTIFS('English Scores- Leveled papers'!$H$4:$KM$4,CW$3,'English Scores- Leveled papers'!$H42:$KM42,"&lt;&gt;")=0,"",SUMIF('English Scores- Leveled papers'!$H$4:$KM$4,CW$3,'English Scores- Leveled papers'!$H42:$KM42)))</f>
        <is>
          <t/>
        </is>
      </c>
      <c r="CX40" s="319" t="inlineStr">
        <f aca="false">IF($B40="","",IF(COUNTIFS('English Scores- Leveled papers'!$H$4:$KM$4,CX$3,'English Scores- Leveled papers'!$H42:$KM42,"&lt;&gt;")=0,"",SUMIF('English Scores- Leveled papers'!$H$4:$KM$4,CX$3,'English Scores- Leveled papers'!$H42:$KM42)))</f>
        <is>
          <t/>
        </is>
      </c>
      <c r="CY40" s="319" t="inlineStr">
        <f aca="false">IF($B40="","",IF(COUNTIFS('English Scores- Leveled papers'!$H$4:$KM$4,CY$3,'English Scores- Leveled papers'!$H42:$KM42,"&lt;&gt;")=0,"",SUMIF('English Scores- Leveled papers'!$H$4:$KM$4,CY$3,'English Scores- Leveled papers'!$H42:$KM42)))</f>
        <is>
          <t/>
        </is>
      </c>
      <c r="CZ40" s="319" t="inlineStr">
        <f aca="false">IF($B40="","",IF(COUNTIFS('English Scores- Leveled papers'!$H$4:$KM$4,CZ$3,'English Scores- Leveled papers'!$H42:$KM42,"&lt;&gt;")=0,"",SUMIF('English Scores- Leveled papers'!$H$4:$KM$4,CZ$3,'English Scores- Leveled papers'!$H42:$KM42)))</f>
        <is>
          <t/>
        </is>
      </c>
      <c r="DA40" s="319" t="inlineStr">
        <f aca="false">IF($B40="","",IF(COUNTIFS('English Scores- Leveled papers'!$H$4:$KM$4,DA$3,'English Scores- Leveled papers'!$H42:$KM42,"&lt;&gt;")=0,"",SUMIF('English Scores- Leveled papers'!$H$4:$KM$4,DA$3,'English Scores- Leveled papers'!$H42:$KM42)))</f>
        <is>
          <t/>
        </is>
      </c>
      <c r="DB40" s="319" t="inlineStr">
        <f aca="false">IF($B40="","",IF(COUNTIFS('English Scores- Leveled papers'!$H$4:$KM$4,DB$3,'English Scores- Leveled papers'!$H42:$KM42,"&lt;&gt;")=0,"",SUMIF('English Scores- Leveled papers'!$H$4:$KM$4,DB$3,'English Scores- Leveled papers'!$H42:$KM42)))</f>
        <is>
          <t/>
        </is>
      </c>
      <c r="DC40" s="319" t="inlineStr">
        <f aca="false">IF($B40="","",IF(COUNTIFS('English Scores- Leveled papers'!$H$4:$KM$4,DC$3,'English Scores- Leveled papers'!$H42:$KM42,"&lt;&gt;")=0,"",SUMIF('English Scores- Leveled papers'!$H$4:$KM$4,DC$3,'English Scores- Leveled papers'!$H42:$KM42)))</f>
        <is>
          <t/>
        </is>
      </c>
      <c r="DD40" s="319" t="inlineStr">
        <f aca="false">IF($B40="","",IF(COUNTIFS('English Scores- Leveled papers'!$H$4:$KM$4,DD$3,'English Scores- Leveled papers'!$H42:$KM42,"&lt;&gt;")=0,"",SUMIF('English Scores- Leveled papers'!$H$4:$KM$4,DD$3,'English Scores- Leveled papers'!$H42:$KM42)))</f>
        <is>
          <t/>
        </is>
      </c>
      <c r="DE40" s="319" t="inlineStr">
        <f aca="false">IF($B40="","",IF(COUNTIFS('English Scores- Leveled papers'!$H$4:$KM$4,DE$3,'English Scores- Leveled papers'!$H42:$KM42,"&lt;&gt;")=0,"",SUMIF('English Scores- Leveled papers'!$H$4:$KM$4,DE$3,'English Scores- Leveled papers'!$H42:$KM42)))</f>
        <is>
          <t/>
        </is>
      </c>
      <c r="DF40" s="319" t="inlineStr">
        <f aca="false">IF($B40="","",IF(COUNTIFS('English Scores- Leveled papers'!$H$4:$KM$4,DF$3,'English Scores- Leveled papers'!$H42:$KM42,"&lt;&gt;")=0,"",SUMIF('English Scores- Leveled papers'!$H$4:$KM$4,DF$3,'English Scores- Leveled papers'!$H42:$KM42)))</f>
        <is>
          <t/>
        </is>
      </c>
      <c r="DG40" s="319" t="inlineStr">
        <f aca="false">IF($B40="","",IF(COUNTIFS('English Scores- Leveled papers'!$H$4:$KM$4,DG$3,'English Scores- Leveled papers'!$H42:$KM42,"&lt;&gt;")=0,"",SUMIF('English Scores- Leveled papers'!$H$4:$KM$4,DG$3,'English Scores- Leveled papers'!$H42:$KM42)))</f>
        <is>
          <t/>
        </is>
      </c>
      <c r="DH40" s="319" t="inlineStr">
        <f aca="false">IF($B40="","",IF(COUNTIFS('English Scores- Leveled papers'!$H$4:$KM$4,DH$3,'English Scores- Leveled papers'!$H42:$KM42,"&lt;&gt;")=0,"",SUMIF('English Scores- Leveled papers'!$H$4:$KM$4,DH$3,'English Scores- Leveled papers'!$H42:$KM42)))</f>
        <is>
          <t/>
        </is>
      </c>
      <c r="DI40" s="319" t="inlineStr">
        <f aca="false">IF($B40="","",IF(COUNTIFS('English Scores- Leveled papers'!$H$4:$KM$4,DI$3,'English Scores- Leveled papers'!$H42:$KM42,"&lt;&gt;")=0,"",SUMIF('English Scores- Leveled papers'!$H$4:$KM$4,DI$3,'English Scores- Leveled papers'!$H42:$KM42)))</f>
        <is>
          <t/>
        </is>
      </c>
      <c r="DJ40" s="319" t="inlineStr">
        <f aca="false">IF($B40="","",IF(COUNTIFS('English Scores- Leveled papers'!$H$4:$KM$4,DJ$3,'English Scores- Leveled papers'!$H42:$KM42,"&lt;&gt;")=0,"",SUMIF('English Scores- Leveled papers'!$H$4:$KM$4,DJ$3,'English Scores- Leveled papers'!$H42:$KM42)))</f>
        <is>
          <t/>
        </is>
      </c>
      <c r="DK40" s="319" t="inlineStr">
        <f aca="false">IF($B40="","",IF(COUNTIFS('English Scores- Leveled papers'!$H$4:$KM$4,DK$3,'English Scores- Leveled papers'!$H42:$KM42,"&lt;&gt;")=0,"",SUMIF('English Scores- Leveled papers'!$H$4:$KM$4,DK$3,'English Scores- Leveled papers'!$H42:$KM42)))</f>
        <is>
          <t/>
        </is>
      </c>
      <c r="DL40" s="319" t="inlineStr">
        <f aca="false">IF($B40="","",IF(COUNTIFS('English Scores- Leveled papers'!$H$4:$KM$4,DL$3,'English Scores- Leveled papers'!$H42:$KM42,"&lt;&gt;")=0,"",SUMIF('English Scores- Leveled papers'!$H$4:$KM$4,DL$3,'English Scores- Leveled papers'!$H42:$KM42)))</f>
        <is>
          <t/>
        </is>
      </c>
      <c r="DM40" s="319" t="inlineStr">
        <f aca="false">IF($B40="","",IF(COUNTIFS('English Scores- Leveled papers'!$H$4:$KM$4,DM$3,'English Scores- Leveled papers'!$H42:$KM42,"&lt;&gt;")=0,"",SUMIF('English Scores- Leveled papers'!$H$4:$KM$4,DM$3,'English Scores- Leveled papers'!$H42:$KM42)))</f>
        <is>
          <t/>
        </is>
      </c>
      <c r="DN40" s="319" t="inlineStr">
        <f aca="false">IF($B40="","",IF(COUNTIFS('English Scores- Leveled papers'!$H$4:$KM$4,DN$3,'English Scores- Leveled papers'!$H42:$KM42,"&lt;&gt;")=0,"",SUMIF('English Scores- Leveled papers'!$H$4:$KM$4,DN$3,'English Scores- Leveled papers'!$H42:$KM42)))</f>
        <is>
          <t/>
        </is>
      </c>
      <c r="DO40" s="319" t="inlineStr">
        <f aca="false">IF($B40="","",IF(COUNTIFS('English Scores- Leveled papers'!$H$4:$KM$4,DO$3,'English Scores- Leveled papers'!$H42:$KM42,"&lt;&gt;")=0,"",SUMIF('English Scores- Leveled papers'!$H$4:$KM$4,DO$3,'English Scores- Leveled papers'!$H42:$KM42)))</f>
        <is>
          <t/>
        </is>
      </c>
      <c r="DP40" s="319" t="inlineStr">
        <f aca="false">IF($B40="","",IF(COUNTIFS('English Scores- Leveled papers'!$H$4:$KM$4,DP$3,'English Scores- Leveled papers'!$H42:$KM42,"&lt;&gt;")=0,"",SUMIF('English Scores- Leveled papers'!$H$4:$KM$4,DP$3,'English Scores- Leveled papers'!$H42:$KM42)))</f>
        <is>
          <t/>
        </is>
      </c>
      <c r="DQ40" s="320" t="inlineStr">
        <f aca="false">IF($B40="","",IF(COUNTIFS('English Scores- Leveled papers'!$H$4:$KM$4,DQ$3,'English Scores- Leveled papers'!$H42:$KM42,"&lt;&gt;")=0,"",SUMIF('English Scores- Leveled papers'!$H$4:$KM$4,DQ$3,'English Scores- Leveled papers'!$H42:$KM42)))</f>
        <is>
          <t/>
        </is>
      </c>
      <c r="DR40" s="321" t="inlineStr">
        <f aca="false">IF('Cover Sheet'!$AC$6="6th", 'Eng GLA 6th, 7th, 8th'!D43, "")</f>
        <is>
          <t/>
        </is>
      </c>
      <c r="DU40" s="319" t="inlineStr">
        <f aca="false">IF($B40="","",IF(COUNTIFS('Eng GLA 6th, 7th, 8th'!$E$4:$DV$4,DU$3,'Eng GLA 6th, 7th, 8th'!$E43:$DV43,"&lt;&gt;")=0,"",SUMIF('Eng GLA 6th, 7th, 8th'!$E$4:$DV$4,DU$3,'Eng GLA 6th, 7th, 8th'!$E43:$DV43)))</f>
        <is>
          <t/>
        </is>
      </c>
      <c r="DV40" s="319" t="inlineStr">
        <f aca="false">IF($B40="","",IF(COUNTIFS('Eng GLA 6th, 7th, 8th'!$E$4:$DV$4,DV$3,'Eng GLA 6th, 7th, 8th'!$E43:$DV43,"&lt;&gt;")=0,"",SUMIF('Eng GLA 6th, 7th, 8th'!$E$4:$DV$4,DV$3,'Eng GLA 6th, 7th, 8th'!$E43:$DV43)))</f>
        <is>
          <t/>
        </is>
      </c>
      <c r="DW40" s="319" t="inlineStr">
        <f aca="false">IF($B40="","",IF(COUNTIFS('Eng GLA 6th, 7th, 8th'!$E$4:$DV$4,DW$3,'Eng GLA 6th, 7th, 8th'!$E43:$DV43,"&lt;&gt;")=0,"",SUMIF('Eng GLA 6th, 7th, 8th'!$E$4:$DV$4,DW$3,'Eng GLA 6th, 7th, 8th'!$E43:$DV43)))</f>
        <is>
          <t/>
        </is>
      </c>
      <c r="DX40" s="319" t="inlineStr">
        <f aca="false">IF($B40="","",IF(COUNTIFS('Eng GLA 6th, 7th, 8th'!$E$4:$DV$4,DX$3,'Eng GLA 6th, 7th, 8th'!$E43:$DV43,"&lt;&gt;")=0,"",SUMIF('Eng GLA 6th, 7th, 8th'!$E$4:$DV$4,DX$3,'Eng GLA 6th, 7th, 8th'!$E43:$DV43)))</f>
        <is>
          <t/>
        </is>
      </c>
      <c r="DY40" s="319" t="inlineStr">
        <f aca="false">IF($B40="","",IF(COUNTIFS('Eng GLA 6th, 7th, 8th'!$E$4:$DV$4,DY$3,'Eng GLA 6th, 7th, 8th'!$E43:$DV43,"&lt;&gt;")=0,"",SUMIF('Eng GLA 6th, 7th, 8th'!$E$4:$DV$4,DY$3,'Eng GLA 6th, 7th, 8th'!$E43:$DV43)))</f>
        <is>
          <t/>
        </is>
      </c>
      <c r="DZ40" s="319" t="inlineStr">
        <f aca="false">IF($B40="","",IF(COUNTIFS('Eng GLA 6th, 7th, 8th'!$E$4:$DV$4,DZ$3,'Eng GLA 6th, 7th, 8th'!$E43:$DV43,"&lt;&gt;")=0,"",SUMIF('Eng GLA 6th, 7th, 8th'!$E$4:$DV$4,DZ$3,'Eng GLA 6th, 7th, 8th'!$E43:$DV43)))</f>
        <is>
          <t/>
        </is>
      </c>
      <c r="EA40" s="319" t="inlineStr">
        <f aca="false">IF($B40="","",IF(COUNTIFS('Eng GLA 6th, 7th, 8th'!$E$4:$DV$4,EA$3,'Eng GLA 6th, 7th, 8th'!$E43:$DV43,"&lt;&gt;")=0,"",SUMIF('Eng GLA 6th, 7th, 8th'!$E$4:$DV$4,EA$3,'Eng GLA 6th, 7th, 8th'!$E43:$DV43)))</f>
        <is>
          <t/>
        </is>
      </c>
      <c r="EB40" s="319" t="inlineStr">
        <f aca="false">IF($B40="","",IF(COUNTIFS('Eng GLA 6th, 7th, 8th'!$E$4:$DV$4,EB$3,'Eng GLA 6th, 7th, 8th'!$E43:$DV43,"&lt;&gt;")=0,"",SUMIF('Eng GLA 6th, 7th, 8th'!$E$4:$DV$4,EB$3,'Eng GLA 6th, 7th, 8th'!$E43:$DV43)))</f>
        <is>
          <t/>
        </is>
      </c>
      <c r="EC40" s="319" t="inlineStr">
        <f aca="false">IF($B40="","",IF(COUNTIFS('Eng GLA 6th, 7th, 8th'!$E$4:$DV$4,EC$3,'Eng GLA 6th, 7th, 8th'!$E43:$DV43,"&lt;&gt;")=0,"",SUMIF('Eng GLA 6th, 7th, 8th'!$E$4:$DV$4,EC$3,'Eng GLA 6th, 7th, 8th'!$E43:$DV43)))</f>
        <is>
          <t/>
        </is>
      </c>
      <c r="ED40" s="319" t="inlineStr">
        <f aca="false">IF($B40="","",IF(COUNTIFS('Eng GLA 6th, 7th, 8th'!$E$4:$DV$4,ED$3,'Eng GLA 6th, 7th, 8th'!$E43:$DV43,"&lt;&gt;")=0,"",SUMIF('Eng GLA 6th, 7th, 8th'!$E$4:$DV$4,ED$3,'Eng GLA 6th, 7th, 8th'!$E43:$DV43)))</f>
        <is>
          <t/>
        </is>
      </c>
      <c r="EE40" s="319" t="inlineStr">
        <f aca="false">IF($B40="","",IF(COUNTIFS('Eng GLA 6th, 7th, 8th'!$E$4:$DV$4,EE$3,'Eng GLA 6th, 7th, 8th'!$E43:$DV43,"&lt;&gt;")=0,"",SUMIF('Eng GLA 6th, 7th, 8th'!$E$4:$DV$4,EE$3,'Eng GLA 6th, 7th, 8th'!$E43:$DV43)))</f>
        <is>
          <t/>
        </is>
      </c>
      <c r="EF40" s="319" t="inlineStr">
        <f aca="false">IF($B40="","",IF(COUNTIFS('Eng GLA 6th, 7th, 8th'!$E$4:$DV$4,EF$3,'Eng GLA 6th, 7th, 8th'!$E43:$DV43,"&lt;&gt;")=0,"",SUMIF('Eng GLA 6th, 7th, 8th'!$E$4:$DV$4,EF$3,'Eng GLA 6th, 7th, 8th'!$E43:$DV43)))</f>
        <is>
          <t/>
        </is>
      </c>
      <c r="EG40" s="319" t="inlineStr">
        <f aca="false">IF($B40="","",IF(COUNTIFS('Eng GLA 6th, 7th, 8th'!$E$4:$DV$4,EG$3,'Eng GLA 6th, 7th, 8th'!$E43:$DV43,"&lt;&gt;")=0,"",SUMIF('Eng GLA 6th, 7th, 8th'!$E$4:$DV$4,EG$3,'Eng GLA 6th, 7th, 8th'!$E43:$DV43)))</f>
        <is>
          <t/>
        </is>
      </c>
      <c r="EH40" s="319" t="inlineStr">
        <f aca="false">IF($B40="","",IF(COUNTIFS('Eng GLA 6th, 7th, 8th'!$E$4:$DV$4,EH$3,'Eng GLA 6th, 7th, 8th'!$E43:$DV43,"&lt;&gt;")=0,"",SUMIF('Eng GLA 6th, 7th, 8th'!$E$4:$DV$4,EH$3,'Eng GLA 6th, 7th, 8th'!$E43:$DV43)))</f>
        <is>
          <t/>
        </is>
      </c>
      <c r="EI40" s="319" t="inlineStr">
        <f aca="false">IF($B40="","",IF(COUNTIFS('Eng GLA 6th, 7th, 8th'!$E$4:$DV$4,EI$3,'Eng GLA 6th, 7th, 8th'!$E43:$DV43,"&lt;&gt;")=0,"",SUMIF('Eng GLA 6th, 7th, 8th'!$E$4:$DV$4,EI$3,'Eng GLA 6th, 7th, 8th'!$E43:$DV43)))</f>
        <is>
          <t/>
        </is>
      </c>
      <c r="EJ40" s="322" t="inlineStr">
        <f aca="false">IF('Cover Sheet'!$AC$6="7th", 'Eng GLA 6th, 7th, 8th'!AQ43, "")</f>
        <is>
          <t/>
        </is>
      </c>
      <c r="EK40" s="319" t="inlineStr">
        <f aca="false">IF($B40="","",IF(COUNTIFS('Eng GLA 6th, 7th, 8th'!$E$4:$DV$4,EK$3,'Eng GLA 6th, 7th, 8th'!$E43:$DV43,"&lt;&gt;")=0,"",SUMIF('Eng GLA 6th, 7th, 8th'!$E$4:$DV$4,EK$3,'Eng GLA 6th, 7th, 8th'!$E43:$DV43)))</f>
        <is>
          <t/>
        </is>
      </c>
      <c r="EL40" s="319" t="inlineStr">
        <f aca="false">IF($B40="","",IF(COUNTIFS('Eng GLA 6th, 7th, 8th'!$E$4:$DV$4,EL$3,'Eng GLA 6th, 7th, 8th'!$E43:$DV43,"&lt;&gt;")=0,"",SUMIF('Eng GLA 6th, 7th, 8th'!$E$4:$DV$4,EL$3,'Eng GLA 6th, 7th, 8th'!$E43:$DV43)))</f>
        <is>
          <t/>
        </is>
      </c>
      <c r="EM40" s="319" t="inlineStr">
        <f aca="false">IF($B40="","",IF(COUNTIFS('Eng GLA 6th, 7th, 8th'!$E$4:$DV$4,EM$3,'Eng GLA 6th, 7th, 8th'!$E43:$DV43,"&lt;&gt;")=0,"",SUMIF('Eng GLA 6th, 7th, 8th'!$E$4:$DV$4,EM$3,'Eng GLA 6th, 7th, 8th'!$E43:$DV43)))</f>
        <is>
          <t/>
        </is>
      </c>
      <c r="EN40" s="319" t="inlineStr">
        <f aca="false">IF($B40="","",IF(COUNTIFS('Eng GLA 6th, 7th, 8th'!$E$4:$DV$4,EN$3,'Eng GLA 6th, 7th, 8th'!$E43:$DV43,"&lt;&gt;")=0,"",SUMIF('Eng GLA 6th, 7th, 8th'!$E$4:$DV$4,EN$3,'Eng GLA 6th, 7th, 8th'!$E43:$DV43)))</f>
        <is>
          <t/>
        </is>
      </c>
      <c r="EO40" s="319" t="inlineStr">
        <f aca="false">IF($B40="","",IF(COUNTIFS('Eng GLA 6th, 7th, 8th'!$E$4:$DV$4,EO$3,'Eng GLA 6th, 7th, 8th'!$E43:$DV43,"&lt;&gt;")=0,"",SUMIF('Eng GLA 6th, 7th, 8th'!$E$4:$DV$4,EO$3,'Eng GLA 6th, 7th, 8th'!$E43:$DV43)))</f>
        <is>
          <t/>
        </is>
      </c>
      <c r="EP40" s="319" t="inlineStr">
        <f aca="false">IF($B40="","",IF(COUNTIFS('Eng GLA 6th, 7th, 8th'!$E$4:$DV$4,EP$3,'Eng GLA 6th, 7th, 8th'!$E43:$DV43,"&lt;&gt;")=0,"",SUMIF('Eng GLA 6th, 7th, 8th'!$E$4:$DV$4,EP$3,'Eng GLA 6th, 7th, 8th'!$E43:$DV43)))</f>
        <is>
          <t/>
        </is>
      </c>
      <c r="EQ40" s="319" t="inlineStr">
        <f aca="false">IF($B40="","",IF(COUNTIFS('Eng GLA 6th, 7th, 8th'!$E$4:$DV$4,EQ$3,'Eng GLA 6th, 7th, 8th'!$E43:$DV43,"&lt;&gt;")=0,"",SUMIF('Eng GLA 6th, 7th, 8th'!$E$4:$DV$4,EQ$3,'Eng GLA 6th, 7th, 8th'!$E43:$DV43)))</f>
        <is>
          <t/>
        </is>
      </c>
      <c r="ER40" s="319" t="inlineStr">
        <f aca="false">IF($B40="","",IF(COUNTIFS('Eng GLA 6th, 7th, 8th'!$E$4:$DV$4,ER$3,'Eng GLA 6th, 7th, 8th'!$E43:$DV43,"&lt;&gt;")=0,"",SUMIF('Eng GLA 6th, 7th, 8th'!$E$4:$DV$4,ER$3,'Eng GLA 6th, 7th, 8th'!$E43:$DV43)))</f>
        <is>
          <t/>
        </is>
      </c>
      <c r="ES40" s="319" t="inlineStr">
        <f aca="false">IF($B40="","",IF(COUNTIFS('Eng GLA 6th, 7th, 8th'!$E$4:$DV$4,ES$3,'Eng GLA 6th, 7th, 8th'!$E43:$DV43,"&lt;&gt;")=0,"",SUMIF('Eng GLA 6th, 7th, 8th'!$E$4:$DV$4,ES$3,'Eng GLA 6th, 7th, 8th'!$E43:$DV43)))</f>
        <is>
          <t/>
        </is>
      </c>
      <c r="ET40" s="319" t="inlineStr">
        <f aca="false">IF($B40="","",IF(COUNTIFS('Eng GLA 6th, 7th, 8th'!$E$4:$DV$4,ET$3,'Eng GLA 6th, 7th, 8th'!$E43:$DV43,"&lt;&gt;")=0,"",SUMIF('Eng GLA 6th, 7th, 8th'!$E$4:$DV$4,ET$3,'Eng GLA 6th, 7th, 8th'!$E43:$DV43)))</f>
        <is>
          <t/>
        </is>
      </c>
      <c r="EU40" s="319" t="inlineStr">
        <f aca="false">IF($B40="","",IF(COUNTIFS('Eng GLA 6th, 7th, 8th'!$E$4:$DV$4,EU$3,'Eng GLA 6th, 7th, 8th'!$E43:$DV43,"&lt;&gt;")=0,"",SUMIF('Eng GLA 6th, 7th, 8th'!$E$4:$DV$4,EU$3,'Eng GLA 6th, 7th, 8th'!$E43:$DV43)))</f>
        <is>
          <t/>
        </is>
      </c>
      <c r="EV40" s="319" t="inlineStr">
        <f aca="false">IF($B40="","",IF(COUNTIFS('Eng GLA 6th, 7th, 8th'!$E$4:$DV$4,EV$3,'Eng GLA 6th, 7th, 8th'!$E43:$DV43,"&lt;&gt;")=0,"",SUMIF('Eng GLA 6th, 7th, 8th'!$E$4:$DV$4,EV$3,'Eng GLA 6th, 7th, 8th'!$E43:$DV43)))</f>
        <is>
          <t/>
        </is>
      </c>
      <c r="EW40" s="319" t="inlineStr">
        <f aca="false">IF($B40="","",IF(COUNTIFS('Eng GLA 6th, 7th, 8th'!$E$4:$DV$4,EW$3,'Eng GLA 6th, 7th, 8th'!$E43:$DV43,"&lt;&gt;")=0,"",SUMIF('Eng GLA 6th, 7th, 8th'!$E$4:$DV$4,EW$3,'Eng GLA 6th, 7th, 8th'!$E43:$DV43)))</f>
        <is>
          <t/>
        </is>
      </c>
      <c r="EX40" s="319" t="inlineStr">
        <f aca="false">IF($B40="","",IF(COUNTIFS('Eng GLA 6th, 7th, 8th'!$E$4:$DV$4,EX$3,'Eng GLA 6th, 7th, 8th'!$E43:$DV43,"&lt;&gt;")=0,"",SUMIF('Eng GLA 6th, 7th, 8th'!$E$4:$DV$4,EX$3,'Eng GLA 6th, 7th, 8th'!$E43:$DV43)))</f>
        <is>
          <t/>
        </is>
      </c>
      <c r="EY40" s="319" t="inlineStr">
        <f aca="false">IF($B40="","",IF(COUNTIFS('Eng GLA 6th, 7th, 8th'!$E$4:$DV$4,EY$3,'Eng GLA 6th, 7th, 8th'!$E43:$DV43,"&lt;&gt;")=0,"",SUMIF('Eng GLA 6th, 7th, 8th'!$E$4:$DV$4,EY$3,'Eng GLA 6th, 7th, 8th'!$E43:$DV43)))</f>
        <is>
          <t/>
        </is>
      </c>
      <c r="EZ40" s="322" t="inlineStr">
        <f aca="false">IF('Cover Sheet'!$AC$6="8th", 'Eng GLA 6th, 7th, 8th'!CG43, "")</f>
        <is>
          <t/>
        </is>
      </c>
      <c r="FA40" s="319" t="inlineStr">
        <f aca="false">IF($B40="","",IF(COUNTIFS('Eng GLA 6th, 7th, 8th'!$E$4:$DV$4,FA$3,'Eng GLA 6th, 7th, 8th'!$E43:$DV43,"&lt;&gt;")=0,"",SUMIF('Eng GLA 6th, 7th, 8th'!$E$4:$DV$4,FA$3,'Eng GLA 6th, 7th, 8th'!$E43:$DV43)))</f>
        <is>
          <t/>
        </is>
      </c>
      <c r="FB40" s="319" t="inlineStr">
        <f aca="false">IF($B40="","",IF(COUNTIFS('Eng GLA 6th, 7th, 8th'!$E$4:$DV$4,FB$3,'Eng GLA 6th, 7th, 8th'!$E43:$DV43,"&lt;&gt;")=0,"",SUMIF('Eng GLA 6th, 7th, 8th'!$E$4:$DV$4,FB$3,'Eng GLA 6th, 7th, 8th'!$E43:$DV43)))</f>
        <is>
          <t/>
        </is>
      </c>
      <c r="FC40" s="319" t="inlineStr">
        <f aca="false">IF($B40="","",IF(COUNTIFS('Eng GLA 6th, 7th, 8th'!$E$4:$DV$4,FC$3,'Eng GLA 6th, 7th, 8th'!$E43:$DV43,"&lt;&gt;")=0,"",SUMIF('Eng GLA 6th, 7th, 8th'!$E$4:$DV$4,FC$3,'Eng GLA 6th, 7th, 8th'!$E43:$DV43)))</f>
        <is>
          <t/>
        </is>
      </c>
      <c r="FD40" s="319" t="inlineStr">
        <f aca="false">IF($B40="","",IF(COUNTIFS('Eng GLA 6th, 7th, 8th'!$E$4:$DV$4,FD$3,'Eng GLA 6th, 7th, 8th'!$E43:$DV43,"&lt;&gt;")=0,"",SUMIF('Eng GLA 6th, 7th, 8th'!$E$4:$DV$4,FD$3,'Eng GLA 6th, 7th, 8th'!$E43:$DV43)))</f>
        <is>
          <t/>
        </is>
      </c>
      <c r="FE40" s="319" t="inlineStr">
        <f aca="false">IF($B40="","",IF(COUNTIFS('Eng GLA 6th, 7th, 8th'!$E$4:$DV$4,FE$3,'Eng GLA 6th, 7th, 8th'!$E43:$DV43,"&lt;&gt;")=0,"",SUMIF('Eng GLA 6th, 7th, 8th'!$E$4:$DV$4,FE$3,'Eng GLA 6th, 7th, 8th'!$E43:$DV43)))</f>
        <is>
          <t/>
        </is>
      </c>
      <c r="FF40" s="319" t="inlineStr">
        <f aca="false">IF($B40="","",IF(COUNTIFS('Eng GLA 6th, 7th, 8th'!$E$4:$DV$4,FF$3,'Eng GLA 6th, 7th, 8th'!$E43:$DV43,"&lt;&gt;")=0,"",SUMIF('Eng GLA 6th, 7th, 8th'!$E$4:$DV$4,FF$3,'Eng GLA 6th, 7th, 8th'!$E43:$DV43)))</f>
        <is>
          <t/>
        </is>
      </c>
      <c r="FG40" s="319" t="inlineStr">
        <f aca="false">IF($B40="","",IF(COUNTIFS('Eng GLA 6th, 7th, 8th'!$E$4:$DV$4,FG$3,'Eng GLA 6th, 7th, 8th'!$E43:$DV43,"&lt;&gt;")=0,"",SUMIF('Eng GLA 6th, 7th, 8th'!$E$4:$DV$4,FG$3,'Eng GLA 6th, 7th, 8th'!$E43:$DV43)))</f>
        <is>
          <t/>
        </is>
      </c>
      <c r="FH40" s="319" t="inlineStr">
        <f aca="false">IF($B40="","",IF(COUNTIFS('Eng GLA 6th, 7th, 8th'!$E$4:$DV$4,FH$3,'Eng GLA 6th, 7th, 8th'!$E43:$DV43,"&lt;&gt;")=0,"",SUMIF('Eng GLA 6th, 7th, 8th'!$E$4:$DV$4,FH$3,'Eng GLA 6th, 7th, 8th'!$E43:$DV43)))</f>
        <is>
          <t/>
        </is>
      </c>
      <c r="FI40" s="319" t="inlineStr">
        <f aca="false">IF($B40="","",IF(COUNTIFS('Eng GLA 6th, 7th, 8th'!$E$4:$DV$4,FI$3,'Eng GLA 6th, 7th, 8th'!$E43:$DV43,"&lt;&gt;")=0,"",SUMIF('Eng GLA 6th, 7th, 8th'!$E$4:$DV$4,FI$3,'Eng GLA 6th, 7th, 8th'!$E43:$DV43)))</f>
        <is>
          <t/>
        </is>
      </c>
      <c r="FJ40" s="319" t="inlineStr">
        <f aca="false">IF($B40="","",IF(COUNTIFS('Eng GLA 6th, 7th, 8th'!$E$4:$DV$4,FJ$3,'Eng GLA 6th, 7th, 8th'!$E43:$DV43,"&lt;&gt;")=0,"",SUMIF('Eng GLA 6th, 7th, 8th'!$E$4:$DV$4,FJ$3,'Eng GLA 6th, 7th, 8th'!$E43:$DV43)))</f>
        <is>
          <t/>
        </is>
      </c>
      <c r="FK40" s="319" t="inlineStr">
        <f aca="false">IF($B40="","",IF(COUNTIFS('Eng GLA 6th, 7th, 8th'!$E$4:$DV$4,FK$3,'Eng GLA 6th, 7th, 8th'!$E43:$DV43,"&lt;&gt;")=0,"",SUMIF('Eng GLA 6th, 7th, 8th'!$E$4:$DV$4,FK$3,'Eng GLA 6th, 7th, 8th'!$E43:$DV43)))</f>
        <is>
          <t/>
        </is>
      </c>
      <c r="FL40" s="319" t="inlineStr">
        <f aca="false">IF($B40="","",IF(COUNTIFS('Eng GLA 6th, 7th, 8th'!$E$4:$DV$4,FL$3,'Eng GLA 6th, 7th, 8th'!$E43:$DV43,"&lt;&gt;")=0,"",SUMIF('Eng GLA 6th, 7th, 8th'!$E$4:$DV$4,FL$3,'Eng GLA 6th, 7th, 8th'!$E43:$DV43)))</f>
        <is>
          <t/>
        </is>
      </c>
      <c r="FM40" s="319" t="inlineStr">
        <f aca="false">IF($B40="","",IF(COUNTIFS('Eng GLA 6th, 7th, 8th'!$E$4:$DV$4,FM$3,'Eng GLA 6th, 7th, 8th'!$E43:$DV43,"&lt;&gt;")=0,"",SUMIF('Eng GLA 6th, 7th, 8th'!$E$4:$DV$4,FM$3,'Eng GLA 6th, 7th, 8th'!$E43:$DV43)))</f>
        <is>
          <t/>
        </is>
      </c>
      <c r="FN40" s="319" t="inlineStr">
        <f aca="false">IF($B40="","",IF(COUNTIFS('Eng GLA 6th, 7th, 8th'!$E$4:$DV$4,FN$3,'Eng GLA 6th, 7th, 8th'!$E43:$DV43,"&lt;&gt;")=0,"",SUMIF('Eng GLA 6th, 7th, 8th'!$E$4:$DV$4,FN$3,'Eng GLA 6th, 7th, 8th'!$E43:$DV43)))</f>
        <is>
          <t/>
        </is>
      </c>
      <c r="FO40" s="319" t="inlineStr">
        <f aca="false">IF($B40="","",IF(COUNTIFS('Eng GLA 6th, 7th, 8th'!$E$4:$DV$4,FO$3,'Eng GLA 6th, 7th, 8th'!$E43:$DV43,"&lt;&gt;")=0,"",SUMIF('Eng GLA 6th, 7th, 8th'!$E$4:$DV$4,FO$3,'Eng GLA 6th, 7th, 8th'!$E43:$DV43)))</f>
        <is>
          <t/>
        </is>
      </c>
    </row>
    <row r="41" customFormat="false" ht="12.75" hidden="false" customHeight="true" outlineLevel="0" collapsed="false">
      <c r="A41" s="315" t="n">
        <v>37</v>
      </c>
      <c r="B41" s="315" t="str">
        <f aca="false">'English Scores- Leveled papers'!B43</f>
        <v>Srishant</v>
      </c>
      <c r="C41" s="315"/>
      <c r="D41" s="316" t="inlineStr">
        <f aca="false">IF(OR(B41="",H41="",'Cover Sheet'!E41=""),"",'Cover Sheet'!E41)</f>
        <is>
          <t/>
        </is>
      </c>
      <c r="E41" s="316" t="inlineStr">
        <f aca="false">IF(OR(B41="",H41="",'Cover Sheet'!F41=""),"",'Cover Sheet'!F41)</f>
        <is>
          <t/>
        </is>
      </c>
      <c r="F41" s="316" t="inlineStr">
        <f aca="false">IF(OR(B41="",H41="",'Cover Sheet'!H41=""),"",'Cover Sheet'!H41)</f>
        <is>
          <t/>
        </is>
      </c>
      <c r="G41" s="316"/>
      <c r="H41" s="316" t="n">
        <f aca="false">IF(OR(B41="",COUNT('English Scores- Leveled papers'!H43:KM43)=0),"",IF((AND(AB41&gt;=(70/100),AB41&lt;1.1)),9,IF((AND(AA41&gt;=(70/100),AA41&lt;1.1)),8,IF((AND(Z41&gt;=(70/100),Z41&lt;1.1)),7,IF((AND(Y41&gt;=(70/100),Y41&lt;1.1)),6,IF(AND(X41&gt;=0.7,X41&lt;1.1),5.5,IF(AND(W41&gt;=0.7,W41&lt;1.1),5,IF(AND(V41&gt;=0.7,V41&lt;1.1),4.5,IF(AND(U41&gt;=0.7,U41&lt;1.1),4,IF(AND(T41&gt;=0.7,T41&lt;1.1),3.5,IF(AND(S41&gt;=0.7,S41&lt;1.1),3,IF(AND(R41&gt;=0.7,R41&lt;1.1),2.5,IF(AND(Q41&gt;=0.7,Q41&lt;1.1),2,IF(AND(P41&gt;=0.7,P41&lt;1.1),1.5,IF(AND(O41&gt;=0.7,O41&lt;1.1),1,IF(AND(N41&gt;=0.7,N41&lt;1.1),0.5,IF(AND(M41&gt;=0.7,M41&lt;1.1),0.2,IF(AND(L41&gt;=0.7,L41&lt;1.1),0,IF(COUNT('English Scores- Leveled papers'!H43:M43)=0,"",-0.5)))))))))))))))))))</f>
        <v>0.2</v>
      </c>
      <c r="I41" s="317" t="n">
        <f aca="false">IFERROR(IF(OR(B41="",H41=""),"",IF((AND(AB41&gt;=(70/100),AB41&lt;1.1)),AB41,IF(AND((AA41)&gt;=(70/100),AA41&lt;1.1),AA41,IF((AND((Z41)&gt;=(70/100),Z41&lt;1.1)),Z41,IF(AND((Y41)&gt;=(70/100),Y41&lt;1.1),Y41,IF(AND(X41&gt;=0.7,X41&lt;1.1),X41,IF(AND((W41)&gt;=0.7,W41&lt;1.1),W41,IF(AND((V41)&gt;=0.7,V41&lt;1.1),V41,IF(AND((U41)&gt;=0.7,U41&lt;1.1),U41,IF(AND((T41)&gt;=0.7,T41&lt;1.1),T41,IF(AND((S41)&gt;=0.7,S41&lt;1.1),S41,IF(AND((R41)&gt;=0.7,R41&lt;1.1),R41,IF(AND((Q41)&gt;=0.7,Q41&lt;1.1),Q41,IF(AND((P41)&gt;=0.7,P41&lt;1.1),P41,IF(AND((O41)&gt;=0.7,O41&lt;1.1),O41,IF(AND((N41)&gt;=0.7,N41&lt;1.1),N41,IF(AND((M41)&gt;=0.7,M41&lt;1.1),M41,IF(AND((L41)&gt;=0.7,L41&lt;1.1),L41,L41)))))))))))))))))),"")</f>
        <v>0.8</v>
      </c>
      <c r="J41" s="317" t="n">
        <f aca="false">IF((OR(B41="",H41="")),"",IF(AND((AB41)&gt;=(70/100),AB41&lt;1.1),"",IF((AND((AA41)&gt;=(70/100),AA41&lt;1.1)),AB41,IF((AND((Z41)&gt;=(70/100),Z41&lt;1.1)),AA41,IF((AND((Y41)&gt;=(70/100),Y41&lt;1.1)),Z41,IF(AND((X41)&gt;=0.7,X41&lt;1.1),Y41,IF(AND((W41)&gt;=0.7,W41&lt;1.1),X41,IF(AND((V41)&gt;=0.7,V41&lt;1.1),W41,IF(AND((U41)&gt;=0.7,U41&lt;1.1),V41,IF(AND((T41)&gt;=0.7,T41&lt;1.1),U41,IF(AND((S41)&gt;=0.7,S41&lt;1.1),T41,IF(AND((R41)&gt;=0.7,R41&lt;1.1),S41,IF(AND((Q41)&gt;=0.7,Q41&lt;1.1),R41,IF(AND((P41)&gt;=0.7,P41&lt;1.1),Q41,IF(AND((O41)&gt;=0.7,O41&lt;1.1),P41,IF(AND((N41)&gt;=0.7,N41&lt;1.1),O41,IF(AND((M41)&gt;=0.7,M41&lt;1.1),N41,IF(AND((L41)&gt;=0.7,L41&lt;1.1),M41,""))))))))))))))))))</f>
        <v>0.6</v>
      </c>
      <c r="K41" s="317" t="str">
        <f aca="false">IF((OR(B41="",H41="")),"",IF(AND((AB41)&gt;=(70/100),AB41&lt;1.1),AA41,IF((AND((AA41)&gt;=(70/100),AA41&lt;1.1)),Z41,IF((AND((Z41)&gt;=(70/100),Z41&lt;1.1)),Y41,IF((AND((Y41)&gt;=(70/100),Y41&lt;1.1)),X41,IF(AND((X41)&gt;=0.7,X41&lt;1.1),W41,IF(AND((W41)&gt;=0.7,W41&lt;1.1),V41,IF(AND((V41)&gt;=0.7,V41&lt;1.1),U41,IF(AND((U41)&gt;=0.7,U41&lt;1.1),T41,IF(AND((T41)&gt;=0.7,T41&lt;1.1),S41,IF(AND((S41)&gt;=0.7,S41&lt;1.1),R41,IF(AND((R41)&gt;=0.7,R41&lt;1.1),Q41,IF(AND((Q41)&gt;=0.7,Q41&lt;1.1),P41,IF(AND((P41)&gt;=0.7,P41&lt;1.1),O41,IF(AND((O41)&gt;=0.7,O41&lt;1.1),N41,IF(AND((N41)&gt;=0.7,N41&lt;1.1),M41,IF(AND((M41)&gt;=0.7,M41&lt;1.1),L41,IF(AND((L41)&gt;=0.7,L41&lt;1.1),"",""))))))))))))))))))</f>
        <v/>
      </c>
      <c r="L41" s="318" t="str">
        <f aca="false">IFERROR(IF((B41=""),"",(IF(COUNT(AC41:AG41)=0,"",ROUND(SUM(AC41:AG41)/SUM($AC$2:$AG$2),1)))),"")</f>
        <v/>
      </c>
      <c r="M41" s="318" t="n">
        <f aca="false">IFERROR(IF((B41=""),"",(IF(COUNT(AH41:AL41)=0,"",ROUND(SUM(AH41:AL41)/SUM($AH$2:$AL$2),1)))),"")</f>
        <v>0.8</v>
      </c>
      <c r="N41" s="318" t="n">
        <f aca="false">IFERROR(IF((B41=""),"",(IF(COUNT(AM41:AQ41)=0,"",ROUND(SUM(AM41:AQ41)/SUM($AM$2:$AQ$2),1)))),"")</f>
        <v>0.6</v>
      </c>
      <c r="O41" s="318" t="str">
        <f aca="false">IFERROR(IF((B41=""),"",(IF(COUNT(AR41:AV41)=0,"",ROUND(SUM(AR41:AV41)/SUM($AR$2:$AV$2),1)))),"")</f>
        <v/>
      </c>
      <c r="P41" s="318" t="str">
        <f aca="false">IFERROR(IF((B41=""),"",(IF(COUNT(AX41:BB41)=0,"",ROUND(SUM(AX41:BB41)/SUM($AX$2:$BB$2),1)))),"")</f>
        <v/>
      </c>
      <c r="Q41" s="318" t="str">
        <f aca="false">IFERROR(IF((B41=""),"",(IF(COUNT(BD41:BJ41)=0,"",ROUND(SUM(BD41:BJ41)/SUM($BD$2:$BJ$2),1)))),0)</f>
        <v/>
      </c>
      <c r="R41" s="318" t="str">
        <f aca="false">IFERROR(IF((B41=""),"",(IF(COUNT(BL41:BS41)=0,"",ROUND(SUM(BL41:BR41)/SUM($BL$2:$BR$2),1)))),0)</f>
        <v/>
      </c>
      <c r="S41" s="318" t="str">
        <f aca="false">IFERROR(IF((B41=""),"",(IF(COUNT(BT41:CB41)=0,"",ROUND(SUM(BT41:CA41)/SUM($BT$2:$CA$2),1)))),0)</f>
        <v/>
      </c>
      <c r="T41" s="318" t="str">
        <f aca="false">IFERROR(IF((B41=""),"",(IF(COUNT(CC41:CJ41)=0,"",ROUND(SUM(CC41:CI41)/SUM($CC$2:$CI$2),1)))),0)</f>
        <v/>
      </c>
      <c r="U41" s="318" t="str">
        <f aca="false">IFERROR(IF((B41=""),"",(IF(COUNT(CK41:CQ41)=0,"",ROUND(SUM(CK41:CQ41)/SUM($CK$2:$CQ$2),1)))),0)</f>
        <v/>
      </c>
      <c r="V41" s="318" t="str">
        <f aca="false">IFERROR(IF((B41=""),"",(IF(COUNT(CS41:CY41)=0,"",ROUND(SUM(CS41:CY41)/SUM($CS$2:$CY$2),1)))),0)</f>
        <v/>
      </c>
      <c r="W41" s="318" t="str">
        <f aca="false">IFERROR(IF((B41=""),"",(IF(COUNT(DA41:DI41)=0,"",ROUND(SUM(DA41:DI41)/SUM($DA$2:$DI$2),1)))),0)</f>
        <v/>
      </c>
      <c r="X41" s="318" t="str">
        <f aca="false">IFERROR(IF((B41=""),"",(IF(COUNT(DK41:DP41)=0,"",ROUND(SUM(DK41:DP41)/SUM($DK$2:$DP$2),1)))),0)</f>
        <v/>
      </c>
      <c r="Y41" s="318"/>
      <c r="Z41" s="318"/>
      <c r="AA41" s="318"/>
      <c r="AB41" s="318"/>
      <c r="AC41" s="319" t="inlineStr">
        <f aca="false">IF($B41="","",IF(COUNTIFS('English Scores- Leveled papers'!$H$4:$KM$4,AC$3,'English Scores- Leveled papers'!$H43:$KM43,"&lt;&gt;")=0,"",SUMIF('English Scores- Leveled papers'!$H$4:$KM$4,AC$3,'English Scores- Leveled papers'!$H43:$KM43)))</f>
        <is>
          <t/>
        </is>
      </c>
      <c r="AD41" s="319" t="inlineStr">
        <f aca="false">IF($B41="","",IF(COUNTIFS('English Scores- Leveled papers'!$H$4:$KM$4,AD$3,'English Scores- Leveled papers'!$H43:$KM43,"&lt;&gt;")=0,"",SUMIF('English Scores- Leveled papers'!$H$4:$KM$4,AD$3,'English Scores- Leveled papers'!$H43:$KM43)))</f>
        <is>
          <t/>
        </is>
      </c>
      <c r="AE41" s="319" t="inlineStr">
        <f aca="false">IF($B41="","",IF(COUNTIFS('English Scores- Leveled papers'!$H$4:$KM$4,AE$3,'English Scores- Leveled papers'!$H43:$KM43,"&lt;&gt;")=0,"",SUMIF('English Scores- Leveled papers'!$H$4:$KM$4,AE$3,'English Scores- Leveled papers'!$H43:$KM43)))</f>
        <is>
          <t/>
        </is>
      </c>
      <c r="AF41" s="319" t="inlineStr">
        <f aca="false">IF($B41="","",IF(COUNTIFS('English Scores- Leveled papers'!$H$4:$KM$4,AF$3,'English Scores- Leveled papers'!$H43:$KM43,"&lt;&gt;")=0,"",SUMIF('English Scores- Leveled papers'!$H$4:$KM$4,AF$3,'English Scores- Leveled papers'!$H43:$KM43)))</f>
        <is>
          <t/>
        </is>
      </c>
      <c r="AG41" s="319" t="inlineStr">
        <f aca="false">IF($B41="","",IF(COUNTIFS('English Scores- Leveled papers'!$H$4:$KM$4,AG$3,'English Scores- Leveled papers'!$H43:$KM43,"&lt;&gt;")=0,"",SUMIF('English Scores- Leveled papers'!$H$4:$KM$4,AG$3,'English Scores- Leveled papers'!$H43:$KM43)))</f>
        <is>
          <t/>
        </is>
      </c>
      <c r="AH41" s="319" t="inlineStr">
        <f aca="false">IF($B41="","",IF(COUNTIFS('English Scores- Leveled papers'!$H$4:$KM$4,AH$3,'English Scores- Leveled papers'!$H43:$KM43,"&lt;&gt;")=0,"",SUMIF('English Scores- Leveled papers'!$H$4:$KM$4,AH$3,'English Scores- Leveled papers'!$H43:$KM43)))</f>
        <is>
          <t/>
        </is>
      </c>
      <c r="AI41" s="319" t="n">
        <f aca="false">IF($B41="","",IF(COUNTIFS('English Scores- Leveled papers'!$H$4:$KM$4,AI$3,'English Scores- Leveled papers'!$H43:$KM43,"&lt;&gt;")=0,"",SUMIF('English Scores- Leveled papers'!$H$4:$KM$4,AI$3,'English Scores- Leveled papers'!$H43:$KM43)))</f>
        <v>1</v>
      </c>
      <c r="AJ41" s="319" t="n">
        <f aca="false">IF($B41="","",IF(COUNTIFS('English Scores- Leveled papers'!$H$4:$KM$4,AJ$3,'English Scores- Leveled papers'!$H43:$KM43,"&lt;&gt;")=0,"",SUMIF('English Scores- Leveled papers'!$H$4:$KM$4,AJ$3,'English Scores- Leveled papers'!$H43:$KM43)))</f>
        <v>1</v>
      </c>
      <c r="AK41" s="319" t="n">
        <f aca="false">IF($B41="","",IF(COUNTIFS('English Scores- Leveled papers'!$H$4:$KM$4,AK$3,'English Scores- Leveled papers'!$H43:$KM43,"&lt;&gt;")=0,"",SUMIF('English Scores- Leveled papers'!$H$4:$KM$4,AK$3,'English Scores- Leveled papers'!$H43:$KM43)))</f>
        <v>1</v>
      </c>
      <c r="AL41" s="319" t="n">
        <f aca="false">IF($B41="","",IF(COUNTIFS('English Scores- Leveled papers'!$H$4:$KM$4,AL$3,'English Scores- Leveled papers'!$H43:$KM43,"&lt;&gt;")=0,"",SUMIF('English Scores- Leveled papers'!$H$4:$KM$4,AL$3,'English Scores- Leveled papers'!$H43:$KM43)))</f>
        <v>2</v>
      </c>
      <c r="AM41" s="319" t="n">
        <f aca="false">IF($B41="","",IF(COUNTIFS('English Scores- Leveled papers'!$H$4:$KM$4,AM$3,'English Scores- Leveled papers'!$H43:$KM43,"&lt;&gt;")=0,"",SUMIF('English Scores- Leveled papers'!$H$4:$KM$4,AM$3,'English Scores- Leveled papers'!$H43:$KM43)))</f>
        <v>1</v>
      </c>
      <c r="AN41" s="319" t="n">
        <f aca="false">IF($B41="","",IF(COUNTIFS('English Scores- Leveled papers'!$H$4:$KM$4,AN$3,'English Scores- Leveled papers'!$H43:$KM43,"&lt;&gt;")=0,"",SUMIF('English Scores- Leveled papers'!$H$4:$KM$4,AN$3,'English Scores- Leveled papers'!$H43:$KM43)))</f>
        <v>1</v>
      </c>
      <c r="AO41" s="319" t="n">
        <f aca="false">IF($B41="","",IF(COUNTIFS('English Scores- Leveled papers'!$H$4:$KM$4,AO$3,'English Scores- Leveled papers'!$H43:$KM43,"&lt;&gt;")=0,"",SUMIF('English Scores- Leveled papers'!$H$4:$KM$4,AO$3,'English Scores- Leveled papers'!$H43:$KM43)))</f>
        <v>1</v>
      </c>
      <c r="AP41" s="319" t="n">
        <f aca="false">IF($B41="","",IF(COUNTIFS('English Scores- Leveled papers'!$H$4:$KM$4,AP$3,'English Scores- Leveled papers'!$H43:$KM43,"&lt;&gt;")=0,"",SUMIF('English Scores- Leveled papers'!$H$4:$KM$4,AP$3,'English Scores- Leveled papers'!$H43:$KM43)))</f>
        <v>0.5</v>
      </c>
      <c r="AQ41" s="319" t="n">
        <f aca="false">IF($B41="","",IF(COUNTIFS('English Scores- Leveled papers'!$H$4:$KM$4,AQ$3,'English Scores- Leveled papers'!$H43:$KM43,"&lt;&gt;")=0,"",SUMIF('English Scores- Leveled papers'!$H$4:$KM$4,AQ$3,'English Scores- Leveled papers'!$H43:$KM43)))</f>
        <v>0.5</v>
      </c>
      <c r="AR41" s="319" t="inlineStr">
        <f aca="false">IF($B41="","",IF(COUNTIFS('English Scores- Leveled papers'!$H$4:$KM$4,AR$3,'English Scores- Leveled papers'!$H43:$KM43,"&lt;&gt;")=0,"",SUMIF('English Scores- Leveled papers'!$H$4:$KM$4,AR$3,'English Scores- Leveled papers'!$H43:$KM43)))</f>
        <is>
          <t/>
        </is>
      </c>
      <c r="AS41" s="319" t="inlineStr">
        <f aca="false">IF($B41="","",IF(COUNTIFS('English Scores- Leveled papers'!$H$4:$KM$4,AS$3,'English Scores- Leveled papers'!$H43:$KM43,"&lt;&gt;")=0,"",SUMIF('English Scores- Leveled papers'!$H$4:$KM$4,AS$3,'English Scores- Leveled papers'!$H43:$KM43)))</f>
        <is>
          <t/>
        </is>
      </c>
      <c r="AT41" s="319" t="inlineStr">
        <f aca="false">IF($B41="","",IF(COUNTIFS('English Scores- Leveled papers'!$H$4:$KM$4,AT$3,'English Scores- Leveled papers'!$H43:$KM43,"&lt;&gt;")=0,"",SUMIF('English Scores- Leveled papers'!$H$4:$KM$4,AT$3,'English Scores- Leveled papers'!$H43:$KM43)))</f>
        <is>
          <t/>
        </is>
      </c>
      <c r="AU41" s="319" t="inlineStr">
        <f aca="false">IF($B41="","",IF(COUNTIFS('English Scores- Leveled papers'!$H$4:$KM$4,AU$3,'English Scores- Leveled papers'!$H43:$KM43,"&lt;&gt;")=0,"",SUMIF('English Scores- Leveled papers'!$H$4:$KM$4,AU$3,'English Scores- Leveled papers'!$H43:$KM43)))</f>
        <is>
          <t/>
        </is>
      </c>
      <c r="AV41" s="319" t="inlineStr">
        <f aca="false">IF($B41="","",IF(COUNTIFS('English Scores- Leveled papers'!$H$4:$KM$4,AV$3,'English Scores- Leveled papers'!$H43:$KM43,"&lt;&gt;")=0,"",SUMIF('English Scores- Leveled papers'!$H$4:$KM$4,AV$3,'English Scores- Leveled papers'!$H43:$KM43)))</f>
        <is>
          <t/>
        </is>
      </c>
      <c r="AW41" s="319" t="inlineStr">
        <f aca="false">IF($B41="","",IF(COUNTIFS('English Scores- Leveled papers'!$H$4:$KM$4,AW$3,'English Scores- Leveled papers'!$H43:$KM43,"&lt;&gt;")=0,"",SUMIF('English Scores- Leveled papers'!$H$4:$KM$4,AW$3,'English Scores- Leveled papers'!$H43:$KM43)))</f>
        <is>
          <t/>
        </is>
      </c>
      <c r="AX41" s="319" t="inlineStr">
        <f aca="false">IF($B41="","",IF(COUNTIFS('English Scores- Leveled papers'!$H$4:$KM$4,AX$3,'English Scores- Leveled papers'!$H43:$KM43,"&lt;&gt;")=0,"",SUMIF('English Scores- Leveled papers'!$H$4:$KM$4,AX$3,'English Scores- Leveled papers'!$H43:$KM43)))</f>
        <is>
          <t/>
        </is>
      </c>
      <c r="AY41" s="319" t="inlineStr">
        <f aca="false">IF($B41="","",IF(COUNTIFS('English Scores- Leveled papers'!$H$4:$KM$4,AY$3,'English Scores- Leveled papers'!$H43:$KM43,"&lt;&gt;")=0,"",SUMIF('English Scores- Leveled papers'!$H$4:$KM$4,AY$3,'English Scores- Leveled papers'!$H43:$KM43)))</f>
        <is>
          <t/>
        </is>
      </c>
      <c r="AZ41" s="319" t="inlineStr">
        <f aca="false">IF($B41="","",IF(COUNTIFS('English Scores- Leveled papers'!$H$4:$KM$4,AZ$3,'English Scores- Leveled papers'!$H43:$KM43,"&lt;&gt;")=0,"",SUMIF('English Scores- Leveled papers'!$H$4:$KM$4,AZ$3,'English Scores- Leveled papers'!$H43:$KM43)))</f>
        <is>
          <t/>
        </is>
      </c>
      <c r="BA41" s="319" t="inlineStr">
        <f aca="false">IF($B41="","",IF(COUNTIFS('English Scores- Leveled papers'!$H$4:$KM$4,BA$3,'English Scores- Leveled papers'!$H43:$KM43,"&lt;&gt;")=0,"",SUMIF('English Scores- Leveled papers'!$H$4:$KM$4,BA$3,'English Scores- Leveled papers'!$H43:$KM43)))</f>
        <is>
          <t/>
        </is>
      </c>
      <c r="BB41" s="319" t="inlineStr">
        <f aca="false">IF($B41="","",IF(COUNTIFS('English Scores- Leveled papers'!$H$4:$KM$4,BB$3,'English Scores- Leveled papers'!$H43:$KM43,"&lt;&gt;")=0,"",SUMIF('English Scores- Leveled papers'!$H$4:$KM$4,BB$3,'English Scores- Leveled papers'!$H43:$KM43)))</f>
        <is>
          <t/>
        </is>
      </c>
      <c r="BC41" s="319" t="inlineStr">
        <f aca="false">IF($B41="","",IF(COUNTIFS('English Scores- Leveled papers'!$H$4:$KM$4,BC$3,'English Scores- Leveled papers'!$H43:$KM43,"&lt;&gt;")=0,"",SUMIF('English Scores- Leveled papers'!$H$4:$KM$4,BC$3,'English Scores- Leveled papers'!$H43:$KM43)))</f>
        <is>
          <t/>
        </is>
      </c>
      <c r="BD41" s="319" t="inlineStr">
        <f aca="false">IF($B41="","",IF(COUNTIFS('English Scores- Leveled papers'!$H$4:$KM$4,BD$3,'English Scores- Leveled papers'!$H43:$KM43,"&lt;&gt;")=0,"",SUMIF('English Scores- Leveled papers'!$H$4:$KM$4,BD$3,'English Scores- Leveled papers'!$H43:$KM43)))</f>
        <is>
          <t/>
        </is>
      </c>
      <c r="BE41" s="319" t="inlineStr">
        <f aca="false">IF($B41="","",IF(COUNTIFS('English Scores- Leveled papers'!$H$4:$KM$4,BE$3,'English Scores- Leveled papers'!$H43:$KM43,"&lt;&gt;")=0,"",SUMIF('English Scores- Leveled papers'!$H$4:$KM$4,BE$3,'English Scores- Leveled papers'!$H43:$KM43)))</f>
        <is>
          <t/>
        </is>
      </c>
      <c r="BF41" s="319" t="inlineStr">
        <f aca="false">IF($B41="","",IF(COUNTIFS('English Scores- Leveled papers'!$H$4:$KM$4,BF$3,'English Scores- Leveled papers'!$H43:$KM43,"&lt;&gt;")=0,"",SUMIF('English Scores- Leveled papers'!$H$4:$KM$4,BF$3,'English Scores- Leveled papers'!$H43:$KM43)))</f>
        <is>
          <t/>
        </is>
      </c>
      <c r="BG41" s="319" t="inlineStr">
        <f aca="false">IF($B41="","",IF(COUNTIFS('English Scores- Leveled papers'!$H$4:$KM$4,BG$3,'English Scores- Leveled papers'!$H43:$KM43,"&lt;&gt;")=0,"",SUMIF('English Scores- Leveled papers'!$H$4:$KM$4,BG$3,'English Scores- Leveled papers'!$H43:$KM43)))</f>
        <is>
          <t/>
        </is>
      </c>
      <c r="BH41" s="319" t="inlineStr">
        <f aca="false">IF($B41="","",IF(COUNTIFS('English Scores- Leveled papers'!$H$4:$KM$4,BH$3,'English Scores- Leveled papers'!$H43:$KM43,"&lt;&gt;")=0,"",SUMIF('English Scores- Leveled papers'!$H$4:$KM$4,BH$3,'English Scores- Leveled papers'!$H43:$KM43)))</f>
        <is>
          <t/>
        </is>
      </c>
      <c r="BI41" s="319" t="inlineStr">
        <f aca="false">IF($B41="","",IF(COUNTIFS('English Scores- Leveled papers'!$H$4:$KM$4,BI$3,'English Scores- Leveled papers'!$H43:$KM43,"&lt;&gt;")=0,"",SUMIF('English Scores- Leveled papers'!$H$4:$KM$4,BI$3,'English Scores- Leveled papers'!$H43:$KM43)))</f>
        <is>
          <t/>
        </is>
      </c>
      <c r="BJ41" s="319" t="inlineStr">
        <f aca="false">IF($B41="","",IF(COUNTIFS('English Scores- Leveled papers'!$H$4:$KM$4,BJ$3,'English Scores- Leveled papers'!$H43:$KM43,"&lt;&gt;")=0,"",SUMIF('English Scores- Leveled papers'!$H$4:$KM$4,BJ$3,'English Scores- Leveled papers'!$H43:$KM43)))</f>
        <is>
          <t/>
        </is>
      </c>
      <c r="BK41" s="319" t="inlineStr">
        <f aca="false">IF($B41="","",IF(COUNTIFS('English Scores- Leveled papers'!$H$4:$KM$4,BK$3,'English Scores- Leveled papers'!$H43:$KM43,"&lt;&gt;")=0,"",SUMIF('English Scores- Leveled papers'!$H$4:$KM$4,BK$3,'English Scores- Leveled papers'!$H43:$KM43)))</f>
        <is>
          <t/>
        </is>
      </c>
      <c r="BL41" s="319" t="inlineStr">
        <f aca="false">IF($B41="","",IF(COUNTIFS('English Scores- Leveled papers'!$H$4:$KM$4,BL$3,'English Scores- Leveled papers'!$H43:$KM43,"&lt;&gt;")=0,"",SUMIF('English Scores- Leveled papers'!$H$4:$KM$4,BL$3,'English Scores- Leveled papers'!$H43:$KM43)))</f>
        <is>
          <t/>
        </is>
      </c>
      <c r="BM41" s="319" t="inlineStr">
        <f aca="false">IF($B41="","",IF(COUNTIFS('English Scores- Leveled papers'!$H$4:$KM$4,BM$3,'English Scores- Leveled papers'!$H43:$KM43,"&lt;&gt;")=0,"",SUMIF('English Scores- Leveled papers'!$H$4:$KM$4,BM$3,'English Scores- Leveled papers'!$H43:$KM43)))</f>
        <is>
          <t/>
        </is>
      </c>
      <c r="BN41" s="319" t="inlineStr">
        <f aca="false">IF($B41="","",IF(COUNTIFS('English Scores- Leveled papers'!$H$4:$KM$4,BN$3,'English Scores- Leveled papers'!$H43:$KM43,"&lt;&gt;")=0,"",SUMIF('English Scores- Leveled papers'!$H$4:$KM$4,BN$3,'English Scores- Leveled papers'!$H43:$KM43)))</f>
        <is>
          <t/>
        </is>
      </c>
      <c r="BO41" s="319" t="inlineStr">
        <f aca="false">IF($B41="","",IF(COUNTIFS('English Scores- Leveled papers'!$H$4:$KM$4,BO$3,'English Scores- Leveled papers'!$H43:$KM43,"&lt;&gt;")=0,"",SUMIF('English Scores- Leveled papers'!$H$4:$KM$4,BO$3,'English Scores- Leveled papers'!$H43:$KM43)))</f>
        <is>
          <t/>
        </is>
      </c>
      <c r="BP41" s="319" t="inlineStr">
        <f aca="false">IF($B41="","",IF(COUNTIFS('English Scores- Leveled papers'!$H$4:$KM$4,BP$3,'English Scores- Leveled papers'!$H43:$KM43,"&lt;&gt;")=0,"",SUMIF('English Scores- Leveled papers'!$H$4:$KM$4,BP$3,'English Scores- Leveled papers'!$H43:$KM43)))</f>
        <is>
          <t/>
        </is>
      </c>
      <c r="BQ41" s="319" t="inlineStr">
        <f aca="false">IF($B41="","",IF(COUNTIFS('English Scores- Leveled papers'!$H$4:$KM$4,BQ$3,'English Scores- Leveled papers'!$H43:$KM43,"&lt;&gt;")=0,"",SUMIF('English Scores- Leveled papers'!$H$4:$KM$4,BQ$3,'English Scores- Leveled papers'!$H43:$KM43)))</f>
        <is>
          <t/>
        </is>
      </c>
      <c r="BR41" s="319" t="inlineStr">
        <f aca="false">IF($B41="","",IF(COUNTIFS('English Scores- Leveled papers'!$H$4:$KM$4,BR$3,'English Scores- Leveled papers'!$H43:$KM43,"&lt;&gt;")=0,"",SUMIF('English Scores- Leveled papers'!$H$4:$KM$4,BR$3,'English Scores- Leveled papers'!$H43:$KM43)))</f>
        <is>
          <t/>
        </is>
      </c>
      <c r="BS41" s="319" t="inlineStr">
        <f aca="false">IF($B41="","",IF(COUNTIFS('English Scores- Leveled papers'!$H$4:$KM$4,BS$3,'English Scores- Leveled papers'!$H43:$KM43,"&lt;&gt;")=0,"",SUMIF('English Scores- Leveled papers'!$H$4:$KM$4,BS$3,'English Scores- Leveled papers'!$H43:$KM43)))</f>
        <is>
          <t/>
        </is>
      </c>
      <c r="BT41" s="319" t="inlineStr">
        <f aca="false">IF($B41="","",IF(COUNTIFS('English Scores- Leveled papers'!$H$4:$KM$4,BT$3,'English Scores- Leveled papers'!$H43:$KM43,"&lt;&gt;")=0,"",SUMIF('English Scores- Leveled papers'!$H$4:$KM$4,BT$3,'English Scores- Leveled papers'!$H43:$KM43)))</f>
        <is>
          <t/>
        </is>
      </c>
      <c r="BU41" s="319" t="inlineStr">
        <f aca="false">IF($B41="","",IF(COUNTIFS('English Scores- Leveled papers'!$H$4:$KM$4,BU$3,'English Scores- Leveled papers'!$H43:$KM43,"&lt;&gt;")=0,"",SUMIF('English Scores- Leveled papers'!$H$4:$KM$4,BU$3,'English Scores- Leveled papers'!$H43:$KM43)))</f>
        <is>
          <t/>
        </is>
      </c>
      <c r="BV41" s="319" t="inlineStr">
        <f aca="false">IF($B41="","",IF(COUNTIFS('English Scores- Leveled papers'!$H$4:$KM$4,BV$3,'English Scores- Leveled papers'!$H43:$KM43,"&lt;&gt;")=0,"",SUMIF('English Scores- Leveled papers'!$H$4:$KM$4,BV$3,'English Scores- Leveled papers'!$H43:$KM43)))</f>
        <is>
          <t/>
        </is>
      </c>
      <c r="BW41" s="319" t="inlineStr">
        <f aca="false">IF($B41="","",IF(COUNTIFS('English Scores- Leveled papers'!$H$4:$KM$4,BW$3,'English Scores- Leveled papers'!$H43:$KM43,"&lt;&gt;")=0,"",SUMIF('English Scores- Leveled papers'!$H$4:$KM$4,BW$3,'English Scores- Leveled papers'!$H43:$KM43)))</f>
        <is>
          <t/>
        </is>
      </c>
      <c r="BX41" s="319" t="inlineStr">
        <f aca="false">IF($B41="","",IF(COUNTIFS('English Scores- Leveled papers'!$H$4:$KM$4,BX$3,'English Scores- Leveled papers'!$H43:$KM43,"&lt;&gt;")=0,"",SUMIF('English Scores- Leveled papers'!$H$4:$KM$4,BX$3,'English Scores- Leveled papers'!$H43:$KM43)))</f>
        <is>
          <t/>
        </is>
      </c>
      <c r="BY41" s="319" t="inlineStr">
        <f aca="false">IF($B41="","",IF(COUNTIFS('English Scores- Leveled papers'!$H$4:$KM$4,BY$3,'English Scores- Leveled papers'!$H43:$KM43,"&lt;&gt;")=0,"",SUMIF('English Scores- Leveled papers'!$H$4:$KM$4,BY$3,'English Scores- Leveled papers'!$H43:$KM43)))</f>
        <is>
          <t/>
        </is>
      </c>
      <c r="BZ41" s="319" t="inlineStr">
        <f aca="false">IF($B41="","",IF(COUNTIFS('English Scores- Leveled papers'!$H$4:$KM$4,BZ$3,'English Scores- Leveled papers'!$H43:$KM43,"&lt;&gt;")=0,"",SUMIF('English Scores- Leveled papers'!$H$4:$KM$4,BZ$3,'English Scores- Leveled papers'!$H43:$KM43)))</f>
        <is>
          <t/>
        </is>
      </c>
      <c r="CA41" s="319" t="inlineStr">
        <f aca="false">IF($B41="","",IF(COUNTIFS('English Scores- Leveled papers'!$H$4:$KM$4,CA$3,'English Scores- Leveled papers'!$H43:$KM43,"&lt;&gt;")=0,"",SUMIF('English Scores- Leveled papers'!$H$4:$KM$4,CA$3,'English Scores- Leveled papers'!$H43:$KM43)))</f>
        <is>
          <t/>
        </is>
      </c>
      <c r="CB41" s="319" t="inlineStr">
        <f aca="false">IF($B41="","",IF(COUNTIFS('English Scores- Leveled papers'!$H$4:$KM$4,CB$3,'English Scores- Leveled papers'!$H43:$KM43,"&lt;&gt;")=0,"",SUMIF('English Scores- Leveled papers'!$H$4:$KM$4,CB$3,'English Scores- Leveled papers'!$H43:$KM43)))</f>
        <is>
          <t/>
        </is>
      </c>
      <c r="CC41" s="319" t="inlineStr">
        <f aca="false">IF($B41="","",IF(COUNTIFS('English Scores- Leveled papers'!$H$4:$KM$4,CC$3,'English Scores- Leveled papers'!$H43:$KM43,"&lt;&gt;")=0,"",SUMIF('English Scores- Leveled papers'!$H$4:$KM$4,CC$3,'English Scores- Leveled papers'!$H43:$KM43)))</f>
        <is>
          <t/>
        </is>
      </c>
      <c r="CD41" s="319" t="inlineStr">
        <f aca="false">IF($B41="","",IF(COUNTIFS('English Scores- Leveled papers'!$H$4:$KM$4,CD$3,'English Scores- Leveled papers'!$H43:$KM43,"&lt;&gt;")=0,"",SUMIF('English Scores- Leveled papers'!$H$4:$KM$4,CD$3,'English Scores- Leveled papers'!$H43:$KM43)))</f>
        <is>
          <t/>
        </is>
      </c>
      <c r="CE41" s="319" t="inlineStr">
        <f aca="false">IF($B41="","",IF(COUNTIFS('English Scores- Leveled papers'!$H$4:$KM$4,CE$3,'English Scores- Leveled papers'!$H43:$KM43,"&lt;&gt;")=0,"",SUMIF('English Scores- Leveled papers'!$H$4:$KM$4,CE$3,'English Scores- Leveled papers'!$H43:$KM43)))</f>
        <is>
          <t/>
        </is>
      </c>
      <c r="CF41" s="319" t="inlineStr">
        <f aca="false">IF($B41="","",IF(COUNTIFS('English Scores- Leveled papers'!$H$4:$KM$4,CF$3,'English Scores- Leveled papers'!$H43:$KM43,"&lt;&gt;")=0,"",SUMIF('English Scores- Leveled papers'!$H$4:$KM$4,CF$3,'English Scores- Leveled papers'!$H43:$KM43)))</f>
        <is>
          <t/>
        </is>
      </c>
      <c r="CG41" s="319" t="inlineStr">
        <f aca="false">IF($B41="","",IF(COUNTIFS('English Scores- Leveled papers'!$H$4:$KM$4,CG$3,'English Scores- Leveled papers'!$H43:$KM43,"&lt;&gt;")=0,"",SUMIF('English Scores- Leveled papers'!$H$4:$KM$4,CG$3,'English Scores- Leveled papers'!$H43:$KM43)))</f>
        <is>
          <t/>
        </is>
      </c>
      <c r="CH41" s="319" t="inlineStr">
        <f aca="false">IF($B41="","",IF(COUNTIFS('English Scores- Leveled papers'!$H$4:$KM$4,CH$3,'English Scores- Leveled papers'!$H43:$KM43,"&lt;&gt;")=0,"",SUMIF('English Scores- Leveled papers'!$H$4:$KM$4,CH$3,'English Scores- Leveled papers'!$H43:$KM43)))</f>
        <is>
          <t/>
        </is>
      </c>
      <c r="CI41" s="319" t="inlineStr">
        <f aca="false">IF($B41="","",IF(COUNTIFS('English Scores- Leveled papers'!$H$4:$KM$4,CI$3,'English Scores- Leveled papers'!$H43:$KM43,"&lt;&gt;")=0,"",SUMIF('English Scores- Leveled papers'!$H$4:$KM$4,CI$3,'English Scores- Leveled papers'!$H43:$KM43)))</f>
        <is>
          <t/>
        </is>
      </c>
      <c r="CJ41" s="319" t="inlineStr">
        <f aca="false">IF($B41="","",IF(COUNTIFS('English Scores- Leveled papers'!$H$4:$KM$4,CJ$3,'English Scores- Leveled papers'!$H43:$KM43,"&lt;&gt;")=0,"",SUMIF('English Scores- Leveled papers'!$H$4:$KM$4,CJ$3,'English Scores- Leveled papers'!$H43:$KM43)))</f>
        <is>
          <t/>
        </is>
      </c>
      <c r="CK41" s="319" t="inlineStr">
        <f aca="false">IF($B41="","",IF(COUNTIFS('English Scores- Leveled papers'!$H$4:$KM$4,CK$3,'English Scores- Leveled papers'!$H43:$KM43,"&lt;&gt;")=0,"",SUMIF('English Scores- Leveled papers'!$H$4:$KM$4,CK$3,'English Scores- Leveled papers'!$H43:$KM43)))</f>
        <is>
          <t/>
        </is>
      </c>
      <c r="CL41" s="319" t="inlineStr">
        <f aca="false">IF($B41="","",IF(COUNTIFS('English Scores- Leveled papers'!$H$4:$KM$4,CL$3,'English Scores- Leveled papers'!$H43:$KM43,"&lt;&gt;")=0,"",SUMIF('English Scores- Leveled papers'!$H$4:$KM$4,CL$3,'English Scores- Leveled papers'!$H43:$KM43)))</f>
        <is>
          <t/>
        </is>
      </c>
      <c r="CM41" s="319" t="inlineStr">
        <f aca="false">IF($B41="","",IF(COUNTIFS('English Scores- Leveled papers'!$H$4:$KM$4,CM$3,'English Scores- Leveled papers'!$H43:$KM43,"&lt;&gt;")=0,"",SUMIF('English Scores- Leveled papers'!$H$4:$KM$4,CM$3,'English Scores- Leveled papers'!$H43:$KM43)))</f>
        <is>
          <t/>
        </is>
      </c>
      <c r="CN41" s="319" t="inlineStr">
        <f aca="false">IF($B41="","",IF(COUNTIFS('English Scores- Leveled papers'!$H$4:$KM$4,CN$3,'English Scores- Leveled papers'!$H43:$KM43,"&lt;&gt;")=0,"",SUMIF('English Scores- Leveled papers'!$H$4:$KM$4,CN$3,'English Scores- Leveled papers'!$H43:$KM43)))</f>
        <is>
          <t/>
        </is>
      </c>
      <c r="CO41" s="319" t="inlineStr">
        <f aca="false">IF($B41="","",IF(COUNTIFS('English Scores- Leveled papers'!$H$4:$KM$4,CO$3,'English Scores- Leveled papers'!$H43:$KM43,"&lt;&gt;")=0,"",SUMIF('English Scores- Leveled papers'!$H$4:$KM$4,CO$3,'English Scores- Leveled papers'!$H43:$KM43)))</f>
        <is>
          <t/>
        </is>
      </c>
      <c r="CP41" s="319" t="inlineStr">
        <f aca="false">IF($B41="","",IF(COUNTIFS('English Scores- Leveled papers'!$H$4:$KM$4,CP$3,'English Scores- Leveled papers'!$H43:$KM43,"&lt;&gt;")=0,"",SUMIF('English Scores- Leveled papers'!$H$4:$KM$4,CP$3,'English Scores- Leveled papers'!$H43:$KM43)))</f>
        <is>
          <t/>
        </is>
      </c>
      <c r="CQ41" s="319" t="inlineStr">
        <f aca="false">IF($B41="","",IF(COUNTIFS('English Scores- Leveled papers'!$H$4:$KM$4,CQ$3,'English Scores- Leveled papers'!$H43:$KM43,"&lt;&gt;")=0,"",SUMIF('English Scores- Leveled papers'!$H$4:$KM$4,CQ$3,'English Scores- Leveled papers'!$H43:$KM43)))</f>
        <is>
          <t/>
        </is>
      </c>
      <c r="CR41" s="319" t="inlineStr">
        <f aca="false">IF($B41="","",IF(COUNTIFS('English Scores- Leveled papers'!$H$4:$KM$4,CR$3,'English Scores- Leveled papers'!$H43:$KM43,"&lt;&gt;")=0,"",SUMIF('English Scores- Leveled papers'!$H$4:$KM$4,CR$3,'English Scores- Leveled papers'!$H43:$KM43)))</f>
        <is>
          <t/>
        </is>
      </c>
      <c r="CS41" s="319" t="inlineStr">
        <f aca="false">IF($B41="","",IF(COUNTIFS('English Scores- Leveled papers'!$H$4:$KM$4,CS$3,'English Scores- Leveled papers'!$H43:$KM43,"&lt;&gt;")=0,"",SUMIF('English Scores- Leveled papers'!$H$4:$KM$4,CS$3,'English Scores- Leveled papers'!$H43:$KM43)))</f>
        <is>
          <t/>
        </is>
      </c>
      <c r="CT41" s="319" t="inlineStr">
        <f aca="false">IF($B41="","",IF(COUNTIFS('English Scores- Leveled papers'!$H$4:$KM$4,CT$3,'English Scores- Leveled papers'!$H43:$KM43,"&lt;&gt;")=0,"",SUMIF('English Scores- Leveled papers'!$H$4:$KM$4,CT$3,'English Scores- Leveled papers'!$H43:$KM43)))</f>
        <is>
          <t/>
        </is>
      </c>
      <c r="CU41" s="319" t="inlineStr">
        <f aca="false">IF($B41="","",IF(COUNTIFS('English Scores- Leveled papers'!$H$4:$KM$4,CU$3,'English Scores- Leveled papers'!$H43:$KM43,"&lt;&gt;")=0,"",SUMIF('English Scores- Leveled papers'!$H$4:$KM$4,CU$3,'English Scores- Leveled papers'!$H43:$KM43)))</f>
        <is>
          <t/>
        </is>
      </c>
      <c r="CV41" s="319" t="inlineStr">
        <f aca="false">IF($B41="","",IF(COUNTIFS('English Scores- Leveled papers'!$H$4:$KM$4,CV$3,'English Scores- Leveled papers'!$H43:$KM43,"&lt;&gt;")=0,"",SUMIF('English Scores- Leveled papers'!$H$4:$KM$4,CV$3,'English Scores- Leveled papers'!$H43:$KM43)))</f>
        <is>
          <t/>
        </is>
      </c>
      <c r="CW41" s="319" t="inlineStr">
        <f aca="false">IF($B41="","",IF(COUNTIFS('English Scores- Leveled papers'!$H$4:$KM$4,CW$3,'English Scores- Leveled papers'!$H43:$KM43,"&lt;&gt;")=0,"",SUMIF('English Scores- Leveled papers'!$H$4:$KM$4,CW$3,'English Scores- Leveled papers'!$H43:$KM43)))</f>
        <is>
          <t/>
        </is>
      </c>
      <c r="CX41" s="319" t="inlineStr">
        <f aca="false">IF($B41="","",IF(COUNTIFS('English Scores- Leveled papers'!$H$4:$KM$4,CX$3,'English Scores- Leveled papers'!$H43:$KM43,"&lt;&gt;")=0,"",SUMIF('English Scores- Leveled papers'!$H$4:$KM$4,CX$3,'English Scores- Leveled papers'!$H43:$KM43)))</f>
        <is>
          <t/>
        </is>
      </c>
      <c r="CY41" s="319" t="inlineStr">
        <f aca="false">IF($B41="","",IF(COUNTIFS('English Scores- Leveled papers'!$H$4:$KM$4,CY$3,'English Scores- Leveled papers'!$H43:$KM43,"&lt;&gt;")=0,"",SUMIF('English Scores- Leveled papers'!$H$4:$KM$4,CY$3,'English Scores- Leveled papers'!$H43:$KM43)))</f>
        <is>
          <t/>
        </is>
      </c>
      <c r="CZ41" s="319" t="inlineStr">
        <f aca="false">IF($B41="","",IF(COUNTIFS('English Scores- Leveled papers'!$H$4:$KM$4,CZ$3,'English Scores- Leveled papers'!$H43:$KM43,"&lt;&gt;")=0,"",SUMIF('English Scores- Leveled papers'!$H$4:$KM$4,CZ$3,'English Scores- Leveled papers'!$H43:$KM43)))</f>
        <is>
          <t/>
        </is>
      </c>
      <c r="DA41" s="319" t="inlineStr">
        <f aca="false">IF($B41="","",IF(COUNTIFS('English Scores- Leveled papers'!$H$4:$KM$4,DA$3,'English Scores- Leveled papers'!$H43:$KM43,"&lt;&gt;")=0,"",SUMIF('English Scores- Leveled papers'!$H$4:$KM$4,DA$3,'English Scores- Leveled papers'!$H43:$KM43)))</f>
        <is>
          <t/>
        </is>
      </c>
      <c r="DB41" s="319" t="inlineStr">
        <f aca="false">IF($B41="","",IF(COUNTIFS('English Scores- Leveled papers'!$H$4:$KM$4,DB$3,'English Scores- Leveled papers'!$H43:$KM43,"&lt;&gt;")=0,"",SUMIF('English Scores- Leveled papers'!$H$4:$KM$4,DB$3,'English Scores- Leveled papers'!$H43:$KM43)))</f>
        <is>
          <t/>
        </is>
      </c>
      <c r="DC41" s="319" t="inlineStr">
        <f aca="false">IF($B41="","",IF(COUNTIFS('English Scores- Leveled papers'!$H$4:$KM$4,DC$3,'English Scores- Leveled papers'!$H43:$KM43,"&lt;&gt;")=0,"",SUMIF('English Scores- Leveled papers'!$H$4:$KM$4,DC$3,'English Scores- Leveled papers'!$H43:$KM43)))</f>
        <is>
          <t/>
        </is>
      </c>
      <c r="DD41" s="319" t="inlineStr">
        <f aca="false">IF($B41="","",IF(COUNTIFS('English Scores- Leveled papers'!$H$4:$KM$4,DD$3,'English Scores- Leveled papers'!$H43:$KM43,"&lt;&gt;")=0,"",SUMIF('English Scores- Leveled papers'!$H$4:$KM$4,DD$3,'English Scores- Leveled papers'!$H43:$KM43)))</f>
        <is>
          <t/>
        </is>
      </c>
      <c r="DE41" s="319" t="inlineStr">
        <f aca="false">IF($B41="","",IF(COUNTIFS('English Scores- Leveled papers'!$H$4:$KM$4,DE$3,'English Scores- Leveled papers'!$H43:$KM43,"&lt;&gt;")=0,"",SUMIF('English Scores- Leveled papers'!$H$4:$KM$4,DE$3,'English Scores- Leveled papers'!$H43:$KM43)))</f>
        <is>
          <t/>
        </is>
      </c>
      <c r="DF41" s="319" t="inlineStr">
        <f aca="false">IF($B41="","",IF(COUNTIFS('English Scores- Leveled papers'!$H$4:$KM$4,DF$3,'English Scores- Leveled papers'!$H43:$KM43,"&lt;&gt;")=0,"",SUMIF('English Scores- Leveled papers'!$H$4:$KM$4,DF$3,'English Scores- Leveled papers'!$H43:$KM43)))</f>
        <is>
          <t/>
        </is>
      </c>
      <c r="DG41" s="319" t="inlineStr">
        <f aca="false">IF($B41="","",IF(COUNTIFS('English Scores- Leveled papers'!$H$4:$KM$4,DG$3,'English Scores- Leveled papers'!$H43:$KM43,"&lt;&gt;")=0,"",SUMIF('English Scores- Leveled papers'!$H$4:$KM$4,DG$3,'English Scores- Leveled papers'!$H43:$KM43)))</f>
        <is>
          <t/>
        </is>
      </c>
      <c r="DH41" s="319" t="inlineStr">
        <f aca="false">IF($B41="","",IF(COUNTIFS('English Scores- Leveled papers'!$H$4:$KM$4,DH$3,'English Scores- Leveled papers'!$H43:$KM43,"&lt;&gt;")=0,"",SUMIF('English Scores- Leveled papers'!$H$4:$KM$4,DH$3,'English Scores- Leveled papers'!$H43:$KM43)))</f>
        <is>
          <t/>
        </is>
      </c>
      <c r="DI41" s="319" t="inlineStr">
        <f aca="false">IF($B41="","",IF(COUNTIFS('English Scores- Leveled papers'!$H$4:$KM$4,DI$3,'English Scores- Leveled papers'!$H43:$KM43,"&lt;&gt;")=0,"",SUMIF('English Scores- Leveled papers'!$H$4:$KM$4,DI$3,'English Scores- Leveled papers'!$H43:$KM43)))</f>
        <is>
          <t/>
        </is>
      </c>
      <c r="DJ41" s="319" t="inlineStr">
        <f aca="false">IF($B41="","",IF(COUNTIFS('English Scores- Leveled papers'!$H$4:$KM$4,DJ$3,'English Scores- Leveled papers'!$H43:$KM43,"&lt;&gt;")=0,"",SUMIF('English Scores- Leveled papers'!$H$4:$KM$4,DJ$3,'English Scores- Leveled papers'!$H43:$KM43)))</f>
        <is>
          <t/>
        </is>
      </c>
      <c r="DK41" s="319" t="inlineStr">
        <f aca="false">IF($B41="","",IF(COUNTIFS('English Scores- Leveled papers'!$H$4:$KM$4,DK$3,'English Scores- Leveled papers'!$H43:$KM43,"&lt;&gt;")=0,"",SUMIF('English Scores- Leveled papers'!$H$4:$KM$4,DK$3,'English Scores- Leveled papers'!$H43:$KM43)))</f>
        <is>
          <t/>
        </is>
      </c>
      <c r="DL41" s="319" t="inlineStr">
        <f aca="false">IF($B41="","",IF(COUNTIFS('English Scores- Leveled papers'!$H$4:$KM$4,DL$3,'English Scores- Leveled papers'!$H43:$KM43,"&lt;&gt;")=0,"",SUMIF('English Scores- Leveled papers'!$H$4:$KM$4,DL$3,'English Scores- Leveled papers'!$H43:$KM43)))</f>
        <is>
          <t/>
        </is>
      </c>
      <c r="DM41" s="319" t="inlineStr">
        <f aca="false">IF($B41="","",IF(COUNTIFS('English Scores- Leveled papers'!$H$4:$KM$4,DM$3,'English Scores- Leveled papers'!$H43:$KM43,"&lt;&gt;")=0,"",SUMIF('English Scores- Leveled papers'!$H$4:$KM$4,DM$3,'English Scores- Leveled papers'!$H43:$KM43)))</f>
        <is>
          <t/>
        </is>
      </c>
      <c r="DN41" s="319" t="inlineStr">
        <f aca="false">IF($B41="","",IF(COUNTIFS('English Scores- Leveled papers'!$H$4:$KM$4,DN$3,'English Scores- Leveled papers'!$H43:$KM43,"&lt;&gt;")=0,"",SUMIF('English Scores- Leveled papers'!$H$4:$KM$4,DN$3,'English Scores- Leveled papers'!$H43:$KM43)))</f>
        <is>
          <t/>
        </is>
      </c>
      <c r="DO41" s="319" t="inlineStr">
        <f aca="false">IF($B41="","",IF(COUNTIFS('English Scores- Leveled papers'!$H$4:$KM$4,DO$3,'English Scores- Leveled papers'!$H43:$KM43,"&lt;&gt;")=0,"",SUMIF('English Scores- Leveled papers'!$H$4:$KM$4,DO$3,'English Scores- Leveled papers'!$H43:$KM43)))</f>
        <is>
          <t/>
        </is>
      </c>
      <c r="DP41" s="319" t="inlineStr">
        <f aca="false">IF($B41="","",IF(COUNTIFS('English Scores- Leveled papers'!$H$4:$KM$4,DP$3,'English Scores- Leveled papers'!$H43:$KM43,"&lt;&gt;")=0,"",SUMIF('English Scores- Leveled papers'!$H$4:$KM$4,DP$3,'English Scores- Leveled papers'!$H43:$KM43)))</f>
        <is>
          <t/>
        </is>
      </c>
      <c r="DQ41" s="320" t="inlineStr">
        <f aca="false">IF($B41="","",IF(COUNTIFS('English Scores- Leveled papers'!$H$4:$KM$4,DQ$3,'English Scores- Leveled papers'!$H43:$KM43,"&lt;&gt;")=0,"",SUMIF('English Scores- Leveled papers'!$H$4:$KM$4,DQ$3,'English Scores- Leveled papers'!$H43:$KM43)))</f>
        <is>
          <t/>
        </is>
      </c>
      <c r="DR41" s="321" t="inlineStr">
        <f aca="false">IF('Cover Sheet'!$AC$6="6th", 'Eng GLA 6th, 7th, 8th'!D44, "")</f>
        <is>
          <t/>
        </is>
      </c>
      <c r="DU41" s="319" t="inlineStr">
        <f aca="false">IF($B41="","",IF(COUNTIFS('Eng GLA 6th, 7th, 8th'!$E$4:$DV$4,DU$3,'Eng GLA 6th, 7th, 8th'!$E44:$DV44,"&lt;&gt;")=0,"",SUMIF('Eng GLA 6th, 7th, 8th'!$E$4:$DV$4,DU$3,'Eng GLA 6th, 7th, 8th'!$E44:$DV44)))</f>
        <is>
          <t/>
        </is>
      </c>
      <c r="DV41" s="319" t="inlineStr">
        <f aca="false">IF($B41="","",IF(COUNTIFS('Eng GLA 6th, 7th, 8th'!$E$4:$DV$4,DV$3,'Eng GLA 6th, 7th, 8th'!$E44:$DV44,"&lt;&gt;")=0,"",SUMIF('Eng GLA 6th, 7th, 8th'!$E$4:$DV$4,DV$3,'Eng GLA 6th, 7th, 8th'!$E44:$DV44)))</f>
        <is>
          <t/>
        </is>
      </c>
      <c r="DW41" s="319" t="inlineStr">
        <f aca="false">IF($B41="","",IF(COUNTIFS('Eng GLA 6th, 7th, 8th'!$E$4:$DV$4,DW$3,'Eng GLA 6th, 7th, 8th'!$E44:$DV44,"&lt;&gt;")=0,"",SUMIF('Eng GLA 6th, 7th, 8th'!$E$4:$DV$4,DW$3,'Eng GLA 6th, 7th, 8th'!$E44:$DV44)))</f>
        <is>
          <t/>
        </is>
      </c>
      <c r="DX41" s="319" t="inlineStr">
        <f aca="false">IF($B41="","",IF(COUNTIFS('Eng GLA 6th, 7th, 8th'!$E$4:$DV$4,DX$3,'Eng GLA 6th, 7th, 8th'!$E44:$DV44,"&lt;&gt;")=0,"",SUMIF('Eng GLA 6th, 7th, 8th'!$E$4:$DV$4,DX$3,'Eng GLA 6th, 7th, 8th'!$E44:$DV44)))</f>
        <is>
          <t/>
        </is>
      </c>
      <c r="DY41" s="319" t="inlineStr">
        <f aca="false">IF($B41="","",IF(COUNTIFS('Eng GLA 6th, 7th, 8th'!$E$4:$DV$4,DY$3,'Eng GLA 6th, 7th, 8th'!$E44:$DV44,"&lt;&gt;")=0,"",SUMIF('Eng GLA 6th, 7th, 8th'!$E$4:$DV$4,DY$3,'Eng GLA 6th, 7th, 8th'!$E44:$DV44)))</f>
        <is>
          <t/>
        </is>
      </c>
      <c r="DZ41" s="319" t="inlineStr">
        <f aca="false">IF($B41="","",IF(COUNTIFS('Eng GLA 6th, 7th, 8th'!$E$4:$DV$4,DZ$3,'Eng GLA 6th, 7th, 8th'!$E44:$DV44,"&lt;&gt;")=0,"",SUMIF('Eng GLA 6th, 7th, 8th'!$E$4:$DV$4,DZ$3,'Eng GLA 6th, 7th, 8th'!$E44:$DV44)))</f>
        <is>
          <t/>
        </is>
      </c>
      <c r="EA41" s="319" t="inlineStr">
        <f aca="false">IF($B41="","",IF(COUNTIFS('Eng GLA 6th, 7th, 8th'!$E$4:$DV$4,EA$3,'Eng GLA 6th, 7th, 8th'!$E44:$DV44,"&lt;&gt;")=0,"",SUMIF('Eng GLA 6th, 7th, 8th'!$E$4:$DV$4,EA$3,'Eng GLA 6th, 7th, 8th'!$E44:$DV44)))</f>
        <is>
          <t/>
        </is>
      </c>
      <c r="EB41" s="319" t="inlineStr">
        <f aca="false">IF($B41="","",IF(COUNTIFS('Eng GLA 6th, 7th, 8th'!$E$4:$DV$4,EB$3,'Eng GLA 6th, 7th, 8th'!$E44:$DV44,"&lt;&gt;")=0,"",SUMIF('Eng GLA 6th, 7th, 8th'!$E$4:$DV$4,EB$3,'Eng GLA 6th, 7th, 8th'!$E44:$DV44)))</f>
        <is>
          <t/>
        </is>
      </c>
      <c r="EC41" s="319" t="inlineStr">
        <f aca="false">IF($B41="","",IF(COUNTIFS('Eng GLA 6th, 7th, 8th'!$E$4:$DV$4,EC$3,'Eng GLA 6th, 7th, 8th'!$E44:$DV44,"&lt;&gt;")=0,"",SUMIF('Eng GLA 6th, 7th, 8th'!$E$4:$DV$4,EC$3,'Eng GLA 6th, 7th, 8th'!$E44:$DV44)))</f>
        <is>
          <t/>
        </is>
      </c>
      <c r="ED41" s="319" t="inlineStr">
        <f aca="false">IF($B41="","",IF(COUNTIFS('Eng GLA 6th, 7th, 8th'!$E$4:$DV$4,ED$3,'Eng GLA 6th, 7th, 8th'!$E44:$DV44,"&lt;&gt;")=0,"",SUMIF('Eng GLA 6th, 7th, 8th'!$E$4:$DV$4,ED$3,'Eng GLA 6th, 7th, 8th'!$E44:$DV44)))</f>
        <is>
          <t/>
        </is>
      </c>
      <c r="EE41" s="319" t="inlineStr">
        <f aca="false">IF($B41="","",IF(COUNTIFS('Eng GLA 6th, 7th, 8th'!$E$4:$DV$4,EE$3,'Eng GLA 6th, 7th, 8th'!$E44:$DV44,"&lt;&gt;")=0,"",SUMIF('Eng GLA 6th, 7th, 8th'!$E$4:$DV$4,EE$3,'Eng GLA 6th, 7th, 8th'!$E44:$DV44)))</f>
        <is>
          <t/>
        </is>
      </c>
      <c r="EF41" s="319" t="inlineStr">
        <f aca="false">IF($B41="","",IF(COUNTIFS('Eng GLA 6th, 7th, 8th'!$E$4:$DV$4,EF$3,'Eng GLA 6th, 7th, 8th'!$E44:$DV44,"&lt;&gt;")=0,"",SUMIF('Eng GLA 6th, 7th, 8th'!$E$4:$DV$4,EF$3,'Eng GLA 6th, 7th, 8th'!$E44:$DV44)))</f>
        <is>
          <t/>
        </is>
      </c>
      <c r="EG41" s="319" t="inlineStr">
        <f aca="false">IF($B41="","",IF(COUNTIFS('Eng GLA 6th, 7th, 8th'!$E$4:$DV$4,EG$3,'Eng GLA 6th, 7th, 8th'!$E44:$DV44,"&lt;&gt;")=0,"",SUMIF('Eng GLA 6th, 7th, 8th'!$E$4:$DV$4,EG$3,'Eng GLA 6th, 7th, 8th'!$E44:$DV44)))</f>
        <is>
          <t/>
        </is>
      </c>
      <c r="EH41" s="319" t="inlineStr">
        <f aca="false">IF($B41="","",IF(COUNTIFS('Eng GLA 6th, 7th, 8th'!$E$4:$DV$4,EH$3,'Eng GLA 6th, 7th, 8th'!$E44:$DV44,"&lt;&gt;")=0,"",SUMIF('Eng GLA 6th, 7th, 8th'!$E$4:$DV$4,EH$3,'Eng GLA 6th, 7th, 8th'!$E44:$DV44)))</f>
        <is>
          <t/>
        </is>
      </c>
      <c r="EI41" s="319" t="inlineStr">
        <f aca="false">IF($B41="","",IF(COUNTIFS('Eng GLA 6th, 7th, 8th'!$E$4:$DV$4,EI$3,'Eng GLA 6th, 7th, 8th'!$E44:$DV44,"&lt;&gt;")=0,"",SUMIF('Eng GLA 6th, 7th, 8th'!$E$4:$DV$4,EI$3,'Eng GLA 6th, 7th, 8th'!$E44:$DV44)))</f>
        <is>
          <t/>
        </is>
      </c>
      <c r="EJ41" s="322" t="inlineStr">
        <f aca="false">IF('Cover Sheet'!$AC$6="7th", 'Eng GLA 6th, 7th, 8th'!AQ44, "")</f>
        <is>
          <t/>
        </is>
      </c>
      <c r="EK41" s="319" t="inlineStr">
        <f aca="false">IF($B41="","",IF(COUNTIFS('Eng GLA 6th, 7th, 8th'!$E$4:$DV$4,EK$3,'Eng GLA 6th, 7th, 8th'!$E44:$DV44,"&lt;&gt;")=0,"",SUMIF('Eng GLA 6th, 7th, 8th'!$E$4:$DV$4,EK$3,'Eng GLA 6th, 7th, 8th'!$E44:$DV44)))</f>
        <is>
          <t/>
        </is>
      </c>
      <c r="EL41" s="319" t="inlineStr">
        <f aca="false">IF($B41="","",IF(COUNTIFS('Eng GLA 6th, 7th, 8th'!$E$4:$DV$4,EL$3,'Eng GLA 6th, 7th, 8th'!$E44:$DV44,"&lt;&gt;")=0,"",SUMIF('Eng GLA 6th, 7th, 8th'!$E$4:$DV$4,EL$3,'Eng GLA 6th, 7th, 8th'!$E44:$DV44)))</f>
        <is>
          <t/>
        </is>
      </c>
      <c r="EM41" s="319" t="inlineStr">
        <f aca="false">IF($B41="","",IF(COUNTIFS('Eng GLA 6th, 7th, 8th'!$E$4:$DV$4,EM$3,'Eng GLA 6th, 7th, 8th'!$E44:$DV44,"&lt;&gt;")=0,"",SUMIF('Eng GLA 6th, 7th, 8th'!$E$4:$DV$4,EM$3,'Eng GLA 6th, 7th, 8th'!$E44:$DV44)))</f>
        <is>
          <t/>
        </is>
      </c>
      <c r="EN41" s="319" t="inlineStr">
        <f aca="false">IF($B41="","",IF(COUNTIFS('Eng GLA 6th, 7th, 8th'!$E$4:$DV$4,EN$3,'Eng GLA 6th, 7th, 8th'!$E44:$DV44,"&lt;&gt;")=0,"",SUMIF('Eng GLA 6th, 7th, 8th'!$E$4:$DV$4,EN$3,'Eng GLA 6th, 7th, 8th'!$E44:$DV44)))</f>
        <is>
          <t/>
        </is>
      </c>
      <c r="EO41" s="319" t="inlineStr">
        <f aca="false">IF($B41="","",IF(COUNTIFS('Eng GLA 6th, 7th, 8th'!$E$4:$DV$4,EO$3,'Eng GLA 6th, 7th, 8th'!$E44:$DV44,"&lt;&gt;")=0,"",SUMIF('Eng GLA 6th, 7th, 8th'!$E$4:$DV$4,EO$3,'Eng GLA 6th, 7th, 8th'!$E44:$DV44)))</f>
        <is>
          <t/>
        </is>
      </c>
      <c r="EP41" s="319" t="inlineStr">
        <f aca="false">IF($B41="","",IF(COUNTIFS('Eng GLA 6th, 7th, 8th'!$E$4:$DV$4,EP$3,'Eng GLA 6th, 7th, 8th'!$E44:$DV44,"&lt;&gt;")=0,"",SUMIF('Eng GLA 6th, 7th, 8th'!$E$4:$DV$4,EP$3,'Eng GLA 6th, 7th, 8th'!$E44:$DV44)))</f>
        <is>
          <t/>
        </is>
      </c>
      <c r="EQ41" s="319" t="inlineStr">
        <f aca="false">IF($B41="","",IF(COUNTIFS('Eng GLA 6th, 7th, 8th'!$E$4:$DV$4,EQ$3,'Eng GLA 6th, 7th, 8th'!$E44:$DV44,"&lt;&gt;")=0,"",SUMIF('Eng GLA 6th, 7th, 8th'!$E$4:$DV$4,EQ$3,'Eng GLA 6th, 7th, 8th'!$E44:$DV44)))</f>
        <is>
          <t/>
        </is>
      </c>
      <c r="ER41" s="319" t="inlineStr">
        <f aca="false">IF($B41="","",IF(COUNTIFS('Eng GLA 6th, 7th, 8th'!$E$4:$DV$4,ER$3,'Eng GLA 6th, 7th, 8th'!$E44:$DV44,"&lt;&gt;")=0,"",SUMIF('Eng GLA 6th, 7th, 8th'!$E$4:$DV$4,ER$3,'Eng GLA 6th, 7th, 8th'!$E44:$DV44)))</f>
        <is>
          <t/>
        </is>
      </c>
      <c r="ES41" s="319" t="inlineStr">
        <f aca="false">IF($B41="","",IF(COUNTIFS('Eng GLA 6th, 7th, 8th'!$E$4:$DV$4,ES$3,'Eng GLA 6th, 7th, 8th'!$E44:$DV44,"&lt;&gt;")=0,"",SUMIF('Eng GLA 6th, 7th, 8th'!$E$4:$DV$4,ES$3,'Eng GLA 6th, 7th, 8th'!$E44:$DV44)))</f>
        <is>
          <t/>
        </is>
      </c>
      <c r="ET41" s="319" t="inlineStr">
        <f aca="false">IF($B41="","",IF(COUNTIFS('Eng GLA 6th, 7th, 8th'!$E$4:$DV$4,ET$3,'Eng GLA 6th, 7th, 8th'!$E44:$DV44,"&lt;&gt;")=0,"",SUMIF('Eng GLA 6th, 7th, 8th'!$E$4:$DV$4,ET$3,'Eng GLA 6th, 7th, 8th'!$E44:$DV44)))</f>
        <is>
          <t/>
        </is>
      </c>
      <c r="EU41" s="319" t="inlineStr">
        <f aca="false">IF($B41="","",IF(COUNTIFS('Eng GLA 6th, 7th, 8th'!$E$4:$DV$4,EU$3,'Eng GLA 6th, 7th, 8th'!$E44:$DV44,"&lt;&gt;")=0,"",SUMIF('Eng GLA 6th, 7th, 8th'!$E$4:$DV$4,EU$3,'Eng GLA 6th, 7th, 8th'!$E44:$DV44)))</f>
        <is>
          <t/>
        </is>
      </c>
      <c r="EV41" s="319" t="inlineStr">
        <f aca="false">IF($B41="","",IF(COUNTIFS('Eng GLA 6th, 7th, 8th'!$E$4:$DV$4,EV$3,'Eng GLA 6th, 7th, 8th'!$E44:$DV44,"&lt;&gt;")=0,"",SUMIF('Eng GLA 6th, 7th, 8th'!$E$4:$DV$4,EV$3,'Eng GLA 6th, 7th, 8th'!$E44:$DV44)))</f>
        <is>
          <t/>
        </is>
      </c>
      <c r="EW41" s="319" t="inlineStr">
        <f aca="false">IF($B41="","",IF(COUNTIFS('Eng GLA 6th, 7th, 8th'!$E$4:$DV$4,EW$3,'Eng GLA 6th, 7th, 8th'!$E44:$DV44,"&lt;&gt;")=0,"",SUMIF('Eng GLA 6th, 7th, 8th'!$E$4:$DV$4,EW$3,'Eng GLA 6th, 7th, 8th'!$E44:$DV44)))</f>
        <is>
          <t/>
        </is>
      </c>
      <c r="EX41" s="319" t="inlineStr">
        <f aca="false">IF($B41="","",IF(COUNTIFS('Eng GLA 6th, 7th, 8th'!$E$4:$DV$4,EX$3,'Eng GLA 6th, 7th, 8th'!$E44:$DV44,"&lt;&gt;")=0,"",SUMIF('Eng GLA 6th, 7th, 8th'!$E$4:$DV$4,EX$3,'Eng GLA 6th, 7th, 8th'!$E44:$DV44)))</f>
        <is>
          <t/>
        </is>
      </c>
      <c r="EY41" s="319" t="inlineStr">
        <f aca="false">IF($B41="","",IF(COUNTIFS('Eng GLA 6th, 7th, 8th'!$E$4:$DV$4,EY$3,'Eng GLA 6th, 7th, 8th'!$E44:$DV44,"&lt;&gt;")=0,"",SUMIF('Eng GLA 6th, 7th, 8th'!$E$4:$DV$4,EY$3,'Eng GLA 6th, 7th, 8th'!$E44:$DV44)))</f>
        <is>
          <t/>
        </is>
      </c>
      <c r="EZ41" s="322" t="inlineStr">
        <f aca="false">IF('Cover Sheet'!$AC$6="8th", 'Eng GLA 6th, 7th, 8th'!CG44, "")</f>
        <is>
          <t/>
        </is>
      </c>
      <c r="FA41" s="319" t="inlineStr">
        <f aca="false">IF($B41="","",IF(COUNTIFS('Eng GLA 6th, 7th, 8th'!$E$4:$DV$4,FA$3,'Eng GLA 6th, 7th, 8th'!$E44:$DV44,"&lt;&gt;")=0,"",SUMIF('Eng GLA 6th, 7th, 8th'!$E$4:$DV$4,FA$3,'Eng GLA 6th, 7th, 8th'!$E44:$DV44)))</f>
        <is>
          <t/>
        </is>
      </c>
      <c r="FB41" s="319" t="inlineStr">
        <f aca="false">IF($B41="","",IF(COUNTIFS('Eng GLA 6th, 7th, 8th'!$E$4:$DV$4,FB$3,'Eng GLA 6th, 7th, 8th'!$E44:$DV44,"&lt;&gt;")=0,"",SUMIF('Eng GLA 6th, 7th, 8th'!$E$4:$DV$4,FB$3,'Eng GLA 6th, 7th, 8th'!$E44:$DV44)))</f>
        <is>
          <t/>
        </is>
      </c>
      <c r="FC41" s="319" t="inlineStr">
        <f aca="false">IF($B41="","",IF(COUNTIFS('Eng GLA 6th, 7th, 8th'!$E$4:$DV$4,FC$3,'Eng GLA 6th, 7th, 8th'!$E44:$DV44,"&lt;&gt;")=0,"",SUMIF('Eng GLA 6th, 7th, 8th'!$E$4:$DV$4,FC$3,'Eng GLA 6th, 7th, 8th'!$E44:$DV44)))</f>
        <is>
          <t/>
        </is>
      </c>
      <c r="FD41" s="319" t="inlineStr">
        <f aca="false">IF($B41="","",IF(COUNTIFS('Eng GLA 6th, 7th, 8th'!$E$4:$DV$4,FD$3,'Eng GLA 6th, 7th, 8th'!$E44:$DV44,"&lt;&gt;")=0,"",SUMIF('Eng GLA 6th, 7th, 8th'!$E$4:$DV$4,FD$3,'Eng GLA 6th, 7th, 8th'!$E44:$DV44)))</f>
        <is>
          <t/>
        </is>
      </c>
      <c r="FE41" s="319" t="inlineStr">
        <f aca="false">IF($B41="","",IF(COUNTIFS('Eng GLA 6th, 7th, 8th'!$E$4:$DV$4,FE$3,'Eng GLA 6th, 7th, 8th'!$E44:$DV44,"&lt;&gt;")=0,"",SUMIF('Eng GLA 6th, 7th, 8th'!$E$4:$DV$4,FE$3,'Eng GLA 6th, 7th, 8th'!$E44:$DV44)))</f>
        <is>
          <t/>
        </is>
      </c>
      <c r="FF41" s="319" t="inlineStr">
        <f aca="false">IF($B41="","",IF(COUNTIFS('Eng GLA 6th, 7th, 8th'!$E$4:$DV$4,FF$3,'Eng GLA 6th, 7th, 8th'!$E44:$DV44,"&lt;&gt;")=0,"",SUMIF('Eng GLA 6th, 7th, 8th'!$E$4:$DV$4,FF$3,'Eng GLA 6th, 7th, 8th'!$E44:$DV44)))</f>
        <is>
          <t/>
        </is>
      </c>
      <c r="FG41" s="319" t="inlineStr">
        <f aca="false">IF($B41="","",IF(COUNTIFS('Eng GLA 6th, 7th, 8th'!$E$4:$DV$4,FG$3,'Eng GLA 6th, 7th, 8th'!$E44:$DV44,"&lt;&gt;")=0,"",SUMIF('Eng GLA 6th, 7th, 8th'!$E$4:$DV$4,FG$3,'Eng GLA 6th, 7th, 8th'!$E44:$DV44)))</f>
        <is>
          <t/>
        </is>
      </c>
      <c r="FH41" s="319" t="inlineStr">
        <f aca="false">IF($B41="","",IF(COUNTIFS('Eng GLA 6th, 7th, 8th'!$E$4:$DV$4,FH$3,'Eng GLA 6th, 7th, 8th'!$E44:$DV44,"&lt;&gt;")=0,"",SUMIF('Eng GLA 6th, 7th, 8th'!$E$4:$DV$4,FH$3,'Eng GLA 6th, 7th, 8th'!$E44:$DV44)))</f>
        <is>
          <t/>
        </is>
      </c>
      <c r="FI41" s="319" t="inlineStr">
        <f aca="false">IF($B41="","",IF(COUNTIFS('Eng GLA 6th, 7th, 8th'!$E$4:$DV$4,FI$3,'Eng GLA 6th, 7th, 8th'!$E44:$DV44,"&lt;&gt;")=0,"",SUMIF('Eng GLA 6th, 7th, 8th'!$E$4:$DV$4,FI$3,'Eng GLA 6th, 7th, 8th'!$E44:$DV44)))</f>
        <is>
          <t/>
        </is>
      </c>
      <c r="FJ41" s="319" t="inlineStr">
        <f aca="false">IF($B41="","",IF(COUNTIFS('Eng GLA 6th, 7th, 8th'!$E$4:$DV$4,FJ$3,'Eng GLA 6th, 7th, 8th'!$E44:$DV44,"&lt;&gt;")=0,"",SUMIF('Eng GLA 6th, 7th, 8th'!$E$4:$DV$4,FJ$3,'Eng GLA 6th, 7th, 8th'!$E44:$DV44)))</f>
        <is>
          <t/>
        </is>
      </c>
      <c r="FK41" s="319" t="inlineStr">
        <f aca="false">IF($B41="","",IF(COUNTIFS('Eng GLA 6th, 7th, 8th'!$E$4:$DV$4,FK$3,'Eng GLA 6th, 7th, 8th'!$E44:$DV44,"&lt;&gt;")=0,"",SUMIF('Eng GLA 6th, 7th, 8th'!$E$4:$DV$4,FK$3,'Eng GLA 6th, 7th, 8th'!$E44:$DV44)))</f>
        <is>
          <t/>
        </is>
      </c>
      <c r="FL41" s="319" t="inlineStr">
        <f aca="false">IF($B41="","",IF(COUNTIFS('Eng GLA 6th, 7th, 8th'!$E$4:$DV$4,FL$3,'Eng GLA 6th, 7th, 8th'!$E44:$DV44,"&lt;&gt;")=0,"",SUMIF('Eng GLA 6th, 7th, 8th'!$E$4:$DV$4,FL$3,'Eng GLA 6th, 7th, 8th'!$E44:$DV44)))</f>
        <is>
          <t/>
        </is>
      </c>
      <c r="FM41" s="319" t="inlineStr">
        <f aca="false">IF($B41="","",IF(COUNTIFS('Eng GLA 6th, 7th, 8th'!$E$4:$DV$4,FM$3,'Eng GLA 6th, 7th, 8th'!$E44:$DV44,"&lt;&gt;")=0,"",SUMIF('Eng GLA 6th, 7th, 8th'!$E$4:$DV$4,FM$3,'Eng GLA 6th, 7th, 8th'!$E44:$DV44)))</f>
        <is>
          <t/>
        </is>
      </c>
      <c r="FN41" s="319" t="inlineStr">
        <f aca="false">IF($B41="","",IF(COUNTIFS('Eng GLA 6th, 7th, 8th'!$E$4:$DV$4,FN$3,'Eng GLA 6th, 7th, 8th'!$E44:$DV44,"&lt;&gt;")=0,"",SUMIF('Eng GLA 6th, 7th, 8th'!$E$4:$DV$4,FN$3,'Eng GLA 6th, 7th, 8th'!$E44:$DV44)))</f>
        <is>
          <t/>
        </is>
      </c>
      <c r="FO41" s="319" t="inlineStr">
        <f aca="false">IF($B41="","",IF(COUNTIFS('Eng GLA 6th, 7th, 8th'!$E$4:$DV$4,FO$3,'Eng GLA 6th, 7th, 8th'!$E44:$DV44,"&lt;&gt;")=0,"",SUMIF('Eng GLA 6th, 7th, 8th'!$E$4:$DV$4,FO$3,'Eng GLA 6th, 7th, 8th'!$E44:$DV44)))</f>
        <is>
          <t/>
        </is>
      </c>
    </row>
    <row r="42" customFormat="false" ht="12.75" hidden="false" customHeight="true" outlineLevel="0" collapsed="false">
      <c r="A42" s="315" t="n">
        <v>38</v>
      </c>
      <c r="B42" s="315" t="str">
        <f aca="false">'English Scores- Leveled papers'!B44</f>
        <v>Tarun</v>
      </c>
      <c r="C42" s="315"/>
      <c r="D42" s="316" t="inlineStr">
        <f aca="false">IF(OR(B42="",H42="",'Cover Sheet'!E42=""),"",'Cover Sheet'!E42)</f>
        <is>
          <t/>
        </is>
      </c>
      <c r="E42" s="316" t="inlineStr">
        <f aca="false">IF(OR(B42="",H42="",'Cover Sheet'!F42=""),"",'Cover Sheet'!F42)</f>
        <is>
          <t/>
        </is>
      </c>
      <c r="F42" s="316" t="inlineStr">
        <f aca="false">IF(OR(B42="",H42="",'Cover Sheet'!H42=""),"",'Cover Sheet'!H42)</f>
        <is>
          <t/>
        </is>
      </c>
      <c r="G42" s="316"/>
      <c r="H42" s="316" t="n">
        <f aca="false">IF(OR(B42="",COUNT('English Scores- Leveled papers'!H44:KM44)=0),"",IF((AND(AB42&gt;=(70/100),AB42&lt;1.1)),9,IF((AND(AA42&gt;=(70/100),AA42&lt;1.1)),8,IF((AND(Z42&gt;=(70/100),Z42&lt;1.1)),7,IF((AND(Y42&gt;=(70/100),Y42&lt;1.1)),6,IF(AND(X42&gt;=0.7,X42&lt;1.1),5.5,IF(AND(W42&gt;=0.7,W42&lt;1.1),5,IF(AND(V42&gt;=0.7,V42&lt;1.1),4.5,IF(AND(U42&gt;=0.7,U42&lt;1.1),4,IF(AND(T42&gt;=0.7,T42&lt;1.1),3.5,IF(AND(S42&gt;=0.7,S42&lt;1.1),3,IF(AND(R42&gt;=0.7,R42&lt;1.1),2.5,IF(AND(Q42&gt;=0.7,Q42&lt;1.1),2,IF(AND(P42&gt;=0.7,P42&lt;1.1),1.5,IF(AND(O42&gt;=0.7,O42&lt;1.1),1,IF(AND(N42&gt;=0.7,N42&lt;1.1),0.5,IF(AND(M42&gt;=0.7,M42&lt;1.1),0.2,IF(AND(L42&gt;=0.7,L42&lt;1.1),0,IF(COUNT('English Scores- Leveled papers'!H44:M44)=0,"",-0.5)))))))))))))))))))</f>
        <v>0.2</v>
      </c>
      <c r="I42" s="317" t="n">
        <f aca="false">IFERROR(IF(OR(B42="",H42=""),"",IF((AND(AB42&gt;=(70/100),AB42&lt;1.1)),AB42,IF(AND((AA42)&gt;=(70/100),AA42&lt;1.1),AA42,IF((AND((Z42)&gt;=(70/100),Z42&lt;1.1)),Z42,IF(AND((Y42)&gt;=(70/100),Y42&lt;1.1),Y42,IF(AND(X42&gt;=0.7,X42&lt;1.1),X42,IF(AND((W42)&gt;=0.7,W42&lt;1.1),W42,IF(AND((V42)&gt;=0.7,V42&lt;1.1),V42,IF(AND((U42)&gt;=0.7,U42&lt;1.1),U42,IF(AND((T42)&gt;=0.7,T42&lt;1.1),T42,IF(AND((S42)&gt;=0.7,S42&lt;1.1),S42,IF(AND((R42)&gt;=0.7,R42&lt;1.1),R42,IF(AND((Q42)&gt;=0.7,Q42&lt;1.1),Q42,IF(AND((P42)&gt;=0.7,P42&lt;1.1),P42,IF(AND((O42)&gt;=0.7,O42&lt;1.1),O42,IF(AND((N42)&gt;=0.7,N42&lt;1.1),N42,IF(AND((M42)&gt;=0.7,M42&lt;1.1),M42,IF(AND((L42)&gt;=0.7,L42&lt;1.1),L42,L42)))))))))))))))))),"")</f>
        <v>1</v>
      </c>
      <c r="J42" s="317" t="n">
        <f aca="false">IF((OR(B42="",H42="")),"",IF(AND((AB42)&gt;=(70/100),AB42&lt;1.1),"",IF((AND((AA42)&gt;=(70/100),AA42&lt;1.1)),AB42,IF((AND((Z42)&gt;=(70/100),Z42&lt;1.1)),AA42,IF((AND((Y42)&gt;=(70/100),Y42&lt;1.1)),Z42,IF(AND((X42)&gt;=0.7,X42&lt;1.1),Y42,IF(AND((W42)&gt;=0.7,W42&lt;1.1),X42,IF(AND((V42)&gt;=0.7,V42&lt;1.1),W42,IF(AND((U42)&gt;=0.7,U42&lt;1.1),V42,IF(AND((T42)&gt;=0.7,T42&lt;1.1),U42,IF(AND((S42)&gt;=0.7,S42&lt;1.1),T42,IF(AND((R42)&gt;=0.7,R42&lt;1.1),S42,IF(AND((Q42)&gt;=0.7,Q42&lt;1.1),R42,IF(AND((P42)&gt;=0.7,P42&lt;1.1),Q42,IF(AND((O42)&gt;=0.7,O42&lt;1.1),P42,IF(AND((N42)&gt;=0.7,N42&lt;1.1),O42,IF(AND((M42)&gt;=0.7,M42&lt;1.1),N42,IF(AND((L42)&gt;=0.7,L42&lt;1.1),M42,""))))))))))))))))))</f>
        <v>0.6</v>
      </c>
      <c r="K42" s="317" t="str">
        <f aca="false">IF((OR(B42="",H42="")),"",IF(AND((AB42)&gt;=(70/100),AB42&lt;1.1),AA42,IF((AND((AA42)&gt;=(70/100),AA42&lt;1.1)),Z42,IF((AND((Z42)&gt;=(70/100),Z42&lt;1.1)),Y42,IF((AND((Y42)&gt;=(70/100),Y42&lt;1.1)),X42,IF(AND((X42)&gt;=0.7,X42&lt;1.1),W42,IF(AND((W42)&gt;=0.7,W42&lt;1.1),V42,IF(AND((V42)&gt;=0.7,V42&lt;1.1),U42,IF(AND((U42)&gt;=0.7,U42&lt;1.1),T42,IF(AND((T42)&gt;=0.7,T42&lt;1.1),S42,IF(AND((S42)&gt;=0.7,S42&lt;1.1),R42,IF(AND((R42)&gt;=0.7,R42&lt;1.1),Q42,IF(AND((Q42)&gt;=0.7,Q42&lt;1.1),P42,IF(AND((P42)&gt;=0.7,P42&lt;1.1),O42,IF(AND((O42)&gt;=0.7,O42&lt;1.1),N42,IF(AND((N42)&gt;=0.7,N42&lt;1.1),M42,IF(AND((M42)&gt;=0.7,M42&lt;1.1),L42,IF(AND((L42)&gt;=0.7,L42&lt;1.1),"",""))))))))))))))))))</f>
        <v/>
      </c>
      <c r="L42" s="318" t="str">
        <f aca="false">IFERROR(IF((B42=""),"",(IF(COUNT(AC42:AG42)=0,"",ROUND(SUM(AC42:AG42)/SUM($AC$2:$AG$2),1)))),"")</f>
        <v/>
      </c>
      <c r="M42" s="318" t="n">
        <f aca="false">IFERROR(IF((B42=""),"",(IF(COUNT(AH42:AL42)=0,"",ROUND(SUM(AH42:AL42)/SUM($AH$2:$AL$2),1)))),"")</f>
        <v>1</v>
      </c>
      <c r="N42" s="318" t="n">
        <f aca="false">IFERROR(IF((B42=""),"",(IF(COUNT(AM42:AQ42)=0,"",ROUND(SUM(AM42:AQ42)/SUM($AM$2:$AQ$2),1)))),"")</f>
        <v>0.6</v>
      </c>
      <c r="O42" s="318" t="n">
        <f aca="false">IFERROR(IF((B42=""),"",(IF(COUNT(AR42:AV42)=0,"",ROUND(SUM(AR42:AV42)/SUM($AR$2:$AV$2),1)))),"")</f>
        <v>0.6</v>
      </c>
      <c r="P42" s="318" t="str">
        <f aca="false">IFERROR(IF((B42=""),"",(IF(COUNT(AX42:BB42)=0,"",ROUND(SUM(AX42:BB42)/SUM($AX$2:$BB$2),1)))),"")</f>
        <v/>
      </c>
      <c r="Q42" s="318" t="str">
        <f aca="false">IFERROR(IF((B42=""),"",(IF(COUNT(BD42:BJ42)=0,"",ROUND(SUM(BD42:BJ42)/SUM($BD$2:$BJ$2),1)))),0)</f>
        <v/>
      </c>
      <c r="R42" s="318" t="str">
        <f aca="false">IFERROR(IF((B42=""),"",(IF(COUNT(BL42:BS42)=0,"",ROUND(SUM(BL42:BR42)/SUM($BL$2:$BR$2),1)))),0)</f>
        <v/>
      </c>
      <c r="S42" s="318" t="str">
        <f aca="false">IFERROR(IF((B42=""),"",(IF(COUNT(BT42:CB42)=0,"",ROUND(SUM(BT42:CA42)/SUM($BT$2:$CA$2),1)))),0)</f>
        <v/>
      </c>
      <c r="T42" s="318" t="str">
        <f aca="false">IFERROR(IF((B42=""),"",(IF(COUNT(CC42:CJ42)=0,"",ROUND(SUM(CC42:CI42)/SUM($CC$2:$CI$2),1)))),0)</f>
        <v/>
      </c>
      <c r="U42" s="318" t="str">
        <f aca="false">IFERROR(IF((B42=""),"",(IF(COUNT(CK42:CQ42)=0,"",ROUND(SUM(CK42:CQ42)/SUM($CK$2:$CQ$2),1)))),0)</f>
        <v/>
      </c>
      <c r="V42" s="318" t="str">
        <f aca="false">IFERROR(IF((B42=""),"",(IF(COUNT(CS42:CY42)=0,"",ROUND(SUM(CS42:CY42)/SUM($CS$2:$CY$2),1)))),0)</f>
        <v/>
      </c>
      <c r="W42" s="318" t="str">
        <f aca="false">IFERROR(IF((B42=""),"",(IF(COUNT(DA42:DI42)=0,"",ROUND(SUM(DA42:DI42)/SUM($DA$2:$DI$2),1)))),0)</f>
        <v/>
      </c>
      <c r="X42" s="318" t="str">
        <f aca="false">IFERROR(IF((B42=""),"",(IF(COUNT(DK42:DP42)=0,"",ROUND(SUM(DK42:DP42)/SUM($DK$2:$DP$2),1)))),0)</f>
        <v/>
      </c>
      <c r="Y42" s="318"/>
      <c r="Z42" s="318"/>
      <c r="AA42" s="318"/>
      <c r="AB42" s="318"/>
      <c r="AC42" s="319" t="inlineStr">
        <f aca="false">IF($B42="","",IF(COUNTIFS('English Scores- Leveled papers'!$H$4:$KM$4,AC$3,'English Scores- Leveled papers'!$H44:$KM44,"&lt;&gt;")=0,"",SUMIF('English Scores- Leveled papers'!$H$4:$KM$4,AC$3,'English Scores- Leveled papers'!$H44:$KM44)))</f>
        <is>
          <t/>
        </is>
      </c>
      <c r="AD42" s="319" t="inlineStr">
        <f aca="false">IF($B42="","",IF(COUNTIFS('English Scores- Leveled papers'!$H$4:$KM$4,AD$3,'English Scores- Leveled papers'!$H44:$KM44,"&lt;&gt;")=0,"",SUMIF('English Scores- Leveled papers'!$H$4:$KM$4,AD$3,'English Scores- Leveled papers'!$H44:$KM44)))</f>
        <is>
          <t/>
        </is>
      </c>
      <c r="AE42" s="319" t="inlineStr">
        <f aca="false">IF($B42="","",IF(COUNTIFS('English Scores- Leveled papers'!$H$4:$KM$4,AE$3,'English Scores- Leveled papers'!$H44:$KM44,"&lt;&gt;")=0,"",SUMIF('English Scores- Leveled papers'!$H$4:$KM$4,AE$3,'English Scores- Leveled papers'!$H44:$KM44)))</f>
        <is>
          <t/>
        </is>
      </c>
      <c r="AF42" s="319" t="inlineStr">
        <f aca="false">IF($B42="","",IF(COUNTIFS('English Scores- Leveled papers'!$H$4:$KM$4,AF$3,'English Scores- Leveled papers'!$H44:$KM44,"&lt;&gt;")=0,"",SUMIF('English Scores- Leveled papers'!$H$4:$KM$4,AF$3,'English Scores- Leveled papers'!$H44:$KM44)))</f>
        <is>
          <t/>
        </is>
      </c>
      <c r="AG42" s="319" t="inlineStr">
        <f aca="false">IF($B42="","",IF(COUNTIFS('English Scores- Leveled papers'!$H$4:$KM$4,AG$3,'English Scores- Leveled papers'!$H44:$KM44,"&lt;&gt;")=0,"",SUMIF('English Scores- Leveled papers'!$H$4:$KM$4,AG$3,'English Scores- Leveled papers'!$H44:$KM44)))</f>
        <is>
          <t/>
        </is>
      </c>
      <c r="AH42" s="319" t="inlineStr">
        <f aca="false">IF($B42="","",IF(COUNTIFS('English Scores- Leveled papers'!$H$4:$KM$4,AH$3,'English Scores- Leveled papers'!$H44:$KM44,"&lt;&gt;")=0,"",SUMIF('English Scores- Leveled papers'!$H$4:$KM$4,AH$3,'English Scores- Leveled papers'!$H44:$KM44)))</f>
        <is>
          <t/>
        </is>
      </c>
      <c r="AI42" s="319" t="n">
        <f aca="false">IF($B42="","",IF(COUNTIFS('English Scores- Leveled papers'!$H$4:$KM$4,AI$3,'English Scores- Leveled papers'!$H44:$KM44,"&lt;&gt;")=0,"",SUMIF('English Scores- Leveled papers'!$H$4:$KM$4,AI$3,'English Scores- Leveled papers'!$H44:$KM44)))</f>
        <v>2</v>
      </c>
      <c r="AJ42" s="319" t="n">
        <f aca="false">IF($B42="","",IF(COUNTIFS('English Scores- Leveled papers'!$H$4:$KM$4,AJ$3,'English Scores- Leveled papers'!$H44:$KM44,"&lt;&gt;")=0,"",SUMIF('English Scores- Leveled papers'!$H$4:$KM$4,AJ$3,'English Scores- Leveled papers'!$H44:$KM44)))</f>
        <v>1</v>
      </c>
      <c r="AK42" s="319" t="n">
        <f aca="false">IF($B42="","",IF(COUNTIFS('English Scores- Leveled papers'!$H$4:$KM$4,AK$3,'English Scores- Leveled papers'!$H44:$KM44,"&lt;&gt;")=0,"",SUMIF('English Scores- Leveled papers'!$H$4:$KM$4,AK$3,'English Scores- Leveled papers'!$H44:$KM44)))</f>
        <v>1</v>
      </c>
      <c r="AL42" s="319" t="n">
        <f aca="false">IF($B42="","",IF(COUNTIFS('English Scores- Leveled papers'!$H$4:$KM$4,AL$3,'English Scores- Leveled papers'!$H44:$KM44,"&lt;&gt;")=0,"",SUMIF('English Scores- Leveled papers'!$H$4:$KM$4,AL$3,'English Scores- Leveled papers'!$H44:$KM44)))</f>
        <v>2</v>
      </c>
      <c r="AM42" s="319" t="n">
        <f aca="false">IF($B42="","",IF(COUNTIFS('English Scores- Leveled papers'!$H$4:$KM$4,AM$3,'English Scores- Leveled papers'!$H44:$KM44,"&lt;&gt;")=0,"",SUMIF('English Scores- Leveled papers'!$H$4:$KM$4,AM$3,'English Scores- Leveled papers'!$H44:$KM44)))</f>
        <v>1</v>
      </c>
      <c r="AN42" s="319" t="n">
        <f aca="false">IF($B42="","",IF(COUNTIFS('English Scores- Leveled papers'!$H$4:$KM$4,AN$3,'English Scores- Leveled papers'!$H44:$KM44,"&lt;&gt;")=0,"",SUMIF('English Scores- Leveled papers'!$H$4:$KM$4,AN$3,'English Scores- Leveled papers'!$H44:$KM44)))</f>
        <v>1</v>
      </c>
      <c r="AO42" s="319" t="n">
        <f aca="false">IF($B42="","",IF(COUNTIFS('English Scores- Leveled papers'!$H$4:$KM$4,AO$3,'English Scores- Leveled papers'!$H44:$KM44,"&lt;&gt;")=0,"",SUMIF('English Scores- Leveled papers'!$H$4:$KM$4,AO$3,'English Scores- Leveled papers'!$H44:$KM44)))</f>
        <v>0</v>
      </c>
      <c r="AP42" s="319" t="n">
        <f aca="false">IF($B42="","",IF(COUNTIFS('English Scores- Leveled papers'!$H$4:$KM$4,AP$3,'English Scores- Leveled papers'!$H44:$KM44,"&lt;&gt;")=0,"",SUMIF('English Scores- Leveled papers'!$H$4:$KM$4,AP$3,'English Scores- Leveled papers'!$H44:$KM44)))</f>
        <v>1</v>
      </c>
      <c r="AQ42" s="319" t="n">
        <f aca="false">IF($B42="","",IF(COUNTIFS('English Scores- Leveled papers'!$H$4:$KM$4,AQ$3,'English Scores- Leveled papers'!$H44:$KM44,"&lt;&gt;")=0,"",SUMIF('English Scores- Leveled papers'!$H$4:$KM$4,AQ$3,'English Scores- Leveled papers'!$H44:$KM44)))</f>
        <v>1</v>
      </c>
      <c r="AR42" s="319" t="n">
        <f aca="false">IF($B42="","",IF(COUNTIFS('English Scores- Leveled papers'!$H$4:$KM$4,AR$3,'English Scores- Leveled papers'!$H44:$KM44,"&lt;&gt;")=0,"",SUMIF('English Scores- Leveled papers'!$H$4:$KM$4,AR$3,'English Scores- Leveled papers'!$H44:$KM44)))</f>
        <v>1</v>
      </c>
      <c r="AS42" s="319" t="n">
        <f aca="false">IF($B42="","",IF(COUNTIFS('English Scores- Leveled papers'!$H$4:$KM$4,AS$3,'English Scores- Leveled papers'!$H44:$KM44,"&lt;&gt;")=0,"",SUMIF('English Scores- Leveled papers'!$H$4:$KM$4,AS$3,'English Scores- Leveled papers'!$H44:$KM44)))</f>
        <v>2</v>
      </c>
      <c r="AT42" s="319" t="n">
        <f aca="false">IF($B42="","",IF(COUNTIFS('English Scores- Leveled papers'!$H$4:$KM$4,AT$3,'English Scores- Leveled papers'!$H44:$KM44,"&lt;&gt;")=0,"",SUMIF('English Scores- Leveled papers'!$H$4:$KM$4,AT$3,'English Scores- Leveled papers'!$H44:$KM44)))</f>
        <v>1</v>
      </c>
      <c r="AU42" s="319" t="n">
        <f aca="false">IF($B42="","",IF(COUNTIFS('English Scores- Leveled papers'!$H$4:$KM$4,AU$3,'English Scores- Leveled papers'!$H44:$KM44,"&lt;&gt;")=0,"",SUMIF('English Scores- Leveled papers'!$H$4:$KM$4,AU$3,'English Scores- Leveled papers'!$H44:$KM44)))</f>
        <v>0</v>
      </c>
      <c r="AV42" s="319" t="n">
        <f aca="false">IF($B42="","",IF(COUNTIFS('English Scores- Leveled papers'!$H$4:$KM$4,AV$3,'English Scores- Leveled papers'!$H44:$KM44,"&lt;&gt;")=0,"",SUMIF('English Scores- Leveled papers'!$H$4:$KM$4,AV$3,'English Scores- Leveled papers'!$H44:$KM44)))</f>
        <v>1</v>
      </c>
      <c r="AW42" s="319" t="n">
        <f aca="false">IF($B42="","",IF(COUNTIFS('English Scores- Leveled papers'!$H$4:$KM$4,AW$3,'English Scores- Leveled papers'!$H44:$KM44,"&lt;&gt;")=0,"",SUMIF('English Scores- Leveled papers'!$H$4:$KM$4,AW$3,'English Scores- Leveled papers'!$H44:$KM44)))</f>
        <v>1</v>
      </c>
      <c r="AX42" s="319" t="inlineStr">
        <f aca="false">IF($B42="","",IF(COUNTIFS('English Scores- Leveled papers'!$H$4:$KM$4,AX$3,'English Scores- Leveled papers'!$H44:$KM44,"&lt;&gt;")=0,"",SUMIF('English Scores- Leveled papers'!$H$4:$KM$4,AX$3,'English Scores- Leveled papers'!$H44:$KM44)))</f>
        <is>
          <t/>
        </is>
      </c>
      <c r="AY42" s="319" t="inlineStr">
        <f aca="false">IF($B42="","",IF(COUNTIFS('English Scores- Leveled papers'!$H$4:$KM$4,AY$3,'English Scores- Leveled papers'!$H44:$KM44,"&lt;&gt;")=0,"",SUMIF('English Scores- Leveled papers'!$H$4:$KM$4,AY$3,'English Scores- Leveled papers'!$H44:$KM44)))</f>
        <is>
          <t/>
        </is>
      </c>
      <c r="AZ42" s="319" t="inlineStr">
        <f aca="false">IF($B42="","",IF(COUNTIFS('English Scores- Leveled papers'!$H$4:$KM$4,AZ$3,'English Scores- Leveled papers'!$H44:$KM44,"&lt;&gt;")=0,"",SUMIF('English Scores- Leveled papers'!$H$4:$KM$4,AZ$3,'English Scores- Leveled papers'!$H44:$KM44)))</f>
        <is>
          <t/>
        </is>
      </c>
      <c r="BA42" s="319" t="inlineStr">
        <f aca="false">IF($B42="","",IF(COUNTIFS('English Scores- Leveled papers'!$H$4:$KM$4,BA$3,'English Scores- Leveled papers'!$H44:$KM44,"&lt;&gt;")=0,"",SUMIF('English Scores- Leveled papers'!$H$4:$KM$4,BA$3,'English Scores- Leveled papers'!$H44:$KM44)))</f>
        <is>
          <t/>
        </is>
      </c>
      <c r="BB42" s="319" t="inlineStr">
        <f aca="false">IF($B42="","",IF(COUNTIFS('English Scores- Leveled papers'!$H$4:$KM$4,BB$3,'English Scores- Leveled papers'!$H44:$KM44,"&lt;&gt;")=0,"",SUMIF('English Scores- Leveled papers'!$H$4:$KM$4,BB$3,'English Scores- Leveled papers'!$H44:$KM44)))</f>
        <is>
          <t/>
        </is>
      </c>
      <c r="BC42" s="319" t="inlineStr">
        <f aca="false">IF($B42="","",IF(COUNTIFS('English Scores- Leveled papers'!$H$4:$KM$4,BC$3,'English Scores- Leveled papers'!$H44:$KM44,"&lt;&gt;")=0,"",SUMIF('English Scores- Leveled papers'!$H$4:$KM$4,BC$3,'English Scores- Leveled papers'!$H44:$KM44)))</f>
        <is>
          <t/>
        </is>
      </c>
      <c r="BD42" s="319" t="inlineStr">
        <f aca="false">IF($B42="","",IF(COUNTIFS('English Scores- Leveled papers'!$H$4:$KM$4,BD$3,'English Scores- Leveled papers'!$H44:$KM44,"&lt;&gt;")=0,"",SUMIF('English Scores- Leveled papers'!$H$4:$KM$4,BD$3,'English Scores- Leveled papers'!$H44:$KM44)))</f>
        <is>
          <t/>
        </is>
      </c>
      <c r="BE42" s="319" t="inlineStr">
        <f aca="false">IF($B42="","",IF(COUNTIFS('English Scores- Leveled papers'!$H$4:$KM$4,BE$3,'English Scores- Leveled papers'!$H44:$KM44,"&lt;&gt;")=0,"",SUMIF('English Scores- Leveled papers'!$H$4:$KM$4,BE$3,'English Scores- Leveled papers'!$H44:$KM44)))</f>
        <is>
          <t/>
        </is>
      </c>
      <c r="BF42" s="319" t="inlineStr">
        <f aca="false">IF($B42="","",IF(COUNTIFS('English Scores- Leveled papers'!$H$4:$KM$4,BF$3,'English Scores- Leveled papers'!$H44:$KM44,"&lt;&gt;")=0,"",SUMIF('English Scores- Leveled papers'!$H$4:$KM$4,BF$3,'English Scores- Leveled papers'!$H44:$KM44)))</f>
        <is>
          <t/>
        </is>
      </c>
      <c r="BG42" s="319" t="inlineStr">
        <f aca="false">IF($B42="","",IF(COUNTIFS('English Scores- Leveled papers'!$H$4:$KM$4,BG$3,'English Scores- Leveled papers'!$H44:$KM44,"&lt;&gt;")=0,"",SUMIF('English Scores- Leveled papers'!$H$4:$KM$4,BG$3,'English Scores- Leveled papers'!$H44:$KM44)))</f>
        <is>
          <t/>
        </is>
      </c>
      <c r="BH42" s="319" t="inlineStr">
        <f aca="false">IF($B42="","",IF(COUNTIFS('English Scores- Leveled papers'!$H$4:$KM$4,BH$3,'English Scores- Leveled papers'!$H44:$KM44,"&lt;&gt;")=0,"",SUMIF('English Scores- Leveled papers'!$H$4:$KM$4,BH$3,'English Scores- Leveled papers'!$H44:$KM44)))</f>
        <is>
          <t/>
        </is>
      </c>
      <c r="BI42" s="319" t="inlineStr">
        <f aca="false">IF($B42="","",IF(COUNTIFS('English Scores- Leveled papers'!$H$4:$KM$4,BI$3,'English Scores- Leveled papers'!$H44:$KM44,"&lt;&gt;")=0,"",SUMIF('English Scores- Leveled papers'!$H$4:$KM$4,BI$3,'English Scores- Leveled papers'!$H44:$KM44)))</f>
        <is>
          <t/>
        </is>
      </c>
      <c r="BJ42" s="319" t="inlineStr">
        <f aca="false">IF($B42="","",IF(COUNTIFS('English Scores- Leveled papers'!$H$4:$KM$4,BJ$3,'English Scores- Leveled papers'!$H44:$KM44,"&lt;&gt;")=0,"",SUMIF('English Scores- Leveled papers'!$H$4:$KM$4,BJ$3,'English Scores- Leveled papers'!$H44:$KM44)))</f>
        <is>
          <t/>
        </is>
      </c>
      <c r="BK42" s="319" t="inlineStr">
        <f aca="false">IF($B42="","",IF(COUNTIFS('English Scores- Leveled papers'!$H$4:$KM$4,BK$3,'English Scores- Leveled papers'!$H44:$KM44,"&lt;&gt;")=0,"",SUMIF('English Scores- Leveled papers'!$H$4:$KM$4,BK$3,'English Scores- Leveled papers'!$H44:$KM44)))</f>
        <is>
          <t/>
        </is>
      </c>
      <c r="BL42" s="319" t="inlineStr">
        <f aca="false">IF($B42="","",IF(COUNTIFS('English Scores- Leveled papers'!$H$4:$KM$4,BL$3,'English Scores- Leveled papers'!$H44:$KM44,"&lt;&gt;")=0,"",SUMIF('English Scores- Leveled papers'!$H$4:$KM$4,BL$3,'English Scores- Leveled papers'!$H44:$KM44)))</f>
        <is>
          <t/>
        </is>
      </c>
      <c r="BM42" s="319" t="inlineStr">
        <f aca="false">IF($B42="","",IF(COUNTIFS('English Scores- Leveled papers'!$H$4:$KM$4,BM$3,'English Scores- Leveled papers'!$H44:$KM44,"&lt;&gt;")=0,"",SUMIF('English Scores- Leveled papers'!$H$4:$KM$4,BM$3,'English Scores- Leveled papers'!$H44:$KM44)))</f>
        <is>
          <t/>
        </is>
      </c>
      <c r="BN42" s="319" t="inlineStr">
        <f aca="false">IF($B42="","",IF(COUNTIFS('English Scores- Leveled papers'!$H$4:$KM$4,BN$3,'English Scores- Leveled papers'!$H44:$KM44,"&lt;&gt;")=0,"",SUMIF('English Scores- Leveled papers'!$H$4:$KM$4,BN$3,'English Scores- Leveled papers'!$H44:$KM44)))</f>
        <is>
          <t/>
        </is>
      </c>
      <c r="BO42" s="319" t="inlineStr">
        <f aca="false">IF($B42="","",IF(COUNTIFS('English Scores- Leveled papers'!$H$4:$KM$4,BO$3,'English Scores- Leveled papers'!$H44:$KM44,"&lt;&gt;")=0,"",SUMIF('English Scores- Leveled papers'!$H$4:$KM$4,BO$3,'English Scores- Leveled papers'!$H44:$KM44)))</f>
        <is>
          <t/>
        </is>
      </c>
      <c r="BP42" s="319" t="inlineStr">
        <f aca="false">IF($B42="","",IF(COUNTIFS('English Scores- Leveled papers'!$H$4:$KM$4,BP$3,'English Scores- Leveled papers'!$H44:$KM44,"&lt;&gt;")=0,"",SUMIF('English Scores- Leveled papers'!$H$4:$KM$4,BP$3,'English Scores- Leveled papers'!$H44:$KM44)))</f>
        <is>
          <t/>
        </is>
      </c>
      <c r="BQ42" s="319" t="inlineStr">
        <f aca="false">IF($B42="","",IF(COUNTIFS('English Scores- Leveled papers'!$H$4:$KM$4,BQ$3,'English Scores- Leveled papers'!$H44:$KM44,"&lt;&gt;")=0,"",SUMIF('English Scores- Leveled papers'!$H$4:$KM$4,BQ$3,'English Scores- Leveled papers'!$H44:$KM44)))</f>
        <is>
          <t/>
        </is>
      </c>
      <c r="BR42" s="319" t="inlineStr">
        <f aca="false">IF($B42="","",IF(COUNTIFS('English Scores- Leveled papers'!$H$4:$KM$4,BR$3,'English Scores- Leveled papers'!$H44:$KM44,"&lt;&gt;")=0,"",SUMIF('English Scores- Leveled papers'!$H$4:$KM$4,BR$3,'English Scores- Leveled papers'!$H44:$KM44)))</f>
        <is>
          <t/>
        </is>
      </c>
      <c r="BS42" s="319" t="inlineStr">
        <f aca="false">IF($B42="","",IF(COUNTIFS('English Scores- Leveled papers'!$H$4:$KM$4,BS$3,'English Scores- Leveled papers'!$H44:$KM44,"&lt;&gt;")=0,"",SUMIF('English Scores- Leveled papers'!$H$4:$KM$4,BS$3,'English Scores- Leveled papers'!$H44:$KM44)))</f>
        <is>
          <t/>
        </is>
      </c>
      <c r="BT42" s="319" t="inlineStr">
        <f aca="false">IF($B42="","",IF(COUNTIFS('English Scores- Leveled papers'!$H$4:$KM$4,BT$3,'English Scores- Leveled papers'!$H44:$KM44,"&lt;&gt;")=0,"",SUMIF('English Scores- Leveled papers'!$H$4:$KM$4,BT$3,'English Scores- Leveled papers'!$H44:$KM44)))</f>
        <is>
          <t/>
        </is>
      </c>
      <c r="BU42" s="319" t="inlineStr">
        <f aca="false">IF($B42="","",IF(COUNTIFS('English Scores- Leveled papers'!$H$4:$KM$4,BU$3,'English Scores- Leveled papers'!$H44:$KM44,"&lt;&gt;")=0,"",SUMIF('English Scores- Leveled papers'!$H$4:$KM$4,BU$3,'English Scores- Leveled papers'!$H44:$KM44)))</f>
        <is>
          <t/>
        </is>
      </c>
      <c r="BV42" s="319" t="inlineStr">
        <f aca="false">IF($B42="","",IF(COUNTIFS('English Scores- Leveled papers'!$H$4:$KM$4,BV$3,'English Scores- Leveled papers'!$H44:$KM44,"&lt;&gt;")=0,"",SUMIF('English Scores- Leveled papers'!$H$4:$KM$4,BV$3,'English Scores- Leveled papers'!$H44:$KM44)))</f>
        <is>
          <t/>
        </is>
      </c>
      <c r="BW42" s="319" t="inlineStr">
        <f aca="false">IF($B42="","",IF(COUNTIFS('English Scores- Leveled papers'!$H$4:$KM$4,BW$3,'English Scores- Leveled papers'!$H44:$KM44,"&lt;&gt;")=0,"",SUMIF('English Scores- Leveled papers'!$H$4:$KM$4,BW$3,'English Scores- Leveled papers'!$H44:$KM44)))</f>
        <is>
          <t/>
        </is>
      </c>
      <c r="BX42" s="319" t="inlineStr">
        <f aca="false">IF($B42="","",IF(COUNTIFS('English Scores- Leveled papers'!$H$4:$KM$4,BX$3,'English Scores- Leveled papers'!$H44:$KM44,"&lt;&gt;")=0,"",SUMIF('English Scores- Leveled papers'!$H$4:$KM$4,BX$3,'English Scores- Leveled papers'!$H44:$KM44)))</f>
        <is>
          <t/>
        </is>
      </c>
      <c r="BY42" s="319" t="inlineStr">
        <f aca="false">IF($B42="","",IF(COUNTIFS('English Scores- Leveled papers'!$H$4:$KM$4,BY$3,'English Scores- Leveled papers'!$H44:$KM44,"&lt;&gt;")=0,"",SUMIF('English Scores- Leveled papers'!$H$4:$KM$4,BY$3,'English Scores- Leveled papers'!$H44:$KM44)))</f>
        <is>
          <t/>
        </is>
      </c>
      <c r="BZ42" s="319" t="inlineStr">
        <f aca="false">IF($B42="","",IF(COUNTIFS('English Scores- Leveled papers'!$H$4:$KM$4,BZ$3,'English Scores- Leveled papers'!$H44:$KM44,"&lt;&gt;")=0,"",SUMIF('English Scores- Leveled papers'!$H$4:$KM$4,BZ$3,'English Scores- Leveled papers'!$H44:$KM44)))</f>
        <is>
          <t/>
        </is>
      </c>
      <c r="CA42" s="319" t="inlineStr">
        <f aca="false">IF($B42="","",IF(COUNTIFS('English Scores- Leveled papers'!$H$4:$KM$4,CA$3,'English Scores- Leveled papers'!$H44:$KM44,"&lt;&gt;")=0,"",SUMIF('English Scores- Leveled papers'!$H$4:$KM$4,CA$3,'English Scores- Leveled papers'!$H44:$KM44)))</f>
        <is>
          <t/>
        </is>
      </c>
      <c r="CB42" s="319" t="inlineStr">
        <f aca="false">IF($B42="","",IF(COUNTIFS('English Scores- Leveled papers'!$H$4:$KM$4,CB$3,'English Scores- Leveled papers'!$H44:$KM44,"&lt;&gt;")=0,"",SUMIF('English Scores- Leveled papers'!$H$4:$KM$4,CB$3,'English Scores- Leveled papers'!$H44:$KM44)))</f>
        <is>
          <t/>
        </is>
      </c>
      <c r="CC42" s="319" t="inlineStr">
        <f aca="false">IF($B42="","",IF(COUNTIFS('English Scores- Leveled papers'!$H$4:$KM$4,CC$3,'English Scores- Leveled papers'!$H44:$KM44,"&lt;&gt;")=0,"",SUMIF('English Scores- Leveled papers'!$H$4:$KM$4,CC$3,'English Scores- Leveled papers'!$H44:$KM44)))</f>
        <is>
          <t/>
        </is>
      </c>
      <c r="CD42" s="319" t="inlineStr">
        <f aca="false">IF($B42="","",IF(COUNTIFS('English Scores- Leveled papers'!$H$4:$KM$4,CD$3,'English Scores- Leveled papers'!$H44:$KM44,"&lt;&gt;")=0,"",SUMIF('English Scores- Leveled papers'!$H$4:$KM$4,CD$3,'English Scores- Leveled papers'!$H44:$KM44)))</f>
        <is>
          <t/>
        </is>
      </c>
      <c r="CE42" s="319" t="inlineStr">
        <f aca="false">IF($B42="","",IF(COUNTIFS('English Scores- Leveled papers'!$H$4:$KM$4,CE$3,'English Scores- Leveled papers'!$H44:$KM44,"&lt;&gt;")=0,"",SUMIF('English Scores- Leveled papers'!$H$4:$KM$4,CE$3,'English Scores- Leveled papers'!$H44:$KM44)))</f>
        <is>
          <t/>
        </is>
      </c>
      <c r="CF42" s="319" t="inlineStr">
        <f aca="false">IF($B42="","",IF(COUNTIFS('English Scores- Leveled papers'!$H$4:$KM$4,CF$3,'English Scores- Leveled papers'!$H44:$KM44,"&lt;&gt;")=0,"",SUMIF('English Scores- Leveled papers'!$H$4:$KM$4,CF$3,'English Scores- Leveled papers'!$H44:$KM44)))</f>
        <is>
          <t/>
        </is>
      </c>
      <c r="CG42" s="319" t="inlineStr">
        <f aca="false">IF($B42="","",IF(COUNTIFS('English Scores- Leveled papers'!$H$4:$KM$4,CG$3,'English Scores- Leveled papers'!$H44:$KM44,"&lt;&gt;")=0,"",SUMIF('English Scores- Leveled papers'!$H$4:$KM$4,CG$3,'English Scores- Leveled papers'!$H44:$KM44)))</f>
        <is>
          <t/>
        </is>
      </c>
      <c r="CH42" s="319" t="inlineStr">
        <f aca="false">IF($B42="","",IF(COUNTIFS('English Scores- Leveled papers'!$H$4:$KM$4,CH$3,'English Scores- Leveled papers'!$H44:$KM44,"&lt;&gt;")=0,"",SUMIF('English Scores- Leveled papers'!$H$4:$KM$4,CH$3,'English Scores- Leveled papers'!$H44:$KM44)))</f>
        <is>
          <t/>
        </is>
      </c>
      <c r="CI42" s="319" t="inlineStr">
        <f aca="false">IF($B42="","",IF(COUNTIFS('English Scores- Leveled papers'!$H$4:$KM$4,CI$3,'English Scores- Leveled papers'!$H44:$KM44,"&lt;&gt;")=0,"",SUMIF('English Scores- Leveled papers'!$H$4:$KM$4,CI$3,'English Scores- Leveled papers'!$H44:$KM44)))</f>
        <is>
          <t/>
        </is>
      </c>
      <c r="CJ42" s="319" t="inlineStr">
        <f aca="false">IF($B42="","",IF(COUNTIFS('English Scores- Leveled papers'!$H$4:$KM$4,CJ$3,'English Scores- Leveled papers'!$H44:$KM44,"&lt;&gt;")=0,"",SUMIF('English Scores- Leveled papers'!$H$4:$KM$4,CJ$3,'English Scores- Leveled papers'!$H44:$KM44)))</f>
        <is>
          <t/>
        </is>
      </c>
      <c r="CK42" s="319" t="inlineStr">
        <f aca="false">IF($B42="","",IF(COUNTIFS('English Scores- Leveled papers'!$H$4:$KM$4,CK$3,'English Scores- Leveled papers'!$H44:$KM44,"&lt;&gt;")=0,"",SUMIF('English Scores- Leveled papers'!$H$4:$KM$4,CK$3,'English Scores- Leveled papers'!$H44:$KM44)))</f>
        <is>
          <t/>
        </is>
      </c>
      <c r="CL42" s="319" t="inlineStr">
        <f aca="false">IF($B42="","",IF(COUNTIFS('English Scores- Leveled papers'!$H$4:$KM$4,CL$3,'English Scores- Leveled papers'!$H44:$KM44,"&lt;&gt;")=0,"",SUMIF('English Scores- Leveled papers'!$H$4:$KM$4,CL$3,'English Scores- Leveled papers'!$H44:$KM44)))</f>
        <is>
          <t/>
        </is>
      </c>
      <c r="CM42" s="319" t="inlineStr">
        <f aca="false">IF($B42="","",IF(COUNTIFS('English Scores- Leveled papers'!$H$4:$KM$4,CM$3,'English Scores- Leveled papers'!$H44:$KM44,"&lt;&gt;")=0,"",SUMIF('English Scores- Leveled papers'!$H$4:$KM$4,CM$3,'English Scores- Leveled papers'!$H44:$KM44)))</f>
        <is>
          <t/>
        </is>
      </c>
      <c r="CN42" s="319" t="inlineStr">
        <f aca="false">IF($B42="","",IF(COUNTIFS('English Scores- Leveled papers'!$H$4:$KM$4,CN$3,'English Scores- Leveled papers'!$H44:$KM44,"&lt;&gt;")=0,"",SUMIF('English Scores- Leveled papers'!$H$4:$KM$4,CN$3,'English Scores- Leveled papers'!$H44:$KM44)))</f>
        <is>
          <t/>
        </is>
      </c>
      <c r="CO42" s="319" t="inlineStr">
        <f aca="false">IF($B42="","",IF(COUNTIFS('English Scores- Leveled papers'!$H$4:$KM$4,CO$3,'English Scores- Leveled papers'!$H44:$KM44,"&lt;&gt;")=0,"",SUMIF('English Scores- Leveled papers'!$H$4:$KM$4,CO$3,'English Scores- Leveled papers'!$H44:$KM44)))</f>
        <is>
          <t/>
        </is>
      </c>
      <c r="CP42" s="319" t="inlineStr">
        <f aca="false">IF($B42="","",IF(COUNTIFS('English Scores- Leveled papers'!$H$4:$KM$4,CP$3,'English Scores- Leveled papers'!$H44:$KM44,"&lt;&gt;")=0,"",SUMIF('English Scores- Leveled papers'!$H$4:$KM$4,CP$3,'English Scores- Leveled papers'!$H44:$KM44)))</f>
        <is>
          <t/>
        </is>
      </c>
      <c r="CQ42" s="319" t="inlineStr">
        <f aca="false">IF($B42="","",IF(COUNTIFS('English Scores- Leveled papers'!$H$4:$KM$4,CQ$3,'English Scores- Leveled papers'!$H44:$KM44,"&lt;&gt;")=0,"",SUMIF('English Scores- Leveled papers'!$H$4:$KM$4,CQ$3,'English Scores- Leveled papers'!$H44:$KM44)))</f>
        <is>
          <t/>
        </is>
      </c>
      <c r="CR42" s="319" t="inlineStr">
        <f aca="false">IF($B42="","",IF(COUNTIFS('English Scores- Leveled papers'!$H$4:$KM$4,CR$3,'English Scores- Leveled papers'!$H44:$KM44,"&lt;&gt;")=0,"",SUMIF('English Scores- Leveled papers'!$H$4:$KM$4,CR$3,'English Scores- Leveled papers'!$H44:$KM44)))</f>
        <is>
          <t/>
        </is>
      </c>
      <c r="CS42" s="319" t="inlineStr">
        <f aca="false">IF($B42="","",IF(COUNTIFS('English Scores- Leveled papers'!$H$4:$KM$4,CS$3,'English Scores- Leveled papers'!$H44:$KM44,"&lt;&gt;")=0,"",SUMIF('English Scores- Leveled papers'!$H$4:$KM$4,CS$3,'English Scores- Leveled papers'!$H44:$KM44)))</f>
        <is>
          <t/>
        </is>
      </c>
      <c r="CT42" s="319" t="inlineStr">
        <f aca="false">IF($B42="","",IF(COUNTIFS('English Scores- Leveled papers'!$H$4:$KM$4,CT$3,'English Scores- Leveled papers'!$H44:$KM44,"&lt;&gt;")=0,"",SUMIF('English Scores- Leveled papers'!$H$4:$KM$4,CT$3,'English Scores- Leveled papers'!$H44:$KM44)))</f>
        <is>
          <t/>
        </is>
      </c>
      <c r="CU42" s="319" t="inlineStr">
        <f aca="false">IF($B42="","",IF(COUNTIFS('English Scores- Leveled papers'!$H$4:$KM$4,CU$3,'English Scores- Leveled papers'!$H44:$KM44,"&lt;&gt;")=0,"",SUMIF('English Scores- Leveled papers'!$H$4:$KM$4,CU$3,'English Scores- Leveled papers'!$H44:$KM44)))</f>
        <is>
          <t/>
        </is>
      </c>
      <c r="CV42" s="319" t="inlineStr">
        <f aca="false">IF($B42="","",IF(COUNTIFS('English Scores- Leveled papers'!$H$4:$KM$4,CV$3,'English Scores- Leveled papers'!$H44:$KM44,"&lt;&gt;")=0,"",SUMIF('English Scores- Leveled papers'!$H$4:$KM$4,CV$3,'English Scores- Leveled papers'!$H44:$KM44)))</f>
        <is>
          <t/>
        </is>
      </c>
      <c r="CW42" s="319" t="inlineStr">
        <f aca="false">IF($B42="","",IF(COUNTIFS('English Scores- Leveled papers'!$H$4:$KM$4,CW$3,'English Scores- Leveled papers'!$H44:$KM44,"&lt;&gt;")=0,"",SUMIF('English Scores- Leveled papers'!$H$4:$KM$4,CW$3,'English Scores- Leveled papers'!$H44:$KM44)))</f>
        <is>
          <t/>
        </is>
      </c>
      <c r="CX42" s="319" t="inlineStr">
        <f aca="false">IF($B42="","",IF(COUNTIFS('English Scores- Leveled papers'!$H$4:$KM$4,CX$3,'English Scores- Leveled papers'!$H44:$KM44,"&lt;&gt;")=0,"",SUMIF('English Scores- Leveled papers'!$H$4:$KM$4,CX$3,'English Scores- Leveled papers'!$H44:$KM44)))</f>
        <is>
          <t/>
        </is>
      </c>
      <c r="CY42" s="319" t="inlineStr">
        <f aca="false">IF($B42="","",IF(COUNTIFS('English Scores- Leveled papers'!$H$4:$KM$4,CY$3,'English Scores- Leveled papers'!$H44:$KM44,"&lt;&gt;")=0,"",SUMIF('English Scores- Leveled papers'!$H$4:$KM$4,CY$3,'English Scores- Leveled papers'!$H44:$KM44)))</f>
        <is>
          <t/>
        </is>
      </c>
      <c r="CZ42" s="319" t="inlineStr">
        <f aca="false">IF($B42="","",IF(COUNTIFS('English Scores- Leveled papers'!$H$4:$KM$4,CZ$3,'English Scores- Leveled papers'!$H44:$KM44,"&lt;&gt;")=0,"",SUMIF('English Scores- Leveled papers'!$H$4:$KM$4,CZ$3,'English Scores- Leveled papers'!$H44:$KM44)))</f>
        <is>
          <t/>
        </is>
      </c>
      <c r="DA42" s="319" t="inlineStr">
        <f aca="false">IF($B42="","",IF(COUNTIFS('English Scores- Leveled papers'!$H$4:$KM$4,DA$3,'English Scores- Leveled papers'!$H44:$KM44,"&lt;&gt;")=0,"",SUMIF('English Scores- Leveled papers'!$H$4:$KM$4,DA$3,'English Scores- Leveled papers'!$H44:$KM44)))</f>
        <is>
          <t/>
        </is>
      </c>
      <c r="DB42" s="319" t="inlineStr">
        <f aca="false">IF($B42="","",IF(COUNTIFS('English Scores- Leveled papers'!$H$4:$KM$4,DB$3,'English Scores- Leveled papers'!$H44:$KM44,"&lt;&gt;")=0,"",SUMIF('English Scores- Leveled papers'!$H$4:$KM$4,DB$3,'English Scores- Leveled papers'!$H44:$KM44)))</f>
        <is>
          <t/>
        </is>
      </c>
      <c r="DC42" s="319" t="inlineStr">
        <f aca="false">IF($B42="","",IF(COUNTIFS('English Scores- Leveled papers'!$H$4:$KM$4,DC$3,'English Scores- Leveled papers'!$H44:$KM44,"&lt;&gt;")=0,"",SUMIF('English Scores- Leveled papers'!$H$4:$KM$4,DC$3,'English Scores- Leveled papers'!$H44:$KM44)))</f>
        <is>
          <t/>
        </is>
      </c>
      <c r="DD42" s="319" t="inlineStr">
        <f aca="false">IF($B42="","",IF(COUNTIFS('English Scores- Leveled papers'!$H$4:$KM$4,DD$3,'English Scores- Leveled papers'!$H44:$KM44,"&lt;&gt;")=0,"",SUMIF('English Scores- Leveled papers'!$H$4:$KM$4,DD$3,'English Scores- Leveled papers'!$H44:$KM44)))</f>
        <is>
          <t/>
        </is>
      </c>
      <c r="DE42" s="319" t="inlineStr">
        <f aca="false">IF($B42="","",IF(COUNTIFS('English Scores- Leveled papers'!$H$4:$KM$4,DE$3,'English Scores- Leveled papers'!$H44:$KM44,"&lt;&gt;")=0,"",SUMIF('English Scores- Leveled papers'!$H$4:$KM$4,DE$3,'English Scores- Leveled papers'!$H44:$KM44)))</f>
        <is>
          <t/>
        </is>
      </c>
      <c r="DF42" s="319" t="inlineStr">
        <f aca="false">IF($B42="","",IF(COUNTIFS('English Scores- Leveled papers'!$H$4:$KM$4,DF$3,'English Scores- Leveled papers'!$H44:$KM44,"&lt;&gt;")=0,"",SUMIF('English Scores- Leveled papers'!$H$4:$KM$4,DF$3,'English Scores- Leveled papers'!$H44:$KM44)))</f>
        <is>
          <t/>
        </is>
      </c>
      <c r="DG42" s="319" t="inlineStr">
        <f aca="false">IF($B42="","",IF(COUNTIFS('English Scores- Leveled papers'!$H$4:$KM$4,DG$3,'English Scores- Leveled papers'!$H44:$KM44,"&lt;&gt;")=0,"",SUMIF('English Scores- Leveled papers'!$H$4:$KM$4,DG$3,'English Scores- Leveled papers'!$H44:$KM44)))</f>
        <is>
          <t/>
        </is>
      </c>
      <c r="DH42" s="319" t="inlineStr">
        <f aca="false">IF($B42="","",IF(COUNTIFS('English Scores- Leveled papers'!$H$4:$KM$4,DH$3,'English Scores- Leveled papers'!$H44:$KM44,"&lt;&gt;")=0,"",SUMIF('English Scores- Leveled papers'!$H$4:$KM$4,DH$3,'English Scores- Leveled papers'!$H44:$KM44)))</f>
        <is>
          <t/>
        </is>
      </c>
      <c r="DI42" s="319" t="inlineStr">
        <f aca="false">IF($B42="","",IF(COUNTIFS('English Scores- Leveled papers'!$H$4:$KM$4,DI$3,'English Scores- Leveled papers'!$H44:$KM44,"&lt;&gt;")=0,"",SUMIF('English Scores- Leveled papers'!$H$4:$KM$4,DI$3,'English Scores- Leveled papers'!$H44:$KM44)))</f>
        <is>
          <t/>
        </is>
      </c>
      <c r="DJ42" s="319" t="inlineStr">
        <f aca="false">IF($B42="","",IF(COUNTIFS('English Scores- Leveled papers'!$H$4:$KM$4,DJ$3,'English Scores- Leveled papers'!$H44:$KM44,"&lt;&gt;")=0,"",SUMIF('English Scores- Leveled papers'!$H$4:$KM$4,DJ$3,'English Scores- Leveled papers'!$H44:$KM44)))</f>
        <is>
          <t/>
        </is>
      </c>
      <c r="DK42" s="319" t="inlineStr">
        <f aca="false">IF($B42="","",IF(COUNTIFS('English Scores- Leveled papers'!$H$4:$KM$4,DK$3,'English Scores- Leveled papers'!$H44:$KM44,"&lt;&gt;")=0,"",SUMIF('English Scores- Leveled papers'!$H$4:$KM$4,DK$3,'English Scores- Leveled papers'!$H44:$KM44)))</f>
        <is>
          <t/>
        </is>
      </c>
      <c r="DL42" s="319" t="inlineStr">
        <f aca="false">IF($B42="","",IF(COUNTIFS('English Scores- Leveled papers'!$H$4:$KM$4,DL$3,'English Scores- Leveled papers'!$H44:$KM44,"&lt;&gt;")=0,"",SUMIF('English Scores- Leveled papers'!$H$4:$KM$4,DL$3,'English Scores- Leveled papers'!$H44:$KM44)))</f>
        <is>
          <t/>
        </is>
      </c>
      <c r="DM42" s="319" t="inlineStr">
        <f aca="false">IF($B42="","",IF(COUNTIFS('English Scores- Leveled papers'!$H$4:$KM$4,DM$3,'English Scores- Leveled papers'!$H44:$KM44,"&lt;&gt;")=0,"",SUMIF('English Scores- Leveled papers'!$H$4:$KM$4,DM$3,'English Scores- Leveled papers'!$H44:$KM44)))</f>
        <is>
          <t/>
        </is>
      </c>
      <c r="DN42" s="319" t="inlineStr">
        <f aca="false">IF($B42="","",IF(COUNTIFS('English Scores- Leveled papers'!$H$4:$KM$4,DN$3,'English Scores- Leveled papers'!$H44:$KM44,"&lt;&gt;")=0,"",SUMIF('English Scores- Leveled papers'!$H$4:$KM$4,DN$3,'English Scores- Leveled papers'!$H44:$KM44)))</f>
        <is>
          <t/>
        </is>
      </c>
      <c r="DO42" s="319" t="inlineStr">
        <f aca="false">IF($B42="","",IF(COUNTIFS('English Scores- Leveled papers'!$H$4:$KM$4,DO$3,'English Scores- Leveled papers'!$H44:$KM44,"&lt;&gt;")=0,"",SUMIF('English Scores- Leveled papers'!$H$4:$KM$4,DO$3,'English Scores- Leveled papers'!$H44:$KM44)))</f>
        <is>
          <t/>
        </is>
      </c>
      <c r="DP42" s="319" t="inlineStr">
        <f aca="false">IF($B42="","",IF(COUNTIFS('English Scores- Leveled papers'!$H$4:$KM$4,DP$3,'English Scores- Leveled papers'!$H44:$KM44,"&lt;&gt;")=0,"",SUMIF('English Scores- Leveled papers'!$H$4:$KM$4,DP$3,'English Scores- Leveled papers'!$H44:$KM44)))</f>
        <is>
          <t/>
        </is>
      </c>
      <c r="DQ42" s="320" t="inlineStr">
        <f aca="false">IF($B42="","",IF(COUNTIFS('English Scores- Leveled papers'!$H$4:$KM$4,DQ$3,'English Scores- Leveled papers'!$H44:$KM44,"&lt;&gt;")=0,"",SUMIF('English Scores- Leveled papers'!$H$4:$KM$4,DQ$3,'English Scores- Leveled papers'!$H44:$KM44)))</f>
        <is>
          <t/>
        </is>
      </c>
      <c r="DR42" s="321" t="inlineStr">
        <f aca="false">IF('Cover Sheet'!$AC$6="6th", 'Eng GLA 6th, 7th, 8th'!D45, "")</f>
        <is>
          <t/>
        </is>
      </c>
      <c r="DU42" s="319" t="inlineStr">
        <f aca="false">IF($B42="","",IF(COUNTIFS('Eng GLA 6th, 7th, 8th'!$E$4:$DV$4,DU$3,'Eng GLA 6th, 7th, 8th'!$E45:$DV45,"&lt;&gt;")=0,"",SUMIF('Eng GLA 6th, 7th, 8th'!$E$4:$DV$4,DU$3,'Eng GLA 6th, 7th, 8th'!$E45:$DV45)))</f>
        <is>
          <t/>
        </is>
      </c>
      <c r="DV42" s="319" t="inlineStr">
        <f aca="false">IF($B42="","",IF(COUNTIFS('Eng GLA 6th, 7th, 8th'!$E$4:$DV$4,DV$3,'Eng GLA 6th, 7th, 8th'!$E45:$DV45,"&lt;&gt;")=0,"",SUMIF('Eng GLA 6th, 7th, 8th'!$E$4:$DV$4,DV$3,'Eng GLA 6th, 7th, 8th'!$E45:$DV45)))</f>
        <is>
          <t/>
        </is>
      </c>
      <c r="DW42" s="319" t="inlineStr">
        <f aca="false">IF($B42="","",IF(COUNTIFS('Eng GLA 6th, 7th, 8th'!$E$4:$DV$4,DW$3,'Eng GLA 6th, 7th, 8th'!$E45:$DV45,"&lt;&gt;")=0,"",SUMIF('Eng GLA 6th, 7th, 8th'!$E$4:$DV$4,DW$3,'Eng GLA 6th, 7th, 8th'!$E45:$DV45)))</f>
        <is>
          <t/>
        </is>
      </c>
      <c r="DX42" s="319" t="inlineStr">
        <f aca="false">IF($B42="","",IF(COUNTIFS('Eng GLA 6th, 7th, 8th'!$E$4:$DV$4,DX$3,'Eng GLA 6th, 7th, 8th'!$E45:$DV45,"&lt;&gt;")=0,"",SUMIF('Eng GLA 6th, 7th, 8th'!$E$4:$DV$4,DX$3,'Eng GLA 6th, 7th, 8th'!$E45:$DV45)))</f>
        <is>
          <t/>
        </is>
      </c>
      <c r="DY42" s="319" t="inlineStr">
        <f aca="false">IF($B42="","",IF(COUNTIFS('Eng GLA 6th, 7th, 8th'!$E$4:$DV$4,DY$3,'Eng GLA 6th, 7th, 8th'!$E45:$DV45,"&lt;&gt;")=0,"",SUMIF('Eng GLA 6th, 7th, 8th'!$E$4:$DV$4,DY$3,'Eng GLA 6th, 7th, 8th'!$E45:$DV45)))</f>
        <is>
          <t/>
        </is>
      </c>
      <c r="DZ42" s="319" t="inlineStr">
        <f aca="false">IF($B42="","",IF(COUNTIFS('Eng GLA 6th, 7th, 8th'!$E$4:$DV$4,DZ$3,'Eng GLA 6th, 7th, 8th'!$E45:$DV45,"&lt;&gt;")=0,"",SUMIF('Eng GLA 6th, 7th, 8th'!$E$4:$DV$4,DZ$3,'Eng GLA 6th, 7th, 8th'!$E45:$DV45)))</f>
        <is>
          <t/>
        </is>
      </c>
      <c r="EA42" s="319" t="inlineStr">
        <f aca="false">IF($B42="","",IF(COUNTIFS('Eng GLA 6th, 7th, 8th'!$E$4:$DV$4,EA$3,'Eng GLA 6th, 7th, 8th'!$E45:$DV45,"&lt;&gt;")=0,"",SUMIF('Eng GLA 6th, 7th, 8th'!$E$4:$DV$4,EA$3,'Eng GLA 6th, 7th, 8th'!$E45:$DV45)))</f>
        <is>
          <t/>
        </is>
      </c>
      <c r="EB42" s="319" t="inlineStr">
        <f aca="false">IF($B42="","",IF(COUNTIFS('Eng GLA 6th, 7th, 8th'!$E$4:$DV$4,EB$3,'Eng GLA 6th, 7th, 8th'!$E45:$DV45,"&lt;&gt;")=0,"",SUMIF('Eng GLA 6th, 7th, 8th'!$E$4:$DV$4,EB$3,'Eng GLA 6th, 7th, 8th'!$E45:$DV45)))</f>
        <is>
          <t/>
        </is>
      </c>
      <c r="EC42" s="319" t="inlineStr">
        <f aca="false">IF($B42="","",IF(COUNTIFS('Eng GLA 6th, 7th, 8th'!$E$4:$DV$4,EC$3,'Eng GLA 6th, 7th, 8th'!$E45:$DV45,"&lt;&gt;")=0,"",SUMIF('Eng GLA 6th, 7th, 8th'!$E$4:$DV$4,EC$3,'Eng GLA 6th, 7th, 8th'!$E45:$DV45)))</f>
        <is>
          <t/>
        </is>
      </c>
      <c r="ED42" s="319" t="inlineStr">
        <f aca="false">IF($B42="","",IF(COUNTIFS('Eng GLA 6th, 7th, 8th'!$E$4:$DV$4,ED$3,'Eng GLA 6th, 7th, 8th'!$E45:$DV45,"&lt;&gt;")=0,"",SUMIF('Eng GLA 6th, 7th, 8th'!$E$4:$DV$4,ED$3,'Eng GLA 6th, 7th, 8th'!$E45:$DV45)))</f>
        <is>
          <t/>
        </is>
      </c>
      <c r="EE42" s="319" t="inlineStr">
        <f aca="false">IF($B42="","",IF(COUNTIFS('Eng GLA 6th, 7th, 8th'!$E$4:$DV$4,EE$3,'Eng GLA 6th, 7th, 8th'!$E45:$DV45,"&lt;&gt;")=0,"",SUMIF('Eng GLA 6th, 7th, 8th'!$E$4:$DV$4,EE$3,'Eng GLA 6th, 7th, 8th'!$E45:$DV45)))</f>
        <is>
          <t/>
        </is>
      </c>
      <c r="EF42" s="319" t="inlineStr">
        <f aca="false">IF($B42="","",IF(COUNTIFS('Eng GLA 6th, 7th, 8th'!$E$4:$DV$4,EF$3,'Eng GLA 6th, 7th, 8th'!$E45:$DV45,"&lt;&gt;")=0,"",SUMIF('Eng GLA 6th, 7th, 8th'!$E$4:$DV$4,EF$3,'Eng GLA 6th, 7th, 8th'!$E45:$DV45)))</f>
        <is>
          <t/>
        </is>
      </c>
      <c r="EG42" s="319" t="inlineStr">
        <f aca="false">IF($B42="","",IF(COUNTIFS('Eng GLA 6th, 7th, 8th'!$E$4:$DV$4,EG$3,'Eng GLA 6th, 7th, 8th'!$E45:$DV45,"&lt;&gt;")=0,"",SUMIF('Eng GLA 6th, 7th, 8th'!$E$4:$DV$4,EG$3,'Eng GLA 6th, 7th, 8th'!$E45:$DV45)))</f>
        <is>
          <t/>
        </is>
      </c>
      <c r="EH42" s="319" t="inlineStr">
        <f aca="false">IF($B42="","",IF(COUNTIFS('Eng GLA 6th, 7th, 8th'!$E$4:$DV$4,EH$3,'Eng GLA 6th, 7th, 8th'!$E45:$DV45,"&lt;&gt;")=0,"",SUMIF('Eng GLA 6th, 7th, 8th'!$E$4:$DV$4,EH$3,'Eng GLA 6th, 7th, 8th'!$E45:$DV45)))</f>
        <is>
          <t/>
        </is>
      </c>
      <c r="EI42" s="319" t="inlineStr">
        <f aca="false">IF($B42="","",IF(COUNTIFS('Eng GLA 6th, 7th, 8th'!$E$4:$DV$4,EI$3,'Eng GLA 6th, 7th, 8th'!$E45:$DV45,"&lt;&gt;")=0,"",SUMIF('Eng GLA 6th, 7th, 8th'!$E$4:$DV$4,EI$3,'Eng GLA 6th, 7th, 8th'!$E45:$DV45)))</f>
        <is>
          <t/>
        </is>
      </c>
      <c r="EJ42" s="322" t="inlineStr">
        <f aca="false">IF('Cover Sheet'!$AC$6="7th", 'Eng GLA 6th, 7th, 8th'!AQ45, "")</f>
        <is>
          <t/>
        </is>
      </c>
      <c r="EK42" s="319" t="inlineStr">
        <f aca="false">IF($B42="","",IF(COUNTIFS('Eng GLA 6th, 7th, 8th'!$E$4:$DV$4,EK$3,'Eng GLA 6th, 7th, 8th'!$E45:$DV45,"&lt;&gt;")=0,"",SUMIF('Eng GLA 6th, 7th, 8th'!$E$4:$DV$4,EK$3,'Eng GLA 6th, 7th, 8th'!$E45:$DV45)))</f>
        <is>
          <t/>
        </is>
      </c>
      <c r="EL42" s="319" t="inlineStr">
        <f aca="false">IF($B42="","",IF(COUNTIFS('Eng GLA 6th, 7th, 8th'!$E$4:$DV$4,EL$3,'Eng GLA 6th, 7th, 8th'!$E45:$DV45,"&lt;&gt;")=0,"",SUMIF('Eng GLA 6th, 7th, 8th'!$E$4:$DV$4,EL$3,'Eng GLA 6th, 7th, 8th'!$E45:$DV45)))</f>
        <is>
          <t/>
        </is>
      </c>
      <c r="EM42" s="319" t="inlineStr">
        <f aca="false">IF($B42="","",IF(COUNTIFS('Eng GLA 6th, 7th, 8th'!$E$4:$DV$4,EM$3,'Eng GLA 6th, 7th, 8th'!$E45:$DV45,"&lt;&gt;")=0,"",SUMIF('Eng GLA 6th, 7th, 8th'!$E$4:$DV$4,EM$3,'Eng GLA 6th, 7th, 8th'!$E45:$DV45)))</f>
        <is>
          <t/>
        </is>
      </c>
      <c r="EN42" s="319" t="inlineStr">
        <f aca="false">IF($B42="","",IF(COUNTIFS('Eng GLA 6th, 7th, 8th'!$E$4:$DV$4,EN$3,'Eng GLA 6th, 7th, 8th'!$E45:$DV45,"&lt;&gt;")=0,"",SUMIF('Eng GLA 6th, 7th, 8th'!$E$4:$DV$4,EN$3,'Eng GLA 6th, 7th, 8th'!$E45:$DV45)))</f>
        <is>
          <t/>
        </is>
      </c>
      <c r="EO42" s="319" t="inlineStr">
        <f aca="false">IF($B42="","",IF(COUNTIFS('Eng GLA 6th, 7th, 8th'!$E$4:$DV$4,EO$3,'Eng GLA 6th, 7th, 8th'!$E45:$DV45,"&lt;&gt;")=0,"",SUMIF('Eng GLA 6th, 7th, 8th'!$E$4:$DV$4,EO$3,'Eng GLA 6th, 7th, 8th'!$E45:$DV45)))</f>
        <is>
          <t/>
        </is>
      </c>
      <c r="EP42" s="319" t="inlineStr">
        <f aca="false">IF($B42="","",IF(COUNTIFS('Eng GLA 6th, 7th, 8th'!$E$4:$DV$4,EP$3,'Eng GLA 6th, 7th, 8th'!$E45:$DV45,"&lt;&gt;")=0,"",SUMIF('Eng GLA 6th, 7th, 8th'!$E$4:$DV$4,EP$3,'Eng GLA 6th, 7th, 8th'!$E45:$DV45)))</f>
        <is>
          <t/>
        </is>
      </c>
      <c r="EQ42" s="319" t="inlineStr">
        <f aca="false">IF($B42="","",IF(COUNTIFS('Eng GLA 6th, 7th, 8th'!$E$4:$DV$4,EQ$3,'Eng GLA 6th, 7th, 8th'!$E45:$DV45,"&lt;&gt;")=0,"",SUMIF('Eng GLA 6th, 7th, 8th'!$E$4:$DV$4,EQ$3,'Eng GLA 6th, 7th, 8th'!$E45:$DV45)))</f>
        <is>
          <t/>
        </is>
      </c>
      <c r="ER42" s="319" t="inlineStr">
        <f aca="false">IF($B42="","",IF(COUNTIFS('Eng GLA 6th, 7th, 8th'!$E$4:$DV$4,ER$3,'Eng GLA 6th, 7th, 8th'!$E45:$DV45,"&lt;&gt;")=0,"",SUMIF('Eng GLA 6th, 7th, 8th'!$E$4:$DV$4,ER$3,'Eng GLA 6th, 7th, 8th'!$E45:$DV45)))</f>
        <is>
          <t/>
        </is>
      </c>
      <c r="ES42" s="319" t="inlineStr">
        <f aca="false">IF($B42="","",IF(COUNTIFS('Eng GLA 6th, 7th, 8th'!$E$4:$DV$4,ES$3,'Eng GLA 6th, 7th, 8th'!$E45:$DV45,"&lt;&gt;")=0,"",SUMIF('Eng GLA 6th, 7th, 8th'!$E$4:$DV$4,ES$3,'Eng GLA 6th, 7th, 8th'!$E45:$DV45)))</f>
        <is>
          <t/>
        </is>
      </c>
      <c r="ET42" s="319" t="inlineStr">
        <f aca="false">IF($B42="","",IF(COUNTIFS('Eng GLA 6th, 7th, 8th'!$E$4:$DV$4,ET$3,'Eng GLA 6th, 7th, 8th'!$E45:$DV45,"&lt;&gt;")=0,"",SUMIF('Eng GLA 6th, 7th, 8th'!$E$4:$DV$4,ET$3,'Eng GLA 6th, 7th, 8th'!$E45:$DV45)))</f>
        <is>
          <t/>
        </is>
      </c>
      <c r="EU42" s="319" t="inlineStr">
        <f aca="false">IF($B42="","",IF(COUNTIFS('Eng GLA 6th, 7th, 8th'!$E$4:$DV$4,EU$3,'Eng GLA 6th, 7th, 8th'!$E45:$DV45,"&lt;&gt;")=0,"",SUMIF('Eng GLA 6th, 7th, 8th'!$E$4:$DV$4,EU$3,'Eng GLA 6th, 7th, 8th'!$E45:$DV45)))</f>
        <is>
          <t/>
        </is>
      </c>
      <c r="EV42" s="319" t="inlineStr">
        <f aca="false">IF($B42="","",IF(COUNTIFS('Eng GLA 6th, 7th, 8th'!$E$4:$DV$4,EV$3,'Eng GLA 6th, 7th, 8th'!$E45:$DV45,"&lt;&gt;")=0,"",SUMIF('Eng GLA 6th, 7th, 8th'!$E$4:$DV$4,EV$3,'Eng GLA 6th, 7th, 8th'!$E45:$DV45)))</f>
        <is>
          <t/>
        </is>
      </c>
      <c r="EW42" s="319" t="inlineStr">
        <f aca="false">IF($B42="","",IF(COUNTIFS('Eng GLA 6th, 7th, 8th'!$E$4:$DV$4,EW$3,'Eng GLA 6th, 7th, 8th'!$E45:$DV45,"&lt;&gt;")=0,"",SUMIF('Eng GLA 6th, 7th, 8th'!$E$4:$DV$4,EW$3,'Eng GLA 6th, 7th, 8th'!$E45:$DV45)))</f>
        <is>
          <t/>
        </is>
      </c>
      <c r="EX42" s="319" t="inlineStr">
        <f aca="false">IF($B42="","",IF(COUNTIFS('Eng GLA 6th, 7th, 8th'!$E$4:$DV$4,EX$3,'Eng GLA 6th, 7th, 8th'!$E45:$DV45,"&lt;&gt;")=0,"",SUMIF('Eng GLA 6th, 7th, 8th'!$E$4:$DV$4,EX$3,'Eng GLA 6th, 7th, 8th'!$E45:$DV45)))</f>
        <is>
          <t/>
        </is>
      </c>
      <c r="EY42" s="319" t="inlineStr">
        <f aca="false">IF($B42="","",IF(COUNTIFS('Eng GLA 6th, 7th, 8th'!$E$4:$DV$4,EY$3,'Eng GLA 6th, 7th, 8th'!$E45:$DV45,"&lt;&gt;")=0,"",SUMIF('Eng GLA 6th, 7th, 8th'!$E$4:$DV$4,EY$3,'Eng GLA 6th, 7th, 8th'!$E45:$DV45)))</f>
        <is>
          <t/>
        </is>
      </c>
      <c r="EZ42" s="322" t="inlineStr">
        <f aca="false">IF('Cover Sheet'!$AC$6="8th", 'Eng GLA 6th, 7th, 8th'!CG45, "")</f>
        <is>
          <t/>
        </is>
      </c>
      <c r="FA42" s="319" t="inlineStr">
        <f aca="false">IF($B42="","",IF(COUNTIFS('Eng GLA 6th, 7th, 8th'!$E$4:$DV$4,FA$3,'Eng GLA 6th, 7th, 8th'!$E45:$DV45,"&lt;&gt;")=0,"",SUMIF('Eng GLA 6th, 7th, 8th'!$E$4:$DV$4,FA$3,'Eng GLA 6th, 7th, 8th'!$E45:$DV45)))</f>
        <is>
          <t/>
        </is>
      </c>
      <c r="FB42" s="319" t="inlineStr">
        <f aca="false">IF($B42="","",IF(COUNTIFS('Eng GLA 6th, 7th, 8th'!$E$4:$DV$4,FB$3,'Eng GLA 6th, 7th, 8th'!$E45:$DV45,"&lt;&gt;")=0,"",SUMIF('Eng GLA 6th, 7th, 8th'!$E$4:$DV$4,FB$3,'Eng GLA 6th, 7th, 8th'!$E45:$DV45)))</f>
        <is>
          <t/>
        </is>
      </c>
      <c r="FC42" s="319" t="inlineStr">
        <f aca="false">IF($B42="","",IF(COUNTIFS('Eng GLA 6th, 7th, 8th'!$E$4:$DV$4,FC$3,'Eng GLA 6th, 7th, 8th'!$E45:$DV45,"&lt;&gt;")=0,"",SUMIF('Eng GLA 6th, 7th, 8th'!$E$4:$DV$4,FC$3,'Eng GLA 6th, 7th, 8th'!$E45:$DV45)))</f>
        <is>
          <t/>
        </is>
      </c>
      <c r="FD42" s="319" t="inlineStr">
        <f aca="false">IF($B42="","",IF(COUNTIFS('Eng GLA 6th, 7th, 8th'!$E$4:$DV$4,FD$3,'Eng GLA 6th, 7th, 8th'!$E45:$DV45,"&lt;&gt;")=0,"",SUMIF('Eng GLA 6th, 7th, 8th'!$E$4:$DV$4,FD$3,'Eng GLA 6th, 7th, 8th'!$E45:$DV45)))</f>
        <is>
          <t/>
        </is>
      </c>
      <c r="FE42" s="319" t="inlineStr">
        <f aca="false">IF($B42="","",IF(COUNTIFS('Eng GLA 6th, 7th, 8th'!$E$4:$DV$4,FE$3,'Eng GLA 6th, 7th, 8th'!$E45:$DV45,"&lt;&gt;")=0,"",SUMIF('Eng GLA 6th, 7th, 8th'!$E$4:$DV$4,FE$3,'Eng GLA 6th, 7th, 8th'!$E45:$DV45)))</f>
        <is>
          <t/>
        </is>
      </c>
      <c r="FF42" s="319" t="inlineStr">
        <f aca="false">IF($B42="","",IF(COUNTIFS('Eng GLA 6th, 7th, 8th'!$E$4:$DV$4,FF$3,'Eng GLA 6th, 7th, 8th'!$E45:$DV45,"&lt;&gt;")=0,"",SUMIF('Eng GLA 6th, 7th, 8th'!$E$4:$DV$4,FF$3,'Eng GLA 6th, 7th, 8th'!$E45:$DV45)))</f>
        <is>
          <t/>
        </is>
      </c>
      <c r="FG42" s="319" t="inlineStr">
        <f aca="false">IF($B42="","",IF(COUNTIFS('Eng GLA 6th, 7th, 8th'!$E$4:$DV$4,FG$3,'Eng GLA 6th, 7th, 8th'!$E45:$DV45,"&lt;&gt;")=0,"",SUMIF('Eng GLA 6th, 7th, 8th'!$E$4:$DV$4,FG$3,'Eng GLA 6th, 7th, 8th'!$E45:$DV45)))</f>
        <is>
          <t/>
        </is>
      </c>
      <c r="FH42" s="319" t="inlineStr">
        <f aca="false">IF($B42="","",IF(COUNTIFS('Eng GLA 6th, 7th, 8th'!$E$4:$DV$4,FH$3,'Eng GLA 6th, 7th, 8th'!$E45:$DV45,"&lt;&gt;")=0,"",SUMIF('Eng GLA 6th, 7th, 8th'!$E$4:$DV$4,FH$3,'Eng GLA 6th, 7th, 8th'!$E45:$DV45)))</f>
        <is>
          <t/>
        </is>
      </c>
      <c r="FI42" s="319" t="inlineStr">
        <f aca="false">IF($B42="","",IF(COUNTIFS('Eng GLA 6th, 7th, 8th'!$E$4:$DV$4,FI$3,'Eng GLA 6th, 7th, 8th'!$E45:$DV45,"&lt;&gt;")=0,"",SUMIF('Eng GLA 6th, 7th, 8th'!$E$4:$DV$4,FI$3,'Eng GLA 6th, 7th, 8th'!$E45:$DV45)))</f>
        <is>
          <t/>
        </is>
      </c>
      <c r="FJ42" s="319" t="inlineStr">
        <f aca="false">IF($B42="","",IF(COUNTIFS('Eng GLA 6th, 7th, 8th'!$E$4:$DV$4,FJ$3,'Eng GLA 6th, 7th, 8th'!$E45:$DV45,"&lt;&gt;")=0,"",SUMIF('Eng GLA 6th, 7th, 8th'!$E$4:$DV$4,FJ$3,'Eng GLA 6th, 7th, 8th'!$E45:$DV45)))</f>
        <is>
          <t/>
        </is>
      </c>
      <c r="FK42" s="319" t="inlineStr">
        <f aca="false">IF($B42="","",IF(COUNTIFS('Eng GLA 6th, 7th, 8th'!$E$4:$DV$4,FK$3,'Eng GLA 6th, 7th, 8th'!$E45:$DV45,"&lt;&gt;")=0,"",SUMIF('Eng GLA 6th, 7th, 8th'!$E$4:$DV$4,FK$3,'Eng GLA 6th, 7th, 8th'!$E45:$DV45)))</f>
        <is>
          <t/>
        </is>
      </c>
      <c r="FL42" s="319" t="inlineStr">
        <f aca="false">IF($B42="","",IF(COUNTIFS('Eng GLA 6th, 7th, 8th'!$E$4:$DV$4,FL$3,'Eng GLA 6th, 7th, 8th'!$E45:$DV45,"&lt;&gt;")=0,"",SUMIF('Eng GLA 6th, 7th, 8th'!$E$4:$DV$4,FL$3,'Eng GLA 6th, 7th, 8th'!$E45:$DV45)))</f>
        <is>
          <t/>
        </is>
      </c>
      <c r="FM42" s="319" t="inlineStr">
        <f aca="false">IF($B42="","",IF(COUNTIFS('Eng GLA 6th, 7th, 8th'!$E$4:$DV$4,FM$3,'Eng GLA 6th, 7th, 8th'!$E45:$DV45,"&lt;&gt;")=0,"",SUMIF('Eng GLA 6th, 7th, 8th'!$E$4:$DV$4,FM$3,'Eng GLA 6th, 7th, 8th'!$E45:$DV45)))</f>
        <is>
          <t/>
        </is>
      </c>
      <c r="FN42" s="319" t="inlineStr">
        <f aca="false">IF($B42="","",IF(COUNTIFS('Eng GLA 6th, 7th, 8th'!$E$4:$DV$4,FN$3,'Eng GLA 6th, 7th, 8th'!$E45:$DV45,"&lt;&gt;")=0,"",SUMIF('Eng GLA 6th, 7th, 8th'!$E$4:$DV$4,FN$3,'Eng GLA 6th, 7th, 8th'!$E45:$DV45)))</f>
        <is>
          <t/>
        </is>
      </c>
      <c r="FO42" s="319" t="inlineStr">
        <f aca="false">IF($B42="","",IF(COUNTIFS('Eng GLA 6th, 7th, 8th'!$E$4:$DV$4,FO$3,'Eng GLA 6th, 7th, 8th'!$E45:$DV45,"&lt;&gt;")=0,"",SUMIF('Eng GLA 6th, 7th, 8th'!$E$4:$DV$4,FO$3,'Eng GLA 6th, 7th, 8th'!$E45:$DV45)))</f>
        <is>
          <t/>
        </is>
      </c>
    </row>
    <row r="43" customFormat="false" ht="12.75" hidden="false" customHeight="true" outlineLevel="0" collapsed="false">
      <c r="A43" s="315" t="n">
        <v>39</v>
      </c>
      <c r="B43" s="315" t="str">
        <f aca="false">'English Scores- Leveled papers'!B45</f>
        <v>Banuprasad</v>
      </c>
      <c r="C43" s="315"/>
      <c r="D43" s="316" t="inlineStr">
        <f aca="false">IF(OR(B43="",H43="",'Cover Sheet'!E43=""),"",'Cover Sheet'!E43)</f>
        <is>
          <t/>
        </is>
      </c>
      <c r="E43" s="316" t="inlineStr">
        <f aca="false">IF(OR(B43="",H43="",'Cover Sheet'!F43=""),"",'Cover Sheet'!F43)</f>
        <is>
          <t/>
        </is>
      </c>
      <c r="F43" s="316" t="inlineStr">
        <f aca="false">IF(OR(B43="",H43="",'Cover Sheet'!H43=""),"",'Cover Sheet'!H43)</f>
        <is>
          <t/>
        </is>
      </c>
      <c r="G43" s="316"/>
      <c r="H43" s="316" t="n">
        <f aca="false">IF(OR(B43="",COUNT('English Scores- Leveled papers'!H45:KM45)=0),"",IF((AND(AB43&gt;=(70/100),AB43&lt;1.1)),9,IF((AND(AA43&gt;=(70/100),AA43&lt;1.1)),8,IF((AND(Z43&gt;=(70/100),Z43&lt;1.1)),7,IF((AND(Y43&gt;=(70/100),Y43&lt;1.1)),6,IF(AND(X43&gt;=0.7,X43&lt;1.1),5.5,IF(AND(W43&gt;=0.7,W43&lt;1.1),5,IF(AND(V43&gt;=0.7,V43&lt;1.1),4.5,IF(AND(U43&gt;=0.7,U43&lt;1.1),4,IF(AND(T43&gt;=0.7,T43&lt;1.1),3.5,IF(AND(S43&gt;=0.7,S43&lt;1.1),3,IF(AND(R43&gt;=0.7,R43&lt;1.1),2.5,IF(AND(Q43&gt;=0.7,Q43&lt;1.1),2,IF(AND(P43&gt;=0.7,P43&lt;1.1),1.5,IF(AND(O43&gt;=0.7,O43&lt;1.1),1,IF(AND(N43&gt;=0.7,N43&lt;1.1),0.5,IF(AND(M43&gt;=0.7,M43&lt;1.1),0.2,IF(AND(L43&gt;=0.7,L43&lt;1.1),0,IF(COUNT('English Scores- Leveled papers'!H45:M45)=0,"",-0.5)))))))))))))))))))</f>
        <v>1</v>
      </c>
      <c r="I43" s="317" t="n">
        <f aca="false">IFERROR(IF(OR(B43="",H43=""),"",IF((AND(AB43&gt;=(70/100),AB43&lt;1.1)),AB43,IF(AND((AA43)&gt;=(70/100),AA43&lt;1.1),AA43,IF((AND((Z43)&gt;=(70/100),Z43&lt;1.1)),Z43,IF(AND((Y43)&gt;=(70/100),Y43&lt;1.1),Y43,IF(AND(X43&gt;=0.7,X43&lt;1.1),X43,IF(AND((W43)&gt;=0.7,W43&lt;1.1),W43,IF(AND((V43)&gt;=0.7,V43&lt;1.1),V43,IF(AND((U43)&gt;=0.7,U43&lt;1.1),U43,IF(AND((T43)&gt;=0.7,T43&lt;1.1),T43,IF(AND((S43)&gt;=0.7,S43&lt;1.1),S43,IF(AND((R43)&gt;=0.7,R43&lt;1.1),R43,IF(AND((Q43)&gt;=0.7,Q43&lt;1.1),Q43,IF(AND((P43)&gt;=0.7,P43&lt;1.1),P43,IF(AND((O43)&gt;=0.7,O43&lt;1.1),O43,IF(AND((N43)&gt;=0.7,N43&lt;1.1),N43,IF(AND((M43)&gt;=0.7,M43&lt;1.1),M43,IF(AND((L43)&gt;=0.7,L43&lt;1.1),L43,L43)))))))))))))))))),"")</f>
        <v>0.8</v>
      </c>
      <c r="J43" s="317" t="str">
        <f aca="false">IF((OR(B43="",H43="")),"",IF(AND((AB43)&gt;=(70/100),AB43&lt;1.1),"",IF((AND((AA43)&gt;=(70/100),AA43&lt;1.1)),AB43,IF((AND((Z43)&gt;=(70/100),Z43&lt;1.1)),AA43,IF((AND((Y43)&gt;=(70/100),Y43&lt;1.1)),Z43,IF(AND((X43)&gt;=0.7,X43&lt;1.1),Y43,IF(AND((W43)&gt;=0.7,W43&lt;1.1),X43,IF(AND((V43)&gt;=0.7,V43&lt;1.1),W43,IF(AND((U43)&gt;=0.7,U43&lt;1.1),V43,IF(AND((T43)&gt;=0.7,T43&lt;1.1),U43,IF(AND((S43)&gt;=0.7,S43&lt;1.1),T43,IF(AND((R43)&gt;=0.7,R43&lt;1.1),S43,IF(AND((Q43)&gt;=0.7,Q43&lt;1.1),R43,IF(AND((P43)&gt;=0.7,P43&lt;1.1),Q43,IF(AND((O43)&gt;=0.7,O43&lt;1.1),P43,IF(AND((N43)&gt;=0.7,N43&lt;1.1),O43,IF(AND((M43)&gt;=0.7,M43&lt;1.1),N43,IF(AND((L43)&gt;=0.7,L43&lt;1.1),M43,""))))))))))))))))))</f>
        <v/>
      </c>
      <c r="K43" s="317" t="n">
        <f aca="false">IF((OR(B43="",H43="")),"",IF(AND((AB43)&gt;=(70/100),AB43&lt;1.1),AA43,IF((AND((AA43)&gt;=(70/100),AA43&lt;1.1)),Z43,IF((AND((Z43)&gt;=(70/100),Z43&lt;1.1)),Y43,IF((AND((Y43)&gt;=(70/100),Y43&lt;1.1)),X43,IF(AND((X43)&gt;=0.7,X43&lt;1.1),W43,IF(AND((W43)&gt;=0.7,W43&lt;1.1),V43,IF(AND((V43)&gt;=0.7,V43&lt;1.1),U43,IF(AND((U43)&gt;=0.7,U43&lt;1.1),T43,IF(AND((T43)&gt;=0.7,T43&lt;1.1),S43,IF(AND((S43)&gt;=0.7,S43&lt;1.1),R43,IF(AND((R43)&gt;=0.7,R43&lt;1.1),Q43,IF(AND((Q43)&gt;=0.7,Q43&lt;1.1),P43,IF(AND((P43)&gt;=0.7,P43&lt;1.1),O43,IF(AND((O43)&gt;=0.7,O43&lt;1.1),N43,IF(AND((N43)&gt;=0.7,N43&lt;1.1),M43,IF(AND((M43)&gt;=0.7,M43&lt;1.1),L43,IF(AND((L43)&gt;=0.7,L43&lt;1.1),"",""))))))))))))))))))</f>
        <v>1</v>
      </c>
      <c r="L43" s="318" t="str">
        <f aca="false">IFERROR(IF((B43=""),"",(IF(COUNT(AC43:AG43)=0,"",ROUND(SUM(AC43:AG43)/SUM($AC$2:$AG$2),1)))),"")</f>
        <v/>
      </c>
      <c r="M43" s="318" t="str">
        <f aca="false">IFERROR(IF((B43=""),"",(IF(COUNT(AH43:AL43)=0,"",ROUND(SUM(AH43:AL43)/SUM($AH$2:$AL$2),1)))),"")</f>
        <v/>
      </c>
      <c r="N43" s="318" t="n">
        <f aca="false">IFERROR(IF((B43=""),"",(IF(COUNT(AM43:AQ43)=0,"",ROUND(SUM(AM43:AQ43)/SUM($AM$2:$AQ$2),1)))),"")</f>
        <v>1</v>
      </c>
      <c r="O43" s="318" t="n">
        <f aca="false">IFERROR(IF((B43=""),"",(IF(COUNT(AR43:AV43)=0,"",ROUND(SUM(AR43:AV43)/SUM($AR$2:$AV$2),1)))),"")</f>
        <v>0.8</v>
      </c>
      <c r="P43" s="318" t="str">
        <f aca="false">IFERROR(IF((B43=""),"",(IF(COUNT(AX43:BB43)=0,"",ROUND(SUM(AX43:BB43)/SUM($AX$2:$BB$2),1)))),"")</f>
        <v/>
      </c>
      <c r="Q43" s="318" t="str">
        <f aca="false">IFERROR(IF((B43=""),"",(IF(COUNT(BD43:BJ43)=0,"",ROUND(SUM(BD43:BJ43)/SUM($BD$2:$BJ$2),1)))),0)</f>
        <v/>
      </c>
      <c r="R43" s="318" t="str">
        <f aca="false">IFERROR(IF((B43=""),"",(IF(COUNT(BL43:BS43)=0,"",ROUND(SUM(BL43:BR43)/SUM($BL$2:$BR$2),1)))),0)</f>
        <v/>
      </c>
      <c r="S43" s="318" t="str">
        <f aca="false">IFERROR(IF((B43=""),"",(IF(COUNT(BT43:CB43)=0,"",ROUND(SUM(BT43:CA43)/SUM($BT$2:$CA$2),1)))),0)</f>
        <v/>
      </c>
      <c r="T43" s="318" t="str">
        <f aca="false">IFERROR(IF((B43=""),"",(IF(COUNT(CC43:CJ43)=0,"",ROUND(SUM(CC43:CI43)/SUM($CC$2:$CI$2),1)))),0)</f>
        <v/>
      </c>
      <c r="U43" s="318" t="str">
        <f aca="false">IFERROR(IF((B43=""),"",(IF(COUNT(CK43:CQ43)=0,"",ROUND(SUM(CK43:CQ43)/SUM($CK$2:$CQ$2),1)))),0)</f>
        <v/>
      </c>
      <c r="V43" s="318" t="str">
        <f aca="false">IFERROR(IF((B43=""),"",(IF(COUNT(CS43:CY43)=0,"",ROUND(SUM(CS43:CY43)/SUM($CS$2:$CY$2),1)))),0)</f>
        <v/>
      </c>
      <c r="W43" s="318" t="str">
        <f aca="false">IFERROR(IF((B43=""),"",(IF(COUNT(DA43:DI43)=0,"",ROUND(SUM(DA43:DI43)/SUM($DA$2:$DI$2),1)))),0)</f>
        <v/>
      </c>
      <c r="X43" s="318" t="str">
        <f aca="false">IFERROR(IF((B43=""),"",(IF(COUNT(DK43:DP43)=0,"",ROUND(SUM(DK43:DP43)/SUM($DK$2:$DP$2),1)))),0)</f>
        <v/>
      </c>
      <c r="Y43" s="318"/>
      <c r="Z43" s="318"/>
      <c r="AA43" s="318"/>
      <c r="AB43" s="318"/>
      <c r="AC43" s="319" t="inlineStr">
        <f aca="false">IF($B43="","",IF(COUNTIFS('English Scores- Leveled papers'!$H$4:$KM$4,AC$3,'English Scores- Leveled papers'!$H45:$KM45,"&lt;&gt;")=0,"",SUMIF('English Scores- Leveled papers'!$H$4:$KM$4,AC$3,'English Scores- Leveled papers'!$H45:$KM45)))</f>
        <is>
          <t/>
        </is>
      </c>
      <c r="AD43" s="319" t="inlineStr">
        <f aca="false">IF($B43="","",IF(COUNTIFS('English Scores- Leveled papers'!$H$4:$KM$4,AD$3,'English Scores- Leveled papers'!$H45:$KM45,"&lt;&gt;")=0,"",SUMIF('English Scores- Leveled papers'!$H$4:$KM$4,AD$3,'English Scores- Leveled papers'!$H45:$KM45)))</f>
        <is>
          <t/>
        </is>
      </c>
      <c r="AE43" s="319" t="inlineStr">
        <f aca="false">IF($B43="","",IF(COUNTIFS('English Scores- Leveled papers'!$H$4:$KM$4,AE$3,'English Scores- Leveled papers'!$H45:$KM45,"&lt;&gt;")=0,"",SUMIF('English Scores- Leveled papers'!$H$4:$KM$4,AE$3,'English Scores- Leveled papers'!$H45:$KM45)))</f>
        <is>
          <t/>
        </is>
      </c>
      <c r="AF43" s="319" t="inlineStr">
        <f aca="false">IF($B43="","",IF(COUNTIFS('English Scores- Leveled papers'!$H$4:$KM$4,AF$3,'English Scores- Leveled papers'!$H45:$KM45,"&lt;&gt;")=0,"",SUMIF('English Scores- Leveled papers'!$H$4:$KM$4,AF$3,'English Scores- Leveled papers'!$H45:$KM45)))</f>
        <is>
          <t/>
        </is>
      </c>
      <c r="AG43" s="319" t="inlineStr">
        <f aca="false">IF($B43="","",IF(COUNTIFS('English Scores- Leveled papers'!$H$4:$KM$4,AG$3,'English Scores- Leveled papers'!$H45:$KM45,"&lt;&gt;")=0,"",SUMIF('English Scores- Leveled papers'!$H$4:$KM$4,AG$3,'English Scores- Leveled papers'!$H45:$KM45)))</f>
        <is>
          <t/>
        </is>
      </c>
      <c r="AH43" s="319" t="inlineStr">
        <f aca="false">IF($B43="","",IF(COUNTIFS('English Scores- Leveled papers'!$H$4:$KM$4,AH$3,'English Scores- Leveled papers'!$H45:$KM45,"&lt;&gt;")=0,"",SUMIF('English Scores- Leveled papers'!$H$4:$KM$4,AH$3,'English Scores- Leveled papers'!$H45:$KM45)))</f>
        <is>
          <t/>
        </is>
      </c>
      <c r="AI43" s="319" t="inlineStr">
        <f aca="false">IF($B43="","",IF(COUNTIFS('English Scores- Leveled papers'!$H$4:$KM$4,AI$3,'English Scores- Leveled papers'!$H45:$KM45,"&lt;&gt;")=0,"",SUMIF('English Scores- Leveled papers'!$H$4:$KM$4,AI$3,'English Scores- Leveled papers'!$H45:$KM45)))</f>
        <is>
          <t/>
        </is>
      </c>
      <c r="AJ43" s="319" t="inlineStr">
        <f aca="false">IF($B43="","",IF(COUNTIFS('English Scores- Leveled papers'!$H$4:$KM$4,AJ$3,'English Scores- Leveled papers'!$H45:$KM45,"&lt;&gt;")=0,"",SUMIF('English Scores- Leveled papers'!$H$4:$KM$4,AJ$3,'English Scores- Leveled papers'!$H45:$KM45)))</f>
        <is>
          <t/>
        </is>
      </c>
      <c r="AK43" s="319" t="inlineStr">
        <f aca="false">IF($B43="","",IF(COUNTIFS('English Scores- Leveled papers'!$H$4:$KM$4,AK$3,'English Scores- Leveled papers'!$H45:$KM45,"&lt;&gt;")=0,"",SUMIF('English Scores- Leveled papers'!$H$4:$KM$4,AK$3,'English Scores- Leveled papers'!$H45:$KM45)))</f>
        <is>
          <t/>
        </is>
      </c>
      <c r="AL43" s="319" t="inlineStr">
        <f aca="false">IF($B43="","",IF(COUNTIFS('English Scores- Leveled papers'!$H$4:$KM$4,AL$3,'English Scores- Leveled papers'!$H45:$KM45,"&lt;&gt;")=0,"",SUMIF('English Scores- Leveled papers'!$H$4:$KM$4,AL$3,'English Scores- Leveled papers'!$H45:$KM45)))</f>
        <is>
          <t/>
        </is>
      </c>
      <c r="AM43" s="319" t="n">
        <f aca="false">IF($B43="","",IF(COUNTIFS('English Scores- Leveled papers'!$H$4:$KM$4,AM$3,'English Scores- Leveled papers'!$H45:$KM45,"&lt;&gt;")=0,"",SUMIF('English Scores- Leveled papers'!$H$4:$KM$4,AM$3,'English Scores- Leveled papers'!$H45:$KM45)))</f>
        <v>1</v>
      </c>
      <c r="AN43" s="319" t="n">
        <f aca="false">IF($B43="","",IF(COUNTIFS('English Scores- Leveled papers'!$H$4:$KM$4,AN$3,'English Scores- Leveled papers'!$H45:$KM45,"&lt;&gt;")=0,"",SUMIF('English Scores- Leveled papers'!$H$4:$KM$4,AN$3,'English Scores- Leveled papers'!$H45:$KM45)))</f>
        <v>1</v>
      </c>
      <c r="AO43" s="319" t="n">
        <f aca="false">IF($B43="","",IF(COUNTIFS('English Scores- Leveled papers'!$H$4:$KM$4,AO$3,'English Scores- Leveled papers'!$H45:$KM45,"&lt;&gt;")=0,"",SUMIF('English Scores- Leveled papers'!$H$4:$KM$4,AO$3,'English Scores- Leveled papers'!$H45:$KM45)))</f>
        <v>2</v>
      </c>
      <c r="AP43" s="319" t="n">
        <f aca="false">IF($B43="","",IF(COUNTIFS('English Scores- Leveled papers'!$H$4:$KM$4,AP$3,'English Scores- Leveled papers'!$H45:$KM45,"&lt;&gt;")=0,"",SUMIF('English Scores- Leveled papers'!$H$4:$KM$4,AP$3,'English Scores- Leveled papers'!$H45:$KM45)))</f>
        <v>1</v>
      </c>
      <c r="AQ43" s="319" t="n">
        <f aca="false">IF($B43="","",IF(COUNTIFS('English Scores- Leveled papers'!$H$4:$KM$4,AQ$3,'English Scores- Leveled papers'!$H45:$KM45,"&lt;&gt;")=0,"",SUMIF('English Scores- Leveled papers'!$H$4:$KM$4,AQ$3,'English Scores- Leveled papers'!$H45:$KM45)))</f>
        <v>2</v>
      </c>
      <c r="AR43" s="319" t="n">
        <f aca="false">IF($B43="","",IF(COUNTIFS('English Scores- Leveled papers'!$H$4:$KM$4,AR$3,'English Scores- Leveled papers'!$H45:$KM45,"&lt;&gt;")=0,"",SUMIF('English Scores- Leveled papers'!$H$4:$KM$4,AR$3,'English Scores- Leveled papers'!$H45:$KM45)))</f>
        <v>1</v>
      </c>
      <c r="AS43" s="319" t="n">
        <f aca="false">IF($B43="","",IF(COUNTIFS('English Scores- Leveled papers'!$H$4:$KM$4,AS$3,'English Scores- Leveled papers'!$H45:$KM45,"&lt;&gt;")=0,"",SUMIF('English Scores- Leveled papers'!$H$4:$KM$4,AS$3,'English Scores- Leveled papers'!$H45:$KM45)))</f>
        <v>2</v>
      </c>
      <c r="AT43" s="319" t="n">
        <f aca="false">IF($B43="","",IF(COUNTIFS('English Scores- Leveled papers'!$H$4:$KM$4,AT$3,'English Scores- Leveled papers'!$H45:$KM45,"&lt;&gt;")=0,"",SUMIF('English Scores- Leveled papers'!$H$4:$KM$4,AT$3,'English Scores- Leveled papers'!$H45:$KM45)))</f>
        <v>1</v>
      </c>
      <c r="AU43" s="319" t="n">
        <f aca="false">IF($B43="","",IF(COUNTIFS('English Scores- Leveled papers'!$H$4:$KM$4,AU$3,'English Scores- Leveled papers'!$H45:$KM45,"&lt;&gt;")=0,"",SUMIF('English Scores- Leveled papers'!$H$4:$KM$4,AU$3,'English Scores- Leveled papers'!$H45:$KM45)))</f>
        <v>0</v>
      </c>
      <c r="AV43" s="319" t="n">
        <f aca="false">IF($B43="","",IF(COUNTIFS('English Scores- Leveled papers'!$H$4:$KM$4,AV$3,'English Scores- Leveled papers'!$H45:$KM45,"&lt;&gt;")=0,"",SUMIF('English Scores- Leveled papers'!$H$4:$KM$4,AV$3,'English Scores- Leveled papers'!$H45:$KM45)))</f>
        <v>2.5</v>
      </c>
      <c r="AW43" s="319" t="n">
        <f aca="false">IF($B43="","",IF(COUNTIFS('English Scores- Leveled papers'!$H$4:$KM$4,AW$3,'English Scores- Leveled papers'!$H45:$KM45,"&lt;&gt;")=0,"",SUMIF('English Scores- Leveled papers'!$H$4:$KM$4,AW$3,'English Scores- Leveled papers'!$H45:$KM45)))</f>
        <v>0.25</v>
      </c>
      <c r="AX43" s="319" t="inlineStr">
        <f aca="false">IF($B43="","",IF(COUNTIFS('English Scores- Leveled papers'!$H$4:$KM$4,AX$3,'English Scores- Leveled papers'!$H45:$KM45,"&lt;&gt;")=0,"",SUMIF('English Scores- Leveled papers'!$H$4:$KM$4,AX$3,'English Scores- Leveled papers'!$H45:$KM45)))</f>
        <is>
          <t/>
        </is>
      </c>
      <c r="AY43" s="319" t="inlineStr">
        <f aca="false">IF($B43="","",IF(COUNTIFS('English Scores- Leveled papers'!$H$4:$KM$4,AY$3,'English Scores- Leveled papers'!$H45:$KM45,"&lt;&gt;")=0,"",SUMIF('English Scores- Leveled papers'!$H$4:$KM$4,AY$3,'English Scores- Leveled papers'!$H45:$KM45)))</f>
        <is>
          <t/>
        </is>
      </c>
      <c r="AZ43" s="319" t="inlineStr">
        <f aca="false">IF($B43="","",IF(COUNTIFS('English Scores- Leveled papers'!$H$4:$KM$4,AZ$3,'English Scores- Leveled papers'!$H45:$KM45,"&lt;&gt;")=0,"",SUMIF('English Scores- Leveled papers'!$H$4:$KM$4,AZ$3,'English Scores- Leveled papers'!$H45:$KM45)))</f>
        <is>
          <t/>
        </is>
      </c>
      <c r="BA43" s="319" t="inlineStr">
        <f aca="false">IF($B43="","",IF(COUNTIFS('English Scores- Leveled papers'!$H$4:$KM$4,BA$3,'English Scores- Leveled papers'!$H45:$KM45,"&lt;&gt;")=0,"",SUMIF('English Scores- Leveled papers'!$H$4:$KM$4,BA$3,'English Scores- Leveled papers'!$H45:$KM45)))</f>
        <is>
          <t/>
        </is>
      </c>
      <c r="BB43" s="319" t="inlineStr">
        <f aca="false">IF($B43="","",IF(COUNTIFS('English Scores- Leveled papers'!$H$4:$KM$4,BB$3,'English Scores- Leveled papers'!$H45:$KM45,"&lt;&gt;")=0,"",SUMIF('English Scores- Leveled papers'!$H$4:$KM$4,BB$3,'English Scores- Leveled papers'!$H45:$KM45)))</f>
        <is>
          <t/>
        </is>
      </c>
      <c r="BC43" s="319" t="inlineStr">
        <f aca="false">IF($B43="","",IF(COUNTIFS('English Scores- Leveled papers'!$H$4:$KM$4,BC$3,'English Scores- Leveled papers'!$H45:$KM45,"&lt;&gt;")=0,"",SUMIF('English Scores- Leveled papers'!$H$4:$KM$4,BC$3,'English Scores- Leveled papers'!$H45:$KM45)))</f>
        <is>
          <t/>
        </is>
      </c>
      <c r="BD43" s="319" t="inlineStr">
        <f aca="false">IF($B43="","",IF(COUNTIFS('English Scores- Leveled papers'!$H$4:$KM$4,BD$3,'English Scores- Leveled papers'!$H45:$KM45,"&lt;&gt;")=0,"",SUMIF('English Scores- Leveled papers'!$H$4:$KM$4,BD$3,'English Scores- Leveled papers'!$H45:$KM45)))</f>
        <is>
          <t/>
        </is>
      </c>
      <c r="BE43" s="319" t="inlineStr">
        <f aca="false">IF($B43="","",IF(COUNTIFS('English Scores- Leveled papers'!$H$4:$KM$4,BE$3,'English Scores- Leveled papers'!$H45:$KM45,"&lt;&gt;")=0,"",SUMIF('English Scores- Leveled papers'!$H$4:$KM$4,BE$3,'English Scores- Leveled papers'!$H45:$KM45)))</f>
        <is>
          <t/>
        </is>
      </c>
      <c r="BF43" s="319" t="inlineStr">
        <f aca="false">IF($B43="","",IF(COUNTIFS('English Scores- Leveled papers'!$H$4:$KM$4,BF$3,'English Scores- Leveled papers'!$H45:$KM45,"&lt;&gt;")=0,"",SUMIF('English Scores- Leveled papers'!$H$4:$KM$4,BF$3,'English Scores- Leveled papers'!$H45:$KM45)))</f>
        <is>
          <t/>
        </is>
      </c>
      <c r="BG43" s="319" t="inlineStr">
        <f aca="false">IF($B43="","",IF(COUNTIFS('English Scores- Leveled papers'!$H$4:$KM$4,BG$3,'English Scores- Leveled papers'!$H45:$KM45,"&lt;&gt;")=0,"",SUMIF('English Scores- Leveled papers'!$H$4:$KM$4,BG$3,'English Scores- Leveled papers'!$H45:$KM45)))</f>
        <is>
          <t/>
        </is>
      </c>
      <c r="BH43" s="319" t="inlineStr">
        <f aca="false">IF($B43="","",IF(COUNTIFS('English Scores- Leveled papers'!$H$4:$KM$4,BH$3,'English Scores- Leveled papers'!$H45:$KM45,"&lt;&gt;")=0,"",SUMIF('English Scores- Leveled papers'!$H$4:$KM$4,BH$3,'English Scores- Leveled papers'!$H45:$KM45)))</f>
        <is>
          <t/>
        </is>
      </c>
      <c r="BI43" s="319" t="inlineStr">
        <f aca="false">IF($B43="","",IF(COUNTIFS('English Scores- Leveled papers'!$H$4:$KM$4,BI$3,'English Scores- Leveled papers'!$H45:$KM45,"&lt;&gt;")=0,"",SUMIF('English Scores- Leveled papers'!$H$4:$KM$4,BI$3,'English Scores- Leveled papers'!$H45:$KM45)))</f>
        <is>
          <t/>
        </is>
      </c>
      <c r="BJ43" s="319" t="inlineStr">
        <f aca="false">IF($B43="","",IF(COUNTIFS('English Scores- Leveled papers'!$H$4:$KM$4,BJ$3,'English Scores- Leveled papers'!$H45:$KM45,"&lt;&gt;")=0,"",SUMIF('English Scores- Leveled papers'!$H$4:$KM$4,BJ$3,'English Scores- Leveled papers'!$H45:$KM45)))</f>
        <is>
          <t/>
        </is>
      </c>
      <c r="BK43" s="319" t="inlineStr">
        <f aca="false">IF($B43="","",IF(COUNTIFS('English Scores- Leveled papers'!$H$4:$KM$4,BK$3,'English Scores- Leveled papers'!$H45:$KM45,"&lt;&gt;")=0,"",SUMIF('English Scores- Leveled papers'!$H$4:$KM$4,BK$3,'English Scores- Leveled papers'!$H45:$KM45)))</f>
        <is>
          <t/>
        </is>
      </c>
      <c r="BL43" s="319" t="inlineStr">
        <f aca="false">IF($B43="","",IF(COUNTIFS('English Scores- Leveled papers'!$H$4:$KM$4,BL$3,'English Scores- Leveled papers'!$H45:$KM45,"&lt;&gt;")=0,"",SUMIF('English Scores- Leveled papers'!$H$4:$KM$4,BL$3,'English Scores- Leveled papers'!$H45:$KM45)))</f>
        <is>
          <t/>
        </is>
      </c>
      <c r="BM43" s="319" t="inlineStr">
        <f aca="false">IF($B43="","",IF(COUNTIFS('English Scores- Leveled papers'!$H$4:$KM$4,BM$3,'English Scores- Leveled papers'!$H45:$KM45,"&lt;&gt;")=0,"",SUMIF('English Scores- Leveled papers'!$H$4:$KM$4,BM$3,'English Scores- Leveled papers'!$H45:$KM45)))</f>
        <is>
          <t/>
        </is>
      </c>
      <c r="BN43" s="319" t="inlineStr">
        <f aca="false">IF($B43="","",IF(COUNTIFS('English Scores- Leveled papers'!$H$4:$KM$4,BN$3,'English Scores- Leveled papers'!$H45:$KM45,"&lt;&gt;")=0,"",SUMIF('English Scores- Leveled papers'!$H$4:$KM$4,BN$3,'English Scores- Leveled papers'!$H45:$KM45)))</f>
        <is>
          <t/>
        </is>
      </c>
      <c r="BO43" s="319" t="inlineStr">
        <f aca="false">IF($B43="","",IF(COUNTIFS('English Scores- Leveled papers'!$H$4:$KM$4,BO$3,'English Scores- Leveled papers'!$H45:$KM45,"&lt;&gt;")=0,"",SUMIF('English Scores- Leveled papers'!$H$4:$KM$4,BO$3,'English Scores- Leveled papers'!$H45:$KM45)))</f>
        <is>
          <t/>
        </is>
      </c>
      <c r="BP43" s="319" t="inlineStr">
        <f aca="false">IF($B43="","",IF(COUNTIFS('English Scores- Leveled papers'!$H$4:$KM$4,BP$3,'English Scores- Leveled papers'!$H45:$KM45,"&lt;&gt;")=0,"",SUMIF('English Scores- Leveled papers'!$H$4:$KM$4,BP$3,'English Scores- Leveled papers'!$H45:$KM45)))</f>
        <is>
          <t/>
        </is>
      </c>
      <c r="BQ43" s="319" t="inlineStr">
        <f aca="false">IF($B43="","",IF(COUNTIFS('English Scores- Leveled papers'!$H$4:$KM$4,BQ$3,'English Scores- Leveled papers'!$H45:$KM45,"&lt;&gt;")=0,"",SUMIF('English Scores- Leveled papers'!$H$4:$KM$4,BQ$3,'English Scores- Leveled papers'!$H45:$KM45)))</f>
        <is>
          <t/>
        </is>
      </c>
      <c r="BR43" s="319" t="inlineStr">
        <f aca="false">IF($B43="","",IF(COUNTIFS('English Scores- Leveled papers'!$H$4:$KM$4,BR$3,'English Scores- Leveled papers'!$H45:$KM45,"&lt;&gt;")=0,"",SUMIF('English Scores- Leveled papers'!$H$4:$KM$4,BR$3,'English Scores- Leveled papers'!$H45:$KM45)))</f>
        <is>
          <t/>
        </is>
      </c>
      <c r="BS43" s="319" t="inlineStr">
        <f aca="false">IF($B43="","",IF(COUNTIFS('English Scores- Leveled papers'!$H$4:$KM$4,BS$3,'English Scores- Leveled papers'!$H45:$KM45,"&lt;&gt;")=0,"",SUMIF('English Scores- Leveled papers'!$H$4:$KM$4,BS$3,'English Scores- Leveled papers'!$H45:$KM45)))</f>
        <is>
          <t/>
        </is>
      </c>
      <c r="BT43" s="319" t="inlineStr">
        <f aca="false">IF($B43="","",IF(COUNTIFS('English Scores- Leveled papers'!$H$4:$KM$4,BT$3,'English Scores- Leveled papers'!$H45:$KM45,"&lt;&gt;")=0,"",SUMIF('English Scores- Leveled papers'!$H$4:$KM$4,BT$3,'English Scores- Leveled papers'!$H45:$KM45)))</f>
        <is>
          <t/>
        </is>
      </c>
      <c r="BU43" s="319" t="inlineStr">
        <f aca="false">IF($B43="","",IF(COUNTIFS('English Scores- Leveled papers'!$H$4:$KM$4,BU$3,'English Scores- Leveled papers'!$H45:$KM45,"&lt;&gt;")=0,"",SUMIF('English Scores- Leveled papers'!$H$4:$KM$4,BU$3,'English Scores- Leveled papers'!$H45:$KM45)))</f>
        <is>
          <t/>
        </is>
      </c>
      <c r="BV43" s="319" t="inlineStr">
        <f aca="false">IF($B43="","",IF(COUNTIFS('English Scores- Leveled papers'!$H$4:$KM$4,BV$3,'English Scores- Leveled papers'!$H45:$KM45,"&lt;&gt;")=0,"",SUMIF('English Scores- Leveled papers'!$H$4:$KM$4,BV$3,'English Scores- Leveled papers'!$H45:$KM45)))</f>
        <is>
          <t/>
        </is>
      </c>
      <c r="BW43" s="319" t="inlineStr">
        <f aca="false">IF($B43="","",IF(COUNTIFS('English Scores- Leveled papers'!$H$4:$KM$4,BW$3,'English Scores- Leveled papers'!$H45:$KM45,"&lt;&gt;")=0,"",SUMIF('English Scores- Leveled papers'!$H$4:$KM$4,BW$3,'English Scores- Leveled papers'!$H45:$KM45)))</f>
        <is>
          <t/>
        </is>
      </c>
      <c r="BX43" s="319" t="inlineStr">
        <f aca="false">IF($B43="","",IF(COUNTIFS('English Scores- Leveled papers'!$H$4:$KM$4,BX$3,'English Scores- Leveled papers'!$H45:$KM45,"&lt;&gt;")=0,"",SUMIF('English Scores- Leveled papers'!$H$4:$KM$4,BX$3,'English Scores- Leveled papers'!$H45:$KM45)))</f>
        <is>
          <t/>
        </is>
      </c>
      <c r="BY43" s="319" t="inlineStr">
        <f aca="false">IF($B43="","",IF(COUNTIFS('English Scores- Leveled papers'!$H$4:$KM$4,BY$3,'English Scores- Leveled papers'!$H45:$KM45,"&lt;&gt;")=0,"",SUMIF('English Scores- Leveled papers'!$H$4:$KM$4,BY$3,'English Scores- Leveled papers'!$H45:$KM45)))</f>
        <is>
          <t/>
        </is>
      </c>
      <c r="BZ43" s="319" t="inlineStr">
        <f aca="false">IF($B43="","",IF(COUNTIFS('English Scores- Leveled papers'!$H$4:$KM$4,BZ$3,'English Scores- Leveled papers'!$H45:$KM45,"&lt;&gt;")=0,"",SUMIF('English Scores- Leveled papers'!$H$4:$KM$4,BZ$3,'English Scores- Leveled papers'!$H45:$KM45)))</f>
        <is>
          <t/>
        </is>
      </c>
      <c r="CA43" s="319" t="inlineStr">
        <f aca="false">IF($B43="","",IF(COUNTIFS('English Scores- Leveled papers'!$H$4:$KM$4,CA$3,'English Scores- Leveled papers'!$H45:$KM45,"&lt;&gt;")=0,"",SUMIF('English Scores- Leveled papers'!$H$4:$KM$4,CA$3,'English Scores- Leveled papers'!$H45:$KM45)))</f>
        <is>
          <t/>
        </is>
      </c>
      <c r="CB43" s="319" t="inlineStr">
        <f aca="false">IF($B43="","",IF(COUNTIFS('English Scores- Leveled papers'!$H$4:$KM$4,CB$3,'English Scores- Leveled papers'!$H45:$KM45,"&lt;&gt;")=0,"",SUMIF('English Scores- Leveled papers'!$H$4:$KM$4,CB$3,'English Scores- Leveled papers'!$H45:$KM45)))</f>
        <is>
          <t/>
        </is>
      </c>
      <c r="CC43" s="319" t="inlineStr">
        <f aca="false">IF($B43="","",IF(COUNTIFS('English Scores- Leveled papers'!$H$4:$KM$4,CC$3,'English Scores- Leveled papers'!$H45:$KM45,"&lt;&gt;")=0,"",SUMIF('English Scores- Leveled papers'!$H$4:$KM$4,CC$3,'English Scores- Leveled papers'!$H45:$KM45)))</f>
        <is>
          <t/>
        </is>
      </c>
      <c r="CD43" s="319" t="inlineStr">
        <f aca="false">IF($B43="","",IF(COUNTIFS('English Scores- Leveled papers'!$H$4:$KM$4,CD$3,'English Scores- Leveled papers'!$H45:$KM45,"&lt;&gt;")=0,"",SUMIF('English Scores- Leveled papers'!$H$4:$KM$4,CD$3,'English Scores- Leveled papers'!$H45:$KM45)))</f>
        <is>
          <t/>
        </is>
      </c>
      <c r="CE43" s="319" t="inlineStr">
        <f aca="false">IF($B43="","",IF(COUNTIFS('English Scores- Leveled papers'!$H$4:$KM$4,CE$3,'English Scores- Leveled papers'!$H45:$KM45,"&lt;&gt;")=0,"",SUMIF('English Scores- Leveled papers'!$H$4:$KM$4,CE$3,'English Scores- Leveled papers'!$H45:$KM45)))</f>
        <is>
          <t/>
        </is>
      </c>
      <c r="CF43" s="319" t="inlineStr">
        <f aca="false">IF($B43="","",IF(COUNTIFS('English Scores- Leveled papers'!$H$4:$KM$4,CF$3,'English Scores- Leveled papers'!$H45:$KM45,"&lt;&gt;")=0,"",SUMIF('English Scores- Leveled papers'!$H$4:$KM$4,CF$3,'English Scores- Leveled papers'!$H45:$KM45)))</f>
        <is>
          <t/>
        </is>
      </c>
      <c r="CG43" s="319" t="inlineStr">
        <f aca="false">IF($B43="","",IF(COUNTIFS('English Scores- Leveled papers'!$H$4:$KM$4,CG$3,'English Scores- Leveled papers'!$H45:$KM45,"&lt;&gt;")=0,"",SUMIF('English Scores- Leveled papers'!$H$4:$KM$4,CG$3,'English Scores- Leveled papers'!$H45:$KM45)))</f>
        <is>
          <t/>
        </is>
      </c>
      <c r="CH43" s="319" t="inlineStr">
        <f aca="false">IF($B43="","",IF(COUNTIFS('English Scores- Leveled papers'!$H$4:$KM$4,CH$3,'English Scores- Leveled papers'!$H45:$KM45,"&lt;&gt;")=0,"",SUMIF('English Scores- Leveled papers'!$H$4:$KM$4,CH$3,'English Scores- Leveled papers'!$H45:$KM45)))</f>
        <is>
          <t/>
        </is>
      </c>
      <c r="CI43" s="319" t="inlineStr">
        <f aca="false">IF($B43="","",IF(COUNTIFS('English Scores- Leveled papers'!$H$4:$KM$4,CI$3,'English Scores- Leveled papers'!$H45:$KM45,"&lt;&gt;")=0,"",SUMIF('English Scores- Leveled papers'!$H$4:$KM$4,CI$3,'English Scores- Leveled papers'!$H45:$KM45)))</f>
        <is>
          <t/>
        </is>
      </c>
      <c r="CJ43" s="319" t="inlineStr">
        <f aca="false">IF($B43="","",IF(COUNTIFS('English Scores- Leveled papers'!$H$4:$KM$4,CJ$3,'English Scores- Leveled papers'!$H45:$KM45,"&lt;&gt;")=0,"",SUMIF('English Scores- Leveled papers'!$H$4:$KM$4,CJ$3,'English Scores- Leveled papers'!$H45:$KM45)))</f>
        <is>
          <t/>
        </is>
      </c>
      <c r="CK43" s="319" t="inlineStr">
        <f aca="false">IF($B43="","",IF(COUNTIFS('English Scores- Leveled papers'!$H$4:$KM$4,CK$3,'English Scores- Leveled papers'!$H45:$KM45,"&lt;&gt;")=0,"",SUMIF('English Scores- Leveled papers'!$H$4:$KM$4,CK$3,'English Scores- Leveled papers'!$H45:$KM45)))</f>
        <is>
          <t/>
        </is>
      </c>
      <c r="CL43" s="319" t="inlineStr">
        <f aca="false">IF($B43="","",IF(COUNTIFS('English Scores- Leveled papers'!$H$4:$KM$4,CL$3,'English Scores- Leveled papers'!$H45:$KM45,"&lt;&gt;")=0,"",SUMIF('English Scores- Leveled papers'!$H$4:$KM$4,CL$3,'English Scores- Leveled papers'!$H45:$KM45)))</f>
        <is>
          <t/>
        </is>
      </c>
      <c r="CM43" s="319" t="inlineStr">
        <f aca="false">IF($B43="","",IF(COUNTIFS('English Scores- Leveled papers'!$H$4:$KM$4,CM$3,'English Scores- Leveled papers'!$H45:$KM45,"&lt;&gt;")=0,"",SUMIF('English Scores- Leveled papers'!$H$4:$KM$4,CM$3,'English Scores- Leveled papers'!$H45:$KM45)))</f>
        <is>
          <t/>
        </is>
      </c>
      <c r="CN43" s="319" t="inlineStr">
        <f aca="false">IF($B43="","",IF(COUNTIFS('English Scores- Leveled papers'!$H$4:$KM$4,CN$3,'English Scores- Leveled papers'!$H45:$KM45,"&lt;&gt;")=0,"",SUMIF('English Scores- Leveled papers'!$H$4:$KM$4,CN$3,'English Scores- Leveled papers'!$H45:$KM45)))</f>
        <is>
          <t/>
        </is>
      </c>
      <c r="CO43" s="319" t="inlineStr">
        <f aca="false">IF($B43="","",IF(COUNTIFS('English Scores- Leveled papers'!$H$4:$KM$4,CO$3,'English Scores- Leveled papers'!$H45:$KM45,"&lt;&gt;")=0,"",SUMIF('English Scores- Leveled papers'!$H$4:$KM$4,CO$3,'English Scores- Leveled papers'!$H45:$KM45)))</f>
        <is>
          <t/>
        </is>
      </c>
      <c r="CP43" s="319" t="inlineStr">
        <f aca="false">IF($B43="","",IF(COUNTIFS('English Scores- Leveled papers'!$H$4:$KM$4,CP$3,'English Scores- Leveled papers'!$H45:$KM45,"&lt;&gt;")=0,"",SUMIF('English Scores- Leveled papers'!$H$4:$KM$4,CP$3,'English Scores- Leveled papers'!$H45:$KM45)))</f>
        <is>
          <t/>
        </is>
      </c>
      <c r="CQ43" s="319" t="inlineStr">
        <f aca="false">IF($B43="","",IF(COUNTIFS('English Scores- Leveled papers'!$H$4:$KM$4,CQ$3,'English Scores- Leveled papers'!$H45:$KM45,"&lt;&gt;")=0,"",SUMIF('English Scores- Leveled papers'!$H$4:$KM$4,CQ$3,'English Scores- Leveled papers'!$H45:$KM45)))</f>
        <is>
          <t/>
        </is>
      </c>
      <c r="CR43" s="319" t="inlineStr">
        <f aca="false">IF($B43="","",IF(COUNTIFS('English Scores- Leveled papers'!$H$4:$KM$4,CR$3,'English Scores- Leveled papers'!$H45:$KM45,"&lt;&gt;")=0,"",SUMIF('English Scores- Leveled papers'!$H$4:$KM$4,CR$3,'English Scores- Leveled papers'!$H45:$KM45)))</f>
        <is>
          <t/>
        </is>
      </c>
      <c r="CS43" s="319" t="inlineStr">
        <f aca="false">IF($B43="","",IF(COUNTIFS('English Scores- Leveled papers'!$H$4:$KM$4,CS$3,'English Scores- Leveled papers'!$H45:$KM45,"&lt;&gt;")=0,"",SUMIF('English Scores- Leveled papers'!$H$4:$KM$4,CS$3,'English Scores- Leveled papers'!$H45:$KM45)))</f>
        <is>
          <t/>
        </is>
      </c>
      <c r="CT43" s="319" t="inlineStr">
        <f aca="false">IF($B43="","",IF(COUNTIFS('English Scores- Leveled papers'!$H$4:$KM$4,CT$3,'English Scores- Leveled papers'!$H45:$KM45,"&lt;&gt;")=0,"",SUMIF('English Scores- Leveled papers'!$H$4:$KM$4,CT$3,'English Scores- Leveled papers'!$H45:$KM45)))</f>
        <is>
          <t/>
        </is>
      </c>
      <c r="CU43" s="319" t="inlineStr">
        <f aca="false">IF($B43="","",IF(COUNTIFS('English Scores- Leveled papers'!$H$4:$KM$4,CU$3,'English Scores- Leveled papers'!$H45:$KM45,"&lt;&gt;")=0,"",SUMIF('English Scores- Leveled papers'!$H$4:$KM$4,CU$3,'English Scores- Leveled papers'!$H45:$KM45)))</f>
        <is>
          <t/>
        </is>
      </c>
      <c r="CV43" s="319" t="inlineStr">
        <f aca="false">IF($B43="","",IF(COUNTIFS('English Scores- Leveled papers'!$H$4:$KM$4,CV$3,'English Scores- Leveled papers'!$H45:$KM45,"&lt;&gt;")=0,"",SUMIF('English Scores- Leveled papers'!$H$4:$KM$4,CV$3,'English Scores- Leveled papers'!$H45:$KM45)))</f>
        <is>
          <t/>
        </is>
      </c>
      <c r="CW43" s="319" t="inlineStr">
        <f aca="false">IF($B43="","",IF(COUNTIFS('English Scores- Leveled papers'!$H$4:$KM$4,CW$3,'English Scores- Leveled papers'!$H45:$KM45,"&lt;&gt;")=0,"",SUMIF('English Scores- Leveled papers'!$H$4:$KM$4,CW$3,'English Scores- Leveled papers'!$H45:$KM45)))</f>
        <is>
          <t/>
        </is>
      </c>
      <c r="CX43" s="319" t="inlineStr">
        <f aca="false">IF($B43="","",IF(COUNTIFS('English Scores- Leveled papers'!$H$4:$KM$4,CX$3,'English Scores- Leveled papers'!$H45:$KM45,"&lt;&gt;")=0,"",SUMIF('English Scores- Leveled papers'!$H$4:$KM$4,CX$3,'English Scores- Leveled papers'!$H45:$KM45)))</f>
        <is>
          <t/>
        </is>
      </c>
      <c r="CY43" s="319" t="inlineStr">
        <f aca="false">IF($B43="","",IF(COUNTIFS('English Scores- Leveled papers'!$H$4:$KM$4,CY$3,'English Scores- Leveled papers'!$H45:$KM45,"&lt;&gt;")=0,"",SUMIF('English Scores- Leveled papers'!$H$4:$KM$4,CY$3,'English Scores- Leveled papers'!$H45:$KM45)))</f>
        <is>
          <t/>
        </is>
      </c>
      <c r="CZ43" s="319" t="inlineStr">
        <f aca="false">IF($B43="","",IF(COUNTIFS('English Scores- Leveled papers'!$H$4:$KM$4,CZ$3,'English Scores- Leveled papers'!$H45:$KM45,"&lt;&gt;")=0,"",SUMIF('English Scores- Leveled papers'!$H$4:$KM$4,CZ$3,'English Scores- Leveled papers'!$H45:$KM45)))</f>
        <is>
          <t/>
        </is>
      </c>
      <c r="DA43" s="319" t="inlineStr">
        <f aca="false">IF($B43="","",IF(COUNTIFS('English Scores- Leveled papers'!$H$4:$KM$4,DA$3,'English Scores- Leveled papers'!$H45:$KM45,"&lt;&gt;")=0,"",SUMIF('English Scores- Leveled papers'!$H$4:$KM$4,DA$3,'English Scores- Leveled papers'!$H45:$KM45)))</f>
        <is>
          <t/>
        </is>
      </c>
      <c r="DB43" s="319" t="inlineStr">
        <f aca="false">IF($B43="","",IF(COUNTIFS('English Scores- Leveled papers'!$H$4:$KM$4,DB$3,'English Scores- Leveled papers'!$H45:$KM45,"&lt;&gt;")=0,"",SUMIF('English Scores- Leveled papers'!$H$4:$KM$4,DB$3,'English Scores- Leveled papers'!$H45:$KM45)))</f>
        <is>
          <t/>
        </is>
      </c>
      <c r="DC43" s="319" t="inlineStr">
        <f aca="false">IF($B43="","",IF(COUNTIFS('English Scores- Leveled papers'!$H$4:$KM$4,DC$3,'English Scores- Leveled papers'!$H45:$KM45,"&lt;&gt;")=0,"",SUMIF('English Scores- Leveled papers'!$H$4:$KM$4,DC$3,'English Scores- Leveled papers'!$H45:$KM45)))</f>
        <is>
          <t/>
        </is>
      </c>
      <c r="DD43" s="319" t="inlineStr">
        <f aca="false">IF($B43="","",IF(COUNTIFS('English Scores- Leveled papers'!$H$4:$KM$4,DD$3,'English Scores- Leveled papers'!$H45:$KM45,"&lt;&gt;")=0,"",SUMIF('English Scores- Leveled papers'!$H$4:$KM$4,DD$3,'English Scores- Leveled papers'!$H45:$KM45)))</f>
        <is>
          <t/>
        </is>
      </c>
      <c r="DE43" s="319" t="inlineStr">
        <f aca="false">IF($B43="","",IF(COUNTIFS('English Scores- Leveled papers'!$H$4:$KM$4,DE$3,'English Scores- Leveled papers'!$H45:$KM45,"&lt;&gt;")=0,"",SUMIF('English Scores- Leveled papers'!$H$4:$KM$4,DE$3,'English Scores- Leveled papers'!$H45:$KM45)))</f>
        <is>
          <t/>
        </is>
      </c>
      <c r="DF43" s="319" t="inlineStr">
        <f aca="false">IF($B43="","",IF(COUNTIFS('English Scores- Leveled papers'!$H$4:$KM$4,DF$3,'English Scores- Leveled papers'!$H45:$KM45,"&lt;&gt;")=0,"",SUMIF('English Scores- Leveled papers'!$H$4:$KM$4,DF$3,'English Scores- Leveled papers'!$H45:$KM45)))</f>
        <is>
          <t/>
        </is>
      </c>
      <c r="DG43" s="319" t="inlineStr">
        <f aca="false">IF($B43="","",IF(COUNTIFS('English Scores- Leveled papers'!$H$4:$KM$4,DG$3,'English Scores- Leveled papers'!$H45:$KM45,"&lt;&gt;")=0,"",SUMIF('English Scores- Leveled papers'!$H$4:$KM$4,DG$3,'English Scores- Leveled papers'!$H45:$KM45)))</f>
        <is>
          <t/>
        </is>
      </c>
      <c r="DH43" s="319" t="inlineStr">
        <f aca="false">IF($B43="","",IF(COUNTIFS('English Scores- Leveled papers'!$H$4:$KM$4,DH$3,'English Scores- Leveled papers'!$H45:$KM45,"&lt;&gt;")=0,"",SUMIF('English Scores- Leveled papers'!$H$4:$KM$4,DH$3,'English Scores- Leveled papers'!$H45:$KM45)))</f>
        <is>
          <t/>
        </is>
      </c>
      <c r="DI43" s="319" t="inlineStr">
        <f aca="false">IF($B43="","",IF(COUNTIFS('English Scores- Leveled papers'!$H$4:$KM$4,DI$3,'English Scores- Leveled papers'!$H45:$KM45,"&lt;&gt;")=0,"",SUMIF('English Scores- Leveled papers'!$H$4:$KM$4,DI$3,'English Scores- Leveled papers'!$H45:$KM45)))</f>
        <is>
          <t/>
        </is>
      </c>
      <c r="DJ43" s="319" t="inlineStr">
        <f aca="false">IF($B43="","",IF(COUNTIFS('English Scores- Leveled papers'!$H$4:$KM$4,DJ$3,'English Scores- Leveled papers'!$H45:$KM45,"&lt;&gt;")=0,"",SUMIF('English Scores- Leveled papers'!$H$4:$KM$4,DJ$3,'English Scores- Leveled papers'!$H45:$KM45)))</f>
        <is>
          <t/>
        </is>
      </c>
      <c r="DK43" s="319" t="inlineStr">
        <f aca="false">IF($B43="","",IF(COUNTIFS('English Scores- Leveled papers'!$H$4:$KM$4,DK$3,'English Scores- Leveled papers'!$H45:$KM45,"&lt;&gt;")=0,"",SUMIF('English Scores- Leveled papers'!$H$4:$KM$4,DK$3,'English Scores- Leveled papers'!$H45:$KM45)))</f>
        <is>
          <t/>
        </is>
      </c>
      <c r="DL43" s="319" t="inlineStr">
        <f aca="false">IF($B43="","",IF(COUNTIFS('English Scores- Leveled papers'!$H$4:$KM$4,DL$3,'English Scores- Leveled papers'!$H45:$KM45,"&lt;&gt;")=0,"",SUMIF('English Scores- Leveled papers'!$H$4:$KM$4,DL$3,'English Scores- Leveled papers'!$H45:$KM45)))</f>
        <is>
          <t/>
        </is>
      </c>
      <c r="DM43" s="319" t="inlineStr">
        <f aca="false">IF($B43="","",IF(COUNTIFS('English Scores- Leveled papers'!$H$4:$KM$4,DM$3,'English Scores- Leveled papers'!$H45:$KM45,"&lt;&gt;")=0,"",SUMIF('English Scores- Leveled papers'!$H$4:$KM$4,DM$3,'English Scores- Leveled papers'!$H45:$KM45)))</f>
        <is>
          <t/>
        </is>
      </c>
      <c r="DN43" s="319" t="inlineStr">
        <f aca="false">IF($B43="","",IF(COUNTIFS('English Scores- Leveled papers'!$H$4:$KM$4,DN$3,'English Scores- Leveled papers'!$H45:$KM45,"&lt;&gt;")=0,"",SUMIF('English Scores- Leveled papers'!$H$4:$KM$4,DN$3,'English Scores- Leveled papers'!$H45:$KM45)))</f>
        <is>
          <t/>
        </is>
      </c>
      <c r="DO43" s="319" t="inlineStr">
        <f aca="false">IF($B43="","",IF(COUNTIFS('English Scores- Leveled papers'!$H$4:$KM$4,DO$3,'English Scores- Leveled papers'!$H45:$KM45,"&lt;&gt;")=0,"",SUMIF('English Scores- Leveled papers'!$H$4:$KM$4,DO$3,'English Scores- Leveled papers'!$H45:$KM45)))</f>
        <is>
          <t/>
        </is>
      </c>
      <c r="DP43" s="319" t="inlineStr">
        <f aca="false">IF($B43="","",IF(COUNTIFS('English Scores- Leveled papers'!$H$4:$KM$4,DP$3,'English Scores- Leveled papers'!$H45:$KM45,"&lt;&gt;")=0,"",SUMIF('English Scores- Leveled papers'!$H$4:$KM$4,DP$3,'English Scores- Leveled papers'!$H45:$KM45)))</f>
        <is>
          <t/>
        </is>
      </c>
      <c r="DQ43" s="320" t="inlineStr">
        <f aca="false">IF($B43="","",IF(COUNTIFS('English Scores- Leveled papers'!$H$4:$KM$4,DQ$3,'English Scores- Leveled papers'!$H45:$KM45,"&lt;&gt;")=0,"",SUMIF('English Scores- Leveled papers'!$H$4:$KM$4,DQ$3,'English Scores- Leveled papers'!$H45:$KM45)))</f>
        <is>
          <t/>
        </is>
      </c>
      <c r="DR43" s="321" t="inlineStr">
        <f aca="false">IF('Cover Sheet'!$AC$6="6th", 'Eng GLA 6th, 7th, 8th'!D46, "")</f>
        <is>
          <t/>
        </is>
      </c>
      <c r="DU43" s="319" t="inlineStr">
        <f aca="false">IF($B43="","",IF(COUNTIFS('Eng GLA 6th, 7th, 8th'!$E$4:$DV$4,DU$3,'Eng GLA 6th, 7th, 8th'!$E46:$DV46,"&lt;&gt;")=0,"",SUMIF('Eng GLA 6th, 7th, 8th'!$E$4:$DV$4,DU$3,'Eng GLA 6th, 7th, 8th'!$E46:$DV46)))</f>
        <is>
          <t/>
        </is>
      </c>
      <c r="DV43" s="319" t="inlineStr">
        <f aca="false">IF($B43="","",IF(COUNTIFS('Eng GLA 6th, 7th, 8th'!$E$4:$DV$4,DV$3,'Eng GLA 6th, 7th, 8th'!$E46:$DV46,"&lt;&gt;")=0,"",SUMIF('Eng GLA 6th, 7th, 8th'!$E$4:$DV$4,DV$3,'Eng GLA 6th, 7th, 8th'!$E46:$DV46)))</f>
        <is>
          <t/>
        </is>
      </c>
      <c r="DW43" s="319" t="inlineStr">
        <f aca="false">IF($B43="","",IF(COUNTIFS('Eng GLA 6th, 7th, 8th'!$E$4:$DV$4,DW$3,'Eng GLA 6th, 7th, 8th'!$E46:$DV46,"&lt;&gt;")=0,"",SUMIF('Eng GLA 6th, 7th, 8th'!$E$4:$DV$4,DW$3,'Eng GLA 6th, 7th, 8th'!$E46:$DV46)))</f>
        <is>
          <t/>
        </is>
      </c>
      <c r="DX43" s="319" t="inlineStr">
        <f aca="false">IF($B43="","",IF(COUNTIFS('Eng GLA 6th, 7th, 8th'!$E$4:$DV$4,DX$3,'Eng GLA 6th, 7th, 8th'!$E46:$DV46,"&lt;&gt;")=0,"",SUMIF('Eng GLA 6th, 7th, 8th'!$E$4:$DV$4,DX$3,'Eng GLA 6th, 7th, 8th'!$E46:$DV46)))</f>
        <is>
          <t/>
        </is>
      </c>
      <c r="DY43" s="319" t="inlineStr">
        <f aca="false">IF($B43="","",IF(COUNTIFS('Eng GLA 6th, 7th, 8th'!$E$4:$DV$4,DY$3,'Eng GLA 6th, 7th, 8th'!$E46:$DV46,"&lt;&gt;")=0,"",SUMIF('Eng GLA 6th, 7th, 8th'!$E$4:$DV$4,DY$3,'Eng GLA 6th, 7th, 8th'!$E46:$DV46)))</f>
        <is>
          <t/>
        </is>
      </c>
      <c r="DZ43" s="319" t="inlineStr">
        <f aca="false">IF($B43="","",IF(COUNTIFS('Eng GLA 6th, 7th, 8th'!$E$4:$DV$4,DZ$3,'Eng GLA 6th, 7th, 8th'!$E46:$DV46,"&lt;&gt;")=0,"",SUMIF('Eng GLA 6th, 7th, 8th'!$E$4:$DV$4,DZ$3,'Eng GLA 6th, 7th, 8th'!$E46:$DV46)))</f>
        <is>
          <t/>
        </is>
      </c>
      <c r="EA43" s="319" t="inlineStr">
        <f aca="false">IF($B43="","",IF(COUNTIFS('Eng GLA 6th, 7th, 8th'!$E$4:$DV$4,EA$3,'Eng GLA 6th, 7th, 8th'!$E46:$DV46,"&lt;&gt;")=0,"",SUMIF('Eng GLA 6th, 7th, 8th'!$E$4:$DV$4,EA$3,'Eng GLA 6th, 7th, 8th'!$E46:$DV46)))</f>
        <is>
          <t/>
        </is>
      </c>
      <c r="EB43" s="319" t="inlineStr">
        <f aca="false">IF($B43="","",IF(COUNTIFS('Eng GLA 6th, 7th, 8th'!$E$4:$DV$4,EB$3,'Eng GLA 6th, 7th, 8th'!$E46:$DV46,"&lt;&gt;")=0,"",SUMIF('Eng GLA 6th, 7th, 8th'!$E$4:$DV$4,EB$3,'Eng GLA 6th, 7th, 8th'!$E46:$DV46)))</f>
        <is>
          <t/>
        </is>
      </c>
      <c r="EC43" s="319" t="inlineStr">
        <f aca="false">IF($B43="","",IF(COUNTIFS('Eng GLA 6th, 7th, 8th'!$E$4:$DV$4,EC$3,'Eng GLA 6th, 7th, 8th'!$E46:$DV46,"&lt;&gt;")=0,"",SUMIF('Eng GLA 6th, 7th, 8th'!$E$4:$DV$4,EC$3,'Eng GLA 6th, 7th, 8th'!$E46:$DV46)))</f>
        <is>
          <t/>
        </is>
      </c>
      <c r="ED43" s="319" t="inlineStr">
        <f aca="false">IF($B43="","",IF(COUNTIFS('Eng GLA 6th, 7th, 8th'!$E$4:$DV$4,ED$3,'Eng GLA 6th, 7th, 8th'!$E46:$DV46,"&lt;&gt;")=0,"",SUMIF('Eng GLA 6th, 7th, 8th'!$E$4:$DV$4,ED$3,'Eng GLA 6th, 7th, 8th'!$E46:$DV46)))</f>
        <is>
          <t/>
        </is>
      </c>
      <c r="EE43" s="319" t="inlineStr">
        <f aca="false">IF($B43="","",IF(COUNTIFS('Eng GLA 6th, 7th, 8th'!$E$4:$DV$4,EE$3,'Eng GLA 6th, 7th, 8th'!$E46:$DV46,"&lt;&gt;")=0,"",SUMIF('Eng GLA 6th, 7th, 8th'!$E$4:$DV$4,EE$3,'Eng GLA 6th, 7th, 8th'!$E46:$DV46)))</f>
        <is>
          <t/>
        </is>
      </c>
      <c r="EF43" s="319" t="inlineStr">
        <f aca="false">IF($B43="","",IF(COUNTIFS('Eng GLA 6th, 7th, 8th'!$E$4:$DV$4,EF$3,'Eng GLA 6th, 7th, 8th'!$E46:$DV46,"&lt;&gt;")=0,"",SUMIF('Eng GLA 6th, 7th, 8th'!$E$4:$DV$4,EF$3,'Eng GLA 6th, 7th, 8th'!$E46:$DV46)))</f>
        <is>
          <t/>
        </is>
      </c>
      <c r="EG43" s="319" t="inlineStr">
        <f aca="false">IF($B43="","",IF(COUNTIFS('Eng GLA 6th, 7th, 8th'!$E$4:$DV$4,EG$3,'Eng GLA 6th, 7th, 8th'!$E46:$DV46,"&lt;&gt;")=0,"",SUMIF('Eng GLA 6th, 7th, 8th'!$E$4:$DV$4,EG$3,'Eng GLA 6th, 7th, 8th'!$E46:$DV46)))</f>
        <is>
          <t/>
        </is>
      </c>
      <c r="EH43" s="319" t="inlineStr">
        <f aca="false">IF($B43="","",IF(COUNTIFS('Eng GLA 6th, 7th, 8th'!$E$4:$DV$4,EH$3,'Eng GLA 6th, 7th, 8th'!$E46:$DV46,"&lt;&gt;")=0,"",SUMIF('Eng GLA 6th, 7th, 8th'!$E$4:$DV$4,EH$3,'Eng GLA 6th, 7th, 8th'!$E46:$DV46)))</f>
        <is>
          <t/>
        </is>
      </c>
      <c r="EI43" s="319" t="inlineStr">
        <f aca="false">IF($B43="","",IF(COUNTIFS('Eng GLA 6th, 7th, 8th'!$E$4:$DV$4,EI$3,'Eng GLA 6th, 7th, 8th'!$E46:$DV46,"&lt;&gt;")=0,"",SUMIF('Eng GLA 6th, 7th, 8th'!$E$4:$DV$4,EI$3,'Eng GLA 6th, 7th, 8th'!$E46:$DV46)))</f>
        <is>
          <t/>
        </is>
      </c>
      <c r="EJ43" s="322" t="inlineStr">
        <f aca="false">IF('Cover Sheet'!$AC$6="7th", 'Eng GLA 6th, 7th, 8th'!AQ46, "")</f>
        <is>
          <t/>
        </is>
      </c>
      <c r="EK43" s="319" t="inlineStr">
        <f aca="false">IF($B43="","",IF(COUNTIFS('Eng GLA 6th, 7th, 8th'!$E$4:$DV$4,EK$3,'Eng GLA 6th, 7th, 8th'!$E46:$DV46,"&lt;&gt;")=0,"",SUMIF('Eng GLA 6th, 7th, 8th'!$E$4:$DV$4,EK$3,'Eng GLA 6th, 7th, 8th'!$E46:$DV46)))</f>
        <is>
          <t/>
        </is>
      </c>
      <c r="EL43" s="319" t="inlineStr">
        <f aca="false">IF($B43="","",IF(COUNTIFS('Eng GLA 6th, 7th, 8th'!$E$4:$DV$4,EL$3,'Eng GLA 6th, 7th, 8th'!$E46:$DV46,"&lt;&gt;")=0,"",SUMIF('Eng GLA 6th, 7th, 8th'!$E$4:$DV$4,EL$3,'Eng GLA 6th, 7th, 8th'!$E46:$DV46)))</f>
        <is>
          <t/>
        </is>
      </c>
      <c r="EM43" s="319" t="inlineStr">
        <f aca="false">IF($B43="","",IF(COUNTIFS('Eng GLA 6th, 7th, 8th'!$E$4:$DV$4,EM$3,'Eng GLA 6th, 7th, 8th'!$E46:$DV46,"&lt;&gt;")=0,"",SUMIF('Eng GLA 6th, 7th, 8th'!$E$4:$DV$4,EM$3,'Eng GLA 6th, 7th, 8th'!$E46:$DV46)))</f>
        <is>
          <t/>
        </is>
      </c>
      <c r="EN43" s="319" t="inlineStr">
        <f aca="false">IF($B43="","",IF(COUNTIFS('Eng GLA 6th, 7th, 8th'!$E$4:$DV$4,EN$3,'Eng GLA 6th, 7th, 8th'!$E46:$DV46,"&lt;&gt;")=0,"",SUMIF('Eng GLA 6th, 7th, 8th'!$E$4:$DV$4,EN$3,'Eng GLA 6th, 7th, 8th'!$E46:$DV46)))</f>
        <is>
          <t/>
        </is>
      </c>
      <c r="EO43" s="319" t="inlineStr">
        <f aca="false">IF($B43="","",IF(COUNTIFS('Eng GLA 6th, 7th, 8th'!$E$4:$DV$4,EO$3,'Eng GLA 6th, 7th, 8th'!$E46:$DV46,"&lt;&gt;")=0,"",SUMIF('Eng GLA 6th, 7th, 8th'!$E$4:$DV$4,EO$3,'Eng GLA 6th, 7th, 8th'!$E46:$DV46)))</f>
        <is>
          <t/>
        </is>
      </c>
      <c r="EP43" s="319" t="inlineStr">
        <f aca="false">IF($B43="","",IF(COUNTIFS('Eng GLA 6th, 7th, 8th'!$E$4:$DV$4,EP$3,'Eng GLA 6th, 7th, 8th'!$E46:$DV46,"&lt;&gt;")=0,"",SUMIF('Eng GLA 6th, 7th, 8th'!$E$4:$DV$4,EP$3,'Eng GLA 6th, 7th, 8th'!$E46:$DV46)))</f>
        <is>
          <t/>
        </is>
      </c>
      <c r="EQ43" s="319" t="inlineStr">
        <f aca="false">IF($B43="","",IF(COUNTIFS('Eng GLA 6th, 7th, 8th'!$E$4:$DV$4,EQ$3,'Eng GLA 6th, 7th, 8th'!$E46:$DV46,"&lt;&gt;")=0,"",SUMIF('Eng GLA 6th, 7th, 8th'!$E$4:$DV$4,EQ$3,'Eng GLA 6th, 7th, 8th'!$E46:$DV46)))</f>
        <is>
          <t/>
        </is>
      </c>
      <c r="ER43" s="319" t="inlineStr">
        <f aca="false">IF($B43="","",IF(COUNTIFS('Eng GLA 6th, 7th, 8th'!$E$4:$DV$4,ER$3,'Eng GLA 6th, 7th, 8th'!$E46:$DV46,"&lt;&gt;")=0,"",SUMIF('Eng GLA 6th, 7th, 8th'!$E$4:$DV$4,ER$3,'Eng GLA 6th, 7th, 8th'!$E46:$DV46)))</f>
        <is>
          <t/>
        </is>
      </c>
      <c r="ES43" s="319" t="inlineStr">
        <f aca="false">IF($B43="","",IF(COUNTIFS('Eng GLA 6th, 7th, 8th'!$E$4:$DV$4,ES$3,'Eng GLA 6th, 7th, 8th'!$E46:$DV46,"&lt;&gt;")=0,"",SUMIF('Eng GLA 6th, 7th, 8th'!$E$4:$DV$4,ES$3,'Eng GLA 6th, 7th, 8th'!$E46:$DV46)))</f>
        <is>
          <t/>
        </is>
      </c>
      <c r="ET43" s="319" t="inlineStr">
        <f aca="false">IF($B43="","",IF(COUNTIFS('Eng GLA 6th, 7th, 8th'!$E$4:$DV$4,ET$3,'Eng GLA 6th, 7th, 8th'!$E46:$DV46,"&lt;&gt;")=0,"",SUMIF('Eng GLA 6th, 7th, 8th'!$E$4:$DV$4,ET$3,'Eng GLA 6th, 7th, 8th'!$E46:$DV46)))</f>
        <is>
          <t/>
        </is>
      </c>
      <c r="EU43" s="319" t="inlineStr">
        <f aca="false">IF($B43="","",IF(COUNTIFS('Eng GLA 6th, 7th, 8th'!$E$4:$DV$4,EU$3,'Eng GLA 6th, 7th, 8th'!$E46:$DV46,"&lt;&gt;")=0,"",SUMIF('Eng GLA 6th, 7th, 8th'!$E$4:$DV$4,EU$3,'Eng GLA 6th, 7th, 8th'!$E46:$DV46)))</f>
        <is>
          <t/>
        </is>
      </c>
      <c r="EV43" s="319" t="inlineStr">
        <f aca="false">IF($B43="","",IF(COUNTIFS('Eng GLA 6th, 7th, 8th'!$E$4:$DV$4,EV$3,'Eng GLA 6th, 7th, 8th'!$E46:$DV46,"&lt;&gt;")=0,"",SUMIF('Eng GLA 6th, 7th, 8th'!$E$4:$DV$4,EV$3,'Eng GLA 6th, 7th, 8th'!$E46:$DV46)))</f>
        <is>
          <t/>
        </is>
      </c>
      <c r="EW43" s="319" t="inlineStr">
        <f aca="false">IF($B43="","",IF(COUNTIFS('Eng GLA 6th, 7th, 8th'!$E$4:$DV$4,EW$3,'Eng GLA 6th, 7th, 8th'!$E46:$DV46,"&lt;&gt;")=0,"",SUMIF('Eng GLA 6th, 7th, 8th'!$E$4:$DV$4,EW$3,'Eng GLA 6th, 7th, 8th'!$E46:$DV46)))</f>
        <is>
          <t/>
        </is>
      </c>
      <c r="EX43" s="319" t="inlineStr">
        <f aca="false">IF($B43="","",IF(COUNTIFS('Eng GLA 6th, 7th, 8th'!$E$4:$DV$4,EX$3,'Eng GLA 6th, 7th, 8th'!$E46:$DV46,"&lt;&gt;")=0,"",SUMIF('Eng GLA 6th, 7th, 8th'!$E$4:$DV$4,EX$3,'Eng GLA 6th, 7th, 8th'!$E46:$DV46)))</f>
        <is>
          <t/>
        </is>
      </c>
      <c r="EY43" s="319" t="inlineStr">
        <f aca="false">IF($B43="","",IF(COUNTIFS('Eng GLA 6th, 7th, 8th'!$E$4:$DV$4,EY$3,'Eng GLA 6th, 7th, 8th'!$E46:$DV46,"&lt;&gt;")=0,"",SUMIF('Eng GLA 6th, 7th, 8th'!$E$4:$DV$4,EY$3,'Eng GLA 6th, 7th, 8th'!$E46:$DV46)))</f>
        <is>
          <t/>
        </is>
      </c>
      <c r="EZ43" s="322" t="inlineStr">
        <f aca="false">IF('Cover Sheet'!$AC$6="8th", 'Eng GLA 6th, 7th, 8th'!CG46, "")</f>
        <is>
          <t/>
        </is>
      </c>
      <c r="FA43" s="319" t="inlineStr">
        <f aca="false">IF($B43="","",IF(COUNTIFS('Eng GLA 6th, 7th, 8th'!$E$4:$DV$4,FA$3,'Eng GLA 6th, 7th, 8th'!$E46:$DV46,"&lt;&gt;")=0,"",SUMIF('Eng GLA 6th, 7th, 8th'!$E$4:$DV$4,FA$3,'Eng GLA 6th, 7th, 8th'!$E46:$DV46)))</f>
        <is>
          <t/>
        </is>
      </c>
      <c r="FB43" s="319" t="inlineStr">
        <f aca="false">IF($B43="","",IF(COUNTIFS('Eng GLA 6th, 7th, 8th'!$E$4:$DV$4,FB$3,'Eng GLA 6th, 7th, 8th'!$E46:$DV46,"&lt;&gt;")=0,"",SUMIF('Eng GLA 6th, 7th, 8th'!$E$4:$DV$4,FB$3,'Eng GLA 6th, 7th, 8th'!$E46:$DV46)))</f>
        <is>
          <t/>
        </is>
      </c>
      <c r="FC43" s="319" t="inlineStr">
        <f aca="false">IF($B43="","",IF(COUNTIFS('Eng GLA 6th, 7th, 8th'!$E$4:$DV$4,FC$3,'Eng GLA 6th, 7th, 8th'!$E46:$DV46,"&lt;&gt;")=0,"",SUMIF('Eng GLA 6th, 7th, 8th'!$E$4:$DV$4,FC$3,'Eng GLA 6th, 7th, 8th'!$E46:$DV46)))</f>
        <is>
          <t/>
        </is>
      </c>
      <c r="FD43" s="319" t="inlineStr">
        <f aca="false">IF($B43="","",IF(COUNTIFS('Eng GLA 6th, 7th, 8th'!$E$4:$DV$4,FD$3,'Eng GLA 6th, 7th, 8th'!$E46:$DV46,"&lt;&gt;")=0,"",SUMIF('Eng GLA 6th, 7th, 8th'!$E$4:$DV$4,FD$3,'Eng GLA 6th, 7th, 8th'!$E46:$DV46)))</f>
        <is>
          <t/>
        </is>
      </c>
      <c r="FE43" s="319" t="inlineStr">
        <f aca="false">IF($B43="","",IF(COUNTIFS('Eng GLA 6th, 7th, 8th'!$E$4:$DV$4,FE$3,'Eng GLA 6th, 7th, 8th'!$E46:$DV46,"&lt;&gt;")=0,"",SUMIF('Eng GLA 6th, 7th, 8th'!$E$4:$DV$4,FE$3,'Eng GLA 6th, 7th, 8th'!$E46:$DV46)))</f>
        <is>
          <t/>
        </is>
      </c>
      <c r="FF43" s="319" t="inlineStr">
        <f aca="false">IF($B43="","",IF(COUNTIFS('Eng GLA 6th, 7th, 8th'!$E$4:$DV$4,FF$3,'Eng GLA 6th, 7th, 8th'!$E46:$DV46,"&lt;&gt;")=0,"",SUMIF('Eng GLA 6th, 7th, 8th'!$E$4:$DV$4,FF$3,'Eng GLA 6th, 7th, 8th'!$E46:$DV46)))</f>
        <is>
          <t/>
        </is>
      </c>
      <c r="FG43" s="319" t="inlineStr">
        <f aca="false">IF($B43="","",IF(COUNTIFS('Eng GLA 6th, 7th, 8th'!$E$4:$DV$4,FG$3,'Eng GLA 6th, 7th, 8th'!$E46:$DV46,"&lt;&gt;")=0,"",SUMIF('Eng GLA 6th, 7th, 8th'!$E$4:$DV$4,FG$3,'Eng GLA 6th, 7th, 8th'!$E46:$DV46)))</f>
        <is>
          <t/>
        </is>
      </c>
      <c r="FH43" s="319" t="inlineStr">
        <f aca="false">IF($B43="","",IF(COUNTIFS('Eng GLA 6th, 7th, 8th'!$E$4:$DV$4,FH$3,'Eng GLA 6th, 7th, 8th'!$E46:$DV46,"&lt;&gt;")=0,"",SUMIF('Eng GLA 6th, 7th, 8th'!$E$4:$DV$4,FH$3,'Eng GLA 6th, 7th, 8th'!$E46:$DV46)))</f>
        <is>
          <t/>
        </is>
      </c>
      <c r="FI43" s="319" t="inlineStr">
        <f aca="false">IF($B43="","",IF(COUNTIFS('Eng GLA 6th, 7th, 8th'!$E$4:$DV$4,FI$3,'Eng GLA 6th, 7th, 8th'!$E46:$DV46,"&lt;&gt;")=0,"",SUMIF('Eng GLA 6th, 7th, 8th'!$E$4:$DV$4,FI$3,'Eng GLA 6th, 7th, 8th'!$E46:$DV46)))</f>
        <is>
          <t/>
        </is>
      </c>
      <c r="FJ43" s="319" t="inlineStr">
        <f aca="false">IF($B43="","",IF(COUNTIFS('Eng GLA 6th, 7th, 8th'!$E$4:$DV$4,FJ$3,'Eng GLA 6th, 7th, 8th'!$E46:$DV46,"&lt;&gt;")=0,"",SUMIF('Eng GLA 6th, 7th, 8th'!$E$4:$DV$4,FJ$3,'Eng GLA 6th, 7th, 8th'!$E46:$DV46)))</f>
        <is>
          <t/>
        </is>
      </c>
      <c r="FK43" s="319" t="inlineStr">
        <f aca="false">IF($B43="","",IF(COUNTIFS('Eng GLA 6th, 7th, 8th'!$E$4:$DV$4,FK$3,'Eng GLA 6th, 7th, 8th'!$E46:$DV46,"&lt;&gt;")=0,"",SUMIF('Eng GLA 6th, 7th, 8th'!$E$4:$DV$4,FK$3,'Eng GLA 6th, 7th, 8th'!$E46:$DV46)))</f>
        <is>
          <t/>
        </is>
      </c>
      <c r="FL43" s="319" t="inlineStr">
        <f aca="false">IF($B43="","",IF(COUNTIFS('Eng GLA 6th, 7th, 8th'!$E$4:$DV$4,FL$3,'Eng GLA 6th, 7th, 8th'!$E46:$DV46,"&lt;&gt;")=0,"",SUMIF('Eng GLA 6th, 7th, 8th'!$E$4:$DV$4,FL$3,'Eng GLA 6th, 7th, 8th'!$E46:$DV46)))</f>
        <is>
          <t/>
        </is>
      </c>
      <c r="FM43" s="319" t="inlineStr">
        <f aca="false">IF($B43="","",IF(COUNTIFS('Eng GLA 6th, 7th, 8th'!$E$4:$DV$4,FM$3,'Eng GLA 6th, 7th, 8th'!$E46:$DV46,"&lt;&gt;")=0,"",SUMIF('Eng GLA 6th, 7th, 8th'!$E$4:$DV$4,FM$3,'Eng GLA 6th, 7th, 8th'!$E46:$DV46)))</f>
        <is>
          <t/>
        </is>
      </c>
      <c r="FN43" s="319" t="inlineStr">
        <f aca="false">IF($B43="","",IF(COUNTIFS('Eng GLA 6th, 7th, 8th'!$E$4:$DV$4,FN$3,'Eng GLA 6th, 7th, 8th'!$E46:$DV46,"&lt;&gt;")=0,"",SUMIF('Eng GLA 6th, 7th, 8th'!$E$4:$DV$4,FN$3,'Eng GLA 6th, 7th, 8th'!$E46:$DV46)))</f>
        <is>
          <t/>
        </is>
      </c>
      <c r="FO43" s="319" t="inlineStr">
        <f aca="false">IF($B43="","",IF(COUNTIFS('Eng GLA 6th, 7th, 8th'!$E$4:$DV$4,FO$3,'Eng GLA 6th, 7th, 8th'!$E46:$DV46,"&lt;&gt;")=0,"",SUMIF('Eng GLA 6th, 7th, 8th'!$E$4:$DV$4,FO$3,'Eng GLA 6th, 7th, 8th'!$E46:$DV46)))</f>
        <is>
          <t/>
        </is>
      </c>
    </row>
    <row r="44" customFormat="false" ht="12.75" hidden="false" customHeight="true" outlineLevel="0" collapsed="false">
      <c r="A44" s="315" t="n">
        <v>40</v>
      </c>
      <c r="B44" s="315" t="inlineStr">
        <f aca="false">'English Scores- Leveled papers'!B46</f>
        <is>
          <t/>
        </is>
      </c>
      <c r="C44" s="315"/>
      <c r="D44" s="316" t="inlineStr">
        <f aca="false">IF(OR(B44="",H44="",'Cover Sheet'!E44=""),"",'Cover Sheet'!E44)</f>
        <is>
          <t/>
        </is>
      </c>
      <c r="E44" s="316" t="inlineStr">
        <f aca="false">IF(OR(B44="",H44="",'Cover Sheet'!F44=""),"",'Cover Sheet'!F44)</f>
        <is>
          <t/>
        </is>
      </c>
      <c r="F44" s="316" t="inlineStr">
        <f aca="false">IF(OR(B44="",H44="",'Cover Sheet'!H44=""),"",'Cover Sheet'!H44)</f>
        <is>
          <t/>
        </is>
      </c>
      <c r="G44" s="316"/>
      <c r="H44" s="316" t="inlineStr">
        <f aca="false">IF(OR(B44="",COUNT('English Scores- Leveled papers'!H46:KM46)=0),"",IF((AND(AB44&gt;=(70/100),AB44&lt;1.1)),9,IF((AND(AA44&gt;=(70/100),AA44&lt;1.1)),8,IF((AND(Z44&gt;=(70/100),Z44&lt;1.1)),7,IF((AND(Y44&gt;=(70/100),Y44&lt;1.1)),6,IF(AND(X44&gt;=0.7,X44&lt;1.1),5.5,IF(AND(W44&gt;=0.7,W44&lt;1.1),5,IF(AND(V44&gt;=0.7,V44&lt;1.1),4.5,IF(AND(U44&gt;=0.7,U44&lt;1.1),4,IF(AND(T44&gt;=0.7,T44&lt;1.1),3.5,IF(AND(S44&gt;=0.7,S44&lt;1.1),3,IF(AND(R44&gt;=0.7,R44&lt;1.1),2.5,IF(AND(Q44&gt;=0.7,Q44&lt;1.1),2,IF(AND(P44&gt;=0.7,P44&lt;1.1),1.5,IF(AND(O44&gt;=0.7,O44&lt;1.1),1,IF(AND(N44&gt;=0.7,N44&lt;1.1),0.5,IF(AND(M44&gt;=0.7,M44&lt;1.1),0.2,IF(AND(L44&gt;=0.7,L44&lt;1.1),0,IF(COUNT('English Scores- Leveled papers'!H46:M46)=0,"",-0.5)))))))))))))))))))</f>
        <is>
          <t/>
        </is>
      </c>
      <c r="I44" s="317" t="str">
        <f aca="false">IFERROR(IF(OR(B44="",H44=""),"",IF((AND(AB44&gt;=(70/100),AB44&lt;1.1)),AB44,IF(AND((AA44)&gt;=(70/100),AA44&lt;1.1),AA44,IF((AND((Z44)&gt;=(70/100),Z44&lt;1.1)),Z44,IF(AND((Y44)&gt;=(70/100),Y44&lt;1.1),Y44,IF(AND(X44&gt;=0.7,X44&lt;1.1),X44,IF(AND((W44)&gt;=0.7,W44&lt;1.1),W44,IF(AND((V44)&gt;=0.7,V44&lt;1.1),V44,IF(AND((U44)&gt;=0.7,U44&lt;1.1),U44,IF(AND((T44)&gt;=0.7,T44&lt;1.1),T44,IF(AND((S44)&gt;=0.7,S44&lt;1.1),S44,IF(AND((R44)&gt;=0.7,R44&lt;1.1),R44,IF(AND((Q44)&gt;=0.7,Q44&lt;1.1),Q44,IF(AND((P44)&gt;=0.7,P44&lt;1.1),P44,IF(AND((O44)&gt;=0.7,O44&lt;1.1),O44,IF(AND((N44)&gt;=0.7,N44&lt;1.1),N44,IF(AND((M44)&gt;=0.7,M44&lt;1.1),M44,IF(AND((L44)&gt;=0.7,L44&lt;1.1),L44,L44)))))))))))))))))),"")</f>
        <v/>
      </c>
      <c r="J44" s="317" t="str">
        <f aca="false">IF((OR(B44="",H44="")),"",IF(AND((AB44)&gt;=(70/100),AB44&lt;1.1),"",IF((AND((AA44)&gt;=(70/100),AA44&lt;1.1)),AB44,IF((AND((Z44)&gt;=(70/100),Z44&lt;1.1)),AA44,IF((AND((Y44)&gt;=(70/100),Y44&lt;1.1)),Z44,IF(AND((X44)&gt;=0.7,X44&lt;1.1),Y44,IF(AND((W44)&gt;=0.7,W44&lt;1.1),X44,IF(AND((V44)&gt;=0.7,V44&lt;1.1),W44,IF(AND((U44)&gt;=0.7,U44&lt;1.1),V44,IF(AND((T44)&gt;=0.7,T44&lt;1.1),U44,IF(AND((S44)&gt;=0.7,S44&lt;1.1),T44,IF(AND((R44)&gt;=0.7,R44&lt;1.1),S44,IF(AND((Q44)&gt;=0.7,Q44&lt;1.1),R44,IF(AND((P44)&gt;=0.7,P44&lt;1.1),Q44,IF(AND((O44)&gt;=0.7,O44&lt;1.1),P44,IF(AND((N44)&gt;=0.7,N44&lt;1.1),O44,IF(AND((M44)&gt;=0.7,M44&lt;1.1),N44,IF(AND((L44)&gt;=0.7,L44&lt;1.1),M44,""))))))))))))))))))</f>
        <v/>
      </c>
      <c r="K44" s="317" t="str">
        <f aca="false">IF((OR(B44="",H44="")),"",IF(AND((AB44)&gt;=(70/100),AB44&lt;1.1),AA44,IF((AND((AA44)&gt;=(70/100),AA44&lt;1.1)),Z44,IF((AND((Z44)&gt;=(70/100),Z44&lt;1.1)),Y44,IF((AND((Y44)&gt;=(70/100),Y44&lt;1.1)),X44,IF(AND((X44)&gt;=0.7,X44&lt;1.1),W44,IF(AND((W44)&gt;=0.7,W44&lt;1.1),V44,IF(AND((V44)&gt;=0.7,V44&lt;1.1),U44,IF(AND((U44)&gt;=0.7,U44&lt;1.1),T44,IF(AND((T44)&gt;=0.7,T44&lt;1.1),S44,IF(AND((S44)&gt;=0.7,S44&lt;1.1),R44,IF(AND((R44)&gt;=0.7,R44&lt;1.1),Q44,IF(AND((Q44)&gt;=0.7,Q44&lt;1.1),P44,IF(AND((P44)&gt;=0.7,P44&lt;1.1),O44,IF(AND((O44)&gt;=0.7,O44&lt;1.1),N44,IF(AND((N44)&gt;=0.7,N44&lt;1.1),M44,IF(AND((M44)&gt;=0.7,M44&lt;1.1),L44,IF(AND((L44)&gt;=0.7,L44&lt;1.1),"",""))))))))))))))))))</f>
        <v/>
      </c>
      <c r="L44" s="318" t="str">
        <f aca="false">IFERROR(IF((B44=""),"",(IF(COUNT(AC44:AG44)=0,"",ROUND(SUM(AC44:AG44)/SUM($AC$2:$AG$2),1)))),"")</f>
        <v/>
      </c>
      <c r="M44" s="318" t="str">
        <f aca="false">IFERROR(IF((B44=""),"",(IF(COUNT(AH44:AL44)=0,"",ROUND(SUM(AH44:AL44)/SUM($AH$2:$AL$2),1)))),"")</f>
        <v/>
      </c>
      <c r="N44" s="318" t="str">
        <f aca="false">IFERROR(IF((B44=""),"",(IF(COUNT(AM44:AQ44)=0,"",ROUND(SUM(AM44:AQ44)/SUM($AM$2:$AQ$2),1)))),"")</f>
        <v/>
      </c>
      <c r="O44" s="318" t="str">
        <f aca="false">IFERROR(IF((B44=""),"",(IF(COUNT(AR44:AV44)=0,"",ROUND(SUM(AR44:AV44)/SUM($AR$2:$AV$2),1)))),"")</f>
        <v/>
      </c>
      <c r="P44" s="318" t="str">
        <f aca="false">IFERROR(IF((B44=""),"",(IF(COUNT(AX44:BB44)=0,"",ROUND(SUM(AX44:BB44)/SUM($AX$2:$BB$2),1)))),"")</f>
        <v/>
      </c>
      <c r="Q44" s="318" t="str">
        <f aca="false">IFERROR(IF((B44=""),"",(IF(COUNT(BD44:BJ44)=0,"",ROUND(SUM(BD44:BJ44)/SUM($BD$2:$BJ$2),1)))),0)</f>
        <v/>
      </c>
      <c r="R44" s="318" t="str">
        <f aca="false">IFERROR(IF((B44=""),"",(IF(COUNT(BL44:BS44)=0,"",ROUND(SUM(BL44:BR44)/SUM($BL$2:$BR$2),1)))),0)</f>
        <v/>
      </c>
      <c r="S44" s="318" t="str">
        <f aca="false">IFERROR(IF((B44=""),"",(IF(COUNT(BT44:CB44)=0,"",ROUND(SUM(BT44:CA44)/SUM($BT$2:$CA$2),1)))),0)</f>
        <v/>
      </c>
      <c r="T44" s="318" t="str">
        <f aca="false">IFERROR(IF((B44=""),"",(IF(COUNT(CC44:CJ44)=0,"",ROUND(SUM(CC44:CI44)/SUM($CC$2:$CI$2),1)))),0)</f>
        <v/>
      </c>
      <c r="U44" s="318" t="str">
        <f aca="false">IFERROR(IF((B44=""),"",(IF(COUNT(CK44:CQ44)=0,"",ROUND(SUM(CK44:CQ44)/SUM($CK$2:$CQ$2),1)))),0)</f>
        <v/>
      </c>
      <c r="V44" s="318" t="str">
        <f aca="false">IFERROR(IF((B44=""),"",(IF(COUNT(CS44:CY44)=0,"",ROUND(SUM(CS44:CY44)/SUM($CS$2:$CY$2),1)))),0)</f>
        <v/>
      </c>
      <c r="W44" s="318" t="str">
        <f aca="false">IFERROR(IF((B44=""),"",(IF(COUNT(DA44:DI44)=0,"",ROUND(SUM(DA44:DI44)/SUM($DA$2:$DI$2),1)))),0)</f>
        <v/>
      </c>
      <c r="X44" s="318" t="str">
        <f aca="false">IFERROR(IF((B44=""),"",(IF(COUNT(DK44:DP44)=0,"",ROUND(SUM(DK44:DP44)/SUM($DK$2:$DP$2),1)))),0)</f>
        <v/>
      </c>
      <c r="Y44" s="318"/>
      <c r="Z44" s="318"/>
      <c r="AA44" s="318"/>
      <c r="AB44" s="318"/>
      <c r="AC44" s="319" t="inlineStr">
        <f aca="false">IF($B44="","",IF(COUNTIFS('English Scores- Leveled papers'!$H$4:$KM$4,AC$3,'English Scores- Leveled papers'!$H46:$KM46,"&lt;&gt;")=0,"",SUMIF('English Scores- Leveled papers'!$H$4:$KM$4,AC$3,'English Scores- Leveled papers'!$H46:$KM46)))</f>
        <is>
          <t/>
        </is>
      </c>
      <c r="AD44" s="319" t="inlineStr">
        <f aca="false">IF($B44="","",IF(COUNTIFS('English Scores- Leveled papers'!$H$4:$KM$4,AD$3,'English Scores- Leveled papers'!$H46:$KM46,"&lt;&gt;")=0,"",SUMIF('English Scores- Leveled papers'!$H$4:$KM$4,AD$3,'English Scores- Leveled papers'!$H46:$KM46)))</f>
        <is>
          <t/>
        </is>
      </c>
      <c r="AE44" s="319" t="inlineStr">
        <f aca="false">IF($B44="","",IF(COUNTIFS('English Scores- Leveled papers'!$H$4:$KM$4,AE$3,'English Scores- Leveled papers'!$H46:$KM46,"&lt;&gt;")=0,"",SUMIF('English Scores- Leveled papers'!$H$4:$KM$4,AE$3,'English Scores- Leveled papers'!$H46:$KM46)))</f>
        <is>
          <t/>
        </is>
      </c>
      <c r="AF44" s="319" t="inlineStr">
        <f aca="false">IF($B44="","",IF(COUNTIFS('English Scores- Leveled papers'!$H$4:$KM$4,AF$3,'English Scores- Leveled papers'!$H46:$KM46,"&lt;&gt;")=0,"",SUMIF('English Scores- Leveled papers'!$H$4:$KM$4,AF$3,'English Scores- Leveled papers'!$H46:$KM46)))</f>
        <is>
          <t/>
        </is>
      </c>
      <c r="AG44" s="319" t="inlineStr">
        <f aca="false">IF($B44="","",IF(COUNTIFS('English Scores- Leveled papers'!$H$4:$KM$4,AG$3,'English Scores- Leveled papers'!$H46:$KM46,"&lt;&gt;")=0,"",SUMIF('English Scores- Leveled papers'!$H$4:$KM$4,AG$3,'English Scores- Leveled papers'!$H46:$KM46)))</f>
        <is>
          <t/>
        </is>
      </c>
      <c r="AH44" s="319" t="inlineStr">
        <f aca="false">IF($B44="","",IF(COUNTIFS('English Scores- Leveled papers'!$H$4:$KM$4,AH$3,'English Scores- Leveled papers'!$H46:$KM46,"&lt;&gt;")=0,"",SUMIF('English Scores- Leveled papers'!$H$4:$KM$4,AH$3,'English Scores- Leveled papers'!$H46:$KM46)))</f>
        <is>
          <t/>
        </is>
      </c>
      <c r="AI44" s="319" t="inlineStr">
        <f aca="false">IF($B44="","",IF(COUNTIFS('English Scores- Leveled papers'!$H$4:$KM$4,AI$3,'English Scores- Leveled papers'!$H46:$KM46,"&lt;&gt;")=0,"",SUMIF('English Scores- Leveled papers'!$H$4:$KM$4,AI$3,'English Scores- Leveled papers'!$H46:$KM46)))</f>
        <is>
          <t/>
        </is>
      </c>
      <c r="AJ44" s="319" t="inlineStr">
        <f aca="false">IF($B44="","",IF(COUNTIFS('English Scores- Leveled papers'!$H$4:$KM$4,AJ$3,'English Scores- Leveled papers'!$H46:$KM46,"&lt;&gt;")=0,"",SUMIF('English Scores- Leveled papers'!$H$4:$KM$4,AJ$3,'English Scores- Leveled papers'!$H46:$KM46)))</f>
        <is>
          <t/>
        </is>
      </c>
      <c r="AK44" s="319" t="inlineStr">
        <f aca="false">IF($B44="","",IF(COUNTIFS('English Scores- Leveled papers'!$H$4:$KM$4,AK$3,'English Scores- Leveled papers'!$H46:$KM46,"&lt;&gt;")=0,"",SUMIF('English Scores- Leveled papers'!$H$4:$KM$4,AK$3,'English Scores- Leveled papers'!$H46:$KM46)))</f>
        <is>
          <t/>
        </is>
      </c>
      <c r="AL44" s="319" t="inlineStr">
        <f aca="false">IF($B44="","",IF(COUNTIFS('English Scores- Leveled papers'!$H$4:$KM$4,AL$3,'English Scores- Leveled papers'!$H46:$KM46,"&lt;&gt;")=0,"",SUMIF('English Scores- Leveled papers'!$H$4:$KM$4,AL$3,'English Scores- Leveled papers'!$H46:$KM46)))</f>
        <is>
          <t/>
        </is>
      </c>
      <c r="AM44" s="319" t="inlineStr">
        <f aca="false">IF($B44="","",IF(COUNTIFS('English Scores- Leveled papers'!$H$4:$KM$4,AM$3,'English Scores- Leveled papers'!$H46:$KM46,"&lt;&gt;")=0,"",SUMIF('English Scores- Leveled papers'!$H$4:$KM$4,AM$3,'English Scores- Leveled papers'!$H46:$KM46)))</f>
        <is>
          <t/>
        </is>
      </c>
      <c r="AN44" s="319" t="inlineStr">
        <f aca="false">IF($B44="","",IF(COUNTIFS('English Scores- Leveled papers'!$H$4:$KM$4,AN$3,'English Scores- Leveled papers'!$H46:$KM46,"&lt;&gt;")=0,"",SUMIF('English Scores- Leveled papers'!$H$4:$KM$4,AN$3,'English Scores- Leveled papers'!$H46:$KM46)))</f>
        <is>
          <t/>
        </is>
      </c>
      <c r="AO44" s="319" t="inlineStr">
        <f aca="false">IF($B44="","",IF(COUNTIFS('English Scores- Leveled papers'!$H$4:$KM$4,AO$3,'English Scores- Leveled papers'!$H46:$KM46,"&lt;&gt;")=0,"",SUMIF('English Scores- Leveled papers'!$H$4:$KM$4,AO$3,'English Scores- Leveled papers'!$H46:$KM46)))</f>
        <is>
          <t/>
        </is>
      </c>
      <c r="AP44" s="319" t="inlineStr">
        <f aca="false">IF($B44="","",IF(COUNTIFS('English Scores- Leveled papers'!$H$4:$KM$4,AP$3,'English Scores- Leveled papers'!$H46:$KM46,"&lt;&gt;")=0,"",SUMIF('English Scores- Leveled papers'!$H$4:$KM$4,AP$3,'English Scores- Leveled papers'!$H46:$KM46)))</f>
        <is>
          <t/>
        </is>
      </c>
      <c r="AQ44" s="319" t="inlineStr">
        <f aca="false">IF($B44="","",IF(COUNTIFS('English Scores- Leveled papers'!$H$4:$KM$4,AQ$3,'English Scores- Leveled papers'!$H46:$KM46,"&lt;&gt;")=0,"",SUMIF('English Scores- Leveled papers'!$H$4:$KM$4,AQ$3,'English Scores- Leveled papers'!$H46:$KM46)))</f>
        <is>
          <t/>
        </is>
      </c>
      <c r="AR44" s="319" t="inlineStr">
        <f aca="false">IF($B44="","",IF(COUNTIFS('English Scores- Leveled papers'!$H$4:$KM$4,AR$3,'English Scores- Leveled papers'!$H46:$KM46,"&lt;&gt;")=0,"",SUMIF('English Scores- Leveled papers'!$H$4:$KM$4,AR$3,'English Scores- Leveled papers'!$H46:$KM46)))</f>
        <is>
          <t/>
        </is>
      </c>
      <c r="AS44" s="319" t="inlineStr">
        <f aca="false">IF($B44="","",IF(COUNTIFS('English Scores- Leveled papers'!$H$4:$KM$4,AS$3,'English Scores- Leveled papers'!$H46:$KM46,"&lt;&gt;")=0,"",SUMIF('English Scores- Leveled papers'!$H$4:$KM$4,AS$3,'English Scores- Leveled papers'!$H46:$KM46)))</f>
        <is>
          <t/>
        </is>
      </c>
      <c r="AT44" s="319" t="inlineStr">
        <f aca="false">IF($B44="","",IF(COUNTIFS('English Scores- Leveled papers'!$H$4:$KM$4,AT$3,'English Scores- Leveled papers'!$H46:$KM46,"&lt;&gt;")=0,"",SUMIF('English Scores- Leveled papers'!$H$4:$KM$4,AT$3,'English Scores- Leveled papers'!$H46:$KM46)))</f>
        <is>
          <t/>
        </is>
      </c>
      <c r="AU44" s="319" t="inlineStr">
        <f aca="false">IF($B44="","",IF(COUNTIFS('English Scores- Leveled papers'!$H$4:$KM$4,AU$3,'English Scores- Leveled papers'!$H46:$KM46,"&lt;&gt;")=0,"",SUMIF('English Scores- Leveled papers'!$H$4:$KM$4,AU$3,'English Scores- Leveled papers'!$H46:$KM46)))</f>
        <is>
          <t/>
        </is>
      </c>
      <c r="AV44" s="319" t="inlineStr">
        <f aca="false">IF($B44="","",IF(COUNTIFS('English Scores- Leveled papers'!$H$4:$KM$4,AV$3,'English Scores- Leveled papers'!$H46:$KM46,"&lt;&gt;")=0,"",SUMIF('English Scores- Leveled papers'!$H$4:$KM$4,AV$3,'English Scores- Leveled papers'!$H46:$KM46)))</f>
        <is>
          <t/>
        </is>
      </c>
      <c r="AW44" s="319" t="inlineStr">
        <f aca="false">IF($B44="","",IF(COUNTIFS('English Scores- Leveled papers'!$H$4:$KM$4,AW$3,'English Scores- Leveled papers'!$H46:$KM46,"&lt;&gt;")=0,"",SUMIF('English Scores- Leveled papers'!$H$4:$KM$4,AW$3,'English Scores- Leveled papers'!$H46:$KM46)))</f>
        <is>
          <t/>
        </is>
      </c>
      <c r="AX44" s="319" t="inlineStr">
        <f aca="false">IF($B44="","",IF(COUNTIFS('English Scores- Leveled papers'!$H$4:$KM$4,AX$3,'English Scores- Leveled papers'!$H46:$KM46,"&lt;&gt;")=0,"",SUMIF('English Scores- Leveled papers'!$H$4:$KM$4,AX$3,'English Scores- Leveled papers'!$H46:$KM46)))</f>
        <is>
          <t/>
        </is>
      </c>
      <c r="AY44" s="319" t="inlineStr">
        <f aca="false">IF($B44="","",IF(COUNTIFS('English Scores- Leveled papers'!$H$4:$KM$4,AY$3,'English Scores- Leveled papers'!$H46:$KM46,"&lt;&gt;")=0,"",SUMIF('English Scores- Leveled papers'!$H$4:$KM$4,AY$3,'English Scores- Leveled papers'!$H46:$KM46)))</f>
        <is>
          <t/>
        </is>
      </c>
      <c r="AZ44" s="319" t="inlineStr">
        <f aca="false">IF($B44="","",IF(COUNTIFS('English Scores- Leveled papers'!$H$4:$KM$4,AZ$3,'English Scores- Leveled papers'!$H46:$KM46,"&lt;&gt;")=0,"",SUMIF('English Scores- Leveled papers'!$H$4:$KM$4,AZ$3,'English Scores- Leveled papers'!$H46:$KM46)))</f>
        <is>
          <t/>
        </is>
      </c>
      <c r="BA44" s="319" t="inlineStr">
        <f aca="false">IF($B44="","",IF(COUNTIFS('English Scores- Leveled papers'!$H$4:$KM$4,BA$3,'English Scores- Leveled papers'!$H46:$KM46,"&lt;&gt;")=0,"",SUMIF('English Scores- Leveled papers'!$H$4:$KM$4,BA$3,'English Scores- Leveled papers'!$H46:$KM46)))</f>
        <is>
          <t/>
        </is>
      </c>
      <c r="BB44" s="319" t="inlineStr">
        <f aca="false">IF($B44="","",IF(COUNTIFS('English Scores- Leveled papers'!$H$4:$KM$4,BB$3,'English Scores- Leveled papers'!$H46:$KM46,"&lt;&gt;")=0,"",SUMIF('English Scores- Leveled papers'!$H$4:$KM$4,BB$3,'English Scores- Leveled papers'!$H46:$KM46)))</f>
        <is>
          <t/>
        </is>
      </c>
      <c r="BC44" s="319" t="inlineStr">
        <f aca="false">IF($B44="","",IF(COUNTIFS('English Scores- Leveled papers'!$H$4:$KM$4,BC$3,'English Scores- Leveled papers'!$H46:$KM46,"&lt;&gt;")=0,"",SUMIF('English Scores- Leveled papers'!$H$4:$KM$4,BC$3,'English Scores- Leveled papers'!$H46:$KM46)))</f>
        <is>
          <t/>
        </is>
      </c>
      <c r="BD44" s="319" t="inlineStr">
        <f aca="false">IF($B44="","",IF(COUNTIFS('English Scores- Leveled papers'!$H$4:$KM$4,BD$3,'English Scores- Leveled papers'!$H46:$KM46,"&lt;&gt;")=0,"",SUMIF('English Scores- Leveled papers'!$H$4:$KM$4,BD$3,'English Scores- Leveled papers'!$H46:$KM46)))</f>
        <is>
          <t/>
        </is>
      </c>
      <c r="BE44" s="319" t="inlineStr">
        <f aca="false">IF($B44="","",IF(COUNTIFS('English Scores- Leveled papers'!$H$4:$KM$4,BE$3,'English Scores- Leveled papers'!$H46:$KM46,"&lt;&gt;")=0,"",SUMIF('English Scores- Leveled papers'!$H$4:$KM$4,BE$3,'English Scores- Leveled papers'!$H46:$KM46)))</f>
        <is>
          <t/>
        </is>
      </c>
      <c r="BF44" s="319" t="inlineStr">
        <f aca="false">IF($B44="","",IF(COUNTIFS('English Scores- Leveled papers'!$H$4:$KM$4,BF$3,'English Scores- Leveled papers'!$H46:$KM46,"&lt;&gt;")=0,"",SUMIF('English Scores- Leveled papers'!$H$4:$KM$4,BF$3,'English Scores- Leveled papers'!$H46:$KM46)))</f>
        <is>
          <t/>
        </is>
      </c>
      <c r="BG44" s="319" t="inlineStr">
        <f aca="false">IF($B44="","",IF(COUNTIFS('English Scores- Leveled papers'!$H$4:$KM$4,BG$3,'English Scores- Leveled papers'!$H46:$KM46,"&lt;&gt;")=0,"",SUMIF('English Scores- Leveled papers'!$H$4:$KM$4,BG$3,'English Scores- Leveled papers'!$H46:$KM46)))</f>
        <is>
          <t/>
        </is>
      </c>
      <c r="BH44" s="319" t="inlineStr">
        <f aca="false">IF($B44="","",IF(COUNTIFS('English Scores- Leveled papers'!$H$4:$KM$4,BH$3,'English Scores- Leveled papers'!$H46:$KM46,"&lt;&gt;")=0,"",SUMIF('English Scores- Leveled papers'!$H$4:$KM$4,BH$3,'English Scores- Leveled papers'!$H46:$KM46)))</f>
        <is>
          <t/>
        </is>
      </c>
      <c r="BI44" s="319" t="inlineStr">
        <f aca="false">IF($B44="","",IF(COUNTIFS('English Scores- Leveled papers'!$H$4:$KM$4,BI$3,'English Scores- Leveled papers'!$H46:$KM46,"&lt;&gt;")=0,"",SUMIF('English Scores- Leveled papers'!$H$4:$KM$4,BI$3,'English Scores- Leveled papers'!$H46:$KM46)))</f>
        <is>
          <t/>
        </is>
      </c>
      <c r="BJ44" s="319" t="inlineStr">
        <f aca="false">IF($B44="","",IF(COUNTIFS('English Scores- Leveled papers'!$H$4:$KM$4,BJ$3,'English Scores- Leveled papers'!$H46:$KM46,"&lt;&gt;")=0,"",SUMIF('English Scores- Leveled papers'!$H$4:$KM$4,BJ$3,'English Scores- Leveled papers'!$H46:$KM46)))</f>
        <is>
          <t/>
        </is>
      </c>
      <c r="BK44" s="319" t="inlineStr">
        <f aca="false">IF($B44="","",IF(COUNTIFS('English Scores- Leveled papers'!$H$4:$KM$4,BK$3,'English Scores- Leveled papers'!$H46:$KM46,"&lt;&gt;")=0,"",SUMIF('English Scores- Leveled papers'!$H$4:$KM$4,BK$3,'English Scores- Leveled papers'!$H46:$KM46)))</f>
        <is>
          <t/>
        </is>
      </c>
      <c r="BL44" s="319" t="inlineStr">
        <f aca="false">IF($B44="","",IF(COUNTIFS('English Scores- Leveled papers'!$H$4:$KM$4,BL$3,'English Scores- Leveled papers'!$H46:$KM46,"&lt;&gt;")=0,"",SUMIF('English Scores- Leveled papers'!$H$4:$KM$4,BL$3,'English Scores- Leveled papers'!$H46:$KM46)))</f>
        <is>
          <t/>
        </is>
      </c>
      <c r="BM44" s="319" t="inlineStr">
        <f aca="false">IF($B44="","",IF(COUNTIFS('English Scores- Leveled papers'!$H$4:$KM$4,BM$3,'English Scores- Leveled papers'!$H46:$KM46,"&lt;&gt;")=0,"",SUMIF('English Scores- Leveled papers'!$H$4:$KM$4,BM$3,'English Scores- Leveled papers'!$H46:$KM46)))</f>
        <is>
          <t/>
        </is>
      </c>
      <c r="BN44" s="319" t="inlineStr">
        <f aca="false">IF($B44="","",IF(COUNTIFS('English Scores- Leveled papers'!$H$4:$KM$4,BN$3,'English Scores- Leveled papers'!$H46:$KM46,"&lt;&gt;")=0,"",SUMIF('English Scores- Leveled papers'!$H$4:$KM$4,BN$3,'English Scores- Leveled papers'!$H46:$KM46)))</f>
        <is>
          <t/>
        </is>
      </c>
      <c r="BO44" s="319" t="inlineStr">
        <f aca="false">IF($B44="","",IF(COUNTIFS('English Scores- Leveled papers'!$H$4:$KM$4,BO$3,'English Scores- Leveled papers'!$H46:$KM46,"&lt;&gt;")=0,"",SUMIF('English Scores- Leveled papers'!$H$4:$KM$4,BO$3,'English Scores- Leveled papers'!$H46:$KM46)))</f>
        <is>
          <t/>
        </is>
      </c>
      <c r="BP44" s="319" t="inlineStr">
        <f aca="false">IF($B44="","",IF(COUNTIFS('English Scores- Leveled papers'!$H$4:$KM$4,BP$3,'English Scores- Leveled papers'!$H46:$KM46,"&lt;&gt;")=0,"",SUMIF('English Scores- Leveled papers'!$H$4:$KM$4,BP$3,'English Scores- Leveled papers'!$H46:$KM46)))</f>
        <is>
          <t/>
        </is>
      </c>
      <c r="BQ44" s="319" t="inlineStr">
        <f aca="false">IF($B44="","",IF(COUNTIFS('English Scores- Leveled papers'!$H$4:$KM$4,BQ$3,'English Scores- Leveled papers'!$H46:$KM46,"&lt;&gt;")=0,"",SUMIF('English Scores- Leveled papers'!$H$4:$KM$4,BQ$3,'English Scores- Leveled papers'!$H46:$KM46)))</f>
        <is>
          <t/>
        </is>
      </c>
      <c r="BR44" s="319" t="inlineStr">
        <f aca="false">IF($B44="","",IF(COUNTIFS('English Scores- Leveled papers'!$H$4:$KM$4,BR$3,'English Scores- Leveled papers'!$H46:$KM46,"&lt;&gt;")=0,"",SUMIF('English Scores- Leveled papers'!$H$4:$KM$4,BR$3,'English Scores- Leveled papers'!$H46:$KM46)))</f>
        <is>
          <t/>
        </is>
      </c>
      <c r="BS44" s="319" t="inlineStr">
        <f aca="false">IF($B44="","",IF(COUNTIFS('English Scores- Leveled papers'!$H$4:$KM$4,BS$3,'English Scores- Leveled papers'!$H46:$KM46,"&lt;&gt;")=0,"",SUMIF('English Scores- Leveled papers'!$H$4:$KM$4,BS$3,'English Scores- Leveled papers'!$H46:$KM46)))</f>
        <is>
          <t/>
        </is>
      </c>
      <c r="BT44" s="319" t="inlineStr">
        <f aca="false">IF($B44="","",IF(COUNTIFS('English Scores- Leveled papers'!$H$4:$KM$4,BT$3,'English Scores- Leveled papers'!$H46:$KM46,"&lt;&gt;")=0,"",SUMIF('English Scores- Leveled papers'!$H$4:$KM$4,BT$3,'English Scores- Leveled papers'!$H46:$KM46)))</f>
        <is>
          <t/>
        </is>
      </c>
      <c r="BU44" s="319" t="inlineStr">
        <f aca="false">IF($B44="","",IF(COUNTIFS('English Scores- Leveled papers'!$H$4:$KM$4,BU$3,'English Scores- Leveled papers'!$H46:$KM46,"&lt;&gt;")=0,"",SUMIF('English Scores- Leveled papers'!$H$4:$KM$4,BU$3,'English Scores- Leveled papers'!$H46:$KM46)))</f>
        <is>
          <t/>
        </is>
      </c>
      <c r="BV44" s="319" t="inlineStr">
        <f aca="false">IF($B44="","",IF(COUNTIFS('English Scores- Leveled papers'!$H$4:$KM$4,BV$3,'English Scores- Leveled papers'!$H46:$KM46,"&lt;&gt;")=0,"",SUMIF('English Scores- Leveled papers'!$H$4:$KM$4,BV$3,'English Scores- Leveled papers'!$H46:$KM46)))</f>
        <is>
          <t/>
        </is>
      </c>
      <c r="BW44" s="319" t="inlineStr">
        <f aca="false">IF($B44="","",IF(COUNTIFS('English Scores- Leveled papers'!$H$4:$KM$4,BW$3,'English Scores- Leveled papers'!$H46:$KM46,"&lt;&gt;")=0,"",SUMIF('English Scores- Leveled papers'!$H$4:$KM$4,BW$3,'English Scores- Leveled papers'!$H46:$KM46)))</f>
        <is>
          <t/>
        </is>
      </c>
      <c r="BX44" s="319" t="inlineStr">
        <f aca="false">IF($B44="","",IF(COUNTIFS('English Scores- Leveled papers'!$H$4:$KM$4,BX$3,'English Scores- Leveled papers'!$H46:$KM46,"&lt;&gt;")=0,"",SUMIF('English Scores- Leveled papers'!$H$4:$KM$4,BX$3,'English Scores- Leveled papers'!$H46:$KM46)))</f>
        <is>
          <t/>
        </is>
      </c>
      <c r="BY44" s="319" t="inlineStr">
        <f aca="false">IF($B44="","",IF(COUNTIFS('English Scores- Leveled papers'!$H$4:$KM$4,BY$3,'English Scores- Leveled papers'!$H46:$KM46,"&lt;&gt;")=0,"",SUMIF('English Scores- Leveled papers'!$H$4:$KM$4,BY$3,'English Scores- Leveled papers'!$H46:$KM46)))</f>
        <is>
          <t/>
        </is>
      </c>
      <c r="BZ44" s="319" t="inlineStr">
        <f aca="false">IF($B44="","",IF(COUNTIFS('English Scores- Leveled papers'!$H$4:$KM$4,BZ$3,'English Scores- Leveled papers'!$H46:$KM46,"&lt;&gt;")=0,"",SUMIF('English Scores- Leveled papers'!$H$4:$KM$4,BZ$3,'English Scores- Leveled papers'!$H46:$KM46)))</f>
        <is>
          <t/>
        </is>
      </c>
      <c r="CA44" s="319" t="inlineStr">
        <f aca="false">IF($B44="","",IF(COUNTIFS('English Scores- Leveled papers'!$H$4:$KM$4,CA$3,'English Scores- Leveled papers'!$H46:$KM46,"&lt;&gt;")=0,"",SUMIF('English Scores- Leveled papers'!$H$4:$KM$4,CA$3,'English Scores- Leveled papers'!$H46:$KM46)))</f>
        <is>
          <t/>
        </is>
      </c>
      <c r="CB44" s="319" t="inlineStr">
        <f aca="false">IF($B44="","",IF(COUNTIFS('English Scores- Leveled papers'!$H$4:$KM$4,CB$3,'English Scores- Leveled papers'!$H46:$KM46,"&lt;&gt;")=0,"",SUMIF('English Scores- Leveled papers'!$H$4:$KM$4,CB$3,'English Scores- Leveled papers'!$H46:$KM46)))</f>
        <is>
          <t/>
        </is>
      </c>
      <c r="CC44" s="319" t="inlineStr">
        <f aca="false">IF($B44="","",IF(COUNTIFS('English Scores- Leveled papers'!$H$4:$KM$4,CC$3,'English Scores- Leveled papers'!$H46:$KM46,"&lt;&gt;")=0,"",SUMIF('English Scores- Leveled papers'!$H$4:$KM$4,CC$3,'English Scores- Leveled papers'!$H46:$KM46)))</f>
        <is>
          <t/>
        </is>
      </c>
      <c r="CD44" s="319" t="inlineStr">
        <f aca="false">IF($B44="","",IF(COUNTIFS('English Scores- Leveled papers'!$H$4:$KM$4,CD$3,'English Scores- Leveled papers'!$H46:$KM46,"&lt;&gt;")=0,"",SUMIF('English Scores- Leveled papers'!$H$4:$KM$4,CD$3,'English Scores- Leveled papers'!$H46:$KM46)))</f>
        <is>
          <t/>
        </is>
      </c>
      <c r="CE44" s="319" t="inlineStr">
        <f aca="false">IF($B44="","",IF(COUNTIFS('English Scores- Leveled papers'!$H$4:$KM$4,CE$3,'English Scores- Leveled papers'!$H46:$KM46,"&lt;&gt;")=0,"",SUMIF('English Scores- Leveled papers'!$H$4:$KM$4,CE$3,'English Scores- Leveled papers'!$H46:$KM46)))</f>
        <is>
          <t/>
        </is>
      </c>
      <c r="CF44" s="319" t="inlineStr">
        <f aca="false">IF($B44="","",IF(COUNTIFS('English Scores- Leveled papers'!$H$4:$KM$4,CF$3,'English Scores- Leveled papers'!$H46:$KM46,"&lt;&gt;")=0,"",SUMIF('English Scores- Leveled papers'!$H$4:$KM$4,CF$3,'English Scores- Leveled papers'!$H46:$KM46)))</f>
        <is>
          <t/>
        </is>
      </c>
      <c r="CG44" s="319" t="inlineStr">
        <f aca="false">IF($B44="","",IF(COUNTIFS('English Scores- Leveled papers'!$H$4:$KM$4,CG$3,'English Scores- Leveled papers'!$H46:$KM46,"&lt;&gt;")=0,"",SUMIF('English Scores- Leveled papers'!$H$4:$KM$4,CG$3,'English Scores- Leveled papers'!$H46:$KM46)))</f>
        <is>
          <t/>
        </is>
      </c>
      <c r="CH44" s="319" t="inlineStr">
        <f aca="false">IF($B44="","",IF(COUNTIFS('English Scores- Leveled papers'!$H$4:$KM$4,CH$3,'English Scores- Leveled papers'!$H46:$KM46,"&lt;&gt;")=0,"",SUMIF('English Scores- Leveled papers'!$H$4:$KM$4,CH$3,'English Scores- Leveled papers'!$H46:$KM46)))</f>
        <is>
          <t/>
        </is>
      </c>
      <c r="CI44" s="319" t="inlineStr">
        <f aca="false">IF($B44="","",IF(COUNTIFS('English Scores- Leveled papers'!$H$4:$KM$4,CI$3,'English Scores- Leveled papers'!$H46:$KM46,"&lt;&gt;")=0,"",SUMIF('English Scores- Leveled papers'!$H$4:$KM$4,CI$3,'English Scores- Leveled papers'!$H46:$KM46)))</f>
        <is>
          <t/>
        </is>
      </c>
      <c r="CJ44" s="319" t="inlineStr">
        <f aca="false">IF($B44="","",IF(COUNTIFS('English Scores- Leveled papers'!$H$4:$KM$4,CJ$3,'English Scores- Leveled papers'!$H46:$KM46,"&lt;&gt;")=0,"",SUMIF('English Scores- Leveled papers'!$H$4:$KM$4,CJ$3,'English Scores- Leveled papers'!$H46:$KM46)))</f>
        <is>
          <t/>
        </is>
      </c>
      <c r="CK44" s="319" t="inlineStr">
        <f aca="false">IF($B44="","",IF(COUNTIFS('English Scores- Leveled papers'!$H$4:$KM$4,CK$3,'English Scores- Leveled papers'!$H46:$KM46,"&lt;&gt;")=0,"",SUMIF('English Scores- Leveled papers'!$H$4:$KM$4,CK$3,'English Scores- Leveled papers'!$H46:$KM46)))</f>
        <is>
          <t/>
        </is>
      </c>
      <c r="CL44" s="319" t="inlineStr">
        <f aca="false">IF($B44="","",IF(COUNTIFS('English Scores- Leveled papers'!$H$4:$KM$4,CL$3,'English Scores- Leveled papers'!$H46:$KM46,"&lt;&gt;")=0,"",SUMIF('English Scores- Leveled papers'!$H$4:$KM$4,CL$3,'English Scores- Leveled papers'!$H46:$KM46)))</f>
        <is>
          <t/>
        </is>
      </c>
      <c r="CM44" s="319" t="inlineStr">
        <f aca="false">IF($B44="","",IF(COUNTIFS('English Scores- Leveled papers'!$H$4:$KM$4,CM$3,'English Scores- Leveled papers'!$H46:$KM46,"&lt;&gt;")=0,"",SUMIF('English Scores- Leveled papers'!$H$4:$KM$4,CM$3,'English Scores- Leveled papers'!$H46:$KM46)))</f>
        <is>
          <t/>
        </is>
      </c>
      <c r="CN44" s="319" t="inlineStr">
        <f aca="false">IF($B44="","",IF(COUNTIFS('English Scores- Leveled papers'!$H$4:$KM$4,CN$3,'English Scores- Leveled papers'!$H46:$KM46,"&lt;&gt;")=0,"",SUMIF('English Scores- Leveled papers'!$H$4:$KM$4,CN$3,'English Scores- Leveled papers'!$H46:$KM46)))</f>
        <is>
          <t/>
        </is>
      </c>
      <c r="CO44" s="319" t="inlineStr">
        <f aca="false">IF($B44="","",IF(COUNTIFS('English Scores- Leveled papers'!$H$4:$KM$4,CO$3,'English Scores- Leveled papers'!$H46:$KM46,"&lt;&gt;")=0,"",SUMIF('English Scores- Leveled papers'!$H$4:$KM$4,CO$3,'English Scores- Leveled papers'!$H46:$KM46)))</f>
        <is>
          <t/>
        </is>
      </c>
      <c r="CP44" s="319" t="inlineStr">
        <f aca="false">IF($B44="","",IF(COUNTIFS('English Scores- Leveled papers'!$H$4:$KM$4,CP$3,'English Scores- Leveled papers'!$H46:$KM46,"&lt;&gt;")=0,"",SUMIF('English Scores- Leveled papers'!$H$4:$KM$4,CP$3,'English Scores- Leveled papers'!$H46:$KM46)))</f>
        <is>
          <t/>
        </is>
      </c>
      <c r="CQ44" s="319" t="inlineStr">
        <f aca="false">IF($B44="","",IF(COUNTIFS('English Scores- Leveled papers'!$H$4:$KM$4,CQ$3,'English Scores- Leveled papers'!$H46:$KM46,"&lt;&gt;")=0,"",SUMIF('English Scores- Leveled papers'!$H$4:$KM$4,CQ$3,'English Scores- Leveled papers'!$H46:$KM46)))</f>
        <is>
          <t/>
        </is>
      </c>
      <c r="CR44" s="319" t="inlineStr">
        <f aca="false">IF($B44="","",IF(COUNTIFS('English Scores- Leveled papers'!$H$4:$KM$4,CR$3,'English Scores- Leveled papers'!$H46:$KM46,"&lt;&gt;")=0,"",SUMIF('English Scores- Leveled papers'!$H$4:$KM$4,CR$3,'English Scores- Leveled papers'!$H46:$KM46)))</f>
        <is>
          <t/>
        </is>
      </c>
      <c r="CS44" s="319" t="inlineStr">
        <f aca="false">IF($B44="","",IF(COUNTIFS('English Scores- Leveled papers'!$H$4:$KM$4,CS$3,'English Scores- Leveled papers'!$H46:$KM46,"&lt;&gt;")=0,"",SUMIF('English Scores- Leveled papers'!$H$4:$KM$4,CS$3,'English Scores- Leveled papers'!$H46:$KM46)))</f>
        <is>
          <t/>
        </is>
      </c>
      <c r="CT44" s="319" t="inlineStr">
        <f aca="false">IF($B44="","",IF(COUNTIFS('English Scores- Leveled papers'!$H$4:$KM$4,CT$3,'English Scores- Leveled papers'!$H46:$KM46,"&lt;&gt;")=0,"",SUMIF('English Scores- Leveled papers'!$H$4:$KM$4,CT$3,'English Scores- Leveled papers'!$H46:$KM46)))</f>
        <is>
          <t/>
        </is>
      </c>
      <c r="CU44" s="319" t="inlineStr">
        <f aca="false">IF($B44="","",IF(COUNTIFS('English Scores- Leveled papers'!$H$4:$KM$4,CU$3,'English Scores- Leveled papers'!$H46:$KM46,"&lt;&gt;")=0,"",SUMIF('English Scores- Leveled papers'!$H$4:$KM$4,CU$3,'English Scores- Leveled papers'!$H46:$KM46)))</f>
        <is>
          <t/>
        </is>
      </c>
      <c r="CV44" s="319" t="inlineStr">
        <f aca="false">IF($B44="","",IF(COUNTIFS('English Scores- Leveled papers'!$H$4:$KM$4,CV$3,'English Scores- Leveled papers'!$H46:$KM46,"&lt;&gt;")=0,"",SUMIF('English Scores- Leveled papers'!$H$4:$KM$4,CV$3,'English Scores- Leveled papers'!$H46:$KM46)))</f>
        <is>
          <t/>
        </is>
      </c>
      <c r="CW44" s="319" t="inlineStr">
        <f aca="false">IF($B44="","",IF(COUNTIFS('English Scores- Leveled papers'!$H$4:$KM$4,CW$3,'English Scores- Leveled papers'!$H46:$KM46,"&lt;&gt;")=0,"",SUMIF('English Scores- Leveled papers'!$H$4:$KM$4,CW$3,'English Scores- Leveled papers'!$H46:$KM46)))</f>
        <is>
          <t/>
        </is>
      </c>
      <c r="CX44" s="319" t="inlineStr">
        <f aca="false">IF($B44="","",IF(COUNTIFS('English Scores- Leveled papers'!$H$4:$KM$4,CX$3,'English Scores- Leveled papers'!$H46:$KM46,"&lt;&gt;")=0,"",SUMIF('English Scores- Leveled papers'!$H$4:$KM$4,CX$3,'English Scores- Leveled papers'!$H46:$KM46)))</f>
        <is>
          <t/>
        </is>
      </c>
      <c r="CY44" s="319" t="inlineStr">
        <f aca="false">IF($B44="","",IF(COUNTIFS('English Scores- Leveled papers'!$H$4:$KM$4,CY$3,'English Scores- Leveled papers'!$H46:$KM46,"&lt;&gt;")=0,"",SUMIF('English Scores- Leveled papers'!$H$4:$KM$4,CY$3,'English Scores- Leveled papers'!$H46:$KM46)))</f>
        <is>
          <t/>
        </is>
      </c>
      <c r="CZ44" s="319" t="inlineStr">
        <f aca="false">IF($B44="","",IF(COUNTIFS('English Scores- Leveled papers'!$H$4:$KM$4,CZ$3,'English Scores- Leveled papers'!$H46:$KM46,"&lt;&gt;")=0,"",SUMIF('English Scores- Leveled papers'!$H$4:$KM$4,CZ$3,'English Scores- Leveled papers'!$H46:$KM46)))</f>
        <is>
          <t/>
        </is>
      </c>
      <c r="DA44" s="319" t="inlineStr">
        <f aca="false">IF($B44="","",IF(COUNTIFS('English Scores- Leveled papers'!$H$4:$KM$4,DA$3,'English Scores- Leveled papers'!$H46:$KM46,"&lt;&gt;")=0,"",SUMIF('English Scores- Leveled papers'!$H$4:$KM$4,DA$3,'English Scores- Leveled papers'!$H46:$KM46)))</f>
        <is>
          <t/>
        </is>
      </c>
      <c r="DB44" s="319" t="inlineStr">
        <f aca="false">IF($B44="","",IF(COUNTIFS('English Scores- Leveled papers'!$H$4:$KM$4,DB$3,'English Scores- Leveled papers'!$H46:$KM46,"&lt;&gt;")=0,"",SUMIF('English Scores- Leveled papers'!$H$4:$KM$4,DB$3,'English Scores- Leveled papers'!$H46:$KM46)))</f>
        <is>
          <t/>
        </is>
      </c>
      <c r="DC44" s="319" t="inlineStr">
        <f aca="false">IF($B44="","",IF(COUNTIFS('English Scores- Leveled papers'!$H$4:$KM$4,DC$3,'English Scores- Leveled papers'!$H46:$KM46,"&lt;&gt;")=0,"",SUMIF('English Scores- Leveled papers'!$H$4:$KM$4,DC$3,'English Scores- Leveled papers'!$H46:$KM46)))</f>
        <is>
          <t/>
        </is>
      </c>
      <c r="DD44" s="319" t="inlineStr">
        <f aca="false">IF($B44="","",IF(COUNTIFS('English Scores- Leveled papers'!$H$4:$KM$4,DD$3,'English Scores- Leveled papers'!$H46:$KM46,"&lt;&gt;")=0,"",SUMIF('English Scores- Leveled papers'!$H$4:$KM$4,DD$3,'English Scores- Leveled papers'!$H46:$KM46)))</f>
        <is>
          <t/>
        </is>
      </c>
      <c r="DE44" s="319" t="inlineStr">
        <f aca="false">IF($B44="","",IF(COUNTIFS('English Scores- Leveled papers'!$H$4:$KM$4,DE$3,'English Scores- Leveled papers'!$H46:$KM46,"&lt;&gt;")=0,"",SUMIF('English Scores- Leveled papers'!$H$4:$KM$4,DE$3,'English Scores- Leveled papers'!$H46:$KM46)))</f>
        <is>
          <t/>
        </is>
      </c>
      <c r="DF44" s="319" t="inlineStr">
        <f aca="false">IF($B44="","",IF(COUNTIFS('English Scores- Leveled papers'!$H$4:$KM$4,DF$3,'English Scores- Leveled papers'!$H46:$KM46,"&lt;&gt;")=0,"",SUMIF('English Scores- Leveled papers'!$H$4:$KM$4,DF$3,'English Scores- Leveled papers'!$H46:$KM46)))</f>
        <is>
          <t/>
        </is>
      </c>
      <c r="DG44" s="319" t="inlineStr">
        <f aca="false">IF($B44="","",IF(COUNTIFS('English Scores- Leveled papers'!$H$4:$KM$4,DG$3,'English Scores- Leveled papers'!$H46:$KM46,"&lt;&gt;")=0,"",SUMIF('English Scores- Leveled papers'!$H$4:$KM$4,DG$3,'English Scores- Leveled papers'!$H46:$KM46)))</f>
        <is>
          <t/>
        </is>
      </c>
      <c r="DH44" s="319" t="inlineStr">
        <f aca="false">IF($B44="","",IF(COUNTIFS('English Scores- Leveled papers'!$H$4:$KM$4,DH$3,'English Scores- Leveled papers'!$H46:$KM46,"&lt;&gt;")=0,"",SUMIF('English Scores- Leveled papers'!$H$4:$KM$4,DH$3,'English Scores- Leveled papers'!$H46:$KM46)))</f>
        <is>
          <t/>
        </is>
      </c>
      <c r="DI44" s="319" t="inlineStr">
        <f aca="false">IF($B44="","",IF(COUNTIFS('English Scores- Leveled papers'!$H$4:$KM$4,DI$3,'English Scores- Leveled papers'!$H46:$KM46,"&lt;&gt;")=0,"",SUMIF('English Scores- Leveled papers'!$H$4:$KM$4,DI$3,'English Scores- Leveled papers'!$H46:$KM46)))</f>
        <is>
          <t/>
        </is>
      </c>
      <c r="DJ44" s="319" t="inlineStr">
        <f aca="false">IF($B44="","",IF(COUNTIFS('English Scores- Leveled papers'!$H$4:$KM$4,DJ$3,'English Scores- Leveled papers'!$H46:$KM46,"&lt;&gt;")=0,"",SUMIF('English Scores- Leveled papers'!$H$4:$KM$4,DJ$3,'English Scores- Leveled papers'!$H46:$KM46)))</f>
        <is>
          <t/>
        </is>
      </c>
      <c r="DK44" s="319" t="inlineStr">
        <f aca="false">IF($B44="","",IF(COUNTIFS('English Scores- Leveled papers'!$H$4:$KM$4,DK$3,'English Scores- Leveled papers'!$H46:$KM46,"&lt;&gt;")=0,"",SUMIF('English Scores- Leveled papers'!$H$4:$KM$4,DK$3,'English Scores- Leveled papers'!$H46:$KM46)))</f>
        <is>
          <t/>
        </is>
      </c>
      <c r="DL44" s="319" t="inlineStr">
        <f aca="false">IF($B44="","",IF(COUNTIFS('English Scores- Leveled papers'!$H$4:$KM$4,DL$3,'English Scores- Leveled papers'!$H46:$KM46,"&lt;&gt;")=0,"",SUMIF('English Scores- Leveled papers'!$H$4:$KM$4,DL$3,'English Scores- Leveled papers'!$H46:$KM46)))</f>
        <is>
          <t/>
        </is>
      </c>
      <c r="DM44" s="319" t="inlineStr">
        <f aca="false">IF($B44="","",IF(COUNTIFS('English Scores- Leveled papers'!$H$4:$KM$4,DM$3,'English Scores- Leveled papers'!$H46:$KM46,"&lt;&gt;")=0,"",SUMIF('English Scores- Leveled papers'!$H$4:$KM$4,DM$3,'English Scores- Leveled papers'!$H46:$KM46)))</f>
        <is>
          <t/>
        </is>
      </c>
      <c r="DN44" s="319" t="inlineStr">
        <f aca="false">IF($B44="","",IF(COUNTIFS('English Scores- Leveled papers'!$H$4:$KM$4,DN$3,'English Scores- Leveled papers'!$H46:$KM46,"&lt;&gt;")=0,"",SUMIF('English Scores- Leveled papers'!$H$4:$KM$4,DN$3,'English Scores- Leveled papers'!$H46:$KM46)))</f>
        <is>
          <t/>
        </is>
      </c>
      <c r="DO44" s="319" t="inlineStr">
        <f aca="false">IF($B44="","",IF(COUNTIFS('English Scores- Leveled papers'!$H$4:$KM$4,DO$3,'English Scores- Leveled papers'!$H46:$KM46,"&lt;&gt;")=0,"",SUMIF('English Scores- Leveled papers'!$H$4:$KM$4,DO$3,'English Scores- Leveled papers'!$H46:$KM46)))</f>
        <is>
          <t/>
        </is>
      </c>
      <c r="DP44" s="319" t="inlineStr">
        <f aca="false">IF($B44="","",IF(COUNTIFS('English Scores- Leveled papers'!$H$4:$KM$4,DP$3,'English Scores- Leveled papers'!$H46:$KM46,"&lt;&gt;")=0,"",SUMIF('English Scores- Leveled papers'!$H$4:$KM$4,DP$3,'English Scores- Leveled papers'!$H46:$KM46)))</f>
        <is>
          <t/>
        </is>
      </c>
      <c r="DQ44" s="320" t="inlineStr">
        <f aca="false">IF($B44="","",IF(COUNTIFS('English Scores- Leveled papers'!$H$4:$KM$4,DQ$3,'English Scores- Leveled papers'!$H46:$KM46,"&lt;&gt;")=0,"",SUMIF('English Scores- Leveled papers'!$H$4:$KM$4,DQ$3,'English Scores- Leveled papers'!$H46:$KM46)))</f>
        <is>
          <t/>
        </is>
      </c>
      <c r="DR44" s="321" t="inlineStr">
        <f aca="false">IF('Cover Sheet'!$AC$6="6th", 'Eng GLA 6th, 7th, 8th'!D47, "")</f>
        <is>
          <t/>
        </is>
      </c>
      <c r="DU44" s="319" t="inlineStr">
        <f aca="false">IF($B44="","",IF(COUNTIFS('Eng GLA 6th, 7th, 8th'!$E$4:$DV$4,DU$3,'Eng GLA 6th, 7th, 8th'!$E47:$DV47,"&lt;&gt;")=0,"",SUMIF('Eng GLA 6th, 7th, 8th'!$E$4:$DV$4,DU$3,'Eng GLA 6th, 7th, 8th'!$E47:$DV47)))</f>
        <is>
          <t/>
        </is>
      </c>
      <c r="DV44" s="319" t="inlineStr">
        <f aca="false">IF($B44="","",IF(COUNTIFS('Eng GLA 6th, 7th, 8th'!$E$4:$DV$4,DV$3,'Eng GLA 6th, 7th, 8th'!$E47:$DV47,"&lt;&gt;")=0,"",SUMIF('Eng GLA 6th, 7th, 8th'!$E$4:$DV$4,DV$3,'Eng GLA 6th, 7th, 8th'!$E47:$DV47)))</f>
        <is>
          <t/>
        </is>
      </c>
      <c r="DW44" s="319" t="inlineStr">
        <f aca="false">IF($B44="","",IF(COUNTIFS('Eng GLA 6th, 7th, 8th'!$E$4:$DV$4,DW$3,'Eng GLA 6th, 7th, 8th'!$E47:$DV47,"&lt;&gt;")=0,"",SUMIF('Eng GLA 6th, 7th, 8th'!$E$4:$DV$4,DW$3,'Eng GLA 6th, 7th, 8th'!$E47:$DV47)))</f>
        <is>
          <t/>
        </is>
      </c>
      <c r="DX44" s="319" t="inlineStr">
        <f aca="false">IF($B44="","",IF(COUNTIFS('Eng GLA 6th, 7th, 8th'!$E$4:$DV$4,DX$3,'Eng GLA 6th, 7th, 8th'!$E47:$DV47,"&lt;&gt;")=0,"",SUMIF('Eng GLA 6th, 7th, 8th'!$E$4:$DV$4,DX$3,'Eng GLA 6th, 7th, 8th'!$E47:$DV47)))</f>
        <is>
          <t/>
        </is>
      </c>
      <c r="DY44" s="319" t="inlineStr">
        <f aca="false">IF($B44="","",IF(COUNTIFS('Eng GLA 6th, 7th, 8th'!$E$4:$DV$4,DY$3,'Eng GLA 6th, 7th, 8th'!$E47:$DV47,"&lt;&gt;")=0,"",SUMIF('Eng GLA 6th, 7th, 8th'!$E$4:$DV$4,DY$3,'Eng GLA 6th, 7th, 8th'!$E47:$DV47)))</f>
        <is>
          <t/>
        </is>
      </c>
      <c r="DZ44" s="319" t="inlineStr">
        <f aca="false">IF($B44="","",IF(COUNTIFS('Eng GLA 6th, 7th, 8th'!$E$4:$DV$4,DZ$3,'Eng GLA 6th, 7th, 8th'!$E47:$DV47,"&lt;&gt;")=0,"",SUMIF('Eng GLA 6th, 7th, 8th'!$E$4:$DV$4,DZ$3,'Eng GLA 6th, 7th, 8th'!$E47:$DV47)))</f>
        <is>
          <t/>
        </is>
      </c>
      <c r="EA44" s="319" t="inlineStr">
        <f aca="false">IF($B44="","",IF(COUNTIFS('Eng GLA 6th, 7th, 8th'!$E$4:$DV$4,EA$3,'Eng GLA 6th, 7th, 8th'!$E47:$DV47,"&lt;&gt;")=0,"",SUMIF('Eng GLA 6th, 7th, 8th'!$E$4:$DV$4,EA$3,'Eng GLA 6th, 7th, 8th'!$E47:$DV47)))</f>
        <is>
          <t/>
        </is>
      </c>
      <c r="EB44" s="319" t="inlineStr">
        <f aca="false">IF($B44="","",IF(COUNTIFS('Eng GLA 6th, 7th, 8th'!$E$4:$DV$4,EB$3,'Eng GLA 6th, 7th, 8th'!$E47:$DV47,"&lt;&gt;")=0,"",SUMIF('Eng GLA 6th, 7th, 8th'!$E$4:$DV$4,EB$3,'Eng GLA 6th, 7th, 8th'!$E47:$DV47)))</f>
        <is>
          <t/>
        </is>
      </c>
      <c r="EC44" s="319" t="inlineStr">
        <f aca="false">IF($B44="","",IF(COUNTIFS('Eng GLA 6th, 7th, 8th'!$E$4:$DV$4,EC$3,'Eng GLA 6th, 7th, 8th'!$E47:$DV47,"&lt;&gt;")=0,"",SUMIF('Eng GLA 6th, 7th, 8th'!$E$4:$DV$4,EC$3,'Eng GLA 6th, 7th, 8th'!$E47:$DV47)))</f>
        <is>
          <t/>
        </is>
      </c>
      <c r="ED44" s="319" t="inlineStr">
        <f aca="false">IF($B44="","",IF(COUNTIFS('Eng GLA 6th, 7th, 8th'!$E$4:$DV$4,ED$3,'Eng GLA 6th, 7th, 8th'!$E47:$DV47,"&lt;&gt;")=0,"",SUMIF('Eng GLA 6th, 7th, 8th'!$E$4:$DV$4,ED$3,'Eng GLA 6th, 7th, 8th'!$E47:$DV47)))</f>
        <is>
          <t/>
        </is>
      </c>
      <c r="EE44" s="319" t="inlineStr">
        <f aca="false">IF($B44="","",IF(COUNTIFS('Eng GLA 6th, 7th, 8th'!$E$4:$DV$4,EE$3,'Eng GLA 6th, 7th, 8th'!$E47:$DV47,"&lt;&gt;")=0,"",SUMIF('Eng GLA 6th, 7th, 8th'!$E$4:$DV$4,EE$3,'Eng GLA 6th, 7th, 8th'!$E47:$DV47)))</f>
        <is>
          <t/>
        </is>
      </c>
      <c r="EF44" s="319" t="inlineStr">
        <f aca="false">IF($B44="","",IF(COUNTIFS('Eng GLA 6th, 7th, 8th'!$E$4:$DV$4,EF$3,'Eng GLA 6th, 7th, 8th'!$E47:$DV47,"&lt;&gt;")=0,"",SUMIF('Eng GLA 6th, 7th, 8th'!$E$4:$DV$4,EF$3,'Eng GLA 6th, 7th, 8th'!$E47:$DV47)))</f>
        <is>
          <t/>
        </is>
      </c>
      <c r="EG44" s="319" t="inlineStr">
        <f aca="false">IF($B44="","",IF(COUNTIFS('Eng GLA 6th, 7th, 8th'!$E$4:$DV$4,EG$3,'Eng GLA 6th, 7th, 8th'!$E47:$DV47,"&lt;&gt;")=0,"",SUMIF('Eng GLA 6th, 7th, 8th'!$E$4:$DV$4,EG$3,'Eng GLA 6th, 7th, 8th'!$E47:$DV47)))</f>
        <is>
          <t/>
        </is>
      </c>
      <c r="EH44" s="319" t="inlineStr">
        <f aca="false">IF($B44="","",IF(COUNTIFS('Eng GLA 6th, 7th, 8th'!$E$4:$DV$4,EH$3,'Eng GLA 6th, 7th, 8th'!$E47:$DV47,"&lt;&gt;")=0,"",SUMIF('Eng GLA 6th, 7th, 8th'!$E$4:$DV$4,EH$3,'Eng GLA 6th, 7th, 8th'!$E47:$DV47)))</f>
        <is>
          <t/>
        </is>
      </c>
      <c r="EI44" s="319" t="inlineStr">
        <f aca="false">IF($B44="","",IF(COUNTIFS('Eng GLA 6th, 7th, 8th'!$E$4:$DV$4,EI$3,'Eng GLA 6th, 7th, 8th'!$E47:$DV47,"&lt;&gt;")=0,"",SUMIF('Eng GLA 6th, 7th, 8th'!$E$4:$DV$4,EI$3,'Eng GLA 6th, 7th, 8th'!$E47:$DV47)))</f>
        <is>
          <t/>
        </is>
      </c>
      <c r="EJ44" s="322" t="inlineStr">
        <f aca="false">IF('Cover Sheet'!$AC$6="7th", 'Eng GLA 6th, 7th, 8th'!AQ47, "")</f>
        <is>
          <t/>
        </is>
      </c>
      <c r="EK44" s="319" t="inlineStr">
        <f aca="false">IF($B44="","",IF(COUNTIFS('Eng GLA 6th, 7th, 8th'!$E$4:$DV$4,EK$3,'Eng GLA 6th, 7th, 8th'!$E47:$DV47,"&lt;&gt;")=0,"",SUMIF('Eng GLA 6th, 7th, 8th'!$E$4:$DV$4,EK$3,'Eng GLA 6th, 7th, 8th'!$E47:$DV47)))</f>
        <is>
          <t/>
        </is>
      </c>
      <c r="EL44" s="319" t="inlineStr">
        <f aca="false">IF($B44="","",IF(COUNTIFS('Eng GLA 6th, 7th, 8th'!$E$4:$DV$4,EL$3,'Eng GLA 6th, 7th, 8th'!$E47:$DV47,"&lt;&gt;")=0,"",SUMIF('Eng GLA 6th, 7th, 8th'!$E$4:$DV$4,EL$3,'Eng GLA 6th, 7th, 8th'!$E47:$DV47)))</f>
        <is>
          <t/>
        </is>
      </c>
      <c r="EM44" s="319" t="inlineStr">
        <f aca="false">IF($B44="","",IF(COUNTIFS('Eng GLA 6th, 7th, 8th'!$E$4:$DV$4,EM$3,'Eng GLA 6th, 7th, 8th'!$E47:$DV47,"&lt;&gt;")=0,"",SUMIF('Eng GLA 6th, 7th, 8th'!$E$4:$DV$4,EM$3,'Eng GLA 6th, 7th, 8th'!$E47:$DV47)))</f>
        <is>
          <t/>
        </is>
      </c>
      <c r="EN44" s="319" t="inlineStr">
        <f aca="false">IF($B44="","",IF(COUNTIFS('Eng GLA 6th, 7th, 8th'!$E$4:$DV$4,EN$3,'Eng GLA 6th, 7th, 8th'!$E47:$DV47,"&lt;&gt;")=0,"",SUMIF('Eng GLA 6th, 7th, 8th'!$E$4:$DV$4,EN$3,'Eng GLA 6th, 7th, 8th'!$E47:$DV47)))</f>
        <is>
          <t/>
        </is>
      </c>
      <c r="EO44" s="319" t="inlineStr">
        <f aca="false">IF($B44="","",IF(COUNTIFS('Eng GLA 6th, 7th, 8th'!$E$4:$DV$4,EO$3,'Eng GLA 6th, 7th, 8th'!$E47:$DV47,"&lt;&gt;")=0,"",SUMIF('Eng GLA 6th, 7th, 8th'!$E$4:$DV$4,EO$3,'Eng GLA 6th, 7th, 8th'!$E47:$DV47)))</f>
        <is>
          <t/>
        </is>
      </c>
      <c r="EP44" s="319" t="inlineStr">
        <f aca="false">IF($B44="","",IF(COUNTIFS('Eng GLA 6th, 7th, 8th'!$E$4:$DV$4,EP$3,'Eng GLA 6th, 7th, 8th'!$E47:$DV47,"&lt;&gt;")=0,"",SUMIF('Eng GLA 6th, 7th, 8th'!$E$4:$DV$4,EP$3,'Eng GLA 6th, 7th, 8th'!$E47:$DV47)))</f>
        <is>
          <t/>
        </is>
      </c>
      <c r="EQ44" s="319" t="inlineStr">
        <f aca="false">IF($B44="","",IF(COUNTIFS('Eng GLA 6th, 7th, 8th'!$E$4:$DV$4,EQ$3,'Eng GLA 6th, 7th, 8th'!$E47:$DV47,"&lt;&gt;")=0,"",SUMIF('Eng GLA 6th, 7th, 8th'!$E$4:$DV$4,EQ$3,'Eng GLA 6th, 7th, 8th'!$E47:$DV47)))</f>
        <is>
          <t/>
        </is>
      </c>
      <c r="ER44" s="319" t="inlineStr">
        <f aca="false">IF($B44="","",IF(COUNTIFS('Eng GLA 6th, 7th, 8th'!$E$4:$DV$4,ER$3,'Eng GLA 6th, 7th, 8th'!$E47:$DV47,"&lt;&gt;")=0,"",SUMIF('Eng GLA 6th, 7th, 8th'!$E$4:$DV$4,ER$3,'Eng GLA 6th, 7th, 8th'!$E47:$DV47)))</f>
        <is>
          <t/>
        </is>
      </c>
      <c r="ES44" s="319" t="inlineStr">
        <f aca="false">IF($B44="","",IF(COUNTIFS('Eng GLA 6th, 7th, 8th'!$E$4:$DV$4,ES$3,'Eng GLA 6th, 7th, 8th'!$E47:$DV47,"&lt;&gt;")=0,"",SUMIF('Eng GLA 6th, 7th, 8th'!$E$4:$DV$4,ES$3,'Eng GLA 6th, 7th, 8th'!$E47:$DV47)))</f>
        <is>
          <t/>
        </is>
      </c>
      <c r="ET44" s="319" t="inlineStr">
        <f aca="false">IF($B44="","",IF(COUNTIFS('Eng GLA 6th, 7th, 8th'!$E$4:$DV$4,ET$3,'Eng GLA 6th, 7th, 8th'!$E47:$DV47,"&lt;&gt;")=0,"",SUMIF('Eng GLA 6th, 7th, 8th'!$E$4:$DV$4,ET$3,'Eng GLA 6th, 7th, 8th'!$E47:$DV47)))</f>
        <is>
          <t/>
        </is>
      </c>
      <c r="EU44" s="319" t="inlineStr">
        <f aca="false">IF($B44="","",IF(COUNTIFS('Eng GLA 6th, 7th, 8th'!$E$4:$DV$4,EU$3,'Eng GLA 6th, 7th, 8th'!$E47:$DV47,"&lt;&gt;")=0,"",SUMIF('Eng GLA 6th, 7th, 8th'!$E$4:$DV$4,EU$3,'Eng GLA 6th, 7th, 8th'!$E47:$DV47)))</f>
        <is>
          <t/>
        </is>
      </c>
      <c r="EV44" s="319" t="inlineStr">
        <f aca="false">IF($B44="","",IF(COUNTIFS('Eng GLA 6th, 7th, 8th'!$E$4:$DV$4,EV$3,'Eng GLA 6th, 7th, 8th'!$E47:$DV47,"&lt;&gt;")=0,"",SUMIF('Eng GLA 6th, 7th, 8th'!$E$4:$DV$4,EV$3,'Eng GLA 6th, 7th, 8th'!$E47:$DV47)))</f>
        <is>
          <t/>
        </is>
      </c>
      <c r="EW44" s="319" t="inlineStr">
        <f aca="false">IF($B44="","",IF(COUNTIFS('Eng GLA 6th, 7th, 8th'!$E$4:$DV$4,EW$3,'Eng GLA 6th, 7th, 8th'!$E47:$DV47,"&lt;&gt;")=0,"",SUMIF('Eng GLA 6th, 7th, 8th'!$E$4:$DV$4,EW$3,'Eng GLA 6th, 7th, 8th'!$E47:$DV47)))</f>
        <is>
          <t/>
        </is>
      </c>
      <c r="EX44" s="319" t="inlineStr">
        <f aca="false">IF($B44="","",IF(COUNTIFS('Eng GLA 6th, 7th, 8th'!$E$4:$DV$4,EX$3,'Eng GLA 6th, 7th, 8th'!$E47:$DV47,"&lt;&gt;")=0,"",SUMIF('Eng GLA 6th, 7th, 8th'!$E$4:$DV$4,EX$3,'Eng GLA 6th, 7th, 8th'!$E47:$DV47)))</f>
        <is>
          <t/>
        </is>
      </c>
      <c r="EY44" s="319" t="inlineStr">
        <f aca="false">IF($B44="","",IF(COUNTIFS('Eng GLA 6th, 7th, 8th'!$E$4:$DV$4,EY$3,'Eng GLA 6th, 7th, 8th'!$E47:$DV47,"&lt;&gt;")=0,"",SUMIF('Eng GLA 6th, 7th, 8th'!$E$4:$DV$4,EY$3,'Eng GLA 6th, 7th, 8th'!$E47:$DV47)))</f>
        <is>
          <t/>
        </is>
      </c>
      <c r="EZ44" s="322" t="inlineStr">
        <f aca="false">IF('Cover Sheet'!$AC$6="8th", 'Eng GLA 6th, 7th, 8th'!CG47, "")</f>
        <is>
          <t/>
        </is>
      </c>
      <c r="FA44" s="319" t="inlineStr">
        <f aca="false">IF($B44="","",IF(COUNTIFS('Eng GLA 6th, 7th, 8th'!$E$4:$DV$4,FA$3,'Eng GLA 6th, 7th, 8th'!$E47:$DV47,"&lt;&gt;")=0,"",SUMIF('Eng GLA 6th, 7th, 8th'!$E$4:$DV$4,FA$3,'Eng GLA 6th, 7th, 8th'!$E47:$DV47)))</f>
        <is>
          <t/>
        </is>
      </c>
      <c r="FB44" s="319" t="inlineStr">
        <f aca="false">IF($B44="","",IF(COUNTIFS('Eng GLA 6th, 7th, 8th'!$E$4:$DV$4,FB$3,'Eng GLA 6th, 7th, 8th'!$E47:$DV47,"&lt;&gt;")=0,"",SUMIF('Eng GLA 6th, 7th, 8th'!$E$4:$DV$4,FB$3,'Eng GLA 6th, 7th, 8th'!$E47:$DV47)))</f>
        <is>
          <t/>
        </is>
      </c>
      <c r="FC44" s="319" t="inlineStr">
        <f aca="false">IF($B44="","",IF(COUNTIFS('Eng GLA 6th, 7th, 8th'!$E$4:$DV$4,FC$3,'Eng GLA 6th, 7th, 8th'!$E47:$DV47,"&lt;&gt;")=0,"",SUMIF('Eng GLA 6th, 7th, 8th'!$E$4:$DV$4,FC$3,'Eng GLA 6th, 7th, 8th'!$E47:$DV47)))</f>
        <is>
          <t/>
        </is>
      </c>
      <c r="FD44" s="319" t="inlineStr">
        <f aca="false">IF($B44="","",IF(COUNTIFS('Eng GLA 6th, 7th, 8th'!$E$4:$DV$4,FD$3,'Eng GLA 6th, 7th, 8th'!$E47:$DV47,"&lt;&gt;")=0,"",SUMIF('Eng GLA 6th, 7th, 8th'!$E$4:$DV$4,FD$3,'Eng GLA 6th, 7th, 8th'!$E47:$DV47)))</f>
        <is>
          <t/>
        </is>
      </c>
      <c r="FE44" s="319" t="inlineStr">
        <f aca="false">IF($B44="","",IF(COUNTIFS('Eng GLA 6th, 7th, 8th'!$E$4:$DV$4,FE$3,'Eng GLA 6th, 7th, 8th'!$E47:$DV47,"&lt;&gt;")=0,"",SUMIF('Eng GLA 6th, 7th, 8th'!$E$4:$DV$4,FE$3,'Eng GLA 6th, 7th, 8th'!$E47:$DV47)))</f>
        <is>
          <t/>
        </is>
      </c>
      <c r="FF44" s="319" t="inlineStr">
        <f aca="false">IF($B44="","",IF(COUNTIFS('Eng GLA 6th, 7th, 8th'!$E$4:$DV$4,FF$3,'Eng GLA 6th, 7th, 8th'!$E47:$DV47,"&lt;&gt;")=0,"",SUMIF('Eng GLA 6th, 7th, 8th'!$E$4:$DV$4,FF$3,'Eng GLA 6th, 7th, 8th'!$E47:$DV47)))</f>
        <is>
          <t/>
        </is>
      </c>
      <c r="FG44" s="319" t="inlineStr">
        <f aca="false">IF($B44="","",IF(COUNTIFS('Eng GLA 6th, 7th, 8th'!$E$4:$DV$4,FG$3,'Eng GLA 6th, 7th, 8th'!$E47:$DV47,"&lt;&gt;")=0,"",SUMIF('Eng GLA 6th, 7th, 8th'!$E$4:$DV$4,FG$3,'Eng GLA 6th, 7th, 8th'!$E47:$DV47)))</f>
        <is>
          <t/>
        </is>
      </c>
      <c r="FH44" s="319" t="inlineStr">
        <f aca="false">IF($B44="","",IF(COUNTIFS('Eng GLA 6th, 7th, 8th'!$E$4:$DV$4,FH$3,'Eng GLA 6th, 7th, 8th'!$E47:$DV47,"&lt;&gt;")=0,"",SUMIF('Eng GLA 6th, 7th, 8th'!$E$4:$DV$4,FH$3,'Eng GLA 6th, 7th, 8th'!$E47:$DV47)))</f>
        <is>
          <t/>
        </is>
      </c>
      <c r="FI44" s="319" t="inlineStr">
        <f aca="false">IF($B44="","",IF(COUNTIFS('Eng GLA 6th, 7th, 8th'!$E$4:$DV$4,FI$3,'Eng GLA 6th, 7th, 8th'!$E47:$DV47,"&lt;&gt;")=0,"",SUMIF('Eng GLA 6th, 7th, 8th'!$E$4:$DV$4,FI$3,'Eng GLA 6th, 7th, 8th'!$E47:$DV47)))</f>
        <is>
          <t/>
        </is>
      </c>
      <c r="FJ44" s="319" t="inlineStr">
        <f aca="false">IF($B44="","",IF(COUNTIFS('Eng GLA 6th, 7th, 8th'!$E$4:$DV$4,FJ$3,'Eng GLA 6th, 7th, 8th'!$E47:$DV47,"&lt;&gt;")=0,"",SUMIF('Eng GLA 6th, 7th, 8th'!$E$4:$DV$4,FJ$3,'Eng GLA 6th, 7th, 8th'!$E47:$DV47)))</f>
        <is>
          <t/>
        </is>
      </c>
      <c r="FK44" s="319" t="inlineStr">
        <f aca="false">IF($B44="","",IF(COUNTIFS('Eng GLA 6th, 7th, 8th'!$E$4:$DV$4,FK$3,'Eng GLA 6th, 7th, 8th'!$E47:$DV47,"&lt;&gt;")=0,"",SUMIF('Eng GLA 6th, 7th, 8th'!$E$4:$DV$4,FK$3,'Eng GLA 6th, 7th, 8th'!$E47:$DV47)))</f>
        <is>
          <t/>
        </is>
      </c>
      <c r="FL44" s="319" t="inlineStr">
        <f aca="false">IF($B44="","",IF(COUNTIFS('Eng GLA 6th, 7th, 8th'!$E$4:$DV$4,FL$3,'Eng GLA 6th, 7th, 8th'!$E47:$DV47,"&lt;&gt;")=0,"",SUMIF('Eng GLA 6th, 7th, 8th'!$E$4:$DV$4,FL$3,'Eng GLA 6th, 7th, 8th'!$E47:$DV47)))</f>
        <is>
          <t/>
        </is>
      </c>
      <c r="FM44" s="319" t="inlineStr">
        <f aca="false">IF($B44="","",IF(COUNTIFS('Eng GLA 6th, 7th, 8th'!$E$4:$DV$4,FM$3,'Eng GLA 6th, 7th, 8th'!$E47:$DV47,"&lt;&gt;")=0,"",SUMIF('Eng GLA 6th, 7th, 8th'!$E$4:$DV$4,FM$3,'Eng GLA 6th, 7th, 8th'!$E47:$DV47)))</f>
        <is>
          <t/>
        </is>
      </c>
      <c r="FN44" s="319" t="inlineStr">
        <f aca="false">IF($B44="","",IF(COUNTIFS('Eng GLA 6th, 7th, 8th'!$E$4:$DV$4,FN$3,'Eng GLA 6th, 7th, 8th'!$E47:$DV47,"&lt;&gt;")=0,"",SUMIF('Eng GLA 6th, 7th, 8th'!$E$4:$DV$4,FN$3,'Eng GLA 6th, 7th, 8th'!$E47:$DV47)))</f>
        <is>
          <t/>
        </is>
      </c>
      <c r="FO44" s="319" t="inlineStr">
        <f aca="false">IF($B44="","",IF(COUNTIFS('Eng GLA 6th, 7th, 8th'!$E$4:$DV$4,FO$3,'Eng GLA 6th, 7th, 8th'!$E47:$DV47,"&lt;&gt;")=0,"",SUMIF('Eng GLA 6th, 7th, 8th'!$E$4:$DV$4,FO$3,'Eng GLA 6th, 7th, 8th'!$E47:$DV47)))</f>
        <is>
          <t/>
        </is>
      </c>
    </row>
    <row r="45" customFormat="false" ht="12.75" hidden="false" customHeight="true" outlineLevel="0" collapsed="false">
      <c r="A45" s="315" t="n">
        <v>41</v>
      </c>
      <c r="B45" s="315" t="inlineStr">
        <f aca="false">'English Scores- Leveled papers'!B47</f>
        <is>
          <t/>
        </is>
      </c>
      <c r="C45" s="315"/>
      <c r="D45" s="316" t="inlineStr">
        <f aca="false">IF(OR(B45="",H45="",'Cover Sheet'!E45=""),"",'Cover Sheet'!E45)</f>
        <is>
          <t/>
        </is>
      </c>
      <c r="E45" s="316" t="inlineStr">
        <f aca="false">IF(OR(B45="",H45="",'Cover Sheet'!F45=""),"",'Cover Sheet'!F45)</f>
        <is>
          <t/>
        </is>
      </c>
      <c r="F45" s="316" t="inlineStr">
        <f aca="false">IF(OR(B45="",H45="",'Cover Sheet'!H45=""),"",'Cover Sheet'!H45)</f>
        <is>
          <t/>
        </is>
      </c>
      <c r="G45" s="316"/>
      <c r="H45" s="316" t="inlineStr">
        <f aca="false">IF(OR(B45="",COUNT('English Scores- Leveled papers'!H47:KM47)=0),"",IF((AND(AB45&gt;=(70/100),AB45&lt;1.1)),9,IF((AND(AA45&gt;=(70/100),AA45&lt;1.1)),8,IF((AND(Z45&gt;=(70/100),Z45&lt;1.1)),7,IF((AND(Y45&gt;=(70/100),Y45&lt;1.1)),6,IF(AND(X45&gt;=0.7,X45&lt;1.1),5.5,IF(AND(W45&gt;=0.7,W45&lt;1.1),5,IF(AND(V45&gt;=0.7,V45&lt;1.1),4.5,IF(AND(U45&gt;=0.7,U45&lt;1.1),4,IF(AND(T45&gt;=0.7,T45&lt;1.1),3.5,IF(AND(S45&gt;=0.7,S45&lt;1.1),3,IF(AND(R45&gt;=0.7,R45&lt;1.1),2.5,IF(AND(Q45&gt;=0.7,Q45&lt;1.1),2,IF(AND(P45&gt;=0.7,P45&lt;1.1),1.5,IF(AND(O45&gt;=0.7,O45&lt;1.1),1,IF(AND(N45&gt;=0.7,N45&lt;1.1),0.5,IF(AND(M45&gt;=0.7,M45&lt;1.1),0.2,IF(AND(L45&gt;=0.7,L45&lt;1.1),0,IF(COUNT('English Scores- Leveled papers'!H47:M47)=0,"",-0.5)))))))))))))))))))</f>
        <is>
          <t/>
        </is>
      </c>
      <c r="I45" s="317" t="str">
        <f aca="false">IFERROR(IF(OR(B45="",H45=""),"",IF((AND(AB45&gt;=(70/100),AB45&lt;1.1)),AB45,IF(AND((AA45)&gt;=(70/100),AA45&lt;1.1),AA45,IF((AND((Z45)&gt;=(70/100),Z45&lt;1.1)),Z45,IF(AND((Y45)&gt;=(70/100),Y45&lt;1.1),Y45,IF(AND(X45&gt;=0.7,X45&lt;1.1),X45,IF(AND((W45)&gt;=0.7,W45&lt;1.1),W45,IF(AND((V45)&gt;=0.7,V45&lt;1.1),V45,IF(AND((U45)&gt;=0.7,U45&lt;1.1),U45,IF(AND((T45)&gt;=0.7,T45&lt;1.1),T45,IF(AND((S45)&gt;=0.7,S45&lt;1.1),S45,IF(AND((R45)&gt;=0.7,R45&lt;1.1),R45,IF(AND((Q45)&gt;=0.7,Q45&lt;1.1),Q45,IF(AND((P45)&gt;=0.7,P45&lt;1.1),P45,IF(AND((O45)&gt;=0.7,O45&lt;1.1),O45,IF(AND((N45)&gt;=0.7,N45&lt;1.1),N45,IF(AND((M45)&gt;=0.7,M45&lt;1.1),M45,IF(AND((L45)&gt;=0.7,L45&lt;1.1),L45,L45)))))))))))))))))),"")</f>
        <v/>
      </c>
      <c r="J45" s="317" t="str">
        <f aca="false">IF((OR(B45="",H45="")),"",IF(AND((AB45)&gt;=(70/100),AB45&lt;1.1),"",IF((AND((AA45)&gt;=(70/100),AA45&lt;1.1)),AB45,IF((AND((Z45)&gt;=(70/100),Z45&lt;1.1)),AA45,IF((AND((Y45)&gt;=(70/100),Y45&lt;1.1)),Z45,IF(AND((X45)&gt;=0.7,X45&lt;1.1),Y45,IF(AND((W45)&gt;=0.7,W45&lt;1.1),X45,IF(AND((V45)&gt;=0.7,V45&lt;1.1),W45,IF(AND((U45)&gt;=0.7,U45&lt;1.1),V45,IF(AND((T45)&gt;=0.7,T45&lt;1.1),U45,IF(AND((S45)&gt;=0.7,S45&lt;1.1),T45,IF(AND((R45)&gt;=0.7,R45&lt;1.1),S45,IF(AND((Q45)&gt;=0.7,Q45&lt;1.1),R45,IF(AND((P45)&gt;=0.7,P45&lt;1.1),Q45,IF(AND((O45)&gt;=0.7,O45&lt;1.1),P45,IF(AND((N45)&gt;=0.7,N45&lt;1.1),O45,IF(AND((M45)&gt;=0.7,M45&lt;1.1),N45,IF(AND((L45)&gt;=0.7,L45&lt;1.1),M45,""))))))))))))))))))</f>
        <v/>
      </c>
      <c r="K45" s="317" t="str">
        <f aca="false">IF((OR(B45="",H45="")),"",IF(AND((AB45)&gt;=(70/100),AB45&lt;1.1),AA45,IF((AND((AA45)&gt;=(70/100),AA45&lt;1.1)),Z45,IF((AND((Z45)&gt;=(70/100),Z45&lt;1.1)),Y45,IF((AND((Y45)&gt;=(70/100),Y45&lt;1.1)),X45,IF(AND((X45)&gt;=0.7,X45&lt;1.1),W45,IF(AND((W45)&gt;=0.7,W45&lt;1.1),V45,IF(AND((V45)&gt;=0.7,V45&lt;1.1),U45,IF(AND((U45)&gt;=0.7,U45&lt;1.1),T45,IF(AND((T45)&gt;=0.7,T45&lt;1.1),S45,IF(AND((S45)&gt;=0.7,S45&lt;1.1),R45,IF(AND((R45)&gt;=0.7,R45&lt;1.1),Q45,IF(AND((Q45)&gt;=0.7,Q45&lt;1.1),P45,IF(AND((P45)&gt;=0.7,P45&lt;1.1),O45,IF(AND((O45)&gt;=0.7,O45&lt;1.1),N45,IF(AND((N45)&gt;=0.7,N45&lt;1.1),M45,IF(AND((M45)&gt;=0.7,M45&lt;1.1),L45,IF(AND((L45)&gt;=0.7,L45&lt;1.1),"",""))))))))))))))))))</f>
        <v/>
      </c>
      <c r="L45" s="318" t="str">
        <f aca="false">IFERROR(IF((B45=""),"",(IF(COUNT(AC45:AG45)=0,"",ROUND(SUM(AC45:AG45)/SUM($AC$2:$AG$2),1)))),"")</f>
        <v/>
      </c>
      <c r="M45" s="318" t="str">
        <f aca="false">IFERROR(IF((B45=""),"",(IF(COUNT(AH45:AL45)=0,"",ROUND(SUM(AH45:AL45)/SUM($AH$2:$AL$2),1)))),"")</f>
        <v/>
      </c>
      <c r="N45" s="318" t="str">
        <f aca="false">IFERROR(IF((B45=""),"",(IF(COUNT(AM45:AQ45)=0,"",ROUND(SUM(AM45:AQ45)/SUM($AM$2:$AQ$2),1)))),"")</f>
        <v/>
      </c>
      <c r="O45" s="318" t="str">
        <f aca="false">IFERROR(IF((B45=""),"",(IF(COUNT(AR45:AV45)=0,"",ROUND(SUM(AR45:AV45)/SUM($AR$2:$AV$2),1)))),"")</f>
        <v/>
      </c>
      <c r="P45" s="318" t="str">
        <f aca="false">IFERROR(IF((B45=""),"",(IF(COUNT(AX45:BB45)=0,"",ROUND(SUM(AX45:BB45)/SUM($AX$2:$BB$2),1)))),"")</f>
        <v/>
      </c>
      <c r="Q45" s="318" t="str">
        <f aca="false">IFERROR(IF((B45=""),"",(IF(COUNT(BD45:BJ45)=0,"",ROUND(SUM(BD45:BJ45)/SUM($BD$2:$BJ$2),1)))),0)</f>
        <v/>
      </c>
      <c r="R45" s="318" t="str">
        <f aca="false">IFERROR(IF((B45=""),"",(IF(COUNT(BL45:BS45)=0,"",ROUND(SUM(BL45:BR45)/SUM($BL$2:$BR$2),1)))),0)</f>
        <v/>
      </c>
      <c r="S45" s="318" t="str">
        <f aca="false">IFERROR(IF((B45=""),"",(IF(COUNT(BT45:CB45)=0,"",ROUND(SUM(BT45:CA45)/SUM($BT$2:$CA$2),1)))),0)</f>
        <v/>
      </c>
      <c r="T45" s="318" t="str">
        <f aca="false">IFERROR(IF((B45=""),"",(IF(COUNT(CC45:CJ45)=0,"",ROUND(SUM(CC45:CI45)/SUM($CC$2:$CI$2),1)))),0)</f>
        <v/>
      </c>
      <c r="U45" s="318" t="str">
        <f aca="false">IFERROR(IF((B45=""),"",(IF(COUNT(CK45:CQ45)=0,"",ROUND(SUM(CK45:CQ45)/SUM($CK$2:$CQ$2),1)))),0)</f>
        <v/>
      </c>
      <c r="V45" s="318" t="str">
        <f aca="false">IFERROR(IF((B45=""),"",(IF(COUNT(CS45:CY45)=0,"",ROUND(SUM(CS45:CY45)/SUM($CS$2:$CY$2),1)))),0)</f>
        <v/>
      </c>
      <c r="W45" s="318" t="str">
        <f aca="false">IFERROR(IF((B45=""),"",(IF(COUNT(DA45:DI45)=0,"",ROUND(SUM(DA45:DI45)/SUM($DA$2:$DI$2),1)))),0)</f>
        <v/>
      </c>
      <c r="X45" s="318" t="str">
        <f aca="false">IFERROR(IF((B45=""),"",(IF(COUNT(DK45:DP45)=0,"",ROUND(SUM(DK45:DP45)/SUM($DK$2:$DP$2),1)))),0)</f>
        <v/>
      </c>
      <c r="Y45" s="318"/>
      <c r="Z45" s="318"/>
      <c r="AA45" s="318"/>
      <c r="AB45" s="318"/>
      <c r="AC45" s="319" t="inlineStr">
        <f aca="false">IF($B45="","",IF(COUNTIFS('English Scores- Leveled papers'!$H$4:$KM$4,AC$3,'English Scores- Leveled papers'!$H47:$KM47,"&lt;&gt;")=0,"",SUMIF('English Scores- Leveled papers'!$H$4:$KM$4,AC$3,'English Scores- Leveled papers'!$H47:$KM47)))</f>
        <is>
          <t/>
        </is>
      </c>
      <c r="AD45" s="319" t="inlineStr">
        <f aca="false">IF($B45="","",IF(COUNTIFS('English Scores- Leveled papers'!$H$4:$KM$4,AD$3,'English Scores- Leveled papers'!$H47:$KM47,"&lt;&gt;")=0,"",SUMIF('English Scores- Leveled papers'!$H$4:$KM$4,AD$3,'English Scores- Leveled papers'!$H47:$KM47)))</f>
        <is>
          <t/>
        </is>
      </c>
      <c r="AE45" s="319" t="inlineStr">
        <f aca="false">IF($B45="","",IF(COUNTIFS('English Scores- Leveled papers'!$H$4:$KM$4,AE$3,'English Scores- Leveled papers'!$H47:$KM47,"&lt;&gt;")=0,"",SUMIF('English Scores- Leveled papers'!$H$4:$KM$4,AE$3,'English Scores- Leveled papers'!$H47:$KM47)))</f>
        <is>
          <t/>
        </is>
      </c>
      <c r="AF45" s="319" t="inlineStr">
        <f aca="false">IF($B45="","",IF(COUNTIFS('English Scores- Leveled papers'!$H$4:$KM$4,AF$3,'English Scores- Leveled papers'!$H47:$KM47,"&lt;&gt;")=0,"",SUMIF('English Scores- Leveled papers'!$H$4:$KM$4,AF$3,'English Scores- Leveled papers'!$H47:$KM47)))</f>
        <is>
          <t/>
        </is>
      </c>
      <c r="AG45" s="319" t="inlineStr">
        <f aca="false">IF($B45="","",IF(COUNTIFS('English Scores- Leveled papers'!$H$4:$KM$4,AG$3,'English Scores- Leveled papers'!$H47:$KM47,"&lt;&gt;")=0,"",SUMIF('English Scores- Leveled papers'!$H$4:$KM$4,AG$3,'English Scores- Leveled papers'!$H47:$KM47)))</f>
        <is>
          <t/>
        </is>
      </c>
      <c r="AH45" s="319" t="inlineStr">
        <f aca="false">IF($B45="","",IF(COUNTIFS('English Scores- Leveled papers'!$H$4:$KM$4,AH$3,'English Scores- Leveled papers'!$H47:$KM47,"&lt;&gt;")=0,"",SUMIF('English Scores- Leveled papers'!$H$4:$KM$4,AH$3,'English Scores- Leveled papers'!$H47:$KM47)))</f>
        <is>
          <t/>
        </is>
      </c>
      <c r="AI45" s="319" t="inlineStr">
        <f aca="false">IF($B45="","",IF(COUNTIFS('English Scores- Leveled papers'!$H$4:$KM$4,AI$3,'English Scores- Leveled papers'!$H47:$KM47,"&lt;&gt;")=0,"",SUMIF('English Scores- Leveled papers'!$H$4:$KM$4,AI$3,'English Scores- Leveled papers'!$H47:$KM47)))</f>
        <is>
          <t/>
        </is>
      </c>
      <c r="AJ45" s="319" t="inlineStr">
        <f aca="false">IF($B45="","",IF(COUNTIFS('English Scores- Leveled papers'!$H$4:$KM$4,AJ$3,'English Scores- Leveled papers'!$H47:$KM47,"&lt;&gt;")=0,"",SUMIF('English Scores- Leveled papers'!$H$4:$KM$4,AJ$3,'English Scores- Leveled papers'!$H47:$KM47)))</f>
        <is>
          <t/>
        </is>
      </c>
      <c r="AK45" s="319" t="inlineStr">
        <f aca="false">IF($B45="","",IF(COUNTIFS('English Scores- Leveled papers'!$H$4:$KM$4,AK$3,'English Scores- Leveled papers'!$H47:$KM47,"&lt;&gt;")=0,"",SUMIF('English Scores- Leveled papers'!$H$4:$KM$4,AK$3,'English Scores- Leveled papers'!$H47:$KM47)))</f>
        <is>
          <t/>
        </is>
      </c>
      <c r="AL45" s="319" t="inlineStr">
        <f aca="false">IF($B45="","",IF(COUNTIFS('English Scores- Leveled papers'!$H$4:$KM$4,AL$3,'English Scores- Leveled papers'!$H47:$KM47,"&lt;&gt;")=0,"",SUMIF('English Scores- Leveled papers'!$H$4:$KM$4,AL$3,'English Scores- Leveled papers'!$H47:$KM47)))</f>
        <is>
          <t/>
        </is>
      </c>
      <c r="AM45" s="319" t="inlineStr">
        <f aca="false">IF($B45="","",IF(COUNTIFS('English Scores- Leveled papers'!$H$4:$KM$4,AM$3,'English Scores- Leveled papers'!$H47:$KM47,"&lt;&gt;")=0,"",SUMIF('English Scores- Leveled papers'!$H$4:$KM$4,AM$3,'English Scores- Leveled papers'!$H47:$KM47)))</f>
        <is>
          <t/>
        </is>
      </c>
      <c r="AN45" s="319" t="inlineStr">
        <f aca="false">IF($B45="","",IF(COUNTIFS('English Scores- Leveled papers'!$H$4:$KM$4,AN$3,'English Scores- Leveled papers'!$H47:$KM47,"&lt;&gt;")=0,"",SUMIF('English Scores- Leveled papers'!$H$4:$KM$4,AN$3,'English Scores- Leveled papers'!$H47:$KM47)))</f>
        <is>
          <t/>
        </is>
      </c>
      <c r="AO45" s="319" t="inlineStr">
        <f aca="false">IF($B45="","",IF(COUNTIFS('English Scores- Leveled papers'!$H$4:$KM$4,AO$3,'English Scores- Leveled papers'!$H47:$KM47,"&lt;&gt;")=0,"",SUMIF('English Scores- Leveled papers'!$H$4:$KM$4,AO$3,'English Scores- Leveled papers'!$H47:$KM47)))</f>
        <is>
          <t/>
        </is>
      </c>
      <c r="AP45" s="319" t="inlineStr">
        <f aca="false">IF($B45="","",IF(COUNTIFS('English Scores- Leveled papers'!$H$4:$KM$4,AP$3,'English Scores- Leveled papers'!$H47:$KM47,"&lt;&gt;")=0,"",SUMIF('English Scores- Leveled papers'!$H$4:$KM$4,AP$3,'English Scores- Leveled papers'!$H47:$KM47)))</f>
        <is>
          <t/>
        </is>
      </c>
      <c r="AQ45" s="319" t="inlineStr">
        <f aca="false">IF($B45="","",IF(COUNTIFS('English Scores- Leveled papers'!$H$4:$KM$4,AQ$3,'English Scores- Leveled papers'!$H47:$KM47,"&lt;&gt;")=0,"",SUMIF('English Scores- Leveled papers'!$H$4:$KM$4,AQ$3,'English Scores- Leveled papers'!$H47:$KM47)))</f>
        <is>
          <t/>
        </is>
      </c>
      <c r="AR45" s="319" t="inlineStr">
        <f aca="false">IF($B45="","",IF(COUNTIFS('English Scores- Leveled papers'!$H$4:$KM$4,AR$3,'English Scores- Leveled papers'!$H47:$KM47,"&lt;&gt;")=0,"",SUMIF('English Scores- Leveled papers'!$H$4:$KM$4,AR$3,'English Scores- Leveled papers'!$H47:$KM47)))</f>
        <is>
          <t/>
        </is>
      </c>
      <c r="AS45" s="319" t="inlineStr">
        <f aca="false">IF($B45="","",IF(COUNTIFS('English Scores- Leveled papers'!$H$4:$KM$4,AS$3,'English Scores- Leveled papers'!$H47:$KM47,"&lt;&gt;")=0,"",SUMIF('English Scores- Leveled papers'!$H$4:$KM$4,AS$3,'English Scores- Leveled papers'!$H47:$KM47)))</f>
        <is>
          <t/>
        </is>
      </c>
      <c r="AT45" s="319" t="inlineStr">
        <f aca="false">IF($B45="","",IF(COUNTIFS('English Scores- Leveled papers'!$H$4:$KM$4,AT$3,'English Scores- Leveled papers'!$H47:$KM47,"&lt;&gt;")=0,"",SUMIF('English Scores- Leveled papers'!$H$4:$KM$4,AT$3,'English Scores- Leveled papers'!$H47:$KM47)))</f>
        <is>
          <t/>
        </is>
      </c>
      <c r="AU45" s="319" t="inlineStr">
        <f aca="false">IF($B45="","",IF(COUNTIFS('English Scores- Leveled papers'!$H$4:$KM$4,AU$3,'English Scores- Leveled papers'!$H47:$KM47,"&lt;&gt;")=0,"",SUMIF('English Scores- Leveled papers'!$H$4:$KM$4,AU$3,'English Scores- Leveled papers'!$H47:$KM47)))</f>
        <is>
          <t/>
        </is>
      </c>
      <c r="AV45" s="319" t="inlineStr">
        <f aca="false">IF($B45="","",IF(COUNTIFS('English Scores- Leveled papers'!$H$4:$KM$4,AV$3,'English Scores- Leveled papers'!$H47:$KM47,"&lt;&gt;")=0,"",SUMIF('English Scores- Leveled papers'!$H$4:$KM$4,AV$3,'English Scores- Leveled papers'!$H47:$KM47)))</f>
        <is>
          <t/>
        </is>
      </c>
      <c r="AW45" s="319" t="inlineStr">
        <f aca="false">IF($B45="","",IF(COUNTIFS('English Scores- Leveled papers'!$H$4:$KM$4,AW$3,'English Scores- Leveled papers'!$H47:$KM47,"&lt;&gt;")=0,"",SUMIF('English Scores- Leveled papers'!$H$4:$KM$4,AW$3,'English Scores- Leveled papers'!$H47:$KM47)))</f>
        <is>
          <t/>
        </is>
      </c>
      <c r="AX45" s="319" t="inlineStr">
        <f aca="false">IF($B45="","",IF(COUNTIFS('English Scores- Leveled papers'!$H$4:$KM$4,AX$3,'English Scores- Leveled papers'!$H47:$KM47,"&lt;&gt;")=0,"",SUMIF('English Scores- Leveled papers'!$H$4:$KM$4,AX$3,'English Scores- Leveled papers'!$H47:$KM47)))</f>
        <is>
          <t/>
        </is>
      </c>
      <c r="AY45" s="319" t="inlineStr">
        <f aca="false">IF($B45="","",IF(COUNTIFS('English Scores- Leveled papers'!$H$4:$KM$4,AY$3,'English Scores- Leveled papers'!$H47:$KM47,"&lt;&gt;")=0,"",SUMIF('English Scores- Leveled papers'!$H$4:$KM$4,AY$3,'English Scores- Leveled papers'!$H47:$KM47)))</f>
        <is>
          <t/>
        </is>
      </c>
      <c r="AZ45" s="319" t="inlineStr">
        <f aca="false">IF($B45="","",IF(COUNTIFS('English Scores- Leveled papers'!$H$4:$KM$4,AZ$3,'English Scores- Leveled papers'!$H47:$KM47,"&lt;&gt;")=0,"",SUMIF('English Scores- Leveled papers'!$H$4:$KM$4,AZ$3,'English Scores- Leveled papers'!$H47:$KM47)))</f>
        <is>
          <t/>
        </is>
      </c>
      <c r="BA45" s="319" t="inlineStr">
        <f aca="false">IF($B45="","",IF(COUNTIFS('English Scores- Leveled papers'!$H$4:$KM$4,BA$3,'English Scores- Leveled papers'!$H47:$KM47,"&lt;&gt;")=0,"",SUMIF('English Scores- Leveled papers'!$H$4:$KM$4,BA$3,'English Scores- Leveled papers'!$H47:$KM47)))</f>
        <is>
          <t/>
        </is>
      </c>
      <c r="BB45" s="319" t="inlineStr">
        <f aca="false">IF($B45="","",IF(COUNTIFS('English Scores- Leveled papers'!$H$4:$KM$4,BB$3,'English Scores- Leveled papers'!$H47:$KM47,"&lt;&gt;")=0,"",SUMIF('English Scores- Leveled papers'!$H$4:$KM$4,BB$3,'English Scores- Leveled papers'!$H47:$KM47)))</f>
        <is>
          <t/>
        </is>
      </c>
      <c r="BC45" s="319" t="inlineStr">
        <f aca="false">IF($B45="","",IF(COUNTIFS('English Scores- Leveled papers'!$H$4:$KM$4,BC$3,'English Scores- Leveled papers'!$H47:$KM47,"&lt;&gt;")=0,"",SUMIF('English Scores- Leveled papers'!$H$4:$KM$4,BC$3,'English Scores- Leveled papers'!$H47:$KM47)))</f>
        <is>
          <t/>
        </is>
      </c>
      <c r="BD45" s="319" t="inlineStr">
        <f aca="false">IF($B45="","",IF(COUNTIFS('English Scores- Leveled papers'!$H$4:$KM$4,BD$3,'English Scores- Leveled papers'!$H47:$KM47,"&lt;&gt;")=0,"",SUMIF('English Scores- Leveled papers'!$H$4:$KM$4,BD$3,'English Scores- Leveled papers'!$H47:$KM47)))</f>
        <is>
          <t/>
        </is>
      </c>
      <c r="BE45" s="319" t="inlineStr">
        <f aca="false">IF($B45="","",IF(COUNTIFS('English Scores- Leveled papers'!$H$4:$KM$4,BE$3,'English Scores- Leveled papers'!$H47:$KM47,"&lt;&gt;")=0,"",SUMIF('English Scores- Leveled papers'!$H$4:$KM$4,BE$3,'English Scores- Leveled papers'!$H47:$KM47)))</f>
        <is>
          <t/>
        </is>
      </c>
      <c r="BF45" s="319" t="inlineStr">
        <f aca="false">IF($B45="","",IF(COUNTIFS('English Scores- Leveled papers'!$H$4:$KM$4,BF$3,'English Scores- Leveled papers'!$H47:$KM47,"&lt;&gt;")=0,"",SUMIF('English Scores- Leveled papers'!$H$4:$KM$4,BF$3,'English Scores- Leveled papers'!$H47:$KM47)))</f>
        <is>
          <t/>
        </is>
      </c>
      <c r="BG45" s="319" t="inlineStr">
        <f aca="false">IF($B45="","",IF(COUNTIFS('English Scores- Leveled papers'!$H$4:$KM$4,BG$3,'English Scores- Leveled papers'!$H47:$KM47,"&lt;&gt;")=0,"",SUMIF('English Scores- Leveled papers'!$H$4:$KM$4,BG$3,'English Scores- Leveled papers'!$H47:$KM47)))</f>
        <is>
          <t/>
        </is>
      </c>
      <c r="BH45" s="319" t="inlineStr">
        <f aca="false">IF($B45="","",IF(COUNTIFS('English Scores- Leveled papers'!$H$4:$KM$4,BH$3,'English Scores- Leveled papers'!$H47:$KM47,"&lt;&gt;")=0,"",SUMIF('English Scores- Leveled papers'!$H$4:$KM$4,BH$3,'English Scores- Leveled papers'!$H47:$KM47)))</f>
        <is>
          <t/>
        </is>
      </c>
      <c r="BI45" s="319" t="inlineStr">
        <f aca="false">IF($B45="","",IF(COUNTIFS('English Scores- Leveled papers'!$H$4:$KM$4,BI$3,'English Scores- Leveled papers'!$H47:$KM47,"&lt;&gt;")=0,"",SUMIF('English Scores- Leveled papers'!$H$4:$KM$4,BI$3,'English Scores- Leveled papers'!$H47:$KM47)))</f>
        <is>
          <t/>
        </is>
      </c>
      <c r="BJ45" s="319" t="inlineStr">
        <f aca="false">IF($B45="","",IF(COUNTIFS('English Scores- Leveled papers'!$H$4:$KM$4,BJ$3,'English Scores- Leveled papers'!$H47:$KM47,"&lt;&gt;")=0,"",SUMIF('English Scores- Leveled papers'!$H$4:$KM$4,BJ$3,'English Scores- Leveled papers'!$H47:$KM47)))</f>
        <is>
          <t/>
        </is>
      </c>
      <c r="BK45" s="319" t="inlineStr">
        <f aca="false">IF($B45="","",IF(COUNTIFS('English Scores- Leveled papers'!$H$4:$KM$4,BK$3,'English Scores- Leveled papers'!$H47:$KM47,"&lt;&gt;")=0,"",SUMIF('English Scores- Leveled papers'!$H$4:$KM$4,BK$3,'English Scores- Leveled papers'!$H47:$KM47)))</f>
        <is>
          <t/>
        </is>
      </c>
      <c r="BL45" s="319" t="inlineStr">
        <f aca="false">IF($B45="","",IF(COUNTIFS('English Scores- Leveled papers'!$H$4:$KM$4,BL$3,'English Scores- Leveled papers'!$H47:$KM47,"&lt;&gt;")=0,"",SUMIF('English Scores- Leveled papers'!$H$4:$KM$4,BL$3,'English Scores- Leveled papers'!$H47:$KM47)))</f>
        <is>
          <t/>
        </is>
      </c>
      <c r="BM45" s="319" t="inlineStr">
        <f aca="false">IF($B45="","",IF(COUNTIFS('English Scores- Leveled papers'!$H$4:$KM$4,BM$3,'English Scores- Leveled papers'!$H47:$KM47,"&lt;&gt;")=0,"",SUMIF('English Scores- Leveled papers'!$H$4:$KM$4,BM$3,'English Scores- Leveled papers'!$H47:$KM47)))</f>
        <is>
          <t/>
        </is>
      </c>
      <c r="BN45" s="319" t="inlineStr">
        <f aca="false">IF($B45="","",IF(COUNTIFS('English Scores- Leveled papers'!$H$4:$KM$4,BN$3,'English Scores- Leveled papers'!$H47:$KM47,"&lt;&gt;")=0,"",SUMIF('English Scores- Leveled papers'!$H$4:$KM$4,BN$3,'English Scores- Leveled papers'!$H47:$KM47)))</f>
        <is>
          <t/>
        </is>
      </c>
      <c r="BO45" s="319" t="inlineStr">
        <f aca="false">IF($B45="","",IF(COUNTIFS('English Scores- Leveled papers'!$H$4:$KM$4,BO$3,'English Scores- Leveled papers'!$H47:$KM47,"&lt;&gt;")=0,"",SUMIF('English Scores- Leveled papers'!$H$4:$KM$4,BO$3,'English Scores- Leveled papers'!$H47:$KM47)))</f>
        <is>
          <t/>
        </is>
      </c>
      <c r="BP45" s="319" t="inlineStr">
        <f aca="false">IF($B45="","",IF(COUNTIFS('English Scores- Leveled papers'!$H$4:$KM$4,BP$3,'English Scores- Leveled papers'!$H47:$KM47,"&lt;&gt;")=0,"",SUMIF('English Scores- Leveled papers'!$H$4:$KM$4,BP$3,'English Scores- Leveled papers'!$H47:$KM47)))</f>
        <is>
          <t/>
        </is>
      </c>
      <c r="BQ45" s="319" t="inlineStr">
        <f aca="false">IF($B45="","",IF(COUNTIFS('English Scores- Leveled papers'!$H$4:$KM$4,BQ$3,'English Scores- Leveled papers'!$H47:$KM47,"&lt;&gt;")=0,"",SUMIF('English Scores- Leveled papers'!$H$4:$KM$4,BQ$3,'English Scores- Leveled papers'!$H47:$KM47)))</f>
        <is>
          <t/>
        </is>
      </c>
      <c r="BR45" s="319" t="inlineStr">
        <f aca="false">IF($B45="","",IF(COUNTIFS('English Scores- Leveled papers'!$H$4:$KM$4,BR$3,'English Scores- Leveled papers'!$H47:$KM47,"&lt;&gt;")=0,"",SUMIF('English Scores- Leveled papers'!$H$4:$KM$4,BR$3,'English Scores- Leveled papers'!$H47:$KM47)))</f>
        <is>
          <t/>
        </is>
      </c>
      <c r="BS45" s="319" t="inlineStr">
        <f aca="false">IF($B45="","",IF(COUNTIFS('English Scores- Leveled papers'!$H$4:$KM$4,BS$3,'English Scores- Leveled papers'!$H47:$KM47,"&lt;&gt;")=0,"",SUMIF('English Scores- Leveled papers'!$H$4:$KM$4,BS$3,'English Scores- Leveled papers'!$H47:$KM47)))</f>
        <is>
          <t/>
        </is>
      </c>
      <c r="BT45" s="319" t="inlineStr">
        <f aca="false">IF($B45="","",IF(COUNTIFS('English Scores- Leveled papers'!$H$4:$KM$4,BT$3,'English Scores- Leveled papers'!$H47:$KM47,"&lt;&gt;")=0,"",SUMIF('English Scores- Leveled papers'!$H$4:$KM$4,BT$3,'English Scores- Leveled papers'!$H47:$KM47)))</f>
        <is>
          <t/>
        </is>
      </c>
      <c r="BU45" s="319" t="inlineStr">
        <f aca="false">IF($B45="","",IF(COUNTIFS('English Scores- Leveled papers'!$H$4:$KM$4,BU$3,'English Scores- Leveled papers'!$H47:$KM47,"&lt;&gt;")=0,"",SUMIF('English Scores- Leveled papers'!$H$4:$KM$4,BU$3,'English Scores- Leveled papers'!$H47:$KM47)))</f>
        <is>
          <t/>
        </is>
      </c>
      <c r="BV45" s="319" t="inlineStr">
        <f aca="false">IF($B45="","",IF(COUNTIFS('English Scores- Leveled papers'!$H$4:$KM$4,BV$3,'English Scores- Leveled papers'!$H47:$KM47,"&lt;&gt;")=0,"",SUMIF('English Scores- Leveled papers'!$H$4:$KM$4,BV$3,'English Scores- Leveled papers'!$H47:$KM47)))</f>
        <is>
          <t/>
        </is>
      </c>
      <c r="BW45" s="319" t="inlineStr">
        <f aca="false">IF($B45="","",IF(COUNTIFS('English Scores- Leveled papers'!$H$4:$KM$4,BW$3,'English Scores- Leveled papers'!$H47:$KM47,"&lt;&gt;")=0,"",SUMIF('English Scores- Leveled papers'!$H$4:$KM$4,BW$3,'English Scores- Leveled papers'!$H47:$KM47)))</f>
        <is>
          <t/>
        </is>
      </c>
      <c r="BX45" s="319" t="inlineStr">
        <f aca="false">IF($B45="","",IF(COUNTIFS('English Scores- Leveled papers'!$H$4:$KM$4,BX$3,'English Scores- Leveled papers'!$H47:$KM47,"&lt;&gt;")=0,"",SUMIF('English Scores- Leveled papers'!$H$4:$KM$4,BX$3,'English Scores- Leveled papers'!$H47:$KM47)))</f>
        <is>
          <t/>
        </is>
      </c>
      <c r="BY45" s="319" t="inlineStr">
        <f aca="false">IF($B45="","",IF(COUNTIFS('English Scores- Leveled papers'!$H$4:$KM$4,BY$3,'English Scores- Leveled papers'!$H47:$KM47,"&lt;&gt;")=0,"",SUMIF('English Scores- Leveled papers'!$H$4:$KM$4,BY$3,'English Scores- Leveled papers'!$H47:$KM47)))</f>
        <is>
          <t/>
        </is>
      </c>
      <c r="BZ45" s="319" t="inlineStr">
        <f aca="false">IF($B45="","",IF(COUNTIFS('English Scores- Leveled papers'!$H$4:$KM$4,BZ$3,'English Scores- Leveled papers'!$H47:$KM47,"&lt;&gt;")=0,"",SUMIF('English Scores- Leveled papers'!$H$4:$KM$4,BZ$3,'English Scores- Leveled papers'!$H47:$KM47)))</f>
        <is>
          <t/>
        </is>
      </c>
      <c r="CA45" s="319" t="inlineStr">
        <f aca="false">IF($B45="","",IF(COUNTIFS('English Scores- Leveled papers'!$H$4:$KM$4,CA$3,'English Scores- Leveled papers'!$H47:$KM47,"&lt;&gt;")=0,"",SUMIF('English Scores- Leveled papers'!$H$4:$KM$4,CA$3,'English Scores- Leveled papers'!$H47:$KM47)))</f>
        <is>
          <t/>
        </is>
      </c>
      <c r="CB45" s="319" t="inlineStr">
        <f aca="false">IF($B45="","",IF(COUNTIFS('English Scores- Leveled papers'!$H$4:$KM$4,CB$3,'English Scores- Leveled papers'!$H47:$KM47,"&lt;&gt;")=0,"",SUMIF('English Scores- Leveled papers'!$H$4:$KM$4,CB$3,'English Scores- Leveled papers'!$H47:$KM47)))</f>
        <is>
          <t/>
        </is>
      </c>
      <c r="CC45" s="319" t="inlineStr">
        <f aca="false">IF($B45="","",IF(COUNTIFS('English Scores- Leveled papers'!$H$4:$KM$4,CC$3,'English Scores- Leveled papers'!$H47:$KM47,"&lt;&gt;")=0,"",SUMIF('English Scores- Leveled papers'!$H$4:$KM$4,CC$3,'English Scores- Leveled papers'!$H47:$KM47)))</f>
        <is>
          <t/>
        </is>
      </c>
      <c r="CD45" s="319" t="inlineStr">
        <f aca="false">IF($B45="","",IF(COUNTIFS('English Scores- Leveled papers'!$H$4:$KM$4,CD$3,'English Scores- Leveled papers'!$H47:$KM47,"&lt;&gt;")=0,"",SUMIF('English Scores- Leveled papers'!$H$4:$KM$4,CD$3,'English Scores- Leveled papers'!$H47:$KM47)))</f>
        <is>
          <t/>
        </is>
      </c>
      <c r="CE45" s="319" t="inlineStr">
        <f aca="false">IF($B45="","",IF(COUNTIFS('English Scores- Leveled papers'!$H$4:$KM$4,CE$3,'English Scores- Leveled papers'!$H47:$KM47,"&lt;&gt;")=0,"",SUMIF('English Scores- Leveled papers'!$H$4:$KM$4,CE$3,'English Scores- Leveled papers'!$H47:$KM47)))</f>
        <is>
          <t/>
        </is>
      </c>
      <c r="CF45" s="319" t="inlineStr">
        <f aca="false">IF($B45="","",IF(COUNTIFS('English Scores- Leveled papers'!$H$4:$KM$4,CF$3,'English Scores- Leveled papers'!$H47:$KM47,"&lt;&gt;")=0,"",SUMIF('English Scores- Leveled papers'!$H$4:$KM$4,CF$3,'English Scores- Leveled papers'!$H47:$KM47)))</f>
        <is>
          <t/>
        </is>
      </c>
      <c r="CG45" s="319" t="inlineStr">
        <f aca="false">IF($B45="","",IF(COUNTIFS('English Scores- Leveled papers'!$H$4:$KM$4,CG$3,'English Scores- Leveled papers'!$H47:$KM47,"&lt;&gt;")=0,"",SUMIF('English Scores- Leveled papers'!$H$4:$KM$4,CG$3,'English Scores- Leveled papers'!$H47:$KM47)))</f>
        <is>
          <t/>
        </is>
      </c>
      <c r="CH45" s="319" t="inlineStr">
        <f aca="false">IF($B45="","",IF(COUNTIFS('English Scores- Leveled papers'!$H$4:$KM$4,CH$3,'English Scores- Leveled papers'!$H47:$KM47,"&lt;&gt;")=0,"",SUMIF('English Scores- Leveled papers'!$H$4:$KM$4,CH$3,'English Scores- Leveled papers'!$H47:$KM47)))</f>
        <is>
          <t/>
        </is>
      </c>
      <c r="CI45" s="319" t="inlineStr">
        <f aca="false">IF($B45="","",IF(COUNTIFS('English Scores- Leveled papers'!$H$4:$KM$4,CI$3,'English Scores- Leveled papers'!$H47:$KM47,"&lt;&gt;")=0,"",SUMIF('English Scores- Leveled papers'!$H$4:$KM$4,CI$3,'English Scores- Leveled papers'!$H47:$KM47)))</f>
        <is>
          <t/>
        </is>
      </c>
      <c r="CJ45" s="319" t="inlineStr">
        <f aca="false">IF($B45="","",IF(COUNTIFS('English Scores- Leveled papers'!$H$4:$KM$4,CJ$3,'English Scores- Leveled papers'!$H47:$KM47,"&lt;&gt;")=0,"",SUMIF('English Scores- Leveled papers'!$H$4:$KM$4,CJ$3,'English Scores- Leveled papers'!$H47:$KM47)))</f>
        <is>
          <t/>
        </is>
      </c>
      <c r="CK45" s="319" t="inlineStr">
        <f aca="false">IF($B45="","",IF(COUNTIFS('English Scores- Leveled papers'!$H$4:$KM$4,CK$3,'English Scores- Leveled papers'!$H47:$KM47,"&lt;&gt;")=0,"",SUMIF('English Scores- Leveled papers'!$H$4:$KM$4,CK$3,'English Scores- Leveled papers'!$H47:$KM47)))</f>
        <is>
          <t/>
        </is>
      </c>
      <c r="CL45" s="319" t="inlineStr">
        <f aca="false">IF($B45="","",IF(COUNTIFS('English Scores- Leveled papers'!$H$4:$KM$4,CL$3,'English Scores- Leveled papers'!$H47:$KM47,"&lt;&gt;")=0,"",SUMIF('English Scores- Leveled papers'!$H$4:$KM$4,CL$3,'English Scores- Leveled papers'!$H47:$KM47)))</f>
        <is>
          <t/>
        </is>
      </c>
      <c r="CM45" s="319" t="inlineStr">
        <f aca="false">IF($B45="","",IF(COUNTIFS('English Scores- Leveled papers'!$H$4:$KM$4,CM$3,'English Scores- Leveled papers'!$H47:$KM47,"&lt;&gt;")=0,"",SUMIF('English Scores- Leveled papers'!$H$4:$KM$4,CM$3,'English Scores- Leveled papers'!$H47:$KM47)))</f>
        <is>
          <t/>
        </is>
      </c>
      <c r="CN45" s="319" t="inlineStr">
        <f aca="false">IF($B45="","",IF(COUNTIFS('English Scores- Leveled papers'!$H$4:$KM$4,CN$3,'English Scores- Leveled papers'!$H47:$KM47,"&lt;&gt;")=0,"",SUMIF('English Scores- Leveled papers'!$H$4:$KM$4,CN$3,'English Scores- Leveled papers'!$H47:$KM47)))</f>
        <is>
          <t/>
        </is>
      </c>
      <c r="CO45" s="319" t="inlineStr">
        <f aca="false">IF($B45="","",IF(COUNTIFS('English Scores- Leveled papers'!$H$4:$KM$4,CO$3,'English Scores- Leveled papers'!$H47:$KM47,"&lt;&gt;")=0,"",SUMIF('English Scores- Leveled papers'!$H$4:$KM$4,CO$3,'English Scores- Leveled papers'!$H47:$KM47)))</f>
        <is>
          <t/>
        </is>
      </c>
      <c r="CP45" s="319" t="inlineStr">
        <f aca="false">IF($B45="","",IF(COUNTIFS('English Scores- Leveled papers'!$H$4:$KM$4,CP$3,'English Scores- Leveled papers'!$H47:$KM47,"&lt;&gt;")=0,"",SUMIF('English Scores- Leveled papers'!$H$4:$KM$4,CP$3,'English Scores- Leveled papers'!$H47:$KM47)))</f>
        <is>
          <t/>
        </is>
      </c>
      <c r="CQ45" s="319" t="inlineStr">
        <f aca="false">IF($B45="","",IF(COUNTIFS('English Scores- Leveled papers'!$H$4:$KM$4,CQ$3,'English Scores- Leveled papers'!$H47:$KM47,"&lt;&gt;")=0,"",SUMIF('English Scores- Leveled papers'!$H$4:$KM$4,CQ$3,'English Scores- Leveled papers'!$H47:$KM47)))</f>
        <is>
          <t/>
        </is>
      </c>
      <c r="CR45" s="319" t="inlineStr">
        <f aca="false">IF($B45="","",IF(COUNTIFS('English Scores- Leveled papers'!$H$4:$KM$4,CR$3,'English Scores- Leveled papers'!$H47:$KM47,"&lt;&gt;")=0,"",SUMIF('English Scores- Leveled papers'!$H$4:$KM$4,CR$3,'English Scores- Leveled papers'!$H47:$KM47)))</f>
        <is>
          <t/>
        </is>
      </c>
      <c r="CS45" s="319" t="inlineStr">
        <f aca="false">IF($B45="","",IF(COUNTIFS('English Scores- Leveled papers'!$H$4:$KM$4,CS$3,'English Scores- Leveled papers'!$H47:$KM47,"&lt;&gt;")=0,"",SUMIF('English Scores- Leveled papers'!$H$4:$KM$4,CS$3,'English Scores- Leveled papers'!$H47:$KM47)))</f>
        <is>
          <t/>
        </is>
      </c>
      <c r="CT45" s="319" t="inlineStr">
        <f aca="false">IF($B45="","",IF(COUNTIFS('English Scores- Leveled papers'!$H$4:$KM$4,CT$3,'English Scores- Leveled papers'!$H47:$KM47,"&lt;&gt;")=0,"",SUMIF('English Scores- Leveled papers'!$H$4:$KM$4,CT$3,'English Scores- Leveled papers'!$H47:$KM47)))</f>
        <is>
          <t/>
        </is>
      </c>
      <c r="CU45" s="319" t="inlineStr">
        <f aca="false">IF($B45="","",IF(COUNTIFS('English Scores- Leveled papers'!$H$4:$KM$4,CU$3,'English Scores- Leveled papers'!$H47:$KM47,"&lt;&gt;")=0,"",SUMIF('English Scores- Leveled papers'!$H$4:$KM$4,CU$3,'English Scores- Leveled papers'!$H47:$KM47)))</f>
        <is>
          <t/>
        </is>
      </c>
      <c r="CV45" s="319" t="inlineStr">
        <f aca="false">IF($B45="","",IF(COUNTIFS('English Scores- Leveled papers'!$H$4:$KM$4,CV$3,'English Scores- Leveled papers'!$H47:$KM47,"&lt;&gt;")=0,"",SUMIF('English Scores- Leveled papers'!$H$4:$KM$4,CV$3,'English Scores- Leveled papers'!$H47:$KM47)))</f>
        <is>
          <t/>
        </is>
      </c>
      <c r="CW45" s="319" t="inlineStr">
        <f aca="false">IF($B45="","",IF(COUNTIFS('English Scores- Leveled papers'!$H$4:$KM$4,CW$3,'English Scores- Leveled papers'!$H47:$KM47,"&lt;&gt;")=0,"",SUMIF('English Scores- Leveled papers'!$H$4:$KM$4,CW$3,'English Scores- Leveled papers'!$H47:$KM47)))</f>
        <is>
          <t/>
        </is>
      </c>
      <c r="CX45" s="319" t="inlineStr">
        <f aca="false">IF($B45="","",IF(COUNTIFS('English Scores- Leveled papers'!$H$4:$KM$4,CX$3,'English Scores- Leveled papers'!$H47:$KM47,"&lt;&gt;")=0,"",SUMIF('English Scores- Leveled papers'!$H$4:$KM$4,CX$3,'English Scores- Leveled papers'!$H47:$KM47)))</f>
        <is>
          <t/>
        </is>
      </c>
      <c r="CY45" s="319" t="inlineStr">
        <f aca="false">IF($B45="","",IF(COUNTIFS('English Scores- Leveled papers'!$H$4:$KM$4,CY$3,'English Scores- Leveled papers'!$H47:$KM47,"&lt;&gt;")=0,"",SUMIF('English Scores- Leveled papers'!$H$4:$KM$4,CY$3,'English Scores- Leveled papers'!$H47:$KM47)))</f>
        <is>
          <t/>
        </is>
      </c>
      <c r="CZ45" s="319" t="inlineStr">
        <f aca="false">IF($B45="","",IF(COUNTIFS('English Scores- Leveled papers'!$H$4:$KM$4,CZ$3,'English Scores- Leveled papers'!$H47:$KM47,"&lt;&gt;")=0,"",SUMIF('English Scores- Leveled papers'!$H$4:$KM$4,CZ$3,'English Scores- Leveled papers'!$H47:$KM47)))</f>
        <is>
          <t/>
        </is>
      </c>
      <c r="DA45" s="319" t="inlineStr">
        <f aca="false">IF($B45="","",IF(COUNTIFS('English Scores- Leveled papers'!$H$4:$KM$4,DA$3,'English Scores- Leveled papers'!$H47:$KM47,"&lt;&gt;")=0,"",SUMIF('English Scores- Leveled papers'!$H$4:$KM$4,DA$3,'English Scores- Leveled papers'!$H47:$KM47)))</f>
        <is>
          <t/>
        </is>
      </c>
      <c r="DB45" s="319" t="inlineStr">
        <f aca="false">IF($B45="","",IF(COUNTIFS('English Scores- Leveled papers'!$H$4:$KM$4,DB$3,'English Scores- Leveled papers'!$H47:$KM47,"&lt;&gt;")=0,"",SUMIF('English Scores- Leveled papers'!$H$4:$KM$4,DB$3,'English Scores- Leveled papers'!$H47:$KM47)))</f>
        <is>
          <t/>
        </is>
      </c>
      <c r="DC45" s="319" t="inlineStr">
        <f aca="false">IF($B45="","",IF(COUNTIFS('English Scores- Leveled papers'!$H$4:$KM$4,DC$3,'English Scores- Leveled papers'!$H47:$KM47,"&lt;&gt;")=0,"",SUMIF('English Scores- Leveled papers'!$H$4:$KM$4,DC$3,'English Scores- Leveled papers'!$H47:$KM47)))</f>
        <is>
          <t/>
        </is>
      </c>
      <c r="DD45" s="319" t="inlineStr">
        <f aca="false">IF($B45="","",IF(COUNTIFS('English Scores- Leveled papers'!$H$4:$KM$4,DD$3,'English Scores- Leveled papers'!$H47:$KM47,"&lt;&gt;")=0,"",SUMIF('English Scores- Leveled papers'!$H$4:$KM$4,DD$3,'English Scores- Leveled papers'!$H47:$KM47)))</f>
        <is>
          <t/>
        </is>
      </c>
      <c r="DE45" s="319" t="inlineStr">
        <f aca="false">IF($B45="","",IF(COUNTIFS('English Scores- Leveled papers'!$H$4:$KM$4,DE$3,'English Scores- Leveled papers'!$H47:$KM47,"&lt;&gt;")=0,"",SUMIF('English Scores- Leveled papers'!$H$4:$KM$4,DE$3,'English Scores- Leveled papers'!$H47:$KM47)))</f>
        <is>
          <t/>
        </is>
      </c>
      <c r="DF45" s="319" t="inlineStr">
        <f aca="false">IF($B45="","",IF(COUNTIFS('English Scores- Leveled papers'!$H$4:$KM$4,DF$3,'English Scores- Leveled papers'!$H47:$KM47,"&lt;&gt;")=0,"",SUMIF('English Scores- Leveled papers'!$H$4:$KM$4,DF$3,'English Scores- Leveled papers'!$H47:$KM47)))</f>
        <is>
          <t/>
        </is>
      </c>
      <c r="DG45" s="319" t="inlineStr">
        <f aca="false">IF($B45="","",IF(COUNTIFS('English Scores- Leveled papers'!$H$4:$KM$4,DG$3,'English Scores- Leveled papers'!$H47:$KM47,"&lt;&gt;")=0,"",SUMIF('English Scores- Leveled papers'!$H$4:$KM$4,DG$3,'English Scores- Leveled papers'!$H47:$KM47)))</f>
        <is>
          <t/>
        </is>
      </c>
      <c r="DH45" s="319" t="inlineStr">
        <f aca="false">IF($B45="","",IF(COUNTIFS('English Scores- Leveled papers'!$H$4:$KM$4,DH$3,'English Scores- Leveled papers'!$H47:$KM47,"&lt;&gt;")=0,"",SUMIF('English Scores- Leveled papers'!$H$4:$KM$4,DH$3,'English Scores- Leveled papers'!$H47:$KM47)))</f>
        <is>
          <t/>
        </is>
      </c>
      <c r="DI45" s="319" t="inlineStr">
        <f aca="false">IF($B45="","",IF(COUNTIFS('English Scores- Leveled papers'!$H$4:$KM$4,DI$3,'English Scores- Leveled papers'!$H47:$KM47,"&lt;&gt;")=0,"",SUMIF('English Scores- Leveled papers'!$H$4:$KM$4,DI$3,'English Scores- Leveled papers'!$H47:$KM47)))</f>
        <is>
          <t/>
        </is>
      </c>
      <c r="DJ45" s="319" t="inlineStr">
        <f aca="false">IF($B45="","",IF(COUNTIFS('English Scores- Leveled papers'!$H$4:$KM$4,DJ$3,'English Scores- Leveled papers'!$H47:$KM47,"&lt;&gt;")=0,"",SUMIF('English Scores- Leveled papers'!$H$4:$KM$4,DJ$3,'English Scores- Leveled papers'!$H47:$KM47)))</f>
        <is>
          <t/>
        </is>
      </c>
      <c r="DK45" s="319" t="inlineStr">
        <f aca="false">IF($B45="","",IF(COUNTIFS('English Scores- Leveled papers'!$H$4:$KM$4,DK$3,'English Scores- Leveled papers'!$H47:$KM47,"&lt;&gt;")=0,"",SUMIF('English Scores- Leveled papers'!$H$4:$KM$4,DK$3,'English Scores- Leveled papers'!$H47:$KM47)))</f>
        <is>
          <t/>
        </is>
      </c>
      <c r="DL45" s="319" t="inlineStr">
        <f aca="false">IF($B45="","",IF(COUNTIFS('English Scores- Leveled papers'!$H$4:$KM$4,DL$3,'English Scores- Leveled papers'!$H47:$KM47,"&lt;&gt;")=0,"",SUMIF('English Scores- Leveled papers'!$H$4:$KM$4,DL$3,'English Scores- Leveled papers'!$H47:$KM47)))</f>
        <is>
          <t/>
        </is>
      </c>
      <c r="DM45" s="319" t="inlineStr">
        <f aca="false">IF($B45="","",IF(COUNTIFS('English Scores- Leveled papers'!$H$4:$KM$4,DM$3,'English Scores- Leveled papers'!$H47:$KM47,"&lt;&gt;")=0,"",SUMIF('English Scores- Leveled papers'!$H$4:$KM$4,DM$3,'English Scores- Leveled papers'!$H47:$KM47)))</f>
        <is>
          <t/>
        </is>
      </c>
      <c r="DN45" s="319" t="inlineStr">
        <f aca="false">IF($B45="","",IF(COUNTIFS('English Scores- Leveled papers'!$H$4:$KM$4,DN$3,'English Scores- Leveled papers'!$H47:$KM47,"&lt;&gt;")=0,"",SUMIF('English Scores- Leveled papers'!$H$4:$KM$4,DN$3,'English Scores- Leveled papers'!$H47:$KM47)))</f>
        <is>
          <t/>
        </is>
      </c>
      <c r="DO45" s="319" t="inlineStr">
        <f aca="false">IF($B45="","",IF(COUNTIFS('English Scores- Leveled papers'!$H$4:$KM$4,DO$3,'English Scores- Leveled papers'!$H47:$KM47,"&lt;&gt;")=0,"",SUMIF('English Scores- Leveled papers'!$H$4:$KM$4,DO$3,'English Scores- Leveled papers'!$H47:$KM47)))</f>
        <is>
          <t/>
        </is>
      </c>
      <c r="DP45" s="319" t="inlineStr">
        <f aca="false">IF($B45="","",IF(COUNTIFS('English Scores- Leveled papers'!$H$4:$KM$4,DP$3,'English Scores- Leveled papers'!$H47:$KM47,"&lt;&gt;")=0,"",SUMIF('English Scores- Leveled papers'!$H$4:$KM$4,DP$3,'English Scores- Leveled papers'!$H47:$KM47)))</f>
        <is>
          <t/>
        </is>
      </c>
      <c r="DQ45" s="320" t="inlineStr">
        <f aca="false">IF($B45="","",IF(COUNTIFS('English Scores- Leveled papers'!$H$4:$KM$4,DQ$3,'English Scores- Leveled papers'!$H47:$KM47,"&lt;&gt;")=0,"",SUMIF('English Scores- Leveled papers'!$H$4:$KM$4,DQ$3,'English Scores- Leveled papers'!$H47:$KM47)))</f>
        <is>
          <t/>
        </is>
      </c>
      <c r="DR45" s="321" t="inlineStr">
        <f aca="false">IF('Cover Sheet'!$AC$6="6th", 'Eng GLA 6th, 7th, 8th'!D48, "")</f>
        <is>
          <t/>
        </is>
      </c>
      <c r="DU45" s="319" t="inlineStr">
        <f aca="false">IF($B45="","",IF(COUNTIFS('Eng GLA 6th, 7th, 8th'!$E$4:$DV$4,DU$3,'Eng GLA 6th, 7th, 8th'!$E48:$DV48,"&lt;&gt;")=0,"",SUMIF('Eng GLA 6th, 7th, 8th'!$E$4:$DV$4,DU$3,'Eng GLA 6th, 7th, 8th'!$E48:$DV48)))</f>
        <is>
          <t/>
        </is>
      </c>
      <c r="DV45" s="319" t="inlineStr">
        <f aca="false">IF($B45="","",IF(COUNTIFS('Eng GLA 6th, 7th, 8th'!$E$4:$DV$4,DV$3,'Eng GLA 6th, 7th, 8th'!$E48:$DV48,"&lt;&gt;")=0,"",SUMIF('Eng GLA 6th, 7th, 8th'!$E$4:$DV$4,DV$3,'Eng GLA 6th, 7th, 8th'!$E48:$DV48)))</f>
        <is>
          <t/>
        </is>
      </c>
      <c r="DW45" s="319" t="inlineStr">
        <f aca="false">IF($B45="","",IF(COUNTIFS('Eng GLA 6th, 7th, 8th'!$E$4:$DV$4,DW$3,'Eng GLA 6th, 7th, 8th'!$E48:$DV48,"&lt;&gt;")=0,"",SUMIF('Eng GLA 6th, 7th, 8th'!$E$4:$DV$4,DW$3,'Eng GLA 6th, 7th, 8th'!$E48:$DV48)))</f>
        <is>
          <t/>
        </is>
      </c>
      <c r="DX45" s="319" t="inlineStr">
        <f aca="false">IF($B45="","",IF(COUNTIFS('Eng GLA 6th, 7th, 8th'!$E$4:$DV$4,DX$3,'Eng GLA 6th, 7th, 8th'!$E48:$DV48,"&lt;&gt;")=0,"",SUMIF('Eng GLA 6th, 7th, 8th'!$E$4:$DV$4,DX$3,'Eng GLA 6th, 7th, 8th'!$E48:$DV48)))</f>
        <is>
          <t/>
        </is>
      </c>
      <c r="DY45" s="319" t="inlineStr">
        <f aca="false">IF($B45="","",IF(COUNTIFS('Eng GLA 6th, 7th, 8th'!$E$4:$DV$4,DY$3,'Eng GLA 6th, 7th, 8th'!$E48:$DV48,"&lt;&gt;")=0,"",SUMIF('Eng GLA 6th, 7th, 8th'!$E$4:$DV$4,DY$3,'Eng GLA 6th, 7th, 8th'!$E48:$DV48)))</f>
        <is>
          <t/>
        </is>
      </c>
      <c r="DZ45" s="319" t="inlineStr">
        <f aca="false">IF($B45="","",IF(COUNTIFS('Eng GLA 6th, 7th, 8th'!$E$4:$DV$4,DZ$3,'Eng GLA 6th, 7th, 8th'!$E48:$DV48,"&lt;&gt;")=0,"",SUMIF('Eng GLA 6th, 7th, 8th'!$E$4:$DV$4,DZ$3,'Eng GLA 6th, 7th, 8th'!$E48:$DV48)))</f>
        <is>
          <t/>
        </is>
      </c>
      <c r="EA45" s="319" t="inlineStr">
        <f aca="false">IF($B45="","",IF(COUNTIFS('Eng GLA 6th, 7th, 8th'!$E$4:$DV$4,EA$3,'Eng GLA 6th, 7th, 8th'!$E48:$DV48,"&lt;&gt;")=0,"",SUMIF('Eng GLA 6th, 7th, 8th'!$E$4:$DV$4,EA$3,'Eng GLA 6th, 7th, 8th'!$E48:$DV48)))</f>
        <is>
          <t/>
        </is>
      </c>
      <c r="EB45" s="319" t="inlineStr">
        <f aca="false">IF($B45="","",IF(COUNTIFS('Eng GLA 6th, 7th, 8th'!$E$4:$DV$4,EB$3,'Eng GLA 6th, 7th, 8th'!$E48:$DV48,"&lt;&gt;")=0,"",SUMIF('Eng GLA 6th, 7th, 8th'!$E$4:$DV$4,EB$3,'Eng GLA 6th, 7th, 8th'!$E48:$DV48)))</f>
        <is>
          <t/>
        </is>
      </c>
      <c r="EC45" s="319" t="inlineStr">
        <f aca="false">IF($B45="","",IF(COUNTIFS('Eng GLA 6th, 7th, 8th'!$E$4:$DV$4,EC$3,'Eng GLA 6th, 7th, 8th'!$E48:$DV48,"&lt;&gt;")=0,"",SUMIF('Eng GLA 6th, 7th, 8th'!$E$4:$DV$4,EC$3,'Eng GLA 6th, 7th, 8th'!$E48:$DV48)))</f>
        <is>
          <t/>
        </is>
      </c>
      <c r="ED45" s="319" t="inlineStr">
        <f aca="false">IF($B45="","",IF(COUNTIFS('Eng GLA 6th, 7th, 8th'!$E$4:$DV$4,ED$3,'Eng GLA 6th, 7th, 8th'!$E48:$DV48,"&lt;&gt;")=0,"",SUMIF('Eng GLA 6th, 7th, 8th'!$E$4:$DV$4,ED$3,'Eng GLA 6th, 7th, 8th'!$E48:$DV48)))</f>
        <is>
          <t/>
        </is>
      </c>
      <c r="EE45" s="319" t="inlineStr">
        <f aca="false">IF($B45="","",IF(COUNTIFS('Eng GLA 6th, 7th, 8th'!$E$4:$DV$4,EE$3,'Eng GLA 6th, 7th, 8th'!$E48:$DV48,"&lt;&gt;")=0,"",SUMIF('Eng GLA 6th, 7th, 8th'!$E$4:$DV$4,EE$3,'Eng GLA 6th, 7th, 8th'!$E48:$DV48)))</f>
        <is>
          <t/>
        </is>
      </c>
      <c r="EF45" s="319" t="inlineStr">
        <f aca="false">IF($B45="","",IF(COUNTIFS('Eng GLA 6th, 7th, 8th'!$E$4:$DV$4,EF$3,'Eng GLA 6th, 7th, 8th'!$E48:$DV48,"&lt;&gt;")=0,"",SUMIF('Eng GLA 6th, 7th, 8th'!$E$4:$DV$4,EF$3,'Eng GLA 6th, 7th, 8th'!$E48:$DV48)))</f>
        <is>
          <t/>
        </is>
      </c>
      <c r="EG45" s="319" t="inlineStr">
        <f aca="false">IF($B45="","",IF(COUNTIFS('Eng GLA 6th, 7th, 8th'!$E$4:$DV$4,EG$3,'Eng GLA 6th, 7th, 8th'!$E48:$DV48,"&lt;&gt;")=0,"",SUMIF('Eng GLA 6th, 7th, 8th'!$E$4:$DV$4,EG$3,'Eng GLA 6th, 7th, 8th'!$E48:$DV48)))</f>
        <is>
          <t/>
        </is>
      </c>
      <c r="EH45" s="319" t="inlineStr">
        <f aca="false">IF($B45="","",IF(COUNTIFS('Eng GLA 6th, 7th, 8th'!$E$4:$DV$4,EH$3,'Eng GLA 6th, 7th, 8th'!$E48:$DV48,"&lt;&gt;")=0,"",SUMIF('Eng GLA 6th, 7th, 8th'!$E$4:$DV$4,EH$3,'Eng GLA 6th, 7th, 8th'!$E48:$DV48)))</f>
        <is>
          <t/>
        </is>
      </c>
      <c r="EI45" s="319" t="inlineStr">
        <f aca="false">IF($B45="","",IF(COUNTIFS('Eng GLA 6th, 7th, 8th'!$E$4:$DV$4,EI$3,'Eng GLA 6th, 7th, 8th'!$E48:$DV48,"&lt;&gt;")=0,"",SUMIF('Eng GLA 6th, 7th, 8th'!$E$4:$DV$4,EI$3,'Eng GLA 6th, 7th, 8th'!$E48:$DV48)))</f>
        <is>
          <t/>
        </is>
      </c>
      <c r="EJ45" s="322" t="inlineStr">
        <f aca="false">IF('Cover Sheet'!$AC$6="7th", 'Eng GLA 6th, 7th, 8th'!AQ48, "")</f>
        <is>
          <t/>
        </is>
      </c>
      <c r="EK45" s="319" t="inlineStr">
        <f aca="false">IF($B45="","",IF(COUNTIFS('Eng GLA 6th, 7th, 8th'!$E$4:$DV$4,EK$3,'Eng GLA 6th, 7th, 8th'!$E48:$DV48,"&lt;&gt;")=0,"",SUMIF('Eng GLA 6th, 7th, 8th'!$E$4:$DV$4,EK$3,'Eng GLA 6th, 7th, 8th'!$E48:$DV48)))</f>
        <is>
          <t/>
        </is>
      </c>
      <c r="EL45" s="319" t="inlineStr">
        <f aca="false">IF($B45="","",IF(COUNTIFS('Eng GLA 6th, 7th, 8th'!$E$4:$DV$4,EL$3,'Eng GLA 6th, 7th, 8th'!$E48:$DV48,"&lt;&gt;")=0,"",SUMIF('Eng GLA 6th, 7th, 8th'!$E$4:$DV$4,EL$3,'Eng GLA 6th, 7th, 8th'!$E48:$DV48)))</f>
        <is>
          <t/>
        </is>
      </c>
      <c r="EM45" s="319" t="inlineStr">
        <f aca="false">IF($B45="","",IF(COUNTIFS('Eng GLA 6th, 7th, 8th'!$E$4:$DV$4,EM$3,'Eng GLA 6th, 7th, 8th'!$E48:$DV48,"&lt;&gt;")=0,"",SUMIF('Eng GLA 6th, 7th, 8th'!$E$4:$DV$4,EM$3,'Eng GLA 6th, 7th, 8th'!$E48:$DV48)))</f>
        <is>
          <t/>
        </is>
      </c>
      <c r="EN45" s="319" t="inlineStr">
        <f aca="false">IF($B45="","",IF(COUNTIFS('Eng GLA 6th, 7th, 8th'!$E$4:$DV$4,EN$3,'Eng GLA 6th, 7th, 8th'!$E48:$DV48,"&lt;&gt;")=0,"",SUMIF('Eng GLA 6th, 7th, 8th'!$E$4:$DV$4,EN$3,'Eng GLA 6th, 7th, 8th'!$E48:$DV48)))</f>
        <is>
          <t/>
        </is>
      </c>
      <c r="EO45" s="319" t="inlineStr">
        <f aca="false">IF($B45="","",IF(COUNTIFS('Eng GLA 6th, 7th, 8th'!$E$4:$DV$4,EO$3,'Eng GLA 6th, 7th, 8th'!$E48:$DV48,"&lt;&gt;")=0,"",SUMIF('Eng GLA 6th, 7th, 8th'!$E$4:$DV$4,EO$3,'Eng GLA 6th, 7th, 8th'!$E48:$DV48)))</f>
        <is>
          <t/>
        </is>
      </c>
      <c r="EP45" s="319" t="inlineStr">
        <f aca="false">IF($B45="","",IF(COUNTIFS('Eng GLA 6th, 7th, 8th'!$E$4:$DV$4,EP$3,'Eng GLA 6th, 7th, 8th'!$E48:$DV48,"&lt;&gt;")=0,"",SUMIF('Eng GLA 6th, 7th, 8th'!$E$4:$DV$4,EP$3,'Eng GLA 6th, 7th, 8th'!$E48:$DV48)))</f>
        <is>
          <t/>
        </is>
      </c>
      <c r="EQ45" s="319" t="inlineStr">
        <f aca="false">IF($B45="","",IF(COUNTIFS('Eng GLA 6th, 7th, 8th'!$E$4:$DV$4,EQ$3,'Eng GLA 6th, 7th, 8th'!$E48:$DV48,"&lt;&gt;")=0,"",SUMIF('Eng GLA 6th, 7th, 8th'!$E$4:$DV$4,EQ$3,'Eng GLA 6th, 7th, 8th'!$E48:$DV48)))</f>
        <is>
          <t/>
        </is>
      </c>
      <c r="ER45" s="319" t="inlineStr">
        <f aca="false">IF($B45="","",IF(COUNTIFS('Eng GLA 6th, 7th, 8th'!$E$4:$DV$4,ER$3,'Eng GLA 6th, 7th, 8th'!$E48:$DV48,"&lt;&gt;")=0,"",SUMIF('Eng GLA 6th, 7th, 8th'!$E$4:$DV$4,ER$3,'Eng GLA 6th, 7th, 8th'!$E48:$DV48)))</f>
        <is>
          <t/>
        </is>
      </c>
      <c r="ES45" s="319" t="inlineStr">
        <f aca="false">IF($B45="","",IF(COUNTIFS('Eng GLA 6th, 7th, 8th'!$E$4:$DV$4,ES$3,'Eng GLA 6th, 7th, 8th'!$E48:$DV48,"&lt;&gt;")=0,"",SUMIF('Eng GLA 6th, 7th, 8th'!$E$4:$DV$4,ES$3,'Eng GLA 6th, 7th, 8th'!$E48:$DV48)))</f>
        <is>
          <t/>
        </is>
      </c>
      <c r="ET45" s="319" t="inlineStr">
        <f aca="false">IF($B45="","",IF(COUNTIFS('Eng GLA 6th, 7th, 8th'!$E$4:$DV$4,ET$3,'Eng GLA 6th, 7th, 8th'!$E48:$DV48,"&lt;&gt;")=0,"",SUMIF('Eng GLA 6th, 7th, 8th'!$E$4:$DV$4,ET$3,'Eng GLA 6th, 7th, 8th'!$E48:$DV48)))</f>
        <is>
          <t/>
        </is>
      </c>
      <c r="EU45" s="319" t="inlineStr">
        <f aca="false">IF($B45="","",IF(COUNTIFS('Eng GLA 6th, 7th, 8th'!$E$4:$DV$4,EU$3,'Eng GLA 6th, 7th, 8th'!$E48:$DV48,"&lt;&gt;")=0,"",SUMIF('Eng GLA 6th, 7th, 8th'!$E$4:$DV$4,EU$3,'Eng GLA 6th, 7th, 8th'!$E48:$DV48)))</f>
        <is>
          <t/>
        </is>
      </c>
      <c r="EV45" s="319" t="inlineStr">
        <f aca="false">IF($B45="","",IF(COUNTIFS('Eng GLA 6th, 7th, 8th'!$E$4:$DV$4,EV$3,'Eng GLA 6th, 7th, 8th'!$E48:$DV48,"&lt;&gt;")=0,"",SUMIF('Eng GLA 6th, 7th, 8th'!$E$4:$DV$4,EV$3,'Eng GLA 6th, 7th, 8th'!$E48:$DV48)))</f>
        <is>
          <t/>
        </is>
      </c>
      <c r="EW45" s="319" t="inlineStr">
        <f aca="false">IF($B45="","",IF(COUNTIFS('Eng GLA 6th, 7th, 8th'!$E$4:$DV$4,EW$3,'Eng GLA 6th, 7th, 8th'!$E48:$DV48,"&lt;&gt;")=0,"",SUMIF('Eng GLA 6th, 7th, 8th'!$E$4:$DV$4,EW$3,'Eng GLA 6th, 7th, 8th'!$E48:$DV48)))</f>
        <is>
          <t/>
        </is>
      </c>
      <c r="EX45" s="319" t="inlineStr">
        <f aca="false">IF($B45="","",IF(COUNTIFS('Eng GLA 6th, 7th, 8th'!$E$4:$DV$4,EX$3,'Eng GLA 6th, 7th, 8th'!$E48:$DV48,"&lt;&gt;")=0,"",SUMIF('Eng GLA 6th, 7th, 8th'!$E$4:$DV$4,EX$3,'Eng GLA 6th, 7th, 8th'!$E48:$DV48)))</f>
        <is>
          <t/>
        </is>
      </c>
      <c r="EY45" s="319" t="inlineStr">
        <f aca="false">IF($B45="","",IF(COUNTIFS('Eng GLA 6th, 7th, 8th'!$E$4:$DV$4,EY$3,'Eng GLA 6th, 7th, 8th'!$E48:$DV48,"&lt;&gt;")=0,"",SUMIF('Eng GLA 6th, 7th, 8th'!$E$4:$DV$4,EY$3,'Eng GLA 6th, 7th, 8th'!$E48:$DV48)))</f>
        <is>
          <t/>
        </is>
      </c>
      <c r="EZ45" s="322" t="inlineStr">
        <f aca="false">IF('Cover Sheet'!$AC$6="8th", 'Eng GLA 6th, 7th, 8th'!CG48, "")</f>
        <is>
          <t/>
        </is>
      </c>
      <c r="FA45" s="319" t="inlineStr">
        <f aca="false">IF($B45="","",IF(COUNTIFS('Eng GLA 6th, 7th, 8th'!$E$4:$DV$4,FA$3,'Eng GLA 6th, 7th, 8th'!$E48:$DV48,"&lt;&gt;")=0,"",SUMIF('Eng GLA 6th, 7th, 8th'!$E$4:$DV$4,FA$3,'Eng GLA 6th, 7th, 8th'!$E48:$DV48)))</f>
        <is>
          <t/>
        </is>
      </c>
      <c r="FB45" s="319" t="inlineStr">
        <f aca="false">IF($B45="","",IF(COUNTIFS('Eng GLA 6th, 7th, 8th'!$E$4:$DV$4,FB$3,'Eng GLA 6th, 7th, 8th'!$E48:$DV48,"&lt;&gt;")=0,"",SUMIF('Eng GLA 6th, 7th, 8th'!$E$4:$DV$4,FB$3,'Eng GLA 6th, 7th, 8th'!$E48:$DV48)))</f>
        <is>
          <t/>
        </is>
      </c>
      <c r="FC45" s="319" t="inlineStr">
        <f aca="false">IF($B45="","",IF(COUNTIFS('Eng GLA 6th, 7th, 8th'!$E$4:$DV$4,FC$3,'Eng GLA 6th, 7th, 8th'!$E48:$DV48,"&lt;&gt;")=0,"",SUMIF('Eng GLA 6th, 7th, 8th'!$E$4:$DV$4,FC$3,'Eng GLA 6th, 7th, 8th'!$E48:$DV48)))</f>
        <is>
          <t/>
        </is>
      </c>
      <c r="FD45" s="319" t="inlineStr">
        <f aca="false">IF($B45="","",IF(COUNTIFS('Eng GLA 6th, 7th, 8th'!$E$4:$DV$4,FD$3,'Eng GLA 6th, 7th, 8th'!$E48:$DV48,"&lt;&gt;")=0,"",SUMIF('Eng GLA 6th, 7th, 8th'!$E$4:$DV$4,FD$3,'Eng GLA 6th, 7th, 8th'!$E48:$DV48)))</f>
        <is>
          <t/>
        </is>
      </c>
      <c r="FE45" s="319" t="inlineStr">
        <f aca="false">IF($B45="","",IF(COUNTIFS('Eng GLA 6th, 7th, 8th'!$E$4:$DV$4,FE$3,'Eng GLA 6th, 7th, 8th'!$E48:$DV48,"&lt;&gt;")=0,"",SUMIF('Eng GLA 6th, 7th, 8th'!$E$4:$DV$4,FE$3,'Eng GLA 6th, 7th, 8th'!$E48:$DV48)))</f>
        <is>
          <t/>
        </is>
      </c>
      <c r="FF45" s="319" t="inlineStr">
        <f aca="false">IF($B45="","",IF(COUNTIFS('Eng GLA 6th, 7th, 8th'!$E$4:$DV$4,FF$3,'Eng GLA 6th, 7th, 8th'!$E48:$DV48,"&lt;&gt;")=0,"",SUMIF('Eng GLA 6th, 7th, 8th'!$E$4:$DV$4,FF$3,'Eng GLA 6th, 7th, 8th'!$E48:$DV48)))</f>
        <is>
          <t/>
        </is>
      </c>
      <c r="FG45" s="319" t="inlineStr">
        <f aca="false">IF($B45="","",IF(COUNTIFS('Eng GLA 6th, 7th, 8th'!$E$4:$DV$4,FG$3,'Eng GLA 6th, 7th, 8th'!$E48:$DV48,"&lt;&gt;")=0,"",SUMIF('Eng GLA 6th, 7th, 8th'!$E$4:$DV$4,FG$3,'Eng GLA 6th, 7th, 8th'!$E48:$DV48)))</f>
        <is>
          <t/>
        </is>
      </c>
      <c r="FH45" s="319" t="inlineStr">
        <f aca="false">IF($B45="","",IF(COUNTIFS('Eng GLA 6th, 7th, 8th'!$E$4:$DV$4,FH$3,'Eng GLA 6th, 7th, 8th'!$E48:$DV48,"&lt;&gt;")=0,"",SUMIF('Eng GLA 6th, 7th, 8th'!$E$4:$DV$4,FH$3,'Eng GLA 6th, 7th, 8th'!$E48:$DV48)))</f>
        <is>
          <t/>
        </is>
      </c>
      <c r="FI45" s="319" t="inlineStr">
        <f aca="false">IF($B45="","",IF(COUNTIFS('Eng GLA 6th, 7th, 8th'!$E$4:$DV$4,FI$3,'Eng GLA 6th, 7th, 8th'!$E48:$DV48,"&lt;&gt;")=0,"",SUMIF('Eng GLA 6th, 7th, 8th'!$E$4:$DV$4,FI$3,'Eng GLA 6th, 7th, 8th'!$E48:$DV48)))</f>
        <is>
          <t/>
        </is>
      </c>
      <c r="FJ45" s="319" t="inlineStr">
        <f aca="false">IF($B45="","",IF(COUNTIFS('Eng GLA 6th, 7th, 8th'!$E$4:$DV$4,FJ$3,'Eng GLA 6th, 7th, 8th'!$E48:$DV48,"&lt;&gt;")=0,"",SUMIF('Eng GLA 6th, 7th, 8th'!$E$4:$DV$4,FJ$3,'Eng GLA 6th, 7th, 8th'!$E48:$DV48)))</f>
        <is>
          <t/>
        </is>
      </c>
      <c r="FK45" s="319" t="inlineStr">
        <f aca="false">IF($B45="","",IF(COUNTIFS('Eng GLA 6th, 7th, 8th'!$E$4:$DV$4,FK$3,'Eng GLA 6th, 7th, 8th'!$E48:$DV48,"&lt;&gt;")=0,"",SUMIF('Eng GLA 6th, 7th, 8th'!$E$4:$DV$4,FK$3,'Eng GLA 6th, 7th, 8th'!$E48:$DV48)))</f>
        <is>
          <t/>
        </is>
      </c>
      <c r="FL45" s="319" t="inlineStr">
        <f aca="false">IF($B45="","",IF(COUNTIFS('Eng GLA 6th, 7th, 8th'!$E$4:$DV$4,FL$3,'Eng GLA 6th, 7th, 8th'!$E48:$DV48,"&lt;&gt;")=0,"",SUMIF('Eng GLA 6th, 7th, 8th'!$E$4:$DV$4,FL$3,'Eng GLA 6th, 7th, 8th'!$E48:$DV48)))</f>
        <is>
          <t/>
        </is>
      </c>
      <c r="FM45" s="319" t="inlineStr">
        <f aca="false">IF($B45="","",IF(COUNTIFS('Eng GLA 6th, 7th, 8th'!$E$4:$DV$4,FM$3,'Eng GLA 6th, 7th, 8th'!$E48:$DV48,"&lt;&gt;")=0,"",SUMIF('Eng GLA 6th, 7th, 8th'!$E$4:$DV$4,FM$3,'Eng GLA 6th, 7th, 8th'!$E48:$DV48)))</f>
        <is>
          <t/>
        </is>
      </c>
      <c r="FN45" s="319" t="inlineStr">
        <f aca="false">IF($B45="","",IF(COUNTIFS('Eng GLA 6th, 7th, 8th'!$E$4:$DV$4,FN$3,'Eng GLA 6th, 7th, 8th'!$E48:$DV48,"&lt;&gt;")=0,"",SUMIF('Eng GLA 6th, 7th, 8th'!$E$4:$DV$4,FN$3,'Eng GLA 6th, 7th, 8th'!$E48:$DV48)))</f>
        <is>
          <t/>
        </is>
      </c>
      <c r="FO45" s="319" t="inlineStr">
        <f aca="false">IF($B45="","",IF(COUNTIFS('Eng GLA 6th, 7th, 8th'!$E$4:$DV$4,FO$3,'Eng GLA 6th, 7th, 8th'!$E48:$DV48,"&lt;&gt;")=0,"",SUMIF('Eng GLA 6th, 7th, 8th'!$E$4:$DV$4,FO$3,'Eng GLA 6th, 7th, 8th'!$E48:$DV48)))</f>
        <is>
          <t/>
        </is>
      </c>
    </row>
    <row r="46" customFormat="false" ht="12.75" hidden="false" customHeight="true" outlineLevel="0" collapsed="false">
      <c r="A46" s="315" t="n">
        <v>42</v>
      </c>
      <c r="B46" s="315" t="inlineStr">
        <f aca="false">'English Scores- Leveled papers'!B48</f>
        <is>
          <t/>
        </is>
      </c>
      <c r="C46" s="315"/>
      <c r="D46" s="316" t="inlineStr">
        <f aca="false">IF(OR(B46="",H46="",'Cover Sheet'!E46=""),"",'Cover Sheet'!E46)</f>
        <is>
          <t/>
        </is>
      </c>
      <c r="E46" s="316" t="inlineStr">
        <f aca="false">IF(OR(B46="",H46="",'Cover Sheet'!F46=""),"",'Cover Sheet'!F46)</f>
        <is>
          <t/>
        </is>
      </c>
      <c r="F46" s="316" t="inlineStr">
        <f aca="false">IF(OR(B46="",H46="",'Cover Sheet'!H46=""),"",'Cover Sheet'!H46)</f>
        <is>
          <t/>
        </is>
      </c>
      <c r="G46" s="316"/>
      <c r="H46" s="316" t="inlineStr">
        <f aca="false">IF(OR(B46="",COUNT('English Scores- Leveled papers'!H48:KM48)=0),"",IF((AND(AB46&gt;=(70/100),AB46&lt;1.1)),9,IF((AND(AA46&gt;=(70/100),AA46&lt;1.1)),8,IF((AND(Z46&gt;=(70/100),Z46&lt;1.1)),7,IF((AND(Y46&gt;=(70/100),Y46&lt;1.1)),6,IF(AND(X46&gt;=0.7,X46&lt;1.1),5.5,IF(AND(W46&gt;=0.7,W46&lt;1.1),5,IF(AND(V46&gt;=0.7,V46&lt;1.1),4.5,IF(AND(U46&gt;=0.7,U46&lt;1.1),4,IF(AND(T46&gt;=0.7,T46&lt;1.1),3.5,IF(AND(S46&gt;=0.7,S46&lt;1.1),3,IF(AND(R46&gt;=0.7,R46&lt;1.1),2.5,IF(AND(Q46&gt;=0.7,Q46&lt;1.1),2,IF(AND(P46&gt;=0.7,P46&lt;1.1),1.5,IF(AND(O46&gt;=0.7,O46&lt;1.1),1,IF(AND(N46&gt;=0.7,N46&lt;1.1),0.5,IF(AND(M46&gt;=0.7,M46&lt;1.1),0.2,IF(AND(L46&gt;=0.7,L46&lt;1.1),0,IF(COUNT('English Scores- Leveled papers'!H48:M48)=0,"",-0.5)))))))))))))))))))</f>
        <is>
          <t/>
        </is>
      </c>
      <c r="I46" s="317" t="str">
        <f aca="false">IFERROR(IF(OR(B46="",H46=""),"",IF((AND(AB46&gt;=(70/100),AB46&lt;1.1)),AB46,IF(AND((AA46)&gt;=(70/100),AA46&lt;1.1),AA46,IF((AND((Z46)&gt;=(70/100),Z46&lt;1.1)),Z46,IF(AND((Y46)&gt;=(70/100),Y46&lt;1.1),Y46,IF(AND(X46&gt;=0.7,X46&lt;1.1),X46,IF(AND((W46)&gt;=0.7,W46&lt;1.1),W46,IF(AND((V46)&gt;=0.7,V46&lt;1.1),V46,IF(AND((U46)&gt;=0.7,U46&lt;1.1),U46,IF(AND((T46)&gt;=0.7,T46&lt;1.1),T46,IF(AND((S46)&gt;=0.7,S46&lt;1.1),S46,IF(AND((R46)&gt;=0.7,R46&lt;1.1),R46,IF(AND((Q46)&gt;=0.7,Q46&lt;1.1),Q46,IF(AND((P46)&gt;=0.7,P46&lt;1.1),P46,IF(AND((O46)&gt;=0.7,O46&lt;1.1),O46,IF(AND((N46)&gt;=0.7,N46&lt;1.1),N46,IF(AND((M46)&gt;=0.7,M46&lt;1.1),M46,IF(AND((L46)&gt;=0.7,L46&lt;1.1),L46,L46)))))))))))))))))),"")</f>
        <v/>
      </c>
      <c r="J46" s="317" t="str">
        <f aca="false">IF((OR(B46="",H46="")),"",IF(AND((AB46)&gt;=(70/100),AB46&lt;1.1),"",IF((AND((AA46)&gt;=(70/100),AA46&lt;1.1)),AB46,IF((AND((Z46)&gt;=(70/100),Z46&lt;1.1)),AA46,IF((AND((Y46)&gt;=(70/100),Y46&lt;1.1)),Z46,IF(AND((X46)&gt;=0.7,X46&lt;1.1),Y46,IF(AND((W46)&gt;=0.7,W46&lt;1.1),X46,IF(AND((V46)&gt;=0.7,V46&lt;1.1),W46,IF(AND((U46)&gt;=0.7,U46&lt;1.1),V46,IF(AND((T46)&gt;=0.7,T46&lt;1.1),U46,IF(AND((S46)&gt;=0.7,S46&lt;1.1),T46,IF(AND((R46)&gt;=0.7,R46&lt;1.1),S46,IF(AND((Q46)&gt;=0.7,Q46&lt;1.1),R46,IF(AND((P46)&gt;=0.7,P46&lt;1.1),Q46,IF(AND((O46)&gt;=0.7,O46&lt;1.1),P46,IF(AND((N46)&gt;=0.7,N46&lt;1.1),O46,IF(AND((M46)&gt;=0.7,M46&lt;1.1),N46,IF(AND((L46)&gt;=0.7,L46&lt;1.1),M46,""))))))))))))))))))</f>
        <v/>
      </c>
      <c r="K46" s="317" t="str">
        <f aca="false">IF((OR(B46="",H46="")),"",IF(AND((AB46)&gt;=(70/100),AB46&lt;1.1),AA46,IF((AND((AA46)&gt;=(70/100),AA46&lt;1.1)),Z46,IF((AND((Z46)&gt;=(70/100),Z46&lt;1.1)),Y46,IF((AND((Y46)&gt;=(70/100),Y46&lt;1.1)),X46,IF(AND((X46)&gt;=0.7,X46&lt;1.1),W46,IF(AND((W46)&gt;=0.7,W46&lt;1.1),V46,IF(AND((V46)&gt;=0.7,V46&lt;1.1),U46,IF(AND((U46)&gt;=0.7,U46&lt;1.1),T46,IF(AND((T46)&gt;=0.7,T46&lt;1.1),S46,IF(AND((S46)&gt;=0.7,S46&lt;1.1),R46,IF(AND((R46)&gt;=0.7,R46&lt;1.1),Q46,IF(AND((Q46)&gt;=0.7,Q46&lt;1.1),P46,IF(AND((P46)&gt;=0.7,P46&lt;1.1),O46,IF(AND((O46)&gt;=0.7,O46&lt;1.1),N46,IF(AND((N46)&gt;=0.7,N46&lt;1.1),M46,IF(AND((M46)&gt;=0.7,M46&lt;1.1),L46,IF(AND((L46)&gt;=0.7,L46&lt;1.1),"",""))))))))))))))))))</f>
        <v/>
      </c>
      <c r="L46" s="318" t="str">
        <f aca="false">IFERROR(IF((B46=""),"",(IF(COUNT(AC46:AG46)=0,"",ROUND(SUM(AC46:AG46)/SUM($AC$2:$AG$2),1)))),"")</f>
        <v/>
      </c>
      <c r="M46" s="318" t="str">
        <f aca="false">IFERROR(IF((B46=""),"",(IF(COUNT(AH46:AL46)=0,"",ROUND(SUM(AH46:AL46)/SUM($AH$2:$AL$2),1)))),"")</f>
        <v/>
      </c>
      <c r="N46" s="318" t="str">
        <f aca="false">IFERROR(IF((B46=""),"",(IF(COUNT(AM46:AQ46)=0,"",ROUND(SUM(AM46:AQ46)/SUM($AM$2:$AQ$2),1)))),"")</f>
        <v/>
      </c>
      <c r="O46" s="318" t="str">
        <f aca="false">IFERROR(IF((B46=""),"",(IF(COUNT(AR46:AV46)=0,"",ROUND(SUM(AR46:AV46)/SUM($AR$2:$AV$2),1)))),"")</f>
        <v/>
      </c>
      <c r="P46" s="318" t="str">
        <f aca="false">IFERROR(IF((B46=""),"",(IF(COUNT(AX46:BB46)=0,"",ROUND(SUM(AX46:BB46)/SUM($AX$2:$BB$2),1)))),"")</f>
        <v/>
      </c>
      <c r="Q46" s="318" t="str">
        <f aca="false">IFERROR(IF((B46=""),"",(IF(COUNT(BD46:BJ46)=0,"",ROUND(SUM(BD46:BJ46)/SUM($BD$2:$BJ$2),1)))),0)</f>
        <v/>
      </c>
      <c r="R46" s="318" t="str">
        <f aca="false">IFERROR(IF((B46=""),"",(IF(COUNT(BL46:BS46)=0,"",ROUND(SUM(BL46:BR46)/SUM($BL$2:$BR$2),1)))),0)</f>
        <v/>
      </c>
      <c r="S46" s="318" t="str">
        <f aca="false">IFERROR(IF((B46=""),"",(IF(COUNT(BT46:CB46)=0,"",ROUND(SUM(BT46:CA46)/SUM($BT$2:$CA$2),1)))),0)</f>
        <v/>
      </c>
      <c r="T46" s="318" t="str">
        <f aca="false">IFERROR(IF((B46=""),"",(IF(COUNT(CC46:CJ46)=0,"",ROUND(SUM(CC46:CI46)/SUM($CC$2:$CI$2),1)))),0)</f>
        <v/>
      </c>
      <c r="U46" s="318" t="str">
        <f aca="false">IFERROR(IF((B46=""),"",(IF(COUNT(CK46:CQ46)=0,"",ROUND(SUM(CK46:CQ46)/SUM($CK$2:$CQ$2),1)))),0)</f>
        <v/>
      </c>
      <c r="V46" s="318" t="str">
        <f aca="false">IFERROR(IF((B46=""),"",(IF(COUNT(CS46:CY46)=0,"",ROUND(SUM(CS46:CY46)/SUM($CS$2:$CY$2),1)))),0)</f>
        <v/>
      </c>
      <c r="W46" s="318" t="str">
        <f aca="false">IFERROR(IF((B46=""),"",(IF(COUNT(DA46:DI46)=0,"",ROUND(SUM(DA46:DI46)/SUM($DA$2:$DI$2),1)))),0)</f>
        <v/>
      </c>
      <c r="X46" s="318" t="str">
        <f aca="false">IFERROR(IF((B46=""),"",(IF(COUNT(DK46:DP46)=0,"",ROUND(SUM(DK46:DP46)/SUM($DK$2:$DP$2),1)))),0)</f>
        <v/>
      </c>
      <c r="Y46" s="318"/>
      <c r="Z46" s="318"/>
      <c r="AA46" s="318"/>
      <c r="AB46" s="318"/>
      <c r="AC46" s="319" t="inlineStr">
        <f aca="false">IF($B46="","",IF(COUNTIFS('English Scores- Leveled papers'!$H$4:$KM$4,AC$3,'English Scores- Leveled papers'!$H48:$KM48,"&lt;&gt;")=0,"",SUMIF('English Scores- Leveled papers'!$H$4:$KM$4,AC$3,'English Scores- Leveled papers'!$H48:$KM48)))</f>
        <is>
          <t/>
        </is>
      </c>
      <c r="AD46" s="319" t="inlineStr">
        <f aca="false">IF($B46="","",IF(COUNTIFS('English Scores- Leveled papers'!$H$4:$KM$4,AD$3,'English Scores- Leveled papers'!$H48:$KM48,"&lt;&gt;")=0,"",SUMIF('English Scores- Leveled papers'!$H$4:$KM$4,AD$3,'English Scores- Leveled papers'!$H48:$KM48)))</f>
        <is>
          <t/>
        </is>
      </c>
      <c r="AE46" s="319" t="inlineStr">
        <f aca="false">IF($B46="","",IF(COUNTIFS('English Scores- Leveled papers'!$H$4:$KM$4,AE$3,'English Scores- Leveled papers'!$H48:$KM48,"&lt;&gt;")=0,"",SUMIF('English Scores- Leveled papers'!$H$4:$KM$4,AE$3,'English Scores- Leveled papers'!$H48:$KM48)))</f>
        <is>
          <t/>
        </is>
      </c>
      <c r="AF46" s="319" t="inlineStr">
        <f aca="false">IF($B46="","",IF(COUNTIFS('English Scores- Leveled papers'!$H$4:$KM$4,AF$3,'English Scores- Leveled papers'!$H48:$KM48,"&lt;&gt;")=0,"",SUMIF('English Scores- Leveled papers'!$H$4:$KM$4,AF$3,'English Scores- Leveled papers'!$H48:$KM48)))</f>
        <is>
          <t/>
        </is>
      </c>
      <c r="AG46" s="319" t="inlineStr">
        <f aca="false">IF($B46="","",IF(COUNTIFS('English Scores- Leveled papers'!$H$4:$KM$4,AG$3,'English Scores- Leveled papers'!$H48:$KM48,"&lt;&gt;")=0,"",SUMIF('English Scores- Leveled papers'!$H$4:$KM$4,AG$3,'English Scores- Leveled papers'!$H48:$KM48)))</f>
        <is>
          <t/>
        </is>
      </c>
      <c r="AH46" s="319" t="inlineStr">
        <f aca="false">IF($B46="","",IF(COUNTIFS('English Scores- Leveled papers'!$H$4:$KM$4,AH$3,'English Scores- Leveled papers'!$H48:$KM48,"&lt;&gt;")=0,"",SUMIF('English Scores- Leveled papers'!$H$4:$KM$4,AH$3,'English Scores- Leveled papers'!$H48:$KM48)))</f>
        <is>
          <t/>
        </is>
      </c>
      <c r="AI46" s="319" t="inlineStr">
        <f aca="false">IF($B46="","",IF(COUNTIFS('English Scores- Leveled papers'!$H$4:$KM$4,AI$3,'English Scores- Leveled papers'!$H48:$KM48,"&lt;&gt;")=0,"",SUMIF('English Scores- Leveled papers'!$H$4:$KM$4,AI$3,'English Scores- Leveled papers'!$H48:$KM48)))</f>
        <is>
          <t/>
        </is>
      </c>
      <c r="AJ46" s="319" t="inlineStr">
        <f aca="false">IF($B46="","",IF(COUNTIFS('English Scores- Leveled papers'!$H$4:$KM$4,AJ$3,'English Scores- Leveled papers'!$H48:$KM48,"&lt;&gt;")=0,"",SUMIF('English Scores- Leveled papers'!$H$4:$KM$4,AJ$3,'English Scores- Leveled papers'!$H48:$KM48)))</f>
        <is>
          <t/>
        </is>
      </c>
      <c r="AK46" s="319" t="inlineStr">
        <f aca="false">IF($B46="","",IF(COUNTIFS('English Scores- Leveled papers'!$H$4:$KM$4,AK$3,'English Scores- Leveled papers'!$H48:$KM48,"&lt;&gt;")=0,"",SUMIF('English Scores- Leveled papers'!$H$4:$KM$4,AK$3,'English Scores- Leveled papers'!$H48:$KM48)))</f>
        <is>
          <t/>
        </is>
      </c>
      <c r="AL46" s="319" t="inlineStr">
        <f aca="false">IF($B46="","",IF(COUNTIFS('English Scores- Leveled papers'!$H$4:$KM$4,AL$3,'English Scores- Leveled papers'!$H48:$KM48,"&lt;&gt;")=0,"",SUMIF('English Scores- Leveled papers'!$H$4:$KM$4,AL$3,'English Scores- Leveled papers'!$H48:$KM48)))</f>
        <is>
          <t/>
        </is>
      </c>
      <c r="AM46" s="319" t="inlineStr">
        <f aca="false">IF($B46="","",IF(COUNTIFS('English Scores- Leveled papers'!$H$4:$KM$4,AM$3,'English Scores- Leveled papers'!$H48:$KM48,"&lt;&gt;")=0,"",SUMIF('English Scores- Leveled papers'!$H$4:$KM$4,AM$3,'English Scores- Leveled papers'!$H48:$KM48)))</f>
        <is>
          <t/>
        </is>
      </c>
      <c r="AN46" s="319" t="inlineStr">
        <f aca="false">IF($B46="","",IF(COUNTIFS('English Scores- Leveled papers'!$H$4:$KM$4,AN$3,'English Scores- Leveled papers'!$H48:$KM48,"&lt;&gt;")=0,"",SUMIF('English Scores- Leveled papers'!$H$4:$KM$4,AN$3,'English Scores- Leveled papers'!$H48:$KM48)))</f>
        <is>
          <t/>
        </is>
      </c>
      <c r="AO46" s="319" t="inlineStr">
        <f aca="false">IF($B46="","",IF(COUNTIFS('English Scores- Leveled papers'!$H$4:$KM$4,AO$3,'English Scores- Leveled papers'!$H48:$KM48,"&lt;&gt;")=0,"",SUMIF('English Scores- Leveled papers'!$H$4:$KM$4,AO$3,'English Scores- Leveled papers'!$H48:$KM48)))</f>
        <is>
          <t/>
        </is>
      </c>
      <c r="AP46" s="319" t="inlineStr">
        <f aca="false">IF($B46="","",IF(COUNTIFS('English Scores- Leveled papers'!$H$4:$KM$4,AP$3,'English Scores- Leveled papers'!$H48:$KM48,"&lt;&gt;")=0,"",SUMIF('English Scores- Leveled papers'!$H$4:$KM$4,AP$3,'English Scores- Leveled papers'!$H48:$KM48)))</f>
        <is>
          <t/>
        </is>
      </c>
      <c r="AQ46" s="319" t="inlineStr">
        <f aca="false">IF($B46="","",IF(COUNTIFS('English Scores- Leveled papers'!$H$4:$KM$4,AQ$3,'English Scores- Leveled papers'!$H48:$KM48,"&lt;&gt;")=0,"",SUMIF('English Scores- Leveled papers'!$H$4:$KM$4,AQ$3,'English Scores- Leveled papers'!$H48:$KM48)))</f>
        <is>
          <t/>
        </is>
      </c>
      <c r="AR46" s="319" t="inlineStr">
        <f aca="false">IF($B46="","",IF(COUNTIFS('English Scores- Leveled papers'!$H$4:$KM$4,AR$3,'English Scores- Leveled papers'!$H48:$KM48,"&lt;&gt;")=0,"",SUMIF('English Scores- Leveled papers'!$H$4:$KM$4,AR$3,'English Scores- Leveled papers'!$H48:$KM48)))</f>
        <is>
          <t/>
        </is>
      </c>
      <c r="AS46" s="319" t="inlineStr">
        <f aca="false">IF($B46="","",IF(COUNTIFS('English Scores- Leveled papers'!$H$4:$KM$4,AS$3,'English Scores- Leveled papers'!$H48:$KM48,"&lt;&gt;")=0,"",SUMIF('English Scores- Leveled papers'!$H$4:$KM$4,AS$3,'English Scores- Leveled papers'!$H48:$KM48)))</f>
        <is>
          <t/>
        </is>
      </c>
      <c r="AT46" s="319" t="inlineStr">
        <f aca="false">IF($B46="","",IF(COUNTIFS('English Scores- Leveled papers'!$H$4:$KM$4,AT$3,'English Scores- Leveled papers'!$H48:$KM48,"&lt;&gt;")=0,"",SUMIF('English Scores- Leveled papers'!$H$4:$KM$4,AT$3,'English Scores- Leveled papers'!$H48:$KM48)))</f>
        <is>
          <t/>
        </is>
      </c>
      <c r="AU46" s="319" t="inlineStr">
        <f aca="false">IF($B46="","",IF(COUNTIFS('English Scores- Leveled papers'!$H$4:$KM$4,AU$3,'English Scores- Leveled papers'!$H48:$KM48,"&lt;&gt;")=0,"",SUMIF('English Scores- Leveled papers'!$H$4:$KM$4,AU$3,'English Scores- Leveled papers'!$H48:$KM48)))</f>
        <is>
          <t/>
        </is>
      </c>
      <c r="AV46" s="319" t="inlineStr">
        <f aca="false">IF($B46="","",IF(COUNTIFS('English Scores- Leveled papers'!$H$4:$KM$4,AV$3,'English Scores- Leveled papers'!$H48:$KM48,"&lt;&gt;")=0,"",SUMIF('English Scores- Leveled papers'!$H$4:$KM$4,AV$3,'English Scores- Leveled papers'!$H48:$KM48)))</f>
        <is>
          <t/>
        </is>
      </c>
      <c r="AW46" s="319" t="inlineStr">
        <f aca="false">IF($B46="","",IF(COUNTIFS('English Scores- Leveled papers'!$H$4:$KM$4,AW$3,'English Scores- Leveled papers'!$H48:$KM48,"&lt;&gt;")=0,"",SUMIF('English Scores- Leveled papers'!$H$4:$KM$4,AW$3,'English Scores- Leveled papers'!$H48:$KM48)))</f>
        <is>
          <t/>
        </is>
      </c>
      <c r="AX46" s="319" t="inlineStr">
        <f aca="false">IF($B46="","",IF(COUNTIFS('English Scores- Leveled papers'!$H$4:$KM$4,AX$3,'English Scores- Leveled papers'!$H48:$KM48,"&lt;&gt;")=0,"",SUMIF('English Scores- Leveled papers'!$H$4:$KM$4,AX$3,'English Scores- Leveled papers'!$H48:$KM48)))</f>
        <is>
          <t/>
        </is>
      </c>
      <c r="AY46" s="319" t="inlineStr">
        <f aca="false">IF($B46="","",IF(COUNTIFS('English Scores- Leveled papers'!$H$4:$KM$4,AY$3,'English Scores- Leveled papers'!$H48:$KM48,"&lt;&gt;")=0,"",SUMIF('English Scores- Leveled papers'!$H$4:$KM$4,AY$3,'English Scores- Leveled papers'!$H48:$KM48)))</f>
        <is>
          <t/>
        </is>
      </c>
      <c r="AZ46" s="319" t="inlineStr">
        <f aca="false">IF($B46="","",IF(COUNTIFS('English Scores- Leveled papers'!$H$4:$KM$4,AZ$3,'English Scores- Leveled papers'!$H48:$KM48,"&lt;&gt;")=0,"",SUMIF('English Scores- Leveled papers'!$H$4:$KM$4,AZ$3,'English Scores- Leveled papers'!$H48:$KM48)))</f>
        <is>
          <t/>
        </is>
      </c>
      <c r="BA46" s="319" t="inlineStr">
        <f aca="false">IF($B46="","",IF(COUNTIFS('English Scores- Leveled papers'!$H$4:$KM$4,BA$3,'English Scores- Leveled papers'!$H48:$KM48,"&lt;&gt;")=0,"",SUMIF('English Scores- Leveled papers'!$H$4:$KM$4,BA$3,'English Scores- Leveled papers'!$H48:$KM48)))</f>
        <is>
          <t/>
        </is>
      </c>
      <c r="BB46" s="319" t="inlineStr">
        <f aca="false">IF($B46="","",IF(COUNTIFS('English Scores- Leveled papers'!$H$4:$KM$4,BB$3,'English Scores- Leveled papers'!$H48:$KM48,"&lt;&gt;")=0,"",SUMIF('English Scores- Leveled papers'!$H$4:$KM$4,BB$3,'English Scores- Leveled papers'!$H48:$KM48)))</f>
        <is>
          <t/>
        </is>
      </c>
      <c r="BC46" s="319" t="inlineStr">
        <f aca="false">IF($B46="","",IF(COUNTIFS('English Scores- Leveled papers'!$H$4:$KM$4,BC$3,'English Scores- Leveled papers'!$H48:$KM48,"&lt;&gt;")=0,"",SUMIF('English Scores- Leveled papers'!$H$4:$KM$4,BC$3,'English Scores- Leveled papers'!$H48:$KM48)))</f>
        <is>
          <t/>
        </is>
      </c>
      <c r="BD46" s="319" t="inlineStr">
        <f aca="false">IF($B46="","",IF(COUNTIFS('English Scores- Leveled papers'!$H$4:$KM$4,BD$3,'English Scores- Leveled papers'!$H48:$KM48,"&lt;&gt;")=0,"",SUMIF('English Scores- Leveled papers'!$H$4:$KM$4,BD$3,'English Scores- Leveled papers'!$H48:$KM48)))</f>
        <is>
          <t/>
        </is>
      </c>
      <c r="BE46" s="319" t="inlineStr">
        <f aca="false">IF($B46="","",IF(COUNTIFS('English Scores- Leveled papers'!$H$4:$KM$4,BE$3,'English Scores- Leveled papers'!$H48:$KM48,"&lt;&gt;")=0,"",SUMIF('English Scores- Leveled papers'!$H$4:$KM$4,BE$3,'English Scores- Leveled papers'!$H48:$KM48)))</f>
        <is>
          <t/>
        </is>
      </c>
      <c r="BF46" s="319" t="inlineStr">
        <f aca="false">IF($B46="","",IF(COUNTIFS('English Scores- Leveled papers'!$H$4:$KM$4,BF$3,'English Scores- Leveled papers'!$H48:$KM48,"&lt;&gt;")=0,"",SUMIF('English Scores- Leveled papers'!$H$4:$KM$4,BF$3,'English Scores- Leveled papers'!$H48:$KM48)))</f>
        <is>
          <t/>
        </is>
      </c>
      <c r="BG46" s="319" t="inlineStr">
        <f aca="false">IF($B46="","",IF(COUNTIFS('English Scores- Leveled papers'!$H$4:$KM$4,BG$3,'English Scores- Leveled papers'!$H48:$KM48,"&lt;&gt;")=0,"",SUMIF('English Scores- Leveled papers'!$H$4:$KM$4,BG$3,'English Scores- Leveled papers'!$H48:$KM48)))</f>
        <is>
          <t/>
        </is>
      </c>
      <c r="BH46" s="319" t="inlineStr">
        <f aca="false">IF($B46="","",IF(COUNTIFS('English Scores- Leveled papers'!$H$4:$KM$4,BH$3,'English Scores- Leveled papers'!$H48:$KM48,"&lt;&gt;")=0,"",SUMIF('English Scores- Leveled papers'!$H$4:$KM$4,BH$3,'English Scores- Leveled papers'!$H48:$KM48)))</f>
        <is>
          <t/>
        </is>
      </c>
      <c r="BI46" s="319" t="inlineStr">
        <f aca="false">IF($B46="","",IF(COUNTIFS('English Scores- Leveled papers'!$H$4:$KM$4,BI$3,'English Scores- Leveled papers'!$H48:$KM48,"&lt;&gt;")=0,"",SUMIF('English Scores- Leveled papers'!$H$4:$KM$4,BI$3,'English Scores- Leveled papers'!$H48:$KM48)))</f>
        <is>
          <t/>
        </is>
      </c>
      <c r="BJ46" s="319" t="inlineStr">
        <f aca="false">IF($B46="","",IF(COUNTIFS('English Scores- Leveled papers'!$H$4:$KM$4,BJ$3,'English Scores- Leveled papers'!$H48:$KM48,"&lt;&gt;")=0,"",SUMIF('English Scores- Leveled papers'!$H$4:$KM$4,BJ$3,'English Scores- Leveled papers'!$H48:$KM48)))</f>
        <is>
          <t/>
        </is>
      </c>
      <c r="BK46" s="319" t="inlineStr">
        <f aca="false">IF($B46="","",IF(COUNTIFS('English Scores- Leveled papers'!$H$4:$KM$4,BK$3,'English Scores- Leveled papers'!$H48:$KM48,"&lt;&gt;")=0,"",SUMIF('English Scores- Leveled papers'!$H$4:$KM$4,BK$3,'English Scores- Leveled papers'!$H48:$KM48)))</f>
        <is>
          <t/>
        </is>
      </c>
      <c r="BL46" s="319" t="inlineStr">
        <f aca="false">IF($B46="","",IF(COUNTIFS('English Scores- Leveled papers'!$H$4:$KM$4,BL$3,'English Scores- Leveled papers'!$H48:$KM48,"&lt;&gt;")=0,"",SUMIF('English Scores- Leveled papers'!$H$4:$KM$4,BL$3,'English Scores- Leveled papers'!$H48:$KM48)))</f>
        <is>
          <t/>
        </is>
      </c>
      <c r="BM46" s="319" t="inlineStr">
        <f aca="false">IF($B46="","",IF(COUNTIFS('English Scores- Leveled papers'!$H$4:$KM$4,BM$3,'English Scores- Leveled papers'!$H48:$KM48,"&lt;&gt;")=0,"",SUMIF('English Scores- Leveled papers'!$H$4:$KM$4,BM$3,'English Scores- Leveled papers'!$H48:$KM48)))</f>
        <is>
          <t/>
        </is>
      </c>
      <c r="BN46" s="319" t="inlineStr">
        <f aca="false">IF($B46="","",IF(COUNTIFS('English Scores- Leveled papers'!$H$4:$KM$4,BN$3,'English Scores- Leveled papers'!$H48:$KM48,"&lt;&gt;")=0,"",SUMIF('English Scores- Leveled papers'!$H$4:$KM$4,BN$3,'English Scores- Leveled papers'!$H48:$KM48)))</f>
        <is>
          <t/>
        </is>
      </c>
      <c r="BO46" s="319" t="inlineStr">
        <f aca="false">IF($B46="","",IF(COUNTIFS('English Scores- Leveled papers'!$H$4:$KM$4,BO$3,'English Scores- Leveled papers'!$H48:$KM48,"&lt;&gt;")=0,"",SUMIF('English Scores- Leveled papers'!$H$4:$KM$4,BO$3,'English Scores- Leveled papers'!$H48:$KM48)))</f>
        <is>
          <t/>
        </is>
      </c>
      <c r="BP46" s="319" t="inlineStr">
        <f aca="false">IF($B46="","",IF(COUNTIFS('English Scores- Leveled papers'!$H$4:$KM$4,BP$3,'English Scores- Leveled papers'!$H48:$KM48,"&lt;&gt;")=0,"",SUMIF('English Scores- Leveled papers'!$H$4:$KM$4,BP$3,'English Scores- Leveled papers'!$H48:$KM48)))</f>
        <is>
          <t/>
        </is>
      </c>
      <c r="BQ46" s="319" t="inlineStr">
        <f aca="false">IF($B46="","",IF(COUNTIFS('English Scores- Leveled papers'!$H$4:$KM$4,BQ$3,'English Scores- Leveled papers'!$H48:$KM48,"&lt;&gt;")=0,"",SUMIF('English Scores- Leveled papers'!$H$4:$KM$4,BQ$3,'English Scores- Leveled papers'!$H48:$KM48)))</f>
        <is>
          <t/>
        </is>
      </c>
      <c r="BR46" s="319" t="inlineStr">
        <f aca="false">IF($B46="","",IF(COUNTIFS('English Scores- Leveled papers'!$H$4:$KM$4,BR$3,'English Scores- Leveled papers'!$H48:$KM48,"&lt;&gt;")=0,"",SUMIF('English Scores- Leveled papers'!$H$4:$KM$4,BR$3,'English Scores- Leveled papers'!$H48:$KM48)))</f>
        <is>
          <t/>
        </is>
      </c>
      <c r="BS46" s="319" t="inlineStr">
        <f aca="false">IF($B46="","",IF(COUNTIFS('English Scores- Leveled papers'!$H$4:$KM$4,BS$3,'English Scores- Leveled papers'!$H48:$KM48,"&lt;&gt;")=0,"",SUMIF('English Scores- Leveled papers'!$H$4:$KM$4,BS$3,'English Scores- Leveled papers'!$H48:$KM48)))</f>
        <is>
          <t/>
        </is>
      </c>
      <c r="BT46" s="319" t="inlineStr">
        <f aca="false">IF($B46="","",IF(COUNTIFS('English Scores- Leveled papers'!$H$4:$KM$4,BT$3,'English Scores- Leveled papers'!$H48:$KM48,"&lt;&gt;")=0,"",SUMIF('English Scores- Leveled papers'!$H$4:$KM$4,BT$3,'English Scores- Leveled papers'!$H48:$KM48)))</f>
        <is>
          <t/>
        </is>
      </c>
      <c r="BU46" s="319" t="inlineStr">
        <f aca="false">IF($B46="","",IF(COUNTIFS('English Scores- Leveled papers'!$H$4:$KM$4,BU$3,'English Scores- Leveled papers'!$H48:$KM48,"&lt;&gt;")=0,"",SUMIF('English Scores- Leveled papers'!$H$4:$KM$4,BU$3,'English Scores- Leveled papers'!$H48:$KM48)))</f>
        <is>
          <t/>
        </is>
      </c>
      <c r="BV46" s="319" t="inlineStr">
        <f aca="false">IF($B46="","",IF(COUNTIFS('English Scores- Leveled papers'!$H$4:$KM$4,BV$3,'English Scores- Leveled papers'!$H48:$KM48,"&lt;&gt;")=0,"",SUMIF('English Scores- Leveled papers'!$H$4:$KM$4,BV$3,'English Scores- Leveled papers'!$H48:$KM48)))</f>
        <is>
          <t/>
        </is>
      </c>
      <c r="BW46" s="319" t="inlineStr">
        <f aca="false">IF($B46="","",IF(COUNTIFS('English Scores- Leveled papers'!$H$4:$KM$4,BW$3,'English Scores- Leveled papers'!$H48:$KM48,"&lt;&gt;")=0,"",SUMIF('English Scores- Leveled papers'!$H$4:$KM$4,BW$3,'English Scores- Leveled papers'!$H48:$KM48)))</f>
        <is>
          <t/>
        </is>
      </c>
      <c r="BX46" s="319" t="inlineStr">
        <f aca="false">IF($B46="","",IF(COUNTIFS('English Scores- Leveled papers'!$H$4:$KM$4,BX$3,'English Scores- Leveled papers'!$H48:$KM48,"&lt;&gt;")=0,"",SUMIF('English Scores- Leveled papers'!$H$4:$KM$4,BX$3,'English Scores- Leveled papers'!$H48:$KM48)))</f>
        <is>
          <t/>
        </is>
      </c>
      <c r="BY46" s="319" t="inlineStr">
        <f aca="false">IF($B46="","",IF(COUNTIFS('English Scores- Leveled papers'!$H$4:$KM$4,BY$3,'English Scores- Leveled papers'!$H48:$KM48,"&lt;&gt;")=0,"",SUMIF('English Scores- Leveled papers'!$H$4:$KM$4,BY$3,'English Scores- Leveled papers'!$H48:$KM48)))</f>
        <is>
          <t/>
        </is>
      </c>
      <c r="BZ46" s="319" t="inlineStr">
        <f aca="false">IF($B46="","",IF(COUNTIFS('English Scores- Leveled papers'!$H$4:$KM$4,BZ$3,'English Scores- Leveled papers'!$H48:$KM48,"&lt;&gt;")=0,"",SUMIF('English Scores- Leveled papers'!$H$4:$KM$4,BZ$3,'English Scores- Leveled papers'!$H48:$KM48)))</f>
        <is>
          <t/>
        </is>
      </c>
      <c r="CA46" s="319" t="inlineStr">
        <f aca="false">IF($B46="","",IF(COUNTIFS('English Scores- Leveled papers'!$H$4:$KM$4,CA$3,'English Scores- Leveled papers'!$H48:$KM48,"&lt;&gt;")=0,"",SUMIF('English Scores- Leveled papers'!$H$4:$KM$4,CA$3,'English Scores- Leveled papers'!$H48:$KM48)))</f>
        <is>
          <t/>
        </is>
      </c>
      <c r="CB46" s="319" t="inlineStr">
        <f aca="false">IF($B46="","",IF(COUNTIFS('English Scores- Leveled papers'!$H$4:$KM$4,CB$3,'English Scores- Leveled papers'!$H48:$KM48,"&lt;&gt;")=0,"",SUMIF('English Scores- Leveled papers'!$H$4:$KM$4,CB$3,'English Scores- Leveled papers'!$H48:$KM48)))</f>
        <is>
          <t/>
        </is>
      </c>
      <c r="CC46" s="319" t="inlineStr">
        <f aca="false">IF($B46="","",IF(COUNTIFS('English Scores- Leveled papers'!$H$4:$KM$4,CC$3,'English Scores- Leveled papers'!$H48:$KM48,"&lt;&gt;")=0,"",SUMIF('English Scores- Leveled papers'!$H$4:$KM$4,CC$3,'English Scores- Leveled papers'!$H48:$KM48)))</f>
        <is>
          <t/>
        </is>
      </c>
      <c r="CD46" s="319" t="inlineStr">
        <f aca="false">IF($B46="","",IF(COUNTIFS('English Scores- Leveled papers'!$H$4:$KM$4,CD$3,'English Scores- Leveled papers'!$H48:$KM48,"&lt;&gt;")=0,"",SUMIF('English Scores- Leveled papers'!$H$4:$KM$4,CD$3,'English Scores- Leveled papers'!$H48:$KM48)))</f>
        <is>
          <t/>
        </is>
      </c>
      <c r="CE46" s="319" t="inlineStr">
        <f aca="false">IF($B46="","",IF(COUNTIFS('English Scores- Leveled papers'!$H$4:$KM$4,CE$3,'English Scores- Leveled papers'!$H48:$KM48,"&lt;&gt;")=0,"",SUMIF('English Scores- Leveled papers'!$H$4:$KM$4,CE$3,'English Scores- Leveled papers'!$H48:$KM48)))</f>
        <is>
          <t/>
        </is>
      </c>
      <c r="CF46" s="319" t="inlineStr">
        <f aca="false">IF($B46="","",IF(COUNTIFS('English Scores- Leveled papers'!$H$4:$KM$4,CF$3,'English Scores- Leveled papers'!$H48:$KM48,"&lt;&gt;")=0,"",SUMIF('English Scores- Leveled papers'!$H$4:$KM$4,CF$3,'English Scores- Leveled papers'!$H48:$KM48)))</f>
        <is>
          <t/>
        </is>
      </c>
      <c r="CG46" s="319" t="inlineStr">
        <f aca="false">IF($B46="","",IF(COUNTIFS('English Scores- Leveled papers'!$H$4:$KM$4,CG$3,'English Scores- Leveled papers'!$H48:$KM48,"&lt;&gt;")=0,"",SUMIF('English Scores- Leveled papers'!$H$4:$KM$4,CG$3,'English Scores- Leveled papers'!$H48:$KM48)))</f>
        <is>
          <t/>
        </is>
      </c>
      <c r="CH46" s="319" t="inlineStr">
        <f aca="false">IF($B46="","",IF(COUNTIFS('English Scores- Leveled papers'!$H$4:$KM$4,CH$3,'English Scores- Leveled papers'!$H48:$KM48,"&lt;&gt;")=0,"",SUMIF('English Scores- Leveled papers'!$H$4:$KM$4,CH$3,'English Scores- Leveled papers'!$H48:$KM48)))</f>
        <is>
          <t/>
        </is>
      </c>
      <c r="CI46" s="319" t="inlineStr">
        <f aca="false">IF($B46="","",IF(COUNTIFS('English Scores- Leveled papers'!$H$4:$KM$4,CI$3,'English Scores- Leveled papers'!$H48:$KM48,"&lt;&gt;")=0,"",SUMIF('English Scores- Leveled papers'!$H$4:$KM$4,CI$3,'English Scores- Leveled papers'!$H48:$KM48)))</f>
        <is>
          <t/>
        </is>
      </c>
      <c r="CJ46" s="319" t="inlineStr">
        <f aca="false">IF($B46="","",IF(COUNTIFS('English Scores- Leveled papers'!$H$4:$KM$4,CJ$3,'English Scores- Leveled papers'!$H48:$KM48,"&lt;&gt;")=0,"",SUMIF('English Scores- Leveled papers'!$H$4:$KM$4,CJ$3,'English Scores- Leveled papers'!$H48:$KM48)))</f>
        <is>
          <t/>
        </is>
      </c>
      <c r="CK46" s="319" t="inlineStr">
        <f aca="false">IF($B46="","",IF(COUNTIFS('English Scores- Leveled papers'!$H$4:$KM$4,CK$3,'English Scores- Leveled papers'!$H48:$KM48,"&lt;&gt;")=0,"",SUMIF('English Scores- Leveled papers'!$H$4:$KM$4,CK$3,'English Scores- Leveled papers'!$H48:$KM48)))</f>
        <is>
          <t/>
        </is>
      </c>
      <c r="CL46" s="319" t="inlineStr">
        <f aca="false">IF($B46="","",IF(COUNTIFS('English Scores- Leveled papers'!$H$4:$KM$4,CL$3,'English Scores- Leveled papers'!$H48:$KM48,"&lt;&gt;")=0,"",SUMIF('English Scores- Leveled papers'!$H$4:$KM$4,CL$3,'English Scores- Leveled papers'!$H48:$KM48)))</f>
        <is>
          <t/>
        </is>
      </c>
      <c r="CM46" s="319" t="inlineStr">
        <f aca="false">IF($B46="","",IF(COUNTIFS('English Scores- Leveled papers'!$H$4:$KM$4,CM$3,'English Scores- Leveled papers'!$H48:$KM48,"&lt;&gt;")=0,"",SUMIF('English Scores- Leveled papers'!$H$4:$KM$4,CM$3,'English Scores- Leveled papers'!$H48:$KM48)))</f>
        <is>
          <t/>
        </is>
      </c>
      <c r="CN46" s="319" t="inlineStr">
        <f aca="false">IF($B46="","",IF(COUNTIFS('English Scores- Leveled papers'!$H$4:$KM$4,CN$3,'English Scores- Leveled papers'!$H48:$KM48,"&lt;&gt;")=0,"",SUMIF('English Scores- Leveled papers'!$H$4:$KM$4,CN$3,'English Scores- Leveled papers'!$H48:$KM48)))</f>
        <is>
          <t/>
        </is>
      </c>
      <c r="CO46" s="319" t="inlineStr">
        <f aca="false">IF($B46="","",IF(COUNTIFS('English Scores- Leveled papers'!$H$4:$KM$4,CO$3,'English Scores- Leveled papers'!$H48:$KM48,"&lt;&gt;")=0,"",SUMIF('English Scores- Leveled papers'!$H$4:$KM$4,CO$3,'English Scores- Leveled papers'!$H48:$KM48)))</f>
        <is>
          <t/>
        </is>
      </c>
      <c r="CP46" s="319" t="inlineStr">
        <f aca="false">IF($B46="","",IF(COUNTIFS('English Scores- Leveled papers'!$H$4:$KM$4,CP$3,'English Scores- Leveled papers'!$H48:$KM48,"&lt;&gt;")=0,"",SUMIF('English Scores- Leveled papers'!$H$4:$KM$4,CP$3,'English Scores- Leveled papers'!$H48:$KM48)))</f>
        <is>
          <t/>
        </is>
      </c>
      <c r="CQ46" s="319" t="inlineStr">
        <f aca="false">IF($B46="","",IF(COUNTIFS('English Scores- Leveled papers'!$H$4:$KM$4,CQ$3,'English Scores- Leveled papers'!$H48:$KM48,"&lt;&gt;")=0,"",SUMIF('English Scores- Leveled papers'!$H$4:$KM$4,CQ$3,'English Scores- Leveled papers'!$H48:$KM48)))</f>
        <is>
          <t/>
        </is>
      </c>
      <c r="CR46" s="319" t="inlineStr">
        <f aca="false">IF($B46="","",IF(COUNTIFS('English Scores- Leveled papers'!$H$4:$KM$4,CR$3,'English Scores- Leveled papers'!$H48:$KM48,"&lt;&gt;")=0,"",SUMIF('English Scores- Leveled papers'!$H$4:$KM$4,CR$3,'English Scores- Leveled papers'!$H48:$KM48)))</f>
        <is>
          <t/>
        </is>
      </c>
      <c r="CS46" s="319" t="inlineStr">
        <f aca="false">IF($B46="","",IF(COUNTIFS('English Scores- Leveled papers'!$H$4:$KM$4,CS$3,'English Scores- Leveled papers'!$H48:$KM48,"&lt;&gt;")=0,"",SUMIF('English Scores- Leveled papers'!$H$4:$KM$4,CS$3,'English Scores- Leveled papers'!$H48:$KM48)))</f>
        <is>
          <t/>
        </is>
      </c>
      <c r="CT46" s="319" t="inlineStr">
        <f aca="false">IF($B46="","",IF(COUNTIFS('English Scores- Leveled papers'!$H$4:$KM$4,CT$3,'English Scores- Leveled papers'!$H48:$KM48,"&lt;&gt;")=0,"",SUMIF('English Scores- Leveled papers'!$H$4:$KM$4,CT$3,'English Scores- Leveled papers'!$H48:$KM48)))</f>
        <is>
          <t/>
        </is>
      </c>
      <c r="CU46" s="319" t="inlineStr">
        <f aca="false">IF($B46="","",IF(COUNTIFS('English Scores- Leveled papers'!$H$4:$KM$4,CU$3,'English Scores- Leveled papers'!$H48:$KM48,"&lt;&gt;")=0,"",SUMIF('English Scores- Leveled papers'!$H$4:$KM$4,CU$3,'English Scores- Leveled papers'!$H48:$KM48)))</f>
        <is>
          <t/>
        </is>
      </c>
      <c r="CV46" s="319" t="inlineStr">
        <f aca="false">IF($B46="","",IF(COUNTIFS('English Scores- Leveled papers'!$H$4:$KM$4,CV$3,'English Scores- Leveled papers'!$H48:$KM48,"&lt;&gt;")=0,"",SUMIF('English Scores- Leveled papers'!$H$4:$KM$4,CV$3,'English Scores- Leveled papers'!$H48:$KM48)))</f>
        <is>
          <t/>
        </is>
      </c>
      <c r="CW46" s="319" t="inlineStr">
        <f aca="false">IF($B46="","",IF(COUNTIFS('English Scores- Leveled papers'!$H$4:$KM$4,CW$3,'English Scores- Leveled papers'!$H48:$KM48,"&lt;&gt;")=0,"",SUMIF('English Scores- Leveled papers'!$H$4:$KM$4,CW$3,'English Scores- Leveled papers'!$H48:$KM48)))</f>
        <is>
          <t/>
        </is>
      </c>
      <c r="CX46" s="319" t="inlineStr">
        <f aca="false">IF($B46="","",IF(COUNTIFS('English Scores- Leveled papers'!$H$4:$KM$4,CX$3,'English Scores- Leveled papers'!$H48:$KM48,"&lt;&gt;")=0,"",SUMIF('English Scores- Leveled papers'!$H$4:$KM$4,CX$3,'English Scores- Leveled papers'!$H48:$KM48)))</f>
        <is>
          <t/>
        </is>
      </c>
      <c r="CY46" s="319" t="inlineStr">
        <f aca="false">IF($B46="","",IF(COUNTIFS('English Scores- Leveled papers'!$H$4:$KM$4,CY$3,'English Scores- Leveled papers'!$H48:$KM48,"&lt;&gt;")=0,"",SUMIF('English Scores- Leveled papers'!$H$4:$KM$4,CY$3,'English Scores- Leveled papers'!$H48:$KM48)))</f>
        <is>
          <t/>
        </is>
      </c>
      <c r="CZ46" s="319" t="inlineStr">
        <f aca="false">IF($B46="","",IF(COUNTIFS('English Scores- Leveled papers'!$H$4:$KM$4,CZ$3,'English Scores- Leveled papers'!$H48:$KM48,"&lt;&gt;")=0,"",SUMIF('English Scores- Leveled papers'!$H$4:$KM$4,CZ$3,'English Scores- Leveled papers'!$H48:$KM48)))</f>
        <is>
          <t/>
        </is>
      </c>
      <c r="DA46" s="319" t="inlineStr">
        <f aca="false">IF($B46="","",IF(COUNTIFS('English Scores- Leveled papers'!$H$4:$KM$4,DA$3,'English Scores- Leveled papers'!$H48:$KM48,"&lt;&gt;")=0,"",SUMIF('English Scores- Leveled papers'!$H$4:$KM$4,DA$3,'English Scores- Leveled papers'!$H48:$KM48)))</f>
        <is>
          <t/>
        </is>
      </c>
      <c r="DB46" s="319" t="inlineStr">
        <f aca="false">IF($B46="","",IF(COUNTIFS('English Scores- Leveled papers'!$H$4:$KM$4,DB$3,'English Scores- Leveled papers'!$H48:$KM48,"&lt;&gt;")=0,"",SUMIF('English Scores- Leveled papers'!$H$4:$KM$4,DB$3,'English Scores- Leveled papers'!$H48:$KM48)))</f>
        <is>
          <t/>
        </is>
      </c>
      <c r="DC46" s="319" t="inlineStr">
        <f aca="false">IF($B46="","",IF(COUNTIFS('English Scores- Leveled papers'!$H$4:$KM$4,DC$3,'English Scores- Leveled papers'!$H48:$KM48,"&lt;&gt;")=0,"",SUMIF('English Scores- Leveled papers'!$H$4:$KM$4,DC$3,'English Scores- Leveled papers'!$H48:$KM48)))</f>
        <is>
          <t/>
        </is>
      </c>
      <c r="DD46" s="319" t="inlineStr">
        <f aca="false">IF($B46="","",IF(COUNTIFS('English Scores- Leveled papers'!$H$4:$KM$4,DD$3,'English Scores- Leveled papers'!$H48:$KM48,"&lt;&gt;")=0,"",SUMIF('English Scores- Leveled papers'!$H$4:$KM$4,DD$3,'English Scores- Leveled papers'!$H48:$KM48)))</f>
        <is>
          <t/>
        </is>
      </c>
      <c r="DE46" s="319" t="inlineStr">
        <f aca="false">IF($B46="","",IF(COUNTIFS('English Scores- Leveled papers'!$H$4:$KM$4,DE$3,'English Scores- Leveled papers'!$H48:$KM48,"&lt;&gt;")=0,"",SUMIF('English Scores- Leveled papers'!$H$4:$KM$4,DE$3,'English Scores- Leveled papers'!$H48:$KM48)))</f>
        <is>
          <t/>
        </is>
      </c>
      <c r="DF46" s="319" t="inlineStr">
        <f aca="false">IF($B46="","",IF(COUNTIFS('English Scores- Leveled papers'!$H$4:$KM$4,DF$3,'English Scores- Leveled papers'!$H48:$KM48,"&lt;&gt;")=0,"",SUMIF('English Scores- Leveled papers'!$H$4:$KM$4,DF$3,'English Scores- Leveled papers'!$H48:$KM48)))</f>
        <is>
          <t/>
        </is>
      </c>
      <c r="DG46" s="319" t="inlineStr">
        <f aca="false">IF($B46="","",IF(COUNTIFS('English Scores- Leveled papers'!$H$4:$KM$4,DG$3,'English Scores- Leveled papers'!$H48:$KM48,"&lt;&gt;")=0,"",SUMIF('English Scores- Leveled papers'!$H$4:$KM$4,DG$3,'English Scores- Leveled papers'!$H48:$KM48)))</f>
        <is>
          <t/>
        </is>
      </c>
      <c r="DH46" s="319" t="inlineStr">
        <f aca="false">IF($B46="","",IF(COUNTIFS('English Scores- Leveled papers'!$H$4:$KM$4,DH$3,'English Scores- Leveled papers'!$H48:$KM48,"&lt;&gt;")=0,"",SUMIF('English Scores- Leveled papers'!$H$4:$KM$4,DH$3,'English Scores- Leveled papers'!$H48:$KM48)))</f>
        <is>
          <t/>
        </is>
      </c>
      <c r="DI46" s="319" t="inlineStr">
        <f aca="false">IF($B46="","",IF(COUNTIFS('English Scores- Leveled papers'!$H$4:$KM$4,DI$3,'English Scores- Leveled papers'!$H48:$KM48,"&lt;&gt;")=0,"",SUMIF('English Scores- Leveled papers'!$H$4:$KM$4,DI$3,'English Scores- Leveled papers'!$H48:$KM48)))</f>
        <is>
          <t/>
        </is>
      </c>
      <c r="DJ46" s="319" t="inlineStr">
        <f aca="false">IF($B46="","",IF(COUNTIFS('English Scores- Leveled papers'!$H$4:$KM$4,DJ$3,'English Scores- Leveled papers'!$H48:$KM48,"&lt;&gt;")=0,"",SUMIF('English Scores- Leveled papers'!$H$4:$KM$4,DJ$3,'English Scores- Leveled papers'!$H48:$KM48)))</f>
        <is>
          <t/>
        </is>
      </c>
      <c r="DK46" s="319" t="inlineStr">
        <f aca="false">IF($B46="","",IF(COUNTIFS('English Scores- Leveled papers'!$H$4:$KM$4,DK$3,'English Scores- Leveled papers'!$H48:$KM48,"&lt;&gt;")=0,"",SUMIF('English Scores- Leveled papers'!$H$4:$KM$4,DK$3,'English Scores- Leveled papers'!$H48:$KM48)))</f>
        <is>
          <t/>
        </is>
      </c>
      <c r="DL46" s="319" t="inlineStr">
        <f aca="false">IF($B46="","",IF(COUNTIFS('English Scores- Leveled papers'!$H$4:$KM$4,DL$3,'English Scores- Leveled papers'!$H48:$KM48,"&lt;&gt;")=0,"",SUMIF('English Scores- Leveled papers'!$H$4:$KM$4,DL$3,'English Scores- Leveled papers'!$H48:$KM48)))</f>
        <is>
          <t/>
        </is>
      </c>
      <c r="DM46" s="319" t="inlineStr">
        <f aca="false">IF($B46="","",IF(COUNTIFS('English Scores- Leveled papers'!$H$4:$KM$4,DM$3,'English Scores- Leveled papers'!$H48:$KM48,"&lt;&gt;")=0,"",SUMIF('English Scores- Leveled papers'!$H$4:$KM$4,DM$3,'English Scores- Leveled papers'!$H48:$KM48)))</f>
        <is>
          <t/>
        </is>
      </c>
      <c r="DN46" s="319" t="inlineStr">
        <f aca="false">IF($B46="","",IF(COUNTIFS('English Scores- Leveled papers'!$H$4:$KM$4,DN$3,'English Scores- Leveled papers'!$H48:$KM48,"&lt;&gt;")=0,"",SUMIF('English Scores- Leveled papers'!$H$4:$KM$4,DN$3,'English Scores- Leveled papers'!$H48:$KM48)))</f>
        <is>
          <t/>
        </is>
      </c>
      <c r="DO46" s="319" t="inlineStr">
        <f aca="false">IF($B46="","",IF(COUNTIFS('English Scores- Leveled papers'!$H$4:$KM$4,DO$3,'English Scores- Leveled papers'!$H48:$KM48,"&lt;&gt;")=0,"",SUMIF('English Scores- Leveled papers'!$H$4:$KM$4,DO$3,'English Scores- Leveled papers'!$H48:$KM48)))</f>
        <is>
          <t/>
        </is>
      </c>
      <c r="DP46" s="319" t="inlineStr">
        <f aca="false">IF($B46="","",IF(COUNTIFS('English Scores- Leveled papers'!$H$4:$KM$4,DP$3,'English Scores- Leveled papers'!$H48:$KM48,"&lt;&gt;")=0,"",SUMIF('English Scores- Leveled papers'!$H$4:$KM$4,DP$3,'English Scores- Leveled papers'!$H48:$KM48)))</f>
        <is>
          <t/>
        </is>
      </c>
      <c r="DQ46" s="320" t="inlineStr">
        <f aca="false">IF($B46="","",IF(COUNTIFS('English Scores- Leveled papers'!$H$4:$KM$4,DQ$3,'English Scores- Leveled papers'!$H48:$KM48,"&lt;&gt;")=0,"",SUMIF('English Scores- Leveled papers'!$H$4:$KM$4,DQ$3,'English Scores- Leveled papers'!$H48:$KM48)))</f>
        <is>
          <t/>
        </is>
      </c>
      <c r="DR46" s="321" t="inlineStr">
        <f aca="false">IF('Cover Sheet'!$AC$6="6th", 'Eng GLA 6th, 7th, 8th'!D49, "")</f>
        <is>
          <t/>
        </is>
      </c>
      <c r="DU46" s="319" t="inlineStr">
        <f aca="false">IF($B46="","",IF(COUNTIFS('Eng GLA 6th, 7th, 8th'!$E$4:$DV$4,DU$3,'Eng GLA 6th, 7th, 8th'!$E49:$DV49,"&lt;&gt;")=0,"",SUMIF('Eng GLA 6th, 7th, 8th'!$E$4:$DV$4,DU$3,'Eng GLA 6th, 7th, 8th'!$E49:$DV49)))</f>
        <is>
          <t/>
        </is>
      </c>
      <c r="DV46" s="319" t="inlineStr">
        <f aca="false">IF($B46="","",IF(COUNTIFS('Eng GLA 6th, 7th, 8th'!$E$4:$DV$4,DV$3,'Eng GLA 6th, 7th, 8th'!$E49:$DV49,"&lt;&gt;")=0,"",SUMIF('Eng GLA 6th, 7th, 8th'!$E$4:$DV$4,DV$3,'Eng GLA 6th, 7th, 8th'!$E49:$DV49)))</f>
        <is>
          <t/>
        </is>
      </c>
      <c r="DW46" s="319" t="inlineStr">
        <f aca="false">IF($B46="","",IF(COUNTIFS('Eng GLA 6th, 7th, 8th'!$E$4:$DV$4,DW$3,'Eng GLA 6th, 7th, 8th'!$E49:$DV49,"&lt;&gt;")=0,"",SUMIF('Eng GLA 6th, 7th, 8th'!$E$4:$DV$4,DW$3,'Eng GLA 6th, 7th, 8th'!$E49:$DV49)))</f>
        <is>
          <t/>
        </is>
      </c>
      <c r="DX46" s="319" t="inlineStr">
        <f aca="false">IF($B46="","",IF(COUNTIFS('Eng GLA 6th, 7th, 8th'!$E$4:$DV$4,DX$3,'Eng GLA 6th, 7th, 8th'!$E49:$DV49,"&lt;&gt;")=0,"",SUMIF('Eng GLA 6th, 7th, 8th'!$E$4:$DV$4,DX$3,'Eng GLA 6th, 7th, 8th'!$E49:$DV49)))</f>
        <is>
          <t/>
        </is>
      </c>
      <c r="DY46" s="319" t="inlineStr">
        <f aca="false">IF($B46="","",IF(COUNTIFS('Eng GLA 6th, 7th, 8th'!$E$4:$DV$4,DY$3,'Eng GLA 6th, 7th, 8th'!$E49:$DV49,"&lt;&gt;")=0,"",SUMIF('Eng GLA 6th, 7th, 8th'!$E$4:$DV$4,DY$3,'Eng GLA 6th, 7th, 8th'!$E49:$DV49)))</f>
        <is>
          <t/>
        </is>
      </c>
      <c r="DZ46" s="319" t="inlineStr">
        <f aca="false">IF($B46="","",IF(COUNTIFS('Eng GLA 6th, 7th, 8th'!$E$4:$DV$4,DZ$3,'Eng GLA 6th, 7th, 8th'!$E49:$DV49,"&lt;&gt;")=0,"",SUMIF('Eng GLA 6th, 7th, 8th'!$E$4:$DV$4,DZ$3,'Eng GLA 6th, 7th, 8th'!$E49:$DV49)))</f>
        <is>
          <t/>
        </is>
      </c>
      <c r="EA46" s="319" t="inlineStr">
        <f aca="false">IF($B46="","",IF(COUNTIFS('Eng GLA 6th, 7th, 8th'!$E$4:$DV$4,EA$3,'Eng GLA 6th, 7th, 8th'!$E49:$DV49,"&lt;&gt;")=0,"",SUMIF('Eng GLA 6th, 7th, 8th'!$E$4:$DV$4,EA$3,'Eng GLA 6th, 7th, 8th'!$E49:$DV49)))</f>
        <is>
          <t/>
        </is>
      </c>
      <c r="EB46" s="319" t="inlineStr">
        <f aca="false">IF($B46="","",IF(COUNTIFS('Eng GLA 6th, 7th, 8th'!$E$4:$DV$4,EB$3,'Eng GLA 6th, 7th, 8th'!$E49:$DV49,"&lt;&gt;")=0,"",SUMIF('Eng GLA 6th, 7th, 8th'!$E$4:$DV$4,EB$3,'Eng GLA 6th, 7th, 8th'!$E49:$DV49)))</f>
        <is>
          <t/>
        </is>
      </c>
      <c r="EC46" s="319" t="inlineStr">
        <f aca="false">IF($B46="","",IF(COUNTIFS('Eng GLA 6th, 7th, 8th'!$E$4:$DV$4,EC$3,'Eng GLA 6th, 7th, 8th'!$E49:$DV49,"&lt;&gt;")=0,"",SUMIF('Eng GLA 6th, 7th, 8th'!$E$4:$DV$4,EC$3,'Eng GLA 6th, 7th, 8th'!$E49:$DV49)))</f>
        <is>
          <t/>
        </is>
      </c>
      <c r="ED46" s="319" t="inlineStr">
        <f aca="false">IF($B46="","",IF(COUNTIFS('Eng GLA 6th, 7th, 8th'!$E$4:$DV$4,ED$3,'Eng GLA 6th, 7th, 8th'!$E49:$DV49,"&lt;&gt;")=0,"",SUMIF('Eng GLA 6th, 7th, 8th'!$E$4:$DV$4,ED$3,'Eng GLA 6th, 7th, 8th'!$E49:$DV49)))</f>
        <is>
          <t/>
        </is>
      </c>
      <c r="EE46" s="319" t="inlineStr">
        <f aca="false">IF($B46="","",IF(COUNTIFS('Eng GLA 6th, 7th, 8th'!$E$4:$DV$4,EE$3,'Eng GLA 6th, 7th, 8th'!$E49:$DV49,"&lt;&gt;")=0,"",SUMIF('Eng GLA 6th, 7th, 8th'!$E$4:$DV$4,EE$3,'Eng GLA 6th, 7th, 8th'!$E49:$DV49)))</f>
        <is>
          <t/>
        </is>
      </c>
      <c r="EF46" s="319" t="inlineStr">
        <f aca="false">IF($B46="","",IF(COUNTIFS('Eng GLA 6th, 7th, 8th'!$E$4:$DV$4,EF$3,'Eng GLA 6th, 7th, 8th'!$E49:$DV49,"&lt;&gt;")=0,"",SUMIF('Eng GLA 6th, 7th, 8th'!$E$4:$DV$4,EF$3,'Eng GLA 6th, 7th, 8th'!$E49:$DV49)))</f>
        <is>
          <t/>
        </is>
      </c>
      <c r="EG46" s="319" t="inlineStr">
        <f aca="false">IF($B46="","",IF(COUNTIFS('Eng GLA 6th, 7th, 8th'!$E$4:$DV$4,EG$3,'Eng GLA 6th, 7th, 8th'!$E49:$DV49,"&lt;&gt;")=0,"",SUMIF('Eng GLA 6th, 7th, 8th'!$E$4:$DV$4,EG$3,'Eng GLA 6th, 7th, 8th'!$E49:$DV49)))</f>
        <is>
          <t/>
        </is>
      </c>
      <c r="EH46" s="319" t="inlineStr">
        <f aca="false">IF($B46="","",IF(COUNTIFS('Eng GLA 6th, 7th, 8th'!$E$4:$DV$4,EH$3,'Eng GLA 6th, 7th, 8th'!$E49:$DV49,"&lt;&gt;")=0,"",SUMIF('Eng GLA 6th, 7th, 8th'!$E$4:$DV$4,EH$3,'Eng GLA 6th, 7th, 8th'!$E49:$DV49)))</f>
        <is>
          <t/>
        </is>
      </c>
      <c r="EI46" s="319" t="inlineStr">
        <f aca="false">IF($B46="","",IF(COUNTIFS('Eng GLA 6th, 7th, 8th'!$E$4:$DV$4,EI$3,'Eng GLA 6th, 7th, 8th'!$E49:$DV49,"&lt;&gt;")=0,"",SUMIF('Eng GLA 6th, 7th, 8th'!$E$4:$DV$4,EI$3,'Eng GLA 6th, 7th, 8th'!$E49:$DV49)))</f>
        <is>
          <t/>
        </is>
      </c>
      <c r="EJ46" s="322" t="inlineStr">
        <f aca="false">IF('Cover Sheet'!$AC$6="7th", 'Eng GLA 6th, 7th, 8th'!AQ49, "")</f>
        <is>
          <t/>
        </is>
      </c>
      <c r="EK46" s="319" t="inlineStr">
        <f aca="false">IF($B46="","",IF(COUNTIFS('Eng GLA 6th, 7th, 8th'!$E$4:$DV$4,EK$3,'Eng GLA 6th, 7th, 8th'!$E49:$DV49,"&lt;&gt;")=0,"",SUMIF('Eng GLA 6th, 7th, 8th'!$E$4:$DV$4,EK$3,'Eng GLA 6th, 7th, 8th'!$E49:$DV49)))</f>
        <is>
          <t/>
        </is>
      </c>
      <c r="EL46" s="319" t="inlineStr">
        <f aca="false">IF($B46="","",IF(COUNTIFS('Eng GLA 6th, 7th, 8th'!$E$4:$DV$4,EL$3,'Eng GLA 6th, 7th, 8th'!$E49:$DV49,"&lt;&gt;")=0,"",SUMIF('Eng GLA 6th, 7th, 8th'!$E$4:$DV$4,EL$3,'Eng GLA 6th, 7th, 8th'!$E49:$DV49)))</f>
        <is>
          <t/>
        </is>
      </c>
      <c r="EM46" s="319" t="inlineStr">
        <f aca="false">IF($B46="","",IF(COUNTIFS('Eng GLA 6th, 7th, 8th'!$E$4:$DV$4,EM$3,'Eng GLA 6th, 7th, 8th'!$E49:$DV49,"&lt;&gt;")=0,"",SUMIF('Eng GLA 6th, 7th, 8th'!$E$4:$DV$4,EM$3,'Eng GLA 6th, 7th, 8th'!$E49:$DV49)))</f>
        <is>
          <t/>
        </is>
      </c>
      <c r="EN46" s="319" t="inlineStr">
        <f aca="false">IF($B46="","",IF(COUNTIFS('Eng GLA 6th, 7th, 8th'!$E$4:$DV$4,EN$3,'Eng GLA 6th, 7th, 8th'!$E49:$DV49,"&lt;&gt;")=0,"",SUMIF('Eng GLA 6th, 7th, 8th'!$E$4:$DV$4,EN$3,'Eng GLA 6th, 7th, 8th'!$E49:$DV49)))</f>
        <is>
          <t/>
        </is>
      </c>
      <c r="EO46" s="319" t="inlineStr">
        <f aca="false">IF($B46="","",IF(COUNTIFS('Eng GLA 6th, 7th, 8th'!$E$4:$DV$4,EO$3,'Eng GLA 6th, 7th, 8th'!$E49:$DV49,"&lt;&gt;")=0,"",SUMIF('Eng GLA 6th, 7th, 8th'!$E$4:$DV$4,EO$3,'Eng GLA 6th, 7th, 8th'!$E49:$DV49)))</f>
        <is>
          <t/>
        </is>
      </c>
      <c r="EP46" s="319" t="inlineStr">
        <f aca="false">IF($B46="","",IF(COUNTIFS('Eng GLA 6th, 7th, 8th'!$E$4:$DV$4,EP$3,'Eng GLA 6th, 7th, 8th'!$E49:$DV49,"&lt;&gt;")=0,"",SUMIF('Eng GLA 6th, 7th, 8th'!$E$4:$DV$4,EP$3,'Eng GLA 6th, 7th, 8th'!$E49:$DV49)))</f>
        <is>
          <t/>
        </is>
      </c>
      <c r="EQ46" s="319" t="inlineStr">
        <f aca="false">IF($B46="","",IF(COUNTIFS('Eng GLA 6th, 7th, 8th'!$E$4:$DV$4,EQ$3,'Eng GLA 6th, 7th, 8th'!$E49:$DV49,"&lt;&gt;")=0,"",SUMIF('Eng GLA 6th, 7th, 8th'!$E$4:$DV$4,EQ$3,'Eng GLA 6th, 7th, 8th'!$E49:$DV49)))</f>
        <is>
          <t/>
        </is>
      </c>
      <c r="ER46" s="319" t="inlineStr">
        <f aca="false">IF($B46="","",IF(COUNTIFS('Eng GLA 6th, 7th, 8th'!$E$4:$DV$4,ER$3,'Eng GLA 6th, 7th, 8th'!$E49:$DV49,"&lt;&gt;")=0,"",SUMIF('Eng GLA 6th, 7th, 8th'!$E$4:$DV$4,ER$3,'Eng GLA 6th, 7th, 8th'!$E49:$DV49)))</f>
        <is>
          <t/>
        </is>
      </c>
      <c r="ES46" s="319" t="inlineStr">
        <f aca="false">IF($B46="","",IF(COUNTIFS('Eng GLA 6th, 7th, 8th'!$E$4:$DV$4,ES$3,'Eng GLA 6th, 7th, 8th'!$E49:$DV49,"&lt;&gt;")=0,"",SUMIF('Eng GLA 6th, 7th, 8th'!$E$4:$DV$4,ES$3,'Eng GLA 6th, 7th, 8th'!$E49:$DV49)))</f>
        <is>
          <t/>
        </is>
      </c>
      <c r="ET46" s="319" t="inlineStr">
        <f aca="false">IF($B46="","",IF(COUNTIFS('Eng GLA 6th, 7th, 8th'!$E$4:$DV$4,ET$3,'Eng GLA 6th, 7th, 8th'!$E49:$DV49,"&lt;&gt;")=0,"",SUMIF('Eng GLA 6th, 7th, 8th'!$E$4:$DV$4,ET$3,'Eng GLA 6th, 7th, 8th'!$E49:$DV49)))</f>
        <is>
          <t/>
        </is>
      </c>
      <c r="EU46" s="319" t="inlineStr">
        <f aca="false">IF($B46="","",IF(COUNTIFS('Eng GLA 6th, 7th, 8th'!$E$4:$DV$4,EU$3,'Eng GLA 6th, 7th, 8th'!$E49:$DV49,"&lt;&gt;")=0,"",SUMIF('Eng GLA 6th, 7th, 8th'!$E$4:$DV$4,EU$3,'Eng GLA 6th, 7th, 8th'!$E49:$DV49)))</f>
        <is>
          <t/>
        </is>
      </c>
      <c r="EV46" s="319" t="inlineStr">
        <f aca="false">IF($B46="","",IF(COUNTIFS('Eng GLA 6th, 7th, 8th'!$E$4:$DV$4,EV$3,'Eng GLA 6th, 7th, 8th'!$E49:$DV49,"&lt;&gt;")=0,"",SUMIF('Eng GLA 6th, 7th, 8th'!$E$4:$DV$4,EV$3,'Eng GLA 6th, 7th, 8th'!$E49:$DV49)))</f>
        <is>
          <t/>
        </is>
      </c>
      <c r="EW46" s="319" t="inlineStr">
        <f aca="false">IF($B46="","",IF(COUNTIFS('Eng GLA 6th, 7th, 8th'!$E$4:$DV$4,EW$3,'Eng GLA 6th, 7th, 8th'!$E49:$DV49,"&lt;&gt;")=0,"",SUMIF('Eng GLA 6th, 7th, 8th'!$E$4:$DV$4,EW$3,'Eng GLA 6th, 7th, 8th'!$E49:$DV49)))</f>
        <is>
          <t/>
        </is>
      </c>
      <c r="EX46" s="319" t="inlineStr">
        <f aca="false">IF($B46="","",IF(COUNTIFS('Eng GLA 6th, 7th, 8th'!$E$4:$DV$4,EX$3,'Eng GLA 6th, 7th, 8th'!$E49:$DV49,"&lt;&gt;")=0,"",SUMIF('Eng GLA 6th, 7th, 8th'!$E$4:$DV$4,EX$3,'Eng GLA 6th, 7th, 8th'!$E49:$DV49)))</f>
        <is>
          <t/>
        </is>
      </c>
      <c r="EY46" s="319" t="inlineStr">
        <f aca="false">IF($B46="","",IF(COUNTIFS('Eng GLA 6th, 7th, 8th'!$E$4:$DV$4,EY$3,'Eng GLA 6th, 7th, 8th'!$E49:$DV49,"&lt;&gt;")=0,"",SUMIF('Eng GLA 6th, 7th, 8th'!$E$4:$DV$4,EY$3,'Eng GLA 6th, 7th, 8th'!$E49:$DV49)))</f>
        <is>
          <t/>
        </is>
      </c>
      <c r="EZ46" s="322" t="inlineStr">
        <f aca="false">IF('Cover Sheet'!$AC$6="8th", 'Eng GLA 6th, 7th, 8th'!CG49, "")</f>
        <is>
          <t/>
        </is>
      </c>
      <c r="FA46" s="319" t="inlineStr">
        <f aca="false">IF($B46="","",IF(COUNTIFS('Eng GLA 6th, 7th, 8th'!$E$4:$DV$4,FA$3,'Eng GLA 6th, 7th, 8th'!$E49:$DV49,"&lt;&gt;")=0,"",SUMIF('Eng GLA 6th, 7th, 8th'!$E$4:$DV$4,FA$3,'Eng GLA 6th, 7th, 8th'!$E49:$DV49)))</f>
        <is>
          <t/>
        </is>
      </c>
      <c r="FB46" s="319" t="inlineStr">
        <f aca="false">IF($B46="","",IF(COUNTIFS('Eng GLA 6th, 7th, 8th'!$E$4:$DV$4,FB$3,'Eng GLA 6th, 7th, 8th'!$E49:$DV49,"&lt;&gt;")=0,"",SUMIF('Eng GLA 6th, 7th, 8th'!$E$4:$DV$4,FB$3,'Eng GLA 6th, 7th, 8th'!$E49:$DV49)))</f>
        <is>
          <t/>
        </is>
      </c>
      <c r="FC46" s="319" t="inlineStr">
        <f aca="false">IF($B46="","",IF(COUNTIFS('Eng GLA 6th, 7th, 8th'!$E$4:$DV$4,FC$3,'Eng GLA 6th, 7th, 8th'!$E49:$DV49,"&lt;&gt;")=0,"",SUMIF('Eng GLA 6th, 7th, 8th'!$E$4:$DV$4,FC$3,'Eng GLA 6th, 7th, 8th'!$E49:$DV49)))</f>
        <is>
          <t/>
        </is>
      </c>
      <c r="FD46" s="319" t="inlineStr">
        <f aca="false">IF($B46="","",IF(COUNTIFS('Eng GLA 6th, 7th, 8th'!$E$4:$DV$4,FD$3,'Eng GLA 6th, 7th, 8th'!$E49:$DV49,"&lt;&gt;")=0,"",SUMIF('Eng GLA 6th, 7th, 8th'!$E$4:$DV$4,FD$3,'Eng GLA 6th, 7th, 8th'!$E49:$DV49)))</f>
        <is>
          <t/>
        </is>
      </c>
      <c r="FE46" s="319" t="inlineStr">
        <f aca="false">IF($B46="","",IF(COUNTIFS('Eng GLA 6th, 7th, 8th'!$E$4:$DV$4,FE$3,'Eng GLA 6th, 7th, 8th'!$E49:$DV49,"&lt;&gt;")=0,"",SUMIF('Eng GLA 6th, 7th, 8th'!$E$4:$DV$4,FE$3,'Eng GLA 6th, 7th, 8th'!$E49:$DV49)))</f>
        <is>
          <t/>
        </is>
      </c>
      <c r="FF46" s="319" t="inlineStr">
        <f aca="false">IF($B46="","",IF(COUNTIFS('Eng GLA 6th, 7th, 8th'!$E$4:$DV$4,FF$3,'Eng GLA 6th, 7th, 8th'!$E49:$DV49,"&lt;&gt;")=0,"",SUMIF('Eng GLA 6th, 7th, 8th'!$E$4:$DV$4,FF$3,'Eng GLA 6th, 7th, 8th'!$E49:$DV49)))</f>
        <is>
          <t/>
        </is>
      </c>
      <c r="FG46" s="319" t="inlineStr">
        <f aca="false">IF($B46="","",IF(COUNTIFS('Eng GLA 6th, 7th, 8th'!$E$4:$DV$4,FG$3,'Eng GLA 6th, 7th, 8th'!$E49:$DV49,"&lt;&gt;")=0,"",SUMIF('Eng GLA 6th, 7th, 8th'!$E$4:$DV$4,FG$3,'Eng GLA 6th, 7th, 8th'!$E49:$DV49)))</f>
        <is>
          <t/>
        </is>
      </c>
      <c r="FH46" s="319" t="inlineStr">
        <f aca="false">IF($B46="","",IF(COUNTIFS('Eng GLA 6th, 7th, 8th'!$E$4:$DV$4,FH$3,'Eng GLA 6th, 7th, 8th'!$E49:$DV49,"&lt;&gt;")=0,"",SUMIF('Eng GLA 6th, 7th, 8th'!$E$4:$DV$4,FH$3,'Eng GLA 6th, 7th, 8th'!$E49:$DV49)))</f>
        <is>
          <t/>
        </is>
      </c>
      <c r="FI46" s="319" t="inlineStr">
        <f aca="false">IF($B46="","",IF(COUNTIFS('Eng GLA 6th, 7th, 8th'!$E$4:$DV$4,FI$3,'Eng GLA 6th, 7th, 8th'!$E49:$DV49,"&lt;&gt;")=0,"",SUMIF('Eng GLA 6th, 7th, 8th'!$E$4:$DV$4,FI$3,'Eng GLA 6th, 7th, 8th'!$E49:$DV49)))</f>
        <is>
          <t/>
        </is>
      </c>
      <c r="FJ46" s="319" t="inlineStr">
        <f aca="false">IF($B46="","",IF(COUNTIFS('Eng GLA 6th, 7th, 8th'!$E$4:$DV$4,FJ$3,'Eng GLA 6th, 7th, 8th'!$E49:$DV49,"&lt;&gt;")=0,"",SUMIF('Eng GLA 6th, 7th, 8th'!$E$4:$DV$4,FJ$3,'Eng GLA 6th, 7th, 8th'!$E49:$DV49)))</f>
        <is>
          <t/>
        </is>
      </c>
      <c r="FK46" s="319" t="inlineStr">
        <f aca="false">IF($B46="","",IF(COUNTIFS('Eng GLA 6th, 7th, 8th'!$E$4:$DV$4,FK$3,'Eng GLA 6th, 7th, 8th'!$E49:$DV49,"&lt;&gt;")=0,"",SUMIF('Eng GLA 6th, 7th, 8th'!$E$4:$DV$4,FK$3,'Eng GLA 6th, 7th, 8th'!$E49:$DV49)))</f>
        <is>
          <t/>
        </is>
      </c>
      <c r="FL46" s="319" t="inlineStr">
        <f aca="false">IF($B46="","",IF(COUNTIFS('Eng GLA 6th, 7th, 8th'!$E$4:$DV$4,FL$3,'Eng GLA 6th, 7th, 8th'!$E49:$DV49,"&lt;&gt;")=0,"",SUMIF('Eng GLA 6th, 7th, 8th'!$E$4:$DV$4,FL$3,'Eng GLA 6th, 7th, 8th'!$E49:$DV49)))</f>
        <is>
          <t/>
        </is>
      </c>
      <c r="FM46" s="319" t="inlineStr">
        <f aca="false">IF($B46="","",IF(COUNTIFS('Eng GLA 6th, 7th, 8th'!$E$4:$DV$4,FM$3,'Eng GLA 6th, 7th, 8th'!$E49:$DV49,"&lt;&gt;")=0,"",SUMIF('Eng GLA 6th, 7th, 8th'!$E$4:$DV$4,FM$3,'Eng GLA 6th, 7th, 8th'!$E49:$DV49)))</f>
        <is>
          <t/>
        </is>
      </c>
      <c r="FN46" s="319" t="inlineStr">
        <f aca="false">IF($B46="","",IF(COUNTIFS('Eng GLA 6th, 7th, 8th'!$E$4:$DV$4,FN$3,'Eng GLA 6th, 7th, 8th'!$E49:$DV49,"&lt;&gt;")=0,"",SUMIF('Eng GLA 6th, 7th, 8th'!$E$4:$DV$4,FN$3,'Eng GLA 6th, 7th, 8th'!$E49:$DV49)))</f>
        <is>
          <t/>
        </is>
      </c>
      <c r="FO46" s="319" t="inlineStr">
        <f aca="false">IF($B46="","",IF(COUNTIFS('Eng GLA 6th, 7th, 8th'!$E$4:$DV$4,FO$3,'Eng GLA 6th, 7th, 8th'!$E49:$DV49,"&lt;&gt;")=0,"",SUMIF('Eng GLA 6th, 7th, 8th'!$E$4:$DV$4,FO$3,'Eng GLA 6th, 7th, 8th'!$E49:$DV49)))</f>
        <is>
          <t/>
        </is>
      </c>
    </row>
    <row r="47" customFormat="false" ht="12.75" hidden="false" customHeight="true" outlineLevel="0" collapsed="false">
      <c r="A47" s="315" t="n">
        <v>43</v>
      </c>
      <c r="B47" s="315" t="inlineStr">
        <f aca="false">'English Scores- Leveled papers'!B49</f>
        <is>
          <t/>
        </is>
      </c>
      <c r="C47" s="315"/>
      <c r="D47" s="316" t="inlineStr">
        <f aca="false">IF(OR(B47="",H47="",'Cover Sheet'!E47=""),"",'Cover Sheet'!E47)</f>
        <is>
          <t/>
        </is>
      </c>
      <c r="E47" s="316" t="inlineStr">
        <f aca="false">IF(OR(B47="",H47="",'Cover Sheet'!F47=""),"",'Cover Sheet'!F47)</f>
        <is>
          <t/>
        </is>
      </c>
      <c r="F47" s="316" t="inlineStr">
        <f aca="false">IF(OR(B47="",H47="",'Cover Sheet'!H47=""),"",'Cover Sheet'!H47)</f>
        <is>
          <t/>
        </is>
      </c>
      <c r="G47" s="316"/>
      <c r="H47" s="316" t="inlineStr">
        <f aca="false">IF(OR(B47="",COUNT('English Scores- Leveled papers'!H49:KM49)=0),"",IF((AND(AB47&gt;=(70/100),AB47&lt;1.1)),9,IF((AND(AA47&gt;=(70/100),AA47&lt;1.1)),8,IF((AND(Z47&gt;=(70/100),Z47&lt;1.1)),7,IF((AND(Y47&gt;=(70/100),Y47&lt;1.1)),6,IF(AND(X47&gt;=0.7,X47&lt;1.1),5.5,IF(AND(W47&gt;=0.7,W47&lt;1.1),5,IF(AND(V47&gt;=0.7,V47&lt;1.1),4.5,IF(AND(U47&gt;=0.7,U47&lt;1.1),4,IF(AND(T47&gt;=0.7,T47&lt;1.1),3.5,IF(AND(S47&gt;=0.7,S47&lt;1.1),3,IF(AND(R47&gt;=0.7,R47&lt;1.1),2.5,IF(AND(Q47&gt;=0.7,Q47&lt;1.1),2,IF(AND(P47&gt;=0.7,P47&lt;1.1),1.5,IF(AND(O47&gt;=0.7,O47&lt;1.1),1,IF(AND(N47&gt;=0.7,N47&lt;1.1),0.5,IF(AND(M47&gt;=0.7,M47&lt;1.1),0.2,IF(AND(L47&gt;=0.7,L47&lt;1.1),0,IF(COUNT('English Scores- Leveled papers'!H49:M49)=0,"",-0.5)))))))))))))))))))</f>
        <is>
          <t/>
        </is>
      </c>
      <c r="I47" s="317" t="str">
        <f aca="false">IFERROR(IF(OR(B47="",H47=""),"",IF((AND(AB47&gt;=(70/100),AB47&lt;1.1)),AB47,IF(AND((AA47)&gt;=(70/100),AA47&lt;1.1),AA47,IF((AND((Z47)&gt;=(70/100),Z47&lt;1.1)),Z47,IF(AND((Y47)&gt;=(70/100),Y47&lt;1.1),Y47,IF(AND(X47&gt;=0.7,X47&lt;1.1),X47,IF(AND((W47)&gt;=0.7,W47&lt;1.1),W47,IF(AND((V47)&gt;=0.7,V47&lt;1.1),V47,IF(AND((U47)&gt;=0.7,U47&lt;1.1),U47,IF(AND((T47)&gt;=0.7,T47&lt;1.1),T47,IF(AND((S47)&gt;=0.7,S47&lt;1.1),S47,IF(AND((R47)&gt;=0.7,R47&lt;1.1),R47,IF(AND((Q47)&gt;=0.7,Q47&lt;1.1),Q47,IF(AND((P47)&gt;=0.7,P47&lt;1.1),P47,IF(AND((O47)&gt;=0.7,O47&lt;1.1),O47,IF(AND((N47)&gt;=0.7,N47&lt;1.1),N47,IF(AND((M47)&gt;=0.7,M47&lt;1.1),M47,IF(AND((L47)&gt;=0.7,L47&lt;1.1),L47,L47)))))))))))))))))),"")</f>
        <v/>
      </c>
      <c r="J47" s="317" t="str">
        <f aca="false">IF((OR(B47="",H47="")),"",IF(AND((AB47)&gt;=(70/100),AB47&lt;1.1),"",IF((AND((AA47)&gt;=(70/100),AA47&lt;1.1)),AB47,IF((AND((Z47)&gt;=(70/100),Z47&lt;1.1)),AA47,IF((AND((Y47)&gt;=(70/100),Y47&lt;1.1)),Z47,IF(AND((X47)&gt;=0.7,X47&lt;1.1),Y47,IF(AND((W47)&gt;=0.7,W47&lt;1.1),X47,IF(AND((V47)&gt;=0.7,V47&lt;1.1),W47,IF(AND((U47)&gt;=0.7,U47&lt;1.1),V47,IF(AND((T47)&gt;=0.7,T47&lt;1.1),U47,IF(AND((S47)&gt;=0.7,S47&lt;1.1),T47,IF(AND((R47)&gt;=0.7,R47&lt;1.1),S47,IF(AND((Q47)&gt;=0.7,Q47&lt;1.1),R47,IF(AND((P47)&gt;=0.7,P47&lt;1.1),Q47,IF(AND((O47)&gt;=0.7,O47&lt;1.1),P47,IF(AND((N47)&gt;=0.7,N47&lt;1.1),O47,IF(AND((M47)&gt;=0.7,M47&lt;1.1),N47,IF(AND((L47)&gt;=0.7,L47&lt;1.1),M47,""))))))))))))))))))</f>
        <v/>
      </c>
      <c r="K47" s="317" t="str">
        <f aca="false">IF((OR(B47="",H47="")),"",IF(AND((AB47)&gt;=(70/100),AB47&lt;1.1),AA47,IF((AND((AA47)&gt;=(70/100),AA47&lt;1.1)),Z47,IF((AND((Z47)&gt;=(70/100),Z47&lt;1.1)),Y47,IF((AND((Y47)&gt;=(70/100),Y47&lt;1.1)),X47,IF(AND((X47)&gt;=0.7,X47&lt;1.1),W47,IF(AND((W47)&gt;=0.7,W47&lt;1.1),V47,IF(AND((V47)&gt;=0.7,V47&lt;1.1),U47,IF(AND((U47)&gt;=0.7,U47&lt;1.1),T47,IF(AND((T47)&gt;=0.7,T47&lt;1.1),S47,IF(AND((S47)&gt;=0.7,S47&lt;1.1),R47,IF(AND((R47)&gt;=0.7,R47&lt;1.1),Q47,IF(AND((Q47)&gt;=0.7,Q47&lt;1.1),P47,IF(AND((P47)&gt;=0.7,P47&lt;1.1),O47,IF(AND((O47)&gt;=0.7,O47&lt;1.1),N47,IF(AND((N47)&gt;=0.7,N47&lt;1.1),M47,IF(AND((M47)&gt;=0.7,M47&lt;1.1),L47,IF(AND((L47)&gt;=0.7,L47&lt;1.1),"",""))))))))))))))))))</f>
        <v/>
      </c>
      <c r="L47" s="318" t="str">
        <f aca="false">IFERROR(IF((B47=""),"",(IF(COUNT(AC47:AG47)=0,"",ROUND(SUM(AC47:AG47)/SUM($AC$2:$AG$2),1)))),"")</f>
        <v/>
      </c>
      <c r="M47" s="318" t="str">
        <f aca="false">IFERROR(IF((B47=""),"",(IF(COUNT(AH47:AL47)=0,"",ROUND(SUM(AH47:AL47)/SUM($AH$2:$AL$2),1)))),"")</f>
        <v/>
      </c>
      <c r="N47" s="318" t="str">
        <f aca="false">IFERROR(IF((B47=""),"",(IF(COUNT(AM47:AQ47)=0,"",ROUND(SUM(AM47:AQ47)/SUM($AM$2:$AQ$2),1)))),"")</f>
        <v/>
      </c>
      <c r="O47" s="318" t="str">
        <f aca="false">IFERROR(IF((B47=""),"",(IF(COUNT(AR47:AV47)=0,"",ROUND(SUM(AR47:AV47)/SUM($AR$2:$AV$2),1)))),"")</f>
        <v/>
      </c>
      <c r="P47" s="318" t="str">
        <f aca="false">IFERROR(IF((B47=""),"",(IF(COUNT(AX47:BB47)=0,"",ROUND(SUM(AX47:BB47)/SUM($AX$2:$BB$2),1)))),"")</f>
        <v/>
      </c>
      <c r="Q47" s="318" t="str">
        <f aca="false">IFERROR(IF((B47=""),"",(IF(COUNT(BD47:BJ47)=0,"",ROUND(SUM(BD47:BJ47)/SUM($BD$2:$BJ$2),1)))),0)</f>
        <v/>
      </c>
      <c r="R47" s="318" t="str">
        <f aca="false">IFERROR(IF((B47=""),"",(IF(COUNT(BL47:BS47)=0,"",ROUND(SUM(BL47:BR47)/SUM($BL$2:$BR$2),1)))),0)</f>
        <v/>
      </c>
      <c r="S47" s="318" t="str">
        <f aca="false">IFERROR(IF((B47=""),"",(IF(COUNT(BT47:CB47)=0,"",ROUND(SUM(BT47:CA47)/SUM($BT$2:$CA$2),1)))),0)</f>
        <v/>
      </c>
      <c r="T47" s="318" t="str">
        <f aca="false">IFERROR(IF((B47=""),"",(IF(COUNT(CC47:CJ47)=0,"",ROUND(SUM(CC47:CI47)/SUM($CC$2:$CI$2),1)))),0)</f>
        <v/>
      </c>
      <c r="U47" s="318" t="str">
        <f aca="false">IFERROR(IF((B47=""),"",(IF(COUNT(CK47:CQ47)=0,"",ROUND(SUM(CK47:CQ47)/SUM($CK$2:$CQ$2),1)))),0)</f>
        <v/>
      </c>
      <c r="V47" s="318" t="str">
        <f aca="false">IFERROR(IF((B47=""),"",(IF(COUNT(CS47:CY47)=0,"",ROUND(SUM(CS47:CY47)/SUM($CS$2:$CY$2),1)))),0)</f>
        <v/>
      </c>
      <c r="W47" s="318" t="str">
        <f aca="false">IFERROR(IF((B47=""),"",(IF(COUNT(DA47:DI47)=0,"",ROUND(SUM(DA47:DI47)/SUM($DA$2:$DI$2),1)))),0)</f>
        <v/>
      </c>
      <c r="X47" s="318" t="str">
        <f aca="false">IFERROR(IF((B47=""),"",(IF(COUNT(DK47:DP47)=0,"",ROUND(SUM(DK47:DP47)/SUM($DK$2:$DP$2),1)))),0)</f>
        <v/>
      </c>
      <c r="Y47" s="318"/>
      <c r="Z47" s="318"/>
      <c r="AA47" s="318"/>
      <c r="AB47" s="318"/>
      <c r="AC47" s="319" t="inlineStr">
        <f aca="false">IF($B47="","",IF(COUNTIFS('English Scores- Leveled papers'!$H$4:$KM$4,AC$3,'English Scores- Leveled papers'!$H49:$KM49,"&lt;&gt;")=0,"",SUMIF('English Scores- Leveled papers'!$H$4:$KM$4,AC$3,'English Scores- Leveled papers'!$H49:$KM49)))</f>
        <is>
          <t/>
        </is>
      </c>
      <c r="AD47" s="319" t="inlineStr">
        <f aca="false">IF($B47="","",IF(COUNTIFS('English Scores- Leveled papers'!$H$4:$KM$4,AD$3,'English Scores- Leveled papers'!$H49:$KM49,"&lt;&gt;")=0,"",SUMIF('English Scores- Leveled papers'!$H$4:$KM$4,AD$3,'English Scores- Leveled papers'!$H49:$KM49)))</f>
        <is>
          <t/>
        </is>
      </c>
      <c r="AE47" s="319" t="inlineStr">
        <f aca="false">IF($B47="","",IF(COUNTIFS('English Scores- Leveled papers'!$H$4:$KM$4,AE$3,'English Scores- Leveled papers'!$H49:$KM49,"&lt;&gt;")=0,"",SUMIF('English Scores- Leveled papers'!$H$4:$KM$4,AE$3,'English Scores- Leveled papers'!$H49:$KM49)))</f>
        <is>
          <t/>
        </is>
      </c>
      <c r="AF47" s="319" t="inlineStr">
        <f aca="false">IF($B47="","",IF(COUNTIFS('English Scores- Leveled papers'!$H$4:$KM$4,AF$3,'English Scores- Leveled papers'!$H49:$KM49,"&lt;&gt;")=0,"",SUMIF('English Scores- Leveled papers'!$H$4:$KM$4,AF$3,'English Scores- Leveled papers'!$H49:$KM49)))</f>
        <is>
          <t/>
        </is>
      </c>
      <c r="AG47" s="319" t="inlineStr">
        <f aca="false">IF($B47="","",IF(COUNTIFS('English Scores- Leveled papers'!$H$4:$KM$4,AG$3,'English Scores- Leveled papers'!$H49:$KM49,"&lt;&gt;")=0,"",SUMIF('English Scores- Leveled papers'!$H$4:$KM$4,AG$3,'English Scores- Leveled papers'!$H49:$KM49)))</f>
        <is>
          <t/>
        </is>
      </c>
      <c r="AH47" s="319" t="inlineStr">
        <f aca="false">IF($B47="","",IF(COUNTIFS('English Scores- Leveled papers'!$H$4:$KM$4,AH$3,'English Scores- Leveled papers'!$H49:$KM49,"&lt;&gt;")=0,"",SUMIF('English Scores- Leveled papers'!$H$4:$KM$4,AH$3,'English Scores- Leveled papers'!$H49:$KM49)))</f>
        <is>
          <t/>
        </is>
      </c>
      <c r="AI47" s="319" t="inlineStr">
        <f aca="false">IF($B47="","",IF(COUNTIFS('English Scores- Leveled papers'!$H$4:$KM$4,AI$3,'English Scores- Leveled papers'!$H49:$KM49,"&lt;&gt;")=0,"",SUMIF('English Scores- Leveled papers'!$H$4:$KM$4,AI$3,'English Scores- Leveled papers'!$H49:$KM49)))</f>
        <is>
          <t/>
        </is>
      </c>
      <c r="AJ47" s="319" t="inlineStr">
        <f aca="false">IF($B47="","",IF(COUNTIFS('English Scores- Leveled papers'!$H$4:$KM$4,AJ$3,'English Scores- Leveled papers'!$H49:$KM49,"&lt;&gt;")=0,"",SUMIF('English Scores- Leveled papers'!$H$4:$KM$4,AJ$3,'English Scores- Leveled papers'!$H49:$KM49)))</f>
        <is>
          <t/>
        </is>
      </c>
      <c r="AK47" s="319" t="inlineStr">
        <f aca="false">IF($B47="","",IF(COUNTIFS('English Scores- Leveled papers'!$H$4:$KM$4,AK$3,'English Scores- Leveled papers'!$H49:$KM49,"&lt;&gt;")=0,"",SUMIF('English Scores- Leveled papers'!$H$4:$KM$4,AK$3,'English Scores- Leveled papers'!$H49:$KM49)))</f>
        <is>
          <t/>
        </is>
      </c>
      <c r="AL47" s="319" t="inlineStr">
        <f aca="false">IF($B47="","",IF(COUNTIFS('English Scores- Leveled papers'!$H$4:$KM$4,AL$3,'English Scores- Leveled papers'!$H49:$KM49,"&lt;&gt;")=0,"",SUMIF('English Scores- Leveled papers'!$H$4:$KM$4,AL$3,'English Scores- Leveled papers'!$H49:$KM49)))</f>
        <is>
          <t/>
        </is>
      </c>
      <c r="AM47" s="319" t="inlineStr">
        <f aca="false">IF($B47="","",IF(COUNTIFS('English Scores- Leveled papers'!$H$4:$KM$4,AM$3,'English Scores- Leveled papers'!$H49:$KM49,"&lt;&gt;")=0,"",SUMIF('English Scores- Leveled papers'!$H$4:$KM$4,AM$3,'English Scores- Leveled papers'!$H49:$KM49)))</f>
        <is>
          <t/>
        </is>
      </c>
      <c r="AN47" s="319" t="inlineStr">
        <f aca="false">IF($B47="","",IF(COUNTIFS('English Scores- Leveled papers'!$H$4:$KM$4,AN$3,'English Scores- Leveled papers'!$H49:$KM49,"&lt;&gt;")=0,"",SUMIF('English Scores- Leveled papers'!$H$4:$KM$4,AN$3,'English Scores- Leveled papers'!$H49:$KM49)))</f>
        <is>
          <t/>
        </is>
      </c>
      <c r="AO47" s="319" t="inlineStr">
        <f aca="false">IF($B47="","",IF(COUNTIFS('English Scores- Leveled papers'!$H$4:$KM$4,AO$3,'English Scores- Leveled papers'!$H49:$KM49,"&lt;&gt;")=0,"",SUMIF('English Scores- Leveled papers'!$H$4:$KM$4,AO$3,'English Scores- Leveled papers'!$H49:$KM49)))</f>
        <is>
          <t/>
        </is>
      </c>
      <c r="AP47" s="319" t="inlineStr">
        <f aca="false">IF($B47="","",IF(COUNTIFS('English Scores- Leveled papers'!$H$4:$KM$4,AP$3,'English Scores- Leveled papers'!$H49:$KM49,"&lt;&gt;")=0,"",SUMIF('English Scores- Leveled papers'!$H$4:$KM$4,AP$3,'English Scores- Leveled papers'!$H49:$KM49)))</f>
        <is>
          <t/>
        </is>
      </c>
      <c r="AQ47" s="319" t="inlineStr">
        <f aca="false">IF($B47="","",IF(COUNTIFS('English Scores- Leveled papers'!$H$4:$KM$4,AQ$3,'English Scores- Leveled papers'!$H49:$KM49,"&lt;&gt;")=0,"",SUMIF('English Scores- Leveled papers'!$H$4:$KM$4,AQ$3,'English Scores- Leveled papers'!$H49:$KM49)))</f>
        <is>
          <t/>
        </is>
      </c>
      <c r="AR47" s="319" t="inlineStr">
        <f aca="false">IF($B47="","",IF(COUNTIFS('English Scores- Leveled papers'!$H$4:$KM$4,AR$3,'English Scores- Leveled papers'!$H49:$KM49,"&lt;&gt;")=0,"",SUMIF('English Scores- Leveled papers'!$H$4:$KM$4,AR$3,'English Scores- Leveled papers'!$H49:$KM49)))</f>
        <is>
          <t/>
        </is>
      </c>
      <c r="AS47" s="319" t="inlineStr">
        <f aca="false">IF($B47="","",IF(COUNTIFS('English Scores- Leveled papers'!$H$4:$KM$4,AS$3,'English Scores- Leveled papers'!$H49:$KM49,"&lt;&gt;")=0,"",SUMIF('English Scores- Leveled papers'!$H$4:$KM$4,AS$3,'English Scores- Leveled papers'!$H49:$KM49)))</f>
        <is>
          <t/>
        </is>
      </c>
      <c r="AT47" s="319" t="inlineStr">
        <f aca="false">IF($B47="","",IF(COUNTIFS('English Scores- Leveled papers'!$H$4:$KM$4,AT$3,'English Scores- Leveled papers'!$H49:$KM49,"&lt;&gt;")=0,"",SUMIF('English Scores- Leveled papers'!$H$4:$KM$4,AT$3,'English Scores- Leveled papers'!$H49:$KM49)))</f>
        <is>
          <t/>
        </is>
      </c>
      <c r="AU47" s="319" t="inlineStr">
        <f aca="false">IF($B47="","",IF(COUNTIFS('English Scores- Leveled papers'!$H$4:$KM$4,AU$3,'English Scores- Leveled papers'!$H49:$KM49,"&lt;&gt;")=0,"",SUMIF('English Scores- Leveled papers'!$H$4:$KM$4,AU$3,'English Scores- Leveled papers'!$H49:$KM49)))</f>
        <is>
          <t/>
        </is>
      </c>
      <c r="AV47" s="319" t="inlineStr">
        <f aca="false">IF($B47="","",IF(COUNTIFS('English Scores- Leveled papers'!$H$4:$KM$4,AV$3,'English Scores- Leveled papers'!$H49:$KM49,"&lt;&gt;")=0,"",SUMIF('English Scores- Leveled papers'!$H$4:$KM$4,AV$3,'English Scores- Leveled papers'!$H49:$KM49)))</f>
        <is>
          <t/>
        </is>
      </c>
      <c r="AW47" s="319" t="inlineStr">
        <f aca="false">IF($B47="","",IF(COUNTIFS('English Scores- Leveled papers'!$H$4:$KM$4,AW$3,'English Scores- Leveled papers'!$H49:$KM49,"&lt;&gt;")=0,"",SUMIF('English Scores- Leveled papers'!$H$4:$KM$4,AW$3,'English Scores- Leveled papers'!$H49:$KM49)))</f>
        <is>
          <t/>
        </is>
      </c>
      <c r="AX47" s="319" t="inlineStr">
        <f aca="false">IF($B47="","",IF(COUNTIFS('English Scores- Leveled papers'!$H$4:$KM$4,AX$3,'English Scores- Leveled papers'!$H49:$KM49,"&lt;&gt;")=0,"",SUMIF('English Scores- Leveled papers'!$H$4:$KM$4,AX$3,'English Scores- Leveled papers'!$H49:$KM49)))</f>
        <is>
          <t/>
        </is>
      </c>
      <c r="AY47" s="319" t="inlineStr">
        <f aca="false">IF($B47="","",IF(COUNTIFS('English Scores- Leveled papers'!$H$4:$KM$4,AY$3,'English Scores- Leveled papers'!$H49:$KM49,"&lt;&gt;")=0,"",SUMIF('English Scores- Leveled papers'!$H$4:$KM$4,AY$3,'English Scores- Leveled papers'!$H49:$KM49)))</f>
        <is>
          <t/>
        </is>
      </c>
      <c r="AZ47" s="319" t="inlineStr">
        <f aca="false">IF($B47="","",IF(COUNTIFS('English Scores- Leveled papers'!$H$4:$KM$4,AZ$3,'English Scores- Leveled papers'!$H49:$KM49,"&lt;&gt;")=0,"",SUMIF('English Scores- Leveled papers'!$H$4:$KM$4,AZ$3,'English Scores- Leveled papers'!$H49:$KM49)))</f>
        <is>
          <t/>
        </is>
      </c>
      <c r="BA47" s="319" t="inlineStr">
        <f aca="false">IF($B47="","",IF(COUNTIFS('English Scores- Leveled papers'!$H$4:$KM$4,BA$3,'English Scores- Leveled papers'!$H49:$KM49,"&lt;&gt;")=0,"",SUMIF('English Scores- Leveled papers'!$H$4:$KM$4,BA$3,'English Scores- Leveled papers'!$H49:$KM49)))</f>
        <is>
          <t/>
        </is>
      </c>
      <c r="BB47" s="319" t="inlineStr">
        <f aca="false">IF($B47="","",IF(COUNTIFS('English Scores- Leveled papers'!$H$4:$KM$4,BB$3,'English Scores- Leveled papers'!$H49:$KM49,"&lt;&gt;")=0,"",SUMIF('English Scores- Leveled papers'!$H$4:$KM$4,BB$3,'English Scores- Leveled papers'!$H49:$KM49)))</f>
        <is>
          <t/>
        </is>
      </c>
      <c r="BC47" s="319" t="inlineStr">
        <f aca="false">IF($B47="","",IF(COUNTIFS('English Scores- Leveled papers'!$H$4:$KM$4,BC$3,'English Scores- Leveled papers'!$H49:$KM49,"&lt;&gt;")=0,"",SUMIF('English Scores- Leveled papers'!$H$4:$KM$4,BC$3,'English Scores- Leveled papers'!$H49:$KM49)))</f>
        <is>
          <t/>
        </is>
      </c>
      <c r="BD47" s="319" t="inlineStr">
        <f aca="false">IF($B47="","",IF(COUNTIFS('English Scores- Leveled papers'!$H$4:$KM$4,BD$3,'English Scores- Leveled papers'!$H49:$KM49,"&lt;&gt;")=0,"",SUMIF('English Scores- Leveled papers'!$H$4:$KM$4,BD$3,'English Scores- Leveled papers'!$H49:$KM49)))</f>
        <is>
          <t/>
        </is>
      </c>
      <c r="BE47" s="319" t="inlineStr">
        <f aca="false">IF($B47="","",IF(COUNTIFS('English Scores- Leveled papers'!$H$4:$KM$4,BE$3,'English Scores- Leveled papers'!$H49:$KM49,"&lt;&gt;")=0,"",SUMIF('English Scores- Leveled papers'!$H$4:$KM$4,BE$3,'English Scores- Leveled papers'!$H49:$KM49)))</f>
        <is>
          <t/>
        </is>
      </c>
      <c r="BF47" s="319" t="inlineStr">
        <f aca="false">IF($B47="","",IF(COUNTIFS('English Scores- Leveled papers'!$H$4:$KM$4,BF$3,'English Scores- Leveled papers'!$H49:$KM49,"&lt;&gt;")=0,"",SUMIF('English Scores- Leveled papers'!$H$4:$KM$4,BF$3,'English Scores- Leveled papers'!$H49:$KM49)))</f>
        <is>
          <t/>
        </is>
      </c>
      <c r="BG47" s="319" t="inlineStr">
        <f aca="false">IF($B47="","",IF(COUNTIFS('English Scores- Leveled papers'!$H$4:$KM$4,BG$3,'English Scores- Leveled papers'!$H49:$KM49,"&lt;&gt;")=0,"",SUMIF('English Scores- Leveled papers'!$H$4:$KM$4,BG$3,'English Scores- Leveled papers'!$H49:$KM49)))</f>
        <is>
          <t/>
        </is>
      </c>
      <c r="BH47" s="319" t="inlineStr">
        <f aca="false">IF($B47="","",IF(COUNTIFS('English Scores- Leveled papers'!$H$4:$KM$4,BH$3,'English Scores- Leveled papers'!$H49:$KM49,"&lt;&gt;")=0,"",SUMIF('English Scores- Leveled papers'!$H$4:$KM$4,BH$3,'English Scores- Leveled papers'!$H49:$KM49)))</f>
        <is>
          <t/>
        </is>
      </c>
      <c r="BI47" s="319" t="inlineStr">
        <f aca="false">IF($B47="","",IF(COUNTIFS('English Scores- Leveled papers'!$H$4:$KM$4,BI$3,'English Scores- Leveled papers'!$H49:$KM49,"&lt;&gt;")=0,"",SUMIF('English Scores- Leveled papers'!$H$4:$KM$4,BI$3,'English Scores- Leveled papers'!$H49:$KM49)))</f>
        <is>
          <t/>
        </is>
      </c>
      <c r="BJ47" s="319" t="inlineStr">
        <f aca="false">IF($B47="","",IF(COUNTIFS('English Scores- Leveled papers'!$H$4:$KM$4,BJ$3,'English Scores- Leveled papers'!$H49:$KM49,"&lt;&gt;")=0,"",SUMIF('English Scores- Leveled papers'!$H$4:$KM$4,BJ$3,'English Scores- Leveled papers'!$H49:$KM49)))</f>
        <is>
          <t/>
        </is>
      </c>
      <c r="BK47" s="319" t="inlineStr">
        <f aca="false">IF($B47="","",IF(COUNTIFS('English Scores- Leveled papers'!$H$4:$KM$4,BK$3,'English Scores- Leveled papers'!$H49:$KM49,"&lt;&gt;")=0,"",SUMIF('English Scores- Leveled papers'!$H$4:$KM$4,BK$3,'English Scores- Leveled papers'!$H49:$KM49)))</f>
        <is>
          <t/>
        </is>
      </c>
      <c r="BL47" s="319" t="inlineStr">
        <f aca="false">IF($B47="","",IF(COUNTIFS('English Scores- Leveled papers'!$H$4:$KM$4,BL$3,'English Scores- Leveled papers'!$H49:$KM49,"&lt;&gt;")=0,"",SUMIF('English Scores- Leveled papers'!$H$4:$KM$4,BL$3,'English Scores- Leveled papers'!$H49:$KM49)))</f>
        <is>
          <t/>
        </is>
      </c>
      <c r="BM47" s="319" t="inlineStr">
        <f aca="false">IF($B47="","",IF(COUNTIFS('English Scores- Leveled papers'!$H$4:$KM$4,BM$3,'English Scores- Leveled papers'!$H49:$KM49,"&lt;&gt;")=0,"",SUMIF('English Scores- Leveled papers'!$H$4:$KM$4,BM$3,'English Scores- Leveled papers'!$H49:$KM49)))</f>
        <is>
          <t/>
        </is>
      </c>
      <c r="BN47" s="319" t="inlineStr">
        <f aca="false">IF($B47="","",IF(COUNTIFS('English Scores- Leveled papers'!$H$4:$KM$4,BN$3,'English Scores- Leveled papers'!$H49:$KM49,"&lt;&gt;")=0,"",SUMIF('English Scores- Leveled papers'!$H$4:$KM$4,BN$3,'English Scores- Leveled papers'!$H49:$KM49)))</f>
        <is>
          <t/>
        </is>
      </c>
      <c r="BO47" s="319" t="inlineStr">
        <f aca="false">IF($B47="","",IF(COUNTIFS('English Scores- Leveled papers'!$H$4:$KM$4,BO$3,'English Scores- Leveled papers'!$H49:$KM49,"&lt;&gt;")=0,"",SUMIF('English Scores- Leveled papers'!$H$4:$KM$4,BO$3,'English Scores- Leveled papers'!$H49:$KM49)))</f>
        <is>
          <t/>
        </is>
      </c>
      <c r="BP47" s="319" t="inlineStr">
        <f aca="false">IF($B47="","",IF(COUNTIFS('English Scores- Leveled papers'!$H$4:$KM$4,BP$3,'English Scores- Leveled papers'!$H49:$KM49,"&lt;&gt;")=0,"",SUMIF('English Scores- Leveled papers'!$H$4:$KM$4,BP$3,'English Scores- Leveled papers'!$H49:$KM49)))</f>
        <is>
          <t/>
        </is>
      </c>
      <c r="BQ47" s="319" t="inlineStr">
        <f aca="false">IF($B47="","",IF(COUNTIFS('English Scores- Leveled papers'!$H$4:$KM$4,BQ$3,'English Scores- Leveled papers'!$H49:$KM49,"&lt;&gt;")=0,"",SUMIF('English Scores- Leveled papers'!$H$4:$KM$4,BQ$3,'English Scores- Leveled papers'!$H49:$KM49)))</f>
        <is>
          <t/>
        </is>
      </c>
      <c r="BR47" s="319" t="inlineStr">
        <f aca="false">IF($B47="","",IF(COUNTIFS('English Scores- Leveled papers'!$H$4:$KM$4,BR$3,'English Scores- Leveled papers'!$H49:$KM49,"&lt;&gt;")=0,"",SUMIF('English Scores- Leveled papers'!$H$4:$KM$4,BR$3,'English Scores- Leveled papers'!$H49:$KM49)))</f>
        <is>
          <t/>
        </is>
      </c>
      <c r="BS47" s="319" t="inlineStr">
        <f aca="false">IF($B47="","",IF(COUNTIFS('English Scores- Leveled papers'!$H$4:$KM$4,BS$3,'English Scores- Leveled papers'!$H49:$KM49,"&lt;&gt;")=0,"",SUMIF('English Scores- Leveled papers'!$H$4:$KM$4,BS$3,'English Scores- Leveled papers'!$H49:$KM49)))</f>
        <is>
          <t/>
        </is>
      </c>
      <c r="BT47" s="319" t="inlineStr">
        <f aca="false">IF($B47="","",IF(COUNTIFS('English Scores- Leveled papers'!$H$4:$KM$4,BT$3,'English Scores- Leveled papers'!$H49:$KM49,"&lt;&gt;")=0,"",SUMIF('English Scores- Leveled papers'!$H$4:$KM$4,BT$3,'English Scores- Leveled papers'!$H49:$KM49)))</f>
        <is>
          <t/>
        </is>
      </c>
      <c r="BU47" s="319" t="inlineStr">
        <f aca="false">IF($B47="","",IF(COUNTIFS('English Scores- Leveled papers'!$H$4:$KM$4,BU$3,'English Scores- Leveled papers'!$H49:$KM49,"&lt;&gt;")=0,"",SUMIF('English Scores- Leveled papers'!$H$4:$KM$4,BU$3,'English Scores- Leveled papers'!$H49:$KM49)))</f>
        <is>
          <t/>
        </is>
      </c>
      <c r="BV47" s="319" t="inlineStr">
        <f aca="false">IF($B47="","",IF(COUNTIFS('English Scores- Leveled papers'!$H$4:$KM$4,BV$3,'English Scores- Leveled papers'!$H49:$KM49,"&lt;&gt;")=0,"",SUMIF('English Scores- Leveled papers'!$H$4:$KM$4,BV$3,'English Scores- Leveled papers'!$H49:$KM49)))</f>
        <is>
          <t/>
        </is>
      </c>
      <c r="BW47" s="319" t="inlineStr">
        <f aca="false">IF($B47="","",IF(COUNTIFS('English Scores- Leveled papers'!$H$4:$KM$4,BW$3,'English Scores- Leveled papers'!$H49:$KM49,"&lt;&gt;")=0,"",SUMIF('English Scores- Leveled papers'!$H$4:$KM$4,BW$3,'English Scores- Leveled papers'!$H49:$KM49)))</f>
        <is>
          <t/>
        </is>
      </c>
      <c r="BX47" s="319" t="inlineStr">
        <f aca="false">IF($B47="","",IF(COUNTIFS('English Scores- Leveled papers'!$H$4:$KM$4,BX$3,'English Scores- Leveled papers'!$H49:$KM49,"&lt;&gt;")=0,"",SUMIF('English Scores- Leveled papers'!$H$4:$KM$4,BX$3,'English Scores- Leveled papers'!$H49:$KM49)))</f>
        <is>
          <t/>
        </is>
      </c>
      <c r="BY47" s="319" t="inlineStr">
        <f aca="false">IF($B47="","",IF(COUNTIFS('English Scores- Leveled papers'!$H$4:$KM$4,BY$3,'English Scores- Leveled papers'!$H49:$KM49,"&lt;&gt;")=0,"",SUMIF('English Scores- Leveled papers'!$H$4:$KM$4,BY$3,'English Scores- Leveled papers'!$H49:$KM49)))</f>
        <is>
          <t/>
        </is>
      </c>
      <c r="BZ47" s="319" t="inlineStr">
        <f aca="false">IF($B47="","",IF(COUNTIFS('English Scores- Leveled papers'!$H$4:$KM$4,BZ$3,'English Scores- Leveled papers'!$H49:$KM49,"&lt;&gt;")=0,"",SUMIF('English Scores- Leveled papers'!$H$4:$KM$4,BZ$3,'English Scores- Leveled papers'!$H49:$KM49)))</f>
        <is>
          <t/>
        </is>
      </c>
      <c r="CA47" s="319" t="inlineStr">
        <f aca="false">IF($B47="","",IF(COUNTIFS('English Scores- Leveled papers'!$H$4:$KM$4,CA$3,'English Scores- Leveled papers'!$H49:$KM49,"&lt;&gt;")=0,"",SUMIF('English Scores- Leveled papers'!$H$4:$KM$4,CA$3,'English Scores- Leveled papers'!$H49:$KM49)))</f>
        <is>
          <t/>
        </is>
      </c>
      <c r="CB47" s="319" t="inlineStr">
        <f aca="false">IF($B47="","",IF(COUNTIFS('English Scores- Leveled papers'!$H$4:$KM$4,CB$3,'English Scores- Leveled papers'!$H49:$KM49,"&lt;&gt;")=0,"",SUMIF('English Scores- Leveled papers'!$H$4:$KM$4,CB$3,'English Scores- Leveled papers'!$H49:$KM49)))</f>
        <is>
          <t/>
        </is>
      </c>
      <c r="CC47" s="319" t="inlineStr">
        <f aca="false">IF($B47="","",IF(COUNTIFS('English Scores- Leveled papers'!$H$4:$KM$4,CC$3,'English Scores- Leveled papers'!$H49:$KM49,"&lt;&gt;")=0,"",SUMIF('English Scores- Leveled papers'!$H$4:$KM$4,CC$3,'English Scores- Leveled papers'!$H49:$KM49)))</f>
        <is>
          <t/>
        </is>
      </c>
      <c r="CD47" s="319" t="inlineStr">
        <f aca="false">IF($B47="","",IF(COUNTIFS('English Scores- Leveled papers'!$H$4:$KM$4,CD$3,'English Scores- Leveled papers'!$H49:$KM49,"&lt;&gt;")=0,"",SUMIF('English Scores- Leveled papers'!$H$4:$KM$4,CD$3,'English Scores- Leveled papers'!$H49:$KM49)))</f>
        <is>
          <t/>
        </is>
      </c>
      <c r="CE47" s="319" t="inlineStr">
        <f aca="false">IF($B47="","",IF(COUNTIFS('English Scores- Leveled papers'!$H$4:$KM$4,CE$3,'English Scores- Leveled papers'!$H49:$KM49,"&lt;&gt;")=0,"",SUMIF('English Scores- Leveled papers'!$H$4:$KM$4,CE$3,'English Scores- Leveled papers'!$H49:$KM49)))</f>
        <is>
          <t/>
        </is>
      </c>
      <c r="CF47" s="319" t="inlineStr">
        <f aca="false">IF($B47="","",IF(COUNTIFS('English Scores- Leveled papers'!$H$4:$KM$4,CF$3,'English Scores- Leveled papers'!$H49:$KM49,"&lt;&gt;")=0,"",SUMIF('English Scores- Leveled papers'!$H$4:$KM$4,CF$3,'English Scores- Leveled papers'!$H49:$KM49)))</f>
        <is>
          <t/>
        </is>
      </c>
      <c r="CG47" s="319" t="inlineStr">
        <f aca="false">IF($B47="","",IF(COUNTIFS('English Scores- Leveled papers'!$H$4:$KM$4,CG$3,'English Scores- Leveled papers'!$H49:$KM49,"&lt;&gt;")=0,"",SUMIF('English Scores- Leveled papers'!$H$4:$KM$4,CG$3,'English Scores- Leveled papers'!$H49:$KM49)))</f>
        <is>
          <t/>
        </is>
      </c>
      <c r="CH47" s="319" t="inlineStr">
        <f aca="false">IF($B47="","",IF(COUNTIFS('English Scores- Leveled papers'!$H$4:$KM$4,CH$3,'English Scores- Leveled papers'!$H49:$KM49,"&lt;&gt;")=0,"",SUMIF('English Scores- Leveled papers'!$H$4:$KM$4,CH$3,'English Scores- Leveled papers'!$H49:$KM49)))</f>
        <is>
          <t/>
        </is>
      </c>
      <c r="CI47" s="319" t="inlineStr">
        <f aca="false">IF($B47="","",IF(COUNTIFS('English Scores- Leveled papers'!$H$4:$KM$4,CI$3,'English Scores- Leveled papers'!$H49:$KM49,"&lt;&gt;")=0,"",SUMIF('English Scores- Leveled papers'!$H$4:$KM$4,CI$3,'English Scores- Leveled papers'!$H49:$KM49)))</f>
        <is>
          <t/>
        </is>
      </c>
      <c r="CJ47" s="319" t="inlineStr">
        <f aca="false">IF($B47="","",IF(COUNTIFS('English Scores- Leveled papers'!$H$4:$KM$4,CJ$3,'English Scores- Leveled papers'!$H49:$KM49,"&lt;&gt;")=0,"",SUMIF('English Scores- Leveled papers'!$H$4:$KM$4,CJ$3,'English Scores- Leveled papers'!$H49:$KM49)))</f>
        <is>
          <t/>
        </is>
      </c>
      <c r="CK47" s="319" t="inlineStr">
        <f aca="false">IF($B47="","",IF(COUNTIFS('English Scores- Leveled papers'!$H$4:$KM$4,CK$3,'English Scores- Leveled papers'!$H49:$KM49,"&lt;&gt;")=0,"",SUMIF('English Scores- Leveled papers'!$H$4:$KM$4,CK$3,'English Scores- Leveled papers'!$H49:$KM49)))</f>
        <is>
          <t/>
        </is>
      </c>
      <c r="CL47" s="319" t="inlineStr">
        <f aca="false">IF($B47="","",IF(COUNTIFS('English Scores- Leveled papers'!$H$4:$KM$4,CL$3,'English Scores- Leveled papers'!$H49:$KM49,"&lt;&gt;")=0,"",SUMIF('English Scores- Leveled papers'!$H$4:$KM$4,CL$3,'English Scores- Leveled papers'!$H49:$KM49)))</f>
        <is>
          <t/>
        </is>
      </c>
      <c r="CM47" s="319" t="inlineStr">
        <f aca="false">IF($B47="","",IF(COUNTIFS('English Scores- Leveled papers'!$H$4:$KM$4,CM$3,'English Scores- Leveled papers'!$H49:$KM49,"&lt;&gt;")=0,"",SUMIF('English Scores- Leveled papers'!$H$4:$KM$4,CM$3,'English Scores- Leveled papers'!$H49:$KM49)))</f>
        <is>
          <t/>
        </is>
      </c>
      <c r="CN47" s="319" t="inlineStr">
        <f aca="false">IF($B47="","",IF(COUNTIFS('English Scores- Leveled papers'!$H$4:$KM$4,CN$3,'English Scores- Leveled papers'!$H49:$KM49,"&lt;&gt;")=0,"",SUMIF('English Scores- Leveled papers'!$H$4:$KM$4,CN$3,'English Scores- Leveled papers'!$H49:$KM49)))</f>
        <is>
          <t/>
        </is>
      </c>
      <c r="CO47" s="319" t="inlineStr">
        <f aca="false">IF($B47="","",IF(COUNTIFS('English Scores- Leveled papers'!$H$4:$KM$4,CO$3,'English Scores- Leveled papers'!$H49:$KM49,"&lt;&gt;")=0,"",SUMIF('English Scores- Leveled papers'!$H$4:$KM$4,CO$3,'English Scores- Leveled papers'!$H49:$KM49)))</f>
        <is>
          <t/>
        </is>
      </c>
      <c r="CP47" s="319" t="inlineStr">
        <f aca="false">IF($B47="","",IF(COUNTIFS('English Scores- Leveled papers'!$H$4:$KM$4,CP$3,'English Scores- Leveled papers'!$H49:$KM49,"&lt;&gt;")=0,"",SUMIF('English Scores- Leveled papers'!$H$4:$KM$4,CP$3,'English Scores- Leveled papers'!$H49:$KM49)))</f>
        <is>
          <t/>
        </is>
      </c>
      <c r="CQ47" s="319" t="inlineStr">
        <f aca="false">IF($B47="","",IF(COUNTIFS('English Scores- Leveled papers'!$H$4:$KM$4,CQ$3,'English Scores- Leveled papers'!$H49:$KM49,"&lt;&gt;")=0,"",SUMIF('English Scores- Leveled papers'!$H$4:$KM$4,CQ$3,'English Scores- Leveled papers'!$H49:$KM49)))</f>
        <is>
          <t/>
        </is>
      </c>
      <c r="CR47" s="319" t="inlineStr">
        <f aca="false">IF($B47="","",IF(COUNTIFS('English Scores- Leveled papers'!$H$4:$KM$4,CR$3,'English Scores- Leveled papers'!$H49:$KM49,"&lt;&gt;")=0,"",SUMIF('English Scores- Leveled papers'!$H$4:$KM$4,CR$3,'English Scores- Leveled papers'!$H49:$KM49)))</f>
        <is>
          <t/>
        </is>
      </c>
      <c r="CS47" s="319" t="inlineStr">
        <f aca="false">IF($B47="","",IF(COUNTIFS('English Scores- Leveled papers'!$H$4:$KM$4,CS$3,'English Scores- Leveled papers'!$H49:$KM49,"&lt;&gt;")=0,"",SUMIF('English Scores- Leveled papers'!$H$4:$KM$4,CS$3,'English Scores- Leveled papers'!$H49:$KM49)))</f>
        <is>
          <t/>
        </is>
      </c>
      <c r="CT47" s="319" t="inlineStr">
        <f aca="false">IF($B47="","",IF(COUNTIFS('English Scores- Leveled papers'!$H$4:$KM$4,CT$3,'English Scores- Leveled papers'!$H49:$KM49,"&lt;&gt;")=0,"",SUMIF('English Scores- Leveled papers'!$H$4:$KM$4,CT$3,'English Scores- Leveled papers'!$H49:$KM49)))</f>
        <is>
          <t/>
        </is>
      </c>
      <c r="CU47" s="319" t="inlineStr">
        <f aca="false">IF($B47="","",IF(COUNTIFS('English Scores- Leveled papers'!$H$4:$KM$4,CU$3,'English Scores- Leveled papers'!$H49:$KM49,"&lt;&gt;")=0,"",SUMIF('English Scores- Leveled papers'!$H$4:$KM$4,CU$3,'English Scores- Leveled papers'!$H49:$KM49)))</f>
        <is>
          <t/>
        </is>
      </c>
      <c r="CV47" s="319" t="inlineStr">
        <f aca="false">IF($B47="","",IF(COUNTIFS('English Scores- Leveled papers'!$H$4:$KM$4,CV$3,'English Scores- Leveled papers'!$H49:$KM49,"&lt;&gt;")=0,"",SUMIF('English Scores- Leveled papers'!$H$4:$KM$4,CV$3,'English Scores- Leveled papers'!$H49:$KM49)))</f>
        <is>
          <t/>
        </is>
      </c>
      <c r="CW47" s="319" t="inlineStr">
        <f aca="false">IF($B47="","",IF(COUNTIFS('English Scores- Leveled papers'!$H$4:$KM$4,CW$3,'English Scores- Leveled papers'!$H49:$KM49,"&lt;&gt;")=0,"",SUMIF('English Scores- Leveled papers'!$H$4:$KM$4,CW$3,'English Scores- Leveled papers'!$H49:$KM49)))</f>
        <is>
          <t/>
        </is>
      </c>
      <c r="CX47" s="319" t="inlineStr">
        <f aca="false">IF($B47="","",IF(COUNTIFS('English Scores- Leveled papers'!$H$4:$KM$4,CX$3,'English Scores- Leveled papers'!$H49:$KM49,"&lt;&gt;")=0,"",SUMIF('English Scores- Leveled papers'!$H$4:$KM$4,CX$3,'English Scores- Leveled papers'!$H49:$KM49)))</f>
        <is>
          <t/>
        </is>
      </c>
      <c r="CY47" s="319" t="inlineStr">
        <f aca="false">IF($B47="","",IF(COUNTIFS('English Scores- Leveled papers'!$H$4:$KM$4,CY$3,'English Scores- Leveled papers'!$H49:$KM49,"&lt;&gt;")=0,"",SUMIF('English Scores- Leveled papers'!$H$4:$KM$4,CY$3,'English Scores- Leveled papers'!$H49:$KM49)))</f>
        <is>
          <t/>
        </is>
      </c>
      <c r="CZ47" s="319" t="inlineStr">
        <f aca="false">IF($B47="","",IF(COUNTIFS('English Scores- Leveled papers'!$H$4:$KM$4,CZ$3,'English Scores- Leveled papers'!$H49:$KM49,"&lt;&gt;")=0,"",SUMIF('English Scores- Leveled papers'!$H$4:$KM$4,CZ$3,'English Scores- Leveled papers'!$H49:$KM49)))</f>
        <is>
          <t/>
        </is>
      </c>
      <c r="DA47" s="319" t="inlineStr">
        <f aca="false">IF($B47="","",IF(COUNTIFS('English Scores- Leveled papers'!$H$4:$KM$4,DA$3,'English Scores- Leveled papers'!$H49:$KM49,"&lt;&gt;")=0,"",SUMIF('English Scores- Leveled papers'!$H$4:$KM$4,DA$3,'English Scores- Leveled papers'!$H49:$KM49)))</f>
        <is>
          <t/>
        </is>
      </c>
      <c r="DB47" s="319" t="inlineStr">
        <f aca="false">IF($B47="","",IF(COUNTIFS('English Scores- Leveled papers'!$H$4:$KM$4,DB$3,'English Scores- Leveled papers'!$H49:$KM49,"&lt;&gt;")=0,"",SUMIF('English Scores- Leveled papers'!$H$4:$KM$4,DB$3,'English Scores- Leveled papers'!$H49:$KM49)))</f>
        <is>
          <t/>
        </is>
      </c>
      <c r="DC47" s="319" t="inlineStr">
        <f aca="false">IF($B47="","",IF(COUNTIFS('English Scores- Leveled papers'!$H$4:$KM$4,DC$3,'English Scores- Leveled papers'!$H49:$KM49,"&lt;&gt;")=0,"",SUMIF('English Scores- Leveled papers'!$H$4:$KM$4,DC$3,'English Scores- Leveled papers'!$H49:$KM49)))</f>
        <is>
          <t/>
        </is>
      </c>
      <c r="DD47" s="319" t="inlineStr">
        <f aca="false">IF($B47="","",IF(COUNTIFS('English Scores- Leveled papers'!$H$4:$KM$4,DD$3,'English Scores- Leveled papers'!$H49:$KM49,"&lt;&gt;")=0,"",SUMIF('English Scores- Leveled papers'!$H$4:$KM$4,DD$3,'English Scores- Leveled papers'!$H49:$KM49)))</f>
        <is>
          <t/>
        </is>
      </c>
      <c r="DE47" s="319" t="inlineStr">
        <f aca="false">IF($B47="","",IF(COUNTIFS('English Scores- Leveled papers'!$H$4:$KM$4,DE$3,'English Scores- Leveled papers'!$H49:$KM49,"&lt;&gt;")=0,"",SUMIF('English Scores- Leveled papers'!$H$4:$KM$4,DE$3,'English Scores- Leveled papers'!$H49:$KM49)))</f>
        <is>
          <t/>
        </is>
      </c>
      <c r="DF47" s="319" t="inlineStr">
        <f aca="false">IF($B47="","",IF(COUNTIFS('English Scores- Leveled papers'!$H$4:$KM$4,DF$3,'English Scores- Leveled papers'!$H49:$KM49,"&lt;&gt;")=0,"",SUMIF('English Scores- Leveled papers'!$H$4:$KM$4,DF$3,'English Scores- Leveled papers'!$H49:$KM49)))</f>
        <is>
          <t/>
        </is>
      </c>
      <c r="DG47" s="319" t="inlineStr">
        <f aca="false">IF($B47="","",IF(COUNTIFS('English Scores- Leveled papers'!$H$4:$KM$4,DG$3,'English Scores- Leveled papers'!$H49:$KM49,"&lt;&gt;")=0,"",SUMIF('English Scores- Leveled papers'!$H$4:$KM$4,DG$3,'English Scores- Leveled papers'!$H49:$KM49)))</f>
        <is>
          <t/>
        </is>
      </c>
      <c r="DH47" s="319" t="inlineStr">
        <f aca="false">IF($B47="","",IF(COUNTIFS('English Scores- Leveled papers'!$H$4:$KM$4,DH$3,'English Scores- Leveled papers'!$H49:$KM49,"&lt;&gt;")=0,"",SUMIF('English Scores- Leveled papers'!$H$4:$KM$4,DH$3,'English Scores- Leveled papers'!$H49:$KM49)))</f>
        <is>
          <t/>
        </is>
      </c>
      <c r="DI47" s="319" t="inlineStr">
        <f aca="false">IF($B47="","",IF(COUNTIFS('English Scores- Leveled papers'!$H$4:$KM$4,DI$3,'English Scores- Leveled papers'!$H49:$KM49,"&lt;&gt;")=0,"",SUMIF('English Scores- Leveled papers'!$H$4:$KM$4,DI$3,'English Scores- Leveled papers'!$H49:$KM49)))</f>
        <is>
          <t/>
        </is>
      </c>
      <c r="DJ47" s="319" t="inlineStr">
        <f aca="false">IF($B47="","",IF(COUNTIFS('English Scores- Leveled papers'!$H$4:$KM$4,DJ$3,'English Scores- Leveled papers'!$H49:$KM49,"&lt;&gt;")=0,"",SUMIF('English Scores- Leveled papers'!$H$4:$KM$4,DJ$3,'English Scores- Leveled papers'!$H49:$KM49)))</f>
        <is>
          <t/>
        </is>
      </c>
      <c r="DK47" s="319" t="inlineStr">
        <f aca="false">IF($B47="","",IF(COUNTIFS('English Scores- Leveled papers'!$H$4:$KM$4,DK$3,'English Scores- Leveled papers'!$H49:$KM49,"&lt;&gt;")=0,"",SUMIF('English Scores- Leveled papers'!$H$4:$KM$4,DK$3,'English Scores- Leveled papers'!$H49:$KM49)))</f>
        <is>
          <t/>
        </is>
      </c>
      <c r="DL47" s="319" t="inlineStr">
        <f aca="false">IF($B47="","",IF(COUNTIFS('English Scores- Leveled papers'!$H$4:$KM$4,DL$3,'English Scores- Leveled papers'!$H49:$KM49,"&lt;&gt;")=0,"",SUMIF('English Scores- Leveled papers'!$H$4:$KM$4,DL$3,'English Scores- Leveled papers'!$H49:$KM49)))</f>
        <is>
          <t/>
        </is>
      </c>
      <c r="DM47" s="319" t="inlineStr">
        <f aca="false">IF($B47="","",IF(COUNTIFS('English Scores- Leveled papers'!$H$4:$KM$4,DM$3,'English Scores- Leveled papers'!$H49:$KM49,"&lt;&gt;")=0,"",SUMIF('English Scores- Leveled papers'!$H$4:$KM$4,DM$3,'English Scores- Leveled papers'!$H49:$KM49)))</f>
        <is>
          <t/>
        </is>
      </c>
      <c r="DN47" s="319" t="inlineStr">
        <f aca="false">IF($B47="","",IF(COUNTIFS('English Scores- Leveled papers'!$H$4:$KM$4,DN$3,'English Scores- Leveled papers'!$H49:$KM49,"&lt;&gt;")=0,"",SUMIF('English Scores- Leveled papers'!$H$4:$KM$4,DN$3,'English Scores- Leveled papers'!$H49:$KM49)))</f>
        <is>
          <t/>
        </is>
      </c>
      <c r="DO47" s="319" t="inlineStr">
        <f aca="false">IF($B47="","",IF(COUNTIFS('English Scores- Leveled papers'!$H$4:$KM$4,DO$3,'English Scores- Leveled papers'!$H49:$KM49,"&lt;&gt;")=0,"",SUMIF('English Scores- Leveled papers'!$H$4:$KM$4,DO$3,'English Scores- Leveled papers'!$H49:$KM49)))</f>
        <is>
          <t/>
        </is>
      </c>
      <c r="DP47" s="319" t="inlineStr">
        <f aca="false">IF($B47="","",IF(COUNTIFS('English Scores- Leveled papers'!$H$4:$KM$4,DP$3,'English Scores- Leveled papers'!$H49:$KM49,"&lt;&gt;")=0,"",SUMIF('English Scores- Leveled papers'!$H$4:$KM$4,DP$3,'English Scores- Leveled papers'!$H49:$KM49)))</f>
        <is>
          <t/>
        </is>
      </c>
      <c r="DQ47" s="320" t="inlineStr">
        <f aca="false">IF($B47="","",IF(COUNTIFS('English Scores- Leveled papers'!$H$4:$KM$4,DQ$3,'English Scores- Leveled papers'!$H49:$KM49,"&lt;&gt;")=0,"",SUMIF('English Scores- Leveled papers'!$H$4:$KM$4,DQ$3,'English Scores- Leveled papers'!$H49:$KM49)))</f>
        <is>
          <t/>
        </is>
      </c>
      <c r="DR47" s="321" t="inlineStr">
        <f aca="false">IF('Cover Sheet'!$AC$6="6th", 'Eng GLA 6th, 7th, 8th'!D50, "")</f>
        <is>
          <t/>
        </is>
      </c>
      <c r="DU47" s="319" t="inlineStr">
        <f aca="false">IF($B47="","",IF(COUNTIFS('Eng GLA 6th, 7th, 8th'!$E$4:$DV$4,DU$3,'Eng GLA 6th, 7th, 8th'!$E50:$DV50,"&lt;&gt;")=0,"",SUMIF('Eng GLA 6th, 7th, 8th'!$E$4:$DV$4,DU$3,'Eng GLA 6th, 7th, 8th'!$E50:$DV50)))</f>
        <is>
          <t/>
        </is>
      </c>
      <c r="DV47" s="319" t="inlineStr">
        <f aca="false">IF($B47="","",IF(COUNTIFS('Eng GLA 6th, 7th, 8th'!$E$4:$DV$4,DV$3,'Eng GLA 6th, 7th, 8th'!$E50:$DV50,"&lt;&gt;")=0,"",SUMIF('Eng GLA 6th, 7th, 8th'!$E$4:$DV$4,DV$3,'Eng GLA 6th, 7th, 8th'!$E50:$DV50)))</f>
        <is>
          <t/>
        </is>
      </c>
      <c r="DW47" s="319" t="inlineStr">
        <f aca="false">IF($B47="","",IF(COUNTIFS('Eng GLA 6th, 7th, 8th'!$E$4:$DV$4,DW$3,'Eng GLA 6th, 7th, 8th'!$E50:$DV50,"&lt;&gt;")=0,"",SUMIF('Eng GLA 6th, 7th, 8th'!$E$4:$DV$4,DW$3,'Eng GLA 6th, 7th, 8th'!$E50:$DV50)))</f>
        <is>
          <t/>
        </is>
      </c>
      <c r="DX47" s="319" t="inlineStr">
        <f aca="false">IF($B47="","",IF(COUNTIFS('Eng GLA 6th, 7th, 8th'!$E$4:$DV$4,DX$3,'Eng GLA 6th, 7th, 8th'!$E50:$DV50,"&lt;&gt;")=0,"",SUMIF('Eng GLA 6th, 7th, 8th'!$E$4:$DV$4,DX$3,'Eng GLA 6th, 7th, 8th'!$E50:$DV50)))</f>
        <is>
          <t/>
        </is>
      </c>
      <c r="DY47" s="319" t="inlineStr">
        <f aca="false">IF($B47="","",IF(COUNTIFS('Eng GLA 6th, 7th, 8th'!$E$4:$DV$4,DY$3,'Eng GLA 6th, 7th, 8th'!$E50:$DV50,"&lt;&gt;")=0,"",SUMIF('Eng GLA 6th, 7th, 8th'!$E$4:$DV$4,DY$3,'Eng GLA 6th, 7th, 8th'!$E50:$DV50)))</f>
        <is>
          <t/>
        </is>
      </c>
      <c r="DZ47" s="319" t="inlineStr">
        <f aca="false">IF($B47="","",IF(COUNTIFS('Eng GLA 6th, 7th, 8th'!$E$4:$DV$4,DZ$3,'Eng GLA 6th, 7th, 8th'!$E50:$DV50,"&lt;&gt;")=0,"",SUMIF('Eng GLA 6th, 7th, 8th'!$E$4:$DV$4,DZ$3,'Eng GLA 6th, 7th, 8th'!$E50:$DV50)))</f>
        <is>
          <t/>
        </is>
      </c>
      <c r="EA47" s="319" t="inlineStr">
        <f aca="false">IF($B47="","",IF(COUNTIFS('Eng GLA 6th, 7th, 8th'!$E$4:$DV$4,EA$3,'Eng GLA 6th, 7th, 8th'!$E50:$DV50,"&lt;&gt;")=0,"",SUMIF('Eng GLA 6th, 7th, 8th'!$E$4:$DV$4,EA$3,'Eng GLA 6th, 7th, 8th'!$E50:$DV50)))</f>
        <is>
          <t/>
        </is>
      </c>
      <c r="EB47" s="319" t="inlineStr">
        <f aca="false">IF($B47="","",IF(COUNTIFS('Eng GLA 6th, 7th, 8th'!$E$4:$DV$4,EB$3,'Eng GLA 6th, 7th, 8th'!$E50:$DV50,"&lt;&gt;")=0,"",SUMIF('Eng GLA 6th, 7th, 8th'!$E$4:$DV$4,EB$3,'Eng GLA 6th, 7th, 8th'!$E50:$DV50)))</f>
        <is>
          <t/>
        </is>
      </c>
      <c r="EC47" s="319" t="inlineStr">
        <f aca="false">IF($B47="","",IF(COUNTIFS('Eng GLA 6th, 7th, 8th'!$E$4:$DV$4,EC$3,'Eng GLA 6th, 7th, 8th'!$E50:$DV50,"&lt;&gt;")=0,"",SUMIF('Eng GLA 6th, 7th, 8th'!$E$4:$DV$4,EC$3,'Eng GLA 6th, 7th, 8th'!$E50:$DV50)))</f>
        <is>
          <t/>
        </is>
      </c>
      <c r="ED47" s="319" t="inlineStr">
        <f aca="false">IF($B47="","",IF(COUNTIFS('Eng GLA 6th, 7th, 8th'!$E$4:$DV$4,ED$3,'Eng GLA 6th, 7th, 8th'!$E50:$DV50,"&lt;&gt;")=0,"",SUMIF('Eng GLA 6th, 7th, 8th'!$E$4:$DV$4,ED$3,'Eng GLA 6th, 7th, 8th'!$E50:$DV50)))</f>
        <is>
          <t/>
        </is>
      </c>
      <c r="EE47" s="319" t="inlineStr">
        <f aca="false">IF($B47="","",IF(COUNTIFS('Eng GLA 6th, 7th, 8th'!$E$4:$DV$4,EE$3,'Eng GLA 6th, 7th, 8th'!$E50:$DV50,"&lt;&gt;")=0,"",SUMIF('Eng GLA 6th, 7th, 8th'!$E$4:$DV$4,EE$3,'Eng GLA 6th, 7th, 8th'!$E50:$DV50)))</f>
        <is>
          <t/>
        </is>
      </c>
      <c r="EF47" s="319" t="inlineStr">
        <f aca="false">IF($B47="","",IF(COUNTIFS('Eng GLA 6th, 7th, 8th'!$E$4:$DV$4,EF$3,'Eng GLA 6th, 7th, 8th'!$E50:$DV50,"&lt;&gt;")=0,"",SUMIF('Eng GLA 6th, 7th, 8th'!$E$4:$DV$4,EF$3,'Eng GLA 6th, 7th, 8th'!$E50:$DV50)))</f>
        <is>
          <t/>
        </is>
      </c>
      <c r="EG47" s="319" t="inlineStr">
        <f aca="false">IF($B47="","",IF(COUNTIFS('Eng GLA 6th, 7th, 8th'!$E$4:$DV$4,EG$3,'Eng GLA 6th, 7th, 8th'!$E50:$DV50,"&lt;&gt;")=0,"",SUMIF('Eng GLA 6th, 7th, 8th'!$E$4:$DV$4,EG$3,'Eng GLA 6th, 7th, 8th'!$E50:$DV50)))</f>
        <is>
          <t/>
        </is>
      </c>
      <c r="EH47" s="319" t="inlineStr">
        <f aca="false">IF($B47="","",IF(COUNTIFS('Eng GLA 6th, 7th, 8th'!$E$4:$DV$4,EH$3,'Eng GLA 6th, 7th, 8th'!$E50:$DV50,"&lt;&gt;")=0,"",SUMIF('Eng GLA 6th, 7th, 8th'!$E$4:$DV$4,EH$3,'Eng GLA 6th, 7th, 8th'!$E50:$DV50)))</f>
        <is>
          <t/>
        </is>
      </c>
      <c r="EI47" s="319" t="inlineStr">
        <f aca="false">IF($B47="","",IF(COUNTIFS('Eng GLA 6th, 7th, 8th'!$E$4:$DV$4,EI$3,'Eng GLA 6th, 7th, 8th'!$E50:$DV50,"&lt;&gt;")=0,"",SUMIF('Eng GLA 6th, 7th, 8th'!$E$4:$DV$4,EI$3,'Eng GLA 6th, 7th, 8th'!$E50:$DV50)))</f>
        <is>
          <t/>
        </is>
      </c>
      <c r="EJ47" s="322" t="inlineStr">
        <f aca="false">IF('Cover Sheet'!$AC$6="7th", 'Eng GLA 6th, 7th, 8th'!AQ50, "")</f>
        <is>
          <t/>
        </is>
      </c>
      <c r="EK47" s="319" t="inlineStr">
        <f aca="false">IF($B47="","",IF(COUNTIFS('Eng GLA 6th, 7th, 8th'!$E$4:$DV$4,EK$3,'Eng GLA 6th, 7th, 8th'!$E50:$DV50,"&lt;&gt;")=0,"",SUMIF('Eng GLA 6th, 7th, 8th'!$E$4:$DV$4,EK$3,'Eng GLA 6th, 7th, 8th'!$E50:$DV50)))</f>
        <is>
          <t/>
        </is>
      </c>
      <c r="EL47" s="319" t="inlineStr">
        <f aca="false">IF($B47="","",IF(COUNTIFS('Eng GLA 6th, 7th, 8th'!$E$4:$DV$4,EL$3,'Eng GLA 6th, 7th, 8th'!$E50:$DV50,"&lt;&gt;")=0,"",SUMIF('Eng GLA 6th, 7th, 8th'!$E$4:$DV$4,EL$3,'Eng GLA 6th, 7th, 8th'!$E50:$DV50)))</f>
        <is>
          <t/>
        </is>
      </c>
      <c r="EM47" s="319" t="inlineStr">
        <f aca="false">IF($B47="","",IF(COUNTIFS('Eng GLA 6th, 7th, 8th'!$E$4:$DV$4,EM$3,'Eng GLA 6th, 7th, 8th'!$E50:$DV50,"&lt;&gt;")=0,"",SUMIF('Eng GLA 6th, 7th, 8th'!$E$4:$DV$4,EM$3,'Eng GLA 6th, 7th, 8th'!$E50:$DV50)))</f>
        <is>
          <t/>
        </is>
      </c>
      <c r="EN47" s="319" t="inlineStr">
        <f aca="false">IF($B47="","",IF(COUNTIFS('Eng GLA 6th, 7th, 8th'!$E$4:$DV$4,EN$3,'Eng GLA 6th, 7th, 8th'!$E50:$DV50,"&lt;&gt;")=0,"",SUMIF('Eng GLA 6th, 7th, 8th'!$E$4:$DV$4,EN$3,'Eng GLA 6th, 7th, 8th'!$E50:$DV50)))</f>
        <is>
          <t/>
        </is>
      </c>
      <c r="EO47" s="319" t="inlineStr">
        <f aca="false">IF($B47="","",IF(COUNTIFS('Eng GLA 6th, 7th, 8th'!$E$4:$DV$4,EO$3,'Eng GLA 6th, 7th, 8th'!$E50:$DV50,"&lt;&gt;")=0,"",SUMIF('Eng GLA 6th, 7th, 8th'!$E$4:$DV$4,EO$3,'Eng GLA 6th, 7th, 8th'!$E50:$DV50)))</f>
        <is>
          <t/>
        </is>
      </c>
      <c r="EP47" s="319" t="inlineStr">
        <f aca="false">IF($B47="","",IF(COUNTIFS('Eng GLA 6th, 7th, 8th'!$E$4:$DV$4,EP$3,'Eng GLA 6th, 7th, 8th'!$E50:$DV50,"&lt;&gt;")=0,"",SUMIF('Eng GLA 6th, 7th, 8th'!$E$4:$DV$4,EP$3,'Eng GLA 6th, 7th, 8th'!$E50:$DV50)))</f>
        <is>
          <t/>
        </is>
      </c>
      <c r="EQ47" s="319" t="inlineStr">
        <f aca="false">IF($B47="","",IF(COUNTIFS('Eng GLA 6th, 7th, 8th'!$E$4:$DV$4,EQ$3,'Eng GLA 6th, 7th, 8th'!$E50:$DV50,"&lt;&gt;")=0,"",SUMIF('Eng GLA 6th, 7th, 8th'!$E$4:$DV$4,EQ$3,'Eng GLA 6th, 7th, 8th'!$E50:$DV50)))</f>
        <is>
          <t/>
        </is>
      </c>
      <c r="ER47" s="319" t="inlineStr">
        <f aca="false">IF($B47="","",IF(COUNTIFS('Eng GLA 6th, 7th, 8th'!$E$4:$DV$4,ER$3,'Eng GLA 6th, 7th, 8th'!$E50:$DV50,"&lt;&gt;")=0,"",SUMIF('Eng GLA 6th, 7th, 8th'!$E$4:$DV$4,ER$3,'Eng GLA 6th, 7th, 8th'!$E50:$DV50)))</f>
        <is>
          <t/>
        </is>
      </c>
      <c r="ES47" s="319" t="inlineStr">
        <f aca="false">IF($B47="","",IF(COUNTIFS('Eng GLA 6th, 7th, 8th'!$E$4:$DV$4,ES$3,'Eng GLA 6th, 7th, 8th'!$E50:$DV50,"&lt;&gt;")=0,"",SUMIF('Eng GLA 6th, 7th, 8th'!$E$4:$DV$4,ES$3,'Eng GLA 6th, 7th, 8th'!$E50:$DV50)))</f>
        <is>
          <t/>
        </is>
      </c>
      <c r="ET47" s="319" t="inlineStr">
        <f aca="false">IF($B47="","",IF(COUNTIFS('Eng GLA 6th, 7th, 8th'!$E$4:$DV$4,ET$3,'Eng GLA 6th, 7th, 8th'!$E50:$DV50,"&lt;&gt;")=0,"",SUMIF('Eng GLA 6th, 7th, 8th'!$E$4:$DV$4,ET$3,'Eng GLA 6th, 7th, 8th'!$E50:$DV50)))</f>
        <is>
          <t/>
        </is>
      </c>
      <c r="EU47" s="319" t="inlineStr">
        <f aca="false">IF($B47="","",IF(COUNTIFS('Eng GLA 6th, 7th, 8th'!$E$4:$DV$4,EU$3,'Eng GLA 6th, 7th, 8th'!$E50:$DV50,"&lt;&gt;")=0,"",SUMIF('Eng GLA 6th, 7th, 8th'!$E$4:$DV$4,EU$3,'Eng GLA 6th, 7th, 8th'!$E50:$DV50)))</f>
        <is>
          <t/>
        </is>
      </c>
      <c r="EV47" s="319" t="inlineStr">
        <f aca="false">IF($B47="","",IF(COUNTIFS('Eng GLA 6th, 7th, 8th'!$E$4:$DV$4,EV$3,'Eng GLA 6th, 7th, 8th'!$E50:$DV50,"&lt;&gt;")=0,"",SUMIF('Eng GLA 6th, 7th, 8th'!$E$4:$DV$4,EV$3,'Eng GLA 6th, 7th, 8th'!$E50:$DV50)))</f>
        <is>
          <t/>
        </is>
      </c>
      <c r="EW47" s="319" t="inlineStr">
        <f aca="false">IF($B47="","",IF(COUNTIFS('Eng GLA 6th, 7th, 8th'!$E$4:$DV$4,EW$3,'Eng GLA 6th, 7th, 8th'!$E50:$DV50,"&lt;&gt;")=0,"",SUMIF('Eng GLA 6th, 7th, 8th'!$E$4:$DV$4,EW$3,'Eng GLA 6th, 7th, 8th'!$E50:$DV50)))</f>
        <is>
          <t/>
        </is>
      </c>
      <c r="EX47" s="319" t="inlineStr">
        <f aca="false">IF($B47="","",IF(COUNTIFS('Eng GLA 6th, 7th, 8th'!$E$4:$DV$4,EX$3,'Eng GLA 6th, 7th, 8th'!$E50:$DV50,"&lt;&gt;")=0,"",SUMIF('Eng GLA 6th, 7th, 8th'!$E$4:$DV$4,EX$3,'Eng GLA 6th, 7th, 8th'!$E50:$DV50)))</f>
        <is>
          <t/>
        </is>
      </c>
      <c r="EY47" s="319" t="inlineStr">
        <f aca="false">IF($B47="","",IF(COUNTIFS('Eng GLA 6th, 7th, 8th'!$E$4:$DV$4,EY$3,'Eng GLA 6th, 7th, 8th'!$E50:$DV50,"&lt;&gt;")=0,"",SUMIF('Eng GLA 6th, 7th, 8th'!$E$4:$DV$4,EY$3,'Eng GLA 6th, 7th, 8th'!$E50:$DV50)))</f>
        <is>
          <t/>
        </is>
      </c>
      <c r="EZ47" s="322" t="inlineStr">
        <f aca="false">IF('Cover Sheet'!$AC$6="8th", 'Eng GLA 6th, 7th, 8th'!CG50, "")</f>
        <is>
          <t/>
        </is>
      </c>
      <c r="FA47" s="319" t="inlineStr">
        <f aca="false">IF($B47="","",IF(COUNTIFS('Eng GLA 6th, 7th, 8th'!$E$4:$DV$4,FA$3,'Eng GLA 6th, 7th, 8th'!$E50:$DV50,"&lt;&gt;")=0,"",SUMIF('Eng GLA 6th, 7th, 8th'!$E$4:$DV$4,FA$3,'Eng GLA 6th, 7th, 8th'!$E50:$DV50)))</f>
        <is>
          <t/>
        </is>
      </c>
      <c r="FB47" s="319" t="inlineStr">
        <f aca="false">IF($B47="","",IF(COUNTIFS('Eng GLA 6th, 7th, 8th'!$E$4:$DV$4,FB$3,'Eng GLA 6th, 7th, 8th'!$E50:$DV50,"&lt;&gt;")=0,"",SUMIF('Eng GLA 6th, 7th, 8th'!$E$4:$DV$4,FB$3,'Eng GLA 6th, 7th, 8th'!$E50:$DV50)))</f>
        <is>
          <t/>
        </is>
      </c>
      <c r="FC47" s="319" t="inlineStr">
        <f aca="false">IF($B47="","",IF(COUNTIFS('Eng GLA 6th, 7th, 8th'!$E$4:$DV$4,FC$3,'Eng GLA 6th, 7th, 8th'!$E50:$DV50,"&lt;&gt;")=0,"",SUMIF('Eng GLA 6th, 7th, 8th'!$E$4:$DV$4,FC$3,'Eng GLA 6th, 7th, 8th'!$E50:$DV50)))</f>
        <is>
          <t/>
        </is>
      </c>
      <c r="FD47" s="319" t="inlineStr">
        <f aca="false">IF($B47="","",IF(COUNTIFS('Eng GLA 6th, 7th, 8th'!$E$4:$DV$4,FD$3,'Eng GLA 6th, 7th, 8th'!$E50:$DV50,"&lt;&gt;")=0,"",SUMIF('Eng GLA 6th, 7th, 8th'!$E$4:$DV$4,FD$3,'Eng GLA 6th, 7th, 8th'!$E50:$DV50)))</f>
        <is>
          <t/>
        </is>
      </c>
      <c r="FE47" s="319" t="inlineStr">
        <f aca="false">IF($B47="","",IF(COUNTIFS('Eng GLA 6th, 7th, 8th'!$E$4:$DV$4,FE$3,'Eng GLA 6th, 7th, 8th'!$E50:$DV50,"&lt;&gt;")=0,"",SUMIF('Eng GLA 6th, 7th, 8th'!$E$4:$DV$4,FE$3,'Eng GLA 6th, 7th, 8th'!$E50:$DV50)))</f>
        <is>
          <t/>
        </is>
      </c>
      <c r="FF47" s="319" t="inlineStr">
        <f aca="false">IF($B47="","",IF(COUNTIFS('Eng GLA 6th, 7th, 8th'!$E$4:$DV$4,FF$3,'Eng GLA 6th, 7th, 8th'!$E50:$DV50,"&lt;&gt;")=0,"",SUMIF('Eng GLA 6th, 7th, 8th'!$E$4:$DV$4,FF$3,'Eng GLA 6th, 7th, 8th'!$E50:$DV50)))</f>
        <is>
          <t/>
        </is>
      </c>
      <c r="FG47" s="319" t="inlineStr">
        <f aca="false">IF($B47="","",IF(COUNTIFS('Eng GLA 6th, 7th, 8th'!$E$4:$DV$4,FG$3,'Eng GLA 6th, 7th, 8th'!$E50:$DV50,"&lt;&gt;")=0,"",SUMIF('Eng GLA 6th, 7th, 8th'!$E$4:$DV$4,FG$3,'Eng GLA 6th, 7th, 8th'!$E50:$DV50)))</f>
        <is>
          <t/>
        </is>
      </c>
      <c r="FH47" s="319" t="inlineStr">
        <f aca="false">IF($B47="","",IF(COUNTIFS('Eng GLA 6th, 7th, 8th'!$E$4:$DV$4,FH$3,'Eng GLA 6th, 7th, 8th'!$E50:$DV50,"&lt;&gt;")=0,"",SUMIF('Eng GLA 6th, 7th, 8th'!$E$4:$DV$4,FH$3,'Eng GLA 6th, 7th, 8th'!$E50:$DV50)))</f>
        <is>
          <t/>
        </is>
      </c>
      <c r="FI47" s="319" t="inlineStr">
        <f aca="false">IF($B47="","",IF(COUNTIFS('Eng GLA 6th, 7th, 8th'!$E$4:$DV$4,FI$3,'Eng GLA 6th, 7th, 8th'!$E50:$DV50,"&lt;&gt;")=0,"",SUMIF('Eng GLA 6th, 7th, 8th'!$E$4:$DV$4,FI$3,'Eng GLA 6th, 7th, 8th'!$E50:$DV50)))</f>
        <is>
          <t/>
        </is>
      </c>
      <c r="FJ47" s="319" t="inlineStr">
        <f aca="false">IF($B47="","",IF(COUNTIFS('Eng GLA 6th, 7th, 8th'!$E$4:$DV$4,FJ$3,'Eng GLA 6th, 7th, 8th'!$E50:$DV50,"&lt;&gt;")=0,"",SUMIF('Eng GLA 6th, 7th, 8th'!$E$4:$DV$4,FJ$3,'Eng GLA 6th, 7th, 8th'!$E50:$DV50)))</f>
        <is>
          <t/>
        </is>
      </c>
      <c r="FK47" s="319" t="inlineStr">
        <f aca="false">IF($B47="","",IF(COUNTIFS('Eng GLA 6th, 7th, 8th'!$E$4:$DV$4,FK$3,'Eng GLA 6th, 7th, 8th'!$E50:$DV50,"&lt;&gt;")=0,"",SUMIF('Eng GLA 6th, 7th, 8th'!$E$4:$DV$4,FK$3,'Eng GLA 6th, 7th, 8th'!$E50:$DV50)))</f>
        <is>
          <t/>
        </is>
      </c>
      <c r="FL47" s="319" t="inlineStr">
        <f aca="false">IF($B47="","",IF(COUNTIFS('Eng GLA 6th, 7th, 8th'!$E$4:$DV$4,FL$3,'Eng GLA 6th, 7th, 8th'!$E50:$DV50,"&lt;&gt;")=0,"",SUMIF('Eng GLA 6th, 7th, 8th'!$E$4:$DV$4,FL$3,'Eng GLA 6th, 7th, 8th'!$E50:$DV50)))</f>
        <is>
          <t/>
        </is>
      </c>
      <c r="FM47" s="319" t="inlineStr">
        <f aca="false">IF($B47="","",IF(COUNTIFS('Eng GLA 6th, 7th, 8th'!$E$4:$DV$4,FM$3,'Eng GLA 6th, 7th, 8th'!$E50:$DV50,"&lt;&gt;")=0,"",SUMIF('Eng GLA 6th, 7th, 8th'!$E$4:$DV$4,FM$3,'Eng GLA 6th, 7th, 8th'!$E50:$DV50)))</f>
        <is>
          <t/>
        </is>
      </c>
      <c r="FN47" s="319" t="inlineStr">
        <f aca="false">IF($B47="","",IF(COUNTIFS('Eng GLA 6th, 7th, 8th'!$E$4:$DV$4,FN$3,'Eng GLA 6th, 7th, 8th'!$E50:$DV50,"&lt;&gt;")=0,"",SUMIF('Eng GLA 6th, 7th, 8th'!$E$4:$DV$4,FN$3,'Eng GLA 6th, 7th, 8th'!$E50:$DV50)))</f>
        <is>
          <t/>
        </is>
      </c>
      <c r="FO47" s="319" t="inlineStr">
        <f aca="false">IF($B47="","",IF(COUNTIFS('Eng GLA 6th, 7th, 8th'!$E$4:$DV$4,FO$3,'Eng GLA 6th, 7th, 8th'!$E50:$DV50,"&lt;&gt;")=0,"",SUMIF('Eng GLA 6th, 7th, 8th'!$E$4:$DV$4,FO$3,'Eng GLA 6th, 7th, 8th'!$E50:$DV50)))</f>
        <is>
          <t/>
        </is>
      </c>
    </row>
    <row r="48" customFormat="false" ht="12.75" hidden="false" customHeight="true" outlineLevel="0" collapsed="false">
      <c r="A48" s="315" t="n">
        <v>44</v>
      </c>
      <c r="B48" s="315" t="inlineStr">
        <f aca="false">'English Scores- Leveled papers'!B50</f>
        <is>
          <t/>
        </is>
      </c>
      <c r="C48" s="315"/>
      <c r="D48" s="316" t="inlineStr">
        <f aca="false">IF(OR(B48="",H48="",'Cover Sheet'!E48=""),"",'Cover Sheet'!E48)</f>
        <is>
          <t/>
        </is>
      </c>
      <c r="E48" s="316" t="inlineStr">
        <f aca="false">IF(OR(B48="",H48="",'Cover Sheet'!F48=""),"",'Cover Sheet'!F48)</f>
        <is>
          <t/>
        </is>
      </c>
      <c r="F48" s="316" t="inlineStr">
        <f aca="false">IF(OR(B48="",H48="",'Cover Sheet'!H48=""),"",'Cover Sheet'!H48)</f>
        <is>
          <t/>
        </is>
      </c>
      <c r="G48" s="316"/>
      <c r="H48" s="316" t="inlineStr">
        <f aca="false">IF(OR(B48="",COUNT('English Scores- Leveled papers'!H50:KM50)=0),"",IF((AND(AB48&gt;=(70/100),AB48&lt;1.1)),9,IF((AND(AA48&gt;=(70/100),AA48&lt;1.1)),8,IF((AND(Z48&gt;=(70/100),Z48&lt;1.1)),7,IF((AND(Y48&gt;=(70/100),Y48&lt;1.1)),6,IF(AND(X48&gt;=0.7,X48&lt;1.1),5.5,IF(AND(W48&gt;=0.7,W48&lt;1.1),5,IF(AND(V48&gt;=0.7,V48&lt;1.1),4.5,IF(AND(U48&gt;=0.7,U48&lt;1.1),4,IF(AND(T48&gt;=0.7,T48&lt;1.1),3.5,IF(AND(S48&gt;=0.7,S48&lt;1.1),3,IF(AND(R48&gt;=0.7,R48&lt;1.1),2.5,IF(AND(Q48&gt;=0.7,Q48&lt;1.1),2,IF(AND(P48&gt;=0.7,P48&lt;1.1),1.5,IF(AND(O48&gt;=0.7,O48&lt;1.1),1,IF(AND(N48&gt;=0.7,N48&lt;1.1),0.5,IF(AND(M48&gt;=0.7,M48&lt;1.1),0.2,IF(AND(L48&gt;=0.7,L48&lt;1.1),0,IF(COUNT('English Scores- Leveled papers'!H50:M50)=0,"",-0.5)))))))))))))))))))</f>
        <is>
          <t/>
        </is>
      </c>
      <c r="I48" s="317" t="str">
        <f aca="false">IFERROR(IF(OR(B48="",H48=""),"",IF((AND(AB48&gt;=(70/100),AB48&lt;1.1)),AB48,IF(AND((AA48)&gt;=(70/100),AA48&lt;1.1),AA48,IF((AND((Z48)&gt;=(70/100),Z48&lt;1.1)),Z48,IF(AND((Y48)&gt;=(70/100),Y48&lt;1.1),Y48,IF(AND(X48&gt;=0.7,X48&lt;1.1),X48,IF(AND((W48)&gt;=0.7,W48&lt;1.1),W48,IF(AND((V48)&gt;=0.7,V48&lt;1.1),V48,IF(AND((U48)&gt;=0.7,U48&lt;1.1),U48,IF(AND((T48)&gt;=0.7,T48&lt;1.1),T48,IF(AND((S48)&gt;=0.7,S48&lt;1.1),S48,IF(AND((R48)&gt;=0.7,R48&lt;1.1),R48,IF(AND((Q48)&gt;=0.7,Q48&lt;1.1),Q48,IF(AND((P48)&gt;=0.7,P48&lt;1.1),P48,IF(AND((O48)&gt;=0.7,O48&lt;1.1),O48,IF(AND((N48)&gt;=0.7,N48&lt;1.1),N48,IF(AND((M48)&gt;=0.7,M48&lt;1.1),M48,IF(AND((L48)&gt;=0.7,L48&lt;1.1),L48,L48)))))))))))))))))),"")</f>
        <v/>
      </c>
      <c r="J48" s="317" t="str">
        <f aca="false">IF((OR(B48="",H48="")),"",IF(AND((AB48)&gt;=(70/100),AB48&lt;1.1),"",IF((AND((AA48)&gt;=(70/100),AA48&lt;1.1)),AB48,IF((AND((Z48)&gt;=(70/100),Z48&lt;1.1)),AA48,IF((AND((Y48)&gt;=(70/100),Y48&lt;1.1)),Z48,IF(AND((X48)&gt;=0.7,X48&lt;1.1),Y48,IF(AND((W48)&gt;=0.7,W48&lt;1.1),X48,IF(AND((V48)&gt;=0.7,V48&lt;1.1),W48,IF(AND((U48)&gt;=0.7,U48&lt;1.1),V48,IF(AND((T48)&gt;=0.7,T48&lt;1.1),U48,IF(AND((S48)&gt;=0.7,S48&lt;1.1),T48,IF(AND((R48)&gt;=0.7,R48&lt;1.1),S48,IF(AND((Q48)&gt;=0.7,Q48&lt;1.1),R48,IF(AND((P48)&gt;=0.7,P48&lt;1.1),Q48,IF(AND((O48)&gt;=0.7,O48&lt;1.1),P48,IF(AND((N48)&gt;=0.7,N48&lt;1.1),O48,IF(AND((M48)&gt;=0.7,M48&lt;1.1),N48,IF(AND((L48)&gt;=0.7,L48&lt;1.1),M48,""))))))))))))))))))</f>
        <v/>
      </c>
      <c r="K48" s="317" t="str">
        <f aca="false">IF((OR(B48="",H48="")),"",IF(AND((AB48)&gt;=(70/100),AB48&lt;1.1),AA48,IF((AND((AA48)&gt;=(70/100),AA48&lt;1.1)),Z48,IF((AND((Z48)&gt;=(70/100),Z48&lt;1.1)),Y48,IF((AND((Y48)&gt;=(70/100),Y48&lt;1.1)),X48,IF(AND((X48)&gt;=0.7,X48&lt;1.1),W48,IF(AND((W48)&gt;=0.7,W48&lt;1.1),V48,IF(AND((V48)&gt;=0.7,V48&lt;1.1),U48,IF(AND((U48)&gt;=0.7,U48&lt;1.1),T48,IF(AND((T48)&gt;=0.7,T48&lt;1.1),S48,IF(AND((S48)&gt;=0.7,S48&lt;1.1),R48,IF(AND((R48)&gt;=0.7,R48&lt;1.1),Q48,IF(AND((Q48)&gt;=0.7,Q48&lt;1.1),P48,IF(AND((P48)&gt;=0.7,P48&lt;1.1),O48,IF(AND((O48)&gt;=0.7,O48&lt;1.1),N48,IF(AND((N48)&gt;=0.7,N48&lt;1.1),M48,IF(AND((M48)&gt;=0.7,M48&lt;1.1),L48,IF(AND((L48)&gt;=0.7,L48&lt;1.1),"",""))))))))))))))))))</f>
        <v/>
      </c>
      <c r="L48" s="318" t="str">
        <f aca="false">IFERROR(IF((B48=""),"",(IF(COUNT(AC48:AG48)=0,"",ROUND(SUM(AC48:AG48)/SUM($AC$2:$AG$2),1)))),"")</f>
        <v/>
      </c>
      <c r="M48" s="318" t="str">
        <f aca="false">IFERROR(IF((B48=""),"",(IF(COUNT(AH48:AL48)=0,"",ROUND(SUM(AH48:AL48)/SUM($AH$2:$AL$2),1)))),"")</f>
        <v/>
      </c>
      <c r="N48" s="318" t="str">
        <f aca="false">IFERROR(IF((B48=""),"",(IF(COUNT(AM48:AQ48)=0,"",ROUND(SUM(AM48:AQ48)/SUM($AM$2:$AQ$2),1)))),"")</f>
        <v/>
      </c>
      <c r="O48" s="318" t="str">
        <f aca="false">IFERROR(IF((B48=""),"",(IF(COUNT(AR48:AV48)=0,"",ROUND(SUM(AR48:AV48)/SUM($AR$2:$AV$2),1)))),"")</f>
        <v/>
      </c>
      <c r="P48" s="318" t="str">
        <f aca="false">IFERROR(IF((B48=""),"",(IF(COUNT(AX48:BB48)=0,"",ROUND(SUM(AX48:BB48)/SUM($AX$2:$BB$2),1)))),"")</f>
        <v/>
      </c>
      <c r="Q48" s="318" t="str">
        <f aca="false">IFERROR(IF((B48=""),"",(IF(COUNT(BD48:BJ48)=0,"",ROUND(SUM(BD48:BJ48)/SUM($BD$2:$BJ$2),1)))),0)</f>
        <v/>
      </c>
      <c r="R48" s="318" t="str">
        <f aca="false">IFERROR(IF((B48=""),"",(IF(COUNT(BL48:BS48)=0,"",ROUND(SUM(BL48:BR48)/SUM($BL$2:$BR$2),1)))),0)</f>
        <v/>
      </c>
      <c r="S48" s="318" t="str">
        <f aca="false">IFERROR(IF((B48=""),"",(IF(COUNT(BT48:CB48)=0,"",ROUND(SUM(BT48:CA48)/SUM($BT$2:$CA$2),1)))),0)</f>
        <v/>
      </c>
      <c r="T48" s="318" t="str">
        <f aca="false">IFERROR(IF((B48=""),"",(IF(COUNT(CC48:CJ48)=0,"",ROUND(SUM(CC48:CI48)/SUM($CC$2:$CI$2),1)))),0)</f>
        <v/>
      </c>
      <c r="U48" s="318" t="str">
        <f aca="false">IFERROR(IF((B48=""),"",(IF(COUNT(CK48:CQ48)=0,"",ROUND(SUM(CK48:CQ48)/SUM($CK$2:$CQ$2),1)))),0)</f>
        <v/>
      </c>
      <c r="V48" s="318" t="str">
        <f aca="false">IFERROR(IF((B48=""),"",(IF(COUNT(CS48:CY48)=0,"",ROUND(SUM(CS48:CY48)/SUM($CS$2:$CY$2),1)))),0)</f>
        <v/>
      </c>
      <c r="W48" s="318" t="str">
        <f aca="false">IFERROR(IF((B48=""),"",(IF(COUNT(DA48:DI48)=0,"",ROUND(SUM(DA48:DI48)/SUM($DA$2:$DI$2),1)))),0)</f>
        <v/>
      </c>
      <c r="X48" s="318" t="str">
        <f aca="false">IFERROR(IF((B48=""),"",(IF(COUNT(DK48:DP48)=0,"",ROUND(SUM(DK48:DP48)/SUM($DK$2:$DP$2),1)))),0)</f>
        <v/>
      </c>
      <c r="Y48" s="318"/>
      <c r="Z48" s="318"/>
      <c r="AA48" s="318"/>
      <c r="AB48" s="318"/>
      <c r="AC48" s="319" t="inlineStr">
        <f aca="false">IF($B48="","",IF(COUNTIFS('English Scores- Leveled papers'!$H$4:$KM$4,AC$3,'English Scores- Leveled papers'!$H50:$KM50,"&lt;&gt;")=0,"",SUMIF('English Scores- Leveled papers'!$H$4:$KM$4,AC$3,'English Scores- Leveled papers'!$H50:$KM50)))</f>
        <is>
          <t/>
        </is>
      </c>
      <c r="AD48" s="319" t="inlineStr">
        <f aca="false">IF($B48="","",IF(COUNTIFS('English Scores- Leveled papers'!$H$4:$KM$4,AD$3,'English Scores- Leveled papers'!$H50:$KM50,"&lt;&gt;")=0,"",SUMIF('English Scores- Leveled papers'!$H$4:$KM$4,AD$3,'English Scores- Leveled papers'!$H50:$KM50)))</f>
        <is>
          <t/>
        </is>
      </c>
      <c r="AE48" s="319" t="inlineStr">
        <f aca="false">IF($B48="","",IF(COUNTIFS('English Scores- Leveled papers'!$H$4:$KM$4,AE$3,'English Scores- Leveled papers'!$H50:$KM50,"&lt;&gt;")=0,"",SUMIF('English Scores- Leveled papers'!$H$4:$KM$4,AE$3,'English Scores- Leveled papers'!$H50:$KM50)))</f>
        <is>
          <t/>
        </is>
      </c>
      <c r="AF48" s="319" t="inlineStr">
        <f aca="false">IF($B48="","",IF(COUNTIFS('English Scores- Leveled papers'!$H$4:$KM$4,AF$3,'English Scores- Leveled papers'!$H50:$KM50,"&lt;&gt;")=0,"",SUMIF('English Scores- Leveled papers'!$H$4:$KM$4,AF$3,'English Scores- Leveled papers'!$H50:$KM50)))</f>
        <is>
          <t/>
        </is>
      </c>
      <c r="AG48" s="319" t="inlineStr">
        <f aca="false">IF($B48="","",IF(COUNTIFS('English Scores- Leveled papers'!$H$4:$KM$4,AG$3,'English Scores- Leveled papers'!$H50:$KM50,"&lt;&gt;")=0,"",SUMIF('English Scores- Leveled papers'!$H$4:$KM$4,AG$3,'English Scores- Leveled papers'!$H50:$KM50)))</f>
        <is>
          <t/>
        </is>
      </c>
      <c r="AH48" s="319" t="inlineStr">
        <f aca="false">IF($B48="","",IF(COUNTIFS('English Scores- Leveled papers'!$H$4:$KM$4,AH$3,'English Scores- Leveled papers'!$H50:$KM50,"&lt;&gt;")=0,"",SUMIF('English Scores- Leveled papers'!$H$4:$KM$4,AH$3,'English Scores- Leveled papers'!$H50:$KM50)))</f>
        <is>
          <t/>
        </is>
      </c>
      <c r="AI48" s="319" t="inlineStr">
        <f aca="false">IF($B48="","",IF(COUNTIFS('English Scores- Leveled papers'!$H$4:$KM$4,AI$3,'English Scores- Leveled papers'!$H50:$KM50,"&lt;&gt;")=0,"",SUMIF('English Scores- Leveled papers'!$H$4:$KM$4,AI$3,'English Scores- Leveled papers'!$H50:$KM50)))</f>
        <is>
          <t/>
        </is>
      </c>
      <c r="AJ48" s="319" t="inlineStr">
        <f aca="false">IF($B48="","",IF(COUNTIFS('English Scores- Leveled papers'!$H$4:$KM$4,AJ$3,'English Scores- Leveled papers'!$H50:$KM50,"&lt;&gt;")=0,"",SUMIF('English Scores- Leveled papers'!$H$4:$KM$4,AJ$3,'English Scores- Leveled papers'!$H50:$KM50)))</f>
        <is>
          <t/>
        </is>
      </c>
      <c r="AK48" s="319" t="inlineStr">
        <f aca="false">IF($B48="","",IF(COUNTIFS('English Scores- Leveled papers'!$H$4:$KM$4,AK$3,'English Scores- Leveled papers'!$H50:$KM50,"&lt;&gt;")=0,"",SUMIF('English Scores- Leveled papers'!$H$4:$KM$4,AK$3,'English Scores- Leveled papers'!$H50:$KM50)))</f>
        <is>
          <t/>
        </is>
      </c>
      <c r="AL48" s="319" t="inlineStr">
        <f aca="false">IF($B48="","",IF(COUNTIFS('English Scores- Leveled papers'!$H$4:$KM$4,AL$3,'English Scores- Leveled papers'!$H50:$KM50,"&lt;&gt;")=0,"",SUMIF('English Scores- Leveled papers'!$H$4:$KM$4,AL$3,'English Scores- Leveled papers'!$H50:$KM50)))</f>
        <is>
          <t/>
        </is>
      </c>
      <c r="AM48" s="319" t="inlineStr">
        <f aca="false">IF($B48="","",IF(COUNTIFS('English Scores- Leveled papers'!$H$4:$KM$4,AM$3,'English Scores- Leveled papers'!$H50:$KM50,"&lt;&gt;")=0,"",SUMIF('English Scores- Leveled papers'!$H$4:$KM$4,AM$3,'English Scores- Leveled papers'!$H50:$KM50)))</f>
        <is>
          <t/>
        </is>
      </c>
      <c r="AN48" s="319" t="inlineStr">
        <f aca="false">IF($B48="","",IF(COUNTIFS('English Scores- Leveled papers'!$H$4:$KM$4,AN$3,'English Scores- Leveled papers'!$H50:$KM50,"&lt;&gt;")=0,"",SUMIF('English Scores- Leveled papers'!$H$4:$KM$4,AN$3,'English Scores- Leveled papers'!$H50:$KM50)))</f>
        <is>
          <t/>
        </is>
      </c>
      <c r="AO48" s="319" t="inlineStr">
        <f aca="false">IF($B48="","",IF(COUNTIFS('English Scores- Leveled papers'!$H$4:$KM$4,AO$3,'English Scores- Leveled papers'!$H50:$KM50,"&lt;&gt;")=0,"",SUMIF('English Scores- Leveled papers'!$H$4:$KM$4,AO$3,'English Scores- Leveled papers'!$H50:$KM50)))</f>
        <is>
          <t/>
        </is>
      </c>
      <c r="AP48" s="319" t="inlineStr">
        <f aca="false">IF($B48="","",IF(COUNTIFS('English Scores- Leveled papers'!$H$4:$KM$4,AP$3,'English Scores- Leveled papers'!$H50:$KM50,"&lt;&gt;")=0,"",SUMIF('English Scores- Leveled papers'!$H$4:$KM$4,AP$3,'English Scores- Leveled papers'!$H50:$KM50)))</f>
        <is>
          <t/>
        </is>
      </c>
      <c r="AQ48" s="319" t="inlineStr">
        <f aca="false">IF($B48="","",IF(COUNTIFS('English Scores- Leveled papers'!$H$4:$KM$4,AQ$3,'English Scores- Leveled papers'!$H50:$KM50,"&lt;&gt;")=0,"",SUMIF('English Scores- Leveled papers'!$H$4:$KM$4,AQ$3,'English Scores- Leveled papers'!$H50:$KM50)))</f>
        <is>
          <t/>
        </is>
      </c>
      <c r="AR48" s="319" t="inlineStr">
        <f aca="false">IF($B48="","",IF(COUNTIFS('English Scores- Leveled papers'!$H$4:$KM$4,AR$3,'English Scores- Leveled papers'!$H50:$KM50,"&lt;&gt;")=0,"",SUMIF('English Scores- Leveled papers'!$H$4:$KM$4,AR$3,'English Scores- Leveled papers'!$H50:$KM50)))</f>
        <is>
          <t/>
        </is>
      </c>
      <c r="AS48" s="319" t="inlineStr">
        <f aca="false">IF($B48="","",IF(COUNTIFS('English Scores- Leveled papers'!$H$4:$KM$4,AS$3,'English Scores- Leveled papers'!$H50:$KM50,"&lt;&gt;")=0,"",SUMIF('English Scores- Leveled papers'!$H$4:$KM$4,AS$3,'English Scores- Leveled papers'!$H50:$KM50)))</f>
        <is>
          <t/>
        </is>
      </c>
      <c r="AT48" s="319" t="inlineStr">
        <f aca="false">IF($B48="","",IF(COUNTIFS('English Scores- Leveled papers'!$H$4:$KM$4,AT$3,'English Scores- Leveled papers'!$H50:$KM50,"&lt;&gt;")=0,"",SUMIF('English Scores- Leveled papers'!$H$4:$KM$4,AT$3,'English Scores- Leveled papers'!$H50:$KM50)))</f>
        <is>
          <t/>
        </is>
      </c>
      <c r="AU48" s="319" t="inlineStr">
        <f aca="false">IF($B48="","",IF(COUNTIFS('English Scores- Leveled papers'!$H$4:$KM$4,AU$3,'English Scores- Leveled papers'!$H50:$KM50,"&lt;&gt;")=0,"",SUMIF('English Scores- Leveled papers'!$H$4:$KM$4,AU$3,'English Scores- Leveled papers'!$H50:$KM50)))</f>
        <is>
          <t/>
        </is>
      </c>
      <c r="AV48" s="319" t="inlineStr">
        <f aca="false">IF($B48="","",IF(COUNTIFS('English Scores- Leveled papers'!$H$4:$KM$4,AV$3,'English Scores- Leveled papers'!$H50:$KM50,"&lt;&gt;")=0,"",SUMIF('English Scores- Leveled papers'!$H$4:$KM$4,AV$3,'English Scores- Leveled papers'!$H50:$KM50)))</f>
        <is>
          <t/>
        </is>
      </c>
      <c r="AW48" s="319" t="inlineStr">
        <f aca="false">IF($B48="","",IF(COUNTIFS('English Scores- Leveled papers'!$H$4:$KM$4,AW$3,'English Scores- Leveled papers'!$H50:$KM50,"&lt;&gt;")=0,"",SUMIF('English Scores- Leveled papers'!$H$4:$KM$4,AW$3,'English Scores- Leveled papers'!$H50:$KM50)))</f>
        <is>
          <t/>
        </is>
      </c>
      <c r="AX48" s="319" t="inlineStr">
        <f aca="false">IF($B48="","",IF(COUNTIFS('English Scores- Leveled papers'!$H$4:$KM$4,AX$3,'English Scores- Leveled papers'!$H50:$KM50,"&lt;&gt;")=0,"",SUMIF('English Scores- Leveled papers'!$H$4:$KM$4,AX$3,'English Scores- Leveled papers'!$H50:$KM50)))</f>
        <is>
          <t/>
        </is>
      </c>
      <c r="AY48" s="319" t="inlineStr">
        <f aca="false">IF($B48="","",IF(COUNTIFS('English Scores- Leveled papers'!$H$4:$KM$4,AY$3,'English Scores- Leveled papers'!$H50:$KM50,"&lt;&gt;")=0,"",SUMIF('English Scores- Leveled papers'!$H$4:$KM$4,AY$3,'English Scores- Leveled papers'!$H50:$KM50)))</f>
        <is>
          <t/>
        </is>
      </c>
      <c r="AZ48" s="319" t="inlineStr">
        <f aca="false">IF($B48="","",IF(COUNTIFS('English Scores- Leveled papers'!$H$4:$KM$4,AZ$3,'English Scores- Leveled papers'!$H50:$KM50,"&lt;&gt;")=0,"",SUMIF('English Scores- Leveled papers'!$H$4:$KM$4,AZ$3,'English Scores- Leveled papers'!$H50:$KM50)))</f>
        <is>
          <t/>
        </is>
      </c>
      <c r="BA48" s="319" t="inlineStr">
        <f aca="false">IF($B48="","",IF(COUNTIFS('English Scores- Leveled papers'!$H$4:$KM$4,BA$3,'English Scores- Leveled papers'!$H50:$KM50,"&lt;&gt;")=0,"",SUMIF('English Scores- Leveled papers'!$H$4:$KM$4,BA$3,'English Scores- Leveled papers'!$H50:$KM50)))</f>
        <is>
          <t/>
        </is>
      </c>
      <c r="BB48" s="319" t="inlineStr">
        <f aca="false">IF($B48="","",IF(COUNTIFS('English Scores- Leveled papers'!$H$4:$KM$4,BB$3,'English Scores- Leveled papers'!$H50:$KM50,"&lt;&gt;")=0,"",SUMIF('English Scores- Leveled papers'!$H$4:$KM$4,BB$3,'English Scores- Leveled papers'!$H50:$KM50)))</f>
        <is>
          <t/>
        </is>
      </c>
      <c r="BC48" s="319" t="inlineStr">
        <f aca="false">IF($B48="","",IF(COUNTIFS('English Scores- Leveled papers'!$H$4:$KM$4,BC$3,'English Scores- Leveled papers'!$H50:$KM50,"&lt;&gt;")=0,"",SUMIF('English Scores- Leveled papers'!$H$4:$KM$4,BC$3,'English Scores- Leveled papers'!$H50:$KM50)))</f>
        <is>
          <t/>
        </is>
      </c>
      <c r="BD48" s="319" t="inlineStr">
        <f aca="false">IF($B48="","",IF(COUNTIFS('English Scores- Leveled papers'!$H$4:$KM$4,BD$3,'English Scores- Leveled papers'!$H50:$KM50,"&lt;&gt;")=0,"",SUMIF('English Scores- Leveled papers'!$H$4:$KM$4,BD$3,'English Scores- Leveled papers'!$H50:$KM50)))</f>
        <is>
          <t/>
        </is>
      </c>
      <c r="BE48" s="319" t="inlineStr">
        <f aca="false">IF($B48="","",IF(COUNTIFS('English Scores- Leveled papers'!$H$4:$KM$4,BE$3,'English Scores- Leveled papers'!$H50:$KM50,"&lt;&gt;")=0,"",SUMIF('English Scores- Leveled papers'!$H$4:$KM$4,BE$3,'English Scores- Leveled papers'!$H50:$KM50)))</f>
        <is>
          <t/>
        </is>
      </c>
      <c r="BF48" s="319" t="inlineStr">
        <f aca="false">IF($B48="","",IF(COUNTIFS('English Scores- Leveled papers'!$H$4:$KM$4,BF$3,'English Scores- Leveled papers'!$H50:$KM50,"&lt;&gt;")=0,"",SUMIF('English Scores- Leveled papers'!$H$4:$KM$4,BF$3,'English Scores- Leveled papers'!$H50:$KM50)))</f>
        <is>
          <t/>
        </is>
      </c>
      <c r="BG48" s="319" t="inlineStr">
        <f aca="false">IF($B48="","",IF(COUNTIFS('English Scores- Leveled papers'!$H$4:$KM$4,BG$3,'English Scores- Leveled papers'!$H50:$KM50,"&lt;&gt;")=0,"",SUMIF('English Scores- Leveled papers'!$H$4:$KM$4,BG$3,'English Scores- Leveled papers'!$H50:$KM50)))</f>
        <is>
          <t/>
        </is>
      </c>
      <c r="BH48" s="319" t="inlineStr">
        <f aca="false">IF($B48="","",IF(COUNTIFS('English Scores- Leveled papers'!$H$4:$KM$4,BH$3,'English Scores- Leveled papers'!$H50:$KM50,"&lt;&gt;")=0,"",SUMIF('English Scores- Leveled papers'!$H$4:$KM$4,BH$3,'English Scores- Leveled papers'!$H50:$KM50)))</f>
        <is>
          <t/>
        </is>
      </c>
      <c r="BI48" s="319" t="inlineStr">
        <f aca="false">IF($B48="","",IF(COUNTIFS('English Scores- Leveled papers'!$H$4:$KM$4,BI$3,'English Scores- Leveled papers'!$H50:$KM50,"&lt;&gt;")=0,"",SUMIF('English Scores- Leveled papers'!$H$4:$KM$4,BI$3,'English Scores- Leveled papers'!$H50:$KM50)))</f>
        <is>
          <t/>
        </is>
      </c>
      <c r="BJ48" s="319" t="inlineStr">
        <f aca="false">IF($B48="","",IF(COUNTIFS('English Scores- Leveled papers'!$H$4:$KM$4,BJ$3,'English Scores- Leveled papers'!$H50:$KM50,"&lt;&gt;")=0,"",SUMIF('English Scores- Leveled papers'!$H$4:$KM$4,BJ$3,'English Scores- Leveled papers'!$H50:$KM50)))</f>
        <is>
          <t/>
        </is>
      </c>
      <c r="BK48" s="319" t="inlineStr">
        <f aca="false">IF($B48="","",IF(COUNTIFS('English Scores- Leveled papers'!$H$4:$KM$4,BK$3,'English Scores- Leveled papers'!$H50:$KM50,"&lt;&gt;")=0,"",SUMIF('English Scores- Leveled papers'!$H$4:$KM$4,BK$3,'English Scores- Leveled papers'!$H50:$KM50)))</f>
        <is>
          <t/>
        </is>
      </c>
      <c r="BL48" s="319" t="inlineStr">
        <f aca="false">IF($B48="","",IF(COUNTIFS('English Scores- Leveled papers'!$H$4:$KM$4,BL$3,'English Scores- Leveled papers'!$H50:$KM50,"&lt;&gt;")=0,"",SUMIF('English Scores- Leveled papers'!$H$4:$KM$4,BL$3,'English Scores- Leveled papers'!$H50:$KM50)))</f>
        <is>
          <t/>
        </is>
      </c>
      <c r="BM48" s="319" t="inlineStr">
        <f aca="false">IF($B48="","",IF(COUNTIFS('English Scores- Leveled papers'!$H$4:$KM$4,BM$3,'English Scores- Leveled papers'!$H50:$KM50,"&lt;&gt;")=0,"",SUMIF('English Scores- Leveled papers'!$H$4:$KM$4,BM$3,'English Scores- Leveled papers'!$H50:$KM50)))</f>
        <is>
          <t/>
        </is>
      </c>
      <c r="BN48" s="319" t="inlineStr">
        <f aca="false">IF($B48="","",IF(COUNTIFS('English Scores- Leveled papers'!$H$4:$KM$4,BN$3,'English Scores- Leveled papers'!$H50:$KM50,"&lt;&gt;")=0,"",SUMIF('English Scores- Leveled papers'!$H$4:$KM$4,BN$3,'English Scores- Leveled papers'!$H50:$KM50)))</f>
        <is>
          <t/>
        </is>
      </c>
      <c r="BO48" s="319" t="inlineStr">
        <f aca="false">IF($B48="","",IF(COUNTIFS('English Scores- Leveled papers'!$H$4:$KM$4,BO$3,'English Scores- Leveled papers'!$H50:$KM50,"&lt;&gt;")=0,"",SUMIF('English Scores- Leveled papers'!$H$4:$KM$4,BO$3,'English Scores- Leveled papers'!$H50:$KM50)))</f>
        <is>
          <t/>
        </is>
      </c>
      <c r="BP48" s="319" t="inlineStr">
        <f aca="false">IF($B48="","",IF(COUNTIFS('English Scores- Leveled papers'!$H$4:$KM$4,BP$3,'English Scores- Leveled papers'!$H50:$KM50,"&lt;&gt;")=0,"",SUMIF('English Scores- Leveled papers'!$H$4:$KM$4,BP$3,'English Scores- Leveled papers'!$H50:$KM50)))</f>
        <is>
          <t/>
        </is>
      </c>
      <c r="BQ48" s="319" t="inlineStr">
        <f aca="false">IF($B48="","",IF(COUNTIFS('English Scores- Leveled papers'!$H$4:$KM$4,BQ$3,'English Scores- Leveled papers'!$H50:$KM50,"&lt;&gt;")=0,"",SUMIF('English Scores- Leveled papers'!$H$4:$KM$4,BQ$3,'English Scores- Leveled papers'!$H50:$KM50)))</f>
        <is>
          <t/>
        </is>
      </c>
      <c r="BR48" s="319" t="inlineStr">
        <f aca="false">IF($B48="","",IF(COUNTIFS('English Scores- Leveled papers'!$H$4:$KM$4,BR$3,'English Scores- Leveled papers'!$H50:$KM50,"&lt;&gt;")=0,"",SUMIF('English Scores- Leveled papers'!$H$4:$KM$4,BR$3,'English Scores- Leveled papers'!$H50:$KM50)))</f>
        <is>
          <t/>
        </is>
      </c>
      <c r="BS48" s="319" t="inlineStr">
        <f aca="false">IF($B48="","",IF(COUNTIFS('English Scores- Leveled papers'!$H$4:$KM$4,BS$3,'English Scores- Leveled papers'!$H50:$KM50,"&lt;&gt;")=0,"",SUMIF('English Scores- Leveled papers'!$H$4:$KM$4,BS$3,'English Scores- Leveled papers'!$H50:$KM50)))</f>
        <is>
          <t/>
        </is>
      </c>
      <c r="BT48" s="319" t="inlineStr">
        <f aca="false">IF($B48="","",IF(COUNTIFS('English Scores- Leveled papers'!$H$4:$KM$4,BT$3,'English Scores- Leveled papers'!$H50:$KM50,"&lt;&gt;")=0,"",SUMIF('English Scores- Leveled papers'!$H$4:$KM$4,BT$3,'English Scores- Leveled papers'!$H50:$KM50)))</f>
        <is>
          <t/>
        </is>
      </c>
      <c r="BU48" s="319" t="inlineStr">
        <f aca="false">IF($B48="","",IF(COUNTIFS('English Scores- Leveled papers'!$H$4:$KM$4,BU$3,'English Scores- Leveled papers'!$H50:$KM50,"&lt;&gt;")=0,"",SUMIF('English Scores- Leveled papers'!$H$4:$KM$4,BU$3,'English Scores- Leveled papers'!$H50:$KM50)))</f>
        <is>
          <t/>
        </is>
      </c>
      <c r="BV48" s="319" t="inlineStr">
        <f aca="false">IF($B48="","",IF(COUNTIFS('English Scores- Leveled papers'!$H$4:$KM$4,BV$3,'English Scores- Leveled papers'!$H50:$KM50,"&lt;&gt;")=0,"",SUMIF('English Scores- Leveled papers'!$H$4:$KM$4,BV$3,'English Scores- Leveled papers'!$H50:$KM50)))</f>
        <is>
          <t/>
        </is>
      </c>
      <c r="BW48" s="319" t="inlineStr">
        <f aca="false">IF($B48="","",IF(COUNTIFS('English Scores- Leveled papers'!$H$4:$KM$4,BW$3,'English Scores- Leveled papers'!$H50:$KM50,"&lt;&gt;")=0,"",SUMIF('English Scores- Leveled papers'!$H$4:$KM$4,BW$3,'English Scores- Leveled papers'!$H50:$KM50)))</f>
        <is>
          <t/>
        </is>
      </c>
      <c r="BX48" s="319" t="inlineStr">
        <f aca="false">IF($B48="","",IF(COUNTIFS('English Scores- Leveled papers'!$H$4:$KM$4,BX$3,'English Scores- Leveled papers'!$H50:$KM50,"&lt;&gt;")=0,"",SUMIF('English Scores- Leveled papers'!$H$4:$KM$4,BX$3,'English Scores- Leveled papers'!$H50:$KM50)))</f>
        <is>
          <t/>
        </is>
      </c>
      <c r="BY48" s="319" t="inlineStr">
        <f aca="false">IF($B48="","",IF(COUNTIFS('English Scores- Leveled papers'!$H$4:$KM$4,BY$3,'English Scores- Leveled papers'!$H50:$KM50,"&lt;&gt;")=0,"",SUMIF('English Scores- Leveled papers'!$H$4:$KM$4,BY$3,'English Scores- Leveled papers'!$H50:$KM50)))</f>
        <is>
          <t/>
        </is>
      </c>
      <c r="BZ48" s="319" t="inlineStr">
        <f aca="false">IF($B48="","",IF(COUNTIFS('English Scores- Leveled papers'!$H$4:$KM$4,BZ$3,'English Scores- Leveled papers'!$H50:$KM50,"&lt;&gt;")=0,"",SUMIF('English Scores- Leveled papers'!$H$4:$KM$4,BZ$3,'English Scores- Leveled papers'!$H50:$KM50)))</f>
        <is>
          <t/>
        </is>
      </c>
      <c r="CA48" s="319" t="inlineStr">
        <f aca="false">IF($B48="","",IF(COUNTIFS('English Scores- Leveled papers'!$H$4:$KM$4,CA$3,'English Scores- Leveled papers'!$H50:$KM50,"&lt;&gt;")=0,"",SUMIF('English Scores- Leveled papers'!$H$4:$KM$4,CA$3,'English Scores- Leveled papers'!$H50:$KM50)))</f>
        <is>
          <t/>
        </is>
      </c>
      <c r="CB48" s="319" t="inlineStr">
        <f aca="false">IF($B48="","",IF(COUNTIFS('English Scores- Leveled papers'!$H$4:$KM$4,CB$3,'English Scores- Leveled papers'!$H50:$KM50,"&lt;&gt;")=0,"",SUMIF('English Scores- Leveled papers'!$H$4:$KM$4,CB$3,'English Scores- Leveled papers'!$H50:$KM50)))</f>
        <is>
          <t/>
        </is>
      </c>
      <c r="CC48" s="319" t="inlineStr">
        <f aca="false">IF($B48="","",IF(COUNTIFS('English Scores- Leveled papers'!$H$4:$KM$4,CC$3,'English Scores- Leveled papers'!$H50:$KM50,"&lt;&gt;")=0,"",SUMIF('English Scores- Leveled papers'!$H$4:$KM$4,CC$3,'English Scores- Leveled papers'!$H50:$KM50)))</f>
        <is>
          <t/>
        </is>
      </c>
      <c r="CD48" s="319" t="inlineStr">
        <f aca="false">IF($B48="","",IF(COUNTIFS('English Scores- Leveled papers'!$H$4:$KM$4,CD$3,'English Scores- Leveled papers'!$H50:$KM50,"&lt;&gt;")=0,"",SUMIF('English Scores- Leveled papers'!$H$4:$KM$4,CD$3,'English Scores- Leveled papers'!$H50:$KM50)))</f>
        <is>
          <t/>
        </is>
      </c>
      <c r="CE48" s="319" t="inlineStr">
        <f aca="false">IF($B48="","",IF(COUNTIFS('English Scores- Leveled papers'!$H$4:$KM$4,CE$3,'English Scores- Leveled papers'!$H50:$KM50,"&lt;&gt;")=0,"",SUMIF('English Scores- Leveled papers'!$H$4:$KM$4,CE$3,'English Scores- Leveled papers'!$H50:$KM50)))</f>
        <is>
          <t/>
        </is>
      </c>
      <c r="CF48" s="319" t="inlineStr">
        <f aca="false">IF($B48="","",IF(COUNTIFS('English Scores- Leveled papers'!$H$4:$KM$4,CF$3,'English Scores- Leveled papers'!$H50:$KM50,"&lt;&gt;")=0,"",SUMIF('English Scores- Leveled papers'!$H$4:$KM$4,CF$3,'English Scores- Leveled papers'!$H50:$KM50)))</f>
        <is>
          <t/>
        </is>
      </c>
      <c r="CG48" s="319" t="inlineStr">
        <f aca="false">IF($B48="","",IF(COUNTIFS('English Scores- Leveled papers'!$H$4:$KM$4,CG$3,'English Scores- Leveled papers'!$H50:$KM50,"&lt;&gt;")=0,"",SUMIF('English Scores- Leveled papers'!$H$4:$KM$4,CG$3,'English Scores- Leveled papers'!$H50:$KM50)))</f>
        <is>
          <t/>
        </is>
      </c>
      <c r="CH48" s="319" t="inlineStr">
        <f aca="false">IF($B48="","",IF(COUNTIFS('English Scores- Leveled papers'!$H$4:$KM$4,CH$3,'English Scores- Leveled papers'!$H50:$KM50,"&lt;&gt;")=0,"",SUMIF('English Scores- Leveled papers'!$H$4:$KM$4,CH$3,'English Scores- Leveled papers'!$H50:$KM50)))</f>
        <is>
          <t/>
        </is>
      </c>
      <c r="CI48" s="319" t="inlineStr">
        <f aca="false">IF($B48="","",IF(COUNTIFS('English Scores- Leveled papers'!$H$4:$KM$4,CI$3,'English Scores- Leveled papers'!$H50:$KM50,"&lt;&gt;")=0,"",SUMIF('English Scores- Leveled papers'!$H$4:$KM$4,CI$3,'English Scores- Leveled papers'!$H50:$KM50)))</f>
        <is>
          <t/>
        </is>
      </c>
      <c r="CJ48" s="319" t="inlineStr">
        <f aca="false">IF($B48="","",IF(COUNTIFS('English Scores- Leveled papers'!$H$4:$KM$4,CJ$3,'English Scores- Leveled papers'!$H50:$KM50,"&lt;&gt;")=0,"",SUMIF('English Scores- Leveled papers'!$H$4:$KM$4,CJ$3,'English Scores- Leveled papers'!$H50:$KM50)))</f>
        <is>
          <t/>
        </is>
      </c>
      <c r="CK48" s="319" t="inlineStr">
        <f aca="false">IF($B48="","",IF(COUNTIFS('English Scores- Leveled papers'!$H$4:$KM$4,CK$3,'English Scores- Leveled papers'!$H50:$KM50,"&lt;&gt;")=0,"",SUMIF('English Scores- Leveled papers'!$H$4:$KM$4,CK$3,'English Scores- Leveled papers'!$H50:$KM50)))</f>
        <is>
          <t/>
        </is>
      </c>
      <c r="CL48" s="319" t="inlineStr">
        <f aca="false">IF($B48="","",IF(COUNTIFS('English Scores- Leveled papers'!$H$4:$KM$4,CL$3,'English Scores- Leveled papers'!$H50:$KM50,"&lt;&gt;")=0,"",SUMIF('English Scores- Leveled papers'!$H$4:$KM$4,CL$3,'English Scores- Leveled papers'!$H50:$KM50)))</f>
        <is>
          <t/>
        </is>
      </c>
      <c r="CM48" s="319" t="inlineStr">
        <f aca="false">IF($B48="","",IF(COUNTIFS('English Scores- Leveled papers'!$H$4:$KM$4,CM$3,'English Scores- Leveled papers'!$H50:$KM50,"&lt;&gt;")=0,"",SUMIF('English Scores- Leveled papers'!$H$4:$KM$4,CM$3,'English Scores- Leveled papers'!$H50:$KM50)))</f>
        <is>
          <t/>
        </is>
      </c>
      <c r="CN48" s="319" t="inlineStr">
        <f aca="false">IF($B48="","",IF(COUNTIFS('English Scores- Leveled papers'!$H$4:$KM$4,CN$3,'English Scores- Leveled papers'!$H50:$KM50,"&lt;&gt;")=0,"",SUMIF('English Scores- Leveled papers'!$H$4:$KM$4,CN$3,'English Scores- Leveled papers'!$H50:$KM50)))</f>
        <is>
          <t/>
        </is>
      </c>
      <c r="CO48" s="319" t="inlineStr">
        <f aca="false">IF($B48="","",IF(COUNTIFS('English Scores- Leveled papers'!$H$4:$KM$4,CO$3,'English Scores- Leveled papers'!$H50:$KM50,"&lt;&gt;")=0,"",SUMIF('English Scores- Leveled papers'!$H$4:$KM$4,CO$3,'English Scores- Leveled papers'!$H50:$KM50)))</f>
        <is>
          <t/>
        </is>
      </c>
      <c r="CP48" s="319" t="inlineStr">
        <f aca="false">IF($B48="","",IF(COUNTIFS('English Scores- Leveled papers'!$H$4:$KM$4,CP$3,'English Scores- Leveled papers'!$H50:$KM50,"&lt;&gt;")=0,"",SUMIF('English Scores- Leveled papers'!$H$4:$KM$4,CP$3,'English Scores- Leveled papers'!$H50:$KM50)))</f>
        <is>
          <t/>
        </is>
      </c>
      <c r="CQ48" s="319" t="inlineStr">
        <f aca="false">IF($B48="","",IF(COUNTIFS('English Scores- Leveled papers'!$H$4:$KM$4,CQ$3,'English Scores- Leveled papers'!$H50:$KM50,"&lt;&gt;")=0,"",SUMIF('English Scores- Leveled papers'!$H$4:$KM$4,CQ$3,'English Scores- Leveled papers'!$H50:$KM50)))</f>
        <is>
          <t/>
        </is>
      </c>
      <c r="CR48" s="319" t="inlineStr">
        <f aca="false">IF($B48="","",IF(COUNTIFS('English Scores- Leveled papers'!$H$4:$KM$4,CR$3,'English Scores- Leveled papers'!$H50:$KM50,"&lt;&gt;")=0,"",SUMIF('English Scores- Leveled papers'!$H$4:$KM$4,CR$3,'English Scores- Leveled papers'!$H50:$KM50)))</f>
        <is>
          <t/>
        </is>
      </c>
      <c r="CS48" s="319" t="inlineStr">
        <f aca="false">IF($B48="","",IF(COUNTIFS('English Scores- Leveled papers'!$H$4:$KM$4,CS$3,'English Scores- Leveled papers'!$H50:$KM50,"&lt;&gt;")=0,"",SUMIF('English Scores- Leveled papers'!$H$4:$KM$4,CS$3,'English Scores- Leveled papers'!$H50:$KM50)))</f>
        <is>
          <t/>
        </is>
      </c>
      <c r="CT48" s="319" t="inlineStr">
        <f aca="false">IF($B48="","",IF(COUNTIFS('English Scores- Leveled papers'!$H$4:$KM$4,CT$3,'English Scores- Leveled papers'!$H50:$KM50,"&lt;&gt;")=0,"",SUMIF('English Scores- Leveled papers'!$H$4:$KM$4,CT$3,'English Scores- Leveled papers'!$H50:$KM50)))</f>
        <is>
          <t/>
        </is>
      </c>
      <c r="CU48" s="319" t="inlineStr">
        <f aca="false">IF($B48="","",IF(COUNTIFS('English Scores- Leveled papers'!$H$4:$KM$4,CU$3,'English Scores- Leveled papers'!$H50:$KM50,"&lt;&gt;")=0,"",SUMIF('English Scores- Leveled papers'!$H$4:$KM$4,CU$3,'English Scores- Leveled papers'!$H50:$KM50)))</f>
        <is>
          <t/>
        </is>
      </c>
      <c r="CV48" s="319" t="inlineStr">
        <f aca="false">IF($B48="","",IF(COUNTIFS('English Scores- Leveled papers'!$H$4:$KM$4,CV$3,'English Scores- Leveled papers'!$H50:$KM50,"&lt;&gt;")=0,"",SUMIF('English Scores- Leveled papers'!$H$4:$KM$4,CV$3,'English Scores- Leveled papers'!$H50:$KM50)))</f>
        <is>
          <t/>
        </is>
      </c>
      <c r="CW48" s="319" t="inlineStr">
        <f aca="false">IF($B48="","",IF(COUNTIFS('English Scores- Leveled papers'!$H$4:$KM$4,CW$3,'English Scores- Leveled papers'!$H50:$KM50,"&lt;&gt;")=0,"",SUMIF('English Scores- Leveled papers'!$H$4:$KM$4,CW$3,'English Scores- Leveled papers'!$H50:$KM50)))</f>
        <is>
          <t/>
        </is>
      </c>
      <c r="CX48" s="319" t="inlineStr">
        <f aca="false">IF($B48="","",IF(COUNTIFS('English Scores- Leveled papers'!$H$4:$KM$4,CX$3,'English Scores- Leveled papers'!$H50:$KM50,"&lt;&gt;")=0,"",SUMIF('English Scores- Leveled papers'!$H$4:$KM$4,CX$3,'English Scores- Leveled papers'!$H50:$KM50)))</f>
        <is>
          <t/>
        </is>
      </c>
      <c r="CY48" s="319" t="inlineStr">
        <f aca="false">IF($B48="","",IF(COUNTIFS('English Scores- Leveled papers'!$H$4:$KM$4,CY$3,'English Scores- Leveled papers'!$H50:$KM50,"&lt;&gt;")=0,"",SUMIF('English Scores- Leveled papers'!$H$4:$KM$4,CY$3,'English Scores- Leveled papers'!$H50:$KM50)))</f>
        <is>
          <t/>
        </is>
      </c>
      <c r="CZ48" s="319" t="inlineStr">
        <f aca="false">IF($B48="","",IF(COUNTIFS('English Scores- Leveled papers'!$H$4:$KM$4,CZ$3,'English Scores- Leveled papers'!$H50:$KM50,"&lt;&gt;")=0,"",SUMIF('English Scores- Leveled papers'!$H$4:$KM$4,CZ$3,'English Scores- Leveled papers'!$H50:$KM50)))</f>
        <is>
          <t/>
        </is>
      </c>
      <c r="DA48" s="319" t="inlineStr">
        <f aca="false">IF($B48="","",IF(COUNTIFS('English Scores- Leveled papers'!$H$4:$KM$4,DA$3,'English Scores- Leveled papers'!$H50:$KM50,"&lt;&gt;")=0,"",SUMIF('English Scores- Leveled papers'!$H$4:$KM$4,DA$3,'English Scores- Leveled papers'!$H50:$KM50)))</f>
        <is>
          <t/>
        </is>
      </c>
      <c r="DB48" s="319" t="inlineStr">
        <f aca="false">IF($B48="","",IF(COUNTIFS('English Scores- Leveled papers'!$H$4:$KM$4,DB$3,'English Scores- Leveled papers'!$H50:$KM50,"&lt;&gt;")=0,"",SUMIF('English Scores- Leveled papers'!$H$4:$KM$4,DB$3,'English Scores- Leveled papers'!$H50:$KM50)))</f>
        <is>
          <t/>
        </is>
      </c>
      <c r="DC48" s="319" t="inlineStr">
        <f aca="false">IF($B48="","",IF(COUNTIFS('English Scores- Leveled papers'!$H$4:$KM$4,DC$3,'English Scores- Leveled papers'!$H50:$KM50,"&lt;&gt;")=0,"",SUMIF('English Scores- Leveled papers'!$H$4:$KM$4,DC$3,'English Scores- Leveled papers'!$H50:$KM50)))</f>
        <is>
          <t/>
        </is>
      </c>
      <c r="DD48" s="319" t="inlineStr">
        <f aca="false">IF($B48="","",IF(COUNTIFS('English Scores- Leveled papers'!$H$4:$KM$4,DD$3,'English Scores- Leveled papers'!$H50:$KM50,"&lt;&gt;")=0,"",SUMIF('English Scores- Leveled papers'!$H$4:$KM$4,DD$3,'English Scores- Leveled papers'!$H50:$KM50)))</f>
        <is>
          <t/>
        </is>
      </c>
      <c r="DE48" s="319" t="inlineStr">
        <f aca="false">IF($B48="","",IF(COUNTIFS('English Scores- Leveled papers'!$H$4:$KM$4,DE$3,'English Scores- Leveled papers'!$H50:$KM50,"&lt;&gt;")=0,"",SUMIF('English Scores- Leveled papers'!$H$4:$KM$4,DE$3,'English Scores- Leveled papers'!$H50:$KM50)))</f>
        <is>
          <t/>
        </is>
      </c>
      <c r="DF48" s="319" t="inlineStr">
        <f aca="false">IF($B48="","",IF(COUNTIFS('English Scores- Leveled papers'!$H$4:$KM$4,DF$3,'English Scores- Leveled papers'!$H50:$KM50,"&lt;&gt;")=0,"",SUMIF('English Scores- Leveled papers'!$H$4:$KM$4,DF$3,'English Scores- Leveled papers'!$H50:$KM50)))</f>
        <is>
          <t/>
        </is>
      </c>
      <c r="DG48" s="319" t="inlineStr">
        <f aca="false">IF($B48="","",IF(COUNTIFS('English Scores- Leveled papers'!$H$4:$KM$4,DG$3,'English Scores- Leveled papers'!$H50:$KM50,"&lt;&gt;")=0,"",SUMIF('English Scores- Leveled papers'!$H$4:$KM$4,DG$3,'English Scores- Leveled papers'!$H50:$KM50)))</f>
        <is>
          <t/>
        </is>
      </c>
      <c r="DH48" s="319" t="inlineStr">
        <f aca="false">IF($B48="","",IF(COUNTIFS('English Scores- Leveled papers'!$H$4:$KM$4,DH$3,'English Scores- Leveled papers'!$H50:$KM50,"&lt;&gt;")=0,"",SUMIF('English Scores- Leveled papers'!$H$4:$KM$4,DH$3,'English Scores- Leveled papers'!$H50:$KM50)))</f>
        <is>
          <t/>
        </is>
      </c>
      <c r="DI48" s="319" t="inlineStr">
        <f aca="false">IF($B48="","",IF(COUNTIFS('English Scores- Leveled papers'!$H$4:$KM$4,DI$3,'English Scores- Leveled papers'!$H50:$KM50,"&lt;&gt;")=0,"",SUMIF('English Scores- Leveled papers'!$H$4:$KM$4,DI$3,'English Scores- Leveled papers'!$H50:$KM50)))</f>
        <is>
          <t/>
        </is>
      </c>
      <c r="DJ48" s="319" t="inlineStr">
        <f aca="false">IF($B48="","",IF(COUNTIFS('English Scores- Leveled papers'!$H$4:$KM$4,DJ$3,'English Scores- Leveled papers'!$H50:$KM50,"&lt;&gt;")=0,"",SUMIF('English Scores- Leveled papers'!$H$4:$KM$4,DJ$3,'English Scores- Leveled papers'!$H50:$KM50)))</f>
        <is>
          <t/>
        </is>
      </c>
      <c r="DK48" s="319" t="inlineStr">
        <f aca="false">IF($B48="","",IF(COUNTIFS('English Scores- Leveled papers'!$H$4:$KM$4,DK$3,'English Scores- Leveled papers'!$H50:$KM50,"&lt;&gt;")=0,"",SUMIF('English Scores- Leveled papers'!$H$4:$KM$4,DK$3,'English Scores- Leveled papers'!$H50:$KM50)))</f>
        <is>
          <t/>
        </is>
      </c>
      <c r="DL48" s="319" t="inlineStr">
        <f aca="false">IF($B48="","",IF(COUNTIFS('English Scores- Leveled papers'!$H$4:$KM$4,DL$3,'English Scores- Leveled papers'!$H50:$KM50,"&lt;&gt;")=0,"",SUMIF('English Scores- Leveled papers'!$H$4:$KM$4,DL$3,'English Scores- Leveled papers'!$H50:$KM50)))</f>
        <is>
          <t/>
        </is>
      </c>
      <c r="DM48" s="319" t="inlineStr">
        <f aca="false">IF($B48="","",IF(COUNTIFS('English Scores- Leveled papers'!$H$4:$KM$4,DM$3,'English Scores- Leveled papers'!$H50:$KM50,"&lt;&gt;")=0,"",SUMIF('English Scores- Leveled papers'!$H$4:$KM$4,DM$3,'English Scores- Leveled papers'!$H50:$KM50)))</f>
        <is>
          <t/>
        </is>
      </c>
      <c r="DN48" s="319" t="inlineStr">
        <f aca="false">IF($B48="","",IF(COUNTIFS('English Scores- Leveled papers'!$H$4:$KM$4,DN$3,'English Scores- Leveled papers'!$H50:$KM50,"&lt;&gt;")=0,"",SUMIF('English Scores- Leveled papers'!$H$4:$KM$4,DN$3,'English Scores- Leveled papers'!$H50:$KM50)))</f>
        <is>
          <t/>
        </is>
      </c>
      <c r="DO48" s="319" t="inlineStr">
        <f aca="false">IF($B48="","",IF(COUNTIFS('English Scores- Leveled papers'!$H$4:$KM$4,DO$3,'English Scores- Leveled papers'!$H50:$KM50,"&lt;&gt;")=0,"",SUMIF('English Scores- Leveled papers'!$H$4:$KM$4,DO$3,'English Scores- Leveled papers'!$H50:$KM50)))</f>
        <is>
          <t/>
        </is>
      </c>
      <c r="DP48" s="319" t="inlineStr">
        <f aca="false">IF($B48="","",IF(COUNTIFS('English Scores- Leveled papers'!$H$4:$KM$4,DP$3,'English Scores- Leveled papers'!$H50:$KM50,"&lt;&gt;")=0,"",SUMIF('English Scores- Leveled papers'!$H$4:$KM$4,DP$3,'English Scores- Leveled papers'!$H50:$KM50)))</f>
        <is>
          <t/>
        </is>
      </c>
      <c r="DQ48" s="320" t="inlineStr">
        <f aca="false">IF($B48="","",IF(COUNTIFS('English Scores- Leveled papers'!$H$4:$KM$4,DQ$3,'English Scores- Leveled papers'!$H50:$KM50,"&lt;&gt;")=0,"",SUMIF('English Scores- Leveled papers'!$H$4:$KM$4,DQ$3,'English Scores- Leveled papers'!$H50:$KM50)))</f>
        <is>
          <t/>
        </is>
      </c>
      <c r="DR48" s="321" t="inlineStr">
        <f aca="false">IF('Cover Sheet'!$AC$6="6th", 'Eng GLA 6th, 7th, 8th'!D51, "")</f>
        <is>
          <t/>
        </is>
      </c>
      <c r="DU48" s="319" t="inlineStr">
        <f aca="false">IF($B48="","",IF(COUNTIFS('Eng GLA 6th, 7th, 8th'!$E$4:$DV$4,DU$3,'Eng GLA 6th, 7th, 8th'!$E51:$DV51,"&lt;&gt;")=0,"",SUMIF('Eng GLA 6th, 7th, 8th'!$E$4:$DV$4,DU$3,'Eng GLA 6th, 7th, 8th'!$E51:$DV51)))</f>
        <is>
          <t/>
        </is>
      </c>
      <c r="DV48" s="319" t="inlineStr">
        <f aca="false">IF($B48="","",IF(COUNTIFS('Eng GLA 6th, 7th, 8th'!$E$4:$DV$4,DV$3,'Eng GLA 6th, 7th, 8th'!$E51:$DV51,"&lt;&gt;")=0,"",SUMIF('Eng GLA 6th, 7th, 8th'!$E$4:$DV$4,DV$3,'Eng GLA 6th, 7th, 8th'!$E51:$DV51)))</f>
        <is>
          <t/>
        </is>
      </c>
      <c r="DW48" s="319" t="inlineStr">
        <f aca="false">IF($B48="","",IF(COUNTIFS('Eng GLA 6th, 7th, 8th'!$E$4:$DV$4,DW$3,'Eng GLA 6th, 7th, 8th'!$E51:$DV51,"&lt;&gt;")=0,"",SUMIF('Eng GLA 6th, 7th, 8th'!$E$4:$DV$4,DW$3,'Eng GLA 6th, 7th, 8th'!$E51:$DV51)))</f>
        <is>
          <t/>
        </is>
      </c>
      <c r="DX48" s="319" t="inlineStr">
        <f aca="false">IF($B48="","",IF(COUNTIFS('Eng GLA 6th, 7th, 8th'!$E$4:$DV$4,DX$3,'Eng GLA 6th, 7th, 8th'!$E51:$DV51,"&lt;&gt;")=0,"",SUMIF('Eng GLA 6th, 7th, 8th'!$E$4:$DV$4,DX$3,'Eng GLA 6th, 7th, 8th'!$E51:$DV51)))</f>
        <is>
          <t/>
        </is>
      </c>
      <c r="DY48" s="319" t="inlineStr">
        <f aca="false">IF($B48="","",IF(COUNTIFS('Eng GLA 6th, 7th, 8th'!$E$4:$DV$4,DY$3,'Eng GLA 6th, 7th, 8th'!$E51:$DV51,"&lt;&gt;")=0,"",SUMIF('Eng GLA 6th, 7th, 8th'!$E$4:$DV$4,DY$3,'Eng GLA 6th, 7th, 8th'!$E51:$DV51)))</f>
        <is>
          <t/>
        </is>
      </c>
      <c r="DZ48" s="319" t="inlineStr">
        <f aca="false">IF($B48="","",IF(COUNTIFS('Eng GLA 6th, 7th, 8th'!$E$4:$DV$4,DZ$3,'Eng GLA 6th, 7th, 8th'!$E51:$DV51,"&lt;&gt;")=0,"",SUMIF('Eng GLA 6th, 7th, 8th'!$E$4:$DV$4,DZ$3,'Eng GLA 6th, 7th, 8th'!$E51:$DV51)))</f>
        <is>
          <t/>
        </is>
      </c>
      <c r="EA48" s="319" t="inlineStr">
        <f aca="false">IF($B48="","",IF(COUNTIFS('Eng GLA 6th, 7th, 8th'!$E$4:$DV$4,EA$3,'Eng GLA 6th, 7th, 8th'!$E51:$DV51,"&lt;&gt;")=0,"",SUMIF('Eng GLA 6th, 7th, 8th'!$E$4:$DV$4,EA$3,'Eng GLA 6th, 7th, 8th'!$E51:$DV51)))</f>
        <is>
          <t/>
        </is>
      </c>
      <c r="EB48" s="319" t="inlineStr">
        <f aca="false">IF($B48="","",IF(COUNTIFS('Eng GLA 6th, 7th, 8th'!$E$4:$DV$4,EB$3,'Eng GLA 6th, 7th, 8th'!$E51:$DV51,"&lt;&gt;")=0,"",SUMIF('Eng GLA 6th, 7th, 8th'!$E$4:$DV$4,EB$3,'Eng GLA 6th, 7th, 8th'!$E51:$DV51)))</f>
        <is>
          <t/>
        </is>
      </c>
      <c r="EC48" s="319" t="inlineStr">
        <f aca="false">IF($B48="","",IF(COUNTIFS('Eng GLA 6th, 7th, 8th'!$E$4:$DV$4,EC$3,'Eng GLA 6th, 7th, 8th'!$E51:$DV51,"&lt;&gt;")=0,"",SUMIF('Eng GLA 6th, 7th, 8th'!$E$4:$DV$4,EC$3,'Eng GLA 6th, 7th, 8th'!$E51:$DV51)))</f>
        <is>
          <t/>
        </is>
      </c>
      <c r="ED48" s="319" t="inlineStr">
        <f aca="false">IF($B48="","",IF(COUNTIFS('Eng GLA 6th, 7th, 8th'!$E$4:$DV$4,ED$3,'Eng GLA 6th, 7th, 8th'!$E51:$DV51,"&lt;&gt;")=0,"",SUMIF('Eng GLA 6th, 7th, 8th'!$E$4:$DV$4,ED$3,'Eng GLA 6th, 7th, 8th'!$E51:$DV51)))</f>
        <is>
          <t/>
        </is>
      </c>
      <c r="EE48" s="319" t="inlineStr">
        <f aca="false">IF($B48="","",IF(COUNTIFS('Eng GLA 6th, 7th, 8th'!$E$4:$DV$4,EE$3,'Eng GLA 6th, 7th, 8th'!$E51:$DV51,"&lt;&gt;")=0,"",SUMIF('Eng GLA 6th, 7th, 8th'!$E$4:$DV$4,EE$3,'Eng GLA 6th, 7th, 8th'!$E51:$DV51)))</f>
        <is>
          <t/>
        </is>
      </c>
      <c r="EF48" s="319" t="inlineStr">
        <f aca="false">IF($B48="","",IF(COUNTIFS('Eng GLA 6th, 7th, 8th'!$E$4:$DV$4,EF$3,'Eng GLA 6th, 7th, 8th'!$E51:$DV51,"&lt;&gt;")=0,"",SUMIF('Eng GLA 6th, 7th, 8th'!$E$4:$DV$4,EF$3,'Eng GLA 6th, 7th, 8th'!$E51:$DV51)))</f>
        <is>
          <t/>
        </is>
      </c>
      <c r="EG48" s="319" t="inlineStr">
        <f aca="false">IF($B48="","",IF(COUNTIFS('Eng GLA 6th, 7th, 8th'!$E$4:$DV$4,EG$3,'Eng GLA 6th, 7th, 8th'!$E51:$DV51,"&lt;&gt;")=0,"",SUMIF('Eng GLA 6th, 7th, 8th'!$E$4:$DV$4,EG$3,'Eng GLA 6th, 7th, 8th'!$E51:$DV51)))</f>
        <is>
          <t/>
        </is>
      </c>
      <c r="EH48" s="319" t="inlineStr">
        <f aca="false">IF($B48="","",IF(COUNTIFS('Eng GLA 6th, 7th, 8th'!$E$4:$DV$4,EH$3,'Eng GLA 6th, 7th, 8th'!$E51:$DV51,"&lt;&gt;")=0,"",SUMIF('Eng GLA 6th, 7th, 8th'!$E$4:$DV$4,EH$3,'Eng GLA 6th, 7th, 8th'!$E51:$DV51)))</f>
        <is>
          <t/>
        </is>
      </c>
      <c r="EI48" s="319" t="inlineStr">
        <f aca="false">IF($B48="","",IF(COUNTIFS('Eng GLA 6th, 7th, 8th'!$E$4:$DV$4,EI$3,'Eng GLA 6th, 7th, 8th'!$E51:$DV51,"&lt;&gt;")=0,"",SUMIF('Eng GLA 6th, 7th, 8th'!$E$4:$DV$4,EI$3,'Eng GLA 6th, 7th, 8th'!$E51:$DV51)))</f>
        <is>
          <t/>
        </is>
      </c>
      <c r="EJ48" s="322" t="inlineStr">
        <f aca="false">IF('Cover Sheet'!$AC$6="7th", 'Eng GLA 6th, 7th, 8th'!AQ51, "")</f>
        <is>
          <t/>
        </is>
      </c>
      <c r="EK48" s="319" t="inlineStr">
        <f aca="false">IF($B48="","",IF(COUNTIFS('Eng GLA 6th, 7th, 8th'!$E$4:$DV$4,EK$3,'Eng GLA 6th, 7th, 8th'!$E51:$DV51,"&lt;&gt;")=0,"",SUMIF('Eng GLA 6th, 7th, 8th'!$E$4:$DV$4,EK$3,'Eng GLA 6th, 7th, 8th'!$E51:$DV51)))</f>
        <is>
          <t/>
        </is>
      </c>
      <c r="EL48" s="319" t="inlineStr">
        <f aca="false">IF($B48="","",IF(COUNTIFS('Eng GLA 6th, 7th, 8th'!$E$4:$DV$4,EL$3,'Eng GLA 6th, 7th, 8th'!$E51:$DV51,"&lt;&gt;")=0,"",SUMIF('Eng GLA 6th, 7th, 8th'!$E$4:$DV$4,EL$3,'Eng GLA 6th, 7th, 8th'!$E51:$DV51)))</f>
        <is>
          <t/>
        </is>
      </c>
      <c r="EM48" s="319" t="inlineStr">
        <f aca="false">IF($B48="","",IF(COUNTIFS('Eng GLA 6th, 7th, 8th'!$E$4:$DV$4,EM$3,'Eng GLA 6th, 7th, 8th'!$E51:$DV51,"&lt;&gt;")=0,"",SUMIF('Eng GLA 6th, 7th, 8th'!$E$4:$DV$4,EM$3,'Eng GLA 6th, 7th, 8th'!$E51:$DV51)))</f>
        <is>
          <t/>
        </is>
      </c>
      <c r="EN48" s="319" t="inlineStr">
        <f aca="false">IF($B48="","",IF(COUNTIFS('Eng GLA 6th, 7th, 8th'!$E$4:$DV$4,EN$3,'Eng GLA 6th, 7th, 8th'!$E51:$DV51,"&lt;&gt;")=0,"",SUMIF('Eng GLA 6th, 7th, 8th'!$E$4:$DV$4,EN$3,'Eng GLA 6th, 7th, 8th'!$E51:$DV51)))</f>
        <is>
          <t/>
        </is>
      </c>
      <c r="EO48" s="319" t="inlineStr">
        <f aca="false">IF($B48="","",IF(COUNTIFS('Eng GLA 6th, 7th, 8th'!$E$4:$DV$4,EO$3,'Eng GLA 6th, 7th, 8th'!$E51:$DV51,"&lt;&gt;")=0,"",SUMIF('Eng GLA 6th, 7th, 8th'!$E$4:$DV$4,EO$3,'Eng GLA 6th, 7th, 8th'!$E51:$DV51)))</f>
        <is>
          <t/>
        </is>
      </c>
      <c r="EP48" s="319" t="inlineStr">
        <f aca="false">IF($B48="","",IF(COUNTIFS('Eng GLA 6th, 7th, 8th'!$E$4:$DV$4,EP$3,'Eng GLA 6th, 7th, 8th'!$E51:$DV51,"&lt;&gt;")=0,"",SUMIF('Eng GLA 6th, 7th, 8th'!$E$4:$DV$4,EP$3,'Eng GLA 6th, 7th, 8th'!$E51:$DV51)))</f>
        <is>
          <t/>
        </is>
      </c>
      <c r="EQ48" s="319" t="inlineStr">
        <f aca="false">IF($B48="","",IF(COUNTIFS('Eng GLA 6th, 7th, 8th'!$E$4:$DV$4,EQ$3,'Eng GLA 6th, 7th, 8th'!$E51:$DV51,"&lt;&gt;")=0,"",SUMIF('Eng GLA 6th, 7th, 8th'!$E$4:$DV$4,EQ$3,'Eng GLA 6th, 7th, 8th'!$E51:$DV51)))</f>
        <is>
          <t/>
        </is>
      </c>
      <c r="ER48" s="319" t="inlineStr">
        <f aca="false">IF($B48="","",IF(COUNTIFS('Eng GLA 6th, 7th, 8th'!$E$4:$DV$4,ER$3,'Eng GLA 6th, 7th, 8th'!$E51:$DV51,"&lt;&gt;")=0,"",SUMIF('Eng GLA 6th, 7th, 8th'!$E$4:$DV$4,ER$3,'Eng GLA 6th, 7th, 8th'!$E51:$DV51)))</f>
        <is>
          <t/>
        </is>
      </c>
      <c r="ES48" s="319" t="inlineStr">
        <f aca="false">IF($B48="","",IF(COUNTIFS('Eng GLA 6th, 7th, 8th'!$E$4:$DV$4,ES$3,'Eng GLA 6th, 7th, 8th'!$E51:$DV51,"&lt;&gt;")=0,"",SUMIF('Eng GLA 6th, 7th, 8th'!$E$4:$DV$4,ES$3,'Eng GLA 6th, 7th, 8th'!$E51:$DV51)))</f>
        <is>
          <t/>
        </is>
      </c>
      <c r="ET48" s="319" t="inlineStr">
        <f aca="false">IF($B48="","",IF(COUNTIFS('Eng GLA 6th, 7th, 8th'!$E$4:$DV$4,ET$3,'Eng GLA 6th, 7th, 8th'!$E51:$DV51,"&lt;&gt;")=0,"",SUMIF('Eng GLA 6th, 7th, 8th'!$E$4:$DV$4,ET$3,'Eng GLA 6th, 7th, 8th'!$E51:$DV51)))</f>
        <is>
          <t/>
        </is>
      </c>
      <c r="EU48" s="319" t="inlineStr">
        <f aca="false">IF($B48="","",IF(COUNTIFS('Eng GLA 6th, 7th, 8th'!$E$4:$DV$4,EU$3,'Eng GLA 6th, 7th, 8th'!$E51:$DV51,"&lt;&gt;")=0,"",SUMIF('Eng GLA 6th, 7th, 8th'!$E$4:$DV$4,EU$3,'Eng GLA 6th, 7th, 8th'!$E51:$DV51)))</f>
        <is>
          <t/>
        </is>
      </c>
      <c r="EV48" s="319" t="inlineStr">
        <f aca="false">IF($B48="","",IF(COUNTIFS('Eng GLA 6th, 7th, 8th'!$E$4:$DV$4,EV$3,'Eng GLA 6th, 7th, 8th'!$E51:$DV51,"&lt;&gt;")=0,"",SUMIF('Eng GLA 6th, 7th, 8th'!$E$4:$DV$4,EV$3,'Eng GLA 6th, 7th, 8th'!$E51:$DV51)))</f>
        <is>
          <t/>
        </is>
      </c>
      <c r="EW48" s="319" t="inlineStr">
        <f aca="false">IF($B48="","",IF(COUNTIFS('Eng GLA 6th, 7th, 8th'!$E$4:$DV$4,EW$3,'Eng GLA 6th, 7th, 8th'!$E51:$DV51,"&lt;&gt;")=0,"",SUMIF('Eng GLA 6th, 7th, 8th'!$E$4:$DV$4,EW$3,'Eng GLA 6th, 7th, 8th'!$E51:$DV51)))</f>
        <is>
          <t/>
        </is>
      </c>
      <c r="EX48" s="319" t="inlineStr">
        <f aca="false">IF($B48="","",IF(COUNTIFS('Eng GLA 6th, 7th, 8th'!$E$4:$DV$4,EX$3,'Eng GLA 6th, 7th, 8th'!$E51:$DV51,"&lt;&gt;")=0,"",SUMIF('Eng GLA 6th, 7th, 8th'!$E$4:$DV$4,EX$3,'Eng GLA 6th, 7th, 8th'!$E51:$DV51)))</f>
        <is>
          <t/>
        </is>
      </c>
      <c r="EY48" s="319" t="inlineStr">
        <f aca="false">IF($B48="","",IF(COUNTIFS('Eng GLA 6th, 7th, 8th'!$E$4:$DV$4,EY$3,'Eng GLA 6th, 7th, 8th'!$E51:$DV51,"&lt;&gt;")=0,"",SUMIF('Eng GLA 6th, 7th, 8th'!$E$4:$DV$4,EY$3,'Eng GLA 6th, 7th, 8th'!$E51:$DV51)))</f>
        <is>
          <t/>
        </is>
      </c>
      <c r="EZ48" s="322" t="inlineStr">
        <f aca="false">IF('Cover Sheet'!$AC$6="8th", 'Eng GLA 6th, 7th, 8th'!CG51, "")</f>
        <is>
          <t/>
        </is>
      </c>
      <c r="FA48" s="319" t="inlineStr">
        <f aca="false">IF($B48="","",IF(COUNTIFS('Eng GLA 6th, 7th, 8th'!$E$4:$DV$4,FA$3,'Eng GLA 6th, 7th, 8th'!$E51:$DV51,"&lt;&gt;")=0,"",SUMIF('Eng GLA 6th, 7th, 8th'!$E$4:$DV$4,FA$3,'Eng GLA 6th, 7th, 8th'!$E51:$DV51)))</f>
        <is>
          <t/>
        </is>
      </c>
      <c r="FB48" s="319" t="inlineStr">
        <f aca="false">IF($B48="","",IF(COUNTIFS('Eng GLA 6th, 7th, 8th'!$E$4:$DV$4,FB$3,'Eng GLA 6th, 7th, 8th'!$E51:$DV51,"&lt;&gt;")=0,"",SUMIF('Eng GLA 6th, 7th, 8th'!$E$4:$DV$4,FB$3,'Eng GLA 6th, 7th, 8th'!$E51:$DV51)))</f>
        <is>
          <t/>
        </is>
      </c>
      <c r="FC48" s="319" t="inlineStr">
        <f aca="false">IF($B48="","",IF(COUNTIFS('Eng GLA 6th, 7th, 8th'!$E$4:$DV$4,FC$3,'Eng GLA 6th, 7th, 8th'!$E51:$DV51,"&lt;&gt;")=0,"",SUMIF('Eng GLA 6th, 7th, 8th'!$E$4:$DV$4,FC$3,'Eng GLA 6th, 7th, 8th'!$E51:$DV51)))</f>
        <is>
          <t/>
        </is>
      </c>
      <c r="FD48" s="319" t="inlineStr">
        <f aca="false">IF($B48="","",IF(COUNTIFS('Eng GLA 6th, 7th, 8th'!$E$4:$DV$4,FD$3,'Eng GLA 6th, 7th, 8th'!$E51:$DV51,"&lt;&gt;")=0,"",SUMIF('Eng GLA 6th, 7th, 8th'!$E$4:$DV$4,FD$3,'Eng GLA 6th, 7th, 8th'!$E51:$DV51)))</f>
        <is>
          <t/>
        </is>
      </c>
      <c r="FE48" s="319" t="inlineStr">
        <f aca="false">IF($B48="","",IF(COUNTIFS('Eng GLA 6th, 7th, 8th'!$E$4:$DV$4,FE$3,'Eng GLA 6th, 7th, 8th'!$E51:$DV51,"&lt;&gt;")=0,"",SUMIF('Eng GLA 6th, 7th, 8th'!$E$4:$DV$4,FE$3,'Eng GLA 6th, 7th, 8th'!$E51:$DV51)))</f>
        <is>
          <t/>
        </is>
      </c>
      <c r="FF48" s="319" t="inlineStr">
        <f aca="false">IF($B48="","",IF(COUNTIFS('Eng GLA 6th, 7th, 8th'!$E$4:$DV$4,FF$3,'Eng GLA 6th, 7th, 8th'!$E51:$DV51,"&lt;&gt;")=0,"",SUMIF('Eng GLA 6th, 7th, 8th'!$E$4:$DV$4,FF$3,'Eng GLA 6th, 7th, 8th'!$E51:$DV51)))</f>
        <is>
          <t/>
        </is>
      </c>
      <c r="FG48" s="319" t="inlineStr">
        <f aca="false">IF($B48="","",IF(COUNTIFS('Eng GLA 6th, 7th, 8th'!$E$4:$DV$4,FG$3,'Eng GLA 6th, 7th, 8th'!$E51:$DV51,"&lt;&gt;")=0,"",SUMIF('Eng GLA 6th, 7th, 8th'!$E$4:$DV$4,FG$3,'Eng GLA 6th, 7th, 8th'!$E51:$DV51)))</f>
        <is>
          <t/>
        </is>
      </c>
      <c r="FH48" s="319" t="inlineStr">
        <f aca="false">IF($B48="","",IF(COUNTIFS('Eng GLA 6th, 7th, 8th'!$E$4:$DV$4,FH$3,'Eng GLA 6th, 7th, 8th'!$E51:$DV51,"&lt;&gt;")=0,"",SUMIF('Eng GLA 6th, 7th, 8th'!$E$4:$DV$4,FH$3,'Eng GLA 6th, 7th, 8th'!$E51:$DV51)))</f>
        <is>
          <t/>
        </is>
      </c>
      <c r="FI48" s="319" t="inlineStr">
        <f aca="false">IF($B48="","",IF(COUNTIFS('Eng GLA 6th, 7th, 8th'!$E$4:$DV$4,FI$3,'Eng GLA 6th, 7th, 8th'!$E51:$DV51,"&lt;&gt;")=0,"",SUMIF('Eng GLA 6th, 7th, 8th'!$E$4:$DV$4,FI$3,'Eng GLA 6th, 7th, 8th'!$E51:$DV51)))</f>
        <is>
          <t/>
        </is>
      </c>
      <c r="FJ48" s="319" t="inlineStr">
        <f aca="false">IF($B48="","",IF(COUNTIFS('Eng GLA 6th, 7th, 8th'!$E$4:$DV$4,FJ$3,'Eng GLA 6th, 7th, 8th'!$E51:$DV51,"&lt;&gt;")=0,"",SUMIF('Eng GLA 6th, 7th, 8th'!$E$4:$DV$4,FJ$3,'Eng GLA 6th, 7th, 8th'!$E51:$DV51)))</f>
        <is>
          <t/>
        </is>
      </c>
      <c r="FK48" s="319" t="inlineStr">
        <f aca="false">IF($B48="","",IF(COUNTIFS('Eng GLA 6th, 7th, 8th'!$E$4:$DV$4,FK$3,'Eng GLA 6th, 7th, 8th'!$E51:$DV51,"&lt;&gt;")=0,"",SUMIF('Eng GLA 6th, 7th, 8th'!$E$4:$DV$4,FK$3,'Eng GLA 6th, 7th, 8th'!$E51:$DV51)))</f>
        <is>
          <t/>
        </is>
      </c>
      <c r="FL48" s="319" t="inlineStr">
        <f aca="false">IF($B48="","",IF(COUNTIFS('Eng GLA 6th, 7th, 8th'!$E$4:$DV$4,FL$3,'Eng GLA 6th, 7th, 8th'!$E51:$DV51,"&lt;&gt;")=0,"",SUMIF('Eng GLA 6th, 7th, 8th'!$E$4:$DV$4,FL$3,'Eng GLA 6th, 7th, 8th'!$E51:$DV51)))</f>
        <is>
          <t/>
        </is>
      </c>
      <c r="FM48" s="319" t="inlineStr">
        <f aca="false">IF($B48="","",IF(COUNTIFS('Eng GLA 6th, 7th, 8th'!$E$4:$DV$4,FM$3,'Eng GLA 6th, 7th, 8th'!$E51:$DV51,"&lt;&gt;")=0,"",SUMIF('Eng GLA 6th, 7th, 8th'!$E$4:$DV$4,FM$3,'Eng GLA 6th, 7th, 8th'!$E51:$DV51)))</f>
        <is>
          <t/>
        </is>
      </c>
      <c r="FN48" s="319" t="inlineStr">
        <f aca="false">IF($B48="","",IF(COUNTIFS('Eng GLA 6th, 7th, 8th'!$E$4:$DV$4,FN$3,'Eng GLA 6th, 7th, 8th'!$E51:$DV51,"&lt;&gt;")=0,"",SUMIF('Eng GLA 6th, 7th, 8th'!$E$4:$DV$4,FN$3,'Eng GLA 6th, 7th, 8th'!$E51:$DV51)))</f>
        <is>
          <t/>
        </is>
      </c>
      <c r="FO48" s="319" t="inlineStr">
        <f aca="false">IF($B48="","",IF(COUNTIFS('Eng GLA 6th, 7th, 8th'!$E$4:$DV$4,FO$3,'Eng GLA 6th, 7th, 8th'!$E51:$DV51,"&lt;&gt;")=0,"",SUMIF('Eng GLA 6th, 7th, 8th'!$E$4:$DV$4,FO$3,'Eng GLA 6th, 7th, 8th'!$E51:$DV51)))</f>
        <is>
          <t/>
        </is>
      </c>
    </row>
    <row r="49" customFormat="false" ht="12.75" hidden="false" customHeight="true" outlineLevel="0" collapsed="false">
      <c r="A49" s="315" t="n">
        <v>45</v>
      </c>
      <c r="B49" s="315" t="inlineStr">
        <f aca="false">'English Scores- Leveled papers'!B51</f>
        <is>
          <t/>
        </is>
      </c>
      <c r="C49" s="315"/>
      <c r="D49" s="316" t="inlineStr">
        <f aca="false">IF(OR(B49="",H49="",'Cover Sheet'!E49=""),"",'Cover Sheet'!E49)</f>
        <is>
          <t/>
        </is>
      </c>
      <c r="E49" s="316" t="inlineStr">
        <f aca="false">IF(OR(B49="",H49="",'Cover Sheet'!F49=""),"",'Cover Sheet'!F49)</f>
        <is>
          <t/>
        </is>
      </c>
      <c r="F49" s="316" t="inlineStr">
        <f aca="false">IF(OR(B49="",H49="",'Cover Sheet'!H49=""),"",'Cover Sheet'!H49)</f>
        <is>
          <t/>
        </is>
      </c>
      <c r="G49" s="316"/>
      <c r="H49" s="316" t="inlineStr">
        <f aca="false">IF(OR(B49="",COUNT('English Scores- Leveled papers'!H51:KM51)=0),"",IF((AND(AB49&gt;=(70/100),AB49&lt;1.1)),9,IF((AND(AA49&gt;=(70/100),AA49&lt;1.1)),8,IF((AND(Z49&gt;=(70/100),Z49&lt;1.1)),7,IF((AND(Y49&gt;=(70/100),Y49&lt;1.1)),6,IF(AND(X49&gt;=0.7,X49&lt;1.1),5.5,IF(AND(W49&gt;=0.7,W49&lt;1.1),5,IF(AND(V49&gt;=0.7,V49&lt;1.1),4.5,IF(AND(U49&gt;=0.7,U49&lt;1.1),4,IF(AND(T49&gt;=0.7,T49&lt;1.1),3.5,IF(AND(S49&gt;=0.7,S49&lt;1.1),3,IF(AND(R49&gt;=0.7,R49&lt;1.1),2.5,IF(AND(Q49&gt;=0.7,Q49&lt;1.1),2,IF(AND(P49&gt;=0.7,P49&lt;1.1),1.5,IF(AND(O49&gt;=0.7,O49&lt;1.1),1,IF(AND(N49&gt;=0.7,N49&lt;1.1),0.5,IF(AND(M49&gt;=0.7,M49&lt;1.1),0.2,IF(AND(L49&gt;=0.7,L49&lt;1.1),0,IF(COUNT('English Scores- Leveled papers'!H51:M51)=0,"",-0.5)))))))))))))))))))</f>
        <is>
          <t/>
        </is>
      </c>
      <c r="I49" s="317" t="str">
        <f aca="false">IFERROR(IF(OR(B49="",H49=""),"",IF((AND(AB49&gt;=(70/100),AB49&lt;1.1)),AB49,IF(AND((AA49)&gt;=(70/100),AA49&lt;1.1),AA49,IF((AND((Z49)&gt;=(70/100),Z49&lt;1.1)),Z49,IF(AND((Y49)&gt;=(70/100),Y49&lt;1.1),Y49,IF(AND(X49&gt;=0.7,X49&lt;1.1),X49,IF(AND((W49)&gt;=0.7,W49&lt;1.1),W49,IF(AND((V49)&gt;=0.7,V49&lt;1.1),V49,IF(AND((U49)&gt;=0.7,U49&lt;1.1),U49,IF(AND((T49)&gt;=0.7,T49&lt;1.1),T49,IF(AND((S49)&gt;=0.7,S49&lt;1.1),S49,IF(AND((R49)&gt;=0.7,R49&lt;1.1),R49,IF(AND((Q49)&gt;=0.7,Q49&lt;1.1),Q49,IF(AND((P49)&gt;=0.7,P49&lt;1.1),P49,IF(AND((O49)&gt;=0.7,O49&lt;1.1),O49,IF(AND((N49)&gt;=0.7,N49&lt;1.1),N49,IF(AND((M49)&gt;=0.7,M49&lt;1.1),M49,IF(AND((L49)&gt;=0.7,L49&lt;1.1),L49,L49)))))))))))))))))),"")</f>
        <v/>
      </c>
      <c r="J49" s="317" t="str">
        <f aca="false">IF((OR(B49="",H49="")),"",IF(AND((AB49)&gt;=(70/100),AB49&lt;1.1),"",IF((AND((AA49)&gt;=(70/100),AA49&lt;1.1)),AB49,IF((AND((Z49)&gt;=(70/100),Z49&lt;1.1)),AA49,IF((AND((Y49)&gt;=(70/100),Y49&lt;1.1)),Z49,IF(AND((X49)&gt;=0.7,X49&lt;1.1),Y49,IF(AND((W49)&gt;=0.7,W49&lt;1.1),X49,IF(AND((V49)&gt;=0.7,V49&lt;1.1),W49,IF(AND((U49)&gt;=0.7,U49&lt;1.1),V49,IF(AND((T49)&gt;=0.7,T49&lt;1.1),U49,IF(AND((S49)&gt;=0.7,S49&lt;1.1),T49,IF(AND((R49)&gt;=0.7,R49&lt;1.1),S49,IF(AND((Q49)&gt;=0.7,Q49&lt;1.1),R49,IF(AND((P49)&gt;=0.7,P49&lt;1.1),Q49,IF(AND((O49)&gt;=0.7,O49&lt;1.1),P49,IF(AND((N49)&gt;=0.7,N49&lt;1.1),O49,IF(AND((M49)&gt;=0.7,M49&lt;1.1),N49,IF(AND((L49)&gt;=0.7,L49&lt;1.1),M49,""))))))))))))))))))</f>
        <v/>
      </c>
      <c r="K49" s="317" t="str">
        <f aca="false">IF((OR(B49="",H49="")),"",IF(AND((AB49)&gt;=(70/100),AB49&lt;1.1),AA49,IF((AND((AA49)&gt;=(70/100),AA49&lt;1.1)),Z49,IF((AND((Z49)&gt;=(70/100),Z49&lt;1.1)),Y49,IF((AND((Y49)&gt;=(70/100),Y49&lt;1.1)),X49,IF(AND((X49)&gt;=0.7,X49&lt;1.1),W49,IF(AND((W49)&gt;=0.7,W49&lt;1.1),V49,IF(AND((V49)&gt;=0.7,V49&lt;1.1),U49,IF(AND((U49)&gt;=0.7,U49&lt;1.1),T49,IF(AND((T49)&gt;=0.7,T49&lt;1.1),S49,IF(AND((S49)&gt;=0.7,S49&lt;1.1),R49,IF(AND((R49)&gt;=0.7,R49&lt;1.1),Q49,IF(AND((Q49)&gt;=0.7,Q49&lt;1.1),P49,IF(AND((P49)&gt;=0.7,P49&lt;1.1),O49,IF(AND((O49)&gt;=0.7,O49&lt;1.1),N49,IF(AND((N49)&gt;=0.7,N49&lt;1.1),M49,IF(AND((M49)&gt;=0.7,M49&lt;1.1),L49,IF(AND((L49)&gt;=0.7,L49&lt;1.1),"",""))))))))))))))))))</f>
        <v/>
      </c>
      <c r="L49" s="318" t="str">
        <f aca="false">IFERROR(IF((B49=""),"",(IF(COUNT(AC49:AG49)=0,"",ROUND(SUM(AC49:AG49)/SUM($AC$2:$AG$2),1)))),"")</f>
        <v/>
      </c>
      <c r="M49" s="318" t="str">
        <f aca="false">IFERROR(IF((B49=""),"",(IF(COUNT(AH49:AL49)=0,"",ROUND(SUM(AH49:AL49)/SUM($AH$2:$AL$2),1)))),"")</f>
        <v/>
      </c>
      <c r="N49" s="318" t="str">
        <f aca="false">IFERROR(IF((B49=""),"",(IF(COUNT(AM49:AQ49)=0,"",ROUND(SUM(AM49:AQ49)/SUM($AM$2:$AQ$2),1)))),"")</f>
        <v/>
      </c>
      <c r="O49" s="318" t="str">
        <f aca="false">IFERROR(IF((B49=""),"",(IF(COUNT(AR49:AV49)=0,"",ROUND(SUM(AR49:AV49)/SUM($AR$2:$AV$2),1)))),"")</f>
        <v/>
      </c>
      <c r="P49" s="318" t="str">
        <f aca="false">IFERROR(IF((B49=""),"",(IF(COUNT(AX49:BB49)=0,"",ROUND(SUM(AX49:BB49)/SUM($AX$2:$BB$2),1)))),"")</f>
        <v/>
      </c>
      <c r="Q49" s="318" t="str">
        <f aca="false">IFERROR(IF((B49=""),"",(IF(COUNT(BD49:BJ49)=0,"",ROUND(SUM(BD49:BJ49)/SUM($BD$2:$BJ$2),1)))),0)</f>
        <v/>
      </c>
      <c r="R49" s="318" t="str">
        <f aca="false">IFERROR(IF((B49=""),"",(IF(COUNT(BL49:BS49)=0,"",ROUND(SUM(BL49:BR49)/SUM($BL$2:$BR$2),1)))),0)</f>
        <v/>
      </c>
      <c r="S49" s="318" t="str">
        <f aca="false">IFERROR(IF((B49=""),"",(IF(COUNT(BT49:CB49)=0,"",ROUND(SUM(BT49:CA49)/SUM($BT$2:$CA$2),1)))),0)</f>
        <v/>
      </c>
      <c r="T49" s="318" t="str">
        <f aca="false">IFERROR(IF((B49=""),"",(IF(COUNT(CC49:CJ49)=0,"",ROUND(SUM(CC49:CI49)/SUM($CC$2:$CI$2),1)))),0)</f>
        <v/>
      </c>
      <c r="U49" s="318" t="str">
        <f aca="false">IFERROR(IF((B49=""),"",(IF(COUNT(CK49:CQ49)=0,"",ROUND(SUM(CK49:CQ49)/SUM($CK$2:$CQ$2),1)))),0)</f>
        <v/>
      </c>
      <c r="V49" s="318" t="str">
        <f aca="false">IFERROR(IF((B49=""),"",(IF(COUNT(CS49:CY49)=0,"",ROUND(SUM(CS49:CY49)/SUM($CS$2:$CY$2),1)))),0)</f>
        <v/>
      </c>
      <c r="W49" s="318" t="str">
        <f aca="false">IFERROR(IF((B49=""),"",(IF(COUNT(DA49:DI49)=0,"",ROUND(SUM(DA49:DI49)/SUM($DA$2:$DI$2),1)))),0)</f>
        <v/>
      </c>
      <c r="X49" s="318" t="str">
        <f aca="false">IFERROR(IF((B49=""),"",(IF(COUNT(DK49:DP49)=0,"",ROUND(SUM(DK49:DP49)/SUM($DK$2:$DP$2),1)))),0)</f>
        <v/>
      </c>
      <c r="Y49" s="318"/>
      <c r="Z49" s="318"/>
      <c r="AA49" s="318"/>
      <c r="AB49" s="318"/>
      <c r="AC49" s="319" t="inlineStr">
        <f aca="false">IF($B49="","",IF(COUNTIFS('English Scores- Leveled papers'!$H$4:$KM$4,AC$3,'English Scores- Leveled papers'!$H51:$KM51,"&lt;&gt;")=0,"",SUMIF('English Scores- Leveled papers'!$H$4:$KM$4,AC$3,'English Scores- Leveled papers'!$H51:$KM51)))</f>
        <is>
          <t/>
        </is>
      </c>
      <c r="AD49" s="319" t="inlineStr">
        <f aca="false">IF($B49="","",IF(COUNTIFS('English Scores- Leveled papers'!$H$4:$KM$4,AD$3,'English Scores- Leveled papers'!$H51:$KM51,"&lt;&gt;")=0,"",SUMIF('English Scores- Leveled papers'!$H$4:$KM$4,AD$3,'English Scores- Leveled papers'!$H51:$KM51)))</f>
        <is>
          <t/>
        </is>
      </c>
      <c r="AE49" s="319" t="inlineStr">
        <f aca="false">IF($B49="","",IF(COUNTIFS('English Scores- Leveled papers'!$H$4:$KM$4,AE$3,'English Scores- Leveled papers'!$H51:$KM51,"&lt;&gt;")=0,"",SUMIF('English Scores- Leveled papers'!$H$4:$KM$4,AE$3,'English Scores- Leveled papers'!$H51:$KM51)))</f>
        <is>
          <t/>
        </is>
      </c>
      <c r="AF49" s="319" t="inlineStr">
        <f aca="false">IF($B49="","",IF(COUNTIFS('English Scores- Leveled papers'!$H$4:$KM$4,AF$3,'English Scores- Leveled papers'!$H51:$KM51,"&lt;&gt;")=0,"",SUMIF('English Scores- Leveled papers'!$H$4:$KM$4,AF$3,'English Scores- Leveled papers'!$H51:$KM51)))</f>
        <is>
          <t/>
        </is>
      </c>
      <c r="AG49" s="319" t="inlineStr">
        <f aca="false">IF($B49="","",IF(COUNTIFS('English Scores- Leveled papers'!$H$4:$KM$4,AG$3,'English Scores- Leveled papers'!$H51:$KM51,"&lt;&gt;")=0,"",SUMIF('English Scores- Leveled papers'!$H$4:$KM$4,AG$3,'English Scores- Leveled papers'!$H51:$KM51)))</f>
        <is>
          <t/>
        </is>
      </c>
      <c r="AH49" s="319" t="inlineStr">
        <f aca="false">IF($B49="","",IF(COUNTIFS('English Scores- Leveled papers'!$H$4:$KM$4,AH$3,'English Scores- Leveled papers'!$H51:$KM51,"&lt;&gt;")=0,"",SUMIF('English Scores- Leveled papers'!$H$4:$KM$4,AH$3,'English Scores- Leveled papers'!$H51:$KM51)))</f>
        <is>
          <t/>
        </is>
      </c>
      <c r="AI49" s="319" t="inlineStr">
        <f aca="false">IF($B49="","",IF(COUNTIFS('English Scores- Leveled papers'!$H$4:$KM$4,AI$3,'English Scores- Leveled papers'!$H51:$KM51,"&lt;&gt;")=0,"",SUMIF('English Scores- Leveled papers'!$H$4:$KM$4,AI$3,'English Scores- Leveled papers'!$H51:$KM51)))</f>
        <is>
          <t/>
        </is>
      </c>
      <c r="AJ49" s="319" t="inlineStr">
        <f aca="false">IF($B49="","",IF(COUNTIFS('English Scores- Leveled papers'!$H$4:$KM$4,AJ$3,'English Scores- Leveled papers'!$H51:$KM51,"&lt;&gt;")=0,"",SUMIF('English Scores- Leveled papers'!$H$4:$KM$4,AJ$3,'English Scores- Leveled papers'!$H51:$KM51)))</f>
        <is>
          <t/>
        </is>
      </c>
      <c r="AK49" s="319" t="inlineStr">
        <f aca="false">IF($B49="","",IF(COUNTIFS('English Scores- Leveled papers'!$H$4:$KM$4,AK$3,'English Scores- Leveled papers'!$H51:$KM51,"&lt;&gt;")=0,"",SUMIF('English Scores- Leveled papers'!$H$4:$KM$4,AK$3,'English Scores- Leveled papers'!$H51:$KM51)))</f>
        <is>
          <t/>
        </is>
      </c>
      <c r="AL49" s="319" t="inlineStr">
        <f aca="false">IF($B49="","",IF(COUNTIFS('English Scores- Leveled papers'!$H$4:$KM$4,AL$3,'English Scores- Leveled papers'!$H51:$KM51,"&lt;&gt;")=0,"",SUMIF('English Scores- Leveled papers'!$H$4:$KM$4,AL$3,'English Scores- Leveled papers'!$H51:$KM51)))</f>
        <is>
          <t/>
        </is>
      </c>
      <c r="AM49" s="319" t="inlineStr">
        <f aca="false">IF($B49="","",IF(COUNTIFS('English Scores- Leveled papers'!$H$4:$KM$4,AM$3,'English Scores- Leveled papers'!$H51:$KM51,"&lt;&gt;")=0,"",SUMIF('English Scores- Leveled papers'!$H$4:$KM$4,AM$3,'English Scores- Leveled papers'!$H51:$KM51)))</f>
        <is>
          <t/>
        </is>
      </c>
      <c r="AN49" s="319" t="inlineStr">
        <f aca="false">IF($B49="","",IF(COUNTIFS('English Scores- Leveled papers'!$H$4:$KM$4,AN$3,'English Scores- Leveled papers'!$H51:$KM51,"&lt;&gt;")=0,"",SUMIF('English Scores- Leveled papers'!$H$4:$KM$4,AN$3,'English Scores- Leveled papers'!$H51:$KM51)))</f>
        <is>
          <t/>
        </is>
      </c>
      <c r="AO49" s="319" t="inlineStr">
        <f aca="false">IF($B49="","",IF(COUNTIFS('English Scores- Leveled papers'!$H$4:$KM$4,AO$3,'English Scores- Leveled papers'!$H51:$KM51,"&lt;&gt;")=0,"",SUMIF('English Scores- Leveled papers'!$H$4:$KM$4,AO$3,'English Scores- Leveled papers'!$H51:$KM51)))</f>
        <is>
          <t/>
        </is>
      </c>
      <c r="AP49" s="319" t="inlineStr">
        <f aca="false">IF($B49="","",IF(COUNTIFS('English Scores- Leveled papers'!$H$4:$KM$4,AP$3,'English Scores- Leveled papers'!$H51:$KM51,"&lt;&gt;")=0,"",SUMIF('English Scores- Leveled papers'!$H$4:$KM$4,AP$3,'English Scores- Leveled papers'!$H51:$KM51)))</f>
        <is>
          <t/>
        </is>
      </c>
      <c r="AQ49" s="319" t="inlineStr">
        <f aca="false">IF($B49="","",IF(COUNTIFS('English Scores- Leveled papers'!$H$4:$KM$4,AQ$3,'English Scores- Leveled papers'!$H51:$KM51,"&lt;&gt;")=0,"",SUMIF('English Scores- Leveled papers'!$H$4:$KM$4,AQ$3,'English Scores- Leveled papers'!$H51:$KM51)))</f>
        <is>
          <t/>
        </is>
      </c>
      <c r="AR49" s="319" t="inlineStr">
        <f aca="false">IF($B49="","",IF(COUNTIFS('English Scores- Leveled papers'!$H$4:$KM$4,AR$3,'English Scores- Leveled papers'!$H51:$KM51,"&lt;&gt;")=0,"",SUMIF('English Scores- Leveled papers'!$H$4:$KM$4,AR$3,'English Scores- Leveled papers'!$H51:$KM51)))</f>
        <is>
          <t/>
        </is>
      </c>
      <c r="AS49" s="319" t="inlineStr">
        <f aca="false">IF($B49="","",IF(COUNTIFS('English Scores- Leveled papers'!$H$4:$KM$4,AS$3,'English Scores- Leveled papers'!$H51:$KM51,"&lt;&gt;")=0,"",SUMIF('English Scores- Leveled papers'!$H$4:$KM$4,AS$3,'English Scores- Leveled papers'!$H51:$KM51)))</f>
        <is>
          <t/>
        </is>
      </c>
      <c r="AT49" s="319" t="inlineStr">
        <f aca="false">IF($B49="","",IF(COUNTIFS('English Scores- Leveled papers'!$H$4:$KM$4,AT$3,'English Scores- Leveled papers'!$H51:$KM51,"&lt;&gt;")=0,"",SUMIF('English Scores- Leveled papers'!$H$4:$KM$4,AT$3,'English Scores- Leveled papers'!$H51:$KM51)))</f>
        <is>
          <t/>
        </is>
      </c>
      <c r="AU49" s="319" t="inlineStr">
        <f aca="false">IF($B49="","",IF(COUNTIFS('English Scores- Leveled papers'!$H$4:$KM$4,AU$3,'English Scores- Leveled papers'!$H51:$KM51,"&lt;&gt;")=0,"",SUMIF('English Scores- Leveled papers'!$H$4:$KM$4,AU$3,'English Scores- Leveled papers'!$H51:$KM51)))</f>
        <is>
          <t/>
        </is>
      </c>
      <c r="AV49" s="319" t="inlineStr">
        <f aca="false">IF($B49="","",IF(COUNTIFS('English Scores- Leveled papers'!$H$4:$KM$4,AV$3,'English Scores- Leveled papers'!$H51:$KM51,"&lt;&gt;")=0,"",SUMIF('English Scores- Leveled papers'!$H$4:$KM$4,AV$3,'English Scores- Leveled papers'!$H51:$KM51)))</f>
        <is>
          <t/>
        </is>
      </c>
      <c r="AW49" s="319" t="inlineStr">
        <f aca="false">IF($B49="","",IF(COUNTIFS('English Scores- Leveled papers'!$H$4:$KM$4,AW$3,'English Scores- Leveled papers'!$H51:$KM51,"&lt;&gt;")=0,"",SUMIF('English Scores- Leveled papers'!$H$4:$KM$4,AW$3,'English Scores- Leveled papers'!$H51:$KM51)))</f>
        <is>
          <t/>
        </is>
      </c>
      <c r="AX49" s="319" t="inlineStr">
        <f aca="false">IF($B49="","",IF(COUNTIFS('English Scores- Leveled papers'!$H$4:$KM$4,AX$3,'English Scores- Leveled papers'!$H51:$KM51,"&lt;&gt;")=0,"",SUMIF('English Scores- Leveled papers'!$H$4:$KM$4,AX$3,'English Scores- Leveled papers'!$H51:$KM51)))</f>
        <is>
          <t/>
        </is>
      </c>
      <c r="AY49" s="319" t="inlineStr">
        <f aca="false">IF($B49="","",IF(COUNTIFS('English Scores- Leveled papers'!$H$4:$KM$4,AY$3,'English Scores- Leveled papers'!$H51:$KM51,"&lt;&gt;")=0,"",SUMIF('English Scores- Leveled papers'!$H$4:$KM$4,AY$3,'English Scores- Leveled papers'!$H51:$KM51)))</f>
        <is>
          <t/>
        </is>
      </c>
      <c r="AZ49" s="319" t="inlineStr">
        <f aca="false">IF($B49="","",IF(COUNTIFS('English Scores- Leveled papers'!$H$4:$KM$4,AZ$3,'English Scores- Leveled papers'!$H51:$KM51,"&lt;&gt;")=0,"",SUMIF('English Scores- Leveled papers'!$H$4:$KM$4,AZ$3,'English Scores- Leveled papers'!$H51:$KM51)))</f>
        <is>
          <t/>
        </is>
      </c>
      <c r="BA49" s="319" t="inlineStr">
        <f aca="false">IF($B49="","",IF(COUNTIFS('English Scores- Leveled papers'!$H$4:$KM$4,BA$3,'English Scores- Leveled papers'!$H51:$KM51,"&lt;&gt;")=0,"",SUMIF('English Scores- Leveled papers'!$H$4:$KM$4,BA$3,'English Scores- Leveled papers'!$H51:$KM51)))</f>
        <is>
          <t/>
        </is>
      </c>
      <c r="BB49" s="319" t="inlineStr">
        <f aca="false">IF($B49="","",IF(COUNTIFS('English Scores- Leveled papers'!$H$4:$KM$4,BB$3,'English Scores- Leveled papers'!$H51:$KM51,"&lt;&gt;")=0,"",SUMIF('English Scores- Leveled papers'!$H$4:$KM$4,BB$3,'English Scores- Leveled papers'!$H51:$KM51)))</f>
        <is>
          <t/>
        </is>
      </c>
      <c r="BC49" s="319" t="inlineStr">
        <f aca="false">IF($B49="","",IF(COUNTIFS('English Scores- Leveled papers'!$H$4:$KM$4,BC$3,'English Scores- Leveled papers'!$H51:$KM51,"&lt;&gt;")=0,"",SUMIF('English Scores- Leveled papers'!$H$4:$KM$4,BC$3,'English Scores- Leveled papers'!$H51:$KM51)))</f>
        <is>
          <t/>
        </is>
      </c>
      <c r="BD49" s="319" t="inlineStr">
        <f aca="false">IF($B49="","",IF(COUNTIFS('English Scores- Leveled papers'!$H$4:$KM$4,BD$3,'English Scores- Leveled papers'!$H51:$KM51,"&lt;&gt;")=0,"",SUMIF('English Scores- Leveled papers'!$H$4:$KM$4,BD$3,'English Scores- Leveled papers'!$H51:$KM51)))</f>
        <is>
          <t/>
        </is>
      </c>
      <c r="BE49" s="319" t="inlineStr">
        <f aca="false">IF($B49="","",IF(COUNTIFS('English Scores- Leveled papers'!$H$4:$KM$4,BE$3,'English Scores- Leveled papers'!$H51:$KM51,"&lt;&gt;")=0,"",SUMIF('English Scores- Leveled papers'!$H$4:$KM$4,BE$3,'English Scores- Leveled papers'!$H51:$KM51)))</f>
        <is>
          <t/>
        </is>
      </c>
      <c r="BF49" s="319" t="inlineStr">
        <f aca="false">IF($B49="","",IF(COUNTIFS('English Scores- Leveled papers'!$H$4:$KM$4,BF$3,'English Scores- Leveled papers'!$H51:$KM51,"&lt;&gt;")=0,"",SUMIF('English Scores- Leveled papers'!$H$4:$KM$4,BF$3,'English Scores- Leveled papers'!$H51:$KM51)))</f>
        <is>
          <t/>
        </is>
      </c>
      <c r="BG49" s="319" t="inlineStr">
        <f aca="false">IF($B49="","",IF(COUNTIFS('English Scores- Leveled papers'!$H$4:$KM$4,BG$3,'English Scores- Leveled papers'!$H51:$KM51,"&lt;&gt;")=0,"",SUMIF('English Scores- Leveled papers'!$H$4:$KM$4,BG$3,'English Scores- Leveled papers'!$H51:$KM51)))</f>
        <is>
          <t/>
        </is>
      </c>
      <c r="BH49" s="319" t="inlineStr">
        <f aca="false">IF($B49="","",IF(COUNTIFS('English Scores- Leveled papers'!$H$4:$KM$4,BH$3,'English Scores- Leveled papers'!$H51:$KM51,"&lt;&gt;")=0,"",SUMIF('English Scores- Leveled papers'!$H$4:$KM$4,BH$3,'English Scores- Leveled papers'!$H51:$KM51)))</f>
        <is>
          <t/>
        </is>
      </c>
      <c r="BI49" s="319" t="inlineStr">
        <f aca="false">IF($B49="","",IF(COUNTIFS('English Scores- Leveled papers'!$H$4:$KM$4,BI$3,'English Scores- Leveled papers'!$H51:$KM51,"&lt;&gt;")=0,"",SUMIF('English Scores- Leveled papers'!$H$4:$KM$4,BI$3,'English Scores- Leveled papers'!$H51:$KM51)))</f>
        <is>
          <t/>
        </is>
      </c>
      <c r="BJ49" s="319" t="inlineStr">
        <f aca="false">IF($B49="","",IF(COUNTIFS('English Scores- Leveled papers'!$H$4:$KM$4,BJ$3,'English Scores- Leveled papers'!$H51:$KM51,"&lt;&gt;")=0,"",SUMIF('English Scores- Leveled papers'!$H$4:$KM$4,BJ$3,'English Scores- Leveled papers'!$H51:$KM51)))</f>
        <is>
          <t/>
        </is>
      </c>
      <c r="BK49" s="319" t="inlineStr">
        <f aca="false">IF($B49="","",IF(COUNTIFS('English Scores- Leveled papers'!$H$4:$KM$4,BK$3,'English Scores- Leveled papers'!$H51:$KM51,"&lt;&gt;")=0,"",SUMIF('English Scores- Leveled papers'!$H$4:$KM$4,BK$3,'English Scores- Leveled papers'!$H51:$KM51)))</f>
        <is>
          <t/>
        </is>
      </c>
      <c r="BL49" s="319" t="inlineStr">
        <f aca="false">IF($B49="","",IF(COUNTIFS('English Scores- Leveled papers'!$H$4:$KM$4,BL$3,'English Scores- Leveled papers'!$H51:$KM51,"&lt;&gt;")=0,"",SUMIF('English Scores- Leveled papers'!$H$4:$KM$4,BL$3,'English Scores- Leveled papers'!$H51:$KM51)))</f>
        <is>
          <t/>
        </is>
      </c>
      <c r="BM49" s="319" t="inlineStr">
        <f aca="false">IF($B49="","",IF(COUNTIFS('English Scores- Leveled papers'!$H$4:$KM$4,BM$3,'English Scores- Leveled papers'!$H51:$KM51,"&lt;&gt;")=0,"",SUMIF('English Scores- Leveled papers'!$H$4:$KM$4,BM$3,'English Scores- Leveled papers'!$H51:$KM51)))</f>
        <is>
          <t/>
        </is>
      </c>
      <c r="BN49" s="319" t="inlineStr">
        <f aca="false">IF($B49="","",IF(COUNTIFS('English Scores- Leveled papers'!$H$4:$KM$4,BN$3,'English Scores- Leveled papers'!$H51:$KM51,"&lt;&gt;")=0,"",SUMIF('English Scores- Leveled papers'!$H$4:$KM$4,BN$3,'English Scores- Leveled papers'!$H51:$KM51)))</f>
        <is>
          <t/>
        </is>
      </c>
      <c r="BO49" s="319" t="inlineStr">
        <f aca="false">IF($B49="","",IF(COUNTIFS('English Scores- Leveled papers'!$H$4:$KM$4,BO$3,'English Scores- Leveled papers'!$H51:$KM51,"&lt;&gt;")=0,"",SUMIF('English Scores- Leveled papers'!$H$4:$KM$4,BO$3,'English Scores- Leveled papers'!$H51:$KM51)))</f>
        <is>
          <t/>
        </is>
      </c>
      <c r="BP49" s="319" t="inlineStr">
        <f aca="false">IF($B49="","",IF(COUNTIFS('English Scores- Leveled papers'!$H$4:$KM$4,BP$3,'English Scores- Leveled papers'!$H51:$KM51,"&lt;&gt;")=0,"",SUMIF('English Scores- Leveled papers'!$H$4:$KM$4,BP$3,'English Scores- Leveled papers'!$H51:$KM51)))</f>
        <is>
          <t/>
        </is>
      </c>
      <c r="BQ49" s="319" t="inlineStr">
        <f aca="false">IF($B49="","",IF(COUNTIFS('English Scores- Leveled papers'!$H$4:$KM$4,BQ$3,'English Scores- Leveled papers'!$H51:$KM51,"&lt;&gt;")=0,"",SUMIF('English Scores- Leveled papers'!$H$4:$KM$4,BQ$3,'English Scores- Leveled papers'!$H51:$KM51)))</f>
        <is>
          <t/>
        </is>
      </c>
      <c r="BR49" s="319" t="inlineStr">
        <f aca="false">IF($B49="","",IF(COUNTIFS('English Scores- Leveled papers'!$H$4:$KM$4,BR$3,'English Scores- Leveled papers'!$H51:$KM51,"&lt;&gt;")=0,"",SUMIF('English Scores- Leveled papers'!$H$4:$KM$4,BR$3,'English Scores- Leveled papers'!$H51:$KM51)))</f>
        <is>
          <t/>
        </is>
      </c>
      <c r="BS49" s="319" t="inlineStr">
        <f aca="false">IF($B49="","",IF(COUNTIFS('English Scores- Leveled papers'!$H$4:$KM$4,BS$3,'English Scores- Leveled papers'!$H51:$KM51,"&lt;&gt;")=0,"",SUMIF('English Scores- Leveled papers'!$H$4:$KM$4,BS$3,'English Scores- Leveled papers'!$H51:$KM51)))</f>
        <is>
          <t/>
        </is>
      </c>
      <c r="BT49" s="319" t="inlineStr">
        <f aca="false">IF($B49="","",IF(COUNTIFS('English Scores- Leveled papers'!$H$4:$KM$4,BT$3,'English Scores- Leveled papers'!$H51:$KM51,"&lt;&gt;")=0,"",SUMIF('English Scores- Leveled papers'!$H$4:$KM$4,BT$3,'English Scores- Leveled papers'!$H51:$KM51)))</f>
        <is>
          <t/>
        </is>
      </c>
      <c r="BU49" s="319" t="inlineStr">
        <f aca="false">IF($B49="","",IF(COUNTIFS('English Scores- Leveled papers'!$H$4:$KM$4,BU$3,'English Scores- Leveled papers'!$H51:$KM51,"&lt;&gt;")=0,"",SUMIF('English Scores- Leveled papers'!$H$4:$KM$4,BU$3,'English Scores- Leveled papers'!$H51:$KM51)))</f>
        <is>
          <t/>
        </is>
      </c>
      <c r="BV49" s="319" t="inlineStr">
        <f aca="false">IF($B49="","",IF(COUNTIFS('English Scores- Leveled papers'!$H$4:$KM$4,BV$3,'English Scores- Leveled papers'!$H51:$KM51,"&lt;&gt;")=0,"",SUMIF('English Scores- Leveled papers'!$H$4:$KM$4,BV$3,'English Scores- Leveled papers'!$H51:$KM51)))</f>
        <is>
          <t/>
        </is>
      </c>
      <c r="BW49" s="319" t="inlineStr">
        <f aca="false">IF($B49="","",IF(COUNTIFS('English Scores- Leveled papers'!$H$4:$KM$4,BW$3,'English Scores- Leveled papers'!$H51:$KM51,"&lt;&gt;")=0,"",SUMIF('English Scores- Leveled papers'!$H$4:$KM$4,BW$3,'English Scores- Leveled papers'!$H51:$KM51)))</f>
        <is>
          <t/>
        </is>
      </c>
      <c r="BX49" s="319" t="inlineStr">
        <f aca="false">IF($B49="","",IF(COUNTIFS('English Scores- Leveled papers'!$H$4:$KM$4,BX$3,'English Scores- Leveled papers'!$H51:$KM51,"&lt;&gt;")=0,"",SUMIF('English Scores- Leveled papers'!$H$4:$KM$4,BX$3,'English Scores- Leveled papers'!$H51:$KM51)))</f>
        <is>
          <t/>
        </is>
      </c>
      <c r="BY49" s="319" t="inlineStr">
        <f aca="false">IF($B49="","",IF(COUNTIFS('English Scores- Leveled papers'!$H$4:$KM$4,BY$3,'English Scores- Leveled papers'!$H51:$KM51,"&lt;&gt;")=0,"",SUMIF('English Scores- Leveled papers'!$H$4:$KM$4,BY$3,'English Scores- Leveled papers'!$H51:$KM51)))</f>
        <is>
          <t/>
        </is>
      </c>
      <c r="BZ49" s="319" t="inlineStr">
        <f aca="false">IF($B49="","",IF(COUNTIFS('English Scores- Leveled papers'!$H$4:$KM$4,BZ$3,'English Scores- Leveled papers'!$H51:$KM51,"&lt;&gt;")=0,"",SUMIF('English Scores- Leveled papers'!$H$4:$KM$4,BZ$3,'English Scores- Leveled papers'!$H51:$KM51)))</f>
        <is>
          <t/>
        </is>
      </c>
      <c r="CA49" s="319" t="inlineStr">
        <f aca="false">IF($B49="","",IF(COUNTIFS('English Scores- Leveled papers'!$H$4:$KM$4,CA$3,'English Scores- Leveled papers'!$H51:$KM51,"&lt;&gt;")=0,"",SUMIF('English Scores- Leveled papers'!$H$4:$KM$4,CA$3,'English Scores- Leveled papers'!$H51:$KM51)))</f>
        <is>
          <t/>
        </is>
      </c>
      <c r="CB49" s="319" t="inlineStr">
        <f aca="false">IF($B49="","",IF(COUNTIFS('English Scores- Leveled papers'!$H$4:$KM$4,CB$3,'English Scores- Leveled papers'!$H51:$KM51,"&lt;&gt;")=0,"",SUMIF('English Scores- Leveled papers'!$H$4:$KM$4,CB$3,'English Scores- Leveled papers'!$H51:$KM51)))</f>
        <is>
          <t/>
        </is>
      </c>
      <c r="CC49" s="319" t="inlineStr">
        <f aca="false">IF($B49="","",IF(COUNTIFS('English Scores- Leveled papers'!$H$4:$KM$4,CC$3,'English Scores- Leveled papers'!$H51:$KM51,"&lt;&gt;")=0,"",SUMIF('English Scores- Leveled papers'!$H$4:$KM$4,CC$3,'English Scores- Leveled papers'!$H51:$KM51)))</f>
        <is>
          <t/>
        </is>
      </c>
      <c r="CD49" s="319" t="inlineStr">
        <f aca="false">IF($B49="","",IF(COUNTIFS('English Scores- Leveled papers'!$H$4:$KM$4,CD$3,'English Scores- Leveled papers'!$H51:$KM51,"&lt;&gt;")=0,"",SUMIF('English Scores- Leveled papers'!$H$4:$KM$4,CD$3,'English Scores- Leveled papers'!$H51:$KM51)))</f>
        <is>
          <t/>
        </is>
      </c>
      <c r="CE49" s="319" t="inlineStr">
        <f aca="false">IF($B49="","",IF(COUNTIFS('English Scores- Leveled papers'!$H$4:$KM$4,CE$3,'English Scores- Leveled papers'!$H51:$KM51,"&lt;&gt;")=0,"",SUMIF('English Scores- Leveled papers'!$H$4:$KM$4,CE$3,'English Scores- Leveled papers'!$H51:$KM51)))</f>
        <is>
          <t/>
        </is>
      </c>
      <c r="CF49" s="319" t="inlineStr">
        <f aca="false">IF($B49="","",IF(COUNTIFS('English Scores- Leveled papers'!$H$4:$KM$4,CF$3,'English Scores- Leveled papers'!$H51:$KM51,"&lt;&gt;")=0,"",SUMIF('English Scores- Leveled papers'!$H$4:$KM$4,CF$3,'English Scores- Leveled papers'!$H51:$KM51)))</f>
        <is>
          <t/>
        </is>
      </c>
      <c r="CG49" s="319" t="inlineStr">
        <f aca="false">IF($B49="","",IF(COUNTIFS('English Scores- Leveled papers'!$H$4:$KM$4,CG$3,'English Scores- Leveled papers'!$H51:$KM51,"&lt;&gt;")=0,"",SUMIF('English Scores- Leveled papers'!$H$4:$KM$4,CG$3,'English Scores- Leveled papers'!$H51:$KM51)))</f>
        <is>
          <t/>
        </is>
      </c>
      <c r="CH49" s="319" t="inlineStr">
        <f aca="false">IF($B49="","",IF(COUNTIFS('English Scores- Leveled papers'!$H$4:$KM$4,CH$3,'English Scores- Leveled papers'!$H51:$KM51,"&lt;&gt;")=0,"",SUMIF('English Scores- Leveled papers'!$H$4:$KM$4,CH$3,'English Scores- Leveled papers'!$H51:$KM51)))</f>
        <is>
          <t/>
        </is>
      </c>
      <c r="CI49" s="319" t="inlineStr">
        <f aca="false">IF($B49="","",IF(COUNTIFS('English Scores- Leveled papers'!$H$4:$KM$4,CI$3,'English Scores- Leveled papers'!$H51:$KM51,"&lt;&gt;")=0,"",SUMIF('English Scores- Leveled papers'!$H$4:$KM$4,CI$3,'English Scores- Leveled papers'!$H51:$KM51)))</f>
        <is>
          <t/>
        </is>
      </c>
      <c r="CJ49" s="319" t="inlineStr">
        <f aca="false">IF($B49="","",IF(COUNTIFS('English Scores- Leveled papers'!$H$4:$KM$4,CJ$3,'English Scores- Leveled papers'!$H51:$KM51,"&lt;&gt;")=0,"",SUMIF('English Scores- Leveled papers'!$H$4:$KM$4,CJ$3,'English Scores- Leveled papers'!$H51:$KM51)))</f>
        <is>
          <t/>
        </is>
      </c>
      <c r="CK49" s="319" t="inlineStr">
        <f aca="false">IF($B49="","",IF(COUNTIFS('English Scores- Leveled papers'!$H$4:$KM$4,CK$3,'English Scores- Leveled papers'!$H51:$KM51,"&lt;&gt;")=0,"",SUMIF('English Scores- Leveled papers'!$H$4:$KM$4,CK$3,'English Scores- Leveled papers'!$H51:$KM51)))</f>
        <is>
          <t/>
        </is>
      </c>
      <c r="CL49" s="319" t="inlineStr">
        <f aca="false">IF($B49="","",IF(COUNTIFS('English Scores- Leveled papers'!$H$4:$KM$4,CL$3,'English Scores- Leveled papers'!$H51:$KM51,"&lt;&gt;")=0,"",SUMIF('English Scores- Leveled papers'!$H$4:$KM$4,CL$3,'English Scores- Leveled papers'!$H51:$KM51)))</f>
        <is>
          <t/>
        </is>
      </c>
      <c r="CM49" s="319" t="inlineStr">
        <f aca="false">IF($B49="","",IF(COUNTIFS('English Scores- Leveled papers'!$H$4:$KM$4,CM$3,'English Scores- Leveled papers'!$H51:$KM51,"&lt;&gt;")=0,"",SUMIF('English Scores- Leveled papers'!$H$4:$KM$4,CM$3,'English Scores- Leveled papers'!$H51:$KM51)))</f>
        <is>
          <t/>
        </is>
      </c>
      <c r="CN49" s="319" t="inlineStr">
        <f aca="false">IF($B49="","",IF(COUNTIFS('English Scores- Leveled papers'!$H$4:$KM$4,CN$3,'English Scores- Leveled papers'!$H51:$KM51,"&lt;&gt;")=0,"",SUMIF('English Scores- Leveled papers'!$H$4:$KM$4,CN$3,'English Scores- Leveled papers'!$H51:$KM51)))</f>
        <is>
          <t/>
        </is>
      </c>
      <c r="CO49" s="319" t="inlineStr">
        <f aca="false">IF($B49="","",IF(COUNTIFS('English Scores- Leveled papers'!$H$4:$KM$4,CO$3,'English Scores- Leveled papers'!$H51:$KM51,"&lt;&gt;")=0,"",SUMIF('English Scores- Leveled papers'!$H$4:$KM$4,CO$3,'English Scores- Leveled papers'!$H51:$KM51)))</f>
        <is>
          <t/>
        </is>
      </c>
      <c r="CP49" s="319" t="inlineStr">
        <f aca="false">IF($B49="","",IF(COUNTIFS('English Scores- Leveled papers'!$H$4:$KM$4,CP$3,'English Scores- Leveled papers'!$H51:$KM51,"&lt;&gt;")=0,"",SUMIF('English Scores- Leveled papers'!$H$4:$KM$4,CP$3,'English Scores- Leveled papers'!$H51:$KM51)))</f>
        <is>
          <t/>
        </is>
      </c>
      <c r="CQ49" s="319" t="inlineStr">
        <f aca="false">IF($B49="","",IF(COUNTIFS('English Scores- Leveled papers'!$H$4:$KM$4,CQ$3,'English Scores- Leveled papers'!$H51:$KM51,"&lt;&gt;")=0,"",SUMIF('English Scores- Leveled papers'!$H$4:$KM$4,CQ$3,'English Scores- Leveled papers'!$H51:$KM51)))</f>
        <is>
          <t/>
        </is>
      </c>
      <c r="CR49" s="319" t="inlineStr">
        <f aca="false">IF($B49="","",IF(COUNTIFS('English Scores- Leveled papers'!$H$4:$KM$4,CR$3,'English Scores- Leveled papers'!$H51:$KM51,"&lt;&gt;")=0,"",SUMIF('English Scores- Leveled papers'!$H$4:$KM$4,CR$3,'English Scores- Leveled papers'!$H51:$KM51)))</f>
        <is>
          <t/>
        </is>
      </c>
      <c r="CS49" s="319" t="inlineStr">
        <f aca="false">IF($B49="","",IF(COUNTIFS('English Scores- Leveled papers'!$H$4:$KM$4,CS$3,'English Scores- Leveled papers'!$H51:$KM51,"&lt;&gt;")=0,"",SUMIF('English Scores- Leveled papers'!$H$4:$KM$4,CS$3,'English Scores- Leveled papers'!$H51:$KM51)))</f>
        <is>
          <t/>
        </is>
      </c>
      <c r="CT49" s="319" t="inlineStr">
        <f aca="false">IF($B49="","",IF(COUNTIFS('English Scores- Leveled papers'!$H$4:$KM$4,CT$3,'English Scores- Leveled papers'!$H51:$KM51,"&lt;&gt;")=0,"",SUMIF('English Scores- Leveled papers'!$H$4:$KM$4,CT$3,'English Scores- Leveled papers'!$H51:$KM51)))</f>
        <is>
          <t/>
        </is>
      </c>
      <c r="CU49" s="319" t="inlineStr">
        <f aca="false">IF($B49="","",IF(COUNTIFS('English Scores- Leveled papers'!$H$4:$KM$4,CU$3,'English Scores- Leveled papers'!$H51:$KM51,"&lt;&gt;")=0,"",SUMIF('English Scores- Leveled papers'!$H$4:$KM$4,CU$3,'English Scores- Leveled papers'!$H51:$KM51)))</f>
        <is>
          <t/>
        </is>
      </c>
      <c r="CV49" s="319" t="inlineStr">
        <f aca="false">IF($B49="","",IF(COUNTIFS('English Scores- Leveled papers'!$H$4:$KM$4,CV$3,'English Scores- Leveled papers'!$H51:$KM51,"&lt;&gt;")=0,"",SUMIF('English Scores- Leveled papers'!$H$4:$KM$4,CV$3,'English Scores- Leveled papers'!$H51:$KM51)))</f>
        <is>
          <t/>
        </is>
      </c>
      <c r="CW49" s="319" t="inlineStr">
        <f aca="false">IF($B49="","",IF(COUNTIFS('English Scores- Leveled papers'!$H$4:$KM$4,CW$3,'English Scores- Leveled papers'!$H51:$KM51,"&lt;&gt;")=0,"",SUMIF('English Scores- Leveled papers'!$H$4:$KM$4,CW$3,'English Scores- Leveled papers'!$H51:$KM51)))</f>
        <is>
          <t/>
        </is>
      </c>
      <c r="CX49" s="319" t="inlineStr">
        <f aca="false">IF($B49="","",IF(COUNTIFS('English Scores- Leveled papers'!$H$4:$KM$4,CX$3,'English Scores- Leveled papers'!$H51:$KM51,"&lt;&gt;")=0,"",SUMIF('English Scores- Leveled papers'!$H$4:$KM$4,CX$3,'English Scores- Leveled papers'!$H51:$KM51)))</f>
        <is>
          <t/>
        </is>
      </c>
      <c r="CY49" s="319" t="inlineStr">
        <f aca="false">IF($B49="","",IF(COUNTIFS('English Scores- Leveled papers'!$H$4:$KM$4,CY$3,'English Scores- Leveled papers'!$H51:$KM51,"&lt;&gt;")=0,"",SUMIF('English Scores- Leveled papers'!$H$4:$KM$4,CY$3,'English Scores- Leveled papers'!$H51:$KM51)))</f>
        <is>
          <t/>
        </is>
      </c>
      <c r="CZ49" s="319" t="inlineStr">
        <f aca="false">IF($B49="","",IF(COUNTIFS('English Scores- Leveled papers'!$H$4:$KM$4,CZ$3,'English Scores- Leveled papers'!$H51:$KM51,"&lt;&gt;")=0,"",SUMIF('English Scores- Leveled papers'!$H$4:$KM$4,CZ$3,'English Scores- Leveled papers'!$H51:$KM51)))</f>
        <is>
          <t/>
        </is>
      </c>
      <c r="DA49" s="319" t="inlineStr">
        <f aca="false">IF($B49="","",IF(COUNTIFS('English Scores- Leveled papers'!$H$4:$KM$4,DA$3,'English Scores- Leveled papers'!$H51:$KM51,"&lt;&gt;")=0,"",SUMIF('English Scores- Leveled papers'!$H$4:$KM$4,DA$3,'English Scores- Leveled papers'!$H51:$KM51)))</f>
        <is>
          <t/>
        </is>
      </c>
      <c r="DB49" s="319" t="inlineStr">
        <f aca="false">IF($B49="","",IF(COUNTIFS('English Scores- Leveled papers'!$H$4:$KM$4,DB$3,'English Scores- Leveled papers'!$H51:$KM51,"&lt;&gt;")=0,"",SUMIF('English Scores- Leveled papers'!$H$4:$KM$4,DB$3,'English Scores- Leveled papers'!$H51:$KM51)))</f>
        <is>
          <t/>
        </is>
      </c>
      <c r="DC49" s="319" t="inlineStr">
        <f aca="false">IF($B49="","",IF(COUNTIFS('English Scores- Leveled papers'!$H$4:$KM$4,DC$3,'English Scores- Leveled papers'!$H51:$KM51,"&lt;&gt;")=0,"",SUMIF('English Scores- Leveled papers'!$H$4:$KM$4,DC$3,'English Scores- Leveled papers'!$H51:$KM51)))</f>
        <is>
          <t/>
        </is>
      </c>
      <c r="DD49" s="319" t="inlineStr">
        <f aca="false">IF($B49="","",IF(COUNTIFS('English Scores- Leveled papers'!$H$4:$KM$4,DD$3,'English Scores- Leveled papers'!$H51:$KM51,"&lt;&gt;")=0,"",SUMIF('English Scores- Leveled papers'!$H$4:$KM$4,DD$3,'English Scores- Leveled papers'!$H51:$KM51)))</f>
        <is>
          <t/>
        </is>
      </c>
      <c r="DE49" s="319" t="inlineStr">
        <f aca="false">IF($B49="","",IF(COUNTIFS('English Scores- Leveled papers'!$H$4:$KM$4,DE$3,'English Scores- Leveled papers'!$H51:$KM51,"&lt;&gt;")=0,"",SUMIF('English Scores- Leveled papers'!$H$4:$KM$4,DE$3,'English Scores- Leveled papers'!$H51:$KM51)))</f>
        <is>
          <t/>
        </is>
      </c>
      <c r="DF49" s="319" t="inlineStr">
        <f aca="false">IF($B49="","",IF(COUNTIFS('English Scores- Leveled papers'!$H$4:$KM$4,DF$3,'English Scores- Leveled papers'!$H51:$KM51,"&lt;&gt;")=0,"",SUMIF('English Scores- Leveled papers'!$H$4:$KM$4,DF$3,'English Scores- Leveled papers'!$H51:$KM51)))</f>
        <is>
          <t/>
        </is>
      </c>
      <c r="DG49" s="319" t="inlineStr">
        <f aca="false">IF($B49="","",IF(COUNTIFS('English Scores- Leveled papers'!$H$4:$KM$4,DG$3,'English Scores- Leveled papers'!$H51:$KM51,"&lt;&gt;")=0,"",SUMIF('English Scores- Leveled papers'!$H$4:$KM$4,DG$3,'English Scores- Leveled papers'!$H51:$KM51)))</f>
        <is>
          <t/>
        </is>
      </c>
      <c r="DH49" s="319" t="inlineStr">
        <f aca="false">IF($B49="","",IF(COUNTIFS('English Scores- Leveled papers'!$H$4:$KM$4,DH$3,'English Scores- Leveled papers'!$H51:$KM51,"&lt;&gt;")=0,"",SUMIF('English Scores- Leveled papers'!$H$4:$KM$4,DH$3,'English Scores- Leveled papers'!$H51:$KM51)))</f>
        <is>
          <t/>
        </is>
      </c>
      <c r="DI49" s="319" t="inlineStr">
        <f aca="false">IF($B49="","",IF(COUNTIFS('English Scores- Leveled papers'!$H$4:$KM$4,DI$3,'English Scores- Leveled papers'!$H51:$KM51,"&lt;&gt;")=0,"",SUMIF('English Scores- Leveled papers'!$H$4:$KM$4,DI$3,'English Scores- Leveled papers'!$H51:$KM51)))</f>
        <is>
          <t/>
        </is>
      </c>
      <c r="DJ49" s="319" t="inlineStr">
        <f aca="false">IF($B49="","",IF(COUNTIFS('English Scores- Leveled papers'!$H$4:$KM$4,DJ$3,'English Scores- Leveled papers'!$H51:$KM51,"&lt;&gt;")=0,"",SUMIF('English Scores- Leveled papers'!$H$4:$KM$4,DJ$3,'English Scores- Leveled papers'!$H51:$KM51)))</f>
        <is>
          <t/>
        </is>
      </c>
      <c r="DK49" s="319" t="inlineStr">
        <f aca="false">IF($B49="","",IF(COUNTIFS('English Scores- Leveled papers'!$H$4:$KM$4,DK$3,'English Scores- Leveled papers'!$H51:$KM51,"&lt;&gt;")=0,"",SUMIF('English Scores- Leveled papers'!$H$4:$KM$4,DK$3,'English Scores- Leveled papers'!$H51:$KM51)))</f>
        <is>
          <t/>
        </is>
      </c>
      <c r="DL49" s="319" t="inlineStr">
        <f aca="false">IF($B49="","",IF(COUNTIFS('English Scores- Leveled papers'!$H$4:$KM$4,DL$3,'English Scores- Leveled papers'!$H51:$KM51,"&lt;&gt;")=0,"",SUMIF('English Scores- Leveled papers'!$H$4:$KM$4,DL$3,'English Scores- Leveled papers'!$H51:$KM51)))</f>
        <is>
          <t/>
        </is>
      </c>
      <c r="DM49" s="319" t="inlineStr">
        <f aca="false">IF($B49="","",IF(COUNTIFS('English Scores- Leveled papers'!$H$4:$KM$4,DM$3,'English Scores- Leveled papers'!$H51:$KM51,"&lt;&gt;")=0,"",SUMIF('English Scores- Leveled papers'!$H$4:$KM$4,DM$3,'English Scores- Leveled papers'!$H51:$KM51)))</f>
        <is>
          <t/>
        </is>
      </c>
      <c r="DN49" s="319" t="inlineStr">
        <f aca="false">IF($B49="","",IF(COUNTIFS('English Scores- Leveled papers'!$H$4:$KM$4,DN$3,'English Scores- Leveled papers'!$H51:$KM51,"&lt;&gt;")=0,"",SUMIF('English Scores- Leveled papers'!$H$4:$KM$4,DN$3,'English Scores- Leveled papers'!$H51:$KM51)))</f>
        <is>
          <t/>
        </is>
      </c>
      <c r="DO49" s="319" t="inlineStr">
        <f aca="false">IF($B49="","",IF(COUNTIFS('English Scores- Leveled papers'!$H$4:$KM$4,DO$3,'English Scores- Leveled papers'!$H51:$KM51,"&lt;&gt;")=0,"",SUMIF('English Scores- Leveled papers'!$H$4:$KM$4,DO$3,'English Scores- Leveled papers'!$H51:$KM51)))</f>
        <is>
          <t/>
        </is>
      </c>
      <c r="DP49" s="319" t="inlineStr">
        <f aca="false">IF($B49="","",IF(COUNTIFS('English Scores- Leveled papers'!$H$4:$KM$4,DP$3,'English Scores- Leveled papers'!$H51:$KM51,"&lt;&gt;")=0,"",SUMIF('English Scores- Leveled papers'!$H$4:$KM$4,DP$3,'English Scores- Leveled papers'!$H51:$KM51)))</f>
        <is>
          <t/>
        </is>
      </c>
      <c r="DQ49" s="320" t="inlineStr">
        <f aca="false">IF($B49="","",IF(COUNTIFS('English Scores- Leveled papers'!$H$4:$KM$4,DQ$3,'English Scores- Leveled papers'!$H51:$KM51,"&lt;&gt;")=0,"",SUMIF('English Scores- Leveled papers'!$H$4:$KM$4,DQ$3,'English Scores- Leveled papers'!$H51:$KM51)))</f>
        <is>
          <t/>
        </is>
      </c>
      <c r="DR49" s="321" t="inlineStr">
        <f aca="false">IF('Cover Sheet'!$AC$6="6th", 'Eng GLA 6th, 7th, 8th'!D52, "")</f>
        <is>
          <t/>
        </is>
      </c>
      <c r="DU49" s="319" t="inlineStr">
        <f aca="false">IF($B49="","",IF(COUNTIFS('Eng GLA 6th, 7th, 8th'!$E$4:$DV$4,DU$3,'Eng GLA 6th, 7th, 8th'!$E52:$DV52,"&lt;&gt;")=0,"",SUMIF('Eng GLA 6th, 7th, 8th'!$E$4:$DV$4,DU$3,'Eng GLA 6th, 7th, 8th'!$E52:$DV52)))</f>
        <is>
          <t/>
        </is>
      </c>
      <c r="DV49" s="319" t="inlineStr">
        <f aca="false">IF($B49="","",IF(COUNTIFS('Eng GLA 6th, 7th, 8th'!$E$4:$DV$4,DV$3,'Eng GLA 6th, 7th, 8th'!$E52:$DV52,"&lt;&gt;")=0,"",SUMIF('Eng GLA 6th, 7th, 8th'!$E$4:$DV$4,DV$3,'Eng GLA 6th, 7th, 8th'!$E52:$DV52)))</f>
        <is>
          <t/>
        </is>
      </c>
      <c r="DW49" s="319" t="inlineStr">
        <f aca="false">IF($B49="","",IF(COUNTIFS('Eng GLA 6th, 7th, 8th'!$E$4:$DV$4,DW$3,'Eng GLA 6th, 7th, 8th'!$E52:$DV52,"&lt;&gt;")=0,"",SUMIF('Eng GLA 6th, 7th, 8th'!$E$4:$DV$4,DW$3,'Eng GLA 6th, 7th, 8th'!$E52:$DV52)))</f>
        <is>
          <t/>
        </is>
      </c>
      <c r="DX49" s="319" t="inlineStr">
        <f aca="false">IF($B49="","",IF(COUNTIFS('Eng GLA 6th, 7th, 8th'!$E$4:$DV$4,DX$3,'Eng GLA 6th, 7th, 8th'!$E52:$DV52,"&lt;&gt;")=0,"",SUMIF('Eng GLA 6th, 7th, 8th'!$E$4:$DV$4,DX$3,'Eng GLA 6th, 7th, 8th'!$E52:$DV52)))</f>
        <is>
          <t/>
        </is>
      </c>
      <c r="DY49" s="319" t="inlineStr">
        <f aca="false">IF($B49="","",IF(COUNTIFS('Eng GLA 6th, 7th, 8th'!$E$4:$DV$4,DY$3,'Eng GLA 6th, 7th, 8th'!$E52:$DV52,"&lt;&gt;")=0,"",SUMIF('Eng GLA 6th, 7th, 8th'!$E$4:$DV$4,DY$3,'Eng GLA 6th, 7th, 8th'!$E52:$DV52)))</f>
        <is>
          <t/>
        </is>
      </c>
      <c r="DZ49" s="319" t="inlineStr">
        <f aca="false">IF($B49="","",IF(COUNTIFS('Eng GLA 6th, 7th, 8th'!$E$4:$DV$4,DZ$3,'Eng GLA 6th, 7th, 8th'!$E52:$DV52,"&lt;&gt;")=0,"",SUMIF('Eng GLA 6th, 7th, 8th'!$E$4:$DV$4,DZ$3,'Eng GLA 6th, 7th, 8th'!$E52:$DV52)))</f>
        <is>
          <t/>
        </is>
      </c>
      <c r="EA49" s="319" t="inlineStr">
        <f aca="false">IF($B49="","",IF(COUNTIFS('Eng GLA 6th, 7th, 8th'!$E$4:$DV$4,EA$3,'Eng GLA 6th, 7th, 8th'!$E52:$DV52,"&lt;&gt;")=0,"",SUMIF('Eng GLA 6th, 7th, 8th'!$E$4:$DV$4,EA$3,'Eng GLA 6th, 7th, 8th'!$E52:$DV52)))</f>
        <is>
          <t/>
        </is>
      </c>
      <c r="EB49" s="319" t="inlineStr">
        <f aca="false">IF($B49="","",IF(COUNTIFS('Eng GLA 6th, 7th, 8th'!$E$4:$DV$4,EB$3,'Eng GLA 6th, 7th, 8th'!$E52:$DV52,"&lt;&gt;")=0,"",SUMIF('Eng GLA 6th, 7th, 8th'!$E$4:$DV$4,EB$3,'Eng GLA 6th, 7th, 8th'!$E52:$DV52)))</f>
        <is>
          <t/>
        </is>
      </c>
      <c r="EC49" s="319" t="inlineStr">
        <f aca="false">IF($B49="","",IF(COUNTIFS('Eng GLA 6th, 7th, 8th'!$E$4:$DV$4,EC$3,'Eng GLA 6th, 7th, 8th'!$E52:$DV52,"&lt;&gt;")=0,"",SUMIF('Eng GLA 6th, 7th, 8th'!$E$4:$DV$4,EC$3,'Eng GLA 6th, 7th, 8th'!$E52:$DV52)))</f>
        <is>
          <t/>
        </is>
      </c>
      <c r="ED49" s="319" t="inlineStr">
        <f aca="false">IF($B49="","",IF(COUNTIFS('Eng GLA 6th, 7th, 8th'!$E$4:$DV$4,ED$3,'Eng GLA 6th, 7th, 8th'!$E52:$DV52,"&lt;&gt;")=0,"",SUMIF('Eng GLA 6th, 7th, 8th'!$E$4:$DV$4,ED$3,'Eng GLA 6th, 7th, 8th'!$E52:$DV52)))</f>
        <is>
          <t/>
        </is>
      </c>
      <c r="EE49" s="319" t="inlineStr">
        <f aca="false">IF($B49="","",IF(COUNTIFS('Eng GLA 6th, 7th, 8th'!$E$4:$DV$4,EE$3,'Eng GLA 6th, 7th, 8th'!$E52:$DV52,"&lt;&gt;")=0,"",SUMIF('Eng GLA 6th, 7th, 8th'!$E$4:$DV$4,EE$3,'Eng GLA 6th, 7th, 8th'!$E52:$DV52)))</f>
        <is>
          <t/>
        </is>
      </c>
      <c r="EF49" s="319" t="inlineStr">
        <f aca="false">IF($B49="","",IF(COUNTIFS('Eng GLA 6th, 7th, 8th'!$E$4:$DV$4,EF$3,'Eng GLA 6th, 7th, 8th'!$E52:$DV52,"&lt;&gt;")=0,"",SUMIF('Eng GLA 6th, 7th, 8th'!$E$4:$DV$4,EF$3,'Eng GLA 6th, 7th, 8th'!$E52:$DV52)))</f>
        <is>
          <t/>
        </is>
      </c>
      <c r="EG49" s="319" t="inlineStr">
        <f aca="false">IF($B49="","",IF(COUNTIFS('Eng GLA 6th, 7th, 8th'!$E$4:$DV$4,EG$3,'Eng GLA 6th, 7th, 8th'!$E52:$DV52,"&lt;&gt;")=0,"",SUMIF('Eng GLA 6th, 7th, 8th'!$E$4:$DV$4,EG$3,'Eng GLA 6th, 7th, 8th'!$E52:$DV52)))</f>
        <is>
          <t/>
        </is>
      </c>
      <c r="EH49" s="319" t="inlineStr">
        <f aca="false">IF($B49="","",IF(COUNTIFS('Eng GLA 6th, 7th, 8th'!$E$4:$DV$4,EH$3,'Eng GLA 6th, 7th, 8th'!$E52:$DV52,"&lt;&gt;")=0,"",SUMIF('Eng GLA 6th, 7th, 8th'!$E$4:$DV$4,EH$3,'Eng GLA 6th, 7th, 8th'!$E52:$DV52)))</f>
        <is>
          <t/>
        </is>
      </c>
      <c r="EI49" s="319" t="inlineStr">
        <f aca="false">IF($B49="","",IF(COUNTIFS('Eng GLA 6th, 7th, 8th'!$E$4:$DV$4,EI$3,'Eng GLA 6th, 7th, 8th'!$E52:$DV52,"&lt;&gt;")=0,"",SUMIF('Eng GLA 6th, 7th, 8th'!$E$4:$DV$4,EI$3,'Eng GLA 6th, 7th, 8th'!$E52:$DV52)))</f>
        <is>
          <t/>
        </is>
      </c>
      <c r="EJ49" s="322" t="inlineStr">
        <f aca="false">IF('Cover Sheet'!$AC$6="7th", 'Eng GLA 6th, 7th, 8th'!AQ52, "")</f>
        <is>
          <t/>
        </is>
      </c>
      <c r="EK49" s="319" t="inlineStr">
        <f aca="false">IF($B49="","",IF(COUNTIFS('Eng GLA 6th, 7th, 8th'!$E$4:$DV$4,EK$3,'Eng GLA 6th, 7th, 8th'!$E52:$DV52,"&lt;&gt;")=0,"",SUMIF('Eng GLA 6th, 7th, 8th'!$E$4:$DV$4,EK$3,'Eng GLA 6th, 7th, 8th'!$E52:$DV52)))</f>
        <is>
          <t/>
        </is>
      </c>
      <c r="EL49" s="319" t="inlineStr">
        <f aca="false">IF($B49="","",IF(COUNTIFS('Eng GLA 6th, 7th, 8th'!$E$4:$DV$4,EL$3,'Eng GLA 6th, 7th, 8th'!$E52:$DV52,"&lt;&gt;")=0,"",SUMIF('Eng GLA 6th, 7th, 8th'!$E$4:$DV$4,EL$3,'Eng GLA 6th, 7th, 8th'!$E52:$DV52)))</f>
        <is>
          <t/>
        </is>
      </c>
      <c r="EM49" s="319" t="inlineStr">
        <f aca="false">IF($B49="","",IF(COUNTIFS('Eng GLA 6th, 7th, 8th'!$E$4:$DV$4,EM$3,'Eng GLA 6th, 7th, 8th'!$E52:$DV52,"&lt;&gt;")=0,"",SUMIF('Eng GLA 6th, 7th, 8th'!$E$4:$DV$4,EM$3,'Eng GLA 6th, 7th, 8th'!$E52:$DV52)))</f>
        <is>
          <t/>
        </is>
      </c>
      <c r="EN49" s="319" t="inlineStr">
        <f aca="false">IF($B49="","",IF(COUNTIFS('Eng GLA 6th, 7th, 8th'!$E$4:$DV$4,EN$3,'Eng GLA 6th, 7th, 8th'!$E52:$DV52,"&lt;&gt;")=0,"",SUMIF('Eng GLA 6th, 7th, 8th'!$E$4:$DV$4,EN$3,'Eng GLA 6th, 7th, 8th'!$E52:$DV52)))</f>
        <is>
          <t/>
        </is>
      </c>
      <c r="EO49" s="319" t="inlineStr">
        <f aca="false">IF($B49="","",IF(COUNTIFS('Eng GLA 6th, 7th, 8th'!$E$4:$DV$4,EO$3,'Eng GLA 6th, 7th, 8th'!$E52:$DV52,"&lt;&gt;")=0,"",SUMIF('Eng GLA 6th, 7th, 8th'!$E$4:$DV$4,EO$3,'Eng GLA 6th, 7th, 8th'!$E52:$DV52)))</f>
        <is>
          <t/>
        </is>
      </c>
      <c r="EP49" s="319" t="inlineStr">
        <f aca="false">IF($B49="","",IF(COUNTIFS('Eng GLA 6th, 7th, 8th'!$E$4:$DV$4,EP$3,'Eng GLA 6th, 7th, 8th'!$E52:$DV52,"&lt;&gt;")=0,"",SUMIF('Eng GLA 6th, 7th, 8th'!$E$4:$DV$4,EP$3,'Eng GLA 6th, 7th, 8th'!$E52:$DV52)))</f>
        <is>
          <t/>
        </is>
      </c>
      <c r="EQ49" s="319" t="inlineStr">
        <f aca="false">IF($B49="","",IF(COUNTIFS('Eng GLA 6th, 7th, 8th'!$E$4:$DV$4,EQ$3,'Eng GLA 6th, 7th, 8th'!$E52:$DV52,"&lt;&gt;")=0,"",SUMIF('Eng GLA 6th, 7th, 8th'!$E$4:$DV$4,EQ$3,'Eng GLA 6th, 7th, 8th'!$E52:$DV52)))</f>
        <is>
          <t/>
        </is>
      </c>
      <c r="ER49" s="319" t="inlineStr">
        <f aca="false">IF($B49="","",IF(COUNTIFS('Eng GLA 6th, 7th, 8th'!$E$4:$DV$4,ER$3,'Eng GLA 6th, 7th, 8th'!$E52:$DV52,"&lt;&gt;")=0,"",SUMIF('Eng GLA 6th, 7th, 8th'!$E$4:$DV$4,ER$3,'Eng GLA 6th, 7th, 8th'!$E52:$DV52)))</f>
        <is>
          <t/>
        </is>
      </c>
      <c r="ES49" s="319" t="inlineStr">
        <f aca="false">IF($B49="","",IF(COUNTIFS('Eng GLA 6th, 7th, 8th'!$E$4:$DV$4,ES$3,'Eng GLA 6th, 7th, 8th'!$E52:$DV52,"&lt;&gt;")=0,"",SUMIF('Eng GLA 6th, 7th, 8th'!$E$4:$DV$4,ES$3,'Eng GLA 6th, 7th, 8th'!$E52:$DV52)))</f>
        <is>
          <t/>
        </is>
      </c>
      <c r="ET49" s="319" t="inlineStr">
        <f aca="false">IF($B49="","",IF(COUNTIFS('Eng GLA 6th, 7th, 8th'!$E$4:$DV$4,ET$3,'Eng GLA 6th, 7th, 8th'!$E52:$DV52,"&lt;&gt;")=0,"",SUMIF('Eng GLA 6th, 7th, 8th'!$E$4:$DV$4,ET$3,'Eng GLA 6th, 7th, 8th'!$E52:$DV52)))</f>
        <is>
          <t/>
        </is>
      </c>
      <c r="EU49" s="319" t="inlineStr">
        <f aca="false">IF($B49="","",IF(COUNTIFS('Eng GLA 6th, 7th, 8th'!$E$4:$DV$4,EU$3,'Eng GLA 6th, 7th, 8th'!$E52:$DV52,"&lt;&gt;")=0,"",SUMIF('Eng GLA 6th, 7th, 8th'!$E$4:$DV$4,EU$3,'Eng GLA 6th, 7th, 8th'!$E52:$DV52)))</f>
        <is>
          <t/>
        </is>
      </c>
      <c r="EV49" s="319" t="inlineStr">
        <f aca="false">IF($B49="","",IF(COUNTIFS('Eng GLA 6th, 7th, 8th'!$E$4:$DV$4,EV$3,'Eng GLA 6th, 7th, 8th'!$E52:$DV52,"&lt;&gt;")=0,"",SUMIF('Eng GLA 6th, 7th, 8th'!$E$4:$DV$4,EV$3,'Eng GLA 6th, 7th, 8th'!$E52:$DV52)))</f>
        <is>
          <t/>
        </is>
      </c>
      <c r="EW49" s="319" t="inlineStr">
        <f aca="false">IF($B49="","",IF(COUNTIFS('Eng GLA 6th, 7th, 8th'!$E$4:$DV$4,EW$3,'Eng GLA 6th, 7th, 8th'!$E52:$DV52,"&lt;&gt;")=0,"",SUMIF('Eng GLA 6th, 7th, 8th'!$E$4:$DV$4,EW$3,'Eng GLA 6th, 7th, 8th'!$E52:$DV52)))</f>
        <is>
          <t/>
        </is>
      </c>
      <c r="EX49" s="319" t="inlineStr">
        <f aca="false">IF($B49="","",IF(COUNTIFS('Eng GLA 6th, 7th, 8th'!$E$4:$DV$4,EX$3,'Eng GLA 6th, 7th, 8th'!$E52:$DV52,"&lt;&gt;")=0,"",SUMIF('Eng GLA 6th, 7th, 8th'!$E$4:$DV$4,EX$3,'Eng GLA 6th, 7th, 8th'!$E52:$DV52)))</f>
        <is>
          <t/>
        </is>
      </c>
      <c r="EY49" s="319" t="inlineStr">
        <f aca="false">IF($B49="","",IF(COUNTIFS('Eng GLA 6th, 7th, 8th'!$E$4:$DV$4,EY$3,'Eng GLA 6th, 7th, 8th'!$E52:$DV52,"&lt;&gt;")=0,"",SUMIF('Eng GLA 6th, 7th, 8th'!$E$4:$DV$4,EY$3,'Eng GLA 6th, 7th, 8th'!$E52:$DV52)))</f>
        <is>
          <t/>
        </is>
      </c>
      <c r="EZ49" s="322" t="inlineStr">
        <f aca="false">IF('Cover Sheet'!$AC$6="8th", 'Eng GLA 6th, 7th, 8th'!CG52, "")</f>
        <is>
          <t/>
        </is>
      </c>
      <c r="FA49" s="319" t="inlineStr">
        <f aca="false">IF($B49="","",IF(COUNTIFS('Eng GLA 6th, 7th, 8th'!$E$4:$DV$4,FA$3,'Eng GLA 6th, 7th, 8th'!$E52:$DV52,"&lt;&gt;")=0,"",SUMIF('Eng GLA 6th, 7th, 8th'!$E$4:$DV$4,FA$3,'Eng GLA 6th, 7th, 8th'!$E52:$DV52)))</f>
        <is>
          <t/>
        </is>
      </c>
      <c r="FB49" s="319" t="inlineStr">
        <f aca="false">IF($B49="","",IF(COUNTIFS('Eng GLA 6th, 7th, 8th'!$E$4:$DV$4,FB$3,'Eng GLA 6th, 7th, 8th'!$E52:$DV52,"&lt;&gt;")=0,"",SUMIF('Eng GLA 6th, 7th, 8th'!$E$4:$DV$4,FB$3,'Eng GLA 6th, 7th, 8th'!$E52:$DV52)))</f>
        <is>
          <t/>
        </is>
      </c>
      <c r="FC49" s="319" t="inlineStr">
        <f aca="false">IF($B49="","",IF(COUNTIFS('Eng GLA 6th, 7th, 8th'!$E$4:$DV$4,FC$3,'Eng GLA 6th, 7th, 8th'!$E52:$DV52,"&lt;&gt;")=0,"",SUMIF('Eng GLA 6th, 7th, 8th'!$E$4:$DV$4,FC$3,'Eng GLA 6th, 7th, 8th'!$E52:$DV52)))</f>
        <is>
          <t/>
        </is>
      </c>
      <c r="FD49" s="319" t="inlineStr">
        <f aca="false">IF($B49="","",IF(COUNTIFS('Eng GLA 6th, 7th, 8th'!$E$4:$DV$4,FD$3,'Eng GLA 6th, 7th, 8th'!$E52:$DV52,"&lt;&gt;")=0,"",SUMIF('Eng GLA 6th, 7th, 8th'!$E$4:$DV$4,FD$3,'Eng GLA 6th, 7th, 8th'!$E52:$DV52)))</f>
        <is>
          <t/>
        </is>
      </c>
      <c r="FE49" s="319" t="inlineStr">
        <f aca="false">IF($B49="","",IF(COUNTIFS('Eng GLA 6th, 7th, 8th'!$E$4:$DV$4,FE$3,'Eng GLA 6th, 7th, 8th'!$E52:$DV52,"&lt;&gt;")=0,"",SUMIF('Eng GLA 6th, 7th, 8th'!$E$4:$DV$4,FE$3,'Eng GLA 6th, 7th, 8th'!$E52:$DV52)))</f>
        <is>
          <t/>
        </is>
      </c>
      <c r="FF49" s="319" t="inlineStr">
        <f aca="false">IF($B49="","",IF(COUNTIFS('Eng GLA 6th, 7th, 8th'!$E$4:$DV$4,FF$3,'Eng GLA 6th, 7th, 8th'!$E52:$DV52,"&lt;&gt;")=0,"",SUMIF('Eng GLA 6th, 7th, 8th'!$E$4:$DV$4,FF$3,'Eng GLA 6th, 7th, 8th'!$E52:$DV52)))</f>
        <is>
          <t/>
        </is>
      </c>
      <c r="FG49" s="319" t="inlineStr">
        <f aca="false">IF($B49="","",IF(COUNTIFS('Eng GLA 6th, 7th, 8th'!$E$4:$DV$4,FG$3,'Eng GLA 6th, 7th, 8th'!$E52:$DV52,"&lt;&gt;")=0,"",SUMIF('Eng GLA 6th, 7th, 8th'!$E$4:$DV$4,FG$3,'Eng GLA 6th, 7th, 8th'!$E52:$DV52)))</f>
        <is>
          <t/>
        </is>
      </c>
      <c r="FH49" s="319" t="inlineStr">
        <f aca="false">IF($B49="","",IF(COUNTIFS('Eng GLA 6th, 7th, 8th'!$E$4:$DV$4,FH$3,'Eng GLA 6th, 7th, 8th'!$E52:$DV52,"&lt;&gt;")=0,"",SUMIF('Eng GLA 6th, 7th, 8th'!$E$4:$DV$4,FH$3,'Eng GLA 6th, 7th, 8th'!$E52:$DV52)))</f>
        <is>
          <t/>
        </is>
      </c>
      <c r="FI49" s="319" t="inlineStr">
        <f aca="false">IF($B49="","",IF(COUNTIFS('Eng GLA 6th, 7th, 8th'!$E$4:$DV$4,FI$3,'Eng GLA 6th, 7th, 8th'!$E52:$DV52,"&lt;&gt;")=0,"",SUMIF('Eng GLA 6th, 7th, 8th'!$E$4:$DV$4,FI$3,'Eng GLA 6th, 7th, 8th'!$E52:$DV52)))</f>
        <is>
          <t/>
        </is>
      </c>
      <c r="FJ49" s="319" t="inlineStr">
        <f aca="false">IF($B49="","",IF(COUNTIFS('Eng GLA 6th, 7th, 8th'!$E$4:$DV$4,FJ$3,'Eng GLA 6th, 7th, 8th'!$E52:$DV52,"&lt;&gt;")=0,"",SUMIF('Eng GLA 6th, 7th, 8th'!$E$4:$DV$4,FJ$3,'Eng GLA 6th, 7th, 8th'!$E52:$DV52)))</f>
        <is>
          <t/>
        </is>
      </c>
      <c r="FK49" s="319" t="inlineStr">
        <f aca="false">IF($B49="","",IF(COUNTIFS('Eng GLA 6th, 7th, 8th'!$E$4:$DV$4,FK$3,'Eng GLA 6th, 7th, 8th'!$E52:$DV52,"&lt;&gt;")=0,"",SUMIF('Eng GLA 6th, 7th, 8th'!$E$4:$DV$4,FK$3,'Eng GLA 6th, 7th, 8th'!$E52:$DV52)))</f>
        <is>
          <t/>
        </is>
      </c>
      <c r="FL49" s="319" t="inlineStr">
        <f aca="false">IF($B49="","",IF(COUNTIFS('Eng GLA 6th, 7th, 8th'!$E$4:$DV$4,FL$3,'Eng GLA 6th, 7th, 8th'!$E52:$DV52,"&lt;&gt;")=0,"",SUMIF('Eng GLA 6th, 7th, 8th'!$E$4:$DV$4,FL$3,'Eng GLA 6th, 7th, 8th'!$E52:$DV52)))</f>
        <is>
          <t/>
        </is>
      </c>
      <c r="FM49" s="319" t="inlineStr">
        <f aca="false">IF($B49="","",IF(COUNTIFS('Eng GLA 6th, 7th, 8th'!$E$4:$DV$4,FM$3,'Eng GLA 6th, 7th, 8th'!$E52:$DV52,"&lt;&gt;")=0,"",SUMIF('Eng GLA 6th, 7th, 8th'!$E$4:$DV$4,FM$3,'Eng GLA 6th, 7th, 8th'!$E52:$DV52)))</f>
        <is>
          <t/>
        </is>
      </c>
      <c r="FN49" s="319" t="inlineStr">
        <f aca="false">IF($B49="","",IF(COUNTIFS('Eng GLA 6th, 7th, 8th'!$E$4:$DV$4,FN$3,'Eng GLA 6th, 7th, 8th'!$E52:$DV52,"&lt;&gt;")=0,"",SUMIF('Eng GLA 6th, 7th, 8th'!$E$4:$DV$4,FN$3,'Eng GLA 6th, 7th, 8th'!$E52:$DV52)))</f>
        <is>
          <t/>
        </is>
      </c>
      <c r="FO49" s="319" t="inlineStr">
        <f aca="false">IF($B49="","",IF(COUNTIFS('Eng GLA 6th, 7th, 8th'!$E$4:$DV$4,FO$3,'Eng GLA 6th, 7th, 8th'!$E52:$DV52,"&lt;&gt;")=0,"",SUMIF('Eng GLA 6th, 7th, 8th'!$E$4:$DV$4,FO$3,'Eng GLA 6th, 7th, 8th'!$E52:$DV52)))</f>
        <is>
          <t/>
        </is>
      </c>
    </row>
    <row r="50" customFormat="false" ht="12.75" hidden="false" customHeight="true" outlineLevel="0" collapsed="false">
      <c r="A50" s="315" t="n">
        <v>46</v>
      </c>
      <c r="B50" s="315" t="inlineStr">
        <f aca="false">'English Scores- Leveled papers'!B52</f>
        <is>
          <t/>
        </is>
      </c>
      <c r="C50" s="315"/>
      <c r="D50" s="316" t="inlineStr">
        <f aca="false">IF(OR(B50="",H50="",'Cover Sheet'!E50=""),"",'Cover Sheet'!E50)</f>
        <is>
          <t/>
        </is>
      </c>
      <c r="E50" s="316" t="inlineStr">
        <f aca="false">IF(OR(B50="",H50="",'Cover Sheet'!F50=""),"",'Cover Sheet'!F50)</f>
        <is>
          <t/>
        </is>
      </c>
      <c r="F50" s="316" t="inlineStr">
        <f aca="false">IF(OR(B50="",H50="",'Cover Sheet'!H50=""),"",'Cover Sheet'!H50)</f>
        <is>
          <t/>
        </is>
      </c>
      <c r="G50" s="316"/>
      <c r="H50" s="316" t="inlineStr">
        <f aca="false">IF(OR(B50="",COUNT('English Scores- Leveled papers'!H52:KM52)=0),"",IF((AND(AB50&gt;=(70/100),AB50&lt;1.1)),9,IF((AND(AA50&gt;=(70/100),AA50&lt;1.1)),8,IF((AND(Z50&gt;=(70/100),Z50&lt;1.1)),7,IF((AND(Y50&gt;=(70/100),Y50&lt;1.1)),6,IF(AND(X50&gt;=0.7,X50&lt;1.1),5.5,IF(AND(W50&gt;=0.7,W50&lt;1.1),5,IF(AND(V50&gt;=0.7,V50&lt;1.1),4.5,IF(AND(U50&gt;=0.7,U50&lt;1.1),4,IF(AND(T50&gt;=0.7,T50&lt;1.1),3.5,IF(AND(S50&gt;=0.7,S50&lt;1.1),3,IF(AND(R50&gt;=0.7,R50&lt;1.1),2.5,IF(AND(Q50&gt;=0.7,Q50&lt;1.1),2,IF(AND(P50&gt;=0.7,P50&lt;1.1),1.5,IF(AND(O50&gt;=0.7,O50&lt;1.1),1,IF(AND(N50&gt;=0.7,N50&lt;1.1),0.5,IF(AND(M50&gt;=0.7,M50&lt;1.1),0.2,IF(AND(L50&gt;=0.7,L50&lt;1.1),0,IF(COUNT('English Scores- Leveled papers'!H52:M52)=0,"",-0.5)))))))))))))))))))</f>
        <is>
          <t/>
        </is>
      </c>
      <c r="I50" s="317" t="str">
        <f aca="false">IFERROR(IF(OR(B50="",H50=""),"",IF((AND(AB50&gt;=(70/100),AB50&lt;1.1)),AB50,IF(AND((AA50)&gt;=(70/100),AA50&lt;1.1),AA50,IF((AND((Z50)&gt;=(70/100),Z50&lt;1.1)),Z50,IF(AND((Y50)&gt;=(70/100),Y50&lt;1.1),Y50,IF(AND(X50&gt;=0.7,X50&lt;1.1),X50,IF(AND((W50)&gt;=0.7,W50&lt;1.1),W50,IF(AND((V50)&gt;=0.7,V50&lt;1.1),V50,IF(AND((U50)&gt;=0.7,U50&lt;1.1),U50,IF(AND((T50)&gt;=0.7,T50&lt;1.1),T50,IF(AND((S50)&gt;=0.7,S50&lt;1.1),S50,IF(AND((R50)&gt;=0.7,R50&lt;1.1),R50,IF(AND((Q50)&gt;=0.7,Q50&lt;1.1),Q50,IF(AND((P50)&gt;=0.7,P50&lt;1.1),P50,IF(AND((O50)&gt;=0.7,O50&lt;1.1),O50,IF(AND((N50)&gt;=0.7,N50&lt;1.1),N50,IF(AND((M50)&gt;=0.7,M50&lt;1.1),M50,IF(AND((L50)&gt;=0.7,L50&lt;1.1),L50,L50)))))))))))))))))),"")</f>
        <v/>
      </c>
      <c r="J50" s="317" t="str">
        <f aca="false">IF((OR(B50="",H50="")),"",IF(AND((AB50)&gt;=(70/100),AB50&lt;1.1),"",IF((AND((AA50)&gt;=(70/100),AA50&lt;1.1)),AB50,IF((AND((Z50)&gt;=(70/100),Z50&lt;1.1)),AA50,IF((AND((Y50)&gt;=(70/100),Y50&lt;1.1)),Z50,IF(AND((X50)&gt;=0.7,X50&lt;1.1),Y50,IF(AND((W50)&gt;=0.7,W50&lt;1.1),X50,IF(AND((V50)&gt;=0.7,V50&lt;1.1),W50,IF(AND((U50)&gt;=0.7,U50&lt;1.1),V50,IF(AND((T50)&gt;=0.7,T50&lt;1.1),U50,IF(AND((S50)&gt;=0.7,S50&lt;1.1),T50,IF(AND((R50)&gt;=0.7,R50&lt;1.1),S50,IF(AND((Q50)&gt;=0.7,Q50&lt;1.1),R50,IF(AND((P50)&gt;=0.7,P50&lt;1.1),Q50,IF(AND((O50)&gt;=0.7,O50&lt;1.1),P50,IF(AND((N50)&gt;=0.7,N50&lt;1.1),O50,IF(AND((M50)&gt;=0.7,M50&lt;1.1),N50,IF(AND((L50)&gt;=0.7,L50&lt;1.1),M50,""))))))))))))))))))</f>
        <v/>
      </c>
      <c r="K50" s="317" t="str">
        <f aca="false">IF((OR(B50="",H50="")),"",IF(AND((AB50)&gt;=(70/100),AB50&lt;1.1),AA50,IF((AND((AA50)&gt;=(70/100),AA50&lt;1.1)),Z50,IF((AND((Z50)&gt;=(70/100),Z50&lt;1.1)),Y50,IF((AND((Y50)&gt;=(70/100),Y50&lt;1.1)),X50,IF(AND((X50)&gt;=0.7,X50&lt;1.1),W50,IF(AND((W50)&gt;=0.7,W50&lt;1.1),V50,IF(AND((V50)&gt;=0.7,V50&lt;1.1),U50,IF(AND((U50)&gt;=0.7,U50&lt;1.1),T50,IF(AND((T50)&gt;=0.7,T50&lt;1.1),S50,IF(AND((S50)&gt;=0.7,S50&lt;1.1),R50,IF(AND((R50)&gt;=0.7,R50&lt;1.1),Q50,IF(AND((Q50)&gt;=0.7,Q50&lt;1.1),P50,IF(AND((P50)&gt;=0.7,P50&lt;1.1),O50,IF(AND((O50)&gt;=0.7,O50&lt;1.1),N50,IF(AND((N50)&gt;=0.7,N50&lt;1.1),M50,IF(AND((M50)&gt;=0.7,M50&lt;1.1),L50,IF(AND((L50)&gt;=0.7,L50&lt;1.1),"",""))))))))))))))))))</f>
        <v/>
      </c>
      <c r="L50" s="318" t="str">
        <f aca="false">IFERROR(IF((B50=""),"",(IF(COUNT(AC50:AG50)=0,"",ROUND(SUM(AC50:AG50)/SUM($AC$2:$AG$2),1)))),"")</f>
        <v/>
      </c>
      <c r="M50" s="318" t="str">
        <f aca="false">IFERROR(IF((B50=""),"",(IF(COUNT(AH50:AL50)=0,"",ROUND(SUM(AH50:AL50)/SUM($AH$2:$AL$2),1)))),"")</f>
        <v/>
      </c>
      <c r="N50" s="318" t="str">
        <f aca="false">IFERROR(IF((B50=""),"",(IF(COUNT(AM50:AQ50)=0,"",ROUND(SUM(AM50:AQ50)/SUM($AM$2:$AQ$2),1)))),"")</f>
        <v/>
      </c>
      <c r="O50" s="318" t="str">
        <f aca="false">IFERROR(IF((B50=""),"",(IF(COUNT(AR50:AV50)=0,"",ROUND(SUM(AR50:AV50)/SUM($AR$2:$AV$2),1)))),"")</f>
        <v/>
      </c>
      <c r="P50" s="318" t="str">
        <f aca="false">IFERROR(IF((B50=""),"",(IF(COUNT(AX50:BB50)=0,"",ROUND(SUM(AX50:BB50)/SUM($AX$2:$BB$2),1)))),"")</f>
        <v/>
      </c>
      <c r="Q50" s="318" t="str">
        <f aca="false">IFERROR(IF((B50=""),"",(IF(COUNT(BD50:BJ50)=0,"",ROUND(SUM(BD50:BJ50)/SUM($BD$2:$BJ$2),1)))),0)</f>
        <v/>
      </c>
      <c r="R50" s="318" t="str">
        <f aca="false">IFERROR(IF((B50=""),"",(IF(COUNT(BL50:BS50)=0,"",ROUND(SUM(BL50:BR50)/SUM($BL$2:$BR$2),1)))),0)</f>
        <v/>
      </c>
      <c r="S50" s="318" t="str">
        <f aca="false">IFERROR(IF((B50=""),"",(IF(COUNT(BT50:CB50)=0,"",ROUND(SUM(BT50:CA50)/SUM($BT$2:$CA$2),1)))),0)</f>
        <v/>
      </c>
      <c r="T50" s="318" t="str">
        <f aca="false">IFERROR(IF((B50=""),"",(IF(COUNT(CC50:CJ50)=0,"",ROUND(SUM(CC50:CI50)/SUM($CC$2:$CI$2),1)))),0)</f>
        <v/>
      </c>
      <c r="U50" s="318" t="str">
        <f aca="false">IFERROR(IF((B50=""),"",(IF(COUNT(CK50:CQ50)=0,"",ROUND(SUM(CK50:CQ50)/SUM($CK$2:$CQ$2),1)))),0)</f>
        <v/>
      </c>
      <c r="V50" s="318" t="str">
        <f aca="false">IFERROR(IF((B50=""),"",(IF(COUNT(CS50:CY50)=0,"",ROUND(SUM(CS50:CY50)/SUM($CS$2:$CY$2),1)))),0)</f>
        <v/>
      </c>
      <c r="W50" s="318" t="str">
        <f aca="false">IFERROR(IF((B50=""),"",(IF(COUNT(DA50:DI50)=0,"",ROUND(SUM(DA50:DI50)/SUM($DA$2:$DI$2),1)))),0)</f>
        <v/>
      </c>
      <c r="X50" s="318" t="str">
        <f aca="false">IFERROR(IF((B50=""),"",(IF(COUNT(DK50:DP50)=0,"",ROUND(SUM(DK50:DP50)/SUM($DK$2:$DP$2),1)))),0)</f>
        <v/>
      </c>
      <c r="Y50" s="318"/>
      <c r="Z50" s="318"/>
      <c r="AA50" s="318"/>
      <c r="AB50" s="318"/>
      <c r="AC50" s="319" t="inlineStr">
        <f aca="false">IF($B50="","",IF(COUNTIFS('English Scores- Leveled papers'!$H$4:$KM$4,AC$3,'English Scores- Leveled papers'!$H52:$KM52,"&lt;&gt;")=0,"",SUMIF('English Scores- Leveled papers'!$H$4:$KM$4,AC$3,'English Scores- Leveled papers'!$H52:$KM52)))</f>
        <is>
          <t/>
        </is>
      </c>
      <c r="AD50" s="319" t="inlineStr">
        <f aca="false">IF($B50="","",IF(COUNTIFS('English Scores- Leveled papers'!$H$4:$KM$4,AD$3,'English Scores- Leveled papers'!$H52:$KM52,"&lt;&gt;")=0,"",SUMIF('English Scores- Leveled papers'!$H$4:$KM$4,AD$3,'English Scores- Leveled papers'!$H52:$KM52)))</f>
        <is>
          <t/>
        </is>
      </c>
      <c r="AE50" s="319" t="inlineStr">
        <f aca="false">IF($B50="","",IF(COUNTIFS('English Scores- Leveled papers'!$H$4:$KM$4,AE$3,'English Scores- Leveled papers'!$H52:$KM52,"&lt;&gt;")=0,"",SUMIF('English Scores- Leveled papers'!$H$4:$KM$4,AE$3,'English Scores- Leveled papers'!$H52:$KM52)))</f>
        <is>
          <t/>
        </is>
      </c>
      <c r="AF50" s="319" t="inlineStr">
        <f aca="false">IF($B50="","",IF(COUNTIFS('English Scores- Leveled papers'!$H$4:$KM$4,AF$3,'English Scores- Leveled papers'!$H52:$KM52,"&lt;&gt;")=0,"",SUMIF('English Scores- Leveled papers'!$H$4:$KM$4,AF$3,'English Scores- Leveled papers'!$H52:$KM52)))</f>
        <is>
          <t/>
        </is>
      </c>
      <c r="AG50" s="319" t="inlineStr">
        <f aca="false">IF($B50="","",IF(COUNTIFS('English Scores- Leveled papers'!$H$4:$KM$4,AG$3,'English Scores- Leveled papers'!$H52:$KM52,"&lt;&gt;")=0,"",SUMIF('English Scores- Leveled papers'!$H$4:$KM$4,AG$3,'English Scores- Leveled papers'!$H52:$KM52)))</f>
        <is>
          <t/>
        </is>
      </c>
      <c r="AH50" s="319" t="inlineStr">
        <f aca="false">IF($B50="","",IF(COUNTIFS('English Scores- Leveled papers'!$H$4:$KM$4,AH$3,'English Scores- Leveled papers'!$H52:$KM52,"&lt;&gt;")=0,"",SUMIF('English Scores- Leveled papers'!$H$4:$KM$4,AH$3,'English Scores- Leveled papers'!$H52:$KM52)))</f>
        <is>
          <t/>
        </is>
      </c>
      <c r="AI50" s="319" t="inlineStr">
        <f aca="false">IF($B50="","",IF(COUNTIFS('English Scores- Leveled papers'!$H$4:$KM$4,AI$3,'English Scores- Leveled papers'!$H52:$KM52,"&lt;&gt;")=0,"",SUMIF('English Scores- Leveled papers'!$H$4:$KM$4,AI$3,'English Scores- Leveled papers'!$H52:$KM52)))</f>
        <is>
          <t/>
        </is>
      </c>
      <c r="AJ50" s="319" t="inlineStr">
        <f aca="false">IF($B50="","",IF(COUNTIFS('English Scores- Leveled papers'!$H$4:$KM$4,AJ$3,'English Scores- Leveled papers'!$H52:$KM52,"&lt;&gt;")=0,"",SUMIF('English Scores- Leveled papers'!$H$4:$KM$4,AJ$3,'English Scores- Leveled papers'!$H52:$KM52)))</f>
        <is>
          <t/>
        </is>
      </c>
      <c r="AK50" s="319" t="inlineStr">
        <f aca="false">IF($B50="","",IF(COUNTIFS('English Scores- Leveled papers'!$H$4:$KM$4,AK$3,'English Scores- Leveled papers'!$H52:$KM52,"&lt;&gt;")=0,"",SUMIF('English Scores- Leveled papers'!$H$4:$KM$4,AK$3,'English Scores- Leveled papers'!$H52:$KM52)))</f>
        <is>
          <t/>
        </is>
      </c>
      <c r="AL50" s="319" t="inlineStr">
        <f aca="false">IF($B50="","",IF(COUNTIFS('English Scores- Leveled papers'!$H$4:$KM$4,AL$3,'English Scores- Leveled papers'!$H52:$KM52,"&lt;&gt;")=0,"",SUMIF('English Scores- Leveled papers'!$H$4:$KM$4,AL$3,'English Scores- Leveled papers'!$H52:$KM52)))</f>
        <is>
          <t/>
        </is>
      </c>
      <c r="AM50" s="319" t="inlineStr">
        <f aca="false">IF($B50="","",IF(COUNTIFS('English Scores- Leveled papers'!$H$4:$KM$4,AM$3,'English Scores- Leveled papers'!$H52:$KM52,"&lt;&gt;")=0,"",SUMIF('English Scores- Leveled papers'!$H$4:$KM$4,AM$3,'English Scores- Leveled papers'!$H52:$KM52)))</f>
        <is>
          <t/>
        </is>
      </c>
      <c r="AN50" s="319" t="inlineStr">
        <f aca="false">IF($B50="","",IF(COUNTIFS('English Scores- Leveled papers'!$H$4:$KM$4,AN$3,'English Scores- Leveled papers'!$H52:$KM52,"&lt;&gt;")=0,"",SUMIF('English Scores- Leveled papers'!$H$4:$KM$4,AN$3,'English Scores- Leveled papers'!$H52:$KM52)))</f>
        <is>
          <t/>
        </is>
      </c>
      <c r="AO50" s="319" t="inlineStr">
        <f aca="false">IF($B50="","",IF(COUNTIFS('English Scores- Leveled papers'!$H$4:$KM$4,AO$3,'English Scores- Leveled papers'!$H52:$KM52,"&lt;&gt;")=0,"",SUMIF('English Scores- Leveled papers'!$H$4:$KM$4,AO$3,'English Scores- Leveled papers'!$H52:$KM52)))</f>
        <is>
          <t/>
        </is>
      </c>
      <c r="AP50" s="319" t="inlineStr">
        <f aca="false">IF($B50="","",IF(COUNTIFS('English Scores- Leveled papers'!$H$4:$KM$4,AP$3,'English Scores- Leveled papers'!$H52:$KM52,"&lt;&gt;")=0,"",SUMIF('English Scores- Leveled papers'!$H$4:$KM$4,AP$3,'English Scores- Leveled papers'!$H52:$KM52)))</f>
        <is>
          <t/>
        </is>
      </c>
      <c r="AQ50" s="319" t="inlineStr">
        <f aca="false">IF($B50="","",IF(COUNTIFS('English Scores- Leveled papers'!$H$4:$KM$4,AQ$3,'English Scores- Leveled papers'!$H52:$KM52,"&lt;&gt;")=0,"",SUMIF('English Scores- Leveled papers'!$H$4:$KM$4,AQ$3,'English Scores- Leveled papers'!$H52:$KM52)))</f>
        <is>
          <t/>
        </is>
      </c>
      <c r="AR50" s="319" t="inlineStr">
        <f aca="false">IF($B50="","",IF(COUNTIFS('English Scores- Leveled papers'!$H$4:$KM$4,AR$3,'English Scores- Leveled papers'!$H52:$KM52,"&lt;&gt;")=0,"",SUMIF('English Scores- Leveled papers'!$H$4:$KM$4,AR$3,'English Scores- Leveled papers'!$H52:$KM52)))</f>
        <is>
          <t/>
        </is>
      </c>
      <c r="AS50" s="319" t="inlineStr">
        <f aca="false">IF($B50="","",IF(COUNTIFS('English Scores- Leveled papers'!$H$4:$KM$4,AS$3,'English Scores- Leveled papers'!$H52:$KM52,"&lt;&gt;")=0,"",SUMIF('English Scores- Leveled papers'!$H$4:$KM$4,AS$3,'English Scores- Leveled papers'!$H52:$KM52)))</f>
        <is>
          <t/>
        </is>
      </c>
      <c r="AT50" s="319" t="inlineStr">
        <f aca="false">IF($B50="","",IF(COUNTIFS('English Scores- Leveled papers'!$H$4:$KM$4,AT$3,'English Scores- Leveled papers'!$H52:$KM52,"&lt;&gt;")=0,"",SUMIF('English Scores- Leveled papers'!$H$4:$KM$4,AT$3,'English Scores- Leveled papers'!$H52:$KM52)))</f>
        <is>
          <t/>
        </is>
      </c>
      <c r="AU50" s="319" t="inlineStr">
        <f aca="false">IF($B50="","",IF(COUNTIFS('English Scores- Leveled papers'!$H$4:$KM$4,AU$3,'English Scores- Leveled papers'!$H52:$KM52,"&lt;&gt;")=0,"",SUMIF('English Scores- Leveled papers'!$H$4:$KM$4,AU$3,'English Scores- Leveled papers'!$H52:$KM52)))</f>
        <is>
          <t/>
        </is>
      </c>
      <c r="AV50" s="319" t="inlineStr">
        <f aca="false">IF($B50="","",IF(COUNTIFS('English Scores- Leveled papers'!$H$4:$KM$4,AV$3,'English Scores- Leveled papers'!$H52:$KM52,"&lt;&gt;")=0,"",SUMIF('English Scores- Leveled papers'!$H$4:$KM$4,AV$3,'English Scores- Leveled papers'!$H52:$KM52)))</f>
        <is>
          <t/>
        </is>
      </c>
      <c r="AW50" s="319" t="inlineStr">
        <f aca="false">IF($B50="","",IF(COUNTIFS('English Scores- Leveled papers'!$H$4:$KM$4,AW$3,'English Scores- Leveled papers'!$H52:$KM52,"&lt;&gt;")=0,"",SUMIF('English Scores- Leveled papers'!$H$4:$KM$4,AW$3,'English Scores- Leveled papers'!$H52:$KM52)))</f>
        <is>
          <t/>
        </is>
      </c>
      <c r="AX50" s="319" t="inlineStr">
        <f aca="false">IF($B50="","",IF(COUNTIFS('English Scores- Leveled papers'!$H$4:$KM$4,AX$3,'English Scores- Leveled papers'!$H52:$KM52,"&lt;&gt;")=0,"",SUMIF('English Scores- Leveled papers'!$H$4:$KM$4,AX$3,'English Scores- Leveled papers'!$H52:$KM52)))</f>
        <is>
          <t/>
        </is>
      </c>
      <c r="AY50" s="319" t="inlineStr">
        <f aca="false">IF($B50="","",IF(COUNTIFS('English Scores- Leveled papers'!$H$4:$KM$4,AY$3,'English Scores- Leveled papers'!$H52:$KM52,"&lt;&gt;")=0,"",SUMIF('English Scores- Leveled papers'!$H$4:$KM$4,AY$3,'English Scores- Leveled papers'!$H52:$KM52)))</f>
        <is>
          <t/>
        </is>
      </c>
      <c r="AZ50" s="319" t="inlineStr">
        <f aca="false">IF($B50="","",IF(COUNTIFS('English Scores- Leveled papers'!$H$4:$KM$4,AZ$3,'English Scores- Leveled papers'!$H52:$KM52,"&lt;&gt;")=0,"",SUMIF('English Scores- Leveled papers'!$H$4:$KM$4,AZ$3,'English Scores- Leveled papers'!$H52:$KM52)))</f>
        <is>
          <t/>
        </is>
      </c>
      <c r="BA50" s="319" t="inlineStr">
        <f aca="false">IF($B50="","",IF(COUNTIFS('English Scores- Leveled papers'!$H$4:$KM$4,BA$3,'English Scores- Leveled papers'!$H52:$KM52,"&lt;&gt;")=0,"",SUMIF('English Scores- Leveled papers'!$H$4:$KM$4,BA$3,'English Scores- Leveled papers'!$H52:$KM52)))</f>
        <is>
          <t/>
        </is>
      </c>
      <c r="BB50" s="319" t="inlineStr">
        <f aca="false">IF($B50="","",IF(COUNTIFS('English Scores- Leveled papers'!$H$4:$KM$4,BB$3,'English Scores- Leveled papers'!$H52:$KM52,"&lt;&gt;")=0,"",SUMIF('English Scores- Leveled papers'!$H$4:$KM$4,BB$3,'English Scores- Leveled papers'!$H52:$KM52)))</f>
        <is>
          <t/>
        </is>
      </c>
      <c r="BC50" s="319" t="inlineStr">
        <f aca="false">IF($B50="","",IF(COUNTIFS('English Scores- Leveled papers'!$H$4:$KM$4,BC$3,'English Scores- Leveled papers'!$H52:$KM52,"&lt;&gt;")=0,"",SUMIF('English Scores- Leveled papers'!$H$4:$KM$4,BC$3,'English Scores- Leveled papers'!$H52:$KM52)))</f>
        <is>
          <t/>
        </is>
      </c>
      <c r="BD50" s="319" t="inlineStr">
        <f aca="false">IF($B50="","",IF(COUNTIFS('English Scores- Leveled papers'!$H$4:$KM$4,BD$3,'English Scores- Leveled papers'!$H52:$KM52,"&lt;&gt;")=0,"",SUMIF('English Scores- Leveled papers'!$H$4:$KM$4,BD$3,'English Scores- Leveled papers'!$H52:$KM52)))</f>
        <is>
          <t/>
        </is>
      </c>
      <c r="BE50" s="319" t="inlineStr">
        <f aca="false">IF($B50="","",IF(COUNTIFS('English Scores- Leveled papers'!$H$4:$KM$4,BE$3,'English Scores- Leveled papers'!$H52:$KM52,"&lt;&gt;")=0,"",SUMIF('English Scores- Leveled papers'!$H$4:$KM$4,BE$3,'English Scores- Leveled papers'!$H52:$KM52)))</f>
        <is>
          <t/>
        </is>
      </c>
      <c r="BF50" s="319" t="inlineStr">
        <f aca="false">IF($B50="","",IF(COUNTIFS('English Scores- Leveled papers'!$H$4:$KM$4,BF$3,'English Scores- Leveled papers'!$H52:$KM52,"&lt;&gt;")=0,"",SUMIF('English Scores- Leveled papers'!$H$4:$KM$4,BF$3,'English Scores- Leveled papers'!$H52:$KM52)))</f>
        <is>
          <t/>
        </is>
      </c>
      <c r="BG50" s="319" t="inlineStr">
        <f aca="false">IF($B50="","",IF(COUNTIFS('English Scores- Leveled papers'!$H$4:$KM$4,BG$3,'English Scores- Leveled papers'!$H52:$KM52,"&lt;&gt;")=0,"",SUMIF('English Scores- Leveled papers'!$H$4:$KM$4,BG$3,'English Scores- Leveled papers'!$H52:$KM52)))</f>
        <is>
          <t/>
        </is>
      </c>
      <c r="BH50" s="319" t="inlineStr">
        <f aca="false">IF($B50="","",IF(COUNTIFS('English Scores- Leveled papers'!$H$4:$KM$4,BH$3,'English Scores- Leveled papers'!$H52:$KM52,"&lt;&gt;")=0,"",SUMIF('English Scores- Leveled papers'!$H$4:$KM$4,BH$3,'English Scores- Leveled papers'!$H52:$KM52)))</f>
        <is>
          <t/>
        </is>
      </c>
      <c r="BI50" s="319" t="inlineStr">
        <f aca="false">IF($B50="","",IF(COUNTIFS('English Scores- Leveled papers'!$H$4:$KM$4,BI$3,'English Scores- Leveled papers'!$H52:$KM52,"&lt;&gt;")=0,"",SUMIF('English Scores- Leveled papers'!$H$4:$KM$4,BI$3,'English Scores- Leveled papers'!$H52:$KM52)))</f>
        <is>
          <t/>
        </is>
      </c>
      <c r="BJ50" s="319" t="inlineStr">
        <f aca="false">IF($B50="","",IF(COUNTIFS('English Scores- Leveled papers'!$H$4:$KM$4,BJ$3,'English Scores- Leveled papers'!$H52:$KM52,"&lt;&gt;")=0,"",SUMIF('English Scores- Leveled papers'!$H$4:$KM$4,BJ$3,'English Scores- Leveled papers'!$H52:$KM52)))</f>
        <is>
          <t/>
        </is>
      </c>
      <c r="BK50" s="319" t="inlineStr">
        <f aca="false">IF($B50="","",IF(COUNTIFS('English Scores- Leveled papers'!$H$4:$KM$4,BK$3,'English Scores- Leveled papers'!$H52:$KM52,"&lt;&gt;")=0,"",SUMIF('English Scores- Leveled papers'!$H$4:$KM$4,BK$3,'English Scores- Leveled papers'!$H52:$KM52)))</f>
        <is>
          <t/>
        </is>
      </c>
      <c r="BL50" s="319" t="inlineStr">
        <f aca="false">IF($B50="","",IF(COUNTIFS('English Scores- Leveled papers'!$H$4:$KM$4,BL$3,'English Scores- Leveled papers'!$H52:$KM52,"&lt;&gt;")=0,"",SUMIF('English Scores- Leveled papers'!$H$4:$KM$4,BL$3,'English Scores- Leveled papers'!$H52:$KM52)))</f>
        <is>
          <t/>
        </is>
      </c>
      <c r="BM50" s="319" t="inlineStr">
        <f aca="false">IF($B50="","",IF(COUNTIFS('English Scores- Leveled papers'!$H$4:$KM$4,BM$3,'English Scores- Leveled papers'!$H52:$KM52,"&lt;&gt;")=0,"",SUMIF('English Scores- Leveled papers'!$H$4:$KM$4,BM$3,'English Scores- Leveled papers'!$H52:$KM52)))</f>
        <is>
          <t/>
        </is>
      </c>
      <c r="BN50" s="319" t="inlineStr">
        <f aca="false">IF($B50="","",IF(COUNTIFS('English Scores- Leveled papers'!$H$4:$KM$4,BN$3,'English Scores- Leveled papers'!$H52:$KM52,"&lt;&gt;")=0,"",SUMIF('English Scores- Leveled papers'!$H$4:$KM$4,BN$3,'English Scores- Leveled papers'!$H52:$KM52)))</f>
        <is>
          <t/>
        </is>
      </c>
      <c r="BO50" s="319" t="inlineStr">
        <f aca="false">IF($B50="","",IF(COUNTIFS('English Scores- Leveled papers'!$H$4:$KM$4,BO$3,'English Scores- Leveled papers'!$H52:$KM52,"&lt;&gt;")=0,"",SUMIF('English Scores- Leveled papers'!$H$4:$KM$4,BO$3,'English Scores- Leveled papers'!$H52:$KM52)))</f>
        <is>
          <t/>
        </is>
      </c>
      <c r="BP50" s="319" t="inlineStr">
        <f aca="false">IF($B50="","",IF(COUNTIFS('English Scores- Leveled papers'!$H$4:$KM$4,BP$3,'English Scores- Leveled papers'!$H52:$KM52,"&lt;&gt;")=0,"",SUMIF('English Scores- Leveled papers'!$H$4:$KM$4,BP$3,'English Scores- Leveled papers'!$H52:$KM52)))</f>
        <is>
          <t/>
        </is>
      </c>
      <c r="BQ50" s="319" t="inlineStr">
        <f aca="false">IF($B50="","",IF(COUNTIFS('English Scores- Leveled papers'!$H$4:$KM$4,BQ$3,'English Scores- Leveled papers'!$H52:$KM52,"&lt;&gt;")=0,"",SUMIF('English Scores- Leveled papers'!$H$4:$KM$4,BQ$3,'English Scores- Leveled papers'!$H52:$KM52)))</f>
        <is>
          <t/>
        </is>
      </c>
      <c r="BR50" s="319" t="inlineStr">
        <f aca="false">IF($B50="","",IF(COUNTIFS('English Scores- Leveled papers'!$H$4:$KM$4,BR$3,'English Scores- Leveled papers'!$H52:$KM52,"&lt;&gt;")=0,"",SUMIF('English Scores- Leveled papers'!$H$4:$KM$4,BR$3,'English Scores- Leveled papers'!$H52:$KM52)))</f>
        <is>
          <t/>
        </is>
      </c>
      <c r="BS50" s="319" t="inlineStr">
        <f aca="false">IF($B50="","",IF(COUNTIFS('English Scores- Leveled papers'!$H$4:$KM$4,BS$3,'English Scores- Leveled papers'!$H52:$KM52,"&lt;&gt;")=0,"",SUMIF('English Scores- Leveled papers'!$H$4:$KM$4,BS$3,'English Scores- Leveled papers'!$H52:$KM52)))</f>
        <is>
          <t/>
        </is>
      </c>
      <c r="BT50" s="319" t="inlineStr">
        <f aca="false">IF($B50="","",IF(COUNTIFS('English Scores- Leveled papers'!$H$4:$KM$4,BT$3,'English Scores- Leveled papers'!$H52:$KM52,"&lt;&gt;")=0,"",SUMIF('English Scores- Leveled papers'!$H$4:$KM$4,BT$3,'English Scores- Leveled papers'!$H52:$KM52)))</f>
        <is>
          <t/>
        </is>
      </c>
      <c r="BU50" s="319" t="inlineStr">
        <f aca="false">IF($B50="","",IF(COUNTIFS('English Scores- Leveled papers'!$H$4:$KM$4,BU$3,'English Scores- Leveled papers'!$H52:$KM52,"&lt;&gt;")=0,"",SUMIF('English Scores- Leveled papers'!$H$4:$KM$4,BU$3,'English Scores- Leveled papers'!$H52:$KM52)))</f>
        <is>
          <t/>
        </is>
      </c>
      <c r="BV50" s="319" t="inlineStr">
        <f aca="false">IF($B50="","",IF(COUNTIFS('English Scores- Leveled papers'!$H$4:$KM$4,BV$3,'English Scores- Leveled papers'!$H52:$KM52,"&lt;&gt;")=0,"",SUMIF('English Scores- Leveled papers'!$H$4:$KM$4,BV$3,'English Scores- Leveled papers'!$H52:$KM52)))</f>
        <is>
          <t/>
        </is>
      </c>
      <c r="BW50" s="319" t="inlineStr">
        <f aca="false">IF($B50="","",IF(COUNTIFS('English Scores- Leveled papers'!$H$4:$KM$4,BW$3,'English Scores- Leveled papers'!$H52:$KM52,"&lt;&gt;")=0,"",SUMIF('English Scores- Leveled papers'!$H$4:$KM$4,BW$3,'English Scores- Leveled papers'!$H52:$KM52)))</f>
        <is>
          <t/>
        </is>
      </c>
      <c r="BX50" s="319" t="inlineStr">
        <f aca="false">IF($B50="","",IF(COUNTIFS('English Scores- Leveled papers'!$H$4:$KM$4,BX$3,'English Scores- Leveled papers'!$H52:$KM52,"&lt;&gt;")=0,"",SUMIF('English Scores- Leveled papers'!$H$4:$KM$4,BX$3,'English Scores- Leveled papers'!$H52:$KM52)))</f>
        <is>
          <t/>
        </is>
      </c>
      <c r="BY50" s="319" t="inlineStr">
        <f aca="false">IF($B50="","",IF(COUNTIFS('English Scores- Leveled papers'!$H$4:$KM$4,BY$3,'English Scores- Leveled papers'!$H52:$KM52,"&lt;&gt;")=0,"",SUMIF('English Scores- Leveled papers'!$H$4:$KM$4,BY$3,'English Scores- Leveled papers'!$H52:$KM52)))</f>
        <is>
          <t/>
        </is>
      </c>
      <c r="BZ50" s="319" t="inlineStr">
        <f aca="false">IF($B50="","",IF(COUNTIFS('English Scores- Leveled papers'!$H$4:$KM$4,BZ$3,'English Scores- Leveled papers'!$H52:$KM52,"&lt;&gt;")=0,"",SUMIF('English Scores- Leveled papers'!$H$4:$KM$4,BZ$3,'English Scores- Leveled papers'!$H52:$KM52)))</f>
        <is>
          <t/>
        </is>
      </c>
      <c r="CA50" s="319" t="inlineStr">
        <f aca="false">IF($B50="","",IF(COUNTIFS('English Scores- Leveled papers'!$H$4:$KM$4,CA$3,'English Scores- Leveled papers'!$H52:$KM52,"&lt;&gt;")=0,"",SUMIF('English Scores- Leveled papers'!$H$4:$KM$4,CA$3,'English Scores- Leveled papers'!$H52:$KM52)))</f>
        <is>
          <t/>
        </is>
      </c>
      <c r="CB50" s="319" t="inlineStr">
        <f aca="false">IF($B50="","",IF(COUNTIFS('English Scores- Leveled papers'!$H$4:$KM$4,CB$3,'English Scores- Leveled papers'!$H52:$KM52,"&lt;&gt;")=0,"",SUMIF('English Scores- Leveled papers'!$H$4:$KM$4,CB$3,'English Scores- Leveled papers'!$H52:$KM52)))</f>
        <is>
          <t/>
        </is>
      </c>
      <c r="CC50" s="319" t="inlineStr">
        <f aca="false">IF($B50="","",IF(COUNTIFS('English Scores- Leveled papers'!$H$4:$KM$4,CC$3,'English Scores- Leveled papers'!$H52:$KM52,"&lt;&gt;")=0,"",SUMIF('English Scores- Leveled papers'!$H$4:$KM$4,CC$3,'English Scores- Leveled papers'!$H52:$KM52)))</f>
        <is>
          <t/>
        </is>
      </c>
      <c r="CD50" s="319" t="inlineStr">
        <f aca="false">IF($B50="","",IF(COUNTIFS('English Scores- Leveled papers'!$H$4:$KM$4,CD$3,'English Scores- Leveled papers'!$H52:$KM52,"&lt;&gt;")=0,"",SUMIF('English Scores- Leveled papers'!$H$4:$KM$4,CD$3,'English Scores- Leveled papers'!$H52:$KM52)))</f>
        <is>
          <t/>
        </is>
      </c>
      <c r="CE50" s="319" t="inlineStr">
        <f aca="false">IF($B50="","",IF(COUNTIFS('English Scores- Leveled papers'!$H$4:$KM$4,CE$3,'English Scores- Leveled papers'!$H52:$KM52,"&lt;&gt;")=0,"",SUMIF('English Scores- Leveled papers'!$H$4:$KM$4,CE$3,'English Scores- Leveled papers'!$H52:$KM52)))</f>
        <is>
          <t/>
        </is>
      </c>
      <c r="CF50" s="319" t="inlineStr">
        <f aca="false">IF($B50="","",IF(COUNTIFS('English Scores- Leveled papers'!$H$4:$KM$4,CF$3,'English Scores- Leveled papers'!$H52:$KM52,"&lt;&gt;")=0,"",SUMIF('English Scores- Leveled papers'!$H$4:$KM$4,CF$3,'English Scores- Leveled papers'!$H52:$KM52)))</f>
        <is>
          <t/>
        </is>
      </c>
      <c r="CG50" s="319" t="inlineStr">
        <f aca="false">IF($B50="","",IF(COUNTIFS('English Scores- Leveled papers'!$H$4:$KM$4,CG$3,'English Scores- Leveled papers'!$H52:$KM52,"&lt;&gt;")=0,"",SUMIF('English Scores- Leveled papers'!$H$4:$KM$4,CG$3,'English Scores- Leveled papers'!$H52:$KM52)))</f>
        <is>
          <t/>
        </is>
      </c>
      <c r="CH50" s="319" t="inlineStr">
        <f aca="false">IF($B50="","",IF(COUNTIFS('English Scores- Leveled papers'!$H$4:$KM$4,CH$3,'English Scores- Leveled papers'!$H52:$KM52,"&lt;&gt;")=0,"",SUMIF('English Scores- Leveled papers'!$H$4:$KM$4,CH$3,'English Scores- Leveled papers'!$H52:$KM52)))</f>
        <is>
          <t/>
        </is>
      </c>
      <c r="CI50" s="319" t="inlineStr">
        <f aca="false">IF($B50="","",IF(COUNTIFS('English Scores- Leveled papers'!$H$4:$KM$4,CI$3,'English Scores- Leveled papers'!$H52:$KM52,"&lt;&gt;")=0,"",SUMIF('English Scores- Leveled papers'!$H$4:$KM$4,CI$3,'English Scores- Leveled papers'!$H52:$KM52)))</f>
        <is>
          <t/>
        </is>
      </c>
      <c r="CJ50" s="319" t="inlineStr">
        <f aca="false">IF($B50="","",IF(COUNTIFS('English Scores- Leveled papers'!$H$4:$KM$4,CJ$3,'English Scores- Leveled papers'!$H52:$KM52,"&lt;&gt;")=0,"",SUMIF('English Scores- Leveled papers'!$H$4:$KM$4,CJ$3,'English Scores- Leveled papers'!$H52:$KM52)))</f>
        <is>
          <t/>
        </is>
      </c>
      <c r="CK50" s="319" t="inlineStr">
        <f aca="false">IF($B50="","",IF(COUNTIFS('English Scores- Leveled papers'!$H$4:$KM$4,CK$3,'English Scores- Leveled papers'!$H52:$KM52,"&lt;&gt;")=0,"",SUMIF('English Scores- Leveled papers'!$H$4:$KM$4,CK$3,'English Scores- Leveled papers'!$H52:$KM52)))</f>
        <is>
          <t/>
        </is>
      </c>
      <c r="CL50" s="319" t="inlineStr">
        <f aca="false">IF($B50="","",IF(COUNTIFS('English Scores- Leveled papers'!$H$4:$KM$4,CL$3,'English Scores- Leveled papers'!$H52:$KM52,"&lt;&gt;")=0,"",SUMIF('English Scores- Leveled papers'!$H$4:$KM$4,CL$3,'English Scores- Leveled papers'!$H52:$KM52)))</f>
        <is>
          <t/>
        </is>
      </c>
      <c r="CM50" s="319" t="inlineStr">
        <f aca="false">IF($B50="","",IF(COUNTIFS('English Scores- Leveled papers'!$H$4:$KM$4,CM$3,'English Scores- Leveled papers'!$H52:$KM52,"&lt;&gt;")=0,"",SUMIF('English Scores- Leveled papers'!$H$4:$KM$4,CM$3,'English Scores- Leveled papers'!$H52:$KM52)))</f>
        <is>
          <t/>
        </is>
      </c>
      <c r="CN50" s="319" t="inlineStr">
        <f aca="false">IF($B50="","",IF(COUNTIFS('English Scores- Leveled papers'!$H$4:$KM$4,CN$3,'English Scores- Leveled papers'!$H52:$KM52,"&lt;&gt;")=0,"",SUMIF('English Scores- Leveled papers'!$H$4:$KM$4,CN$3,'English Scores- Leveled papers'!$H52:$KM52)))</f>
        <is>
          <t/>
        </is>
      </c>
      <c r="CO50" s="319" t="inlineStr">
        <f aca="false">IF($B50="","",IF(COUNTIFS('English Scores- Leveled papers'!$H$4:$KM$4,CO$3,'English Scores- Leveled papers'!$H52:$KM52,"&lt;&gt;")=0,"",SUMIF('English Scores- Leveled papers'!$H$4:$KM$4,CO$3,'English Scores- Leveled papers'!$H52:$KM52)))</f>
        <is>
          <t/>
        </is>
      </c>
      <c r="CP50" s="319" t="inlineStr">
        <f aca="false">IF($B50="","",IF(COUNTIFS('English Scores- Leveled papers'!$H$4:$KM$4,CP$3,'English Scores- Leveled papers'!$H52:$KM52,"&lt;&gt;")=0,"",SUMIF('English Scores- Leveled papers'!$H$4:$KM$4,CP$3,'English Scores- Leveled papers'!$H52:$KM52)))</f>
        <is>
          <t/>
        </is>
      </c>
      <c r="CQ50" s="319" t="inlineStr">
        <f aca="false">IF($B50="","",IF(COUNTIFS('English Scores- Leveled papers'!$H$4:$KM$4,CQ$3,'English Scores- Leveled papers'!$H52:$KM52,"&lt;&gt;")=0,"",SUMIF('English Scores- Leveled papers'!$H$4:$KM$4,CQ$3,'English Scores- Leveled papers'!$H52:$KM52)))</f>
        <is>
          <t/>
        </is>
      </c>
      <c r="CR50" s="319" t="inlineStr">
        <f aca="false">IF($B50="","",IF(COUNTIFS('English Scores- Leveled papers'!$H$4:$KM$4,CR$3,'English Scores- Leveled papers'!$H52:$KM52,"&lt;&gt;")=0,"",SUMIF('English Scores- Leveled papers'!$H$4:$KM$4,CR$3,'English Scores- Leveled papers'!$H52:$KM52)))</f>
        <is>
          <t/>
        </is>
      </c>
      <c r="CS50" s="319" t="inlineStr">
        <f aca="false">IF($B50="","",IF(COUNTIFS('English Scores- Leveled papers'!$H$4:$KM$4,CS$3,'English Scores- Leveled papers'!$H52:$KM52,"&lt;&gt;")=0,"",SUMIF('English Scores- Leveled papers'!$H$4:$KM$4,CS$3,'English Scores- Leveled papers'!$H52:$KM52)))</f>
        <is>
          <t/>
        </is>
      </c>
      <c r="CT50" s="319" t="inlineStr">
        <f aca="false">IF($B50="","",IF(COUNTIFS('English Scores- Leveled papers'!$H$4:$KM$4,CT$3,'English Scores- Leveled papers'!$H52:$KM52,"&lt;&gt;")=0,"",SUMIF('English Scores- Leveled papers'!$H$4:$KM$4,CT$3,'English Scores- Leveled papers'!$H52:$KM52)))</f>
        <is>
          <t/>
        </is>
      </c>
      <c r="CU50" s="319" t="inlineStr">
        <f aca="false">IF($B50="","",IF(COUNTIFS('English Scores- Leveled papers'!$H$4:$KM$4,CU$3,'English Scores- Leveled papers'!$H52:$KM52,"&lt;&gt;")=0,"",SUMIF('English Scores- Leveled papers'!$H$4:$KM$4,CU$3,'English Scores- Leveled papers'!$H52:$KM52)))</f>
        <is>
          <t/>
        </is>
      </c>
      <c r="CV50" s="319" t="inlineStr">
        <f aca="false">IF($B50="","",IF(COUNTIFS('English Scores- Leveled papers'!$H$4:$KM$4,CV$3,'English Scores- Leveled papers'!$H52:$KM52,"&lt;&gt;")=0,"",SUMIF('English Scores- Leveled papers'!$H$4:$KM$4,CV$3,'English Scores- Leveled papers'!$H52:$KM52)))</f>
        <is>
          <t/>
        </is>
      </c>
      <c r="CW50" s="319" t="inlineStr">
        <f aca="false">IF($B50="","",IF(COUNTIFS('English Scores- Leveled papers'!$H$4:$KM$4,CW$3,'English Scores- Leveled papers'!$H52:$KM52,"&lt;&gt;")=0,"",SUMIF('English Scores- Leveled papers'!$H$4:$KM$4,CW$3,'English Scores- Leveled papers'!$H52:$KM52)))</f>
        <is>
          <t/>
        </is>
      </c>
      <c r="CX50" s="319" t="inlineStr">
        <f aca="false">IF($B50="","",IF(COUNTIFS('English Scores- Leveled papers'!$H$4:$KM$4,CX$3,'English Scores- Leveled papers'!$H52:$KM52,"&lt;&gt;")=0,"",SUMIF('English Scores- Leveled papers'!$H$4:$KM$4,CX$3,'English Scores- Leveled papers'!$H52:$KM52)))</f>
        <is>
          <t/>
        </is>
      </c>
      <c r="CY50" s="319" t="inlineStr">
        <f aca="false">IF($B50="","",IF(COUNTIFS('English Scores- Leveled papers'!$H$4:$KM$4,CY$3,'English Scores- Leveled papers'!$H52:$KM52,"&lt;&gt;")=0,"",SUMIF('English Scores- Leveled papers'!$H$4:$KM$4,CY$3,'English Scores- Leveled papers'!$H52:$KM52)))</f>
        <is>
          <t/>
        </is>
      </c>
      <c r="CZ50" s="319" t="inlineStr">
        <f aca="false">IF($B50="","",IF(COUNTIFS('English Scores- Leveled papers'!$H$4:$KM$4,CZ$3,'English Scores- Leveled papers'!$H52:$KM52,"&lt;&gt;")=0,"",SUMIF('English Scores- Leveled papers'!$H$4:$KM$4,CZ$3,'English Scores- Leveled papers'!$H52:$KM52)))</f>
        <is>
          <t/>
        </is>
      </c>
      <c r="DA50" s="319" t="inlineStr">
        <f aca="false">IF($B50="","",IF(COUNTIFS('English Scores- Leveled papers'!$H$4:$KM$4,DA$3,'English Scores- Leveled papers'!$H52:$KM52,"&lt;&gt;")=0,"",SUMIF('English Scores- Leveled papers'!$H$4:$KM$4,DA$3,'English Scores- Leveled papers'!$H52:$KM52)))</f>
        <is>
          <t/>
        </is>
      </c>
      <c r="DB50" s="319" t="inlineStr">
        <f aca="false">IF($B50="","",IF(COUNTIFS('English Scores- Leveled papers'!$H$4:$KM$4,DB$3,'English Scores- Leveled papers'!$H52:$KM52,"&lt;&gt;")=0,"",SUMIF('English Scores- Leveled papers'!$H$4:$KM$4,DB$3,'English Scores- Leveled papers'!$H52:$KM52)))</f>
        <is>
          <t/>
        </is>
      </c>
      <c r="DC50" s="319" t="inlineStr">
        <f aca="false">IF($B50="","",IF(COUNTIFS('English Scores- Leveled papers'!$H$4:$KM$4,DC$3,'English Scores- Leveled papers'!$H52:$KM52,"&lt;&gt;")=0,"",SUMIF('English Scores- Leveled papers'!$H$4:$KM$4,DC$3,'English Scores- Leveled papers'!$H52:$KM52)))</f>
        <is>
          <t/>
        </is>
      </c>
      <c r="DD50" s="319" t="inlineStr">
        <f aca="false">IF($B50="","",IF(COUNTIFS('English Scores- Leveled papers'!$H$4:$KM$4,DD$3,'English Scores- Leveled papers'!$H52:$KM52,"&lt;&gt;")=0,"",SUMIF('English Scores- Leveled papers'!$H$4:$KM$4,DD$3,'English Scores- Leveled papers'!$H52:$KM52)))</f>
        <is>
          <t/>
        </is>
      </c>
      <c r="DE50" s="319" t="inlineStr">
        <f aca="false">IF($B50="","",IF(COUNTIFS('English Scores- Leveled papers'!$H$4:$KM$4,DE$3,'English Scores- Leveled papers'!$H52:$KM52,"&lt;&gt;")=0,"",SUMIF('English Scores- Leveled papers'!$H$4:$KM$4,DE$3,'English Scores- Leveled papers'!$H52:$KM52)))</f>
        <is>
          <t/>
        </is>
      </c>
      <c r="DF50" s="319" t="inlineStr">
        <f aca="false">IF($B50="","",IF(COUNTIFS('English Scores- Leveled papers'!$H$4:$KM$4,DF$3,'English Scores- Leveled papers'!$H52:$KM52,"&lt;&gt;")=0,"",SUMIF('English Scores- Leveled papers'!$H$4:$KM$4,DF$3,'English Scores- Leveled papers'!$H52:$KM52)))</f>
        <is>
          <t/>
        </is>
      </c>
      <c r="DG50" s="319" t="inlineStr">
        <f aca="false">IF($B50="","",IF(COUNTIFS('English Scores- Leveled papers'!$H$4:$KM$4,DG$3,'English Scores- Leveled papers'!$H52:$KM52,"&lt;&gt;")=0,"",SUMIF('English Scores- Leveled papers'!$H$4:$KM$4,DG$3,'English Scores- Leveled papers'!$H52:$KM52)))</f>
        <is>
          <t/>
        </is>
      </c>
      <c r="DH50" s="319" t="inlineStr">
        <f aca="false">IF($B50="","",IF(COUNTIFS('English Scores- Leveled papers'!$H$4:$KM$4,DH$3,'English Scores- Leveled papers'!$H52:$KM52,"&lt;&gt;")=0,"",SUMIF('English Scores- Leveled papers'!$H$4:$KM$4,DH$3,'English Scores- Leveled papers'!$H52:$KM52)))</f>
        <is>
          <t/>
        </is>
      </c>
      <c r="DI50" s="319" t="inlineStr">
        <f aca="false">IF($B50="","",IF(COUNTIFS('English Scores- Leveled papers'!$H$4:$KM$4,DI$3,'English Scores- Leveled papers'!$H52:$KM52,"&lt;&gt;")=0,"",SUMIF('English Scores- Leveled papers'!$H$4:$KM$4,DI$3,'English Scores- Leveled papers'!$H52:$KM52)))</f>
        <is>
          <t/>
        </is>
      </c>
      <c r="DJ50" s="319" t="inlineStr">
        <f aca="false">IF($B50="","",IF(COUNTIFS('English Scores- Leveled papers'!$H$4:$KM$4,DJ$3,'English Scores- Leveled papers'!$H52:$KM52,"&lt;&gt;")=0,"",SUMIF('English Scores- Leveled papers'!$H$4:$KM$4,DJ$3,'English Scores- Leveled papers'!$H52:$KM52)))</f>
        <is>
          <t/>
        </is>
      </c>
      <c r="DK50" s="319" t="inlineStr">
        <f aca="false">IF($B50="","",IF(COUNTIFS('English Scores- Leveled papers'!$H$4:$KM$4,DK$3,'English Scores- Leveled papers'!$H52:$KM52,"&lt;&gt;")=0,"",SUMIF('English Scores- Leveled papers'!$H$4:$KM$4,DK$3,'English Scores- Leveled papers'!$H52:$KM52)))</f>
        <is>
          <t/>
        </is>
      </c>
      <c r="DL50" s="319" t="inlineStr">
        <f aca="false">IF($B50="","",IF(COUNTIFS('English Scores- Leveled papers'!$H$4:$KM$4,DL$3,'English Scores- Leveled papers'!$H52:$KM52,"&lt;&gt;")=0,"",SUMIF('English Scores- Leveled papers'!$H$4:$KM$4,DL$3,'English Scores- Leveled papers'!$H52:$KM52)))</f>
        <is>
          <t/>
        </is>
      </c>
      <c r="DM50" s="319" t="inlineStr">
        <f aca="false">IF($B50="","",IF(COUNTIFS('English Scores- Leveled papers'!$H$4:$KM$4,DM$3,'English Scores- Leveled papers'!$H52:$KM52,"&lt;&gt;")=0,"",SUMIF('English Scores- Leveled papers'!$H$4:$KM$4,DM$3,'English Scores- Leveled papers'!$H52:$KM52)))</f>
        <is>
          <t/>
        </is>
      </c>
      <c r="DN50" s="319" t="inlineStr">
        <f aca="false">IF($B50="","",IF(COUNTIFS('English Scores- Leveled papers'!$H$4:$KM$4,DN$3,'English Scores- Leveled papers'!$H52:$KM52,"&lt;&gt;")=0,"",SUMIF('English Scores- Leveled papers'!$H$4:$KM$4,DN$3,'English Scores- Leveled papers'!$H52:$KM52)))</f>
        <is>
          <t/>
        </is>
      </c>
      <c r="DO50" s="319" t="inlineStr">
        <f aca="false">IF($B50="","",IF(COUNTIFS('English Scores- Leveled papers'!$H$4:$KM$4,DO$3,'English Scores- Leveled papers'!$H52:$KM52,"&lt;&gt;")=0,"",SUMIF('English Scores- Leveled papers'!$H$4:$KM$4,DO$3,'English Scores- Leveled papers'!$H52:$KM52)))</f>
        <is>
          <t/>
        </is>
      </c>
      <c r="DP50" s="319" t="inlineStr">
        <f aca="false">IF($B50="","",IF(COUNTIFS('English Scores- Leveled papers'!$H$4:$KM$4,DP$3,'English Scores- Leveled papers'!$H52:$KM52,"&lt;&gt;")=0,"",SUMIF('English Scores- Leveled papers'!$H$4:$KM$4,DP$3,'English Scores- Leveled papers'!$H52:$KM52)))</f>
        <is>
          <t/>
        </is>
      </c>
      <c r="DQ50" s="320" t="inlineStr">
        <f aca="false">IF($B50="","",IF(COUNTIFS('English Scores- Leveled papers'!$H$4:$KM$4,DQ$3,'English Scores- Leveled papers'!$H52:$KM52,"&lt;&gt;")=0,"",SUMIF('English Scores- Leveled papers'!$H$4:$KM$4,DQ$3,'English Scores- Leveled papers'!$H52:$KM52)))</f>
        <is>
          <t/>
        </is>
      </c>
      <c r="DR50" s="321" t="inlineStr">
        <f aca="false">IF('Cover Sheet'!$AC$6="6th", 'Eng GLA 6th, 7th, 8th'!D53, "")</f>
        <is>
          <t/>
        </is>
      </c>
      <c r="DU50" s="319" t="inlineStr">
        <f aca="false">IF($B50="","",IF(COUNTIFS('Eng GLA 6th, 7th, 8th'!$E$4:$DV$4,DU$3,'Eng GLA 6th, 7th, 8th'!$E53:$DV53,"&lt;&gt;")=0,"",SUMIF('Eng GLA 6th, 7th, 8th'!$E$4:$DV$4,DU$3,'Eng GLA 6th, 7th, 8th'!$E53:$DV53)))</f>
        <is>
          <t/>
        </is>
      </c>
      <c r="DV50" s="319" t="inlineStr">
        <f aca="false">IF($B50="","",IF(COUNTIFS('Eng GLA 6th, 7th, 8th'!$E$4:$DV$4,DV$3,'Eng GLA 6th, 7th, 8th'!$E53:$DV53,"&lt;&gt;")=0,"",SUMIF('Eng GLA 6th, 7th, 8th'!$E$4:$DV$4,DV$3,'Eng GLA 6th, 7th, 8th'!$E53:$DV53)))</f>
        <is>
          <t/>
        </is>
      </c>
      <c r="DW50" s="319" t="inlineStr">
        <f aca="false">IF($B50="","",IF(COUNTIFS('Eng GLA 6th, 7th, 8th'!$E$4:$DV$4,DW$3,'Eng GLA 6th, 7th, 8th'!$E53:$DV53,"&lt;&gt;")=0,"",SUMIF('Eng GLA 6th, 7th, 8th'!$E$4:$DV$4,DW$3,'Eng GLA 6th, 7th, 8th'!$E53:$DV53)))</f>
        <is>
          <t/>
        </is>
      </c>
      <c r="DX50" s="319" t="inlineStr">
        <f aca="false">IF($B50="","",IF(COUNTIFS('Eng GLA 6th, 7th, 8th'!$E$4:$DV$4,DX$3,'Eng GLA 6th, 7th, 8th'!$E53:$DV53,"&lt;&gt;")=0,"",SUMIF('Eng GLA 6th, 7th, 8th'!$E$4:$DV$4,DX$3,'Eng GLA 6th, 7th, 8th'!$E53:$DV53)))</f>
        <is>
          <t/>
        </is>
      </c>
      <c r="DY50" s="319" t="inlineStr">
        <f aca="false">IF($B50="","",IF(COUNTIFS('Eng GLA 6th, 7th, 8th'!$E$4:$DV$4,DY$3,'Eng GLA 6th, 7th, 8th'!$E53:$DV53,"&lt;&gt;")=0,"",SUMIF('Eng GLA 6th, 7th, 8th'!$E$4:$DV$4,DY$3,'Eng GLA 6th, 7th, 8th'!$E53:$DV53)))</f>
        <is>
          <t/>
        </is>
      </c>
      <c r="DZ50" s="319" t="inlineStr">
        <f aca="false">IF($B50="","",IF(COUNTIFS('Eng GLA 6th, 7th, 8th'!$E$4:$DV$4,DZ$3,'Eng GLA 6th, 7th, 8th'!$E53:$DV53,"&lt;&gt;")=0,"",SUMIF('Eng GLA 6th, 7th, 8th'!$E$4:$DV$4,DZ$3,'Eng GLA 6th, 7th, 8th'!$E53:$DV53)))</f>
        <is>
          <t/>
        </is>
      </c>
      <c r="EA50" s="319" t="inlineStr">
        <f aca="false">IF($B50="","",IF(COUNTIFS('Eng GLA 6th, 7th, 8th'!$E$4:$DV$4,EA$3,'Eng GLA 6th, 7th, 8th'!$E53:$DV53,"&lt;&gt;")=0,"",SUMIF('Eng GLA 6th, 7th, 8th'!$E$4:$DV$4,EA$3,'Eng GLA 6th, 7th, 8th'!$E53:$DV53)))</f>
        <is>
          <t/>
        </is>
      </c>
      <c r="EB50" s="319" t="inlineStr">
        <f aca="false">IF($B50="","",IF(COUNTIFS('Eng GLA 6th, 7th, 8th'!$E$4:$DV$4,EB$3,'Eng GLA 6th, 7th, 8th'!$E53:$DV53,"&lt;&gt;")=0,"",SUMIF('Eng GLA 6th, 7th, 8th'!$E$4:$DV$4,EB$3,'Eng GLA 6th, 7th, 8th'!$E53:$DV53)))</f>
        <is>
          <t/>
        </is>
      </c>
      <c r="EC50" s="319" t="inlineStr">
        <f aca="false">IF($B50="","",IF(COUNTIFS('Eng GLA 6th, 7th, 8th'!$E$4:$DV$4,EC$3,'Eng GLA 6th, 7th, 8th'!$E53:$DV53,"&lt;&gt;")=0,"",SUMIF('Eng GLA 6th, 7th, 8th'!$E$4:$DV$4,EC$3,'Eng GLA 6th, 7th, 8th'!$E53:$DV53)))</f>
        <is>
          <t/>
        </is>
      </c>
      <c r="ED50" s="319" t="inlineStr">
        <f aca="false">IF($B50="","",IF(COUNTIFS('Eng GLA 6th, 7th, 8th'!$E$4:$DV$4,ED$3,'Eng GLA 6th, 7th, 8th'!$E53:$DV53,"&lt;&gt;")=0,"",SUMIF('Eng GLA 6th, 7th, 8th'!$E$4:$DV$4,ED$3,'Eng GLA 6th, 7th, 8th'!$E53:$DV53)))</f>
        <is>
          <t/>
        </is>
      </c>
      <c r="EE50" s="319" t="inlineStr">
        <f aca="false">IF($B50="","",IF(COUNTIFS('Eng GLA 6th, 7th, 8th'!$E$4:$DV$4,EE$3,'Eng GLA 6th, 7th, 8th'!$E53:$DV53,"&lt;&gt;")=0,"",SUMIF('Eng GLA 6th, 7th, 8th'!$E$4:$DV$4,EE$3,'Eng GLA 6th, 7th, 8th'!$E53:$DV53)))</f>
        <is>
          <t/>
        </is>
      </c>
      <c r="EF50" s="319" t="inlineStr">
        <f aca="false">IF($B50="","",IF(COUNTIFS('Eng GLA 6th, 7th, 8th'!$E$4:$DV$4,EF$3,'Eng GLA 6th, 7th, 8th'!$E53:$DV53,"&lt;&gt;")=0,"",SUMIF('Eng GLA 6th, 7th, 8th'!$E$4:$DV$4,EF$3,'Eng GLA 6th, 7th, 8th'!$E53:$DV53)))</f>
        <is>
          <t/>
        </is>
      </c>
      <c r="EG50" s="319" t="inlineStr">
        <f aca="false">IF($B50="","",IF(COUNTIFS('Eng GLA 6th, 7th, 8th'!$E$4:$DV$4,EG$3,'Eng GLA 6th, 7th, 8th'!$E53:$DV53,"&lt;&gt;")=0,"",SUMIF('Eng GLA 6th, 7th, 8th'!$E$4:$DV$4,EG$3,'Eng GLA 6th, 7th, 8th'!$E53:$DV53)))</f>
        <is>
          <t/>
        </is>
      </c>
      <c r="EH50" s="319" t="inlineStr">
        <f aca="false">IF($B50="","",IF(COUNTIFS('Eng GLA 6th, 7th, 8th'!$E$4:$DV$4,EH$3,'Eng GLA 6th, 7th, 8th'!$E53:$DV53,"&lt;&gt;")=0,"",SUMIF('Eng GLA 6th, 7th, 8th'!$E$4:$DV$4,EH$3,'Eng GLA 6th, 7th, 8th'!$E53:$DV53)))</f>
        <is>
          <t/>
        </is>
      </c>
      <c r="EI50" s="319" t="inlineStr">
        <f aca="false">IF($B50="","",IF(COUNTIFS('Eng GLA 6th, 7th, 8th'!$E$4:$DV$4,EI$3,'Eng GLA 6th, 7th, 8th'!$E53:$DV53,"&lt;&gt;")=0,"",SUMIF('Eng GLA 6th, 7th, 8th'!$E$4:$DV$4,EI$3,'Eng GLA 6th, 7th, 8th'!$E53:$DV53)))</f>
        <is>
          <t/>
        </is>
      </c>
      <c r="EJ50" s="322" t="inlineStr">
        <f aca="false">IF('Cover Sheet'!$AC$6="7th", 'Eng GLA 6th, 7th, 8th'!AQ53, "")</f>
        <is>
          <t/>
        </is>
      </c>
      <c r="EK50" s="319" t="inlineStr">
        <f aca="false">IF($B50="","",IF(COUNTIFS('Eng GLA 6th, 7th, 8th'!$E$4:$DV$4,EK$3,'Eng GLA 6th, 7th, 8th'!$E53:$DV53,"&lt;&gt;")=0,"",SUMIF('Eng GLA 6th, 7th, 8th'!$E$4:$DV$4,EK$3,'Eng GLA 6th, 7th, 8th'!$E53:$DV53)))</f>
        <is>
          <t/>
        </is>
      </c>
      <c r="EL50" s="319" t="inlineStr">
        <f aca="false">IF($B50="","",IF(COUNTIFS('Eng GLA 6th, 7th, 8th'!$E$4:$DV$4,EL$3,'Eng GLA 6th, 7th, 8th'!$E53:$DV53,"&lt;&gt;")=0,"",SUMIF('Eng GLA 6th, 7th, 8th'!$E$4:$DV$4,EL$3,'Eng GLA 6th, 7th, 8th'!$E53:$DV53)))</f>
        <is>
          <t/>
        </is>
      </c>
      <c r="EM50" s="319" t="inlineStr">
        <f aca="false">IF($B50="","",IF(COUNTIFS('Eng GLA 6th, 7th, 8th'!$E$4:$DV$4,EM$3,'Eng GLA 6th, 7th, 8th'!$E53:$DV53,"&lt;&gt;")=0,"",SUMIF('Eng GLA 6th, 7th, 8th'!$E$4:$DV$4,EM$3,'Eng GLA 6th, 7th, 8th'!$E53:$DV53)))</f>
        <is>
          <t/>
        </is>
      </c>
      <c r="EN50" s="319" t="inlineStr">
        <f aca="false">IF($B50="","",IF(COUNTIFS('Eng GLA 6th, 7th, 8th'!$E$4:$DV$4,EN$3,'Eng GLA 6th, 7th, 8th'!$E53:$DV53,"&lt;&gt;")=0,"",SUMIF('Eng GLA 6th, 7th, 8th'!$E$4:$DV$4,EN$3,'Eng GLA 6th, 7th, 8th'!$E53:$DV53)))</f>
        <is>
          <t/>
        </is>
      </c>
      <c r="EO50" s="319" t="inlineStr">
        <f aca="false">IF($B50="","",IF(COUNTIFS('Eng GLA 6th, 7th, 8th'!$E$4:$DV$4,EO$3,'Eng GLA 6th, 7th, 8th'!$E53:$DV53,"&lt;&gt;")=0,"",SUMIF('Eng GLA 6th, 7th, 8th'!$E$4:$DV$4,EO$3,'Eng GLA 6th, 7th, 8th'!$E53:$DV53)))</f>
        <is>
          <t/>
        </is>
      </c>
      <c r="EP50" s="319" t="inlineStr">
        <f aca="false">IF($B50="","",IF(COUNTIFS('Eng GLA 6th, 7th, 8th'!$E$4:$DV$4,EP$3,'Eng GLA 6th, 7th, 8th'!$E53:$DV53,"&lt;&gt;")=0,"",SUMIF('Eng GLA 6th, 7th, 8th'!$E$4:$DV$4,EP$3,'Eng GLA 6th, 7th, 8th'!$E53:$DV53)))</f>
        <is>
          <t/>
        </is>
      </c>
      <c r="EQ50" s="319" t="inlineStr">
        <f aca="false">IF($B50="","",IF(COUNTIFS('Eng GLA 6th, 7th, 8th'!$E$4:$DV$4,EQ$3,'Eng GLA 6th, 7th, 8th'!$E53:$DV53,"&lt;&gt;")=0,"",SUMIF('Eng GLA 6th, 7th, 8th'!$E$4:$DV$4,EQ$3,'Eng GLA 6th, 7th, 8th'!$E53:$DV53)))</f>
        <is>
          <t/>
        </is>
      </c>
      <c r="ER50" s="319" t="inlineStr">
        <f aca="false">IF($B50="","",IF(COUNTIFS('Eng GLA 6th, 7th, 8th'!$E$4:$DV$4,ER$3,'Eng GLA 6th, 7th, 8th'!$E53:$DV53,"&lt;&gt;")=0,"",SUMIF('Eng GLA 6th, 7th, 8th'!$E$4:$DV$4,ER$3,'Eng GLA 6th, 7th, 8th'!$E53:$DV53)))</f>
        <is>
          <t/>
        </is>
      </c>
      <c r="ES50" s="319" t="inlineStr">
        <f aca="false">IF($B50="","",IF(COUNTIFS('Eng GLA 6th, 7th, 8th'!$E$4:$DV$4,ES$3,'Eng GLA 6th, 7th, 8th'!$E53:$DV53,"&lt;&gt;")=0,"",SUMIF('Eng GLA 6th, 7th, 8th'!$E$4:$DV$4,ES$3,'Eng GLA 6th, 7th, 8th'!$E53:$DV53)))</f>
        <is>
          <t/>
        </is>
      </c>
      <c r="ET50" s="319" t="inlineStr">
        <f aca="false">IF($B50="","",IF(COUNTIFS('Eng GLA 6th, 7th, 8th'!$E$4:$DV$4,ET$3,'Eng GLA 6th, 7th, 8th'!$E53:$DV53,"&lt;&gt;")=0,"",SUMIF('Eng GLA 6th, 7th, 8th'!$E$4:$DV$4,ET$3,'Eng GLA 6th, 7th, 8th'!$E53:$DV53)))</f>
        <is>
          <t/>
        </is>
      </c>
      <c r="EU50" s="319" t="inlineStr">
        <f aca="false">IF($B50="","",IF(COUNTIFS('Eng GLA 6th, 7th, 8th'!$E$4:$DV$4,EU$3,'Eng GLA 6th, 7th, 8th'!$E53:$DV53,"&lt;&gt;")=0,"",SUMIF('Eng GLA 6th, 7th, 8th'!$E$4:$DV$4,EU$3,'Eng GLA 6th, 7th, 8th'!$E53:$DV53)))</f>
        <is>
          <t/>
        </is>
      </c>
      <c r="EV50" s="319" t="inlineStr">
        <f aca="false">IF($B50="","",IF(COUNTIFS('Eng GLA 6th, 7th, 8th'!$E$4:$DV$4,EV$3,'Eng GLA 6th, 7th, 8th'!$E53:$DV53,"&lt;&gt;")=0,"",SUMIF('Eng GLA 6th, 7th, 8th'!$E$4:$DV$4,EV$3,'Eng GLA 6th, 7th, 8th'!$E53:$DV53)))</f>
        <is>
          <t/>
        </is>
      </c>
      <c r="EW50" s="319" t="inlineStr">
        <f aca="false">IF($B50="","",IF(COUNTIFS('Eng GLA 6th, 7th, 8th'!$E$4:$DV$4,EW$3,'Eng GLA 6th, 7th, 8th'!$E53:$DV53,"&lt;&gt;")=0,"",SUMIF('Eng GLA 6th, 7th, 8th'!$E$4:$DV$4,EW$3,'Eng GLA 6th, 7th, 8th'!$E53:$DV53)))</f>
        <is>
          <t/>
        </is>
      </c>
      <c r="EX50" s="319" t="inlineStr">
        <f aca="false">IF($B50="","",IF(COUNTIFS('Eng GLA 6th, 7th, 8th'!$E$4:$DV$4,EX$3,'Eng GLA 6th, 7th, 8th'!$E53:$DV53,"&lt;&gt;")=0,"",SUMIF('Eng GLA 6th, 7th, 8th'!$E$4:$DV$4,EX$3,'Eng GLA 6th, 7th, 8th'!$E53:$DV53)))</f>
        <is>
          <t/>
        </is>
      </c>
      <c r="EY50" s="319" t="inlineStr">
        <f aca="false">IF($B50="","",IF(COUNTIFS('Eng GLA 6th, 7th, 8th'!$E$4:$DV$4,EY$3,'Eng GLA 6th, 7th, 8th'!$E53:$DV53,"&lt;&gt;")=0,"",SUMIF('Eng GLA 6th, 7th, 8th'!$E$4:$DV$4,EY$3,'Eng GLA 6th, 7th, 8th'!$E53:$DV53)))</f>
        <is>
          <t/>
        </is>
      </c>
      <c r="EZ50" s="322" t="inlineStr">
        <f aca="false">IF('Cover Sheet'!$AC$6="8th", 'Eng GLA 6th, 7th, 8th'!CG53, "")</f>
        <is>
          <t/>
        </is>
      </c>
      <c r="FA50" s="319" t="inlineStr">
        <f aca="false">IF($B50="","",IF(COUNTIFS('Eng GLA 6th, 7th, 8th'!$E$4:$DV$4,FA$3,'Eng GLA 6th, 7th, 8th'!$E53:$DV53,"&lt;&gt;")=0,"",SUMIF('Eng GLA 6th, 7th, 8th'!$E$4:$DV$4,FA$3,'Eng GLA 6th, 7th, 8th'!$E53:$DV53)))</f>
        <is>
          <t/>
        </is>
      </c>
      <c r="FB50" s="319" t="inlineStr">
        <f aca="false">IF($B50="","",IF(COUNTIFS('Eng GLA 6th, 7th, 8th'!$E$4:$DV$4,FB$3,'Eng GLA 6th, 7th, 8th'!$E53:$DV53,"&lt;&gt;")=0,"",SUMIF('Eng GLA 6th, 7th, 8th'!$E$4:$DV$4,FB$3,'Eng GLA 6th, 7th, 8th'!$E53:$DV53)))</f>
        <is>
          <t/>
        </is>
      </c>
      <c r="FC50" s="319" t="inlineStr">
        <f aca="false">IF($B50="","",IF(COUNTIFS('Eng GLA 6th, 7th, 8th'!$E$4:$DV$4,FC$3,'Eng GLA 6th, 7th, 8th'!$E53:$DV53,"&lt;&gt;")=0,"",SUMIF('Eng GLA 6th, 7th, 8th'!$E$4:$DV$4,FC$3,'Eng GLA 6th, 7th, 8th'!$E53:$DV53)))</f>
        <is>
          <t/>
        </is>
      </c>
      <c r="FD50" s="319" t="inlineStr">
        <f aca="false">IF($B50="","",IF(COUNTIFS('Eng GLA 6th, 7th, 8th'!$E$4:$DV$4,FD$3,'Eng GLA 6th, 7th, 8th'!$E53:$DV53,"&lt;&gt;")=0,"",SUMIF('Eng GLA 6th, 7th, 8th'!$E$4:$DV$4,FD$3,'Eng GLA 6th, 7th, 8th'!$E53:$DV53)))</f>
        <is>
          <t/>
        </is>
      </c>
      <c r="FE50" s="319" t="inlineStr">
        <f aca="false">IF($B50="","",IF(COUNTIFS('Eng GLA 6th, 7th, 8th'!$E$4:$DV$4,FE$3,'Eng GLA 6th, 7th, 8th'!$E53:$DV53,"&lt;&gt;")=0,"",SUMIF('Eng GLA 6th, 7th, 8th'!$E$4:$DV$4,FE$3,'Eng GLA 6th, 7th, 8th'!$E53:$DV53)))</f>
        <is>
          <t/>
        </is>
      </c>
      <c r="FF50" s="319" t="inlineStr">
        <f aca="false">IF($B50="","",IF(COUNTIFS('Eng GLA 6th, 7th, 8th'!$E$4:$DV$4,FF$3,'Eng GLA 6th, 7th, 8th'!$E53:$DV53,"&lt;&gt;")=0,"",SUMIF('Eng GLA 6th, 7th, 8th'!$E$4:$DV$4,FF$3,'Eng GLA 6th, 7th, 8th'!$E53:$DV53)))</f>
        <is>
          <t/>
        </is>
      </c>
      <c r="FG50" s="319" t="inlineStr">
        <f aca="false">IF($B50="","",IF(COUNTIFS('Eng GLA 6th, 7th, 8th'!$E$4:$DV$4,FG$3,'Eng GLA 6th, 7th, 8th'!$E53:$DV53,"&lt;&gt;")=0,"",SUMIF('Eng GLA 6th, 7th, 8th'!$E$4:$DV$4,FG$3,'Eng GLA 6th, 7th, 8th'!$E53:$DV53)))</f>
        <is>
          <t/>
        </is>
      </c>
      <c r="FH50" s="319" t="inlineStr">
        <f aca="false">IF($B50="","",IF(COUNTIFS('Eng GLA 6th, 7th, 8th'!$E$4:$DV$4,FH$3,'Eng GLA 6th, 7th, 8th'!$E53:$DV53,"&lt;&gt;")=0,"",SUMIF('Eng GLA 6th, 7th, 8th'!$E$4:$DV$4,FH$3,'Eng GLA 6th, 7th, 8th'!$E53:$DV53)))</f>
        <is>
          <t/>
        </is>
      </c>
      <c r="FI50" s="319" t="inlineStr">
        <f aca="false">IF($B50="","",IF(COUNTIFS('Eng GLA 6th, 7th, 8th'!$E$4:$DV$4,FI$3,'Eng GLA 6th, 7th, 8th'!$E53:$DV53,"&lt;&gt;")=0,"",SUMIF('Eng GLA 6th, 7th, 8th'!$E$4:$DV$4,FI$3,'Eng GLA 6th, 7th, 8th'!$E53:$DV53)))</f>
        <is>
          <t/>
        </is>
      </c>
      <c r="FJ50" s="319" t="inlineStr">
        <f aca="false">IF($B50="","",IF(COUNTIFS('Eng GLA 6th, 7th, 8th'!$E$4:$DV$4,FJ$3,'Eng GLA 6th, 7th, 8th'!$E53:$DV53,"&lt;&gt;")=0,"",SUMIF('Eng GLA 6th, 7th, 8th'!$E$4:$DV$4,FJ$3,'Eng GLA 6th, 7th, 8th'!$E53:$DV53)))</f>
        <is>
          <t/>
        </is>
      </c>
      <c r="FK50" s="319" t="inlineStr">
        <f aca="false">IF($B50="","",IF(COUNTIFS('Eng GLA 6th, 7th, 8th'!$E$4:$DV$4,FK$3,'Eng GLA 6th, 7th, 8th'!$E53:$DV53,"&lt;&gt;")=0,"",SUMIF('Eng GLA 6th, 7th, 8th'!$E$4:$DV$4,FK$3,'Eng GLA 6th, 7th, 8th'!$E53:$DV53)))</f>
        <is>
          <t/>
        </is>
      </c>
      <c r="FL50" s="319" t="inlineStr">
        <f aca="false">IF($B50="","",IF(COUNTIFS('Eng GLA 6th, 7th, 8th'!$E$4:$DV$4,FL$3,'Eng GLA 6th, 7th, 8th'!$E53:$DV53,"&lt;&gt;")=0,"",SUMIF('Eng GLA 6th, 7th, 8th'!$E$4:$DV$4,FL$3,'Eng GLA 6th, 7th, 8th'!$E53:$DV53)))</f>
        <is>
          <t/>
        </is>
      </c>
      <c r="FM50" s="319" t="inlineStr">
        <f aca="false">IF($B50="","",IF(COUNTIFS('Eng GLA 6th, 7th, 8th'!$E$4:$DV$4,FM$3,'Eng GLA 6th, 7th, 8th'!$E53:$DV53,"&lt;&gt;")=0,"",SUMIF('Eng GLA 6th, 7th, 8th'!$E$4:$DV$4,FM$3,'Eng GLA 6th, 7th, 8th'!$E53:$DV53)))</f>
        <is>
          <t/>
        </is>
      </c>
      <c r="FN50" s="319" t="inlineStr">
        <f aca="false">IF($B50="","",IF(COUNTIFS('Eng GLA 6th, 7th, 8th'!$E$4:$DV$4,FN$3,'Eng GLA 6th, 7th, 8th'!$E53:$DV53,"&lt;&gt;")=0,"",SUMIF('Eng GLA 6th, 7th, 8th'!$E$4:$DV$4,FN$3,'Eng GLA 6th, 7th, 8th'!$E53:$DV53)))</f>
        <is>
          <t/>
        </is>
      </c>
      <c r="FO50" s="319" t="inlineStr">
        <f aca="false">IF($B50="","",IF(COUNTIFS('Eng GLA 6th, 7th, 8th'!$E$4:$DV$4,FO$3,'Eng GLA 6th, 7th, 8th'!$E53:$DV53,"&lt;&gt;")=0,"",SUMIF('Eng GLA 6th, 7th, 8th'!$E$4:$DV$4,FO$3,'Eng GLA 6th, 7th, 8th'!$E53:$DV53)))</f>
        <is>
          <t/>
        </is>
      </c>
    </row>
    <row r="51" customFormat="false" ht="12.75" hidden="false" customHeight="true" outlineLevel="0" collapsed="false">
      <c r="A51" s="315" t="n">
        <v>47</v>
      </c>
      <c r="B51" s="315" t="inlineStr">
        <f aca="false">'English Scores- Leveled papers'!B53</f>
        <is>
          <t/>
        </is>
      </c>
      <c r="C51" s="315"/>
      <c r="D51" s="316" t="inlineStr">
        <f aca="false">IF(OR(B51="",H51="",'Cover Sheet'!E51=""),"",'Cover Sheet'!E51)</f>
        <is>
          <t/>
        </is>
      </c>
      <c r="E51" s="316" t="inlineStr">
        <f aca="false">IF(OR(B51="",H51="",'Cover Sheet'!F51=""),"",'Cover Sheet'!F51)</f>
        <is>
          <t/>
        </is>
      </c>
      <c r="F51" s="316" t="inlineStr">
        <f aca="false">IF(OR(B51="",H51="",'Cover Sheet'!H51=""),"",'Cover Sheet'!H51)</f>
        <is>
          <t/>
        </is>
      </c>
      <c r="G51" s="316"/>
      <c r="H51" s="316" t="inlineStr">
        <f aca="false">IF(OR(B51="",COUNT('English Scores- Leveled papers'!H53:KM53)=0),"",IF((AND(AB51&gt;=(70/100),AB51&lt;1.1)),9,IF((AND(AA51&gt;=(70/100),AA51&lt;1.1)),8,IF((AND(Z51&gt;=(70/100),Z51&lt;1.1)),7,IF((AND(Y51&gt;=(70/100),Y51&lt;1.1)),6,IF(AND(X51&gt;=0.7,X51&lt;1.1),5.5,IF(AND(W51&gt;=0.7,W51&lt;1.1),5,IF(AND(V51&gt;=0.7,V51&lt;1.1),4.5,IF(AND(U51&gt;=0.7,U51&lt;1.1),4,IF(AND(T51&gt;=0.7,T51&lt;1.1),3.5,IF(AND(S51&gt;=0.7,S51&lt;1.1),3,IF(AND(R51&gt;=0.7,R51&lt;1.1),2.5,IF(AND(Q51&gt;=0.7,Q51&lt;1.1),2,IF(AND(P51&gt;=0.7,P51&lt;1.1),1.5,IF(AND(O51&gt;=0.7,O51&lt;1.1),1,IF(AND(N51&gt;=0.7,N51&lt;1.1),0.5,IF(AND(M51&gt;=0.7,M51&lt;1.1),0.2,IF(AND(L51&gt;=0.7,L51&lt;1.1),0,IF(COUNT('English Scores- Leveled papers'!H53:M53)=0,"",-0.5)))))))))))))))))))</f>
        <is>
          <t/>
        </is>
      </c>
      <c r="I51" s="317" t="str">
        <f aca="false">IFERROR(IF(OR(B51="",H51=""),"",IF((AND(AB51&gt;=(70/100),AB51&lt;1.1)),AB51,IF(AND((AA51)&gt;=(70/100),AA51&lt;1.1),AA51,IF((AND((Z51)&gt;=(70/100),Z51&lt;1.1)),Z51,IF(AND((Y51)&gt;=(70/100),Y51&lt;1.1),Y51,IF(AND(X51&gt;=0.7,X51&lt;1.1),X51,IF(AND((W51)&gt;=0.7,W51&lt;1.1),W51,IF(AND((V51)&gt;=0.7,V51&lt;1.1),V51,IF(AND((U51)&gt;=0.7,U51&lt;1.1),U51,IF(AND((T51)&gt;=0.7,T51&lt;1.1),T51,IF(AND((S51)&gt;=0.7,S51&lt;1.1),S51,IF(AND((R51)&gt;=0.7,R51&lt;1.1),R51,IF(AND((Q51)&gt;=0.7,Q51&lt;1.1),Q51,IF(AND((P51)&gt;=0.7,P51&lt;1.1),P51,IF(AND((O51)&gt;=0.7,O51&lt;1.1),O51,IF(AND((N51)&gt;=0.7,N51&lt;1.1),N51,IF(AND((M51)&gt;=0.7,M51&lt;1.1),M51,IF(AND((L51)&gt;=0.7,L51&lt;1.1),L51,L51)))))))))))))))))),"")</f>
        <v/>
      </c>
      <c r="J51" s="317" t="str">
        <f aca="false">IF((OR(B51="",H51="")),"",IF(AND((AB51)&gt;=(70/100),AB51&lt;1.1),"",IF((AND((AA51)&gt;=(70/100),AA51&lt;1.1)),AB51,IF((AND((Z51)&gt;=(70/100),Z51&lt;1.1)),AA51,IF((AND((Y51)&gt;=(70/100),Y51&lt;1.1)),Z51,IF(AND((X51)&gt;=0.7,X51&lt;1.1),Y51,IF(AND((W51)&gt;=0.7,W51&lt;1.1),X51,IF(AND((V51)&gt;=0.7,V51&lt;1.1),W51,IF(AND((U51)&gt;=0.7,U51&lt;1.1),V51,IF(AND((T51)&gt;=0.7,T51&lt;1.1),U51,IF(AND((S51)&gt;=0.7,S51&lt;1.1),T51,IF(AND((R51)&gt;=0.7,R51&lt;1.1),S51,IF(AND((Q51)&gt;=0.7,Q51&lt;1.1),R51,IF(AND((P51)&gt;=0.7,P51&lt;1.1),Q51,IF(AND((O51)&gt;=0.7,O51&lt;1.1),P51,IF(AND((N51)&gt;=0.7,N51&lt;1.1),O51,IF(AND((M51)&gt;=0.7,M51&lt;1.1),N51,IF(AND((L51)&gt;=0.7,L51&lt;1.1),M51,""))))))))))))))))))</f>
        <v/>
      </c>
      <c r="K51" s="317" t="str">
        <f aca="false">IF((OR(B51="",H51="")),"",IF(AND((AB51)&gt;=(70/100),AB51&lt;1.1),AA51,IF((AND((AA51)&gt;=(70/100),AA51&lt;1.1)),Z51,IF((AND((Z51)&gt;=(70/100),Z51&lt;1.1)),Y51,IF((AND((Y51)&gt;=(70/100),Y51&lt;1.1)),X51,IF(AND((X51)&gt;=0.7,X51&lt;1.1),W51,IF(AND((W51)&gt;=0.7,W51&lt;1.1),V51,IF(AND((V51)&gt;=0.7,V51&lt;1.1),U51,IF(AND((U51)&gt;=0.7,U51&lt;1.1),T51,IF(AND((T51)&gt;=0.7,T51&lt;1.1),S51,IF(AND((S51)&gt;=0.7,S51&lt;1.1),R51,IF(AND((R51)&gt;=0.7,R51&lt;1.1),Q51,IF(AND((Q51)&gt;=0.7,Q51&lt;1.1),P51,IF(AND((P51)&gt;=0.7,P51&lt;1.1),O51,IF(AND((O51)&gt;=0.7,O51&lt;1.1),N51,IF(AND((N51)&gt;=0.7,N51&lt;1.1),M51,IF(AND((M51)&gt;=0.7,M51&lt;1.1),L51,IF(AND((L51)&gt;=0.7,L51&lt;1.1),"",""))))))))))))))))))</f>
        <v/>
      </c>
      <c r="L51" s="318" t="str">
        <f aca="false">IFERROR(IF((B51=""),"",(IF(COUNT(AC51:AG51)=0,"",ROUND(SUM(AC51:AG51)/SUM($AC$2:$AG$2),1)))),"")</f>
        <v/>
      </c>
      <c r="M51" s="318" t="str">
        <f aca="false">IFERROR(IF((B51=""),"",(IF(COUNT(AH51:AL51)=0,"",ROUND(SUM(AH51:AL51)/SUM($AH$2:$AL$2),1)))),"")</f>
        <v/>
      </c>
      <c r="N51" s="318" t="str">
        <f aca="false">IFERROR(IF((B51=""),"",(IF(COUNT(AM51:AQ51)=0,"",ROUND(SUM(AM51:AQ51)/SUM($AM$2:$AQ$2),1)))),"")</f>
        <v/>
      </c>
      <c r="O51" s="318" t="str">
        <f aca="false">IFERROR(IF((B51=""),"",(IF(COUNT(AR51:AV51)=0,"",ROUND(SUM(AR51:AV51)/SUM($AR$2:$AV$2),1)))),"")</f>
        <v/>
      </c>
      <c r="P51" s="318" t="str">
        <f aca="false">IFERROR(IF((B51=""),"",(IF(COUNT(AX51:BB51)=0,"",ROUND(SUM(AX51:BB51)/SUM($AX$2:$BB$2),1)))),"")</f>
        <v/>
      </c>
      <c r="Q51" s="318" t="str">
        <f aca="false">IFERROR(IF((B51=""),"",(IF(COUNT(BD51:BJ51)=0,"",ROUND(SUM(BD51:BJ51)/SUM($BD$2:$BJ$2),1)))),0)</f>
        <v/>
      </c>
      <c r="R51" s="318" t="str">
        <f aca="false">IFERROR(IF((B51=""),"",(IF(COUNT(BL51:BS51)=0,"",ROUND(SUM(BL51:BR51)/SUM($BL$2:$BR$2),1)))),0)</f>
        <v/>
      </c>
      <c r="S51" s="318" t="str">
        <f aca="false">IFERROR(IF((B51=""),"",(IF(COUNT(BT51:CB51)=0,"",ROUND(SUM(BT51:CA51)/SUM($BT$2:$CA$2),1)))),0)</f>
        <v/>
      </c>
      <c r="T51" s="318" t="str">
        <f aca="false">IFERROR(IF((B51=""),"",(IF(COUNT(CC51:CJ51)=0,"",ROUND(SUM(CC51:CI51)/SUM($CC$2:$CI$2),1)))),0)</f>
        <v/>
      </c>
      <c r="U51" s="318" t="str">
        <f aca="false">IFERROR(IF((B51=""),"",(IF(COUNT(CK51:CQ51)=0,"",ROUND(SUM(CK51:CQ51)/SUM($CK$2:$CQ$2),1)))),0)</f>
        <v/>
      </c>
      <c r="V51" s="318" t="str">
        <f aca="false">IFERROR(IF((B51=""),"",(IF(COUNT(CS51:CY51)=0,"",ROUND(SUM(CS51:CY51)/SUM($CS$2:$CY$2),1)))),0)</f>
        <v/>
      </c>
      <c r="W51" s="318" t="str">
        <f aca="false">IFERROR(IF((B51=""),"",(IF(COUNT(DA51:DI51)=0,"",ROUND(SUM(DA51:DI51)/SUM($DA$2:$DI$2),1)))),0)</f>
        <v/>
      </c>
      <c r="X51" s="318" t="str">
        <f aca="false">IFERROR(IF((B51=""),"",(IF(COUNT(DK51:DP51)=0,"",ROUND(SUM(DK51:DP51)/SUM($DK$2:$DP$2),1)))),0)</f>
        <v/>
      </c>
      <c r="Y51" s="318"/>
      <c r="Z51" s="318"/>
      <c r="AA51" s="318"/>
      <c r="AB51" s="318"/>
      <c r="AC51" s="319" t="inlineStr">
        <f aca="false">IF($B51="","",IF(COUNTIFS('English Scores- Leveled papers'!$H$4:$KM$4,AC$3,'English Scores- Leveled papers'!$H53:$KM53,"&lt;&gt;")=0,"",SUMIF('English Scores- Leveled papers'!$H$4:$KM$4,AC$3,'English Scores- Leveled papers'!$H53:$KM53)))</f>
        <is>
          <t/>
        </is>
      </c>
      <c r="AD51" s="319" t="inlineStr">
        <f aca="false">IF($B51="","",IF(COUNTIFS('English Scores- Leveled papers'!$H$4:$KM$4,AD$3,'English Scores- Leveled papers'!$H53:$KM53,"&lt;&gt;")=0,"",SUMIF('English Scores- Leveled papers'!$H$4:$KM$4,AD$3,'English Scores- Leveled papers'!$H53:$KM53)))</f>
        <is>
          <t/>
        </is>
      </c>
      <c r="AE51" s="319" t="inlineStr">
        <f aca="false">IF($B51="","",IF(COUNTIFS('English Scores- Leveled papers'!$H$4:$KM$4,AE$3,'English Scores- Leveled papers'!$H53:$KM53,"&lt;&gt;")=0,"",SUMIF('English Scores- Leveled papers'!$H$4:$KM$4,AE$3,'English Scores- Leveled papers'!$H53:$KM53)))</f>
        <is>
          <t/>
        </is>
      </c>
      <c r="AF51" s="319" t="inlineStr">
        <f aca="false">IF($B51="","",IF(COUNTIFS('English Scores- Leveled papers'!$H$4:$KM$4,AF$3,'English Scores- Leveled papers'!$H53:$KM53,"&lt;&gt;")=0,"",SUMIF('English Scores- Leveled papers'!$H$4:$KM$4,AF$3,'English Scores- Leveled papers'!$H53:$KM53)))</f>
        <is>
          <t/>
        </is>
      </c>
      <c r="AG51" s="319" t="inlineStr">
        <f aca="false">IF($B51="","",IF(COUNTIFS('English Scores- Leveled papers'!$H$4:$KM$4,AG$3,'English Scores- Leveled papers'!$H53:$KM53,"&lt;&gt;")=0,"",SUMIF('English Scores- Leveled papers'!$H$4:$KM$4,AG$3,'English Scores- Leveled papers'!$H53:$KM53)))</f>
        <is>
          <t/>
        </is>
      </c>
      <c r="AH51" s="319" t="inlineStr">
        <f aca="false">IF($B51="","",IF(COUNTIFS('English Scores- Leveled papers'!$H$4:$KM$4,AH$3,'English Scores- Leveled papers'!$H53:$KM53,"&lt;&gt;")=0,"",SUMIF('English Scores- Leveled papers'!$H$4:$KM$4,AH$3,'English Scores- Leveled papers'!$H53:$KM53)))</f>
        <is>
          <t/>
        </is>
      </c>
      <c r="AI51" s="319" t="inlineStr">
        <f aca="false">IF($B51="","",IF(COUNTIFS('English Scores- Leveled papers'!$H$4:$KM$4,AI$3,'English Scores- Leveled papers'!$H53:$KM53,"&lt;&gt;")=0,"",SUMIF('English Scores- Leveled papers'!$H$4:$KM$4,AI$3,'English Scores- Leveled papers'!$H53:$KM53)))</f>
        <is>
          <t/>
        </is>
      </c>
      <c r="AJ51" s="319" t="inlineStr">
        <f aca="false">IF($B51="","",IF(COUNTIFS('English Scores- Leveled papers'!$H$4:$KM$4,AJ$3,'English Scores- Leveled papers'!$H53:$KM53,"&lt;&gt;")=0,"",SUMIF('English Scores- Leveled papers'!$H$4:$KM$4,AJ$3,'English Scores- Leveled papers'!$H53:$KM53)))</f>
        <is>
          <t/>
        </is>
      </c>
      <c r="AK51" s="319" t="inlineStr">
        <f aca="false">IF($B51="","",IF(COUNTIFS('English Scores- Leveled papers'!$H$4:$KM$4,AK$3,'English Scores- Leveled papers'!$H53:$KM53,"&lt;&gt;")=0,"",SUMIF('English Scores- Leveled papers'!$H$4:$KM$4,AK$3,'English Scores- Leveled papers'!$H53:$KM53)))</f>
        <is>
          <t/>
        </is>
      </c>
      <c r="AL51" s="319" t="inlineStr">
        <f aca="false">IF($B51="","",IF(COUNTIFS('English Scores- Leveled papers'!$H$4:$KM$4,AL$3,'English Scores- Leveled papers'!$H53:$KM53,"&lt;&gt;")=0,"",SUMIF('English Scores- Leveled papers'!$H$4:$KM$4,AL$3,'English Scores- Leveled papers'!$H53:$KM53)))</f>
        <is>
          <t/>
        </is>
      </c>
      <c r="AM51" s="319" t="inlineStr">
        <f aca="false">IF($B51="","",IF(COUNTIFS('English Scores- Leveled papers'!$H$4:$KM$4,AM$3,'English Scores- Leveled papers'!$H53:$KM53,"&lt;&gt;")=0,"",SUMIF('English Scores- Leveled papers'!$H$4:$KM$4,AM$3,'English Scores- Leveled papers'!$H53:$KM53)))</f>
        <is>
          <t/>
        </is>
      </c>
      <c r="AN51" s="319" t="inlineStr">
        <f aca="false">IF($B51="","",IF(COUNTIFS('English Scores- Leveled papers'!$H$4:$KM$4,AN$3,'English Scores- Leveled papers'!$H53:$KM53,"&lt;&gt;")=0,"",SUMIF('English Scores- Leveled papers'!$H$4:$KM$4,AN$3,'English Scores- Leveled papers'!$H53:$KM53)))</f>
        <is>
          <t/>
        </is>
      </c>
      <c r="AO51" s="319" t="inlineStr">
        <f aca="false">IF($B51="","",IF(COUNTIFS('English Scores- Leveled papers'!$H$4:$KM$4,AO$3,'English Scores- Leveled papers'!$H53:$KM53,"&lt;&gt;")=0,"",SUMIF('English Scores- Leveled papers'!$H$4:$KM$4,AO$3,'English Scores- Leveled papers'!$H53:$KM53)))</f>
        <is>
          <t/>
        </is>
      </c>
      <c r="AP51" s="319" t="inlineStr">
        <f aca="false">IF($B51="","",IF(COUNTIFS('English Scores- Leveled papers'!$H$4:$KM$4,AP$3,'English Scores- Leveled papers'!$H53:$KM53,"&lt;&gt;")=0,"",SUMIF('English Scores- Leveled papers'!$H$4:$KM$4,AP$3,'English Scores- Leveled papers'!$H53:$KM53)))</f>
        <is>
          <t/>
        </is>
      </c>
      <c r="AQ51" s="319" t="inlineStr">
        <f aca="false">IF($B51="","",IF(COUNTIFS('English Scores- Leveled papers'!$H$4:$KM$4,AQ$3,'English Scores- Leveled papers'!$H53:$KM53,"&lt;&gt;")=0,"",SUMIF('English Scores- Leveled papers'!$H$4:$KM$4,AQ$3,'English Scores- Leveled papers'!$H53:$KM53)))</f>
        <is>
          <t/>
        </is>
      </c>
      <c r="AR51" s="319" t="inlineStr">
        <f aca="false">IF($B51="","",IF(COUNTIFS('English Scores- Leveled papers'!$H$4:$KM$4,AR$3,'English Scores- Leveled papers'!$H53:$KM53,"&lt;&gt;")=0,"",SUMIF('English Scores- Leveled papers'!$H$4:$KM$4,AR$3,'English Scores- Leveled papers'!$H53:$KM53)))</f>
        <is>
          <t/>
        </is>
      </c>
      <c r="AS51" s="319" t="inlineStr">
        <f aca="false">IF($B51="","",IF(COUNTIFS('English Scores- Leveled papers'!$H$4:$KM$4,AS$3,'English Scores- Leveled papers'!$H53:$KM53,"&lt;&gt;")=0,"",SUMIF('English Scores- Leveled papers'!$H$4:$KM$4,AS$3,'English Scores- Leveled papers'!$H53:$KM53)))</f>
        <is>
          <t/>
        </is>
      </c>
      <c r="AT51" s="319" t="inlineStr">
        <f aca="false">IF($B51="","",IF(COUNTIFS('English Scores- Leveled papers'!$H$4:$KM$4,AT$3,'English Scores- Leveled papers'!$H53:$KM53,"&lt;&gt;")=0,"",SUMIF('English Scores- Leveled papers'!$H$4:$KM$4,AT$3,'English Scores- Leveled papers'!$H53:$KM53)))</f>
        <is>
          <t/>
        </is>
      </c>
      <c r="AU51" s="319" t="inlineStr">
        <f aca="false">IF($B51="","",IF(COUNTIFS('English Scores- Leveled papers'!$H$4:$KM$4,AU$3,'English Scores- Leveled papers'!$H53:$KM53,"&lt;&gt;")=0,"",SUMIF('English Scores- Leveled papers'!$H$4:$KM$4,AU$3,'English Scores- Leveled papers'!$H53:$KM53)))</f>
        <is>
          <t/>
        </is>
      </c>
      <c r="AV51" s="319" t="inlineStr">
        <f aca="false">IF($B51="","",IF(COUNTIFS('English Scores- Leveled papers'!$H$4:$KM$4,AV$3,'English Scores- Leveled papers'!$H53:$KM53,"&lt;&gt;")=0,"",SUMIF('English Scores- Leveled papers'!$H$4:$KM$4,AV$3,'English Scores- Leveled papers'!$H53:$KM53)))</f>
        <is>
          <t/>
        </is>
      </c>
      <c r="AW51" s="319" t="inlineStr">
        <f aca="false">IF($B51="","",IF(COUNTIFS('English Scores- Leveled papers'!$H$4:$KM$4,AW$3,'English Scores- Leveled papers'!$H53:$KM53,"&lt;&gt;")=0,"",SUMIF('English Scores- Leveled papers'!$H$4:$KM$4,AW$3,'English Scores- Leveled papers'!$H53:$KM53)))</f>
        <is>
          <t/>
        </is>
      </c>
      <c r="AX51" s="319" t="inlineStr">
        <f aca="false">IF($B51="","",IF(COUNTIFS('English Scores- Leveled papers'!$H$4:$KM$4,AX$3,'English Scores- Leveled papers'!$H53:$KM53,"&lt;&gt;")=0,"",SUMIF('English Scores- Leveled papers'!$H$4:$KM$4,AX$3,'English Scores- Leveled papers'!$H53:$KM53)))</f>
        <is>
          <t/>
        </is>
      </c>
      <c r="AY51" s="319" t="inlineStr">
        <f aca="false">IF($B51="","",IF(COUNTIFS('English Scores- Leveled papers'!$H$4:$KM$4,AY$3,'English Scores- Leveled papers'!$H53:$KM53,"&lt;&gt;")=0,"",SUMIF('English Scores- Leveled papers'!$H$4:$KM$4,AY$3,'English Scores- Leveled papers'!$H53:$KM53)))</f>
        <is>
          <t/>
        </is>
      </c>
      <c r="AZ51" s="319" t="inlineStr">
        <f aca="false">IF($B51="","",IF(COUNTIFS('English Scores- Leveled papers'!$H$4:$KM$4,AZ$3,'English Scores- Leveled papers'!$H53:$KM53,"&lt;&gt;")=0,"",SUMIF('English Scores- Leveled papers'!$H$4:$KM$4,AZ$3,'English Scores- Leveled papers'!$H53:$KM53)))</f>
        <is>
          <t/>
        </is>
      </c>
      <c r="BA51" s="319" t="inlineStr">
        <f aca="false">IF($B51="","",IF(COUNTIFS('English Scores- Leveled papers'!$H$4:$KM$4,BA$3,'English Scores- Leveled papers'!$H53:$KM53,"&lt;&gt;")=0,"",SUMIF('English Scores- Leveled papers'!$H$4:$KM$4,BA$3,'English Scores- Leveled papers'!$H53:$KM53)))</f>
        <is>
          <t/>
        </is>
      </c>
      <c r="BB51" s="319" t="inlineStr">
        <f aca="false">IF($B51="","",IF(COUNTIFS('English Scores- Leveled papers'!$H$4:$KM$4,BB$3,'English Scores- Leveled papers'!$H53:$KM53,"&lt;&gt;")=0,"",SUMIF('English Scores- Leveled papers'!$H$4:$KM$4,BB$3,'English Scores- Leveled papers'!$H53:$KM53)))</f>
        <is>
          <t/>
        </is>
      </c>
      <c r="BC51" s="319" t="inlineStr">
        <f aca="false">IF($B51="","",IF(COUNTIFS('English Scores- Leveled papers'!$H$4:$KM$4,BC$3,'English Scores- Leveled papers'!$H53:$KM53,"&lt;&gt;")=0,"",SUMIF('English Scores- Leveled papers'!$H$4:$KM$4,BC$3,'English Scores- Leveled papers'!$H53:$KM53)))</f>
        <is>
          <t/>
        </is>
      </c>
      <c r="BD51" s="319" t="inlineStr">
        <f aca="false">IF($B51="","",IF(COUNTIFS('English Scores- Leveled papers'!$H$4:$KM$4,BD$3,'English Scores- Leveled papers'!$H53:$KM53,"&lt;&gt;")=0,"",SUMIF('English Scores- Leveled papers'!$H$4:$KM$4,BD$3,'English Scores- Leveled papers'!$H53:$KM53)))</f>
        <is>
          <t/>
        </is>
      </c>
      <c r="BE51" s="319" t="inlineStr">
        <f aca="false">IF($B51="","",IF(COUNTIFS('English Scores- Leveled papers'!$H$4:$KM$4,BE$3,'English Scores- Leveled papers'!$H53:$KM53,"&lt;&gt;")=0,"",SUMIF('English Scores- Leveled papers'!$H$4:$KM$4,BE$3,'English Scores- Leveled papers'!$H53:$KM53)))</f>
        <is>
          <t/>
        </is>
      </c>
      <c r="BF51" s="319" t="inlineStr">
        <f aca="false">IF($B51="","",IF(COUNTIFS('English Scores- Leveled papers'!$H$4:$KM$4,BF$3,'English Scores- Leveled papers'!$H53:$KM53,"&lt;&gt;")=0,"",SUMIF('English Scores- Leveled papers'!$H$4:$KM$4,BF$3,'English Scores- Leveled papers'!$H53:$KM53)))</f>
        <is>
          <t/>
        </is>
      </c>
      <c r="BG51" s="319" t="inlineStr">
        <f aca="false">IF($B51="","",IF(COUNTIFS('English Scores- Leveled papers'!$H$4:$KM$4,BG$3,'English Scores- Leveled papers'!$H53:$KM53,"&lt;&gt;")=0,"",SUMIF('English Scores- Leveled papers'!$H$4:$KM$4,BG$3,'English Scores- Leveled papers'!$H53:$KM53)))</f>
        <is>
          <t/>
        </is>
      </c>
      <c r="BH51" s="319" t="inlineStr">
        <f aca="false">IF($B51="","",IF(COUNTIFS('English Scores- Leveled papers'!$H$4:$KM$4,BH$3,'English Scores- Leveled papers'!$H53:$KM53,"&lt;&gt;")=0,"",SUMIF('English Scores- Leveled papers'!$H$4:$KM$4,BH$3,'English Scores- Leveled papers'!$H53:$KM53)))</f>
        <is>
          <t/>
        </is>
      </c>
      <c r="BI51" s="319" t="inlineStr">
        <f aca="false">IF($B51="","",IF(COUNTIFS('English Scores- Leveled papers'!$H$4:$KM$4,BI$3,'English Scores- Leveled papers'!$H53:$KM53,"&lt;&gt;")=0,"",SUMIF('English Scores- Leveled papers'!$H$4:$KM$4,BI$3,'English Scores- Leveled papers'!$H53:$KM53)))</f>
        <is>
          <t/>
        </is>
      </c>
      <c r="BJ51" s="319" t="inlineStr">
        <f aca="false">IF($B51="","",IF(COUNTIFS('English Scores- Leveled papers'!$H$4:$KM$4,BJ$3,'English Scores- Leveled papers'!$H53:$KM53,"&lt;&gt;")=0,"",SUMIF('English Scores- Leveled papers'!$H$4:$KM$4,BJ$3,'English Scores- Leveled papers'!$H53:$KM53)))</f>
        <is>
          <t/>
        </is>
      </c>
      <c r="BK51" s="319" t="inlineStr">
        <f aca="false">IF($B51="","",IF(COUNTIFS('English Scores- Leveled papers'!$H$4:$KM$4,BK$3,'English Scores- Leveled papers'!$H53:$KM53,"&lt;&gt;")=0,"",SUMIF('English Scores- Leveled papers'!$H$4:$KM$4,BK$3,'English Scores- Leveled papers'!$H53:$KM53)))</f>
        <is>
          <t/>
        </is>
      </c>
      <c r="BL51" s="319" t="inlineStr">
        <f aca="false">IF($B51="","",IF(COUNTIFS('English Scores- Leveled papers'!$H$4:$KM$4,BL$3,'English Scores- Leveled papers'!$H53:$KM53,"&lt;&gt;")=0,"",SUMIF('English Scores- Leveled papers'!$H$4:$KM$4,BL$3,'English Scores- Leveled papers'!$H53:$KM53)))</f>
        <is>
          <t/>
        </is>
      </c>
      <c r="BM51" s="319" t="inlineStr">
        <f aca="false">IF($B51="","",IF(COUNTIFS('English Scores- Leveled papers'!$H$4:$KM$4,BM$3,'English Scores- Leveled papers'!$H53:$KM53,"&lt;&gt;")=0,"",SUMIF('English Scores- Leveled papers'!$H$4:$KM$4,BM$3,'English Scores- Leveled papers'!$H53:$KM53)))</f>
        <is>
          <t/>
        </is>
      </c>
      <c r="BN51" s="319" t="inlineStr">
        <f aca="false">IF($B51="","",IF(COUNTIFS('English Scores- Leveled papers'!$H$4:$KM$4,BN$3,'English Scores- Leveled papers'!$H53:$KM53,"&lt;&gt;")=0,"",SUMIF('English Scores- Leveled papers'!$H$4:$KM$4,BN$3,'English Scores- Leveled papers'!$H53:$KM53)))</f>
        <is>
          <t/>
        </is>
      </c>
      <c r="BO51" s="319" t="inlineStr">
        <f aca="false">IF($B51="","",IF(COUNTIFS('English Scores- Leveled papers'!$H$4:$KM$4,BO$3,'English Scores- Leveled papers'!$H53:$KM53,"&lt;&gt;")=0,"",SUMIF('English Scores- Leveled papers'!$H$4:$KM$4,BO$3,'English Scores- Leveled papers'!$H53:$KM53)))</f>
        <is>
          <t/>
        </is>
      </c>
      <c r="BP51" s="319" t="inlineStr">
        <f aca="false">IF($B51="","",IF(COUNTIFS('English Scores- Leveled papers'!$H$4:$KM$4,BP$3,'English Scores- Leveled papers'!$H53:$KM53,"&lt;&gt;")=0,"",SUMIF('English Scores- Leveled papers'!$H$4:$KM$4,BP$3,'English Scores- Leveled papers'!$H53:$KM53)))</f>
        <is>
          <t/>
        </is>
      </c>
      <c r="BQ51" s="319" t="inlineStr">
        <f aca="false">IF($B51="","",IF(COUNTIFS('English Scores- Leveled papers'!$H$4:$KM$4,BQ$3,'English Scores- Leveled papers'!$H53:$KM53,"&lt;&gt;")=0,"",SUMIF('English Scores- Leveled papers'!$H$4:$KM$4,BQ$3,'English Scores- Leveled papers'!$H53:$KM53)))</f>
        <is>
          <t/>
        </is>
      </c>
      <c r="BR51" s="319" t="inlineStr">
        <f aca="false">IF($B51="","",IF(COUNTIFS('English Scores- Leveled papers'!$H$4:$KM$4,BR$3,'English Scores- Leveled papers'!$H53:$KM53,"&lt;&gt;")=0,"",SUMIF('English Scores- Leveled papers'!$H$4:$KM$4,BR$3,'English Scores- Leveled papers'!$H53:$KM53)))</f>
        <is>
          <t/>
        </is>
      </c>
      <c r="BS51" s="319" t="inlineStr">
        <f aca="false">IF($B51="","",IF(COUNTIFS('English Scores- Leveled papers'!$H$4:$KM$4,BS$3,'English Scores- Leveled papers'!$H53:$KM53,"&lt;&gt;")=0,"",SUMIF('English Scores- Leveled papers'!$H$4:$KM$4,BS$3,'English Scores- Leveled papers'!$H53:$KM53)))</f>
        <is>
          <t/>
        </is>
      </c>
      <c r="BT51" s="319" t="inlineStr">
        <f aca="false">IF($B51="","",IF(COUNTIFS('English Scores- Leveled papers'!$H$4:$KM$4,BT$3,'English Scores- Leveled papers'!$H53:$KM53,"&lt;&gt;")=0,"",SUMIF('English Scores- Leveled papers'!$H$4:$KM$4,BT$3,'English Scores- Leveled papers'!$H53:$KM53)))</f>
        <is>
          <t/>
        </is>
      </c>
      <c r="BU51" s="319" t="inlineStr">
        <f aca="false">IF($B51="","",IF(COUNTIFS('English Scores- Leveled papers'!$H$4:$KM$4,BU$3,'English Scores- Leveled papers'!$H53:$KM53,"&lt;&gt;")=0,"",SUMIF('English Scores- Leveled papers'!$H$4:$KM$4,BU$3,'English Scores- Leveled papers'!$H53:$KM53)))</f>
        <is>
          <t/>
        </is>
      </c>
      <c r="BV51" s="319" t="inlineStr">
        <f aca="false">IF($B51="","",IF(COUNTIFS('English Scores- Leveled papers'!$H$4:$KM$4,BV$3,'English Scores- Leveled papers'!$H53:$KM53,"&lt;&gt;")=0,"",SUMIF('English Scores- Leveled papers'!$H$4:$KM$4,BV$3,'English Scores- Leveled papers'!$H53:$KM53)))</f>
        <is>
          <t/>
        </is>
      </c>
      <c r="BW51" s="319" t="inlineStr">
        <f aca="false">IF($B51="","",IF(COUNTIFS('English Scores- Leveled papers'!$H$4:$KM$4,BW$3,'English Scores- Leveled papers'!$H53:$KM53,"&lt;&gt;")=0,"",SUMIF('English Scores- Leveled papers'!$H$4:$KM$4,BW$3,'English Scores- Leveled papers'!$H53:$KM53)))</f>
        <is>
          <t/>
        </is>
      </c>
      <c r="BX51" s="319" t="inlineStr">
        <f aca="false">IF($B51="","",IF(COUNTIFS('English Scores- Leveled papers'!$H$4:$KM$4,BX$3,'English Scores- Leveled papers'!$H53:$KM53,"&lt;&gt;")=0,"",SUMIF('English Scores- Leveled papers'!$H$4:$KM$4,BX$3,'English Scores- Leveled papers'!$H53:$KM53)))</f>
        <is>
          <t/>
        </is>
      </c>
      <c r="BY51" s="319" t="inlineStr">
        <f aca="false">IF($B51="","",IF(COUNTIFS('English Scores- Leveled papers'!$H$4:$KM$4,BY$3,'English Scores- Leveled papers'!$H53:$KM53,"&lt;&gt;")=0,"",SUMIF('English Scores- Leveled papers'!$H$4:$KM$4,BY$3,'English Scores- Leveled papers'!$H53:$KM53)))</f>
        <is>
          <t/>
        </is>
      </c>
      <c r="BZ51" s="319" t="inlineStr">
        <f aca="false">IF($B51="","",IF(COUNTIFS('English Scores- Leveled papers'!$H$4:$KM$4,BZ$3,'English Scores- Leveled papers'!$H53:$KM53,"&lt;&gt;")=0,"",SUMIF('English Scores- Leveled papers'!$H$4:$KM$4,BZ$3,'English Scores- Leveled papers'!$H53:$KM53)))</f>
        <is>
          <t/>
        </is>
      </c>
      <c r="CA51" s="319" t="inlineStr">
        <f aca="false">IF($B51="","",IF(COUNTIFS('English Scores- Leveled papers'!$H$4:$KM$4,CA$3,'English Scores- Leveled papers'!$H53:$KM53,"&lt;&gt;")=0,"",SUMIF('English Scores- Leveled papers'!$H$4:$KM$4,CA$3,'English Scores- Leveled papers'!$H53:$KM53)))</f>
        <is>
          <t/>
        </is>
      </c>
      <c r="CB51" s="319" t="inlineStr">
        <f aca="false">IF($B51="","",IF(COUNTIFS('English Scores- Leveled papers'!$H$4:$KM$4,CB$3,'English Scores- Leveled papers'!$H53:$KM53,"&lt;&gt;")=0,"",SUMIF('English Scores- Leveled papers'!$H$4:$KM$4,CB$3,'English Scores- Leveled papers'!$H53:$KM53)))</f>
        <is>
          <t/>
        </is>
      </c>
      <c r="CC51" s="319" t="inlineStr">
        <f aca="false">IF($B51="","",IF(COUNTIFS('English Scores- Leveled papers'!$H$4:$KM$4,CC$3,'English Scores- Leveled papers'!$H53:$KM53,"&lt;&gt;")=0,"",SUMIF('English Scores- Leveled papers'!$H$4:$KM$4,CC$3,'English Scores- Leveled papers'!$H53:$KM53)))</f>
        <is>
          <t/>
        </is>
      </c>
      <c r="CD51" s="319" t="inlineStr">
        <f aca="false">IF($B51="","",IF(COUNTIFS('English Scores- Leveled papers'!$H$4:$KM$4,CD$3,'English Scores- Leveled papers'!$H53:$KM53,"&lt;&gt;")=0,"",SUMIF('English Scores- Leveled papers'!$H$4:$KM$4,CD$3,'English Scores- Leveled papers'!$H53:$KM53)))</f>
        <is>
          <t/>
        </is>
      </c>
      <c r="CE51" s="319" t="inlineStr">
        <f aca="false">IF($B51="","",IF(COUNTIFS('English Scores- Leveled papers'!$H$4:$KM$4,CE$3,'English Scores- Leveled papers'!$H53:$KM53,"&lt;&gt;")=0,"",SUMIF('English Scores- Leveled papers'!$H$4:$KM$4,CE$3,'English Scores- Leveled papers'!$H53:$KM53)))</f>
        <is>
          <t/>
        </is>
      </c>
      <c r="CF51" s="319" t="inlineStr">
        <f aca="false">IF($B51="","",IF(COUNTIFS('English Scores- Leveled papers'!$H$4:$KM$4,CF$3,'English Scores- Leveled papers'!$H53:$KM53,"&lt;&gt;")=0,"",SUMIF('English Scores- Leveled papers'!$H$4:$KM$4,CF$3,'English Scores- Leveled papers'!$H53:$KM53)))</f>
        <is>
          <t/>
        </is>
      </c>
      <c r="CG51" s="319" t="inlineStr">
        <f aca="false">IF($B51="","",IF(COUNTIFS('English Scores- Leveled papers'!$H$4:$KM$4,CG$3,'English Scores- Leveled papers'!$H53:$KM53,"&lt;&gt;")=0,"",SUMIF('English Scores- Leveled papers'!$H$4:$KM$4,CG$3,'English Scores- Leveled papers'!$H53:$KM53)))</f>
        <is>
          <t/>
        </is>
      </c>
      <c r="CH51" s="319" t="inlineStr">
        <f aca="false">IF($B51="","",IF(COUNTIFS('English Scores- Leveled papers'!$H$4:$KM$4,CH$3,'English Scores- Leveled papers'!$H53:$KM53,"&lt;&gt;")=0,"",SUMIF('English Scores- Leveled papers'!$H$4:$KM$4,CH$3,'English Scores- Leveled papers'!$H53:$KM53)))</f>
        <is>
          <t/>
        </is>
      </c>
      <c r="CI51" s="319" t="inlineStr">
        <f aca="false">IF($B51="","",IF(COUNTIFS('English Scores- Leveled papers'!$H$4:$KM$4,CI$3,'English Scores- Leveled papers'!$H53:$KM53,"&lt;&gt;")=0,"",SUMIF('English Scores- Leveled papers'!$H$4:$KM$4,CI$3,'English Scores- Leveled papers'!$H53:$KM53)))</f>
        <is>
          <t/>
        </is>
      </c>
      <c r="CJ51" s="319" t="inlineStr">
        <f aca="false">IF($B51="","",IF(COUNTIFS('English Scores- Leveled papers'!$H$4:$KM$4,CJ$3,'English Scores- Leveled papers'!$H53:$KM53,"&lt;&gt;")=0,"",SUMIF('English Scores- Leveled papers'!$H$4:$KM$4,CJ$3,'English Scores- Leveled papers'!$H53:$KM53)))</f>
        <is>
          <t/>
        </is>
      </c>
      <c r="CK51" s="319" t="inlineStr">
        <f aca="false">IF($B51="","",IF(COUNTIFS('English Scores- Leveled papers'!$H$4:$KM$4,CK$3,'English Scores- Leveled papers'!$H53:$KM53,"&lt;&gt;")=0,"",SUMIF('English Scores- Leveled papers'!$H$4:$KM$4,CK$3,'English Scores- Leveled papers'!$H53:$KM53)))</f>
        <is>
          <t/>
        </is>
      </c>
      <c r="CL51" s="319" t="inlineStr">
        <f aca="false">IF($B51="","",IF(COUNTIFS('English Scores- Leveled papers'!$H$4:$KM$4,CL$3,'English Scores- Leveled papers'!$H53:$KM53,"&lt;&gt;")=0,"",SUMIF('English Scores- Leveled papers'!$H$4:$KM$4,CL$3,'English Scores- Leveled papers'!$H53:$KM53)))</f>
        <is>
          <t/>
        </is>
      </c>
      <c r="CM51" s="319" t="inlineStr">
        <f aca="false">IF($B51="","",IF(COUNTIFS('English Scores- Leveled papers'!$H$4:$KM$4,CM$3,'English Scores- Leveled papers'!$H53:$KM53,"&lt;&gt;")=0,"",SUMIF('English Scores- Leveled papers'!$H$4:$KM$4,CM$3,'English Scores- Leveled papers'!$H53:$KM53)))</f>
        <is>
          <t/>
        </is>
      </c>
      <c r="CN51" s="319" t="inlineStr">
        <f aca="false">IF($B51="","",IF(COUNTIFS('English Scores- Leveled papers'!$H$4:$KM$4,CN$3,'English Scores- Leveled papers'!$H53:$KM53,"&lt;&gt;")=0,"",SUMIF('English Scores- Leveled papers'!$H$4:$KM$4,CN$3,'English Scores- Leveled papers'!$H53:$KM53)))</f>
        <is>
          <t/>
        </is>
      </c>
      <c r="CO51" s="319" t="inlineStr">
        <f aca="false">IF($B51="","",IF(COUNTIFS('English Scores- Leveled papers'!$H$4:$KM$4,CO$3,'English Scores- Leveled papers'!$H53:$KM53,"&lt;&gt;")=0,"",SUMIF('English Scores- Leveled papers'!$H$4:$KM$4,CO$3,'English Scores- Leveled papers'!$H53:$KM53)))</f>
        <is>
          <t/>
        </is>
      </c>
      <c r="CP51" s="319" t="inlineStr">
        <f aca="false">IF($B51="","",IF(COUNTIFS('English Scores- Leveled papers'!$H$4:$KM$4,CP$3,'English Scores- Leveled papers'!$H53:$KM53,"&lt;&gt;")=0,"",SUMIF('English Scores- Leveled papers'!$H$4:$KM$4,CP$3,'English Scores- Leveled papers'!$H53:$KM53)))</f>
        <is>
          <t/>
        </is>
      </c>
      <c r="CQ51" s="319" t="inlineStr">
        <f aca="false">IF($B51="","",IF(COUNTIFS('English Scores- Leveled papers'!$H$4:$KM$4,CQ$3,'English Scores- Leveled papers'!$H53:$KM53,"&lt;&gt;")=0,"",SUMIF('English Scores- Leveled papers'!$H$4:$KM$4,CQ$3,'English Scores- Leveled papers'!$H53:$KM53)))</f>
        <is>
          <t/>
        </is>
      </c>
      <c r="CR51" s="319" t="inlineStr">
        <f aca="false">IF($B51="","",IF(COUNTIFS('English Scores- Leveled papers'!$H$4:$KM$4,CR$3,'English Scores- Leveled papers'!$H53:$KM53,"&lt;&gt;")=0,"",SUMIF('English Scores- Leveled papers'!$H$4:$KM$4,CR$3,'English Scores- Leveled papers'!$H53:$KM53)))</f>
        <is>
          <t/>
        </is>
      </c>
      <c r="CS51" s="319" t="inlineStr">
        <f aca="false">IF($B51="","",IF(COUNTIFS('English Scores- Leveled papers'!$H$4:$KM$4,CS$3,'English Scores- Leveled papers'!$H53:$KM53,"&lt;&gt;")=0,"",SUMIF('English Scores- Leveled papers'!$H$4:$KM$4,CS$3,'English Scores- Leveled papers'!$H53:$KM53)))</f>
        <is>
          <t/>
        </is>
      </c>
      <c r="CT51" s="319" t="inlineStr">
        <f aca="false">IF($B51="","",IF(COUNTIFS('English Scores- Leveled papers'!$H$4:$KM$4,CT$3,'English Scores- Leveled papers'!$H53:$KM53,"&lt;&gt;")=0,"",SUMIF('English Scores- Leveled papers'!$H$4:$KM$4,CT$3,'English Scores- Leveled papers'!$H53:$KM53)))</f>
        <is>
          <t/>
        </is>
      </c>
      <c r="CU51" s="319" t="inlineStr">
        <f aca="false">IF($B51="","",IF(COUNTIFS('English Scores- Leveled papers'!$H$4:$KM$4,CU$3,'English Scores- Leveled papers'!$H53:$KM53,"&lt;&gt;")=0,"",SUMIF('English Scores- Leveled papers'!$H$4:$KM$4,CU$3,'English Scores- Leveled papers'!$H53:$KM53)))</f>
        <is>
          <t/>
        </is>
      </c>
      <c r="CV51" s="319" t="inlineStr">
        <f aca="false">IF($B51="","",IF(COUNTIFS('English Scores- Leveled papers'!$H$4:$KM$4,CV$3,'English Scores- Leveled papers'!$H53:$KM53,"&lt;&gt;")=0,"",SUMIF('English Scores- Leveled papers'!$H$4:$KM$4,CV$3,'English Scores- Leveled papers'!$H53:$KM53)))</f>
        <is>
          <t/>
        </is>
      </c>
      <c r="CW51" s="319" t="inlineStr">
        <f aca="false">IF($B51="","",IF(COUNTIFS('English Scores- Leveled papers'!$H$4:$KM$4,CW$3,'English Scores- Leveled papers'!$H53:$KM53,"&lt;&gt;")=0,"",SUMIF('English Scores- Leveled papers'!$H$4:$KM$4,CW$3,'English Scores- Leveled papers'!$H53:$KM53)))</f>
        <is>
          <t/>
        </is>
      </c>
      <c r="CX51" s="319" t="inlineStr">
        <f aca="false">IF($B51="","",IF(COUNTIFS('English Scores- Leveled papers'!$H$4:$KM$4,CX$3,'English Scores- Leveled papers'!$H53:$KM53,"&lt;&gt;")=0,"",SUMIF('English Scores- Leveled papers'!$H$4:$KM$4,CX$3,'English Scores- Leveled papers'!$H53:$KM53)))</f>
        <is>
          <t/>
        </is>
      </c>
      <c r="CY51" s="319" t="inlineStr">
        <f aca="false">IF($B51="","",IF(COUNTIFS('English Scores- Leveled papers'!$H$4:$KM$4,CY$3,'English Scores- Leveled papers'!$H53:$KM53,"&lt;&gt;")=0,"",SUMIF('English Scores- Leveled papers'!$H$4:$KM$4,CY$3,'English Scores- Leveled papers'!$H53:$KM53)))</f>
        <is>
          <t/>
        </is>
      </c>
      <c r="CZ51" s="319" t="inlineStr">
        <f aca="false">IF($B51="","",IF(COUNTIFS('English Scores- Leveled papers'!$H$4:$KM$4,CZ$3,'English Scores- Leveled papers'!$H53:$KM53,"&lt;&gt;")=0,"",SUMIF('English Scores- Leveled papers'!$H$4:$KM$4,CZ$3,'English Scores- Leveled papers'!$H53:$KM53)))</f>
        <is>
          <t/>
        </is>
      </c>
      <c r="DA51" s="319" t="inlineStr">
        <f aca="false">IF($B51="","",IF(COUNTIFS('English Scores- Leveled papers'!$H$4:$KM$4,DA$3,'English Scores- Leveled papers'!$H53:$KM53,"&lt;&gt;")=0,"",SUMIF('English Scores- Leveled papers'!$H$4:$KM$4,DA$3,'English Scores- Leveled papers'!$H53:$KM53)))</f>
        <is>
          <t/>
        </is>
      </c>
      <c r="DB51" s="319" t="inlineStr">
        <f aca="false">IF($B51="","",IF(COUNTIFS('English Scores- Leveled papers'!$H$4:$KM$4,DB$3,'English Scores- Leveled papers'!$H53:$KM53,"&lt;&gt;")=0,"",SUMIF('English Scores- Leveled papers'!$H$4:$KM$4,DB$3,'English Scores- Leveled papers'!$H53:$KM53)))</f>
        <is>
          <t/>
        </is>
      </c>
      <c r="DC51" s="319" t="inlineStr">
        <f aca="false">IF($B51="","",IF(COUNTIFS('English Scores- Leveled papers'!$H$4:$KM$4,DC$3,'English Scores- Leveled papers'!$H53:$KM53,"&lt;&gt;")=0,"",SUMIF('English Scores- Leveled papers'!$H$4:$KM$4,DC$3,'English Scores- Leveled papers'!$H53:$KM53)))</f>
        <is>
          <t/>
        </is>
      </c>
      <c r="DD51" s="319" t="inlineStr">
        <f aca="false">IF($B51="","",IF(COUNTIFS('English Scores- Leveled papers'!$H$4:$KM$4,DD$3,'English Scores- Leveled papers'!$H53:$KM53,"&lt;&gt;")=0,"",SUMIF('English Scores- Leveled papers'!$H$4:$KM$4,DD$3,'English Scores- Leveled papers'!$H53:$KM53)))</f>
        <is>
          <t/>
        </is>
      </c>
      <c r="DE51" s="319" t="inlineStr">
        <f aca="false">IF($B51="","",IF(COUNTIFS('English Scores- Leveled papers'!$H$4:$KM$4,DE$3,'English Scores- Leveled papers'!$H53:$KM53,"&lt;&gt;")=0,"",SUMIF('English Scores- Leveled papers'!$H$4:$KM$4,DE$3,'English Scores- Leveled papers'!$H53:$KM53)))</f>
        <is>
          <t/>
        </is>
      </c>
      <c r="DF51" s="319" t="inlineStr">
        <f aca="false">IF($B51="","",IF(COUNTIFS('English Scores- Leveled papers'!$H$4:$KM$4,DF$3,'English Scores- Leveled papers'!$H53:$KM53,"&lt;&gt;")=0,"",SUMIF('English Scores- Leveled papers'!$H$4:$KM$4,DF$3,'English Scores- Leveled papers'!$H53:$KM53)))</f>
        <is>
          <t/>
        </is>
      </c>
      <c r="DG51" s="319" t="inlineStr">
        <f aca="false">IF($B51="","",IF(COUNTIFS('English Scores- Leveled papers'!$H$4:$KM$4,DG$3,'English Scores- Leveled papers'!$H53:$KM53,"&lt;&gt;")=0,"",SUMIF('English Scores- Leveled papers'!$H$4:$KM$4,DG$3,'English Scores- Leveled papers'!$H53:$KM53)))</f>
        <is>
          <t/>
        </is>
      </c>
      <c r="DH51" s="319" t="inlineStr">
        <f aca="false">IF($B51="","",IF(COUNTIFS('English Scores- Leveled papers'!$H$4:$KM$4,DH$3,'English Scores- Leveled papers'!$H53:$KM53,"&lt;&gt;")=0,"",SUMIF('English Scores- Leveled papers'!$H$4:$KM$4,DH$3,'English Scores- Leveled papers'!$H53:$KM53)))</f>
        <is>
          <t/>
        </is>
      </c>
      <c r="DI51" s="319" t="inlineStr">
        <f aca="false">IF($B51="","",IF(COUNTIFS('English Scores- Leveled papers'!$H$4:$KM$4,DI$3,'English Scores- Leveled papers'!$H53:$KM53,"&lt;&gt;")=0,"",SUMIF('English Scores- Leveled papers'!$H$4:$KM$4,DI$3,'English Scores- Leveled papers'!$H53:$KM53)))</f>
        <is>
          <t/>
        </is>
      </c>
      <c r="DJ51" s="319" t="inlineStr">
        <f aca="false">IF($B51="","",IF(COUNTIFS('English Scores- Leveled papers'!$H$4:$KM$4,DJ$3,'English Scores- Leveled papers'!$H53:$KM53,"&lt;&gt;")=0,"",SUMIF('English Scores- Leveled papers'!$H$4:$KM$4,DJ$3,'English Scores- Leveled papers'!$H53:$KM53)))</f>
        <is>
          <t/>
        </is>
      </c>
      <c r="DK51" s="319" t="inlineStr">
        <f aca="false">IF($B51="","",IF(COUNTIFS('English Scores- Leveled papers'!$H$4:$KM$4,DK$3,'English Scores- Leveled papers'!$H53:$KM53,"&lt;&gt;")=0,"",SUMIF('English Scores- Leveled papers'!$H$4:$KM$4,DK$3,'English Scores- Leveled papers'!$H53:$KM53)))</f>
        <is>
          <t/>
        </is>
      </c>
      <c r="DL51" s="319" t="inlineStr">
        <f aca="false">IF($B51="","",IF(COUNTIFS('English Scores- Leveled papers'!$H$4:$KM$4,DL$3,'English Scores- Leveled papers'!$H53:$KM53,"&lt;&gt;")=0,"",SUMIF('English Scores- Leveled papers'!$H$4:$KM$4,DL$3,'English Scores- Leveled papers'!$H53:$KM53)))</f>
        <is>
          <t/>
        </is>
      </c>
      <c r="DM51" s="319" t="inlineStr">
        <f aca="false">IF($B51="","",IF(COUNTIFS('English Scores- Leveled papers'!$H$4:$KM$4,DM$3,'English Scores- Leveled papers'!$H53:$KM53,"&lt;&gt;")=0,"",SUMIF('English Scores- Leveled papers'!$H$4:$KM$4,DM$3,'English Scores- Leveled papers'!$H53:$KM53)))</f>
        <is>
          <t/>
        </is>
      </c>
      <c r="DN51" s="319" t="inlineStr">
        <f aca="false">IF($B51="","",IF(COUNTIFS('English Scores- Leveled papers'!$H$4:$KM$4,DN$3,'English Scores- Leveled papers'!$H53:$KM53,"&lt;&gt;")=0,"",SUMIF('English Scores- Leveled papers'!$H$4:$KM$4,DN$3,'English Scores- Leveled papers'!$H53:$KM53)))</f>
        <is>
          <t/>
        </is>
      </c>
      <c r="DO51" s="319" t="inlineStr">
        <f aca="false">IF($B51="","",IF(COUNTIFS('English Scores- Leveled papers'!$H$4:$KM$4,DO$3,'English Scores- Leveled papers'!$H53:$KM53,"&lt;&gt;")=0,"",SUMIF('English Scores- Leveled papers'!$H$4:$KM$4,DO$3,'English Scores- Leveled papers'!$H53:$KM53)))</f>
        <is>
          <t/>
        </is>
      </c>
      <c r="DP51" s="319" t="inlineStr">
        <f aca="false">IF($B51="","",IF(COUNTIFS('English Scores- Leveled papers'!$H$4:$KM$4,DP$3,'English Scores- Leveled papers'!$H53:$KM53,"&lt;&gt;")=0,"",SUMIF('English Scores- Leveled papers'!$H$4:$KM$4,DP$3,'English Scores- Leveled papers'!$H53:$KM53)))</f>
        <is>
          <t/>
        </is>
      </c>
      <c r="DQ51" s="320" t="inlineStr">
        <f aca="false">IF($B51="","",IF(COUNTIFS('English Scores- Leveled papers'!$H$4:$KM$4,DQ$3,'English Scores- Leveled papers'!$H53:$KM53,"&lt;&gt;")=0,"",SUMIF('English Scores- Leveled papers'!$H$4:$KM$4,DQ$3,'English Scores- Leveled papers'!$H53:$KM53)))</f>
        <is>
          <t/>
        </is>
      </c>
      <c r="DR51" s="321" t="inlineStr">
        <f aca="false">IF('Cover Sheet'!$AC$6="6th", 'Eng GLA 6th, 7th, 8th'!D54, "")</f>
        <is>
          <t/>
        </is>
      </c>
      <c r="DU51" s="319" t="inlineStr">
        <f aca="false">IF($B51="","",IF(COUNTIFS('Eng GLA 6th, 7th, 8th'!$E$4:$DV$4,DU$3,'Eng GLA 6th, 7th, 8th'!$E54:$DV54,"&lt;&gt;")=0,"",SUMIF('Eng GLA 6th, 7th, 8th'!$E$4:$DV$4,DU$3,'Eng GLA 6th, 7th, 8th'!$E54:$DV54)))</f>
        <is>
          <t/>
        </is>
      </c>
      <c r="DV51" s="319" t="inlineStr">
        <f aca="false">IF($B51="","",IF(COUNTIFS('Eng GLA 6th, 7th, 8th'!$E$4:$DV$4,DV$3,'Eng GLA 6th, 7th, 8th'!$E54:$DV54,"&lt;&gt;")=0,"",SUMIF('Eng GLA 6th, 7th, 8th'!$E$4:$DV$4,DV$3,'Eng GLA 6th, 7th, 8th'!$E54:$DV54)))</f>
        <is>
          <t/>
        </is>
      </c>
      <c r="DW51" s="319" t="inlineStr">
        <f aca="false">IF($B51="","",IF(COUNTIFS('Eng GLA 6th, 7th, 8th'!$E$4:$DV$4,DW$3,'Eng GLA 6th, 7th, 8th'!$E54:$DV54,"&lt;&gt;")=0,"",SUMIF('Eng GLA 6th, 7th, 8th'!$E$4:$DV$4,DW$3,'Eng GLA 6th, 7th, 8th'!$E54:$DV54)))</f>
        <is>
          <t/>
        </is>
      </c>
      <c r="DX51" s="319" t="inlineStr">
        <f aca="false">IF($B51="","",IF(COUNTIFS('Eng GLA 6th, 7th, 8th'!$E$4:$DV$4,DX$3,'Eng GLA 6th, 7th, 8th'!$E54:$DV54,"&lt;&gt;")=0,"",SUMIF('Eng GLA 6th, 7th, 8th'!$E$4:$DV$4,DX$3,'Eng GLA 6th, 7th, 8th'!$E54:$DV54)))</f>
        <is>
          <t/>
        </is>
      </c>
      <c r="DY51" s="319" t="inlineStr">
        <f aca="false">IF($B51="","",IF(COUNTIFS('Eng GLA 6th, 7th, 8th'!$E$4:$DV$4,DY$3,'Eng GLA 6th, 7th, 8th'!$E54:$DV54,"&lt;&gt;")=0,"",SUMIF('Eng GLA 6th, 7th, 8th'!$E$4:$DV$4,DY$3,'Eng GLA 6th, 7th, 8th'!$E54:$DV54)))</f>
        <is>
          <t/>
        </is>
      </c>
      <c r="DZ51" s="319" t="inlineStr">
        <f aca="false">IF($B51="","",IF(COUNTIFS('Eng GLA 6th, 7th, 8th'!$E$4:$DV$4,DZ$3,'Eng GLA 6th, 7th, 8th'!$E54:$DV54,"&lt;&gt;")=0,"",SUMIF('Eng GLA 6th, 7th, 8th'!$E$4:$DV$4,DZ$3,'Eng GLA 6th, 7th, 8th'!$E54:$DV54)))</f>
        <is>
          <t/>
        </is>
      </c>
      <c r="EA51" s="319" t="inlineStr">
        <f aca="false">IF($B51="","",IF(COUNTIFS('Eng GLA 6th, 7th, 8th'!$E$4:$DV$4,EA$3,'Eng GLA 6th, 7th, 8th'!$E54:$DV54,"&lt;&gt;")=0,"",SUMIF('Eng GLA 6th, 7th, 8th'!$E$4:$DV$4,EA$3,'Eng GLA 6th, 7th, 8th'!$E54:$DV54)))</f>
        <is>
          <t/>
        </is>
      </c>
      <c r="EB51" s="319" t="inlineStr">
        <f aca="false">IF($B51="","",IF(COUNTIFS('Eng GLA 6th, 7th, 8th'!$E$4:$DV$4,EB$3,'Eng GLA 6th, 7th, 8th'!$E54:$DV54,"&lt;&gt;")=0,"",SUMIF('Eng GLA 6th, 7th, 8th'!$E$4:$DV$4,EB$3,'Eng GLA 6th, 7th, 8th'!$E54:$DV54)))</f>
        <is>
          <t/>
        </is>
      </c>
      <c r="EC51" s="319" t="inlineStr">
        <f aca="false">IF($B51="","",IF(COUNTIFS('Eng GLA 6th, 7th, 8th'!$E$4:$DV$4,EC$3,'Eng GLA 6th, 7th, 8th'!$E54:$DV54,"&lt;&gt;")=0,"",SUMIF('Eng GLA 6th, 7th, 8th'!$E$4:$DV$4,EC$3,'Eng GLA 6th, 7th, 8th'!$E54:$DV54)))</f>
        <is>
          <t/>
        </is>
      </c>
      <c r="ED51" s="319" t="inlineStr">
        <f aca="false">IF($B51="","",IF(COUNTIFS('Eng GLA 6th, 7th, 8th'!$E$4:$DV$4,ED$3,'Eng GLA 6th, 7th, 8th'!$E54:$DV54,"&lt;&gt;")=0,"",SUMIF('Eng GLA 6th, 7th, 8th'!$E$4:$DV$4,ED$3,'Eng GLA 6th, 7th, 8th'!$E54:$DV54)))</f>
        <is>
          <t/>
        </is>
      </c>
      <c r="EE51" s="319" t="inlineStr">
        <f aca="false">IF($B51="","",IF(COUNTIFS('Eng GLA 6th, 7th, 8th'!$E$4:$DV$4,EE$3,'Eng GLA 6th, 7th, 8th'!$E54:$DV54,"&lt;&gt;")=0,"",SUMIF('Eng GLA 6th, 7th, 8th'!$E$4:$DV$4,EE$3,'Eng GLA 6th, 7th, 8th'!$E54:$DV54)))</f>
        <is>
          <t/>
        </is>
      </c>
      <c r="EF51" s="319" t="inlineStr">
        <f aca="false">IF($B51="","",IF(COUNTIFS('Eng GLA 6th, 7th, 8th'!$E$4:$DV$4,EF$3,'Eng GLA 6th, 7th, 8th'!$E54:$DV54,"&lt;&gt;")=0,"",SUMIF('Eng GLA 6th, 7th, 8th'!$E$4:$DV$4,EF$3,'Eng GLA 6th, 7th, 8th'!$E54:$DV54)))</f>
        <is>
          <t/>
        </is>
      </c>
      <c r="EG51" s="319" t="inlineStr">
        <f aca="false">IF($B51="","",IF(COUNTIFS('Eng GLA 6th, 7th, 8th'!$E$4:$DV$4,EG$3,'Eng GLA 6th, 7th, 8th'!$E54:$DV54,"&lt;&gt;")=0,"",SUMIF('Eng GLA 6th, 7th, 8th'!$E$4:$DV$4,EG$3,'Eng GLA 6th, 7th, 8th'!$E54:$DV54)))</f>
        <is>
          <t/>
        </is>
      </c>
      <c r="EH51" s="319" t="inlineStr">
        <f aca="false">IF($B51="","",IF(COUNTIFS('Eng GLA 6th, 7th, 8th'!$E$4:$DV$4,EH$3,'Eng GLA 6th, 7th, 8th'!$E54:$DV54,"&lt;&gt;")=0,"",SUMIF('Eng GLA 6th, 7th, 8th'!$E$4:$DV$4,EH$3,'Eng GLA 6th, 7th, 8th'!$E54:$DV54)))</f>
        <is>
          <t/>
        </is>
      </c>
      <c r="EI51" s="319" t="inlineStr">
        <f aca="false">IF($B51="","",IF(COUNTIFS('Eng GLA 6th, 7th, 8th'!$E$4:$DV$4,EI$3,'Eng GLA 6th, 7th, 8th'!$E54:$DV54,"&lt;&gt;")=0,"",SUMIF('Eng GLA 6th, 7th, 8th'!$E$4:$DV$4,EI$3,'Eng GLA 6th, 7th, 8th'!$E54:$DV54)))</f>
        <is>
          <t/>
        </is>
      </c>
      <c r="EJ51" s="322" t="inlineStr">
        <f aca="false">IF('Cover Sheet'!$AC$6="7th", 'Eng GLA 6th, 7th, 8th'!AQ54, "")</f>
        <is>
          <t/>
        </is>
      </c>
      <c r="EK51" s="319" t="inlineStr">
        <f aca="false">IF($B51="","",IF(COUNTIFS('Eng GLA 6th, 7th, 8th'!$E$4:$DV$4,EK$3,'Eng GLA 6th, 7th, 8th'!$E54:$DV54,"&lt;&gt;")=0,"",SUMIF('Eng GLA 6th, 7th, 8th'!$E$4:$DV$4,EK$3,'Eng GLA 6th, 7th, 8th'!$E54:$DV54)))</f>
        <is>
          <t/>
        </is>
      </c>
      <c r="EL51" s="319" t="inlineStr">
        <f aca="false">IF($B51="","",IF(COUNTIFS('Eng GLA 6th, 7th, 8th'!$E$4:$DV$4,EL$3,'Eng GLA 6th, 7th, 8th'!$E54:$DV54,"&lt;&gt;")=0,"",SUMIF('Eng GLA 6th, 7th, 8th'!$E$4:$DV$4,EL$3,'Eng GLA 6th, 7th, 8th'!$E54:$DV54)))</f>
        <is>
          <t/>
        </is>
      </c>
      <c r="EM51" s="319" t="inlineStr">
        <f aca="false">IF($B51="","",IF(COUNTIFS('Eng GLA 6th, 7th, 8th'!$E$4:$DV$4,EM$3,'Eng GLA 6th, 7th, 8th'!$E54:$DV54,"&lt;&gt;")=0,"",SUMIF('Eng GLA 6th, 7th, 8th'!$E$4:$DV$4,EM$3,'Eng GLA 6th, 7th, 8th'!$E54:$DV54)))</f>
        <is>
          <t/>
        </is>
      </c>
      <c r="EN51" s="319" t="inlineStr">
        <f aca="false">IF($B51="","",IF(COUNTIFS('Eng GLA 6th, 7th, 8th'!$E$4:$DV$4,EN$3,'Eng GLA 6th, 7th, 8th'!$E54:$DV54,"&lt;&gt;")=0,"",SUMIF('Eng GLA 6th, 7th, 8th'!$E$4:$DV$4,EN$3,'Eng GLA 6th, 7th, 8th'!$E54:$DV54)))</f>
        <is>
          <t/>
        </is>
      </c>
      <c r="EO51" s="319" t="inlineStr">
        <f aca="false">IF($B51="","",IF(COUNTIFS('Eng GLA 6th, 7th, 8th'!$E$4:$DV$4,EO$3,'Eng GLA 6th, 7th, 8th'!$E54:$DV54,"&lt;&gt;")=0,"",SUMIF('Eng GLA 6th, 7th, 8th'!$E$4:$DV$4,EO$3,'Eng GLA 6th, 7th, 8th'!$E54:$DV54)))</f>
        <is>
          <t/>
        </is>
      </c>
      <c r="EP51" s="319" t="inlineStr">
        <f aca="false">IF($B51="","",IF(COUNTIFS('Eng GLA 6th, 7th, 8th'!$E$4:$DV$4,EP$3,'Eng GLA 6th, 7th, 8th'!$E54:$DV54,"&lt;&gt;")=0,"",SUMIF('Eng GLA 6th, 7th, 8th'!$E$4:$DV$4,EP$3,'Eng GLA 6th, 7th, 8th'!$E54:$DV54)))</f>
        <is>
          <t/>
        </is>
      </c>
      <c r="EQ51" s="319" t="inlineStr">
        <f aca="false">IF($B51="","",IF(COUNTIFS('Eng GLA 6th, 7th, 8th'!$E$4:$DV$4,EQ$3,'Eng GLA 6th, 7th, 8th'!$E54:$DV54,"&lt;&gt;")=0,"",SUMIF('Eng GLA 6th, 7th, 8th'!$E$4:$DV$4,EQ$3,'Eng GLA 6th, 7th, 8th'!$E54:$DV54)))</f>
        <is>
          <t/>
        </is>
      </c>
      <c r="ER51" s="319" t="inlineStr">
        <f aca="false">IF($B51="","",IF(COUNTIFS('Eng GLA 6th, 7th, 8th'!$E$4:$DV$4,ER$3,'Eng GLA 6th, 7th, 8th'!$E54:$DV54,"&lt;&gt;")=0,"",SUMIF('Eng GLA 6th, 7th, 8th'!$E$4:$DV$4,ER$3,'Eng GLA 6th, 7th, 8th'!$E54:$DV54)))</f>
        <is>
          <t/>
        </is>
      </c>
      <c r="ES51" s="319" t="inlineStr">
        <f aca="false">IF($B51="","",IF(COUNTIFS('Eng GLA 6th, 7th, 8th'!$E$4:$DV$4,ES$3,'Eng GLA 6th, 7th, 8th'!$E54:$DV54,"&lt;&gt;")=0,"",SUMIF('Eng GLA 6th, 7th, 8th'!$E$4:$DV$4,ES$3,'Eng GLA 6th, 7th, 8th'!$E54:$DV54)))</f>
        <is>
          <t/>
        </is>
      </c>
      <c r="ET51" s="319" t="inlineStr">
        <f aca="false">IF($B51="","",IF(COUNTIFS('Eng GLA 6th, 7th, 8th'!$E$4:$DV$4,ET$3,'Eng GLA 6th, 7th, 8th'!$E54:$DV54,"&lt;&gt;")=0,"",SUMIF('Eng GLA 6th, 7th, 8th'!$E$4:$DV$4,ET$3,'Eng GLA 6th, 7th, 8th'!$E54:$DV54)))</f>
        <is>
          <t/>
        </is>
      </c>
      <c r="EU51" s="319" t="inlineStr">
        <f aca="false">IF($B51="","",IF(COUNTIFS('Eng GLA 6th, 7th, 8th'!$E$4:$DV$4,EU$3,'Eng GLA 6th, 7th, 8th'!$E54:$DV54,"&lt;&gt;")=0,"",SUMIF('Eng GLA 6th, 7th, 8th'!$E$4:$DV$4,EU$3,'Eng GLA 6th, 7th, 8th'!$E54:$DV54)))</f>
        <is>
          <t/>
        </is>
      </c>
      <c r="EV51" s="319" t="inlineStr">
        <f aca="false">IF($B51="","",IF(COUNTIFS('Eng GLA 6th, 7th, 8th'!$E$4:$DV$4,EV$3,'Eng GLA 6th, 7th, 8th'!$E54:$DV54,"&lt;&gt;")=0,"",SUMIF('Eng GLA 6th, 7th, 8th'!$E$4:$DV$4,EV$3,'Eng GLA 6th, 7th, 8th'!$E54:$DV54)))</f>
        <is>
          <t/>
        </is>
      </c>
      <c r="EW51" s="319" t="inlineStr">
        <f aca="false">IF($B51="","",IF(COUNTIFS('Eng GLA 6th, 7th, 8th'!$E$4:$DV$4,EW$3,'Eng GLA 6th, 7th, 8th'!$E54:$DV54,"&lt;&gt;")=0,"",SUMIF('Eng GLA 6th, 7th, 8th'!$E$4:$DV$4,EW$3,'Eng GLA 6th, 7th, 8th'!$E54:$DV54)))</f>
        <is>
          <t/>
        </is>
      </c>
      <c r="EX51" s="319" t="inlineStr">
        <f aca="false">IF($B51="","",IF(COUNTIFS('Eng GLA 6th, 7th, 8th'!$E$4:$DV$4,EX$3,'Eng GLA 6th, 7th, 8th'!$E54:$DV54,"&lt;&gt;")=0,"",SUMIF('Eng GLA 6th, 7th, 8th'!$E$4:$DV$4,EX$3,'Eng GLA 6th, 7th, 8th'!$E54:$DV54)))</f>
        <is>
          <t/>
        </is>
      </c>
      <c r="EY51" s="319" t="inlineStr">
        <f aca="false">IF($B51="","",IF(COUNTIFS('Eng GLA 6th, 7th, 8th'!$E$4:$DV$4,EY$3,'Eng GLA 6th, 7th, 8th'!$E54:$DV54,"&lt;&gt;")=0,"",SUMIF('Eng GLA 6th, 7th, 8th'!$E$4:$DV$4,EY$3,'Eng GLA 6th, 7th, 8th'!$E54:$DV54)))</f>
        <is>
          <t/>
        </is>
      </c>
      <c r="EZ51" s="322" t="inlineStr">
        <f aca="false">IF('Cover Sheet'!$AC$6="8th", 'Eng GLA 6th, 7th, 8th'!CG54, "")</f>
        <is>
          <t/>
        </is>
      </c>
      <c r="FA51" s="319" t="inlineStr">
        <f aca="false">IF($B51="","",IF(COUNTIFS('Eng GLA 6th, 7th, 8th'!$E$4:$DV$4,FA$3,'Eng GLA 6th, 7th, 8th'!$E54:$DV54,"&lt;&gt;")=0,"",SUMIF('Eng GLA 6th, 7th, 8th'!$E$4:$DV$4,FA$3,'Eng GLA 6th, 7th, 8th'!$E54:$DV54)))</f>
        <is>
          <t/>
        </is>
      </c>
      <c r="FB51" s="319" t="inlineStr">
        <f aca="false">IF($B51="","",IF(COUNTIFS('Eng GLA 6th, 7th, 8th'!$E$4:$DV$4,FB$3,'Eng GLA 6th, 7th, 8th'!$E54:$DV54,"&lt;&gt;")=0,"",SUMIF('Eng GLA 6th, 7th, 8th'!$E$4:$DV$4,FB$3,'Eng GLA 6th, 7th, 8th'!$E54:$DV54)))</f>
        <is>
          <t/>
        </is>
      </c>
      <c r="FC51" s="319" t="inlineStr">
        <f aca="false">IF($B51="","",IF(COUNTIFS('Eng GLA 6th, 7th, 8th'!$E$4:$DV$4,FC$3,'Eng GLA 6th, 7th, 8th'!$E54:$DV54,"&lt;&gt;")=0,"",SUMIF('Eng GLA 6th, 7th, 8th'!$E$4:$DV$4,FC$3,'Eng GLA 6th, 7th, 8th'!$E54:$DV54)))</f>
        <is>
          <t/>
        </is>
      </c>
      <c r="FD51" s="319" t="inlineStr">
        <f aca="false">IF($B51="","",IF(COUNTIFS('Eng GLA 6th, 7th, 8th'!$E$4:$DV$4,FD$3,'Eng GLA 6th, 7th, 8th'!$E54:$DV54,"&lt;&gt;")=0,"",SUMIF('Eng GLA 6th, 7th, 8th'!$E$4:$DV$4,FD$3,'Eng GLA 6th, 7th, 8th'!$E54:$DV54)))</f>
        <is>
          <t/>
        </is>
      </c>
      <c r="FE51" s="319" t="inlineStr">
        <f aca="false">IF($B51="","",IF(COUNTIFS('Eng GLA 6th, 7th, 8th'!$E$4:$DV$4,FE$3,'Eng GLA 6th, 7th, 8th'!$E54:$DV54,"&lt;&gt;")=0,"",SUMIF('Eng GLA 6th, 7th, 8th'!$E$4:$DV$4,FE$3,'Eng GLA 6th, 7th, 8th'!$E54:$DV54)))</f>
        <is>
          <t/>
        </is>
      </c>
      <c r="FF51" s="319" t="inlineStr">
        <f aca="false">IF($B51="","",IF(COUNTIFS('Eng GLA 6th, 7th, 8th'!$E$4:$DV$4,FF$3,'Eng GLA 6th, 7th, 8th'!$E54:$DV54,"&lt;&gt;")=0,"",SUMIF('Eng GLA 6th, 7th, 8th'!$E$4:$DV$4,FF$3,'Eng GLA 6th, 7th, 8th'!$E54:$DV54)))</f>
        <is>
          <t/>
        </is>
      </c>
      <c r="FG51" s="319" t="inlineStr">
        <f aca="false">IF($B51="","",IF(COUNTIFS('Eng GLA 6th, 7th, 8th'!$E$4:$DV$4,FG$3,'Eng GLA 6th, 7th, 8th'!$E54:$DV54,"&lt;&gt;")=0,"",SUMIF('Eng GLA 6th, 7th, 8th'!$E$4:$DV$4,FG$3,'Eng GLA 6th, 7th, 8th'!$E54:$DV54)))</f>
        <is>
          <t/>
        </is>
      </c>
      <c r="FH51" s="319" t="inlineStr">
        <f aca="false">IF($B51="","",IF(COUNTIFS('Eng GLA 6th, 7th, 8th'!$E$4:$DV$4,FH$3,'Eng GLA 6th, 7th, 8th'!$E54:$DV54,"&lt;&gt;")=0,"",SUMIF('Eng GLA 6th, 7th, 8th'!$E$4:$DV$4,FH$3,'Eng GLA 6th, 7th, 8th'!$E54:$DV54)))</f>
        <is>
          <t/>
        </is>
      </c>
      <c r="FI51" s="319" t="inlineStr">
        <f aca="false">IF($B51="","",IF(COUNTIFS('Eng GLA 6th, 7th, 8th'!$E$4:$DV$4,FI$3,'Eng GLA 6th, 7th, 8th'!$E54:$DV54,"&lt;&gt;")=0,"",SUMIF('Eng GLA 6th, 7th, 8th'!$E$4:$DV$4,FI$3,'Eng GLA 6th, 7th, 8th'!$E54:$DV54)))</f>
        <is>
          <t/>
        </is>
      </c>
      <c r="FJ51" s="319" t="inlineStr">
        <f aca="false">IF($B51="","",IF(COUNTIFS('Eng GLA 6th, 7th, 8th'!$E$4:$DV$4,FJ$3,'Eng GLA 6th, 7th, 8th'!$E54:$DV54,"&lt;&gt;")=0,"",SUMIF('Eng GLA 6th, 7th, 8th'!$E$4:$DV$4,FJ$3,'Eng GLA 6th, 7th, 8th'!$E54:$DV54)))</f>
        <is>
          <t/>
        </is>
      </c>
      <c r="FK51" s="319" t="inlineStr">
        <f aca="false">IF($B51="","",IF(COUNTIFS('Eng GLA 6th, 7th, 8th'!$E$4:$DV$4,FK$3,'Eng GLA 6th, 7th, 8th'!$E54:$DV54,"&lt;&gt;")=0,"",SUMIF('Eng GLA 6th, 7th, 8th'!$E$4:$DV$4,FK$3,'Eng GLA 6th, 7th, 8th'!$E54:$DV54)))</f>
        <is>
          <t/>
        </is>
      </c>
      <c r="FL51" s="319" t="inlineStr">
        <f aca="false">IF($B51="","",IF(COUNTIFS('Eng GLA 6th, 7th, 8th'!$E$4:$DV$4,FL$3,'Eng GLA 6th, 7th, 8th'!$E54:$DV54,"&lt;&gt;")=0,"",SUMIF('Eng GLA 6th, 7th, 8th'!$E$4:$DV$4,FL$3,'Eng GLA 6th, 7th, 8th'!$E54:$DV54)))</f>
        <is>
          <t/>
        </is>
      </c>
      <c r="FM51" s="319" t="inlineStr">
        <f aca="false">IF($B51="","",IF(COUNTIFS('Eng GLA 6th, 7th, 8th'!$E$4:$DV$4,FM$3,'Eng GLA 6th, 7th, 8th'!$E54:$DV54,"&lt;&gt;")=0,"",SUMIF('Eng GLA 6th, 7th, 8th'!$E$4:$DV$4,FM$3,'Eng GLA 6th, 7th, 8th'!$E54:$DV54)))</f>
        <is>
          <t/>
        </is>
      </c>
      <c r="FN51" s="319" t="inlineStr">
        <f aca="false">IF($B51="","",IF(COUNTIFS('Eng GLA 6th, 7th, 8th'!$E$4:$DV$4,FN$3,'Eng GLA 6th, 7th, 8th'!$E54:$DV54,"&lt;&gt;")=0,"",SUMIF('Eng GLA 6th, 7th, 8th'!$E$4:$DV$4,FN$3,'Eng GLA 6th, 7th, 8th'!$E54:$DV54)))</f>
        <is>
          <t/>
        </is>
      </c>
      <c r="FO51" s="319" t="inlineStr">
        <f aca="false">IF($B51="","",IF(COUNTIFS('Eng GLA 6th, 7th, 8th'!$E$4:$DV$4,FO$3,'Eng GLA 6th, 7th, 8th'!$E54:$DV54,"&lt;&gt;")=0,"",SUMIF('Eng GLA 6th, 7th, 8th'!$E$4:$DV$4,FO$3,'Eng GLA 6th, 7th, 8th'!$E54:$DV54)))</f>
        <is>
          <t/>
        </is>
      </c>
    </row>
    <row r="52" customFormat="false" ht="12.75" hidden="false" customHeight="true" outlineLevel="0" collapsed="false">
      <c r="A52" s="315" t="n">
        <v>48</v>
      </c>
      <c r="B52" s="315" t="inlineStr">
        <f aca="false">'English Scores- Leveled papers'!B54</f>
        <is>
          <t/>
        </is>
      </c>
      <c r="C52" s="315"/>
      <c r="D52" s="316" t="inlineStr">
        <f aca="false">IF(OR(B52="",H52="",'Cover Sheet'!E52=""),"",'Cover Sheet'!E52)</f>
        <is>
          <t/>
        </is>
      </c>
      <c r="E52" s="316" t="inlineStr">
        <f aca="false">IF(OR(B52="",H52="",'Cover Sheet'!F52=""),"",'Cover Sheet'!F52)</f>
        <is>
          <t/>
        </is>
      </c>
      <c r="F52" s="316" t="inlineStr">
        <f aca="false">IF(OR(B52="",H52="",'Cover Sheet'!H52=""),"",'Cover Sheet'!H52)</f>
        <is>
          <t/>
        </is>
      </c>
      <c r="G52" s="316"/>
      <c r="H52" s="316" t="inlineStr">
        <f aca="false">IF(OR(B52="",COUNT('English Scores- Leveled papers'!H54:KM54)=0),"",IF((AND(AB52&gt;=(70/100),AB52&lt;1.1)),9,IF((AND(AA52&gt;=(70/100),AA52&lt;1.1)),8,IF((AND(Z52&gt;=(70/100),Z52&lt;1.1)),7,IF((AND(Y52&gt;=(70/100),Y52&lt;1.1)),6,IF(AND(X52&gt;=0.7,X52&lt;1.1),5.5,IF(AND(W52&gt;=0.7,W52&lt;1.1),5,IF(AND(V52&gt;=0.7,V52&lt;1.1),4.5,IF(AND(U52&gt;=0.7,U52&lt;1.1),4,IF(AND(T52&gt;=0.7,T52&lt;1.1),3.5,IF(AND(S52&gt;=0.7,S52&lt;1.1),3,IF(AND(R52&gt;=0.7,R52&lt;1.1),2.5,IF(AND(Q52&gt;=0.7,Q52&lt;1.1),2,IF(AND(P52&gt;=0.7,P52&lt;1.1),1.5,IF(AND(O52&gt;=0.7,O52&lt;1.1),1,IF(AND(N52&gt;=0.7,N52&lt;1.1),0.5,IF(AND(M52&gt;=0.7,M52&lt;1.1),0.2,IF(AND(L52&gt;=0.7,L52&lt;1.1),0,IF(COUNT('English Scores- Leveled papers'!H54:M54)=0,"",-0.5)))))))))))))))))))</f>
        <is>
          <t/>
        </is>
      </c>
      <c r="I52" s="317" t="str">
        <f aca="false">IFERROR(IF(OR(B52="",H52=""),"",IF((AND(AB52&gt;=(70/100),AB52&lt;1.1)),AB52,IF(AND((AA52)&gt;=(70/100),AA52&lt;1.1),AA52,IF((AND((Z52)&gt;=(70/100),Z52&lt;1.1)),Z52,IF(AND((Y52)&gt;=(70/100),Y52&lt;1.1),Y52,IF(AND(X52&gt;=0.7,X52&lt;1.1),X52,IF(AND((W52)&gt;=0.7,W52&lt;1.1),W52,IF(AND((V52)&gt;=0.7,V52&lt;1.1),V52,IF(AND((U52)&gt;=0.7,U52&lt;1.1),U52,IF(AND((T52)&gt;=0.7,T52&lt;1.1),T52,IF(AND((S52)&gt;=0.7,S52&lt;1.1),S52,IF(AND((R52)&gt;=0.7,R52&lt;1.1),R52,IF(AND((Q52)&gt;=0.7,Q52&lt;1.1),Q52,IF(AND((P52)&gt;=0.7,P52&lt;1.1),P52,IF(AND((O52)&gt;=0.7,O52&lt;1.1),O52,IF(AND((N52)&gt;=0.7,N52&lt;1.1),N52,IF(AND((M52)&gt;=0.7,M52&lt;1.1),M52,IF(AND((L52)&gt;=0.7,L52&lt;1.1),L52,L52)))))))))))))))))),"")</f>
        <v/>
      </c>
      <c r="J52" s="317" t="str">
        <f aca="false">IF((OR(B52="",H52="")),"",IF(AND((AB52)&gt;=(70/100),AB52&lt;1.1),"",IF((AND((AA52)&gt;=(70/100),AA52&lt;1.1)),AB52,IF((AND((Z52)&gt;=(70/100),Z52&lt;1.1)),AA52,IF((AND((Y52)&gt;=(70/100),Y52&lt;1.1)),Z52,IF(AND((X52)&gt;=0.7,X52&lt;1.1),Y52,IF(AND((W52)&gt;=0.7,W52&lt;1.1),X52,IF(AND((V52)&gt;=0.7,V52&lt;1.1),W52,IF(AND((U52)&gt;=0.7,U52&lt;1.1),V52,IF(AND((T52)&gt;=0.7,T52&lt;1.1),U52,IF(AND((S52)&gt;=0.7,S52&lt;1.1),T52,IF(AND((R52)&gt;=0.7,R52&lt;1.1),S52,IF(AND((Q52)&gt;=0.7,Q52&lt;1.1),R52,IF(AND((P52)&gt;=0.7,P52&lt;1.1),Q52,IF(AND((O52)&gt;=0.7,O52&lt;1.1),P52,IF(AND((N52)&gt;=0.7,N52&lt;1.1),O52,IF(AND((M52)&gt;=0.7,M52&lt;1.1),N52,IF(AND((L52)&gt;=0.7,L52&lt;1.1),M52,""))))))))))))))))))</f>
        <v/>
      </c>
      <c r="K52" s="317" t="str">
        <f aca="false">IF((OR(B52="",H52="")),"",IF(AND((AB52)&gt;=(70/100),AB52&lt;1.1),AA52,IF((AND((AA52)&gt;=(70/100),AA52&lt;1.1)),Z52,IF((AND((Z52)&gt;=(70/100),Z52&lt;1.1)),Y52,IF((AND((Y52)&gt;=(70/100),Y52&lt;1.1)),X52,IF(AND((X52)&gt;=0.7,X52&lt;1.1),W52,IF(AND((W52)&gt;=0.7,W52&lt;1.1),V52,IF(AND((V52)&gt;=0.7,V52&lt;1.1),U52,IF(AND((U52)&gt;=0.7,U52&lt;1.1),T52,IF(AND((T52)&gt;=0.7,T52&lt;1.1),S52,IF(AND((S52)&gt;=0.7,S52&lt;1.1),R52,IF(AND((R52)&gt;=0.7,R52&lt;1.1),Q52,IF(AND((Q52)&gt;=0.7,Q52&lt;1.1),P52,IF(AND((P52)&gt;=0.7,P52&lt;1.1),O52,IF(AND((O52)&gt;=0.7,O52&lt;1.1),N52,IF(AND((N52)&gt;=0.7,N52&lt;1.1),M52,IF(AND((M52)&gt;=0.7,M52&lt;1.1),L52,IF(AND((L52)&gt;=0.7,L52&lt;1.1),"",""))))))))))))))))))</f>
        <v/>
      </c>
      <c r="L52" s="318" t="str">
        <f aca="false">IFERROR(IF((B52=""),"",(IF(COUNT(AC52:AG52)=0,"",ROUND(SUM(AC52:AG52)/SUM($AC$2:$AG$2),1)))),"")</f>
        <v/>
      </c>
      <c r="M52" s="318" t="str">
        <f aca="false">IFERROR(IF((B52=""),"",(IF(COUNT(AH52:AL52)=0,"",ROUND(SUM(AH52:AL52)/SUM($AH$2:$AL$2),1)))),"")</f>
        <v/>
      </c>
      <c r="N52" s="318" t="str">
        <f aca="false">IFERROR(IF((B52=""),"",(IF(COUNT(AM52:AQ52)=0,"",ROUND(SUM(AM52:AQ52)/SUM($AM$2:$AQ$2),1)))),"")</f>
        <v/>
      </c>
      <c r="O52" s="318" t="str">
        <f aca="false">IFERROR(IF((B52=""),"",(IF(COUNT(AR52:AV52)=0,"",ROUND(SUM(AR52:AV52)/SUM($AR$2:$AV$2),1)))),"")</f>
        <v/>
      </c>
      <c r="P52" s="318" t="str">
        <f aca="false">IFERROR(IF((B52=""),"",(IF(COUNT(AX52:BB52)=0,"",ROUND(SUM(AX52:BB52)/SUM($AX$2:$BB$2),1)))),"")</f>
        <v/>
      </c>
      <c r="Q52" s="318" t="str">
        <f aca="false">IFERROR(IF((B52=""),"",(IF(COUNT(BD52:BJ52)=0,"",ROUND(SUM(BD52:BJ52)/SUM($BD$2:$BJ$2),1)))),0)</f>
        <v/>
      </c>
      <c r="R52" s="318" t="str">
        <f aca="false">IFERROR(IF((B52=""),"",(IF(COUNT(BL52:BS52)=0,"",ROUND(SUM(BL52:BR52)/SUM($BL$2:$BR$2),1)))),0)</f>
        <v/>
      </c>
      <c r="S52" s="318" t="str">
        <f aca="false">IFERROR(IF((B52=""),"",(IF(COUNT(BT52:CB52)=0,"",ROUND(SUM(BT52:CA52)/SUM($BT$2:$CA$2),1)))),0)</f>
        <v/>
      </c>
      <c r="T52" s="318" t="str">
        <f aca="false">IFERROR(IF((B52=""),"",(IF(COUNT(CC52:CJ52)=0,"",ROUND(SUM(CC52:CI52)/SUM($CC$2:$CI$2),1)))),0)</f>
        <v/>
      </c>
      <c r="U52" s="318" t="str">
        <f aca="false">IFERROR(IF((B52=""),"",(IF(COUNT(CK52:CQ52)=0,"",ROUND(SUM(CK52:CQ52)/SUM($CK$2:$CQ$2),1)))),0)</f>
        <v/>
      </c>
      <c r="V52" s="318" t="str">
        <f aca="false">IFERROR(IF((B52=""),"",(IF(COUNT(CS52:CY52)=0,"",ROUND(SUM(CS52:CY52)/SUM($CS$2:$CY$2),1)))),0)</f>
        <v/>
      </c>
      <c r="W52" s="318" t="str">
        <f aca="false">IFERROR(IF((B52=""),"",(IF(COUNT(DA52:DI52)=0,"",ROUND(SUM(DA52:DI52)/SUM($DA$2:$DI$2),1)))),0)</f>
        <v/>
      </c>
      <c r="X52" s="318" t="str">
        <f aca="false">IFERROR(IF((B52=""),"",(IF(COUNT(DK52:DP52)=0,"",ROUND(SUM(DK52:DP52)/SUM($DK$2:$DP$2),1)))),0)</f>
        <v/>
      </c>
      <c r="Y52" s="318"/>
      <c r="Z52" s="318"/>
      <c r="AA52" s="318"/>
      <c r="AB52" s="318"/>
      <c r="AC52" s="319" t="inlineStr">
        <f aca="false">IF($B52="","",IF(COUNTIFS('English Scores- Leveled papers'!$H$4:$KM$4,AC$3,'English Scores- Leveled papers'!$H54:$KM54,"&lt;&gt;")=0,"",SUMIF('English Scores- Leveled papers'!$H$4:$KM$4,AC$3,'English Scores- Leveled papers'!$H54:$KM54)))</f>
        <is>
          <t/>
        </is>
      </c>
      <c r="AD52" s="319" t="inlineStr">
        <f aca="false">IF($B52="","",IF(COUNTIFS('English Scores- Leveled papers'!$H$4:$KM$4,AD$3,'English Scores- Leveled papers'!$H54:$KM54,"&lt;&gt;")=0,"",SUMIF('English Scores- Leveled papers'!$H$4:$KM$4,AD$3,'English Scores- Leveled papers'!$H54:$KM54)))</f>
        <is>
          <t/>
        </is>
      </c>
      <c r="AE52" s="319" t="inlineStr">
        <f aca="false">IF($B52="","",IF(COUNTIFS('English Scores- Leveled papers'!$H$4:$KM$4,AE$3,'English Scores- Leveled papers'!$H54:$KM54,"&lt;&gt;")=0,"",SUMIF('English Scores- Leveled papers'!$H$4:$KM$4,AE$3,'English Scores- Leveled papers'!$H54:$KM54)))</f>
        <is>
          <t/>
        </is>
      </c>
      <c r="AF52" s="319" t="inlineStr">
        <f aca="false">IF($B52="","",IF(COUNTIFS('English Scores- Leveled papers'!$H$4:$KM$4,AF$3,'English Scores- Leveled papers'!$H54:$KM54,"&lt;&gt;")=0,"",SUMIF('English Scores- Leveled papers'!$H$4:$KM$4,AF$3,'English Scores- Leveled papers'!$H54:$KM54)))</f>
        <is>
          <t/>
        </is>
      </c>
      <c r="AG52" s="319" t="inlineStr">
        <f aca="false">IF($B52="","",IF(COUNTIFS('English Scores- Leveled papers'!$H$4:$KM$4,AG$3,'English Scores- Leveled papers'!$H54:$KM54,"&lt;&gt;")=0,"",SUMIF('English Scores- Leveled papers'!$H$4:$KM$4,AG$3,'English Scores- Leveled papers'!$H54:$KM54)))</f>
        <is>
          <t/>
        </is>
      </c>
      <c r="AH52" s="319" t="inlineStr">
        <f aca="false">IF($B52="","",IF(COUNTIFS('English Scores- Leveled papers'!$H$4:$KM$4,AH$3,'English Scores- Leveled papers'!$H54:$KM54,"&lt;&gt;")=0,"",SUMIF('English Scores- Leveled papers'!$H$4:$KM$4,AH$3,'English Scores- Leveled papers'!$H54:$KM54)))</f>
        <is>
          <t/>
        </is>
      </c>
      <c r="AI52" s="319" t="inlineStr">
        <f aca="false">IF($B52="","",IF(COUNTIFS('English Scores- Leveled papers'!$H$4:$KM$4,AI$3,'English Scores- Leveled papers'!$H54:$KM54,"&lt;&gt;")=0,"",SUMIF('English Scores- Leveled papers'!$H$4:$KM$4,AI$3,'English Scores- Leveled papers'!$H54:$KM54)))</f>
        <is>
          <t/>
        </is>
      </c>
      <c r="AJ52" s="319" t="inlineStr">
        <f aca="false">IF($B52="","",IF(COUNTIFS('English Scores- Leveled papers'!$H$4:$KM$4,AJ$3,'English Scores- Leveled papers'!$H54:$KM54,"&lt;&gt;")=0,"",SUMIF('English Scores- Leveled papers'!$H$4:$KM$4,AJ$3,'English Scores- Leveled papers'!$H54:$KM54)))</f>
        <is>
          <t/>
        </is>
      </c>
      <c r="AK52" s="319" t="inlineStr">
        <f aca="false">IF($B52="","",IF(COUNTIFS('English Scores- Leveled papers'!$H$4:$KM$4,AK$3,'English Scores- Leveled papers'!$H54:$KM54,"&lt;&gt;")=0,"",SUMIF('English Scores- Leveled papers'!$H$4:$KM$4,AK$3,'English Scores- Leveled papers'!$H54:$KM54)))</f>
        <is>
          <t/>
        </is>
      </c>
      <c r="AL52" s="319" t="inlineStr">
        <f aca="false">IF($B52="","",IF(COUNTIFS('English Scores- Leveled papers'!$H$4:$KM$4,AL$3,'English Scores- Leveled papers'!$H54:$KM54,"&lt;&gt;")=0,"",SUMIF('English Scores- Leveled papers'!$H$4:$KM$4,AL$3,'English Scores- Leveled papers'!$H54:$KM54)))</f>
        <is>
          <t/>
        </is>
      </c>
      <c r="AM52" s="319" t="inlineStr">
        <f aca="false">IF($B52="","",IF(COUNTIFS('English Scores- Leveled papers'!$H$4:$KM$4,AM$3,'English Scores- Leveled papers'!$H54:$KM54,"&lt;&gt;")=0,"",SUMIF('English Scores- Leveled papers'!$H$4:$KM$4,AM$3,'English Scores- Leveled papers'!$H54:$KM54)))</f>
        <is>
          <t/>
        </is>
      </c>
      <c r="AN52" s="319" t="inlineStr">
        <f aca="false">IF($B52="","",IF(COUNTIFS('English Scores- Leveled papers'!$H$4:$KM$4,AN$3,'English Scores- Leveled papers'!$H54:$KM54,"&lt;&gt;")=0,"",SUMIF('English Scores- Leveled papers'!$H$4:$KM$4,AN$3,'English Scores- Leveled papers'!$H54:$KM54)))</f>
        <is>
          <t/>
        </is>
      </c>
      <c r="AO52" s="319" t="inlineStr">
        <f aca="false">IF($B52="","",IF(COUNTIFS('English Scores- Leveled papers'!$H$4:$KM$4,AO$3,'English Scores- Leveled papers'!$H54:$KM54,"&lt;&gt;")=0,"",SUMIF('English Scores- Leveled papers'!$H$4:$KM$4,AO$3,'English Scores- Leveled papers'!$H54:$KM54)))</f>
        <is>
          <t/>
        </is>
      </c>
      <c r="AP52" s="319" t="inlineStr">
        <f aca="false">IF($B52="","",IF(COUNTIFS('English Scores- Leveled papers'!$H$4:$KM$4,AP$3,'English Scores- Leveled papers'!$H54:$KM54,"&lt;&gt;")=0,"",SUMIF('English Scores- Leveled papers'!$H$4:$KM$4,AP$3,'English Scores- Leveled papers'!$H54:$KM54)))</f>
        <is>
          <t/>
        </is>
      </c>
      <c r="AQ52" s="319" t="inlineStr">
        <f aca="false">IF($B52="","",IF(COUNTIFS('English Scores- Leveled papers'!$H$4:$KM$4,AQ$3,'English Scores- Leveled papers'!$H54:$KM54,"&lt;&gt;")=0,"",SUMIF('English Scores- Leveled papers'!$H$4:$KM$4,AQ$3,'English Scores- Leveled papers'!$H54:$KM54)))</f>
        <is>
          <t/>
        </is>
      </c>
      <c r="AR52" s="319" t="inlineStr">
        <f aca="false">IF($B52="","",IF(COUNTIFS('English Scores- Leveled papers'!$H$4:$KM$4,AR$3,'English Scores- Leveled papers'!$H54:$KM54,"&lt;&gt;")=0,"",SUMIF('English Scores- Leveled papers'!$H$4:$KM$4,AR$3,'English Scores- Leveled papers'!$H54:$KM54)))</f>
        <is>
          <t/>
        </is>
      </c>
      <c r="AS52" s="319" t="inlineStr">
        <f aca="false">IF($B52="","",IF(COUNTIFS('English Scores- Leveled papers'!$H$4:$KM$4,AS$3,'English Scores- Leveled papers'!$H54:$KM54,"&lt;&gt;")=0,"",SUMIF('English Scores- Leveled papers'!$H$4:$KM$4,AS$3,'English Scores- Leveled papers'!$H54:$KM54)))</f>
        <is>
          <t/>
        </is>
      </c>
      <c r="AT52" s="319" t="inlineStr">
        <f aca="false">IF($B52="","",IF(COUNTIFS('English Scores- Leveled papers'!$H$4:$KM$4,AT$3,'English Scores- Leveled papers'!$H54:$KM54,"&lt;&gt;")=0,"",SUMIF('English Scores- Leveled papers'!$H$4:$KM$4,AT$3,'English Scores- Leveled papers'!$H54:$KM54)))</f>
        <is>
          <t/>
        </is>
      </c>
      <c r="AU52" s="319" t="inlineStr">
        <f aca="false">IF($B52="","",IF(COUNTIFS('English Scores- Leveled papers'!$H$4:$KM$4,AU$3,'English Scores- Leveled papers'!$H54:$KM54,"&lt;&gt;")=0,"",SUMIF('English Scores- Leveled papers'!$H$4:$KM$4,AU$3,'English Scores- Leveled papers'!$H54:$KM54)))</f>
        <is>
          <t/>
        </is>
      </c>
      <c r="AV52" s="319" t="inlineStr">
        <f aca="false">IF($B52="","",IF(COUNTIFS('English Scores- Leveled papers'!$H$4:$KM$4,AV$3,'English Scores- Leveled papers'!$H54:$KM54,"&lt;&gt;")=0,"",SUMIF('English Scores- Leveled papers'!$H$4:$KM$4,AV$3,'English Scores- Leveled papers'!$H54:$KM54)))</f>
        <is>
          <t/>
        </is>
      </c>
      <c r="AW52" s="319" t="inlineStr">
        <f aca="false">IF($B52="","",IF(COUNTIFS('English Scores- Leveled papers'!$H$4:$KM$4,AW$3,'English Scores- Leveled papers'!$H54:$KM54,"&lt;&gt;")=0,"",SUMIF('English Scores- Leveled papers'!$H$4:$KM$4,AW$3,'English Scores- Leveled papers'!$H54:$KM54)))</f>
        <is>
          <t/>
        </is>
      </c>
      <c r="AX52" s="319" t="inlineStr">
        <f aca="false">IF($B52="","",IF(COUNTIFS('English Scores- Leveled papers'!$H$4:$KM$4,AX$3,'English Scores- Leveled papers'!$H54:$KM54,"&lt;&gt;")=0,"",SUMIF('English Scores- Leveled papers'!$H$4:$KM$4,AX$3,'English Scores- Leveled papers'!$H54:$KM54)))</f>
        <is>
          <t/>
        </is>
      </c>
      <c r="AY52" s="319" t="inlineStr">
        <f aca="false">IF($B52="","",IF(COUNTIFS('English Scores- Leveled papers'!$H$4:$KM$4,AY$3,'English Scores- Leveled papers'!$H54:$KM54,"&lt;&gt;")=0,"",SUMIF('English Scores- Leveled papers'!$H$4:$KM$4,AY$3,'English Scores- Leveled papers'!$H54:$KM54)))</f>
        <is>
          <t/>
        </is>
      </c>
      <c r="AZ52" s="319" t="inlineStr">
        <f aca="false">IF($B52="","",IF(COUNTIFS('English Scores- Leveled papers'!$H$4:$KM$4,AZ$3,'English Scores- Leveled papers'!$H54:$KM54,"&lt;&gt;")=0,"",SUMIF('English Scores- Leveled papers'!$H$4:$KM$4,AZ$3,'English Scores- Leveled papers'!$H54:$KM54)))</f>
        <is>
          <t/>
        </is>
      </c>
      <c r="BA52" s="319" t="inlineStr">
        <f aca="false">IF($B52="","",IF(COUNTIFS('English Scores- Leveled papers'!$H$4:$KM$4,BA$3,'English Scores- Leveled papers'!$H54:$KM54,"&lt;&gt;")=0,"",SUMIF('English Scores- Leveled papers'!$H$4:$KM$4,BA$3,'English Scores- Leveled papers'!$H54:$KM54)))</f>
        <is>
          <t/>
        </is>
      </c>
      <c r="BB52" s="319" t="inlineStr">
        <f aca="false">IF($B52="","",IF(COUNTIFS('English Scores- Leveled papers'!$H$4:$KM$4,BB$3,'English Scores- Leveled papers'!$H54:$KM54,"&lt;&gt;")=0,"",SUMIF('English Scores- Leveled papers'!$H$4:$KM$4,BB$3,'English Scores- Leveled papers'!$H54:$KM54)))</f>
        <is>
          <t/>
        </is>
      </c>
      <c r="BC52" s="319" t="inlineStr">
        <f aca="false">IF($B52="","",IF(COUNTIFS('English Scores- Leveled papers'!$H$4:$KM$4,BC$3,'English Scores- Leveled papers'!$H54:$KM54,"&lt;&gt;")=0,"",SUMIF('English Scores- Leveled papers'!$H$4:$KM$4,BC$3,'English Scores- Leveled papers'!$H54:$KM54)))</f>
        <is>
          <t/>
        </is>
      </c>
      <c r="BD52" s="319" t="inlineStr">
        <f aca="false">IF($B52="","",IF(COUNTIFS('English Scores- Leveled papers'!$H$4:$KM$4,BD$3,'English Scores- Leveled papers'!$H54:$KM54,"&lt;&gt;")=0,"",SUMIF('English Scores- Leveled papers'!$H$4:$KM$4,BD$3,'English Scores- Leveled papers'!$H54:$KM54)))</f>
        <is>
          <t/>
        </is>
      </c>
      <c r="BE52" s="319" t="inlineStr">
        <f aca="false">IF($B52="","",IF(COUNTIFS('English Scores- Leveled papers'!$H$4:$KM$4,BE$3,'English Scores- Leveled papers'!$H54:$KM54,"&lt;&gt;")=0,"",SUMIF('English Scores- Leveled papers'!$H$4:$KM$4,BE$3,'English Scores- Leveled papers'!$H54:$KM54)))</f>
        <is>
          <t/>
        </is>
      </c>
      <c r="BF52" s="319" t="inlineStr">
        <f aca="false">IF($B52="","",IF(COUNTIFS('English Scores- Leveled papers'!$H$4:$KM$4,BF$3,'English Scores- Leveled papers'!$H54:$KM54,"&lt;&gt;")=0,"",SUMIF('English Scores- Leveled papers'!$H$4:$KM$4,BF$3,'English Scores- Leveled papers'!$H54:$KM54)))</f>
        <is>
          <t/>
        </is>
      </c>
      <c r="BG52" s="319" t="inlineStr">
        <f aca="false">IF($B52="","",IF(COUNTIFS('English Scores- Leveled papers'!$H$4:$KM$4,BG$3,'English Scores- Leveled papers'!$H54:$KM54,"&lt;&gt;")=0,"",SUMIF('English Scores- Leveled papers'!$H$4:$KM$4,BG$3,'English Scores- Leveled papers'!$H54:$KM54)))</f>
        <is>
          <t/>
        </is>
      </c>
      <c r="BH52" s="319" t="inlineStr">
        <f aca="false">IF($B52="","",IF(COUNTIFS('English Scores- Leveled papers'!$H$4:$KM$4,BH$3,'English Scores- Leveled papers'!$H54:$KM54,"&lt;&gt;")=0,"",SUMIF('English Scores- Leveled papers'!$H$4:$KM$4,BH$3,'English Scores- Leveled papers'!$H54:$KM54)))</f>
        <is>
          <t/>
        </is>
      </c>
      <c r="BI52" s="319" t="inlineStr">
        <f aca="false">IF($B52="","",IF(COUNTIFS('English Scores- Leveled papers'!$H$4:$KM$4,BI$3,'English Scores- Leveled papers'!$H54:$KM54,"&lt;&gt;")=0,"",SUMIF('English Scores- Leveled papers'!$H$4:$KM$4,BI$3,'English Scores- Leveled papers'!$H54:$KM54)))</f>
        <is>
          <t/>
        </is>
      </c>
      <c r="BJ52" s="319" t="inlineStr">
        <f aca="false">IF($B52="","",IF(COUNTIFS('English Scores- Leveled papers'!$H$4:$KM$4,BJ$3,'English Scores- Leveled papers'!$H54:$KM54,"&lt;&gt;")=0,"",SUMIF('English Scores- Leveled papers'!$H$4:$KM$4,BJ$3,'English Scores- Leveled papers'!$H54:$KM54)))</f>
        <is>
          <t/>
        </is>
      </c>
      <c r="BK52" s="319" t="inlineStr">
        <f aca="false">IF($B52="","",IF(COUNTIFS('English Scores- Leveled papers'!$H$4:$KM$4,BK$3,'English Scores- Leveled papers'!$H54:$KM54,"&lt;&gt;")=0,"",SUMIF('English Scores- Leveled papers'!$H$4:$KM$4,BK$3,'English Scores- Leveled papers'!$H54:$KM54)))</f>
        <is>
          <t/>
        </is>
      </c>
      <c r="BL52" s="319" t="inlineStr">
        <f aca="false">IF($B52="","",IF(COUNTIFS('English Scores- Leveled papers'!$H$4:$KM$4,BL$3,'English Scores- Leveled papers'!$H54:$KM54,"&lt;&gt;")=0,"",SUMIF('English Scores- Leveled papers'!$H$4:$KM$4,BL$3,'English Scores- Leveled papers'!$H54:$KM54)))</f>
        <is>
          <t/>
        </is>
      </c>
      <c r="BM52" s="319" t="inlineStr">
        <f aca="false">IF($B52="","",IF(COUNTIFS('English Scores- Leveled papers'!$H$4:$KM$4,BM$3,'English Scores- Leveled papers'!$H54:$KM54,"&lt;&gt;")=0,"",SUMIF('English Scores- Leveled papers'!$H$4:$KM$4,BM$3,'English Scores- Leveled papers'!$H54:$KM54)))</f>
        <is>
          <t/>
        </is>
      </c>
      <c r="BN52" s="319" t="inlineStr">
        <f aca="false">IF($B52="","",IF(COUNTIFS('English Scores- Leveled papers'!$H$4:$KM$4,BN$3,'English Scores- Leveled papers'!$H54:$KM54,"&lt;&gt;")=0,"",SUMIF('English Scores- Leveled papers'!$H$4:$KM$4,BN$3,'English Scores- Leveled papers'!$H54:$KM54)))</f>
        <is>
          <t/>
        </is>
      </c>
      <c r="BO52" s="319" t="inlineStr">
        <f aca="false">IF($B52="","",IF(COUNTIFS('English Scores- Leveled papers'!$H$4:$KM$4,BO$3,'English Scores- Leveled papers'!$H54:$KM54,"&lt;&gt;")=0,"",SUMIF('English Scores- Leveled papers'!$H$4:$KM$4,BO$3,'English Scores- Leveled papers'!$H54:$KM54)))</f>
        <is>
          <t/>
        </is>
      </c>
      <c r="BP52" s="319" t="inlineStr">
        <f aca="false">IF($B52="","",IF(COUNTIFS('English Scores- Leveled papers'!$H$4:$KM$4,BP$3,'English Scores- Leveled papers'!$H54:$KM54,"&lt;&gt;")=0,"",SUMIF('English Scores- Leveled papers'!$H$4:$KM$4,BP$3,'English Scores- Leveled papers'!$H54:$KM54)))</f>
        <is>
          <t/>
        </is>
      </c>
      <c r="BQ52" s="319" t="inlineStr">
        <f aca="false">IF($B52="","",IF(COUNTIFS('English Scores- Leveled papers'!$H$4:$KM$4,BQ$3,'English Scores- Leveled papers'!$H54:$KM54,"&lt;&gt;")=0,"",SUMIF('English Scores- Leveled papers'!$H$4:$KM$4,BQ$3,'English Scores- Leveled papers'!$H54:$KM54)))</f>
        <is>
          <t/>
        </is>
      </c>
      <c r="BR52" s="319" t="inlineStr">
        <f aca="false">IF($B52="","",IF(COUNTIFS('English Scores- Leveled papers'!$H$4:$KM$4,BR$3,'English Scores- Leveled papers'!$H54:$KM54,"&lt;&gt;")=0,"",SUMIF('English Scores- Leveled papers'!$H$4:$KM$4,BR$3,'English Scores- Leveled papers'!$H54:$KM54)))</f>
        <is>
          <t/>
        </is>
      </c>
      <c r="BS52" s="319" t="inlineStr">
        <f aca="false">IF($B52="","",IF(COUNTIFS('English Scores- Leveled papers'!$H$4:$KM$4,BS$3,'English Scores- Leveled papers'!$H54:$KM54,"&lt;&gt;")=0,"",SUMIF('English Scores- Leveled papers'!$H$4:$KM$4,BS$3,'English Scores- Leveled papers'!$H54:$KM54)))</f>
        <is>
          <t/>
        </is>
      </c>
      <c r="BT52" s="319" t="inlineStr">
        <f aca="false">IF($B52="","",IF(COUNTIFS('English Scores- Leveled papers'!$H$4:$KM$4,BT$3,'English Scores- Leveled papers'!$H54:$KM54,"&lt;&gt;")=0,"",SUMIF('English Scores- Leveled papers'!$H$4:$KM$4,BT$3,'English Scores- Leveled papers'!$H54:$KM54)))</f>
        <is>
          <t/>
        </is>
      </c>
      <c r="BU52" s="319" t="inlineStr">
        <f aca="false">IF($B52="","",IF(COUNTIFS('English Scores- Leveled papers'!$H$4:$KM$4,BU$3,'English Scores- Leveled papers'!$H54:$KM54,"&lt;&gt;")=0,"",SUMIF('English Scores- Leveled papers'!$H$4:$KM$4,BU$3,'English Scores- Leveled papers'!$H54:$KM54)))</f>
        <is>
          <t/>
        </is>
      </c>
      <c r="BV52" s="319" t="inlineStr">
        <f aca="false">IF($B52="","",IF(COUNTIFS('English Scores- Leveled papers'!$H$4:$KM$4,BV$3,'English Scores- Leveled papers'!$H54:$KM54,"&lt;&gt;")=0,"",SUMIF('English Scores- Leveled papers'!$H$4:$KM$4,BV$3,'English Scores- Leveled papers'!$H54:$KM54)))</f>
        <is>
          <t/>
        </is>
      </c>
      <c r="BW52" s="319" t="inlineStr">
        <f aca="false">IF($B52="","",IF(COUNTIFS('English Scores- Leveled papers'!$H$4:$KM$4,BW$3,'English Scores- Leveled papers'!$H54:$KM54,"&lt;&gt;")=0,"",SUMIF('English Scores- Leveled papers'!$H$4:$KM$4,BW$3,'English Scores- Leveled papers'!$H54:$KM54)))</f>
        <is>
          <t/>
        </is>
      </c>
      <c r="BX52" s="319" t="inlineStr">
        <f aca="false">IF($B52="","",IF(COUNTIFS('English Scores- Leveled papers'!$H$4:$KM$4,BX$3,'English Scores- Leveled papers'!$H54:$KM54,"&lt;&gt;")=0,"",SUMIF('English Scores- Leveled papers'!$H$4:$KM$4,BX$3,'English Scores- Leveled papers'!$H54:$KM54)))</f>
        <is>
          <t/>
        </is>
      </c>
      <c r="BY52" s="319" t="inlineStr">
        <f aca="false">IF($B52="","",IF(COUNTIFS('English Scores- Leveled papers'!$H$4:$KM$4,BY$3,'English Scores- Leveled papers'!$H54:$KM54,"&lt;&gt;")=0,"",SUMIF('English Scores- Leveled papers'!$H$4:$KM$4,BY$3,'English Scores- Leveled papers'!$H54:$KM54)))</f>
        <is>
          <t/>
        </is>
      </c>
      <c r="BZ52" s="319" t="inlineStr">
        <f aca="false">IF($B52="","",IF(COUNTIFS('English Scores- Leveled papers'!$H$4:$KM$4,BZ$3,'English Scores- Leveled papers'!$H54:$KM54,"&lt;&gt;")=0,"",SUMIF('English Scores- Leveled papers'!$H$4:$KM$4,BZ$3,'English Scores- Leveled papers'!$H54:$KM54)))</f>
        <is>
          <t/>
        </is>
      </c>
      <c r="CA52" s="319" t="inlineStr">
        <f aca="false">IF($B52="","",IF(COUNTIFS('English Scores- Leveled papers'!$H$4:$KM$4,CA$3,'English Scores- Leveled papers'!$H54:$KM54,"&lt;&gt;")=0,"",SUMIF('English Scores- Leveled papers'!$H$4:$KM$4,CA$3,'English Scores- Leveled papers'!$H54:$KM54)))</f>
        <is>
          <t/>
        </is>
      </c>
      <c r="CB52" s="319" t="inlineStr">
        <f aca="false">IF($B52="","",IF(COUNTIFS('English Scores- Leveled papers'!$H$4:$KM$4,CB$3,'English Scores- Leveled papers'!$H54:$KM54,"&lt;&gt;")=0,"",SUMIF('English Scores- Leveled papers'!$H$4:$KM$4,CB$3,'English Scores- Leveled papers'!$H54:$KM54)))</f>
        <is>
          <t/>
        </is>
      </c>
      <c r="CC52" s="319" t="inlineStr">
        <f aca="false">IF($B52="","",IF(COUNTIFS('English Scores- Leveled papers'!$H$4:$KM$4,CC$3,'English Scores- Leveled papers'!$H54:$KM54,"&lt;&gt;")=0,"",SUMIF('English Scores- Leveled papers'!$H$4:$KM$4,CC$3,'English Scores- Leveled papers'!$H54:$KM54)))</f>
        <is>
          <t/>
        </is>
      </c>
      <c r="CD52" s="319" t="inlineStr">
        <f aca="false">IF($B52="","",IF(COUNTIFS('English Scores- Leveled papers'!$H$4:$KM$4,CD$3,'English Scores- Leveled papers'!$H54:$KM54,"&lt;&gt;")=0,"",SUMIF('English Scores- Leveled papers'!$H$4:$KM$4,CD$3,'English Scores- Leveled papers'!$H54:$KM54)))</f>
        <is>
          <t/>
        </is>
      </c>
      <c r="CE52" s="319" t="inlineStr">
        <f aca="false">IF($B52="","",IF(COUNTIFS('English Scores- Leveled papers'!$H$4:$KM$4,CE$3,'English Scores- Leveled papers'!$H54:$KM54,"&lt;&gt;")=0,"",SUMIF('English Scores- Leveled papers'!$H$4:$KM$4,CE$3,'English Scores- Leveled papers'!$H54:$KM54)))</f>
        <is>
          <t/>
        </is>
      </c>
      <c r="CF52" s="319" t="inlineStr">
        <f aca="false">IF($B52="","",IF(COUNTIFS('English Scores- Leveled papers'!$H$4:$KM$4,CF$3,'English Scores- Leveled papers'!$H54:$KM54,"&lt;&gt;")=0,"",SUMIF('English Scores- Leveled papers'!$H$4:$KM$4,CF$3,'English Scores- Leveled papers'!$H54:$KM54)))</f>
        <is>
          <t/>
        </is>
      </c>
      <c r="CG52" s="319" t="inlineStr">
        <f aca="false">IF($B52="","",IF(COUNTIFS('English Scores- Leveled papers'!$H$4:$KM$4,CG$3,'English Scores- Leveled papers'!$H54:$KM54,"&lt;&gt;")=0,"",SUMIF('English Scores- Leveled papers'!$H$4:$KM$4,CG$3,'English Scores- Leveled papers'!$H54:$KM54)))</f>
        <is>
          <t/>
        </is>
      </c>
      <c r="CH52" s="319" t="inlineStr">
        <f aca="false">IF($B52="","",IF(COUNTIFS('English Scores- Leveled papers'!$H$4:$KM$4,CH$3,'English Scores- Leveled papers'!$H54:$KM54,"&lt;&gt;")=0,"",SUMIF('English Scores- Leveled papers'!$H$4:$KM$4,CH$3,'English Scores- Leveled papers'!$H54:$KM54)))</f>
        <is>
          <t/>
        </is>
      </c>
      <c r="CI52" s="319" t="inlineStr">
        <f aca="false">IF($B52="","",IF(COUNTIFS('English Scores- Leveled papers'!$H$4:$KM$4,CI$3,'English Scores- Leveled papers'!$H54:$KM54,"&lt;&gt;")=0,"",SUMIF('English Scores- Leveled papers'!$H$4:$KM$4,CI$3,'English Scores- Leveled papers'!$H54:$KM54)))</f>
        <is>
          <t/>
        </is>
      </c>
      <c r="CJ52" s="319" t="inlineStr">
        <f aca="false">IF($B52="","",IF(COUNTIFS('English Scores- Leveled papers'!$H$4:$KM$4,CJ$3,'English Scores- Leveled papers'!$H54:$KM54,"&lt;&gt;")=0,"",SUMIF('English Scores- Leveled papers'!$H$4:$KM$4,CJ$3,'English Scores- Leveled papers'!$H54:$KM54)))</f>
        <is>
          <t/>
        </is>
      </c>
      <c r="CK52" s="319" t="inlineStr">
        <f aca="false">IF($B52="","",IF(COUNTIFS('English Scores- Leveled papers'!$H$4:$KM$4,CK$3,'English Scores- Leveled papers'!$H54:$KM54,"&lt;&gt;")=0,"",SUMIF('English Scores- Leveled papers'!$H$4:$KM$4,CK$3,'English Scores- Leveled papers'!$H54:$KM54)))</f>
        <is>
          <t/>
        </is>
      </c>
      <c r="CL52" s="319" t="inlineStr">
        <f aca="false">IF($B52="","",IF(COUNTIFS('English Scores- Leveled papers'!$H$4:$KM$4,CL$3,'English Scores- Leveled papers'!$H54:$KM54,"&lt;&gt;")=0,"",SUMIF('English Scores- Leveled papers'!$H$4:$KM$4,CL$3,'English Scores- Leveled papers'!$H54:$KM54)))</f>
        <is>
          <t/>
        </is>
      </c>
      <c r="CM52" s="319" t="inlineStr">
        <f aca="false">IF($B52="","",IF(COUNTIFS('English Scores- Leveled papers'!$H$4:$KM$4,CM$3,'English Scores- Leveled papers'!$H54:$KM54,"&lt;&gt;")=0,"",SUMIF('English Scores- Leveled papers'!$H$4:$KM$4,CM$3,'English Scores- Leveled papers'!$H54:$KM54)))</f>
        <is>
          <t/>
        </is>
      </c>
      <c r="CN52" s="319" t="inlineStr">
        <f aca="false">IF($B52="","",IF(COUNTIFS('English Scores- Leveled papers'!$H$4:$KM$4,CN$3,'English Scores- Leveled papers'!$H54:$KM54,"&lt;&gt;")=0,"",SUMIF('English Scores- Leveled papers'!$H$4:$KM$4,CN$3,'English Scores- Leveled papers'!$H54:$KM54)))</f>
        <is>
          <t/>
        </is>
      </c>
      <c r="CO52" s="319" t="inlineStr">
        <f aca="false">IF($B52="","",IF(COUNTIFS('English Scores- Leveled papers'!$H$4:$KM$4,CO$3,'English Scores- Leveled papers'!$H54:$KM54,"&lt;&gt;")=0,"",SUMIF('English Scores- Leveled papers'!$H$4:$KM$4,CO$3,'English Scores- Leveled papers'!$H54:$KM54)))</f>
        <is>
          <t/>
        </is>
      </c>
      <c r="CP52" s="319" t="inlineStr">
        <f aca="false">IF($B52="","",IF(COUNTIFS('English Scores- Leveled papers'!$H$4:$KM$4,CP$3,'English Scores- Leveled papers'!$H54:$KM54,"&lt;&gt;")=0,"",SUMIF('English Scores- Leveled papers'!$H$4:$KM$4,CP$3,'English Scores- Leveled papers'!$H54:$KM54)))</f>
        <is>
          <t/>
        </is>
      </c>
      <c r="CQ52" s="319" t="inlineStr">
        <f aca="false">IF($B52="","",IF(COUNTIFS('English Scores- Leveled papers'!$H$4:$KM$4,CQ$3,'English Scores- Leveled papers'!$H54:$KM54,"&lt;&gt;")=0,"",SUMIF('English Scores- Leveled papers'!$H$4:$KM$4,CQ$3,'English Scores- Leveled papers'!$H54:$KM54)))</f>
        <is>
          <t/>
        </is>
      </c>
      <c r="CR52" s="319" t="inlineStr">
        <f aca="false">IF($B52="","",IF(COUNTIFS('English Scores- Leveled papers'!$H$4:$KM$4,CR$3,'English Scores- Leveled papers'!$H54:$KM54,"&lt;&gt;")=0,"",SUMIF('English Scores- Leveled papers'!$H$4:$KM$4,CR$3,'English Scores- Leveled papers'!$H54:$KM54)))</f>
        <is>
          <t/>
        </is>
      </c>
      <c r="CS52" s="319" t="inlineStr">
        <f aca="false">IF($B52="","",IF(COUNTIFS('English Scores- Leveled papers'!$H$4:$KM$4,CS$3,'English Scores- Leveled papers'!$H54:$KM54,"&lt;&gt;")=0,"",SUMIF('English Scores- Leveled papers'!$H$4:$KM$4,CS$3,'English Scores- Leveled papers'!$H54:$KM54)))</f>
        <is>
          <t/>
        </is>
      </c>
      <c r="CT52" s="319" t="inlineStr">
        <f aca="false">IF($B52="","",IF(COUNTIFS('English Scores- Leveled papers'!$H$4:$KM$4,CT$3,'English Scores- Leveled papers'!$H54:$KM54,"&lt;&gt;")=0,"",SUMIF('English Scores- Leveled papers'!$H$4:$KM$4,CT$3,'English Scores- Leveled papers'!$H54:$KM54)))</f>
        <is>
          <t/>
        </is>
      </c>
      <c r="CU52" s="319" t="inlineStr">
        <f aca="false">IF($B52="","",IF(COUNTIFS('English Scores- Leveled papers'!$H$4:$KM$4,CU$3,'English Scores- Leveled papers'!$H54:$KM54,"&lt;&gt;")=0,"",SUMIF('English Scores- Leveled papers'!$H$4:$KM$4,CU$3,'English Scores- Leveled papers'!$H54:$KM54)))</f>
        <is>
          <t/>
        </is>
      </c>
      <c r="CV52" s="319" t="inlineStr">
        <f aca="false">IF($B52="","",IF(COUNTIFS('English Scores- Leveled papers'!$H$4:$KM$4,CV$3,'English Scores- Leveled papers'!$H54:$KM54,"&lt;&gt;")=0,"",SUMIF('English Scores- Leveled papers'!$H$4:$KM$4,CV$3,'English Scores- Leveled papers'!$H54:$KM54)))</f>
        <is>
          <t/>
        </is>
      </c>
      <c r="CW52" s="319" t="inlineStr">
        <f aca="false">IF($B52="","",IF(COUNTIFS('English Scores- Leveled papers'!$H$4:$KM$4,CW$3,'English Scores- Leveled papers'!$H54:$KM54,"&lt;&gt;")=0,"",SUMIF('English Scores- Leveled papers'!$H$4:$KM$4,CW$3,'English Scores- Leveled papers'!$H54:$KM54)))</f>
        <is>
          <t/>
        </is>
      </c>
      <c r="CX52" s="319" t="inlineStr">
        <f aca="false">IF($B52="","",IF(COUNTIFS('English Scores- Leveled papers'!$H$4:$KM$4,CX$3,'English Scores- Leveled papers'!$H54:$KM54,"&lt;&gt;")=0,"",SUMIF('English Scores- Leveled papers'!$H$4:$KM$4,CX$3,'English Scores- Leveled papers'!$H54:$KM54)))</f>
        <is>
          <t/>
        </is>
      </c>
      <c r="CY52" s="319" t="inlineStr">
        <f aca="false">IF($B52="","",IF(COUNTIFS('English Scores- Leveled papers'!$H$4:$KM$4,CY$3,'English Scores- Leveled papers'!$H54:$KM54,"&lt;&gt;")=0,"",SUMIF('English Scores- Leveled papers'!$H$4:$KM$4,CY$3,'English Scores- Leveled papers'!$H54:$KM54)))</f>
        <is>
          <t/>
        </is>
      </c>
      <c r="CZ52" s="319" t="inlineStr">
        <f aca="false">IF($B52="","",IF(COUNTIFS('English Scores- Leveled papers'!$H$4:$KM$4,CZ$3,'English Scores- Leveled papers'!$H54:$KM54,"&lt;&gt;")=0,"",SUMIF('English Scores- Leveled papers'!$H$4:$KM$4,CZ$3,'English Scores- Leveled papers'!$H54:$KM54)))</f>
        <is>
          <t/>
        </is>
      </c>
      <c r="DA52" s="319" t="inlineStr">
        <f aca="false">IF($B52="","",IF(COUNTIFS('English Scores- Leveled papers'!$H$4:$KM$4,DA$3,'English Scores- Leveled papers'!$H54:$KM54,"&lt;&gt;")=0,"",SUMIF('English Scores- Leveled papers'!$H$4:$KM$4,DA$3,'English Scores- Leveled papers'!$H54:$KM54)))</f>
        <is>
          <t/>
        </is>
      </c>
      <c r="DB52" s="319" t="inlineStr">
        <f aca="false">IF($B52="","",IF(COUNTIFS('English Scores- Leveled papers'!$H$4:$KM$4,DB$3,'English Scores- Leveled papers'!$H54:$KM54,"&lt;&gt;")=0,"",SUMIF('English Scores- Leveled papers'!$H$4:$KM$4,DB$3,'English Scores- Leveled papers'!$H54:$KM54)))</f>
        <is>
          <t/>
        </is>
      </c>
      <c r="DC52" s="319" t="inlineStr">
        <f aca="false">IF($B52="","",IF(COUNTIFS('English Scores- Leveled papers'!$H$4:$KM$4,DC$3,'English Scores- Leveled papers'!$H54:$KM54,"&lt;&gt;")=0,"",SUMIF('English Scores- Leveled papers'!$H$4:$KM$4,DC$3,'English Scores- Leveled papers'!$H54:$KM54)))</f>
        <is>
          <t/>
        </is>
      </c>
      <c r="DD52" s="319" t="inlineStr">
        <f aca="false">IF($B52="","",IF(COUNTIFS('English Scores- Leveled papers'!$H$4:$KM$4,DD$3,'English Scores- Leveled papers'!$H54:$KM54,"&lt;&gt;")=0,"",SUMIF('English Scores- Leveled papers'!$H$4:$KM$4,DD$3,'English Scores- Leveled papers'!$H54:$KM54)))</f>
        <is>
          <t/>
        </is>
      </c>
      <c r="DE52" s="319" t="inlineStr">
        <f aca="false">IF($B52="","",IF(COUNTIFS('English Scores- Leveled papers'!$H$4:$KM$4,DE$3,'English Scores- Leveled papers'!$H54:$KM54,"&lt;&gt;")=0,"",SUMIF('English Scores- Leveled papers'!$H$4:$KM$4,DE$3,'English Scores- Leveled papers'!$H54:$KM54)))</f>
        <is>
          <t/>
        </is>
      </c>
      <c r="DF52" s="319" t="inlineStr">
        <f aca="false">IF($B52="","",IF(COUNTIFS('English Scores- Leveled papers'!$H$4:$KM$4,DF$3,'English Scores- Leveled papers'!$H54:$KM54,"&lt;&gt;")=0,"",SUMIF('English Scores- Leveled papers'!$H$4:$KM$4,DF$3,'English Scores- Leveled papers'!$H54:$KM54)))</f>
        <is>
          <t/>
        </is>
      </c>
      <c r="DG52" s="319" t="inlineStr">
        <f aca="false">IF($B52="","",IF(COUNTIFS('English Scores- Leveled papers'!$H$4:$KM$4,DG$3,'English Scores- Leveled papers'!$H54:$KM54,"&lt;&gt;")=0,"",SUMIF('English Scores- Leveled papers'!$H$4:$KM$4,DG$3,'English Scores- Leveled papers'!$H54:$KM54)))</f>
        <is>
          <t/>
        </is>
      </c>
      <c r="DH52" s="319" t="inlineStr">
        <f aca="false">IF($B52="","",IF(COUNTIFS('English Scores- Leveled papers'!$H$4:$KM$4,DH$3,'English Scores- Leveled papers'!$H54:$KM54,"&lt;&gt;")=0,"",SUMIF('English Scores- Leveled papers'!$H$4:$KM$4,DH$3,'English Scores- Leveled papers'!$H54:$KM54)))</f>
        <is>
          <t/>
        </is>
      </c>
      <c r="DI52" s="319" t="inlineStr">
        <f aca="false">IF($B52="","",IF(COUNTIFS('English Scores- Leveled papers'!$H$4:$KM$4,DI$3,'English Scores- Leveled papers'!$H54:$KM54,"&lt;&gt;")=0,"",SUMIF('English Scores- Leveled papers'!$H$4:$KM$4,DI$3,'English Scores- Leveled papers'!$H54:$KM54)))</f>
        <is>
          <t/>
        </is>
      </c>
      <c r="DJ52" s="319" t="inlineStr">
        <f aca="false">IF($B52="","",IF(COUNTIFS('English Scores- Leveled papers'!$H$4:$KM$4,DJ$3,'English Scores- Leveled papers'!$H54:$KM54,"&lt;&gt;")=0,"",SUMIF('English Scores- Leveled papers'!$H$4:$KM$4,DJ$3,'English Scores- Leveled papers'!$H54:$KM54)))</f>
        <is>
          <t/>
        </is>
      </c>
      <c r="DK52" s="319" t="inlineStr">
        <f aca="false">IF($B52="","",IF(COUNTIFS('English Scores- Leveled papers'!$H$4:$KM$4,DK$3,'English Scores- Leveled papers'!$H54:$KM54,"&lt;&gt;")=0,"",SUMIF('English Scores- Leveled papers'!$H$4:$KM$4,DK$3,'English Scores- Leveled papers'!$H54:$KM54)))</f>
        <is>
          <t/>
        </is>
      </c>
      <c r="DL52" s="319" t="inlineStr">
        <f aca="false">IF($B52="","",IF(COUNTIFS('English Scores- Leveled papers'!$H$4:$KM$4,DL$3,'English Scores- Leveled papers'!$H54:$KM54,"&lt;&gt;")=0,"",SUMIF('English Scores- Leveled papers'!$H$4:$KM$4,DL$3,'English Scores- Leveled papers'!$H54:$KM54)))</f>
        <is>
          <t/>
        </is>
      </c>
      <c r="DM52" s="319" t="inlineStr">
        <f aca="false">IF($B52="","",IF(COUNTIFS('English Scores- Leveled papers'!$H$4:$KM$4,DM$3,'English Scores- Leveled papers'!$H54:$KM54,"&lt;&gt;")=0,"",SUMIF('English Scores- Leveled papers'!$H$4:$KM$4,DM$3,'English Scores- Leveled papers'!$H54:$KM54)))</f>
        <is>
          <t/>
        </is>
      </c>
      <c r="DN52" s="319" t="inlineStr">
        <f aca="false">IF($B52="","",IF(COUNTIFS('English Scores- Leveled papers'!$H$4:$KM$4,DN$3,'English Scores- Leveled papers'!$H54:$KM54,"&lt;&gt;")=0,"",SUMIF('English Scores- Leveled papers'!$H$4:$KM$4,DN$3,'English Scores- Leveled papers'!$H54:$KM54)))</f>
        <is>
          <t/>
        </is>
      </c>
      <c r="DO52" s="319" t="inlineStr">
        <f aca="false">IF($B52="","",IF(COUNTIFS('English Scores- Leveled papers'!$H$4:$KM$4,DO$3,'English Scores- Leveled papers'!$H54:$KM54,"&lt;&gt;")=0,"",SUMIF('English Scores- Leveled papers'!$H$4:$KM$4,DO$3,'English Scores- Leveled papers'!$H54:$KM54)))</f>
        <is>
          <t/>
        </is>
      </c>
      <c r="DP52" s="319" t="inlineStr">
        <f aca="false">IF($B52="","",IF(COUNTIFS('English Scores- Leveled papers'!$H$4:$KM$4,DP$3,'English Scores- Leveled papers'!$H54:$KM54,"&lt;&gt;")=0,"",SUMIF('English Scores- Leveled papers'!$H$4:$KM$4,DP$3,'English Scores- Leveled papers'!$H54:$KM54)))</f>
        <is>
          <t/>
        </is>
      </c>
      <c r="DQ52" s="320" t="inlineStr">
        <f aca="false">IF($B52="","",IF(COUNTIFS('English Scores- Leveled papers'!$H$4:$KM$4,DQ$3,'English Scores- Leveled papers'!$H54:$KM54,"&lt;&gt;")=0,"",SUMIF('English Scores- Leveled papers'!$H$4:$KM$4,DQ$3,'English Scores- Leveled papers'!$H54:$KM54)))</f>
        <is>
          <t/>
        </is>
      </c>
      <c r="DR52" s="321" t="inlineStr">
        <f aca="false">IF('Cover Sheet'!$AC$6="6th", 'Eng GLA 6th, 7th, 8th'!D55, "")</f>
        <is>
          <t/>
        </is>
      </c>
      <c r="DU52" s="319" t="inlineStr">
        <f aca="false">IF($B52="","",IF(COUNTIFS('Eng GLA 6th, 7th, 8th'!$E$4:$DV$4,DU$3,'Eng GLA 6th, 7th, 8th'!$E55:$DV55,"&lt;&gt;")=0,"",SUMIF('Eng GLA 6th, 7th, 8th'!$E$4:$DV$4,DU$3,'Eng GLA 6th, 7th, 8th'!$E55:$DV55)))</f>
        <is>
          <t/>
        </is>
      </c>
      <c r="DV52" s="319" t="inlineStr">
        <f aca="false">IF($B52="","",IF(COUNTIFS('Eng GLA 6th, 7th, 8th'!$E$4:$DV$4,DV$3,'Eng GLA 6th, 7th, 8th'!$E55:$DV55,"&lt;&gt;")=0,"",SUMIF('Eng GLA 6th, 7th, 8th'!$E$4:$DV$4,DV$3,'Eng GLA 6th, 7th, 8th'!$E55:$DV55)))</f>
        <is>
          <t/>
        </is>
      </c>
      <c r="DW52" s="319" t="inlineStr">
        <f aca="false">IF($B52="","",IF(COUNTIFS('Eng GLA 6th, 7th, 8th'!$E$4:$DV$4,DW$3,'Eng GLA 6th, 7th, 8th'!$E55:$DV55,"&lt;&gt;")=0,"",SUMIF('Eng GLA 6th, 7th, 8th'!$E$4:$DV$4,DW$3,'Eng GLA 6th, 7th, 8th'!$E55:$DV55)))</f>
        <is>
          <t/>
        </is>
      </c>
      <c r="DX52" s="319" t="inlineStr">
        <f aca="false">IF($B52="","",IF(COUNTIFS('Eng GLA 6th, 7th, 8th'!$E$4:$DV$4,DX$3,'Eng GLA 6th, 7th, 8th'!$E55:$DV55,"&lt;&gt;")=0,"",SUMIF('Eng GLA 6th, 7th, 8th'!$E$4:$DV$4,DX$3,'Eng GLA 6th, 7th, 8th'!$E55:$DV55)))</f>
        <is>
          <t/>
        </is>
      </c>
      <c r="DY52" s="319" t="inlineStr">
        <f aca="false">IF($B52="","",IF(COUNTIFS('Eng GLA 6th, 7th, 8th'!$E$4:$DV$4,DY$3,'Eng GLA 6th, 7th, 8th'!$E55:$DV55,"&lt;&gt;")=0,"",SUMIF('Eng GLA 6th, 7th, 8th'!$E$4:$DV$4,DY$3,'Eng GLA 6th, 7th, 8th'!$E55:$DV55)))</f>
        <is>
          <t/>
        </is>
      </c>
      <c r="DZ52" s="319" t="inlineStr">
        <f aca="false">IF($B52="","",IF(COUNTIFS('Eng GLA 6th, 7th, 8th'!$E$4:$DV$4,DZ$3,'Eng GLA 6th, 7th, 8th'!$E55:$DV55,"&lt;&gt;")=0,"",SUMIF('Eng GLA 6th, 7th, 8th'!$E$4:$DV$4,DZ$3,'Eng GLA 6th, 7th, 8th'!$E55:$DV55)))</f>
        <is>
          <t/>
        </is>
      </c>
      <c r="EA52" s="319" t="inlineStr">
        <f aca="false">IF($B52="","",IF(COUNTIFS('Eng GLA 6th, 7th, 8th'!$E$4:$DV$4,EA$3,'Eng GLA 6th, 7th, 8th'!$E55:$DV55,"&lt;&gt;")=0,"",SUMIF('Eng GLA 6th, 7th, 8th'!$E$4:$DV$4,EA$3,'Eng GLA 6th, 7th, 8th'!$E55:$DV55)))</f>
        <is>
          <t/>
        </is>
      </c>
      <c r="EB52" s="319" t="inlineStr">
        <f aca="false">IF($B52="","",IF(COUNTIFS('Eng GLA 6th, 7th, 8th'!$E$4:$DV$4,EB$3,'Eng GLA 6th, 7th, 8th'!$E55:$DV55,"&lt;&gt;")=0,"",SUMIF('Eng GLA 6th, 7th, 8th'!$E$4:$DV$4,EB$3,'Eng GLA 6th, 7th, 8th'!$E55:$DV55)))</f>
        <is>
          <t/>
        </is>
      </c>
      <c r="EC52" s="319" t="inlineStr">
        <f aca="false">IF($B52="","",IF(COUNTIFS('Eng GLA 6th, 7th, 8th'!$E$4:$DV$4,EC$3,'Eng GLA 6th, 7th, 8th'!$E55:$DV55,"&lt;&gt;")=0,"",SUMIF('Eng GLA 6th, 7th, 8th'!$E$4:$DV$4,EC$3,'Eng GLA 6th, 7th, 8th'!$E55:$DV55)))</f>
        <is>
          <t/>
        </is>
      </c>
      <c r="ED52" s="319" t="inlineStr">
        <f aca="false">IF($B52="","",IF(COUNTIFS('Eng GLA 6th, 7th, 8th'!$E$4:$DV$4,ED$3,'Eng GLA 6th, 7th, 8th'!$E55:$DV55,"&lt;&gt;")=0,"",SUMIF('Eng GLA 6th, 7th, 8th'!$E$4:$DV$4,ED$3,'Eng GLA 6th, 7th, 8th'!$E55:$DV55)))</f>
        <is>
          <t/>
        </is>
      </c>
      <c r="EE52" s="319" t="inlineStr">
        <f aca="false">IF($B52="","",IF(COUNTIFS('Eng GLA 6th, 7th, 8th'!$E$4:$DV$4,EE$3,'Eng GLA 6th, 7th, 8th'!$E55:$DV55,"&lt;&gt;")=0,"",SUMIF('Eng GLA 6th, 7th, 8th'!$E$4:$DV$4,EE$3,'Eng GLA 6th, 7th, 8th'!$E55:$DV55)))</f>
        <is>
          <t/>
        </is>
      </c>
      <c r="EF52" s="319" t="inlineStr">
        <f aca="false">IF($B52="","",IF(COUNTIFS('Eng GLA 6th, 7th, 8th'!$E$4:$DV$4,EF$3,'Eng GLA 6th, 7th, 8th'!$E55:$DV55,"&lt;&gt;")=0,"",SUMIF('Eng GLA 6th, 7th, 8th'!$E$4:$DV$4,EF$3,'Eng GLA 6th, 7th, 8th'!$E55:$DV55)))</f>
        <is>
          <t/>
        </is>
      </c>
      <c r="EG52" s="319" t="inlineStr">
        <f aca="false">IF($B52="","",IF(COUNTIFS('Eng GLA 6th, 7th, 8th'!$E$4:$DV$4,EG$3,'Eng GLA 6th, 7th, 8th'!$E55:$DV55,"&lt;&gt;")=0,"",SUMIF('Eng GLA 6th, 7th, 8th'!$E$4:$DV$4,EG$3,'Eng GLA 6th, 7th, 8th'!$E55:$DV55)))</f>
        <is>
          <t/>
        </is>
      </c>
      <c r="EH52" s="319" t="inlineStr">
        <f aca="false">IF($B52="","",IF(COUNTIFS('Eng GLA 6th, 7th, 8th'!$E$4:$DV$4,EH$3,'Eng GLA 6th, 7th, 8th'!$E55:$DV55,"&lt;&gt;")=0,"",SUMIF('Eng GLA 6th, 7th, 8th'!$E$4:$DV$4,EH$3,'Eng GLA 6th, 7th, 8th'!$E55:$DV55)))</f>
        <is>
          <t/>
        </is>
      </c>
      <c r="EI52" s="319" t="inlineStr">
        <f aca="false">IF($B52="","",IF(COUNTIFS('Eng GLA 6th, 7th, 8th'!$E$4:$DV$4,EI$3,'Eng GLA 6th, 7th, 8th'!$E55:$DV55,"&lt;&gt;")=0,"",SUMIF('Eng GLA 6th, 7th, 8th'!$E$4:$DV$4,EI$3,'Eng GLA 6th, 7th, 8th'!$E55:$DV55)))</f>
        <is>
          <t/>
        </is>
      </c>
      <c r="EJ52" s="322" t="inlineStr">
        <f aca="false">IF('Cover Sheet'!$AC$6="7th", 'Eng GLA 6th, 7th, 8th'!AQ55, "")</f>
        <is>
          <t/>
        </is>
      </c>
      <c r="EK52" s="319" t="inlineStr">
        <f aca="false">IF($B52="","",IF(COUNTIFS('Eng GLA 6th, 7th, 8th'!$E$4:$DV$4,EK$3,'Eng GLA 6th, 7th, 8th'!$E55:$DV55,"&lt;&gt;")=0,"",SUMIF('Eng GLA 6th, 7th, 8th'!$E$4:$DV$4,EK$3,'Eng GLA 6th, 7th, 8th'!$E55:$DV55)))</f>
        <is>
          <t/>
        </is>
      </c>
      <c r="EL52" s="319" t="inlineStr">
        <f aca="false">IF($B52="","",IF(COUNTIFS('Eng GLA 6th, 7th, 8th'!$E$4:$DV$4,EL$3,'Eng GLA 6th, 7th, 8th'!$E55:$DV55,"&lt;&gt;")=0,"",SUMIF('Eng GLA 6th, 7th, 8th'!$E$4:$DV$4,EL$3,'Eng GLA 6th, 7th, 8th'!$E55:$DV55)))</f>
        <is>
          <t/>
        </is>
      </c>
      <c r="EM52" s="319" t="inlineStr">
        <f aca="false">IF($B52="","",IF(COUNTIFS('Eng GLA 6th, 7th, 8th'!$E$4:$DV$4,EM$3,'Eng GLA 6th, 7th, 8th'!$E55:$DV55,"&lt;&gt;")=0,"",SUMIF('Eng GLA 6th, 7th, 8th'!$E$4:$DV$4,EM$3,'Eng GLA 6th, 7th, 8th'!$E55:$DV55)))</f>
        <is>
          <t/>
        </is>
      </c>
      <c r="EN52" s="319" t="inlineStr">
        <f aca="false">IF($B52="","",IF(COUNTIFS('Eng GLA 6th, 7th, 8th'!$E$4:$DV$4,EN$3,'Eng GLA 6th, 7th, 8th'!$E55:$DV55,"&lt;&gt;")=0,"",SUMIF('Eng GLA 6th, 7th, 8th'!$E$4:$DV$4,EN$3,'Eng GLA 6th, 7th, 8th'!$E55:$DV55)))</f>
        <is>
          <t/>
        </is>
      </c>
      <c r="EO52" s="319" t="inlineStr">
        <f aca="false">IF($B52="","",IF(COUNTIFS('Eng GLA 6th, 7th, 8th'!$E$4:$DV$4,EO$3,'Eng GLA 6th, 7th, 8th'!$E55:$DV55,"&lt;&gt;")=0,"",SUMIF('Eng GLA 6th, 7th, 8th'!$E$4:$DV$4,EO$3,'Eng GLA 6th, 7th, 8th'!$E55:$DV55)))</f>
        <is>
          <t/>
        </is>
      </c>
      <c r="EP52" s="319" t="inlineStr">
        <f aca="false">IF($B52="","",IF(COUNTIFS('Eng GLA 6th, 7th, 8th'!$E$4:$DV$4,EP$3,'Eng GLA 6th, 7th, 8th'!$E55:$DV55,"&lt;&gt;")=0,"",SUMIF('Eng GLA 6th, 7th, 8th'!$E$4:$DV$4,EP$3,'Eng GLA 6th, 7th, 8th'!$E55:$DV55)))</f>
        <is>
          <t/>
        </is>
      </c>
      <c r="EQ52" s="319" t="inlineStr">
        <f aca="false">IF($B52="","",IF(COUNTIFS('Eng GLA 6th, 7th, 8th'!$E$4:$DV$4,EQ$3,'Eng GLA 6th, 7th, 8th'!$E55:$DV55,"&lt;&gt;")=0,"",SUMIF('Eng GLA 6th, 7th, 8th'!$E$4:$DV$4,EQ$3,'Eng GLA 6th, 7th, 8th'!$E55:$DV55)))</f>
        <is>
          <t/>
        </is>
      </c>
      <c r="ER52" s="319" t="inlineStr">
        <f aca="false">IF($B52="","",IF(COUNTIFS('Eng GLA 6th, 7th, 8th'!$E$4:$DV$4,ER$3,'Eng GLA 6th, 7th, 8th'!$E55:$DV55,"&lt;&gt;")=0,"",SUMIF('Eng GLA 6th, 7th, 8th'!$E$4:$DV$4,ER$3,'Eng GLA 6th, 7th, 8th'!$E55:$DV55)))</f>
        <is>
          <t/>
        </is>
      </c>
      <c r="ES52" s="319" t="inlineStr">
        <f aca="false">IF($B52="","",IF(COUNTIFS('Eng GLA 6th, 7th, 8th'!$E$4:$DV$4,ES$3,'Eng GLA 6th, 7th, 8th'!$E55:$DV55,"&lt;&gt;")=0,"",SUMIF('Eng GLA 6th, 7th, 8th'!$E$4:$DV$4,ES$3,'Eng GLA 6th, 7th, 8th'!$E55:$DV55)))</f>
        <is>
          <t/>
        </is>
      </c>
      <c r="ET52" s="319" t="inlineStr">
        <f aca="false">IF($B52="","",IF(COUNTIFS('Eng GLA 6th, 7th, 8th'!$E$4:$DV$4,ET$3,'Eng GLA 6th, 7th, 8th'!$E55:$DV55,"&lt;&gt;")=0,"",SUMIF('Eng GLA 6th, 7th, 8th'!$E$4:$DV$4,ET$3,'Eng GLA 6th, 7th, 8th'!$E55:$DV55)))</f>
        <is>
          <t/>
        </is>
      </c>
      <c r="EU52" s="319" t="inlineStr">
        <f aca="false">IF($B52="","",IF(COUNTIFS('Eng GLA 6th, 7th, 8th'!$E$4:$DV$4,EU$3,'Eng GLA 6th, 7th, 8th'!$E55:$DV55,"&lt;&gt;")=0,"",SUMIF('Eng GLA 6th, 7th, 8th'!$E$4:$DV$4,EU$3,'Eng GLA 6th, 7th, 8th'!$E55:$DV55)))</f>
        <is>
          <t/>
        </is>
      </c>
      <c r="EV52" s="319" t="inlineStr">
        <f aca="false">IF($B52="","",IF(COUNTIFS('Eng GLA 6th, 7th, 8th'!$E$4:$DV$4,EV$3,'Eng GLA 6th, 7th, 8th'!$E55:$DV55,"&lt;&gt;")=0,"",SUMIF('Eng GLA 6th, 7th, 8th'!$E$4:$DV$4,EV$3,'Eng GLA 6th, 7th, 8th'!$E55:$DV55)))</f>
        <is>
          <t/>
        </is>
      </c>
      <c r="EW52" s="319" t="inlineStr">
        <f aca="false">IF($B52="","",IF(COUNTIFS('Eng GLA 6th, 7th, 8th'!$E$4:$DV$4,EW$3,'Eng GLA 6th, 7th, 8th'!$E55:$DV55,"&lt;&gt;")=0,"",SUMIF('Eng GLA 6th, 7th, 8th'!$E$4:$DV$4,EW$3,'Eng GLA 6th, 7th, 8th'!$E55:$DV55)))</f>
        <is>
          <t/>
        </is>
      </c>
      <c r="EX52" s="319" t="inlineStr">
        <f aca="false">IF($B52="","",IF(COUNTIFS('Eng GLA 6th, 7th, 8th'!$E$4:$DV$4,EX$3,'Eng GLA 6th, 7th, 8th'!$E55:$DV55,"&lt;&gt;")=0,"",SUMIF('Eng GLA 6th, 7th, 8th'!$E$4:$DV$4,EX$3,'Eng GLA 6th, 7th, 8th'!$E55:$DV55)))</f>
        <is>
          <t/>
        </is>
      </c>
      <c r="EY52" s="319" t="inlineStr">
        <f aca="false">IF($B52="","",IF(COUNTIFS('Eng GLA 6th, 7th, 8th'!$E$4:$DV$4,EY$3,'Eng GLA 6th, 7th, 8th'!$E55:$DV55,"&lt;&gt;")=0,"",SUMIF('Eng GLA 6th, 7th, 8th'!$E$4:$DV$4,EY$3,'Eng GLA 6th, 7th, 8th'!$E55:$DV55)))</f>
        <is>
          <t/>
        </is>
      </c>
      <c r="EZ52" s="322" t="inlineStr">
        <f aca="false">IF('Cover Sheet'!$AC$6="8th", 'Eng GLA 6th, 7th, 8th'!CG55, "")</f>
        <is>
          <t/>
        </is>
      </c>
      <c r="FA52" s="319" t="inlineStr">
        <f aca="false">IF($B52="","",IF(COUNTIFS('Eng GLA 6th, 7th, 8th'!$E$4:$DV$4,FA$3,'Eng GLA 6th, 7th, 8th'!$E55:$DV55,"&lt;&gt;")=0,"",SUMIF('Eng GLA 6th, 7th, 8th'!$E$4:$DV$4,FA$3,'Eng GLA 6th, 7th, 8th'!$E55:$DV55)))</f>
        <is>
          <t/>
        </is>
      </c>
      <c r="FB52" s="319" t="inlineStr">
        <f aca="false">IF($B52="","",IF(COUNTIFS('Eng GLA 6th, 7th, 8th'!$E$4:$DV$4,FB$3,'Eng GLA 6th, 7th, 8th'!$E55:$DV55,"&lt;&gt;")=0,"",SUMIF('Eng GLA 6th, 7th, 8th'!$E$4:$DV$4,FB$3,'Eng GLA 6th, 7th, 8th'!$E55:$DV55)))</f>
        <is>
          <t/>
        </is>
      </c>
      <c r="FC52" s="319" t="inlineStr">
        <f aca="false">IF($B52="","",IF(COUNTIFS('Eng GLA 6th, 7th, 8th'!$E$4:$DV$4,FC$3,'Eng GLA 6th, 7th, 8th'!$E55:$DV55,"&lt;&gt;")=0,"",SUMIF('Eng GLA 6th, 7th, 8th'!$E$4:$DV$4,FC$3,'Eng GLA 6th, 7th, 8th'!$E55:$DV55)))</f>
        <is>
          <t/>
        </is>
      </c>
      <c r="FD52" s="319" t="inlineStr">
        <f aca="false">IF($B52="","",IF(COUNTIFS('Eng GLA 6th, 7th, 8th'!$E$4:$DV$4,FD$3,'Eng GLA 6th, 7th, 8th'!$E55:$DV55,"&lt;&gt;")=0,"",SUMIF('Eng GLA 6th, 7th, 8th'!$E$4:$DV$4,FD$3,'Eng GLA 6th, 7th, 8th'!$E55:$DV55)))</f>
        <is>
          <t/>
        </is>
      </c>
      <c r="FE52" s="319" t="inlineStr">
        <f aca="false">IF($B52="","",IF(COUNTIFS('Eng GLA 6th, 7th, 8th'!$E$4:$DV$4,FE$3,'Eng GLA 6th, 7th, 8th'!$E55:$DV55,"&lt;&gt;")=0,"",SUMIF('Eng GLA 6th, 7th, 8th'!$E$4:$DV$4,FE$3,'Eng GLA 6th, 7th, 8th'!$E55:$DV55)))</f>
        <is>
          <t/>
        </is>
      </c>
      <c r="FF52" s="319" t="inlineStr">
        <f aca="false">IF($B52="","",IF(COUNTIFS('Eng GLA 6th, 7th, 8th'!$E$4:$DV$4,FF$3,'Eng GLA 6th, 7th, 8th'!$E55:$DV55,"&lt;&gt;")=0,"",SUMIF('Eng GLA 6th, 7th, 8th'!$E$4:$DV$4,FF$3,'Eng GLA 6th, 7th, 8th'!$E55:$DV55)))</f>
        <is>
          <t/>
        </is>
      </c>
      <c r="FG52" s="319" t="inlineStr">
        <f aca="false">IF($B52="","",IF(COUNTIFS('Eng GLA 6th, 7th, 8th'!$E$4:$DV$4,FG$3,'Eng GLA 6th, 7th, 8th'!$E55:$DV55,"&lt;&gt;")=0,"",SUMIF('Eng GLA 6th, 7th, 8th'!$E$4:$DV$4,FG$3,'Eng GLA 6th, 7th, 8th'!$E55:$DV55)))</f>
        <is>
          <t/>
        </is>
      </c>
      <c r="FH52" s="319" t="inlineStr">
        <f aca="false">IF($B52="","",IF(COUNTIFS('Eng GLA 6th, 7th, 8th'!$E$4:$DV$4,FH$3,'Eng GLA 6th, 7th, 8th'!$E55:$DV55,"&lt;&gt;")=0,"",SUMIF('Eng GLA 6th, 7th, 8th'!$E$4:$DV$4,FH$3,'Eng GLA 6th, 7th, 8th'!$E55:$DV55)))</f>
        <is>
          <t/>
        </is>
      </c>
      <c r="FI52" s="319" t="inlineStr">
        <f aca="false">IF($B52="","",IF(COUNTIFS('Eng GLA 6th, 7th, 8th'!$E$4:$DV$4,FI$3,'Eng GLA 6th, 7th, 8th'!$E55:$DV55,"&lt;&gt;")=0,"",SUMIF('Eng GLA 6th, 7th, 8th'!$E$4:$DV$4,FI$3,'Eng GLA 6th, 7th, 8th'!$E55:$DV55)))</f>
        <is>
          <t/>
        </is>
      </c>
      <c r="FJ52" s="319" t="inlineStr">
        <f aca="false">IF($B52="","",IF(COUNTIFS('Eng GLA 6th, 7th, 8th'!$E$4:$DV$4,FJ$3,'Eng GLA 6th, 7th, 8th'!$E55:$DV55,"&lt;&gt;")=0,"",SUMIF('Eng GLA 6th, 7th, 8th'!$E$4:$DV$4,FJ$3,'Eng GLA 6th, 7th, 8th'!$E55:$DV55)))</f>
        <is>
          <t/>
        </is>
      </c>
      <c r="FK52" s="319" t="inlineStr">
        <f aca="false">IF($B52="","",IF(COUNTIFS('Eng GLA 6th, 7th, 8th'!$E$4:$DV$4,FK$3,'Eng GLA 6th, 7th, 8th'!$E55:$DV55,"&lt;&gt;")=0,"",SUMIF('Eng GLA 6th, 7th, 8th'!$E$4:$DV$4,FK$3,'Eng GLA 6th, 7th, 8th'!$E55:$DV55)))</f>
        <is>
          <t/>
        </is>
      </c>
      <c r="FL52" s="319" t="inlineStr">
        <f aca="false">IF($B52="","",IF(COUNTIFS('Eng GLA 6th, 7th, 8th'!$E$4:$DV$4,FL$3,'Eng GLA 6th, 7th, 8th'!$E55:$DV55,"&lt;&gt;")=0,"",SUMIF('Eng GLA 6th, 7th, 8th'!$E$4:$DV$4,FL$3,'Eng GLA 6th, 7th, 8th'!$E55:$DV55)))</f>
        <is>
          <t/>
        </is>
      </c>
      <c r="FM52" s="319" t="inlineStr">
        <f aca="false">IF($B52="","",IF(COUNTIFS('Eng GLA 6th, 7th, 8th'!$E$4:$DV$4,FM$3,'Eng GLA 6th, 7th, 8th'!$E55:$DV55,"&lt;&gt;")=0,"",SUMIF('Eng GLA 6th, 7th, 8th'!$E$4:$DV$4,FM$3,'Eng GLA 6th, 7th, 8th'!$E55:$DV55)))</f>
        <is>
          <t/>
        </is>
      </c>
      <c r="FN52" s="319" t="inlineStr">
        <f aca="false">IF($B52="","",IF(COUNTIFS('Eng GLA 6th, 7th, 8th'!$E$4:$DV$4,FN$3,'Eng GLA 6th, 7th, 8th'!$E55:$DV55,"&lt;&gt;")=0,"",SUMIF('Eng GLA 6th, 7th, 8th'!$E$4:$DV$4,FN$3,'Eng GLA 6th, 7th, 8th'!$E55:$DV55)))</f>
        <is>
          <t/>
        </is>
      </c>
      <c r="FO52" s="319" t="inlineStr">
        <f aca="false">IF($B52="","",IF(COUNTIFS('Eng GLA 6th, 7th, 8th'!$E$4:$DV$4,FO$3,'Eng GLA 6th, 7th, 8th'!$E55:$DV55,"&lt;&gt;")=0,"",SUMIF('Eng GLA 6th, 7th, 8th'!$E$4:$DV$4,FO$3,'Eng GLA 6th, 7th, 8th'!$E55:$DV55)))</f>
        <is>
          <t/>
        </is>
      </c>
    </row>
    <row r="53" customFormat="false" ht="12.75" hidden="false" customHeight="true" outlineLevel="0" collapsed="false">
      <c r="A53" s="315" t="n">
        <v>49</v>
      </c>
      <c r="B53" s="315" t="inlineStr">
        <f aca="false">'English Scores- Leveled papers'!B55</f>
        <is>
          <t/>
        </is>
      </c>
      <c r="C53" s="315"/>
      <c r="D53" s="316" t="inlineStr">
        <f aca="false">IF(OR(B53="",H53="",'Cover Sheet'!E53=""),"",'Cover Sheet'!E53)</f>
        <is>
          <t/>
        </is>
      </c>
      <c r="E53" s="316" t="inlineStr">
        <f aca="false">IF(OR(B53="",H53="",'Cover Sheet'!F53=""),"",'Cover Sheet'!F53)</f>
        <is>
          <t/>
        </is>
      </c>
      <c r="F53" s="316" t="inlineStr">
        <f aca="false">IF(OR(B53="",H53="",'Cover Sheet'!H53=""),"",'Cover Sheet'!H53)</f>
        <is>
          <t/>
        </is>
      </c>
      <c r="G53" s="316"/>
      <c r="H53" s="316" t="inlineStr">
        <f aca="false">IF(OR(B53="",COUNT('English Scores- Leveled papers'!H55:KM55)=0),"",IF((AND(AB53&gt;=(70/100),AB53&lt;1.1)),9,IF((AND(AA53&gt;=(70/100),AA53&lt;1.1)),8,IF((AND(Z53&gt;=(70/100),Z53&lt;1.1)),7,IF((AND(Y53&gt;=(70/100),Y53&lt;1.1)),6,IF(AND(X53&gt;=0.7,X53&lt;1.1),5.5,IF(AND(W53&gt;=0.7,W53&lt;1.1),5,IF(AND(V53&gt;=0.7,V53&lt;1.1),4.5,IF(AND(U53&gt;=0.7,U53&lt;1.1),4,IF(AND(T53&gt;=0.7,T53&lt;1.1),3.5,IF(AND(S53&gt;=0.7,S53&lt;1.1),3,IF(AND(R53&gt;=0.7,R53&lt;1.1),2.5,IF(AND(Q53&gt;=0.7,Q53&lt;1.1),2,IF(AND(P53&gt;=0.7,P53&lt;1.1),1.5,IF(AND(O53&gt;=0.7,O53&lt;1.1),1,IF(AND(N53&gt;=0.7,N53&lt;1.1),0.5,IF(AND(M53&gt;=0.7,M53&lt;1.1),0.2,IF(AND(L53&gt;=0.7,L53&lt;1.1),0,IF(COUNT('English Scores- Leveled papers'!H55:M55)=0,"",-0.5)))))))))))))))))))</f>
        <is>
          <t/>
        </is>
      </c>
      <c r="I53" s="317" t="str">
        <f aca="false">IFERROR(IF(OR(B53="",H53=""),"",IF((AND(AB53&gt;=(70/100),AB53&lt;1.1)),AB53,IF(AND((AA53)&gt;=(70/100),AA53&lt;1.1),AA53,IF((AND((Z53)&gt;=(70/100),Z53&lt;1.1)),Z53,IF(AND((Y53)&gt;=(70/100),Y53&lt;1.1),Y53,IF(AND(X53&gt;=0.7,X53&lt;1.1),X53,IF(AND((W53)&gt;=0.7,W53&lt;1.1),W53,IF(AND((V53)&gt;=0.7,V53&lt;1.1),V53,IF(AND((U53)&gt;=0.7,U53&lt;1.1),U53,IF(AND((T53)&gt;=0.7,T53&lt;1.1),T53,IF(AND((S53)&gt;=0.7,S53&lt;1.1),S53,IF(AND((R53)&gt;=0.7,R53&lt;1.1),R53,IF(AND((Q53)&gt;=0.7,Q53&lt;1.1),Q53,IF(AND((P53)&gt;=0.7,P53&lt;1.1),P53,IF(AND((O53)&gt;=0.7,O53&lt;1.1),O53,IF(AND((N53)&gt;=0.7,N53&lt;1.1),N53,IF(AND((M53)&gt;=0.7,M53&lt;1.1),M53,IF(AND((L53)&gt;=0.7,L53&lt;1.1),L53,L53)))))))))))))))))),"")</f>
        <v/>
      </c>
      <c r="J53" s="317" t="str">
        <f aca="false">IF((OR(B53="",H53="")),"",IF(AND((AB53)&gt;=(70/100),AB53&lt;1.1),"",IF((AND((AA53)&gt;=(70/100),AA53&lt;1.1)),AB53,IF((AND((Z53)&gt;=(70/100),Z53&lt;1.1)),AA53,IF((AND((Y53)&gt;=(70/100),Y53&lt;1.1)),Z53,IF(AND((X53)&gt;=0.7,X53&lt;1.1),Y53,IF(AND((W53)&gt;=0.7,W53&lt;1.1),X53,IF(AND((V53)&gt;=0.7,V53&lt;1.1),W53,IF(AND((U53)&gt;=0.7,U53&lt;1.1),V53,IF(AND((T53)&gt;=0.7,T53&lt;1.1),U53,IF(AND((S53)&gt;=0.7,S53&lt;1.1),T53,IF(AND((R53)&gt;=0.7,R53&lt;1.1),S53,IF(AND((Q53)&gt;=0.7,Q53&lt;1.1),R53,IF(AND((P53)&gt;=0.7,P53&lt;1.1),Q53,IF(AND((O53)&gt;=0.7,O53&lt;1.1),P53,IF(AND((N53)&gt;=0.7,N53&lt;1.1),O53,IF(AND((M53)&gt;=0.7,M53&lt;1.1),N53,IF(AND((L53)&gt;=0.7,L53&lt;1.1),M53,""))))))))))))))))))</f>
        <v/>
      </c>
      <c r="K53" s="317" t="str">
        <f aca="false">IF((OR(B53="",H53="")),"",IF(AND((AB53)&gt;=(70/100),AB53&lt;1.1),AA53,IF((AND((AA53)&gt;=(70/100),AA53&lt;1.1)),Z53,IF((AND((Z53)&gt;=(70/100),Z53&lt;1.1)),Y53,IF((AND((Y53)&gt;=(70/100),Y53&lt;1.1)),X53,IF(AND((X53)&gt;=0.7,X53&lt;1.1),W53,IF(AND((W53)&gt;=0.7,W53&lt;1.1),V53,IF(AND((V53)&gt;=0.7,V53&lt;1.1),U53,IF(AND((U53)&gt;=0.7,U53&lt;1.1),T53,IF(AND((T53)&gt;=0.7,T53&lt;1.1),S53,IF(AND((S53)&gt;=0.7,S53&lt;1.1),R53,IF(AND((R53)&gt;=0.7,R53&lt;1.1),Q53,IF(AND((Q53)&gt;=0.7,Q53&lt;1.1),P53,IF(AND((P53)&gt;=0.7,P53&lt;1.1),O53,IF(AND((O53)&gt;=0.7,O53&lt;1.1),N53,IF(AND((N53)&gt;=0.7,N53&lt;1.1),M53,IF(AND((M53)&gt;=0.7,M53&lt;1.1),L53,IF(AND((L53)&gt;=0.7,L53&lt;1.1),"",""))))))))))))))))))</f>
        <v/>
      </c>
      <c r="L53" s="318" t="str">
        <f aca="false">IFERROR(IF((B53=""),"",(IF(COUNT(AC53:AG53)=0,"",ROUND(SUM(AC53:AG53)/SUM($AC$2:$AG$2),1)))),"")</f>
        <v/>
      </c>
      <c r="M53" s="318" t="str">
        <f aca="false">IFERROR(IF((B53=""),"",(IF(COUNT(AH53:AL53)=0,"",ROUND(SUM(AH53:AL53)/SUM($AH$2:$AL$2),1)))),"")</f>
        <v/>
      </c>
      <c r="N53" s="318" t="str">
        <f aca="false">IFERROR(IF((B53=""),"",(IF(COUNT(AM53:AQ53)=0,"",ROUND(SUM(AM53:AQ53)/SUM($AM$2:$AQ$2),1)))),"")</f>
        <v/>
      </c>
      <c r="O53" s="318" t="str">
        <f aca="false">IFERROR(IF((B53=""),"",(IF(COUNT(AR53:AV53)=0,"",ROUND(SUM(AR53:AV53)/SUM($AR$2:$AV$2),1)))),"")</f>
        <v/>
      </c>
      <c r="P53" s="318" t="str">
        <f aca="false">IFERROR(IF((B53=""),"",(IF(COUNT(AX53:BB53)=0,"",ROUND(SUM(AX53:BB53)/SUM($AX$2:$BB$2),1)))),"")</f>
        <v/>
      </c>
      <c r="Q53" s="318" t="str">
        <f aca="false">IFERROR(IF((B53=""),"",(IF(COUNT(BD53:BJ53)=0,"",ROUND(SUM(BD53:BJ53)/SUM($BD$2:$BJ$2),1)))),0)</f>
        <v/>
      </c>
      <c r="R53" s="318" t="str">
        <f aca="false">IFERROR(IF((B53=""),"",(IF(COUNT(BL53:BS53)=0,"",ROUND(SUM(BL53:BR53)/SUM($BL$2:$BR$2),1)))),0)</f>
        <v/>
      </c>
      <c r="S53" s="318" t="str">
        <f aca="false">IFERROR(IF((B53=""),"",(IF(COUNT(BT53:CB53)=0,"",ROUND(SUM(BT53:CA53)/SUM($BT$2:$CA$2),1)))),0)</f>
        <v/>
      </c>
      <c r="T53" s="318" t="str">
        <f aca="false">IFERROR(IF((B53=""),"",(IF(COUNT(CC53:CJ53)=0,"",ROUND(SUM(CC53:CI53)/SUM($CC$2:$CI$2),1)))),0)</f>
        <v/>
      </c>
      <c r="U53" s="318" t="str">
        <f aca="false">IFERROR(IF((B53=""),"",(IF(COUNT(CK53:CQ53)=0,"",ROUND(SUM(CK53:CQ53)/SUM($CK$2:$CQ$2),1)))),0)</f>
        <v/>
      </c>
      <c r="V53" s="318" t="str">
        <f aca="false">IFERROR(IF((B53=""),"",(IF(COUNT(CS53:CY53)=0,"",ROUND(SUM(CS53:CY53)/SUM($CS$2:$CY$2),1)))),0)</f>
        <v/>
      </c>
      <c r="W53" s="318" t="str">
        <f aca="false">IFERROR(IF((B53=""),"",(IF(COUNT(DA53:DI53)=0,"",ROUND(SUM(DA53:DI53)/SUM($DA$2:$DI$2),1)))),0)</f>
        <v/>
      </c>
      <c r="X53" s="318" t="str">
        <f aca="false">IFERROR(IF((B53=""),"",(IF(COUNT(DK53:DP53)=0,"",ROUND(SUM(DK53:DP53)/SUM($DK$2:$DP$2),1)))),0)</f>
        <v/>
      </c>
      <c r="Y53" s="318"/>
      <c r="Z53" s="318"/>
      <c r="AA53" s="318"/>
      <c r="AB53" s="318"/>
      <c r="AC53" s="319" t="inlineStr">
        <f aca="false">IF($B53="","",IF(COUNTIFS('English Scores- Leveled papers'!$H$4:$KM$4,AC$3,'English Scores- Leveled papers'!$H55:$KM55,"&lt;&gt;")=0,"",SUMIF('English Scores- Leveled papers'!$H$4:$KM$4,AC$3,'English Scores- Leveled papers'!$H55:$KM55)))</f>
        <is>
          <t/>
        </is>
      </c>
      <c r="AD53" s="319" t="inlineStr">
        <f aca="false">IF($B53="","",IF(COUNTIFS('English Scores- Leveled papers'!$H$4:$KM$4,AD$3,'English Scores- Leveled papers'!$H55:$KM55,"&lt;&gt;")=0,"",SUMIF('English Scores- Leveled papers'!$H$4:$KM$4,AD$3,'English Scores- Leveled papers'!$H55:$KM55)))</f>
        <is>
          <t/>
        </is>
      </c>
      <c r="AE53" s="319" t="inlineStr">
        <f aca="false">IF($B53="","",IF(COUNTIFS('English Scores- Leveled papers'!$H$4:$KM$4,AE$3,'English Scores- Leveled papers'!$H55:$KM55,"&lt;&gt;")=0,"",SUMIF('English Scores- Leveled papers'!$H$4:$KM$4,AE$3,'English Scores- Leveled papers'!$H55:$KM55)))</f>
        <is>
          <t/>
        </is>
      </c>
      <c r="AF53" s="319" t="inlineStr">
        <f aca="false">IF($B53="","",IF(COUNTIFS('English Scores- Leveled papers'!$H$4:$KM$4,AF$3,'English Scores- Leveled papers'!$H55:$KM55,"&lt;&gt;")=0,"",SUMIF('English Scores- Leveled papers'!$H$4:$KM$4,AF$3,'English Scores- Leveled papers'!$H55:$KM55)))</f>
        <is>
          <t/>
        </is>
      </c>
      <c r="AG53" s="319" t="inlineStr">
        <f aca="false">IF($B53="","",IF(COUNTIFS('English Scores- Leveled papers'!$H$4:$KM$4,AG$3,'English Scores- Leveled papers'!$H55:$KM55,"&lt;&gt;")=0,"",SUMIF('English Scores- Leveled papers'!$H$4:$KM$4,AG$3,'English Scores- Leveled papers'!$H55:$KM55)))</f>
        <is>
          <t/>
        </is>
      </c>
      <c r="AH53" s="319" t="inlineStr">
        <f aca="false">IF($B53="","",IF(COUNTIFS('English Scores- Leveled papers'!$H$4:$KM$4,AH$3,'English Scores- Leveled papers'!$H55:$KM55,"&lt;&gt;")=0,"",SUMIF('English Scores- Leveled papers'!$H$4:$KM$4,AH$3,'English Scores- Leveled papers'!$H55:$KM55)))</f>
        <is>
          <t/>
        </is>
      </c>
      <c r="AI53" s="319" t="inlineStr">
        <f aca="false">IF($B53="","",IF(COUNTIFS('English Scores- Leveled papers'!$H$4:$KM$4,AI$3,'English Scores- Leveled papers'!$H55:$KM55,"&lt;&gt;")=0,"",SUMIF('English Scores- Leveled papers'!$H$4:$KM$4,AI$3,'English Scores- Leveled papers'!$H55:$KM55)))</f>
        <is>
          <t/>
        </is>
      </c>
      <c r="AJ53" s="319" t="inlineStr">
        <f aca="false">IF($B53="","",IF(COUNTIFS('English Scores- Leveled papers'!$H$4:$KM$4,AJ$3,'English Scores- Leveled papers'!$H55:$KM55,"&lt;&gt;")=0,"",SUMIF('English Scores- Leveled papers'!$H$4:$KM$4,AJ$3,'English Scores- Leveled papers'!$H55:$KM55)))</f>
        <is>
          <t/>
        </is>
      </c>
      <c r="AK53" s="319" t="inlineStr">
        <f aca="false">IF($B53="","",IF(COUNTIFS('English Scores- Leveled papers'!$H$4:$KM$4,AK$3,'English Scores- Leveled papers'!$H55:$KM55,"&lt;&gt;")=0,"",SUMIF('English Scores- Leveled papers'!$H$4:$KM$4,AK$3,'English Scores- Leveled papers'!$H55:$KM55)))</f>
        <is>
          <t/>
        </is>
      </c>
      <c r="AL53" s="319" t="inlineStr">
        <f aca="false">IF($B53="","",IF(COUNTIFS('English Scores- Leveled papers'!$H$4:$KM$4,AL$3,'English Scores- Leveled papers'!$H55:$KM55,"&lt;&gt;")=0,"",SUMIF('English Scores- Leveled papers'!$H$4:$KM$4,AL$3,'English Scores- Leveled papers'!$H55:$KM55)))</f>
        <is>
          <t/>
        </is>
      </c>
      <c r="AM53" s="319" t="inlineStr">
        <f aca="false">IF($B53="","",IF(COUNTIFS('English Scores- Leveled papers'!$H$4:$KM$4,AM$3,'English Scores- Leveled papers'!$H55:$KM55,"&lt;&gt;")=0,"",SUMIF('English Scores- Leveled papers'!$H$4:$KM$4,AM$3,'English Scores- Leveled papers'!$H55:$KM55)))</f>
        <is>
          <t/>
        </is>
      </c>
      <c r="AN53" s="319" t="inlineStr">
        <f aca="false">IF($B53="","",IF(COUNTIFS('English Scores- Leveled papers'!$H$4:$KM$4,AN$3,'English Scores- Leveled papers'!$H55:$KM55,"&lt;&gt;")=0,"",SUMIF('English Scores- Leveled papers'!$H$4:$KM$4,AN$3,'English Scores- Leveled papers'!$H55:$KM55)))</f>
        <is>
          <t/>
        </is>
      </c>
      <c r="AO53" s="319" t="inlineStr">
        <f aca="false">IF($B53="","",IF(COUNTIFS('English Scores- Leveled papers'!$H$4:$KM$4,AO$3,'English Scores- Leveled papers'!$H55:$KM55,"&lt;&gt;")=0,"",SUMIF('English Scores- Leveled papers'!$H$4:$KM$4,AO$3,'English Scores- Leveled papers'!$H55:$KM55)))</f>
        <is>
          <t/>
        </is>
      </c>
      <c r="AP53" s="319" t="inlineStr">
        <f aca="false">IF($B53="","",IF(COUNTIFS('English Scores- Leveled papers'!$H$4:$KM$4,AP$3,'English Scores- Leveled papers'!$H55:$KM55,"&lt;&gt;")=0,"",SUMIF('English Scores- Leveled papers'!$H$4:$KM$4,AP$3,'English Scores- Leveled papers'!$H55:$KM55)))</f>
        <is>
          <t/>
        </is>
      </c>
      <c r="AQ53" s="319" t="inlineStr">
        <f aca="false">IF($B53="","",IF(COUNTIFS('English Scores- Leveled papers'!$H$4:$KM$4,AQ$3,'English Scores- Leveled papers'!$H55:$KM55,"&lt;&gt;")=0,"",SUMIF('English Scores- Leveled papers'!$H$4:$KM$4,AQ$3,'English Scores- Leveled papers'!$H55:$KM55)))</f>
        <is>
          <t/>
        </is>
      </c>
      <c r="AR53" s="319" t="inlineStr">
        <f aca="false">IF($B53="","",IF(COUNTIFS('English Scores- Leveled papers'!$H$4:$KM$4,AR$3,'English Scores- Leveled papers'!$H55:$KM55,"&lt;&gt;")=0,"",SUMIF('English Scores- Leveled papers'!$H$4:$KM$4,AR$3,'English Scores- Leveled papers'!$H55:$KM55)))</f>
        <is>
          <t/>
        </is>
      </c>
      <c r="AS53" s="319" t="inlineStr">
        <f aca="false">IF($B53="","",IF(COUNTIFS('English Scores- Leveled papers'!$H$4:$KM$4,AS$3,'English Scores- Leveled papers'!$H55:$KM55,"&lt;&gt;")=0,"",SUMIF('English Scores- Leveled papers'!$H$4:$KM$4,AS$3,'English Scores- Leveled papers'!$H55:$KM55)))</f>
        <is>
          <t/>
        </is>
      </c>
      <c r="AT53" s="319" t="inlineStr">
        <f aca="false">IF($B53="","",IF(COUNTIFS('English Scores- Leveled papers'!$H$4:$KM$4,AT$3,'English Scores- Leveled papers'!$H55:$KM55,"&lt;&gt;")=0,"",SUMIF('English Scores- Leveled papers'!$H$4:$KM$4,AT$3,'English Scores- Leveled papers'!$H55:$KM55)))</f>
        <is>
          <t/>
        </is>
      </c>
      <c r="AU53" s="319" t="inlineStr">
        <f aca="false">IF($B53="","",IF(COUNTIFS('English Scores- Leveled papers'!$H$4:$KM$4,AU$3,'English Scores- Leveled papers'!$H55:$KM55,"&lt;&gt;")=0,"",SUMIF('English Scores- Leveled papers'!$H$4:$KM$4,AU$3,'English Scores- Leveled papers'!$H55:$KM55)))</f>
        <is>
          <t/>
        </is>
      </c>
      <c r="AV53" s="319" t="inlineStr">
        <f aca="false">IF($B53="","",IF(COUNTIFS('English Scores- Leveled papers'!$H$4:$KM$4,AV$3,'English Scores- Leveled papers'!$H55:$KM55,"&lt;&gt;")=0,"",SUMIF('English Scores- Leveled papers'!$H$4:$KM$4,AV$3,'English Scores- Leveled papers'!$H55:$KM55)))</f>
        <is>
          <t/>
        </is>
      </c>
      <c r="AW53" s="319" t="inlineStr">
        <f aca="false">IF($B53="","",IF(COUNTIFS('English Scores- Leveled papers'!$H$4:$KM$4,AW$3,'English Scores- Leveled papers'!$H55:$KM55,"&lt;&gt;")=0,"",SUMIF('English Scores- Leveled papers'!$H$4:$KM$4,AW$3,'English Scores- Leveled papers'!$H55:$KM55)))</f>
        <is>
          <t/>
        </is>
      </c>
      <c r="AX53" s="319" t="inlineStr">
        <f aca="false">IF($B53="","",IF(COUNTIFS('English Scores- Leveled papers'!$H$4:$KM$4,AX$3,'English Scores- Leveled papers'!$H55:$KM55,"&lt;&gt;")=0,"",SUMIF('English Scores- Leveled papers'!$H$4:$KM$4,AX$3,'English Scores- Leveled papers'!$H55:$KM55)))</f>
        <is>
          <t/>
        </is>
      </c>
      <c r="AY53" s="319" t="inlineStr">
        <f aca="false">IF($B53="","",IF(COUNTIFS('English Scores- Leveled papers'!$H$4:$KM$4,AY$3,'English Scores- Leveled papers'!$H55:$KM55,"&lt;&gt;")=0,"",SUMIF('English Scores- Leveled papers'!$H$4:$KM$4,AY$3,'English Scores- Leveled papers'!$H55:$KM55)))</f>
        <is>
          <t/>
        </is>
      </c>
      <c r="AZ53" s="319" t="inlineStr">
        <f aca="false">IF($B53="","",IF(COUNTIFS('English Scores- Leveled papers'!$H$4:$KM$4,AZ$3,'English Scores- Leveled papers'!$H55:$KM55,"&lt;&gt;")=0,"",SUMIF('English Scores- Leveled papers'!$H$4:$KM$4,AZ$3,'English Scores- Leveled papers'!$H55:$KM55)))</f>
        <is>
          <t/>
        </is>
      </c>
      <c r="BA53" s="319" t="inlineStr">
        <f aca="false">IF($B53="","",IF(COUNTIFS('English Scores- Leveled papers'!$H$4:$KM$4,BA$3,'English Scores- Leveled papers'!$H55:$KM55,"&lt;&gt;")=0,"",SUMIF('English Scores- Leveled papers'!$H$4:$KM$4,BA$3,'English Scores- Leveled papers'!$H55:$KM55)))</f>
        <is>
          <t/>
        </is>
      </c>
      <c r="BB53" s="319" t="inlineStr">
        <f aca="false">IF($B53="","",IF(COUNTIFS('English Scores- Leveled papers'!$H$4:$KM$4,BB$3,'English Scores- Leveled papers'!$H55:$KM55,"&lt;&gt;")=0,"",SUMIF('English Scores- Leveled papers'!$H$4:$KM$4,BB$3,'English Scores- Leveled papers'!$H55:$KM55)))</f>
        <is>
          <t/>
        </is>
      </c>
      <c r="BC53" s="319" t="inlineStr">
        <f aca="false">IF($B53="","",IF(COUNTIFS('English Scores- Leveled papers'!$H$4:$KM$4,BC$3,'English Scores- Leveled papers'!$H55:$KM55,"&lt;&gt;")=0,"",SUMIF('English Scores- Leveled papers'!$H$4:$KM$4,BC$3,'English Scores- Leveled papers'!$H55:$KM55)))</f>
        <is>
          <t/>
        </is>
      </c>
      <c r="BD53" s="319" t="inlineStr">
        <f aca="false">IF($B53="","",IF(COUNTIFS('English Scores- Leveled papers'!$H$4:$KM$4,BD$3,'English Scores- Leveled papers'!$H55:$KM55,"&lt;&gt;")=0,"",SUMIF('English Scores- Leveled papers'!$H$4:$KM$4,BD$3,'English Scores- Leveled papers'!$H55:$KM55)))</f>
        <is>
          <t/>
        </is>
      </c>
      <c r="BE53" s="319" t="inlineStr">
        <f aca="false">IF($B53="","",IF(COUNTIFS('English Scores- Leveled papers'!$H$4:$KM$4,BE$3,'English Scores- Leveled papers'!$H55:$KM55,"&lt;&gt;")=0,"",SUMIF('English Scores- Leveled papers'!$H$4:$KM$4,BE$3,'English Scores- Leveled papers'!$H55:$KM55)))</f>
        <is>
          <t/>
        </is>
      </c>
      <c r="BF53" s="319" t="inlineStr">
        <f aca="false">IF($B53="","",IF(COUNTIFS('English Scores- Leveled papers'!$H$4:$KM$4,BF$3,'English Scores- Leveled papers'!$H55:$KM55,"&lt;&gt;")=0,"",SUMIF('English Scores- Leveled papers'!$H$4:$KM$4,BF$3,'English Scores- Leveled papers'!$H55:$KM55)))</f>
        <is>
          <t/>
        </is>
      </c>
      <c r="BG53" s="319" t="inlineStr">
        <f aca="false">IF($B53="","",IF(COUNTIFS('English Scores- Leveled papers'!$H$4:$KM$4,BG$3,'English Scores- Leveled papers'!$H55:$KM55,"&lt;&gt;")=0,"",SUMIF('English Scores- Leveled papers'!$H$4:$KM$4,BG$3,'English Scores- Leveled papers'!$H55:$KM55)))</f>
        <is>
          <t/>
        </is>
      </c>
      <c r="BH53" s="319" t="inlineStr">
        <f aca="false">IF($B53="","",IF(COUNTIFS('English Scores- Leveled papers'!$H$4:$KM$4,BH$3,'English Scores- Leveled papers'!$H55:$KM55,"&lt;&gt;")=0,"",SUMIF('English Scores- Leveled papers'!$H$4:$KM$4,BH$3,'English Scores- Leveled papers'!$H55:$KM55)))</f>
        <is>
          <t/>
        </is>
      </c>
      <c r="BI53" s="319" t="inlineStr">
        <f aca="false">IF($B53="","",IF(COUNTIFS('English Scores- Leveled papers'!$H$4:$KM$4,BI$3,'English Scores- Leveled papers'!$H55:$KM55,"&lt;&gt;")=0,"",SUMIF('English Scores- Leveled papers'!$H$4:$KM$4,BI$3,'English Scores- Leveled papers'!$H55:$KM55)))</f>
        <is>
          <t/>
        </is>
      </c>
      <c r="BJ53" s="319" t="inlineStr">
        <f aca="false">IF($B53="","",IF(COUNTIFS('English Scores- Leveled papers'!$H$4:$KM$4,BJ$3,'English Scores- Leveled papers'!$H55:$KM55,"&lt;&gt;")=0,"",SUMIF('English Scores- Leveled papers'!$H$4:$KM$4,BJ$3,'English Scores- Leveled papers'!$H55:$KM55)))</f>
        <is>
          <t/>
        </is>
      </c>
      <c r="BK53" s="319" t="inlineStr">
        <f aca="false">IF($B53="","",IF(COUNTIFS('English Scores- Leveled papers'!$H$4:$KM$4,BK$3,'English Scores- Leveled papers'!$H55:$KM55,"&lt;&gt;")=0,"",SUMIF('English Scores- Leveled papers'!$H$4:$KM$4,BK$3,'English Scores- Leveled papers'!$H55:$KM55)))</f>
        <is>
          <t/>
        </is>
      </c>
      <c r="BL53" s="319" t="inlineStr">
        <f aca="false">IF($B53="","",IF(COUNTIFS('English Scores- Leveled papers'!$H$4:$KM$4,BL$3,'English Scores- Leveled papers'!$H55:$KM55,"&lt;&gt;")=0,"",SUMIF('English Scores- Leveled papers'!$H$4:$KM$4,BL$3,'English Scores- Leveled papers'!$H55:$KM55)))</f>
        <is>
          <t/>
        </is>
      </c>
      <c r="BM53" s="319" t="inlineStr">
        <f aca="false">IF($B53="","",IF(COUNTIFS('English Scores- Leveled papers'!$H$4:$KM$4,BM$3,'English Scores- Leveled papers'!$H55:$KM55,"&lt;&gt;")=0,"",SUMIF('English Scores- Leveled papers'!$H$4:$KM$4,BM$3,'English Scores- Leveled papers'!$H55:$KM55)))</f>
        <is>
          <t/>
        </is>
      </c>
      <c r="BN53" s="319" t="inlineStr">
        <f aca="false">IF($B53="","",IF(COUNTIFS('English Scores- Leveled papers'!$H$4:$KM$4,BN$3,'English Scores- Leveled papers'!$H55:$KM55,"&lt;&gt;")=0,"",SUMIF('English Scores- Leveled papers'!$H$4:$KM$4,BN$3,'English Scores- Leveled papers'!$H55:$KM55)))</f>
        <is>
          <t/>
        </is>
      </c>
      <c r="BO53" s="319" t="inlineStr">
        <f aca="false">IF($B53="","",IF(COUNTIFS('English Scores- Leveled papers'!$H$4:$KM$4,BO$3,'English Scores- Leveled papers'!$H55:$KM55,"&lt;&gt;")=0,"",SUMIF('English Scores- Leveled papers'!$H$4:$KM$4,BO$3,'English Scores- Leveled papers'!$H55:$KM55)))</f>
        <is>
          <t/>
        </is>
      </c>
      <c r="BP53" s="319" t="inlineStr">
        <f aca="false">IF($B53="","",IF(COUNTIFS('English Scores- Leveled papers'!$H$4:$KM$4,BP$3,'English Scores- Leveled papers'!$H55:$KM55,"&lt;&gt;")=0,"",SUMIF('English Scores- Leveled papers'!$H$4:$KM$4,BP$3,'English Scores- Leveled papers'!$H55:$KM55)))</f>
        <is>
          <t/>
        </is>
      </c>
      <c r="BQ53" s="319" t="inlineStr">
        <f aca="false">IF($B53="","",IF(COUNTIFS('English Scores- Leveled papers'!$H$4:$KM$4,BQ$3,'English Scores- Leveled papers'!$H55:$KM55,"&lt;&gt;")=0,"",SUMIF('English Scores- Leveled papers'!$H$4:$KM$4,BQ$3,'English Scores- Leveled papers'!$H55:$KM55)))</f>
        <is>
          <t/>
        </is>
      </c>
      <c r="BR53" s="319" t="inlineStr">
        <f aca="false">IF($B53="","",IF(COUNTIFS('English Scores- Leveled papers'!$H$4:$KM$4,BR$3,'English Scores- Leveled papers'!$H55:$KM55,"&lt;&gt;")=0,"",SUMIF('English Scores- Leveled papers'!$H$4:$KM$4,BR$3,'English Scores- Leveled papers'!$H55:$KM55)))</f>
        <is>
          <t/>
        </is>
      </c>
      <c r="BS53" s="319" t="inlineStr">
        <f aca="false">IF($B53="","",IF(COUNTIFS('English Scores- Leveled papers'!$H$4:$KM$4,BS$3,'English Scores- Leveled papers'!$H55:$KM55,"&lt;&gt;")=0,"",SUMIF('English Scores- Leveled papers'!$H$4:$KM$4,BS$3,'English Scores- Leveled papers'!$H55:$KM55)))</f>
        <is>
          <t/>
        </is>
      </c>
      <c r="BT53" s="319" t="inlineStr">
        <f aca="false">IF($B53="","",IF(COUNTIFS('English Scores- Leveled papers'!$H$4:$KM$4,BT$3,'English Scores- Leveled papers'!$H55:$KM55,"&lt;&gt;")=0,"",SUMIF('English Scores- Leveled papers'!$H$4:$KM$4,BT$3,'English Scores- Leveled papers'!$H55:$KM55)))</f>
        <is>
          <t/>
        </is>
      </c>
      <c r="BU53" s="319" t="inlineStr">
        <f aca="false">IF($B53="","",IF(COUNTIFS('English Scores- Leveled papers'!$H$4:$KM$4,BU$3,'English Scores- Leveled papers'!$H55:$KM55,"&lt;&gt;")=0,"",SUMIF('English Scores- Leveled papers'!$H$4:$KM$4,BU$3,'English Scores- Leveled papers'!$H55:$KM55)))</f>
        <is>
          <t/>
        </is>
      </c>
      <c r="BV53" s="319" t="inlineStr">
        <f aca="false">IF($B53="","",IF(COUNTIFS('English Scores- Leveled papers'!$H$4:$KM$4,BV$3,'English Scores- Leveled papers'!$H55:$KM55,"&lt;&gt;")=0,"",SUMIF('English Scores- Leveled papers'!$H$4:$KM$4,BV$3,'English Scores- Leveled papers'!$H55:$KM55)))</f>
        <is>
          <t/>
        </is>
      </c>
      <c r="BW53" s="319" t="inlineStr">
        <f aca="false">IF($B53="","",IF(COUNTIFS('English Scores- Leveled papers'!$H$4:$KM$4,BW$3,'English Scores- Leveled papers'!$H55:$KM55,"&lt;&gt;")=0,"",SUMIF('English Scores- Leveled papers'!$H$4:$KM$4,BW$3,'English Scores- Leveled papers'!$H55:$KM55)))</f>
        <is>
          <t/>
        </is>
      </c>
      <c r="BX53" s="319" t="inlineStr">
        <f aca="false">IF($B53="","",IF(COUNTIFS('English Scores- Leveled papers'!$H$4:$KM$4,BX$3,'English Scores- Leveled papers'!$H55:$KM55,"&lt;&gt;")=0,"",SUMIF('English Scores- Leveled papers'!$H$4:$KM$4,BX$3,'English Scores- Leveled papers'!$H55:$KM55)))</f>
        <is>
          <t/>
        </is>
      </c>
      <c r="BY53" s="319" t="inlineStr">
        <f aca="false">IF($B53="","",IF(COUNTIFS('English Scores- Leveled papers'!$H$4:$KM$4,BY$3,'English Scores- Leveled papers'!$H55:$KM55,"&lt;&gt;")=0,"",SUMIF('English Scores- Leveled papers'!$H$4:$KM$4,BY$3,'English Scores- Leveled papers'!$H55:$KM55)))</f>
        <is>
          <t/>
        </is>
      </c>
      <c r="BZ53" s="319" t="inlineStr">
        <f aca="false">IF($B53="","",IF(COUNTIFS('English Scores- Leveled papers'!$H$4:$KM$4,BZ$3,'English Scores- Leveled papers'!$H55:$KM55,"&lt;&gt;")=0,"",SUMIF('English Scores- Leveled papers'!$H$4:$KM$4,BZ$3,'English Scores- Leveled papers'!$H55:$KM55)))</f>
        <is>
          <t/>
        </is>
      </c>
      <c r="CA53" s="319" t="inlineStr">
        <f aca="false">IF($B53="","",IF(COUNTIFS('English Scores- Leveled papers'!$H$4:$KM$4,CA$3,'English Scores- Leveled papers'!$H55:$KM55,"&lt;&gt;")=0,"",SUMIF('English Scores- Leveled papers'!$H$4:$KM$4,CA$3,'English Scores- Leveled papers'!$H55:$KM55)))</f>
        <is>
          <t/>
        </is>
      </c>
      <c r="CB53" s="319" t="inlineStr">
        <f aca="false">IF($B53="","",IF(COUNTIFS('English Scores- Leveled papers'!$H$4:$KM$4,CB$3,'English Scores- Leveled papers'!$H55:$KM55,"&lt;&gt;")=0,"",SUMIF('English Scores- Leveled papers'!$H$4:$KM$4,CB$3,'English Scores- Leveled papers'!$H55:$KM55)))</f>
        <is>
          <t/>
        </is>
      </c>
      <c r="CC53" s="319" t="inlineStr">
        <f aca="false">IF($B53="","",IF(COUNTIFS('English Scores- Leveled papers'!$H$4:$KM$4,CC$3,'English Scores- Leveled papers'!$H55:$KM55,"&lt;&gt;")=0,"",SUMIF('English Scores- Leveled papers'!$H$4:$KM$4,CC$3,'English Scores- Leveled papers'!$H55:$KM55)))</f>
        <is>
          <t/>
        </is>
      </c>
      <c r="CD53" s="319" t="inlineStr">
        <f aca="false">IF($B53="","",IF(COUNTIFS('English Scores- Leveled papers'!$H$4:$KM$4,CD$3,'English Scores- Leveled papers'!$H55:$KM55,"&lt;&gt;")=0,"",SUMIF('English Scores- Leveled papers'!$H$4:$KM$4,CD$3,'English Scores- Leveled papers'!$H55:$KM55)))</f>
        <is>
          <t/>
        </is>
      </c>
      <c r="CE53" s="319" t="inlineStr">
        <f aca="false">IF($B53="","",IF(COUNTIFS('English Scores- Leveled papers'!$H$4:$KM$4,CE$3,'English Scores- Leveled papers'!$H55:$KM55,"&lt;&gt;")=0,"",SUMIF('English Scores- Leveled papers'!$H$4:$KM$4,CE$3,'English Scores- Leveled papers'!$H55:$KM55)))</f>
        <is>
          <t/>
        </is>
      </c>
      <c r="CF53" s="319" t="inlineStr">
        <f aca="false">IF($B53="","",IF(COUNTIFS('English Scores- Leveled papers'!$H$4:$KM$4,CF$3,'English Scores- Leveled papers'!$H55:$KM55,"&lt;&gt;")=0,"",SUMIF('English Scores- Leveled papers'!$H$4:$KM$4,CF$3,'English Scores- Leveled papers'!$H55:$KM55)))</f>
        <is>
          <t/>
        </is>
      </c>
      <c r="CG53" s="319" t="inlineStr">
        <f aca="false">IF($B53="","",IF(COUNTIFS('English Scores- Leveled papers'!$H$4:$KM$4,CG$3,'English Scores- Leveled papers'!$H55:$KM55,"&lt;&gt;")=0,"",SUMIF('English Scores- Leveled papers'!$H$4:$KM$4,CG$3,'English Scores- Leveled papers'!$H55:$KM55)))</f>
        <is>
          <t/>
        </is>
      </c>
      <c r="CH53" s="319" t="inlineStr">
        <f aca="false">IF($B53="","",IF(COUNTIFS('English Scores- Leveled papers'!$H$4:$KM$4,CH$3,'English Scores- Leveled papers'!$H55:$KM55,"&lt;&gt;")=0,"",SUMIF('English Scores- Leveled papers'!$H$4:$KM$4,CH$3,'English Scores- Leveled papers'!$H55:$KM55)))</f>
        <is>
          <t/>
        </is>
      </c>
      <c r="CI53" s="319" t="inlineStr">
        <f aca="false">IF($B53="","",IF(COUNTIFS('English Scores- Leveled papers'!$H$4:$KM$4,CI$3,'English Scores- Leveled papers'!$H55:$KM55,"&lt;&gt;")=0,"",SUMIF('English Scores- Leveled papers'!$H$4:$KM$4,CI$3,'English Scores- Leveled papers'!$H55:$KM55)))</f>
        <is>
          <t/>
        </is>
      </c>
      <c r="CJ53" s="319" t="inlineStr">
        <f aca="false">IF($B53="","",IF(COUNTIFS('English Scores- Leveled papers'!$H$4:$KM$4,CJ$3,'English Scores- Leveled papers'!$H55:$KM55,"&lt;&gt;")=0,"",SUMIF('English Scores- Leveled papers'!$H$4:$KM$4,CJ$3,'English Scores- Leveled papers'!$H55:$KM55)))</f>
        <is>
          <t/>
        </is>
      </c>
      <c r="CK53" s="319" t="inlineStr">
        <f aca="false">IF($B53="","",IF(COUNTIFS('English Scores- Leveled papers'!$H$4:$KM$4,CK$3,'English Scores- Leveled papers'!$H55:$KM55,"&lt;&gt;")=0,"",SUMIF('English Scores- Leveled papers'!$H$4:$KM$4,CK$3,'English Scores- Leveled papers'!$H55:$KM55)))</f>
        <is>
          <t/>
        </is>
      </c>
      <c r="CL53" s="319" t="inlineStr">
        <f aca="false">IF($B53="","",IF(COUNTIFS('English Scores- Leveled papers'!$H$4:$KM$4,CL$3,'English Scores- Leveled papers'!$H55:$KM55,"&lt;&gt;")=0,"",SUMIF('English Scores- Leveled papers'!$H$4:$KM$4,CL$3,'English Scores- Leveled papers'!$H55:$KM55)))</f>
        <is>
          <t/>
        </is>
      </c>
      <c r="CM53" s="319" t="inlineStr">
        <f aca="false">IF($B53="","",IF(COUNTIFS('English Scores- Leveled papers'!$H$4:$KM$4,CM$3,'English Scores- Leveled papers'!$H55:$KM55,"&lt;&gt;")=0,"",SUMIF('English Scores- Leveled papers'!$H$4:$KM$4,CM$3,'English Scores- Leveled papers'!$H55:$KM55)))</f>
        <is>
          <t/>
        </is>
      </c>
      <c r="CN53" s="319" t="inlineStr">
        <f aca="false">IF($B53="","",IF(COUNTIFS('English Scores- Leveled papers'!$H$4:$KM$4,CN$3,'English Scores- Leveled papers'!$H55:$KM55,"&lt;&gt;")=0,"",SUMIF('English Scores- Leveled papers'!$H$4:$KM$4,CN$3,'English Scores- Leveled papers'!$H55:$KM55)))</f>
        <is>
          <t/>
        </is>
      </c>
      <c r="CO53" s="319" t="inlineStr">
        <f aca="false">IF($B53="","",IF(COUNTIFS('English Scores- Leveled papers'!$H$4:$KM$4,CO$3,'English Scores- Leveled papers'!$H55:$KM55,"&lt;&gt;")=0,"",SUMIF('English Scores- Leveled papers'!$H$4:$KM$4,CO$3,'English Scores- Leveled papers'!$H55:$KM55)))</f>
        <is>
          <t/>
        </is>
      </c>
      <c r="CP53" s="319" t="inlineStr">
        <f aca="false">IF($B53="","",IF(COUNTIFS('English Scores- Leveled papers'!$H$4:$KM$4,CP$3,'English Scores- Leveled papers'!$H55:$KM55,"&lt;&gt;")=0,"",SUMIF('English Scores- Leveled papers'!$H$4:$KM$4,CP$3,'English Scores- Leveled papers'!$H55:$KM55)))</f>
        <is>
          <t/>
        </is>
      </c>
      <c r="CQ53" s="319" t="inlineStr">
        <f aca="false">IF($B53="","",IF(COUNTIFS('English Scores- Leveled papers'!$H$4:$KM$4,CQ$3,'English Scores- Leveled papers'!$H55:$KM55,"&lt;&gt;")=0,"",SUMIF('English Scores- Leveled papers'!$H$4:$KM$4,CQ$3,'English Scores- Leveled papers'!$H55:$KM55)))</f>
        <is>
          <t/>
        </is>
      </c>
      <c r="CR53" s="319" t="inlineStr">
        <f aca="false">IF($B53="","",IF(COUNTIFS('English Scores- Leveled papers'!$H$4:$KM$4,CR$3,'English Scores- Leveled papers'!$H55:$KM55,"&lt;&gt;")=0,"",SUMIF('English Scores- Leveled papers'!$H$4:$KM$4,CR$3,'English Scores- Leveled papers'!$H55:$KM55)))</f>
        <is>
          <t/>
        </is>
      </c>
      <c r="CS53" s="319" t="inlineStr">
        <f aca="false">IF($B53="","",IF(COUNTIFS('English Scores- Leveled papers'!$H$4:$KM$4,CS$3,'English Scores- Leveled papers'!$H55:$KM55,"&lt;&gt;")=0,"",SUMIF('English Scores- Leveled papers'!$H$4:$KM$4,CS$3,'English Scores- Leveled papers'!$H55:$KM55)))</f>
        <is>
          <t/>
        </is>
      </c>
      <c r="CT53" s="319" t="inlineStr">
        <f aca="false">IF($B53="","",IF(COUNTIFS('English Scores- Leveled papers'!$H$4:$KM$4,CT$3,'English Scores- Leveled papers'!$H55:$KM55,"&lt;&gt;")=0,"",SUMIF('English Scores- Leveled papers'!$H$4:$KM$4,CT$3,'English Scores- Leveled papers'!$H55:$KM55)))</f>
        <is>
          <t/>
        </is>
      </c>
      <c r="CU53" s="319" t="inlineStr">
        <f aca="false">IF($B53="","",IF(COUNTIFS('English Scores- Leveled papers'!$H$4:$KM$4,CU$3,'English Scores- Leveled papers'!$H55:$KM55,"&lt;&gt;")=0,"",SUMIF('English Scores- Leveled papers'!$H$4:$KM$4,CU$3,'English Scores- Leveled papers'!$H55:$KM55)))</f>
        <is>
          <t/>
        </is>
      </c>
      <c r="CV53" s="319" t="inlineStr">
        <f aca="false">IF($B53="","",IF(COUNTIFS('English Scores- Leveled papers'!$H$4:$KM$4,CV$3,'English Scores- Leveled papers'!$H55:$KM55,"&lt;&gt;")=0,"",SUMIF('English Scores- Leveled papers'!$H$4:$KM$4,CV$3,'English Scores- Leveled papers'!$H55:$KM55)))</f>
        <is>
          <t/>
        </is>
      </c>
      <c r="CW53" s="319" t="inlineStr">
        <f aca="false">IF($B53="","",IF(COUNTIFS('English Scores- Leveled papers'!$H$4:$KM$4,CW$3,'English Scores- Leveled papers'!$H55:$KM55,"&lt;&gt;")=0,"",SUMIF('English Scores- Leveled papers'!$H$4:$KM$4,CW$3,'English Scores- Leveled papers'!$H55:$KM55)))</f>
        <is>
          <t/>
        </is>
      </c>
      <c r="CX53" s="319" t="inlineStr">
        <f aca="false">IF($B53="","",IF(COUNTIFS('English Scores- Leveled papers'!$H$4:$KM$4,CX$3,'English Scores- Leveled papers'!$H55:$KM55,"&lt;&gt;")=0,"",SUMIF('English Scores- Leveled papers'!$H$4:$KM$4,CX$3,'English Scores- Leveled papers'!$H55:$KM55)))</f>
        <is>
          <t/>
        </is>
      </c>
      <c r="CY53" s="319" t="inlineStr">
        <f aca="false">IF($B53="","",IF(COUNTIFS('English Scores- Leveled papers'!$H$4:$KM$4,CY$3,'English Scores- Leveled papers'!$H55:$KM55,"&lt;&gt;")=0,"",SUMIF('English Scores- Leveled papers'!$H$4:$KM$4,CY$3,'English Scores- Leveled papers'!$H55:$KM55)))</f>
        <is>
          <t/>
        </is>
      </c>
      <c r="CZ53" s="319" t="inlineStr">
        <f aca="false">IF($B53="","",IF(COUNTIFS('English Scores- Leveled papers'!$H$4:$KM$4,CZ$3,'English Scores- Leveled papers'!$H55:$KM55,"&lt;&gt;")=0,"",SUMIF('English Scores- Leveled papers'!$H$4:$KM$4,CZ$3,'English Scores- Leveled papers'!$H55:$KM55)))</f>
        <is>
          <t/>
        </is>
      </c>
      <c r="DA53" s="319" t="inlineStr">
        <f aca="false">IF($B53="","",IF(COUNTIFS('English Scores- Leveled papers'!$H$4:$KM$4,DA$3,'English Scores- Leveled papers'!$H55:$KM55,"&lt;&gt;")=0,"",SUMIF('English Scores- Leveled papers'!$H$4:$KM$4,DA$3,'English Scores- Leveled papers'!$H55:$KM55)))</f>
        <is>
          <t/>
        </is>
      </c>
      <c r="DB53" s="319" t="inlineStr">
        <f aca="false">IF($B53="","",IF(COUNTIFS('English Scores- Leveled papers'!$H$4:$KM$4,DB$3,'English Scores- Leveled papers'!$H55:$KM55,"&lt;&gt;")=0,"",SUMIF('English Scores- Leveled papers'!$H$4:$KM$4,DB$3,'English Scores- Leveled papers'!$H55:$KM55)))</f>
        <is>
          <t/>
        </is>
      </c>
      <c r="DC53" s="319" t="inlineStr">
        <f aca="false">IF($B53="","",IF(COUNTIFS('English Scores- Leveled papers'!$H$4:$KM$4,DC$3,'English Scores- Leveled papers'!$H55:$KM55,"&lt;&gt;")=0,"",SUMIF('English Scores- Leveled papers'!$H$4:$KM$4,DC$3,'English Scores- Leveled papers'!$H55:$KM55)))</f>
        <is>
          <t/>
        </is>
      </c>
      <c r="DD53" s="319" t="inlineStr">
        <f aca="false">IF($B53="","",IF(COUNTIFS('English Scores- Leveled papers'!$H$4:$KM$4,DD$3,'English Scores- Leveled papers'!$H55:$KM55,"&lt;&gt;")=0,"",SUMIF('English Scores- Leveled papers'!$H$4:$KM$4,DD$3,'English Scores- Leveled papers'!$H55:$KM55)))</f>
        <is>
          <t/>
        </is>
      </c>
      <c r="DE53" s="319" t="inlineStr">
        <f aca="false">IF($B53="","",IF(COUNTIFS('English Scores- Leveled papers'!$H$4:$KM$4,DE$3,'English Scores- Leveled papers'!$H55:$KM55,"&lt;&gt;")=0,"",SUMIF('English Scores- Leveled papers'!$H$4:$KM$4,DE$3,'English Scores- Leveled papers'!$H55:$KM55)))</f>
        <is>
          <t/>
        </is>
      </c>
      <c r="DF53" s="319" t="inlineStr">
        <f aca="false">IF($B53="","",IF(COUNTIFS('English Scores- Leveled papers'!$H$4:$KM$4,DF$3,'English Scores- Leveled papers'!$H55:$KM55,"&lt;&gt;")=0,"",SUMIF('English Scores- Leveled papers'!$H$4:$KM$4,DF$3,'English Scores- Leveled papers'!$H55:$KM55)))</f>
        <is>
          <t/>
        </is>
      </c>
      <c r="DG53" s="319" t="inlineStr">
        <f aca="false">IF($B53="","",IF(COUNTIFS('English Scores- Leveled papers'!$H$4:$KM$4,DG$3,'English Scores- Leveled papers'!$H55:$KM55,"&lt;&gt;")=0,"",SUMIF('English Scores- Leveled papers'!$H$4:$KM$4,DG$3,'English Scores- Leveled papers'!$H55:$KM55)))</f>
        <is>
          <t/>
        </is>
      </c>
      <c r="DH53" s="319" t="inlineStr">
        <f aca="false">IF($B53="","",IF(COUNTIFS('English Scores- Leveled papers'!$H$4:$KM$4,DH$3,'English Scores- Leveled papers'!$H55:$KM55,"&lt;&gt;")=0,"",SUMIF('English Scores- Leveled papers'!$H$4:$KM$4,DH$3,'English Scores- Leveled papers'!$H55:$KM55)))</f>
        <is>
          <t/>
        </is>
      </c>
      <c r="DI53" s="319" t="inlineStr">
        <f aca="false">IF($B53="","",IF(COUNTIFS('English Scores- Leveled papers'!$H$4:$KM$4,DI$3,'English Scores- Leveled papers'!$H55:$KM55,"&lt;&gt;")=0,"",SUMIF('English Scores- Leveled papers'!$H$4:$KM$4,DI$3,'English Scores- Leveled papers'!$H55:$KM55)))</f>
        <is>
          <t/>
        </is>
      </c>
      <c r="DJ53" s="319" t="inlineStr">
        <f aca="false">IF($B53="","",IF(COUNTIFS('English Scores- Leveled papers'!$H$4:$KM$4,DJ$3,'English Scores- Leveled papers'!$H55:$KM55,"&lt;&gt;")=0,"",SUMIF('English Scores- Leveled papers'!$H$4:$KM$4,DJ$3,'English Scores- Leveled papers'!$H55:$KM55)))</f>
        <is>
          <t/>
        </is>
      </c>
      <c r="DK53" s="319" t="inlineStr">
        <f aca="false">IF($B53="","",IF(COUNTIFS('English Scores- Leveled papers'!$H$4:$KM$4,DK$3,'English Scores- Leveled papers'!$H55:$KM55,"&lt;&gt;")=0,"",SUMIF('English Scores- Leveled papers'!$H$4:$KM$4,DK$3,'English Scores- Leveled papers'!$H55:$KM55)))</f>
        <is>
          <t/>
        </is>
      </c>
      <c r="DL53" s="319" t="inlineStr">
        <f aca="false">IF($B53="","",IF(COUNTIFS('English Scores- Leveled papers'!$H$4:$KM$4,DL$3,'English Scores- Leveled papers'!$H55:$KM55,"&lt;&gt;")=0,"",SUMIF('English Scores- Leveled papers'!$H$4:$KM$4,DL$3,'English Scores- Leveled papers'!$H55:$KM55)))</f>
        <is>
          <t/>
        </is>
      </c>
      <c r="DM53" s="319" t="inlineStr">
        <f aca="false">IF($B53="","",IF(COUNTIFS('English Scores- Leveled papers'!$H$4:$KM$4,DM$3,'English Scores- Leveled papers'!$H55:$KM55,"&lt;&gt;")=0,"",SUMIF('English Scores- Leveled papers'!$H$4:$KM$4,DM$3,'English Scores- Leveled papers'!$H55:$KM55)))</f>
        <is>
          <t/>
        </is>
      </c>
      <c r="DN53" s="319" t="inlineStr">
        <f aca="false">IF($B53="","",IF(COUNTIFS('English Scores- Leveled papers'!$H$4:$KM$4,DN$3,'English Scores- Leveled papers'!$H55:$KM55,"&lt;&gt;")=0,"",SUMIF('English Scores- Leveled papers'!$H$4:$KM$4,DN$3,'English Scores- Leveled papers'!$H55:$KM55)))</f>
        <is>
          <t/>
        </is>
      </c>
      <c r="DO53" s="319" t="inlineStr">
        <f aca="false">IF($B53="","",IF(COUNTIFS('English Scores- Leveled papers'!$H$4:$KM$4,DO$3,'English Scores- Leveled papers'!$H55:$KM55,"&lt;&gt;")=0,"",SUMIF('English Scores- Leveled papers'!$H$4:$KM$4,DO$3,'English Scores- Leveled papers'!$H55:$KM55)))</f>
        <is>
          <t/>
        </is>
      </c>
      <c r="DP53" s="319" t="inlineStr">
        <f aca="false">IF($B53="","",IF(COUNTIFS('English Scores- Leveled papers'!$H$4:$KM$4,DP$3,'English Scores- Leveled papers'!$H55:$KM55,"&lt;&gt;")=0,"",SUMIF('English Scores- Leveled papers'!$H$4:$KM$4,DP$3,'English Scores- Leveled papers'!$H55:$KM55)))</f>
        <is>
          <t/>
        </is>
      </c>
      <c r="DQ53" s="320" t="inlineStr">
        <f aca="false">IF($B53="","",IF(COUNTIFS('English Scores- Leveled papers'!$H$4:$KM$4,DQ$3,'English Scores- Leveled papers'!$H55:$KM55,"&lt;&gt;")=0,"",SUMIF('English Scores- Leveled papers'!$H$4:$KM$4,DQ$3,'English Scores- Leveled papers'!$H55:$KM55)))</f>
        <is>
          <t/>
        </is>
      </c>
      <c r="DR53" s="321" t="inlineStr">
        <f aca="false">IF('Cover Sheet'!$AC$6="6th", 'Eng GLA 6th, 7th, 8th'!D56, "")</f>
        <is>
          <t/>
        </is>
      </c>
      <c r="DU53" s="319" t="inlineStr">
        <f aca="false">IF($B53="","",IF(COUNTIFS('Eng GLA 6th, 7th, 8th'!$E$4:$DV$4,DU$3,'Eng GLA 6th, 7th, 8th'!$E56:$DV56,"&lt;&gt;")=0,"",SUMIF('Eng GLA 6th, 7th, 8th'!$E$4:$DV$4,DU$3,'Eng GLA 6th, 7th, 8th'!$E56:$DV56)))</f>
        <is>
          <t/>
        </is>
      </c>
      <c r="DV53" s="319" t="inlineStr">
        <f aca="false">IF($B53="","",IF(COUNTIFS('Eng GLA 6th, 7th, 8th'!$E$4:$DV$4,DV$3,'Eng GLA 6th, 7th, 8th'!$E56:$DV56,"&lt;&gt;")=0,"",SUMIF('Eng GLA 6th, 7th, 8th'!$E$4:$DV$4,DV$3,'Eng GLA 6th, 7th, 8th'!$E56:$DV56)))</f>
        <is>
          <t/>
        </is>
      </c>
      <c r="DW53" s="319" t="inlineStr">
        <f aca="false">IF($B53="","",IF(COUNTIFS('Eng GLA 6th, 7th, 8th'!$E$4:$DV$4,DW$3,'Eng GLA 6th, 7th, 8th'!$E56:$DV56,"&lt;&gt;")=0,"",SUMIF('Eng GLA 6th, 7th, 8th'!$E$4:$DV$4,DW$3,'Eng GLA 6th, 7th, 8th'!$E56:$DV56)))</f>
        <is>
          <t/>
        </is>
      </c>
      <c r="DX53" s="319" t="inlineStr">
        <f aca="false">IF($B53="","",IF(COUNTIFS('Eng GLA 6th, 7th, 8th'!$E$4:$DV$4,DX$3,'Eng GLA 6th, 7th, 8th'!$E56:$DV56,"&lt;&gt;")=0,"",SUMIF('Eng GLA 6th, 7th, 8th'!$E$4:$DV$4,DX$3,'Eng GLA 6th, 7th, 8th'!$E56:$DV56)))</f>
        <is>
          <t/>
        </is>
      </c>
      <c r="DY53" s="319" t="inlineStr">
        <f aca="false">IF($B53="","",IF(COUNTIFS('Eng GLA 6th, 7th, 8th'!$E$4:$DV$4,DY$3,'Eng GLA 6th, 7th, 8th'!$E56:$DV56,"&lt;&gt;")=0,"",SUMIF('Eng GLA 6th, 7th, 8th'!$E$4:$DV$4,DY$3,'Eng GLA 6th, 7th, 8th'!$E56:$DV56)))</f>
        <is>
          <t/>
        </is>
      </c>
      <c r="DZ53" s="319" t="inlineStr">
        <f aca="false">IF($B53="","",IF(COUNTIFS('Eng GLA 6th, 7th, 8th'!$E$4:$DV$4,DZ$3,'Eng GLA 6th, 7th, 8th'!$E56:$DV56,"&lt;&gt;")=0,"",SUMIF('Eng GLA 6th, 7th, 8th'!$E$4:$DV$4,DZ$3,'Eng GLA 6th, 7th, 8th'!$E56:$DV56)))</f>
        <is>
          <t/>
        </is>
      </c>
      <c r="EA53" s="319" t="inlineStr">
        <f aca="false">IF($B53="","",IF(COUNTIFS('Eng GLA 6th, 7th, 8th'!$E$4:$DV$4,EA$3,'Eng GLA 6th, 7th, 8th'!$E56:$DV56,"&lt;&gt;")=0,"",SUMIF('Eng GLA 6th, 7th, 8th'!$E$4:$DV$4,EA$3,'Eng GLA 6th, 7th, 8th'!$E56:$DV56)))</f>
        <is>
          <t/>
        </is>
      </c>
      <c r="EB53" s="319" t="inlineStr">
        <f aca="false">IF($B53="","",IF(COUNTIFS('Eng GLA 6th, 7th, 8th'!$E$4:$DV$4,EB$3,'Eng GLA 6th, 7th, 8th'!$E56:$DV56,"&lt;&gt;")=0,"",SUMIF('Eng GLA 6th, 7th, 8th'!$E$4:$DV$4,EB$3,'Eng GLA 6th, 7th, 8th'!$E56:$DV56)))</f>
        <is>
          <t/>
        </is>
      </c>
      <c r="EC53" s="319" t="inlineStr">
        <f aca="false">IF($B53="","",IF(COUNTIFS('Eng GLA 6th, 7th, 8th'!$E$4:$DV$4,EC$3,'Eng GLA 6th, 7th, 8th'!$E56:$DV56,"&lt;&gt;")=0,"",SUMIF('Eng GLA 6th, 7th, 8th'!$E$4:$DV$4,EC$3,'Eng GLA 6th, 7th, 8th'!$E56:$DV56)))</f>
        <is>
          <t/>
        </is>
      </c>
      <c r="ED53" s="319" t="inlineStr">
        <f aca="false">IF($B53="","",IF(COUNTIFS('Eng GLA 6th, 7th, 8th'!$E$4:$DV$4,ED$3,'Eng GLA 6th, 7th, 8th'!$E56:$DV56,"&lt;&gt;")=0,"",SUMIF('Eng GLA 6th, 7th, 8th'!$E$4:$DV$4,ED$3,'Eng GLA 6th, 7th, 8th'!$E56:$DV56)))</f>
        <is>
          <t/>
        </is>
      </c>
      <c r="EE53" s="319" t="inlineStr">
        <f aca="false">IF($B53="","",IF(COUNTIFS('Eng GLA 6th, 7th, 8th'!$E$4:$DV$4,EE$3,'Eng GLA 6th, 7th, 8th'!$E56:$DV56,"&lt;&gt;")=0,"",SUMIF('Eng GLA 6th, 7th, 8th'!$E$4:$DV$4,EE$3,'Eng GLA 6th, 7th, 8th'!$E56:$DV56)))</f>
        <is>
          <t/>
        </is>
      </c>
      <c r="EF53" s="319" t="inlineStr">
        <f aca="false">IF($B53="","",IF(COUNTIFS('Eng GLA 6th, 7th, 8th'!$E$4:$DV$4,EF$3,'Eng GLA 6th, 7th, 8th'!$E56:$DV56,"&lt;&gt;")=0,"",SUMIF('Eng GLA 6th, 7th, 8th'!$E$4:$DV$4,EF$3,'Eng GLA 6th, 7th, 8th'!$E56:$DV56)))</f>
        <is>
          <t/>
        </is>
      </c>
      <c r="EG53" s="319" t="inlineStr">
        <f aca="false">IF($B53="","",IF(COUNTIFS('Eng GLA 6th, 7th, 8th'!$E$4:$DV$4,EG$3,'Eng GLA 6th, 7th, 8th'!$E56:$DV56,"&lt;&gt;")=0,"",SUMIF('Eng GLA 6th, 7th, 8th'!$E$4:$DV$4,EG$3,'Eng GLA 6th, 7th, 8th'!$E56:$DV56)))</f>
        <is>
          <t/>
        </is>
      </c>
      <c r="EH53" s="319" t="inlineStr">
        <f aca="false">IF($B53="","",IF(COUNTIFS('Eng GLA 6th, 7th, 8th'!$E$4:$DV$4,EH$3,'Eng GLA 6th, 7th, 8th'!$E56:$DV56,"&lt;&gt;")=0,"",SUMIF('Eng GLA 6th, 7th, 8th'!$E$4:$DV$4,EH$3,'Eng GLA 6th, 7th, 8th'!$E56:$DV56)))</f>
        <is>
          <t/>
        </is>
      </c>
      <c r="EI53" s="319" t="inlineStr">
        <f aca="false">IF($B53="","",IF(COUNTIFS('Eng GLA 6th, 7th, 8th'!$E$4:$DV$4,EI$3,'Eng GLA 6th, 7th, 8th'!$E56:$DV56,"&lt;&gt;")=0,"",SUMIF('Eng GLA 6th, 7th, 8th'!$E$4:$DV$4,EI$3,'Eng GLA 6th, 7th, 8th'!$E56:$DV56)))</f>
        <is>
          <t/>
        </is>
      </c>
      <c r="EJ53" s="322" t="inlineStr">
        <f aca="false">IF('Cover Sheet'!$AC$6="7th", 'Eng GLA 6th, 7th, 8th'!AQ56, "")</f>
        <is>
          <t/>
        </is>
      </c>
      <c r="EK53" s="319" t="inlineStr">
        <f aca="false">IF($B53="","",IF(COUNTIFS('Eng GLA 6th, 7th, 8th'!$E$4:$DV$4,EK$3,'Eng GLA 6th, 7th, 8th'!$E56:$DV56,"&lt;&gt;")=0,"",SUMIF('Eng GLA 6th, 7th, 8th'!$E$4:$DV$4,EK$3,'Eng GLA 6th, 7th, 8th'!$E56:$DV56)))</f>
        <is>
          <t/>
        </is>
      </c>
      <c r="EL53" s="319" t="inlineStr">
        <f aca="false">IF($B53="","",IF(COUNTIFS('Eng GLA 6th, 7th, 8th'!$E$4:$DV$4,EL$3,'Eng GLA 6th, 7th, 8th'!$E56:$DV56,"&lt;&gt;")=0,"",SUMIF('Eng GLA 6th, 7th, 8th'!$E$4:$DV$4,EL$3,'Eng GLA 6th, 7th, 8th'!$E56:$DV56)))</f>
        <is>
          <t/>
        </is>
      </c>
      <c r="EM53" s="319" t="inlineStr">
        <f aca="false">IF($B53="","",IF(COUNTIFS('Eng GLA 6th, 7th, 8th'!$E$4:$DV$4,EM$3,'Eng GLA 6th, 7th, 8th'!$E56:$DV56,"&lt;&gt;")=0,"",SUMIF('Eng GLA 6th, 7th, 8th'!$E$4:$DV$4,EM$3,'Eng GLA 6th, 7th, 8th'!$E56:$DV56)))</f>
        <is>
          <t/>
        </is>
      </c>
      <c r="EN53" s="319" t="inlineStr">
        <f aca="false">IF($B53="","",IF(COUNTIFS('Eng GLA 6th, 7th, 8th'!$E$4:$DV$4,EN$3,'Eng GLA 6th, 7th, 8th'!$E56:$DV56,"&lt;&gt;")=0,"",SUMIF('Eng GLA 6th, 7th, 8th'!$E$4:$DV$4,EN$3,'Eng GLA 6th, 7th, 8th'!$E56:$DV56)))</f>
        <is>
          <t/>
        </is>
      </c>
      <c r="EO53" s="319" t="inlineStr">
        <f aca="false">IF($B53="","",IF(COUNTIFS('Eng GLA 6th, 7th, 8th'!$E$4:$DV$4,EO$3,'Eng GLA 6th, 7th, 8th'!$E56:$DV56,"&lt;&gt;")=0,"",SUMIF('Eng GLA 6th, 7th, 8th'!$E$4:$DV$4,EO$3,'Eng GLA 6th, 7th, 8th'!$E56:$DV56)))</f>
        <is>
          <t/>
        </is>
      </c>
      <c r="EP53" s="319" t="inlineStr">
        <f aca="false">IF($B53="","",IF(COUNTIFS('Eng GLA 6th, 7th, 8th'!$E$4:$DV$4,EP$3,'Eng GLA 6th, 7th, 8th'!$E56:$DV56,"&lt;&gt;")=0,"",SUMIF('Eng GLA 6th, 7th, 8th'!$E$4:$DV$4,EP$3,'Eng GLA 6th, 7th, 8th'!$E56:$DV56)))</f>
        <is>
          <t/>
        </is>
      </c>
      <c r="EQ53" s="319" t="inlineStr">
        <f aca="false">IF($B53="","",IF(COUNTIFS('Eng GLA 6th, 7th, 8th'!$E$4:$DV$4,EQ$3,'Eng GLA 6th, 7th, 8th'!$E56:$DV56,"&lt;&gt;")=0,"",SUMIF('Eng GLA 6th, 7th, 8th'!$E$4:$DV$4,EQ$3,'Eng GLA 6th, 7th, 8th'!$E56:$DV56)))</f>
        <is>
          <t/>
        </is>
      </c>
      <c r="ER53" s="319" t="inlineStr">
        <f aca="false">IF($B53="","",IF(COUNTIFS('Eng GLA 6th, 7th, 8th'!$E$4:$DV$4,ER$3,'Eng GLA 6th, 7th, 8th'!$E56:$DV56,"&lt;&gt;")=0,"",SUMIF('Eng GLA 6th, 7th, 8th'!$E$4:$DV$4,ER$3,'Eng GLA 6th, 7th, 8th'!$E56:$DV56)))</f>
        <is>
          <t/>
        </is>
      </c>
      <c r="ES53" s="319" t="inlineStr">
        <f aca="false">IF($B53="","",IF(COUNTIFS('Eng GLA 6th, 7th, 8th'!$E$4:$DV$4,ES$3,'Eng GLA 6th, 7th, 8th'!$E56:$DV56,"&lt;&gt;")=0,"",SUMIF('Eng GLA 6th, 7th, 8th'!$E$4:$DV$4,ES$3,'Eng GLA 6th, 7th, 8th'!$E56:$DV56)))</f>
        <is>
          <t/>
        </is>
      </c>
      <c r="ET53" s="319" t="inlineStr">
        <f aca="false">IF($B53="","",IF(COUNTIFS('Eng GLA 6th, 7th, 8th'!$E$4:$DV$4,ET$3,'Eng GLA 6th, 7th, 8th'!$E56:$DV56,"&lt;&gt;")=0,"",SUMIF('Eng GLA 6th, 7th, 8th'!$E$4:$DV$4,ET$3,'Eng GLA 6th, 7th, 8th'!$E56:$DV56)))</f>
        <is>
          <t/>
        </is>
      </c>
      <c r="EU53" s="319" t="inlineStr">
        <f aca="false">IF($B53="","",IF(COUNTIFS('Eng GLA 6th, 7th, 8th'!$E$4:$DV$4,EU$3,'Eng GLA 6th, 7th, 8th'!$E56:$DV56,"&lt;&gt;")=0,"",SUMIF('Eng GLA 6th, 7th, 8th'!$E$4:$DV$4,EU$3,'Eng GLA 6th, 7th, 8th'!$E56:$DV56)))</f>
        <is>
          <t/>
        </is>
      </c>
      <c r="EV53" s="319" t="inlineStr">
        <f aca="false">IF($B53="","",IF(COUNTIFS('Eng GLA 6th, 7th, 8th'!$E$4:$DV$4,EV$3,'Eng GLA 6th, 7th, 8th'!$E56:$DV56,"&lt;&gt;")=0,"",SUMIF('Eng GLA 6th, 7th, 8th'!$E$4:$DV$4,EV$3,'Eng GLA 6th, 7th, 8th'!$E56:$DV56)))</f>
        <is>
          <t/>
        </is>
      </c>
      <c r="EW53" s="319" t="inlineStr">
        <f aca="false">IF($B53="","",IF(COUNTIFS('Eng GLA 6th, 7th, 8th'!$E$4:$DV$4,EW$3,'Eng GLA 6th, 7th, 8th'!$E56:$DV56,"&lt;&gt;")=0,"",SUMIF('Eng GLA 6th, 7th, 8th'!$E$4:$DV$4,EW$3,'Eng GLA 6th, 7th, 8th'!$E56:$DV56)))</f>
        <is>
          <t/>
        </is>
      </c>
      <c r="EX53" s="319" t="inlineStr">
        <f aca="false">IF($B53="","",IF(COUNTIFS('Eng GLA 6th, 7th, 8th'!$E$4:$DV$4,EX$3,'Eng GLA 6th, 7th, 8th'!$E56:$DV56,"&lt;&gt;")=0,"",SUMIF('Eng GLA 6th, 7th, 8th'!$E$4:$DV$4,EX$3,'Eng GLA 6th, 7th, 8th'!$E56:$DV56)))</f>
        <is>
          <t/>
        </is>
      </c>
      <c r="EY53" s="319" t="inlineStr">
        <f aca="false">IF($B53="","",IF(COUNTIFS('Eng GLA 6th, 7th, 8th'!$E$4:$DV$4,EY$3,'Eng GLA 6th, 7th, 8th'!$E56:$DV56,"&lt;&gt;")=0,"",SUMIF('Eng GLA 6th, 7th, 8th'!$E$4:$DV$4,EY$3,'Eng GLA 6th, 7th, 8th'!$E56:$DV56)))</f>
        <is>
          <t/>
        </is>
      </c>
      <c r="EZ53" s="322" t="inlineStr">
        <f aca="false">IF('Cover Sheet'!$AC$6="8th", 'Eng GLA 6th, 7th, 8th'!CG56, "")</f>
        <is>
          <t/>
        </is>
      </c>
      <c r="FA53" s="319" t="inlineStr">
        <f aca="false">IF($B53="","",IF(COUNTIFS('Eng GLA 6th, 7th, 8th'!$E$4:$DV$4,FA$3,'Eng GLA 6th, 7th, 8th'!$E56:$DV56,"&lt;&gt;")=0,"",SUMIF('Eng GLA 6th, 7th, 8th'!$E$4:$DV$4,FA$3,'Eng GLA 6th, 7th, 8th'!$E56:$DV56)))</f>
        <is>
          <t/>
        </is>
      </c>
      <c r="FB53" s="319" t="inlineStr">
        <f aca="false">IF($B53="","",IF(COUNTIFS('Eng GLA 6th, 7th, 8th'!$E$4:$DV$4,FB$3,'Eng GLA 6th, 7th, 8th'!$E56:$DV56,"&lt;&gt;")=0,"",SUMIF('Eng GLA 6th, 7th, 8th'!$E$4:$DV$4,FB$3,'Eng GLA 6th, 7th, 8th'!$E56:$DV56)))</f>
        <is>
          <t/>
        </is>
      </c>
      <c r="FC53" s="319" t="inlineStr">
        <f aca="false">IF($B53="","",IF(COUNTIFS('Eng GLA 6th, 7th, 8th'!$E$4:$DV$4,FC$3,'Eng GLA 6th, 7th, 8th'!$E56:$DV56,"&lt;&gt;")=0,"",SUMIF('Eng GLA 6th, 7th, 8th'!$E$4:$DV$4,FC$3,'Eng GLA 6th, 7th, 8th'!$E56:$DV56)))</f>
        <is>
          <t/>
        </is>
      </c>
      <c r="FD53" s="319" t="inlineStr">
        <f aca="false">IF($B53="","",IF(COUNTIFS('Eng GLA 6th, 7th, 8th'!$E$4:$DV$4,FD$3,'Eng GLA 6th, 7th, 8th'!$E56:$DV56,"&lt;&gt;")=0,"",SUMIF('Eng GLA 6th, 7th, 8th'!$E$4:$DV$4,FD$3,'Eng GLA 6th, 7th, 8th'!$E56:$DV56)))</f>
        <is>
          <t/>
        </is>
      </c>
      <c r="FE53" s="319" t="inlineStr">
        <f aca="false">IF($B53="","",IF(COUNTIFS('Eng GLA 6th, 7th, 8th'!$E$4:$DV$4,FE$3,'Eng GLA 6th, 7th, 8th'!$E56:$DV56,"&lt;&gt;")=0,"",SUMIF('Eng GLA 6th, 7th, 8th'!$E$4:$DV$4,FE$3,'Eng GLA 6th, 7th, 8th'!$E56:$DV56)))</f>
        <is>
          <t/>
        </is>
      </c>
      <c r="FF53" s="319" t="inlineStr">
        <f aca="false">IF($B53="","",IF(COUNTIFS('Eng GLA 6th, 7th, 8th'!$E$4:$DV$4,FF$3,'Eng GLA 6th, 7th, 8th'!$E56:$DV56,"&lt;&gt;")=0,"",SUMIF('Eng GLA 6th, 7th, 8th'!$E$4:$DV$4,FF$3,'Eng GLA 6th, 7th, 8th'!$E56:$DV56)))</f>
        <is>
          <t/>
        </is>
      </c>
      <c r="FG53" s="319" t="inlineStr">
        <f aca="false">IF($B53="","",IF(COUNTIFS('Eng GLA 6th, 7th, 8th'!$E$4:$DV$4,FG$3,'Eng GLA 6th, 7th, 8th'!$E56:$DV56,"&lt;&gt;")=0,"",SUMIF('Eng GLA 6th, 7th, 8th'!$E$4:$DV$4,FG$3,'Eng GLA 6th, 7th, 8th'!$E56:$DV56)))</f>
        <is>
          <t/>
        </is>
      </c>
      <c r="FH53" s="319" t="inlineStr">
        <f aca="false">IF($B53="","",IF(COUNTIFS('Eng GLA 6th, 7th, 8th'!$E$4:$DV$4,FH$3,'Eng GLA 6th, 7th, 8th'!$E56:$DV56,"&lt;&gt;")=0,"",SUMIF('Eng GLA 6th, 7th, 8th'!$E$4:$DV$4,FH$3,'Eng GLA 6th, 7th, 8th'!$E56:$DV56)))</f>
        <is>
          <t/>
        </is>
      </c>
      <c r="FI53" s="319" t="inlineStr">
        <f aca="false">IF($B53="","",IF(COUNTIFS('Eng GLA 6th, 7th, 8th'!$E$4:$DV$4,FI$3,'Eng GLA 6th, 7th, 8th'!$E56:$DV56,"&lt;&gt;")=0,"",SUMIF('Eng GLA 6th, 7th, 8th'!$E$4:$DV$4,FI$3,'Eng GLA 6th, 7th, 8th'!$E56:$DV56)))</f>
        <is>
          <t/>
        </is>
      </c>
      <c r="FJ53" s="319" t="inlineStr">
        <f aca="false">IF($B53="","",IF(COUNTIFS('Eng GLA 6th, 7th, 8th'!$E$4:$DV$4,FJ$3,'Eng GLA 6th, 7th, 8th'!$E56:$DV56,"&lt;&gt;")=0,"",SUMIF('Eng GLA 6th, 7th, 8th'!$E$4:$DV$4,FJ$3,'Eng GLA 6th, 7th, 8th'!$E56:$DV56)))</f>
        <is>
          <t/>
        </is>
      </c>
      <c r="FK53" s="319" t="inlineStr">
        <f aca="false">IF($B53="","",IF(COUNTIFS('Eng GLA 6th, 7th, 8th'!$E$4:$DV$4,FK$3,'Eng GLA 6th, 7th, 8th'!$E56:$DV56,"&lt;&gt;")=0,"",SUMIF('Eng GLA 6th, 7th, 8th'!$E$4:$DV$4,FK$3,'Eng GLA 6th, 7th, 8th'!$E56:$DV56)))</f>
        <is>
          <t/>
        </is>
      </c>
      <c r="FL53" s="319" t="inlineStr">
        <f aca="false">IF($B53="","",IF(COUNTIFS('Eng GLA 6th, 7th, 8th'!$E$4:$DV$4,FL$3,'Eng GLA 6th, 7th, 8th'!$E56:$DV56,"&lt;&gt;")=0,"",SUMIF('Eng GLA 6th, 7th, 8th'!$E$4:$DV$4,FL$3,'Eng GLA 6th, 7th, 8th'!$E56:$DV56)))</f>
        <is>
          <t/>
        </is>
      </c>
      <c r="FM53" s="319" t="inlineStr">
        <f aca="false">IF($B53="","",IF(COUNTIFS('Eng GLA 6th, 7th, 8th'!$E$4:$DV$4,FM$3,'Eng GLA 6th, 7th, 8th'!$E56:$DV56,"&lt;&gt;")=0,"",SUMIF('Eng GLA 6th, 7th, 8th'!$E$4:$DV$4,FM$3,'Eng GLA 6th, 7th, 8th'!$E56:$DV56)))</f>
        <is>
          <t/>
        </is>
      </c>
      <c r="FN53" s="319" t="inlineStr">
        <f aca="false">IF($B53="","",IF(COUNTIFS('Eng GLA 6th, 7th, 8th'!$E$4:$DV$4,FN$3,'Eng GLA 6th, 7th, 8th'!$E56:$DV56,"&lt;&gt;")=0,"",SUMIF('Eng GLA 6th, 7th, 8th'!$E$4:$DV$4,FN$3,'Eng GLA 6th, 7th, 8th'!$E56:$DV56)))</f>
        <is>
          <t/>
        </is>
      </c>
      <c r="FO53" s="319" t="inlineStr">
        <f aca="false">IF($B53="","",IF(COUNTIFS('Eng GLA 6th, 7th, 8th'!$E$4:$DV$4,FO$3,'Eng GLA 6th, 7th, 8th'!$E56:$DV56,"&lt;&gt;")=0,"",SUMIF('Eng GLA 6th, 7th, 8th'!$E$4:$DV$4,FO$3,'Eng GLA 6th, 7th, 8th'!$E56:$DV56)))</f>
        <is>
          <t/>
        </is>
      </c>
    </row>
    <row r="54" customFormat="false" ht="12.75" hidden="false" customHeight="true" outlineLevel="0" collapsed="false">
      <c r="A54" s="315" t="n">
        <v>50</v>
      </c>
      <c r="B54" s="315" t="inlineStr">
        <f aca="false">'English Scores- Leveled papers'!B56</f>
        <is>
          <t/>
        </is>
      </c>
      <c r="C54" s="315"/>
      <c r="D54" s="316" t="inlineStr">
        <f aca="false">IF(OR(B54="",H54="",'Cover Sheet'!E54=""),"",'Cover Sheet'!E54)</f>
        <is>
          <t/>
        </is>
      </c>
      <c r="E54" s="316" t="inlineStr">
        <f aca="false">IF(OR(B54="",H54="",'Cover Sheet'!F54=""),"",'Cover Sheet'!F54)</f>
        <is>
          <t/>
        </is>
      </c>
      <c r="F54" s="316" t="inlineStr">
        <f aca="false">IF(OR(B54="",H54="",'Cover Sheet'!H54=""),"",'Cover Sheet'!H54)</f>
        <is>
          <t/>
        </is>
      </c>
      <c r="G54" s="316"/>
      <c r="H54" s="316" t="inlineStr">
        <f aca="false">IF(OR(B54="",COUNT('English Scores- Leveled papers'!H56:KM56)=0),"",IF((AND(AB54&gt;=(70/100),AB54&lt;1.1)),9,IF((AND(AA54&gt;=(70/100),AA54&lt;1.1)),8,IF((AND(Z54&gt;=(70/100),Z54&lt;1.1)),7,IF((AND(Y54&gt;=(70/100),Y54&lt;1.1)),6,IF(AND(X54&gt;=0.7,X54&lt;1.1),5.5,IF(AND(W54&gt;=0.7,W54&lt;1.1),5,IF(AND(V54&gt;=0.7,V54&lt;1.1),4.5,IF(AND(U54&gt;=0.7,U54&lt;1.1),4,IF(AND(T54&gt;=0.7,T54&lt;1.1),3.5,IF(AND(S54&gt;=0.7,S54&lt;1.1),3,IF(AND(R54&gt;=0.7,R54&lt;1.1),2.5,IF(AND(Q54&gt;=0.7,Q54&lt;1.1),2,IF(AND(P54&gt;=0.7,P54&lt;1.1),1.5,IF(AND(O54&gt;=0.7,O54&lt;1.1),1,IF(AND(N54&gt;=0.7,N54&lt;1.1),0.5,IF(AND(M54&gt;=0.7,M54&lt;1.1),0.2,IF(AND(L54&gt;=0.7,L54&lt;1.1),0,IF(COUNT('English Scores- Leveled papers'!H56:M56)=0,"",-0.5)))))))))))))))))))</f>
        <is>
          <t/>
        </is>
      </c>
      <c r="I54" s="317" t="str">
        <f aca="false">IFERROR(IF(OR(B54="",H54=""),"",IF((AND(AB54&gt;=(70/100),AB54&lt;1.1)),AB54,IF(AND((AA54)&gt;=(70/100),AA54&lt;1.1),AA54,IF((AND((Z54)&gt;=(70/100),Z54&lt;1.1)),Z54,IF(AND((Y54)&gt;=(70/100),Y54&lt;1.1),Y54,IF(AND(X54&gt;=0.7,X54&lt;1.1),X54,IF(AND((W54)&gt;=0.7,W54&lt;1.1),W54,IF(AND((V54)&gt;=0.7,V54&lt;1.1),V54,IF(AND((U54)&gt;=0.7,U54&lt;1.1),U54,IF(AND((T54)&gt;=0.7,T54&lt;1.1),T54,IF(AND((S54)&gt;=0.7,S54&lt;1.1),S54,IF(AND((R54)&gt;=0.7,R54&lt;1.1),R54,IF(AND((Q54)&gt;=0.7,Q54&lt;1.1),Q54,IF(AND((P54)&gt;=0.7,P54&lt;1.1),P54,IF(AND((O54)&gt;=0.7,O54&lt;1.1),O54,IF(AND((N54)&gt;=0.7,N54&lt;1.1),N54,IF(AND((M54)&gt;=0.7,M54&lt;1.1),M54,IF(AND((L54)&gt;=0.7,L54&lt;1.1),L54,L54)))))))))))))))))),"")</f>
        <v/>
      </c>
      <c r="J54" s="317" t="str">
        <f aca="false">IF((OR(B54="",H54="")),"",IF(AND((AB54)&gt;=(70/100),AB54&lt;1.1),"",IF((AND((AA54)&gt;=(70/100),AA54&lt;1.1)),AB54,IF((AND((Z54)&gt;=(70/100),Z54&lt;1.1)),AA54,IF((AND((Y54)&gt;=(70/100),Y54&lt;1.1)),Z54,IF(AND((X54)&gt;=0.7,X54&lt;1.1),Y54,IF(AND((W54)&gt;=0.7,W54&lt;1.1),X54,IF(AND((V54)&gt;=0.7,V54&lt;1.1),W54,IF(AND((U54)&gt;=0.7,U54&lt;1.1),V54,IF(AND((T54)&gt;=0.7,T54&lt;1.1),U54,IF(AND((S54)&gt;=0.7,S54&lt;1.1),T54,IF(AND((R54)&gt;=0.7,R54&lt;1.1),S54,IF(AND((Q54)&gt;=0.7,Q54&lt;1.1),R54,IF(AND((P54)&gt;=0.7,P54&lt;1.1),Q54,IF(AND((O54)&gt;=0.7,O54&lt;1.1),P54,IF(AND((N54)&gt;=0.7,N54&lt;1.1),O54,IF(AND((M54)&gt;=0.7,M54&lt;1.1),N54,IF(AND((L54)&gt;=0.7,L54&lt;1.1),M54,""))))))))))))))))))</f>
        <v/>
      </c>
      <c r="K54" s="317" t="str">
        <f aca="false">IF((OR(B54="",H54="")),"",IF(AND((AB54)&gt;=(70/100),AB54&lt;1.1),AA54,IF((AND((AA54)&gt;=(70/100),AA54&lt;1.1)),Z54,IF((AND((Z54)&gt;=(70/100),Z54&lt;1.1)),Y54,IF((AND((Y54)&gt;=(70/100),Y54&lt;1.1)),X54,IF(AND((X54)&gt;=0.7,X54&lt;1.1),W54,IF(AND((W54)&gt;=0.7,W54&lt;1.1),V54,IF(AND((V54)&gt;=0.7,V54&lt;1.1),U54,IF(AND((U54)&gt;=0.7,U54&lt;1.1),T54,IF(AND((T54)&gt;=0.7,T54&lt;1.1),S54,IF(AND((S54)&gt;=0.7,S54&lt;1.1),R54,IF(AND((R54)&gt;=0.7,R54&lt;1.1),Q54,IF(AND((Q54)&gt;=0.7,Q54&lt;1.1),P54,IF(AND((P54)&gt;=0.7,P54&lt;1.1),O54,IF(AND((O54)&gt;=0.7,O54&lt;1.1),N54,IF(AND((N54)&gt;=0.7,N54&lt;1.1),M54,IF(AND((M54)&gt;=0.7,M54&lt;1.1),L54,IF(AND((L54)&gt;=0.7,L54&lt;1.1),"",""))))))))))))))))))</f>
        <v/>
      </c>
      <c r="L54" s="318" t="str">
        <f aca="false">IFERROR(IF((B54=""),"",(IF(COUNT(AC54:AG54)=0,"",ROUND(SUM(AC54:AG54)/SUM($AC$2:$AG$2),1)))),"")</f>
        <v/>
      </c>
      <c r="M54" s="318" t="str">
        <f aca="false">IFERROR(IF((B54=""),"",(IF(COUNT(AH54:AL54)=0,"",ROUND(SUM(AH54:AL54)/SUM($AH$2:$AL$2),1)))),"")</f>
        <v/>
      </c>
      <c r="N54" s="318" t="str">
        <f aca="false">IFERROR(IF((B54=""),"",(IF(COUNT(AM54:AQ54)=0,"",ROUND(SUM(AM54:AQ54)/SUM($AM$2:$AQ$2),1)))),"")</f>
        <v/>
      </c>
      <c r="O54" s="318" t="str">
        <f aca="false">IFERROR(IF((B54=""),"",(IF(COUNT(AR54:AV54)=0,"",ROUND(SUM(AR54:AV54)/SUM($AR$2:$AV$2),1)))),"")</f>
        <v/>
      </c>
      <c r="P54" s="318" t="str">
        <f aca="false">IFERROR(IF((B54=""),"",(IF(COUNT(AX54:BB54)=0,"",ROUND(SUM(AX54:BB54)/SUM($AX$2:$BB$2),1)))),"")</f>
        <v/>
      </c>
      <c r="Q54" s="318" t="str">
        <f aca="false">IFERROR(IF((B54=""),"",(IF(COUNT(BD54:BJ54)=0,"",ROUND(SUM(BD54:BJ54)/SUM($BD$2:$BJ$2),1)))),0)</f>
        <v/>
      </c>
      <c r="R54" s="318" t="str">
        <f aca="false">IFERROR(IF((B54=""),"",(IF(COUNT(BL54:BS54)=0,"",ROUND(SUM(BL54:BR54)/SUM($BL$2:$BR$2),1)))),0)</f>
        <v/>
      </c>
      <c r="S54" s="318" t="str">
        <f aca="false">IFERROR(IF((B54=""),"",(IF(COUNT(BT54:CB54)=0,"",ROUND(SUM(BT54:CA54)/SUM($BT$2:$CA$2),1)))),0)</f>
        <v/>
      </c>
      <c r="T54" s="318" t="str">
        <f aca="false">IFERROR(IF((B54=""),"",(IF(COUNT(CC54:CJ54)=0,"",ROUND(SUM(CC54:CI54)/SUM($CC$2:$CI$2),1)))),0)</f>
        <v/>
      </c>
      <c r="U54" s="318" t="str">
        <f aca="false">IFERROR(IF((B54=""),"",(IF(COUNT(CK54:CQ54)=0,"",ROUND(SUM(CK54:CQ54)/SUM($CK$2:$CQ$2),1)))),0)</f>
        <v/>
      </c>
      <c r="V54" s="318" t="str">
        <f aca="false">IFERROR(IF((B54=""),"",(IF(COUNT(CS54:CY54)=0,"",ROUND(SUM(CS54:CY54)/SUM($CS$2:$CY$2),1)))),0)</f>
        <v/>
      </c>
      <c r="W54" s="318" t="str">
        <f aca="false">IFERROR(IF((B54=""),"",(IF(COUNT(DA54:DI54)=0,"",ROUND(SUM(DA54:DI54)/SUM($DA$2:$DI$2),1)))),0)</f>
        <v/>
      </c>
      <c r="X54" s="318" t="str">
        <f aca="false">IFERROR(IF((B54=""),"",(IF(COUNT(DK54:DP54)=0,"",ROUND(SUM(DK54:DP54)/SUM($DK$2:$DP$2),1)))),0)</f>
        <v/>
      </c>
      <c r="Y54" s="318"/>
      <c r="Z54" s="318"/>
      <c r="AA54" s="318"/>
      <c r="AB54" s="318"/>
      <c r="AC54" s="319" t="inlineStr">
        <f aca="false">IF($B54="","",IF(COUNTIFS('English Scores- Leveled papers'!$H$4:$KM$4,AC$3,'English Scores- Leveled papers'!$H56:$KM56,"&lt;&gt;")=0,"",SUMIF('English Scores- Leveled papers'!$H$4:$KM$4,AC$3,'English Scores- Leveled papers'!$H56:$KM56)))</f>
        <is>
          <t/>
        </is>
      </c>
      <c r="AD54" s="319" t="inlineStr">
        <f aca="false">IF($B54="","",IF(COUNTIFS('English Scores- Leveled papers'!$H$4:$KM$4,AD$3,'English Scores- Leveled papers'!$H56:$KM56,"&lt;&gt;")=0,"",SUMIF('English Scores- Leveled papers'!$H$4:$KM$4,AD$3,'English Scores- Leveled papers'!$H56:$KM56)))</f>
        <is>
          <t/>
        </is>
      </c>
      <c r="AE54" s="319" t="inlineStr">
        <f aca="false">IF($B54="","",IF(COUNTIFS('English Scores- Leveled papers'!$H$4:$KM$4,AE$3,'English Scores- Leveled papers'!$H56:$KM56,"&lt;&gt;")=0,"",SUMIF('English Scores- Leveled papers'!$H$4:$KM$4,AE$3,'English Scores- Leveled papers'!$H56:$KM56)))</f>
        <is>
          <t/>
        </is>
      </c>
      <c r="AF54" s="319" t="inlineStr">
        <f aca="false">IF($B54="","",IF(COUNTIFS('English Scores- Leveled papers'!$H$4:$KM$4,AF$3,'English Scores- Leveled papers'!$H56:$KM56,"&lt;&gt;")=0,"",SUMIF('English Scores- Leveled papers'!$H$4:$KM$4,AF$3,'English Scores- Leveled papers'!$H56:$KM56)))</f>
        <is>
          <t/>
        </is>
      </c>
      <c r="AG54" s="319" t="inlineStr">
        <f aca="false">IF($B54="","",IF(COUNTIFS('English Scores- Leveled papers'!$H$4:$KM$4,AG$3,'English Scores- Leveled papers'!$H56:$KM56,"&lt;&gt;")=0,"",SUMIF('English Scores- Leveled papers'!$H$4:$KM$4,AG$3,'English Scores- Leveled papers'!$H56:$KM56)))</f>
        <is>
          <t/>
        </is>
      </c>
      <c r="AH54" s="319" t="inlineStr">
        <f aca="false">IF($B54="","",IF(COUNTIFS('English Scores- Leveled papers'!$H$4:$KM$4,AH$3,'English Scores- Leveled papers'!$H56:$KM56,"&lt;&gt;")=0,"",SUMIF('English Scores- Leveled papers'!$H$4:$KM$4,AH$3,'English Scores- Leveled papers'!$H56:$KM56)))</f>
        <is>
          <t/>
        </is>
      </c>
      <c r="AI54" s="319" t="inlineStr">
        <f aca="false">IF($B54="","",IF(COUNTIFS('English Scores- Leveled papers'!$H$4:$KM$4,AI$3,'English Scores- Leveled papers'!$H56:$KM56,"&lt;&gt;")=0,"",SUMIF('English Scores- Leveled papers'!$H$4:$KM$4,AI$3,'English Scores- Leveled papers'!$H56:$KM56)))</f>
        <is>
          <t/>
        </is>
      </c>
      <c r="AJ54" s="319" t="inlineStr">
        <f aca="false">IF($B54="","",IF(COUNTIFS('English Scores- Leveled papers'!$H$4:$KM$4,AJ$3,'English Scores- Leveled papers'!$H56:$KM56,"&lt;&gt;")=0,"",SUMIF('English Scores- Leveled papers'!$H$4:$KM$4,AJ$3,'English Scores- Leveled papers'!$H56:$KM56)))</f>
        <is>
          <t/>
        </is>
      </c>
      <c r="AK54" s="319" t="inlineStr">
        <f aca="false">IF($B54="","",IF(COUNTIFS('English Scores- Leveled papers'!$H$4:$KM$4,AK$3,'English Scores- Leveled papers'!$H56:$KM56,"&lt;&gt;")=0,"",SUMIF('English Scores- Leveled papers'!$H$4:$KM$4,AK$3,'English Scores- Leveled papers'!$H56:$KM56)))</f>
        <is>
          <t/>
        </is>
      </c>
      <c r="AL54" s="319" t="inlineStr">
        <f aca="false">IF($B54="","",IF(COUNTIFS('English Scores- Leveled papers'!$H$4:$KM$4,AL$3,'English Scores- Leveled papers'!$H56:$KM56,"&lt;&gt;")=0,"",SUMIF('English Scores- Leveled papers'!$H$4:$KM$4,AL$3,'English Scores- Leveled papers'!$H56:$KM56)))</f>
        <is>
          <t/>
        </is>
      </c>
      <c r="AM54" s="319" t="inlineStr">
        <f aca="false">IF($B54="","",IF(COUNTIFS('English Scores- Leveled papers'!$H$4:$KM$4,AM$3,'English Scores- Leveled papers'!$H56:$KM56,"&lt;&gt;")=0,"",SUMIF('English Scores- Leveled papers'!$H$4:$KM$4,AM$3,'English Scores- Leveled papers'!$H56:$KM56)))</f>
        <is>
          <t/>
        </is>
      </c>
      <c r="AN54" s="319" t="inlineStr">
        <f aca="false">IF($B54="","",IF(COUNTIFS('English Scores- Leveled papers'!$H$4:$KM$4,AN$3,'English Scores- Leveled papers'!$H56:$KM56,"&lt;&gt;")=0,"",SUMIF('English Scores- Leveled papers'!$H$4:$KM$4,AN$3,'English Scores- Leveled papers'!$H56:$KM56)))</f>
        <is>
          <t/>
        </is>
      </c>
      <c r="AO54" s="319" t="inlineStr">
        <f aca="false">IF($B54="","",IF(COUNTIFS('English Scores- Leveled papers'!$H$4:$KM$4,AO$3,'English Scores- Leveled papers'!$H56:$KM56,"&lt;&gt;")=0,"",SUMIF('English Scores- Leveled papers'!$H$4:$KM$4,AO$3,'English Scores- Leveled papers'!$H56:$KM56)))</f>
        <is>
          <t/>
        </is>
      </c>
      <c r="AP54" s="319" t="inlineStr">
        <f aca="false">IF($B54="","",IF(COUNTIFS('English Scores- Leveled papers'!$H$4:$KM$4,AP$3,'English Scores- Leveled papers'!$H56:$KM56,"&lt;&gt;")=0,"",SUMIF('English Scores- Leveled papers'!$H$4:$KM$4,AP$3,'English Scores- Leveled papers'!$H56:$KM56)))</f>
        <is>
          <t/>
        </is>
      </c>
      <c r="AQ54" s="319" t="inlineStr">
        <f aca="false">IF($B54="","",IF(COUNTIFS('English Scores- Leveled papers'!$H$4:$KM$4,AQ$3,'English Scores- Leveled papers'!$H56:$KM56,"&lt;&gt;")=0,"",SUMIF('English Scores- Leveled papers'!$H$4:$KM$4,AQ$3,'English Scores- Leveled papers'!$H56:$KM56)))</f>
        <is>
          <t/>
        </is>
      </c>
      <c r="AR54" s="319" t="inlineStr">
        <f aca="false">IF($B54="","",IF(COUNTIFS('English Scores- Leveled papers'!$H$4:$KM$4,AR$3,'English Scores- Leveled papers'!$H56:$KM56,"&lt;&gt;")=0,"",SUMIF('English Scores- Leveled papers'!$H$4:$KM$4,AR$3,'English Scores- Leveled papers'!$H56:$KM56)))</f>
        <is>
          <t/>
        </is>
      </c>
      <c r="AS54" s="319" t="inlineStr">
        <f aca="false">IF($B54="","",IF(COUNTIFS('English Scores- Leveled papers'!$H$4:$KM$4,AS$3,'English Scores- Leveled papers'!$H56:$KM56,"&lt;&gt;")=0,"",SUMIF('English Scores- Leveled papers'!$H$4:$KM$4,AS$3,'English Scores- Leveled papers'!$H56:$KM56)))</f>
        <is>
          <t/>
        </is>
      </c>
      <c r="AT54" s="319" t="inlineStr">
        <f aca="false">IF($B54="","",IF(COUNTIFS('English Scores- Leveled papers'!$H$4:$KM$4,AT$3,'English Scores- Leveled papers'!$H56:$KM56,"&lt;&gt;")=0,"",SUMIF('English Scores- Leveled papers'!$H$4:$KM$4,AT$3,'English Scores- Leveled papers'!$H56:$KM56)))</f>
        <is>
          <t/>
        </is>
      </c>
      <c r="AU54" s="319" t="inlineStr">
        <f aca="false">IF($B54="","",IF(COUNTIFS('English Scores- Leveled papers'!$H$4:$KM$4,AU$3,'English Scores- Leveled papers'!$H56:$KM56,"&lt;&gt;")=0,"",SUMIF('English Scores- Leveled papers'!$H$4:$KM$4,AU$3,'English Scores- Leveled papers'!$H56:$KM56)))</f>
        <is>
          <t/>
        </is>
      </c>
      <c r="AV54" s="319" t="inlineStr">
        <f aca="false">IF($B54="","",IF(COUNTIFS('English Scores- Leveled papers'!$H$4:$KM$4,AV$3,'English Scores- Leveled papers'!$H56:$KM56,"&lt;&gt;")=0,"",SUMIF('English Scores- Leveled papers'!$H$4:$KM$4,AV$3,'English Scores- Leveled papers'!$H56:$KM56)))</f>
        <is>
          <t/>
        </is>
      </c>
      <c r="AW54" s="319" t="inlineStr">
        <f aca="false">IF($B54="","",IF(COUNTIFS('English Scores- Leveled papers'!$H$4:$KM$4,AW$3,'English Scores- Leveled papers'!$H56:$KM56,"&lt;&gt;")=0,"",SUMIF('English Scores- Leveled papers'!$H$4:$KM$4,AW$3,'English Scores- Leveled papers'!$H56:$KM56)))</f>
        <is>
          <t/>
        </is>
      </c>
      <c r="AX54" s="319" t="inlineStr">
        <f aca="false">IF($B54="","",IF(COUNTIFS('English Scores- Leveled papers'!$H$4:$KM$4,AX$3,'English Scores- Leveled papers'!$H56:$KM56,"&lt;&gt;")=0,"",SUMIF('English Scores- Leveled papers'!$H$4:$KM$4,AX$3,'English Scores- Leveled papers'!$H56:$KM56)))</f>
        <is>
          <t/>
        </is>
      </c>
      <c r="AY54" s="319" t="inlineStr">
        <f aca="false">IF($B54="","",IF(COUNTIFS('English Scores- Leveled papers'!$H$4:$KM$4,AY$3,'English Scores- Leveled papers'!$H56:$KM56,"&lt;&gt;")=0,"",SUMIF('English Scores- Leveled papers'!$H$4:$KM$4,AY$3,'English Scores- Leveled papers'!$H56:$KM56)))</f>
        <is>
          <t/>
        </is>
      </c>
      <c r="AZ54" s="319" t="inlineStr">
        <f aca="false">IF($B54="","",IF(COUNTIFS('English Scores- Leveled papers'!$H$4:$KM$4,AZ$3,'English Scores- Leveled papers'!$H56:$KM56,"&lt;&gt;")=0,"",SUMIF('English Scores- Leveled papers'!$H$4:$KM$4,AZ$3,'English Scores- Leveled papers'!$H56:$KM56)))</f>
        <is>
          <t/>
        </is>
      </c>
      <c r="BA54" s="319" t="inlineStr">
        <f aca="false">IF($B54="","",IF(COUNTIFS('English Scores- Leveled papers'!$H$4:$KM$4,BA$3,'English Scores- Leveled papers'!$H56:$KM56,"&lt;&gt;")=0,"",SUMIF('English Scores- Leveled papers'!$H$4:$KM$4,BA$3,'English Scores- Leveled papers'!$H56:$KM56)))</f>
        <is>
          <t/>
        </is>
      </c>
      <c r="BB54" s="319" t="inlineStr">
        <f aca="false">IF($B54="","",IF(COUNTIFS('English Scores- Leveled papers'!$H$4:$KM$4,BB$3,'English Scores- Leveled papers'!$H56:$KM56,"&lt;&gt;")=0,"",SUMIF('English Scores- Leveled papers'!$H$4:$KM$4,BB$3,'English Scores- Leveled papers'!$H56:$KM56)))</f>
        <is>
          <t/>
        </is>
      </c>
      <c r="BC54" s="319" t="inlineStr">
        <f aca="false">IF($B54="","",IF(COUNTIFS('English Scores- Leveled papers'!$H$4:$KM$4,BC$3,'English Scores- Leveled papers'!$H56:$KM56,"&lt;&gt;")=0,"",SUMIF('English Scores- Leveled papers'!$H$4:$KM$4,BC$3,'English Scores- Leveled papers'!$H56:$KM56)))</f>
        <is>
          <t/>
        </is>
      </c>
      <c r="BD54" s="319" t="inlineStr">
        <f aca="false">IF($B54="","",IF(COUNTIFS('English Scores- Leveled papers'!$H$4:$KM$4,BD$3,'English Scores- Leveled papers'!$H56:$KM56,"&lt;&gt;")=0,"",SUMIF('English Scores- Leveled papers'!$H$4:$KM$4,BD$3,'English Scores- Leveled papers'!$H56:$KM56)))</f>
        <is>
          <t/>
        </is>
      </c>
      <c r="BE54" s="319" t="inlineStr">
        <f aca="false">IF($B54="","",IF(COUNTIFS('English Scores- Leveled papers'!$H$4:$KM$4,BE$3,'English Scores- Leveled papers'!$H56:$KM56,"&lt;&gt;")=0,"",SUMIF('English Scores- Leveled papers'!$H$4:$KM$4,BE$3,'English Scores- Leveled papers'!$H56:$KM56)))</f>
        <is>
          <t/>
        </is>
      </c>
      <c r="BF54" s="319" t="inlineStr">
        <f aca="false">IF($B54="","",IF(COUNTIFS('English Scores- Leveled papers'!$H$4:$KM$4,BF$3,'English Scores- Leveled papers'!$H56:$KM56,"&lt;&gt;")=0,"",SUMIF('English Scores- Leveled papers'!$H$4:$KM$4,BF$3,'English Scores- Leveled papers'!$H56:$KM56)))</f>
        <is>
          <t/>
        </is>
      </c>
      <c r="BG54" s="319" t="inlineStr">
        <f aca="false">IF($B54="","",IF(COUNTIFS('English Scores- Leveled papers'!$H$4:$KM$4,BG$3,'English Scores- Leveled papers'!$H56:$KM56,"&lt;&gt;")=0,"",SUMIF('English Scores- Leveled papers'!$H$4:$KM$4,BG$3,'English Scores- Leveled papers'!$H56:$KM56)))</f>
        <is>
          <t/>
        </is>
      </c>
      <c r="BH54" s="319" t="inlineStr">
        <f aca="false">IF($B54="","",IF(COUNTIFS('English Scores- Leveled papers'!$H$4:$KM$4,BH$3,'English Scores- Leveled papers'!$H56:$KM56,"&lt;&gt;")=0,"",SUMIF('English Scores- Leveled papers'!$H$4:$KM$4,BH$3,'English Scores- Leveled papers'!$H56:$KM56)))</f>
        <is>
          <t/>
        </is>
      </c>
      <c r="BI54" s="319" t="inlineStr">
        <f aca="false">IF($B54="","",IF(COUNTIFS('English Scores- Leveled papers'!$H$4:$KM$4,BI$3,'English Scores- Leveled papers'!$H56:$KM56,"&lt;&gt;")=0,"",SUMIF('English Scores- Leveled papers'!$H$4:$KM$4,BI$3,'English Scores- Leveled papers'!$H56:$KM56)))</f>
        <is>
          <t/>
        </is>
      </c>
      <c r="BJ54" s="319" t="inlineStr">
        <f aca="false">IF($B54="","",IF(COUNTIFS('English Scores- Leveled papers'!$H$4:$KM$4,BJ$3,'English Scores- Leveled papers'!$H56:$KM56,"&lt;&gt;")=0,"",SUMIF('English Scores- Leveled papers'!$H$4:$KM$4,BJ$3,'English Scores- Leveled papers'!$H56:$KM56)))</f>
        <is>
          <t/>
        </is>
      </c>
      <c r="BK54" s="319" t="inlineStr">
        <f aca="false">IF($B54="","",IF(COUNTIFS('English Scores- Leveled papers'!$H$4:$KM$4,BK$3,'English Scores- Leveled papers'!$H56:$KM56,"&lt;&gt;")=0,"",SUMIF('English Scores- Leveled papers'!$H$4:$KM$4,BK$3,'English Scores- Leveled papers'!$H56:$KM56)))</f>
        <is>
          <t/>
        </is>
      </c>
      <c r="BL54" s="319" t="inlineStr">
        <f aca="false">IF($B54="","",IF(COUNTIFS('English Scores- Leveled papers'!$H$4:$KM$4,BL$3,'English Scores- Leveled papers'!$H56:$KM56,"&lt;&gt;")=0,"",SUMIF('English Scores- Leveled papers'!$H$4:$KM$4,BL$3,'English Scores- Leveled papers'!$H56:$KM56)))</f>
        <is>
          <t/>
        </is>
      </c>
      <c r="BM54" s="319" t="inlineStr">
        <f aca="false">IF($B54="","",IF(COUNTIFS('English Scores- Leveled papers'!$H$4:$KM$4,BM$3,'English Scores- Leveled papers'!$H56:$KM56,"&lt;&gt;")=0,"",SUMIF('English Scores- Leveled papers'!$H$4:$KM$4,BM$3,'English Scores- Leveled papers'!$H56:$KM56)))</f>
        <is>
          <t/>
        </is>
      </c>
      <c r="BN54" s="319" t="inlineStr">
        <f aca="false">IF($B54="","",IF(COUNTIFS('English Scores- Leveled papers'!$H$4:$KM$4,BN$3,'English Scores- Leveled papers'!$H56:$KM56,"&lt;&gt;")=0,"",SUMIF('English Scores- Leveled papers'!$H$4:$KM$4,BN$3,'English Scores- Leveled papers'!$H56:$KM56)))</f>
        <is>
          <t/>
        </is>
      </c>
      <c r="BO54" s="319" t="inlineStr">
        <f aca="false">IF($B54="","",IF(COUNTIFS('English Scores- Leveled papers'!$H$4:$KM$4,BO$3,'English Scores- Leveled papers'!$H56:$KM56,"&lt;&gt;")=0,"",SUMIF('English Scores- Leveled papers'!$H$4:$KM$4,BO$3,'English Scores- Leveled papers'!$H56:$KM56)))</f>
        <is>
          <t/>
        </is>
      </c>
      <c r="BP54" s="319" t="inlineStr">
        <f aca="false">IF($B54="","",IF(COUNTIFS('English Scores- Leveled papers'!$H$4:$KM$4,BP$3,'English Scores- Leveled papers'!$H56:$KM56,"&lt;&gt;")=0,"",SUMIF('English Scores- Leveled papers'!$H$4:$KM$4,BP$3,'English Scores- Leveled papers'!$H56:$KM56)))</f>
        <is>
          <t/>
        </is>
      </c>
      <c r="BQ54" s="319" t="inlineStr">
        <f aca="false">IF($B54="","",IF(COUNTIFS('English Scores- Leveled papers'!$H$4:$KM$4,BQ$3,'English Scores- Leveled papers'!$H56:$KM56,"&lt;&gt;")=0,"",SUMIF('English Scores- Leveled papers'!$H$4:$KM$4,BQ$3,'English Scores- Leveled papers'!$H56:$KM56)))</f>
        <is>
          <t/>
        </is>
      </c>
      <c r="BR54" s="319" t="inlineStr">
        <f aca="false">IF($B54="","",IF(COUNTIFS('English Scores- Leveled papers'!$H$4:$KM$4,BR$3,'English Scores- Leveled papers'!$H56:$KM56,"&lt;&gt;")=0,"",SUMIF('English Scores- Leveled papers'!$H$4:$KM$4,BR$3,'English Scores- Leveled papers'!$H56:$KM56)))</f>
        <is>
          <t/>
        </is>
      </c>
      <c r="BS54" s="319" t="inlineStr">
        <f aca="false">IF($B54="","",IF(COUNTIFS('English Scores- Leveled papers'!$H$4:$KM$4,BS$3,'English Scores- Leveled papers'!$H56:$KM56,"&lt;&gt;")=0,"",SUMIF('English Scores- Leveled papers'!$H$4:$KM$4,BS$3,'English Scores- Leveled papers'!$H56:$KM56)))</f>
        <is>
          <t/>
        </is>
      </c>
      <c r="BT54" s="319" t="inlineStr">
        <f aca="false">IF($B54="","",IF(COUNTIFS('English Scores- Leveled papers'!$H$4:$KM$4,BT$3,'English Scores- Leveled papers'!$H56:$KM56,"&lt;&gt;")=0,"",SUMIF('English Scores- Leveled papers'!$H$4:$KM$4,BT$3,'English Scores- Leveled papers'!$H56:$KM56)))</f>
        <is>
          <t/>
        </is>
      </c>
      <c r="BU54" s="319" t="inlineStr">
        <f aca="false">IF($B54="","",IF(COUNTIFS('English Scores- Leveled papers'!$H$4:$KM$4,BU$3,'English Scores- Leveled papers'!$H56:$KM56,"&lt;&gt;")=0,"",SUMIF('English Scores- Leveled papers'!$H$4:$KM$4,BU$3,'English Scores- Leveled papers'!$H56:$KM56)))</f>
        <is>
          <t/>
        </is>
      </c>
      <c r="BV54" s="319" t="inlineStr">
        <f aca="false">IF($B54="","",IF(COUNTIFS('English Scores- Leveled papers'!$H$4:$KM$4,BV$3,'English Scores- Leveled papers'!$H56:$KM56,"&lt;&gt;")=0,"",SUMIF('English Scores- Leveled papers'!$H$4:$KM$4,BV$3,'English Scores- Leveled papers'!$H56:$KM56)))</f>
        <is>
          <t/>
        </is>
      </c>
      <c r="BW54" s="319" t="inlineStr">
        <f aca="false">IF($B54="","",IF(COUNTIFS('English Scores- Leveled papers'!$H$4:$KM$4,BW$3,'English Scores- Leveled papers'!$H56:$KM56,"&lt;&gt;")=0,"",SUMIF('English Scores- Leveled papers'!$H$4:$KM$4,BW$3,'English Scores- Leveled papers'!$H56:$KM56)))</f>
        <is>
          <t/>
        </is>
      </c>
      <c r="BX54" s="319" t="inlineStr">
        <f aca="false">IF($B54="","",IF(COUNTIFS('English Scores- Leveled papers'!$H$4:$KM$4,BX$3,'English Scores- Leveled papers'!$H56:$KM56,"&lt;&gt;")=0,"",SUMIF('English Scores- Leveled papers'!$H$4:$KM$4,BX$3,'English Scores- Leveled papers'!$H56:$KM56)))</f>
        <is>
          <t/>
        </is>
      </c>
      <c r="BY54" s="319" t="inlineStr">
        <f aca="false">IF($B54="","",IF(COUNTIFS('English Scores- Leveled papers'!$H$4:$KM$4,BY$3,'English Scores- Leveled papers'!$H56:$KM56,"&lt;&gt;")=0,"",SUMIF('English Scores- Leveled papers'!$H$4:$KM$4,BY$3,'English Scores- Leveled papers'!$H56:$KM56)))</f>
        <is>
          <t/>
        </is>
      </c>
      <c r="BZ54" s="319" t="inlineStr">
        <f aca="false">IF($B54="","",IF(COUNTIFS('English Scores- Leveled papers'!$H$4:$KM$4,BZ$3,'English Scores- Leveled papers'!$H56:$KM56,"&lt;&gt;")=0,"",SUMIF('English Scores- Leveled papers'!$H$4:$KM$4,BZ$3,'English Scores- Leveled papers'!$H56:$KM56)))</f>
        <is>
          <t/>
        </is>
      </c>
      <c r="CA54" s="319" t="inlineStr">
        <f aca="false">IF($B54="","",IF(COUNTIFS('English Scores- Leveled papers'!$H$4:$KM$4,CA$3,'English Scores- Leveled papers'!$H56:$KM56,"&lt;&gt;")=0,"",SUMIF('English Scores- Leveled papers'!$H$4:$KM$4,CA$3,'English Scores- Leveled papers'!$H56:$KM56)))</f>
        <is>
          <t/>
        </is>
      </c>
      <c r="CB54" s="319" t="inlineStr">
        <f aca="false">IF($B54="","",IF(COUNTIFS('English Scores- Leveled papers'!$H$4:$KM$4,CB$3,'English Scores- Leveled papers'!$H56:$KM56,"&lt;&gt;")=0,"",SUMIF('English Scores- Leveled papers'!$H$4:$KM$4,CB$3,'English Scores- Leveled papers'!$H56:$KM56)))</f>
        <is>
          <t/>
        </is>
      </c>
      <c r="CC54" s="319" t="inlineStr">
        <f aca="false">IF($B54="","",IF(COUNTIFS('English Scores- Leveled papers'!$H$4:$KM$4,CC$3,'English Scores- Leveled papers'!$H56:$KM56,"&lt;&gt;")=0,"",SUMIF('English Scores- Leveled papers'!$H$4:$KM$4,CC$3,'English Scores- Leveled papers'!$H56:$KM56)))</f>
        <is>
          <t/>
        </is>
      </c>
      <c r="CD54" s="319" t="inlineStr">
        <f aca="false">IF($B54="","",IF(COUNTIFS('English Scores- Leveled papers'!$H$4:$KM$4,CD$3,'English Scores- Leveled papers'!$H56:$KM56,"&lt;&gt;")=0,"",SUMIF('English Scores- Leveled papers'!$H$4:$KM$4,CD$3,'English Scores- Leveled papers'!$H56:$KM56)))</f>
        <is>
          <t/>
        </is>
      </c>
      <c r="CE54" s="319" t="inlineStr">
        <f aca="false">IF($B54="","",IF(COUNTIFS('English Scores- Leveled papers'!$H$4:$KM$4,CE$3,'English Scores- Leveled papers'!$H56:$KM56,"&lt;&gt;")=0,"",SUMIF('English Scores- Leveled papers'!$H$4:$KM$4,CE$3,'English Scores- Leveled papers'!$H56:$KM56)))</f>
        <is>
          <t/>
        </is>
      </c>
      <c r="CF54" s="319" t="inlineStr">
        <f aca="false">IF($B54="","",IF(COUNTIFS('English Scores- Leveled papers'!$H$4:$KM$4,CF$3,'English Scores- Leveled papers'!$H56:$KM56,"&lt;&gt;")=0,"",SUMIF('English Scores- Leveled papers'!$H$4:$KM$4,CF$3,'English Scores- Leveled papers'!$H56:$KM56)))</f>
        <is>
          <t/>
        </is>
      </c>
      <c r="CG54" s="319" t="inlineStr">
        <f aca="false">IF($B54="","",IF(COUNTIFS('English Scores- Leveled papers'!$H$4:$KM$4,CG$3,'English Scores- Leveled papers'!$H56:$KM56,"&lt;&gt;")=0,"",SUMIF('English Scores- Leveled papers'!$H$4:$KM$4,CG$3,'English Scores- Leveled papers'!$H56:$KM56)))</f>
        <is>
          <t/>
        </is>
      </c>
      <c r="CH54" s="319" t="inlineStr">
        <f aca="false">IF($B54="","",IF(COUNTIFS('English Scores- Leveled papers'!$H$4:$KM$4,CH$3,'English Scores- Leveled papers'!$H56:$KM56,"&lt;&gt;")=0,"",SUMIF('English Scores- Leveled papers'!$H$4:$KM$4,CH$3,'English Scores- Leveled papers'!$H56:$KM56)))</f>
        <is>
          <t/>
        </is>
      </c>
      <c r="CI54" s="319" t="inlineStr">
        <f aca="false">IF($B54="","",IF(COUNTIFS('English Scores- Leveled papers'!$H$4:$KM$4,CI$3,'English Scores- Leveled papers'!$H56:$KM56,"&lt;&gt;")=0,"",SUMIF('English Scores- Leveled papers'!$H$4:$KM$4,CI$3,'English Scores- Leveled papers'!$H56:$KM56)))</f>
        <is>
          <t/>
        </is>
      </c>
      <c r="CJ54" s="319" t="inlineStr">
        <f aca="false">IF($B54="","",IF(COUNTIFS('English Scores- Leveled papers'!$H$4:$KM$4,CJ$3,'English Scores- Leveled papers'!$H56:$KM56,"&lt;&gt;")=0,"",SUMIF('English Scores- Leveled papers'!$H$4:$KM$4,CJ$3,'English Scores- Leveled papers'!$H56:$KM56)))</f>
        <is>
          <t/>
        </is>
      </c>
      <c r="CK54" s="319" t="inlineStr">
        <f aca="false">IF($B54="","",IF(COUNTIFS('English Scores- Leveled papers'!$H$4:$KM$4,CK$3,'English Scores- Leveled papers'!$H56:$KM56,"&lt;&gt;")=0,"",SUMIF('English Scores- Leveled papers'!$H$4:$KM$4,CK$3,'English Scores- Leveled papers'!$H56:$KM56)))</f>
        <is>
          <t/>
        </is>
      </c>
      <c r="CL54" s="319" t="inlineStr">
        <f aca="false">IF($B54="","",IF(COUNTIFS('English Scores- Leveled papers'!$H$4:$KM$4,CL$3,'English Scores- Leveled papers'!$H56:$KM56,"&lt;&gt;")=0,"",SUMIF('English Scores- Leveled papers'!$H$4:$KM$4,CL$3,'English Scores- Leveled papers'!$H56:$KM56)))</f>
        <is>
          <t/>
        </is>
      </c>
      <c r="CM54" s="319" t="inlineStr">
        <f aca="false">IF($B54="","",IF(COUNTIFS('English Scores- Leveled papers'!$H$4:$KM$4,CM$3,'English Scores- Leveled papers'!$H56:$KM56,"&lt;&gt;")=0,"",SUMIF('English Scores- Leveled papers'!$H$4:$KM$4,CM$3,'English Scores- Leveled papers'!$H56:$KM56)))</f>
        <is>
          <t/>
        </is>
      </c>
      <c r="CN54" s="319" t="inlineStr">
        <f aca="false">IF($B54="","",IF(COUNTIFS('English Scores- Leveled papers'!$H$4:$KM$4,CN$3,'English Scores- Leveled papers'!$H56:$KM56,"&lt;&gt;")=0,"",SUMIF('English Scores- Leveled papers'!$H$4:$KM$4,CN$3,'English Scores- Leveled papers'!$H56:$KM56)))</f>
        <is>
          <t/>
        </is>
      </c>
      <c r="CO54" s="319" t="inlineStr">
        <f aca="false">IF($B54="","",IF(COUNTIFS('English Scores- Leveled papers'!$H$4:$KM$4,CO$3,'English Scores- Leveled papers'!$H56:$KM56,"&lt;&gt;")=0,"",SUMIF('English Scores- Leveled papers'!$H$4:$KM$4,CO$3,'English Scores- Leveled papers'!$H56:$KM56)))</f>
        <is>
          <t/>
        </is>
      </c>
      <c r="CP54" s="319" t="inlineStr">
        <f aca="false">IF($B54="","",IF(COUNTIFS('English Scores- Leveled papers'!$H$4:$KM$4,CP$3,'English Scores- Leveled papers'!$H56:$KM56,"&lt;&gt;")=0,"",SUMIF('English Scores- Leveled papers'!$H$4:$KM$4,CP$3,'English Scores- Leveled papers'!$H56:$KM56)))</f>
        <is>
          <t/>
        </is>
      </c>
      <c r="CQ54" s="319" t="inlineStr">
        <f aca="false">IF($B54="","",IF(COUNTIFS('English Scores- Leveled papers'!$H$4:$KM$4,CQ$3,'English Scores- Leveled papers'!$H56:$KM56,"&lt;&gt;")=0,"",SUMIF('English Scores- Leveled papers'!$H$4:$KM$4,CQ$3,'English Scores- Leveled papers'!$H56:$KM56)))</f>
        <is>
          <t/>
        </is>
      </c>
      <c r="CR54" s="319" t="inlineStr">
        <f aca="false">IF($B54="","",IF(COUNTIFS('English Scores- Leveled papers'!$H$4:$KM$4,CR$3,'English Scores- Leveled papers'!$H56:$KM56,"&lt;&gt;")=0,"",SUMIF('English Scores- Leveled papers'!$H$4:$KM$4,CR$3,'English Scores- Leveled papers'!$H56:$KM56)))</f>
        <is>
          <t/>
        </is>
      </c>
      <c r="CS54" s="319" t="inlineStr">
        <f aca="false">IF($B54="","",IF(COUNTIFS('English Scores- Leveled papers'!$H$4:$KM$4,CS$3,'English Scores- Leveled papers'!$H56:$KM56,"&lt;&gt;")=0,"",SUMIF('English Scores- Leveled papers'!$H$4:$KM$4,CS$3,'English Scores- Leveled papers'!$H56:$KM56)))</f>
        <is>
          <t/>
        </is>
      </c>
      <c r="CT54" s="319" t="inlineStr">
        <f aca="false">IF($B54="","",IF(COUNTIFS('English Scores- Leveled papers'!$H$4:$KM$4,CT$3,'English Scores- Leveled papers'!$H56:$KM56,"&lt;&gt;")=0,"",SUMIF('English Scores- Leveled papers'!$H$4:$KM$4,CT$3,'English Scores- Leveled papers'!$H56:$KM56)))</f>
        <is>
          <t/>
        </is>
      </c>
      <c r="CU54" s="319" t="inlineStr">
        <f aca="false">IF($B54="","",IF(COUNTIFS('English Scores- Leveled papers'!$H$4:$KM$4,CU$3,'English Scores- Leveled papers'!$H56:$KM56,"&lt;&gt;")=0,"",SUMIF('English Scores- Leveled papers'!$H$4:$KM$4,CU$3,'English Scores- Leveled papers'!$H56:$KM56)))</f>
        <is>
          <t/>
        </is>
      </c>
      <c r="CV54" s="319" t="inlineStr">
        <f aca="false">IF($B54="","",IF(COUNTIFS('English Scores- Leveled papers'!$H$4:$KM$4,CV$3,'English Scores- Leveled papers'!$H56:$KM56,"&lt;&gt;")=0,"",SUMIF('English Scores- Leveled papers'!$H$4:$KM$4,CV$3,'English Scores- Leveled papers'!$H56:$KM56)))</f>
        <is>
          <t/>
        </is>
      </c>
      <c r="CW54" s="319" t="inlineStr">
        <f aca="false">IF($B54="","",IF(COUNTIFS('English Scores- Leveled papers'!$H$4:$KM$4,CW$3,'English Scores- Leveled papers'!$H56:$KM56,"&lt;&gt;")=0,"",SUMIF('English Scores- Leveled papers'!$H$4:$KM$4,CW$3,'English Scores- Leveled papers'!$H56:$KM56)))</f>
        <is>
          <t/>
        </is>
      </c>
      <c r="CX54" s="319" t="inlineStr">
        <f aca="false">IF($B54="","",IF(COUNTIFS('English Scores- Leveled papers'!$H$4:$KM$4,CX$3,'English Scores- Leveled papers'!$H56:$KM56,"&lt;&gt;")=0,"",SUMIF('English Scores- Leveled papers'!$H$4:$KM$4,CX$3,'English Scores- Leveled papers'!$H56:$KM56)))</f>
        <is>
          <t/>
        </is>
      </c>
      <c r="CY54" s="319" t="inlineStr">
        <f aca="false">IF($B54="","",IF(COUNTIFS('English Scores- Leveled papers'!$H$4:$KM$4,CY$3,'English Scores- Leveled papers'!$H56:$KM56,"&lt;&gt;")=0,"",SUMIF('English Scores- Leveled papers'!$H$4:$KM$4,CY$3,'English Scores- Leveled papers'!$H56:$KM56)))</f>
        <is>
          <t/>
        </is>
      </c>
      <c r="CZ54" s="319" t="inlineStr">
        <f aca="false">IF($B54="","",IF(COUNTIFS('English Scores- Leveled papers'!$H$4:$KM$4,CZ$3,'English Scores- Leveled papers'!$H56:$KM56,"&lt;&gt;")=0,"",SUMIF('English Scores- Leveled papers'!$H$4:$KM$4,CZ$3,'English Scores- Leveled papers'!$H56:$KM56)))</f>
        <is>
          <t/>
        </is>
      </c>
      <c r="DA54" s="319" t="inlineStr">
        <f aca="false">IF($B54="","",IF(COUNTIFS('English Scores- Leveled papers'!$H$4:$KM$4,DA$3,'English Scores- Leveled papers'!$H56:$KM56,"&lt;&gt;")=0,"",SUMIF('English Scores- Leveled papers'!$H$4:$KM$4,DA$3,'English Scores- Leveled papers'!$H56:$KM56)))</f>
        <is>
          <t/>
        </is>
      </c>
      <c r="DB54" s="319" t="inlineStr">
        <f aca="false">IF($B54="","",IF(COUNTIFS('English Scores- Leveled papers'!$H$4:$KM$4,DB$3,'English Scores- Leveled papers'!$H56:$KM56,"&lt;&gt;")=0,"",SUMIF('English Scores- Leveled papers'!$H$4:$KM$4,DB$3,'English Scores- Leveled papers'!$H56:$KM56)))</f>
        <is>
          <t/>
        </is>
      </c>
      <c r="DC54" s="319" t="inlineStr">
        <f aca="false">IF($B54="","",IF(COUNTIFS('English Scores- Leveled papers'!$H$4:$KM$4,DC$3,'English Scores- Leveled papers'!$H56:$KM56,"&lt;&gt;")=0,"",SUMIF('English Scores- Leveled papers'!$H$4:$KM$4,DC$3,'English Scores- Leveled papers'!$H56:$KM56)))</f>
        <is>
          <t/>
        </is>
      </c>
      <c r="DD54" s="319" t="inlineStr">
        <f aca="false">IF($B54="","",IF(COUNTIFS('English Scores- Leveled papers'!$H$4:$KM$4,DD$3,'English Scores- Leveled papers'!$H56:$KM56,"&lt;&gt;")=0,"",SUMIF('English Scores- Leveled papers'!$H$4:$KM$4,DD$3,'English Scores- Leveled papers'!$H56:$KM56)))</f>
        <is>
          <t/>
        </is>
      </c>
      <c r="DE54" s="319" t="inlineStr">
        <f aca="false">IF($B54="","",IF(COUNTIFS('English Scores- Leveled papers'!$H$4:$KM$4,DE$3,'English Scores- Leveled papers'!$H56:$KM56,"&lt;&gt;")=0,"",SUMIF('English Scores- Leveled papers'!$H$4:$KM$4,DE$3,'English Scores- Leveled papers'!$H56:$KM56)))</f>
        <is>
          <t/>
        </is>
      </c>
      <c r="DF54" s="319" t="inlineStr">
        <f aca="false">IF($B54="","",IF(COUNTIFS('English Scores- Leveled papers'!$H$4:$KM$4,DF$3,'English Scores- Leveled papers'!$H56:$KM56,"&lt;&gt;")=0,"",SUMIF('English Scores- Leveled papers'!$H$4:$KM$4,DF$3,'English Scores- Leveled papers'!$H56:$KM56)))</f>
        <is>
          <t/>
        </is>
      </c>
      <c r="DG54" s="319" t="inlineStr">
        <f aca="false">IF($B54="","",IF(COUNTIFS('English Scores- Leveled papers'!$H$4:$KM$4,DG$3,'English Scores- Leveled papers'!$H56:$KM56,"&lt;&gt;")=0,"",SUMIF('English Scores- Leveled papers'!$H$4:$KM$4,DG$3,'English Scores- Leveled papers'!$H56:$KM56)))</f>
        <is>
          <t/>
        </is>
      </c>
      <c r="DH54" s="319" t="inlineStr">
        <f aca="false">IF($B54="","",IF(COUNTIFS('English Scores- Leveled papers'!$H$4:$KM$4,DH$3,'English Scores- Leveled papers'!$H56:$KM56,"&lt;&gt;")=0,"",SUMIF('English Scores- Leveled papers'!$H$4:$KM$4,DH$3,'English Scores- Leveled papers'!$H56:$KM56)))</f>
        <is>
          <t/>
        </is>
      </c>
      <c r="DI54" s="319" t="inlineStr">
        <f aca="false">IF($B54="","",IF(COUNTIFS('English Scores- Leveled papers'!$H$4:$KM$4,DI$3,'English Scores- Leveled papers'!$H56:$KM56,"&lt;&gt;")=0,"",SUMIF('English Scores- Leveled papers'!$H$4:$KM$4,DI$3,'English Scores- Leveled papers'!$H56:$KM56)))</f>
        <is>
          <t/>
        </is>
      </c>
      <c r="DJ54" s="319" t="inlineStr">
        <f aca="false">IF($B54="","",IF(COUNTIFS('English Scores- Leveled papers'!$H$4:$KM$4,DJ$3,'English Scores- Leveled papers'!$H56:$KM56,"&lt;&gt;")=0,"",SUMIF('English Scores- Leveled papers'!$H$4:$KM$4,DJ$3,'English Scores- Leveled papers'!$H56:$KM56)))</f>
        <is>
          <t/>
        </is>
      </c>
      <c r="DK54" s="319" t="inlineStr">
        <f aca="false">IF($B54="","",IF(COUNTIFS('English Scores- Leveled papers'!$H$4:$KM$4,DK$3,'English Scores- Leveled papers'!$H56:$KM56,"&lt;&gt;")=0,"",SUMIF('English Scores- Leveled papers'!$H$4:$KM$4,DK$3,'English Scores- Leveled papers'!$H56:$KM56)))</f>
        <is>
          <t/>
        </is>
      </c>
      <c r="DL54" s="319" t="inlineStr">
        <f aca="false">IF($B54="","",IF(COUNTIFS('English Scores- Leveled papers'!$H$4:$KM$4,DL$3,'English Scores- Leveled papers'!$H56:$KM56,"&lt;&gt;")=0,"",SUMIF('English Scores- Leveled papers'!$H$4:$KM$4,DL$3,'English Scores- Leveled papers'!$H56:$KM56)))</f>
        <is>
          <t/>
        </is>
      </c>
      <c r="DM54" s="319" t="inlineStr">
        <f aca="false">IF($B54="","",IF(COUNTIFS('English Scores- Leveled papers'!$H$4:$KM$4,DM$3,'English Scores- Leveled papers'!$H56:$KM56,"&lt;&gt;")=0,"",SUMIF('English Scores- Leveled papers'!$H$4:$KM$4,DM$3,'English Scores- Leveled papers'!$H56:$KM56)))</f>
        <is>
          <t/>
        </is>
      </c>
      <c r="DN54" s="319" t="inlineStr">
        <f aca="false">IF($B54="","",IF(COUNTIFS('English Scores- Leveled papers'!$H$4:$KM$4,DN$3,'English Scores- Leveled papers'!$H56:$KM56,"&lt;&gt;")=0,"",SUMIF('English Scores- Leveled papers'!$H$4:$KM$4,DN$3,'English Scores- Leveled papers'!$H56:$KM56)))</f>
        <is>
          <t/>
        </is>
      </c>
      <c r="DO54" s="319" t="inlineStr">
        <f aca="false">IF($B54="","",IF(COUNTIFS('English Scores- Leveled papers'!$H$4:$KM$4,DO$3,'English Scores- Leveled papers'!$H56:$KM56,"&lt;&gt;")=0,"",SUMIF('English Scores- Leveled papers'!$H$4:$KM$4,DO$3,'English Scores- Leveled papers'!$H56:$KM56)))</f>
        <is>
          <t/>
        </is>
      </c>
      <c r="DP54" s="319" t="inlineStr">
        <f aca="false">IF($B54="","",IF(COUNTIFS('English Scores- Leveled papers'!$H$4:$KM$4,DP$3,'English Scores- Leveled papers'!$H56:$KM56,"&lt;&gt;")=0,"",SUMIF('English Scores- Leveled papers'!$H$4:$KM$4,DP$3,'English Scores- Leveled papers'!$H56:$KM56)))</f>
        <is>
          <t/>
        </is>
      </c>
      <c r="DQ54" s="320" t="inlineStr">
        <f aca="false">IF($B54="","",IF(COUNTIFS('English Scores- Leveled papers'!$H$4:$KM$4,DQ$3,'English Scores- Leveled papers'!$H56:$KM56,"&lt;&gt;")=0,"",SUMIF('English Scores- Leveled papers'!$H$4:$KM$4,DQ$3,'English Scores- Leveled papers'!$H56:$KM56)))</f>
        <is>
          <t/>
        </is>
      </c>
      <c r="DR54" s="321" t="inlineStr">
        <f aca="false">IF('Cover Sheet'!$AC$6="6th", 'Eng GLA 6th, 7th, 8th'!D57, "")</f>
        <is>
          <t/>
        </is>
      </c>
      <c r="DU54" s="319" t="inlineStr">
        <f aca="false">IF($B54="","",IF(COUNTIFS('Eng GLA 6th, 7th, 8th'!$E$4:$DV$4,DU$3,'Eng GLA 6th, 7th, 8th'!$E57:$DV57,"&lt;&gt;")=0,"",SUMIF('Eng GLA 6th, 7th, 8th'!$E$4:$DV$4,DU$3,'Eng GLA 6th, 7th, 8th'!$E57:$DV57)))</f>
        <is>
          <t/>
        </is>
      </c>
      <c r="DV54" s="319" t="inlineStr">
        <f aca="false">IF($B54="","",IF(COUNTIFS('Eng GLA 6th, 7th, 8th'!$E$4:$DV$4,DV$3,'Eng GLA 6th, 7th, 8th'!$E57:$DV57,"&lt;&gt;")=0,"",SUMIF('Eng GLA 6th, 7th, 8th'!$E$4:$DV$4,DV$3,'Eng GLA 6th, 7th, 8th'!$E57:$DV57)))</f>
        <is>
          <t/>
        </is>
      </c>
      <c r="DW54" s="319" t="inlineStr">
        <f aca="false">IF($B54="","",IF(COUNTIFS('Eng GLA 6th, 7th, 8th'!$E$4:$DV$4,DW$3,'Eng GLA 6th, 7th, 8th'!$E57:$DV57,"&lt;&gt;")=0,"",SUMIF('Eng GLA 6th, 7th, 8th'!$E$4:$DV$4,DW$3,'Eng GLA 6th, 7th, 8th'!$E57:$DV57)))</f>
        <is>
          <t/>
        </is>
      </c>
      <c r="DX54" s="319" t="inlineStr">
        <f aca="false">IF($B54="","",IF(COUNTIFS('Eng GLA 6th, 7th, 8th'!$E$4:$DV$4,DX$3,'Eng GLA 6th, 7th, 8th'!$E57:$DV57,"&lt;&gt;")=0,"",SUMIF('Eng GLA 6th, 7th, 8th'!$E$4:$DV$4,DX$3,'Eng GLA 6th, 7th, 8th'!$E57:$DV57)))</f>
        <is>
          <t/>
        </is>
      </c>
      <c r="DY54" s="319" t="inlineStr">
        <f aca="false">IF($B54="","",IF(COUNTIFS('Eng GLA 6th, 7th, 8th'!$E$4:$DV$4,DY$3,'Eng GLA 6th, 7th, 8th'!$E57:$DV57,"&lt;&gt;")=0,"",SUMIF('Eng GLA 6th, 7th, 8th'!$E$4:$DV$4,DY$3,'Eng GLA 6th, 7th, 8th'!$E57:$DV57)))</f>
        <is>
          <t/>
        </is>
      </c>
      <c r="DZ54" s="319" t="inlineStr">
        <f aca="false">IF($B54="","",IF(COUNTIFS('Eng GLA 6th, 7th, 8th'!$E$4:$DV$4,DZ$3,'Eng GLA 6th, 7th, 8th'!$E57:$DV57,"&lt;&gt;")=0,"",SUMIF('Eng GLA 6th, 7th, 8th'!$E$4:$DV$4,DZ$3,'Eng GLA 6th, 7th, 8th'!$E57:$DV57)))</f>
        <is>
          <t/>
        </is>
      </c>
      <c r="EA54" s="319" t="inlineStr">
        <f aca="false">IF($B54="","",IF(COUNTIFS('Eng GLA 6th, 7th, 8th'!$E$4:$DV$4,EA$3,'Eng GLA 6th, 7th, 8th'!$E57:$DV57,"&lt;&gt;")=0,"",SUMIF('Eng GLA 6th, 7th, 8th'!$E$4:$DV$4,EA$3,'Eng GLA 6th, 7th, 8th'!$E57:$DV57)))</f>
        <is>
          <t/>
        </is>
      </c>
      <c r="EB54" s="319" t="inlineStr">
        <f aca="false">IF($B54="","",IF(COUNTIFS('Eng GLA 6th, 7th, 8th'!$E$4:$DV$4,EB$3,'Eng GLA 6th, 7th, 8th'!$E57:$DV57,"&lt;&gt;")=0,"",SUMIF('Eng GLA 6th, 7th, 8th'!$E$4:$DV$4,EB$3,'Eng GLA 6th, 7th, 8th'!$E57:$DV57)))</f>
        <is>
          <t/>
        </is>
      </c>
      <c r="EC54" s="319" t="inlineStr">
        <f aca="false">IF($B54="","",IF(COUNTIFS('Eng GLA 6th, 7th, 8th'!$E$4:$DV$4,EC$3,'Eng GLA 6th, 7th, 8th'!$E57:$DV57,"&lt;&gt;")=0,"",SUMIF('Eng GLA 6th, 7th, 8th'!$E$4:$DV$4,EC$3,'Eng GLA 6th, 7th, 8th'!$E57:$DV57)))</f>
        <is>
          <t/>
        </is>
      </c>
      <c r="ED54" s="319" t="inlineStr">
        <f aca="false">IF($B54="","",IF(COUNTIFS('Eng GLA 6th, 7th, 8th'!$E$4:$DV$4,ED$3,'Eng GLA 6th, 7th, 8th'!$E57:$DV57,"&lt;&gt;")=0,"",SUMIF('Eng GLA 6th, 7th, 8th'!$E$4:$DV$4,ED$3,'Eng GLA 6th, 7th, 8th'!$E57:$DV57)))</f>
        <is>
          <t/>
        </is>
      </c>
      <c r="EE54" s="319" t="inlineStr">
        <f aca="false">IF($B54="","",IF(COUNTIFS('Eng GLA 6th, 7th, 8th'!$E$4:$DV$4,EE$3,'Eng GLA 6th, 7th, 8th'!$E57:$DV57,"&lt;&gt;")=0,"",SUMIF('Eng GLA 6th, 7th, 8th'!$E$4:$DV$4,EE$3,'Eng GLA 6th, 7th, 8th'!$E57:$DV57)))</f>
        <is>
          <t/>
        </is>
      </c>
      <c r="EF54" s="319" t="inlineStr">
        <f aca="false">IF($B54="","",IF(COUNTIFS('Eng GLA 6th, 7th, 8th'!$E$4:$DV$4,EF$3,'Eng GLA 6th, 7th, 8th'!$E57:$DV57,"&lt;&gt;")=0,"",SUMIF('Eng GLA 6th, 7th, 8th'!$E$4:$DV$4,EF$3,'Eng GLA 6th, 7th, 8th'!$E57:$DV57)))</f>
        <is>
          <t/>
        </is>
      </c>
      <c r="EG54" s="319" t="inlineStr">
        <f aca="false">IF($B54="","",IF(COUNTIFS('Eng GLA 6th, 7th, 8th'!$E$4:$DV$4,EG$3,'Eng GLA 6th, 7th, 8th'!$E57:$DV57,"&lt;&gt;")=0,"",SUMIF('Eng GLA 6th, 7th, 8th'!$E$4:$DV$4,EG$3,'Eng GLA 6th, 7th, 8th'!$E57:$DV57)))</f>
        <is>
          <t/>
        </is>
      </c>
      <c r="EH54" s="319" t="inlineStr">
        <f aca="false">IF($B54="","",IF(COUNTIFS('Eng GLA 6th, 7th, 8th'!$E$4:$DV$4,EH$3,'Eng GLA 6th, 7th, 8th'!$E57:$DV57,"&lt;&gt;")=0,"",SUMIF('Eng GLA 6th, 7th, 8th'!$E$4:$DV$4,EH$3,'Eng GLA 6th, 7th, 8th'!$E57:$DV57)))</f>
        <is>
          <t/>
        </is>
      </c>
      <c r="EI54" s="319" t="inlineStr">
        <f aca="false">IF($B54="","",IF(COUNTIFS('Eng GLA 6th, 7th, 8th'!$E$4:$DV$4,EI$3,'Eng GLA 6th, 7th, 8th'!$E57:$DV57,"&lt;&gt;")=0,"",SUMIF('Eng GLA 6th, 7th, 8th'!$E$4:$DV$4,EI$3,'Eng GLA 6th, 7th, 8th'!$E57:$DV57)))</f>
        <is>
          <t/>
        </is>
      </c>
      <c r="EJ54" s="322" t="inlineStr">
        <f aca="false">IF('Cover Sheet'!$AC$6="7th", 'Eng GLA 6th, 7th, 8th'!AQ57, "")</f>
        <is>
          <t/>
        </is>
      </c>
      <c r="EK54" s="319" t="inlineStr">
        <f aca="false">IF($B54="","",IF(COUNTIFS('Eng GLA 6th, 7th, 8th'!$E$4:$DV$4,EK$3,'Eng GLA 6th, 7th, 8th'!$E57:$DV57,"&lt;&gt;")=0,"",SUMIF('Eng GLA 6th, 7th, 8th'!$E$4:$DV$4,EK$3,'Eng GLA 6th, 7th, 8th'!$E57:$DV57)))</f>
        <is>
          <t/>
        </is>
      </c>
      <c r="EL54" s="319" t="inlineStr">
        <f aca="false">IF($B54="","",IF(COUNTIFS('Eng GLA 6th, 7th, 8th'!$E$4:$DV$4,EL$3,'Eng GLA 6th, 7th, 8th'!$E57:$DV57,"&lt;&gt;")=0,"",SUMIF('Eng GLA 6th, 7th, 8th'!$E$4:$DV$4,EL$3,'Eng GLA 6th, 7th, 8th'!$E57:$DV57)))</f>
        <is>
          <t/>
        </is>
      </c>
      <c r="EM54" s="319" t="inlineStr">
        <f aca="false">IF($B54="","",IF(COUNTIFS('Eng GLA 6th, 7th, 8th'!$E$4:$DV$4,EM$3,'Eng GLA 6th, 7th, 8th'!$E57:$DV57,"&lt;&gt;")=0,"",SUMIF('Eng GLA 6th, 7th, 8th'!$E$4:$DV$4,EM$3,'Eng GLA 6th, 7th, 8th'!$E57:$DV57)))</f>
        <is>
          <t/>
        </is>
      </c>
      <c r="EN54" s="319" t="inlineStr">
        <f aca="false">IF($B54="","",IF(COUNTIFS('Eng GLA 6th, 7th, 8th'!$E$4:$DV$4,EN$3,'Eng GLA 6th, 7th, 8th'!$E57:$DV57,"&lt;&gt;")=0,"",SUMIF('Eng GLA 6th, 7th, 8th'!$E$4:$DV$4,EN$3,'Eng GLA 6th, 7th, 8th'!$E57:$DV57)))</f>
        <is>
          <t/>
        </is>
      </c>
      <c r="EO54" s="319" t="inlineStr">
        <f aca="false">IF($B54="","",IF(COUNTIFS('Eng GLA 6th, 7th, 8th'!$E$4:$DV$4,EO$3,'Eng GLA 6th, 7th, 8th'!$E57:$DV57,"&lt;&gt;")=0,"",SUMIF('Eng GLA 6th, 7th, 8th'!$E$4:$DV$4,EO$3,'Eng GLA 6th, 7th, 8th'!$E57:$DV57)))</f>
        <is>
          <t/>
        </is>
      </c>
      <c r="EP54" s="319" t="inlineStr">
        <f aca="false">IF($B54="","",IF(COUNTIFS('Eng GLA 6th, 7th, 8th'!$E$4:$DV$4,EP$3,'Eng GLA 6th, 7th, 8th'!$E57:$DV57,"&lt;&gt;")=0,"",SUMIF('Eng GLA 6th, 7th, 8th'!$E$4:$DV$4,EP$3,'Eng GLA 6th, 7th, 8th'!$E57:$DV57)))</f>
        <is>
          <t/>
        </is>
      </c>
      <c r="EQ54" s="319" t="inlineStr">
        <f aca="false">IF($B54="","",IF(COUNTIFS('Eng GLA 6th, 7th, 8th'!$E$4:$DV$4,EQ$3,'Eng GLA 6th, 7th, 8th'!$E57:$DV57,"&lt;&gt;")=0,"",SUMIF('Eng GLA 6th, 7th, 8th'!$E$4:$DV$4,EQ$3,'Eng GLA 6th, 7th, 8th'!$E57:$DV57)))</f>
        <is>
          <t/>
        </is>
      </c>
      <c r="ER54" s="319" t="inlineStr">
        <f aca="false">IF($B54="","",IF(COUNTIFS('Eng GLA 6th, 7th, 8th'!$E$4:$DV$4,ER$3,'Eng GLA 6th, 7th, 8th'!$E57:$DV57,"&lt;&gt;")=0,"",SUMIF('Eng GLA 6th, 7th, 8th'!$E$4:$DV$4,ER$3,'Eng GLA 6th, 7th, 8th'!$E57:$DV57)))</f>
        <is>
          <t/>
        </is>
      </c>
      <c r="ES54" s="319" t="inlineStr">
        <f aca="false">IF($B54="","",IF(COUNTIFS('Eng GLA 6th, 7th, 8th'!$E$4:$DV$4,ES$3,'Eng GLA 6th, 7th, 8th'!$E57:$DV57,"&lt;&gt;")=0,"",SUMIF('Eng GLA 6th, 7th, 8th'!$E$4:$DV$4,ES$3,'Eng GLA 6th, 7th, 8th'!$E57:$DV57)))</f>
        <is>
          <t/>
        </is>
      </c>
      <c r="ET54" s="319" t="inlineStr">
        <f aca="false">IF($B54="","",IF(COUNTIFS('Eng GLA 6th, 7th, 8th'!$E$4:$DV$4,ET$3,'Eng GLA 6th, 7th, 8th'!$E57:$DV57,"&lt;&gt;")=0,"",SUMIF('Eng GLA 6th, 7th, 8th'!$E$4:$DV$4,ET$3,'Eng GLA 6th, 7th, 8th'!$E57:$DV57)))</f>
        <is>
          <t/>
        </is>
      </c>
      <c r="EU54" s="319" t="inlineStr">
        <f aca="false">IF($B54="","",IF(COUNTIFS('Eng GLA 6th, 7th, 8th'!$E$4:$DV$4,EU$3,'Eng GLA 6th, 7th, 8th'!$E57:$DV57,"&lt;&gt;")=0,"",SUMIF('Eng GLA 6th, 7th, 8th'!$E$4:$DV$4,EU$3,'Eng GLA 6th, 7th, 8th'!$E57:$DV57)))</f>
        <is>
          <t/>
        </is>
      </c>
      <c r="EV54" s="319" t="inlineStr">
        <f aca="false">IF($B54="","",IF(COUNTIFS('Eng GLA 6th, 7th, 8th'!$E$4:$DV$4,EV$3,'Eng GLA 6th, 7th, 8th'!$E57:$DV57,"&lt;&gt;")=0,"",SUMIF('Eng GLA 6th, 7th, 8th'!$E$4:$DV$4,EV$3,'Eng GLA 6th, 7th, 8th'!$E57:$DV57)))</f>
        <is>
          <t/>
        </is>
      </c>
      <c r="EW54" s="319" t="inlineStr">
        <f aca="false">IF($B54="","",IF(COUNTIFS('Eng GLA 6th, 7th, 8th'!$E$4:$DV$4,EW$3,'Eng GLA 6th, 7th, 8th'!$E57:$DV57,"&lt;&gt;")=0,"",SUMIF('Eng GLA 6th, 7th, 8th'!$E$4:$DV$4,EW$3,'Eng GLA 6th, 7th, 8th'!$E57:$DV57)))</f>
        <is>
          <t/>
        </is>
      </c>
      <c r="EX54" s="319" t="inlineStr">
        <f aca="false">IF($B54="","",IF(COUNTIFS('Eng GLA 6th, 7th, 8th'!$E$4:$DV$4,EX$3,'Eng GLA 6th, 7th, 8th'!$E57:$DV57,"&lt;&gt;")=0,"",SUMIF('Eng GLA 6th, 7th, 8th'!$E$4:$DV$4,EX$3,'Eng GLA 6th, 7th, 8th'!$E57:$DV57)))</f>
        <is>
          <t/>
        </is>
      </c>
      <c r="EY54" s="319" t="inlineStr">
        <f aca="false">IF($B54="","",IF(COUNTIFS('Eng GLA 6th, 7th, 8th'!$E$4:$DV$4,EY$3,'Eng GLA 6th, 7th, 8th'!$E57:$DV57,"&lt;&gt;")=0,"",SUMIF('Eng GLA 6th, 7th, 8th'!$E$4:$DV$4,EY$3,'Eng GLA 6th, 7th, 8th'!$E57:$DV57)))</f>
        <is>
          <t/>
        </is>
      </c>
      <c r="EZ54" s="322" t="inlineStr">
        <f aca="false">IF('Cover Sheet'!$AC$6="8th", 'Eng GLA 6th, 7th, 8th'!CG57, "")</f>
        <is>
          <t/>
        </is>
      </c>
      <c r="FA54" s="319" t="inlineStr">
        <f aca="false">IF($B54="","",IF(COUNTIFS('Eng GLA 6th, 7th, 8th'!$E$4:$DV$4,FA$3,'Eng GLA 6th, 7th, 8th'!$E57:$DV57,"&lt;&gt;")=0,"",SUMIF('Eng GLA 6th, 7th, 8th'!$E$4:$DV$4,FA$3,'Eng GLA 6th, 7th, 8th'!$E57:$DV57)))</f>
        <is>
          <t/>
        </is>
      </c>
      <c r="FB54" s="319" t="inlineStr">
        <f aca="false">IF($B54="","",IF(COUNTIFS('Eng GLA 6th, 7th, 8th'!$E$4:$DV$4,FB$3,'Eng GLA 6th, 7th, 8th'!$E57:$DV57,"&lt;&gt;")=0,"",SUMIF('Eng GLA 6th, 7th, 8th'!$E$4:$DV$4,FB$3,'Eng GLA 6th, 7th, 8th'!$E57:$DV57)))</f>
        <is>
          <t/>
        </is>
      </c>
      <c r="FC54" s="319" t="inlineStr">
        <f aca="false">IF($B54="","",IF(COUNTIFS('Eng GLA 6th, 7th, 8th'!$E$4:$DV$4,FC$3,'Eng GLA 6th, 7th, 8th'!$E57:$DV57,"&lt;&gt;")=0,"",SUMIF('Eng GLA 6th, 7th, 8th'!$E$4:$DV$4,FC$3,'Eng GLA 6th, 7th, 8th'!$E57:$DV57)))</f>
        <is>
          <t/>
        </is>
      </c>
      <c r="FD54" s="319" t="inlineStr">
        <f aca="false">IF($B54="","",IF(COUNTIFS('Eng GLA 6th, 7th, 8th'!$E$4:$DV$4,FD$3,'Eng GLA 6th, 7th, 8th'!$E57:$DV57,"&lt;&gt;")=0,"",SUMIF('Eng GLA 6th, 7th, 8th'!$E$4:$DV$4,FD$3,'Eng GLA 6th, 7th, 8th'!$E57:$DV57)))</f>
        <is>
          <t/>
        </is>
      </c>
      <c r="FE54" s="319" t="inlineStr">
        <f aca="false">IF($B54="","",IF(COUNTIFS('Eng GLA 6th, 7th, 8th'!$E$4:$DV$4,FE$3,'Eng GLA 6th, 7th, 8th'!$E57:$DV57,"&lt;&gt;")=0,"",SUMIF('Eng GLA 6th, 7th, 8th'!$E$4:$DV$4,FE$3,'Eng GLA 6th, 7th, 8th'!$E57:$DV57)))</f>
        <is>
          <t/>
        </is>
      </c>
      <c r="FF54" s="319" t="inlineStr">
        <f aca="false">IF($B54="","",IF(COUNTIFS('Eng GLA 6th, 7th, 8th'!$E$4:$DV$4,FF$3,'Eng GLA 6th, 7th, 8th'!$E57:$DV57,"&lt;&gt;")=0,"",SUMIF('Eng GLA 6th, 7th, 8th'!$E$4:$DV$4,FF$3,'Eng GLA 6th, 7th, 8th'!$E57:$DV57)))</f>
        <is>
          <t/>
        </is>
      </c>
      <c r="FG54" s="319" t="inlineStr">
        <f aca="false">IF($B54="","",IF(COUNTIFS('Eng GLA 6th, 7th, 8th'!$E$4:$DV$4,FG$3,'Eng GLA 6th, 7th, 8th'!$E57:$DV57,"&lt;&gt;")=0,"",SUMIF('Eng GLA 6th, 7th, 8th'!$E$4:$DV$4,FG$3,'Eng GLA 6th, 7th, 8th'!$E57:$DV57)))</f>
        <is>
          <t/>
        </is>
      </c>
      <c r="FH54" s="319" t="inlineStr">
        <f aca="false">IF($B54="","",IF(COUNTIFS('Eng GLA 6th, 7th, 8th'!$E$4:$DV$4,FH$3,'Eng GLA 6th, 7th, 8th'!$E57:$DV57,"&lt;&gt;")=0,"",SUMIF('Eng GLA 6th, 7th, 8th'!$E$4:$DV$4,FH$3,'Eng GLA 6th, 7th, 8th'!$E57:$DV57)))</f>
        <is>
          <t/>
        </is>
      </c>
      <c r="FI54" s="319" t="inlineStr">
        <f aca="false">IF($B54="","",IF(COUNTIFS('Eng GLA 6th, 7th, 8th'!$E$4:$DV$4,FI$3,'Eng GLA 6th, 7th, 8th'!$E57:$DV57,"&lt;&gt;")=0,"",SUMIF('Eng GLA 6th, 7th, 8th'!$E$4:$DV$4,FI$3,'Eng GLA 6th, 7th, 8th'!$E57:$DV57)))</f>
        <is>
          <t/>
        </is>
      </c>
      <c r="FJ54" s="319" t="inlineStr">
        <f aca="false">IF($B54="","",IF(COUNTIFS('Eng GLA 6th, 7th, 8th'!$E$4:$DV$4,FJ$3,'Eng GLA 6th, 7th, 8th'!$E57:$DV57,"&lt;&gt;")=0,"",SUMIF('Eng GLA 6th, 7th, 8th'!$E$4:$DV$4,FJ$3,'Eng GLA 6th, 7th, 8th'!$E57:$DV57)))</f>
        <is>
          <t/>
        </is>
      </c>
      <c r="FK54" s="319" t="inlineStr">
        <f aca="false">IF($B54="","",IF(COUNTIFS('Eng GLA 6th, 7th, 8th'!$E$4:$DV$4,FK$3,'Eng GLA 6th, 7th, 8th'!$E57:$DV57,"&lt;&gt;")=0,"",SUMIF('Eng GLA 6th, 7th, 8th'!$E$4:$DV$4,FK$3,'Eng GLA 6th, 7th, 8th'!$E57:$DV57)))</f>
        <is>
          <t/>
        </is>
      </c>
      <c r="FL54" s="319" t="inlineStr">
        <f aca="false">IF($B54="","",IF(COUNTIFS('Eng GLA 6th, 7th, 8th'!$E$4:$DV$4,FL$3,'Eng GLA 6th, 7th, 8th'!$E57:$DV57,"&lt;&gt;")=0,"",SUMIF('Eng GLA 6th, 7th, 8th'!$E$4:$DV$4,FL$3,'Eng GLA 6th, 7th, 8th'!$E57:$DV57)))</f>
        <is>
          <t/>
        </is>
      </c>
      <c r="FM54" s="319" t="inlineStr">
        <f aca="false">IF($B54="","",IF(COUNTIFS('Eng GLA 6th, 7th, 8th'!$E$4:$DV$4,FM$3,'Eng GLA 6th, 7th, 8th'!$E57:$DV57,"&lt;&gt;")=0,"",SUMIF('Eng GLA 6th, 7th, 8th'!$E$4:$DV$4,FM$3,'Eng GLA 6th, 7th, 8th'!$E57:$DV57)))</f>
        <is>
          <t/>
        </is>
      </c>
      <c r="FN54" s="319" t="inlineStr">
        <f aca="false">IF($B54="","",IF(COUNTIFS('Eng GLA 6th, 7th, 8th'!$E$4:$DV$4,FN$3,'Eng GLA 6th, 7th, 8th'!$E57:$DV57,"&lt;&gt;")=0,"",SUMIF('Eng GLA 6th, 7th, 8th'!$E$4:$DV$4,FN$3,'Eng GLA 6th, 7th, 8th'!$E57:$DV57)))</f>
        <is>
          <t/>
        </is>
      </c>
      <c r="FO54" s="319" t="inlineStr">
        <f aca="false">IF($B54="","",IF(COUNTIFS('Eng GLA 6th, 7th, 8th'!$E$4:$DV$4,FO$3,'Eng GLA 6th, 7th, 8th'!$E57:$DV57,"&lt;&gt;")=0,"",SUMIF('Eng GLA 6th, 7th, 8th'!$E$4:$DV$4,FO$3,'Eng GLA 6th, 7th, 8th'!$E57:$DV57)))</f>
        <is>
          <t/>
        </is>
      </c>
    </row>
    <row r="55" customFormat="false" ht="12.75" hidden="false" customHeight="true" outlineLevel="0" collapsed="false">
      <c r="A55" s="315" t="n">
        <v>51</v>
      </c>
      <c r="B55" s="315" t="inlineStr">
        <f aca="false">'English Scores- Leveled papers'!B57</f>
        <is>
          <t/>
        </is>
      </c>
      <c r="C55" s="315"/>
      <c r="D55" s="316" t="inlineStr">
        <f aca="false">IF(OR(B55="",H55="",'Cover Sheet'!E55=""),"",'Cover Sheet'!E55)</f>
        <is>
          <t/>
        </is>
      </c>
      <c r="E55" s="316" t="inlineStr">
        <f aca="false">IF(OR(B55="",H55="",'Cover Sheet'!F55=""),"",'Cover Sheet'!F55)</f>
        <is>
          <t/>
        </is>
      </c>
      <c r="F55" s="316" t="inlineStr">
        <f aca="false">IF(OR(B55="",H55="",'Cover Sheet'!H55=""),"",'Cover Sheet'!H55)</f>
        <is>
          <t/>
        </is>
      </c>
      <c r="G55" s="316"/>
      <c r="H55" s="316" t="inlineStr">
        <f aca="false">IF(OR(B55="",COUNT('English Scores- Leveled papers'!H57:KM57)=0),"",IF((AND(AB55&gt;=(70/100),AB55&lt;1.1)),9,IF((AND(AA55&gt;=(70/100),AA55&lt;1.1)),8,IF((AND(Z55&gt;=(70/100),Z55&lt;1.1)),7,IF((AND(Y55&gt;=(70/100),Y55&lt;1.1)),6,IF(AND(X55&gt;=0.7,X55&lt;1.1),5.5,IF(AND(W55&gt;=0.7,W55&lt;1.1),5,IF(AND(V55&gt;=0.7,V55&lt;1.1),4.5,IF(AND(U55&gt;=0.7,U55&lt;1.1),4,IF(AND(T55&gt;=0.7,T55&lt;1.1),3.5,IF(AND(S55&gt;=0.7,S55&lt;1.1),3,IF(AND(R55&gt;=0.7,R55&lt;1.1),2.5,IF(AND(Q55&gt;=0.7,Q55&lt;1.1),2,IF(AND(P55&gt;=0.7,P55&lt;1.1),1.5,IF(AND(O55&gt;=0.7,O55&lt;1.1),1,IF(AND(N55&gt;=0.7,N55&lt;1.1),0.5,IF(AND(M55&gt;=0.7,M55&lt;1.1),0.2,IF(AND(L55&gt;=0.7,L55&lt;1.1),0,IF(COUNT('English Scores- Leveled papers'!H57:M57)=0,"",-0.5)))))))))))))))))))</f>
        <is>
          <t/>
        </is>
      </c>
      <c r="I55" s="317" t="str">
        <f aca="false">IFERROR(IF(OR(B55="",H55=""),"",IF((AND(AB55&gt;=(70/100),AB55&lt;1.1)),AB55,IF(AND((AA55)&gt;=(70/100),AA55&lt;1.1),AA55,IF((AND((Z55)&gt;=(70/100),Z55&lt;1.1)),Z55,IF(AND((Y55)&gt;=(70/100),Y55&lt;1.1),Y55,IF(AND(X55&gt;=0.7,X55&lt;1.1),X55,IF(AND((W55)&gt;=0.7,W55&lt;1.1),W55,IF(AND((V55)&gt;=0.7,V55&lt;1.1),V55,IF(AND((U55)&gt;=0.7,U55&lt;1.1),U55,IF(AND((T55)&gt;=0.7,T55&lt;1.1),T55,IF(AND((S55)&gt;=0.7,S55&lt;1.1),S55,IF(AND((R55)&gt;=0.7,R55&lt;1.1),R55,IF(AND((Q55)&gt;=0.7,Q55&lt;1.1),Q55,IF(AND((P55)&gt;=0.7,P55&lt;1.1),P55,IF(AND((O55)&gt;=0.7,O55&lt;1.1),O55,IF(AND((N55)&gt;=0.7,N55&lt;1.1),N55,IF(AND((M55)&gt;=0.7,M55&lt;1.1),M55,IF(AND((L55)&gt;=0.7,L55&lt;1.1),L55,L55)))))))))))))))))),"")</f>
        <v/>
      </c>
      <c r="J55" s="317" t="str">
        <f aca="false">IF((OR(B55="",H55="")),"",IF(AND((AB55)&gt;=(70/100),AB55&lt;1.1),"",IF((AND((AA55)&gt;=(70/100),AA55&lt;1.1)),AB55,IF((AND((Z55)&gt;=(70/100),Z55&lt;1.1)),AA55,IF((AND((Y55)&gt;=(70/100),Y55&lt;1.1)),Z55,IF(AND((X55)&gt;=0.7,X55&lt;1.1),Y55,IF(AND((W55)&gt;=0.7,W55&lt;1.1),X55,IF(AND((V55)&gt;=0.7,V55&lt;1.1),W55,IF(AND((U55)&gt;=0.7,U55&lt;1.1),V55,IF(AND((T55)&gt;=0.7,T55&lt;1.1),U55,IF(AND((S55)&gt;=0.7,S55&lt;1.1),T55,IF(AND((R55)&gt;=0.7,R55&lt;1.1),S55,IF(AND((Q55)&gt;=0.7,Q55&lt;1.1),R55,IF(AND((P55)&gt;=0.7,P55&lt;1.1),Q55,IF(AND((O55)&gt;=0.7,O55&lt;1.1),P55,IF(AND((N55)&gt;=0.7,N55&lt;1.1),O55,IF(AND((M55)&gt;=0.7,M55&lt;1.1),N55,IF(AND((L55)&gt;=0.7,L55&lt;1.1),M55,""))))))))))))))))))</f>
        <v/>
      </c>
      <c r="K55" s="317" t="str">
        <f aca="false">IF((OR(B55="",H55="")),"",IF(AND((AB55)&gt;=(70/100),AB55&lt;1.1),AA55,IF((AND((AA55)&gt;=(70/100),AA55&lt;1.1)),Z55,IF((AND((Z55)&gt;=(70/100),Z55&lt;1.1)),Y55,IF((AND((Y55)&gt;=(70/100),Y55&lt;1.1)),X55,IF(AND((X55)&gt;=0.7,X55&lt;1.1),W55,IF(AND((W55)&gt;=0.7,W55&lt;1.1),V55,IF(AND((V55)&gt;=0.7,V55&lt;1.1),U55,IF(AND((U55)&gt;=0.7,U55&lt;1.1),T55,IF(AND((T55)&gt;=0.7,T55&lt;1.1),S55,IF(AND((S55)&gt;=0.7,S55&lt;1.1),R55,IF(AND((R55)&gt;=0.7,R55&lt;1.1),Q55,IF(AND((Q55)&gt;=0.7,Q55&lt;1.1),P55,IF(AND((P55)&gt;=0.7,P55&lt;1.1),O55,IF(AND((O55)&gt;=0.7,O55&lt;1.1),N55,IF(AND((N55)&gt;=0.7,N55&lt;1.1),M55,IF(AND((M55)&gt;=0.7,M55&lt;1.1),L55,IF(AND((L55)&gt;=0.7,L55&lt;1.1),"",""))))))))))))))))))</f>
        <v/>
      </c>
      <c r="L55" s="318" t="str">
        <f aca="false">IFERROR(IF((B55=""),"",(IF(COUNT(AC55:AG55)=0,"",ROUND(SUM(AC55:AG55)/SUM($AC$2:$AG$2),1)))),"")</f>
        <v/>
      </c>
      <c r="M55" s="318" t="str">
        <f aca="false">IFERROR(IF((B55=""),"",(IF(COUNT(AH55:AL55)=0,"",ROUND(SUM(AH55:AL55)/SUM($AH$2:$AL$2),1)))),"")</f>
        <v/>
      </c>
      <c r="N55" s="318" t="str">
        <f aca="false">IFERROR(IF((B55=""),"",(IF(COUNT(AM55:AQ55)=0,"",ROUND(SUM(AM55:AQ55)/SUM($AM$2:$AQ$2),1)))),"")</f>
        <v/>
      </c>
      <c r="O55" s="318" t="str">
        <f aca="false">IFERROR(IF((B55=""),"",(IF(COUNT(AR55:AV55)=0,"",ROUND(SUM(AR55:AV55)/SUM($AR$2:$AV$2),1)))),"")</f>
        <v/>
      </c>
      <c r="P55" s="318" t="str">
        <f aca="false">IFERROR(IF((B55=""),"",(IF(COUNT(AX55:BB55)=0,"",ROUND(SUM(AX55:BB55)/SUM($AX$2:$BB$2),1)))),"")</f>
        <v/>
      </c>
      <c r="Q55" s="318" t="str">
        <f aca="false">IFERROR(IF((B55=""),"",(IF(COUNT(BD55:BJ55)=0,"",ROUND(SUM(BD55:BJ55)/SUM($BD$2:$BJ$2),1)))),0)</f>
        <v/>
      </c>
      <c r="R55" s="318" t="str">
        <f aca="false">IFERROR(IF((B55=""),"",(IF(COUNT(BL55:BS55)=0,"",ROUND(SUM(BL55:BR55)/SUM($BL$2:$BR$2),1)))),0)</f>
        <v/>
      </c>
      <c r="S55" s="318" t="str">
        <f aca="false">IFERROR(IF((B55=""),"",(IF(COUNT(BT55:CB55)=0,"",ROUND(SUM(BT55:CA55)/SUM($BT$2:$CA$2),1)))),0)</f>
        <v/>
      </c>
      <c r="T55" s="318" t="str">
        <f aca="false">IFERROR(IF((B55=""),"",(IF(COUNT(CC55:CJ55)=0,"",ROUND(SUM(CC55:CI55)/SUM($CC$2:$CI$2),1)))),0)</f>
        <v/>
      </c>
      <c r="U55" s="318" t="str">
        <f aca="false">IFERROR(IF((B55=""),"",(IF(COUNT(CK55:CQ55)=0,"",ROUND(SUM(CK55:CQ55)/SUM($CK$2:$CQ$2),1)))),0)</f>
        <v/>
      </c>
      <c r="V55" s="318" t="str">
        <f aca="false">IFERROR(IF((B55=""),"",(IF(COUNT(CS55:CY55)=0,"",ROUND(SUM(CS55:CY55)/SUM($CS$2:$CY$2),1)))),0)</f>
        <v/>
      </c>
      <c r="W55" s="318" t="str">
        <f aca="false">IFERROR(IF((B55=""),"",(IF(COUNT(DA55:DI55)=0,"",ROUND(SUM(DA55:DI55)/SUM($DA$2:$DI$2),1)))),0)</f>
        <v/>
      </c>
      <c r="X55" s="318" t="str">
        <f aca="false">IFERROR(IF((B55=""),"",(IF(COUNT(DK55:DP55)=0,"",ROUND(SUM(DK55:DP55)/SUM($DK$2:$DP$2),1)))),0)</f>
        <v/>
      </c>
      <c r="Y55" s="318"/>
      <c r="Z55" s="318"/>
      <c r="AA55" s="318"/>
      <c r="AB55" s="318"/>
      <c r="AC55" s="319" t="inlineStr">
        <f aca="false">IF($B55="","",IF(COUNTIFS('English Scores- Leveled papers'!$H$4:$KM$4,AC$3,'English Scores- Leveled papers'!$H57:$KM57,"&lt;&gt;")=0,"",SUMIF('English Scores- Leveled papers'!$H$4:$KM$4,AC$3,'English Scores- Leveled papers'!$H57:$KM57)))</f>
        <is>
          <t/>
        </is>
      </c>
      <c r="AD55" s="319" t="inlineStr">
        <f aca="false">IF($B55="","",IF(COUNTIFS('English Scores- Leveled papers'!$H$4:$KM$4,AD$3,'English Scores- Leveled papers'!$H57:$KM57,"&lt;&gt;")=0,"",SUMIF('English Scores- Leveled papers'!$H$4:$KM$4,AD$3,'English Scores- Leveled papers'!$H57:$KM57)))</f>
        <is>
          <t/>
        </is>
      </c>
      <c r="AE55" s="319" t="inlineStr">
        <f aca="false">IF($B55="","",IF(COUNTIFS('English Scores- Leveled papers'!$H$4:$KM$4,AE$3,'English Scores- Leveled papers'!$H57:$KM57,"&lt;&gt;")=0,"",SUMIF('English Scores- Leveled papers'!$H$4:$KM$4,AE$3,'English Scores- Leveled papers'!$H57:$KM57)))</f>
        <is>
          <t/>
        </is>
      </c>
      <c r="AF55" s="319" t="inlineStr">
        <f aca="false">IF($B55="","",IF(COUNTIFS('English Scores- Leveled papers'!$H$4:$KM$4,AF$3,'English Scores- Leveled papers'!$H57:$KM57,"&lt;&gt;")=0,"",SUMIF('English Scores- Leveled papers'!$H$4:$KM$4,AF$3,'English Scores- Leveled papers'!$H57:$KM57)))</f>
        <is>
          <t/>
        </is>
      </c>
      <c r="AG55" s="319" t="inlineStr">
        <f aca="false">IF($B55="","",IF(COUNTIFS('English Scores- Leveled papers'!$H$4:$KM$4,AG$3,'English Scores- Leveled papers'!$H57:$KM57,"&lt;&gt;")=0,"",SUMIF('English Scores- Leveled papers'!$H$4:$KM$4,AG$3,'English Scores- Leveled papers'!$H57:$KM57)))</f>
        <is>
          <t/>
        </is>
      </c>
      <c r="AH55" s="319" t="inlineStr">
        <f aca="false">IF($B55="","",IF(COUNTIFS('English Scores- Leveled papers'!$H$4:$KM$4,AH$3,'English Scores- Leveled papers'!$H57:$KM57,"&lt;&gt;")=0,"",SUMIF('English Scores- Leveled papers'!$H$4:$KM$4,AH$3,'English Scores- Leveled papers'!$H57:$KM57)))</f>
        <is>
          <t/>
        </is>
      </c>
      <c r="AI55" s="319" t="inlineStr">
        <f aca="false">IF($B55="","",IF(COUNTIFS('English Scores- Leveled papers'!$H$4:$KM$4,AI$3,'English Scores- Leveled papers'!$H57:$KM57,"&lt;&gt;")=0,"",SUMIF('English Scores- Leveled papers'!$H$4:$KM$4,AI$3,'English Scores- Leveled papers'!$H57:$KM57)))</f>
        <is>
          <t/>
        </is>
      </c>
      <c r="AJ55" s="319" t="inlineStr">
        <f aca="false">IF($B55="","",IF(COUNTIFS('English Scores- Leveled papers'!$H$4:$KM$4,AJ$3,'English Scores- Leveled papers'!$H57:$KM57,"&lt;&gt;")=0,"",SUMIF('English Scores- Leveled papers'!$H$4:$KM$4,AJ$3,'English Scores- Leveled papers'!$H57:$KM57)))</f>
        <is>
          <t/>
        </is>
      </c>
      <c r="AK55" s="319" t="inlineStr">
        <f aca="false">IF($B55="","",IF(COUNTIFS('English Scores- Leveled papers'!$H$4:$KM$4,AK$3,'English Scores- Leveled papers'!$H57:$KM57,"&lt;&gt;")=0,"",SUMIF('English Scores- Leveled papers'!$H$4:$KM$4,AK$3,'English Scores- Leveled papers'!$H57:$KM57)))</f>
        <is>
          <t/>
        </is>
      </c>
      <c r="AL55" s="319" t="inlineStr">
        <f aca="false">IF($B55="","",IF(COUNTIFS('English Scores- Leveled papers'!$H$4:$KM$4,AL$3,'English Scores- Leveled papers'!$H57:$KM57,"&lt;&gt;")=0,"",SUMIF('English Scores- Leveled papers'!$H$4:$KM$4,AL$3,'English Scores- Leveled papers'!$H57:$KM57)))</f>
        <is>
          <t/>
        </is>
      </c>
      <c r="AM55" s="319" t="inlineStr">
        <f aca="false">IF($B55="","",IF(COUNTIFS('English Scores- Leveled papers'!$H$4:$KM$4,AM$3,'English Scores- Leveled papers'!$H57:$KM57,"&lt;&gt;")=0,"",SUMIF('English Scores- Leveled papers'!$H$4:$KM$4,AM$3,'English Scores- Leveled papers'!$H57:$KM57)))</f>
        <is>
          <t/>
        </is>
      </c>
      <c r="AN55" s="319" t="inlineStr">
        <f aca="false">IF($B55="","",IF(COUNTIFS('English Scores- Leveled papers'!$H$4:$KM$4,AN$3,'English Scores- Leveled papers'!$H57:$KM57,"&lt;&gt;")=0,"",SUMIF('English Scores- Leveled papers'!$H$4:$KM$4,AN$3,'English Scores- Leveled papers'!$H57:$KM57)))</f>
        <is>
          <t/>
        </is>
      </c>
      <c r="AO55" s="319" t="inlineStr">
        <f aca="false">IF($B55="","",IF(COUNTIFS('English Scores- Leveled papers'!$H$4:$KM$4,AO$3,'English Scores- Leveled papers'!$H57:$KM57,"&lt;&gt;")=0,"",SUMIF('English Scores- Leveled papers'!$H$4:$KM$4,AO$3,'English Scores- Leveled papers'!$H57:$KM57)))</f>
        <is>
          <t/>
        </is>
      </c>
      <c r="AP55" s="319" t="inlineStr">
        <f aca="false">IF($B55="","",IF(COUNTIFS('English Scores- Leveled papers'!$H$4:$KM$4,AP$3,'English Scores- Leveled papers'!$H57:$KM57,"&lt;&gt;")=0,"",SUMIF('English Scores- Leveled papers'!$H$4:$KM$4,AP$3,'English Scores- Leveled papers'!$H57:$KM57)))</f>
        <is>
          <t/>
        </is>
      </c>
      <c r="AQ55" s="319" t="inlineStr">
        <f aca="false">IF($B55="","",IF(COUNTIFS('English Scores- Leveled papers'!$H$4:$KM$4,AQ$3,'English Scores- Leveled papers'!$H57:$KM57,"&lt;&gt;")=0,"",SUMIF('English Scores- Leveled papers'!$H$4:$KM$4,AQ$3,'English Scores- Leveled papers'!$H57:$KM57)))</f>
        <is>
          <t/>
        </is>
      </c>
      <c r="AR55" s="319" t="inlineStr">
        <f aca="false">IF($B55="","",IF(COUNTIFS('English Scores- Leveled papers'!$H$4:$KM$4,AR$3,'English Scores- Leveled papers'!$H57:$KM57,"&lt;&gt;")=0,"",SUMIF('English Scores- Leveled papers'!$H$4:$KM$4,AR$3,'English Scores- Leveled papers'!$H57:$KM57)))</f>
        <is>
          <t/>
        </is>
      </c>
      <c r="AS55" s="319" t="inlineStr">
        <f aca="false">IF($B55="","",IF(COUNTIFS('English Scores- Leveled papers'!$H$4:$KM$4,AS$3,'English Scores- Leveled papers'!$H57:$KM57,"&lt;&gt;")=0,"",SUMIF('English Scores- Leveled papers'!$H$4:$KM$4,AS$3,'English Scores- Leveled papers'!$H57:$KM57)))</f>
        <is>
          <t/>
        </is>
      </c>
      <c r="AT55" s="319" t="inlineStr">
        <f aca="false">IF($B55="","",IF(COUNTIFS('English Scores- Leveled papers'!$H$4:$KM$4,AT$3,'English Scores- Leveled papers'!$H57:$KM57,"&lt;&gt;")=0,"",SUMIF('English Scores- Leveled papers'!$H$4:$KM$4,AT$3,'English Scores- Leveled papers'!$H57:$KM57)))</f>
        <is>
          <t/>
        </is>
      </c>
      <c r="AU55" s="319" t="inlineStr">
        <f aca="false">IF($B55="","",IF(COUNTIFS('English Scores- Leveled papers'!$H$4:$KM$4,AU$3,'English Scores- Leveled papers'!$H57:$KM57,"&lt;&gt;")=0,"",SUMIF('English Scores- Leveled papers'!$H$4:$KM$4,AU$3,'English Scores- Leveled papers'!$H57:$KM57)))</f>
        <is>
          <t/>
        </is>
      </c>
      <c r="AV55" s="319" t="inlineStr">
        <f aca="false">IF($B55="","",IF(COUNTIFS('English Scores- Leveled papers'!$H$4:$KM$4,AV$3,'English Scores- Leveled papers'!$H57:$KM57,"&lt;&gt;")=0,"",SUMIF('English Scores- Leveled papers'!$H$4:$KM$4,AV$3,'English Scores- Leveled papers'!$H57:$KM57)))</f>
        <is>
          <t/>
        </is>
      </c>
      <c r="AW55" s="319" t="inlineStr">
        <f aca="false">IF($B55="","",IF(COUNTIFS('English Scores- Leveled papers'!$H$4:$KM$4,AW$3,'English Scores- Leveled papers'!$H57:$KM57,"&lt;&gt;")=0,"",SUMIF('English Scores- Leveled papers'!$H$4:$KM$4,AW$3,'English Scores- Leveled papers'!$H57:$KM57)))</f>
        <is>
          <t/>
        </is>
      </c>
      <c r="AX55" s="319" t="inlineStr">
        <f aca="false">IF($B55="","",IF(COUNTIFS('English Scores- Leveled papers'!$H$4:$KM$4,AX$3,'English Scores- Leveled papers'!$H57:$KM57,"&lt;&gt;")=0,"",SUMIF('English Scores- Leveled papers'!$H$4:$KM$4,AX$3,'English Scores- Leveled papers'!$H57:$KM57)))</f>
        <is>
          <t/>
        </is>
      </c>
      <c r="AY55" s="319" t="inlineStr">
        <f aca="false">IF($B55="","",IF(COUNTIFS('English Scores- Leveled papers'!$H$4:$KM$4,AY$3,'English Scores- Leveled papers'!$H57:$KM57,"&lt;&gt;")=0,"",SUMIF('English Scores- Leveled papers'!$H$4:$KM$4,AY$3,'English Scores- Leveled papers'!$H57:$KM57)))</f>
        <is>
          <t/>
        </is>
      </c>
      <c r="AZ55" s="319" t="inlineStr">
        <f aca="false">IF($B55="","",IF(COUNTIFS('English Scores- Leveled papers'!$H$4:$KM$4,AZ$3,'English Scores- Leveled papers'!$H57:$KM57,"&lt;&gt;")=0,"",SUMIF('English Scores- Leveled papers'!$H$4:$KM$4,AZ$3,'English Scores- Leveled papers'!$H57:$KM57)))</f>
        <is>
          <t/>
        </is>
      </c>
      <c r="BA55" s="319" t="inlineStr">
        <f aca="false">IF($B55="","",IF(COUNTIFS('English Scores- Leveled papers'!$H$4:$KM$4,BA$3,'English Scores- Leveled papers'!$H57:$KM57,"&lt;&gt;")=0,"",SUMIF('English Scores- Leveled papers'!$H$4:$KM$4,BA$3,'English Scores- Leveled papers'!$H57:$KM57)))</f>
        <is>
          <t/>
        </is>
      </c>
      <c r="BB55" s="319" t="inlineStr">
        <f aca="false">IF($B55="","",IF(COUNTIFS('English Scores- Leveled papers'!$H$4:$KM$4,BB$3,'English Scores- Leveled papers'!$H57:$KM57,"&lt;&gt;")=0,"",SUMIF('English Scores- Leveled papers'!$H$4:$KM$4,BB$3,'English Scores- Leveled papers'!$H57:$KM57)))</f>
        <is>
          <t/>
        </is>
      </c>
      <c r="BC55" s="319" t="inlineStr">
        <f aca="false">IF($B55="","",IF(COUNTIFS('English Scores- Leveled papers'!$H$4:$KM$4,BC$3,'English Scores- Leveled papers'!$H57:$KM57,"&lt;&gt;")=0,"",SUMIF('English Scores- Leveled papers'!$H$4:$KM$4,BC$3,'English Scores- Leveled papers'!$H57:$KM57)))</f>
        <is>
          <t/>
        </is>
      </c>
      <c r="BD55" s="319" t="inlineStr">
        <f aca="false">IF($B55="","",IF(COUNTIFS('English Scores- Leveled papers'!$H$4:$KM$4,BD$3,'English Scores- Leveled papers'!$H57:$KM57,"&lt;&gt;")=0,"",SUMIF('English Scores- Leveled papers'!$H$4:$KM$4,BD$3,'English Scores- Leveled papers'!$H57:$KM57)))</f>
        <is>
          <t/>
        </is>
      </c>
      <c r="BE55" s="319" t="inlineStr">
        <f aca="false">IF($B55="","",IF(COUNTIFS('English Scores- Leveled papers'!$H$4:$KM$4,BE$3,'English Scores- Leveled papers'!$H57:$KM57,"&lt;&gt;")=0,"",SUMIF('English Scores- Leveled papers'!$H$4:$KM$4,BE$3,'English Scores- Leveled papers'!$H57:$KM57)))</f>
        <is>
          <t/>
        </is>
      </c>
      <c r="BF55" s="319" t="inlineStr">
        <f aca="false">IF($B55="","",IF(COUNTIFS('English Scores- Leveled papers'!$H$4:$KM$4,BF$3,'English Scores- Leveled papers'!$H57:$KM57,"&lt;&gt;")=0,"",SUMIF('English Scores- Leveled papers'!$H$4:$KM$4,BF$3,'English Scores- Leveled papers'!$H57:$KM57)))</f>
        <is>
          <t/>
        </is>
      </c>
      <c r="BG55" s="319" t="inlineStr">
        <f aca="false">IF($B55="","",IF(COUNTIFS('English Scores- Leveled papers'!$H$4:$KM$4,BG$3,'English Scores- Leveled papers'!$H57:$KM57,"&lt;&gt;")=0,"",SUMIF('English Scores- Leveled papers'!$H$4:$KM$4,BG$3,'English Scores- Leveled papers'!$H57:$KM57)))</f>
        <is>
          <t/>
        </is>
      </c>
      <c r="BH55" s="319" t="inlineStr">
        <f aca="false">IF($B55="","",IF(COUNTIFS('English Scores- Leveled papers'!$H$4:$KM$4,BH$3,'English Scores- Leveled papers'!$H57:$KM57,"&lt;&gt;")=0,"",SUMIF('English Scores- Leveled papers'!$H$4:$KM$4,BH$3,'English Scores- Leveled papers'!$H57:$KM57)))</f>
        <is>
          <t/>
        </is>
      </c>
      <c r="BI55" s="319" t="inlineStr">
        <f aca="false">IF($B55="","",IF(COUNTIFS('English Scores- Leveled papers'!$H$4:$KM$4,BI$3,'English Scores- Leveled papers'!$H57:$KM57,"&lt;&gt;")=0,"",SUMIF('English Scores- Leveled papers'!$H$4:$KM$4,BI$3,'English Scores- Leveled papers'!$H57:$KM57)))</f>
        <is>
          <t/>
        </is>
      </c>
      <c r="BJ55" s="319" t="inlineStr">
        <f aca="false">IF($B55="","",IF(COUNTIFS('English Scores- Leveled papers'!$H$4:$KM$4,BJ$3,'English Scores- Leveled papers'!$H57:$KM57,"&lt;&gt;")=0,"",SUMIF('English Scores- Leveled papers'!$H$4:$KM$4,BJ$3,'English Scores- Leveled papers'!$H57:$KM57)))</f>
        <is>
          <t/>
        </is>
      </c>
      <c r="BK55" s="319" t="inlineStr">
        <f aca="false">IF($B55="","",IF(COUNTIFS('English Scores- Leveled papers'!$H$4:$KM$4,BK$3,'English Scores- Leveled papers'!$H57:$KM57,"&lt;&gt;")=0,"",SUMIF('English Scores- Leveled papers'!$H$4:$KM$4,BK$3,'English Scores- Leveled papers'!$H57:$KM57)))</f>
        <is>
          <t/>
        </is>
      </c>
      <c r="BL55" s="319" t="inlineStr">
        <f aca="false">IF($B55="","",IF(COUNTIFS('English Scores- Leveled papers'!$H$4:$KM$4,BL$3,'English Scores- Leveled papers'!$H57:$KM57,"&lt;&gt;")=0,"",SUMIF('English Scores- Leveled papers'!$H$4:$KM$4,BL$3,'English Scores- Leveled papers'!$H57:$KM57)))</f>
        <is>
          <t/>
        </is>
      </c>
      <c r="BM55" s="319" t="inlineStr">
        <f aca="false">IF($B55="","",IF(COUNTIFS('English Scores- Leveled papers'!$H$4:$KM$4,BM$3,'English Scores- Leveled papers'!$H57:$KM57,"&lt;&gt;")=0,"",SUMIF('English Scores- Leveled papers'!$H$4:$KM$4,BM$3,'English Scores- Leveled papers'!$H57:$KM57)))</f>
        <is>
          <t/>
        </is>
      </c>
      <c r="BN55" s="319" t="inlineStr">
        <f aca="false">IF($B55="","",IF(COUNTIFS('English Scores- Leveled papers'!$H$4:$KM$4,BN$3,'English Scores- Leveled papers'!$H57:$KM57,"&lt;&gt;")=0,"",SUMIF('English Scores- Leveled papers'!$H$4:$KM$4,BN$3,'English Scores- Leveled papers'!$H57:$KM57)))</f>
        <is>
          <t/>
        </is>
      </c>
      <c r="BO55" s="319" t="inlineStr">
        <f aca="false">IF($B55="","",IF(COUNTIFS('English Scores- Leveled papers'!$H$4:$KM$4,BO$3,'English Scores- Leveled papers'!$H57:$KM57,"&lt;&gt;")=0,"",SUMIF('English Scores- Leveled papers'!$H$4:$KM$4,BO$3,'English Scores- Leveled papers'!$H57:$KM57)))</f>
        <is>
          <t/>
        </is>
      </c>
      <c r="BP55" s="319" t="inlineStr">
        <f aca="false">IF($B55="","",IF(COUNTIFS('English Scores- Leveled papers'!$H$4:$KM$4,BP$3,'English Scores- Leveled papers'!$H57:$KM57,"&lt;&gt;")=0,"",SUMIF('English Scores- Leveled papers'!$H$4:$KM$4,BP$3,'English Scores- Leveled papers'!$H57:$KM57)))</f>
        <is>
          <t/>
        </is>
      </c>
      <c r="BQ55" s="319" t="inlineStr">
        <f aca="false">IF($B55="","",IF(COUNTIFS('English Scores- Leveled papers'!$H$4:$KM$4,BQ$3,'English Scores- Leveled papers'!$H57:$KM57,"&lt;&gt;")=0,"",SUMIF('English Scores- Leveled papers'!$H$4:$KM$4,BQ$3,'English Scores- Leveled papers'!$H57:$KM57)))</f>
        <is>
          <t/>
        </is>
      </c>
      <c r="BR55" s="319" t="inlineStr">
        <f aca="false">IF($B55="","",IF(COUNTIFS('English Scores- Leveled papers'!$H$4:$KM$4,BR$3,'English Scores- Leveled papers'!$H57:$KM57,"&lt;&gt;")=0,"",SUMIF('English Scores- Leveled papers'!$H$4:$KM$4,BR$3,'English Scores- Leveled papers'!$H57:$KM57)))</f>
        <is>
          <t/>
        </is>
      </c>
      <c r="BS55" s="319" t="inlineStr">
        <f aca="false">IF($B55="","",IF(COUNTIFS('English Scores- Leveled papers'!$H$4:$KM$4,BS$3,'English Scores- Leveled papers'!$H57:$KM57,"&lt;&gt;")=0,"",SUMIF('English Scores- Leveled papers'!$H$4:$KM$4,BS$3,'English Scores- Leveled papers'!$H57:$KM57)))</f>
        <is>
          <t/>
        </is>
      </c>
      <c r="BT55" s="319" t="inlineStr">
        <f aca="false">IF($B55="","",IF(COUNTIFS('English Scores- Leveled papers'!$H$4:$KM$4,BT$3,'English Scores- Leveled papers'!$H57:$KM57,"&lt;&gt;")=0,"",SUMIF('English Scores- Leveled papers'!$H$4:$KM$4,BT$3,'English Scores- Leveled papers'!$H57:$KM57)))</f>
        <is>
          <t/>
        </is>
      </c>
      <c r="BU55" s="319" t="inlineStr">
        <f aca="false">IF($B55="","",IF(COUNTIFS('English Scores- Leveled papers'!$H$4:$KM$4,BU$3,'English Scores- Leveled papers'!$H57:$KM57,"&lt;&gt;")=0,"",SUMIF('English Scores- Leveled papers'!$H$4:$KM$4,BU$3,'English Scores- Leveled papers'!$H57:$KM57)))</f>
        <is>
          <t/>
        </is>
      </c>
      <c r="BV55" s="319" t="inlineStr">
        <f aca="false">IF($B55="","",IF(COUNTIFS('English Scores- Leveled papers'!$H$4:$KM$4,BV$3,'English Scores- Leveled papers'!$H57:$KM57,"&lt;&gt;")=0,"",SUMIF('English Scores- Leveled papers'!$H$4:$KM$4,BV$3,'English Scores- Leveled papers'!$H57:$KM57)))</f>
        <is>
          <t/>
        </is>
      </c>
      <c r="BW55" s="319" t="inlineStr">
        <f aca="false">IF($B55="","",IF(COUNTIFS('English Scores- Leveled papers'!$H$4:$KM$4,BW$3,'English Scores- Leveled papers'!$H57:$KM57,"&lt;&gt;")=0,"",SUMIF('English Scores- Leveled papers'!$H$4:$KM$4,BW$3,'English Scores- Leveled papers'!$H57:$KM57)))</f>
        <is>
          <t/>
        </is>
      </c>
      <c r="BX55" s="319" t="inlineStr">
        <f aca="false">IF($B55="","",IF(COUNTIFS('English Scores- Leveled papers'!$H$4:$KM$4,BX$3,'English Scores- Leveled papers'!$H57:$KM57,"&lt;&gt;")=0,"",SUMIF('English Scores- Leveled papers'!$H$4:$KM$4,BX$3,'English Scores- Leveled papers'!$H57:$KM57)))</f>
        <is>
          <t/>
        </is>
      </c>
      <c r="BY55" s="319" t="inlineStr">
        <f aca="false">IF($B55="","",IF(COUNTIFS('English Scores- Leveled papers'!$H$4:$KM$4,BY$3,'English Scores- Leveled papers'!$H57:$KM57,"&lt;&gt;")=0,"",SUMIF('English Scores- Leveled papers'!$H$4:$KM$4,BY$3,'English Scores- Leveled papers'!$H57:$KM57)))</f>
        <is>
          <t/>
        </is>
      </c>
      <c r="BZ55" s="319" t="inlineStr">
        <f aca="false">IF($B55="","",IF(COUNTIFS('English Scores- Leveled papers'!$H$4:$KM$4,BZ$3,'English Scores- Leveled papers'!$H57:$KM57,"&lt;&gt;")=0,"",SUMIF('English Scores- Leveled papers'!$H$4:$KM$4,BZ$3,'English Scores- Leveled papers'!$H57:$KM57)))</f>
        <is>
          <t/>
        </is>
      </c>
      <c r="CA55" s="319" t="inlineStr">
        <f aca="false">IF($B55="","",IF(COUNTIFS('English Scores- Leveled papers'!$H$4:$KM$4,CA$3,'English Scores- Leveled papers'!$H57:$KM57,"&lt;&gt;")=0,"",SUMIF('English Scores- Leveled papers'!$H$4:$KM$4,CA$3,'English Scores- Leveled papers'!$H57:$KM57)))</f>
        <is>
          <t/>
        </is>
      </c>
      <c r="CB55" s="319" t="inlineStr">
        <f aca="false">IF($B55="","",IF(COUNTIFS('English Scores- Leveled papers'!$H$4:$KM$4,CB$3,'English Scores- Leveled papers'!$H57:$KM57,"&lt;&gt;")=0,"",SUMIF('English Scores- Leveled papers'!$H$4:$KM$4,CB$3,'English Scores- Leveled papers'!$H57:$KM57)))</f>
        <is>
          <t/>
        </is>
      </c>
      <c r="CC55" s="319" t="inlineStr">
        <f aca="false">IF($B55="","",IF(COUNTIFS('English Scores- Leveled papers'!$H$4:$KM$4,CC$3,'English Scores- Leveled papers'!$H57:$KM57,"&lt;&gt;")=0,"",SUMIF('English Scores- Leveled papers'!$H$4:$KM$4,CC$3,'English Scores- Leveled papers'!$H57:$KM57)))</f>
        <is>
          <t/>
        </is>
      </c>
      <c r="CD55" s="319" t="inlineStr">
        <f aca="false">IF($B55="","",IF(COUNTIFS('English Scores- Leveled papers'!$H$4:$KM$4,CD$3,'English Scores- Leveled papers'!$H57:$KM57,"&lt;&gt;")=0,"",SUMIF('English Scores- Leveled papers'!$H$4:$KM$4,CD$3,'English Scores- Leveled papers'!$H57:$KM57)))</f>
        <is>
          <t/>
        </is>
      </c>
      <c r="CE55" s="319" t="inlineStr">
        <f aca="false">IF($B55="","",IF(COUNTIFS('English Scores- Leveled papers'!$H$4:$KM$4,CE$3,'English Scores- Leveled papers'!$H57:$KM57,"&lt;&gt;")=0,"",SUMIF('English Scores- Leveled papers'!$H$4:$KM$4,CE$3,'English Scores- Leveled papers'!$H57:$KM57)))</f>
        <is>
          <t/>
        </is>
      </c>
      <c r="CF55" s="319" t="inlineStr">
        <f aca="false">IF($B55="","",IF(COUNTIFS('English Scores- Leveled papers'!$H$4:$KM$4,CF$3,'English Scores- Leveled papers'!$H57:$KM57,"&lt;&gt;")=0,"",SUMIF('English Scores- Leveled papers'!$H$4:$KM$4,CF$3,'English Scores- Leveled papers'!$H57:$KM57)))</f>
        <is>
          <t/>
        </is>
      </c>
      <c r="CG55" s="319" t="inlineStr">
        <f aca="false">IF($B55="","",IF(COUNTIFS('English Scores- Leveled papers'!$H$4:$KM$4,CG$3,'English Scores- Leveled papers'!$H57:$KM57,"&lt;&gt;")=0,"",SUMIF('English Scores- Leveled papers'!$H$4:$KM$4,CG$3,'English Scores- Leveled papers'!$H57:$KM57)))</f>
        <is>
          <t/>
        </is>
      </c>
      <c r="CH55" s="319" t="inlineStr">
        <f aca="false">IF($B55="","",IF(COUNTIFS('English Scores- Leveled papers'!$H$4:$KM$4,CH$3,'English Scores- Leveled papers'!$H57:$KM57,"&lt;&gt;")=0,"",SUMIF('English Scores- Leveled papers'!$H$4:$KM$4,CH$3,'English Scores- Leveled papers'!$H57:$KM57)))</f>
        <is>
          <t/>
        </is>
      </c>
      <c r="CI55" s="319" t="inlineStr">
        <f aca="false">IF($B55="","",IF(COUNTIFS('English Scores- Leveled papers'!$H$4:$KM$4,CI$3,'English Scores- Leveled papers'!$H57:$KM57,"&lt;&gt;")=0,"",SUMIF('English Scores- Leveled papers'!$H$4:$KM$4,CI$3,'English Scores- Leveled papers'!$H57:$KM57)))</f>
        <is>
          <t/>
        </is>
      </c>
      <c r="CJ55" s="319" t="inlineStr">
        <f aca="false">IF($B55="","",IF(COUNTIFS('English Scores- Leveled papers'!$H$4:$KM$4,CJ$3,'English Scores- Leveled papers'!$H57:$KM57,"&lt;&gt;")=0,"",SUMIF('English Scores- Leveled papers'!$H$4:$KM$4,CJ$3,'English Scores- Leveled papers'!$H57:$KM57)))</f>
        <is>
          <t/>
        </is>
      </c>
      <c r="CK55" s="319" t="inlineStr">
        <f aca="false">IF($B55="","",IF(COUNTIFS('English Scores- Leveled papers'!$H$4:$KM$4,CK$3,'English Scores- Leveled papers'!$H57:$KM57,"&lt;&gt;")=0,"",SUMIF('English Scores- Leveled papers'!$H$4:$KM$4,CK$3,'English Scores- Leveled papers'!$H57:$KM57)))</f>
        <is>
          <t/>
        </is>
      </c>
      <c r="CL55" s="319" t="inlineStr">
        <f aca="false">IF($B55="","",IF(COUNTIFS('English Scores- Leveled papers'!$H$4:$KM$4,CL$3,'English Scores- Leveled papers'!$H57:$KM57,"&lt;&gt;")=0,"",SUMIF('English Scores- Leveled papers'!$H$4:$KM$4,CL$3,'English Scores- Leveled papers'!$H57:$KM57)))</f>
        <is>
          <t/>
        </is>
      </c>
      <c r="CM55" s="319" t="inlineStr">
        <f aca="false">IF($B55="","",IF(COUNTIFS('English Scores- Leveled papers'!$H$4:$KM$4,CM$3,'English Scores- Leveled papers'!$H57:$KM57,"&lt;&gt;")=0,"",SUMIF('English Scores- Leveled papers'!$H$4:$KM$4,CM$3,'English Scores- Leveled papers'!$H57:$KM57)))</f>
        <is>
          <t/>
        </is>
      </c>
      <c r="CN55" s="319" t="inlineStr">
        <f aca="false">IF($B55="","",IF(COUNTIFS('English Scores- Leveled papers'!$H$4:$KM$4,CN$3,'English Scores- Leveled papers'!$H57:$KM57,"&lt;&gt;")=0,"",SUMIF('English Scores- Leveled papers'!$H$4:$KM$4,CN$3,'English Scores- Leveled papers'!$H57:$KM57)))</f>
        <is>
          <t/>
        </is>
      </c>
      <c r="CO55" s="319" t="inlineStr">
        <f aca="false">IF($B55="","",IF(COUNTIFS('English Scores- Leveled papers'!$H$4:$KM$4,CO$3,'English Scores- Leveled papers'!$H57:$KM57,"&lt;&gt;")=0,"",SUMIF('English Scores- Leveled papers'!$H$4:$KM$4,CO$3,'English Scores- Leveled papers'!$H57:$KM57)))</f>
        <is>
          <t/>
        </is>
      </c>
      <c r="CP55" s="319" t="inlineStr">
        <f aca="false">IF($B55="","",IF(COUNTIFS('English Scores- Leveled papers'!$H$4:$KM$4,CP$3,'English Scores- Leveled papers'!$H57:$KM57,"&lt;&gt;")=0,"",SUMIF('English Scores- Leveled papers'!$H$4:$KM$4,CP$3,'English Scores- Leveled papers'!$H57:$KM57)))</f>
        <is>
          <t/>
        </is>
      </c>
      <c r="CQ55" s="319" t="inlineStr">
        <f aca="false">IF($B55="","",IF(COUNTIFS('English Scores- Leveled papers'!$H$4:$KM$4,CQ$3,'English Scores- Leveled papers'!$H57:$KM57,"&lt;&gt;")=0,"",SUMIF('English Scores- Leveled papers'!$H$4:$KM$4,CQ$3,'English Scores- Leveled papers'!$H57:$KM57)))</f>
        <is>
          <t/>
        </is>
      </c>
      <c r="CR55" s="319" t="inlineStr">
        <f aca="false">IF($B55="","",IF(COUNTIFS('English Scores- Leveled papers'!$H$4:$KM$4,CR$3,'English Scores- Leveled papers'!$H57:$KM57,"&lt;&gt;")=0,"",SUMIF('English Scores- Leveled papers'!$H$4:$KM$4,CR$3,'English Scores- Leveled papers'!$H57:$KM57)))</f>
        <is>
          <t/>
        </is>
      </c>
      <c r="CS55" s="319" t="inlineStr">
        <f aca="false">IF($B55="","",IF(COUNTIFS('English Scores- Leveled papers'!$H$4:$KM$4,CS$3,'English Scores- Leveled papers'!$H57:$KM57,"&lt;&gt;")=0,"",SUMIF('English Scores- Leveled papers'!$H$4:$KM$4,CS$3,'English Scores- Leveled papers'!$H57:$KM57)))</f>
        <is>
          <t/>
        </is>
      </c>
      <c r="CT55" s="319" t="inlineStr">
        <f aca="false">IF($B55="","",IF(COUNTIFS('English Scores- Leveled papers'!$H$4:$KM$4,CT$3,'English Scores- Leveled papers'!$H57:$KM57,"&lt;&gt;")=0,"",SUMIF('English Scores- Leveled papers'!$H$4:$KM$4,CT$3,'English Scores- Leveled papers'!$H57:$KM57)))</f>
        <is>
          <t/>
        </is>
      </c>
      <c r="CU55" s="319" t="inlineStr">
        <f aca="false">IF($B55="","",IF(COUNTIFS('English Scores- Leveled papers'!$H$4:$KM$4,CU$3,'English Scores- Leveled papers'!$H57:$KM57,"&lt;&gt;")=0,"",SUMIF('English Scores- Leveled papers'!$H$4:$KM$4,CU$3,'English Scores- Leveled papers'!$H57:$KM57)))</f>
        <is>
          <t/>
        </is>
      </c>
      <c r="CV55" s="319" t="inlineStr">
        <f aca="false">IF($B55="","",IF(COUNTIFS('English Scores- Leveled papers'!$H$4:$KM$4,CV$3,'English Scores- Leveled papers'!$H57:$KM57,"&lt;&gt;")=0,"",SUMIF('English Scores- Leveled papers'!$H$4:$KM$4,CV$3,'English Scores- Leveled papers'!$H57:$KM57)))</f>
        <is>
          <t/>
        </is>
      </c>
      <c r="CW55" s="319" t="inlineStr">
        <f aca="false">IF($B55="","",IF(COUNTIFS('English Scores- Leveled papers'!$H$4:$KM$4,CW$3,'English Scores- Leveled papers'!$H57:$KM57,"&lt;&gt;")=0,"",SUMIF('English Scores- Leveled papers'!$H$4:$KM$4,CW$3,'English Scores- Leveled papers'!$H57:$KM57)))</f>
        <is>
          <t/>
        </is>
      </c>
      <c r="CX55" s="319" t="inlineStr">
        <f aca="false">IF($B55="","",IF(COUNTIFS('English Scores- Leveled papers'!$H$4:$KM$4,CX$3,'English Scores- Leveled papers'!$H57:$KM57,"&lt;&gt;")=0,"",SUMIF('English Scores- Leveled papers'!$H$4:$KM$4,CX$3,'English Scores- Leveled papers'!$H57:$KM57)))</f>
        <is>
          <t/>
        </is>
      </c>
      <c r="CY55" s="319" t="inlineStr">
        <f aca="false">IF($B55="","",IF(COUNTIFS('English Scores- Leveled papers'!$H$4:$KM$4,CY$3,'English Scores- Leveled papers'!$H57:$KM57,"&lt;&gt;")=0,"",SUMIF('English Scores- Leveled papers'!$H$4:$KM$4,CY$3,'English Scores- Leveled papers'!$H57:$KM57)))</f>
        <is>
          <t/>
        </is>
      </c>
      <c r="CZ55" s="319" t="inlineStr">
        <f aca="false">IF($B55="","",IF(COUNTIFS('English Scores- Leveled papers'!$H$4:$KM$4,CZ$3,'English Scores- Leveled papers'!$H57:$KM57,"&lt;&gt;")=0,"",SUMIF('English Scores- Leveled papers'!$H$4:$KM$4,CZ$3,'English Scores- Leveled papers'!$H57:$KM57)))</f>
        <is>
          <t/>
        </is>
      </c>
      <c r="DA55" s="319" t="inlineStr">
        <f aca="false">IF($B55="","",IF(COUNTIFS('English Scores- Leveled papers'!$H$4:$KM$4,DA$3,'English Scores- Leveled papers'!$H57:$KM57,"&lt;&gt;")=0,"",SUMIF('English Scores- Leveled papers'!$H$4:$KM$4,DA$3,'English Scores- Leveled papers'!$H57:$KM57)))</f>
        <is>
          <t/>
        </is>
      </c>
      <c r="DB55" s="319" t="inlineStr">
        <f aca="false">IF($B55="","",IF(COUNTIFS('English Scores- Leveled papers'!$H$4:$KM$4,DB$3,'English Scores- Leveled papers'!$H57:$KM57,"&lt;&gt;")=0,"",SUMIF('English Scores- Leveled papers'!$H$4:$KM$4,DB$3,'English Scores- Leveled papers'!$H57:$KM57)))</f>
        <is>
          <t/>
        </is>
      </c>
      <c r="DC55" s="319" t="inlineStr">
        <f aca="false">IF($B55="","",IF(COUNTIFS('English Scores- Leveled papers'!$H$4:$KM$4,DC$3,'English Scores- Leveled papers'!$H57:$KM57,"&lt;&gt;")=0,"",SUMIF('English Scores- Leveled papers'!$H$4:$KM$4,DC$3,'English Scores- Leveled papers'!$H57:$KM57)))</f>
        <is>
          <t/>
        </is>
      </c>
      <c r="DD55" s="319" t="inlineStr">
        <f aca="false">IF($B55="","",IF(COUNTIFS('English Scores- Leveled papers'!$H$4:$KM$4,DD$3,'English Scores- Leveled papers'!$H57:$KM57,"&lt;&gt;")=0,"",SUMIF('English Scores- Leveled papers'!$H$4:$KM$4,DD$3,'English Scores- Leveled papers'!$H57:$KM57)))</f>
        <is>
          <t/>
        </is>
      </c>
      <c r="DE55" s="319" t="inlineStr">
        <f aca="false">IF($B55="","",IF(COUNTIFS('English Scores- Leveled papers'!$H$4:$KM$4,DE$3,'English Scores- Leveled papers'!$H57:$KM57,"&lt;&gt;")=0,"",SUMIF('English Scores- Leveled papers'!$H$4:$KM$4,DE$3,'English Scores- Leveled papers'!$H57:$KM57)))</f>
        <is>
          <t/>
        </is>
      </c>
      <c r="DF55" s="319" t="inlineStr">
        <f aca="false">IF($B55="","",IF(COUNTIFS('English Scores- Leveled papers'!$H$4:$KM$4,DF$3,'English Scores- Leveled papers'!$H57:$KM57,"&lt;&gt;")=0,"",SUMIF('English Scores- Leveled papers'!$H$4:$KM$4,DF$3,'English Scores- Leveled papers'!$H57:$KM57)))</f>
        <is>
          <t/>
        </is>
      </c>
      <c r="DG55" s="319" t="inlineStr">
        <f aca="false">IF($B55="","",IF(COUNTIFS('English Scores- Leveled papers'!$H$4:$KM$4,DG$3,'English Scores- Leveled papers'!$H57:$KM57,"&lt;&gt;")=0,"",SUMIF('English Scores- Leveled papers'!$H$4:$KM$4,DG$3,'English Scores- Leveled papers'!$H57:$KM57)))</f>
        <is>
          <t/>
        </is>
      </c>
      <c r="DH55" s="319" t="inlineStr">
        <f aca="false">IF($B55="","",IF(COUNTIFS('English Scores- Leveled papers'!$H$4:$KM$4,DH$3,'English Scores- Leveled papers'!$H57:$KM57,"&lt;&gt;")=0,"",SUMIF('English Scores- Leveled papers'!$H$4:$KM$4,DH$3,'English Scores- Leveled papers'!$H57:$KM57)))</f>
        <is>
          <t/>
        </is>
      </c>
      <c r="DI55" s="319" t="inlineStr">
        <f aca="false">IF($B55="","",IF(COUNTIFS('English Scores- Leveled papers'!$H$4:$KM$4,DI$3,'English Scores- Leveled papers'!$H57:$KM57,"&lt;&gt;")=0,"",SUMIF('English Scores- Leveled papers'!$H$4:$KM$4,DI$3,'English Scores- Leveled papers'!$H57:$KM57)))</f>
        <is>
          <t/>
        </is>
      </c>
      <c r="DJ55" s="319" t="inlineStr">
        <f aca="false">IF($B55="","",IF(COUNTIFS('English Scores- Leveled papers'!$H$4:$KM$4,DJ$3,'English Scores- Leveled papers'!$H57:$KM57,"&lt;&gt;")=0,"",SUMIF('English Scores- Leveled papers'!$H$4:$KM$4,DJ$3,'English Scores- Leveled papers'!$H57:$KM57)))</f>
        <is>
          <t/>
        </is>
      </c>
      <c r="DK55" s="319" t="inlineStr">
        <f aca="false">IF($B55="","",IF(COUNTIFS('English Scores- Leveled papers'!$H$4:$KM$4,DK$3,'English Scores- Leveled papers'!$H57:$KM57,"&lt;&gt;")=0,"",SUMIF('English Scores- Leveled papers'!$H$4:$KM$4,DK$3,'English Scores- Leveled papers'!$H57:$KM57)))</f>
        <is>
          <t/>
        </is>
      </c>
      <c r="DL55" s="319" t="inlineStr">
        <f aca="false">IF($B55="","",IF(COUNTIFS('English Scores- Leveled papers'!$H$4:$KM$4,DL$3,'English Scores- Leveled papers'!$H57:$KM57,"&lt;&gt;")=0,"",SUMIF('English Scores- Leveled papers'!$H$4:$KM$4,DL$3,'English Scores- Leveled papers'!$H57:$KM57)))</f>
        <is>
          <t/>
        </is>
      </c>
      <c r="DM55" s="319" t="inlineStr">
        <f aca="false">IF($B55="","",IF(COUNTIFS('English Scores- Leveled papers'!$H$4:$KM$4,DM$3,'English Scores- Leveled papers'!$H57:$KM57,"&lt;&gt;")=0,"",SUMIF('English Scores- Leveled papers'!$H$4:$KM$4,DM$3,'English Scores- Leveled papers'!$H57:$KM57)))</f>
        <is>
          <t/>
        </is>
      </c>
      <c r="DN55" s="319" t="inlineStr">
        <f aca="false">IF($B55="","",IF(COUNTIFS('English Scores- Leveled papers'!$H$4:$KM$4,DN$3,'English Scores- Leveled papers'!$H57:$KM57,"&lt;&gt;")=0,"",SUMIF('English Scores- Leveled papers'!$H$4:$KM$4,DN$3,'English Scores- Leveled papers'!$H57:$KM57)))</f>
        <is>
          <t/>
        </is>
      </c>
      <c r="DO55" s="319" t="inlineStr">
        <f aca="false">IF($B55="","",IF(COUNTIFS('English Scores- Leveled papers'!$H$4:$KM$4,DO$3,'English Scores- Leveled papers'!$H57:$KM57,"&lt;&gt;")=0,"",SUMIF('English Scores- Leveled papers'!$H$4:$KM$4,DO$3,'English Scores- Leveled papers'!$H57:$KM57)))</f>
        <is>
          <t/>
        </is>
      </c>
      <c r="DP55" s="319" t="inlineStr">
        <f aca="false">IF($B55="","",IF(COUNTIFS('English Scores- Leveled papers'!$H$4:$KM$4,DP$3,'English Scores- Leveled papers'!$H57:$KM57,"&lt;&gt;")=0,"",SUMIF('English Scores- Leveled papers'!$H$4:$KM$4,DP$3,'English Scores- Leveled papers'!$H57:$KM57)))</f>
        <is>
          <t/>
        </is>
      </c>
      <c r="DQ55" s="320" t="inlineStr">
        <f aca="false">IF($B55="","",IF(COUNTIFS('English Scores- Leveled papers'!$H$4:$KM$4,DQ$3,'English Scores- Leveled papers'!$H57:$KM57,"&lt;&gt;")=0,"",SUMIF('English Scores- Leveled papers'!$H$4:$KM$4,DQ$3,'English Scores- Leveled papers'!$H57:$KM57)))</f>
        <is>
          <t/>
        </is>
      </c>
      <c r="DR55" s="321" t="inlineStr">
        <f aca="false">IF('Cover Sheet'!$AC$6="6th", 'Eng GLA 6th, 7th, 8th'!D58, "")</f>
        <is>
          <t/>
        </is>
      </c>
      <c r="DU55" s="319" t="inlineStr">
        <f aca="false">IF($B55="","",IF(COUNTIFS('Eng GLA 6th, 7th, 8th'!$E$4:$DV$4,DU$3,'Eng GLA 6th, 7th, 8th'!$E58:$DV58,"&lt;&gt;")=0,"",SUMIF('Eng GLA 6th, 7th, 8th'!$E$4:$DV$4,DU$3,'Eng GLA 6th, 7th, 8th'!$E58:$DV58)))</f>
        <is>
          <t/>
        </is>
      </c>
      <c r="DV55" s="319" t="inlineStr">
        <f aca="false">IF($B55="","",IF(COUNTIFS('Eng GLA 6th, 7th, 8th'!$E$4:$DV$4,DV$3,'Eng GLA 6th, 7th, 8th'!$E58:$DV58,"&lt;&gt;")=0,"",SUMIF('Eng GLA 6th, 7th, 8th'!$E$4:$DV$4,DV$3,'Eng GLA 6th, 7th, 8th'!$E58:$DV58)))</f>
        <is>
          <t/>
        </is>
      </c>
      <c r="DW55" s="319" t="inlineStr">
        <f aca="false">IF($B55="","",IF(COUNTIFS('Eng GLA 6th, 7th, 8th'!$E$4:$DV$4,DW$3,'Eng GLA 6th, 7th, 8th'!$E58:$DV58,"&lt;&gt;")=0,"",SUMIF('Eng GLA 6th, 7th, 8th'!$E$4:$DV$4,DW$3,'Eng GLA 6th, 7th, 8th'!$E58:$DV58)))</f>
        <is>
          <t/>
        </is>
      </c>
      <c r="DX55" s="319" t="inlineStr">
        <f aca="false">IF($B55="","",IF(COUNTIFS('Eng GLA 6th, 7th, 8th'!$E$4:$DV$4,DX$3,'Eng GLA 6th, 7th, 8th'!$E58:$DV58,"&lt;&gt;")=0,"",SUMIF('Eng GLA 6th, 7th, 8th'!$E$4:$DV$4,DX$3,'Eng GLA 6th, 7th, 8th'!$E58:$DV58)))</f>
        <is>
          <t/>
        </is>
      </c>
      <c r="DY55" s="319" t="inlineStr">
        <f aca="false">IF($B55="","",IF(COUNTIFS('Eng GLA 6th, 7th, 8th'!$E$4:$DV$4,DY$3,'Eng GLA 6th, 7th, 8th'!$E58:$DV58,"&lt;&gt;")=0,"",SUMIF('Eng GLA 6th, 7th, 8th'!$E$4:$DV$4,DY$3,'Eng GLA 6th, 7th, 8th'!$E58:$DV58)))</f>
        <is>
          <t/>
        </is>
      </c>
      <c r="DZ55" s="319" t="inlineStr">
        <f aca="false">IF($B55="","",IF(COUNTIFS('Eng GLA 6th, 7th, 8th'!$E$4:$DV$4,DZ$3,'Eng GLA 6th, 7th, 8th'!$E58:$DV58,"&lt;&gt;")=0,"",SUMIF('Eng GLA 6th, 7th, 8th'!$E$4:$DV$4,DZ$3,'Eng GLA 6th, 7th, 8th'!$E58:$DV58)))</f>
        <is>
          <t/>
        </is>
      </c>
      <c r="EA55" s="319" t="inlineStr">
        <f aca="false">IF($B55="","",IF(COUNTIFS('Eng GLA 6th, 7th, 8th'!$E$4:$DV$4,EA$3,'Eng GLA 6th, 7th, 8th'!$E58:$DV58,"&lt;&gt;")=0,"",SUMIF('Eng GLA 6th, 7th, 8th'!$E$4:$DV$4,EA$3,'Eng GLA 6th, 7th, 8th'!$E58:$DV58)))</f>
        <is>
          <t/>
        </is>
      </c>
      <c r="EB55" s="319" t="inlineStr">
        <f aca="false">IF($B55="","",IF(COUNTIFS('Eng GLA 6th, 7th, 8th'!$E$4:$DV$4,EB$3,'Eng GLA 6th, 7th, 8th'!$E58:$DV58,"&lt;&gt;")=0,"",SUMIF('Eng GLA 6th, 7th, 8th'!$E$4:$DV$4,EB$3,'Eng GLA 6th, 7th, 8th'!$E58:$DV58)))</f>
        <is>
          <t/>
        </is>
      </c>
      <c r="EC55" s="319" t="inlineStr">
        <f aca="false">IF($B55="","",IF(COUNTIFS('Eng GLA 6th, 7th, 8th'!$E$4:$DV$4,EC$3,'Eng GLA 6th, 7th, 8th'!$E58:$DV58,"&lt;&gt;")=0,"",SUMIF('Eng GLA 6th, 7th, 8th'!$E$4:$DV$4,EC$3,'Eng GLA 6th, 7th, 8th'!$E58:$DV58)))</f>
        <is>
          <t/>
        </is>
      </c>
      <c r="ED55" s="319" t="inlineStr">
        <f aca="false">IF($B55="","",IF(COUNTIFS('Eng GLA 6th, 7th, 8th'!$E$4:$DV$4,ED$3,'Eng GLA 6th, 7th, 8th'!$E58:$DV58,"&lt;&gt;")=0,"",SUMIF('Eng GLA 6th, 7th, 8th'!$E$4:$DV$4,ED$3,'Eng GLA 6th, 7th, 8th'!$E58:$DV58)))</f>
        <is>
          <t/>
        </is>
      </c>
      <c r="EE55" s="319" t="inlineStr">
        <f aca="false">IF($B55="","",IF(COUNTIFS('Eng GLA 6th, 7th, 8th'!$E$4:$DV$4,EE$3,'Eng GLA 6th, 7th, 8th'!$E58:$DV58,"&lt;&gt;")=0,"",SUMIF('Eng GLA 6th, 7th, 8th'!$E$4:$DV$4,EE$3,'Eng GLA 6th, 7th, 8th'!$E58:$DV58)))</f>
        <is>
          <t/>
        </is>
      </c>
      <c r="EF55" s="319" t="inlineStr">
        <f aca="false">IF($B55="","",IF(COUNTIFS('Eng GLA 6th, 7th, 8th'!$E$4:$DV$4,EF$3,'Eng GLA 6th, 7th, 8th'!$E58:$DV58,"&lt;&gt;")=0,"",SUMIF('Eng GLA 6th, 7th, 8th'!$E$4:$DV$4,EF$3,'Eng GLA 6th, 7th, 8th'!$E58:$DV58)))</f>
        <is>
          <t/>
        </is>
      </c>
      <c r="EG55" s="319" t="inlineStr">
        <f aca="false">IF($B55="","",IF(COUNTIFS('Eng GLA 6th, 7th, 8th'!$E$4:$DV$4,EG$3,'Eng GLA 6th, 7th, 8th'!$E58:$DV58,"&lt;&gt;")=0,"",SUMIF('Eng GLA 6th, 7th, 8th'!$E$4:$DV$4,EG$3,'Eng GLA 6th, 7th, 8th'!$E58:$DV58)))</f>
        <is>
          <t/>
        </is>
      </c>
      <c r="EH55" s="319" t="inlineStr">
        <f aca="false">IF($B55="","",IF(COUNTIFS('Eng GLA 6th, 7th, 8th'!$E$4:$DV$4,EH$3,'Eng GLA 6th, 7th, 8th'!$E58:$DV58,"&lt;&gt;")=0,"",SUMIF('Eng GLA 6th, 7th, 8th'!$E$4:$DV$4,EH$3,'Eng GLA 6th, 7th, 8th'!$E58:$DV58)))</f>
        <is>
          <t/>
        </is>
      </c>
      <c r="EI55" s="319" t="inlineStr">
        <f aca="false">IF($B55="","",IF(COUNTIFS('Eng GLA 6th, 7th, 8th'!$E$4:$DV$4,EI$3,'Eng GLA 6th, 7th, 8th'!$E58:$DV58,"&lt;&gt;")=0,"",SUMIF('Eng GLA 6th, 7th, 8th'!$E$4:$DV$4,EI$3,'Eng GLA 6th, 7th, 8th'!$E58:$DV58)))</f>
        <is>
          <t/>
        </is>
      </c>
      <c r="EJ55" s="322" t="inlineStr">
        <f aca="false">IF('Cover Sheet'!$AC$6="7th", 'Eng GLA 6th, 7th, 8th'!AQ58, "")</f>
        <is>
          <t/>
        </is>
      </c>
      <c r="EK55" s="319" t="inlineStr">
        <f aca="false">IF($B55="","",IF(COUNTIFS('Eng GLA 6th, 7th, 8th'!$E$4:$DV$4,EK$3,'Eng GLA 6th, 7th, 8th'!$E58:$DV58,"&lt;&gt;")=0,"",SUMIF('Eng GLA 6th, 7th, 8th'!$E$4:$DV$4,EK$3,'Eng GLA 6th, 7th, 8th'!$E58:$DV58)))</f>
        <is>
          <t/>
        </is>
      </c>
      <c r="EL55" s="319" t="inlineStr">
        <f aca="false">IF($B55="","",IF(COUNTIFS('Eng GLA 6th, 7th, 8th'!$E$4:$DV$4,EL$3,'Eng GLA 6th, 7th, 8th'!$E58:$DV58,"&lt;&gt;")=0,"",SUMIF('Eng GLA 6th, 7th, 8th'!$E$4:$DV$4,EL$3,'Eng GLA 6th, 7th, 8th'!$E58:$DV58)))</f>
        <is>
          <t/>
        </is>
      </c>
      <c r="EM55" s="319" t="inlineStr">
        <f aca="false">IF($B55="","",IF(COUNTIFS('Eng GLA 6th, 7th, 8th'!$E$4:$DV$4,EM$3,'Eng GLA 6th, 7th, 8th'!$E58:$DV58,"&lt;&gt;")=0,"",SUMIF('Eng GLA 6th, 7th, 8th'!$E$4:$DV$4,EM$3,'Eng GLA 6th, 7th, 8th'!$E58:$DV58)))</f>
        <is>
          <t/>
        </is>
      </c>
      <c r="EN55" s="319" t="inlineStr">
        <f aca="false">IF($B55="","",IF(COUNTIFS('Eng GLA 6th, 7th, 8th'!$E$4:$DV$4,EN$3,'Eng GLA 6th, 7th, 8th'!$E58:$DV58,"&lt;&gt;")=0,"",SUMIF('Eng GLA 6th, 7th, 8th'!$E$4:$DV$4,EN$3,'Eng GLA 6th, 7th, 8th'!$E58:$DV58)))</f>
        <is>
          <t/>
        </is>
      </c>
      <c r="EO55" s="319" t="inlineStr">
        <f aca="false">IF($B55="","",IF(COUNTIFS('Eng GLA 6th, 7th, 8th'!$E$4:$DV$4,EO$3,'Eng GLA 6th, 7th, 8th'!$E58:$DV58,"&lt;&gt;")=0,"",SUMIF('Eng GLA 6th, 7th, 8th'!$E$4:$DV$4,EO$3,'Eng GLA 6th, 7th, 8th'!$E58:$DV58)))</f>
        <is>
          <t/>
        </is>
      </c>
      <c r="EP55" s="319" t="inlineStr">
        <f aca="false">IF($B55="","",IF(COUNTIFS('Eng GLA 6th, 7th, 8th'!$E$4:$DV$4,EP$3,'Eng GLA 6th, 7th, 8th'!$E58:$DV58,"&lt;&gt;")=0,"",SUMIF('Eng GLA 6th, 7th, 8th'!$E$4:$DV$4,EP$3,'Eng GLA 6th, 7th, 8th'!$E58:$DV58)))</f>
        <is>
          <t/>
        </is>
      </c>
      <c r="EQ55" s="319" t="inlineStr">
        <f aca="false">IF($B55="","",IF(COUNTIFS('Eng GLA 6th, 7th, 8th'!$E$4:$DV$4,EQ$3,'Eng GLA 6th, 7th, 8th'!$E58:$DV58,"&lt;&gt;")=0,"",SUMIF('Eng GLA 6th, 7th, 8th'!$E$4:$DV$4,EQ$3,'Eng GLA 6th, 7th, 8th'!$E58:$DV58)))</f>
        <is>
          <t/>
        </is>
      </c>
      <c r="ER55" s="319" t="inlineStr">
        <f aca="false">IF($B55="","",IF(COUNTIFS('Eng GLA 6th, 7th, 8th'!$E$4:$DV$4,ER$3,'Eng GLA 6th, 7th, 8th'!$E58:$DV58,"&lt;&gt;")=0,"",SUMIF('Eng GLA 6th, 7th, 8th'!$E$4:$DV$4,ER$3,'Eng GLA 6th, 7th, 8th'!$E58:$DV58)))</f>
        <is>
          <t/>
        </is>
      </c>
      <c r="ES55" s="319" t="inlineStr">
        <f aca="false">IF($B55="","",IF(COUNTIFS('Eng GLA 6th, 7th, 8th'!$E$4:$DV$4,ES$3,'Eng GLA 6th, 7th, 8th'!$E58:$DV58,"&lt;&gt;")=0,"",SUMIF('Eng GLA 6th, 7th, 8th'!$E$4:$DV$4,ES$3,'Eng GLA 6th, 7th, 8th'!$E58:$DV58)))</f>
        <is>
          <t/>
        </is>
      </c>
      <c r="ET55" s="319" t="inlineStr">
        <f aca="false">IF($B55="","",IF(COUNTIFS('Eng GLA 6th, 7th, 8th'!$E$4:$DV$4,ET$3,'Eng GLA 6th, 7th, 8th'!$E58:$DV58,"&lt;&gt;")=0,"",SUMIF('Eng GLA 6th, 7th, 8th'!$E$4:$DV$4,ET$3,'Eng GLA 6th, 7th, 8th'!$E58:$DV58)))</f>
        <is>
          <t/>
        </is>
      </c>
      <c r="EU55" s="319" t="inlineStr">
        <f aca="false">IF($B55="","",IF(COUNTIFS('Eng GLA 6th, 7th, 8th'!$E$4:$DV$4,EU$3,'Eng GLA 6th, 7th, 8th'!$E58:$DV58,"&lt;&gt;")=0,"",SUMIF('Eng GLA 6th, 7th, 8th'!$E$4:$DV$4,EU$3,'Eng GLA 6th, 7th, 8th'!$E58:$DV58)))</f>
        <is>
          <t/>
        </is>
      </c>
      <c r="EV55" s="319" t="inlineStr">
        <f aca="false">IF($B55="","",IF(COUNTIFS('Eng GLA 6th, 7th, 8th'!$E$4:$DV$4,EV$3,'Eng GLA 6th, 7th, 8th'!$E58:$DV58,"&lt;&gt;")=0,"",SUMIF('Eng GLA 6th, 7th, 8th'!$E$4:$DV$4,EV$3,'Eng GLA 6th, 7th, 8th'!$E58:$DV58)))</f>
        <is>
          <t/>
        </is>
      </c>
      <c r="EW55" s="319" t="inlineStr">
        <f aca="false">IF($B55="","",IF(COUNTIFS('Eng GLA 6th, 7th, 8th'!$E$4:$DV$4,EW$3,'Eng GLA 6th, 7th, 8th'!$E58:$DV58,"&lt;&gt;")=0,"",SUMIF('Eng GLA 6th, 7th, 8th'!$E$4:$DV$4,EW$3,'Eng GLA 6th, 7th, 8th'!$E58:$DV58)))</f>
        <is>
          <t/>
        </is>
      </c>
      <c r="EX55" s="319" t="inlineStr">
        <f aca="false">IF($B55="","",IF(COUNTIFS('Eng GLA 6th, 7th, 8th'!$E$4:$DV$4,EX$3,'Eng GLA 6th, 7th, 8th'!$E58:$DV58,"&lt;&gt;")=0,"",SUMIF('Eng GLA 6th, 7th, 8th'!$E$4:$DV$4,EX$3,'Eng GLA 6th, 7th, 8th'!$E58:$DV58)))</f>
        <is>
          <t/>
        </is>
      </c>
      <c r="EY55" s="319" t="inlineStr">
        <f aca="false">IF($B55="","",IF(COUNTIFS('Eng GLA 6th, 7th, 8th'!$E$4:$DV$4,EY$3,'Eng GLA 6th, 7th, 8th'!$E58:$DV58,"&lt;&gt;")=0,"",SUMIF('Eng GLA 6th, 7th, 8th'!$E$4:$DV$4,EY$3,'Eng GLA 6th, 7th, 8th'!$E58:$DV58)))</f>
        <is>
          <t/>
        </is>
      </c>
      <c r="EZ55" s="322" t="inlineStr">
        <f aca="false">IF('Cover Sheet'!$AC$6="8th", 'Eng GLA 6th, 7th, 8th'!CG58, "")</f>
        <is>
          <t/>
        </is>
      </c>
      <c r="FA55" s="319" t="inlineStr">
        <f aca="false">IF($B55="","",IF(COUNTIFS('Eng GLA 6th, 7th, 8th'!$E$4:$DV$4,FA$3,'Eng GLA 6th, 7th, 8th'!$E58:$DV58,"&lt;&gt;")=0,"",SUMIF('Eng GLA 6th, 7th, 8th'!$E$4:$DV$4,FA$3,'Eng GLA 6th, 7th, 8th'!$E58:$DV58)))</f>
        <is>
          <t/>
        </is>
      </c>
      <c r="FB55" s="319" t="inlineStr">
        <f aca="false">IF($B55="","",IF(COUNTIFS('Eng GLA 6th, 7th, 8th'!$E$4:$DV$4,FB$3,'Eng GLA 6th, 7th, 8th'!$E58:$DV58,"&lt;&gt;")=0,"",SUMIF('Eng GLA 6th, 7th, 8th'!$E$4:$DV$4,FB$3,'Eng GLA 6th, 7th, 8th'!$E58:$DV58)))</f>
        <is>
          <t/>
        </is>
      </c>
      <c r="FC55" s="319" t="inlineStr">
        <f aca="false">IF($B55="","",IF(COUNTIFS('Eng GLA 6th, 7th, 8th'!$E$4:$DV$4,FC$3,'Eng GLA 6th, 7th, 8th'!$E58:$DV58,"&lt;&gt;")=0,"",SUMIF('Eng GLA 6th, 7th, 8th'!$E$4:$DV$4,FC$3,'Eng GLA 6th, 7th, 8th'!$E58:$DV58)))</f>
        <is>
          <t/>
        </is>
      </c>
      <c r="FD55" s="319" t="inlineStr">
        <f aca="false">IF($B55="","",IF(COUNTIFS('Eng GLA 6th, 7th, 8th'!$E$4:$DV$4,FD$3,'Eng GLA 6th, 7th, 8th'!$E58:$DV58,"&lt;&gt;")=0,"",SUMIF('Eng GLA 6th, 7th, 8th'!$E$4:$DV$4,FD$3,'Eng GLA 6th, 7th, 8th'!$E58:$DV58)))</f>
        <is>
          <t/>
        </is>
      </c>
      <c r="FE55" s="319" t="inlineStr">
        <f aca="false">IF($B55="","",IF(COUNTIFS('Eng GLA 6th, 7th, 8th'!$E$4:$DV$4,FE$3,'Eng GLA 6th, 7th, 8th'!$E58:$DV58,"&lt;&gt;")=0,"",SUMIF('Eng GLA 6th, 7th, 8th'!$E$4:$DV$4,FE$3,'Eng GLA 6th, 7th, 8th'!$E58:$DV58)))</f>
        <is>
          <t/>
        </is>
      </c>
      <c r="FF55" s="319" t="inlineStr">
        <f aca="false">IF($B55="","",IF(COUNTIFS('Eng GLA 6th, 7th, 8th'!$E$4:$DV$4,FF$3,'Eng GLA 6th, 7th, 8th'!$E58:$DV58,"&lt;&gt;")=0,"",SUMIF('Eng GLA 6th, 7th, 8th'!$E$4:$DV$4,FF$3,'Eng GLA 6th, 7th, 8th'!$E58:$DV58)))</f>
        <is>
          <t/>
        </is>
      </c>
      <c r="FG55" s="319" t="inlineStr">
        <f aca="false">IF($B55="","",IF(COUNTIFS('Eng GLA 6th, 7th, 8th'!$E$4:$DV$4,FG$3,'Eng GLA 6th, 7th, 8th'!$E58:$DV58,"&lt;&gt;")=0,"",SUMIF('Eng GLA 6th, 7th, 8th'!$E$4:$DV$4,FG$3,'Eng GLA 6th, 7th, 8th'!$E58:$DV58)))</f>
        <is>
          <t/>
        </is>
      </c>
      <c r="FH55" s="319" t="inlineStr">
        <f aca="false">IF($B55="","",IF(COUNTIFS('Eng GLA 6th, 7th, 8th'!$E$4:$DV$4,FH$3,'Eng GLA 6th, 7th, 8th'!$E58:$DV58,"&lt;&gt;")=0,"",SUMIF('Eng GLA 6th, 7th, 8th'!$E$4:$DV$4,FH$3,'Eng GLA 6th, 7th, 8th'!$E58:$DV58)))</f>
        <is>
          <t/>
        </is>
      </c>
      <c r="FI55" s="319" t="inlineStr">
        <f aca="false">IF($B55="","",IF(COUNTIFS('Eng GLA 6th, 7th, 8th'!$E$4:$DV$4,FI$3,'Eng GLA 6th, 7th, 8th'!$E58:$DV58,"&lt;&gt;")=0,"",SUMIF('Eng GLA 6th, 7th, 8th'!$E$4:$DV$4,FI$3,'Eng GLA 6th, 7th, 8th'!$E58:$DV58)))</f>
        <is>
          <t/>
        </is>
      </c>
      <c r="FJ55" s="319" t="inlineStr">
        <f aca="false">IF($B55="","",IF(COUNTIFS('Eng GLA 6th, 7th, 8th'!$E$4:$DV$4,FJ$3,'Eng GLA 6th, 7th, 8th'!$E58:$DV58,"&lt;&gt;")=0,"",SUMIF('Eng GLA 6th, 7th, 8th'!$E$4:$DV$4,FJ$3,'Eng GLA 6th, 7th, 8th'!$E58:$DV58)))</f>
        <is>
          <t/>
        </is>
      </c>
      <c r="FK55" s="319" t="inlineStr">
        <f aca="false">IF($B55="","",IF(COUNTIFS('Eng GLA 6th, 7th, 8th'!$E$4:$DV$4,FK$3,'Eng GLA 6th, 7th, 8th'!$E58:$DV58,"&lt;&gt;")=0,"",SUMIF('Eng GLA 6th, 7th, 8th'!$E$4:$DV$4,FK$3,'Eng GLA 6th, 7th, 8th'!$E58:$DV58)))</f>
        <is>
          <t/>
        </is>
      </c>
      <c r="FL55" s="319" t="inlineStr">
        <f aca="false">IF($B55="","",IF(COUNTIFS('Eng GLA 6th, 7th, 8th'!$E$4:$DV$4,FL$3,'Eng GLA 6th, 7th, 8th'!$E58:$DV58,"&lt;&gt;")=0,"",SUMIF('Eng GLA 6th, 7th, 8th'!$E$4:$DV$4,FL$3,'Eng GLA 6th, 7th, 8th'!$E58:$DV58)))</f>
        <is>
          <t/>
        </is>
      </c>
      <c r="FM55" s="319" t="inlineStr">
        <f aca="false">IF($B55="","",IF(COUNTIFS('Eng GLA 6th, 7th, 8th'!$E$4:$DV$4,FM$3,'Eng GLA 6th, 7th, 8th'!$E58:$DV58,"&lt;&gt;")=0,"",SUMIF('Eng GLA 6th, 7th, 8th'!$E$4:$DV$4,FM$3,'Eng GLA 6th, 7th, 8th'!$E58:$DV58)))</f>
        <is>
          <t/>
        </is>
      </c>
      <c r="FN55" s="319" t="inlineStr">
        <f aca="false">IF($B55="","",IF(COUNTIFS('Eng GLA 6th, 7th, 8th'!$E$4:$DV$4,FN$3,'Eng GLA 6th, 7th, 8th'!$E58:$DV58,"&lt;&gt;")=0,"",SUMIF('Eng GLA 6th, 7th, 8th'!$E$4:$DV$4,FN$3,'Eng GLA 6th, 7th, 8th'!$E58:$DV58)))</f>
        <is>
          <t/>
        </is>
      </c>
      <c r="FO55" s="319" t="inlineStr">
        <f aca="false">IF($B55="","",IF(COUNTIFS('Eng GLA 6th, 7th, 8th'!$E$4:$DV$4,FO$3,'Eng GLA 6th, 7th, 8th'!$E58:$DV58,"&lt;&gt;")=0,"",SUMIF('Eng GLA 6th, 7th, 8th'!$E$4:$DV$4,FO$3,'Eng GLA 6th, 7th, 8th'!$E58:$DV58)))</f>
        <is>
          <t/>
        </is>
      </c>
    </row>
    <row r="56" customFormat="false" ht="12.75" hidden="false" customHeight="true" outlineLevel="0" collapsed="false">
      <c r="A56" s="315" t="n">
        <v>52</v>
      </c>
      <c r="B56" s="315" t="inlineStr">
        <f aca="false">'English Scores- Leveled papers'!B58</f>
        <is>
          <t/>
        </is>
      </c>
      <c r="C56" s="315"/>
      <c r="D56" s="316" t="inlineStr">
        <f aca="false">IF(OR(B56="",H56="",'Cover Sheet'!E56=""),"",'Cover Sheet'!E56)</f>
        <is>
          <t/>
        </is>
      </c>
      <c r="E56" s="316" t="inlineStr">
        <f aca="false">IF(OR(B56="",H56="",'Cover Sheet'!F56=""),"",'Cover Sheet'!F56)</f>
        <is>
          <t/>
        </is>
      </c>
      <c r="F56" s="316" t="inlineStr">
        <f aca="false">IF(OR(B56="",H56="",'Cover Sheet'!H56=""),"",'Cover Sheet'!H56)</f>
        <is>
          <t/>
        </is>
      </c>
      <c r="G56" s="316"/>
      <c r="H56" s="316" t="inlineStr">
        <f aca="false">IF(OR(B56="",COUNT('English Scores- Leveled papers'!H58:KM58)=0),"",IF((AND(AB56&gt;=(70/100),AB56&lt;1.1)),9,IF((AND(AA56&gt;=(70/100),AA56&lt;1.1)),8,IF((AND(Z56&gt;=(70/100),Z56&lt;1.1)),7,IF((AND(Y56&gt;=(70/100),Y56&lt;1.1)),6,IF(AND(X56&gt;=0.7,X56&lt;1.1),5.5,IF(AND(W56&gt;=0.7,W56&lt;1.1),5,IF(AND(V56&gt;=0.7,V56&lt;1.1),4.5,IF(AND(U56&gt;=0.7,U56&lt;1.1),4,IF(AND(T56&gt;=0.7,T56&lt;1.1),3.5,IF(AND(S56&gt;=0.7,S56&lt;1.1),3,IF(AND(R56&gt;=0.7,R56&lt;1.1),2.5,IF(AND(Q56&gt;=0.7,Q56&lt;1.1),2,IF(AND(P56&gt;=0.7,P56&lt;1.1),1.5,IF(AND(O56&gt;=0.7,O56&lt;1.1),1,IF(AND(N56&gt;=0.7,N56&lt;1.1),0.5,IF(AND(M56&gt;=0.7,M56&lt;1.1),0.2,IF(AND(L56&gt;=0.7,L56&lt;1.1),0,IF(COUNT('English Scores- Leveled papers'!H58:M58)=0,"",-0.5)))))))))))))))))))</f>
        <is>
          <t/>
        </is>
      </c>
      <c r="I56" s="317" t="str">
        <f aca="false">IFERROR(IF(OR(B56="",H56=""),"",IF((AND(AB56&gt;=(70/100),AB56&lt;1.1)),AB56,IF(AND((AA56)&gt;=(70/100),AA56&lt;1.1),AA56,IF((AND((Z56)&gt;=(70/100),Z56&lt;1.1)),Z56,IF(AND((Y56)&gt;=(70/100),Y56&lt;1.1),Y56,IF(AND(X56&gt;=0.7,X56&lt;1.1),X56,IF(AND((W56)&gt;=0.7,W56&lt;1.1),W56,IF(AND((V56)&gt;=0.7,V56&lt;1.1),V56,IF(AND((U56)&gt;=0.7,U56&lt;1.1),U56,IF(AND((T56)&gt;=0.7,T56&lt;1.1),T56,IF(AND((S56)&gt;=0.7,S56&lt;1.1),S56,IF(AND((R56)&gt;=0.7,R56&lt;1.1),R56,IF(AND((Q56)&gt;=0.7,Q56&lt;1.1),Q56,IF(AND((P56)&gt;=0.7,P56&lt;1.1),P56,IF(AND((O56)&gt;=0.7,O56&lt;1.1),O56,IF(AND((N56)&gt;=0.7,N56&lt;1.1),N56,IF(AND((M56)&gt;=0.7,M56&lt;1.1),M56,IF(AND((L56)&gt;=0.7,L56&lt;1.1),L56,L56)))))))))))))))))),"")</f>
        <v/>
      </c>
      <c r="J56" s="317" t="str">
        <f aca="false">IF((OR(B56="",H56="")),"",IF(AND((AB56)&gt;=(70/100),AB56&lt;1.1),"",IF((AND((AA56)&gt;=(70/100),AA56&lt;1.1)),AB56,IF((AND((Z56)&gt;=(70/100),Z56&lt;1.1)),AA56,IF((AND((Y56)&gt;=(70/100),Y56&lt;1.1)),Z56,IF(AND((X56)&gt;=0.7,X56&lt;1.1),Y56,IF(AND((W56)&gt;=0.7,W56&lt;1.1),X56,IF(AND((V56)&gt;=0.7,V56&lt;1.1),W56,IF(AND((U56)&gt;=0.7,U56&lt;1.1),V56,IF(AND((T56)&gt;=0.7,T56&lt;1.1),U56,IF(AND((S56)&gt;=0.7,S56&lt;1.1),T56,IF(AND((R56)&gt;=0.7,R56&lt;1.1),S56,IF(AND((Q56)&gt;=0.7,Q56&lt;1.1),R56,IF(AND((P56)&gt;=0.7,P56&lt;1.1),Q56,IF(AND((O56)&gt;=0.7,O56&lt;1.1),P56,IF(AND((N56)&gt;=0.7,N56&lt;1.1),O56,IF(AND((M56)&gt;=0.7,M56&lt;1.1),N56,IF(AND((L56)&gt;=0.7,L56&lt;1.1),M56,""))))))))))))))))))</f>
        <v/>
      </c>
      <c r="K56" s="317" t="str">
        <f aca="false">IF((OR(B56="",H56="")),"",IF(AND((AB56)&gt;=(70/100),AB56&lt;1.1),AA56,IF((AND((AA56)&gt;=(70/100),AA56&lt;1.1)),Z56,IF((AND((Z56)&gt;=(70/100),Z56&lt;1.1)),Y56,IF((AND((Y56)&gt;=(70/100),Y56&lt;1.1)),X56,IF(AND((X56)&gt;=0.7,X56&lt;1.1),W56,IF(AND((W56)&gt;=0.7,W56&lt;1.1),V56,IF(AND((V56)&gt;=0.7,V56&lt;1.1),U56,IF(AND((U56)&gt;=0.7,U56&lt;1.1),T56,IF(AND((T56)&gt;=0.7,T56&lt;1.1),S56,IF(AND((S56)&gt;=0.7,S56&lt;1.1),R56,IF(AND((R56)&gt;=0.7,R56&lt;1.1),Q56,IF(AND((Q56)&gt;=0.7,Q56&lt;1.1),P56,IF(AND((P56)&gt;=0.7,P56&lt;1.1),O56,IF(AND((O56)&gt;=0.7,O56&lt;1.1),N56,IF(AND((N56)&gt;=0.7,N56&lt;1.1),M56,IF(AND((M56)&gt;=0.7,M56&lt;1.1),L56,IF(AND((L56)&gt;=0.7,L56&lt;1.1),"",""))))))))))))))))))</f>
        <v/>
      </c>
      <c r="L56" s="318" t="str">
        <f aca="false">IFERROR(IF((B56=""),"",(IF(COUNT(AC56:AG56)=0,"",ROUND(SUM(AC56:AG56)/SUM($AC$2:$AG$2),1)))),"")</f>
        <v/>
      </c>
      <c r="M56" s="318" t="str">
        <f aca="false">IFERROR(IF((B56=""),"",(IF(COUNT(AH56:AL56)=0,"",ROUND(SUM(AH56:AL56)/SUM($AH$2:$AL$2),1)))),"")</f>
        <v/>
      </c>
      <c r="N56" s="318" t="str">
        <f aca="false">IFERROR(IF((B56=""),"",(IF(COUNT(AM56:AQ56)=0,"",ROUND(SUM(AM56:AQ56)/SUM($AM$2:$AQ$2),1)))),"")</f>
        <v/>
      </c>
      <c r="O56" s="318" t="str">
        <f aca="false">IFERROR(IF((B56=""),"",(IF(COUNT(AR56:AV56)=0,"",ROUND(SUM(AR56:AV56)/SUM($AR$2:$AV$2),1)))),"")</f>
        <v/>
      </c>
      <c r="P56" s="318" t="str">
        <f aca="false">IFERROR(IF((B56=""),"",(IF(COUNT(AX56:BB56)=0,"",ROUND(SUM(AX56:BB56)/SUM($AX$2:$BB$2),1)))),"")</f>
        <v/>
      </c>
      <c r="Q56" s="318" t="str">
        <f aca="false">IFERROR(IF((B56=""),"",(IF(COUNT(BD56:BJ56)=0,"",ROUND(SUM(BD56:BJ56)/SUM($BD$2:$BJ$2),1)))),0)</f>
        <v/>
      </c>
      <c r="R56" s="318" t="str">
        <f aca="false">IFERROR(IF((B56=""),"",(IF(COUNT(BL56:BS56)=0,"",ROUND(SUM(BL56:BR56)/SUM($BL$2:$BR$2),1)))),0)</f>
        <v/>
      </c>
      <c r="S56" s="318" t="str">
        <f aca="false">IFERROR(IF((B56=""),"",(IF(COUNT(BT56:CB56)=0,"",ROUND(SUM(BT56:CA56)/SUM($BT$2:$CA$2),1)))),0)</f>
        <v/>
      </c>
      <c r="T56" s="318" t="str">
        <f aca="false">IFERROR(IF((B56=""),"",(IF(COUNT(CC56:CJ56)=0,"",ROUND(SUM(CC56:CI56)/SUM($CC$2:$CI$2),1)))),0)</f>
        <v/>
      </c>
      <c r="U56" s="318" t="str">
        <f aca="false">IFERROR(IF((B56=""),"",(IF(COUNT(CK56:CQ56)=0,"",ROUND(SUM(CK56:CQ56)/SUM($CK$2:$CQ$2),1)))),0)</f>
        <v/>
      </c>
      <c r="V56" s="318" t="str">
        <f aca="false">IFERROR(IF((B56=""),"",(IF(COUNT(CS56:CY56)=0,"",ROUND(SUM(CS56:CY56)/SUM($CS$2:$CY$2),1)))),0)</f>
        <v/>
      </c>
      <c r="W56" s="318" t="str">
        <f aca="false">IFERROR(IF((B56=""),"",(IF(COUNT(DA56:DI56)=0,"",ROUND(SUM(DA56:DI56)/SUM($DA$2:$DI$2),1)))),0)</f>
        <v/>
      </c>
      <c r="X56" s="318" t="str">
        <f aca="false">IFERROR(IF((B56=""),"",(IF(COUNT(DK56:DP56)=0,"",ROUND(SUM(DK56:DP56)/SUM($DK$2:$DP$2),1)))),0)</f>
        <v/>
      </c>
      <c r="Y56" s="318"/>
      <c r="Z56" s="318"/>
      <c r="AA56" s="318"/>
      <c r="AB56" s="318"/>
      <c r="AC56" s="319" t="inlineStr">
        <f aca="false">IF($B56="","",IF(COUNTIFS('English Scores- Leveled papers'!$H$4:$KM$4,AC$3,'English Scores- Leveled papers'!$H58:$KM58,"&lt;&gt;")=0,"",SUMIF('English Scores- Leveled papers'!$H$4:$KM$4,AC$3,'English Scores- Leveled papers'!$H58:$KM58)))</f>
        <is>
          <t/>
        </is>
      </c>
      <c r="AD56" s="319" t="inlineStr">
        <f aca="false">IF($B56="","",IF(COUNTIFS('English Scores- Leveled papers'!$H$4:$KM$4,AD$3,'English Scores- Leveled papers'!$H58:$KM58,"&lt;&gt;")=0,"",SUMIF('English Scores- Leveled papers'!$H$4:$KM$4,AD$3,'English Scores- Leveled papers'!$H58:$KM58)))</f>
        <is>
          <t/>
        </is>
      </c>
      <c r="AE56" s="319" t="inlineStr">
        <f aca="false">IF($B56="","",IF(COUNTIFS('English Scores- Leveled papers'!$H$4:$KM$4,AE$3,'English Scores- Leveled papers'!$H58:$KM58,"&lt;&gt;")=0,"",SUMIF('English Scores- Leveled papers'!$H$4:$KM$4,AE$3,'English Scores- Leveled papers'!$H58:$KM58)))</f>
        <is>
          <t/>
        </is>
      </c>
      <c r="AF56" s="319" t="inlineStr">
        <f aca="false">IF($B56="","",IF(COUNTIFS('English Scores- Leveled papers'!$H$4:$KM$4,AF$3,'English Scores- Leveled papers'!$H58:$KM58,"&lt;&gt;")=0,"",SUMIF('English Scores- Leveled papers'!$H$4:$KM$4,AF$3,'English Scores- Leveled papers'!$H58:$KM58)))</f>
        <is>
          <t/>
        </is>
      </c>
      <c r="AG56" s="319" t="inlineStr">
        <f aca="false">IF($B56="","",IF(COUNTIFS('English Scores- Leveled papers'!$H$4:$KM$4,AG$3,'English Scores- Leveled papers'!$H58:$KM58,"&lt;&gt;")=0,"",SUMIF('English Scores- Leveled papers'!$H$4:$KM$4,AG$3,'English Scores- Leveled papers'!$H58:$KM58)))</f>
        <is>
          <t/>
        </is>
      </c>
      <c r="AH56" s="319" t="inlineStr">
        <f aca="false">IF($B56="","",IF(COUNTIFS('English Scores- Leveled papers'!$H$4:$KM$4,AH$3,'English Scores- Leveled papers'!$H58:$KM58,"&lt;&gt;")=0,"",SUMIF('English Scores- Leveled papers'!$H$4:$KM$4,AH$3,'English Scores- Leveled papers'!$H58:$KM58)))</f>
        <is>
          <t/>
        </is>
      </c>
      <c r="AI56" s="319" t="inlineStr">
        <f aca="false">IF($B56="","",IF(COUNTIFS('English Scores- Leveled papers'!$H$4:$KM$4,AI$3,'English Scores- Leveled papers'!$H58:$KM58,"&lt;&gt;")=0,"",SUMIF('English Scores- Leveled papers'!$H$4:$KM$4,AI$3,'English Scores- Leveled papers'!$H58:$KM58)))</f>
        <is>
          <t/>
        </is>
      </c>
      <c r="AJ56" s="319" t="inlineStr">
        <f aca="false">IF($B56="","",IF(COUNTIFS('English Scores- Leveled papers'!$H$4:$KM$4,AJ$3,'English Scores- Leveled papers'!$H58:$KM58,"&lt;&gt;")=0,"",SUMIF('English Scores- Leveled papers'!$H$4:$KM$4,AJ$3,'English Scores- Leveled papers'!$H58:$KM58)))</f>
        <is>
          <t/>
        </is>
      </c>
      <c r="AK56" s="319" t="inlineStr">
        <f aca="false">IF($B56="","",IF(COUNTIFS('English Scores- Leveled papers'!$H$4:$KM$4,AK$3,'English Scores- Leveled papers'!$H58:$KM58,"&lt;&gt;")=0,"",SUMIF('English Scores- Leveled papers'!$H$4:$KM$4,AK$3,'English Scores- Leveled papers'!$H58:$KM58)))</f>
        <is>
          <t/>
        </is>
      </c>
      <c r="AL56" s="319" t="inlineStr">
        <f aca="false">IF($B56="","",IF(COUNTIFS('English Scores- Leveled papers'!$H$4:$KM$4,AL$3,'English Scores- Leveled papers'!$H58:$KM58,"&lt;&gt;")=0,"",SUMIF('English Scores- Leveled papers'!$H$4:$KM$4,AL$3,'English Scores- Leveled papers'!$H58:$KM58)))</f>
        <is>
          <t/>
        </is>
      </c>
      <c r="AM56" s="319" t="inlineStr">
        <f aca="false">IF($B56="","",IF(COUNTIFS('English Scores- Leveled papers'!$H$4:$KM$4,AM$3,'English Scores- Leveled papers'!$H58:$KM58,"&lt;&gt;")=0,"",SUMIF('English Scores- Leveled papers'!$H$4:$KM$4,AM$3,'English Scores- Leveled papers'!$H58:$KM58)))</f>
        <is>
          <t/>
        </is>
      </c>
      <c r="AN56" s="319" t="inlineStr">
        <f aca="false">IF($B56="","",IF(COUNTIFS('English Scores- Leveled papers'!$H$4:$KM$4,AN$3,'English Scores- Leveled papers'!$H58:$KM58,"&lt;&gt;")=0,"",SUMIF('English Scores- Leveled papers'!$H$4:$KM$4,AN$3,'English Scores- Leveled papers'!$H58:$KM58)))</f>
        <is>
          <t/>
        </is>
      </c>
      <c r="AO56" s="319" t="inlineStr">
        <f aca="false">IF($B56="","",IF(COUNTIFS('English Scores- Leveled papers'!$H$4:$KM$4,AO$3,'English Scores- Leveled papers'!$H58:$KM58,"&lt;&gt;")=0,"",SUMIF('English Scores- Leveled papers'!$H$4:$KM$4,AO$3,'English Scores- Leveled papers'!$H58:$KM58)))</f>
        <is>
          <t/>
        </is>
      </c>
      <c r="AP56" s="319" t="inlineStr">
        <f aca="false">IF($B56="","",IF(COUNTIFS('English Scores- Leveled papers'!$H$4:$KM$4,AP$3,'English Scores- Leveled papers'!$H58:$KM58,"&lt;&gt;")=0,"",SUMIF('English Scores- Leveled papers'!$H$4:$KM$4,AP$3,'English Scores- Leveled papers'!$H58:$KM58)))</f>
        <is>
          <t/>
        </is>
      </c>
      <c r="AQ56" s="319" t="inlineStr">
        <f aca="false">IF($B56="","",IF(COUNTIFS('English Scores- Leveled papers'!$H$4:$KM$4,AQ$3,'English Scores- Leveled papers'!$H58:$KM58,"&lt;&gt;")=0,"",SUMIF('English Scores- Leveled papers'!$H$4:$KM$4,AQ$3,'English Scores- Leveled papers'!$H58:$KM58)))</f>
        <is>
          <t/>
        </is>
      </c>
      <c r="AR56" s="319" t="inlineStr">
        <f aca="false">IF($B56="","",IF(COUNTIFS('English Scores- Leveled papers'!$H$4:$KM$4,AR$3,'English Scores- Leveled papers'!$H58:$KM58,"&lt;&gt;")=0,"",SUMIF('English Scores- Leveled papers'!$H$4:$KM$4,AR$3,'English Scores- Leveled papers'!$H58:$KM58)))</f>
        <is>
          <t/>
        </is>
      </c>
      <c r="AS56" s="319" t="inlineStr">
        <f aca="false">IF($B56="","",IF(COUNTIFS('English Scores- Leveled papers'!$H$4:$KM$4,AS$3,'English Scores- Leveled papers'!$H58:$KM58,"&lt;&gt;")=0,"",SUMIF('English Scores- Leveled papers'!$H$4:$KM$4,AS$3,'English Scores- Leveled papers'!$H58:$KM58)))</f>
        <is>
          <t/>
        </is>
      </c>
      <c r="AT56" s="319" t="inlineStr">
        <f aca="false">IF($B56="","",IF(COUNTIFS('English Scores- Leveled papers'!$H$4:$KM$4,AT$3,'English Scores- Leveled papers'!$H58:$KM58,"&lt;&gt;")=0,"",SUMIF('English Scores- Leveled papers'!$H$4:$KM$4,AT$3,'English Scores- Leveled papers'!$H58:$KM58)))</f>
        <is>
          <t/>
        </is>
      </c>
      <c r="AU56" s="319" t="inlineStr">
        <f aca="false">IF($B56="","",IF(COUNTIFS('English Scores- Leveled papers'!$H$4:$KM$4,AU$3,'English Scores- Leveled papers'!$H58:$KM58,"&lt;&gt;")=0,"",SUMIF('English Scores- Leveled papers'!$H$4:$KM$4,AU$3,'English Scores- Leveled papers'!$H58:$KM58)))</f>
        <is>
          <t/>
        </is>
      </c>
      <c r="AV56" s="319" t="inlineStr">
        <f aca="false">IF($B56="","",IF(COUNTIFS('English Scores- Leveled papers'!$H$4:$KM$4,AV$3,'English Scores- Leveled papers'!$H58:$KM58,"&lt;&gt;")=0,"",SUMIF('English Scores- Leveled papers'!$H$4:$KM$4,AV$3,'English Scores- Leveled papers'!$H58:$KM58)))</f>
        <is>
          <t/>
        </is>
      </c>
      <c r="AW56" s="319" t="inlineStr">
        <f aca="false">IF($B56="","",IF(COUNTIFS('English Scores- Leveled papers'!$H$4:$KM$4,AW$3,'English Scores- Leveled papers'!$H58:$KM58,"&lt;&gt;")=0,"",SUMIF('English Scores- Leveled papers'!$H$4:$KM$4,AW$3,'English Scores- Leveled papers'!$H58:$KM58)))</f>
        <is>
          <t/>
        </is>
      </c>
      <c r="AX56" s="319" t="inlineStr">
        <f aca="false">IF($B56="","",IF(COUNTIFS('English Scores- Leveled papers'!$H$4:$KM$4,AX$3,'English Scores- Leveled papers'!$H58:$KM58,"&lt;&gt;")=0,"",SUMIF('English Scores- Leveled papers'!$H$4:$KM$4,AX$3,'English Scores- Leveled papers'!$H58:$KM58)))</f>
        <is>
          <t/>
        </is>
      </c>
      <c r="AY56" s="319" t="inlineStr">
        <f aca="false">IF($B56="","",IF(COUNTIFS('English Scores- Leveled papers'!$H$4:$KM$4,AY$3,'English Scores- Leveled papers'!$H58:$KM58,"&lt;&gt;")=0,"",SUMIF('English Scores- Leveled papers'!$H$4:$KM$4,AY$3,'English Scores- Leveled papers'!$H58:$KM58)))</f>
        <is>
          <t/>
        </is>
      </c>
      <c r="AZ56" s="319" t="inlineStr">
        <f aca="false">IF($B56="","",IF(COUNTIFS('English Scores- Leveled papers'!$H$4:$KM$4,AZ$3,'English Scores- Leveled papers'!$H58:$KM58,"&lt;&gt;")=0,"",SUMIF('English Scores- Leveled papers'!$H$4:$KM$4,AZ$3,'English Scores- Leveled papers'!$H58:$KM58)))</f>
        <is>
          <t/>
        </is>
      </c>
      <c r="BA56" s="319" t="inlineStr">
        <f aca="false">IF($B56="","",IF(COUNTIFS('English Scores- Leveled papers'!$H$4:$KM$4,BA$3,'English Scores- Leveled papers'!$H58:$KM58,"&lt;&gt;")=0,"",SUMIF('English Scores- Leveled papers'!$H$4:$KM$4,BA$3,'English Scores- Leveled papers'!$H58:$KM58)))</f>
        <is>
          <t/>
        </is>
      </c>
      <c r="BB56" s="319" t="inlineStr">
        <f aca="false">IF($B56="","",IF(COUNTIFS('English Scores- Leveled papers'!$H$4:$KM$4,BB$3,'English Scores- Leveled papers'!$H58:$KM58,"&lt;&gt;")=0,"",SUMIF('English Scores- Leveled papers'!$H$4:$KM$4,BB$3,'English Scores- Leveled papers'!$H58:$KM58)))</f>
        <is>
          <t/>
        </is>
      </c>
      <c r="BC56" s="319" t="inlineStr">
        <f aca="false">IF($B56="","",IF(COUNTIFS('English Scores- Leveled papers'!$H$4:$KM$4,BC$3,'English Scores- Leveled papers'!$H58:$KM58,"&lt;&gt;")=0,"",SUMIF('English Scores- Leveled papers'!$H$4:$KM$4,BC$3,'English Scores- Leveled papers'!$H58:$KM58)))</f>
        <is>
          <t/>
        </is>
      </c>
      <c r="BD56" s="319" t="inlineStr">
        <f aca="false">IF($B56="","",IF(COUNTIFS('English Scores- Leveled papers'!$H$4:$KM$4,BD$3,'English Scores- Leveled papers'!$H58:$KM58,"&lt;&gt;")=0,"",SUMIF('English Scores- Leveled papers'!$H$4:$KM$4,BD$3,'English Scores- Leveled papers'!$H58:$KM58)))</f>
        <is>
          <t/>
        </is>
      </c>
      <c r="BE56" s="319" t="inlineStr">
        <f aca="false">IF($B56="","",IF(COUNTIFS('English Scores- Leveled papers'!$H$4:$KM$4,BE$3,'English Scores- Leveled papers'!$H58:$KM58,"&lt;&gt;")=0,"",SUMIF('English Scores- Leveled papers'!$H$4:$KM$4,BE$3,'English Scores- Leveled papers'!$H58:$KM58)))</f>
        <is>
          <t/>
        </is>
      </c>
      <c r="BF56" s="319" t="inlineStr">
        <f aca="false">IF($B56="","",IF(COUNTIFS('English Scores- Leveled papers'!$H$4:$KM$4,BF$3,'English Scores- Leveled papers'!$H58:$KM58,"&lt;&gt;")=0,"",SUMIF('English Scores- Leveled papers'!$H$4:$KM$4,BF$3,'English Scores- Leveled papers'!$H58:$KM58)))</f>
        <is>
          <t/>
        </is>
      </c>
      <c r="BG56" s="319" t="inlineStr">
        <f aca="false">IF($B56="","",IF(COUNTIFS('English Scores- Leveled papers'!$H$4:$KM$4,BG$3,'English Scores- Leveled papers'!$H58:$KM58,"&lt;&gt;")=0,"",SUMIF('English Scores- Leveled papers'!$H$4:$KM$4,BG$3,'English Scores- Leveled papers'!$H58:$KM58)))</f>
        <is>
          <t/>
        </is>
      </c>
      <c r="BH56" s="319" t="inlineStr">
        <f aca="false">IF($B56="","",IF(COUNTIFS('English Scores- Leveled papers'!$H$4:$KM$4,BH$3,'English Scores- Leveled papers'!$H58:$KM58,"&lt;&gt;")=0,"",SUMIF('English Scores- Leveled papers'!$H$4:$KM$4,BH$3,'English Scores- Leveled papers'!$H58:$KM58)))</f>
        <is>
          <t/>
        </is>
      </c>
      <c r="BI56" s="319" t="inlineStr">
        <f aca="false">IF($B56="","",IF(COUNTIFS('English Scores- Leveled papers'!$H$4:$KM$4,BI$3,'English Scores- Leveled papers'!$H58:$KM58,"&lt;&gt;")=0,"",SUMIF('English Scores- Leveled papers'!$H$4:$KM$4,BI$3,'English Scores- Leveled papers'!$H58:$KM58)))</f>
        <is>
          <t/>
        </is>
      </c>
      <c r="BJ56" s="319" t="inlineStr">
        <f aca="false">IF($B56="","",IF(COUNTIFS('English Scores- Leveled papers'!$H$4:$KM$4,BJ$3,'English Scores- Leveled papers'!$H58:$KM58,"&lt;&gt;")=0,"",SUMIF('English Scores- Leveled papers'!$H$4:$KM$4,BJ$3,'English Scores- Leveled papers'!$H58:$KM58)))</f>
        <is>
          <t/>
        </is>
      </c>
      <c r="BK56" s="319" t="inlineStr">
        <f aca="false">IF($B56="","",IF(COUNTIFS('English Scores- Leveled papers'!$H$4:$KM$4,BK$3,'English Scores- Leveled papers'!$H58:$KM58,"&lt;&gt;")=0,"",SUMIF('English Scores- Leveled papers'!$H$4:$KM$4,BK$3,'English Scores- Leveled papers'!$H58:$KM58)))</f>
        <is>
          <t/>
        </is>
      </c>
      <c r="BL56" s="319" t="inlineStr">
        <f aca="false">IF($B56="","",IF(COUNTIFS('English Scores- Leveled papers'!$H$4:$KM$4,BL$3,'English Scores- Leveled papers'!$H58:$KM58,"&lt;&gt;")=0,"",SUMIF('English Scores- Leveled papers'!$H$4:$KM$4,BL$3,'English Scores- Leveled papers'!$H58:$KM58)))</f>
        <is>
          <t/>
        </is>
      </c>
      <c r="BM56" s="319" t="inlineStr">
        <f aca="false">IF($B56="","",IF(COUNTIFS('English Scores- Leveled papers'!$H$4:$KM$4,BM$3,'English Scores- Leveled papers'!$H58:$KM58,"&lt;&gt;")=0,"",SUMIF('English Scores- Leveled papers'!$H$4:$KM$4,BM$3,'English Scores- Leveled papers'!$H58:$KM58)))</f>
        <is>
          <t/>
        </is>
      </c>
      <c r="BN56" s="319" t="inlineStr">
        <f aca="false">IF($B56="","",IF(COUNTIFS('English Scores- Leveled papers'!$H$4:$KM$4,BN$3,'English Scores- Leveled papers'!$H58:$KM58,"&lt;&gt;")=0,"",SUMIF('English Scores- Leveled papers'!$H$4:$KM$4,BN$3,'English Scores- Leveled papers'!$H58:$KM58)))</f>
        <is>
          <t/>
        </is>
      </c>
      <c r="BO56" s="319" t="inlineStr">
        <f aca="false">IF($B56="","",IF(COUNTIFS('English Scores- Leveled papers'!$H$4:$KM$4,BO$3,'English Scores- Leveled papers'!$H58:$KM58,"&lt;&gt;")=0,"",SUMIF('English Scores- Leveled papers'!$H$4:$KM$4,BO$3,'English Scores- Leveled papers'!$H58:$KM58)))</f>
        <is>
          <t/>
        </is>
      </c>
      <c r="BP56" s="319" t="inlineStr">
        <f aca="false">IF($B56="","",IF(COUNTIFS('English Scores- Leveled papers'!$H$4:$KM$4,BP$3,'English Scores- Leveled papers'!$H58:$KM58,"&lt;&gt;")=0,"",SUMIF('English Scores- Leveled papers'!$H$4:$KM$4,BP$3,'English Scores- Leveled papers'!$H58:$KM58)))</f>
        <is>
          <t/>
        </is>
      </c>
      <c r="BQ56" s="319" t="inlineStr">
        <f aca="false">IF($B56="","",IF(COUNTIFS('English Scores- Leveled papers'!$H$4:$KM$4,BQ$3,'English Scores- Leveled papers'!$H58:$KM58,"&lt;&gt;")=0,"",SUMIF('English Scores- Leveled papers'!$H$4:$KM$4,BQ$3,'English Scores- Leveled papers'!$H58:$KM58)))</f>
        <is>
          <t/>
        </is>
      </c>
      <c r="BR56" s="319" t="inlineStr">
        <f aca="false">IF($B56="","",IF(COUNTIFS('English Scores- Leveled papers'!$H$4:$KM$4,BR$3,'English Scores- Leveled papers'!$H58:$KM58,"&lt;&gt;")=0,"",SUMIF('English Scores- Leveled papers'!$H$4:$KM$4,BR$3,'English Scores- Leveled papers'!$H58:$KM58)))</f>
        <is>
          <t/>
        </is>
      </c>
      <c r="BS56" s="319" t="inlineStr">
        <f aca="false">IF($B56="","",IF(COUNTIFS('English Scores- Leveled papers'!$H$4:$KM$4,BS$3,'English Scores- Leveled papers'!$H58:$KM58,"&lt;&gt;")=0,"",SUMIF('English Scores- Leveled papers'!$H$4:$KM$4,BS$3,'English Scores- Leveled papers'!$H58:$KM58)))</f>
        <is>
          <t/>
        </is>
      </c>
      <c r="BT56" s="319" t="inlineStr">
        <f aca="false">IF($B56="","",IF(COUNTIFS('English Scores- Leveled papers'!$H$4:$KM$4,BT$3,'English Scores- Leveled papers'!$H58:$KM58,"&lt;&gt;")=0,"",SUMIF('English Scores- Leveled papers'!$H$4:$KM$4,BT$3,'English Scores- Leveled papers'!$H58:$KM58)))</f>
        <is>
          <t/>
        </is>
      </c>
      <c r="BU56" s="319" t="inlineStr">
        <f aca="false">IF($B56="","",IF(COUNTIFS('English Scores- Leveled papers'!$H$4:$KM$4,BU$3,'English Scores- Leveled papers'!$H58:$KM58,"&lt;&gt;")=0,"",SUMIF('English Scores- Leveled papers'!$H$4:$KM$4,BU$3,'English Scores- Leveled papers'!$H58:$KM58)))</f>
        <is>
          <t/>
        </is>
      </c>
      <c r="BV56" s="319" t="inlineStr">
        <f aca="false">IF($B56="","",IF(COUNTIFS('English Scores- Leveled papers'!$H$4:$KM$4,BV$3,'English Scores- Leveled papers'!$H58:$KM58,"&lt;&gt;")=0,"",SUMIF('English Scores- Leveled papers'!$H$4:$KM$4,BV$3,'English Scores- Leveled papers'!$H58:$KM58)))</f>
        <is>
          <t/>
        </is>
      </c>
      <c r="BW56" s="319" t="inlineStr">
        <f aca="false">IF($B56="","",IF(COUNTIFS('English Scores- Leveled papers'!$H$4:$KM$4,BW$3,'English Scores- Leveled papers'!$H58:$KM58,"&lt;&gt;")=0,"",SUMIF('English Scores- Leveled papers'!$H$4:$KM$4,BW$3,'English Scores- Leveled papers'!$H58:$KM58)))</f>
        <is>
          <t/>
        </is>
      </c>
      <c r="BX56" s="319" t="inlineStr">
        <f aca="false">IF($B56="","",IF(COUNTIFS('English Scores- Leveled papers'!$H$4:$KM$4,BX$3,'English Scores- Leveled papers'!$H58:$KM58,"&lt;&gt;")=0,"",SUMIF('English Scores- Leveled papers'!$H$4:$KM$4,BX$3,'English Scores- Leveled papers'!$H58:$KM58)))</f>
        <is>
          <t/>
        </is>
      </c>
      <c r="BY56" s="319" t="inlineStr">
        <f aca="false">IF($B56="","",IF(COUNTIFS('English Scores- Leveled papers'!$H$4:$KM$4,BY$3,'English Scores- Leveled papers'!$H58:$KM58,"&lt;&gt;")=0,"",SUMIF('English Scores- Leveled papers'!$H$4:$KM$4,BY$3,'English Scores- Leveled papers'!$H58:$KM58)))</f>
        <is>
          <t/>
        </is>
      </c>
      <c r="BZ56" s="319" t="inlineStr">
        <f aca="false">IF($B56="","",IF(COUNTIFS('English Scores- Leveled papers'!$H$4:$KM$4,BZ$3,'English Scores- Leveled papers'!$H58:$KM58,"&lt;&gt;")=0,"",SUMIF('English Scores- Leveled papers'!$H$4:$KM$4,BZ$3,'English Scores- Leveled papers'!$H58:$KM58)))</f>
        <is>
          <t/>
        </is>
      </c>
      <c r="CA56" s="319" t="inlineStr">
        <f aca="false">IF($B56="","",IF(COUNTIFS('English Scores- Leveled papers'!$H$4:$KM$4,CA$3,'English Scores- Leveled papers'!$H58:$KM58,"&lt;&gt;")=0,"",SUMIF('English Scores- Leveled papers'!$H$4:$KM$4,CA$3,'English Scores- Leveled papers'!$H58:$KM58)))</f>
        <is>
          <t/>
        </is>
      </c>
      <c r="CB56" s="319" t="inlineStr">
        <f aca="false">IF($B56="","",IF(COUNTIFS('English Scores- Leveled papers'!$H$4:$KM$4,CB$3,'English Scores- Leveled papers'!$H58:$KM58,"&lt;&gt;")=0,"",SUMIF('English Scores- Leveled papers'!$H$4:$KM$4,CB$3,'English Scores- Leveled papers'!$H58:$KM58)))</f>
        <is>
          <t/>
        </is>
      </c>
      <c r="CC56" s="319" t="inlineStr">
        <f aca="false">IF($B56="","",IF(COUNTIFS('English Scores- Leveled papers'!$H$4:$KM$4,CC$3,'English Scores- Leveled papers'!$H58:$KM58,"&lt;&gt;")=0,"",SUMIF('English Scores- Leveled papers'!$H$4:$KM$4,CC$3,'English Scores- Leveled papers'!$H58:$KM58)))</f>
        <is>
          <t/>
        </is>
      </c>
      <c r="CD56" s="319" t="inlineStr">
        <f aca="false">IF($B56="","",IF(COUNTIFS('English Scores- Leveled papers'!$H$4:$KM$4,CD$3,'English Scores- Leveled papers'!$H58:$KM58,"&lt;&gt;")=0,"",SUMIF('English Scores- Leveled papers'!$H$4:$KM$4,CD$3,'English Scores- Leveled papers'!$H58:$KM58)))</f>
        <is>
          <t/>
        </is>
      </c>
      <c r="CE56" s="319" t="inlineStr">
        <f aca="false">IF($B56="","",IF(COUNTIFS('English Scores- Leveled papers'!$H$4:$KM$4,CE$3,'English Scores- Leveled papers'!$H58:$KM58,"&lt;&gt;")=0,"",SUMIF('English Scores- Leveled papers'!$H$4:$KM$4,CE$3,'English Scores- Leveled papers'!$H58:$KM58)))</f>
        <is>
          <t/>
        </is>
      </c>
      <c r="CF56" s="319" t="inlineStr">
        <f aca="false">IF($B56="","",IF(COUNTIFS('English Scores- Leveled papers'!$H$4:$KM$4,CF$3,'English Scores- Leveled papers'!$H58:$KM58,"&lt;&gt;")=0,"",SUMIF('English Scores- Leveled papers'!$H$4:$KM$4,CF$3,'English Scores- Leveled papers'!$H58:$KM58)))</f>
        <is>
          <t/>
        </is>
      </c>
      <c r="CG56" s="319" t="inlineStr">
        <f aca="false">IF($B56="","",IF(COUNTIFS('English Scores- Leveled papers'!$H$4:$KM$4,CG$3,'English Scores- Leveled papers'!$H58:$KM58,"&lt;&gt;")=0,"",SUMIF('English Scores- Leveled papers'!$H$4:$KM$4,CG$3,'English Scores- Leveled papers'!$H58:$KM58)))</f>
        <is>
          <t/>
        </is>
      </c>
      <c r="CH56" s="319" t="inlineStr">
        <f aca="false">IF($B56="","",IF(COUNTIFS('English Scores- Leveled papers'!$H$4:$KM$4,CH$3,'English Scores- Leveled papers'!$H58:$KM58,"&lt;&gt;")=0,"",SUMIF('English Scores- Leveled papers'!$H$4:$KM$4,CH$3,'English Scores- Leveled papers'!$H58:$KM58)))</f>
        <is>
          <t/>
        </is>
      </c>
      <c r="CI56" s="319" t="inlineStr">
        <f aca="false">IF($B56="","",IF(COUNTIFS('English Scores- Leveled papers'!$H$4:$KM$4,CI$3,'English Scores- Leveled papers'!$H58:$KM58,"&lt;&gt;")=0,"",SUMIF('English Scores- Leveled papers'!$H$4:$KM$4,CI$3,'English Scores- Leveled papers'!$H58:$KM58)))</f>
        <is>
          <t/>
        </is>
      </c>
      <c r="CJ56" s="319" t="inlineStr">
        <f aca="false">IF($B56="","",IF(COUNTIFS('English Scores- Leveled papers'!$H$4:$KM$4,CJ$3,'English Scores- Leveled papers'!$H58:$KM58,"&lt;&gt;")=0,"",SUMIF('English Scores- Leveled papers'!$H$4:$KM$4,CJ$3,'English Scores- Leveled papers'!$H58:$KM58)))</f>
        <is>
          <t/>
        </is>
      </c>
      <c r="CK56" s="319" t="inlineStr">
        <f aca="false">IF($B56="","",IF(COUNTIFS('English Scores- Leveled papers'!$H$4:$KM$4,CK$3,'English Scores- Leveled papers'!$H58:$KM58,"&lt;&gt;")=0,"",SUMIF('English Scores- Leveled papers'!$H$4:$KM$4,CK$3,'English Scores- Leveled papers'!$H58:$KM58)))</f>
        <is>
          <t/>
        </is>
      </c>
      <c r="CL56" s="319" t="inlineStr">
        <f aca="false">IF($B56="","",IF(COUNTIFS('English Scores- Leveled papers'!$H$4:$KM$4,CL$3,'English Scores- Leveled papers'!$H58:$KM58,"&lt;&gt;")=0,"",SUMIF('English Scores- Leveled papers'!$H$4:$KM$4,CL$3,'English Scores- Leveled papers'!$H58:$KM58)))</f>
        <is>
          <t/>
        </is>
      </c>
      <c r="CM56" s="319" t="inlineStr">
        <f aca="false">IF($B56="","",IF(COUNTIFS('English Scores- Leveled papers'!$H$4:$KM$4,CM$3,'English Scores- Leveled papers'!$H58:$KM58,"&lt;&gt;")=0,"",SUMIF('English Scores- Leveled papers'!$H$4:$KM$4,CM$3,'English Scores- Leveled papers'!$H58:$KM58)))</f>
        <is>
          <t/>
        </is>
      </c>
      <c r="CN56" s="319" t="inlineStr">
        <f aca="false">IF($B56="","",IF(COUNTIFS('English Scores- Leveled papers'!$H$4:$KM$4,CN$3,'English Scores- Leveled papers'!$H58:$KM58,"&lt;&gt;")=0,"",SUMIF('English Scores- Leveled papers'!$H$4:$KM$4,CN$3,'English Scores- Leveled papers'!$H58:$KM58)))</f>
        <is>
          <t/>
        </is>
      </c>
      <c r="CO56" s="319" t="inlineStr">
        <f aca="false">IF($B56="","",IF(COUNTIFS('English Scores- Leveled papers'!$H$4:$KM$4,CO$3,'English Scores- Leveled papers'!$H58:$KM58,"&lt;&gt;")=0,"",SUMIF('English Scores- Leveled papers'!$H$4:$KM$4,CO$3,'English Scores- Leveled papers'!$H58:$KM58)))</f>
        <is>
          <t/>
        </is>
      </c>
      <c r="CP56" s="319" t="inlineStr">
        <f aca="false">IF($B56="","",IF(COUNTIFS('English Scores- Leveled papers'!$H$4:$KM$4,CP$3,'English Scores- Leveled papers'!$H58:$KM58,"&lt;&gt;")=0,"",SUMIF('English Scores- Leveled papers'!$H$4:$KM$4,CP$3,'English Scores- Leveled papers'!$H58:$KM58)))</f>
        <is>
          <t/>
        </is>
      </c>
      <c r="CQ56" s="319" t="inlineStr">
        <f aca="false">IF($B56="","",IF(COUNTIFS('English Scores- Leveled papers'!$H$4:$KM$4,CQ$3,'English Scores- Leveled papers'!$H58:$KM58,"&lt;&gt;")=0,"",SUMIF('English Scores- Leveled papers'!$H$4:$KM$4,CQ$3,'English Scores- Leveled papers'!$H58:$KM58)))</f>
        <is>
          <t/>
        </is>
      </c>
      <c r="CR56" s="319" t="inlineStr">
        <f aca="false">IF($B56="","",IF(COUNTIFS('English Scores- Leveled papers'!$H$4:$KM$4,CR$3,'English Scores- Leveled papers'!$H58:$KM58,"&lt;&gt;")=0,"",SUMIF('English Scores- Leveled papers'!$H$4:$KM$4,CR$3,'English Scores- Leveled papers'!$H58:$KM58)))</f>
        <is>
          <t/>
        </is>
      </c>
      <c r="CS56" s="319" t="inlineStr">
        <f aca="false">IF($B56="","",IF(COUNTIFS('English Scores- Leveled papers'!$H$4:$KM$4,CS$3,'English Scores- Leveled papers'!$H58:$KM58,"&lt;&gt;")=0,"",SUMIF('English Scores- Leveled papers'!$H$4:$KM$4,CS$3,'English Scores- Leveled papers'!$H58:$KM58)))</f>
        <is>
          <t/>
        </is>
      </c>
      <c r="CT56" s="319" t="inlineStr">
        <f aca="false">IF($B56="","",IF(COUNTIFS('English Scores- Leveled papers'!$H$4:$KM$4,CT$3,'English Scores- Leveled papers'!$H58:$KM58,"&lt;&gt;")=0,"",SUMIF('English Scores- Leveled papers'!$H$4:$KM$4,CT$3,'English Scores- Leveled papers'!$H58:$KM58)))</f>
        <is>
          <t/>
        </is>
      </c>
      <c r="CU56" s="319" t="inlineStr">
        <f aca="false">IF($B56="","",IF(COUNTIFS('English Scores- Leveled papers'!$H$4:$KM$4,CU$3,'English Scores- Leveled papers'!$H58:$KM58,"&lt;&gt;")=0,"",SUMIF('English Scores- Leveled papers'!$H$4:$KM$4,CU$3,'English Scores- Leveled papers'!$H58:$KM58)))</f>
        <is>
          <t/>
        </is>
      </c>
      <c r="CV56" s="319" t="inlineStr">
        <f aca="false">IF($B56="","",IF(COUNTIFS('English Scores- Leveled papers'!$H$4:$KM$4,CV$3,'English Scores- Leveled papers'!$H58:$KM58,"&lt;&gt;")=0,"",SUMIF('English Scores- Leveled papers'!$H$4:$KM$4,CV$3,'English Scores- Leveled papers'!$H58:$KM58)))</f>
        <is>
          <t/>
        </is>
      </c>
      <c r="CW56" s="319" t="inlineStr">
        <f aca="false">IF($B56="","",IF(COUNTIFS('English Scores- Leveled papers'!$H$4:$KM$4,CW$3,'English Scores- Leveled papers'!$H58:$KM58,"&lt;&gt;")=0,"",SUMIF('English Scores- Leveled papers'!$H$4:$KM$4,CW$3,'English Scores- Leveled papers'!$H58:$KM58)))</f>
        <is>
          <t/>
        </is>
      </c>
      <c r="CX56" s="319" t="inlineStr">
        <f aca="false">IF($B56="","",IF(COUNTIFS('English Scores- Leveled papers'!$H$4:$KM$4,CX$3,'English Scores- Leveled papers'!$H58:$KM58,"&lt;&gt;")=0,"",SUMIF('English Scores- Leveled papers'!$H$4:$KM$4,CX$3,'English Scores- Leveled papers'!$H58:$KM58)))</f>
        <is>
          <t/>
        </is>
      </c>
      <c r="CY56" s="319" t="inlineStr">
        <f aca="false">IF($B56="","",IF(COUNTIFS('English Scores- Leveled papers'!$H$4:$KM$4,CY$3,'English Scores- Leveled papers'!$H58:$KM58,"&lt;&gt;")=0,"",SUMIF('English Scores- Leveled papers'!$H$4:$KM$4,CY$3,'English Scores- Leveled papers'!$H58:$KM58)))</f>
        <is>
          <t/>
        </is>
      </c>
      <c r="CZ56" s="319" t="inlineStr">
        <f aca="false">IF($B56="","",IF(COUNTIFS('English Scores- Leveled papers'!$H$4:$KM$4,CZ$3,'English Scores- Leveled papers'!$H58:$KM58,"&lt;&gt;")=0,"",SUMIF('English Scores- Leveled papers'!$H$4:$KM$4,CZ$3,'English Scores- Leveled papers'!$H58:$KM58)))</f>
        <is>
          <t/>
        </is>
      </c>
      <c r="DA56" s="319" t="inlineStr">
        <f aca="false">IF($B56="","",IF(COUNTIFS('English Scores- Leveled papers'!$H$4:$KM$4,DA$3,'English Scores- Leveled papers'!$H58:$KM58,"&lt;&gt;")=0,"",SUMIF('English Scores- Leveled papers'!$H$4:$KM$4,DA$3,'English Scores- Leveled papers'!$H58:$KM58)))</f>
        <is>
          <t/>
        </is>
      </c>
      <c r="DB56" s="319" t="inlineStr">
        <f aca="false">IF($B56="","",IF(COUNTIFS('English Scores- Leveled papers'!$H$4:$KM$4,DB$3,'English Scores- Leveled papers'!$H58:$KM58,"&lt;&gt;")=0,"",SUMIF('English Scores- Leveled papers'!$H$4:$KM$4,DB$3,'English Scores- Leveled papers'!$H58:$KM58)))</f>
        <is>
          <t/>
        </is>
      </c>
      <c r="DC56" s="319" t="inlineStr">
        <f aca="false">IF($B56="","",IF(COUNTIFS('English Scores- Leveled papers'!$H$4:$KM$4,DC$3,'English Scores- Leveled papers'!$H58:$KM58,"&lt;&gt;")=0,"",SUMIF('English Scores- Leveled papers'!$H$4:$KM$4,DC$3,'English Scores- Leveled papers'!$H58:$KM58)))</f>
        <is>
          <t/>
        </is>
      </c>
      <c r="DD56" s="319" t="inlineStr">
        <f aca="false">IF($B56="","",IF(COUNTIFS('English Scores- Leveled papers'!$H$4:$KM$4,DD$3,'English Scores- Leveled papers'!$H58:$KM58,"&lt;&gt;")=0,"",SUMIF('English Scores- Leveled papers'!$H$4:$KM$4,DD$3,'English Scores- Leveled papers'!$H58:$KM58)))</f>
        <is>
          <t/>
        </is>
      </c>
      <c r="DE56" s="319" t="inlineStr">
        <f aca="false">IF($B56="","",IF(COUNTIFS('English Scores- Leveled papers'!$H$4:$KM$4,DE$3,'English Scores- Leveled papers'!$H58:$KM58,"&lt;&gt;")=0,"",SUMIF('English Scores- Leveled papers'!$H$4:$KM$4,DE$3,'English Scores- Leveled papers'!$H58:$KM58)))</f>
        <is>
          <t/>
        </is>
      </c>
      <c r="DF56" s="319" t="inlineStr">
        <f aca="false">IF($B56="","",IF(COUNTIFS('English Scores- Leveled papers'!$H$4:$KM$4,DF$3,'English Scores- Leveled papers'!$H58:$KM58,"&lt;&gt;")=0,"",SUMIF('English Scores- Leveled papers'!$H$4:$KM$4,DF$3,'English Scores- Leveled papers'!$H58:$KM58)))</f>
        <is>
          <t/>
        </is>
      </c>
      <c r="DG56" s="319" t="inlineStr">
        <f aca="false">IF($B56="","",IF(COUNTIFS('English Scores- Leveled papers'!$H$4:$KM$4,DG$3,'English Scores- Leveled papers'!$H58:$KM58,"&lt;&gt;")=0,"",SUMIF('English Scores- Leveled papers'!$H$4:$KM$4,DG$3,'English Scores- Leveled papers'!$H58:$KM58)))</f>
        <is>
          <t/>
        </is>
      </c>
      <c r="DH56" s="319" t="inlineStr">
        <f aca="false">IF($B56="","",IF(COUNTIFS('English Scores- Leveled papers'!$H$4:$KM$4,DH$3,'English Scores- Leveled papers'!$H58:$KM58,"&lt;&gt;")=0,"",SUMIF('English Scores- Leveled papers'!$H$4:$KM$4,DH$3,'English Scores- Leveled papers'!$H58:$KM58)))</f>
        <is>
          <t/>
        </is>
      </c>
      <c r="DI56" s="319" t="inlineStr">
        <f aca="false">IF($B56="","",IF(COUNTIFS('English Scores- Leveled papers'!$H$4:$KM$4,DI$3,'English Scores- Leveled papers'!$H58:$KM58,"&lt;&gt;")=0,"",SUMIF('English Scores- Leveled papers'!$H$4:$KM$4,DI$3,'English Scores- Leveled papers'!$H58:$KM58)))</f>
        <is>
          <t/>
        </is>
      </c>
      <c r="DJ56" s="319" t="inlineStr">
        <f aca="false">IF($B56="","",IF(COUNTIFS('English Scores- Leveled papers'!$H$4:$KM$4,DJ$3,'English Scores- Leveled papers'!$H58:$KM58,"&lt;&gt;")=0,"",SUMIF('English Scores- Leveled papers'!$H$4:$KM$4,DJ$3,'English Scores- Leveled papers'!$H58:$KM58)))</f>
        <is>
          <t/>
        </is>
      </c>
      <c r="DK56" s="319" t="inlineStr">
        <f aca="false">IF($B56="","",IF(COUNTIFS('English Scores- Leveled papers'!$H$4:$KM$4,DK$3,'English Scores- Leveled papers'!$H58:$KM58,"&lt;&gt;")=0,"",SUMIF('English Scores- Leveled papers'!$H$4:$KM$4,DK$3,'English Scores- Leveled papers'!$H58:$KM58)))</f>
        <is>
          <t/>
        </is>
      </c>
      <c r="DL56" s="319" t="inlineStr">
        <f aca="false">IF($B56="","",IF(COUNTIFS('English Scores- Leveled papers'!$H$4:$KM$4,DL$3,'English Scores- Leveled papers'!$H58:$KM58,"&lt;&gt;")=0,"",SUMIF('English Scores- Leveled papers'!$H$4:$KM$4,DL$3,'English Scores- Leveled papers'!$H58:$KM58)))</f>
        <is>
          <t/>
        </is>
      </c>
      <c r="DM56" s="319" t="inlineStr">
        <f aca="false">IF($B56="","",IF(COUNTIFS('English Scores- Leveled papers'!$H$4:$KM$4,DM$3,'English Scores- Leveled papers'!$H58:$KM58,"&lt;&gt;")=0,"",SUMIF('English Scores- Leveled papers'!$H$4:$KM$4,DM$3,'English Scores- Leveled papers'!$H58:$KM58)))</f>
        <is>
          <t/>
        </is>
      </c>
      <c r="DN56" s="319" t="inlineStr">
        <f aca="false">IF($B56="","",IF(COUNTIFS('English Scores- Leveled papers'!$H$4:$KM$4,DN$3,'English Scores- Leveled papers'!$H58:$KM58,"&lt;&gt;")=0,"",SUMIF('English Scores- Leveled papers'!$H$4:$KM$4,DN$3,'English Scores- Leveled papers'!$H58:$KM58)))</f>
        <is>
          <t/>
        </is>
      </c>
      <c r="DO56" s="319" t="inlineStr">
        <f aca="false">IF($B56="","",IF(COUNTIFS('English Scores- Leveled papers'!$H$4:$KM$4,DO$3,'English Scores- Leveled papers'!$H58:$KM58,"&lt;&gt;")=0,"",SUMIF('English Scores- Leveled papers'!$H$4:$KM$4,DO$3,'English Scores- Leveled papers'!$H58:$KM58)))</f>
        <is>
          <t/>
        </is>
      </c>
      <c r="DP56" s="319" t="inlineStr">
        <f aca="false">IF($B56="","",IF(COUNTIFS('English Scores- Leveled papers'!$H$4:$KM$4,DP$3,'English Scores- Leveled papers'!$H58:$KM58,"&lt;&gt;")=0,"",SUMIF('English Scores- Leveled papers'!$H$4:$KM$4,DP$3,'English Scores- Leveled papers'!$H58:$KM58)))</f>
        <is>
          <t/>
        </is>
      </c>
      <c r="DQ56" s="320" t="inlineStr">
        <f aca="false">IF($B56="","",IF(COUNTIFS('English Scores- Leveled papers'!$H$4:$KM$4,DQ$3,'English Scores- Leveled papers'!$H58:$KM58,"&lt;&gt;")=0,"",SUMIF('English Scores- Leveled papers'!$H$4:$KM$4,DQ$3,'English Scores- Leveled papers'!$H58:$KM58)))</f>
        <is>
          <t/>
        </is>
      </c>
      <c r="DR56" s="321" t="inlineStr">
        <f aca="false">IF('Cover Sheet'!$AC$6="6th", 'Eng GLA 6th, 7th, 8th'!D59, "")</f>
        <is>
          <t/>
        </is>
      </c>
      <c r="DU56" s="319" t="inlineStr">
        <f aca="false">IF($B56="","",IF(COUNTIFS('Eng GLA 6th, 7th, 8th'!$E$4:$DV$4,DU$3,'Eng GLA 6th, 7th, 8th'!$E59:$DV59,"&lt;&gt;")=0,"",SUMIF('Eng GLA 6th, 7th, 8th'!$E$4:$DV$4,DU$3,'Eng GLA 6th, 7th, 8th'!$E59:$DV59)))</f>
        <is>
          <t/>
        </is>
      </c>
      <c r="DV56" s="319" t="inlineStr">
        <f aca="false">IF($B56="","",IF(COUNTIFS('Eng GLA 6th, 7th, 8th'!$E$4:$DV$4,DV$3,'Eng GLA 6th, 7th, 8th'!$E59:$DV59,"&lt;&gt;")=0,"",SUMIF('Eng GLA 6th, 7th, 8th'!$E$4:$DV$4,DV$3,'Eng GLA 6th, 7th, 8th'!$E59:$DV59)))</f>
        <is>
          <t/>
        </is>
      </c>
      <c r="DW56" s="319" t="inlineStr">
        <f aca="false">IF($B56="","",IF(COUNTIFS('Eng GLA 6th, 7th, 8th'!$E$4:$DV$4,DW$3,'Eng GLA 6th, 7th, 8th'!$E59:$DV59,"&lt;&gt;")=0,"",SUMIF('Eng GLA 6th, 7th, 8th'!$E$4:$DV$4,DW$3,'Eng GLA 6th, 7th, 8th'!$E59:$DV59)))</f>
        <is>
          <t/>
        </is>
      </c>
      <c r="DX56" s="319" t="inlineStr">
        <f aca="false">IF($B56="","",IF(COUNTIFS('Eng GLA 6th, 7th, 8th'!$E$4:$DV$4,DX$3,'Eng GLA 6th, 7th, 8th'!$E59:$DV59,"&lt;&gt;")=0,"",SUMIF('Eng GLA 6th, 7th, 8th'!$E$4:$DV$4,DX$3,'Eng GLA 6th, 7th, 8th'!$E59:$DV59)))</f>
        <is>
          <t/>
        </is>
      </c>
      <c r="DY56" s="319" t="inlineStr">
        <f aca="false">IF($B56="","",IF(COUNTIFS('Eng GLA 6th, 7th, 8th'!$E$4:$DV$4,DY$3,'Eng GLA 6th, 7th, 8th'!$E59:$DV59,"&lt;&gt;")=0,"",SUMIF('Eng GLA 6th, 7th, 8th'!$E$4:$DV$4,DY$3,'Eng GLA 6th, 7th, 8th'!$E59:$DV59)))</f>
        <is>
          <t/>
        </is>
      </c>
      <c r="DZ56" s="319" t="inlineStr">
        <f aca="false">IF($B56="","",IF(COUNTIFS('Eng GLA 6th, 7th, 8th'!$E$4:$DV$4,DZ$3,'Eng GLA 6th, 7th, 8th'!$E59:$DV59,"&lt;&gt;")=0,"",SUMIF('Eng GLA 6th, 7th, 8th'!$E$4:$DV$4,DZ$3,'Eng GLA 6th, 7th, 8th'!$E59:$DV59)))</f>
        <is>
          <t/>
        </is>
      </c>
      <c r="EA56" s="319" t="inlineStr">
        <f aca="false">IF($B56="","",IF(COUNTIFS('Eng GLA 6th, 7th, 8th'!$E$4:$DV$4,EA$3,'Eng GLA 6th, 7th, 8th'!$E59:$DV59,"&lt;&gt;")=0,"",SUMIF('Eng GLA 6th, 7th, 8th'!$E$4:$DV$4,EA$3,'Eng GLA 6th, 7th, 8th'!$E59:$DV59)))</f>
        <is>
          <t/>
        </is>
      </c>
      <c r="EB56" s="319" t="inlineStr">
        <f aca="false">IF($B56="","",IF(COUNTIFS('Eng GLA 6th, 7th, 8th'!$E$4:$DV$4,EB$3,'Eng GLA 6th, 7th, 8th'!$E59:$DV59,"&lt;&gt;")=0,"",SUMIF('Eng GLA 6th, 7th, 8th'!$E$4:$DV$4,EB$3,'Eng GLA 6th, 7th, 8th'!$E59:$DV59)))</f>
        <is>
          <t/>
        </is>
      </c>
      <c r="EC56" s="319" t="inlineStr">
        <f aca="false">IF($B56="","",IF(COUNTIFS('Eng GLA 6th, 7th, 8th'!$E$4:$DV$4,EC$3,'Eng GLA 6th, 7th, 8th'!$E59:$DV59,"&lt;&gt;")=0,"",SUMIF('Eng GLA 6th, 7th, 8th'!$E$4:$DV$4,EC$3,'Eng GLA 6th, 7th, 8th'!$E59:$DV59)))</f>
        <is>
          <t/>
        </is>
      </c>
      <c r="ED56" s="319" t="inlineStr">
        <f aca="false">IF($B56="","",IF(COUNTIFS('Eng GLA 6th, 7th, 8th'!$E$4:$DV$4,ED$3,'Eng GLA 6th, 7th, 8th'!$E59:$DV59,"&lt;&gt;")=0,"",SUMIF('Eng GLA 6th, 7th, 8th'!$E$4:$DV$4,ED$3,'Eng GLA 6th, 7th, 8th'!$E59:$DV59)))</f>
        <is>
          <t/>
        </is>
      </c>
      <c r="EE56" s="319" t="inlineStr">
        <f aca="false">IF($B56="","",IF(COUNTIFS('Eng GLA 6th, 7th, 8th'!$E$4:$DV$4,EE$3,'Eng GLA 6th, 7th, 8th'!$E59:$DV59,"&lt;&gt;")=0,"",SUMIF('Eng GLA 6th, 7th, 8th'!$E$4:$DV$4,EE$3,'Eng GLA 6th, 7th, 8th'!$E59:$DV59)))</f>
        <is>
          <t/>
        </is>
      </c>
      <c r="EF56" s="319" t="inlineStr">
        <f aca="false">IF($B56="","",IF(COUNTIFS('Eng GLA 6th, 7th, 8th'!$E$4:$DV$4,EF$3,'Eng GLA 6th, 7th, 8th'!$E59:$DV59,"&lt;&gt;")=0,"",SUMIF('Eng GLA 6th, 7th, 8th'!$E$4:$DV$4,EF$3,'Eng GLA 6th, 7th, 8th'!$E59:$DV59)))</f>
        <is>
          <t/>
        </is>
      </c>
      <c r="EG56" s="319" t="inlineStr">
        <f aca="false">IF($B56="","",IF(COUNTIFS('Eng GLA 6th, 7th, 8th'!$E$4:$DV$4,EG$3,'Eng GLA 6th, 7th, 8th'!$E59:$DV59,"&lt;&gt;")=0,"",SUMIF('Eng GLA 6th, 7th, 8th'!$E$4:$DV$4,EG$3,'Eng GLA 6th, 7th, 8th'!$E59:$DV59)))</f>
        <is>
          <t/>
        </is>
      </c>
      <c r="EH56" s="319" t="inlineStr">
        <f aca="false">IF($B56="","",IF(COUNTIFS('Eng GLA 6th, 7th, 8th'!$E$4:$DV$4,EH$3,'Eng GLA 6th, 7th, 8th'!$E59:$DV59,"&lt;&gt;")=0,"",SUMIF('Eng GLA 6th, 7th, 8th'!$E$4:$DV$4,EH$3,'Eng GLA 6th, 7th, 8th'!$E59:$DV59)))</f>
        <is>
          <t/>
        </is>
      </c>
      <c r="EI56" s="319" t="inlineStr">
        <f aca="false">IF($B56="","",IF(COUNTIFS('Eng GLA 6th, 7th, 8th'!$E$4:$DV$4,EI$3,'Eng GLA 6th, 7th, 8th'!$E59:$DV59,"&lt;&gt;")=0,"",SUMIF('Eng GLA 6th, 7th, 8th'!$E$4:$DV$4,EI$3,'Eng GLA 6th, 7th, 8th'!$E59:$DV59)))</f>
        <is>
          <t/>
        </is>
      </c>
      <c r="EJ56" s="322" t="inlineStr">
        <f aca="false">IF('Cover Sheet'!$AC$6="7th", 'Eng GLA 6th, 7th, 8th'!AQ59, "")</f>
        <is>
          <t/>
        </is>
      </c>
      <c r="EK56" s="319" t="inlineStr">
        <f aca="false">IF($B56="","",IF(COUNTIFS('Eng GLA 6th, 7th, 8th'!$E$4:$DV$4,EK$3,'Eng GLA 6th, 7th, 8th'!$E59:$DV59,"&lt;&gt;")=0,"",SUMIF('Eng GLA 6th, 7th, 8th'!$E$4:$DV$4,EK$3,'Eng GLA 6th, 7th, 8th'!$E59:$DV59)))</f>
        <is>
          <t/>
        </is>
      </c>
      <c r="EL56" s="319" t="inlineStr">
        <f aca="false">IF($B56="","",IF(COUNTIFS('Eng GLA 6th, 7th, 8th'!$E$4:$DV$4,EL$3,'Eng GLA 6th, 7th, 8th'!$E59:$DV59,"&lt;&gt;")=0,"",SUMIF('Eng GLA 6th, 7th, 8th'!$E$4:$DV$4,EL$3,'Eng GLA 6th, 7th, 8th'!$E59:$DV59)))</f>
        <is>
          <t/>
        </is>
      </c>
      <c r="EM56" s="319" t="inlineStr">
        <f aca="false">IF($B56="","",IF(COUNTIFS('Eng GLA 6th, 7th, 8th'!$E$4:$DV$4,EM$3,'Eng GLA 6th, 7th, 8th'!$E59:$DV59,"&lt;&gt;")=0,"",SUMIF('Eng GLA 6th, 7th, 8th'!$E$4:$DV$4,EM$3,'Eng GLA 6th, 7th, 8th'!$E59:$DV59)))</f>
        <is>
          <t/>
        </is>
      </c>
      <c r="EN56" s="319" t="inlineStr">
        <f aca="false">IF($B56="","",IF(COUNTIFS('Eng GLA 6th, 7th, 8th'!$E$4:$DV$4,EN$3,'Eng GLA 6th, 7th, 8th'!$E59:$DV59,"&lt;&gt;")=0,"",SUMIF('Eng GLA 6th, 7th, 8th'!$E$4:$DV$4,EN$3,'Eng GLA 6th, 7th, 8th'!$E59:$DV59)))</f>
        <is>
          <t/>
        </is>
      </c>
      <c r="EO56" s="319" t="inlineStr">
        <f aca="false">IF($B56="","",IF(COUNTIFS('Eng GLA 6th, 7th, 8th'!$E$4:$DV$4,EO$3,'Eng GLA 6th, 7th, 8th'!$E59:$DV59,"&lt;&gt;")=0,"",SUMIF('Eng GLA 6th, 7th, 8th'!$E$4:$DV$4,EO$3,'Eng GLA 6th, 7th, 8th'!$E59:$DV59)))</f>
        <is>
          <t/>
        </is>
      </c>
      <c r="EP56" s="319" t="inlineStr">
        <f aca="false">IF($B56="","",IF(COUNTIFS('Eng GLA 6th, 7th, 8th'!$E$4:$DV$4,EP$3,'Eng GLA 6th, 7th, 8th'!$E59:$DV59,"&lt;&gt;")=0,"",SUMIF('Eng GLA 6th, 7th, 8th'!$E$4:$DV$4,EP$3,'Eng GLA 6th, 7th, 8th'!$E59:$DV59)))</f>
        <is>
          <t/>
        </is>
      </c>
      <c r="EQ56" s="319" t="inlineStr">
        <f aca="false">IF($B56="","",IF(COUNTIFS('Eng GLA 6th, 7th, 8th'!$E$4:$DV$4,EQ$3,'Eng GLA 6th, 7th, 8th'!$E59:$DV59,"&lt;&gt;")=0,"",SUMIF('Eng GLA 6th, 7th, 8th'!$E$4:$DV$4,EQ$3,'Eng GLA 6th, 7th, 8th'!$E59:$DV59)))</f>
        <is>
          <t/>
        </is>
      </c>
      <c r="ER56" s="319" t="inlineStr">
        <f aca="false">IF($B56="","",IF(COUNTIFS('Eng GLA 6th, 7th, 8th'!$E$4:$DV$4,ER$3,'Eng GLA 6th, 7th, 8th'!$E59:$DV59,"&lt;&gt;")=0,"",SUMIF('Eng GLA 6th, 7th, 8th'!$E$4:$DV$4,ER$3,'Eng GLA 6th, 7th, 8th'!$E59:$DV59)))</f>
        <is>
          <t/>
        </is>
      </c>
      <c r="ES56" s="319" t="inlineStr">
        <f aca="false">IF($B56="","",IF(COUNTIFS('Eng GLA 6th, 7th, 8th'!$E$4:$DV$4,ES$3,'Eng GLA 6th, 7th, 8th'!$E59:$DV59,"&lt;&gt;")=0,"",SUMIF('Eng GLA 6th, 7th, 8th'!$E$4:$DV$4,ES$3,'Eng GLA 6th, 7th, 8th'!$E59:$DV59)))</f>
        <is>
          <t/>
        </is>
      </c>
      <c r="ET56" s="319" t="inlineStr">
        <f aca="false">IF($B56="","",IF(COUNTIFS('Eng GLA 6th, 7th, 8th'!$E$4:$DV$4,ET$3,'Eng GLA 6th, 7th, 8th'!$E59:$DV59,"&lt;&gt;")=0,"",SUMIF('Eng GLA 6th, 7th, 8th'!$E$4:$DV$4,ET$3,'Eng GLA 6th, 7th, 8th'!$E59:$DV59)))</f>
        <is>
          <t/>
        </is>
      </c>
      <c r="EU56" s="319" t="inlineStr">
        <f aca="false">IF($B56="","",IF(COUNTIFS('Eng GLA 6th, 7th, 8th'!$E$4:$DV$4,EU$3,'Eng GLA 6th, 7th, 8th'!$E59:$DV59,"&lt;&gt;")=0,"",SUMIF('Eng GLA 6th, 7th, 8th'!$E$4:$DV$4,EU$3,'Eng GLA 6th, 7th, 8th'!$E59:$DV59)))</f>
        <is>
          <t/>
        </is>
      </c>
      <c r="EV56" s="319" t="inlineStr">
        <f aca="false">IF($B56="","",IF(COUNTIFS('Eng GLA 6th, 7th, 8th'!$E$4:$DV$4,EV$3,'Eng GLA 6th, 7th, 8th'!$E59:$DV59,"&lt;&gt;")=0,"",SUMIF('Eng GLA 6th, 7th, 8th'!$E$4:$DV$4,EV$3,'Eng GLA 6th, 7th, 8th'!$E59:$DV59)))</f>
        <is>
          <t/>
        </is>
      </c>
      <c r="EW56" s="319" t="inlineStr">
        <f aca="false">IF($B56="","",IF(COUNTIFS('Eng GLA 6th, 7th, 8th'!$E$4:$DV$4,EW$3,'Eng GLA 6th, 7th, 8th'!$E59:$DV59,"&lt;&gt;")=0,"",SUMIF('Eng GLA 6th, 7th, 8th'!$E$4:$DV$4,EW$3,'Eng GLA 6th, 7th, 8th'!$E59:$DV59)))</f>
        <is>
          <t/>
        </is>
      </c>
      <c r="EX56" s="319" t="inlineStr">
        <f aca="false">IF($B56="","",IF(COUNTIFS('Eng GLA 6th, 7th, 8th'!$E$4:$DV$4,EX$3,'Eng GLA 6th, 7th, 8th'!$E59:$DV59,"&lt;&gt;")=0,"",SUMIF('Eng GLA 6th, 7th, 8th'!$E$4:$DV$4,EX$3,'Eng GLA 6th, 7th, 8th'!$E59:$DV59)))</f>
        <is>
          <t/>
        </is>
      </c>
      <c r="EY56" s="319" t="inlineStr">
        <f aca="false">IF($B56="","",IF(COUNTIFS('Eng GLA 6th, 7th, 8th'!$E$4:$DV$4,EY$3,'Eng GLA 6th, 7th, 8th'!$E59:$DV59,"&lt;&gt;")=0,"",SUMIF('Eng GLA 6th, 7th, 8th'!$E$4:$DV$4,EY$3,'Eng GLA 6th, 7th, 8th'!$E59:$DV59)))</f>
        <is>
          <t/>
        </is>
      </c>
      <c r="EZ56" s="322" t="inlineStr">
        <f aca="false">IF('Cover Sheet'!$AC$6="8th", 'Eng GLA 6th, 7th, 8th'!CG59, "")</f>
        <is>
          <t/>
        </is>
      </c>
      <c r="FA56" s="319" t="inlineStr">
        <f aca="false">IF($B56="","",IF(COUNTIFS('Eng GLA 6th, 7th, 8th'!$E$4:$DV$4,FA$3,'Eng GLA 6th, 7th, 8th'!$E59:$DV59,"&lt;&gt;")=0,"",SUMIF('Eng GLA 6th, 7th, 8th'!$E$4:$DV$4,FA$3,'Eng GLA 6th, 7th, 8th'!$E59:$DV59)))</f>
        <is>
          <t/>
        </is>
      </c>
      <c r="FB56" s="319" t="inlineStr">
        <f aca="false">IF($B56="","",IF(COUNTIFS('Eng GLA 6th, 7th, 8th'!$E$4:$DV$4,FB$3,'Eng GLA 6th, 7th, 8th'!$E59:$DV59,"&lt;&gt;")=0,"",SUMIF('Eng GLA 6th, 7th, 8th'!$E$4:$DV$4,FB$3,'Eng GLA 6th, 7th, 8th'!$E59:$DV59)))</f>
        <is>
          <t/>
        </is>
      </c>
      <c r="FC56" s="319" t="inlineStr">
        <f aca="false">IF($B56="","",IF(COUNTIFS('Eng GLA 6th, 7th, 8th'!$E$4:$DV$4,FC$3,'Eng GLA 6th, 7th, 8th'!$E59:$DV59,"&lt;&gt;")=0,"",SUMIF('Eng GLA 6th, 7th, 8th'!$E$4:$DV$4,FC$3,'Eng GLA 6th, 7th, 8th'!$E59:$DV59)))</f>
        <is>
          <t/>
        </is>
      </c>
      <c r="FD56" s="319" t="inlineStr">
        <f aca="false">IF($B56="","",IF(COUNTIFS('Eng GLA 6th, 7th, 8th'!$E$4:$DV$4,FD$3,'Eng GLA 6th, 7th, 8th'!$E59:$DV59,"&lt;&gt;")=0,"",SUMIF('Eng GLA 6th, 7th, 8th'!$E$4:$DV$4,FD$3,'Eng GLA 6th, 7th, 8th'!$E59:$DV59)))</f>
        <is>
          <t/>
        </is>
      </c>
      <c r="FE56" s="319" t="inlineStr">
        <f aca="false">IF($B56="","",IF(COUNTIFS('Eng GLA 6th, 7th, 8th'!$E$4:$DV$4,FE$3,'Eng GLA 6th, 7th, 8th'!$E59:$DV59,"&lt;&gt;")=0,"",SUMIF('Eng GLA 6th, 7th, 8th'!$E$4:$DV$4,FE$3,'Eng GLA 6th, 7th, 8th'!$E59:$DV59)))</f>
        <is>
          <t/>
        </is>
      </c>
      <c r="FF56" s="319" t="inlineStr">
        <f aca="false">IF($B56="","",IF(COUNTIFS('Eng GLA 6th, 7th, 8th'!$E$4:$DV$4,FF$3,'Eng GLA 6th, 7th, 8th'!$E59:$DV59,"&lt;&gt;")=0,"",SUMIF('Eng GLA 6th, 7th, 8th'!$E$4:$DV$4,FF$3,'Eng GLA 6th, 7th, 8th'!$E59:$DV59)))</f>
        <is>
          <t/>
        </is>
      </c>
      <c r="FG56" s="319" t="inlineStr">
        <f aca="false">IF($B56="","",IF(COUNTIFS('Eng GLA 6th, 7th, 8th'!$E$4:$DV$4,FG$3,'Eng GLA 6th, 7th, 8th'!$E59:$DV59,"&lt;&gt;")=0,"",SUMIF('Eng GLA 6th, 7th, 8th'!$E$4:$DV$4,FG$3,'Eng GLA 6th, 7th, 8th'!$E59:$DV59)))</f>
        <is>
          <t/>
        </is>
      </c>
      <c r="FH56" s="319" t="inlineStr">
        <f aca="false">IF($B56="","",IF(COUNTIFS('Eng GLA 6th, 7th, 8th'!$E$4:$DV$4,FH$3,'Eng GLA 6th, 7th, 8th'!$E59:$DV59,"&lt;&gt;")=0,"",SUMIF('Eng GLA 6th, 7th, 8th'!$E$4:$DV$4,FH$3,'Eng GLA 6th, 7th, 8th'!$E59:$DV59)))</f>
        <is>
          <t/>
        </is>
      </c>
      <c r="FI56" s="319" t="inlineStr">
        <f aca="false">IF($B56="","",IF(COUNTIFS('Eng GLA 6th, 7th, 8th'!$E$4:$DV$4,FI$3,'Eng GLA 6th, 7th, 8th'!$E59:$DV59,"&lt;&gt;")=0,"",SUMIF('Eng GLA 6th, 7th, 8th'!$E$4:$DV$4,FI$3,'Eng GLA 6th, 7th, 8th'!$E59:$DV59)))</f>
        <is>
          <t/>
        </is>
      </c>
      <c r="FJ56" s="319" t="inlineStr">
        <f aca="false">IF($B56="","",IF(COUNTIFS('Eng GLA 6th, 7th, 8th'!$E$4:$DV$4,FJ$3,'Eng GLA 6th, 7th, 8th'!$E59:$DV59,"&lt;&gt;")=0,"",SUMIF('Eng GLA 6th, 7th, 8th'!$E$4:$DV$4,FJ$3,'Eng GLA 6th, 7th, 8th'!$E59:$DV59)))</f>
        <is>
          <t/>
        </is>
      </c>
      <c r="FK56" s="319" t="inlineStr">
        <f aca="false">IF($B56="","",IF(COUNTIFS('Eng GLA 6th, 7th, 8th'!$E$4:$DV$4,FK$3,'Eng GLA 6th, 7th, 8th'!$E59:$DV59,"&lt;&gt;")=0,"",SUMIF('Eng GLA 6th, 7th, 8th'!$E$4:$DV$4,FK$3,'Eng GLA 6th, 7th, 8th'!$E59:$DV59)))</f>
        <is>
          <t/>
        </is>
      </c>
      <c r="FL56" s="319" t="inlineStr">
        <f aca="false">IF($B56="","",IF(COUNTIFS('Eng GLA 6th, 7th, 8th'!$E$4:$DV$4,FL$3,'Eng GLA 6th, 7th, 8th'!$E59:$DV59,"&lt;&gt;")=0,"",SUMIF('Eng GLA 6th, 7th, 8th'!$E$4:$DV$4,FL$3,'Eng GLA 6th, 7th, 8th'!$E59:$DV59)))</f>
        <is>
          <t/>
        </is>
      </c>
      <c r="FM56" s="319" t="inlineStr">
        <f aca="false">IF($B56="","",IF(COUNTIFS('Eng GLA 6th, 7th, 8th'!$E$4:$DV$4,FM$3,'Eng GLA 6th, 7th, 8th'!$E59:$DV59,"&lt;&gt;")=0,"",SUMIF('Eng GLA 6th, 7th, 8th'!$E$4:$DV$4,FM$3,'Eng GLA 6th, 7th, 8th'!$E59:$DV59)))</f>
        <is>
          <t/>
        </is>
      </c>
      <c r="FN56" s="319" t="inlineStr">
        <f aca="false">IF($B56="","",IF(COUNTIFS('Eng GLA 6th, 7th, 8th'!$E$4:$DV$4,FN$3,'Eng GLA 6th, 7th, 8th'!$E59:$DV59,"&lt;&gt;")=0,"",SUMIF('Eng GLA 6th, 7th, 8th'!$E$4:$DV$4,FN$3,'Eng GLA 6th, 7th, 8th'!$E59:$DV59)))</f>
        <is>
          <t/>
        </is>
      </c>
      <c r="FO56" s="319" t="inlineStr">
        <f aca="false">IF($B56="","",IF(COUNTIFS('Eng GLA 6th, 7th, 8th'!$E$4:$DV$4,FO$3,'Eng GLA 6th, 7th, 8th'!$E59:$DV59,"&lt;&gt;")=0,"",SUMIF('Eng GLA 6th, 7th, 8th'!$E$4:$DV$4,FO$3,'Eng GLA 6th, 7th, 8th'!$E59:$DV59)))</f>
        <is>
          <t/>
        </is>
      </c>
    </row>
    <row r="57" customFormat="false" ht="12.75" hidden="false" customHeight="true" outlineLevel="0" collapsed="false">
      <c r="A57" s="315" t="n">
        <v>53</v>
      </c>
      <c r="B57" s="315" t="inlineStr">
        <f aca="false">'English Scores- Leveled papers'!B59</f>
        <is>
          <t/>
        </is>
      </c>
      <c r="C57" s="315"/>
      <c r="D57" s="316" t="inlineStr">
        <f aca="false">IF(OR(B57="",H57="",'Cover Sheet'!E57=""),"",'Cover Sheet'!E57)</f>
        <is>
          <t/>
        </is>
      </c>
      <c r="E57" s="316" t="inlineStr">
        <f aca="false">IF(OR(B57="",H57="",'Cover Sheet'!F57=""),"",'Cover Sheet'!F57)</f>
        <is>
          <t/>
        </is>
      </c>
      <c r="F57" s="316" t="inlineStr">
        <f aca="false">IF(OR(B57="",H57="",'Cover Sheet'!H57=""),"",'Cover Sheet'!H57)</f>
        <is>
          <t/>
        </is>
      </c>
      <c r="G57" s="316"/>
      <c r="H57" s="316" t="inlineStr">
        <f aca="false">IF(OR(B57="",COUNT('English Scores- Leveled papers'!H59:KM59)=0),"",IF((AND(AB57&gt;=(70/100),AB57&lt;1.1)),9,IF((AND(AA57&gt;=(70/100),AA57&lt;1.1)),8,IF((AND(Z57&gt;=(70/100),Z57&lt;1.1)),7,IF((AND(Y57&gt;=(70/100),Y57&lt;1.1)),6,IF(AND(X57&gt;=0.7,X57&lt;1.1),5.5,IF(AND(W57&gt;=0.7,W57&lt;1.1),5,IF(AND(V57&gt;=0.7,V57&lt;1.1),4.5,IF(AND(U57&gt;=0.7,U57&lt;1.1),4,IF(AND(T57&gt;=0.7,T57&lt;1.1),3.5,IF(AND(S57&gt;=0.7,S57&lt;1.1),3,IF(AND(R57&gt;=0.7,R57&lt;1.1),2.5,IF(AND(Q57&gt;=0.7,Q57&lt;1.1),2,IF(AND(P57&gt;=0.7,P57&lt;1.1),1.5,IF(AND(O57&gt;=0.7,O57&lt;1.1),1,IF(AND(N57&gt;=0.7,N57&lt;1.1),0.5,IF(AND(M57&gt;=0.7,M57&lt;1.1),0.2,IF(AND(L57&gt;=0.7,L57&lt;1.1),0,IF(COUNT('English Scores- Leveled papers'!H59:M59)=0,"",-0.5)))))))))))))))))))</f>
        <is>
          <t/>
        </is>
      </c>
      <c r="I57" s="317" t="str">
        <f aca="false">IFERROR(IF(OR(B57="",H57=""),"",IF((AND(AB57&gt;=(70/100),AB57&lt;1.1)),AB57,IF(AND((AA57)&gt;=(70/100),AA57&lt;1.1),AA57,IF((AND((Z57)&gt;=(70/100),Z57&lt;1.1)),Z57,IF(AND((Y57)&gt;=(70/100),Y57&lt;1.1),Y57,IF(AND(X57&gt;=0.7,X57&lt;1.1),X57,IF(AND((W57)&gt;=0.7,W57&lt;1.1),W57,IF(AND((V57)&gt;=0.7,V57&lt;1.1),V57,IF(AND((U57)&gt;=0.7,U57&lt;1.1),U57,IF(AND((T57)&gt;=0.7,T57&lt;1.1),T57,IF(AND((S57)&gt;=0.7,S57&lt;1.1),S57,IF(AND((R57)&gt;=0.7,R57&lt;1.1),R57,IF(AND((Q57)&gt;=0.7,Q57&lt;1.1),Q57,IF(AND((P57)&gt;=0.7,P57&lt;1.1),P57,IF(AND((O57)&gt;=0.7,O57&lt;1.1),O57,IF(AND((N57)&gt;=0.7,N57&lt;1.1),N57,IF(AND((M57)&gt;=0.7,M57&lt;1.1),M57,IF(AND((L57)&gt;=0.7,L57&lt;1.1),L57,L57)))))))))))))))))),"")</f>
        <v/>
      </c>
      <c r="J57" s="317" t="str">
        <f aca="false">IF((OR(B57="",H57="")),"",IF(AND((AB57)&gt;=(70/100),AB57&lt;1.1),"",IF((AND((AA57)&gt;=(70/100),AA57&lt;1.1)),AB57,IF((AND((Z57)&gt;=(70/100),Z57&lt;1.1)),AA57,IF((AND((Y57)&gt;=(70/100),Y57&lt;1.1)),Z57,IF(AND((X57)&gt;=0.7,X57&lt;1.1),Y57,IF(AND((W57)&gt;=0.7,W57&lt;1.1),X57,IF(AND((V57)&gt;=0.7,V57&lt;1.1),W57,IF(AND((U57)&gt;=0.7,U57&lt;1.1),V57,IF(AND((T57)&gt;=0.7,T57&lt;1.1),U57,IF(AND((S57)&gt;=0.7,S57&lt;1.1),T57,IF(AND((R57)&gt;=0.7,R57&lt;1.1),S57,IF(AND((Q57)&gt;=0.7,Q57&lt;1.1),R57,IF(AND((P57)&gt;=0.7,P57&lt;1.1),Q57,IF(AND((O57)&gt;=0.7,O57&lt;1.1),P57,IF(AND((N57)&gt;=0.7,N57&lt;1.1),O57,IF(AND((M57)&gt;=0.7,M57&lt;1.1),N57,IF(AND((L57)&gt;=0.7,L57&lt;1.1),M57,""))))))))))))))))))</f>
        <v/>
      </c>
      <c r="K57" s="317" t="str">
        <f aca="false">IF((OR(B57="",H57="")),"",IF(AND((AB57)&gt;=(70/100),AB57&lt;1.1),AA57,IF((AND((AA57)&gt;=(70/100),AA57&lt;1.1)),Z57,IF((AND((Z57)&gt;=(70/100),Z57&lt;1.1)),Y57,IF((AND((Y57)&gt;=(70/100),Y57&lt;1.1)),X57,IF(AND((X57)&gt;=0.7,X57&lt;1.1),W57,IF(AND((W57)&gt;=0.7,W57&lt;1.1),V57,IF(AND((V57)&gt;=0.7,V57&lt;1.1),U57,IF(AND((U57)&gt;=0.7,U57&lt;1.1),T57,IF(AND((T57)&gt;=0.7,T57&lt;1.1),S57,IF(AND((S57)&gt;=0.7,S57&lt;1.1),R57,IF(AND((R57)&gt;=0.7,R57&lt;1.1),Q57,IF(AND((Q57)&gt;=0.7,Q57&lt;1.1),P57,IF(AND((P57)&gt;=0.7,P57&lt;1.1),O57,IF(AND((O57)&gt;=0.7,O57&lt;1.1),N57,IF(AND((N57)&gt;=0.7,N57&lt;1.1),M57,IF(AND((M57)&gt;=0.7,M57&lt;1.1),L57,IF(AND((L57)&gt;=0.7,L57&lt;1.1),"",""))))))))))))))))))</f>
        <v/>
      </c>
      <c r="L57" s="318" t="str">
        <f aca="false">IFERROR(IF((B57=""),"",(IF(COUNT(AC57:AG57)=0,"",ROUND(SUM(AC57:AG57)/SUM($AC$2:$AG$2),1)))),"")</f>
        <v/>
      </c>
      <c r="M57" s="318" t="str">
        <f aca="false">IFERROR(IF((B57=""),"",(IF(COUNT(AH57:AL57)=0,"",ROUND(SUM(AH57:AL57)/SUM($AH$2:$AL$2),1)))),"")</f>
        <v/>
      </c>
      <c r="N57" s="318" t="str">
        <f aca="false">IFERROR(IF((B57=""),"",(IF(COUNT(AM57:AQ57)=0,"",ROUND(SUM(AM57:AQ57)/SUM($AM$2:$AQ$2),1)))),"")</f>
        <v/>
      </c>
      <c r="O57" s="318" t="str">
        <f aca="false">IFERROR(IF((B57=""),"",(IF(COUNT(AR57:AV57)=0,"",ROUND(SUM(AR57:AV57)/SUM($AR$2:$AV$2),1)))),"")</f>
        <v/>
      </c>
      <c r="P57" s="318" t="str">
        <f aca="false">IFERROR(IF((B57=""),"",(IF(COUNT(AX57:BB57)=0,"",ROUND(SUM(AX57:BB57)/SUM($AX$2:$BB$2),1)))),"")</f>
        <v/>
      </c>
      <c r="Q57" s="318" t="str">
        <f aca="false">IFERROR(IF((B57=""),"",(IF(COUNT(BD57:BJ57)=0,"",ROUND(SUM(BD57:BJ57)/SUM($BD$2:$BJ$2),1)))),0)</f>
        <v/>
      </c>
      <c r="R57" s="318" t="str">
        <f aca="false">IFERROR(IF((B57=""),"",(IF(COUNT(BL57:BS57)=0,"",ROUND(SUM(BL57:BR57)/SUM($BL$2:$BR$2),1)))),0)</f>
        <v/>
      </c>
      <c r="S57" s="318" t="str">
        <f aca="false">IFERROR(IF((B57=""),"",(IF(COUNT(BT57:CB57)=0,"",ROUND(SUM(BT57:CA57)/SUM($BT$2:$CA$2),1)))),0)</f>
        <v/>
      </c>
      <c r="T57" s="318" t="str">
        <f aca="false">IFERROR(IF((B57=""),"",(IF(COUNT(CC57:CJ57)=0,"",ROUND(SUM(CC57:CI57)/SUM($CC$2:$CI$2),1)))),0)</f>
        <v/>
      </c>
      <c r="U57" s="318" t="str">
        <f aca="false">IFERROR(IF((B57=""),"",(IF(COUNT(CK57:CQ57)=0,"",ROUND(SUM(CK57:CQ57)/SUM($CK$2:$CQ$2),1)))),0)</f>
        <v/>
      </c>
      <c r="V57" s="318" t="str">
        <f aca="false">IFERROR(IF((B57=""),"",(IF(COUNT(CS57:CY57)=0,"",ROUND(SUM(CS57:CY57)/SUM($CS$2:$CY$2),1)))),0)</f>
        <v/>
      </c>
      <c r="W57" s="318" t="str">
        <f aca="false">IFERROR(IF((B57=""),"",(IF(COUNT(DA57:DI57)=0,"",ROUND(SUM(DA57:DI57)/SUM($DA$2:$DI$2),1)))),0)</f>
        <v/>
      </c>
      <c r="X57" s="318" t="str">
        <f aca="false">IFERROR(IF((B57=""),"",(IF(COUNT(DK57:DP57)=0,"",ROUND(SUM(DK57:DP57)/SUM($DK$2:$DP$2),1)))),0)</f>
        <v/>
      </c>
      <c r="Y57" s="318"/>
      <c r="Z57" s="318"/>
      <c r="AA57" s="318"/>
      <c r="AB57" s="318"/>
      <c r="AC57" s="319" t="inlineStr">
        <f aca="false">IF($B57="","",IF(COUNTIFS('English Scores- Leveled papers'!$H$4:$KM$4,AC$3,'English Scores- Leveled papers'!$H59:$KM59,"&lt;&gt;")=0,"",SUMIF('English Scores- Leveled papers'!$H$4:$KM$4,AC$3,'English Scores- Leveled papers'!$H59:$KM59)))</f>
        <is>
          <t/>
        </is>
      </c>
      <c r="AD57" s="319" t="inlineStr">
        <f aca="false">IF($B57="","",IF(COUNTIFS('English Scores- Leveled papers'!$H$4:$KM$4,AD$3,'English Scores- Leveled papers'!$H59:$KM59,"&lt;&gt;")=0,"",SUMIF('English Scores- Leveled papers'!$H$4:$KM$4,AD$3,'English Scores- Leveled papers'!$H59:$KM59)))</f>
        <is>
          <t/>
        </is>
      </c>
      <c r="AE57" s="319" t="inlineStr">
        <f aca="false">IF($B57="","",IF(COUNTIFS('English Scores- Leveled papers'!$H$4:$KM$4,AE$3,'English Scores- Leveled papers'!$H59:$KM59,"&lt;&gt;")=0,"",SUMIF('English Scores- Leveled papers'!$H$4:$KM$4,AE$3,'English Scores- Leveled papers'!$H59:$KM59)))</f>
        <is>
          <t/>
        </is>
      </c>
      <c r="AF57" s="319" t="inlineStr">
        <f aca="false">IF($B57="","",IF(COUNTIFS('English Scores- Leveled papers'!$H$4:$KM$4,AF$3,'English Scores- Leveled papers'!$H59:$KM59,"&lt;&gt;")=0,"",SUMIF('English Scores- Leveled papers'!$H$4:$KM$4,AF$3,'English Scores- Leveled papers'!$H59:$KM59)))</f>
        <is>
          <t/>
        </is>
      </c>
      <c r="AG57" s="319" t="inlineStr">
        <f aca="false">IF($B57="","",IF(COUNTIFS('English Scores- Leveled papers'!$H$4:$KM$4,AG$3,'English Scores- Leveled papers'!$H59:$KM59,"&lt;&gt;")=0,"",SUMIF('English Scores- Leveled papers'!$H$4:$KM$4,AG$3,'English Scores- Leveled papers'!$H59:$KM59)))</f>
        <is>
          <t/>
        </is>
      </c>
      <c r="AH57" s="319" t="inlineStr">
        <f aca="false">IF($B57="","",IF(COUNTIFS('English Scores- Leveled papers'!$H$4:$KM$4,AH$3,'English Scores- Leveled papers'!$H59:$KM59,"&lt;&gt;")=0,"",SUMIF('English Scores- Leveled papers'!$H$4:$KM$4,AH$3,'English Scores- Leveled papers'!$H59:$KM59)))</f>
        <is>
          <t/>
        </is>
      </c>
      <c r="AI57" s="319" t="inlineStr">
        <f aca="false">IF($B57="","",IF(COUNTIFS('English Scores- Leveled papers'!$H$4:$KM$4,AI$3,'English Scores- Leveled papers'!$H59:$KM59,"&lt;&gt;")=0,"",SUMIF('English Scores- Leveled papers'!$H$4:$KM$4,AI$3,'English Scores- Leveled papers'!$H59:$KM59)))</f>
        <is>
          <t/>
        </is>
      </c>
      <c r="AJ57" s="319" t="inlineStr">
        <f aca="false">IF($B57="","",IF(COUNTIFS('English Scores- Leveled papers'!$H$4:$KM$4,AJ$3,'English Scores- Leveled papers'!$H59:$KM59,"&lt;&gt;")=0,"",SUMIF('English Scores- Leveled papers'!$H$4:$KM$4,AJ$3,'English Scores- Leveled papers'!$H59:$KM59)))</f>
        <is>
          <t/>
        </is>
      </c>
      <c r="AK57" s="319" t="inlineStr">
        <f aca="false">IF($B57="","",IF(COUNTIFS('English Scores- Leveled papers'!$H$4:$KM$4,AK$3,'English Scores- Leveled papers'!$H59:$KM59,"&lt;&gt;")=0,"",SUMIF('English Scores- Leveled papers'!$H$4:$KM$4,AK$3,'English Scores- Leveled papers'!$H59:$KM59)))</f>
        <is>
          <t/>
        </is>
      </c>
      <c r="AL57" s="319" t="inlineStr">
        <f aca="false">IF($B57="","",IF(COUNTIFS('English Scores- Leveled papers'!$H$4:$KM$4,AL$3,'English Scores- Leveled papers'!$H59:$KM59,"&lt;&gt;")=0,"",SUMIF('English Scores- Leveled papers'!$H$4:$KM$4,AL$3,'English Scores- Leveled papers'!$H59:$KM59)))</f>
        <is>
          <t/>
        </is>
      </c>
      <c r="AM57" s="319" t="inlineStr">
        <f aca="false">IF($B57="","",IF(COUNTIFS('English Scores- Leveled papers'!$H$4:$KM$4,AM$3,'English Scores- Leveled papers'!$H59:$KM59,"&lt;&gt;")=0,"",SUMIF('English Scores- Leveled papers'!$H$4:$KM$4,AM$3,'English Scores- Leveled papers'!$H59:$KM59)))</f>
        <is>
          <t/>
        </is>
      </c>
      <c r="AN57" s="319" t="inlineStr">
        <f aca="false">IF($B57="","",IF(COUNTIFS('English Scores- Leveled papers'!$H$4:$KM$4,AN$3,'English Scores- Leveled papers'!$H59:$KM59,"&lt;&gt;")=0,"",SUMIF('English Scores- Leveled papers'!$H$4:$KM$4,AN$3,'English Scores- Leveled papers'!$H59:$KM59)))</f>
        <is>
          <t/>
        </is>
      </c>
      <c r="AO57" s="319" t="inlineStr">
        <f aca="false">IF($B57="","",IF(COUNTIFS('English Scores- Leveled papers'!$H$4:$KM$4,AO$3,'English Scores- Leveled papers'!$H59:$KM59,"&lt;&gt;")=0,"",SUMIF('English Scores- Leveled papers'!$H$4:$KM$4,AO$3,'English Scores- Leveled papers'!$H59:$KM59)))</f>
        <is>
          <t/>
        </is>
      </c>
      <c r="AP57" s="319" t="inlineStr">
        <f aca="false">IF($B57="","",IF(COUNTIFS('English Scores- Leveled papers'!$H$4:$KM$4,AP$3,'English Scores- Leveled papers'!$H59:$KM59,"&lt;&gt;")=0,"",SUMIF('English Scores- Leveled papers'!$H$4:$KM$4,AP$3,'English Scores- Leveled papers'!$H59:$KM59)))</f>
        <is>
          <t/>
        </is>
      </c>
      <c r="AQ57" s="319" t="inlineStr">
        <f aca="false">IF($B57="","",IF(COUNTIFS('English Scores- Leveled papers'!$H$4:$KM$4,AQ$3,'English Scores- Leveled papers'!$H59:$KM59,"&lt;&gt;")=0,"",SUMIF('English Scores- Leveled papers'!$H$4:$KM$4,AQ$3,'English Scores- Leveled papers'!$H59:$KM59)))</f>
        <is>
          <t/>
        </is>
      </c>
      <c r="AR57" s="319" t="inlineStr">
        <f aca="false">IF($B57="","",IF(COUNTIFS('English Scores- Leveled papers'!$H$4:$KM$4,AR$3,'English Scores- Leveled papers'!$H59:$KM59,"&lt;&gt;")=0,"",SUMIF('English Scores- Leveled papers'!$H$4:$KM$4,AR$3,'English Scores- Leveled papers'!$H59:$KM59)))</f>
        <is>
          <t/>
        </is>
      </c>
      <c r="AS57" s="319" t="inlineStr">
        <f aca="false">IF($B57="","",IF(COUNTIFS('English Scores- Leveled papers'!$H$4:$KM$4,AS$3,'English Scores- Leveled papers'!$H59:$KM59,"&lt;&gt;")=0,"",SUMIF('English Scores- Leveled papers'!$H$4:$KM$4,AS$3,'English Scores- Leveled papers'!$H59:$KM59)))</f>
        <is>
          <t/>
        </is>
      </c>
      <c r="AT57" s="319" t="inlineStr">
        <f aca="false">IF($B57="","",IF(COUNTIFS('English Scores- Leveled papers'!$H$4:$KM$4,AT$3,'English Scores- Leveled papers'!$H59:$KM59,"&lt;&gt;")=0,"",SUMIF('English Scores- Leveled papers'!$H$4:$KM$4,AT$3,'English Scores- Leveled papers'!$H59:$KM59)))</f>
        <is>
          <t/>
        </is>
      </c>
      <c r="AU57" s="319" t="inlineStr">
        <f aca="false">IF($B57="","",IF(COUNTIFS('English Scores- Leveled papers'!$H$4:$KM$4,AU$3,'English Scores- Leveled papers'!$H59:$KM59,"&lt;&gt;")=0,"",SUMIF('English Scores- Leveled papers'!$H$4:$KM$4,AU$3,'English Scores- Leveled papers'!$H59:$KM59)))</f>
        <is>
          <t/>
        </is>
      </c>
      <c r="AV57" s="319" t="inlineStr">
        <f aca="false">IF($B57="","",IF(COUNTIFS('English Scores- Leveled papers'!$H$4:$KM$4,AV$3,'English Scores- Leveled papers'!$H59:$KM59,"&lt;&gt;")=0,"",SUMIF('English Scores- Leveled papers'!$H$4:$KM$4,AV$3,'English Scores- Leveled papers'!$H59:$KM59)))</f>
        <is>
          <t/>
        </is>
      </c>
      <c r="AW57" s="319" t="inlineStr">
        <f aca="false">IF($B57="","",IF(COUNTIFS('English Scores- Leveled papers'!$H$4:$KM$4,AW$3,'English Scores- Leveled papers'!$H59:$KM59,"&lt;&gt;")=0,"",SUMIF('English Scores- Leveled papers'!$H$4:$KM$4,AW$3,'English Scores- Leveled papers'!$H59:$KM59)))</f>
        <is>
          <t/>
        </is>
      </c>
      <c r="AX57" s="319" t="inlineStr">
        <f aca="false">IF($B57="","",IF(COUNTIFS('English Scores- Leveled papers'!$H$4:$KM$4,AX$3,'English Scores- Leveled papers'!$H59:$KM59,"&lt;&gt;")=0,"",SUMIF('English Scores- Leveled papers'!$H$4:$KM$4,AX$3,'English Scores- Leveled papers'!$H59:$KM59)))</f>
        <is>
          <t/>
        </is>
      </c>
      <c r="AY57" s="319" t="inlineStr">
        <f aca="false">IF($B57="","",IF(COUNTIFS('English Scores- Leveled papers'!$H$4:$KM$4,AY$3,'English Scores- Leveled papers'!$H59:$KM59,"&lt;&gt;")=0,"",SUMIF('English Scores- Leveled papers'!$H$4:$KM$4,AY$3,'English Scores- Leveled papers'!$H59:$KM59)))</f>
        <is>
          <t/>
        </is>
      </c>
      <c r="AZ57" s="319" t="inlineStr">
        <f aca="false">IF($B57="","",IF(COUNTIFS('English Scores- Leveled papers'!$H$4:$KM$4,AZ$3,'English Scores- Leveled papers'!$H59:$KM59,"&lt;&gt;")=0,"",SUMIF('English Scores- Leveled papers'!$H$4:$KM$4,AZ$3,'English Scores- Leveled papers'!$H59:$KM59)))</f>
        <is>
          <t/>
        </is>
      </c>
      <c r="BA57" s="319" t="inlineStr">
        <f aca="false">IF($B57="","",IF(COUNTIFS('English Scores- Leveled papers'!$H$4:$KM$4,BA$3,'English Scores- Leveled papers'!$H59:$KM59,"&lt;&gt;")=0,"",SUMIF('English Scores- Leveled papers'!$H$4:$KM$4,BA$3,'English Scores- Leveled papers'!$H59:$KM59)))</f>
        <is>
          <t/>
        </is>
      </c>
      <c r="BB57" s="319" t="inlineStr">
        <f aca="false">IF($B57="","",IF(COUNTIFS('English Scores- Leveled papers'!$H$4:$KM$4,BB$3,'English Scores- Leveled papers'!$H59:$KM59,"&lt;&gt;")=0,"",SUMIF('English Scores- Leveled papers'!$H$4:$KM$4,BB$3,'English Scores- Leveled papers'!$H59:$KM59)))</f>
        <is>
          <t/>
        </is>
      </c>
      <c r="BC57" s="319" t="inlineStr">
        <f aca="false">IF($B57="","",IF(COUNTIFS('English Scores- Leveled papers'!$H$4:$KM$4,BC$3,'English Scores- Leveled papers'!$H59:$KM59,"&lt;&gt;")=0,"",SUMIF('English Scores- Leveled papers'!$H$4:$KM$4,BC$3,'English Scores- Leveled papers'!$H59:$KM59)))</f>
        <is>
          <t/>
        </is>
      </c>
      <c r="BD57" s="319" t="inlineStr">
        <f aca="false">IF($B57="","",IF(COUNTIFS('English Scores- Leveled papers'!$H$4:$KM$4,BD$3,'English Scores- Leveled papers'!$H59:$KM59,"&lt;&gt;")=0,"",SUMIF('English Scores- Leveled papers'!$H$4:$KM$4,BD$3,'English Scores- Leveled papers'!$H59:$KM59)))</f>
        <is>
          <t/>
        </is>
      </c>
      <c r="BE57" s="319" t="inlineStr">
        <f aca="false">IF($B57="","",IF(COUNTIFS('English Scores- Leveled papers'!$H$4:$KM$4,BE$3,'English Scores- Leveled papers'!$H59:$KM59,"&lt;&gt;")=0,"",SUMIF('English Scores- Leveled papers'!$H$4:$KM$4,BE$3,'English Scores- Leveled papers'!$H59:$KM59)))</f>
        <is>
          <t/>
        </is>
      </c>
      <c r="BF57" s="319" t="inlineStr">
        <f aca="false">IF($B57="","",IF(COUNTIFS('English Scores- Leveled papers'!$H$4:$KM$4,BF$3,'English Scores- Leveled papers'!$H59:$KM59,"&lt;&gt;")=0,"",SUMIF('English Scores- Leveled papers'!$H$4:$KM$4,BF$3,'English Scores- Leveled papers'!$H59:$KM59)))</f>
        <is>
          <t/>
        </is>
      </c>
      <c r="BG57" s="319" t="inlineStr">
        <f aca="false">IF($B57="","",IF(COUNTIFS('English Scores- Leveled papers'!$H$4:$KM$4,BG$3,'English Scores- Leveled papers'!$H59:$KM59,"&lt;&gt;")=0,"",SUMIF('English Scores- Leveled papers'!$H$4:$KM$4,BG$3,'English Scores- Leveled papers'!$H59:$KM59)))</f>
        <is>
          <t/>
        </is>
      </c>
      <c r="BH57" s="319" t="inlineStr">
        <f aca="false">IF($B57="","",IF(COUNTIFS('English Scores- Leveled papers'!$H$4:$KM$4,BH$3,'English Scores- Leveled papers'!$H59:$KM59,"&lt;&gt;")=0,"",SUMIF('English Scores- Leveled papers'!$H$4:$KM$4,BH$3,'English Scores- Leveled papers'!$H59:$KM59)))</f>
        <is>
          <t/>
        </is>
      </c>
      <c r="BI57" s="319" t="inlineStr">
        <f aca="false">IF($B57="","",IF(COUNTIFS('English Scores- Leveled papers'!$H$4:$KM$4,BI$3,'English Scores- Leveled papers'!$H59:$KM59,"&lt;&gt;")=0,"",SUMIF('English Scores- Leveled papers'!$H$4:$KM$4,BI$3,'English Scores- Leveled papers'!$H59:$KM59)))</f>
        <is>
          <t/>
        </is>
      </c>
      <c r="BJ57" s="319" t="inlineStr">
        <f aca="false">IF($B57="","",IF(COUNTIFS('English Scores- Leveled papers'!$H$4:$KM$4,BJ$3,'English Scores- Leveled papers'!$H59:$KM59,"&lt;&gt;")=0,"",SUMIF('English Scores- Leveled papers'!$H$4:$KM$4,BJ$3,'English Scores- Leveled papers'!$H59:$KM59)))</f>
        <is>
          <t/>
        </is>
      </c>
      <c r="BK57" s="319" t="inlineStr">
        <f aca="false">IF($B57="","",IF(COUNTIFS('English Scores- Leveled papers'!$H$4:$KM$4,BK$3,'English Scores- Leveled papers'!$H59:$KM59,"&lt;&gt;")=0,"",SUMIF('English Scores- Leveled papers'!$H$4:$KM$4,BK$3,'English Scores- Leveled papers'!$H59:$KM59)))</f>
        <is>
          <t/>
        </is>
      </c>
      <c r="BL57" s="319" t="inlineStr">
        <f aca="false">IF($B57="","",IF(COUNTIFS('English Scores- Leveled papers'!$H$4:$KM$4,BL$3,'English Scores- Leveled papers'!$H59:$KM59,"&lt;&gt;")=0,"",SUMIF('English Scores- Leveled papers'!$H$4:$KM$4,BL$3,'English Scores- Leveled papers'!$H59:$KM59)))</f>
        <is>
          <t/>
        </is>
      </c>
      <c r="BM57" s="319" t="inlineStr">
        <f aca="false">IF($B57="","",IF(COUNTIFS('English Scores- Leveled papers'!$H$4:$KM$4,BM$3,'English Scores- Leveled papers'!$H59:$KM59,"&lt;&gt;")=0,"",SUMIF('English Scores- Leveled papers'!$H$4:$KM$4,BM$3,'English Scores- Leveled papers'!$H59:$KM59)))</f>
        <is>
          <t/>
        </is>
      </c>
      <c r="BN57" s="319" t="inlineStr">
        <f aca="false">IF($B57="","",IF(COUNTIFS('English Scores- Leveled papers'!$H$4:$KM$4,BN$3,'English Scores- Leveled papers'!$H59:$KM59,"&lt;&gt;")=0,"",SUMIF('English Scores- Leveled papers'!$H$4:$KM$4,BN$3,'English Scores- Leveled papers'!$H59:$KM59)))</f>
        <is>
          <t/>
        </is>
      </c>
      <c r="BO57" s="319" t="inlineStr">
        <f aca="false">IF($B57="","",IF(COUNTIFS('English Scores- Leveled papers'!$H$4:$KM$4,BO$3,'English Scores- Leveled papers'!$H59:$KM59,"&lt;&gt;")=0,"",SUMIF('English Scores- Leveled papers'!$H$4:$KM$4,BO$3,'English Scores- Leveled papers'!$H59:$KM59)))</f>
        <is>
          <t/>
        </is>
      </c>
      <c r="BP57" s="319" t="inlineStr">
        <f aca="false">IF($B57="","",IF(COUNTIFS('English Scores- Leveled papers'!$H$4:$KM$4,BP$3,'English Scores- Leveled papers'!$H59:$KM59,"&lt;&gt;")=0,"",SUMIF('English Scores- Leveled papers'!$H$4:$KM$4,BP$3,'English Scores- Leveled papers'!$H59:$KM59)))</f>
        <is>
          <t/>
        </is>
      </c>
      <c r="BQ57" s="319" t="inlineStr">
        <f aca="false">IF($B57="","",IF(COUNTIFS('English Scores- Leveled papers'!$H$4:$KM$4,BQ$3,'English Scores- Leveled papers'!$H59:$KM59,"&lt;&gt;")=0,"",SUMIF('English Scores- Leveled papers'!$H$4:$KM$4,BQ$3,'English Scores- Leveled papers'!$H59:$KM59)))</f>
        <is>
          <t/>
        </is>
      </c>
      <c r="BR57" s="319" t="inlineStr">
        <f aca="false">IF($B57="","",IF(COUNTIFS('English Scores- Leveled papers'!$H$4:$KM$4,BR$3,'English Scores- Leveled papers'!$H59:$KM59,"&lt;&gt;")=0,"",SUMIF('English Scores- Leveled papers'!$H$4:$KM$4,BR$3,'English Scores- Leveled papers'!$H59:$KM59)))</f>
        <is>
          <t/>
        </is>
      </c>
      <c r="BS57" s="319" t="inlineStr">
        <f aca="false">IF($B57="","",IF(COUNTIFS('English Scores- Leveled papers'!$H$4:$KM$4,BS$3,'English Scores- Leveled papers'!$H59:$KM59,"&lt;&gt;")=0,"",SUMIF('English Scores- Leveled papers'!$H$4:$KM$4,BS$3,'English Scores- Leveled papers'!$H59:$KM59)))</f>
        <is>
          <t/>
        </is>
      </c>
      <c r="BT57" s="319" t="inlineStr">
        <f aca="false">IF($B57="","",IF(COUNTIFS('English Scores- Leveled papers'!$H$4:$KM$4,BT$3,'English Scores- Leveled papers'!$H59:$KM59,"&lt;&gt;")=0,"",SUMIF('English Scores- Leveled papers'!$H$4:$KM$4,BT$3,'English Scores- Leveled papers'!$H59:$KM59)))</f>
        <is>
          <t/>
        </is>
      </c>
      <c r="BU57" s="319" t="inlineStr">
        <f aca="false">IF($B57="","",IF(COUNTIFS('English Scores- Leveled papers'!$H$4:$KM$4,BU$3,'English Scores- Leveled papers'!$H59:$KM59,"&lt;&gt;")=0,"",SUMIF('English Scores- Leveled papers'!$H$4:$KM$4,BU$3,'English Scores- Leveled papers'!$H59:$KM59)))</f>
        <is>
          <t/>
        </is>
      </c>
      <c r="BV57" s="319" t="inlineStr">
        <f aca="false">IF($B57="","",IF(COUNTIFS('English Scores- Leveled papers'!$H$4:$KM$4,BV$3,'English Scores- Leveled papers'!$H59:$KM59,"&lt;&gt;")=0,"",SUMIF('English Scores- Leveled papers'!$H$4:$KM$4,BV$3,'English Scores- Leveled papers'!$H59:$KM59)))</f>
        <is>
          <t/>
        </is>
      </c>
      <c r="BW57" s="319" t="inlineStr">
        <f aca="false">IF($B57="","",IF(COUNTIFS('English Scores- Leveled papers'!$H$4:$KM$4,BW$3,'English Scores- Leveled papers'!$H59:$KM59,"&lt;&gt;")=0,"",SUMIF('English Scores- Leveled papers'!$H$4:$KM$4,BW$3,'English Scores- Leveled papers'!$H59:$KM59)))</f>
        <is>
          <t/>
        </is>
      </c>
      <c r="BX57" s="319" t="inlineStr">
        <f aca="false">IF($B57="","",IF(COUNTIFS('English Scores- Leveled papers'!$H$4:$KM$4,BX$3,'English Scores- Leveled papers'!$H59:$KM59,"&lt;&gt;")=0,"",SUMIF('English Scores- Leveled papers'!$H$4:$KM$4,BX$3,'English Scores- Leveled papers'!$H59:$KM59)))</f>
        <is>
          <t/>
        </is>
      </c>
      <c r="BY57" s="319" t="inlineStr">
        <f aca="false">IF($B57="","",IF(COUNTIFS('English Scores- Leveled papers'!$H$4:$KM$4,BY$3,'English Scores- Leveled papers'!$H59:$KM59,"&lt;&gt;")=0,"",SUMIF('English Scores- Leveled papers'!$H$4:$KM$4,BY$3,'English Scores- Leveled papers'!$H59:$KM59)))</f>
        <is>
          <t/>
        </is>
      </c>
      <c r="BZ57" s="319" t="inlineStr">
        <f aca="false">IF($B57="","",IF(COUNTIFS('English Scores- Leveled papers'!$H$4:$KM$4,BZ$3,'English Scores- Leveled papers'!$H59:$KM59,"&lt;&gt;")=0,"",SUMIF('English Scores- Leveled papers'!$H$4:$KM$4,BZ$3,'English Scores- Leveled papers'!$H59:$KM59)))</f>
        <is>
          <t/>
        </is>
      </c>
      <c r="CA57" s="319" t="inlineStr">
        <f aca="false">IF($B57="","",IF(COUNTIFS('English Scores- Leveled papers'!$H$4:$KM$4,CA$3,'English Scores- Leveled papers'!$H59:$KM59,"&lt;&gt;")=0,"",SUMIF('English Scores- Leveled papers'!$H$4:$KM$4,CA$3,'English Scores- Leveled papers'!$H59:$KM59)))</f>
        <is>
          <t/>
        </is>
      </c>
      <c r="CB57" s="319" t="inlineStr">
        <f aca="false">IF($B57="","",IF(COUNTIFS('English Scores- Leveled papers'!$H$4:$KM$4,CB$3,'English Scores- Leveled papers'!$H59:$KM59,"&lt;&gt;")=0,"",SUMIF('English Scores- Leveled papers'!$H$4:$KM$4,CB$3,'English Scores- Leveled papers'!$H59:$KM59)))</f>
        <is>
          <t/>
        </is>
      </c>
      <c r="CC57" s="319" t="inlineStr">
        <f aca="false">IF($B57="","",IF(COUNTIFS('English Scores- Leveled papers'!$H$4:$KM$4,CC$3,'English Scores- Leveled papers'!$H59:$KM59,"&lt;&gt;")=0,"",SUMIF('English Scores- Leveled papers'!$H$4:$KM$4,CC$3,'English Scores- Leveled papers'!$H59:$KM59)))</f>
        <is>
          <t/>
        </is>
      </c>
      <c r="CD57" s="319" t="inlineStr">
        <f aca="false">IF($B57="","",IF(COUNTIFS('English Scores- Leveled papers'!$H$4:$KM$4,CD$3,'English Scores- Leveled papers'!$H59:$KM59,"&lt;&gt;")=0,"",SUMIF('English Scores- Leveled papers'!$H$4:$KM$4,CD$3,'English Scores- Leveled papers'!$H59:$KM59)))</f>
        <is>
          <t/>
        </is>
      </c>
      <c r="CE57" s="319" t="inlineStr">
        <f aca="false">IF($B57="","",IF(COUNTIFS('English Scores- Leveled papers'!$H$4:$KM$4,CE$3,'English Scores- Leveled papers'!$H59:$KM59,"&lt;&gt;")=0,"",SUMIF('English Scores- Leveled papers'!$H$4:$KM$4,CE$3,'English Scores- Leveled papers'!$H59:$KM59)))</f>
        <is>
          <t/>
        </is>
      </c>
      <c r="CF57" s="319" t="inlineStr">
        <f aca="false">IF($B57="","",IF(COUNTIFS('English Scores- Leveled papers'!$H$4:$KM$4,CF$3,'English Scores- Leveled papers'!$H59:$KM59,"&lt;&gt;")=0,"",SUMIF('English Scores- Leveled papers'!$H$4:$KM$4,CF$3,'English Scores- Leveled papers'!$H59:$KM59)))</f>
        <is>
          <t/>
        </is>
      </c>
      <c r="CG57" s="319" t="inlineStr">
        <f aca="false">IF($B57="","",IF(COUNTIFS('English Scores- Leveled papers'!$H$4:$KM$4,CG$3,'English Scores- Leveled papers'!$H59:$KM59,"&lt;&gt;")=0,"",SUMIF('English Scores- Leveled papers'!$H$4:$KM$4,CG$3,'English Scores- Leveled papers'!$H59:$KM59)))</f>
        <is>
          <t/>
        </is>
      </c>
      <c r="CH57" s="319" t="inlineStr">
        <f aca="false">IF($B57="","",IF(COUNTIFS('English Scores- Leveled papers'!$H$4:$KM$4,CH$3,'English Scores- Leveled papers'!$H59:$KM59,"&lt;&gt;")=0,"",SUMIF('English Scores- Leveled papers'!$H$4:$KM$4,CH$3,'English Scores- Leveled papers'!$H59:$KM59)))</f>
        <is>
          <t/>
        </is>
      </c>
      <c r="CI57" s="319" t="inlineStr">
        <f aca="false">IF($B57="","",IF(COUNTIFS('English Scores- Leveled papers'!$H$4:$KM$4,CI$3,'English Scores- Leveled papers'!$H59:$KM59,"&lt;&gt;")=0,"",SUMIF('English Scores- Leveled papers'!$H$4:$KM$4,CI$3,'English Scores- Leveled papers'!$H59:$KM59)))</f>
        <is>
          <t/>
        </is>
      </c>
      <c r="CJ57" s="319" t="inlineStr">
        <f aca="false">IF($B57="","",IF(COUNTIFS('English Scores- Leveled papers'!$H$4:$KM$4,CJ$3,'English Scores- Leveled papers'!$H59:$KM59,"&lt;&gt;")=0,"",SUMIF('English Scores- Leveled papers'!$H$4:$KM$4,CJ$3,'English Scores- Leveled papers'!$H59:$KM59)))</f>
        <is>
          <t/>
        </is>
      </c>
      <c r="CK57" s="319" t="inlineStr">
        <f aca="false">IF($B57="","",IF(COUNTIFS('English Scores- Leveled papers'!$H$4:$KM$4,CK$3,'English Scores- Leveled papers'!$H59:$KM59,"&lt;&gt;")=0,"",SUMIF('English Scores- Leveled papers'!$H$4:$KM$4,CK$3,'English Scores- Leveled papers'!$H59:$KM59)))</f>
        <is>
          <t/>
        </is>
      </c>
      <c r="CL57" s="319" t="inlineStr">
        <f aca="false">IF($B57="","",IF(COUNTIFS('English Scores- Leveled papers'!$H$4:$KM$4,CL$3,'English Scores- Leveled papers'!$H59:$KM59,"&lt;&gt;")=0,"",SUMIF('English Scores- Leveled papers'!$H$4:$KM$4,CL$3,'English Scores- Leveled papers'!$H59:$KM59)))</f>
        <is>
          <t/>
        </is>
      </c>
      <c r="CM57" s="319" t="inlineStr">
        <f aca="false">IF($B57="","",IF(COUNTIFS('English Scores- Leveled papers'!$H$4:$KM$4,CM$3,'English Scores- Leveled papers'!$H59:$KM59,"&lt;&gt;")=0,"",SUMIF('English Scores- Leveled papers'!$H$4:$KM$4,CM$3,'English Scores- Leveled papers'!$H59:$KM59)))</f>
        <is>
          <t/>
        </is>
      </c>
      <c r="CN57" s="319" t="inlineStr">
        <f aca="false">IF($B57="","",IF(COUNTIFS('English Scores- Leveled papers'!$H$4:$KM$4,CN$3,'English Scores- Leveled papers'!$H59:$KM59,"&lt;&gt;")=0,"",SUMIF('English Scores- Leveled papers'!$H$4:$KM$4,CN$3,'English Scores- Leveled papers'!$H59:$KM59)))</f>
        <is>
          <t/>
        </is>
      </c>
      <c r="CO57" s="319" t="inlineStr">
        <f aca="false">IF($B57="","",IF(COUNTIFS('English Scores- Leveled papers'!$H$4:$KM$4,CO$3,'English Scores- Leveled papers'!$H59:$KM59,"&lt;&gt;")=0,"",SUMIF('English Scores- Leveled papers'!$H$4:$KM$4,CO$3,'English Scores- Leveled papers'!$H59:$KM59)))</f>
        <is>
          <t/>
        </is>
      </c>
      <c r="CP57" s="319" t="inlineStr">
        <f aca="false">IF($B57="","",IF(COUNTIFS('English Scores- Leveled papers'!$H$4:$KM$4,CP$3,'English Scores- Leveled papers'!$H59:$KM59,"&lt;&gt;")=0,"",SUMIF('English Scores- Leveled papers'!$H$4:$KM$4,CP$3,'English Scores- Leveled papers'!$H59:$KM59)))</f>
        <is>
          <t/>
        </is>
      </c>
      <c r="CQ57" s="319" t="inlineStr">
        <f aca="false">IF($B57="","",IF(COUNTIFS('English Scores- Leveled papers'!$H$4:$KM$4,CQ$3,'English Scores- Leveled papers'!$H59:$KM59,"&lt;&gt;")=0,"",SUMIF('English Scores- Leveled papers'!$H$4:$KM$4,CQ$3,'English Scores- Leveled papers'!$H59:$KM59)))</f>
        <is>
          <t/>
        </is>
      </c>
      <c r="CR57" s="319" t="inlineStr">
        <f aca="false">IF($B57="","",IF(COUNTIFS('English Scores- Leveled papers'!$H$4:$KM$4,CR$3,'English Scores- Leveled papers'!$H59:$KM59,"&lt;&gt;")=0,"",SUMIF('English Scores- Leveled papers'!$H$4:$KM$4,CR$3,'English Scores- Leveled papers'!$H59:$KM59)))</f>
        <is>
          <t/>
        </is>
      </c>
      <c r="CS57" s="319" t="inlineStr">
        <f aca="false">IF($B57="","",IF(COUNTIFS('English Scores- Leveled papers'!$H$4:$KM$4,CS$3,'English Scores- Leveled papers'!$H59:$KM59,"&lt;&gt;")=0,"",SUMIF('English Scores- Leveled papers'!$H$4:$KM$4,CS$3,'English Scores- Leveled papers'!$H59:$KM59)))</f>
        <is>
          <t/>
        </is>
      </c>
      <c r="CT57" s="319" t="inlineStr">
        <f aca="false">IF($B57="","",IF(COUNTIFS('English Scores- Leveled papers'!$H$4:$KM$4,CT$3,'English Scores- Leveled papers'!$H59:$KM59,"&lt;&gt;")=0,"",SUMIF('English Scores- Leveled papers'!$H$4:$KM$4,CT$3,'English Scores- Leveled papers'!$H59:$KM59)))</f>
        <is>
          <t/>
        </is>
      </c>
      <c r="CU57" s="319" t="inlineStr">
        <f aca="false">IF($B57="","",IF(COUNTIFS('English Scores- Leveled papers'!$H$4:$KM$4,CU$3,'English Scores- Leveled papers'!$H59:$KM59,"&lt;&gt;")=0,"",SUMIF('English Scores- Leveled papers'!$H$4:$KM$4,CU$3,'English Scores- Leveled papers'!$H59:$KM59)))</f>
        <is>
          <t/>
        </is>
      </c>
      <c r="CV57" s="319" t="inlineStr">
        <f aca="false">IF($B57="","",IF(COUNTIFS('English Scores- Leveled papers'!$H$4:$KM$4,CV$3,'English Scores- Leveled papers'!$H59:$KM59,"&lt;&gt;")=0,"",SUMIF('English Scores- Leveled papers'!$H$4:$KM$4,CV$3,'English Scores- Leveled papers'!$H59:$KM59)))</f>
        <is>
          <t/>
        </is>
      </c>
      <c r="CW57" s="319" t="inlineStr">
        <f aca="false">IF($B57="","",IF(COUNTIFS('English Scores- Leveled papers'!$H$4:$KM$4,CW$3,'English Scores- Leveled papers'!$H59:$KM59,"&lt;&gt;")=0,"",SUMIF('English Scores- Leveled papers'!$H$4:$KM$4,CW$3,'English Scores- Leveled papers'!$H59:$KM59)))</f>
        <is>
          <t/>
        </is>
      </c>
      <c r="CX57" s="319" t="inlineStr">
        <f aca="false">IF($B57="","",IF(COUNTIFS('English Scores- Leveled papers'!$H$4:$KM$4,CX$3,'English Scores- Leveled papers'!$H59:$KM59,"&lt;&gt;")=0,"",SUMIF('English Scores- Leveled papers'!$H$4:$KM$4,CX$3,'English Scores- Leveled papers'!$H59:$KM59)))</f>
        <is>
          <t/>
        </is>
      </c>
      <c r="CY57" s="319" t="inlineStr">
        <f aca="false">IF($B57="","",IF(COUNTIFS('English Scores- Leveled papers'!$H$4:$KM$4,CY$3,'English Scores- Leveled papers'!$H59:$KM59,"&lt;&gt;")=0,"",SUMIF('English Scores- Leveled papers'!$H$4:$KM$4,CY$3,'English Scores- Leveled papers'!$H59:$KM59)))</f>
        <is>
          <t/>
        </is>
      </c>
      <c r="CZ57" s="319" t="inlineStr">
        <f aca="false">IF($B57="","",IF(COUNTIFS('English Scores- Leveled papers'!$H$4:$KM$4,CZ$3,'English Scores- Leveled papers'!$H59:$KM59,"&lt;&gt;")=0,"",SUMIF('English Scores- Leveled papers'!$H$4:$KM$4,CZ$3,'English Scores- Leveled papers'!$H59:$KM59)))</f>
        <is>
          <t/>
        </is>
      </c>
      <c r="DA57" s="319" t="inlineStr">
        <f aca="false">IF($B57="","",IF(COUNTIFS('English Scores- Leveled papers'!$H$4:$KM$4,DA$3,'English Scores- Leveled papers'!$H59:$KM59,"&lt;&gt;")=0,"",SUMIF('English Scores- Leveled papers'!$H$4:$KM$4,DA$3,'English Scores- Leveled papers'!$H59:$KM59)))</f>
        <is>
          <t/>
        </is>
      </c>
      <c r="DB57" s="319" t="inlineStr">
        <f aca="false">IF($B57="","",IF(COUNTIFS('English Scores- Leveled papers'!$H$4:$KM$4,DB$3,'English Scores- Leveled papers'!$H59:$KM59,"&lt;&gt;")=0,"",SUMIF('English Scores- Leveled papers'!$H$4:$KM$4,DB$3,'English Scores- Leveled papers'!$H59:$KM59)))</f>
        <is>
          <t/>
        </is>
      </c>
      <c r="DC57" s="319" t="inlineStr">
        <f aca="false">IF($B57="","",IF(COUNTIFS('English Scores- Leveled papers'!$H$4:$KM$4,DC$3,'English Scores- Leveled papers'!$H59:$KM59,"&lt;&gt;")=0,"",SUMIF('English Scores- Leveled papers'!$H$4:$KM$4,DC$3,'English Scores- Leveled papers'!$H59:$KM59)))</f>
        <is>
          <t/>
        </is>
      </c>
      <c r="DD57" s="319" t="inlineStr">
        <f aca="false">IF($B57="","",IF(COUNTIFS('English Scores- Leveled papers'!$H$4:$KM$4,DD$3,'English Scores- Leveled papers'!$H59:$KM59,"&lt;&gt;")=0,"",SUMIF('English Scores- Leveled papers'!$H$4:$KM$4,DD$3,'English Scores- Leveled papers'!$H59:$KM59)))</f>
        <is>
          <t/>
        </is>
      </c>
      <c r="DE57" s="319" t="inlineStr">
        <f aca="false">IF($B57="","",IF(COUNTIFS('English Scores- Leveled papers'!$H$4:$KM$4,DE$3,'English Scores- Leveled papers'!$H59:$KM59,"&lt;&gt;")=0,"",SUMIF('English Scores- Leveled papers'!$H$4:$KM$4,DE$3,'English Scores- Leveled papers'!$H59:$KM59)))</f>
        <is>
          <t/>
        </is>
      </c>
      <c r="DF57" s="319" t="inlineStr">
        <f aca="false">IF($B57="","",IF(COUNTIFS('English Scores- Leveled papers'!$H$4:$KM$4,DF$3,'English Scores- Leveled papers'!$H59:$KM59,"&lt;&gt;")=0,"",SUMIF('English Scores- Leveled papers'!$H$4:$KM$4,DF$3,'English Scores- Leveled papers'!$H59:$KM59)))</f>
        <is>
          <t/>
        </is>
      </c>
      <c r="DG57" s="319" t="inlineStr">
        <f aca="false">IF($B57="","",IF(COUNTIFS('English Scores- Leveled papers'!$H$4:$KM$4,DG$3,'English Scores- Leveled papers'!$H59:$KM59,"&lt;&gt;")=0,"",SUMIF('English Scores- Leveled papers'!$H$4:$KM$4,DG$3,'English Scores- Leveled papers'!$H59:$KM59)))</f>
        <is>
          <t/>
        </is>
      </c>
      <c r="DH57" s="319" t="inlineStr">
        <f aca="false">IF($B57="","",IF(COUNTIFS('English Scores- Leveled papers'!$H$4:$KM$4,DH$3,'English Scores- Leveled papers'!$H59:$KM59,"&lt;&gt;")=0,"",SUMIF('English Scores- Leveled papers'!$H$4:$KM$4,DH$3,'English Scores- Leveled papers'!$H59:$KM59)))</f>
        <is>
          <t/>
        </is>
      </c>
      <c r="DI57" s="319" t="inlineStr">
        <f aca="false">IF($B57="","",IF(COUNTIFS('English Scores- Leveled papers'!$H$4:$KM$4,DI$3,'English Scores- Leveled papers'!$H59:$KM59,"&lt;&gt;")=0,"",SUMIF('English Scores- Leveled papers'!$H$4:$KM$4,DI$3,'English Scores- Leveled papers'!$H59:$KM59)))</f>
        <is>
          <t/>
        </is>
      </c>
      <c r="DJ57" s="319" t="inlineStr">
        <f aca="false">IF($B57="","",IF(COUNTIFS('English Scores- Leveled papers'!$H$4:$KM$4,DJ$3,'English Scores- Leveled papers'!$H59:$KM59,"&lt;&gt;")=0,"",SUMIF('English Scores- Leveled papers'!$H$4:$KM$4,DJ$3,'English Scores- Leveled papers'!$H59:$KM59)))</f>
        <is>
          <t/>
        </is>
      </c>
      <c r="DK57" s="319" t="inlineStr">
        <f aca="false">IF($B57="","",IF(COUNTIFS('English Scores- Leveled papers'!$H$4:$KM$4,DK$3,'English Scores- Leveled papers'!$H59:$KM59,"&lt;&gt;")=0,"",SUMIF('English Scores- Leveled papers'!$H$4:$KM$4,DK$3,'English Scores- Leveled papers'!$H59:$KM59)))</f>
        <is>
          <t/>
        </is>
      </c>
      <c r="DL57" s="319" t="inlineStr">
        <f aca="false">IF($B57="","",IF(COUNTIFS('English Scores- Leveled papers'!$H$4:$KM$4,DL$3,'English Scores- Leveled papers'!$H59:$KM59,"&lt;&gt;")=0,"",SUMIF('English Scores- Leveled papers'!$H$4:$KM$4,DL$3,'English Scores- Leveled papers'!$H59:$KM59)))</f>
        <is>
          <t/>
        </is>
      </c>
      <c r="DM57" s="319" t="inlineStr">
        <f aca="false">IF($B57="","",IF(COUNTIFS('English Scores- Leveled papers'!$H$4:$KM$4,DM$3,'English Scores- Leveled papers'!$H59:$KM59,"&lt;&gt;")=0,"",SUMIF('English Scores- Leveled papers'!$H$4:$KM$4,DM$3,'English Scores- Leveled papers'!$H59:$KM59)))</f>
        <is>
          <t/>
        </is>
      </c>
      <c r="DN57" s="319" t="inlineStr">
        <f aca="false">IF($B57="","",IF(COUNTIFS('English Scores- Leveled papers'!$H$4:$KM$4,DN$3,'English Scores- Leveled papers'!$H59:$KM59,"&lt;&gt;")=0,"",SUMIF('English Scores- Leveled papers'!$H$4:$KM$4,DN$3,'English Scores- Leveled papers'!$H59:$KM59)))</f>
        <is>
          <t/>
        </is>
      </c>
      <c r="DO57" s="319" t="inlineStr">
        <f aca="false">IF($B57="","",IF(COUNTIFS('English Scores- Leveled papers'!$H$4:$KM$4,DO$3,'English Scores- Leveled papers'!$H59:$KM59,"&lt;&gt;")=0,"",SUMIF('English Scores- Leveled papers'!$H$4:$KM$4,DO$3,'English Scores- Leveled papers'!$H59:$KM59)))</f>
        <is>
          <t/>
        </is>
      </c>
      <c r="DP57" s="319" t="inlineStr">
        <f aca="false">IF($B57="","",IF(COUNTIFS('English Scores- Leveled papers'!$H$4:$KM$4,DP$3,'English Scores- Leveled papers'!$H59:$KM59,"&lt;&gt;")=0,"",SUMIF('English Scores- Leveled papers'!$H$4:$KM$4,DP$3,'English Scores- Leveled papers'!$H59:$KM59)))</f>
        <is>
          <t/>
        </is>
      </c>
      <c r="DQ57" s="320" t="inlineStr">
        <f aca="false">IF($B57="","",IF(COUNTIFS('English Scores- Leveled papers'!$H$4:$KM$4,DQ$3,'English Scores- Leveled papers'!$H59:$KM59,"&lt;&gt;")=0,"",SUMIF('English Scores- Leveled papers'!$H$4:$KM$4,DQ$3,'English Scores- Leveled papers'!$H59:$KM59)))</f>
        <is>
          <t/>
        </is>
      </c>
      <c r="DR57" s="321" t="inlineStr">
        <f aca="false">IF('Cover Sheet'!$AC$6="6th", 'Eng GLA 6th, 7th, 8th'!D60, "")</f>
        <is>
          <t/>
        </is>
      </c>
      <c r="DU57" s="319" t="inlineStr">
        <f aca="false">IF($B57="","",IF(COUNTIFS('Eng GLA 6th, 7th, 8th'!$E$4:$DV$4,DU$3,'Eng GLA 6th, 7th, 8th'!$E60:$DV60,"&lt;&gt;")=0,"",SUMIF('Eng GLA 6th, 7th, 8th'!$E$4:$DV$4,DU$3,'Eng GLA 6th, 7th, 8th'!$E60:$DV60)))</f>
        <is>
          <t/>
        </is>
      </c>
      <c r="DV57" s="319" t="inlineStr">
        <f aca="false">IF($B57="","",IF(COUNTIFS('Eng GLA 6th, 7th, 8th'!$E$4:$DV$4,DV$3,'Eng GLA 6th, 7th, 8th'!$E60:$DV60,"&lt;&gt;")=0,"",SUMIF('Eng GLA 6th, 7th, 8th'!$E$4:$DV$4,DV$3,'Eng GLA 6th, 7th, 8th'!$E60:$DV60)))</f>
        <is>
          <t/>
        </is>
      </c>
      <c r="DW57" s="319" t="inlineStr">
        <f aca="false">IF($B57="","",IF(COUNTIFS('Eng GLA 6th, 7th, 8th'!$E$4:$DV$4,DW$3,'Eng GLA 6th, 7th, 8th'!$E60:$DV60,"&lt;&gt;")=0,"",SUMIF('Eng GLA 6th, 7th, 8th'!$E$4:$DV$4,DW$3,'Eng GLA 6th, 7th, 8th'!$E60:$DV60)))</f>
        <is>
          <t/>
        </is>
      </c>
      <c r="DX57" s="319" t="inlineStr">
        <f aca="false">IF($B57="","",IF(COUNTIFS('Eng GLA 6th, 7th, 8th'!$E$4:$DV$4,DX$3,'Eng GLA 6th, 7th, 8th'!$E60:$DV60,"&lt;&gt;")=0,"",SUMIF('Eng GLA 6th, 7th, 8th'!$E$4:$DV$4,DX$3,'Eng GLA 6th, 7th, 8th'!$E60:$DV60)))</f>
        <is>
          <t/>
        </is>
      </c>
      <c r="DY57" s="319" t="inlineStr">
        <f aca="false">IF($B57="","",IF(COUNTIFS('Eng GLA 6th, 7th, 8th'!$E$4:$DV$4,DY$3,'Eng GLA 6th, 7th, 8th'!$E60:$DV60,"&lt;&gt;")=0,"",SUMIF('Eng GLA 6th, 7th, 8th'!$E$4:$DV$4,DY$3,'Eng GLA 6th, 7th, 8th'!$E60:$DV60)))</f>
        <is>
          <t/>
        </is>
      </c>
      <c r="DZ57" s="319" t="inlineStr">
        <f aca="false">IF($B57="","",IF(COUNTIFS('Eng GLA 6th, 7th, 8th'!$E$4:$DV$4,DZ$3,'Eng GLA 6th, 7th, 8th'!$E60:$DV60,"&lt;&gt;")=0,"",SUMIF('Eng GLA 6th, 7th, 8th'!$E$4:$DV$4,DZ$3,'Eng GLA 6th, 7th, 8th'!$E60:$DV60)))</f>
        <is>
          <t/>
        </is>
      </c>
      <c r="EA57" s="319" t="inlineStr">
        <f aca="false">IF($B57="","",IF(COUNTIFS('Eng GLA 6th, 7th, 8th'!$E$4:$DV$4,EA$3,'Eng GLA 6th, 7th, 8th'!$E60:$DV60,"&lt;&gt;")=0,"",SUMIF('Eng GLA 6th, 7th, 8th'!$E$4:$DV$4,EA$3,'Eng GLA 6th, 7th, 8th'!$E60:$DV60)))</f>
        <is>
          <t/>
        </is>
      </c>
      <c r="EB57" s="319" t="inlineStr">
        <f aca="false">IF($B57="","",IF(COUNTIFS('Eng GLA 6th, 7th, 8th'!$E$4:$DV$4,EB$3,'Eng GLA 6th, 7th, 8th'!$E60:$DV60,"&lt;&gt;")=0,"",SUMIF('Eng GLA 6th, 7th, 8th'!$E$4:$DV$4,EB$3,'Eng GLA 6th, 7th, 8th'!$E60:$DV60)))</f>
        <is>
          <t/>
        </is>
      </c>
      <c r="EC57" s="319" t="inlineStr">
        <f aca="false">IF($B57="","",IF(COUNTIFS('Eng GLA 6th, 7th, 8th'!$E$4:$DV$4,EC$3,'Eng GLA 6th, 7th, 8th'!$E60:$DV60,"&lt;&gt;")=0,"",SUMIF('Eng GLA 6th, 7th, 8th'!$E$4:$DV$4,EC$3,'Eng GLA 6th, 7th, 8th'!$E60:$DV60)))</f>
        <is>
          <t/>
        </is>
      </c>
      <c r="ED57" s="319" t="inlineStr">
        <f aca="false">IF($B57="","",IF(COUNTIFS('Eng GLA 6th, 7th, 8th'!$E$4:$DV$4,ED$3,'Eng GLA 6th, 7th, 8th'!$E60:$DV60,"&lt;&gt;")=0,"",SUMIF('Eng GLA 6th, 7th, 8th'!$E$4:$DV$4,ED$3,'Eng GLA 6th, 7th, 8th'!$E60:$DV60)))</f>
        <is>
          <t/>
        </is>
      </c>
      <c r="EE57" s="319" t="inlineStr">
        <f aca="false">IF($B57="","",IF(COUNTIFS('Eng GLA 6th, 7th, 8th'!$E$4:$DV$4,EE$3,'Eng GLA 6th, 7th, 8th'!$E60:$DV60,"&lt;&gt;")=0,"",SUMIF('Eng GLA 6th, 7th, 8th'!$E$4:$DV$4,EE$3,'Eng GLA 6th, 7th, 8th'!$E60:$DV60)))</f>
        <is>
          <t/>
        </is>
      </c>
      <c r="EF57" s="319" t="inlineStr">
        <f aca="false">IF($B57="","",IF(COUNTIFS('Eng GLA 6th, 7th, 8th'!$E$4:$DV$4,EF$3,'Eng GLA 6th, 7th, 8th'!$E60:$DV60,"&lt;&gt;")=0,"",SUMIF('Eng GLA 6th, 7th, 8th'!$E$4:$DV$4,EF$3,'Eng GLA 6th, 7th, 8th'!$E60:$DV60)))</f>
        <is>
          <t/>
        </is>
      </c>
      <c r="EG57" s="319" t="inlineStr">
        <f aca="false">IF($B57="","",IF(COUNTIFS('Eng GLA 6th, 7th, 8th'!$E$4:$DV$4,EG$3,'Eng GLA 6th, 7th, 8th'!$E60:$DV60,"&lt;&gt;")=0,"",SUMIF('Eng GLA 6th, 7th, 8th'!$E$4:$DV$4,EG$3,'Eng GLA 6th, 7th, 8th'!$E60:$DV60)))</f>
        <is>
          <t/>
        </is>
      </c>
      <c r="EH57" s="319" t="inlineStr">
        <f aca="false">IF($B57="","",IF(COUNTIFS('Eng GLA 6th, 7th, 8th'!$E$4:$DV$4,EH$3,'Eng GLA 6th, 7th, 8th'!$E60:$DV60,"&lt;&gt;")=0,"",SUMIF('Eng GLA 6th, 7th, 8th'!$E$4:$DV$4,EH$3,'Eng GLA 6th, 7th, 8th'!$E60:$DV60)))</f>
        <is>
          <t/>
        </is>
      </c>
      <c r="EI57" s="319" t="inlineStr">
        <f aca="false">IF($B57="","",IF(COUNTIFS('Eng GLA 6th, 7th, 8th'!$E$4:$DV$4,EI$3,'Eng GLA 6th, 7th, 8th'!$E60:$DV60,"&lt;&gt;")=0,"",SUMIF('Eng GLA 6th, 7th, 8th'!$E$4:$DV$4,EI$3,'Eng GLA 6th, 7th, 8th'!$E60:$DV60)))</f>
        <is>
          <t/>
        </is>
      </c>
      <c r="EJ57" s="322" t="inlineStr">
        <f aca="false">IF('Cover Sheet'!$AC$6="7th", 'Eng GLA 6th, 7th, 8th'!AQ60, "")</f>
        <is>
          <t/>
        </is>
      </c>
      <c r="EK57" s="319" t="inlineStr">
        <f aca="false">IF($B57="","",IF(COUNTIFS('Eng GLA 6th, 7th, 8th'!$E$4:$DV$4,EK$3,'Eng GLA 6th, 7th, 8th'!$E60:$DV60,"&lt;&gt;")=0,"",SUMIF('Eng GLA 6th, 7th, 8th'!$E$4:$DV$4,EK$3,'Eng GLA 6th, 7th, 8th'!$E60:$DV60)))</f>
        <is>
          <t/>
        </is>
      </c>
      <c r="EL57" s="319" t="inlineStr">
        <f aca="false">IF($B57="","",IF(COUNTIFS('Eng GLA 6th, 7th, 8th'!$E$4:$DV$4,EL$3,'Eng GLA 6th, 7th, 8th'!$E60:$DV60,"&lt;&gt;")=0,"",SUMIF('Eng GLA 6th, 7th, 8th'!$E$4:$DV$4,EL$3,'Eng GLA 6th, 7th, 8th'!$E60:$DV60)))</f>
        <is>
          <t/>
        </is>
      </c>
      <c r="EM57" s="319" t="inlineStr">
        <f aca="false">IF($B57="","",IF(COUNTIFS('Eng GLA 6th, 7th, 8th'!$E$4:$DV$4,EM$3,'Eng GLA 6th, 7th, 8th'!$E60:$DV60,"&lt;&gt;")=0,"",SUMIF('Eng GLA 6th, 7th, 8th'!$E$4:$DV$4,EM$3,'Eng GLA 6th, 7th, 8th'!$E60:$DV60)))</f>
        <is>
          <t/>
        </is>
      </c>
      <c r="EN57" s="319" t="inlineStr">
        <f aca="false">IF($B57="","",IF(COUNTIFS('Eng GLA 6th, 7th, 8th'!$E$4:$DV$4,EN$3,'Eng GLA 6th, 7th, 8th'!$E60:$DV60,"&lt;&gt;")=0,"",SUMIF('Eng GLA 6th, 7th, 8th'!$E$4:$DV$4,EN$3,'Eng GLA 6th, 7th, 8th'!$E60:$DV60)))</f>
        <is>
          <t/>
        </is>
      </c>
      <c r="EO57" s="319" t="inlineStr">
        <f aca="false">IF($B57="","",IF(COUNTIFS('Eng GLA 6th, 7th, 8th'!$E$4:$DV$4,EO$3,'Eng GLA 6th, 7th, 8th'!$E60:$DV60,"&lt;&gt;")=0,"",SUMIF('Eng GLA 6th, 7th, 8th'!$E$4:$DV$4,EO$3,'Eng GLA 6th, 7th, 8th'!$E60:$DV60)))</f>
        <is>
          <t/>
        </is>
      </c>
      <c r="EP57" s="319" t="inlineStr">
        <f aca="false">IF($B57="","",IF(COUNTIFS('Eng GLA 6th, 7th, 8th'!$E$4:$DV$4,EP$3,'Eng GLA 6th, 7th, 8th'!$E60:$DV60,"&lt;&gt;")=0,"",SUMIF('Eng GLA 6th, 7th, 8th'!$E$4:$DV$4,EP$3,'Eng GLA 6th, 7th, 8th'!$E60:$DV60)))</f>
        <is>
          <t/>
        </is>
      </c>
      <c r="EQ57" s="319" t="inlineStr">
        <f aca="false">IF($B57="","",IF(COUNTIFS('Eng GLA 6th, 7th, 8th'!$E$4:$DV$4,EQ$3,'Eng GLA 6th, 7th, 8th'!$E60:$DV60,"&lt;&gt;")=0,"",SUMIF('Eng GLA 6th, 7th, 8th'!$E$4:$DV$4,EQ$3,'Eng GLA 6th, 7th, 8th'!$E60:$DV60)))</f>
        <is>
          <t/>
        </is>
      </c>
      <c r="ER57" s="319" t="inlineStr">
        <f aca="false">IF($B57="","",IF(COUNTIFS('Eng GLA 6th, 7th, 8th'!$E$4:$DV$4,ER$3,'Eng GLA 6th, 7th, 8th'!$E60:$DV60,"&lt;&gt;")=0,"",SUMIF('Eng GLA 6th, 7th, 8th'!$E$4:$DV$4,ER$3,'Eng GLA 6th, 7th, 8th'!$E60:$DV60)))</f>
        <is>
          <t/>
        </is>
      </c>
      <c r="ES57" s="319" t="inlineStr">
        <f aca="false">IF($B57="","",IF(COUNTIFS('Eng GLA 6th, 7th, 8th'!$E$4:$DV$4,ES$3,'Eng GLA 6th, 7th, 8th'!$E60:$DV60,"&lt;&gt;")=0,"",SUMIF('Eng GLA 6th, 7th, 8th'!$E$4:$DV$4,ES$3,'Eng GLA 6th, 7th, 8th'!$E60:$DV60)))</f>
        <is>
          <t/>
        </is>
      </c>
      <c r="ET57" s="319" t="inlineStr">
        <f aca="false">IF($B57="","",IF(COUNTIFS('Eng GLA 6th, 7th, 8th'!$E$4:$DV$4,ET$3,'Eng GLA 6th, 7th, 8th'!$E60:$DV60,"&lt;&gt;")=0,"",SUMIF('Eng GLA 6th, 7th, 8th'!$E$4:$DV$4,ET$3,'Eng GLA 6th, 7th, 8th'!$E60:$DV60)))</f>
        <is>
          <t/>
        </is>
      </c>
      <c r="EU57" s="319" t="inlineStr">
        <f aca="false">IF($B57="","",IF(COUNTIFS('Eng GLA 6th, 7th, 8th'!$E$4:$DV$4,EU$3,'Eng GLA 6th, 7th, 8th'!$E60:$DV60,"&lt;&gt;")=0,"",SUMIF('Eng GLA 6th, 7th, 8th'!$E$4:$DV$4,EU$3,'Eng GLA 6th, 7th, 8th'!$E60:$DV60)))</f>
        <is>
          <t/>
        </is>
      </c>
      <c r="EV57" s="319" t="inlineStr">
        <f aca="false">IF($B57="","",IF(COUNTIFS('Eng GLA 6th, 7th, 8th'!$E$4:$DV$4,EV$3,'Eng GLA 6th, 7th, 8th'!$E60:$DV60,"&lt;&gt;")=0,"",SUMIF('Eng GLA 6th, 7th, 8th'!$E$4:$DV$4,EV$3,'Eng GLA 6th, 7th, 8th'!$E60:$DV60)))</f>
        <is>
          <t/>
        </is>
      </c>
      <c r="EW57" s="319" t="inlineStr">
        <f aca="false">IF($B57="","",IF(COUNTIFS('Eng GLA 6th, 7th, 8th'!$E$4:$DV$4,EW$3,'Eng GLA 6th, 7th, 8th'!$E60:$DV60,"&lt;&gt;")=0,"",SUMIF('Eng GLA 6th, 7th, 8th'!$E$4:$DV$4,EW$3,'Eng GLA 6th, 7th, 8th'!$E60:$DV60)))</f>
        <is>
          <t/>
        </is>
      </c>
      <c r="EX57" s="319" t="inlineStr">
        <f aca="false">IF($B57="","",IF(COUNTIFS('Eng GLA 6th, 7th, 8th'!$E$4:$DV$4,EX$3,'Eng GLA 6th, 7th, 8th'!$E60:$DV60,"&lt;&gt;")=0,"",SUMIF('Eng GLA 6th, 7th, 8th'!$E$4:$DV$4,EX$3,'Eng GLA 6th, 7th, 8th'!$E60:$DV60)))</f>
        <is>
          <t/>
        </is>
      </c>
      <c r="EY57" s="319" t="inlineStr">
        <f aca="false">IF($B57="","",IF(COUNTIFS('Eng GLA 6th, 7th, 8th'!$E$4:$DV$4,EY$3,'Eng GLA 6th, 7th, 8th'!$E60:$DV60,"&lt;&gt;")=0,"",SUMIF('Eng GLA 6th, 7th, 8th'!$E$4:$DV$4,EY$3,'Eng GLA 6th, 7th, 8th'!$E60:$DV60)))</f>
        <is>
          <t/>
        </is>
      </c>
      <c r="EZ57" s="322" t="inlineStr">
        <f aca="false">IF('Cover Sheet'!$AC$6="8th", 'Eng GLA 6th, 7th, 8th'!CG60, "")</f>
        <is>
          <t/>
        </is>
      </c>
      <c r="FA57" s="319" t="inlineStr">
        <f aca="false">IF($B57="","",IF(COUNTIFS('Eng GLA 6th, 7th, 8th'!$E$4:$DV$4,FA$3,'Eng GLA 6th, 7th, 8th'!$E60:$DV60,"&lt;&gt;")=0,"",SUMIF('Eng GLA 6th, 7th, 8th'!$E$4:$DV$4,FA$3,'Eng GLA 6th, 7th, 8th'!$E60:$DV60)))</f>
        <is>
          <t/>
        </is>
      </c>
      <c r="FB57" s="319" t="inlineStr">
        <f aca="false">IF($B57="","",IF(COUNTIFS('Eng GLA 6th, 7th, 8th'!$E$4:$DV$4,FB$3,'Eng GLA 6th, 7th, 8th'!$E60:$DV60,"&lt;&gt;")=0,"",SUMIF('Eng GLA 6th, 7th, 8th'!$E$4:$DV$4,FB$3,'Eng GLA 6th, 7th, 8th'!$E60:$DV60)))</f>
        <is>
          <t/>
        </is>
      </c>
      <c r="FC57" s="319" t="inlineStr">
        <f aca="false">IF($B57="","",IF(COUNTIFS('Eng GLA 6th, 7th, 8th'!$E$4:$DV$4,FC$3,'Eng GLA 6th, 7th, 8th'!$E60:$DV60,"&lt;&gt;")=0,"",SUMIF('Eng GLA 6th, 7th, 8th'!$E$4:$DV$4,FC$3,'Eng GLA 6th, 7th, 8th'!$E60:$DV60)))</f>
        <is>
          <t/>
        </is>
      </c>
      <c r="FD57" s="319" t="inlineStr">
        <f aca="false">IF($B57="","",IF(COUNTIFS('Eng GLA 6th, 7th, 8th'!$E$4:$DV$4,FD$3,'Eng GLA 6th, 7th, 8th'!$E60:$DV60,"&lt;&gt;")=0,"",SUMIF('Eng GLA 6th, 7th, 8th'!$E$4:$DV$4,FD$3,'Eng GLA 6th, 7th, 8th'!$E60:$DV60)))</f>
        <is>
          <t/>
        </is>
      </c>
      <c r="FE57" s="319" t="inlineStr">
        <f aca="false">IF($B57="","",IF(COUNTIFS('Eng GLA 6th, 7th, 8th'!$E$4:$DV$4,FE$3,'Eng GLA 6th, 7th, 8th'!$E60:$DV60,"&lt;&gt;")=0,"",SUMIF('Eng GLA 6th, 7th, 8th'!$E$4:$DV$4,FE$3,'Eng GLA 6th, 7th, 8th'!$E60:$DV60)))</f>
        <is>
          <t/>
        </is>
      </c>
      <c r="FF57" s="319" t="inlineStr">
        <f aca="false">IF($B57="","",IF(COUNTIFS('Eng GLA 6th, 7th, 8th'!$E$4:$DV$4,FF$3,'Eng GLA 6th, 7th, 8th'!$E60:$DV60,"&lt;&gt;")=0,"",SUMIF('Eng GLA 6th, 7th, 8th'!$E$4:$DV$4,FF$3,'Eng GLA 6th, 7th, 8th'!$E60:$DV60)))</f>
        <is>
          <t/>
        </is>
      </c>
      <c r="FG57" s="319" t="inlineStr">
        <f aca="false">IF($B57="","",IF(COUNTIFS('Eng GLA 6th, 7th, 8th'!$E$4:$DV$4,FG$3,'Eng GLA 6th, 7th, 8th'!$E60:$DV60,"&lt;&gt;")=0,"",SUMIF('Eng GLA 6th, 7th, 8th'!$E$4:$DV$4,FG$3,'Eng GLA 6th, 7th, 8th'!$E60:$DV60)))</f>
        <is>
          <t/>
        </is>
      </c>
      <c r="FH57" s="319" t="inlineStr">
        <f aca="false">IF($B57="","",IF(COUNTIFS('Eng GLA 6th, 7th, 8th'!$E$4:$DV$4,FH$3,'Eng GLA 6th, 7th, 8th'!$E60:$DV60,"&lt;&gt;")=0,"",SUMIF('Eng GLA 6th, 7th, 8th'!$E$4:$DV$4,FH$3,'Eng GLA 6th, 7th, 8th'!$E60:$DV60)))</f>
        <is>
          <t/>
        </is>
      </c>
      <c r="FI57" s="319" t="inlineStr">
        <f aca="false">IF($B57="","",IF(COUNTIFS('Eng GLA 6th, 7th, 8th'!$E$4:$DV$4,FI$3,'Eng GLA 6th, 7th, 8th'!$E60:$DV60,"&lt;&gt;")=0,"",SUMIF('Eng GLA 6th, 7th, 8th'!$E$4:$DV$4,FI$3,'Eng GLA 6th, 7th, 8th'!$E60:$DV60)))</f>
        <is>
          <t/>
        </is>
      </c>
      <c r="FJ57" s="319" t="inlineStr">
        <f aca="false">IF($B57="","",IF(COUNTIFS('Eng GLA 6th, 7th, 8th'!$E$4:$DV$4,FJ$3,'Eng GLA 6th, 7th, 8th'!$E60:$DV60,"&lt;&gt;")=0,"",SUMIF('Eng GLA 6th, 7th, 8th'!$E$4:$DV$4,FJ$3,'Eng GLA 6th, 7th, 8th'!$E60:$DV60)))</f>
        <is>
          <t/>
        </is>
      </c>
      <c r="FK57" s="319" t="inlineStr">
        <f aca="false">IF($B57="","",IF(COUNTIFS('Eng GLA 6th, 7th, 8th'!$E$4:$DV$4,FK$3,'Eng GLA 6th, 7th, 8th'!$E60:$DV60,"&lt;&gt;")=0,"",SUMIF('Eng GLA 6th, 7th, 8th'!$E$4:$DV$4,FK$3,'Eng GLA 6th, 7th, 8th'!$E60:$DV60)))</f>
        <is>
          <t/>
        </is>
      </c>
      <c r="FL57" s="319" t="inlineStr">
        <f aca="false">IF($B57="","",IF(COUNTIFS('Eng GLA 6th, 7th, 8th'!$E$4:$DV$4,FL$3,'Eng GLA 6th, 7th, 8th'!$E60:$DV60,"&lt;&gt;")=0,"",SUMIF('Eng GLA 6th, 7th, 8th'!$E$4:$DV$4,FL$3,'Eng GLA 6th, 7th, 8th'!$E60:$DV60)))</f>
        <is>
          <t/>
        </is>
      </c>
      <c r="FM57" s="319" t="inlineStr">
        <f aca="false">IF($B57="","",IF(COUNTIFS('Eng GLA 6th, 7th, 8th'!$E$4:$DV$4,FM$3,'Eng GLA 6th, 7th, 8th'!$E60:$DV60,"&lt;&gt;")=0,"",SUMIF('Eng GLA 6th, 7th, 8th'!$E$4:$DV$4,FM$3,'Eng GLA 6th, 7th, 8th'!$E60:$DV60)))</f>
        <is>
          <t/>
        </is>
      </c>
      <c r="FN57" s="319" t="inlineStr">
        <f aca="false">IF($B57="","",IF(COUNTIFS('Eng GLA 6th, 7th, 8th'!$E$4:$DV$4,FN$3,'Eng GLA 6th, 7th, 8th'!$E60:$DV60,"&lt;&gt;")=0,"",SUMIF('Eng GLA 6th, 7th, 8th'!$E$4:$DV$4,FN$3,'Eng GLA 6th, 7th, 8th'!$E60:$DV60)))</f>
        <is>
          <t/>
        </is>
      </c>
      <c r="FO57" s="319" t="inlineStr">
        <f aca="false">IF($B57="","",IF(COUNTIFS('Eng GLA 6th, 7th, 8th'!$E$4:$DV$4,FO$3,'Eng GLA 6th, 7th, 8th'!$E60:$DV60,"&lt;&gt;")=0,"",SUMIF('Eng GLA 6th, 7th, 8th'!$E$4:$DV$4,FO$3,'Eng GLA 6th, 7th, 8th'!$E60:$DV60)))</f>
        <is>
          <t/>
        </is>
      </c>
    </row>
    <row r="58" customFormat="false" ht="12.75" hidden="false" customHeight="true" outlineLevel="0" collapsed="false">
      <c r="A58" s="315" t="n">
        <v>54</v>
      </c>
      <c r="B58" s="315" t="inlineStr">
        <f aca="false">'English Scores- Leveled papers'!B60</f>
        <is>
          <t/>
        </is>
      </c>
      <c r="C58" s="315"/>
      <c r="D58" s="316" t="inlineStr">
        <f aca="false">IF(OR(B58="",H58="",'Cover Sheet'!E58=""),"",'Cover Sheet'!E58)</f>
        <is>
          <t/>
        </is>
      </c>
      <c r="E58" s="316" t="inlineStr">
        <f aca="false">IF(OR(B58="",H58="",'Cover Sheet'!F58=""),"",'Cover Sheet'!F58)</f>
        <is>
          <t/>
        </is>
      </c>
      <c r="F58" s="316" t="inlineStr">
        <f aca="false">IF(OR(B58="",H58="",'Cover Sheet'!H58=""),"",'Cover Sheet'!H58)</f>
        <is>
          <t/>
        </is>
      </c>
      <c r="G58" s="316"/>
      <c r="H58" s="316" t="inlineStr">
        <f aca="false">IF(OR(B58="",COUNT('English Scores- Leveled papers'!H60:KM60)=0),"",IF((AND(AB58&gt;=(70/100),AB58&lt;1.1)),9,IF((AND(AA58&gt;=(70/100),AA58&lt;1.1)),8,IF((AND(Z58&gt;=(70/100),Z58&lt;1.1)),7,IF((AND(Y58&gt;=(70/100),Y58&lt;1.1)),6,IF(AND(X58&gt;=0.7,X58&lt;1.1),5.5,IF(AND(W58&gt;=0.7,W58&lt;1.1),5,IF(AND(V58&gt;=0.7,V58&lt;1.1),4.5,IF(AND(U58&gt;=0.7,U58&lt;1.1),4,IF(AND(T58&gt;=0.7,T58&lt;1.1),3.5,IF(AND(S58&gt;=0.7,S58&lt;1.1),3,IF(AND(R58&gt;=0.7,R58&lt;1.1),2.5,IF(AND(Q58&gt;=0.7,Q58&lt;1.1),2,IF(AND(P58&gt;=0.7,P58&lt;1.1),1.5,IF(AND(O58&gt;=0.7,O58&lt;1.1),1,IF(AND(N58&gt;=0.7,N58&lt;1.1),0.5,IF(AND(M58&gt;=0.7,M58&lt;1.1),0.2,IF(AND(L58&gt;=0.7,L58&lt;1.1),0,IF(COUNT('English Scores- Leveled papers'!H60:M60)=0,"",-0.5)))))))))))))))))))</f>
        <is>
          <t/>
        </is>
      </c>
      <c r="I58" s="317" t="str">
        <f aca="false">IFERROR(IF(OR(B58="",H58=""),"",IF((AND(AB58&gt;=(70/100),AB58&lt;1.1)),AB58,IF(AND((AA58)&gt;=(70/100),AA58&lt;1.1),AA58,IF((AND((Z58)&gt;=(70/100),Z58&lt;1.1)),Z58,IF(AND((Y58)&gt;=(70/100),Y58&lt;1.1),Y58,IF(AND(X58&gt;=0.7,X58&lt;1.1),X58,IF(AND((W58)&gt;=0.7,W58&lt;1.1),W58,IF(AND((V58)&gt;=0.7,V58&lt;1.1),V58,IF(AND((U58)&gt;=0.7,U58&lt;1.1),U58,IF(AND((T58)&gt;=0.7,T58&lt;1.1),T58,IF(AND((S58)&gt;=0.7,S58&lt;1.1),S58,IF(AND((R58)&gt;=0.7,R58&lt;1.1),R58,IF(AND((Q58)&gt;=0.7,Q58&lt;1.1),Q58,IF(AND((P58)&gt;=0.7,P58&lt;1.1),P58,IF(AND((O58)&gt;=0.7,O58&lt;1.1),O58,IF(AND((N58)&gt;=0.7,N58&lt;1.1),N58,IF(AND((M58)&gt;=0.7,M58&lt;1.1),M58,IF(AND((L58)&gt;=0.7,L58&lt;1.1),L58,L58)))))))))))))))))),"")</f>
        <v/>
      </c>
      <c r="J58" s="317" t="str">
        <f aca="false">IF((OR(B58="",H58="")),"",IF(AND((AB58)&gt;=(70/100),AB58&lt;1.1),"",IF((AND((AA58)&gt;=(70/100),AA58&lt;1.1)),AB58,IF((AND((Z58)&gt;=(70/100),Z58&lt;1.1)),AA58,IF((AND((Y58)&gt;=(70/100),Y58&lt;1.1)),Z58,IF(AND((X58)&gt;=0.7,X58&lt;1.1),Y58,IF(AND((W58)&gt;=0.7,W58&lt;1.1),X58,IF(AND((V58)&gt;=0.7,V58&lt;1.1),W58,IF(AND((U58)&gt;=0.7,U58&lt;1.1),V58,IF(AND((T58)&gt;=0.7,T58&lt;1.1),U58,IF(AND((S58)&gt;=0.7,S58&lt;1.1),T58,IF(AND((R58)&gt;=0.7,R58&lt;1.1),S58,IF(AND((Q58)&gt;=0.7,Q58&lt;1.1),R58,IF(AND((P58)&gt;=0.7,P58&lt;1.1),Q58,IF(AND((O58)&gt;=0.7,O58&lt;1.1),P58,IF(AND((N58)&gt;=0.7,N58&lt;1.1),O58,IF(AND((M58)&gt;=0.7,M58&lt;1.1),N58,IF(AND((L58)&gt;=0.7,L58&lt;1.1),M58,""))))))))))))))))))</f>
        <v/>
      </c>
      <c r="K58" s="317" t="str">
        <f aca="false">IF((OR(B58="",H58="")),"",IF(AND((AB58)&gt;=(70/100),AB58&lt;1.1),AA58,IF((AND((AA58)&gt;=(70/100),AA58&lt;1.1)),Z58,IF((AND((Z58)&gt;=(70/100),Z58&lt;1.1)),Y58,IF((AND((Y58)&gt;=(70/100),Y58&lt;1.1)),X58,IF(AND((X58)&gt;=0.7,X58&lt;1.1),W58,IF(AND((W58)&gt;=0.7,W58&lt;1.1),V58,IF(AND((V58)&gt;=0.7,V58&lt;1.1),U58,IF(AND((U58)&gt;=0.7,U58&lt;1.1),T58,IF(AND((T58)&gt;=0.7,T58&lt;1.1),S58,IF(AND((S58)&gt;=0.7,S58&lt;1.1),R58,IF(AND((R58)&gt;=0.7,R58&lt;1.1),Q58,IF(AND((Q58)&gt;=0.7,Q58&lt;1.1),P58,IF(AND((P58)&gt;=0.7,P58&lt;1.1),O58,IF(AND((O58)&gt;=0.7,O58&lt;1.1),N58,IF(AND((N58)&gt;=0.7,N58&lt;1.1),M58,IF(AND((M58)&gt;=0.7,M58&lt;1.1),L58,IF(AND((L58)&gt;=0.7,L58&lt;1.1),"",""))))))))))))))))))</f>
        <v/>
      </c>
      <c r="L58" s="318" t="str">
        <f aca="false">IFERROR(IF((B58=""),"",(IF(COUNT(AC58:AG58)=0,"",ROUND(SUM(AC58:AG58)/SUM($AC$2:$AG$2),1)))),"")</f>
        <v/>
      </c>
      <c r="M58" s="318" t="str">
        <f aca="false">IFERROR(IF((B58=""),"",(IF(COUNT(AH58:AL58)=0,"",ROUND(SUM(AH58:AL58)/SUM($AH$2:$AL$2),1)))),"")</f>
        <v/>
      </c>
      <c r="N58" s="318" t="str">
        <f aca="false">IFERROR(IF((B58=""),"",(IF(COUNT(AM58:AQ58)=0,"",ROUND(SUM(AM58:AQ58)/SUM($AM$2:$AQ$2),1)))),"")</f>
        <v/>
      </c>
      <c r="O58" s="318" t="str">
        <f aca="false">IFERROR(IF((B58=""),"",(IF(COUNT(AR58:AV58)=0,"",ROUND(SUM(AR58:AV58)/SUM($AR$2:$AV$2),1)))),"")</f>
        <v/>
      </c>
      <c r="P58" s="318" t="str">
        <f aca="false">IFERROR(IF((B58=""),"",(IF(COUNT(AX58:BB58)=0,"",ROUND(SUM(AX58:BB58)/SUM($AX$2:$BB$2),1)))),"")</f>
        <v/>
      </c>
      <c r="Q58" s="318" t="str">
        <f aca="false">IFERROR(IF((B58=""),"",(IF(COUNT(BD58:BJ58)=0,"",ROUND(SUM(BD58:BJ58)/SUM($BD$2:$BJ$2),1)))),0)</f>
        <v/>
      </c>
      <c r="R58" s="318" t="str">
        <f aca="false">IFERROR(IF((B58=""),"",(IF(COUNT(BL58:BS58)=0,"",ROUND(SUM(BL58:BR58)/SUM($BL$2:$BR$2),1)))),0)</f>
        <v/>
      </c>
      <c r="S58" s="318" t="str">
        <f aca="false">IFERROR(IF((B58=""),"",(IF(COUNT(BT58:CB58)=0,"",ROUND(SUM(BT58:CA58)/SUM($BT$2:$CA$2),1)))),0)</f>
        <v/>
      </c>
      <c r="T58" s="318" t="str">
        <f aca="false">IFERROR(IF((B58=""),"",(IF(COUNT(CC58:CJ58)=0,"",ROUND(SUM(CC58:CI58)/SUM($CC$2:$CI$2),1)))),0)</f>
        <v/>
      </c>
      <c r="U58" s="318" t="str">
        <f aca="false">IFERROR(IF((B58=""),"",(IF(COUNT(CK58:CQ58)=0,"",ROUND(SUM(CK58:CQ58)/SUM($CK$2:$CQ$2),1)))),0)</f>
        <v/>
      </c>
      <c r="V58" s="318" t="str">
        <f aca="false">IFERROR(IF((B58=""),"",(IF(COUNT(CS58:CY58)=0,"",ROUND(SUM(CS58:CY58)/SUM($CS$2:$CY$2),1)))),0)</f>
        <v/>
      </c>
      <c r="W58" s="318" t="str">
        <f aca="false">IFERROR(IF((B58=""),"",(IF(COUNT(DA58:DI58)=0,"",ROUND(SUM(DA58:DI58)/SUM($DA$2:$DI$2),1)))),0)</f>
        <v/>
      </c>
      <c r="X58" s="318" t="str">
        <f aca="false">IFERROR(IF((B58=""),"",(IF(COUNT(DK58:DP58)=0,"",ROUND(SUM(DK58:DP58)/SUM($DK$2:$DP$2),1)))),0)</f>
        <v/>
      </c>
      <c r="Y58" s="318"/>
      <c r="Z58" s="318"/>
      <c r="AA58" s="318"/>
      <c r="AB58" s="318"/>
      <c r="AC58" s="319" t="inlineStr">
        <f aca="false">IF($B58="","",IF(COUNTIFS('English Scores- Leveled papers'!$H$4:$KM$4,AC$3,'English Scores- Leveled papers'!$H60:$KM60,"&lt;&gt;")=0,"",SUMIF('English Scores- Leveled papers'!$H$4:$KM$4,AC$3,'English Scores- Leveled papers'!$H60:$KM60)))</f>
        <is>
          <t/>
        </is>
      </c>
      <c r="AD58" s="319" t="inlineStr">
        <f aca="false">IF($B58="","",IF(COUNTIFS('English Scores- Leveled papers'!$H$4:$KM$4,AD$3,'English Scores- Leveled papers'!$H60:$KM60,"&lt;&gt;")=0,"",SUMIF('English Scores- Leveled papers'!$H$4:$KM$4,AD$3,'English Scores- Leveled papers'!$H60:$KM60)))</f>
        <is>
          <t/>
        </is>
      </c>
      <c r="AE58" s="319" t="inlineStr">
        <f aca="false">IF($B58="","",IF(COUNTIFS('English Scores- Leveled papers'!$H$4:$KM$4,AE$3,'English Scores- Leveled papers'!$H60:$KM60,"&lt;&gt;")=0,"",SUMIF('English Scores- Leveled papers'!$H$4:$KM$4,AE$3,'English Scores- Leveled papers'!$H60:$KM60)))</f>
        <is>
          <t/>
        </is>
      </c>
      <c r="AF58" s="319" t="inlineStr">
        <f aca="false">IF($B58="","",IF(COUNTIFS('English Scores- Leveled papers'!$H$4:$KM$4,AF$3,'English Scores- Leveled papers'!$H60:$KM60,"&lt;&gt;")=0,"",SUMIF('English Scores- Leveled papers'!$H$4:$KM$4,AF$3,'English Scores- Leveled papers'!$H60:$KM60)))</f>
        <is>
          <t/>
        </is>
      </c>
      <c r="AG58" s="319" t="inlineStr">
        <f aca="false">IF($B58="","",IF(COUNTIFS('English Scores- Leveled papers'!$H$4:$KM$4,AG$3,'English Scores- Leveled papers'!$H60:$KM60,"&lt;&gt;")=0,"",SUMIF('English Scores- Leveled papers'!$H$4:$KM$4,AG$3,'English Scores- Leveled papers'!$H60:$KM60)))</f>
        <is>
          <t/>
        </is>
      </c>
      <c r="AH58" s="319" t="inlineStr">
        <f aca="false">IF($B58="","",IF(COUNTIFS('English Scores- Leveled papers'!$H$4:$KM$4,AH$3,'English Scores- Leveled papers'!$H60:$KM60,"&lt;&gt;")=0,"",SUMIF('English Scores- Leveled papers'!$H$4:$KM$4,AH$3,'English Scores- Leveled papers'!$H60:$KM60)))</f>
        <is>
          <t/>
        </is>
      </c>
      <c r="AI58" s="319" t="inlineStr">
        <f aca="false">IF($B58="","",IF(COUNTIFS('English Scores- Leveled papers'!$H$4:$KM$4,AI$3,'English Scores- Leveled papers'!$H60:$KM60,"&lt;&gt;")=0,"",SUMIF('English Scores- Leveled papers'!$H$4:$KM$4,AI$3,'English Scores- Leveled papers'!$H60:$KM60)))</f>
        <is>
          <t/>
        </is>
      </c>
      <c r="AJ58" s="319" t="inlineStr">
        <f aca="false">IF($B58="","",IF(COUNTIFS('English Scores- Leveled papers'!$H$4:$KM$4,AJ$3,'English Scores- Leveled papers'!$H60:$KM60,"&lt;&gt;")=0,"",SUMIF('English Scores- Leveled papers'!$H$4:$KM$4,AJ$3,'English Scores- Leveled papers'!$H60:$KM60)))</f>
        <is>
          <t/>
        </is>
      </c>
      <c r="AK58" s="319" t="inlineStr">
        <f aca="false">IF($B58="","",IF(COUNTIFS('English Scores- Leveled papers'!$H$4:$KM$4,AK$3,'English Scores- Leveled papers'!$H60:$KM60,"&lt;&gt;")=0,"",SUMIF('English Scores- Leveled papers'!$H$4:$KM$4,AK$3,'English Scores- Leveled papers'!$H60:$KM60)))</f>
        <is>
          <t/>
        </is>
      </c>
      <c r="AL58" s="319" t="inlineStr">
        <f aca="false">IF($B58="","",IF(COUNTIFS('English Scores- Leveled papers'!$H$4:$KM$4,AL$3,'English Scores- Leveled papers'!$H60:$KM60,"&lt;&gt;")=0,"",SUMIF('English Scores- Leveled papers'!$H$4:$KM$4,AL$3,'English Scores- Leveled papers'!$H60:$KM60)))</f>
        <is>
          <t/>
        </is>
      </c>
      <c r="AM58" s="319" t="inlineStr">
        <f aca="false">IF($B58="","",IF(COUNTIFS('English Scores- Leveled papers'!$H$4:$KM$4,AM$3,'English Scores- Leveled papers'!$H60:$KM60,"&lt;&gt;")=0,"",SUMIF('English Scores- Leveled papers'!$H$4:$KM$4,AM$3,'English Scores- Leveled papers'!$H60:$KM60)))</f>
        <is>
          <t/>
        </is>
      </c>
      <c r="AN58" s="319" t="inlineStr">
        <f aca="false">IF($B58="","",IF(COUNTIFS('English Scores- Leveled papers'!$H$4:$KM$4,AN$3,'English Scores- Leveled papers'!$H60:$KM60,"&lt;&gt;")=0,"",SUMIF('English Scores- Leveled papers'!$H$4:$KM$4,AN$3,'English Scores- Leveled papers'!$H60:$KM60)))</f>
        <is>
          <t/>
        </is>
      </c>
      <c r="AO58" s="319" t="inlineStr">
        <f aca="false">IF($B58="","",IF(COUNTIFS('English Scores- Leveled papers'!$H$4:$KM$4,AO$3,'English Scores- Leveled papers'!$H60:$KM60,"&lt;&gt;")=0,"",SUMIF('English Scores- Leveled papers'!$H$4:$KM$4,AO$3,'English Scores- Leveled papers'!$H60:$KM60)))</f>
        <is>
          <t/>
        </is>
      </c>
      <c r="AP58" s="319" t="inlineStr">
        <f aca="false">IF($B58="","",IF(COUNTIFS('English Scores- Leveled papers'!$H$4:$KM$4,AP$3,'English Scores- Leveled papers'!$H60:$KM60,"&lt;&gt;")=0,"",SUMIF('English Scores- Leveled papers'!$H$4:$KM$4,AP$3,'English Scores- Leveled papers'!$H60:$KM60)))</f>
        <is>
          <t/>
        </is>
      </c>
      <c r="AQ58" s="319" t="inlineStr">
        <f aca="false">IF($B58="","",IF(COUNTIFS('English Scores- Leveled papers'!$H$4:$KM$4,AQ$3,'English Scores- Leveled papers'!$H60:$KM60,"&lt;&gt;")=0,"",SUMIF('English Scores- Leveled papers'!$H$4:$KM$4,AQ$3,'English Scores- Leveled papers'!$H60:$KM60)))</f>
        <is>
          <t/>
        </is>
      </c>
      <c r="AR58" s="319" t="inlineStr">
        <f aca="false">IF($B58="","",IF(COUNTIFS('English Scores- Leveled papers'!$H$4:$KM$4,AR$3,'English Scores- Leveled papers'!$H60:$KM60,"&lt;&gt;")=0,"",SUMIF('English Scores- Leveled papers'!$H$4:$KM$4,AR$3,'English Scores- Leveled papers'!$H60:$KM60)))</f>
        <is>
          <t/>
        </is>
      </c>
      <c r="AS58" s="319" t="inlineStr">
        <f aca="false">IF($B58="","",IF(COUNTIFS('English Scores- Leveled papers'!$H$4:$KM$4,AS$3,'English Scores- Leveled papers'!$H60:$KM60,"&lt;&gt;")=0,"",SUMIF('English Scores- Leveled papers'!$H$4:$KM$4,AS$3,'English Scores- Leveled papers'!$H60:$KM60)))</f>
        <is>
          <t/>
        </is>
      </c>
      <c r="AT58" s="319" t="inlineStr">
        <f aca="false">IF($B58="","",IF(COUNTIFS('English Scores- Leveled papers'!$H$4:$KM$4,AT$3,'English Scores- Leveled papers'!$H60:$KM60,"&lt;&gt;")=0,"",SUMIF('English Scores- Leveled papers'!$H$4:$KM$4,AT$3,'English Scores- Leveled papers'!$H60:$KM60)))</f>
        <is>
          <t/>
        </is>
      </c>
      <c r="AU58" s="319" t="inlineStr">
        <f aca="false">IF($B58="","",IF(COUNTIFS('English Scores- Leveled papers'!$H$4:$KM$4,AU$3,'English Scores- Leveled papers'!$H60:$KM60,"&lt;&gt;")=0,"",SUMIF('English Scores- Leveled papers'!$H$4:$KM$4,AU$3,'English Scores- Leveled papers'!$H60:$KM60)))</f>
        <is>
          <t/>
        </is>
      </c>
      <c r="AV58" s="319" t="inlineStr">
        <f aca="false">IF($B58="","",IF(COUNTIFS('English Scores- Leveled papers'!$H$4:$KM$4,AV$3,'English Scores- Leveled papers'!$H60:$KM60,"&lt;&gt;")=0,"",SUMIF('English Scores- Leveled papers'!$H$4:$KM$4,AV$3,'English Scores- Leveled papers'!$H60:$KM60)))</f>
        <is>
          <t/>
        </is>
      </c>
      <c r="AW58" s="319" t="inlineStr">
        <f aca="false">IF($B58="","",IF(COUNTIFS('English Scores- Leveled papers'!$H$4:$KM$4,AW$3,'English Scores- Leveled papers'!$H60:$KM60,"&lt;&gt;")=0,"",SUMIF('English Scores- Leveled papers'!$H$4:$KM$4,AW$3,'English Scores- Leveled papers'!$H60:$KM60)))</f>
        <is>
          <t/>
        </is>
      </c>
      <c r="AX58" s="319" t="inlineStr">
        <f aca="false">IF($B58="","",IF(COUNTIFS('English Scores- Leveled papers'!$H$4:$KM$4,AX$3,'English Scores- Leveled papers'!$H60:$KM60,"&lt;&gt;")=0,"",SUMIF('English Scores- Leveled papers'!$H$4:$KM$4,AX$3,'English Scores- Leveled papers'!$H60:$KM60)))</f>
        <is>
          <t/>
        </is>
      </c>
      <c r="AY58" s="319" t="inlineStr">
        <f aca="false">IF($B58="","",IF(COUNTIFS('English Scores- Leveled papers'!$H$4:$KM$4,AY$3,'English Scores- Leveled papers'!$H60:$KM60,"&lt;&gt;")=0,"",SUMIF('English Scores- Leveled papers'!$H$4:$KM$4,AY$3,'English Scores- Leveled papers'!$H60:$KM60)))</f>
        <is>
          <t/>
        </is>
      </c>
      <c r="AZ58" s="319" t="inlineStr">
        <f aca="false">IF($B58="","",IF(COUNTIFS('English Scores- Leveled papers'!$H$4:$KM$4,AZ$3,'English Scores- Leveled papers'!$H60:$KM60,"&lt;&gt;")=0,"",SUMIF('English Scores- Leveled papers'!$H$4:$KM$4,AZ$3,'English Scores- Leveled papers'!$H60:$KM60)))</f>
        <is>
          <t/>
        </is>
      </c>
      <c r="BA58" s="319" t="inlineStr">
        <f aca="false">IF($B58="","",IF(COUNTIFS('English Scores- Leveled papers'!$H$4:$KM$4,BA$3,'English Scores- Leveled papers'!$H60:$KM60,"&lt;&gt;")=0,"",SUMIF('English Scores- Leveled papers'!$H$4:$KM$4,BA$3,'English Scores- Leveled papers'!$H60:$KM60)))</f>
        <is>
          <t/>
        </is>
      </c>
      <c r="BB58" s="319" t="inlineStr">
        <f aca="false">IF($B58="","",IF(COUNTIFS('English Scores- Leveled papers'!$H$4:$KM$4,BB$3,'English Scores- Leveled papers'!$H60:$KM60,"&lt;&gt;")=0,"",SUMIF('English Scores- Leveled papers'!$H$4:$KM$4,BB$3,'English Scores- Leveled papers'!$H60:$KM60)))</f>
        <is>
          <t/>
        </is>
      </c>
      <c r="BC58" s="319" t="inlineStr">
        <f aca="false">IF($B58="","",IF(COUNTIFS('English Scores- Leveled papers'!$H$4:$KM$4,BC$3,'English Scores- Leveled papers'!$H60:$KM60,"&lt;&gt;")=0,"",SUMIF('English Scores- Leveled papers'!$H$4:$KM$4,BC$3,'English Scores- Leveled papers'!$H60:$KM60)))</f>
        <is>
          <t/>
        </is>
      </c>
      <c r="BD58" s="319" t="inlineStr">
        <f aca="false">IF($B58="","",IF(COUNTIFS('English Scores- Leveled papers'!$H$4:$KM$4,BD$3,'English Scores- Leveled papers'!$H60:$KM60,"&lt;&gt;")=0,"",SUMIF('English Scores- Leveled papers'!$H$4:$KM$4,BD$3,'English Scores- Leveled papers'!$H60:$KM60)))</f>
        <is>
          <t/>
        </is>
      </c>
      <c r="BE58" s="319" t="inlineStr">
        <f aca="false">IF($B58="","",IF(COUNTIFS('English Scores- Leveled papers'!$H$4:$KM$4,BE$3,'English Scores- Leveled papers'!$H60:$KM60,"&lt;&gt;")=0,"",SUMIF('English Scores- Leveled papers'!$H$4:$KM$4,BE$3,'English Scores- Leveled papers'!$H60:$KM60)))</f>
        <is>
          <t/>
        </is>
      </c>
      <c r="BF58" s="319" t="inlineStr">
        <f aca="false">IF($B58="","",IF(COUNTIFS('English Scores- Leveled papers'!$H$4:$KM$4,BF$3,'English Scores- Leveled papers'!$H60:$KM60,"&lt;&gt;")=0,"",SUMIF('English Scores- Leveled papers'!$H$4:$KM$4,BF$3,'English Scores- Leveled papers'!$H60:$KM60)))</f>
        <is>
          <t/>
        </is>
      </c>
      <c r="BG58" s="319" t="inlineStr">
        <f aca="false">IF($B58="","",IF(COUNTIFS('English Scores- Leveled papers'!$H$4:$KM$4,BG$3,'English Scores- Leveled papers'!$H60:$KM60,"&lt;&gt;")=0,"",SUMIF('English Scores- Leveled papers'!$H$4:$KM$4,BG$3,'English Scores- Leveled papers'!$H60:$KM60)))</f>
        <is>
          <t/>
        </is>
      </c>
      <c r="BH58" s="319" t="inlineStr">
        <f aca="false">IF($B58="","",IF(COUNTIFS('English Scores- Leveled papers'!$H$4:$KM$4,BH$3,'English Scores- Leveled papers'!$H60:$KM60,"&lt;&gt;")=0,"",SUMIF('English Scores- Leveled papers'!$H$4:$KM$4,BH$3,'English Scores- Leveled papers'!$H60:$KM60)))</f>
        <is>
          <t/>
        </is>
      </c>
      <c r="BI58" s="319" t="inlineStr">
        <f aca="false">IF($B58="","",IF(COUNTIFS('English Scores- Leveled papers'!$H$4:$KM$4,BI$3,'English Scores- Leveled papers'!$H60:$KM60,"&lt;&gt;")=0,"",SUMIF('English Scores- Leveled papers'!$H$4:$KM$4,BI$3,'English Scores- Leveled papers'!$H60:$KM60)))</f>
        <is>
          <t/>
        </is>
      </c>
      <c r="BJ58" s="319" t="inlineStr">
        <f aca="false">IF($B58="","",IF(COUNTIFS('English Scores- Leveled papers'!$H$4:$KM$4,BJ$3,'English Scores- Leveled papers'!$H60:$KM60,"&lt;&gt;")=0,"",SUMIF('English Scores- Leveled papers'!$H$4:$KM$4,BJ$3,'English Scores- Leveled papers'!$H60:$KM60)))</f>
        <is>
          <t/>
        </is>
      </c>
      <c r="BK58" s="319" t="inlineStr">
        <f aca="false">IF($B58="","",IF(COUNTIFS('English Scores- Leveled papers'!$H$4:$KM$4,BK$3,'English Scores- Leveled papers'!$H60:$KM60,"&lt;&gt;")=0,"",SUMIF('English Scores- Leveled papers'!$H$4:$KM$4,BK$3,'English Scores- Leveled papers'!$H60:$KM60)))</f>
        <is>
          <t/>
        </is>
      </c>
      <c r="BL58" s="319" t="inlineStr">
        <f aca="false">IF($B58="","",IF(COUNTIFS('English Scores- Leveled papers'!$H$4:$KM$4,BL$3,'English Scores- Leveled papers'!$H60:$KM60,"&lt;&gt;")=0,"",SUMIF('English Scores- Leveled papers'!$H$4:$KM$4,BL$3,'English Scores- Leveled papers'!$H60:$KM60)))</f>
        <is>
          <t/>
        </is>
      </c>
      <c r="BM58" s="319" t="inlineStr">
        <f aca="false">IF($B58="","",IF(COUNTIFS('English Scores- Leveled papers'!$H$4:$KM$4,BM$3,'English Scores- Leveled papers'!$H60:$KM60,"&lt;&gt;")=0,"",SUMIF('English Scores- Leveled papers'!$H$4:$KM$4,BM$3,'English Scores- Leveled papers'!$H60:$KM60)))</f>
        <is>
          <t/>
        </is>
      </c>
      <c r="BN58" s="319" t="inlineStr">
        <f aca="false">IF($B58="","",IF(COUNTIFS('English Scores- Leveled papers'!$H$4:$KM$4,BN$3,'English Scores- Leveled papers'!$H60:$KM60,"&lt;&gt;")=0,"",SUMIF('English Scores- Leveled papers'!$H$4:$KM$4,BN$3,'English Scores- Leveled papers'!$H60:$KM60)))</f>
        <is>
          <t/>
        </is>
      </c>
      <c r="BO58" s="319" t="inlineStr">
        <f aca="false">IF($B58="","",IF(COUNTIFS('English Scores- Leveled papers'!$H$4:$KM$4,BO$3,'English Scores- Leveled papers'!$H60:$KM60,"&lt;&gt;")=0,"",SUMIF('English Scores- Leveled papers'!$H$4:$KM$4,BO$3,'English Scores- Leveled papers'!$H60:$KM60)))</f>
        <is>
          <t/>
        </is>
      </c>
      <c r="BP58" s="319" t="inlineStr">
        <f aca="false">IF($B58="","",IF(COUNTIFS('English Scores- Leveled papers'!$H$4:$KM$4,BP$3,'English Scores- Leveled papers'!$H60:$KM60,"&lt;&gt;")=0,"",SUMIF('English Scores- Leveled papers'!$H$4:$KM$4,BP$3,'English Scores- Leveled papers'!$H60:$KM60)))</f>
        <is>
          <t/>
        </is>
      </c>
      <c r="BQ58" s="319" t="inlineStr">
        <f aca="false">IF($B58="","",IF(COUNTIFS('English Scores- Leveled papers'!$H$4:$KM$4,BQ$3,'English Scores- Leveled papers'!$H60:$KM60,"&lt;&gt;")=0,"",SUMIF('English Scores- Leveled papers'!$H$4:$KM$4,BQ$3,'English Scores- Leveled papers'!$H60:$KM60)))</f>
        <is>
          <t/>
        </is>
      </c>
      <c r="BR58" s="319" t="inlineStr">
        <f aca="false">IF($B58="","",IF(COUNTIFS('English Scores- Leveled papers'!$H$4:$KM$4,BR$3,'English Scores- Leveled papers'!$H60:$KM60,"&lt;&gt;")=0,"",SUMIF('English Scores- Leveled papers'!$H$4:$KM$4,BR$3,'English Scores- Leveled papers'!$H60:$KM60)))</f>
        <is>
          <t/>
        </is>
      </c>
      <c r="BS58" s="319" t="inlineStr">
        <f aca="false">IF($B58="","",IF(COUNTIFS('English Scores- Leveled papers'!$H$4:$KM$4,BS$3,'English Scores- Leveled papers'!$H60:$KM60,"&lt;&gt;")=0,"",SUMIF('English Scores- Leveled papers'!$H$4:$KM$4,BS$3,'English Scores- Leveled papers'!$H60:$KM60)))</f>
        <is>
          <t/>
        </is>
      </c>
      <c r="BT58" s="319" t="inlineStr">
        <f aca="false">IF($B58="","",IF(COUNTIFS('English Scores- Leveled papers'!$H$4:$KM$4,BT$3,'English Scores- Leveled papers'!$H60:$KM60,"&lt;&gt;")=0,"",SUMIF('English Scores- Leveled papers'!$H$4:$KM$4,BT$3,'English Scores- Leveled papers'!$H60:$KM60)))</f>
        <is>
          <t/>
        </is>
      </c>
      <c r="BU58" s="319" t="inlineStr">
        <f aca="false">IF($B58="","",IF(COUNTIFS('English Scores- Leveled papers'!$H$4:$KM$4,BU$3,'English Scores- Leveled papers'!$H60:$KM60,"&lt;&gt;")=0,"",SUMIF('English Scores- Leveled papers'!$H$4:$KM$4,BU$3,'English Scores- Leveled papers'!$H60:$KM60)))</f>
        <is>
          <t/>
        </is>
      </c>
      <c r="BV58" s="319" t="inlineStr">
        <f aca="false">IF($B58="","",IF(COUNTIFS('English Scores- Leveled papers'!$H$4:$KM$4,BV$3,'English Scores- Leveled papers'!$H60:$KM60,"&lt;&gt;")=0,"",SUMIF('English Scores- Leveled papers'!$H$4:$KM$4,BV$3,'English Scores- Leveled papers'!$H60:$KM60)))</f>
        <is>
          <t/>
        </is>
      </c>
      <c r="BW58" s="319" t="inlineStr">
        <f aca="false">IF($B58="","",IF(COUNTIFS('English Scores- Leveled papers'!$H$4:$KM$4,BW$3,'English Scores- Leveled papers'!$H60:$KM60,"&lt;&gt;")=0,"",SUMIF('English Scores- Leveled papers'!$H$4:$KM$4,BW$3,'English Scores- Leveled papers'!$H60:$KM60)))</f>
        <is>
          <t/>
        </is>
      </c>
      <c r="BX58" s="319" t="inlineStr">
        <f aca="false">IF($B58="","",IF(COUNTIFS('English Scores- Leveled papers'!$H$4:$KM$4,BX$3,'English Scores- Leveled papers'!$H60:$KM60,"&lt;&gt;")=0,"",SUMIF('English Scores- Leveled papers'!$H$4:$KM$4,BX$3,'English Scores- Leveled papers'!$H60:$KM60)))</f>
        <is>
          <t/>
        </is>
      </c>
      <c r="BY58" s="319" t="inlineStr">
        <f aca="false">IF($B58="","",IF(COUNTIFS('English Scores- Leveled papers'!$H$4:$KM$4,BY$3,'English Scores- Leveled papers'!$H60:$KM60,"&lt;&gt;")=0,"",SUMIF('English Scores- Leveled papers'!$H$4:$KM$4,BY$3,'English Scores- Leveled papers'!$H60:$KM60)))</f>
        <is>
          <t/>
        </is>
      </c>
      <c r="BZ58" s="319" t="inlineStr">
        <f aca="false">IF($B58="","",IF(COUNTIFS('English Scores- Leveled papers'!$H$4:$KM$4,BZ$3,'English Scores- Leveled papers'!$H60:$KM60,"&lt;&gt;")=0,"",SUMIF('English Scores- Leveled papers'!$H$4:$KM$4,BZ$3,'English Scores- Leveled papers'!$H60:$KM60)))</f>
        <is>
          <t/>
        </is>
      </c>
      <c r="CA58" s="319" t="inlineStr">
        <f aca="false">IF($B58="","",IF(COUNTIFS('English Scores- Leveled papers'!$H$4:$KM$4,CA$3,'English Scores- Leveled papers'!$H60:$KM60,"&lt;&gt;")=0,"",SUMIF('English Scores- Leveled papers'!$H$4:$KM$4,CA$3,'English Scores- Leveled papers'!$H60:$KM60)))</f>
        <is>
          <t/>
        </is>
      </c>
      <c r="CB58" s="319" t="inlineStr">
        <f aca="false">IF($B58="","",IF(COUNTIFS('English Scores- Leveled papers'!$H$4:$KM$4,CB$3,'English Scores- Leveled papers'!$H60:$KM60,"&lt;&gt;")=0,"",SUMIF('English Scores- Leveled papers'!$H$4:$KM$4,CB$3,'English Scores- Leveled papers'!$H60:$KM60)))</f>
        <is>
          <t/>
        </is>
      </c>
      <c r="CC58" s="319" t="inlineStr">
        <f aca="false">IF($B58="","",IF(COUNTIFS('English Scores- Leveled papers'!$H$4:$KM$4,CC$3,'English Scores- Leveled papers'!$H60:$KM60,"&lt;&gt;")=0,"",SUMIF('English Scores- Leveled papers'!$H$4:$KM$4,CC$3,'English Scores- Leveled papers'!$H60:$KM60)))</f>
        <is>
          <t/>
        </is>
      </c>
      <c r="CD58" s="319" t="inlineStr">
        <f aca="false">IF($B58="","",IF(COUNTIFS('English Scores- Leveled papers'!$H$4:$KM$4,CD$3,'English Scores- Leveled papers'!$H60:$KM60,"&lt;&gt;")=0,"",SUMIF('English Scores- Leveled papers'!$H$4:$KM$4,CD$3,'English Scores- Leveled papers'!$H60:$KM60)))</f>
        <is>
          <t/>
        </is>
      </c>
      <c r="CE58" s="319" t="inlineStr">
        <f aca="false">IF($B58="","",IF(COUNTIFS('English Scores- Leveled papers'!$H$4:$KM$4,CE$3,'English Scores- Leveled papers'!$H60:$KM60,"&lt;&gt;")=0,"",SUMIF('English Scores- Leveled papers'!$H$4:$KM$4,CE$3,'English Scores- Leveled papers'!$H60:$KM60)))</f>
        <is>
          <t/>
        </is>
      </c>
      <c r="CF58" s="319" t="inlineStr">
        <f aca="false">IF($B58="","",IF(COUNTIFS('English Scores- Leveled papers'!$H$4:$KM$4,CF$3,'English Scores- Leveled papers'!$H60:$KM60,"&lt;&gt;")=0,"",SUMIF('English Scores- Leveled papers'!$H$4:$KM$4,CF$3,'English Scores- Leveled papers'!$H60:$KM60)))</f>
        <is>
          <t/>
        </is>
      </c>
      <c r="CG58" s="319" t="inlineStr">
        <f aca="false">IF($B58="","",IF(COUNTIFS('English Scores- Leveled papers'!$H$4:$KM$4,CG$3,'English Scores- Leveled papers'!$H60:$KM60,"&lt;&gt;")=0,"",SUMIF('English Scores- Leveled papers'!$H$4:$KM$4,CG$3,'English Scores- Leveled papers'!$H60:$KM60)))</f>
        <is>
          <t/>
        </is>
      </c>
      <c r="CH58" s="319" t="inlineStr">
        <f aca="false">IF($B58="","",IF(COUNTIFS('English Scores- Leveled papers'!$H$4:$KM$4,CH$3,'English Scores- Leveled papers'!$H60:$KM60,"&lt;&gt;")=0,"",SUMIF('English Scores- Leveled papers'!$H$4:$KM$4,CH$3,'English Scores- Leveled papers'!$H60:$KM60)))</f>
        <is>
          <t/>
        </is>
      </c>
      <c r="CI58" s="319" t="inlineStr">
        <f aca="false">IF($B58="","",IF(COUNTIFS('English Scores- Leveled papers'!$H$4:$KM$4,CI$3,'English Scores- Leveled papers'!$H60:$KM60,"&lt;&gt;")=0,"",SUMIF('English Scores- Leveled papers'!$H$4:$KM$4,CI$3,'English Scores- Leveled papers'!$H60:$KM60)))</f>
        <is>
          <t/>
        </is>
      </c>
      <c r="CJ58" s="319" t="inlineStr">
        <f aca="false">IF($B58="","",IF(COUNTIFS('English Scores- Leveled papers'!$H$4:$KM$4,CJ$3,'English Scores- Leveled papers'!$H60:$KM60,"&lt;&gt;")=0,"",SUMIF('English Scores- Leveled papers'!$H$4:$KM$4,CJ$3,'English Scores- Leveled papers'!$H60:$KM60)))</f>
        <is>
          <t/>
        </is>
      </c>
      <c r="CK58" s="319" t="inlineStr">
        <f aca="false">IF($B58="","",IF(COUNTIFS('English Scores- Leveled papers'!$H$4:$KM$4,CK$3,'English Scores- Leveled papers'!$H60:$KM60,"&lt;&gt;")=0,"",SUMIF('English Scores- Leveled papers'!$H$4:$KM$4,CK$3,'English Scores- Leveled papers'!$H60:$KM60)))</f>
        <is>
          <t/>
        </is>
      </c>
      <c r="CL58" s="319" t="inlineStr">
        <f aca="false">IF($B58="","",IF(COUNTIFS('English Scores- Leveled papers'!$H$4:$KM$4,CL$3,'English Scores- Leveled papers'!$H60:$KM60,"&lt;&gt;")=0,"",SUMIF('English Scores- Leveled papers'!$H$4:$KM$4,CL$3,'English Scores- Leveled papers'!$H60:$KM60)))</f>
        <is>
          <t/>
        </is>
      </c>
      <c r="CM58" s="319" t="inlineStr">
        <f aca="false">IF($B58="","",IF(COUNTIFS('English Scores- Leveled papers'!$H$4:$KM$4,CM$3,'English Scores- Leveled papers'!$H60:$KM60,"&lt;&gt;")=0,"",SUMIF('English Scores- Leveled papers'!$H$4:$KM$4,CM$3,'English Scores- Leveled papers'!$H60:$KM60)))</f>
        <is>
          <t/>
        </is>
      </c>
      <c r="CN58" s="319" t="inlineStr">
        <f aca="false">IF($B58="","",IF(COUNTIFS('English Scores- Leveled papers'!$H$4:$KM$4,CN$3,'English Scores- Leveled papers'!$H60:$KM60,"&lt;&gt;")=0,"",SUMIF('English Scores- Leveled papers'!$H$4:$KM$4,CN$3,'English Scores- Leveled papers'!$H60:$KM60)))</f>
        <is>
          <t/>
        </is>
      </c>
      <c r="CO58" s="319" t="inlineStr">
        <f aca="false">IF($B58="","",IF(COUNTIFS('English Scores- Leveled papers'!$H$4:$KM$4,CO$3,'English Scores- Leveled papers'!$H60:$KM60,"&lt;&gt;")=0,"",SUMIF('English Scores- Leveled papers'!$H$4:$KM$4,CO$3,'English Scores- Leveled papers'!$H60:$KM60)))</f>
        <is>
          <t/>
        </is>
      </c>
      <c r="CP58" s="319" t="inlineStr">
        <f aca="false">IF($B58="","",IF(COUNTIFS('English Scores- Leveled papers'!$H$4:$KM$4,CP$3,'English Scores- Leveled papers'!$H60:$KM60,"&lt;&gt;")=0,"",SUMIF('English Scores- Leveled papers'!$H$4:$KM$4,CP$3,'English Scores- Leveled papers'!$H60:$KM60)))</f>
        <is>
          <t/>
        </is>
      </c>
      <c r="CQ58" s="319" t="inlineStr">
        <f aca="false">IF($B58="","",IF(COUNTIFS('English Scores- Leveled papers'!$H$4:$KM$4,CQ$3,'English Scores- Leveled papers'!$H60:$KM60,"&lt;&gt;")=0,"",SUMIF('English Scores- Leveled papers'!$H$4:$KM$4,CQ$3,'English Scores- Leveled papers'!$H60:$KM60)))</f>
        <is>
          <t/>
        </is>
      </c>
      <c r="CR58" s="319" t="inlineStr">
        <f aca="false">IF($B58="","",IF(COUNTIFS('English Scores- Leveled papers'!$H$4:$KM$4,CR$3,'English Scores- Leveled papers'!$H60:$KM60,"&lt;&gt;")=0,"",SUMIF('English Scores- Leveled papers'!$H$4:$KM$4,CR$3,'English Scores- Leveled papers'!$H60:$KM60)))</f>
        <is>
          <t/>
        </is>
      </c>
      <c r="CS58" s="319" t="inlineStr">
        <f aca="false">IF($B58="","",IF(COUNTIFS('English Scores- Leveled papers'!$H$4:$KM$4,CS$3,'English Scores- Leveled papers'!$H60:$KM60,"&lt;&gt;")=0,"",SUMIF('English Scores- Leveled papers'!$H$4:$KM$4,CS$3,'English Scores- Leveled papers'!$H60:$KM60)))</f>
        <is>
          <t/>
        </is>
      </c>
      <c r="CT58" s="319" t="inlineStr">
        <f aca="false">IF($B58="","",IF(COUNTIFS('English Scores- Leveled papers'!$H$4:$KM$4,CT$3,'English Scores- Leveled papers'!$H60:$KM60,"&lt;&gt;")=0,"",SUMIF('English Scores- Leveled papers'!$H$4:$KM$4,CT$3,'English Scores- Leveled papers'!$H60:$KM60)))</f>
        <is>
          <t/>
        </is>
      </c>
      <c r="CU58" s="319" t="inlineStr">
        <f aca="false">IF($B58="","",IF(COUNTIFS('English Scores- Leveled papers'!$H$4:$KM$4,CU$3,'English Scores- Leveled papers'!$H60:$KM60,"&lt;&gt;")=0,"",SUMIF('English Scores- Leveled papers'!$H$4:$KM$4,CU$3,'English Scores- Leveled papers'!$H60:$KM60)))</f>
        <is>
          <t/>
        </is>
      </c>
      <c r="CV58" s="319" t="inlineStr">
        <f aca="false">IF($B58="","",IF(COUNTIFS('English Scores- Leveled papers'!$H$4:$KM$4,CV$3,'English Scores- Leveled papers'!$H60:$KM60,"&lt;&gt;")=0,"",SUMIF('English Scores- Leveled papers'!$H$4:$KM$4,CV$3,'English Scores- Leveled papers'!$H60:$KM60)))</f>
        <is>
          <t/>
        </is>
      </c>
      <c r="CW58" s="319" t="inlineStr">
        <f aca="false">IF($B58="","",IF(COUNTIFS('English Scores- Leveled papers'!$H$4:$KM$4,CW$3,'English Scores- Leveled papers'!$H60:$KM60,"&lt;&gt;")=0,"",SUMIF('English Scores- Leveled papers'!$H$4:$KM$4,CW$3,'English Scores- Leveled papers'!$H60:$KM60)))</f>
        <is>
          <t/>
        </is>
      </c>
      <c r="CX58" s="319" t="inlineStr">
        <f aca="false">IF($B58="","",IF(COUNTIFS('English Scores- Leveled papers'!$H$4:$KM$4,CX$3,'English Scores- Leveled papers'!$H60:$KM60,"&lt;&gt;")=0,"",SUMIF('English Scores- Leveled papers'!$H$4:$KM$4,CX$3,'English Scores- Leveled papers'!$H60:$KM60)))</f>
        <is>
          <t/>
        </is>
      </c>
      <c r="CY58" s="319" t="inlineStr">
        <f aca="false">IF($B58="","",IF(COUNTIFS('English Scores- Leveled papers'!$H$4:$KM$4,CY$3,'English Scores- Leveled papers'!$H60:$KM60,"&lt;&gt;")=0,"",SUMIF('English Scores- Leveled papers'!$H$4:$KM$4,CY$3,'English Scores- Leveled papers'!$H60:$KM60)))</f>
        <is>
          <t/>
        </is>
      </c>
      <c r="CZ58" s="319" t="inlineStr">
        <f aca="false">IF($B58="","",IF(COUNTIFS('English Scores- Leveled papers'!$H$4:$KM$4,CZ$3,'English Scores- Leveled papers'!$H60:$KM60,"&lt;&gt;")=0,"",SUMIF('English Scores- Leveled papers'!$H$4:$KM$4,CZ$3,'English Scores- Leveled papers'!$H60:$KM60)))</f>
        <is>
          <t/>
        </is>
      </c>
      <c r="DA58" s="319" t="inlineStr">
        <f aca="false">IF($B58="","",IF(COUNTIFS('English Scores- Leveled papers'!$H$4:$KM$4,DA$3,'English Scores- Leveled papers'!$H60:$KM60,"&lt;&gt;")=0,"",SUMIF('English Scores- Leveled papers'!$H$4:$KM$4,DA$3,'English Scores- Leveled papers'!$H60:$KM60)))</f>
        <is>
          <t/>
        </is>
      </c>
      <c r="DB58" s="319" t="inlineStr">
        <f aca="false">IF($B58="","",IF(COUNTIFS('English Scores- Leveled papers'!$H$4:$KM$4,DB$3,'English Scores- Leveled papers'!$H60:$KM60,"&lt;&gt;")=0,"",SUMIF('English Scores- Leveled papers'!$H$4:$KM$4,DB$3,'English Scores- Leveled papers'!$H60:$KM60)))</f>
        <is>
          <t/>
        </is>
      </c>
      <c r="DC58" s="319" t="inlineStr">
        <f aca="false">IF($B58="","",IF(COUNTIFS('English Scores- Leveled papers'!$H$4:$KM$4,DC$3,'English Scores- Leveled papers'!$H60:$KM60,"&lt;&gt;")=0,"",SUMIF('English Scores- Leveled papers'!$H$4:$KM$4,DC$3,'English Scores- Leveled papers'!$H60:$KM60)))</f>
        <is>
          <t/>
        </is>
      </c>
      <c r="DD58" s="319" t="inlineStr">
        <f aca="false">IF($B58="","",IF(COUNTIFS('English Scores- Leveled papers'!$H$4:$KM$4,DD$3,'English Scores- Leveled papers'!$H60:$KM60,"&lt;&gt;")=0,"",SUMIF('English Scores- Leveled papers'!$H$4:$KM$4,DD$3,'English Scores- Leveled papers'!$H60:$KM60)))</f>
        <is>
          <t/>
        </is>
      </c>
      <c r="DE58" s="319" t="inlineStr">
        <f aca="false">IF($B58="","",IF(COUNTIFS('English Scores- Leveled papers'!$H$4:$KM$4,DE$3,'English Scores- Leveled papers'!$H60:$KM60,"&lt;&gt;")=0,"",SUMIF('English Scores- Leveled papers'!$H$4:$KM$4,DE$3,'English Scores- Leveled papers'!$H60:$KM60)))</f>
        <is>
          <t/>
        </is>
      </c>
      <c r="DF58" s="319" t="inlineStr">
        <f aca="false">IF($B58="","",IF(COUNTIFS('English Scores- Leveled papers'!$H$4:$KM$4,DF$3,'English Scores- Leveled papers'!$H60:$KM60,"&lt;&gt;")=0,"",SUMIF('English Scores- Leveled papers'!$H$4:$KM$4,DF$3,'English Scores- Leveled papers'!$H60:$KM60)))</f>
        <is>
          <t/>
        </is>
      </c>
      <c r="DG58" s="319" t="inlineStr">
        <f aca="false">IF($B58="","",IF(COUNTIFS('English Scores- Leveled papers'!$H$4:$KM$4,DG$3,'English Scores- Leveled papers'!$H60:$KM60,"&lt;&gt;")=0,"",SUMIF('English Scores- Leveled papers'!$H$4:$KM$4,DG$3,'English Scores- Leveled papers'!$H60:$KM60)))</f>
        <is>
          <t/>
        </is>
      </c>
      <c r="DH58" s="319" t="inlineStr">
        <f aca="false">IF($B58="","",IF(COUNTIFS('English Scores- Leveled papers'!$H$4:$KM$4,DH$3,'English Scores- Leveled papers'!$H60:$KM60,"&lt;&gt;")=0,"",SUMIF('English Scores- Leveled papers'!$H$4:$KM$4,DH$3,'English Scores- Leveled papers'!$H60:$KM60)))</f>
        <is>
          <t/>
        </is>
      </c>
      <c r="DI58" s="319" t="inlineStr">
        <f aca="false">IF($B58="","",IF(COUNTIFS('English Scores- Leveled papers'!$H$4:$KM$4,DI$3,'English Scores- Leveled papers'!$H60:$KM60,"&lt;&gt;")=0,"",SUMIF('English Scores- Leveled papers'!$H$4:$KM$4,DI$3,'English Scores- Leveled papers'!$H60:$KM60)))</f>
        <is>
          <t/>
        </is>
      </c>
      <c r="DJ58" s="319" t="inlineStr">
        <f aca="false">IF($B58="","",IF(COUNTIFS('English Scores- Leveled papers'!$H$4:$KM$4,DJ$3,'English Scores- Leveled papers'!$H60:$KM60,"&lt;&gt;")=0,"",SUMIF('English Scores- Leveled papers'!$H$4:$KM$4,DJ$3,'English Scores- Leveled papers'!$H60:$KM60)))</f>
        <is>
          <t/>
        </is>
      </c>
      <c r="DK58" s="319" t="inlineStr">
        <f aca="false">IF($B58="","",IF(COUNTIFS('English Scores- Leveled papers'!$H$4:$KM$4,DK$3,'English Scores- Leveled papers'!$H60:$KM60,"&lt;&gt;")=0,"",SUMIF('English Scores- Leveled papers'!$H$4:$KM$4,DK$3,'English Scores- Leveled papers'!$H60:$KM60)))</f>
        <is>
          <t/>
        </is>
      </c>
      <c r="DL58" s="319" t="inlineStr">
        <f aca="false">IF($B58="","",IF(COUNTIFS('English Scores- Leveled papers'!$H$4:$KM$4,DL$3,'English Scores- Leveled papers'!$H60:$KM60,"&lt;&gt;")=0,"",SUMIF('English Scores- Leveled papers'!$H$4:$KM$4,DL$3,'English Scores- Leveled papers'!$H60:$KM60)))</f>
        <is>
          <t/>
        </is>
      </c>
      <c r="DM58" s="319" t="inlineStr">
        <f aca="false">IF($B58="","",IF(COUNTIFS('English Scores- Leveled papers'!$H$4:$KM$4,DM$3,'English Scores- Leveled papers'!$H60:$KM60,"&lt;&gt;")=0,"",SUMIF('English Scores- Leveled papers'!$H$4:$KM$4,DM$3,'English Scores- Leveled papers'!$H60:$KM60)))</f>
        <is>
          <t/>
        </is>
      </c>
      <c r="DN58" s="319" t="inlineStr">
        <f aca="false">IF($B58="","",IF(COUNTIFS('English Scores- Leveled papers'!$H$4:$KM$4,DN$3,'English Scores- Leveled papers'!$H60:$KM60,"&lt;&gt;")=0,"",SUMIF('English Scores- Leveled papers'!$H$4:$KM$4,DN$3,'English Scores- Leveled papers'!$H60:$KM60)))</f>
        <is>
          <t/>
        </is>
      </c>
      <c r="DO58" s="319" t="inlineStr">
        <f aca="false">IF($B58="","",IF(COUNTIFS('English Scores- Leveled papers'!$H$4:$KM$4,DO$3,'English Scores- Leveled papers'!$H60:$KM60,"&lt;&gt;")=0,"",SUMIF('English Scores- Leveled papers'!$H$4:$KM$4,DO$3,'English Scores- Leveled papers'!$H60:$KM60)))</f>
        <is>
          <t/>
        </is>
      </c>
      <c r="DP58" s="319" t="inlineStr">
        <f aca="false">IF($B58="","",IF(COUNTIFS('English Scores- Leveled papers'!$H$4:$KM$4,DP$3,'English Scores- Leveled papers'!$H60:$KM60,"&lt;&gt;")=0,"",SUMIF('English Scores- Leveled papers'!$H$4:$KM$4,DP$3,'English Scores- Leveled papers'!$H60:$KM60)))</f>
        <is>
          <t/>
        </is>
      </c>
      <c r="DQ58" s="320" t="inlineStr">
        <f aca="false">IF($B58="","",IF(COUNTIFS('English Scores- Leveled papers'!$H$4:$KM$4,DQ$3,'English Scores- Leveled papers'!$H60:$KM60,"&lt;&gt;")=0,"",SUMIF('English Scores- Leveled papers'!$H$4:$KM$4,DQ$3,'English Scores- Leveled papers'!$H60:$KM60)))</f>
        <is>
          <t/>
        </is>
      </c>
      <c r="DR58" s="321" t="inlineStr">
        <f aca="false">IF('Cover Sheet'!$AC$6="6th", 'Eng GLA 6th, 7th, 8th'!D61, "")</f>
        <is>
          <t/>
        </is>
      </c>
      <c r="DU58" s="319" t="inlineStr">
        <f aca="false">IF($B58="","",IF(COUNTIFS('Eng GLA 6th, 7th, 8th'!$E$4:$DV$4,DU$3,'Eng GLA 6th, 7th, 8th'!$E61:$DV61,"&lt;&gt;")=0,"",SUMIF('Eng GLA 6th, 7th, 8th'!$E$4:$DV$4,DU$3,'Eng GLA 6th, 7th, 8th'!$E61:$DV61)))</f>
        <is>
          <t/>
        </is>
      </c>
      <c r="DV58" s="319" t="inlineStr">
        <f aca="false">IF($B58="","",IF(COUNTIFS('Eng GLA 6th, 7th, 8th'!$E$4:$DV$4,DV$3,'Eng GLA 6th, 7th, 8th'!$E61:$DV61,"&lt;&gt;")=0,"",SUMIF('Eng GLA 6th, 7th, 8th'!$E$4:$DV$4,DV$3,'Eng GLA 6th, 7th, 8th'!$E61:$DV61)))</f>
        <is>
          <t/>
        </is>
      </c>
      <c r="DW58" s="319" t="inlineStr">
        <f aca="false">IF($B58="","",IF(COUNTIFS('Eng GLA 6th, 7th, 8th'!$E$4:$DV$4,DW$3,'Eng GLA 6th, 7th, 8th'!$E61:$DV61,"&lt;&gt;")=0,"",SUMIF('Eng GLA 6th, 7th, 8th'!$E$4:$DV$4,DW$3,'Eng GLA 6th, 7th, 8th'!$E61:$DV61)))</f>
        <is>
          <t/>
        </is>
      </c>
      <c r="DX58" s="319" t="inlineStr">
        <f aca="false">IF($B58="","",IF(COUNTIFS('Eng GLA 6th, 7th, 8th'!$E$4:$DV$4,DX$3,'Eng GLA 6th, 7th, 8th'!$E61:$DV61,"&lt;&gt;")=0,"",SUMIF('Eng GLA 6th, 7th, 8th'!$E$4:$DV$4,DX$3,'Eng GLA 6th, 7th, 8th'!$E61:$DV61)))</f>
        <is>
          <t/>
        </is>
      </c>
      <c r="DY58" s="319" t="inlineStr">
        <f aca="false">IF($B58="","",IF(COUNTIFS('Eng GLA 6th, 7th, 8th'!$E$4:$DV$4,DY$3,'Eng GLA 6th, 7th, 8th'!$E61:$DV61,"&lt;&gt;")=0,"",SUMIF('Eng GLA 6th, 7th, 8th'!$E$4:$DV$4,DY$3,'Eng GLA 6th, 7th, 8th'!$E61:$DV61)))</f>
        <is>
          <t/>
        </is>
      </c>
      <c r="DZ58" s="319" t="inlineStr">
        <f aca="false">IF($B58="","",IF(COUNTIFS('Eng GLA 6th, 7th, 8th'!$E$4:$DV$4,DZ$3,'Eng GLA 6th, 7th, 8th'!$E61:$DV61,"&lt;&gt;")=0,"",SUMIF('Eng GLA 6th, 7th, 8th'!$E$4:$DV$4,DZ$3,'Eng GLA 6th, 7th, 8th'!$E61:$DV61)))</f>
        <is>
          <t/>
        </is>
      </c>
      <c r="EA58" s="319" t="inlineStr">
        <f aca="false">IF($B58="","",IF(COUNTIFS('Eng GLA 6th, 7th, 8th'!$E$4:$DV$4,EA$3,'Eng GLA 6th, 7th, 8th'!$E61:$DV61,"&lt;&gt;")=0,"",SUMIF('Eng GLA 6th, 7th, 8th'!$E$4:$DV$4,EA$3,'Eng GLA 6th, 7th, 8th'!$E61:$DV61)))</f>
        <is>
          <t/>
        </is>
      </c>
      <c r="EB58" s="319" t="inlineStr">
        <f aca="false">IF($B58="","",IF(COUNTIFS('Eng GLA 6th, 7th, 8th'!$E$4:$DV$4,EB$3,'Eng GLA 6th, 7th, 8th'!$E61:$DV61,"&lt;&gt;")=0,"",SUMIF('Eng GLA 6th, 7th, 8th'!$E$4:$DV$4,EB$3,'Eng GLA 6th, 7th, 8th'!$E61:$DV61)))</f>
        <is>
          <t/>
        </is>
      </c>
      <c r="EC58" s="319" t="inlineStr">
        <f aca="false">IF($B58="","",IF(COUNTIFS('Eng GLA 6th, 7th, 8th'!$E$4:$DV$4,EC$3,'Eng GLA 6th, 7th, 8th'!$E61:$DV61,"&lt;&gt;")=0,"",SUMIF('Eng GLA 6th, 7th, 8th'!$E$4:$DV$4,EC$3,'Eng GLA 6th, 7th, 8th'!$E61:$DV61)))</f>
        <is>
          <t/>
        </is>
      </c>
      <c r="ED58" s="319" t="inlineStr">
        <f aca="false">IF($B58="","",IF(COUNTIFS('Eng GLA 6th, 7th, 8th'!$E$4:$DV$4,ED$3,'Eng GLA 6th, 7th, 8th'!$E61:$DV61,"&lt;&gt;")=0,"",SUMIF('Eng GLA 6th, 7th, 8th'!$E$4:$DV$4,ED$3,'Eng GLA 6th, 7th, 8th'!$E61:$DV61)))</f>
        <is>
          <t/>
        </is>
      </c>
      <c r="EE58" s="319" t="inlineStr">
        <f aca="false">IF($B58="","",IF(COUNTIFS('Eng GLA 6th, 7th, 8th'!$E$4:$DV$4,EE$3,'Eng GLA 6th, 7th, 8th'!$E61:$DV61,"&lt;&gt;")=0,"",SUMIF('Eng GLA 6th, 7th, 8th'!$E$4:$DV$4,EE$3,'Eng GLA 6th, 7th, 8th'!$E61:$DV61)))</f>
        <is>
          <t/>
        </is>
      </c>
      <c r="EF58" s="319" t="inlineStr">
        <f aca="false">IF($B58="","",IF(COUNTIFS('Eng GLA 6th, 7th, 8th'!$E$4:$DV$4,EF$3,'Eng GLA 6th, 7th, 8th'!$E61:$DV61,"&lt;&gt;")=0,"",SUMIF('Eng GLA 6th, 7th, 8th'!$E$4:$DV$4,EF$3,'Eng GLA 6th, 7th, 8th'!$E61:$DV61)))</f>
        <is>
          <t/>
        </is>
      </c>
      <c r="EG58" s="319" t="inlineStr">
        <f aca="false">IF($B58="","",IF(COUNTIFS('Eng GLA 6th, 7th, 8th'!$E$4:$DV$4,EG$3,'Eng GLA 6th, 7th, 8th'!$E61:$DV61,"&lt;&gt;")=0,"",SUMIF('Eng GLA 6th, 7th, 8th'!$E$4:$DV$4,EG$3,'Eng GLA 6th, 7th, 8th'!$E61:$DV61)))</f>
        <is>
          <t/>
        </is>
      </c>
      <c r="EH58" s="319" t="inlineStr">
        <f aca="false">IF($B58="","",IF(COUNTIFS('Eng GLA 6th, 7th, 8th'!$E$4:$DV$4,EH$3,'Eng GLA 6th, 7th, 8th'!$E61:$DV61,"&lt;&gt;")=0,"",SUMIF('Eng GLA 6th, 7th, 8th'!$E$4:$DV$4,EH$3,'Eng GLA 6th, 7th, 8th'!$E61:$DV61)))</f>
        <is>
          <t/>
        </is>
      </c>
      <c r="EI58" s="319" t="inlineStr">
        <f aca="false">IF($B58="","",IF(COUNTIFS('Eng GLA 6th, 7th, 8th'!$E$4:$DV$4,EI$3,'Eng GLA 6th, 7th, 8th'!$E61:$DV61,"&lt;&gt;")=0,"",SUMIF('Eng GLA 6th, 7th, 8th'!$E$4:$DV$4,EI$3,'Eng GLA 6th, 7th, 8th'!$E61:$DV61)))</f>
        <is>
          <t/>
        </is>
      </c>
      <c r="EJ58" s="322" t="inlineStr">
        <f aca="false">IF('Cover Sheet'!$AC$6="7th", 'Eng GLA 6th, 7th, 8th'!AQ61, "")</f>
        <is>
          <t/>
        </is>
      </c>
      <c r="EK58" s="319" t="inlineStr">
        <f aca="false">IF($B58="","",IF(COUNTIFS('Eng GLA 6th, 7th, 8th'!$E$4:$DV$4,EK$3,'Eng GLA 6th, 7th, 8th'!$E61:$DV61,"&lt;&gt;")=0,"",SUMIF('Eng GLA 6th, 7th, 8th'!$E$4:$DV$4,EK$3,'Eng GLA 6th, 7th, 8th'!$E61:$DV61)))</f>
        <is>
          <t/>
        </is>
      </c>
      <c r="EL58" s="319" t="inlineStr">
        <f aca="false">IF($B58="","",IF(COUNTIFS('Eng GLA 6th, 7th, 8th'!$E$4:$DV$4,EL$3,'Eng GLA 6th, 7th, 8th'!$E61:$DV61,"&lt;&gt;")=0,"",SUMIF('Eng GLA 6th, 7th, 8th'!$E$4:$DV$4,EL$3,'Eng GLA 6th, 7th, 8th'!$E61:$DV61)))</f>
        <is>
          <t/>
        </is>
      </c>
      <c r="EM58" s="319" t="inlineStr">
        <f aca="false">IF($B58="","",IF(COUNTIFS('Eng GLA 6th, 7th, 8th'!$E$4:$DV$4,EM$3,'Eng GLA 6th, 7th, 8th'!$E61:$DV61,"&lt;&gt;")=0,"",SUMIF('Eng GLA 6th, 7th, 8th'!$E$4:$DV$4,EM$3,'Eng GLA 6th, 7th, 8th'!$E61:$DV61)))</f>
        <is>
          <t/>
        </is>
      </c>
      <c r="EN58" s="319" t="inlineStr">
        <f aca="false">IF($B58="","",IF(COUNTIFS('Eng GLA 6th, 7th, 8th'!$E$4:$DV$4,EN$3,'Eng GLA 6th, 7th, 8th'!$E61:$DV61,"&lt;&gt;")=0,"",SUMIF('Eng GLA 6th, 7th, 8th'!$E$4:$DV$4,EN$3,'Eng GLA 6th, 7th, 8th'!$E61:$DV61)))</f>
        <is>
          <t/>
        </is>
      </c>
      <c r="EO58" s="319" t="inlineStr">
        <f aca="false">IF($B58="","",IF(COUNTIFS('Eng GLA 6th, 7th, 8th'!$E$4:$DV$4,EO$3,'Eng GLA 6th, 7th, 8th'!$E61:$DV61,"&lt;&gt;")=0,"",SUMIF('Eng GLA 6th, 7th, 8th'!$E$4:$DV$4,EO$3,'Eng GLA 6th, 7th, 8th'!$E61:$DV61)))</f>
        <is>
          <t/>
        </is>
      </c>
      <c r="EP58" s="319" t="inlineStr">
        <f aca="false">IF($B58="","",IF(COUNTIFS('Eng GLA 6th, 7th, 8th'!$E$4:$DV$4,EP$3,'Eng GLA 6th, 7th, 8th'!$E61:$DV61,"&lt;&gt;")=0,"",SUMIF('Eng GLA 6th, 7th, 8th'!$E$4:$DV$4,EP$3,'Eng GLA 6th, 7th, 8th'!$E61:$DV61)))</f>
        <is>
          <t/>
        </is>
      </c>
      <c r="EQ58" s="319" t="inlineStr">
        <f aca="false">IF($B58="","",IF(COUNTIFS('Eng GLA 6th, 7th, 8th'!$E$4:$DV$4,EQ$3,'Eng GLA 6th, 7th, 8th'!$E61:$DV61,"&lt;&gt;")=0,"",SUMIF('Eng GLA 6th, 7th, 8th'!$E$4:$DV$4,EQ$3,'Eng GLA 6th, 7th, 8th'!$E61:$DV61)))</f>
        <is>
          <t/>
        </is>
      </c>
      <c r="ER58" s="319" t="inlineStr">
        <f aca="false">IF($B58="","",IF(COUNTIFS('Eng GLA 6th, 7th, 8th'!$E$4:$DV$4,ER$3,'Eng GLA 6th, 7th, 8th'!$E61:$DV61,"&lt;&gt;")=0,"",SUMIF('Eng GLA 6th, 7th, 8th'!$E$4:$DV$4,ER$3,'Eng GLA 6th, 7th, 8th'!$E61:$DV61)))</f>
        <is>
          <t/>
        </is>
      </c>
      <c r="ES58" s="319" t="inlineStr">
        <f aca="false">IF($B58="","",IF(COUNTIFS('Eng GLA 6th, 7th, 8th'!$E$4:$DV$4,ES$3,'Eng GLA 6th, 7th, 8th'!$E61:$DV61,"&lt;&gt;")=0,"",SUMIF('Eng GLA 6th, 7th, 8th'!$E$4:$DV$4,ES$3,'Eng GLA 6th, 7th, 8th'!$E61:$DV61)))</f>
        <is>
          <t/>
        </is>
      </c>
      <c r="ET58" s="319" t="inlineStr">
        <f aca="false">IF($B58="","",IF(COUNTIFS('Eng GLA 6th, 7th, 8th'!$E$4:$DV$4,ET$3,'Eng GLA 6th, 7th, 8th'!$E61:$DV61,"&lt;&gt;")=0,"",SUMIF('Eng GLA 6th, 7th, 8th'!$E$4:$DV$4,ET$3,'Eng GLA 6th, 7th, 8th'!$E61:$DV61)))</f>
        <is>
          <t/>
        </is>
      </c>
      <c r="EU58" s="319" t="inlineStr">
        <f aca="false">IF($B58="","",IF(COUNTIFS('Eng GLA 6th, 7th, 8th'!$E$4:$DV$4,EU$3,'Eng GLA 6th, 7th, 8th'!$E61:$DV61,"&lt;&gt;")=0,"",SUMIF('Eng GLA 6th, 7th, 8th'!$E$4:$DV$4,EU$3,'Eng GLA 6th, 7th, 8th'!$E61:$DV61)))</f>
        <is>
          <t/>
        </is>
      </c>
      <c r="EV58" s="319" t="inlineStr">
        <f aca="false">IF($B58="","",IF(COUNTIFS('Eng GLA 6th, 7th, 8th'!$E$4:$DV$4,EV$3,'Eng GLA 6th, 7th, 8th'!$E61:$DV61,"&lt;&gt;")=0,"",SUMIF('Eng GLA 6th, 7th, 8th'!$E$4:$DV$4,EV$3,'Eng GLA 6th, 7th, 8th'!$E61:$DV61)))</f>
        <is>
          <t/>
        </is>
      </c>
      <c r="EW58" s="319" t="inlineStr">
        <f aca="false">IF($B58="","",IF(COUNTIFS('Eng GLA 6th, 7th, 8th'!$E$4:$DV$4,EW$3,'Eng GLA 6th, 7th, 8th'!$E61:$DV61,"&lt;&gt;")=0,"",SUMIF('Eng GLA 6th, 7th, 8th'!$E$4:$DV$4,EW$3,'Eng GLA 6th, 7th, 8th'!$E61:$DV61)))</f>
        <is>
          <t/>
        </is>
      </c>
      <c r="EX58" s="319" t="inlineStr">
        <f aca="false">IF($B58="","",IF(COUNTIFS('Eng GLA 6th, 7th, 8th'!$E$4:$DV$4,EX$3,'Eng GLA 6th, 7th, 8th'!$E61:$DV61,"&lt;&gt;")=0,"",SUMIF('Eng GLA 6th, 7th, 8th'!$E$4:$DV$4,EX$3,'Eng GLA 6th, 7th, 8th'!$E61:$DV61)))</f>
        <is>
          <t/>
        </is>
      </c>
      <c r="EY58" s="319" t="inlineStr">
        <f aca="false">IF($B58="","",IF(COUNTIFS('Eng GLA 6th, 7th, 8th'!$E$4:$DV$4,EY$3,'Eng GLA 6th, 7th, 8th'!$E61:$DV61,"&lt;&gt;")=0,"",SUMIF('Eng GLA 6th, 7th, 8th'!$E$4:$DV$4,EY$3,'Eng GLA 6th, 7th, 8th'!$E61:$DV61)))</f>
        <is>
          <t/>
        </is>
      </c>
      <c r="EZ58" s="322" t="inlineStr">
        <f aca="false">IF('Cover Sheet'!$AC$6="8th", 'Eng GLA 6th, 7th, 8th'!CG61, "")</f>
        <is>
          <t/>
        </is>
      </c>
      <c r="FA58" s="319" t="inlineStr">
        <f aca="false">IF($B58="","",IF(COUNTIFS('Eng GLA 6th, 7th, 8th'!$E$4:$DV$4,FA$3,'Eng GLA 6th, 7th, 8th'!$E61:$DV61,"&lt;&gt;")=0,"",SUMIF('Eng GLA 6th, 7th, 8th'!$E$4:$DV$4,FA$3,'Eng GLA 6th, 7th, 8th'!$E61:$DV61)))</f>
        <is>
          <t/>
        </is>
      </c>
      <c r="FB58" s="319" t="inlineStr">
        <f aca="false">IF($B58="","",IF(COUNTIFS('Eng GLA 6th, 7th, 8th'!$E$4:$DV$4,FB$3,'Eng GLA 6th, 7th, 8th'!$E61:$DV61,"&lt;&gt;")=0,"",SUMIF('Eng GLA 6th, 7th, 8th'!$E$4:$DV$4,FB$3,'Eng GLA 6th, 7th, 8th'!$E61:$DV61)))</f>
        <is>
          <t/>
        </is>
      </c>
      <c r="FC58" s="319" t="inlineStr">
        <f aca="false">IF($B58="","",IF(COUNTIFS('Eng GLA 6th, 7th, 8th'!$E$4:$DV$4,FC$3,'Eng GLA 6th, 7th, 8th'!$E61:$DV61,"&lt;&gt;")=0,"",SUMIF('Eng GLA 6th, 7th, 8th'!$E$4:$DV$4,FC$3,'Eng GLA 6th, 7th, 8th'!$E61:$DV61)))</f>
        <is>
          <t/>
        </is>
      </c>
      <c r="FD58" s="319" t="inlineStr">
        <f aca="false">IF($B58="","",IF(COUNTIFS('Eng GLA 6th, 7th, 8th'!$E$4:$DV$4,FD$3,'Eng GLA 6th, 7th, 8th'!$E61:$DV61,"&lt;&gt;")=0,"",SUMIF('Eng GLA 6th, 7th, 8th'!$E$4:$DV$4,FD$3,'Eng GLA 6th, 7th, 8th'!$E61:$DV61)))</f>
        <is>
          <t/>
        </is>
      </c>
      <c r="FE58" s="319" t="inlineStr">
        <f aca="false">IF($B58="","",IF(COUNTIFS('Eng GLA 6th, 7th, 8th'!$E$4:$DV$4,FE$3,'Eng GLA 6th, 7th, 8th'!$E61:$DV61,"&lt;&gt;")=0,"",SUMIF('Eng GLA 6th, 7th, 8th'!$E$4:$DV$4,FE$3,'Eng GLA 6th, 7th, 8th'!$E61:$DV61)))</f>
        <is>
          <t/>
        </is>
      </c>
      <c r="FF58" s="319" t="inlineStr">
        <f aca="false">IF($B58="","",IF(COUNTIFS('Eng GLA 6th, 7th, 8th'!$E$4:$DV$4,FF$3,'Eng GLA 6th, 7th, 8th'!$E61:$DV61,"&lt;&gt;")=0,"",SUMIF('Eng GLA 6th, 7th, 8th'!$E$4:$DV$4,FF$3,'Eng GLA 6th, 7th, 8th'!$E61:$DV61)))</f>
        <is>
          <t/>
        </is>
      </c>
      <c r="FG58" s="319" t="inlineStr">
        <f aca="false">IF($B58="","",IF(COUNTIFS('Eng GLA 6th, 7th, 8th'!$E$4:$DV$4,FG$3,'Eng GLA 6th, 7th, 8th'!$E61:$DV61,"&lt;&gt;")=0,"",SUMIF('Eng GLA 6th, 7th, 8th'!$E$4:$DV$4,FG$3,'Eng GLA 6th, 7th, 8th'!$E61:$DV61)))</f>
        <is>
          <t/>
        </is>
      </c>
      <c r="FH58" s="319" t="inlineStr">
        <f aca="false">IF($B58="","",IF(COUNTIFS('Eng GLA 6th, 7th, 8th'!$E$4:$DV$4,FH$3,'Eng GLA 6th, 7th, 8th'!$E61:$DV61,"&lt;&gt;")=0,"",SUMIF('Eng GLA 6th, 7th, 8th'!$E$4:$DV$4,FH$3,'Eng GLA 6th, 7th, 8th'!$E61:$DV61)))</f>
        <is>
          <t/>
        </is>
      </c>
      <c r="FI58" s="319" t="inlineStr">
        <f aca="false">IF($B58="","",IF(COUNTIFS('Eng GLA 6th, 7th, 8th'!$E$4:$DV$4,FI$3,'Eng GLA 6th, 7th, 8th'!$E61:$DV61,"&lt;&gt;")=0,"",SUMIF('Eng GLA 6th, 7th, 8th'!$E$4:$DV$4,FI$3,'Eng GLA 6th, 7th, 8th'!$E61:$DV61)))</f>
        <is>
          <t/>
        </is>
      </c>
      <c r="FJ58" s="319" t="inlineStr">
        <f aca="false">IF($B58="","",IF(COUNTIFS('Eng GLA 6th, 7th, 8th'!$E$4:$DV$4,FJ$3,'Eng GLA 6th, 7th, 8th'!$E61:$DV61,"&lt;&gt;")=0,"",SUMIF('Eng GLA 6th, 7th, 8th'!$E$4:$DV$4,FJ$3,'Eng GLA 6th, 7th, 8th'!$E61:$DV61)))</f>
        <is>
          <t/>
        </is>
      </c>
      <c r="FK58" s="319" t="inlineStr">
        <f aca="false">IF($B58="","",IF(COUNTIFS('Eng GLA 6th, 7th, 8th'!$E$4:$DV$4,FK$3,'Eng GLA 6th, 7th, 8th'!$E61:$DV61,"&lt;&gt;")=0,"",SUMIF('Eng GLA 6th, 7th, 8th'!$E$4:$DV$4,FK$3,'Eng GLA 6th, 7th, 8th'!$E61:$DV61)))</f>
        <is>
          <t/>
        </is>
      </c>
      <c r="FL58" s="319" t="inlineStr">
        <f aca="false">IF($B58="","",IF(COUNTIFS('Eng GLA 6th, 7th, 8th'!$E$4:$DV$4,FL$3,'Eng GLA 6th, 7th, 8th'!$E61:$DV61,"&lt;&gt;")=0,"",SUMIF('Eng GLA 6th, 7th, 8th'!$E$4:$DV$4,FL$3,'Eng GLA 6th, 7th, 8th'!$E61:$DV61)))</f>
        <is>
          <t/>
        </is>
      </c>
      <c r="FM58" s="319" t="inlineStr">
        <f aca="false">IF($B58="","",IF(COUNTIFS('Eng GLA 6th, 7th, 8th'!$E$4:$DV$4,FM$3,'Eng GLA 6th, 7th, 8th'!$E61:$DV61,"&lt;&gt;")=0,"",SUMIF('Eng GLA 6th, 7th, 8th'!$E$4:$DV$4,FM$3,'Eng GLA 6th, 7th, 8th'!$E61:$DV61)))</f>
        <is>
          <t/>
        </is>
      </c>
      <c r="FN58" s="319" t="inlineStr">
        <f aca="false">IF($B58="","",IF(COUNTIFS('Eng GLA 6th, 7th, 8th'!$E$4:$DV$4,FN$3,'Eng GLA 6th, 7th, 8th'!$E61:$DV61,"&lt;&gt;")=0,"",SUMIF('Eng GLA 6th, 7th, 8th'!$E$4:$DV$4,FN$3,'Eng GLA 6th, 7th, 8th'!$E61:$DV61)))</f>
        <is>
          <t/>
        </is>
      </c>
      <c r="FO58" s="319" t="inlineStr">
        <f aca="false">IF($B58="","",IF(COUNTIFS('Eng GLA 6th, 7th, 8th'!$E$4:$DV$4,FO$3,'Eng GLA 6th, 7th, 8th'!$E61:$DV61,"&lt;&gt;")=0,"",SUMIF('Eng GLA 6th, 7th, 8th'!$E$4:$DV$4,FO$3,'Eng GLA 6th, 7th, 8th'!$E61:$DV61)))</f>
        <is>
          <t/>
        </is>
      </c>
    </row>
    <row r="59" customFormat="false" ht="12.75" hidden="false" customHeight="true" outlineLevel="0" collapsed="false">
      <c r="A59" s="315" t="n">
        <v>55</v>
      </c>
      <c r="B59" s="315" t="inlineStr">
        <f aca="false">'English Scores- Leveled papers'!B61</f>
        <is>
          <t/>
        </is>
      </c>
      <c r="C59" s="315"/>
      <c r="D59" s="316" t="inlineStr">
        <f aca="false">IF(OR(B59="",H59="",'Cover Sheet'!E59=""),"",'Cover Sheet'!E59)</f>
        <is>
          <t/>
        </is>
      </c>
      <c r="E59" s="316" t="inlineStr">
        <f aca="false">IF(OR(B59="",H59="",'Cover Sheet'!F59=""),"",'Cover Sheet'!F59)</f>
        <is>
          <t/>
        </is>
      </c>
      <c r="F59" s="316" t="inlineStr">
        <f aca="false">IF(OR(B59="",H59="",'Cover Sheet'!H59=""),"",'Cover Sheet'!H59)</f>
        <is>
          <t/>
        </is>
      </c>
      <c r="G59" s="316"/>
      <c r="H59" s="316" t="inlineStr">
        <f aca="false">IF(OR(B59="",COUNT('English Scores- Leveled papers'!H61:KM61)=0),"",IF((AND(AB59&gt;=(70/100),AB59&lt;1.1)),9,IF((AND(AA59&gt;=(70/100),AA59&lt;1.1)),8,IF((AND(Z59&gt;=(70/100),Z59&lt;1.1)),7,IF((AND(Y59&gt;=(70/100),Y59&lt;1.1)),6,IF(AND(X59&gt;=0.7,X59&lt;1.1),5.5,IF(AND(W59&gt;=0.7,W59&lt;1.1),5,IF(AND(V59&gt;=0.7,V59&lt;1.1),4.5,IF(AND(U59&gt;=0.7,U59&lt;1.1),4,IF(AND(T59&gt;=0.7,T59&lt;1.1),3.5,IF(AND(S59&gt;=0.7,S59&lt;1.1),3,IF(AND(R59&gt;=0.7,R59&lt;1.1),2.5,IF(AND(Q59&gt;=0.7,Q59&lt;1.1),2,IF(AND(P59&gt;=0.7,P59&lt;1.1),1.5,IF(AND(O59&gt;=0.7,O59&lt;1.1),1,IF(AND(N59&gt;=0.7,N59&lt;1.1),0.5,IF(AND(M59&gt;=0.7,M59&lt;1.1),0.2,IF(AND(L59&gt;=0.7,L59&lt;1.1),0,IF(COUNT('English Scores- Leveled papers'!H61:M61)=0,"",-0.5)))))))))))))))))))</f>
        <is>
          <t/>
        </is>
      </c>
      <c r="I59" s="317" t="str">
        <f aca="false">IFERROR(IF(OR(B59="",H59=""),"",IF((AND(AB59&gt;=(70/100),AB59&lt;1.1)),AB59,IF(AND((AA59)&gt;=(70/100),AA59&lt;1.1),AA59,IF((AND((Z59)&gt;=(70/100),Z59&lt;1.1)),Z59,IF(AND((Y59)&gt;=(70/100),Y59&lt;1.1),Y59,IF(AND(X59&gt;=0.7,X59&lt;1.1),X59,IF(AND((W59)&gt;=0.7,W59&lt;1.1),W59,IF(AND((V59)&gt;=0.7,V59&lt;1.1),V59,IF(AND((U59)&gt;=0.7,U59&lt;1.1),U59,IF(AND((T59)&gt;=0.7,T59&lt;1.1),T59,IF(AND((S59)&gt;=0.7,S59&lt;1.1),S59,IF(AND((R59)&gt;=0.7,R59&lt;1.1),R59,IF(AND((Q59)&gt;=0.7,Q59&lt;1.1),Q59,IF(AND((P59)&gt;=0.7,P59&lt;1.1),P59,IF(AND((O59)&gt;=0.7,O59&lt;1.1),O59,IF(AND((N59)&gt;=0.7,N59&lt;1.1),N59,IF(AND((M59)&gt;=0.7,M59&lt;1.1),M59,IF(AND((L59)&gt;=0.7,L59&lt;1.1),L59,L59)))))))))))))))))),"")</f>
        <v/>
      </c>
      <c r="J59" s="317" t="str">
        <f aca="false">IF((OR(B59="",H59="")),"",IF(AND((AB59)&gt;=(70/100),AB59&lt;1.1),"",IF((AND((AA59)&gt;=(70/100),AA59&lt;1.1)),AB59,IF((AND((Z59)&gt;=(70/100),Z59&lt;1.1)),AA59,IF((AND((Y59)&gt;=(70/100),Y59&lt;1.1)),Z59,IF(AND((X59)&gt;=0.7,X59&lt;1.1),Y59,IF(AND((W59)&gt;=0.7,W59&lt;1.1),X59,IF(AND((V59)&gt;=0.7,V59&lt;1.1),W59,IF(AND((U59)&gt;=0.7,U59&lt;1.1),V59,IF(AND((T59)&gt;=0.7,T59&lt;1.1),U59,IF(AND((S59)&gt;=0.7,S59&lt;1.1),T59,IF(AND((R59)&gt;=0.7,R59&lt;1.1),S59,IF(AND((Q59)&gt;=0.7,Q59&lt;1.1),R59,IF(AND((P59)&gt;=0.7,P59&lt;1.1),Q59,IF(AND((O59)&gt;=0.7,O59&lt;1.1),P59,IF(AND((N59)&gt;=0.7,N59&lt;1.1),O59,IF(AND((M59)&gt;=0.7,M59&lt;1.1),N59,IF(AND((L59)&gt;=0.7,L59&lt;1.1),M59,""))))))))))))))))))</f>
        <v/>
      </c>
      <c r="K59" s="317" t="str">
        <f aca="false">IF((OR(B59="",H59="")),"",IF(AND((AB59)&gt;=(70/100),AB59&lt;1.1),AA59,IF((AND((AA59)&gt;=(70/100),AA59&lt;1.1)),Z59,IF((AND((Z59)&gt;=(70/100),Z59&lt;1.1)),Y59,IF((AND((Y59)&gt;=(70/100),Y59&lt;1.1)),X59,IF(AND((X59)&gt;=0.7,X59&lt;1.1),W59,IF(AND((W59)&gt;=0.7,W59&lt;1.1),V59,IF(AND((V59)&gt;=0.7,V59&lt;1.1),U59,IF(AND((U59)&gt;=0.7,U59&lt;1.1),T59,IF(AND((T59)&gt;=0.7,T59&lt;1.1),S59,IF(AND((S59)&gt;=0.7,S59&lt;1.1),R59,IF(AND((R59)&gt;=0.7,R59&lt;1.1),Q59,IF(AND((Q59)&gt;=0.7,Q59&lt;1.1),P59,IF(AND((P59)&gt;=0.7,P59&lt;1.1),O59,IF(AND((O59)&gt;=0.7,O59&lt;1.1),N59,IF(AND((N59)&gt;=0.7,N59&lt;1.1),M59,IF(AND((M59)&gt;=0.7,M59&lt;1.1),L59,IF(AND((L59)&gt;=0.7,L59&lt;1.1),"",""))))))))))))))))))</f>
        <v/>
      </c>
      <c r="L59" s="318" t="str">
        <f aca="false">IFERROR(IF((B59=""),"",(IF(COUNT(AC59:AG59)=0,"",ROUND(SUM(AC59:AG59)/SUM($AC$2:$AG$2),1)))),"")</f>
        <v/>
      </c>
      <c r="M59" s="318" t="str">
        <f aca="false">IFERROR(IF((B59=""),"",(IF(COUNT(AH59:AL59)=0,"",ROUND(SUM(AH59:AL59)/SUM($AH$2:$AL$2),1)))),"")</f>
        <v/>
      </c>
      <c r="N59" s="318" t="str">
        <f aca="false">IFERROR(IF((B59=""),"",(IF(COUNT(AM59:AQ59)=0,"",ROUND(SUM(AM59:AQ59)/SUM($AM$2:$AQ$2),1)))),"")</f>
        <v/>
      </c>
      <c r="O59" s="318" t="str">
        <f aca="false">IFERROR(IF((B59=""),"",(IF(COUNT(AR59:AV59)=0,"",ROUND(SUM(AR59:AV59)/SUM($AR$2:$AV$2),1)))),"")</f>
        <v/>
      </c>
      <c r="P59" s="318" t="str">
        <f aca="false">IFERROR(IF((B59=""),"",(IF(COUNT(AX59:BB59)=0,"",ROUND(SUM(AX59:BB59)/SUM($AX$2:$BB$2),1)))),"")</f>
        <v/>
      </c>
      <c r="Q59" s="318" t="str">
        <f aca="false">IFERROR(IF((B59=""),"",(IF(COUNT(BD59:BJ59)=0,"",ROUND(SUM(BD59:BJ59)/SUM($BD$2:$BJ$2),1)))),0)</f>
        <v/>
      </c>
      <c r="R59" s="318" t="str">
        <f aca="false">IFERROR(IF((B59=""),"",(IF(COUNT(BL59:BS59)=0,"",ROUND(SUM(BL59:BR59)/SUM($BL$2:$BR$2),1)))),0)</f>
        <v/>
      </c>
      <c r="S59" s="318" t="str">
        <f aca="false">IFERROR(IF((B59=""),"",(IF(COUNT(BT59:CB59)=0,"",ROUND(SUM(BT59:CA59)/SUM($BT$2:$CA$2),1)))),0)</f>
        <v/>
      </c>
      <c r="T59" s="318" t="str">
        <f aca="false">IFERROR(IF((B59=""),"",(IF(COUNT(CC59:CJ59)=0,"",ROUND(SUM(CC59:CI59)/SUM($CC$2:$CI$2),1)))),0)</f>
        <v/>
      </c>
      <c r="U59" s="318" t="str">
        <f aca="false">IFERROR(IF((B59=""),"",(IF(COUNT(CK59:CQ59)=0,"",ROUND(SUM(CK59:CQ59)/SUM($CK$2:$CQ$2),1)))),0)</f>
        <v/>
      </c>
      <c r="V59" s="318" t="str">
        <f aca="false">IFERROR(IF((B59=""),"",(IF(COUNT(CS59:CY59)=0,"",ROUND(SUM(CS59:CY59)/SUM($CS$2:$CY$2),1)))),0)</f>
        <v/>
      </c>
      <c r="W59" s="318" t="str">
        <f aca="false">IFERROR(IF((B59=""),"",(IF(COUNT(DA59:DI59)=0,"",ROUND(SUM(DA59:DI59)/SUM($DA$2:$DI$2),1)))),0)</f>
        <v/>
      </c>
      <c r="X59" s="318" t="str">
        <f aca="false">IFERROR(IF((B59=""),"",(IF(COUNT(DK59:DP59)=0,"",ROUND(SUM(DK59:DP59)/SUM($DK$2:$DP$2),1)))),0)</f>
        <v/>
      </c>
      <c r="Y59" s="318"/>
      <c r="Z59" s="318"/>
      <c r="AA59" s="318"/>
      <c r="AB59" s="318"/>
      <c r="AC59" s="319" t="inlineStr">
        <f aca="false">IF($B59="","",IF(COUNTIFS('English Scores- Leveled papers'!$H$4:$KM$4,AC$3,'English Scores- Leveled papers'!$H61:$KM61,"&lt;&gt;")=0,"",SUMIF('English Scores- Leveled papers'!$H$4:$KM$4,AC$3,'English Scores- Leveled papers'!$H61:$KM61)))</f>
        <is>
          <t/>
        </is>
      </c>
      <c r="AD59" s="319" t="inlineStr">
        <f aca="false">IF($B59="","",IF(COUNTIFS('English Scores- Leveled papers'!$H$4:$KM$4,AD$3,'English Scores- Leveled papers'!$H61:$KM61,"&lt;&gt;")=0,"",SUMIF('English Scores- Leveled papers'!$H$4:$KM$4,AD$3,'English Scores- Leveled papers'!$H61:$KM61)))</f>
        <is>
          <t/>
        </is>
      </c>
      <c r="AE59" s="319" t="inlineStr">
        <f aca="false">IF($B59="","",IF(COUNTIFS('English Scores- Leveled papers'!$H$4:$KM$4,AE$3,'English Scores- Leveled papers'!$H61:$KM61,"&lt;&gt;")=0,"",SUMIF('English Scores- Leveled papers'!$H$4:$KM$4,AE$3,'English Scores- Leveled papers'!$H61:$KM61)))</f>
        <is>
          <t/>
        </is>
      </c>
      <c r="AF59" s="319" t="inlineStr">
        <f aca="false">IF($B59="","",IF(COUNTIFS('English Scores- Leveled papers'!$H$4:$KM$4,AF$3,'English Scores- Leveled papers'!$H61:$KM61,"&lt;&gt;")=0,"",SUMIF('English Scores- Leveled papers'!$H$4:$KM$4,AF$3,'English Scores- Leveled papers'!$H61:$KM61)))</f>
        <is>
          <t/>
        </is>
      </c>
      <c r="AG59" s="319" t="inlineStr">
        <f aca="false">IF($B59="","",IF(COUNTIFS('English Scores- Leveled papers'!$H$4:$KM$4,AG$3,'English Scores- Leveled papers'!$H61:$KM61,"&lt;&gt;")=0,"",SUMIF('English Scores- Leveled papers'!$H$4:$KM$4,AG$3,'English Scores- Leveled papers'!$H61:$KM61)))</f>
        <is>
          <t/>
        </is>
      </c>
      <c r="AH59" s="319" t="inlineStr">
        <f aca="false">IF($B59="","",IF(COUNTIFS('English Scores- Leveled papers'!$H$4:$KM$4,AH$3,'English Scores- Leveled papers'!$H61:$KM61,"&lt;&gt;")=0,"",SUMIF('English Scores- Leveled papers'!$H$4:$KM$4,AH$3,'English Scores- Leveled papers'!$H61:$KM61)))</f>
        <is>
          <t/>
        </is>
      </c>
      <c r="AI59" s="319" t="inlineStr">
        <f aca="false">IF($B59="","",IF(COUNTIFS('English Scores- Leveled papers'!$H$4:$KM$4,AI$3,'English Scores- Leveled papers'!$H61:$KM61,"&lt;&gt;")=0,"",SUMIF('English Scores- Leveled papers'!$H$4:$KM$4,AI$3,'English Scores- Leveled papers'!$H61:$KM61)))</f>
        <is>
          <t/>
        </is>
      </c>
      <c r="AJ59" s="319" t="inlineStr">
        <f aca="false">IF($B59="","",IF(COUNTIFS('English Scores- Leveled papers'!$H$4:$KM$4,AJ$3,'English Scores- Leveled papers'!$H61:$KM61,"&lt;&gt;")=0,"",SUMIF('English Scores- Leveled papers'!$H$4:$KM$4,AJ$3,'English Scores- Leveled papers'!$H61:$KM61)))</f>
        <is>
          <t/>
        </is>
      </c>
      <c r="AK59" s="319" t="inlineStr">
        <f aca="false">IF($B59="","",IF(COUNTIFS('English Scores- Leveled papers'!$H$4:$KM$4,AK$3,'English Scores- Leveled papers'!$H61:$KM61,"&lt;&gt;")=0,"",SUMIF('English Scores- Leveled papers'!$H$4:$KM$4,AK$3,'English Scores- Leveled papers'!$H61:$KM61)))</f>
        <is>
          <t/>
        </is>
      </c>
      <c r="AL59" s="319" t="inlineStr">
        <f aca="false">IF($B59="","",IF(COUNTIFS('English Scores- Leveled papers'!$H$4:$KM$4,AL$3,'English Scores- Leveled papers'!$H61:$KM61,"&lt;&gt;")=0,"",SUMIF('English Scores- Leveled papers'!$H$4:$KM$4,AL$3,'English Scores- Leveled papers'!$H61:$KM61)))</f>
        <is>
          <t/>
        </is>
      </c>
      <c r="AM59" s="319" t="inlineStr">
        <f aca="false">IF($B59="","",IF(COUNTIFS('English Scores- Leveled papers'!$H$4:$KM$4,AM$3,'English Scores- Leveled papers'!$H61:$KM61,"&lt;&gt;")=0,"",SUMIF('English Scores- Leveled papers'!$H$4:$KM$4,AM$3,'English Scores- Leveled papers'!$H61:$KM61)))</f>
        <is>
          <t/>
        </is>
      </c>
      <c r="AN59" s="319" t="inlineStr">
        <f aca="false">IF($B59="","",IF(COUNTIFS('English Scores- Leveled papers'!$H$4:$KM$4,AN$3,'English Scores- Leveled papers'!$H61:$KM61,"&lt;&gt;")=0,"",SUMIF('English Scores- Leveled papers'!$H$4:$KM$4,AN$3,'English Scores- Leveled papers'!$H61:$KM61)))</f>
        <is>
          <t/>
        </is>
      </c>
      <c r="AO59" s="319" t="inlineStr">
        <f aca="false">IF($B59="","",IF(COUNTIFS('English Scores- Leveled papers'!$H$4:$KM$4,AO$3,'English Scores- Leveled papers'!$H61:$KM61,"&lt;&gt;")=0,"",SUMIF('English Scores- Leveled papers'!$H$4:$KM$4,AO$3,'English Scores- Leveled papers'!$H61:$KM61)))</f>
        <is>
          <t/>
        </is>
      </c>
      <c r="AP59" s="319" t="inlineStr">
        <f aca="false">IF($B59="","",IF(COUNTIFS('English Scores- Leveled papers'!$H$4:$KM$4,AP$3,'English Scores- Leveled papers'!$H61:$KM61,"&lt;&gt;")=0,"",SUMIF('English Scores- Leveled papers'!$H$4:$KM$4,AP$3,'English Scores- Leveled papers'!$H61:$KM61)))</f>
        <is>
          <t/>
        </is>
      </c>
      <c r="AQ59" s="319" t="inlineStr">
        <f aca="false">IF($B59="","",IF(COUNTIFS('English Scores- Leveled papers'!$H$4:$KM$4,AQ$3,'English Scores- Leveled papers'!$H61:$KM61,"&lt;&gt;")=0,"",SUMIF('English Scores- Leveled papers'!$H$4:$KM$4,AQ$3,'English Scores- Leveled papers'!$H61:$KM61)))</f>
        <is>
          <t/>
        </is>
      </c>
      <c r="AR59" s="319" t="inlineStr">
        <f aca="false">IF($B59="","",IF(COUNTIFS('English Scores- Leveled papers'!$H$4:$KM$4,AR$3,'English Scores- Leveled papers'!$H61:$KM61,"&lt;&gt;")=0,"",SUMIF('English Scores- Leveled papers'!$H$4:$KM$4,AR$3,'English Scores- Leveled papers'!$H61:$KM61)))</f>
        <is>
          <t/>
        </is>
      </c>
      <c r="AS59" s="319" t="inlineStr">
        <f aca="false">IF($B59="","",IF(COUNTIFS('English Scores- Leveled papers'!$H$4:$KM$4,AS$3,'English Scores- Leveled papers'!$H61:$KM61,"&lt;&gt;")=0,"",SUMIF('English Scores- Leveled papers'!$H$4:$KM$4,AS$3,'English Scores- Leveled papers'!$H61:$KM61)))</f>
        <is>
          <t/>
        </is>
      </c>
      <c r="AT59" s="319" t="inlineStr">
        <f aca="false">IF($B59="","",IF(COUNTIFS('English Scores- Leveled papers'!$H$4:$KM$4,AT$3,'English Scores- Leveled papers'!$H61:$KM61,"&lt;&gt;")=0,"",SUMIF('English Scores- Leveled papers'!$H$4:$KM$4,AT$3,'English Scores- Leveled papers'!$H61:$KM61)))</f>
        <is>
          <t/>
        </is>
      </c>
      <c r="AU59" s="319" t="inlineStr">
        <f aca="false">IF($B59="","",IF(COUNTIFS('English Scores- Leveled papers'!$H$4:$KM$4,AU$3,'English Scores- Leveled papers'!$H61:$KM61,"&lt;&gt;")=0,"",SUMIF('English Scores- Leveled papers'!$H$4:$KM$4,AU$3,'English Scores- Leveled papers'!$H61:$KM61)))</f>
        <is>
          <t/>
        </is>
      </c>
      <c r="AV59" s="319" t="inlineStr">
        <f aca="false">IF($B59="","",IF(COUNTIFS('English Scores- Leveled papers'!$H$4:$KM$4,AV$3,'English Scores- Leveled papers'!$H61:$KM61,"&lt;&gt;")=0,"",SUMIF('English Scores- Leveled papers'!$H$4:$KM$4,AV$3,'English Scores- Leveled papers'!$H61:$KM61)))</f>
        <is>
          <t/>
        </is>
      </c>
      <c r="AW59" s="319" t="inlineStr">
        <f aca="false">IF($B59="","",IF(COUNTIFS('English Scores- Leveled papers'!$H$4:$KM$4,AW$3,'English Scores- Leveled papers'!$H61:$KM61,"&lt;&gt;")=0,"",SUMIF('English Scores- Leveled papers'!$H$4:$KM$4,AW$3,'English Scores- Leveled papers'!$H61:$KM61)))</f>
        <is>
          <t/>
        </is>
      </c>
      <c r="AX59" s="319" t="inlineStr">
        <f aca="false">IF($B59="","",IF(COUNTIFS('English Scores- Leveled papers'!$H$4:$KM$4,AX$3,'English Scores- Leveled papers'!$H61:$KM61,"&lt;&gt;")=0,"",SUMIF('English Scores- Leveled papers'!$H$4:$KM$4,AX$3,'English Scores- Leveled papers'!$H61:$KM61)))</f>
        <is>
          <t/>
        </is>
      </c>
      <c r="AY59" s="319" t="inlineStr">
        <f aca="false">IF($B59="","",IF(COUNTIFS('English Scores- Leveled papers'!$H$4:$KM$4,AY$3,'English Scores- Leveled papers'!$H61:$KM61,"&lt;&gt;")=0,"",SUMIF('English Scores- Leveled papers'!$H$4:$KM$4,AY$3,'English Scores- Leveled papers'!$H61:$KM61)))</f>
        <is>
          <t/>
        </is>
      </c>
      <c r="AZ59" s="319" t="inlineStr">
        <f aca="false">IF($B59="","",IF(COUNTIFS('English Scores- Leveled papers'!$H$4:$KM$4,AZ$3,'English Scores- Leveled papers'!$H61:$KM61,"&lt;&gt;")=0,"",SUMIF('English Scores- Leveled papers'!$H$4:$KM$4,AZ$3,'English Scores- Leveled papers'!$H61:$KM61)))</f>
        <is>
          <t/>
        </is>
      </c>
      <c r="BA59" s="319" t="inlineStr">
        <f aca="false">IF($B59="","",IF(COUNTIFS('English Scores- Leveled papers'!$H$4:$KM$4,BA$3,'English Scores- Leveled papers'!$H61:$KM61,"&lt;&gt;")=0,"",SUMIF('English Scores- Leveled papers'!$H$4:$KM$4,BA$3,'English Scores- Leveled papers'!$H61:$KM61)))</f>
        <is>
          <t/>
        </is>
      </c>
      <c r="BB59" s="319" t="inlineStr">
        <f aca="false">IF($B59="","",IF(COUNTIFS('English Scores- Leveled papers'!$H$4:$KM$4,BB$3,'English Scores- Leveled papers'!$H61:$KM61,"&lt;&gt;")=0,"",SUMIF('English Scores- Leveled papers'!$H$4:$KM$4,BB$3,'English Scores- Leveled papers'!$H61:$KM61)))</f>
        <is>
          <t/>
        </is>
      </c>
      <c r="BC59" s="319" t="inlineStr">
        <f aca="false">IF($B59="","",IF(COUNTIFS('English Scores- Leveled papers'!$H$4:$KM$4,BC$3,'English Scores- Leveled papers'!$H61:$KM61,"&lt;&gt;")=0,"",SUMIF('English Scores- Leveled papers'!$H$4:$KM$4,BC$3,'English Scores- Leveled papers'!$H61:$KM61)))</f>
        <is>
          <t/>
        </is>
      </c>
      <c r="BD59" s="319" t="inlineStr">
        <f aca="false">IF($B59="","",IF(COUNTIFS('English Scores- Leveled papers'!$H$4:$KM$4,BD$3,'English Scores- Leveled papers'!$H61:$KM61,"&lt;&gt;")=0,"",SUMIF('English Scores- Leveled papers'!$H$4:$KM$4,BD$3,'English Scores- Leveled papers'!$H61:$KM61)))</f>
        <is>
          <t/>
        </is>
      </c>
      <c r="BE59" s="319" t="inlineStr">
        <f aca="false">IF($B59="","",IF(COUNTIFS('English Scores- Leveled papers'!$H$4:$KM$4,BE$3,'English Scores- Leveled papers'!$H61:$KM61,"&lt;&gt;")=0,"",SUMIF('English Scores- Leveled papers'!$H$4:$KM$4,BE$3,'English Scores- Leveled papers'!$H61:$KM61)))</f>
        <is>
          <t/>
        </is>
      </c>
      <c r="BF59" s="319" t="inlineStr">
        <f aca="false">IF($B59="","",IF(COUNTIFS('English Scores- Leveled papers'!$H$4:$KM$4,BF$3,'English Scores- Leveled papers'!$H61:$KM61,"&lt;&gt;")=0,"",SUMIF('English Scores- Leveled papers'!$H$4:$KM$4,BF$3,'English Scores- Leveled papers'!$H61:$KM61)))</f>
        <is>
          <t/>
        </is>
      </c>
      <c r="BG59" s="319" t="inlineStr">
        <f aca="false">IF($B59="","",IF(COUNTIFS('English Scores- Leveled papers'!$H$4:$KM$4,BG$3,'English Scores- Leveled papers'!$H61:$KM61,"&lt;&gt;")=0,"",SUMIF('English Scores- Leveled papers'!$H$4:$KM$4,BG$3,'English Scores- Leveled papers'!$H61:$KM61)))</f>
        <is>
          <t/>
        </is>
      </c>
      <c r="BH59" s="319" t="inlineStr">
        <f aca="false">IF($B59="","",IF(COUNTIFS('English Scores- Leveled papers'!$H$4:$KM$4,BH$3,'English Scores- Leveled papers'!$H61:$KM61,"&lt;&gt;")=0,"",SUMIF('English Scores- Leveled papers'!$H$4:$KM$4,BH$3,'English Scores- Leveled papers'!$H61:$KM61)))</f>
        <is>
          <t/>
        </is>
      </c>
      <c r="BI59" s="319" t="inlineStr">
        <f aca="false">IF($B59="","",IF(COUNTIFS('English Scores- Leveled papers'!$H$4:$KM$4,BI$3,'English Scores- Leveled papers'!$H61:$KM61,"&lt;&gt;")=0,"",SUMIF('English Scores- Leveled papers'!$H$4:$KM$4,BI$3,'English Scores- Leveled papers'!$H61:$KM61)))</f>
        <is>
          <t/>
        </is>
      </c>
      <c r="BJ59" s="319" t="inlineStr">
        <f aca="false">IF($B59="","",IF(COUNTIFS('English Scores- Leveled papers'!$H$4:$KM$4,BJ$3,'English Scores- Leveled papers'!$H61:$KM61,"&lt;&gt;")=0,"",SUMIF('English Scores- Leveled papers'!$H$4:$KM$4,BJ$3,'English Scores- Leveled papers'!$H61:$KM61)))</f>
        <is>
          <t/>
        </is>
      </c>
      <c r="BK59" s="319" t="inlineStr">
        <f aca="false">IF($B59="","",IF(COUNTIFS('English Scores- Leveled papers'!$H$4:$KM$4,BK$3,'English Scores- Leveled papers'!$H61:$KM61,"&lt;&gt;")=0,"",SUMIF('English Scores- Leveled papers'!$H$4:$KM$4,BK$3,'English Scores- Leveled papers'!$H61:$KM61)))</f>
        <is>
          <t/>
        </is>
      </c>
      <c r="BL59" s="319" t="inlineStr">
        <f aca="false">IF($B59="","",IF(COUNTIFS('English Scores- Leveled papers'!$H$4:$KM$4,BL$3,'English Scores- Leveled papers'!$H61:$KM61,"&lt;&gt;")=0,"",SUMIF('English Scores- Leveled papers'!$H$4:$KM$4,BL$3,'English Scores- Leveled papers'!$H61:$KM61)))</f>
        <is>
          <t/>
        </is>
      </c>
      <c r="BM59" s="319" t="inlineStr">
        <f aca="false">IF($B59="","",IF(COUNTIFS('English Scores- Leveled papers'!$H$4:$KM$4,BM$3,'English Scores- Leveled papers'!$H61:$KM61,"&lt;&gt;")=0,"",SUMIF('English Scores- Leveled papers'!$H$4:$KM$4,BM$3,'English Scores- Leveled papers'!$H61:$KM61)))</f>
        <is>
          <t/>
        </is>
      </c>
      <c r="BN59" s="319" t="inlineStr">
        <f aca="false">IF($B59="","",IF(COUNTIFS('English Scores- Leveled papers'!$H$4:$KM$4,BN$3,'English Scores- Leveled papers'!$H61:$KM61,"&lt;&gt;")=0,"",SUMIF('English Scores- Leveled papers'!$H$4:$KM$4,BN$3,'English Scores- Leveled papers'!$H61:$KM61)))</f>
        <is>
          <t/>
        </is>
      </c>
      <c r="BO59" s="319" t="inlineStr">
        <f aca="false">IF($B59="","",IF(COUNTIFS('English Scores- Leveled papers'!$H$4:$KM$4,BO$3,'English Scores- Leveled papers'!$H61:$KM61,"&lt;&gt;")=0,"",SUMIF('English Scores- Leveled papers'!$H$4:$KM$4,BO$3,'English Scores- Leveled papers'!$H61:$KM61)))</f>
        <is>
          <t/>
        </is>
      </c>
      <c r="BP59" s="319" t="inlineStr">
        <f aca="false">IF($B59="","",IF(COUNTIFS('English Scores- Leveled papers'!$H$4:$KM$4,BP$3,'English Scores- Leveled papers'!$H61:$KM61,"&lt;&gt;")=0,"",SUMIF('English Scores- Leveled papers'!$H$4:$KM$4,BP$3,'English Scores- Leveled papers'!$H61:$KM61)))</f>
        <is>
          <t/>
        </is>
      </c>
      <c r="BQ59" s="319" t="inlineStr">
        <f aca="false">IF($B59="","",IF(COUNTIFS('English Scores- Leveled papers'!$H$4:$KM$4,BQ$3,'English Scores- Leveled papers'!$H61:$KM61,"&lt;&gt;")=0,"",SUMIF('English Scores- Leveled papers'!$H$4:$KM$4,BQ$3,'English Scores- Leveled papers'!$H61:$KM61)))</f>
        <is>
          <t/>
        </is>
      </c>
      <c r="BR59" s="319" t="inlineStr">
        <f aca="false">IF($B59="","",IF(COUNTIFS('English Scores- Leveled papers'!$H$4:$KM$4,BR$3,'English Scores- Leveled papers'!$H61:$KM61,"&lt;&gt;")=0,"",SUMIF('English Scores- Leveled papers'!$H$4:$KM$4,BR$3,'English Scores- Leveled papers'!$H61:$KM61)))</f>
        <is>
          <t/>
        </is>
      </c>
      <c r="BS59" s="319" t="inlineStr">
        <f aca="false">IF($B59="","",IF(COUNTIFS('English Scores- Leveled papers'!$H$4:$KM$4,BS$3,'English Scores- Leveled papers'!$H61:$KM61,"&lt;&gt;")=0,"",SUMIF('English Scores- Leveled papers'!$H$4:$KM$4,BS$3,'English Scores- Leveled papers'!$H61:$KM61)))</f>
        <is>
          <t/>
        </is>
      </c>
      <c r="BT59" s="319" t="inlineStr">
        <f aca="false">IF($B59="","",IF(COUNTIFS('English Scores- Leveled papers'!$H$4:$KM$4,BT$3,'English Scores- Leveled papers'!$H61:$KM61,"&lt;&gt;")=0,"",SUMIF('English Scores- Leveled papers'!$H$4:$KM$4,BT$3,'English Scores- Leveled papers'!$H61:$KM61)))</f>
        <is>
          <t/>
        </is>
      </c>
      <c r="BU59" s="319" t="inlineStr">
        <f aca="false">IF($B59="","",IF(COUNTIFS('English Scores- Leveled papers'!$H$4:$KM$4,BU$3,'English Scores- Leveled papers'!$H61:$KM61,"&lt;&gt;")=0,"",SUMIF('English Scores- Leveled papers'!$H$4:$KM$4,BU$3,'English Scores- Leveled papers'!$H61:$KM61)))</f>
        <is>
          <t/>
        </is>
      </c>
      <c r="BV59" s="319" t="inlineStr">
        <f aca="false">IF($B59="","",IF(COUNTIFS('English Scores- Leveled papers'!$H$4:$KM$4,BV$3,'English Scores- Leveled papers'!$H61:$KM61,"&lt;&gt;")=0,"",SUMIF('English Scores- Leveled papers'!$H$4:$KM$4,BV$3,'English Scores- Leveled papers'!$H61:$KM61)))</f>
        <is>
          <t/>
        </is>
      </c>
      <c r="BW59" s="319" t="inlineStr">
        <f aca="false">IF($B59="","",IF(COUNTIFS('English Scores- Leveled papers'!$H$4:$KM$4,BW$3,'English Scores- Leveled papers'!$H61:$KM61,"&lt;&gt;")=0,"",SUMIF('English Scores- Leveled papers'!$H$4:$KM$4,BW$3,'English Scores- Leveled papers'!$H61:$KM61)))</f>
        <is>
          <t/>
        </is>
      </c>
      <c r="BX59" s="319" t="inlineStr">
        <f aca="false">IF($B59="","",IF(COUNTIFS('English Scores- Leveled papers'!$H$4:$KM$4,BX$3,'English Scores- Leveled papers'!$H61:$KM61,"&lt;&gt;")=0,"",SUMIF('English Scores- Leveled papers'!$H$4:$KM$4,BX$3,'English Scores- Leveled papers'!$H61:$KM61)))</f>
        <is>
          <t/>
        </is>
      </c>
      <c r="BY59" s="319" t="inlineStr">
        <f aca="false">IF($B59="","",IF(COUNTIFS('English Scores- Leveled papers'!$H$4:$KM$4,BY$3,'English Scores- Leveled papers'!$H61:$KM61,"&lt;&gt;")=0,"",SUMIF('English Scores- Leveled papers'!$H$4:$KM$4,BY$3,'English Scores- Leveled papers'!$H61:$KM61)))</f>
        <is>
          <t/>
        </is>
      </c>
      <c r="BZ59" s="319" t="inlineStr">
        <f aca="false">IF($B59="","",IF(COUNTIFS('English Scores- Leveled papers'!$H$4:$KM$4,BZ$3,'English Scores- Leveled papers'!$H61:$KM61,"&lt;&gt;")=0,"",SUMIF('English Scores- Leveled papers'!$H$4:$KM$4,BZ$3,'English Scores- Leveled papers'!$H61:$KM61)))</f>
        <is>
          <t/>
        </is>
      </c>
      <c r="CA59" s="319" t="inlineStr">
        <f aca="false">IF($B59="","",IF(COUNTIFS('English Scores- Leveled papers'!$H$4:$KM$4,CA$3,'English Scores- Leveled papers'!$H61:$KM61,"&lt;&gt;")=0,"",SUMIF('English Scores- Leveled papers'!$H$4:$KM$4,CA$3,'English Scores- Leveled papers'!$H61:$KM61)))</f>
        <is>
          <t/>
        </is>
      </c>
      <c r="CB59" s="319" t="inlineStr">
        <f aca="false">IF($B59="","",IF(COUNTIFS('English Scores- Leveled papers'!$H$4:$KM$4,CB$3,'English Scores- Leveled papers'!$H61:$KM61,"&lt;&gt;")=0,"",SUMIF('English Scores- Leveled papers'!$H$4:$KM$4,CB$3,'English Scores- Leveled papers'!$H61:$KM61)))</f>
        <is>
          <t/>
        </is>
      </c>
      <c r="CC59" s="319" t="inlineStr">
        <f aca="false">IF($B59="","",IF(COUNTIFS('English Scores- Leveled papers'!$H$4:$KM$4,CC$3,'English Scores- Leveled papers'!$H61:$KM61,"&lt;&gt;")=0,"",SUMIF('English Scores- Leveled papers'!$H$4:$KM$4,CC$3,'English Scores- Leveled papers'!$H61:$KM61)))</f>
        <is>
          <t/>
        </is>
      </c>
      <c r="CD59" s="319" t="inlineStr">
        <f aca="false">IF($B59="","",IF(COUNTIFS('English Scores- Leveled papers'!$H$4:$KM$4,CD$3,'English Scores- Leveled papers'!$H61:$KM61,"&lt;&gt;")=0,"",SUMIF('English Scores- Leveled papers'!$H$4:$KM$4,CD$3,'English Scores- Leveled papers'!$H61:$KM61)))</f>
        <is>
          <t/>
        </is>
      </c>
      <c r="CE59" s="319" t="inlineStr">
        <f aca="false">IF($B59="","",IF(COUNTIFS('English Scores- Leveled papers'!$H$4:$KM$4,CE$3,'English Scores- Leveled papers'!$H61:$KM61,"&lt;&gt;")=0,"",SUMIF('English Scores- Leveled papers'!$H$4:$KM$4,CE$3,'English Scores- Leveled papers'!$H61:$KM61)))</f>
        <is>
          <t/>
        </is>
      </c>
      <c r="CF59" s="319" t="inlineStr">
        <f aca="false">IF($B59="","",IF(COUNTIFS('English Scores- Leveled papers'!$H$4:$KM$4,CF$3,'English Scores- Leveled papers'!$H61:$KM61,"&lt;&gt;")=0,"",SUMIF('English Scores- Leveled papers'!$H$4:$KM$4,CF$3,'English Scores- Leveled papers'!$H61:$KM61)))</f>
        <is>
          <t/>
        </is>
      </c>
      <c r="CG59" s="319" t="inlineStr">
        <f aca="false">IF($B59="","",IF(COUNTIFS('English Scores- Leveled papers'!$H$4:$KM$4,CG$3,'English Scores- Leveled papers'!$H61:$KM61,"&lt;&gt;")=0,"",SUMIF('English Scores- Leveled papers'!$H$4:$KM$4,CG$3,'English Scores- Leveled papers'!$H61:$KM61)))</f>
        <is>
          <t/>
        </is>
      </c>
      <c r="CH59" s="319" t="inlineStr">
        <f aca="false">IF($B59="","",IF(COUNTIFS('English Scores- Leveled papers'!$H$4:$KM$4,CH$3,'English Scores- Leveled papers'!$H61:$KM61,"&lt;&gt;")=0,"",SUMIF('English Scores- Leveled papers'!$H$4:$KM$4,CH$3,'English Scores- Leveled papers'!$H61:$KM61)))</f>
        <is>
          <t/>
        </is>
      </c>
      <c r="CI59" s="319" t="inlineStr">
        <f aca="false">IF($B59="","",IF(COUNTIFS('English Scores- Leveled papers'!$H$4:$KM$4,CI$3,'English Scores- Leveled papers'!$H61:$KM61,"&lt;&gt;")=0,"",SUMIF('English Scores- Leveled papers'!$H$4:$KM$4,CI$3,'English Scores- Leveled papers'!$H61:$KM61)))</f>
        <is>
          <t/>
        </is>
      </c>
      <c r="CJ59" s="319" t="inlineStr">
        <f aca="false">IF($B59="","",IF(COUNTIFS('English Scores- Leveled papers'!$H$4:$KM$4,CJ$3,'English Scores- Leveled papers'!$H61:$KM61,"&lt;&gt;")=0,"",SUMIF('English Scores- Leveled papers'!$H$4:$KM$4,CJ$3,'English Scores- Leveled papers'!$H61:$KM61)))</f>
        <is>
          <t/>
        </is>
      </c>
      <c r="CK59" s="319" t="inlineStr">
        <f aca="false">IF($B59="","",IF(COUNTIFS('English Scores- Leveled papers'!$H$4:$KM$4,CK$3,'English Scores- Leveled papers'!$H61:$KM61,"&lt;&gt;")=0,"",SUMIF('English Scores- Leveled papers'!$H$4:$KM$4,CK$3,'English Scores- Leveled papers'!$H61:$KM61)))</f>
        <is>
          <t/>
        </is>
      </c>
      <c r="CL59" s="319" t="inlineStr">
        <f aca="false">IF($B59="","",IF(COUNTIFS('English Scores- Leveled papers'!$H$4:$KM$4,CL$3,'English Scores- Leveled papers'!$H61:$KM61,"&lt;&gt;")=0,"",SUMIF('English Scores- Leveled papers'!$H$4:$KM$4,CL$3,'English Scores- Leveled papers'!$H61:$KM61)))</f>
        <is>
          <t/>
        </is>
      </c>
      <c r="CM59" s="319" t="inlineStr">
        <f aca="false">IF($B59="","",IF(COUNTIFS('English Scores- Leveled papers'!$H$4:$KM$4,CM$3,'English Scores- Leveled papers'!$H61:$KM61,"&lt;&gt;")=0,"",SUMIF('English Scores- Leveled papers'!$H$4:$KM$4,CM$3,'English Scores- Leveled papers'!$H61:$KM61)))</f>
        <is>
          <t/>
        </is>
      </c>
      <c r="CN59" s="319" t="inlineStr">
        <f aca="false">IF($B59="","",IF(COUNTIFS('English Scores- Leveled papers'!$H$4:$KM$4,CN$3,'English Scores- Leveled papers'!$H61:$KM61,"&lt;&gt;")=0,"",SUMIF('English Scores- Leveled papers'!$H$4:$KM$4,CN$3,'English Scores- Leveled papers'!$H61:$KM61)))</f>
        <is>
          <t/>
        </is>
      </c>
      <c r="CO59" s="319" t="inlineStr">
        <f aca="false">IF($B59="","",IF(COUNTIFS('English Scores- Leveled papers'!$H$4:$KM$4,CO$3,'English Scores- Leveled papers'!$H61:$KM61,"&lt;&gt;")=0,"",SUMIF('English Scores- Leveled papers'!$H$4:$KM$4,CO$3,'English Scores- Leveled papers'!$H61:$KM61)))</f>
        <is>
          <t/>
        </is>
      </c>
      <c r="CP59" s="319" t="inlineStr">
        <f aca="false">IF($B59="","",IF(COUNTIFS('English Scores- Leveled papers'!$H$4:$KM$4,CP$3,'English Scores- Leveled papers'!$H61:$KM61,"&lt;&gt;")=0,"",SUMIF('English Scores- Leveled papers'!$H$4:$KM$4,CP$3,'English Scores- Leveled papers'!$H61:$KM61)))</f>
        <is>
          <t/>
        </is>
      </c>
      <c r="CQ59" s="319" t="inlineStr">
        <f aca="false">IF($B59="","",IF(COUNTIFS('English Scores- Leveled papers'!$H$4:$KM$4,CQ$3,'English Scores- Leveled papers'!$H61:$KM61,"&lt;&gt;")=0,"",SUMIF('English Scores- Leveled papers'!$H$4:$KM$4,CQ$3,'English Scores- Leveled papers'!$H61:$KM61)))</f>
        <is>
          <t/>
        </is>
      </c>
      <c r="CR59" s="319" t="inlineStr">
        <f aca="false">IF($B59="","",IF(COUNTIFS('English Scores- Leveled papers'!$H$4:$KM$4,CR$3,'English Scores- Leveled papers'!$H61:$KM61,"&lt;&gt;")=0,"",SUMIF('English Scores- Leveled papers'!$H$4:$KM$4,CR$3,'English Scores- Leveled papers'!$H61:$KM61)))</f>
        <is>
          <t/>
        </is>
      </c>
      <c r="CS59" s="319" t="inlineStr">
        <f aca="false">IF($B59="","",IF(COUNTIFS('English Scores- Leveled papers'!$H$4:$KM$4,CS$3,'English Scores- Leveled papers'!$H61:$KM61,"&lt;&gt;")=0,"",SUMIF('English Scores- Leveled papers'!$H$4:$KM$4,CS$3,'English Scores- Leveled papers'!$H61:$KM61)))</f>
        <is>
          <t/>
        </is>
      </c>
      <c r="CT59" s="319" t="inlineStr">
        <f aca="false">IF($B59="","",IF(COUNTIFS('English Scores- Leveled papers'!$H$4:$KM$4,CT$3,'English Scores- Leveled papers'!$H61:$KM61,"&lt;&gt;")=0,"",SUMIF('English Scores- Leveled papers'!$H$4:$KM$4,CT$3,'English Scores- Leveled papers'!$H61:$KM61)))</f>
        <is>
          <t/>
        </is>
      </c>
      <c r="CU59" s="319" t="inlineStr">
        <f aca="false">IF($B59="","",IF(COUNTIFS('English Scores- Leveled papers'!$H$4:$KM$4,CU$3,'English Scores- Leveled papers'!$H61:$KM61,"&lt;&gt;")=0,"",SUMIF('English Scores- Leveled papers'!$H$4:$KM$4,CU$3,'English Scores- Leveled papers'!$H61:$KM61)))</f>
        <is>
          <t/>
        </is>
      </c>
      <c r="CV59" s="319" t="inlineStr">
        <f aca="false">IF($B59="","",IF(COUNTIFS('English Scores- Leveled papers'!$H$4:$KM$4,CV$3,'English Scores- Leveled papers'!$H61:$KM61,"&lt;&gt;")=0,"",SUMIF('English Scores- Leveled papers'!$H$4:$KM$4,CV$3,'English Scores- Leveled papers'!$H61:$KM61)))</f>
        <is>
          <t/>
        </is>
      </c>
      <c r="CW59" s="319" t="inlineStr">
        <f aca="false">IF($B59="","",IF(COUNTIFS('English Scores- Leveled papers'!$H$4:$KM$4,CW$3,'English Scores- Leveled papers'!$H61:$KM61,"&lt;&gt;")=0,"",SUMIF('English Scores- Leveled papers'!$H$4:$KM$4,CW$3,'English Scores- Leveled papers'!$H61:$KM61)))</f>
        <is>
          <t/>
        </is>
      </c>
      <c r="CX59" s="319" t="inlineStr">
        <f aca="false">IF($B59="","",IF(COUNTIFS('English Scores- Leveled papers'!$H$4:$KM$4,CX$3,'English Scores- Leveled papers'!$H61:$KM61,"&lt;&gt;")=0,"",SUMIF('English Scores- Leveled papers'!$H$4:$KM$4,CX$3,'English Scores- Leveled papers'!$H61:$KM61)))</f>
        <is>
          <t/>
        </is>
      </c>
      <c r="CY59" s="319" t="inlineStr">
        <f aca="false">IF($B59="","",IF(COUNTIFS('English Scores- Leveled papers'!$H$4:$KM$4,CY$3,'English Scores- Leveled papers'!$H61:$KM61,"&lt;&gt;")=0,"",SUMIF('English Scores- Leveled papers'!$H$4:$KM$4,CY$3,'English Scores- Leveled papers'!$H61:$KM61)))</f>
        <is>
          <t/>
        </is>
      </c>
      <c r="CZ59" s="319" t="inlineStr">
        <f aca="false">IF($B59="","",IF(COUNTIFS('English Scores- Leveled papers'!$H$4:$KM$4,CZ$3,'English Scores- Leveled papers'!$H61:$KM61,"&lt;&gt;")=0,"",SUMIF('English Scores- Leveled papers'!$H$4:$KM$4,CZ$3,'English Scores- Leveled papers'!$H61:$KM61)))</f>
        <is>
          <t/>
        </is>
      </c>
      <c r="DA59" s="319" t="inlineStr">
        <f aca="false">IF($B59="","",IF(COUNTIFS('English Scores- Leveled papers'!$H$4:$KM$4,DA$3,'English Scores- Leveled papers'!$H61:$KM61,"&lt;&gt;")=0,"",SUMIF('English Scores- Leveled papers'!$H$4:$KM$4,DA$3,'English Scores- Leveled papers'!$H61:$KM61)))</f>
        <is>
          <t/>
        </is>
      </c>
      <c r="DB59" s="319" t="inlineStr">
        <f aca="false">IF($B59="","",IF(COUNTIFS('English Scores- Leveled papers'!$H$4:$KM$4,DB$3,'English Scores- Leveled papers'!$H61:$KM61,"&lt;&gt;")=0,"",SUMIF('English Scores- Leveled papers'!$H$4:$KM$4,DB$3,'English Scores- Leveled papers'!$H61:$KM61)))</f>
        <is>
          <t/>
        </is>
      </c>
      <c r="DC59" s="319" t="inlineStr">
        <f aca="false">IF($B59="","",IF(COUNTIFS('English Scores- Leveled papers'!$H$4:$KM$4,DC$3,'English Scores- Leveled papers'!$H61:$KM61,"&lt;&gt;")=0,"",SUMIF('English Scores- Leveled papers'!$H$4:$KM$4,DC$3,'English Scores- Leveled papers'!$H61:$KM61)))</f>
        <is>
          <t/>
        </is>
      </c>
      <c r="DD59" s="319" t="inlineStr">
        <f aca="false">IF($B59="","",IF(COUNTIFS('English Scores- Leveled papers'!$H$4:$KM$4,DD$3,'English Scores- Leveled papers'!$H61:$KM61,"&lt;&gt;")=0,"",SUMIF('English Scores- Leveled papers'!$H$4:$KM$4,DD$3,'English Scores- Leveled papers'!$H61:$KM61)))</f>
        <is>
          <t/>
        </is>
      </c>
      <c r="DE59" s="319" t="inlineStr">
        <f aca="false">IF($B59="","",IF(COUNTIFS('English Scores- Leveled papers'!$H$4:$KM$4,DE$3,'English Scores- Leveled papers'!$H61:$KM61,"&lt;&gt;")=0,"",SUMIF('English Scores- Leveled papers'!$H$4:$KM$4,DE$3,'English Scores- Leveled papers'!$H61:$KM61)))</f>
        <is>
          <t/>
        </is>
      </c>
      <c r="DF59" s="319" t="inlineStr">
        <f aca="false">IF($B59="","",IF(COUNTIFS('English Scores- Leveled papers'!$H$4:$KM$4,DF$3,'English Scores- Leveled papers'!$H61:$KM61,"&lt;&gt;")=0,"",SUMIF('English Scores- Leveled papers'!$H$4:$KM$4,DF$3,'English Scores- Leveled papers'!$H61:$KM61)))</f>
        <is>
          <t/>
        </is>
      </c>
      <c r="DG59" s="319" t="inlineStr">
        <f aca="false">IF($B59="","",IF(COUNTIFS('English Scores- Leveled papers'!$H$4:$KM$4,DG$3,'English Scores- Leveled papers'!$H61:$KM61,"&lt;&gt;")=0,"",SUMIF('English Scores- Leveled papers'!$H$4:$KM$4,DG$3,'English Scores- Leveled papers'!$H61:$KM61)))</f>
        <is>
          <t/>
        </is>
      </c>
      <c r="DH59" s="319" t="inlineStr">
        <f aca="false">IF($B59="","",IF(COUNTIFS('English Scores- Leveled papers'!$H$4:$KM$4,DH$3,'English Scores- Leveled papers'!$H61:$KM61,"&lt;&gt;")=0,"",SUMIF('English Scores- Leveled papers'!$H$4:$KM$4,DH$3,'English Scores- Leveled papers'!$H61:$KM61)))</f>
        <is>
          <t/>
        </is>
      </c>
      <c r="DI59" s="319" t="inlineStr">
        <f aca="false">IF($B59="","",IF(COUNTIFS('English Scores- Leveled papers'!$H$4:$KM$4,DI$3,'English Scores- Leveled papers'!$H61:$KM61,"&lt;&gt;")=0,"",SUMIF('English Scores- Leveled papers'!$H$4:$KM$4,DI$3,'English Scores- Leveled papers'!$H61:$KM61)))</f>
        <is>
          <t/>
        </is>
      </c>
      <c r="DJ59" s="319" t="inlineStr">
        <f aca="false">IF($B59="","",IF(COUNTIFS('English Scores- Leveled papers'!$H$4:$KM$4,DJ$3,'English Scores- Leveled papers'!$H61:$KM61,"&lt;&gt;")=0,"",SUMIF('English Scores- Leveled papers'!$H$4:$KM$4,DJ$3,'English Scores- Leveled papers'!$H61:$KM61)))</f>
        <is>
          <t/>
        </is>
      </c>
      <c r="DK59" s="319" t="inlineStr">
        <f aca="false">IF($B59="","",IF(COUNTIFS('English Scores- Leveled papers'!$H$4:$KM$4,DK$3,'English Scores- Leveled papers'!$H61:$KM61,"&lt;&gt;")=0,"",SUMIF('English Scores- Leveled papers'!$H$4:$KM$4,DK$3,'English Scores- Leveled papers'!$H61:$KM61)))</f>
        <is>
          <t/>
        </is>
      </c>
      <c r="DL59" s="319" t="inlineStr">
        <f aca="false">IF($B59="","",IF(COUNTIFS('English Scores- Leveled papers'!$H$4:$KM$4,DL$3,'English Scores- Leveled papers'!$H61:$KM61,"&lt;&gt;")=0,"",SUMIF('English Scores- Leveled papers'!$H$4:$KM$4,DL$3,'English Scores- Leveled papers'!$H61:$KM61)))</f>
        <is>
          <t/>
        </is>
      </c>
      <c r="DM59" s="319" t="inlineStr">
        <f aca="false">IF($B59="","",IF(COUNTIFS('English Scores- Leveled papers'!$H$4:$KM$4,DM$3,'English Scores- Leveled papers'!$H61:$KM61,"&lt;&gt;")=0,"",SUMIF('English Scores- Leveled papers'!$H$4:$KM$4,DM$3,'English Scores- Leveled papers'!$H61:$KM61)))</f>
        <is>
          <t/>
        </is>
      </c>
      <c r="DN59" s="319" t="inlineStr">
        <f aca="false">IF($B59="","",IF(COUNTIFS('English Scores- Leveled papers'!$H$4:$KM$4,DN$3,'English Scores- Leveled papers'!$H61:$KM61,"&lt;&gt;")=0,"",SUMIF('English Scores- Leveled papers'!$H$4:$KM$4,DN$3,'English Scores- Leveled papers'!$H61:$KM61)))</f>
        <is>
          <t/>
        </is>
      </c>
      <c r="DO59" s="319" t="inlineStr">
        <f aca="false">IF($B59="","",IF(COUNTIFS('English Scores- Leveled papers'!$H$4:$KM$4,DO$3,'English Scores- Leveled papers'!$H61:$KM61,"&lt;&gt;")=0,"",SUMIF('English Scores- Leveled papers'!$H$4:$KM$4,DO$3,'English Scores- Leveled papers'!$H61:$KM61)))</f>
        <is>
          <t/>
        </is>
      </c>
      <c r="DP59" s="319" t="inlineStr">
        <f aca="false">IF($B59="","",IF(COUNTIFS('English Scores- Leveled papers'!$H$4:$KM$4,DP$3,'English Scores- Leveled papers'!$H61:$KM61,"&lt;&gt;")=0,"",SUMIF('English Scores- Leveled papers'!$H$4:$KM$4,DP$3,'English Scores- Leveled papers'!$H61:$KM61)))</f>
        <is>
          <t/>
        </is>
      </c>
      <c r="DQ59" s="320" t="inlineStr">
        <f aca="false">IF($B59="","",IF(COUNTIFS('English Scores- Leveled papers'!$H$4:$KM$4,DQ$3,'English Scores- Leveled papers'!$H61:$KM61,"&lt;&gt;")=0,"",SUMIF('English Scores- Leveled papers'!$H$4:$KM$4,DQ$3,'English Scores- Leveled papers'!$H61:$KM61)))</f>
        <is>
          <t/>
        </is>
      </c>
      <c r="DR59" s="321" t="inlineStr">
        <f aca="false">IF('Cover Sheet'!$AC$6="6th", 'Eng GLA 6th, 7th, 8th'!D62, "")</f>
        <is>
          <t/>
        </is>
      </c>
      <c r="DU59" s="319" t="inlineStr">
        <f aca="false">IF($B59="","",IF(COUNTIFS('Eng GLA 6th, 7th, 8th'!$E$4:$DV$4,DU$3,'Eng GLA 6th, 7th, 8th'!$E62:$DV62,"&lt;&gt;")=0,"",SUMIF('Eng GLA 6th, 7th, 8th'!$E$4:$DV$4,DU$3,'Eng GLA 6th, 7th, 8th'!$E62:$DV62)))</f>
        <is>
          <t/>
        </is>
      </c>
      <c r="DV59" s="319" t="inlineStr">
        <f aca="false">IF($B59="","",IF(COUNTIFS('Eng GLA 6th, 7th, 8th'!$E$4:$DV$4,DV$3,'Eng GLA 6th, 7th, 8th'!$E62:$DV62,"&lt;&gt;")=0,"",SUMIF('Eng GLA 6th, 7th, 8th'!$E$4:$DV$4,DV$3,'Eng GLA 6th, 7th, 8th'!$E62:$DV62)))</f>
        <is>
          <t/>
        </is>
      </c>
      <c r="DW59" s="319" t="inlineStr">
        <f aca="false">IF($B59="","",IF(COUNTIFS('Eng GLA 6th, 7th, 8th'!$E$4:$DV$4,DW$3,'Eng GLA 6th, 7th, 8th'!$E62:$DV62,"&lt;&gt;")=0,"",SUMIF('Eng GLA 6th, 7th, 8th'!$E$4:$DV$4,DW$3,'Eng GLA 6th, 7th, 8th'!$E62:$DV62)))</f>
        <is>
          <t/>
        </is>
      </c>
      <c r="DX59" s="319" t="inlineStr">
        <f aca="false">IF($B59="","",IF(COUNTIFS('Eng GLA 6th, 7th, 8th'!$E$4:$DV$4,DX$3,'Eng GLA 6th, 7th, 8th'!$E62:$DV62,"&lt;&gt;")=0,"",SUMIF('Eng GLA 6th, 7th, 8th'!$E$4:$DV$4,DX$3,'Eng GLA 6th, 7th, 8th'!$E62:$DV62)))</f>
        <is>
          <t/>
        </is>
      </c>
      <c r="DY59" s="319" t="inlineStr">
        <f aca="false">IF($B59="","",IF(COUNTIFS('Eng GLA 6th, 7th, 8th'!$E$4:$DV$4,DY$3,'Eng GLA 6th, 7th, 8th'!$E62:$DV62,"&lt;&gt;")=0,"",SUMIF('Eng GLA 6th, 7th, 8th'!$E$4:$DV$4,DY$3,'Eng GLA 6th, 7th, 8th'!$E62:$DV62)))</f>
        <is>
          <t/>
        </is>
      </c>
      <c r="DZ59" s="319" t="inlineStr">
        <f aca="false">IF($B59="","",IF(COUNTIFS('Eng GLA 6th, 7th, 8th'!$E$4:$DV$4,DZ$3,'Eng GLA 6th, 7th, 8th'!$E62:$DV62,"&lt;&gt;")=0,"",SUMIF('Eng GLA 6th, 7th, 8th'!$E$4:$DV$4,DZ$3,'Eng GLA 6th, 7th, 8th'!$E62:$DV62)))</f>
        <is>
          <t/>
        </is>
      </c>
      <c r="EA59" s="319" t="inlineStr">
        <f aca="false">IF($B59="","",IF(COUNTIFS('Eng GLA 6th, 7th, 8th'!$E$4:$DV$4,EA$3,'Eng GLA 6th, 7th, 8th'!$E62:$DV62,"&lt;&gt;")=0,"",SUMIF('Eng GLA 6th, 7th, 8th'!$E$4:$DV$4,EA$3,'Eng GLA 6th, 7th, 8th'!$E62:$DV62)))</f>
        <is>
          <t/>
        </is>
      </c>
      <c r="EB59" s="319" t="inlineStr">
        <f aca="false">IF($B59="","",IF(COUNTIFS('Eng GLA 6th, 7th, 8th'!$E$4:$DV$4,EB$3,'Eng GLA 6th, 7th, 8th'!$E62:$DV62,"&lt;&gt;")=0,"",SUMIF('Eng GLA 6th, 7th, 8th'!$E$4:$DV$4,EB$3,'Eng GLA 6th, 7th, 8th'!$E62:$DV62)))</f>
        <is>
          <t/>
        </is>
      </c>
      <c r="EC59" s="319" t="inlineStr">
        <f aca="false">IF($B59="","",IF(COUNTIFS('Eng GLA 6th, 7th, 8th'!$E$4:$DV$4,EC$3,'Eng GLA 6th, 7th, 8th'!$E62:$DV62,"&lt;&gt;")=0,"",SUMIF('Eng GLA 6th, 7th, 8th'!$E$4:$DV$4,EC$3,'Eng GLA 6th, 7th, 8th'!$E62:$DV62)))</f>
        <is>
          <t/>
        </is>
      </c>
      <c r="ED59" s="319" t="inlineStr">
        <f aca="false">IF($B59="","",IF(COUNTIFS('Eng GLA 6th, 7th, 8th'!$E$4:$DV$4,ED$3,'Eng GLA 6th, 7th, 8th'!$E62:$DV62,"&lt;&gt;")=0,"",SUMIF('Eng GLA 6th, 7th, 8th'!$E$4:$DV$4,ED$3,'Eng GLA 6th, 7th, 8th'!$E62:$DV62)))</f>
        <is>
          <t/>
        </is>
      </c>
      <c r="EE59" s="319" t="inlineStr">
        <f aca="false">IF($B59="","",IF(COUNTIFS('Eng GLA 6th, 7th, 8th'!$E$4:$DV$4,EE$3,'Eng GLA 6th, 7th, 8th'!$E62:$DV62,"&lt;&gt;")=0,"",SUMIF('Eng GLA 6th, 7th, 8th'!$E$4:$DV$4,EE$3,'Eng GLA 6th, 7th, 8th'!$E62:$DV62)))</f>
        <is>
          <t/>
        </is>
      </c>
      <c r="EF59" s="319" t="inlineStr">
        <f aca="false">IF($B59="","",IF(COUNTIFS('Eng GLA 6th, 7th, 8th'!$E$4:$DV$4,EF$3,'Eng GLA 6th, 7th, 8th'!$E62:$DV62,"&lt;&gt;")=0,"",SUMIF('Eng GLA 6th, 7th, 8th'!$E$4:$DV$4,EF$3,'Eng GLA 6th, 7th, 8th'!$E62:$DV62)))</f>
        <is>
          <t/>
        </is>
      </c>
      <c r="EG59" s="319" t="inlineStr">
        <f aca="false">IF($B59="","",IF(COUNTIFS('Eng GLA 6th, 7th, 8th'!$E$4:$DV$4,EG$3,'Eng GLA 6th, 7th, 8th'!$E62:$DV62,"&lt;&gt;")=0,"",SUMIF('Eng GLA 6th, 7th, 8th'!$E$4:$DV$4,EG$3,'Eng GLA 6th, 7th, 8th'!$E62:$DV62)))</f>
        <is>
          <t/>
        </is>
      </c>
      <c r="EH59" s="319" t="inlineStr">
        <f aca="false">IF($B59="","",IF(COUNTIFS('Eng GLA 6th, 7th, 8th'!$E$4:$DV$4,EH$3,'Eng GLA 6th, 7th, 8th'!$E62:$DV62,"&lt;&gt;")=0,"",SUMIF('Eng GLA 6th, 7th, 8th'!$E$4:$DV$4,EH$3,'Eng GLA 6th, 7th, 8th'!$E62:$DV62)))</f>
        <is>
          <t/>
        </is>
      </c>
      <c r="EI59" s="319" t="inlineStr">
        <f aca="false">IF($B59="","",IF(COUNTIFS('Eng GLA 6th, 7th, 8th'!$E$4:$DV$4,EI$3,'Eng GLA 6th, 7th, 8th'!$E62:$DV62,"&lt;&gt;")=0,"",SUMIF('Eng GLA 6th, 7th, 8th'!$E$4:$DV$4,EI$3,'Eng GLA 6th, 7th, 8th'!$E62:$DV62)))</f>
        <is>
          <t/>
        </is>
      </c>
      <c r="EJ59" s="322" t="inlineStr">
        <f aca="false">IF('Cover Sheet'!$AC$6="7th", 'Eng GLA 6th, 7th, 8th'!AQ62, "")</f>
        <is>
          <t/>
        </is>
      </c>
      <c r="EK59" s="319" t="inlineStr">
        <f aca="false">IF($B59="","",IF(COUNTIFS('Eng GLA 6th, 7th, 8th'!$E$4:$DV$4,EK$3,'Eng GLA 6th, 7th, 8th'!$E62:$DV62,"&lt;&gt;")=0,"",SUMIF('Eng GLA 6th, 7th, 8th'!$E$4:$DV$4,EK$3,'Eng GLA 6th, 7th, 8th'!$E62:$DV62)))</f>
        <is>
          <t/>
        </is>
      </c>
      <c r="EL59" s="319" t="inlineStr">
        <f aca="false">IF($B59="","",IF(COUNTIFS('Eng GLA 6th, 7th, 8th'!$E$4:$DV$4,EL$3,'Eng GLA 6th, 7th, 8th'!$E62:$DV62,"&lt;&gt;")=0,"",SUMIF('Eng GLA 6th, 7th, 8th'!$E$4:$DV$4,EL$3,'Eng GLA 6th, 7th, 8th'!$E62:$DV62)))</f>
        <is>
          <t/>
        </is>
      </c>
      <c r="EM59" s="319" t="inlineStr">
        <f aca="false">IF($B59="","",IF(COUNTIFS('Eng GLA 6th, 7th, 8th'!$E$4:$DV$4,EM$3,'Eng GLA 6th, 7th, 8th'!$E62:$DV62,"&lt;&gt;")=0,"",SUMIF('Eng GLA 6th, 7th, 8th'!$E$4:$DV$4,EM$3,'Eng GLA 6th, 7th, 8th'!$E62:$DV62)))</f>
        <is>
          <t/>
        </is>
      </c>
      <c r="EN59" s="319" t="inlineStr">
        <f aca="false">IF($B59="","",IF(COUNTIFS('Eng GLA 6th, 7th, 8th'!$E$4:$DV$4,EN$3,'Eng GLA 6th, 7th, 8th'!$E62:$DV62,"&lt;&gt;")=0,"",SUMIF('Eng GLA 6th, 7th, 8th'!$E$4:$DV$4,EN$3,'Eng GLA 6th, 7th, 8th'!$E62:$DV62)))</f>
        <is>
          <t/>
        </is>
      </c>
      <c r="EO59" s="319" t="inlineStr">
        <f aca="false">IF($B59="","",IF(COUNTIFS('Eng GLA 6th, 7th, 8th'!$E$4:$DV$4,EO$3,'Eng GLA 6th, 7th, 8th'!$E62:$DV62,"&lt;&gt;")=0,"",SUMIF('Eng GLA 6th, 7th, 8th'!$E$4:$DV$4,EO$3,'Eng GLA 6th, 7th, 8th'!$E62:$DV62)))</f>
        <is>
          <t/>
        </is>
      </c>
      <c r="EP59" s="319" t="inlineStr">
        <f aca="false">IF($B59="","",IF(COUNTIFS('Eng GLA 6th, 7th, 8th'!$E$4:$DV$4,EP$3,'Eng GLA 6th, 7th, 8th'!$E62:$DV62,"&lt;&gt;")=0,"",SUMIF('Eng GLA 6th, 7th, 8th'!$E$4:$DV$4,EP$3,'Eng GLA 6th, 7th, 8th'!$E62:$DV62)))</f>
        <is>
          <t/>
        </is>
      </c>
      <c r="EQ59" s="319" t="inlineStr">
        <f aca="false">IF($B59="","",IF(COUNTIFS('Eng GLA 6th, 7th, 8th'!$E$4:$DV$4,EQ$3,'Eng GLA 6th, 7th, 8th'!$E62:$DV62,"&lt;&gt;")=0,"",SUMIF('Eng GLA 6th, 7th, 8th'!$E$4:$DV$4,EQ$3,'Eng GLA 6th, 7th, 8th'!$E62:$DV62)))</f>
        <is>
          <t/>
        </is>
      </c>
      <c r="ER59" s="319" t="inlineStr">
        <f aca="false">IF($B59="","",IF(COUNTIFS('Eng GLA 6th, 7th, 8th'!$E$4:$DV$4,ER$3,'Eng GLA 6th, 7th, 8th'!$E62:$DV62,"&lt;&gt;")=0,"",SUMIF('Eng GLA 6th, 7th, 8th'!$E$4:$DV$4,ER$3,'Eng GLA 6th, 7th, 8th'!$E62:$DV62)))</f>
        <is>
          <t/>
        </is>
      </c>
      <c r="ES59" s="319" t="inlineStr">
        <f aca="false">IF($B59="","",IF(COUNTIFS('Eng GLA 6th, 7th, 8th'!$E$4:$DV$4,ES$3,'Eng GLA 6th, 7th, 8th'!$E62:$DV62,"&lt;&gt;")=0,"",SUMIF('Eng GLA 6th, 7th, 8th'!$E$4:$DV$4,ES$3,'Eng GLA 6th, 7th, 8th'!$E62:$DV62)))</f>
        <is>
          <t/>
        </is>
      </c>
      <c r="ET59" s="319" t="inlineStr">
        <f aca="false">IF($B59="","",IF(COUNTIFS('Eng GLA 6th, 7th, 8th'!$E$4:$DV$4,ET$3,'Eng GLA 6th, 7th, 8th'!$E62:$DV62,"&lt;&gt;")=0,"",SUMIF('Eng GLA 6th, 7th, 8th'!$E$4:$DV$4,ET$3,'Eng GLA 6th, 7th, 8th'!$E62:$DV62)))</f>
        <is>
          <t/>
        </is>
      </c>
      <c r="EU59" s="319" t="inlineStr">
        <f aca="false">IF($B59="","",IF(COUNTIFS('Eng GLA 6th, 7th, 8th'!$E$4:$DV$4,EU$3,'Eng GLA 6th, 7th, 8th'!$E62:$DV62,"&lt;&gt;")=0,"",SUMIF('Eng GLA 6th, 7th, 8th'!$E$4:$DV$4,EU$3,'Eng GLA 6th, 7th, 8th'!$E62:$DV62)))</f>
        <is>
          <t/>
        </is>
      </c>
      <c r="EV59" s="319" t="inlineStr">
        <f aca="false">IF($B59="","",IF(COUNTIFS('Eng GLA 6th, 7th, 8th'!$E$4:$DV$4,EV$3,'Eng GLA 6th, 7th, 8th'!$E62:$DV62,"&lt;&gt;")=0,"",SUMIF('Eng GLA 6th, 7th, 8th'!$E$4:$DV$4,EV$3,'Eng GLA 6th, 7th, 8th'!$E62:$DV62)))</f>
        <is>
          <t/>
        </is>
      </c>
      <c r="EW59" s="319" t="inlineStr">
        <f aca="false">IF($B59="","",IF(COUNTIFS('Eng GLA 6th, 7th, 8th'!$E$4:$DV$4,EW$3,'Eng GLA 6th, 7th, 8th'!$E62:$DV62,"&lt;&gt;")=0,"",SUMIF('Eng GLA 6th, 7th, 8th'!$E$4:$DV$4,EW$3,'Eng GLA 6th, 7th, 8th'!$E62:$DV62)))</f>
        <is>
          <t/>
        </is>
      </c>
      <c r="EX59" s="319" t="inlineStr">
        <f aca="false">IF($B59="","",IF(COUNTIFS('Eng GLA 6th, 7th, 8th'!$E$4:$DV$4,EX$3,'Eng GLA 6th, 7th, 8th'!$E62:$DV62,"&lt;&gt;")=0,"",SUMIF('Eng GLA 6th, 7th, 8th'!$E$4:$DV$4,EX$3,'Eng GLA 6th, 7th, 8th'!$E62:$DV62)))</f>
        <is>
          <t/>
        </is>
      </c>
      <c r="EY59" s="319" t="inlineStr">
        <f aca="false">IF($B59="","",IF(COUNTIFS('Eng GLA 6th, 7th, 8th'!$E$4:$DV$4,EY$3,'Eng GLA 6th, 7th, 8th'!$E62:$DV62,"&lt;&gt;")=0,"",SUMIF('Eng GLA 6th, 7th, 8th'!$E$4:$DV$4,EY$3,'Eng GLA 6th, 7th, 8th'!$E62:$DV62)))</f>
        <is>
          <t/>
        </is>
      </c>
      <c r="EZ59" s="322" t="inlineStr">
        <f aca="false">IF('Cover Sheet'!$AC$6="8th", 'Eng GLA 6th, 7th, 8th'!CG62, "")</f>
        <is>
          <t/>
        </is>
      </c>
      <c r="FA59" s="319" t="inlineStr">
        <f aca="false">IF($B59="","",IF(COUNTIFS('Eng GLA 6th, 7th, 8th'!$E$4:$DV$4,FA$3,'Eng GLA 6th, 7th, 8th'!$E62:$DV62,"&lt;&gt;")=0,"",SUMIF('Eng GLA 6th, 7th, 8th'!$E$4:$DV$4,FA$3,'Eng GLA 6th, 7th, 8th'!$E62:$DV62)))</f>
        <is>
          <t/>
        </is>
      </c>
      <c r="FB59" s="319" t="inlineStr">
        <f aca="false">IF($B59="","",IF(COUNTIFS('Eng GLA 6th, 7th, 8th'!$E$4:$DV$4,FB$3,'Eng GLA 6th, 7th, 8th'!$E62:$DV62,"&lt;&gt;")=0,"",SUMIF('Eng GLA 6th, 7th, 8th'!$E$4:$DV$4,FB$3,'Eng GLA 6th, 7th, 8th'!$E62:$DV62)))</f>
        <is>
          <t/>
        </is>
      </c>
      <c r="FC59" s="319" t="inlineStr">
        <f aca="false">IF($B59="","",IF(COUNTIFS('Eng GLA 6th, 7th, 8th'!$E$4:$DV$4,FC$3,'Eng GLA 6th, 7th, 8th'!$E62:$DV62,"&lt;&gt;")=0,"",SUMIF('Eng GLA 6th, 7th, 8th'!$E$4:$DV$4,FC$3,'Eng GLA 6th, 7th, 8th'!$E62:$DV62)))</f>
        <is>
          <t/>
        </is>
      </c>
      <c r="FD59" s="319" t="inlineStr">
        <f aca="false">IF($B59="","",IF(COUNTIFS('Eng GLA 6th, 7th, 8th'!$E$4:$DV$4,FD$3,'Eng GLA 6th, 7th, 8th'!$E62:$DV62,"&lt;&gt;")=0,"",SUMIF('Eng GLA 6th, 7th, 8th'!$E$4:$DV$4,FD$3,'Eng GLA 6th, 7th, 8th'!$E62:$DV62)))</f>
        <is>
          <t/>
        </is>
      </c>
      <c r="FE59" s="319" t="inlineStr">
        <f aca="false">IF($B59="","",IF(COUNTIFS('Eng GLA 6th, 7th, 8th'!$E$4:$DV$4,FE$3,'Eng GLA 6th, 7th, 8th'!$E62:$DV62,"&lt;&gt;")=0,"",SUMIF('Eng GLA 6th, 7th, 8th'!$E$4:$DV$4,FE$3,'Eng GLA 6th, 7th, 8th'!$E62:$DV62)))</f>
        <is>
          <t/>
        </is>
      </c>
      <c r="FF59" s="319" t="inlineStr">
        <f aca="false">IF($B59="","",IF(COUNTIFS('Eng GLA 6th, 7th, 8th'!$E$4:$DV$4,FF$3,'Eng GLA 6th, 7th, 8th'!$E62:$DV62,"&lt;&gt;")=0,"",SUMIF('Eng GLA 6th, 7th, 8th'!$E$4:$DV$4,FF$3,'Eng GLA 6th, 7th, 8th'!$E62:$DV62)))</f>
        <is>
          <t/>
        </is>
      </c>
      <c r="FG59" s="319" t="inlineStr">
        <f aca="false">IF($B59="","",IF(COUNTIFS('Eng GLA 6th, 7th, 8th'!$E$4:$DV$4,FG$3,'Eng GLA 6th, 7th, 8th'!$E62:$DV62,"&lt;&gt;")=0,"",SUMIF('Eng GLA 6th, 7th, 8th'!$E$4:$DV$4,FG$3,'Eng GLA 6th, 7th, 8th'!$E62:$DV62)))</f>
        <is>
          <t/>
        </is>
      </c>
      <c r="FH59" s="319" t="inlineStr">
        <f aca="false">IF($B59="","",IF(COUNTIFS('Eng GLA 6th, 7th, 8th'!$E$4:$DV$4,FH$3,'Eng GLA 6th, 7th, 8th'!$E62:$DV62,"&lt;&gt;")=0,"",SUMIF('Eng GLA 6th, 7th, 8th'!$E$4:$DV$4,FH$3,'Eng GLA 6th, 7th, 8th'!$E62:$DV62)))</f>
        <is>
          <t/>
        </is>
      </c>
      <c r="FI59" s="319" t="inlineStr">
        <f aca="false">IF($B59="","",IF(COUNTIFS('Eng GLA 6th, 7th, 8th'!$E$4:$DV$4,FI$3,'Eng GLA 6th, 7th, 8th'!$E62:$DV62,"&lt;&gt;")=0,"",SUMIF('Eng GLA 6th, 7th, 8th'!$E$4:$DV$4,FI$3,'Eng GLA 6th, 7th, 8th'!$E62:$DV62)))</f>
        <is>
          <t/>
        </is>
      </c>
      <c r="FJ59" s="319" t="inlineStr">
        <f aca="false">IF($B59="","",IF(COUNTIFS('Eng GLA 6th, 7th, 8th'!$E$4:$DV$4,FJ$3,'Eng GLA 6th, 7th, 8th'!$E62:$DV62,"&lt;&gt;")=0,"",SUMIF('Eng GLA 6th, 7th, 8th'!$E$4:$DV$4,FJ$3,'Eng GLA 6th, 7th, 8th'!$E62:$DV62)))</f>
        <is>
          <t/>
        </is>
      </c>
      <c r="FK59" s="319" t="inlineStr">
        <f aca="false">IF($B59="","",IF(COUNTIFS('Eng GLA 6th, 7th, 8th'!$E$4:$DV$4,FK$3,'Eng GLA 6th, 7th, 8th'!$E62:$DV62,"&lt;&gt;")=0,"",SUMIF('Eng GLA 6th, 7th, 8th'!$E$4:$DV$4,FK$3,'Eng GLA 6th, 7th, 8th'!$E62:$DV62)))</f>
        <is>
          <t/>
        </is>
      </c>
      <c r="FL59" s="319" t="inlineStr">
        <f aca="false">IF($B59="","",IF(COUNTIFS('Eng GLA 6th, 7th, 8th'!$E$4:$DV$4,FL$3,'Eng GLA 6th, 7th, 8th'!$E62:$DV62,"&lt;&gt;")=0,"",SUMIF('Eng GLA 6th, 7th, 8th'!$E$4:$DV$4,FL$3,'Eng GLA 6th, 7th, 8th'!$E62:$DV62)))</f>
        <is>
          <t/>
        </is>
      </c>
      <c r="FM59" s="319" t="inlineStr">
        <f aca="false">IF($B59="","",IF(COUNTIFS('Eng GLA 6th, 7th, 8th'!$E$4:$DV$4,FM$3,'Eng GLA 6th, 7th, 8th'!$E62:$DV62,"&lt;&gt;")=0,"",SUMIF('Eng GLA 6th, 7th, 8th'!$E$4:$DV$4,FM$3,'Eng GLA 6th, 7th, 8th'!$E62:$DV62)))</f>
        <is>
          <t/>
        </is>
      </c>
      <c r="FN59" s="319" t="inlineStr">
        <f aca="false">IF($B59="","",IF(COUNTIFS('Eng GLA 6th, 7th, 8th'!$E$4:$DV$4,FN$3,'Eng GLA 6th, 7th, 8th'!$E62:$DV62,"&lt;&gt;")=0,"",SUMIF('Eng GLA 6th, 7th, 8th'!$E$4:$DV$4,FN$3,'Eng GLA 6th, 7th, 8th'!$E62:$DV62)))</f>
        <is>
          <t/>
        </is>
      </c>
      <c r="FO59" s="319" t="inlineStr">
        <f aca="false">IF($B59="","",IF(COUNTIFS('Eng GLA 6th, 7th, 8th'!$E$4:$DV$4,FO$3,'Eng GLA 6th, 7th, 8th'!$E62:$DV62,"&lt;&gt;")=0,"",SUMIF('Eng GLA 6th, 7th, 8th'!$E$4:$DV$4,FO$3,'Eng GLA 6th, 7th, 8th'!$E62:$DV62)))</f>
        <is>
          <t/>
        </is>
      </c>
    </row>
    <row r="60" customFormat="false" ht="12.75" hidden="false" customHeight="true" outlineLevel="0" collapsed="false">
      <c r="A60" s="315" t="n">
        <v>56</v>
      </c>
      <c r="B60" s="315" t="inlineStr">
        <f aca="false">'English Scores- Leveled papers'!B62</f>
        <is>
          <t/>
        </is>
      </c>
      <c r="C60" s="315"/>
      <c r="D60" s="316" t="inlineStr">
        <f aca="false">IF(OR(B60="",H60="",'Cover Sheet'!E60=""),"",'Cover Sheet'!E60)</f>
        <is>
          <t/>
        </is>
      </c>
      <c r="E60" s="316" t="inlineStr">
        <f aca="false">IF(OR(B60="",H60="",'Cover Sheet'!F60=""),"",'Cover Sheet'!F60)</f>
        <is>
          <t/>
        </is>
      </c>
      <c r="F60" s="316" t="inlineStr">
        <f aca="false">IF(OR(B60="",H60="",'Cover Sheet'!H60=""),"",'Cover Sheet'!H60)</f>
        <is>
          <t/>
        </is>
      </c>
      <c r="G60" s="316"/>
      <c r="H60" s="316" t="inlineStr">
        <f aca="false">IF(OR(B60="",COUNT('English Scores- Leveled papers'!H62:KM62)=0),"",IF((AND(AB60&gt;=(70/100),AB60&lt;1.1)),9,IF((AND(AA60&gt;=(70/100),AA60&lt;1.1)),8,IF((AND(Z60&gt;=(70/100),Z60&lt;1.1)),7,IF((AND(Y60&gt;=(70/100),Y60&lt;1.1)),6,IF(AND(X60&gt;=0.7,X60&lt;1.1),5.5,IF(AND(W60&gt;=0.7,W60&lt;1.1),5,IF(AND(V60&gt;=0.7,V60&lt;1.1),4.5,IF(AND(U60&gt;=0.7,U60&lt;1.1),4,IF(AND(T60&gt;=0.7,T60&lt;1.1),3.5,IF(AND(S60&gt;=0.7,S60&lt;1.1),3,IF(AND(R60&gt;=0.7,R60&lt;1.1),2.5,IF(AND(Q60&gt;=0.7,Q60&lt;1.1),2,IF(AND(P60&gt;=0.7,P60&lt;1.1),1.5,IF(AND(O60&gt;=0.7,O60&lt;1.1),1,IF(AND(N60&gt;=0.7,N60&lt;1.1),0.5,IF(AND(M60&gt;=0.7,M60&lt;1.1),0.2,IF(AND(L60&gt;=0.7,L60&lt;1.1),0,IF(COUNT('English Scores- Leveled papers'!H62:M62)=0,"",-0.5)))))))))))))))))))</f>
        <is>
          <t/>
        </is>
      </c>
      <c r="I60" s="317" t="str">
        <f aca="false">IFERROR(IF(OR(B60="",H60=""),"",IF((AND(AB60&gt;=(70/100),AB60&lt;1.1)),AB60,IF(AND((AA60)&gt;=(70/100),AA60&lt;1.1),AA60,IF((AND((Z60)&gt;=(70/100),Z60&lt;1.1)),Z60,IF(AND((Y60)&gt;=(70/100),Y60&lt;1.1),Y60,IF(AND(X60&gt;=0.7,X60&lt;1.1),X60,IF(AND((W60)&gt;=0.7,W60&lt;1.1),W60,IF(AND((V60)&gt;=0.7,V60&lt;1.1),V60,IF(AND((U60)&gt;=0.7,U60&lt;1.1),U60,IF(AND((T60)&gt;=0.7,T60&lt;1.1),T60,IF(AND((S60)&gt;=0.7,S60&lt;1.1),S60,IF(AND((R60)&gt;=0.7,R60&lt;1.1),R60,IF(AND((Q60)&gt;=0.7,Q60&lt;1.1),Q60,IF(AND((P60)&gt;=0.7,P60&lt;1.1),P60,IF(AND((O60)&gt;=0.7,O60&lt;1.1),O60,IF(AND((N60)&gt;=0.7,N60&lt;1.1),N60,IF(AND((M60)&gt;=0.7,M60&lt;1.1),M60,IF(AND((L60)&gt;=0.7,L60&lt;1.1),L60,L60)))))))))))))))))),"")</f>
        <v/>
      </c>
      <c r="J60" s="317" t="str">
        <f aca="false">IF((OR(B60="",H60="")),"",IF(AND((AB60)&gt;=(70/100),AB60&lt;1.1),"",IF((AND((AA60)&gt;=(70/100),AA60&lt;1.1)),AB60,IF((AND((Z60)&gt;=(70/100),Z60&lt;1.1)),AA60,IF((AND((Y60)&gt;=(70/100),Y60&lt;1.1)),Z60,IF(AND((X60)&gt;=0.7,X60&lt;1.1),Y60,IF(AND((W60)&gt;=0.7,W60&lt;1.1),X60,IF(AND((V60)&gt;=0.7,V60&lt;1.1),W60,IF(AND((U60)&gt;=0.7,U60&lt;1.1),V60,IF(AND((T60)&gt;=0.7,T60&lt;1.1),U60,IF(AND((S60)&gt;=0.7,S60&lt;1.1),T60,IF(AND((R60)&gt;=0.7,R60&lt;1.1),S60,IF(AND((Q60)&gt;=0.7,Q60&lt;1.1),R60,IF(AND((P60)&gt;=0.7,P60&lt;1.1),Q60,IF(AND((O60)&gt;=0.7,O60&lt;1.1),P60,IF(AND((N60)&gt;=0.7,N60&lt;1.1),O60,IF(AND((M60)&gt;=0.7,M60&lt;1.1),N60,IF(AND((L60)&gt;=0.7,L60&lt;1.1),M60,""))))))))))))))))))</f>
        <v/>
      </c>
      <c r="K60" s="317" t="str">
        <f aca="false">IF((OR(B60="",H60="")),"",IF(AND((AB60)&gt;=(70/100),AB60&lt;1.1),AA60,IF((AND((AA60)&gt;=(70/100),AA60&lt;1.1)),Z60,IF((AND((Z60)&gt;=(70/100),Z60&lt;1.1)),Y60,IF((AND((Y60)&gt;=(70/100),Y60&lt;1.1)),X60,IF(AND((X60)&gt;=0.7,X60&lt;1.1),W60,IF(AND((W60)&gt;=0.7,W60&lt;1.1),V60,IF(AND((V60)&gt;=0.7,V60&lt;1.1),U60,IF(AND((U60)&gt;=0.7,U60&lt;1.1),T60,IF(AND((T60)&gt;=0.7,T60&lt;1.1),S60,IF(AND((S60)&gt;=0.7,S60&lt;1.1),R60,IF(AND((R60)&gt;=0.7,R60&lt;1.1),Q60,IF(AND((Q60)&gt;=0.7,Q60&lt;1.1),P60,IF(AND((P60)&gt;=0.7,P60&lt;1.1),O60,IF(AND((O60)&gt;=0.7,O60&lt;1.1),N60,IF(AND((N60)&gt;=0.7,N60&lt;1.1),M60,IF(AND((M60)&gt;=0.7,M60&lt;1.1),L60,IF(AND((L60)&gt;=0.7,L60&lt;1.1),"",""))))))))))))))))))</f>
        <v/>
      </c>
      <c r="L60" s="318" t="str">
        <f aca="false">IFERROR(IF((B60=""),"",(IF(COUNT(AC60:AG60)=0,"",ROUND(SUM(AC60:AG60)/SUM($AC$2:$AG$2),1)))),"")</f>
        <v/>
      </c>
      <c r="M60" s="318" t="str">
        <f aca="false">IFERROR(IF((B60=""),"",(IF(COUNT(AH60:AL60)=0,"",ROUND(SUM(AH60:AL60)/SUM($AH$2:$AL$2),1)))),"")</f>
        <v/>
      </c>
      <c r="N60" s="318" t="str">
        <f aca="false">IFERROR(IF((B60=""),"",(IF(COUNT(AM60:AQ60)=0,"",ROUND(SUM(AM60:AQ60)/SUM($AM$2:$AQ$2),1)))),"")</f>
        <v/>
      </c>
      <c r="O60" s="318" t="str">
        <f aca="false">IFERROR(IF((B60=""),"",(IF(COUNT(AR60:AV60)=0,"",ROUND(SUM(AR60:AV60)/SUM($AR$2:$AV$2),1)))),"")</f>
        <v/>
      </c>
      <c r="P60" s="318" t="str">
        <f aca="false">IFERROR(IF((B60=""),"",(IF(COUNT(AX60:BB60)=0,"",ROUND(SUM(AX60:BB60)/SUM($AX$2:$BB$2),1)))),"")</f>
        <v/>
      </c>
      <c r="Q60" s="318" t="str">
        <f aca="false">IFERROR(IF((B60=""),"",(IF(COUNT(BD60:BJ60)=0,"",ROUND(SUM(BD60:BJ60)/SUM($BD$2:$BJ$2),1)))),0)</f>
        <v/>
      </c>
      <c r="R60" s="318" t="str">
        <f aca="false">IFERROR(IF((B60=""),"",(IF(COUNT(BL60:BS60)=0,"",ROUND(SUM(BL60:BR60)/SUM($BL$2:$BR$2),1)))),0)</f>
        <v/>
      </c>
      <c r="S60" s="318" t="str">
        <f aca="false">IFERROR(IF((B60=""),"",(IF(COUNT(BT60:CB60)=0,"",ROUND(SUM(BT60:CA60)/SUM($BT$2:$CA$2),1)))),0)</f>
        <v/>
      </c>
      <c r="T60" s="318" t="str">
        <f aca="false">IFERROR(IF((B60=""),"",(IF(COUNT(CC60:CJ60)=0,"",ROUND(SUM(CC60:CI60)/SUM($CC$2:$CI$2),1)))),0)</f>
        <v/>
      </c>
      <c r="U60" s="318" t="str">
        <f aca="false">IFERROR(IF((B60=""),"",(IF(COUNT(CK60:CQ60)=0,"",ROUND(SUM(CK60:CQ60)/SUM($CK$2:$CQ$2),1)))),0)</f>
        <v/>
      </c>
      <c r="V60" s="318" t="str">
        <f aca="false">IFERROR(IF((B60=""),"",(IF(COUNT(CS60:CY60)=0,"",ROUND(SUM(CS60:CY60)/SUM($CS$2:$CY$2),1)))),0)</f>
        <v/>
      </c>
      <c r="W60" s="318" t="str">
        <f aca="false">IFERROR(IF((B60=""),"",(IF(COUNT(DA60:DI60)=0,"",ROUND(SUM(DA60:DI60)/SUM($DA$2:$DI$2),1)))),0)</f>
        <v/>
      </c>
      <c r="X60" s="318" t="str">
        <f aca="false">IFERROR(IF((B60=""),"",(IF(COUNT(DK60:DP60)=0,"",ROUND(SUM(DK60:DP60)/SUM($DK$2:$DP$2),1)))),0)</f>
        <v/>
      </c>
      <c r="Y60" s="318"/>
      <c r="Z60" s="318"/>
      <c r="AA60" s="318"/>
      <c r="AB60" s="318"/>
      <c r="AC60" s="319" t="inlineStr">
        <f aca="false">IF($B60="","",IF(COUNTIFS('English Scores- Leveled papers'!$H$4:$KM$4,AC$3,'English Scores- Leveled papers'!$H62:$KM62,"&lt;&gt;")=0,"",SUMIF('English Scores- Leveled papers'!$H$4:$KM$4,AC$3,'English Scores- Leveled papers'!$H62:$KM62)))</f>
        <is>
          <t/>
        </is>
      </c>
      <c r="AD60" s="319" t="inlineStr">
        <f aca="false">IF($B60="","",IF(COUNTIFS('English Scores- Leveled papers'!$H$4:$KM$4,AD$3,'English Scores- Leveled papers'!$H62:$KM62,"&lt;&gt;")=0,"",SUMIF('English Scores- Leveled papers'!$H$4:$KM$4,AD$3,'English Scores- Leveled papers'!$H62:$KM62)))</f>
        <is>
          <t/>
        </is>
      </c>
      <c r="AE60" s="319" t="inlineStr">
        <f aca="false">IF($B60="","",IF(COUNTIFS('English Scores- Leveled papers'!$H$4:$KM$4,AE$3,'English Scores- Leveled papers'!$H62:$KM62,"&lt;&gt;")=0,"",SUMIF('English Scores- Leveled papers'!$H$4:$KM$4,AE$3,'English Scores- Leveled papers'!$H62:$KM62)))</f>
        <is>
          <t/>
        </is>
      </c>
      <c r="AF60" s="319" t="inlineStr">
        <f aca="false">IF($B60="","",IF(COUNTIFS('English Scores- Leveled papers'!$H$4:$KM$4,AF$3,'English Scores- Leveled papers'!$H62:$KM62,"&lt;&gt;")=0,"",SUMIF('English Scores- Leveled papers'!$H$4:$KM$4,AF$3,'English Scores- Leveled papers'!$H62:$KM62)))</f>
        <is>
          <t/>
        </is>
      </c>
      <c r="AG60" s="319" t="inlineStr">
        <f aca="false">IF($B60="","",IF(COUNTIFS('English Scores- Leveled papers'!$H$4:$KM$4,AG$3,'English Scores- Leveled papers'!$H62:$KM62,"&lt;&gt;")=0,"",SUMIF('English Scores- Leveled papers'!$H$4:$KM$4,AG$3,'English Scores- Leveled papers'!$H62:$KM62)))</f>
        <is>
          <t/>
        </is>
      </c>
      <c r="AH60" s="319" t="inlineStr">
        <f aca="false">IF($B60="","",IF(COUNTIFS('English Scores- Leveled papers'!$H$4:$KM$4,AH$3,'English Scores- Leveled papers'!$H62:$KM62,"&lt;&gt;")=0,"",SUMIF('English Scores- Leveled papers'!$H$4:$KM$4,AH$3,'English Scores- Leveled papers'!$H62:$KM62)))</f>
        <is>
          <t/>
        </is>
      </c>
      <c r="AI60" s="319" t="inlineStr">
        <f aca="false">IF($B60="","",IF(COUNTIFS('English Scores- Leveled papers'!$H$4:$KM$4,AI$3,'English Scores- Leveled papers'!$H62:$KM62,"&lt;&gt;")=0,"",SUMIF('English Scores- Leveled papers'!$H$4:$KM$4,AI$3,'English Scores- Leveled papers'!$H62:$KM62)))</f>
        <is>
          <t/>
        </is>
      </c>
      <c r="AJ60" s="319" t="inlineStr">
        <f aca="false">IF($B60="","",IF(COUNTIFS('English Scores- Leveled papers'!$H$4:$KM$4,AJ$3,'English Scores- Leveled papers'!$H62:$KM62,"&lt;&gt;")=0,"",SUMIF('English Scores- Leveled papers'!$H$4:$KM$4,AJ$3,'English Scores- Leveled papers'!$H62:$KM62)))</f>
        <is>
          <t/>
        </is>
      </c>
      <c r="AK60" s="319" t="inlineStr">
        <f aca="false">IF($B60="","",IF(COUNTIFS('English Scores- Leveled papers'!$H$4:$KM$4,AK$3,'English Scores- Leveled papers'!$H62:$KM62,"&lt;&gt;")=0,"",SUMIF('English Scores- Leveled papers'!$H$4:$KM$4,AK$3,'English Scores- Leveled papers'!$H62:$KM62)))</f>
        <is>
          <t/>
        </is>
      </c>
      <c r="AL60" s="319" t="inlineStr">
        <f aca="false">IF($B60="","",IF(COUNTIFS('English Scores- Leveled papers'!$H$4:$KM$4,AL$3,'English Scores- Leveled papers'!$H62:$KM62,"&lt;&gt;")=0,"",SUMIF('English Scores- Leveled papers'!$H$4:$KM$4,AL$3,'English Scores- Leveled papers'!$H62:$KM62)))</f>
        <is>
          <t/>
        </is>
      </c>
      <c r="AM60" s="319" t="inlineStr">
        <f aca="false">IF($B60="","",IF(COUNTIFS('English Scores- Leveled papers'!$H$4:$KM$4,AM$3,'English Scores- Leveled papers'!$H62:$KM62,"&lt;&gt;")=0,"",SUMIF('English Scores- Leveled papers'!$H$4:$KM$4,AM$3,'English Scores- Leveled papers'!$H62:$KM62)))</f>
        <is>
          <t/>
        </is>
      </c>
      <c r="AN60" s="319" t="inlineStr">
        <f aca="false">IF($B60="","",IF(COUNTIFS('English Scores- Leveled papers'!$H$4:$KM$4,AN$3,'English Scores- Leveled papers'!$H62:$KM62,"&lt;&gt;")=0,"",SUMIF('English Scores- Leveled papers'!$H$4:$KM$4,AN$3,'English Scores- Leveled papers'!$H62:$KM62)))</f>
        <is>
          <t/>
        </is>
      </c>
      <c r="AO60" s="319" t="inlineStr">
        <f aca="false">IF($B60="","",IF(COUNTIFS('English Scores- Leveled papers'!$H$4:$KM$4,AO$3,'English Scores- Leveled papers'!$H62:$KM62,"&lt;&gt;")=0,"",SUMIF('English Scores- Leveled papers'!$H$4:$KM$4,AO$3,'English Scores- Leveled papers'!$H62:$KM62)))</f>
        <is>
          <t/>
        </is>
      </c>
      <c r="AP60" s="319" t="inlineStr">
        <f aca="false">IF($B60="","",IF(COUNTIFS('English Scores- Leveled papers'!$H$4:$KM$4,AP$3,'English Scores- Leveled papers'!$H62:$KM62,"&lt;&gt;")=0,"",SUMIF('English Scores- Leveled papers'!$H$4:$KM$4,AP$3,'English Scores- Leveled papers'!$H62:$KM62)))</f>
        <is>
          <t/>
        </is>
      </c>
      <c r="AQ60" s="319" t="inlineStr">
        <f aca="false">IF($B60="","",IF(COUNTIFS('English Scores- Leveled papers'!$H$4:$KM$4,AQ$3,'English Scores- Leveled papers'!$H62:$KM62,"&lt;&gt;")=0,"",SUMIF('English Scores- Leveled papers'!$H$4:$KM$4,AQ$3,'English Scores- Leveled papers'!$H62:$KM62)))</f>
        <is>
          <t/>
        </is>
      </c>
      <c r="AR60" s="319" t="inlineStr">
        <f aca="false">IF($B60="","",IF(COUNTIFS('English Scores- Leveled papers'!$H$4:$KM$4,AR$3,'English Scores- Leveled papers'!$H62:$KM62,"&lt;&gt;")=0,"",SUMIF('English Scores- Leveled papers'!$H$4:$KM$4,AR$3,'English Scores- Leveled papers'!$H62:$KM62)))</f>
        <is>
          <t/>
        </is>
      </c>
      <c r="AS60" s="319" t="inlineStr">
        <f aca="false">IF($B60="","",IF(COUNTIFS('English Scores- Leveled papers'!$H$4:$KM$4,AS$3,'English Scores- Leveled papers'!$H62:$KM62,"&lt;&gt;")=0,"",SUMIF('English Scores- Leveled papers'!$H$4:$KM$4,AS$3,'English Scores- Leveled papers'!$H62:$KM62)))</f>
        <is>
          <t/>
        </is>
      </c>
      <c r="AT60" s="319" t="inlineStr">
        <f aca="false">IF($B60="","",IF(COUNTIFS('English Scores- Leveled papers'!$H$4:$KM$4,AT$3,'English Scores- Leveled papers'!$H62:$KM62,"&lt;&gt;")=0,"",SUMIF('English Scores- Leveled papers'!$H$4:$KM$4,AT$3,'English Scores- Leveled papers'!$H62:$KM62)))</f>
        <is>
          <t/>
        </is>
      </c>
      <c r="AU60" s="319" t="inlineStr">
        <f aca="false">IF($B60="","",IF(COUNTIFS('English Scores- Leveled papers'!$H$4:$KM$4,AU$3,'English Scores- Leveled papers'!$H62:$KM62,"&lt;&gt;")=0,"",SUMIF('English Scores- Leveled papers'!$H$4:$KM$4,AU$3,'English Scores- Leveled papers'!$H62:$KM62)))</f>
        <is>
          <t/>
        </is>
      </c>
      <c r="AV60" s="319" t="inlineStr">
        <f aca="false">IF($B60="","",IF(COUNTIFS('English Scores- Leveled papers'!$H$4:$KM$4,AV$3,'English Scores- Leveled papers'!$H62:$KM62,"&lt;&gt;")=0,"",SUMIF('English Scores- Leveled papers'!$H$4:$KM$4,AV$3,'English Scores- Leveled papers'!$H62:$KM62)))</f>
        <is>
          <t/>
        </is>
      </c>
      <c r="AW60" s="319" t="inlineStr">
        <f aca="false">IF($B60="","",IF(COUNTIFS('English Scores- Leveled papers'!$H$4:$KM$4,AW$3,'English Scores- Leveled papers'!$H62:$KM62,"&lt;&gt;")=0,"",SUMIF('English Scores- Leveled papers'!$H$4:$KM$4,AW$3,'English Scores- Leveled papers'!$H62:$KM62)))</f>
        <is>
          <t/>
        </is>
      </c>
      <c r="AX60" s="319" t="inlineStr">
        <f aca="false">IF($B60="","",IF(COUNTIFS('English Scores- Leveled papers'!$H$4:$KM$4,AX$3,'English Scores- Leveled papers'!$H62:$KM62,"&lt;&gt;")=0,"",SUMIF('English Scores- Leveled papers'!$H$4:$KM$4,AX$3,'English Scores- Leveled papers'!$H62:$KM62)))</f>
        <is>
          <t/>
        </is>
      </c>
      <c r="AY60" s="319" t="inlineStr">
        <f aca="false">IF($B60="","",IF(COUNTIFS('English Scores- Leveled papers'!$H$4:$KM$4,AY$3,'English Scores- Leveled papers'!$H62:$KM62,"&lt;&gt;")=0,"",SUMIF('English Scores- Leveled papers'!$H$4:$KM$4,AY$3,'English Scores- Leveled papers'!$H62:$KM62)))</f>
        <is>
          <t/>
        </is>
      </c>
      <c r="AZ60" s="319" t="inlineStr">
        <f aca="false">IF($B60="","",IF(COUNTIFS('English Scores- Leveled papers'!$H$4:$KM$4,AZ$3,'English Scores- Leveled papers'!$H62:$KM62,"&lt;&gt;")=0,"",SUMIF('English Scores- Leveled papers'!$H$4:$KM$4,AZ$3,'English Scores- Leveled papers'!$H62:$KM62)))</f>
        <is>
          <t/>
        </is>
      </c>
      <c r="BA60" s="319" t="inlineStr">
        <f aca="false">IF($B60="","",IF(COUNTIFS('English Scores- Leveled papers'!$H$4:$KM$4,BA$3,'English Scores- Leveled papers'!$H62:$KM62,"&lt;&gt;")=0,"",SUMIF('English Scores- Leveled papers'!$H$4:$KM$4,BA$3,'English Scores- Leveled papers'!$H62:$KM62)))</f>
        <is>
          <t/>
        </is>
      </c>
      <c r="BB60" s="319" t="inlineStr">
        <f aca="false">IF($B60="","",IF(COUNTIFS('English Scores- Leveled papers'!$H$4:$KM$4,BB$3,'English Scores- Leveled papers'!$H62:$KM62,"&lt;&gt;")=0,"",SUMIF('English Scores- Leveled papers'!$H$4:$KM$4,BB$3,'English Scores- Leveled papers'!$H62:$KM62)))</f>
        <is>
          <t/>
        </is>
      </c>
      <c r="BC60" s="319" t="inlineStr">
        <f aca="false">IF($B60="","",IF(COUNTIFS('English Scores- Leveled papers'!$H$4:$KM$4,BC$3,'English Scores- Leveled papers'!$H62:$KM62,"&lt;&gt;")=0,"",SUMIF('English Scores- Leveled papers'!$H$4:$KM$4,BC$3,'English Scores- Leveled papers'!$H62:$KM62)))</f>
        <is>
          <t/>
        </is>
      </c>
      <c r="BD60" s="319" t="inlineStr">
        <f aca="false">IF($B60="","",IF(COUNTIFS('English Scores- Leveled papers'!$H$4:$KM$4,BD$3,'English Scores- Leveled papers'!$H62:$KM62,"&lt;&gt;")=0,"",SUMIF('English Scores- Leveled papers'!$H$4:$KM$4,BD$3,'English Scores- Leveled papers'!$H62:$KM62)))</f>
        <is>
          <t/>
        </is>
      </c>
      <c r="BE60" s="319" t="inlineStr">
        <f aca="false">IF($B60="","",IF(COUNTIFS('English Scores- Leveled papers'!$H$4:$KM$4,BE$3,'English Scores- Leveled papers'!$H62:$KM62,"&lt;&gt;")=0,"",SUMIF('English Scores- Leveled papers'!$H$4:$KM$4,BE$3,'English Scores- Leveled papers'!$H62:$KM62)))</f>
        <is>
          <t/>
        </is>
      </c>
      <c r="BF60" s="319" t="inlineStr">
        <f aca="false">IF($B60="","",IF(COUNTIFS('English Scores- Leveled papers'!$H$4:$KM$4,BF$3,'English Scores- Leveled papers'!$H62:$KM62,"&lt;&gt;")=0,"",SUMIF('English Scores- Leveled papers'!$H$4:$KM$4,BF$3,'English Scores- Leveled papers'!$H62:$KM62)))</f>
        <is>
          <t/>
        </is>
      </c>
      <c r="BG60" s="319" t="inlineStr">
        <f aca="false">IF($B60="","",IF(COUNTIFS('English Scores- Leveled papers'!$H$4:$KM$4,BG$3,'English Scores- Leveled papers'!$H62:$KM62,"&lt;&gt;")=0,"",SUMIF('English Scores- Leveled papers'!$H$4:$KM$4,BG$3,'English Scores- Leveled papers'!$H62:$KM62)))</f>
        <is>
          <t/>
        </is>
      </c>
      <c r="BH60" s="319" t="inlineStr">
        <f aca="false">IF($B60="","",IF(COUNTIFS('English Scores- Leveled papers'!$H$4:$KM$4,BH$3,'English Scores- Leveled papers'!$H62:$KM62,"&lt;&gt;")=0,"",SUMIF('English Scores- Leveled papers'!$H$4:$KM$4,BH$3,'English Scores- Leveled papers'!$H62:$KM62)))</f>
        <is>
          <t/>
        </is>
      </c>
      <c r="BI60" s="319" t="inlineStr">
        <f aca="false">IF($B60="","",IF(COUNTIFS('English Scores- Leveled papers'!$H$4:$KM$4,BI$3,'English Scores- Leveled papers'!$H62:$KM62,"&lt;&gt;")=0,"",SUMIF('English Scores- Leveled papers'!$H$4:$KM$4,BI$3,'English Scores- Leveled papers'!$H62:$KM62)))</f>
        <is>
          <t/>
        </is>
      </c>
      <c r="BJ60" s="319" t="inlineStr">
        <f aca="false">IF($B60="","",IF(COUNTIFS('English Scores- Leveled papers'!$H$4:$KM$4,BJ$3,'English Scores- Leveled papers'!$H62:$KM62,"&lt;&gt;")=0,"",SUMIF('English Scores- Leveled papers'!$H$4:$KM$4,BJ$3,'English Scores- Leveled papers'!$H62:$KM62)))</f>
        <is>
          <t/>
        </is>
      </c>
      <c r="BK60" s="319" t="inlineStr">
        <f aca="false">IF($B60="","",IF(COUNTIFS('English Scores- Leveled papers'!$H$4:$KM$4,BK$3,'English Scores- Leveled papers'!$H62:$KM62,"&lt;&gt;")=0,"",SUMIF('English Scores- Leveled papers'!$H$4:$KM$4,BK$3,'English Scores- Leveled papers'!$H62:$KM62)))</f>
        <is>
          <t/>
        </is>
      </c>
      <c r="BL60" s="319" t="inlineStr">
        <f aca="false">IF($B60="","",IF(COUNTIFS('English Scores- Leveled papers'!$H$4:$KM$4,BL$3,'English Scores- Leveled papers'!$H62:$KM62,"&lt;&gt;")=0,"",SUMIF('English Scores- Leveled papers'!$H$4:$KM$4,BL$3,'English Scores- Leveled papers'!$H62:$KM62)))</f>
        <is>
          <t/>
        </is>
      </c>
      <c r="BM60" s="319" t="inlineStr">
        <f aca="false">IF($B60="","",IF(COUNTIFS('English Scores- Leveled papers'!$H$4:$KM$4,BM$3,'English Scores- Leveled papers'!$H62:$KM62,"&lt;&gt;")=0,"",SUMIF('English Scores- Leveled papers'!$H$4:$KM$4,BM$3,'English Scores- Leveled papers'!$H62:$KM62)))</f>
        <is>
          <t/>
        </is>
      </c>
      <c r="BN60" s="319" t="inlineStr">
        <f aca="false">IF($B60="","",IF(COUNTIFS('English Scores- Leveled papers'!$H$4:$KM$4,BN$3,'English Scores- Leveled papers'!$H62:$KM62,"&lt;&gt;")=0,"",SUMIF('English Scores- Leveled papers'!$H$4:$KM$4,BN$3,'English Scores- Leveled papers'!$H62:$KM62)))</f>
        <is>
          <t/>
        </is>
      </c>
      <c r="BO60" s="319" t="inlineStr">
        <f aca="false">IF($B60="","",IF(COUNTIFS('English Scores- Leveled papers'!$H$4:$KM$4,BO$3,'English Scores- Leveled papers'!$H62:$KM62,"&lt;&gt;")=0,"",SUMIF('English Scores- Leveled papers'!$H$4:$KM$4,BO$3,'English Scores- Leveled papers'!$H62:$KM62)))</f>
        <is>
          <t/>
        </is>
      </c>
      <c r="BP60" s="319" t="inlineStr">
        <f aca="false">IF($B60="","",IF(COUNTIFS('English Scores- Leveled papers'!$H$4:$KM$4,BP$3,'English Scores- Leveled papers'!$H62:$KM62,"&lt;&gt;")=0,"",SUMIF('English Scores- Leveled papers'!$H$4:$KM$4,BP$3,'English Scores- Leveled papers'!$H62:$KM62)))</f>
        <is>
          <t/>
        </is>
      </c>
      <c r="BQ60" s="319" t="inlineStr">
        <f aca="false">IF($B60="","",IF(COUNTIFS('English Scores- Leveled papers'!$H$4:$KM$4,BQ$3,'English Scores- Leveled papers'!$H62:$KM62,"&lt;&gt;")=0,"",SUMIF('English Scores- Leveled papers'!$H$4:$KM$4,BQ$3,'English Scores- Leveled papers'!$H62:$KM62)))</f>
        <is>
          <t/>
        </is>
      </c>
      <c r="BR60" s="319" t="inlineStr">
        <f aca="false">IF($B60="","",IF(COUNTIFS('English Scores- Leveled papers'!$H$4:$KM$4,BR$3,'English Scores- Leveled papers'!$H62:$KM62,"&lt;&gt;")=0,"",SUMIF('English Scores- Leveled papers'!$H$4:$KM$4,BR$3,'English Scores- Leveled papers'!$H62:$KM62)))</f>
        <is>
          <t/>
        </is>
      </c>
      <c r="BS60" s="319" t="inlineStr">
        <f aca="false">IF($B60="","",IF(COUNTIFS('English Scores- Leveled papers'!$H$4:$KM$4,BS$3,'English Scores- Leveled papers'!$H62:$KM62,"&lt;&gt;")=0,"",SUMIF('English Scores- Leveled papers'!$H$4:$KM$4,BS$3,'English Scores- Leveled papers'!$H62:$KM62)))</f>
        <is>
          <t/>
        </is>
      </c>
      <c r="BT60" s="319" t="inlineStr">
        <f aca="false">IF($B60="","",IF(COUNTIFS('English Scores- Leveled papers'!$H$4:$KM$4,BT$3,'English Scores- Leveled papers'!$H62:$KM62,"&lt;&gt;")=0,"",SUMIF('English Scores- Leveled papers'!$H$4:$KM$4,BT$3,'English Scores- Leveled papers'!$H62:$KM62)))</f>
        <is>
          <t/>
        </is>
      </c>
      <c r="BU60" s="319" t="inlineStr">
        <f aca="false">IF($B60="","",IF(COUNTIFS('English Scores- Leveled papers'!$H$4:$KM$4,BU$3,'English Scores- Leveled papers'!$H62:$KM62,"&lt;&gt;")=0,"",SUMIF('English Scores- Leveled papers'!$H$4:$KM$4,BU$3,'English Scores- Leveled papers'!$H62:$KM62)))</f>
        <is>
          <t/>
        </is>
      </c>
      <c r="BV60" s="319" t="inlineStr">
        <f aca="false">IF($B60="","",IF(COUNTIFS('English Scores- Leveled papers'!$H$4:$KM$4,BV$3,'English Scores- Leveled papers'!$H62:$KM62,"&lt;&gt;")=0,"",SUMIF('English Scores- Leveled papers'!$H$4:$KM$4,BV$3,'English Scores- Leveled papers'!$H62:$KM62)))</f>
        <is>
          <t/>
        </is>
      </c>
      <c r="BW60" s="319" t="inlineStr">
        <f aca="false">IF($B60="","",IF(COUNTIFS('English Scores- Leveled papers'!$H$4:$KM$4,BW$3,'English Scores- Leveled papers'!$H62:$KM62,"&lt;&gt;")=0,"",SUMIF('English Scores- Leveled papers'!$H$4:$KM$4,BW$3,'English Scores- Leveled papers'!$H62:$KM62)))</f>
        <is>
          <t/>
        </is>
      </c>
      <c r="BX60" s="319" t="inlineStr">
        <f aca="false">IF($B60="","",IF(COUNTIFS('English Scores- Leveled papers'!$H$4:$KM$4,BX$3,'English Scores- Leveled papers'!$H62:$KM62,"&lt;&gt;")=0,"",SUMIF('English Scores- Leveled papers'!$H$4:$KM$4,BX$3,'English Scores- Leveled papers'!$H62:$KM62)))</f>
        <is>
          <t/>
        </is>
      </c>
      <c r="BY60" s="319" t="inlineStr">
        <f aca="false">IF($B60="","",IF(COUNTIFS('English Scores- Leveled papers'!$H$4:$KM$4,BY$3,'English Scores- Leveled papers'!$H62:$KM62,"&lt;&gt;")=0,"",SUMIF('English Scores- Leveled papers'!$H$4:$KM$4,BY$3,'English Scores- Leveled papers'!$H62:$KM62)))</f>
        <is>
          <t/>
        </is>
      </c>
      <c r="BZ60" s="319" t="inlineStr">
        <f aca="false">IF($B60="","",IF(COUNTIFS('English Scores- Leveled papers'!$H$4:$KM$4,BZ$3,'English Scores- Leveled papers'!$H62:$KM62,"&lt;&gt;")=0,"",SUMIF('English Scores- Leveled papers'!$H$4:$KM$4,BZ$3,'English Scores- Leveled papers'!$H62:$KM62)))</f>
        <is>
          <t/>
        </is>
      </c>
      <c r="CA60" s="319" t="inlineStr">
        <f aca="false">IF($B60="","",IF(COUNTIFS('English Scores- Leveled papers'!$H$4:$KM$4,CA$3,'English Scores- Leveled papers'!$H62:$KM62,"&lt;&gt;")=0,"",SUMIF('English Scores- Leveled papers'!$H$4:$KM$4,CA$3,'English Scores- Leveled papers'!$H62:$KM62)))</f>
        <is>
          <t/>
        </is>
      </c>
      <c r="CB60" s="319" t="inlineStr">
        <f aca="false">IF($B60="","",IF(COUNTIFS('English Scores- Leveled papers'!$H$4:$KM$4,CB$3,'English Scores- Leveled papers'!$H62:$KM62,"&lt;&gt;")=0,"",SUMIF('English Scores- Leveled papers'!$H$4:$KM$4,CB$3,'English Scores- Leveled papers'!$H62:$KM62)))</f>
        <is>
          <t/>
        </is>
      </c>
      <c r="CC60" s="319" t="inlineStr">
        <f aca="false">IF($B60="","",IF(COUNTIFS('English Scores- Leveled papers'!$H$4:$KM$4,CC$3,'English Scores- Leveled papers'!$H62:$KM62,"&lt;&gt;")=0,"",SUMIF('English Scores- Leveled papers'!$H$4:$KM$4,CC$3,'English Scores- Leveled papers'!$H62:$KM62)))</f>
        <is>
          <t/>
        </is>
      </c>
      <c r="CD60" s="319" t="inlineStr">
        <f aca="false">IF($B60="","",IF(COUNTIFS('English Scores- Leveled papers'!$H$4:$KM$4,CD$3,'English Scores- Leveled papers'!$H62:$KM62,"&lt;&gt;")=0,"",SUMIF('English Scores- Leveled papers'!$H$4:$KM$4,CD$3,'English Scores- Leveled papers'!$H62:$KM62)))</f>
        <is>
          <t/>
        </is>
      </c>
      <c r="CE60" s="319" t="inlineStr">
        <f aca="false">IF($B60="","",IF(COUNTIFS('English Scores- Leveled papers'!$H$4:$KM$4,CE$3,'English Scores- Leveled papers'!$H62:$KM62,"&lt;&gt;")=0,"",SUMIF('English Scores- Leveled papers'!$H$4:$KM$4,CE$3,'English Scores- Leveled papers'!$H62:$KM62)))</f>
        <is>
          <t/>
        </is>
      </c>
      <c r="CF60" s="319" t="inlineStr">
        <f aca="false">IF($B60="","",IF(COUNTIFS('English Scores- Leveled papers'!$H$4:$KM$4,CF$3,'English Scores- Leveled papers'!$H62:$KM62,"&lt;&gt;")=0,"",SUMIF('English Scores- Leveled papers'!$H$4:$KM$4,CF$3,'English Scores- Leveled papers'!$H62:$KM62)))</f>
        <is>
          <t/>
        </is>
      </c>
      <c r="CG60" s="319" t="inlineStr">
        <f aca="false">IF($B60="","",IF(COUNTIFS('English Scores- Leveled papers'!$H$4:$KM$4,CG$3,'English Scores- Leveled papers'!$H62:$KM62,"&lt;&gt;")=0,"",SUMIF('English Scores- Leveled papers'!$H$4:$KM$4,CG$3,'English Scores- Leveled papers'!$H62:$KM62)))</f>
        <is>
          <t/>
        </is>
      </c>
      <c r="CH60" s="319" t="inlineStr">
        <f aca="false">IF($B60="","",IF(COUNTIFS('English Scores- Leveled papers'!$H$4:$KM$4,CH$3,'English Scores- Leveled papers'!$H62:$KM62,"&lt;&gt;")=0,"",SUMIF('English Scores- Leveled papers'!$H$4:$KM$4,CH$3,'English Scores- Leveled papers'!$H62:$KM62)))</f>
        <is>
          <t/>
        </is>
      </c>
      <c r="CI60" s="319" t="inlineStr">
        <f aca="false">IF($B60="","",IF(COUNTIFS('English Scores- Leveled papers'!$H$4:$KM$4,CI$3,'English Scores- Leveled papers'!$H62:$KM62,"&lt;&gt;")=0,"",SUMIF('English Scores- Leveled papers'!$H$4:$KM$4,CI$3,'English Scores- Leveled papers'!$H62:$KM62)))</f>
        <is>
          <t/>
        </is>
      </c>
      <c r="CJ60" s="319" t="inlineStr">
        <f aca="false">IF($B60="","",IF(COUNTIFS('English Scores- Leveled papers'!$H$4:$KM$4,CJ$3,'English Scores- Leveled papers'!$H62:$KM62,"&lt;&gt;")=0,"",SUMIF('English Scores- Leveled papers'!$H$4:$KM$4,CJ$3,'English Scores- Leveled papers'!$H62:$KM62)))</f>
        <is>
          <t/>
        </is>
      </c>
      <c r="CK60" s="319" t="inlineStr">
        <f aca="false">IF($B60="","",IF(COUNTIFS('English Scores- Leveled papers'!$H$4:$KM$4,CK$3,'English Scores- Leveled papers'!$H62:$KM62,"&lt;&gt;")=0,"",SUMIF('English Scores- Leveled papers'!$H$4:$KM$4,CK$3,'English Scores- Leveled papers'!$H62:$KM62)))</f>
        <is>
          <t/>
        </is>
      </c>
      <c r="CL60" s="319" t="inlineStr">
        <f aca="false">IF($B60="","",IF(COUNTIFS('English Scores- Leveled papers'!$H$4:$KM$4,CL$3,'English Scores- Leveled papers'!$H62:$KM62,"&lt;&gt;")=0,"",SUMIF('English Scores- Leveled papers'!$H$4:$KM$4,CL$3,'English Scores- Leveled papers'!$H62:$KM62)))</f>
        <is>
          <t/>
        </is>
      </c>
      <c r="CM60" s="319" t="inlineStr">
        <f aca="false">IF($B60="","",IF(COUNTIFS('English Scores- Leveled papers'!$H$4:$KM$4,CM$3,'English Scores- Leveled papers'!$H62:$KM62,"&lt;&gt;")=0,"",SUMIF('English Scores- Leveled papers'!$H$4:$KM$4,CM$3,'English Scores- Leveled papers'!$H62:$KM62)))</f>
        <is>
          <t/>
        </is>
      </c>
      <c r="CN60" s="319" t="inlineStr">
        <f aca="false">IF($B60="","",IF(COUNTIFS('English Scores- Leveled papers'!$H$4:$KM$4,CN$3,'English Scores- Leveled papers'!$H62:$KM62,"&lt;&gt;")=0,"",SUMIF('English Scores- Leveled papers'!$H$4:$KM$4,CN$3,'English Scores- Leveled papers'!$H62:$KM62)))</f>
        <is>
          <t/>
        </is>
      </c>
      <c r="CO60" s="319" t="inlineStr">
        <f aca="false">IF($B60="","",IF(COUNTIFS('English Scores- Leveled papers'!$H$4:$KM$4,CO$3,'English Scores- Leveled papers'!$H62:$KM62,"&lt;&gt;")=0,"",SUMIF('English Scores- Leveled papers'!$H$4:$KM$4,CO$3,'English Scores- Leveled papers'!$H62:$KM62)))</f>
        <is>
          <t/>
        </is>
      </c>
      <c r="CP60" s="319" t="inlineStr">
        <f aca="false">IF($B60="","",IF(COUNTIFS('English Scores- Leveled papers'!$H$4:$KM$4,CP$3,'English Scores- Leveled papers'!$H62:$KM62,"&lt;&gt;")=0,"",SUMIF('English Scores- Leveled papers'!$H$4:$KM$4,CP$3,'English Scores- Leveled papers'!$H62:$KM62)))</f>
        <is>
          <t/>
        </is>
      </c>
      <c r="CQ60" s="319" t="inlineStr">
        <f aca="false">IF($B60="","",IF(COUNTIFS('English Scores- Leveled papers'!$H$4:$KM$4,CQ$3,'English Scores- Leveled papers'!$H62:$KM62,"&lt;&gt;")=0,"",SUMIF('English Scores- Leveled papers'!$H$4:$KM$4,CQ$3,'English Scores- Leveled papers'!$H62:$KM62)))</f>
        <is>
          <t/>
        </is>
      </c>
      <c r="CR60" s="319" t="inlineStr">
        <f aca="false">IF($B60="","",IF(COUNTIFS('English Scores- Leveled papers'!$H$4:$KM$4,CR$3,'English Scores- Leveled papers'!$H62:$KM62,"&lt;&gt;")=0,"",SUMIF('English Scores- Leveled papers'!$H$4:$KM$4,CR$3,'English Scores- Leveled papers'!$H62:$KM62)))</f>
        <is>
          <t/>
        </is>
      </c>
      <c r="CS60" s="319" t="inlineStr">
        <f aca="false">IF($B60="","",IF(COUNTIFS('English Scores- Leveled papers'!$H$4:$KM$4,CS$3,'English Scores- Leveled papers'!$H62:$KM62,"&lt;&gt;")=0,"",SUMIF('English Scores- Leveled papers'!$H$4:$KM$4,CS$3,'English Scores- Leveled papers'!$H62:$KM62)))</f>
        <is>
          <t/>
        </is>
      </c>
      <c r="CT60" s="319" t="inlineStr">
        <f aca="false">IF($B60="","",IF(COUNTIFS('English Scores- Leveled papers'!$H$4:$KM$4,CT$3,'English Scores- Leveled papers'!$H62:$KM62,"&lt;&gt;")=0,"",SUMIF('English Scores- Leveled papers'!$H$4:$KM$4,CT$3,'English Scores- Leveled papers'!$H62:$KM62)))</f>
        <is>
          <t/>
        </is>
      </c>
      <c r="CU60" s="319" t="inlineStr">
        <f aca="false">IF($B60="","",IF(COUNTIFS('English Scores- Leveled papers'!$H$4:$KM$4,CU$3,'English Scores- Leveled papers'!$H62:$KM62,"&lt;&gt;")=0,"",SUMIF('English Scores- Leveled papers'!$H$4:$KM$4,CU$3,'English Scores- Leveled papers'!$H62:$KM62)))</f>
        <is>
          <t/>
        </is>
      </c>
      <c r="CV60" s="319" t="inlineStr">
        <f aca="false">IF($B60="","",IF(COUNTIFS('English Scores- Leveled papers'!$H$4:$KM$4,CV$3,'English Scores- Leveled papers'!$H62:$KM62,"&lt;&gt;")=0,"",SUMIF('English Scores- Leveled papers'!$H$4:$KM$4,CV$3,'English Scores- Leveled papers'!$H62:$KM62)))</f>
        <is>
          <t/>
        </is>
      </c>
      <c r="CW60" s="319" t="inlineStr">
        <f aca="false">IF($B60="","",IF(COUNTIFS('English Scores- Leveled papers'!$H$4:$KM$4,CW$3,'English Scores- Leveled papers'!$H62:$KM62,"&lt;&gt;")=0,"",SUMIF('English Scores- Leveled papers'!$H$4:$KM$4,CW$3,'English Scores- Leveled papers'!$H62:$KM62)))</f>
        <is>
          <t/>
        </is>
      </c>
      <c r="CX60" s="319" t="inlineStr">
        <f aca="false">IF($B60="","",IF(COUNTIFS('English Scores- Leveled papers'!$H$4:$KM$4,CX$3,'English Scores- Leveled papers'!$H62:$KM62,"&lt;&gt;")=0,"",SUMIF('English Scores- Leveled papers'!$H$4:$KM$4,CX$3,'English Scores- Leveled papers'!$H62:$KM62)))</f>
        <is>
          <t/>
        </is>
      </c>
      <c r="CY60" s="319" t="inlineStr">
        <f aca="false">IF($B60="","",IF(COUNTIFS('English Scores- Leveled papers'!$H$4:$KM$4,CY$3,'English Scores- Leveled papers'!$H62:$KM62,"&lt;&gt;")=0,"",SUMIF('English Scores- Leveled papers'!$H$4:$KM$4,CY$3,'English Scores- Leveled papers'!$H62:$KM62)))</f>
        <is>
          <t/>
        </is>
      </c>
      <c r="CZ60" s="319" t="inlineStr">
        <f aca="false">IF($B60="","",IF(COUNTIFS('English Scores- Leveled papers'!$H$4:$KM$4,CZ$3,'English Scores- Leveled papers'!$H62:$KM62,"&lt;&gt;")=0,"",SUMIF('English Scores- Leveled papers'!$H$4:$KM$4,CZ$3,'English Scores- Leveled papers'!$H62:$KM62)))</f>
        <is>
          <t/>
        </is>
      </c>
      <c r="DA60" s="319" t="inlineStr">
        <f aca="false">IF($B60="","",IF(COUNTIFS('English Scores- Leveled papers'!$H$4:$KM$4,DA$3,'English Scores- Leveled papers'!$H62:$KM62,"&lt;&gt;")=0,"",SUMIF('English Scores- Leveled papers'!$H$4:$KM$4,DA$3,'English Scores- Leveled papers'!$H62:$KM62)))</f>
        <is>
          <t/>
        </is>
      </c>
      <c r="DB60" s="319" t="inlineStr">
        <f aca="false">IF($B60="","",IF(COUNTIFS('English Scores- Leveled papers'!$H$4:$KM$4,DB$3,'English Scores- Leveled papers'!$H62:$KM62,"&lt;&gt;")=0,"",SUMIF('English Scores- Leveled papers'!$H$4:$KM$4,DB$3,'English Scores- Leveled papers'!$H62:$KM62)))</f>
        <is>
          <t/>
        </is>
      </c>
      <c r="DC60" s="319" t="inlineStr">
        <f aca="false">IF($B60="","",IF(COUNTIFS('English Scores- Leveled papers'!$H$4:$KM$4,DC$3,'English Scores- Leveled papers'!$H62:$KM62,"&lt;&gt;")=0,"",SUMIF('English Scores- Leveled papers'!$H$4:$KM$4,DC$3,'English Scores- Leveled papers'!$H62:$KM62)))</f>
        <is>
          <t/>
        </is>
      </c>
      <c r="DD60" s="319" t="inlineStr">
        <f aca="false">IF($B60="","",IF(COUNTIFS('English Scores- Leveled papers'!$H$4:$KM$4,DD$3,'English Scores- Leveled papers'!$H62:$KM62,"&lt;&gt;")=0,"",SUMIF('English Scores- Leveled papers'!$H$4:$KM$4,DD$3,'English Scores- Leveled papers'!$H62:$KM62)))</f>
        <is>
          <t/>
        </is>
      </c>
      <c r="DE60" s="319" t="inlineStr">
        <f aca="false">IF($B60="","",IF(COUNTIFS('English Scores- Leveled papers'!$H$4:$KM$4,DE$3,'English Scores- Leveled papers'!$H62:$KM62,"&lt;&gt;")=0,"",SUMIF('English Scores- Leveled papers'!$H$4:$KM$4,DE$3,'English Scores- Leveled papers'!$H62:$KM62)))</f>
        <is>
          <t/>
        </is>
      </c>
      <c r="DF60" s="319" t="inlineStr">
        <f aca="false">IF($B60="","",IF(COUNTIFS('English Scores- Leveled papers'!$H$4:$KM$4,DF$3,'English Scores- Leveled papers'!$H62:$KM62,"&lt;&gt;")=0,"",SUMIF('English Scores- Leveled papers'!$H$4:$KM$4,DF$3,'English Scores- Leveled papers'!$H62:$KM62)))</f>
        <is>
          <t/>
        </is>
      </c>
      <c r="DG60" s="319" t="inlineStr">
        <f aca="false">IF($B60="","",IF(COUNTIFS('English Scores- Leveled papers'!$H$4:$KM$4,DG$3,'English Scores- Leveled papers'!$H62:$KM62,"&lt;&gt;")=0,"",SUMIF('English Scores- Leveled papers'!$H$4:$KM$4,DG$3,'English Scores- Leveled papers'!$H62:$KM62)))</f>
        <is>
          <t/>
        </is>
      </c>
      <c r="DH60" s="319" t="inlineStr">
        <f aca="false">IF($B60="","",IF(COUNTIFS('English Scores- Leveled papers'!$H$4:$KM$4,DH$3,'English Scores- Leveled papers'!$H62:$KM62,"&lt;&gt;")=0,"",SUMIF('English Scores- Leveled papers'!$H$4:$KM$4,DH$3,'English Scores- Leveled papers'!$H62:$KM62)))</f>
        <is>
          <t/>
        </is>
      </c>
      <c r="DI60" s="319" t="inlineStr">
        <f aca="false">IF($B60="","",IF(COUNTIFS('English Scores- Leveled papers'!$H$4:$KM$4,DI$3,'English Scores- Leveled papers'!$H62:$KM62,"&lt;&gt;")=0,"",SUMIF('English Scores- Leveled papers'!$H$4:$KM$4,DI$3,'English Scores- Leveled papers'!$H62:$KM62)))</f>
        <is>
          <t/>
        </is>
      </c>
      <c r="DJ60" s="319" t="inlineStr">
        <f aca="false">IF($B60="","",IF(COUNTIFS('English Scores- Leveled papers'!$H$4:$KM$4,DJ$3,'English Scores- Leveled papers'!$H62:$KM62,"&lt;&gt;")=0,"",SUMIF('English Scores- Leveled papers'!$H$4:$KM$4,DJ$3,'English Scores- Leveled papers'!$H62:$KM62)))</f>
        <is>
          <t/>
        </is>
      </c>
      <c r="DK60" s="319" t="inlineStr">
        <f aca="false">IF($B60="","",IF(COUNTIFS('English Scores- Leveled papers'!$H$4:$KM$4,DK$3,'English Scores- Leveled papers'!$H62:$KM62,"&lt;&gt;")=0,"",SUMIF('English Scores- Leveled papers'!$H$4:$KM$4,DK$3,'English Scores- Leveled papers'!$H62:$KM62)))</f>
        <is>
          <t/>
        </is>
      </c>
      <c r="DL60" s="319" t="inlineStr">
        <f aca="false">IF($B60="","",IF(COUNTIFS('English Scores- Leveled papers'!$H$4:$KM$4,DL$3,'English Scores- Leveled papers'!$H62:$KM62,"&lt;&gt;")=0,"",SUMIF('English Scores- Leveled papers'!$H$4:$KM$4,DL$3,'English Scores- Leveled papers'!$H62:$KM62)))</f>
        <is>
          <t/>
        </is>
      </c>
      <c r="DM60" s="319" t="inlineStr">
        <f aca="false">IF($B60="","",IF(COUNTIFS('English Scores- Leveled papers'!$H$4:$KM$4,DM$3,'English Scores- Leveled papers'!$H62:$KM62,"&lt;&gt;")=0,"",SUMIF('English Scores- Leveled papers'!$H$4:$KM$4,DM$3,'English Scores- Leveled papers'!$H62:$KM62)))</f>
        <is>
          <t/>
        </is>
      </c>
      <c r="DN60" s="319" t="inlineStr">
        <f aca="false">IF($B60="","",IF(COUNTIFS('English Scores- Leveled papers'!$H$4:$KM$4,DN$3,'English Scores- Leveled papers'!$H62:$KM62,"&lt;&gt;")=0,"",SUMIF('English Scores- Leveled papers'!$H$4:$KM$4,DN$3,'English Scores- Leveled papers'!$H62:$KM62)))</f>
        <is>
          <t/>
        </is>
      </c>
      <c r="DO60" s="319" t="inlineStr">
        <f aca="false">IF($B60="","",IF(COUNTIFS('English Scores- Leveled papers'!$H$4:$KM$4,DO$3,'English Scores- Leveled papers'!$H62:$KM62,"&lt;&gt;")=0,"",SUMIF('English Scores- Leveled papers'!$H$4:$KM$4,DO$3,'English Scores- Leveled papers'!$H62:$KM62)))</f>
        <is>
          <t/>
        </is>
      </c>
      <c r="DP60" s="319" t="inlineStr">
        <f aca="false">IF($B60="","",IF(COUNTIFS('English Scores- Leveled papers'!$H$4:$KM$4,DP$3,'English Scores- Leveled papers'!$H62:$KM62,"&lt;&gt;")=0,"",SUMIF('English Scores- Leveled papers'!$H$4:$KM$4,DP$3,'English Scores- Leveled papers'!$H62:$KM62)))</f>
        <is>
          <t/>
        </is>
      </c>
      <c r="DQ60" s="320" t="inlineStr">
        <f aca="false">IF($B60="","",IF(COUNTIFS('English Scores- Leveled papers'!$H$4:$KM$4,DQ$3,'English Scores- Leveled papers'!$H62:$KM62,"&lt;&gt;")=0,"",SUMIF('English Scores- Leveled papers'!$H$4:$KM$4,DQ$3,'English Scores- Leveled papers'!$H62:$KM62)))</f>
        <is>
          <t/>
        </is>
      </c>
      <c r="DR60" s="321" t="inlineStr">
        <f aca="false">IF('Cover Sheet'!$AC$6="6th", 'Eng GLA 6th, 7th, 8th'!D63, "")</f>
        <is>
          <t/>
        </is>
      </c>
      <c r="DU60" s="319" t="inlineStr">
        <f aca="false">IF($B60="","",IF(COUNTIFS('Eng GLA 6th, 7th, 8th'!$E$4:$DV$4,DU$3,'Eng GLA 6th, 7th, 8th'!$E63:$DV63,"&lt;&gt;")=0,"",SUMIF('Eng GLA 6th, 7th, 8th'!$E$4:$DV$4,DU$3,'Eng GLA 6th, 7th, 8th'!$E63:$DV63)))</f>
        <is>
          <t/>
        </is>
      </c>
      <c r="DV60" s="319" t="inlineStr">
        <f aca="false">IF($B60="","",IF(COUNTIFS('Eng GLA 6th, 7th, 8th'!$E$4:$DV$4,DV$3,'Eng GLA 6th, 7th, 8th'!$E63:$DV63,"&lt;&gt;")=0,"",SUMIF('Eng GLA 6th, 7th, 8th'!$E$4:$DV$4,DV$3,'Eng GLA 6th, 7th, 8th'!$E63:$DV63)))</f>
        <is>
          <t/>
        </is>
      </c>
      <c r="DW60" s="319" t="inlineStr">
        <f aca="false">IF($B60="","",IF(COUNTIFS('Eng GLA 6th, 7th, 8th'!$E$4:$DV$4,DW$3,'Eng GLA 6th, 7th, 8th'!$E63:$DV63,"&lt;&gt;")=0,"",SUMIF('Eng GLA 6th, 7th, 8th'!$E$4:$DV$4,DW$3,'Eng GLA 6th, 7th, 8th'!$E63:$DV63)))</f>
        <is>
          <t/>
        </is>
      </c>
      <c r="DX60" s="319" t="inlineStr">
        <f aca="false">IF($B60="","",IF(COUNTIFS('Eng GLA 6th, 7th, 8th'!$E$4:$DV$4,DX$3,'Eng GLA 6th, 7th, 8th'!$E63:$DV63,"&lt;&gt;")=0,"",SUMIF('Eng GLA 6th, 7th, 8th'!$E$4:$DV$4,DX$3,'Eng GLA 6th, 7th, 8th'!$E63:$DV63)))</f>
        <is>
          <t/>
        </is>
      </c>
      <c r="DY60" s="319" t="inlineStr">
        <f aca="false">IF($B60="","",IF(COUNTIFS('Eng GLA 6th, 7th, 8th'!$E$4:$DV$4,DY$3,'Eng GLA 6th, 7th, 8th'!$E63:$DV63,"&lt;&gt;")=0,"",SUMIF('Eng GLA 6th, 7th, 8th'!$E$4:$DV$4,DY$3,'Eng GLA 6th, 7th, 8th'!$E63:$DV63)))</f>
        <is>
          <t/>
        </is>
      </c>
      <c r="DZ60" s="319" t="inlineStr">
        <f aca="false">IF($B60="","",IF(COUNTIFS('Eng GLA 6th, 7th, 8th'!$E$4:$DV$4,DZ$3,'Eng GLA 6th, 7th, 8th'!$E63:$DV63,"&lt;&gt;")=0,"",SUMIF('Eng GLA 6th, 7th, 8th'!$E$4:$DV$4,DZ$3,'Eng GLA 6th, 7th, 8th'!$E63:$DV63)))</f>
        <is>
          <t/>
        </is>
      </c>
      <c r="EA60" s="319" t="inlineStr">
        <f aca="false">IF($B60="","",IF(COUNTIFS('Eng GLA 6th, 7th, 8th'!$E$4:$DV$4,EA$3,'Eng GLA 6th, 7th, 8th'!$E63:$DV63,"&lt;&gt;")=0,"",SUMIF('Eng GLA 6th, 7th, 8th'!$E$4:$DV$4,EA$3,'Eng GLA 6th, 7th, 8th'!$E63:$DV63)))</f>
        <is>
          <t/>
        </is>
      </c>
      <c r="EB60" s="319" t="inlineStr">
        <f aca="false">IF($B60="","",IF(COUNTIFS('Eng GLA 6th, 7th, 8th'!$E$4:$DV$4,EB$3,'Eng GLA 6th, 7th, 8th'!$E63:$DV63,"&lt;&gt;")=0,"",SUMIF('Eng GLA 6th, 7th, 8th'!$E$4:$DV$4,EB$3,'Eng GLA 6th, 7th, 8th'!$E63:$DV63)))</f>
        <is>
          <t/>
        </is>
      </c>
      <c r="EC60" s="319" t="inlineStr">
        <f aca="false">IF($B60="","",IF(COUNTIFS('Eng GLA 6th, 7th, 8th'!$E$4:$DV$4,EC$3,'Eng GLA 6th, 7th, 8th'!$E63:$DV63,"&lt;&gt;")=0,"",SUMIF('Eng GLA 6th, 7th, 8th'!$E$4:$DV$4,EC$3,'Eng GLA 6th, 7th, 8th'!$E63:$DV63)))</f>
        <is>
          <t/>
        </is>
      </c>
      <c r="ED60" s="319" t="inlineStr">
        <f aca="false">IF($B60="","",IF(COUNTIFS('Eng GLA 6th, 7th, 8th'!$E$4:$DV$4,ED$3,'Eng GLA 6th, 7th, 8th'!$E63:$DV63,"&lt;&gt;")=0,"",SUMIF('Eng GLA 6th, 7th, 8th'!$E$4:$DV$4,ED$3,'Eng GLA 6th, 7th, 8th'!$E63:$DV63)))</f>
        <is>
          <t/>
        </is>
      </c>
      <c r="EE60" s="319" t="inlineStr">
        <f aca="false">IF($B60="","",IF(COUNTIFS('Eng GLA 6th, 7th, 8th'!$E$4:$DV$4,EE$3,'Eng GLA 6th, 7th, 8th'!$E63:$DV63,"&lt;&gt;")=0,"",SUMIF('Eng GLA 6th, 7th, 8th'!$E$4:$DV$4,EE$3,'Eng GLA 6th, 7th, 8th'!$E63:$DV63)))</f>
        <is>
          <t/>
        </is>
      </c>
      <c r="EF60" s="319" t="inlineStr">
        <f aca="false">IF($B60="","",IF(COUNTIFS('Eng GLA 6th, 7th, 8th'!$E$4:$DV$4,EF$3,'Eng GLA 6th, 7th, 8th'!$E63:$DV63,"&lt;&gt;")=0,"",SUMIF('Eng GLA 6th, 7th, 8th'!$E$4:$DV$4,EF$3,'Eng GLA 6th, 7th, 8th'!$E63:$DV63)))</f>
        <is>
          <t/>
        </is>
      </c>
      <c r="EG60" s="319" t="inlineStr">
        <f aca="false">IF($B60="","",IF(COUNTIFS('Eng GLA 6th, 7th, 8th'!$E$4:$DV$4,EG$3,'Eng GLA 6th, 7th, 8th'!$E63:$DV63,"&lt;&gt;")=0,"",SUMIF('Eng GLA 6th, 7th, 8th'!$E$4:$DV$4,EG$3,'Eng GLA 6th, 7th, 8th'!$E63:$DV63)))</f>
        <is>
          <t/>
        </is>
      </c>
      <c r="EH60" s="319" t="inlineStr">
        <f aca="false">IF($B60="","",IF(COUNTIFS('Eng GLA 6th, 7th, 8th'!$E$4:$DV$4,EH$3,'Eng GLA 6th, 7th, 8th'!$E63:$DV63,"&lt;&gt;")=0,"",SUMIF('Eng GLA 6th, 7th, 8th'!$E$4:$DV$4,EH$3,'Eng GLA 6th, 7th, 8th'!$E63:$DV63)))</f>
        <is>
          <t/>
        </is>
      </c>
      <c r="EI60" s="319" t="inlineStr">
        <f aca="false">IF($B60="","",IF(COUNTIFS('Eng GLA 6th, 7th, 8th'!$E$4:$DV$4,EI$3,'Eng GLA 6th, 7th, 8th'!$E63:$DV63,"&lt;&gt;")=0,"",SUMIF('Eng GLA 6th, 7th, 8th'!$E$4:$DV$4,EI$3,'Eng GLA 6th, 7th, 8th'!$E63:$DV63)))</f>
        <is>
          <t/>
        </is>
      </c>
      <c r="EJ60" s="322" t="inlineStr">
        <f aca="false">IF('Cover Sheet'!$AC$6="7th", 'Eng GLA 6th, 7th, 8th'!AQ63, "")</f>
        <is>
          <t/>
        </is>
      </c>
      <c r="EK60" s="319" t="inlineStr">
        <f aca="false">IF($B60="","",IF(COUNTIFS('Eng GLA 6th, 7th, 8th'!$E$4:$DV$4,EK$3,'Eng GLA 6th, 7th, 8th'!$E63:$DV63,"&lt;&gt;")=0,"",SUMIF('Eng GLA 6th, 7th, 8th'!$E$4:$DV$4,EK$3,'Eng GLA 6th, 7th, 8th'!$E63:$DV63)))</f>
        <is>
          <t/>
        </is>
      </c>
      <c r="EL60" s="319" t="inlineStr">
        <f aca="false">IF($B60="","",IF(COUNTIFS('Eng GLA 6th, 7th, 8th'!$E$4:$DV$4,EL$3,'Eng GLA 6th, 7th, 8th'!$E63:$DV63,"&lt;&gt;")=0,"",SUMIF('Eng GLA 6th, 7th, 8th'!$E$4:$DV$4,EL$3,'Eng GLA 6th, 7th, 8th'!$E63:$DV63)))</f>
        <is>
          <t/>
        </is>
      </c>
      <c r="EM60" s="319" t="inlineStr">
        <f aca="false">IF($B60="","",IF(COUNTIFS('Eng GLA 6th, 7th, 8th'!$E$4:$DV$4,EM$3,'Eng GLA 6th, 7th, 8th'!$E63:$DV63,"&lt;&gt;")=0,"",SUMIF('Eng GLA 6th, 7th, 8th'!$E$4:$DV$4,EM$3,'Eng GLA 6th, 7th, 8th'!$E63:$DV63)))</f>
        <is>
          <t/>
        </is>
      </c>
      <c r="EN60" s="319" t="inlineStr">
        <f aca="false">IF($B60="","",IF(COUNTIFS('Eng GLA 6th, 7th, 8th'!$E$4:$DV$4,EN$3,'Eng GLA 6th, 7th, 8th'!$E63:$DV63,"&lt;&gt;")=0,"",SUMIF('Eng GLA 6th, 7th, 8th'!$E$4:$DV$4,EN$3,'Eng GLA 6th, 7th, 8th'!$E63:$DV63)))</f>
        <is>
          <t/>
        </is>
      </c>
      <c r="EO60" s="319" t="inlineStr">
        <f aca="false">IF($B60="","",IF(COUNTIFS('Eng GLA 6th, 7th, 8th'!$E$4:$DV$4,EO$3,'Eng GLA 6th, 7th, 8th'!$E63:$DV63,"&lt;&gt;")=0,"",SUMIF('Eng GLA 6th, 7th, 8th'!$E$4:$DV$4,EO$3,'Eng GLA 6th, 7th, 8th'!$E63:$DV63)))</f>
        <is>
          <t/>
        </is>
      </c>
      <c r="EP60" s="319" t="inlineStr">
        <f aca="false">IF($B60="","",IF(COUNTIFS('Eng GLA 6th, 7th, 8th'!$E$4:$DV$4,EP$3,'Eng GLA 6th, 7th, 8th'!$E63:$DV63,"&lt;&gt;")=0,"",SUMIF('Eng GLA 6th, 7th, 8th'!$E$4:$DV$4,EP$3,'Eng GLA 6th, 7th, 8th'!$E63:$DV63)))</f>
        <is>
          <t/>
        </is>
      </c>
      <c r="EQ60" s="319" t="inlineStr">
        <f aca="false">IF($B60="","",IF(COUNTIFS('Eng GLA 6th, 7th, 8th'!$E$4:$DV$4,EQ$3,'Eng GLA 6th, 7th, 8th'!$E63:$DV63,"&lt;&gt;")=0,"",SUMIF('Eng GLA 6th, 7th, 8th'!$E$4:$DV$4,EQ$3,'Eng GLA 6th, 7th, 8th'!$E63:$DV63)))</f>
        <is>
          <t/>
        </is>
      </c>
      <c r="ER60" s="319" t="inlineStr">
        <f aca="false">IF($B60="","",IF(COUNTIFS('Eng GLA 6th, 7th, 8th'!$E$4:$DV$4,ER$3,'Eng GLA 6th, 7th, 8th'!$E63:$DV63,"&lt;&gt;")=0,"",SUMIF('Eng GLA 6th, 7th, 8th'!$E$4:$DV$4,ER$3,'Eng GLA 6th, 7th, 8th'!$E63:$DV63)))</f>
        <is>
          <t/>
        </is>
      </c>
      <c r="ES60" s="319" t="inlineStr">
        <f aca="false">IF($B60="","",IF(COUNTIFS('Eng GLA 6th, 7th, 8th'!$E$4:$DV$4,ES$3,'Eng GLA 6th, 7th, 8th'!$E63:$DV63,"&lt;&gt;")=0,"",SUMIF('Eng GLA 6th, 7th, 8th'!$E$4:$DV$4,ES$3,'Eng GLA 6th, 7th, 8th'!$E63:$DV63)))</f>
        <is>
          <t/>
        </is>
      </c>
      <c r="ET60" s="319" t="inlineStr">
        <f aca="false">IF($B60="","",IF(COUNTIFS('Eng GLA 6th, 7th, 8th'!$E$4:$DV$4,ET$3,'Eng GLA 6th, 7th, 8th'!$E63:$DV63,"&lt;&gt;")=0,"",SUMIF('Eng GLA 6th, 7th, 8th'!$E$4:$DV$4,ET$3,'Eng GLA 6th, 7th, 8th'!$E63:$DV63)))</f>
        <is>
          <t/>
        </is>
      </c>
      <c r="EU60" s="319" t="inlineStr">
        <f aca="false">IF($B60="","",IF(COUNTIFS('Eng GLA 6th, 7th, 8th'!$E$4:$DV$4,EU$3,'Eng GLA 6th, 7th, 8th'!$E63:$DV63,"&lt;&gt;")=0,"",SUMIF('Eng GLA 6th, 7th, 8th'!$E$4:$DV$4,EU$3,'Eng GLA 6th, 7th, 8th'!$E63:$DV63)))</f>
        <is>
          <t/>
        </is>
      </c>
      <c r="EV60" s="319" t="inlineStr">
        <f aca="false">IF($B60="","",IF(COUNTIFS('Eng GLA 6th, 7th, 8th'!$E$4:$DV$4,EV$3,'Eng GLA 6th, 7th, 8th'!$E63:$DV63,"&lt;&gt;")=0,"",SUMIF('Eng GLA 6th, 7th, 8th'!$E$4:$DV$4,EV$3,'Eng GLA 6th, 7th, 8th'!$E63:$DV63)))</f>
        <is>
          <t/>
        </is>
      </c>
      <c r="EW60" s="319" t="inlineStr">
        <f aca="false">IF($B60="","",IF(COUNTIFS('Eng GLA 6th, 7th, 8th'!$E$4:$DV$4,EW$3,'Eng GLA 6th, 7th, 8th'!$E63:$DV63,"&lt;&gt;")=0,"",SUMIF('Eng GLA 6th, 7th, 8th'!$E$4:$DV$4,EW$3,'Eng GLA 6th, 7th, 8th'!$E63:$DV63)))</f>
        <is>
          <t/>
        </is>
      </c>
      <c r="EX60" s="319" t="inlineStr">
        <f aca="false">IF($B60="","",IF(COUNTIFS('Eng GLA 6th, 7th, 8th'!$E$4:$DV$4,EX$3,'Eng GLA 6th, 7th, 8th'!$E63:$DV63,"&lt;&gt;")=0,"",SUMIF('Eng GLA 6th, 7th, 8th'!$E$4:$DV$4,EX$3,'Eng GLA 6th, 7th, 8th'!$E63:$DV63)))</f>
        <is>
          <t/>
        </is>
      </c>
      <c r="EY60" s="319" t="inlineStr">
        <f aca="false">IF($B60="","",IF(COUNTIFS('Eng GLA 6th, 7th, 8th'!$E$4:$DV$4,EY$3,'Eng GLA 6th, 7th, 8th'!$E63:$DV63,"&lt;&gt;")=0,"",SUMIF('Eng GLA 6th, 7th, 8th'!$E$4:$DV$4,EY$3,'Eng GLA 6th, 7th, 8th'!$E63:$DV63)))</f>
        <is>
          <t/>
        </is>
      </c>
      <c r="EZ60" s="322" t="inlineStr">
        <f aca="false">IF('Cover Sheet'!$AC$6="8th", 'Eng GLA 6th, 7th, 8th'!CG63, "")</f>
        <is>
          <t/>
        </is>
      </c>
      <c r="FA60" s="319" t="inlineStr">
        <f aca="false">IF($B60="","",IF(COUNTIFS('Eng GLA 6th, 7th, 8th'!$E$4:$DV$4,FA$3,'Eng GLA 6th, 7th, 8th'!$E63:$DV63,"&lt;&gt;")=0,"",SUMIF('Eng GLA 6th, 7th, 8th'!$E$4:$DV$4,FA$3,'Eng GLA 6th, 7th, 8th'!$E63:$DV63)))</f>
        <is>
          <t/>
        </is>
      </c>
      <c r="FB60" s="319" t="inlineStr">
        <f aca="false">IF($B60="","",IF(COUNTIFS('Eng GLA 6th, 7th, 8th'!$E$4:$DV$4,FB$3,'Eng GLA 6th, 7th, 8th'!$E63:$DV63,"&lt;&gt;")=0,"",SUMIF('Eng GLA 6th, 7th, 8th'!$E$4:$DV$4,FB$3,'Eng GLA 6th, 7th, 8th'!$E63:$DV63)))</f>
        <is>
          <t/>
        </is>
      </c>
      <c r="FC60" s="319" t="inlineStr">
        <f aca="false">IF($B60="","",IF(COUNTIFS('Eng GLA 6th, 7th, 8th'!$E$4:$DV$4,FC$3,'Eng GLA 6th, 7th, 8th'!$E63:$DV63,"&lt;&gt;")=0,"",SUMIF('Eng GLA 6th, 7th, 8th'!$E$4:$DV$4,FC$3,'Eng GLA 6th, 7th, 8th'!$E63:$DV63)))</f>
        <is>
          <t/>
        </is>
      </c>
      <c r="FD60" s="319" t="inlineStr">
        <f aca="false">IF($B60="","",IF(COUNTIFS('Eng GLA 6th, 7th, 8th'!$E$4:$DV$4,FD$3,'Eng GLA 6th, 7th, 8th'!$E63:$DV63,"&lt;&gt;")=0,"",SUMIF('Eng GLA 6th, 7th, 8th'!$E$4:$DV$4,FD$3,'Eng GLA 6th, 7th, 8th'!$E63:$DV63)))</f>
        <is>
          <t/>
        </is>
      </c>
      <c r="FE60" s="319" t="inlineStr">
        <f aca="false">IF($B60="","",IF(COUNTIFS('Eng GLA 6th, 7th, 8th'!$E$4:$DV$4,FE$3,'Eng GLA 6th, 7th, 8th'!$E63:$DV63,"&lt;&gt;")=0,"",SUMIF('Eng GLA 6th, 7th, 8th'!$E$4:$DV$4,FE$3,'Eng GLA 6th, 7th, 8th'!$E63:$DV63)))</f>
        <is>
          <t/>
        </is>
      </c>
      <c r="FF60" s="319" t="inlineStr">
        <f aca="false">IF($B60="","",IF(COUNTIFS('Eng GLA 6th, 7th, 8th'!$E$4:$DV$4,FF$3,'Eng GLA 6th, 7th, 8th'!$E63:$DV63,"&lt;&gt;")=0,"",SUMIF('Eng GLA 6th, 7th, 8th'!$E$4:$DV$4,FF$3,'Eng GLA 6th, 7th, 8th'!$E63:$DV63)))</f>
        <is>
          <t/>
        </is>
      </c>
      <c r="FG60" s="319" t="inlineStr">
        <f aca="false">IF($B60="","",IF(COUNTIFS('Eng GLA 6th, 7th, 8th'!$E$4:$DV$4,FG$3,'Eng GLA 6th, 7th, 8th'!$E63:$DV63,"&lt;&gt;")=0,"",SUMIF('Eng GLA 6th, 7th, 8th'!$E$4:$DV$4,FG$3,'Eng GLA 6th, 7th, 8th'!$E63:$DV63)))</f>
        <is>
          <t/>
        </is>
      </c>
      <c r="FH60" s="319" t="inlineStr">
        <f aca="false">IF($B60="","",IF(COUNTIFS('Eng GLA 6th, 7th, 8th'!$E$4:$DV$4,FH$3,'Eng GLA 6th, 7th, 8th'!$E63:$DV63,"&lt;&gt;")=0,"",SUMIF('Eng GLA 6th, 7th, 8th'!$E$4:$DV$4,FH$3,'Eng GLA 6th, 7th, 8th'!$E63:$DV63)))</f>
        <is>
          <t/>
        </is>
      </c>
      <c r="FI60" s="319" t="inlineStr">
        <f aca="false">IF($B60="","",IF(COUNTIFS('Eng GLA 6th, 7th, 8th'!$E$4:$DV$4,FI$3,'Eng GLA 6th, 7th, 8th'!$E63:$DV63,"&lt;&gt;")=0,"",SUMIF('Eng GLA 6th, 7th, 8th'!$E$4:$DV$4,FI$3,'Eng GLA 6th, 7th, 8th'!$E63:$DV63)))</f>
        <is>
          <t/>
        </is>
      </c>
      <c r="FJ60" s="319" t="inlineStr">
        <f aca="false">IF($B60="","",IF(COUNTIFS('Eng GLA 6th, 7th, 8th'!$E$4:$DV$4,FJ$3,'Eng GLA 6th, 7th, 8th'!$E63:$DV63,"&lt;&gt;")=0,"",SUMIF('Eng GLA 6th, 7th, 8th'!$E$4:$DV$4,FJ$3,'Eng GLA 6th, 7th, 8th'!$E63:$DV63)))</f>
        <is>
          <t/>
        </is>
      </c>
      <c r="FK60" s="319" t="inlineStr">
        <f aca="false">IF($B60="","",IF(COUNTIFS('Eng GLA 6th, 7th, 8th'!$E$4:$DV$4,FK$3,'Eng GLA 6th, 7th, 8th'!$E63:$DV63,"&lt;&gt;")=0,"",SUMIF('Eng GLA 6th, 7th, 8th'!$E$4:$DV$4,FK$3,'Eng GLA 6th, 7th, 8th'!$E63:$DV63)))</f>
        <is>
          <t/>
        </is>
      </c>
      <c r="FL60" s="319" t="inlineStr">
        <f aca="false">IF($B60="","",IF(COUNTIFS('Eng GLA 6th, 7th, 8th'!$E$4:$DV$4,FL$3,'Eng GLA 6th, 7th, 8th'!$E63:$DV63,"&lt;&gt;")=0,"",SUMIF('Eng GLA 6th, 7th, 8th'!$E$4:$DV$4,FL$3,'Eng GLA 6th, 7th, 8th'!$E63:$DV63)))</f>
        <is>
          <t/>
        </is>
      </c>
      <c r="FM60" s="319" t="inlineStr">
        <f aca="false">IF($B60="","",IF(COUNTIFS('Eng GLA 6th, 7th, 8th'!$E$4:$DV$4,FM$3,'Eng GLA 6th, 7th, 8th'!$E63:$DV63,"&lt;&gt;")=0,"",SUMIF('Eng GLA 6th, 7th, 8th'!$E$4:$DV$4,FM$3,'Eng GLA 6th, 7th, 8th'!$E63:$DV63)))</f>
        <is>
          <t/>
        </is>
      </c>
      <c r="FN60" s="319" t="inlineStr">
        <f aca="false">IF($B60="","",IF(COUNTIFS('Eng GLA 6th, 7th, 8th'!$E$4:$DV$4,FN$3,'Eng GLA 6th, 7th, 8th'!$E63:$DV63,"&lt;&gt;")=0,"",SUMIF('Eng GLA 6th, 7th, 8th'!$E$4:$DV$4,FN$3,'Eng GLA 6th, 7th, 8th'!$E63:$DV63)))</f>
        <is>
          <t/>
        </is>
      </c>
      <c r="FO60" s="319" t="inlineStr">
        <f aca="false">IF($B60="","",IF(COUNTIFS('Eng GLA 6th, 7th, 8th'!$E$4:$DV$4,FO$3,'Eng GLA 6th, 7th, 8th'!$E63:$DV63,"&lt;&gt;")=0,"",SUMIF('Eng GLA 6th, 7th, 8th'!$E$4:$DV$4,FO$3,'Eng GLA 6th, 7th, 8th'!$E63:$DV63)))</f>
        <is>
          <t/>
        </is>
      </c>
    </row>
    <row r="61" customFormat="false" ht="12.75" hidden="false" customHeight="true" outlineLevel="0" collapsed="false">
      <c r="A61" s="315" t="n">
        <v>57</v>
      </c>
      <c r="B61" s="315" t="inlineStr">
        <f aca="false">'English Scores- Leveled papers'!B63</f>
        <is>
          <t/>
        </is>
      </c>
      <c r="C61" s="315"/>
      <c r="D61" s="316" t="inlineStr">
        <f aca="false">IF(OR(B61="",H61="",'Cover Sheet'!E61=""),"",'Cover Sheet'!E61)</f>
        <is>
          <t/>
        </is>
      </c>
      <c r="E61" s="316" t="inlineStr">
        <f aca="false">IF(OR(B61="",H61="",'Cover Sheet'!F61=""),"",'Cover Sheet'!F61)</f>
        <is>
          <t/>
        </is>
      </c>
      <c r="F61" s="316" t="inlineStr">
        <f aca="false">IF(OR(B61="",H61="",'Cover Sheet'!H61=""),"",'Cover Sheet'!H61)</f>
        <is>
          <t/>
        </is>
      </c>
      <c r="G61" s="316"/>
      <c r="H61" s="316" t="inlineStr">
        <f aca="false">IF(OR(B61="",COUNT('English Scores- Leveled papers'!H63:KM63)=0),"",IF((AND(AB61&gt;=(70/100),AB61&lt;1.1)),9,IF((AND(AA61&gt;=(70/100),AA61&lt;1.1)),8,IF((AND(Z61&gt;=(70/100),Z61&lt;1.1)),7,IF((AND(Y61&gt;=(70/100),Y61&lt;1.1)),6,IF(AND(X61&gt;=0.7,X61&lt;1.1),5.5,IF(AND(W61&gt;=0.7,W61&lt;1.1),5,IF(AND(V61&gt;=0.7,V61&lt;1.1),4.5,IF(AND(U61&gt;=0.7,U61&lt;1.1),4,IF(AND(T61&gt;=0.7,T61&lt;1.1),3.5,IF(AND(S61&gt;=0.7,S61&lt;1.1),3,IF(AND(R61&gt;=0.7,R61&lt;1.1),2.5,IF(AND(Q61&gt;=0.7,Q61&lt;1.1),2,IF(AND(P61&gt;=0.7,P61&lt;1.1),1.5,IF(AND(O61&gt;=0.7,O61&lt;1.1),1,IF(AND(N61&gt;=0.7,N61&lt;1.1),0.5,IF(AND(M61&gt;=0.7,M61&lt;1.1),0.2,IF(AND(L61&gt;=0.7,L61&lt;1.1),0,IF(COUNT('English Scores- Leveled papers'!H63:M63)=0,"",-0.5)))))))))))))))))))</f>
        <is>
          <t/>
        </is>
      </c>
      <c r="I61" s="317" t="str">
        <f aca="false">IFERROR(IF(OR(B61="",H61=""),"",IF((AND(AB61&gt;=(70/100),AB61&lt;1.1)),AB61,IF(AND((AA61)&gt;=(70/100),AA61&lt;1.1),AA61,IF((AND((Z61)&gt;=(70/100),Z61&lt;1.1)),Z61,IF(AND((Y61)&gt;=(70/100),Y61&lt;1.1),Y61,IF(AND(X61&gt;=0.7,X61&lt;1.1),X61,IF(AND((W61)&gt;=0.7,W61&lt;1.1),W61,IF(AND((V61)&gt;=0.7,V61&lt;1.1),V61,IF(AND((U61)&gt;=0.7,U61&lt;1.1),U61,IF(AND((T61)&gt;=0.7,T61&lt;1.1),T61,IF(AND((S61)&gt;=0.7,S61&lt;1.1),S61,IF(AND((R61)&gt;=0.7,R61&lt;1.1),R61,IF(AND((Q61)&gt;=0.7,Q61&lt;1.1),Q61,IF(AND((P61)&gt;=0.7,P61&lt;1.1),P61,IF(AND((O61)&gt;=0.7,O61&lt;1.1),O61,IF(AND((N61)&gt;=0.7,N61&lt;1.1),N61,IF(AND((M61)&gt;=0.7,M61&lt;1.1),M61,IF(AND((L61)&gt;=0.7,L61&lt;1.1),L61,L61)))))))))))))))))),"")</f>
        <v/>
      </c>
      <c r="J61" s="317" t="str">
        <f aca="false">IF((OR(B61="",H61="")),"",IF(AND((AB61)&gt;=(70/100),AB61&lt;1.1),"",IF((AND((AA61)&gt;=(70/100),AA61&lt;1.1)),AB61,IF((AND((Z61)&gt;=(70/100),Z61&lt;1.1)),AA61,IF((AND((Y61)&gt;=(70/100),Y61&lt;1.1)),Z61,IF(AND((X61)&gt;=0.7,X61&lt;1.1),Y61,IF(AND((W61)&gt;=0.7,W61&lt;1.1),X61,IF(AND((V61)&gt;=0.7,V61&lt;1.1),W61,IF(AND((U61)&gt;=0.7,U61&lt;1.1),V61,IF(AND((T61)&gt;=0.7,T61&lt;1.1),U61,IF(AND((S61)&gt;=0.7,S61&lt;1.1),T61,IF(AND((R61)&gt;=0.7,R61&lt;1.1),S61,IF(AND((Q61)&gt;=0.7,Q61&lt;1.1),R61,IF(AND((P61)&gt;=0.7,P61&lt;1.1),Q61,IF(AND((O61)&gt;=0.7,O61&lt;1.1),P61,IF(AND((N61)&gt;=0.7,N61&lt;1.1),O61,IF(AND((M61)&gt;=0.7,M61&lt;1.1),N61,IF(AND((L61)&gt;=0.7,L61&lt;1.1),M61,""))))))))))))))))))</f>
        <v/>
      </c>
      <c r="K61" s="317" t="str">
        <f aca="false">IF((OR(B61="",H61="")),"",IF(AND((AB61)&gt;=(70/100),AB61&lt;1.1),AA61,IF((AND((AA61)&gt;=(70/100),AA61&lt;1.1)),Z61,IF((AND((Z61)&gt;=(70/100),Z61&lt;1.1)),Y61,IF((AND((Y61)&gt;=(70/100),Y61&lt;1.1)),X61,IF(AND((X61)&gt;=0.7,X61&lt;1.1),W61,IF(AND((W61)&gt;=0.7,W61&lt;1.1),V61,IF(AND((V61)&gt;=0.7,V61&lt;1.1),U61,IF(AND((U61)&gt;=0.7,U61&lt;1.1),T61,IF(AND((T61)&gt;=0.7,T61&lt;1.1),S61,IF(AND((S61)&gt;=0.7,S61&lt;1.1),R61,IF(AND((R61)&gt;=0.7,R61&lt;1.1),Q61,IF(AND((Q61)&gt;=0.7,Q61&lt;1.1),P61,IF(AND((P61)&gt;=0.7,P61&lt;1.1),O61,IF(AND((O61)&gt;=0.7,O61&lt;1.1),N61,IF(AND((N61)&gt;=0.7,N61&lt;1.1),M61,IF(AND((M61)&gt;=0.7,M61&lt;1.1),L61,IF(AND((L61)&gt;=0.7,L61&lt;1.1),"",""))))))))))))))))))</f>
        <v/>
      </c>
      <c r="L61" s="318" t="str">
        <f aca="false">IFERROR(IF((B61=""),"",(IF(COUNT(AC61:AG61)=0,"",ROUND(SUM(AC61:AG61)/SUM($AC$2:$AG$2),1)))),"")</f>
        <v/>
      </c>
      <c r="M61" s="318" t="str">
        <f aca="false">IFERROR(IF((B61=""),"",(IF(COUNT(AH61:AL61)=0,"",ROUND(SUM(AH61:AL61)/SUM($AH$2:$AL$2),1)))),"")</f>
        <v/>
      </c>
      <c r="N61" s="318" t="str">
        <f aca="false">IFERROR(IF((B61=""),"",(IF(COUNT(AM61:AQ61)=0,"",ROUND(SUM(AM61:AQ61)/SUM($AM$2:$AQ$2),1)))),"")</f>
        <v/>
      </c>
      <c r="O61" s="318" t="str">
        <f aca="false">IFERROR(IF((B61=""),"",(IF(COUNT(AR61:AV61)=0,"",ROUND(SUM(AR61:AV61)/SUM($AR$2:$AV$2),1)))),"")</f>
        <v/>
      </c>
      <c r="P61" s="318" t="str">
        <f aca="false">IFERROR(IF((B61=""),"",(IF(COUNT(AX61:BB61)=0,"",ROUND(SUM(AX61:BB61)/SUM($AX$2:$BB$2),1)))),"")</f>
        <v/>
      </c>
      <c r="Q61" s="318" t="str">
        <f aca="false">IFERROR(IF((B61=""),"",(IF(COUNT(BD61:BJ61)=0,"",ROUND(SUM(BD61:BJ61)/SUM($BD$2:$BJ$2),1)))),0)</f>
        <v/>
      </c>
      <c r="R61" s="318" t="str">
        <f aca="false">IFERROR(IF((B61=""),"",(IF(COUNT(BL61:BS61)=0,"",ROUND(SUM(BL61:BR61)/SUM($BL$2:$BR$2),1)))),0)</f>
        <v/>
      </c>
      <c r="S61" s="318" t="str">
        <f aca="false">IFERROR(IF((B61=""),"",(IF(COUNT(BT61:CB61)=0,"",ROUND(SUM(BT61:CA61)/SUM($BT$2:$CA$2),1)))),0)</f>
        <v/>
      </c>
      <c r="T61" s="318" t="str">
        <f aca="false">IFERROR(IF((B61=""),"",(IF(COUNT(CC61:CJ61)=0,"",ROUND(SUM(CC61:CI61)/SUM($CC$2:$CI$2),1)))),0)</f>
        <v/>
      </c>
      <c r="U61" s="318" t="str">
        <f aca="false">IFERROR(IF((B61=""),"",(IF(COUNT(CK61:CQ61)=0,"",ROUND(SUM(CK61:CQ61)/SUM($CK$2:$CQ$2),1)))),0)</f>
        <v/>
      </c>
      <c r="V61" s="318" t="str">
        <f aca="false">IFERROR(IF((B61=""),"",(IF(COUNT(CS61:CY61)=0,"",ROUND(SUM(CS61:CY61)/SUM($CS$2:$CY$2),1)))),0)</f>
        <v/>
      </c>
      <c r="W61" s="318" t="str">
        <f aca="false">IFERROR(IF((B61=""),"",(IF(COUNT(DA61:DI61)=0,"",ROUND(SUM(DA61:DI61)/SUM($DA$2:$DI$2),1)))),0)</f>
        <v/>
      </c>
      <c r="X61" s="318" t="str">
        <f aca="false">IFERROR(IF((B61=""),"",(IF(COUNT(DK61:DP61)=0,"",ROUND(SUM(DK61:DP61)/SUM($DK$2:$DP$2),1)))),0)</f>
        <v/>
      </c>
      <c r="Y61" s="318"/>
      <c r="Z61" s="318"/>
      <c r="AA61" s="318"/>
      <c r="AB61" s="318"/>
      <c r="AC61" s="319" t="inlineStr">
        <f aca="false">IF($B61="","",IF(COUNTIFS('English Scores- Leveled papers'!$H$4:$KM$4,AC$3,'English Scores- Leveled papers'!$H63:$KM63,"&lt;&gt;")=0,"",SUMIF('English Scores- Leveled papers'!$H$4:$KM$4,AC$3,'English Scores- Leveled papers'!$H63:$KM63)))</f>
        <is>
          <t/>
        </is>
      </c>
      <c r="AD61" s="319" t="inlineStr">
        <f aca="false">IF($B61="","",IF(COUNTIFS('English Scores- Leveled papers'!$H$4:$KM$4,AD$3,'English Scores- Leveled papers'!$H63:$KM63,"&lt;&gt;")=0,"",SUMIF('English Scores- Leveled papers'!$H$4:$KM$4,AD$3,'English Scores- Leveled papers'!$H63:$KM63)))</f>
        <is>
          <t/>
        </is>
      </c>
      <c r="AE61" s="319" t="inlineStr">
        <f aca="false">IF($B61="","",IF(COUNTIFS('English Scores- Leveled papers'!$H$4:$KM$4,AE$3,'English Scores- Leveled papers'!$H63:$KM63,"&lt;&gt;")=0,"",SUMIF('English Scores- Leveled papers'!$H$4:$KM$4,AE$3,'English Scores- Leveled papers'!$H63:$KM63)))</f>
        <is>
          <t/>
        </is>
      </c>
      <c r="AF61" s="319" t="inlineStr">
        <f aca="false">IF($B61="","",IF(COUNTIFS('English Scores- Leveled papers'!$H$4:$KM$4,AF$3,'English Scores- Leveled papers'!$H63:$KM63,"&lt;&gt;")=0,"",SUMIF('English Scores- Leveled papers'!$H$4:$KM$4,AF$3,'English Scores- Leveled papers'!$H63:$KM63)))</f>
        <is>
          <t/>
        </is>
      </c>
      <c r="AG61" s="319" t="inlineStr">
        <f aca="false">IF($B61="","",IF(COUNTIFS('English Scores- Leveled papers'!$H$4:$KM$4,AG$3,'English Scores- Leveled papers'!$H63:$KM63,"&lt;&gt;")=0,"",SUMIF('English Scores- Leveled papers'!$H$4:$KM$4,AG$3,'English Scores- Leveled papers'!$H63:$KM63)))</f>
        <is>
          <t/>
        </is>
      </c>
      <c r="AH61" s="319" t="inlineStr">
        <f aca="false">IF($B61="","",IF(COUNTIFS('English Scores- Leveled papers'!$H$4:$KM$4,AH$3,'English Scores- Leveled papers'!$H63:$KM63,"&lt;&gt;")=0,"",SUMIF('English Scores- Leveled papers'!$H$4:$KM$4,AH$3,'English Scores- Leveled papers'!$H63:$KM63)))</f>
        <is>
          <t/>
        </is>
      </c>
      <c r="AI61" s="319" t="inlineStr">
        <f aca="false">IF($B61="","",IF(COUNTIFS('English Scores- Leveled papers'!$H$4:$KM$4,AI$3,'English Scores- Leveled papers'!$H63:$KM63,"&lt;&gt;")=0,"",SUMIF('English Scores- Leveled papers'!$H$4:$KM$4,AI$3,'English Scores- Leveled papers'!$H63:$KM63)))</f>
        <is>
          <t/>
        </is>
      </c>
      <c r="AJ61" s="319" t="inlineStr">
        <f aca="false">IF($B61="","",IF(COUNTIFS('English Scores- Leveled papers'!$H$4:$KM$4,AJ$3,'English Scores- Leveled papers'!$H63:$KM63,"&lt;&gt;")=0,"",SUMIF('English Scores- Leveled papers'!$H$4:$KM$4,AJ$3,'English Scores- Leveled papers'!$H63:$KM63)))</f>
        <is>
          <t/>
        </is>
      </c>
      <c r="AK61" s="319" t="inlineStr">
        <f aca="false">IF($B61="","",IF(COUNTIFS('English Scores- Leveled papers'!$H$4:$KM$4,AK$3,'English Scores- Leveled papers'!$H63:$KM63,"&lt;&gt;")=0,"",SUMIF('English Scores- Leveled papers'!$H$4:$KM$4,AK$3,'English Scores- Leveled papers'!$H63:$KM63)))</f>
        <is>
          <t/>
        </is>
      </c>
      <c r="AL61" s="319" t="inlineStr">
        <f aca="false">IF($B61="","",IF(COUNTIFS('English Scores- Leveled papers'!$H$4:$KM$4,AL$3,'English Scores- Leveled papers'!$H63:$KM63,"&lt;&gt;")=0,"",SUMIF('English Scores- Leveled papers'!$H$4:$KM$4,AL$3,'English Scores- Leveled papers'!$H63:$KM63)))</f>
        <is>
          <t/>
        </is>
      </c>
      <c r="AM61" s="319" t="inlineStr">
        <f aca="false">IF($B61="","",IF(COUNTIFS('English Scores- Leveled papers'!$H$4:$KM$4,AM$3,'English Scores- Leveled papers'!$H63:$KM63,"&lt;&gt;")=0,"",SUMIF('English Scores- Leveled papers'!$H$4:$KM$4,AM$3,'English Scores- Leveled papers'!$H63:$KM63)))</f>
        <is>
          <t/>
        </is>
      </c>
      <c r="AN61" s="319" t="inlineStr">
        <f aca="false">IF($B61="","",IF(COUNTIFS('English Scores- Leveled papers'!$H$4:$KM$4,AN$3,'English Scores- Leveled papers'!$H63:$KM63,"&lt;&gt;")=0,"",SUMIF('English Scores- Leveled papers'!$H$4:$KM$4,AN$3,'English Scores- Leveled papers'!$H63:$KM63)))</f>
        <is>
          <t/>
        </is>
      </c>
      <c r="AO61" s="319" t="inlineStr">
        <f aca="false">IF($B61="","",IF(COUNTIFS('English Scores- Leveled papers'!$H$4:$KM$4,AO$3,'English Scores- Leveled papers'!$H63:$KM63,"&lt;&gt;")=0,"",SUMIF('English Scores- Leveled papers'!$H$4:$KM$4,AO$3,'English Scores- Leveled papers'!$H63:$KM63)))</f>
        <is>
          <t/>
        </is>
      </c>
      <c r="AP61" s="319" t="inlineStr">
        <f aca="false">IF($B61="","",IF(COUNTIFS('English Scores- Leveled papers'!$H$4:$KM$4,AP$3,'English Scores- Leveled papers'!$H63:$KM63,"&lt;&gt;")=0,"",SUMIF('English Scores- Leveled papers'!$H$4:$KM$4,AP$3,'English Scores- Leveled papers'!$H63:$KM63)))</f>
        <is>
          <t/>
        </is>
      </c>
      <c r="AQ61" s="319" t="inlineStr">
        <f aca="false">IF($B61="","",IF(COUNTIFS('English Scores- Leveled papers'!$H$4:$KM$4,AQ$3,'English Scores- Leveled papers'!$H63:$KM63,"&lt;&gt;")=0,"",SUMIF('English Scores- Leveled papers'!$H$4:$KM$4,AQ$3,'English Scores- Leveled papers'!$H63:$KM63)))</f>
        <is>
          <t/>
        </is>
      </c>
      <c r="AR61" s="319" t="inlineStr">
        <f aca="false">IF($B61="","",IF(COUNTIFS('English Scores- Leveled papers'!$H$4:$KM$4,AR$3,'English Scores- Leveled papers'!$H63:$KM63,"&lt;&gt;")=0,"",SUMIF('English Scores- Leveled papers'!$H$4:$KM$4,AR$3,'English Scores- Leveled papers'!$H63:$KM63)))</f>
        <is>
          <t/>
        </is>
      </c>
      <c r="AS61" s="319" t="inlineStr">
        <f aca="false">IF($B61="","",IF(COUNTIFS('English Scores- Leveled papers'!$H$4:$KM$4,AS$3,'English Scores- Leveled papers'!$H63:$KM63,"&lt;&gt;")=0,"",SUMIF('English Scores- Leveled papers'!$H$4:$KM$4,AS$3,'English Scores- Leveled papers'!$H63:$KM63)))</f>
        <is>
          <t/>
        </is>
      </c>
      <c r="AT61" s="319" t="inlineStr">
        <f aca="false">IF($B61="","",IF(COUNTIFS('English Scores- Leveled papers'!$H$4:$KM$4,AT$3,'English Scores- Leveled papers'!$H63:$KM63,"&lt;&gt;")=0,"",SUMIF('English Scores- Leveled papers'!$H$4:$KM$4,AT$3,'English Scores- Leveled papers'!$H63:$KM63)))</f>
        <is>
          <t/>
        </is>
      </c>
      <c r="AU61" s="319" t="inlineStr">
        <f aca="false">IF($B61="","",IF(COUNTIFS('English Scores- Leveled papers'!$H$4:$KM$4,AU$3,'English Scores- Leveled papers'!$H63:$KM63,"&lt;&gt;")=0,"",SUMIF('English Scores- Leveled papers'!$H$4:$KM$4,AU$3,'English Scores- Leveled papers'!$H63:$KM63)))</f>
        <is>
          <t/>
        </is>
      </c>
      <c r="AV61" s="319" t="inlineStr">
        <f aca="false">IF($B61="","",IF(COUNTIFS('English Scores- Leveled papers'!$H$4:$KM$4,AV$3,'English Scores- Leveled papers'!$H63:$KM63,"&lt;&gt;")=0,"",SUMIF('English Scores- Leveled papers'!$H$4:$KM$4,AV$3,'English Scores- Leveled papers'!$H63:$KM63)))</f>
        <is>
          <t/>
        </is>
      </c>
      <c r="AW61" s="319" t="inlineStr">
        <f aca="false">IF($B61="","",IF(COUNTIFS('English Scores- Leveled papers'!$H$4:$KM$4,AW$3,'English Scores- Leveled papers'!$H63:$KM63,"&lt;&gt;")=0,"",SUMIF('English Scores- Leveled papers'!$H$4:$KM$4,AW$3,'English Scores- Leveled papers'!$H63:$KM63)))</f>
        <is>
          <t/>
        </is>
      </c>
      <c r="AX61" s="319" t="inlineStr">
        <f aca="false">IF($B61="","",IF(COUNTIFS('English Scores- Leveled papers'!$H$4:$KM$4,AX$3,'English Scores- Leveled papers'!$H63:$KM63,"&lt;&gt;")=0,"",SUMIF('English Scores- Leveled papers'!$H$4:$KM$4,AX$3,'English Scores- Leveled papers'!$H63:$KM63)))</f>
        <is>
          <t/>
        </is>
      </c>
      <c r="AY61" s="319" t="inlineStr">
        <f aca="false">IF($B61="","",IF(COUNTIFS('English Scores- Leveled papers'!$H$4:$KM$4,AY$3,'English Scores- Leveled papers'!$H63:$KM63,"&lt;&gt;")=0,"",SUMIF('English Scores- Leveled papers'!$H$4:$KM$4,AY$3,'English Scores- Leveled papers'!$H63:$KM63)))</f>
        <is>
          <t/>
        </is>
      </c>
      <c r="AZ61" s="319" t="inlineStr">
        <f aca="false">IF($B61="","",IF(COUNTIFS('English Scores- Leveled papers'!$H$4:$KM$4,AZ$3,'English Scores- Leveled papers'!$H63:$KM63,"&lt;&gt;")=0,"",SUMIF('English Scores- Leveled papers'!$H$4:$KM$4,AZ$3,'English Scores- Leveled papers'!$H63:$KM63)))</f>
        <is>
          <t/>
        </is>
      </c>
      <c r="BA61" s="319" t="inlineStr">
        <f aca="false">IF($B61="","",IF(COUNTIFS('English Scores- Leveled papers'!$H$4:$KM$4,BA$3,'English Scores- Leveled papers'!$H63:$KM63,"&lt;&gt;")=0,"",SUMIF('English Scores- Leveled papers'!$H$4:$KM$4,BA$3,'English Scores- Leveled papers'!$H63:$KM63)))</f>
        <is>
          <t/>
        </is>
      </c>
      <c r="BB61" s="319" t="inlineStr">
        <f aca="false">IF($B61="","",IF(COUNTIFS('English Scores- Leveled papers'!$H$4:$KM$4,BB$3,'English Scores- Leveled papers'!$H63:$KM63,"&lt;&gt;")=0,"",SUMIF('English Scores- Leveled papers'!$H$4:$KM$4,BB$3,'English Scores- Leveled papers'!$H63:$KM63)))</f>
        <is>
          <t/>
        </is>
      </c>
      <c r="BC61" s="319" t="inlineStr">
        <f aca="false">IF($B61="","",IF(COUNTIFS('English Scores- Leveled papers'!$H$4:$KM$4,BC$3,'English Scores- Leveled papers'!$H63:$KM63,"&lt;&gt;")=0,"",SUMIF('English Scores- Leveled papers'!$H$4:$KM$4,BC$3,'English Scores- Leveled papers'!$H63:$KM63)))</f>
        <is>
          <t/>
        </is>
      </c>
      <c r="BD61" s="319" t="inlineStr">
        <f aca="false">IF($B61="","",IF(COUNTIFS('English Scores- Leveled papers'!$H$4:$KM$4,BD$3,'English Scores- Leveled papers'!$H63:$KM63,"&lt;&gt;")=0,"",SUMIF('English Scores- Leveled papers'!$H$4:$KM$4,BD$3,'English Scores- Leveled papers'!$H63:$KM63)))</f>
        <is>
          <t/>
        </is>
      </c>
      <c r="BE61" s="319" t="inlineStr">
        <f aca="false">IF($B61="","",IF(COUNTIFS('English Scores- Leveled papers'!$H$4:$KM$4,BE$3,'English Scores- Leveled papers'!$H63:$KM63,"&lt;&gt;")=0,"",SUMIF('English Scores- Leveled papers'!$H$4:$KM$4,BE$3,'English Scores- Leveled papers'!$H63:$KM63)))</f>
        <is>
          <t/>
        </is>
      </c>
      <c r="BF61" s="319" t="inlineStr">
        <f aca="false">IF($B61="","",IF(COUNTIFS('English Scores- Leveled papers'!$H$4:$KM$4,BF$3,'English Scores- Leveled papers'!$H63:$KM63,"&lt;&gt;")=0,"",SUMIF('English Scores- Leveled papers'!$H$4:$KM$4,BF$3,'English Scores- Leveled papers'!$H63:$KM63)))</f>
        <is>
          <t/>
        </is>
      </c>
      <c r="BG61" s="319" t="inlineStr">
        <f aca="false">IF($B61="","",IF(COUNTIFS('English Scores- Leveled papers'!$H$4:$KM$4,BG$3,'English Scores- Leveled papers'!$H63:$KM63,"&lt;&gt;")=0,"",SUMIF('English Scores- Leveled papers'!$H$4:$KM$4,BG$3,'English Scores- Leveled papers'!$H63:$KM63)))</f>
        <is>
          <t/>
        </is>
      </c>
      <c r="BH61" s="319" t="inlineStr">
        <f aca="false">IF($B61="","",IF(COUNTIFS('English Scores- Leveled papers'!$H$4:$KM$4,BH$3,'English Scores- Leveled papers'!$H63:$KM63,"&lt;&gt;")=0,"",SUMIF('English Scores- Leveled papers'!$H$4:$KM$4,BH$3,'English Scores- Leveled papers'!$H63:$KM63)))</f>
        <is>
          <t/>
        </is>
      </c>
      <c r="BI61" s="319" t="inlineStr">
        <f aca="false">IF($B61="","",IF(COUNTIFS('English Scores- Leveled papers'!$H$4:$KM$4,BI$3,'English Scores- Leveled papers'!$H63:$KM63,"&lt;&gt;")=0,"",SUMIF('English Scores- Leveled papers'!$H$4:$KM$4,BI$3,'English Scores- Leveled papers'!$H63:$KM63)))</f>
        <is>
          <t/>
        </is>
      </c>
      <c r="BJ61" s="319" t="inlineStr">
        <f aca="false">IF($B61="","",IF(COUNTIFS('English Scores- Leveled papers'!$H$4:$KM$4,BJ$3,'English Scores- Leveled papers'!$H63:$KM63,"&lt;&gt;")=0,"",SUMIF('English Scores- Leveled papers'!$H$4:$KM$4,BJ$3,'English Scores- Leveled papers'!$H63:$KM63)))</f>
        <is>
          <t/>
        </is>
      </c>
      <c r="BK61" s="319" t="inlineStr">
        <f aca="false">IF($B61="","",IF(COUNTIFS('English Scores- Leveled papers'!$H$4:$KM$4,BK$3,'English Scores- Leveled papers'!$H63:$KM63,"&lt;&gt;")=0,"",SUMIF('English Scores- Leveled papers'!$H$4:$KM$4,BK$3,'English Scores- Leveled papers'!$H63:$KM63)))</f>
        <is>
          <t/>
        </is>
      </c>
      <c r="BL61" s="319" t="inlineStr">
        <f aca="false">IF($B61="","",IF(COUNTIFS('English Scores- Leveled papers'!$H$4:$KM$4,BL$3,'English Scores- Leveled papers'!$H63:$KM63,"&lt;&gt;")=0,"",SUMIF('English Scores- Leveled papers'!$H$4:$KM$4,BL$3,'English Scores- Leveled papers'!$H63:$KM63)))</f>
        <is>
          <t/>
        </is>
      </c>
      <c r="BM61" s="319" t="inlineStr">
        <f aca="false">IF($B61="","",IF(COUNTIFS('English Scores- Leveled papers'!$H$4:$KM$4,BM$3,'English Scores- Leveled papers'!$H63:$KM63,"&lt;&gt;")=0,"",SUMIF('English Scores- Leveled papers'!$H$4:$KM$4,BM$3,'English Scores- Leveled papers'!$H63:$KM63)))</f>
        <is>
          <t/>
        </is>
      </c>
      <c r="BN61" s="319" t="inlineStr">
        <f aca="false">IF($B61="","",IF(COUNTIFS('English Scores- Leveled papers'!$H$4:$KM$4,BN$3,'English Scores- Leveled papers'!$H63:$KM63,"&lt;&gt;")=0,"",SUMIF('English Scores- Leveled papers'!$H$4:$KM$4,BN$3,'English Scores- Leveled papers'!$H63:$KM63)))</f>
        <is>
          <t/>
        </is>
      </c>
      <c r="BO61" s="319" t="inlineStr">
        <f aca="false">IF($B61="","",IF(COUNTIFS('English Scores- Leveled papers'!$H$4:$KM$4,BO$3,'English Scores- Leveled papers'!$H63:$KM63,"&lt;&gt;")=0,"",SUMIF('English Scores- Leveled papers'!$H$4:$KM$4,BO$3,'English Scores- Leveled papers'!$H63:$KM63)))</f>
        <is>
          <t/>
        </is>
      </c>
      <c r="BP61" s="319" t="inlineStr">
        <f aca="false">IF($B61="","",IF(COUNTIFS('English Scores- Leveled papers'!$H$4:$KM$4,BP$3,'English Scores- Leveled papers'!$H63:$KM63,"&lt;&gt;")=0,"",SUMIF('English Scores- Leveled papers'!$H$4:$KM$4,BP$3,'English Scores- Leveled papers'!$H63:$KM63)))</f>
        <is>
          <t/>
        </is>
      </c>
      <c r="BQ61" s="319" t="inlineStr">
        <f aca="false">IF($B61="","",IF(COUNTIFS('English Scores- Leveled papers'!$H$4:$KM$4,BQ$3,'English Scores- Leveled papers'!$H63:$KM63,"&lt;&gt;")=0,"",SUMIF('English Scores- Leveled papers'!$H$4:$KM$4,BQ$3,'English Scores- Leveled papers'!$H63:$KM63)))</f>
        <is>
          <t/>
        </is>
      </c>
      <c r="BR61" s="319" t="inlineStr">
        <f aca="false">IF($B61="","",IF(COUNTIFS('English Scores- Leveled papers'!$H$4:$KM$4,BR$3,'English Scores- Leveled papers'!$H63:$KM63,"&lt;&gt;")=0,"",SUMIF('English Scores- Leveled papers'!$H$4:$KM$4,BR$3,'English Scores- Leveled papers'!$H63:$KM63)))</f>
        <is>
          <t/>
        </is>
      </c>
      <c r="BS61" s="319" t="inlineStr">
        <f aca="false">IF($B61="","",IF(COUNTIFS('English Scores- Leveled papers'!$H$4:$KM$4,BS$3,'English Scores- Leveled papers'!$H63:$KM63,"&lt;&gt;")=0,"",SUMIF('English Scores- Leveled papers'!$H$4:$KM$4,BS$3,'English Scores- Leveled papers'!$H63:$KM63)))</f>
        <is>
          <t/>
        </is>
      </c>
      <c r="BT61" s="319" t="inlineStr">
        <f aca="false">IF($B61="","",IF(COUNTIFS('English Scores- Leveled papers'!$H$4:$KM$4,BT$3,'English Scores- Leveled papers'!$H63:$KM63,"&lt;&gt;")=0,"",SUMIF('English Scores- Leveled papers'!$H$4:$KM$4,BT$3,'English Scores- Leveled papers'!$H63:$KM63)))</f>
        <is>
          <t/>
        </is>
      </c>
      <c r="BU61" s="319" t="inlineStr">
        <f aca="false">IF($B61="","",IF(COUNTIFS('English Scores- Leveled papers'!$H$4:$KM$4,BU$3,'English Scores- Leveled papers'!$H63:$KM63,"&lt;&gt;")=0,"",SUMIF('English Scores- Leveled papers'!$H$4:$KM$4,BU$3,'English Scores- Leveled papers'!$H63:$KM63)))</f>
        <is>
          <t/>
        </is>
      </c>
      <c r="BV61" s="319" t="inlineStr">
        <f aca="false">IF($B61="","",IF(COUNTIFS('English Scores- Leveled papers'!$H$4:$KM$4,BV$3,'English Scores- Leveled papers'!$H63:$KM63,"&lt;&gt;")=0,"",SUMIF('English Scores- Leveled papers'!$H$4:$KM$4,BV$3,'English Scores- Leveled papers'!$H63:$KM63)))</f>
        <is>
          <t/>
        </is>
      </c>
      <c r="BW61" s="319" t="inlineStr">
        <f aca="false">IF($B61="","",IF(COUNTIFS('English Scores- Leveled papers'!$H$4:$KM$4,BW$3,'English Scores- Leveled papers'!$H63:$KM63,"&lt;&gt;")=0,"",SUMIF('English Scores- Leveled papers'!$H$4:$KM$4,BW$3,'English Scores- Leveled papers'!$H63:$KM63)))</f>
        <is>
          <t/>
        </is>
      </c>
      <c r="BX61" s="319" t="inlineStr">
        <f aca="false">IF($B61="","",IF(COUNTIFS('English Scores- Leveled papers'!$H$4:$KM$4,BX$3,'English Scores- Leveled papers'!$H63:$KM63,"&lt;&gt;")=0,"",SUMIF('English Scores- Leveled papers'!$H$4:$KM$4,BX$3,'English Scores- Leveled papers'!$H63:$KM63)))</f>
        <is>
          <t/>
        </is>
      </c>
      <c r="BY61" s="319" t="inlineStr">
        <f aca="false">IF($B61="","",IF(COUNTIFS('English Scores- Leveled papers'!$H$4:$KM$4,BY$3,'English Scores- Leveled papers'!$H63:$KM63,"&lt;&gt;")=0,"",SUMIF('English Scores- Leveled papers'!$H$4:$KM$4,BY$3,'English Scores- Leveled papers'!$H63:$KM63)))</f>
        <is>
          <t/>
        </is>
      </c>
      <c r="BZ61" s="319" t="inlineStr">
        <f aca="false">IF($B61="","",IF(COUNTIFS('English Scores- Leveled papers'!$H$4:$KM$4,BZ$3,'English Scores- Leveled papers'!$H63:$KM63,"&lt;&gt;")=0,"",SUMIF('English Scores- Leveled papers'!$H$4:$KM$4,BZ$3,'English Scores- Leveled papers'!$H63:$KM63)))</f>
        <is>
          <t/>
        </is>
      </c>
      <c r="CA61" s="319" t="inlineStr">
        <f aca="false">IF($B61="","",IF(COUNTIFS('English Scores- Leveled papers'!$H$4:$KM$4,CA$3,'English Scores- Leveled papers'!$H63:$KM63,"&lt;&gt;")=0,"",SUMIF('English Scores- Leveled papers'!$H$4:$KM$4,CA$3,'English Scores- Leveled papers'!$H63:$KM63)))</f>
        <is>
          <t/>
        </is>
      </c>
      <c r="CB61" s="319" t="inlineStr">
        <f aca="false">IF($B61="","",IF(COUNTIFS('English Scores- Leveled papers'!$H$4:$KM$4,CB$3,'English Scores- Leveled papers'!$H63:$KM63,"&lt;&gt;")=0,"",SUMIF('English Scores- Leveled papers'!$H$4:$KM$4,CB$3,'English Scores- Leveled papers'!$H63:$KM63)))</f>
        <is>
          <t/>
        </is>
      </c>
      <c r="CC61" s="319" t="inlineStr">
        <f aca="false">IF($B61="","",IF(COUNTIFS('English Scores- Leveled papers'!$H$4:$KM$4,CC$3,'English Scores- Leveled papers'!$H63:$KM63,"&lt;&gt;")=0,"",SUMIF('English Scores- Leveled papers'!$H$4:$KM$4,CC$3,'English Scores- Leveled papers'!$H63:$KM63)))</f>
        <is>
          <t/>
        </is>
      </c>
      <c r="CD61" s="319" t="inlineStr">
        <f aca="false">IF($B61="","",IF(COUNTIFS('English Scores- Leveled papers'!$H$4:$KM$4,CD$3,'English Scores- Leveled papers'!$H63:$KM63,"&lt;&gt;")=0,"",SUMIF('English Scores- Leveled papers'!$H$4:$KM$4,CD$3,'English Scores- Leveled papers'!$H63:$KM63)))</f>
        <is>
          <t/>
        </is>
      </c>
      <c r="CE61" s="319" t="inlineStr">
        <f aca="false">IF($B61="","",IF(COUNTIFS('English Scores- Leveled papers'!$H$4:$KM$4,CE$3,'English Scores- Leveled papers'!$H63:$KM63,"&lt;&gt;")=0,"",SUMIF('English Scores- Leveled papers'!$H$4:$KM$4,CE$3,'English Scores- Leveled papers'!$H63:$KM63)))</f>
        <is>
          <t/>
        </is>
      </c>
      <c r="CF61" s="319" t="inlineStr">
        <f aca="false">IF($B61="","",IF(COUNTIFS('English Scores- Leveled papers'!$H$4:$KM$4,CF$3,'English Scores- Leveled papers'!$H63:$KM63,"&lt;&gt;")=0,"",SUMIF('English Scores- Leveled papers'!$H$4:$KM$4,CF$3,'English Scores- Leveled papers'!$H63:$KM63)))</f>
        <is>
          <t/>
        </is>
      </c>
      <c r="CG61" s="319" t="inlineStr">
        <f aca="false">IF($B61="","",IF(COUNTIFS('English Scores- Leveled papers'!$H$4:$KM$4,CG$3,'English Scores- Leveled papers'!$H63:$KM63,"&lt;&gt;")=0,"",SUMIF('English Scores- Leveled papers'!$H$4:$KM$4,CG$3,'English Scores- Leveled papers'!$H63:$KM63)))</f>
        <is>
          <t/>
        </is>
      </c>
      <c r="CH61" s="319" t="inlineStr">
        <f aca="false">IF($B61="","",IF(COUNTIFS('English Scores- Leveled papers'!$H$4:$KM$4,CH$3,'English Scores- Leveled papers'!$H63:$KM63,"&lt;&gt;")=0,"",SUMIF('English Scores- Leveled papers'!$H$4:$KM$4,CH$3,'English Scores- Leveled papers'!$H63:$KM63)))</f>
        <is>
          <t/>
        </is>
      </c>
      <c r="CI61" s="319" t="inlineStr">
        <f aca="false">IF($B61="","",IF(COUNTIFS('English Scores- Leveled papers'!$H$4:$KM$4,CI$3,'English Scores- Leveled papers'!$H63:$KM63,"&lt;&gt;")=0,"",SUMIF('English Scores- Leveled papers'!$H$4:$KM$4,CI$3,'English Scores- Leveled papers'!$H63:$KM63)))</f>
        <is>
          <t/>
        </is>
      </c>
      <c r="CJ61" s="319" t="inlineStr">
        <f aca="false">IF($B61="","",IF(COUNTIFS('English Scores- Leveled papers'!$H$4:$KM$4,CJ$3,'English Scores- Leveled papers'!$H63:$KM63,"&lt;&gt;")=0,"",SUMIF('English Scores- Leveled papers'!$H$4:$KM$4,CJ$3,'English Scores- Leveled papers'!$H63:$KM63)))</f>
        <is>
          <t/>
        </is>
      </c>
      <c r="CK61" s="319" t="inlineStr">
        <f aca="false">IF($B61="","",IF(COUNTIFS('English Scores- Leveled papers'!$H$4:$KM$4,CK$3,'English Scores- Leveled papers'!$H63:$KM63,"&lt;&gt;")=0,"",SUMIF('English Scores- Leveled papers'!$H$4:$KM$4,CK$3,'English Scores- Leveled papers'!$H63:$KM63)))</f>
        <is>
          <t/>
        </is>
      </c>
      <c r="CL61" s="319" t="inlineStr">
        <f aca="false">IF($B61="","",IF(COUNTIFS('English Scores- Leveled papers'!$H$4:$KM$4,CL$3,'English Scores- Leveled papers'!$H63:$KM63,"&lt;&gt;")=0,"",SUMIF('English Scores- Leveled papers'!$H$4:$KM$4,CL$3,'English Scores- Leveled papers'!$H63:$KM63)))</f>
        <is>
          <t/>
        </is>
      </c>
      <c r="CM61" s="319" t="inlineStr">
        <f aca="false">IF($B61="","",IF(COUNTIFS('English Scores- Leveled papers'!$H$4:$KM$4,CM$3,'English Scores- Leveled papers'!$H63:$KM63,"&lt;&gt;")=0,"",SUMIF('English Scores- Leveled papers'!$H$4:$KM$4,CM$3,'English Scores- Leveled papers'!$H63:$KM63)))</f>
        <is>
          <t/>
        </is>
      </c>
      <c r="CN61" s="319" t="inlineStr">
        <f aca="false">IF($B61="","",IF(COUNTIFS('English Scores- Leveled papers'!$H$4:$KM$4,CN$3,'English Scores- Leveled papers'!$H63:$KM63,"&lt;&gt;")=0,"",SUMIF('English Scores- Leveled papers'!$H$4:$KM$4,CN$3,'English Scores- Leveled papers'!$H63:$KM63)))</f>
        <is>
          <t/>
        </is>
      </c>
      <c r="CO61" s="319" t="inlineStr">
        <f aca="false">IF($B61="","",IF(COUNTIFS('English Scores- Leveled papers'!$H$4:$KM$4,CO$3,'English Scores- Leveled papers'!$H63:$KM63,"&lt;&gt;")=0,"",SUMIF('English Scores- Leveled papers'!$H$4:$KM$4,CO$3,'English Scores- Leveled papers'!$H63:$KM63)))</f>
        <is>
          <t/>
        </is>
      </c>
      <c r="CP61" s="319" t="inlineStr">
        <f aca="false">IF($B61="","",IF(COUNTIFS('English Scores- Leveled papers'!$H$4:$KM$4,CP$3,'English Scores- Leveled papers'!$H63:$KM63,"&lt;&gt;")=0,"",SUMIF('English Scores- Leveled papers'!$H$4:$KM$4,CP$3,'English Scores- Leveled papers'!$H63:$KM63)))</f>
        <is>
          <t/>
        </is>
      </c>
      <c r="CQ61" s="319" t="inlineStr">
        <f aca="false">IF($B61="","",IF(COUNTIFS('English Scores- Leveled papers'!$H$4:$KM$4,CQ$3,'English Scores- Leveled papers'!$H63:$KM63,"&lt;&gt;")=0,"",SUMIF('English Scores- Leveled papers'!$H$4:$KM$4,CQ$3,'English Scores- Leveled papers'!$H63:$KM63)))</f>
        <is>
          <t/>
        </is>
      </c>
      <c r="CR61" s="319" t="inlineStr">
        <f aca="false">IF($B61="","",IF(COUNTIFS('English Scores- Leveled papers'!$H$4:$KM$4,CR$3,'English Scores- Leveled papers'!$H63:$KM63,"&lt;&gt;")=0,"",SUMIF('English Scores- Leveled papers'!$H$4:$KM$4,CR$3,'English Scores- Leveled papers'!$H63:$KM63)))</f>
        <is>
          <t/>
        </is>
      </c>
      <c r="CS61" s="319" t="inlineStr">
        <f aca="false">IF($B61="","",IF(COUNTIFS('English Scores- Leveled papers'!$H$4:$KM$4,CS$3,'English Scores- Leveled papers'!$H63:$KM63,"&lt;&gt;")=0,"",SUMIF('English Scores- Leveled papers'!$H$4:$KM$4,CS$3,'English Scores- Leveled papers'!$H63:$KM63)))</f>
        <is>
          <t/>
        </is>
      </c>
      <c r="CT61" s="319" t="inlineStr">
        <f aca="false">IF($B61="","",IF(COUNTIFS('English Scores- Leveled papers'!$H$4:$KM$4,CT$3,'English Scores- Leveled papers'!$H63:$KM63,"&lt;&gt;")=0,"",SUMIF('English Scores- Leveled papers'!$H$4:$KM$4,CT$3,'English Scores- Leveled papers'!$H63:$KM63)))</f>
        <is>
          <t/>
        </is>
      </c>
      <c r="CU61" s="319" t="inlineStr">
        <f aca="false">IF($B61="","",IF(COUNTIFS('English Scores- Leveled papers'!$H$4:$KM$4,CU$3,'English Scores- Leveled papers'!$H63:$KM63,"&lt;&gt;")=0,"",SUMIF('English Scores- Leveled papers'!$H$4:$KM$4,CU$3,'English Scores- Leveled papers'!$H63:$KM63)))</f>
        <is>
          <t/>
        </is>
      </c>
      <c r="CV61" s="319" t="inlineStr">
        <f aca="false">IF($B61="","",IF(COUNTIFS('English Scores- Leveled papers'!$H$4:$KM$4,CV$3,'English Scores- Leveled papers'!$H63:$KM63,"&lt;&gt;")=0,"",SUMIF('English Scores- Leveled papers'!$H$4:$KM$4,CV$3,'English Scores- Leveled papers'!$H63:$KM63)))</f>
        <is>
          <t/>
        </is>
      </c>
      <c r="CW61" s="319" t="inlineStr">
        <f aca="false">IF($B61="","",IF(COUNTIFS('English Scores- Leveled papers'!$H$4:$KM$4,CW$3,'English Scores- Leveled papers'!$H63:$KM63,"&lt;&gt;")=0,"",SUMIF('English Scores- Leveled papers'!$H$4:$KM$4,CW$3,'English Scores- Leveled papers'!$H63:$KM63)))</f>
        <is>
          <t/>
        </is>
      </c>
      <c r="CX61" s="319" t="inlineStr">
        <f aca="false">IF($B61="","",IF(COUNTIFS('English Scores- Leveled papers'!$H$4:$KM$4,CX$3,'English Scores- Leveled papers'!$H63:$KM63,"&lt;&gt;")=0,"",SUMIF('English Scores- Leveled papers'!$H$4:$KM$4,CX$3,'English Scores- Leveled papers'!$H63:$KM63)))</f>
        <is>
          <t/>
        </is>
      </c>
      <c r="CY61" s="319" t="inlineStr">
        <f aca="false">IF($B61="","",IF(COUNTIFS('English Scores- Leveled papers'!$H$4:$KM$4,CY$3,'English Scores- Leveled papers'!$H63:$KM63,"&lt;&gt;")=0,"",SUMIF('English Scores- Leveled papers'!$H$4:$KM$4,CY$3,'English Scores- Leveled papers'!$H63:$KM63)))</f>
        <is>
          <t/>
        </is>
      </c>
      <c r="CZ61" s="319" t="inlineStr">
        <f aca="false">IF($B61="","",IF(COUNTIFS('English Scores- Leveled papers'!$H$4:$KM$4,CZ$3,'English Scores- Leveled papers'!$H63:$KM63,"&lt;&gt;")=0,"",SUMIF('English Scores- Leveled papers'!$H$4:$KM$4,CZ$3,'English Scores- Leveled papers'!$H63:$KM63)))</f>
        <is>
          <t/>
        </is>
      </c>
      <c r="DA61" s="319" t="inlineStr">
        <f aca="false">IF($B61="","",IF(COUNTIFS('English Scores- Leveled papers'!$H$4:$KM$4,DA$3,'English Scores- Leveled papers'!$H63:$KM63,"&lt;&gt;")=0,"",SUMIF('English Scores- Leveled papers'!$H$4:$KM$4,DA$3,'English Scores- Leveled papers'!$H63:$KM63)))</f>
        <is>
          <t/>
        </is>
      </c>
      <c r="DB61" s="319" t="inlineStr">
        <f aca="false">IF($B61="","",IF(COUNTIFS('English Scores- Leveled papers'!$H$4:$KM$4,DB$3,'English Scores- Leveled papers'!$H63:$KM63,"&lt;&gt;")=0,"",SUMIF('English Scores- Leveled papers'!$H$4:$KM$4,DB$3,'English Scores- Leveled papers'!$H63:$KM63)))</f>
        <is>
          <t/>
        </is>
      </c>
      <c r="DC61" s="319" t="inlineStr">
        <f aca="false">IF($B61="","",IF(COUNTIFS('English Scores- Leveled papers'!$H$4:$KM$4,DC$3,'English Scores- Leveled papers'!$H63:$KM63,"&lt;&gt;")=0,"",SUMIF('English Scores- Leveled papers'!$H$4:$KM$4,DC$3,'English Scores- Leveled papers'!$H63:$KM63)))</f>
        <is>
          <t/>
        </is>
      </c>
      <c r="DD61" s="319" t="inlineStr">
        <f aca="false">IF($B61="","",IF(COUNTIFS('English Scores- Leveled papers'!$H$4:$KM$4,DD$3,'English Scores- Leveled papers'!$H63:$KM63,"&lt;&gt;")=0,"",SUMIF('English Scores- Leveled papers'!$H$4:$KM$4,DD$3,'English Scores- Leveled papers'!$H63:$KM63)))</f>
        <is>
          <t/>
        </is>
      </c>
      <c r="DE61" s="319" t="inlineStr">
        <f aca="false">IF($B61="","",IF(COUNTIFS('English Scores- Leveled papers'!$H$4:$KM$4,DE$3,'English Scores- Leveled papers'!$H63:$KM63,"&lt;&gt;")=0,"",SUMIF('English Scores- Leveled papers'!$H$4:$KM$4,DE$3,'English Scores- Leveled papers'!$H63:$KM63)))</f>
        <is>
          <t/>
        </is>
      </c>
      <c r="DF61" s="319" t="inlineStr">
        <f aca="false">IF($B61="","",IF(COUNTIFS('English Scores- Leveled papers'!$H$4:$KM$4,DF$3,'English Scores- Leveled papers'!$H63:$KM63,"&lt;&gt;")=0,"",SUMIF('English Scores- Leveled papers'!$H$4:$KM$4,DF$3,'English Scores- Leveled papers'!$H63:$KM63)))</f>
        <is>
          <t/>
        </is>
      </c>
      <c r="DG61" s="319" t="inlineStr">
        <f aca="false">IF($B61="","",IF(COUNTIFS('English Scores- Leveled papers'!$H$4:$KM$4,DG$3,'English Scores- Leveled papers'!$H63:$KM63,"&lt;&gt;")=0,"",SUMIF('English Scores- Leveled papers'!$H$4:$KM$4,DG$3,'English Scores- Leveled papers'!$H63:$KM63)))</f>
        <is>
          <t/>
        </is>
      </c>
      <c r="DH61" s="319" t="inlineStr">
        <f aca="false">IF($B61="","",IF(COUNTIFS('English Scores- Leveled papers'!$H$4:$KM$4,DH$3,'English Scores- Leveled papers'!$H63:$KM63,"&lt;&gt;")=0,"",SUMIF('English Scores- Leveled papers'!$H$4:$KM$4,DH$3,'English Scores- Leveled papers'!$H63:$KM63)))</f>
        <is>
          <t/>
        </is>
      </c>
      <c r="DI61" s="319" t="inlineStr">
        <f aca="false">IF($B61="","",IF(COUNTIFS('English Scores- Leveled papers'!$H$4:$KM$4,DI$3,'English Scores- Leveled papers'!$H63:$KM63,"&lt;&gt;")=0,"",SUMIF('English Scores- Leveled papers'!$H$4:$KM$4,DI$3,'English Scores- Leveled papers'!$H63:$KM63)))</f>
        <is>
          <t/>
        </is>
      </c>
      <c r="DJ61" s="319" t="inlineStr">
        <f aca="false">IF($B61="","",IF(COUNTIFS('English Scores- Leveled papers'!$H$4:$KM$4,DJ$3,'English Scores- Leveled papers'!$H63:$KM63,"&lt;&gt;")=0,"",SUMIF('English Scores- Leveled papers'!$H$4:$KM$4,DJ$3,'English Scores- Leveled papers'!$H63:$KM63)))</f>
        <is>
          <t/>
        </is>
      </c>
      <c r="DK61" s="319" t="inlineStr">
        <f aca="false">IF($B61="","",IF(COUNTIFS('English Scores- Leveled papers'!$H$4:$KM$4,DK$3,'English Scores- Leveled papers'!$H63:$KM63,"&lt;&gt;")=0,"",SUMIF('English Scores- Leveled papers'!$H$4:$KM$4,DK$3,'English Scores- Leveled papers'!$H63:$KM63)))</f>
        <is>
          <t/>
        </is>
      </c>
      <c r="DL61" s="319" t="inlineStr">
        <f aca="false">IF($B61="","",IF(COUNTIFS('English Scores- Leveled papers'!$H$4:$KM$4,DL$3,'English Scores- Leveled papers'!$H63:$KM63,"&lt;&gt;")=0,"",SUMIF('English Scores- Leveled papers'!$H$4:$KM$4,DL$3,'English Scores- Leveled papers'!$H63:$KM63)))</f>
        <is>
          <t/>
        </is>
      </c>
      <c r="DM61" s="319" t="inlineStr">
        <f aca="false">IF($B61="","",IF(COUNTIFS('English Scores- Leveled papers'!$H$4:$KM$4,DM$3,'English Scores- Leveled papers'!$H63:$KM63,"&lt;&gt;")=0,"",SUMIF('English Scores- Leveled papers'!$H$4:$KM$4,DM$3,'English Scores- Leveled papers'!$H63:$KM63)))</f>
        <is>
          <t/>
        </is>
      </c>
      <c r="DN61" s="319" t="inlineStr">
        <f aca="false">IF($B61="","",IF(COUNTIFS('English Scores- Leveled papers'!$H$4:$KM$4,DN$3,'English Scores- Leveled papers'!$H63:$KM63,"&lt;&gt;")=0,"",SUMIF('English Scores- Leveled papers'!$H$4:$KM$4,DN$3,'English Scores- Leveled papers'!$H63:$KM63)))</f>
        <is>
          <t/>
        </is>
      </c>
      <c r="DO61" s="319" t="inlineStr">
        <f aca="false">IF($B61="","",IF(COUNTIFS('English Scores- Leveled papers'!$H$4:$KM$4,DO$3,'English Scores- Leveled papers'!$H63:$KM63,"&lt;&gt;")=0,"",SUMIF('English Scores- Leveled papers'!$H$4:$KM$4,DO$3,'English Scores- Leveled papers'!$H63:$KM63)))</f>
        <is>
          <t/>
        </is>
      </c>
      <c r="DP61" s="319" t="inlineStr">
        <f aca="false">IF($B61="","",IF(COUNTIFS('English Scores- Leveled papers'!$H$4:$KM$4,DP$3,'English Scores- Leveled papers'!$H63:$KM63,"&lt;&gt;")=0,"",SUMIF('English Scores- Leveled papers'!$H$4:$KM$4,DP$3,'English Scores- Leveled papers'!$H63:$KM63)))</f>
        <is>
          <t/>
        </is>
      </c>
      <c r="DQ61" s="320" t="inlineStr">
        <f aca="false">IF($B61="","",IF(COUNTIFS('English Scores- Leveled papers'!$H$4:$KM$4,DQ$3,'English Scores- Leveled papers'!$H63:$KM63,"&lt;&gt;")=0,"",SUMIF('English Scores- Leveled papers'!$H$4:$KM$4,DQ$3,'English Scores- Leveled papers'!$H63:$KM63)))</f>
        <is>
          <t/>
        </is>
      </c>
      <c r="DR61" s="321" t="inlineStr">
        <f aca="false">IF('Cover Sheet'!$AC$6="6th", 'Eng GLA 6th, 7th, 8th'!D64, "")</f>
        <is>
          <t/>
        </is>
      </c>
      <c r="DU61" s="319" t="inlineStr">
        <f aca="false">IF($B61="","",IF(COUNTIFS('Eng GLA 6th, 7th, 8th'!$E$4:$DV$4,DU$3,'Eng GLA 6th, 7th, 8th'!$E64:$DV64,"&lt;&gt;")=0,"",SUMIF('Eng GLA 6th, 7th, 8th'!$E$4:$DV$4,DU$3,'Eng GLA 6th, 7th, 8th'!$E64:$DV64)))</f>
        <is>
          <t/>
        </is>
      </c>
      <c r="DV61" s="319" t="inlineStr">
        <f aca="false">IF($B61="","",IF(COUNTIFS('Eng GLA 6th, 7th, 8th'!$E$4:$DV$4,DV$3,'Eng GLA 6th, 7th, 8th'!$E64:$DV64,"&lt;&gt;")=0,"",SUMIF('Eng GLA 6th, 7th, 8th'!$E$4:$DV$4,DV$3,'Eng GLA 6th, 7th, 8th'!$E64:$DV64)))</f>
        <is>
          <t/>
        </is>
      </c>
      <c r="DW61" s="319" t="inlineStr">
        <f aca="false">IF($B61="","",IF(COUNTIFS('Eng GLA 6th, 7th, 8th'!$E$4:$DV$4,DW$3,'Eng GLA 6th, 7th, 8th'!$E64:$DV64,"&lt;&gt;")=0,"",SUMIF('Eng GLA 6th, 7th, 8th'!$E$4:$DV$4,DW$3,'Eng GLA 6th, 7th, 8th'!$E64:$DV64)))</f>
        <is>
          <t/>
        </is>
      </c>
      <c r="DX61" s="319" t="inlineStr">
        <f aca="false">IF($B61="","",IF(COUNTIFS('Eng GLA 6th, 7th, 8th'!$E$4:$DV$4,DX$3,'Eng GLA 6th, 7th, 8th'!$E64:$DV64,"&lt;&gt;")=0,"",SUMIF('Eng GLA 6th, 7th, 8th'!$E$4:$DV$4,DX$3,'Eng GLA 6th, 7th, 8th'!$E64:$DV64)))</f>
        <is>
          <t/>
        </is>
      </c>
      <c r="DY61" s="319" t="inlineStr">
        <f aca="false">IF($B61="","",IF(COUNTIFS('Eng GLA 6th, 7th, 8th'!$E$4:$DV$4,DY$3,'Eng GLA 6th, 7th, 8th'!$E64:$DV64,"&lt;&gt;")=0,"",SUMIF('Eng GLA 6th, 7th, 8th'!$E$4:$DV$4,DY$3,'Eng GLA 6th, 7th, 8th'!$E64:$DV64)))</f>
        <is>
          <t/>
        </is>
      </c>
      <c r="DZ61" s="319" t="inlineStr">
        <f aca="false">IF($B61="","",IF(COUNTIFS('Eng GLA 6th, 7th, 8th'!$E$4:$DV$4,DZ$3,'Eng GLA 6th, 7th, 8th'!$E64:$DV64,"&lt;&gt;")=0,"",SUMIF('Eng GLA 6th, 7th, 8th'!$E$4:$DV$4,DZ$3,'Eng GLA 6th, 7th, 8th'!$E64:$DV64)))</f>
        <is>
          <t/>
        </is>
      </c>
      <c r="EA61" s="319" t="inlineStr">
        <f aca="false">IF($B61="","",IF(COUNTIFS('Eng GLA 6th, 7th, 8th'!$E$4:$DV$4,EA$3,'Eng GLA 6th, 7th, 8th'!$E64:$DV64,"&lt;&gt;")=0,"",SUMIF('Eng GLA 6th, 7th, 8th'!$E$4:$DV$4,EA$3,'Eng GLA 6th, 7th, 8th'!$E64:$DV64)))</f>
        <is>
          <t/>
        </is>
      </c>
      <c r="EB61" s="319" t="inlineStr">
        <f aca="false">IF($B61="","",IF(COUNTIFS('Eng GLA 6th, 7th, 8th'!$E$4:$DV$4,EB$3,'Eng GLA 6th, 7th, 8th'!$E64:$DV64,"&lt;&gt;")=0,"",SUMIF('Eng GLA 6th, 7th, 8th'!$E$4:$DV$4,EB$3,'Eng GLA 6th, 7th, 8th'!$E64:$DV64)))</f>
        <is>
          <t/>
        </is>
      </c>
      <c r="EC61" s="319" t="inlineStr">
        <f aca="false">IF($B61="","",IF(COUNTIFS('Eng GLA 6th, 7th, 8th'!$E$4:$DV$4,EC$3,'Eng GLA 6th, 7th, 8th'!$E64:$DV64,"&lt;&gt;")=0,"",SUMIF('Eng GLA 6th, 7th, 8th'!$E$4:$DV$4,EC$3,'Eng GLA 6th, 7th, 8th'!$E64:$DV64)))</f>
        <is>
          <t/>
        </is>
      </c>
      <c r="ED61" s="319" t="inlineStr">
        <f aca="false">IF($B61="","",IF(COUNTIFS('Eng GLA 6th, 7th, 8th'!$E$4:$DV$4,ED$3,'Eng GLA 6th, 7th, 8th'!$E64:$DV64,"&lt;&gt;")=0,"",SUMIF('Eng GLA 6th, 7th, 8th'!$E$4:$DV$4,ED$3,'Eng GLA 6th, 7th, 8th'!$E64:$DV64)))</f>
        <is>
          <t/>
        </is>
      </c>
      <c r="EE61" s="319" t="inlineStr">
        <f aca="false">IF($B61="","",IF(COUNTIFS('Eng GLA 6th, 7th, 8th'!$E$4:$DV$4,EE$3,'Eng GLA 6th, 7th, 8th'!$E64:$DV64,"&lt;&gt;")=0,"",SUMIF('Eng GLA 6th, 7th, 8th'!$E$4:$DV$4,EE$3,'Eng GLA 6th, 7th, 8th'!$E64:$DV64)))</f>
        <is>
          <t/>
        </is>
      </c>
      <c r="EF61" s="319" t="inlineStr">
        <f aca="false">IF($B61="","",IF(COUNTIFS('Eng GLA 6th, 7th, 8th'!$E$4:$DV$4,EF$3,'Eng GLA 6th, 7th, 8th'!$E64:$DV64,"&lt;&gt;")=0,"",SUMIF('Eng GLA 6th, 7th, 8th'!$E$4:$DV$4,EF$3,'Eng GLA 6th, 7th, 8th'!$E64:$DV64)))</f>
        <is>
          <t/>
        </is>
      </c>
      <c r="EG61" s="319" t="inlineStr">
        <f aca="false">IF($B61="","",IF(COUNTIFS('Eng GLA 6th, 7th, 8th'!$E$4:$DV$4,EG$3,'Eng GLA 6th, 7th, 8th'!$E64:$DV64,"&lt;&gt;")=0,"",SUMIF('Eng GLA 6th, 7th, 8th'!$E$4:$DV$4,EG$3,'Eng GLA 6th, 7th, 8th'!$E64:$DV64)))</f>
        <is>
          <t/>
        </is>
      </c>
      <c r="EH61" s="319" t="inlineStr">
        <f aca="false">IF($B61="","",IF(COUNTIFS('Eng GLA 6th, 7th, 8th'!$E$4:$DV$4,EH$3,'Eng GLA 6th, 7th, 8th'!$E64:$DV64,"&lt;&gt;")=0,"",SUMIF('Eng GLA 6th, 7th, 8th'!$E$4:$DV$4,EH$3,'Eng GLA 6th, 7th, 8th'!$E64:$DV64)))</f>
        <is>
          <t/>
        </is>
      </c>
      <c r="EI61" s="319" t="inlineStr">
        <f aca="false">IF($B61="","",IF(COUNTIFS('Eng GLA 6th, 7th, 8th'!$E$4:$DV$4,EI$3,'Eng GLA 6th, 7th, 8th'!$E64:$DV64,"&lt;&gt;")=0,"",SUMIF('Eng GLA 6th, 7th, 8th'!$E$4:$DV$4,EI$3,'Eng GLA 6th, 7th, 8th'!$E64:$DV64)))</f>
        <is>
          <t/>
        </is>
      </c>
      <c r="EJ61" s="322" t="inlineStr">
        <f aca="false">IF('Cover Sheet'!$AC$6="7th", 'Eng GLA 6th, 7th, 8th'!AQ64, "")</f>
        <is>
          <t/>
        </is>
      </c>
      <c r="EK61" s="319" t="inlineStr">
        <f aca="false">IF($B61="","",IF(COUNTIFS('Eng GLA 6th, 7th, 8th'!$E$4:$DV$4,EK$3,'Eng GLA 6th, 7th, 8th'!$E64:$DV64,"&lt;&gt;")=0,"",SUMIF('Eng GLA 6th, 7th, 8th'!$E$4:$DV$4,EK$3,'Eng GLA 6th, 7th, 8th'!$E64:$DV64)))</f>
        <is>
          <t/>
        </is>
      </c>
      <c r="EL61" s="319" t="inlineStr">
        <f aca="false">IF($B61="","",IF(COUNTIFS('Eng GLA 6th, 7th, 8th'!$E$4:$DV$4,EL$3,'Eng GLA 6th, 7th, 8th'!$E64:$DV64,"&lt;&gt;")=0,"",SUMIF('Eng GLA 6th, 7th, 8th'!$E$4:$DV$4,EL$3,'Eng GLA 6th, 7th, 8th'!$E64:$DV64)))</f>
        <is>
          <t/>
        </is>
      </c>
      <c r="EM61" s="319" t="inlineStr">
        <f aca="false">IF($B61="","",IF(COUNTIFS('Eng GLA 6th, 7th, 8th'!$E$4:$DV$4,EM$3,'Eng GLA 6th, 7th, 8th'!$E64:$DV64,"&lt;&gt;")=0,"",SUMIF('Eng GLA 6th, 7th, 8th'!$E$4:$DV$4,EM$3,'Eng GLA 6th, 7th, 8th'!$E64:$DV64)))</f>
        <is>
          <t/>
        </is>
      </c>
      <c r="EN61" s="319" t="inlineStr">
        <f aca="false">IF($B61="","",IF(COUNTIFS('Eng GLA 6th, 7th, 8th'!$E$4:$DV$4,EN$3,'Eng GLA 6th, 7th, 8th'!$E64:$DV64,"&lt;&gt;")=0,"",SUMIF('Eng GLA 6th, 7th, 8th'!$E$4:$DV$4,EN$3,'Eng GLA 6th, 7th, 8th'!$E64:$DV64)))</f>
        <is>
          <t/>
        </is>
      </c>
      <c r="EO61" s="319" t="inlineStr">
        <f aca="false">IF($B61="","",IF(COUNTIFS('Eng GLA 6th, 7th, 8th'!$E$4:$DV$4,EO$3,'Eng GLA 6th, 7th, 8th'!$E64:$DV64,"&lt;&gt;")=0,"",SUMIF('Eng GLA 6th, 7th, 8th'!$E$4:$DV$4,EO$3,'Eng GLA 6th, 7th, 8th'!$E64:$DV64)))</f>
        <is>
          <t/>
        </is>
      </c>
      <c r="EP61" s="319" t="inlineStr">
        <f aca="false">IF($B61="","",IF(COUNTIFS('Eng GLA 6th, 7th, 8th'!$E$4:$DV$4,EP$3,'Eng GLA 6th, 7th, 8th'!$E64:$DV64,"&lt;&gt;")=0,"",SUMIF('Eng GLA 6th, 7th, 8th'!$E$4:$DV$4,EP$3,'Eng GLA 6th, 7th, 8th'!$E64:$DV64)))</f>
        <is>
          <t/>
        </is>
      </c>
      <c r="EQ61" s="319" t="inlineStr">
        <f aca="false">IF($B61="","",IF(COUNTIFS('Eng GLA 6th, 7th, 8th'!$E$4:$DV$4,EQ$3,'Eng GLA 6th, 7th, 8th'!$E64:$DV64,"&lt;&gt;")=0,"",SUMIF('Eng GLA 6th, 7th, 8th'!$E$4:$DV$4,EQ$3,'Eng GLA 6th, 7th, 8th'!$E64:$DV64)))</f>
        <is>
          <t/>
        </is>
      </c>
      <c r="ER61" s="319" t="inlineStr">
        <f aca="false">IF($B61="","",IF(COUNTIFS('Eng GLA 6th, 7th, 8th'!$E$4:$DV$4,ER$3,'Eng GLA 6th, 7th, 8th'!$E64:$DV64,"&lt;&gt;")=0,"",SUMIF('Eng GLA 6th, 7th, 8th'!$E$4:$DV$4,ER$3,'Eng GLA 6th, 7th, 8th'!$E64:$DV64)))</f>
        <is>
          <t/>
        </is>
      </c>
      <c r="ES61" s="319" t="inlineStr">
        <f aca="false">IF($B61="","",IF(COUNTIFS('Eng GLA 6th, 7th, 8th'!$E$4:$DV$4,ES$3,'Eng GLA 6th, 7th, 8th'!$E64:$DV64,"&lt;&gt;")=0,"",SUMIF('Eng GLA 6th, 7th, 8th'!$E$4:$DV$4,ES$3,'Eng GLA 6th, 7th, 8th'!$E64:$DV64)))</f>
        <is>
          <t/>
        </is>
      </c>
      <c r="ET61" s="319" t="inlineStr">
        <f aca="false">IF($B61="","",IF(COUNTIFS('Eng GLA 6th, 7th, 8th'!$E$4:$DV$4,ET$3,'Eng GLA 6th, 7th, 8th'!$E64:$DV64,"&lt;&gt;")=0,"",SUMIF('Eng GLA 6th, 7th, 8th'!$E$4:$DV$4,ET$3,'Eng GLA 6th, 7th, 8th'!$E64:$DV64)))</f>
        <is>
          <t/>
        </is>
      </c>
      <c r="EU61" s="319" t="inlineStr">
        <f aca="false">IF($B61="","",IF(COUNTIFS('Eng GLA 6th, 7th, 8th'!$E$4:$DV$4,EU$3,'Eng GLA 6th, 7th, 8th'!$E64:$DV64,"&lt;&gt;")=0,"",SUMIF('Eng GLA 6th, 7th, 8th'!$E$4:$DV$4,EU$3,'Eng GLA 6th, 7th, 8th'!$E64:$DV64)))</f>
        <is>
          <t/>
        </is>
      </c>
      <c r="EV61" s="319" t="inlineStr">
        <f aca="false">IF($B61="","",IF(COUNTIFS('Eng GLA 6th, 7th, 8th'!$E$4:$DV$4,EV$3,'Eng GLA 6th, 7th, 8th'!$E64:$DV64,"&lt;&gt;")=0,"",SUMIF('Eng GLA 6th, 7th, 8th'!$E$4:$DV$4,EV$3,'Eng GLA 6th, 7th, 8th'!$E64:$DV64)))</f>
        <is>
          <t/>
        </is>
      </c>
      <c r="EW61" s="319" t="inlineStr">
        <f aca="false">IF($B61="","",IF(COUNTIFS('Eng GLA 6th, 7th, 8th'!$E$4:$DV$4,EW$3,'Eng GLA 6th, 7th, 8th'!$E64:$DV64,"&lt;&gt;")=0,"",SUMIF('Eng GLA 6th, 7th, 8th'!$E$4:$DV$4,EW$3,'Eng GLA 6th, 7th, 8th'!$E64:$DV64)))</f>
        <is>
          <t/>
        </is>
      </c>
      <c r="EX61" s="319" t="inlineStr">
        <f aca="false">IF($B61="","",IF(COUNTIFS('Eng GLA 6th, 7th, 8th'!$E$4:$DV$4,EX$3,'Eng GLA 6th, 7th, 8th'!$E64:$DV64,"&lt;&gt;")=0,"",SUMIF('Eng GLA 6th, 7th, 8th'!$E$4:$DV$4,EX$3,'Eng GLA 6th, 7th, 8th'!$E64:$DV64)))</f>
        <is>
          <t/>
        </is>
      </c>
      <c r="EY61" s="319" t="inlineStr">
        <f aca="false">IF($B61="","",IF(COUNTIFS('Eng GLA 6th, 7th, 8th'!$E$4:$DV$4,EY$3,'Eng GLA 6th, 7th, 8th'!$E64:$DV64,"&lt;&gt;")=0,"",SUMIF('Eng GLA 6th, 7th, 8th'!$E$4:$DV$4,EY$3,'Eng GLA 6th, 7th, 8th'!$E64:$DV64)))</f>
        <is>
          <t/>
        </is>
      </c>
      <c r="EZ61" s="322" t="inlineStr">
        <f aca="false">IF('Cover Sheet'!$AC$6="8th", 'Eng GLA 6th, 7th, 8th'!CG64, "")</f>
        <is>
          <t/>
        </is>
      </c>
      <c r="FA61" s="319" t="inlineStr">
        <f aca="false">IF($B61="","",IF(COUNTIFS('Eng GLA 6th, 7th, 8th'!$E$4:$DV$4,FA$3,'Eng GLA 6th, 7th, 8th'!$E64:$DV64,"&lt;&gt;")=0,"",SUMIF('Eng GLA 6th, 7th, 8th'!$E$4:$DV$4,FA$3,'Eng GLA 6th, 7th, 8th'!$E64:$DV64)))</f>
        <is>
          <t/>
        </is>
      </c>
      <c r="FB61" s="319" t="inlineStr">
        <f aca="false">IF($B61="","",IF(COUNTIFS('Eng GLA 6th, 7th, 8th'!$E$4:$DV$4,FB$3,'Eng GLA 6th, 7th, 8th'!$E64:$DV64,"&lt;&gt;")=0,"",SUMIF('Eng GLA 6th, 7th, 8th'!$E$4:$DV$4,FB$3,'Eng GLA 6th, 7th, 8th'!$E64:$DV64)))</f>
        <is>
          <t/>
        </is>
      </c>
      <c r="FC61" s="319" t="inlineStr">
        <f aca="false">IF($B61="","",IF(COUNTIFS('Eng GLA 6th, 7th, 8th'!$E$4:$DV$4,FC$3,'Eng GLA 6th, 7th, 8th'!$E64:$DV64,"&lt;&gt;")=0,"",SUMIF('Eng GLA 6th, 7th, 8th'!$E$4:$DV$4,FC$3,'Eng GLA 6th, 7th, 8th'!$E64:$DV64)))</f>
        <is>
          <t/>
        </is>
      </c>
      <c r="FD61" s="319" t="inlineStr">
        <f aca="false">IF($B61="","",IF(COUNTIFS('Eng GLA 6th, 7th, 8th'!$E$4:$DV$4,FD$3,'Eng GLA 6th, 7th, 8th'!$E64:$DV64,"&lt;&gt;")=0,"",SUMIF('Eng GLA 6th, 7th, 8th'!$E$4:$DV$4,FD$3,'Eng GLA 6th, 7th, 8th'!$E64:$DV64)))</f>
        <is>
          <t/>
        </is>
      </c>
      <c r="FE61" s="319" t="inlineStr">
        <f aca="false">IF($B61="","",IF(COUNTIFS('Eng GLA 6th, 7th, 8th'!$E$4:$DV$4,FE$3,'Eng GLA 6th, 7th, 8th'!$E64:$DV64,"&lt;&gt;")=0,"",SUMIF('Eng GLA 6th, 7th, 8th'!$E$4:$DV$4,FE$3,'Eng GLA 6th, 7th, 8th'!$E64:$DV64)))</f>
        <is>
          <t/>
        </is>
      </c>
      <c r="FF61" s="319" t="inlineStr">
        <f aca="false">IF($B61="","",IF(COUNTIFS('Eng GLA 6th, 7th, 8th'!$E$4:$DV$4,FF$3,'Eng GLA 6th, 7th, 8th'!$E64:$DV64,"&lt;&gt;")=0,"",SUMIF('Eng GLA 6th, 7th, 8th'!$E$4:$DV$4,FF$3,'Eng GLA 6th, 7th, 8th'!$E64:$DV64)))</f>
        <is>
          <t/>
        </is>
      </c>
      <c r="FG61" s="319" t="inlineStr">
        <f aca="false">IF($B61="","",IF(COUNTIFS('Eng GLA 6th, 7th, 8th'!$E$4:$DV$4,FG$3,'Eng GLA 6th, 7th, 8th'!$E64:$DV64,"&lt;&gt;")=0,"",SUMIF('Eng GLA 6th, 7th, 8th'!$E$4:$DV$4,FG$3,'Eng GLA 6th, 7th, 8th'!$E64:$DV64)))</f>
        <is>
          <t/>
        </is>
      </c>
      <c r="FH61" s="319" t="inlineStr">
        <f aca="false">IF($B61="","",IF(COUNTIFS('Eng GLA 6th, 7th, 8th'!$E$4:$DV$4,FH$3,'Eng GLA 6th, 7th, 8th'!$E64:$DV64,"&lt;&gt;")=0,"",SUMIF('Eng GLA 6th, 7th, 8th'!$E$4:$DV$4,FH$3,'Eng GLA 6th, 7th, 8th'!$E64:$DV64)))</f>
        <is>
          <t/>
        </is>
      </c>
      <c r="FI61" s="319" t="inlineStr">
        <f aca="false">IF($B61="","",IF(COUNTIFS('Eng GLA 6th, 7th, 8th'!$E$4:$DV$4,FI$3,'Eng GLA 6th, 7th, 8th'!$E64:$DV64,"&lt;&gt;")=0,"",SUMIF('Eng GLA 6th, 7th, 8th'!$E$4:$DV$4,FI$3,'Eng GLA 6th, 7th, 8th'!$E64:$DV64)))</f>
        <is>
          <t/>
        </is>
      </c>
      <c r="FJ61" s="319" t="inlineStr">
        <f aca="false">IF($B61="","",IF(COUNTIFS('Eng GLA 6th, 7th, 8th'!$E$4:$DV$4,FJ$3,'Eng GLA 6th, 7th, 8th'!$E64:$DV64,"&lt;&gt;")=0,"",SUMIF('Eng GLA 6th, 7th, 8th'!$E$4:$DV$4,FJ$3,'Eng GLA 6th, 7th, 8th'!$E64:$DV64)))</f>
        <is>
          <t/>
        </is>
      </c>
      <c r="FK61" s="319" t="inlineStr">
        <f aca="false">IF($B61="","",IF(COUNTIFS('Eng GLA 6th, 7th, 8th'!$E$4:$DV$4,FK$3,'Eng GLA 6th, 7th, 8th'!$E64:$DV64,"&lt;&gt;")=0,"",SUMIF('Eng GLA 6th, 7th, 8th'!$E$4:$DV$4,FK$3,'Eng GLA 6th, 7th, 8th'!$E64:$DV64)))</f>
        <is>
          <t/>
        </is>
      </c>
      <c r="FL61" s="319" t="inlineStr">
        <f aca="false">IF($B61="","",IF(COUNTIFS('Eng GLA 6th, 7th, 8th'!$E$4:$DV$4,FL$3,'Eng GLA 6th, 7th, 8th'!$E64:$DV64,"&lt;&gt;")=0,"",SUMIF('Eng GLA 6th, 7th, 8th'!$E$4:$DV$4,FL$3,'Eng GLA 6th, 7th, 8th'!$E64:$DV64)))</f>
        <is>
          <t/>
        </is>
      </c>
      <c r="FM61" s="319" t="inlineStr">
        <f aca="false">IF($B61="","",IF(COUNTIFS('Eng GLA 6th, 7th, 8th'!$E$4:$DV$4,FM$3,'Eng GLA 6th, 7th, 8th'!$E64:$DV64,"&lt;&gt;")=0,"",SUMIF('Eng GLA 6th, 7th, 8th'!$E$4:$DV$4,FM$3,'Eng GLA 6th, 7th, 8th'!$E64:$DV64)))</f>
        <is>
          <t/>
        </is>
      </c>
      <c r="FN61" s="319" t="inlineStr">
        <f aca="false">IF($B61="","",IF(COUNTIFS('Eng GLA 6th, 7th, 8th'!$E$4:$DV$4,FN$3,'Eng GLA 6th, 7th, 8th'!$E64:$DV64,"&lt;&gt;")=0,"",SUMIF('Eng GLA 6th, 7th, 8th'!$E$4:$DV$4,FN$3,'Eng GLA 6th, 7th, 8th'!$E64:$DV64)))</f>
        <is>
          <t/>
        </is>
      </c>
      <c r="FO61" s="319" t="inlineStr">
        <f aca="false">IF($B61="","",IF(COUNTIFS('Eng GLA 6th, 7th, 8th'!$E$4:$DV$4,FO$3,'Eng GLA 6th, 7th, 8th'!$E64:$DV64,"&lt;&gt;")=0,"",SUMIF('Eng GLA 6th, 7th, 8th'!$E$4:$DV$4,FO$3,'Eng GLA 6th, 7th, 8th'!$E64:$DV64)))</f>
        <is>
          <t/>
        </is>
      </c>
    </row>
    <row r="62" customFormat="false" ht="12.75" hidden="false" customHeight="true" outlineLevel="0" collapsed="false">
      <c r="A62" s="315" t="n">
        <v>58</v>
      </c>
      <c r="B62" s="315" t="inlineStr">
        <f aca="false">'English Scores- Leveled papers'!B64</f>
        <is>
          <t/>
        </is>
      </c>
      <c r="C62" s="315"/>
      <c r="D62" s="316" t="inlineStr">
        <f aca="false">IF(OR(B62="",H62="",'Cover Sheet'!E62=""),"",'Cover Sheet'!E62)</f>
        <is>
          <t/>
        </is>
      </c>
      <c r="E62" s="316" t="inlineStr">
        <f aca="false">IF(OR(B62="",H62="",'Cover Sheet'!F62=""),"",'Cover Sheet'!F62)</f>
        <is>
          <t/>
        </is>
      </c>
      <c r="F62" s="316" t="inlineStr">
        <f aca="false">IF(OR(B62="",H62="",'Cover Sheet'!H62=""),"",'Cover Sheet'!H62)</f>
        <is>
          <t/>
        </is>
      </c>
      <c r="G62" s="316"/>
      <c r="H62" s="316" t="inlineStr">
        <f aca="false">IF(OR(B62="",COUNT('English Scores- Leveled papers'!H64:KM64)=0),"",IF((AND(AB62&gt;=(70/100),AB62&lt;1.1)),9,IF((AND(AA62&gt;=(70/100),AA62&lt;1.1)),8,IF((AND(Z62&gt;=(70/100),Z62&lt;1.1)),7,IF((AND(Y62&gt;=(70/100),Y62&lt;1.1)),6,IF(AND(X62&gt;=0.7,X62&lt;1.1),5.5,IF(AND(W62&gt;=0.7,W62&lt;1.1),5,IF(AND(V62&gt;=0.7,V62&lt;1.1),4.5,IF(AND(U62&gt;=0.7,U62&lt;1.1),4,IF(AND(T62&gt;=0.7,T62&lt;1.1),3.5,IF(AND(S62&gt;=0.7,S62&lt;1.1),3,IF(AND(R62&gt;=0.7,R62&lt;1.1),2.5,IF(AND(Q62&gt;=0.7,Q62&lt;1.1),2,IF(AND(P62&gt;=0.7,P62&lt;1.1),1.5,IF(AND(O62&gt;=0.7,O62&lt;1.1),1,IF(AND(N62&gt;=0.7,N62&lt;1.1),0.5,IF(AND(M62&gt;=0.7,M62&lt;1.1),0.2,IF(AND(L62&gt;=0.7,L62&lt;1.1),0,IF(COUNT('English Scores- Leveled papers'!H64:M64)=0,"",-0.5)))))))))))))))))))</f>
        <is>
          <t/>
        </is>
      </c>
      <c r="I62" s="317" t="str">
        <f aca="false">IFERROR(IF(OR(B62="",H62=""),"",IF((AND(AB62&gt;=(70/100),AB62&lt;1.1)),AB62,IF(AND((AA62)&gt;=(70/100),AA62&lt;1.1),AA62,IF((AND((Z62)&gt;=(70/100),Z62&lt;1.1)),Z62,IF(AND((Y62)&gt;=(70/100),Y62&lt;1.1),Y62,IF(AND(X62&gt;=0.7,X62&lt;1.1),X62,IF(AND((W62)&gt;=0.7,W62&lt;1.1),W62,IF(AND((V62)&gt;=0.7,V62&lt;1.1),V62,IF(AND((U62)&gt;=0.7,U62&lt;1.1),U62,IF(AND((T62)&gt;=0.7,T62&lt;1.1),T62,IF(AND((S62)&gt;=0.7,S62&lt;1.1),S62,IF(AND((R62)&gt;=0.7,R62&lt;1.1),R62,IF(AND((Q62)&gt;=0.7,Q62&lt;1.1),Q62,IF(AND((P62)&gt;=0.7,P62&lt;1.1),P62,IF(AND((O62)&gt;=0.7,O62&lt;1.1),O62,IF(AND((N62)&gt;=0.7,N62&lt;1.1),N62,IF(AND((M62)&gt;=0.7,M62&lt;1.1),M62,IF(AND((L62)&gt;=0.7,L62&lt;1.1),L62,L62)))))))))))))))))),"")</f>
        <v/>
      </c>
      <c r="J62" s="317" t="str">
        <f aca="false">IF((OR(B62="",H62="")),"",IF(AND((AB62)&gt;=(70/100),AB62&lt;1.1),"",IF((AND((AA62)&gt;=(70/100),AA62&lt;1.1)),AB62,IF((AND((Z62)&gt;=(70/100),Z62&lt;1.1)),AA62,IF((AND((Y62)&gt;=(70/100),Y62&lt;1.1)),Z62,IF(AND((X62)&gt;=0.7,X62&lt;1.1),Y62,IF(AND((W62)&gt;=0.7,W62&lt;1.1),X62,IF(AND((V62)&gt;=0.7,V62&lt;1.1),W62,IF(AND((U62)&gt;=0.7,U62&lt;1.1),V62,IF(AND((T62)&gt;=0.7,T62&lt;1.1),U62,IF(AND((S62)&gt;=0.7,S62&lt;1.1),T62,IF(AND((R62)&gt;=0.7,R62&lt;1.1),S62,IF(AND((Q62)&gt;=0.7,Q62&lt;1.1),R62,IF(AND((P62)&gt;=0.7,P62&lt;1.1),Q62,IF(AND((O62)&gt;=0.7,O62&lt;1.1),P62,IF(AND((N62)&gt;=0.7,N62&lt;1.1),O62,IF(AND((M62)&gt;=0.7,M62&lt;1.1),N62,IF(AND((L62)&gt;=0.7,L62&lt;1.1),M62,""))))))))))))))))))</f>
        <v/>
      </c>
      <c r="K62" s="317" t="str">
        <f aca="false">IF((OR(B62="",H62="")),"",IF(AND((AB62)&gt;=(70/100),AB62&lt;1.1),AA62,IF((AND((AA62)&gt;=(70/100),AA62&lt;1.1)),Z62,IF((AND((Z62)&gt;=(70/100),Z62&lt;1.1)),Y62,IF((AND((Y62)&gt;=(70/100),Y62&lt;1.1)),X62,IF(AND((X62)&gt;=0.7,X62&lt;1.1),W62,IF(AND((W62)&gt;=0.7,W62&lt;1.1),V62,IF(AND((V62)&gt;=0.7,V62&lt;1.1),U62,IF(AND((U62)&gt;=0.7,U62&lt;1.1),T62,IF(AND((T62)&gt;=0.7,T62&lt;1.1),S62,IF(AND((S62)&gt;=0.7,S62&lt;1.1),R62,IF(AND((R62)&gt;=0.7,R62&lt;1.1),Q62,IF(AND((Q62)&gt;=0.7,Q62&lt;1.1),P62,IF(AND((P62)&gt;=0.7,P62&lt;1.1),O62,IF(AND((O62)&gt;=0.7,O62&lt;1.1),N62,IF(AND((N62)&gt;=0.7,N62&lt;1.1),M62,IF(AND((M62)&gt;=0.7,M62&lt;1.1),L62,IF(AND((L62)&gt;=0.7,L62&lt;1.1),"",""))))))))))))))))))</f>
        <v/>
      </c>
      <c r="L62" s="318" t="str">
        <f aca="false">IFERROR(IF((B62=""),"",(IF(COUNT(AC62:AG62)=0,"",ROUND(SUM(AC62:AG62)/SUM($AC$2:$AG$2),1)))),"")</f>
        <v/>
      </c>
      <c r="M62" s="318" t="str">
        <f aca="false">IFERROR(IF((B62=""),"",(IF(COUNT(AH62:AL62)=0,"",ROUND(SUM(AH62:AL62)/SUM($AH$2:$AL$2),1)))),"")</f>
        <v/>
      </c>
      <c r="N62" s="318" t="str">
        <f aca="false">IFERROR(IF((B62=""),"",(IF(COUNT(AM62:AQ62)=0,"",ROUND(SUM(AM62:AQ62)/SUM($AM$2:$AQ$2),1)))),"")</f>
        <v/>
      </c>
      <c r="O62" s="318" t="str">
        <f aca="false">IFERROR(IF((B62=""),"",(IF(COUNT(AR62:AV62)=0,"",ROUND(SUM(AR62:AV62)/SUM($AR$2:$AV$2),1)))),"")</f>
        <v/>
      </c>
      <c r="P62" s="318" t="str">
        <f aca="false">IFERROR(IF((B62=""),"",(IF(COUNT(AX62:BB62)=0,"",ROUND(SUM(AX62:BB62)/SUM($AX$2:$BB$2),1)))),"")</f>
        <v/>
      </c>
      <c r="Q62" s="318" t="str">
        <f aca="false">IFERROR(IF((B62=""),"",(IF(COUNT(BD62:BJ62)=0,"",ROUND(SUM(BD62:BJ62)/SUM($BD$2:$BJ$2),1)))),0)</f>
        <v/>
      </c>
      <c r="R62" s="318" t="str">
        <f aca="false">IFERROR(IF((B62=""),"",(IF(COUNT(BL62:BS62)=0,"",ROUND(SUM(BL62:BR62)/SUM($BL$2:$BR$2),1)))),0)</f>
        <v/>
      </c>
      <c r="S62" s="318" t="str">
        <f aca="false">IFERROR(IF((B62=""),"",(IF(COUNT(BT62:CB62)=0,"",ROUND(SUM(BT62:CA62)/SUM($BT$2:$CA$2),1)))),0)</f>
        <v/>
      </c>
      <c r="T62" s="318" t="str">
        <f aca="false">IFERROR(IF((B62=""),"",(IF(COUNT(CC62:CJ62)=0,"",ROUND(SUM(CC62:CI62)/SUM($CC$2:$CI$2),1)))),0)</f>
        <v/>
      </c>
      <c r="U62" s="318" t="str">
        <f aca="false">IFERROR(IF((B62=""),"",(IF(COUNT(CK62:CQ62)=0,"",ROUND(SUM(CK62:CQ62)/SUM($CK$2:$CQ$2),1)))),0)</f>
        <v/>
      </c>
      <c r="V62" s="318" t="str">
        <f aca="false">IFERROR(IF((B62=""),"",(IF(COUNT(CS62:CY62)=0,"",ROUND(SUM(CS62:CY62)/SUM($CS$2:$CY$2),1)))),0)</f>
        <v/>
      </c>
      <c r="W62" s="318" t="str">
        <f aca="false">IFERROR(IF((B62=""),"",(IF(COUNT(DA62:DI62)=0,"",ROUND(SUM(DA62:DI62)/SUM($DA$2:$DI$2),1)))),0)</f>
        <v/>
      </c>
      <c r="X62" s="318" t="str">
        <f aca="false">IFERROR(IF((B62=""),"",(IF(COUNT(DK62:DP62)=0,"",ROUND(SUM(DK62:DP62)/SUM($DK$2:$DP$2),1)))),0)</f>
        <v/>
      </c>
      <c r="Y62" s="318"/>
      <c r="Z62" s="318"/>
      <c r="AA62" s="318"/>
      <c r="AB62" s="318"/>
      <c r="AC62" s="319" t="inlineStr">
        <f aca="false">IF($B62="","",IF(COUNTIFS('English Scores- Leveled papers'!$H$4:$KM$4,AC$3,'English Scores- Leveled papers'!$H64:$KM64,"&lt;&gt;")=0,"",SUMIF('English Scores- Leveled papers'!$H$4:$KM$4,AC$3,'English Scores- Leveled papers'!$H64:$KM64)))</f>
        <is>
          <t/>
        </is>
      </c>
      <c r="AD62" s="319" t="inlineStr">
        <f aca="false">IF($B62="","",IF(COUNTIFS('English Scores- Leveled papers'!$H$4:$KM$4,AD$3,'English Scores- Leveled papers'!$H64:$KM64,"&lt;&gt;")=0,"",SUMIF('English Scores- Leveled papers'!$H$4:$KM$4,AD$3,'English Scores- Leveled papers'!$H64:$KM64)))</f>
        <is>
          <t/>
        </is>
      </c>
      <c r="AE62" s="319" t="inlineStr">
        <f aca="false">IF($B62="","",IF(COUNTIFS('English Scores- Leveled papers'!$H$4:$KM$4,AE$3,'English Scores- Leveled papers'!$H64:$KM64,"&lt;&gt;")=0,"",SUMIF('English Scores- Leveled papers'!$H$4:$KM$4,AE$3,'English Scores- Leveled papers'!$H64:$KM64)))</f>
        <is>
          <t/>
        </is>
      </c>
      <c r="AF62" s="319" t="inlineStr">
        <f aca="false">IF($B62="","",IF(COUNTIFS('English Scores- Leveled papers'!$H$4:$KM$4,AF$3,'English Scores- Leveled papers'!$H64:$KM64,"&lt;&gt;")=0,"",SUMIF('English Scores- Leveled papers'!$H$4:$KM$4,AF$3,'English Scores- Leveled papers'!$H64:$KM64)))</f>
        <is>
          <t/>
        </is>
      </c>
      <c r="AG62" s="319" t="inlineStr">
        <f aca="false">IF($B62="","",IF(COUNTIFS('English Scores- Leveled papers'!$H$4:$KM$4,AG$3,'English Scores- Leveled papers'!$H64:$KM64,"&lt;&gt;")=0,"",SUMIF('English Scores- Leveled papers'!$H$4:$KM$4,AG$3,'English Scores- Leveled papers'!$H64:$KM64)))</f>
        <is>
          <t/>
        </is>
      </c>
      <c r="AH62" s="319" t="inlineStr">
        <f aca="false">IF($B62="","",IF(COUNTIFS('English Scores- Leveled papers'!$H$4:$KM$4,AH$3,'English Scores- Leveled papers'!$H64:$KM64,"&lt;&gt;")=0,"",SUMIF('English Scores- Leveled papers'!$H$4:$KM$4,AH$3,'English Scores- Leveled papers'!$H64:$KM64)))</f>
        <is>
          <t/>
        </is>
      </c>
      <c r="AI62" s="319" t="inlineStr">
        <f aca="false">IF($B62="","",IF(COUNTIFS('English Scores- Leveled papers'!$H$4:$KM$4,AI$3,'English Scores- Leveled papers'!$H64:$KM64,"&lt;&gt;")=0,"",SUMIF('English Scores- Leveled papers'!$H$4:$KM$4,AI$3,'English Scores- Leveled papers'!$H64:$KM64)))</f>
        <is>
          <t/>
        </is>
      </c>
      <c r="AJ62" s="319" t="inlineStr">
        <f aca="false">IF($B62="","",IF(COUNTIFS('English Scores- Leveled papers'!$H$4:$KM$4,AJ$3,'English Scores- Leveled papers'!$H64:$KM64,"&lt;&gt;")=0,"",SUMIF('English Scores- Leveled papers'!$H$4:$KM$4,AJ$3,'English Scores- Leveled papers'!$H64:$KM64)))</f>
        <is>
          <t/>
        </is>
      </c>
      <c r="AK62" s="319" t="inlineStr">
        <f aca="false">IF($B62="","",IF(COUNTIFS('English Scores- Leveled papers'!$H$4:$KM$4,AK$3,'English Scores- Leveled papers'!$H64:$KM64,"&lt;&gt;")=0,"",SUMIF('English Scores- Leveled papers'!$H$4:$KM$4,AK$3,'English Scores- Leveled papers'!$H64:$KM64)))</f>
        <is>
          <t/>
        </is>
      </c>
      <c r="AL62" s="319" t="inlineStr">
        <f aca="false">IF($B62="","",IF(COUNTIFS('English Scores- Leveled papers'!$H$4:$KM$4,AL$3,'English Scores- Leveled papers'!$H64:$KM64,"&lt;&gt;")=0,"",SUMIF('English Scores- Leveled papers'!$H$4:$KM$4,AL$3,'English Scores- Leveled papers'!$H64:$KM64)))</f>
        <is>
          <t/>
        </is>
      </c>
      <c r="AM62" s="319" t="inlineStr">
        <f aca="false">IF($B62="","",IF(COUNTIFS('English Scores- Leveled papers'!$H$4:$KM$4,AM$3,'English Scores- Leveled papers'!$H64:$KM64,"&lt;&gt;")=0,"",SUMIF('English Scores- Leveled papers'!$H$4:$KM$4,AM$3,'English Scores- Leveled papers'!$H64:$KM64)))</f>
        <is>
          <t/>
        </is>
      </c>
      <c r="AN62" s="319" t="inlineStr">
        <f aca="false">IF($B62="","",IF(COUNTIFS('English Scores- Leveled papers'!$H$4:$KM$4,AN$3,'English Scores- Leveled papers'!$H64:$KM64,"&lt;&gt;")=0,"",SUMIF('English Scores- Leveled papers'!$H$4:$KM$4,AN$3,'English Scores- Leveled papers'!$H64:$KM64)))</f>
        <is>
          <t/>
        </is>
      </c>
      <c r="AO62" s="319" t="inlineStr">
        <f aca="false">IF($B62="","",IF(COUNTIFS('English Scores- Leveled papers'!$H$4:$KM$4,AO$3,'English Scores- Leveled papers'!$H64:$KM64,"&lt;&gt;")=0,"",SUMIF('English Scores- Leveled papers'!$H$4:$KM$4,AO$3,'English Scores- Leveled papers'!$H64:$KM64)))</f>
        <is>
          <t/>
        </is>
      </c>
      <c r="AP62" s="319" t="inlineStr">
        <f aca="false">IF($B62="","",IF(COUNTIFS('English Scores- Leveled papers'!$H$4:$KM$4,AP$3,'English Scores- Leveled papers'!$H64:$KM64,"&lt;&gt;")=0,"",SUMIF('English Scores- Leveled papers'!$H$4:$KM$4,AP$3,'English Scores- Leveled papers'!$H64:$KM64)))</f>
        <is>
          <t/>
        </is>
      </c>
      <c r="AQ62" s="319" t="inlineStr">
        <f aca="false">IF($B62="","",IF(COUNTIFS('English Scores- Leveled papers'!$H$4:$KM$4,AQ$3,'English Scores- Leveled papers'!$H64:$KM64,"&lt;&gt;")=0,"",SUMIF('English Scores- Leveled papers'!$H$4:$KM$4,AQ$3,'English Scores- Leveled papers'!$H64:$KM64)))</f>
        <is>
          <t/>
        </is>
      </c>
      <c r="AR62" s="319" t="inlineStr">
        <f aca="false">IF($B62="","",IF(COUNTIFS('English Scores- Leveled papers'!$H$4:$KM$4,AR$3,'English Scores- Leveled papers'!$H64:$KM64,"&lt;&gt;")=0,"",SUMIF('English Scores- Leveled papers'!$H$4:$KM$4,AR$3,'English Scores- Leveled papers'!$H64:$KM64)))</f>
        <is>
          <t/>
        </is>
      </c>
      <c r="AS62" s="319" t="inlineStr">
        <f aca="false">IF($B62="","",IF(COUNTIFS('English Scores- Leveled papers'!$H$4:$KM$4,AS$3,'English Scores- Leveled papers'!$H64:$KM64,"&lt;&gt;")=0,"",SUMIF('English Scores- Leveled papers'!$H$4:$KM$4,AS$3,'English Scores- Leveled papers'!$H64:$KM64)))</f>
        <is>
          <t/>
        </is>
      </c>
      <c r="AT62" s="319" t="inlineStr">
        <f aca="false">IF($B62="","",IF(COUNTIFS('English Scores- Leveled papers'!$H$4:$KM$4,AT$3,'English Scores- Leveled papers'!$H64:$KM64,"&lt;&gt;")=0,"",SUMIF('English Scores- Leveled papers'!$H$4:$KM$4,AT$3,'English Scores- Leveled papers'!$H64:$KM64)))</f>
        <is>
          <t/>
        </is>
      </c>
      <c r="AU62" s="319" t="inlineStr">
        <f aca="false">IF($B62="","",IF(COUNTIFS('English Scores- Leveled papers'!$H$4:$KM$4,AU$3,'English Scores- Leveled papers'!$H64:$KM64,"&lt;&gt;")=0,"",SUMIF('English Scores- Leveled papers'!$H$4:$KM$4,AU$3,'English Scores- Leveled papers'!$H64:$KM64)))</f>
        <is>
          <t/>
        </is>
      </c>
      <c r="AV62" s="319" t="inlineStr">
        <f aca="false">IF($B62="","",IF(COUNTIFS('English Scores- Leveled papers'!$H$4:$KM$4,AV$3,'English Scores- Leveled papers'!$H64:$KM64,"&lt;&gt;")=0,"",SUMIF('English Scores- Leveled papers'!$H$4:$KM$4,AV$3,'English Scores- Leveled papers'!$H64:$KM64)))</f>
        <is>
          <t/>
        </is>
      </c>
      <c r="AW62" s="319" t="inlineStr">
        <f aca="false">IF($B62="","",IF(COUNTIFS('English Scores- Leveled papers'!$H$4:$KM$4,AW$3,'English Scores- Leveled papers'!$H64:$KM64,"&lt;&gt;")=0,"",SUMIF('English Scores- Leveled papers'!$H$4:$KM$4,AW$3,'English Scores- Leveled papers'!$H64:$KM64)))</f>
        <is>
          <t/>
        </is>
      </c>
      <c r="AX62" s="319" t="inlineStr">
        <f aca="false">IF($B62="","",IF(COUNTIFS('English Scores- Leveled papers'!$H$4:$KM$4,AX$3,'English Scores- Leveled papers'!$H64:$KM64,"&lt;&gt;")=0,"",SUMIF('English Scores- Leveled papers'!$H$4:$KM$4,AX$3,'English Scores- Leveled papers'!$H64:$KM64)))</f>
        <is>
          <t/>
        </is>
      </c>
      <c r="AY62" s="319" t="inlineStr">
        <f aca="false">IF($B62="","",IF(COUNTIFS('English Scores- Leveled papers'!$H$4:$KM$4,AY$3,'English Scores- Leveled papers'!$H64:$KM64,"&lt;&gt;")=0,"",SUMIF('English Scores- Leveled papers'!$H$4:$KM$4,AY$3,'English Scores- Leveled papers'!$H64:$KM64)))</f>
        <is>
          <t/>
        </is>
      </c>
      <c r="AZ62" s="319" t="inlineStr">
        <f aca="false">IF($B62="","",IF(COUNTIFS('English Scores- Leveled papers'!$H$4:$KM$4,AZ$3,'English Scores- Leveled papers'!$H64:$KM64,"&lt;&gt;")=0,"",SUMIF('English Scores- Leveled papers'!$H$4:$KM$4,AZ$3,'English Scores- Leveled papers'!$H64:$KM64)))</f>
        <is>
          <t/>
        </is>
      </c>
      <c r="BA62" s="319" t="inlineStr">
        <f aca="false">IF($B62="","",IF(COUNTIFS('English Scores- Leveled papers'!$H$4:$KM$4,BA$3,'English Scores- Leveled papers'!$H64:$KM64,"&lt;&gt;")=0,"",SUMIF('English Scores- Leveled papers'!$H$4:$KM$4,BA$3,'English Scores- Leveled papers'!$H64:$KM64)))</f>
        <is>
          <t/>
        </is>
      </c>
      <c r="BB62" s="319" t="inlineStr">
        <f aca="false">IF($B62="","",IF(COUNTIFS('English Scores- Leveled papers'!$H$4:$KM$4,BB$3,'English Scores- Leveled papers'!$H64:$KM64,"&lt;&gt;")=0,"",SUMIF('English Scores- Leveled papers'!$H$4:$KM$4,BB$3,'English Scores- Leveled papers'!$H64:$KM64)))</f>
        <is>
          <t/>
        </is>
      </c>
      <c r="BC62" s="319" t="inlineStr">
        <f aca="false">IF($B62="","",IF(COUNTIFS('English Scores- Leveled papers'!$H$4:$KM$4,BC$3,'English Scores- Leveled papers'!$H64:$KM64,"&lt;&gt;")=0,"",SUMIF('English Scores- Leveled papers'!$H$4:$KM$4,BC$3,'English Scores- Leveled papers'!$H64:$KM64)))</f>
        <is>
          <t/>
        </is>
      </c>
      <c r="BD62" s="319" t="inlineStr">
        <f aca="false">IF($B62="","",IF(COUNTIFS('English Scores- Leveled papers'!$H$4:$KM$4,BD$3,'English Scores- Leveled papers'!$H64:$KM64,"&lt;&gt;")=0,"",SUMIF('English Scores- Leveled papers'!$H$4:$KM$4,BD$3,'English Scores- Leveled papers'!$H64:$KM64)))</f>
        <is>
          <t/>
        </is>
      </c>
      <c r="BE62" s="319" t="inlineStr">
        <f aca="false">IF($B62="","",IF(COUNTIFS('English Scores- Leveled papers'!$H$4:$KM$4,BE$3,'English Scores- Leveled papers'!$H64:$KM64,"&lt;&gt;")=0,"",SUMIF('English Scores- Leveled papers'!$H$4:$KM$4,BE$3,'English Scores- Leveled papers'!$H64:$KM64)))</f>
        <is>
          <t/>
        </is>
      </c>
      <c r="BF62" s="319" t="inlineStr">
        <f aca="false">IF($B62="","",IF(COUNTIFS('English Scores- Leveled papers'!$H$4:$KM$4,BF$3,'English Scores- Leveled papers'!$H64:$KM64,"&lt;&gt;")=0,"",SUMIF('English Scores- Leveled papers'!$H$4:$KM$4,BF$3,'English Scores- Leveled papers'!$H64:$KM64)))</f>
        <is>
          <t/>
        </is>
      </c>
      <c r="BG62" s="319" t="inlineStr">
        <f aca="false">IF($B62="","",IF(COUNTIFS('English Scores- Leveled papers'!$H$4:$KM$4,BG$3,'English Scores- Leveled papers'!$H64:$KM64,"&lt;&gt;")=0,"",SUMIF('English Scores- Leveled papers'!$H$4:$KM$4,BG$3,'English Scores- Leveled papers'!$H64:$KM64)))</f>
        <is>
          <t/>
        </is>
      </c>
      <c r="BH62" s="319" t="inlineStr">
        <f aca="false">IF($B62="","",IF(COUNTIFS('English Scores- Leveled papers'!$H$4:$KM$4,BH$3,'English Scores- Leveled papers'!$H64:$KM64,"&lt;&gt;")=0,"",SUMIF('English Scores- Leveled papers'!$H$4:$KM$4,BH$3,'English Scores- Leveled papers'!$H64:$KM64)))</f>
        <is>
          <t/>
        </is>
      </c>
      <c r="BI62" s="319" t="inlineStr">
        <f aca="false">IF($B62="","",IF(COUNTIFS('English Scores- Leveled papers'!$H$4:$KM$4,BI$3,'English Scores- Leveled papers'!$H64:$KM64,"&lt;&gt;")=0,"",SUMIF('English Scores- Leveled papers'!$H$4:$KM$4,BI$3,'English Scores- Leveled papers'!$H64:$KM64)))</f>
        <is>
          <t/>
        </is>
      </c>
      <c r="BJ62" s="319" t="inlineStr">
        <f aca="false">IF($B62="","",IF(COUNTIFS('English Scores- Leveled papers'!$H$4:$KM$4,BJ$3,'English Scores- Leveled papers'!$H64:$KM64,"&lt;&gt;")=0,"",SUMIF('English Scores- Leveled papers'!$H$4:$KM$4,BJ$3,'English Scores- Leveled papers'!$H64:$KM64)))</f>
        <is>
          <t/>
        </is>
      </c>
      <c r="BK62" s="319" t="inlineStr">
        <f aca="false">IF($B62="","",IF(COUNTIFS('English Scores- Leveled papers'!$H$4:$KM$4,BK$3,'English Scores- Leveled papers'!$H64:$KM64,"&lt;&gt;")=0,"",SUMIF('English Scores- Leveled papers'!$H$4:$KM$4,BK$3,'English Scores- Leveled papers'!$H64:$KM64)))</f>
        <is>
          <t/>
        </is>
      </c>
      <c r="BL62" s="319" t="inlineStr">
        <f aca="false">IF($B62="","",IF(COUNTIFS('English Scores- Leveled papers'!$H$4:$KM$4,BL$3,'English Scores- Leveled papers'!$H64:$KM64,"&lt;&gt;")=0,"",SUMIF('English Scores- Leveled papers'!$H$4:$KM$4,BL$3,'English Scores- Leveled papers'!$H64:$KM64)))</f>
        <is>
          <t/>
        </is>
      </c>
      <c r="BM62" s="319" t="inlineStr">
        <f aca="false">IF($B62="","",IF(COUNTIFS('English Scores- Leveled papers'!$H$4:$KM$4,BM$3,'English Scores- Leveled papers'!$H64:$KM64,"&lt;&gt;")=0,"",SUMIF('English Scores- Leveled papers'!$H$4:$KM$4,BM$3,'English Scores- Leveled papers'!$H64:$KM64)))</f>
        <is>
          <t/>
        </is>
      </c>
      <c r="BN62" s="319" t="inlineStr">
        <f aca="false">IF($B62="","",IF(COUNTIFS('English Scores- Leveled papers'!$H$4:$KM$4,BN$3,'English Scores- Leveled papers'!$H64:$KM64,"&lt;&gt;")=0,"",SUMIF('English Scores- Leveled papers'!$H$4:$KM$4,BN$3,'English Scores- Leveled papers'!$H64:$KM64)))</f>
        <is>
          <t/>
        </is>
      </c>
      <c r="BO62" s="319" t="inlineStr">
        <f aca="false">IF($B62="","",IF(COUNTIFS('English Scores- Leveled papers'!$H$4:$KM$4,BO$3,'English Scores- Leveled papers'!$H64:$KM64,"&lt;&gt;")=0,"",SUMIF('English Scores- Leveled papers'!$H$4:$KM$4,BO$3,'English Scores- Leveled papers'!$H64:$KM64)))</f>
        <is>
          <t/>
        </is>
      </c>
      <c r="BP62" s="319" t="inlineStr">
        <f aca="false">IF($B62="","",IF(COUNTIFS('English Scores- Leveled papers'!$H$4:$KM$4,BP$3,'English Scores- Leveled papers'!$H64:$KM64,"&lt;&gt;")=0,"",SUMIF('English Scores- Leveled papers'!$H$4:$KM$4,BP$3,'English Scores- Leveled papers'!$H64:$KM64)))</f>
        <is>
          <t/>
        </is>
      </c>
      <c r="BQ62" s="319" t="inlineStr">
        <f aca="false">IF($B62="","",IF(COUNTIFS('English Scores- Leveled papers'!$H$4:$KM$4,BQ$3,'English Scores- Leveled papers'!$H64:$KM64,"&lt;&gt;")=0,"",SUMIF('English Scores- Leveled papers'!$H$4:$KM$4,BQ$3,'English Scores- Leveled papers'!$H64:$KM64)))</f>
        <is>
          <t/>
        </is>
      </c>
      <c r="BR62" s="319" t="inlineStr">
        <f aca="false">IF($B62="","",IF(COUNTIFS('English Scores- Leveled papers'!$H$4:$KM$4,BR$3,'English Scores- Leveled papers'!$H64:$KM64,"&lt;&gt;")=0,"",SUMIF('English Scores- Leveled papers'!$H$4:$KM$4,BR$3,'English Scores- Leveled papers'!$H64:$KM64)))</f>
        <is>
          <t/>
        </is>
      </c>
      <c r="BS62" s="319" t="inlineStr">
        <f aca="false">IF($B62="","",IF(COUNTIFS('English Scores- Leveled papers'!$H$4:$KM$4,BS$3,'English Scores- Leveled papers'!$H64:$KM64,"&lt;&gt;")=0,"",SUMIF('English Scores- Leveled papers'!$H$4:$KM$4,BS$3,'English Scores- Leveled papers'!$H64:$KM64)))</f>
        <is>
          <t/>
        </is>
      </c>
      <c r="BT62" s="319" t="inlineStr">
        <f aca="false">IF($B62="","",IF(COUNTIFS('English Scores- Leveled papers'!$H$4:$KM$4,BT$3,'English Scores- Leveled papers'!$H64:$KM64,"&lt;&gt;")=0,"",SUMIF('English Scores- Leveled papers'!$H$4:$KM$4,BT$3,'English Scores- Leveled papers'!$H64:$KM64)))</f>
        <is>
          <t/>
        </is>
      </c>
      <c r="BU62" s="319" t="inlineStr">
        <f aca="false">IF($B62="","",IF(COUNTIFS('English Scores- Leveled papers'!$H$4:$KM$4,BU$3,'English Scores- Leveled papers'!$H64:$KM64,"&lt;&gt;")=0,"",SUMIF('English Scores- Leveled papers'!$H$4:$KM$4,BU$3,'English Scores- Leveled papers'!$H64:$KM64)))</f>
        <is>
          <t/>
        </is>
      </c>
      <c r="BV62" s="319" t="inlineStr">
        <f aca="false">IF($B62="","",IF(COUNTIFS('English Scores- Leveled papers'!$H$4:$KM$4,BV$3,'English Scores- Leveled papers'!$H64:$KM64,"&lt;&gt;")=0,"",SUMIF('English Scores- Leveled papers'!$H$4:$KM$4,BV$3,'English Scores- Leveled papers'!$H64:$KM64)))</f>
        <is>
          <t/>
        </is>
      </c>
      <c r="BW62" s="319" t="inlineStr">
        <f aca="false">IF($B62="","",IF(COUNTIFS('English Scores- Leveled papers'!$H$4:$KM$4,BW$3,'English Scores- Leveled papers'!$H64:$KM64,"&lt;&gt;")=0,"",SUMIF('English Scores- Leveled papers'!$H$4:$KM$4,BW$3,'English Scores- Leveled papers'!$H64:$KM64)))</f>
        <is>
          <t/>
        </is>
      </c>
      <c r="BX62" s="319" t="inlineStr">
        <f aca="false">IF($B62="","",IF(COUNTIFS('English Scores- Leveled papers'!$H$4:$KM$4,BX$3,'English Scores- Leveled papers'!$H64:$KM64,"&lt;&gt;")=0,"",SUMIF('English Scores- Leveled papers'!$H$4:$KM$4,BX$3,'English Scores- Leveled papers'!$H64:$KM64)))</f>
        <is>
          <t/>
        </is>
      </c>
      <c r="BY62" s="319" t="inlineStr">
        <f aca="false">IF($B62="","",IF(COUNTIFS('English Scores- Leveled papers'!$H$4:$KM$4,BY$3,'English Scores- Leveled papers'!$H64:$KM64,"&lt;&gt;")=0,"",SUMIF('English Scores- Leveled papers'!$H$4:$KM$4,BY$3,'English Scores- Leveled papers'!$H64:$KM64)))</f>
        <is>
          <t/>
        </is>
      </c>
      <c r="BZ62" s="319" t="inlineStr">
        <f aca="false">IF($B62="","",IF(COUNTIFS('English Scores- Leveled papers'!$H$4:$KM$4,BZ$3,'English Scores- Leveled papers'!$H64:$KM64,"&lt;&gt;")=0,"",SUMIF('English Scores- Leveled papers'!$H$4:$KM$4,BZ$3,'English Scores- Leveled papers'!$H64:$KM64)))</f>
        <is>
          <t/>
        </is>
      </c>
      <c r="CA62" s="319" t="inlineStr">
        <f aca="false">IF($B62="","",IF(COUNTIFS('English Scores- Leveled papers'!$H$4:$KM$4,CA$3,'English Scores- Leveled papers'!$H64:$KM64,"&lt;&gt;")=0,"",SUMIF('English Scores- Leveled papers'!$H$4:$KM$4,CA$3,'English Scores- Leveled papers'!$H64:$KM64)))</f>
        <is>
          <t/>
        </is>
      </c>
      <c r="CB62" s="319" t="inlineStr">
        <f aca="false">IF($B62="","",IF(COUNTIFS('English Scores- Leveled papers'!$H$4:$KM$4,CB$3,'English Scores- Leveled papers'!$H64:$KM64,"&lt;&gt;")=0,"",SUMIF('English Scores- Leveled papers'!$H$4:$KM$4,CB$3,'English Scores- Leveled papers'!$H64:$KM64)))</f>
        <is>
          <t/>
        </is>
      </c>
      <c r="CC62" s="319" t="inlineStr">
        <f aca="false">IF($B62="","",IF(COUNTIFS('English Scores- Leveled papers'!$H$4:$KM$4,CC$3,'English Scores- Leveled papers'!$H64:$KM64,"&lt;&gt;")=0,"",SUMIF('English Scores- Leveled papers'!$H$4:$KM$4,CC$3,'English Scores- Leveled papers'!$H64:$KM64)))</f>
        <is>
          <t/>
        </is>
      </c>
      <c r="CD62" s="319" t="inlineStr">
        <f aca="false">IF($B62="","",IF(COUNTIFS('English Scores- Leveled papers'!$H$4:$KM$4,CD$3,'English Scores- Leveled papers'!$H64:$KM64,"&lt;&gt;")=0,"",SUMIF('English Scores- Leveled papers'!$H$4:$KM$4,CD$3,'English Scores- Leveled papers'!$H64:$KM64)))</f>
        <is>
          <t/>
        </is>
      </c>
      <c r="CE62" s="319" t="inlineStr">
        <f aca="false">IF($B62="","",IF(COUNTIFS('English Scores- Leveled papers'!$H$4:$KM$4,CE$3,'English Scores- Leveled papers'!$H64:$KM64,"&lt;&gt;")=0,"",SUMIF('English Scores- Leveled papers'!$H$4:$KM$4,CE$3,'English Scores- Leveled papers'!$H64:$KM64)))</f>
        <is>
          <t/>
        </is>
      </c>
      <c r="CF62" s="319" t="inlineStr">
        <f aca="false">IF($B62="","",IF(COUNTIFS('English Scores- Leveled papers'!$H$4:$KM$4,CF$3,'English Scores- Leveled papers'!$H64:$KM64,"&lt;&gt;")=0,"",SUMIF('English Scores- Leveled papers'!$H$4:$KM$4,CF$3,'English Scores- Leveled papers'!$H64:$KM64)))</f>
        <is>
          <t/>
        </is>
      </c>
      <c r="CG62" s="319" t="inlineStr">
        <f aca="false">IF($B62="","",IF(COUNTIFS('English Scores- Leveled papers'!$H$4:$KM$4,CG$3,'English Scores- Leveled papers'!$H64:$KM64,"&lt;&gt;")=0,"",SUMIF('English Scores- Leveled papers'!$H$4:$KM$4,CG$3,'English Scores- Leveled papers'!$H64:$KM64)))</f>
        <is>
          <t/>
        </is>
      </c>
      <c r="CH62" s="319" t="inlineStr">
        <f aca="false">IF($B62="","",IF(COUNTIFS('English Scores- Leveled papers'!$H$4:$KM$4,CH$3,'English Scores- Leveled papers'!$H64:$KM64,"&lt;&gt;")=0,"",SUMIF('English Scores- Leveled papers'!$H$4:$KM$4,CH$3,'English Scores- Leveled papers'!$H64:$KM64)))</f>
        <is>
          <t/>
        </is>
      </c>
      <c r="CI62" s="319" t="inlineStr">
        <f aca="false">IF($B62="","",IF(COUNTIFS('English Scores- Leveled papers'!$H$4:$KM$4,CI$3,'English Scores- Leveled papers'!$H64:$KM64,"&lt;&gt;")=0,"",SUMIF('English Scores- Leveled papers'!$H$4:$KM$4,CI$3,'English Scores- Leveled papers'!$H64:$KM64)))</f>
        <is>
          <t/>
        </is>
      </c>
      <c r="CJ62" s="319" t="inlineStr">
        <f aca="false">IF($B62="","",IF(COUNTIFS('English Scores- Leveled papers'!$H$4:$KM$4,CJ$3,'English Scores- Leveled papers'!$H64:$KM64,"&lt;&gt;")=0,"",SUMIF('English Scores- Leveled papers'!$H$4:$KM$4,CJ$3,'English Scores- Leveled papers'!$H64:$KM64)))</f>
        <is>
          <t/>
        </is>
      </c>
      <c r="CK62" s="319" t="inlineStr">
        <f aca="false">IF($B62="","",IF(COUNTIFS('English Scores- Leveled papers'!$H$4:$KM$4,CK$3,'English Scores- Leveled papers'!$H64:$KM64,"&lt;&gt;")=0,"",SUMIF('English Scores- Leveled papers'!$H$4:$KM$4,CK$3,'English Scores- Leveled papers'!$H64:$KM64)))</f>
        <is>
          <t/>
        </is>
      </c>
      <c r="CL62" s="319" t="inlineStr">
        <f aca="false">IF($B62="","",IF(COUNTIFS('English Scores- Leveled papers'!$H$4:$KM$4,CL$3,'English Scores- Leveled papers'!$H64:$KM64,"&lt;&gt;")=0,"",SUMIF('English Scores- Leveled papers'!$H$4:$KM$4,CL$3,'English Scores- Leveled papers'!$H64:$KM64)))</f>
        <is>
          <t/>
        </is>
      </c>
      <c r="CM62" s="319" t="inlineStr">
        <f aca="false">IF($B62="","",IF(COUNTIFS('English Scores- Leveled papers'!$H$4:$KM$4,CM$3,'English Scores- Leveled papers'!$H64:$KM64,"&lt;&gt;")=0,"",SUMIF('English Scores- Leveled papers'!$H$4:$KM$4,CM$3,'English Scores- Leveled papers'!$H64:$KM64)))</f>
        <is>
          <t/>
        </is>
      </c>
      <c r="CN62" s="319" t="inlineStr">
        <f aca="false">IF($B62="","",IF(COUNTIFS('English Scores- Leveled papers'!$H$4:$KM$4,CN$3,'English Scores- Leveled papers'!$H64:$KM64,"&lt;&gt;")=0,"",SUMIF('English Scores- Leveled papers'!$H$4:$KM$4,CN$3,'English Scores- Leveled papers'!$H64:$KM64)))</f>
        <is>
          <t/>
        </is>
      </c>
      <c r="CO62" s="319" t="inlineStr">
        <f aca="false">IF($B62="","",IF(COUNTIFS('English Scores- Leveled papers'!$H$4:$KM$4,CO$3,'English Scores- Leveled papers'!$H64:$KM64,"&lt;&gt;")=0,"",SUMIF('English Scores- Leveled papers'!$H$4:$KM$4,CO$3,'English Scores- Leveled papers'!$H64:$KM64)))</f>
        <is>
          <t/>
        </is>
      </c>
      <c r="CP62" s="319" t="inlineStr">
        <f aca="false">IF($B62="","",IF(COUNTIFS('English Scores- Leveled papers'!$H$4:$KM$4,CP$3,'English Scores- Leveled papers'!$H64:$KM64,"&lt;&gt;")=0,"",SUMIF('English Scores- Leveled papers'!$H$4:$KM$4,CP$3,'English Scores- Leveled papers'!$H64:$KM64)))</f>
        <is>
          <t/>
        </is>
      </c>
      <c r="CQ62" s="319" t="inlineStr">
        <f aca="false">IF($B62="","",IF(COUNTIFS('English Scores- Leveled papers'!$H$4:$KM$4,CQ$3,'English Scores- Leveled papers'!$H64:$KM64,"&lt;&gt;")=0,"",SUMIF('English Scores- Leveled papers'!$H$4:$KM$4,CQ$3,'English Scores- Leveled papers'!$H64:$KM64)))</f>
        <is>
          <t/>
        </is>
      </c>
      <c r="CR62" s="319" t="inlineStr">
        <f aca="false">IF($B62="","",IF(COUNTIFS('English Scores- Leveled papers'!$H$4:$KM$4,CR$3,'English Scores- Leveled papers'!$H64:$KM64,"&lt;&gt;")=0,"",SUMIF('English Scores- Leveled papers'!$H$4:$KM$4,CR$3,'English Scores- Leveled papers'!$H64:$KM64)))</f>
        <is>
          <t/>
        </is>
      </c>
      <c r="CS62" s="319" t="inlineStr">
        <f aca="false">IF($B62="","",IF(COUNTIFS('English Scores- Leveled papers'!$H$4:$KM$4,CS$3,'English Scores- Leveled papers'!$H64:$KM64,"&lt;&gt;")=0,"",SUMIF('English Scores- Leveled papers'!$H$4:$KM$4,CS$3,'English Scores- Leveled papers'!$H64:$KM64)))</f>
        <is>
          <t/>
        </is>
      </c>
      <c r="CT62" s="319" t="inlineStr">
        <f aca="false">IF($B62="","",IF(COUNTIFS('English Scores- Leveled papers'!$H$4:$KM$4,CT$3,'English Scores- Leveled papers'!$H64:$KM64,"&lt;&gt;")=0,"",SUMIF('English Scores- Leveled papers'!$H$4:$KM$4,CT$3,'English Scores- Leveled papers'!$H64:$KM64)))</f>
        <is>
          <t/>
        </is>
      </c>
      <c r="CU62" s="319" t="inlineStr">
        <f aca="false">IF($B62="","",IF(COUNTIFS('English Scores- Leveled papers'!$H$4:$KM$4,CU$3,'English Scores- Leveled papers'!$H64:$KM64,"&lt;&gt;")=0,"",SUMIF('English Scores- Leveled papers'!$H$4:$KM$4,CU$3,'English Scores- Leveled papers'!$H64:$KM64)))</f>
        <is>
          <t/>
        </is>
      </c>
      <c r="CV62" s="319" t="inlineStr">
        <f aca="false">IF($B62="","",IF(COUNTIFS('English Scores- Leveled papers'!$H$4:$KM$4,CV$3,'English Scores- Leveled papers'!$H64:$KM64,"&lt;&gt;")=0,"",SUMIF('English Scores- Leveled papers'!$H$4:$KM$4,CV$3,'English Scores- Leveled papers'!$H64:$KM64)))</f>
        <is>
          <t/>
        </is>
      </c>
      <c r="CW62" s="319" t="inlineStr">
        <f aca="false">IF($B62="","",IF(COUNTIFS('English Scores- Leveled papers'!$H$4:$KM$4,CW$3,'English Scores- Leveled papers'!$H64:$KM64,"&lt;&gt;")=0,"",SUMIF('English Scores- Leveled papers'!$H$4:$KM$4,CW$3,'English Scores- Leveled papers'!$H64:$KM64)))</f>
        <is>
          <t/>
        </is>
      </c>
      <c r="CX62" s="319" t="inlineStr">
        <f aca="false">IF($B62="","",IF(COUNTIFS('English Scores- Leveled papers'!$H$4:$KM$4,CX$3,'English Scores- Leveled papers'!$H64:$KM64,"&lt;&gt;")=0,"",SUMIF('English Scores- Leveled papers'!$H$4:$KM$4,CX$3,'English Scores- Leveled papers'!$H64:$KM64)))</f>
        <is>
          <t/>
        </is>
      </c>
      <c r="CY62" s="319" t="inlineStr">
        <f aca="false">IF($B62="","",IF(COUNTIFS('English Scores- Leveled papers'!$H$4:$KM$4,CY$3,'English Scores- Leveled papers'!$H64:$KM64,"&lt;&gt;")=0,"",SUMIF('English Scores- Leveled papers'!$H$4:$KM$4,CY$3,'English Scores- Leveled papers'!$H64:$KM64)))</f>
        <is>
          <t/>
        </is>
      </c>
      <c r="CZ62" s="319" t="inlineStr">
        <f aca="false">IF($B62="","",IF(COUNTIFS('English Scores- Leveled papers'!$H$4:$KM$4,CZ$3,'English Scores- Leveled papers'!$H64:$KM64,"&lt;&gt;")=0,"",SUMIF('English Scores- Leveled papers'!$H$4:$KM$4,CZ$3,'English Scores- Leveled papers'!$H64:$KM64)))</f>
        <is>
          <t/>
        </is>
      </c>
      <c r="DA62" s="319" t="inlineStr">
        <f aca="false">IF($B62="","",IF(COUNTIFS('English Scores- Leveled papers'!$H$4:$KM$4,DA$3,'English Scores- Leveled papers'!$H64:$KM64,"&lt;&gt;")=0,"",SUMIF('English Scores- Leveled papers'!$H$4:$KM$4,DA$3,'English Scores- Leveled papers'!$H64:$KM64)))</f>
        <is>
          <t/>
        </is>
      </c>
      <c r="DB62" s="319" t="inlineStr">
        <f aca="false">IF($B62="","",IF(COUNTIFS('English Scores- Leveled papers'!$H$4:$KM$4,DB$3,'English Scores- Leveled papers'!$H64:$KM64,"&lt;&gt;")=0,"",SUMIF('English Scores- Leveled papers'!$H$4:$KM$4,DB$3,'English Scores- Leveled papers'!$H64:$KM64)))</f>
        <is>
          <t/>
        </is>
      </c>
      <c r="DC62" s="319" t="inlineStr">
        <f aca="false">IF($B62="","",IF(COUNTIFS('English Scores- Leveled papers'!$H$4:$KM$4,DC$3,'English Scores- Leveled papers'!$H64:$KM64,"&lt;&gt;")=0,"",SUMIF('English Scores- Leveled papers'!$H$4:$KM$4,DC$3,'English Scores- Leveled papers'!$H64:$KM64)))</f>
        <is>
          <t/>
        </is>
      </c>
      <c r="DD62" s="319" t="inlineStr">
        <f aca="false">IF($B62="","",IF(COUNTIFS('English Scores- Leveled papers'!$H$4:$KM$4,DD$3,'English Scores- Leveled papers'!$H64:$KM64,"&lt;&gt;")=0,"",SUMIF('English Scores- Leveled papers'!$H$4:$KM$4,DD$3,'English Scores- Leveled papers'!$H64:$KM64)))</f>
        <is>
          <t/>
        </is>
      </c>
      <c r="DE62" s="319" t="inlineStr">
        <f aca="false">IF($B62="","",IF(COUNTIFS('English Scores- Leveled papers'!$H$4:$KM$4,DE$3,'English Scores- Leveled papers'!$H64:$KM64,"&lt;&gt;")=0,"",SUMIF('English Scores- Leveled papers'!$H$4:$KM$4,DE$3,'English Scores- Leveled papers'!$H64:$KM64)))</f>
        <is>
          <t/>
        </is>
      </c>
      <c r="DF62" s="319" t="inlineStr">
        <f aca="false">IF($B62="","",IF(COUNTIFS('English Scores- Leveled papers'!$H$4:$KM$4,DF$3,'English Scores- Leveled papers'!$H64:$KM64,"&lt;&gt;")=0,"",SUMIF('English Scores- Leveled papers'!$H$4:$KM$4,DF$3,'English Scores- Leveled papers'!$H64:$KM64)))</f>
        <is>
          <t/>
        </is>
      </c>
      <c r="DG62" s="319" t="inlineStr">
        <f aca="false">IF($B62="","",IF(COUNTIFS('English Scores- Leveled papers'!$H$4:$KM$4,DG$3,'English Scores- Leveled papers'!$H64:$KM64,"&lt;&gt;")=0,"",SUMIF('English Scores- Leveled papers'!$H$4:$KM$4,DG$3,'English Scores- Leveled papers'!$H64:$KM64)))</f>
        <is>
          <t/>
        </is>
      </c>
      <c r="DH62" s="319" t="inlineStr">
        <f aca="false">IF($B62="","",IF(COUNTIFS('English Scores- Leveled papers'!$H$4:$KM$4,DH$3,'English Scores- Leveled papers'!$H64:$KM64,"&lt;&gt;")=0,"",SUMIF('English Scores- Leveled papers'!$H$4:$KM$4,DH$3,'English Scores- Leveled papers'!$H64:$KM64)))</f>
        <is>
          <t/>
        </is>
      </c>
      <c r="DI62" s="319" t="inlineStr">
        <f aca="false">IF($B62="","",IF(COUNTIFS('English Scores- Leveled papers'!$H$4:$KM$4,DI$3,'English Scores- Leveled papers'!$H64:$KM64,"&lt;&gt;")=0,"",SUMIF('English Scores- Leveled papers'!$H$4:$KM$4,DI$3,'English Scores- Leveled papers'!$H64:$KM64)))</f>
        <is>
          <t/>
        </is>
      </c>
      <c r="DJ62" s="319" t="inlineStr">
        <f aca="false">IF($B62="","",IF(COUNTIFS('English Scores- Leveled papers'!$H$4:$KM$4,DJ$3,'English Scores- Leveled papers'!$H64:$KM64,"&lt;&gt;")=0,"",SUMIF('English Scores- Leveled papers'!$H$4:$KM$4,DJ$3,'English Scores- Leveled papers'!$H64:$KM64)))</f>
        <is>
          <t/>
        </is>
      </c>
      <c r="DK62" s="319" t="inlineStr">
        <f aca="false">IF($B62="","",IF(COUNTIFS('English Scores- Leveled papers'!$H$4:$KM$4,DK$3,'English Scores- Leveled papers'!$H64:$KM64,"&lt;&gt;")=0,"",SUMIF('English Scores- Leveled papers'!$H$4:$KM$4,DK$3,'English Scores- Leveled papers'!$H64:$KM64)))</f>
        <is>
          <t/>
        </is>
      </c>
      <c r="DL62" s="319" t="inlineStr">
        <f aca="false">IF($B62="","",IF(COUNTIFS('English Scores- Leveled papers'!$H$4:$KM$4,DL$3,'English Scores- Leveled papers'!$H64:$KM64,"&lt;&gt;")=0,"",SUMIF('English Scores- Leveled papers'!$H$4:$KM$4,DL$3,'English Scores- Leveled papers'!$H64:$KM64)))</f>
        <is>
          <t/>
        </is>
      </c>
      <c r="DM62" s="319" t="inlineStr">
        <f aca="false">IF($B62="","",IF(COUNTIFS('English Scores- Leveled papers'!$H$4:$KM$4,DM$3,'English Scores- Leveled papers'!$H64:$KM64,"&lt;&gt;")=0,"",SUMIF('English Scores- Leveled papers'!$H$4:$KM$4,DM$3,'English Scores- Leveled papers'!$H64:$KM64)))</f>
        <is>
          <t/>
        </is>
      </c>
      <c r="DN62" s="319" t="inlineStr">
        <f aca="false">IF($B62="","",IF(COUNTIFS('English Scores- Leveled papers'!$H$4:$KM$4,DN$3,'English Scores- Leveled papers'!$H64:$KM64,"&lt;&gt;")=0,"",SUMIF('English Scores- Leveled papers'!$H$4:$KM$4,DN$3,'English Scores- Leveled papers'!$H64:$KM64)))</f>
        <is>
          <t/>
        </is>
      </c>
      <c r="DO62" s="319" t="inlineStr">
        <f aca="false">IF($B62="","",IF(COUNTIFS('English Scores- Leveled papers'!$H$4:$KM$4,DO$3,'English Scores- Leveled papers'!$H64:$KM64,"&lt;&gt;")=0,"",SUMIF('English Scores- Leveled papers'!$H$4:$KM$4,DO$3,'English Scores- Leveled papers'!$H64:$KM64)))</f>
        <is>
          <t/>
        </is>
      </c>
      <c r="DP62" s="319" t="inlineStr">
        <f aca="false">IF($B62="","",IF(COUNTIFS('English Scores- Leveled papers'!$H$4:$KM$4,DP$3,'English Scores- Leveled papers'!$H64:$KM64,"&lt;&gt;")=0,"",SUMIF('English Scores- Leveled papers'!$H$4:$KM$4,DP$3,'English Scores- Leveled papers'!$H64:$KM64)))</f>
        <is>
          <t/>
        </is>
      </c>
      <c r="DQ62" s="320" t="inlineStr">
        <f aca="false">IF($B62="","",IF(COUNTIFS('English Scores- Leveled papers'!$H$4:$KM$4,DQ$3,'English Scores- Leveled papers'!$H64:$KM64,"&lt;&gt;")=0,"",SUMIF('English Scores- Leveled papers'!$H$4:$KM$4,DQ$3,'English Scores- Leveled papers'!$H64:$KM64)))</f>
        <is>
          <t/>
        </is>
      </c>
      <c r="DR62" s="321" t="inlineStr">
        <f aca="false">IF('Cover Sheet'!$AC$6="6th", 'Eng GLA 6th, 7th, 8th'!D65, "")</f>
        <is>
          <t/>
        </is>
      </c>
      <c r="DU62" s="319" t="inlineStr">
        <f aca="false">IF($B62="","",IF(COUNTIFS('Eng GLA 6th, 7th, 8th'!$E$4:$DV$4,DU$3,'Eng GLA 6th, 7th, 8th'!$E65:$DV65,"&lt;&gt;")=0,"",SUMIF('Eng GLA 6th, 7th, 8th'!$E$4:$DV$4,DU$3,'Eng GLA 6th, 7th, 8th'!$E65:$DV65)))</f>
        <is>
          <t/>
        </is>
      </c>
      <c r="DV62" s="319" t="inlineStr">
        <f aca="false">IF($B62="","",IF(COUNTIFS('Eng GLA 6th, 7th, 8th'!$E$4:$DV$4,DV$3,'Eng GLA 6th, 7th, 8th'!$E65:$DV65,"&lt;&gt;")=0,"",SUMIF('Eng GLA 6th, 7th, 8th'!$E$4:$DV$4,DV$3,'Eng GLA 6th, 7th, 8th'!$E65:$DV65)))</f>
        <is>
          <t/>
        </is>
      </c>
      <c r="DW62" s="319" t="inlineStr">
        <f aca="false">IF($B62="","",IF(COUNTIFS('Eng GLA 6th, 7th, 8th'!$E$4:$DV$4,DW$3,'Eng GLA 6th, 7th, 8th'!$E65:$DV65,"&lt;&gt;")=0,"",SUMIF('Eng GLA 6th, 7th, 8th'!$E$4:$DV$4,DW$3,'Eng GLA 6th, 7th, 8th'!$E65:$DV65)))</f>
        <is>
          <t/>
        </is>
      </c>
      <c r="DX62" s="319" t="inlineStr">
        <f aca="false">IF($B62="","",IF(COUNTIFS('Eng GLA 6th, 7th, 8th'!$E$4:$DV$4,DX$3,'Eng GLA 6th, 7th, 8th'!$E65:$DV65,"&lt;&gt;")=0,"",SUMIF('Eng GLA 6th, 7th, 8th'!$E$4:$DV$4,DX$3,'Eng GLA 6th, 7th, 8th'!$E65:$DV65)))</f>
        <is>
          <t/>
        </is>
      </c>
      <c r="DY62" s="319" t="inlineStr">
        <f aca="false">IF($B62="","",IF(COUNTIFS('Eng GLA 6th, 7th, 8th'!$E$4:$DV$4,DY$3,'Eng GLA 6th, 7th, 8th'!$E65:$DV65,"&lt;&gt;")=0,"",SUMIF('Eng GLA 6th, 7th, 8th'!$E$4:$DV$4,DY$3,'Eng GLA 6th, 7th, 8th'!$E65:$DV65)))</f>
        <is>
          <t/>
        </is>
      </c>
      <c r="DZ62" s="319" t="inlineStr">
        <f aca="false">IF($B62="","",IF(COUNTIFS('Eng GLA 6th, 7th, 8th'!$E$4:$DV$4,DZ$3,'Eng GLA 6th, 7th, 8th'!$E65:$DV65,"&lt;&gt;")=0,"",SUMIF('Eng GLA 6th, 7th, 8th'!$E$4:$DV$4,DZ$3,'Eng GLA 6th, 7th, 8th'!$E65:$DV65)))</f>
        <is>
          <t/>
        </is>
      </c>
      <c r="EA62" s="319" t="inlineStr">
        <f aca="false">IF($B62="","",IF(COUNTIFS('Eng GLA 6th, 7th, 8th'!$E$4:$DV$4,EA$3,'Eng GLA 6th, 7th, 8th'!$E65:$DV65,"&lt;&gt;")=0,"",SUMIF('Eng GLA 6th, 7th, 8th'!$E$4:$DV$4,EA$3,'Eng GLA 6th, 7th, 8th'!$E65:$DV65)))</f>
        <is>
          <t/>
        </is>
      </c>
      <c r="EB62" s="319" t="inlineStr">
        <f aca="false">IF($B62="","",IF(COUNTIFS('Eng GLA 6th, 7th, 8th'!$E$4:$DV$4,EB$3,'Eng GLA 6th, 7th, 8th'!$E65:$DV65,"&lt;&gt;")=0,"",SUMIF('Eng GLA 6th, 7th, 8th'!$E$4:$DV$4,EB$3,'Eng GLA 6th, 7th, 8th'!$E65:$DV65)))</f>
        <is>
          <t/>
        </is>
      </c>
      <c r="EC62" s="319" t="inlineStr">
        <f aca="false">IF($B62="","",IF(COUNTIFS('Eng GLA 6th, 7th, 8th'!$E$4:$DV$4,EC$3,'Eng GLA 6th, 7th, 8th'!$E65:$DV65,"&lt;&gt;")=0,"",SUMIF('Eng GLA 6th, 7th, 8th'!$E$4:$DV$4,EC$3,'Eng GLA 6th, 7th, 8th'!$E65:$DV65)))</f>
        <is>
          <t/>
        </is>
      </c>
      <c r="ED62" s="319" t="inlineStr">
        <f aca="false">IF($B62="","",IF(COUNTIFS('Eng GLA 6th, 7th, 8th'!$E$4:$DV$4,ED$3,'Eng GLA 6th, 7th, 8th'!$E65:$DV65,"&lt;&gt;")=0,"",SUMIF('Eng GLA 6th, 7th, 8th'!$E$4:$DV$4,ED$3,'Eng GLA 6th, 7th, 8th'!$E65:$DV65)))</f>
        <is>
          <t/>
        </is>
      </c>
      <c r="EE62" s="319" t="inlineStr">
        <f aca="false">IF($B62="","",IF(COUNTIFS('Eng GLA 6th, 7th, 8th'!$E$4:$DV$4,EE$3,'Eng GLA 6th, 7th, 8th'!$E65:$DV65,"&lt;&gt;")=0,"",SUMIF('Eng GLA 6th, 7th, 8th'!$E$4:$DV$4,EE$3,'Eng GLA 6th, 7th, 8th'!$E65:$DV65)))</f>
        <is>
          <t/>
        </is>
      </c>
      <c r="EF62" s="319" t="inlineStr">
        <f aca="false">IF($B62="","",IF(COUNTIFS('Eng GLA 6th, 7th, 8th'!$E$4:$DV$4,EF$3,'Eng GLA 6th, 7th, 8th'!$E65:$DV65,"&lt;&gt;")=0,"",SUMIF('Eng GLA 6th, 7th, 8th'!$E$4:$DV$4,EF$3,'Eng GLA 6th, 7th, 8th'!$E65:$DV65)))</f>
        <is>
          <t/>
        </is>
      </c>
      <c r="EG62" s="319" t="inlineStr">
        <f aca="false">IF($B62="","",IF(COUNTIFS('Eng GLA 6th, 7th, 8th'!$E$4:$DV$4,EG$3,'Eng GLA 6th, 7th, 8th'!$E65:$DV65,"&lt;&gt;")=0,"",SUMIF('Eng GLA 6th, 7th, 8th'!$E$4:$DV$4,EG$3,'Eng GLA 6th, 7th, 8th'!$E65:$DV65)))</f>
        <is>
          <t/>
        </is>
      </c>
      <c r="EH62" s="319" t="inlineStr">
        <f aca="false">IF($B62="","",IF(COUNTIFS('Eng GLA 6th, 7th, 8th'!$E$4:$DV$4,EH$3,'Eng GLA 6th, 7th, 8th'!$E65:$DV65,"&lt;&gt;")=0,"",SUMIF('Eng GLA 6th, 7th, 8th'!$E$4:$DV$4,EH$3,'Eng GLA 6th, 7th, 8th'!$E65:$DV65)))</f>
        <is>
          <t/>
        </is>
      </c>
      <c r="EI62" s="319" t="inlineStr">
        <f aca="false">IF($B62="","",IF(COUNTIFS('Eng GLA 6th, 7th, 8th'!$E$4:$DV$4,EI$3,'Eng GLA 6th, 7th, 8th'!$E65:$DV65,"&lt;&gt;")=0,"",SUMIF('Eng GLA 6th, 7th, 8th'!$E$4:$DV$4,EI$3,'Eng GLA 6th, 7th, 8th'!$E65:$DV65)))</f>
        <is>
          <t/>
        </is>
      </c>
      <c r="EJ62" s="322" t="inlineStr">
        <f aca="false">IF('Cover Sheet'!$AC$6="7th", 'Eng GLA 6th, 7th, 8th'!AQ65, "")</f>
        <is>
          <t/>
        </is>
      </c>
      <c r="EK62" s="319" t="inlineStr">
        <f aca="false">IF($B62="","",IF(COUNTIFS('Eng GLA 6th, 7th, 8th'!$E$4:$DV$4,EK$3,'Eng GLA 6th, 7th, 8th'!$E65:$DV65,"&lt;&gt;")=0,"",SUMIF('Eng GLA 6th, 7th, 8th'!$E$4:$DV$4,EK$3,'Eng GLA 6th, 7th, 8th'!$E65:$DV65)))</f>
        <is>
          <t/>
        </is>
      </c>
      <c r="EL62" s="319" t="inlineStr">
        <f aca="false">IF($B62="","",IF(COUNTIFS('Eng GLA 6th, 7th, 8th'!$E$4:$DV$4,EL$3,'Eng GLA 6th, 7th, 8th'!$E65:$DV65,"&lt;&gt;")=0,"",SUMIF('Eng GLA 6th, 7th, 8th'!$E$4:$DV$4,EL$3,'Eng GLA 6th, 7th, 8th'!$E65:$DV65)))</f>
        <is>
          <t/>
        </is>
      </c>
      <c r="EM62" s="319" t="inlineStr">
        <f aca="false">IF($B62="","",IF(COUNTIFS('Eng GLA 6th, 7th, 8th'!$E$4:$DV$4,EM$3,'Eng GLA 6th, 7th, 8th'!$E65:$DV65,"&lt;&gt;")=0,"",SUMIF('Eng GLA 6th, 7th, 8th'!$E$4:$DV$4,EM$3,'Eng GLA 6th, 7th, 8th'!$E65:$DV65)))</f>
        <is>
          <t/>
        </is>
      </c>
      <c r="EN62" s="319" t="inlineStr">
        <f aca="false">IF($B62="","",IF(COUNTIFS('Eng GLA 6th, 7th, 8th'!$E$4:$DV$4,EN$3,'Eng GLA 6th, 7th, 8th'!$E65:$DV65,"&lt;&gt;")=0,"",SUMIF('Eng GLA 6th, 7th, 8th'!$E$4:$DV$4,EN$3,'Eng GLA 6th, 7th, 8th'!$E65:$DV65)))</f>
        <is>
          <t/>
        </is>
      </c>
      <c r="EO62" s="319" t="inlineStr">
        <f aca="false">IF($B62="","",IF(COUNTIFS('Eng GLA 6th, 7th, 8th'!$E$4:$DV$4,EO$3,'Eng GLA 6th, 7th, 8th'!$E65:$DV65,"&lt;&gt;")=0,"",SUMIF('Eng GLA 6th, 7th, 8th'!$E$4:$DV$4,EO$3,'Eng GLA 6th, 7th, 8th'!$E65:$DV65)))</f>
        <is>
          <t/>
        </is>
      </c>
      <c r="EP62" s="319" t="inlineStr">
        <f aca="false">IF($B62="","",IF(COUNTIFS('Eng GLA 6th, 7th, 8th'!$E$4:$DV$4,EP$3,'Eng GLA 6th, 7th, 8th'!$E65:$DV65,"&lt;&gt;")=0,"",SUMIF('Eng GLA 6th, 7th, 8th'!$E$4:$DV$4,EP$3,'Eng GLA 6th, 7th, 8th'!$E65:$DV65)))</f>
        <is>
          <t/>
        </is>
      </c>
      <c r="EQ62" s="319" t="inlineStr">
        <f aca="false">IF($B62="","",IF(COUNTIFS('Eng GLA 6th, 7th, 8th'!$E$4:$DV$4,EQ$3,'Eng GLA 6th, 7th, 8th'!$E65:$DV65,"&lt;&gt;")=0,"",SUMIF('Eng GLA 6th, 7th, 8th'!$E$4:$DV$4,EQ$3,'Eng GLA 6th, 7th, 8th'!$E65:$DV65)))</f>
        <is>
          <t/>
        </is>
      </c>
      <c r="ER62" s="319" t="inlineStr">
        <f aca="false">IF($B62="","",IF(COUNTIFS('Eng GLA 6th, 7th, 8th'!$E$4:$DV$4,ER$3,'Eng GLA 6th, 7th, 8th'!$E65:$DV65,"&lt;&gt;")=0,"",SUMIF('Eng GLA 6th, 7th, 8th'!$E$4:$DV$4,ER$3,'Eng GLA 6th, 7th, 8th'!$E65:$DV65)))</f>
        <is>
          <t/>
        </is>
      </c>
      <c r="ES62" s="319" t="inlineStr">
        <f aca="false">IF($B62="","",IF(COUNTIFS('Eng GLA 6th, 7th, 8th'!$E$4:$DV$4,ES$3,'Eng GLA 6th, 7th, 8th'!$E65:$DV65,"&lt;&gt;")=0,"",SUMIF('Eng GLA 6th, 7th, 8th'!$E$4:$DV$4,ES$3,'Eng GLA 6th, 7th, 8th'!$E65:$DV65)))</f>
        <is>
          <t/>
        </is>
      </c>
      <c r="ET62" s="319" t="inlineStr">
        <f aca="false">IF($B62="","",IF(COUNTIFS('Eng GLA 6th, 7th, 8th'!$E$4:$DV$4,ET$3,'Eng GLA 6th, 7th, 8th'!$E65:$DV65,"&lt;&gt;")=0,"",SUMIF('Eng GLA 6th, 7th, 8th'!$E$4:$DV$4,ET$3,'Eng GLA 6th, 7th, 8th'!$E65:$DV65)))</f>
        <is>
          <t/>
        </is>
      </c>
      <c r="EU62" s="319" t="inlineStr">
        <f aca="false">IF($B62="","",IF(COUNTIFS('Eng GLA 6th, 7th, 8th'!$E$4:$DV$4,EU$3,'Eng GLA 6th, 7th, 8th'!$E65:$DV65,"&lt;&gt;")=0,"",SUMIF('Eng GLA 6th, 7th, 8th'!$E$4:$DV$4,EU$3,'Eng GLA 6th, 7th, 8th'!$E65:$DV65)))</f>
        <is>
          <t/>
        </is>
      </c>
      <c r="EV62" s="319" t="inlineStr">
        <f aca="false">IF($B62="","",IF(COUNTIFS('Eng GLA 6th, 7th, 8th'!$E$4:$DV$4,EV$3,'Eng GLA 6th, 7th, 8th'!$E65:$DV65,"&lt;&gt;")=0,"",SUMIF('Eng GLA 6th, 7th, 8th'!$E$4:$DV$4,EV$3,'Eng GLA 6th, 7th, 8th'!$E65:$DV65)))</f>
        <is>
          <t/>
        </is>
      </c>
      <c r="EW62" s="319" t="inlineStr">
        <f aca="false">IF($B62="","",IF(COUNTIFS('Eng GLA 6th, 7th, 8th'!$E$4:$DV$4,EW$3,'Eng GLA 6th, 7th, 8th'!$E65:$DV65,"&lt;&gt;")=0,"",SUMIF('Eng GLA 6th, 7th, 8th'!$E$4:$DV$4,EW$3,'Eng GLA 6th, 7th, 8th'!$E65:$DV65)))</f>
        <is>
          <t/>
        </is>
      </c>
      <c r="EX62" s="319" t="inlineStr">
        <f aca="false">IF($B62="","",IF(COUNTIFS('Eng GLA 6th, 7th, 8th'!$E$4:$DV$4,EX$3,'Eng GLA 6th, 7th, 8th'!$E65:$DV65,"&lt;&gt;")=0,"",SUMIF('Eng GLA 6th, 7th, 8th'!$E$4:$DV$4,EX$3,'Eng GLA 6th, 7th, 8th'!$E65:$DV65)))</f>
        <is>
          <t/>
        </is>
      </c>
      <c r="EY62" s="319" t="inlineStr">
        <f aca="false">IF($B62="","",IF(COUNTIFS('Eng GLA 6th, 7th, 8th'!$E$4:$DV$4,EY$3,'Eng GLA 6th, 7th, 8th'!$E65:$DV65,"&lt;&gt;")=0,"",SUMIF('Eng GLA 6th, 7th, 8th'!$E$4:$DV$4,EY$3,'Eng GLA 6th, 7th, 8th'!$E65:$DV65)))</f>
        <is>
          <t/>
        </is>
      </c>
      <c r="EZ62" s="322" t="inlineStr">
        <f aca="false">IF('Cover Sheet'!$AC$6="8th", 'Eng GLA 6th, 7th, 8th'!CG65, "")</f>
        <is>
          <t/>
        </is>
      </c>
      <c r="FA62" s="319" t="inlineStr">
        <f aca="false">IF($B62="","",IF(COUNTIFS('Eng GLA 6th, 7th, 8th'!$E$4:$DV$4,FA$3,'Eng GLA 6th, 7th, 8th'!$E65:$DV65,"&lt;&gt;")=0,"",SUMIF('Eng GLA 6th, 7th, 8th'!$E$4:$DV$4,FA$3,'Eng GLA 6th, 7th, 8th'!$E65:$DV65)))</f>
        <is>
          <t/>
        </is>
      </c>
      <c r="FB62" s="319" t="inlineStr">
        <f aca="false">IF($B62="","",IF(COUNTIFS('Eng GLA 6th, 7th, 8th'!$E$4:$DV$4,FB$3,'Eng GLA 6th, 7th, 8th'!$E65:$DV65,"&lt;&gt;")=0,"",SUMIF('Eng GLA 6th, 7th, 8th'!$E$4:$DV$4,FB$3,'Eng GLA 6th, 7th, 8th'!$E65:$DV65)))</f>
        <is>
          <t/>
        </is>
      </c>
      <c r="FC62" s="319" t="inlineStr">
        <f aca="false">IF($B62="","",IF(COUNTIFS('Eng GLA 6th, 7th, 8th'!$E$4:$DV$4,FC$3,'Eng GLA 6th, 7th, 8th'!$E65:$DV65,"&lt;&gt;")=0,"",SUMIF('Eng GLA 6th, 7th, 8th'!$E$4:$DV$4,FC$3,'Eng GLA 6th, 7th, 8th'!$E65:$DV65)))</f>
        <is>
          <t/>
        </is>
      </c>
      <c r="FD62" s="319" t="inlineStr">
        <f aca="false">IF($B62="","",IF(COUNTIFS('Eng GLA 6th, 7th, 8th'!$E$4:$DV$4,FD$3,'Eng GLA 6th, 7th, 8th'!$E65:$DV65,"&lt;&gt;")=0,"",SUMIF('Eng GLA 6th, 7th, 8th'!$E$4:$DV$4,FD$3,'Eng GLA 6th, 7th, 8th'!$E65:$DV65)))</f>
        <is>
          <t/>
        </is>
      </c>
      <c r="FE62" s="319" t="inlineStr">
        <f aca="false">IF($B62="","",IF(COUNTIFS('Eng GLA 6th, 7th, 8th'!$E$4:$DV$4,FE$3,'Eng GLA 6th, 7th, 8th'!$E65:$DV65,"&lt;&gt;")=0,"",SUMIF('Eng GLA 6th, 7th, 8th'!$E$4:$DV$4,FE$3,'Eng GLA 6th, 7th, 8th'!$E65:$DV65)))</f>
        <is>
          <t/>
        </is>
      </c>
      <c r="FF62" s="319" t="inlineStr">
        <f aca="false">IF($B62="","",IF(COUNTIFS('Eng GLA 6th, 7th, 8th'!$E$4:$DV$4,FF$3,'Eng GLA 6th, 7th, 8th'!$E65:$DV65,"&lt;&gt;")=0,"",SUMIF('Eng GLA 6th, 7th, 8th'!$E$4:$DV$4,FF$3,'Eng GLA 6th, 7th, 8th'!$E65:$DV65)))</f>
        <is>
          <t/>
        </is>
      </c>
      <c r="FG62" s="319" t="inlineStr">
        <f aca="false">IF($B62="","",IF(COUNTIFS('Eng GLA 6th, 7th, 8th'!$E$4:$DV$4,FG$3,'Eng GLA 6th, 7th, 8th'!$E65:$DV65,"&lt;&gt;")=0,"",SUMIF('Eng GLA 6th, 7th, 8th'!$E$4:$DV$4,FG$3,'Eng GLA 6th, 7th, 8th'!$E65:$DV65)))</f>
        <is>
          <t/>
        </is>
      </c>
      <c r="FH62" s="319" t="inlineStr">
        <f aca="false">IF($B62="","",IF(COUNTIFS('Eng GLA 6th, 7th, 8th'!$E$4:$DV$4,FH$3,'Eng GLA 6th, 7th, 8th'!$E65:$DV65,"&lt;&gt;")=0,"",SUMIF('Eng GLA 6th, 7th, 8th'!$E$4:$DV$4,FH$3,'Eng GLA 6th, 7th, 8th'!$E65:$DV65)))</f>
        <is>
          <t/>
        </is>
      </c>
      <c r="FI62" s="319" t="inlineStr">
        <f aca="false">IF($B62="","",IF(COUNTIFS('Eng GLA 6th, 7th, 8th'!$E$4:$DV$4,FI$3,'Eng GLA 6th, 7th, 8th'!$E65:$DV65,"&lt;&gt;")=0,"",SUMIF('Eng GLA 6th, 7th, 8th'!$E$4:$DV$4,FI$3,'Eng GLA 6th, 7th, 8th'!$E65:$DV65)))</f>
        <is>
          <t/>
        </is>
      </c>
      <c r="FJ62" s="319" t="inlineStr">
        <f aca="false">IF($B62="","",IF(COUNTIFS('Eng GLA 6th, 7th, 8th'!$E$4:$DV$4,FJ$3,'Eng GLA 6th, 7th, 8th'!$E65:$DV65,"&lt;&gt;")=0,"",SUMIF('Eng GLA 6th, 7th, 8th'!$E$4:$DV$4,FJ$3,'Eng GLA 6th, 7th, 8th'!$E65:$DV65)))</f>
        <is>
          <t/>
        </is>
      </c>
      <c r="FK62" s="319" t="inlineStr">
        <f aca="false">IF($B62="","",IF(COUNTIFS('Eng GLA 6th, 7th, 8th'!$E$4:$DV$4,FK$3,'Eng GLA 6th, 7th, 8th'!$E65:$DV65,"&lt;&gt;")=0,"",SUMIF('Eng GLA 6th, 7th, 8th'!$E$4:$DV$4,FK$3,'Eng GLA 6th, 7th, 8th'!$E65:$DV65)))</f>
        <is>
          <t/>
        </is>
      </c>
      <c r="FL62" s="319" t="inlineStr">
        <f aca="false">IF($B62="","",IF(COUNTIFS('Eng GLA 6th, 7th, 8th'!$E$4:$DV$4,FL$3,'Eng GLA 6th, 7th, 8th'!$E65:$DV65,"&lt;&gt;")=0,"",SUMIF('Eng GLA 6th, 7th, 8th'!$E$4:$DV$4,FL$3,'Eng GLA 6th, 7th, 8th'!$E65:$DV65)))</f>
        <is>
          <t/>
        </is>
      </c>
      <c r="FM62" s="319" t="inlineStr">
        <f aca="false">IF($B62="","",IF(COUNTIFS('Eng GLA 6th, 7th, 8th'!$E$4:$DV$4,FM$3,'Eng GLA 6th, 7th, 8th'!$E65:$DV65,"&lt;&gt;")=0,"",SUMIF('Eng GLA 6th, 7th, 8th'!$E$4:$DV$4,FM$3,'Eng GLA 6th, 7th, 8th'!$E65:$DV65)))</f>
        <is>
          <t/>
        </is>
      </c>
      <c r="FN62" s="319" t="inlineStr">
        <f aca="false">IF($B62="","",IF(COUNTIFS('Eng GLA 6th, 7th, 8th'!$E$4:$DV$4,FN$3,'Eng GLA 6th, 7th, 8th'!$E65:$DV65,"&lt;&gt;")=0,"",SUMIF('Eng GLA 6th, 7th, 8th'!$E$4:$DV$4,FN$3,'Eng GLA 6th, 7th, 8th'!$E65:$DV65)))</f>
        <is>
          <t/>
        </is>
      </c>
      <c r="FO62" s="319" t="inlineStr">
        <f aca="false">IF($B62="","",IF(COUNTIFS('Eng GLA 6th, 7th, 8th'!$E$4:$DV$4,FO$3,'Eng GLA 6th, 7th, 8th'!$E65:$DV65,"&lt;&gt;")=0,"",SUMIF('Eng GLA 6th, 7th, 8th'!$E$4:$DV$4,FO$3,'Eng GLA 6th, 7th, 8th'!$E65:$DV65)))</f>
        <is>
          <t/>
        </is>
      </c>
    </row>
    <row r="63" customFormat="false" ht="12.75" hidden="false" customHeight="true" outlineLevel="0" collapsed="false">
      <c r="A63" s="315" t="n">
        <v>59</v>
      </c>
      <c r="B63" s="315" t="inlineStr">
        <f aca="false">'English Scores- Leveled papers'!B65</f>
        <is>
          <t/>
        </is>
      </c>
      <c r="C63" s="315"/>
      <c r="D63" s="316" t="inlineStr">
        <f aca="false">IF(OR(B63="",H63="",'Cover Sheet'!E63=""),"",'Cover Sheet'!E63)</f>
        <is>
          <t/>
        </is>
      </c>
      <c r="E63" s="316" t="inlineStr">
        <f aca="false">IF(OR(B63="",H63="",'Cover Sheet'!F63=""),"",'Cover Sheet'!F63)</f>
        <is>
          <t/>
        </is>
      </c>
      <c r="F63" s="316" t="inlineStr">
        <f aca="false">IF(OR(B63="",H63="",'Cover Sheet'!H63=""),"",'Cover Sheet'!H63)</f>
        <is>
          <t/>
        </is>
      </c>
      <c r="G63" s="316"/>
      <c r="H63" s="316" t="inlineStr">
        <f aca="false">IF(OR(B63="",COUNT('English Scores- Leveled papers'!H65:KM65)=0),"",IF((AND(AB63&gt;=(70/100),AB63&lt;1.1)),9,IF((AND(AA63&gt;=(70/100),AA63&lt;1.1)),8,IF((AND(Z63&gt;=(70/100),Z63&lt;1.1)),7,IF((AND(Y63&gt;=(70/100),Y63&lt;1.1)),6,IF(AND(X63&gt;=0.7,X63&lt;1.1),5.5,IF(AND(W63&gt;=0.7,W63&lt;1.1),5,IF(AND(V63&gt;=0.7,V63&lt;1.1),4.5,IF(AND(U63&gt;=0.7,U63&lt;1.1),4,IF(AND(T63&gt;=0.7,T63&lt;1.1),3.5,IF(AND(S63&gt;=0.7,S63&lt;1.1),3,IF(AND(R63&gt;=0.7,R63&lt;1.1),2.5,IF(AND(Q63&gt;=0.7,Q63&lt;1.1),2,IF(AND(P63&gt;=0.7,P63&lt;1.1),1.5,IF(AND(O63&gt;=0.7,O63&lt;1.1),1,IF(AND(N63&gt;=0.7,N63&lt;1.1),0.5,IF(AND(M63&gt;=0.7,M63&lt;1.1),0.2,IF(AND(L63&gt;=0.7,L63&lt;1.1),0,IF(COUNT('English Scores- Leveled papers'!H65:M65)=0,"",-0.5)))))))))))))))))))</f>
        <is>
          <t/>
        </is>
      </c>
      <c r="I63" s="317" t="str">
        <f aca="false">IFERROR(IF(OR(B63="",H63=""),"",IF((AND(AB63&gt;=(70/100),AB63&lt;1.1)),AB63,IF(AND((AA63)&gt;=(70/100),AA63&lt;1.1),AA63,IF((AND((Z63)&gt;=(70/100),Z63&lt;1.1)),Z63,IF(AND((Y63)&gt;=(70/100),Y63&lt;1.1),Y63,IF(AND(X63&gt;=0.7,X63&lt;1.1),X63,IF(AND((W63)&gt;=0.7,W63&lt;1.1),W63,IF(AND((V63)&gt;=0.7,V63&lt;1.1),V63,IF(AND((U63)&gt;=0.7,U63&lt;1.1),U63,IF(AND((T63)&gt;=0.7,T63&lt;1.1),T63,IF(AND((S63)&gt;=0.7,S63&lt;1.1),S63,IF(AND((R63)&gt;=0.7,R63&lt;1.1),R63,IF(AND((Q63)&gt;=0.7,Q63&lt;1.1),Q63,IF(AND((P63)&gt;=0.7,P63&lt;1.1),P63,IF(AND((O63)&gt;=0.7,O63&lt;1.1),O63,IF(AND((N63)&gt;=0.7,N63&lt;1.1),N63,IF(AND((M63)&gt;=0.7,M63&lt;1.1),M63,IF(AND((L63)&gt;=0.7,L63&lt;1.1),L63,L63)))))))))))))))))),"")</f>
        <v/>
      </c>
      <c r="J63" s="317" t="str">
        <f aca="false">IF((OR(B63="",H63="")),"",IF(AND((AB63)&gt;=(70/100),AB63&lt;1.1),"",IF((AND((AA63)&gt;=(70/100),AA63&lt;1.1)),AB63,IF((AND((Z63)&gt;=(70/100),Z63&lt;1.1)),AA63,IF((AND((Y63)&gt;=(70/100),Y63&lt;1.1)),Z63,IF(AND((X63)&gt;=0.7,X63&lt;1.1),Y63,IF(AND((W63)&gt;=0.7,W63&lt;1.1),X63,IF(AND((V63)&gt;=0.7,V63&lt;1.1),W63,IF(AND((U63)&gt;=0.7,U63&lt;1.1),V63,IF(AND((T63)&gt;=0.7,T63&lt;1.1),U63,IF(AND((S63)&gt;=0.7,S63&lt;1.1),T63,IF(AND((R63)&gt;=0.7,R63&lt;1.1),S63,IF(AND((Q63)&gt;=0.7,Q63&lt;1.1),R63,IF(AND((P63)&gt;=0.7,P63&lt;1.1),Q63,IF(AND((O63)&gt;=0.7,O63&lt;1.1),P63,IF(AND((N63)&gt;=0.7,N63&lt;1.1),O63,IF(AND((M63)&gt;=0.7,M63&lt;1.1),N63,IF(AND((L63)&gt;=0.7,L63&lt;1.1),M63,""))))))))))))))))))</f>
        <v/>
      </c>
      <c r="K63" s="317" t="str">
        <f aca="false">IF((OR(B63="",H63="")),"",IF(AND((AB63)&gt;=(70/100),AB63&lt;1.1),AA63,IF((AND((AA63)&gt;=(70/100),AA63&lt;1.1)),Z63,IF((AND((Z63)&gt;=(70/100),Z63&lt;1.1)),Y63,IF((AND((Y63)&gt;=(70/100),Y63&lt;1.1)),X63,IF(AND((X63)&gt;=0.7,X63&lt;1.1),W63,IF(AND((W63)&gt;=0.7,W63&lt;1.1),V63,IF(AND((V63)&gt;=0.7,V63&lt;1.1),U63,IF(AND((U63)&gt;=0.7,U63&lt;1.1),T63,IF(AND((T63)&gt;=0.7,T63&lt;1.1),S63,IF(AND((S63)&gt;=0.7,S63&lt;1.1),R63,IF(AND((R63)&gt;=0.7,R63&lt;1.1),Q63,IF(AND((Q63)&gt;=0.7,Q63&lt;1.1),P63,IF(AND((P63)&gt;=0.7,P63&lt;1.1),O63,IF(AND((O63)&gt;=0.7,O63&lt;1.1),N63,IF(AND((N63)&gt;=0.7,N63&lt;1.1),M63,IF(AND((M63)&gt;=0.7,M63&lt;1.1),L63,IF(AND((L63)&gt;=0.7,L63&lt;1.1),"",""))))))))))))))))))</f>
        <v/>
      </c>
      <c r="L63" s="318" t="str">
        <f aca="false">IFERROR(IF((B63=""),"",(IF(COUNT(AC63:AG63)=0,"",ROUND(SUM(AC63:AG63)/SUM($AC$2:$AG$2),1)))),"")</f>
        <v/>
      </c>
      <c r="M63" s="318" t="str">
        <f aca="false">IFERROR(IF((B63=""),"",(IF(COUNT(AH63:AL63)=0,"",ROUND(SUM(AH63:AL63)/SUM($AH$2:$AL$2),1)))),"")</f>
        <v/>
      </c>
      <c r="N63" s="318" t="str">
        <f aca="false">IFERROR(IF((B63=""),"",(IF(COUNT(AM63:AQ63)=0,"",ROUND(SUM(AM63:AQ63)/SUM($AM$2:$AQ$2),1)))),"")</f>
        <v/>
      </c>
      <c r="O63" s="318" t="str">
        <f aca="false">IFERROR(IF((B63=""),"",(IF(COUNT(AR63:AV63)=0,"",ROUND(SUM(AR63:AV63)/SUM($AR$2:$AV$2),1)))),"")</f>
        <v/>
      </c>
      <c r="P63" s="318" t="str">
        <f aca="false">IFERROR(IF((B63=""),"",(IF(COUNT(AX63:BB63)=0,"",ROUND(SUM(AX63:BB63)/SUM($AX$2:$BB$2),1)))),"")</f>
        <v/>
      </c>
      <c r="Q63" s="318" t="str">
        <f aca="false">IFERROR(IF((B63=""),"",(IF(COUNT(BD63:BJ63)=0,"",ROUND(SUM(BD63:BJ63)/SUM($BD$2:$BJ$2),1)))),0)</f>
        <v/>
      </c>
      <c r="R63" s="318" t="str">
        <f aca="false">IFERROR(IF((B63=""),"",(IF(COUNT(BL63:BS63)=0,"",ROUND(SUM(BL63:BR63)/SUM($BL$2:$BR$2),1)))),0)</f>
        <v/>
      </c>
      <c r="S63" s="318" t="str">
        <f aca="false">IFERROR(IF((B63=""),"",(IF(COUNT(BT63:CB63)=0,"",ROUND(SUM(BT63:CA63)/SUM($BT$2:$CA$2),1)))),0)</f>
        <v/>
      </c>
      <c r="T63" s="318" t="str">
        <f aca="false">IFERROR(IF((B63=""),"",(IF(COUNT(CC63:CJ63)=0,"",ROUND(SUM(CC63:CI63)/SUM($CC$2:$CI$2),1)))),0)</f>
        <v/>
      </c>
      <c r="U63" s="318" t="str">
        <f aca="false">IFERROR(IF((B63=""),"",(IF(COUNT(CK63:CQ63)=0,"",ROUND(SUM(CK63:CQ63)/SUM($CK$2:$CQ$2),1)))),0)</f>
        <v/>
      </c>
      <c r="V63" s="318" t="str">
        <f aca="false">IFERROR(IF((B63=""),"",(IF(COUNT(CS63:CY63)=0,"",ROUND(SUM(CS63:CY63)/SUM($CS$2:$CY$2),1)))),0)</f>
        <v/>
      </c>
      <c r="W63" s="318" t="str">
        <f aca="false">IFERROR(IF((B63=""),"",(IF(COUNT(DA63:DI63)=0,"",ROUND(SUM(DA63:DI63)/SUM($DA$2:$DI$2),1)))),0)</f>
        <v/>
      </c>
      <c r="X63" s="318" t="str">
        <f aca="false">IFERROR(IF((B63=""),"",(IF(COUNT(DK63:DP63)=0,"",ROUND(SUM(DK63:DP63)/SUM($DK$2:$DP$2),1)))),0)</f>
        <v/>
      </c>
      <c r="Y63" s="318"/>
      <c r="Z63" s="318"/>
      <c r="AA63" s="318"/>
      <c r="AB63" s="318"/>
      <c r="AC63" s="319" t="inlineStr">
        <f aca="false">IF($B63="","",IF(COUNTIFS('English Scores- Leveled papers'!$H$4:$KM$4,AC$3,'English Scores- Leveled papers'!$H65:$KM65,"&lt;&gt;")=0,"",SUMIF('English Scores- Leveled papers'!$H$4:$KM$4,AC$3,'English Scores- Leveled papers'!$H65:$KM65)))</f>
        <is>
          <t/>
        </is>
      </c>
      <c r="AD63" s="319" t="inlineStr">
        <f aca="false">IF($B63="","",IF(COUNTIFS('English Scores- Leveled papers'!$H$4:$KM$4,AD$3,'English Scores- Leveled papers'!$H65:$KM65,"&lt;&gt;")=0,"",SUMIF('English Scores- Leveled papers'!$H$4:$KM$4,AD$3,'English Scores- Leveled papers'!$H65:$KM65)))</f>
        <is>
          <t/>
        </is>
      </c>
      <c r="AE63" s="319" t="inlineStr">
        <f aca="false">IF($B63="","",IF(COUNTIFS('English Scores- Leveled papers'!$H$4:$KM$4,AE$3,'English Scores- Leveled papers'!$H65:$KM65,"&lt;&gt;")=0,"",SUMIF('English Scores- Leveled papers'!$H$4:$KM$4,AE$3,'English Scores- Leveled papers'!$H65:$KM65)))</f>
        <is>
          <t/>
        </is>
      </c>
      <c r="AF63" s="319" t="inlineStr">
        <f aca="false">IF($B63="","",IF(COUNTIFS('English Scores- Leveled papers'!$H$4:$KM$4,AF$3,'English Scores- Leveled papers'!$H65:$KM65,"&lt;&gt;")=0,"",SUMIF('English Scores- Leveled papers'!$H$4:$KM$4,AF$3,'English Scores- Leveled papers'!$H65:$KM65)))</f>
        <is>
          <t/>
        </is>
      </c>
      <c r="AG63" s="319" t="inlineStr">
        <f aca="false">IF($B63="","",IF(COUNTIFS('English Scores- Leveled papers'!$H$4:$KM$4,AG$3,'English Scores- Leveled papers'!$H65:$KM65,"&lt;&gt;")=0,"",SUMIF('English Scores- Leveled papers'!$H$4:$KM$4,AG$3,'English Scores- Leveled papers'!$H65:$KM65)))</f>
        <is>
          <t/>
        </is>
      </c>
      <c r="AH63" s="319" t="inlineStr">
        <f aca="false">IF($B63="","",IF(COUNTIFS('English Scores- Leveled papers'!$H$4:$KM$4,AH$3,'English Scores- Leveled papers'!$H65:$KM65,"&lt;&gt;")=0,"",SUMIF('English Scores- Leveled papers'!$H$4:$KM$4,AH$3,'English Scores- Leveled papers'!$H65:$KM65)))</f>
        <is>
          <t/>
        </is>
      </c>
      <c r="AI63" s="319" t="inlineStr">
        <f aca="false">IF($B63="","",IF(COUNTIFS('English Scores- Leveled papers'!$H$4:$KM$4,AI$3,'English Scores- Leveled papers'!$H65:$KM65,"&lt;&gt;")=0,"",SUMIF('English Scores- Leveled papers'!$H$4:$KM$4,AI$3,'English Scores- Leveled papers'!$H65:$KM65)))</f>
        <is>
          <t/>
        </is>
      </c>
      <c r="AJ63" s="319" t="inlineStr">
        <f aca="false">IF($B63="","",IF(COUNTIFS('English Scores- Leveled papers'!$H$4:$KM$4,AJ$3,'English Scores- Leveled papers'!$H65:$KM65,"&lt;&gt;")=0,"",SUMIF('English Scores- Leveled papers'!$H$4:$KM$4,AJ$3,'English Scores- Leveled papers'!$H65:$KM65)))</f>
        <is>
          <t/>
        </is>
      </c>
      <c r="AK63" s="319" t="inlineStr">
        <f aca="false">IF($B63="","",IF(COUNTIFS('English Scores- Leveled papers'!$H$4:$KM$4,AK$3,'English Scores- Leveled papers'!$H65:$KM65,"&lt;&gt;")=0,"",SUMIF('English Scores- Leveled papers'!$H$4:$KM$4,AK$3,'English Scores- Leveled papers'!$H65:$KM65)))</f>
        <is>
          <t/>
        </is>
      </c>
      <c r="AL63" s="319" t="inlineStr">
        <f aca="false">IF($B63="","",IF(COUNTIFS('English Scores- Leveled papers'!$H$4:$KM$4,AL$3,'English Scores- Leveled papers'!$H65:$KM65,"&lt;&gt;")=0,"",SUMIF('English Scores- Leveled papers'!$H$4:$KM$4,AL$3,'English Scores- Leveled papers'!$H65:$KM65)))</f>
        <is>
          <t/>
        </is>
      </c>
      <c r="AM63" s="319" t="inlineStr">
        <f aca="false">IF($B63="","",IF(COUNTIFS('English Scores- Leveled papers'!$H$4:$KM$4,AM$3,'English Scores- Leveled papers'!$H65:$KM65,"&lt;&gt;")=0,"",SUMIF('English Scores- Leveled papers'!$H$4:$KM$4,AM$3,'English Scores- Leveled papers'!$H65:$KM65)))</f>
        <is>
          <t/>
        </is>
      </c>
      <c r="AN63" s="319" t="inlineStr">
        <f aca="false">IF($B63="","",IF(COUNTIFS('English Scores- Leveled papers'!$H$4:$KM$4,AN$3,'English Scores- Leveled papers'!$H65:$KM65,"&lt;&gt;")=0,"",SUMIF('English Scores- Leveled papers'!$H$4:$KM$4,AN$3,'English Scores- Leveled papers'!$H65:$KM65)))</f>
        <is>
          <t/>
        </is>
      </c>
      <c r="AO63" s="319" t="inlineStr">
        <f aca="false">IF($B63="","",IF(COUNTIFS('English Scores- Leveled papers'!$H$4:$KM$4,AO$3,'English Scores- Leveled papers'!$H65:$KM65,"&lt;&gt;")=0,"",SUMIF('English Scores- Leveled papers'!$H$4:$KM$4,AO$3,'English Scores- Leveled papers'!$H65:$KM65)))</f>
        <is>
          <t/>
        </is>
      </c>
      <c r="AP63" s="319" t="inlineStr">
        <f aca="false">IF($B63="","",IF(COUNTIFS('English Scores- Leveled papers'!$H$4:$KM$4,AP$3,'English Scores- Leveled papers'!$H65:$KM65,"&lt;&gt;")=0,"",SUMIF('English Scores- Leveled papers'!$H$4:$KM$4,AP$3,'English Scores- Leveled papers'!$H65:$KM65)))</f>
        <is>
          <t/>
        </is>
      </c>
      <c r="AQ63" s="319" t="inlineStr">
        <f aca="false">IF($B63="","",IF(COUNTIFS('English Scores- Leveled papers'!$H$4:$KM$4,AQ$3,'English Scores- Leveled papers'!$H65:$KM65,"&lt;&gt;")=0,"",SUMIF('English Scores- Leveled papers'!$H$4:$KM$4,AQ$3,'English Scores- Leveled papers'!$H65:$KM65)))</f>
        <is>
          <t/>
        </is>
      </c>
      <c r="AR63" s="319" t="inlineStr">
        <f aca="false">IF($B63="","",IF(COUNTIFS('English Scores- Leveled papers'!$H$4:$KM$4,AR$3,'English Scores- Leveled papers'!$H65:$KM65,"&lt;&gt;")=0,"",SUMIF('English Scores- Leveled papers'!$H$4:$KM$4,AR$3,'English Scores- Leveled papers'!$H65:$KM65)))</f>
        <is>
          <t/>
        </is>
      </c>
      <c r="AS63" s="319" t="inlineStr">
        <f aca="false">IF($B63="","",IF(COUNTIFS('English Scores- Leveled papers'!$H$4:$KM$4,AS$3,'English Scores- Leveled papers'!$H65:$KM65,"&lt;&gt;")=0,"",SUMIF('English Scores- Leveled papers'!$H$4:$KM$4,AS$3,'English Scores- Leveled papers'!$H65:$KM65)))</f>
        <is>
          <t/>
        </is>
      </c>
      <c r="AT63" s="319" t="inlineStr">
        <f aca="false">IF($B63="","",IF(COUNTIFS('English Scores- Leveled papers'!$H$4:$KM$4,AT$3,'English Scores- Leveled papers'!$H65:$KM65,"&lt;&gt;")=0,"",SUMIF('English Scores- Leveled papers'!$H$4:$KM$4,AT$3,'English Scores- Leveled papers'!$H65:$KM65)))</f>
        <is>
          <t/>
        </is>
      </c>
      <c r="AU63" s="319" t="inlineStr">
        <f aca="false">IF($B63="","",IF(COUNTIFS('English Scores- Leveled papers'!$H$4:$KM$4,AU$3,'English Scores- Leveled papers'!$H65:$KM65,"&lt;&gt;")=0,"",SUMIF('English Scores- Leveled papers'!$H$4:$KM$4,AU$3,'English Scores- Leveled papers'!$H65:$KM65)))</f>
        <is>
          <t/>
        </is>
      </c>
      <c r="AV63" s="319" t="inlineStr">
        <f aca="false">IF($B63="","",IF(COUNTIFS('English Scores- Leveled papers'!$H$4:$KM$4,AV$3,'English Scores- Leveled papers'!$H65:$KM65,"&lt;&gt;")=0,"",SUMIF('English Scores- Leveled papers'!$H$4:$KM$4,AV$3,'English Scores- Leveled papers'!$H65:$KM65)))</f>
        <is>
          <t/>
        </is>
      </c>
      <c r="AW63" s="319" t="inlineStr">
        <f aca="false">IF($B63="","",IF(COUNTIFS('English Scores- Leveled papers'!$H$4:$KM$4,AW$3,'English Scores- Leveled papers'!$H65:$KM65,"&lt;&gt;")=0,"",SUMIF('English Scores- Leveled papers'!$H$4:$KM$4,AW$3,'English Scores- Leveled papers'!$H65:$KM65)))</f>
        <is>
          <t/>
        </is>
      </c>
      <c r="AX63" s="319" t="inlineStr">
        <f aca="false">IF($B63="","",IF(COUNTIFS('English Scores- Leveled papers'!$H$4:$KM$4,AX$3,'English Scores- Leveled papers'!$H65:$KM65,"&lt;&gt;")=0,"",SUMIF('English Scores- Leveled papers'!$H$4:$KM$4,AX$3,'English Scores- Leveled papers'!$H65:$KM65)))</f>
        <is>
          <t/>
        </is>
      </c>
      <c r="AY63" s="319" t="inlineStr">
        <f aca="false">IF($B63="","",IF(COUNTIFS('English Scores- Leveled papers'!$H$4:$KM$4,AY$3,'English Scores- Leveled papers'!$H65:$KM65,"&lt;&gt;")=0,"",SUMIF('English Scores- Leveled papers'!$H$4:$KM$4,AY$3,'English Scores- Leveled papers'!$H65:$KM65)))</f>
        <is>
          <t/>
        </is>
      </c>
      <c r="AZ63" s="319" t="inlineStr">
        <f aca="false">IF($B63="","",IF(COUNTIFS('English Scores- Leveled papers'!$H$4:$KM$4,AZ$3,'English Scores- Leveled papers'!$H65:$KM65,"&lt;&gt;")=0,"",SUMIF('English Scores- Leveled papers'!$H$4:$KM$4,AZ$3,'English Scores- Leveled papers'!$H65:$KM65)))</f>
        <is>
          <t/>
        </is>
      </c>
      <c r="BA63" s="319" t="inlineStr">
        <f aca="false">IF($B63="","",IF(COUNTIFS('English Scores- Leveled papers'!$H$4:$KM$4,BA$3,'English Scores- Leveled papers'!$H65:$KM65,"&lt;&gt;")=0,"",SUMIF('English Scores- Leveled papers'!$H$4:$KM$4,BA$3,'English Scores- Leveled papers'!$H65:$KM65)))</f>
        <is>
          <t/>
        </is>
      </c>
      <c r="BB63" s="319" t="inlineStr">
        <f aca="false">IF($B63="","",IF(COUNTIFS('English Scores- Leveled papers'!$H$4:$KM$4,BB$3,'English Scores- Leveled papers'!$H65:$KM65,"&lt;&gt;")=0,"",SUMIF('English Scores- Leveled papers'!$H$4:$KM$4,BB$3,'English Scores- Leveled papers'!$H65:$KM65)))</f>
        <is>
          <t/>
        </is>
      </c>
      <c r="BC63" s="319" t="inlineStr">
        <f aca="false">IF($B63="","",IF(COUNTIFS('English Scores- Leveled papers'!$H$4:$KM$4,BC$3,'English Scores- Leveled papers'!$H65:$KM65,"&lt;&gt;")=0,"",SUMIF('English Scores- Leveled papers'!$H$4:$KM$4,BC$3,'English Scores- Leveled papers'!$H65:$KM65)))</f>
        <is>
          <t/>
        </is>
      </c>
      <c r="BD63" s="319" t="inlineStr">
        <f aca="false">IF($B63="","",IF(COUNTIFS('English Scores- Leveled papers'!$H$4:$KM$4,BD$3,'English Scores- Leveled papers'!$H65:$KM65,"&lt;&gt;")=0,"",SUMIF('English Scores- Leveled papers'!$H$4:$KM$4,BD$3,'English Scores- Leveled papers'!$H65:$KM65)))</f>
        <is>
          <t/>
        </is>
      </c>
      <c r="BE63" s="319" t="inlineStr">
        <f aca="false">IF($B63="","",IF(COUNTIFS('English Scores- Leveled papers'!$H$4:$KM$4,BE$3,'English Scores- Leveled papers'!$H65:$KM65,"&lt;&gt;")=0,"",SUMIF('English Scores- Leveled papers'!$H$4:$KM$4,BE$3,'English Scores- Leveled papers'!$H65:$KM65)))</f>
        <is>
          <t/>
        </is>
      </c>
      <c r="BF63" s="319" t="inlineStr">
        <f aca="false">IF($B63="","",IF(COUNTIFS('English Scores- Leveled papers'!$H$4:$KM$4,BF$3,'English Scores- Leveled papers'!$H65:$KM65,"&lt;&gt;")=0,"",SUMIF('English Scores- Leveled papers'!$H$4:$KM$4,BF$3,'English Scores- Leveled papers'!$H65:$KM65)))</f>
        <is>
          <t/>
        </is>
      </c>
      <c r="BG63" s="319" t="inlineStr">
        <f aca="false">IF($B63="","",IF(COUNTIFS('English Scores- Leveled papers'!$H$4:$KM$4,BG$3,'English Scores- Leveled papers'!$H65:$KM65,"&lt;&gt;")=0,"",SUMIF('English Scores- Leveled papers'!$H$4:$KM$4,BG$3,'English Scores- Leveled papers'!$H65:$KM65)))</f>
        <is>
          <t/>
        </is>
      </c>
      <c r="BH63" s="319" t="inlineStr">
        <f aca="false">IF($B63="","",IF(COUNTIFS('English Scores- Leveled papers'!$H$4:$KM$4,BH$3,'English Scores- Leveled papers'!$H65:$KM65,"&lt;&gt;")=0,"",SUMIF('English Scores- Leveled papers'!$H$4:$KM$4,BH$3,'English Scores- Leveled papers'!$H65:$KM65)))</f>
        <is>
          <t/>
        </is>
      </c>
      <c r="BI63" s="319" t="inlineStr">
        <f aca="false">IF($B63="","",IF(COUNTIFS('English Scores- Leveled papers'!$H$4:$KM$4,BI$3,'English Scores- Leveled papers'!$H65:$KM65,"&lt;&gt;")=0,"",SUMIF('English Scores- Leveled papers'!$H$4:$KM$4,BI$3,'English Scores- Leveled papers'!$H65:$KM65)))</f>
        <is>
          <t/>
        </is>
      </c>
      <c r="BJ63" s="319" t="inlineStr">
        <f aca="false">IF($B63="","",IF(COUNTIFS('English Scores- Leveled papers'!$H$4:$KM$4,BJ$3,'English Scores- Leveled papers'!$H65:$KM65,"&lt;&gt;")=0,"",SUMIF('English Scores- Leveled papers'!$H$4:$KM$4,BJ$3,'English Scores- Leveled papers'!$H65:$KM65)))</f>
        <is>
          <t/>
        </is>
      </c>
      <c r="BK63" s="319" t="inlineStr">
        <f aca="false">IF($B63="","",IF(COUNTIFS('English Scores- Leveled papers'!$H$4:$KM$4,BK$3,'English Scores- Leveled papers'!$H65:$KM65,"&lt;&gt;")=0,"",SUMIF('English Scores- Leveled papers'!$H$4:$KM$4,BK$3,'English Scores- Leveled papers'!$H65:$KM65)))</f>
        <is>
          <t/>
        </is>
      </c>
      <c r="BL63" s="319" t="inlineStr">
        <f aca="false">IF($B63="","",IF(COUNTIFS('English Scores- Leveled papers'!$H$4:$KM$4,BL$3,'English Scores- Leveled papers'!$H65:$KM65,"&lt;&gt;")=0,"",SUMIF('English Scores- Leveled papers'!$H$4:$KM$4,BL$3,'English Scores- Leveled papers'!$H65:$KM65)))</f>
        <is>
          <t/>
        </is>
      </c>
      <c r="BM63" s="319" t="inlineStr">
        <f aca="false">IF($B63="","",IF(COUNTIFS('English Scores- Leveled papers'!$H$4:$KM$4,BM$3,'English Scores- Leveled papers'!$H65:$KM65,"&lt;&gt;")=0,"",SUMIF('English Scores- Leveled papers'!$H$4:$KM$4,BM$3,'English Scores- Leveled papers'!$H65:$KM65)))</f>
        <is>
          <t/>
        </is>
      </c>
      <c r="BN63" s="319" t="inlineStr">
        <f aca="false">IF($B63="","",IF(COUNTIFS('English Scores- Leveled papers'!$H$4:$KM$4,BN$3,'English Scores- Leveled papers'!$H65:$KM65,"&lt;&gt;")=0,"",SUMIF('English Scores- Leveled papers'!$H$4:$KM$4,BN$3,'English Scores- Leveled papers'!$H65:$KM65)))</f>
        <is>
          <t/>
        </is>
      </c>
      <c r="BO63" s="319" t="inlineStr">
        <f aca="false">IF($B63="","",IF(COUNTIFS('English Scores- Leveled papers'!$H$4:$KM$4,BO$3,'English Scores- Leveled papers'!$H65:$KM65,"&lt;&gt;")=0,"",SUMIF('English Scores- Leveled papers'!$H$4:$KM$4,BO$3,'English Scores- Leveled papers'!$H65:$KM65)))</f>
        <is>
          <t/>
        </is>
      </c>
      <c r="BP63" s="319" t="inlineStr">
        <f aca="false">IF($B63="","",IF(COUNTIFS('English Scores- Leveled papers'!$H$4:$KM$4,BP$3,'English Scores- Leveled papers'!$H65:$KM65,"&lt;&gt;")=0,"",SUMIF('English Scores- Leveled papers'!$H$4:$KM$4,BP$3,'English Scores- Leveled papers'!$H65:$KM65)))</f>
        <is>
          <t/>
        </is>
      </c>
      <c r="BQ63" s="319" t="inlineStr">
        <f aca="false">IF($B63="","",IF(COUNTIFS('English Scores- Leveled papers'!$H$4:$KM$4,BQ$3,'English Scores- Leveled papers'!$H65:$KM65,"&lt;&gt;")=0,"",SUMIF('English Scores- Leveled papers'!$H$4:$KM$4,BQ$3,'English Scores- Leveled papers'!$H65:$KM65)))</f>
        <is>
          <t/>
        </is>
      </c>
      <c r="BR63" s="319" t="inlineStr">
        <f aca="false">IF($B63="","",IF(COUNTIFS('English Scores- Leveled papers'!$H$4:$KM$4,BR$3,'English Scores- Leveled papers'!$H65:$KM65,"&lt;&gt;")=0,"",SUMIF('English Scores- Leveled papers'!$H$4:$KM$4,BR$3,'English Scores- Leveled papers'!$H65:$KM65)))</f>
        <is>
          <t/>
        </is>
      </c>
      <c r="BS63" s="319" t="inlineStr">
        <f aca="false">IF($B63="","",IF(COUNTIFS('English Scores- Leveled papers'!$H$4:$KM$4,BS$3,'English Scores- Leveled papers'!$H65:$KM65,"&lt;&gt;")=0,"",SUMIF('English Scores- Leveled papers'!$H$4:$KM$4,BS$3,'English Scores- Leveled papers'!$H65:$KM65)))</f>
        <is>
          <t/>
        </is>
      </c>
      <c r="BT63" s="319" t="inlineStr">
        <f aca="false">IF($B63="","",IF(COUNTIFS('English Scores- Leveled papers'!$H$4:$KM$4,BT$3,'English Scores- Leveled papers'!$H65:$KM65,"&lt;&gt;")=0,"",SUMIF('English Scores- Leveled papers'!$H$4:$KM$4,BT$3,'English Scores- Leveled papers'!$H65:$KM65)))</f>
        <is>
          <t/>
        </is>
      </c>
      <c r="BU63" s="319" t="inlineStr">
        <f aca="false">IF($B63="","",IF(COUNTIFS('English Scores- Leveled papers'!$H$4:$KM$4,BU$3,'English Scores- Leveled papers'!$H65:$KM65,"&lt;&gt;")=0,"",SUMIF('English Scores- Leveled papers'!$H$4:$KM$4,BU$3,'English Scores- Leveled papers'!$H65:$KM65)))</f>
        <is>
          <t/>
        </is>
      </c>
      <c r="BV63" s="319" t="inlineStr">
        <f aca="false">IF($B63="","",IF(COUNTIFS('English Scores- Leveled papers'!$H$4:$KM$4,BV$3,'English Scores- Leveled papers'!$H65:$KM65,"&lt;&gt;")=0,"",SUMIF('English Scores- Leveled papers'!$H$4:$KM$4,BV$3,'English Scores- Leveled papers'!$H65:$KM65)))</f>
        <is>
          <t/>
        </is>
      </c>
      <c r="BW63" s="319" t="inlineStr">
        <f aca="false">IF($B63="","",IF(COUNTIFS('English Scores- Leveled papers'!$H$4:$KM$4,BW$3,'English Scores- Leveled papers'!$H65:$KM65,"&lt;&gt;")=0,"",SUMIF('English Scores- Leveled papers'!$H$4:$KM$4,BW$3,'English Scores- Leveled papers'!$H65:$KM65)))</f>
        <is>
          <t/>
        </is>
      </c>
      <c r="BX63" s="319" t="inlineStr">
        <f aca="false">IF($B63="","",IF(COUNTIFS('English Scores- Leveled papers'!$H$4:$KM$4,BX$3,'English Scores- Leveled papers'!$H65:$KM65,"&lt;&gt;")=0,"",SUMIF('English Scores- Leveled papers'!$H$4:$KM$4,BX$3,'English Scores- Leveled papers'!$H65:$KM65)))</f>
        <is>
          <t/>
        </is>
      </c>
      <c r="BY63" s="319" t="inlineStr">
        <f aca="false">IF($B63="","",IF(COUNTIFS('English Scores- Leveled papers'!$H$4:$KM$4,BY$3,'English Scores- Leveled papers'!$H65:$KM65,"&lt;&gt;")=0,"",SUMIF('English Scores- Leveled papers'!$H$4:$KM$4,BY$3,'English Scores- Leveled papers'!$H65:$KM65)))</f>
        <is>
          <t/>
        </is>
      </c>
      <c r="BZ63" s="319" t="inlineStr">
        <f aca="false">IF($B63="","",IF(COUNTIFS('English Scores- Leveled papers'!$H$4:$KM$4,BZ$3,'English Scores- Leveled papers'!$H65:$KM65,"&lt;&gt;")=0,"",SUMIF('English Scores- Leveled papers'!$H$4:$KM$4,BZ$3,'English Scores- Leveled papers'!$H65:$KM65)))</f>
        <is>
          <t/>
        </is>
      </c>
      <c r="CA63" s="319" t="inlineStr">
        <f aca="false">IF($B63="","",IF(COUNTIFS('English Scores- Leveled papers'!$H$4:$KM$4,CA$3,'English Scores- Leveled papers'!$H65:$KM65,"&lt;&gt;")=0,"",SUMIF('English Scores- Leveled papers'!$H$4:$KM$4,CA$3,'English Scores- Leveled papers'!$H65:$KM65)))</f>
        <is>
          <t/>
        </is>
      </c>
      <c r="CB63" s="319" t="inlineStr">
        <f aca="false">IF($B63="","",IF(COUNTIFS('English Scores- Leveled papers'!$H$4:$KM$4,CB$3,'English Scores- Leveled papers'!$H65:$KM65,"&lt;&gt;")=0,"",SUMIF('English Scores- Leveled papers'!$H$4:$KM$4,CB$3,'English Scores- Leveled papers'!$H65:$KM65)))</f>
        <is>
          <t/>
        </is>
      </c>
      <c r="CC63" s="319" t="inlineStr">
        <f aca="false">IF($B63="","",IF(COUNTIFS('English Scores- Leveled papers'!$H$4:$KM$4,CC$3,'English Scores- Leveled papers'!$H65:$KM65,"&lt;&gt;")=0,"",SUMIF('English Scores- Leveled papers'!$H$4:$KM$4,CC$3,'English Scores- Leveled papers'!$H65:$KM65)))</f>
        <is>
          <t/>
        </is>
      </c>
      <c r="CD63" s="319" t="inlineStr">
        <f aca="false">IF($B63="","",IF(COUNTIFS('English Scores- Leveled papers'!$H$4:$KM$4,CD$3,'English Scores- Leveled papers'!$H65:$KM65,"&lt;&gt;")=0,"",SUMIF('English Scores- Leveled papers'!$H$4:$KM$4,CD$3,'English Scores- Leveled papers'!$H65:$KM65)))</f>
        <is>
          <t/>
        </is>
      </c>
      <c r="CE63" s="319" t="inlineStr">
        <f aca="false">IF($B63="","",IF(COUNTIFS('English Scores- Leveled papers'!$H$4:$KM$4,CE$3,'English Scores- Leveled papers'!$H65:$KM65,"&lt;&gt;")=0,"",SUMIF('English Scores- Leveled papers'!$H$4:$KM$4,CE$3,'English Scores- Leveled papers'!$H65:$KM65)))</f>
        <is>
          <t/>
        </is>
      </c>
      <c r="CF63" s="319" t="inlineStr">
        <f aca="false">IF($B63="","",IF(COUNTIFS('English Scores- Leveled papers'!$H$4:$KM$4,CF$3,'English Scores- Leveled papers'!$H65:$KM65,"&lt;&gt;")=0,"",SUMIF('English Scores- Leveled papers'!$H$4:$KM$4,CF$3,'English Scores- Leveled papers'!$H65:$KM65)))</f>
        <is>
          <t/>
        </is>
      </c>
      <c r="CG63" s="319" t="inlineStr">
        <f aca="false">IF($B63="","",IF(COUNTIFS('English Scores- Leveled papers'!$H$4:$KM$4,CG$3,'English Scores- Leveled papers'!$H65:$KM65,"&lt;&gt;")=0,"",SUMIF('English Scores- Leveled papers'!$H$4:$KM$4,CG$3,'English Scores- Leveled papers'!$H65:$KM65)))</f>
        <is>
          <t/>
        </is>
      </c>
      <c r="CH63" s="319" t="inlineStr">
        <f aca="false">IF($B63="","",IF(COUNTIFS('English Scores- Leveled papers'!$H$4:$KM$4,CH$3,'English Scores- Leveled papers'!$H65:$KM65,"&lt;&gt;")=0,"",SUMIF('English Scores- Leveled papers'!$H$4:$KM$4,CH$3,'English Scores- Leveled papers'!$H65:$KM65)))</f>
        <is>
          <t/>
        </is>
      </c>
      <c r="CI63" s="319" t="inlineStr">
        <f aca="false">IF($B63="","",IF(COUNTIFS('English Scores- Leveled papers'!$H$4:$KM$4,CI$3,'English Scores- Leveled papers'!$H65:$KM65,"&lt;&gt;")=0,"",SUMIF('English Scores- Leveled papers'!$H$4:$KM$4,CI$3,'English Scores- Leveled papers'!$H65:$KM65)))</f>
        <is>
          <t/>
        </is>
      </c>
      <c r="CJ63" s="319" t="inlineStr">
        <f aca="false">IF($B63="","",IF(COUNTIFS('English Scores- Leveled papers'!$H$4:$KM$4,CJ$3,'English Scores- Leveled papers'!$H65:$KM65,"&lt;&gt;")=0,"",SUMIF('English Scores- Leveled papers'!$H$4:$KM$4,CJ$3,'English Scores- Leveled papers'!$H65:$KM65)))</f>
        <is>
          <t/>
        </is>
      </c>
      <c r="CK63" s="319" t="inlineStr">
        <f aca="false">IF($B63="","",IF(COUNTIFS('English Scores- Leveled papers'!$H$4:$KM$4,CK$3,'English Scores- Leveled papers'!$H65:$KM65,"&lt;&gt;")=0,"",SUMIF('English Scores- Leveled papers'!$H$4:$KM$4,CK$3,'English Scores- Leveled papers'!$H65:$KM65)))</f>
        <is>
          <t/>
        </is>
      </c>
      <c r="CL63" s="319" t="inlineStr">
        <f aca="false">IF($B63="","",IF(COUNTIFS('English Scores- Leveled papers'!$H$4:$KM$4,CL$3,'English Scores- Leveled papers'!$H65:$KM65,"&lt;&gt;")=0,"",SUMIF('English Scores- Leveled papers'!$H$4:$KM$4,CL$3,'English Scores- Leveled papers'!$H65:$KM65)))</f>
        <is>
          <t/>
        </is>
      </c>
      <c r="CM63" s="319" t="inlineStr">
        <f aca="false">IF($B63="","",IF(COUNTIFS('English Scores- Leveled papers'!$H$4:$KM$4,CM$3,'English Scores- Leveled papers'!$H65:$KM65,"&lt;&gt;")=0,"",SUMIF('English Scores- Leveled papers'!$H$4:$KM$4,CM$3,'English Scores- Leveled papers'!$H65:$KM65)))</f>
        <is>
          <t/>
        </is>
      </c>
      <c r="CN63" s="319" t="inlineStr">
        <f aca="false">IF($B63="","",IF(COUNTIFS('English Scores- Leveled papers'!$H$4:$KM$4,CN$3,'English Scores- Leveled papers'!$H65:$KM65,"&lt;&gt;")=0,"",SUMIF('English Scores- Leveled papers'!$H$4:$KM$4,CN$3,'English Scores- Leveled papers'!$H65:$KM65)))</f>
        <is>
          <t/>
        </is>
      </c>
      <c r="CO63" s="319" t="inlineStr">
        <f aca="false">IF($B63="","",IF(COUNTIFS('English Scores- Leveled papers'!$H$4:$KM$4,CO$3,'English Scores- Leveled papers'!$H65:$KM65,"&lt;&gt;")=0,"",SUMIF('English Scores- Leveled papers'!$H$4:$KM$4,CO$3,'English Scores- Leveled papers'!$H65:$KM65)))</f>
        <is>
          <t/>
        </is>
      </c>
      <c r="CP63" s="319" t="inlineStr">
        <f aca="false">IF($B63="","",IF(COUNTIFS('English Scores- Leveled papers'!$H$4:$KM$4,CP$3,'English Scores- Leveled papers'!$H65:$KM65,"&lt;&gt;")=0,"",SUMIF('English Scores- Leveled papers'!$H$4:$KM$4,CP$3,'English Scores- Leveled papers'!$H65:$KM65)))</f>
        <is>
          <t/>
        </is>
      </c>
      <c r="CQ63" s="319" t="inlineStr">
        <f aca="false">IF($B63="","",IF(COUNTIFS('English Scores- Leveled papers'!$H$4:$KM$4,CQ$3,'English Scores- Leveled papers'!$H65:$KM65,"&lt;&gt;")=0,"",SUMIF('English Scores- Leveled papers'!$H$4:$KM$4,CQ$3,'English Scores- Leveled papers'!$H65:$KM65)))</f>
        <is>
          <t/>
        </is>
      </c>
      <c r="CR63" s="319" t="inlineStr">
        <f aca="false">IF($B63="","",IF(COUNTIFS('English Scores- Leveled papers'!$H$4:$KM$4,CR$3,'English Scores- Leveled papers'!$H65:$KM65,"&lt;&gt;")=0,"",SUMIF('English Scores- Leveled papers'!$H$4:$KM$4,CR$3,'English Scores- Leveled papers'!$H65:$KM65)))</f>
        <is>
          <t/>
        </is>
      </c>
      <c r="CS63" s="319" t="inlineStr">
        <f aca="false">IF($B63="","",IF(COUNTIFS('English Scores- Leveled papers'!$H$4:$KM$4,CS$3,'English Scores- Leveled papers'!$H65:$KM65,"&lt;&gt;")=0,"",SUMIF('English Scores- Leveled papers'!$H$4:$KM$4,CS$3,'English Scores- Leveled papers'!$H65:$KM65)))</f>
        <is>
          <t/>
        </is>
      </c>
      <c r="CT63" s="319" t="inlineStr">
        <f aca="false">IF($B63="","",IF(COUNTIFS('English Scores- Leveled papers'!$H$4:$KM$4,CT$3,'English Scores- Leveled papers'!$H65:$KM65,"&lt;&gt;")=0,"",SUMIF('English Scores- Leveled papers'!$H$4:$KM$4,CT$3,'English Scores- Leveled papers'!$H65:$KM65)))</f>
        <is>
          <t/>
        </is>
      </c>
      <c r="CU63" s="319" t="inlineStr">
        <f aca="false">IF($B63="","",IF(COUNTIFS('English Scores- Leveled papers'!$H$4:$KM$4,CU$3,'English Scores- Leveled papers'!$H65:$KM65,"&lt;&gt;")=0,"",SUMIF('English Scores- Leveled papers'!$H$4:$KM$4,CU$3,'English Scores- Leveled papers'!$H65:$KM65)))</f>
        <is>
          <t/>
        </is>
      </c>
      <c r="CV63" s="319" t="inlineStr">
        <f aca="false">IF($B63="","",IF(COUNTIFS('English Scores- Leveled papers'!$H$4:$KM$4,CV$3,'English Scores- Leveled papers'!$H65:$KM65,"&lt;&gt;")=0,"",SUMIF('English Scores- Leveled papers'!$H$4:$KM$4,CV$3,'English Scores- Leveled papers'!$H65:$KM65)))</f>
        <is>
          <t/>
        </is>
      </c>
      <c r="CW63" s="319" t="inlineStr">
        <f aca="false">IF($B63="","",IF(COUNTIFS('English Scores- Leveled papers'!$H$4:$KM$4,CW$3,'English Scores- Leveled papers'!$H65:$KM65,"&lt;&gt;")=0,"",SUMIF('English Scores- Leveled papers'!$H$4:$KM$4,CW$3,'English Scores- Leveled papers'!$H65:$KM65)))</f>
        <is>
          <t/>
        </is>
      </c>
      <c r="CX63" s="319" t="inlineStr">
        <f aca="false">IF($B63="","",IF(COUNTIFS('English Scores- Leveled papers'!$H$4:$KM$4,CX$3,'English Scores- Leveled papers'!$H65:$KM65,"&lt;&gt;")=0,"",SUMIF('English Scores- Leveled papers'!$H$4:$KM$4,CX$3,'English Scores- Leveled papers'!$H65:$KM65)))</f>
        <is>
          <t/>
        </is>
      </c>
      <c r="CY63" s="319" t="inlineStr">
        <f aca="false">IF($B63="","",IF(COUNTIFS('English Scores- Leveled papers'!$H$4:$KM$4,CY$3,'English Scores- Leveled papers'!$H65:$KM65,"&lt;&gt;")=0,"",SUMIF('English Scores- Leveled papers'!$H$4:$KM$4,CY$3,'English Scores- Leveled papers'!$H65:$KM65)))</f>
        <is>
          <t/>
        </is>
      </c>
      <c r="CZ63" s="319" t="inlineStr">
        <f aca="false">IF($B63="","",IF(COUNTIFS('English Scores- Leveled papers'!$H$4:$KM$4,CZ$3,'English Scores- Leveled papers'!$H65:$KM65,"&lt;&gt;")=0,"",SUMIF('English Scores- Leveled papers'!$H$4:$KM$4,CZ$3,'English Scores- Leveled papers'!$H65:$KM65)))</f>
        <is>
          <t/>
        </is>
      </c>
      <c r="DA63" s="319" t="inlineStr">
        <f aca="false">IF($B63="","",IF(COUNTIFS('English Scores- Leveled papers'!$H$4:$KM$4,DA$3,'English Scores- Leveled papers'!$H65:$KM65,"&lt;&gt;")=0,"",SUMIF('English Scores- Leveled papers'!$H$4:$KM$4,DA$3,'English Scores- Leveled papers'!$H65:$KM65)))</f>
        <is>
          <t/>
        </is>
      </c>
      <c r="DB63" s="319" t="inlineStr">
        <f aca="false">IF($B63="","",IF(COUNTIFS('English Scores- Leveled papers'!$H$4:$KM$4,DB$3,'English Scores- Leveled papers'!$H65:$KM65,"&lt;&gt;")=0,"",SUMIF('English Scores- Leveled papers'!$H$4:$KM$4,DB$3,'English Scores- Leveled papers'!$H65:$KM65)))</f>
        <is>
          <t/>
        </is>
      </c>
      <c r="DC63" s="319" t="inlineStr">
        <f aca="false">IF($B63="","",IF(COUNTIFS('English Scores- Leveled papers'!$H$4:$KM$4,DC$3,'English Scores- Leveled papers'!$H65:$KM65,"&lt;&gt;")=0,"",SUMIF('English Scores- Leveled papers'!$H$4:$KM$4,DC$3,'English Scores- Leveled papers'!$H65:$KM65)))</f>
        <is>
          <t/>
        </is>
      </c>
      <c r="DD63" s="319" t="inlineStr">
        <f aca="false">IF($B63="","",IF(COUNTIFS('English Scores- Leveled papers'!$H$4:$KM$4,DD$3,'English Scores- Leveled papers'!$H65:$KM65,"&lt;&gt;")=0,"",SUMIF('English Scores- Leveled papers'!$H$4:$KM$4,DD$3,'English Scores- Leveled papers'!$H65:$KM65)))</f>
        <is>
          <t/>
        </is>
      </c>
      <c r="DE63" s="319" t="inlineStr">
        <f aca="false">IF($B63="","",IF(COUNTIFS('English Scores- Leveled papers'!$H$4:$KM$4,DE$3,'English Scores- Leveled papers'!$H65:$KM65,"&lt;&gt;")=0,"",SUMIF('English Scores- Leveled papers'!$H$4:$KM$4,DE$3,'English Scores- Leveled papers'!$H65:$KM65)))</f>
        <is>
          <t/>
        </is>
      </c>
      <c r="DF63" s="319" t="inlineStr">
        <f aca="false">IF($B63="","",IF(COUNTIFS('English Scores- Leveled papers'!$H$4:$KM$4,DF$3,'English Scores- Leveled papers'!$H65:$KM65,"&lt;&gt;")=0,"",SUMIF('English Scores- Leveled papers'!$H$4:$KM$4,DF$3,'English Scores- Leveled papers'!$H65:$KM65)))</f>
        <is>
          <t/>
        </is>
      </c>
      <c r="DG63" s="319" t="inlineStr">
        <f aca="false">IF($B63="","",IF(COUNTIFS('English Scores- Leveled papers'!$H$4:$KM$4,DG$3,'English Scores- Leveled papers'!$H65:$KM65,"&lt;&gt;")=0,"",SUMIF('English Scores- Leveled papers'!$H$4:$KM$4,DG$3,'English Scores- Leveled papers'!$H65:$KM65)))</f>
        <is>
          <t/>
        </is>
      </c>
      <c r="DH63" s="319" t="inlineStr">
        <f aca="false">IF($B63="","",IF(COUNTIFS('English Scores- Leveled papers'!$H$4:$KM$4,DH$3,'English Scores- Leveled papers'!$H65:$KM65,"&lt;&gt;")=0,"",SUMIF('English Scores- Leveled papers'!$H$4:$KM$4,DH$3,'English Scores- Leveled papers'!$H65:$KM65)))</f>
        <is>
          <t/>
        </is>
      </c>
      <c r="DI63" s="319" t="inlineStr">
        <f aca="false">IF($B63="","",IF(COUNTIFS('English Scores- Leveled papers'!$H$4:$KM$4,DI$3,'English Scores- Leveled papers'!$H65:$KM65,"&lt;&gt;")=0,"",SUMIF('English Scores- Leveled papers'!$H$4:$KM$4,DI$3,'English Scores- Leveled papers'!$H65:$KM65)))</f>
        <is>
          <t/>
        </is>
      </c>
      <c r="DJ63" s="319" t="inlineStr">
        <f aca="false">IF($B63="","",IF(COUNTIFS('English Scores- Leveled papers'!$H$4:$KM$4,DJ$3,'English Scores- Leveled papers'!$H65:$KM65,"&lt;&gt;")=0,"",SUMIF('English Scores- Leveled papers'!$H$4:$KM$4,DJ$3,'English Scores- Leveled papers'!$H65:$KM65)))</f>
        <is>
          <t/>
        </is>
      </c>
      <c r="DK63" s="319" t="inlineStr">
        <f aca="false">IF($B63="","",IF(COUNTIFS('English Scores- Leveled papers'!$H$4:$KM$4,DK$3,'English Scores- Leveled papers'!$H65:$KM65,"&lt;&gt;")=0,"",SUMIF('English Scores- Leveled papers'!$H$4:$KM$4,DK$3,'English Scores- Leveled papers'!$H65:$KM65)))</f>
        <is>
          <t/>
        </is>
      </c>
      <c r="DL63" s="319" t="inlineStr">
        <f aca="false">IF($B63="","",IF(COUNTIFS('English Scores- Leveled papers'!$H$4:$KM$4,DL$3,'English Scores- Leveled papers'!$H65:$KM65,"&lt;&gt;")=0,"",SUMIF('English Scores- Leveled papers'!$H$4:$KM$4,DL$3,'English Scores- Leveled papers'!$H65:$KM65)))</f>
        <is>
          <t/>
        </is>
      </c>
      <c r="DM63" s="319" t="inlineStr">
        <f aca="false">IF($B63="","",IF(COUNTIFS('English Scores- Leveled papers'!$H$4:$KM$4,DM$3,'English Scores- Leveled papers'!$H65:$KM65,"&lt;&gt;")=0,"",SUMIF('English Scores- Leveled papers'!$H$4:$KM$4,DM$3,'English Scores- Leveled papers'!$H65:$KM65)))</f>
        <is>
          <t/>
        </is>
      </c>
      <c r="DN63" s="319" t="inlineStr">
        <f aca="false">IF($B63="","",IF(COUNTIFS('English Scores- Leveled papers'!$H$4:$KM$4,DN$3,'English Scores- Leveled papers'!$H65:$KM65,"&lt;&gt;")=0,"",SUMIF('English Scores- Leveled papers'!$H$4:$KM$4,DN$3,'English Scores- Leveled papers'!$H65:$KM65)))</f>
        <is>
          <t/>
        </is>
      </c>
      <c r="DO63" s="319" t="inlineStr">
        <f aca="false">IF($B63="","",IF(COUNTIFS('English Scores- Leveled papers'!$H$4:$KM$4,DO$3,'English Scores- Leveled papers'!$H65:$KM65,"&lt;&gt;")=0,"",SUMIF('English Scores- Leveled papers'!$H$4:$KM$4,DO$3,'English Scores- Leveled papers'!$H65:$KM65)))</f>
        <is>
          <t/>
        </is>
      </c>
      <c r="DP63" s="319" t="inlineStr">
        <f aca="false">IF($B63="","",IF(COUNTIFS('English Scores- Leveled papers'!$H$4:$KM$4,DP$3,'English Scores- Leveled papers'!$H65:$KM65,"&lt;&gt;")=0,"",SUMIF('English Scores- Leveled papers'!$H$4:$KM$4,DP$3,'English Scores- Leveled papers'!$H65:$KM65)))</f>
        <is>
          <t/>
        </is>
      </c>
      <c r="DQ63" s="320" t="inlineStr">
        <f aca="false">IF($B63="","",IF(COUNTIFS('English Scores- Leveled papers'!$H$4:$KM$4,DQ$3,'English Scores- Leveled papers'!$H65:$KM65,"&lt;&gt;")=0,"",SUMIF('English Scores- Leveled papers'!$H$4:$KM$4,DQ$3,'English Scores- Leveled papers'!$H65:$KM65)))</f>
        <is>
          <t/>
        </is>
      </c>
      <c r="DR63" s="321" t="inlineStr">
        <f aca="false">IF('Cover Sheet'!$AC$6="6th", 'Eng GLA 6th, 7th, 8th'!D66, "")</f>
        <is>
          <t/>
        </is>
      </c>
      <c r="DU63" s="319" t="inlineStr">
        <f aca="false">IF($B63="","",IF(COUNTIFS('Eng GLA 6th, 7th, 8th'!$E$4:$DV$4,DU$3,'Eng GLA 6th, 7th, 8th'!$E66:$DV66,"&lt;&gt;")=0,"",SUMIF('Eng GLA 6th, 7th, 8th'!$E$4:$DV$4,DU$3,'Eng GLA 6th, 7th, 8th'!$E66:$DV66)))</f>
        <is>
          <t/>
        </is>
      </c>
      <c r="DV63" s="319" t="inlineStr">
        <f aca="false">IF($B63="","",IF(COUNTIFS('Eng GLA 6th, 7th, 8th'!$E$4:$DV$4,DV$3,'Eng GLA 6th, 7th, 8th'!$E66:$DV66,"&lt;&gt;")=0,"",SUMIF('Eng GLA 6th, 7th, 8th'!$E$4:$DV$4,DV$3,'Eng GLA 6th, 7th, 8th'!$E66:$DV66)))</f>
        <is>
          <t/>
        </is>
      </c>
      <c r="DW63" s="319" t="inlineStr">
        <f aca="false">IF($B63="","",IF(COUNTIFS('Eng GLA 6th, 7th, 8th'!$E$4:$DV$4,DW$3,'Eng GLA 6th, 7th, 8th'!$E66:$DV66,"&lt;&gt;")=0,"",SUMIF('Eng GLA 6th, 7th, 8th'!$E$4:$DV$4,DW$3,'Eng GLA 6th, 7th, 8th'!$E66:$DV66)))</f>
        <is>
          <t/>
        </is>
      </c>
      <c r="DX63" s="319" t="inlineStr">
        <f aca="false">IF($B63="","",IF(COUNTIFS('Eng GLA 6th, 7th, 8th'!$E$4:$DV$4,DX$3,'Eng GLA 6th, 7th, 8th'!$E66:$DV66,"&lt;&gt;")=0,"",SUMIF('Eng GLA 6th, 7th, 8th'!$E$4:$DV$4,DX$3,'Eng GLA 6th, 7th, 8th'!$E66:$DV66)))</f>
        <is>
          <t/>
        </is>
      </c>
      <c r="DY63" s="319" t="inlineStr">
        <f aca="false">IF($B63="","",IF(COUNTIFS('Eng GLA 6th, 7th, 8th'!$E$4:$DV$4,DY$3,'Eng GLA 6th, 7th, 8th'!$E66:$DV66,"&lt;&gt;")=0,"",SUMIF('Eng GLA 6th, 7th, 8th'!$E$4:$DV$4,DY$3,'Eng GLA 6th, 7th, 8th'!$E66:$DV66)))</f>
        <is>
          <t/>
        </is>
      </c>
      <c r="DZ63" s="319" t="inlineStr">
        <f aca="false">IF($B63="","",IF(COUNTIFS('Eng GLA 6th, 7th, 8th'!$E$4:$DV$4,DZ$3,'Eng GLA 6th, 7th, 8th'!$E66:$DV66,"&lt;&gt;")=0,"",SUMIF('Eng GLA 6th, 7th, 8th'!$E$4:$DV$4,DZ$3,'Eng GLA 6th, 7th, 8th'!$E66:$DV66)))</f>
        <is>
          <t/>
        </is>
      </c>
      <c r="EA63" s="319" t="inlineStr">
        <f aca="false">IF($B63="","",IF(COUNTIFS('Eng GLA 6th, 7th, 8th'!$E$4:$DV$4,EA$3,'Eng GLA 6th, 7th, 8th'!$E66:$DV66,"&lt;&gt;")=0,"",SUMIF('Eng GLA 6th, 7th, 8th'!$E$4:$DV$4,EA$3,'Eng GLA 6th, 7th, 8th'!$E66:$DV66)))</f>
        <is>
          <t/>
        </is>
      </c>
      <c r="EB63" s="319" t="inlineStr">
        <f aca="false">IF($B63="","",IF(COUNTIFS('Eng GLA 6th, 7th, 8th'!$E$4:$DV$4,EB$3,'Eng GLA 6th, 7th, 8th'!$E66:$DV66,"&lt;&gt;")=0,"",SUMIF('Eng GLA 6th, 7th, 8th'!$E$4:$DV$4,EB$3,'Eng GLA 6th, 7th, 8th'!$E66:$DV66)))</f>
        <is>
          <t/>
        </is>
      </c>
      <c r="EC63" s="319" t="inlineStr">
        <f aca="false">IF($B63="","",IF(COUNTIFS('Eng GLA 6th, 7th, 8th'!$E$4:$DV$4,EC$3,'Eng GLA 6th, 7th, 8th'!$E66:$DV66,"&lt;&gt;")=0,"",SUMIF('Eng GLA 6th, 7th, 8th'!$E$4:$DV$4,EC$3,'Eng GLA 6th, 7th, 8th'!$E66:$DV66)))</f>
        <is>
          <t/>
        </is>
      </c>
      <c r="ED63" s="319" t="inlineStr">
        <f aca="false">IF($B63="","",IF(COUNTIFS('Eng GLA 6th, 7th, 8th'!$E$4:$DV$4,ED$3,'Eng GLA 6th, 7th, 8th'!$E66:$DV66,"&lt;&gt;")=0,"",SUMIF('Eng GLA 6th, 7th, 8th'!$E$4:$DV$4,ED$3,'Eng GLA 6th, 7th, 8th'!$E66:$DV66)))</f>
        <is>
          <t/>
        </is>
      </c>
      <c r="EE63" s="319" t="inlineStr">
        <f aca="false">IF($B63="","",IF(COUNTIFS('Eng GLA 6th, 7th, 8th'!$E$4:$DV$4,EE$3,'Eng GLA 6th, 7th, 8th'!$E66:$DV66,"&lt;&gt;")=0,"",SUMIF('Eng GLA 6th, 7th, 8th'!$E$4:$DV$4,EE$3,'Eng GLA 6th, 7th, 8th'!$E66:$DV66)))</f>
        <is>
          <t/>
        </is>
      </c>
      <c r="EF63" s="319" t="inlineStr">
        <f aca="false">IF($B63="","",IF(COUNTIFS('Eng GLA 6th, 7th, 8th'!$E$4:$DV$4,EF$3,'Eng GLA 6th, 7th, 8th'!$E66:$DV66,"&lt;&gt;")=0,"",SUMIF('Eng GLA 6th, 7th, 8th'!$E$4:$DV$4,EF$3,'Eng GLA 6th, 7th, 8th'!$E66:$DV66)))</f>
        <is>
          <t/>
        </is>
      </c>
      <c r="EG63" s="319" t="inlineStr">
        <f aca="false">IF($B63="","",IF(COUNTIFS('Eng GLA 6th, 7th, 8th'!$E$4:$DV$4,EG$3,'Eng GLA 6th, 7th, 8th'!$E66:$DV66,"&lt;&gt;")=0,"",SUMIF('Eng GLA 6th, 7th, 8th'!$E$4:$DV$4,EG$3,'Eng GLA 6th, 7th, 8th'!$E66:$DV66)))</f>
        <is>
          <t/>
        </is>
      </c>
      <c r="EH63" s="319" t="inlineStr">
        <f aca="false">IF($B63="","",IF(COUNTIFS('Eng GLA 6th, 7th, 8th'!$E$4:$DV$4,EH$3,'Eng GLA 6th, 7th, 8th'!$E66:$DV66,"&lt;&gt;")=0,"",SUMIF('Eng GLA 6th, 7th, 8th'!$E$4:$DV$4,EH$3,'Eng GLA 6th, 7th, 8th'!$E66:$DV66)))</f>
        <is>
          <t/>
        </is>
      </c>
      <c r="EI63" s="319" t="inlineStr">
        <f aca="false">IF($B63="","",IF(COUNTIFS('Eng GLA 6th, 7th, 8th'!$E$4:$DV$4,EI$3,'Eng GLA 6th, 7th, 8th'!$E66:$DV66,"&lt;&gt;")=0,"",SUMIF('Eng GLA 6th, 7th, 8th'!$E$4:$DV$4,EI$3,'Eng GLA 6th, 7th, 8th'!$E66:$DV66)))</f>
        <is>
          <t/>
        </is>
      </c>
      <c r="EJ63" s="322" t="inlineStr">
        <f aca="false">IF('Cover Sheet'!$AC$6="7th", 'Eng GLA 6th, 7th, 8th'!AQ66, "")</f>
        <is>
          <t/>
        </is>
      </c>
      <c r="EK63" s="319" t="inlineStr">
        <f aca="false">IF($B63="","",IF(COUNTIFS('Eng GLA 6th, 7th, 8th'!$E$4:$DV$4,EK$3,'Eng GLA 6th, 7th, 8th'!$E66:$DV66,"&lt;&gt;")=0,"",SUMIF('Eng GLA 6th, 7th, 8th'!$E$4:$DV$4,EK$3,'Eng GLA 6th, 7th, 8th'!$E66:$DV66)))</f>
        <is>
          <t/>
        </is>
      </c>
      <c r="EL63" s="319" t="inlineStr">
        <f aca="false">IF($B63="","",IF(COUNTIFS('Eng GLA 6th, 7th, 8th'!$E$4:$DV$4,EL$3,'Eng GLA 6th, 7th, 8th'!$E66:$DV66,"&lt;&gt;")=0,"",SUMIF('Eng GLA 6th, 7th, 8th'!$E$4:$DV$4,EL$3,'Eng GLA 6th, 7th, 8th'!$E66:$DV66)))</f>
        <is>
          <t/>
        </is>
      </c>
      <c r="EM63" s="319" t="inlineStr">
        <f aca="false">IF($B63="","",IF(COUNTIFS('Eng GLA 6th, 7th, 8th'!$E$4:$DV$4,EM$3,'Eng GLA 6th, 7th, 8th'!$E66:$DV66,"&lt;&gt;")=0,"",SUMIF('Eng GLA 6th, 7th, 8th'!$E$4:$DV$4,EM$3,'Eng GLA 6th, 7th, 8th'!$E66:$DV66)))</f>
        <is>
          <t/>
        </is>
      </c>
      <c r="EN63" s="319" t="inlineStr">
        <f aca="false">IF($B63="","",IF(COUNTIFS('Eng GLA 6th, 7th, 8th'!$E$4:$DV$4,EN$3,'Eng GLA 6th, 7th, 8th'!$E66:$DV66,"&lt;&gt;")=0,"",SUMIF('Eng GLA 6th, 7th, 8th'!$E$4:$DV$4,EN$3,'Eng GLA 6th, 7th, 8th'!$E66:$DV66)))</f>
        <is>
          <t/>
        </is>
      </c>
      <c r="EO63" s="319" t="inlineStr">
        <f aca="false">IF($B63="","",IF(COUNTIFS('Eng GLA 6th, 7th, 8th'!$E$4:$DV$4,EO$3,'Eng GLA 6th, 7th, 8th'!$E66:$DV66,"&lt;&gt;")=0,"",SUMIF('Eng GLA 6th, 7th, 8th'!$E$4:$DV$4,EO$3,'Eng GLA 6th, 7th, 8th'!$E66:$DV66)))</f>
        <is>
          <t/>
        </is>
      </c>
      <c r="EP63" s="319" t="inlineStr">
        <f aca="false">IF($B63="","",IF(COUNTIFS('Eng GLA 6th, 7th, 8th'!$E$4:$DV$4,EP$3,'Eng GLA 6th, 7th, 8th'!$E66:$DV66,"&lt;&gt;")=0,"",SUMIF('Eng GLA 6th, 7th, 8th'!$E$4:$DV$4,EP$3,'Eng GLA 6th, 7th, 8th'!$E66:$DV66)))</f>
        <is>
          <t/>
        </is>
      </c>
      <c r="EQ63" s="319" t="inlineStr">
        <f aca="false">IF($B63="","",IF(COUNTIFS('Eng GLA 6th, 7th, 8th'!$E$4:$DV$4,EQ$3,'Eng GLA 6th, 7th, 8th'!$E66:$DV66,"&lt;&gt;")=0,"",SUMIF('Eng GLA 6th, 7th, 8th'!$E$4:$DV$4,EQ$3,'Eng GLA 6th, 7th, 8th'!$E66:$DV66)))</f>
        <is>
          <t/>
        </is>
      </c>
      <c r="ER63" s="319" t="inlineStr">
        <f aca="false">IF($B63="","",IF(COUNTIFS('Eng GLA 6th, 7th, 8th'!$E$4:$DV$4,ER$3,'Eng GLA 6th, 7th, 8th'!$E66:$DV66,"&lt;&gt;")=0,"",SUMIF('Eng GLA 6th, 7th, 8th'!$E$4:$DV$4,ER$3,'Eng GLA 6th, 7th, 8th'!$E66:$DV66)))</f>
        <is>
          <t/>
        </is>
      </c>
      <c r="ES63" s="319" t="inlineStr">
        <f aca="false">IF($B63="","",IF(COUNTIFS('Eng GLA 6th, 7th, 8th'!$E$4:$DV$4,ES$3,'Eng GLA 6th, 7th, 8th'!$E66:$DV66,"&lt;&gt;")=0,"",SUMIF('Eng GLA 6th, 7th, 8th'!$E$4:$DV$4,ES$3,'Eng GLA 6th, 7th, 8th'!$E66:$DV66)))</f>
        <is>
          <t/>
        </is>
      </c>
      <c r="ET63" s="319" t="inlineStr">
        <f aca="false">IF($B63="","",IF(COUNTIFS('Eng GLA 6th, 7th, 8th'!$E$4:$DV$4,ET$3,'Eng GLA 6th, 7th, 8th'!$E66:$DV66,"&lt;&gt;")=0,"",SUMIF('Eng GLA 6th, 7th, 8th'!$E$4:$DV$4,ET$3,'Eng GLA 6th, 7th, 8th'!$E66:$DV66)))</f>
        <is>
          <t/>
        </is>
      </c>
      <c r="EU63" s="319" t="inlineStr">
        <f aca="false">IF($B63="","",IF(COUNTIFS('Eng GLA 6th, 7th, 8th'!$E$4:$DV$4,EU$3,'Eng GLA 6th, 7th, 8th'!$E66:$DV66,"&lt;&gt;")=0,"",SUMIF('Eng GLA 6th, 7th, 8th'!$E$4:$DV$4,EU$3,'Eng GLA 6th, 7th, 8th'!$E66:$DV66)))</f>
        <is>
          <t/>
        </is>
      </c>
      <c r="EV63" s="319" t="inlineStr">
        <f aca="false">IF($B63="","",IF(COUNTIFS('Eng GLA 6th, 7th, 8th'!$E$4:$DV$4,EV$3,'Eng GLA 6th, 7th, 8th'!$E66:$DV66,"&lt;&gt;")=0,"",SUMIF('Eng GLA 6th, 7th, 8th'!$E$4:$DV$4,EV$3,'Eng GLA 6th, 7th, 8th'!$E66:$DV66)))</f>
        <is>
          <t/>
        </is>
      </c>
      <c r="EW63" s="319" t="inlineStr">
        <f aca="false">IF($B63="","",IF(COUNTIFS('Eng GLA 6th, 7th, 8th'!$E$4:$DV$4,EW$3,'Eng GLA 6th, 7th, 8th'!$E66:$DV66,"&lt;&gt;")=0,"",SUMIF('Eng GLA 6th, 7th, 8th'!$E$4:$DV$4,EW$3,'Eng GLA 6th, 7th, 8th'!$E66:$DV66)))</f>
        <is>
          <t/>
        </is>
      </c>
      <c r="EX63" s="319" t="inlineStr">
        <f aca="false">IF($B63="","",IF(COUNTIFS('Eng GLA 6th, 7th, 8th'!$E$4:$DV$4,EX$3,'Eng GLA 6th, 7th, 8th'!$E66:$DV66,"&lt;&gt;")=0,"",SUMIF('Eng GLA 6th, 7th, 8th'!$E$4:$DV$4,EX$3,'Eng GLA 6th, 7th, 8th'!$E66:$DV66)))</f>
        <is>
          <t/>
        </is>
      </c>
      <c r="EY63" s="319" t="inlineStr">
        <f aca="false">IF($B63="","",IF(COUNTIFS('Eng GLA 6th, 7th, 8th'!$E$4:$DV$4,EY$3,'Eng GLA 6th, 7th, 8th'!$E66:$DV66,"&lt;&gt;")=0,"",SUMIF('Eng GLA 6th, 7th, 8th'!$E$4:$DV$4,EY$3,'Eng GLA 6th, 7th, 8th'!$E66:$DV66)))</f>
        <is>
          <t/>
        </is>
      </c>
      <c r="EZ63" s="322" t="inlineStr">
        <f aca="false">IF('Cover Sheet'!$AC$6="8th", 'Eng GLA 6th, 7th, 8th'!CG66, "")</f>
        <is>
          <t/>
        </is>
      </c>
      <c r="FA63" s="319" t="inlineStr">
        <f aca="false">IF($B63="","",IF(COUNTIFS('Eng GLA 6th, 7th, 8th'!$E$4:$DV$4,FA$3,'Eng GLA 6th, 7th, 8th'!$E66:$DV66,"&lt;&gt;")=0,"",SUMIF('Eng GLA 6th, 7th, 8th'!$E$4:$DV$4,FA$3,'Eng GLA 6th, 7th, 8th'!$E66:$DV66)))</f>
        <is>
          <t/>
        </is>
      </c>
      <c r="FB63" s="319" t="inlineStr">
        <f aca="false">IF($B63="","",IF(COUNTIFS('Eng GLA 6th, 7th, 8th'!$E$4:$DV$4,FB$3,'Eng GLA 6th, 7th, 8th'!$E66:$DV66,"&lt;&gt;")=0,"",SUMIF('Eng GLA 6th, 7th, 8th'!$E$4:$DV$4,FB$3,'Eng GLA 6th, 7th, 8th'!$E66:$DV66)))</f>
        <is>
          <t/>
        </is>
      </c>
      <c r="FC63" s="319" t="inlineStr">
        <f aca="false">IF($B63="","",IF(COUNTIFS('Eng GLA 6th, 7th, 8th'!$E$4:$DV$4,FC$3,'Eng GLA 6th, 7th, 8th'!$E66:$DV66,"&lt;&gt;")=0,"",SUMIF('Eng GLA 6th, 7th, 8th'!$E$4:$DV$4,FC$3,'Eng GLA 6th, 7th, 8th'!$E66:$DV66)))</f>
        <is>
          <t/>
        </is>
      </c>
      <c r="FD63" s="319" t="inlineStr">
        <f aca="false">IF($B63="","",IF(COUNTIFS('Eng GLA 6th, 7th, 8th'!$E$4:$DV$4,FD$3,'Eng GLA 6th, 7th, 8th'!$E66:$DV66,"&lt;&gt;")=0,"",SUMIF('Eng GLA 6th, 7th, 8th'!$E$4:$DV$4,FD$3,'Eng GLA 6th, 7th, 8th'!$E66:$DV66)))</f>
        <is>
          <t/>
        </is>
      </c>
      <c r="FE63" s="319" t="inlineStr">
        <f aca="false">IF($B63="","",IF(COUNTIFS('Eng GLA 6th, 7th, 8th'!$E$4:$DV$4,FE$3,'Eng GLA 6th, 7th, 8th'!$E66:$DV66,"&lt;&gt;")=0,"",SUMIF('Eng GLA 6th, 7th, 8th'!$E$4:$DV$4,FE$3,'Eng GLA 6th, 7th, 8th'!$E66:$DV66)))</f>
        <is>
          <t/>
        </is>
      </c>
      <c r="FF63" s="319" t="inlineStr">
        <f aca="false">IF($B63="","",IF(COUNTIFS('Eng GLA 6th, 7th, 8th'!$E$4:$DV$4,FF$3,'Eng GLA 6th, 7th, 8th'!$E66:$DV66,"&lt;&gt;")=0,"",SUMIF('Eng GLA 6th, 7th, 8th'!$E$4:$DV$4,FF$3,'Eng GLA 6th, 7th, 8th'!$E66:$DV66)))</f>
        <is>
          <t/>
        </is>
      </c>
      <c r="FG63" s="319" t="inlineStr">
        <f aca="false">IF($B63="","",IF(COUNTIFS('Eng GLA 6th, 7th, 8th'!$E$4:$DV$4,FG$3,'Eng GLA 6th, 7th, 8th'!$E66:$DV66,"&lt;&gt;")=0,"",SUMIF('Eng GLA 6th, 7th, 8th'!$E$4:$DV$4,FG$3,'Eng GLA 6th, 7th, 8th'!$E66:$DV66)))</f>
        <is>
          <t/>
        </is>
      </c>
      <c r="FH63" s="319" t="inlineStr">
        <f aca="false">IF($B63="","",IF(COUNTIFS('Eng GLA 6th, 7th, 8th'!$E$4:$DV$4,FH$3,'Eng GLA 6th, 7th, 8th'!$E66:$DV66,"&lt;&gt;")=0,"",SUMIF('Eng GLA 6th, 7th, 8th'!$E$4:$DV$4,FH$3,'Eng GLA 6th, 7th, 8th'!$E66:$DV66)))</f>
        <is>
          <t/>
        </is>
      </c>
      <c r="FI63" s="319" t="inlineStr">
        <f aca="false">IF($B63="","",IF(COUNTIFS('Eng GLA 6th, 7th, 8th'!$E$4:$DV$4,FI$3,'Eng GLA 6th, 7th, 8th'!$E66:$DV66,"&lt;&gt;")=0,"",SUMIF('Eng GLA 6th, 7th, 8th'!$E$4:$DV$4,FI$3,'Eng GLA 6th, 7th, 8th'!$E66:$DV66)))</f>
        <is>
          <t/>
        </is>
      </c>
      <c r="FJ63" s="319" t="inlineStr">
        <f aca="false">IF($B63="","",IF(COUNTIFS('Eng GLA 6th, 7th, 8th'!$E$4:$DV$4,FJ$3,'Eng GLA 6th, 7th, 8th'!$E66:$DV66,"&lt;&gt;")=0,"",SUMIF('Eng GLA 6th, 7th, 8th'!$E$4:$DV$4,FJ$3,'Eng GLA 6th, 7th, 8th'!$E66:$DV66)))</f>
        <is>
          <t/>
        </is>
      </c>
      <c r="FK63" s="319" t="inlineStr">
        <f aca="false">IF($B63="","",IF(COUNTIFS('Eng GLA 6th, 7th, 8th'!$E$4:$DV$4,FK$3,'Eng GLA 6th, 7th, 8th'!$E66:$DV66,"&lt;&gt;")=0,"",SUMIF('Eng GLA 6th, 7th, 8th'!$E$4:$DV$4,FK$3,'Eng GLA 6th, 7th, 8th'!$E66:$DV66)))</f>
        <is>
          <t/>
        </is>
      </c>
      <c r="FL63" s="319" t="inlineStr">
        <f aca="false">IF($B63="","",IF(COUNTIFS('Eng GLA 6th, 7th, 8th'!$E$4:$DV$4,FL$3,'Eng GLA 6th, 7th, 8th'!$E66:$DV66,"&lt;&gt;")=0,"",SUMIF('Eng GLA 6th, 7th, 8th'!$E$4:$DV$4,FL$3,'Eng GLA 6th, 7th, 8th'!$E66:$DV66)))</f>
        <is>
          <t/>
        </is>
      </c>
      <c r="FM63" s="319" t="inlineStr">
        <f aca="false">IF($B63="","",IF(COUNTIFS('Eng GLA 6th, 7th, 8th'!$E$4:$DV$4,FM$3,'Eng GLA 6th, 7th, 8th'!$E66:$DV66,"&lt;&gt;")=0,"",SUMIF('Eng GLA 6th, 7th, 8th'!$E$4:$DV$4,FM$3,'Eng GLA 6th, 7th, 8th'!$E66:$DV66)))</f>
        <is>
          <t/>
        </is>
      </c>
      <c r="FN63" s="319" t="inlineStr">
        <f aca="false">IF($B63="","",IF(COUNTIFS('Eng GLA 6th, 7th, 8th'!$E$4:$DV$4,FN$3,'Eng GLA 6th, 7th, 8th'!$E66:$DV66,"&lt;&gt;")=0,"",SUMIF('Eng GLA 6th, 7th, 8th'!$E$4:$DV$4,FN$3,'Eng GLA 6th, 7th, 8th'!$E66:$DV66)))</f>
        <is>
          <t/>
        </is>
      </c>
      <c r="FO63" s="319" t="inlineStr">
        <f aca="false">IF($B63="","",IF(COUNTIFS('Eng GLA 6th, 7th, 8th'!$E$4:$DV$4,FO$3,'Eng GLA 6th, 7th, 8th'!$E66:$DV66,"&lt;&gt;")=0,"",SUMIF('Eng GLA 6th, 7th, 8th'!$E$4:$DV$4,FO$3,'Eng GLA 6th, 7th, 8th'!$E66:$DV66)))</f>
        <is>
          <t/>
        </is>
      </c>
    </row>
    <row r="64" customFormat="false" ht="12.75" hidden="false" customHeight="true" outlineLevel="0" collapsed="false">
      <c r="A64" s="315" t="n">
        <v>60</v>
      </c>
      <c r="B64" s="315" t="inlineStr">
        <f aca="false">'English Scores- Leveled papers'!B66</f>
        <is>
          <t/>
        </is>
      </c>
      <c r="C64" s="315"/>
      <c r="D64" s="316" t="inlineStr">
        <f aca="false">IF(OR(B64="",H64="",'Cover Sheet'!E64=""),"",'Cover Sheet'!E64)</f>
        <is>
          <t/>
        </is>
      </c>
      <c r="E64" s="316" t="inlineStr">
        <f aca="false">IF(OR(B64="",H64="",'Cover Sheet'!F64=""),"",'Cover Sheet'!F64)</f>
        <is>
          <t/>
        </is>
      </c>
      <c r="F64" s="316" t="inlineStr">
        <f aca="false">IF(OR(B64="",H64="",'Cover Sheet'!H64=""),"",'Cover Sheet'!H64)</f>
        <is>
          <t/>
        </is>
      </c>
      <c r="G64" s="316"/>
      <c r="H64" s="316" t="inlineStr">
        <f aca="false">IF(OR(B64="",COUNT('English Scores- Leveled papers'!H66:KM66)=0),"",IF((AND(AB64&gt;=(70/100),AB64&lt;1.1)),9,IF((AND(AA64&gt;=(70/100),AA64&lt;1.1)),8,IF((AND(Z64&gt;=(70/100),Z64&lt;1.1)),7,IF((AND(Y64&gt;=(70/100),Y64&lt;1.1)),6,IF(AND(X64&gt;=0.7,X64&lt;1.1),5.5,IF(AND(W64&gt;=0.7,W64&lt;1.1),5,IF(AND(V64&gt;=0.7,V64&lt;1.1),4.5,IF(AND(U64&gt;=0.7,U64&lt;1.1),4,IF(AND(T64&gt;=0.7,T64&lt;1.1),3.5,IF(AND(S64&gt;=0.7,S64&lt;1.1),3,IF(AND(R64&gt;=0.7,R64&lt;1.1),2.5,IF(AND(Q64&gt;=0.7,Q64&lt;1.1),2,IF(AND(P64&gt;=0.7,P64&lt;1.1),1.5,IF(AND(O64&gt;=0.7,O64&lt;1.1),1,IF(AND(N64&gt;=0.7,N64&lt;1.1),0.5,IF(AND(M64&gt;=0.7,M64&lt;1.1),0.2,IF(AND(L64&gt;=0.7,L64&lt;1.1),0,IF(COUNT('English Scores- Leveled papers'!H66:M66)=0,"",-0.5)))))))))))))))))))</f>
        <is>
          <t/>
        </is>
      </c>
      <c r="I64" s="317" t="str">
        <f aca="false">IFERROR(IF(OR(B64="",H64=""),"",IF((AND(AB64&gt;=(70/100),AB64&lt;1.1)),AB64,IF(AND((AA64)&gt;=(70/100),AA64&lt;1.1),AA64,IF((AND((Z64)&gt;=(70/100),Z64&lt;1.1)),Z64,IF(AND((Y64)&gt;=(70/100),Y64&lt;1.1),Y64,IF(AND(X64&gt;=0.7,X64&lt;1.1),X64,IF(AND((W64)&gt;=0.7,W64&lt;1.1),W64,IF(AND((V64)&gt;=0.7,V64&lt;1.1),V64,IF(AND((U64)&gt;=0.7,U64&lt;1.1),U64,IF(AND((T64)&gt;=0.7,T64&lt;1.1),T64,IF(AND((S64)&gt;=0.7,S64&lt;1.1),S64,IF(AND((R64)&gt;=0.7,R64&lt;1.1),R64,IF(AND((Q64)&gt;=0.7,Q64&lt;1.1),Q64,IF(AND((P64)&gt;=0.7,P64&lt;1.1),P64,IF(AND((O64)&gt;=0.7,O64&lt;1.1),O64,IF(AND((N64)&gt;=0.7,N64&lt;1.1),N64,IF(AND((M64)&gt;=0.7,M64&lt;1.1),M64,IF(AND((L64)&gt;=0.7,L64&lt;1.1),L64,L64)))))))))))))))))),"")</f>
        <v/>
      </c>
      <c r="J64" s="317" t="str">
        <f aca="false">IF((OR(B64="",H64="")),"",IF(AND((AB64)&gt;=(70/100),AB64&lt;1.1),"",IF((AND((AA64)&gt;=(70/100),AA64&lt;1.1)),AB64,IF((AND((Z64)&gt;=(70/100),Z64&lt;1.1)),AA64,IF((AND((Y64)&gt;=(70/100),Y64&lt;1.1)),Z64,IF(AND((X64)&gt;=0.7,X64&lt;1.1),Y64,IF(AND((W64)&gt;=0.7,W64&lt;1.1),X64,IF(AND((V64)&gt;=0.7,V64&lt;1.1),W64,IF(AND((U64)&gt;=0.7,U64&lt;1.1),V64,IF(AND((T64)&gt;=0.7,T64&lt;1.1),U64,IF(AND((S64)&gt;=0.7,S64&lt;1.1),T64,IF(AND((R64)&gt;=0.7,R64&lt;1.1),S64,IF(AND((Q64)&gt;=0.7,Q64&lt;1.1),R64,IF(AND((P64)&gt;=0.7,P64&lt;1.1),Q64,IF(AND((O64)&gt;=0.7,O64&lt;1.1),P64,IF(AND((N64)&gt;=0.7,N64&lt;1.1),O64,IF(AND((M64)&gt;=0.7,M64&lt;1.1),N64,IF(AND((L64)&gt;=0.7,L64&lt;1.1),M64,""))))))))))))))))))</f>
        <v/>
      </c>
      <c r="K64" s="317" t="str">
        <f aca="false">IF((OR(B64="",H64="")),"",IF(AND((AB64)&gt;=(70/100),AB64&lt;1.1),AA64,IF((AND((AA64)&gt;=(70/100),AA64&lt;1.1)),Z64,IF((AND((Z64)&gt;=(70/100),Z64&lt;1.1)),Y64,IF((AND((Y64)&gt;=(70/100),Y64&lt;1.1)),X64,IF(AND((X64)&gt;=0.7,X64&lt;1.1),W64,IF(AND((W64)&gt;=0.7,W64&lt;1.1),V64,IF(AND((V64)&gt;=0.7,V64&lt;1.1),U64,IF(AND((U64)&gt;=0.7,U64&lt;1.1),T64,IF(AND((T64)&gt;=0.7,T64&lt;1.1),S64,IF(AND((S64)&gt;=0.7,S64&lt;1.1),R64,IF(AND((R64)&gt;=0.7,R64&lt;1.1),Q64,IF(AND((Q64)&gt;=0.7,Q64&lt;1.1),P64,IF(AND((P64)&gt;=0.7,P64&lt;1.1),O64,IF(AND((O64)&gt;=0.7,O64&lt;1.1),N64,IF(AND((N64)&gt;=0.7,N64&lt;1.1),M64,IF(AND((M64)&gt;=0.7,M64&lt;1.1),L64,IF(AND((L64)&gt;=0.7,L64&lt;1.1),"",""))))))))))))))))))</f>
        <v/>
      </c>
      <c r="L64" s="318" t="str">
        <f aca="false">IFERROR(IF((B64=""),"",(IF(COUNT(AC64:AG64)=0,"",ROUND(SUM(AC64:AG64)/SUM($AC$2:$AG$2),1)))),"")</f>
        <v/>
      </c>
      <c r="M64" s="318" t="str">
        <f aca="false">IFERROR(IF((B64=""),"",(IF(COUNT(AH64:AL64)=0,"",ROUND(SUM(AH64:AL64)/SUM($AH$2:$AL$2),1)))),"")</f>
        <v/>
      </c>
      <c r="N64" s="318" t="str">
        <f aca="false">IFERROR(IF((B64=""),"",(IF(COUNT(AM64:AQ64)=0,"",ROUND(SUM(AM64:AQ64)/SUM($AM$2:$AQ$2),1)))),"")</f>
        <v/>
      </c>
      <c r="O64" s="318" t="str">
        <f aca="false">IFERROR(IF((B64=""),"",(IF(COUNT(AR64:AV64)=0,"",ROUND(SUM(AR64:AV64)/SUM($AR$2:$AV$2),1)))),"")</f>
        <v/>
      </c>
      <c r="P64" s="318" t="str">
        <f aca="false">IFERROR(IF((B64=""),"",(IF(COUNT(AX64:BB64)=0,"",ROUND(SUM(AX64:BB64)/SUM($AX$2:$BB$2),1)))),"")</f>
        <v/>
      </c>
      <c r="Q64" s="318" t="str">
        <f aca="false">IFERROR(IF((B64=""),"",(IF(COUNT(BD64:BJ64)=0,"",ROUND(SUM(BD64:BJ64)/SUM($BD$2:$BJ$2),1)))),0)</f>
        <v/>
      </c>
      <c r="R64" s="318" t="str">
        <f aca="false">IFERROR(IF((B64=""),"",(IF(COUNT(BL64:BS64)=0,"",ROUND(SUM(BL64:BR64)/SUM($BL$2:$BR$2),1)))),0)</f>
        <v/>
      </c>
      <c r="S64" s="318" t="str">
        <f aca="false">IFERROR(IF((B64=""),"",(IF(COUNT(BT64:CB64)=0,"",ROUND(SUM(BT64:CA64)/SUM($BT$2:$CA$2),1)))),0)</f>
        <v/>
      </c>
      <c r="T64" s="318" t="str">
        <f aca="false">IFERROR(IF((B64=""),"",(IF(COUNT(CC64:CJ64)=0,"",ROUND(SUM(CC64:CI64)/SUM($CC$2:$CI$2),1)))),0)</f>
        <v/>
      </c>
      <c r="U64" s="318" t="str">
        <f aca="false">IFERROR(IF((B64=""),"",(IF(COUNT(CK64:CQ64)=0,"",ROUND(SUM(CK64:CQ64)/SUM($CK$2:$CQ$2),1)))),0)</f>
        <v/>
      </c>
      <c r="V64" s="318" t="str">
        <f aca="false">IFERROR(IF((B64=""),"",(IF(COUNT(CS64:CY64)=0,"",ROUND(SUM(CS64:CY64)/SUM($CS$2:$CY$2),1)))),0)</f>
        <v/>
      </c>
      <c r="W64" s="318" t="str">
        <f aca="false">IFERROR(IF((B64=""),"",(IF(COUNT(DA64:DI64)=0,"",ROUND(SUM(DA64:DI64)/SUM($DA$2:$DI$2),1)))),0)</f>
        <v/>
      </c>
      <c r="X64" s="318" t="str">
        <f aca="false">IFERROR(IF((B64=""),"",(IF(COUNT(DK64:DP64)=0,"",ROUND(SUM(DK64:DP64)/SUM($DK$2:$DP$2),1)))),0)</f>
        <v/>
      </c>
      <c r="Y64" s="318"/>
      <c r="Z64" s="318"/>
      <c r="AA64" s="318"/>
      <c r="AB64" s="318"/>
      <c r="AC64" s="319" t="inlineStr">
        <f aca="false">IF($B64="","",IF(COUNTIFS('English Scores- Leveled papers'!$H$4:$KM$4,AC$3,'English Scores- Leveled papers'!$H66:$KM66,"&lt;&gt;")=0,"",SUMIF('English Scores- Leveled papers'!$H$4:$KM$4,AC$3,'English Scores- Leveled papers'!$H66:$KM66)))</f>
        <is>
          <t/>
        </is>
      </c>
      <c r="AD64" s="319" t="inlineStr">
        <f aca="false">IF($B64="","",IF(COUNTIFS('English Scores- Leveled papers'!$H$4:$KM$4,AD$3,'English Scores- Leveled papers'!$H66:$KM66,"&lt;&gt;")=0,"",SUMIF('English Scores- Leveled papers'!$H$4:$KM$4,AD$3,'English Scores- Leveled papers'!$H66:$KM66)))</f>
        <is>
          <t/>
        </is>
      </c>
      <c r="AE64" s="319" t="inlineStr">
        <f aca="false">IF($B64="","",IF(COUNTIFS('English Scores- Leveled papers'!$H$4:$KM$4,AE$3,'English Scores- Leveled papers'!$H66:$KM66,"&lt;&gt;")=0,"",SUMIF('English Scores- Leveled papers'!$H$4:$KM$4,AE$3,'English Scores- Leveled papers'!$H66:$KM66)))</f>
        <is>
          <t/>
        </is>
      </c>
      <c r="AF64" s="319" t="inlineStr">
        <f aca="false">IF($B64="","",IF(COUNTIFS('English Scores- Leveled papers'!$H$4:$KM$4,AF$3,'English Scores- Leveled papers'!$H66:$KM66,"&lt;&gt;")=0,"",SUMIF('English Scores- Leveled papers'!$H$4:$KM$4,AF$3,'English Scores- Leveled papers'!$H66:$KM66)))</f>
        <is>
          <t/>
        </is>
      </c>
      <c r="AG64" s="319" t="inlineStr">
        <f aca="false">IF($B64="","",IF(COUNTIFS('English Scores- Leveled papers'!$H$4:$KM$4,AG$3,'English Scores- Leveled papers'!$H66:$KM66,"&lt;&gt;")=0,"",SUMIF('English Scores- Leveled papers'!$H$4:$KM$4,AG$3,'English Scores- Leveled papers'!$H66:$KM66)))</f>
        <is>
          <t/>
        </is>
      </c>
      <c r="AH64" s="319" t="inlineStr">
        <f aca="false">IF($B64="","",IF(COUNTIFS('English Scores- Leveled papers'!$H$4:$KM$4,AH$3,'English Scores- Leveled papers'!$H66:$KM66,"&lt;&gt;")=0,"",SUMIF('English Scores- Leveled papers'!$H$4:$KM$4,AH$3,'English Scores- Leveled papers'!$H66:$KM66)))</f>
        <is>
          <t/>
        </is>
      </c>
      <c r="AI64" s="319" t="inlineStr">
        <f aca="false">IF($B64="","",IF(COUNTIFS('English Scores- Leveled papers'!$H$4:$KM$4,AI$3,'English Scores- Leveled papers'!$H66:$KM66,"&lt;&gt;")=0,"",SUMIF('English Scores- Leveled papers'!$H$4:$KM$4,AI$3,'English Scores- Leveled papers'!$H66:$KM66)))</f>
        <is>
          <t/>
        </is>
      </c>
      <c r="AJ64" s="319" t="inlineStr">
        <f aca="false">IF($B64="","",IF(COUNTIFS('English Scores- Leveled papers'!$H$4:$KM$4,AJ$3,'English Scores- Leveled papers'!$H66:$KM66,"&lt;&gt;")=0,"",SUMIF('English Scores- Leveled papers'!$H$4:$KM$4,AJ$3,'English Scores- Leveled papers'!$H66:$KM66)))</f>
        <is>
          <t/>
        </is>
      </c>
      <c r="AK64" s="319" t="inlineStr">
        <f aca="false">IF($B64="","",IF(COUNTIFS('English Scores- Leveled papers'!$H$4:$KM$4,AK$3,'English Scores- Leveled papers'!$H66:$KM66,"&lt;&gt;")=0,"",SUMIF('English Scores- Leveled papers'!$H$4:$KM$4,AK$3,'English Scores- Leveled papers'!$H66:$KM66)))</f>
        <is>
          <t/>
        </is>
      </c>
      <c r="AL64" s="319" t="inlineStr">
        <f aca="false">IF($B64="","",IF(COUNTIFS('English Scores- Leveled papers'!$H$4:$KM$4,AL$3,'English Scores- Leveled papers'!$H66:$KM66,"&lt;&gt;")=0,"",SUMIF('English Scores- Leveled papers'!$H$4:$KM$4,AL$3,'English Scores- Leveled papers'!$H66:$KM66)))</f>
        <is>
          <t/>
        </is>
      </c>
      <c r="AM64" s="319" t="inlineStr">
        <f aca="false">IF($B64="","",IF(COUNTIFS('English Scores- Leveled papers'!$H$4:$KM$4,AM$3,'English Scores- Leveled papers'!$H66:$KM66,"&lt;&gt;")=0,"",SUMIF('English Scores- Leveled papers'!$H$4:$KM$4,AM$3,'English Scores- Leveled papers'!$H66:$KM66)))</f>
        <is>
          <t/>
        </is>
      </c>
      <c r="AN64" s="319" t="inlineStr">
        <f aca="false">IF($B64="","",IF(COUNTIFS('English Scores- Leveled papers'!$H$4:$KM$4,AN$3,'English Scores- Leveled papers'!$H66:$KM66,"&lt;&gt;")=0,"",SUMIF('English Scores- Leveled papers'!$H$4:$KM$4,AN$3,'English Scores- Leveled papers'!$H66:$KM66)))</f>
        <is>
          <t/>
        </is>
      </c>
      <c r="AO64" s="319" t="inlineStr">
        <f aca="false">IF($B64="","",IF(COUNTIFS('English Scores- Leveled papers'!$H$4:$KM$4,AO$3,'English Scores- Leveled papers'!$H66:$KM66,"&lt;&gt;")=0,"",SUMIF('English Scores- Leveled papers'!$H$4:$KM$4,AO$3,'English Scores- Leveled papers'!$H66:$KM66)))</f>
        <is>
          <t/>
        </is>
      </c>
      <c r="AP64" s="319" t="inlineStr">
        <f aca="false">IF($B64="","",IF(COUNTIFS('English Scores- Leveled papers'!$H$4:$KM$4,AP$3,'English Scores- Leveled papers'!$H66:$KM66,"&lt;&gt;")=0,"",SUMIF('English Scores- Leveled papers'!$H$4:$KM$4,AP$3,'English Scores- Leveled papers'!$H66:$KM66)))</f>
        <is>
          <t/>
        </is>
      </c>
      <c r="AQ64" s="319" t="inlineStr">
        <f aca="false">IF($B64="","",IF(COUNTIFS('English Scores- Leveled papers'!$H$4:$KM$4,AQ$3,'English Scores- Leveled papers'!$H66:$KM66,"&lt;&gt;")=0,"",SUMIF('English Scores- Leveled papers'!$H$4:$KM$4,AQ$3,'English Scores- Leveled papers'!$H66:$KM66)))</f>
        <is>
          <t/>
        </is>
      </c>
      <c r="AR64" s="319" t="inlineStr">
        <f aca="false">IF($B64="","",IF(COUNTIFS('English Scores- Leveled papers'!$H$4:$KM$4,AR$3,'English Scores- Leveled papers'!$H66:$KM66,"&lt;&gt;")=0,"",SUMIF('English Scores- Leveled papers'!$H$4:$KM$4,AR$3,'English Scores- Leveled papers'!$H66:$KM66)))</f>
        <is>
          <t/>
        </is>
      </c>
      <c r="AS64" s="319" t="inlineStr">
        <f aca="false">IF($B64="","",IF(COUNTIFS('English Scores- Leveled papers'!$H$4:$KM$4,AS$3,'English Scores- Leveled papers'!$H66:$KM66,"&lt;&gt;")=0,"",SUMIF('English Scores- Leveled papers'!$H$4:$KM$4,AS$3,'English Scores- Leveled papers'!$H66:$KM66)))</f>
        <is>
          <t/>
        </is>
      </c>
      <c r="AT64" s="319" t="inlineStr">
        <f aca="false">IF($B64="","",IF(COUNTIFS('English Scores- Leveled papers'!$H$4:$KM$4,AT$3,'English Scores- Leveled papers'!$H66:$KM66,"&lt;&gt;")=0,"",SUMIF('English Scores- Leveled papers'!$H$4:$KM$4,AT$3,'English Scores- Leveled papers'!$H66:$KM66)))</f>
        <is>
          <t/>
        </is>
      </c>
      <c r="AU64" s="319" t="inlineStr">
        <f aca="false">IF($B64="","",IF(COUNTIFS('English Scores- Leveled papers'!$H$4:$KM$4,AU$3,'English Scores- Leveled papers'!$H66:$KM66,"&lt;&gt;")=0,"",SUMIF('English Scores- Leveled papers'!$H$4:$KM$4,AU$3,'English Scores- Leveled papers'!$H66:$KM66)))</f>
        <is>
          <t/>
        </is>
      </c>
      <c r="AV64" s="319" t="inlineStr">
        <f aca="false">IF($B64="","",IF(COUNTIFS('English Scores- Leveled papers'!$H$4:$KM$4,AV$3,'English Scores- Leveled papers'!$H66:$KM66,"&lt;&gt;")=0,"",SUMIF('English Scores- Leveled papers'!$H$4:$KM$4,AV$3,'English Scores- Leveled papers'!$H66:$KM66)))</f>
        <is>
          <t/>
        </is>
      </c>
      <c r="AW64" s="319" t="inlineStr">
        <f aca="false">IF($B64="","",IF(COUNTIFS('English Scores- Leveled papers'!$H$4:$KM$4,AW$3,'English Scores- Leveled papers'!$H66:$KM66,"&lt;&gt;")=0,"",SUMIF('English Scores- Leveled papers'!$H$4:$KM$4,AW$3,'English Scores- Leveled papers'!$H66:$KM66)))</f>
        <is>
          <t/>
        </is>
      </c>
      <c r="AX64" s="319" t="inlineStr">
        <f aca="false">IF($B64="","",IF(COUNTIFS('English Scores- Leveled papers'!$H$4:$KM$4,AX$3,'English Scores- Leveled papers'!$H66:$KM66,"&lt;&gt;")=0,"",SUMIF('English Scores- Leveled papers'!$H$4:$KM$4,AX$3,'English Scores- Leveled papers'!$H66:$KM66)))</f>
        <is>
          <t/>
        </is>
      </c>
      <c r="AY64" s="319" t="inlineStr">
        <f aca="false">IF($B64="","",IF(COUNTIFS('English Scores- Leveled papers'!$H$4:$KM$4,AY$3,'English Scores- Leveled papers'!$H66:$KM66,"&lt;&gt;")=0,"",SUMIF('English Scores- Leveled papers'!$H$4:$KM$4,AY$3,'English Scores- Leveled papers'!$H66:$KM66)))</f>
        <is>
          <t/>
        </is>
      </c>
      <c r="AZ64" s="319" t="inlineStr">
        <f aca="false">IF($B64="","",IF(COUNTIFS('English Scores- Leveled papers'!$H$4:$KM$4,AZ$3,'English Scores- Leveled papers'!$H66:$KM66,"&lt;&gt;")=0,"",SUMIF('English Scores- Leveled papers'!$H$4:$KM$4,AZ$3,'English Scores- Leveled papers'!$H66:$KM66)))</f>
        <is>
          <t/>
        </is>
      </c>
      <c r="BA64" s="319" t="inlineStr">
        <f aca="false">IF($B64="","",IF(COUNTIFS('English Scores- Leveled papers'!$H$4:$KM$4,BA$3,'English Scores- Leveled papers'!$H66:$KM66,"&lt;&gt;")=0,"",SUMIF('English Scores- Leveled papers'!$H$4:$KM$4,BA$3,'English Scores- Leveled papers'!$H66:$KM66)))</f>
        <is>
          <t/>
        </is>
      </c>
      <c r="BB64" s="319" t="inlineStr">
        <f aca="false">IF($B64="","",IF(COUNTIFS('English Scores- Leveled papers'!$H$4:$KM$4,BB$3,'English Scores- Leveled papers'!$H66:$KM66,"&lt;&gt;")=0,"",SUMIF('English Scores- Leveled papers'!$H$4:$KM$4,BB$3,'English Scores- Leveled papers'!$H66:$KM66)))</f>
        <is>
          <t/>
        </is>
      </c>
      <c r="BC64" s="319" t="inlineStr">
        <f aca="false">IF($B64="","",IF(COUNTIFS('English Scores- Leveled papers'!$H$4:$KM$4,BC$3,'English Scores- Leveled papers'!$H66:$KM66,"&lt;&gt;")=0,"",SUMIF('English Scores- Leveled papers'!$H$4:$KM$4,BC$3,'English Scores- Leveled papers'!$H66:$KM66)))</f>
        <is>
          <t/>
        </is>
      </c>
      <c r="BD64" s="319" t="inlineStr">
        <f aca="false">IF($B64="","",IF(COUNTIFS('English Scores- Leveled papers'!$H$4:$KM$4,BD$3,'English Scores- Leveled papers'!$H66:$KM66,"&lt;&gt;")=0,"",SUMIF('English Scores- Leveled papers'!$H$4:$KM$4,BD$3,'English Scores- Leveled papers'!$H66:$KM66)))</f>
        <is>
          <t/>
        </is>
      </c>
      <c r="BE64" s="319" t="inlineStr">
        <f aca="false">IF($B64="","",IF(COUNTIFS('English Scores- Leveled papers'!$H$4:$KM$4,BE$3,'English Scores- Leveled papers'!$H66:$KM66,"&lt;&gt;")=0,"",SUMIF('English Scores- Leveled papers'!$H$4:$KM$4,BE$3,'English Scores- Leveled papers'!$H66:$KM66)))</f>
        <is>
          <t/>
        </is>
      </c>
      <c r="BF64" s="319" t="inlineStr">
        <f aca="false">IF($B64="","",IF(COUNTIFS('English Scores- Leveled papers'!$H$4:$KM$4,BF$3,'English Scores- Leveled papers'!$H66:$KM66,"&lt;&gt;")=0,"",SUMIF('English Scores- Leveled papers'!$H$4:$KM$4,BF$3,'English Scores- Leveled papers'!$H66:$KM66)))</f>
        <is>
          <t/>
        </is>
      </c>
      <c r="BG64" s="319" t="inlineStr">
        <f aca="false">IF($B64="","",IF(COUNTIFS('English Scores- Leveled papers'!$H$4:$KM$4,BG$3,'English Scores- Leveled papers'!$H66:$KM66,"&lt;&gt;")=0,"",SUMIF('English Scores- Leveled papers'!$H$4:$KM$4,BG$3,'English Scores- Leveled papers'!$H66:$KM66)))</f>
        <is>
          <t/>
        </is>
      </c>
      <c r="BH64" s="319" t="inlineStr">
        <f aca="false">IF($B64="","",IF(COUNTIFS('English Scores- Leveled papers'!$H$4:$KM$4,BH$3,'English Scores- Leveled papers'!$H66:$KM66,"&lt;&gt;")=0,"",SUMIF('English Scores- Leveled papers'!$H$4:$KM$4,BH$3,'English Scores- Leveled papers'!$H66:$KM66)))</f>
        <is>
          <t/>
        </is>
      </c>
      <c r="BI64" s="319" t="inlineStr">
        <f aca="false">IF($B64="","",IF(COUNTIFS('English Scores- Leveled papers'!$H$4:$KM$4,BI$3,'English Scores- Leveled papers'!$H66:$KM66,"&lt;&gt;")=0,"",SUMIF('English Scores- Leveled papers'!$H$4:$KM$4,BI$3,'English Scores- Leveled papers'!$H66:$KM66)))</f>
        <is>
          <t/>
        </is>
      </c>
      <c r="BJ64" s="319" t="inlineStr">
        <f aca="false">IF($B64="","",IF(COUNTIFS('English Scores- Leveled papers'!$H$4:$KM$4,BJ$3,'English Scores- Leveled papers'!$H66:$KM66,"&lt;&gt;")=0,"",SUMIF('English Scores- Leveled papers'!$H$4:$KM$4,BJ$3,'English Scores- Leveled papers'!$H66:$KM66)))</f>
        <is>
          <t/>
        </is>
      </c>
      <c r="BK64" s="319" t="inlineStr">
        <f aca="false">IF($B64="","",IF(COUNTIFS('English Scores- Leveled papers'!$H$4:$KM$4,BK$3,'English Scores- Leveled papers'!$H66:$KM66,"&lt;&gt;")=0,"",SUMIF('English Scores- Leveled papers'!$H$4:$KM$4,BK$3,'English Scores- Leveled papers'!$H66:$KM66)))</f>
        <is>
          <t/>
        </is>
      </c>
      <c r="BL64" s="319" t="inlineStr">
        <f aca="false">IF($B64="","",IF(COUNTIFS('English Scores- Leveled papers'!$H$4:$KM$4,BL$3,'English Scores- Leveled papers'!$H66:$KM66,"&lt;&gt;")=0,"",SUMIF('English Scores- Leveled papers'!$H$4:$KM$4,BL$3,'English Scores- Leveled papers'!$H66:$KM66)))</f>
        <is>
          <t/>
        </is>
      </c>
      <c r="BM64" s="319" t="inlineStr">
        <f aca="false">IF($B64="","",IF(COUNTIFS('English Scores- Leveled papers'!$H$4:$KM$4,BM$3,'English Scores- Leveled papers'!$H66:$KM66,"&lt;&gt;")=0,"",SUMIF('English Scores- Leveled papers'!$H$4:$KM$4,BM$3,'English Scores- Leveled papers'!$H66:$KM66)))</f>
        <is>
          <t/>
        </is>
      </c>
      <c r="BN64" s="319" t="inlineStr">
        <f aca="false">IF($B64="","",IF(COUNTIFS('English Scores- Leveled papers'!$H$4:$KM$4,BN$3,'English Scores- Leveled papers'!$H66:$KM66,"&lt;&gt;")=0,"",SUMIF('English Scores- Leveled papers'!$H$4:$KM$4,BN$3,'English Scores- Leveled papers'!$H66:$KM66)))</f>
        <is>
          <t/>
        </is>
      </c>
      <c r="BO64" s="319" t="inlineStr">
        <f aca="false">IF($B64="","",IF(COUNTIFS('English Scores- Leveled papers'!$H$4:$KM$4,BO$3,'English Scores- Leveled papers'!$H66:$KM66,"&lt;&gt;")=0,"",SUMIF('English Scores- Leveled papers'!$H$4:$KM$4,BO$3,'English Scores- Leveled papers'!$H66:$KM66)))</f>
        <is>
          <t/>
        </is>
      </c>
      <c r="BP64" s="319" t="inlineStr">
        <f aca="false">IF($B64="","",IF(COUNTIFS('English Scores- Leveled papers'!$H$4:$KM$4,BP$3,'English Scores- Leveled papers'!$H66:$KM66,"&lt;&gt;")=0,"",SUMIF('English Scores- Leveled papers'!$H$4:$KM$4,BP$3,'English Scores- Leveled papers'!$H66:$KM66)))</f>
        <is>
          <t/>
        </is>
      </c>
      <c r="BQ64" s="319" t="inlineStr">
        <f aca="false">IF($B64="","",IF(COUNTIFS('English Scores- Leveled papers'!$H$4:$KM$4,BQ$3,'English Scores- Leveled papers'!$H66:$KM66,"&lt;&gt;")=0,"",SUMIF('English Scores- Leveled papers'!$H$4:$KM$4,BQ$3,'English Scores- Leveled papers'!$H66:$KM66)))</f>
        <is>
          <t/>
        </is>
      </c>
      <c r="BR64" s="319" t="inlineStr">
        <f aca="false">IF($B64="","",IF(COUNTIFS('English Scores- Leveled papers'!$H$4:$KM$4,BR$3,'English Scores- Leveled papers'!$H66:$KM66,"&lt;&gt;")=0,"",SUMIF('English Scores- Leveled papers'!$H$4:$KM$4,BR$3,'English Scores- Leveled papers'!$H66:$KM66)))</f>
        <is>
          <t/>
        </is>
      </c>
      <c r="BS64" s="319" t="inlineStr">
        <f aca="false">IF($B64="","",IF(COUNTIFS('English Scores- Leveled papers'!$H$4:$KM$4,BS$3,'English Scores- Leveled papers'!$H66:$KM66,"&lt;&gt;")=0,"",SUMIF('English Scores- Leveled papers'!$H$4:$KM$4,BS$3,'English Scores- Leveled papers'!$H66:$KM66)))</f>
        <is>
          <t/>
        </is>
      </c>
      <c r="BT64" s="319" t="inlineStr">
        <f aca="false">IF($B64="","",IF(COUNTIFS('English Scores- Leveled papers'!$H$4:$KM$4,BT$3,'English Scores- Leveled papers'!$H66:$KM66,"&lt;&gt;")=0,"",SUMIF('English Scores- Leveled papers'!$H$4:$KM$4,BT$3,'English Scores- Leveled papers'!$H66:$KM66)))</f>
        <is>
          <t/>
        </is>
      </c>
      <c r="BU64" s="319" t="inlineStr">
        <f aca="false">IF($B64="","",IF(COUNTIFS('English Scores- Leveled papers'!$H$4:$KM$4,BU$3,'English Scores- Leveled papers'!$H66:$KM66,"&lt;&gt;")=0,"",SUMIF('English Scores- Leveled papers'!$H$4:$KM$4,BU$3,'English Scores- Leveled papers'!$H66:$KM66)))</f>
        <is>
          <t/>
        </is>
      </c>
      <c r="BV64" s="319" t="inlineStr">
        <f aca="false">IF($B64="","",IF(COUNTIFS('English Scores- Leveled papers'!$H$4:$KM$4,BV$3,'English Scores- Leveled papers'!$H66:$KM66,"&lt;&gt;")=0,"",SUMIF('English Scores- Leveled papers'!$H$4:$KM$4,BV$3,'English Scores- Leveled papers'!$H66:$KM66)))</f>
        <is>
          <t/>
        </is>
      </c>
      <c r="BW64" s="319" t="inlineStr">
        <f aca="false">IF($B64="","",IF(COUNTIFS('English Scores- Leveled papers'!$H$4:$KM$4,BW$3,'English Scores- Leveled papers'!$H66:$KM66,"&lt;&gt;")=0,"",SUMIF('English Scores- Leveled papers'!$H$4:$KM$4,BW$3,'English Scores- Leveled papers'!$H66:$KM66)))</f>
        <is>
          <t/>
        </is>
      </c>
      <c r="BX64" s="319" t="inlineStr">
        <f aca="false">IF($B64="","",IF(COUNTIFS('English Scores- Leveled papers'!$H$4:$KM$4,BX$3,'English Scores- Leveled papers'!$H66:$KM66,"&lt;&gt;")=0,"",SUMIF('English Scores- Leveled papers'!$H$4:$KM$4,BX$3,'English Scores- Leveled papers'!$H66:$KM66)))</f>
        <is>
          <t/>
        </is>
      </c>
      <c r="BY64" s="319" t="inlineStr">
        <f aca="false">IF($B64="","",IF(COUNTIFS('English Scores- Leveled papers'!$H$4:$KM$4,BY$3,'English Scores- Leveled papers'!$H66:$KM66,"&lt;&gt;")=0,"",SUMIF('English Scores- Leveled papers'!$H$4:$KM$4,BY$3,'English Scores- Leveled papers'!$H66:$KM66)))</f>
        <is>
          <t/>
        </is>
      </c>
      <c r="BZ64" s="319" t="inlineStr">
        <f aca="false">IF($B64="","",IF(COUNTIFS('English Scores- Leveled papers'!$H$4:$KM$4,BZ$3,'English Scores- Leveled papers'!$H66:$KM66,"&lt;&gt;")=0,"",SUMIF('English Scores- Leveled papers'!$H$4:$KM$4,BZ$3,'English Scores- Leveled papers'!$H66:$KM66)))</f>
        <is>
          <t/>
        </is>
      </c>
      <c r="CA64" s="319" t="inlineStr">
        <f aca="false">IF($B64="","",IF(COUNTIFS('English Scores- Leveled papers'!$H$4:$KM$4,CA$3,'English Scores- Leveled papers'!$H66:$KM66,"&lt;&gt;")=0,"",SUMIF('English Scores- Leveled papers'!$H$4:$KM$4,CA$3,'English Scores- Leveled papers'!$H66:$KM66)))</f>
        <is>
          <t/>
        </is>
      </c>
      <c r="CB64" s="319" t="inlineStr">
        <f aca="false">IF($B64="","",IF(COUNTIFS('English Scores- Leveled papers'!$H$4:$KM$4,CB$3,'English Scores- Leveled papers'!$H66:$KM66,"&lt;&gt;")=0,"",SUMIF('English Scores- Leveled papers'!$H$4:$KM$4,CB$3,'English Scores- Leveled papers'!$H66:$KM66)))</f>
        <is>
          <t/>
        </is>
      </c>
      <c r="CC64" s="319" t="inlineStr">
        <f aca="false">IF($B64="","",IF(COUNTIFS('English Scores- Leveled papers'!$H$4:$KM$4,CC$3,'English Scores- Leveled papers'!$H66:$KM66,"&lt;&gt;")=0,"",SUMIF('English Scores- Leveled papers'!$H$4:$KM$4,CC$3,'English Scores- Leveled papers'!$H66:$KM66)))</f>
        <is>
          <t/>
        </is>
      </c>
      <c r="CD64" s="319" t="inlineStr">
        <f aca="false">IF($B64="","",IF(COUNTIFS('English Scores- Leveled papers'!$H$4:$KM$4,CD$3,'English Scores- Leveled papers'!$H66:$KM66,"&lt;&gt;")=0,"",SUMIF('English Scores- Leveled papers'!$H$4:$KM$4,CD$3,'English Scores- Leveled papers'!$H66:$KM66)))</f>
        <is>
          <t/>
        </is>
      </c>
      <c r="CE64" s="319" t="inlineStr">
        <f aca="false">IF($B64="","",IF(COUNTIFS('English Scores- Leveled papers'!$H$4:$KM$4,CE$3,'English Scores- Leveled papers'!$H66:$KM66,"&lt;&gt;")=0,"",SUMIF('English Scores- Leveled papers'!$H$4:$KM$4,CE$3,'English Scores- Leveled papers'!$H66:$KM66)))</f>
        <is>
          <t/>
        </is>
      </c>
      <c r="CF64" s="319" t="inlineStr">
        <f aca="false">IF($B64="","",IF(COUNTIFS('English Scores- Leveled papers'!$H$4:$KM$4,CF$3,'English Scores- Leveled papers'!$H66:$KM66,"&lt;&gt;")=0,"",SUMIF('English Scores- Leveled papers'!$H$4:$KM$4,CF$3,'English Scores- Leveled papers'!$H66:$KM66)))</f>
        <is>
          <t/>
        </is>
      </c>
      <c r="CG64" s="319" t="inlineStr">
        <f aca="false">IF($B64="","",IF(COUNTIFS('English Scores- Leveled papers'!$H$4:$KM$4,CG$3,'English Scores- Leveled papers'!$H66:$KM66,"&lt;&gt;")=0,"",SUMIF('English Scores- Leveled papers'!$H$4:$KM$4,CG$3,'English Scores- Leveled papers'!$H66:$KM66)))</f>
        <is>
          <t/>
        </is>
      </c>
      <c r="CH64" s="319" t="inlineStr">
        <f aca="false">IF($B64="","",IF(COUNTIFS('English Scores- Leveled papers'!$H$4:$KM$4,CH$3,'English Scores- Leveled papers'!$H66:$KM66,"&lt;&gt;")=0,"",SUMIF('English Scores- Leveled papers'!$H$4:$KM$4,CH$3,'English Scores- Leveled papers'!$H66:$KM66)))</f>
        <is>
          <t/>
        </is>
      </c>
      <c r="CI64" s="319" t="inlineStr">
        <f aca="false">IF($B64="","",IF(COUNTIFS('English Scores- Leveled papers'!$H$4:$KM$4,CI$3,'English Scores- Leveled papers'!$H66:$KM66,"&lt;&gt;")=0,"",SUMIF('English Scores- Leveled papers'!$H$4:$KM$4,CI$3,'English Scores- Leveled papers'!$H66:$KM66)))</f>
        <is>
          <t/>
        </is>
      </c>
      <c r="CJ64" s="319" t="inlineStr">
        <f aca="false">IF($B64="","",IF(COUNTIFS('English Scores- Leveled papers'!$H$4:$KM$4,CJ$3,'English Scores- Leveled papers'!$H66:$KM66,"&lt;&gt;")=0,"",SUMIF('English Scores- Leveled papers'!$H$4:$KM$4,CJ$3,'English Scores- Leveled papers'!$H66:$KM66)))</f>
        <is>
          <t/>
        </is>
      </c>
      <c r="CK64" s="319" t="inlineStr">
        <f aca="false">IF($B64="","",IF(COUNTIFS('English Scores- Leveled papers'!$H$4:$KM$4,CK$3,'English Scores- Leveled papers'!$H66:$KM66,"&lt;&gt;")=0,"",SUMIF('English Scores- Leveled papers'!$H$4:$KM$4,CK$3,'English Scores- Leveled papers'!$H66:$KM66)))</f>
        <is>
          <t/>
        </is>
      </c>
      <c r="CL64" s="319" t="inlineStr">
        <f aca="false">IF($B64="","",IF(COUNTIFS('English Scores- Leveled papers'!$H$4:$KM$4,CL$3,'English Scores- Leveled papers'!$H66:$KM66,"&lt;&gt;")=0,"",SUMIF('English Scores- Leveled papers'!$H$4:$KM$4,CL$3,'English Scores- Leveled papers'!$H66:$KM66)))</f>
        <is>
          <t/>
        </is>
      </c>
      <c r="CM64" s="319" t="inlineStr">
        <f aca="false">IF($B64="","",IF(COUNTIFS('English Scores- Leveled papers'!$H$4:$KM$4,CM$3,'English Scores- Leveled papers'!$H66:$KM66,"&lt;&gt;")=0,"",SUMIF('English Scores- Leveled papers'!$H$4:$KM$4,CM$3,'English Scores- Leveled papers'!$H66:$KM66)))</f>
        <is>
          <t/>
        </is>
      </c>
      <c r="CN64" s="319" t="inlineStr">
        <f aca="false">IF($B64="","",IF(COUNTIFS('English Scores- Leveled papers'!$H$4:$KM$4,CN$3,'English Scores- Leveled papers'!$H66:$KM66,"&lt;&gt;")=0,"",SUMIF('English Scores- Leveled papers'!$H$4:$KM$4,CN$3,'English Scores- Leveled papers'!$H66:$KM66)))</f>
        <is>
          <t/>
        </is>
      </c>
      <c r="CO64" s="319" t="inlineStr">
        <f aca="false">IF($B64="","",IF(COUNTIFS('English Scores- Leveled papers'!$H$4:$KM$4,CO$3,'English Scores- Leveled papers'!$H66:$KM66,"&lt;&gt;")=0,"",SUMIF('English Scores- Leveled papers'!$H$4:$KM$4,CO$3,'English Scores- Leveled papers'!$H66:$KM66)))</f>
        <is>
          <t/>
        </is>
      </c>
      <c r="CP64" s="319" t="inlineStr">
        <f aca="false">IF($B64="","",IF(COUNTIFS('English Scores- Leveled papers'!$H$4:$KM$4,CP$3,'English Scores- Leveled papers'!$H66:$KM66,"&lt;&gt;")=0,"",SUMIF('English Scores- Leveled papers'!$H$4:$KM$4,CP$3,'English Scores- Leveled papers'!$H66:$KM66)))</f>
        <is>
          <t/>
        </is>
      </c>
      <c r="CQ64" s="319" t="inlineStr">
        <f aca="false">IF($B64="","",IF(COUNTIFS('English Scores- Leveled papers'!$H$4:$KM$4,CQ$3,'English Scores- Leveled papers'!$H66:$KM66,"&lt;&gt;")=0,"",SUMIF('English Scores- Leveled papers'!$H$4:$KM$4,CQ$3,'English Scores- Leveled papers'!$H66:$KM66)))</f>
        <is>
          <t/>
        </is>
      </c>
      <c r="CR64" s="319" t="inlineStr">
        <f aca="false">IF($B64="","",IF(COUNTIFS('English Scores- Leveled papers'!$H$4:$KM$4,CR$3,'English Scores- Leveled papers'!$H66:$KM66,"&lt;&gt;")=0,"",SUMIF('English Scores- Leveled papers'!$H$4:$KM$4,CR$3,'English Scores- Leveled papers'!$H66:$KM66)))</f>
        <is>
          <t/>
        </is>
      </c>
      <c r="CS64" s="319" t="inlineStr">
        <f aca="false">IF($B64="","",IF(COUNTIFS('English Scores- Leveled papers'!$H$4:$KM$4,CS$3,'English Scores- Leveled papers'!$H66:$KM66,"&lt;&gt;")=0,"",SUMIF('English Scores- Leveled papers'!$H$4:$KM$4,CS$3,'English Scores- Leveled papers'!$H66:$KM66)))</f>
        <is>
          <t/>
        </is>
      </c>
      <c r="CT64" s="319" t="inlineStr">
        <f aca="false">IF($B64="","",IF(COUNTIFS('English Scores- Leveled papers'!$H$4:$KM$4,CT$3,'English Scores- Leveled papers'!$H66:$KM66,"&lt;&gt;")=0,"",SUMIF('English Scores- Leveled papers'!$H$4:$KM$4,CT$3,'English Scores- Leveled papers'!$H66:$KM66)))</f>
        <is>
          <t/>
        </is>
      </c>
      <c r="CU64" s="319" t="inlineStr">
        <f aca="false">IF($B64="","",IF(COUNTIFS('English Scores- Leveled papers'!$H$4:$KM$4,CU$3,'English Scores- Leveled papers'!$H66:$KM66,"&lt;&gt;")=0,"",SUMIF('English Scores- Leveled papers'!$H$4:$KM$4,CU$3,'English Scores- Leveled papers'!$H66:$KM66)))</f>
        <is>
          <t/>
        </is>
      </c>
      <c r="CV64" s="319" t="inlineStr">
        <f aca="false">IF($B64="","",IF(COUNTIFS('English Scores- Leveled papers'!$H$4:$KM$4,CV$3,'English Scores- Leveled papers'!$H66:$KM66,"&lt;&gt;")=0,"",SUMIF('English Scores- Leveled papers'!$H$4:$KM$4,CV$3,'English Scores- Leveled papers'!$H66:$KM66)))</f>
        <is>
          <t/>
        </is>
      </c>
      <c r="CW64" s="319" t="inlineStr">
        <f aca="false">IF($B64="","",IF(COUNTIFS('English Scores- Leveled papers'!$H$4:$KM$4,CW$3,'English Scores- Leveled papers'!$H66:$KM66,"&lt;&gt;")=0,"",SUMIF('English Scores- Leveled papers'!$H$4:$KM$4,CW$3,'English Scores- Leveled papers'!$H66:$KM66)))</f>
        <is>
          <t/>
        </is>
      </c>
      <c r="CX64" s="319" t="inlineStr">
        <f aca="false">IF($B64="","",IF(COUNTIFS('English Scores- Leveled papers'!$H$4:$KM$4,CX$3,'English Scores- Leveled papers'!$H66:$KM66,"&lt;&gt;")=0,"",SUMIF('English Scores- Leveled papers'!$H$4:$KM$4,CX$3,'English Scores- Leveled papers'!$H66:$KM66)))</f>
        <is>
          <t/>
        </is>
      </c>
      <c r="CY64" s="319" t="inlineStr">
        <f aca="false">IF($B64="","",IF(COUNTIFS('English Scores- Leveled papers'!$H$4:$KM$4,CY$3,'English Scores- Leveled papers'!$H66:$KM66,"&lt;&gt;")=0,"",SUMIF('English Scores- Leveled papers'!$H$4:$KM$4,CY$3,'English Scores- Leveled papers'!$H66:$KM66)))</f>
        <is>
          <t/>
        </is>
      </c>
      <c r="CZ64" s="319" t="inlineStr">
        <f aca="false">IF($B64="","",IF(COUNTIFS('English Scores- Leveled papers'!$H$4:$KM$4,CZ$3,'English Scores- Leveled papers'!$H66:$KM66,"&lt;&gt;")=0,"",SUMIF('English Scores- Leveled papers'!$H$4:$KM$4,CZ$3,'English Scores- Leveled papers'!$H66:$KM66)))</f>
        <is>
          <t/>
        </is>
      </c>
      <c r="DA64" s="319" t="inlineStr">
        <f aca="false">IF($B64="","",IF(COUNTIFS('English Scores- Leveled papers'!$H$4:$KM$4,DA$3,'English Scores- Leveled papers'!$H66:$KM66,"&lt;&gt;")=0,"",SUMIF('English Scores- Leveled papers'!$H$4:$KM$4,DA$3,'English Scores- Leveled papers'!$H66:$KM66)))</f>
        <is>
          <t/>
        </is>
      </c>
      <c r="DB64" s="319" t="inlineStr">
        <f aca="false">IF($B64="","",IF(COUNTIFS('English Scores- Leveled papers'!$H$4:$KM$4,DB$3,'English Scores- Leveled papers'!$H66:$KM66,"&lt;&gt;")=0,"",SUMIF('English Scores- Leveled papers'!$H$4:$KM$4,DB$3,'English Scores- Leveled papers'!$H66:$KM66)))</f>
        <is>
          <t/>
        </is>
      </c>
      <c r="DC64" s="319" t="inlineStr">
        <f aca="false">IF($B64="","",IF(COUNTIFS('English Scores- Leveled papers'!$H$4:$KM$4,DC$3,'English Scores- Leveled papers'!$H66:$KM66,"&lt;&gt;")=0,"",SUMIF('English Scores- Leveled papers'!$H$4:$KM$4,DC$3,'English Scores- Leveled papers'!$H66:$KM66)))</f>
        <is>
          <t/>
        </is>
      </c>
      <c r="DD64" s="319" t="inlineStr">
        <f aca="false">IF($B64="","",IF(COUNTIFS('English Scores- Leveled papers'!$H$4:$KM$4,DD$3,'English Scores- Leveled papers'!$H66:$KM66,"&lt;&gt;")=0,"",SUMIF('English Scores- Leveled papers'!$H$4:$KM$4,DD$3,'English Scores- Leveled papers'!$H66:$KM66)))</f>
        <is>
          <t/>
        </is>
      </c>
      <c r="DE64" s="319" t="inlineStr">
        <f aca="false">IF($B64="","",IF(COUNTIFS('English Scores- Leveled papers'!$H$4:$KM$4,DE$3,'English Scores- Leveled papers'!$H66:$KM66,"&lt;&gt;")=0,"",SUMIF('English Scores- Leveled papers'!$H$4:$KM$4,DE$3,'English Scores- Leveled papers'!$H66:$KM66)))</f>
        <is>
          <t/>
        </is>
      </c>
      <c r="DF64" s="319" t="inlineStr">
        <f aca="false">IF($B64="","",IF(COUNTIFS('English Scores- Leveled papers'!$H$4:$KM$4,DF$3,'English Scores- Leveled papers'!$H66:$KM66,"&lt;&gt;")=0,"",SUMIF('English Scores- Leveled papers'!$H$4:$KM$4,DF$3,'English Scores- Leveled papers'!$H66:$KM66)))</f>
        <is>
          <t/>
        </is>
      </c>
      <c r="DG64" s="319" t="inlineStr">
        <f aca="false">IF($B64="","",IF(COUNTIFS('English Scores- Leveled papers'!$H$4:$KM$4,DG$3,'English Scores- Leveled papers'!$H66:$KM66,"&lt;&gt;")=0,"",SUMIF('English Scores- Leveled papers'!$H$4:$KM$4,DG$3,'English Scores- Leveled papers'!$H66:$KM66)))</f>
        <is>
          <t/>
        </is>
      </c>
      <c r="DH64" s="319" t="inlineStr">
        <f aca="false">IF($B64="","",IF(COUNTIFS('English Scores- Leveled papers'!$H$4:$KM$4,DH$3,'English Scores- Leveled papers'!$H66:$KM66,"&lt;&gt;")=0,"",SUMIF('English Scores- Leveled papers'!$H$4:$KM$4,DH$3,'English Scores- Leveled papers'!$H66:$KM66)))</f>
        <is>
          <t/>
        </is>
      </c>
      <c r="DI64" s="319" t="inlineStr">
        <f aca="false">IF($B64="","",IF(COUNTIFS('English Scores- Leveled papers'!$H$4:$KM$4,DI$3,'English Scores- Leveled papers'!$H66:$KM66,"&lt;&gt;")=0,"",SUMIF('English Scores- Leveled papers'!$H$4:$KM$4,DI$3,'English Scores- Leveled papers'!$H66:$KM66)))</f>
        <is>
          <t/>
        </is>
      </c>
      <c r="DJ64" s="319" t="inlineStr">
        <f aca="false">IF($B64="","",IF(COUNTIFS('English Scores- Leveled papers'!$H$4:$KM$4,DJ$3,'English Scores- Leveled papers'!$H66:$KM66,"&lt;&gt;")=0,"",SUMIF('English Scores- Leveled papers'!$H$4:$KM$4,DJ$3,'English Scores- Leveled papers'!$H66:$KM66)))</f>
        <is>
          <t/>
        </is>
      </c>
      <c r="DK64" s="319" t="inlineStr">
        <f aca="false">IF($B64="","",IF(COUNTIFS('English Scores- Leveled papers'!$H$4:$KM$4,DK$3,'English Scores- Leveled papers'!$H66:$KM66,"&lt;&gt;")=0,"",SUMIF('English Scores- Leveled papers'!$H$4:$KM$4,DK$3,'English Scores- Leveled papers'!$H66:$KM66)))</f>
        <is>
          <t/>
        </is>
      </c>
      <c r="DL64" s="319" t="inlineStr">
        <f aca="false">IF($B64="","",IF(COUNTIFS('English Scores- Leveled papers'!$H$4:$KM$4,DL$3,'English Scores- Leveled papers'!$H66:$KM66,"&lt;&gt;")=0,"",SUMIF('English Scores- Leveled papers'!$H$4:$KM$4,DL$3,'English Scores- Leveled papers'!$H66:$KM66)))</f>
        <is>
          <t/>
        </is>
      </c>
      <c r="DM64" s="319" t="inlineStr">
        <f aca="false">IF($B64="","",IF(COUNTIFS('English Scores- Leveled papers'!$H$4:$KM$4,DM$3,'English Scores- Leveled papers'!$H66:$KM66,"&lt;&gt;")=0,"",SUMIF('English Scores- Leveled papers'!$H$4:$KM$4,DM$3,'English Scores- Leveled papers'!$H66:$KM66)))</f>
        <is>
          <t/>
        </is>
      </c>
      <c r="DN64" s="319" t="inlineStr">
        <f aca="false">IF($B64="","",IF(COUNTIFS('English Scores- Leveled papers'!$H$4:$KM$4,DN$3,'English Scores- Leveled papers'!$H66:$KM66,"&lt;&gt;")=0,"",SUMIF('English Scores- Leveled papers'!$H$4:$KM$4,DN$3,'English Scores- Leveled papers'!$H66:$KM66)))</f>
        <is>
          <t/>
        </is>
      </c>
      <c r="DO64" s="319" t="inlineStr">
        <f aca="false">IF($B64="","",IF(COUNTIFS('English Scores- Leveled papers'!$H$4:$KM$4,DO$3,'English Scores- Leveled papers'!$H66:$KM66,"&lt;&gt;")=0,"",SUMIF('English Scores- Leveled papers'!$H$4:$KM$4,DO$3,'English Scores- Leveled papers'!$H66:$KM66)))</f>
        <is>
          <t/>
        </is>
      </c>
      <c r="DP64" s="319" t="inlineStr">
        <f aca="false">IF($B64="","",IF(COUNTIFS('English Scores- Leveled papers'!$H$4:$KM$4,DP$3,'English Scores- Leveled papers'!$H66:$KM66,"&lt;&gt;")=0,"",SUMIF('English Scores- Leveled papers'!$H$4:$KM$4,DP$3,'English Scores- Leveled papers'!$H66:$KM66)))</f>
        <is>
          <t/>
        </is>
      </c>
      <c r="DQ64" s="320" t="inlineStr">
        <f aca="false">IF($B64="","",IF(COUNTIFS('English Scores- Leveled papers'!$H$4:$KM$4,DQ$3,'English Scores- Leveled papers'!$H66:$KM66,"&lt;&gt;")=0,"",SUMIF('English Scores- Leveled papers'!$H$4:$KM$4,DQ$3,'English Scores- Leveled papers'!$H66:$KM66)))</f>
        <is>
          <t/>
        </is>
      </c>
      <c r="DR64" s="321" t="inlineStr">
        <f aca="false">IF('Cover Sheet'!$AC$6="6th", 'Eng GLA 6th, 7th, 8th'!D67, "")</f>
        <is>
          <t/>
        </is>
      </c>
      <c r="DU64" s="319" t="inlineStr">
        <f aca="false">IF($B64="","",IF(COUNTIFS('Eng GLA 6th, 7th, 8th'!$E$4:$DV$4,DU$3,'Eng GLA 6th, 7th, 8th'!$E67:$DV67,"&lt;&gt;")=0,"",SUMIF('Eng GLA 6th, 7th, 8th'!$E$4:$DV$4,DU$3,'Eng GLA 6th, 7th, 8th'!$E67:$DV67)))</f>
        <is>
          <t/>
        </is>
      </c>
      <c r="DV64" s="319" t="inlineStr">
        <f aca="false">IF($B64="","",IF(COUNTIFS('Eng GLA 6th, 7th, 8th'!$E$4:$DV$4,DV$3,'Eng GLA 6th, 7th, 8th'!$E67:$DV67,"&lt;&gt;")=0,"",SUMIF('Eng GLA 6th, 7th, 8th'!$E$4:$DV$4,DV$3,'Eng GLA 6th, 7th, 8th'!$E67:$DV67)))</f>
        <is>
          <t/>
        </is>
      </c>
      <c r="DW64" s="319" t="inlineStr">
        <f aca="false">IF($B64="","",IF(COUNTIFS('Eng GLA 6th, 7th, 8th'!$E$4:$DV$4,DW$3,'Eng GLA 6th, 7th, 8th'!$E67:$DV67,"&lt;&gt;")=0,"",SUMIF('Eng GLA 6th, 7th, 8th'!$E$4:$DV$4,DW$3,'Eng GLA 6th, 7th, 8th'!$E67:$DV67)))</f>
        <is>
          <t/>
        </is>
      </c>
      <c r="DX64" s="319" t="inlineStr">
        <f aca="false">IF($B64="","",IF(COUNTIFS('Eng GLA 6th, 7th, 8th'!$E$4:$DV$4,DX$3,'Eng GLA 6th, 7th, 8th'!$E67:$DV67,"&lt;&gt;")=0,"",SUMIF('Eng GLA 6th, 7th, 8th'!$E$4:$DV$4,DX$3,'Eng GLA 6th, 7th, 8th'!$E67:$DV67)))</f>
        <is>
          <t/>
        </is>
      </c>
      <c r="DY64" s="319" t="inlineStr">
        <f aca="false">IF($B64="","",IF(COUNTIFS('Eng GLA 6th, 7th, 8th'!$E$4:$DV$4,DY$3,'Eng GLA 6th, 7th, 8th'!$E67:$DV67,"&lt;&gt;")=0,"",SUMIF('Eng GLA 6th, 7th, 8th'!$E$4:$DV$4,DY$3,'Eng GLA 6th, 7th, 8th'!$E67:$DV67)))</f>
        <is>
          <t/>
        </is>
      </c>
      <c r="DZ64" s="319" t="inlineStr">
        <f aca="false">IF($B64="","",IF(COUNTIFS('Eng GLA 6th, 7th, 8th'!$E$4:$DV$4,DZ$3,'Eng GLA 6th, 7th, 8th'!$E67:$DV67,"&lt;&gt;")=0,"",SUMIF('Eng GLA 6th, 7th, 8th'!$E$4:$DV$4,DZ$3,'Eng GLA 6th, 7th, 8th'!$E67:$DV67)))</f>
        <is>
          <t/>
        </is>
      </c>
      <c r="EA64" s="319" t="inlineStr">
        <f aca="false">IF($B64="","",IF(COUNTIFS('Eng GLA 6th, 7th, 8th'!$E$4:$DV$4,EA$3,'Eng GLA 6th, 7th, 8th'!$E67:$DV67,"&lt;&gt;")=0,"",SUMIF('Eng GLA 6th, 7th, 8th'!$E$4:$DV$4,EA$3,'Eng GLA 6th, 7th, 8th'!$E67:$DV67)))</f>
        <is>
          <t/>
        </is>
      </c>
      <c r="EB64" s="319" t="inlineStr">
        <f aca="false">IF($B64="","",IF(COUNTIFS('Eng GLA 6th, 7th, 8th'!$E$4:$DV$4,EB$3,'Eng GLA 6th, 7th, 8th'!$E67:$DV67,"&lt;&gt;")=0,"",SUMIF('Eng GLA 6th, 7th, 8th'!$E$4:$DV$4,EB$3,'Eng GLA 6th, 7th, 8th'!$E67:$DV67)))</f>
        <is>
          <t/>
        </is>
      </c>
      <c r="EC64" s="319" t="inlineStr">
        <f aca="false">IF($B64="","",IF(COUNTIFS('Eng GLA 6th, 7th, 8th'!$E$4:$DV$4,EC$3,'Eng GLA 6th, 7th, 8th'!$E67:$DV67,"&lt;&gt;")=0,"",SUMIF('Eng GLA 6th, 7th, 8th'!$E$4:$DV$4,EC$3,'Eng GLA 6th, 7th, 8th'!$E67:$DV67)))</f>
        <is>
          <t/>
        </is>
      </c>
      <c r="ED64" s="319" t="inlineStr">
        <f aca="false">IF($B64="","",IF(COUNTIFS('Eng GLA 6th, 7th, 8th'!$E$4:$DV$4,ED$3,'Eng GLA 6th, 7th, 8th'!$E67:$DV67,"&lt;&gt;")=0,"",SUMIF('Eng GLA 6th, 7th, 8th'!$E$4:$DV$4,ED$3,'Eng GLA 6th, 7th, 8th'!$E67:$DV67)))</f>
        <is>
          <t/>
        </is>
      </c>
      <c r="EE64" s="319" t="inlineStr">
        <f aca="false">IF($B64="","",IF(COUNTIFS('Eng GLA 6th, 7th, 8th'!$E$4:$DV$4,EE$3,'Eng GLA 6th, 7th, 8th'!$E67:$DV67,"&lt;&gt;")=0,"",SUMIF('Eng GLA 6th, 7th, 8th'!$E$4:$DV$4,EE$3,'Eng GLA 6th, 7th, 8th'!$E67:$DV67)))</f>
        <is>
          <t/>
        </is>
      </c>
      <c r="EF64" s="319" t="inlineStr">
        <f aca="false">IF($B64="","",IF(COUNTIFS('Eng GLA 6th, 7th, 8th'!$E$4:$DV$4,EF$3,'Eng GLA 6th, 7th, 8th'!$E67:$DV67,"&lt;&gt;")=0,"",SUMIF('Eng GLA 6th, 7th, 8th'!$E$4:$DV$4,EF$3,'Eng GLA 6th, 7th, 8th'!$E67:$DV67)))</f>
        <is>
          <t/>
        </is>
      </c>
      <c r="EG64" s="319" t="inlineStr">
        <f aca="false">IF($B64="","",IF(COUNTIFS('Eng GLA 6th, 7th, 8th'!$E$4:$DV$4,EG$3,'Eng GLA 6th, 7th, 8th'!$E67:$DV67,"&lt;&gt;")=0,"",SUMIF('Eng GLA 6th, 7th, 8th'!$E$4:$DV$4,EG$3,'Eng GLA 6th, 7th, 8th'!$E67:$DV67)))</f>
        <is>
          <t/>
        </is>
      </c>
      <c r="EH64" s="319" t="inlineStr">
        <f aca="false">IF($B64="","",IF(COUNTIFS('Eng GLA 6th, 7th, 8th'!$E$4:$DV$4,EH$3,'Eng GLA 6th, 7th, 8th'!$E67:$DV67,"&lt;&gt;")=0,"",SUMIF('Eng GLA 6th, 7th, 8th'!$E$4:$DV$4,EH$3,'Eng GLA 6th, 7th, 8th'!$E67:$DV67)))</f>
        <is>
          <t/>
        </is>
      </c>
      <c r="EI64" s="319" t="inlineStr">
        <f aca="false">IF($B64="","",IF(COUNTIFS('Eng GLA 6th, 7th, 8th'!$E$4:$DV$4,EI$3,'Eng GLA 6th, 7th, 8th'!$E67:$DV67,"&lt;&gt;")=0,"",SUMIF('Eng GLA 6th, 7th, 8th'!$E$4:$DV$4,EI$3,'Eng GLA 6th, 7th, 8th'!$E67:$DV67)))</f>
        <is>
          <t/>
        </is>
      </c>
      <c r="EJ64" s="322" t="inlineStr">
        <f aca="false">IF('Cover Sheet'!$AC$6="7th", 'Eng GLA 6th, 7th, 8th'!AQ67, "")</f>
        <is>
          <t/>
        </is>
      </c>
      <c r="EK64" s="319" t="inlineStr">
        <f aca="false">IF($B64="","",IF(COUNTIFS('Eng GLA 6th, 7th, 8th'!$E$4:$DV$4,EK$3,'Eng GLA 6th, 7th, 8th'!$E67:$DV67,"&lt;&gt;")=0,"",SUMIF('Eng GLA 6th, 7th, 8th'!$E$4:$DV$4,EK$3,'Eng GLA 6th, 7th, 8th'!$E67:$DV67)))</f>
        <is>
          <t/>
        </is>
      </c>
      <c r="EL64" s="319" t="inlineStr">
        <f aca="false">IF($B64="","",IF(COUNTIFS('Eng GLA 6th, 7th, 8th'!$E$4:$DV$4,EL$3,'Eng GLA 6th, 7th, 8th'!$E67:$DV67,"&lt;&gt;")=0,"",SUMIF('Eng GLA 6th, 7th, 8th'!$E$4:$DV$4,EL$3,'Eng GLA 6th, 7th, 8th'!$E67:$DV67)))</f>
        <is>
          <t/>
        </is>
      </c>
      <c r="EM64" s="319" t="inlineStr">
        <f aca="false">IF($B64="","",IF(COUNTIFS('Eng GLA 6th, 7th, 8th'!$E$4:$DV$4,EM$3,'Eng GLA 6th, 7th, 8th'!$E67:$DV67,"&lt;&gt;")=0,"",SUMIF('Eng GLA 6th, 7th, 8th'!$E$4:$DV$4,EM$3,'Eng GLA 6th, 7th, 8th'!$E67:$DV67)))</f>
        <is>
          <t/>
        </is>
      </c>
      <c r="EN64" s="319" t="inlineStr">
        <f aca="false">IF($B64="","",IF(COUNTIFS('Eng GLA 6th, 7th, 8th'!$E$4:$DV$4,EN$3,'Eng GLA 6th, 7th, 8th'!$E67:$DV67,"&lt;&gt;")=0,"",SUMIF('Eng GLA 6th, 7th, 8th'!$E$4:$DV$4,EN$3,'Eng GLA 6th, 7th, 8th'!$E67:$DV67)))</f>
        <is>
          <t/>
        </is>
      </c>
      <c r="EO64" s="319" t="inlineStr">
        <f aca="false">IF($B64="","",IF(COUNTIFS('Eng GLA 6th, 7th, 8th'!$E$4:$DV$4,EO$3,'Eng GLA 6th, 7th, 8th'!$E67:$DV67,"&lt;&gt;")=0,"",SUMIF('Eng GLA 6th, 7th, 8th'!$E$4:$DV$4,EO$3,'Eng GLA 6th, 7th, 8th'!$E67:$DV67)))</f>
        <is>
          <t/>
        </is>
      </c>
      <c r="EP64" s="319" t="inlineStr">
        <f aca="false">IF($B64="","",IF(COUNTIFS('Eng GLA 6th, 7th, 8th'!$E$4:$DV$4,EP$3,'Eng GLA 6th, 7th, 8th'!$E67:$DV67,"&lt;&gt;")=0,"",SUMIF('Eng GLA 6th, 7th, 8th'!$E$4:$DV$4,EP$3,'Eng GLA 6th, 7th, 8th'!$E67:$DV67)))</f>
        <is>
          <t/>
        </is>
      </c>
      <c r="EQ64" s="319" t="inlineStr">
        <f aca="false">IF($B64="","",IF(COUNTIFS('Eng GLA 6th, 7th, 8th'!$E$4:$DV$4,EQ$3,'Eng GLA 6th, 7th, 8th'!$E67:$DV67,"&lt;&gt;")=0,"",SUMIF('Eng GLA 6th, 7th, 8th'!$E$4:$DV$4,EQ$3,'Eng GLA 6th, 7th, 8th'!$E67:$DV67)))</f>
        <is>
          <t/>
        </is>
      </c>
      <c r="ER64" s="319" t="inlineStr">
        <f aca="false">IF($B64="","",IF(COUNTIFS('Eng GLA 6th, 7th, 8th'!$E$4:$DV$4,ER$3,'Eng GLA 6th, 7th, 8th'!$E67:$DV67,"&lt;&gt;")=0,"",SUMIF('Eng GLA 6th, 7th, 8th'!$E$4:$DV$4,ER$3,'Eng GLA 6th, 7th, 8th'!$E67:$DV67)))</f>
        <is>
          <t/>
        </is>
      </c>
      <c r="ES64" s="319" t="inlineStr">
        <f aca="false">IF($B64="","",IF(COUNTIFS('Eng GLA 6th, 7th, 8th'!$E$4:$DV$4,ES$3,'Eng GLA 6th, 7th, 8th'!$E67:$DV67,"&lt;&gt;")=0,"",SUMIF('Eng GLA 6th, 7th, 8th'!$E$4:$DV$4,ES$3,'Eng GLA 6th, 7th, 8th'!$E67:$DV67)))</f>
        <is>
          <t/>
        </is>
      </c>
      <c r="ET64" s="319" t="inlineStr">
        <f aca="false">IF($B64="","",IF(COUNTIFS('Eng GLA 6th, 7th, 8th'!$E$4:$DV$4,ET$3,'Eng GLA 6th, 7th, 8th'!$E67:$DV67,"&lt;&gt;")=0,"",SUMIF('Eng GLA 6th, 7th, 8th'!$E$4:$DV$4,ET$3,'Eng GLA 6th, 7th, 8th'!$E67:$DV67)))</f>
        <is>
          <t/>
        </is>
      </c>
      <c r="EU64" s="319" t="inlineStr">
        <f aca="false">IF($B64="","",IF(COUNTIFS('Eng GLA 6th, 7th, 8th'!$E$4:$DV$4,EU$3,'Eng GLA 6th, 7th, 8th'!$E67:$DV67,"&lt;&gt;")=0,"",SUMIF('Eng GLA 6th, 7th, 8th'!$E$4:$DV$4,EU$3,'Eng GLA 6th, 7th, 8th'!$E67:$DV67)))</f>
        <is>
          <t/>
        </is>
      </c>
      <c r="EV64" s="319" t="inlineStr">
        <f aca="false">IF($B64="","",IF(COUNTIFS('Eng GLA 6th, 7th, 8th'!$E$4:$DV$4,EV$3,'Eng GLA 6th, 7th, 8th'!$E67:$DV67,"&lt;&gt;")=0,"",SUMIF('Eng GLA 6th, 7th, 8th'!$E$4:$DV$4,EV$3,'Eng GLA 6th, 7th, 8th'!$E67:$DV67)))</f>
        <is>
          <t/>
        </is>
      </c>
      <c r="EW64" s="319" t="inlineStr">
        <f aca="false">IF($B64="","",IF(COUNTIFS('Eng GLA 6th, 7th, 8th'!$E$4:$DV$4,EW$3,'Eng GLA 6th, 7th, 8th'!$E67:$DV67,"&lt;&gt;")=0,"",SUMIF('Eng GLA 6th, 7th, 8th'!$E$4:$DV$4,EW$3,'Eng GLA 6th, 7th, 8th'!$E67:$DV67)))</f>
        <is>
          <t/>
        </is>
      </c>
      <c r="EX64" s="319" t="inlineStr">
        <f aca="false">IF($B64="","",IF(COUNTIFS('Eng GLA 6th, 7th, 8th'!$E$4:$DV$4,EX$3,'Eng GLA 6th, 7th, 8th'!$E67:$DV67,"&lt;&gt;")=0,"",SUMIF('Eng GLA 6th, 7th, 8th'!$E$4:$DV$4,EX$3,'Eng GLA 6th, 7th, 8th'!$E67:$DV67)))</f>
        <is>
          <t/>
        </is>
      </c>
      <c r="EY64" s="319" t="inlineStr">
        <f aca="false">IF($B64="","",IF(COUNTIFS('Eng GLA 6th, 7th, 8th'!$E$4:$DV$4,EY$3,'Eng GLA 6th, 7th, 8th'!$E67:$DV67,"&lt;&gt;")=0,"",SUMIF('Eng GLA 6th, 7th, 8th'!$E$4:$DV$4,EY$3,'Eng GLA 6th, 7th, 8th'!$E67:$DV67)))</f>
        <is>
          <t/>
        </is>
      </c>
      <c r="EZ64" s="322" t="inlineStr">
        <f aca="false">IF('Cover Sheet'!$AC$6="8th", 'Eng GLA 6th, 7th, 8th'!CG67, "")</f>
        <is>
          <t/>
        </is>
      </c>
      <c r="FA64" s="319" t="inlineStr">
        <f aca="false">IF($B64="","",IF(COUNTIFS('Eng GLA 6th, 7th, 8th'!$E$4:$DV$4,FA$3,'Eng GLA 6th, 7th, 8th'!$E67:$DV67,"&lt;&gt;")=0,"",SUMIF('Eng GLA 6th, 7th, 8th'!$E$4:$DV$4,FA$3,'Eng GLA 6th, 7th, 8th'!$E67:$DV67)))</f>
        <is>
          <t/>
        </is>
      </c>
      <c r="FB64" s="319" t="inlineStr">
        <f aca="false">IF($B64="","",IF(COUNTIFS('Eng GLA 6th, 7th, 8th'!$E$4:$DV$4,FB$3,'Eng GLA 6th, 7th, 8th'!$E67:$DV67,"&lt;&gt;")=0,"",SUMIF('Eng GLA 6th, 7th, 8th'!$E$4:$DV$4,FB$3,'Eng GLA 6th, 7th, 8th'!$E67:$DV67)))</f>
        <is>
          <t/>
        </is>
      </c>
      <c r="FC64" s="319" t="inlineStr">
        <f aca="false">IF($B64="","",IF(COUNTIFS('Eng GLA 6th, 7th, 8th'!$E$4:$DV$4,FC$3,'Eng GLA 6th, 7th, 8th'!$E67:$DV67,"&lt;&gt;")=0,"",SUMIF('Eng GLA 6th, 7th, 8th'!$E$4:$DV$4,FC$3,'Eng GLA 6th, 7th, 8th'!$E67:$DV67)))</f>
        <is>
          <t/>
        </is>
      </c>
      <c r="FD64" s="319" t="inlineStr">
        <f aca="false">IF($B64="","",IF(COUNTIFS('Eng GLA 6th, 7th, 8th'!$E$4:$DV$4,FD$3,'Eng GLA 6th, 7th, 8th'!$E67:$DV67,"&lt;&gt;")=0,"",SUMIF('Eng GLA 6th, 7th, 8th'!$E$4:$DV$4,FD$3,'Eng GLA 6th, 7th, 8th'!$E67:$DV67)))</f>
        <is>
          <t/>
        </is>
      </c>
      <c r="FE64" s="319" t="inlineStr">
        <f aca="false">IF($B64="","",IF(COUNTIFS('Eng GLA 6th, 7th, 8th'!$E$4:$DV$4,FE$3,'Eng GLA 6th, 7th, 8th'!$E67:$DV67,"&lt;&gt;")=0,"",SUMIF('Eng GLA 6th, 7th, 8th'!$E$4:$DV$4,FE$3,'Eng GLA 6th, 7th, 8th'!$E67:$DV67)))</f>
        <is>
          <t/>
        </is>
      </c>
      <c r="FF64" s="319" t="inlineStr">
        <f aca="false">IF($B64="","",IF(COUNTIFS('Eng GLA 6th, 7th, 8th'!$E$4:$DV$4,FF$3,'Eng GLA 6th, 7th, 8th'!$E67:$DV67,"&lt;&gt;")=0,"",SUMIF('Eng GLA 6th, 7th, 8th'!$E$4:$DV$4,FF$3,'Eng GLA 6th, 7th, 8th'!$E67:$DV67)))</f>
        <is>
          <t/>
        </is>
      </c>
      <c r="FG64" s="319" t="inlineStr">
        <f aca="false">IF($B64="","",IF(COUNTIFS('Eng GLA 6th, 7th, 8th'!$E$4:$DV$4,FG$3,'Eng GLA 6th, 7th, 8th'!$E67:$DV67,"&lt;&gt;")=0,"",SUMIF('Eng GLA 6th, 7th, 8th'!$E$4:$DV$4,FG$3,'Eng GLA 6th, 7th, 8th'!$E67:$DV67)))</f>
        <is>
          <t/>
        </is>
      </c>
      <c r="FH64" s="319" t="inlineStr">
        <f aca="false">IF($B64="","",IF(COUNTIFS('Eng GLA 6th, 7th, 8th'!$E$4:$DV$4,FH$3,'Eng GLA 6th, 7th, 8th'!$E67:$DV67,"&lt;&gt;")=0,"",SUMIF('Eng GLA 6th, 7th, 8th'!$E$4:$DV$4,FH$3,'Eng GLA 6th, 7th, 8th'!$E67:$DV67)))</f>
        <is>
          <t/>
        </is>
      </c>
      <c r="FI64" s="319" t="inlineStr">
        <f aca="false">IF($B64="","",IF(COUNTIFS('Eng GLA 6th, 7th, 8th'!$E$4:$DV$4,FI$3,'Eng GLA 6th, 7th, 8th'!$E67:$DV67,"&lt;&gt;")=0,"",SUMIF('Eng GLA 6th, 7th, 8th'!$E$4:$DV$4,FI$3,'Eng GLA 6th, 7th, 8th'!$E67:$DV67)))</f>
        <is>
          <t/>
        </is>
      </c>
      <c r="FJ64" s="319" t="inlineStr">
        <f aca="false">IF($B64="","",IF(COUNTIFS('Eng GLA 6th, 7th, 8th'!$E$4:$DV$4,FJ$3,'Eng GLA 6th, 7th, 8th'!$E67:$DV67,"&lt;&gt;")=0,"",SUMIF('Eng GLA 6th, 7th, 8th'!$E$4:$DV$4,FJ$3,'Eng GLA 6th, 7th, 8th'!$E67:$DV67)))</f>
        <is>
          <t/>
        </is>
      </c>
      <c r="FK64" s="319" t="inlineStr">
        <f aca="false">IF($B64="","",IF(COUNTIFS('Eng GLA 6th, 7th, 8th'!$E$4:$DV$4,FK$3,'Eng GLA 6th, 7th, 8th'!$E67:$DV67,"&lt;&gt;")=0,"",SUMIF('Eng GLA 6th, 7th, 8th'!$E$4:$DV$4,FK$3,'Eng GLA 6th, 7th, 8th'!$E67:$DV67)))</f>
        <is>
          <t/>
        </is>
      </c>
      <c r="FL64" s="319" t="inlineStr">
        <f aca="false">IF($B64="","",IF(COUNTIFS('Eng GLA 6th, 7th, 8th'!$E$4:$DV$4,FL$3,'Eng GLA 6th, 7th, 8th'!$E67:$DV67,"&lt;&gt;")=0,"",SUMIF('Eng GLA 6th, 7th, 8th'!$E$4:$DV$4,FL$3,'Eng GLA 6th, 7th, 8th'!$E67:$DV67)))</f>
        <is>
          <t/>
        </is>
      </c>
      <c r="FM64" s="319" t="inlineStr">
        <f aca="false">IF($B64="","",IF(COUNTIFS('Eng GLA 6th, 7th, 8th'!$E$4:$DV$4,FM$3,'Eng GLA 6th, 7th, 8th'!$E67:$DV67,"&lt;&gt;")=0,"",SUMIF('Eng GLA 6th, 7th, 8th'!$E$4:$DV$4,FM$3,'Eng GLA 6th, 7th, 8th'!$E67:$DV67)))</f>
        <is>
          <t/>
        </is>
      </c>
      <c r="FN64" s="319" t="inlineStr">
        <f aca="false">IF($B64="","",IF(COUNTIFS('Eng GLA 6th, 7th, 8th'!$E$4:$DV$4,FN$3,'Eng GLA 6th, 7th, 8th'!$E67:$DV67,"&lt;&gt;")=0,"",SUMIF('Eng GLA 6th, 7th, 8th'!$E$4:$DV$4,FN$3,'Eng GLA 6th, 7th, 8th'!$E67:$DV67)))</f>
        <is>
          <t/>
        </is>
      </c>
      <c r="FO64" s="319" t="inlineStr">
        <f aca="false">IF($B64="","",IF(COUNTIFS('Eng GLA 6th, 7th, 8th'!$E$4:$DV$4,FO$3,'Eng GLA 6th, 7th, 8th'!$E67:$DV67,"&lt;&gt;")=0,"",SUMIF('Eng GLA 6th, 7th, 8th'!$E$4:$DV$4,FO$3,'Eng GLA 6th, 7th, 8th'!$E67:$DV67)))</f>
        <is>
          <t/>
        </is>
      </c>
    </row>
    <row r="65" customFormat="false" ht="12.75" hidden="false" customHeight="true" outlineLevel="0" collapsed="false">
      <c r="A65" s="315" t="n">
        <v>61</v>
      </c>
      <c r="B65" s="315" t="inlineStr">
        <f aca="false">'English Scores- Leveled papers'!B67</f>
        <is>
          <t/>
        </is>
      </c>
      <c r="C65" s="315"/>
      <c r="D65" s="316" t="inlineStr">
        <f aca="false">IF(OR(B65="",H65="",'Cover Sheet'!E65=""),"",'Cover Sheet'!E65)</f>
        <is>
          <t/>
        </is>
      </c>
      <c r="E65" s="316" t="inlineStr">
        <f aca="false">IF(OR(B65="",H65="",'Cover Sheet'!F65=""),"",'Cover Sheet'!F65)</f>
        <is>
          <t/>
        </is>
      </c>
      <c r="F65" s="316" t="inlineStr">
        <f aca="false">IF(OR(B65="",H65="",'Cover Sheet'!H65=""),"",'Cover Sheet'!H65)</f>
        <is>
          <t/>
        </is>
      </c>
      <c r="G65" s="316"/>
      <c r="H65" s="316" t="inlineStr">
        <f aca="false">IF(OR(B65="",COUNT('English Scores- Leveled papers'!H67:KM67)=0),"",IF((AND(AB65&gt;=(70/100),AB65&lt;1.1)),9,IF((AND(AA65&gt;=(70/100),AA65&lt;1.1)),8,IF((AND(Z65&gt;=(70/100),Z65&lt;1.1)),7,IF((AND(Y65&gt;=(70/100),Y65&lt;1.1)),6,IF(AND(X65&gt;=0.7,X65&lt;1.1),5.5,IF(AND(W65&gt;=0.7,W65&lt;1.1),5,IF(AND(V65&gt;=0.7,V65&lt;1.1),4.5,IF(AND(U65&gt;=0.7,U65&lt;1.1),4,IF(AND(T65&gt;=0.7,T65&lt;1.1),3.5,IF(AND(S65&gt;=0.7,S65&lt;1.1),3,IF(AND(R65&gt;=0.7,R65&lt;1.1),2.5,IF(AND(Q65&gt;=0.7,Q65&lt;1.1),2,IF(AND(P65&gt;=0.7,P65&lt;1.1),1.5,IF(AND(O65&gt;=0.7,O65&lt;1.1),1,IF(AND(N65&gt;=0.7,N65&lt;1.1),0.5,IF(AND(M65&gt;=0.7,M65&lt;1.1),0.2,IF(AND(L65&gt;=0.7,L65&lt;1.1),0,IF(COUNT('English Scores- Leveled papers'!H67:M67)=0,"",-0.5)))))))))))))))))))</f>
        <is>
          <t/>
        </is>
      </c>
      <c r="I65" s="317" t="str">
        <f aca="false">IFERROR(IF(OR(B65="",H65=""),"",IF((AND(AB65&gt;=(70/100),AB65&lt;1.1)),AB65,IF(AND((AA65)&gt;=(70/100),AA65&lt;1.1),AA65,IF((AND((Z65)&gt;=(70/100),Z65&lt;1.1)),Z65,IF(AND((Y65)&gt;=(70/100),Y65&lt;1.1),Y65,IF(AND(X65&gt;=0.7,X65&lt;1.1),X65,IF(AND((W65)&gt;=0.7,W65&lt;1.1),W65,IF(AND((V65)&gt;=0.7,V65&lt;1.1),V65,IF(AND((U65)&gt;=0.7,U65&lt;1.1),U65,IF(AND((T65)&gt;=0.7,T65&lt;1.1),T65,IF(AND((S65)&gt;=0.7,S65&lt;1.1),S65,IF(AND((R65)&gt;=0.7,R65&lt;1.1),R65,IF(AND((Q65)&gt;=0.7,Q65&lt;1.1),Q65,IF(AND((P65)&gt;=0.7,P65&lt;1.1),P65,IF(AND((O65)&gt;=0.7,O65&lt;1.1),O65,IF(AND((N65)&gt;=0.7,N65&lt;1.1),N65,IF(AND((M65)&gt;=0.7,M65&lt;1.1),M65,IF(AND((L65)&gt;=0.7,L65&lt;1.1),L65,L65)))))))))))))))))),"")</f>
        <v/>
      </c>
      <c r="J65" s="317" t="str">
        <f aca="false">IF((OR(B65="",H65="")),"",IF(AND((AB65)&gt;=(70/100),AB65&lt;1.1),"",IF((AND((AA65)&gt;=(70/100),AA65&lt;1.1)),AB65,IF((AND((Z65)&gt;=(70/100),Z65&lt;1.1)),AA65,IF((AND((Y65)&gt;=(70/100),Y65&lt;1.1)),Z65,IF(AND((X65)&gt;=0.7,X65&lt;1.1),Y65,IF(AND((W65)&gt;=0.7,W65&lt;1.1),X65,IF(AND((V65)&gt;=0.7,V65&lt;1.1),W65,IF(AND((U65)&gt;=0.7,U65&lt;1.1),V65,IF(AND((T65)&gt;=0.7,T65&lt;1.1),U65,IF(AND((S65)&gt;=0.7,S65&lt;1.1),T65,IF(AND((R65)&gt;=0.7,R65&lt;1.1),S65,IF(AND((Q65)&gt;=0.7,Q65&lt;1.1),R65,IF(AND((P65)&gt;=0.7,P65&lt;1.1),Q65,IF(AND((O65)&gt;=0.7,O65&lt;1.1),P65,IF(AND((N65)&gt;=0.7,N65&lt;1.1),O65,IF(AND((M65)&gt;=0.7,M65&lt;1.1),N65,IF(AND((L65)&gt;=0.7,L65&lt;1.1),M65,""))))))))))))))))))</f>
        <v/>
      </c>
      <c r="K65" s="317" t="str">
        <f aca="false">IF((OR(B65="",H65="")),"",IF(AND((AB65)&gt;=(70/100),AB65&lt;1.1),AA65,IF((AND((AA65)&gt;=(70/100),AA65&lt;1.1)),Z65,IF((AND((Z65)&gt;=(70/100),Z65&lt;1.1)),Y65,IF((AND((Y65)&gt;=(70/100),Y65&lt;1.1)),X65,IF(AND((X65)&gt;=0.7,X65&lt;1.1),W65,IF(AND((W65)&gt;=0.7,W65&lt;1.1),V65,IF(AND((V65)&gt;=0.7,V65&lt;1.1),U65,IF(AND((U65)&gt;=0.7,U65&lt;1.1),T65,IF(AND((T65)&gt;=0.7,T65&lt;1.1),S65,IF(AND((S65)&gt;=0.7,S65&lt;1.1),R65,IF(AND((R65)&gt;=0.7,R65&lt;1.1),Q65,IF(AND((Q65)&gt;=0.7,Q65&lt;1.1),P65,IF(AND((P65)&gt;=0.7,P65&lt;1.1),O65,IF(AND((O65)&gt;=0.7,O65&lt;1.1),N65,IF(AND((N65)&gt;=0.7,N65&lt;1.1),M65,IF(AND((M65)&gt;=0.7,M65&lt;1.1),L65,IF(AND((L65)&gt;=0.7,L65&lt;1.1),"",""))))))))))))))))))</f>
        <v/>
      </c>
      <c r="L65" s="318" t="str">
        <f aca="false">IFERROR(IF((B65=""),"",(IF(COUNT(AC65:AG65)=0,"",ROUND(SUM(AC65:AG65)/SUM($AC$2:$AG$2),1)))),"")</f>
        <v/>
      </c>
      <c r="M65" s="318" t="str">
        <f aca="false">IFERROR(IF((B65=""),"",(IF(COUNT(AH65:AL65)=0,"",ROUND(SUM(AH65:AL65)/SUM($AH$2:$AL$2),1)))),"")</f>
        <v/>
      </c>
      <c r="N65" s="318" t="str">
        <f aca="false">IFERROR(IF((B65=""),"",(IF(COUNT(AM65:AQ65)=0,"",ROUND(SUM(AM65:AQ65)/SUM($AM$2:$AQ$2),1)))),"")</f>
        <v/>
      </c>
      <c r="O65" s="318" t="str">
        <f aca="false">IFERROR(IF((B65=""),"",(IF(COUNT(AR65:AV65)=0,"",ROUND(SUM(AR65:AV65)/SUM($AR$2:$AV$2),1)))),"")</f>
        <v/>
      </c>
      <c r="P65" s="318" t="str">
        <f aca="false">IFERROR(IF((B65=""),"",(IF(COUNT(AX65:BB65)=0,"",ROUND(SUM(AX65:BB65)/SUM($AX$2:$BB$2),1)))),"")</f>
        <v/>
      </c>
      <c r="Q65" s="318" t="str">
        <f aca="false">IFERROR(IF((B65=""),"",(IF(COUNT(BD65:BJ65)=0,"",ROUND(SUM(BD65:BJ65)/SUM($BD$2:$BJ$2),1)))),0)</f>
        <v/>
      </c>
      <c r="R65" s="318" t="str">
        <f aca="false">IFERROR(IF((B65=""),"",(IF(COUNT(BL65:BS65)=0,"",ROUND(SUM(BL65:BR65)/SUM($BL$2:$BR$2),1)))),0)</f>
        <v/>
      </c>
      <c r="S65" s="318" t="str">
        <f aca="false">IFERROR(IF((B65=""),"",(IF(COUNT(BT65:CB65)=0,"",ROUND(SUM(BT65:CA65)/SUM($BT$2:$CA$2),1)))),0)</f>
        <v/>
      </c>
      <c r="T65" s="318" t="str">
        <f aca="false">IFERROR(IF((B65=""),"",(IF(COUNT(CC65:CJ65)=0,"",ROUND(SUM(CC65:CI65)/SUM($CC$2:$CI$2),1)))),0)</f>
        <v/>
      </c>
      <c r="U65" s="318" t="str">
        <f aca="false">IFERROR(IF((B65=""),"",(IF(COUNT(CK65:CQ65)=0,"",ROUND(SUM(CK65:CQ65)/SUM($CK$2:$CQ$2),1)))),0)</f>
        <v/>
      </c>
      <c r="V65" s="318" t="str">
        <f aca="false">IFERROR(IF((B65=""),"",(IF(COUNT(CS65:CY65)=0,"",ROUND(SUM(CS65:CY65)/SUM($CS$2:$CY$2),1)))),0)</f>
        <v/>
      </c>
      <c r="W65" s="318" t="str">
        <f aca="false">IFERROR(IF((B65=""),"",(IF(COUNT(DA65:DI65)=0,"",ROUND(SUM(DA65:DI65)/SUM($DA$2:$DI$2),1)))),0)</f>
        <v/>
      </c>
      <c r="X65" s="318" t="str">
        <f aca="false">IFERROR(IF((B65=""),"",(IF(COUNT(DK65:DP65)=0,"",ROUND(SUM(DK65:DP65)/SUM($DK$2:$DP$2),1)))),0)</f>
        <v/>
      </c>
      <c r="Y65" s="318"/>
      <c r="Z65" s="318"/>
      <c r="AA65" s="318"/>
      <c r="AB65" s="318"/>
      <c r="AC65" s="319" t="inlineStr">
        <f aca="false">IF($B65="","",IF(COUNTIFS('English Scores- Leveled papers'!$H$4:$KM$4,AC$3,'English Scores- Leveled papers'!$H67:$KM67,"&lt;&gt;")=0,"",SUMIF('English Scores- Leveled papers'!$H$4:$KM$4,AC$3,'English Scores- Leveled papers'!$H67:$KM67)))</f>
        <is>
          <t/>
        </is>
      </c>
      <c r="AD65" s="319" t="inlineStr">
        <f aca="false">IF($B65="","",IF(COUNTIFS('English Scores- Leveled papers'!$H$4:$KM$4,AD$3,'English Scores- Leveled papers'!$H67:$KM67,"&lt;&gt;")=0,"",SUMIF('English Scores- Leveled papers'!$H$4:$KM$4,AD$3,'English Scores- Leveled papers'!$H67:$KM67)))</f>
        <is>
          <t/>
        </is>
      </c>
      <c r="AE65" s="319" t="inlineStr">
        <f aca="false">IF($B65="","",IF(COUNTIFS('English Scores- Leveled papers'!$H$4:$KM$4,AE$3,'English Scores- Leveled papers'!$H67:$KM67,"&lt;&gt;")=0,"",SUMIF('English Scores- Leveled papers'!$H$4:$KM$4,AE$3,'English Scores- Leveled papers'!$H67:$KM67)))</f>
        <is>
          <t/>
        </is>
      </c>
      <c r="AF65" s="319" t="inlineStr">
        <f aca="false">IF($B65="","",IF(COUNTIFS('English Scores- Leveled papers'!$H$4:$KM$4,AF$3,'English Scores- Leveled papers'!$H67:$KM67,"&lt;&gt;")=0,"",SUMIF('English Scores- Leveled papers'!$H$4:$KM$4,AF$3,'English Scores- Leveled papers'!$H67:$KM67)))</f>
        <is>
          <t/>
        </is>
      </c>
      <c r="AG65" s="319" t="inlineStr">
        <f aca="false">IF($B65="","",IF(COUNTIFS('English Scores- Leveled papers'!$H$4:$KM$4,AG$3,'English Scores- Leveled papers'!$H67:$KM67,"&lt;&gt;")=0,"",SUMIF('English Scores- Leveled papers'!$H$4:$KM$4,AG$3,'English Scores- Leveled papers'!$H67:$KM67)))</f>
        <is>
          <t/>
        </is>
      </c>
      <c r="AH65" s="319" t="inlineStr">
        <f aca="false">IF($B65="","",IF(COUNTIFS('English Scores- Leveled papers'!$H$4:$KM$4,AH$3,'English Scores- Leveled papers'!$H67:$KM67,"&lt;&gt;")=0,"",SUMIF('English Scores- Leveled papers'!$H$4:$KM$4,AH$3,'English Scores- Leveled papers'!$H67:$KM67)))</f>
        <is>
          <t/>
        </is>
      </c>
      <c r="AI65" s="319" t="inlineStr">
        <f aca="false">IF($B65="","",IF(COUNTIFS('English Scores- Leveled papers'!$H$4:$KM$4,AI$3,'English Scores- Leveled papers'!$H67:$KM67,"&lt;&gt;")=0,"",SUMIF('English Scores- Leveled papers'!$H$4:$KM$4,AI$3,'English Scores- Leveled papers'!$H67:$KM67)))</f>
        <is>
          <t/>
        </is>
      </c>
      <c r="AJ65" s="319" t="inlineStr">
        <f aca="false">IF($B65="","",IF(COUNTIFS('English Scores- Leveled papers'!$H$4:$KM$4,AJ$3,'English Scores- Leveled papers'!$H67:$KM67,"&lt;&gt;")=0,"",SUMIF('English Scores- Leveled papers'!$H$4:$KM$4,AJ$3,'English Scores- Leveled papers'!$H67:$KM67)))</f>
        <is>
          <t/>
        </is>
      </c>
      <c r="AK65" s="319" t="inlineStr">
        <f aca="false">IF($B65="","",IF(COUNTIFS('English Scores- Leveled papers'!$H$4:$KM$4,AK$3,'English Scores- Leveled papers'!$H67:$KM67,"&lt;&gt;")=0,"",SUMIF('English Scores- Leveled papers'!$H$4:$KM$4,AK$3,'English Scores- Leveled papers'!$H67:$KM67)))</f>
        <is>
          <t/>
        </is>
      </c>
      <c r="AL65" s="319" t="inlineStr">
        <f aca="false">IF($B65="","",IF(COUNTIFS('English Scores- Leveled papers'!$H$4:$KM$4,AL$3,'English Scores- Leveled papers'!$H67:$KM67,"&lt;&gt;")=0,"",SUMIF('English Scores- Leveled papers'!$H$4:$KM$4,AL$3,'English Scores- Leveled papers'!$H67:$KM67)))</f>
        <is>
          <t/>
        </is>
      </c>
      <c r="AM65" s="319" t="inlineStr">
        <f aca="false">IF($B65="","",IF(COUNTIFS('English Scores- Leveled papers'!$H$4:$KM$4,AM$3,'English Scores- Leveled papers'!$H67:$KM67,"&lt;&gt;")=0,"",SUMIF('English Scores- Leveled papers'!$H$4:$KM$4,AM$3,'English Scores- Leveled papers'!$H67:$KM67)))</f>
        <is>
          <t/>
        </is>
      </c>
      <c r="AN65" s="319" t="inlineStr">
        <f aca="false">IF($B65="","",IF(COUNTIFS('English Scores- Leveled papers'!$H$4:$KM$4,AN$3,'English Scores- Leveled papers'!$H67:$KM67,"&lt;&gt;")=0,"",SUMIF('English Scores- Leveled papers'!$H$4:$KM$4,AN$3,'English Scores- Leveled papers'!$H67:$KM67)))</f>
        <is>
          <t/>
        </is>
      </c>
      <c r="AO65" s="319" t="inlineStr">
        <f aca="false">IF($B65="","",IF(COUNTIFS('English Scores- Leveled papers'!$H$4:$KM$4,AO$3,'English Scores- Leveled papers'!$H67:$KM67,"&lt;&gt;")=0,"",SUMIF('English Scores- Leveled papers'!$H$4:$KM$4,AO$3,'English Scores- Leveled papers'!$H67:$KM67)))</f>
        <is>
          <t/>
        </is>
      </c>
      <c r="AP65" s="319" t="inlineStr">
        <f aca="false">IF($B65="","",IF(COUNTIFS('English Scores- Leveled papers'!$H$4:$KM$4,AP$3,'English Scores- Leveled papers'!$H67:$KM67,"&lt;&gt;")=0,"",SUMIF('English Scores- Leveled papers'!$H$4:$KM$4,AP$3,'English Scores- Leveled papers'!$H67:$KM67)))</f>
        <is>
          <t/>
        </is>
      </c>
      <c r="AQ65" s="319" t="inlineStr">
        <f aca="false">IF($B65="","",IF(COUNTIFS('English Scores- Leveled papers'!$H$4:$KM$4,AQ$3,'English Scores- Leveled papers'!$H67:$KM67,"&lt;&gt;")=0,"",SUMIF('English Scores- Leveled papers'!$H$4:$KM$4,AQ$3,'English Scores- Leveled papers'!$H67:$KM67)))</f>
        <is>
          <t/>
        </is>
      </c>
      <c r="AR65" s="319" t="inlineStr">
        <f aca="false">IF($B65="","",IF(COUNTIFS('English Scores- Leveled papers'!$H$4:$KM$4,AR$3,'English Scores- Leveled papers'!$H67:$KM67,"&lt;&gt;")=0,"",SUMIF('English Scores- Leveled papers'!$H$4:$KM$4,AR$3,'English Scores- Leveled papers'!$H67:$KM67)))</f>
        <is>
          <t/>
        </is>
      </c>
      <c r="AS65" s="319" t="inlineStr">
        <f aca="false">IF($B65="","",IF(COUNTIFS('English Scores- Leveled papers'!$H$4:$KM$4,AS$3,'English Scores- Leveled papers'!$H67:$KM67,"&lt;&gt;")=0,"",SUMIF('English Scores- Leveled papers'!$H$4:$KM$4,AS$3,'English Scores- Leveled papers'!$H67:$KM67)))</f>
        <is>
          <t/>
        </is>
      </c>
      <c r="AT65" s="319" t="inlineStr">
        <f aca="false">IF($B65="","",IF(COUNTIFS('English Scores- Leveled papers'!$H$4:$KM$4,AT$3,'English Scores- Leveled papers'!$H67:$KM67,"&lt;&gt;")=0,"",SUMIF('English Scores- Leveled papers'!$H$4:$KM$4,AT$3,'English Scores- Leveled papers'!$H67:$KM67)))</f>
        <is>
          <t/>
        </is>
      </c>
      <c r="AU65" s="319" t="inlineStr">
        <f aca="false">IF($B65="","",IF(COUNTIFS('English Scores- Leveled papers'!$H$4:$KM$4,AU$3,'English Scores- Leveled papers'!$H67:$KM67,"&lt;&gt;")=0,"",SUMIF('English Scores- Leveled papers'!$H$4:$KM$4,AU$3,'English Scores- Leveled papers'!$H67:$KM67)))</f>
        <is>
          <t/>
        </is>
      </c>
      <c r="AV65" s="319" t="inlineStr">
        <f aca="false">IF($B65="","",IF(COUNTIFS('English Scores- Leveled papers'!$H$4:$KM$4,AV$3,'English Scores- Leveled papers'!$H67:$KM67,"&lt;&gt;")=0,"",SUMIF('English Scores- Leveled papers'!$H$4:$KM$4,AV$3,'English Scores- Leveled papers'!$H67:$KM67)))</f>
        <is>
          <t/>
        </is>
      </c>
      <c r="AW65" s="319" t="inlineStr">
        <f aca="false">IF($B65="","",IF(COUNTIFS('English Scores- Leveled papers'!$H$4:$KM$4,AW$3,'English Scores- Leveled papers'!$H67:$KM67,"&lt;&gt;")=0,"",SUMIF('English Scores- Leveled papers'!$H$4:$KM$4,AW$3,'English Scores- Leveled papers'!$H67:$KM67)))</f>
        <is>
          <t/>
        </is>
      </c>
      <c r="AX65" s="319" t="inlineStr">
        <f aca="false">IF($B65="","",IF(COUNTIFS('English Scores- Leveled papers'!$H$4:$KM$4,AX$3,'English Scores- Leveled papers'!$H67:$KM67,"&lt;&gt;")=0,"",SUMIF('English Scores- Leveled papers'!$H$4:$KM$4,AX$3,'English Scores- Leveled papers'!$H67:$KM67)))</f>
        <is>
          <t/>
        </is>
      </c>
      <c r="AY65" s="319" t="inlineStr">
        <f aca="false">IF($B65="","",IF(COUNTIFS('English Scores- Leveled papers'!$H$4:$KM$4,AY$3,'English Scores- Leveled papers'!$H67:$KM67,"&lt;&gt;")=0,"",SUMIF('English Scores- Leveled papers'!$H$4:$KM$4,AY$3,'English Scores- Leveled papers'!$H67:$KM67)))</f>
        <is>
          <t/>
        </is>
      </c>
      <c r="AZ65" s="319" t="inlineStr">
        <f aca="false">IF($B65="","",IF(COUNTIFS('English Scores- Leveled papers'!$H$4:$KM$4,AZ$3,'English Scores- Leveled papers'!$H67:$KM67,"&lt;&gt;")=0,"",SUMIF('English Scores- Leveled papers'!$H$4:$KM$4,AZ$3,'English Scores- Leveled papers'!$H67:$KM67)))</f>
        <is>
          <t/>
        </is>
      </c>
      <c r="BA65" s="319" t="inlineStr">
        <f aca="false">IF($B65="","",IF(COUNTIFS('English Scores- Leveled papers'!$H$4:$KM$4,BA$3,'English Scores- Leveled papers'!$H67:$KM67,"&lt;&gt;")=0,"",SUMIF('English Scores- Leveled papers'!$H$4:$KM$4,BA$3,'English Scores- Leveled papers'!$H67:$KM67)))</f>
        <is>
          <t/>
        </is>
      </c>
      <c r="BB65" s="319" t="inlineStr">
        <f aca="false">IF($B65="","",IF(COUNTIFS('English Scores- Leveled papers'!$H$4:$KM$4,BB$3,'English Scores- Leveled papers'!$H67:$KM67,"&lt;&gt;")=0,"",SUMIF('English Scores- Leveled papers'!$H$4:$KM$4,BB$3,'English Scores- Leveled papers'!$H67:$KM67)))</f>
        <is>
          <t/>
        </is>
      </c>
      <c r="BC65" s="319" t="inlineStr">
        <f aca="false">IF($B65="","",IF(COUNTIFS('English Scores- Leveled papers'!$H$4:$KM$4,BC$3,'English Scores- Leveled papers'!$H67:$KM67,"&lt;&gt;")=0,"",SUMIF('English Scores- Leveled papers'!$H$4:$KM$4,BC$3,'English Scores- Leveled papers'!$H67:$KM67)))</f>
        <is>
          <t/>
        </is>
      </c>
      <c r="BD65" s="319" t="inlineStr">
        <f aca="false">IF($B65="","",IF(COUNTIFS('English Scores- Leveled papers'!$H$4:$KM$4,BD$3,'English Scores- Leveled papers'!$H67:$KM67,"&lt;&gt;")=0,"",SUMIF('English Scores- Leveled papers'!$H$4:$KM$4,BD$3,'English Scores- Leveled papers'!$H67:$KM67)))</f>
        <is>
          <t/>
        </is>
      </c>
      <c r="BE65" s="319" t="inlineStr">
        <f aca="false">IF($B65="","",IF(COUNTIFS('English Scores- Leveled papers'!$H$4:$KM$4,BE$3,'English Scores- Leveled papers'!$H67:$KM67,"&lt;&gt;")=0,"",SUMIF('English Scores- Leveled papers'!$H$4:$KM$4,BE$3,'English Scores- Leveled papers'!$H67:$KM67)))</f>
        <is>
          <t/>
        </is>
      </c>
      <c r="BF65" s="319" t="inlineStr">
        <f aca="false">IF($B65="","",IF(COUNTIFS('English Scores- Leveled papers'!$H$4:$KM$4,BF$3,'English Scores- Leveled papers'!$H67:$KM67,"&lt;&gt;")=0,"",SUMIF('English Scores- Leveled papers'!$H$4:$KM$4,BF$3,'English Scores- Leveled papers'!$H67:$KM67)))</f>
        <is>
          <t/>
        </is>
      </c>
      <c r="BG65" s="319" t="inlineStr">
        <f aca="false">IF($B65="","",IF(COUNTIFS('English Scores- Leveled papers'!$H$4:$KM$4,BG$3,'English Scores- Leveled papers'!$H67:$KM67,"&lt;&gt;")=0,"",SUMIF('English Scores- Leveled papers'!$H$4:$KM$4,BG$3,'English Scores- Leveled papers'!$H67:$KM67)))</f>
        <is>
          <t/>
        </is>
      </c>
      <c r="BH65" s="319" t="inlineStr">
        <f aca="false">IF($B65="","",IF(COUNTIFS('English Scores- Leveled papers'!$H$4:$KM$4,BH$3,'English Scores- Leveled papers'!$H67:$KM67,"&lt;&gt;")=0,"",SUMIF('English Scores- Leveled papers'!$H$4:$KM$4,BH$3,'English Scores- Leveled papers'!$H67:$KM67)))</f>
        <is>
          <t/>
        </is>
      </c>
      <c r="BI65" s="319" t="inlineStr">
        <f aca="false">IF($B65="","",IF(COUNTIFS('English Scores- Leveled papers'!$H$4:$KM$4,BI$3,'English Scores- Leveled papers'!$H67:$KM67,"&lt;&gt;")=0,"",SUMIF('English Scores- Leveled papers'!$H$4:$KM$4,BI$3,'English Scores- Leveled papers'!$H67:$KM67)))</f>
        <is>
          <t/>
        </is>
      </c>
      <c r="BJ65" s="319" t="inlineStr">
        <f aca="false">IF($B65="","",IF(COUNTIFS('English Scores- Leveled papers'!$H$4:$KM$4,BJ$3,'English Scores- Leveled papers'!$H67:$KM67,"&lt;&gt;")=0,"",SUMIF('English Scores- Leveled papers'!$H$4:$KM$4,BJ$3,'English Scores- Leveled papers'!$H67:$KM67)))</f>
        <is>
          <t/>
        </is>
      </c>
      <c r="BK65" s="319" t="inlineStr">
        <f aca="false">IF($B65="","",IF(COUNTIFS('English Scores- Leveled papers'!$H$4:$KM$4,BK$3,'English Scores- Leveled papers'!$H67:$KM67,"&lt;&gt;")=0,"",SUMIF('English Scores- Leveled papers'!$H$4:$KM$4,BK$3,'English Scores- Leveled papers'!$H67:$KM67)))</f>
        <is>
          <t/>
        </is>
      </c>
      <c r="BL65" s="319" t="inlineStr">
        <f aca="false">IF($B65="","",IF(COUNTIFS('English Scores- Leveled papers'!$H$4:$KM$4,BL$3,'English Scores- Leveled papers'!$H67:$KM67,"&lt;&gt;")=0,"",SUMIF('English Scores- Leveled papers'!$H$4:$KM$4,BL$3,'English Scores- Leveled papers'!$H67:$KM67)))</f>
        <is>
          <t/>
        </is>
      </c>
      <c r="BM65" s="319" t="inlineStr">
        <f aca="false">IF($B65="","",IF(COUNTIFS('English Scores- Leveled papers'!$H$4:$KM$4,BM$3,'English Scores- Leveled papers'!$H67:$KM67,"&lt;&gt;")=0,"",SUMIF('English Scores- Leveled papers'!$H$4:$KM$4,BM$3,'English Scores- Leveled papers'!$H67:$KM67)))</f>
        <is>
          <t/>
        </is>
      </c>
      <c r="BN65" s="319" t="inlineStr">
        <f aca="false">IF($B65="","",IF(COUNTIFS('English Scores- Leveled papers'!$H$4:$KM$4,BN$3,'English Scores- Leveled papers'!$H67:$KM67,"&lt;&gt;")=0,"",SUMIF('English Scores- Leveled papers'!$H$4:$KM$4,BN$3,'English Scores- Leveled papers'!$H67:$KM67)))</f>
        <is>
          <t/>
        </is>
      </c>
      <c r="BO65" s="319" t="inlineStr">
        <f aca="false">IF($B65="","",IF(COUNTIFS('English Scores- Leveled papers'!$H$4:$KM$4,BO$3,'English Scores- Leveled papers'!$H67:$KM67,"&lt;&gt;")=0,"",SUMIF('English Scores- Leveled papers'!$H$4:$KM$4,BO$3,'English Scores- Leveled papers'!$H67:$KM67)))</f>
        <is>
          <t/>
        </is>
      </c>
      <c r="BP65" s="319" t="inlineStr">
        <f aca="false">IF($B65="","",IF(COUNTIFS('English Scores- Leveled papers'!$H$4:$KM$4,BP$3,'English Scores- Leveled papers'!$H67:$KM67,"&lt;&gt;")=0,"",SUMIF('English Scores- Leveled papers'!$H$4:$KM$4,BP$3,'English Scores- Leveled papers'!$H67:$KM67)))</f>
        <is>
          <t/>
        </is>
      </c>
      <c r="BQ65" s="319" t="inlineStr">
        <f aca="false">IF($B65="","",IF(COUNTIFS('English Scores- Leveled papers'!$H$4:$KM$4,BQ$3,'English Scores- Leveled papers'!$H67:$KM67,"&lt;&gt;")=0,"",SUMIF('English Scores- Leveled papers'!$H$4:$KM$4,BQ$3,'English Scores- Leveled papers'!$H67:$KM67)))</f>
        <is>
          <t/>
        </is>
      </c>
      <c r="BR65" s="319" t="inlineStr">
        <f aca="false">IF($B65="","",IF(COUNTIFS('English Scores- Leveled papers'!$H$4:$KM$4,BR$3,'English Scores- Leveled papers'!$H67:$KM67,"&lt;&gt;")=0,"",SUMIF('English Scores- Leveled papers'!$H$4:$KM$4,BR$3,'English Scores- Leveled papers'!$H67:$KM67)))</f>
        <is>
          <t/>
        </is>
      </c>
      <c r="BS65" s="319" t="inlineStr">
        <f aca="false">IF($B65="","",IF(COUNTIFS('English Scores- Leveled papers'!$H$4:$KM$4,BS$3,'English Scores- Leveled papers'!$H67:$KM67,"&lt;&gt;")=0,"",SUMIF('English Scores- Leveled papers'!$H$4:$KM$4,BS$3,'English Scores- Leveled papers'!$H67:$KM67)))</f>
        <is>
          <t/>
        </is>
      </c>
      <c r="BT65" s="319" t="inlineStr">
        <f aca="false">IF($B65="","",IF(COUNTIFS('English Scores- Leveled papers'!$H$4:$KM$4,BT$3,'English Scores- Leveled papers'!$H67:$KM67,"&lt;&gt;")=0,"",SUMIF('English Scores- Leveled papers'!$H$4:$KM$4,BT$3,'English Scores- Leveled papers'!$H67:$KM67)))</f>
        <is>
          <t/>
        </is>
      </c>
      <c r="BU65" s="319" t="inlineStr">
        <f aca="false">IF($B65="","",IF(COUNTIFS('English Scores- Leveled papers'!$H$4:$KM$4,BU$3,'English Scores- Leveled papers'!$H67:$KM67,"&lt;&gt;")=0,"",SUMIF('English Scores- Leveled papers'!$H$4:$KM$4,BU$3,'English Scores- Leveled papers'!$H67:$KM67)))</f>
        <is>
          <t/>
        </is>
      </c>
      <c r="BV65" s="319" t="inlineStr">
        <f aca="false">IF($B65="","",IF(COUNTIFS('English Scores- Leveled papers'!$H$4:$KM$4,BV$3,'English Scores- Leveled papers'!$H67:$KM67,"&lt;&gt;")=0,"",SUMIF('English Scores- Leveled papers'!$H$4:$KM$4,BV$3,'English Scores- Leveled papers'!$H67:$KM67)))</f>
        <is>
          <t/>
        </is>
      </c>
      <c r="BW65" s="319" t="inlineStr">
        <f aca="false">IF($B65="","",IF(COUNTIFS('English Scores- Leveled papers'!$H$4:$KM$4,BW$3,'English Scores- Leveled papers'!$H67:$KM67,"&lt;&gt;")=0,"",SUMIF('English Scores- Leveled papers'!$H$4:$KM$4,BW$3,'English Scores- Leveled papers'!$H67:$KM67)))</f>
        <is>
          <t/>
        </is>
      </c>
      <c r="BX65" s="319" t="inlineStr">
        <f aca="false">IF($B65="","",IF(COUNTIFS('English Scores- Leveled papers'!$H$4:$KM$4,BX$3,'English Scores- Leveled papers'!$H67:$KM67,"&lt;&gt;")=0,"",SUMIF('English Scores- Leveled papers'!$H$4:$KM$4,BX$3,'English Scores- Leveled papers'!$H67:$KM67)))</f>
        <is>
          <t/>
        </is>
      </c>
      <c r="BY65" s="319" t="inlineStr">
        <f aca="false">IF($B65="","",IF(COUNTIFS('English Scores- Leveled papers'!$H$4:$KM$4,BY$3,'English Scores- Leveled papers'!$H67:$KM67,"&lt;&gt;")=0,"",SUMIF('English Scores- Leveled papers'!$H$4:$KM$4,BY$3,'English Scores- Leveled papers'!$H67:$KM67)))</f>
        <is>
          <t/>
        </is>
      </c>
      <c r="BZ65" s="319" t="inlineStr">
        <f aca="false">IF($B65="","",IF(COUNTIFS('English Scores- Leveled papers'!$H$4:$KM$4,BZ$3,'English Scores- Leveled papers'!$H67:$KM67,"&lt;&gt;")=0,"",SUMIF('English Scores- Leveled papers'!$H$4:$KM$4,BZ$3,'English Scores- Leveled papers'!$H67:$KM67)))</f>
        <is>
          <t/>
        </is>
      </c>
      <c r="CA65" s="319" t="inlineStr">
        <f aca="false">IF($B65="","",IF(COUNTIFS('English Scores- Leveled papers'!$H$4:$KM$4,CA$3,'English Scores- Leveled papers'!$H67:$KM67,"&lt;&gt;")=0,"",SUMIF('English Scores- Leveled papers'!$H$4:$KM$4,CA$3,'English Scores- Leveled papers'!$H67:$KM67)))</f>
        <is>
          <t/>
        </is>
      </c>
      <c r="CB65" s="319" t="inlineStr">
        <f aca="false">IF($B65="","",IF(COUNTIFS('English Scores- Leveled papers'!$H$4:$KM$4,CB$3,'English Scores- Leveled papers'!$H67:$KM67,"&lt;&gt;")=0,"",SUMIF('English Scores- Leveled papers'!$H$4:$KM$4,CB$3,'English Scores- Leveled papers'!$H67:$KM67)))</f>
        <is>
          <t/>
        </is>
      </c>
      <c r="CC65" s="319" t="inlineStr">
        <f aca="false">IF($B65="","",IF(COUNTIFS('English Scores- Leveled papers'!$H$4:$KM$4,CC$3,'English Scores- Leveled papers'!$H67:$KM67,"&lt;&gt;")=0,"",SUMIF('English Scores- Leveled papers'!$H$4:$KM$4,CC$3,'English Scores- Leveled papers'!$H67:$KM67)))</f>
        <is>
          <t/>
        </is>
      </c>
      <c r="CD65" s="319" t="inlineStr">
        <f aca="false">IF($B65="","",IF(COUNTIFS('English Scores- Leveled papers'!$H$4:$KM$4,CD$3,'English Scores- Leveled papers'!$H67:$KM67,"&lt;&gt;")=0,"",SUMIF('English Scores- Leveled papers'!$H$4:$KM$4,CD$3,'English Scores- Leveled papers'!$H67:$KM67)))</f>
        <is>
          <t/>
        </is>
      </c>
      <c r="CE65" s="319" t="inlineStr">
        <f aca="false">IF($B65="","",IF(COUNTIFS('English Scores- Leveled papers'!$H$4:$KM$4,CE$3,'English Scores- Leveled papers'!$H67:$KM67,"&lt;&gt;")=0,"",SUMIF('English Scores- Leveled papers'!$H$4:$KM$4,CE$3,'English Scores- Leveled papers'!$H67:$KM67)))</f>
        <is>
          <t/>
        </is>
      </c>
      <c r="CF65" s="319" t="inlineStr">
        <f aca="false">IF($B65="","",IF(COUNTIFS('English Scores- Leveled papers'!$H$4:$KM$4,CF$3,'English Scores- Leveled papers'!$H67:$KM67,"&lt;&gt;")=0,"",SUMIF('English Scores- Leveled papers'!$H$4:$KM$4,CF$3,'English Scores- Leveled papers'!$H67:$KM67)))</f>
        <is>
          <t/>
        </is>
      </c>
      <c r="CG65" s="319" t="inlineStr">
        <f aca="false">IF($B65="","",IF(COUNTIFS('English Scores- Leveled papers'!$H$4:$KM$4,CG$3,'English Scores- Leveled papers'!$H67:$KM67,"&lt;&gt;")=0,"",SUMIF('English Scores- Leveled papers'!$H$4:$KM$4,CG$3,'English Scores- Leveled papers'!$H67:$KM67)))</f>
        <is>
          <t/>
        </is>
      </c>
      <c r="CH65" s="319" t="inlineStr">
        <f aca="false">IF($B65="","",IF(COUNTIFS('English Scores- Leveled papers'!$H$4:$KM$4,CH$3,'English Scores- Leveled papers'!$H67:$KM67,"&lt;&gt;")=0,"",SUMIF('English Scores- Leveled papers'!$H$4:$KM$4,CH$3,'English Scores- Leveled papers'!$H67:$KM67)))</f>
        <is>
          <t/>
        </is>
      </c>
      <c r="CI65" s="319" t="inlineStr">
        <f aca="false">IF($B65="","",IF(COUNTIFS('English Scores- Leveled papers'!$H$4:$KM$4,CI$3,'English Scores- Leveled papers'!$H67:$KM67,"&lt;&gt;")=0,"",SUMIF('English Scores- Leveled papers'!$H$4:$KM$4,CI$3,'English Scores- Leveled papers'!$H67:$KM67)))</f>
        <is>
          <t/>
        </is>
      </c>
      <c r="CJ65" s="319" t="inlineStr">
        <f aca="false">IF($B65="","",IF(COUNTIFS('English Scores- Leveled papers'!$H$4:$KM$4,CJ$3,'English Scores- Leveled papers'!$H67:$KM67,"&lt;&gt;")=0,"",SUMIF('English Scores- Leveled papers'!$H$4:$KM$4,CJ$3,'English Scores- Leveled papers'!$H67:$KM67)))</f>
        <is>
          <t/>
        </is>
      </c>
      <c r="CK65" s="319" t="inlineStr">
        <f aca="false">IF($B65="","",IF(COUNTIFS('English Scores- Leveled papers'!$H$4:$KM$4,CK$3,'English Scores- Leveled papers'!$H67:$KM67,"&lt;&gt;")=0,"",SUMIF('English Scores- Leveled papers'!$H$4:$KM$4,CK$3,'English Scores- Leveled papers'!$H67:$KM67)))</f>
        <is>
          <t/>
        </is>
      </c>
      <c r="CL65" s="319" t="inlineStr">
        <f aca="false">IF($B65="","",IF(COUNTIFS('English Scores- Leveled papers'!$H$4:$KM$4,CL$3,'English Scores- Leveled papers'!$H67:$KM67,"&lt;&gt;")=0,"",SUMIF('English Scores- Leveled papers'!$H$4:$KM$4,CL$3,'English Scores- Leveled papers'!$H67:$KM67)))</f>
        <is>
          <t/>
        </is>
      </c>
      <c r="CM65" s="319" t="inlineStr">
        <f aca="false">IF($B65="","",IF(COUNTIFS('English Scores- Leveled papers'!$H$4:$KM$4,CM$3,'English Scores- Leveled papers'!$H67:$KM67,"&lt;&gt;")=0,"",SUMIF('English Scores- Leveled papers'!$H$4:$KM$4,CM$3,'English Scores- Leveled papers'!$H67:$KM67)))</f>
        <is>
          <t/>
        </is>
      </c>
      <c r="CN65" s="319" t="inlineStr">
        <f aca="false">IF($B65="","",IF(COUNTIFS('English Scores- Leveled papers'!$H$4:$KM$4,CN$3,'English Scores- Leveled papers'!$H67:$KM67,"&lt;&gt;")=0,"",SUMIF('English Scores- Leveled papers'!$H$4:$KM$4,CN$3,'English Scores- Leveled papers'!$H67:$KM67)))</f>
        <is>
          <t/>
        </is>
      </c>
      <c r="CO65" s="319" t="inlineStr">
        <f aca="false">IF($B65="","",IF(COUNTIFS('English Scores- Leveled papers'!$H$4:$KM$4,CO$3,'English Scores- Leveled papers'!$H67:$KM67,"&lt;&gt;")=0,"",SUMIF('English Scores- Leveled papers'!$H$4:$KM$4,CO$3,'English Scores- Leveled papers'!$H67:$KM67)))</f>
        <is>
          <t/>
        </is>
      </c>
      <c r="CP65" s="319" t="inlineStr">
        <f aca="false">IF($B65="","",IF(COUNTIFS('English Scores- Leveled papers'!$H$4:$KM$4,CP$3,'English Scores- Leveled papers'!$H67:$KM67,"&lt;&gt;")=0,"",SUMIF('English Scores- Leveled papers'!$H$4:$KM$4,CP$3,'English Scores- Leveled papers'!$H67:$KM67)))</f>
        <is>
          <t/>
        </is>
      </c>
      <c r="CQ65" s="319" t="inlineStr">
        <f aca="false">IF($B65="","",IF(COUNTIFS('English Scores- Leveled papers'!$H$4:$KM$4,CQ$3,'English Scores- Leveled papers'!$H67:$KM67,"&lt;&gt;")=0,"",SUMIF('English Scores- Leveled papers'!$H$4:$KM$4,CQ$3,'English Scores- Leveled papers'!$H67:$KM67)))</f>
        <is>
          <t/>
        </is>
      </c>
      <c r="CR65" s="319" t="inlineStr">
        <f aca="false">IF($B65="","",IF(COUNTIFS('English Scores- Leveled papers'!$H$4:$KM$4,CR$3,'English Scores- Leveled papers'!$H67:$KM67,"&lt;&gt;")=0,"",SUMIF('English Scores- Leveled papers'!$H$4:$KM$4,CR$3,'English Scores- Leveled papers'!$H67:$KM67)))</f>
        <is>
          <t/>
        </is>
      </c>
      <c r="CS65" s="319" t="inlineStr">
        <f aca="false">IF($B65="","",IF(COUNTIFS('English Scores- Leveled papers'!$H$4:$KM$4,CS$3,'English Scores- Leveled papers'!$H67:$KM67,"&lt;&gt;")=0,"",SUMIF('English Scores- Leveled papers'!$H$4:$KM$4,CS$3,'English Scores- Leveled papers'!$H67:$KM67)))</f>
        <is>
          <t/>
        </is>
      </c>
      <c r="CT65" s="319" t="inlineStr">
        <f aca="false">IF($B65="","",IF(COUNTIFS('English Scores- Leveled papers'!$H$4:$KM$4,CT$3,'English Scores- Leveled papers'!$H67:$KM67,"&lt;&gt;")=0,"",SUMIF('English Scores- Leveled papers'!$H$4:$KM$4,CT$3,'English Scores- Leveled papers'!$H67:$KM67)))</f>
        <is>
          <t/>
        </is>
      </c>
      <c r="CU65" s="319" t="inlineStr">
        <f aca="false">IF($B65="","",IF(COUNTIFS('English Scores- Leveled papers'!$H$4:$KM$4,CU$3,'English Scores- Leveled papers'!$H67:$KM67,"&lt;&gt;")=0,"",SUMIF('English Scores- Leveled papers'!$H$4:$KM$4,CU$3,'English Scores- Leveled papers'!$H67:$KM67)))</f>
        <is>
          <t/>
        </is>
      </c>
      <c r="CV65" s="319" t="inlineStr">
        <f aca="false">IF($B65="","",IF(COUNTIFS('English Scores- Leveled papers'!$H$4:$KM$4,CV$3,'English Scores- Leveled papers'!$H67:$KM67,"&lt;&gt;")=0,"",SUMIF('English Scores- Leveled papers'!$H$4:$KM$4,CV$3,'English Scores- Leveled papers'!$H67:$KM67)))</f>
        <is>
          <t/>
        </is>
      </c>
      <c r="CW65" s="319" t="inlineStr">
        <f aca="false">IF($B65="","",IF(COUNTIFS('English Scores- Leveled papers'!$H$4:$KM$4,CW$3,'English Scores- Leveled papers'!$H67:$KM67,"&lt;&gt;")=0,"",SUMIF('English Scores- Leveled papers'!$H$4:$KM$4,CW$3,'English Scores- Leveled papers'!$H67:$KM67)))</f>
        <is>
          <t/>
        </is>
      </c>
      <c r="CX65" s="319" t="inlineStr">
        <f aca="false">IF($B65="","",IF(COUNTIFS('English Scores- Leveled papers'!$H$4:$KM$4,CX$3,'English Scores- Leveled papers'!$H67:$KM67,"&lt;&gt;")=0,"",SUMIF('English Scores- Leveled papers'!$H$4:$KM$4,CX$3,'English Scores- Leveled papers'!$H67:$KM67)))</f>
        <is>
          <t/>
        </is>
      </c>
      <c r="CY65" s="319" t="inlineStr">
        <f aca="false">IF($B65="","",IF(COUNTIFS('English Scores- Leveled papers'!$H$4:$KM$4,CY$3,'English Scores- Leveled papers'!$H67:$KM67,"&lt;&gt;")=0,"",SUMIF('English Scores- Leveled papers'!$H$4:$KM$4,CY$3,'English Scores- Leveled papers'!$H67:$KM67)))</f>
        <is>
          <t/>
        </is>
      </c>
      <c r="CZ65" s="319" t="inlineStr">
        <f aca="false">IF($B65="","",IF(COUNTIFS('English Scores- Leveled papers'!$H$4:$KM$4,CZ$3,'English Scores- Leveled papers'!$H67:$KM67,"&lt;&gt;")=0,"",SUMIF('English Scores- Leveled papers'!$H$4:$KM$4,CZ$3,'English Scores- Leveled papers'!$H67:$KM67)))</f>
        <is>
          <t/>
        </is>
      </c>
      <c r="DA65" s="319" t="inlineStr">
        <f aca="false">IF($B65="","",IF(COUNTIFS('English Scores- Leveled papers'!$H$4:$KM$4,DA$3,'English Scores- Leveled papers'!$H67:$KM67,"&lt;&gt;")=0,"",SUMIF('English Scores- Leveled papers'!$H$4:$KM$4,DA$3,'English Scores- Leveled papers'!$H67:$KM67)))</f>
        <is>
          <t/>
        </is>
      </c>
      <c r="DB65" s="319" t="inlineStr">
        <f aca="false">IF($B65="","",IF(COUNTIFS('English Scores- Leveled papers'!$H$4:$KM$4,DB$3,'English Scores- Leveled papers'!$H67:$KM67,"&lt;&gt;")=0,"",SUMIF('English Scores- Leveled papers'!$H$4:$KM$4,DB$3,'English Scores- Leveled papers'!$H67:$KM67)))</f>
        <is>
          <t/>
        </is>
      </c>
      <c r="DC65" s="319" t="inlineStr">
        <f aca="false">IF($B65="","",IF(COUNTIFS('English Scores- Leveled papers'!$H$4:$KM$4,DC$3,'English Scores- Leveled papers'!$H67:$KM67,"&lt;&gt;")=0,"",SUMIF('English Scores- Leveled papers'!$H$4:$KM$4,DC$3,'English Scores- Leveled papers'!$H67:$KM67)))</f>
        <is>
          <t/>
        </is>
      </c>
      <c r="DD65" s="319" t="inlineStr">
        <f aca="false">IF($B65="","",IF(COUNTIFS('English Scores- Leveled papers'!$H$4:$KM$4,DD$3,'English Scores- Leveled papers'!$H67:$KM67,"&lt;&gt;")=0,"",SUMIF('English Scores- Leveled papers'!$H$4:$KM$4,DD$3,'English Scores- Leveled papers'!$H67:$KM67)))</f>
        <is>
          <t/>
        </is>
      </c>
      <c r="DE65" s="319" t="inlineStr">
        <f aca="false">IF($B65="","",IF(COUNTIFS('English Scores- Leveled papers'!$H$4:$KM$4,DE$3,'English Scores- Leveled papers'!$H67:$KM67,"&lt;&gt;")=0,"",SUMIF('English Scores- Leveled papers'!$H$4:$KM$4,DE$3,'English Scores- Leveled papers'!$H67:$KM67)))</f>
        <is>
          <t/>
        </is>
      </c>
      <c r="DF65" s="319" t="inlineStr">
        <f aca="false">IF($B65="","",IF(COUNTIFS('English Scores- Leveled papers'!$H$4:$KM$4,DF$3,'English Scores- Leveled papers'!$H67:$KM67,"&lt;&gt;")=0,"",SUMIF('English Scores- Leveled papers'!$H$4:$KM$4,DF$3,'English Scores- Leveled papers'!$H67:$KM67)))</f>
        <is>
          <t/>
        </is>
      </c>
      <c r="DG65" s="319" t="inlineStr">
        <f aca="false">IF($B65="","",IF(COUNTIFS('English Scores- Leveled papers'!$H$4:$KM$4,DG$3,'English Scores- Leveled papers'!$H67:$KM67,"&lt;&gt;")=0,"",SUMIF('English Scores- Leveled papers'!$H$4:$KM$4,DG$3,'English Scores- Leveled papers'!$H67:$KM67)))</f>
        <is>
          <t/>
        </is>
      </c>
      <c r="DH65" s="319" t="inlineStr">
        <f aca="false">IF($B65="","",IF(COUNTIFS('English Scores- Leveled papers'!$H$4:$KM$4,DH$3,'English Scores- Leveled papers'!$H67:$KM67,"&lt;&gt;")=0,"",SUMIF('English Scores- Leveled papers'!$H$4:$KM$4,DH$3,'English Scores- Leveled papers'!$H67:$KM67)))</f>
        <is>
          <t/>
        </is>
      </c>
      <c r="DI65" s="319" t="inlineStr">
        <f aca="false">IF($B65="","",IF(COUNTIFS('English Scores- Leveled papers'!$H$4:$KM$4,DI$3,'English Scores- Leveled papers'!$H67:$KM67,"&lt;&gt;")=0,"",SUMIF('English Scores- Leveled papers'!$H$4:$KM$4,DI$3,'English Scores- Leveled papers'!$H67:$KM67)))</f>
        <is>
          <t/>
        </is>
      </c>
      <c r="DJ65" s="319" t="inlineStr">
        <f aca="false">IF($B65="","",IF(COUNTIFS('English Scores- Leveled papers'!$H$4:$KM$4,DJ$3,'English Scores- Leveled papers'!$H67:$KM67,"&lt;&gt;")=0,"",SUMIF('English Scores- Leveled papers'!$H$4:$KM$4,DJ$3,'English Scores- Leveled papers'!$H67:$KM67)))</f>
        <is>
          <t/>
        </is>
      </c>
      <c r="DK65" s="319" t="inlineStr">
        <f aca="false">IF($B65="","",IF(COUNTIFS('English Scores- Leveled papers'!$H$4:$KM$4,DK$3,'English Scores- Leveled papers'!$H67:$KM67,"&lt;&gt;")=0,"",SUMIF('English Scores- Leveled papers'!$H$4:$KM$4,DK$3,'English Scores- Leveled papers'!$H67:$KM67)))</f>
        <is>
          <t/>
        </is>
      </c>
      <c r="DL65" s="319" t="inlineStr">
        <f aca="false">IF($B65="","",IF(COUNTIFS('English Scores- Leveled papers'!$H$4:$KM$4,DL$3,'English Scores- Leveled papers'!$H67:$KM67,"&lt;&gt;")=0,"",SUMIF('English Scores- Leveled papers'!$H$4:$KM$4,DL$3,'English Scores- Leveled papers'!$H67:$KM67)))</f>
        <is>
          <t/>
        </is>
      </c>
      <c r="DM65" s="319" t="inlineStr">
        <f aca="false">IF($B65="","",IF(COUNTIFS('English Scores- Leveled papers'!$H$4:$KM$4,DM$3,'English Scores- Leveled papers'!$H67:$KM67,"&lt;&gt;")=0,"",SUMIF('English Scores- Leveled papers'!$H$4:$KM$4,DM$3,'English Scores- Leveled papers'!$H67:$KM67)))</f>
        <is>
          <t/>
        </is>
      </c>
      <c r="DN65" s="319" t="inlineStr">
        <f aca="false">IF($B65="","",IF(COUNTIFS('English Scores- Leveled papers'!$H$4:$KM$4,DN$3,'English Scores- Leveled papers'!$H67:$KM67,"&lt;&gt;")=0,"",SUMIF('English Scores- Leveled papers'!$H$4:$KM$4,DN$3,'English Scores- Leveled papers'!$H67:$KM67)))</f>
        <is>
          <t/>
        </is>
      </c>
      <c r="DO65" s="319" t="inlineStr">
        <f aca="false">IF($B65="","",IF(COUNTIFS('English Scores- Leveled papers'!$H$4:$KM$4,DO$3,'English Scores- Leveled papers'!$H67:$KM67,"&lt;&gt;")=0,"",SUMIF('English Scores- Leveled papers'!$H$4:$KM$4,DO$3,'English Scores- Leveled papers'!$H67:$KM67)))</f>
        <is>
          <t/>
        </is>
      </c>
      <c r="DP65" s="319" t="inlineStr">
        <f aca="false">IF($B65="","",IF(COUNTIFS('English Scores- Leveled papers'!$H$4:$KM$4,DP$3,'English Scores- Leveled papers'!$H67:$KM67,"&lt;&gt;")=0,"",SUMIF('English Scores- Leveled papers'!$H$4:$KM$4,DP$3,'English Scores- Leveled papers'!$H67:$KM67)))</f>
        <is>
          <t/>
        </is>
      </c>
      <c r="DQ65" s="320" t="inlineStr">
        <f aca="false">IF($B65="","",IF(COUNTIFS('English Scores- Leveled papers'!$H$4:$KM$4,DQ$3,'English Scores- Leveled papers'!$H67:$KM67,"&lt;&gt;")=0,"",SUMIF('English Scores- Leveled papers'!$H$4:$KM$4,DQ$3,'English Scores- Leveled papers'!$H67:$KM67)))</f>
        <is>
          <t/>
        </is>
      </c>
      <c r="DR65" s="321" t="inlineStr">
        <f aca="false">IF('Cover Sheet'!$AC$6="6th", 'Eng GLA 6th, 7th, 8th'!D68, "")</f>
        <is>
          <t/>
        </is>
      </c>
      <c r="DU65" s="319" t="inlineStr">
        <f aca="false">IF($B65="","",IF(COUNTIFS('Eng GLA 6th, 7th, 8th'!$E$4:$DV$4,DU$3,'Eng GLA 6th, 7th, 8th'!$E68:$DV68,"&lt;&gt;")=0,"",SUMIF('Eng GLA 6th, 7th, 8th'!$E$4:$DV$4,DU$3,'Eng GLA 6th, 7th, 8th'!$E68:$DV68)))</f>
        <is>
          <t/>
        </is>
      </c>
      <c r="DV65" s="319" t="inlineStr">
        <f aca="false">IF($B65="","",IF(COUNTIFS('Eng GLA 6th, 7th, 8th'!$E$4:$DV$4,DV$3,'Eng GLA 6th, 7th, 8th'!$E68:$DV68,"&lt;&gt;")=0,"",SUMIF('Eng GLA 6th, 7th, 8th'!$E$4:$DV$4,DV$3,'Eng GLA 6th, 7th, 8th'!$E68:$DV68)))</f>
        <is>
          <t/>
        </is>
      </c>
      <c r="DW65" s="319" t="inlineStr">
        <f aca="false">IF($B65="","",IF(COUNTIFS('Eng GLA 6th, 7th, 8th'!$E$4:$DV$4,DW$3,'Eng GLA 6th, 7th, 8th'!$E68:$DV68,"&lt;&gt;")=0,"",SUMIF('Eng GLA 6th, 7th, 8th'!$E$4:$DV$4,DW$3,'Eng GLA 6th, 7th, 8th'!$E68:$DV68)))</f>
        <is>
          <t/>
        </is>
      </c>
      <c r="DX65" s="319" t="inlineStr">
        <f aca="false">IF($B65="","",IF(COUNTIFS('Eng GLA 6th, 7th, 8th'!$E$4:$DV$4,DX$3,'Eng GLA 6th, 7th, 8th'!$E68:$DV68,"&lt;&gt;")=0,"",SUMIF('Eng GLA 6th, 7th, 8th'!$E$4:$DV$4,DX$3,'Eng GLA 6th, 7th, 8th'!$E68:$DV68)))</f>
        <is>
          <t/>
        </is>
      </c>
      <c r="DY65" s="319" t="inlineStr">
        <f aca="false">IF($B65="","",IF(COUNTIFS('Eng GLA 6th, 7th, 8th'!$E$4:$DV$4,DY$3,'Eng GLA 6th, 7th, 8th'!$E68:$DV68,"&lt;&gt;")=0,"",SUMIF('Eng GLA 6th, 7th, 8th'!$E$4:$DV$4,DY$3,'Eng GLA 6th, 7th, 8th'!$E68:$DV68)))</f>
        <is>
          <t/>
        </is>
      </c>
      <c r="DZ65" s="319" t="inlineStr">
        <f aca="false">IF($B65="","",IF(COUNTIFS('Eng GLA 6th, 7th, 8th'!$E$4:$DV$4,DZ$3,'Eng GLA 6th, 7th, 8th'!$E68:$DV68,"&lt;&gt;")=0,"",SUMIF('Eng GLA 6th, 7th, 8th'!$E$4:$DV$4,DZ$3,'Eng GLA 6th, 7th, 8th'!$E68:$DV68)))</f>
        <is>
          <t/>
        </is>
      </c>
      <c r="EA65" s="319" t="inlineStr">
        <f aca="false">IF($B65="","",IF(COUNTIFS('Eng GLA 6th, 7th, 8th'!$E$4:$DV$4,EA$3,'Eng GLA 6th, 7th, 8th'!$E68:$DV68,"&lt;&gt;")=0,"",SUMIF('Eng GLA 6th, 7th, 8th'!$E$4:$DV$4,EA$3,'Eng GLA 6th, 7th, 8th'!$E68:$DV68)))</f>
        <is>
          <t/>
        </is>
      </c>
      <c r="EB65" s="319" t="inlineStr">
        <f aca="false">IF($B65="","",IF(COUNTIFS('Eng GLA 6th, 7th, 8th'!$E$4:$DV$4,EB$3,'Eng GLA 6th, 7th, 8th'!$E68:$DV68,"&lt;&gt;")=0,"",SUMIF('Eng GLA 6th, 7th, 8th'!$E$4:$DV$4,EB$3,'Eng GLA 6th, 7th, 8th'!$E68:$DV68)))</f>
        <is>
          <t/>
        </is>
      </c>
      <c r="EC65" s="319" t="inlineStr">
        <f aca="false">IF($B65="","",IF(COUNTIFS('Eng GLA 6th, 7th, 8th'!$E$4:$DV$4,EC$3,'Eng GLA 6th, 7th, 8th'!$E68:$DV68,"&lt;&gt;")=0,"",SUMIF('Eng GLA 6th, 7th, 8th'!$E$4:$DV$4,EC$3,'Eng GLA 6th, 7th, 8th'!$E68:$DV68)))</f>
        <is>
          <t/>
        </is>
      </c>
      <c r="ED65" s="319" t="inlineStr">
        <f aca="false">IF($B65="","",IF(COUNTIFS('Eng GLA 6th, 7th, 8th'!$E$4:$DV$4,ED$3,'Eng GLA 6th, 7th, 8th'!$E68:$DV68,"&lt;&gt;")=0,"",SUMIF('Eng GLA 6th, 7th, 8th'!$E$4:$DV$4,ED$3,'Eng GLA 6th, 7th, 8th'!$E68:$DV68)))</f>
        <is>
          <t/>
        </is>
      </c>
      <c r="EE65" s="319" t="inlineStr">
        <f aca="false">IF($B65="","",IF(COUNTIFS('Eng GLA 6th, 7th, 8th'!$E$4:$DV$4,EE$3,'Eng GLA 6th, 7th, 8th'!$E68:$DV68,"&lt;&gt;")=0,"",SUMIF('Eng GLA 6th, 7th, 8th'!$E$4:$DV$4,EE$3,'Eng GLA 6th, 7th, 8th'!$E68:$DV68)))</f>
        <is>
          <t/>
        </is>
      </c>
      <c r="EF65" s="319" t="inlineStr">
        <f aca="false">IF($B65="","",IF(COUNTIFS('Eng GLA 6th, 7th, 8th'!$E$4:$DV$4,EF$3,'Eng GLA 6th, 7th, 8th'!$E68:$DV68,"&lt;&gt;")=0,"",SUMIF('Eng GLA 6th, 7th, 8th'!$E$4:$DV$4,EF$3,'Eng GLA 6th, 7th, 8th'!$E68:$DV68)))</f>
        <is>
          <t/>
        </is>
      </c>
      <c r="EG65" s="319" t="inlineStr">
        <f aca="false">IF($B65="","",IF(COUNTIFS('Eng GLA 6th, 7th, 8th'!$E$4:$DV$4,EG$3,'Eng GLA 6th, 7th, 8th'!$E68:$DV68,"&lt;&gt;")=0,"",SUMIF('Eng GLA 6th, 7th, 8th'!$E$4:$DV$4,EG$3,'Eng GLA 6th, 7th, 8th'!$E68:$DV68)))</f>
        <is>
          <t/>
        </is>
      </c>
      <c r="EH65" s="319" t="inlineStr">
        <f aca="false">IF($B65="","",IF(COUNTIFS('Eng GLA 6th, 7th, 8th'!$E$4:$DV$4,EH$3,'Eng GLA 6th, 7th, 8th'!$E68:$DV68,"&lt;&gt;")=0,"",SUMIF('Eng GLA 6th, 7th, 8th'!$E$4:$DV$4,EH$3,'Eng GLA 6th, 7th, 8th'!$E68:$DV68)))</f>
        <is>
          <t/>
        </is>
      </c>
      <c r="EI65" s="319" t="inlineStr">
        <f aca="false">IF($B65="","",IF(COUNTIFS('Eng GLA 6th, 7th, 8th'!$E$4:$DV$4,EI$3,'Eng GLA 6th, 7th, 8th'!$E68:$DV68,"&lt;&gt;")=0,"",SUMIF('Eng GLA 6th, 7th, 8th'!$E$4:$DV$4,EI$3,'Eng GLA 6th, 7th, 8th'!$E68:$DV68)))</f>
        <is>
          <t/>
        </is>
      </c>
      <c r="EJ65" s="322" t="inlineStr">
        <f aca="false">IF('Cover Sheet'!$AC$6="7th", 'Eng GLA 6th, 7th, 8th'!AQ68, "")</f>
        <is>
          <t/>
        </is>
      </c>
      <c r="EK65" s="319" t="inlineStr">
        <f aca="false">IF($B65="","",IF(COUNTIFS('Eng GLA 6th, 7th, 8th'!$E$4:$DV$4,EK$3,'Eng GLA 6th, 7th, 8th'!$E68:$DV68,"&lt;&gt;")=0,"",SUMIF('Eng GLA 6th, 7th, 8th'!$E$4:$DV$4,EK$3,'Eng GLA 6th, 7th, 8th'!$E68:$DV68)))</f>
        <is>
          <t/>
        </is>
      </c>
      <c r="EL65" s="319" t="inlineStr">
        <f aca="false">IF($B65="","",IF(COUNTIFS('Eng GLA 6th, 7th, 8th'!$E$4:$DV$4,EL$3,'Eng GLA 6th, 7th, 8th'!$E68:$DV68,"&lt;&gt;")=0,"",SUMIF('Eng GLA 6th, 7th, 8th'!$E$4:$DV$4,EL$3,'Eng GLA 6th, 7th, 8th'!$E68:$DV68)))</f>
        <is>
          <t/>
        </is>
      </c>
      <c r="EM65" s="319" t="inlineStr">
        <f aca="false">IF($B65="","",IF(COUNTIFS('Eng GLA 6th, 7th, 8th'!$E$4:$DV$4,EM$3,'Eng GLA 6th, 7th, 8th'!$E68:$DV68,"&lt;&gt;")=0,"",SUMIF('Eng GLA 6th, 7th, 8th'!$E$4:$DV$4,EM$3,'Eng GLA 6th, 7th, 8th'!$E68:$DV68)))</f>
        <is>
          <t/>
        </is>
      </c>
      <c r="EN65" s="319" t="inlineStr">
        <f aca="false">IF($B65="","",IF(COUNTIFS('Eng GLA 6th, 7th, 8th'!$E$4:$DV$4,EN$3,'Eng GLA 6th, 7th, 8th'!$E68:$DV68,"&lt;&gt;")=0,"",SUMIF('Eng GLA 6th, 7th, 8th'!$E$4:$DV$4,EN$3,'Eng GLA 6th, 7th, 8th'!$E68:$DV68)))</f>
        <is>
          <t/>
        </is>
      </c>
      <c r="EO65" s="319" t="inlineStr">
        <f aca="false">IF($B65="","",IF(COUNTIFS('Eng GLA 6th, 7th, 8th'!$E$4:$DV$4,EO$3,'Eng GLA 6th, 7th, 8th'!$E68:$DV68,"&lt;&gt;")=0,"",SUMIF('Eng GLA 6th, 7th, 8th'!$E$4:$DV$4,EO$3,'Eng GLA 6th, 7th, 8th'!$E68:$DV68)))</f>
        <is>
          <t/>
        </is>
      </c>
      <c r="EP65" s="319" t="inlineStr">
        <f aca="false">IF($B65="","",IF(COUNTIFS('Eng GLA 6th, 7th, 8th'!$E$4:$DV$4,EP$3,'Eng GLA 6th, 7th, 8th'!$E68:$DV68,"&lt;&gt;")=0,"",SUMIF('Eng GLA 6th, 7th, 8th'!$E$4:$DV$4,EP$3,'Eng GLA 6th, 7th, 8th'!$E68:$DV68)))</f>
        <is>
          <t/>
        </is>
      </c>
      <c r="EQ65" s="319" t="inlineStr">
        <f aca="false">IF($B65="","",IF(COUNTIFS('Eng GLA 6th, 7th, 8th'!$E$4:$DV$4,EQ$3,'Eng GLA 6th, 7th, 8th'!$E68:$DV68,"&lt;&gt;")=0,"",SUMIF('Eng GLA 6th, 7th, 8th'!$E$4:$DV$4,EQ$3,'Eng GLA 6th, 7th, 8th'!$E68:$DV68)))</f>
        <is>
          <t/>
        </is>
      </c>
      <c r="ER65" s="319" t="inlineStr">
        <f aca="false">IF($B65="","",IF(COUNTIFS('Eng GLA 6th, 7th, 8th'!$E$4:$DV$4,ER$3,'Eng GLA 6th, 7th, 8th'!$E68:$DV68,"&lt;&gt;")=0,"",SUMIF('Eng GLA 6th, 7th, 8th'!$E$4:$DV$4,ER$3,'Eng GLA 6th, 7th, 8th'!$E68:$DV68)))</f>
        <is>
          <t/>
        </is>
      </c>
      <c r="ES65" s="319" t="inlineStr">
        <f aca="false">IF($B65="","",IF(COUNTIFS('Eng GLA 6th, 7th, 8th'!$E$4:$DV$4,ES$3,'Eng GLA 6th, 7th, 8th'!$E68:$DV68,"&lt;&gt;")=0,"",SUMIF('Eng GLA 6th, 7th, 8th'!$E$4:$DV$4,ES$3,'Eng GLA 6th, 7th, 8th'!$E68:$DV68)))</f>
        <is>
          <t/>
        </is>
      </c>
      <c r="ET65" s="319" t="inlineStr">
        <f aca="false">IF($B65="","",IF(COUNTIFS('Eng GLA 6th, 7th, 8th'!$E$4:$DV$4,ET$3,'Eng GLA 6th, 7th, 8th'!$E68:$DV68,"&lt;&gt;")=0,"",SUMIF('Eng GLA 6th, 7th, 8th'!$E$4:$DV$4,ET$3,'Eng GLA 6th, 7th, 8th'!$E68:$DV68)))</f>
        <is>
          <t/>
        </is>
      </c>
      <c r="EU65" s="319" t="inlineStr">
        <f aca="false">IF($B65="","",IF(COUNTIFS('Eng GLA 6th, 7th, 8th'!$E$4:$DV$4,EU$3,'Eng GLA 6th, 7th, 8th'!$E68:$DV68,"&lt;&gt;")=0,"",SUMIF('Eng GLA 6th, 7th, 8th'!$E$4:$DV$4,EU$3,'Eng GLA 6th, 7th, 8th'!$E68:$DV68)))</f>
        <is>
          <t/>
        </is>
      </c>
      <c r="EV65" s="319" t="inlineStr">
        <f aca="false">IF($B65="","",IF(COUNTIFS('Eng GLA 6th, 7th, 8th'!$E$4:$DV$4,EV$3,'Eng GLA 6th, 7th, 8th'!$E68:$DV68,"&lt;&gt;")=0,"",SUMIF('Eng GLA 6th, 7th, 8th'!$E$4:$DV$4,EV$3,'Eng GLA 6th, 7th, 8th'!$E68:$DV68)))</f>
        <is>
          <t/>
        </is>
      </c>
      <c r="EW65" s="319" t="inlineStr">
        <f aca="false">IF($B65="","",IF(COUNTIFS('Eng GLA 6th, 7th, 8th'!$E$4:$DV$4,EW$3,'Eng GLA 6th, 7th, 8th'!$E68:$DV68,"&lt;&gt;")=0,"",SUMIF('Eng GLA 6th, 7th, 8th'!$E$4:$DV$4,EW$3,'Eng GLA 6th, 7th, 8th'!$E68:$DV68)))</f>
        <is>
          <t/>
        </is>
      </c>
      <c r="EX65" s="319" t="inlineStr">
        <f aca="false">IF($B65="","",IF(COUNTIFS('Eng GLA 6th, 7th, 8th'!$E$4:$DV$4,EX$3,'Eng GLA 6th, 7th, 8th'!$E68:$DV68,"&lt;&gt;")=0,"",SUMIF('Eng GLA 6th, 7th, 8th'!$E$4:$DV$4,EX$3,'Eng GLA 6th, 7th, 8th'!$E68:$DV68)))</f>
        <is>
          <t/>
        </is>
      </c>
      <c r="EY65" s="319" t="inlineStr">
        <f aca="false">IF($B65="","",IF(COUNTIFS('Eng GLA 6th, 7th, 8th'!$E$4:$DV$4,EY$3,'Eng GLA 6th, 7th, 8th'!$E68:$DV68,"&lt;&gt;")=0,"",SUMIF('Eng GLA 6th, 7th, 8th'!$E$4:$DV$4,EY$3,'Eng GLA 6th, 7th, 8th'!$E68:$DV68)))</f>
        <is>
          <t/>
        </is>
      </c>
      <c r="EZ65" s="322" t="inlineStr">
        <f aca="false">IF('Cover Sheet'!$AC$6="8th", 'Eng GLA 6th, 7th, 8th'!CG68, "")</f>
        <is>
          <t/>
        </is>
      </c>
      <c r="FA65" s="319" t="inlineStr">
        <f aca="false">IF($B65="","",IF(COUNTIFS('Eng GLA 6th, 7th, 8th'!$E$4:$DV$4,FA$3,'Eng GLA 6th, 7th, 8th'!$E68:$DV68,"&lt;&gt;")=0,"",SUMIF('Eng GLA 6th, 7th, 8th'!$E$4:$DV$4,FA$3,'Eng GLA 6th, 7th, 8th'!$E68:$DV68)))</f>
        <is>
          <t/>
        </is>
      </c>
      <c r="FB65" s="319" t="inlineStr">
        <f aca="false">IF($B65="","",IF(COUNTIFS('Eng GLA 6th, 7th, 8th'!$E$4:$DV$4,FB$3,'Eng GLA 6th, 7th, 8th'!$E68:$DV68,"&lt;&gt;")=0,"",SUMIF('Eng GLA 6th, 7th, 8th'!$E$4:$DV$4,FB$3,'Eng GLA 6th, 7th, 8th'!$E68:$DV68)))</f>
        <is>
          <t/>
        </is>
      </c>
      <c r="FC65" s="319" t="inlineStr">
        <f aca="false">IF($B65="","",IF(COUNTIFS('Eng GLA 6th, 7th, 8th'!$E$4:$DV$4,FC$3,'Eng GLA 6th, 7th, 8th'!$E68:$DV68,"&lt;&gt;")=0,"",SUMIF('Eng GLA 6th, 7th, 8th'!$E$4:$DV$4,FC$3,'Eng GLA 6th, 7th, 8th'!$E68:$DV68)))</f>
        <is>
          <t/>
        </is>
      </c>
      <c r="FD65" s="319" t="inlineStr">
        <f aca="false">IF($B65="","",IF(COUNTIFS('Eng GLA 6th, 7th, 8th'!$E$4:$DV$4,FD$3,'Eng GLA 6th, 7th, 8th'!$E68:$DV68,"&lt;&gt;")=0,"",SUMIF('Eng GLA 6th, 7th, 8th'!$E$4:$DV$4,FD$3,'Eng GLA 6th, 7th, 8th'!$E68:$DV68)))</f>
        <is>
          <t/>
        </is>
      </c>
      <c r="FE65" s="319" t="inlineStr">
        <f aca="false">IF($B65="","",IF(COUNTIFS('Eng GLA 6th, 7th, 8th'!$E$4:$DV$4,FE$3,'Eng GLA 6th, 7th, 8th'!$E68:$DV68,"&lt;&gt;")=0,"",SUMIF('Eng GLA 6th, 7th, 8th'!$E$4:$DV$4,FE$3,'Eng GLA 6th, 7th, 8th'!$E68:$DV68)))</f>
        <is>
          <t/>
        </is>
      </c>
      <c r="FF65" s="319" t="inlineStr">
        <f aca="false">IF($B65="","",IF(COUNTIFS('Eng GLA 6th, 7th, 8th'!$E$4:$DV$4,FF$3,'Eng GLA 6th, 7th, 8th'!$E68:$DV68,"&lt;&gt;")=0,"",SUMIF('Eng GLA 6th, 7th, 8th'!$E$4:$DV$4,FF$3,'Eng GLA 6th, 7th, 8th'!$E68:$DV68)))</f>
        <is>
          <t/>
        </is>
      </c>
      <c r="FG65" s="319" t="inlineStr">
        <f aca="false">IF($B65="","",IF(COUNTIFS('Eng GLA 6th, 7th, 8th'!$E$4:$DV$4,FG$3,'Eng GLA 6th, 7th, 8th'!$E68:$DV68,"&lt;&gt;")=0,"",SUMIF('Eng GLA 6th, 7th, 8th'!$E$4:$DV$4,FG$3,'Eng GLA 6th, 7th, 8th'!$E68:$DV68)))</f>
        <is>
          <t/>
        </is>
      </c>
      <c r="FH65" s="319" t="inlineStr">
        <f aca="false">IF($B65="","",IF(COUNTIFS('Eng GLA 6th, 7th, 8th'!$E$4:$DV$4,FH$3,'Eng GLA 6th, 7th, 8th'!$E68:$DV68,"&lt;&gt;")=0,"",SUMIF('Eng GLA 6th, 7th, 8th'!$E$4:$DV$4,FH$3,'Eng GLA 6th, 7th, 8th'!$E68:$DV68)))</f>
        <is>
          <t/>
        </is>
      </c>
      <c r="FI65" s="319" t="inlineStr">
        <f aca="false">IF($B65="","",IF(COUNTIFS('Eng GLA 6th, 7th, 8th'!$E$4:$DV$4,FI$3,'Eng GLA 6th, 7th, 8th'!$E68:$DV68,"&lt;&gt;")=0,"",SUMIF('Eng GLA 6th, 7th, 8th'!$E$4:$DV$4,FI$3,'Eng GLA 6th, 7th, 8th'!$E68:$DV68)))</f>
        <is>
          <t/>
        </is>
      </c>
      <c r="FJ65" s="319" t="inlineStr">
        <f aca="false">IF($B65="","",IF(COUNTIFS('Eng GLA 6th, 7th, 8th'!$E$4:$DV$4,FJ$3,'Eng GLA 6th, 7th, 8th'!$E68:$DV68,"&lt;&gt;")=0,"",SUMIF('Eng GLA 6th, 7th, 8th'!$E$4:$DV$4,FJ$3,'Eng GLA 6th, 7th, 8th'!$E68:$DV68)))</f>
        <is>
          <t/>
        </is>
      </c>
      <c r="FK65" s="319" t="inlineStr">
        <f aca="false">IF($B65="","",IF(COUNTIFS('Eng GLA 6th, 7th, 8th'!$E$4:$DV$4,FK$3,'Eng GLA 6th, 7th, 8th'!$E68:$DV68,"&lt;&gt;")=0,"",SUMIF('Eng GLA 6th, 7th, 8th'!$E$4:$DV$4,FK$3,'Eng GLA 6th, 7th, 8th'!$E68:$DV68)))</f>
        <is>
          <t/>
        </is>
      </c>
      <c r="FL65" s="319" t="inlineStr">
        <f aca="false">IF($B65="","",IF(COUNTIFS('Eng GLA 6th, 7th, 8th'!$E$4:$DV$4,FL$3,'Eng GLA 6th, 7th, 8th'!$E68:$DV68,"&lt;&gt;")=0,"",SUMIF('Eng GLA 6th, 7th, 8th'!$E$4:$DV$4,FL$3,'Eng GLA 6th, 7th, 8th'!$E68:$DV68)))</f>
        <is>
          <t/>
        </is>
      </c>
      <c r="FM65" s="319" t="inlineStr">
        <f aca="false">IF($B65="","",IF(COUNTIFS('Eng GLA 6th, 7th, 8th'!$E$4:$DV$4,FM$3,'Eng GLA 6th, 7th, 8th'!$E68:$DV68,"&lt;&gt;")=0,"",SUMIF('Eng GLA 6th, 7th, 8th'!$E$4:$DV$4,FM$3,'Eng GLA 6th, 7th, 8th'!$E68:$DV68)))</f>
        <is>
          <t/>
        </is>
      </c>
      <c r="FN65" s="319" t="inlineStr">
        <f aca="false">IF($B65="","",IF(COUNTIFS('Eng GLA 6th, 7th, 8th'!$E$4:$DV$4,FN$3,'Eng GLA 6th, 7th, 8th'!$E68:$DV68,"&lt;&gt;")=0,"",SUMIF('Eng GLA 6th, 7th, 8th'!$E$4:$DV$4,FN$3,'Eng GLA 6th, 7th, 8th'!$E68:$DV68)))</f>
        <is>
          <t/>
        </is>
      </c>
      <c r="FO65" s="319" t="inlineStr">
        <f aca="false">IF($B65="","",IF(COUNTIFS('Eng GLA 6th, 7th, 8th'!$E$4:$DV$4,FO$3,'Eng GLA 6th, 7th, 8th'!$E68:$DV68,"&lt;&gt;")=0,"",SUMIF('Eng GLA 6th, 7th, 8th'!$E$4:$DV$4,FO$3,'Eng GLA 6th, 7th, 8th'!$E68:$DV68)))</f>
        <is>
          <t/>
        </is>
      </c>
    </row>
    <row r="66" customFormat="false" ht="12.75" hidden="false" customHeight="true" outlineLevel="0" collapsed="false">
      <c r="A66" s="315" t="n">
        <v>62</v>
      </c>
      <c r="B66" s="315" t="inlineStr">
        <f aca="false">'English Scores- Leveled papers'!B68</f>
        <is>
          <t/>
        </is>
      </c>
      <c r="C66" s="315"/>
      <c r="D66" s="316" t="inlineStr">
        <f aca="false">IF(OR(B66="",H66="",'Cover Sheet'!E66=""),"",'Cover Sheet'!E66)</f>
        <is>
          <t/>
        </is>
      </c>
      <c r="E66" s="316" t="inlineStr">
        <f aca="false">IF(OR(B66="",H66="",'Cover Sheet'!F66=""),"",'Cover Sheet'!F66)</f>
        <is>
          <t/>
        </is>
      </c>
      <c r="F66" s="316" t="inlineStr">
        <f aca="false">IF(OR(B66="",H66="",'Cover Sheet'!H66=""),"",'Cover Sheet'!H66)</f>
        <is>
          <t/>
        </is>
      </c>
      <c r="G66" s="316"/>
      <c r="H66" s="316" t="inlineStr">
        <f aca="false">IF(OR(B66="",COUNT('English Scores- Leveled papers'!H68:KM68)=0),"",IF((AND(AB66&gt;=(70/100),AB66&lt;1.1)),9,IF((AND(AA66&gt;=(70/100),AA66&lt;1.1)),8,IF((AND(Z66&gt;=(70/100),Z66&lt;1.1)),7,IF((AND(Y66&gt;=(70/100),Y66&lt;1.1)),6,IF(AND(X66&gt;=0.7,X66&lt;1.1),5.5,IF(AND(W66&gt;=0.7,W66&lt;1.1),5,IF(AND(V66&gt;=0.7,V66&lt;1.1),4.5,IF(AND(U66&gt;=0.7,U66&lt;1.1),4,IF(AND(T66&gt;=0.7,T66&lt;1.1),3.5,IF(AND(S66&gt;=0.7,S66&lt;1.1),3,IF(AND(R66&gt;=0.7,R66&lt;1.1),2.5,IF(AND(Q66&gt;=0.7,Q66&lt;1.1),2,IF(AND(P66&gt;=0.7,P66&lt;1.1),1.5,IF(AND(O66&gt;=0.7,O66&lt;1.1),1,IF(AND(N66&gt;=0.7,N66&lt;1.1),0.5,IF(AND(M66&gt;=0.7,M66&lt;1.1),0.2,IF(AND(L66&gt;=0.7,L66&lt;1.1),0,IF(COUNT('English Scores- Leveled papers'!H68:M68)=0,"",-0.5)))))))))))))))))))</f>
        <is>
          <t/>
        </is>
      </c>
      <c r="I66" s="317" t="str">
        <f aca="false">IFERROR(IF(OR(B66="",H66=""),"",IF((AND(AB66&gt;=(70/100),AB66&lt;1.1)),AB66,IF(AND((AA66)&gt;=(70/100),AA66&lt;1.1),AA66,IF((AND((Z66)&gt;=(70/100),Z66&lt;1.1)),Z66,IF(AND((Y66)&gt;=(70/100),Y66&lt;1.1),Y66,IF(AND(X66&gt;=0.7,X66&lt;1.1),X66,IF(AND((W66)&gt;=0.7,W66&lt;1.1),W66,IF(AND((V66)&gt;=0.7,V66&lt;1.1),V66,IF(AND((U66)&gt;=0.7,U66&lt;1.1),U66,IF(AND((T66)&gt;=0.7,T66&lt;1.1),T66,IF(AND((S66)&gt;=0.7,S66&lt;1.1),S66,IF(AND((R66)&gt;=0.7,R66&lt;1.1),R66,IF(AND((Q66)&gt;=0.7,Q66&lt;1.1),Q66,IF(AND((P66)&gt;=0.7,P66&lt;1.1),P66,IF(AND((O66)&gt;=0.7,O66&lt;1.1),O66,IF(AND((N66)&gt;=0.7,N66&lt;1.1),N66,IF(AND((M66)&gt;=0.7,M66&lt;1.1),M66,IF(AND((L66)&gt;=0.7,L66&lt;1.1),L66,L66)))))))))))))))))),"")</f>
        <v/>
      </c>
      <c r="J66" s="317" t="str">
        <f aca="false">IF((OR(B66="",H66="")),"",IF(AND((AB66)&gt;=(70/100),AB66&lt;1.1),"",IF((AND((AA66)&gt;=(70/100),AA66&lt;1.1)),AB66,IF((AND((Z66)&gt;=(70/100),Z66&lt;1.1)),AA66,IF((AND((Y66)&gt;=(70/100),Y66&lt;1.1)),Z66,IF(AND((X66)&gt;=0.7,X66&lt;1.1),Y66,IF(AND((W66)&gt;=0.7,W66&lt;1.1),X66,IF(AND((V66)&gt;=0.7,V66&lt;1.1),W66,IF(AND((U66)&gt;=0.7,U66&lt;1.1),V66,IF(AND((T66)&gt;=0.7,T66&lt;1.1),U66,IF(AND((S66)&gt;=0.7,S66&lt;1.1),T66,IF(AND((R66)&gt;=0.7,R66&lt;1.1),S66,IF(AND((Q66)&gt;=0.7,Q66&lt;1.1),R66,IF(AND((P66)&gt;=0.7,P66&lt;1.1),Q66,IF(AND((O66)&gt;=0.7,O66&lt;1.1),P66,IF(AND((N66)&gt;=0.7,N66&lt;1.1),O66,IF(AND((M66)&gt;=0.7,M66&lt;1.1),N66,IF(AND((L66)&gt;=0.7,L66&lt;1.1),M66,""))))))))))))))))))</f>
        <v/>
      </c>
      <c r="K66" s="317" t="str">
        <f aca="false">IF((OR(B66="",H66="")),"",IF(AND((AB66)&gt;=(70/100),AB66&lt;1.1),AA66,IF((AND((AA66)&gt;=(70/100),AA66&lt;1.1)),Z66,IF((AND((Z66)&gt;=(70/100),Z66&lt;1.1)),Y66,IF((AND((Y66)&gt;=(70/100),Y66&lt;1.1)),X66,IF(AND((X66)&gt;=0.7,X66&lt;1.1),W66,IF(AND((W66)&gt;=0.7,W66&lt;1.1),V66,IF(AND((V66)&gt;=0.7,V66&lt;1.1),U66,IF(AND((U66)&gt;=0.7,U66&lt;1.1),T66,IF(AND((T66)&gt;=0.7,T66&lt;1.1),S66,IF(AND((S66)&gt;=0.7,S66&lt;1.1),R66,IF(AND((R66)&gt;=0.7,R66&lt;1.1),Q66,IF(AND((Q66)&gt;=0.7,Q66&lt;1.1),P66,IF(AND((P66)&gt;=0.7,P66&lt;1.1),O66,IF(AND((O66)&gt;=0.7,O66&lt;1.1),N66,IF(AND((N66)&gt;=0.7,N66&lt;1.1),M66,IF(AND((M66)&gt;=0.7,M66&lt;1.1),L66,IF(AND((L66)&gt;=0.7,L66&lt;1.1),"",""))))))))))))))))))</f>
        <v/>
      </c>
      <c r="L66" s="318" t="str">
        <f aca="false">IFERROR(IF((B66=""),"",(IF(COUNT(AC66:AG66)=0,"",ROUND(SUM(AC66:AG66)/SUM($AC$2:$AG$2),1)))),"")</f>
        <v/>
      </c>
      <c r="M66" s="318" t="str">
        <f aca="false">IFERROR(IF((B66=""),"",(IF(COUNT(AH66:AL66)=0,"",ROUND(SUM(AH66:AL66)/SUM($AH$2:$AL$2),1)))),"")</f>
        <v/>
      </c>
      <c r="N66" s="318" t="str">
        <f aca="false">IFERROR(IF((B66=""),"",(IF(COUNT(AM66:AQ66)=0,"",ROUND(SUM(AM66:AQ66)/SUM($AM$2:$AQ$2),1)))),"")</f>
        <v/>
      </c>
      <c r="O66" s="318" t="str">
        <f aca="false">IFERROR(IF((B66=""),"",(IF(COUNT(AR66:AV66)=0,"",ROUND(SUM(AR66:AV66)/SUM($AR$2:$AV$2),1)))),"")</f>
        <v/>
      </c>
      <c r="P66" s="318" t="str">
        <f aca="false">IFERROR(IF((B66=""),"",(IF(COUNT(AX66:BB66)=0,"",ROUND(SUM(AX66:BB66)/SUM($AX$2:$BB$2),1)))),"")</f>
        <v/>
      </c>
      <c r="Q66" s="318" t="str">
        <f aca="false">IFERROR(IF((B66=""),"",(IF(COUNT(BD66:BJ66)=0,"",ROUND(SUM(BD66:BJ66)/SUM($BD$2:$BJ$2),1)))),0)</f>
        <v/>
      </c>
      <c r="R66" s="318" t="str">
        <f aca="false">IFERROR(IF((B66=""),"",(IF(COUNT(BL66:BS66)=0,"",ROUND(SUM(BL66:BR66)/SUM($BL$2:$BR$2),1)))),0)</f>
        <v/>
      </c>
      <c r="S66" s="318" t="str">
        <f aca="false">IFERROR(IF((B66=""),"",(IF(COUNT(BT66:CB66)=0,"",ROUND(SUM(BT66:CA66)/SUM($BT$2:$CA$2),1)))),0)</f>
        <v/>
      </c>
      <c r="T66" s="318" t="str">
        <f aca="false">IFERROR(IF((B66=""),"",(IF(COUNT(CC66:CJ66)=0,"",ROUND(SUM(CC66:CI66)/SUM($CC$2:$CI$2),1)))),0)</f>
        <v/>
      </c>
      <c r="U66" s="318" t="str">
        <f aca="false">IFERROR(IF((B66=""),"",(IF(COUNT(CK66:CQ66)=0,"",ROUND(SUM(CK66:CQ66)/SUM($CK$2:$CQ$2),1)))),0)</f>
        <v/>
      </c>
      <c r="V66" s="318" t="str">
        <f aca="false">IFERROR(IF((B66=""),"",(IF(COUNT(CS66:CY66)=0,"",ROUND(SUM(CS66:CY66)/SUM($CS$2:$CY$2),1)))),0)</f>
        <v/>
      </c>
      <c r="W66" s="318" t="str">
        <f aca="false">IFERROR(IF((B66=""),"",(IF(COUNT(DA66:DI66)=0,"",ROUND(SUM(DA66:DI66)/SUM($DA$2:$DI$2),1)))),0)</f>
        <v/>
      </c>
      <c r="X66" s="318" t="str">
        <f aca="false">IFERROR(IF((B66=""),"",(IF(COUNT(DK66:DP66)=0,"",ROUND(SUM(DK66:DP66)/SUM($DK$2:$DP$2),1)))),0)</f>
        <v/>
      </c>
      <c r="Y66" s="318"/>
      <c r="Z66" s="318"/>
      <c r="AA66" s="318"/>
      <c r="AB66" s="318"/>
      <c r="AC66" s="319" t="inlineStr">
        <f aca="false">IF($B66="","",IF(COUNTIFS('English Scores- Leveled papers'!$H$4:$KM$4,AC$3,'English Scores- Leveled papers'!$H68:$KM68,"&lt;&gt;")=0,"",SUMIF('English Scores- Leveled papers'!$H$4:$KM$4,AC$3,'English Scores- Leveled papers'!$H68:$KM68)))</f>
        <is>
          <t/>
        </is>
      </c>
      <c r="AD66" s="319" t="inlineStr">
        <f aca="false">IF($B66="","",IF(COUNTIFS('English Scores- Leveled papers'!$H$4:$KM$4,AD$3,'English Scores- Leveled papers'!$H68:$KM68,"&lt;&gt;")=0,"",SUMIF('English Scores- Leveled papers'!$H$4:$KM$4,AD$3,'English Scores- Leveled papers'!$H68:$KM68)))</f>
        <is>
          <t/>
        </is>
      </c>
      <c r="AE66" s="319" t="inlineStr">
        <f aca="false">IF($B66="","",IF(COUNTIFS('English Scores- Leveled papers'!$H$4:$KM$4,AE$3,'English Scores- Leveled papers'!$H68:$KM68,"&lt;&gt;")=0,"",SUMIF('English Scores- Leveled papers'!$H$4:$KM$4,AE$3,'English Scores- Leveled papers'!$H68:$KM68)))</f>
        <is>
          <t/>
        </is>
      </c>
      <c r="AF66" s="319" t="inlineStr">
        <f aca="false">IF($B66="","",IF(COUNTIFS('English Scores- Leveled papers'!$H$4:$KM$4,AF$3,'English Scores- Leveled papers'!$H68:$KM68,"&lt;&gt;")=0,"",SUMIF('English Scores- Leveled papers'!$H$4:$KM$4,AF$3,'English Scores- Leveled papers'!$H68:$KM68)))</f>
        <is>
          <t/>
        </is>
      </c>
      <c r="AG66" s="319" t="inlineStr">
        <f aca="false">IF($B66="","",IF(COUNTIFS('English Scores- Leveled papers'!$H$4:$KM$4,AG$3,'English Scores- Leveled papers'!$H68:$KM68,"&lt;&gt;")=0,"",SUMIF('English Scores- Leveled papers'!$H$4:$KM$4,AG$3,'English Scores- Leveled papers'!$H68:$KM68)))</f>
        <is>
          <t/>
        </is>
      </c>
      <c r="AH66" s="319" t="inlineStr">
        <f aca="false">IF($B66="","",IF(COUNTIFS('English Scores- Leveled papers'!$H$4:$KM$4,AH$3,'English Scores- Leveled papers'!$H68:$KM68,"&lt;&gt;")=0,"",SUMIF('English Scores- Leveled papers'!$H$4:$KM$4,AH$3,'English Scores- Leveled papers'!$H68:$KM68)))</f>
        <is>
          <t/>
        </is>
      </c>
      <c r="AI66" s="319" t="inlineStr">
        <f aca="false">IF($B66="","",IF(COUNTIFS('English Scores- Leveled papers'!$H$4:$KM$4,AI$3,'English Scores- Leveled papers'!$H68:$KM68,"&lt;&gt;")=0,"",SUMIF('English Scores- Leveled papers'!$H$4:$KM$4,AI$3,'English Scores- Leveled papers'!$H68:$KM68)))</f>
        <is>
          <t/>
        </is>
      </c>
      <c r="AJ66" s="319" t="inlineStr">
        <f aca="false">IF($B66="","",IF(COUNTIFS('English Scores- Leveled papers'!$H$4:$KM$4,AJ$3,'English Scores- Leveled papers'!$H68:$KM68,"&lt;&gt;")=0,"",SUMIF('English Scores- Leveled papers'!$H$4:$KM$4,AJ$3,'English Scores- Leveled papers'!$H68:$KM68)))</f>
        <is>
          <t/>
        </is>
      </c>
      <c r="AK66" s="319" t="inlineStr">
        <f aca="false">IF($B66="","",IF(COUNTIFS('English Scores- Leveled papers'!$H$4:$KM$4,AK$3,'English Scores- Leveled papers'!$H68:$KM68,"&lt;&gt;")=0,"",SUMIF('English Scores- Leveled papers'!$H$4:$KM$4,AK$3,'English Scores- Leveled papers'!$H68:$KM68)))</f>
        <is>
          <t/>
        </is>
      </c>
      <c r="AL66" s="319" t="inlineStr">
        <f aca="false">IF($B66="","",IF(COUNTIFS('English Scores- Leveled papers'!$H$4:$KM$4,AL$3,'English Scores- Leveled papers'!$H68:$KM68,"&lt;&gt;")=0,"",SUMIF('English Scores- Leveled papers'!$H$4:$KM$4,AL$3,'English Scores- Leveled papers'!$H68:$KM68)))</f>
        <is>
          <t/>
        </is>
      </c>
      <c r="AM66" s="319" t="inlineStr">
        <f aca="false">IF($B66="","",IF(COUNTIFS('English Scores- Leveled papers'!$H$4:$KM$4,AM$3,'English Scores- Leveled papers'!$H68:$KM68,"&lt;&gt;")=0,"",SUMIF('English Scores- Leveled papers'!$H$4:$KM$4,AM$3,'English Scores- Leveled papers'!$H68:$KM68)))</f>
        <is>
          <t/>
        </is>
      </c>
      <c r="AN66" s="319" t="inlineStr">
        <f aca="false">IF($B66="","",IF(COUNTIFS('English Scores- Leveled papers'!$H$4:$KM$4,AN$3,'English Scores- Leveled papers'!$H68:$KM68,"&lt;&gt;")=0,"",SUMIF('English Scores- Leveled papers'!$H$4:$KM$4,AN$3,'English Scores- Leveled papers'!$H68:$KM68)))</f>
        <is>
          <t/>
        </is>
      </c>
      <c r="AO66" s="319" t="inlineStr">
        <f aca="false">IF($B66="","",IF(COUNTIFS('English Scores- Leveled papers'!$H$4:$KM$4,AO$3,'English Scores- Leveled papers'!$H68:$KM68,"&lt;&gt;")=0,"",SUMIF('English Scores- Leveled papers'!$H$4:$KM$4,AO$3,'English Scores- Leveled papers'!$H68:$KM68)))</f>
        <is>
          <t/>
        </is>
      </c>
      <c r="AP66" s="319" t="inlineStr">
        <f aca="false">IF($B66="","",IF(COUNTIFS('English Scores- Leveled papers'!$H$4:$KM$4,AP$3,'English Scores- Leveled papers'!$H68:$KM68,"&lt;&gt;")=0,"",SUMIF('English Scores- Leveled papers'!$H$4:$KM$4,AP$3,'English Scores- Leveled papers'!$H68:$KM68)))</f>
        <is>
          <t/>
        </is>
      </c>
      <c r="AQ66" s="319" t="inlineStr">
        <f aca="false">IF($B66="","",IF(COUNTIFS('English Scores- Leveled papers'!$H$4:$KM$4,AQ$3,'English Scores- Leveled papers'!$H68:$KM68,"&lt;&gt;")=0,"",SUMIF('English Scores- Leveled papers'!$H$4:$KM$4,AQ$3,'English Scores- Leveled papers'!$H68:$KM68)))</f>
        <is>
          <t/>
        </is>
      </c>
      <c r="AR66" s="319" t="inlineStr">
        <f aca="false">IF($B66="","",IF(COUNTIFS('English Scores- Leveled papers'!$H$4:$KM$4,AR$3,'English Scores- Leveled papers'!$H68:$KM68,"&lt;&gt;")=0,"",SUMIF('English Scores- Leveled papers'!$H$4:$KM$4,AR$3,'English Scores- Leveled papers'!$H68:$KM68)))</f>
        <is>
          <t/>
        </is>
      </c>
      <c r="AS66" s="319" t="inlineStr">
        <f aca="false">IF($B66="","",IF(COUNTIFS('English Scores- Leveled papers'!$H$4:$KM$4,AS$3,'English Scores- Leveled papers'!$H68:$KM68,"&lt;&gt;")=0,"",SUMIF('English Scores- Leveled papers'!$H$4:$KM$4,AS$3,'English Scores- Leveled papers'!$H68:$KM68)))</f>
        <is>
          <t/>
        </is>
      </c>
      <c r="AT66" s="319" t="inlineStr">
        <f aca="false">IF($B66="","",IF(COUNTIFS('English Scores- Leveled papers'!$H$4:$KM$4,AT$3,'English Scores- Leveled papers'!$H68:$KM68,"&lt;&gt;")=0,"",SUMIF('English Scores- Leveled papers'!$H$4:$KM$4,AT$3,'English Scores- Leveled papers'!$H68:$KM68)))</f>
        <is>
          <t/>
        </is>
      </c>
      <c r="AU66" s="319" t="inlineStr">
        <f aca="false">IF($B66="","",IF(COUNTIFS('English Scores- Leveled papers'!$H$4:$KM$4,AU$3,'English Scores- Leveled papers'!$H68:$KM68,"&lt;&gt;")=0,"",SUMIF('English Scores- Leveled papers'!$H$4:$KM$4,AU$3,'English Scores- Leveled papers'!$H68:$KM68)))</f>
        <is>
          <t/>
        </is>
      </c>
      <c r="AV66" s="319" t="inlineStr">
        <f aca="false">IF($B66="","",IF(COUNTIFS('English Scores- Leveled papers'!$H$4:$KM$4,AV$3,'English Scores- Leveled papers'!$H68:$KM68,"&lt;&gt;")=0,"",SUMIF('English Scores- Leveled papers'!$H$4:$KM$4,AV$3,'English Scores- Leveled papers'!$H68:$KM68)))</f>
        <is>
          <t/>
        </is>
      </c>
      <c r="AW66" s="319" t="inlineStr">
        <f aca="false">IF($B66="","",IF(COUNTIFS('English Scores- Leveled papers'!$H$4:$KM$4,AW$3,'English Scores- Leveled papers'!$H68:$KM68,"&lt;&gt;")=0,"",SUMIF('English Scores- Leveled papers'!$H$4:$KM$4,AW$3,'English Scores- Leveled papers'!$H68:$KM68)))</f>
        <is>
          <t/>
        </is>
      </c>
      <c r="AX66" s="319" t="inlineStr">
        <f aca="false">IF($B66="","",IF(COUNTIFS('English Scores- Leveled papers'!$H$4:$KM$4,AX$3,'English Scores- Leveled papers'!$H68:$KM68,"&lt;&gt;")=0,"",SUMIF('English Scores- Leveled papers'!$H$4:$KM$4,AX$3,'English Scores- Leveled papers'!$H68:$KM68)))</f>
        <is>
          <t/>
        </is>
      </c>
      <c r="AY66" s="319" t="inlineStr">
        <f aca="false">IF($B66="","",IF(COUNTIFS('English Scores- Leveled papers'!$H$4:$KM$4,AY$3,'English Scores- Leveled papers'!$H68:$KM68,"&lt;&gt;")=0,"",SUMIF('English Scores- Leveled papers'!$H$4:$KM$4,AY$3,'English Scores- Leveled papers'!$H68:$KM68)))</f>
        <is>
          <t/>
        </is>
      </c>
      <c r="AZ66" s="319" t="inlineStr">
        <f aca="false">IF($B66="","",IF(COUNTIFS('English Scores- Leveled papers'!$H$4:$KM$4,AZ$3,'English Scores- Leveled papers'!$H68:$KM68,"&lt;&gt;")=0,"",SUMIF('English Scores- Leveled papers'!$H$4:$KM$4,AZ$3,'English Scores- Leveled papers'!$H68:$KM68)))</f>
        <is>
          <t/>
        </is>
      </c>
      <c r="BA66" s="319" t="inlineStr">
        <f aca="false">IF($B66="","",IF(COUNTIFS('English Scores- Leveled papers'!$H$4:$KM$4,BA$3,'English Scores- Leveled papers'!$H68:$KM68,"&lt;&gt;")=0,"",SUMIF('English Scores- Leveled papers'!$H$4:$KM$4,BA$3,'English Scores- Leveled papers'!$H68:$KM68)))</f>
        <is>
          <t/>
        </is>
      </c>
      <c r="BB66" s="319" t="inlineStr">
        <f aca="false">IF($B66="","",IF(COUNTIFS('English Scores- Leveled papers'!$H$4:$KM$4,BB$3,'English Scores- Leveled papers'!$H68:$KM68,"&lt;&gt;")=0,"",SUMIF('English Scores- Leveled papers'!$H$4:$KM$4,BB$3,'English Scores- Leveled papers'!$H68:$KM68)))</f>
        <is>
          <t/>
        </is>
      </c>
      <c r="BC66" s="319" t="inlineStr">
        <f aca="false">IF($B66="","",IF(COUNTIFS('English Scores- Leveled papers'!$H$4:$KM$4,BC$3,'English Scores- Leveled papers'!$H68:$KM68,"&lt;&gt;")=0,"",SUMIF('English Scores- Leveled papers'!$H$4:$KM$4,BC$3,'English Scores- Leveled papers'!$H68:$KM68)))</f>
        <is>
          <t/>
        </is>
      </c>
      <c r="BD66" s="319" t="inlineStr">
        <f aca="false">IF($B66="","",IF(COUNTIFS('English Scores- Leveled papers'!$H$4:$KM$4,BD$3,'English Scores- Leveled papers'!$H68:$KM68,"&lt;&gt;")=0,"",SUMIF('English Scores- Leveled papers'!$H$4:$KM$4,BD$3,'English Scores- Leveled papers'!$H68:$KM68)))</f>
        <is>
          <t/>
        </is>
      </c>
      <c r="BE66" s="319" t="inlineStr">
        <f aca="false">IF($B66="","",IF(COUNTIFS('English Scores- Leveled papers'!$H$4:$KM$4,BE$3,'English Scores- Leveled papers'!$H68:$KM68,"&lt;&gt;")=0,"",SUMIF('English Scores- Leveled papers'!$H$4:$KM$4,BE$3,'English Scores- Leveled papers'!$H68:$KM68)))</f>
        <is>
          <t/>
        </is>
      </c>
      <c r="BF66" s="319" t="inlineStr">
        <f aca="false">IF($B66="","",IF(COUNTIFS('English Scores- Leveled papers'!$H$4:$KM$4,BF$3,'English Scores- Leveled papers'!$H68:$KM68,"&lt;&gt;")=0,"",SUMIF('English Scores- Leveled papers'!$H$4:$KM$4,BF$3,'English Scores- Leveled papers'!$H68:$KM68)))</f>
        <is>
          <t/>
        </is>
      </c>
      <c r="BG66" s="319" t="inlineStr">
        <f aca="false">IF($B66="","",IF(COUNTIFS('English Scores- Leveled papers'!$H$4:$KM$4,BG$3,'English Scores- Leveled papers'!$H68:$KM68,"&lt;&gt;")=0,"",SUMIF('English Scores- Leveled papers'!$H$4:$KM$4,BG$3,'English Scores- Leveled papers'!$H68:$KM68)))</f>
        <is>
          <t/>
        </is>
      </c>
      <c r="BH66" s="319" t="inlineStr">
        <f aca="false">IF($B66="","",IF(COUNTIFS('English Scores- Leveled papers'!$H$4:$KM$4,BH$3,'English Scores- Leveled papers'!$H68:$KM68,"&lt;&gt;")=0,"",SUMIF('English Scores- Leveled papers'!$H$4:$KM$4,BH$3,'English Scores- Leveled papers'!$H68:$KM68)))</f>
        <is>
          <t/>
        </is>
      </c>
      <c r="BI66" s="319" t="inlineStr">
        <f aca="false">IF($B66="","",IF(COUNTIFS('English Scores- Leveled papers'!$H$4:$KM$4,BI$3,'English Scores- Leveled papers'!$H68:$KM68,"&lt;&gt;")=0,"",SUMIF('English Scores- Leveled papers'!$H$4:$KM$4,BI$3,'English Scores- Leveled papers'!$H68:$KM68)))</f>
        <is>
          <t/>
        </is>
      </c>
      <c r="BJ66" s="319" t="inlineStr">
        <f aca="false">IF($B66="","",IF(COUNTIFS('English Scores- Leveled papers'!$H$4:$KM$4,BJ$3,'English Scores- Leveled papers'!$H68:$KM68,"&lt;&gt;")=0,"",SUMIF('English Scores- Leveled papers'!$H$4:$KM$4,BJ$3,'English Scores- Leveled papers'!$H68:$KM68)))</f>
        <is>
          <t/>
        </is>
      </c>
      <c r="BK66" s="319" t="inlineStr">
        <f aca="false">IF($B66="","",IF(COUNTIFS('English Scores- Leveled papers'!$H$4:$KM$4,BK$3,'English Scores- Leveled papers'!$H68:$KM68,"&lt;&gt;")=0,"",SUMIF('English Scores- Leveled papers'!$H$4:$KM$4,BK$3,'English Scores- Leveled papers'!$H68:$KM68)))</f>
        <is>
          <t/>
        </is>
      </c>
      <c r="BL66" s="319" t="inlineStr">
        <f aca="false">IF($B66="","",IF(COUNTIFS('English Scores- Leveled papers'!$H$4:$KM$4,BL$3,'English Scores- Leveled papers'!$H68:$KM68,"&lt;&gt;")=0,"",SUMIF('English Scores- Leveled papers'!$H$4:$KM$4,BL$3,'English Scores- Leveled papers'!$H68:$KM68)))</f>
        <is>
          <t/>
        </is>
      </c>
      <c r="BM66" s="319" t="inlineStr">
        <f aca="false">IF($B66="","",IF(COUNTIFS('English Scores- Leveled papers'!$H$4:$KM$4,BM$3,'English Scores- Leveled papers'!$H68:$KM68,"&lt;&gt;")=0,"",SUMIF('English Scores- Leveled papers'!$H$4:$KM$4,BM$3,'English Scores- Leveled papers'!$H68:$KM68)))</f>
        <is>
          <t/>
        </is>
      </c>
      <c r="BN66" s="319" t="inlineStr">
        <f aca="false">IF($B66="","",IF(COUNTIFS('English Scores- Leveled papers'!$H$4:$KM$4,BN$3,'English Scores- Leveled papers'!$H68:$KM68,"&lt;&gt;")=0,"",SUMIF('English Scores- Leveled papers'!$H$4:$KM$4,BN$3,'English Scores- Leveled papers'!$H68:$KM68)))</f>
        <is>
          <t/>
        </is>
      </c>
      <c r="BO66" s="319" t="inlineStr">
        <f aca="false">IF($B66="","",IF(COUNTIFS('English Scores- Leveled papers'!$H$4:$KM$4,BO$3,'English Scores- Leveled papers'!$H68:$KM68,"&lt;&gt;")=0,"",SUMIF('English Scores- Leveled papers'!$H$4:$KM$4,BO$3,'English Scores- Leveled papers'!$H68:$KM68)))</f>
        <is>
          <t/>
        </is>
      </c>
      <c r="BP66" s="319" t="inlineStr">
        <f aca="false">IF($B66="","",IF(COUNTIFS('English Scores- Leveled papers'!$H$4:$KM$4,BP$3,'English Scores- Leveled papers'!$H68:$KM68,"&lt;&gt;")=0,"",SUMIF('English Scores- Leveled papers'!$H$4:$KM$4,BP$3,'English Scores- Leveled papers'!$H68:$KM68)))</f>
        <is>
          <t/>
        </is>
      </c>
      <c r="BQ66" s="319" t="inlineStr">
        <f aca="false">IF($B66="","",IF(COUNTIFS('English Scores- Leveled papers'!$H$4:$KM$4,BQ$3,'English Scores- Leveled papers'!$H68:$KM68,"&lt;&gt;")=0,"",SUMIF('English Scores- Leveled papers'!$H$4:$KM$4,BQ$3,'English Scores- Leveled papers'!$H68:$KM68)))</f>
        <is>
          <t/>
        </is>
      </c>
      <c r="BR66" s="319" t="inlineStr">
        <f aca="false">IF($B66="","",IF(COUNTIFS('English Scores- Leveled papers'!$H$4:$KM$4,BR$3,'English Scores- Leveled papers'!$H68:$KM68,"&lt;&gt;")=0,"",SUMIF('English Scores- Leveled papers'!$H$4:$KM$4,BR$3,'English Scores- Leveled papers'!$H68:$KM68)))</f>
        <is>
          <t/>
        </is>
      </c>
      <c r="BS66" s="319" t="inlineStr">
        <f aca="false">IF($B66="","",IF(COUNTIFS('English Scores- Leveled papers'!$H$4:$KM$4,BS$3,'English Scores- Leveled papers'!$H68:$KM68,"&lt;&gt;")=0,"",SUMIF('English Scores- Leveled papers'!$H$4:$KM$4,BS$3,'English Scores- Leveled papers'!$H68:$KM68)))</f>
        <is>
          <t/>
        </is>
      </c>
      <c r="BT66" s="319" t="inlineStr">
        <f aca="false">IF($B66="","",IF(COUNTIFS('English Scores- Leveled papers'!$H$4:$KM$4,BT$3,'English Scores- Leveled papers'!$H68:$KM68,"&lt;&gt;")=0,"",SUMIF('English Scores- Leveled papers'!$H$4:$KM$4,BT$3,'English Scores- Leveled papers'!$H68:$KM68)))</f>
        <is>
          <t/>
        </is>
      </c>
      <c r="BU66" s="319" t="inlineStr">
        <f aca="false">IF($B66="","",IF(COUNTIFS('English Scores- Leveled papers'!$H$4:$KM$4,BU$3,'English Scores- Leveled papers'!$H68:$KM68,"&lt;&gt;")=0,"",SUMIF('English Scores- Leveled papers'!$H$4:$KM$4,BU$3,'English Scores- Leveled papers'!$H68:$KM68)))</f>
        <is>
          <t/>
        </is>
      </c>
      <c r="BV66" s="319" t="inlineStr">
        <f aca="false">IF($B66="","",IF(COUNTIFS('English Scores- Leveled papers'!$H$4:$KM$4,BV$3,'English Scores- Leveled papers'!$H68:$KM68,"&lt;&gt;")=0,"",SUMIF('English Scores- Leveled papers'!$H$4:$KM$4,BV$3,'English Scores- Leveled papers'!$H68:$KM68)))</f>
        <is>
          <t/>
        </is>
      </c>
      <c r="BW66" s="319" t="inlineStr">
        <f aca="false">IF($B66="","",IF(COUNTIFS('English Scores- Leveled papers'!$H$4:$KM$4,BW$3,'English Scores- Leveled papers'!$H68:$KM68,"&lt;&gt;")=0,"",SUMIF('English Scores- Leveled papers'!$H$4:$KM$4,BW$3,'English Scores- Leveled papers'!$H68:$KM68)))</f>
        <is>
          <t/>
        </is>
      </c>
      <c r="BX66" s="319" t="inlineStr">
        <f aca="false">IF($B66="","",IF(COUNTIFS('English Scores- Leveled papers'!$H$4:$KM$4,BX$3,'English Scores- Leveled papers'!$H68:$KM68,"&lt;&gt;")=0,"",SUMIF('English Scores- Leveled papers'!$H$4:$KM$4,BX$3,'English Scores- Leveled papers'!$H68:$KM68)))</f>
        <is>
          <t/>
        </is>
      </c>
      <c r="BY66" s="319" t="inlineStr">
        <f aca="false">IF($B66="","",IF(COUNTIFS('English Scores- Leveled papers'!$H$4:$KM$4,BY$3,'English Scores- Leveled papers'!$H68:$KM68,"&lt;&gt;")=0,"",SUMIF('English Scores- Leveled papers'!$H$4:$KM$4,BY$3,'English Scores- Leveled papers'!$H68:$KM68)))</f>
        <is>
          <t/>
        </is>
      </c>
      <c r="BZ66" s="319" t="inlineStr">
        <f aca="false">IF($B66="","",IF(COUNTIFS('English Scores- Leveled papers'!$H$4:$KM$4,BZ$3,'English Scores- Leveled papers'!$H68:$KM68,"&lt;&gt;")=0,"",SUMIF('English Scores- Leveled papers'!$H$4:$KM$4,BZ$3,'English Scores- Leveled papers'!$H68:$KM68)))</f>
        <is>
          <t/>
        </is>
      </c>
      <c r="CA66" s="319" t="inlineStr">
        <f aca="false">IF($B66="","",IF(COUNTIFS('English Scores- Leveled papers'!$H$4:$KM$4,CA$3,'English Scores- Leveled papers'!$H68:$KM68,"&lt;&gt;")=0,"",SUMIF('English Scores- Leveled papers'!$H$4:$KM$4,CA$3,'English Scores- Leveled papers'!$H68:$KM68)))</f>
        <is>
          <t/>
        </is>
      </c>
      <c r="CB66" s="319" t="inlineStr">
        <f aca="false">IF($B66="","",IF(COUNTIFS('English Scores- Leveled papers'!$H$4:$KM$4,CB$3,'English Scores- Leveled papers'!$H68:$KM68,"&lt;&gt;")=0,"",SUMIF('English Scores- Leveled papers'!$H$4:$KM$4,CB$3,'English Scores- Leveled papers'!$H68:$KM68)))</f>
        <is>
          <t/>
        </is>
      </c>
      <c r="CC66" s="319" t="inlineStr">
        <f aca="false">IF($B66="","",IF(COUNTIFS('English Scores- Leveled papers'!$H$4:$KM$4,CC$3,'English Scores- Leveled papers'!$H68:$KM68,"&lt;&gt;")=0,"",SUMIF('English Scores- Leveled papers'!$H$4:$KM$4,CC$3,'English Scores- Leveled papers'!$H68:$KM68)))</f>
        <is>
          <t/>
        </is>
      </c>
      <c r="CD66" s="319" t="inlineStr">
        <f aca="false">IF($B66="","",IF(COUNTIFS('English Scores- Leveled papers'!$H$4:$KM$4,CD$3,'English Scores- Leveled papers'!$H68:$KM68,"&lt;&gt;")=0,"",SUMIF('English Scores- Leveled papers'!$H$4:$KM$4,CD$3,'English Scores- Leveled papers'!$H68:$KM68)))</f>
        <is>
          <t/>
        </is>
      </c>
      <c r="CE66" s="319" t="inlineStr">
        <f aca="false">IF($B66="","",IF(COUNTIFS('English Scores- Leveled papers'!$H$4:$KM$4,CE$3,'English Scores- Leveled papers'!$H68:$KM68,"&lt;&gt;")=0,"",SUMIF('English Scores- Leveled papers'!$H$4:$KM$4,CE$3,'English Scores- Leveled papers'!$H68:$KM68)))</f>
        <is>
          <t/>
        </is>
      </c>
      <c r="CF66" s="319" t="inlineStr">
        <f aca="false">IF($B66="","",IF(COUNTIFS('English Scores- Leveled papers'!$H$4:$KM$4,CF$3,'English Scores- Leveled papers'!$H68:$KM68,"&lt;&gt;")=0,"",SUMIF('English Scores- Leveled papers'!$H$4:$KM$4,CF$3,'English Scores- Leveled papers'!$H68:$KM68)))</f>
        <is>
          <t/>
        </is>
      </c>
      <c r="CG66" s="319" t="inlineStr">
        <f aca="false">IF($B66="","",IF(COUNTIFS('English Scores- Leveled papers'!$H$4:$KM$4,CG$3,'English Scores- Leveled papers'!$H68:$KM68,"&lt;&gt;")=0,"",SUMIF('English Scores- Leveled papers'!$H$4:$KM$4,CG$3,'English Scores- Leveled papers'!$H68:$KM68)))</f>
        <is>
          <t/>
        </is>
      </c>
      <c r="CH66" s="319" t="inlineStr">
        <f aca="false">IF($B66="","",IF(COUNTIFS('English Scores- Leveled papers'!$H$4:$KM$4,CH$3,'English Scores- Leveled papers'!$H68:$KM68,"&lt;&gt;")=0,"",SUMIF('English Scores- Leveled papers'!$H$4:$KM$4,CH$3,'English Scores- Leveled papers'!$H68:$KM68)))</f>
        <is>
          <t/>
        </is>
      </c>
      <c r="CI66" s="319" t="inlineStr">
        <f aca="false">IF($B66="","",IF(COUNTIFS('English Scores- Leveled papers'!$H$4:$KM$4,CI$3,'English Scores- Leveled papers'!$H68:$KM68,"&lt;&gt;")=0,"",SUMIF('English Scores- Leveled papers'!$H$4:$KM$4,CI$3,'English Scores- Leveled papers'!$H68:$KM68)))</f>
        <is>
          <t/>
        </is>
      </c>
      <c r="CJ66" s="319" t="inlineStr">
        <f aca="false">IF($B66="","",IF(COUNTIFS('English Scores- Leveled papers'!$H$4:$KM$4,CJ$3,'English Scores- Leveled papers'!$H68:$KM68,"&lt;&gt;")=0,"",SUMIF('English Scores- Leveled papers'!$H$4:$KM$4,CJ$3,'English Scores- Leveled papers'!$H68:$KM68)))</f>
        <is>
          <t/>
        </is>
      </c>
      <c r="CK66" s="319" t="inlineStr">
        <f aca="false">IF($B66="","",IF(COUNTIFS('English Scores- Leveled papers'!$H$4:$KM$4,CK$3,'English Scores- Leveled papers'!$H68:$KM68,"&lt;&gt;")=0,"",SUMIF('English Scores- Leveled papers'!$H$4:$KM$4,CK$3,'English Scores- Leveled papers'!$H68:$KM68)))</f>
        <is>
          <t/>
        </is>
      </c>
      <c r="CL66" s="319" t="inlineStr">
        <f aca="false">IF($B66="","",IF(COUNTIFS('English Scores- Leveled papers'!$H$4:$KM$4,CL$3,'English Scores- Leveled papers'!$H68:$KM68,"&lt;&gt;")=0,"",SUMIF('English Scores- Leveled papers'!$H$4:$KM$4,CL$3,'English Scores- Leveled papers'!$H68:$KM68)))</f>
        <is>
          <t/>
        </is>
      </c>
      <c r="CM66" s="319" t="inlineStr">
        <f aca="false">IF($B66="","",IF(COUNTIFS('English Scores- Leveled papers'!$H$4:$KM$4,CM$3,'English Scores- Leveled papers'!$H68:$KM68,"&lt;&gt;")=0,"",SUMIF('English Scores- Leveled papers'!$H$4:$KM$4,CM$3,'English Scores- Leveled papers'!$H68:$KM68)))</f>
        <is>
          <t/>
        </is>
      </c>
      <c r="CN66" s="319" t="inlineStr">
        <f aca="false">IF($B66="","",IF(COUNTIFS('English Scores- Leveled papers'!$H$4:$KM$4,CN$3,'English Scores- Leveled papers'!$H68:$KM68,"&lt;&gt;")=0,"",SUMIF('English Scores- Leveled papers'!$H$4:$KM$4,CN$3,'English Scores- Leveled papers'!$H68:$KM68)))</f>
        <is>
          <t/>
        </is>
      </c>
      <c r="CO66" s="319" t="inlineStr">
        <f aca="false">IF($B66="","",IF(COUNTIFS('English Scores- Leveled papers'!$H$4:$KM$4,CO$3,'English Scores- Leveled papers'!$H68:$KM68,"&lt;&gt;")=0,"",SUMIF('English Scores- Leveled papers'!$H$4:$KM$4,CO$3,'English Scores- Leveled papers'!$H68:$KM68)))</f>
        <is>
          <t/>
        </is>
      </c>
      <c r="CP66" s="319" t="inlineStr">
        <f aca="false">IF($B66="","",IF(COUNTIFS('English Scores- Leveled papers'!$H$4:$KM$4,CP$3,'English Scores- Leveled papers'!$H68:$KM68,"&lt;&gt;")=0,"",SUMIF('English Scores- Leveled papers'!$H$4:$KM$4,CP$3,'English Scores- Leveled papers'!$H68:$KM68)))</f>
        <is>
          <t/>
        </is>
      </c>
      <c r="CQ66" s="319" t="inlineStr">
        <f aca="false">IF($B66="","",IF(COUNTIFS('English Scores- Leveled papers'!$H$4:$KM$4,CQ$3,'English Scores- Leveled papers'!$H68:$KM68,"&lt;&gt;")=0,"",SUMIF('English Scores- Leveled papers'!$H$4:$KM$4,CQ$3,'English Scores- Leveled papers'!$H68:$KM68)))</f>
        <is>
          <t/>
        </is>
      </c>
      <c r="CR66" s="319" t="inlineStr">
        <f aca="false">IF($B66="","",IF(COUNTIFS('English Scores- Leveled papers'!$H$4:$KM$4,CR$3,'English Scores- Leveled papers'!$H68:$KM68,"&lt;&gt;")=0,"",SUMIF('English Scores- Leveled papers'!$H$4:$KM$4,CR$3,'English Scores- Leveled papers'!$H68:$KM68)))</f>
        <is>
          <t/>
        </is>
      </c>
      <c r="CS66" s="319" t="inlineStr">
        <f aca="false">IF($B66="","",IF(COUNTIFS('English Scores- Leveled papers'!$H$4:$KM$4,CS$3,'English Scores- Leveled papers'!$H68:$KM68,"&lt;&gt;")=0,"",SUMIF('English Scores- Leveled papers'!$H$4:$KM$4,CS$3,'English Scores- Leveled papers'!$H68:$KM68)))</f>
        <is>
          <t/>
        </is>
      </c>
      <c r="CT66" s="319" t="inlineStr">
        <f aca="false">IF($B66="","",IF(COUNTIFS('English Scores- Leveled papers'!$H$4:$KM$4,CT$3,'English Scores- Leveled papers'!$H68:$KM68,"&lt;&gt;")=0,"",SUMIF('English Scores- Leveled papers'!$H$4:$KM$4,CT$3,'English Scores- Leveled papers'!$H68:$KM68)))</f>
        <is>
          <t/>
        </is>
      </c>
      <c r="CU66" s="319" t="inlineStr">
        <f aca="false">IF($B66="","",IF(COUNTIFS('English Scores- Leveled papers'!$H$4:$KM$4,CU$3,'English Scores- Leveled papers'!$H68:$KM68,"&lt;&gt;")=0,"",SUMIF('English Scores- Leveled papers'!$H$4:$KM$4,CU$3,'English Scores- Leveled papers'!$H68:$KM68)))</f>
        <is>
          <t/>
        </is>
      </c>
      <c r="CV66" s="319" t="inlineStr">
        <f aca="false">IF($B66="","",IF(COUNTIFS('English Scores- Leveled papers'!$H$4:$KM$4,CV$3,'English Scores- Leveled papers'!$H68:$KM68,"&lt;&gt;")=0,"",SUMIF('English Scores- Leveled papers'!$H$4:$KM$4,CV$3,'English Scores- Leveled papers'!$H68:$KM68)))</f>
        <is>
          <t/>
        </is>
      </c>
      <c r="CW66" s="319" t="inlineStr">
        <f aca="false">IF($B66="","",IF(COUNTIFS('English Scores- Leveled papers'!$H$4:$KM$4,CW$3,'English Scores- Leveled papers'!$H68:$KM68,"&lt;&gt;")=0,"",SUMIF('English Scores- Leveled papers'!$H$4:$KM$4,CW$3,'English Scores- Leveled papers'!$H68:$KM68)))</f>
        <is>
          <t/>
        </is>
      </c>
      <c r="CX66" s="319" t="inlineStr">
        <f aca="false">IF($B66="","",IF(COUNTIFS('English Scores- Leveled papers'!$H$4:$KM$4,CX$3,'English Scores- Leveled papers'!$H68:$KM68,"&lt;&gt;")=0,"",SUMIF('English Scores- Leveled papers'!$H$4:$KM$4,CX$3,'English Scores- Leveled papers'!$H68:$KM68)))</f>
        <is>
          <t/>
        </is>
      </c>
      <c r="CY66" s="319" t="inlineStr">
        <f aca="false">IF($B66="","",IF(COUNTIFS('English Scores- Leveled papers'!$H$4:$KM$4,CY$3,'English Scores- Leveled papers'!$H68:$KM68,"&lt;&gt;")=0,"",SUMIF('English Scores- Leveled papers'!$H$4:$KM$4,CY$3,'English Scores- Leveled papers'!$H68:$KM68)))</f>
        <is>
          <t/>
        </is>
      </c>
      <c r="CZ66" s="319" t="inlineStr">
        <f aca="false">IF($B66="","",IF(COUNTIFS('English Scores- Leveled papers'!$H$4:$KM$4,CZ$3,'English Scores- Leveled papers'!$H68:$KM68,"&lt;&gt;")=0,"",SUMIF('English Scores- Leveled papers'!$H$4:$KM$4,CZ$3,'English Scores- Leveled papers'!$H68:$KM68)))</f>
        <is>
          <t/>
        </is>
      </c>
      <c r="DA66" s="319" t="inlineStr">
        <f aca="false">IF($B66="","",IF(COUNTIFS('English Scores- Leveled papers'!$H$4:$KM$4,DA$3,'English Scores- Leveled papers'!$H68:$KM68,"&lt;&gt;")=0,"",SUMIF('English Scores- Leveled papers'!$H$4:$KM$4,DA$3,'English Scores- Leveled papers'!$H68:$KM68)))</f>
        <is>
          <t/>
        </is>
      </c>
      <c r="DB66" s="319" t="inlineStr">
        <f aca="false">IF($B66="","",IF(COUNTIFS('English Scores- Leveled papers'!$H$4:$KM$4,DB$3,'English Scores- Leveled papers'!$H68:$KM68,"&lt;&gt;")=0,"",SUMIF('English Scores- Leveled papers'!$H$4:$KM$4,DB$3,'English Scores- Leveled papers'!$H68:$KM68)))</f>
        <is>
          <t/>
        </is>
      </c>
      <c r="DC66" s="319" t="inlineStr">
        <f aca="false">IF($B66="","",IF(COUNTIFS('English Scores- Leveled papers'!$H$4:$KM$4,DC$3,'English Scores- Leveled papers'!$H68:$KM68,"&lt;&gt;")=0,"",SUMIF('English Scores- Leveled papers'!$H$4:$KM$4,DC$3,'English Scores- Leveled papers'!$H68:$KM68)))</f>
        <is>
          <t/>
        </is>
      </c>
      <c r="DD66" s="319" t="inlineStr">
        <f aca="false">IF($B66="","",IF(COUNTIFS('English Scores- Leveled papers'!$H$4:$KM$4,DD$3,'English Scores- Leveled papers'!$H68:$KM68,"&lt;&gt;")=0,"",SUMIF('English Scores- Leveled papers'!$H$4:$KM$4,DD$3,'English Scores- Leveled papers'!$H68:$KM68)))</f>
        <is>
          <t/>
        </is>
      </c>
      <c r="DE66" s="319" t="inlineStr">
        <f aca="false">IF($B66="","",IF(COUNTIFS('English Scores- Leveled papers'!$H$4:$KM$4,DE$3,'English Scores- Leveled papers'!$H68:$KM68,"&lt;&gt;")=0,"",SUMIF('English Scores- Leveled papers'!$H$4:$KM$4,DE$3,'English Scores- Leveled papers'!$H68:$KM68)))</f>
        <is>
          <t/>
        </is>
      </c>
      <c r="DF66" s="319" t="inlineStr">
        <f aca="false">IF($B66="","",IF(COUNTIFS('English Scores- Leveled papers'!$H$4:$KM$4,DF$3,'English Scores- Leveled papers'!$H68:$KM68,"&lt;&gt;")=0,"",SUMIF('English Scores- Leveled papers'!$H$4:$KM$4,DF$3,'English Scores- Leveled papers'!$H68:$KM68)))</f>
        <is>
          <t/>
        </is>
      </c>
      <c r="DG66" s="319" t="inlineStr">
        <f aca="false">IF($B66="","",IF(COUNTIFS('English Scores- Leveled papers'!$H$4:$KM$4,DG$3,'English Scores- Leveled papers'!$H68:$KM68,"&lt;&gt;")=0,"",SUMIF('English Scores- Leveled papers'!$H$4:$KM$4,DG$3,'English Scores- Leveled papers'!$H68:$KM68)))</f>
        <is>
          <t/>
        </is>
      </c>
      <c r="DH66" s="319" t="inlineStr">
        <f aca="false">IF($B66="","",IF(COUNTIFS('English Scores- Leveled papers'!$H$4:$KM$4,DH$3,'English Scores- Leveled papers'!$H68:$KM68,"&lt;&gt;")=0,"",SUMIF('English Scores- Leveled papers'!$H$4:$KM$4,DH$3,'English Scores- Leveled papers'!$H68:$KM68)))</f>
        <is>
          <t/>
        </is>
      </c>
      <c r="DI66" s="319" t="inlineStr">
        <f aca="false">IF($B66="","",IF(COUNTIFS('English Scores- Leveled papers'!$H$4:$KM$4,DI$3,'English Scores- Leveled papers'!$H68:$KM68,"&lt;&gt;")=0,"",SUMIF('English Scores- Leveled papers'!$H$4:$KM$4,DI$3,'English Scores- Leveled papers'!$H68:$KM68)))</f>
        <is>
          <t/>
        </is>
      </c>
      <c r="DJ66" s="319" t="inlineStr">
        <f aca="false">IF($B66="","",IF(COUNTIFS('English Scores- Leveled papers'!$H$4:$KM$4,DJ$3,'English Scores- Leveled papers'!$H68:$KM68,"&lt;&gt;")=0,"",SUMIF('English Scores- Leveled papers'!$H$4:$KM$4,DJ$3,'English Scores- Leveled papers'!$H68:$KM68)))</f>
        <is>
          <t/>
        </is>
      </c>
      <c r="DK66" s="319" t="inlineStr">
        <f aca="false">IF($B66="","",IF(COUNTIFS('English Scores- Leveled papers'!$H$4:$KM$4,DK$3,'English Scores- Leveled papers'!$H68:$KM68,"&lt;&gt;")=0,"",SUMIF('English Scores- Leveled papers'!$H$4:$KM$4,DK$3,'English Scores- Leveled papers'!$H68:$KM68)))</f>
        <is>
          <t/>
        </is>
      </c>
      <c r="DL66" s="319" t="inlineStr">
        <f aca="false">IF($B66="","",IF(COUNTIFS('English Scores- Leveled papers'!$H$4:$KM$4,DL$3,'English Scores- Leveled papers'!$H68:$KM68,"&lt;&gt;")=0,"",SUMIF('English Scores- Leveled papers'!$H$4:$KM$4,DL$3,'English Scores- Leveled papers'!$H68:$KM68)))</f>
        <is>
          <t/>
        </is>
      </c>
      <c r="DM66" s="319" t="inlineStr">
        <f aca="false">IF($B66="","",IF(COUNTIFS('English Scores- Leveled papers'!$H$4:$KM$4,DM$3,'English Scores- Leveled papers'!$H68:$KM68,"&lt;&gt;")=0,"",SUMIF('English Scores- Leveled papers'!$H$4:$KM$4,DM$3,'English Scores- Leveled papers'!$H68:$KM68)))</f>
        <is>
          <t/>
        </is>
      </c>
      <c r="DN66" s="319" t="inlineStr">
        <f aca="false">IF($B66="","",IF(COUNTIFS('English Scores- Leveled papers'!$H$4:$KM$4,DN$3,'English Scores- Leveled papers'!$H68:$KM68,"&lt;&gt;")=0,"",SUMIF('English Scores- Leveled papers'!$H$4:$KM$4,DN$3,'English Scores- Leveled papers'!$H68:$KM68)))</f>
        <is>
          <t/>
        </is>
      </c>
      <c r="DO66" s="319" t="inlineStr">
        <f aca="false">IF($B66="","",IF(COUNTIFS('English Scores- Leveled papers'!$H$4:$KM$4,DO$3,'English Scores- Leveled papers'!$H68:$KM68,"&lt;&gt;")=0,"",SUMIF('English Scores- Leveled papers'!$H$4:$KM$4,DO$3,'English Scores- Leveled papers'!$H68:$KM68)))</f>
        <is>
          <t/>
        </is>
      </c>
      <c r="DP66" s="319" t="inlineStr">
        <f aca="false">IF($B66="","",IF(COUNTIFS('English Scores- Leveled papers'!$H$4:$KM$4,DP$3,'English Scores- Leveled papers'!$H68:$KM68,"&lt;&gt;")=0,"",SUMIF('English Scores- Leveled papers'!$H$4:$KM$4,DP$3,'English Scores- Leveled papers'!$H68:$KM68)))</f>
        <is>
          <t/>
        </is>
      </c>
      <c r="DQ66" s="320" t="inlineStr">
        <f aca="false">IF($B66="","",IF(COUNTIFS('English Scores- Leveled papers'!$H$4:$KM$4,DQ$3,'English Scores- Leveled papers'!$H68:$KM68,"&lt;&gt;")=0,"",SUMIF('English Scores- Leveled papers'!$H$4:$KM$4,DQ$3,'English Scores- Leveled papers'!$H68:$KM68)))</f>
        <is>
          <t/>
        </is>
      </c>
      <c r="DR66" s="321" t="inlineStr">
        <f aca="false">IF('Cover Sheet'!$AC$6="6th", 'Eng GLA 6th, 7th, 8th'!D69, "")</f>
        <is>
          <t/>
        </is>
      </c>
      <c r="DU66" s="319" t="inlineStr">
        <f aca="false">IF($B66="","",IF(COUNTIFS('Eng GLA 6th, 7th, 8th'!$E$4:$DV$4,DU$3,'Eng GLA 6th, 7th, 8th'!$E69:$DV69,"&lt;&gt;")=0,"",SUMIF('Eng GLA 6th, 7th, 8th'!$E$4:$DV$4,DU$3,'Eng GLA 6th, 7th, 8th'!$E69:$DV69)))</f>
        <is>
          <t/>
        </is>
      </c>
      <c r="DV66" s="319" t="inlineStr">
        <f aca="false">IF($B66="","",IF(COUNTIFS('Eng GLA 6th, 7th, 8th'!$E$4:$DV$4,DV$3,'Eng GLA 6th, 7th, 8th'!$E69:$DV69,"&lt;&gt;")=0,"",SUMIF('Eng GLA 6th, 7th, 8th'!$E$4:$DV$4,DV$3,'Eng GLA 6th, 7th, 8th'!$E69:$DV69)))</f>
        <is>
          <t/>
        </is>
      </c>
      <c r="DW66" s="319" t="inlineStr">
        <f aca="false">IF($B66="","",IF(COUNTIFS('Eng GLA 6th, 7th, 8th'!$E$4:$DV$4,DW$3,'Eng GLA 6th, 7th, 8th'!$E69:$DV69,"&lt;&gt;")=0,"",SUMIF('Eng GLA 6th, 7th, 8th'!$E$4:$DV$4,DW$3,'Eng GLA 6th, 7th, 8th'!$E69:$DV69)))</f>
        <is>
          <t/>
        </is>
      </c>
      <c r="DX66" s="319" t="inlineStr">
        <f aca="false">IF($B66="","",IF(COUNTIFS('Eng GLA 6th, 7th, 8th'!$E$4:$DV$4,DX$3,'Eng GLA 6th, 7th, 8th'!$E69:$DV69,"&lt;&gt;")=0,"",SUMIF('Eng GLA 6th, 7th, 8th'!$E$4:$DV$4,DX$3,'Eng GLA 6th, 7th, 8th'!$E69:$DV69)))</f>
        <is>
          <t/>
        </is>
      </c>
      <c r="DY66" s="319" t="inlineStr">
        <f aca="false">IF($B66="","",IF(COUNTIFS('Eng GLA 6th, 7th, 8th'!$E$4:$DV$4,DY$3,'Eng GLA 6th, 7th, 8th'!$E69:$DV69,"&lt;&gt;")=0,"",SUMIF('Eng GLA 6th, 7th, 8th'!$E$4:$DV$4,DY$3,'Eng GLA 6th, 7th, 8th'!$E69:$DV69)))</f>
        <is>
          <t/>
        </is>
      </c>
      <c r="DZ66" s="319" t="inlineStr">
        <f aca="false">IF($B66="","",IF(COUNTIFS('Eng GLA 6th, 7th, 8th'!$E$4:$DV$4,DZ$3,'Eng GLA 6th, 7th, 8th'!$E69:$DV69,"&lt;&gt;")=0,"",SUMIF('Eng GLA 6th, 7th, 8th'!$E$4:$DV$4,DZ$3,'Eng GLA 6th, 7th, 8th'!$E69:$DV69)))</f>
        <is>
          <t/>
        </is>
      </c>
      <c r="EA66" s="319" t="inlineStr">
        <f aca="false">IF($B66="","",IF(COUNTIFS('Eng GLA 6th, 7th, 8th'!$E$4:$DV$4,EA$3,'Eng GLA 6th, 7th, 8th'!$E69:$DV69,"&lt;&gt;")=0,"",SUMIF('Eng GLA 6th, 7th, 8th'!$E$4:$DV$4,EA$3,'Eng GLA 6th, 7th, 8th'!$E69:$DV69)))</f>
        <is>
          <t/>
        </is>
      </c>
      <c r="EB66" s="319" t="inlineStr">
        <f aca="false">IF($B66="","",IF(COUNTIFS('Eng GLA 6th, 7th, 8th'!$E$4:$DV$4,EB$3,'Eng GLA 6th, 7th, 8th'!$E69:$DV69,"&lt;&gt;")=0,"",SUMIF('Eng GLA 6th, 7th, 8th'!$E$4:$DV$4,EB$3,'Eng GLA 6th, 7th, 8th'!$E69:$DV69)))</f>
        <is>
          <t/>
        </is>
      </c>
      <c r="EC66" s="319" t="inlineStr">
        <f aca="false">IF($B66="","",IF(COUNTIFS('Eng GLA 6th, 7th, 8th'!$E$4:$DV$4,EC$3,'Eng GLA 6th, 7th, 8th'!$E69:$DV69,"&lt;&gt;")=0,"",SUMIF('Eng GLA 6th, 7th, 8th'!$E$4:$DV$4,EC$3,'Eng GLA 6th, 7th, 8th'!$E69:$DV69)))</f>
        <is>
          <t/>
        </is>
      </c>
      <c r="ED66" s="319" t="inlineStr">
        <f aca="false">IF($B66="","",IF(COUNTIFS('Eng GLA 6th, 7th, 8th'!$E$4:$DV$4,ED$3,'Eng GLA 6th, 7th, 8th'!$E69:$DV69,"&lt;&gt;")=0,"",SUMIF('Eng GLA 6th, 7th, 8th'!$E$4:$DV$4,ED$3,'Eng GLA 6th, 7th, 8th'!$E69:$DV69)))</f>
        <is>
          <t/>
        </is>
      </c>
      <c r="EE66" s="319" t="inlineStr">
        <f aca="false">IF($B66="","",IF(COUNTIFS('Eng GLA 6th, 7th, 8th'!$E$4:$DV$4,EE$3,'Eng GLA 6th, 7th, 8th'!$E69:$DV69,"&lt;&gt;")=0,"",SUMIF('Eng GLA 6th, 7th, 8th'!$E$4:$DV$4,EE$3,'Eng GLA 6th, 7th, 8th'!$E69:$DV69)))</f>
        <is>
          <t/>
        </is>
      </c>
      <c r="EF66" s="319" t="inlineStr">
        <f aca="false">IF($B66="","",IF(COUNTIFS('Eng GLA 6th, 7th, 8th'!$E$4:$DV$4,EF$3,'Eng GLA 6th, 7th, 8th'!$E69:$DV69,"&lt;&gt;")=0,"",SUMIF('Eng GLA 6th, 7th, 8th'!$E$4:$DV$4,EF$3,'Eng GLA 6th, 7th, 8th'!$E69:$DV69)))</f>
        <is>
          <t/>
        </is>
      </c>
      <c r="EG66" s="319" t="inlineStr">
        <f aca="false">IF($B66="","",IF(COUNTIFS('Eng GLA 6th, 7th, 8th'!$E$4:$DV$4,EG$3,'Eng GLA 6th, 7th, 8th'!$E69:$DV69,"&lt;&gt;")=0,"",SUMIF('Eng GLA 6th, 7th, 8th'!$E$4:$DV$4,EG$3,'Eng GLA 6th, 7th, 8th'!$E69:$DV69)))</f>
        <is>
          <t/>
        </is>
      </c>
      <c r="EH66" s="319" t="inlineStr">
        <f aca="false">IF($B66="","",IF(COUNTIFS('Eng GLA 6th, 7th, 8th'!$E$4:$DV$4,EH$3,'Eng GLA 6th, 7th, 8th'!$E69:$DV69,"&lt;&gt;")=0,"",SUMIF('Eng GLA 6th, 7th, 8th'!$E$4:$DV$4,EH$3,'Eng GLA 6th, 7th, 8th'!$E69:$DV69)))</f>
        <is>
          <t/>
        </is>
      </c>
      <c r="EI66" s="319" t="inlineStr">
        <f aca="false">IF($B66="","",IF(COUNTIFS('Eng GLA 6th, 7th, 8th'!$E$4:$DV$4,EI$3,'Eng GLA 6th, 7th, 8th'!$E69:$DV69,"&lt;&gt;")=0,"",SUMIF('Eng GLA 6th, 7th, 8th'!$E$4:$DV$4,EI$3,'Eng GLA 6th, 7th, 8th'!$E69:$DV69)))</f>
        <is>
          <t/>
        </is>
      </c>
      <c r="EJ66" s="322" t="inlineStr">
        <f aca="false">IF('Cover Sheet'!$AC$6="7th", 'Eng GLA 6th, 7th, 8th'!AQ69, "")</f>
        <is>
          <t/>
        </is>
      </c>
      <c r="EK66" s="319" t="inlineStr">
        <f aca="false">IF($B66="","",IF(COUNTIFS('Eng GLA 6th, 7th, 8th'!$E$4:$DV$4,EK$3,'Eng GLA 6th, 7th, 8th'!$E69:$DV69,"&lt;&gt;")=0,"",SUMIF('Eng GLA 6th, 7th, 8th'!$E$4:$DV$4,EK$3,'Eng GLA 6th, 7th, 8th'!$E69:$DV69)))</f>
        <is>
          <t/>
        </is>
      </c>
      <c r="EL66" s="319" t="inlineStr">
        <f aca="false">IF($B66="","",IF(COUNTIFS('Eng GLA 6th, 7th, 8th'!$E$4:$DV$4,EL$3,'Eng GLA 6th, 7th, 8th'!$E69:$DV69,"&lt;&gt;")=0,"",SUMIF('Eng GLA 6th, 7th, 8th'!$E$4:$DV$4,EL$3,'Eng GLA 6th, 7th, 8th'!$E69:$DV69)))</f>
        <is>
          <t/>
        </is>
      </c>
      <c r="EM66" s="319" t="inlineStr">
        <f aca="false">IF($B66="","",IF(COUNTIFS('Eng GLA 6th, 7th, 8th'!$E$4:$DV$4,EM$3,'Eng GLA 6th, 7th, 8th'!$E69:$DV69,"&lt;&gt;")=0,"",SUMIF('Eng GLA 6th, 7th, 8th'!$E$4:$DV$4,EM$3,'Eng GLA 6th, 7th, 8th'!$E69:$DV69)))</f>
        <is>
          <t/>
        </is>
      </c>
      <c r="EN66" s="319" t="inlineStr">
        <f aca="false">IF($B66="","",IF(COUNTIFS('Eng GLA 6th, 7th, 8th'!$E$4:$DV$4,EN$3,'Eng GLA 6th, 7th, 8th'!$E69:$DV69,"&lt;&gt;")=0,"",SUMIF('Eng GLA 6th, 7th, 8th'!$E$4:$DV$4,EN$3,'Eng GLA 6th, 7th, 8th'!$E69:$DV69)))</f>
        <is>
          <t/>
        </is>
      </c>
      <c r="EO66" s="319" t="inlineStr">
        <f aca="false">IF($B66="","",IF(COUNTIFS('Eng GLA 6th, 7th, 8th'!$E$4:$DV$4,EO$3,'Eng GLA 6th, 7th, 8th'!$E69:$DV69,"&lt;&gt;")=0,"",SUMIF('Eng GLA 6th, 7th, 8th'!$E$4:$DV$4,EO$3,'Eng GLA 6th, 7th, 8th'!$E69:$DV69)))</f>
        <is>
          <t/>
        </is>
      </c>
      <c r="EP66" s="319" t="inlineStr">
        <f aca="false">IF($B66="","",IF(COUNTIFS('Eng GLA 6th, 7th, 8th'!$E$4:$DV$4,EP$3,'Eng GLA 6th, 7th, 8th'!$E69:$DV69,"&lt;&gt;")=0,"",SUMIF('Eng GLA 6th, 7th, 8th'!$E$4:$DV$4,EP$3,'Eng GLA 6th, 7th, 8th'!$E69:$DV69)))</f>
        <is>
          <t/>
        </is>
      </c>
      <c r="EQ66" s="319" t="inlineStr">
        <f aca="false">IF($B66="","",IF(COUNTIFS('Eng GLA 6th, 7th, 8th'!$E$4:$DV$4,EQ$3,'Eng GLA 6th, 7th, 8th'!$E69:$DV69,"&lt;&gt;")=0,"",SUMIF('Eng GLA 6th, 7th, 8th'!$E$4:$DV$4,EQ$3,'Eng GLA 6th, 7th, 8th'!$E69:$DV69)))</f>
        <is>
          <t/>
        </is>
      </c>
      <c r="ER66" s="319" t="inlineStr">
        <f aca="false">IF($B66="","",IF(COUNTIFS('Eng GLA 6th, 7th, 8th'!$E$4:$DV$4,ER$3,'Eng GLA 6th, 7th, 8th'!$E69:$DV69,"&lt;&gt;")=0,"",SUMIF('Eng GLA 6th, 7th, 8th'!$E$4:$DV$4,ER$3,'Eng GLA 6th, 7th, 8th'!$E69:$DV69)))</f>
        <is>
          <t/>
        </is>
      </c>
      <c r="ES66" s="319" t="inlineStr">
        <f aca="false">IF($B66="","",IF(COUNTIFS('Eng GLA 6th, 7th, 8th'!$E$4:$DV$4,ES$3,'Eng GLA 6th, 7th, 8th'!$E69:$DV69,"&lt;&gt;")=0,"",SUMIF('Eng GLA 6th, 7th, 8th'!$E$4:$DV$4,ES$3,'Eng GLA 6th, 7th, 8th'!$E69:$DV69)))</f>
        <is>
          <t/>
        </is>
      </c>
      <c r="ET66" s="319" t="inlineStr">
        <f aca="false">IF($B66="","",IF(COUNTIFS('Eng GLA 6th, 7th, 8th'!$E$4:$DV$4,ET$3,'Eng GLA 6th, 7th, 8th'!$E69:$DV69,"&lt;&gt;")=0,"",SUMIF('Eng GLA 6th, 7th, 8th'!$E$4:$DV$4,ET$3,'Eng GLA 6th, 7th, 8th'!$E69:$DV69)))</f>
        <is>
          <t/>
        </is>
      </c>
      <c r="EU66" s="319" t="inlineStr">
        <f aca="false">IF($B66="","",IF(COUNTIFS('Eng GLA 6th, 7th, 8th'!$E$4:$DV$4,EU$3,'Eng GLA 6th, 7th, 8th'!$E69:$DV69,"&lt;&gt;")=0,"",SUMIF('Eng GLA 6th, 7th, 8th'!$E$4:$DV$4,EU$3,'Eng GLA 6th, 7th, 8th'!$E69:$DV69)))</f>
        <is>
          <t/>
        </is>
      </c>
      <c r="EV66" s="319" t="inlineStr">
        <f aca="false">IF($B66="","",IF(COUNTIFS('Eng GLA 6th, 7th, 8th'!$E$4:$DV$4,EV$3,'Eng GLA 6th, 7th, 8th'!$E69:$DV69,"&lt;&gt;")=0,"",SUMIF('Eng GLA 6th, 7th, 8th'!$E$4:$DV$4,EV$3,'Eng GLA 6th, 7th, 8th'!$E69:$DV69)))</f>
        <is>
          <t/>
        </is>
      </c>
      <c r="EW66" s="319" t="inlineStr">
        <f aca="false">IF($B66="","",IF(COUNTIFS('Eng GLA 6th, 7th, 8th'!$E$4:$DV$4,EW$3,'Eng GLA 6th, 7th, 8th'!$E69:$DV69,"&lt;&gt;")=0,"",SUMIF('Eng GLA 6th, 7th, 8th'!$E$4:$DV$4,EW$3,'Eng GLA 6th, 7th, 8th'!$E69:$DV69)))</f>
        <is>
          <t/>
        </is>
      </c>
      <c r="EX66" s="319" t="inlineStr">
        <f aca="false">IF($B66="","",IF(COUNTIFS('Eng GLA 6th, 7th, 8th'!$E$4:$DV$4,EX$3,'Eng GLA 6th, 7th, 8th'!$E69:$DV69,"&lt;&gt;")=0,"",SUMIF('Eng GLA 6th, 7th, 8th'!$E$4:$DV$4,EX$3,'Eng GLA 6th, 7th, 8th'!$E69:$DV69)))</f>
        <is>
          <t/>
        </is>
      </c>
      <c r="EY66" s="319" t="inlineStr">
        <f aca="false">IF($B66="","",IF(COUNTIFS('Eng GLA 6th, 7th, 8th'!$E$4:$DV$4,EY$3,'Eng GLA 6th, 7th, 8th'!$E69:$DV69,"&lt;&gt;")=0,"",SUMIF('Eng GLA 6th, 7th, 8th'!$E$4:$DV$4,EY$3,'Eng GLA 6th, 7th, 8th'!$E69:$DV69)))</f>
        <is>
          <t/>
        </is>
      </c>
      <c r="EZ66" s="322" t="inlineStr">
        <f aca="false">IF('Cover Sheet'!$AC$6="8th", 'Eng GLA 6th, 7th, 8th'!CG69, "")</f>
        <is>
          <t/>
        </is>
      </c>
      <c r="FA66" s="319" t="inlineStr">
        <f aca="false">IF($B66="","",IF(COUNTIFS('Eng GLA 6th, 7th, 8th'!$E$4:$DV$4,FA$3,'Eng GLA 6th, 7th, 8th'!$E69:$DV69,"&lt;&gt;")=0,"",SUMIF('Eng GLA 6th, 7th, 8th'!$E$4:$DV$4,FA$3,'Eng GLA 6th, 7th, 8th'!$E69:$DV69)))</f>
        <is>
          <t/>
        </is>
      </c>
      <c r="FB66" s="319" t="inlineStr">
        <f aca="false">IF($B66="","",IF(COUNTIFS('Eng GLA 6th, 7th, 8th'!$E$4:$DV$4,FB$3,'Eng GLA 6th, 7th, 8th'!$E69:$DV69,"&lt;&gt;")=0,"",SUMIF('Eng GLA 6th, 7th, 8th'!$E$4:$DV$4,FB$3,'Eng GLA 6th, 7th, 8th'!$E69:$DV69)))</f>
        <is>
          <t/>
        </is>
      </c>
      <c r="FC66" s="319" t="inlineStr">
        <f aca="false">IF($B66="","",IF(COUNTIFS('Eng GLA 6th, 7th, 8th'!$E$4:$DV$4,FC$3,'Eng GLA 6th, 7th, 8th'!$E69:$DV69,"&lt;&gt;")=0,"",SUMIF('Eng GLA 6th, 7th, 8th'!$E$4:$DV$4,FC$3,'Eng GLA 6th, 7th, 8th'!$E69:$DV69)))</f>
        <is>
          <t/>
        </is>
      </c>
      <c r="FD66" s="319" t="inlineStr">
        <f aca="false">IF($B66="","",IF(COUNTIFS('Eng GLA 6th, 7th, 8th'!$E$4:$DV$4,FD$3,'Eng GLA 6th, 7th, 8th'!$E69:$DV69,"&lt;&gt;")=0,"",SUMIF('Eng GLA 6th, 7th, 8th'!$E$4:$DV$4,FD$3,'Eng GLA 6th, 7th, 8th'!$E69:$DV69)))</f>
        <is>
          <t/>
        </is>
      </c>
      <c r="FE66" s="319" t="inlineStr">
        <f aca="false">IF($B66="","",IF(COUNTIFS('Eng GLA 6th, 7th, 8th'!$E$4:$DV$4,FE$3,'Eng GLA 6th, 7th, 8th'!$E69:$DV69,"&lt;&gt;")=0,"",SUMIF('Eng GLA 6th, 7th, 8th'!$E$4:$DV$4,FE$3,'Eng GLA 6th, 7th, 8th'!$E69:$DV69)))</f>
        <is>
          <t/>
        </is>
      </c>
      <c r="FF66" s="319" t="inlineStr">
        <f aca="false">IF($B66="","",IF(COUNTIFS('Eng GLA 6th, 7th, 8th'!$E$4:$DV$4,FF$3,'Eng GLA 6th, 7th, 8th'!$E69:$DV69,"&lt;&gt;")=0,"",SUMIF('Eng GLA 6th, 7th, 8th'!$E$4:$DV$4,FF$3,'Eng GLA 6th, 7th, 8th'!$E69:$DV69)))</f>
        <is>
          <t/>
        </is>
      </c>
      <c r="FG66" s="319" t="inlineStr">
        <f aca="false">IF($B66="","",IF(COUNTIFS('Eng GLA 6th, 7th, 8th'!$E$4:$DV$4,FG$3,'Eng GLA 6th, 7th, 8th'!$E69:$DV69,"&lt;&gt;")=0,"",SUMIF('Eng GLA 6th, 7th, 8th'!$E$4:$DV$4,FG$3,'Eng GLA 6th, 7th, 8th'!$E69:$DV69)))</f>
        <is>
          <t/>
        </is>
      </c>
      <c r="FH66" s="319" t="inlineStr">
        <f aca="false">IF($B66="","",IF(COUNTIFS('Eng GLA 6th, 7th, 8th'!$E$4:$DV$4,FH$3,'Eng GLA 6th, 7th, 8th'!$E69:$DV69,"&lt;&gt;")=0,"",SUMIF('Eng GLA 6th, 7th, 8th'!$E$4:$DV$4,FH$3,'Eng GLA 6th, 7th, 8th'!$E69:$DV69)))</f>
        <is>
          <t/>
        </is>
      </c>
      <c r="FI66" s="319" t="inlineStr">
        <f aca="false">IF($B66="","",IF(COUNTIFS('Eng GLA 6th, 7th, 8th'!$E$4:$DV$4,FI$3,'Eng GLA 6th, 7th, 8th'!$E69:$DV69,"&lt;&gt;")=0,"",SUMIF('Eng GLA 6th, 7th, 8th'!$E$4:$DV$4,FI$3,'Eng GLA 6th, 7th, 8th'!$E69:$DV69)))</f>
        <is>
          <t/>
        </is>
      </c>
      <c r="FJ66" s="319" t="inlineStr">
        <f aca="false">IF($B66="","",IF(COUNTIFS('Eng GLA 6th, 7th, 8th'!$E$4:$DV$4,FJ$3,'Eng GLA 6th, 7th, 8th'!$E69:$DV69,"&lt;&gt;")=0,"",SUMIF('Eng GLA 6th, 7th, 8th'!$E$4:$DV$4,FJ$3,'Eng GLA 6th, 7th, 8th'!$E69:$DV69)))</f>
        <is>
          <t/>
        </is>
      </c>
      <c r="FK66" s="319" t="inlineStr">
        <f aca="false">IF($B66="","",IF(COUNTIFS('Eng GLA 6th, 7th, 8th'!$E$4:$DV$4,FK$3,'Eng GLA 6th, 7th, 8th'!$E69:$DV69,"&lt;&gt;")=0,"",SUMIF('Eng GLA 6th, 7th, 8th'!$E$4:$DV$4,FK$3,'Eng GLA 6th, 7th, 8th'!$E69:$DV69)))</f>
        <is>
          <t/>
        </is>
      </c>
      <c r="FL66" s="319" t="inlineStr">
        <f aca="false">IF($B66="","",IF(COUNTIFS('Eng GLA 6th, 7th, 8th'!$E$4:$DV$4,FL$3,'Eng GLA 6th, 7th, 8th'!$E69:$DV69,"&lt;&gt;")=0,"",SUMIF('Eng GLA 6th, 7th, 8th'!$E$4:$DV$4,FL$3,'Eng GLA 6th, 7th, 8th'!$E69:$DV69)))</f>
        <is>
          <t/>
        </is>
      </c>
      <c r="FM66" s="319" t="inlineStr">
        <f aca="false">IF($B66="","",IF(COUNTIFS('Eng GLA 6th, 7th, 8th'!$E$4:$DV$4,FM$3,'Eng GLA 6th, 7th, 8th'!$E69:$DV69,"&lt;&gt;")=0,"",SUMIF('Eng GLA 6th, 7th, 8th'!$E$4:$DV$4,FM$3,'Eng GLA 6th, 7th, 8th'!$E69:$DV69)))</f>
        <is>
          <t/>
        </is>
      </c>
      <c r="FN66" s="319" t="inlineStr">
        <f aca="false">IF($B66="","",IF(COUNTIFS('Eng GLA 6th, 7th, 8th'!$E$4:$DV$4,FN$3,'Eng GLA 6th, 7th, 8th'!$E69:$DV69,"&lt;&gt;")=0,"",SUMIF('Eng GLA 6th, 7th, 8th'!$E$4:$DV$4,FN$3,'Eng GLA 6th, 7th, 8th'!$E69:$DV69)))</f>
        <is>
          <t/>
        </is>
      </c>
      <c r="FO66" s="319" t="inlineStr">
        <f aca="false">IF($B66="","",IF(COUNTIFS('Eng GLA 6th, 7th, 8th'!$E$4:$DV$4,FO$3,'Eng GLA 6th, 7th, 8th'!$E69:$DV69,"&lt;&gt;")=0,"",SUMIF('Eng GLA 6th, 7th, 8th'!$E$4:$DV$4,FO$3,'Eng GLA 6th, 7th, 8th'!$E69:$DV69)))</f>
        <is>
          <t/>
        </is>
      </c>
    </row>
    <row r="67" customFormat="false" ht="12.75" hidden="false" customHeight="true" outlineLevel="0" collapsed="false">
      <c r="A67" s="315" t="n">
        <v>63</v>
      </c>
      <c r="B67" s="315" t="inlineStr">
        <f aca="false">'English Scores- Leveled papers'!B69</f>
        <is>
          <t/>
        </is>
      </c>
      <c r="C67" s="315"/>
      <c r="D67" s="316" t="inlineStr">
        <f aca="false">IF(OR(B67="",H67="",'Cover Sheet'!E67=""),"",'Cover Sheet'!E67)</f>
        <is>
          <t/>
        </is>
      </c>
      <c r="E67" s="316" t="inlineStr">
        <f aca="false">IF(OR(B67="",H67="",'Cover Sheet'!F67=""),"",'Cover Sheet'!F67)</f>
        <is>
          <t/>
        </is>
      </c>
      <c r="F67" s="316" t="inlineStr">
        <f aca="false">IF(OR(B67="",H67="",'Cover Sheet'!H67=""),"",'Cover Sheet'!H67)</f>
        <is>
          <t/>
        </is>
      </c>
      <c r="G67" s="316"/>
      <c r="H67" s="316" t="inlineStr">
        <f aca="false">IF(OR(B67="",COUNT('English Scores- Leveled papers'!H69:KM69)=0),"",IF((AND(AB67&gt;=(70/100),AB67&lt;1.1)),9,IF((AND(AA67&gt;=(70/100),AA67&lt;1.1)),8,IF((AND(Z67&gt;=(70/100),Z67&lt;1.1)),7,IF((AND(Y67&gt;=(70/100),Y67&lt;1.1)),6,IF(AND(X67&gt;=0.7,X67&lt;1.1),5.5,IF(AND(W67&gt;=0.7,W67&lt;1.1),5,IF(AND(V67&gt;=0.7,V67&lt;1.1),4.5,IF(AND(U67&gt;=0.7,U67&lt;1.1),4,IF(AND(T67&gt;=0.7,T67&lt;1.1),3.5,IF(AND(S67&gt;=0.7,S67&lt;1.1),3,IF(AND(R67&gt;=0.7,R67&lt;1.1),2.5,IF(AND(Q67&gt;=0.7,Q67&lt;1.1),2,IF(AND(P67&gt;=0.7,P67&lt;1.1),1.5,IF(AND(O67&gt;=0.7,O67&lt;1.1),1,IF(AND(N67&gt;=0.7,N67&lt;1.1),0.5,IF(AND(M67&gt;=0.7,M67&lt;1.1),0.2,IF(AND(L67&gt;=0.7,L67&lt;1.1),0,IF(COUNT('English Scores- Leveled papers'!H69:M69)=0,"",-0.5)))))))))))))))))))</f>
        <is>
          <t/>
        </is>
      </c>
      <c r="I67" s="317" t="str">
        <f aca="false">IFERROR(IF(OR(B67="",H67=""),"",IF((AND(AB67&gt;=(70/100),AB67&lt;1.1)),AB67,IF(AND((AA67)&gt;=(70/100),AA67&lt;1.1),AA67,IF((AND((Z67)&gt;=(70/100),Z67&lt;1.1)),Z67,IF(AND((Y67)&gt;=(70/100),Y67&lt;1.1),Y67,IF(AND(X67&gt;=0.7,X67&lt;1.1),X67,IF(AND((W67)&gt;=0.7,W67&lt;1.1),W67,IF(AND((V67)&gt;=0.7,V67&lt;1.1),V67,IF(AND((U67)&gt;=0.7,U67&lt;1.1),U67,IF(AND((T67)&gt;=0.7,T67&lt;1.1),T67,IF(AND((S67)&gt;=0.7,S67&lt;1.1),S67,IF(AND((R67)&gt;=0.7,R67&lt;1.1),R67,IF(AND((Q67)&gt;=0.7,Q67&lt;1.1),Q67,IF(AND((P67)&gt;=0.7,P67&lt;1.1),P67,IF(AND((O67)&gt;=0.7,O67&lt;1.1),O67,IF(AND((N67)&gt;=0.7,N67&lt;1.1),N67,IF(AND((M67)&gt;=0.7,M67&lt;1.1),M67,IF(AND((L67)&gt;=0.7,L67&lt;1.1),L67,L67)))))))))))))))))),"")</f>
        <v/>
      </c>
      <c r="J67" s="317" t="str">
        <f aca="false">IF((OR(B67="",H67="")),"",IF(AND((AB67)&gt;=(70/100),AB67&lt;1.1),"",IF((AND((AA67)&gt;=(70/100),AA67&lt;1.1)),AB67,IF((AND((Z67)&gt;=(70/100),Z67&lt;1.1)),AA67,IF((AND((Y67)&gt;=(70/100),Y67&lt;1.1)),Z67,IF(AND((X67)&gt;=0.7,X67&lt;1.1),Y67,IF(AND((W67)&gt;=0.7,W67&lt;1.1),X67,IF(AND((V67)&gt;=0.7,V67&lt;1.1),W67,IF(AND((U67)&gt;=0.7,U67&lt;1.1),V67,IF(AND((T67)&gt;=0.7,T67&lt;1.1),U67,IF(AND((S67)&gt;=0.7,S67&lt;1.1),T67,IF(AND((R67)&gt;=0.7,R67&lt;1.1),S67,IF(AND((Q67)&gt;=0.7,Q67&lt;1.1),R67,IF(AND((P67)&gt;=0.7,P67&lt;1.1),Q67,IF(AND((O67)&gt;=0.7,O67&lt;1.1),P67,IF(AND((N67)&gt;=0.7,N67&lt;1.1),O67,IF(AND((M67)&gt;=0.7,M67&lt;1.1),N67,IF(AND((L67)&gt;=0.7,L67&lt;1.1),M67,""))))))))))))))))))</f>
        <v/>
      </c>
      <c r="K67" s="317" t="str">
        <f aca="false">IF((OR(B67="",H67="")),"",IF(AND((AB67)&gt;=(70/100),AB67&lt;1.1),AA67,IF((AND((AA67)&gt;=(70/100),AA67&lt;1.1)),Z67,IF((AND((Z67)&gt;=(70/100),Z67&lt;1.1)),Y67,IF((AND((Y67)&gt;=(70/100),Y67&lt;1.1)),X67,IF(AND((X67)&gt;=0.7,X67&lt;1.1),W67,IF(AND((W67)&gt;=0.7,W67&lt;1.1),V67,IF(AND((V67)&gt;=0.7,V67&lt;1.1),U67,IF(AND((U67)&gt;=0.7,U67&lt;1.1),T67,IF(AND((T67)&gt;=0.7,T67&lt;1.1),S67,IF(AND((S67)&gt;=0.7,S67&lt;1.1),R67,IF(AND((R67)&gt;=0.7,R67&lt;1.1),Q67,IF(AND((Q67)&gt;=0.7,Q67&lt;1.1),P67,IF(AND((P67)&gt;=0.7,P67&lt;1.1),O67,IF(AND((O67)&gt;=0.7,O67&lt;1.1),N67,IF(AND((N67)&gt;=0.7,N67&lt;1.1),M67,IF(AND((M67)&gt;=0.7,M67&lt;1.1),L67,IF(AND((L67)&gt;=0.7,L67&lt;1.1),"",""))))))))))))))))))</f>
        <v/>
      </c>
      <c r="L67" s="318" t="str">
        <f aca="false">IFERROR(IF((B67=""),"",(IF(COUNT(AC67:AG67)=0,"",ROUND(SUM(AC67:AG67)/SUM($AC$2:$AG$2),1)))),"")</f>
        <v/>
      </c>
      <c r="M67" s="318" t="str">
        <f aca="false">IFERROR(IF((B67=""),"",(IF(COUNT(AH67:AL67)=0,"",ROUND(SUM(AH67:AL67)/SUM($AH$2:$AL$2),1)))),"")</f>
        <v/>
      </c>
      <c r="N67" s="318" t="str">
        <f aca="false">IFERROR(IF((B67=""),"",(IF(COUNT(AM67:AQ67)=0,"",ROUND(SUM(AM67:AQ67)/SUM($AM$2:$AQ$2),1)))),"")</f>
        <v/>
      </c>
      <c r="O67" s="318" t="str">
        <f aca="false">IFERROR(IF((B67=""),"",(IF(COUNT(AR67:AV67)=0,"",ROUND(SUM(AR67:AV67)/SUM($AR$2:$AV$2),1)))),"")</f>
        <v/>
      </c>
      <c r="P67" s="318" t="str">
        <f aca="false">IFERROR(IF((B67=""),"",(IF(COUNT(AX67:BB67)=0,"",ROUND(SUM(AX67:BB67)/SUM($AX$2:$BB$2),1)))),"")</f>
        <v/>
      </c>
      <c r="Q67" s="318" t="str">
        <f aca="false">IFERROR(IF((B67=""),"",(IF(COUNT(BD67:BJ67)=0,"",ROUND(SUM(BD67:BJ67)/SUM($BD$2:$BJ$2),1)))),0)</f>
        <v/>
      </c>
      <c r="R67" s="318" t="str">
        <f aca="false">IFERROR(IF((B67=""),"",(IF(COUNT(BL67:BS67)=0,"",ROUND(SUM(BL67:BR67)/SUM($BL$2:$BR$2),1)))),0)</f>
        <v/>
      </c>
      <c r="S67" s="318" t="str">
        <f aca="false">IFERROR(IF((B67=""),"",(IF(COUNT(BT67:CB67)=0,"",ROUND(SUM(BT67:CA67)/SUM($BT$2:$CA$2),1)))),0)</f>
        <v/>
      </c>
      <c r="T67" s="318" t="str">
        <f aca="false">IFERROR(IF((B67=""),"",(IF(COUNT(CC67:CJ67)=0,"",ROUND(SUM(CC67:CI67)/SUM($CC$2:$CI$2),1)))),0)</f>
        <v/>
      </c>
      <c r="U67" s="318" t="str">
        <f aca="false">IFERROR(IF((B67=""),"",(IF(COUNT(CK67:CQ67)=0,"",ROUND(SUM(CK67:CQ67)/SUM($CK$2:$CQ$2),1)))),0)</f>
        <v/>
      </c>
      <c r="V67" s="318" t="str">
        <f aca="false">IFERROR(IF((B67=""),"",(IF(COUNT(CS67:CY67)=0,"",ROUND(SUM(CS67:CY67)/SUM($CS$2:$CY$2),1)))),0)</f>
        <v/>
      </c>
      <c r="W67" s="318" t="str">
        <f aca="false">IFERROR(IF((B67=""),"",(IF(COUNT(DA67:DI67)=0,"",ROUND(SUM(DA67:DI67)/SUM($DA$2:$DI$2),1)))),0)</f>
        <v/>
      </c>
      <c r="X67" s="318" t="str">
        <f aca="false">IFERROR(IF((B67=""),"",(IF(COUNT(DK67:DP67)=0,"",ROUND(SUM(DK67:DP67)/SUM($DK$2:$DP$2),1)))),0)</f>
        <v/>
      </c>
      <c r="Y67" s="318"/>
      <c r="Z67" s="318"/>
      <c r="AA67" s="318"/>
      <c r="AB67" s="318"/>
      <c r="AC67" s="319" t="inlineStr">
        <f aca="false">IF($B67="","",IF(COUNTIFS('English Scores- Leveled papers'!$H$4:$KM$4,AC$3,'English Scores- Leveled papers'!$H69:$KM69,"&lt;&gt;")=0,"",SUMIF('English Scores- Leveled papers'!$H$4:$KM$4,AC$3,'English Scores- Leveled papers'!$H69:$KM69)))</f>
        <is>
          <t/>
        </is>
      </c>
      <c r="AD67" s="319" t="inlineStr">
        <f aca="false">IF($B67="","",IF(COUNTIFS('English Scores- Leveled papers'!$H$4:$KM$4,AD$3,'English Scores- Leveled papers'!$H69:$KM69,"&lt;&gt;")=0,"",SUMIF('English Scores- Leveled papers'!$H$4:$KM$4,AD$3,'English Scores- Leveled papers'!$H69:$KM69)))</f>
        <is>
          <t/>
        </is>
      </c>
      <c r="AE67" s="319" t="inlineStr">
        <f aca="false">IF($B67="","",IF(COUNTIFS('English Scores- Leveled papers'!$H$4:$KM$4,AE$3,'English Scores- Leveled papers'!$H69:$KM69,"&lt;&gt;")=0,"",SUMIF('English Scores- Leveled papers'!$H$4:$KM$4,AE$3,'English Scores- Leveled papers'!$H69:$KM69)))</f>
        <is>
          <t/>
        </is>
      </c>
      <c r="AF67" s="319" t="inlineStr">
        <f aca="false">IF($B67="","",IF(COUNTIFS('English Scores- Leveled papers'!$H$4:$KM$4,AF$3,'English Scores- Leveled papers'!$H69:$KM69,"&lt;&gt;")=0,"",SUMIF('English Scores- Leveled papers'!$H$4:$KM$4,AF$3,'English Scores- Leveled papers'!$H69:$KM69)))</f>
        <is>
          <t/>
        </is>
      </c>
      <c r="AG67" s="319" t="inlineStr">
        <f aca="false">IF($B67="","",IF(COUNTIFS('English Scores- Leveled papers'!$H$4:$KM$4,AG$3,'English Scores- Leveled papers'!$H69:$KM69,"&lt;&gt;")=0,"",SUMIF('English Scores- Leveled papers'!$H$4:$KM$4,AG$3,'English Scores- Leveled papers'!$H69:$KM69)))</f>
        <is>
          <t/>
        </is>
      </c>
      <c r="AH67" s="319" t="inlineStr">
        <f aca="false">IF($B67="","",IF(COUNTIFS('English Scores- Leveled papers'!$H$4:$KM$4,AH$3,'English Scores- Leveled papers'!$H69:$KM69,"&lt;&gt;")=0,"",SUMIF('English Scores- Leveled papers'!$H$4:$KM$4,AH$3,'English Scores- Leveled papers'!$H69:$KM69)))</f>
        <is>
          <t/>
        </is>
      </c>
      <c r="AI67" s="319" t="inlineStr">
        <f aca="false">IF($B67="","",IF(COUNTIFS('English Scores- Leveled papers'!$H$4:$KM$4,AI$3,'English Scores- Leveled papers'!$H69:$KM69,"&lt;&gt;")=0,"",SUMIF('English Scores- Leveled papers'!$H$4:$KM$4,AI$3,'English Scores- Leveled papers'!$H69:$KM69)))</f>
        <is>
          <t/>
        </is>
      </c>
      <c r="AJ67" s="319" t="inlineStr">
        <f aca="false">IF($B67="","",IF(COUNTIFS('English Scores- Leveled papers'!$H$4:$KM$4,AJ$3,'English Scores- Leveled papers'!$H69:$KM69,"&lt;&gt;")=0,"",SUMIF('English Scores- Leveled papers'!$H$4:$KM$4,AJ$3,'English Scores- Leveled papers'!$H69:$KM69)))</f>
        <is>
          <t/>
        </is>
      </c>
      <c r="AK67" s="319" t="inlineStr">
        <f aca="false">IF($B67="","",IF(COUNTIFS('English Scores- Leveled papers'!$H$4:$KM$4,AK$3,'English Scores- Leveled papers'!$H69:$KM69,"&lt;&gt;")=0,"",SUMIF('English Scores- Leveled papers'!$H$4:$KM$4,AK$3,'English Scores- Leveled papers'!$H69:$KM69)))</f>
        <is>
          <t/>
        </is>
      </c>
      <c r="AL67" s="319" t="inlineStr">
        <f aca="false">IF($B67="","",IF(COUNTIFS('English Scores- Leveled papers'!$H$4:$KM$4,AL$3,'English Scores- Leveled papers'!$H69:$KM69,"&lt;&gt;")=0,"",SUMIF('English Scores- Leveled papers'!$H$4:$KM$4,AL$3,'English Scores- Leveled papers'!$H69:$KM69)))</f>
        <is>
          <t/>
        </is>
      </c>
      <c r="AM67" s="319" t="inlineStr">
        <f aca="false">IF($B67="","",IF(COUNTIFS('English Scores- Leveled papers'!$H$4:$KM$4,AM$3,'English Scores- Leveled papers'!$H69:$KM69,"&lt;&gt;")=0,"",SUMIF('English Scores- Leveled papers'!$H$4:$KM$4,AM$3,'English Scores- Leveled papers'!$H69:$KM69)))</f>
        <is>
          <t/>
        </is>
      </c>
      <c r="AN67" s="319" t="inlineStr">
        <f aca="false">IF($B67="","",IF(COUNTIFS('English Scores- Leveled papers'!$H$4:$KM$4,AN$3,'English Scores- Leveled papers'!$H69:$KM69,"&lt;&gt;")=0,"",SUMIF('English Scores- Leveled papers'!$H$4:$KM$4,AN$3,'English Scores- Leveled papers'!$H69:$KM69)))</f>
        <is>
          <t/>
        </is>
      </c>
      <c r="AO67" s="319" t="inlineStr">
        <f aca="false">IF($B67="","",IF(COUNTIFS('English Scores- Leveled papers'!$H$4:$KM$4,AO$3,'English Scores- Leveled papers'!$H69:$KM69,"&lt;&gt;")=0,"",SUMIF('English Scores- Leveled papers'!$H$4:$KM$4,AO$3,'English Scores- Leveled papers'!$H69:$KM69)))</f>
        <is>
          <t/>
        </is>
      </c>
      <c r="AP67" s="319" t="inlineStr">
        <f aca="false">IF($B67="","",IF(COUNTIFS('English Scores- Leveled papers'!$H$4:$KM$4,AP$3,'English Scores- Leveled papers'!$H69:$KM69,"&lt;&gt;")=0,"",SUMIF('English Scores- Leveled papers'!$H$4:$KM$4,AP$3,'English Scores- Leveled papers'!$H69:$KM69)))</f>
        <is>
          <t/>
        </is>
      </c>
      <c r="AQ67" s="319" t="inlineStr">
        <f aca="false">IF($B67="","",IF(COUNTIFS('English Scores- Leveled papers'!$H$4:$KM$4,AQ$3,'English Scores- Leveled papers'!$H69:$KM69,"&lt;&gt;")=0,"",SUMIF('English Scores- Leveled papers'!$H$4:$KM$4,AQ$3,'English Scores- Leveled papers'!$H69:$KM69)))</f>
        <is>
          <t/>
        </is>
      </c>
      <c r="AR67" s="319" t="inlineStr">
        <f aca="false">IF($B67="","",IF(COUNTIFS('English Scores- Leveled papers'!$H$4:$KM$4,AR$3,'English Scores- Leveled papers'!$H69:$KM69,"&lt;&gt;")=0,"",SUMIF('English Scores- Leveled papers'!$H$4:$KM$4,AR$3,'English Scores- Leveled papers'!$H69:$KM69)))</f>
        <is>
          <t/>
        </is>
      </c>
      <c r="AS67" s="319" t="inlineStr">
        <f aca="false">IF($B67="","",IF(COUNTIFS('English Scores- Leveled papers'!$H$4:$KM$4,AS$3,'English Scores- Leveled papers'!$H69:$KM69,"&lt;&gt;")=0,"",SUMIF('English Scores- Leveled papers'!$H$4:$KM$4,AS$3,'English Scores- Leveled papers'!$H69:$KM69)))</f>
        <is>
          <t/>
        </is>
      </c>
      <c r="AT67" s="319" t="inlineStr">
        <f aca="false">IF($B67="","",IF(COUNTIFS('English Scores- Leveled papers'!$H$4:$KM$4,AT$3,'English Scores- Leveled papers'!$H69:$KM69,"&lt;&gt;")=0,"",SUMIF('English Scores- Leveled papers'!$H$4:$KM$4,AT$3,'English Scores- Leveled papers'!$H69:$KM69)))</f>
        <is>
          <t/>
        </is>
      </c>
      <c r="AU67" s="319" t="inlineStr">
        <f aca="false">IF($B67="","",IF(COUNTIFS('English Scores- Leveled papers'!$H$4:$KM$4,AU$3,'English Scores- Leveled papers'!$H69:$KM69,"&lt;&gt;")=0,"",SUMIF('English Scores- Leveled papers'!$H$4:$KM$4,AU$3,'English Scores- Leveled papers'!$H69:$KM69)))</f>
        <is>
          <t/>
        </is>
      </c>
      <c r="AV67" s="319" t="inlineStr">
        <f aca="false">IF($B67="","",IF(COUNTIFS('English Scores- Leveled papers'!$H$4:$KM$4,AV$3,'English Scores- Leveled papers'!$H69:$KM69,"&lt;&gt;")=0,"",SUMIF('English Scores- Leveled papers'!$H$4:$KM$4,AV$3,'English Scores- Leveled papers'!$H69:$KM69)))</f>
        <is>
          <t/>
        </is>
      </c>
      <c r="AW67" s="319" t="inlineStr">
        <f aca="false">IF($B67="","",IF(COUNTIFS('English Scores- Leveled papers'!$H$4:$KM$4,AW$3,'English Scores- Leveled papers'!$H69:$KM69,"&lt;&gt;")=0,"",SUMIF('English Scores- Leveled papers'!$H$4:$KM$4,AW$3,'English Scores- Leveled papers'!$H69:$KM69)))</f>
        <is>
          <t/>
        </is>
      </c>
      <c r="AX67" s="319" t="inlineStr">
        <f aca="false">IF($B67="","",IF(COUNTIFS('English Scores- Leveled papers'!$H$4:$KM$4,AX$3,'English Scores- Leveled papers'!$H69:$KM69,"&lt;&gt;")=0,"",SUMIF('English Scores- Leveled papers'!$H$4:$KM$4,AX$3,'English Scores- Leveled papers'!$H69:$KM69)))</f>
        <is>
          <t/>
        </is>
      </c>
      <c r="AY67" s="319" t="inlineStr">
        <f aca="false">IF($B67="","",IF(COUNTIFS('English Scores- Leveled papers'!$H$4:$KM$4,AY$3,'English Scores- Leveled papers'!$H69:$KM69,"&lt;&gt;")=0,"",SUMIF('English Scores- Leveled papers'!$H$4:$KM$4,AY$3,'English Scores- Leveled papers'!$H69:$KM69)))</f>
        <is>
          <t/>
        </is>
      </c>
      <c r="AZ67" s="319" t="inlineStr">
        <f aca="false">IF($B67="","",IF(COUNTIFS('English Scores- Leveled papers'!$H$4:$KM$4,AZ$3,'English Scores- Leveled papers'!$H69:$KM69,"&lt;&gt;")=0,"",SUMIF('English Scores- Leveled papers'!$H$4:$KM$4,AZ$3,'English Scores- Leveled papers'!$H69:$KM69)))</f>
        <is>
          <t/>
        </is>
      </c>
      <c r="BA67" s="319" t="inlineStr">
        <f aca="false">IF($B67="","",IF(COUNTIFS('English Scores- Leveled papers'!$H$4:$KM$4,BA$3,'English Scores- Leveled papers'!$H69:$KM69,"&lt;&gt;")=0,"",SUMIF('English Scores- Leveled papers'!$H$4:$KM$4,BA$3,'English Scores- Leveled papers'!$H69:$KM69)))</f>
        <is>
          <t/>
        </is>
      </c>
      <c r="BB67" s="319" t="inlineStr">
        <f aca="false">IF($B67="","",IF(COUNTIFS('English Scores- Leveled papers'!$H$4:$KM$4,BB$3,'English Scores- Leveled papers'!$H69:$KM69,"&lt;&gt;")=0,"",SUMIF('English Scores- Leveled papers'!$H$4:$KM$4,BB$3,'English Scores- Leveled papers'!$H69:$KM69)))</f>
        <is>
          <t/>
        </is>
      </c>
      <c r="BC67" s="319" t="inlineStr">
        <f aca="false">IF($B67="","",IF(COUNTIFS('English Scores- Leveled papers'!$H$4:$KM$4,BC$3,'English Scores- Leveled papers'!$H69:$KM69,"&lt;&gt;")=0,"",SUMIF('English Scores- Leveled papers'!$H$4:$KM$4,BC$3,'English Scores- Leveled papers'!$H69:$KM69)))</f>
        <is>
          <t/>
        </is>
      </c>
      <c r="BD67" s="319" t="inlineStr">
        <f aca="false">IF($B67="","",IF(COUNTIFS('English Scores- Leveled papers'!$H$4:$KM$4,BD$3,'English Scores- Leveled papers'!$H69:$KM69,"&lt;&gt;")=0,"",SUMIF('English Scores- Leveled papers'!$H$4:$KM$4,BD$3,'English Scores- Leveled papers'!$H69:$KM69)))</f>
        <is>
          <t/>
        </is>
      </c>
      <c r="BE67" s="319" t="inlineStr">
        <f aca="false">IF($B67="","",IF(COUNTIFS('English Scores- Leveled papers'!$H$4:$KM$4,BE$3,'English Scores- Leveled papers'!$H69:$KM69,"&lt;&gt;")=0,"",SUMIF('English Scores- Leveled papers'!$H$4:$KM$4,BE$3,'English Scores- Leveled papers'!$H69:$KM69)))</f>
        <is>
          <t/>
        </is>
      </c>
      <c r="BF67" s="319" t="inlineStr">
        <f aca="false">IF($B67="","",IF(COUNTIFS('English Scores- Leveled papers'!$H$4:$KM$4,BF$3,'English Scores- Leveled papers'!$H69:$KM69,"&lt;&gt;")=0,"",SUMIF('English Scores- Leveled papers'!$H$4:$KM$4,BF$3,'English Scores- Leveled papers'!$H69:$KM69)))</f>
        <is>
          <t/>
        </is>
      </c>
      <c r="BG67" s="319" t="inlineStr">
        <f aca="false">IF($B67="","",IF(COUNTIFS('English Scores- Leveled papers'!$H$4:$KM$4,BG$3,'English Scores- Leveled papers'!$H69:$KM69,"&lt;&gt;")=0,"",SUMIF('English Scores- Leveled papers'!$H$4:$KM$4,BG$3,'English Scores- Leveled papers'!$H69:$KM69)))</f>
        <is>
          <t/>
        </is>
      </c>
      <c r="BH67" s="319" t="inlineStr">
        <f aca="false">IF($B67="","",IF(COUNTIFS('English Scores- Leveled papers'!$H$4:$KM$4,BH$3,'English Scores- Leveled papers'!$H69:$KM69,"&lt;&gt;")=0,"",SUMIF('English Scores- Leveled papers'!$H$4:$KM$4,BH$3,'English Scores- Leveled papers'!$H69:$KM69)))</f>
        <is>
          <t/>
        </is>
      </c>
      <c r="BI67" s="319" t="inlineStr">
        <f aca="false">IF($B67="","",IF(COUNTIFS('English Scores- Leveled papers'!$H$4:$KM$4,BI$3,'English Scores- Leveled papers'!$H69:$KM69,"&lt;&gt;")=0,"",SUMIF('English Scores- Leveled papers'!$H$4:$KM$4,BI$3,'English Scores- Leveled papers'!$H69:$KM69)))</f>
        <is>
          <t/>
        </is>
      </c>
      <c r="BJ67" s="319" t="inlineStr">
        <f aca="false">IF($B67="","",IF(COUNTIFS('English Scores- Leveled papers'!$H$4:$KM$4,BJ$3,'English Scores- Leveled papers'!$H69:$KM69,"&lt;&gt;")=0,"",SUMIF('English Scores- Leveled papers'!$H$4:$KM$4,BJ$3,'English Scores- Leveled papers'!$H69:$KM69)))</f>
        <is>
          <t/>
        </is>
      </c>
      <c r="BK67" s="319" t="inlineStr">
        <f aca="false">IF($B67="","",IF(COUNTIFS('English Scores- Leveled papers'!$H$4:$KM$4,BK$3,'English Scores- Leveled papers'!$H69:$KM69,"&lt;&gt;")=0,"",SUMIF('English Scores- Leveled papers'!$H$4:$KM$4,BK$3,'English Scores- Leveled papers'!$H69:$KM69)))</f>
        <is>
          <t/>
        </is>
      </c>
      <c r="BL67" s="319" t="inlineStr">
        <f aca="false">IF($B67="","",IF(COUNTIFS('English Scores- Leveled papers'!$H$4:$KM$4,BL$3,'English Scores- Leveled papers'!$H69:$KM69,"&lt;&gt;")=0,"",SUMIF('English Scores- Leveled papers'!$H$4:$KM$4,BL$3,'English Scores- Leveled papers'!$H69:$KM69)))</f>
        <is>
          <t/>
        </is>
      </c>
      <c r="BM67" s="319" t="inlineStr">
        <f aca="false">IF($B67="","",IF(COUNTIFS('English Scores- Leveled papers'!$H$4:$KM$4,BM$3,'English Scores- Leveled papers'!$H69:$KM69,"&lt;&gt;")=0,"",SUMIF('English Scores- Leveled papers'!$H$4:$KM$4,BM$3,'English Scores- Leveled papers'!$H69:$KM69)))</f>
        <is>
          <t/>
        </is>
      </c>
      <c r="BN67" s="319" t="inlineStr">
        <f aca="false">IF($B67="","",IF(COUNTIFS('English Scores- Leveled papers'!$H$4:$KM$4,BN$3,'English Scores- Leveled papers'!$H69:$KM69,"&lt;&gt;")=0,"",SUMIF('English Scores- Leveled papers'!$H$4:$KM$4,BN$3,'English Scores- Leveled papers'!$H69:$KM69)))</f>
        <is>
          <t/>
        </is>
      </c>
      <c r="BO67" s="319" t="inlineStr">
        <f aca="false">IF($B67="","",IF(COUNTIFS('English Scores- Leveled papers'!$H$4:$KM$4,BO$3,'English Scores- Leveled papers'!$H69:$KM69,"&lt;&gt;")=0,"",SUMIF('English Scores- Leveled papers'!$H$4:$KM$4,BO$3,'English Scores- Leveled papers'!$H69:$KM69)))</f>
        <is>
          <t/>
        </is>
      </c>
      <c r="BP67" s="319" t="inlineStr">
        <f aca="false">IF($B67="","",IF(COUNTIFS('English Scores- Leveled papers'!$H$4:$KM$4,BP$3,'English Scores- Leveled papers'!$H69:$KM69,"&lt;&gt;")=0,"",SUMIF('English Scores- Leveled papers'!$H$4:$KM$4,BP$3,'English Scores- Leveled papers'!$H69:$KM69)))</f>
        <is>
          <t/>
        </is>
      </c>
      <c r="BQ67" s="319" t="inlineStr">
        <f aca="false">IF($B67="","",IF(COUNTIFS('English Scores- Leveled papers'!$H$4:$KM$4,BQ$3,'English Scores- Leveled papers'!$H69:$KM69,"&lt;&gt;")=0,"",SUMIF('English Scores- Leveled papers'!$H$4:$KM$4,BQ$3,'English Scores- Leveled papers'!$H69:$KM69)))</f>
        <is>
          <t/>
        </is>
      </c>
      <c r="BR67" s="319" t="inlineStr">
        <f aca="false">IF($B67="","",IF(COUNTIFS('English Scores- Leveled papers'!$H$4:$KM$4,BR$3,'English Scores- Leveled papers'!$H69:$KM69,"&lt;&gt;")=0,"",SUMIF('English Scores- Leveled papers'!$H$4:$KM$4,BR$3,'English Scores- Leveled papers'!$H69:$KM69)))</f>
        <is>
          <t/>
        </is>
      </c>
      <c r="BS67" s="319" t="inlineStr">
        <f aca="false">IF($B67="","",IF(COUNTIFS('English Scores- Leveled papers'!$H$4:$KM$4,BS$3,'English Scores- Leveled papers'!$H69:$KM69,"&lt;&gt;")=0,"",SUMIF('English Scores- Leveled papers'!$H$4:$KM$4,BS$3,'English Scores- Leveled papers'!$H69:$KM69)))</f>
        <is>
          <t/>
        </is>
      </c>
      <c r="BT67" s="319" t="inlineStr">
        <f aca="false">IF($B67="","",IF(COUNTIFS('English Scores- Leveled papers'!$H$4:$KM$4,BT$3,'English Scores- Leveled papers'!$H69:$KM69,"&lt;&gt;")=0,"",SUMIF('English Scores- Leveled papers'!$H$4:$KM$4,BT$3,'English Scores- Leveled papers'!$H69:$KM69)))</f>
        <is>
          <t/>
        </is>
      </c>
      <c r="BU67" s="319" t="inlineStr">
        <f aca="false">IF($B67="","",IF(COUNTIFS('English Scores- Leveled papers'!$H$4:$KM$4,BU$3,'English Scores- Leveled papers'!$H69:$KM69,"&lt;&gt;")=0,"",SUMIF('English Scores- Leveled papers'!$H$4:$KM$4,BU$3,'English Scores- Leveled papers'!$H69:$KM69)))</f>
        <is>
          <t/>
        </is>
      </c>
      <c r="BV67" s="319" t="inlineStr">
        <f aca="false">IF($B67="","",IF(COUNTIFS('English Scores- Leveled papers'!$H$4:$KM$4,BV$3,'English Scores- Leveled papers'!$H69:$KM69,"&lt;&gt;")=0,"",SUMIF('English Scores- Leveled papers'!$H$4:$KM$4,BV$3,'English Scores- Leveled papers'!$H69:$KM69)))</f>
        <is>
          <t/>
        </is>
      </c>
      <c r="BW67" s="319" t="inlineStr">
        <f aca="false">IF($B67="","",IF(COUNTIFS('English Scores- Leveled papers'!$H$4:$KM$4,BW$3,'English Scores- Leveled papers'!$H69:$KM69,"&lt;&gt;")=0,"",SUMIF('English Scores- Leveled papers'!$H$4:$KM$4,BW$3,'English Scores- Leveled papers'!$H69:$KM69)))</f>
        <is>
          <t/>
        </is>
      </c>
      <c r="BX67" s="319" t="inlineStr">
        <f aca="false">IF($B67="","",IF(COUNTIFS('English Scores- Leveled papers'!$H$4:$KM$4,BX$3,'English Scores- Leveled papers'!$H69:$KM69,"&lt;&gt;")=0,"",SUMIF('English Scores- Leveled papers'!$H$4:$KM$4,BX$3,'English Scores- Leveled papers'!$H69:$KM69)))</f>
        <is>
          <t/>
        </is>
      </c>
      <c r="BY67" s="319" t="inlineStr">
        <f aca="false">IF($B67="","",IF(COUNTIFS('English Scores- Leveled papers'!$H$4:$KM$4,BY$3,'English Scores- Leveled papers'!$H69:$KM69,"&lt;&gt;")=0,"",SUMIF('English Scores- Leveled papers'!$H$4:$KM$4,BY$3,'English Scores- Leveled papers'!$H69:$KM69)))</f>
        <is>
          <t/>
        </is>
      </c>
      <c r="BZ67" s="319" t="inlineStr">
        <f aca="false">IF($B67="","",IF(COUNTIFS('English Scores- Leveled papers'!$H$4:$KM$4,BZ$3,'English Scores- Leveled papers'!$H69:$KM69,"&lt;&gt;")=0,"",SUMIF('English Scores- Leveled papers'!$H$4:$KM$4,BZ$3,'English Scores- Leveled papers'!$H69:$KM69)))</f>
        <is>
          <t/>
        </is>
      </c>
      <c r="CA67" s="319" t="inlineStr">
        <f aca="false">IF($B67="","",IF(COUNTIFS('English Scores- Leveled papers'!$H$4:$KM$4,CA$3,'English Scores- Leveled papers'!$H69:$KM69,"&lt;&gt;")=0,"",SUMIF('English Scores- Leveled papers'!$H$4:$KM$4,CA$3,'English Scores- Leveled papers'!$H69:$KM69)))</f>
        <is>
          <t/>
        </is>
      </c>
      <c r="CB67" s="319" t="inlineStr">
        <f aca="false">IF($B67="","",IF(COUNTIFS('English Scores- Leveled papers'!$H$4:$KM$4,CB$3,'English Scores- Leveled papers'!$H69:$KM69,"&lt;&gt;")=0,"",SUMIF('English Scores- Leveled papers'!$H$4:$KM$4,CB$3,'English Scores- Leveled papers'!$H69:$KM69)))</f>
        <is>
          <t/>
        </is>
      </c>
      <c r="CC67" s="319" t="inlineStr">
        <f aca="false">IF($B67="","",IF(COUNTIFS('English Scores- Leveled papers'!$H$4:$KM$4,CC$3,'English Scores- Leveled papers'!$H69:$KM69,"&lt;&gt;")=0,"",SUMIF('English Scores- Leveled papers'!$H$4:$KM$4,CC$3,'English Scores- Leveled papers'!$H69:$KM69)))</f>
        <is>
          <t/>
        </is>
      </c>
      <c r="CD67" s="319" t="inlineStr">
        <f aca="false">IF($B67="","",IF(COUNTIFS('English Scores- Leveled papers'!$H$4:$KM$4,CD$3,'English Scores- Leveled papers'!$H69:$KM69,"&lt;&gt;")=0,"",SUMIF('English Scores- Leveled papers'!$H$4:$KM$4,CD$3,'English Scores- Leveled papers'!$H69:$KM69)))</f>
        <is>
          <t/>
        </is>
      </c>
      <c r="CE67" s="319" t="inlineStr">
        <f aca="false">IF($B67="","",IF(COUNTIFS('English Scores- Leveled papers'!$H$4:$KM$4,CE$3,'English Scores- Leveled papers'!$H69:$KM69,"&lt;&gt;")=0,"",SUMIF('English Scores- Leveled papers'!$H$4:$KM$4,CE$3,'English Scores- Leveled papers'!$H69:$KM69)))</f>
        <is>
          <t/>
        </is>
      </c>
      <c r="CF67" s="319" t="inlineStr">
        <f aca="false">IF($B67="","",IF(COUNTIFS('English Scores- Leveled papers'!$H$4:$KM$4,CF$3,'English Scores- Leveled papers'!$H69:$KM69,"&lt;&gt;")=0,"",SUMIF('English Scores- Leveled papers'!$H$4:$KM$4,CF$3,'English Scores- Leveled papers'!$H69:$KM69)))</f>
        <is>
          <t/>
        </is>
      </c>
      <c r="CG67" s="319" t="inlineStr">
        <f aca="false">IF($B67="","",IF(COUNTIFS('English Scores- Leveled papers'!$H$4:$KM$4,CG$3,'English Scores- Leveled papers'!$H69:$KM69,"&lt;&gt;")=0,"",SUMIF('English Scores- Leveled papers'!$H$4:$KM$4,CG$3,'English Scores- Leveled papers'!$H69:$KM69)))</f>
        <is>
          <t/>
        </is>
      </c>
      <c r="CH67" s="319" t="inlineStr">
        <f aca="false">IF($B67="","",IF(COUNTIFS('English Scores- Leveled papers'!$H$4:$KM$4,CH$3,'English Scores- Leveled papers'!$H69:$KM69,"&lt;&gt;")=0,"",SUMIF('English Scores- Leveled papers'!$H$4:$KM$4,CH$3,'English Scores- Leveled papers'!$H69:$KM69)))</f>
        <is>
          <t/>
        </is>
      </c>
      <c r="CI67" s="319" t="inlineStr">
        <f aca="false">IF($B67="","",IF(COUNTIFS('English Scores- Leveled papers'!$H$4:$KM$4,CI$3,'English Scores- Leveled papers'!$H69:$KM69,"&lt;&gt;")=0,"",SUMIF('English Scores- Leveled papers'!$H$4:$KM$4,CI$3,'English Scores- Leveled papers'!$H69:$KM69)))</f>
        <is>
          <t/>
        </is>
      </c>
      <c r="CJ67" s="319" t="inlineStr">
        <f aca="false">IF($B67="","",IF(COUNTIFS('English Scores- Leveled papers'!$H$4:$KM$4,CJ$3,'English Scores- Leveled papers'!$H69:$KM69,"&lt;&gt;")=0,"",SUMIF('English Scores- Leveled papers'!$H$4:$KM$4,CJ$3,'English Scores- Leveled papers'!$H69:$KM69)))</f>
        <is>
          <t/>
        </is>
      </c>
      <c r="CK67" s="319" t="inlineStr">
        <f aca="false">IF($B67="","",IF(COUNTIFS('English Scores- Leveled papers'!$H$4:$KM$4,CK$3,'English Scores- Leveled papers'!$H69:$KM69,"&lt;&gt;")=0,"",SUMIF('English Scores- Leveled papers'!$H$4:$KM$4,CK$3,'English Scores- Leveled papers'!$H69:$KM69)))</f>
        <is>
          <t/>
        </is>
      </c>
      <c r="CL67" s="319" t="inlineStr">
        <f aca="false">IF($B67="","",IF(COUNTIFS('English Scores- Leveled papers'!$H$4:$KM$4,CL$3,'English Scores- Leveled papers'!$H69:$KM69,"&lt;&gt;")=0,"",SUMIF('English Scores- Leveled papers'!$H$4:$KM$4,CL$3,'English Scores- Leveled papers'!$H69:$KM69)))</f>
        <is>
          <t/>
        </is>
      </c>
      <c r="CM67" s="319" t="inlineStr">
        <f aca="false">IF($B67="","",IF(COUNTIFS('English Scores- Leveled papers'!$H$4:$KM$4,CM$3,'English Scores- Leveled papers'!$H69:$KM69,"&lt;&gt;")=0,"",SUMIF('English Scores- Leveled papers'!$H$4:$KM$4,CM$3,'English Scores- Leveled papers'!$H69:$KM69)))</f>
        <is>
          <t/>
        </is>
      </c>
      <c r="CN67" s="319" t="inlineStr">
        <f aca="false">IF($B67="","",IF(COUNTIFS('English Scores- Leveled papers'!$H$4:$KM$4,CN$3,'English Scores- Leveled papers'!$H69:$KM69,"&lt;&gt;")=0,"",SUMIF('English Scores- Leveled papers'!$H$4:$KM$4,CN$3,'English Scores- Leveled papers'!$H69:$KM69)))</f>
        <is>
          <t/>
        </is>
      </c>
      <c r="CO67" s="319" t="inlineStr">
        <f aca="false">IF($B67="","",IF(COUNTIFS('English Scores- Leveled papers'!$H$4:$KM$4,CO$3,'English Scores- Leveled papers'!$H69:$KM69,"&lt;&gt;")=0,"",SUMIF('English Scores- Leveled papers'!$H$4:$KM$4,CO$3,'English Scores- Leveled papers'!$H69:$KM69)))</f>
        <is>
          <t/>
        </is>
      </c>
      <c r="CP67" s="319" t="inlineStr">
        <f aca="false">IF($B67="","",IF(COUNTIFS('English Scores- Leveled papers'!$H$4:$KM$4,CP$3,'English Scores- Leveled papers'!$H69:$KM69,"&lt;&gt;")=0,"",SUMIF('English Scores- Leveled papers'!$H$4:$KM$4,CP$3,'English Scores- Leveled papers'!$H69:$KM69)))</f>
        <is>
          <t/>
        </is>
      </c>
      <c r="CQ67" s="319" t="inlineStr">
        <f aca="false">IF($B67="","",IF(COUNTIFS('English Scores- Leveled papers'!$H$4:$KM$4,CQ$3,'English Scores- Leveled papers'!$H69:$KM69,"&lt;&gt;")=0,"",SUMIF('English Scores- Leveled papers'!$H$4:$KM$4,CQ$3,'English Scores- Leveled papers'!$H69:$KM69)))</f>
        <is>
          <t/>
        </is>
      </c>
      <c r="CR67" s="319" t="inlineStr">
        <f aca="false">IF($B67="","",IF(COUNTIFS('English Scores- Leveled papers'!$H$4:$KM$4,CR$3,'English Scores- Leveled papers'!$H69:$KM69,"&lt;&gt;")=0,"",SUMIF('English Scores- Leveled papers'!$H$4:$KM$4,CR$3,'English Scores- Leveled papers'!$H69:$KM69)))</f>
        <is>
          <t/>
        </is>
      </c>
      <c r="CS67" s="319" t="inlineStr">
        <f aca="false">IF($B67="","",IF(COUNTIFS('English Scores- Leveled papers'!$H$4:$KM$4,CS$3,'English Scores- Leveled papers'!$H69:$KM69,"&lt;&gt;")=0,"",SUMIF('English Scores- Leveled papers'!$H$4:$KM$4,CS$3,'English Scores- Leveled papers'!$H69:$KM69)))</f>
        <is>
          <t/>
        </is>
      </c>
      <c r="CT67" s="319" t="inlineStr">
        <f aca="false">IF($B67="","",IF(COUNTIFS('English Scores- Leveled papers'!$H$4:$KM$4,CT$3,'English Scores- Leveled papers'!$H69:$KM69,"&lt;&gt;")=0,"",SUMIF('English Scores- Leveled papers'!$H$4:$KM$4,CT$3,'English Scores- Leveled papers'!$H69:$KM69)))</f>
        <is>
          <t/>
        </is>
      </c>
      <c r="CU67" s="319" t="inlineStr">
        <f aca="false">IF($B67="","",IF(COUNTIFS('English Scores- Leveled papers'!$H$4:$KM$4,CU$3,'English Scores- Leveled papers'!$H69:$KM69,"&lt;&gt;")=0,"",SUMIF('English Scores- Leveled papers'!$H$4:$KM$4,CU$3,'English Scores- Leveled papers'!$H69:$KM69)))</f>
        <is>
          <t/>
        </is>
      </c>
      <c r="CV67" s="319" t="inlineStr">
        <f aca="false">IF($B67="","",IF(COUNTIFS('English Scores- Leveled papers'!$H$4:$KM$4,CV$3,'English Scores- Leveled papers'!$H69:$KM69,"&lt;&gt;")=0,"",SUMIF('English Scores- Leveled papers'!$H$4:$KM$4,CV$3,'English Scores- Leveled papers'!$H69:$KM69)))</f>
        <is>
          <t/>
        </is>
      </c>
      <c r="CW67" s="319" t="inlineStr">
        <f aca="false">IF($B67="","",IF(COUNTIFS('English Scores- Leveled papers'!$H$4:$KM$4,CW$3,'English Scores- Leveled papers'!$H69:$KM69,"&lt;&gt;")=0,"",SUMIF('English Scores- Leveled papers'!$H$4:$KM$4,CW$3,'English Scores- Leveled papers'!$H69:$KM69)))</f>
        <is>
          <t/>
        </is>
      </c>
      <c r="CX67" s="319" t="inlineStr">
        <f aca="false">IF($B67="","",IF(COUNTIFS('English Scores- Leveled papers'!$H$4:$KM$4,CX$3,'English Scores- Leveled papers'!$H69:$KM69,"&lt;&gt;")=0,"",SUMIF('English Scores- Leveled papers'!$H$4:$KM$4,CX$3,'English Scores- Leveled papers'!$H69:$KM69)))</f>
        <is>
          <t/>
        </is>
      </c>
      <c r="CY67" s="319" t="inlineStr">
        <f aca="false">IF($B67="","",IF(COUNTIFS('English Scores- Leveled papers'!$H$4:$KM$4,CY$3,'English Scores- Leveled papers'!$H69:$KM69,"&lt;&gt;")=0,"",SUMIF('English Scores- Leveled papers'!$H$4:$KM$4,CY$3,'English Scores- Leveled papers'!$H69:$KM69)))</f>
        <is>
          <t/>
        </is>
      </c>
      <c r="CZ67" s="319" t="inlineStr">
        <f aca="false">IF($B67="","",IF(COUNTIFS('English Scores- Leveled papers'!$H$4:$KM$4,CZ$3,'English Scores- Leveled papers'!$H69:$KM69,"&lt;&gt;")=0,"",SUMIF('English Scores- Leveled papers'!$H$4:$KM$4,CZ$3,'English Scores- Leveled papers'!$H69:$KM69)))</f>
        <is>
          <t/>
        </is>
      </c>
      <c r="DA67" s="319" t="inlineStr">
        <f aca="false">IF($B67="","",IF(COUNTIFS('English Scores- Leveled papers'!$H$4:$KM$4,DA$3,'English Scores- Leveled papers'!$H69:$KM69,"&lt;&gt;")=0,"",SUMIF('English Scores- Leveled papers'!$H$4:$KM$4,DA$3,'English Scores- Leveled papers'!$H69:$KM69)))</f>
        <is>
          <t/>
        </is>
      </c>
      <c r="DB67" s="319" t="inlineStr">
        <f aca="false">IF($B67="","",IF(COUNTIFS('English Scores- Leveled papers'!$H$4:$KM$4,DB$3,'English Scores- Leveled papers'!$H69:$KM69,"&lt;&gt;")=0,"",SUMIF('English Scores- Leveled papers'!$H$4:$KM$4,DB$3,'English Scores- Leveled papers'!$H69:$KM69)))</f>
        <is>
          <t/>
        </is>
      </c>
      <c r="DC67" s="319" t="inlineStr">
        <f aca="false">IF($B67="","",IF(COUNTIFS('English Scores- Leveled papers'!$H$4:$KM$4,DC$3,'English Scores- Leveled papers'!$H69:$KM69,"&lt;&gt;")=0,"",SUMIF('English Scores- Leveled papers'!$H$4:$KM$4,DC$3,'English Scores- Leveled papers'!$H69:$KM69)))</f>
        <is>
          <t/>
        </is>
      </c>
      <c r="DD67" s="319" t="inlineStr">
        <f aca="false">IF($B67="","",IF(COUNTIFS('English Scores- Leveled papers'!$H$4:$KM$4,DD$3,'English Scores- Leveled papers'!$H69:$KM69,"&lt;&gt;")=0,"",SUMIF('English Scores- Leveled papers'!$H$4:$KM$4,DD$3,'English Scores- Leveled papers'!$H69:$KM69)))</f>
        <is>
          <t/>
        </is>
      </c>
      <c r="DE67" s="319" t="inlineStr">
        <f aca="false">IF($B67="","",IF(COUNTIFS('English Scores- Leveled papers'!$H$4:$KM$4,DE$3,'English Scores- Leveled papers'!$H69:$KM69,"&lt;&gt;")=0,"",SUMIF('English Scores- Leveled papers'!$H$4:$KM$4,DE$3,'English Scores- Leveled papers'!$H69:$KM69)))</f>
        <is>
          <t/>
        </is>
      </c>
      <c r="DF67" s="319" t="inlineStr">
        <f aca="false">IF($B67="","",IF(COUNTIFS('English Scores- Leveled papers'!$H$4:$KM$4,DF$3,'English Scores- Leveled papers'!$H69:$KM69,"&lt;&gt;")=0,"",SUMIF('English Scores- Leveled papers'!$H$4:$KM$4,DF$3,'English Scores- Leveled papers'!$H69:$KM69)))</f>
        <is>
          <t/>
        </is>
      </c>
      <c r="DG67" s="319" t="inlineStr">
        <f aca="false">IF($B67="","",IF(COUNTIFS('English Scores- Leveled papers'!$H$4:$KM$4,DG$3,'English Scores- Leveled papers'!$H69:$KM69,"&lt;&gt;")=0,"",SUMIF('English Scores- Leveled papers'!$H$4:$KM$4,DG$3,'English Scores- Leveled papers'!$H69:$KM69)))</f>
        <is>
          <t/>
        </is>
      </c>
      <c r="DH67" s="319" t="inlineStr">
        <f aca="false">IF($B67="","",IF(COUNTIFS('English Scores- Leveled papers'!$H$4:$KM$4,DH$3,'English Scores- Leveled papers'!$H69:$KM69,"&lt;&gt;")=0,"",SUMIF('English Scores- Leveled papers'!$H$4:$KM$4,DH$3,'English Scores- Leveled papers'!$H69:$KM69)))</f>
        <is>
          <t/>
        </is>
      </c>
      <c r="DI67" s="319" t="inlineStr">
        <f aca="false">IF($B67="","",IF(COUNTIFS('English Scores- Leveled papers'!$H$4:$KM$4,DI$3,'English Scores- Leveled papers'!$H69:$KM69,"&lt;&gt;")=0,"",SUMIF('English Scores- Leveled papers'!$H$4:$KM$4,DI$3,'English Scores- Leveled papers'!$H69:$KM69)))</f>
        <is>
          <t/>
        </is>
      </c>
      <c r="DJ67" s="319" t="inlineStr">
        <f aca="false">IF($B67="","",IF(COUNTIFS('English Scores- Leveled papers'!$H$4:$KM$4,DJ$3,'English Scores- Leveled papers'!$H69:$KM69,"&lt;&gt;")=0,"",SUMIF('English Scores- Leveled papers'!$H$4:$KM$4,DJ$3,'English Scores- Leveled papers'!$H69:$KM69)))</f>
        <is>
          <t/>
        </is>
      </c>
      <c r="DK67" s="319" t="inlineStr">
        <f aca="false">IF($B67="","",IF(COUNTIFS('English Scores- Leveled papers'!$H$4:$KM$4,DK$3,'English Scores- Leveled papers'!$H69:$KM69,"&lt;&gt;")=0,"",SUMIF('English Scores- Leveled papers'!$H$4:$KM$4,DK$3,'English Scores- Leveled papers'!$H69:$KM69)))</f>
        <is>
          <t/>
        </is>
      </c>
      <c r="DL67" s="319" t="inlineStr">
        <f aca="false">IF($B67="","",IF(COUNTIFS('English Scores- Leveled papers'!$H$4:$KM$4,DL$3,'English Scores- Leveled papers'!$H69:$KM69,"&lt;&gt;")=0,"",SUMIF('English Scores- Leveled papers'!$H$4:$KM$4,DL$3,'English Scores- Leveled papers'!$H69:$KM69)))</f>
        <is>
          <t/>
        </is>
      </c>
      <c r="DM67" s="319" t="inlineStr">
        <f aca="false">IF($B67="","",IF(COUNTIFS('English Scores- Leveled papers'!$H$4:$KM$4,DM$3,'English Scores- Leveled papers'!$H69:$KM69,"&lt;&gt;")=0,"",SUMIF('English Scores- Leveled papers'!$H$4:$KM$4,DM$3,'English Scores- Leveled papers'!$H69:$KM69)))</f>
        <is>
          <t/>
        </is>
      </c>
      <c r="DN67" s="319" t="inlineStr">
        <f aca="false">IF($B67="","",IF(COUNTIFS('English Scores- Leveled papers'!$H$4:$KM$4,DN$3,'English Scores- Leveled papers'!$H69:$KM69,"&lt;&gt;")=0,"",SUMIF('English Scores- Leveled papers'!$H$4:$KM$4,DN$3,'English Scores- Leveled papers'!$H69:$KM69)))</f>
        <is>
          <t/>
        </is>
      </c>
      <c r="DO67" s="319" t="inlineStr">
        <f aca="false">IF($B67="","",IF(COUNTIFS('English Scores- Leveled papers'!$H$4:$KM$4,DO$3,'English Scores- Leveled papers'!$H69:$KM69,"&lt;&gt;")=0,"",SUMIF('English Scores- Leveled papers'!$H$4:$KM$4,DO$3,'English Scores- Leveled papers'!$H69:$KM69)))</f>
        <is>
          <t/>
        </is>
      </c>
      <c r="DP67" s="319" t="inlineStr">
        <f aca="false">IF($B67="","",IF(COUNTIFS('English Scores- Leveled papers'!$H$4:$KM$4,DP$3,'English Scores- Leveled papers'!$H69:$KM69,"&lt;&gt;")=0,"",SUMIF('English Scores- Leveled papers'!$H$4:$KM$4,DP$3,'English Scores- Leveled papers'!$H69:$KM69)))</f>
        <is>
          <t/>
        </is>
      </c>
      <c r="DQ67" s="320" t="inlineStr">
        <f aca="false">IF($B67="","",IF(COUNTIFS('English Scores- Leveled papers'!$H$4:$KM$4,DQ$3,'English Scores- Leveled papers'!$H69:$KM69,"&lt;&gt;")=0,"",SUMIF('English Scores- Leveled papers'!$H$4:$KM$4,DQ$3,'English Scores- Leveled papers'!$H69:$KM69)))</f>
        <is>
          <t/>
        </is>
      </c>
      <c r="DR67" s="321" t="inlineStr">
        <f aca="false">IF('Cover Sheet'!$AC$6="6th", 'Eng GLA 6th, 7th, 8th'!D70, "")</f>
        <is>
          <t/>
        </is>
      </c>
      <c r="DU67" s="319" t="inlineStr">
        <f aca="false">IF($B67="","",IF(COUNTIFS('Eng GLA 6th, 7th, 8th'!$E$4:$DV$4,DU$3,'Eng GLA 6th, 7th, 8th'!$E70:$DV70,"&lt;&gt;")=0,"",SUMIF('Eng GLA 6th, 7th, 8th'!$E$4:$DV$4,DU$3,'Eng GLA 6th, 7th, 8th'!$E70:$DV70)))</f>
        <is>
          <t/>
        </is>
      </c>
      <c r="DV67" s="319" t="inlineStr">
        <f aca="false">IF($B67="","",IF(COUNTIFS('Eng GLA 6th, 7th, 8th'!$E$4:$DV$4,DV$3,'Eng GLA 6th, 7th, 8th'!$E70:$DV70,"&lt;&gt;")=0,"",SUMIF('Eng GLA 6th, 7th, 8th'!$E$4:$DV$4,DV$3,'Eng GLA 6th, 7th, 8th'!$E70:$DV70)))</f>
        <is>
          <t/>
        </is>
      </c>
      <c r="DW67" s="319" t="inlineStr">
        <f aca="false">IF($B67="","",IF(COUNTIFS('Eng GLA 6th, 7th, 8th'!$E$4:$DV$4,DW$3,'Eng GLA 6th, 7th, 8th'!$E70:$DV70,"&lt;&gt;")=0,"",SUMIF('Eng GLA 6th, 7th, 8th'!$E$4:$DV$4,DW$3,'Eng GLA 6th, 7th, 8th'!$E70:$DV70)))</f>
        <is>
          <t/>
        </is>
      </c>
      <c r="DX67" s="319" t="inlineStr">
        <f aca="false">IF($B67="","",IF(COUNTIFS('Eng GLA 6th, 7th, 8th'!$E$4:$DV$4,DX$3,'Eng GLA 6th, 7th, 8th'!$E70:$DV70,"&lt;&gt;")=0,"",SUMIF('Eng GLA 6th, 7th, 8th'!$E$4:$DV$4,DX$3,'Eng GLA 6th, 7th, 8th'!$E70:$DV70)))</f>
        <is>
          <t/>
        </is>
      </c>
      <c r="DY67" s="319" t="inlineStr">
        <f aca="false">IF($B67="","",IF(COUNTIFS('Eng GLA 6th, 7th, 8th'!$E$4:$DV$4,DY$3,'Eng GLA 6th, 7th, 8th'!$E70:$DV70,"&lt;&gt;")=0,"",SUMIF('Eng GLA 6th, 7th, 8th'!$E$4:$DV$4,DY$3,'Eng GLA 6th, 7th, 8th'!$E70:$DV70)))</f>
        <is>
          <t/>
        </is>
      </c>
      <c r="DZ67" s="319" t="inlineStr">
        <f aca="false">IF($B67="","",IF(COUNTIFS('Eng GLA 6th, 7th, 8th'!$E$4:$DV$4,DZ$3,'Eng GLA 6th, 7th, 8th'!$E70:$DV70,"&lt;&gt;")=0,"",SUMIF('Eng GLA 6th, 7th, 8th'!$E$4:$DV$4,DZ$3,'Eng GLA 6th, 7th, 8th'!$E70:$DV70)))</f>
        <is>
          <t/>
        </is>
      </c>
      <c r="EA67" s="319" t="inlineStr">
        <f aca="false">IF($B67="","",IF(COUNTIFS('Eng GLA 6th, 7th, 8th'!$E$4:$DV$4,EA$3,'Eng GLA 6th, 7th, 8th'!$E70:$DV70,"&lt;&gt;")=0,"",SUMIF('Eng GLA 6th, 7th, 8th'!$E$4:$DV$4,EA$3,'Eng GLA 6th, 7th, 8th'!$E70:$DV70)))</f>
        <is>
          <t/>
        </is>
      </c>
      <c r="EB67" s="319" t="inlineStr">
        <f aca="false">IF($B67="","",IF(COUNTIFS('Eng GLA 6th, 7th, 8th'!$E$4:$DV$4,EB$3,'Eng GLA 6th, 7th, 8th'!$E70:$DV70,"&lt;&gt;")=0,"",SUMIF('Eng GLA 6th, 7th, 8th'!$E$4:$DV$4,EB$3,'Eng GLA 6th, 7th, 8th'!$E70:$DV70)))</f>
        <is>
          <t/>
        </is>
      </c>
      <c r="EC67" s="319" t="inlineStr">
        <f aca="false">IF($B67="","",IF(COUNTIFS('Eng GLA 6th, 7th, 8th'!$E$4:$DV$4,EC$3,'Eng GLA 6th, 7th, 8th'!$E70:$DV70,"&lt;&gt;")=0,"",SUMIF('Eng GLA 6th, 7th, 8th'!$E$4:$DV$4,EC$3,'Eng GLA 6th, 7th, 8th'!$E70:$DV70)))</f>
        <is>
          <t/>
        </is>
      </c>
      <c r="ED67" s="319" t="inlineStr">
        <f aca="false">IF($B67="","",IF(COUNTIFS('Eng GLA 6th, 7th, 8th'!$E$4:$DV$4,ED$3,'Eng GLA 6th, 7th, 8th'!$E70:$DV70,"&lt;&gt;")=0,"",SUMIF('Eng GLA 6th, 7th, 8th'!$E$4:$DV$4,ED$3,'Eng GLA 6th, 7th, 8th'!$E70:$DV70)))</f>
        <is>
          <t/>
        </is>
      </c>
      <c r="EE67" s="319" t="inlineStr">
        <f aca="false">IF($B67="","",IF(COUNTIFS('Eng GLA 6th, 7th, 8th'!$E$4:$DV$4,EE$3,'Eng GLA 6th, 7th, 8th'!$E70:$DV70,"&lt;&gt;")=0,"",SUMIF('Eng GLA 6th, 7th, 8th'!$E$4:$DV$4,EE$3,'Eng GLA 6th, 7th, 8th'!$E70:$DV70)))</f>
        <is>
          <t/>
        </is>
      </c>
      <c r="EF67" s="319" t="inlineStr">
        <f aca="false">IF($B67="","",IF(COUNTIFS('Eng GLA 6th, 7th, 8th'!$E$4:$DV$4,EF$3,'Eng GLA 6th, 7th, 8th'!$E70:$DV70,"&lt;&gt;")=0,"",SUMIF('Eng GLA 6th, 7th, 8th'!$E$4:$DV$4,EF$3,'Eng GLA 6th, 7th, 8th'!$E70:$DV70)))</f>
        <is>
          <t/>
        </is>
      </c>
      <c r="EG67" s="319" t="inlineStr">
        <f aca="false">IF($B67="","",IF(COUNTIFS('Eng GLA 6th, 7th, 8th'!$E$4:$DV$4,EG$3,'Eng GLA 6th, 7th, 8th'!$E70:$DV70,"&lt;&gt;")=0,"",SUMIF('Eng GLA 6th, 7th, 8th'!$E$4:$DV$4,EG$3,'Eng GLA 6th, 7th, 8th'!$E70:$DV70)))</f>
        <is>
          <t/>
        </is>
      </c>
      <c r="EH67" s="319" t="inlineStr">
        <f aca="false">IF($B67="","",IF(COUNTIFS('Eng GLA 6th, 7th, 8th'!$E$4:$DV$4,EH$3,'Eng GLA 6th, 7th, 8th'!$E70:$DV70,"&lt;&gt;")=0,"",SUMIF('Eng GLA 6th, 7th, 8th'!$E$4:$DV$4,EH$3,'Eng GLA 6th, 7th, 8th'!$E70:$DV70)))</f>
        <is>
          <t/>
        </is>
      </c>
      <c r="EI67" s="319" t="inlineStr">
        <f aca="false">IF($B67="","",IF(COUNTIFS('Eng GLA 6th, 7th, 8th'!$E$4:$DV$4,EI$3,'Eng GLA 6th, 7th, 8th'!$E70:$DV70,"&lt;&gt;")=0,"",SUMIF('Eng GLA 6th, 7th, 8th'!$E$4:$DV$4,EI$3,'Eng GLA 6th, 7th, 8th'!$E70:$DV70)))</f>
        <is>
          <t/>
        </is>
      </c>
      <c r="EJ67" s="322" t="inlineStr">
        <f aca="false">IF('Cover Sheet'!$AC$6="7th", 'Eng GLA 6th, 7th, 8th'!AQ70, "")</f>
        <is>
          <t/>
        </is>
      </c>
      <c r="EK67" s="319" t="inlineStr">
        <f aca="false">IF($B67="","",IF(COUNTIFS('Eng GLA 6th, 7th, 8th'!$E$4:$DV$4,EK$3,'Eng GLA 6th, 7th, 8th'!$E70:$DV70,"&lt;&gt;")=0,"",SUMIF('Eng GLA 6th, 7th, 8th'!$E$4:$DV$4,EK$3,'Eng GLA 6th, 7th, 8th'!$E70:$DV70)))</f>
        <is>
          <t/>
        </is>
      </c>
      <c r="EL67" s="319" t="inlineStr">
        <f aca="false">IF($B67="","",IF(COUNTIFS('Eng GLA 6th, 7th, 8th'!$E$4:$DV$4,EL$3,'Eng GLA 6th, 7th, 8th'!$E70:$DV70,"&lt;&gt;")=0,"",SUMIF('Eng GLA 6th, 7th, 8th'!$E$4:$DV$4,EL$3,'Eng GLA 6th, 7th, 8th'!$E70:$DV70)))</f>
        <is>
          <t/>
        </is>
      </c>
      <c r="EM67" s="319" t="inlineStr">
        <f aca="false">IF($B67="","",IF(COUNTIFS('Eng GLA 6th, 7th, 8th'!$E$4:$DV$4,EM$3,'Eng GLA 6th, 7th, 8th'!$E70:$DV70,"&lt;&gt;")=0,"",SUMIF('Eng GLA 6th, 7th, 8th'!$E$4:$DV$4,EM$3,'Eng GLA 6th, 7th, 8th'!$E70:$DV70)))</f>
        <is>
          <t/>
        </is>
      </c>
      <c r="EN67" s="319" t="inlineStr">
        <f aca="false">IF($B67="","",IF(COUNTIFS('Eng GLA 6th, 7th, 8th'!$E$4:$DV$4,EN$3,'Eng GLA 6th, 7th, 8th'!$E70:$DV70,"&lt;&gt;")=0,"",SUMIF('Eng GLA 6th, 7th, 8th'!$E$4:$DV$4,EN$3,'Eng GLA 6th, 7th, 8th'!$E70:$DV70)))</f>
        <is>
          <t/>
        </is>
      </c>
      <c r="EO67" s="319" t="inlineStr">
        <f aca="false">IF($B67="","",IF(COUNTIFS('Eng GLA 6th, 7th, 8th'!$E$4:$DV$4,EO$3,'Eng GLA 6th, 7th, 8th'!$E70:$DV70,"&lt;&gt;")=0,"",SUMIF('Eng GLA 6th, 7th, 8th'!$E$4:$DV$4,EO$3,'Eng GLA 6th, 7th, 8th'!$E70:$DV70)))</f>
        <is>
          <t/>
        </is>
      </c>
      <c r="EP67" s="319" t="inlineStr">
        <f aca="false">IF($B67="","",IF(COUNTIFS('Eng GLA 6th, 7th, 8th'!$E$4:$DV$4,EP$3,'Eng GLA 6th, 7th, 8th'!$E70:$DV70,"&lt;&gt;")=0,"",SUMIF('Eng GLA 6th, 7th, 8th'!$E$4:$DV$4,EP$3,'Eng GLA 6th, 7th, 8th'!$E70:$DV70)))</f>
        <is>
          <t/>
        </is>
      </c>
      <c r="EQ67" s="319" t="inlineStr">
        <f aca="false">IF($B67="","",IF(COUNTIFS('Eng GLA 6th, 7th, 8th'!$E$4:$DV$4,EQ$3,'Eng GLA 6th, 7th, 8th'!$E70:$DV70,"&lt;&gt;")=0,"",SUMIF('Eng GLA 6th, 7th, 8th'!$E$4:$DV$4,EQ$3,'Eng GLA 6th, 7th, 8th'!$E70:$DV70)))</f>
        <is>
          <t/>
        </is>
      </c>
      <c r="ER67" s="319" t="inlineStr">
        <f aca="false">IF($B67="","",IF(COUNTIFS('Eng GLA 6th, 7th, 8th'!$E$4:$DV$4,ER$3,'Eng GLA 6th, 7th, 8th'!$E70:$DV70,"&lt;&gt;")=0,"",SUMIF('Eng GLA 6th, 7th, 8th'!$E$4:$DV$4,ER$3,'Eng GLA 6th, 7th, 8th'!$E70:$DV70)))</f>
        <is>
          <t/>
        </is>
      </c>
      <c r="ES67" s="319" t="inlineStr">
        <f aca="false">IF($B67="","",IF(COUNTIFS('Eng GLA 6th, 7th, 8th'!$E$4:$DV$4,ES$3,'Eng GLA 6th, 7th, 8th'!$E70:$DV70,"&lt;&gt;")=0,"",SUMIF('Eng GLA 6th, 7th, 8th'!$E$4:$DV$4,ES$3,'Eng GLA 6th, 7th, 8th'!$E70:$DV70)))</f>
        <is>
          <t/>
        </is>
      </c>
      <c r="ET67" s="319" t="inlineStr">
        <f aca="false">IF($B67="","",IF(COUNTIFS('Eng GLA 6th, 7th, 8th'!$E$4:$DV$4,ET$3,'Eng GLA 6th, 7th, 8th'!$E70:$DV70,"&lt;&gt;")=0,"",SUMIF('Eng GLA 6th, 7th, 8th'!$E$4:$DV$4,ET$3,'Eng GLA 6th, 7th, 8th'!$E70:$DV70)))</f>
        <is>
          <t/>
        </is>
      </c>
      <c r="EU67" s="319" t="inlineStr">
        <f aca="false">IF($B67="","",IF(COUNTIFS('Eng GLA 6th, 7th, 8th'!$E$4:$DV$4,EU$3,'Eng GLA 6th, 7th, 8th'!$E70:$DV70,"&lt;&gt;")=0,"",SUMIF('Eng GLA 6th, 7th, 8th'!$E$4:$DV$4,EU$3,'Eng GLA 6th, 7th, 8th'!$E70:$DV70)))</f>
        <is>
          <t/>
        </is>
      </c>
      <c r="EV67" s="319" t="inlineStr">
        <f aca="false">IF($B67="","",IF(COUNTIFS('Eng GLA 6th, 7th, 8th'!$E$4:$DV$4,EV$3,'Eng GLA 6th, 7th, 8th'!$E70:$DV70,"&lt;&gt;")=0,"",SUMIF('Eng GLA 6th, 7th, 8th'!$E$4:$DV$4,EV$3,'Eng GLA 6th, 7th, 8th'!$E70:$DV70)))</f>
        <is>
          <t/>
        </is>
      </c>
      <c r="EW67" s="319" t="inlineStr">
        <f aca="false">IF($B67="","",IF(COUNTIFS('Eng GLA 6th, 7th, 8th'!$E$4:$DV$4,EW$3,'Eng GLA 6th, 7th, 8th'!$E70:$DV70,"&lt;&gt;")=0,"",SUMIF('Eng GLA 6th, 7th, 8th'!$E$4:$DV$4,EW$3,'Eng GLA 6th, 7th, 8th'!$E70:$DV70)))</f>
        <is>
          <t/>
        </is>
      </c>
      <c r="EX67" s="319" t="inlineStr">
        <f aca="false">IF($B67="","",IF(COUNTIFS('Eng GLA 6th, 7th, 8th'!$E$4:$DV$4,EX$3,'Eng GLA 6th, 7th, 8th'!$E70:$DV70,"&lt;&gt;")=0,"",SUMIF('Eng GLA 6th, 7th, 8th'!$E$4:$DV$4,EX$3,'Eng GLA 6th, 7th, 8th'!$E70:$DV70)))</f>
        <is>
          <t/>
        </is>
      </c>
      <c r="EY67" s="319" t="inlineStr">
        <f aca="false">IF($B67="","",IF(COUNTIFS('Eng GLA 6th, 7th, 8th'!$E$4:$DV$4,EY$3,'Eng GLA 6th, 7th, 8th'!$E70:$DV70,"&lt;&gt;")=0,"",SUMIF('Eng GLA 6th, 7th, 8th'!$E$4:$DV$4,EY$3,'Eng GLA 6th, 7th, 8th'!$E70:$DV70)))</f>
        <is>
          <t/>
        </is>
      </c>
      <c r="EZ67" s="322" t="inlineStr">
        <f aca="false">IF('Cover Sheet'!$AC$6="8th", 'Eng GLA 6th, 7th, 8th'!CG70, "")</f>
        <is>
          <t/>
        </is>
      </c>
      <c r="FA67" s="319" t="inlineStr">
        <f aca="false">IF($B67="","",IF(COUNTIFS('Eng GLA 6th, 7th, 8th'!$E$4:$DV$4,FA$3,'Eng GLA 6th, 7th, 8th'!$E70:$DV70,"&lt;&gt;")=0,"",SUMIF('Eng GLA 6th, 7th, 8th'!$E$4:$DV$4,FA$3,'Eng GLA 6th, 7th, 8th'!$E70:$DV70)))</f>
        <is>
          <t/>
        </is>
      </c>
      <c r="FB67" s="319" t="inlineStr">
        <f aca="false">IF($B67="","",IF(COUNTIFS('Eng GLA 6th, 7th, 8th'!$E$4:$DV$4,FB$3,'Eng GLA 6th, 7th, 8th'!$E70:$DV70,"&lt;&gt;")=0,"",SUMIF('Eng GLA 6th, 7th, 8th'!$E$4:$DV$4,FB$3,'Eng GLA 6th, 7th, 8th'!$E70:$DV70)))</f>
        <is>
          <t/>
        </is>
      </c>
      <c r="FC67" s="319" t="inlineStr">
        <f aca="false">IF($B67="","",IF(COUNTIFS('Eng GLA 6th, 7th, 8th'!$E$4:$DV$4,FC$3,'Eng GLA 6th, 7th, 8th'!$E70:$DV70,"&lt;&gt;")=0,"",SUMIF('Eng GLA 6th, 7th, 8th'!$E$4:$DV$4,FC$3,'Eng GLA 6th, 7th, 8th'!$E70:$DV70)))</f>
        <is>
          <t/>
        </is>
      </c>
      <c r="FD67" s="319" t="inlineStr">
        <f aca="false">IF($B67="","",IF(COUNTIFS('Eng GLA 6th, 7th, 8th'!$E$4:$DV$4,FD$3,'Eng GLA 6th, 7th, 8th'!$E70:$DV70,"&lt;&gt;")=0,"",SUMIF('Eng GLA 6th, 7th, 8th'!$E$4:$DV$4,FD$3,'Eng GLA 6th, 7th, 8th'!$E70:$DV70)))</f>
        <is>
          <t/>
        </is>
      </c>
      <c r="FE67" s="319" t="inlineStr">
        <f aca="false">IF($B67="","",IF(COUNTIFS('Eng GLA 6th, 7th, 8th'!$E$4:$DV$4,FE$3,'Eng GLA 6th, 7th, 8th'!$E70:$DV70,"&lt;&gt;")=0,"",SUMIF('Eng GLA 6th, 7th, 8th'!$E$4:$DV$4,FE$3,'Eng GLA 6th, 7th, 8th'!$E70:$DV70)))</f>
        <is>
          <t/>
        </is>
      </c>
      <c r="FF67" s="319" t="inlineStr">
        <f aca="false">IF($B67="","",IF(COUNTIFS('Eng GLA 6th, 7th, 8th'!$E$4:$DV$4,FF$3,'Eng GLA 6th, 7th, 8th'!$E70:$DV70,"&lt;&gt;")=0,"",SUMIF('Eng GLA 6th, 7th, 8th'!$E$4:$DV$4,FF$3,'Eng GLA 6th, 7th, 8th'!$E70:$DV70)))</f>
        <is>
          <t/>
        </is>
      </c>
      <c r="FG67" s="319" t="inlineStr">
        <f aca="false">IF($B67="","",IF(COUNTIFS('Eng GLA 6th, 7th, 8th'!$E$4:$DV$4,FG$3,'Eng GLA 6th, 7th, 8th'!$E70:$DV70,"&lt;&gt;")=0,"",SUMIF('Eng GLA 6th, 7th, 8th'!$E$4:$DV$4,FG$3,'Eng GLA 6th, 7th, 8th'!$E70:$DV70)))</f>
        <is>
          <t/>
        </is>
      </c>
      <c r="FH67" s="319" t="inlineStr">
        <f aca="false">IF($B67="","",IF(COUNTIFS('Eng GLA 6th, 7th, 8th'!$E$4:$DV$4,FH$3,'Eng GLA 6th, 7th, 8th'!$E70:$DV70,"&lt;&gt;")=0,"",SUMIF('Eng GLA 6th, 7th, 8th'!$E$4:$DV$4,FH$3,'Eng GLA 6th, 7th, 8th'!$E70:$DV70)))</f>
        <is>
          <t/>
        </is>
      </c>
      <c r="FI67" s="319" t="inlineStr">
        <f aca="false">IF($B67="","",IF(COUNTIFS('Eng GLA 6th, 7th, 8th'!$E$4:$DV$4,FI$3,'Eng GLA 6th, 7th, 8th'!$E70:$DV70,"&lt;&gt;")=0,"",SUMIF('Eng GLA 6th, 7th, 8th'!$E$4:$DV$4,FI$3,'Eng GLA 6th, 7th, 8th'!$E70:$DV70)))</f>
        <is>
          <t/>
        </is>
      </c>
      <c r="FJ67" s="319" t="inlineStr">
        <f aca="false">IF($B67="","",IF(COUNTIFS('Eng GLA 6th, 7th, 8th'!$E$4:$DV$4,FJ$3,'Eng GLA 6th, 7th, 8th'!$E70:$DV70,"&lt;&gt;")=0,"",SUMIF('Eng GLA 6th, 7th, 8th'!$E$4:$DV$4,FJ$3,'Eng GLA 6th, 7th, 8th'!$E70:$DV70)))</f>
        <is>
          <t/>
        </is>
      </c>
      <c r="FK67" s="319" t="inlineStr">
        <f aca="false">IF($B67="","",IF(COUNTIFS('Eng GLA 6th, 7th, 8th'!$E$4:$DV$4,FK$3,'Eng GLA 6th, 7th, 8th'!$E70:$DV70,"&lt;&gt;")=0,"",SUMIF('Eng GLA 6th, 7th, 8th'!$E$4:$DV$4,FK$3,'Eng GLA 6th, 7th, 8th'!$E70:$DV70)))</f>
        <is>
          <t/>
        </is>
      </c>
      <c r="FL67" s="319" t="inlineStr">
        <f aca="false">IF($B67="","",IF(COUNTIFS('Eng GLA 6th, 7th, 8th'!$E$4:$DV$4,FL$3,'Eng GLA 6th, 7th, 8th'!$E70:$DV70,"&lt;&gt;")=0,"",SUMIF('Eng GLA 6th, 7th, 8th'!$E$4:$DV$4,FL$3,'Eng GLA 6th, 7th, 8th'!$E70:$DV70)))</f>
        <is>
          <t/>
        </is>
      </c>
      <c r="FM67" s="319" t="inlineStr">
        <f aca="false">IF($B67="","",IF(COUNTIFS('Eng GLA 6th, 7th, 8th'!$E$4:$DV$4,FM$3,'Eng GLA 6th, 7th, 8th'!$E70:$DV70,"&lt;&gt;")=0,"",SUMIF('Eng GLA 6th, 7th, 8th'!$E$4:$DV$4,FM$3,'Eng GLA 6th, 7th, 8th'!$E70:$DV70)))</f>
        <is>
          <t/>
        </is>
      </c>
      <c r="FN67" s="319" t="inlineStr">
        <f aca="false">IF($B67="","",IF(COUNTIFS('Eng GLA 6th, 7th, 8th'!$E$4:$DV$4,FN$3,'Eng GLA 6th, 7th, 8th'!$E70:$DV70,"&lt;&gt;")=0,"",SUMIF('Eng GLA 6th, 7th, 8th'!$E$4:$DV$4,FN$3,'Eng GLA 6th, 7th, 8th'!$E70:$DV70)))</f>
        <is>
          <t/>
        </is>
      </c>
      <c r="FO67" s="319" t="inlineStr">
        <f aca="false">IF($B67="","",IF(COUNTIFS('Eng GLA 6th, 7th, 8th'!$E$4:$DV$4,FO$3,'Eng GLA 6th, 7th, 8th'!$E70:$DV70,"&lt;&gt;")=0,"",SUMIF('Eng GLA 6th, 7th, 8th'!$E$4:$DV$4,FO$3,'Eng GLA 6th, 7th, 8th'!$E70:$DV70)))</f>
        <is>
          <t/>
        </is>
      </c>
    </row>
    <row r="68" customFormat="false" ht="12.75" hidden="false" customHeight="true" outlineLevel="0" collapsed="false">
      <c r="A68" s="315" t="n">
        <v>64</v>
      </c>
      <c r="B68" s="315" t="inlineStr">
        <f aca="false">'English Scores- Leveled papers'!B70</f>
        <is>
          <t/>
        </is>
      </c>
      <c r="C68" s="315"/>
      <c r="D68" s="316" t="inlineStr">
        <f aca="false">IF(OR(B68="",H68="",'Cover Sheet'!E68=""),"",'Cover Sheet'!E68)</f>
        <is>
          <t/>
        </is>
      </c>
      <c r="E68" s="316" t="inlineStr">
        <f aca="false">IF(OR(B68="",H68="",'Cover Sheet'!F68=""),"",'Cover Sheet'!F68)</f>
        <is>
          <t/>
        </is>
      </c>
      <c r="F68" s="316" t="inlineStr">
        <f aca="false">IF(OR(B68="",H68="",'Cover Sheet'!H68=""),"",'Cover Sheet'!H68)</f>
        <is>
          <t/>
        </is>
      </c>
      <c r="G68" s="316"/>
      <c r="H68" s="316" t="inlineStr">
        <f aca="false">IF(OR(B68="",COUNT('English Scores- Leveled papers'!H70:KM70)=0),"",IF((AND(AB68&gt;=(70/100),AB68&lt;1.1)),9,IF((AND(AA68&gt;=(70/100),AA68&lt;1.1)),8,IF((AND(Z68&gt;=(70/100),Z68&lt;1.1)),7,IF((AND(Y68&gt;=(70/100),Y68&lt;1.1)),6,IF(AND(X68&gt;=0.7,X68&lt;1.1),5.5,IF(AND(W68&gt;=0.7,W68&lt;1.1),5,IF(AND(V68&gt;=0.7,V68&lt;1.1),4.5,IF(AND(U68&gt;=0.7,U68&lt;1.1),4,IF(AND(T68&gt;=0.7,T68&lt;1.1),3.5,IF(AND(S68&gt;=0.7,S68&lt;1.1),3,IF(AND(R68&gt;=0.7,R68&lt;1.1),2.5,IF(AND(Q68&gt;=0.7,Q68&lt;1.1),2,IF(AND(P68&gt;=0.7,P68&lt;1.1),1.5,IF(AND(O68&gt;=0.7,O68&lt;1.1),1,IF(AND(N68&gt;=0.7,N68&lt;1.1),0.5,IF(AND(M68&gt;=0.7,M68&lt;1.1),0.2,IF(AND(L68&gt;=0.7,L68&lt;1.1),0,IF(COUNT('English Scores- Leveled papers'!H70:M70)=0,"",-0.5)))))))))))))))))))</f>
        <is>
          <t/>
        </is>
      </c>
      <c r="I68" s="317" t="str">
        <f aca="false">IFERROR(IF(OR(B68="",H68=""),"",IF((AND(AB68&gt;=(70/100),AB68&lt;1.1)),AB68,IF(AND((AA68)&gt;=(70/100),AA68&lt;1.1),AA68,IF((AND((Z68)&gt;=(70/100),Z68&lt;1.1)),Z68,IF(AND((Y68)&gt;=(70/100),Y68&lt;1.1),Y68,IF(AND(X68&gt;=0.7,X68&lt;1.1),X68,IF(AND((W68)&gt;=0.7,W68&lt;1.1),W68,IF(AND((V68)&gt;=0.7,V68&lt;1.1),V68,IF(AND((U68)&gt;=0.7,U68&lt;1.1),U68,IF(AND((T68)&gt;=0.7,T68&lt;1.1),T68,IF(AND((S68)&gt;=0.7,S68&lt;1.1),S68,IF(AND((R68)&gt;=0.7,R68&lt;1.1),R68,IF(AND((Q68)&gt;=0.7,Q68&lt;1.1),Q68,IF(AND((P68)&gt;=0.7,P68&lt;1.1),P68,IF(AND((O68)&gt;=0.7,O68&lt;1.1),O68,IF(AND((N68)&gt;=0.7,N68&lt;1.1),N68,IF(AND((M68)&gt;=0.7,M68&lt;1.1),M68,IF(AND((L68)&gt;=0.7,L68&lt;1.1),L68,L68)))))))))))))))))),"")</f>
        <v/>
      </c>
      <c r="J68" s="317" t="str">
        <f aca="false">IF((OR(B68="",H68="")),"",IF(AND((AB68)&gt;=(70/100),AB68&lt;1.1),"",IF((AND((AA68)&gt;=(70/100),AA68&lt;1.1)),AB68,IF((AND((Z68)&gt;=(70/100),Z68&lt;1.1)),AA68,IF((AND((Y68)&gt;=(70/100),Y68&lt;1.1)),Z68,IF(AND((X68)&gt;=0.7,X68&lt;1.1),Y68,IF(AND((W68)&gt;=0.7,W68&lt;1.1),X68,IF(AND((V68)&gt;=0.7,V68&lt;1.1),W68,IF(AND((U68)&gt;=0.7,U68&lt;1.1),V68,IF(AND((T68)&gt;=0.7,T68&lt;1.1),U68,IF(AND((S68)&gt;=0.7,S68&lt;1.1),T68,IF(AND((R68)&gt;=0.7,R68&lt;1.1),S68,IF(AND((Q68)&gt;=0.7,Q68&lt;1.1),R68,IF(AND((P68)&gt;=0.7,P68&lt;1.1),Q68,IF(AND((O68)&gt;=0.7,O68&lt;1.1),P68,IF(AND((N68)&gt;=0.7,N68&lt;1.1),O68,IF(AND((M68)&gt;=0.7,M68&lt;1.1),N68,IF(AND((L68)&gt;=0.7,L68&lt;1.1),M68,""))))))))))))))))))</f>
        <v/>
      </c>
      <c r="K68" s="317" t="str">
        <f aca="false">IF((OR(B68="",H68="")),"",IF(AND((AB68)&gt;=(70/100),AB68&lt;1.1),AA68,IF((AND((AA68)&gt;=(70/100),AA68&lt;1.1)),Z68,IF((AND((Z68)&gt;=(70/100),Z68&lt;1.1)),Y68,IF((AND((Y68)&gt;=(70/100),Y68&lt;1.1)),X68,IF(AND((X68)&gt;=0.7,X68&lt;1.1),W68,IF(AND((W68)&gt;=0.7,W68&lt;1.1),V68,IF(AND((V68)&gt;=0.7,V68&lt;1.1),U68,IF(AND((U68)&gt;=0.7,U68&lt;1.1),T68,IF(AND((T68)&gt;=0.7,T68&lt;1.1),S68,IF(AND((S68)&gt;=0.7,S68&lt;1.1),R68,IF(AND((R68)&gt;=0.7,R68&lt;1.1),Q68,IF(AND((Q68)&gt;=0.7,Q68&lt;1.1),P68,IF(AND((P68)&gt;=0.7,P68&lt;1.1),O68,IF(AND((O68)&gt;=0.7,O68&lt;1.1),N68,IF(AND((N68)&gt;=0.7,N68&lt;1.1),M68,IF(AND((M68)&gt;=0.7,M68&lt;1.1),L68,IF(AND((L68)&gt;=0.7,L68&lt;1.1),"",""))))))))))))))))))</f>
        <v/>
      </c>
      <c r="L68" s="318" t="str">
        <f aca="false">IFERROR(IF((B68=""),"",(IF(COUNT(AC68:AG68)=0,"",ROUND(SUM(AC68:AG68)/SUM($AC$2:$AG$2),1)))),"")</f>
        <v/>
      </c>
      <c r="M68" s="318" t="str">
        <f aca="false">IFERROR(IF((B68=""),"",(IF(COUNT(AH68:AL68)=0,"",ROUND(SUM(AH68:AL68)/SUM($AH$2:$AL$2),1)))),"")</f>
        <v/>
      </c>
      <c r="N68" s="318" t="str">
        <f aca="false">IFERROR(IF((B68=""),"",(IF(COUNT(AM68:AQ68)=0,"",ROUND(SUM(AM68:AQ68)/SUM($AM$2:$AQ$2),1)))),"")</f>
        <v/>
      </c>
      <c r="O68" s="318" t="str">
        <f aca="false">IFERROR(IF((B68=""),"",(IF(COUNT(AR68:AV68)=0,"",ROUND(SUM(AR68:AV68)/SUM($AR$2:$AV$2),1)))),"")</f>
        <v/>
      </c>
      <c r="P68" s="318" t="str">
        <f aca="false">IFERROR(IF((B68=""),"",(IF(COUNT(AX68:BB68)=0,"",ROUND(SUM(AX68:BB68)/SUM($AX$2:$BB$2),1)))),"")</f>
        <v/>
      </c>
      <c r="Q68" s="318" t="str">
        <f aca="false">IFERROR(IF((B68=""),"",(IF(COUNT(BD68:BJ68)=0,"",ROUND(SUM(BD68:BJ68)/SUM($BD$2:$BJ$2),1)))),0)</f>
        <v/>
      </c>
      <c r="R68" s="318" t="str">
        <f aca="false">IFERROR(IF((B68=""),"",(IF(COUNT(BL68:BS68)=0,"",ROUND(SUM(BL68:BR68)/SUM($BL$2:$BR$2),1)))),0)</f>
        <v/>
      </c>
      <c r="S68" s="318" t="str">
        <f aca="false">IFERROR(IF((B68=""),"",(IF(COUNT(BT68:CB68)=0,"",ROUND(SUM(BT68:CA68)/SUM($BT$2:$CA$2),1)))),0)</f>
        <v/>
      </c>
      <c r="T68" s="318" t="str">
        <f aca="false">IFERROR(IF((B68=""),"",(IF(COUNT(CC68:CJ68)=0,"",ROUND(SUM(CC68:CI68)/SUM($CC$2:$CI$2),1)))),0)</f>
        <v/>
      </c>
      <c r="U68" s="318" t="str">
        <f aca="false">IFERROR(IF((B68=""),"",(IF(COUNT(CK68:CQ68)=0,"",ROUND(SUM(CK68:CQ68)/SUM($CK$2:$CQ$2),1)))),0)</f>
        <v/>
      </c>
      <c r="V68" s="318" t="str">
        <f aca="false">IFERROR(IF((B68=""),"",(IF(COUNT(CS68:CY68)=0,"",ROUND(SUM(CS68:CY68)/SUM($CS$2:$CY$2),1)))),0)</f>
        <v/>
      </c>
      <c r="W68" s="318" t="str">
        <f aca="false">IFERROR(IF((B68=""),"",(IF(COUNT(DA68:DI68)=0,"",ROUND(SUM(DA68:DI68)/SUM($DA$2:$DI$2),1)))),0)</f>
        <v/>
      </c>
      <c r="X68" s="318" t="str">
        <f aca="false">IFERROR(IF((B68=""),"",(IF(COUNT(DK68:DP68)=0,"",ROUND(SUM(DK68:DP68)/SUM($DK$2:$DP$2),1)))),0)</f>
        <v/>
      </c>
      <c r="Y68" s="318"/>
      <c r="Z68" s="318"/>
      <c r="AA68" s="318"/>
      <c r="AB68" s="318"/>
      <c r="AC68" s="319" t="inlineStr">
        <f aca="false">IF($B68="","",IF(COUNTIFS('English Scores- Leveled papers'!$H$4:$KM$4,AC$3,'English Scores- Leveled papers'!$H70:$KM70,"&lt;&gt;")=0,"",SUMIF('English Scores- Leveled papers'!$H$4:$KM$4,AC$3,'English Scores- Leveled papers'!$H70:$KM70)))</f>
        <is>
          <t/>
        </is>
      </c>
      <c r="AD68" s="319" t="inlineStr">
        <f aca="false">IF($B68="","",IF(COUNTIFS('English Scores- Leveled papers'!$H$4:$KM$4,AD$3,'English Scores- Leveled papers'!$H70:$KM70,"&lt;&gt;")=0,"",SUMIF('English Scores- Leveled papers'!$H$4:$KM$4,AD$3,'English Scores- Leveled papers'!$H70:$KM70)))</f>
        <is>
          <t/>
        </is>
      </c>
      <c r="AE68" s="319" t="inlineStr">
        <f aca="false">IF($B68="","",IF(COUNTIFS('English Scores- Leveled papers'!$H$4:$KM$4,AE$3,'English Scores- Leveled papers'!$H70:$KM70,"&lt;&gt;")=0,"",SUMIF('English Scores- Leveled papers'!$H$4:$KM$4,AE$3,'English Scores- Leveled papers'!$H70:$KM70)))</f>
        <is>
          <t/>
        </is>
      </c>
      <c r="AF68" s="319" t="inlineStr">
        <f aca="false">IF($B68="","",IF(COUNTIFS('English Scores- Leveled papers'!$H$4:$KM$4,AF$3,'English Scores- Leveled papers'!$H70:$KM70,"&lt;&gt;")=0,"",SUMIF('English Scores- Leveled papers'!$H$4:$KM$4,AF$3,'English Scores- Leveled papers'!$H70:$KM70)))</f>
        <is>
          <t/>
        </is>
      </c>
      <c r="AG68" s="319" t="inlineStr">
        <f aca="false">IF($B68="","",IF(COUNTIFS('English Scores- Leveled papers'!$H$4:$KM$4,AG$3,'English Scores- Leveled papers'!$H70:$KM70,"&lt;&gt;")=0,"",SUMIF('English Scores- Leveled papers'!$H$4:$KM$4,AG$3,'English Scores- Leveled papers'!$H70:$KM70)))</f>
        <is>
          <t/>
        </is>
      </c>
      <c r="AH68" s="319" t="inlineStr">
        <f aca="false">IF($B68="","",IF(COUNTIFS('English Scores- Leveled papers'!$H$4:$KM$4,AH$3,'English Scores- Leveled papers'!$H70:$KM70,"&lt;&gt;")=0,"",SUMIF('English Scores- Leveled papers'!$H$4:$KM$4,AH$3,'English Scores- Leveled papers'!$H70:$KM70)))</f>
        <is>
          <t/>
        </is>
      </c>
      <c r="AI68" s="319" t="inlineStr">
        <f aca="false">IF($B68="","",IF(COUNTIFS('English Scores- Leveled papers'!$H$4:$KM$4,AI$3,'English Scores- Leveled papers'!$H70:$KM70,"&lt;&gt;")=0,"",SUMIF('English Scores- Leveled papers'!$H$4:$KM$4,AI$3,'English Scores- Leveled papers'!$H70:$KM70)))</f>
        <is>
          <t/>
        </is>
      </c>
      <c r="AJ68" s="319" t="inlineStr">
        <f aca="false">IF($B68="","",IF(COUNTIFS('English Scores- Leveled papers'!$H$4:$KM$4,AJ$3,'English Scores- Leveled papers'!$H70:$KM70,"&lt;&gt;")=0,"",SUMIF('English Scores- Leveled papers'!$H$4:$KM$4,AJ$3,'English Scores- Leveled papers'!$H70:$KM70)))</f>
        <is>
          <t/>
        </is>
      </c>
      <c r="AK68" s="319" t="inlineStr">
        <f aca="false">IF($B68="","",IF(COUNTIFS('English Scores- Leveled papers'!$H$4:$KM$4,AK$3,'English Scores- Leveled papers'!$H70:$KM70,"&lt;&gt;")=0,"",SUMIF('English Scores- Leveled papers'!$H$4:$KM$4,AK$3,'English Scores- Leveled papers'!$H70:$KM70)))</f>
        <is>
          <t/>
        </is>
      </c>
      <c r="AL68" s="319" t="inlineStr">
        <f aca="false">IF($B68="","",IF(COUNTIFS('English Scores- Leveled papers'!$H$4:$KM$4,AL$3,'English Scores- Leveled papers'!$H70:$KM70,"&lt;&gt;")=0,"",SUMIF('English Scores- Leveled papers'!$H$4:$KM$4,AL$3,'English Scores- Leveled papers'!$H70:$KM70)))</f>
        <is>
          <t/>
        </is>
      </c>
      <c r="AM68" s="319" t="inlineStr">
        <f aca="false">IF($B68="","",IF(COUNTIFS('English Scores- Leveled papers'!$H$4:$KM$4,AM$3,'English Scores- Leveled papers'!$H70:$KM70,"&lt;&gt;")=0,"",SUMIF('English Scores- Leveled papers'!$H$4:$KM$4,AM$3,'English Scores- Leveled papers'!$H70:$KM70)))</f>
        <is>
          <t/>
        </is>
      </c>
      <c r="AN68" s="319" t="inlineStr">
        <f aca="false">IF($B68="","",IF(COUNTIFS('English Scores- Leveled papers'!$H$4:$KM$4,AN$3,'English Scores- Leveled papers'!$H70:$KM70,"&lt;&gt;")=0,"",SUMIF('English Scores- Leveled papers'!$H$4:$KM$4,AN$3,'English Scores- Leveled papers'!$H70:$KM70)))</f>
        <is>
          <t/>
        </is>
      </c>
      <c r="AO68" s="319" t="inlineStr">
        <f aca="false">IF($B68="","",IF(COUNTIFS('English Scores- Leveled papers'!$H$4:$KM$4,AO$3,'English Scores- Leveled papers'!$H70:$KM70,"&lt;&gt;")=0,"",SUMIF('English Scores- Leveled papers'!$H$4:$KM$4,AO$3,'English Scores- Leveled papers'!$H70:$KM70)))</f>
        <is>
          <t/>
        </is>
      </c>
      <c r="AP68" s="319" t="inlineStr">
        <f aca="false">IF($B68="","",IF(COUNTIFS('English Scores- Leveled papers'!$H$4:$KM$4,AP$3,'English Scores- Leveled papers'!$H70:$KM70,"&lt;&gt;")=0,"",SUMIF('English Scores- Leveled papers'!$H$4:$KM$4,AP$3,'English Scores- Leveled papers'!$H70:$KM70)))</f>
        <is>
          <t/>
        </is>
      </c>
      <c r="AQ68" s="319" t="inlineStr">
        <f aca="false">IF($B68="","",IF(COUNTIFS('English Scores- Leveled papers'!$H$4:$KM$4,AQ$3,'English Scores- Leveled papers'!$H70:$KM70,"&lt;&gt;")=0,"",SUMIF('English Scores- Leveled papers'!$H$4:$KM$4,AQ$3,'English Scores- Leveled papers'!$H70:$KM70)))</f>
        <is>
          <t/>
        </is>
      </c>
      <c r="AR68" s="319" t="inlineStr">
        <f aca="false">IF($B68="","",IF(COUNTIFS('English Scores- Leveled papers'!$H$4:$KM$4,AR$3,'English Scores- Leveled papers'!$H70:$KM70,"&lt;&gt;")=0,"",SUMIF('English Scores- Leveled papers'!$H$4:$KM$4,AR$3,'English Scores- Leveled papers'!$H70:$KM70)))</f>
        <is>
          <t/>
        </is>
      </c>
      <c r="AS68" s="319" t="inlineStr">
        <f aca="false">IF($B68="","",IF(COUNTIFS('English Scores- Leveled papers'!$H$4:$KM$4,AS$3,'English Scores- Leveled papers'!$H70:$KM70,"&lt;&gt;")=0,"",SUMIF('English Scores- Leveled papers'!$H$4:$KM$4,AS$3,'English Scores- Leveled papers'!$H70:$KM70)))</f>
        <is>
          <t/>
        </is>
      </c>
      <c r="AT68" s="319" t="inlineStr">
        <f aca="false">IF($B68="","",IF(COUNTIFS('English Scores- Leveled papers'!$H$4:$KM$4,AT$3,'English Scores- Leveled papers'!$H70:$KM70,"&lt;&gt;")=0,"",SUMIF('English Scores- Leveled papers'!$H$4:$KM$4,AT$3,'English Scores- Leveled papers'!$H70:$KM70)))</f>
        <is>
          <t/>
        </is>
      </c>
      <c r="AU68" s="319" t="inlineStr">
        <f aca="false">IF($B68="","",IF(COUNTIFS('English Scores- Leveled papers'!$H$4:$KM$4,AU$3,'English Scores- Leveled papers'!$H70:$KM70,"&lt;&gt;")=0,"",SUMIF('English Scores- Leveled papers'!$H$4:$KM$4,AU$3,'English Scores- Leveled papers'!$H70:$KM70)))</f>
        <is>
          <t/>
        </is>
      </c>
      <c r="AV68" s="319" t="inlineStr">
        <f aca="false">IF($B68="","",IF(COUNTIFS('English Scores- Leveled papers'!$H$4:$KM$4,AV$3,'English Scores- Leveled papers'!$H70:$KM70,"&lt;&gt;")=0,"",SUMIF('English Scores- Leveled papers'!$H$4:$KM$4,AV$3,'English Scores- Leveled papers'!$H70:$KM70)))</f>
        <is>
          <t/>
        </is>
      </c>
      <c r="AW68" s="319" t="inlineStr">
        <f aca="false">IF($B68="","",IF(COUNTIFS('English Scores- Leveled papers'!$H$4:$KM$4,AW$3,'English Scores- Leveled papers'!$H70:$KM70,"&lt;&gt;")=0,"",SUMIF('English Scores- Leveled papers'!$H$4:$KM$4,AW$3,'English Scores- Leveled papers'!$H70:$KM70)))</f>
        <is>
          <t/>
        </is>
      </c>
      <c r="AX68" s="319" t="inlineStr">
        <f aca="false">IF($B68="","",IF(COUNTIFS('English Scores- Leveled papers'!$H$4:$KM$4,AX$3,'English Scores- Leveled papers'!$H70:$KM70,"&lt;&gt;")=0,"",SUMIF('English Scores- Leveled papers'!$H$4:$KM$4,AX$3,'English Scores- Leveled papers'!$H70:$KM70)))</f>
        <is>
          <t/>
        </is>
      </c>
      <c r="AY68" s="319" t="inlineStr">
        <f aca="false">IF($B68="","",IF(COUNTIFS('English Scores- Leveled papers'!$H$4:$KM$4,AY$3,'English Scores- Leveled papers'!$H70:$KM70,"&lt;&gt;")=0,"",SUMIF('English Scores- Leveled papers'!$H$4:$KM$4,AY$3,'English Scores- Leveled papers'!$H70:$KM70)))</f>
        <is>
          <t/>
        </is>
      </c>
      <c r="AZ68" s="319" t="inlineStr">
        <f aca="false">IF($B68="","",IF(COUNTIFS('English Scores- Leveled papers'!$H$4:$KM$4,AZ$3,'English Scores- Leveled papers'!$H70:$KM70,"&lt;&gt;")=0,"",SUMIF('English Scores- Leveled papers'!$H$4:$KM$4,AZ$3,'English Scores- Leveled papers'!$H70:$KM70)))</f>
        <is>
          <t/>
        </is>
      </c>
      <c r="BA68" s="319" t="inlineStr">
        <f aca="false">IF($B68="","",IF(COUNTIFS('English Scores- Leveled papers'!$H$4:$KM$4,BA$3,'English Scores- Leveled papers'!$H70:$KM70,"&lt;&gt;")=0,"",SUMIF('English Scores- Leveled papers'!$H$4:$KM$4,BA$3,'English Scores- Leveled papers'!$H70:$KM70)))</f>
        <is>
          <t/>
        </is>
      </c>
      <c r="BB68" s="319" t="inlineStr">
        <f aca="false">IF($B68="","",IF(COUNTIFS('English Scores- Leveled papers'!$H$4:$KM$4,BB$3,'English Scores- Leveled papers'!$H70:$KM70,"&lt;&gt;")=0,"",SUMIF('English Scores- Leveled papers'!$H$4:$KM$4,BB$3,'English Scores- Leveled papers'!$H70:$KM70)))</f>
        <is>
          <t/>
        </is>
      </c>
      <c r="BC68" s="319" t="inlineStr">
        <f aca="false">IF($B68="","",IF(COUNTIFS('English Scores- Leveled papers'!$H$4:$KM$4,BC$3,'English Scores- Leveled papers'!$H70:$KM70,"&lt;&gt;")=0,"",SUMIF('English Scores- Leveled papers'!$H$4:$KM$4,BC$3,'English Scores- Leveled papers'!$H70:$KM70)))</f>
        <is>
          <t/>
        </is>
      </c>
      <c r="BD68" s="319" t="inlineStr">
        <f aca="false">IF($B68="","",IF(COUNTIFS('English Scores- Leveled papers'!$H$4:$KM$4,BD$3,'English Scores- Leveled papers'!$H70:$KM70,"&lt;&gt;")=0,"",SUMIF('English Scores- Leveled papers'!$H$4:$KM$4,BD$3,'English Scores- Leveled papers'!$H70:$KM70)))</f>
        <is>
          <t/>
        </is>
      </c>
      <c r="BE68" s="319" t="inlineStr">
        <f aca="false">IF($B68="","",IF(COUNTIFS('English Scores- Leveled papers'!$H$4:$KM$4,BE$3,'English Scores- Leveled papers'!$H70:$KM70,"&lt;&gt;")=0,"",SUMIF('English Scores- Leveled papers'!$H$4:$KM$4,BE$3,'English Scores- Leveled papers'!$H70:$KM70)))</f>
        <is>
          <t/>
        </is>
      </c>
      <c r="BF68" s="319" t="inlineStr">
        <f aca="false">IF($B68="","",IF(COUNTIFS('English Scores- Leveled papers'!$H$4:$KM$4,BF$3,'English Scores- Leveled papers'!$H70:$KM70,"&lt;&gt;")=0,"",SUMIF('English Scores- Leveled papers'!$H$4:$KM$4,BF$3,'English Scores- Leveled papers'!$H70:$KM70)))</f>
        <is>
          <t/>
        </is>
      </c>
      <c r="BG68" s="319" t="inlineStr">
        <f aca="false">IF($B68="","",IF(COUNTIFS('English Scores- Leveled papers'!$H$4:$KM$4,BG$3,'English Scores- Leveled papers'!$H70:$KM70,"&lt;&gt;")=0,"",SUMIF('English Scores- Leveled papers'!$H$4:$KM$4,BG$3,'English Scores- Leveled papers'!$H70:$KM70)))</f>
        <is>
          <t/>
        </is>
      </c>
      <c r="BH68" s="319" t="inlineStr">
        <f aca="false">IF($B68="","",IF(COUNTIFS('English Scores- Leveled papers'!$H$4:$KM$4,BH$3,'English Scores- Leveled papers'!$H70:$KM70,"&lt;&gt;")=0,"",SUMIF('English Scores- Leveled papers'!$H$4:$KM$4,BH$3,'English Scores- Leveled papers'!$H70:$KM70)))</f>
        <is>
          <t/>
        </is>
      </c>
      <c r="BI68" s="319" t="inlineStr">
        <f aca="false">IF($B68="","",IF(COUNTIFS('English Scores- Leveled papers'!$H$4:$KM$4,BI$3,'English Scores- Leveled papers'!$H70:$KM70,"&lt;&gt;")=0,"",SUMIF('English Scores- Leveled papers'!$H$4:$KM$4,BI$3,'English Scores- Leveled papers'!$H70:$KM70)))</f>
        <is>
          <t/>
        </is>
      </c>
      <c r="BJ68" s="319" t="inlineStr">
        <f aca="false">IF($B68="","",IF(COUNTIFS('English Scores- Leveled papers'!$H$4:$KM$4,BJ$3,'English Scores- Leveled papers'!$H70:$KM70,"&lt;&gt;")=0,"",SUMIF('English Scores- Leveled papers'!$H$4:$KM$4,BJ$3,'English Scores- Leveled papers'!$H70:$KM70)))</f>
        <is>
          <t/>
        </is>
      </c>
      <c r="BK68" s="319" t="inlineStr">
        <f aca="false">IF($B68="","",IF(COUNTIFS('English Scores- Leveled papers'!$H$4:$KM$4,BK$3,'English Scores- Leveled papers'!$H70:$KM70,"&lt;&gt;")=0,"",SUMIF('English Scores- Leveled papers'!$H$4:$KM$4,BK$3,'English Scores- Leveled papers'!$H70:$KM70)))</f>
        <is>
          <t/>
        </is>
      </c>
      <c r="BL68" s="319" t="inlineStr">
        <f aca="false">IF($B68="","",IF(COUNTIFS('English Scores- Leveled papers'!$H$4:$KM$4,BL$3,'English Scores- Leveled papers'!$H70:$KM70,"&lt;&gt;")=0,"",SUMIF('English Scores- Leveled papers'!$H$4:$KM$4,BL$3,'English Scores- Leveled papers'!$H70:$KM70)))</f>
        <is>
          <t/>
        </is>
      </c>
      <c r="BM68" s="319" t="inlineStr">
        <f aca="false">IF($B68="","",IF(COUNTIFS('English Scores- Leveled papers'!$H$4:$KM$4,BM$3,'English Scores- Leveled papers'!$H70:$KM70,"&lt;&gt;")=0,"",SUMIF('English Scores- Leveled papers'!$H$4:$KM$4,BM$3,'English Scores- Leveled papers'!$H70:$KM70)))</f>
        <is>
          <t/>
        </is>
      </c>
      <c r="BN68" s="319" t="inlineStr">
        <f aca="false">IF($B68="","",IF(COUNTIFS('English Scores- Leveled papers'!$H$4:$KM$4,BN$3,'English Scores- Leveled papers'!$H70:$KM70,"&lt;&gt;")=0,"",SUMIF('English Scores- Leveled papers'!$H$4:$KM$4,BN$3,'English Scores- Leveled papers'!$H70:$KM70)))</f>
        <is>
          <t/>
        </is>
      </c>
      <c r="BO68" s="319" t="inlineStr">
        <f aca="false">IF($B68="","",IF(COUNTIFS('English Scores- Leveled papers'!$H$4:$KM$4,BO$3,'English Scores- Leveled papers'!$H70:$KM70,"&lt;&gt;")=0,"",SUMIF('English Scores- Leveled papers'!$H$4:$KM$4,BO$3,'English Scores- Leveled papers'!$H70:$KM70)))</f>
        <is>
          <t/>
        </is>
      </c>
      <c r="BP68" s="319" t="inlineStr">
        <f aca="false">IF($B68="","",IF(COUNTIFS('English Scores- Leveled papers'!$H$4:$KM$4,BP$3,'English Scores- Leveled papers'!$H70:$KM70,"&lt;&gt;")=0,"",SUMIF('English Scores- Leveled papers'!$H$4:$KM$4,BP$3,'English Scores- Leveled papers'!$H70:$KM70)))</f>
        <is>
          <t/>
        </is>
      </c>
      <c r="BQ68" s="319" t="inlineStr">
        <f aca="false">IF($B68="","",IF(COUNTIFS('English Scores- Leveled papers'!$H$4:$KM$4,BQ$3,'English Scores- Leveled papers'!$H70:$KM70,"&lt;&gt;")=0,"",SUMIF('English Scores- Leveled papers'!$H$4:$KM$4,BQ$3,'English Scores- Leveled papers'!$H70:$KM70)))</f>
        <is>
          <t/>
        </is>
      </c>
      <c r="BR68" s="319" t="inlineStr">
        <f aca="false">IF($B68="","",IF(COUNTIFS('English Scores- Leveled papers'!$H$4:$KM$4,BR$3,'English Scores- Leveled papers'!$H70:$KM70,"&lt;&gt;")=0,"",SUMIF('English Scores- Leveled papers'!$H$4:$KM$4,BR$3,'English Scores- Leveled papers'!$H70:$KM70)))</f>
        <is>
          <t/>
        </is>
      </c>
      <c r="BS68" s="319" t="inlineStr">
        <f aca="false">IF($B68="","",IF(COUNTIFS('English Scores- Leveled papers'!$H$4:$KM$4,BS$3,'English Scores- Leveled papers'!$H70:$KM70,"&lt;&gt;")=0,"",SUMIF('English Scores- Leveled papers'!$H$4:$KM$4,BS$3,'English Scores- Leveled papers'!$H70:$KM70)))</f>
        <is>
          <t/>
        </is>
      </c>
      <c r="BT68" s="319" t="inlineStr">
        <f aca="false">IF($B68="","",IF(COUNTIFS('English Scores- Leveled papers'!$H$4:$KM$4,BT$3,'English Scores- Leveled papers'!$H70:$KM70,"&lt;&gt;")=0,"",SUMIF('English Scores- Leveled papers'!$H$4:$KM$4,BT$3,'English Scores- Leveled papers'!$H70:$KM70)))</f>
        <is>
          <t/>
        </is>
      </c>
      <c r="BU68" s="319" t="inlineStr">
        <f aca="false">IF($B68="","",IF(COUNTIFS('English Scores- Leveled papers'!$H$4:$KM$4,BU$3,'English Scores- Leveled papers'!$H70:$KM70,"&lt;&gt;")=0,"",SUMIF('English Scores- Leveled papers'!$H$4:$KM$4,BU$3,'English Scores- Leveled papers'!$H70:$KM70)))</f>
        <is>
          <t/>
        </is>
      </c>
      <c r="BV68" s="319" t="inlineStr">
        <f aca="false">IF($B68="","",IF(COUNTIFS('English Scores- Leveled papers'!$H$4:$KM$4,BV$3,'English Scores- Leveled papers'!$H70:$KM70,"&lt;&gt;")=0,"",SUMIF('English Scores- Leveled papers'!$H$4:$KM$4,BV$3,'English Scores- Leveled papers'!$H70:$KM70)))</f>
        <is>
          <t/>
        </is>
      </c>
      <c r="BW68" s="319" t="inlineStr">
        <f aca="false">IF($B68="","",IF(COUNTIFS('English Scores- Leveled papers'!$H$4:$KM$4,BW$3,'English Scores- Leveled papers'!$H70:$KM70,"&lt;&gt;")=0,"",SUMIF('English Scores- Leveled papers'!$H$4:$KM$4,BW$3,'English Scores- Leveled papers'!$H70:$KM70)))</f>
        <is>
          <t/>
        </is>
      </c>
      <c r="BX68" s="319" t="inlineStr">
        <f aca="false">IF($B68="","",IF(COUNTIFS('English Scores- Leveled papers'!$H$4:$KM$4,BX$3,'English Scores- Leveled papers'!$H70:$KM70,"&lt;&gt;")=0,"",SUMIF('English Scores- Leveled papers'!$H$4:$KM$4,BX$3,'English Scores- Leveled papers'!$H70:$KM70)))</f>
        <is>
          <t/>
        </is>
      </c>
      <c r="BY68" s="319" t="inlineStr">
        <f aca="false">IF($B68="","",IF(COUNTIFS('English Scores- Leveled papers'!$H$4:$KM$4,BY$3,'English Scores- Leveled papers'!$H70:$KM70,"&lt;&gt;")=0,"",SUMIF('English Scores- Leveled papers'!$H$4:$KM$4,BY$3,'English Scores- Leveled papers'!$H70:$KM70)))</f>
        <is>
          <t/>
        </is>
      </c>
      <c r="BZ68" s="319" t="inlineStr">
        <f aca="false">IF($B68="","",IF(COUNTIFS('English Scores- Leveled papers'!$H$4:$KM$4,BZ$3,'English Scores- Leveled papers'!$H70:$KM70,"&lt;&gt;")=0,"",SUMIF('English Scores- Leveled papers'!$H$4:$KM$4,BZ$3,'English Scores- Leveled papers'!$H70:$KM70)))</f>
        <is>
          <t/>
        </is>
      </c>
      <c r="CA68" s="319" t="inlineStr">
        <f aca="false">IF($B68="","",IF(COUNTIFS('English Scores- Leveled papers'!$H$4:$KM$4,CA$3,'English Scores- Leveled papers'!$H70:$KM70,"&lt;&gt;")=0,"",SUMIF('English Scores- Leveled papers'!$H$4:$KM$4,CA$3,'English Scores- Leveled papers'!$H70:$KM70)))</f>
        <is>
          <t/>
        </is>
      </c>
      <c r="CB68" s="319" t="inlineStr">
        <f aca="false">IF($B68="","",IF(COUNTIFS('English Scores- Leveled papers'!$H$4:$KM$4,CB$3,'English Scores- Leveled papers'!$H70:$KM70,"&lt;&gt;")=0,"",SUMIF('English Scores- Leveled papers'!$H$4:$KM$4,CB$3,'English Scores- Leveled papers'!$H70:$KM70)))</f>
        <is>
          <t/>
        </is>
      </c>
      <c r="CC68" s="319" t="inlineStr">
        <f aca="false">IF($B68="","",IF(COUNTIFS('English Scores- Leveled papers'!$H$4:$KM$4,CC$3,'English Scores- Leveled papers'!$H70:$KM70,"&lt;&gt;")=0,"",SUMIF('English Scores- Leveled papers'!$H$4:$KM$4,CC$3,'English Scores- Leveled papers'!$H70:$KM70)))</f>
        <is>
          <t/>
        </is>
      </c>
      <c r="CD68" s="319" t="inlineStr">
        <f aca="false">IF($B68="","",IF(COUNTIFS('English Scores- Leveled papers'!$H$4:$KM$4,CD$3,'English Scores- Leveled papers'!$H70:$KM70,"&lt;&gt;")=0,"",SUMIF('English Scores- Leveled papers'!$H$4:$KM$4,CD$3,'English Scores- Leveled papers'!$H70:$KM70)))</f>
        <is>
          <t/>
        </is>
      </c>
      <c r="CE68" s="319" t="inlineStr">
        <f aca="false">IF($B68="","",IF(COUNTIFS('English Scores- Leveled papers'!$H$4:$KM$4,CE$3,'English Scores- Leveled papers'!$H70:$KM70,"&lt;&gt;")=0,"",SUMIF('English Scores- Leveled papers'!$H$4:$KM$4,CE$3,'English Scores- Leveled papers'!$H70:$KM70)))</f>
        <is>
          <t/>
        </is>
      </c>
      <c r="CF68" s="319" t="inlineStr">
        <f aca="false">IF($B68="","",IF(COUNTIFS('English Scores- Leveled papers'!$H$4:$KM$4,CF$3,'English Scores- Leveled papers'!$H70:$KM70,"&lt;&gt;")=0,"",SUMIF('English Scores- Leveled papers'!$H$4:$KM$4,CF$3,'English Scores- Leveled papers'!$H70:$KM70)))</f>
        <is>
          <t/>
        </is>
      </c>
      <c r="CG68" s="319" t="inlineStr">
        <f aca="false">IF($B68="","",IF(COUNTIFS('English Scores- Leveled papers'!$H$4:$KM$4,CG$3,'English Scores- Leveled papers'!$H70:$KM70,"&lt;&gt;")=0,"",SUMIF('English Scores- Leveled papers'!$H$4:$KM$4,CG$3,'English Scores- Leveled papers'!$H70:$KM70)))</f>
        <is>
          <t/>
        </is>
      </c>
      <c r="CH68" s="319" t="inlineStr">
        <f aca="false">IF($B68="","",IF(COUNTIFS('English Scores- Leveled papers'!$H$4:$KM$4,CH$3,'English Scores- Leveled papers'!$H70:$KM70,"&lt;&gt;")=0,"",SUMIF('English Scores- Leveled papers'!$H$4:$KM$4,CH$3,'English Scores- Leveled papers'!$H70:$KM70)))</f>
        <is>
          <t/>
        </is>
      </c>
      <c r="CI68" s="319" t="inlineStr">
        <f aca="false">IF($B68="","",IF(COUNTIFS('English Scores- Leveled papers'!$H$4:$KM$4,CI$3,'English Scores- Leveled papers'!$H70:$KM70,"&lt;&gt;")=0,"",SUMIF('English Scores- Leveled papers'!$H$4:$KM$4,CI$3,'English Scores- Leveled papers'!$H70:$KM70)))</f>
        <is>
          <t/>
        </is>
      </c>
      <c r="CJ68" s="319" t="inlineStr">
        <f aca="false">IF($B68="","",IF(COUNTIFS('English Scores- Leveled papers'!$H$4:$KM$4,CJ$3,'English Scores- Leveled papers'!$H70:$KM70,"&lt;&gt;")=0,"",SUMIF('English Scores- Leveled papers'!$H$4:$KM$4,CJ$3,'English Scores- Leveled papers'!$H70:$KM70)))</f>
        <is>
          <t/>
        </is>
      </c>
      <c r="CK68" s="319" t="inlineStr">
        <f aca="false">IF($B68="","",IF(COUNTIFS('English Scores- Leveled papers'!$H$4:$KM$4,CK$3,'English Scores- Leveled papers'!$H70:$KM70,"&lt;&gt;")=0,"",SUMIF('English Scores- Leveled papers'!$H$4:$KM$4,CK$3,'English Scores- Leveled papers'!$H70:$KM70)))</f>
        <is>
          <t/>
        </is>
      </c>
      <c r="CL68" s="319" t="inlineStr">
        <f aca="false">IF($B68="","",IF(COUNTIFS('English Scores- Leveled papers'!$H$4:$KM$4,CL$3,'English Scores- Leveled papers'!$H70:$KM70,"&lt;&gt;")=0,"",SUMIF('English Scores- Leveled papers'!$H$4:$KM$4,CL$3,'English Scores- Leveled papers'!$H70:$KM70)))</f>
        <is>
          <t/>
        </is>
      </c>
      <c r="CM68" s="319" t="inlineStr">
        <f aca="false">IF($B68="","",IF(COUNTIFS('English Scores- Leveled papers'!$H$4:$KM$4,CM$3,'English Scores- Leveled papers'!$H70:$KM70,"&lt;&gt;")=0,"",SUMIF('English Scores- Leveled papers'!$H$4:$KM$4,CM$3,'English Scores- Leveled papers'!$H70:$KM70)))</f>
        <is>
          <t/>
        </is>
      </c>
      <c r="CN68" s="319" t="inlineStr">
        <f aca="false">IF($B68="","",IF(COUNTIFS('English Scores- Leveled papers'!$H$4:$KM$4,CN$3,'English Scores- Leveled papers'!$H70:$KM70,"&lt;&gt;")=0,"",SUMIF('English Scores- Leveled papers'!$H$4:$KM$4,CN$3,'English Scores- Leveled papers'!$H70:$KM70)))</f>
        <is>
          <t/>
        </is>
      </c>
      <c r="CO68" s="319" t="inlineStr">
        <f aca="false">IF($B68="","",IF(COUNTIFS('English Scores- Leveled papers'!$H$4:$KM$4,CO$3,'English Scores- Leveled papers'!$H70:$KM70,"&lt;&gt;")=0,"",SUMIF('English Scores- Leveled papers'!$H$4:$KM$4,CO$3,'English Scores- Leveled papers'!$H70:$KM70)))</f>
        <is>
          <t/>
        </is>
      </c>
      <c r="CP68" s="319" t="inlineStr">
        <f aca="false">IF($B68="","",IF(COUNTIFS('English Scores- Leveled papers'!$H$4:$KM$4,CP$3,'English Scores- Leveled papers'!$H70:$KM70,"&lt;&gt;")=0,"",SUMIF('English Scores- Leveled papers'!$H$4:$KM$4,CP$3,'English Scores- Leveled papers'!$H70:$KM70)))</f>
        <is>
          <t/>
        </is>
      </c>
      <c r="CQ68" s="319" t="inlineStr">
        <f aca="false">IF($B68="","",IF(COUNTIFS('English Scores- Leveled papers'!$H$4:$KM$4,CQ$3,'English Scores- Leveled papers'!$H70:$KM70,"&lt;&gt;")=0,"",SUMIF('English Scores- Leveled papers'!$H$4:$KM$4,CQ$3,'English Scores- Leveled papers'!$H70:$KM70)))</f>
        <is>
          <t/>
        </is>
      </c>
      <c r="CR68" s="319" t="inlineStr">
        <f aca="false">IF($B68="","",IF(COUNTIFS('English Scores- Leveled papers'!$H$4:$KM$4,CR$3,'English Scores- Leveled papers'!$H70:$KM70,"&lt;&gt;")=0,"",SUMIF('English Scores- Leveled papers'!$H$4:$KM$4,CR$3,'English Scores- Leveled papers'!$H70:$KM70)))</f>
        <is>
          <t/>
        </is>
      </c>
      <c r="CS68" s="319" t="inlineStr">
        <f aca="false">IF($B68="","",IF(COUNTIFS('English Scores- Leveled papers'!$H$4:$KM$4,CS$3,'English Scores- Leveled papers'!$H70:$KM70,"&lt;&gt;")=0,"",SUMIF('English Scores- Leveled papers'!$H$4:$KM$4,CS$3,'English Scores- Leveled papers'!$H70:$KM70)))</f>
        <is>
          <t/>
        </is>
      </c>
      <c r="CT68" s="319" t="inlineStr">
        <f aca="false">IF($B68="","",IF(COUNTIFS('English Scores- Leveled papers'!$H$4:$KM$4,CT$3,'English Scores- Leveled papers'!$H70:$KM70,"&lt;&gt;")=0,"",SUMIF('English Scores- Leveled papers'!$H$4:$KM$4,CT$3,'English Scores- Leveled papers'!$H70:$KM70)))</f>
        <is>
          <t/>
        </is>
      </c>
      <c r="CU68" s="319" t="inlineStr">
        <f aca="false">IF($B68="","",IF(COUNTIFS('English Scores- Leveled papers'!$H$4:$KM$4,CU$3,'English Scores- Leveled papers'!$H70:$KM70,"&lt;&gt;")=0,"",SUMIF('English Scores- Leveled papers'!$H$4:$KM$4,CU$3,'English Scores- Leveled papers'!$H70:$KM70)))</f>
        <is>
          <t/>
        </is>
      </c>
      <c r="CV68" s="319" t="inlineStr">
        <f aca="false">IF($B68="","",IF(COUNTIFS('English Scores- Leveled papers'!$H$4:$KM$4,CV$3,'English Scores- Leveled papers'!$H70:$KM70,"&lt;&gt;")=0,"",SUMIF('English Scores- Leveled papers'!$H$4:$KM$4,CV$3,'English Scores- Leveled papers'!$H70:$KM70)))</f>
        <is>
          <t/>
        </is>
      </c>
      <c r="CW68" s="319" t="inlineStr">
        <f aca="false">IF($B68="","",IF(COUNTIFS('English Scores- Leveled papers'!$H$4:$KM$4,CW$3,'English Scores- Leveled papers'!$H70:$KM70,"&lt;&gt;")=0,"",SUMIF('English Scores- Leveled papers'!$H$4:$KM$4,CW$3,'English Scores- Leveled papers'!$H70:$KM70)))</f>
        <is>
          <t/>
        </is>
      </c>
      <c r="CX68" s="319" t="inlineStr">
        <f aca="false">IF($B68="","",IF(COUNTIFS('English Scores- Leveled papers'!$H$4:$KM$4,CX$3,'English Scores- Leveled papers'!$H70:$KM70,"&lt;&gt;")=0,"",SUMIF('English Scores- Leveled papers'!$H$4:$KM$4,CX$3,'English Scores- Leveled papers'!$H70:$KM70)))</f>
        <is>
          <t/>
        </is>
      </c>
      <c r="CY68" s="319" t="inlineStr">
        <f aca="false">IF($B68="","",IF(COUNTIFS('English Scores- Leveled papers'!$H$4:$KM$4,CY$3,'English Scores- Leveled papers'!$H70:$KM70,"&lt;&gt;")=0,"",SUMIF('English Scores- Leveled papers'!$H$4:$KM$4,CY$3,'English Scores- Leveled papers'!$H70:$KM70)))</f>
        <is>
          <t/>
        </is>
      </c>
      <c r="CZ68" s="319" t="inlineStr">
        <f aca="false">IF($B68="","",IF(COUNTIFS('English Scores- Leveled papers'!$H$4:$KM$4,CZ$3,'English Scores- Leveled papers'!$H70:$KM70,"&lt;&gt;")=0,"",SUMIF('English Scores- Leveled papers'!$H$4:$KM$4,CZ$3,'English Scores- Leveled papers'!$H70:$KM70)))</f>
        <is>
          <t/>
        </is>
      </c>
      <c r="DA68" s="319" t="inlineStr">
        <f aca="false">IF($B68="","",IF(COUNTIFS('English Scores- Leveled papers'!$H$4:$KM$4,DA$3,'English Scores- Leveled papers'!$H70:$KM70,"&lt;&gt;")=0,"",SUMIF('English Scores- Leveled papers'!$H$4:$KM$4,DA$3,'English Scores- Leveled papers'!$H70:$KM70)))</f>
        <is>
          <t/>
        </is>
      </c>
      <c r="DB68" s="319" t="inlineStr">
        <f aca="false">IF($B68="","",IF(COUNTIFS('English Scores- Leveled papers'!$H$4:$KM$4,DB$3,'English Scores- Leveled papers'!$H70:$KM70,"&lt;&gt;")=0,"",SUMIF('English Scores- Leveled papers'!$H$4:$KM$4,DB$3,'English Scores- Leveled papers'!$H70:$KM70)))</f>
        <is>
          <t/>
        </is>
      </c>
      <c r="DC68" s="319" t="inlineStr">
        <f aca="false">IF($B68="","",IF(COUNTIFS('English Scores- Leveled papers'!$H$4:$KM$4,DC$3,'English Scores- Leveled papers'!$H70:$KM70,"&lt;&gt;")=0,"",SUMIF('English Scores- Leveled papers'!$H$4:$KM$4,DC$3,'English Scores- Leveled papers'!$H70:$KM70)))</f>
        <is>
          <t/>
        </is>
      </c>
      <c r="DD68" s="319" t="inlineStr">
        <f aca="false">IF($B68="","",IF(COUNTIFS('English Scores- Leveled papers'!$H$4:$KM$4,DD$3,'English Scores- Leveled papers'!$H70:$KM70,"&lt;&gt;")=0,"",SUMIF('English Scores- Leveled papers'!$H$4:$KM$4,DD$3,'English Scores- Leveled papers'!$H70:$KM70)))</f>
        <is>
          <t/>
        </is>
      </c>
      <c r="DE68" s="319" t="inlineStr">
        <f aca="false">IF($B68="","",IF(COUNTIFS('English Scores- Leveled papers'!$H$4:$KM$4,DE$3,'English Scores- Leveled papers'!$H70:$KM70,"&lt;&gt;")=0,"",SUMIF('English Scores- Leveled papers'!$H$4:$KM$4,DE$3,'English Scores- Leveled papers'!$H70:$KM70)))</f>
        <is>
          <t/>
        </is>
      </c>
      <c r="DF68" s="319" t="inlineStr">
        <f aca="false">IF($B68="","",IF(COUNTIFS('English Scores- Leveled papers'!$H$4:$KM$4,DF$3,'English Scores- Leveled papers'!$H70:$KM70,"&lt;&gt;")=0,"",SUMIF('English Scores- Leveled papers'!$H$4:$KM$4,DF$3,'English Scores- Leveled papers'!$H70:$KM70)))</f>
        <is>
          <t/>
        </is>
      </c>
      <c r="DG68" s="319" t="inlineStr">
        <f aca="false">IF($B68="","",IF(COUNTIFS('English Scores- Leveled papers'!$H$4:$KM$4,DG$3,'English Scores- Leveled papers'!$H70:$KM70,"&lt;&gt;")=0,"",SUMIF('English Scores- Leveled papers'!$H$4:$KM$4,DG$3,'English Scores- Leveled papers'!$H70:$KM70)))</f>
        <is>
          <t/>
        </is>
      </c>
      <c r="DH68" s="319" t="inlineStr">
        <f aca="false">IF($B68="","",IF(COUNTIFS('English Scores- Leveled papers'!$H$4:$KM$4,DH$3,'English Scores- Leveled papers'!$H70:$KM70,"&lt;&gt;")=0,"",SUMIF('English Scores- Leveled papers'!$H$4:$KM$4,DH$3,'English Scores- Leveled papers'!$H70:$KM70)))</f>
        <is>
          <t/>
        </is>
      </c>
      <c r="DI68" s="319" t="inlineStr">
        <f aca="false">IF($B68="","",IF(COUNTIFS('English Scores- Leveled papers'!$H$4:$KM$4,DI$3,'English Scores- Leveled papers'!$H70:$KM70,"&lt;&gt;")=0,"",SUMIF('English Scores- Leveled papers'!$H$4:$KM$4,DI$3,'English Scores- Leveled papers'!$H70:$KM70)))</f>
        <is>
          <t/>
        </is>
      </c>
      <c r="DJ68" s="319" t="inlineStr">
        <f aca="false">IF($B68="","",IF(COUNTIFS('English Scores- Leveled papers'!$H$4:$KM$4,DJ$3,'English Scores- Leveled papers'!$H70:$KM70,"&lt;&gt;")=0,"",SUMIF('English Scores- Leveled papers'!$H$4:$KM$4,DJ$3,'English Scores- Leveled papers'!$H70:$KM70)))</f>
        <is>
          <t/>
        </is>
      </c>
      <c r="DK68" s="319" t="inlineStr">
        <f aca="false">IF($B68="","",IF(COUNTIFS('English Scores- Leveled papers'!$H$4:$KM$4,DK$3,'English Scores- Leveled papers'!$H70:$KM70,"&lt;&gt;")=0,"",SUMIF('English Scores- Leveled papers'!$H$4:$KM$4,DK$3,'English Scores- Leveled papers'!$H70:$KM70)))</f>
        <is>
          <t/>
        </is>
      </c>
      <c r="DL68" s="319" t="inlineStr">
        <f aca="false">IF($B68="","",IF(COUNTIFS('English Scores- Leveled papers'!$H$4:$KM$4,DL$3,'English Scores- Leveled papers'!$H70:$KM70,"&lt;&gt;")=0,"",SUMIF('English Scores- Leveled papers'!$H$4:$KM$4,DL$3,'English Scores- Leveled papers'!$H70:$KM70)))</f>
        <is>
          <t/>
        </is>
      </c>
      <c r="DM68" s="319" t="inlineStr">
        <f aca="false">IF($B68="","",IF(COUNTIFS('English Scores- Leveled papers'!$H$4:$KM$4,DM$3,'English Scores- Leveled papers'!$H70:$KM70,"&lt;&gt;")=0,"",SUMIF('English Scores- Leveled papers'!$H$4:$KM$4,DM$3,'English Scores- Leveled papers'!$H70:$KM70)))</f>
        <is>
          <t/>
        </is>
      </c>
      <c r="DN68" s="319" t="inlineStr">
        <f aca="false">IF($B68="","",IF(COUNTIFS('English Scores- Leveled papers'!$H$4:$KM$4,DN$3,'English Scores- Leveled papers'!$H70:$KM70,"&lt;&gt;")=0,"",SUMIF('English Scores- Leveled papers'!$H$4:$KM$4,DN$3,'English Scores- Leveled papers'!$H70:$KM70)))</f>
        <is>
          <t/>
        </is>
      </c>
      <c r="DO68" s="319" t="inlineStr">
        <f aca="false">IF($B68="","",IF(COUNTIFS('English Scores- Leveled papers'!$H$4:$KM$4,DO$3,'English Scores- Leveled papers'!$H70:$KM70,"&lt;&gt;")=0,"",SUMIF('English Scores- Leveled papers'!$H$4:$KM$4,DO$3,'English Scores- Leveled papers'!$H70:$KM70)))</f>
        <is>
          <t/>
        </is>
      </c>
      <c r="DP68" s="319" t="inlineStr">
        <f aca="false">IF($B68="","",IF(COUNTIFS('English Scores- Leveled papers'!$H$4:$KM$4,DP$3,'English Scores- Leveled papers'!$H70:$KM70,"&lt;&gt;")=0,"",SUMIF('English Scores- Leveled papers'!$H$4:$KM$4,DP$3,'English Scores- Leveled papers'!$H70:$KM70)))</f>
        <is>
          <t/>
        </is>
      </c>
      <c r="DQ68" s="320" t="inlineStr">
        <f aca="false">IF($B68="","",IF(COUNTIFS('English Scores- Leveled papers'!$H$4:$KM$4,DQ$3,'English Scores- Leveled papers'!$H70:$KM70,"&lt;&gt;")=0,"",SUMIF('English Scores- Leveled papers'!$H$4:$KM$4,DQ$3,'English Scores- Leveled papers'!$H70:$KM70)))</f>
        <is>
          <t/>
        </is>
      </c>
      <c r="DR68" s="321" t="inlineStr">
        <f aca="false">IF('Cover Sheet'!$AC$6="6th", 'Eng GLA 6th, 7th, 8th'!D71, "")</f>
        <is>
          <t/>
        </is>
      </c>
      <c r="DU68" s="319" t="inlineStr">
        <f aca="false">IF($B68="","",IF(COUNTIFS('Eng GLA 6th, 7th, 8th'!$E$4:$DV$4,DU$3,'Eng GLA 6th, 7th, 8th'!$E71:$DV71,"&lt;&gt;")=0,"",SUMIF('Eng GLA 6th, 7th, 8th'!$E$4:$DV$4,DU$3,'Eng GLA 6th, 7th, 8th'!$E71:$DV71)))</f>
        <is>
          <t/>
        </is>
      </c>
      <c r="DV68" s="319" t="inlineStr">
        <f aca="false">IF($B68="","",IF(COUNTIFS('Eng GLA 6th, 7th, 8th'!$E$4:$DV$4,DV$3,'Eng GLA 6th, 7th, 8th'!$E71:$DV71,"&lt;&gt;")=0,"",SUMIF('Eng GLA 6th, 7th, 8th'!$E$4:$DV$4,DV$3,'Eng GLA 6th, 7th, 8th'!$E71:$DV71)))</f>
        <is>
          <t/>
        </is>
      </c>
      <c r="DW68" s="319" t="inlineStr">
        <f aca="false">IF($B68="","",IF(COUNTIFS('Eng GLA 6th, 7th, 8th'!$E$4:$DV$4,DW$3,'Eng GLA 6th, 7th, 8th'!$E71:$DV71,"&lt;&gt;")=0,"",SUMIF('Eng GLA 6th, 7th, 8th'!$E$4:$DV$4,DW$3,'Eng GLA 6th, 7th, 8th'!$E71:$DV71)))</f>
        <is>
          <t/>
        </is>
      </c>
      <c r="DX68" s="319" t="inlineStr">
        <f aca="false">IF($B68="","",IF(COUNTIFS('Eng GLA 6th, 7th, 8th'!$E$4:$DV$4,DX$3,'Eng GLA 6th, 7th, 8th'!$E71:$DV71,"&lt;&gt;")=0,"",SUMIF('Eng GLA 6th, 7th, 8th'!$E$4:$DV$4,DX$3,'Eng GLA 6th, 7th, 8th'!$E71:$DV71)))</f>
        <is>
          <t/>
        </is>
      </c>
      <c r="DY68" s="319" t="inlineStr">
        <f aca="false">IF($B68="","",IF(COUNTIFS('Eng GLA 6th, 7th, 8th'!$E$4:$DV$4,DY$3,'Eng GLA 6th, 7th, 8th'!$E71:$DV71,"&lt;&gt;")=0,"",SUMIF('Eng GLA 6th, 7th, 8th'!$E$4:$DV$4,DY$3,'Eng GLA 6th, 7th, 8th'!$E71:$DV71)))</f>
        <is>
          <t/>
        </is>
      </c>
      <c r="DZ68" s="319" t="inlineStr">
        <f aca="false">IF($B68="","",IF(COUNTIFS('Eng GLA 6th, 7th, 8th'!$E$4:$DV$4,DZ$3,'Eng GLA 6th, 7th, 8th'!$E71:$DV71,"&lt;&gt;")=0,"",SUMIF('Eng GLA 6th, 7th, 8th'!$E$4:$DV$4,DZ$3,'Eng GLA 6th, 7th, 8th'!$E71:$DV71)))</f>
        <is>
          <t/>
        </is>
      </c>
      <c r="EA68" s="319" t="inlineStr">
        <f aca="false">IF($B68="","",IF(COUNTIFS('Eng GLA 6th, 7th, 8th'!$E$4:$DV$4,EA$3,'Eng GLA 6th, 7th, 8th'!$E71:$DV71,"&lt;&gt;")=0,"",SUMIF('Eng GLA 6th, 7th, 8th'!$E$4:$DV$4,EA$3,'Eng GLA 6th, 7th, 8th'!$E71:$DV71)))</f>
        <is>
          <t/>
        </is>
      </c>
      <c r="EB68" s="319" t="inlineStr">
        <f aca="false">IF($B68="","",IF(COUNTIFS('Eng GLA 6th, 7th, 8th'!$E$4:$DV$4,EB$3,'Eng GLA 6th, 7th, 8th'!$E71:$DV71,"&lt;&gt;")=0,"",SUMIF('Eng GLA 6th, 7th, 8th'!$E$4:$DV$4,EB$3,'Eng GLA 6th, 7th, 8th'!$E71:$DV71)))</f>
        <is>
          <t/>
        </is>
      </c>
      <c r="EC68" s="319" t="inlineStr">
        <f aca="false">IF($B68="","",IF(COUNTIFS('Eng GLA 6th, 7th, 8th'!$E$4:$DV$4,EC$3,'Eng GLA 6th, 7th, 8th'!$E71:$DV71,"&lt;&gt;")=0,"",SUMIF('Eng GLA 6th, 7th, 8th'!$E$4:$DV$4,EC$3,'Eng GLA 6th, 7th, 8th'!$E71:$DV71)))</f>
        <is>
          <t/>
        </is>
      </c>
      <c r="ED68" s="319" t="inlineStr">
        <f aca="false">IF($B68="","",IF(COUNTIFS('Eng GLA 6th, 7th, 8th'!$E$4:$DV$4,ED$3,'Eng GLA 6th, 7th, 8th'!$E71:$DV71,"&lt;&gt;")=0,"",SUMIF('Eng GLA 6th, 7th, 8th'!$E$4:$DV$4,ED$3,'Eng GLA 6th, 7th, 8th'!$E71:$DV71)))</f>
        <is>
          <t/>
        </is>
      </c>
      <c r="EE68" s="319" t="inlineStr">
        <f aca="false">IF($B68="","",IF(COUNTIFS('Eng GLA 6th, 7th, 8th'!$E$4:$DV$4,EE$3,'Eng GLA 6th, 7th, 8th'!$E71:$DV71,"&lt;&gt;")=0,"",SUMIF('Eng GLA 6th, 7th, 8th'!$E$4:$DV$4,EE$3,'Eng GLA 6th, 7th, 8th'!$E71:$DV71)))</f>
        <is>
          <t/>
        </is>
      </c>
      <c r="EF68" s="319" t="inlineStr">
        <f aca="false">IF($B68="","",IF(COUNTIFS('Eng GLA 6th, 7th, 8th'!$E$4:$DV$4,EF$3,'Eng GLA 6th, 7th, 8th'!$E71:$DV71,"&lt;&gt;")=0,"",SUMIF('Eng GLA 6th, 7th, 8th'!$E$4:$DV$4,EF$3,'Eng GLA 6th, 7th, 8th'!$E71:$DV71)))</f>
        <is>
          <t/>
        </is>
      </c>
      <c r="EG68" s="319" t="inlineStr">
        <f aca="false">IF($B68="","",IF(COUNTIFS('Eng GLA 6th, 7th, 8th'!$E$4:$DV$4,EG$3,'Eng GLA 6th, 7th, 8th'!$E71:$DV71,"&lt;&gt;")=0,"",SUMIF('Eng GLA 6th, 7th, 8th'!$E$4:$DV$4,EG$3,'Eng GLA 6th, 7th, 8th'!$E71:$DV71)))</f>
        <is>
          <t/>
        </is>
      </c>
      <c r="EH68" s="319" t="inlineStr">
        <f aca="false">IF($B68="","",IF(COUNTIFS('Eng GLA 6th, 7th, 8th'!$E$4:$DV$4,EH$3,'Eng GLA 6th, 7th, 8th'!$E71:$DV71,"&lt;&gt;")=0,"",SUMIF('Eng GLA 6th, 7th, 8th'!$E$4:$DV$4,EH$3,'Eng GLA 6th, 7th, 8th'!$E71:$DV71)))</f>
        <is>
          <t/>
        </is>
      </c>
      <c r="EI68" s="319" t="inlineStr">
        <f aca="false">IF($B68="","",IF(COUNTIFS('Eng GLA 6th, 7th, 8th'!$E$4:$DV$4,EI$3,'Eng GLA 6th, 7th, 8th'!$E71:$DV71,"&lt;&gt;")=0,"",SUMIF('Eng GLA 6th, 7th, 8th'!$E$4:$DV$4,EI$3,'Eng GLA 6th, 7th, 8th'!$E71:$DV71)))</f>
        <is>
          <t/>
        </is>
      </c>
      <c r="EJ68" s="322" t="inlineStr">
        <f aca="false">IF('Cover Sheet'!$AC$6="7th", 'Eng GLA 6th, 7th, 8th'!AQ71, "")</f>
        <is>
          <t/>
        </is>
      </c>
      <c r="EK68" s="319" t="inlineStr">
        <f aca="false">IF($B68="","",IF(COUNTIFS('Eng GLA 6th, 7th, 8th'!$E$4:$DV$4,EK$3,'Eng GLA 6th, 7th, 8th'!$E71:$DV71,"&lt;&gt;")=0,"",SUMIF('Eng GLA 6th, 7th, 8th'!$E$4:$DV$4,EK$3,'Eng GLA 6th, 7th, 8th'!$E71:$DV71)))</f>
        <is>
          <t/>
        </is>
      </c>
      <c r="EL68" s="319" t="inlineStr">
        <f aca="false">IF($B68="","",IF(COUNTIFS('Eng GLA 6th, 7th, 8th'!$E$4:$DV$4,EL$3,'Eng GLA 6th, 7th, 8th'!$E71:$DV71,"&lt;&gt;")=0,"",SUMIF('Eng GLA 6th, 7th, 8th'!$E$4:$DV$4,EL$3,'Eng GLA 6th, 7th, 8th'!$E71:$DV71)))</f>
        <is>
          <t/>
        </is>
      </c>
      <c r="EM68" s="319" t="inlineStr">
        <f aca="false">IF($B68="","",IF(COUNTIFS('Eng GLA 6th, 7th, 8th'!$E$4:$DV$4,EM$3,'Eng GLA 6th, 7th, 8th'!$E71:$DV71,"&lt;&gt;")=0,"",SUMIF('Eng GLA 6th, 7th, 8th'!$E$4:$DV$4,EM$3,'Eng GLA 6th, 7th, 8th'!$E71:$DV71)))</f>
        <is>
          <t/>
        </is>
      </c>
      <c r="EN68" s="319" t="inlineStr">
        <f aca="false">IF($B68="","",IF(COUNTIFS('Eng GLA 6th, 7th, 8th'!$E$4:$DV$4,EN$3,'Eng GLA 6th, 7th, 8th'!$E71:$DV71,"&lt;&gt;")=0,"",SUMIF('Eng GLA 6th, 7th, 8th'!$E$4:$DV$4,EN$3,'Eng GLA 6th, 7th, 8th'!$E71:$DV71)))</f>
        <is>
          <t/>
        </is>
      </c>
      <c r="EO68" s="319" t="inlineStr">
        <f aca="false">IF($B68="","",IF(COUNTIFS('Eng GLA 6th, 7th, 8th'!$E$4:$DV$4,EO$3,'Eng GLA 6th, 7th, 8th'!$E71:$DV71,"&lt;&gt;")=0,"",SUMIF('Eng GLA 6th, 7th, 8th'!$E$4:$DV$4,EO$3,'Eng GLA 6th, 7th, 8th'!$E71:$DV71)))</f>
        <is>
          <t/>
        </is>
      </c>
      <c r="EP68" s="319" t="inlineStr">
        <f aca="false">IF($B68="","",IF(COUNTIFS('Eng GLA 6th, 7th, 8th'!$E$4:$DV$4,EP$3,'Eng GLA 6th, 7th, 8th'!$E71:$DV71,"&lt;&gt;")=0,"",SUMIF('Eng GLA 6th, 7th, 8th'!$E$4:$DV$4,EP$3,'Eng GLA 6th, 7th, 8th'!$E71:$DV71)))</f>
        <is>
          <t/>
        </is>
      </c>
      <c r="EQ68" s="319" t="inlineStr">
        <f aca="false">IF($B68="","",IF(COUNTIFS('Eng GLA 6th, 7th, 8th'!$E$4:$DV$4,EQ$3,'Eng GLA 6th, 7th, 8th'!$E71:$DV71,"&lt;&gt;")=0,"",SUMIF('Eng GLA 6th, 7th, 8th'!$E$4:$DV$4,EQ$3,'Eng GLA 6th, 7th, 8th'!$E71:$DV71)))</f>
        <is>
          <t/>
        </is>
      </c>
      <c r="ER68" s="319" t="inlineStr">
        <f aca="false">IF($B68="","",IF(COUNTIFS('Eng GLA 6th, 7th, 8th'!$E$4:$DV$4,ER$3,'Eng GLA 6th, 7th, 8th'!$E71:$DV71,"&lt;&gt;")=0,"",SUMIF('Eng GLA 6th, 7th, 8th'!$E$4:$DV$4,ER$3,'Eng GLA 6th, 7th, 8th'!$E71:$DV71)))</f>
        <is>
          <t/>
        </is>
      </c>
      <c r="ES68" s="319" t="inlineStr">
        <f aca="false">IF($B68="","",IF(COUNTIFS('Eng GLA 6th, 7th, 8th'!$E$4:$DV$4,ES$3,'Eng GLA 6th, 7th, 8th'!$E71:$DV71,"&lt;&gt;")=0,"",SUMIF('Eng GLA 6th, 7th, 8th'!$E$4:$DV$4,ES$3,'Eng GLA 6th, 7th, 8th'!$E71:$DV71)))</f>
        <is>
          <t/>
        </is>
      </c>
      <c r="ET68" s="319" t="inlineStr">
        <f aca="false">IF($B68="","",IF(COUNTIFS('Eng GLA 6th, 7th, 8th'!$E$4:$DV$4,ET$3,'Eng GLA 6th, 7th, 8th'!$E71:$DV71,"&lt;&gt;")=0,"",SUMIF('Eng GLA 6th, 7th, 8th'!$E$4:$DV$4,ET$3,'Eng GLA 6th, 7th, 8th'!$E71:$DV71)))</f>
        <is>
          <t/>
        </is>
      </c>
      <c r="EU68" s="319" t="inlineStr">
        <f aca="false">IF($B68="","",IF(COUNTIFS('Eng GLA 6th, 7th, 8th'!$E$4:$DV$4,EU$3,'Eng GLA 6th, 7th, 8th'!$E71:$DV71,"&lt;&gt;")=0,"",SUMIF('Eng GLA 6th, 7th, 8th'!$E$4:$DV$4,EU$3,'Eng GLA 6th, 7th, 8th'!$E71:$DV71)))</f>
        <is>
          <t/>
        </is>
      </c>
      <c r="EV68" s="319" t="inlineStr">
        <f aca="false">IF($B68="","",IF(COUNTIFS('Eng GLA 6th, 7th, 8th'!$E$4:$DV$4,EV$3,'Eng GLA 6th, 7th, 8th'!$E71:$DV71,"&lt;&gt;")=0,"",SUMIF('Eng GLA 6th, 7th, 8th'!$E$4:$DV$4,EV$3,'Eng GLA 6th, 7th, 8th'!$E71:$DV71)))</f>
        <is>
          <t/>
        </is>
      </c>
      <c r="EW68" s="319" t="inlineStr">
        <f aca="false">IF($B68="","",IF(COUNTIFS('Eng GLA 6th, 7th, 8th'!$E$4:$DV$4,EW$3,'Eng GLA 6th, 7th, 8th'!$E71:$DV71,"&lt;&gt;")=0,"",SUMIF('Eng GLA 6th, 7th, 8th'!$E$4:$DV$4,EW$3,'Eng GLA 6th, 7th, 8th'!$E71:$DV71)))</f>
        <is>
          <t/>
        </is>
      </c>
      <c r="EX68" s="319" t="inlineStr">
        <f aca="false">IF($B68="","",IF(COUNTIFS('Eng GLA 6th, 7th, 8th'!$E$4:$DV$4,EX$3,'Eng GLA 6th, 7th, 8th'!$E71:$DV71,"&lt;&gt;")=0,"",SUMIF('Eng GLA 6th, 7th, 8th'!$E$4:$DV$4,EX$3,'Eng GLA 6th, 7th, 8th'!$E71:$DV71)))</f>
        <is>
          <t/>
        </is>
      </c>
      <c r="EY68" s="319" t="inlineStr">
        <f aca="false">IF($B68="","",IF(COUNTIFS('Eng GLA 6th, 7th, 8th'!$E$4:$DV$4,EY$3,'Eng GLA 6th, 7th, 8th'!$E71:$DV71,"&lt;&gt;")=0,"",SUMIF('Eng GLA 6th, 7th, 8th'!$E$4:$DV$4,EY$3,'Eng GLA 6th, 7th, 8th'!$E71:$DV71)))</f>
        <is>
          <t/>
        </is>
      </c>
      <c r="EZ68" s="322" t="inlineStr">
        <f aca="false">IF('Cover Sheet'!$AC$6="8th", 'Eng GLA 6th, 7th, 8th'!CG71, "")</f>
        <is>
          <t/>
        </is>
      </c>
      <c r="FA68" s="319" t="inlineStr">
        <f aca="false">IF($B68="","",IF(COUNTIFS('Eng GLA 6th, 7th, 8th'!$E$4:$DV$4,FA$3,'Eng GLA 6th, 7th, 8th'!$E71:$DV71,"&lt;&gt;")=0,"",SUMIF('Eng GLA 6th, 7th, 8th'!$E$4:$DV$4,FA$3,'Eng GLA 6th, 7th, 8th'!$E71:$DV71)))</f>
        <is>
          <t/>
        </is>
      </c>
      <c r="FB68" s="319" t="inlineStr">
        <f aca="false">IF($B68="","",IF(COUNTIFS('Eng GLA 6th, 7th, 8th'!$E$4:$DV$4,FB$3,'Eng GLA 6th, 7th, 8th'!$E71:$DV71,"&lt;&gt;")=0,"",SUMIF('Eng GLA 6th, 7th, 8th'!$E$4:$DV$4,FB$3,'Eng GLA 6th, 7th, 8th'!$E71:$DV71)))</f>
        <is>
          <t/>
        </is>
      </c>
      <c r="FC68" s="319" t="inlineStr">
        <f aca="false">IF($B68="","",IF(COUNTIFS('Eng GLA 6th, 7th, 8th'!$E$4:$DV$4,FC$3,'Eng GLA 6th, 7th, 8th'!$E71:$DV71,"&lt;&gt;")=0,"",SUMIF('Eng GLA 6th, 7th, 8th'!$E$4:$DV$4,FC$3,'Eng GLA 6th, 7th, 8th'!$E71:$DV71)))</f>
        <is>
          <t/>
        </is>
      </c>
      <c r="FD68" s="319" t="inlineStr">
        <f aca="false">IF($B68="","",IF(COUNTIFS('Eng GLA 6th, 7th, 8th'!$E$4:$DV$4,FD$3,'Eng GLA 6th, 7th, 8th'!$E71:$DV71,"&lt;&gt;")=0,"",SUMIF('Eng GLA 6th, 7th, 8th'!$E$4:$DV$4,FD$3,'Eng GLA 6th, 7th, 8th'!$E71:$DV71)))</f>
        <is>
          <t/>
        </is>
      </c>
      <c r="FE68" s="319" t="inlineStr">
        <f aca="false">IF($B68="","",IF(COUNTIFS('Eng GLA 6th, 7th, 8th'!$E$4:$DV$4,FE$3,'Eng GLA 6th, 7th, 8th'!$E71:$DV71,"&lt;&gt;")=0,"",SUMIF('Eng GLA 6th, 7th, 8th'!$E$4:$DV$4,FE$3,'Eng GLA 6th, 7th, 8th'!$E71:$DV71)))</f>
        <is>
          <t/>
        </is>
      </c>
      <c r="FF68" s="319" t="inlineStr">
        <f aca="false">IF($B68="","",IF(COUNTIFS('Eng GLA 6th, 7th, 8th'!$E$4:$DV$4,FF$3,'Eng GLA 6th, 7th, 8th'!$E71:$DV71,"&lt;&gt;")=0,"",SUMIF('Eng GLA 6th, 7th, 8th'!$E$4:$DV$4,FF$3,'Eng GLA 6th, 7th, 8th'!$E71:$DV71)))</f>
        <is>
          <t/>
        </is>
      </c>
      <c r="FG68" s="319" t="inlineStr">
        <f aca="false">IF($B68="","",IF(COUNTIFS('Eng GLA 6th, 7th, 8th'!$E$4:$DV$4,FG$3,'Eng GLA 6th, 7th, 8th'!$E71:$DV71,"&lt;&gt;")=0,"",SUMIF('Eng GLA 6th, 7th, 8th'!$E$4:$DV$4,FG$3,'Eng GLA 6th, 7th, 8th'!$E71:$DV71)))</f>
        <is>
          <t/>
        </is>
      </c>
      <c r="FH68" s="319" t="inlineStr">
        <f aca="false">IF($B68="","",IF(COUNTIFS('Eng GLA 6th, 7th, 8th'!$E$4:$DV$4,FH$3,'Eng GLA 6th, 7th, 8th'!$E71:$DV71,"&lt;&gt;")=0,"",SUMIF('Eng GLA 6th, 7th, 8th'!$E$4:$DV$4,FH$3,'Eng GLA 6th, 7th, 8th'!$E71:$DV71)))</f>
        <is>
          <t/>
        </is>
      </c>
      <c r="FI68" s="319" t="inlineStr">
        <f aca="false">IF($B68="","",IF(COUNTIFS('Eng GLA 6th, 7th, 8th'!$E$4:$DV$4,FI$3,'Eng GLA 6th, 7th, 8th'!$E71:$DV71,"&lt;&gt;")=0,"",SUMIF('Eng GLA 6th, 7th, 8th'!$E$4:$DV$4,FI$3,'Eng GLA 6th, 7th, 8th'!$E71:$DV71)))</f>
        <is>
          <t/>
        </is>
      </c>
      <c r="FJ68" s="319" t="inlineStr">
        <f aca="false">IF($B68="","",IF(COUNTIFS('Eng GLA 6th, 7th, 8th'!$E$4:$DV$4,FJ$3,'Eng GLA 6th, 7th, 8th'!$E71:$DV71,"&lt;&gt;")=0,"",SUMIF('Eng GLA 6th, 7th, 8th'!$E$4:$DV$4,FJ$3,'Eng GLA 6th, 7th, 8th'!$E71:$DV71)))</f>
        <is>
          <t/>
        </is>
      </c>
      <c r="FK68" s="319" t="inlineStr">
        <f aca="false">IF($B68="","",IF(COUNTIFS('Eng GLA 6th, 7th, 8th'!$E$4:$DV$4,FK$3,'Eng GLA 6th, 7th, 8th'!$E71:$DV71,"&lt;&gt;")=0,"",SUMIF('Eng GLA 6th, 7th, 8th'!$E$4:$DV$4,FK$3,'Eng GLA 6th, 7th, 8th'!$E71:$DV71)))</f>
        <is>
          <t/>
        </is>
      </c>
      <c r="FL68" s="319" t="inlineStr">
        <f aca="false">IF($B68="","",IF(COUNTIFS('Eng GLA 6th, 7th, 8th'!$E$4:$DV$4,FL$3,'Eng GLA 6th, 7th, 8th'!$E71:$DV71,"&lt;&gt;")=0,"",SUMIF('Eng GLA 6th, 7th, 8th'!$E$4:$DV$4,FL$3,'Eng GLA 6th, 7th, 8th'!$E71:$DV71)))</f>
        <is>
          <t/>
        </is>
      </c>
      <c r="FM68" s="319" t="inlineStr">
        <f aca="false">IF($B68="","",IF(COUNTIFS('Eng GLA 6th, 7th, 8th'!$E$4:$DV$4,FM$3,'Eng GLA 6th, 7th, 8th'!$E71:$DV71,"&lt;&gt;")=0,"",SUMIF('Eng GLA 6th, 7th, 8th'!$E$4:$DV$4,FM$3,'Eng GLA 6th, 7th, 8th'!$E71:$DV71)))</f>
        <is>
          <t/>
        </is>
      </c>
      <c r="FN68" s="319" t="inlineStr">
        <f aca="false">IF($B68="","",IF(COUNTIFS('Eng GLA 6th, 7th, 8th'!$E$4:$DV$4,FN$3,'Eng GLA 6th, 7th, 8th'!$E71:$DV71,"&lt;&gt;")=0,"",SUMIF('Eng GLA 6th, 7th, 8th'!$E$4:$DV$4,FN$3,'Eng GLA 6th, 7th, 8th'!$E71:$DV71)))</f>
        <is>
          <t/>
        </is>
      </c>
      <c r="FO68" s="319" t="inlineStr">
        <f aca="false">IF($B68="","",IF(COUNTIFS('Eng GLA 6th, 7th, 8th'!$E$4:$DV$4,FO$3,'Eng GLA 6th, 7th, 8th'!$E71:$DV71,"&lt;&gt;")=0,"",SUMIF('Eng GLA 6th, 7th, 8th'!$E$4:$DV$4,FO$3,'Eng GLA 6th, 7th, 8th'!$E71:$DV71)))</f>
        <is>
          <t/>
        </is>
      </c>
    </row>
    <row r="69" customFormat="false" ht="12.75" hidden="false" customHeight="true" outlineLevel="0" collapsed="false">
      <c r="A69" s="315" t="n">
        <v>65</v>
      </c>
      <c r="B69" s="315" t="inlineStr">
        <f aca="false">'English Scores- Leveled papers'!B71</f>
        <is>
          <t/>
        </is>
      </c>
      <c r="C69" s="315"/>
      <c r="D69" s="316" t="inlineStr">
        <f aca="false">IF(OR(B69="",H69="",'Cover Sheet'!E69=""),"",'Cover Sheet'!E69)</f>
        <is>
          <t/>
        </is>
      </c>
      <c r="E69" s="316" t="inlineStr">
        <f aca="false">IF(OR(B69="",H69="",'Cover Sheet'!F69=""),"",'Cover Sheet'!F69)</f>
        <is>
          <t/>
        </is>
      </c>
      <c r="F69" s="316" t="inlineStr">
        <f aca="false">IF(OR(B69="",H69="",'Cover Sheet'!H69=""),"",'Cover Sheet'!H69)</f>
        <is>
          <t/>
        </is>
      </c>
      <c r="G69" s="316"/>
      <c r="H69" s="316" t="inlineStr">
        <f aca="false">IF(OR(B69="",COUNT('English Scores- Leveled papers'!H71:KM71)=0),"",IF((AND(AB69&gt;=(70/100),AB69&lt;1.1)),9,IF((AND(AA69&gt;=(70/100),AA69&lt;1.1)),8,IF((AND(Z69&gt;=(70/100),Z69&lt;1.1)),7,IF((AND(Y69&gt;=(70/100),Y69&lt;1.1)),6,IF(AND(X69&gt;=0.7,X69&lt;1.1),5.5,IF(AND(W69&gt;=0.7,W69&lt;1.1),5,IF(AND(V69&gt;=0.7,V69&lt;1.1),4.5,IF(AND(U69&gt;=0.7,U69&lt;1.1),4,IF(AND(T69&gt;=0.7,T69&lt;1.1),3.5,IF(AND(S69&gt;=0.7,S69&lt;1.1),3,IF(AND(R69&gt;=0.7,R69&lt;1.1),2.5,IF(AND(Q69&gt;=0.7,Q69&lt;1.1),2,IF(AND(P69&gt;=0.7,P69&lt;1.1),1.5,IF(AND(O69&gt;=0.7,O69&lt;1.1),1,IF(AND(N69&gt;=0.7,N69&lt;1.1),0.5,IF(AND(M69&gt;=0.7,M69&lt;1.1),0.2,IF(AND(L69&gt;=0.7,L69&lt;1.1),0,IF(COUNT('English Scores- Leveled papers'!H71:M71)=0,"",-0.5)))))))))))))))))))</f>
        <is>
          <t/>
        </is>
      </c>
      <c r="I69" s="317" t="str">
        <f aca="false">IFERROR(IF(OR(B69="",H69=""),"",IF((AND(AB69&gt;=(70/100),AB69&lt;1.1)),AB69,IF(AND((AA69)&gt;=(70/100),AA69&lt;1.1),AA69,IF((AND((Z69)&gt;=(70/100),Z69&lt;1.1)),Z69,IF(AND((Y69)&gt;=(70/100),Y69&lt;1.1),Y69,IF(AND(X69&gt;=0.7,X69&lt;1.1),X69,IF(AND((W69)&gt;=0.7,W69&lt;1.1),W69,IF(AND((V69)&gt;=0.7,V69&lt;1.1),V69,IF(AND((U69)&gt;=0.7,U69&lt;1.1),U69,IF(AND((T69)&gt;=0.7,T69&lt;1.1),T69,IF(AND((S69)&gt;=0.7,S69&lt;1.1),S69,IF(AND((R69)&gt;=0.7,R69&lt;1.1),R69,IF(AND((Q69)&gt;=0.7,Q69&lt;1.1),Q69,IF(AND((P69)&gt;=0.7,P69&lt;1.1),P69,IF(AND((O69)&gt;=0.7,O69&lt;1.1),O69,IF(AND((N69)&gt;=0.7,N69&lt;1.1),N69,IF(AND((M69)&gt;=0.7,M69&lt;1.1),M69,IF(AND((L69)&gt;=0.7,L69&lt;1.1),L69,L69)))))))))))))))))),"")</f>
        <v/>
      </c>
      <c r="J69" s="317" t="str">
        <f aca="false">IF((OR(B69="",H69="")),"",IF(AND((AB69)&gt;=(70/100),AB69&lt;1.1),"",IF((AND((AA69)&gt;=(70/100),AA69&lt;1.1)),AB69,IF((AND((Z69)&gt;=(70/100),Z69&lt;1.1)),AA69,IF((AND((Y69)&gt;=(70/100),Y69&lt;1.1)),Z69,IF(AND((X69)&gt;=0.7,X69&lt;1.1),Y69,IF(AND((W69)&gt;=0.7,W69&lt;1.1),X69,IF(AND((V69)&gt;=0.7,V69&lt;1.1),W69,IF(AND((U69)&gt;=0.7,U69&lt;1.1),V69,IF(AND((T69)&gt;=0.7,T69&lt;1.1),U69,IF(AND((S69)&gt;=0.7,S69&lt;1.1),T69,IF(AND((R69)&gt;=0.7,R69&lt;1.1),S69,IF(AND((Q69)&gt;=0.7,Q69&lt;1.1),R69,IF(AND((P69)&gt;=0.7,P69&lt;1.1),Q69,IF(AND((O69)&gt;=0.7,O69&lt;1.1),P69,IF(AND((N69)&gt;=0.7,N69&lt;1.1),O69,IF(AND((M69)&gt;=0.7,M69&lt;1.1),N69,IF(AND((L69)&gt;=0.7,L69&lt;1.1),M69,""))))))))))))))))))</f>
        <v/>
      </c>
      <c r="K69" s="317" t="str">
        <f aca="false">IF((OR(B69="",H69="")),"",IF(AND((AB69)&gt;=(70/100),AB69&lt;1.1),AA69,IF((AND((AA69)&gt;=(70/100),AA69&lt;1.1)),Z69,IF((AND((Z69)&gt;=(70/100),Z69&lt;1.1)),Y69,IF((AND((Y69)&gt;=(70/100),Y69&lt;1.1)),X69,IF(AND((X69)&gt;=0.7,X69&lt;1.1),W69,IF(AND((W69)&gt;=0.7,W69&lt;1.1),V69,IF(AND((V69)&gt;=0.7,V69&lt;1.1),U69,IF(AND((U69)&gt;=0.7,U69&lt;1.1),T69,IF(AND((T69)&gt;=0.7,T69&lt;1.1),S69,IF(AND((S69)&gt;=0.7,S69&lt;1.1),R69,IF(AND((R69)&gt;=0.7,R69&lt;1.1),Q69,IF(AND((Q69)&gt;=0.7,Q69&lt;1.1),P69,IF(AND((P69)&gt;=0.7,P69&lt;1.1),O69,IF(AND((O69)&gt;=0.7,O69&lt;1.1),N69,IF(AND((N69)&gt;=0.7,N69&lt;1.1),M69,IF(AND((M69)&gt;=0.7,M69&lt;1.1),L69,IF(AND((L69)&gt;=0.7,L69&lt;1.1),"",""))))))))))))))))))</f>
        <v/>
      </c>
      <c r="L69" s="318" t="str">
        <f aca="false">IFERROR(IF((B69=""),"",(IF(COUNT(AC69:AG69)=0,"",ROUND(SUM(AC69:AG69)/SUM($AC$2:$AG$2),1)))),"")</f>
        <v/>
      </c>
      <c r="M69" s="318" t="str">
        <f aca="false">IFERROR(IF((B69=""),"",(IF(COUNT(AH69:AL69)=0,"",ROUND(SUM(AH69:AL69)/SUM($AH$2:$AL$2),1)))),"")</f>
        <v/>
      </c>
      <c r="N69" s="318" t="str">
        <f aca="false">IFERROR(IF((B69=""),"",(IF(COUNT(AM69:AQ69)=0,"",ROUND(SUM(AM69:AQ69)/SUM($AM$2:$AQ$2),1)))),"")</f>
        <v/>
      </c>
      <c r="O69" s="318" t="str">
        <f aca="false">IFERROR(IF((B69=""),"",(IF(COUNT(AR69:AV69)=0,"",ROUND(SUM(AR69:AV69)/SUM($AR$2:$AV$2),1)))),"")</f>
        <v/>
      </c>
      <c r="P69" s="318" t="str">
        <f aca="false">IFERROR(IF((B69=""),"",(IF(COUNT(AX69:BB69)=0,"",ROUND(SUM(AX69:BB69)/SUM($AX$2:$BB$2),1)))),"")</f>
        <v/>
      </c>
      <c r="Q69" s="318" t="str">
        <f aca="false">IFERROR(IF((B69=""),"",(IF(COUNT(BD69:BJ69)=0,"",ROUND(SUM(BD69:BJ69)/SUM($BD$2:$BJ$2),1)))),0)</f>
        <v/>
      </c>
      <c r="R69" s="318" t="str">
        <f aca="false">IFERROR(IF((B69=""),"",(IF(COUNT(BL69:BS69)=0,"",ROUND(SUM(BL69:BR69)/SUM($BL$2:$BR$2),1)))),0)</f>
        <v/>
      </c>
      <c r="S69" s="318" t="str">
        <f aca="false">IFERROR(IF((B69=""),"",(IF(COUNT(BT69:CB69)=0,"",ROUND(SUM(BT69:CA69)/SUM($BT$2:$CA$2),1)))),0)</f>
        <v/>
      </c>
      <c r="T69" s="318" t="str">
        <f aca="false">IFERROR(IF((B69=""),"",(IF(COUNT(CC69:CJ69)=0,"",ROUND(SUM(CC69:CI69)/SUM($CC$2:$CI$2),1)))),0)</f>
        <v/>
      </c>
      <c r="U69" s="318" t="str">
        <f aca="false">IFERROR(IF((B69=""),"",(IF(COUNT(CK69:CQ69)=0,"",ROUND(SUM(CK69:CQ69)/SUM($CK$2:$CQ$2),1)))),0)</f>
        <v/>
      </c>
      <c r="V69" s="318" t="str">
        <f aca="false">IFERROR(IF((B69=""),"",(IF(COUNT(CS69:CY69)=0,"",ROUND(SUM(CS69:CY69)/SUM($CS$2:$CY$2),1)))),0)</f>
        <v/>
      </c>
      <c r="W69" s="318" t="str">
        <f aca="false">IFERROR(IF((B69=""),"",(IF(COUNT(DA69:DI69)=0,"",ROUND(SUM(DA69:DI69)/SUM($DA$2:$DI$2),1)))),0)</f>
        <v/>
      </c>
      <c r="X69" s="318" t="str">
        <f aca="false">IFERROR(IF((B69=""),"",(IF(COUNT(DK69:DP69)=0,"",ROUND(SUM(DK69:DP69)/SUM($DK$2:$DP$2),1)))),0)</f>
        <v/>
      </c>
      <c r="Y69" s="318"/>
      <c r="Z69" s="318"/>
      <c r="AA69" s="318"/>
      <c r="AB69" s="318"/>
      <c r="AC69" s="319" t="inlineStr">
        <f aca="false">IF($B69="","",IF(COUNTIFS('English Scores- Leveled papers'!$H$4:$KM$4,AC$3,'English Scores- Leveled papers'!$H71:$KM71,"&lt;&gt;")=0,"",SUMIF('English Scores- Leveled papers'!$H$4:$KM$4,AC$3,'English Scores- Leveled papers'!$H71:$KM71)))</f>
        <is>
          <t/>
        </is>
      </c>
      <c r="AD69" s="319" t="inlineStr">
        <f aca="false">IF($B69="","",IF(COUNTIFS('English Scores- Leveled papers'!$H$4:$KM$4,AD$3,'English Scores- Leveled papers'!$H71:$KM71,"&lt;&gt;")=0,"",SUMIF('English Scores- Leveled papers'!$H$4:$KM$4,AD$3,'English Scores- Leveled papers'!$H71:$KM71)))</f>
        <is>
          <t/>
        </is>
      </c>
      <c r="AE69" s="319" t="inlineStr">
        <f aca="false">IF($B69="","",IF(COUNTIFS('English Scores- Leveled papers'!$H$4:$KM$4,AE$3,'English Scores- Leveled papers'!$H71:$KM71,"&lt;&gt;")=0,"",SUMIF('English Scores- Leveled papers'!$H$4:$KM$4,AE$3,'English Scores- Leveled papers'!$H71:$KM71)))</f>
        <is>
          <t/>
        </is>
      </c>
      <c r="AF69" s="319" t="inlineStr">
        <f aca="false">IF($B69="","",IF(COUNTIFS('English Scores- Leveled papers'!$H$4:$KM$4,AF$3,'English Scores- Leveled papers'!$H71:$KM71,"&lt;&gt;")=0,"",SUMIF('English Scores- Leveled papers'!$H$4:$KM$4,AF$3,'English Scores- Leveled papers'!$H71:$KM71)))</f>
        <is>
          <t/>
        </is>
      </c>
      <c r="AG69" s="319" t="inlineStr">
        <f aca="false">IF($B69="","",IF(COUNTIFS('English Scores- Leveled papers'!$H$4:$KM$4,AG$3,'English Scores- Leveled papers'!$H71:$KM71,"&lt;&gt;")=0,"",SUMIF('English Scores- Leveled papers'!$H$4:$KM$4,AG$3,'English Scores- Leveled papers'!$H71:$KM71)))</f>
        <is>
          <t/>
        </is>
      </c>
      <c r="AH69" s="319" t="inlineStr">
        <f aca="false">IF($B69="","",IF(COUNTIFS('English Scores- Leveled papers'!$H$4:$KM$4,AH$3,'English Scores- Leveled papers'!$H71:$KM71,"&lt;&gt;")=0,"",SUMIF('English Scores- Leveled papers'!$H$4:$KM$4,AH$3,'English Scores- Leveled papers'!$H71:$KM71)))</f>
        <is>
          <t/>
        </is>
      </c>
      <c r="AI69" s="319" t="inlineStr">
        <f aca="false">IF($B69="","",IF(COUNTIFS('English Scores- Leveled papers'!$H$4:$KM$4,AI$3,'English Scores- Leveled papers'!$H71:$KM71,"&lt;&gt;")=0,"",SUMIF('English Scores- Leveled papers'!$H$4:$KM$4,AI$3,'English Scores- Leveled papers'!$H71:$KM71)))</f>
        <is>
          <t/>
        </is>
      </c>
      <c r="AJ69" s="319" t="inlineStr">
        <f aca="false">IF($B69="","",IF(COUNTIFS('English Scores- Leveled papers'!$H$4:$KM$4,AJ$3,'English Scores- Leveled papers'!$H71:$KM71,"&lt;&gt;")=0,"",SUMIF('English Scores- Leveled papers'!$H$4:$KM$4,AJ$3,'English Scores- Leveled papers'!$H71:$KM71)))</f>
        <is>
          <t/>
        </is>
      </c>
      <c r="AK69" s="319" t="inlineStr">
        <f aca="false">IF($B69="","",IF(COUNTIFS('English Scores- Leveled papers'!$H$4:$KM$4,AK$3,'English Scores- Leveled papers'!$H71:$KM71,"&lt;&gt;")=0,"",SUMIF('English Scores- Leveled papers'!$H$4:$KM$4,AK$3,'English Scores- Leveled papers'!$H71:$KM71)))</f>
        <is>
          <t/>
        </is>
      </c>
      <c r="AL69" s="319" t="inlineStr">
        <f aca="false">IF($B69="","",IF(COUNTIFS('English Scores- Leveled papers'!$H$4:$KM$4,AL$3,'English Scores- Leveled papers'!$H71:$KM71,"&lt;&gt;")=0,"",SUMIF('English Scores- Leveled papers'!$H$4:$KM$4,AL$3,'English Scores- Leveled papers'!$H71:$KM71)))</f>
        <is>
          <t/>
        </is>
      </c>
      <c r="AM69" s="319" t="inlineStr">
        <f aca="false">IF($B69="","",IF(COUNTIFS('English Scores- Leveled papers'!$H$4:$KM$4,AM$3,'English Scores- Leveled papers'!$H71:$KM71,"&lt;&gt;")=0,"",SUMIF('English Scores- Leveled papers'!$H$4:$KM$4,AM$3,'English Scores- Leveled papers'!$H71:$KM71)))</f>
        <is>
          <t/>
        </is>
      </c>
      <c r="AN69" s="319" t="inlineStr">
        <f aca="false">IF($B69="","",IF(COUNTIFS('English Scores- Leveled papers'!$H$4:$KM$4,AN$3,'English Scores- Leveled papers'!$H71:$KM71,"&lt;&gt;")=0,"",SUMIF('English Scores- Leveled papers'!$H$4:$KM$4,AN$3,'English Scores- Leveled papers'!$H71:$KM71)))</f>
        <is>
          <t/>
        </is>
      </c>
      <c r="AO69" s="319" t="inlineStr">
        <f aca="false">IF($B69="","",IF(COUNTIFS('English Scores- Leveled papers'!$H$4:$KM$4,AO$3,'English Scores- Leveled papers'!$H71:$KM71,"&lt;&gt;")=0,"",SUMIF('English Scores- Leveled papers'!$H$4:$KM$4,AO$3,'English Scores- Leveled papers'!$H71:$KM71)))</f>
        <is>
          <t/>
        </is>
      </c>
      <c r="AP69" s="319" t="inlineStr">
        <f aca="false">IF($B69="","",IF(COUNTIFS('English Scores- Leveled papers'!$H$4:$KM$4,AP$3,'English Scores- Leveled papers'!$H71:$KM71,"&lt;&gt;")=0,"",SUMIF('English Scores- Leveled papers'!$H$4:$KM$4,AP$3,'English Scores- Leveled papers'!$H71:$KM71)))</f>
        <is>
          <t/>
        </is>
      </c>
      <c r="AQ69" s="319" t="inlineStr">
        <f aca="false">IF($B69="","",IF(COUNTIFS('English Scores- Leveled papers'!$H$4:$KM$4,AQ$3,'English Scores- Leveled papers'!$H71:$KM71,"&lt;&gt;")=0,"",SUMIF('English Scores- Leveled papers'!$H$4:$KM$4,AQ$3,'English Scores- Leveled papers'!$H71:$KM71)))</f>
        <is>
          <t/>
        </is>
      </c>
      <c r="AR69" s="319" t="inlineStr">
        <f aca="false">IF($B69="","",IF(COUNTIFS('English Scores- Leveled papers'!$H$4:$KM$4,AR$3,'English Scores- Leveled papers'!$H71:$KM71,"&lt;&gt;")=0,"",SUMIF('English Scores- Leveled papers'!$H$4:$KM$4,AR$3,'English Scores- Leveled papers'!$H71:$KM71)))</f>
        <is>
          <t/>
        </is>
      </c>
      <c r="AS69" s="319" t="inlineStr">
        <f aca="false">IF($B69="","",IF(COUNTIFS('English Scores- Leveled papers'!$H$4:$KM$4,AS$3,'English Scores- Leveled papers'!$H71:$KM71,"&lt;&gt;")=0,"",SUMIF('English Scores- Leveled papers'!$H$4:$KM$4,AS$3,'English Scores- Leveled papers'!$H71:$KM71)))</f>
        <is>
          <t/>
        </is>
      </c>
      <c r="AT69" s="319" t="inlineStr">
        <f aca="false">IF($B69="","",IF(COUNTIFS('English Scores- Leveled papers'!$H$4:$KM$4,AT$3,'English Scores- Leveled papers'!$H71:$KM71,"&lt;&gt;")=0,"",SUMIF('English Scores- Leveled papers'!$H$4:$KM$4,AT$3,'English Scores- Leveled papers'!$H71:$KM71)))</f>
        <is>
          <t/>
        </is>
      </c>
      <c r="AU69" s="319" t="inlineStr">
        <f aca="false">IF($B69="","",IF(COUNTIFS('English Scores- Leveled papers'!$H$4:$KM$4,AU$3,'English Scores- Leveled papers'!$H71:$KM71,"&lt;&gt;")=0,"",SUMIF('English Scores- Leveled papers'!$H$4:$KM$4,AU$3,'English Scores- Leveled papers'!$H71:$KM71)))</f>
        <is>
          <t/>
        </is>
      </c>
      <c r="AV69" s="319" t="inlineStr">
        <f aca="false">IF($B69="","",IF(COUNTIFS('English Scores- Leveled papers'!$H$4:$KM$4,AV$3,'English Scores- Leveled papers'!$H71:$KM71,"&lt;&gt;")=0,"",SUMIF('English Scores- Leveled papers'!$H$4:$KM$4,AV$3,'English Scores- Leveled papers'!$H71:$KM71)))</f>
        <is>
          <t/>
        </is>
      </c>
      <c r="AW69" s="319" t="inlineStr">
        <f aca="false">IF($B69="","",IF(COUNTIFS('English Scores- Leveled papers'!$H$4:$KM$4,AW$3,'English Scores- Leveled papers'!$H71:$KM71,"&lt;&gt;")=0,"",SUMIF('English Scores- Leveled papers'!$H$4:$KM$4,AW$3,'English Scores- Leveled papers'!$H71:$KM71)))</f>
        <is>
          <t/>
        </is>
      </c>
      <c r="AX69" s="319" t="inlineStr">
        <f aca="false">IF($B69="","",IF(COUNTIFS('English Scores- Leveled papers'!$H$4:$KM$4,AX$3,'English Scores- Leveled papers'!$H71:$KM71,"&lt;&gt;")=0,"",SUMIF('English Scores- Leveled papers'!$H$4:$KM$4,AX$3,'English Scores- Leveled papers'!$H71:$KM71)))</f>
        <is>
          <t/>
        </is>
      </c>
      <c r="AY69" s="319" t="inlineStr">
        <f aca="false">IF($B69="","",IF(COUNTIFS('English Scores- Leveled papers'!$H$4:$KM$4,AY$3,'English Scores- Leveled papers'!$H71:$KM71,"&lt;&gt;")=0,"",SUMIF('English Scores- Leveled papers'!$H$4:$KM$4,AY$3,'English Scores- Leveled papers'!$H71:$KM71)))</f>
        <is>
          <t/>
        </is>
      </c>
      <c r="AZ69" s="319" t="inlineStr">
        <f aca="false">IF($B69="","",IF(COUNTIFS('English Scores- Leveled papers'!$H$4:$KM$4,AZ$3,'English Scores- Leveled papers'!$H71:$KM71,"&lt;&gt;")=0,"",SUMIF('English Scores- Leveled papers'!$H$4:$KM$4,AZ$3,'English Scores- Leveled papers'!$H71:$KM71)))</f>
        <is>
          <t/>
        </is>
      </c>
      <c r="BA69" s="319" t="inlineStr">
        <f aca="false">IF($B69="","",IF(COUNTIFS('English Scores- Leveled papers'!$H$4:$KM$4,BA$3,'English Scores- Leveled papers'!$H71:$KM71,"&lt;&gt;")=0,"",SUMIF('English Scores- Leveled papers'!$H$4:$KM$4,BA$3,'English Scores- Leveled papers'!$H71:$KM71)))</f>
        <is>
          <t/>
        </is>
      </c>
      <c r="BB69" s="319" t="inlineStr">
        <f aca="false">IF($B69="","",IF(COUNTIFS('English Scores- Leveled papers'!$H$4:$KM$4,BB$3,'English Scores- Leveled papers'!$H71:$KM71,"&lt;&gt;")=0,"",SUMIF('English Scores- Leveled papers'!$H$4:$KM$4,BB$3,'English Scores- Leveled papers'!$H71:$KM71)))</f>
        <is>
          <t/>
        </is>
      </c>
      <c r="BC69" s="319" t="inlineStr">
        <f aca="false">IF($B69="","",IF(COUNTIFS('English Scores- Leveled papers'!$H$4:$KM$4,BC$3,'English Scores- Leveled papers'!$H71:$KM71,"&lt;&gt;")=0,"",SUMIF('English Scores- Leveled papers'!$H$4:$KM$4,BC$3,'English Scores- Leveled papers'!$H71:$KM71)))</f>
        <is>
          <t/>
        </is>
      </c>
      <c r="BD69" s="319" t="inlineStr">
        <f aca="false">IF($B69="","",IF(COUNTIFS('English Scores- Leveled papers'!$H$4:$KM$4,BD$3,'English Scores- Leveled papers'!$H71:$KM71,"&lt;&gt;")=0,"",SUMIF('English Scores- Leveled papers'!$H$4:$KM$4,BD$3,'English Scores- Leveled papers'!$H71:$KM71)))</f>
        <is>
          <t/>
        </is>
      </c>
      <c r="BE69" s="319" t="inlineStr">
        <f aca="false">IF($B69="","",IF(COUNTIFS('English Scores- Leveled papers'!$H$4:$KM$4,BE$3,'English Scores- Leveled papers'!$H71:$KM71,"&lt;&gt;")=0,"",SUMIF('English Scores- Leveled papers'!$H$4:$KM$4,BE$3,'English Scores- Leveled papers'!$H71:$KM71)))</f>
        <is>
          <t/>
        </is>
      </c>
      <c r="BF69" s="319" t="inlineStr">
        <f aca="false">IF($B69="","",IF(COUNTIFS('English Scores- Leveled papers'!$H$4:$KM$4,BF$3,'English Scores- Leveled papers'!$H71:$KM71,"&lt;&gt;")=0,"",SUMIF('English Scores- Leveled papers'!$H$4:$KM$4,BF$3,'English Scores- Leveled papers'!$H71:$KM71)))</f>
        <is>
          <t/>
        </is>
      </c>
      <c r="BG69" s="319" t="inlineStr">
        <f aca="false">IF($B69="","",IF(COUNTIFS('English Scores- Leveled papers'!$H$4:$KM$4,BG$3,'English Scores- Leveled papers'!$H71:$KM71,"&lt;&gt;")=0,"",SUMIF('English Scores- Leveled papers'!$H$4:$KM$4,BG$3,'English Scores- Leveled papers'!$H71:$KM71)))</f>
        <is>
          <t/>
        </is>
      </c>
      <c r="BH69" s="319" t="inlineStr">
        <f aca="false">IF($B69="","",IF(COUNTIFS('English Scores- Leveled papers'!$H$4:$KM$4,BH$3,'English Scores- Leveled papers'!$H71:$KM71,"&lt;&gt;")=0,"",SUMIF('English Scores- Leveled papers'!$H$4:$KM$4,BH$3,'English Scores- Leveled papers'!$H71:$KM71)))</f>
        <is>
          <t/>
        </is>
      </c>
      <c r="BI69" s="319" t="inlineStr">
        <f aca="false">IF($B69="","",IF(COUNTIFS('English Scores- Leveled papers'!$H$4:$KM$4,BI$3,'English Scores- Leveled papers'!$H71:$KM71,"&lt;&gt;")=0,"",SUMIF('English Scores- Leveled papers'!$H$4:$KM$4,BI$3,'English Scores- Leveled papers'!$H71:$KM71)))</f>
        <is>
          <t/>
        </is>
      </c>
      <c r="BJ69" s="319" t="inlineStr">
        <f aca="false">IF($B69="","",IF(COUNTIFS('English Scores- Leveled papers'!$H$4:$KM$4,BJ$3,'English Scores- Leveled papers'!$H71:$KM71,"&lt;&gt;")=0,"",SUMIF('English Scores- Leveled papers'!$H$4:$KM$4,BJ$3,'English Scores- Leveled papers'!$H71:$KM71)))</f>
        <is>
          <t/>
        </is>
      </c>
      <c r="BK69" s="319" t="inlineStr">
        <f aca="false">IF($B69="","",IF(COUNTIFS('English Scores- Leveled papers'!$H$4:$KM$4,BK$3,'English Scores- Leveled papers'!$H71:$KM71,"&lt;&gt;")=0,"",SUMIF('English Scores- Leveled papers'!$H$4:$KM$4,BK$3,'English Scores- Leveled papers'!$H71:$KM71)))</f>
        <is>
          <t/>
        </is>
      </c>
      <c r="BL69" s="319" t="inlineStr">
        <f aca="false">IF($B69="","",IF(COUNTIFS('English Scores- Leveled papers'!$H$4:$KM$4,BL$3,'English Scores- Leveled papers'!$H71:$KM71,"&lt;&gt;")=0,"",SUMIF('English Scores- Leveled papers'!$H$4:$KM$4,BL$3,'English Scores- Leveled papers'!$H71:$KM71)))</f>
        <is>
          <t/>
        </is>
      </c>
      <c r="BM69" s="319" t="inlineStr">
        <f aca="false">IF($B69="","",IF(COUNTIFS('English Scores- Leveled papers'!$H$4:$KM$4,BM$3,'English Scores- Leveled papers'!$H71:$KM71,"&lt;&gt;")=0,"",SUMIF('English Scores- Leveled papers'!$H$4:$KM$4,BM$3,'English Scores- Leveled papers'!$H71:$KM71)))</f>
        <is>
          <t/>
        </is>
      </c>
      <c r="BN69" s="319" t="inlineStr">
        <f aca="false">IF($B69="","",IF(COUNTIFS('English Scores- Leveled papers'!$H$4:$KM$4,BN$3,'English Scores- Leveled papers'!$H71:$KM71,"&lt;&gt;")=0,"",SUMIF('English Scores- Leveled papers'!$H$4:$KM$4,BN$3,'English Scores- Leveled papers'!$H71:$KM71)))</f>
        <is>
          <t/>
        </is>
      </c>
      <c r="BO69" s="319" t="inlineStr">
        <f aca="false">IF($B69="","",IF(COUNTIFS('English Scores- Leveled papers'!$H$4:$KM$4,BO$3,'English Scores- Leveled papers'!$H71:$KM71,"&lt;&gt;")=0,"",SUMIF('English Scores- Leveled papers'!$H$4:$KM$4,BO$3,'English Scores- Leveled papers'!$H71:$KM71)))</f>
        <is>
          <t/>
        </is>
      </c>
      <c r="BP69" s="319" t="inlineStr">
        <f aca="false">IF($B69="","",IF(COUNTIFS('English Scores- Leveled papers'!$H$4:$KM$4,BP$3,'English Scores- Leveled papers'!$H71:$KM71,"&lt;&gt;")=0,"",SUMIF('English Scores- Leveled papers'!$H$4:$KM$4,BP$3,'English Scores- Leveled papers'!$H71:$KM71)))</f>
        <is>
          <t/>
        </is>
      </c>
      <c r="BQ69" s="319" t="inlineStr">
        <f aca="false">IF($B69="","",IF(COUNTIFS('English Scores- Leveled papers'!$H$4:$KM$4,BQ$3,'English Scores- Leveled papers'!$H71:$KM71,"&lt;&gt;")=0,"",SUMIF('English Scores- Leveled papers'!$H$4:$KM$4,BQ$3,'English Scores- Leveled papers'!$H71:$KM71)))</f>
        <is>
          <t/>
        </is>
      </c>
      <c r="BR69" s="319" t="inlineStr">
        <f aca="false">IF($B69="","",IF(COUNTIFS('English Scores- Leveled papers'!$H$4:$KM$4,BR$3,'English Scores- Leveled papers'!$H71:$KM71,"&lt;&gt;")=0,"",SUMIF('English Scores- Leveled papers'!$H$4:$KM$4,BR$3,'English Scores- Leveled papers'!$H71:$KM71)))</f>
        <is>
          <t/>
        </is>
      </c>
      <c r="BS69" s="319" t="inlineStr">
        <f aca="false">IF($B69="","",IF(COUNTIFS('English Scores- Leveled papers'!$H$4:$KM$4,BS$3,'English Scores- Leveled papers'!$H71:$KM71,"&lt;&gt;")=0,"",SUMIF('English Scores- Leveled papers'!$H$4:$KM$4,BS$3,'English Scores- Leveled papers'!$H71:$KM71)))</f>
        <is>
          <t/>
        </is>
      </c>
      <c r="BT69" s="319" t="inlineStr">
        <f aca="false">IF($B69="","",IF(COUNTIFS('English Scores- Leveled papers'!$H$4:$KM$4,BT$3,'English Scores- Leveled papers'!$H71:$KM71,"&lt;&gt;")=0,"",SUMIF('English Scores- Leveled papers'!$H$4:$KM$4,BT$3,'English Scores- Leveled papers'!$H71:$KM71)))</f>
        <is>
          <t/>
        </is>
      </c>
      <c r="BU69" s="319" t="inlineStr">
        <f aca="false">IF($B69="","",IF(COUNTIFS('English Scores- Leveled papers'!$H$4:$KM$4,BU$3,'English Scores- Leveled papers'!$H71:$KM71,"&lt;&gt;")=0,"",SUMIF('English Scores- Leveled papers'!$H$4:$KM$4,BU$3,'English Scores- Leveled papers'!$H71:$KM71)))</f>
        <is>
          <t/>
        </is>
      </c>
      <c r="BV69" s="319" t="inlineStr">
        <f aca="false">IF($B69="","",IF(COUNTIFS('English Scores- Leveled papers'!$H$4:$KM$4,BV$3,'English Scores- Leveled papers'!$H71:$KM71,"&lt;&gt;")=0,"",SUMIF('English Scores- Leveled papers'!$H$4:$KM$4,BV$3,'English Scores- Leveled papers'!$H71:$KM71)))</f>
        <is>
          <t/>
        </is>
      </c>
      <c r="BW69" s="319" t="inlineStr">
        <f aca="false">IF($B69="","",IF(COUNTIFS('English Scores- Leveled papers'!$H$4:$KM$4,BW$3,'English Scores- Leveled papers'!$H71:$KM71,"&lt;&gt;")=0,"",SUMIF('English Scores- Leveled papers'!$H$4:$KM$4,BW$3,'English Scores- Leveled papers'!$H71:$KM71)))</f>
        <is>
          <t/>
        </is>
      </c>
      <c r="BX69" s="319" t="inlineStr">
        <f aca="false">IF($B69="","",IF(COUNTIFS('English Scores- Leveled papers'!$H$4:$KM$4,BX$3,'English Scores- Leveled papers'!$H71:$KM71,"&lt;&gt;")=0,"",SUMIF('English Scores- Leveled papers'!$H$4:$KM$4,BX$3,'English Scores- Leveled papers'!$H71:$KM71)))</f>
        <is>
          <t/>
        </is>
      </c>
      <c r="BY69" s="319" t="inlineStr">
        <f aca="false">IF($B69="","",IF(COUNTIFS('English Scores- Leveled papers'!$H$4:$KM$4,BY$3,'English Scores- Leveled papers'!$H71:$KM71,"&lt;&gt;")=0,"",SUMIF('English Scores- Leveled papers'!$H$4:$KM$4,BY$3,'English Scores- Leveled papers'!$H71:$KM71)))</f>
        <is>
          <t/>
        </is>
      </c>
      <c r="BZ69" s="319" t="inlineStr">
        <f aca="false">IF($B69="","",IF(COUNTIFS('English Scores- Leveled papers'!$H$4:$KM$4,BZ$3,'English Scores- Leveled papers'!$H71:$KM71,"&lt;&gt;")=0,"",SUMIF('English Scores- Leveled papers'!$H$4:$KM$4,BZ$3,'English Scores- Leveled papers'!$H71:$KM71)))</f>
        <is>
          <t/>
        </is>
      </c>
      <c r="CA69" s="319" t="inlineStr">
        <f aca="false">IF($B69="","",IF(COUNTIFS('English Scores- Leveled papers'!$H$4:$KM$4,CA$3,'English Scores- Leveled papers'!$H71:$KM71,"&lt;&gt;")=0,"",SUMIF('English Scores- Leveled papers'!$H$4:$KM$4,CA$3,'English Scores- Leveled papers'!$H71:$KM71)))</f>
        <is>
          <t/>
        </is>
      </c>
      <c r="CB69" s="319" t="inlineStr">
        <f aca="false">IF($B69="","",IF(COUNTIFS('English Scores- Leveled papers'!$H$4:$KM$4,CB$3,'English Scores- Leveled papers'!$H71:$KM71,"&lt;&gt;")=0,"",SUMIF('English Scores- Leveled papers'!$H$4:$KM$4,CB$3,'English Scores- Leveled papers'!$H71:$KM71)))</f>
        <is>
          <t/>
        </is>
      </c>
      <c r="CC69" s="319" t="inlineStr">
        <f aca="false">IF($B69="","",IF(COUNTIFS('English Scores- Leveled papers'!$H$4:$KM$4,CC$3,'English Scores- Leveled papers'!$H71:$KM71,"&lt;&gt;")=0,"",SUMIF('English Scores- Leveled papers'!$H$4:$KM$4,CC$3,'English Scores- Leveled papers'!$H71:$KM71)))</f>
        <is>
          <t/>
        </is>
      </c>
      <c r="CD69" s="319" t="inlineStr">
        <f aca="false">IF($B69="","",IF(COUNTIFS('English Scores- Leveled papers'!$H$4:$KM$4,CD$3,'English Scores- Leveled papers'!$H71:$KM71,"&lt;&gt;")=0,"",SUMIF('English Scores- Leveled papers'!$H$4:$KM$4,CD$3,'English Scores- Leveled papers'!$H71:$KM71)))</f>
        <is>
          <t/>
        </is>
      </c>
      <c r="CE69" s="319" t="inlineStr">
        <f aca="false">IF($B69="","",IF(COUNTIFS('English Scores- Leveled papers'!$H$4:$KM$4,CE$3,'English Scores- Leveled papers'!$H71:$KM71,"&lt;&gt;")=0,"",SUMIF('English Scores- Leveled papers'!$H$4:$KM$4,CE$3,'English Scores- Leveled papers'!$H71:$KM71)))</f>
        <is>
          <t/>
        </is>
      </c>
      <c r="CF69" s="319" t="inlineStr">
        <f aca="false">IF($B69="","",IF(COUNTIFS('English Scores- Leveled papers'!$H$4:$KM$4,CF$3,'English Scores- Leveled papers'!$H71:$KM71,"&lt;&gt;")=0,"",SUMIF('English Scores- Leveled papers'!$H$4:$KM$4,CF$3,'English Scores- Leveled papers'!$H71:$KM71)))</f>
        <is>
          <t/>
        </is>
      </c>
      <c r="CG69" s="319" t="inlineStr">
        <f aca="false">IF($B69="","",IF(COUNTIFS('English Scores- Leveled papers'!$H$4:$KM$4,CG$3,'English Scores- Leveled papers'!$H71:$KM71,"&lt;&gt;")=0,"",SUMIF('English Scores- Leveled papers'!$H$4:$KM$4,CG$3,'English Scores- Leveled papers'!$H71:$KM71)))</f>
        <is>
          <t/>
        </is>
      </c>
      <c r="CH69" s="319" t="inlineStr">
        <f aca="false">IF($B69="","",IF(COUNTIFS('English Scores- Leveled papers'!$H$4:$KM$4,CH$3,'English Scores- Leveled papers'!$H71:$KM71,"&lt;&gt;")=0,"",SUMIF('English Scores- Leveled papers'!$H$4:$KM$4,CH$3,'English Scores- Leveled papers'!$H71:$KM71)))</f>
        <is>
          <t/>
        </is>
      </c>
      <c r="CI69" s="319" t="inlineStr">
        <f aca="false">IF($B69="","",IF(COUNTIFS('English Scores- Leveled papers'!$H$4:$KM$4,CI$3,'English Scores- Leveled papers'!$H71:$KM71,"&lt;&gt;")=0,"",SUMIF('English Scores- Leveled papers'!$H$4:$KM$4,CI$3,'English Scores- Leveled papers'!$H71:$KM71)))</f>
        <is>
          <t/>
        </is>
      </c>
      <c r="CJ69" s="319" t="inlineStr">
        <f aca="false">IF($B69="","",IF(COUNTIFS('English Scores- Leveled papers'!$H$4:$KM$4,CJ$3,'English Scores- Leveled papers'!$H71:$KM71,"&lt;&gt;")=0,"",SUMIF('English Scores- Leveled papers'!$H$4:$KM$4,CJ$3,'English Scores- Leveled papers'!$H71:$KM71)))</f>
        <is>
          <t/>
        </is>
      </c>
      <c r="CK69" s="319" t="inlineStr">
        <f aca="false">IF($B69="","",IF(COUNTIFS('English Scores- Leveled papers'!$H$4:$KM$4,CK$3,'English Scores- Leveled papers'!$H71:$KM71,"&lt;&gt;")=0,"",SUMIF('English Scores- Leveled papers'!$H$4:$KM$4,CK$3,'English Scores- Leveled papers'!$H71:$KM71)))</f>
        <is>
          <t/>
        </is>
      </c>
      <c r="CL69" s="319" t="inlineStr">
        <f aca="false">IF($B69="","",IF(COUNTIFS('English Scores- Leveled papers'!$H$4:$KM$4,CL$3,'English Scores- Leveled papers'!$H71:$KM71,"&lt;&gt;")=0,"",SUMIF('English Scores- Leveled papers'!$H$4:$KM$4,CL$3,'English Scores- Leveled papers'!$H71:$KM71)))</f>
        <is>
          <t/>
        </is>
      </c>
      <c r="CM69" s="319" t="inlineStr">
        <f aca="false">IF($B69="","",IF(COUNTIFS('English Scores- Leveled papers'!$H$4:$KM$4,CM$3,'English Scores- Leveled papers'!$H71:$KM71,"&lt;&gt;")=0,"",SUMIF('English Scores- Leveled papers'!$H$4:$KM$4,CM$3,'English Scores- Leveled papers'!$H71:$KM71)))</f>
        <is>
          <t/>
        </is>
      </c>
      <c r="CN69" s="319" t="inlineStr">
        <f aca="false">IF($B69="","",IF(COUNTIFS('English Scores- Leveled papers'!$H$4:$KM$4,CN$3,'English Scores- Leveled papers'!$H71:$KM71,"&lt;&gt;")=0,"",SUMIF('English Scores- Leveled papers'!$H$4:$KM$4,CN$3,'English Scores- Leveled papers'!$H71:$KM71)))</f>
        <is>
          <t/>
        </is>
      </c>
      <c r="CO69" s="319" t="inlineStr">
        <f aca="false">IF($B69="","",IF(COUNTIFS('English Scores- Leveled papers'!$H$4:$KM$4,CO$3,'English Scores- Leveled papers'!$H71:$KM71,"&lt;&gt;")=0,"",SUMIF('English Scores- Leveled papers'!$H$4:$KM$4,CO$3,'English Scores- Leveled papers'!$H71:$KM71)))</f>
        <is>
          <t/>
        </is>
      </c>
      <c r="CP69" s="319" t="inlineStr">
        <f aca="false">IF($B69="","",IF(COUNTIFS('English Scores- Leveled papers'!$H$4:$KM$4,CP$3,'English Scores- Leveled papers'!$H71:$KM71,"&lt;&gt;")=0,"",SUMIF('English Scores- Leveled papers'!$H$4:$KM$4,CP$3,'English Scores- Leveled papers'!$H71:$KM71)))</f>
        <is>
          <t/>
        </is>
      </c>
      <c r="CQ69" s="319" t="inlineStr">
        <f aca="false">IF($B69="","",IF(COUNTIFS('English Scores- Leveled papers'!$H$4:$KM$4,CQ$3,'English Scores- Leveled papers'!$H71:$KM71,"&lt;&gt;")=0,"",SUMIF('English Scores- Leveled papers'!$H$4:$KM$4,CQ$3,'English Scores- Leveled papers'!$H71:$KM71)))</f>
        <is>
          <t/>
        </is>
      </c>
      <c r="CR69" s="319" t="inlineStr">
        <f aca="false">IF($B69="","",IF(COUNTIFS('English Scores- Leveled papers'!$H$4:$KM$4,CR$3,'English Scores- Leveled papers'!$H71:$KM71,"&lt;&gt;")=0,"",SUMIF('English Scores- Leveled papers'!$H$4:$KM$4,CR$3,'English Scores- Leveled papers'!$H71:$KM71)))</f>
        <is>
          <t/>
        </is>
      </c>
      <c r="CS69" s="319" t="inlineStr">
        <f aca="false">IF($B69="","",IF(COUNTIFS('English Scores- Leveled papers'!$H$4:$KM$4,CS$3,'English Scores- Leveled papers'!$H71:$KM71,"&lt;&gt;")=0,"",SUMIF('English Scores- Leveled papers'!$H$4:$KM$4,CS$3,'English Scores- Leveled papers'!$H71:$KM71)))</f>
        <is>
          <t/>
        </is>
      </c>
      <c r="CT69" s="319" t="inlineStr">
        <f aca="false">IF($B69="","",IF(COUNTIFS('English Scores- Leveled papers'!$H$4:$KM$4,CT$3,'English Scores- Leveled papers'!$H71:$KM71,"&lt;&gt;")=0,"",SUMIF('English Scores- Leveled papers'!$H$4:$KM$4,CT$3,'English Scores- Leveled papers'!$H71:$KM71)))</f>
        <is>
          <t/>
        </is>
      </c>
      <c r="CU69" s="319" t="inlineStr">
        <f aca="false">IF($B69="","",IF(COUNTIFS('English Scores- Leveled papers'!$H$4:$KM$4,CU$3,'English Scores- Leveled papers'!$H71:$KM71,"&lt;&gt;")=0,"",SUMIF('English Scores- Leveled papers'!$H$4:$KM$4,CU$3,'English Scores- Leveled papers'!$H71:$KM71)))</f>
        <is>
          <t/>
        </is>
      </c>
      <c r="CV69" s="319" t="inlineStr">
        <f aca="false">IF($B69="","",IF(COUNTIFS('English Scores- Leveled papers'!$H$4:$KM$4,CV$3,'English Scores- Leveled papers'!$H71:$KM71,"&lt;&gt;")=0,"",SUMIF('English Scores- Leveled papers'!$H$4:$KM$4,CV$3,'English Scores- Leveled papers'!$H71:$KM71)))</f>
        <is>
          <t/>
        </is>
      </c>
      <c r="CW69" s="319" t="inlineStr">
        <f aca="false">IF($B69="","",IF(COUNTIFS('English Scores- Leveled papers'!$H$4:$KM$4,CW$3,'English Scores- Leveled papers'!$H71:$KM71,"&lt;&gt;")=0,"",SUMIF('English Scores- Leveled papers'!$H$4:$KM$4,CW$3,'English Scores- Leveled papers'!$H71:$KM71)))</f>
        <is>
          <t/>
        </is>
      </c>
      <c r="CX69" s="319" t="inlineStr">
        <f aca="false">IF($B69="","",IF(COUNTIFS('English Scores- Leveled papers'!$H$4:$KM$4,CX$3,'English Scores- Leveled papers'!$H71:$KM71,"&lt;&gt;")=0,"",SUMIF('English Scores- Leveled papers'!$H$4:$KM$4,CX$3,'English Scores- Leveled papers'!$H71:$KM71)))</f>
        <is>
          <t/>
        </is>
      </c>
      <c r="CY69" s="319" t="inlineStr">
        <f aca="false">IF($B69="","",IF(COUNTIFS('English Scores- Leveled papers'!$H$4:$KM$4,CY$3,'English Scores- Leveled papers'!$H71:$KM71,"&lt;&gt;")=0,"",SUMIF('English Scores- Leveled papers'!$H$4:$KM$4,CY$3,'English Scores- Leveled papers'!$H71:$KM71)))</f>
        <is>
          <t/>
        </is>
      </c>
      <c r="CZ69" s="319" t="inlineStr">
        <f aca="false">IF($B69="","",IF(COUNTIFS('English Scores- Leveled papers'!$H$4:$KM$4,CZ$3,'English Scores- Leveled papers'!$H71:$KM71,"&lt;&gt;")=0,"",SUMIF('English Scores- Leveled papers'!$H$4:$KM$4,CZ$3,'English Scores- Leveled papers'!$H71:$KM71)))</f>
        <is>
          <t/>
        </is>
      </c>
      <c r="DA69" s="319" t="inlineStr">
        <f aca="false">IF($B69="","",IF(COUNTIFS('English Scores- Leveled papers'!$H$4:$KM$4,DA$3,'English Scores- Leveled papers'!$H71:$KM71,"&lt;&gt;")=0,"",SUMIF('English Scores- Leveled papers'!$H$4:$KM$4,DA$3,'English Scores- Leveled papers'!$H71:$KM71)))</f>
        <is>
          <t/>
        </is>
      </c>
      <c r="DB69" s="319" t="inlineStr">
        <f aca="false">IF($B69="","",IF(COUNTIFS('English Scores- Leveled papers'!$H$4:$KM$4,DB$3,'English Scores- Leveled papers'!$H71:$KM71,"&lt;&gt;")=0,"",SUMIF('English Scores- Leveled papers'!$H$4:$KM$4,DB$3,'English Scores- Leveled papers'!$H71:$KM71)))</f>
        <is>
          <t/>
        </is>
      </c>
      <c r="DC69" s="319" t="inlineStr">
        <f aca="false">IF($B69="","",IF(COUNTIFS('English Scores- Leveled papers'!$H$4:$KM$4,DC$3,'English Scores- Leveled papers'!$H71:$KM71,"&lt;&gt;")=0,"",SUMIF('English Scores- Leveled papers'!$H$4:$KM$4,DC$3,'English Scores- Leveled papers'!$H71:$KM71)))</f>
        <is>
          <t/>
        </is>
      </c>
      <c r="DD69" s="319" t="inlineStr">
        <f aca="false">IF($B69="","",IF(COUNTIFS('English Scores- Leveled papers'!$H$4:$KM$4,DD$3,'English Scores- Leveled papers'!$H71:$KM71,"&lt;&gt;")=0,"",SUMIF('English Scores- Leveled papers'!$H$4:$KM$4,DD$3,'English Scores- Leveled papers'!$H71:$KM71)))</f>
        <is>
          <t/>
        </is>
      </c>
      <c r="DE69" s="319" t="inlineStr">
        <f aca="false">IF($B69="","",IF(COUNTIFS('English Scores- Leveled papers'!$H$4:$KM$4,DE$3,'English Scores- Leveled papers'!$H71:$KM71,"&lt;&gt;")=0,"",SUMIF('English Scores- Leveled papers'!$H$4:$KM$4,DE$3,'English Scores- Leveled papers'!$H71:$KM71)))</f>
        <is>
          <t/>
        </is>
      </c>
      <c r="DF69" s="319" t="inlineStr">
        <f aca="false">IF($B69="","",IF(COUNTIFS('English Scores- Leveled papers'!$H$4:$KM$4,DF$3,'English Scores- Leveled papers'!$H71:$KM71,"&lt;&gt;")=0,"",SUMIF('English Scores- Leveled papers'!$H$4:$KM$4,DF$3,'English Scores- Leveled papers'!$H71:$KM71)))</f>
        <is>
          <t/>
        </is>
      </c>
      <c r="DG69" s="319" t="inlineStr">
        <f aca="false">IF($B69="","",IF(COUNTIFS('English Scores- Leveled papers'!$H$4:$KM$4,DG$3,'English Scores- Leveled papers'!$H71:$KM71,"&lt;&gt;")=0,"",SUMIF('English Scores- Leveled papers'!$H$4:$KM$4,DG$3,'English Scores- Leveled papers'!$H71:$KM71)))</f>
        <is>
          <t/>
        </is>
      </c>
      <c r="DH69" s="319" t="inlineStr">
        <f aca="false">IF($B69="","",IF(COUNTIFS('English Scores- Leveled papers'!$H$4:$KM$4,DH$3,'English Scores- Leveled papers'!$H71:$KM71,"&lt;&gt;")=0,"",SUMIF('English Scores- Leveled papers'!$H$4:$KM$4,DH$3,'English Scores- Leveled papers'!$H71:$KM71)))</f>
        <is>
          <t/>
        </is>
      </c>
      <c r="DI69" s="319" t="inlineStr">
        <f aca="false">IF($B69="","",IF(COUNTIFS('English Scores- Leveled papers'!$H$4:$KM$4,DI$3,'English Scores- Leveled papers'!$H71:$KM71,"&lt;&gt;")=0,"",SUMIF('English Scores- Leveled papers'!$H$4:$KM$4,DI$3,'English Scores- Leveled papers'!$H71:$KM71)))</f>
        <is>
          <t/>
        </is>
      </c>
      <c r="DJ69" s="319" t="inlineStr">
        <f aca="false">IF($B69="","",IF(COUNTIFS('English Scores- Leveled papers'!$H$4:$KM$4,DJ$3,'English Scores- Leveled papers'!$H71:$KM71,"&lt;&gt;")=0,"",SUMIF('English Scores- Leveled papers'!$H$4:$KM$4,DJ$3,'English Scores- Leveled papers'!$H71:$KM71)))</f>
        <is>
          <t/>
        </is>
      </c>
      <c r="DK69" s="319" t="inlineStr">
        <f aca="false">IF($B69="","",IF(COUNTIFS('English Scores- Leveled papers'!$H$4:$KM$4,DK$3,'English Scores- Leveled papers'!$H71:$KM71,"&lt;&gt;")=0,"",SUMIF('English Scores- Leveled papers'!$H$4:$KM$4,DK$3,'English Scores- Leveled papers'!$H71:$KM71)))</f>
        <is>
          <t/>
        </is>
      </c>
      <c r="DL69" s="319" t="inlineStr">
        <f aca="false">IF($B69="","",IF(COUNTIFS('English Scores- Leveled papers'!$H$4:$KM$4,DL$3,'English Scores- Leveled papers'!$H71:$KM71,"&lt;&gt;")=0,"",SUMIF('English Scores- Leveled papers'!$H$4:$KM$4,DL$3,'English Scores- Leveled papers'!$H71:$KM71)))</f>
        <is>
          <t/>
        </is>
      </c>
      <c r="DM69" s="319" t="inlineStr">
        <f aca="false">IF($B69="","",IF(COUNTIFS('English Scores- Leveled papers'!$H$4:$KM$4,DM$3,'English Scores- Leveled papers'!$H71:$KM71,"&lt;&gt;")=0,"",SUMIF('English Scores- Leveled papers'!$H$4:$KM$4,DM$3,'English Scores- Leveled papers'!$H71:$KM71)))</f>
        <is>
          <t/>
        </is>
      </c>
      <c r="DN69" s="319" t="inlineStr">
        <f aca="false">IF($B69="","",IF(COUNTIFS('English Scores- Leveled papers'!$H$4:$KM$4,DN$3,'English Scores- Leveled papers'!$H71:$KM71,"&lt;&gt;")=0,"",SUMIF('English Scores- Leveled papers'!$H$4:$KM$4,DN$3,'English Scores- Leveled papers'!$H71:$KM71)))</f>
        <is>
          <t/>
        </is>
      </c>
      <c r="DO69" s="319" t="inlineStr">
        <f aca="false">IF($B69="","",IF(COUNTIFS('English Scores- Leveled papers'!$H$4:$KM$4,DO$3,'English Scores- Leveled papers'!$H71:$KM71,"&lt;&gt;")=0,"",SUMIF('English Scores- Leveled papers'!$H$4:$KM$4,DO$3,'English Scores- Leveled papers'!$H71:$KM71)))</f>
        <is>
          <t/>
        </is>
      </c>
      <c r="DP69" s="319" t="inlineStr">
        <f aca="false">IF($B69="","",IF(COUNTIFS('English Scores- Leveled papers'!$H$4:$KM$4,DP$3,'English Scores- Leveled papers'!$H71:$KM71,"&lt;&gt;")=0,"",SUMIF('English Scores- Leveled papers'!$H$4:$KM$4,DP$3,'English Scores- Leveled papers'!$H71:$KM71)))</f>
        <is>
          <t/>
        </is>
      </c>
      <c r="DQ69" s="320" t="inlineStr">
        <f aca="false">IF($B69="","",IF(COUNTIFS('English Scores- Leveled papers'!$H$4:$KM$4,DQ$3,'English Scores- Leveled papers'!$H71:$KM71,"&lt;&gt;")=0,"",SUMIF('English Scores- Leveled papers'!$H$4:$KM$4,DQ$3,'English Scores- Leveled papers'!$H71:$KM71)))</f>
        <is>
          <t/>
        </is>
      </c>
      <c r="DR69" s="321" t="inlineStr">
        <f aca="false">IF('Cover Sheet'!$AC$6="6th", 'Eng GLA 6th, 7th, 8th'!D72, "")</f>
        <is>
          <t/>
        </is>
      </c>
      <c r="DU69" s="319" t="inlineStr">
        <f aca="false">IF($B69="","",IF(COUNTIFS('Eng GLA 6th, 7th, 8th'!$E$4:$DV$4,DU$3,'Eng GLA 6th, 7th, 8th'!$E72:$DV72,"&lt;&gt;")=0,"",SUMIF('Eng GLA 6th, 7th, 8th'!$E$4:$DV$4,DU$3,'Eng GLA 6th, 7th, 8th'!$E72:$DV72)))</f>
        <is>
          <t/>
        </is>
      </c>
      <c r="DV69" s="319" t="inlineStr">
        <f aca="false">IF($B69="","",IF(COUNTIFS('Eng GLA 6th, 7th, 8th'!$E$4:$DV$4,DV$3,'Eng GLA 6th, 7th, 8th'!$E72:$DV72,"&lt;&gt;")=0,"",SUMIF('Eng GLA 6th, 7th, 8th'!$E$4:$DV$4,DV$3,'Eng GLA 6th, 7th, 8th'!$E72:$DV72)))</f>
        <is>
          <t/>
        </is>
      </c>
      <c r="DW69" s="319" t="inlineStr">
        <f aca="false">IF($B69="","",IF(COUNTIFS('Eng GLA 6th, 7th, 8th'!$E$4:$DV$4,DW$3,'Eng GLA 6th, 7th, 8th'!$E72:$DV72,"&lt;&gt;")=0,"",SUMIF('Eng GLA 6th, 7th, 8th'!$E$4:$DV$4,DW$3,'Eng GLA 6th, 7th, 8th'!$E72:$DV72)))</f>
        <is>
          <t/>
        </is>
      </c>
      <c r="DX69" s="319" t="inlineStr">
        <f aca="false">IF($B69="","",IF(COUNTIFS('Eng GLA 6th, 7th, 8th'!$E$4:$DV$4,DX$3,'Eng GLA 6th, 7th, 8th'!$E72:$DV72,"&lt;&gt;")=0,"",SUMIF('Eng GLA 6th, 7th, 8th'!$E$4:$DV$4,DX$3,'Eng GLA 6th, 7th, 8th'!$E72:$DV72)))</f>
        <is>
          <t/>
        </is>
      </c>
      <c r="DY69" s="319" t="inlineStr">
        <f aca="false">IF($B69="","",IF(COUNTIFS('Eng GLA 6th, 7th, 8th'!$E$4:$DV$4,DY$3,'Eng GLA 6th, 7th, 8th'!$E72:$DV72,"&lt;&gt;")=0,"",SUMIF('Eng GLA 6th, 7th, 8th'!$E$4:$DV$4,DY$3,'Eng GLA 6th, 7th, 8th'!$E72:$DV72)))</f>
        <is>
          <t/>
        </is>
      </c>
      <c r="DZ69" s="319" t="inlineStr">
        <f aca="false">IF($B69="","",IF(COUNTIFS('Eng GLA 6th, 7th, 8th'!$E$4:$DV$4,DZ$3,'Eng GLA 6th, 7th, 8th'!$E72:$DV72,"&lt;&gt;")=0,"",SUMIF('Eng GLA 6th, 7th, 8th'!$E$4:$DV$4,DZ$3,'Eng GLA 6th, 7th, 8th'!$E72:$DV72)))</f>
        <is>
          <t/>
        </is>
      </c>
      <c r="EA69" s="319" t="inlineStr">
        <f aca="false">IF($B69="","",IF(COUNTIFS('Eng GLA 6th, 7th, 8th'!$E$4:$DV$4,EA$3,'Eng GLA 6th, 7th, 8th'!$E72:$DV72,"&lt;&gt;")=0,"",SUMIF('Eng GLA 6th, 7th, 8th'!$E$4:$DV$4,EA$3,'Eng GLA 6th, 7th, 8th'!$E72:$DV72)))</f>
        <is>
          <t/>
        </is>
      </c>
      <c r="EB69" s="319" t="inlineStr">
        <f aca="false">IF($B69="","",IF(COUNTIFS('Eng GLA 6th, 7th, 8th'!$E$4:$DV$4,EB$3,'Eng GLA 6th, 7th, 8th'!$E72:$DV72,"&lt;&gt;")=0,"",SUMIF('Eng GLA 6th, 7th, 8th'!$E$4:$DV$4,EB$3,'Eng GLA 6th, 7th, 8th'!$E72:$DV72)))</f>
        <is>
          <t/>
        </is>
      </c>
      <c r="EC69" s="319" t="inlineStr">
        <f aca="false">IF($B69="","",IF(COUNTIFS('Eng GLA 6th, 7th, 8th'!$E$4:$DV$4,EC$3,'Eng GLA 6th, 7th, 8th'!$E72:$DV72,"&lt;&gt;")=0,"",SUMIF('Eng GLA 6th, 7th, 8th'!$E$4:$DV$4,EC$3,'Eng GLA 6th, 7th, 8th'!$E72:$DV72)))</f>
        <is>
          <t/>
        </is>
      </c>
      <c r="ED69" s="319" t="inlineStr">
        <f aca="false">IF($B69="","",IF(COUNTIFS('Eng GLA 6th, 7th, 8th'!$E$4:$DV$4,ED$3,'Eng GLA 6th, 7th, 8th'!$E72:$DV72,"&lt;&gt;")=0,"",SUMIF('Eng GLA 6th, 7th, 8th'!$E$4:$DV$4,ED$3,'Eng GLA 6th, 7th, 8th'!$E72:$DV72)))</f>
        <is>
          <t/>
        </is>
      </c>
      <c r="EE69" s="319" t="inlineStr">
        <f aca="false">IF($B69="","",IF(COUNTIFS('Eng GLA 6th, 7th, 8th'!$E$4:$DV$4,EE$3,'Eng GLA 6th, 7th, 8th'!$E72:$DV72,"&lt;&gt;")=0,"",SUMIF('Eng GLA 6th, 7th, 8th'!$E$4:$DV$4,EE$3,'Eng GLA 6th, 7th, 8th'!$E72:$DV72)))</f>
        <is>
          <t/>
        </is>
      </c>
      <c r="EF69" s="319" t="inlineStr">
        <f aca="false">IF($B69="","",IF(COUNTIFS('Eng GLA 6th, 7th, 8th'!$E$4:$DV$4,EF$3,'Eng GLA 6th, 7th, 8th'!$E72:$DV72,"&lt;&gt;")=0,"",SUMIF('Eng GLA 6th, 7th, 8th'!$E$4:$DV$4,EF$3,'Eng GLA 6th, 7th, 8th'!$E72:$DV72)))</f>
        <is>
          <t/>
        </is>
      </c>
      <c r="EG69" s="319" t="inlineStr">
        <f aca="false">IF($B69="","",IF(COUNTIFS('Eng GLA 6th, 7th, 8th'!$E$4:$DV$4,EG$3,'Eng GLA 6th, 7th, 8th'!$E72:$DV72,"&lt;&gt;")=0,"",SUMIF('Eng GLA 6th, 7th, 8th'!$E$4:$DV$4,EG$3,'Eng GLA 6th, 7th, 8th'!$E72:$DV72)))</f>
        <is>
          <t/>
        </is>
      </c>
      <c r="EH69" s="319" t="inlineStr">
        <f aca="false">IF($B69="","",IF(COUNTIFS('Eng GLA 6th, 7th, 8th'!$E$4:$DV$4,EH$3,'Eng GLA 6th, 7th, 8th'!$E72:$DV72,"&lt;&gt;")=0,"",SUMIF('Eng GLA 6th, 7th, 8th'!$E$4:$DV$4,EH$3,'Eng GLA 6th, 7th, 8th'!$E72:$DV72)))</f>
        <is>
          <t/>
        </is>
      </c>
      <c r="EI69" s="319" t="inlineStr">
        <f aca="false">IF($B69="","",IF(COUNTIFS('Eng GLA 6th, 7th, 8th'!$E$4:$DV$4,EI$3,'Eng GLA 6th, 7th, 8th'!$E72:$DV72,"&lt;&gt;")=0,"",SUMIF('Eng GLA 6th, 7th, 8th'!$E$4:$DV$4,EI$3,'Eng GLA 6th, 7th, 8th'!$E72:$DV72)))</f>
        <is>
          <t/>
        </is>
      </c>
      <c r="EJ69" s="322" t="inlineStr">
        <f aca="false">IF('Cover Sheet'!$AC$6="7th", 'Eng GLA 6th, 7th, 8th'!AQ72, "")</f>
        <is>
          <t/>
        </is>
      </c>
      <c r="EK69" s="319" t="inlineStr">
        <f aca="false">IF($B69="","",IF(COUNTIFS('Eng GLA 6th, 7th, 8th'!$E$4:$DV$4,EK$3,'Eng GLA 6th, 7th, 8th'!$E72:$DV72,"&lt;&gt;")=0,"",SUMIF('Eng GLA 6th, 7th, 8th'!$E$4:$DV$4,EK$3,'Eng GLA 6th, 7th, 8th'!$E72:$DV72)))</f>
        <is>
          <t/>
        </is>
      </c>
      <c r="EL69" s="319" t="inlineStr">
        <f aca="false">IF($B69="","",IF(COUNTIFS('Eng GLA 6th, 7th, 8th'!$E$4:$DV$4,EL$3,'Eng GLA 6th, 7th, 8th'!$E72:$DV72,"&lt;&gt;")=0,"",SUMIF('Eng GLA 6th, 7th, 8th'!$E$4:$DV$4,EL$3,'Eng GLA 6th, 7th, 8th'!$E72:$DV72)))</f>
        <is>
          <t/>
        </is>
      </c>
      <c r="EM69" s="319" t="inlineStr">
        <f aca="false">IF($B69="","",IF(COUNTIFS('Eng GLA 6th, 7th, 8th'!$E$4:$DV$4,EM$3,'Eng GLA 6th, 7th, 8th'!$E72:$DV72,"&lt;&gt;")=0,"",SUMIF('Eng GLA 6th, 7th, 8th'!$E$4:$DV$4,EM$3,'Eng GLA 6th, 7th, 8th'!$E72:$DV72)))</f>
        <is>
          <t/>
        </is>
      </c>
      <c r="EN69" s="319" t="inlineStr">
        <f aca="false">IF($B69="","",IF(COUNTIFS('Eng GLA 6th, 7th, 8th'!$E$4:$DV$4,EN$3,'Eng GLA 6th, 7th, 8th'!$E72:$DV72,"&lt;&gt;")=0,"",SUMIF('Eng GLA 6th, 7th, 8th'!$E$4:$DV$4,EN$3,'Eng GLA 6th, 7th, 8th'!$E72:$DV72)))</f>
        <is>
          <t/>
        </is>
      </c>
      <c r="EO69" s="319" t="inlineStr">
        <f aca="false">IF($B69="","",IF(COUNTIFS('Eng GLA 6th, 7th, 8th'!$E$4:$DV$4,EO$3,'Eng GLA 6th, 7th, 8th'!$E72:$DV72,"&lt;&gt;")=0,"",SUMIF('Eng GLA 6th, 7th, 8th'!$E$4:$DV$4,EO$3,'Eng GLA 6th, 7th, 8th'!$E72:$DV72)))</f>
        <is>
          <t/>
        </is>
      </c>
      <c r="EP69" s="319" t="inlineStr">
        <f aca="false">IF($B69="","",IF(COUNTIFS('Eng GLA 6th, 7th, 8th'!$E$4:$DV$4,EP$3,'Eng GLA 6th, 7th, 8th'!$E72:$DV72,"&lt;&gt;")=0,"",SUMIF('Eng GLA 6th, 7th, 8th'!$E$4:$DV$4,EP$3,'Eng GLA 6th, 7th, 8th'!$E72:$DV72)))</f>
        <is>
          <t/>
        </is>
      </c>
      <c r="EQ69" s="319" t="inlineStr">
        <f aca="false">IF($B69="","",IF(COUNTIFS('Eng GLA 6th, 7th, 8th'!$E$4:$DV$4,EQ$3,'Eng GLA 6th, 7th, 8th'!$E72:$DV72,"&lt;&gt;")=0,"",SUMIF('Eng GLA 6th, 7th, 8th'!$E$4:$DV$4,EQ$3,'Eng GLA 6th, 7th, 8th'!$E72:$DV72)))</f>
        <is>
          <t/>
        </is>
      </c>
      <c r="ER69" s="319" t="inlineStr">
        <f aca="false">IF($B69="","",IF(COUNTIFS('Eng GLA 6th, 7th, 8th'!$E$4:$DV$4,ER$3,'Eng GLA 6th, 7th, 8th'!$E72:$DV72,"&lt;&gt;")=0,"",SUMIF('Eng GLA 6th, 7th, 8th'!$E$4:$DV$4,ER$3,'Eng GLA 6th, 7th, 8th'!$E72:$DV72)))</f>
        <is>
          <t/>
        </is>
      </c>
      <c r="ES69" s="319" t="inlineStr">
        <f aca="false">IF($B69="","",IF(COUNTIFS('Eng GLA 6th, 7th, 8th'!$E$4:$DV$4,ES$3,'Eng GLA 6th, 7th, 8th'!$E72:$DV72,"&lt;&gt;")=0,"",SUMIF('Eng GLA 6th, 7th, 8th'!$E$4:$DV$4,ES$3,'Eng GLA 6th, 7th, 8th'!$E72:$DV72)))</f>
        <is>
          <t/>
        </is>
      </c>
      <c r="ET69" s="319" t="inlineStr">
        <f aca="false">IF($B69="","",IF(COUNTIFS('Eng GLA 6th, 7th, 8th'!$E$4:$DV$4,ET$3,'Eng GLA 6th, 7th, 8th'!$E72:$DV72,"&lt;&gt;")=0,"",SUMIF('Eng GLA 6th, 7th, 8th'!$E$4:$DV$4,ET$3,'Eng GLA 6th, 7th, 8th'!$E72:$DV72)))</f>
        <is>
          <t/>
        </is>
      </c>
      <c r="EU69" s="319" t="inlineStr">
        <f aca="false">IF($B69="","",IF(COUNTIFS('Eng GLA 6th, 7th, 8th'!$E$4:$DV$4,EU$3,'Eng GLA 6th, 7th, 8th'!$E72:$DV72,"&lt;&gt;")=0,"",SUMIF('Eng GLA 6th, 7th, 8th'!$E$4:$DV$4,EU$3,'Eng GLA 6th, 7th, 8th'!$E72:$DV72)))</f>
        <is>
          <t/>
        </is>
      </c>
      <c r="EV69" s="319" t="inlineStr">
        <f aca="false">IF($B69="","",IF(COUNTIFS('Eng GLA 6th, 7th, 8th'!$E$4:$DV$4,EV$3,'Eng GLA 6th, 7th, 8th'!$E72:$DV72,"&lt;&gt;")=0,"",SUMIF('Eng GLA 6th, 7th, 8th'!$E$4:$DV$4,EV$3,'Eng GLA 6th, 7th, 8th'!$E72:$DV72)))</f>
        <is>
          <t/>
        </is>
      </c>
      <c r="EW69" s="319" t="inlineStr">
        <f aca="false">IF($B69="","",IF(COUNTIFS('Eng GLA 6th, 7th, 8th'!$E$4:$DV$4,EW$3,'Eng GLA 6th, 7th, 8th'!$E72:$DV72,"&lt;&gt;")=0,"",SUMIF('Eng GLA 6th, 7th, 8th'!$E$4:$DV$4,EW$3,'Eng GLA 6th, 7th, 8th'!$E72:$DV72)))</f>
        <is>
          <t/>
        </is>
      </c>
      <c r="EX69" s="319" t="inlineStr">
        <f aca="false">IF($B69="","",IF(COUNTIFS('Eng GLA 6th, 7th, 8th'!$E$4:$DV$4,EX$3,'Eng GLA 6th, 7th, 8th'!$E72:$DV72,"&lt;&gt;")=0,"",SUMIF('Eng GLA 6th, 7th, 8th'!$E$4:$DV$4,EX$3,'Eng GLA 6th, 7th, 8th'!$E72:$DV72)))</f>
        <is>
          <t/>
        </is>
      </c>
      <c r="EY69" s="319" t="inlineStr">
        <f aca="false">IF($B69="","",IF(COUNTIFS('Eng GLA 6th, 7th, 8th'!$E$4:$DV$4,EY$3,'Eng GLA 6th, 7th, 8th'!$E72:$DV72,"&lt;&gt;")=0,"",SUMIF('Eng GLA 6th, 7th, 8th'!$E$4:$DV$4,EY$3,'Eng GLA 6th, 7th, 8th'!$E72:$DV72)))</f>
        <is>
          <t/>
        </is>
      </c>
      <c r="EZ69" s="322" t="inlineStr">
        <f aca="false">IF('Cover Sheet'!$AC$6="8th", 'Eng GLA 6th, 7th, 8th'!CG72, "")</f>
        <is>
          <t/>
        </is>
      </c>
      <c r="FA69" s="319" t="inlineStr">
        <f aca="false">IF($B69="","",IF(COUNTIFS('Eng GLA 6th, 7th, 8th'!$E$4:$DV$4,FA$3,'Eng GLA 6th, 7th, 8th'!$E72:$DV72,"&lt;&gt;")=0,"",SUMIF('Eng GLA 6th, 7th, 8th'!$E$4:$DV$4,FA$3,'Eng GLA 6th, 7th, 8th'!$E72:$DV72)))</f>
        <is>
          <t/>
        </is>
      </c>
      <c r="FB69" s="319" t="inlineStr">
        <f aca="false">IF($B69="","",IF(COUNTIFS('Eng GLA 6th, 7th, 8th'!$E$4:$DV$4,FB$3,'Eng GLA 6th, 7th, 8th'!$E72:$DV72,"&lt;&gt;")=0,"",SUMIF('Eng GLA 6th, 7th, 8th'!$E$4:$DV$4,FB$3,'Eng GLA 6th, 7th, 8th'!$E72:$DV72)))</f>
        <is>
          <t/>
        </is>
      </c>
      <c r="FC69" s="319" t="inlineStr">
        <f aca="false">IF($B69="","",IF(COUNTIFS('Eng GLA 6th, 7th, 8th'!$E$4:$DV$4,FC$3,'Eng GLA 6th, 7th, 8th'!$E72:$DV72,"&lt;&gt;")=0,"",SUMIF('Eng GLA 6th, 7th, 8th'!$E$4:$DV$4,FC$3,'Eng GLA 6th, 7th, 8th'!$E72:$DV72)))</f>
        <is>
          <t/>
        </is>
      </c>
      <c r="FD69" s="319" t="inlineStr">
        <f aca="false">IF($B69="","",IF(COUNTIFS('Eng GLA 6th, 7th, 8th'!$E$4:$DV$4,FD$3,'Eng GLA 6th, 7th, 8th'!$E72:$DV72,"&lt;&gt;")=0,"",SUMIF('Eng GLA 6th, 7th, 8th'!$E$4:$DV$4,FD$3,'Eng GLA 6th, 7th, 8th'!$E72:$DV72)))</f>
        <is>
          <t/>
        </is>
      </c>
      <c r="FE69" s="319" t="inlineStr">
        <f aca="false">IF($B69="","",IF(COUNTIFS('Eng GLA 6th, 7th, 8th'!$E$4:$DV$4,FE$3,'Eng GLA 6th, 7th, 8th'!$E72:$DV72,"&lt;&gt;")=0,"",SUMIF('Eng GLA 6th, 7th, 8th'!$E$4:$DV$4,FE$3,'Eng GLA 6th, 7th, 8th'!$E72:$DV72)))</f>
        <is>
          <t/>
        </is>
      </c>
      <c r="FF69" s="319" t="inlineStr">
        <f aca="false">IF($B69="","",IF(COUNTIFS('Eng GLA 6th, 7th, 8th'!$E$4:$DV$4,FF$3,'Eng GLA 6th, 7th, 8th'!$E72:$DV72,"&lt;&gt;")=0,"",SUMIF('Eng GLA 6th, 7th, 8th'!$E$4:$DV$4,FF$3,'Eng GLA 6th, 7th, 8th'!$E72:$DV72)))</f>
        <is>
          <t/>
        </is>
      </c>
      <c r="FG69" s="319" t="inlineStr">
        <f aca="false">IF($B69="","",IF(COUNTIFS('Eng GLA 6th, 7th, 8th'!$E$4:$DV$4,FG$3,'Eng GLA 6th, 7th, 8th'!$E72:$DV72,"&lt;&gt;")=0,"",SUMIF('Eng GLA 6th, 7th, 8th'!$E$4:$DV$4,FG$3,'Eng GLA 6th, 7th, 8th'!$E72:$DV72)))</f>
        <is>
          <t/>
        </is>
      </c>
      <c r="FH69" s="319" t="inlineStr">
        <f aca="false">IF($B69="","",IF(COUNTIFS('Eng GLA 6th, 7th, 8th'!$E$4:$DV$4,FH$3,'Eng GLA 6th, 7th, 8th'!$E72:$DV72,"&lt;&gt;")=0,"",SUMIF('Eng GLA 6th, 7th, 8th'!$E$4:$DV$4,FH$3,'Eng GLA 6th, 7th, 8th'!$E72:$DV72)))</f>
        <is>
          <t/>
        </is>
      </c>
      <c r="FI69" s="319" t="inlineStr">
        <f aca="false">IF($B69="","",IF(COUNTIFS('Eng GLA 6th, 7th, 8th'!$E$4:$DV$4,FI$3,'Eng GLA 6th, 7th, 8th'!$E72:$DV72,"&lt;&gt;")=0,"",SUMIF('Eng GLA 6th, 7th, 8th'!$E$4:$DV$4,FI$3,'Eng GLA 6th, 7th, 8th'!$E72:$DV72)))</f>
        <is>
          <t/>
        </is>
      </c>
      <c r="FJ69" s="319" t="inlineStr">
        <f aca="false">IF($B69="","",IF(COUNTIFS('Eng GLA 6th, 7th, 8th'!$E$4:$DV$4,FJ$3,'Eng GLA 6th, 7th, 8th'!$E72:$DV72,"&lt;&gt;")=0,"",SUMIF('Eng GLA 6th, 7th, 8th'!$E$4:$DV$4,FJ$3,'Eng GLA 6th, 7th, 8th'!$E72:$DV72)))</f>
        <is>
          <t/>
        </is>
      </c>
      <c r="FK69" s="319" t="inlineStr">
        <f aca="false">IF($B69="","",IF(COUNTIFS('Eng GLA 6th, 7th, 8th'!$E$4:$DV$4,FK$3,'Eng GLA 6th, 7th, 8th'!$E72:$DV72,"&lt;&gt;")=0,"",SUMIF('Eng GLA 6th, 7th, 8th'!$E$4:$DV$4,FK$3,'Eng GLA 6th, 7th, 8th'!$E72:$DV72)))</f>
        <is>
          <t/>
        </is>
      </c>
      <c r="FL69" s="319" t="inlineStr">
        <f aca="false">IF($B69="","",IF(COUNTIFS('Eng GLA 6th, 7th, 8th'!$E$4:$DV$4,FL$3,'Eng GLA 6th, 7th, 8th'!$E72:$DV72,"&lt;&gt;")=0,"",SUMIF('Eng GLA 6th, 7th, 8th'!$E$4:$DV$4,FL$3,'Eng GLA 6th, 7th, 8th'!$E72:$DV72)))</f>
        <is>
          <t/>
        </is>
      </c>
      <c r="FM69" s="319" t="inlineStr">
        <f aca="false">IF($B69="","",IF(COUNTIFS('Eng GLA 6th, 7th, 8th'!$E$4:$DV$4,FM$3,'Eng GLA 6th, 7th, 8th'!$E72:$DV72,"&lt;&gt;")=0,"",SUMIF('Eng GLA 6th, 7th, 8th'!$E$4:$DV$4,FM$3,'Eng GLA 6th, 7th, 8th'!$E72:$DV72)))</f>
        <is>
          <t/>
        </is>
      </c>
      <c r="FN69" s="319" t="inlineStr">
        <f aca="false">IF($B69="","",IF(COUNTIFS('Eng GLA 6th, 7th, 8th'!$E$4:$DV$4,FN$3,'Eng GLA 6th, 7th, 8th'!$E72:$DV72,"&lt;&gt;")=0,"",SUMIF('Eng GLA 6th, 7th, 8th'!$E$4:$DV$4,FN$3,'Eng GLA 6th, 7th, 8th'!$E72:$DV72)))</f>
        <is>
          <t/>
        </is>
      </c>
      <c r="FO69" s="319" t="inlineStr">
        <f aca="false">IF($B69="","",IF(COUNTIFS('Eng GLA 6th, 7th, 8th'!$E$4:$DV$4,FO$3,'Eng GLA 6th, 7th, 8th'!$E72:$DV72,"&lt;&gt;")=0,"",SUMIF('Eng GLA 6th, 7th, 8th'!$E$4:$DV$4,FO$3,'Eng GLA 6th, 7th, 8th'!$E72:$DV72)))</f>
        <is>
          <t/>
        </is>
      </c>
    </row>
    <row r="70" customFormat="false" ht="12.75" hidden="false" customHeight="true" outlineLevel="0" collapsed="false">
      <c r="A70" s="315" t="n">
        <v>66</v>
      </c>
      <c r="B70" s="315" t="inlineStr">
        <f aca="false">'English Scores- Leveled papers'!B72</f>
        <is>
          <t/>
        </is>
      </c>
      <c r="C70" s="315"/>
      <c r="D70" s="316" t="inlineStr">
        <f aca="false">IF(OR(B70="",H70="",'Cover Sheet'!E70=""),"",'Cover Sheet'!E70)</f>
        <is>
          <t/>
        </is>
      </c>
      <c r="E70" s="316" t="inlineStr">
        <f aca="false">IF(OR(B70="",H70="",'Cover Sheet'!F70=""),"",'Cover Sheet'!F70)</f>
        <is>
          <t/>
        </is>
      </c>
      <c r="F70" s="316" t="inlineStr">
        <f aca="false">IF(OR(B70="",H70="",'Cover Sheet'!H70=""),"",'Cover Sheet'!H70)</f>
        <is>
          <t/>
        </is>
      </c>
      <c r="G70" s="316"/>
      <c r="H70" s="316" t="inlineStr">
        <f aca="false">IF(OR(B70="",COUNT('English Scores- Leveled papers'!H72:KM72)=0),"",IF((AND(AB70&gt;=(70/100),AB70&lt;1.1)),9,IF((AND(AA70&gt;=(70/100),AA70&lt;1.1)),8,IF((AND(Z70&gt;=(70/100),Z70&lt;1.1)),7,IF((AND(Y70&gt;=(70/100),Y70&lt;1.1)),6,IF(AND(X70&gt;=0.7,X70&lt;1.1),5.5,IF(AND(W70&gt;=0.7,W70&lt;1.1),5,IF(AND(V70&gt;=0.7,V70&lt;1.1),4.5,IF(AND(U70&gt;=0.7,U70&lt;1.1),4,IF(AND(T70&gt;=0.7,T70&lt;1.1),3.5,IF(AND(S70&gt;=0.7,S70&lt;1.1),3,IF(AND(R70&gt;=0.7,R70&lt;1.1),2.5,IF(AND(Q70&gt;=0.7,Q70&lt;1.1),2,IF(AND(P70&gt;=0.7,P70&lt;1.1),1.5,IF(AND(O70&gt;=0.7,O70&lt;1.1),1,IF(AND(N70&gt;=0.7,N70&lt;1.1),0.5,IF(AND(M70&gt;=0.7,M70&lt;1.1),0.2,IF(AND(L70&gt;=0.7,L70&lt;1.1),0,IF(COUNT('English Scores- Leveled papers'!H72:M72)=0,"",-0.5)))))))))))))))))))</f>
        <is>
          <t/>
        </is>
      </c>
      <c r="I70" s="317" t="str">
        <f aca="false">IFERROR(IF(OR(B70="",H70=""),"",IF((AND(AB70&gt;=(70/100),AB70&lt;1.1)),AB70,IF(AND((AA70)&gt;=(70/100),AA70&lt;1.1),AA70,IF((AND((Z70)&gt;=(70/100),Z70&lt;1.1)),Z70,IF(AND((Y70)&gt;=(70/100),Y70&lt;1.1),Y70,IF(AND(X70&gt;=0.7,X70&lt;1.1),X70,IF(AND((W70)&gt;=0.7,W70&lt;1.1),W70,IF(AND((V70)&gt;=0.7,V70&lt;1.1),V70,IF(AND((U70)&gt;=0.7,U70&lt;1.1),U70,IF(AND((T70)&gt;=0.7,T70&lt;1.1),T70,IF(AND((S70)&gt;=0.7,S70&lt;1.1),S70,IF(AND((R70)&gt;=0.7,R70&lt;1.1),R70,IF(AND((Q70)&gt;=0.7,Q70&lt;1.1),Q70,IF(AND((P70)&gt;=0.7,P70&lt;1.1),P70,IF(AND((O70)&gt;=0.7,O70&lt;1.1),O70,IF(AND((N70)&gt;=0.7,N70&lt;1.1),N70,IF(AND((M70)&gt;=0.7,M70&lt;1.1),M70,IF(AND((L70)&gt;=0.7,L70&lt;1.1),L70,L70)))))))))))))))))),"")</f>
        <v/>
      </c>
      <c r="J70" s="317" t="str">
        <f aca="false">IF((OR(B70="",H70="")),"",IF(AND((AB70)&gt;=(70/100),AB70&lt;1.1),"",IF((AND((AA70)&gt;=(70/100),AA70&lt;1.1)),AB70,IF((AND((Z70)&gt;=(70/100),Z70&lt;1.1)),AA70,IF((AND((Y70)&gt;=(70/100),Y70&lt;1.1)),Z70,IF(AND((X70)&gt;=0.7,X70&lt;1.1),Y70,IF(AND((W70)&gt;=0.7,W70&lt;1.1),X70,IF(AND((V70)&gt;=0.7,V70&lt;1.1),W70,IF(AND((U70)&gt;=0.7,U70&lt;1.1),V70,IF(AND((T70)&gt;=0.7,T70&lt;1.1),U70,IF(AND((S70)&gt;=0.7,S70&lt;1.1),T70,IF(AND((R70)&gt;=0.7,R70&lt;1.1),S70,IF(AND((Q70)&gt;=0.7,Q70&lt;1.1),R70,IF(AND((P70)&gt;=0.7,P70&lt;1.1),Q70,IF(AND((O70)&gt;=0.7,O70&lt;1.1),P70,IF(AND((N70)&gt;=0.7,N70&lt;1.1),O70,IF(AND((M70)&gt;=0.7,M70&lt;1.1),N70,IF(AND((L70)&gt;=0.7,L70&lt;1.1),M70,""))))))))))))))))))</f>
        <v/>
      </c>
      <c r="K70" s="317" t="str">
        <f aca="false">IF((OR(B70="",H70="")),"",IF(AND((AB70)&gt;=(70/100),AB70&lt;1.1),AA70,IF((AND((AA70)&gt;=(70/100),AA70&lt;1.1)),Z70,IF((AND((Z70)&gt;=(70/100),Z70&lt;1.1)),Y70,IF((AND((Y70)&gt;=(70/100),Y70&lt;1.1)),X70,IF(AND((X70)&gt;=0.7,X70&lt;1.1),W70,IF(AND((W70)&gt;=0.7,W70&lt;1.1),V70,IF(AND((V70)&gt;=0.7,V70&lt;1.1),U70,IF(AND((U70)&gt;=0.7,U70&lt;1.1),T70,IF(AND((T70)&gt;=0.7,T70&lt;1.1),S70,IF(AND((S70)&gt;=0.7,S70&lt;1.1),R70,IF(AND((R70)&gt;=0.7,R70&lt;1.1),Q70,IF(AND((Q70)&gt;=0.7,Q70&lt;1.1),P70,IF(AND((P70)&gt;=0.7,P70&lt;1.1),O70,IF(AND((O70)&gt;=0.7,O70&lt;1.1),N70,IF(AND((N70)&gt;=0.7,N70&lt;1.1),M70,IF(AND((M70)&gt;=0.7,M70&lt;1.1),L70,IF(AND((L70)&gt;=0.7,L70&lt;1.1),"",""))))))))))))))))))</f>
        <v/>
      </c>
      <c r="L70" s="318" t="str">
        <f aca="false">IFERROR(IF((B70=""),"",(IF(COUNT(AC70:AG70)=0,"",ROUND(SUM(AC70:AG70)/SUM($AC$2:$AG$2),1)))),"")</f>
        <v/>
      </c>
      <c r="M70" s="318" t="str">
        <f aca="false">IFERROR(IF((B70=""),"",(IF(COUNT(AH70:AL70)=0,"",ROUND(SUM(AH70:AL70)/SUM($AH$2:$AL$2),1)))),"")</f>
        <v/>
      </c>
      <c r="N70" s="318" t="str">
        <f aca="false">IFERROR(IF((B70=""),"",(IF(COUNT(AM70:AQ70)=0,"",ROUND(SUM(AM70:AQ70)/SUM($AM$2:$AQ$2),1)))),"")</f>
        <v/>
      </c>
      <c r="O70" s="318" t="str">
        <f aca="false">IFERROR(IF((B70=""),"",(IF(COUNT(AR70:AV70)=0,"",ROUND(SUM(AR70:AV70)/SUM($AR$2:$AV$2),1)))),"")</f>
        <v/>
      </c>
      <c r="P70" s="318" t="str">
        <f aca="false">IFERROR(IF((B70=""),"",(IF(COUNT(AX70:BB70)=0,"",ROUND(SUM(AX70:BB70)/SUM($AX$2:$BB$2),1)))),"")</f>
        <v/>
      </c>
      <c r="Q70" s="318" t="str">
        <f aca="false">IFERROR(IF((B70=""),"",(IF(COUNT(BD70:BJ70)=0,"",ROUND(SUM(BD70:BJ70)/SUM($BD$2:$BJ$2),1)))),0)</f>
        <v/>
      </c>
      <c r="R70" s="318" t="str">
        <f aca="false">IFERROR(IF((B70=""),"",(IF(COUNT(BL70:BS70)=0,"",ROUND(SUM(BL70:BR70)/SUM($BL$2:$BR$2),1)))),0)</f>
        <v/>
      </c>
      <c r="S70" s="318" t="str">
        <f aca="false">IFERROR(IF((B70=""),"",(IF(COUNT(BT70:CB70)=0,"",ROUND(SUM(BT70:CA70)/SUM($BT$2:$CA$2),1)))),0)</f>
        <v/>
      </c>
      <c r="T70" s="318" t="str">
        <f aca="false">IFERROR(IF((B70=""),"",(IF(COUNT(CC70:CJ70)=0,"",ROUND(SUM(CC70:CI70)/SUM($CC$2:$CI$2),1)))),0)</f>
        <v/>
      </c>
      <c r="U70" s="318" t="str">
        <f aca="false">IFERROR(IF((B70=""),"",(IF(COUNT(CK70:CQ70)=0,"",ROUND(SUM(CK70:CQ70)/SUM($CK$2:$CQ$2),1)))),0)</f>
        <v/>
      </c>
      <c r="V70" s="318" t="str">
        <f aca="false">IFERROR(IF((B70=""),"",(IF(COUNT(CS70:CY70)=0,"",ROUND(SUM(CS70:CY70)/SUM($CS$2:$CY$2),1)))),0)</f>
        <v/>
      </c>
      <c r="W70" s="318" t="str">
        <f aca="false">IFERROR(IF((B70=""),"",(IF(COUNT(DA70:DI70)=0,"",ROUND(SUM(DA70:DI70)/SUM($DA$2:$DI$2),1)))),0)</f>
        <v/>
      </c>
      <c r="X70" s="318" t="str">
        <f aca="false">IFERROR(IF((B70=""),"",(IF(COUNT(DK70:DP70)=0,"",ROUND(SUM(DK70:DP70)/SUM($DK$2:$DP$2),1)))),0)</f>
        <v/>
      </c>
      <c r="Y70" s="318"/>
      <c r="Z70" s="318"/>
      <c r="AA70" s="318"/>
      <c r="AB70" s="318"/>
      <c r="AC70" s="319" t="inlineStr">
        <f aca="false">IF($B70="","",IF(COUNTIFS('English Scores- Leveled papers'!$H$4:$KM$4,AC$3,'English Scores- Leveled papers'!$H72:$KM72,"&lt;&gt;")=0,"",SUMIF('English Scores- Leveled papers'!$H$4:$KM$4,AC$3,'English Scores- Leveled papers'!$H72:$KM72)))</f>
        <is>
          <t/>
        </is>
      </c>
      <c r="AD70" s="319" t="inlineStr">
        <f aca="false">IF($B70="","",IF(COUNTIFS('English Scores- Leveled papers'!$H$4:$KM$4,AD$3,'English Scores- Leveled papers'!$H72:$KM72,"&lt;&gt;")=0,"",SUMIF('English Scores- Leveled papers'!$H$4:$KM$4,AD$3,'English Scores- Leveled papers'!$H72:$KM72)))</f>
        <is>
          <t/>
        </is>
      </c>
      <c r="AE70" s="319" t="inlineStr">
        <f aca="false">IF($B70="","",IF(COUNTIFS('English Scores- Leveled papers'!$H$4:$KM$4,AE$3,'English Scores- Leveled papers'!$H72:$KM72,"&lt;&gt;")=0,"",SUMIF('English Scores- Leveled papers'!$H$4:$KM$4,AE$3,'English Scores- Leveled papers'!$H72:$KM72)))</f>
        <is>
          <t/>
        </is>
      </c>
      <c r="AF70" s="319" t="inlineStr">
        <f aca="false">IF($B70="","",IF(COUNTIFS('English Scores- Leveled papers'!$H$4:$KM$4,AF$3,'English Scores- Leveled papers'!$H72:$KM72,"&lt;&gt;")=0,"",SUMIF('English Scores- Leveled papers'!$H$4:$KM$4,AF$3,'English Scores- Leveled papers'!$H72:$KM72)))</f>
        <is>
          <t/>
        </is>
      </c>
      <c r="AG70" s="319" t="inlineStr">
        <f aca="false">IF($B70="","",IF(COUNTIFS('English Scores- Leveled papers'!$H$4:$KM$4,AG$3,'English Scores- Leveled papers'!$H72:$KM72,"&lt;&gt;")=0,"",SUMIF('English Scores- Leveled papers'!$H$4:$KM$4,AG$3,'English Scores- Leveled papers'!$H72:$KM72)))</f>
        <is>
          <t/>
        </is>
      </c>
      <c r="AH70" s="319" t="inlineStr">
        <f aca="false">IF($B70="","",IF(COUNTIFS('English Scores- Leveled papers'!$H$4:$KM$4,AH$3,'English Scores- Leveled papers'!$H72:$KM72,"&lt;&gt;")=0,"",SUMIF('English Scores- Leveled papers'!$H$4:$KM$4,AH$3,'English Scores- Leveled papers'!$H72:$KM72)))</f>
        <is>
          <t/>
        </is>
      </c>
      <c r="AI70" s="319" t="inlineStr">
        <f aca="false">IF($B70="","",IF(COUNTIFS('English Scores- Leveled papers'!$H$4:$KM$4,AI$3,'English Scores- Leveled papers'!$H72:$KM72,"&lt;&gt;")=0,"",SUMIF('English Scores- Leveled papers'!$H$4:$KM$4,AI$3,'English Scores- Leveled papers'!$H72:$KM72)))</f>
        <is>
          <t/>
        </is>
      </c>
      <c r="AJ70" s="319" t="inlineStr">
        <f aca="false">IF($B70="","",IF(COUNTIFS('English Scores- Leveled papers'!$H$4:$KM$4,AJ$3,'English Scores- Leveled papers'!$H72:$KM72,"&lt;&gt;")=0,"",SUMIF('English Scores- Leveled papers'!$H$4:$KM$4,AJ$3,'English Scores- Leveled papers'!$H72:$KM72)))</f>
        <is>
          <t/>
        </is>
      </c>
      <c r="AK70" s="319" t="inlineStr">
        <f aca="false">IF($B70="","",IF(COUNTIFS('English Scores- Leveled papers'!$H$4:$KM$4,AK$3,'English Scores- Leveled papers'!$H72:$KM72,"&lt;&gt;")=0,"",SUMIF('English Scores- Leveled papers'!$H$4:$KM$4,AK$3,'English Scores- Leveled papers'!$H72:$KM72)))</f>
        <is>
          <t/>
        </is>
      </c>
      <c r="AL70" s="319" t="inlineStr">
        <f aca="false">IF($B70="","",IF(COUNTIFS('English Scores- Leveled papers'!$H$4:$KM$4,AL$3,'English Scores- Leveled papers'!$H72:$KM72,"&lt;&gt;")=0,"",SUMIF('English Scores- Leveled papers'!$H$4:$KM$4,AL$3,'English Scores- Leveled papers'!$H72:$KM72)))</f>
        <is>
          <t/>
        </is>
      </c>
      <c r="AM70" s="319" t="inlineStr">
        <f aca="false">IF($B70="","",IF(COUNTIFS('English Scores- Leveled papers'!$H$4:$KM$4,AM$3,'English Scores- Leveled papers'!$H72:$KM72,"&lt;&gt;")=0,"",SUMIF('English Scores- Leveled papers'!$H$4:$KM$4,AM$3,'English Scores- Leveled papers'!$H72:$KM72)))</f>
        <is>
          <t/>
        </is>
      </c>
      <c r="AN70" s="319" t="inlineStr">
        <f aca="false">IF($B70="","",IF(COUNTIFS('English Scores- Leveled papers'!$H$4:$KM$4,AN$3,'English Scores- Leveled papers'!$H72:$KM72,"&lt;&gt;")=0,"",SUMIF('English Scores- Leveled papers'!$H$4:$KM$4,AN$3,'English Scores- Leveled papers'!$H72:$KM72)))</f>
        <is>
          <t/>
        </is>
      </c>
      <c r="AO70" s="319" t="inlineStr">
        <f aca="false">IF($B70="","",IF(COUNTIFS('English Scores- Leveled papers'!$H$4:$KM$4,AO$3,'English Scores- Leveled papers'!$H72:$KM72,"&lt;&gt;")=0,"",SUMIF('English Scores- Leveled papers'!$H$4:$KM$4,AO$3,'English Scores- Leveled papers'!$H72:$KM72)))</f>
        <is>
          <t/>
        </is>
      </c>
      <c r="AP70" s="319" t="inlineStr">
        <f aca="false">IF($B70="","",IF(COUNTIFS('English Scores- Leveled papers'!$H$4:$KM$4,AP$3,'English Scores- Leveled papers'!$H72:$KM72,"&lt;&gt;")=0,"",SUMIF('English Scores- Leveled papers'!$H$4:$KM$4,AP$3,'English Scores- Leveled papers'!$H72:$KM72)))</f>
        <is>
          <t/>
        </is>
      </c>
      <c r="AQ70" s="319" t="inlineStr">
        <f aca="false">IF($B70="","",IF(COUNTIFS('English Scores- Leveled papers'!$H$4:$KM$4,AQ$3,'English Scores- Leveled papers'!$H72:$KM72,"&lt;&gt;")=0,"",SUMIF('English Scores- Leveled papers'!$H$4:$KM$4,AQ$3,'English Scores- Leveled papers'!$H72:$KM72)))</f>
        <is>
          <t/>
        </is>
      </c>
      <c r="AR70" s="319" t="inlineStr">
        <f aca="false">IF($B70="","",IF(COUNTIFS('English Scores- Leveled papers'!$H$4:$KM$4,AR$3,'English Scores- Leveled papers'!$H72:$KM72,"&lt;&gt;")=0,"",SUMIF('English Scores- Leveled papers'!$H$4:$KM$4,AR$3,'English Scores- Leveled papers'!$H72:$KM72)))</f>
        <is>
          <t/>
        </is>
      </c>
      <c r="AS70" s="319" t="inlineStr">
        <f aca="false">IF($B70="","",IF(COUNTIFS('English Scores- Leveled papers'!$H$4:$KM$4,AS$3,'English Scores- Leveled papers'!$H72:$KM72,"&lt;&gt;")=0,"",SUMIF('English Scores- Leveled papers'!$H$4:$KM$4,AS$3,'English Scores- Leveled papers'!$H72:$KM72)))</f>
        <is>
          <t/>
        </is>
      </c>
      <c r="AT70" s="319" t="inlineStr">
        <f aca="false">IF($B70="","",IF(COUNTIFS('English Scores- Leveled papers'!$H$4:$KM$4,AT$3,'English Scores- Leveled papers'!$H72:$KM72,"&lt;&gt;")=0,"",SUMIF('English Scores- Leveled papers'!$H$4:$KM$4,AT$3,'English Scores- Leveled papers'!$H72:$KM72)))</f>
        <is>
          <t/>
        </is>
      </c>
      <c r="AU70" s="319" t="inlineStr">
        <f aca="false">IF($B70="","",IF(COUNTIFS('English Scores- Leveled papers'!$H$4:$KM$4,AU$3,'English Scores- Leveled papers'!$H72:$KM72,"&lt;&gt;")=0,"",SUMIF('English Scores- Leveled papers'!$H$4:$KM$4,AU$3,'English Scores- Leveled papers'!$H72:$KM72)))</f>
        <is>
          <t/>
        </is>
      </c>
      <c r="AV70" s="319" t="inlineStr">
        <f aca="false">IF($B70="","",IF(COUNTIFS('English Scores- Leveled papers'!$H$4:$KM$4,AV$3,'English Scores- Leveled papers'!$H72:$KM72,"&lt;&gt;")=0,"",SUMIF('English Scores- Leveled papers'!$H$4:$KM$4,AV$3,'English Scores- Leveled papers'!$H72:$KM72)))</f>
        <is>
          <t/>
        </is>
      </c>
      <c r="AW70" s="319" t="inlineStr">
        <f aca="false">IF($B70="","",IF(COUNTIFS('English Scores- Leveled papers'!$H$4:$KM$4,AW$3,'English Scores- Leveled papers'!$H72:$KM72,"&lt;&gt;")=0,"",SUMIF('English Scores- Leveled papers'!$H$4:$KM$4,AW$3,'English Scores- Leveled papers'!$H72:$KM72)))</f>
        <is>
          <t/>
        </is>
      </c>
      <c r="AX70" s="319" t="inlineStr">
        <f aca="false">IF($B70="","",IF(COUNTIFS('English Scores- Leveled papers'!$H$4:$KM$4,AX$3,'English Scores- Leveled papers'!$H72:$KM72,"&lt;&gt;")=0,"",SUMIF('English Scores- Leveled papers'!$H$4:$KM$4,AX$3,'English Scores- Leveled papers'!$H72:$KM72)))</f>
        <is>
          <t/>
        </is>
      </c>
      <c r="AY70" s="319" t="inlineStr">
        <f aca="false">IF($B70="","",IF(COUNTIFS('English Scores- Leveled papers'!$H$4:$KM$4,AY$3,'English Scores- Leveled papers'!$H72:$KM72,"&lt;&gt;")=0,"",SUMIF('English Scores- Leveled papers'!$H$4:$KM$4,AY$3,'English Scores- Leveled papers'!$H72:$KM72)))</f>
        <is>
          <t/>
        </is>
      </c>
      <c r="AZ70" s="319" t="inlineStr">
        <f aca="false">IF($B70="","",IF(COUNTIFS('English Scores- Leveled papers'!$H$4:$KM$4,AZ$3,'English Scores- Leveled papers'!$H72:$KM72,"&lt;&gt;")=0,"",SUMIF('English Scores- Leveled papers'!$H$4:$KM$4,AZ$3,'English Scores- Leveled papers'!$H72:$KM72)))</f>
        <is>
          <t/>
        </is>
      </c>
      <c r="BA70" s="319" t="inlineStr">
        <f aca="false">IF($B70="","",IF(COUNTIFS('English Scores- Leveled papers'!$H$4:$KM$4,BA$3,'English Scores- Leveled papers'!$H72:$KM72,"&lt;&gt;")=0,"",SUMIF('English Scores- Leveled papers'!$H$4:$KM$4,BA$3,'English Scores- Leveled papers'!$H72:$KM72)))</f>
        <is>
          <t/>
        </is>
      </c>
      <c r="BB70" s="319" t="inlineStr">
        <f aca="false">IF($B70="","",IF(COUNTIFS('English Scores- Leveled papers'!$H$4:$KM$4,BB$3,'English Scores- Leveled papers'!$H72:$KM72,"&lt;&gt;")=0,"",SUMIF('English Scores- Leveled papers'!$H$4:$KM$4,BB$3,'English Scores- Leveled papers'!$H72:$KM72)))</f>
        <is>
          <t/>
        </is>
      </c>
      <c r="BC70" s="319" t="inlineStr">
        <f aca="false">IF($B70="","",IF(COUNTIFS('English Scores- Leveled papers'!$H$4:$KM$4,BC$3,'English Scores- Leveled papers'!$H72:$KM72,"&lt;&gt;")=0,"",SUMIF('English Scores- Leveled papers'!$H$4:$KM$4,BC$3,'English Scores- Leveled papers'!$H72:$KM72)))</f>
        <is>
          <t/>
        </is>
      </c>
      <c r="BD70" s="319" t="inlineStr">
        <f aca="false">IF($B70="","",IF(COUNTIFS('English Scores- Leveled papers'!$H$4:$KM$4,BD$3,'English Scores- Leveled papers'!$H72:$KM72,"&lt;&gt;")=0,"",SUMIF('English Scores- Leveled papers'!$H$4:$KM$4,BD$3,'English Scores- Leveled papers'!$H72:$KM72)))</f>
        <is>
          <t/>
        </is>
      </c>
      <c r="BE70" s="319" t="inlineStr">
        <f aca="false">IF($B70="","",IF(COUNTIFS('English Scores- Leveled papers'!$H$4:$KM$4,BE$3,'English Scores- Leveled papers'!$H72:$KM72,"&lt;&gt;")=0,"",SUMIF('English Scores- Leveled papers'!$H$4:$KM$4,BE$3,'English Scores- Leveled papers'!$H72:$KM72)))</f>
        <is>
          <t/>
        </is>
      </c>
      <c r="BF70" s="319" t="inlineStr">
        <f aca="false">IF($B70="","",IF(COUNTIFS('English Scores- Leveled papers'!$H$4:$KM$4,BF$3,'English Scores- Leveled papers'!$H72:$KM72,"&lt;&gt;")=0,"",SUMIF('English Scores- Leveled papers'!$H$4:$KM$4,BF$3,'English Scores- Leveled papers'!$H72:$KM72)))</f>
        <is>
          <t/>
        </is>
      </c>
      <c r="BG70" s="319" t="inlineStr">
        <f aca="false">IF($B70="","",IF(COUNTIFS('English Scores- Leveled papers'!$H$4:$KM$4,BG$3,'English Scores- Leveled papers'!$H72:$KM72,"&lt;&gt;")=0,"",SUMIF('English Scores- Leveled papers'!$H$4:$KM$4,BG$3,'English Scores- Leveled papers'!$H72:$KM72)))</f>
        <is>
          <t/>
        </is>
      </c>
      <c r="BH70" s="319" t="inlineStr">
        <f aca="false">IF($B70="","",IF(COUNTIFS('English Scores- Leveled papers'!$H$4:$KM$4,BH$3,'English Scores- Leveled papers'!$H72:$KM72,"&lt;&gt;")=0,"",SUMIF('English Scores- Leveled papers'!$H$4:$KM$4,BH$3,'English Scores- Leveled papers'!$H72:$KM72)))</f>
        <is>
          <t/>
        </is>
      </c>
      <c r="BI70" s="319" t="inlineStr">
        <f aca="false">IF($B70="","",IF(COUNTIFS('English Scores- Leveled papers'!$H$4:$KM$4,BI$3,'English Scores- Leveled papers'!$H72:$KM72,"&lt;&gt;")=0,"",SUMIF('English Scores- Leveled papers'!$H$4:$KM$4,BI$3,'English Scores- Leveled papers'!$H72:$KM72)))</f>
        <is>
          <t/>
        </is>
      </c>
      <c r="BJ70" s="319" t="inlineStr">
        <f aca="false">IF($B70="","",IF(COUNTIFS('English Scores- Leveled papers'!$H$4:$KM$4,BJ$3,'English Scores- Leveled papers'!$H72:$KM72,"&lt;&gt;")=0,"",SUMIF('English Scores- Leveled papers'!$H$4:$KM$4,BJ$3,'English Scores- Leveled papers'!$H72:$KM72)))</f>
        <is>
          <t/>
        </is>
      </c>
      <c r="BK70" s="319" t="inlineStr">
        <f aca="false">IF($B70="","",IF(COUNTIFS('English Scores- Leveled papers'!$H$4:$KM$4,BK$3,'English Scores- Leveled papers'!$H72:$KM72,"&lt;&gt;")=0,"",SUMIF('English Scores- Leveled papers'!$H$4:$KM$4,BK$3,'English Scores- Leveled papers'!$H72:$KM72)))</f>
        <is>
          <t/>
        </is>
      </c>
      <c r="BL70" s="319" t="inlineStr">
        <f aca="false">IF($B70="","",IF(COUNTIFS('English Scores- Leveled papers'!$H$4:$KM$4,BL$3,'English Scores- Leveled papers'!$H72:$KM72,"&lt;&gt;")=0,"",SUMIF('English Scores- Leveled papers'!$H$4:$KM$4,BL$3,'English Scores- Leveled papers'!$H72:$KM72)))</f>
        <is>
          <t/>
        </is>
      </c>
      <c r="BM70" s="319" t="inlineStr">
        <f aca="false">IF($B70="","",IF(COUNTIFS('English Scores- Leveled papers'!$H$4:$KM$4,BM$3,'English Scores- Leveled papers'!$H72:$KM72,"&lt;&gt;")=0,"",SUMIF('English Scores- Leveled papers'!$H$4:$KM$4,BM$3,'English Scores- Leveled papers'!$H72:$KM72)))</f>
        <is>
          <t/>
        </is>
      </c>
      <c r="BN70" s="319" t="inlineStr">
        <f aca="false">IF($B70="","",IF(COUNTIFS('English Scores- Leveled papers'!$H$4:$KM$4,BN$3,'English Scores- Leveled papers'!$H72:$KM72,"&lt;&gt;")=0,"",SUMIF('English Scores- Leveled papers'!$H$4:$KM$4,BN$3,'English Scores- Leveled papers'!$H72:$KM72)))</f>
        <is>
          <t/>
        </is>
      </c>
      <c r="BO70" s="319" t="inlineStr">
        <f aca="false">IF($B70="","",IF(COUNTIFS('English Scores- Leveled papers'!$H$4:$KM$4,BO$3,'English Scores- Leveled papers'!$H72:$KM72,"&lt;&gt;")=0,"",SUMIF('English Scores- Leveled papers'!$H$4:$KM$4,BO$3,'English Scores- Leveled papers'!$H72:$KM72)))</f>
        <is>
          <t/>
        </is>
      </c>
      <c r="BP70" s="319" t="inlineStr">
        <f aca="false">IF($B70="","",IF(COUNTIFS('English Scores- Leveled papers'!$H$4:$KM$4,BP$3,'English Scores- Leveled papers'!$H72:$KM72,"&lt;&gt;")=0,"",SUMIF('English Scores- Leveled papers'!$H$4:$KM$4,BP$3,'English Scores- Leveled papers'!$H72:$KM72)))</f>
        <is>
          <t/>
        </is>
      </c>
      <c r="BQ70" s="319" t="inlineStr">
        <f aca="false">IF($B70="","",IF(COUNTIFS('English Scores- Leveled papers'!$H$4:$KM$4,BQ$3,'English Scores- Leveled papers'!$H72:$KM72,"&lt;&gt;")=0,"",SUMIF('English Scores- Leveled papers'!$H$4:$KM$4,BQ$3,'English Scores- Leveled papers'!$H72:$KM72)))</f>
        <is>
          <t/>
        </is>
      </c>
      <c r="BR70" s="319" t="inlineStr">
        <f aca="false">IF($B70="","",IF(COUNTIFS('English Scores- Leveled papers'!$H$4:$KM$4,BR$3,'English Scores- Leveled papers'!$H72:$KM72,"&lt;&gt;")=0,"",SUMIF('English Scores- Leveled papers'!$H$4:$KM$4,BR$3,'English Scores- Leveled papers'!$H72:$KM72)))</f>
        <is>
          <t/>
        </is>
      </c>
      <c r="BS70" s="319" t="inlineStr">
        <f aca="false">IF($B70="","",IF(COUNTIFS('English Scores- Leveled papers'!$H$4:$KM$4,BS$3,'English Scores- Leveled papers'!$H72:$KM72,"&lt;&gt;")=0,"",SUMIF('English Scores- Leveled papers'!$H$4:$KM$4,BS$3,'English Scores- Leveled papers'!$H72:$KM72)))</f>
        <is>
          <t/>
        </is>
      </c>
      <c r="BT70" s="319" t="inlineStr">
        <f aca="false">IF($B70="","",IF(COUNTIFS('English Scores- Leveled papers'!$H$4:$KM$4,BT$3,'English Scores- Leveled papers'!$H72:$KM72,"&lt;&gt;")=0,"",SUMIF('English Scores- Leveled papers'!$H$4:$KM$4,BT$3,'English Scores- Leveled papers'!$H72:$KM72)))</f>
        <is>
          <t/>
        </is>
      </c>
      <c r="BU70" s="319" t="inlineStr">
        <f aca="false">IF($B70="","",IF(COUNTIFS('English Scores- Leveled papers'!$H$4:$KM$4,BU$3,'English Scores- Leveled papers'!$H72:$KM72,"&lt;&gt;")=0,"",SUMIF('English Scores- Leveled papers'!$H$4:$KM$4,BU$3,'English Scores- Leveled papers'!$H72:$KM72)))</f>
        <is>
          <t/>
        </is>
      </c>
      <c r="BV70" s="319" t="inlineStr">
        <f aca="false">IF($B70="","",IF(COUNTIFS('English Scores- Leveled papers'!$H$4:$KM$4,BV$3,'English Scores- Leveled papers'!$H72:$KM72,"&lt;&gt;")=0,"",SUMIF('English Scores- Leveled papers'!$H$4:$KM$4,BV$3,'English Scores- Leveled papers'!$H72:$KM72)))</f>
        <is>
          <t/>
        </is>
      </c>
      <c r="BW70" s="319" t="inlineStr">
        <f aca="false">IF($B70="","",IF(COUNTIFS('English Scores- Leveled papers'!$H$4:$KM$4,BW$3,'English Scores- Leveled papers'!$H72:$KM72,"&lt;&gt;")=0,"",SUMIF('English Scores- Leveled papers'!$H$4:$KM$4,BW$3,'English Scores- Leveled papers'!$H72:$KM72)))</f>
        <is>
          <t/>
        </is>
      </c>
      <c r="BX70" s="319" t="inlineStr">
        <f aca="false">IF($B70="","",IF(COUNTIFS('English Scores- Leveled papers'!$H$4:$KM$4,BX$3,'English Scores- Leveled papers'!$H72:$KM72,"&lt;&gt;")=0,"",SUMIF('English Scores- Leveled papers'!$H$4:$KM$4,BX$3,'English Scores- Leveled papers'!$H72:$KM72)))</f>
        <is>
          <t/>
        </is>
      </c>
      <c r="BY70" s="319" t="inlineStr">
        <f aca="false">IF($B70="","",IF(COUNTIFS('English Scores- Leveled papers'!$H$4:$KM$4,BY$3,'English Scores- Leveled papers'!$H72:$KM72,"&lt;&gt;")=0,"",SUMIF('English Scores- Leveled papers'!$H$4:$KM$4,BY$3,'English Scores- Leveled papers'!$H72:$KM72)))</f>
        <is>
          <t/>
        </is>
      </c>
      <c r="BZ70" s="319" t="inlineStr">
        <f aca="false">IF($B70="","",IF(COUNTIFS('English Scores- Leveled papers'!$H$4:$KM$4,BZ$3,'English Scores- Leveled papers'!$H72:$KM72,"&lt;&gt;")=0,"",SUMIF('English Scores- Leveled papers'!$H$4:$KM$4,BZ$3,'English Scores- Leveled papers'!$H72:$KM72)))</f>
        <is>
          <t/>
        </is>
      </c>
      <c r="CA70" s="319" t="inlineStr">
        <f aca="false">IF($B70="","",IF(COUNTIFS('English Scores- Leveled papers'!$H$4:$KM$4,CA$3,'English Scores- Leveled papers'!$H72:$KM72,"&lt;&gt;")=0,"",SUMIF('English Scores- Leveled papers'!$H$4:$KM$4,CA$3,'English Scores- Leveled papers'!$H72:$KM72)))</f>
        <is>
          <t/>
        </is>
      </c>
      <c r="CB70" s="319" t="inlineStr">
        <f aca="false">IF($B70="","",IF(COUNTIFS('English Scores- Leveled papers'!$H$4:$KM$4,CB$3,'English Scores- Leveled papers'!$H72:$KM72,"&lt;&gt;")=0,"",SUMIF('English Scores- Leveled papers'!$H$4:$KM$4,CB$3,'English Scores- Leveled papers'!$H72:$KM72)))</f>
        <is>
          <t/>
        </is>
      </c>
      <c r="CC70" s="319" t="inlineStr">
        <f aca="false">IF($B70="","",IF(COUNTIFS('English Scores- Leveled papers'!$H$4:$KM$4,CC$3,'English Scores- Leveled papers'!$H72:$KM72,"&lt;&gt;")=0,"",SUMIF('English Scores- Leveled papers'!$H$4:$KM$4,CC$3,'English Scores- Leveled papers'!$H72:$KM72)))</f>
        <is>
          <t/>
        </is>
      </c>
      <c r="CD70" s="319" t="inlineStr">
        <f aca="false">IF($B70="","",IF(COUNTIFS('English Scores- Leveled papers'!$H$4:$KM$4,CD$3,'English Scores- Leveled papers'!$H72:$KM72,"&lt;&gt;")=0,"",SUMIF('English Scores- Leveled papers'!$H$4:$KM$4,CD$3,'English Scores- Leveled papers'!$H72:$KM72)))</f>
        <is>
          <t/>
        </is>
      </c>
      <c r="CE70" s="319" t="inlineStr">
        <f aca="false">IF($B70="","",IF(COUNTIFS('English Scores- Leveled papers'!$H$4:$KM$4,CE$3,'English Scores- Leveled papers'!$H72:$KM72,"&lt;&gt;")=0,"",SUMIF('English Scores- Leveled papers'!$H$4:$KM$4,CE$3,'English Scores- Leveled papers'!$H72:$KM72)))</f>
        <is>
          <t/>
        </is>
      </c>
      <c r="CF70" s="319" t="inlineStr">
        <f aca="false">IF($B70="","",IF(COUNTIFS('English Scores- Leveled papers'!$H$4:$KM$4,CF$3,'English Scores- Leveled papers'!$H72:$KM72,"&lt;&gt;")=0,"",SUMIF('English Scores- Leveled papers'!$H$4:$KM$4,CF$3,'English Scores- Leveled papers'!$H72:$KM72)))</f>
        <is>
          <t/>
        </is>
      </c>
      <c r="CG70" s="319" t="inlineStr">
        <f aca="false">IF($B70="","",IF(COUNTIFS('English Scores- Leveled papers'!$H$4:$KM$4,CG$3,'English Scores- Leveled papers'!$H72:$KM72,"&lt;&gt;")=0,"",SUMIF('English Scores- Leveled papers'!$H$4:$KM$4,CG$3,'English Scores- Leveled papers'!$H72:$KM72)))</f>
        <is>
          <t/>
        </is>
      </c>
      <c r="CH70" s="319" t="inlineStr">
        <f aca="false">IF($B70="","",IF(COUNTIFS('English Scores- Leveled papers'!$H$4:$KM$4,CH$3,'English Scores- Leveled papers'!$H72:$KM72,"&lt;&gt;")=0,"",SUMIF('English Scores- Leveled papers'!$H$4:$KM$4,CH$3,'English Scores- Leveled papers'!$H72:$KM72)))</f>
        <is>
          <t/>
        </is>
      </c>
      <c r="CI70" s="319" t="inlineStr">
        <f aca="false">IF($B70="","",IF(COUNTIFS('English Scores- Leveled papers'!$H$4:$KM$4,CI$3,'English Scores- Leveled papers'!$H72:$KM72,"&lt;&gt;")=0,"",SUMIF('English Scores- Leveled papers'!$H$4:$KM$4,CI$3,'English Scores- Leveled papers'!$H72:$KM72)))</f>
        <is>
          <t/>
        </is>
      </c>
      <c r="CJ70" s="319" t="inlineStr">
        <f aca="false">IF($B70="","",IF(COUNTIFS('English Scores- Leveled papers'!$H$4:$KM$4,CJ$3,'English Scores- Leveled papers'!$H72:$KM72,"&lt;&gt;")=0,"",SUMIF('English Scores- Leveled papers'!$H$4:$KM$4,CJ$3,'English Scores- Leveled papers'!$H72:$KM72)))</f>
        <is>
          <t/>
        </is>
      </c>
      <c r="CK70" s="319" t="inlineStr">
        <f aca="false">IF($B70="","",IF(COUNTIFS('English Scores- Leveled papers'!$H$4:$KM$4,CK$3,'English Scores- Leveled papers'!$H72:$KM72,"&lt;&gt;")=0,"",SUMIF('English Scores- Leveled papers'!$H$4:$KM$4,CK$3,'English Scores- Leveled papers'!$H72:$KM72)))</f>
        <is>
          <t/>
        </is>
      </c>
      <c r="CL70" s="319" t="inlineStr">
        <f aca="false">IF($B70="","",IF(COUNTIFS('English Scores- Leveled papers'!$H$4:$KM$4,CL$3,'English Scores- Leveled papers'!$H72:$KM72,"&lt;&gt;")=0,"",SUMIF('English Scores- Leveled papers'!$H$4:$KM$4,CL$3,'English Scores- Leveled papers'!$H72:$KM72)))</f>
        <is>
          <t/>
        </is>
      </c>
      <c r="CM70" s="319" t="inlineStr">
        <f aca="false">IF($B70="","",IF(COUNTIFS('English Scores- Leveled papers'!$H$4:$KM$4,CM$3,'English Scores- Leveled papers'!$H72:$KM72,"&lt;&gt;")=0,"",SUMIF('English Scores- Leveled papers'!$H$4:$KM$4,CM$3,'English Scores- Leveled papers'!$H72:$KM72)))</f>
        <is>
          <t/>
        </is>
      </c>
      <c r="CN70" s="319" t="inlineStr">
        <f aca="false">IF($B70="","",IF(COUNTIFS('English Scores- Leveled papers'!$H$4:$KM$4,CN$3,'English Scores- Leveled papers'!$H72:$KM72,"&lt;&gt;")=0,"",SUMIF('English Scores- Leveled papers'!$H$4:$KM$4,CN$3,'English Scores- Leveled papers'!$H72:$KM72)))</f>
        <is>
          <t/>
        </is>
      </c>
      <c r="CO70" s="319" t="inlineStr">
        <f aca="false">IF($B70="","",IF(COUNTIFS('English Scores- Leveled papers'!$H$4:$KM$4,CO$3,'English Scores- Leveled papers'!$H72:$KM72,"&lt;&gt;")=0,"",SUMIF('English Scores- Leveled papers'!$H$4:$KM$4,CO$3,'English Scores- Leveled papers'!$H72:$KM72)))</f>
        <is>
          <t/>
        </is>
      </c>
      <c r="CP70" s="319" t="inlineStr">
        <f aca="false">IF($B70="","",IF(COUNTIFS('English Scores- Leveled papers'!$H$4:$KM$4,CP$3,'English Scores- Leveled papers'!$H72:$KM72,"&lt;&gt;")=0,"",SUMIF('English Scores- Leveled papers'!$H$4:$KM$4,CP$3,'English Scores- Leveled papers'!$H72:$KM72)))</f>
        <is>
          <t/>
        </is>
      </c>
      <c r="CQ70" s="319" t="inlineStr">
        <f aca="false">IF($B70="","",IF(COUNTIFS('English Scores- Leveled papers'!$H$4:$KM$4,CQ$3,'English Scores- Leveled papers'!$H72:$KM72,"&lt;&gt;")=0,"",SUMIF('English Scores- Leveled papers'!$H$4:$KM$4,CQ$3,'English Scores- Leveled papers'!$H72:$KM72)))</f>
        <is>
          <t/>
        </is>
      </c>
      <c r="CR70" s="319" t="inlineStr">
        <f aca="false">IF($B70="","",IF(COUNTIFS('English Scores- Leveled papers'!$H$4:$KM$4,CR$3,'English Scores- Leveled papers'!$H72:$KM72,"&lt;&gt;")=0,"",SUMIF('English Scores- Leveled papers'!$H$4:$KM$4,CR$3,'English Scores- Leveled papers'!$H72:$KM72)))</f>
        <is>
          <t/>
        </is>
      </c>
      <c r="CS70" s="319" t="inlineStr">
        <f aca="false">IF($B70="","",IF(COUNTIFS('English Scores- Leveled papers'!$H$4:$KM$4,CS$3,'English Scores- Leveled papers'!$H72:$KM72,"&lt;&gt;")=0,"",SUMIF('English Scores- Leveled papers'!$H$4:$KM$4,CS$3,'English Scores- Leveled papers'!$H72:$KM72)))</f>
        <is>
          <t/>
        </is>
      </c>
      <c r="CT70" s="319" t="inlineStr">
        <f aca="false">IF($B70="","",IF(COUNTIFS('English Scores- Leveled papers'!$H$4:$KM$4,CT$3,'English Scores- Leveled papers'!$H72:$KM72,"&lt;&gt;")=0,"",SUMIF('English Scores- Leveled papers'!$H$4:$KM$4,CT$3,'English Scores- Leveled papers'!$H72:$KM72)))</f>
        <is>
          <t/>
        </is>
      </c>
      <c r="CU70" s="319" t="inlineStr">
        <f aca="false">IF($B70="","",IF(COUNTIFS('English Scores- Leveled papers'!$H$4:$KM$4,CU$3,'English Scores- Leveled papers'!$H72:$KM72,"&lt;&gt;")=0,"",SUMIF('English Scores- Leveled papers'!$H$4:$KM$4,CU$3,'English Scores- Leveled papers'!$H72:$KM72)))</f>
        <is>
          <t/>
        </is>
      </c>
      <c r="CV70" s="319" t="inlineStr">
        <f aca="false">IF($B70="","",IF(COUNTIFS('English Scores- Leveled papers'!$H$4:$KM$4,CV$3,'English Scores- Leveled papers'!$H72:$KM72,"&lt;&gt;")=0,"",SUMIF('English Scores- Leveled papers'!$H$4:$KM$4,CV$3,'English Scores- Leveled papers'!$H72:$KM72)))</f>
        <is>
          <t/>
        </is>
      </c>
      <c r="CW70" s="319" t="inlineStr">
        <f aca="false">IF($B70="","",IF(COUNTIFS('English Scores- Leveled papers'!$H$4:$KM$4,CW$3,'English Scores- Leveled papers'!$H72:$KM72,"&lt;&gt;")=0,"",SUMIF('English Scores- Leveled papers'!$H$4:$KM$4,CW$3,'English Scores- Leveled papers'!$H72:$KM72)))</f>
        <is>
          <t/>
        </is>
      </c>
      <c r="CX70" s="319" t="inlineStr">
        <f aca="false">IF($B70="","",IF(COUNTIFS('English Scores- Leveled papers'!$H$4:$KM$4,CX$3,'English Scores- Leveled papers'!$H72:$KM72,"&lt;&gt;")=0,"",SUMIF('English Scores- Leveled papers'!$H$4:$KM$4,CX$3,'English Scores- Leveled papers'!$H72:$KM72)))</f>
        <is>
          <t/>
        </is>
      </c>
      <c r="CY70" s="319" t="inlineStr">
        <f aca="false">IF($B70="","",IF(COUNTIFS('English Scores- Leveled papers'!$H$4:$KM$4,CY$3,'English Scores- Leveled papers'!$H72:$KM72,"&lt;&gt;")=0,"",SUMIF('English Scores- Leveled papers'!$H$4:$KM$4,CY$3,'English Scores- Leveled papers'!$H72:$KM72)))</f>
        <is>
          <t/>
        </is>
      </c>
      <c r="CZ70" s="319" t="inlineStr">
        <f aca="false">IF($B70="","",IF(COUNTIFS('English Scores- Leveled papers'!$H$4:$KM$4,CZ$3,'English Scores- Leveled papers'!$H72:$KM72,"&lt;&gt;")=0,"",SUMIF('English Scores- Leveled papers'!$H$4:$KM$4,CZ$3,'English Scores- Leveled papers'!$H72:$KM72)))</f>
        <is>
          <t/>
        </is>
      </c>
      <c r="DA70" s="319" t="inlineStr">
        <f aca="false">IF($B70="","",IF(COUNTIFS('English Scores- Leveled papers'!$H$4:$KM$4,DA$3,'English Scores- Leveled papers'!$H72:$KM72,"&lt;&gt;")=0,"",SUMIF('English Scores- Leveled papers'!$H$4:$KM$4,DA$3,'English Scores- Leveled papers'!$H72:$KM72)))</f>
        <is>
          <t/>
        </is>
      </c>
      <c r="DB70" s="319" t="inlineStr">
        <f aca="false">IF($B70="","",IF(COUNTIFS('English Scores- Leveled papers'!$H$4:$KM$4,DB$3,'English Scores- Leveled papers'!$H72:$KM72,"&lt;&gt;")=0,"",SUMIF('English Scores- Leveled papers'!$H$4:$KM$4,DB$3,'English Scores- Leveled papers'!$H72:$KM72)))</f>
        <is>
          <t/>
        </is>
      </c>
      <c r="DC70" s="319" t="inlineStr">
        <f aca="false">IF($B70="","",IF(COUNTIFS('English Scores- Leveled papers'!$H$4:$KM$4,DC$3,'English Scores- Leveled papers'!$H72:$KM72,"&lt;&gt;")=0,"",SUMIF('English Scores- Leveled papers'!$H$4:$KM$4,DC$3,'English Scores- Leveled papers'!$H72:$KM72)))</f>
        <is>
          <t/>
        </is>
      </c>
      <c r="DD70" s="319" t="inlineStr">
        <f aca="false">IF($B70="","",IF(COUNTIFS('English Scores- Leveled papers'!$H$4:$KM$4,DD$3,'English Scores- Leveled papers'!$H72:$KM72,"&lt;&gt;")=0,"",SUMIF('English Scores- Leveled papers'!$H$4:$KM$4,DD$3,'English Scores- Leveled papers'!$H72:$KM72)))</f>
        <is>
          <t/>
        </is>
      </c>
      <c r="DE70" s="319" t="inlineStr">
        <f aca="false">IF($B70="","",IF(COUNTIFS('English Scores- Leveled papers'!$H$4:$KM$4,DE$3,'English Scores- Leveled papers'!$H72:$KM72,"&lt;&gt;")=0,"",SUMIF('English Scores- Leveled papers'!$H$4:$KM$4,DE$3,'English Scores- Leveled papers'!$H72:$KM72)))</f>
        <is>
          <t/>
        </is>
      </c>
      <c r="DF70" s="319" t="inlineStr">
        <f aca="false">IF($B70="","",IF(COUNTIFS('English Scores- Leveled papers'!$H$4:$KM$4,DF$3,'English Scores- Leveled papers'!$H72:$KM72,"&lt;&gt;")=0,"",SUMIF('English Scores- Leveled papers'!$H$4:$KM$4,DF$3,'English Scores- Leveled papers'!$H72:$KM72)))</f>
        <is>
          <t/>
        </is>
      </c>
      <c r="DG70" s="319" t="inlineStr">
        <f aca="false">IF($B70="","",IF(COUNTIFS('English Scores- Leveled papers'!$H$4:$KM$4,DG$3,'English Scores- Leveled papers'!$H72:$KM72,"&lt;&gt;")=0,"",SUMIF('English Scores- Leveled papers'!$H$4:$KM$4,DG$3,'English Scores- Leveled papers'!$H72:$KM72)))</f>
        <is>
          <t/>
        </is>
      </c>
      <c r="DH70" s="319" t="inlineStr">
        <f aca="false">IF($B70="","",IF(COUNTIFS('English Scores- Leveled papers'!$H$4:$KM$4,DH$3,'English Scores- Leveled papers'!$H72:$KM72,"&lt;&gt;")=0,"",SUMIF('English Scores- Leveled papers'!$H$4:$KM$4,DH$3,'English Scores- Leveled papers'!$H72:$KM72)))</f>
        <is>
          <t/>
        </is>
      </c>
      <c r="DI70" s="319" t="inlineStr">
        <f aca="false">IF($B70="","",IF(COUNTIFS('English Scores- Leveled papers'!$H$4:$KM$4,DI$3,'English Scores- Leveled papers'!$H72:$KM72,"&lt;&gt;")=0,"",SUMIF('English Scores- Leveled papers'!$H$4:$KM$4,DI$3,'English Scores- Leveled papers'!$H72:$KM72)))</f>
        <is>
          <t/>
        </is>
      </c>
      <c r="DJ70" s="319" t="inlineStr">
        <f aca="false">IF($B70="","",IF(COUNTIFS('English Scores- Leveled papers'!$H$4:$KM$4,DJ$3,'English Scores- Leveled papers'!$H72:$KM72,"&lt;&gt;")=0,"",SUMIF('English Scores- Leveled papers'!$H$4:$KM$4,DJ$3,'English Scores- Leveled papers'!$H72:$KM72)))</f>
        <is>
          <t/>
        </is>
      </c>
      <c r="DK70" s="319" t="inlineStr">
        <f aca="false">IF($B70="","",IF(COUNTIFS('English Scores- Leveled papers'!$H$4:$KM$4,DK$3,'English Scores- Leveled papers'!$H72:$KM72,"&lt;&gt;")=0,"",SUMIF('English Scores- Leveled papers'!$H$4:$KM$4,DK$3,'English Scores- Leveled papers'!$H72:$KM72)))</f>
        <is>
          <t/>
        </is>
      </c>
      <c r="DL70" s="319" t="inlineStr">
        <f aca="false">IF($B70="","",IF(COUNTIFS('English Scores- Leveled papers'!$H$4:$KM$4,DL$3,'English Scores- Leveled papers'!$H72:$KM72,"&lt;&gt;")=0,"",SUMIF('English Scores- Leveled papers'!$H$4:$KM$4,DL$3,'English Scores- Leveled papers'!$H72:$KM72)))</f>
        <is>
          <t/>
        </is>
      </c>
      <c r="DM70" s="319" t="inlineStr">
        <f aca="false">IF($B70="","",IF(COUNTIFS('English Scores- Leveled papers'!$H$4:$KM$4,DM$3,'English Scores- Leveled papers'!$H72:$KM72,"&lt;&gt;")=0,"",SUMIF('English Scores- Leveled papers'!$H$4:$KM$4,DM$3,'English Scores- Leveled papers'!$H72:$KM72)))</f>
        <is>
          <t/>
        </is>
      </c>
      <c r="DN70" s="319" t="inlineStr">
        <f aca="false">IF($B70="","",IF(COUNTIFS('English Scores- Leveled papers'!$H$4:$KM$4,DN$3,'English Scores- Leveled papers'!$H72:$KM72,"&lt;&gt;")=0,"",SUMIF('English Scores- Leveled papers'!$H$4:$KM$4,DN$3,'English Scores- Leveled papers'!$H72:$KM72)))</f>
        <is>
          <t/>
        </is>
      </c>
      <c r="DO70" s="319" t="inlineStr">
        <f aca="false">IF($B70="","",IF(COUNTIFS('English Scores- Leveled papers'!$H$4:$KM$4,DO$3,'English Scores- Leveled papers'!$H72:$KM72,"&lt;&gt;")=0,"",SUMIF('English Scores- Leveled papers'!$H$4:$KM$4,DO$3,'English Scores- Leveled papers'!$H72:$KM72)))</f>
        <is>
          <t/>
        </is>
      </c>
      <c r="DP70" s="319" t="inlineStr">
        <f aca="false">IF($B70="","",IF(COUNTIFS('English Scores- Leveled papers'!$H$4:$KM$4,DP$3,'English Scores- Leveled papers'!$H72:$KM72,"&lt;&gt;")=0,"",SUMIF('English Scores- Leveled papers'!$H$4:$KM$4,DP$3,'English Scores- Leveled papers'!$H72:$KM72)))</f>
        <is>
          <t/>
        </is>
      </c>
      <c r="DQ70" s="320" t="inlineStr">
        <f aca="false">IF($B70="","",IF(COUNTIFS('English Scores- Leveled papers'!$H$4:$KM$4,DQ$3,'English Scores- Leveled papers'!$H72:$KM72,"&lt;&gt;")=0,"",SUMIF('English Scores- Leveled papers'!$H$4:$KM$4,DQ$3,'English Scores- Leveled papers'!$H72:$KM72)))</f>
        <is>
          <t/>
        </is>
      </c>
      <c r="DR70" s="321" t="inlineStr">
        <f aca="false">IF('Cover Sheet'!$AC$6="6th", 'Eng GLA 6th, 7th, 8th'!D73, "")</f>
        <is>
          <t/>
        </is>
      </c>
      <c r="DU70" s="319" t="inlineStr">
        <f aca="false">IF($B70="","",IF(COUNTIFS('Eng GLA 6th, 7th, 8th'!$E$4:$DV$4,DU$3,'Eng GLA 6th, 7th, 8th'!$E73:$DV73,"&lt;&gt;")=0,"",SUMIF('Eng GLA 6th, 7th, 8th'!$E$4:$DV$4,DU$3,'Eng GLA 6th, 7th, 8th'!$E73:$DV73)))</f>
        <is>
          <t/>
        </is>
      </c>
      <c r="DV70" s="319" t="inlineStr">
        <f aca="false">IF($B70="","",IF(COUNTIFS('Eng GLA 6th, 7th, 8th'!$E$4:$DV$4,DV$3,'Eng GLA 6th, 7th, 8th'!$E73:$DV73,"&lt;&gt;")=0,"",SUMIF('Eng GLA 6th, 7th, 8th'!$E$4:$DV$4,DV$3,'Eng GLA 6th, 7th, 8th'!$E73:$DV73)))</f>
        <is>
          <t/>
        </is>
      </c>
      <c r="DW70" s="319" t="inlineStr">
        <f aca="false">IF($B70="","",IF(COUNTIFS('Eng GLA 6th, 7th, 8th'!$E$4:$DV$4,DW$3,'Eng GLA 6th, 7th, 8th'!$E73:$DV73,"&lt;&gt;")=0,"",SUMIF('Eng GLA 6th, 7th, 8th'!$E$4:$DV$4,DW$3,'Eng GLA 6th, 7th, 8th'!$E73:$DV73)))</f>
        <is>
          <t/>
        </is>
      </c>
      <c r="DX70" s="319" t="inlineStr">
        <f aca="false">IF($B70="","",IF(COUNTIFS('Eng GLA 6th, 7th, 8th'!$E$4:$DV$4,DX$3,'Eng GLA 6th, 7th, 8th'!$E73:$DV73,"&lt;&gt;")=0,"",SUMIF('Eng GLA 6th, 7th, 8th'!$E$4:$DV$4,DX$3,'Eng GLA 6th, 7th, 8th'!$E73:$DV73)))</f>
        <is>
          <t/>
        </is>
      </c>
      <c r="DY70" s="319" t="inlineStr">
        <f aca="false">IF($B70="","",IF(COUNTIFS('Eng GLA 6th, 7th, 8th'!$E$4:$DV$4,DY$3,'Eng GLA 6th, 7th, 8th'!$E73:$DV73,"&lt;&gt;")=0,"",SUMIF('Eng GLA 6th, 7th, 8th'!$E$4:$DV$4,DY$3,'Eng GLA 6th, 7th, 8th'!$E73:$DV73)))</f>
        <is>
          <t/>
        </is>
      </c>
      <c r="DZ70" s="319" t="inlineStr">
        <f aca="false">IF($B70="","",IF(COUNTIFS('Eng GLA 6th, 7th, 8th'!$E$4:$DV$4,DZ$3,'Eng GLA 6th, 7th, 8th'!$E73:$DV73,"&lt;&gt;")=0,"",SUMIF('Eng GLA 6th, 7th, 8th'!$E$4:$DV$4,DZ$3,'Eng GLA 6th, 7th, 8th'!$E73:$DV73)))</f>
        <is>
          <t/>
        </is>
      </c>
      <c r="EA70" s="319" t="inlineStr">
        <f aca="false">IF($B70="","",IF(COUNTIFS('Eng GLA 6th, 7th, 8th'!$E$4:$DV$4,EA$3,'Eng GLA 6th, 7th, 8th'!$E73:$DV73,"&lt;&gt;")=0,"",SUMIF('Eng GLA 6th, 7th, 8th'!$E$4:$DV$4,EA$3,'Eng GLA 6th, 7th, 8th'!$E73:$DV73)))</f>
        <is>
          <t/>
        </is>
      </c>
      <c r="EB70" s="319" t="inlineStr">
        <f aca="false">IF($B70="","",IF(COUNTIFS('Eng GLA 6th, 7th, 8th'!$E$4:$DV$4,EB$3,'Eng GLA 6th, 7th, 8th'!$E73:$DV73,"&lt;&gt;")=0,"",SUMIF('Eng GLA 6th, 7th, 8th'!$E$4:$DV$4,EB$3,'Eng GLA 6th, 7th, 8th'!$E73:$DV73)))</f>
        <is>
          <t/>
        </is>
      </c>
      <c r="EC70" s="319" t="inlineStr">
        <f aca="false">IF($B70="","",IF(COUNTIFS('Eng GLA 6th, 7th, 8th'!$E$4:$DV$4,EC$3,'Eng GLA 6th, 7th, 8th'!$E73:$DV73,"&lt;&gt;")=0,"",SUMIF('Eng GLA 6th, 7th, 8th'!$E$4:$DV$4,EC$3,'Eng GLA 6th, 7th, 8th'!$E73:$DV73)))</f>
        <is>
          <t/>
        </is>
      </c>
      <c r="ED70" s="319" t="inlineStr">
        <f aca="false">IF($B70="","",IF(COUNTIFS('Eng GLA 6th, 7th, 8th'!$E$4:$DV$4,ED$3,'Eng GLA 6th, 7th, 8th'!$E73:$DV73,"&lt;&gt;")=0,"",SUMIF('Eng GLA 6th, 7th, 8th'!$E$4:$DV$4,ED$3,'Eng GLA 6th, 7th, 8th'!$E73:$DV73)))</f>
        <is>
          <t/>
        </is>
      </c>
      <c r="EE70" s="319" t="inlineStr">
        <f aca="false">IF($B70="","",IF(COUNTIFS('Eng GLA 6th, 7th, 8th'!$E$4:$DV$4,EE$3,'Eng GLA 6th, 7th, 8th'!$E73:$DV73,"&lt;&gt;")=0,"",SUMIF('Eng GLA 6th, 7th, 8th'!$E$4:$DV$4,EE$3,'Eng GLA 6th, 7th, 8th'!$E73:$DV73)))</f>
        <is>
          <t/>
        </is>
      </c>
      <c r="EF70" s="319" t="inlineStr">
        <f aca="false">IF($B70="","",IF(COUNTIFS('Eng GLA 6th, 7th, 8th'!$E$4:$DV$4,EF$3,'Eng GLA 6th, 7th, 8th'!$E73:$DV73,"&lt;&gt;")=0,"",SUMIF('Eng GLA 6th, 7th, 8th'!$E$4:$DV$4,EF$3,'Eng GLA 6th, 7th, 8th'!$E73:$DV73)))</f>
        <is>
          <t/>
        </is>
      </c>
      <c r="EG70" s="319" t="inlineStr">
        <f aca="false">IF($B70="","",IF(COUNTIFS('Eng GLA 6th, 7th, 8th'!$E$4:$DV$4,EG$3,'Eng GLA 6th, 7th, 8th'!$E73:$DV73,"&lt;&gt;")=0,"",SUMIF('Eng GLA 6th, 7th, 8th'!$E$4:$DV$4,EG$3,'Eng GLA 6th, 7th, 8th'!$E73:$DV73)))</f>
        <is>
          <t/>
        </is>
      </c>
      <c r="EH70" s="319" t="inlineStr">
        <f aca="false">IF($B70="","",IF(COUNTIFS('Eng GLA 6th, 7th, 8th'!$E$4:$DV$4,EH$3,'Eng GLA 6th, 7th, 8th'!$E73:$DV73,"&lt;&gt;")=0,"",SUMIF('Eng GLA 6th, 7th, 8th'!$E$4:$DV$4,EH$3,'Eng GLA 6th, 7th, 8th'!$E73:$DV73)))</f>
        <is>
          <t/>
        </is>
      </c>
      <c r="EI70" s="319" t="inlineStr">
        <f aca="false">IF($B70="","",IF(COUNTIFS('Eng GLA 6th, 7th, 8th'!$E$4:$DV$4,EI$3,'Eng GLA 6th, 7th, 8th'!$E73:$DV73,"&lt;&gt;")=0,"",SUMIF('Eng GLA 6th, 7th, 8th'!$E$4:$DV$4,EI$3,'Eng GLA 6th, 7th, 8th'!$E73:$DV73)))</f>
        <is>
          <t/>
        </is>
      </c>
      <c r="EJ70" s="322" t="inlineStr">
        <f aca="false">IF('Cover Sheet'!$AC$6="7th", 'Eng GLA 6th, 7th, 8th'!AQ73, "")</f>
        <is>
          <t/>
        </is>
      </c>
      <c r="EK70" s="319" t="inlineStr">
        <f aca="false">IF($B70="","",IF(COUNTIFS('Eng GLA 6th, 7th, 8th'!$E$4:$DV$4,EK$3,'Eng GLA 6th, 7th, 8th'!$E73:$DV73,"&lt;&gt;")=0,"",SUMIF('Eng GLA 6th, 7th, 8th'!$E$4:$DV$4,EK$3,'Eng GLA 6th, 7th, 8th'!$E73:$DV73)))</f>
        <is>
          <t/>
        </is>
      </c>
      <c r="EL70" s="319" t="inlineStr">
        <f aca="false">IF($B70="","",IF(COUNTIFS('Eng GLA 6th, 7th, 8th'!$E$4:$DV$4,EL$3,'Eng GLA 6th, 7th, 8th'!$E73:$DV73,"&lt;&gt;")=0,"",SUMIF('Eng GLA 6th, 7th, 8th'!$E$4:$DV$4,EL$3,'Eng GLA 6th, 7th, 8th'!$E73:$DV73)))</f>
        <is>
          <t/>
        </is>
      </c>
      <c r="EM70" s="319" t="inlineStr">
        <f aca="false">IF($B70="","",IF(COUNTIFS('Eng GLA 6th, 7th, 8th'!$E$4:$DV$4,EM$3,'Eng GLA 6th, 7th, 8th'!$E73:$DV73,"&lt;&gt;")=0,"",SUMIF('Eng GLA 6th, 7th, 8th'!$E$4:$DV$4,EM$3,'Eng GLA 6th, 7th, 8th'!$E73:$DV73)))</f>
        <is>
          <t/>
        </is>
      </c>
      <c r="EN70" s="319" t="inlineStr">
        <f aca="false">IF($B70="","",IF(COUNTIFS('Eng GLA 6th, 7th, 8th'!$E$4:$DV$4,EN$3,'Eng GLA 6th, 7th, 8th'!$E73:$DV73,"&lt;&gt;")=0,"",SUMIF('Eng GLA 6th, 7th, 8th'!$E$4:$DV$4,EN$3,'Eng GLA 6th, 7th, 8th'!$E73:$DV73)))</f>
        <is>
          <t/>
        </is>
      </c>
      <c r="EO70" s="319" t="inlineStr">
        <f aca="false">IF($B70="","",IF(COUNTIFS('Eng GLA 6th, 7th, 8th'!$E$4:$DV$4,EO$3,'Eng GLA 6th, 7th, 8th'!$E73:$DV73,"&lt;&gt;")=0,"",SUMIF('Eng GLA 6th, 7th, 8th'!$E$4:$DV$4,EO$3,'Eng GLA 6th, 7th, 8th'!$E73:$DV73)))</f>
        <is>
          <t/>
        </is>
      </c>
      <c r="EP70" s="319" t="inlineStr">
        <f aca="false">IF($B70="","",IF(COUNTIFS('Eng GLA 6th, 7th, 8th'!$E$4:$DV$4,EP$3,'Eng GLA 6th, 7th, 8th'!$E73:$DV73,"&lt;&gt;")=0,"",SUMIF('Eng GLA 6th, 7th, 8th'!$E$4:$DV$4,EP$3,'Eng GLA 6th, 7th, 8th'!$E73:$DV73)))</f>
        <is>
          <t/>
        </is>
      </c>
      <c r="EQ70" s="319" t="inlineStr">
        <f aca="false">IF($B70="","",IF(COUNTIFS('Eng GLA 6th, 7th, 8th'!$E$4:$DV$4,EQ$3,'Eng GLA 6th, 7th, 8th'!$E73:$DV73,"&lt;&gt;")=0,"",SUMIF('Eng GLA 6th, 7th, 8th'!$E$4:$DV$4,EQ$3,'Eng GLA 6th, 7th, 8th'!$E73:$DV73)))</f>
        <is>
          <t/>
        </is>
      </c>
      <c r="ER70" s="319" t="inlineStr">
        <f aca="false">IF($B70="","",IF(COUNTIFS('Eng GLA 6th, 7th, 8th'!$E$4:$DV$4,ER$3,'Eng GLA 6th, 7th, 8th'!$E73:$DV73,"&lt;&gt;")=0,"",SUMIF('Eng GLA 6th, 7th, 8th'!$E$4:$DV$4,ER$3,'Eng GLA 6th, 7th, 8th'!$E73:$DV73)))</f>
        <is>
          <t/>
        </is>
      </c>
      <c r="ES70" s="319" t="inlineStr">
        <f aca="false">IF($B70="","",IF(COUNTIFS('Eng GLA 6th, 7th, 8th'!$E$4:$DV$4,ES$3,'Eng GLA 6th, 7th, 8th'!$E73:$DV73,"&lt;&gt;")=0,"",SUMIF('Eng GLA 6th, 7th, 8th'!$E$4:$DV$4,ES$3,'Eng GLA 6th, 7th, 8th'!$E73:$DV73)))</f>
        <is>
          <t/>
        </is>
      </c>
      <c r="ET70" s="319" t="inlineStr">
        <f aca="false">IF($B70="","",IF(COUNTIFS('Eng GLA 6th, 7th, 8th'!$E$4:$DV$4,ET$3,'Eng GLA 6th, 7th, 8th'!$E73:$DV73,"&lt;&gt;")=0,"",SUMIF('Eng GLA 6th, 7th, 8th'!$E$4:$DV$4,ET$3,'Eng GLA 6th, 7th, 8th'!$E73:$DV73)))</f>
        <is>
          <t/>
        </is>
      </c>
      <c r="EU70" s="319" t="inlineStr">
        <f aca="false">IF($B70="","",IF(COUNTIFS('Eng GLA 6th, 7th, 8th'!$E$4:$DV$4,EU$3,'Eng GLA 6th, 7th, 8th'!$E73:$DV73,"&lt;&gt;")=0,"",SUMIF('Eng GLA 6th, 7th, 8th'!$E$4:$DV$4,EU$3,'Eng GLA 6th, 7th, 8th'!$E73:$DV73)))</f>
        <is>
          <t/>
        </is>
      </c>
      <c r="EV70" s="319" t="inlineStr">
        <f aca="false">IF($B70="","",IF(COUNTIFS('Eng GLA 6th, 7th, 8th'!$E$4:$DV$4,EV$3,'Eng GLA 6th, 7th, 8th'!$E73:$DV73,"&lt;&gt;")=0,"",SUMIF('Eng GLA 6th, 7th, 8th'!$E$4:$DV$4,EV$3,'Eng GLA 6th, 7th, 8th'!$E73:$DV73)))</f>
        <is>
          <t/>
        </is>
      </c>
      <c r="EW70" s="319" t="inlineStr">
        <f aca="false">IF($B70="","",IF(COUNTIFS('Eng GLA 6th, 7th, 8th'!$E$4:$DV$4,EW$3,'Eng GLA 6th, 7th, 8th'!$E73:$DV73,"&lt;&gt;")=0,"",SUMIF('Eng GLA 6th, 7th, 8th'!$E$4:$DV$4,EW$3,'Eng GLA 6th, 7th, 8th'!$E73:$DV73)))</f>
        <is>
          <t/>
        </is>
      </c>
      <c r="EX70" s="319" t="inlineStr">
        <f aca="false">IF($B70="","",IF(COUNTIFS('Eng GLA 6th, 7th, 8th'!$E$4:$DV$4,EX$3,'Eng GLA 6th, 7th, 8th'!$E73:$DV73,"&lt;&gt;")=0,"",SUMIF('Eng GLA 6th, 7th, 8th'!$E$4:$DV$4,EX$3,'Eng GLA 6th, 7th, 8th'!$E73:$DV73)))</f>
        <is>
          <t/>
        </is>
      </c>
      <c r="EY70" s="319" t="inlineStr">
        <f aca="false">IF($B70="","",IF(COUNTIFS('Eng GLA 6th, 7th, 8th'!$E$4:$DV$4,EY$3,'Eng GLA 6th, 7th, 8th'!$E73:$DV73,"&lt;&gt;")=0,"",SUMIF('Eng GLA 6th, 7th, 8th'!$E$4:$DV$4,EY$3,'Eng GLA 6th, 7th, 8th'!$E73:$DV73)))</f>
        <is>
          <t/>
        </is>
      </c>
      <c r="EZ70" s="322" t="inlineStr">
        <f aca="false">IF('Cover Sheet'!$AC$6="8th", 'Eng GLA 6th, 7th, 8th'!CG73, "")</f>
        <is>
          <t/>
        </is>
      </c>
      <c r="FA70" s="319" t="inlineStr">
        <f aca="false">IF($B70="","",IF(COUNTIFS('Eng GLA 6th, 7th, 8th'!$E$4:$DV$4,FA$3,'Eng GLA 6th, 7th, 8th'!$E73:$DV73,"&lt;&gt;")=0,"",SUMIF('Eng GLA 6th, 7th, 8th'!$E$4:$DV$4,FA$3,'Eng GLA 6th, 7th, 8th'!$E73:$DV73)))</f>
        <is>
          <t/>
        </is>
      </c>
      <c r="FB70" s="319" t="inlineStr">
        <f aca="false">IF($B70="","",IF(COUNTIFS('Eng GLA 6th, 7th, 8th'!$E$4:$DV$4,FB$3,'Eng GLA 6th, 7th, 8th'!$E73:$DV73,"&lt;&gt;")=0,"",SUMIF('Eng GLA 6th, 7th, 8th'!$E$4:$DV$4,FB$3,'Eng GLA 6th, 7th, 8th'!$E73:$DV73)))</f>
        <is>
          <t/>
        </is>
      </c>
      <c r="FC70" s="319" t="inlineStr">
        <f aca="false">IF($B70="","",IF(COUNTIFS('Eng GLA 6th, 7th, 8th'!$E$4:$DV$4,FC$3,'Eng GLA 6th, 7th, 8th'!$E73:$DV73,"&lt;&gt;")=0,"",SUMIF('Eng GLA 6th, 7th, 8th'!$E$4:$DV$4,FC$3,'Eng GLA 6th, 7th, 8th'!$E73:$DV73)))</f>
        <is>
          <t/>
        </is>
      </c>
      <c r="FD70" s="319" t="inlineStr">
        <f aca="false">IF($B70="","",IF(COUNTIFS('Eng GLA 6th, 7th, 8th'!$E$4:$DV$4,FD$3,'Eng GLA 6th, 7th, 8th'!$E73:$DV73,"&lt;&gt;")=0,"",SUMIF('Eng GLA 6th, 7th, 8th'!$E$4:$DV$4,FD$3,'Eng GLA 6th, 7th, 8th'!$E73:$DV73)))</f>
        <is>
          <t/>
        </is>
      </c>
      <c r="FE70" s="319" t="inlineStr">
        <f aca="false">IF($B70="","",IF(COUNTIFS('Eng GLA 6th, 7th, 8th'!$E$4:$DV$4,FE$3,'Eng GLA 6th, 7th, 8th'!$E73:$DV73,"&lt;&gt;")=0,"",SUMIF('Eng GLA 6th, 7th, 8th'!$E$4:$DV$4,FE$3,'Eng GLA 6th, 7th, 8th'!$E73:$DV73)))</f>
        <is>
          <t/>
        </is>
      </c>
      <c r="FF70" s="319" t="inlineStr">
        <f aca="false">IF($B70="","",IF(COUNTIFS('Eng GLA 6th, 7th, 8th'!$E$4:$DV$4,FF$3,'Eng GLA 6th, 7th, 8th'!$E73:$DV73,"&lt;&gt;")=0,"",SUMIF('Eng GLA 6th, 7th, 8th'!$E$4:$DV$4,FF$3,'Eng GLA 6th, 7th, 8th'!$E73:$DV73)))</f>
        <is>
          <t/>
        </is>
      </c>
      <c r="FG70" s="319" t="inlineStr">
        <f aca="false">IF($B70="","",IF(COUNTIFS('Eng GLA 6th, 7th, 8th'!$E$4:$DV$4,FG$3,'Eng GLA 6th, 7th, 8th'!$E73:$DV73,"&lt;&gt;")=0,"",SUMIF('Eng GLA 6th, 7th, 8th'!$E$4:$DV$4,FG$3,'Eng GLA 6th, 7th, 8th'!$E73:$DV73)))</f>
        <is>
          <t/>
        </is>
      </c>
      <c r="FH70" s="319" t="inlineStr">
        <f aca="false">IF($B70="","",IF(COUNTIFS('Eng GLA 6th, 7th, 8th'!$E$4:$DV$4,FH$3,'Eng GLA 6th, 7th, 8th'!$E73:$DV73,"&lt;&gt;")=0,"",SUMIF('Eng GLA 6th, 7th, 8th'!$E$4:$DV$4,FH$3,'Eng GLA 6th, 7th, 8th'!$E73:$DV73)))</f>
        <is>
          <t/>
        </is>
      </c>
      <c r="FI70" s="319" t="inlineStr">
        <f aca="false">IF($B70="","",IF(COUNTIFS('Eng GLA 6th, 7th, 8th'!$E$4:$DV$4,FI$3,'Eng GLA 6th, 7th, 8th'!$E73:$DV73,"&lt;&gt;")=0,"",SUMIF('Eng GLA 6th, 7th, 8th'!$E$4:$DV$4,FI$3,'Eng GLA 6th, 7th, 8th'!$E73:$DV73)))</f>
        <is>
          <t/>
        </is>
      </c>
      <c r="FJ70" s="319" t="inlineStr">
        <f aca="false">IF($B70="","",IF(COUNTIFS('Eng GLA 6th, 7th, 8th'!$E$4:$DV$4,FJ$3,'Eng GLA 6th, 7th, 8th'!$E73:$DV73,"&lt;&gt;")=0,"",SUMIF('Eng GLA 6th, 7th, 8th'!$E$4:$DV$4,FJ$3,'Eng GLA 6th, 7th, 8th'!$E73:$DV73)))</f>
        <is>
          <t/>
        </is>
      </c>
      <c r="FK70" s="319" t="inlineStr">
        <f aca="false">IF($B70="","",IF(COUNTIFS('Eng GLA 6th, 7th, 8th'!$E$4:$DV$4,FK$3,'Eng GLA 6th, 7th, 8th'!$E73:$DV73,"&lt;&gt;")=0,"",SUMIF('Eng GLA 6th, 7th, 8th'!$E$4:$DV$4,FK$3,'Eng GLA 6th, 7th, 8th'!$E73:$DV73)))</f>
        <is>
          <t/>
        </is>
      </c>
      <c r="FL70" s="319" t="inlineStr">
        <f aca="false">IF($B70="","",IF(COUNTIFS('Eng GLA 6th, 7th, 8th'!$E$4:$DV$4,FL$3,'Eng GLA 6th, 7th, 8th'!$E73:$DV73,"&lt;&gt;")=0,"",SUMIF('Eng GLA 6th, 7th, 8th'!$E$4:$DV$4,FL$3,'Eng GLA 6th, 7th, 8th'!$E73:$DV73)))</f>
        <is>
          <t/>
        </is>
      </c>
      <c r="FM70" s="319" t="inlineStr">
        <f aca="false">IF($B70="","",IF(COUNTIFS('Eng GLA 6th, 7th, 8th'!$E$4:$DV$4,FM$3,'Eng GLA 6th, 7th, 8th'!$E73:$DV73,"&lt;&gt;")=0,"",SUMIF('Eng GLA 6th, 7th, 8th'!$E$4:$DV$4,FM$3,'Eng GLA 6th, 7th, 8th'!$E73:$DV73)))</f>
        <is>
          <t/>
        </is>
      </c>
      <c r="FN70" s="319" t="inlineStr">
        <f aca="false">IF($B70="","",IF(COUNTIFS('Eng GLA 6th, 7th, 8th'!$E$4:$DV$4,FN$3,'Eng GLA 6th, 7th, 8th'!$E73:$DV73,"&lt;&gt;")=0,"",SUMIF('Eng GLA 6th, 7th, 8th'!$E$4:$DV$4,FN$3,'Eng GLA 6th, 7th, 8th'!$E73:$DV73)))</f>
        <is>
          <t/>
        </is>
      </c>
      <c r="FO70" s="319" t="inlineStr">
        <f aca="false">IF($B70="","",IF(COUNTIFS('Eng GLA 6th, 7th, 8th'!$E$4:$DV$4,FO$3,'Eng GLA 6th, 7th, 8th'!$E73:$DV73,"&lt;&gt;")=0,"",SUMIF('Eng GLA 6th, 7th, 8th'!$E$4:$DV$4,FO$3,'Eng GLA 6th, 7th, 8th'!$E73:$DV73)))</f>
        <is>
          <t/>
        </is>
      </c>
    </row>
    <row r="71" customFormat="false" ht="12.75" hidden="false" customHeight="true" outlineLevel="0" collapsed="false">
      <c r="A71" s="315" t="n">
        <v>67</v>
      </c>
      <c r="B71" s="315" t="inlineStr">
        <f aca="false">'English Scores- Leveled papers'!B73</f>
        <is>
          <t/>
        </is>
      </c>
      <c r="C71" s="315"/>
      <c r="D71" s="316" t="inlineStr">
        <f aca="false">IF(OR(B71="",H71="",'Cover Sheet'!E71=""),"",'Cover Sheet'!E71)</f>
        <is>
          <t/>
        </is>
      </c>
      <c r="E71" s="316" t="inlineStr">
        <f aca="false">IF(OR(B71="",H71="",'Cover Sheet'!F71=""),"",'Cover Sheet'!F71)</f>
        <is>
          <t/>
        </is>
      </c>
      <c r="F71" s="316" t="inlineStr">
        <f aca="false">IF(OR(B71="",H71="",'Cover Sheet'!H71=""),"",'Cover Sheet'!H71)</f>
        <is>
          <t/>
        </is>
      </c>
      <c r="G71" s="316"/>
      <c r="H71" s="316" t="inlineStr">
        <f aca="false">IF(OR(B71="",COUNT('English Scores- Leveled papers'!H73:KM73)=0),"",IF((AND(AB71&gt;=(70/100),AB71&lt;1.1)),9,IF((AND(AA71&gt;=(70/100),AA71&lt;1.1)),8,IF((AND(Z71&gt;=(70/100),Z71&lt;1.1)),7,IF((AND(Y71&gt;=(70/100),Y71&lt;1.1)),6,IF(AND(X71&gt;=0.7,X71&lt;1.1),5.5,IF(AND(W71&gt;=0.7,W71&lt;1.1),5,IF(AND(V71&gt;=0.7,V71&lt;1.1),4.5,IF(AND(U71&gt;=0.7,U71&lt;1.1),4,IF(AND(T71&gt;=0.7,T71&lt;1.1),3.5,IF(AND(S71&gt;=0.7,S71&lt;1.1),3,IF(AND(R71&gt;=0.7,R71&lt;1.1),2.5,IF(AND(Q71&gt;=0.7,Q71&lt;1.1),2,IF(AND(P71&gt;=0.7,P71&lt;1.1),1.5,IF(AND(O71&gt;=0.7,O71&lt;1.1),1,IF(AND(N71&gt;=0.7,N71&lt;1.1),0.5,IF(AND(M71&gt;=0.7,M71&lt;1.1),0.2,IF(AND(L71&gt;=0.7,L71&lt;1.1),0,IF(COUNT('English Scores- Leveled papers'!H73:M73)=0,"",-0.5)))))))))))))))))))</f>
        <is>
          <t/>
        </is>
      </c>
      <c r="I71" s="317" t="str">
        <f aca="false">IFERROR(IF(OR(B71="",H71=""),"",IF((AND(AB71&gt;=(70/100),AB71&lt;1.1)),AB71,IF(AND((AA71)&gt;=(70/100),AA71&lt;1.1),AA71,IF((AND((Z71)&gt;=(70/100),Z71&lt;1.1)),Z71,IF(AND((Y71)&gt;=(70/100),Y71&lt;1.1),Y71,IF(AND(X71&gt;=0.7,X71&lt;1.1),X71,IF(AND((W71)&gt;=0.7,W71&lt;1.1),W71,IF(AND((V71)&gt;=0.7,V71&lt;1.1),V71,IF(AND((U71)&gt;=0.7,U71&lt;1.1),U71,IF(AND((T71)&gt;=0.7,T71&lt;1.1),T71,IF(AND((S71)&gt;=0.7,S71&lt;1.1),S71,IF(AND((R71)&gt;=0.7,R71&lt;1.1),R71,IF(AND((Q71)&gt;=0.7,Q71&lt;1.1),Q71,IF(AND((P71)&gt;=0.7,P71&lt;1.1),P71,IF(AND((O71)&gt;=0.7,O71&lt;1.1),O71,IF(AND((N71)&gt;=0.7,N71&lt;1.1),N71,IF(AND((M71)&gt;=0.7,M71&lt;1.1),M71,IF(AND((L71)&gt;=0.7,L71&lt;1.1),L71,L71)))))))))))))))))),"")</f>
        <v/>
      </c>
      <c r="J71" s="317" t="str">
        <f aca="false">IF((OR(B71="",H71="")),"",IF(AND((AB71)&gt;=(70/100),AB71&lt;1.1),"",IF((AND((AA71)&gt;=(70/100),AA71&lt;1.1)),AB71,IF((AND((Z71)&gt;=(70/100),Z71&lt;1.1)),AA71,IF((AND((Y71)&gt;=(70/100),Y71&lt;1.1)),Z71,IF(AND((X71)&gt;=0.7,X71&lt;1.1),Y71,IF(AND((W71)&gt;=0.7,W71&lt;1.1),X71,IF(AND((V71)&gt;=0.7,V71&lt;1.1),W71,IF(AND((U71)&gt;=0.7,U71&lt;1.1),V71,IF(AND((T71)&gt;=0.7,T71&lt;1.1),U71,IF(AND((S71)&gt;=0.7,S71&lt;1.1),T71,IF(AND((R71)&gt;=0.7,R71&lt;1.1),S71,IF(AND((Q71)&gt;=0.7,Q71&lt;1.1),R71,IF(AND((P71)&gt;=0.7,P71&lt;1.1),Q71,IF(AND((O71)&gt;=0.7,O71&lt;1.1),P71,IF(AND((N71)&gt;=0.7,N71&lt;1.1),O71,IF(AND((M71)&gt;=0.7,M71&lt;1.1),N71,IF(AND((L71)&gt;=0.7,L71&lt;1.1),M71,""))))))))))))))))))</f>
        <v/>
      </c>
      <c r="K71" s="317" t="str">
        <f aca="false">IF((OR(B71="",H71="")),"",IF(AND((AB71)&gt;=(70/100),AB71&lt;1.1),AA71,IF((AND((AA71)&gt;=(70/100),AA71&lt;1.1)),Z71,IF((AND((Z71)&gt;=(70/100),Z71&lt;1.1)),Y71,IF((AND((Y71)&gt;=(70/100),Y71&lt;1.1)),X71,IF(AND((X71)&gt;=0.7,X71&lt;1.1),W71,IF(AND((W71)&gt;=0.7,W71&lt;1.1),V71,IF(AND((V71)&gt;=0.7,V71&lt;1.1),U71,IF(AND((U71)&gt;=0.7,U71&lt;1.1),T71,IF(AND((T71)&gt;=0.7,T71&lt;1.1),S71,IF(AND((S71)&gt;=0.7,S71&lt;1.1),R71,IF(AND((R71)&gt;=0.7,R71&lt;1.1),Q71,IF(AND((Q71)&gt;=0.7,Q71&lt;1.1),P71,IF(AND((P71)&gt;=0.7,P71&lt;1.1),O71,IF(AND((O71)&gt;=0.7,O71&lt;1.1),N71,IF(AND((N71)&gt;=0.7,N71&lt;1.1),M71,IF(AND((M71)&gt;=0.7,M71&lt;1.1),L71,IF(AND((L71)&gt;=0.7,L71&lt;1.1),"",""))))))))))))))))))</f>
        <v/>
      </c>
      <c r="L71" s="318" t="str">
        <f aca="false">IFERROR(IF((B71=""),"",(IF(COUNT(AC71:AG71)=0,"",ROUND(SUM(AC71:AG71)/SUM($AC$2:$AG$2),1)))),"")</f>
        <v/>
      </c>
      <c r="M71" s="318" t="str">
        <f aca="false">IFERROR(IF((B71=""),"",(IF(COUNT(AH71:AL71)=0,"",ROUND(SUM(AH71:AL71)/SUM($AH$2:$AL$2),1)))),"")</f>
        <v/>
      </c>
      <c r="N71" s="318" t="str">
        <f aca="false">IFERROR(IF((B71=""),"",(IF(COUNT(AM71:AQ71)=0,"",ROUND(SUM(AM71:AQ71)/SUM($AM$2:$AQ$2),1)))),"")</f>
        <v/>
      </c>
      <c r="O71" s="318" t="str">
        <f aca="false">IFERROR(IF((B71=""),"",(IF(COUNT(AR71:AV71)=0,"",ROUND(SUM(AR71:AV71)/SUM($AR$2:$AV$2),1)))),"")</f>
        <v/>
      </c>
      <c r="P71" s="318" t="str">
        <f aca="false">IFERROR(IF((B71=""),"",(IF(COUNT(AX71:BB71)=0,"",ROUND(SUM(AX71:BB71)/SUM($AX$2:$BB$2),1)))),"")</f>
        <v/>
      </c>
      <c r="Q71" s="318" t="str">
        <f aca="false">IFERROR(IF((B71=""),"",(IF(COUNT(BD71:BJ71)=0,"",ROUND(SUM(BD71:BJ71)/SUM($BD$2:$BJ$2),1)))),0)</f>
        <v/>
      </c>
      <c r="R71" s="318" t="str">
        <f aca="false">IFERROR(IF((B71=""),"",(IF(COUNT(BL71:BS71)=0,"",ROUND(SUM(BL71:BR71)/SUM($BL$2:$BR$2),1)))),0)</f>
        <v/>
      </c>
      <c r="S71" s="318" t="str">
        <f aca="false">IFERROR(IF((B71=""),"",(IF(COUNT(BT71:CB71)=0,"",ROUND(SUM(BT71:CA71)/SUM($BT$2:$CA$2),1)))),0)</f>
        <v/>
      </c>
      <c r="T71" s="318" t="str">
        <f aca="false">IFERROR(IF((B71=""),"",(IF(COUNT(CC71:CJ71)=0,"",ROUND(SUM(CC71:CI71)/SUM($CC$2:$CI$2),1)))),0)</f>
        <v/>
      </c>
      <c r="U71" s="318" t="str">
        <f aca="false">IFERROR(IF((B71=""),"",(IF(COUNT(CK71:CQ71)=0,"",ROUND(SUM(CK71:CQ71)/SUM($CK$2:$CQ$2),1)))),0)</f>
        <v/>
      </c>
      <c r="V71" s="318" t="str">
        <f aca="false">IFERROR(IF((B71=""),"",(IF(COUNT(CS71:CY71)=0,"",ROUND(SUM(CS71:CY71)/SUM($CS$2:$CY$2),1)))),0)</f>
        <v/>
      </c>
      <c r="W71" s="318" t="str">
        <f aca="false">IFERROR(IF((B71=""),"",(IF(COUNT(DA71:DI71)=0,"",ROUND(SUM(DA71:DI71)/SUM($DA$2:$DI$2),1)))),0)</f>
        <v/>
      </c>
      <c r="X71" s="318" t="str">
        <f aca="false">IFERROR(IF((B71=""),"",(IF(COUNT(DK71:DP71)=0,"",ROUND(SUM(DK71:DP71)/SUM($DK$2:$DP$2),1)))),0)</f>
        <v/>
      </c>
      <c r="Y71" s="318"/>
      <c r="Z71" s="318"/>
      <c r="AA71" s="318"/>
      <c r="AB71" s="318"/>
      <c r="AC71" s="319" t="inlineStr">
        <f aca="false">IF($B71="","",IF(COUNTIFS('English Scores- Leveled papers'!$H$4:$KM$4,AC$3,'English Scores- Leveled papers'!$H73:$KM73,"&lt;&gt;")=0,"",SUMIF('English Scores- Leveled papers'!$H$4:$KM$4,AC$3,'English Scores- Leveled papers'!$H73:$KM73)))</f>
        <is>
          <t/>
        </is>
      </c>
      <c r="AD71" s="319" t="inlineStr">
        <f aca="false">IF($B71="","",IF(COUNTIFS('English Scores- Leveled papers'!$H$4:$KM$4,AD$3,'English Scores- Leveled papers'!$H73:$KM73,"&lt;&gt;")=0,"",SUMIF('English Scores- Leveled papers'!$H$4:$KM$4,AD$3,'English Scores- Leveled papers'!$H73:$KM73)))</f>
        <is>
          <t/>
        </is>
      </c>
      <c r="AE71" s="319" t="inlineStr">
        <f aca="false">IF($B71="","",IF(COUNTIFS('English Scores- Leveled papers'!$H$4:$KM$4,AE$3,'English Scores- Leveled papers'!$H73:$KM73,"&lt;&gt;")=0,"",SUMIF('English Scores- Leveled papers'!$H$4:$KM$4,AE$3,'English Scores- Leveled papers'!$H73:$KM73)))</f>
        <is>
          <t/>
        </is>
      </c>
      <c r="AF71" s="319" t="inlineStr">
        <f aca="false">IF($B71="","",IF(COUNTIFS('English Scores- Leveled papers'!$H$4:$KM$4,AF$3,'English Scores- Leveled papers'!$H73:$KM73,"&lt;&gt;")=0,"",SUMIF('English Scores- Leveled papers'!$H$4:$KM$4,AF$3,'English Scores- Leveled papers'!$H73:$KM73)))</f>
        <is>
          <t/>
        </is>
      </c>
      <c r="AG71" s="319" t="inlineStr">
        <f aca="false">IF($B71="","",IF(COUNTIFS('English Scores- Leveled papers'!$H$4:$KM$4,AG$3,'English Scores- Leveled papers'!$H73:$KM73,"&lt;&gt;")=0,"",SUMIF('English Scores- Leveled papers'!$H$4:$KM$4,AG$3,'English Scores- Leveled papers'!$H73:$KM73)))</f>
        <is>
          <t/>
        </is>
      </c>
      <c r="AH71" s="319" t="inlineStr">
        <f aca="false">IF($B71="","",IF(COUNTIFS('English Scores- Leveled papers'!$H$4:$KM$4,AH$3,'English Scores- Leveled papers'!$H73:$KM73,"&lt;&gt;")=0,"",SUMIF('English Scores- Leveled papers'!$H$4:$KM$4,AH$3,'English Scores- Leveled papers'!$H73:$KM73)))</f>
        <is>
          <t/>
        </is>
      </c>
      <c r="AI71" s="319" t="inlineStr">
        <f aca="false">IF($B71="","",IF(COUNTIFS('English Scores- Leveled papers'!$H$4:$KM$4,AI$3,'English Scores- Leveled papers'!$H73:$KM73,"&lt;&gt;")=0,"",SUMIF('English Scores- Leveled papers'!$H$4:$KM$4,AI$3,'English Scores- Leveled papers'!$H73:$KM73)))</f>
        <is>
          <t/>
        </is>
      </c>
      <c r="AJ71" s="319" t="inlineStr">
        <f aca="false">IF($B71="","",IF(COUNTIFS('English Scores- Leveled papers'!$H$4:$KM$4,AJ$3,'English Scores- Leveled papers'!$H73:$KM73,"&lt;&gt;")=0,"",SUMIF('English Scores- Leveled papers'!$H$4:$KM$4,AJ$3,'English Scores- Leveled papers'!$H73:$KM73)))</f>
        <is>
          <t/>
        </is>
      </c>
      <c r="AK71" s="319" t="inlineStr">
        <f aca="false">IF($B71="","",IF(COUNTIFS('English Scores- Leveled papers'!$H$4:$KM$4,AK$3,'English Scores- Leveled papers'!$H73:$KM73,"&lt;&gt;")=0,"",SUMIF('English Scores- Leveled papers'!$H$4:$KM$4,AK$3,'English Scores- Leveled papers'!$H73:$KM73)))</f>
        <is>
          <t/>
        </is>
      </c>
      <c r="AL71" s="319" t="inlineStr">
        <f aca="false">IF($B71="","",IF(COUNTIFS('English Scores- Leveled papers'!$H$4:$KM$4,AL$3,'English Scores- Leveled papers'!$H73:$KM73,"&lt;&gt;")=0,"",SUMIF('English Scores- Leveled papers'!$H$4:$KM$4,AL$3,'English Scores- Leveled papers'!$H73:$KM73)))</f>
        <is>
          <t/>
        </is>
      </c>
      <c r="AM71" s="319" t="inlineStr">
        <f aca="false">IF($B71="","",IF(COUNTIFS('English Scores- Leveled papers'!$H$4:$KM$4,AM$3,'English Scores- Leveled papers'!$H73:$KM73,"&lt;&gt;")=0,"",SUMIF('English Scores- Leveled papers'!$H$4:$KM$4,AM$3,'English Scores- Leveled papers'!$H73:$KM73)))</f>
        <is>
          <t/>
        </is>
      </c>
      <c r="AN71" s="319" t="inlineStr">
        <f aca="false">IF($B71="","",IF(COUNTIFS('English Scores- Leveled papers'!$H$4:$KM$4,AN$3,'English Scores- Leveled papers'!$H73:$KM73,"&lt;&gt;")=0,"",SUMIF('English Scores- Leveled papers'!$H$4:$KM$4,AN$3,'English Scores- Leveled papers'!$H73:$KM73)))</f>
        <is>
          <t/>
        </is>
      </c>
      <c r="AO71" s="319" t="inlineStr">
        <f aca="false">IF($B71="","",IF(COUNTIFS('English Scores- Leveled papers'!$H$4:$KM$4,AO$3,'English Scores- Leveled papers'!$H73:$KM73,"&lt;&gt;")=0,"",SUMIF('English Scores- Leveled papers'!$H$4:$KM$4,AO$3,'English Scores- Leveled papers'!$H73:$KM73)))</f>
        <is>
          <t/>
        </is>
      </c>
      <c r="AP71" s="319" t="inlineStr">
        <f aca="false">IF($B71="","",IF(COUNTIFS('English Scores- Leveled papers'!$H$4:$KM$4,AP$3,'English Scores- Leveled papers'!$H73:$KM73,"&lt;&gt;")=0,"",SUMIF('English Scores- Leveled papers'!$H$4:$KM$4,AP$3,'English Scores- Leveled papers'!$H73:$KM73)))</f>
        <is>
          <t/>
        </is>
      </c>
      <c r="AQ71" s="319" t="inlineStr">
        <f aca="false">IF($B71="","",IF(COUNTIFS('English Scores- Leveled papers'!$H$4:$KM$4,AQ$3,'English Scores- Leveled papers'!$H73:$KM73,"&lt;&gt;")=0,"",SUMIF('English Scores- Leveled papers'!$H$4:$KM$4,AQ$3,'English Scores- Leveled papers'!$H73:$KM73)))</f>
        <is>
          <t/>
        </is>
      </c>
      <c r="AR71" s="319" t="inlineStr">
        <f aca="false">IF($B71="","",IF(COUNTIFS('English Scores- Leveled papers'!$H$4:$KM$4,AR$3,'English Scores- Leveled papers'!$H73:$KM73,"&lt;&gt;")=0,"",SUMIF('English Scores- Leveled papers'!$H$4:$KM$4,AR$3,'English Scores- Leveled papers'!$H73:$KM73)))</f>
        <is>
          <t/>
        </is>
      </c>
      <c r="AS71" s="319" t="inlineStr">
        <f aca="false">IF($B71="","",IF(COUNTIFS('English Scores- Leveled papers'!$H$4:$KM$4,AS$3,'English Scores- Leveled papers'!$H73:$KM73,"&lt;&gt;")=0,"",SUMIF('English Scores- Leveled papers'!$H$4:$KM$4,AS$3,'English Scores- Leveled papers'!$H73:$KM73)))</f>
        <is>
          <t/>
        </is>
      </c>
      <c r="AT71" s="319" t="inlineStr">
        <f aca="false">IF($B71="","",IF(COUNTIFS('English Scores- Leveled papers'!$H$4:$KM$4,AT$3,'English Scores- Leveled papers'!$H73:$KM73,"&lt;&gt;")=0,"",SUMIF('English Scores- Leveled papers'!$H$4:$KM$4,AT$3,'English Scores- Leveled papers'!$H73:$KM73)))</f>
        <is>
          <t/>
        </is>
      </c>
      <c r="AU71" s="319" t="inlineStr">
        <f aca="false">IF($B71="","",IF(COUNTIFS('English Scores- Leveled papers'!$H$4:$KM$4,AU$3,'English Scores- Leveled papers'!$H73:$KM73,"&lt;&gt;")=0,"",SUMIF('English Scores- Leveled papers'!$H$4:$KM$4,AU$3,'English Scores- Leveled papers'!$H73:$KM73)))</f>
        <is>
          <t/>
        </is>
      </c>
      <c r="AV71" s="319" t="inlineStr">
        <f aca="false">IF($B71="","",IF(COUNTIFS('English Scores- Leveled papers'!$H$4:$KM$4,AV$3,'English Scores- Leveled papers'!$H73:$KM73,"&lt;&gt;")=0,"",SUMIF('English Scores- Leveled papers'!$H$4:$KM$4,AV$3,'English Scores- Leveled papers'!$H73:$KM73)))</f>
        <is>
          <t/>
        </is>
      </c>
      <c r="AW71" s="319" t="inlineStr">
        <f aca="false">IF($B71="","",IF(COUNTIFS('English Scores- Leveled papers'!$H$4:$KM$4,AW$3,'English Scores- Leveled papers'!$H73:$KM73,"&lt;&gt;")=0,"",SUMIF('English Scores- Leveled papers'!$H$4:$KM$4,AW$3,'English Scores- Leveled papers'!$H73:$KM73)))</f>
        <is>
          <t/>
        </is>
      </c>
      <c r="AX71" s="319" t="inlineStr">
        <f aca="false">IF($B71="","",IF(COUNTIFS('English Scores- Leveled papers'!$H$4:$KM$4,AX$3,'English Scores- Leveled papers'!$H73:$KM73,"&lt;&gt;")=0,"",SUMIF('English Scores- Leveled papers'!$H$4:$KM$4,AX$3,'English Scores- Leveled papers'!$H73:$KM73)))</f>
        <is>
          <t/>
        </is>
      </c>
      <c r="AY71" s="319" t="inlineStr">
        <f aca="false">IF($B71="","",IF(COUNTIFS('English Scores- Leveled papers'!$H$4:$KM$4,AY$3,'English Scores- Leveled papers'!$H73:$KM73,"&lt;&gt;")=0,"",SUMIF('English Scores- Leveled papers'!$H$4:$KM$4,AY$3,'English Scores- Leveled papers'!$H73:$KM73)))</f>
        <is>
          <t/>
        </is>
      </c>
      <c r="AZ71" s="319" t="inlineStr">
        <f aca="false">IF($B71="","",IF(COUNTIFS('English Scores- Leveled papers'!$H$4:$KM$4,AZ$3,'English Scores- Leveled papers'!$H73:$KM73,"&lt;&gt;")=0,"",SUMIF('English Scores- Leveled papers'!$H$4:$KM$4,AZ$3,'English Scores- Leveled papers'!$H73:$KM73)))</f>
        <is>
          <t/>
        </is>
      </c>
      <c r="BA71" s="319" t="inlineStr">
        <f aca="false">IF($B71="","",IF(COUNTIFS('English Scores- Leveled papers'!$H$4:$KM$4,BA$3,'English Scores- Leveled papers'!$H73:$KM73,"&lt;&gt;")=0,"",SUMIF('English Scores- Leveled papers'!$H$4:$KM$4,BA$3,'English Scores- Leveled papers'!$H73:$KM73)))</f>
        <is>
          <t/>
        </is>
      </c>
      <c r="BB71" s="319" t="inlineStr">
        <f aca="false">IF($B71="","",IF(COUNTIFS('English Scores- Leveled papers'!$H$4:$KM$4,BB$3,'English Scores- Leveled papers'!$H73:$KM73,"&lt;&gt;")=0,"",SUMIF('English Scores- Leveled papers'!$H$4:$KM$4,BB$3,'English Scores- Leveled papers'!$H73:$KM73)))</f>
        <is>
          <t/>
        </is>
      </c>
      <c r="BC71" s="319" t="inlineStr">
        <f aca="false">IF($B71="","",IF(COUNTIFS('English Scores- Leveled papers'!$H$4:$KM$4,BC$3,'English Scores- Leveled papers'!$H73:$KM73,"&lt;&gt;")=0,"",SUMIF('English Scores- Leveled papers'!$H$4:$KM$4,BC$3,'English Scores- Leveled papers'!$H73:$KM73)))</f>
        <is>
          <t/>
        </is>
      </c>
      <c r="BD71" s="319" t="inlineStr">
        <f aca="false">IF($B71="","",IF(COUNTIFS('English Scores- Leveled papers'!$H$4:$KM$4,BD$3,'English Scores- Leveled papers'!$H73:$KM73,"&lt;&gt;")=0,"",SUMIF('English Scores- Leveled papers'!$H$4:$KM$4,BD$3,'English Scores- Leveled papers'!$H73:$KM73)))</f>
        <is>
          <t/>
        </is>
      </c>
      <c r="BE71" s="319" t="inlineStr">
        <f aca="false">IF($B71="","",IF(COUNTIFS('English Scores- Leveled papers'!$H$4:$KM$4,BE$3,'English Scores- Leveled papers'!$H73:$KM73,"&lt;&gt;")=0,"",SUMIF('English Scores- Leveled papers'!$H$4:$KM$4,BE$3,'English Scores- Leveled papers'!$H73:$KM73)))</f>
        <is>
          <t/>
        </is>
      </c>
      <c r="BF71" s="319" t="inlineStr">
        <f aca="false">IF($B71="","",IF(COUNTIFS('English Scores- Leveled papers'!$H$4:$KM$4,BF$3,'English Scores- Leveled papers'!$H73:$KM73,"&lt;&gt;")=0,"",SUMIF('English Scores- Leveled papers'!$H$4:$KM$4,BF$3,'English Scores- Leveled papers'!$H73:$KM73)))</f>
        <is>
          <t/>
        </is>
      </c>
      <c r="BG71" s="319" t="inlineStr">
        <f aca="false">IF($B71="","",IF(COUNTIFS('English Scores- Leveled papers'!$H$4:$KM$4,BG$3,'English Scores- Leveled papers'!$H73:$KM73,"&lt;&gt;")=0,"",SUMIF('English Scores- Leveled papers'!$H$4:$KM$4,BG$3,'English Scores- Leveled papers'!$H73:$KM73)))</f>
        <is>
          <t/>
        </is>
      </c>
      <c r="BH71" s="319" t="inlineStr">
        <f aca="false">IF($B71="","",IF(COUNTIFS('English Scores- Leveled papers'!$H$4:$KM$4,BH$3,'English Scores- Leveled papers'!$H73:$KM73,"&lt;&gt;")=0,"",SUMIF('English Scores- Leveled papers'!$H$4:$KM$4,BH$3,'English Scores- Leveled papers'!$H73:$KM73)))</f>
        <is>
          <t/>
        </is>
      </c>
      <c r="BI71" s="319" t="inlineStr">
        <f aca="false">IF($B71="","",IF(COUNTIFS('English Scores- Leveled papers'!$H$4:$KM$4,BI$3,'English Scores- Leveled papers'!$H73:$KM73,"&lt;&gt;")=0,"",SUMIF('English Scores- Leveled papers'!$H$4:$KM$4,BI$3,'English Scores- Leveled papers'!$H73:$KM73)))</f>
        <is>
          <t/>
        </is>
      </c>
      <c r="BJ71" s="319" t="inlineStr">
        <f aca="false">IF($B71="","",IF(COUNTIFS('English Scores- Leveled papers'!$H$4:$KM$4,BJ$3,'English Scores- Leveled papers'!$H73:$KM73,"&lt;&gt;")=0,"",SUMIF('English Scores- Leveled papers'!$H$4:$KM$4,BJ$3,'English Scores- Leveled papers'!$H73:$KM73)))</f>
        <is>
          <t/>
        </is>
      </c>
      <c r="BK71" s="319" t="inlineStr">
        <f aca="false">IF($B71="","",IF(COUNTIFS('English Scores- Leveled papers'!$H$4:$KM$4,BK$3,'English Scores- Leveled papers'!$H73:$KM73,"&lt;&gt;")=0,"",SUMIF('English Scores- Leveled papers'!$H$4:$KM$4,BK$3,'English Scores- Leveled papers'!$H73:$KM73)))</f>
        <is>
          <t/>
        </is>
      </c>
      <c r="BL71" s="319" t="inlineStr">
        <f aca="false">IF($B71="","",IF(COUNTIFS('English Scores- Leveled papers'!$H$4:$KM$4,BL$3,'English Scores- Leveled papers'!$H73:$KM73,"&lt;&gt;")=0,"",SUMIF('English Scores- Leveled papers'!$H$4:$KM$4,BL$3,'English Scores- Leveled papers'!$H73:$KM73)))</f>
        <is>
          <t/>
        </is>
      </c>
      <c r="BM71" s="319" t="inlineStr">
        <f aca="false">IF($B71="","",IF(COUNTIFS('English Scores- Leveled papers'!$H$4:$KM$4,BM$3,'English Scores- Leveled papers'!$H73:$KM73,"&lt;&gt;")=0,"",SUMIF('English Scores- Leveled papers'!$H$4:$KM$4,BM$3,'English Scores- Leveled papers'!$H73:$KM73)))</f>
        <is>
          <t/>
        </is>
      </c>
      <c r="BN71" s="319" t="inlineStr">
        <f aca="false">IF($B71="","",IF(COUNTIFS('English Scores- Leveled papers'!$H$4:$KM$4,BN$3,'English Scores- Leveled papers'!$H73:$KM73,"&lt;&gt;")=0,"",SUMIF('English Scores- Leveled papers'!$H$4:$KM$4,BN$3,'English Scores- Leveled papers'!$H73:$KM73)))</f>
        <is>
          <t/>
        </is>
      </c>
      <c r="BO71" s="319" t="inlineStr">
        <f aca="false">IF($B71="","",IF(COUNTIFS('English Scores- Leveled papers'!$H$4:$KM$4,BO$3,'English Scores- Leveled papers'!$H73:$KM73,"&lt;&gt;")=0,"",SUMIF('English Scores- Leveled papers'!$H$4:$KM$4,BO$3,'English Scores- Leveled papers'!$H73:$KM73)))</f>
        <is>
          <t/>
        </is>
      </c>
      <c r="BP71" s="319" t="inlineStr">
        <f aca="false">IF($B71="","",IF(COUNTIFS('English Scores- Leveled papers'!$H$4:$KM$4,BP$3,'English Scores- Leveled papers'!$H73:$KM73,"&lt;&gt;")=0,"",SUMIF('English Scores- Leveled papers'!$H$4:$KM$4,BP$3,'English Scores- Leveled papers'!$H73:$KM73)))</f>
        <is>
          <t/>
        </is>
      </c>
      <c r="BQ71" s="319" t="inlineStr">
        <f aca="false">IF($B71="","",IF(COUNTIFS('English Scores- Leveled papers'!$H$4:$KM$4,BQ$3,'English Scores- Leveled papers'!$H73:$KM73,"&lt;&gt;")=0,"",SUMIF('English Scores- Leveled papers'!$H$4:$KM$4,BQ$3,'English Scores- Leveled papers'!$H73:$KM73)))</f>
        <is>
          <t/>
        </is>
      </c>
      <c r="BR71" s="319" t="inlineStr">
        <f aca="false">IF($B71="","",IF(COUNTIFS('English Scores- Leveled papers'!$H$4:$KM$4,BR$3,'English Scores- Leveled papers'!$H73:$KM73,"&lt;&gt;")=0,"",SUMIF('English Scores- Leveled papers'!$H$4:$KM$4,BR$3,'English Scores- Leveled papers'!$H73:$KM73)))</f>
        <is>
          <t/>
        </is>
      </c>
      <c r="BS71" s="319" t="inlineStr">
        <f aca="false">IF($B71="","",IF(COUNTIFS('English Scores- Leveled papers'!$H$4:$KM$4,BS$3,'English Scores- Leveled papers'!$H73:$KM73,"&lt;&gt;")=0,"",SUMIF('English Scores- Leveled papers'!$H$4:$KM$4,BS$3,'English Scores- Leveled papers'!$H73:$KM73)))</f>
        <is>
          <t/>
        </is>
      </c>
      <c r="BT71" s="319" t="inlineStr">
        <f aca="false">IF($B71="","",IF(COUNTIFS('English Scores- Leveled papers'!$H$4:$KM$4,BT$3,'English Scores- Leveled papers'!$H73:$KM73,"&lt;&gt;")=0,"",SUMIF('English Scores- Leveled papers'!$H$4:$KM$4,BT$3,'English Scores- Leveled papers'!$H73:$KM73)))</f>
        <is>
          <t/>
        </is>
      </c>
      <c r="BU71" s="319" t="inlineStr">
        <f aca="false">IF($B71="","",IF(COUNTIFS('English Scores- Leveled papers'!$H$4:$KM$4,BU$3,'English Scores- Leveled papers'!$H73:$KM73,"&lt;&gt;")=0,"",SUMIF('English Scores- Leveled papers'!$H$4:$KM$4,BU$3,'English Scores- Leveled papers'!$H73:$KM73)))</f>
        <is>
          <t/>
        </is>
      </c>
      <c r="BV71" s="319" t="inlineStr">
        <f aca="false">IF($B71="","",IF(COUNTIFS('English Scores- Leveled papers'!$H$4:$KM$4,BV$3,'English Scores- Leveled papers'!$H73:$KM73,"&lt;&gt;")=0,"",SUMIF('English Scores- Leveled papers'!$H$4:$KM$4,BV$3,'English Scores- Leveled papers'!$H73:$KM73)))</f>
        <is>
          <t/>
        </is>
      </c>
      <c r="BW71" s="319" t="inlineStr">
        <f aca="false">IF($B71="","",IF(COUNTIFS('English Scores- Leveled papers'!$H$4:$KM$4,BW$3,'English Scores- Leveled papers'!$H73:$KM73,"&lt;&gt;")=0,"",SUMIF('English Scores- Leveled papers'!$H$4:$KM$4,BW$3,'English Scores- Leveled papers'!$H73:$KM73)))</f>
        <is>
          <t/>
        </is>
      </c>
      <c r="BX71" s="319" t="inlineStr">
        <f aca="false">IF($B71="","",IF(COUNTIFS('English Scores- Leveled papers'!$H$4:$KM$4,BX$3,'English Scores- Leveled papers'!$H73:$KM73,"&lt;&gt;")=0,"",SUMIF('English Scores- Leveled papers'!$H$4:$KM$4,BX$3,'English Scores- Leveled papers'!$H73:$KM73)))</f>
        <is>
          <t/>
        </is>
      </c>
      <c r="BY71" s="319" t="inlineStr">
        <f aca="false">IF($B71="","",IF(COUNTIFS('English Scores- Leveled papers'!$H$4:$KM$4,BY$3,'English Scores- Leveled papers'!$H73:$KM73,"&lt;&gt;")=0,"",SUMIF('English Scores- Leveled papers'!$H$4:$KM$4,BY$3,'English Scores- Leveled papers'!$H73:$KM73)))</f>
        <is>
          <t/>
        </is>
      </c>
      <c r="BZ71" s="319" t="inlineStr">
        <f aca="false">IF($B71="","",IF(COUNTIFS('English Scores- Leveled papers'!$H$4:$KM$4,BZ$3,'English Scores- Leveled papers'!$H73:$KM73,"&lt;&gt;")=0,"",SUMIF('English Scores- Leveled papers'!$H$4:$KM$4,BZ$3,'English Scores- Leveled papers'!$H73:$KM73)))</f>
        <is>
          <t/>
        </is>
      </c>
      <c r="CA71" s="319" t="inlineStr">
        <f aca="false">IF($B71="","",IF(COUNTIFS('English Scores- Leveled papers'!$H$4:$KM$4,CA$3,'English Scores- Leveled papers'!$H73:$KM73,"&lt;&gt;")=0,"",SUMIF('English Scores- Leveled papers'!$H$4:$KM$4,CA$3,'English Scores- Leveled papers'!$H73:$KM73)))</f>
        <is>
          <t/>
        </is>
      </c>
      <c r="CB71" s="319" t="inlineStr">
        <f aca="false">IF($B71="","",IF(COUNTIFS('English Scores- Leveled papers'!$H$4:$KM$4,CB$3,'English Scores- Leveled papers'!$H73:$KM73,"&lt;&gt;")=0,"",SUMIF('English Scores- Leveled papers'!$H$4:$KM$4,CB$3,'English Scores- Leveled papers'!$H73:$KM73)))</f>
        <is>
          <t/>
        </is>
      </c>
      <c r="CC71" s="319" t="inlineStr">
        <f aca="false">IF($B71="","",IF(COUNTIFS('English Scores- Leveled papers'!$H$4:$KM$4,CC$3,'English Scores- Leveled papers'!$H73:$KM73,"&lt;&gt;")=0,"",SUMIF('English Scores- Leveled papers'!$H$4:$KM$4,CC$3,'English Scores- Leveled papers'!$H73:$KM73)))</f>
        <is>
          <t/>
        </is>
      </c>
      <c r="CD71" s="319" t="inlineStr">
        <f aca="false">IF($B71="","",IF(COUNTIFS('English Scores- Leveled papers'!$H$4:$KM$4,CD$3,'English Scores- Leveled papers'!$H73:$KM73,"&lt;&gt;")=0,"",SUMIF('English Scores- Leveled papers'!$H$4:$KM$4,CD$3,'English Scores- Leveled papers'!$H73:$KM73)))</f>
        <is>
          <t/>
        </is>
      </c>
      <c r="CE71" s="319" t="inlineStr">
        <f aca="false">IF($B71="","",IF(COUNTIFS('English Scores- Leveled papers'!$H$4:$KM$4,CE$3,'English Scores- Leveled papers'!$H73:$KM73,"&lt;&gt;")=0,"",SUMIF('English Scores- Leveled papers'!$H$4:$KM$4,CE$3,'English Scores- Leveled papers'!$H73:$KM73)))</f>
        <is>
          <t/>
        </is>
      </c>
      <c r="CF71" s="319" t="inlineStr">
        <f aca="false">IF($B71="","",IF(COUNTIFS('English Scores- Leveled papers'!$H$4:$KM$4,CF$3,'English Scores- Leveled papers'!$H73:$KM73,"&lt;&gt;")=0,"",SUMIF('English Scores- Leveled papers'!$H$4:$KM$4,CF$3,'English Scores- Leveled papers'!$H73:$KM73)))</f>
        <is>
          <t/>
        </is>
      </c>
      <c r="CG71" s="319" t="inlineStr">
        <f aca="false">IF($B71="","",IF(COUNTIFS('English Scores- Leveled papers'!$H$4:$KM$4,CG$3,'English Scores- Leveled papers'!$H73:$KM73,"&lt;&gt;")=0,"",SUMIF('English Scores- Leveled papers'!$H$4:$KM$4,CG$3,'English Scores- Leveled papers'!$H73:$KM73)))</f>
        <is>
          <t/>
        </is>
      </c>
      <c r="CH71" s="319" t="inlineStr">
        <f aca="false">IF($B71="","",IF(COUNTIFS('English Scores- Leveled papers'!$H$4:$KM$4,CH$3,'English Scores- Leveled papers'!$H73:$KM73,"&lt;&gt;")=0,"",SUMIF('English Scores- Leveled papers'!$H$4:$KM$4,CH$3,'English Scores- Leveled papers'!$H73:$KM73)))</f>
        <is>
          <t/>
        </is>
      </c>
      <c r="CI71" s="319" t="inlineStr">
        <f aca="false">IF($B71="","",IF(COUNTIFS('English Scores- Leveled papers'!$H$4:$KM$4,CI$3,'English Scores- Leveled papers'!$H73:$KM73,"&lt;&gt;")=0,"",SUMIF('English Scores- Leveled papers'!$H$4:$KM$4,CI$3,'English Scores- Leveled papers'!$H73:$KM73)))</f>
        <is>
          <t/>
        </is>
      </c>
      <c r="CJ71" s="319" t="inlineStr">
        <f aca="false">IF($B71="","",IF(COUNTIFS('English Scores- Leveled papers'!$H$4:$KM$4,CJ$3,'English Scores- Leveled papers'!$H73:$KM73,"&lt;&gt;")=0,"",SUMIF('English Scores- Leveled papers'!$H$4:$KM$4,CJ$3,'English Scores- Leveled papers'!$H73:$KM73)))</f>
        <is>
          <t/>
        </is>
      </c>
      <c r="CK71" s="319" t="inlineStr">
        <f aca="false">IF($B71="","",IF(COUNTIFS('English Scores- Leveled papers'!$H$4:$KM$4,CK$3,'English Scores- Leveled papers'!$H73:$KM73,"&lt;&gt;")=0,"",SUMIF('English Scores- Leveled papers'!$H$4:$KM$4,CK$3,'English Scores- Leveled papers'!$H73:$KM73)))</f>
        <is>
          <t/>
        </is>
      </c>
      <c r="CL71" s="319" t="inlineStr">
        <f aca="false">IF($B71="","",IF(COUNTIFS('English Scores- Leveled papers'!$H$4:$KM$4,CL$3,'English Scores- Leveled papers'!$H73:$KM73,"&lt;&gt;")=0,"",SUMIF('English Scores- Leveled papers'!$H$4:$KM$4,CL$3,'English Scores- Leveled papers'!$H73:$KM73)))</f>
        <is>
          <t/>
        </is>
      </c>
      <c r="CM71" s="319" t="inlineStr">
        <f aca="false">IF($B71="","",IF(COUNTIFS('English Scores- Leveled papers'!$H$4:$KM$4,CM$3,'English Scores- Leveled papers'!$H73:$KM73,"&lt;&gt;")=0,"",SUMIF('English Scores- Leveled papers'!$H$4:$KM$4,CM$3,'English Scores- Leveled papers'!$H73:$KM73)))</f>
        <is>
          <t/>
        </is>
      </c>
      <c r="CN71" s="319" t="inlineStr">
        <f aca="false">IF($B71="","",IF(COUNTIFS('English Scores- Leveled papers'!$H$4:$KM$4,CN$3,'English Scores- Leveled papers'!$H73:$KM73,"&lt;&gt;")=0,"",SUMIF('English Scores- Leveled papers'!$H$4:$KM$4,CN$3,'English Scores- Leveled papers'!$H73:$KM73)))</f>
        <is>
          <t/>
        </is>
      </c>
      <c r="CO71" s="319" t="inlineStr">
        <f aca="false">IF($B71="","",IF(COUNTIFS('English Scores- Leveled papers'!$H$4:$KM$4,CO$3,'English Scores- Leveled papers'!$H73:$KM73,"&lt;&gt;")=0,"",SUMIF('English Scores- Leveled papers'!$H$4:$KM$4,CO$3,'English Scores- Leveled papers'!$H73:$KM73)))</f>
        <is>
          <t/>
        </is>
      </c>
      <c r="CP71" s="319" t="inlineStr">
        <f aca="false">IF($B71="","",IF(COUNTIFS('English Scores- Leveled papers'!$H$4:$KM$4,CP$3,'English Scores- Leveled papers'!$H73:$KM73,"&lt;&gt;")=0,"",SUMIF('English Scores- Leveled papers'!$H$4:$KM$4,CP$3,'English Scores- Leveled papers'!$H73:$KM73)))</f>
        <is>
          <t/>
        </is>
      </c>
      <c r="CQ71" s="319" t="inlineStr">
        <f aca="false">IF($B71="","",IF(COUNTIFS('English Scores- Leveled papers'!$H$4:$KM$4,CQ$3,'English Scores- Leveled papers'!$H73:$KM73,"&lt;&gt;")=0,"",SUMIF('English Scores- Leveled papers'!$H$4:$KM$4,CQ$3,'English Scores- Leveled papers'!$H73:$KM73)))</f>
        <is>
          <t/>
        </is>
      </c>
      <c r="CR71" s="319" t="inlineStr">
        <f aca="false">IF($B71="","",IF(COUNTIFS('English Scores- Leveled papers'!$H$4:$KM$4,CR$3,'English Scores- Leveled papers'!$H73:$KM73,"&lt;&gt;")=0,"",SUMIF('English Scores- Leveled papers'!$H$4:$KM$4,CR$3,'English Scores- Leveled papers'!$H73:$KM73)))</f>
        <is>
          <t/>
        </is>
      </c>
      <c r="CS71" s="319" t="inlineStr">
        <f aca="false">IF($B71="","",IF(COUNTIFS('English Scores- Leveled papers'!$H$4:$KM$4,CS$3,'English Scores- Leveled papers'!$H73:$KM73,"&lt;&gt;")=0,"",SUMIF('English Scores- Leveled papers'!$H$4:$KM$4,CS$3,'English Scores- Leveled papers'!$H73:$KM73)))</f>
        <is>
          <t/>
        </is>
      </c>
      <c r="CT71" s="319" t="inlineStr">
        <f aca="false">IF($B71="","",IF(COUNTIFS('English Scores- Leveled papers'!$H$4:$KM$4,CT$3,'English Scores- Leveled papers'!$H73:$KM73,"&lt;&gt;")=0,"",SUMIF('English Scores- Leveled papers'!$H$4:$KM$4,CT$3,'English Scores- Leveled papers'!$H73:$KM73)))</f>
        <is>
          <t/>
        </is>
      </c>
      <c r="CU71" s="319" t="inlineStr">
        <f aca="false">IF($B71="","",IF(COUNTIFS('English Scores- Leveled papers'!$H$4:$KM$4,CU$3,'English Scores- Leveled papers'!$H73:$KM73,"&lt;&gt;")=0,"",SUMIF('English Scores- Leveled papers'!$H$4:$KM$4,CU$3,'English Scores- Leveled papers'!$H73:$KM73)))</f>
        <is>
          <t/>
        </is>
      </c>
      <c r="CV71" s="319" t="inlineStr">
        <f aca="false">IF($B71="","",IF(COUNTIFS('English Scores- Leveled papers'!$H$4:$KM$4,CV$3,'English Scores- Leveled papers'!$H73:$KM73,"&lt;&gt;")=0,"",SUMIF('English Scores- Leveled papers'!$H$4:$KM$4,CV$3,'English Scores- Leveled papers'!$H73:$KM73)))</f>
        <is>
          <t/>
        </is>
      </c>
      <c r="CW71" s="319" t="inlineStr">
        <f aca="false">IF($B71="","",IF(COUNTIFS('English Scores- Leveled papers'!$H$4:$KM$4,CW$3,'English Scores- Leveled papers'!$H73:$KM73,"&lt;&gt;")=0,"",SUMIF('English Scores- Leveled papers'!$H$4:$KM$4,CW$3,'English Scores- Leveled papers'!$H73:$KM73)))</f>
        <is>
          <t/>
        </is>
      </c>
      <c r="CX71" s="319" t="inlineStr">
        <f aca="false">IF($B71="","",IF(COUNTIFS('English Scores- Leveled papers'!$H$4:$KM$4,CX$3,'English Scores- Leveled papers'!$H73:$KM73,"&lt;&gt;")=0,"",SUMIF('English Scores- Leveled papers'!$H$4:$KM$4,CX$3,'English Scores- Leveled papers'!$H73:$KM73)))</f>
        <is>
          <t/>
        </is>
      </c>
      <c r="CY71" s="319" t="inlineStr">
        <f aca="false">IF($B71="","",IF(COUNTIFS('English Scores- Leveled papers'!$H$4:$KM$4,CY$3,'English Scores- Leveled papers'!$H73:$KM73,"&lt;&gt;")=0,"",SUMIF('English Scores- Leveled papers'!$H$4:$KM$4,CY$3,'English Scores- Leveled papers'!$H73:$KM73)))</f>
        <is>
          <t/>
        </is>
      </c>
      <c r="CZ71" s="319" t="inlineStr">
        <f aca="false">IF($B71="","",IF(COUNTIFS('English Scores- Leveled papers'!$H$4:$KM$4,CZ$3,'English Scores- Leveled papers'!$H73:$KM73,"&lt;&gt;")=0,"",SUMIF('English Scores- Leveled papers'!$H$4:$KM$4,CZ$3,'English Scores- Leveled papers'!$H73:$KM73)))</f>
        <is>
          <t/>
        </is>
      </c>
      <c r="DA71" s="319" t="inlineStr">
        <f aca="false">IF($B71="","",IF(COUNTIFS('English Scores- Leveled papers'!$H$4:$KM$4,DA$3,'English Scores- Leveled papers'!$H73:$KM73,"&lt;&gt;")=0,"",SUMIF('English Scores- Leveled papers'!$H$4:$KM$4,DA$3,'English Scores- Leveled papers'!$H73:$KM73)))</f>
        <is>
          <t/>
        </is>
      </c>
      <c r="DB71" s="319" t="inlineStr">
        <f aca="false">IF($B71="","",IF(COUNTIFS('English Scores- Leveled papers'!$H$4:$KM$4,DB$3,'English Scores- Leveled papers'!$H73:$KM73,"&lt;&gt;")=0,"",SUMIF('English Scores- Leveled papers'!$H$4:$KM$4,DB$3,'English Scores- Leveled papers'!$H73:$KM73)))</f>
        <is>
          <t/>
        </is>
      </c>
      <c r="DC71" s="319" t="inlineStr">
        <f aca="false">IF($B71="","",IF(COUNTIFS('English Scores- Leveled papers'!$H$4:$KM$4,DC$3,'English Scores- Leveled papers'!$H73:$KM73,"&lt;&gt;")=0,"",SUMIF('English Scores- Leveled papers'!$H$4:$KM$4,DC$3,'English Scores- Leveled papers'!$H73:$KM73)))</f>
        <is>
          <t/>
        </is>
      </c>
      <c r="DD71" s="319" t="inlineStr">
        <f aca="false">IF($B71="","",IF(COUNTIFS('English Scores- Leveled papers'!$H$4:$KM$4,DD$3,'English Scores- Leveled papers'!$H73:$KM73,"&lt;&gt;")=0,"",SUMIF('English Scores- Leveled papers'!$H$4:$KM$4,DD$3,'English Scores- Leveled papers'!$H73:$KM73)))</f>
        <is>
          <t/>
        </is>
      </c>
      <c r="DE71" s="319" t="inlineStr">
        <f aca="false">IF($B71="","",IF(COUNTIFS('English Scores- Leveled papers'!$H$4:$KM$4,DE$3,'English Scores- Leveled papers'!$H73:$KM73,"&lt;&gt;")=0,"",SUMIF('English Scores- Leveled papers'!$H$4:$KM$4,DE$3,'English Scores- Leveled papers'!$H73:$KM73)))</f>
        <is>
          <t/>
        </is>
      </c>
      <c r="DF71" s="319" t="inlineStr">
        <f aca="false">IF($B71="","",IF(COUNTIFS('English Scores- Leveled papers'!$H$4:$KM$4,DF$3,'English Scores- Leveled papers'!$H73:$KM73,"&lt;&gt;")=0,"",SUMIF('English Scores- Leveled papers'!$H$4:$KM$4,DF$3,'English Scores- Leveled papers'!$H73:$KM73)))</f>
        <is>
          <t/>
        </is>
      </c>
      <c r="DG71" s="319" t="inlineStr">
        <f aca="false">IF($B71="","",IF(COUNTIFS('English Scores- Leveled papers'!$H$4:$KM$4,DG$3,'English Scores- Leveled papers'!$H73:$KM73,"&lt;&gt;")=0,"",SUMIF('English Scores- Leveled papers'!$H$4:$KM$4,DG$3,'English Scores- Leveled papers'!$H73:$KM73)))</f>
        <is>
          <t/>
        </is>
      </c>
      <c r="DH71" s="319" t="inlineStr">
        <f aca="false">IF($B71="","",IF(COUNTIFS('English Scores- Leveled papers'!$H$4:$KM$4,DH$3,'English Scores- Leveled papers'!$H73:$KM73,"&lt;&gt;")=0,"",SUMIF('English Scores- Leveled papers'!$H$4:$KM$4,DH$3,'English Scores- Leveled papers'!$H73:$KM73)))</f>
        <is>
          <t/>
        </is>
      </c>
      <c r="DI71" s="319" t="inlineStr">
        <f aca="false">IF($B71="","",IF(COUNTIFS('English Scores- Leveled papers'!$H$4:$KM$4,DI$3,'English Scores- Leveled papers'!$H73:$KM73,"&lt;&gt;")=0,"",SUMIF('English Scores- Leveled papers'!$H$4:$KM$4,DI$3,'English Scores- Leveled papers'!$H73:$KM73)))</f>
        <is>
          <t/>
        </is>
      </c>
      <c r="DJ71" s="319" t="inlineStr">
        <f aca="false">IF($B71="","",IF(COUNTIFS('English Scores- Leveled papers'!$H$4:$KM$4,DJ$3,'English Scores- Leveled papers'!$H73:$KM73,"&lt;&gt;")=0,"",SUMIF('English Scores- Leveled papers'!$H$4:$KM$4,DJ$3,'English Scores- Leveled papers'!$H73:$KM73)))</f>
        <is>
          <t/>
        </is>
      </c>
      <c r="DK71" s="319" t="inlineStr">
        <f aca="false">IF($B71="","",IF(COUNTIFS('English Scores- Leveled papers'!$H$4:$KM$4,DK$3,'English Scores- Leveled papers'!$H73:$KM73,"&lt;&gt;")=0,"",SUMIF('English Scores- Leveled papers'!$H$4:$KM$4,DK$3,'English Scores- Leveled papers'!$H73:$KM73)))</f>
        <is>
          <t/>
        </is>
      </c>
      <c r="DL71" s="319" t="inlineStr">
        <f aca="false">IF($B71="","",IF(COUNTIFS('English Scores- Leveled papers'!$H$4:$KM$4,DL$3,'English Scores- Leveled papers'!$H73:$KM73,"&lt;&gt;")=0,"",SUMIF('English Scores- Leveled papers'!$H$4:$KM$4,DL$3,'English Scores- Leveled papers'!$H73:$KM73)))</f>
        <is>
          <t/>
        </is>
      </c>
      <c r="DM71" s="319" t="inlineStr">
        <f aca="false">IF($B71="","",IF(COUNTIFS('English Scores- Leveled papers'!$H$4:$KM$4,DM$3,'English Scores- Leveled papers'!$H73:$KM73,"&lt;&gt;")=0,"",SUMIF('English Scores- Leveled papers'!$H$4:$KM$4,DM$3,'English Scores- Leveled papers'!$H73:$KM73)))</f>
        <is>
          <t/>
        </is>
      </c>
      <c r="DN71" s="319" t="inlineStr">
        <f aca="false">IF($B71="","",IF(COUNTIFS('English Scores- Leveled papers'!$H$4:$KM$4,DN$3,'English Scores- Leveled papers'!$H73:$KM73,"&lt;&gt;")=0,"",SUMIF('English Scores- Leveled papers'!$H$4:$KM$4,DN$3,'English Scores- Leveled papers'!$H73:$KM73)))</f>
        <is>
          <t/>
        </is>
      </c>
      <c r="DO71" s="319" t="inlineStr">
        <f aca="false">IF($B71="","",IF(COUNTIFS('English Scores- Leveled papers'!$H$4:$KM$4,DO$3,'English Scores- Leveled papers'!$H73:$KM73,"&lt;&gt;")=0,"",SUMIF('English Scores- Leveled papers'!$H$4:$KM$4,DO$3,'English Scores- Leveled papers'!$H73:$KM73)))</f>
        <is>
          <t/>
        </is>
      </c>
      <c r="DP71" s="319" t="inlineStr">
        <f aca="false">IF($B71="","",IF(COUNTIFS('English Scores- Leveled papers'!$H$4:$KM$4,DP$3,'English Scores- Leveled papers'!$H73:$KM73,"&lt;&gt;")=0,"",SUMIF('English Scores- Leveled papers'!$H$4:$KM$4,DP$3,'English Scores- Leveled papers'!$H73:$KM73)))</f>
        <is>
          <t/>
        </is>
      </c>
      <c r="DQ71" s="320" t="inlineStr">
        <f aca="false">IF($B71="","",IF(COUNTIFS('English Scores- Leveled papers'!$H$4:$KM$4,DQ$3,'English Scores- Leveled papers'!$H73:$KM73,"&lt;&gt;")=0,"",SUMIF('English Scores- Leveled papers'!$H$4:$KM$4,DQ$3,'English Scores- Leveled papers'!$H73:$KM73)))</f>
        <is>
          <t/>
        </is>
      </c>
      <c r="DR71" s="321" t="inlineStr">
        <f aca="false">IF('Cover Sheet'!$AC$6="6th", 'Eng GLA 6th, 7th, 8th'!D74, "")</f>
        <is>
          <t/>
        </is>
      </c>
      <c r="DU71" s="319" t="inlineStr">
        <f aca="false">IF($B71="","",IF(COUNTIFS('Eng GLA 6th, 7th, 8th'!$E$4:$DV$4,DU$3,'Eng GLA 6th, 7th, 8th'!$E74:$DV74,"&lt;&gt;")=0,"",SUMIF('Eng GLA 6th, 7th, 8th'!$E$4:$DV$4,DU$3,'Eng GLA 6th, 7th, 8th'!$E74:$DV74)))</f>
        <is>
          <t/>
        </is>
      </c>
      <c r="DV71" s="319" t="inlineStr">
        <f aca="false">IF($B71="","",IF(COUNTIFS('Eng GLA 6th, 7th, 8th'!$E$4:$DV$4,DV$3,'Eng GLA 6th, 7th, 8th'!$E74:$DV74,"&lt;&gt;")=0,"",SUMIF('Eng GLA 6th, 7th, 8th'!$E$4:$DV$4,DV$3,'Eng GLA 6th, 7th, 8th'!$E74:$DV74)))</f>
        <is>
          <t/>
        </is>
      </c>
      <c r="DW71" s="319" t="inlineStr">
        <f aca="false">IF($B71="","",IF(COUNTIFS('Eng GLA 6th, 7th, 8th'!$E$4:$DV$4,DW$3,'Eng GLA 6th, 7th, 8th'!$E74:$DV74,"&lt;&gt;")=0,"",SUMIF('Eng GLA 6th, 7th, 8th'!$E$4:$DV$4,DW$3,'Eng GLA 6th, 7th, 8th'!$E74:$DV74)))</f>
        <is>
          <t/>
        </is>
      </c>
      <c r="DX71" s="319" t="inlineStr">
        <f aca="false">IF($B71="","",IF(COUNTIFS('Eng GLA 6th, 7th, 8th'!$E$4:$DV$4,DX$3,'Eng GLA 6th, 7th, 8th'!$E74:$DV74,"&lt;&gt;")=0,"",SUMIF('Eng GLA 6th, 7th, 8th'!$E$4:$DV$4,DX$3,'Eng GLA 6th, 7th, 8th'!$E74:$DV74)))</f>
        <is>
          <t/>
        </is>
      </c>
      <c r="DY71" s="319" t="inlineStr">
        <f aca="false">IF($B71="","",IF(COUNTIFS('Eng GLA 6th, 7th, 8th'!$E$4:$DV$4,DY$3,'Eng GLA 6th, 7th, 8th'!$E74:$DV74,"&lt;&gt;")=0,"",SUMIF('Eng GLA 6th, 7th, 8th'!$E$4:$DV$4,DY$3,'Eng GLA 6th, 7th, 8th'!$E74:$DV74)))</f>
        <is>
          <t/>
        </is>
      </c>
      <c r="DZ71" s="319" t="inlineStr">
        <f aca="false">IF($B71="","",IF(COUNTIFS('Eng GLA 6th, 7th, 8th'!$E$4:$DV$4,DZ$3,'Eng GLA 6th, 7th, 8th'!$E74:$DV74,"&lt;&gt;")=0,"",SUMIF('Eng GLA 6th, 7th, 8th'!$E$4:$DV$4,DZ$3,'Eng GLA 6th, 7th, 8th'!$E74:$DV74)))</f>
        <is>
          <t/>
        </is>
      </c>
      <c r="EA71" s="319" t="inlineStr">
        <f aca="false">IF($B71="","",IF(COUNTIFS('Eng GLA 6th, 7th, 8th'!$E$4:$DV$4,EA$3,'Eng GLA 6th, 7th, 8th'!$E74:$DV74,"&lt;&gt;")=0,"",SUMIF('Eng GLA 6th, 7th, 8th'!$E$4:$DV$4,EA$3,'Eng GLA 6th, 7th, 8th'!$E74:$DV74)))</f>
        <is>
          <t/>
        </is>
      </c>
      <c r="EB71" s="319" t="inlineStr">
        <f aca="false">IF($B71="","",IF(COUNTIFS('Eng GLA 6th, 7th, 8th'!$E$4:$DV$4,EB$3,'Eng GLA 6th, 7th, 8th'!$E74:$DV74,"&lt;&gt;")=0,"",SUMIF('Eng GLA 6th, 7th, 8th'!$E$4:$DV$4,EB$3,'Eng GLA 6th, 7th, 8th'!$E74:$DV74)))</f>
        <is>
          <t/>
        </is>
      </c>
      <c r="EC71" s="319" t="inlineStr">
        <f aca="false">IF($B71="","",IF(COUNTIFS('Eng GLA 6th, 7th, 8th'!$E$4:$DV$4,EC$3,'Eng GLA 6th, 7th, 8th'!$E74:$DV74,"&lt;&gt;")=0,"",SUMIF('Eng GLA 6th, 7th, 8th'!$E$4:$DV$4,EC$3,'Eng GLA 6th, 7th, 8th'!$E74:$DV74)))</f>
        <is>
          <t/>
        </is>
      </c>
      <c r="ED71" s="319" t="inlineStr">
        <f aca="false">IF($B71="","",IF(COUNTIFS('Eng GLA 6th, 7th, 8th'!$E$4:$DV$4,ED$3,'Eng GLA 6th, 7th, 8th'!$E74:$DV74,"&lt;&gt;")=0,"",SUMIF('Eng GLA 6th, 7th, 8th'!$E$4:$DV$4,ED$3,'Eng GLA 6th, 7th, 8th'!$E74:$DV74)))</f>
        <is>
          <t/>
        </is>
      </c>
      <c r="EE71" s="319" t="inlineStr">
        <f aca="false">IF($B71="","",IF(COUNTIFS('Eng GLA 6th, 7th, 8th'!$E$4:$DV$4,EE$3,'Eng GLA 6th, 7th, 8th'!$E74:$DV74,"&lt;&gt;")=0,"",SUMIF('Eng GLA 6th, 7th, 8th'!$E$4:$DV$4,EE$3,'Eng GLA 6th, 7th, 8th'!$E74:$DV74)))</f>
        <is>
          <t/>
        </is>
      </c>
      <c r="EF71" s="319" t="inlineStr">
        <f aca="false">IF($B71="","",IF(COUNTIFS('Eng GLA 6th, 7th, 8th'!$E$4:$DV$4,EF$3,'Eng GLA 6th, 7th, 8th'!$E74:$DV74,"&lt;&gt;")=0,"",SUMIF('Eng GLA 6th, 7th, 8th'!$E$4:$DV$4,EF$3,'Eng GLA 6th, 7th, 8th'!$E74:$DV74)))</f>
        <is>
          <t/>
        </is>
      </c>
      <c r="EG71" s="319" t="inlineStr">
        <f aca="false">IF($B71="","",IF(COUNTIFS('Eng GLA 6th, 7th, 8th'!$E$4:$DV$4,EG$3,'Eng GLA 6th, 7th, 8th'!$E74:$DV74,"&lt;&gt;")=0,"",SUMIF('Eng GLA 6th, 7th, 8th'!$E$4:$DV$4,EG$3,'Eng GLA 6th, 7th, 8th'!$E74:$DV74)))</f>
        <is>
          <t/>
        </is>
      </c>
      <c r="EH71" s="319" t="inlineStr">
        <f aca="false">IF($B71="","",IF(COUNTIFS('Eng GLA 6th, 7th, 8th'!$E$4:$DV$4,EH$3,'Eng GLA 6th, 7th, 8th'!$E74:$DV74,"&lt;&gt;")=0,"",SUMIF('Eng GLA 6th, 7th, 8th'!$E$4:$DV$4,EH$3,'Eng GLA 6th, 7th, 8th'!$E74:$DV74)))</f>
        <is>
          <t/>
        </is>
      </c>
      <c r="EI71" s="319" t="inlineStr">
        <f aca="false">IF($B71="","",IF(COUNTIFS('Eng GLA 6th, 7th, 8th'!$E$4:$DV$4,EI$3,'Eng GLA 6th, 7th, 8th'!$E74:$DV74,"&lt;&gt;")=0,"",SUMIF('Eng GLA 6th, 7th, 8th'!$E$4:$DV$4,EI$3,'Eng GLA 6th, 7th, 8th'!$E74:$DV74)))</f>
        <is>
          <t/>
        </is>
      </c>
      <c r="EJ71" s="322" t="inlineStr">
        <f aca="false">IF('Cover Sheet'!$AC$6="7th", 'Eng GLA 6th, 7th, 8th'!AQ74, "")</f>
        <is>
          <t/>
        </is>
      </c>
      <c r="EK71" s="319" t="inlineStr">
        <f aca="false">IF($B71="","",IF(COUNTIFS('Eng GLA 6th, 7th, 8th'!$E$4:$DV$4,EK$3,'Eng GLA 6th, 7th, 8th'!$E74:$DV74,"&lt;&gt;")=0,"",SUMIF('Eng GLA 6th, 7th, 8th'!$E$4:$DV$4,EK$3,'Eng GLA 6th, 7th, 8th'!$E74:$DV74)))</f>
        <is>
          <t/>
        </is>
      </c>
      <c r="EL71" s="319" t="inlineStr">
        <f aca="false">IF($B71="","",IF(COUNTIFS('Eng GLA 6th, 7th, 8th'!$E$4:$DV$4,EL$3,'Eng GLA 6th, 7th, 8th'!$E74:$DV74,"&lt;&gt;")=0,"",SUMIF('Eng GLA 6th, 7th, 8th'!$E$4:$DV$4,EL$3,'Eng GLA 6th, 7th, 8th'!$E74:$DV74)))</f>
        <is>
          <t/>
        </is>
      </c>
      <c r="EM71" s="319" t="inlineStr">
        <f aca="false">IF($B71="","",IF(COUNTIFS('Eng GLA 6th, 7th, 8th'!$E$4:$DV$4,EM$3,'Eng GLA 6th, 7th, 8th'!$E74:$DV74,"&lt;&gt;")=0,"",SUMIF('Eng GLA 6th, 7th, 8th'!$E$4:$DV$4,EM$3,'Eng GLA 6th, 7th, 8th'!$E74:$DV74)))</f>
        <is>
          <t/>
        </is>
      </c>
      <c r="EN71" s="319" t="inlineStr">
        <f aca="false">IF($B71="","",IF(COUNTIFS('Eng GLA 6th, 7th, 8th'!$E$4:$DV$4,EN$3,'Eng GLA 6th, 7th, 8th'!$E74:$DV74,"&lt;&gt;")=0,"",SUMIF('Eng GLA 6th, 7th, 8th'!$E$4:$DV$4,EN$3,'Eng GLA 6th, 7th, 8th'!$E74:$DV74)))</f>
        <is>
          <t/>
        </is>
      </c>
      <c r="EO71" s="319" t="inlineStr">
        <f aca="false">IF($B71="","",IF(COUNTIFS('Eng GLA 6th, 7th, 8th'!$E$4:$DV$4,EO$3,'Eng GLA 6th, 7th, 8th'!$E74:$DV74,"&lt;&gt;")=0,"",SUMIF('Eng GLA 6th, 7th, 8th'!$E$4:$DV$4,EO$3,'Eng GLA 6th, 7th, 8th'!$E74:$DV74)))</f>
        <is>
          <t/>
        </is>
      </c>
      <c r="EP71" s="319" t="inlineStr">
        <f aca="false">IF($B71="","",IF(COUNTIFS('Eng GLA 6th, 7th, 8th'!$E$4:$DV$4,EP$3,'Eng GLA 6th, 7th, 8th'!$E74:$DV74,"&lt;&gt;")=0,"",SUMIF('Eng GLA 6th, 7th, 8th'!$E$4:$DV$4,EP$3,'Eng GLA 6th, 7th, 8th'!$E74:$DV74)))</f>
        <is>
          <t/>
        </is>
      </c>
      <c r="EQ71" s="319" t="inlineStr">
        <f aca="false">IF($B71="","",IF(COUNTIFS('Eng GLA 6th, 7th, 8th'!$E$4:$DV$4,EQ$3,'Eng GLA 6th, 7th, 8th'!$E74:$DV74,"&lt;&gt;")=0,"",SUMIF('Eng GLA 6th, 7th, 8th'!$E$4:$DV$4,EQ$3,'Eng GLA 6th, 7th, 8th'!$E74:$DV74)))</f>
        <is>
          <t/>
        </is>
      </c>
      <c r="ER71" s="319" t="inlineStr">
        <f aca="false">IF($B71="","",IF(COUNTIFS('Eng GLA 6th, 7th, 8th'!$E$4:$DV$4,ER$3,'Eng GLA 6th, 7th, 8th'!$E74:$DV74,"&lt;&gt;")=0,"",SUMIF('Eng GLA 6th, 7th, 8th'!$E$4:$DV$4,ER$3,'Eng GLA 6th, 7th, 8th'!$E74:$DV74)))</f>
        <is>
          <t/>
        </is>
      </c>
      <c r="ES71" s="319" t="inlineStr">
        <f aca="false">IF($B71="","",IF(COUNTIFS('Eng GLA 6th, 7th, 8th'!$E$4:$DV$4,ES$3,'Eng GLA 6th, 7th, 8th'!$E74:$DV74,"&lt;&gt;")=0,"",SUMIF('Eng GLA 6th, 7th, 8th'!$E$4:$DV$4,ES$3,'Eng GLA 6th, 7th, 8th'!$E74:$DV74)))</f>
        <is>
          <t/>
        </is>
      </c>
      <c r="ET71" s="319" t="inlineStr">
        <f aca="false">IF($B71="","",IF(COUNTIFS('Eng GLA 6th, 7th, 8th'!$E$4:$DV$4,ET$3,'Eng GLA 6th, 7th, 8th'!$E74:$DV74,"&lt;&gt;")=0,"",SUMIF('Eng GLA 6th, 7th, 8th'!$E$4:$DV$4,ET$3,'Eng GLA 6th, 7th, 8th'!$E74:$DV74)))</f>
        <is>
          <t/>
        </is>
      </c>
      <c r="EU71" s="319" t="inlineStr">
        <f aca="false">IF($B71="","",IF(COUNTIFS('Eng GLA 6th, 7th, 8th'!$E$4:$DV$4,EU$3,'Eng GLA 6th, 7th, 8th'!$E74:$DV74,"&lt;&gt;")=0,"",SUMIF('Eng GLA 6th, 7th, 8th'!$E$4:$DV$4,EU$3,'Eng GLA 6th, 7th, 8th'!$E74:$DV74)))</f>
        <is>
          <t/>
        </is>
      </c>
      <c r="EV71" s="319" t="inlineStr">
        <f aca="false">IF($B71="","",IF(COUNTIFS('Eng GLA 6th, 7th, 8th'!$E$4:$DV$4,EV$3,'Eng GLA 6th, 7th, 8th'!$E74:$DV74,"&lt;&gt;")=0,"",SUMIF('Eng GLA 6th, 7th, 8th'!$E$4:$DV$4,EV$3,'Eng GLA 6th, 7th, 8th'!$E74:$DV74)))</f>
        <is>
          <t/>
        </is>
      </c>
      <c r="EW71" s="319" t="inlineStr">
        <f aca="false">IF($B71="","",IF(COUNTIFS('Eng GLA 6th, 7th, 8th'!$E$4:$DV$4,EW$3,'Eng GLA 6th, 7th, 8th'!$E74:$DV74,"&lt;&gt;")=0,"",SUMIF('Eng GLA 6th, 7th, 8th'!$E$4:$DV$4,EW$3,'Eng GLA 6th, 7th, 8th'!$E74:$DV74)))</f>
        <is>
          <t/>
        </is>
      </c>
      <c r="EX71" s="319" t="inlineStr">
        <f aca="false">IF($B71="","",IF(COUNTIFS('Eng GLA 6th, 7th, 8th'!$E$4:$DV$4,EX$3,'Eng GLA 6th, 7th, 8th'!$E74:$DV74,"&lt;&gt;")=0,"",SUMIF('Eng GLA 6th, 7th, 8th'!$E$4:$DV$4,EX$3,'Eng GLA 6th, 7th, 8th'!$E74:$DV74)))</f>
        <is>
          <t/>
        </is>
      </c>
      <c r="EY71" s="319" t="inlineStr">
        <f aca="false">IF($B71="","",IF(COUNTIFS('Eng GLA 6th, 7th, 8th'!$E$4:$DV$4,EY$3,'Eng GLA 6th, 7th, 8th'!$E74:$DV74,"&lt;&gt;")=0,"",SUMIF('Eng GLA 6th, 7th, 8th'!$E$4:$DV$4,EY$3,'Eng GLA 6th, 7th, 8th'!$E74:$DV74)))</f>
        <is>
          <t/>
        </is>
      </c>
      <c r="EZ71" s="322" t="inlineStr">
        <f aca="false">IF('Cover Sheet'!$AC$6="8th", 'Eng GLA 6th, 7th, 8th'!CG74, "")</f>
        <is>
          <t/>
        </is>
      </c>
      <c r="FA71" s="319" t="inlineStr">
        <f aca="false">IF($B71="","",IF(COUNTIFS('Eng GLA 6th, 7th, 8th'!$E$4:$DV$4,FA$3,'Eng GLA 6th, 7th, 8th'!$E74:$DV74,"&lt;&gt;")=0,"",SUMIF('Eng GLA 6th, 7th, 8th'!$E$4:$DV$4,FA$3,'Eng GLA 6th, 7th, 8th'!$E74:$DV74)))</f>
        <is>
          <t/>
        </is>
      </c>
      <c r="FB71" s="319" t="inlineStr">
        <f aca="false">IF($B71="","",IF(COUNTIFS('Eng GLA 6th, 7th, 8th'!$E$4:$DV$4,FB$3,'Eng GLA 6th, 7th, 8th'!$E74:$DV74,"&lt;&gt;")=0,"",SUMIF('Eng GLA 6th, 7th, 8th'!$E$4:$DV$4,FB$3,'Eng GLA 6th, 7th, 8th'!$E74:$DV74)))</f>
        <is>
          <t/>
        </is>
      </c>
      <c r="FC71" s="319" t="inlineStr">
        <f aca="false">IF($B71="","",IF(COUNTIFS('Eng GLA 6th, 7th, 8th'!$E$4:$DV$4,FC$3,'Eng GLA 6th, 7th, 8th'!$E74:$DV74,"&lt;&gt;")=0,"",SUMIF('Eng GLA 6th, 7th, 8th'!$E$4:$DV$4,FC$3,'Eng GLA 6th, 7th, 8th'!$E74:$DV74)))</f>
        <is>
          <t/>
        </is>
      </c>
      <c r="FD71" s="319" t="inlineStr">
        <f aca="false">IF($B71="","",IF(COUNTIFS('Eng GLA 6th, 7th, 8th'!$E$4:$DV$4,FD$3,'Eng GLA 6th, 7th, 8th'!$E74:$DV74,"&lt;&gt;")=0,"",SUMIF('Eng GLA 6th, 7th, 8th'!$E$4:$DV$4,FD$3,'Eng GLA 6th, 7th, 8th'!$E74:$DV74)))</f>
        <is>
          <t/>
        </is>
      </c>
      <c r="FE71" s="319" t="inlineStr">
        <f aca="false">IF($B71="","",IF(COUNTIFS('Eng GLA 6th, 7th, 8th'!$E$4:$DV$4,FE$3,'Eng GLA 6th, 7th, 8th'!$E74:$DV74,"&lt;&gt;")=0,"",SUMIF('Eng GLA 6th, 7th, 8th'!$E$4:$DV$4,FE$3,'Eng GLA 6th, 7th, 8th'!$E74:$DV74)))</f>
        <is>
          <t/>
        </is>
      </c>
      <c r="FF71" s="319" t="inlineStr">
        <f aca="false">IF($B71="","",IF(COUNTIFS('Eng GLA 6th, 7th, 8th'!$E$4:$DV$4,FF$3,'Eng GLA 6th, 7th, 8th'!$E74:$DV74,"&lt;&gt;")=0,"",SUMIF('Eng GLA 6th, 7th, 8th'!$E$4:$DV$4,FF$3,'Eng GLA 6th, 7th, 8th'!$E74:$DV74)))</f>
        <is>
          <t/>
        </is>
      </c>
      <c r="FG71" s="319" t="inlineStr">
        <f aca="false">IF($B71="","",IF(COUNTIFS('Eng GLA 6th, 7th, 8th'!$E$4:$DV$4,FG$3,'Eng GLA 6th, 7th, 8th'!$E74:$DV74,"&lt;&gt;")=0,"",SUMIF('Eng GLA 6th, 7th, 8th'!$E$4:$DV$4,FG$3,'Eng GLA 6th, 7th, 8th'!$E74:$DV74)))</f>
        <is>
          <t/>
        </is>
      </c>
      <c r="FH71" s="319" t="inlineStr">
        <f aca="false">IF($B71="","",IF(COUNTIFS('Eng GLA 6th, 7th, 8th'!$E$4:$DV$4,FH$3,'Eng GLA 6th, 7th, 8th'!$E74:$DV74,"&lt;&gt;")=0,"",SUMIF('Eng GLA 6th, 7th, 8th'!$E$4:$DV$4,FH$3,'Eng GLA 6th, 7th, 8th'!$E74:$DV74)))</f>
        <is>
          <t/>
        </is>
      </c>
      <c r="FI71" s="319" t="inlineStr">
        <f aca="false">IF($B71="","",IF(COUNTIFS('Eng GLA 6th, 7th, 8th'!$E$4:$DV$4,FI$3,'Eng GLA 6th, 7th, 8th'!$E74:$DV74,"&lt;&gt;")=0,"",SUMIF('Eng GLA 6th, 7th, 8th'!$E$4:$DV$4,FI$3,'Eng GLA 6th, 7th, 8th'!$E74:$DV74)))</f>
        <is>
          <t/>
        </is>
      </c>
      <c r="FJ71" s="319" t="inlineStr">
        <f aca="false">IF($B71="","",IF(COUNTIFS('Eng GLA 6th, 7th, 8th'!$E$4:$DV$4,FJ$3,'Eng GLA 6th, 7th, 8th'!$E74:$DV74,"&lt;&gt;")=0,"",SUMIF('Eng GLA 6th, 7th, 8th'!$E$4:$DV$4,FJ$3,'Eng GLA 6th, 7th, 8th'!$E74:$DV74)))</f>
        <is>
          <t/>
        </is>
      </c>
      <c r="FK71" s="319" t="inlineStr">
        <f aca="false">IF($B71="","",IF(COUNTIFS('Eng GLA 6th, 7th, 8th'!$E$4:$DV$4,FK$3,'Eng GLA 6th, 7th, 8th'!$E74:$DV74,"&lt;&gt;")=0,"",SUMIF('Eng GLA 6th, 7th, 8th'!$E$4:$DV$4,FK$3,'Eng GLA 6th, 7th, 8th'!$E74:$DV74)))</f>
        <is>
          <t/>
        </is>
      </c>
      <c r="FL71" s="319" t="inlineStr">
        <f aca="false">IF($B71="","",IF(COUNTIFS('Eng GLA 6th, 7th, 8th'!$E$4:$DV$4,FL$3,'Eng GLA 6th, 7th, 8th'!$E74:$DV74,"&lt;&gt;")=0,"",SUMIF('Eng GLA 6th, 7th, 8th'!$E$4:$DV$4,FL$3,'Eng GLA 6th, 7th, 8th'!$E74:$DV74)))</f>
        <is>
          <t/>
        </is>
      </c>
      <c r="FM71" s="319" t="inlineStr">
        <f aca="false">IF($B71="","",IF(COUNTIFS('Eng GLA 6th, 7th, 8th'!$E$4:$DV$4,FM$3,'Eng GLA 6th, 7th, 8th'!$E74:$DV74,"&lt;&gt;")=0,"",SUMIF('Eng GLA 6th, 7th, 8th'!$E$4:$DV$4,FM$3,'Eng GLA 6th, 7th, 8th'!$E74:$DV74)))</f>
        <is>
          <t/>
        </is>
      </c>
      <c r="FN71" s="319" t="inlineStr">
        <f aca="false">IF($B71="","",IF(COUNTIFS('Eng GLA 6th, 7th, 8th'!$E$4:$DV$4,FN$3,'Eng GLA 6th, 7th, 8th'!$E74:$DV74,"&lt;&gt;")=0,"",SUMIF('Eng GLA 6th, 7th, 8th'!$E$4:$DV$4,FN$3,'Eng GLA 6th, 7th, 8th'!$E74:$DV74)))</f>
        <is>
          <t/>
        </is>
      </c>
      <c r="FO71" s="319" t="inlineStr">
        <f aca="false">IF($B71="","",IF(COUNTIFS('Eng GLA 6th, 7th, 8th'!$E$4:$DV$4,FO$3,'Eng GLA 6th, 7th, 8th'!$E74:$DV74,"&lt;&gt;")=0,"",SUMIF('Eng GLA 6th, 7th, 8th'!$E$4:$DV$4,FO$3,'Eng GLA 6th, 7th, 8th'!$E74:$DV74)))</f>
        <is>
          <t/>
        </is>
      </c>
    </row>
    <row r="72" customFormat="false" ht="12.75" hidden="false" customHeight="true" outlineLevel="0" collapsed="false">
      <c r="A72" s="315" t="n">
        <v>68</v>
      </c>
      <c r="B72" s="315" t="inlineStr">
        <f aca="false">'English Scores- Leveled papers'!B74</f>
        <is>
          <t/>
        </is>
      </c>
      <c r="C72" s="315"/>
      <c r="D72" s="316" t="inlineStr">
        <f aca="false">IF(OR(B72="",H72="",'Cover Sheet'!E72=""),"",'Cover Sheet'!E72)</f>
        <is>
          <t/>
        </is>
      </c>
      <c r="E72" s="316" t="inlineStr">
        <f aca="false">IF(OR(B72="",H72="",'Cover Sheet'!F72=""),"",'Cover Sheet'!F72)</f>
        <is>
          <t/>
        </is>
      </c>
      <c r="F72" s="316" t="inlineStr">
        <f aca="false">IF(OR(B72="",H72="",'Cover Sheet'!H72=""),"",'Cover Sheet'!H72)</f>
        <is>
          <t/>
        </is>
      </c>
      <c r="G72" s="316"/>
      <c r="H72" s="316" t="inlineStr">
        <f aca="false">IF(OR(B72="",COUNT('English Scores- Leveled papers'!H74:KM74)=0),"",IF((AND(AB72&gt;=(70/100),AB72&lt;1.1)),9,IF((AND(AA72&gt;=(70/100),AA72&lt;1.1)),8,IF((AND(Z72&gt;=(70/100),Z72&lt;1.1)),7,IF((AND(Y72&gt;=(70/100),Y72&lt;1.1)),6,IF(AND(X72&gt;=0.7,X72&lt;1.1),5.5,IF(AND(W72&gt;=0.7,W72&lt;1.1),5,IF(AND(V72&gt;=0.7,V72&lt;1.1),4.5,IF(AND(U72&gt;=0.7,U72&lt;1.1),4,IF(AND(T72&gt;=0.7,T72&lt;1.1),3.5,IF(AND(S72&gt;=0.7,S72&lt;1.1),3,IF(AND(R72&gt;=0.7,R72&lt;1.1),2.5,IF(AND(Q72&gt;=0.7,Q72&lt;1.1),2,IF(AND(P72&gt;=0.7,P72&lt;1.1),1.5,IF(AND(O72&gt;=0.7,O72&lt;1.1),1,IF(AND(N72&gt;=0.7,N72&lt;1.1),0.5,IF(AND(M72&gt;=0.7,M72&lt;1.1),0.2,IF(AND(L72&gt;=0.7,L72&lt;1.1),0,IF(COUNT('English Scores- Leveled papers'!H74:M74)=0,"",-0.5)))))))))))))))))))</f>
        <is>
          <t/>
        </is>
      </c>
      <c r="I72" s="317" t="str">
        <f aca="false">IFERROR(IF(OR(B72="",H72=""),"",IF((AND(AB72&gt;=(70/100),AB72&lt;1.1)),AB72,IF(AND((AA72)&gt;=(70/100),AA72&lt;1.1),AA72,IF((AND((Z72)&gt;=(70/100),Z72&lt;1.1)),Z72,IF(AND((Y72)&gt;=(70/100),Y72&lt;1.1),Y72,IF(AND(X72&gt;=0.7,X72&lt;1.1),X72,IF(AND((W72)&gt;=0.7,W72&lt;1.1),W72,IF(AND((V72)&gt;=0.7,V72&lt;1.1),V72,IF(AND((U72)&gt;=0.7,U72&lt;1.1),U72,IF(AND((T72)&gt;=0.7,T72&lt;1.1),T72,IF(AND((S72)&gt;=0.7,S72&lt;1.1),S72,IF(AND((R72)&gt;=0.7,R72&lt;1.1),R72,IF(AND((Q72)&gt;=0.7,Q72&lt;1.1),Q72,IF(AND((P72)&gt;=0.7,P72&lt;1.1),P72,IF(AND((O72)&gt;=0.7,O72&lt;1.1),O72,IF(AND((N72)&gt;=0.7,N72&lt;1.1),N72,IF(AND((M72)&gt;=0.7,M72&lt;1.1),M72,IF(AND((L72)&gt;=0.7,L72&lt;1.1),L72,L72)))))))))))))))))),"")</f>
        <v/>
      </c>
      <c r="J72" s="317" t="str">
        <f aca="false">IF((OR(B72="",H72="")),"",IF(AND((AB72)&gt;=(70/100),AB72&lt;1.1),"",IF((AND((AA72)&gt;=(70/100),AA72&lt;1.1)),AB72,IF((AND((Z72)&gt;=(70/100),Z72&lt;1.1)),AA72,IF((AND((Y72)&gt;=(70/100),Y72&lt;1.1)),Z72,IF(AND((X72)&gt;=0.7,X72&lt;1.1),Y72,IF(AND((W72)&gt;=0.7,W72&lt;1.1),X72,IF(AND((V72)&gt;=0.7,V72&lt;1.1),W72,IF(AND((U72)&gt;=0.7,U72&lt;1.1),V72,IF(AND((T72)&gt;=0.7,T72&lt;1.1),U72,IF(AND((S72)&gt;=0.7,S72&lt;1.1),T72,IF(AND((R72)&gt;=0.7,R72&lt;1.1),S72,IF(AND((Q72)&gt;=0.7,Q72&lt;1.1),R72,IF(AND((P72)&gt;=0.7,P72&lt;1.1),Q72,IF(AND((O72)&gt;=0.7,O72&lt;1.1),P72,IF(AND((N72)&gt;=0.7,N72&lt;1.1),O72,IF(AND((M72)&gt;=0.7,M72&lt;1.1),N72,IF(AND((L72)&gt;=0.7,L72&lt;1.1),M72,""))))))))))))))))))</f>
        <v/>
      </c>
      <c r="K72" s="317" t="str">
        <f aca="false">IF((OR(B72="",H72="")),"",IF(AND((AB72)&gt;=(70/100),AB72&lt;1.1),AA72,IF((AND((AA72)&gt;=(70/100),AA72&lt;1.1)),Z72,IF((AND((Z72)&gt;=(70/100),Z72&lt;1.1)),Y72,IF((AND((Y72)&gt;=(70/100),Y72&lt;1.1)),X72,IF(AND((X72)&gt;=0.7,X72&lt;1.1),W72,IF(AND((W72)&gt;=0.7,W72&lt;1.1),V72,IF(AND((V72)&gt;=0.7,V72&lt;1.1),U72,IF(AND((U72)&gt;=0.7,U72&lt;1.1),T72,IF(AND((T72)&gt;=0.7,T72&lt;1.1),S72,IF(AND((S72)&gt;=0.7,S72&lt;1.1),R72,IF(AND((R72)&gt;=0.7,R72&lt;1.1),Q72,IF(AND((Q72)&gt;=0.7,Q72&lt;1.1),P72,IF(AND((P72)&gt;=0.7,P72&lt;1.1),O72,IF(AND((O72)&gt;=0.7,O72&lt;1.1),N72,IF(AND((N72)&gt;=0.7,N72&lt;1.1),M72,IF(AND((M72)&gt;=0.7,M72&lt;1.1),L72,IF(AND((L72)&gt;=0.7,L72&lt;1.1),"",""))))))))))))))))))</f>
        <v/>
      </c>
      <c r="L72" s="318" t="str">
        <f aca="false">IFERROR(IF((B72=""),"",(IF(COUNT(AC72:AG72)=0,"",ROUND(SUM(AC72:AG72)/SUM($AC$2:$AG$2),1)))),"")</f>
        <v/>
      </c>
      <c r="M72" s="318" t="str">
        <f aca="false">IFERROR(IF((B72=""),"",(IF(COUNT(AH72:AL72)=0,"",ROUND(SUM(AH72:AL72)/SUM($AH$2:$AL$2),1)))),"")</f>
        <v/>
      </c>
      <c r="N72" s="318" t="str">
        <f aca="false">IFERROR(IF((B72=""),"",(IF(COUNT(AM72:AQ72)=0,"",ROUND(SUM(AM72:AQ72)/SUM($AM$2:$AQ$2),1)))),"")</f>
        <v/>
      </c>
      <c r="O72" s="318" t="str">
        <f aca="false">IFERROR(IF((B72=""),"",(IF(COUNT(AR72:AV72)=0,"",ROUND(SUM(AR72:AV72)/SUM($AR$2:$AV$2),1)))),"")</f>
        <v/>
      </c>
      <c r="P72" s="318" t="str">
        <f aca="false">IFERROR(IF((B72=""),"",(IF(COUNT(AX72:BB72)=0,"",ROUND(SUM(AX72:BB72)/SUM($AX$2:$BB$2),1)))),"")</f>
        <v/>
      </c>
      <c r="Q72" s="318" t="str">
        <f aca="false">IFERROR(IF((B72=""),"",(IF(COUNT(BD72:BJ72)=0,"",ROUND(SUM(BD72:BJ72)/SUM($BD$2:$BJ$2),1)))),0)</f>
        <v/>
      </c>
      <c r="R72" s="318" t="str">
        <f aca="false">IFERROR(IF((B72=""),"",(IF(COUNT(BL72:BS72)=0,"",ROUND(SUM(BL72:BR72)/SUM($BL$2:$BR$2),1)))),0)</f>
        <v/>
      </c>
      <c r="S72" s="318" t="str">
        <f aca="false">IFERROR(IF((B72=""),"",(IF(COUNT(BT72:CB72)=0,"",ROUND(SUM(BT72:CA72)/SUM($BT$2:$CA$2),1)))),0)</f>
        <v/>
      </c>
      <c r="T72" s="318" t="str">
        <f aca="false">IFERROR(IF((B72=""),"",(IF(COUNT(CC72:CJ72)=0,"",ROUND(SUM(CC72:CI72)/SUM($CC$2:$CI$2),1)))),0)</f>
        <v/>
      </c>
      <c r="U72" s="318" t="str">
        <f aca="false">IFERROR(IF((B72=""),"",(IF(COUNT(CK72:CQ72)=0,"",ROUND(SUM(CK72:CQ72)/SUM($CK$2:$CQ$2),1)))),0)</f>
        <v/>
      </c>
      <c r="V72" s="318" t="str">
        <f aca="false">IFERROR(IF((B72=""),"",(IF(COUNT(CS72:CY72)=0,"",ROUND(SUM(CS72:CY72)/SUM($CS$2:$CY$2),1)))),0)</f>
        <v/>
      </c>
      <c r="W72" s="318" t="str">
        <f aca="false">IFERROR(IF((B72=""),"",(IF(COUNT(DA72:DI72)=0,"",ROUND(SUM(DA72:DI72)/SUM($DA$2:$DI$2),1)))),0)</f>
        <v/>
      </c>
      <c r="X72" s="318" t="str">
        <f aca="false">IFERROR(IF((B72=""),"",(IF(COUNT(DK72:DP72)=0,"",ROUND(SUM(DK72:DP72)/SUM($DK$2:$DP$2),1)))),0)</f>
        <v/>
      </c>
      <c r="Y72" s="318"/>
      <c r="Z72" s="318"/>
      <c r="AA72" s="318"/>
      <c r="AB72" s="318"/>
      <c r="AC72" s="319" t="inlineStr">
        <f aca="false">IF($B72="","",IF(COUNTIFS('English Scores- Leveled papers'!$H$4:$KM$4,AC$3,'English Scores- Leveled papers'!$H74:$KM74,"&lt;&gt;")=0,"",SUMIF('English Scores- Leveled papers'!$H$4:$KM$4,AC$3,'English Scores- Leveled papers'!$H74:$KM74)))</f>
        <is>
          <t/>
        </is>
      </c>
      <c r="AD72" s="319" t="inlineStr">
        <f aca="false">IF($B72="","",IF(COUNTIFS('English Scores- Leveled papers'!$H$4:$KM$4,AD$3,'English Scores- Leveled papers'!$H74:$KM74,"&lt;&gt;")=0,"",SUMIF('English Scores- Leveled papers'!$H$4:$KM$4,AD$3,'English Scores- Leveled papers'!$H74:$KM74)))</f>
        <is>
          <t/>
        </is>
      </c>
      <c r="AE72" s="319" t="inlineStr">
        <f aca="false">IF($B72="","",IF(COUNTIFS('English Scores- Leveled papers'!$H$4:$KM$4,AE$3,'English Scores- Leveled papers'!$H74:$KM74,"&lt;&gt;")=0,"",SUMIF('English Scores- Leveled papers'!$H$4:$KM$4,AE$3,'English Scores- Leveled papers'!$H74:$KM74)))</f>
        <is>
          <t/>
        </is>
      </c>
      <c r="AF72" s="319" t="inlineStr">
        <f aca="false">IF($B72="","",IF(COUNTIFS('English Scores- Leveled papers'!$H$4:$KM$4,AF$3,'English Scores- Leveled papers'!$H74:$KM74,"&lt;&gt;")=0,"",SUMIF('English Scores- Leveled papers'!$H$4:$KM$4,AF$3,'English Scores- Leveled papers'!$H74:$KM74)))</f>
        <is>
          <t/>
        </is>
      </c>
      <c r="AG72" s="319" t="inlineStr">
        <f aca="false">IF($B72="","",IF(COUNTIFS('English Scores- Leveled papers'!$H$4:$KM$4,AG$3,'English Scores- Leveled papers'!$H74:$KM74,"&lt;&gt;")=0,"",SUMIF('English Scores- Leveled papers'!$H$4:$KM$4,AG$3,'English Scores- Leveled papers'!$H74:$KM74)))</f>
        <is>
          <t/>
        </is>
      </c>
      <c r="AH72" s="319" t="inlineStr">
        <f aca="false">IF($B72="","",IF(COUNTIFS('English Scores- Leveled papers'!$H$4:$KM$4,AH$3,'English Scores- Leveled papers'!$H74:$KM74,"&lt;&gt;")=0,"",SUMIF('English Scores- Leveled papers'!$H$4:$KM$4,AH$3,'English Scores- Leveled papers'!$H74:$KM74)))</f>
        <is>
          <t/>
        </is>
      </c>
      <c r="AI72" s="319" t="inlineStr">
        <f aca="false">IF($B72="","",IF(COUNTIFS('English Scores- Leveled papers'!$H$4:$KM$4,AI$3,'English Scores- Leveled papers'!$H74:$KM74,"&lt;&gt;")=0,"",SUMIF('English Scores- Leveled papers'!$H$4:$KM$4,AI$3,'English Scores- Leveled papers'!$H74:$KM74)))</f>
        <is>
          <t/>
        </is>
      </c>
      <c r="AJ72" s="319" t="inlineStr">
        <f aca="false">IF($B72="","",IF(COUNTIFS('English Scores- Leveled papers'!$H$4:$KM$4,AJ$3,'English Scores- Leveled papers'!$H74:$KM74,"&lt;&gt;")=0,"",SUMIF('English Scores- Leveled papers'!$H$4:$KM$4,AJ$3,'English Scores- Leveled papers'!$H74:$KM74)))</f>
        <is>
          <t/>
        </is>
      </c>
      <c r="AK72" s="319" t="inlineStr">
        <f aca="false">IF($B72="","",IF(COUNTIFS('English Scores- Leveled papers'!$H$4:$KM$4,AK$3,'English Scores- Leveled papers'!$H74:$KM74,"&lt;&gt;")=0,"",SUMIF('English Scores- Leveled papers'!$H$4:$KM$4,AK$3,'English Scores- Leveled papers'!$H74:$KM74)))</f>
        <is>
          <t/>
        </is>
      </c>
      <c r="AL72" s="319" t="inlineStr">
        <f aca="false">IF($B72="","",IF(COUNTIFS('English Scores- Leveled papers'!$H$4:$KM$4,AL$3,'English Scores- Leveled papers'!$H74:$KM74,"&lt;&gt;")=0,"",SUMIF('English Scores- Leveled papers'!$H$4:$KM$4,AL$3,'English Scores- Leveled papers'!$H74:$KM74)))</f>
        <is>
          <t/>
        </is>
      </c>
      <c r="AM72" s="319" t="inlineStr">
        <f aca="false">IF($B72="","",IF(COUNTIFS('English Scores- Leveled papers'!$H$4:$KM$4,AM$3,'English Scores- Leveled papers'!$H74:$KM74,"&lt;&gt;")=0,"",SUMIF('English Scores- Leveled papers'!$H$4:$KM$4,AM$3,'English Scores- Leveled papers'!$H74:$KM74)))</f>
        <is>
          <t/>
        </is>
      </c>
      <c r="AN72" s="319" t="inlineStr">
        <f aca="false">IF($B72="","",IF(COUNTIFS('English Scores- Leveled papers'!$H$4:$KM$4,AN$3,'English Scores- Leveled papers'!$H74:$KM74,"&lt;&gt;")=0,"",SUMIF('English Scores- Leveled papers'!$H$4:$KM$4,AN$3,'English Scores- Leveled papers'!$H74:$KM74)))</f>
        <is>
          <t/>
        </is>
      </c>
      <c r="AO72" s="319" t="inlineStr">
        <f aca="false">IF($B72="","",IF(COUNTIFS('English Scores- Leveled papers'!$H$4:$KM$4,AO$3,'English Scores- Leveled papers'!$H74:$KM74,"&lt;&gt;")=0,"",SUMIF('English Scores- Leveled papers'!$H$4:$KM$4,AO$3,'English Scores- Leveled papers'!$H74:$KM74)))</f>
        <is>
          <t/>
        </is>
      </c>
      <c r="AP72" s="319" t="inlineStr">
        <f aca="false">IF($B72="","",IF(COUNTIFS('English Scores- Leveled papers'!$H$4:$KM$4,AP$3,'English Scores- Leveled papers'!$H74:$KM74,"&lt;&gt;")=0,"",SUMIF('English Scores- Leveled papers'!$H$4:$KM$4,AP$3,'English Scores- Leveled papers'!$H74:$KM74)))</f>
        <is>
          <t/>
        </is>
      </c>
      <c r="AQ72" s="319" t="inlineStr">
        <f aca="false">IF($B72="","",IF(COUNTIFS('English Scores- Leveled papers'!$H$4:$KM$4,AQ$3,'English Scores- Leveled papers'!$H74:$KM74,"&lt;&gt;")=0,"",SUMIF('English Scores- Leveled papers'!$H$4:$KM$4,AQ$3,'English Scores- Leveled papers'!$H74:$KM74)))</f>
        <is>
          <t/>
        </is>
      </c>
      <c r="AR72" s="319" t="inlineStr">
        <f aca="false">IF($B72="","",IF(COUNTIFS('English Scores- Leveled papers'!$H$4:$KM$4,AR$3,'English Scores- Leveled papers'!$H74:$KM74,"&lt;&gt;")=0,"",SUMIF('English Scores- Leveled papers'!$H$4:$KM$4,AR$3,'English Scores- Leveled papers'!$H74:$KM74)))</f>
        <is>
          <t/>
        </is>
      </c>
      <c r="AS72" s="319" t="inlineStr">
        <f aca="false">IF($B72="","",IF(COUNTIFS('English Scores- Leveled papers'!$H$4:$KM$4,AS$3,'English Scores- Leveled papers'!$H74:$KM74,"&lt;&gt;")=0,"",SUMIF('English Scores- Leveled papers'!$H$4:$KM$4,AS$3,'English Scores- Leveled papers'!$H74:$KM74)))</f>
        <is>
          <t/>
        </is>
      </c>
      <c r="AT72" s="319" t="inlineStr">
        <f aca="false">IF($B72="","",IF(COUNTIFS('English Scores- Leveled papers'!$H$4:$KM$4,AT$3,'English Scores- Leveled papers'!$H74:$KM74,"&lt;&gt;")=0,"",SUMIF('English Scores- Leveled papers'!$H$4:$KM$4,AT$3,'English Scores- Leveled papers'!$H74:$KM74)))</f>
        <is>
          <t/>
        </is>
      </c>
      <c r="AU72" s="319" t="inlineStr">
        <f aca="false">IF($B72="","",IF(COUNTIFS('English Scores- Leveled papers'!$H$4:$KM$4,AU$3,'English Scores- Leveled papers'!$H74:$KM74,"&lt;&gt;")=0,"",SUMIF('English Scores- Leveled papers'!$H$4:$KM$4,AU$3,'English Scores- Leveled papers'!$H74:$KM74)))</f>
        <is>
          <t/>
        </is>
      </c>
      <c r="AV72" s="319" t="inlineStr">
        <f aca="false">IF($B72="","",IF(COUNTIFS('English Scores- Leveled papers'!$H$4:$KM$4,AV$3,'English Scores- Leveled papers'!$H74:$KM74,"&lt;&gt;")=0,"",SUMIF('English Scores- Leveled papers'!$H$4:$KM$4,AV$3,'English Scores- Leveled papers'!$H74:$KM74)))</f>
        <is>
          <t/>
        </is>
      </c>
      <c r="AW72" s="319" t="inlineStr">
        <f aca="false">IF($B72="","",IF(COUNTIFS('English Scores- Leveled papers'!$H$4:$KM$4,AW$3,'English Scores- Leveled papers'!$H74:$KM74,"&lt;&gt;")=0,"",SUMIF('English Scores- Leveled papers'!$H$4:$KM$4,AW$3,'English Scores- Leveled papers'!$H74:$KM74)))</f>
        <is>
          <t/>
        </is>
      </c>
      <c r="AX72" s="319" t="inlineStr">
        <f aca="false">IF($B72="","",IF(COUNTIFS('English Scores- Leveled papers'!$H$4:$KM$4,AX$3,'English Scores- Leveled papers'!$H74:$KM74,"&lt;&gt;")=0,"",SUMIF('English Scores- Leveled papers'!$H$4:$KM$4,AX$3,'English Scores- Leveled papers'!$H74:$KM74)))</f>
        <is>
          <t/>
        </is>
      </c>
      <c r="AY72" s="319" t="inlineStr">
        <f aca="false">IF($B72="","",IF(COUNTIFS('English Scores- Leveled papers'!$H$4:$KM$4,AY$3,'English Scores- Leveled papers'!$H74:$KM74,"&lt;&gt;")=0,"",SUMIF('English Scores- Leveled papers'!$H$4:$KM$4,AY$3,'English Scores- Leveled papers'!$H74:$KM74)))</f>
        <is>
          <t/>
        </is>
      </c>
      <c r="AZ72" s="319" t="inlineStr">
        <f aca="false">IF($B72="","",IF(COUNTIFS('English Scores- Leveled papers'!$H$4:$KM$4,AZ$3,'English Scores- Leveled papers'!$H74:$KM74,"&lt;&gt;")=0,"",SUMIF('English Scores- Leveled papers'!$H$4:$KM$4,AZ$3,'English Scores- Leveled papers'!$H74:$KM74)))</f>
        <is>
          <t/>
        </is>
      </c>
      <c r="BA72" s="319" t="inlineStr">
        <f aca="false">IF($B72="","",IF(COUNTIFS('English Scores- Leveled papers'!$H$4:$KM$4,BA$3,'English Scores- Leveled papers'!$H74:$KM74,"&lt;&gt;")=0,"",SUMIF('English Scores- Leveled papers'!$H$4:$KM$4,BA$3,'English Scores- Leveled papers'!$H74:$KM74)))</f>
        <is>
          <t/>
        </is>
      </c>
      <c r="BB72" s="319" t="inlineStr">
        <f aca="false">IF($B72="","",IF(COUNTIFS('English Scores- Leveled papers'!$H$4:$KM$4,BB$3,'English Scores- Leveled papers'!$H74:$KM74,"&lt;&gt;")=0,"",SUMIF('English Scores- Leveled papers'!$H$4:$KM$4,BB$3,'English Scores- Leveled papers'!$H74:$KM74)))</f>
        <is>
          <t/>
        </is>
      </c>
      <c r="BC72" s="319" t="inlineStr">
        <f aca="false">IF($B72="","",IF(COUNTIFS('English Scores- Leveled papers'!$H$4:$KM$4,BC$3,'English Scores- Leveled papers'!$H74:$KM74,"&lt;&gt;")=0,"",SUMIF('English Scores- Leveled papers'!$H$4:$KM$4,BC$3,'English Scores- Leveled papers'!$H74:$KM74)))</f>
        <is>
          <t/>
        </is>
      </c>
      <c r="BD72" s="319" t="inlineStr">
        <f aca="false">IF($B72="","",IF(COUNTIFS('English Scores- Leveled papers'!$H$4:$KM$4,BD$3,'English Scores- Leveled papers'!$H74:$KM74,"&lt;&gt;")=0,"",SUMIF('English Scores- Leveled papers'!$H$4:$KM$4,BD$3,'English Scores- Leveled papers'!$H74:$KM74)))</f>
        <is>
          <t/>
        </is>
      </c>
      <c r="BE72" s="319" t="inlineStr">
        <f aca="false">IF($B72="","",IF(COUNTIFS('English Scores- Leveled papers'!$H$4:$KM$4,BE$3,'English Scores- Leveled papers'!$H74:$KM74,"&lt;&gt;")=0,"",SUMIF('English Scores- Leveled papers'!$H$4:$KM$4,BE$3,'English Scores- Leveled papers'!$H74:$KM74)))</f>
        <is>
          <t/>
        </is>
      </c>
      <c r="BF72" s="319" t="inlineStr">
        <f aca="false">IF($B72="","",IF(COUNTIFS('English Scores- Leveled papers'!$H$4:$KM$4,BF$3,'English Scores- Leveled papers'!$H74:$KM74,"&lt;&gt;")=0,"",SUMIF('English Scores- Leveled papers'!$H$4:$KM$4,BF$3,'English Scores- Leveled papers'!$H74:$KM74)))</f>
        <is>
          <t/>
        </is>
      </c>
      <c r="BG72" s="319" t="inlineStr">
        <f aca="false">IF($B72="","",IF(COUNTIFS('English Scores- Leveled papers'!$H$4:$KM$4,BG$3,'English Scores- Leveled papers'!$H74:$KM74,"&lt;&gt;")=0,"",SUMIF('English Scores- Leveled papers'!$H$4:$KM$4,BG$3,'English Scores- Leveled papers'!$H74:$KM74)))</f>
        <is>
          <t/>
        </is>
      </c>
      <c r="BH72" s="319" t="inlineStr">
        <f aca="false">IF($B72="","",IF(COUNTIFS('English Scores- Leveled papers'!$H$4:$KM$4,BH$3,'English Scores- Leveled papers'!$H74:$KM74,"&lt;&gt;")=0,"",SUMIF('English Scores- Leveled papers'!$H$4:$KM$4,BH$3,'English Scores- Leveled papers'!$H74:$KM74)))</f>
        <is>
          <t/>
        </is>
      </c>
      <c r="BI72" s="319" t="inlineStr">
        <f aca="false">IF($B72="","",IF(COUNTIFS('English Scores- Leveled papers'!$H$4:$KM$4,BI$3,'English Scores- Leveled papers'!$H74:$KM74,"&lt;&gt;")=0,"",SUMIF('English Scores- Leveled papers'!$H$4:$KM$4,BI$3,'English Scores- Leveled papers'!$H74:$KM74)))</f>
        <is>
          <t/>
        </is>
      </c>
      <c r="BJ72" s="319" t="inlineStr">
        <f aca="false">IF($B72="","",IF(COUNTIFS('English Scores- Leveled papers'!$H$4:$KM$4,BJ$3,'English Scores- Leveled papers'!$H74:$KM74,"&lt;&gt;")=0,"",SUMIF('English Scores- Leveled papers'!$H$4:$KM$4,BJ$3,'English Scores- Leveled papers'!$H74:$KM74)))</f>
        <is>
          <t/>
        </is>
      </c>
      <c r="BK72" s="319" t="inlineStr">
        <f aca="false">IF($B72="","",IF(COUNTIFS('English Scores- Leveled papers'!$H$4:$KM$4,BK$3,'English Scores- Leveled papers'!$H74:$KM74,"&lt;&gt;")=0,"",SUMIF('English Scores- Leveled papers'!$H$4:$KM$4,BK$3,'English Scores- Leveled papers'!$H74:$KM74)))</f>
        <is>
          <t/>
        </is>
      </c>
      <c r="BL72" s="319" t="inlineStr">
        <f aca="false">IF($B72="","",IF(COUNTIFS('English Scores- Leveled papers'!$H$4:$KM$4,BL$3,'English Scores- Leveled papers'!$H74:$KM74,"&lt;&gt;")=0,"",SUMIF('English Scores- Leveled papers'!$H$4:$KM$4,BL$3,'English Scores- Leveled papers'!$H74:$KM74)))</f>
        <is>
          <t/>
        </is>
      </c>
      <c r="BM72" s="319" t="inlineStr">
        <f aca="false">IF($B72="","",IF(COUNTIFS('English Scores- Leveled papers'!$H$4:$KM$4,BM$3,'English Scores- Leveled papers'!$H74:$KM74,"&lt;&gt;")=0,"",SUMIF('English Scores- Leveled papers'!$H$4:$KM$4,BM$3,'English Scores- Leveled papers'!$H74:$KM74)))</f>
        <is>
          <t/>
        </is>
      </c>
      <c r="BN72" s="319" t="inlineStr">
        <f aca="false">IF($B72="","",IF(COUNTIFS('English Scores- Leveled papers'!$H$4:$KM$4,BN$3,'English Scores- Leveled papers'!$H74:$KM74,"&lt;&gt;")=0,"",SUMIF('English Scores- Leveled papers'!$H$4:$KM$4,BN$3,'English Scores- Leveled papers'!$H74:$KM74)))</f>
        <is>
          <t/>
        </is>
      </c>
      <c r="BO72" s="319" t="inlineStr">
        <f aca="false">IF($B72="","",IF(COUNTIFS('English Scores- Leveled papers'!$H$4:$KM$4,BO$3,'English Scores- Leveled papers'!$H74:$KM74,"&lt;&gt;")=0,"",SUMIF('English Scores- Leveled papers'!$H$4:$KM$4,BO$3,'English Scores- Leveled papers'!$H74:$KM74)))</f>
        <is>
          <t/>
        </is>
      </c>
      <c r="BP72" s="319" t="inlineStr">
        <f aca="false">IF($B72="","",IF(COUNTIFS('English Scores- Leveled papers'!$H$4:$KM$4,BP$3,'English Scores- Leveled papers'!$H74:$KM74,"&lt;&gt;")=0,"",SUMIF('English Scores- Leveled papers'!$H$4:$KM$4,BP$3,'English Scores- Leveled papers'!$H74:$KM74)))</f>
        <is>
          <t/>
        </is>
      </c>
      <c r="BQ72" s="319" t="inlineStr">
        <f aca="false">IF($B72="","",IF(COUNTIFS('English Scores- Leveled papers'!$H$4:$KM$4,BQ$3,'English Scores- Leveled papers'!$H74:$KM74,"&lt;&gt;")=0,"",SUMIF('English Scores- Leveled papers'!$H$4:$KM$4,BQ$3,'English Scores- Leveled papers'!$H74:$KM74)))</f>
        <is>
          <t/>
        </is>
      </c>
      <c r="BR72" s="319" t="inlineStr">
        <f aca="false">IF($B72="","",IF(COUNTIFS('English Scores- Leveled papers'!$H$4:$KM$4,BR$3,'English Scores- Leveled papers'!$H74:$KM74,"&lt;&gt;")=0,"",SUMIF('English Scores- Leveled papers'!$H$4:$KM$4,BR$3,'English Scores- Leveled papers'!$H74:$KM74)))</f>
        <is>
          <t/>
        </is>
      </c>
      <c r="BS72" s="319" t="inlineStr">
        <f aca="false">IF($B72="","",IF(COUNTIFS('English Scores- Leveled papers'!$H$4:$KM$4,BS$3,'English Scores- Leveled papers'!$H74:$KM74,"&lt;&gt;")=0,"",SUMIF('English Scores- Leveled papers'!$H$4:$KM$4,BS$3,'English Scores- Leveled papers'!$H74:$KM74)))</f>
        <is>
          <t/>
        </is>
      </c>
      <c r="BT72" s="319" t="inlineStr">
        <f aca="false">IF($B72="","",IF(COUNTIFS('English Scores- Leveled papers'!$H$4:$KM$4,BT$3,'English Scores- Leveled papers'!$H74:$KM74,"&lt;&gt;")=0,"",SUMIF('English Scores- Leveled papers'!$H$4:$KM$4,BT$3,'English Scores- Leveled papers'!$H74:$KM74)))</f>
        <is>
          <t/>
        </is>
      </c>
      <c r="BU72" s="319" t="inlineStr">
        <f aca="false">IF($B72="","",IF(COUNTIFS('English Scores- Leveled papers'!$H$4:$KM$4,BU$3,'English Scores- Leveled papers'!$H74:$KM74,"&lt;&gt;")=0,"",SUMIF('English Scores- Leveled papers'!$H$4:$KM$4,BU$3,'English Scores- Leveled papers'!$H74:$KM74)))</f>
        <is>
          <t/>
        </is>
      </c>
      <c r="BV72" s="319" t="inlineStr">
        <f aca="false">IF($B72="","",IF(COUNTIFS('English Scores- Leveled papers'!$H$4:$KM$4,BV$3,'English Scores- Leveled papers'!$H74:$KM74,"&lt;&gt;")=0,"",SUMIF('English Scores- Leveled papers'!$H$4:$KM$4,BV$3,'English Scores- Leveled papers'!$H74:$KM74)))</f>
        <is>
          <t/>
        </is>
      </c>
      <c r="BW72" s="319" t="inlineStr">
        <f aca="false">IF($B72="","",IF(COUNTIFS('English Scores- Leveled papers'!$H$4:$KM$4,BW$3,'English Scores- Leveled papers'!$H74:$KM74,"&lt;&gt;")=0,"",SUMIF('English Scores- Leveled papers'!$H$4:$KM$4,BW$3,'English Scores- Leveled papers'!$H74:$KM74)))</f>
        <is>
          <t/>
        </is>
      </c>
      <c r="BX72" s="319" t="inlineStr">
        <f aca="false">IF($B72="","",IF(COUNTIFS('English Scores- Leveled papers'!$H$4:$KM$4,BX$3,'English Scores- Leveled papers'!$H74:$KM74,"&lt;&gt;")=0,"",SUMIF('English Scores- Leveled papers'!$H$4:$KM$4,BX$3,'English Scores- Leveled papers'!$H74:$KM74)))</f>
        <is>
          <t/>
        </is>
      </c>
      <c r="BY72" s="319" t="inlineStr">
        <f aca="false">IF($B72="","",IF(COUNTIFS('English Scores- Leveled papers'!$H$4:$KM$4,BY$3,'English Scores- Leveled papers'!$H74:$KM74,"&lt;&gt;")=0,"",SUMIF('English Scores- Leveled papers'!$H$4:$KM$4,BY$3,'English Scores- Leveled papers'!$H74:$KM74)))</f>
        <is>
          <t/>
        </is>
      </c>
      <c r="BZ72" s="319" t="inlineStr">
        <f aca="false">IF($B72="","",IF(COUNTIFS('English Scores- Leveled papers'!$H$4:$KM$4,BZ$3,'English Scores- Leveled papers'!$H74:$KM74,"&lt;&gt;")=0,"",SUMIF('English Scores- Leveled papers'!$H$4:$KM$4,BZ$3,'English Scores- Leveled papers'!$H74:$KM74)))</f>
        <is>
          <t/>
        </is>
      </c>
      <c r="CA72" s="319" t="inlineStr">
        <f aca="false">IF($B72="","",IF(COUNTIFS('English Scores- Leveled papers'!$H$4:$KM$4,CA$3,'English Scores- Leveled papers'!$H74:$KM74,"&lt;&gt;")=0,"",SUMIF('English Scores- Leveled papers'!$H$4:$KM$4,CA$3,'English Scores- Leveled papers'!$H74:$KM74)))</f>
        <is>
          <t/>
        </is>
      </c>
      <c r="CB72" s="319" t="inlineStr">
        <f aca="false">IF($B72="","",IF(COUNTIFS('English Scores- Leveled papers'!$H$4:$KM$4,CB$3,'English Scores- Leveled papers'!$H74:$KM74,"&lt;&gt;")=0,"",SUMIF('English Scores- Leveled papers'!$H$4:$KM$4,CB$3,'English Scores- Leveled papers'!$H74:$KM74)))</f>
        <is>
          <t/>
        </is>
      </c>
      <c r="CC72" s="319" t="inlineStr">
        <f aca="false">IF($B72="","",IF(COUNTIFS('English Scores- Leveled papers'!$H$4:$KM$4,CC$3,'English Scores- Leveled papers'!$H74:$KM74,"&lt;&gt;")=0,"",SUMIF('English Scores- Leveled papers'!$H$4:$KM$4,CC$3,'English Scores- Leveled papers'!$H74:$KM74)))</f>
        <is>
          <t/>
        </is>
      </c>
      <c r="CD72" s="319" t="inlineStr">
        <f aca="false">IF($B72="","",IF(COUNTIFS('English Scores- Leveled papers'!$H$4:$KM$4,CD$3,'English Scores- Leveled papers'!$H74:$KM74,"&lt;&gt;")=0,"",SUMIF('English Scores- Leveled papers'!$H$4:$KM$4,CD$3,'English Scores- Leveled papers'!$H74:$KM74)))</f>
        <is>
          <t/>
        </is>
      </c>
      <c r="CE72" s="319" t="inlineStr">
        <f aca="false">IF($B72="","",IF(COUNTIFS('English Scores- Leveled papers'!$H$4:$KM$4,CE$3,'English Scores- Leveled papers'!$H74:$KM74,"&lt;&gt;")=0,"",SUMIF('English Scores- Leveled papers'!$H$4:$KM$4,CE$3,'English Scores- Leveled papers'!$H74:$KM74)))</f>
        <is>
          <t/>
        </is>
      </c>
      <c r="CF72" s="319" t="inlineStr">
        <f aca="false">IF($B72="","",IF(COUNTIFS('English Scores- Leveled papers'!$H$4:$KM$4,CF$3,'English Scores- Leveled papers'!$H74:$KM74,"&lt;&gt;")=0,"",SUMIF('English Scores- Leveled papers'!$H$4:$KM$4,CF$3,'English Scores- Leveled papers'!$H74:$KM74)))</f>
        <is>
          <t/>
        </is>
      </c>
      <c r="CG72" s="319" t="inlineStr">
        <f aca="false">IF($B72="","",IF(COUNTIFS('English Scores- Leveled papers'!$H$4:$KM$4,CG$3,'English Scores- Leveled papers'!$H74:$KM74,"&lt;&gt;")=0,"",SUMIF('English Scores- Leveled papers'!$H$4:$KM$4,CG$3,'English Scores- Leveled papers'!$H74:$KM74)))</f>
        <is>
          <t/>
        </is>
      </c>
      <c r="CH72" s="319" t="inlineStr">
        <f aca="false">IF($B72="","",IF(COUNTIFS('English Scores- Leveled papers'!$H$4:$KM$4,CH$3,'English Scores- Leveled papers'!$H74:$KM74,"&lt;&gt;")=0,"",SUMIF('English Scores- Leveled papers'!$H$4:$KM$4,CH$3,'English Scores- Leveled papers'!$H74:$KM74)))</f>
        <is>
          <t/>
        </is>
      </c>
      <c r="CI72" s="319" t="inlineStr">
        <f aca="false">IF($B72="","",IF(COUNTIFS('English Scores- Leveled papers'!$H$4:$KM$4,CI$3,'English Scores- Leveled papers'!$H74:$KM74,"&lt;&gt;")=0,"",SUMIF('English Scores- Leveled papers'!$H$4:$KM$4,CI$3,'English Scores- Leveled papers'!$H74:$KM74)))</f>
        <is>
          <t/>
        </is>
      </c>
      <c r="CJ72" s="319" t="inlineStr">
        <f aca="false">IF($B72="","",IF(COUNTIFS('English Scores- Leveled papers'!$H$4:$KM$4,CJ$3,'English Scores- Leveled papers'!$H74:$KM74,"&lt;&gt;")=0,"",SUMIF('English Scores- Leveled papers'!$H$4:$KM$4,CJ$3,'English Scores- Leveled papers'!$H74:$KM74)))</f>
        <is>
          <t/>
        </is>
      </c>
      <c r="CK72" s="319" t="inlineStr">
        <f aca="false">IF($B72="","",IF(COUNTIFS('English Scores- Leveled papers'!$H$4:$KM$4,CK$3,'English Scores- Leveled papers'!$H74:$KM74,"&lt;&gt;")=0,"",SUMIF('English Scores- Leveled papers'!$H$4:$KM$4,CK$3,'English Scores- Leveled papers'!$H74:$KM74)))</f>
        <is>
          <t/>
        </is>
      </c>
      <c r="CL72" s="319" t="inlineStr">
        <f aca="false">IF($B72="","",IF(COUNTIFS('English Scores- Leveled papers'!$H$4:$KM$4,CL$3,'English Scores- Leveled papers'!$H74:$KM74,"&lt;&gt;")=0,"",SUMIF('English Scores- Leveled papers'!$H$4:$KM$4,CL$3,'English Scores- Leveled papers'!$H74:$KM74)))</f>
        <is>
          <t/>
        </is>
      </c>
      <c r="CM72" s="319" t="inlineStr">
        <f aca="false">IF($B72="","",IF(COUNTIFS('English Scores- Leveled papers'!$H$4:$KM$4,CM$3,'English Scores- Leveled papers'!$H74:$KM74,"&lt;&gt;")=0,"",SUMIF('English Scores- Leveled papers'!$H$4:$KM$4,CM$3,'English Scores- Leveled papers'!$H74:$KM74)))</f>
        <is>
          <t/>
        </is>
      </c>
      <c r="CN72" s="319" t="inlineStr">
        <f aca="false">IF($B72="","",IF(COUNTIFS('English Scores- Leveled papers'!$H$4:$KM$4,CN$3,'English Scores- Leveled papers'!$H74:$KM74,"&lt;&gt;")=0,"",SUMIF('English Scores- Leveled papers'!$H$4:$KM$4,CN$3,'English Scores- Leveled papers'!$H74:$KM74)))</f>
        <is>
          <t/>
        </is>
      </c>
      <c r="CO72" s="319" t="inlineStr">
        <f aca="false">IF($B72="","",IF(COUNTIFS('English Scores- Leveled papers'!$H$4:$KM$4,CO$3,'English Scores- Leveled papers'!$H74:$KM74,"&lt;&gt;")=0,"",SUMIF('English Scores- Leveled papers'!$H$4:$KM$4,CO$3,'English Scores- Leveled papers'!$H74:$KM74)))</f>
        <is>
          <t/>
        </is>
      </c>
      <c r="CP72" s="319" t="inlineStr">
        <f aca="false">IF($B72="","",IF(COUNTIFS('English Scores- Leveled papers'!$H$4:$KM$4,CP$3,'English Scores- Leveled papers'!$H74:$KM74,"&lt;&gt;")=0,"",SUMIF('English Scores- Leveled papers'!$H$4:$KM$4,CP$3,'English Scores- Leveled papers'!$H74:$KM74)))</f>
        <is>
          <t/>
        </is>
      </c>
      <c r="CQ72" s="319" t="inlineStr">
        <f aca="false">IF($B72="","",IF(COUNTIFS('English Scores- Leveled papers'!$H$4:$KM$4,CQ$3,'English Scores- Leveled papers'!$H74:$KM74,"&lt;&gt;")=0,"",SUMIF('English Scores- Leveled papers'!$H$4:$KM$4,CQ$3,'English Scores- Leveled papers'!$H74:$KM74)))</f>
        <is>
          <t/>
        </is>
      </c>
      <c r="CR72" s="319" t="inlineStr">
        <f aca="false">IF($B72="","",IF(COUNTIFS('English Scores- Leveled papers'!$H$4:$KM$4,CR$3,'English Scores- Leveled papers'!$H74:$KM74,"&lt;&gt;")=0,"",SUMIF('English Scores- Leveled papers'!$H$4:$KM$4,CR$3,'English Scores- Leveled papers'!$H74:$KM74)))</f>
        <is>
          <t/>
        </is>
      </c>
      <c r="CS72" s="319" t="inlineStr">
        <f aca="false">IF($B72="","",IF(COUNTIFS('English Scores- Leveled papers'!$H$4:$KM$4,CS$3,'English Scores- Leveled papers'!$H74:$KM74,"&lt;&gt;")=0,"",SUMIF('English Scores- Leveled papers'!$H$4:$KM$4,CS$3,'English Scores- Leveled papers'!$H74:$KM74)))</f>
        <is>
          <t/>
        </is>
      </c>
      <c r="CT72" s="319" t="inlineStr">
        <f aca="false">IF($B72="","",IF(COUNTIFS('English Scores- Leveled papers'!$H$4:$KM$4,CT$3,'English Scores- Leveled papers'!$H74:$KM74,"&lt;&gt;")=0,"",SUMIF('English Scores- Leveled papers'!$H$4:$KM$4,CT$3,'English Scores- Leveled papers'!$H74:$KM74)))</f>
        <is>
          <t/>
        </is>
      </c>
      <c r="CU72" s="319" t="inlineStr">
        <f aca="false">IF($B72="","",IF(COUNTIFS('English Scores- Leveled papers'!$H$4:$KM$4,CU$3,'English Scores- Leveled papers'!$H74:$KM74,"&lt;&gt;")=0,"",SUMIF('English Scores- Leveled papers'!$H$4:$KM$4,CU$3,'English Scores- Leveled papers'!$H74:$KM74)))</f>
        <is>
          <t/>
        </is>
      </c>
      <c r="CV72" s="319" t="inlineStr">
        <f aca="false">IF($B72="","",IF(COUNTIFS('English Scores- Leveled papers'!$H$4:$KM$4,CV$3,'English Scores- Leveled papers'!$H74:$KM74,"&lt;&gt;")=0,"",SUMIF('English Scores- Leveled papers'!$H$4:$KM$4,CV$3,'English Scores- Leveled papers'!$H74:$KM74)))</f>
        <is>
          <t/>
        </is>
      </c>
      <c r="CW72" s="319" t="inlineStr">
        <f aca="false">IF($B72="","",IF(COUNTIFS('English Scores- Leveled papers'!$H$4:$KM$4,CW$3,'English Scores- Leveled papers'!$H74:$KM74,"&lt;&gt;")=0,"",SUMIF('English Scores- Leveled papers'!$H$4:$KM$4,CW$3,'English Scores- Leveled papers'!$H74:$KM74)))</f>
        <is>
          <t/>
        </is>
      </c>
      <c r="CX72" s="319" t="inlineStr">
        <f aca="false">IF($B72="","",IF(COUNTIFS('English Scores- Leveled papers'!$H$4:$KM$4,CX$3,'English Scores- Leveled papers'!$H74:$KM74,"&lt;&gt;")=0,"",SUMIF('English Scores- Leveled papers'!$H$4:$KM$4,CX$3,'English Scores- Leveled papers'!$H74:$KM74)))</f>
        <is>
          <t/>
        </is>
      </c>
      <c r="CY72" s="319" t="inlineStr">
        <f aca="false">IF($B72="","",IF(COUNTIFS('English Scores- Leveled papers'!$H$4:$KM$4,CY$3,'English Scores- Leveled papers'!$H74:$KM74,"&lt;&gt;")=0,"",SUMIF('English Scores- Leveled papers'!$H$4:$KM$4,CY$3,'English Scores- Leveled papers'!$H74:$KM74)))</f>
        <is>
          <t/>
        </is>
      </c>
      <c r="CZ72" s="319" t="inlineStr">
        <f aca="false">IF($B72="","",IF(COUNTIFS('English Scores- Leveled papers'!$H$4:$KM$4,CZ$3,'English Scores- Leveled papers'!$H74:$KM74,"&lt;&gt;")=0,"",SUMIF('English Scores- Leveled papers'!$H$4:$KM$4,CZ$3,'English Scores- Leveled papers'!$H74:$KM74)))</f>
        <is>
          <t/>
        </is>
      </c>
      <c r="DA72" s="319" t="inlineStr">
        <f aca="false">IF($B72="","",IF(COUNTIFS('English Scores- Leveled papers'!$H$4:$KM$4,DA$3,'English Scores- Leveled papers'!$H74:$KM74,"&lt;&gt;")=0,"",SUMIF('English Scores- Leveled papers'!$H$4:$KM$4,DA$3,'English Scores- Leveled papers'!$H74:$KM74)))</f>
        <is>
          <t/>
        </is>
      </c>
      <c r="DB72" s="319" t="inlineStr">
        <f aca="false">IF($B72="","",IF(COUNTIFS('English Scores- Leveled papers'!$H$4:$KM$4,DB$3,'English Scores- Leveled papers'!$H74:$KM74,"&lt;&gt;")=0,"",SUMIF('English Scores- Leveled papers'!$H$4:$KM$4,DB$3,'English Scores- Leveled papers'!$H74:$KM74)))</f>
        <is>
          <t/>
        </is>
      </c>
      <c r="DC72" s="319" t="inlineStr">
        <f aca="false">IF($B72="","",IF(COUNTIFS('English Scores- Leveled papers'!$H$4:$KM$4,DC$3,'English Scores- Leveled papers'!$H74:$KM74,"&lt;&gt;")=0,"",SUMIF('English Scores- Leveled papers'!$H$4:$KM$4,DC$3,'English Scores- Leveled papers'!$H74:$KM74)))</f>
        <is>
          <t/>
        </is>
      </c>
      <c r="DD72" s="319" t="inlineStr">
        <f aca="false">IF($B72="","",IF(COUNTIFS('English Scores- Leveled papers'!$H$4:$KM$4,DD$3,'English Scores- Leveled papers'!$H74:$KM74,"&lt;&gt;")=0,"",SUMIF('English Scores- Leveled papers'!$H$4:$KM$4,DD$3,'English Scores- Leveled papers'!$H74:$KM74)))</f>
        <is>
          <t/>
        </is>
      </c>
      <c r="DE72" s="319" t="inlineStr">
        <f aca="false">IF($B72="","",IF(COUNTIFS('English Scores- Leveled papers'!$H$4:$KM$4,DE$3,'English Scores- Leveled papers'!$H74:$KM74,"&lt;&gt;")=0,"",SUMIF('English Scores- Leveled papers'!$H$4:$KM$4,DE$3,'English Scores- Leveled papers'!$H74:$KM74)))</f>
        <is>
          <t/>
        </is>
      </c>
      <c r="DF72" s="319" t="inlineStr">
        <f aca="false">IF($B72="","",IF(COUNTIFS('English Scores- Leveled papers'!$H$4:$KM$4,DF$3,'English Scores- Leveled papers'!$H74:$KM74,"&lt;&gt;")=0,"",SUMIF('English Scores- Leveled papers'!$H$4:$KM$4,DF$3,'English Scores- Leveled papers'!$H74:$KM74)))</f>
        <is>
          <t/>
        </is>
      </c>
      <c r="DG72" s="319" t="inlineStr">
        <f aca="false">IF($B72="","",IF(COUNTIFS('English Scores- Leveled papers'!$H$4:$KM$4,DG$3,'English Scores- Leveled papers'!$H74:$KM74,"&lt;&gt;")=0,"",SUMIF('English Scores- Leveled papers'!$H$4:$KM$4,DG$3,'English Scores- Leveled papers'!$H74:$KM74)))</f>
        <is>
          <t/>
        </is>
      </c>
      <c r="DH72" s="319" t="inlineStr">
        <f aca="false">IF($B72="","",IF(COUNTIFS('English Scores- Leveled papers'!$H$4:$KM$4,DH$3,'English Scores- Leveled papers'!$H74:$KM74,"&lt;&gt;")=0,"",SUMIF('English Scores- Leveled papers'!$H$4:$KM$4,DH$3,'English Scores- Leveled papers'!$H74:$KM74)))</f>
        <is>
          <t/>
        </is>
      </c>
      <c r="DI72" s="319" t="inlineStr">
        <f aca="false">IF($B72="","",IF(COUNTIFS('English Scores- Leveled papers'!$H$4:$KM$4,DI$3,'English Scores- Leveled papers'!$H74:$KM74,"&lt;&gt;")=0,"",SUMIF('English Scores- Leveled papers'!$H$4:$KM$4,DI$3,'English Scores- Leveled papers'!$H74:$KM74)))</f>
        <is>
          <t/>
        </is>
      </c>
      <c r="DJ72" s="319" t="inlineStr">
        <f aca="false">IF($B72="","",IF(COUNTIFS('English Scores- Leveled papers'!$H$4:$KM$4,DJ$3,'English Scores- Leveled papers'!$H74:$KM74,"&lt;&gt;")=0,"",SUMIF('English Scores- Leveled papers'!$H$4:$KM$4,DJ$3,'English Scores- Leveled papers'!$H74:$KM74)))</f>
        <is>
          <t/>
        </is>
      </c>
      <c r="DK72" s="319" t="inlineStr">
        <f aca="false">IF($B72="","",IF(COUNTIFS('English Scores- Leveled papers'!$H$4:$KM$4,DK$3,'English Scores- Leveled papers'!$H74:$KM74,"&lt;&gt;")=0,"",SUMIF('English Scores- Leveled papers'!$H$4:$KM$4,DK$3,'English Scores- Leveled papers'!$H74:$KM74)))</f>
        <is>
          <t/>
        </is>
      </c>
      <c r="DL72" s="319" t="inlineStr">
        <f aca="false">IF($B72="","",IF(COUNTIFS('English Scores- Leveled papers'!$H$4:$KM$4,DL$3,'English Scores- Leveled papers'!$H74:$KM74,"&lt;&gt;")=0,"",SUMIF('English Scores- Leveled papers'!$H$4:$KM$4,DL$3,'English Scores- Leveled papers'!$H74:$KM74)))</f>
        <is>
          <t/>
        </is>
      </c>
      <c r="DM72" s="319" t="inlineStr">
        <f aca="false">IF($B72="","",IF(COUNTIFS('English Scores- Leveled papers'!$H$4:$KM$4,DM$3,'English Scores- Leveled papers'!$H74:$KM74,"&lt;&gt;")=0,"",SUMIF('English Scores- Leveled papers'!$H$4:$KM$4,DM$3,'English Scores- Leveled papers'!$H74:$KM74)))</f>
        <is>
          <t/>
        </is>
      </c>
      <c r="DN72" s="319" t="inlineStr">
        <f aca="false">IF($B72="","",IF(COUNTIFS('English Scores- Leveled papers'!$H$4:$KM$4,DN$3,'English Scores- Leveled papers'!$H74:$KM74,"&lt;&gt;")=0,"",SUMIF('English Scores- Leveled papers'!$H$4:$KM$4,DN$3,'English Scores- Leveled papers'!$H74:$KM74)))</f>
        <is>
          <t/>
        </is>
      </c>
      <c r="DO72" s="319" t="inlineStr">
        <f aca="false">IF($B72="","",IF(COUNTIFS('English Scores- Leveled papers'!$H$4:$KM$4,DO$3,'English Scores- Leveled papers'!$H74:$KM74,"&lt;&gt;")=0,"",SUMIF('English Scores- Leveled papers'!$H$4:$KM$4,DO$3,'English Scores- Leveled papers'!$H74:$KM74)))</f>
        <is>
          <t/>
        </is>
      </c>
      <c r="DP72" s="319" t="inlineStr">
        <f aca="false">IF($B72="","",IF(COUNTIFS('English Scores- Leveled papers'!$H$4:$KM$4,DP$3,'English Scores- Leveled papers'!$H74:$KM74,"&lt;&gt;")=0,"",SUMIF('English Scores- Leveled papers'!$H$4:$KM$4,DP$3,'English Scores- Leveled papers'!$H74:$KM74)))</f>
        <is>
          <t/>
        </is>
      </c>
      <c r="DQ72" s="320" t="inlineStr">
        <f aca="false">IF($B72="","",IF(COUNTIFS('English Scores- Leveled papers'!$H$4:$KM$4,DQ$3,'English Scores- Leveled papers'!$H74:$KM74,"&lt;&gt;")=0,"",SUMIF('English Scores- Leveled papers'!$H$4:$KM$4,DQ$3,'English Scores- Leveled papers'!$H74:$KM74)))</f>
        <is>
          <t/>
        </is>
      </c>
      <c r="DR72" s="321" t="inlineStr">
        <f aca="false">IF('Cover Sheet'!$AC$6="6th", 'Eng GLA 6th, 7th, 8th'!D75, "")</f>
        <is>
          <t/>
        </is>
      </c>
      <c r="DU72" s="319" t="inlineStr">
        <f aca="false">IF($B72="","",IF(COUNTIFS('Eng GLA 6th, 7th, 8th'!$E$4:$DV$4,DU$3,'Eng GLA 6th, 7th, 8th'!$E75:$DV75,"&lt;&gt;")=0,"",SUMIF('Eng GLA 6th, 7th, 8th'!$E$4:$DV$4,DU$3,'Eng GLA 6th, 7th, 8th'!$E75:$DV75)))</f>
        <is>
          <t/>
        </is>
      </c>
      <c r="DV72" s="319" t="inlineStr">
        <f aca="false">IF($B72="","",IF(COUNTIFS('Eng GLA 6th, 7th, 8th'!$E$4:$DV$4,DV$3,'Eng GLA 6th, 7th, 8th'!$E75:$DV75,"&lt;&gt;")=0,"",SUMIF('Eng GLA 6th, 7th, 8th'!$E$4:$DV$4,DV$3,'Eng GLA 6th, 7th, 8th'!$E75:$DV75)))</f>
        <is>
          <t/>
        </is>
      </c>
      <c r="DW72" s="319" t="inlineStr">
        <f aca="false">IF($B72="","",IF(COUNTIFS('Eng GLA 6th, 7th, 8th'!$E$4:$DV$4,DW$3,'Eng GLA 6th, 7th, 8th'!$E75:$DV75,"&lt;&gt;")=0,"",SUMIF('Eng GLA 6th, 7th, 8th'!$E$4:$DV$4,DW$3,'Eng GLA 6th, 7th, 8th'!$E75:$DV75)))</f>
        <is>
          <t/>
        </is>
      </c>
      <c r="DX72" s="319" t="inlineStr">
        <f aca="false">IF($B72="","",IF(COUNTIFS('Eng GLA 6th, 7th, 8th'!$E$4:$DV$4,DX$3,'Eng GLA 6th, 7th, 8th'!$E75:$DV75,"&lt;&gt;")=0,"",SUMIF('Eng GLA 6th, 7th, 8th'!$E$4:$DV$4,DX$3,'Eng GLA 6th, 7th, 8th'!$E75:$DV75)))</f>
        <is>
          <t/>
        </is>
      </c>
      <c r="DY72" s="319" t="inlineStr">
        <f aca="false">IF($B72="","",IF(COUNTIFS('Eng GLA 6th, 7th, 8th'!$E$4:$DV$4,DY$3,'Eng GLA 6th, 7th, 8th'!$E75:$DV75,"&lt;&gt;")=0,"",SUMIF('Eng GLA 6th, 7th, 8th'!$E$4:$DV$4,DY$3,'Eng GLA 6th, 7th, 8th'!$E75:$DV75)))</f>
        <is>
          <t/>
        </is>
      </c>
      <c r="DZ72" s="319" t="inlineStr">
        <f aca="false">IF($B72="","",IF(COUNTIFS('Eng GLA 6th, 7th, 8th'!$E$4:$DV$4,DZ$3,'Eng GLA 6th, 7th, 8th'!$E75:$DV75,"&lt;&gt;")=0,"",SUMIF('Eng GLA 6th, 7th, 8th'!$E$4:$DV$4,DZ$3,'Eng GLA 6th, 7th, 8th'!$E75:$DV75)))</f>
        <is>
          <t/>
        </is>
      </c>
      <c r="EA72" s="319" t="inlineStr">
        <f aca="false">IF($B72="","",IF(COUNTIFS('Eng GLA 6th, 7th, 8th'!$E$4:$DV$4,EA$3,'Eng GLA 6th, 7th, 8th'!$E75:$DV75,"&lt;&gt;")=0,"",SUMIF('Eng GLA 6th, 7th, 8th'!$E$4:$DV$4,EA$3,'Eng GLA 6th, 7th, 8th'!$E75:$DV75)))</f>
        <is>
          <t/>
        </is>
      </c>
      <c r="EB72" s="319" t="inlineStr">
        <f aca="false">IF($B72="","",IF(COUNTIFS('Eng GLA 6th, 7th, 8th'!$E$4:$DV$4,EB$3,'Eng GLA 6th, 7th, 8th'!$E75:$DV75,"&lt;&gt;")=0,"",SUMIF('Eng GLA 6th, 7th, 8th'!$E$4:$DV$4,EB$3,'Eng GLA 6th, 7th, 8th'!$E75:$DV75)))</f>
        <is>
          <t/>
        </is>
      </c>
      <c r="EC72" s="319" t="inlineStr">
        <f aca="false">IF($B72="","",IF(COUNTIFS('Eng GLA 6th, 7th, 8th'!$E$4:$DV$4,EC$3,'Eng GLA 6th, 7th, 8th'!$E75:$DV75,"&lt;&gt;")=0,"",SUMIF('Eng GLA 6th, 7th, 8th'!$E$4:$DV$4,EC$3,'Eng GLA 6th, 7th, 8th'!$E75:$DV75)))</f>
        <is>
          <t/>
        </is>
      </c>
      <c r="ED72" s="319" t="inlineStr">
        <f aca="false">IF($B72="","",IF(COUNTIFS('Eng GLA 6th, 7th, 8th'!$E$4:$DV$4,ED$3,'Eng GLA 6th, 7th, 8th'!$E75:$DV75,"&lt;&gt;")=0,"",SUMIF('Eng GLA 6th, 7th, 8th'!$E$4:$DV$4,ED$3,'Eng GLA 6th, 7th, 8th'!$E75:$DV75)))</f>
        <is>
          <t/>
        </is>
      </c>
      <c r="EE72" s="319" t="inlineStr">
        <f aca="false">IF($B72="","",IF(COUNTIFS('Eng GLA 6th, 7th, 8th'!$E$4:$DV$4,EE$3,'Eng GLA 6th, 7th, 8th'!$E75:$DV75,"&lt;&gt;")=0,"",SUMIF('Eng GLA 6th, 7th, 8th'!$E$4:$DV$4,EE$3,'Eng GLA 6th, 7th, 8th'!$E75:$DV75)))</f>
        <is>
          <t/>
        </is>
      </c>
      <c r="EF72" s="319" t="inlineStr">
        <f aca="false">IF($B72="","",IF(COUNTIFS('Eng GLA 6th, 7th, 8th'!$E$4:$DV$4,EF$3,'Eng GLA 6th, 7th, 8th'!$E75:$DV75,"&lt;&gt;")=0,"",SUMIF('Eng GLA 6th, 7th, 8th'!$E$4:$DV$4,EF$3,'Eng GLA 6th, 7th, 8th'!$E75:$DV75)))</f>
        <is>
          <t/>
        </is>
      </c>
      <c r="EG72" s="319" t="inlineStr">
        <f aca="false">IF($B72="","",IF(COUNTIFS('Eng GLA 6th, 7th, 8th'!$E$4:$DV$4,EG$3,'Eng GLA 6th, 7th, 8th'!$E75:$DV75,"&lt;&gt;")=0,"",SUMIF('Eng GLA 6th, 7th, 8th'!$E$4:$DV$4,EG$3,'Eng GLA 6th, 7th, 8th'!$E75:$DV75)))</f>
        <is>
          <t/>
        </is>
      </c>
      <c r="EH72" s="319" t="inlineStr">
        <f aca="false">IF($B72="","",IF(COUNTIFS('Eng GLA 6th, 7th, 8th'!$E$4:$DV$4,EH$3,'Eng GLA 6th, 7th, 8th'!$E75:$DV75,"&lt;&gt;")=0,"",SUMIF('Eng GLA 6th, 7th, 8th'!$E$4:$DV$4,EH$3,'Eng GLA 6th, 7th, 8th'!$E75:$DV75)))</f>
        <is>
          <t/>
        </is>
      </c>
      <c r="EI72" s="319" t="inlineStr">
        <f aca="false">IF($B72="","",IF(COUNTIFS('Eng GLA 6th, 7th, 8th'!$E$4:$DV$4,EI$3,'Eng GLA 6th, 7th, 8th'!$E75:$DV75,"&lt;&gt;")=0,"",SUMIF('Eng GLA 6th, 7th, 8th'!$E$4:$DV$4,EI$3,'Eng GLA 6th, 7th, 8th'!$E75:$DV75)))</f>
        <is>
          <t/>
        </is>
      </c>
      <c r="EJ72" s="322" t="inlineStr">
        <f aca="false">IF('Cover Sheet'!$AC$6="7th", 'Eng GLA 6th, 7th, 8th'!AQ75, "")</f>
        <is>
          <t/>
        </is>
      </c>
      <c r="EK72" s="319" t="inlineStr">
        <f aca="false">IF($B72="","",IF(COUNTIFS('Eng GLA 6th, 7th, 8th'!$E$4:$DV$4,EK$3,'Eng GLA 6th, 7th, 8th'!$E75:$DV75,"&lt;&gt;")=0,"",SUMIF('Eng GLA 6th, 7th, 8th'!$E$4:$DV$4,EK$3,'Eng GLA 6th, 7th, 8th'!$E75:$DV75)))</f>
        <is>
          <t/>
        </is>
      </c>
      <c r="EL72" s="319" t="inlineStr">
        <f aca="false">IF($B72="","",IF(COUNTIFS('Eng GLA 6th, 7th, 8th'!$E$4:$DV$4,EL$3,'Eng GLA 6th, 7th, 8th'!$E75:$DV75,"&lt;&gt;")=0,"",SUMIF('Eng GLA 6th, 7th, 8th'!$E$4:$DV$4,EL$3,'Eng GLA 6th, 7th, 8th'!$E75:$DV75)))</f>
        <is>
          <t/>
        </is>
      </c>
      <c r="EM72" s="319" t="inlineStr">
        <f aca="false">IF($B72="","",IF(COUNTIFS('Eng GLA 6th, 7th, 8th'!$E$4:$DV$4,EM$3,'Eng GLA 6th, 7th, 8th'!$E75:$DV75,"&lt;&gt;")=0,"",SUMIF('Eng GLA 6th, 7th, 8th'!$E$4:$DV$4,EM$3,'Eng GLA 6th, 7th, 8th'!$E75:$DV75)))</f>
        <is>
          <t/>
        </is>
      </c>
      <c r="EN72" s="319" t="inlineStr">
        <f aca="false">IF($B72="","",IF(COUNTIFS('Eng GLA 6th, 7th, 8th'!$E$4:$DV$4,EN$3,'Eng GLA 6th, 7th, 8th'!$E75:$DV75,"&lt;&gt;")=0,"",SUMIF('Eng GLA 6th, 7th, 8th'!$E$4:$DV$4,EN$3,'Eng GLA 6th, 7th, 8th'!$E75:$DV75)))</f>
        <is>
          <t/>
        </is>
      </c>
      <c r="EO72" s="319" t="inlineStr">
        <f aca="false">IF($B72="","",IF(COUNTIFS('Eng GLA 6th, 7th, 8th'!$E$4:$DV$4,EO$3,'Eng GLA 6th, 7th, 8th'!$E75:$DV75,"&lt;&gt;")=0,"",SUMIF('Eng GLA 6th, 7th, 8th'!$E$4:$DV$4,EO$3,'Eng GLA 6th, 7th, 8th'!$E75:$DV75)))</f>
        <is>
          <t/>
        </is>
      </c>
      <c r="EP72" s="319" t="inlineStr">
        <f aca="false">IF($B72="","",IF(COUNTIFS('Eng GLA 6th, 7th, 8th'!$E$4:$DV$4,EP$3,'Eng GLA 6th, 7th, 8th'!$E75:$DV75,"&lt;&gt;")=0,"",SUMIF('Eng GLA 6th, 7th, 8th'!$E$4:$DV$4,EP$3,'Eng GLA 6th, 7th, 8th'!$E75:$DV75)))</f>
        <is>
          <t/>
        </is>
      </c>
      <c r="EQ72" s="319" t="inlineStr">
        <f aca="false">IF($B72="","",IF(COUNTIFS('Eng GLA 6th, 7th, 8th'!$E$4:$DV$4,EQ$3,'Eng GLA 6th, 7th, 8th'!$E75:$DV75,"&lt;&gt;")=0,"",SUMIF('Eng GLA 6th, 7th, 8th'!$E$4:$DV$4,EQ$3,'Eng GLA 6th, 7th, 8th'!$E75:$DV75)))</f>
        <is>
          <t/>
        </is>
      </c>
      <c r="ER72" s="319" t="inlineStr">
        <f aca="false">IF($B72="","",IF(COUNTIFS('Eng GLA 6th, 7th, 8th'!$E$4:$DV$4,ER$3,'Eng GLA 6th, 7th, 8th'!$E75:$DV75,"&lt;&gt;")=0,"",SUMIF('Eng GLA 6th, 7th, 8th'!$E$4:$DV$4,ER$3,'Eng GLA 6th, 7th, 8th'!$E75:$DV75)))</f>
        <is>
          <t/>
        </is>
      </c>
      <c r="ES72" s="319" t="inlineStr">
        <f aca="false">IF($B72="","",IF(COUNTIFS('Eng GLA 6th, 7th, 8th'!$E$4:$DV$4,ES$3,'Eng GLA 6th, 7th, 8th'!$E75:$DV75,"&lt;&gt;")=0,"",SUMIF('Eng GLA 6th, 7th, 8th'!$E$4:$DV$4,ES$3,'Eng GLA 6th, 7th, 8th'!$E75:$DV75)))</f>
        <is>
          <t/>
        </is>
      </c>
      <c r="ET72" s="319" t="inlineStr">
        <f aca="false">IF($B72="","",IF(COUNTIFS('Eng GLA 6th, 7th, 8th'!$E$4:$DV$4,ET$3,'Eng GLA 6th, 7th, 8th'!$E75:$DV75,"&lt;&gt;")=0,"",SUMIF('Eng GLA 6th, 7th, 8th'!$E$4:$DV$4,ET$3,'Eng GLA 6th, 7th, 8th'!$E75:$DV75)))</f>
        <is>
          <t/>
        </is>
      </c>
      <c r="EU72" s="319" t="inlineStr">
        <f aca="false">IF($B72="","",IF(COUNTIFS('Eng GLA 6th, 7th, 8th'!$E$4:$DV$4,EU$3,'Eng GLA 6th, 7th, 8th'!$E75:$DV75,"&lt;&gt;")=0,"",SUMIF('Eng GLA 6th, 7th, 8th'!$E$4:$DV$4,EU$3,'Eng GLA 6th, 7th, 8th'!$E75:$DV75)))</f>
        <is>
          <t/>
        </is>
      </c>
      <c r="EV72" s="319" t="inlineStr">
        <f aca="false">IF($B72="","",IF(COUNTIFS('Eng GLA 6th, 7th, 8th'!$E$4:$DV$4,EV$3,'Eng GLA 6th, 7th, 8th'!$E75:$DV75,"&lt;&gt;")=0,"",SUMIF('Eng GLA 6th, 7th, 8th'!$E$4:$DV$4,EV$3,'Eng GLA 6th, 7th, 8th'!$E75:$DV75)))</f>
        <is>
          <t/>
        </is>
      </c>
      <c r="EW72" s="319" t="inlineStr">
        <f aca="false">IF($B72="","",IF(COUNTIFS('Eng GLA 6th, 7th, 8th'!$E$4:$DV$4,EW$3,'Eng GLA 6th, 7th, 8th'!$E75:$DV75,"&lt;&gt;")=0,"",SUMIF('Eng GLA 6th, 7th, 8th'!$E$4:$DV$4,EW$3,'Eng GLA 6th, 7th, 8th'!$E75:$DV75)))</f>
        <is>
          <t/>
        </is>
      </c>
      <c r="EX72" s="319" t="inlineStr">
        <f aca="false">IF($B72="","",IF(COUNTIFS('Eng GLA 6th, 7th, 8th'!$E$4:$DV$4,EX$3,'Eng GLA 6th, 7th, 8th'!$E75:$DV75,"&lt;&gt;")=0,"",SUMIF('Eng GLA 6th, 7th, 8th'!$E$4:$DV$4,EX$3,'Eng GLA 6th, 7th, 8th'!$E75:$DV75)))</f>
        <is>
          <t/>
        </is>
      </c>
      <c r="EY72" s="319" t="inlineStr">
        <f aca="false">IF($B72="","",IF(COUNTIFS('Eng GLA 6th, 7th, 8th'!$E$4:$DV$4,EY$3,'Eng GLA 6th, 7th, 8th'!$E75:$DV75,"&lt;&gt;")=0,"",SUMIF('Eng GLA 6th, 7th, 8th'!$E$4:$DV$4,EY$3,'Eng GLA 6th, 7th, 8th'!$E75:$DV75)))</f>
        <is>
          <t/>
        </is>
      </c>
      <c r="EZ72" s="322" t="inlineStr">
        <f aca="false">IF('Cover Sheet'!$AC$6="8th", 'Eng GLA 6th, 7th, 8th'!CG75, "")</f>
        <is>
          <t/>
        </is>
      </c>
      <c r="FA72" s="319" t="inlineStr">
        <f aca="false">IF($B72="","",IF(COUNTIFS('Eng GLA 6th, 7th, 8th'!$E$4:$DV$4,FA$3,'Eng GLA 6th, 7th, 8th'!$E75:$DV75,"&lt;&gt;")=0,"",SUMIF('Eng GLA 6th, 7th, 8th'!$E$4:$DV$4,FA$3,'Eng GLA 6th, 7th, 8th'!$E75:$DV75)))</f>
        <is>
          <t/>
        </is>
      </c>
      <c r="FB72" s="319" t="inlineStr">
        <f aca="false">IF($B72="","",IF(COUNTIFS('Eng GLA 6th, 7th, 8th'!$E$4:$DV$4,FB$3,'Eng GLA 6th, 7th, 8th'!$E75:$DV75,"&lt;&gt;")=0,"",SUMIF('Eng GLA 6th, 7th, 8th'!$E$4:$DV$4,FB$3,'Eng GLA 6th, 7th, 8th'!$E75:$DV75)))</f>
        <is>
          <t/>
        </is>
      </c>
      <c r="FC72" s="319" t="inlineStr">
        <f aca="false">IF($B72="","",IF(COUNTIFS('Eng GLA 6th, 7th, 8th'!$E$4:$DV$4,FC$3,'Eng GLA 6th, 7th, 8th'!$E75:$DV75,"&lt;&gt;")=0,"",SUMIF('Eng GLA 6th, 7th, 8th'!$E$4:$DV$4,FC$3,'Eng GLA 6th, 7th, 8th'!$E75:$DV75)))</f>
        <is>
          <t/>
        </is>
      </c>
      <c r="FD72" s="319" t="inlineStr">
        <f aca="false">IF($B72="","",IF(COUNTIFS('Eng GLA 6th, 7th, 8th'!$E$4:$DV$4,FD$3,'Eng GLA 6th, 7th, 8th'!$E75:$DV75,"&lt;&gt;")=0,"",SUMIF('Eng GLA 6th, 7th, 8th'!$E$4:$DV$4,FD$3,'Eng GLA 6th, 7th, 8th'!$E75:$DV75)))</f>
        <is>
          <t/>
        </is>
      </c>
      <c r="FE72" s="319" t="inlineStr">
        <f aca="false">IF($B72="","",IF(COUNTIFS('Eng GLA 6th, 7th, 8th'!$E$4:$DV$4,FE$3,'Eng GLA 6th, 7th, 8th'!$E75:$DV75,"&lt;&gt;")=0,"",SUMIF('Eng GLA 6th, 7th, 8th'!$E$4:$DV$4,FE$3,'Eng GLA 6th, 7th, 8th'!$E75:$DV75)))</f>
        <is>
          <t/>
        </is>
      </c>
      <c r="FF72" s="319" t="inlineStr">
        <f aca="false">IF($B72="","",IF(COUNTIFS('Eng GLA 6th, 7th, 8th'!$E$4:$DV$4,FF$3,'Eng GLA 6th, 7th, 8th'!$E75:$DV75,"&lt;&gt;")=0,"",SUMIF('Eng GLA 6th, 7th, 8th'!$E$4:$DV$4,FF$3,'Eng GLA 6th, 7th, 8th'!$E75:$DV75)))</f>
        <is>
          <t/>
        </is>
      </c>
      <c r="FG72" s="319" t="inlineStr">
        <f aca="false">IF($B72="","",IF(COUNTIFS('Eng GLA 6th, 7th, 8th'!$E$4:$DV$4,FG$3,'Eng GLA 6th, 7th, 8th'!$E75:$DV75,"&lt;&gt;")=0,"",SUMIF('Eng GLA 6th, 7th, 8th'!$E$4:$DV$4,FG$3,'Eng GLA 6th, 7th, 8th'!$E75:$DV75)))</f>
        <is>
          <t/>
        </is>
      </c>
      <c r="FH72" s="319" t="inlineStr">
        <f aca="false">IF($B72="","",IF(COUNTIFS('Eng GLA 6th, 7th, 8th'!$E$4:$DV$4,FH$3,'Eng GLA 6th, 7th, 8th'!$E75:$DV75,"&lt;&gt;")=0,"",SUMIF('Eng GLA 6th, 7th, 8th'!$E$4:$DV$4,FH$3,'Eng GLA 6th, 7th, 8th'!$E75:$DV75)))</f>
        <is>
          <t/>
        </is>
      </c>
      <c r="FI72" s="319" t="inlineStr">
        <f aca="false">IF($B72="","",IF(COUNTIFS('Eng GLA 6th, 7th, 8th'!$E$4:$DV$4,FI$3,'Eng GLA 6th, 7th, 8th'!$E75:$DV75,"&lt;&gt;")=0,"",SUMIF('Eng GLA 6th, 7th, 8th'!$E$4:$DV$4,FI$3,'Eng GLA 6th, 7th, 8th'!$E75:$DV75)))</f>
        <is>
          <t/>
        </is>
      </c>
      <c r="FJ72" s="319" t="inlineStr">
        <f aca="false">IF($B72="","",IF(COUNTIFS('Eng GLA 6th, 7th, 8th'!$E$4:$DV$4,FJ$3,'Eng GLA 6th, 7th, 8th'!$E75:$DV75,"&lt;&gt;")=0,"",SUMIF('Eng GLA 6th, 7th, 8th'!$E$4:$DV$4,FJ$3,'Eng GLA 6th, 7th, 8th'!$E75:$DV75)))</f>
        <is>
          <t/>
        </is>
      </c>
      <c r="FK72" s="319" t="inlineStr">
        <f aca="false">IF($B72="","",IF(COUNTIFS('Eng GLA 6th, 7th, 8th'!$E$4:$DV$4,FK$3,'Eng GLA 6th, 7th, 8th'!$E75:$DV75,"&lt;&gt;")=0,"",SUMIF('Eng GLA 6th, 7th, 8th'!$E$4:$DV$4,FK$3,'Eng GLA 6th, 7th, 8th'!$E75:$DV75)))</f>
        <is>
          <t/>
        </is>
      </c>
      <c r="FL72" s="319" t="inlineStr">
        <f aca="false">IF($B72="","",IF(COUNTIFS('Eng GLA 6th, 7th, 8th'!$E$4:$DV$4,FL$3,'Eng GLA 6th, 7th, 8th'!$E75:$DV75,"&lt;&gt;")=0,"",SUMIF('Eng GLA 6th, 7th, 8th'!$E$4:$DV$4,FL$3,'Eng GLA 6th, 7th, 8th'!$E75:$DV75)))</f>
        <is>
          <t/>
        </is>
      </c>
      <c r="FM72" s="319" t="inlineStr">
        <f aca="false">IF($B72="","",IF(COUNTIFS('Eng GLA 6th, 7th, 8th'!$E$4:$DV$4,FM$3,'Eng GLA 6th, 7th, 8th'!$E75:$DV75,"&lt;&gt;")=0,"",SUMIF('Eng GLA 6th, 7th, 8th'!$E$4:$DV$4,FM$3,'Eng GLA 6th, 7th, 8th'!$E75:$DV75)))</f>
        <is>
          <t/>
        </is>
      </c>
      <c r="FN72" s="319" t="inlineStr">
        <f aca="false">IF($B72="","",IF(COUNTIFS('Eng GLA 6th, 7th, 8th'!$E$4:$DV$4,FN$3,'Eng GLA 6th, 7th, 8th'!$E75:$DV75,"&lt;&gt;")=0,"",SUMIF('Eng GLA 6th, 7th, 8th'!$E$4:$DV$4,FN$3,'Eng GLA 6th, 7th, 8th'!$E75:$DV75)))</f>
        <is>
          <t/>
        </is>
      </c>
      <c r="FO72" s="319" t="inlineStr">
        <f aca="false">IF($B72="","",IF(COUNTIFS('Eng GLA 6th, 7th, 8th'!$E$4:$DV$4,FO$3,'Eng GLA 6th, 7th, 8th'!$E75:$DV75,"&lt;&gt;")=0,"",SUMIF('Eng GLA 6th, 7th, 8th'!$E$4:$DV$4,FO$3,'Eng GLA 6th, 7th, 8th'!$E75:$DV75)))</f>
        <is>
          <t/>
        </is>
      </c>
    </row>
    <row r="73" customFormat="false" ht="12.75" hidden="false" customHeight="true" outlineLevel="0" collapsed="false">
      <c r="A73" s="315" t="n">
        <v>69</v>
      </c>
      <c r="B73" s="315" t="inlineStr">
        <f aca="false">'English Scores- Leveled papers'!B75</f>
        <is>
          <t/>
        </is>
      </c>
      <c r="C73" s="315"/>
      <c r="D73" s="316" t="inlineStr">
        <f aca="false">IF(OR(B73="",H73="",'Cover Sheet'!E73=""),"",'Cover Sheet'!E73)</f>
        <is>
          <t/>
        </is>
      </c>
      <c r="E73" s="316" t="inlineStr">
        <f aca="false">IF(OR(B73="",H73="",'Cover Sheet'!F73=""),"",'Cover Sheet'!F73)</f>
        <is>
          <t/>
        </is>
      </c>
      <c r="F73" s="316" t="inlineStr">
        <f aca="false">IF(OR(B73="",H73="",'Cover Sheet'!H73=""),"",'Cover Sheet'!H73)</f>
        <is>
          <t/>
        </is>
      </c>
      <c r="G73" s="316"/>
      <c r="H73" s="316" t="inlineStr">
        <f aca="false">IF(OR(B73="",COUNT('English Scores- Leveled papers'!H75:KM75)=0),"",IF((AND(AB73&gt;=(70/100),AB73&lt;1.1)),9,IF((AND(AA73&gt;=(70/100),AA73&lt;1.1)),8,IF((AND(Z73&gt;=(70/100),Z73&lt;1.1)),7,IF((AND(Y73&gt;=(70/100),Y73&lt;1.1)),6,IF(AND(X73&gt;=0.7,X73&lt;1.1),5.5,IF(AND(W73&gt;=0.7,W73&lt;1.1),5,IF(AND(V73&gt;=0.7,V73&lt;1.1),4.5,IF(AND(U73&gt;=0.7,U73&lt;1.1),4,IF(AND(T73&gt;=0.7,T73&lt;1.1),3.5,IF(AND(S73&gt;=0.7,S73&lt;1.1),3,IF(AND(R73&gt;=0.7,R73&lt;1.1),2.5,IF(AND(Q73&gt;=0.7,Q73&lt;1.1),2,IF(AND(P73&gt;=0.7,P73&lt;1.1),1.5,IF(AND(O73&gt;=0.7,O73&lt;1.1),1,IF(AND(N73&gt;=0.7,N73&lt;1.1),0.5,IF(AND(M73&gt;=0.7,M73&lt;1.1),0.2,IF(AND(L73&gt;=0.7,L73&lt;1.1),0,IF(COUNT('English Scores- Leveled papers'!H75:M75)=0,"",-0.5)))))))))))))))))))</f>
        <is>
          <t/>
        </is>
      </c>
      <c r="I73" s="317" t="str">
        <f aca="false">IFERROR(IF(OR(B73="",H73=""),"",IF((AND(AB73&gt;=(70/100),AB73&lt;1.1)),AB73,IF(AND((AA73)&gt;=(70/100),AA73&lt;1.1),AA73,IF((AND((Z73)&gt;=(70/100),Z73&lt;1.1)),Z73,IF(AND((Y73)&gt;=(70/100),Y73&lt;1.1),Y73,IF(AND(X73&gt;=0.7,X73&lt;1.1),X73,IF(AND((W73)&gt;=0.7,W73&lt;1.1),W73,IF(AND((V73)&gt;=0.7,V73&lt;1.1),V73,IF(AND((U73)&gt;=0.7,U73&lt;1.1),U73,IF(AND((T73)&gt;=0.7,T73&lt;1.1),T73,IF(AND((S73)&gt;=0.7,S73&lt;1.1),S73,IF(AND((R73)&gt;=0.7,R73&lt;1.1),R73,IF(AND((Q73)&gt;=0.7,Q73&lt;1.1),Q73,IF(AND((P73)&gt;=0.7,P73&lt;1.1),P73,IF(AND((O73)&gt;=0.7,O73&lt;1.1),O73,IF(AND((N73)&gt;=0.7,N73&lt;1.1),N73,IF(AND((M73)&gt;=0.7,M73&lt;1.1),M73,IF(AND((L73)&gt;=0.7,L73&lt;1.1),L73,L73)))))))))))))))))),"")</f>
        <v/>
      </c>
      <c r="J73" s="317" t="str">
        <f aca="false">IF((OR(B73="",H73="")),"",IF(AND((AB73)&gt;=(70/100),AB73&lt;1.1),"",IF((AND((AA73)&gt;=(70/100),AA73&lt;1.1)),AB73,IF((AND((Z73)&gt;=(70/100),Z73&lt;1.1)),AA73,IF((AND((Y73)&gt;=(70/100),Y73&lt;1.1)),Z73,IF(AND((X73)&gt;=0.7,X73&lt;1.1),Y73,IF(AND((W73)&gt;=0.7,W73&lt;1.1),X73,IF(AND((V73)&gt;=0.7,V73&lt;1.1),W73,IF(AND((U73)&gt;=0.7,U73&lt;1.1),V73,IF(AND((T73)&gt;=0.7,T73&lt;1.1),U73,IF(AND((S73)&gt;=0.7,S73&lt;1.1),T73,IF(AND((R73)&gt;=0.7,R73&lt;1.1),S73,IF(AND((Q73)&gt;=0.7,Q73&lt;1.1),R73,IF(AND((P73)&gt;=0.7,P73&lt;1.1),Q73,IF(AND((O73)&gt;=0.7,O73&lt;1.1),P73,IF(AND((N73)&gt;=0.7,N73&lt;1.1),O73,IF(AND((M73)&gt;=0.7,M73&lt;1.1),N73,IF(AND((L73)&gt;=0.7,L73&lt;1.1),M73,""))))))))))))))))))</f>
        <v/>
      </c>
      <c r="K73" s="317" t="str">
        <f aca="false">IF((OR(B73="",H73="")),"",IF(AND((AB73)&gt;=(70/100),AB73&lt;1.1),AA73,IF((AND((AA73)&gt;=(70/100),AA73&lt;1.1)),Z73,IF((AND((Z73)&gt;=(70/100),Z73&lt;1.1)),Y73,IF((AND((Y73)&gt;=(70/100),Y73&lt;1.1)),X73,IF(AND((X73)&gt;=0.7,X73&lt;1.1),W73,IF(AND((W73)&gt;=0.7,W73&lt;1.1),V73,IF(AND((V73)&gt;=0.7,V73&lt;1.1),U73,IF(AND((U73)&gt;=0.7,U73&lt;1.1),T73,IF(AND((T73)&gt;=0.7,T73&lt;1.1),S73,IF(AND((S73)&gt;=0.7,S73&lt;1.1),R73,IF(AND((R73)&gt;=0.7,R73&lt;1.1),Q73,IF(AND((Q73)&gt;=0.7,Q73&lt;1.1),P73,IF(AND((P73)&gt;=0.7,P73&lt;1.1),O73,IF(AND((O73)&gt;=0.7,O73&lt;1.1),N73,IF(AND((N73)&gt;=0.7,N73&lt;1.1),M73,IF(AND((M73)&gt;=0.7,M73&lt;1.1),L73,IF(AND((L73)&gt;=0.7,L73&lt;1.1),"",""))))))))))))))))))</f>
        <v/>
      </c>
      <c r="L73" s="318" t="str">
        <f aca="false">IFERROR(IF((B73=""),"",(IF(COUNT(AC73:AG73)=0,"",ROUND(SUM(AC73:AG73)/SUM($AC$2:$AG$2),1)))),"")</f>
        <v/>
      </c>
      <c r="M73" s="318" t="str">
        <f aca="false">IFERROR(IF((B73=""),"",(IF(COUNT(AH73:AL73)=0,"",ROUND(SUM(AH73:AL73)/SUM($AH$2:$AL$2),1)))),"")</f>
        <v/>
      </c>
      <c r="N73" s="318" t="str">
        <f aca="false">IFERROR(IF((B73=""),"",(IF(COUNT(AM73:AQ73)=0,"",ROUND(SUM(AM73:AQ73)/SUM($AM$2:$AQ$2),1)))),"")</f>
        <v/>
      </c>
      <c r="O73" s="318" t="str">
        <f aca="false">IFERROR(IF((B73=""),"",(IF(COUNT(AR73:AV73)=0,"",ROUND(SUM(AR73:AV73)/SUM($AR$2:$AV$2),1)))),"")</f>
        <v/>
      </c>
      <c r="P73" s="318" t="str">
        <f aca="false">IFERROR(IF((B73=""),"",(IF(COUNT(AX73:BB73)=0,"",ROUND(SUM(AX73:BB73)/SUM($AX$2:$BB$2),1)))),"")</f>
        <v/>
      </c>
      <c r="Q73" s="318" t="str">
        <f aca="false">IFERROR(IF((B73=""),"",(IF(COUNT(BD73:BJ73)=0,"",ROUND(SUM(BD73:BJ73)/SUM($BD$2:$BJ$2),1)))),0)</f>
        <v/>
      </c>
      <c r="R73" s="318" t="str">
        <f aca="false">IFERROR(IF((B73=""),"",(IF(COUNT(BL73:BS73)=0,"",ROUND(SUM(BL73:BR73)/SUM($BL$2:$BR$2),1)))),0)</f>
        <v/>
      </c>
      <c r="S73" s="318" t="str">
        <f aca="false">IFERROR(IF((B73=""),"",(IF(COUNT(BT73:CB73)=0,"",ROUND(SUM(BT73:CA73)/SUM($BT$2:$CA$2),1)))),0)</f>
        <v/>
      </c>
      <c r="T73" s="318" t="str">
        <f aca="false">IFERROR(IF((B73=""),"",(IF(COUNT(CC73:CJ73)=0,"",ROUND(SUM(CC73:CI73)/SUM($CC$2:$CI$2),1)))),0)</f>
        <v/>
      </c>
      <c r="U73" s="318" t="str">
        <f aca="false">IFERROR(IF((B73=""),"",(IF(COUNT(CK73:CQ73)=0,"",ROUND(SUM(CK73:CQ73)/SUM($CK$2:$CQ$2),1)))),0)</f>
        <v/>
      </c>
      <c r="V73" s="318" t="str">
        <f aca="false">IFERROR(IF((B73=""),"",(IF(COUNT(CS73:CY73)=0,"",ROUND(SUM(CS73:CY73)/SUM($CS$2:$CY$2),1)))),0)</f>
        <v/>
      </c>
      <c r="W73" s="318" t="str">
        <f aca="false">IFERROR(IF((B73=""),"",(IF(COUNT(DA73:DI73)=0,"",ROUND(SUM(DA73:DI73)/SUM($DA$2:$DI$2),1)))),0)</f>
        <v/>
      </c>
      <c r="X73" s="318" t="str">
        <f aca="false">IFERROR(IF((B73=""),"",(IF(COUNT(DK73:DP73)=0,"",ROUND(SUM(DK73:DP73)/SUM($DK$2:$DP$2),1)))),0)</f>
        <v/>
      </c>
      <c r="Y73" s="318"/>
      <c r="Z73" s="318"/>
      <c r="AA73" s="318"/>
      <c r="AB73" s="318"/>
      <c r="AC73" s="319" t="inlineStr">
        <f aca="false">IF($B73="","",IF(COUNTIFS('English Scores- Leveled papers'!$H$4:$KM$4,AC$3,'English Scores- Leveled papers'!$H75:$KM75,"&lt;&gt;")=0,"",SUMIF('English Scores- Leveled papers'!$H$4:$KM$4,AC$3,'English Scores- Leveled papers'!$H75:$KM75)))</f>
        <is>
          <t/>
        </is>
      </c>
      <c r="AD73" s="319" t="inlineStr">
        <f aca="false">IF($B73="","",IF(COUNTIFS('English Scores- Leveled papers'!$H$4:$KM$4,AD$3,'English Scores- Leveled papers'!$H75:$KM75,"&lt;&gt;")=0,"",SUMIF('English Scores- Leveled papers'!$H$4:$KM$4,AD$3,'English Scores- Leveled papers'!$H75:$KM75)))</f>
        <is>
          <t/>
        </is>
      </c>
      <c r="AE73" s="319" t="inlineStr">
        <f aca="false">IF($B73="","",IF(COUNTIFS('English Scores- Leveled papers'!$H$4:$KM$4,AE$3,'English Scores- Leveled papers'!$H75:$KM75,"&lt;&gt;")=0,"",SUMIF('English Scores- Leveled papers'!$H$4:$KM$4,AE$3,'English Scores- Leveled papers'!$H75:$KM75)))</f>
        <is>
          <t/>
        </is>
      </c>
      <c r="AF73" s="319" t="inlineStr">
        <f aca="false">IF($B73="","",IF(COUNTIFS('English Scores- Leveled papers'!$H$4:$KM$4,AF$3,'English Scores- Leveled papers'!$H75:$KM75,"&lt;&gt;")=0,"",SUMIF('English Scores- Leveled papers'!$H$4:$KM$4,AF$3,'English Scores- Leveled papers'!$H75:$KM75)))</f>
        <is>
          <t/>
        </is>
      </c>
      <c r="AG73" s="319" t="inlineStr">
        <f aca="false">IF($B73="","",IF(COUNTIFS('English Scores- Leveled papers'!$H$4:$KM$4,AG$3,'English Scores- Leveled papers'!$H75:$KM75,"&lt;&gt;")=0,"",SUMIF('English Scores- Leveled papers'!$H$4:$KM$4,AG$3,'English Scores- Leveled papers'!$H75:$KM75)))</f>
        <is>
          <t/>
        </is>
      </c>
      <c r="AH73" s="319" t="inlineStr">
        <f aca="false">IF($B73="","",IF(COUNTIFS('English Scores- Leveled papers'!$H$4:$KM$4,AH$3,'English Scores- Leveled papers'!$H75:$KM75,"&lt;&gt;")=0,"",SUMIF('English Scores- Leveled papers'!$H$4:$KM$4,AH$3,'English Scores- Leveled papers'!$H75:$KM75)))</f>
        <is>
          <t/>
        </is>
      </c>
      <c r="AI73" s="319" t="inlineStr">
        <f aca="false">IF($B73="","",IF(COUNTIFS('English Scores- Leveled papers'!$H$4:$KM$4,AI$3,'English Scores- Leveled papers'!$H75:$KM75,"&lt;&gt;")=0,"",SUMIF('English Scores- Leveled papers'!$H$4:$KM$4,AI$3,'English Scores- Leveled papers'!$H75:$KM75)))</f>
        <is>
          <t/>
        </is>
      </c>
      <c r="AJ73" s="319" t="inlineStr">
        <f aca="false">IF($B73="","",IF(COUNTIFS('English Scores- Leveled papers'!$H$4:$KM$4,AJ$3,'English Scores- Leveled papers'!$H75:$KM75,"&lt;&gt;")=0,"",SUMIF('English Scores- Leveled papers'!$H$4:$KM$4,AJ$3,'English Scores- Leveled papers'!$H75:$KM75)))</f>
        <is>
          <t/>
        </is>
      </c>
      <c r="AK73" s="319" t="inlineStr">
        <f aca="false">IF($B73="","",IF(COUNTIFS('English Scores- Leveled papers'!$H$4:$KM$4,AK$3,'English Scores- Leveled papers'!$H75:$KM75,"&lt;&gt;")=0,"",SUMIF('English Scores- Leveled papers'!$H$4:$KM$4,AK$3,'English Scores- Leveled papers'!$H75:$KM75)))</f>
        <is>
          <t/>
        </is>
      </c>
      <c r="AL73" s="319" t="inlineStr">
        <f aca="false">IF($B73="","",IF(COUNTIFS('English Scores- Leveled papers'!$H$4:$KM$4,AL$3,'English Scores- Leveled papers'!$H75:$KM75,"&lt;&gt;")=0,"",SUMIF('English Scores- Leveled papers'!$H$4:$KM$4,AL$3,'English Scores- Leveled papers'!$H75:$KM75)))</f>
        <is>
          <t/>
        </is>
      </c>
      <c r="AM73" s="319" t="inlineStr">
        <f aca="false">IF($B73="","",IF(COUNTIFS('English Scores- Leveled papers'!$H$4:$KM$4,AM$3,'English Scores- Leveled papers'!$H75:$KM75,"&lt;&gt;")=0,"",SUMIF('English Scores- Leveled papers'!$H$4:$KM$4,AM$3,'English Scores- Leveled papers'!$H75:$KM75)))</f>
        <is>
          <t/>
        </is>
      </c>
      <c r="AN73" s="319" t="inlineStr">
        <f aca="false">IF($B73="","",IF(COUNTIFS('English Scores- Leveled papers'!$H$4:$KM$4,AN$3,'English Scores- Leveled papers'!$H75:$KM75,"&lt;&gt;")=0,"",SUMIF('English Scores- Leveled papers'!$H$4:$KM$4,AN$3,'English Scores- Leveled papers'!$H75:$KM75)))</f>
        <is>
          <t/>
        </is>
      </c>
      <c r="AO73" s="319" t="inlineStr">
        <f aca="false">IF($B73="","",IF(COUNTIFS('English Scores- Leveled papers'!$H$4:$KM$4,AO$3,'English Scores- Leveled papers'!$H75:$KM75,"&lt;&gt;")=0,"",SUMIF('English Scores- Leveled papers'!$H$4:$KM$4,AO$3,'English Scores- Leveled papers'!$H75:$KM75)))</f>
        <is>
          <t/>
        </is>
      </c>
      <c r="AP73" s="319" t="inlineStr">
        <f aca="false">IF($B73="","",IF(COUNTIFS('English Scores- Leveled papers'!$H$4:$KM$4,AP$3,'English Scores- Leveled papers'!$H75:$KM75,"&lt;&gt;")=0,"",SUMIF('English Scores- Leveled papers'!$H$4:$KM$4,AP$3,'English Scores- Leveled papers'!$H75:$KM75)))</f>
        <is>
          <t/>
        </is>
      </c>
      <c r="AQ73" s="319" t="inlineStr">
        <f aca="false">IF($B73="","",IF(COUNTIFS('English Scores- Leveled papers'!$H$4:$KM$4,AQ$3,'English Scores- Leveled papers'!$H75:$KM75,"&lt;&gt;")=0,"",SUMIF('English Scores- Leveled papers'!$H$4:$KM$4,AQ$3,'English Scores- Leveled papers'!$H75:$KM75)))</f>
        <is>
          <t/>
        </is>
      </c>
      <c r="AR73" s="319" t="inlineStr">
        <f aca="false">IF($B73="","",IF(COUNTIFS('English Scores- Leveled papers'!$H$4:$KM$4,AR$3,'English Scores- Leveled papers'!$H75:$KM75,"&lt;&gt;")=0,"",SUMIF('English Scores- Leveled papers'!$H$4:$KM$4,AR$3,'English Scores- Leveled papers'!$H75:$KM75)))</f>
        <is>
          <t/>
        </is>
      </c>
      <c r="AS73" s="319" t="inlineStr">
        <f aca="false">IF($B73="","",IF(COUNTIFS('English Scores- Leveled papers'!$H$4:$KM$4,AS$3,'English Scores- Leveled papers'!$H75:$KM75,"&lt;&gt;")=0,"",SUMIF('English Scores- Leveled papers'!$H$4:$KM$4,AS$3,'English Scores- Leveled papers'!$H75:$KM75)))</f>
        <is>
          <t/>
        </is>
      </c>
      <c r="AT73" s="319" t="inlineStr">
        <f aca="false">IF($B73="","",IF(COUNTIFS('English Scores- Leveled papers'!$H$4:$KM$4,AT$3,'English Scores- Leveled papers'!$H75:$KM75,"&lt;&gt;")=0,"",SUMIF('English Scores- Leveled papers'!$H$4:$KM$4,AT$3,'English Scores- Leveled papers'!$H75:$KM75)))</f>
        <is>
          <t/>
        </is>
      </c>
      <c r="AU73" s="319" t="inlineStr">
        <f aca="false">IF($B73="","",IF(COUNTIFS('English Scores- Leveled papers'!$H$4:$KM$4,AU$3,'English Scores- Leveled papers'!$H75:$KM75,"&lt;&gt;")=0,"",SUMIF('English Scores- Leveled papers'!$H$4:$KM$4,AU$3,'English Scores- Leveled papers'!$H75:$KM75)))</f>
        <is>
          <t/>
        </is>
      </c>
      <c r="AV73" s="319" t="inlineStr">
        <f aca="false">IF($B73="","",IF(COUNTIFS('English Scores- Leveled papers'!$H$4:$KM$4,AV$3,'English Scores- Leveled papers'!$H75:$KM75,"&lt;&gt;")=0,"",SUMIF('English Scores- Leveled papers'!$H$4:$KM$4,AV$3,'English Scores- Leveled papers'!$H75:$KM75)))</f>
        <is>
          <t/>
        </is>
      </c>
      <c r="AW73" s="319" t="inlineStr">
        <f aca="false">IF($B73="","",IF(COUNTIFS('English Scores- Leveled papers'!$H$4:$KM$4,AW$3,'English Scores- Leveled papers'!$H75:$KM75,"&lt;&gt;")=0,"",SUMIF('English Scores- Leveled papers'!$H$4:$KM$4,AW$3,'English Scores- Leveled papers'!$H75:$KM75)))</f>
        <is>
          <t/>
        </is>
      </c>
      <c r="AX73" s="319" t="inlineStr">
        <f aca="false">IF($B73="","",IF(COUNTIFS('English Scores- Leveled papers'!$H$4:$KM$4,AX$3,'English Scores- Leveled papers'!$H75:$KM75,"&lt;&gt;")=0,"",SUMIF('English Scores- Leveled papers'!$H$4:$KM$4,AX$3,'English Scores- Leveled papers'!$H75:$KM75)))</f>
        <is>
          <t/>
        </is>
      </c>
      <c r="AY73" s="319" t="inlineStr">
        <f aca="false">IF($B73="","",IF(COUNTIFS('English Scores- Leveled papers'!$H$4:$KM$4,AY$3,'English Scores- Leveled papers'!$H75:$KM75,"&lt;&gt;")=0,"",SUMIF('English Scores- Leveled papers'!$H$4:$KM$4,AY$3,'English Scores- Leveled papers'!$H75:$KM75)))</f>
        <is>
          <t/>
        </is>
      </c>
      <c r="AZ73" s="319" t="inlineStr">
        <f aca="false">IF($B73="","",IF(COUNTIFS('English Scores- Leveled papers'!$H$4:$KM$4,AZ$3,'English Scores- Leveled papers'!$H75:$KM75,"&lt;&gt;")=0,"",SUMIF('English Scores- Leveled papers'!$H$4:$KM$4,AZ$3,'English Scores- Leveled papers'!$H75:$KM75)))</f>
        <is>
          <t/>
        </is>
      </c>
      <c r="BA73" s="319" t="inlineStr">
        <f aca="false">IF($B73="","",IF(COUNTIFS('English Scores- Leveled papers'!$H$4:$KM$4,BA$3,'English Scores- Leveled papers'!$H75:$KM75,"&lt;&gt;")=0,"",SUMIF('English Scores- Leveled papers'!$H$4:$KM$4,BA$3,'English Scores- Leveled papers'!$H75:$KM75)))</f>
        <is>
          <t/>
        </is>
      </c>
      <c r="BB73" s="319" t="inlineStr">
        <f aca="false">IF($B73="","",IF(COUNTIFS('English Scores- Leveled papers'!$H$4:$KM$4,BB$3,'English Scores- Leveled papers'!$H75:$KM75,"&lt;&gt;")=0,"",SUMIF('English Scores- Leveled papers'!$H$4:$KM$4,BB$3,'English Scores- Leveled papers'!$H75:$KM75)))</f>
        <is>
          <t/>
        </is>
      </c>
      <c r="BC73" s="319" t="inlineStr">
        <f aca="false">IF($B73="","",IF(COUNTIFS('English Scores- Leveled papers'!$H$4:$KM$4,BC$3,'English Scores- Leveled papers'!$H75:$KM75,"&lt;&gt;")=0,"",SUMIF('English Scores- Leveled papers'!$H$4:$KM$4,BC$3,'English Scores- Leveled papers'!$H75:$KM75)))</f>
        <is>
          <t/>
        </is>
      </c>
      <c r="BD73" s="319" t="inlineStr">
        <f aca="false">IF($B73="","",IF(COUNTIFS('English Scores- Leveled papers'!$H$4:$KM$4,BD$3,'English Scores- Leveled papers'!$H75:$KM75,"&lt;&gt;")=0,"",SUMIF('English Scores- Leveled papers'!$H$4:$KM$4,BD$3,'English Scores- Leveled papers'!$H75:$KM75)))</f>
        <is>
          <t/>
        </is>
      </c>
      <c r="BE73" s="319" t="inlineStr">
        <f aca="false">IF($B73="","",IF(COUNTIFS('English Scores- Leveled papers'!$H$4:$KM$4,BE$3,'English Scores- Leveled papers'!$H75:$KM75,"&lt;&gt;")=0,"",SUMIF('English Scores- Leveled papers'!$H$4:$KM$4,BE$3,'English Scores- Leveled papers'!$H75:$KM75)))</f>
        <is>
          <t/>
        </is>
      </c>
      <c r="BF73" s="319" t="inlineStr">
        <f aca="false">IF($B73="","",IF(COUNTIFS('English Scores- Leveled papers'!$H$4:$KM$4,BF$3,'English Scores- Leveled papers'!$H75:$KM75,"&lt;&gt;")=0,"",SUMIF('English Scores- Leveled papers'!$H$4:$KM$4,BF$3,'English Scores- Leveled papers'!$H75:$KM75)))</f>
        <is>
          <t/>
        </is>
      </c>
      <c r="BG73" s="319" t="inlineStr">
        <f aca="false">IF($B73="","",IF(COUNTIFS('English Scores- Leveled papers'!$H$4:$KM$4,BG$3,'English Scores- Leveled papers'!$H75:$KM75,"&lt;&gt;")=0,"",SUMIF('English Scores- Leveled papers'!$H$4:$KM$4,BG$3,'English Scores- Leveled papers'!$H75:$KM75)))</f>
        <is>
          <t/>
        </is>
      </c>
      <c r="BH73" s="319" t="inlineStr">
        <f aca="false">IF($B73="","",IF(COUNTIFS('English Scores- Leveled papers'!$H$4:$KM$4,BH$3,'English Scores- Leveled papers'!$H75:$KM75,"&lt;&gt;")=0,"",SUMIF('English Scores- Leveled papers'!$H$4:$KM$4,BH$3,'English Scores- Leveled papers'!$H75:$KM75)))</f>
        <is>
          <t/>
        </is>
      </c>
      <c r="BI73" s="319" t="inlineStr">
        <f aca="false">IF($B73="","",IF(COUNTIFS('English Scores- Leveled papers'!$H$4:$KM$4,BI$3,'English Scores- Leveled papers'!$H75:$KM75,"&lt;&gt;")=0,"",SUMIF('English Scores- Leveled papers'!$H$4:$KM$4,BI$3,'English Scores- Leveled papers'!$H75:$KM75)))</f>
        <is>
          <t/>
        </is>
      </c>
      <c r="BJ73" s="319" t="inlineStr">
        <f aca="false">IF($B73="","",IF(COUNTIFS('English Scores- Leveled papers'!$H$4:$KM$4,BJ$3,'English Scores- Leveled papers'!$H75:$KM75,"&lt;&gt;")=0,"",SUMIF('English Scores- Leveled papers'!$H$4:$KM$4,BJ$3,'English Scores- Leveled papers'!$H75:$KM75)))</f>
        <is>
          <t/>
        </is>
      </c>
      <c r="BK73" s="319" t="inlineStr">
        <f aca="false">IF($B73="","",IF(COUNTIFS('English Scores- Leveled papers'!$H$4:$KM$4,BK$3,'English Scores- Leveled papers'!$H75:$KM75,"&lt;&gt;")=0,"",SUMIF('English Scores- Leveled papers'!$H$4:$KM$4,BK$3,'English Scores- Leveled papers'!$H75:$KM75)))</f>
        <is>
          <t/>
        </is>
      </c>
      <c r="BL73" s="319" t="inlineStr">
        <f aca="false">IF($B73="","",IF(COUNTIFS('English Scores- Leveled papers'!$H$4:$KM$4,BL$3,'English Scores- Leveled papers'!$H75:$KM75,"&lt;&gt;")=0,"",SUMIF('English Scores- Leveled papers'!$H$4:$KM$4,BL$3,'English Scores- Leveled papers'!$H75:$KM75)))</f>
        <is>
          <t/>
        </is>
      </c>
      <c r="BM73" s="319" t="inlineStr">
        <f aca="false">IF($B73="","",IF(COUNTIFS('English Scores- Leveled papers'!$H$4:$KM$4,BM$3,'English Scores- Leveled papers'!$H75:$KM75,"&lt;&gt;")=0,"",SUMIF('English Scores- Leveled papers'!$H$4:$KM$4,BM$3,'English Scores- Leveled papers'!$H75:$KM75)))</f>
        <is>
          <t/>
        </is>
      </c>
      <c r="BN73" s="319" t="inlineStr">
        <f aca="false">IF($B73="","",IF(COUNTIFS('English Scores- Leveled papers'!$H$4:$KM$4,BN$3,'English Scores- Leveled papers'!$H75:$KM75,"&lt;&gt;")=0,"",SUMIF('English Scores- Leveled papers'!$H$4:$KM$4,BN$3,'English Scores- Leveled papers'!$H75:$KM75)))</f>
        <is>
          <t/>
        </is>
      </c>
      <c r="BO73" s="319" t="inlineStr">
        <f aca="false">IF($B73="","",IF(COUNTIFS('English Scores- Leveled papers'!$H$4:$KM$4,BO$3,'English Scores- Leveled papers'!$H75:$KM75,"&lt;&gt;")=0,"",SUMIF('English Scores- Leveled papers'!$H$4:$KM$4,BO$3,'English Scores- Leveled papers'!$H75:$KM75)))</f>
        <is>
          <t/>
        </is>
      </c>
      <c r="BP73" s="319" t="inlineStr">
        <f aca="false">IF($B73="","",IF(COUNTIFS('English Scores- Leveled papers'!$H$4:$KM$4,BP$3,'English Scores- Leveled papers'!$H75:$KM75,"&lt;&gt;")=0,"",SUMIF('English Scores- Leveled papers'!$H$4:$KM$4,BP$3,'English Scores- Leveled papers'!$H75:$KM75)))</f>
        <is>
          <t/>
        </is>
      </c>
      <c r="BQ73" s="319" t="inlineStr">
        <f aca="false">IF($B73="","",IF(COUNTIFS('English Scores- Leveled papers'!$H$4:$KM$4,BQ$3,'English Scores- Leveled papers'!$H75:$KM75,"&lt;&gt;")=0,"",SUMIF('English Scores- Leveled papers'!$H$4:$KM$4,BQ$3,'English Scores- Leveled papers'!$H75:$KM75)))</f>
        <is>
          <t/>
        </is>
      </c>
      <c r="BR73" s="319" t="inlineStr">
        <f aca="false">IF($B73="","",IF(COUNTIFS('English Scores- Leveled papers'!$H$4:$KM$4,BR$3,'English Scores- Leveled papers'!$H75:$KM75,"&lt;&gt;")=0,"",SUMIF('English Scores- Leveled papers'!$H$4:$KM$4,BR$3,'English Scores- Leveled papers'!$H75:$KM75)))</f>
        <is>
          <t/>
        </is>
      </c>
      <c r="BS73" s="319" t="inlineStr">
        <f aca="false">IF($B73="","",IF(COUNTIFS('English Scores- Leveled papers'!$H$4:$KM$4,BS$3,'English Scores- Leveled papers'!$H75:$KM75,"&lt;&gt;")=0,"",SUMIF('English Scores- Leveled papers'!$H$4:$KM$4,BS$3,'English Scores- Leveled papers'!$H75:$KM75)))</f>
        <is>
          <t/>
        </is>
      </c>
      <c r="BT73" s="319" t="inlineStr">
        <f aca="false">IF($B73="","",IF(COUNTIFS('English Scores- Leveled papers'!$H$4:$KM$4,BT$3,'English Scores- Leveled papers'!$H75:$KM75,"&lt;&gt;")=0,"",SUMIF('English Scores- Leveled papers'!$H$4:$KM$4,BT$3,'English Scores- Leveled papers'!$H75:$KM75)))</f>
        <is>
          <t/>
        </is>
      </c>
      <c r="BU73" s="319" t="inlineStr">
        <f aca="false">IF($B73="","",IF(COUNTIFS('English Scores- Leveled papers'!$H$4:$KM$4,BU$3,'English Scores- Leveled papers'!$H75:$KM75,"&lt;&gt;")=0,"",SUMIF('English Scores- Leveled papers'!$H$4:$KM$4,BU$3,'English Scores- Leveled papers'!$H75:$KM75)))</f>
        <is>
          <t/>
        </is>
      </c>
      <c r="BV73" s="319" t="inlineStr">
        <f aca="false">IF($B73="","",IF(COUNTIFS('English Scores- Leveled papers'!$H$4:$KM$4,BV$3,'English Scores- Leveled papers'!$H75:$KM75,"&lt;&gt;")=0,"",SUMIF('English Scores- Leveled papers'!$H$4:$KM$4,BV$3,'English Scores- Leveled papers'!$H75:$KM75)))</f>
        <is>
          <t/>
        </is>
      </c>
      <c r="BW73" s="319" t="inlineStr">
        <f aca="false">IF($B73="","",IF(COUNTIFS('English Scores- Leveled papers'!$H$4:$KM$4,BW$3,'English Scores- Leveled papers'!$H75:$KM75,"&lt;&gt;")=0,"",SUMIF('English Scores- Leveled papers'!$H$4:$KM$4,BW$3,'English Scores- Leveled papers'!$H75:$KM75)))</f>
        <is>
          <t/>
        </is>
      </c>
      <c r="BX73" s="319" t="inlineStr">
        <f aca="false">IF($B73="","",IF(COUNTIFS('English Scores- Leveled papers'!$H$4:$KM$4,BX$3,'English Scores- Leveled papers'!$H75:$KM75,"&lt;&gt;")=0,"",SUMIF('English Scores- Leveled papers'!$H$4:$KM$4,BX$3,'English Scores- Leveled papers'!$H75:$KM75)))</f>
        <is>
          <t/>
        </is>
      </c>
      <c r="BY73" s="319" t="inlineStr">
        <f aca="false">IF($B73="","",IF(COUNTIFS('English Scores- Leveled papers'!$H$4:$KM$4,BY$3,'English Scores- Leveled papers'!$H75:$KM75,"&lt;&gt;")=0,"",SUMIF('English Scores- Leveled papers'!$H$4:$KM$4,BY$3,'English Scores- Leveled papers'!$H75:$KM75)))</f>
        <is>
          <t/>
        </is>
      </c>
      <c r="BZ73" s="319" t="inlineStr">
        <f aca="false">IF($B73="","",IF(COUNTIFS('English Scores- Leveled papers'!$H$4:$KM$4,BZ$3,'English Scores- Leveled papers'!$H75:$KM75,"&lt;&gt;")=0,"",SUMIF('English Scores- Leveled papers'!$H$4:$KM$4,BZ$3,'English Scores- Leveled papers'!$H75:$KM75)))</f>
        <is>
          <t/>
        </is>
      </c>
      <c r="CA73" s="319" t="inlineStr">
        <f aca="false">IF($B73="","",IF(COUNTIFS('English Scores- Leveled papers'!$H$4:$KM$4,CA$3,'English Scores- Leveled papers'!$H75:$KM75,"&lt;&gt;")=0,"",SUMIF('English Scores- Leveled papers'!$H$4:$KM$4,CA$3,'English Scores- Leveled papers'!$H75:$KM75)))</f>
        <is>
          <t/>
        </is>
      </c>
      <c r="CB73" s="319" t="inlineStr">
        <f aca="false">IF($B73="","",IF(COUNTIFS('English Scores- Leveled papers'!$H$4:$KM$4,CB$3,'English Scores- Leveled papers'!$H75:$KM75,"&lt;&gt;")=0,"",SUMIF('English Scores- Leveled papers'!$H$4:$KM$4,CB$3,'English Scores- Leveled papers'!$H75:$KM75)))</f>
        <is>
          <t/>
        </is>
      </c>
      <c r="CC73" s="319" t="inlineStr">
        <f aca="false">IF($B73="","",IF(COUNTIFS('English Scores- Leveled papers'!$H$4:$KM$4,CC$3,'English Scores- Leveled papers'!$H75:$KM75,"&lt;&gt;")=0,"",SUMIF('English Scores- Leveled papers'!$H$4:$KM$4,CC$3,'English Scores- Leveled papers'!$H75:$KM75)))</f>
        <is>
          <t/>
        </is>
      </c>
      <c r="CD73" s="319" t="inlineStr">
        <f aca="false">IF($B73="","",IF(COUNTIFS('English Scores- Leveled papers'!$H$4:$KM$4,CD$3,'English Scores- Leveled papers'!$H75:$KM75,"&lt;&gt;")=0,"",SUMIF('English Scores- Leveled papers'!$H$4:$KM$4,CD$3,'English Scores- Leveled papers'!$H75:$KM75)))</f>
        <is>
          <t/>
        </is>
      </c>
      <c r="CE73" s="319" t="inlineStr">
        <f aca="false">IF($B73="","",IF(COUNTIFS('English Scores- Leveled papers'!$H$4:$KM$4,CE$3,'English Scores- Leveled papers'!$H75:$KM75,"&lt;&gt;")=0,"",SUMIF('English Scores- Leveled papers'!$H$4:$KM$4,CE$3,'English Scores- Leveled papers'!$H75:$KM75)))</f>
        <is>
          <t/>
        </is>
      </c>
      <c r="CF73" s="319" t="inlineStr">
        <f aca="false">IF($B73="","",IF(COUNTIFS('English Scores- Leveled papers'!$H$4:$KM$4,CF$3,'English Scores- Leveled papers'!$H75:$KM75,"&lt;&gt;")=0,"",SUMIF('English Scores- Leveled papers'!$H$4:$KM$4,CF$3,'English Scores- Leveled papers'!$H75:$KM75)))</f>
        <is>
          <t/>
        </is>
      </c>
      <c r="CG73" s="319" t="inlineStr">
        <f aca="false">IF($B73="","",IF(COUNTIFS('English Scores- Leveled papers'!$H$4:$KM$4,CG$3,'English Scores- Leveled papers'!$H75:$KM75,"&lt;&gt;")=0,"",SUMIF('English Scores- Leveled papers'!$H$4:$KM$4,CG$3,'English Scores- Leveled papers'!$H75:$KM75)))</f>
        <is>
          <t/>
        </is>
      </c>
      <c r="CH73" s="319" t="inlineStr">
        <f aca="false">IF($B73="","",IF(COUNTIFS('English Scores- Leveled papers'!$H$4:$KM$4,CH$3,'English Scores- Leveled papers'!$H75:$KM75,"&lt;&gt;")=0,"",SUMIF('English Scores- Leveled papers'!$H$4:$KM$4,CH$3,'English Scores- Leveled papers'!$H75:$KM75)))</f>
        <is>
          <t/>
        </is>
      </c>
      <c r="CI73" s="319" t="inlineStr">
        <f aca="false">IF($B73="","",IF(COUNTIFS('English Scores- Leveled papers'!$H$4:$KM$4,CI$3,'English Scores- Leveled papers'!$H75:$KM75,"&lt;&gt;")=0,"",SUMIF('English Scores- Leveled papers'!$H$4:$KM$4,CI$3,'English Scores- Leveled papers'!$H75:$KM75)))</f>
        <is>
          <t/>
        </is>
      </c>
      <c r="CJ73" s="319" t="inlineStr">
        <f aca="false">IF($B73="","",IF(COUNTIFS('English Scores- Leveled papers'!$H$4:$KM$4,CJ$3,'English Scores- Leveled papers'!$H75:$KM75,"&lt;&gt;")=0,"",SUMIF('English Scores- Leveled papers'!$H$4:$KM$4,CJ$3,'English Scores- Leveled papers'!$H75:$KM75)))</f>
        <is>
          <t/>
        </is>
      </c>
      <c r="CK73" s="319" t="inlineStr">
        <f aca="false">IF($B73="","",IF(COUNTIFS('English Scores- Leveled papers'!$H$4:$KM$4,CK$3,'English Scores- Leveled papers'!$H75:$KM75,"&lt;&gt;")=0,"",SUMIF('English Scores- Leveled papers'!$H$4:$KM$4,CK$3,'English Scores- Leveled papers'!$H75:$KM75)))</f>
        <is>
          <t/>
        </is>
      </c>
      <c r="CL73" s="319" t="inlineStr">
        <f aca="false">IF($B73="","",IF(COUNTIFS('English Scores- Leveled papers'!$H$4:$KM$4,CL$3,'English Scores- Leveled papers'!$H75:$KM75,"&lt;&gt;")=0,"",SUMIF('English Scores- Leveled papers'!$H$4:$KM$4,CL$3,'English Scores- Leveled papers'!$H75:$KM75)))</f>
        <is>
          <t/>
        </is>
      </c>
      <c r="CM73" s="319" t="inlineStr">
        <f aca="false">IF($B73="","",IF(COUNTIFS('English Scores- Leveled papers'!$H$4:$KM$4,CM$3,'English Scores- Leveled papers'!$H75:$KM75,"&lt;&gt;")=0,"",SUMIF('English Scores- Leveled papers'!$H$4:$KM$4,CM$3,'English Scores- Leveled papers'!$H75:$KM75)))</f>
        <is>
          <t/>
        </is>
      </c>
      <c r="CN73" s="319" t="inlineStr">
        <f aca="false">IF($B73="","",IF(COUNTIFS('English Scores- Leveled papers'!$H$4:$KM$4,CN$3,'English Scores- Leveled papers'!$H75:$KM75,"&lt;&gt;")=0,"",SUMIF('English Scores- Leveled papers'!$H$4:$KM$4,CN$3,'English Scores- Leveled papers'!$H75:$KM75)))</f>
        <is>
          <t/>
        </is>
      </c>
      <c r="CO73" s="319" t="inlineStr">
        <f aca="false">IF($B73="","",IF(COUNTIFS('English Scores- Leveled papers'!$H$4:$KM$4,CO$3,'English Scores- Leveled papers'!$H75:$KM75,"&lt;&gt;")=0,"",SUMIF('English Scores- Leveled papers'!$H$4:$KM$4,CO$3,'English Scores- Leveled papers'!$H75:$KM75)))</f>
        <is>
          <t/>
        </is>
      </c>
      <c r="CP73" s="319" t="inlineStr">
        <f aca="false">IF($B73="","",IF(COUNTIFS('English Scores- Leveled papers'!$H$4:$KM$4,CP$3,'English Scores- Leveled papers'!$H75:$KM75,"&lt;&gt;")=0,"",SUMIF('English Scores- Leveled papers'!$H$4:$KM$4,CP$3,'English Scores- Leveled papers'!$H75:$KM75)))</f>
        <is>
          <t/>
        </is>
      </c>
      <c r="CQ73" s="319" t="inlineStr">
        <f aca="false">IF($B73="","",IF(COUNTIFS('English Scores- Leveled papers'!$H$4:$KM$4,CQ$3,'English Scores- Leveled papers'!$H75:$KM75,"&lt;&gt;")=0,"",SUMIF('English Scores- Leveled papers'!$H$4:$KM$4,CQ$3,'English Scores- Leveled papers'!$H75:$KM75)))</f>
        <is>
          <t/>
        </is>
      </c>
      <c r="CR73" s="319" t="inlineStr">
        <f aca="false">IF($B73="","",IF(COUNTIFS('English Scores- Leveled papers'!$H$4:$KM$4,CR$3,'English Scores- Leveled papers'!$H75:$KM75,"&lt;&gt;")=0,"",SUMIF('English Scores- Leveled papers'!$H$4:$KM$4,CR$3,'English Scores- Leveled papers'!$H75:$KM75)))</f>
        <is>
          <t/>
        </is>
      </c>
      <c r="CS73" s="319" t="inlineStr">
        <f aca="false">IF($B73="","",IF(COUNTIFS('English Scores- Leveled papers'!$H$4:$KM$4,CS$3,'English Scores- Leveled papers'!$H75:$KM75,"&lt;&gt;")=0,"",SUMIF('English Scores- Leveled papers'!$H$4:$KM$4,CS$3,'English Scores- Leveled papers'!$H75:$KM75)))</f>
        <is>
          <t/>
        </is>
      </c>
      <c r="CT73" s="319" t="inlineStr">
        <f aca="false">IF($B73="","",IF(COUNTIFS('English Scores- Leveled papers'!$H$4:$KM$4,CT$3,'English Scores- Leveled papers'!$H75:$KM75,"&lt;&gt;")=0,"",SUMIF('English Scores- Leveled papers'!$H$4:$KM$4,CT$3,'English Scores- Leveled papers'!$H75:$KM75)))</f>
        <is>
          <t/>
        </is>
      </c>
      <c r="CU73" s="319" t="inlineStr">
        <f aca="false">IF($B73="","",IF(COUNTIFS('English Scores- Leveled papers'!$H$4:$KM$4,CU$3,'English Scores- Leveled papers'!$H75:$KM75,"&lt;&gt;")=0,"",SUMIF('English Scores- Leveled papers'!$H$4:$KM$4,CU$3,'English Scores- Leveled papers'!$H75:$KM75)))</f>
        <is>
          <t/>
        </is>
      </c>
      <c r="CV73" s="319" t="inlineStr">
        <f aca="false">IF($B73="","",IF(COUNTIFS('English Scores- Leveled papers'!$H$4:$KM$4,CV$3,'English Scores- Leveled papers'!$H75:$KM75,"&lt;&gt;")=0,"",SUMIF('English Scores- Leveled papers'!$H$4:$KM$4,CV$3,'English Scores- Leveled papers'!$H75:$KM75)))</f>
        <is>
          <t/>
        </is>
      </c>
      <c r="CW73" s="319" t="inlineStr">
        <f aca="false">IF($B73="","",IF(COUNTIFS('English Scores- Leveled papers'!$H$4:$KM$4,CW$3,'English Scores- Leveled papers'!$H75:$KM75,"&lt;&gt;")=0,"",SUMIF('English Scores- Leveled papers'!$H$4:$KM$4,CW$3,'English Scores- Leveled papers'!$H75:$KM75)))</f>
        <is>
          <t/>
        </is>
      </c>
      <c r="CX73" s="319" t="inlineStr">
        <f aca="false">IF($B73="","",IF(COUNTIFS('English Scores- Leveled papers'!$H$4:$KM$4,CX$3,'English Scores- Leveled papers'!$H75:$KM75,"&lt;&gt;")=0,"",SUMIF('English Scores- Leveled papers'!$H$4:$KM$4,CX$3,'English Scores- Leveled papers'!$H75:$KM75)))</f>
        <is>
          <t/>
        </is>
      </c>
      <c r="CY73" s="319" t="inlineStr">
        <f aca="false">IF($B73="","",IF(COUNTIFS('English Scores- Leveled papers'!$H$4:$KM$4,CY$3,'English Scores- Leveled papers'!$H75:$KM75,"&lt;&gt;")=0,"",SUMIF('English Scores- Leveled papers'!$H$4:$KM$4,CY$3,'English Scores- Leveled papers'!$H75:$KM75)))</f>
        <is>
          <t/>
        </is>
      </c>
      <c r="CZ73" s="319" t="inlineStr">
        <f aca="false">IF($B73="","",IF(COUNTIFS('English Scores- Leveled papers'!$H$4:$KM$4,CZ$3,'English Scores- Leveled papers'!$H75:$KM75,"&lt;&gt;")=0,"",SUMIF('English Scores- Leveled papers'!$H$4:$KM$4,CZ$3,'English Scores- Leveled papers'!$H75:$KM75)))</f>
        <is>
          <t/>
        </is>
      </c>
      <c r="DA73" s="319" t="inlineStr">
        <f aca="false">IF($B73="","",IF(COUNTIFS('English Scores- Leveled papers'!$H$4:$KM$4,DA$3,'English Scores- Leveled papers'!$H75:$KM75,"&lt;&gt;")=0,"",SUMIF('English Scores- Leveled papers'!$H$4:$KM$4,DA$3,'English Scores- Leveled papers'!$H75:$KM75)))</f>
        <is>
          <t/>
        </is>
      </c>
      <c r="DB73" s="319" t="inlineStr">
        <f aca="false">IF($B73="","",IF(COUNTIFS('English Scores- Leveled papers'!$H$4:$KM$4,DB$3,'English Scores- Leveled papers'!$H75:$KM75,"&lt;&gt;")=0,"",SUMIF('English Scores- Leveled papers'!$H$4:$KM$4,DB$3,'English Scores- Leveled papers'!$H75:$KM75)))</f>
        <is>
          <t/>
        </is>
      </c>
      <c r="DC73" s="319" t="inlineStr">
        <f aca="false">IF($B73="","",IF(COUNTIFS('English Scores- Leveled papers'!$H$4:$KM$4,DC$3,'English Scores- Leveled papers'!$H75:$KM75,"&lt;&gt;")=0,"",SUMIF('English Scores- Leveled papers'!$H$4:$KM$4,DC$3,'English Scores- Leveled papers'!$H75:$KM75)))</f>
        <is>
          <t/>
        </is>
      </c>
      <c r="DD73" s="319" t="inlineStr">
        <f aca="false">IF($B73="","",IF(COUNTIFS('English Scores- Leveled papers'!$H$4:$KM$4,DD$3,'English Scores- Leveled papers'!$H75:$KM75,"&lt;&gt;")=0,"",SUMIF('English Scores- Leveled papers'!$H$4:$KM$4,DD$3,'English Scores- Leveled papers'!$H75:$KM75)))</f>
        <is>
          <t/>
        </is>
      </c>
      <c r="DE73" s="319" t="inlineStr">
        <f aca="false">IF($B73="","",IF(COUNTIFS('English Scores- Leveled papers'!$H$4:$KM$4,DE$3,'English Scores- Leveled papers'!$H75:$KM75,"&lt;&gt;")=0,"",SUMIF('English Scores- Leveled papers'!$H$4:$KM$4,DE$3,'English Scores- Leveled papers'!$H75:$KM75)))</f>
        <is>
          <t/>
        </is>
      </c>
      <c r="DF73" s="319" t="inlineStr">
        <f aca="false">IF($B73="","",IF(COUNTIFS('English Scores- Leveled papers'!$H$4:$KM$4,DF$3,'English Scores- Leveled papers'!$H75:$KM75,"&lt;&gt;")=0,"",SUMIF('English Scores- Leveled papers'!$H$4:$KM$4,DF$3,'English Scores- Leveled papers'!$H75:$KM75)))</f>
        <is>
          <t/>
        </is>
      </c>
      <c r="DG73" s="319" t="inlineStr">
        <f aca="false">IF($B73="","",IF(COUNTIFS('English Scores- Leveled papers'!$H$4:$KM$4,DG$3,'English Scores- Leveled papers'!$H75:$KM75,"&lt;&gt;")=0,"",SUMIF('English Scores- Leveled papers'!$H$4:$KM$4,DG$3,'English Scores- Leveled papers'!$H75:$KM75)))</f>
        <is>
          <t/>
        </is>
      </c>
      <c r="DH73" s="319" t="inlineStr">
        <f aca="false">IF($B73="","",IF(COUNTIFS('English Scores- Leveled papers'!$H$4:$KM$4,DH$3,'English Scores- Leveled papers'!$H75:$KM75,"&lt;&gt;")=0,"",SUMIF('English Scores- Leveled papers'!$H$4:$KM$4,DH$3,'English Scores- Leveled papers'!$H75:$KM75)))</f>
        <is>
          <t/>
        </is>
      </c>
      <c r="DI73" s="319" t="inlineStr">
        <f aca="false">IF($B73="","",IF(COUNTIFS('English Scores- Leveled papers'!$H$4:$KM$4,DI$3,'English Scores- Leveled papers'!$H75:$KM75,"&lt;&gt;")=0,"",SUMIF('English Scores- Leveled papers'!$H$4:$KM$4,DI$3,'English Scores- Leveled papers'!$H75:$KM75)))</f>
        <is>
          <t/>
        </is>
      </c>
      <c r="DJ73" s="319" t="inlineStr">
        <f aca="false">IF($B73="","",IF(COUNTIFS('English Scores- Leveled papers'!$H$4:$KM$4,DJ$3,'English Scores- Leveled papers'!$H75:$KM75,"&lt;&gt;")=0,"",SUMIF('English Scores- Leveled papers'!$H$4:$KM$4,DJ$3,'English Scores- Leveled papers'!$H75:$KM75)))</f>
        <is>
          <t/>
        </is>
      </c>
      <c r="DK73" s="319" t="inlineStr">
        <f aca="false">IF($B73="","",IF(COUNTIFS('English Scores- Leveled papers'!$H$4:$KM$4,DK$3,'English Scores- Leveled papers'!$H75:$KM75,"&lt;&gt;")=0,"",SUMIF('English Scores- Leveled papers'!$H$4:$KM$4,DK$3,'English Scores- Leveled papers'!$H75:$KM75)))</f>
        <is>
          <t/>
        </is>
      </c>
      <c r="DL73" s="319" t="inlineStr">
        <f aca="false">IF($B73="","",IF(COUNTIFS('English Scores- Leveled papers'!$H$4:$KM$4,DL$3,'English Scores- Leveled papers'!$H75:$KM75,"&lt;&gt;")=0,"",SUMIF('English Scores- Leveled papers'!$H$4:$KM$4,DL$3,'English Scores- Leveled papers'!$H75:$KM75)))</f>
        <is>
          <t/>
        </is>
      </c>
      <c r="DM73" s="319" t="inlineStr">
        <f aca="false">IF($B73="","",IF(COUNTIFS('English Scores- Leveled papers'!$H$4:$KM$4,DM$3,'English Scores- Leveled papers'!$H75:$KM75,"&lt;&gt;")=0,"",SUMIF('English Scores- Leveled papers'!$H$4:$KM$4,DM$3,'English Scores- Leveled papers'!$H75:$KM75)))</f>
        <is>
          <t/>
        </is>
      </c>
      <c r="DN73" s="319" t="inlineStr">
        <f aca="false">IF($B73="","",IF(COUNTIFS('English Scores- Leveled papers'!$H$4:$KM$4,DN$3,'English Scores- Leveled papers'!$H75:$KM75,"&lt;&gt;")=0,"",SUMIF('English Scores- Leveled papers'!$H$4:$KM$4,DN$3,'English Scores- Leveled papers'!$H75:$KM75)))</f>
        <is>
          <t/>
        </is>
      </c>
      <c r="DO73" s="319" t="inlineStr">
        <f aca="false">IF($B73="","",IF(COUNTIFS('English Scores- Leveled papers'!$H$4:$KM$4,DO$3,'English Scores- Leveled papers'!$H75:$KM75,"&lt;&gt;")=0,"",SUMIF('English Scores- Leveled papers'!$H$4:$KM$4,DO$3,'English Scores- Leveled papers'!$H75:$KM75)))</f>
        <is>
          <t/>
        </is>
      </c>
      <c r="DP73" s="319" t="inlineStr">
        <f aca="false">IF($B73="","",IF(COUNTIFS('English Scores- Leveled papers'!$H$4:$KM$4,DP$3,'English Scores- Leveled papers'!$H75:$KM75,"&lt;&gt;")=0,"",SUMIF('English Scores- Leveled papers'!$H$4:$KM$4,DP$3,'English Scores- Leveled papers'!$H75:$KM75)))</f>
        <is>
          <t/>
        </is>
      </c>
      <c r="DQ73" s="320" t="inlineStr">
        <f aca="false">IF($B73="","",IF(COUNTIFS('English Scores- Leveled papers'!$H$4:$KM$4,DQ$3,'English Scores- Leveled papers'!$H75:$KM75,"&lt;&gt;")=0,"",SUMIF('English Scores- Leveled papers'!$H$4:$KM$4,DQ$3,'English Scores- Leveled papers'!$H75:$KM75)))</f>
        <is>
          <t/>
        </is>
      </c>
      <c r="DR73" s="321" t="inlineStr">
        <f aca="false">IF('Cover Sheet'!$AC$6="6th", 'Eng GLA 6th, 7th, 8th'!D76, "")</f>
        <is>
          <t/>
        </is>
      </c>
      <c r="DU73" s="319" t="inlineStr">
        <f aca="false">IF($B73="","",IF(COUNTIFS('Eng GLA 6th, 7th, 8th'!$E$4:$DV$4,DU$3,'Eng GLA 6th, 7th, 8th'!$E76:$DV76,"&lt;&gt;")=0,"",SUMIF('Eng GLA 6th, 7th, 8th'!$E$4:$DV$4,DU$3,'Eng GLA 6th, 7th, 8th'!$E76:$DV76)))</f>
        <is>
          <t/>
        </is>
      </c>
      <c r="DV73" s="319" t="inlineStr">
        <f aca="false">IF($B73="","",IF(COUNTIFS('Eng GLA 6th, 7th, 8th'!$E$4:$DV$4,DV$3,'Eng GLA 6th, 7th, 8th'!$E76:$DV76,"&lt;&gt;")=0,"",SUMIF('Eng GLA 6th, 7th, 8th'!$E$4:$DV$4,DV$3,'Eng GLA 6th, 7th, 8th'!$E76:$DV76)))</f>
        <is>
          <t/>
        </is>
      </c>
      <c r="DW73" s="319" t="inlineStr">
        <f aca="false">IF($B73="","",IF(COUNTIFS('Eng GLA 6th, 7th, 8th'!$E$4:$DV$4,DW$3,'Eng GLA 6th, 7th, 8th'!$E76:$DV76,"&lt;&gt;")=0,"",SUMIF('Eng GLA 6th, 7th, 8th'!$E$4:$DV$4,DW$3,'Eng GLA 6th, 7th, 8th'!$E76:$DV76)))</f>
        <is>
          <t/>
        </is>
      </c>
      <c r="DX73" s="319" t="inlineStr">
        <f aca="false">IF($B73="","",IF(COUNTIFS('Eng GLA 6th, 7th, 8th'!$E$4:$DV$4,DX$3,'Eng GLA 6th, 7th, 8th'!$E76:$DV76,"&lt;&gt;")=0,"",SUMIF('Eng GLA 6th, 7th, 8th'!$E$4:$DV$4,DX$3,'Eng GLA 6th, 7th, 8th'!$E76:$DV76)))</f>
        <is>
          <t/>
        </is>
      </c>
      <c r="DY73" s="319" t="inlineStr">
        <f aca="false">IF($B73="","",IF(COUNTIFS('Eng GLA 6th, 7th, 8th'!$E$4:$DV$4,DY$3,'Eng GLA 6th, 7th, 8th'!$E76:$DV76,"&lt;&gt;")=0,"",SUMIF('Eng GLA 6th, 7th, 8th'!$E$4:$DV$4,DY$3,'Eng GLA 6th, 7th, 8th'!$E76:$DV76)))</f>
        <is>
          <t/>
        </is>
      </c>
      <c r="DZ73" s="319" t="inlineStr">
        <f aca="false">IF($B73="","",IF(COUNTIFS('Eng GLA 6th, 7th, 8th'!$E$4:$DV$4,DZ$3,'Eng GLA 6th, 7th, 8th'!$E76:$DV76,"&lt;&gt;")=0,"",SUMIF('Eng GLA 6th, 7th, 8th'!$E$4:$DV$4,DZ$3,'Eng GLA 6th, 7th, 8th'!$E76:$DV76)))</f>
        <is>
          <t/>
        </is>
      </c>
      <c r="EA73" s="319" t="inlineStr">
        <f aca="false">IF($B73="","",IF(COUNTIFS('Eng GLA 6th, 7th, 8th'!$E$4:$DV$4,EA$3,'Eng GLA 6th, 7th, 8th'!$E76:$DV76,"&lt;&gt;")=0,"",SUMIF('Eng GLA 6th, 7th, 8th'!$E$4:$DV$4,EA$3,'Eng GLA 6th, 7th, 8th'!$E76:$DV76)))</f>
        <is>
          <t/>
        </is>
      </c>
      <c r="EB73" s="319" t="inlineStr">
        <f aca="false">IF($B73="","",IF(COUNTIFS('Eng GLA 6th, 7th, 8th'!$E$4:$DV$4,EB$3,'Eng GLA 6th, 7th, 8th'!$E76:$DV76,"&lt;&gt;")=0,"",SUMIF('Eng GLA 6th, 7th, 8th'!$E$4:$DV$4,EB$3,'Eng GLA 6th, 7th, 8th'!$E76:$DV76)))</f>
        <is>
          <t/>
        </is>
      </c>
      <c r="EC73" s="319" t="inlineStr">
        <f aca="false">IF($B73="","",IF(COUNTIFS('Eng GLA 6th, 7th, 8th'!$E$4:$DV$4,EC$3,'Eng GLA 6th, 7th, 8th'!$E76:$DV76,"&lt;&gt;")=0,"",SUMIF('Eng GLA 6th, 7th, 8th'!$E$4:$DV$4,EC$3,'Eng GLA 6th, 7th, 8th'!$E76:$DV76)))</f>
        <is>
          <t/>
        </is>
      </c>
      <c r="ED73" s="319" t="inlineStr">
        <f aca="false">IF($B73="","",IF(COUNTIFS('Eng GLA 6th, 7th, 8th'!$E$4:$DV$4,ED$3,'Eng GLA 6th, 7th, 8th'!$E76:$DV76,"&lt;&gt;")=0,"",SUMIF('Eng GLA 6th, 7th, 8th'!$E$4:$DV$4,ED$3,'Eng GLA 6th, 7th, 8th'!$E76:$DV76)))</f>
        <is>
          <t/>
        </is>
      </c>
      <c r="EE73" s="319" t="inlineStr">
        <f aca="false">IF($B73="","",IF(COUNTIFS('Eng GLA 6th, 7th, 8th'!$E$4:$DV$4,EE$3,'Eng GLA 6th, 7th, 8th'!$E76:$DV76,"&lt;&gt;")=0,"",SUMIF('Eng GLA 6th, 7th, 8th'!$E$4:$DV$4,EE$3,'Eng GLA 6th, 7th, 8th'!$E76:$DV76)))</f>
        <is>
          <t/>
        </is>
      </c>
      <c r="EF73" s="319" t="inlineStr">
        <f aca="false">IF($B73="","",IF(COUNTIFS('Eng GLA 6th, 7th, 8th'!$E$4:$DV$4,EF$3,'Eng GLA 6th, 7th, 8th'!$E76:$DV76,"&lt;&gt;")=0,"",SUMIF('Eng GLA 6th, 7th, 8th'!$E$4:$DV$4,EF$3,'Eng GLA 6th, 7th, 8th'!$E76:$DV76)))</f>
        <is>
          <t/>
        </is>
      </c>
      <c r="EG73" s="319" t="inlineStr">
        <f aca="false">IF($B73="","",IF(COUNTIFS('Eng GLA 6th, 7th, 8th'!$E$4:$DV$4,EG$3,'Eng GLA 6th, 7th, 8th'!$E76:$DV76,"&lt;&gt;")=0,"",SUMIF('Eng GLA 6th, 7th, 8th'!$E$4:$DV$4,EG$3,'Eng GLA 6th, 7th, 8th'!$E76:$DV76)))</f>
        <is>
          <t/>
        </is>
      </c>
      <c r="EH73" s="319" t="inlineStr">
        <f aca="false">IF($B73="","",IF(COUNTIFS('Eng GLA 6th, 7th, 8th'!$E$4:$DV$4,EH$3,'Eng GLA 6th, 7th, 8th'!$E76:$DV76,"&lt;&gt;")=0,"",SUMIF('Eng GLA 6th, 7th, 8th'!$E$4:$DV$4,EH$3,'Eng GLA 6th, 7th, 8th'!$E76:$DV76)))</f>
        <is>
          <t/>
        </is>
      </c>
      <c r="EI73" s="319" t="inlineStr">
        <f aca="false">IF($B73="","",IF(COUNTIFS('Eng GLA 6th, 7th, 8th'!$E$4:$DV$4,EI$3,'Eng GLA 6th, 7th, 8th'!$E76:$DV76,"&lt;&gt;")=0,"",SUMIF('Eng GLA 6th, 7th, 8th'!$E$4:$DV$4,EI$3,'Eng GLA 6th, 7th, 8th'!$E76:$DV76)))</f>
        <is>
          <t/>
        </is>
      </c>
      <c r="EJ73" s="322" t="inlineStr">
        <f aca="false">IF('Cover Sheet'!$AC$6="7th", 'Eng GLA 6th, 7th, 8th'!AQ76, "")</f>
        <is>
          <t/>
        </is>
      </c>
      <c r="EK73" s="319" t="inlineStr">
        <f aca="false">IF($B73="","",IF(COUNTIFS('Eng GLA 6th, 7th, 8th'!$E$4:$DV$4,EK$3,'Eng GLA 6th, 7th, 8th'!$E76:$DV76,"&lt;&gt;")=0,"",SUMIF('Eng GLA 6th, 7th, 8th'!$E$4:$DV$4,EK$3,'Eng GLA 6th, 7th, 8th'!$E76:$DV76)))</f>
        <is>
          <t/>
        </is>
      </c>
      <c r="EL73" s="319" t="inlineStr">
        <f aca="false">IF($B73="","",IF(COUNTIFS('Eng GLA 6th, 7th, 8th'!$E$4:$DV$4,EL$3,'Eng GLA 6th, 7th, 8th'!$E76:$DV76,"&lt;&gt;")=0,"",SUMIF('Eng GLA 6th, 7th, 8th'!$E$4:$DV$4,EL$3,'Eng GLA 6th, 7th, 8th'!$E76:$DV76)))</f>
        <is>
          <t/>
        </is>
      </c>
      <c r="EM73" s="319" t="inlineStr">
        <f aca="false">IF($B73="","",IF(COUNTIFS('Eng GLA 6th, 7th, 8th'!$E$4:$DV$4,EM$3,'Eng GLA 6th, 7th, 8th'!$E76:$DV76,"&lt;&gt;")=0,"",SUMIF('Eng GLA 6th, 7th, 8th'!$E$4:$DV$4,EM$3,'Eng GLA 6th, 7th, 8th'!$E76:$DV76)))</f>
        <is>
          <t/>
        </is>
      </c>
      <c r="EN73" s="319" t="inlineStr">
        <f aca="false">IF($B73="","",IF(COUNTIFS('Eng GLA 6th, 7th, 8th'!$E$4:$DV$4,EN$3,'Eng GLA 6th, 7th, 8th'!$E76:$DV76,"&lt;&gt;")=0,"",SUMIF('Eng GLA 6th, 7th, 8th'!$E$4:$DV$4,EN$3,'Eng GLA 6th, 7th, 8th'!$E76:$DV76)))</f>
        <is>
          <t/>
        </is>
      </c>
      <c r="EO73" s="319" t="inlineStr">
        <f aca="false">IF($B73="","",IF(COUNTIFS('Eng GLA 6th, 7th, 8th'!$E$4:$DV$4,EO$3,'Eng GLA 6th, 7th, 8th'!$E76:$DV76,"&lt;&gt;")=0,"",SUMIF('Eng GLA 6th, 7th, 8th'!$E$4:$DV$4,EO$3,'Eng GLA 6th, 7th, 8th'!$E76:$DV76)))</f>
        <is>
          <t/>
        </is>
      </c>
      <c r="EP73" s="319" t="inlineStr">
        <f aca="false">IF($B73="","",IF(COUNTIFS('Eng GLA 6th, 7th, 8th'!$E$4:$DV$4,EP$3,'Eng GLA 6th, 7th, 8th'!$E76:$DV76,"&lt;&gt;")=0,"",SUMIF('Eng GLA 6th, 7th, 8th'!$E$4:$DV$4,EP$3,'Eng GLA 6th, 7th, 8th'!$E76:$DV76)))</f>
        <is>
          <t/>
        </is>
      </c>
      <c r="EQ73" s="319" t="inlineStr">
        <f aca="false">IF($B73="","",IF(COUNTIFS('Eng GLA 6th, 7th, 8th'!$E$4:$DV$4,EQ$3,'Eng GLA 6th, 7th, 8th'!$E76:$DV76,"&lt;&gt;")=0,"",SUMIF('Eng GLA 6th, 7th, 8th'!$E$4:$DV$4,EQ$3,'Eng GLA 6th, 7th, 8th'!$E76:$DV76)))</f>
        <is>
          <t/>
        </is>
      </c>
      <c r="ER73" s="319" t="inlineStr">
        <f aca="false">IF($B73="","",IF(COUNTIFS('Eng GLA 6th, 7th, 8th'!$E$4:$DV$4,ER$3,'Eng GLA 6th, 7th, 8th'!$E76:$DV76,"&lt;&gt;")=0,"",SUMIF('Eng GLA 6th, 7th, 8th'!$E$4:$DV$4,ER$3,'Eng GLA 6th, 7th, 8th'!$E76:$DV76)))</f>
        <is>
          <t/>
        </is>
      </c>
      <c r="ES73" s="319" t="inlineStr">
        <f aca="false">IF($B73="","",IF(COUNTIFS('Eng GLA 6th, 7th, 8th'!$E$4:$DV$4,ES$3,'Eng GLA 6th, 7th, 8th'!$E76:$DV76,"&lt;&gt;")=0,"",SUMIF('Eng GLA 6th, 7th, 8th'!$E$4:$DV$4,ES$3,'Eng GLA 6th, 7th, 8th'!$E76:$DV76)))</f>
        <is>
          <t/>
        </is>
      </c>
      <c r="ET73" s="319" t="inlineStr">
        <f aca="false">IF($B73="","",IF(COUNTIFS('Eng GLA 6th, 7th, 8th'!$E$4:$DV$4,ET$3,'Eng GLA 6th, 7th, 8th'!$E76:$DV76,"&lt;&gt;")=0,"",SUMIF('Eng GLA 6th, 7th, 8th'!$E$4:$DV$4,ET$3,'Eng GLA 6th, 7th, 8th'!$E76:$DV76)))</f>
        <is>
          <t/>
        </is>
      </c>
      <c r="EU73" s="319" t="inlineStr">
        <f aca="false">IF($B73="","",IF(COUNTIFS('Eng GLA 6th, 7th, 8th'!$E$4:$DV$4,EU$3,'Eng GLA 6th, 7th, 8th'!$E76:$DV76,"&lt;&gt;")=0,"",SUMIF('Eng GLA 6th, 7th, 8th'!$E$4:$DV$4,EU$3,'Eng GLA 6th, 7th, 8th'!$E76:$DV76)))</f>
        <is>
          <t/>
        </is>
      </c>
      <c r="EV73" s="319" t="inlineStr">
        <f aca="false">IF($B73="","",IF(COUNTIFS('Eng GLA 6th, 7th, 8th'!$E$4:$DV$4,EV$3,'Eng GLA 6th, 7th, 8th'!$E76:$DV76,"&lt;&gt;")=0,"",SUMIF('Eng GLA 6th, 7th, 8th'!$E$4:$DV$4,EV$3,'Eng GLA 6th, 7th, 8th'!$E76:$DV76)))</f>
        <is>
          <t/>
        </is>
      </c>
      <c r="EW73" s="319" t="inlineStr">
        <f aca="false">IF($B73="","",IF(COUNTIFS('Eng GLA 6th, 7th, 8th'!$E$4:$DV$4,EW$3,'Eng GLA 6th, 7th, 8th'!$E76:$DV76,"&lt;&gt;")=0,"",SUMIF('Eng GLA 6th, 7th, 8th'!$E$4:$DV$4,EW$3,'Eng GLA 6th, 7th, 8th'!$E76:$DV76)))</f>
        <is>
          <t/>
        </is>
      </c>
      <c r="EX73" s="319" t="inlineStr">
        <f aca="false">IF($B73="","",IF(COUNTIFS('Eng GLA 6th, 7th, 8th'!$E$4:$DV$4,EX$3,'Eng GLA 6th, 7th, 8th'!$E76:$DV76,"&lt;&gt;")=0,"",SUMIF('Eng GLA 6th, 7th, 8th'!$E$4:$DV$4,EX$3,'Eng GLA 6th, 7th, 8th'!$E76:$DV76)))</f>
        <is>
          <t/>
        </is>
      </c>
      <c r="EY73" s="319" t="inlineStr">
        <f aca="false">IF($B73="","",IF(COUNTIFS('Eng GLA 6th, 7th, 8th'!$E$4:$DV$4,EY$3,'Eng GLA 6th, 7th, 8th'!$E76:$DV76,"&lt;&gt;")=0,"",SUMIF('Eng GLA 6th, 7th, 8th'!$E$4:$DV$4,EY$3,'Eng GLA 6th, 7th, 8th'!$E76:$DV76)))</f>
        <is>
          <t/>
        </is>
      </c>
      <c r="EZ73" s="322" t="inlineStr">
        <f aca="false">IF('Cover Sheet'!$AC$6="8th", 'Eng GLA 6th, 7th, 8th'!CG76, "")</f>
        <is>
          <t/>
        </is>
      </c>
      <c r="FA73" s="319" t="inlineStr">
        <f aca="false">IF($B73="","",IF(COUNTIFS('Eng GLA 6th, 7th, 8th'!$E$4:$DV$4,FA$3,'Eng GLA 6th, 7th, 8th'!$E76:$DV76,"&lt;&gt;")=0,"",SUMIF('Eng GLA 6th, 7th, 8th'!$E$4:$DV$4,FA$3,'Eng GLA 6th, 7th, 8th'!$E76:$DV76)))</f>
        <is>
          <t/>
        </is>
      </c>
      <c r="FB73" s="319" t="inlineStr">
        <f aca="false">IF($B73="","",IF(COUNTIFS('Eng GLA 6th, 7th, 8th'!$E$4:$DV$4,FB$3,'Eng GLA 6th, 7th, 8th'!$E76:$DV76,"&lt;&gt;")=0,"",SUMIF('Eng GLA 6th, 7th, 8th'!$E$4:$DV$4,FB$3,'Eng GLA 6th, 7th, 8th'!$E76:$DV76)))</f>
        <is>
          <t/>
        </is>
      </c>
      <c r="FC73" s="319" t="inlineStr">
        <f aca="false">IF($B73="","",IF(COUNTIFS('Eng GLA 6th, 7th, 8th'!$E$4:$DV$4,FC$3,'Eng GLA 6th, 7th, 8th'!$E76:$DV76,"&lt;&gt;")=0,"",SUMIF('Eng GLA 6th, 7th, 8th'!$E$4:$DV$4,FC$3,'Eng GLA 6th, 7th, 8th'!$E76:$DV76)))</f>
        <is>
          <t/>
        </is>
      </c>
      <c r="FD73" s="319" t="inlineStr">
        <f aca="false">IF($B73="","",IF(COUNTIFS('Eng GLA 6th, 7th, 8th'!$E$4:$DV$4,FD$3,'Eng GLA 6th, 7th, 8th'!$E76:$DV76,"&lt;&gt;")=0,"",SUMIF('Eng GLA 6th, 7th, 8th'!$E$4:$DV$4,FD$3,'Eng GLA 6th, 7th, 8th'!$E76:$DV76)))</f>
        <is>
          <t/>
        </is>
      </c>
      <c r="FE73" s="319" t="inlineStr">
        <f aca="false">IF($B73="","",IF(COUNTIFS('Eng GLA 6th, 7th, 8th'!$E$4:$DV$4,FE$3,'Eng GLA 6th, 7th, 8th'!$E76:$DV76,"&lt;&gt;")=0,"",SUMIF('Eng GLA 6th, 7th, 8th'!$E$4:$DV$4,FE$3,'Eng GLA 6th, 7th, 8th'!$E76:$DV76)))</f>
        <is>
          <t/>
        </is>
      </c>
      <c r="FF73" s="319" t="inlineStr">
        <f aca="false">IF($B73="","",IF(COUNTIFS('Eng GLA 6th, 7th, 8th'!$E$4:$DV$4,FF$3,'Eng GLA 6th, 7th, 8th'!$E76:$DV76,"&lt;&gt;")=0,"",SUMIF('Eng GLA 6th, 7th, 8th'!$E$4:$DV$4,FF$3,'Eng GLA 6th, 7th, 8th'!$E76:$DV76)))</f>
        <is>
          <t/>
        </is>
      </c>
      <c r="FG73" s="319" t="inlineStr">
        <f aca="false">IF($B73="","",IF(COUNTIFS('Eng GLA 6th, 7th, 8th'!$E$4:$DV$4,FG$3,'Eng GLA 6th, 7th, 8th'!$E76:$DV76,"&lt;&gt;")=0,"",SUMIF('Eng GLA 6th, 7th, 8th'!$E$4:$DV$4,FG$3,'Eng GLA 6th, 7th, 8th'!$E76:$DV76)))</f>
        <is>
          <t/>
        </is>
      </c>
      <c r="FH73" s="319" t="inlineStr">
        <f aca="false">IF($B73="","",IF(COUNTIFS('Eng GLA 6th, 7th, 8th'!$E$4:$DV$4,FH$3,'Eng GLA 6th, 7th, 8th'!$E76:$DV76,"&lt;&gt;")=0,"",SUMIF('Eng GLA 6th, 7th, 8th'!$E$4:$DV$4,FH$3,'Eng GLA 6th, 7th, 8th'!$E76:$DV76)))</f>
        <is>
          <t/>
        </is>
      </c>
      <c r="FI73" s="319" t="inlineStr">
        <f aca="false">IF($B73="","",IF(COUNTIFS('Eng GLA 6th, 7th, 8th'!$E$4:$DV$4,FI$3,'Eng GLA 6th, 7th, 8th'!$E76:$DV76,"&lt;&gt;")=0,"",SUMIF('Eng GLA 6th, 7th, 8th'!$E$4:$DV$4,FI$3,'Eng GLA 6th, 7th, 8th'!$E76:$DV76)))</f>
        <is>
          <t/>
        </is>
      </c>
      <c r="FJ73" s="319" t="inlineStr">
        <f aca="false">IF($B73="","",IF(COUNTIFS('Eng GLA 6th, 7th, 8th'!$E$4:$DV$4,FJ$3,'Eng GLA 6th, 7th, 8th'!$E76:$DV76,"&lt;&gt;")=0,"",SUMIF('Eng GLA 6th, 7th, 8th'!$E$4:$DV$4,FJ$3,'Eng GLA 6th, 7th, 8th'!$E76:$DV76)))</f>
        <is>
          <t/>
        </is>
      </c>
      <c r="FK73" s="319" t="inlineStr">
        <f aca="false">IF($B73="","",IF(COUNTIFS('Eng GLA 6th, 7th, 8th'!$E$4:$DV$4,FK$3,'Eng GLA 6th, 7th, 8th'!$E76:$DV76,"&lt;&gt;")=0,"",SUMIF('Eng GLA 6th, 7th, 8th'!$E$4:$DV$4,FK$3,'Eng GLA 6th, 7th, 8th'!$E76:$DV76)))</f>
        <is>
          <t/>
        </is>
      </c>
      <c r="FL73" s="319" t="inlineStr">
        <f aca="false">IF($B73="","",IF(COUNTIFS('Eng GLA 6th, 7th, 8th'!$E$4:$DV$4,FL$3,'Eng GLA 6th, 7th, 8th'!$E76:$DV76,"&lt;&gt;")=0,"",SUMIF('Eng GLA 6th, 7th, 8th'!$E$4:$DV$4,FL$3,'Eng GLA 6th, 7th, 8th'!$E76:$DV76)))</f>
        <is>
          <t/>
        </is>
      </c>
      <c r="FM73" s="319" t="inlineStr">
        <f aca="false">IF($B73="","",IF(COUNTIFS('Eng GLA 6th, 7th, 8th'!$E$4:$DV$4,FM$3,'Eng GLA 6th, 7th, 8th'!$E76:$DV76,"&lt;&gt;")=0,"",SUMIF('Eng GLA 6th, 7th, 8th'!$E$4:$DV$4,FM$3,'Eng GLA 6th, 7th, 8th'!$E76:$DV76)))</f>
        <is>
          <t/>
        </is>
      </c>
      <c r="FN73" s="319" t="inlineStr">
        <f aca="false">IF($B73="","",IF(COUNTIFS('Eng GLA 6th, 7th, 8th'!$E$4:$DV$4,FN$3,'Eng GLA 6th, 7th, 8th'!$E76:$DV76,"&lt;&gt;")=0,"",SUMIF('Eng GLA 6th, 7th, 8th'!$E$4:$DV$4,FN$3,'Eng GLA 6th, 7th, 8th'!$E76:$DV76)))</f>
        <is>
          <t/>
        </is>
      </c>
      <c r="FO73" s="319" t="inlineStr">
        <f aca="false">IF($B73="","",IF(COUNTIFS('Eng GLA 6th, 7th, 8th'!$E$4:$DV$4,FO$3,'Eng GLA 6th, 7th, 8th'!$E76:$DV76,"&lt;&gt;")=0,"",SUMIF('Eng GLA 6th, 7th, 8th'!$E$4:$DV$4,FO$3,'Eng GLA 6th, 7th, 8th'!$E76:$DV76)))</f>
        <is>
          <t/>
        </is>
      </c>
    </row>
    <row r="74" customFormat="false" ht="12.75" hidden="false" customHeight="true" outlineLevel="0" collapsed="false">
      <c r="A74" s="315" t="n">
        <v>70</v>
      </c>
      <c r="B74" s="315" t="inlineStr">
        <f aca="false">'English Scores- Leveled papers'!B76</f>
        <is>
          <t/>
        </is>
      </c>
      <c r="C74" s="315"/>
      <c r="D74" s="316" t="inlineStr">
        <f aca="false">IF(OR(B74="",H74="",'Cover Sheet'!E74=""),"",'Cover Sheet'!E74)</f>
        <is>
          <t/>
        </is>
      </c>
      <c r="E74" s="316" t="inlineStr">
        <f aca="false">IF(OR(B74="",H74="",'Cover Sheet'!F74=""),"",'Cover Sheet'!F74)</f>
        <is>
          <t/>
        </is>
      </c>
      <c r="F74" s="316" t="inlineStr">
        <f aca="false">IF(OR(B74="",H74="",'Cover Sheet'!H74=""),"",'Cover Sheet'!H74)</f>
        <is>
          <t/>
        </is>
      </c>
      <c r="G74" s="316"/>
      <c r="H74" s="316" t="inlineStr">
        <f aca="false">IF(OR(B74="",COUNT('English Scores- Leveled papers'!H76:KM76)=0),"",IF((AND(AB74&gt;=(70/100),AB74&lt;1.1)),9,IF((AND(AA74&gt;=(70/100),AA74&lt;1.1)),8,IF((AND(Z74&gt;=(70/100),Z74&lt;1.1)),7,IF((AND(Y74&gt;=(70/100),Y74&lt;1.1)),6,IF(AND(X74&gt;=0.7,X74&lt;1.1),5.5,IF(AND(W74&gt;=0.7,W74&lt;1.1),5,IF(AND(V74&gt;=0.7,V74&lt;1.1),4.5,IF(AND(U74&gt;=0.7,U74&lt;1.1),4,IF(AND(T74&gt;=0.7,T74&lt;1.1),3.5,IF(AND(S74&gt;=0.7,S74&lt;1.1),3,IF(AND(R74&gt;=0.7,R74&lt;1.1),2.5,IF(AND(Q74&gt;=0.7,Q74&lt;1.1),2,IF(AND(P74&gt;=0.7,P74&lt;1.1),1.5,IF(AND(O74&gt;=0.7,O74&lt;1.1),1,IF(AND(N74&gt;=0.7,N74&lt;1.1),0.5,IF(AND(M74&gt;=0.7,M74&lt;1.1),0.2,IF(AND(L74&gt;=0.7,L74&lt;1.1),0,IF(COUNT('English Scores- Leveled papers'!H76:M76)=0,"",-0.5)))))))))))))))))))</f>
        <is>
          <t/>
        </is>
      </c>
      <c r="I74" s="317" t="str">
        <f aca="false">IFERROR(IF(OR(B74="",H74=""),"",IF((AND(AB74&gt;=(70/100),AB74&lt;1.1)),AB74,IF(AND((AA74)&gt;=(70/100),AA74&lt;1.1),AA74,IF((AND((Z74)&gt;=(70/100),Z74&lt;1.1)),Z74,IF(AND((Y74)&gt;=(70/100),Y74&lt;1.1),Y74,IF(AND(X74&gt;=0.7,X74&lt;1.1),X74,IF(AND((W74)&gt;=0.7,W74&lt;1.1),W74,IF(AND((V74)&gt;=0.7,V74&lt;1.1),V74,IF(AND((U74)&gt;=0.7,U74&lt;1.1),U74,IF(AND((T74)&gt;=0.7,T74&lt;1.1),T74,IF(AND((S74)&gt;=0.7,S74&lt;1.1),S74,IF(AND((R74)&gt;=0.7,R74&lt;1.1),R74,IF(AND((Q74)&gt;=0.7,Q74&lt;1.1),Q74,IF(AND((P74)&gt;=0.7,P74&lt;1.1),P74,IF(AND((O74)&gt;=0.7,O74&lt;1.1),O74,IF(AND((N74)&gt;=0.7,N74&lt;1.1),N74,IF(AND((M74)&gt;=0.7,M74&lt;1.1),M74,IF(AND((L74)&gt;=0.7,L74&lt;1.1),L74,L74)))))))))))))))))),"")</f>
        <v/>
      </c>
      <c r="J74" s="317" t="str">
        <f aca="false">IF((OR(B74="",H74="")),"",IF(AND((AB74)&gt;=(70/100),AB74&lt;1.1),"",IF((AND((AA74)&gt;=(70/100),AA74&lt;1.1)),AB74,IF((AND((Z74)&gt;=(70/100),Z74&lt;1.1)),AA74,IF((AND((Y74)&gt;=(70/100),Y74&lt;1.1)),Z74,IF(AND((X74)&gt;=0.7,X74&lt;1.1),Y74,IF(AND((W74)&gt;=0.7,W74&lt;1.1),X74,IF(AND((V74)&gt;=0.7,V74&lt;1.1),W74,IF(AND((U74)&gt;=0.7,U74&lt;1.1),V74,IF(AND((T74)&gt;=0.7,T74&lt;1.1),U74,IF(AND((S74)&gt;=0.7,S74&lt;1.1),T74,IF(AND((R74)&gt;=0.7,R74&lt;1.1),S74,IF(AND((Q74)&gt;=0.7,Q74&lt;1.1),R74,IF(AND((P74)&gt;=0.7,P74&lt;1.1),Q74,IF(AND((O74)&gt;=0.7,O74&lt;1.1),P74,IF(AND((N74)&gt;=0.7,N74&lt;1.1),O74,IF(AND((M74)&gt;=0.7,M74&lt;1.1),N74,IF(AND((L74)&gt;=0.7,L74&lt;1.1),M74,""))))))))))))))))))</f>
        <v/>
      </c>
      <c r="K74" s="317" t="str">
        <f aca="false">IF((OR(B74="",H74="")),"",IF(AND((AB74)&gt;=(70/100),AB74&lt;1.1),AA74,IF((AND((AA74)&gt;=(70/100),AA74&lt;1.1)),Z74,IF((AND((Z74)&gt;=(70/100),Z74&lt;1.1)),Y74,IF((AND((Y74)&gt;=(70/100),Y74&lt;1.1)),X74,IF(AND((X74)&gt;=0.7,X74&lt;1.1),W74,IF(AND((W74)&gt;=0.7,W74&lt;1.1),V74,IF(AND((V74)&gt;=0.7,V74&lt;1.1),U74,IF(AND((U74)&gt;=0.7,U74&lt;1.1),T74,IF(AND((T74)&gt;=0.7,T74&lt;1.1),S74,IF(AND((S74)&gt;=0.7,S74&lt;1.1),R74,IF(AND((R74)&gt;=0.7,R74&lt;1.1),Q74,IF(AND((Q74)&gt;=0.7,Q74&lt;1.1),P74,IF(AND((P74)&gt;=0.7,P74&lt;1.1),O74,IF(AND((O74)&gt;=0.7,O74&lt;1.1),N74,IF(AND((N74)&gt;=0.7,N74&lt;1.1),M74,IF(AND((M74)&gt;=0.7,M74&lt;1.1),L74,IF(AND((L74)&gt;=0.7,L74&lt;1.1),"",""))))))))))))))))))</f>
        <v/>
      </c>
      <c r="L74" s="318" t="str">
        <f aca="false">IFERROR(IF((B74=""),"",(IF(COUNT(AC74:AG74)=0,"",ROUND(SUM(AC74:AG74)/SUM($AC$2:$AG$2),1)))),"")</f>
        <v/>
      </c>
      <c r="M74" s="318" t="str">
        <f aca="false">IFERROR(IF((B74=""),"",(IF(COUNT(AH74:AL74)=0,"",ROUND(SUM(AH74:AL74)/SUM($AH$2:$AL$2),1)))),"")</f>
        <v/>
      </c>
      <c r="N74" s="318" t="str">
        <f aca="false">IFERROR(IF((B74=""),"",(IF(COUNT(AM74:AQ74)=0,"",ROUND(SUM(AM74:AQ74)/SUM($AM$2:$AQ$2),1)))),"")</f>
        <v/>
      </c>
      <c r="O74" s="318" t="str">
        <f aca="false">IFERROR(IF((B74=""),"",(IF(COUNT(AR74:AV74)=0,"",ROUND(SUM(AR74:AV74)/SUM($AR$2:$AV$2),1)))),"")</f>
        <v/>
      </c>
      <c r="P74" s="318" t="str">
        <f aca="false">IFERROR(IF((B74=""),"",(IF(COUNT(AX74:BB74)=0,"",ROUND(SUM(AX74:BB74)/SUM($AX$2:$BB$2),1)))),"")</f>
        <v/>
      </c>
      <c r="Q74" s="318" t="str">
        <f aca="false">IFERROR(IF((B74=""),"",(IF(COUNT(BD74:BJ74)=0,"",ROUND(SUM(BD74:BJ74)/SUM($BD$2:$BJ$2),1)))),0)</f>
        <v/>
      </c>
      <c r="R74" s="318" t="str">
        <f aca="false">IFERROR(IF((B74=""),"",(IF(COUNT(BL74:BS74)=0,"",ROUND(SUM(BL74:BR74)/SUM($BL$2:$BR$2),1)))),0)</f>
        <v/>
      </c>
      <c r="S74" s="318" t="str">
        <f aca="false">IFERROR(IF((B74=""),"",(IF(COUNT(BT74:CB74)=0,"",ROUND(SUM(BT74:CA74)/SUM($BT$2:$CA$2),1)))),0)</f>
        <v/>
      </c>
      <c r="T74" s="318" t="str">
        <f aca="false">IFERROR(IF((B74=""),"",(IF(COUNT(CC74:CJ74)=0,"",ROUND(SUM(CC74:CI74)/SUM($CC$2:$CI$2),1)))),0)</f>
        <v/>
      </c>
      <c r="U74" s="318" t="str">
        <f aca="false">IFERROR(IF((B74=""),"",(IF(COUNT(CK74:CQ74)=0,"",ROUND(SUM(CK74:CQ74)/SUM($CK$2:$CQ$2),1)))),0)</f>
        <v/>
      </c>
      <c r="V74" s="318" t="str">
        <f aca="false">IFERROR(IF((B74=""),"",(IF(COUNT(CS74:CY74)=0,"",ROUND(SUM(CS74:CY74)/SUM($CS$2:$CY$2),1)))),0)</f>
        <v/>
      </c>
      <c r="W74" s="318" t="str">
        <f aca="false">IFERROR(IF((B74=""),"",(IF(COUNT(DA74:DI74)=0,"",ROUND(SUM(DA74:DI74)/SUM($DA$2:$DI$2),1)))),0)</f>
        <v/>
      </c>
      <c r="X74" s="318" t="str">
        <f aca="false">IFERROR(IF((B74=""),"",(IF(COUNT(DK74:DP74)=0,"",ROUND(SUM(DK74:DP74)/SUM($DK$2:$DP$2),1)))),0)</f>
        <v/>
      </c>
      <c r="Y74" s="318"/>
      <c r="Z74" s="318"/>
      <c r="AA74" s="318"/>
      <c r="AB74" s="318"/>
      <c r="AC74" s="319" t="inlineStr">
        <f aca="false">IF($B74="","",IF(COUNTIFS('English Scores- Leveled papers'!$H$4:$KM$4,AC$3,'English Scores- Leveled papers'!$H76:$KM76,"&lt;&gt;")=0,"",SUMIF('English Scores- Leveled papers'!$H$4:$KM$4,AC$3,'English Scores- Leveled papers'!$H76:$KM76)))</f>
        <is>
          <t/>
        </is>
      </c>
      <c r="AD74" s="319" t="inlineStr">
        <f aca="false">IF($B74="","",IF(COUNTIFS('English Scores- Leveled papers'!$H$4:$KM$4,AD$3,'English Scores- Leveled papers'!$H76:$KM76,"&lt;&gt;")=0,"",SUMIF('English Scores- Leveled papers'!$H$4:$KM$4,AD$3,'English Scores- Leveled papers'!$H76:$KM76)))</f>
        <is>
          <t/>
        </is>
      </c>
      <c r="AE74" s="319" t="inlineStr">
        <f aca="false">IF($B74="","",IF(COUNTIFS('English Scores- Leveled papers'!$H$4:$KM$4,AE$3,'English Scores- Leveled papers'!$H76:$KM76,"&lt;&gt;")=0,"",SUMIF('English Scores- Leveled papers'!$H$4:$KM$4,AE$3,'English Scores- Leveled papers'!$H76:$KM76)))</f>
        <is>
          <t/>
        </is>
      </c>
      <c r="AF74" s="319" t="inlineStr">
        <f aca="false">IF($B74="","",IF(COUNTIFS('English Scores- Leveled papers'!$H$4:$KM$4,AF$3,'English Scores- Leveled papers'!$H76:$KM76,"&lt;&gt;")=0,"",SUMIF('English Scores- Leveled papers'!$H$4:$KM$4,AF$3,'English Scores- Leveled papers'!$H76:$KM76)))</f>
        <is>
          <t/>
        </is>
      </c>
      <c r="AG74" s="319" t="inlineStr">
        <f aca="false">IF($B74="","",IF(COUNTIFS('English Scores- Leveled papers'!$H$4:$KM$4,AG$3,'English Scores- Leveled papers'!$H76:$KM76,"&lt;&gt;")=0,"",SUMIF('English Scores- Leveled papers'!$H$4:$KM$4,AG$3,'English Scores- Leveled papers'!$H76:$KM76)))</f>
        <is>
          <t/>
        </is>
      </c>
      <c r="AH74" s="319" t="inlineStr">
        <f aca="false">IF($B74="","",IF(COUNTIFS('English Scores- Leveled papers'!$H$4:$KM$4,AH$3,'English Scores- Leveled papers'!$H76:$KM76,"&lt;&gt;")=0,"",SUMIF('English Scores- Leveled papers'!$H$4:$KM$4,AH$3,'English Scores- Leveled papers'!$H76:$KM76)))</f>
        <is>
          <t/>
        </is>
      </c>
      <c r="AI74" s="319" t="inlineStr">
        <f aca="false">IF($B74="","",IF(COUNTIFS('English Scores- Leveled papers'!$H$4:$KM$4,AI$3,'English Scores- Leveled papers'!$H76:$KM76,"&lt;&gt;")=0,"",SUMIF('English Scores- Leveled papers'!$H$4:$KM$4,AI$3,'English Scores- Leveled papers'!$H76:$KM76)))</f>
        <is>
          <t/>
        </is>
      </c>
      <c r="AJ74" s="319" t="inlineStr">
        <f aca="false">IF($B74="","",IF(COUNTIFS('English Scores- Leveled papers'!$H$4:$KM$4,AJ$3,'English Scores- Leveled papers'!$H76:$KM76,"&lt;&gt;")=0,"",SUMIF('English Scores- Leveled papers'!$H$4:$KM$4,AJ$3,'English Scores- Leveled papers'!$H76:$KM76)))</f>
        <is>
          <t/>
        </is>
      </c>
      <c r="AK74" s="319" t="inlineStr">
        <f aca="false">IF($B74="","",IF(COUNTIFS('English Scores- Leveled papers'!$H$4:$KM$4,AK$3,'English Scores- Leveled papers'!$H76:$KM76,"&lt;&gt;")=0,"",SUMIF('English Scores- Leveled papers'!$H$4:$KM$4,AK$3,'English Scores- Leveled papers'!$H76:$KM76)))</f>
        <is>
          <t/>
        </is>
      </c>
      <c r="AL74" s="319" t="inlineStr">
        <f aca="false">IF($B74="","",IF(COUNTIFS('English Scores- Leveled papers'!$H$4:$KM$4,AL$3,'English Scores- Leveled papers'!$H76:$KM76,"&lt;&gt;")=0,"",SUMIF('English Scores- Leveled papers'!$H$4:$KM$4,AL$3,'English Scores- Leveled papers'!$H76:$KM76)))</f>
        <is>
          <t/>
        </is>
      </c>
      <c r="AM74" s="319" t="inlineStr">
        <f aca="false">IF($B74="","",IF(COUNTIFS('English Scores- Leveled papers'!$H$4:$KM$4,AM$3,'English Scores- Leveled papers'!$H76:$KM76,"&lt;&gt;")=0,"",SUMIF('English Scores- Leveled papers'!$H$4:$KM$4,AM$3,'English Scores- Leveled papers'!$H76:$KM76)))</f>
        <is>
          <t/>
        </is>
      </c>
      <c r="AN74" s="319" t="inlineStr">
        <f aca="false">IF($B74="","",IF(COUNTIFS('English Scores- Leveled papers'!$H$4:$KM$4,AN$3,'English Scores- Leveled papers'!$H76:$KM76,"&lt;&gt;")=0,"",SUMIF('English Scores- Leveled papers'!$H$4:$KM$4,AN$3,'English Scores- Leveled papers'!$H76:$KM76)))</f>
        <is>
          <t/>
        </is>
      </c>
      <c r="AO74" s="319" t="inlineStr">
        <f aca="false">IF($B74="","",IF(COUNTIFS('English Scores- Leveled papers'!$H$4:$KM$4,AO$3,'English Scores- Leveled papers'!$H76:$KM76,"&lt;&gt;")=0,"",SUMIF('English Scores- Leveled papers'!$H$4:$KM$4,AO$3,'English Scores- Leveled papers'!$H76:$KM76)))</f>
        <is>
          <t/>
        </is>
      </c>
      <c r="AP74" s="319" t="inlineStr">
        <f aca="false">IF($B74="","",IF(COUNTIFS('English Scores- Leveled papers'!$H$4:$KM$4,AP$3,'English Scores- Leveled papers'!$H76:$KM76,"&lt;&gt;")=0,"",SUMIF('English Scores- Leveled papers'!$H$4:$KM$4,AP$3,'English Scores- Leveled papers'!$H76:$KM76)))</f>
        <is>
          <t/>
        </is>
      </c>
      <c r="AQ74" s="319" t="inlineStr">
        <f aca="false">IF($B74="","",IF(COUNTIFS('English Scores- Leveled papers'!$H$4:$KM$4,AQ$3,'English Scores- Leveled papers'!$H76:$KM76,"&lt;&gt;")=0,"",SUMIF('English Scores- Leveled papers'!$H$4:$KM$4,AQ$3,'English Scores- Leveled papers'!$H76:$KM76)))</f>
        <is>
          <t/>
        </is>
      </c>
      <c r="AR74" s="319" t="inlineStr">
        <f aca="false">IF($B74="","",IF(COUNTIFS('English Scores- Leveled papers'!$H$4:$KM$4,AR$3,'English Scores- Leveled papers'!$H76:$KM76,"&lt;&gt;")=0,"",SUMIF('English Scores- Leveled papers'!$H$4:$KM$4,AR$3,'English Scores- Leveled papers'!$H76:$KM76)))</f>
        <is>
          <t/>
        </is>
      </c>
      <c r="AS74" s="319" t="inlineStr">
        <f aca="false">IF($B74="","",IF(COUNTIFS('English Scores- Leveled papers'!$H$4:$KM$4,AS$3,'English Scores- Leveled papers'!$H76:$KM76,"&lt;&gt;")=0,"",SUMIF('English Scores- Leveled papers'!$H$4:$KM$4,AS$3,'English Scores- Leveled papers'!$H76:$KM76)))</f>
        <is>
          <t/>
        </is>
      </c>
      <c r="AT74" s="319" t="inlineStr">
        <f aca="false">IF($B74="","",IF(COUNTIFS('English Scores- Leveled papers'!$H$4:$KM$4,AT$3,'English Scores- Leveled papers'!$H76:$KM76,"&lt;&gt;")=0,"",SUMIF('English Scores- Leveled papers'!$H$4:$KM$4,AT$3,'English Scores- Leveled papers'!$H76:$KM76)))</f>
        <is>
          <t/>
        </is>
      </c>
      <c r="AU74" s="319" t="inlineStr">
        <f aca="false">IF($B74="","",IF(COUNTIFS('English Scores- Leveled papers'!$H$4:$KM$4,AU$3,'English Scores- Leveled papers'!$H76:$KM76,"&lt;&gt;")=0,"",SUMIF('English Scores- Leveled papers'!$H$4:$KM$4,AU$3,'English Scores- Leveled papers'!$H76:$KM76)))</f>
        <is>
          <t/>
        </is>
      </c>
      <c r="AV74" s="319" t="inlineStr">
        <f aca="false">IF($B74="","",IF(COUNTIFS('English Scores- Leveled papers'!$H$4:$KM$4,AV$3,'English Scores- Leveled papers'!$H76:$KM76,"&lt;&gt;")=0,"",SUMIF('English Scores- Leveled papers'!$H$4:$KM$4,AV$3,'English Scores- Leveled papers'!$H76:$KM76)))</f>
        <is>
          <t/>
        </is>
      </c>
      <c r="AW74" s="319" t="inlineStr">
        <f aca="false">IF($B74="","",IF(COUNTIFS('English Scores- Leveled papers'!$H$4:$KM$4,AW$3,'English Scores- Leveled papers'!$H76:$KM76,"&lt;&gt;")=0,"",SUMIF('English Scores- Leveled papers'!$H$4:$KM$4,AW$3,'English Scores- Leveled papers'!$H76:$KM76)))</f>
        <is>
          <t/>
        </is>
      </c>
      <c r="AX74" s="319" t="inlineStr">
        <f aca="false">IF($B74="","",IF(COUNTIFS('English Scores- Leveled papers'!$H$4:$KM$4,AX$3,'English Scores- Leveled papers'!$H76:$KM76,"&lt;&gt;")=0,"",SUMIF('English Scores- Leveled papers'!$H$4:$KM$4,AX$3,'English Scores- Leveled papers'!$H76:$KM76)))</f>
        <is>
          <t/>
        </is>
      </c>
      <c r="AY74" s="319" t="inlineStr">
        <f aca="false">IF($B74="","",IF(COUNTIFS('English Scores- Leveled papers'!$H$4:$KM$4,AY$3,'English Scores- Leveled papers'!$H76:$KM76,"&lt;&gt;")=0,"",SUMIF('English Scores- Leveled papers'!$H$4:$KM$4,AY$3,'English Scores- Leveled papers'!$H76:$KM76)))</f>
        <is>
          <t/>
        </is>
      </c>
      <c r="AZ74" s="319" t="inlineStr">
        <f aca="false">IF($B74="","",IF(COUNTIFS('English Scores- Leveled papers'!$H$4:$KM$4,AZ$3,'English Scores- Leveled papers'!$H76:$KM76,"&lt;&gt;")=0,"",SUMIF('English Scores- Leveled papers'!$H$4:$KM$4,AZ$3,'English Scores- Leveled papers'!$H76:$KM76)))</f>
        <is>
          <t/>
        </is>
      </c>
      <c r="BA74" s="319" t="inlineStr">
        <f aca="false">IF($B74="","",IF(COUNTIFS('English Scores- Leveled papers'!$H$4:$KM$4,BA$3,'English Scores- Leveled papers'!$H76:$KM76,"&lt;&gt;")=0,"",SUMIF('English Scores- Leveled papers'!$H$4:$KM$4,BA$3,'English Scores- Leveled papers'!$H76:$KM76)))</f>
        <is>
          <t/>
        </is>
      </c>
      <c r="BB74" s="319" t="inlineStr">
        <f aca="false">IF($B74="","",IF(COUNTIFS('English Scores- Leveled papers'!$H$4:$KM$4,BB$3,'English Scores- Leveled papers'!$H76:$KM76,"&lt;&gt;")=0,"",SUMIF('English Scores- Leveled papers'!$H$4:$KM$4,BB$3,'English Scores- Leveled papers'!$H76:$KM76)))</f>
        <is>
          <t/>
        </is>
      </c>
      <c r="BC74" s="319" t="inlineStr">
        <f aca="false">IF($B74="","",IF(COUNTIFS('English Scores- Leveled papers'!$H$4:$KM$4,BC$3,'English Scores- Leveled papers'!$H76:$KM76,"&lt;&gt;")=0,"",SUMIF('English Scores- Leveled papers'!$H$4:$KM$4,BC$3,'English Scores- Leveled papers'!$H76:$KM76)))</f>
        <is>
          <t/>
        </is>
      </c>
      <c r="BD74" s="319" t="inlineStr">
        <f aca="false">IF($B74="","",IF(COUNTIFS('English Scores- Leveled papers'!$H$4:$KM$4,BD$3,'English Scores- Leveled papers'!$H76:$KM76,"&lt;&gt;")=0,"",SUMIF('English Scores- Leveled papers'!$H$4:$KM$4,BD$3,'English Scores- Leveled papers'!$H76:$KM76)))</f>
        <is>
          <t/>
        </is>
      </c>
      <c r="BE74" s="319" t="inlineStr">
        <f aca="false">IF($B74="","",IF(COUNTIFS('English Scores- Leveled papers'!$H$4:$KM$4,BE$3,'English Scores- Leveled papers'!$H76:$KM76,"&lt;&gt;")=0,"",SUMIF('English Scores- Leveled papers'!$H$4:$KM$4,BE$3,'English Scores- Leveled papers'!$H76:$KM76)))</f>
        <is>
          <t/>
        </is>
      </c>
      <c r="BF74" s="319" t="inlineStr">
        <f aca="false">IF($B74="","",IF(COUNTIFS('English Scores- Leveled papers'!$H$4:$KM$4,BF$3,'English Scores- Leveled papers'!$H76:$KM76,"&lt;&gt;")=0,"",SUMIF('English Scores- Leveled papers'!$H$4:$KM$4,BF$3,'English Scores- Leveled papers'!$H76:$KM76)))</f>
        <is>
          <t/>
        </is>
      </c>
      <c r="BG74" s="319" t="inlineStr">
        <f aca="false">IF($B74="","",IF(COUNTIFS('English Scores- Leveled papers'!$H$4:$KM$4,BG$3,'English Scores- Leveled papers'!$H76:$KM76,"&lt;&gt;")=0,"",SUMIF('English Scores- Leveled papers'!$H$4:$KM$4,BG$3,'English Scores- Leveled papers'!$H76:$KM76)))</f>
        <is>
          <t/>
        </is>
      </c>
      <c r="BH74" s="319" t="inlineStr">
        <f aca="false">IF($B74="","",IF(COUNTIFS('English Scores- Leveled papers'!$H$4:$KM$4,BH$3,'English Scores- Leveled papers'!$H76:$KM76,"&lt;&gt;")=0,"",SUMIF('English Scores- Leveled papers'!$H$4:$KM$4,BH$3,'English Scores- Leveled papers'!$H76:$KM76)))</f>
        <is>
          <t/>
        </is>
      </c>
      <c r="BI74" s="319" t="inlineStr">
        <f aca="false">IF($B74="","",IF(COUNTIFS('English Scores- Leveled papers'!$H$4:$KM$4,BI$3,'English Scores- Leveled papers'!$H76:$KM76,"&lt;&gt;")=0,"",SUMIF('English Scores- Leveled papers'!$H$4:$KM$4,BI$3,'English Scores- Leveled papers'!$H76:$KM76)))</f>
        <is>
          <t/>
        </is>
      </c>
      <c r="BJ74" s="319" t="inlineStr">
        <f aca="false">IF($B74="","",IF(COUNTIFS('English Scores- Leveled papers'!$H$4:$KM$4,BJ$3,'English Scores- Leveled papers'!$H76:$KM76,"&lt;&gt;")=0,"",SUMIF('English Scores- Leveled papers'!$H$4:$KM$4,BJ$3,'English Scores- Leveled papers'!$H76:$KM76)))</f>
        <is>
          <t/>
        </is>
      </c>
      <c r="BK74" s="319" t="inlineStr">
        <f aca="false">IF($B74="","",IF(COUNTIFS('English Scores- Leveled papers'!$H$4:$KM$4,BK$3,'English Scores- Leveled papers'!$H76:$KM76,"&lt;&gt;")=0,"",SUMIF('English Scores- Leveled papers'!$H$4:$KM$4,BK$3,'English Scores- Leveled papers'!$H76:$KM76)))</f>
        <is>
          <t/>
        </is>
      </c>
      <c r="BL74" s="319" t="inlineStr">
        <f aca="false">IF($B74="","",IF(COUNTIFS('English Scores- Leveled papers'!$H$4:$KM$4,BL$3,'English Scores- Leveled papers'!$H76:$KM76,"&lt;&gt;")=0,"",SUMIF('English Scores- Leveled papers'!$H$4:$KM$4,BL$3,'English Scores- Leveled papers'!$H76:$KM76)))</f>
        <is>
          <t/>
        </is>
      </c>
      <c r="BM74" s="319" t="inlineStr">
        <f aca="false">IF($B74="","",IF(COUNTIFS('English Scores- Leveled papers'!$H$4:$KM$4,BM$3,'English Scores- Leveled papers'!$H76:$KM76,"&lt;&gt;")=0,"",SUMIF('English Scores- Leveled papers'!$H$4:$KM$4,BM$3,'English Scores- Leveled papers'!$H76:$KM76)))</f>
        <is>
          <t/>
        </is>
      </c>
      <c r="BN74" s="319" t="inlineStr">
        <f aca="false">IF($B74="","",IF(COUNTIFS('English Scores- Leveled papers'!$H$4:$KM$4,BN$3,'English Scores- Leveled papers'!$H76:$KM76,"&lt;&gt;")=0,"",SUMIF('English Scores- Leveled papers'!$H$4:$KM$4,BN$3,'English Scores- Leveled papers'!$H76:$KM76)))</f>
        <is>
          <t/>
        </is>
      </c>
      <c r="BO74" s="319" t="inlineStr">
        <f aca="false">IF($B74="","",IF(COUNTIFS('English Scores- Leveled papers'!$H$4:$KM$4,BO$3,'English Scores- Leveled papers'!$H76:$KM76,"&lt;&gt;")=0,"",SUMIF('English Scores- Leveled papers'!$H$4:$KM$4,BO$3,'English Scores- Leveled papers'!$H76:$KM76)))</f>
        <is>
          <t/>
        </is>
      </c>
      <c r="BP74" s="319" t="inlineStr">
        <f aca="false">IF($B74="","",IF(COUNTIFS('English Scores- Leveled papers'!$H$4:$KM$4,BP$3,'English Scores- Leveled papers'!$H76:$KM76,"&lt;&gt;")=0,"",SUMIF('English Scores- Leveled papers'!$H$4:$KM$4,BP$3,'English Scores- Leveled papers'!$H76:$KM76)))</f>
        <is>
          <t/>
        </is>
      </c>
      <c r="BQ74" s="319" t="inlineStr">
        <f aca="false">IF($B74="","",IF(COUNTIFS('English Scores- Leveled papers'!$H$4:$KM$4,BQ$3,'English Scores- Leveled papers'!$H76:$KM76,"&lt;&gt;")=0,"",SUMIF('English Scores- Leveled papers'!$H$4:$KM$4,BQ$3,'English Scores- Leveled papers'!$H76:$KM76)))</f>
        <is>
          <t/>
        </is>
      </c>
      <c r="BR74" s="319" t="inlineStr">
        <f aca="false">IF($B74="","",IF(COUNTIFS('English Scores- Leveled papers'!$H$4:$KM$4,BR$3,'English Scores- Leveled papers'!$H76:$KM76,"&lt;&gt;")=0,"",SUMIF('English Scores- Leveled papers'!$H$4:$KM$4,BR$3,'English Scores- Leveled papers'!$H76:$KM76)))</f>
        <is>
          <t/>
        </is>
      </c>
      <c r="BS74" s="319" t="inlineStr">
        <f aca="false">IF($B74="","",IF(COUNTIFS('English Scores- Leveled papers'!$H$4:$KM$4,BS$3,'English Scores- Leveled papers'!$H76:$KM76,"&lt;&gt;")=0,"",SUMIF('English Scores- Leveled papers'!$H$4:$KM$4,BS$3,'English Scores- Leveled papers'!$H76:$KM76)))</f>
        <is>
          <t/>
        </is>
      </c>
      <c r="BT74" s="319" t="inlineStr">
        <f aca="false">IF($B74="","",IF(COUNTIFS('English Scores- Leveled papers'!$H$4:$KM$4,BT$3,'English Scores- Leveled papers'!$H76:$KM76,"&lt;&gt;")=0,"",SUMIF('English Scores- Leveled papers'!$H$4:$KM$4,BT$3,'English Scores- Leveled papers'!$H76:$KM76)))</f>
        <is>
          <t/>
        </is>
      </c>
      <c r="BU74" s="319" t="inlineStr">
        <f aca="false">IF($B74="","",IF(COUNTIFS('English Scores- Leveled papers'!$H$4:$KM$4,BU$3,'English Scores- Leveled papers'!$H76:$KM76,"&lt;&gt;")=0,"",SUMIF('English Scores- Leveled papers'!$H$4:$KM$4,BU$3,'English Scores- Leveled papers'!$H76:$KM76)))</f>
        <is>
          <t/>
        </is>
      </c>
      <c r="BV74" s="319" t="inlineStr">
        <f aca="false">IF($B74="","",IF(COUNTIFS('English Scores- Leveled papers'!$H$4:$KM$4,BV$3,'English Scores- Leveled papers'!$H76:$KM76,"&lt;&gt;")=0,"",SUMIF('English Scores- Leveled papers'!$H$4:$KM$4,BV$3,'English Scores- Leveled papers'!$H76:$KM76)))</f>
        <is>
          <t/>
        </is>
      </c>
      <c r="BW74" s="319" t="inlineStr">
        <f aca="false">IF($B74="","",IF(COUNTIFS('English Scores- Leveled papers'!$H$4:$KM$4,BW$3,'English Scores- Leveled papers'!$H76:$KM76,"&lt;&gt;")=0,"",SUMIF('English Scores- Leveled papers'!$H$4:$KM$4,BW$3,'English Scores- Leveled papers'!$H76:$KM76)))</f>
        <is>
          <t/>
        </is>
      </c>
      <c r="BX74" s="319" t="inlineStr">
        <f aca="false">IF($B74="","",IF(COUNTIFS('English Scores- Leveled papers'!$H$4:$KM$4,BX$3,'English Scores- Leveled papers'!$H76:$KM76,"&lt;&gt;")=0,"",SUMIF('English Scores- Leveled papers'!$H$4:$KM$4,BX$3,'English Scores- Leveled papers'!$H76:$KM76)))</f>
        <is>
          <t/>
        </is>
      </c>
      <c r="BY74" s="319" t="inlineStr">
        <f aca="false">IF($B74="","",IF(COUNTIFS('English Scores- Leveled papers'!$H$4:$KM$4,BY$3,'English Scores- Leveled papers'!$H76:$KM76,"&lt;&gt;")=0,"",SUMIF('English Scores- Leveled papers'!$H$4:$KM$4,BY$3,'English Scores- Leveled papers'!$H76:$KM76)))</f>
        <is>
          <t/>
        </is>
      </c>
      <c r="BZ74" s="319" t="inlineStr">
        <f aca="false">IF($B74="","",IF(COUNTIFS('English Scores- Leveled papers'!$H$4:$KM$4,BZ$3,'English Scores- Leveled papers'!$H76:$KM76,"&lt;&gt;")=0,"",SUMIF('English Scores- Leveled papers'!$H$4:$KM$4,BZ$3,'English Scores- Leveled papers'!$H76:$KM76)))</f>
        <is>
          <t/>
        </is>
      </c>
      <c r="CA74" s="319" t="inlineStr">
        <f aca="false">IF($B74="","",IF(COUNTIFS('English Scores- Leveled papers'!$H$4:$KM$4,CA$3,'English Scores- Leveled papers'!$H76:$KM76,"&lt;&gt;")=0,"",SUMIF('English Scores- Leveled papers'!$H$4:$KM$4,CA$3,'English Scores- Leveled papers'!$H76:$KM76)))</f>
        <is>
          <t/>
        </is>
      </c>
      <c r="CB74" s="319" t="inlineStr">
        <f aca="false">IF($B74="","",IF(COUNTIFS('English Scores- Leveled papers'!$H$4:$KM$4,CB$3,'English Scores- Leveled papers'!$H76:$KM76,"&lt;&gt;")=0,"",SUMIF('English Scores- Leveled papers'!$H$4:$KM$4,CB$3,'English Scores- Leveled papers'!$H76:$KM76)))</f>
        <is>
          <t/>
        </is>
      </c>
      <c r="CC74" s="319" t="inlineStr">
        <f aca="false">IF($B74="","",IF(COUNTIFS('English Scores- Leveled papers'!$H$4:$KM$4,CC$3,'English Scores- Leveled papers'!$H76:$KM76,"&lt;&gt;")=0,"",SUMIF('English Scores- Leveled papers'!$H$4:$KM$4,CC$3,'English Scores- Leveled papers'!$H76:$KM76)))</f>
        <is>
          <t/>
        </is>
      </c>
      <c r="CD74" s="319" t="inlineStr">
        <f aca="false">IF($B74="","",IF(COUNTIFS('English Scores- Leveled papers'!$H$4:$KM$4,CD$3,'English Scores- Leveled papers'!$H76:$KM76,"&lt;&gt;")=0,"",SUMIF('English Scores- Leveled papers'!$H$4:$KM$4,CD$3,'English Scores- Leveled papers'!$H76:$KM76)))</f>
        <is>
          <t/>
        </is>
      </c>
      <c r="CE74" s="319" t="inlineStr">
        <f aca="false">IF($B74="","",IF(COUNTIFS('English Scores- Leveled papers'!$H$4:$KM$4,CE$3,'English Scores- Leveled papers'!$H76:$KM76,"&lt;&gt;")=0,"",SUMIF('English Scores- Leveled papers'!$H$4:$KM$4,CE$3,'English Scores- Leveled papers'!$H76:$KM76)))</f>
        <is>
          <t/>
        </is>
      </c>
      <c r="CF74" s="319" t="inlineStr">
        <f aca="false">IF($B74="","",IF(COUNTIFS('English Scores- Leveled papers'!$H$4:$KM$4,CF$3,'English Scores- Leveled papers'!$H76:$KM76,"&lt;&gt;")=0,"",SUMIF('English Scores- Leveled papers'!$H$4:$KM$4,CF$3,'English Scores- Leveled papers'!$H76:$KM76)))</f>
        <is>
          <t/>
        </is>
      </c>
      <c r="CG74" s="319" t="inlineStr">
        <f aca="false">IF($B74="","",IF(COUNTIFS('English Scores- Leveled papers'!$H$4:$KM$4,CG$3,'English Scores- Leveled papers'!$H76:$KM76,"&lt;&gt;")=0,"",SUMIF('English Scores- Leveled papers'!$H$4:$KM$4,CG$3,'English Scores- Leveled papers'!$H76:$KM76)))</f>
        <is>
          <t/>
        </is>
      </c>
      <c r="CH74" s="319" t="inlineStr">
        <f aca="false">IF($B74="","",IF(COUNTIFS('English Scores- Leveled papers'!$H$4:$KM$4,CH$3,'English Scores- Leveled papers'!$H76:$KM76,"&lt;&gt;")=0,"",SUMIF('English Scores- Leveled papers'!$H$4:$KM$4,CH$3,'English Scores- Leveled papers'!$H76:$KM76)))</f>
        <is>
          <t/>
        </is>
      </c>
      <c r="CI74" s="319" t="inlineStr">
        <f aca="false">IF($B74="","",IF(COUNTIFS('English Scores- Leveled papers'!$H$4:$KM$4,CI$3,'English Scores- Leveled papers'!$H76:$KM76,"&lt;&gt;")=0,"",SUMIF('English Scores- Leveled papers'!$H$4:$KM$4,CI$3,'English Scores- Leveled papers'!$H76:$KM76)))</f>
        <is>
          <t/>
        </is>
      </c>
      <c r="CJ74" s="319" t="inlineStr">
        <f aca="false">IF($B74="","",IF(COUNTIFS('English Scores- Leveled papers'!$H$4:$KM$4,CJ$3,'English Scores- Leveled papers'!$H76:$KM76,"&lt;&gt;")=0,"",SUMIF('English Scores- Leveled papers'!$H$4:$KM$4,CJ$3,'English Scores- Leveled papers'!$H76:$KM76)))</f>
        <is>
          <t/>
        </is>
      </c>
      <c r="CK74" s="319" t="inlineStr">
        <f aca="false">IF($B74="","",IF(COUNTIFS('English Scores- Leveled papers'!$H$4:$KM$4,CK$3,'English Scores- Leveled papers'!$H76:$KM76,"&lt;&gt;")=0,"",SUMIF('English Scores- Leveled papers'!$H$4:$KM$4,CK$3,'English Scores- Leveled papers'!$H76:$KM76)))</f>
        <is>
          <t/>
        </is>
      </c>
      <c r="CL74" s="319" t="inlineStr">
        <f aca="false">IF($B74="","",IF(COUNTIFS('English Scores- Leveled papers'!$H$4:$KM$4,CL$3,'English Scores- Leveled papers'!$H76:$KM76,"&lt;&gt;")=0,"",SUMIF('English Scores- Leveled papers'!$H$4:$KM$4,CL$3,'English Scores- Leveled papers'!$H76:$KM76)))</f>
        <is>
          <t/>
        </is>
      </c>
      <c r="CM74" s="319" t="inlineStr">
        <f aca="false">IF($B74="","",IF(COUNTIFS('English Scores- Leveled papers'!$H$4:$KM$4,CM$3,'English Scores- Leveled papers'!$H76:$KM76,"&lt;&gt;")=0,"",SUMIF('English Scores- Leveled papers'!$H$4:$KM$4,CM$3,'English Scores- Leveled papers'!$H76:$KM76)))</f>
        <is>
          <t/>
        </is>
      </c>
      <c r="CN74" s="319" t="inlineStr">
        <f aca="false">IF($B74="","",IF(COUNTIFS('English Scores- Leveled papers'!$H$4:$KM$4,CN$3,'English Scores- Leveled papers'!$H76:$KM76,"&lt;&gt;")=0,"",SUMIF('English Scores- Leveled papers'!$H$4:$KM$4,CN$3,'English Scores- Leveled papers'!$H76:$KM76)))</f>
        <is>
          <t/>
        </is>
      </c>
      <c r="CO74" s="319" t="inlineStr">
        <f aca="false">IF($B74="","",IF(COUNTIFS('English Scores- Leveled papers'!$H$4:$KM$4,CO$3,'English Scores- Leveled papers'!$H76:$KM76,"&lt;&gt;")=0,"",SUMIF('English Scores- Leveled papers'!$H$4:$KM$4,CO$3,'English Scores- Leveled papers'!$H76:$KM76)))</f>
        <is>
          <t/>
        </is>
      </c>
      <c r="CP74" s="319" t="inlineStr">
        <f aca="false">IF($B74="","",IF(COUNTIFS('English Scores- Leveled papers'!$H$4:$KM$4,CP$3,'English Scores- Leveled papers'!$H76:$KM76,"&lt;&gt;")=0,"",SUMIF('English Scores- Leveled papers'!$H$4:$KM$4,CP$3,'English Scores- Leveled papers'!$H76:$KM76)))</f>
        <is>
          <t/>
        </is>
      </c>
      <c r="CQ74" s="319" t="inlineStr">
        <f aca="false">IF($B74="","",IF(COUNTIFS('English Scores- Leveled papers'!$H$4:$KM$4,CQ$3,'English Scores- Leveled papers'!$H76:$KM76,"&lt;&gt;")=0,"",SUMIF('English Scores- Leveled papers'!$H$4:$KM$4,CQ$3,'English Scores- Leveled papers'!$H76:$KM76)))</f>
        <is>
          <t/>
        </is>
      </c>
      <c r="CR74" s="319" t="inlineStr">
        <f aca="false">IF($B74="","",IF(COUNTIFS('English Scores- Leveled papers'!$H$4:$KM$4,CR$3,'English Scores- Leveled papers'!$H76:$KM76,"&lt;&gt;")=0,"",SUMIF('English Scores- Leveled papers'!$H$4:$KM$4,CR$3,'English Scores- Leveled papers'!$H76:$KM76)))</f>
        <is>
          <t/>
        </is>
      </c>
      <c r="CS74" s="319" t="inlineStr">
        <f aca="false">IF($B74="","",IF(COUNTIFS('English Scores- Leveled papers'!$H$4:$KM$4,CS$3,'English Scores- Leveled papers'!$H76:$KM76,"&lt;&gt;")=0,"",SUMIF('English Scores- Leveled papers'!$H$4:$KM$4,CS$3,'English Scores- Leveled papers'!$H76:$KM76)))</f>
        <is>
          <t/>
        </is>
      </c>
      <c r="CT74" s="319" t="inlineStr">
        <f aca="false">IF($B74="","",IF(COUNTIFS('English Scores- Leveled papers'!$H$4:$KM$4,CT$3,'English Scores- Leveled papers'!$H76:$KM76,"&lt;&gt;")=0,"",SUMIF('English Scores- Leveled papers'!$H$4:$KM$4,CT$3,'English Scores- Leveled papers'!$H76:$KM76)))</f>
        <is>
          <t/>
        </is>
      </c>
      <c r="CU74" s="319" t="inlineStr">
        <f aca="false">IF($B74="","",IF(COUNTIFS('English Scores- Leveled papers'!$H$4:$KM$4,CU$3,'English Scores- Leveled papers'!$H76:$KM76,"&lt;&gt;")=0,"",SUMIF('English Scores- Leveled papers'!$H$4:$KM$4,CU$3,'English Scores- Leveled papers'!$H76:$KM76)))</f>
        <is>
          <t/>
        </is>
      </c>
      <c r="CV74" s="319" t="inlineStr">
        <f aca="false">IF($B74="","",IF(COUNTIFS('English Scores- Leveled papers'!$H$4:$KM$4,CV$3,'English Scores- Leveled papers'!$H76:$KM76,"&lt;&gt;")=0,"",SUMIF('English Scores- Leveled papers'!$H$4:$KM$4,CV$3,'English Scores- Leveled papers'!$H76:$KM76)))</f>
        <is>
          <t/>
        </is>
      </c>
      <c r="CW74" s="319" t="inlineStr">
        <f aca="false">IF($B74="","",IF(COUNTIFS('English Scores- Leveled papers'!$H$4:$KM$4,CW$3,'English Scores- Leveled papers'!$H76:$KM76,"&lt;&gt;")=0,"",SUMIF('English Scores- Leveled papers'!$H$4:$KM$4,CW$3,'English Scores- Leveled papers'!$H76:$KM76)))</f>
        <is>
          <t/>
        </is>
      </c>
      <c r="CX74" s="319" t="inlineStr">
        <f aca="false">IF($B74="","",IF(COUNTIFS('English Scores- Leveled papers'!$H$4:$KM$4,CX$3,'English Scores- Leveled papers'!$H76:$KM76,"&lt;&gt;")=0,"",SUMIF('English Scores- Leveled papers'!$H$4:$KM$4,CX$3,'English Scores- Leveled papers'!$H76:$KM76)))</f>
        <is>
          <t/>
        </is>
      </c>
      <c r="CY74" s="319" t="inlineStr">
        <f aca="false">IF($B74="","",IF(COUNTIFS('English Scores- Leveled papers'!$H$4:$KM$4,CY$3,'English Scores- Leveled papers'!$H76:$KM76,"&lt;&gt;")=0,"",SUMIF('English Scores- Leveled papers'!$H$4:$KM$4,CY$3,'English Scores- Leveled papers'!$H76:$KM76)))</f>
        <is>
          <t/>
        </is>
      </c>
      <c r="CZ74" s="319" t="inlineStr">
        <f aca="false">IF($B74="","",IF(COUNTIFS('English Scores- Leveled papers'!$H$4:$KM$4,CZ$3,'English Scores- Leveled papers'!$H76:$KM76,"&lt;&gt;")=0,"",SUMIF('English Scores- Leveled papers'!$H$4:$KM$4,CZ$3,'English Scores- Leveled papers'!$H76:$KM76)))</f>
        <is>
          <t/>
        </is>
      </c>
      <c r="DA74" s="319" t="inlineStr">
        <f aca="false">IF($B74="","",IF(COUNTIFS('English Scores- Leveled papers'!$H$4:$KM$4,DA$3,'English Scores- Leveled papers'!$H76:$KM76,"&lt;&gt;")=0,"",SUMIF('English Scores- Leveled papers'!$H$4:$KM$4,DA$3,'English Scores- Leveled papers'!$H76:$KM76)))</f>
        <is>
          <t/>
        </is>
      </c>
      <c r="DB74" s="319" t="inlineStr">
        <f aca="false">IF($B74="","",IF(COUNTIFS('English Scores- Leveled papers'!$H$4:$KM$4,DB$3,'English Scores- Leveled papers'!$H76:$KM76,"&lt;&gt;")=0,"",SUMIF('English Scores- Leveled papers'!$H$4:$KM$4,DB$3,'English Scores- Leveled papers'!$H76:$KM76)))</f>
        <is>
          <t/>
        </is>
      </c>
      <c r="DC74" s="319" t="inlineStr">
        <f aca="false">IF($B74="","",IF(COUNTIFS('English Scores- Leveled papers'!$H$4:$KM$4,DC$3,'English Scores- Leveled papers'!$H76:$KM76,"&lt;&gt;")=0,"",SUMIF('English Scores- Leveled papers'!$H$4:$KM$4,DC$3,'English Scores- Leveled papers'!$H76:$KM76)))</f>
        <is>
          <t/>
        </is>
      </c>
      <c r="DD74" s="319" t="inlineStr">
        <f aca="false">IF($B74="","",IF(COUNTIFS('English Scores- Leveled papers'!$H$4:$KM$4,DD$3,'English Scores- Leveled papers'!$H76:$KM76,"&lt;&gt;")=0,"",SUMIF('English Scores- Leveled papers'!$H$4:$KM$4,DD$3,'English Scores- Leveled papers'!$H76:$KM76)))</f>
        <is>
          <t/>
        </is>
      </c>
      <c r="DE74" s="319" t="inlineStr">
        <f aca="false">IF($B74="","",IF(COUNTIFS('English Scores- Leveled papers'!$H$4:$KM$4,DE$3,'English Scores- Leveled papers'!$H76:$KM76,"&lt;&gt;")=0,"",SUMIF('English Scores- Leveled papers'!$H$4:$KM$4,DE$3,'English Scores- Leveled papers'!$H76:$KM76)))</f>
        <is>
          <t/>
        </is>
      </c>
      <c r="DF74" s="319" t="inlineStr">
        <f aca="false">IF($B74="","",IF(COUNTIFS('English Scores- Leveled papers'!$H$4:$KM$4,DF$3,'English Scores- Leveled papers'!$H76:$KM76,"&lt;&gt;")=0,"",SUMIF('English Scores- Leveled papers'!$H$4:$KM$4,DF$3,'English Scores- Leveled papers'!$H76:$KM76)))</f>
        <is>
          <t/>
        </is>
      </c>
      <c r="DG74" s="319" t="inlineStr">
        <f aca="false">IF($B74="","",IF(COUNTIFS('English Scores- Leveled papers'!$H$4:$KM$4,DG$3,'English Scores- Leveled papers'!$H76:$KM76,"&lt;&gt;")=0,"",SUMIF('English Scores- Leveled papers'!$H$4:$KM$4,DG$3,'English Scores- Leveled papers'!$H76:$KM76)))</f>
        <is>
          <t/>
        </is>
      </c>
      <c r="DH74" s="319" t="inlineStr">
        <f aca="false">IF($B74="","",IF(COUNTIFS('English Scores- Leveled papers'!$H$4:$KM$4,DH$3,'English Scores- Leveled papers'!$H76:$KM76,"&lt;&gt;")=0,"",SUMIF('English Scores- Leveled papers'!$H$4:$KM$4,DH$3,'English Scores- Leveled papers'!$H76:$KM76)))</f>
        <is>
          <t/>
        </is>
      </c>
      <c r="DI74" s="319" t="inlineStr">
        <f aca="false">IF($B74="","",IF(COUNTIFS('English Scores- Leveled papers'!$H$4:$KM$4,DI$3,'English Scores- Leveled papers'!$H76:$KM76,"&lt;&gt;")=0,"",SUMIF('English Scores- Leveled papers'!$H$4:$KM$4,DI$3,'English Scores- Leveled papers'!$H76:$KM76)))</f>
        <is>
          <t/>
        </is>
      </c>
      <c r="DJ74" s="319" t="inlineStr">
        <f aca="false">IF($B74="","",IF(COUNTIFS('English Scores- Leveled papers'!$H$4:$KM$4,DJ$3,'English Scores- Leveled papers'!$H76:$KM76,"&lt;&gt;")=0,"",SUMIF('English Scores- Leveled papers'!$H$4:$KM$4,DJ$3,'English Scores- Leveled papers'!$H76:$KM76)))</f>
        <is>
          <t/>
        </is>
      </c>
      <c r="DK74" s="319" t="inlineStr">
        <f aca="false">IF($B74="","",IF(COUNTIFS('English Scores- Leveled papers'!$H$4:$KM$4,DK$3,'English Scores- Leveled papers'!$H76:$KM76,"&lt;&gt;")=0,"",SUMIF('English Scores- Leveled papers'!$H$4:$KM$4,DK$3,'English Scores- Leveled papers'!$H76:$KM76)))</f>
        <is>
          <t/>
        </is>
      </c>
      <c r="DL74" s="319" t="inlineStr">
        <f aca="false">IF($B74="","",IF(COUNTIFS('English Scores- Leveled papers'!$H$4:$KM$4,DL$3,'English Scores- Leveled papers'!$H76:$KM76,"&lt;&gt;")=0,"",SUMIF('English Scores- Leveled papers'!$H$4:$KM$4,DL$3,'English Scores- Leveled papers'!$H76:$KM76)))</f>
        <is>
          <t/>
        </is>
      </c>
      <c r="DM74" s="319" t="inlineStr">
        <f aca="false">IF($B74="","",IF(COUNTIFS('English Scores- Leveled papers'!$H$4:$KM$4,DM$3,'English Scores- Leveled papers'!$H76:$KM76,"&lt;&gt;")=0,"",SUMIF('English Scores- Leveled papers'!$H$4:$KM$4,DM$3,'English Scores- Leveled papers'!$H76:$KM76)))</f>
        <is>
          <t/>
        </is>
      </c>
      <c r="DN74" s="319" t="inlineStr">
        <f aca="false">IF($B74="","",IF(COUNTIFS('English Scores- Leveled papers'!$H$4:$KM$4,DN$3,'English Scores- Leveled papers'!$H76:$KM76,"&lt;&gt;")=0,"",SUMIF('English Scores- Leveled papers'!$H$4:$KM$4,DN$3,'English Scores- Leveled papers'!$H76:$KM76)))</f>
        <is>
          <t/>
        </is>
      </c>
      <c r="DO74" s="319" t="inlineStr">
        <f aca="false">IF($B74="","",IF(COUNTIFS('English Scores- Leveled papers'!$H$4:$KM$4,DO$3,'English Scores- Leveled papers'!$H76:$KM76,"&lt;&gt;")=0,"",SUMIF('English Scores- Leveled papers'!$H$4:$KM$4,DO$3,'English Scores- Leveled papers'!$H76:$KM76)))</f>
        <is>
          <t/>
        </is>
      </c>
      <c r="DP74" s="319" t="inlineStr">
        <f aca="false">IF($B74="","",IF(COUNTIFS('English Scores- Leveled papers'!$H$4:$KM$4,DP$3,'English Scores- Leveled papers'!$H76:$KM76,"&lt;&gt;")=0,"",SUMIF('English Scores- Leveled papers'!$H$4:$KM$4,DP$3,'English Scores- Leveled papers'!$H76:$KM76)))</f>
        <is>
          <t/>
        </is>
      </c>
      <c r="DQ74" s="320" t="inlineStr">
        <f aca="false">IF($B74="","",IF(COUNTIFS('English Scores- Leveled papers'!$H$4:$KM$4,DQ$3,'English Scores- Leveled papers'!$H76:$KM76,"&lt;&gt;")=0,"",SUMIF('English Scores- Leveled papers'!$H$4:$KM$4,DQ$3,'English Scores- Leveled papers'!$H76:$KM76)))</f>
        <is>
          <t/>
        </is>
      </c>
      <c r="DR74" s="321" t="inlineStr">
        <f aca="false">IF('Cover Sheet'!$AC$6="6th", 'Eng GLA 6th, 7th, 8th'!D77, "")</f>
        <is>
          <t/>
        </is>
      </c>
      <c r="DU74" s="319" t="inlineStr">
        <f aca="false">IF($B74="","",IF(COUNTIFS('Eng GLA 6th, 7th, 8th'!$E$4:$DV$4,DU$3,'Eng GLA 6th, 7th, 8th'!$E77:$DV77,"&lt;&gt;")=0,"",SUMIF('Eng GLA 6th, 7th, 8th'!$E$4:$DV$4,DU$3,'Eng GLA 6th, 7th, 8th'!$E77:$DV77)))</f>
        <is>
          <t/>
        </is>
      </c>
      <c r="DV74" s="319" t="inlineStr">
        <f aca="false">IF($B74="","",IF(COUNTIFS('Eng GLA 6th, 7th, 8th'!$E$4:$DV$4,DV$3,'Eng GLA 6th, 7th, 8th'!$E77:$DV77,"&lt;&gt;")=0,"",SUMIF('Eng GLA 6th, 7th, 8th'!$E$4:$DV$4,DV$3,'Eng GLA 6th, 7th, 8th'!$E77:$DV77)))</f>
        <is>
          <t/>
        </is>
      </c>
      <c r="DW74" s="319" t="inlineStr">
        <f aca="false">IF($B74="","",IF(COUNTIFS('Eng GLA 6th, 7th, 8th'!$E$4:$DV$4,DW$3,'Eng GLA 6th, 7th, 8th'!$E77:$DV77,"&lt;&gt;")=0,"",SUMIF('Eng GLA 6th, 7th, 8th'!$E$4:$DV$4,DW$3,'Eng GLA 6th, 7th, 8th'!$E77:$DV77)))</f>
        <is>
          <t/>
        </is>
      </c>
      <c r="DX74" s="319" t="inlineStr">
        <f aca="false">IF($B74="","",IF(COUNTIFS('Eng GLA 6th, 7th, 8th'!$E$4:$DV$4,DX$3,'Eng GLA 6th, 7th, 8th'!$E77:$DV77,"&lt;&gt;")=0,"",SUMIF('Eng GLA 6th, 7th, 8th'!$E$4:$DV$4,DX$3,'Eng GLA 6th, 7th, 8th'!$E77:$DV77)))</f>
        <is>
          <t/>
        </is>
      </c>
      <c r="DY74" s="319" t="inlineStr">
        <f aca="false">IF($B74="","",IF(COUNTIFS('Eng GLA 6th, 7th, 8th'!$E$4:$DV$4,DY$3,'Eng GLA 6th, 7th, 8th'!$E77:$DV77,"&lt;&gt;")=0,"",SUMIF('Eng GLA 6th, 7th, 8th'!$E$4:$DV$4,DY$3,'Eng GLA 6th, 7th, 8th'!$E77:$DV77)))</f>
        <is>
          <t/>
        </is>
      </c>
      <c r="DZ74" s="319" t="inlineStr">
        <f aca="false">IF($B74="","",IF(COUNTIFS('Eng GLA 6th, 7th, 8th'!$E$4:$DV$4,DZ$3,'Eng GLA 6th, 7th, 8th'!$E77:$DV77,"&lt;&gt;")=0,"",SUMIF('Eng GLA 6th, 7th, 8th'!$E$4:$DV$4,DZ$3,'Eng GLA 6th, 7th, 8th'!$E77:$DV77)))</f>
        <is>
          <t/>
        </is>
      </c>
      <c r="EA74" s="319" t="inlineStr">
        <f aca="false">IF($B74="","",IF(COUNTIFS('Eng GLA 6th, 7th, 8th'!$E$4:$DV$4,EA$3,'Eng GLA 6th, 7th, 8th'!$E77:$DV77,"&lt;&gt;")=0,"",SUMIF('Eng GLA 6th, 7th, 8th'!$E$4:$DV$4,EA$3,'Eng GLA 6th, 7th, 8th'!$E77:$DV77)))</f>
        <is>
          <t/>
        </is>
      </c>
      <c r="EB74" s="319" t="inlineStr">
        <f aca="false">IF($B74="","",IF(COUNTIFS('Eng GLA 6th, 7th, 8th'!$E$4:$DV$4,EB$3,'Eng GLA 6th, 7th, 8th'!$E77:$DV77,"&lt;&gt;")=0,"",SUMIF('Eng GLA 6th, 7th, 8th'!$E$4:$DV$4,EB$3,'Eng GLA 6th, 7th, 8th'!$E77:$DV77)))</f>
        <is>
          <t/>
        </is>
      </c>
      <c r="EC74" s="319" t="inlineStr">
        <f aca="false">IF($B74="","",IF(COUNTIFS('Eng GLA 6th, 7th, 8th'!$E$4:$DV$4,EC$3,'Eng GLA 6th, 7th, 8th'!$E77:$DV77,"&lt;&gt;")=0,"",SUMIF('Eng GLA 6th, 7th, 8th'!$E$4:$DV$4,EC$3,'Eng GLA 6th, 7th, 8th'!$E77:$DV77)))</f>
        <is>
          <t/>
        </is>
      </c>
      <c r="ED74" s="319" t="inlineStr">
        <f aca="false">IF($B74="","",IF(COUNTIFS('Eng GLA 6th, 7th, 8th'!$E$4:$DV$4,ED$3,'Eng GLA 6th, 7th, 8th'!$E77:$DV77,"&lt;&gt;")=0,"",SUMIF('Eng GLA 6th, 7th, 8th'!$E$4:$DV$4,ED$3,'Eng GLA 6th, 7th, 8th'!$E77:$DV77)))</f>
        <is>
          <t/>
        </is>
      </c>
      <c r="EE74" s="319" t="inlineStr">
        <f aca="false">IF($B74="","",IF(COUNTIFS('Eng GLA 6th, 7th, 8th'!$E$4:$DV$4,EE$3,'Eng GLA 6th, 7th, 8th'!$E77:$DV77,"&lt;&gt;")=0,"",SUMIF('Eng GLA 6th, 7th, 8th'!$E$4:$DV$4,EE$3,'Eng GLA 6th, 7th, 8th'!$E77:$DV77)))</f>
        <is>
          <t/>
        </is>
      </c>
      <c r="EF74" s="319" t="inlineStr">
        <f aca="false">IF($B74="","",IF(COUNTIFS('Eng GLA 6th, 7th, 8th'!$E$4:$DV$4,EF$3,'Eng GLA 6th, 7th, 8th'!$E77:$DV77,"&lt;&gt;")=0,"",SUMIF('Eng GLA 6th, 7th, 8th'!$E$4:$DV$4,EF$3,'Eng GLA 6th, 7th, 8th'!$E77:$DV77)))</f>
        <is>
          <t/>
        </is>
      </c>
      <c r="EG74" s="319" t="inlineStr">
        <f aca="false">IF($B74="","",IF(COUNTIFS('Eng GLA 6th, 7th, 8th'!$E$4:$DV$4,EG$3,'Eng GLA 6th, 7th, 8th'!$E77:$DV77,"&lt;&gt;")=0,"",SUMIF('Eng GLA 6th, 7th, 8th'!$E$4:$DV$4,EG$3,'Eng GLA 6th, 7th, 8th'!$E77:$DV77)))</f>
        <is>
          <t/>
        </is>
      </c>
      <c r="EH74" s="319" t="inlineStr">
        <f aca="false">IF($B74="","",IF(COUNTIFS('Eng GLA 6th, 7th, 8th'!$E$4:$DV$4,EH$3,'Eng GLA 6th, 7th, 8th'!$E77:$DV77,"&lt;&gt;")=0,"",SUMIF('Eng GLA 6th, 7th, 8th'!$E$4:$DV$4,EH$3,'Eng GLA 6th, 7th, 8th'!$E77:$DV77)))</f>
        <is>
          <t/>
        </is>
      </c>
      <c r="EI74" s="319" t="inlineStr">
        <f aca="false">IF($B74="","",IF(COUNTIFS('Eng GLA 6th, 7th, 8th'!$E$4:$DV$4,EI$3,'Eng GLA 6th, 7th, 8th'!$E77:$DV77,"&lt;&gt;")=0,"",SUMIF('Eng GLA 6th, 7th, 8th'!$E$4:$DV$4,EI$3,'Eng GLA 6th, 7th, 8th'!$E77:$DV77)))</f>
        <is>
          <t/>
        </is>
      </c>
      <c r="EJ74" s="322" t="inlineStr">
        <f aca="false">IF('Cover Sheet'!$AC$6="7th", 'Eng GLA 6th, 7th, 8th'!AQ77, "")</f>
        <is>
          <t/>
        </is>
      </c>
      <c r="EK74" s="319" t="inlineStr">
        <f aca="false">IF($B74="","",IF(COUNTIFS('Eng GLA 6th, 7th, 8th'!$E$4:$DV$4,EK$3,'Eng GLA 6th, 7th, 8th'!$E77:$DV77,"&lt;&gt;")=0,"",SUMIF('Eng GLA 6th, 7th, 8th'!$E$4:$DV$4,EK$3,'Eng GLA 6th, 7th, 8th'!$E77:$DV77)))</f>
        <is>
          <t/>
        </is>
      </c>
      <c r="EL74" s="319" t="inlineStr">
        <f aca="false">IF($B74="","",IF(COUNTIFS('Eng GLA 6th, 7th, 8th'!$E$4:$DV$4,EL$3,'Eng GLA 6th, 7th, 8th'!$E77:$DV77,"&lt;&gt;")=0,"",SUMIF('Eng GLA 6th, 7th, 8th'!$E$4:$DV$4,EL$3,'Eng GLA 6th, 7th, 8th'!$E77:$DV77)))</f>
        <is>
          <t/>
        </is>
      </c>
      <c r="EM74" s="319" t="inlineStr">
        <f aca="false">IF($B74="","",IF(COUNTIFS('Eng GLA 6th, 7th, 8th'!$E$4:$DV$4,EM$3,'Eng GLA 6th, 7th, 8th'!$E77:$DV77,"&lt;&gt;")=0,"",SUMIF('Eng GLA 6th, 7th, 8th'!$E$4:$DV$4,EM$3,'Eng GLA 6th, 7th, 8th'!$E77:$DV77)))</f>
        <is>
          <t/>
        </is>
      </c>
      <c r="EN74" s="319" t="inlineStr">
        <f aca="false">IF($B74="","",IF(COUNTIFS('Eng GLA 6th, 7th, 8th'!$E$4:$DV$4,EN$3,'Eng GLA 6th, 7th, 8th'!$E77:$DV77,"&lt;&gt;")=0,"",SUMIF('Eng GLA 6th, 7th, 8th'!$E$4:$DV$4,EN$3,'Eng GLA 6th, 7th, 8th'!$E77:$DV77)))</f>
        <is>
          <t/>
        </is>
      </c>
      <c r="EO74" s="319" t="inlineStr">
        <f aca="false">IF($B74="","",IF(COUNTIFS('Eng GLA 6th, 7th, 8th'!$E$4:$DV$4,EO$3,'Eng GLA 6th, 7th, 8th'!$E77:$DV77,"&lt;&gt;")=0,"",SUMIF('Eng GLA 6th, 7th, 8th'!$E$4:$DV$4,EO$3,'Eng GLA 6th, 7th, 8th'!$E77:$DV77)))</f>
        <is>
          <t/>
        </is>
      </c>
      <c r="EP74" s="319" t="inlineStr">
        <f aca="false">IF($B74="","",IF(COUNTIFS('Eng GLA 6th, 7th, 8th'!$E$4:$DV$4,EP$3,'Eng GLA 6th, 7th, 8th'!$E77:$DV77,"&lt;&gt;")=0,"",SUMIF('Eng GLA 6th, 7th, 8th'!$E$4:$DV$4,EP$3,'Eng GLA 6th, 7th, 8th'!$E77:$DV77)))</f>
        <is>
          <t/>
        </is>
      </c>
      <c r="EQ74" s="319" t="inlineStr">
        <f aca="false">IF($B74="","",IF(COUNTIFS('Eng GLA 6th, 7th, 8th'!$E$4:$DV$4,EQ$3,'Eng GLA 6th, 7th, 8th'!$E77:$DV77,"&lt;&gt;")=0,"",SUMIF('Eng GLA 6th, 7th, 8th'!$E$4:$DV$4,EQ$3,'Eng GLA 6th, 7th, 8th'!$E77:$DV77)))</f>
        <is>
          <t/>
        </is>
      </c>
      <c r="ER74" s="319" t="inlineStr">
        <f aca="false">IF($B74="","",IF(COUNTIFS('Eng GLA 6th, 7th, 8th'!$E$4:$DV$4,ER$3,'Eng GLA 6th, 7th, 8th'!$E77:$DV77,"&lt;&gt;")=0,"",SUMIF('Eng GLA 6th, 7th, 8th'!$E$4:$DV$4,ER$3,'Eng GLA 6th, 7th, 8th'!$E77:$DV77)))</f>
        <is>
          <t/>
        </is>
      </c>
      <c r="ES74" s="319" t="inlineStr">
        <f aca="false">IF($B74="","",IF(COUNTIFS('Eng GLA 6th, 7th, 8th'!$E$4:$DV$4,ES$3,'Eng GLA 6th, 7th, 8th'!$E77:$DV77,"&lt;&gt;")=0,"",SUMIF('Eng GLA 6th, 7th, 8th'!$E$4:$DV$4,ES$3,'Eng GLA 6th, 7th, 8th'!$E77:$DV77)))</f>
        <is>
          <t/>
        </is>
      </c>
      <c r="ET74" s="319" t="inlineStr">
        <f aca="false">IF($B74="","",IF(COUNTIFS('Eng GLA 6th, 7th, 8th'!$E$4:$DV$4,ET$3,'Eng GLA 6th, 7th, 8th'!$E77:$DV77,"&lt;&gt;")=0,"",SUMIF('Eng GLA 6th, 7th, 8th'!$E$4:$DV$4,ET$3,'Eng GLA 6th, 7th, 8th'!$E77:$DV77)))</f>
        <is>
          <t/>
        </is>
      </c>
      <c r="EU74" s="319" t="inlineStr">
        <f aca="false">IF($B74="","",IF(COUNTIFS('Eng GLA 6th, 7th, 8th'!$E$4:$DV$4,EU$3,'Eng GLA 6th, 7th, 8th'!$E77:$DV77,"&lt;&gt;")=0,"",SUMIF('Eng GLA 6th, 7th, 8th'!$E$4:$DV$4,EU$3,'Eng GLA 6th, 7th, 8th'!$E77:$DV77)))</f>
        <is>
          <t/>
        </is>
      </c>
      <c r="EV74" s="319" t="inlineStr">
        <f aca="false">IF($B74="","",IF(COUNTIFS('Eng GLA 6th, 7th, 8th'!$E$4:$DV$4,EV$3,'Eng GLA 6th, 7th, 8th'!$E77:$DV77,"&lt;&gt;")=0,"",SUMIF('Eng GLA 6th, 7th, 8th'!$E$4:$DV$4,EV$3,'Eng GLA 6th, 7th, 8th'!$E77:$DV77)))</f>
        <is>
          <t/>
        </is>
      </c>
      <c r="EW74" s="319" t="inlineStr">
        <f aca="false">IF($B74="","",IF(COUNTIFS('Eng GLA 6th, 7th, 8th'!$E$4:$DV$4,EW$3,'Eng GLA 6th, 7th, 8th'!$E77:$DV77,"&lt;&gt;")=0,"",SUMIF('Eng GLA 6th, 7th, 8th'!$E$4:$DV$4,EW$3,'Eng GLA 6th, 7th, 8th'!$E77:$DV77)))</f>
        <is>
          <t/>
        </is>
      </c>
      <c r="EX74" s="319" t="inlineStr">
        <f aca="false">IF($B74="","",IF(COUNTIFS('Eng GLA 6th, 7th, 8th'!$E$4:$DV$4,EX$3,'Eng GLA 6th, 7th, 8th'!$E77:$DV77,"&lt;&gt;")=0,"",SUMIF('Eng GLA 6th, 7th, 8th'!$E$4:$DV$4,EX$3,'Eng GLA 6th, 7th, 8th'!$E77:$DV77)))</f>
        <is>
          <t/>
        </is>
      </c>
      <c r="EY74" s="319" t="inlineStr">
        <f aca="false">IF($B74="","",IF(COUNTIFS('Eng GLA 6th, 7th, 8th'!$E$4:$DV$4,EY$3,'Eng GLA 6th, 7th, 8th'!$E77:$DV77,"&lt;&gt;")=0,"",SUMIF('Eng GLA 6th, 7th, 8th'!$E$4:$DV$4,EY$3,'Eng GLA 6th, 7th, 8th'!$E77:$DV77)))</f>
        <is>
          <t/>
        </is>
      </c>
      <c r="EZ74" s="322" t="inlineStr">
        <f aca="false">IF('Cover Sheet'!$AC$6="8th", 'Eng GLA 6th, 7th, 8th'!CG77, "")</f>
        <is>
          <t/>
        </is>
      </c>
      <c r="FA74" s="319" t="inlineStr">
        <f aca="false">IF($B74="","",IF(COUNTIFS('Eng GLA 6th, 7th, 8th'!$E$4:$DV$4,FA$3,'Eng GLA 6th, 7th, 8th'!$E77:$DV77,"&lt;&gt;")=0,"",SUMIF('Eng GLA 6th, 7th, 8th'!$E$4:$DV$4,FA$3,'Eng GLA 6th, 7th, 8th'!$E77:$DV77)))</f>
        <is>
          <t/>
        </is>
      </c>
      <c r="FB74" s="319" t="inlineStr">
        <f aca="false">IF($B74="","",IF(COUNTIFS('Eng GLA 6th, 7th, 8th'!$E$4:$DV$4,FB$3,'Eng GLA 6th, 7th, 8th'!$E77:$DV77,"&lt;&gt;")=0,"",SUMIF('Eng GLA 6th, 7th, 8th'!$E$4:$DV$4,FB$3,'Eng GLA 6th, 7th, 8th'!$E77:$DV77)))</f>
        <is>
          <t/>
        </is>
      </c>
      <c r="FC74" s="319" t="inlineStr">
        <f aca="false">IF($B74="","",IF(COUNTIFS('Eng GLA 6th, 7th, 8th'!$E$4:$DV$4,FC$3,'Eng GLA 6th, 7th, 8th'!$E77:$DV77,"&lt;&gt;")=0,"",SUMIF('Eng GLA 6th, 7th, 8th'!$E$4:$DV$4,FC$3,'Eng GLA 6th, 7th, 8th'!$E77:$DV77)))</f>
        <is>
          <t/>
        </is>
      </c>
      <c r="FD74" s="319" t="inlineStr">
        <f aca="false">IF($B74="","",IF(COUNTIFS('Eng GLA 6th, 7th, 8th'!$E$4:$DV$4,FD$3,'Eng GLA 6th, 7th, 8th'!$E77:$DV77,"&lt;&gt;")=0,"",SUMIF('Eng GLA 6th, 7th, 8th'!$E$4:$DV$4,FD$3,'Eng GLA 6th, 7th, 8th'!$E77:$DV77)))</f>
        <is>
          <t/>
        </is>
      </c>
      <c r="FE74" s="319" t="inlineStr">
        <f aca="false">IF($B74="","",IF(COUNTIFS('Eng GLA 6th, 7th, 8th'!$E$4:$DV$4,FE$3,'Eng GLA 6th, 7th, 8th'!$E77:$DV77,"&lt;&gt;")=0,"",SUMIF('Eng GLA 6th, 7th, 8th'!$E$4:$DV$4,FE$3,'Eng GLA 6th, 7th, 8th'!$E77:$DV77)))</f>
        <is>
          <t/>
        </is>
      </c>
      <c r="FF74" s="319" t="inlineStr">
        <f aca="false">IF($B74="","",IF(COUNTIFS('Eng GLA 6th, 7th, 8th'!$E$4:$DV$4,FF$3,'Eng GLA 6th, 7th, 8th'!$E77:$DV77,"&lt;&gt;")=0,"",SUMIF('Eng GLA 6th, 7th, 8th'!$E$4:$DV$4,FF$3,'Eng GLA 6th, 7th, 8th'!$E77:$DV77)))</f>
        <is>
          <t/>
        </is>
      </c>
      <c r="FG74" s="319" t="inlineStr">
        <f aca="false">IF($B74="","",IF(COUNTIFS('Eng GLA 6th, 7th, 8th'!$E$4:$DV$4,FG$3,'Eng GLA 6th, 7th, 8th'!$E77:$DV77,"&lt;&gt;")=0,"",SUMIF('Eng GLA 6th, 7th, 8th'!$E$4:$DV$4,FG$3,'Eng GLA 6th, 7th, 8th'!$E77:$DV77)))</f>
        <is>
          <t/>
        </is>
      </c>
      <c r="FH74" s="319" t="inlineStr">
        <f aca="false">IF($B74="","",IF(COUNTIFS('Eng GLA 6th, 7th, 8th'!$E$4:$DV$4,FH$3,'Eng GLA 6th, 7th, 8th'!$E77:$DV77,"&lt;&gt;")=0,"",SUMIF('Eng GLA 6th, 7th, 8th'!$E$4:$DV$4,FH$3,'Eng GLA 6th, 7th, 8th'!$E77:$DV77)))</f>
        <is>
          <t/>
        </is>
      </c>
      <c r="FI74" s="319" t="inlineStr">
        <f aca="false">IF($B74="","",IF(COUNTIFS('Eng GLA 6th, 7th, 8th'!$E$4:$DV$4,FI$3,'Eng GLA 6th, 7th, 8th'!$E77:$DV77,"&lt;&gt;")=0,"",SUMIF('Eng GLA 6th, 7th, 8th'!$E$4:$DV$4,FI$3,'Eng GLA 6th, 7th, 8th'!$E77:$DV77)))</f>
        <is>
          <t/>
        </is>
      </c>
      <c r="FJ74" s="319" t="inlineStr">
        <f aca="false">IF($B74="","",IF(COUNTIFS('Eng GLA 6th, 7th, 8th'!$E$4:$DV$4,FJ$3,'Eng GLA 6th, 7th, 8th'!$E77:$DV77,"&lt;&gt;")=0,"",SUMIF('Eng GLA 6th, 7th, 8th'!$E$4:$DV$4,FJ$3,'Eng GLA 6th, 7th, 8th'!$E77:$DV77)))</f>
        <is>
          <t/>
        </is>
      </c>
      <c r="FK74" s="319" t="inlineStr">
        <f aca="false">IF($B74="","",IF(COUNTIFS('Eng GLA 6th, 7th, 8th'!$E$4:$DV$4,FK$3,'Eng GLA 6th, 7th, 8th'!$E77:$DV77,"&lt;&gt;")=0,"",SUMIF('Eng GLA 6th, 7th, 8th'!$E$4:$DV$4,FK$3,'Eng GLA 6th, 7th, 8th'!$E77:$DV77)))</f>
        <is>
          <t/>
        </is>
      </c>
      <c r="FL74" s="319" t="inlineStr">
        <f aca="false">IF($B74="","",IF(COUNTIFS('Eng GLA 6th, 7th, 8th'!$E$4:$DV$4,FL$3,'Eng GLA 6th, 7th, 8th'!$E77:$DV77,"&lt;&gt;")=0,"",SUMIF('Eng GLA 6th, 7th, 8th'!$E$4:$DV$4,FL$3,'Eng GLA 6th, 7th, 8th'!$E77:$DV77)))</f>
        <is>
          <t/>
        </is>
      </c>
      <c r="FM74" s="319" t="inlineStr">
        <f aca="false">IF($B74="","",IF(COUNTIFS('Eng GLA 6th, 7th, 8th'!$E$4:$DV$4,FM$3,'Eng GLA 6th, 7th, 8th'!$E77:$DV77,"&lt;&gt;")=0,"",SUMIF('Eng GLA 6th, 7th, 8th'!$E$4:$DV$4,FM$3,'Eng GLA 6th, 7th, 8th'!$E77:$DV77)))</f>
        <is>
          <t/>
        </is>
      </c>
      <c r="FN74" s="319" t="inlineStr">
        <f aca="false">IF($B74="","",IF(COUNTIFS('Eng GLA 6th, 7th, 8th'!$E$4:$DV$4,FN$3,'Eng GLA 6th, 7th, 8th'!$E77:$DV77,"&lt;&gt;")=0,"",SUMIF('Eng GLA 6th, 7th, 8th'!$E$4:$DV$4,FN$3,'Eng GLA 6th, 7th, 8th'!$E77:$DV77)))</f>
        <is>
          <t/>
        </is>
      </c>
      <c r="FO74" s="319" t="inlineStr">
        <f aca="false">IF($B74="","",IF(COUNTIFS('Eng GLA 6th, 7th, 8th'!$E$4:$DV$4,FO$3,'Eng GLA 6th, 7th, 8th'!$E77:$DV77,"&lt;&gt;")=0,"",SUMIF('Eng GLA 6th, 7th, 8th'!$E$4:$DV$4,FO$3,'Eng GLA 6th, 7th, 8th'!$E77:$DV77)))</f>
        <is>
          <t/>
        </is>
      </c>
    </row>
    <row r="75" customFormat="false" ht="12.75" hidden="false" customHeight="true" outlineLevel="0" collapsed="false">
      <c r="A75" s="315" t="n">
        <v>71</v>
      </c>
      <c r="B75" s="315" t="inlineStr">
        <f aca="false">'English Scores- Leveled papers'!B77</f>
        <is>
          <t/>
        </is>
      </c>
      <c r="C75" s="315"/>
      <c r="D75" s="316" t="inlineStr">
        <f aca="false">IF(OR(B75="",H75="",'Cover Sheet'!E75=""),"",'Cover Sheet'!E75)</f>
        <is>
          <t/>
        </is>
      </c>
      <c r="E75" s="316" t="inlineStr">
        <f aca="false">IF(OR(B75="",H75="",'Cover Sheet'!F75=""),"",'Cover Sheet'!F75)</f>
        <is>
          <t/>
        </is>
      </c>
      <c r="F75" s="316" t="inlineStr">
        <f aca="false">IF(OR(B75="",H75="",'Cover Sheet'!H75=""),"",'Cover Sheet'!H75)</f>
        <is>
          <t/>
        </is>
      </c>
      <c r="G75" s="316"/>
      <c r="H75" s="316" t="inlineStr">
        <f aca="false">IF(OR(B75="",COUNT('English Scores- Leveled papers'!H77:KM77)=0),"",IF((AND(AB75&gt;=(70/100),AB75&lt;1.1)),9,IF((AND(AA75&gt;=(70/100),AA75&lt;1.1)),8,IF((AND(Z75&gt;=(70/100),Z75&lt;1.1)),7,IF((AND(Y75&gt;=(70/100),Y75&lt;1.1)),6,IF(AND(X75&gt;=0.7,X75&lt;1.1),5.5,IF(AND(W75&gt;=0.7,W75&lt;1.1),5,IF(AND(V75&gt;=0.7,V75&lt;1.1),4.5,IF(AND(U75&gt;=0.7,U75&lt;1.1),4,IF(AND(T75&gt;=0.7,T75&lt;1.1),3.5,IF(AND(S75&gt;=0.7,S75&lt;1.1),3,IF(AND(R75&gt;=0.7,R75&lt;1.1),2.5,IF(AND(Q75&gt;=0.7,Q75&lt;1.1),2,IF(AND(P75&gt;=0.7,P75&lt;1.1),1.5,IF(AND(O75&gt;=0.7,O75&lt;1.1),1,IF(AND(N75&gt;=0.7,N75&lt;1.1),0.5,IF(AND(M75&gt;=0.7,M75&lt;1.1),0.2,IF(AND(L75&gt;=0.7,L75&lt;1.1),0,IF(COUNT('English Scores- Leveled papers'!H77:M77)=0,"",-0.5)))))))))))))))))))</f>
        <is>
          <t/>
        </is>
      </c>
      <c r="I75" s="317" t="str">
        <f aca="false">IFERROR(IF(OR(B75="",H75=""),"",IF((AND(AB75&gt;=(70/100),AB75&lt;1.1)),AB75,IF(AND((AA75)&gt;=(70/100),AA75&lt;1.1),AA75,IF((AND((Z75)&gt;=(70/100),Z75&lt;1.1)),Z75,IF(AND((Y75)&gt;=(70/100),Y75&lt;1.1),Y75,IF(AND(X75&gt;=0.7,X75&lt;1.1),X75,IF(AND((W75)&gt;=0.7,W75&lt;1.1),W75,IF(AND((V75)&gt;=0.7,V75&lt;1.1),V75,IF(AND((U75)&gt;=0.7,U75&lt;1.1),U75,IF(AND((T75)&gt;=0.7,T75&lt;1.1),T75,IF(AND((S75)&gt;=0.7,S75&lt;1.1),S75,IF(AND((R75)&gt;=0.7,R75&lt;1.1),R75,IF(AND((Q75)&gt;=0.7,Q75&lt;1.1),Q75,IF(AND((P75)&gt;=0.7,P75&lt;1.1),P75,IF(AND((O75)&gt;=0.7,O75&lt;1.1),O75,IF(AND((N75)&gt;=0.7,N75&lt;1.1),N75,IF(AND((M75)&gt;=0.7,M75&lt;1.1),M75,IF(AND((L75)&gt;=0.7,L75&lt;1.1),L75,L75)))))))))))))))))),"")</f>
        <v/>
      </c>
      <c r="J75" s="317" t="str">
        <f aca="false">IF((OR(B75="",H75="")),"",IF(AND((AB75)&gt;=(70/100),AB75&lt;1.1),"",IF((AND((AA75)&gt;=(70/100),AA75&lt;1.1)),AB75,IF((AND((Z75)&gt;=(70/100),Z75&lt;1.1)),AA75,IF((AND((Y75)&gt;=(70/100),Y75&lt;1.1)),Z75,IF(AND((X75)&gt;=0.7,X75&lt;1.1),Y75,IF(AND((W75)&gt;=0.7,W75&lt;1.1),X75,IF(AND((V75)&gt;=0.7,V75&lt;1.1),W75,IF(AND((U75)&gt;=0.7,U75&lt;1.1),V75,IF(AND((T75)&gt;=0.7,T75&lt;1.1),U75,IF(AND((S75)&gt;=0.7,S75&lt;1.1),T75,IF(AND((R75)&gt;=0.7,R75&lt;1.1),S75,IF(AND((Q75)&gt;=0.7,Q75&lt;1.1),R75,IF(AND((P75)&gt;=0.7,P75&lt;1.1),Q75,IF(AND((O75)&gt;=0.7,O75&lt;1.1),P75,IF(AND((N75)&gt;=0.7,N75&lt;1.1),O75,IF(AND((M75)&gt;=0.7,M75&lt;1.1),N75,IF(AND((L75)&gt;=0.7,L75&lt;1.1),M75,""))))))))))))))))))</f>
        <v/>
      </c>
      <c r="K75" s="317" t="str">
        <f aca="false">IF((OR(B75="",H75="")),"",IF(AND((AB75)&gt;=(70/100),AB75&lt;1.1),AA75,IF((AND((AA75)&gt;=(70/100),AA75&lt;1.1)),Z75,IF((AND((Z75)&gt;=(70/100),Z75&lt;1.1)),Y75,IF((AND((Y75)&gt;=(70/100),Y75&lt;1.1)),X75,IF(AND((X75)&gt;=0.7,X75&lt;1.1),W75,IF(AND((W75)&gt;=0.7,W75&lt;1.1),V75,IF(AND((V75)&gt;=0.7,V75&lt;1.1),U75,IF(AND((U75)&gt;=0.7,U75&lt;1.1),T75,IF(AND((T75)&gt;=0.7,T75&lt;1.1),S75,IF(AND((S75)&gt;=0.7,S75&lt;1.1),R75,IF(AND((R75)&gt;=0.7,R75&lt;1.1),Q75,IF(AND((Q75)&gt;=0.7,Q75&lt;1.1),P75,IF(AND((P75)&gt;=0.7,P75&lt;1.1),O75,IF(AND((O75)&gt;=0.7,O75&lt;1.1),N75,IF(AND((N75)&gt;=0.7,N75&lt;1.1),M75,IF(AND((M75)&gt;=0.7,M75&lt;1.1),L75,IF(AND((L75)&gt;=0.7,L75&lt;1.1),"",""))))))))))))))))))</f>
        <v/>
      </c>
      <c r="L75" s="318" t="str">
        <f aca="false">IFERROR(IF((B75=""),"",(IF(COUNT(AC75:AG75)=0,"",ROUND(SUM(AC75:AG75)/SUM($AC$2:$AG$2),1)))),"")</f>
        <v/>
      </c>
      <c r="M75" s="318" t="str">
        <f aca="false">IFERROR(IF((B75=""),"",(IF(COUNT(AH75:AL75)=0,"",ROUND(SUM(AH75:AL75)/SUM($AH$2:$AL$2),1)))),"")</f>
        <v/>
      </c>
      <c r="N75" s="318" t="str">
        <f aca="false">IFERROR(IF((B75=""),"",(IF(COUNT(AM75:AQ75)=0,"",ROUND(SUM(AM75:AQ75)/SUM($AM$2:$AQ$2),1)))),"")</f>
        <v/>
      </c>
      <c r="O75" s="318" t="str">
        <f aca="false">IFERROR(IF((B75=""),"",(IF(COUNT(AR75:AV75)=0,"",ROUND(SUM(AR75:AV75)/SUM($AR$2:$AV$2),1)))),"")</f>
        <v/>
      </c>
      <c r="P75" s="318" t="str">
        <f aca="false">IFERROR(IF((B75=""),"",(IF(COUNT(AX75:BB75)=0,"",ROUND(SUM(AX75:BB75)/SUM($AX$2:$BB$2),1)))),"")</f>
        <v/>
      </c>
      <c r="Q75" s="318" t="str">
        <f aca="false">IFERROR(IF((B75=""),"",(IF(COUNT(BD75:BJ75)=0,"",ROUND(SUM(BD75:BJ75)/SUM($BD$2:$BJ$2),1)))),0)</f>
        <v/>
      </c>
      <c r="R75" s="318" t="str">
        <f aca="false">IFERROR(IF((B75=""),"",(IF(COUNT(BL75:BS75)=0,"",ROUND(SUM(BL75:BR75)/SUM($BL$2:$BR$2),1)))),0)</f>
        <v/>
      </c>
      <c r="S75" s="318" t="str">
        <f aca="false">IFERROR(IF((B75=""),"",(IF(COUNT(BT75:CB75)=0,"",ROUND(SUM(BT75:CA75)/SUM($BT$2:$CA$2),1)))),0)</f>
        <v/>
      </c>
      <c r="T75" s="318" t="str">
        <f aca="false">IFERROR(IF((B75=""),"",(IF(COUNT(CC75:CJ75)=0,"",ROUND(SUM(CC75:CI75)/SUM($CC$2:$CI$2),1)))),0)</f>
        <v/>
      </c>
      <c r="U75" s="318" t="str">
        <f aca="false">IFERROR(IF((B75=""),"",(IF(COUNT(CK75:CQ75)=0,"",ROUND(SUM(CK75:CQ75)/SUM($CK$2:$CQ$2),1)))),0)</f>
        <v/>
      </c>
      <c r="V75" s="318" t="str">
        <f aca="false">IFERROR(IF((B75=""),"",(IF(COUNT(CS75:CY75)=0,"",ROUND(SUM(CS75:CY75)/SUM($CS$2:$CY$2),1)))),0)</f>
        <v/>
      </c>
      <c r="W75" s="318" t="str">
        <f aca="false">IFERROR(IF((B75=""),"",(IF(COUNT(DA75:DI75)=0,"",ROUND(SUM(DA75:DI75)/SUM($DA$2:$DI$2),1)))),0)</f>
        <v/>
      </c>
      <c r="X75" s="318" t="str">
        <f aca="false">IFERROR(IF((B75=""),"",(IF(COUNT(DK75:DP75)=0,"",ROUND(SUM(DK75:DP75)/SUM($DK$2:$DP$2),1)))),0)</f>
        <v/>
      </c>
      <c r="Y75" s="318"/>
      <c r="Z75" s="318"/>
      <c r="AA75" s="318"/>
      <c r="AB75" s="318"/>
      <c r="AC75" s="319" t="inlineStr">
        <f aca="false">IF($B75="","",IF(COUNTIFS('English Scores- Leveled papers'!$H$4:$KM$4,AC$3,'English Scores- Leveled papers'!$H77:$KM77,"&lt;&gt;")=0,"",SUMIF('English Scores- Leveled papers'!$H$4:$KM$4,AC$3,'English Scores- Leveled papers'!$H77:$KM77)))</f>
        <is>
          <t/>
        </is>
      </c>
      <c r="AD75" s="319" t="inlineStr">
        <f aca="false">IF($B75="","",IF(COUNTIFS('English Scores- Leveled papers'!$H$4:$KM$4,AD$3,'English Scores- Leveled papers'!$H77:$KM77,"&lt;&gt;")=0,"",SUMIF('English Scores- Leveled papers'!$H$4:$KM$4,AD$3,'English Scores- Leveled papers'!$H77:$KM77)))</f>
        <is>
          <t/>
        </is>
      </c>
      <c r="AE75" s="319" t="inlineStr">
        <f aca="false">IF($B75="","",IF(COUNTIFS('English Scores- Leveled papers'!$H$4:$KM$4,AE$3,'English Scores- Leveled papers'!$H77:$KM77,"&lt;&gt;")=0,"",SUMIF('English Scores- Leveled papers'!$H$4:$KM$4,AE$3,'English Scores- Leveled papers'!$H77:$KM77)))</f>
        <is>
          <t/>
        </is>
      </c>
      <c r="AF75" s="319" t="inlineStr">
        <f aca="false">IF($B75="","",IF(COUNTIFS('English Scores- Leveled papers'!$H$4:$KM$4,AF$3,'English Scores- Leveled papers'!$H77:$KM77,"&lt;&gt;")=0,"",SUMIF('English Scores- Leveled papers'!$H$4:$KM$4,AF$3,'English Scores- Leveled papers'!$H77:$KM77)))</f>
        <is>
          <t/>
        </is>
      </c>
      <c r="AG75" s="319" t="inlineStr">
        <f aca="false">IF($B75="","",IF(COUNTIFS('English Scores- Leveled papers'!$H$4:$KM$4,AG$3,'English Scores- Leveled papers'!$H77:$KM77,"&lt;&gt;")=0,"",SUMIF('English Scores- Leveled papers'!$H$4:$KM$4,AG$3,'English Scores- Leveled papers'!$H77:$KM77)))</f>
        <is>
          <t/>
        </is>
      </c>
      <c r="AH75" s="319" t="inlineStr">
        <f aca="false">IF($B75="","",IF(COUNTIFS('English Scores- Leveled papers'!$H$4:$KM$4,AH$3,'English Scores- Leveled papers'!$H77:$KM77,"&lt;&gt;")=0,"",SUMIF('English Scores- Leveled papers'!$H$4:$KM$4,AH$3,'English Scores- Leveled papers'!$H77:$KM77)))</f>
        <is>
          <t/>
        </is>
      </c>
      <c r="AI75" s="319" t="inlineStr">
        <f aca="false">IF($B75="","",IF(COUNTIFS('English Scores- Leveled papers'!$H$4:$KM$4,AI$3,'English Scores- Leveled papers'!$H77:$KM77,"&lt;&gt;")=0,"",SUMIF('English Scores- Leveled papers'!$H$4:$KM$4,AI$3,'English Scores- Leveled papers'!$H77:$KM77)))</f>
        <is>
          <t/>
        </is>
      </c>
      <c r="AJ75" s="319" t="inlineStr">
        <f aca="false">IF($B75="","",IF(COUNTIFS('English Scores- Leveled papers'!$H$4:$KM$4,AJ$3,'English Scores- Leveled papers'!$H77:$KM77,"&lt;&gt;")=0,"",SUMIF('English Scores- Leveled papers'!$H$4:$KM$4,AJ$3,'English Scores- Leveled papers'!$H77:$KM77)))</f>
        <is>
          <t/>
        </is>
      </c>
      <c r="AK75" s="319" t="inlineStr">
        <f aca="false">IF($B75="","",IF(COUNTIFS('English Scores- Leveled papers'!$H$4:$KM$4,AK$3,'English Scores- Leveled papers'!$H77:$KM77,"&lt;&gt;")=0,"",SUMIF('English Scores- Leveled papers'!$H$4:$KM$4,AK$3,'English Scores- Leveled papers'!$H77:$KM77)))</f>
        <is>
          <t/>
        </is>
      </c>
      <c r="AL75" s="319" t="inlineStr">
        <f aca="false">IF($B75="","",IF(COUNTIFS('English Scores- Leveled papers'!$H$4:$KM$4,AL$3,'English Scores- Leveled papers'!$H77:$KM77,"&lt;&gt;")=0,"",SUMIF('English Scores- Leveled papers'!$H$4:$KM$4,AL$3,'English Scores- Leveled papers'!$H77:$KM77)))</f>
        <is>
          <t/>
        </is>
      </c>
      <c r="AM75" s="319" t="inlineStr">
        <f aca="false">IF($B75="","",IF(COUNTIFS('English Scores- Leveled papers'!$H$4:$KM$4,AM$3,'English Scores- Leveled papers'!$H77:$KM77,"&lt;&gt;")=0,"",SUMIF('English Scores- Leveled papers'!$H$4:$KM$4,AM$3,'English Scores- Leveled papers'!$H77:$KM77)))</f>
        <is>
          <t/>
        </is>
      </c>
      <c r="AN75" s="319" t="inlineStr">
        <f aca="false">IF($B75="","",IF(COUNTIFS('English Scores- Leveled papers'!$H$4:$KM$4,AN$3,'English Scores- Leveled papers'!$H77:$KM77,"&lt;&gt;")=0,"",SUMIF('English Scores- Leveled papers'!$H$4:$KM$4,AN$3,'English Scores- Leveled papers'!$H77:$KM77)))</f>
        <is>
          <t/>
        </is>
      </c>
      <c r="AO75" s="319" t="inlineStr">
        <f aca="false">IF($B75="","",IF(COUNTIFS('English Scores- Leveled papers'!$H$4:$KM$4,AO$3,'English Scores- Leveled papers'!$H77:$KM77,"&lt;&gt;")=0,"",SUMIF('English Scores- Leveled papers'!$H$4:$KM$4,AO$3,'English Scores- Leveled papers'!$H77:$KM77)))</f>
        <is>
          <t/>
        </is>
      </c>
      <c r="AP75" s="319" t="inlineStr">
        <f aca="false">IF($B75="","",IF(COUNTIFS('English Scores- Leveled papers'!$H$4:$KM$4,AP$3,'English Scores- Leveled papers'!$H77:$KM77,"&lt;&gt;")=0,"",SUMIF('English Scores- Leveled papers'!$H$4:$KM$4,AP$3,'English Scores- Leveled papers'!$H77:$KM77)))</f>
        <is>
          <t/>
        </is>
      </c>
      <c r="AQ75" s="319" t="inlineStr">
        <f aca="false">IF($B75="","",IF(COUNTIFS('English Scores- Leveled papers'!$H$4:$KM$4,AQ$3,'English Scores- Leveled papers'!$H77:$KM77,"&lt;&gt;")=0,"",SUMIF('English Scores- Leveled papers'!$H$4:$KM$4,AQ$3,'English Scores- Leveled papers'!$H77:$KM77)))</f>
        <is>
          <t/>
        </is>
      </c>
      <c r="AR75" s="319" t="inlineStr">
        <f aca="false">IF($B75="","",IF(COUNTIFS('English Scores- Leveled papers'!$H$4:$KM$4,AR$3,'English Scores- Leveled papers'!$H77:$KM77,"&lt;&gt;")=0,"",SUMIF('English Scores- Leveled papers'!$H$4:$KM$4,AR$3,'English Scores- Leveled papers'!$H77:$KM77)))</f>
        <is>
          <t/>
        </is>
      </c>
      <c r="AS75" s="319" t="inlineStr">
        <f aca="false">IF($B75="","",IF(COUNTIFS('English Scores- Leveled papers'!$H$4:$KM$4,AS$3,'English Scores- Leveled papers'!$H77:$KM77,"&lt;&gt;")=0,"",SUMIF('English Scores- Leveled papers'!$H$4:$KM$4,AS$3,'English Scores- Leveled papers'!$H77:$KM77)))</f>
        <is>
          <t/>
        </is>
      </c>
      <c r="AT75" s="319" t="inlineStr">
        <f aca="false">IF($B75="","",IF(COUNTIFS('English Scores- Leveled papers'!$H$4:$KM$4,AT$3,'English Scores- Leveled papers'!$H77:$KM77,"&lt;&gt;")=0,"",SUMIF('English Scores- Leveled papers'!$H$4:$KM$4,AT$3,'English Scores- Leveled papers'!$H77:$KM77)))</f>
        <is>
          <t/>
        </is>
      </c>
      <c r="AU75" s="319" t="inlineStr">
        <f aca="false">IF($B75="","",IF(COUNTIFS('English Scores- Leveled papers'!$H$4:$KM$4,AU$3,'English Scores- Leveled papers'!$H77:$KM77,"&lt;&gt;")=0,"",SUMIF('English Scores- Leveled papers'!$H$4:$KM$4,AU$3,'English Scores- Leveled papers'!$H77:$KM77)))</f>
        <is>
          <t/>
        </is>
      </c>
      <c r="AV75" s="319" t="inlineStr">
        <f aca="false">IF($B75="","",IF(COUNTIFS('English Scores- Leveled papers'!$H$4:$KM$4,AV$3,'English Scores- Leveled papers'!$H77:$KM77,"&lt;&gt;")=0,"",SUMIF('English Scores- Leveled papers'!$H$4:$KM$4,AV$3,'English Scores- Leveled papers'!$H77:$KM77)))</f>
        <is>
          <t/>
        </is>
      </c>
      <c r="AW75" s="319" t="inlineStr">
        <f aca="false">IF($B75="","",IF(COUNTIFS('English Scores- Leveled papers'!$H$4:$KM$4,AW$3,'English Scores- Leveled papers'!$H77:$KM77,"&lt;&gt;")=0,"",SUMIF('English Scores- Leveled papers'!$H$4:$KM$4,AW$3,'English Scores- Leveled papers'!$H77:$KM77)))</f>
        <is>
          <t/>
        </is>
      </c>
      <c r="AX75" s="319" t="inlineStr">
        <f aca="false">IF($B75="","",IF(COUNTIFS('English Scores- Leveled papers'!$H$4:$KM$4,AX$3,'English Scores- Leveled papers'!$H77:$KM77,"&lt;&gt;")=0,"",SUMIF('English Scores- Leveled papers'!$H$4:$KM$4,AX$3,'English Scores- Leveled papers'!$H77:$KM77)))</f>
        <is>
          <t/>
        </is>
      </c>
      <c r="AY75" s="319" t="inlineStr">
        <f aca="false">IF($B75="","",IF(COUNTIFS('English Scores- Leveled papers'!$H$4:$KM$4,AY$3,'English Scores- Leveled papers'!$H77:$KM77,"&lt;&gt;")=0,"",SUMIF('English Scores- Leveled papers'!$H$4:$KM$4,AY$3,'English Scores- Leveled papers'!$H77:$KM77)))</f>
        <is>
          <t/>
        </is>
      </c>
      <c r="AZ75" s="319" t="inlineStr">
        <f aca="false">IF($B75="","",IF(COUNTIFS('English Scores- Leveled papers'!$H$4:$KM$4,AZ$3,'English Scores- Leveled papers'!$H77:$KM77,"&lt;&gt;")=0,"",SUMIF('English Scores- Leveled papers'!$H$4:$KM$4,AZ$3,'English Scores- Leveled papers'!$H77:$KM77)))</f>
        <is>
          <t/>
        </is>
      </c>
      <c r="BA75" s="319" t="inlineStr">
        <f aca="false">IF($B75="","",IF(COUNTIFS('English Scores- Leveled papers'!$H$4:$KM$4,BA$3,'English Scores- Leveled papers'!$H77:$KM77,"&lt;&gt;")=0,"",SUMIF('English Scores- Leveled papers'!$H$4:$KM$4,BA$3,'English Scores- Leveled papers'!$H77:$KM77)))</f>
        <is>
          <t/>
        </is>
      </c>
      <c r="BB75" s="319" t="inlineStr">
        <f aca="false">IF($B75="","",IF(COUNTIFS('English Scores- Leveled papers'!$H$4:$KM$4,BB$3,'English Scores- Leveled papers'!$H77:$KM77,"&lt;&gt;")=0,"",SUMIF('English Scores- Leveled papers'!$H$4:$KM$4,BB$3,'English Scores- Leveled papers'!$H77:$KM77)))</f>
        <is>
          <t/>
        </is>
      </c>
      <c r="BC75" s="319" t="inlineStr">
        <f aca="false">IF($B75="","",IF(COUNTIFS('English Scores- Leveled papers'!$H$4:$KM$4,BC$3,'English Scores- Leveled papers'!$H77:$KM77,"&lt;&gt;")=0,"",SUMIF('English Scores- Leveled papers'!$H$4:$KM$4,BC$3,'English Scores- Leveled papers'!$H77:$KM77)))</f>
        <is>
          <t/>
        </is>
      </c>
      <c r="BD75" s="319" t="inlineStr">
        <f aca="false">IF($B75="","",IF(COUNTIFS('English Scores- Leveled papers'!$H$4:$KM$4,BD$3,'English Scores- Leveled papers'!$H77:$KM77,"&lt;&gt;")=0,"",SUMIF('English Scores- Leveled papers'!$H$4:$KM$4,BD$3,'English Scores- Leveled papers'!$H77:$KM77)))</f>
        <is>
          <t/>
        </is>
      </c>
      <c r="BE75" s="319" t="inlineStr">
        <f aca="false">IF($B75="","",IF(COUNTIFS('English Scores- Leveled papers'!$H$4:$KM$4,BE$3,'English Scores- Leveled papers'!$H77:$KM77,"&lt;&gt;")=0,"",SUMIF('English Scores- Leveled papers'!$H$4:$KM$4,BE$3,'English Scores- Leveled papers'!$H77:$KM77)))</f>
        <is>
          <t/>
        </is>
      </c>
      <c r="BF75" s="319" t="inlineStr">
        <f aca="false">IF($B75="","",IF(COUNTIFS('English Scores- Leveled papers'!$H$4:$KM$4,BF$3,'English Scores- Leveled papers'!$H77:$KM77,"&lt;&gt;")=0,"",SUMIF('English Scores- Leveled papers'!$H$4:$KM$4,BF$3,'English Scores- Leveled papers'!$H77:$KM77)))</f>
        <is>
          <t/>
        </is>
      </c>
      <c r="BG75" s="319" t="inlineStr">
        <f aca="false">IF($B75="","",IF(COUNTIFS('English Scores- Leveled papers'!$H$4:$KM$4,BG$3,'English Scores- Leveled papers'!$H77:$KM77,"&lt;&gt;")=0,"",SUMIF('English Scores- Leveled papers'!$H$4:$KM$4,BG$3,'English Scores- Leveled papers'!$H77:$KM77)))</f>
        <is>
          <t/>
        </is>
      </c>
      <c r="BH75" s="319" t="inlineStr">
        <f aca="false">IF($B75="","",IF(COUNTIFS('English Scores- Leveled papers'!$H$4:$KM$4,BH$3,'English Scores- Leveled papers'!$H77:$KM77,"&lt;&gt;")=0,"",SUMIF('English Scores- Leveled papers'!$H$4:$KM$4,BH$3,'English Scores- Leveled papers'!$H77:$KM77)))</f>
        <is>
          <t/>
        </is>
      </c>
      <c r="BI75" s="319" t="inlineStr">
        <f aca="false">IF($B75="","",IF(COUNTIFS('English Scores- Leveled papers'!$H$4:$KM$4,BI$3,'English Scores- Leveled papers'!$H77:$KM77,"&lt;&gt;")=0,"",SUMIF('English Scores- Leveled papers'!$H$4:$KM$4,BI$3,'English Scores- Leveled papers'!$H77:$KM77)))</f>
        <is>
          <t/>
        </is>
      </c>
      <c r="BJ75" s="319" t="inlineStr">
        <f aca="false">IF($B75="","",IF(COUNTIFS('English Scores- Leveled papers'!$H$4:$KM$4,BJ$3,'English Scores- Leveled papers'!$H77:$KM77,"&lt;&gt;")=0,"",SUMIF('English Scores- Leveled papers'!$H$4:$KM$4,BJ$3,'English Scores- Leveled papers'!$H77:$KM77)))</f>
        <is>
          <t/>
        </is>
      </c>
      <c r="BK75" s="319" t="inlineStr">
        <f aca="false">IF($B75="","",IF(COUNTIFS('English Scores- Leveled papers'!$H$4:$KM$4,BK$3,'English Scores- Leveled papers'!$H77:$KM77,"&lt;&gt;")=0,"",SUMIF('English Scores- Leveled papers'!$H$4:$KM$4,BK$3,'English Scores- Leveled papers'!$H77:$KM77)))</f>
        <is>
          <t/>
        </is>
      </c>
      <c r="BL75" s="319" t="inlineStr">
        <f aca="false">IF($B75="","",IF(COUNTIFS('English Scores- Leveled papers'!$H$4:$KM$4,BL$3,'English Scores- Leveled papers'!$H77:$KM77,"&lt;&gt;")=0,"",SUMIF('English Scores- Leveled papers'!$H$4:$KM$4,BL$3,'English Scores- Leveled papers'!$H77:$KM77)))</f>
        <is>
          <t/>
        </is>
      </c>
      <c r="BM75" s="319" t="inlineStr">
        <f aca="false">IF($B75="","",IF(COUNTIFS('English Scores- Leveled papers'!$H$4:$KM$4,BM$3,'English Scores- Leveled papers'!$H77:$KM77,"&lt;&gt;")=0,"",SUMIF('English Scores- Leveled papers'!$H$4:$KM$4,BM$3,'English Scores- Leveled papers'!$H77:$KM77)))</f>
        <is>
          <t/>
        </is>
      </c>
      <c r="BN75" s="319" t="inlineStr">
        <f aca="false">IF($B75="","",IF(COUNTIFS('English Scores- Leveled papers'!$H$4:$KM$4,BN$3,'English Scores- Leveled papers'!$H77:$KM77,"&lt;&gt;")=0,"",SUMIF('English Scores- Leveled papers'!$H$4:$KM$4,BN$3,'English Scores- Leveled papers'!$H77:$KM77)))</f>
        <is>
          <t/>
        </is>
      </c>
      <c r="BO75" s="319" t="inlineStr">
        <f aca="false">IF($B75="","",IF(COUNTIFS('English Scores- Leveled papers'!$H$4:$KM$4,BO$3,'English Scores- Leveled papers'!$H77:$KM77,"&lt;&gt;")=0,"",SUMIF('English Scores- Leveled papers'!$H$4:$KM$4,BO$3,'English Scores- Leveled papers'!$H77:$KM77)))</f>
        <is>
          <t/>
        </is>
      </c>
      <c r="BP75" s="319" t="inlineStr">
        <f aca="false">IF($B75="","",IF(COUNTIFS('English Scores- Leveled papers'!$H$4:$KM$4,BP$3,'English Scores- Leveled papers'!$H77:$KM77,"&lt;&gt;")=0,"",SUMIF('English Scores- Leveled papers'!$H$4:$KM$4,BP$3,'English Scores- Leveled papers'!$H77:$KM77)))</f>
        <is>
          <t/>
        </is>
      </c>
      <c r="BQ75" s="319" t="inlineStr">
        <f aca="false">IF($B75="","",IF(COUNTIFS('English Scores- Leveled papers'!$H$4:$KM$4,BQ$3,'English Scores- Leveled papers'!$H77:$KM77,"&lt;&gt;")=0,"",SUMIF('English Scores- Leveled papers'!$H$4:$KM$4,BQ$3,'English Scores- Leveled papers'!$H77:$KM77)))</f>
        <is>
          <t/>
        </is>
      </c>
      <c r="BR75" s="319" t="inlineStr">
        <f aca="false">IF($B75="","",IF(COUNTIFS('English Scores- Leveled papers'!$H$4:$KM$4,BR$3,'English Scores- Leveled papers'!$H77:$KM77,"&lt;&gt;")=0,"",SUMIF('English Scores- Leveled papers'!$H$4:$KM$4,BR$3,'English Scores- Leveled papers'!$H77:$KM77)))</f>
        <is>
          <t/>
        </is>
      </c>
      <c r="BS75" s="319" t="inlineStr">
        <f aca="false">IF($B75="","",IF(COUNTIFS('English Scores- Leveled papers'!$H$4:$KM$4,BS$3,'English Scores- Leveled papers'!$H77:$KM77,"&lt;&gt;")=0,"",SUMIF('English Scores- Leveled papers'!$H$4:$KM$4,BS$3,'English Scores- Leveled papers'!$H77:$KM77)))</f>
        <is>
          <t/>
        </is>
      </c>
      <c r="BT75" s="319" t="inlineStr">
        <f aca="false">IF($B75="","",IF(COUNTIFS('English Scores- Leveled papers'!$H$4:$KM$4,BT$3,'English Scores- Leveled papers'!$H77:$KM77,"&lt;&gt;")=0,"",SUMIF('English Scores- Leveled papers'!$H$4:$KM$4,BT$3,'English Scores- Leveled papers'!$H77:$KM77)))</f>
        <is>
          <t/>
        </is>
      </c>
      <c r="BU75" s="319" t="inlineStr">
        <f aca="false">IF($B75="","",IF(COUNTIFS('English Scores- Leveled papers'!$H$4:$KM$4,BU$3,'English Scores- Leveled papers'!$H77:$KM77,"&lt;&gt;")=0,"",SUMIF('English Scores- Leveled papers'!$H$4:$KM$4,BU$3,'English Scores- Leveled papers'!$H77:$KM77)))</f>
        <is>
          <t/>
        </is>
      </c>
      <c r="BV75" s="319" t="inlineStr">
        <f aca="false">IF($B75="","",IF(COUNTIFS('English Scores- Leveled papers'!$H$4:$KM$4,BV$3,'English Scores- Leveled papers'!$H77:$KM77,"&lt;&gt;")=0,"",SUMIF('English Scores- Leveled papers'!$H$4:$KM$4,BV$3,'English Scores- Leveled papers'!$H77:$KM77)))</f>
        <is>
          <t/>
        </is>
      </c>
      <c r="BW75" s="319" t="inlineStr">
        <f aca="false">IF($B75="","",IF(COUNTIFS('English Scores- Leveled papers'!$H$4:$KM$4,BW$3,'English Scores- Leveled papers'!$H77:$KM77,"&lt;&gt;")=0,"",SUMIF('English Scores- Leveled papers'!$H$4:$KM$4,BW$3,'English Scores- Leveled papers'!$H77:$KM77)))</f>
        <is>
          <t/>
        </is>
      </c>
      <c r="BX75" s="319" t="inlineStr">
        <f aca="false">IF($B75="","",IF(COUNTIFS('English Scores- Leveled papers'!$H$4:$KM$4,BX$3,'English Scores- Leveled papers'!$H77:$KM77,"&lt;&gt;")=0,"",SUMIF('English Scores- Leveled papers'!$H$4:$KM$4,BX$3,'English Scores- Leveled papers'!$H77:$KM77)))</f>
        <is>
          <t/>
        </is>
      </c>
      <c r="BY75" s="319" t="inlineStr">
        <f aca="false">IF($B75="","",IF(COUNTIFS('English Scores- Leveled papers'!$H$4:$KM$4,BY$3,'English Scores- Leveled papers'!$H77:$KM77,"&lt;&gt;")=0,"",SUMIF('English Scores- Leveled papers'!$H$4:$KM$4,BY$3,'English Scores- Leveled papers'!$H77:$KM77)))</f>
        <is>
          <t/>
        </is>
      </c>
      <c r="BZ75" s="319" t="inlineStr">
        <f aca="false">IF($B75="","",IF(COUNTIFS('English Scores- Leveled papers'!$H$4:$KM$4,BZ$3,'English Scores- Leveled papers'!$H77:$KM77,"&lt;&gt;")=0,"",SUMIF('English Scores- Leveled papers'!$H$4:$KM$4,BZ$3,'English Scores- Leveled papers'!$H77:$KM77)))</f>
        <is>
          <t/>
        </is>
      </c>
      <c r="CA75" s="319" t="inlineStr">
        <f aca="false">IF($B75="","",IF(COUNTIFS('English Scores- Leveled papers'!$H$4:$KM$4,CA$3,'English Scores- Leveled papers'!$H77:$KM77,"&lt;&gt;")=0,"",SUMIF('English Scores- Leveled papers'!$H$4:$KM$4,CA$3,'English Scores- Leveled papers'!$H77:$KM77)))</f>
        <is>
          <t/>
        </is>
      </c>
      <c r="CB75" s="319" t="inlineStr">
        <f aca="false">IF($B75="","",IF(COUNTIFS('English Scores- Leveled papers'!$H$4:$KM$4,CB$3,'English Scores- Leveled papers'!$H77:$KM77,"&lt;&gt;")=0,"",SUMIF('English Scores- Leveled papers'!$H$4:$KM$4,CB$3,'English Scores- Leveled papers'!$H77:$KM77)))</f>
        <is>
          <t/>
        </is>
      </c>
      <c r="CC75" s="319" t="inlineStr">
        <f aca="false">IF($B75="","",IF(COUNTIFS('English Scores- Leveled papers'!$H$4:$KM$4,CC$3,'English Scores- Leveled papers'!$H77:$KM77,"&lt;&gt;")=0,"",SUMIF('English Scores- Leveled papers'!$H$4:$KM$4,CC$3,'English Scores- Leveled papers'!$H77:$KM77)))</f>
        <is>
          <t/>
        </is>
      </c>
      <c r="CD75" s="319" t="inlineStr">
        <f aca="false">IF($B75="","",IF(COUNTIFS('English Scores- Leveled papers'!$H$4:$KM$4,CD$3,'English Scores- Leveled papers'!$H77:$KM77,"&lt;&gt;")=0,"",SUMIF('English Scores- Leveled papers'!$H$4:$KM$4,CD$3,'English Scores- Leveled papers'!$H77:$KM77)))</f>
        <is>
          <t/>
        </is>
      </c>
      <c r="CE75" s="319" t="inlineStr">
        <f aca="false">IF($B75="","",IF(COUNTIFS('English Scores- Leveled papers'!$H$4:$KM$4,CE$3,'English Scores- Leveled papers'!$H77:$KM77,"&lt;&gt;")=0,"",SUMIF('English Scores- Leveled papers'!$H$4:$KM$4,CE$3,'English Scores- Leveled papers'!$H77:$KM77)))</f>
        <is>
          <t/>
        </is>
      </c>
      <c r="CF75" s="319" t="inlineStr">
        <f aca="false">IF($B75="","",IF(COUNTIFS('English Scores- Leveled papers'!$H$4:$KM$4,CF$3,'English Scores- Leveled papers'!$H77:$KM77,"&lt;&gt;")=0,"",SUMIF('English Scores- Leveled papers'!$H$4:$KM$4,CF$3,'English Scores- Leveled papers'!$H77:$KM77)))</f>
        <is>
          <t/>
        </is>
      </c>
      <c r="CG75" s="319" t="inlineStr">
        <f aca="false">IF($B75="","",IF(COUNTIFS('English Scores- Leveled papers'!$H$4:$KM$4,CG$3,'English Scores- Leveled papers'!$H77:$KM77,"&lt;&gt;")=0,"",SUMIF('English Scores- Leveled papers'!$H$4:$KM$4,CG$3,'English Scores- Leveled papers'!$H77:$KM77)))</f>
        <is>
          <t/>
        </is>
      </c>
      <c r="CH75" s="319" t="inlineStr">
        <f aca="false">IF($B75="","",IF(COUNTIFS('English Scores- Leveled papers'!$H$4:$KM$4,CH$3,'English Scores- Leveled papers'!$H77:$KM77,"&lt;&gt;")=0,"",SUMIF('English Scores- Leveled papers'!$H$4:$KM$4,CH$3,'English Scores- Leveled papers'!$H77:$KM77)))</f>
        <is>
          <t/>
        </is>
      </c>
      <c r="CI75" s="319" t="inlineStr">
        <f aca="false">IF($B75="","",IF(COUNTIFS('English Scores- Leveled papers'!$H$4:$KM$4,CI$3,'English Scores- Leveled papers'!$H77:$KM77,"&lt;&gt;")=0,"",SUMIF('English Scores- Leveled papers'!$H$4:$KM$4,CI$3,'English Scores- Leveled papers'!$H77:$KM77)))</f>
        <is>
          <t/>
        </is>
      </c>
      <c r="CJ75" s="319" t="inlineStr">
        <f aca="false">IF($B75="","",IF(COUNTIFS('English Scores- Leveled papers'!$H$4:$KM$4,CJ$3,'English Scores- Leveled papers'!$H77:$KM77,"&lt;&gt;")=0,"",SUMIF('English Scores- Leveled papers'!$H$4:$KM$4,CJ$3,'English Scores- Leveled papers'!$H77:$KM77)))</f>
        <is>
          <t/>
        </is>
      </c>
      <c r="CK75" s="319" t="inlineStr">
        <f aca="false">IF($B75="","",IF(COUNTIFS('English Scores- Leveled papers'!$H$4:$KM$4,CK$3,'English Scores- Leveled papers'!$H77:$KM77,"&lt;&gt;")=0,"",SUMIF('English Scores- Leveled papers'!$H$4:$KM$4,CK$3,'English Scores- Leveled papers'!$H77:$KM77)))</f>
        <is>
          <t/>
        </is>
      </c>
      <c r="CL75" s="319" t="inlineStr">
        <f aca="false">IF($B75="","",IF(COUNTIFS('English Scores- Leveled papers'!$H$4:$KM$4,CL$3,'English Scores- Leveled papers'!$H77:$KM77,"&lt;&gt;")=0,"",SUMIF('English Scores- Leveled papers'!$H$4:$KM$4,CL$3,'English Scores- Leveled papers'!$H77:$KM77)))</f>
        <is>
          <t/>
        </is>
      </c>
      <c r="CM75" s="319" t="inlineStr">
        <f aca="false">IF($B75="","",IF(COUNTIFS('English Scores- Leveled papers'!$H$4:$KM$4,CM$3,'English Scores- Leveled papers'!$H77:$KM77,"&lt;&gt;")=0,"",SUMIF('English Scores- Leveled papers'!$H$4:$KM$4,CM$3,'English Scores- Leveled papers'!$H77:$KM77)))</f>
        <is>
          <t/>
        </is>
      </c>
      <c r="CN75" s="319" t="inlineStr">
        <f aca="false">IF($B75="","",IF(COUNTIFS('English Scores- Leveled papers'!$H$4:$KM$4,CN$3,'English Scores- Leveled papers'!$H77:$KM77,"&lt;&gt;")=0,"",SUMIF('English Scores- Leveled papers'!$H$4:$KM$4,CN$3,'English Scores- Leveled papers'!$H77:$KM77)))</f>
        <is>
          <t/>
        </is>
      </c>
      <c r="CO75" s="319" t="inlineStr">
        <f aca="false">IF($B75="","",IF(COUNTIFS('English Scores- Leveled papers'!$H$4:$KM$4,CO$3,'English Scores- Leveled papers'!$H77:$KM77,"&lt;&gt;")=0,"",SUMIF('English Scores- Leveled papers'!$H$4:$KM$4,CO$3,'English Scores- Leveled papers'!$H77:$KM77)))</f>
        <is>
          <t/>
        </is>
      </c>
      <c r="CP75" s="319" t="inlineStr">
        <f aca="false">IF($B75="","",IF(COUNTIFS('English Scores- Leveled papers'!$H$4:$KM$4,CP$3,'English Scores- Leveled papers'!$H77:$KM77,"&lt;&gt;")=0,"",SUMIF('English Scores- Leveled papers'!$H$4:$KM$4,CP$3,'English Scores- Leveled papers'!$H77:$KM77)))</f>
        <is>
          <t/>
        </is>
      </c>
      <c r="CQ75" s="319" t="inlineStr">
        <f aca="false">IF($B75="","",IF(COUNTIFS('English Scores- Leveled papers'!$H$4:$KM$4,CQ$3,'English Scores- Leveled papers'!$H77:$KM77,"&lt;&gt;")=0,"",SUMIF('English Scores- Leveled papers'!$H$4:$KM$4,CQ$3,'English Scores- Leveled papers'!$H77:$KM77)))</f>
        <is>
          <t/>
        </is>
      </c>
      <c r="CR75" s="319" t="inlineStr">
        <f aca="false">IF($B75="","",IF(COUNTIFS('English Scores- Leveled papers'!$H$4:$KM$4,CR$3,'English Scores- Leveled papers'!$H77:$KM77,"&lt;&gt;")=0,"",SUMIF('English Scores- Leveled papers'!$H$4:$KM$4,CR$3,'English Scores- Leveled papers'!$H77:$KM77)))</f>
        <is>
          <t/>
        </is>
      </c>
      <c r="CS75" s="319" t="inlineStr">
        <f aca="false">IF($B75="","",IF(COUNTIFS('English Scores- Leveled papers'!$H$4:$KM$4,CS$3,'English Scores- Leveled papers'!$H77:$KM77,"&lt;&gt;")=0,"",SUMIF('English Scores- Leveled papers'!$H$4:$KM$4,CS$3,'English Scores- Leveled papers'!$H77:$KM77)))</f>
        <is>
          <t/>
        </is>
      </c>
      <c r="CT75" s="319" t="inlineStr">
        <f aca="false">IF($B75="","",IF(COUNTIFS('English Scores- Leveled papers'!$H$4:$KM$4,CT$3,'English Scores- Leveled papers'!$H77:$KM77,"&lt;&gt;")=0,"",SUMIF('English Scores- Leveled papers'!$H$4:$KM$4,CT$3,'English Scores- Leveled papers'!$H77:$KM77)))</f>
        <is>
          <t/>
        </is>
      </c>
      <c r="CU75" s="319" t="inlineStr">
        <f aca="false">IF($B75="","",IF(COUNTIFS('English Scores- Leveled papers'!$H$4:$KM$4,CU$3,'English Scores- Leveled papers'!$H77:$KM77,"&lt;&gt;")=0,"",SUMIF('English Scores- Leveled papers'!$H$4:$KM$4,CU$3,'English Scores- Leveled papers'!$H77:$KM77)))</f>
        <is>
          <t/>
        </is>
      </c>
      <c r="CV75" s="319" t="inlineStr">
        <f aca="false">IF($B75="","",IF(COUNTIFS('English Scores- Leveled papers'!$H$4:$KM$4,CV$3,'English Scores- Leveled papers'!$H77:$KM77,"&lt;&gt;")=0,"",SUMIF('English Scores- Leveled papers'!$H$4:$KM$4,CV$3,'English Scores- Leveled papers'!$H77:$KM77)))</f>
        <is>
          <t/>
        </is>
      </c>
      <c r="CW75" s="319" t="inlineStr">
        <f aca="false">IF($B75="","",IF(COUNTIFS('English Scores- Leveled papers'!$H$4:$KM$4,CW$3,'English Scores- Leveled papers'!$H77:$KM77,"&lt;&gt;")=0,"",SUMIF('English Scores- Leveled papers'!$H$4:$KM$4,CW$3,'English Scores- Leveled papers'!$H77:$KM77)))</f>
        <is>
          <t/>
        </is>
      </c>
      <c r="CX75" s="319" t="inlineStr">
        <f aca="false">IF($B75="","",IF(COUNTIFS('English Scores- Leveled papers'!$H$4:$KM$4,CX$3,'English Scores- Leveled papers'!$H77:$KM77,"&lt;&gt;")=0,"",SUMIF('English Scores- Leveled papers'!$H$4:$KM$4,CX$3,'English Scores- Leveled papers'!$H77:$KM77)))</f>
        <is>
          <t/>
        </is>
      </c>
      <c r="CY75" s="319" t="inlineStr">
        <f aca="false">IF($B75="","",IF(COUNTIFS('English Scores- Leveled papers'!$H$4:$KM$4,CY$3,'English Scores- Leveled papers'!$H77:$KM77,"&lt;&gt;")=0,"",SUMIF('English Scores- Leveled papers'!$H$4:$KM$4,CY$3,'English Scores- Leveled papers'!$H77:$KM77)))</f>
        <is>
          <t/>
        </is>
      </c>
      <c r="CZ75" s="319" t="inlineStr">
        <f aca="false">IF($B75="","",IF(COUNTIFS('English Scores- Leveled papers'!$H$4:$KM$4,CZ$3,'English Scores- Leveled papers'!$H77:$KM77,"&lt;&gt;")=0,"",SUMIF('English Scores- Leveled papers'!$H$4:$KM$4,CZ$3,'English Scores- Leveled papers'!$H77:$KM77)))</f>
        <is>
          <t/>
        </is>
      </c>
      <c r="DA75" s="319" t="inlineStr">
        <f aca="false">IF($B75="","",IF(COUNTIFS('English Scores- Leveled papers'!$H$4:$KM$4,DA$3,'English Scores- Leveled papers'!$H77:$KM77,"&lt;&gt;")=0,"",SUMIF('English Scores- Leveled papers'!$H$4:$KM$4,DA$3,'English Scores- Leveled papers'!$H77:$KM77)))</f>
        <is>
          <t/>
        </is>
      </c>
      <c r="DB75" s="319" t="inlineStr">
        <f aca="false">IF($B75="","",IF(COUNTIFS('English Scores- Leveled papers'!$H$4:$KM$4,DB$3,'English Scores- Leveled papers'!$H77:$KM77,"&lt;&gt;")=0,"",SUMIF('English Scores- Leveled papers'!$H$4:$KM$4,DB$3,'English Scores- Leveled papers'!$H77:$KM77)))</f>
        <is>
          <t/>
        </is>
      </c>
      <c r="DC75" s="319" t="inlineStr">
        <f aca="false">IF($B75="","",IF(COUNTIFS('English Scores- Leveled papers'!$H$4:$KM$4,DC$3,'English Scores- Leveled papers'!$H77:$KM77,"&lt;&gt;")=0,"",SUMIF('English Scores- Leveled papers'!$H$4:$KM$4,DC$3,'English Scores- Leveled papers'!$H77:$KM77)))</f>
        <is>
          <t/>
        </is>
      </c>
      <c r="DD75" s="319" t="inlineStr">
        <f aca="false">IF($B75="","",IF(COUNTIFS('English Scores- Leveled papers'!$H$4:$KM$4,DD$3,'English Scores- Leveled papers'!$H77:$KM77,"&lt;&gt;")=0,"",SUMIF('English Scores- Leveled papers'!$H$4:$KM$4,DD$3,'English Scores- Leveled papers'!$H77:$KM77)))</f>
        <is>
          <t/>
        </is>
      </c>
      <c r="DE75" s="319" t="inlineStr">
        <f aca="false">IF($B75="","",IF(COUNTIFS('English Scores- Leveled papers'!$H$4:$KM$4,DE$3,'English Scores- Leveled papers'!$H77:$KM77,"&lt;&gt;")=0,"",SUMIF('English Scores- Leveled papers'!$H$4:$KM$4,DE$3,'English Scores- Leveled papers'!$H77:$KM77)))</f>
        <is>
          <t/>
        </is>
      </c>
      <c r="DF75" s="319" t="inlineStr">
        <f aca="false">IF($B75="","",IF(COUNTIFS('English Scores- Leveled papers'!$H$4:$KM$4,DF$3,'English Scores- Leveled papers'!$H77:$KM77,"&lt;&gt;")=0,"",SUMIF('English Scores- Leveled papers'!$H$4:$KM$4,DF$3,'English Scores- Leveled papers'!$H77:$KM77)))</f>
        <is>
          <t/>
        </is>
      </c>
      <c r="DG75" s="319" t="inlineStr">
        <f aca="false">IF($B75="","",IF(COUNTIFS('English Scores- Leveled papers'!$H$4:$KM$4,DG$3,'English Scores- Leveled papers'!$H77:$KM77,"&lt;&gt;")=0,"",SUMIF('English Scores- Leveled papers'!$H$4:$KM$4,DG$3,'English Scores- Leveled papers'!$H77:$KM77)))</f>
        <is>
          <t/>
        </is>
      </c>
      <c r="DH75" s="319" t="inlineStr">
        <f aca="false">IF($B75="","",IF(COUNTIFS('English Scores- Leveled papers'!$H$4:$KM$4,DH$3,'English Scores- Leveled papers'!$H77:$KM77,"&lt;&gt;")=0,"",SUMIF('English Scores- Leveled papers'!$H$4:$KM$4,DH$3,'English Scores- Leveled papers'!$H77:$KM77)))</f>
        <is>
          <t/>
        </is>
      </c>
      <c r="DI75" s="319" t="inlineStr">
        <f aca="false">IF($B75="","",IF(COUNTIFS('English Scores- Leveled papers'!$H$4:$KM$4,DI$3,'English Scores- Leveled papers'!$H77:$KM77,"&lt;&gt;")=0,"",SUMIF('English Scores- Leveled papers'!$H$4:$KM$4,DI$3,'English Scores- Leveled papers'!$H77:$KM77)))</f>
        <is>
          <t/>
        </is>
      </c>
      <c r="DJ75" s="319" t="inlineStr">
        <f aca="false">IF($B75="","",IF(COUNTIFS('English Scores- Leveled papers'!$H$4:$KM$4,DJ$3,'English Scores- Leveled papers'!$H77:$KM77,"&lt;&gt;")=0,"",SUMIF('English Scores- Leveled papers'!$H$4:$KM$4,DJ$3,'English Scores- Leveled papers'!$H77:$KM77)))</f>
        <is>
          <t/>
        </is>
      </c>
      <c r="DK75" s="319" t="inlineStr">
        <f aca="false">IF($B75="","",IF(COUNTIFS('English Scores- Leveled papers'!$H$4:$KM$4,DK$3,'English Scores- Leveled papers'!$H77:$KM77,"&lt;&gt;")=0,"",SUMIF('English Scores- Leveled papers'!$H$4:$KM$4,DK$3,'English Scores- Leveled papers'!$H77:$KM77)))</f>
        <is>
          <t/>
        </is>
      </c>
      <c r="DL75" s="319" t="inlineStr">
        <f aca="false">IF($B75="","",IF(COUNTIFS('English Scores- Leveled papers'!$H$4:$KM$4,DL$3,'English Scores- Leveled papers'!$H77:$KM77,"&lt;&gt;")=0,"",SUMIF('English Scores- Leveled papers'!$H$4:$KM$4,DL$3,'English Scores- Leveled papers'!$H77:$KM77)))</f>
        <is>
          <t/>
        </is>
      </c>
      <c r="DM75" s="319" t="inlineStr">
        <f aca="false">IF($B75="","",IF(COUNTIFS('English Scores- Leveled papers'!$H$4:$KM$4,DM$3,'English Scores- Leveled papers'!$H77:$KM77,"&lt;&gt;")=0,"",SUMIF('English Scores- Leveled papers'!$H$4:$KM$4,DM$3,'English Scores- Leveled papers'!$H77:$KM77)))</f>
        <is>
          <t/>
        </is>
      </c>
      <c r="DN75" s="319" t="inlineStr">
        <f aca="false">IF($B75="","",IF(COUNTIFS('English Scores- Leveled papers'!$H$4:$KM$4,DN$3,'English Scores- Leveled papers'!$H77:$KM77,"&lt;&gt;")=0,"",SUMIF('English Scores- Leveled papers'!$H$4:$KM$4,DN$3,'English Scores- Leveled papers'!$H77:$KM77)))</f>
        <is>
          <t/>
        </is>
      </c>
      <c r="DO75" s="319" t="inlineStr">
        <f aca="false">IF($B75="","",IF(COUNTIFS('English Scores- Leveled papers'!$H$4:$KM$4,DO$3,'English Scores- Leveled papers'!$H77:$KM77,"&lt;&gt;")=0,"",SUMIF('English Scores- Leveled papers'!$H$4:$KM$4,DO$3,'English Scores- Leveled papers'!$H77:$KM77)))</f>
        <is>
          <t/>
        </is>
      </c>
      <c r="DP75" s="319" t="inlineStr">
        <f aca="false">IF($B75="","",IF(COUNTIFS('English Scores- Leveled papers'!$H$4:$KM$4,DP$3,'English Scores- Leveled papers'!$H77:$KM77,"&lt;&gt;")=0,"",SUMIF('English Scores- Leveled papers'!$H$4:$KM$4,DP$3,'English Scores- Leveled papers'!$H77:$KM77)))</f>
        <is>
          <t/>
        </is>
      </c>
      <c r="DQ75" s="320" t="inlineStr">
        <f aca="false">IF($B75="","",IF(COUNTIFS('English Scores- Leveled papers'!$H$4:$KM$4,DQ$3,'English Scores- Leveled papers'!$H77:$KM77,"&lt;&gt;")=0,"",SUMIF('English Scores- Leveled papers'!$H$4:$KM$4,DQ$3,'English Scores- Leveled papers'!$H77:$KM77)))</f>
        <is>
          <t/>
        </is>
      </c>
      <c r="DR75" s="321" t="inlineStr">
        <f aca="false">IF('Cover Sheet'!$AC$6="6th", 'Eng GLA 6th, 7th, 8th'!D78, "")</f>
        <is>
          <t/>
        </is>
      </c>
      <c r="DU75" s="319" t="inlineStr">
        <f aca="false">IF($B75="","",IF(COUNTIFS('Eng GLA 6th, 7th, 8th'!$E$4:$DV$4,DU$3,'Eng GLA 6th, 7th, 8th'!$E78:$DV78,"&lt;&gt;")=0,"",SUMIF('Eng GLA 6th, 7th, 8th'!$E$4:$DV$4,DU$3,'Eng GLA 6th, 7th, 8th'!$E78:$DV78)))</f>
        <is>
          <t/>
        </is>
      </c>
      <c r="DV75" s="319" t="inlineStr">
        <f aca="false">IF($B75="","",IF(COUNTIFS('Eng GLA 6th, 7th, 8th'!$E$4:$DV$4,DV$3,'Eng GLA 6th, 7th, 8th'!$E78:$DV78,"&lt;&gt;")=0,"",SUMIF('Eng GLA 6th, 7th, 8th'!$E$4:$DV$4,DV$3,'Eng GLA 6th, 7th, 8th'!$E78:$DV78)))</f>
        <is>
          <t/>
        </is>
      </c>
      <c r="DW75" s="319" t="inlineStr">
        <f aca="false">IF($B75="","",IF(COUNTIFS('Eng GLA 6th, 7th, 8th'!$E$4:$DV$4,DW$3,'Eng GLA 6th, 7th, 8th'!$E78:$DV78,"&lt;&gt;")=0,"",SUMIF('Eng GLA 6th, 7th, 8th'!$E$4:$DV$4,DW$3,'Eng GLA 6th, 7th, 8th'!$E78:$DV78)))</f>
        <is>
          <t/>
        </is>
      </c>
      <c r="DX75" s="319" t="inlineStr">
        <f aca="false">IF($B75="","",IF(COUNTIFS('Eng GLA 6th, 7th, 8th'!$E$4:$DV$4,DX$3,'Eng GLA 6th, 7th, 8th'!$E78:$DV78,"&lt;&gt;")=0,"",SUMIF('Eng GLA 6th, 7th, 8th'!$E$4:$DV$4,DX$3,'Eng GLA 6th, 7th, 8th'!$E78:$DV78)))</f>
        <is>
          <t/>
        </is>
      </c>
      <c r="DY75" s="319" t="inlineStr">
        <f aca="false">IF($B75="","",IF(COUNTIFS('Eng GLA 6th, 7th, 8th'!$E$4:$DV$4,DY$3,'Eng GLA 6th, 7th, 8th'!$E78:$DV78,"&lt;&gt;")=0,"",SUMIF('Eng GLA 6th, 7th, 8th'!$E$4:$DV$4,DY$3,'Eng GLA 6th, 7th, 8th'!$E78:$DV78)))</f>
        <is>
          <t/>
        </is>
      </c>
      <c r="DZ75" s="319" t="inlineStr">
        <f aca="false">IF($B75="","",IF(COUNTIFS('Eng GLA 6th, 7th, 8th'!$E$4:$DV$4,DZ$3,'Eng GLA 6th, 7th, 8th'!$E78:$DV78,"&lt;&gt;")=0,"",SUMIF('Eng GLA 6th, 7th, 8th'!$E$4:$DV$4,DZ$3,'Eng GLA 6th, 7th, 8th'!$E78:$DV78)))</f>
        <is>
          <t/>
        </is>
      </c>
      <c r="EA75" s="319" t="inlineStr">
        <f aca="false">IF($B75="","",IF(COUNTIFS('Eng GLA 6th, 7th, 8th'!$E$4:$DV$4,EA$3,'Eng GLA 6th, 7th, 8th'!$E78:$DV78,"&lt;&gt;")=0,"",SUMIF('Eng GLA 6th, 7th, 8th'!$E$4:$DV$4,EA$3,'Eng GLA 6th, 7th, 8th'!$E78:$DV78)))</f>
        <is>
          <t/>
        </is>
      </c>
      <c r="EB75" s="319" t="inlineStr">
        <f aca="false">IF($B75="","",IF(COUNTIFS('Eng GLA 6th, 7th, 8th'!$E$4:$DV$4,EB$3,'Eng GLA 6th, 7th, 8th'!$E78:$DV78,"&lt;&gt;")=0,"",SUMIF('Eng GLA 6th, 7th, 8th'!$E$4:$DV$4,EB$3,'Eng GLA 6th, 7th, 8th'!$E78:$DV78)))</f>
        <is>
          <t/>
        </is>
      </c>
      <c r="EC75" s="319" t="inlineStr">
        <f aca="false">IF($B75="","",IF(COUNTIFS('Eng GLA 6th, 7th, 8th'!$E$4:$DV$4,EC$3,'Eng GLA 6th, 7th, 8th'!$E78:$DV78,"&lt;&gt;")=0,"",SUMIF('Eng GLA 6th, 7th, 8th'!$E$4:$DV$4,EC$3,'Eng GLA 6th, 7th, 8th'!$E78:$DV78)))</f>
        <is>
          <t/>
        </is>
      </c>
      <c r="ED75" s="319" t="inlineStr">
        <f aca="false">IF($B75="","",IF(COUNTIFS('Eng GLA 6th, 7th, 8th'!$E$4:$DV$4,ED$3,'Eng GLA 6th, 7th, 8th'!$E78:$DV78,"&lt;&gt;")=0,"",SUMIF('Eng GLA 6th, 7th, 8th'!$E$4:$DV$4,ED$3,'Eng GLA 6th, 7th, 8th'!$E78:$DV78)))</f>
        <is>
          <t/>
        </is>
      </c>
      <c r="EE75" s="319" t="inlineStr">
        <f aca="false">IF($B75="","",IF(COUNTIFS('Eng GLA 6th, 7th, 8th'!$E$4:$DV$4,EE$3,'Eng GLA 6th, 7th, 8th'!$E78:$DV78,"&lt;&gt;")=0,"",SUMIF('Eng GLA 6th, 7th, 8th'!$E$4:$DV$4,EE$3,'Eng GLA 6th, 7th, 8th'!$E78:$DV78)))</f>
        <is>
          <t/>
        </is>
      </c>
      <c r="EF75" s="319" t="inlineStr">
        <f aca="false">IF($B75="","",IF(COUNTIFS('Eng GLA 6th, 7th, 8th'!$E$4:$DV$4,EF$3,'Eng GLA 6th, 7th, 8th'!$E78:$DV78,"&lt;&gt;")=0,"",SUMIF('Eng GLA 6th, 7th, 8th'!$E$4:$DV$4,EF$3,'Eng GLA 6th, 7th, 8th'!$E78:$DV78)))</f>
        <is>
          <t/>
        </is>
      </c>
      <c r="EG75" s="319" t="inlineStr">
        <f aca="false">IF($B75="","",IF(COUNTIFS('Eng GLA 6th, 7th, 8th'!$E$4:$DV$4,EG$3,'Eng GLA 6th, 7th, 8th'!$E78:$DV78,"&lt;&gt;")=0,"",SUMIF('Eng GLA 6th, 7th, 8th'!$E$4:$DV$4,EG$3,'Eng GLA 6th, 7th, 8th'!$E78:$DV78)))</f>
        <is>
          <t/>
        </is>
      </c>
      <c r="EH75" s="319" t="inlineStr">
        <f aca="false">IF($B75="","",IF(COUNTIFS('Eng GLA 6th, 7th, 8th'!$E$4:$DV$4,EH$3,'Eng GLA 6th, 7th, 8th'!$E78:$DV78,"&lt;&gt;")=0,"",SUMIF('Eng GLA 6th, 7th, 8th'!$E$4:$DV$4,EH$3,'Eng GLA 6th, 7th, 8th'!$E78:$DV78)))</f>
        <is>
          <t/>
        </is>
      </c>
      <c r="EI75" s="319" t="inlineStr">
        <f aca="false">IF($B75="","",IF(COUNTIFS('Eng GLA 6th, 7th, 8th'!$E$4:$DV$4,EI$3,'Eng GLA 6th, 7th, 8th'!$E78:$DV78,"&lt;&gt;")=0,"",SUMIF('Eng GLA 6th, 7th, 8th'!$E$4:$DV$4,EI$3,'Eng GLA 6th, 7th, 8th'!$E78:$DV78)))</f>
        <is>
          <t/>
        </is>
      </c>
      <c r="EJ75" s="322" t="inlineStr">
        <f aca="false">IF('Cover Sheet'!$AC$6="7th", 'Eng GLA 6th, 7th, 8th'!AQ78, "")</f>
        <is>
          <t/>
        </is>
      </c>
      <c r="EK75" s="319" t="inlineStr">
        <f aca="false">IF($B75="","",IF(COUNTIFS('Eng GLA 6th, 7th, 8th'!$E$4:$DV$4,EK$3,'Eng GLA 6th, 7th, 8th'!$E78:$DV78,"&lt;&gt;")=0,"",SUMIF('Eng GLA 6th, 7th, 8th'!$E$4:$DV$4,EK$3,'Eng GLA 6th, 7th, 8th'!$E78:$DV78)))</f>
        <is>
          <t/>
        </is>
      </c>
      <c r="EL75" s="319" t="inlineStr">
        <f aca="false">IF($B75="","",IF(COUNTIFS('Eng GLA 6th, 7th, 8th'!$E$4:$DV$4,EL$3,'Eng GLA 6th, 7th, 8th'!$E78:$DV78,"&lt;&gt;")=0,"",SUMIF('Eng GLA 6th, 7th, 8th'!$E$4:$DV$4,EL$3,'Eng GLA 6th, 7th, 8th'!$E78:$DV78)))</f>
        <is>
          <t/>
        </is>
      </c>
      <c r="EM75" s="319" t="inlineStr">
        <f aca="false">IF($B75="","",IF(COUNTIFS('Eng GLA 6th, 7th, 8th'!$E$4:$DV$4,EM$3,'Eng GLA 6th, 7th, 8th'!$E78:$DV78,"&lt;&gt;")=0,"",SUMIF('Eng GLA 6th, 7th, 8th'!$E$4:$DV$4,EM$3,'Eng GLA 6th, 7th, 8th'!$E78:$DV78)))</f>
        <is>
          <t/>
        </is>
      </c>
      <c r="EN75" s="319" t="inlineStr">
        <f aca="false">IF($B75="","",IF(COUNTIFS('Eng GLA 6th, 7th, 8th'!$E$4:$DV$4,EN$3,'Eng GLA 6th, 7th, 8th'!$E78:$DV78,"&lt;&gt;")=0,"",SUMIF('Eng GLA 6th, 7th, 8th'!$E$4:$DV$4,EN$3,'Eng GLA 6th, 7th, 8th'!$E78:$DV78)))</f>
        <is>
          <t/>
        </is>
      </c>
      <c r="EO75" s="319" t="inlineStr">
        <f aca="false">IF($B75="","",IF(COUNTIFS('Eng GLA 6th, 7th, 8th'!$E$4:$DV$4,EO$3,'Eng GLA 6th, 7th, 8th'!$E78:$DV78,"&lt;&gt;")=0,"",SUMIF('Eng GLA 6th, 7th, 8th'!$E$4:$DV$4,EO$3,'Eng GLA 6th, 7th, 8th'!$E78:$DV78)))</f>
        <is>
          <t/>
        </is>
      </c>
      <c r="EP75" s="319" t="inlineStr">
        <f aca="false">IF($B75="","",IF(COUNTIFS('Eng GLA 6th, 7th, 8th'!$E$4:$DV$4,EP$3,'Eng GLA 6th, 7th, 8th'!$E78:$DV78,"&lt;&gt;")=0,"",SUMIF('Eng GLA 6th, 7th, 8th'!$E$4:$DV$4,EP$3,'Eng GLA 6th, 7th, 8th'!$E78:$DV78)))</f>
        <is>
          <t/>
        </is>
      </c>
      <c r="EQ75" s="319" t="inlineStr">
        <f aca="false">IF($B75="","",IF(COUNTIFS('Eng GLA 6th, 7th, 8th'!$E$4:$DV$4,EQ$3,'Eng GLA 6th, 7th, 8th'!$E78:$DV78,"&lt;&gt;")=0,"",SUMIF('Eng GLA 6th, 7th, 8th'!$E$4:$DV$4,EQ$3,'Eng GLA 6th, 7th, 8th'!$E78:$DV78)))</f>
        <is>
          <t/>
        </is>
      </c>
      <c r="ER75" s="319" t="inlineStr">
        <f aca="false">IF($B75="","",IF(COUNTIFS('Eng GLA 6th, 7th, 8th'!$E$4:$DV$4,ER$3,'Eng GLA 6th, 7th, 8th'!$E78:$DV78,"&lt;&gt;")=0,"",SUMIF('Eng GLA 6th, 7th, 8th'!$E$4:$DV$4,ER$3,'Eng GLA 6th, 7th, 8th'!$E78:$DV78)))</f>
        <is>
          <t/>
        </is>
      </c>
      <c r="ES75" s="319" t="inlineStr">
        <f aca="false">IF($B75="","",IF(COUNTIFS('Eng GLA 6th, 7th, 8th'!$E$4:$DV$4,ES$3,'Eng GLA 6th, 7th, 8th'!$E78:$DV78,"&lt;&gt;")=0,"",SUMIF('Eng GLA 6th, 7th, 8th'!$E$4:$DV$4,ES$3,'Eng GLA 6th, 7th, 8th'!$E78:$DV78)))</f>
        <is>
          <t/>
        </is>
      </c>
      <c r="ET75" s="319" t="inlineStr">
        <f aca="false">IF($B75="","",IF(COUNTIFS('Eng GLA 6th, 7th, 8th'!$E$4:$DV$4,ET$3,'Eng GLA 6th, 7th, 8th'!$E78:$DV78,"&lt;&gt;")=0,"",SUMIF('Eng GLA 6th, 7th, 8th'!$E$4:$DV$4,ET$3,'Eng GLA 6th, 7th, 8th'!$E78:$DV78)))</f>
        <is>
          <t/>
        </is>
      </c>
      <c r="EU75" s="319" t="inlineStr">
        <f aca="false">IF($B75="","",IF(COUNTIFS('Eng GLA 6th, 7th, 8th'!$E$4:$DV$4,EU$3,'Eng GLA 6th, 7th, 8th'!$E78:$DV78,"&lt;&gt;")=0,"",SUMIF('Eng GLA 6th, 7th, 8th'!$E$4:$DV$4,EU$3,'Eng GLA 6th, 7th, 8th'!$E78:$DV78)))</f>
        <is>
          <t/>
        </is>
      </c>
      <c r="EV75" s="319" t="inlineStr">
        <f aca="false">IF($B75="","",IF(COUNTIFS('Eng GLA 6th, 7th, 8th'!$E$4:$DV$4,EV$3,'Eng GLA 6th, 7th, 8th'!$E78:$DV78,"&lt;&gt;")=0,"",SUMIF('Eng GLA 6th, 7th, 8th'!$E$4:$DV$4,EV$3,'Eng GLA 6th, 7th, 8th'!$E78:$DV78)))</f>
        <is>
          <t/>
        </is>
      </c>
      <c r="EW75" s="319" t="inlineStr">
        <f aca="false">IF($B75="","",IF(COUNTIFS('Eng GLA 6th, 7th, 8th'!$E$4:$DV$4,EW$3,'Eng GLA 6th, 7th, 8th'!$E78:$DV78,"&lt;&gt;")=0,"",SUMIF('Eng GLA 6th, 7th, 8th'!$E$4:$DV$4,EW$3,'Eng GLA 6th, 7th, 8th'!$E78:$DV78)))</f>
        <is>
          <t/>
        </is>
      </c>
      <c r="EX75" s="319" t="inlineStr">
        <f aca="false">IF($B75="","",IF(COUNTIFS('Eng GLA 6th, 7th, 8th'!$E$4:$DV$4,EX$3,'Eng GLA 6th, 7th, 8th'!$E78:$DV78,"&lt;&gt;")=0,"",SUMIF('Eng GLA 6th, 7th, 8th'!$E$4:$DV$4,EX$3,'Eng GLA 6th, 7th, 8th'!$E78:$DV78)))</f>
        <is>
          <t/>
        </is>
      </c>
      <c r="EY75" s="319" t="inlineStr">
        <f aca="false">IF($B75="","",IF(COUNTIFS('Eng GLA 6th, 7th, 8th'!$E$4:$DV$4,EY$3,'Eng GLA 6th, 7th, 8th'!$E78:$DV78,"&lt;&gt;")=0,"",SUMIF('Eng GLA 6th, 7th, 8th'!$E$4:$DV$4,EY$3,'Eng GLA 6th, 7th, 8th'!$E78:$DV78)))</f>
        <is>
          <t/>
        </is>
      </c>
      <c r="EZ75" s="322" t="inlineStr">
        <f aca="false">IF('Cover Sheet'!$AC$6="8th", 'Eng GLA 6th, 7th, 8th'!CG78, "")</f>
        <is>
          <t/>
        </is>
      </c>
      <c r="FA75" s="319" t="inlineStr">
        <f aca="false">IF($B75="","",IF(COUNTIFS('Eng GLA 6th, 7th, 8th'!$E$4:$DV$4,FA$3,'Eng GLA 6th, 7th, 8th'!$E78:$DV78,"&lt;&gt;")=0,"",SUMIF('Eng GLA 6th, 7th, 8th'!$E$4:$DV$4,FA$3,'Eng GLA 6th, 7th, 8th'!$E78:$DV78)))</f>
        <is>
          <t/>
        </is>
      </c>
      <c r="FB75" s="319" t="inlineStr">
        <f aca="false">IF($B75="","",IF(COUNTIFS('Eng GLA 6th, 7th, 8th'!$E$4:$DV$4,FB$3,'Eng GLA 6th, 7th, 8th'!$E78:$DV78,"&lt;&gt;")=0,"",SUMIF('Eng GLA 6th, 7th, 8th'!$E$4:$DV$4,FB$3,'Eng GLA 6th, 7th, 8th'!$E78:$DV78)))</f>
        <is>
          <t/>
        </is>
      </c>
      <c r="FC75" s="319" t="inlineStr">
        <f aca="false">IF($B75="","",IF(COUNTIFS('Eng GLA 6th, 7th, 8th'!$E$4:$DV$4,FC$3,'Eng GLA 6th, 7th, 8th'!$E78:$DV78,"&lt;&gt;")=0,"",SUMIF('Eng GLA 6th, 7th, 8th'!$E$4:$DV$4,FC$3,'Eng GLA 6th, 7th, 8th'!$E78:$DV78)))</f>
        <is>
          <t/>
        </is>
      </c>
      <c r="FD75" s="319" t="inlineStr">
        <f aca="false">IF($B75="","",IF(COUNTIFS('Eng GLA 6th, 7th, 8th'!$E$4:$DV$4,FD$3,'Eng GLA 6th, 7th, 8th'!$E78:$DV78,"&lt;&gt;")=0,"",SUMIF('Eng GLA 6th, 7th, 8th'!$E$4:$DV$4,FD$3,'Eng GLA 6th, 7th, 8th'!$E78:$DV78)))</f>
        <is>
          <t/>
        </is>
      </c>
      <c r="FE75" s="319" t="inlineStr">
        <f aca="false">IF($B75="","",IF(COUNTIFS('Eng GLA 6th, 7th, 8th'!$E$4:$DV$4,FE$3,'Eng GLA 6th, 7th, 8th'!$E78:$DV78,"&lt;&gt;")=0,"",SUMIF('Eng GLA 6th, 7th, 8th'!$E$4:$DV$4,FE$3,'Eng GLA 6th, 7th, 8th'!$E78:$DV78)))</f>
        <is>
          <t/>
        </is>
      </c>
      <c r="FF75" s="319" t="inlineStr">
        <f aca="false">IF($B75="","",IF(COUNTIFS('Eng GLA 6th, 7th, 8th'!$E$4:$DV$4,FF$3,'Eng GLA 6th, 7th, 8th'!$E78:$DV78,"&lt;&gt;")=0,"",SUMIF('Eng GLA 6th, 7th, 8th'!$E$4:$DV$4,FF$3,'Eng GLA 6th, 7th, 8th'!$E78:$DV78)))</f>
        <is>
          <t/>
        </is>
      </c>
      <c r="FG75" s="319" t="inlineStr">
        <f aca="false">IF($B75="","",IF(COUNTIFS('Eng GLA 6th, 7th, 8th'!$E$4:$DV$4,FG$3,'Eng GLA 6th, 7th, 8th'!$E78:$DV78,"&lt;&gt;")=0,"",SUMIF('Eng GLA 6th, 7th, 8th'!$E$4:$DV$4,FG$3,'Eng GLA 6th, 7th, 8th'!$E78:$DV78)))</f>
        <is>
          <t/>
        </is>
      </c>
      <c r="FH75" s="319" t="inlineStr">
        <f aca="false">IF($B75="","",IF(COUNTIFS('Eng GLA 6th, 7th, 8th'!$E$4:$DV$4,FH$3,'Eng GLA 6th, 7th, 8th'!$E78:$DV78,"&lt;&gt;")=0,"",SUMIF('Eng GLA 6th, 7th, 8th'!$E$4:$DV$4,FH$3,'Eng GLA 6th, 7th, 8th'!$E78:$DV78)))</f>
        <is>
          <t/>
        </is>
      </c>
      <c r="FI75" s="319" t="inlineStr">
        <f aca="false">IF($B75="","",IF(COUNTIFS('Eng GLA 6th, 7th, 8th'!$E$4:$DV$4,FI$3,'Eng GLA 6th, 7th, 8th'!$E78:$DV78,"&lt;&gt;")=0,"",SUMIF('Eng GLA 6th, 7th, 8th'!$E$4:$DV$4,FI$3,'Eng GLA 6th, 7th, 8th'!$E78:$DV78)))</f>
        <is>
          <t/>
        </is>
      </c>
      <c r="FJ75" s="319" t="inlineStr">
        <f aca="false">IF($B75="","",IF(COUNTIFS('Eng GLA 6th, 7th, 8th'!$E$4:$DV$4,FJ$3,'Eng GLA 6th, 7th, 8th'!$E78:$DV78,"&lt;&gt;")=0,"",SUMIF('Eng GLA 6th, 7th, 8th'!$E$4:$DV$4,FJ$3,'Eng GLA 6th, 7th, 8th'!$E78:$DV78)))</f>
        <is>
          <t/>
        </is>
      </c>
      <c r="FK75" s="319" t="inlineStr">
        <f aca="false">IF($B75="","",IF(COUNTIFS('Eng GLA 6th, 7th, 8th'!$E$4:$DV$4,FK$3,'Eng GLA 6th, 7th, 8th'!$E78:$DV78,"&lt;&gt;")=0,"",SUMIF('Eng GLA 6th, 7th, 8th'!$E$4:$DV$4,FK$3,'Eng GLA 6th, 7th, 8th'!$E78:$DV78)))</f>
        <is>
          <t/>
        </is>
      </c>
      <c r="FL75" s="319" t="inlineStr">
        <f aca="false">IF($B75="","",IF(COUNTIFS('Eng GLA 6th, 7th, 8th'!$E$4:$DV$4,FL$3,'Eng GLA 6th, 7th, 8th'!$E78:$DV78,"&lt;&gt;")=0,"",SUMIF('Eng GLA 6th, 7th, 8th'!$E$4:$DV$4,FL$3,'Eng GLA 6th, 7th, 8th'!$E78:$DV78)))</f>
        <is>
          <t/>
        </is>
      </c>
      <c r="FM75" s="319" t="inlineStr">
        <f aca="false">IF($B75="","",IF(COUNTIFS('Eng GLA 6th, 7th, 8th'!$E$4:$DV$4,FM$3,'Eng GLA 6th, 7th, 8th'!$E78:$DV78,"&lt;&gt;")=0,"",SUMIF('Eng GLA 6th, 7th, 8th'!$E$4:$DV$4,FM$3,'Eng GLA 6th, 7th, 8th'!$E78:$DV78)))</f>
        <is>
          <t/>
        </is>
      </c>
      <c r="FN75" s="319" t="inlineStr">
        <f aca="false">IF($B75="","",IF(COUNTIFS('Eng GLA 6th, 7th, 8th'!$E$4:$DV$4,FN$3,'Eng GLA 6th, 7th, 8th'!$E78:$DV78,"&lt;&gt;")=0,"",SUMIF('Eng GLA 6th, 7th, 8th'!$E$4:$DV$4,FN$3,'Eng GLA 6th, 7th, 8th'!$E78:$DV78)))</f>
        <is>
          <t/>
        </is>
      </c>
      <c r="FO75" s="319" t="inlineStr">
        <f aca="false">IF($B75="","",IF(COUNTIFS('Eng GLA 6th, 7th, 8th'!$E$4:$DV$4,FO$3,'Eng GLA 6th, 7th, 8th'!$E78:$DV78,"&lt;&gt;")=0,"",SUMIF('Eng GLA 6th, 7th, 8th'!$E$4:$DV$4,FO$3,'Eng GLA 6th, 7th, 8th'!$E78:$DV78)))</f>
        <is>
          <t/>
        </is>
      </c>
    </row>
    <row r="76" customFormat="false" ht="12.75" hidden="false" customHeight="true" outlineLevel="0" collapsed="false">
      <c r="A76" s="315" t="n">
        <v>72</v>
      </c>
      <c r="B76" s="315" t="inlineStr">
        <f aca="false">'English Scores- Leveled papers'!B78</f>
        <is>
          <t/>
        </is>
      </c>
      <c r="C76" s="315"/>
      <c r="D76" s="316" t="inlineStr">
        <f aca="false">IF(OR(B76="",H76="",'Cover Sheet'!E76=""),"",'Cover Sheet'!E76)</f>
        <is>
          <t/>
        </is>
      </c>
      <c r="E76" s="316" t="inlineStr">
        <f aca="false">IF(OR(B76="",H76="",'Cover Sheet'!F76=""),"",'Cover Sheet'!F76)</f>
        <is>
          <t/>
        </is>
      </c>
      <c r="F76" s="316" t="inlineStr">
        <f aca="false">IF(OR(B76="",H76="",'Cover Sheet'!H76=""),"",'Cover Sheet'!H76)</f>
        <is>
          <t/>
        </is>
      </c>
      <c r="G76" s="316"/>
      <c r="H76" s="316" t="inlineStr">
        <f aca="false">IF(OR(B76="",COUNT('English Scores- Leveled papers'!H78:KM78)=0),"",IF((AND(AB76&gt;=(70/100),AB76&lt;1.1)),9,IF((AND(AA76&gt;=(70/100),AA76&lt;1.1)),8,IF((AND(Z76&gt;=(70/100),Z76&lt;1.1)),7,IF((AND(Y76&gt;=(70/100),Y76&lt;1.1)),6,IF(AND(X76&gt;=0.7,X76&lt;1.1),5.5,IF(AND(W76&gt;=0.7,W76&lt;1.1),5,IF(AND(V76&gt;=0.7,V76&lt;1.1),4.5,IF(AND(U76&gt;=0.7,U76&lt;1.1),4,IF(AND(T76&gt;=0.7,T76&lt;1.1),3.5,IF(AND(S76&gt;=0.7,S76&lt;1.1),3,IF(AND(R76&gt;=0.7,R76&lt;1.1),2.5,IF(AND(Q76&gt;=0.7,Q76&lt;1.1),2,IF(AND(P76&gt;=0.7,P76&lt;1.1),1.5,IF(AND(O76&gt;=0.7,O76&lt;1.1),1,IF(AND(N76&gt;=0.7,N76&lt;1.1),0.5,IF(AND(M76&gt;=0.7,M76&lt;1.1),0.2,IF(AND(L76&gt;=0.7,L76&lt;1.1),0,IF(COUNT('English Scores- Leveled papers'!H78:M78)=0,"",-0.5)))))))))))))))))))</f>
        <is>
          <t/>
        </is>
      </c>
      <c r="I76" s="317" t="str">
        <f aca="false">IFERROR(IF(OR(B76="",H76=""),"",IF((AND(AB76&gt;=(70/100),AB76&lt;1.1)),AB76,IF(AND((AA76)&gt;=(70/100),AA76&lt;1.1),AA76,IF((AND((Z76)&gt;=(70/100),Z76&lt;1.1)),Z76,IF(AND((Y76)&gt;=(70/100),Y76&lt;1.1),Y76,IF(AND(X76&gt;=0.7,X76&lt;1.1),X76,IF(AND((W76)&gt;=0.7,W76&lt;1.1),W76,IF(AND((V76)&gt;=0.7,V76&lt;1.1),V76,IF(AND((U76)&gt;=0.7,U76&lt;1.1),U76,IF(AND((T76)&gt;=0.7,T76&lt;1.1),T76,IF(AND((S76)&gt;=0.7,S76&lt;1.1),S76,IF(AND((R76)&gt;=0.7,R76&lt;1.1),R76,IF(AND((Q76)&gt;=0.7,Q76&lt;1.1),Q76,IF(AND((P76)&gt;=0.7,P76&lt;1.1),P76,IF(AND((O76)&gt;=0.7,O76&lt;1.1),O76,IF(AND((N76)&gt;=0.7,N76&lt;1.1),N76,IF(AND((M76)&gt;=0.7,M76&lt;1.1),M76,IF(AND((L76)&gt;=0.7,L76&lt;1.1),L76,L76)))))))))))))))))),"")</f>
        <v/>
      </c>
      <c r="J76" s="317" t="str">
        <f aca="false">IF((OR(B76="",H76="")),"",IF(AND((AB76)&gt;=(70/100),AB76&lt;1.1),"",IF((AND((AA76)&gt;=(70/100),AA76&lt;1.1)),AB76,IF((AND((Z76)&gt;=(70/100),Z76&lt;1.1)),AA76,IF((AND((Y76)&gt;=(70/100),Y76&lt;1.1)),Z76,IF(AND((X76)&gt;=0.7,X76&lt;1.1),Y76,IF(AND((W76)&gt;=0.7,W76&lt;1.1),X76,IF(AND((V76)&gt;=0.7,V76&lt;1.1),W76,IF(AND((U76)&gt;=0.7,U76&lt;1.1),V76,IF(AND((T76)&gt;=0.7,T76&lt;1.1),U76,IF(AND((S76)&gt;=0.7,S76&lt;1.1),T76,IF(AND((R76)&gt;=0.7,R76&lt;1.1),S76,IF(AND((Q76)&gt;=0.7,Q76&lt;1.1),R76,IF(AND((P76)&gt;=0.7,P76&lt;1.1),Q76,IF(AND((O76)&gt;=0.7,O76&lt;1.1),P76,IF(AND((N76)&gt;=0.7,N76&lt;1.1),O76,IF(AND((M76)&gt;=0.7,M76&lt;1.1),N76,IF(AND((L76)&gt;=0.7,L76&lt;1.1),M76,""))))))))))))))))))</f>
        <v/>
      </c>
      <c r="K76" s="317" t="str">
        <f aca="false">IF((OR(B76="",H76="")),"",IF(AND((AB76)&gt;=(70/100),AB76&lt;1.1),AA76,IF((AND((AA76)&gt;=(70/100),AA76&lt;1.1)),Z76,IF((AND((Z76)&gt;=(70/100),Z76&lt;1.1)),Y76,IF((AND((Y76)&gt;=(70/100),Y76&lt;1.1)),X76,IF(AND((X76)&gt;=0.7,X76&lt;1.1),W76,IF(AND((W76)&gt;=0.7,W76&lt;1.1),V76,IF(AND((V76)&gt;=0.7,V76&lt;1.1),U76,IF(AND((U76)&gt;=0.7,U76&lt;1.1),T76,IF(AND((T76)&gt;=0.7,T76&lt;1.1),S76,IF(AND((S76)&gt;=0.7,S76&lt;1.1),R76,IF(AND((R76)&gt;=0.7,R76&lt;1.1),Q76,IF(AND((Q76)&gt;=0.7,Q76&lt;1.1),P76,IF(AND((P76)&gt;=0.7,P76&lt;1.1),O76,IF(AND((O76)&gt;=0.7,O76&lt;1.1),N76,IF(AND((N76)&gt;=0.7,N76&lt;1.1),M76,IF(AND((M76)&gt;=0.7,M76&lt;1.1),L76,IF(AND((L76)&gt;=0.7,L76&lt;1.1),"",""))))))))))))))))))</f>
        <v/>
      </c>
      <c r="L76" s="318" t="str">
        <f aca="false">IFERROR(IF((B76=""),"",(IF(COUNT(AC76:AG76)=0,"",ROUND(SUM(AC76:AG76)/SUM($AC$2:$AG$2),1)))),"")</f>
        <v/>
      </c>
      <c r="M76" s="318" t="str">
        <f aca="false">IFERROR(IF((B76=""),"",(IF(COUNT(AH76:AL76)=0,"",ROUND(SUM(AH76:AL76)/SUM($AH$2:$AL$2),1)))),"")</f>
        <v/>
      </c>
      <c r="N76" s="318" t="str">
        <f aca="false">IFERROR(IF((B76=""),"",(IF(COUNT(AM76:AQ76)=0,"",ROUND(SUM(AM76:AQ76)/SUM($AM$2:$AQ$2),1)))),"")</f>
        <v/>
      </c>
      <c r="O76" s="318" t="str">
        <f aca="false">IFERROR(IF((B76=""),"",(IF(COUNT(AR76:AV76)=0,"",ROUND(SUM(AR76:AV76)/SUM($AR$2:$AV$2),1)))),"")</f>
        <v/>
      </c>
      <c r="P76" s="318" t="str">
        <f aca="false">IFERROR(IF((B76=""),"",(IF(COUNT(AX76:BB76)=0,"",ROUND(SUM(AX76:BB76)/SUM($AX$2:$BB$2),1)))),"")</f>
        <v/>
      </c>
      <c r="Q76" s="318" t="str">
        <f aca="false">IFERROR(IF((B76=""),"",(IF(COUNT(BD76:BJ76)=0,"",ROUND(SUM(BD76:BJ76)/SUM($BD$2:$BJ$2),1)))),0)</f>
        <v/>
      </c>
      <c r="R76" s="318" t="str">
        <f aca="false">IFERROR(IF((B76=""),"",(IF(COUNT(BL76:BS76)=0,"",ROUND(SUM(BL76:BR76)/SUM($BL$2:$BR$2),1)))),0)</f>
        <v/>
      </c>
      <c r="S76" s="318" t="str">
        <f aca="false">IFERROR(IF((B76=""),"",(IF(COUNT(BT76:CB76)=0,"",ROUND(SUM(BT76:CA76)/SUM($BT$2:$CA$2),1)))),0)</f>
        <v/>
      </c>
      <c r="T76" s="318" t="str">
        <f aca="false">IFERROR(IF((B76=""),"",(IF(COUNT(CC76:CJ76)=0,"",ROUND(SUM(CC76:CI76)/SUM($CC$2:$CI$2),1)))),0)</f>
        <v/>
      </c>
      <c r="U76" s="318" t="str">
        <f aca="false">IFERROR(IF((B76=""),"",(IF(COUNT(CK76:CQ76)=0,"",ROUND(SUM(CK76:CQ76)/SUM($CK$2:$CQ$2),1)))),0)</f>
        <v/>
      </c>
      <c r="V76" s="318" t="str">
        <f aca="false">IFERROR(IF((B76=""),"",(IF(COUNT(CS76:CY76)=0,"",ROUND(SUM(CS76:CY76)/SUM($CS$2:$CY$2),1)))),0)</f>
        <v/>
      </c>
      <c r="W76" s="318" t="str">
        <f aca="false">IFERROR(IF((B76=""),"",(IF(COUNT(DA76:DI76)=0,"",ROUND(SUM(DA76:DI76)/SUM($DA$2:$DI$2),1)))),0)</f>
        <v/>
      </c>
      <c r="X76" s="318" t="str">
        <f aca="false">IFERROR(IF((B76=""),"",(IF(COUNT(DK76:DP76)=0,"",ROUND(SUM(DK76:DP76)/SUM($DK$2:$DP$2),1)))),0)</f>
        <v/>
      </c>
      <c r="Y76" s="318"/>
      <c r="Z76" s="318"/>
      <c r="AA76" s="318"/>
      <c r="AB76" s="318"/>
      <c r="AC76" s="319" t="inlineStr">
        <f aca="false">IF($B76="","",IF(COUNTIFS('English Scores- Leveled papers'!$H$4:$KM$4,AC$3,'English Scores- Leveled papers'!$H78:$KM78,"&lt;&gt;")=0,"",SUMIF('English Scores- Leveled papers'!$H$4:$KM$4,AC$3,'English Scores- Leveled papers'!$H78:$KM78)))</f>
        <is>
          <t/>
        </is>
      </c>
      <c r="AD76" s="319" t="inlineStr">
        <f aca="false">IF($B76="","",IF(COUNTIFS('English Scores- Leveled papers'!$H$4:$KM$4,AD$3,'English Scores- Leveled papers'!$H78:$KM78,"&lt;&gt;")=0,"",SUMIF('English Scores- Leveled papers'!$H$4:$KM$4,AD$3,'English Scores- Leveled papers'!$H78:$KM78)))</f>
        <is>
          <t/>
        </is>
      </c>
      <c r="AE76" s="319" t="inlineStr">
        <f aca="false">IF($B76="","",IF(COUNTIFS('English Scores- Leveled papers'!$H$4:$KM$4,AE$3,'English Scores- Leveled papers'!$H78:$KM78,"&lt;&gt;")=0,"",SUMIF('English Scores- Leveled papers'!$H$4:$KM$4,AE$3,'English Scores- Leveled papers'!$H78:$KM78)))</f>
        <is>
          <t/>
        </is>
      </c>
      <c r="AF76" s="319" t="inlineStr">
        <f aca="false">IF($B76="","",IF(COUNTIFS('English Scores- Leveled papers'!$H$4:$KM$4,AF$3,'English Scores- Leveled papers'!$H78:$KM78,"&lt;&gt;")=0,"",SUMIF('English Scores- Leveled papers'!$H$4:$KM$4,AF$3,'English Scores- Leveled papers'!$H78:$KM78)))</f>
        <is>
          <t/>
        </is>
      </c>
      <c r="AG76" s="319" t="inlineStr">
        <f aca="false">IF($B76="","",IF(COUNTIFS('English Scores- Leveled papers'!$H$4:$KM$4,AG$3,'English Scores- Leveled papers'!$H78:$KM78,"&lt;&gt;")=0,"",SUMIF('English Scores- Leveled papers'!$H$4:$KM$4,AG$3,'English Scores- Leveled papers'!$H78:$KM78)))</f>
        <is>
          <t/>
        </is>
      </c>
      <c r="AH76" s="319" t="inlineStr">
        <f aca="false">IF($B76="","",IF(COUNTIFS('English Scores- Leveled papers'!$H$4:$KM$4,AH$3,'English Scores- Leveled papers'!$H78:$KM78,"&lt;&gt;")=0,"",SUMIF('English Scores- Leveled papers'!$H$4:$KM$4,AH$3,'English Scores- Leveled papers'!$H78:$KM78)))</f>
        <is>
          <t/>
        </is>
      </c>
      <c r="AI76" s="319" t="inlineStr">
        <f aca="false">IF($B76="","",IF(COUNTIFS('English Scores- Leveled papers'!$H$4:$KM$4,AI$3,'English Scores- Leveled papers'!$H78:$KM78,"&lt;&gt;")=0,"",SUMIF('English Scores- Leveled papers'!$H$4:$KM$4,AI$3,'English Scores- Leveled papers'!$H78:$KM78)))</f>
        <is>
          <t/>
        </is>
      </c>
      <c r="AJ76" s="319" t="inlineStr">
        <f aca="false">IF($B76="","",IF(COUNTIFS('English Scores- Leveled papers'!$H$4:$KM$4,AJ$3,'English Scores- Leveled papers'!$H78:$KM78,"&lt;&gt;")=0,"",SUMIF('English Scores- Leveled papers'!$H$4:$KM$4,AJ$3,'English Scores- Leveled papers'!$H78:$KM78)))</f>
        <is>
          <t/>
        </is>
      </c>
      <c r="AK76" s="319" t="inlineStr">
        <f aca="false">IF($B76="","",IF(COUNTIFS('English Scores- Leveled papers'!$H$4:$KM$4,AK$3,'English Scores- Leveled papers'!$H78:$KM78,"&lt;&gt;")=0,"",SUMIF('English Scores- Leveled papers'!$H$4:$KM$4,AK$3,'English Scores- Leveled papers'!$H78:$KM78)))</f>
        <is>
          <t/>
        </is>
      </c>
      <c r="AL76" s="319" t="inlineStr">
        <f aca="false">IF($B76="","",IF(COUNTIFS('English Scores- Leveled papers'!$H$4:$KM$4,AL$3,'English Scores- Leveled papers'!$H78:$KM78,"&lt;&gt;")=0,"",SUMIF('English Scores- Leveled papers'!$H$4:$KM$4,AL$3,'English Scores- Leveled papers'!$H78:$KM78)))</f>
        <is>
          <t/>
        </is>
      </c>
      <c r="AM76" s="319" t="inlineStr">
        <f aca="false">IF($B76="","",IF(COUNTIFS('English Scores- Leveled papers'!$H$4:$KM$4,AM$3,'English Scores- Leveled papers'!$H78:$KM78,"&lt;&gt;")=0,"",SUMIF('English Scores- Leveled papers'!$H$4:$KM$4,AM$3,'English Scores- Leveled papers'!$H78:$KM78)))</f>
        <is>
          <t/>
        </is>
      </c>
      <c r="AN76" s="319" t="inlineStr">
        <f aca="false">IF($B76="","",IF(COUNTIFS('English Scores- Leveled papers'!$H$4:$KM$4,AN$3,'English Scores- Leveled papers'!$H78:$KM78,"&lt;&gt;")=0,"",SUMIF('English Scores- Leveled papers'!$H$4:$KM$4,AN$3,'English Scores- Leveled papers'!$H78:$KM78)))</f>
        <is>
          <t/>
        </is>
      </c>
      <c r="AO76" s="319" t="inlineStr">
        <f aca="false">IF($B76="","",IF(COUNTIFS('English Scores- Leveled papers'!$H$4:$KM$4,AO$3,'English Scores- Leveled papers'!$H78:$KM78,"&lt;&gt;")=0,"",SUMIF('English Scores- Leveled papers'!$H$4:$KM$4,AO$3,'English Scores- Leveled papers'!$H78:$KM78)))</f>
        <is>
          <t/>
        </is>
      </c>
      <c r="AP76" s="319" t="inlineStr">
        <f aca="false">IF($B76="","",IF(COUNTIFS('English Scores- Leveled papers'!$H$4:$KM$4,AP$3,'English Scores- Leveled papers'!$H78:$KM78,"&lt;&gt;")=0,"",SUMIF('English Scores- Leveled papers'!$H$4:$KM$4,AP$3,'English Scores- Leveled papers'!$H78:$KM78)))</f>
        <is>
          <t/>
        </is>
      </c>
      <c r="AQ76" s="319" t="inlineStr">
        <f aca="false">IF($B76="","",IF(COUNTIFS('English Scores- Leveled papers'!$H$4:$KM$4,AQ$3,'English Scores- Leveled papers'!$H78:$KM78,"&lt;&gt;")=0,"",SUMIF('English Scores- Leveled papers'!$H$4:$KM$4,AQ$3,'English Scores- Leveled papers'!$H78:$KM78)))</f>
        <is>
          <t/>
        </is>
      </c>
      <c r="AR76" s="319" t="inlineStr">
        <f aca="false">IF($B76="","",IF(COUNTIFS('English Scores- Leveled papers'!$H$4:$KM$4,AR$3,'English Scores- Leveled papers'!$H78:$KM78,"&lt;&gt;")=0,"",SUMIF('English Scores- Leveled papers'!$H$4:$KM$4,AR$3,'English Scores- Leveled papers'!$H78:$KM78)))</f>
        <is>
          <t/>
        </is>
      </c>
      <c r="AS76" s="319" t="inlineStr">
        <f aca="false">IF($B76="","",IF(COUNTIFS('English Scores- Leveled papers'!$H$4:$KM$4,AS$3,'English Scores- Leveled papers'!$H78:$KM78,"&lt;&gt;")=0,"",SUMIF('English Scores- Leveled papers'!$H$4:$KM$4,AS$3,'English Scores- Leveled papers'!$H78:$KM78)))</f>
        <is>
          <t/>
        </is>
      </c>
      <c r="AT76" s="319" t="inlineStr">
        <f aca="false">IF($B76="","",IF(COUNTIFS('English Scores- Leveled papers'!$H$4:$KM$4,AT$3,'English Scores- Leveled papers'!$H78:$KM78,"&lt;&gt;")=0,"",SUMIF('English Scores- Leveled papers'!$H$4:$KM$4,AT$3,'English Scores- Leveled papers'!$H78:$KM78)))</f>
        <is>
          <t/>
        </is>
      </c>
      <c r="AU76" s="319" t="inlineStr">
        <f aca="false">IF($B76="","",IF(COUNTIFS('English Scores- Leveled papers'!$H$4:$KM$4,AU$3,'English Scores- Leveled papers'!$H78:$KM78,"&lt;&gt;")=0,"",SUMIF('English Scores- Leveled papers'!$H$4:$KM$4,AU$3,'English Scores- Leveled papers'!$H78:$KM78)))</f>
        <is>
          <t/>
        </is>
      </c>
      <c r="AV76" s="319" t="inlineStr">
        <f aca="false">IF($B76="","",IF(COUNTIFS('English Scores- Leveled papers'!$H$4:$KM$4,AV$3,'English Scores- Leveled papers'!$H78:$KM78,"&lt;&gt;")=0,"",SUMIF('English Scores- Leveled papers'!$H$4:$KM$4,AV$3,'English Scores- Leveled papers'!$H78:$KM78)))</f>
        <is>
          <t/>
        </is>
      </c>
      <c r="AW76" s="319" t="inlineStr">
        <f aca="false">IF($B76="","",IF(COUNTIFS('English Scores- Leveled papers'!$H$4:$KM$4,AW$3,'English Scores- Leveled papers'!$H78:$KM78,"&lt;&gt;")=0,"",SUMIF('English Scores- Leveled papers'!$H$4:$KM$4,AW$3,'English Scores- Leveled papers'!$H78:$KM78)))</f>
        <is>
          <t/>
        </is>
      </c>
      <c r="AX76" s="319" t="inlineStr">
        <f aca="false">IF($B76="","",IF(COUNTIFS('English Scores- Leveled papers'!$H$4:$KM$4,AX$3,'English Scores- Leveled papers'!$H78:$KM78,"&lt;&gt;")=0,"",SUMIF('English Scores- Leveled papers'!$H$4:$KM$4,AX$3,'English Scores- Leveled papers'!$H78:$KM78)))</f>
        <is>
          <t/>
        </is>
      </c>
      <c r="AY76" s="319" t="inlineStr">
        <f aca="false">IF($B76="","",IF(COUNTIFS('English Scores- Leveled papers'!$H$4:$KM$4,AY$3,'English Scores- Leveled papers'!$H78:$KM78,"&lt;&gt;")=0,"",SUMIF('English Scores- Leveled papers'!$H$4:$KM$4,AY$3,'English Scores- Leveled papers'!$H78:$KM78)))</f>
        <is>
          <t/>
        </is>
      </c>
      <c r="AZ76" s="319" t="inlineStr">
        <f aca="false">IF($B76="","",IF(COUNTIFS('English Scores- Leveled papers'!$H$4:$KM$4,AZ$3,'English Scores- Leveled papers'!$H78:$KM78,"&lt;&gt;")=0,"",SUMIF('English Scores- Leveled papers'!$H$4:$KM$4,AZ$3,'English Scores- Leveled papers'!$H78:$KM78)))</f>
        <is>
          <t/>
        </is>
      </c>
      <c r="BA76" s="319" t="inlineStr">
        <f aca="false">IF($B76="","",IF(COUNTIFS('English Scores- Leveled papers'!$H$4:$KM$4,BA$3,'English Scores- Leveled papers'!$H78:$KM78,"&lt;&gt;")=0,"",SUMIF('English Scores- Leveled papers'!$H$4:$KM$4,BA$3,'English Scores- Leveled papers'!$H78:$KM78)))</f>
        <is>
          <t/>
        </is>
      </c>
      <c r="BB76" s="319" t="inlineStr">
        <f aca="false">IF($B76="","",IF(COUNTIFS('English Scores- Leveled papers'!$H$4:$KM$4,BB$3,'English Scores- Leveled papers'!$H78:$KM78,"&lt;&gt;")=0,"",SUMIF('English Scores- Leveled papers'!$H$4:$KM$4,BB$3,'English Scores- Leveled papers'!$H78:$KM78)))</f>
        <is>
          <t/>
        </is>
      </c>
      <c r="BC76" s="319" t="inlineStr">
        <f aca="false">IF($B76="","",IF(COUNTIFS('English Scores- Leveled papers'!$H$4:$KM$4,BC$3,'English Scores- Leveled papers'!$H78:$KM78,"&lt;&gt;")=0,"",SUMIF('English Scores- Leveled papers'!$H$4:$KM$4,BC$3,'English Scores- Leveled papers'!$H78:$KM78)))</f>
        <is>
          <t/>
        </is>
      </c>
      <c r="BD76" s="319" t="inlineStr">
        <f aca="false">IF($B76="","",IF(COUNTIFS('English Scores- Leveled papers'!$H$4:$KM$4,BD$3,'English Scores- Leveled papers'!$H78:$KM78,"&lt;&gt;")=0,"",SUMIF('English Scores- Leveled papers'!$H$4:$KM$4,BD$3,'English Scores- Leveled papers'!$H78:$KM78)))</f>
        <is>
          <t/>
        </is>
      </c>
      <c r="BE76" s="319" t="inlineStr">
        <f aca="false">IF($B76="","",IF(COUNTIFS('English Scores- Leveled papers'!$H$4:$KM$4,BE$3,'English Scores- Leveled papers'!$H78:$KM78,"&lt;&gt;")=0,"",SUMIF('English Scores- Leveled papers'!$H$4:$KM$4,BE$3,'English Scores- Leveled papers'!$H78:$KM78)))</f>
        <is>
          <t/>
        </is>
      </c>
      <c r="BF76" s="319" t="inlineStr">
        <f aca="false">IF($B76="","",IF(COUNTIFS('English Scores- Leveled papers'!$H$4:$KM$4,BF$3,'English Scores- Leveled papers'!$H78:$KM78,"&lt;&gt;")=0,"",SUMIF('English Scores- Leveled papers'!$H$4:$KM$4,BF$3,'English Scores- Leveled papers'!$H78:$KM78)))</f>
        <is>
          <t/>
        </is>
      </c>
      <c r="BG76" s="319" t="inlineStr">
        <f aca="false">IF($B76="","",IF(COUNTIFS('English Scores- Leveled papers'!$H$4:$KM$4,BG$3,'English Scores- Leveled papers'!$H78:$KM78,"&lt;&gt;")=0,"",SUMIF('English Scores- Leveled papers'!$H$4:$KM$4,BG$3,'English Scores- Leveled papers'!$H78:$KM78)))</f>
        <is>
          <t/>
        </is>
      </c>
      <c r="BH76" s="319" t="inlineStr">
        <f aca="false">IF($B76="","",IF(COUNTIFS('English Scores- Leveled papers'!$H$4:$KM$4,BH$3,'English Scores- Leveled papers'!$H78:$KM78,"&lt;&gt;")=0,"",SUMIF('English Scores- Leveled papers'!$H$4:$KM$4,BH$3,'English Scores- Leveled papers'!$H78:$KM78)))</f>
        <is>
          <t/>
        </is>
      </c>
      <c r="BI76" s="319" t="inlineStr">
        <f aca="false">IF($B76="","",IF(COUNTIFS('English Scores- Leveled papers'!$H$4:$KM$4,BI$3,'English Scores- Leveled papers'!$H78:$KM78,"&lt;&gt;")=0,"",SUMIF('English Scores- Leveled papers'!$H$4:$KM$4,BI$3,'English Scores- Leveled papers'!$H78:$KM78)))</f>
        <is>
          <t/>
        </is>
      </c>
      <c r="BJ76" s="319" t="inlineStr">
        <f aca="false">IF($B76="","",IF(COUNTIFS('English Scores- Leveled papers'!$H$4:$KM$4,BJ$3,'English Scores- Leveled papers'!$H78:$KM78,"&lt;&gt;")=0,"",SUMIF('English Scores- Leveled papers'!$H$4:$KM$4,BJ$3,'English Scores- Leveled papers'!$H78:$KM78)))</f>
        <is>
          <t/>
        </is>
      </c>
      <c r="BK76" s="319" t="inlineStr">
        <f aca="false">IF($B76="","",IF(COUNTIFS('English Scores- Leveled papers'!$H$4:$KM$4,BK$3,'English Scores- Leveled papers'!$H78:$KM78,"&lt;&gt;")=0,"",SUMIF('English Scores- Leveled papers'!$H$4:$KM$4,BK$3,'English Scores- Leveled papers'!$H78:$KM78)))</f>
        <is>
          <t/>
        </is>
      </c>
      <c r="BL76" s="319" t="inlineStr">
        <f aca="false">IF($B76="","",IF(COUNTIFS('English Scores- Leveled papers'!$H$4:$KM$4,BL$3,'English Scores- Leveled papers'!$H78:$KM78,"&lt;&gt;")=0,"",SUMIF('English Scores- Leveled papers'!$H$4:$KM$4,BL$3,'English Scores- Leveled papers'!$H78:$KM78)))</f>
        <is>
          <t/>
        </is>
      </c>
      <c r="BM76" s="319" t="inlineStr">
        <f aca="false">IF($B76="","",IF(COUNTIFS('English Scores- Leveled papers'!$H$4:$KM$4,BM$3,'English Scores- Leveled papers'!$H78:$KM78,"&lt;&gt;")=0,"",SUMIF('English Scores- Leveled papers'!$H$4:$KM$4,BM$3,'English Scores- Leveled papers'!$H78:$KM78)))</f>
        <is>
          <t/>
        </is>
      </c>
      <c r="BN76" s="319" t="inlineStr">
        <f aca="false">IF($B76="","",IF(COUNTIFS('English Scores- Leveled papers'!$H$4:$KM$4,BN$3,'English Scores- Leveled papers'!$H78:$KM78,"&lt;&gt;")=0,"",SUMIF('English Scores- Leveled papers'!$H$4:$KM$4,BN$3,'English Scores- Leveled papers'!$H78:$KM78)))</f>
        <is>
          <t/>
        </is>
      </c>
      <c r="BO76" s="319" t="inlineStr">
        <f aca="false">IF($B76="","",IF(COUNTIFS('English Scores- Leveled papers'!$H$4:$KM$4,BO$3,'English Scores- Leveled papers'!$H78:$KM78,"&lt;&gt;")=0,"",SUMIF('English Scores- Leveled papers'!$H$4:$KM$4,BO$3,'English Scores- Leveled papers'!$H78:$KM78)))</f>
        <is>
          <t/>
        </is>
      </c>
      <c r="BP76" s="319" t="inlineStr">
        <f aca="false">IF($B76="","",IF(COUNTIFS('English Scores- Leveled papers'!$H$4:$KM$4,BP$3,'English Scores- Leveled papers'!$H78:$KM78,"&lt;&gt;")=0,"",SUMIF('English Scores- Leveled papers'!$H$4:$KM$4,BP$3,'English Scores- Leveled papers'!$H78:$KM78)))</f>
        <is>
          <t/>
        </is>
      </c>
      <c r="BQ76" s="319" t="inlineStr">
        <f aca="false">IF($B76="","",IF(COUNTIFS('English Scores- Leveled papers'!$H$4:$KM$4,BQ$3,'English Scores- Leveled papers'!$H78:$KM78,"&lt;&gt;")=0,"",SUMIF('English Scores- Leveled papers'!$H$4:$KM$4,BQ$3,'English Scores- Leveled papers'!$H78:$KM78)))</f>
        <is>
          <t/>
        </is>
      </c>
      <c r="BR76" s="319" t="inlineStr">
        <f aca="false">IF($B76="","",IF(COUNTIFS('English Scores- Leveled papers'!$H$4:$KM$4,BR$3,'English Scores- Leveled papers'!$H78:$KM78,"&lt;&gt;")=0,"",SUMIF('English Scores- Leveled papers'!$H$4:$KM$4,BR$3,'English Scores- Leveled papers'!$H78:$KM78)))</f>
        <is>
          <t/>
        </is>
      </c>
      <c r="BS76" s="319" t="inlineStr">
        <f aca="false">IF($B76="","",IF(COUNTIFS('English Scores- Leveled papers'!$H$4:$KM$4,BS$3,'English Scores- Leveled papers'!$H78:$KM78,"&lt;&gt;")=0,"",SUMIF('English Scores- Leveled papers'!$H$4:$KM$4,BS$3,'English Scores- Leveled papers'!$H78:$KM78)))</f>
        <is>
          <t/>
        </is>
      </c>
      <c r="BT76" s="319" t="inlineStr">
        <f aca="false">IF($B76="","",IF(COUNTIFS('English Scores- Leveled papers'!$H$4:$KM$4,BT$3,'English Scores- Leveled papers'!$H78:$KM78,"&lt;&gt;")=0,"",SUMIF('English Scores- Leveled papers'!$H$4:$KM$4,BT$3,'English Scores- Leveled papers'!$H78:$KM78)))</f>
        <is>
          <t/>
        </is>
      </c>
      <c r="BU76" s="319" t="inlineStr">
        <f aca="false">IF($B76="","",IF(COUNTIFS('English Scores- Leveled papers'!$H$4:$KM$4,BU$3,'English Scores- Leveled papers'!$H78:$KM78,"&lt;&gt;")=0,"",SUMIF('English Scores- Leveled papers'!$H$4:$KM$4,BU$3,'English Scores- Leveled papers'!$H78:$KM78)))</f>
        <is>
          <t/>
        </is>
      </c>
      <c r="BV76" s="319" t="inlineStr">
        <f aca="false">IF($B76="","",IF(COUNTIFS('English Scores- Leveled papers'!$H$4:$KM$4,BV$3,'English Scores- Leveled papers'!$H78:$KM78,"&lt;&gt;")=0,"",SUMIF('English Scores- Leveled papers'!$H$4:$KM$4,BV$3,'English Scores- Leveled papers'!$H78:$KM78)))</f>
        <is>
          <t/>
        </is>
      </c>
      <c r="BW76" s="319" t="inlineStr">
        <f aca="false">IF($B76="","",IF(COUNTIFS('English Scores- Leveled papers'!$H$4:$KM$4,BW$3,'English Scores- Leveled papers'!$H78:$KM78,"&lt;&gt;")=0,"",SUMIF('English Scores- Leveled papers'!$H$4:$KM$4,BW$3,'English Scores- Leveled papers'!$H78:$KM78)))</f>
        <is>
          <t/>
        </is>
      </c>
      <c r="BX76" s="319" t="inlineStr">
        <f aca="false">IF($B76="","",IF(COUNTIFS('English Scores- Leveled papers'!$H$4:$KM$4,BX$3,'English Scores- Leveled papers'!$H78:$KM78,"&lt;&gt;")=0,"",SUMIF('English Scores- Leveled papers'!$H$4:$KM$4,BX$3,'English Scores- Leveled papers'!$H78:$KM78)))</f>
        <is>
          <t/>
        </is>
      </c>
      <c r="BY76" s="319" t="inlineStr">
        <f aca="false">IF($B76="","",IF(COUNTIFS('English Scores- Leveled papers'!$H$4:$KM$4,BY$3,'English Scores- Leveled papers'!$H78:$KM78,"&lt;&gt;")=0,"",SUMIF('English Scores- Leveled papers'!$H$4:$KM$4,BY$3,'English Scores- Leveled papers'!$H78:$KM78)))</f>
        <is>
          <t/>
        </is>
      </c>
      <c r="BZ76" s="319" t="inlineStr">
        <f aca="false">IF($B76="","",IF(COUNTIFS('English Scores- Leveled papers'!$H$4:$KM$4,BZ$3,'English Scores- Leveled papers'!$H78:$KM78,"&lt;&gt;")=0,"",SUMIF('English Scores- Leveled papers'!$H$4:$KM$4,BZ$3,'English Scores- Leveled papers'!$H78:$KM78)))</f>
        <is>
          <t/>
        </is>
      </c>
      <c r="CA76" s="319" t="inlineStr">
        <f aca="false">IF($B76="","",IF(COUNTIFS('English Scores- Leveled papers'!$H$4:$KM$4,CA$3,'English Scores- Leveled papers'!$H78:$KM78,"&lt;&gt;")=0,"",SUMIF('English Scores- Leveled papers'!$H$4:$KM$4,CA$3,'English Scores- Leveled papers'!$H78:$KM78)))</f>
        <is>
          <t/>
        </is>
      </c>
      <c r="CB76" s="319" t="inlineStr">
        <f aca="false">IF($B76="","",IF(COUNTIFS('English Scores- Leveled papers'!$H$4:$KM$4,CB$3,'English Scores- Leveled papers'!$H78:$KM78,"&lt;&gt;")=0,"",SUMIF('English Scores- Leveled papers'!$H$4:$KM$4,CB$3,'English Scores- Leveled papers'!$H78:$KM78)))</f>
        <is>
          <t/>
        </is>
      </c>
      <c r="CC76" s="319" t="inlineStr">
        <f aca="false">IF($B76="","",IF(COUNTIFS('English Scores- Leveled papers'!$H$4:$KM$4,CC$3,'English Scores- Leveled papers'!$H78:$KM78,"&lt;&gt;")=0,"",SUMIF('English Scores- Leveled papers'!$H$4:$KM$4,CC$3,'English Scores- Leveled papers'!$H78:$KM78)))</f>
        <is>
          <t/>
        </is>
      </c>
      <c r="CD76" s="319" t="inlineStr">
        <f aca="false">IF($B76="","",IF(COUNTIFS('English Scores- Leveled papers'!$H$4:$KM$4,CD$3,'English Scores- Leveled papers'!$H78:$KM78,"&lt;&gt;")=0,"",SUMIF('English Scores- Leveled papers'!$H$4:$KM$4,CD$3,'English Scores- Leveled papers'!$H78:$KM78)))</f>
        <is>
          <t/>
        </is>
      </c>
      <c r="CE76" s="319" t="inlineStr">
        <f aca="false">IF($B76="","",IF(COUNTIFS('English Scores- Leveled papers'!$H$4:$KM$4,CE$3,'English Scores- Leveled papers'!$H78:$KM78,"&lt;&gt;")=0,"",SUMIF('English Scores- Leveled papers'!$H$4:$KM$4,CE$3,'English Scores- Leveled papers'!$H78:$KM78)))</f>
        <is>
          <t/>
        </is>
      </c>
      <c r="CF76" s="319" t="inlineStr">
        <f aca="false">IF($B76="","",IF(COUNTIFS('English Scores- Leveled papers'!$H$4:$KM$4,CF$3,'English Scores- Leveled papers'!$H78:$KM78,"&lt;&gt;")=0,"",SUMIF('English Scores- Leveled papers'!$H$4:$KM$4,CF$3,'English Scores- Leveled papers'!$H78:$KM78)))</f>
        <is>
          <t/>
        </is>
      </c>
      <c r="CG76" s="319" t="inlineStr">
        <f aca="false">IF($B76="","",IF(COUNTIFS('English Scores- Leveled papers'!$H$4:$KM$4,CG$3,'English Scores- Leveled papers'!$H78:$KM78,"&lt;&gt;")=0,"",SUMIF('English Scores- Leveled papers'!$H$4:$KM$4,CG$3,'English Scores- Leveled papers'!$H78:$KM78)))</f>
        <is>
          <t/>
        </is>
      </c>
      <c r="CH76" s="319" t="inlineStr">
        <f aca="false">IF($B76="","",IF(COUNTIFS('English Scores- Leveled papers'!$H$4:$KM$4,CH$3,'English Scores- Leveled papers'!$H78:$KM78,"&lt;&gt;")=0,"",SUMIF('English Scores- Leveled papers'!$H$4:$KM$4,CH$3,'English Scores- Leveled papers'!$H78:$KM78)))</f>
        <is>
          <t/>
        </is>
      </c>
      <c r="CI76" s="319" t="inlineStr">
        <f aca="false">IF($B76="","",IF(COUNTIFS('English Scores- Leveled papers'!$H$4:$KM$4,CI$3,'English Scores- Leveled papers'!$H78:$KM78,"&lt;&gt;")=0,"",SUMIF('English Scores- Leveled papers'!$H$4:$KM$4,CI$3,'English Scores- Leveled papers'!$H78:$KM78)))</f>
        <is>
          <t/>
        </is>
      </c>
      <c r="CJ76" s="319" t="inlineStr">
        <f aca="false">IF($B76="","",IF(COUNTIFS('English Scores- Leveled papers'!$H$4:$KM$4,CJ$3,'English Scores- Leveled papers'!$H78:$KM78,"&lt;&gt;")=0,"",SUMIF('English Scores- Leveled papers'!$H$4:$KM$4,CJ$3,'English Scores- Leveled papers'!$H78:$KM78)))</f>
        <is>
          <t/>
        </is>
      </c>
      <c r="CK76" s="319" t="inlineStr">
        <f aca="false">IF($B76="","",IF(COUNTIFS('English Scores- Leveled papers'!$H$4:$KM$4,CK$3,'English Scores- Leveled papers'!$H78:$KM78,"&lt;&gt;")=0,"",SUMIF('English Scores- Leveled papers'!$H$4:$KM$4,CK$3,'English Scores- Leveled papers'!$H78:$KM78)))</f>
        <is>
          <t/>
        </is>
      </c>
      <c r="CL76" s="319" t="inlineStr">
        <f aca="false">IF($B76="","",IF(COUNTIFS('English Scores- Leveled papers'!$H$4:$KM$4,CL$3,'English Scores- Leveled papers'!$H78:$KM78,"&lt;&gt;")=0,"",SUMIF('English Scores- Leveled papers'!$H$4:$KM$4,CL$3,'English Scores- Leveled papers'!$H78:$KM78)))</f>
        <is>
          <t/>
        </is>
      </c>
      <c r="CM76" s="319" t="inlineStr">
        <f aca="false">IF($B76="","",IF(COUNTIFS('English Scores- Leveled papers'!$H$4:$KM$4,CM$3,'English Scores- Leveled papers'!$H78:$KM78,"&lt;&gt;")=0,"",SUMIF('English Scores- Leveled papers'!$H$4:$KM$4,CM$3,'English Scores- Leveled papers'!$H78:$KM78)))</f>
        <is>
          <t/>
        </is>
      </c>
      <c r="CN76" s="319" t="inlineStr">
        <f aca="false">IF($B76="","",IF(COUNTIFS('English Scores- Leveled papers'!$H$4:$KM$4,CN$3,'English Scores- Leveled papers'!$H78:$KM78,"&lt;&gt;")=0,"",SUMIF('English Scores- Leveled papers'!$H$4:$KM$4,CN$3,'English Scores- Leveled papers'!$H78:$KM78)))</f>
        <is>
          <t/>
        </is>
      </c>
      <c r="CO76" s="319" t="inlineStr">
        <f aca="false">IF($B76="","",IF(COUNTIFS('English Scores- Leveled papers'!$H$4:$KM$4,CO$3,'English Scores- Leveled papers'!$H78:$KM78,"&lt;&gt;")=0,"",SUMIF('English Scores- Leveled papers'!$H$4:$KM$4,CO$3,'English Scores- Leveled papers'!$H78:$KM78)))</f>
        <is>
          <t/>
        </is>
      </c>
      <c r="CP76" s="319" t="inlineStr">
        <f aca="false">IF($B76="","",IF(COUNTIFS('English Scores- Leveled papers'!$H$4:$KM$4,CP$3,'English Scores- Leveled papers'!$H78:$KM78,"&lt;&gt;")=0,"",SUMIF('English Scores- Leveled papers'!$H$4:$KM$4,CP$3,'English Scores- Leveled papers'!$H78:$KM78)))</f>
        <is>
          <t/>
        </is>
      </c>
      <c r="CQ76" s="319" t="inlineStr">
        <f aca="false">IF($B76="","",IF(COUNTIFS('English Scores- Leveled papers'!$H$4:$KM$4,CQ$3,'English Scores- Leveled papers'!$H78:$KM78,"&lt;&gt;")=0,"",SUMIF('English Scores- Leveled papers'!$H$4:$KM$4,CQ$3,'English Scores- Leveled papers'!$H78:$KM78)))</f>
        <is>
          <t/>
        </is>
      </c>
      <c r="CR76" s="319" t="inlineStr">
        <f aca="false">IF($B76="","",IF(COUNTIFS('English Scores- Leveled papers'!$H$4:$KM$4,CR$3,'English Scores- Leveled papers'!$H78:$KM78,"&lt;&gt;")=0,"",SUMIF('English Scores- Leveled papers'!$H$4:$KM$4,CR$3,'English Scores- Leveled papers'!$H78:$KM78)))</f>
        <is>
          <t/>
        </is>
      </c>
      <c r="CS76" s="319" t="inlineStr">
        <f aca="false">IF($B76="","",IF(COUNTIFS('English Scores- Leveled papers'!$H$4:$KM$4,CS$3,'English Scores- Leveled papers'!$H78:$KM78,"&lt;&gt;")=0,"",SUMIF('English Scores- Leveled papers'!$H$4:$KM$4,CS$3,'English Scores- Leveled papers'!$H78:$KM78)))</f>
        <is>
          <t/>
        </is>
      </c>
      <c r="CT76" s="319" t="inlineStr">
        <f aca="false">IF($B76="","",IF(COUNTIFS('English Scores- Leveled papers'!$H$4:$KM$4,CT$3,'English Scores- Leveled papers'!$H78:$KM78,"&lt;&gt;")=0,"",SUMIF('English Scores- Leveled papers'!$H$4:$KM$4,CT$3,'English Scores- Leveled papers'!$H78:$KM78)))</f>
        <is>
          <t/>
        </is>
      </c>
      <c r="CU76" s="319" t="inlineStr">
        <f aca="false">IF($B76="","",IF(COUNTIFS('English Scores- Leveled papers'!$H$4:$KM$4,CU$3,'English Scores- Leveled papers'!$H78:$KM78,"&lt;&gt;")=0,"",SUMIF('English Scores- Leveled papers'!$H$4:$KM$4,CU$3,'English Scores- Leveled papers'!$H78:$KM78)))</f>
        <is>
          <t/>
        </is>
      </c>
      <c r="CV76" s="319" t="inlineStr">
        <f aca="false">IF($B76="","",IF(COUNTIFS('English Scores- Leveled papers'!$H$4:$KM$4,CV$3,'English Scores- Leveled papers'!$H78:$KM78,"&lt;&gt;")=0,"",SUMIF('English Scores- Leveled papers'!$H$4:$KM$4,CV$3,'English Scores- Leveled papers'!$H78:$KM78)))</f>
        <is>
          <t/>
        </is>
      </c>
      <c r="CW76" s="319" t="inlineStr">
        <f aca="false">IF($B76="","",IF(COUNTIFS('English Scores- Leveled papers'!$H$4:$KM$4,CW$3,'English Scores- Leveled papers'!$H78:$KM78,"&lt;&gt;")=0,"",SUMIF('English Scores- Leveled papers'!$H$4:$KM$4,CW$3,'English Scores- Leveled papers'!$H78:$KM78)))</f>
        <is>
          <t/>
        </is>
      </c>
      <c r="CX76" s="319" t="inlineStr">
        <f aca="false">IF($B76="","",IF(COUNTIFS('English Scores- Leveled papers'!$H$4:$KM$4,CX$3,'English Scores- Leveled papers'!$H78:$KM78,"&lt;&gt;")=0,"",SUMIF('English Scores- Leveled papers'!$H$4:$KM$4,CX$3,'English Scores- Leveled papers'!$H78:$KM78)))</f>
        <is>
          <t/>
        </is>
      </c>
      <c r="CY76" s="319" t="inlineStr">
        <f aca="false">IF($B76="","",IF(COUNTIFS('English Scores- Leveled papers'!$H$4:$KM$4,CY$3,'English Scores- Leveled papers'!$H78:$KM78,"&lt;&gt;")=0,"",SUMIF('English Scores- Leveled papers'!$H$4:$KM$4,CY$3,'English Scores- Leveled papers'!$H78:$KM78)))</f>
        <is>
          <t/>
        </is>
      </c>
      <c r="CZ76" s="319" t="inlineStr">
        <f aca="false">IF($B76="","",IF(COUNTIFS('English Scores- Leveled papers'!$H$4:$KM$4,CZ$3,'English Scores- Leveled papers'!$H78:$KM78,"&lt;&gt;")=0,"",SUMIF('English Scores- Leveled papers'!$H$4:$KM$4,CZ$3,'English Scores- Leveled papers'!$H78:$KM78)))</f>
        <is>
          <t/>
        </is>
      </c>
      <c r="DA76" s="319" t="inlineStr">
        <f aca="false">IF($B76="","",IF(COUNTIFS('English Scores- Leveled papers'!$H$4:$KM$4,DA$3,'English Scores- Leveled papers'!$H78:$KM78,"&lt;&gt;")=0,"",SUMIF('English Scores- Leveled papers'!$H$4:$KM$4,DA$3,'English Scores- Leveled papers'!$H78:$KM78)))</f>
        <is>
          <t/>
        </is>
      </c>
      <c r="DB76" s="319" t="inlineStr">
        <f aca="false">IF($B76="","",IF(COUNTIFS('English Scores- Leveled papers'!$H$4:$KM$4,DB$3,'English Scores- Leveled papers'!$H78:$KM78,"&lt;&gt;")=0,"",SUMIF('English Scores- Leveled papers'!$H$4:$KM$4,DB$3,'English Scores- Leveled papers'!$H78:$KM78)))</f>
        <is>
          <t/>
        </is>
      </c>
      <c r="DC76" s="319" t="inlineStr">
        <f aca="false">IF($B76="","",IF(COUNTIFS('English Scores- Leveled papers'!$H$4:$KM$4,DC$3,'English Scores- Leveled papers'!$H78:$KM78,"&lt;&gt;")=0,"",SUMIF('English Scores- Leveled papers'!$H$4:$KM$4,DC$3,'English Scores- Leveled papers'!$H78:$KM78)))</f>
        <is>
          <t/>
        </is>
      </c>
      <c r="DD76" s="319" t="inlineStr">
        <f aca="false">IF($B76="","",IF(COUNTIFS('English Scores- Leveled papers'!$H$4:$KM$4,DD$3,'English Scores- Leveled papers'!$H78:$KM78,"&lt;&gt;")=0,"",SUMIF('English Scores- Leveled papers'!$H$4:$KM$4,DD$3,'English Scores- Leveled papers'!$H78:$KM78)))</f>
        <is>
          <t/>
        </is>
      </c>
      <c r="DE76" s="319" t="inlineStr">
        <f aca="false">IF($B76="","",IF(COUNTIFS('English Scores- Leveled papers'!$H$4:$KM$4,DE$3,'English Scores- Leveled papers'!$H78:$KM78,"&lt;&gt;")=0,"",SUMIF('English Scores- Leveled papers'!$H$4:$KM$4,DE$3,'English Scores- Leveled papers'!$H78:$KM78)))</f>
        <is>
          <t/>
        </is>
      </c>
      <c r="DF76" s="319" t="inlineStr">
        <f aca="false">IF($B76="","",IF(COUNTIFS('English Scores- Leveled papers'!$H$4:$KM$4,DF$3,'English Scores- Leveled papers'!$H78:$KM78,"&lt;&gt;")=0,"",SUMIF('English Scores- Leveled papers'!$H$4:$KM$4,DF$3,'English Scores- Leveled papers'!$H78:$KM78)))</f>
        <is>
          <t/>
        </is>
      </c>
      <c r="DG76" s="319" t="inlineStr">
        <f aca="false">IF($B76="","",IF(COUNTIFS('English Scores- Leveled papers'!$H$4:$KM$4,DG$3,'English Scores- Leveled papers'!$H78:$KM78,"&lt;&gt;")=0,"",SUMIF('English Scores- Leveled papers'!$H$4:$KM$4,DG$3,'English Scores- Leveled papers'!$H78:$KM78)))</f>
        <is>
          <t/>
        </is>
      </c>
      <c r="DH76" s="319" t="inlineStr">
        <f aca="false">IF($B76="","",IF(COUNTIFS('English Scores- Leveled papers'!$H$4:$KM$4,DH$3,'English Scores- Leveled papers'!$H78:$KM78,"&lt;&gt;")=0,"",SUMIF('English Scores- Leveled papers'!$H$4:$KM$4,DH$3,'English Scores- Leveled papers'!$H78:$KM78)))</f>
        <is>
          <t/>
        </is>
      </c>
      <c r="DI76" s="319" t="inlineStr">
        <f aca="false">IF($B76="","",IF(COUNTIFS('English Scores- Leveled papers'!$H$4:$KM$4,DI$3,'English Scores- Leveled papers'!$H78:$KM78,"&lt;&gt;")=0,"",SUMIF('English Scores- Leveled papers'!$H$4:$KM$4,DI$3,'English Scores- Leveled papers'!$H78:$KM78)))</f>
        <is>
          <t/>
        </is>
      </c>
      <c r="DJ76" s="319" t="inlineStr">
        <f aca="false">IF($B76="","",IF(COUNTIFS('English Scores- Leveled papers'!$H$4:$KM$4,DJ$3,'English Scores- Leveled papers'!$H78:$KM78,"&lt;&gt;")=0,"",SUMIF('English Scores- Leveled papers'!$H$4:$KM$4,DJ$3,'English Scores- Leveled papers'!$H78:$KM78)))</f>
        <is>
          <t/>
        </is>
      </c>
      <c r="DK76" s="319" t="inlineStr">
        <f aca="false">IF($B76="","",IF(COUNTIFS('English Scores- Leveled papers'!$H$4:$KM$4,DK$3,'English Scores- Leveled papers'!$H78:$KM78,"&lt;&gt;")=0,"",SUMIF('English Scores- Leveled papers'!$H$4:$KM$4,DK$3,'English Scores- Leveled papers'!$H78:$KM78)))</f>
        <is>
          <t/>
        </is>
      </c>
      <c r="DL76" s="319" t="inlineStr">
        <f aca="false">IF($B76="","",IF(COUNTIFS('English Scores- Leveled papers'!$H$4:$KM$4,DL$3,'English Scores- Leveled papers'!$H78:$KM78,"&lt;&gt;")=0,"",SUMIF('English Scores- Leveled papers'!$H$4:$KM$4,DL$3,'English Scores- Leveled papers'!$H78:$KM78)))</f>
        <is>
          <t/>
        </is>
      </c>
      <c r="DM76" s="319" t="inlineStr">
        <f aca="false">IF($B76="","",IF(COUNTIFS('English Scores- Leveled papers'!$H$4:$KM$4,DM$3,'English Scores- Leveled papers'!$H78:$KM78,"&lt;&gt;")=0,"",SUMIF('English Scores- Leveled papers'!$H$4:$KM$4,DM$3,'English Scores- Leveled papers'!$H78:$KM78)))</f>
        <is>
          <t/>
        </is>
      </c>
      <c r="DN76" s="319" t="inlineStr">
        <f aca="false">IF($B76="","",IF(COUNTIFS('English Scores- Leveled papers'!$H$4:$KM$4,DN$3,'English Scores- Leveled papers'!$H78:$KM78,"&lt;&gt;")=0,"",SUMIF('English Scores- Leveled papers'!$H$4:$KM$4,DN$3,'English Scores- Leveled papers'!$H78:$KM78)))</f>
        <is>
          <t/>
        </is>
      </c>
      <c r="DO76" s="319" t="inlineStr">
        <f aca="false">IF($B76="","",IF(COUNTIFS('English Scores- Leveled papers'!$H$4:$KM$4,DO$3,'English Scores- Leveled papers'!$H78:$KM78,"&lt;&gt;")=0,"",SUMIF('English Scores- Leveled papers'!$H$4:$KM$4,DO$3,'English Scores- Leveled papers'!$H78:$KM78)))</f>
        <is>
          <t/>
        </is>
      </c>
      <c r="DP76" s="319" t="inlineStr">
        <f aca="false">IF($B76="","",IF(COUNTIFS('English Scores- Leveled papers'!$H$4:$KM$4,DP$3,'English Scores- Leveled papers'!$H78:$KM78,"&lt;&gt;")=0,"",SUMIF('English Scores- Leveled papers'!$H$4:$KM$4,DP$3,'English Scores- Leveled papers'!$H78:$KM78)))</f>
        <is>
          <t/>
        </is>
      </c>
      <c r="DQ76" s="320" t="inlineStr">
        <f aca="false">IF($B76="","",IF(COUNTIFS('English Scores- Leveled papers'!$H$4:$KM$4,DQ$3,'English Scores- Leveled papers'!$H78:$KM78,"&lt;&gt;")=0,"",SUMIF('English Scores- Leveled papers'!$H$4:$KM$4,DQ$3,'English Scores- Leveled papers'!$H78:$KM78)))</f>
        <is>
          <t/>
        </is>
      </c>
      <c r="DR76" s="321" t="inlineStr">
        <f aca="false">IF('Cover Sheet'!$AC$6="6th", 'Eng GLA 6th, 7th, 8th'!D79, "")</f>
        <is>
          <t/>
        </is>
      </c>
      <c r="DU76" s="319" t="inlineStr">
        <f aca="false">IF($B76="","",IF(COUNTIFS('Eng GLA 6th, 7th, 8th'!$E$4:$DV$4,DU$3,'Eng GLA 6th, 7th, 8th'!$E79:$DV79,"&lt;&gt;")=0,"",SUMIF('Eng GLA 6th, 7th, 8th'!$E$4:$DV$4,DU$3,'Eng GLA 6th, 7th, 8th'!$E79:$DV79)))</f>
        <is>
          <t/>
        </is>
      </c>
      <c r="DV76" s="319" t="inlineStr">
        <f aca="false">IF($B76="","",IF(COUNTIFS('Eng GLA 6th, 7th, 8th'!$E$4:$DV$4,DV$3,'Eng GLA 6th, 7th, 8th'!$E79:$DV79,"&lt;&gt;")=0,"",SUMIF('Eng GLA 6th, 7th, 8th'!$E$4:$DV$4,DV$3,'Eng GLA 6th, 7th, 8th'!$E79:$DV79)))</f>
        <is>
          <t/>
        </is>
      </c>
      <c r="DW76" s="319" t="inlineStr">
        <f aca="false">IF($B76="","",IF(COUNTIFS('Eng GLA 6th, 7th, 8th'!$E$4:$DV$4,DW$3,'Eng GLA 6th, 7th, 8th'!$E79:$DV79,"&lt;&gt;")=0,"",SUMIF('Eng GLA 6th, 7th, 8th'!$E$4:$DV$4,DW$3,'Eng GLA 6th, 7th, 8th'!$E79:$DV79)))</f>
        <is>
          <t/>
        </is>
      </c>
      <c r="DX76" s="319" t="inlineStr">
        <f aca="false">IF($B76="","",IF(COUNTIFS('Eng GLA 6th, 7th, 8th'!$E$4:$DV$4,DX$3,'Eng GLA 6th, 7th, 8th'!$E79:$DV79,"&lt;&gt;")=0,"",SUMIF('Eng GLA 6th, 7th, 8th'!$E$4:$DV$4,DX$3,'Eng GLA 6th, 7th, 8th'!$E79:$DV79)))</f>
        <is>
          <t/>
        </is>
      </c>
      <c r="DY76" s="319" t="inlineStr">
        <f aca="false">IF($B76="","",IF(COUNTIFS('Eng GLA 6th, 7th, 8th'!$E$4:$DV$4,DY$3,'Eng GLA 6th, 7th, 8th'!$E79:$DV79,"&lt;&gt;")=0,"",SUMIF('Eng GLA 6th, 7th, 8th'!$E$4:$DV$4,DY$3,'Eng GLA 6th, 7th, 8th'!$E79:$DV79)))</f>
        <is>
          <t/>
        </is>
      </c>
      <c r="DZ76" s="319" t="inlineStr">
        <f aca="false">IF($B76="","",IF(COUNTIFS('Eng GLA 6th, 7th, 8th'!$E$4:$DV$4,DZ$3,'Eng GLA 6th, 7th, 8th'!$E79:$DV79,"&lt;&gt;")=0,"",SUMIF('Eng GLA 6th, 7th, 8th'!$E$4:$DV$4,DZ$3,'Eng GLA 6th, 7th, 8th'!$E79:$DV79)))</f>
        <is>
          <t/>
        </is>
      </c>
      <c r="EA76" s="319" t="inlineStr">
        <f aca="false">IF($B76="","",IF(COUNTIFS('Eng GLA 6th, 7th, 8th'!$E$4:$DV$4,EA$3,'Eng GLA 6th, 7th, 8th'!$E79:$DV79,"&lt;&gt;")=0,"",SUMIF('Eng GLA 6th, 7th, 8th'!$E$4:$DV$4,EA$3,'Eng GLA 6th, 7th, 8th'!$E79:$DV79)))</f>
        <is>
          <t/>
        </is>
      </c>
      <c r="EB76" s="319" t="inlineStr">
        <f aca="false">IF($B76="","",IF(COUNTIFS('Eng GLA 6th, 7th, 8th'!$E$4:$DV$4,EB$3,'Eng GLA 6th, 7th, 8th'!$E79:$DV79,"&lt;&gt;")=0,"",SUMIF('Eng GLA 6th, 7th, 8th'!$E$4:$DV$4,EB$3,'Eng GLA 6th, 7th, 8th'!$E79:$DV79)))</f>
        <is>
          <t/>
        </is>
      </c>
      <c r="EC76" s="319" t="inlineStr">
        <f aca="false">IF($B76="","",IF(COUNTIFS('Eng GLA 6th, 7th, 8th'!$E$4:$DV$4,EC$3,'Eng GLA 6th, 7th, 8th'!$E79:$DV79,"&lt;&gt;")=0,"",SUMIF('Eng GLA 6th, 7th, 8th'!$E$4:$DV$4,EC$3,'Eng GLA 6th, 7th, 8th'!$E79:$DV79)))</f>
        <is>
          <t/>
        </is>
      </c>
      <c r="ED76" s="319" t="inlineStr">
        <f aca="false">IF($B76="","",IF(COUNTIFS('Eng GLA 6th, 7th, 8th'!$E$4:$DV$4,ED$3,'Eng GLA 6th, 7th, 8th'!$E79:$DV79,"&lt;&gt;")=0,"",SUMIF('Eng GLA 6th, 7th, 8th'!$E$4:$DV$4,ED$3,'Eng GLA 6th, 7th, 8th'!$E79:$DV79)))</f>
        <is>
          <t/>
        </is>
      </c>
      <c r="EE76" s="319" t="inlineStr">
        <f aca="false">IF($B76="","",IF(COUNTIFS('Eng GLA 6th, 7th, 8th'!$E$4:$DV$4,EE$3,'Eng GLA 6th, 7th, 8th'!$E79:$DV79,"&lt;&gt;")=0,"",SUMIF('Eng GLA 6th, 7th, 8th'!$E$4:$DV$4,EE$3,'Eng GLA 6th, 7th, 8th'!$E79:$DV79)))</f>
        <is>
          <t/>
        </is>
      </c>
      <c r="EF76" s="319" t="inlineStr">
        <f aca="false">IF($B76="","",IF(COUNTIFS('Eng GLA 6th, 7th, 8th'!$E$4:$DV$4,EF$3,'Eng GLA 6th, 7th, 8th'!$E79:$DV79,"&lt;&gt;")=0,"",SUMIF('Eng GLA 6th, 7th, 8th'!$E$4:$DV$4,EF$3,'Eng GLA 6th, 7th, 8th'!$E79:$DV79)))</f>
        <is>
          <t/>
        </is>
      </c>
      <c r="EG76" s="319" t="inlineStr">
        <f aca="false">IF($B76="","",IF(COUNTIFS('Eng GLA 6th, 7th, 8th'!$E$4:$DV$4,EG$3,'Eng GLA 6th, 7th, 8th'!$E79:$DV79,"&lt;&gt;")=0,"",SUMIF('Eng GLA 6th, 7th, 8th'!$E$4:$DV$4,EG$3,'Eng GLA 6th, 7th, 8th'!$E79:$DV79)))</f>
        <is>
          <t/>
        </is>
      </c>
      <c r="EH76" s="319" t="inlineStr">
        <f aca="false">IF($B76="","",IF(COUNTIFS('Eng GLA 6th, 7th, 8th'!$E$4:$DV$4,EH$3,'Eng GLA 6th, 7th, 8th'!$E79:$DV79,"&lt;&gt;")=0,"",SUMIF('Eng GLA 6th, 7th, 8th'!$E$4:$DV$4,EH$3,'Eng GLA 6th, 7th, 8th'!$E79:$DV79)))</f>
        <is>
          <t/>
        </is>
      </c>
      <c r="EI76" s="319" t="inlineStr">
        <f aca="false">IF($B76="","",IF(COUNTIFS('Eng GLA 6th, 7th, 8th'!$E$4:$DV$4,EI$3,'Eng GLA 6th, 7th, 8th'!$E79:$DV79,"&lt;&gt;")=0,"",SUMIF('Eng GLA 6th, 7th, 8th'!$E$4:$DV$4,EI$3,'Eng GLA 6th, 7th, 8th'!$E79:$DV79)))</f>
        <is>
          <t/>
        </is>
      </c>
      <c r="EJ76" s="322" t="inlineStr">
        <f aca="false">IF('Cover Sheet'!$AC$6="7th", 'Eng GLA 6th, 7th, 8th'!AQ79, "")</f>
        <is>
          <t/>
        </is>
      </c>
      <c r="EK76" s="319" t="inlineStr">
        <f aca="false">IF($B76="","",IF(COUNTIFS('Eng GLA 6th, 7th, 8th'!$E$4:$DV$4,EK$3,'Eng GLA 6th, 7th, 8th'!$E79:$DV79,"&lt;&gt;")=0,"",SUMIF('Eng GLA 6th, 7th, 8th'!$E$4:$DV$4,EK$3,'Eng GLA 6th, 7th, 8th'!$E79:$DV79)))</f>
        <is>
          <t/>
        </is>
      </c>
      <c r="EL76" s="319" t="inlineStr">
        <f aca="false">IF($B76="","",IF(COUNTIFS('Eng GLA 6th, 7th, 8th'!$E$4:$DV$4,EL$3,'Eng GLA 6th, 7th, 8th'!$E79:$DV79,"&lt;&gt;")=0,"",SUMIF('Eng GLA 6th, 7th, 8th'!$E$4:$DV$4,EL$3,'Eng GLA 6th, 7th, 8th'!$E79:$DV79)))</f>
        <is>
          <t/>
        </is>
      </c>
      <c r="EM76" s="319" t="inlineStr">
        <f aca="false">IF($B76="","",IF(COUNTIFS('Eng GLA 6th, 7th, 8th'!$E$4:$DV$4,EM$3,'Eng GLA 6th, 7th, 8th'!$E79:$DV79,"&lt;&gt;")=0,"",SUMIF('Eng GLA 6th, 7th, 8th'!$E$4:$DV$4,EM$3,'Eng GLA 6th, 7th, 8th'!$E79:$DV79)))</f>
        <is>
          <t/>
        </is>
      </c>
      <c r="EN76" s="319" t="inlineStr">
        <f aca="false">IF($B76="","",IF(COUNTIFS('Eng GLA 6th, 7th, 8th'!$E$4:$DV$4,EN$3,'Eng GLA 6th, 7th, 8th'!$E79:$DV79,"&lt;&gt;")=0,"",SUMIF('Eng GLA 6th, 7th, 8th'!$E$4:$DV$4,EN$3,'Eng GLA 6th, 7th, 8th'!$E79:$DV79)))</f>
        <is>
          <t/>
        </is>
      </c>
      <c r="EO76" s="319" t="inlineStr">
        <f aca="false">IF($B76="","",IF(COUNTIFS('Eng GLA 6th, 7th, 8th'!$E$4:$DV$4,EO$3,'Eng GLA 6th, 7th, 8th'!$E79:$DV79,"&lt;&gt;")=0,"",SUMIF('Eng GLA 6th, 7th, 8th'!$E$4:$DV$4,EO$3,'Eng GLA 6th, 7th, 8th'!$E79:$DV79)))</f>
        <is>
          <t/>
        </is>
      </c>
      <c r="EP76" s="319" t="inlineStr">
        <f aca="false">IF($B76="","",IF(COUNTIFS('Eng GLA 6th, 7th, 8th'!$E$4:$DV$4,EP$3,'Eng GLA 6th, 7th, 8th'!$E79:$DV79,"&lt;&gt;")=0,"",SUMIF('Eng GLA 6th, 7th, 8th'!$E$4:$DV$4,EP$3,'Eng GLA 6th, 7th, 8th'!$E79:$DV79)))</f>
        <is>
          <t/>
        </is>
      </c>
      <c r="EQ76" s="319" t="inlineStr">
        <f aca="false">IF($B76="","",IF(COUNTIFS('Eng GLA 6th, 7th, 8th'!$E$4:$DV$4,EQ$3,'Eng GLA 6th, 7th, 8th'!$E79:$DV79,"&lt;&gt;")=0,"",SUMIF('Eng GLA 6th, 7th, 8th'!$E$4:$DV$4,EQ$3,'Eng GLA 6th, 7th, 8th'!$E79:$DV79)))</f>
        <is>
          <t/>
        </is>
      </c>
      <c r="ER76" s="319" t="inlineStr">
        <f aca="false">IF($B76="","",IF(COUNTIFS('Eng GLA 6th, 7th, 8th'!$E$4:$DV$4,ER$3,'Eng GLA 6th, 7th, 8th'!$E79:$DV79,"&lt;&gt;")=0,"",SUMIF('Eng GLA 6th, 7th, 8th'!$E$4:$DV$4,ER$3,'Eng GLA 6th, 7th, 8th'!$E79:$DV79)))</f>
        <is>
          <t/>
        </is>
      </c>
      <c r="ES76" s="319" t="inlineStr">
        <f aca="false">IF($B76="","",IF(COUNTIFS('Eng GLA 6th, 7th, 8th'!$E$4:$DV$4,ES$3,'Eng GLA 6th, 7th, 8th'!$E79:$DV79,"&lt;&gt;")=0,"",SUMIF('Eng GLA 6th, 7th, 8th'!$E$4:$DV$4,ES$3,'Eng GLA 6th, 7th, 8th'!$E79:$DV79)))</f>
        <is>
          <t/>
        </is>
      </c>
      <c r="ET76" s="319" t="inlineStr">
        <f aca="false">IF($B76="","",IF(COUNTIFS('Eng GLA 6th, 7th, 8th'!$E$4:$DV$4,ET$3,'Eng GLA 6th, 7th, 8th'!$E79:$DV79,"&lt;&gt;")=0,"",SUMIF('Eng GLA 6th, 7th, 8th'!$E$4:$DV$4,ET$3,'Eng GLA 6th, 7th, 8th'!$E79:$DV79)))</f>
        <is>
          <t/>
        </is>
      </c>
      <c r="EU76" s="319" t="inlineStr">
        <f aca="false">IF($B76="","",IF(COUNTIFS('Eng GLA 6th, 7th, 8th'!$E$4:$DV$4,EU$3,'Eng GLA 6th, 7th, 8th'!$E79:$DV79,"&lt;&gt;")=0,"",SUMIF('Eng GLA 6th, 7th, 8th'!$E$4:$DV$4,EU$3,'Eng GLA 6th, 7th, 8th'!$E79:$DV79)))</f>
        <is>
          <t/>
        </is>
      </c>
      <c r="EV76" s="319" t="inlineStr">
        <f aca="false">IF($B76="","",IF(COUNTIFS('Eng GLA 6th, 7th, 8th'!$E$4:$DV$4,EV$3,'Eng GLA 6th, 7th, 8th'!$E79:$DV79,"&lt;&gt;")=0,"",SUMIF('Eng GLA 6th, 7th, 8th'!$E$4:$DV$4,EV$3,'Eng GLA 6th, 7th, 8th'!$E79:$DV79)))</f>
        <is>
          <t/>
        </is>
      </c>
      <c r="EW76" s="319" t="inlineStr">
        <f aca="false">IF($B76="","",IF(COUNTIFS('Eng GLA 6th, 7th, 8th'!$E$4:$DV$4,EW$3,'Eng GLA 6th, 7th, 8th'!$E79:$DV79,"&lt;&gt;")=0,"",SUMIF('Eng GLA 6th, 7th, 8th'!$E$4:$DV$4,EW$3,'Eng GLA 6th, 7th, 8th'!$E79:$DV79)))</f>
        <is>
          <t/>
        </is>
      </c>
      <c r="EX76" s="319" t="inlineStr">
        <f aca="false">IF($B76="","",IF(COUNTIFS('Eng GLA 6th, 7th, 8th'!$E$4:$DV$4,EX$3,'Eng GLA 6th, 7th, 8th'!$E79:$DV79,"&lt;&gt;")=0,"",SUMIF('Eng GLA 6th, 7th, 8th'!$E$4:$DV$4,EX$3,'Eng GLA 6th, 7th, 8th'!$E79:$DV79)))</f>
        <is>
          <t/>
        </is>
      </c>
      <c r="EY76" s="319" t="inlineStr">
        <f aca="false">IF($B76="","",IF(COUNTIFS('Eng GLA 6th, 7th, 8th'!$E$4:$DV$4,EY$3,'Eng GLA 6th, 7th, 8th'!$E79:$DV79,"&lt;&gt;")=0,"",SUMIF('Eng GLA 6th, 7th, 8th'!$E$4:$DV$4,EY$3,'Eng GLA 6th, 7th, 8th'!$E79:$DV79)))</f>
        <is>
          <t/>
        </is>
      </c>
      <c r="EZ76" s="322" t="inlineStr">
        <f aca="false">IF('Cover Sheet'!$AC$6="8th", 'Eng GLA 6th, 7th, 8th'!CG79, "")</f>
        <is>
          <t/>
        </is>
      </c>
      <c r="FA76" s="319" t="inlineStr">
        <f aca="false">IF($B76="","",IF(COUNTIFS('Eng GLA 6th, 7th, 8th'!$E$4:$DV$4,FA$3,'Eng GLA 6th, 7th, 8th'!$E79:$DV79,"&lt;&gt;")=0,"",SUMIF('Eng GLA 6th, 7th, 8th'!$E$4:$DV$4,FA$3,'Eng GLA 6th, 7th, 8th'!$E79:$DV79)))</f>
        <is>
          <t/>
        </is>
      </c>
      <c r="FB76" s="319" t="inlineStr">
        <f aca="false">IF($B76="","",IF(COUNTIFS('Eng GLA 6th, 7th, 8th'!$E$4:$DV$4,FB$3,'Eng GLA 6th, 7th, 8th'!$E79:$DV79,"&lt;&gt;")=0,"",SUMIF('Eng GLA 6th, 7th, 8th'!$E$4:$DV$4,FB$3,'Eng GLA 6th, 7th, 8th'!$E79:$DV79)))</f>
        <is>
          <t/>
        </is>
      </c>
      <c r="FC76" s="319" t="inlineStr">
        <f aca="false">IF($B76="","",IF(COUNTIFS('Eng GLA 6th, 7th, 8th'!$E$4:$DV$4,FC$3,'Eng GLA 6th, 7th, 8th'!$E79:$DV79,"&lt;&gt;")=0,"",SUMIF('Eng GLA 6th, 7th, 8th'!$E$4:$DV$4,FC$3,'Eng GLA 6th, 7th, 8th'!$E79:$DV79)))</f>
        <is>
          <t/>
        </is>
      </c>
      <c r="FD76" s="319" t="inlineStr">
        <f aca="false">IF($B76="","",IF(COUNTIFS('Eng GLA 6th, 7th, 8th'!$E$4:$DV$4,FD$3,'Eng GLA 6th, 7th, 8th'!$E79:$DV79,"&lt;&gt;")=0,"",SUMIF('Eng GLA 6th, 7th, 8th'!$E$4:$DV$4,FD$3,'Eng GLA 6th, 7th, 8th'!$E79:$DV79)))</f>
        <is>
          <t/>
        </is>
      </c>
      <c r="FE76" s="319" t="inlineStr">
        <f aca="false">IF($B76="","",IF(COUNTIFS('Eng GLA 6th, 7th, 8th'!$E$4:$DV$4,FE$3,'Eng GLA 6th, 7th, 8th'!$E79:$DV79,"&lt;&gt;")=0,"",SUMIF('Eng GLA 6th, 7th, 8th'!$E$4:$DV$4,FE$3,'Eng GLA 6th, 7th, 8th'!$E79:$DV79)))</f>
        <is>
          <t/>
        </is>
      </c>
      <c r="FF76" s="319" t="inlineStr">
        <f aca="false">IF($B76="","",IF(COUNTIFS('Eng GLA 6th, 7th, 8th'!$E$4:$DV$4,FF$3,'Eng GLA 6th, 7th, 8th'!$E79:$DV79,"&lt;&gt;")=0,"",SUMIF('Eng GLA 6th, 7th, 8th'!$E$4:$DV$4,FF$3,'Eng GLA 6th, 7th, 8th'!$E79:$DV79)))</f>
        <is>
          <t/>
        </is>
      </c>
      <c r="FG76" s="319" t="inlineStr">
        <f aca="false">IF($B76="","",IF(COUNTIFS('Eng GLA 6th, 7th, 8th'!$E$4:$DV$4,FG$3,'Eng GLA 6th, 7th, 8th'!$E79:$DV79,"&lt;&gt;")=0,"",SUMIF('Eng GLA 6th, 7th, 8th'!$E$4:$DV$4,FG$3,'Eng GLA 6th, 7th, 8th'!$E79:$DV79)))</f>
        <is>
          <t/>
        </is>
      </c>
      <c r="FH76" s="319" t="inlineStr">
        <f aca="false">IF($B76="","",IF(COUNTIFS('Eng GLA 6th, 7th, 8th'!$E$4:$DV$4,FH$3,'Eng GLA 6th, 7th, 8th'!$E79:$DV79,"&lt;&gt;")=0,"",SUMIF('Eng GLA 6th, 7th, 8th'!$E$4:$DV$4,FH$3,'Eng GLA 6th, 7th, 8th'!$E79:$DV79)))</f>
        <is>
          <t/>
        </is>
      </c>
      <c r="FI76" s="319" t="inlineStr">
        <f aca="false">IF($B76="","",IF(COUNTIFS('Eng GLA 6th, 7th, 8th'!$E$4:$DV$4,FI$3,'Eng GLA 6th, 7th, 8th'!$E79:$DV79,"&lt;&gt;")=0,"",SUMIF('Eng GLA 6th, 7th, 8th'!$E$4:$DV$4,FI$3,'Eng GLA 6th, 7th, 8th'!$E79:$DV79)))</f>
        <is>
          <t/>
        </is>
      </c>
      <c r="FJ76" s="319" t="inlineStr">
        <f aca="false">IF($B76="","",IF(COUNTIFS('Eng GLA 6th, 7th, 8th'!$E$4:$DV$4,FJ$3,'Eng GLA 6th, 7th, 8th'!$E79:$DV79,"&lt;&gt;")=0,"",SUMIF('Eng GLA 6th, 7th, 8th'!$E$4:$DV$4,FJ$3,'Eng GLA 6th, 7th, 8th'!$E79:$DV79)))</f>
        <is>
          <t/>
        </is>
      </c>
      <c r="FK76" s="319" t="inlineStr">
        <f aca="false">IF($B76="","",IF(COUNTIFS('Eng GLA 6th, 7th, 8th'!$E$4:$DV$4,FK$3,'Eng GLA 6th, 7th, 8th'!$E79:$DV79,"&lt;&gt;")=0,"",SUMIF('Eng GLA 6th, 7th, 8th'!$E$4:$DV$4,FK$3,'Eng GLA 6th, 7th, 8th'!$E79:$DV79)))</f>
        <is>
          <t/>
        </is>
      </c>
      <c r="FL76" s="319" t="inlineStr">
        <f aca="false">IF($B76="","",IF(COUNTIFS('Eng GLA 6th, 7th, 8th'!$E$4:$DV$4,FL$3,'Eng GLA 6th, 7th, 8th'!$E79:$DV79,"&lt;&gt;")=0,"",SUMIF('Eng GLA 6th, 7th, 8th'!$E$4:$DV$4,FL$3,'Eng GLA 6th, 7th, 8th'!$E79:$DV79)))</f>
        <is>
          <t/>
        </is>
      </c>
      <c r="FM76" s="319" t="inlineStr">
        <f aca="false">IF($B76="","",IF(COUNTIFS('Eng GLA 6th, 7th, 8th'!$E$4:$DV$4,FM$3,'Eng GLA 6th, 7th, 8th'!$E79:$DV79,"&lt;&gt;")=0,"",SUMIF('Eng GLA 6th, 7th, 8th'!$E$4:$DV$4,FM$3,'Eng GLA 6th, 7th, 8th'!$E79:$DV79)))</f>
        <is>
          <t/>
        </is>
      </c>
      <c r="FN76" s="319" t="inlineStr">
        <f aca="false">IF($B76="","",IF(COUNTIFS('Eng GLA 6th, 7th, 8th'!$E$4:$DV$4,FN$3,'Eng GLA 6th, 7th, 8th'!$E79:$DV79,"&lt;&gt;")=0,"",SUMIF('Eng GLA 6th, 7th, 8th'!$E$4:$DV$4,FN$3,'Eng GLA 6th, 7th, 8th'!$E79:$DV79)))</f>
        <is>
          <t/>
        </is>
      </c>
      <c r="FO76" s="319" t="inlineStr">
        <f aca="false">IF($B76="","",IF(COUNTIFS('Eng GLA 6th, 7th, 8th'!$E$4:$DV$4,FO$3,'Eng GLA 6th, 7th, 8th'!$E79:$DV79,"&lt;&gt;")=0,"",SUMIF('Eng GLA 6th, 7th, 8th'!$E$4:$DV$4,FO$3,'Eng GLA 6th, 7th, 8th'!$E79:$DV79)))</f>
        <is>
          <t/>
        </is>
      </c>
    </row>
    <row r="77" customFormat="false" ht="12.75" hidden="false" customHeight="true" outlineLevel="0" collapsed="false">
      <c r="A77" s="315" t="n">
        <v>73</v>
      </c>
      <c r="B77" s="315" t="inlineStr">
        <f aca="false">'English Scores- Leveled papers'!B79</f>
        <is>
          <t/>
        </is>
      </c>
      <c r="C77" s="315"/>
      <c r="D77" s="316" t="inlineStr">
        <f aca="false">IF(OR(B77="",H77="",'Cover Sheet'!E77=""),"",'Cover Sheet'!E77)</f>
        <is>
          <t/>
        </is>
      </c>
      <c r="E77" s="316" t="inlineStr">
        <f aca="false">IF(OR(B77="",H77="",'Cover Sheet'!F77=""),"",'Cover Sheet'!F77)</f>
        <is>
          <t/>
        </is>
      </c>
      <c r="F77" s="316" t="inlineStr">
        <f aca="false">IF(OR(B77="",H77="",'Cover Sheet'!H77=""),"",'Cover Sheet'!H77)</f>
        <is>
          <t/>
        </is>
      </c>
      <c r="G77" s="316"/>
      <c r="H77" s="316" t="inlineStr">
        <f aca="false">IF(OR(B77="",COUNT('English Scores- Leveled papers'!H79:KM79)=0),"",IF((AND(AB77&gt;=(70/100),AB77&lt;1.1)),9,IF((AND(AA77&gt;=(70/100),AA77&lt;1.1)),8,IF((AND(Z77&gt;=(70/100),Z77&lt;1.1)),7,IF((AND(Y77&gt;=(70/100),Y77&lt;1.1)),6,IF(AND(X77&gt;=0.7,X77&lt;1.1),5.5,IF(AND(W77&gt;=0.7,W77&lt;1.1),5,IF(AND(V77&gt;=0.7,V77&lt;1.1),4.5,IF(AND(U77&gt;=0.7,U77&lt;1.1),4,IF(AND(T77&gt;=0.7,T77&lt;1.1),3.5,IF(AND(S77&gt;=0.7,S77&lt;1.1),3,IF(AND(R77&gt;=0.7,R77&lt;1.1),2.5,IF(AND(Q77&gt;=0.7,Q77&lt;1.1),2,IF(AND(P77&gt;=0.7,P77&lt;1.1),1.5,IF(AND(O77&gt;=0.7,O77&lt;1.1),1,IF(AND(N77&gt;=0.7,N77&lt;1.1),0.5,IF(AND(M77&gt;=0.7,M77&lt;1.1),0.2,IF(AND(L77&gt;=0.7,L77&lt;1.1),0,IF(COUNT('English Scores- Leveled papers'!H79:M79)=0,"",-0.5)))))))))))))))))))</f>
        <is>
          <t/>
        </is>
      </c>
      <c r="I77" s="317" t="str">
        <f aca="false">IFERROR(IF(OR(B77="",H77=""),"",IF((AND(AB77&gt;=(70/100),AB77&lt;1.1)),AB77,IF(AND((AA77)&gt;=(70/100),AA77&lt;1.1),AA77,IF((AND((Z77)&gt;=(70/100),Z77&lt;1.1)),Z77,IF(AND((Y77)&gt;=(70/100),Y77&lt;1.1),Y77,IF(AND(X77&gt;=0.7,X77&lt;1.1),X77,IF(AND((W77)&gt;=0.7,W77&lt;1.1),W77,IF(AND((V77)&gt;=0.7,V77&lt;1.1),V77,IF(AND((U77)&gt;=0.7,U77&lt;1.1),U77,IF(AND((T77)&gt;=0.7,T77&lt;1.1),T77,IF(AND((S77)&gt;=0.7,S77&lt;1.1),S77,IF(AND((R77)&gt;=0.7,R77&lt;1.1),R77,IF(AND((Q77)&gt;=0.7,Q77&lt;1.1),Q77,IF(AND((P77)&gt;=0.7,P77&lt;1.1),P77,IF(AND((O77)&gt;=0.7,O77&lt;1.1),O77,IF(AND((N77)&gt;=0.7,N77&lt;1.1),N77,IF(AND((M77)&gt;=0.7,M77&lt;1.1),M77,IF(AND((L77)&gt;=0.7,L77&lt;1.1),L77,L77)))))))))))))))))),"")</f>
        <v/>
      </c>
      <c r="J77" s="317" t="str">
        <f aca="false">IF((OR(B77="",H77="")),"",IF(AND((AB77)&gt;=(70/100),AB77&lt;1.1),"",IF((AND((AA77)&gt;=(70/100),AA77&lt;1.1)),AB77,IF((AND((Z77)&gt;=(70/100),Z77&lt;1.1)),AA77,IF((AND((Y77)&gt;=(70/100),Y77&lt;1.1)),Z77,IF(AND((X77)&gt;=0.7,X77&lt;1.1),Y77,IF(AND((W77)&gt;=0.7,W77&lt;1.1),X77,IF(AND((V77)&gt;=0.7,V77&lt;1.1),W77,IF(AND((U77)&gt;=0.7,U77&lt;1.1),V77,IF(AND((T77)&gt;=0.7,T77&lt;1.1),U77,IF(AND((S77)&gt;=0.7,S77&lt;1.1),T77,IF(AND((R77)&gt;=0.7,R77&lt;1.1),S77,IF(AND((Q77)&gt;=0.7,Q77&lt;1.1),R77,IF(AND((P77)&gt;=0.7,P77&lt;1.1),Q77,IF(AND((O77)&gt;=0.7,O77&lt;1.1),P77,IF(AND((N77)&gt;=0.7,N77&lt;1.1),O77,IF(AND((M77)&gt;=0.7,M77&lt;1.1),N77,IF(AND((L77)&gt;=0.7,L77&lt;1.1),M77,""))))))))))))))))))</f>
        <v/>
      </c>
      <c r="K77" s="317" t="str">
        <f aca="false">IF((OR(B77="",H77="")),"",IF(AND((AB77)&gt;=(70/100),AB77&lt;1.1),AA77,IF((AND((AA77)&gt;=(70/100),AA77&lt;1.1)),Z77,IF((AND((Z77)&gt;=(70/100),Z77&lt;1.1)),Y77,IF((AND((Y77)&gt;=(70/100),Y77&lt;1.1)),X77,IF(AND((X77)&gt;=0.7,X77&lt;1.1),W77,IF(AND((W77)&gt;=0.7,W77&lt;1.1),V77,IF(AND((V77)&gt;=0.7,V77&lt;1.1),U77,IF(AND((U77)&gt;=0.7,U77&lt;1.1),T77,IF(AND((T77)&gt;=0.7,T77&lt;1.1),S77,IF(AND((S77)&gt;=0.7,S77&lt;1.1),R77,IF(AND((R77)&gt;=0.7,R77&lt;1.1),Q77,IF(AND((Q77)&gt;=0.7,Q77&lt;1.1),P77,IF(AND((P77)&gt;=0.7,P77&lt;1.1),O77,IF(AND((O77)&gt;=0.7,O77&lt;1.1),N77,IF(AND((N77)&gt;=0.7,N77&lt;1.1),M77,IF(AND((M77)&gt;=0.7,M77&lt;1.1),L77,IF(AND((L77)&gt;=0.7,L77&lt;1.1),"",""))))))))))))))))))</f>
        <v/>
      </c>
      <c r="L77" s="318" t="str">
        <f aca="false">IFERROR(IF((B77=""),"",(IF(COUNT(AC77:AG77)=0,"",ROUND(SUM(AC77:AG77)/SUM($AC$2:$AG$2),1)))),"")</f>
        <v/>
      </c>
      <c r="M77" s="318" t="str">
        <f aca="false">IFERROR(IF((B77=""),"",(IF(COUNT(AH77:AL77)=0,"",ROUND(SUM(AH77:AL77)/SUM($AH$2:$AL$2),1)))),"")</f>
        <v/>
      </c>
      <c r="N77" s="318" t="str">
        <f aca="false">IFERROR(IF((B77=""),"",(IF(COUNT(AM77:AQ77)=0,"",ROUND(SUM(AM77:AQ77)/SUM($AM$2:$AQ$2),1)))),"")</f>
        <v/>
      </c>
      <c r="O77" s="318" t="str">
        <f aca="false">IFERROR(IF((B77=""),"",(IF(COUNT(AR77:AV77)=0,"",ROUND(SUM(AR77:AV77)/SUM($AR$2:$AV$2),1)))),"")</f>
        <v/>
      </c>
      <c r="P77" s="318" t="str">
        <f aca="false">IFERROR(IF((B77=""),"",(IF(COUNT(AX77:BB77)=0,"",ROUND(SUM(AX77:BB77)/SUM($AX$2:$BB$2),1)))),"")</f>
        <v/>
      </c>
      <c r="Q77" s="318" t="str">
        <f aca="false">IFERROR(IF((B77=""),"",(IF(COUNT(BD77:BJ77)=0,"",ROUND(SUM(BD77:BJ77)/SUM($BD$2:$BJ$2),1)))),0)</f>
        <v/>
      </c>
      <c r="R77" s="318" t="str">
        <f aca="false">IFERROR(IF((B77=""),"",(IF(COUNT(BL77:BS77)=0,"",ROUND(SUM(BL77:BR77)/SUM($BL$2:$BR$2),1)))),0)</f>
        <v/>
      </c>
      <c r="S77" s="318" t="str">
        <f aca="false">IFERROR(IF((B77=""),"",(IF(COUNT(BT77:CB77)=0,"",ROUND(SUM(BT77:CA77)/SUM($BT$2:$CA$2),1)))),0)</f>
        <v/>
      </c>
      <c r="T77" s="318" t="str">
        <f aca="false">IFERROR(IF((B77=""),"",(IF(COUNT(CC77:CJ77)=0,"",ROUND(SUM(CC77:CI77)/SUM($CC$2:$CI$2),1)))),0)</f>
        <v/>
      </c>
      <c r="U77" s="318" t="str">
        <f aca="false">IFERROR(IF((B77=""),"",(IF(COUNT(CK77:CQ77)=0,"",ROUND(SUM(CK77:CQ77)/SUM($CK$2:$CQ$2),1)))),0)</f>
        <v/>
      </c>
      <c r="V77" s="318" t="str">
        <f aca="false">IFERROR(IF((B77=""),"",(IF(COUNT(CS77:CY77)=0,"",ROUND(SUM(CS77:CY77)/SUM($CS$2:$CY$2),1)))),0)</f>
        <v/>
      </c>
      <c r="W77" s="318" t="str">
        <f aca="false">IFERROR(IF((B77=""),"",(IF(COUNT(DA77:DI77)=0,"",ROUND(SUM(DA77:DI77)/SUM($DA$2:$DI$2),1)))),0)</f>
        <v/>
      </c>
      <c r="X77" s="318" t="str">
        <f aca="false">IFERROR(IF((B77=""),"",(IF(COUNT(DK77:DP77)=0,"",ROUND(SUM(DK77:DP77)/SUM($DK$2:$DP$2),1)))),0)</f>
        <v/>
      </c>
      <c r="Y77" s="318"/>
      <c r="Z77" s="318"/>
      <c r="AA77" s="318"/>
      <c r="AB77" s="318"/>
      <c r="AC77" s="319" t="inlineStr">
        <f aca="false">IF($B77="","",IF(COUNTIFS('English Scores- Leveled papers'!$H$4:$KM$4,AC$3,'English Scores- Leveled papers'!$H79:$KM79,"&lt;&gt;")=0,"",SUMIF('English Scores- Leveled papers'!$H$4:$KM$4,AC$3,'English Scores- Leveled papers'!$H79:$KM79)))</f>
        <is>
          <t/>
        </is>
      </c>
      <c r="AD77" s="319" t="inlineStr">
        <f aca="false">IF($B77="","",IF(COUNTIFS('English Scores- Leveled papers'!$H$4:$KM$4,AD$3,'English Scores- Leveled papers'!$H79:$KM79,"&lt;&gt;")=0,"",SUMIF('English Scores- Leveled papers'!$H$4:$KM$4,AD$3,'English Scores- Leveled papers'!$H79:$KM79)))</f>
        <is>
          <t/>
        </is>
      </c>
      <c r="AE77" s="319" t="inlineStr">
        <f aca="false">IF($B77="","",IF(COUNTIFS('English Scores- Leveled papers'!$H$4:$KM$4,AE$3,'English Scores- Leveled papers'!$H79:$KM79,"&lt;&gt;")=0,"",SUMIF('English Scores- Leveled papers'!$H$4:$KM$4,AE$3,'English Scores- Leveled papers'!$H79:$KM79)))</f>
        <is>
          <t/>
        </is>
      </c>
      <c r="AF77" s="319" t="inlineStr">
        <f aca="false">IF($B77="","",IF(COUNTIFS('English Scores- Leveled papers'!$H$4:$KM$4,AF$3,'English Scores- Leveled papers'!$H79:$KM79,"&lt;&gt;")=0,"",SUMIF('English Scores- Leveled papers'!$H$4:$KM$4,AF$3,'English Scores- Leveled papers'!$H79:$KM79)))</f>
        <is>
          <t/>
        </is>
      </c>
      <c r="AG77" s="319" t="inlineStr">
        <f aca="false">IF($B77="","",IF(COUNTIFS('English Scores- Leveled papers'!$H$4:$KM$4,AG$3,'English Scores- Leveled papers'!$H79:$KM79,"&lt;&gt;")=0,"",SUMIF('English Scores- Leveled papers'!$H$4:$KM$4,AG$3,'English Scores- Leveled papers'!$H79:$KM79)))</f>
        <is>
          <t/>
        </is>
      </c>
      <c r="AH77" s="319" t="inlineStr">
        <f aca="false">IF($B77="","",IF(COUNTIFS('English Scores- Leveled papers'!$H$4:$KM$4,AH$3,'English Scores- Leveled papers'!$H79:$KM79,"&lt;&gt;")=0,"",SUMIF('English Scores- Leveled papers'!$H$4:$KM$4,AH$3,'English Scores- Leveled papers'!$H79:$KM79)))</f>
        <is>
          <t/>
        </is>
      </c>
      <c r="AI77" s="319" t="inlineStr">
        <f aca="false">IF($B77="","",IF(COUNTIFS('English Scores- Leveled papers'!$H$4:$KM$4,AI$3,'English Scores- Leveled papers'!$H79:$KM79,"&lt;&gt;")=0,"",SUMIF('English Scores- Leveled papers'!$H$4:$KM$4,AI$3,'English Scores- Leveled papers'!$H79:$KM79)))</f>
        <is>
          <t/>
        </is>
      </c>
      <c r="AJ77" s="319" t="inlineStr">
        <f aca="false">IF($B77="","",IF(COUNTIFS('English Scores- Leveled papers'!$H$4:$KM$4,AJ$3,'English Scores- Leveled papers'!$H79:$KM79,"&lt;&gt;")=0,"",SUMIF('English Scores- Leveled papers'!$H$4:$KM$4,AJ$3,'English Scores- Leveled papers'!$H79:$KM79)))</f>
        <is>
          <t/>
        </is>
      </c>
      <c r="AK77" s="319" t="inlineStr">
        <f aca="false">IF($B77="","",IF(COUNTIFS('English Scores- Leveled papers'!$H$4:$KM$4,AK$3,'English Scores- Leveled papers'!$H79:$KM79,"&lt;&gt;")=0,"",SUMIF('English Scores- Leveled papers'!$H$4:$KM$4,AK$3,'English Scores- Leveled papers'!$H79:$KM79)))</f>
        <is>
          <t/>
        </is>
      </c>
      <c r="AL77" s="319" t="inlineStr">
        <f aca="false">IF($B77="","",IF(COUNTIFS('English Scores- Leveled papers'!$H$4:$KM$4,AL$3,'English Scores- Leveled papers'!$H79:$KM79,"&lt;&gt;")=0,"",SUMIF('English Scores- Leveled papers'!$H$4:$KM$4,AL$3,'English Scores- Leveled papers'!$H79:$KM79)))</f>
        <is>
          <t/>
        </is>
      </c>
      <c r="AM77" s="319" t="inlineStr">
        <f aca="false">IF($B77="","",IF(COUNTIFS('English Scores- Leveled papers'!$H$4:$KM$4,AM$3,'English Scores- Leveled papers'!$H79:$KM79,"&lt;&gt;")=0,"",SUMIF('English Scores- Leveled papers'!$H$4:$KM$4,AM$3,'English Scores- Leveled papers'!$H79:$KM79)))</f>
        <is>
          <t/>
        </is>
      </c>
      <c r="AN77" s="319" t="inlineStr">
        <f aca="false">IF($B77="","",IF(COUNTIFS('English Scores- Leveled papers'!$H$4:$KM$4,AN$3,'English Scores- Leveled papers'!$H79:$KM79,"&lt;&gt;")=0,"",SUMIF('English Scores- Leveled papers'!$H$4:$KM$4,AN$3,'English Scores- Leveled papers'!$H79:$KM79)))</f>
        <is>
          <t/>
        </is>
      </c>
      <c r="AO77" s="319" t="inlineStr">
        <f aca="false">IF($B77="","",IF(COUNTIFS('English Scores- Leveled papers'!$H$4:$KM$4,AO$3,'English Scores- Leveled papers'!$H79:$KM79,"&lt;&gt;")=0,"",SUMIF('English Scores- Leveled papers'!$H$4:$KM$4,AO$3,'English Scores- Leveled papers'!$H79:$KM79)))</f>
        <is>
          <t/>
        </is>
      </c>
      <c r="AP77" s="319" t="inlineStr">
        <f aca="false">IF($B77="","",IF(COUNTIFS('English Scores- Leveled papers'!$H$4:$KM$4,AP$3,'English Scores- Leveled papers'!$H79:$KM79,"&lt;&gt;")=0,"",SUMIF('English Scores- Leveled papers'!$H$4:$KM$4,AP$3,'English Scores- Leveled papers'!$H79:$KM79)))</f>
        <is>
          <t/>
        </is>
      </c>
      <c r="AQ77" s="319" t="inlineStr">
        <f aca="false">IF($B77="","",IF(COUNTIFS('English Scores- Leveled papers'!$H$4:$KM$4,AQ$3,'English Scores- Leveled papers'!$H79:$KM79,"&lt;&gt;")=0,"",SUMIF('English Scores- Leveled papers'!$H$4:$KM$4,AQ$3,'English Scores- Leveled papers'!$H79:$KM79)))</f>
        <is>
          <t/>
        </is>
      </c>
      <c r="AR77" s="319" t="inlineStr">
        <f aca="false">IF($B77="","",IF(COUNTIFS('English Scores- Leveled papers'!$H$4:$KM$4,AR$3,'English Scores- Leveled papers'!$H79:$KM79,"&lt;&gt;")=0,"",SUMIF('English Scores- Leveled papers'!$H$4:$KM$4,AR$3,'English Scores- Leveled papers'!$H79:$KM79)))</f>
        <is>
          <t/>
        </is>
      </c>
      <c r="AS77" s="319" t="inlineStr">
        <f aca="false">IF($B77="","",IF(COUNTIFS('English Scores- Leveled papers'!$H$4:$KM$4,AS$3,'English Scores- Leveled papers'!$H79:$KM79,"&lt;&gt;")=0,"",SUMIF('English Scores- Leveled papers'!$H$4:$KM$4,AS$3,'English Scores- Leveled papers'!$H79:$KM79)))</f>
        <is>
          <t/>
        </is>
      </c>
      <c r="AT77" s="319" t="inlineStr">
        <f aca="false">IF($B77="","",IF(COUNTIFS('English Scores- Leveled papers'!$H$4:$KM$4,AT$3,'English Scores- Leveled papers'!$H79:$KM79,"&lt;&gt;")=0,"",SUMIF('English Scores- Leveled papers'!$H$4:$KM$4,AT$3,'English Scores- Leveled papers'!$H79:$KM79)))</f>
        <is>
          <t/>
        </is>
      </c>
      <c r="AU77" s="319" t="inlineStr">
        <f aca="false">IF($B77="","",IF(COUNTIFS('English Scores- Leveled papers'!$H$4:$KM$4,AU$3,'English Scores- Leveled papers'!$H79:$KM79,"&lt;&gt;")=0,"",SUMIF('English Scores- Leveled papers'!$H$4:$KM$4,AU$3,'English Scores- Leveled papers'!$H79:$KM79)))</f>
        <is>
          <t/>
        </is>
      </c>
      <c r="AV77" s="319" t="inlineStr">
        <f aca="false">IF($B77="","",IF(COUNTIFS('English Scores- Leveled papers'!$H$4:$KM$4,AV$3,'English Scores- Leveled papers'!$H79:$KM79,"&lt;&gt;")=0,"",SUMIF('English Scores- Leveled papers'!$H$4:$KM$4,AV$3,'English Scores- Leveled papers'!$H79:$KM79)))</f>
        <is>
          <t/>
        </is>
      </c>
      <c r="AW77" s="319" t="inlineStr">
        <f aca="false">IF($B77="","",IF(COUNTIFS('English Scores- Leveled papers'!$H$4:$KM$4,AW$3,'English Scores- Leveled papers'!$H79:$KM79,"&lt;&gt;")=0,"",SUMIF('English Scores- Leveled papers'!$H$4:$KM$4,AW$3,'English Scores- Leveled papers'!$H79:$KM79)))</f>
        <is>
          <t/>
        </is>
      </c>
      <c r="AX77" s="319" t="inlineStr">
        <f aca="false">IF($B77="","",IF(COUNTIFS('English Scores- Leveled papers'!$H$4:$KM$4,AX$3,'English Scores- Leveled papers'!$H79:$KM79,"&lt;&gt;")=0,"",SUMIF('English Scores- Leveled papers'!$H$4:$KM$4,AX$3,'English Scores- Leveled papers'!$H79:$KM79)))</f>
        <is>
          <t/>
        </is>
      </c>
      <c r="AY77" s="319" t="inlineStr">
        <f aca="false">IF($B77="","",IF(COUNTIFS('English Scores- Leveled papers'!$H$4:$KM$4,AY$3,'English Scores- Leveled papers'!$H79:$KM79,"&lt;&gt;")=0,"",SUMIF('English Scores- Leveled papers'!$H$4:$KM$4,AY$3,'English Scores- Leveled papers'!$H79:$KM79)))</f>
        <is>
          <t/>
        </is>
      </c>
      <c r="AZ77" s="319" t="inlineStr">
        <f aca="false">IF($B77="","",IF(COUNTIFS('English Scores- Leveled papers'!$H$4:$KM$4,AZ$3,'English Scores- Leveled papers'!$H79:$KM79,"&lt;&gt;")=0,"",SUMIF('English Scores- Leveled papers'!$H$4:$KM$4,AZ$3,'English Scores- Leveled papers'!$H79:$KM79)))</f>
        <is>
          <t/>
        </is>
      </c>
      <c r="BA77" s="319" t="inlineStr">
        <f aca="false">IF($B77="","",IF(COUNTIFS('English Scores- Leveled papers'!$H$4:$KM$4,BA$3,'English Scores- Leveled papers'!$H79:$KM79,"&lt;&gt;")=0,"",SUMIF('English Scores- Leveled papers'!$H$4:$KM$4,BA$3,'English Scores- Leveled papers'!$H79:$KM79)))</f>
        <is>
          <t/>
        </is>
      </c>
      <c r="BB77" s="319" t="inlineStr">
        <f aca="false">IF($B77="","",IF(COUNTIFS('English Scores- Leveled papers'!$H$4:$KM$4,BB$3,'English Scores- Leveled papers'!$H79:$KM79,"&lt;&gt;")=0,"",SUMIF('English Scores- Leveled papers'!$H$4:$KM$4,BB$3,'English Scores- Leveled papers'!$H79:$KM79)))</f>
        <is>
          <t/>
        </is>
      </c>
      <c r="BC77" s="319" t="inlineStr">
        <f aca="false">IF($B77="","",IF(COUNTIFS('English Scores- Leveled papers'!$H$4:$KM$4,BC$3,'English Scores- Leveled papers'!$H79:$KM79,"&lt;&gt;")=0,"",SUMIF('English Scores- Leveled papers'!$H$4:$KM$4,BC$3,'English Scores- Leveled papers'!$H79:$KM79)))</f>
        <is>
          <t/>
        </is>
      </c>
      <c r="BD77" s="319" t="inlineStr">
        <f aca="false">IF($B77="","",IF(COUNTIFS('English Scores- Leveled papers'!$H$4:$KM$4,BD$3,'English Scores- Leveled papers'!$H79:$KM79,"&lt;&gt;")=0,"",SUMIF('English Scores- Leveled papers'!$H$4:$KM$4,BD$3,'English Scores- Leveled papers'!$H79:$KM79)))</f>
        <is>
          <t/>
        </is>
      </c>
      <c r="BE77" s="319" t="inlineStr">
        <f aca="false">IF($B77="","",IF(COUNTIFS('English Scores- Leveled papers'!$H$4:$KM$4,BE$3,'English Scores- Leveled papers'!$H79:$KM79,"&lt;&gt;")=0,"",SUMIF('English Scores- Leveled papers'!$H$4:$KM$4,BE$3,'English Scores- Leveled papers'!$H79:$KM79)))</f>
        <is>
          <t/>
        </is>
      </c>
      <c r="BF77" s="319" t="inlineStr">
        <f aca="false">IF($B77="","",IF(COUNTIFS('English Scores- Leveled papers'!$H$4:$KM$4,BF$3,'English Scores- Leveled papers'!$H79:$KM79,"&lt;&gt;")=0,"",SUMIF('English Scores- Leveled papers'!$H$4:$KM$4,BF$3,'English Scores- Leveled papers'!$H79:$KM79)))</f>
        <is>
          <t/>
        </is>
      </c>
      <c r="BG77" s="319" t="inlineStr">
        <f aca="false">IF($B77="","",IF(COUNTIFS('English Scores- Leveled papers'!$H$4:$KM$4,BG$3,'English Scores- Leveled papers'!$H79:$KM79,"&lt;&gt;")=0,"",SUMIF('English Scores- Leveled papers'!$H$4:$KM$4,BG$3,'English Scores- Leveled papers'!$H79:$KM79)))</f>
        <is>
          <t/>
        </is>
      </c>
      <c r="BH77" s="319" t="inlineStr">
        <f aca="false">IF($B77="","",IF(COUNTIFS('English Scores- Leveled papers'!$H$4:$KM$4,BH$3,'English Scores- Leveled papers'!$H79:$KM79,"&lt;&gt;")=0,"",SUMIF('English Scores- Leveled papers'!$H$4:$KM$4,BH$3,'English Scores- Leveled papers'!$H79:$KM79)))</f>
        <is>
          <t/>
        </is>
      </c>
      <c r="BI77" s="319" t="inlineStr">
        <f aca="false">IF($B77="","",IF(COUNTIFS('English Scores- Leveled papers'!$H$4:$KM$4,BI$3,'English Scores- Leveled papers'!$H79:$KM79,"&lt;&gt;")=0,"",SUMIF('English Scores- Leveled papers'!$H$4:$KM$4,BI$3,'English Scores- Leveled papers'!$H79:$KM79)))</f>
        <is>
          <t/>
        </is>
      </c>
      <c r="BJ77" s="319" t="inlineStr">
        <f aca="false">IF($B77="","",IF(COUNTIFS('English Scores- Leveled papers'!$H$4:$KM$4,BJ$3,'English Scores- Leveled papers'!$H79:$KM79,"&lt;&gt;")=0,"",SUMIF('English Scores- Leveled papers'!$H$4:$KM$4,BJ$3,'English Scores- Leveled papers'!$H79:$KM79)))</f>
        <is>
          <t/>
        </is>
      </c>
      <c r="BK77" s="319" t="inlineStr">
        <f aca="false">IF($B77="","",IF(COUNTIFS('English Scores- Leveled papers'!$H$4:$KM$4,BK$3,'English Scores- Leveled papers'!$H79:$KM79,"&lt;&gt;")=0,"",SUMIF('English Scores- Leveled papers'!$H$4:$KM$4,BK$3,'English Scores- Leveled papers'!$H79:$KM79)))</f>
        <is>
          <t/>
        </is>
      </c>
      <c r="BL77" s="319" t="inlineStr">
        <f aca="false">IF($B77="","",IF(COUNTIFS('English Scores- Leveled papers'!$H$4:$KM$4,BL$3,'English Scores- Leveled papers'!$H79:$KM79,"&lt;&gt;")=0,"",SUMIF('English Scores- Leveled papers'!$H$4:$KM$4,BL$3,'English Scores- Leveled papers'!$H79:$KM79)))</f>
        <is>
          <t/>
        </is>
      </c>
      <c r="BM77" s="319" t="inlineStr">
        <f aca="false">IF($B77="","",IF(COUNTIFS('English Scores- Leveled papers'!$H$4:$KM$4,BM$3,'English Scores- Leveled papers'!$H79:$KM79,"&lt;&gt;")=0,"",SUMIF('English Scores- Leveled papers'!$H$4:$KM$4,BM$3,'English Scores- Leveled papers'!$H79:$KM79)))</f>
        <is>
          <t/>
        </is>
      </c>
      <c r="BN77" s="319" t="inlineStr">
        <f aca="false">IF($B77="","",IF(COUNTIFS('English Scores- Leveled papers'!$H$4:$KM$4,BN$3,'English Scores- Leveled papers'!$H79:$KM79,"&lt;&gt;")=0,"",SUMIF('English Scores- Leveled papers'!$H$4:$KM$4,BN$3,'English Scores- Leveled papers'!$H79:$KM79)))</f>
        <is>
          <t/>
        </is>
      </c>
      <c r="BO77" s="319" t="inlineStr">
        <f aca="false">IF($B77="","",IF(COUNTIFS('English Scores- Leveled papers'!$H$4:$KM$4,BO$3,'English Scores- Leveled papers'!$H79:$KM79,"&lt;&gt;")=0,"",SUMIF('English Scores- Leveled papers'!$H$4:$KM$4,BO$3,'English Scores- Leveled papers'!$H79:$KM79)))</f>
        <is>
          <t/>
        </is>
      </c>
      <c r="BP77" s="319" t="inlineStr">
        <f aca="false">IF($B77="","",IF(COUNTIFS('English Scores- Leveled papers'!$H$4:$KM$4,BP$3,'English Scores- Leveled papers'!$H79:$KM79,"&lt;&gt;")=0,"",SUMIF('English Scores- Leveled papers'!$H$4:$KM$4,BP$3,'English Scores- Leveled papers'!$H79:$KM79)))</f>
        <is>
          <t/>
        </is>
      </c>
      <c r="BQ77" s="319" t="inlineStr">
        <f aca="false">IF($B77="","",IF(COUNTIFS('English Scores- Leveled papers'!$H$4:$KM$4,BQ$3,'English Scores- Leveled papers'!$H79:$KM79,"&lt;&gt;")=0,"",SUMIF('English Scores- Leveled papers'!$H$4:$KM$4,BQ$3,'English Scores- Leveled papers'!$H79:$KM79)))</f>
        <is>
          <t/>
        </is>
      </c>
      <c r="BR77" s="319" t="inlineStr">
        <f aca="false">IF($B77="","",IF(COUNTIFS('English Scores- Leveled papers'!$H$4:$KM$4,BR$3,'English Scores- Leveled papers'!$H79:$KM79,"&lt;&gt;")=0,"",SUMIF('English Scores- Leveled papers'!$H$4:$KM$4,BR$3,'English Scores- Leveled papers'!$H79:$KM79)))</f>
        <is>
          <t/>
        </is>
      </c>
      <c r="BS77" s="319" t="inlineStr">
        <f aca="false">IF($B77="","",IF(COUNTIFS('English Scores- Leveled papers'!$H$4:$KM$4,BS$3,'English Scores- Leveled papers'!$H79:$KM79,"&lt;&gt;")=0,"",SUMIF('English Scores- Leveled papers'!$H$4:$KM$4,BS$3,'English Scores- Leveled papers'!$H79:$KM79)))</f>
        <is>
          <t/>
        </is>
      </c>
      <c r="BT77" s="319" t="inlineStr">
        <f aca="false">IF($B77="","",IF(COUNTIFS('English Scores- Leveled papers'!$H$4:$KM$4,BT$3,'English Scores- Leveled papers'!$H79:$KM79,"&lt;&gt;")=0,"",SUMIF('English Scores- Leveled papers'!$H$4:$KM$4,BT$3,'English Scores- Leveled papers'!$H79:$KM79)))</f>
        <is>
          <t/>
        </is>
      </c>
      <c r="BU77" s="319" t="inlineStr">
        <f aca="false">IF($B77="","",IF(COUNTIFS('English Scores- Leveled papers'!$H$4:$KM$4,BU$3,'English Scores- Leveled papers'!$H79:$KM79,"&lt;&gt;")=0,"",SUMIF('English Scores- Leveled papers'!$H$4:$KM$4,BU$3,'English Scores- Leveled papers'!$H79:$KM79)))</f>
        <is>
          <t/>
        </is>
      </c>
      <c r="BV77" s="319" t="inlineStr">
        <f aca="false">IF($B77="","",IF(COUNTIFS('English Scores- Leveled papers'!$H$4:$KM$4,BV$3,'English Scores- Leveled papers'!$H79:$KM79,"&lt;&gt;")=0,"",SUMIF('English Scores- Leveled papers'!$H$4:$KM$4,BV$3,'English Scores- Leveled papers'!$H79:$KM79)))</f>
        <is>
          <t/>
        </is>
      </c>
      <c r="BW77" s="319" t="inlineStr">
        <f aca="false">IF($B77="","",IF(COUNTIFS('English Scores- Leveled papers'!$H$4:$KM$4,BW$3,'English Scores- Leveled papers'!$H79:$KM79,"&lt;&gt;")=0,"",SUMIF('English Scores- Leveled papers'!$H$4:$KM$4,BW$3,'English Scores- Leveled papers'!$H79:$KM79)))</f>
        <is>
          <t/>
        </is>
      </c>
      <c r="BX77" s="319" t="inlineStr">
        <f aca="false">IF($B77="","",IF(COUNTIFS('English Scores- Leveled papers'!$H$4:$KM$4,BX$3,'English Scores- Leveled papers'!$H79:$KM79,"&lt;&gt;")=0,"",SUMIF('English Scores- Leveled papers'!$H$4:$KM$4,BX$3,'English Scores- Leveled papers'!$H79:$KM79)))</f>
        <is>
          <t/>
        </is>
      </c>
      <c r="BY77" s="319" t="inlineStr">
        <f aca="false">IF($B77="","",IF(COUNTIFS('English Scores- Leveled papers'!$H$4:$KM$4,BY$3,'English Scores- Leveled papers'!$H79:$KM79,"&lt;&gt;")=0,"",SUMIF('English Scores- Leveled papers'!$H$4:$KM$4,BY$3,'English Scores- Leveled papers'!$H79:$KM79)))</f>
        <is>
          <t/>
        </is>
      </c>
      <c r="BZ77" s="319" t="inlineStr">
        <f aca="false">IF($B77="","",IF(COUNTIFS('English Scores- Leveled papers'!$H$4:$KM$4,BZ$3,'English Scores- Leveled papers'!$H79:$KM79,"&lt;&gt;")=0,"",SUMIF('English Scores- Leveled papers'!$H$4:$KM$4,BZ$3,'English Scores- Leveled papers'!$H79:$KM79)))</f>
        <is>
          <t/>
        </is>
      </c>
      <c r="CA77" s="319" t="inlineStr">
        <f aca="false">IF($B77="","",IF(COUNTIFS('English Scores- Leveled papers'!$H$4:$KM$4,CA$3,'English Scores- Leveled papers'!$H79:$KM79,"&lt;&gt;")=0,"",SUMIF('English Scores- Leveled papers'!$H$4:$KM$4,CA$3,'English Scores- Leveled papers'!$H79:$KM79)))</f>
        <is>
          <t/>
        </is>
      </c>
      <c r="CB77" s="319" t="inlineStr">
        <f aca="false">IF($B77="","",IF(COUNTIFS('English Scores- Leveled papers'!$H$4:$KM$4,CB$3,'English Scores- Leveled papers'!$H79:$KM79,"&lt;&gt;")=0,"",SUMIF('English Scores- Leveled papers'!$H$4:$KM$4,CB$3,'English Scores- Leveled papers'!$H79:$KM79)))</f>
        <is>
          <t/>
        </is>
      </c>
      <c r="CC77" s="319" t="inlineStr">
        <f aca="false">IF($B77="","",IF(COUNTIFS('English Scores- Leveled papers'!$H$4:$KM$4,CC$3,'English Scores- Leveled papers'!$H79:$KM79,"&lt;&gt;")=0,"",SUMIF('English Scores- Leveled papers'!$H$4:$KM$4,CC$3,'English Scores- Leveled papers'!$H79:$KM79)))</f>
        <is>
          <t/>
        </is>
      </c>
      <c r="CD77" s="319" t="inlineStr">
        <f aca="false">IF($B77="","",IF(COUNTIFS('English Scores- Leveled papers'!$H$4:$KM$4,CD$3,'English Scores- Leveled papers'!$H79:$KM79,"&lt;&gt;")=0,"",SUMIF('English Scores- Leveled papers'!$H$4:$KM$4,CD$3,'English Scores- Leveled papers'!$H79:$KM79)))</f>
        <is>
          <t/>
        </is>
      </c>
      <c r="CE77" s="319" t="inlineStr">
        <f aca="false">IF($B77="","",IF(COUNTIFS('English Scores- Leveled papers'!$H$4:$KM$4,CE$3,'English Scores- Leveled papers'!$H79:$KM79,"&lt;&gt;")=0,"",SUMIF('English Scores- Leveled papers'!$H$4:$KM$4,CE$3,'English Scores- Leveled papers'!$H79:$KM79)))</f>
        <is>
          <t/>
        </is>
      </c>
      <c r="CF77" s="319" t="inlineStr">
        <f aca="false">IF($B77="","",IF(COUNTIFS('English Scores- Leveled papers'!$H$4:$KM$4,CF$3,'English Scores- Leveled papers'!$H79:$KM79,"&lt;&gt;")=0,"",SUMIF('English Scores- Leveled papers'!$H$4:$KM$4,CF$3,'English Scores- Leveled papers'!$H79:$KM79)))</f>
        <is>
          <t/>
        </is>
      </c>
      <c r="CG77" s="319" t="inlineStr">
        <f aca="false">IF($B77="","",IF(COUNTIFS('English Scores- Leveled papers'!$H$4:$KM$4,CG$3,'English Scores- Leveled papers'!$H79:$KM79,"&lt;&gt;")=0,"",SUMIF('English Scores- Leveled papers'!$H$4:$KM$4,CG$3,'English Scores- Leveled papers'!$H79:$KM79)))</f>
        <is>
          <t/>
        </is>
      </c>
      <c r="CH77" s="319" t="inlineStr">
        <f aca="false">IF($B77="","",IF(COUNTIFS('English Scores- Leveled papers'!$H$4:$KM$4,CH$3,'English Scores- Leveled papers'!$H79:$KM79,"&lt;&gt;")=0,"",SUMIF('English Scores- Leveled papers'!$H$4:$KM$4,CH$3,'English Scores- Leveled papers'!$H79:$KM79)))</f>
        <is>
          <t/>
        </is>
      </c>
      <c r="CI77" s="319" t="inlineStr">
        <f aca="false">IF($B77="","",IF(COUNTIFS('English Scores- Leveled papers'!$H$4:$KM$4,CI$3,'English Scores- Leveled papers'!$H79:$KM79,"&lt;&gt;")=0,"",SUMIF('English Scores- Leveled papers'!$H$4:$KM$4,CI$3,'English Scores- Leveled papers'!$H79:$KM79)))</f>
        <is>
          <t/>
        </is>
      </c>
      <c r="CJ77" s="319" t="inlineStr">
        <f aca="false">IF($B77="","",IF(COUNTIFS('English Scores- Leveled papers'!$H$4:$KM$4,CJ$3,'English Scores- Leveled papers'!$H79:$KM79,"&lt;&gt;")=0,"",SUMIF('English Scores- Leveled papers'!$H$4:$KM$4,CJ$3,'English Scores- Leveled papers'!$H79:$KM79)))</f>
        <is>
          <t/>
        </is>
      </c>
      <c r="CK77" s="319" t="inlineStr">
        <f aca="false">IF($B77="","",IF(COUNTIFS('English Scores- Leveled papers'!$H$4:$KM$4,CK$3,'English Scores- Leveled papers'!$H79:$KM79,"&lt;&gt;")=0,"",SUMIF('English Scores- Leveled papers'!$H$4:$KM$4,CK$3,'English Scores- Leveled papers'!$H79:$KM79)))</f>
        <is>
          <t/>
        </is>
      </c>
      <c r="CL77" s="319" t="inlineStr">
        <f aca="false">IF($B77="","",IF(COUNTIFS('English Scores- Leveled papers'!$H$4:$KM$4,CL$3,'English Scores- Leveled papers'!$H79:$KM79,"&lt;&gt;")=0,"",SUMIF('English Scores- Leveled papers'!$H$4:$KM$4,CL$3,'English Scores- Leveled papers'!$H79:$KM79)))</f>
        <is>
          <t/>
        </is>
      </c>
      <c r="CM77" s="319" t="inlineStr">
        <f aca="false">IF($B77="","",IF(COUNTIFS('English Scores- Leveled papers'!$H$4:$KM$4,CM$3,'English Scores- Leveled papers'!$H79:$KM79,"&lt;&gt;")=0,"",SUMIF('English Scores- Leveled papers'!$H$4:$KM$4,CM$3,'English Scores- Leveled papers'!$H79:$KM79)))</f>
        <is>
          <t/>
        </is>
      </c>
      <c r="CN77" s="319" t="inlineStr">
        <f aca="false">IF($B77="","",IF(COUNTIFS('English Scores- Leveled papers'!$H$4:$KM$4,CN$3,'English Scores- Leveled papers'!$H79:$KM79,"&lt;&gt;")=0,"",SUMIF('English Scores- Leveled papers'!$H$4:$KM$4,CN$3,'English Scores- Leveled papers'!$H79:$KM79)))</f>
        <is>
          <t/>
        </is>
      </c>
      <c r="CO77" s="319" t="inlineStr">
        <f aca="false">IF($B77="","",IF(COUNTIFS('English Scores- Leveled papers'!$H$4:$KM$4,CO$3,'English Scores- Leveled papers'!$H79:$KM79,"&lt;&gt;")=0,"",SUMIF('English Scores- Leveled papers'!$H$4:$KM$4,CO$3,'English Scores- Leveled papers'!$H79:$KM79)))</f>
        <is>
          <t/>
        </is>
      </c>
      <c r="CP77" s="319" t="inlineStr">
        <f aca="false">IF($B77="","",IF(COUNTIFS('English Scores- Leveled papers'!$H$4:$KM$4,CP$3,'English Scores- Leveled papers'!$H79:$KM79,"&lt;&gt;")=0,"",SUMIF('English Scores- Leveled papers'!$H$4:$KM$4,CP$3,'English Scores- Leveled papers'!$H79:$KM79)))</f>
        <is>
          <t/>
        </is>
      </c>
      <c r="CQ77" s="319" t="inlineStr">
        <f aca="false">IF($B77="","",IF(COUNTIFS('English Scores- Leveled papers'!$H$4:$KM$4,CQ$3,'English Scores- Leveled papers'!$H79:$KM79,"&lt;&gt;")=0,"",SUMIF('English Scores- Leveled papers'!$H$4:$KM$4,CQ$3,'English Scores- Leveled papers'!$H79:$KM79)))</f>
        <is>
          <t/>
        </is>
      </c>
      <c r="CR77" s="319" t="inlineStr">
        <f aca="false">IF($B77="","",IF(COUNTIFS('English Scores- Leveled papers'!$H$4:$KM$4,CR$3,'English Scores- Leveled papers'!$H79:$KM79,"&lt;&gt;")=0,"",SUMIF('English Scores- Leveled papers'!$H$4:$KM$4,CR$3,'English Scores- Leveled papers'!$H79:$KM79)))</f>
        <is>
          <t/>
        </is>
      </c>
      <c r="CS77" s="319" t="inlineStr">
        <f aca="false">IF($B77="","",IF(COUNTIFS('English Scores- Leveled papers'!$H$4:$KM$4,CS$3,'English Scores- Leveled papers'!$H79:$KM79,"&lt;&gt;")=0,"",SUMIF('English Scores- Leveled papers'!$H$4:$KM$4,CS$3,'English Scores- Leveled papers'!$H79:$KM79)))</f>
        <is>
          <t/>
        </is>
      </c>
      <c r="CT77" s="319" t="inlineStr">
        <f aca="false">IF($B77="","",IF(COUNTIFS('English Scores- Leveled papers'!$H$4:$KM$4,CT$3,'English Scores- Leveled papers'!$H79:$KM79,"&lt;&gt;")=0,"",SUMIF('English Scores- Leveled papers'!$H$4:$KM$4,CT$3,'English Scores- Leveled papers'!$H79:$KM79)))</f>
        <is>
          <t/>
        </is>
      </c>
      <c r="CU77" s="319" t="inlineStr">
        <f aca="false">IF($B77="","",IF(COUNTIFS('English Scores- Leveled papers'!$H$4:$KM$4,CU$3,'English Scores- Leveled papers'!$H79:$KM79,"&lt;&gt;")=0,"",SUMIF('English Scores- Leveled papers'!$H$4:$KM$4,CU$3,'English Scores- Leveled papers'!$H79:$KM79)))</f>
        <is>
          <t/>
        </is>
      </c>
      <c r="CV77" s="319" t="inlineStr">
        <f aca="false">IF($B77="","",IF(COUNTIFS('English Scores- Leveled papers'!$H$4:$KM$4,CV$3,'English Scores- Leveled papers'!$H79:$KM79,"&lt;&gt;")=0,"",SUMIF('English Scores- Leveled papers'!$H$4:$KM$4,CV$3,'English Scores- Leveled papers'!$H79:$KM79)))</f>
        <is>
          <t/>
        </is>
      </c>
      <c r="CW77" s="319" t="inlineStr">
        <f aca="false">IF($B77="","",IF(COUNTIFS('English Scores- Leveled papers'!$H$4:$KM$4,CW$3,'English Scores- Leveled papers'!$H79:$KM79,"&lt;&gt;")=0,"",SUMIF('English Scores- Leveled papers'!$H$4:$KM$4,CW$3,'English Scores- Leveled papers'!$H79:$KM79)))</f>
        <is>
          <t/>
        </is>
      </c>
      <c r="CX77" s="319" t="inlineStr">
        <f aca="false">IF($B77="","",IF(COUNTIFS('English Scores- Leveled papers'!$H$4:$KM$4,CX$3,'English Scores- Leveled papers'!$H79:$KM79,"&lt;&gt;")=0,"",SUMIF('English Scores- Leveled papers'!$H$4:$KM$4,CX$3,'English Scores- Leveled papers'!$H79:$KM79)))</f>
        <is>
          <t/>
        </is>
      </c>
      <c r="CY77" s="319" t="inlineStr">
        <f aca="false">IF($B77="","",IF(COUNTIFS('English Scores- Leveled papers'!$H$4:$KM$4,CY$3,'English Scores- Leveled papers'!$H79:$KM79,"&lt;&gt;")=0,"",SUMIF('English Scores- Leveled papers'!$H$4:$KM$4,CY$3,'English Scores- Leveled papers'!$H79:$KM79)))</f>
        <is>
          <t/>
        </is>
      </c>
      <c r="CZ77" s="319" t="inlineStr">
        <f aca="false">IF($B77="","",IF(COUNTIFS('English Scores- Leveled papers'!$H$4:$KM$4,CZ$3,'English Scores- Leveled papers'!$H79:$KM79,"&lt;&gt;")=0,"",SUMIF('English Scores- Leveled papers'!$H$4:$KM$4,CZ$3,'English Scores- Leveled papers'!$H79:$KM79)))</f>
        <is>
          <t/>
        </is>
      </c>
      <c r="DA77" s="319" t="inlineStr">
        <f aca="false">IF($B77="","",IF(COUNTIFS('English Scores- Leveled papers'!$H$4:$KM$4,DA$3,'English Scores- Leveled papers'!$H79:$KM79,"&lt;&gt;")=0,"",SUMIF('English Scores- Leveled papers'!$H$4:$KM$4,DA$3,'English Scores- Leveled papers'!$H79:$KM79)))</f>
        <is>
          <t/>
        </is>
      </c>
      <c r="DB77" s="319" t="inlineStr">
        <f aca="false">IF($B77="","",IF(COUNTIFS('English Scores- Leveled papers'!$H$4:$KM$4,DB$3,'English Scores- Leveled papers'!$H79:$KM79,"&lt;&gt;")=0,"",SUMIF('English Scores- Leveled papers'!$H$4:$KM$4,DB$3,'English Scores- Leveled papers'!$H79:$KM79)))</f>
        <is>
          <t/>
        </is>
      </c>
      <c r="DC77" s="319" t="inlineStr">
        <f aca="false">IF($B77="","",IF(COUNTIFS('English Scores- Leveled papers'!$H$4:$KM$4,DC$3,'English Scores- Leveled papers'!$H79:$KM79,"&lt;&gt;")=0,"",SUMIF('English Scores- Leveled papers'!$H$4:$KM$4,DC$3,'English Scores- Leveled papers'!$H79:$KM79)))</f>
        <is>
          <t/>
        </is>
      </c>
      <c r="DD77" s="319" t="inlineStr">
        <f aca="false">IF($B77="","",IF(COUNTIFS('English Scores- Leveled papers'!$H$4:$KM$4,DD$3,'English Scores- Leveled papers'!$H79:$KM79,"&lt;&gt;")=0,"",SUMIF('English Scores- Leveled papers'!$H$4:$KM$4,DD$3,'English Scores- Leveled papers'!$H79:$KM79)))</f>
        <is>
          <t/>
        </is>
      </c>
      <c r="DE77" s="319" t="inlineStr">
        <f aca="false">IF($B77="","",IF(COUNTIFS('English Scores- Leveled papers'!$H$4:$KM$4,DE$3,'English Scores- Leveled papers'!$H79:$KM79,"&lt;&gt;")=0,"",SUMIF('English Scores- Leveled papers'!$H$4:$KM$4,DE$3,'English Scores- Leveled papers'!$H79:$KM79)))</f>
        <is>
          <t/>
        </is>
      </c>
      <c r="DF77" s="319" t="inlineStr">
        <f aca="false">IF($B77="","",IF(COUNTIFS('English Scores- Leveled papers'!$H$4:$KM$4,DF$3,'English Scores- Leveled papers'!$H79:$KM79,"&lt;&gt;")=0,"",SUMIF('English Scores- Leveled papers'!$H$4:$KM$4,DF$3,'English Scores- Leveled papers'!$H79:$KM79)))</f>
        <is>
          <t/>
        </is>
      </c>
      <c r="DG77" s="319" t="inlineStr">
        <f aca="false">IF($B77="","",IF(COUNTIFS('English Scores- Leveled papers'!$H$4:$KM$4,DG$3,'English Scores- Leveled papers'!$H79:$KM79,"&lt;&gt;")=0,"",SUMIF('English Scores- Leveled papers'!$H$4:$KM$4,DG$3,'English Scores- Leveled papers'!$H79:$KM79)))</f>
        <is>
          <t/>
        </is>
      </c>
      <c r="DH77" s="319" t="inlineStr">
        <f aca="false">IF($B77="","",IF(COUNTIFS('English Scores- Leveled papers'!$H$4:$KM$4,DH$3,'English Scores- Leveled papers'!$H79:$KM79,"&lt;&gt;")=0,"",SUMIF('English Scores- Leveled papers'!$H$4:$KM$4,DH$3,'English Scores- Leveled papers'!$H79:$KM79)))</f>
        <is>
          <t/>
        </is>
      </c>
      <c r="DI77" s="319" t="inlineStr">
        <f aca="false">IF($B77="","",IF(COUNTIFS('English Scores- Leveled papers'!$H$4:$KM$4,DI$3,'English Scores- Leveled papers'!$H79:$KM79,"&lt;&gt;")=0,"",SUMIF('English Scores- Leveled papers'!$H$4:$KM$4,DI$3,'English Scores- Leveled papers'!$H79:$KM79)))</f>
        <is>
          <t/>
        </is>
      </c>
      <c r="DJ77" s="319" t="inlineStr">
        <f aca="false">IF($B77="","",IF(COUNTIFS('English Scores- Leveled papers'!$H$4:$KM$4,DJ$3,'English Scores- Leveled papers'!$H79:$KM79,"&lt;&gt;")=0,"",SUMIF('English Scores- Leveled papers'!$H$4:$KM$4,DJ$3,'English Scores- Leveled papers'!$H79:$KM79)))</f>
        <is>
          <t/>
        </is>
      </c>
      <c r="DK77" s="319" t="inlineStr">
        <f aca="false">IF($B77="","",IF(COUNTIFS('English Scores- Leveled papers'!$H$4:$KM$4,DK$3,'English Scores- Leveled papers'!$H79:$KM79,"&lt;&gt;")=0,"",SUMIF('English Scores- Leveled papers'!$H$4:$KM$4,DK$3,'English Scores- Leveled papers'!$H79:$KM79)))</f>
        <is>
          <t/>
        </is>
      </c>
      <c r="DL77" s="319" t="inlineStr">
        <f aca="false">IF($B77="","",IF(COUNTIFS('English Scores- Leveled papers'!$H$4:$KM$4,DL$3,'English Scores- Leveled papers'!$H79:$KM79,"&lt;&gt;")=0,"",SUMIF('English Scores- Leveled papers'!$H$4:$KM$4,DL$3,'English Scores- Leveled papers'!$H79:$KM79)))</f>
        <is>
          <t/>
        </is>
      </c>
      <c r="DM77" s="319" t="inlineStr">
        <f aca="false">IF($B77="","",IF(COUNTIFS('English Scores- Leveled papers'!$H$4:$KM$4,DM$3,'English Scores- Leveled papers'!$H79:$KM79,"&lt;&gt;")=0,"",SUMIF('English Scores- Leveled papers'!$H$4:$KM$4,DM$3,'English Scores- Leveled papers'!$H79:$KM79)))</f>
        <is>
          <t/>
        </is>
      </c>
      <c r="DN77" s="319" t="inlineStr">
        <f aca="false">IF($B77="","",IF(COUNTIFS('English Scores- Leveled papers'!$H$4:$KM$4,DN$3,'English Scores- Leveled papers'!$H79:$KM79,"&lt;&gt;")=0,"",SUMIF('English Scores- Leveled papers'!$H$4:$KM$4,DN$3,'English Scores- Leveled papers'!$H79:$KM79)))</f>
        <is>
          <t/>
        </is>
      </c>
      <c r="DO77" s="319" t="inlineStr">
        <f aca="false">IF($B77="","",IF(COUNTIFS('English Scores- Leveled papers'!$H$4:$KM$4,DO$3,'English Scores- Leveled papers'!$H79:$KM79,"&lt;&gt;")=0,"",SUMIF('English Scores- Leveled papers'!$H$4:$KM$4,DO$3,'English Scores- Leveled papers'!$H79:$KM79)))</f>
        <is>
          <t/>
        </is>
      </c>
      <c r="DP77" s="319" t="inlineStr">
        <f aca="false">IF($B77="","",IF(COUNTIFS('English Scores- Leveled papers'!$H$4:$KM$4,DP$3,'English Scores- Leveled papers'!$H79:$KM79,"&lt;&gt;")=0,"",SUMIF('English Scores- Leveled papers'!$H$4:$KM$4,DP$3,'English Scores- Leveled papers'!$H79:$KM79)))</f>
        <is>
          <t/>
        </is>
      </c>
      <c r="DQ77" s="320" t="inlineStr">
        <f aca="false">IF($B77="","",IF(COUNTIFS('English Scores- Leveled papers'!$H$4:$KM$4,DQ$3,'English Scores- Leveled papers'!$H79:$KM79,"&lt;&gt;")=0,"",SUMIF('English Scores- Leveled papers'!$H$4:$KM$4,DQ$3,'English Scores- Leveled papers'!$H79:$KM79)))</f>
        <is>
          <t/>
        </is>
      </c>
      <c r="DR77" s="321" t="inlineStr">
        <f aca="false">IF('Cover Sheet'!$AC$6="6th", 'Eng GLA 6th, 7th, 8th'!D80, "")</f>
        <is>
          <t/>
        </is>
      </c>
      <c r="DU77" s="319" t="inlineStr">
        <f aca="false">IF($B77="","",IF(COUNTIFS('Eng GLA 6th, 7th, 8th'!$E$4:$DV$4,DU$3,'Eng GLA 6th, 7th, 8th'!$E80:$DV80,"&lt;&gt;")=0,"",SUMIF('Eng GLA 6th, 7th, 8th'!$E$4:$DV$4,DU$3,'Eng GLA 6th, 7th, 8th'!$E80:$DV80)))</f>
        <is>
          <t/>
        </is>
      </c>
      <c r="DV77" s="319" t="inlineStr">
        <f aca="false">IF($B77="","",IF(COUNTIFS('Eng GLA 6th, 7th, 8th'!$E$4:$DV$4,DV$3,'Eng GLA 6th, 7th, 8th'!$E80:$DV80,"&lt;&gt;")=0,"",SUMIF('Eng GLA 6th, 7th, 8th'!$E$4:$DV$4,DV$3,'Eng GLA 6th, 7th, 8th'!$E80:$DV80)))</f>
        <is>
          <t/>
        </is>
      </c>
      <c r="DW77" s="319" t="inlineStr">
        <f aca="false">IF($B77="","",IF(COUNTIFS('Eng GLA 6th, 7th, 8th'!$E$4:$DV$4,DW$3,'Eng GLA 6th, 7th, 8th'!$E80:$DV80,"&lt;&gt;")=0,"",SUMIF('Eng GLA 6th, 7th, 8th'!$E$4:$DV$4,DW$3,'Eng GLA 6th, 7th, 8th'!$E80:$DV80)))</f>
        <is>
          <t/>
        </is>
      </c>
      <c r="DX77" s="319" t="inlineStr">
        <f aca="false">IF($B77="","",IF(COUNTIFS('Eng GLA 6th, 7th, 8th'!$E$4:$DV$4,DX$3,'Eng GLA 6th, 7th, 8th'!$E80:$DV80,"&lt;&gt;")=0,"",SUMIF('Eng GLA 6th, 7th, 8th'!$E$4:$DV$4,DX$3,'Eng GLA 6th, 7th, 8th'!$E80:$DV80)))</f>
        <is>
          <t/>
        </is>
      </c>
      <c r="DY77" s="319" t="inlineStr">
        <f aca="false">IF($B77="","",IF(COUNTIFS('Eng GLA 6th, 7th, 8th'!$E$4:$DV$4,DY$3,'Eng GLA 6th, 7th, 8th'!$E80:$DV80,"&lt;&gt;")=0,"",SUMIF('Eng GLA 6th, 7th, 8th'!$E$4:$DV$4,DY$3,'Eng GLA 6th, 7th, 8th'!$E80:$DV80)))</f>
        <is>
          <t/>
        </is>
      </c>
      <c r="DZ77" s="319" t="inlineStr">
        <f aca="false">IF($B77="","",IF(COUNTIFS('Eng GLA 6th, 7th, 8th'!$E$4:$DV$4,DZ$3,'Eng GLA 6th, 7th, 8th'!$E80:$DV80,"&lt;&gt;")=0,"",SUMIF('Eng GLA 6th, 7th, 8th'!$E$4:$DV$4,DZ$3,'Eng GLA 6th, 7th, 8th'!$E80:$DV80)))</f>
        <is>
          <t/>
        </is>
      </c>
      <c r="EA77" s="319" t="inlineStr">
        <f aca="false">IF($B77="","",IF(COUNTIFS('Eng GLA 6th, 7th, 8th'!$E$4:$DV$4,EA$3,'Eng GLA 6th, 7th, 8th'!$E80:$DV80,"&lt;&gt;")=0,"",SUMIF('Eng GLA 6th, 7th, 8th'!$E$4:$DV$4,EA$3,'Eng GLA 6th, 7th, 8th'!$E80:$DV80)))</f>
        <is>
          <t/>
        </is>
      </c>
      <c r="EB77" s="319" t="inlineStr">
        <f aca="false">IF($B77="","",IF(COUNTIFS('Eng GLA 6th, 7th, 8th'!$E$4:$DV$4,EB$3,'Eng GLA 6th, 7th, 8th'!$E80:$DV80,"&lt;&gt;")=0,"",SUMIF('Eng GLA 6th, 7th, 8th'!$E$4:$DV$4,EB$3,'Eng GLA 6th, 7th, 8th'!$E80:$DV80)))</f>
        <is>
          <t/>
        </is>
      </c>
      <c r="EC77" s="319" t="inlineStr">
        <f aca="false">IF($B77="","",IF(COUNTIFS('Eng GLA 6th, 7th, 8th'!$E$4:$DV$4,EC$3,'Eng GLA 6th, 7th, 8th'!$E80:$DV80,"&lt;&gt;")=0,"",SUMIF('Eng GLA 6th, 7th, 8th'!$E$4:$DV$4,EC$3,'Eng GLA 6th, 7th, 8th'!$E80:$DV80)))</f>
        <is>
          <t/>
        </is>
      </c>
      <c r="ED77" s="319" t="inlineStr">
        <f aca="false">IF($B77="","",IF(COUNTIFS('Eng GLA 6th, 7th, 8th'!$E$4:$DV$4,ED$3,'Eng GLA 6th, 7th, 8th'!$E80:$DV80,"&lt;&gt;")=0,"",SUMIF('Eng GLA 6th, 7th, 8th'!$E$4:$DV$4,ED$3,'Eng GLA 6th, 7th, 8th'!$E80:$DV80)))</f>
        <is>
          <t/>
        </is>
      </c>
      <c r="EE77" s="319" t="inlineStr">
        <f aca="false">IF($B77="","",IF(COUNTIFS('Eng GLA 6th, 7th, 8th'!$E$4:$DV$4,EE$3,'Eng GLA 6th, 7th, 8th'!$E80:$DV80,"&lt;&gt;")=0,"",SUMIF('Eng GLA 6th, 7th, 8th'!$E$4:$DV$4,EE$3,'Eng GLA 6th, 7th, 8th'!$E80:$DV80)))</f>
        <is>
          <t/>
        </is>
      </c>
      <c r="EF77" s="319" t="inlineStr">
        <f aca="false">IF($B77="","",IF(COUNTIFS('Eng GLA 6th, 7th, 8th'!$E$4:$DV$4,EF$3,'Eng GLA 6th, 7th, 8th'!$E80:$DV80,"&lt;&gt;")=0,"",SUMIF('Eng GLA 6th, 7th, 8th'!$E$4:$DV$4,EF$3,'Eng GLA 6th, 7th, 8th'!$E80:$DV80)))</f>
        <is>
          <t/>
        </is>
      </c>
      <c r="EG77" s="319" t="inlineStr">
        <f aca="false">IF($B77="","",IF(COUNTIFS('Eng GLA 6th, 7th, 8th'!$E$4:$DV$4,EG$3,'Eng GLA 6th, 7th, 8th'!$E80:$DV80,"&lt;&gt;")=0,"",SUMIF('Eng GLA 6th, 7th, 8th'!$E$4:$DV$4,EG$3,'Eng GLA 6th, 7th, 8th'!$E80:$DV80)))</f>
        <is>
          <t/>
        </is>
      </c>
      <c r="EH77" s="319" t="inlineStr">
        <f aca="false">IF($B77="","",IF(COUNTIFS('Eng GLA 6th, 7th, 8th'!$E$4:$DV$4,EH$3,'Eng GLA 6th, 7th, 8th'!$E80:$DV80,"&lt;&gt;")=0,"",SUMIF('Eng GLA 6th, 7th, 8th'!$E$4:$DV$4,EH$3,'Eng GLA 6th, 7th, 8th'!$E80:$DV80)))</f>
        <is>
          <t/>
        </is>
      </c>
      <c r="EI77" s="319" t="inlineStr">
        <f aca="false">IF($B77="","",IF(COUNTIFS('Eng GLA 6th, 7th, 8th'!$E$4:$DV$4,EI$3,'Eng GLA 6th, 7th, 8th'!$E80:$DV80,"&lt;&gt;")=0,"",SUMIF('Eng GLA 6th, 7th, 8th'!$E$4:$DV$4,EI$3,'Eng GLA 6th, 7th, 8th'!$E80:$DV80)))</f>
        <is>
          <t/>
        </is>
      </c>
      <c r="EJ77" s="322" t="inlineStr">
        <f aca="false">IF('Cover Sheet'!$AC$6="7th", 'Eng GLA 6th, 7th, 8th'!AQ80, "")</f>
        <is>
          <t/>
        </is>
      </c>
      <c r="EK77" s="319" t="inlineStr">
        <f aca="false">IF($B77="","",IF(COUNTIFS('Eng GLA 6th, 7th, 8th'!$E$4:$DV$4,EK$3,'Eng GLA 6th, 7th, 8th'!$E80:$DV80,"&lt;&gt;")=0,"",SUMIF('Eng GLA 6th, 7th, 8th'!$E$4:$DV$4,EK$3,'Eng GLA 6th, 7th, 8th'!$E80:$DV80)))</f>
        <is>
          <t/>
        </is>
      </c>
      <c r="EL77" s="319" t="inlineStr">
        <f aca="false">IF($B77="","",IF(COUNTIFS('Eng GLA 6th, 7th, 8th'!$E$4:$DV$4,EL$3,'Eng GLA 6th, 7th, 8th'!$E80:$DV80,"&lt;&gt;")=0,"",SUMIF('Eng GLA 6th, 7th, 8th'!$E$4:$DV$4,EL$3,'Eng GLA 6th, 7th, 8th'!$E80:$DV80)))</f>
        <is>
          <t/>
        </is>
      </c>
      <c r="EM77" s="319" t="inlineStr">
        <f aca="false">IF($B77="","",IF(COUNTIFS('Eng GLA 6th, 7th, 8th'!$E$4:$DV$4,EM$3,'Eng GLA 6th, 7th, 8th'!$E80:$DV80,"&lt;&gt;")=0,"",SUMIF('Eng GLA 6th, 7th, 8th'!$E$4:$DV$4,EM$3,'Eng GLA 6th, 7th, 8th'!$E80:$DV80)))</f>
        <is>
          <t/>
        </is>
      </c>
      <c r="EN77" s="319" t="inlineStr">
        <f aca="false">IF($B77="","",IF(COUNTIFS('Eng GLA 6th, 7th, 8th'!$E$4:$DV$4,EN$3,'Eng GLA 6th, 7th, 8th'!$E80:$DV80,"&lt;&gt;")=0,"",SUMIF('Eng GLA 6th, 7th, 8th'!$E$4:$DV$4,EN$3,'Eng GLA 6th, 7th, 8th'!$E80:$DV80)))</f>
        <is>
          <t/>
        </is>
      </c>
      <c r="EO77" s="319" t="inlineStr">
        <f aca="false">IF($B77="","",IF(COUNTIFS('Eng GLA 6th, 7th, 8th'!$E$4:$DV$4,EO$3,'Eng GLA 6th, 7th, 8th'!$E80:$DV80,"&lt;&gt;")=0,"",SUMIF('Eng GLA 6th, 7th, 8th'!$E$4:$DV$4,EO$3,'Eng GLA 6th, 7th, 8th'!$E80:$DV80)))</f>
        <is>
          <t/>
        </is>
      </c>
      <c r="EP77" s="319" t="inlineStr">
        <f aca="false">IF($B77="","",IF(COUNTIFS('Eng GLA 6th, 7th, 8th'!$E$4:$DV$4,EP$3,'Eng GLA 6th, 7th, 8th'!$E80:$DV80,"&lt;&gt;")=0,"",SUMIF('Eng GLA 6th, 7th, 8th'!$E$4:$DV$4,EP$3,'Eng GLA 6th, 7th, 8th'!$E80:$DV80)))</f>
        <is>
          <t/>
        </is>
      </c>
      <c r="EQ77" s="319" t="inlineStr">
        <f aca="false">IF($B77="","",IF(COUNTIFS('Eng GLA 6th, 7th, 8th'!$E$4:$DV$4,EQ$3,'Eng GLA 6th, 7th, 8th'!$E80:$DV80,"&lt;&gt;")=0,"",SUMIF('Eng GLA 6th, 7th, 8th'!$E$4:$DV$4,EQ$3,'Eng GLA 6th, 7th, 8th'!$E80:$DV80)))</f>
        <is>
          <t/>
        </is>
      </c>
      <c r="ER77" s="319" t="inlineStr">
        <f aca="false">IF($B77="","",IF(COUNTIFS('Eng GLA 6th, 7th, 8th'!$E$4:$DV$4,ER$3,'Eng GLA 6th, 7th, 8th'!$E80:$DV80,"&lt;&gt;")=0,"",SUMIF('Eng GLA 6th, 7th, 8th'!$E$4:$DV$4,ER$3,'Eng GLA 6th, 7th, 8th'!$E80:$DV80)))</f>
        <is>
          <t/>
        </is>
      </c>
      <c r="ES77" s="319" t="inlineStr">
        <f aca="false">IF($B77="","",IF(COUNTIFS('Eng GLA 6th, 7th, 8th'!$E$4:$DV$4,ES$3,'Eng GLA 6th, 7th, 8th'!$E80:$DV80,"&lt;&gt;")=0,"",SUMIF('Eng GLA 6th, 7th, 8th'!$E$4:$DV$4,ES$3,'Eng GLA 6th, 7th, 8th'!$E80:$DV80)))</f>
        <is>
          <t/>
        </is>
      </c>
      <c r="ET77" s="319" t="inlineStr">
        <f aca="false">IF($B77="","",IF(COUNTIFS('Eng GLA 6th, 7th, 8th'!$E$4:$DV$4,ET$3,'Eng GLA 6th, 7th, 8th'!$E80:$DV80,"&lt;&gt;")=0,"",SUMIF('Eng GLA 6th, 7th, 8th'!$E$4:$DV$4,ET$3,'Eng GLA 6th, 7th, 8th'!$E80:$DV80)))</f>
        <is>
          <t/>
        </is>
      </c>
      <c r="EU77" s="319" t="inlineStr">
        <f aca="false">IF($B77="","",IF(COUNTIFS('Eng GLA 6th, 7th, 8th'!$E$4:$DV$4,EU$3,'Eng GLA 6th, 7th, 8th'!$E80:$DV80,"&lt;&gt;")=0,"",SUMIF('Eng GLA 6th, 7th, 8th'!$E$4:$DV$4,EU$3,'Eng GLA 6th, 7th, 8th'!$E80:$DV80)))</f>
        <is>
          <t/>
        </is>
      </c>
      <c r="EV77" s="319" t="inlineStr">
        <f aca="false">IF($B77="","",IF(COUNTIFS('Eng GLA 6th, 7th, 8th'!$E$4:$DV$4,EV$3,'Eng GLA 6th, 7th, 8th'!$E80:$DV80,"&lt;&gt;")=0,"",SUMIF('Eng GLA 6th, 7th, 8th'!$E$4:$DV$4,EV$3,'Eng GLA 6th, 7th, 8th'!$E80:$DV80)))</f>
        <is>
          <t/>
        </is>
      </c>
      <c r="EW77" s="319" t="inlineStr">
        <f aca="false">IF($B77="","",IF(COUNTIFS('Eng GLA 6th, 7th, 8th'!$E$4:$DV$4,EW$3,'Eng GLA 6th, 7th, 8th'!$E80:$DV80,"&lt;&gt;")=0,"",SUMIF('Eng GLA 6th, 7th, 8th'!$E$4:$DV$4,EW$3,'Eng GLA 6th, 7th, 8th'!$E80:$DV80)))</f>
        <is>
          <t/>
        </is>
      </c>
      <c r="EX77" s="319" t="inlineStr">
        <f aca="false">IF($B77="","",IF(COUNTIFS('Eng GLA 6th, 7th, 8th'!$E$4:$DV$4,EX$3,'Eng GLA 6th, 7th, 8th'!$E80:$DV80,"&lt;&gt;")=0,"",SUMIF('Eng GLA 6th, 7th, 8th'!$E$4:$DV$4,EX$3,'Eng GLA 6th, 7th, 8th'!$E80:$DV80)))</f>
        <is>
          <t/>
        </is>
      </c>
      <c r="EY77" s="319" t="inlineStr">
        <f aca="false">IF($B77="","",IF(COUNTIFS('Eng GLA 6th, 7th, 8th'!$E$4:$DV$4,EY$3,'Eng GLA 6th, 7th, 8th'!$E80:$DV80,"&lt;&gt;")=0,"",SUMIF('Eng GLA 6th, 7th, 8th'!$E$4:$DV$4,EY$3,'Eng GLA 6th, 7th, 8th'!$E80:$DV80)))</f>
        <is>
          <t/>
        </is>
      </c>
      <c r="EZ77" s="322" t="inlineStr">
        <f aca="false">IF('Cover Sheet'!$AC$6="8th", 'Eng GLA 6th, 7th, 8th'!CG80, "")</f>
        <is>
          <t/>
        </is>
      </c>
      <c r="FA77" s="319" t="inlineStr">
        <f aca="false">IF($B77="","",IF(COUNTIFS('Eng GLA 6th, 7th, 8th'!$E$4:$DV$4,FA$3,'Eng GLA 6th, 7th, 8th'!$E80:$DV80,"&lt;&gt;")=0,"",SUMIF('Eng GLA 6th, 7th, 8th'!$E$4:$DV$4,FA$3,'Eng GLA 6th, 7th, 8th'!$E80:$DV80)))</f>
        <is>
          <t/>
        </is>
      </c>
      <c r="FB77" s="319" t="inlineStr">
        <f aca="false">IF($B77="","",IF(COUNTIFS('Eng GLA 6th, 7th, 8th'!$E$4:$DV$4,FB$3,'Eng GLA 6th, 7th, 8th'!$E80:$DV80,"&lt;&gt;")=0,"",SUMIF('Eng GLA 6th, 7th, 8th'!$E$4:$DV$4,FB$3,'Eng GLA 6th, 7th, 8th'!$E80:$DV80)))</f>
        <is>
          <t/>
        </is>
      </c>
      <c r="FC77" s="319" t="inlineStr">
        <f aca="false">IF($B77="","",IF(COUNTIFS('Eng GLA 6th, 7th, 8th'!$E$4:$DV$4,FC$3,'Eng GLA 6th, 7th, 8th'!$E80:$DV80,"&lt;&gt;")=0,"",SUMIF('Eng GLA 6th, 7th, 8th'!$E$4:$DV$4,FC$3,'Eng GLA 6th, 7th, 8th'!$E80:$DV80)))</f>
        <is>
          <t/>
        </is>
      </c>
      <c r="FD77" s="319" t="inlineStr">
        <f aca="false">IF($B77="","",IF(COUNTIFS('Eng GLA 6th, 7th, 8th'!$E$4:$DV$4,FD$3,'Eng GLA 6th, 7th, 8th'!$E80:$DV80,"&lt;&gt;")=0,"",SUMIF('Eng GLA 6th, 7th, 8th'!$E$4:$DV$4,FD$3,'Eng GLA 6th, 7th, 8th'!$E80:$DV80)))</f>
        <is>
          <t/>
        </is>
      </c>
      <c r="FE77" s="319" t="inlineStr">
        <f aca="false">IF($B77="","",IF(COUNTIFS('Eng GLA 6th, 7th, 8th'!$E$4:$DV$4,FE$3,'Eng GLA 6th, 7th, 8th'!$E80:$DV80,"&lt;&gt;")=0,"",SUMIF('Eng GLA 6th, 7th, 8th'!$E$4:$DV$4,FE$3,'Eng GLA 6th, 7th, 8th'!$E80:$DV80)))</f>
        <is>
          <t/>
        </is>
      </c>
      <c r="FF77" s="319" t="inlineStr">
        <f aca="false">IF($B77="","",IF(COUNTIFS('Eng GLA 6th, 7th, 8th'!$E$4:$DV$4,FF$3,'Eng GLA 6th, 7th, 8th'!$E80:$DV80,"&lt;&gt;")=0,"",SUMIF('Eng GLA 6th, 7th, 8th'!$E$4:$DV$4,FF$3,'Eng GLA 6th, 7th, 8th'!$E80:$DV80)))</f>
        <is>
          <t/>
        </is>
      </c>
      <c r="FG77" s="319" t="inlineStr">
        <f aca="false">IF($B77="","",IF(COUNTIFS('Eng GLA 6th, 7th, 8th'!$E$4:$DV$4,FG$3,'Eng GLA 6th, 7th, 8th'!$E80:$DV80,"&lt;&gt;")=0,"",SUMIF('Eng GLA 6th, 7th, 8th'!$E$4:$DV$4,FG$3,'Eng GLA 6th, 7th, 8th'!$E80:$DV80)))</f>
        <is>
          <t/>
        </is>
      </c>
      <c r="FH77" s="319" t="inlineStr">
        <f aca="false">IF($B77="","",IF(COUNTIFS('Eng GLA 6th, 7th, 8th'!$E$4:$DV$4,FH$3,'Eng GLA 6th, 7th, 8th'!$E80:$DV80,"&lt;&gt;")=0,"",SUMIF('Eng GLA 6th, 7th, 8th'!$E$4:$DV$4,FH$3,'Eng GLA 6th, 7th, 8th'!$E80:$DV80)))</f>
        <is>
          <t/>
        </is>
      </c>
      <c r="FI77" s="319" t="inlineStr">
        <f aca="false">IF($B77="","",IF(COUNTIFS('Eng GLA 6th, 7th, 8th'!$E$4:$DV$4,FI$3,'Eng GLA 6th, 7th, 8th'!$E80:$DV80,"&lt;&gt;")=0,"",SUMIF('Eng GLA 6th, 7th, 8th'!$E$4:$DV$4,FI$3,'Eng GLA 6th, 7th, 8th'!$E80:$DV80)))</f>
        <is>
          <t/>
        </is>
      </c>
      <c r="FJ77" s="319" t="inlineStr">
        <f aca="false">IF($B77="","",IF(COUNTIFS('Eng GLA 6th, 7th, 8th'!$E$4:$DV$4,FJ$3,'Eng GLA 6th, 7th, 8th'!$E80:$DV80,"&lt;&gt;")=0,"",SUMIF('Eng GLA 6th, 7th, 8th'!$E$4:$DV$4,FJ$3,'Eng GLA 6th, 7th, 8th'!$E80:$DV80)))</f>
        <is>
          <t/>
        </is>
      </c>
      <c r="FK77" s="319" t="inlineStr">
        <f aca="false">IF($B77="","",IF(COUNTIFS('Eng GLA 6th, 7th, 8th'!$E$4:$DV$4,FK$3,'Eng GLA 6th, 7th, 8th'!$E80:$DV80,"&lt;&gt;")=0,"",SUMIF('Eng GLA 6th, 7th, 8th'!$E$4:$DV$4,FK$3,'Eng GLA 6th, 7th, 8th'!$E80:$DV80)))</f>
        <is>
          <t/>
        </is>
      </c>
      <c r="FL77" s="319" t="inlineStr">
        <f aca="false">IF($B77="","",IF(COUNTIFS('Eng GLA 6th, 7th, 8th'!$E$4:$DV$4,FL$3,'Eng GLA 6th, 7th, 8th'!$E80:$DV80,"&lt;&gt;")=0,"",SUMIF('Eng GLA 6th, 7th, 8th'!$E$4:$DV$4,FL$3,'Eng GLA 6th, 7th, 8th'!$E80:$DV80)))</f>
        <is>
          <t/>
        </is>
      </c>
      <c r="FM77" s="319" t="inlineStr">
        <f aca="false">IF($B77="","",IF(COUNTIFS('Eng GLA 6th, 7th, 8th'!$E$4:$DV$4,FM$3,'Eng GLA 6th, 7th, 8th'!$E80:$DV80,"&lt;&gt;")=0,"",SUMIF('Eng GLA 6th, 7th, 8th'!$E$4:$DV$4,FM$3,'Eng GLA 6th, 7th, 8th'!$E80:$DV80)))</f>
        <is>
          <t/>
        </is>
      </c>
      <c r="FN77" s="319" t="inlineStr">
        <f aca="false">IF($B77="","",IF(COUNTIFS('Eng GLA 6th, 7th, 8th'!$E$4:$DV$4,FN$3,'Eng GLA 6th, 7th, 8th'!$E80:$DV80,"&lt;&gt;")=0,"",SUMIF('Eng GLA 6th, 7th, 8th'!$E$4:$DV$4,FN$3,'Eng GLA 6th, 7th, 8th'!$E80:$DV80)))</f>
        <is>
          <t/>
        </is>
      </c>
      <c r="FO77" s="319" t="inlineStr">
        <f aca="false">IF($B77="","",IF(COUNTIFS('Eng GLA 6th, 7th, 8th'!$E$4:$DV$4,FO$3,'Eng GLA 6th, 7th, 8th'!$E80:$DV80,"&lt;&gt;")=0,"",SUMIF('Eng GLA 6th, 7th, 8th'!$E$4:$DV$4,FO$3,'Eng GLA 6th, 7th, 8th'!$E80:$DV80)))</f>
        <is>
          <t/>
        </is>
      </c>
    </row>
    <row r="78" customFormat="false" ht="12.75" hidden="false" customHeight="true" outlineLevel="0" collapsed="false">
      <c r="A78" s="315" t="n">
        <v>74</v>
      </c>
      <c r="B78" s="315" t="inlineStr">
        <f aca="false">'English Scores- Leveled papers'!B80</f>
        <is>
          <t/>
        </is>
      </c>
      <c r="C78" s="315"/>
      <c r="D78" s="316" t="inlineStr">
        <f aca="false">IF(OR(B78="",H78="",'Cover Sheet'!E78=""),"",'Cover Sheet'!E78)</f>
        <is>
          <t/>
        </is>
      </c>
      <c r="E78" s="316" t="inlineStr">
        <f aca="false">IF(OR(B78="",H78="",'Cover Sheet'!F78=""),"",'Cover Sheet'!F78)</f>
        <is>
          <t/>
        </is>
      </c>
      <c r="F78" s="316" t="inlineStr">
        <f aca="false">IF(OR(B78="",H78="",'Cover Sheet'!H78=""),"",'Cover Sheet'!H78)</f>
        <is>
          <t/>
        </is>
      </c>
      <c r="G78" s="316"/>
      <c r="H78" s="316" t="inlineStr">
        <f aca="false">IF(OR(B78="",COUNT('English Scores- Leveled papers'!H80:KM80)=0),"",IF((AND(AB78&gt;=(70/100),AB78&lt;1.1)),9,IF((AND(AA78&gt;=(70/100),AA78&lt;1.1)),8,IF((AND(Z78&gt;=(70/100),Z78&lt;1.1)),7,IF((AND(Y78&gt;=(70/100),Y78&lt;1.1)),6,IF(AND(X78&gt;=0.7,X78&lt;1.1),5.5,IF(AND(W78&gt;=0.7,W78&lt;1.1),5,IF(AND(V78&gt;=0.7,V78&lt;1.1),4.5,IF(AND(U78&gt;=0.7,U78&lt;1.1),4,IF(AND(T78&gt;=0.7,T78&lt;1.1),3.5,IF(AND(S78&gt;=0.7,S78&lt;1.1),3,IF(AND(R78&gt;=0.7,R78&lt;1.1),2.5,IF(AND(Q78&gt;=0.7,Q78&lt;1.1),2,IF(AND(P78&gt;=0.7,P78&lt;1.1),1.5,IF(AND(O78&gt;=0.7,O78&lt;1.1),1,IF(AND(N78&gt;=0.7,N78&lt;1.1),0.5,IF(AND(M78&gt;=0.7,M78&lt;1.1),0.2,IF(AND(L78&gt;=0.7,L78&lt;1.1),0,IF(COUNT('English Scores- Leveled papers'!H80:M80)=0,"",-0.5)))))))))))))))))))</f>
        <is>
          <t/>
        </is>
      </c>
      <c r="I78" s="317" t="str">
        <f aca="false">IFERROR(IF(OR(B78="",H78=""),"",IF((AND(AB78&gt;=(70/100),AB78&lt;1.1)),AB78,IF(AND((AA78)&gt;=(70/100),AA78&lt;1.1),AA78,IF((AND((Z78)&gt;=(70/100),Z78&lt;1.1)),Z78,IF(AND((Y78)&gt;=(70/100),Y78&lt;1.1),Y78,IF(AND(X78&gt;=0.7,X78&lt;1.1),X78,IF(AND((W78)&gt;=0.7,W78&lt;1.1),W78,IF(AND((V78)&gt;=0.7,V78&lt;1.1),V78,IF(AND((U78)&gt;=0.7,U78&lt;1.1),U78,IF(AND((T78)&gt;=0.7,T78&lt;1.1),T78,IF(AND((S78)&gt;=0.7,S78&lt;1.1),S78,IF(AND((R78)&gt;=0.7,R78&lt;1.1),R78,IF(AND((Q78)&gt;=0.7,Q78&lt;1.1),Q78,IF(AND((P78)&gt;=0.7,P78&lt;1.1),P78,IF(AND((O78)&gt;=0.7,O78&lt;1.1),O78,IF(AND((N78)&gt;=0.7,N78&lt;1.1),N78,IF(AND((M78)&gt;=0.7,M78&lt;1.1),M78,IF(AND((L78)&gt;=0.7,L78&lt;1.1),L78,L78)))))))))))))))))),"")</f>
        <v/>
      </c>
      <c r="J78" s="317" t="str">
        <f aca="false">IF((OR(B78="",H78="")),"",IF(AND((AB78)&gt;=(70/100),AB78&lt;1.1),"",IF((AND((AA78)&gt;=(70/100),AA78&lt;1.1)),AB78,IF((AND((Z78)&gt;=(70/100),Z78&lt;1.1)),AA78,IF((AND((Y78)&gt;=(70/100),Y78&lt;1.1)),Z78,IF(AND((X78)&gt;=0.7,X78&lt;1.1),Y78,IF(AND((W78)&gt;=0.7,W78&lt;1.1),X78,IF(AND((V78)&gt;=0.7,V78&lt;1.1),W78,IF(AND((U78)&gt;=0.7,U78&lt;1.1),V78,IF(AND((T78)&gt;=0.7,T78&lt;1.1),U78,IF(AND((S78)&gt;=0.7,S78&lt;1.1),T78,IF(AND((R78)&gt;=0.7,R78&lt;1.1),S78,IF(AND((Q78)&gt;=0.7,Q78&lt;1.1),R78,IF(AND((P78)&gt;=0.7,P78&lt;1.1),Q78,IF(AND((O78)&gt;=0.7,O78&lt;1.1),P78,IF(AND((N78)&gt;=0.7,N78&lt;1.1),O78,IF(AND((M78)&gt;=0.7,M78&lt;1.1),N78,IF(AND((L78)&gt;=0.7,L78&lt;1.1),M78,""))))))))))))))))))</f>
        <v/>
      </c>
      <c r="K78" s="317" t="str">
        <f aca="false">IF((OR(B78="",H78="")),"",IF(AND((AB78)&gt;=(70/100),AB78&lt;1.1),AA78,IF((AND((AA78)&gt;=(70/100),AA78&lt;1.1)),Z78,IF((AND((Z78)&gt;=(70/100),Z78&lt;1.1)),Y78,IF((AND((Y78)&gt;=(70/100),Y78&lt;1.1)),X78,IF(AND((X78)&gt;=0.7,X78&lt;1.1),W78,IF(AND((W78)&gt;=0.7,W78&lt;1.1),V78,IF(AND((V78)&gt;=0.7,V78&lt;1.1),U78,IF(AND((U78)&gt;=0.7,U78&lt;1.1),T78,IF(AND((T78)&gt;=0.7,T78&lt;1.1),S78,IF(AND((S78)&gt;=0.7,S78&lt;1.1),R78,IF(AND((R78)&gt;=0.7,R78&lt;1.1),Q78,IF(AND((Q78)&gt;=0.7,Q78&lt;1.1),P78,IF(AND((P78)&gt;=0.7,P78&lt;1.1),O78,IF(AND((O78)&gt;=0.7,O78&lt;1.1),N78,IF(AND((N78)&gt;=0.7,N78&lt;1.1),M78,IF(AND((M78)&gt;=0.7,M78&lt;1.1),L78,IF(AND((L78)&gt;=0.7,L78&lt;1.1),"",""))))))))))))))))))</f>
        <v/>
      </c>
      <c r="L78" s="318" t="str">
        <f aca="false">IFERROR(IF((B78=""),"",(IF(COUNT(AC78:AG78)=0,"",ROUND(SUM(AC78:AG78)/SUM($AC$2:$AG$2),1)))),"")</f>
        <v/>
      </c>
      <c r="M78" s="318" t="str">
        <f aca="false">IFERROR(IF((B78=""),"",(IF(COUNT(AH78:AL78)=0,"",ROUND(SUM(AH78:AL78)/SUM($AH$2:$AL$2),1)))),"")</f>
        <v/>
      </c>
      <c r="N78" s="318" t="str">
        <f aca="false">IFERROR(IF((B78=""),"",(IF(COUNT(AM78:AQ78)=0,"",ROUND(SUM(AM78:AQ78)/SUM($AM$2:$AQ$2),1)))),"")</f>
        <v/>
      </c>
      <c r="O78" s="318" t="str">
        <f aca="false">IFERROR(IF((B78=""),"",(IF(COUNT(AR78:AV78)=0,"",ROUND(SUM(AR78:AV78)/SUM($AR$2:$AV$2),1)))),"")</f>
        <v/>
      </c>
      <c r="P78" s="318" t="str">
        <f aca="false">IFERROR(IF((B78=""),"",(IF(COUNT(AX78:BB78)=0,"",ROUND(SUM(AX78:BB78)/SUM($AX$2:$BB$2),1)))),"")</f>
        <v/>
      </c>
      <c r="Q78" s="318" t="str">
        <f aca="false">IFERROR(IF((B78=""),"",(IF(COUNT(BD78:BJ78)=0,"",ROUND(SUM(BD78:BJ78)/SUM($BD$2:$BJ$2),1)))),0)</f>
        <v/>
      </c>
      <c r="R78" s="318" t="str">
        <f aca="false">IFERROR(IF((B78=""),"",(IF(COUNT(BL78:BS78)=0,"",ROUND(SUM(BL78:BR78)/SUM($BL$2:$BR$2),1)))),0)</f>
        <v/>
      </c>
      <c r="S78" s="318" t="str">
        <f aca="false">IFERROR(IF((B78=""),"",(IF(COUNT(BT78:CB78)=0,"",ROUND(SUM(BT78:CA78)/SUM($BT$2:$CA$2),1)))),0)</f>
        <v/>
      </c>
      <c r="T78" s="318" t="str">
        <f aca="false">IFERROR(IF((B78=""),"",(IF(COUNT(CC78:CJ78)=0,"",ROUND(SUM(CC78:CI78)/SUM($CC$2:$CI$2),1)))),0)</f>
        <v/>
      </c>
      <c r="U78" s="318" t="str">
        <f aca="false">IFERROR(IF((B78=""),"",(IF(COUNT(CK78:CQ78)=0,"",ROUND(SUM(CK78:CQ78)/SUM($CK$2:$CQ$2),1)))),0)</f>
        <v/>
      </c>
      <c r="V78" s="318" t="str">
        <f aca="false">IFERROR(IF((B78=""),"",(IF(COUNT(CS78:CY78)=0,"",ROUND(SUM(CS78:CY78)/SUM($CS$2:$CY$2),1)))),0)</f>
        <v/>
      </c>
      <c r="W78" s="318" t="str">
        <f aca="false">IFERROR(IF((B78=""),"",(IF(COUNT(DA78:DI78)=0,"",ROUND(SUM(DA78:DI78)/SUM($DA$2:$DI$2),1)))),0)</f>
        <v/>
      </c>
      <c r="X78" s="318" t="str">
        <f aca="false">IFERROR(IF((B78=""),"",(IF(COUNT(DK78:DP78)=0,"",ROUND(SUM(DK78:DP78)/SUM($DK$2:$DP$2),1)))),0)</f>
        <v/>
      </c>
      <c r="Y78" s="318"/>
      <c r="Z78" s="318"/>
      <c r="AA78" s="318"/>
      <c r="AB78" s="318"/>
      <c r="AC78" s="319" t="inlineStr">
        <f aca="false">IF($B78="","",IF(COUNTIFS('English Scores- Leveled papers'!$H$4:$KM$4,AC$3,'English Scores- Leveled papers'!$H80:$KM80,"&lt;&gt;")=0,"",SUMIF('English Scores- Leveled papers'!$H$4:$KM$4,AC$3,'English Scores- Leveled papers'!$H80:$KM80)))</f>
        <is>
          <t/>
        </is>
      </c>
      <c r="AD78" s="319" t="inlineStr">
        <f aca="false">IF($B78="","",IF(COUNTIFS('English Scores- Leveled papers'!$H$4:$KM$4,AD$3,'English Scores- Leveled papers'!$H80:$KM80,"&lt;&gt;")=0,"",SUMIF('English Scores- Leveled papers'!$H$4:$KM$4,AD$3,'English Scores- Leveled papers'!$H80:$KM80)))</f>
        <is>
          <t/>
        </is>
      </c>
      <c r="AE78" s="319" t="inlineStr">
        <f aca="false">IF($B78="","",IF(COUNTIFS('English Scores- Leveled papers'!$H$4:$KM$4,AE$3,'English Scores- Leveled papers'!$H80:$KM80,"&lt;&gt;")=0,"",SUMIF('English Scores- Leveled papers'!$H$4:$KM$4,AE$3,'English Scores- Leveled papers'!$H80:$KM80)))</f>
        <is>
          <t/>
        </is>
      </c>
      <c r="AF78" s="319" t="inlineStr">
        <f aca="false">IF($B78="","",IF(COUNTIFS('English Scores- Leveled papers'!$H$4:$KM$4,AF$3,'English Scores- Leveled papers'!$H80:$KM80,"&lt;&gt;")=0,"",SUMIF('English Scores- Leveled papers'!$H$4:$KM$4,AF$3,'English Scores- Leveled papers'!$H80:$KM80)))</f>
        <is>
          <t/>
        </is>
      </c>
      <c r="AG78" s="319" t="inlineStr">
        <f aca="false">IF($B78="","",IF(COUNTIFS('English Scores- Leveled papers'!$H$4:$KM$4,AG$3,'English Scores- Leveled papers'!$H80:$KM80,"&lt;&gt;")=0,"",SUMIF('English Scores- Leveled papers'!$H$4:$KM$4,AG$3,'English Scores- Leveled papers'!$H80:$KM80)))</f>
        <is>
          <t/>
        </is>
      </c>
      <c r="AH78" s="319" t="inlineStr">
        <f aca="false">IF($B78="","",IF(COUNTIFS('English Scores- Leveled papers'!$H$4:$KM$4,AH$3,'English Scores- Leveled papers'!$H80:$KM80,"&lt;&gt;")=0,"",SUMIF('English Scores- Leveled papers'!$H$4:$KM$4,AH$3,'English Scores- Leveled papers'!$H80:$KM80)))</f>
        <is>
          <t/>
        </is>
      </c>
      <c r="AI78" s="319" t="inlineStr">
        <f aca="false">IF($B78="","",IF(COUNTIFS('English Scores- Leveled papers'!$H$4:$KM$4,AI$3,'English Scores- Leveled papers'!$H80:$KM80,"&lt;&gt;")=0,"",SUMIF('English Scores- Leveled papers'!$H$4:$KM$4,AI$3,'English Scores- Leveled papers'!$H80:$KM80)))</f>
        <is>
          <t/>
        </is>
      </c>
      <c r="AJ78" s="319" t="inlineStr">
        <f aca="false">IF($B78="","",IF(COUNTIFS('English Scores- Leveled papers'!$H$4:$KM$4,AJ$3,'English Scores- Leveled papers'!$H80:$KM80,"&lt;&gt;")=0,"",SUMIF('English Scores- Leveled papers'!$H$4:$KM$4,AJ$3,'English Scores- Leveled papers'!$H80:$KM80)))</f>
        <is>
          <t/>
        </is>
      </c>
      <c r="AK78" s="319" t="inlineStr">
        <f aca="false">IF($B78="","",IF(COUNTIFS('English Scores- Leveled papers'!$H$4:$KM$4,AK$3,'English Scores- Leveled papers'!$H80:$KM80,"&lt;&gt;")=0,"",SUMIF('English Scores- Leveled papers'!$H$4:$KM$4,AK$3,'English Scores- Leveled papers'!$H80:$KM80)))</f>
        <is>
          <t/>
        </is>
      </c>
      <c r="AL78" s="319" t="inlineStr">
        <f aca="false">IF($B78="","",IF(COUNTIFS('English Scores- Leveled papers'!$H$4:$KM$4,AL$3,'English Scores- Leveled papers'!$H80:$KM80,"&lt;&gt;")=0,"",SUMIF('English Scores- Leveled papers'!$H$4:$KM$4,AL$3,'English Scores- Leveled papers'!$H80:$KM80)))</f>
        <is>
          <t/>
        </is>
      </c>
      <c r="AM78" s="319" t="inlineStr">
        <f aca="false">IF($B78="","",IF(COUNTIFS('English Scores- Leveled papers'!$H$4:$KM$4,AM$3,'English Scores- Leveled papers'!$H80:$KM80,"&lt;&gt;")=0,"",SUMIF('English Scores- Leveled papers'!$H$4:$KM$4,AM$3,'English Scores- Leveled papers'!$H80:$KM80)))</f>
        <is>
          <t/>
        </is>
      </c>
      <c r="AN78" s="319" t="inlineStr">
        <f aca="false">IF($B78="","",IF(COUNTIFS('English Scores- Leveled papers'!$H$4:$KM$4,AN$3,'English Scores- Leveled papers'!$H80:$KM80,"&lt;&gt;")=0,"",SUMIF('English Scores- Leveled papers'!$H$4:$KM$4,AN$3,'English Scores- Leveled papers'!$H80:$KM80)))</f>
        <is>
          <t/>
        </is>
      </c>
      <c r="AO78" s="319" t="inlineStr">
        <f aca="false">IF($B78="","",IF(COUNTIFS('English Scores- Leveled papers'!$H$4:$KM$4,AO$3,'English Scores- Leveled papers'!$H80:$KM80,"&lt;&gt;")=0,"",SUMIF('English Scores- Leveled papers'!$H$4:$KM$4,AO$3,'English Scores- Leveled papers'!$H80:$KM80)))</f>
        <is>
          <t/>
        </is>
      </c>
      <c r="AP78" s="319" t="inlineStr">
        <f aca="false">IF($B78="","",IF(COUNTIFS('English Scores- Leveled papers'!$H$4:$KM$4,AP$3,'English Scores- Leveled papers'!$H80:$KM80,"&lt;&gt;")=0,"",SUMIF('English Scores- Leveled papers'!$H$4:$KM$4,AP$3,'English Scores- Leveled papers'!$H80:$KM80)))</f>
        <is>
          <t/>
        </is>
      </c>
      <c r="AQ78" s="319" t="inlineStr">
        <f aca="false">IF($B78="","",IF(COUNTIFS('English Scores- Leveled papers'!$H$4:$KM$4,AQ$3,'English Scores- Leveled papers'!$H80:$KM80,"&lt;&gt;")=0,"",SUMIF('English Scores- Leveled papers'!$H$4:$KM$4,AQ$3,'English Scores- Leveled papers'!$H80:$KM80)))</f>
        <is>
          <t/>
        </is>
      </c>
      <c r="AR78" s="319" t="inlineStr">
        <f aca="false">IF($B78="","",IF(COUNTIFS('English Scores- Leveled papers'!$H$4:$KM$4,AR$3,'English Scores- Leveled papers'!$H80:$KM80,"&lt;&gt;")=0,"",SUMIF('English Scores- Leveled papers'!$H$4:$KM$4,AR$3,'English Scores- Leveled papers'!$H80:$KM80)))</f>
        <is>
          <t/>
        </is>
      </c>
      <c r="AS78" s="319" t="inlineStr">
        <f aca="false">IF($B78="","",IF(COUNTIFS('English Scores- Leveled papers'!$H$4:$KM$4,AS$3,'English Scores- Leveled papers'!$H80:$KM80,"&lt;&gt;")=0,"",SUMIF('English Scores- Leveled papers'!$H$4:$KM$4,AS$3,'English Scores- Leveled papers'!$H80:$KM80)))</f>
        <is>
          <t/>
        </is>
      </c>
      <c r="AT78" s="319" t="inlineStr">
        <f aca="false">IF($B78="","",IF(COUNTIFS('English Scores- Leveled papers'!$H$4:$KM$4,AT$3,'English Scores- Leveled papers'!$H80:$KM80,"&lt;&gt;")=0,"",SUMIF('English Scores- Leveled papers'!$H$4:$KM$4,AT$3,'English Scores- Leveled papers'!$H80:$KM80)))</f>
        <is>
          <t/>
        </is>
      </c>
      <c r="AU78" s="319" t="inlineStr">
        <f aca="false">IF($B78="","",IF(COUNTIFS('English Scores- Leveled papers'!$H$4:$KM$4,AU$3,'English Scores- Leveled papers'!$H80:$KM80,"&lt;&gt;")=0,"",SUMIF('English Scores- Leveled papers'!$H$4:$KM$4,AU$3,'English Scores- Leveled papers'!$H80:$KM80)))</f>
        <is>
          <t/>
        </is>
      </c>
      <c r="AV78" s="319" t="inlineStr">
        <f aca="false">IF($B78="","",IF(COUNTIFS('English Scores- Leveled papers'!$H$4:$KM$4,AV$3,'English Scores- Leveled papers'!$H80:$KM80,"&lt;&gt;")=0,"",SUMIF('English Scores- Leveled papers'!$H$4:$KM$4,AV$3,'English Scores- Leveled papers'!$H80:$KM80)))</f>
        <is>
          <t/>
        </is>
      </c>
      <c r="AW78" s="319" t="inlineStr">
        <f aca="false">IF($B78="","",IF(COUNTIFS('English Scores- Leveled papers'!$H$4:$KM$4,AW$3,'English Scores- Leveled papers'!$H80:$KM80,"&lt;&gt;")=0,"",SUMIF('English Scores- Leveled papers'!$H$4:$KM$4,AW$3,'English Scores- Leveled papers'!$H80:$KM80)))</f>
        <is>
          <t/>
        </is>
      </c>
      <c r="AX78" s="319" t="inlineStr">
        <f aca="false">IF($B78="","",IF(COUNTIFS('English Scores- Leveled papers'!$H$4:$KM$4,AX$3,'English Scores- Leveled papers'!$H80:$KM80,"&lt;&gt;")=0,"",SUMIF('English Scores- Leveled papers'!$H$4:$KM$4,AX$3,'English Scores- Leveled papers'!$H80:$KM80)))</f>
        <is>
          <t/>
        </is>
      </c>
      <c r="AY78" s="319" t="inlineStr">
        <f aca="false">IF($B78="","",IF(COUNTIFS('English Scores- Leveled papers'!$H$4:$KM$4,AY$3,'English Scores- Leveled papers'!$H80:$KM80,"&lt;&gt;")=0,"",SUMIF('English Scores- Leveled papers'!$H$4:$KM$4,AY$3,'English Scores- Leveled papers'!$H80:$KM80)))</f>
        <is>
          <t/>
        </is>
      </c>
      <c r="AZ78" s="319" t="inlineStr">
        <f aca="false">IF($B78="","",IF(COUNTIFS('English Scores- Leveled papers'!$H$4:$KM$4,AZ$3,'English Scores- Leveled papers'!$H80:$KM80,"&lt;&gt;")=0,"",SUMIF('English Scores- Leveled papers'!$H$4:$KM$4,AZ$3,'English Scores- Leveled papers'!$H80:$KM80)))</f>
        <is>
          <t/>
        </is>
      </c>
      <c r="BA78" s="319" t="inlineStr">
        <f aca="false">IF($B78="","",IF(COUNTIFS('English Scores- Leveled papers'!$H$4:$KM$4,BA$3,'English Scores- Leveled papers'!$H80:$KM80,"&lt;&gt;")=0,"",SUMIF('English Scores- Leveled papers'!$H$4:$KM$4,BA$3,'English Scores- Leveled papers'!$H80:$KM80)))</f>
        <is>
          <t/>
        </is>
      </c>
      <c r="BB78" s="319" t="inlineStr">
        <f aca="false">IF($B78="","",IF(COUNTIFS('English Scores- Leveled papers'!$H$4:$KM$4,BB$3,'English Scores- Leveled papers'!$H80:$KM80,"&lt;&gt;")=0,"",SUMIF('English Scores- Leveled papers'!$H$4:$KM$4,BB$3,'English Scores- Leveled papers'!$H80:$KM80)))</f>
        <is>
          <t/>
        </is>
      </c>
      <c r="BC78" s="319" t="inlineStr">
        <f aca="false">IF($B78="","",IF(COUNTIFS('English Scores- Leveled papers'!$H$4:$KM$4,BC$3,'English Scores- Leveled papers'!$H80:$KM80,"&lt;&gt;")=0,"",SUMIF('English Scores- Leveled papers'!$H$4:$KM$4,BC$3,'English Scores- Leveled papers'!$H80:$KM80)))</f>
        <is>
          <t/>
        </is>
      </c>
      <c r="BD78" s="319" t="inlineStr">
        <f aca="false">IF($B78="","",IF(COUNTIFS('English Scores- Leveled papers'!$H$4:$KM$4,BD$3,'English Scores- Leveled papers'!$H80:$KM80,"&lt;&gt;")=0,"",SUMIF('English Scores- Leveled papers'!$H$4:$KM$4,BD$3,'English Scores- Leveled papers'!$H80:$KM80)))</f>
        <is>
          <t/>
        </is>
      </c>
      <c r="BE78" s="319" t="inlineStr">
        <f aca="false">IF($B78="","",IF(COUNTIFS('English Scores- Leveled papers'!$H$4:$KM$4,BE$3,'English Scores- Leveled papers'!$H80:$KM80,"&lt;&gt;")=0,"",SUMIF('English Scores- Leveled papers'!$H$4:$KM$4,BE$3,'English Scores- Leveled papers'!$H80:$KM80)))</f>
        <is>
          <t/>
        </is>
      </c>
      <c r="BF78" s="319" t="inlineStr">
        <f aca="false">IF($B78="","",IF(COUNTIFS('English Scores- Leveled papers'!$H$4:$KM$4,BF$3,'English Scores- Leveled papers'!$H80:$KM80,"&lt;&gt;")=0,"",SUMIF('English Scores- Leveled papers'!$H$4:$KM$4,BF$3,'English Scores- Leveled papers'!$H80:$KM80)))</f>
        <is>
          <t/>
        </is>
      </c>
      <c r="BG78" s="319" t="inlineStr">
        <f aca="false">IF($B78="","",IF(COUNTIFS('English Scores- Leveled papers'!$H$4:$KM$4,BG$3,'English Scores- Leveled papers'!$H80:$KM80,"&lt;&gt;")=0,"",SUMIF('English Scores- Leveled papers'!$H$4:$KM$4,BG$3,'English Scores- Leveled papers'!$H80:$KM80)))</f>
        <is>
          <t/>
        </is>
      </c>
      <c r="BH78" s="319" t="inlineStr">
        <f aca="false">IF($B78="","",IF(COUNTIFS('English Scores- Leveled papers'!$H$4:$KM$4,BH$3,'English Scores- Leveled papers'!$H80:$KM80,"&lt;&gt;")=0,"",SUMIF('English Scores- Leveled papers'!$H$4:$KM$4,BH$3,'English Scores- Leveled papers'!$H80:$KM80)))</f>
        <is>
          <t/>
        </is>
      </c>
      <c r="BI78" s="319" t="inlineStr">
        <f aca="false">IF($B78="","",IF(COUNTIFS('English Scores- Leveled papers'!$H$4:$KM$4,BI$3,'English Scores- Leveled papers'!$H80:$KM80,"&lt;&gt;")=0,"",SUMIF('English Scores- Leveled papers'!$H$4:$KM$4,BI$3,'English Scores- Leveled papers'!$H80:$KM80)))</f>
        <is>
          <t/>
        </is>
      </c>
      <c r="BJ78" s="319" t="inlineStr">
        <f aca="false">IF($B78="","",IF(COUNTIFS('English Scores- Leveled papers'!$H$4:$KM$4,BJ$3,'English Scores- Leveled papers'!$H80:$KM80,"&lt;&gt;")=0,"",SUMIF('English Scores- Leveled papers'!$H$4:$KM$4,BJ$3,'English Scores- Leveled papers'!$H80:$KM80)))</f>
        <is>
          <t/>
        </is>
      </c>
      <c r="BK78" s="319" t="inlineStr">
        <f aca="false">IF($B78="","",IF(COUNTIFS('English Scores- Leveled papers'!$H$4:$KM$4,BK$3,'English Scores- Leveled papers'!$H80:$KM80,"&lt;&gt;")=0,"",SUMIF('English Scores- Leveled papers'!$H$4:$KM$4,BK$3,'English Scores- Leveled papers'!$H80:$KM80)))</f>
        <is>
          <t/>
        </is>
      </c>
      <c r="BL78" s="319" t="inlineStr">
        <f aca="false">IF($B78="","",IF(COUNTIFS('English Scores- Leveled papers'!$H$4:$KM$4,BL$3,'English Scores- Leveled papers'!$H80:$KM80,"&lt;&gt;")=0,"",SUMIF('English Scores- Leveled papers'!$H$4:$KM$4,BL$3,'English Scores- Leveled papers'!$H80:$KM80)))</f>
        <is>
          <t/>
        </is>
      </c>
      <c r="BM78" s="319" t="inlineStr">
        <f aca="false">IF($B78="","",IF(COUNTIFS('English Scores- Leveled papers'!$H$4:$KM$4,BM$3,'English Scores- Leveled papers'!$H80:$KM80,"&lt;&gt;")=0,"",SUMIF('English Scores- Leveled papers'!$H$4:$KM$4,BM$3,'English Scores- Leveled papers'!$H80:$KM80)))</f>
        <is>
          <t/>
        </is>
      </c>
      <c r="BN78" s="319" t="inlineStr">
        <f aca="false">IF($B78="","",IF(COUNTIFS('English Scores- Leveled papers'!$H$4:$KM$4,BN$3,'English Scores- Leveled papers'!$H80:$KM80,"&lt;&gt;")=0,"",SUMIF('English Scores- Leveled papers'!$H$4:$KM$4,BN$3,'English Scores- Leveled papers'!$H80:$KM80)))</f>
        <is>
          <t/>
        </is>
      </c>
      <c r="BO78" s="319" t="inlineStr">
        <f aca="false">IF($B78="","",IF(COUNTIFS('English Scores- Leveled papers'!$H$4:$KM$4,BO$3,'English Scores- Leveled papers'!$H80:$KM80,"&lt;&gt;")=0,"",SUMIF('English Scores- Leveled papers'!$H$4:$KM$4,BO$3,'English Scores- Leveled papers'!$H80:$KM80)))</f>
        <is>
          <t/>
        </is>
      </c>
      <c r="BP78" s="319" t="inlineStr">
        <f aca="false">IF($B78="","",IF(COUNTIFS('English Scores- Leveled papers'!$H$4:$KM$4,BP$3,'English Scores- Leveled papers'!$H80:$KM80,"&lt;&gt;")=0,"",SUMIF('English Scores- Leveled papers'!$H$4:$KM$4,BP$3,'English Scores- Leveled papers'!$H80:$KM80)))</f>
        <is>
          <t/>
        </is>
      </c>
      <c r="BQ78" s="319" t="inlineStr">
        <f aca="false">IF($B78="","",IF(COUNTIFS('English Scores- Leveled papers'!$H$4:$KM$4,BQ$3,'English Scores- Leveled papers'!$H80:$KM80,"&lt;&gt;")=0,"",SUMIF('English Scores- Leveled papers'!$H$4:$KM$4,BQ$3,'English Scores- Leveled papers'!$H80:$KM80)))</f>
        <is>
          <t/>
        </is>
      </c>
      <c r="BR78" s="319" t="inlineStr">
        <f aca="false">IF($B78="","",IF(COUNTIFS('English Scores- Leveled papers'!$H$4:$KM$4,BR$3,'English Scores- Leveled papers'!$H80:$KM80,"&lt;&gt;")=0,"",SUMIF('English Scores- Leveled papers'!$H$4:$KM$4,BR$3,'English Scores- Leveled papers'!$H80:$KM80)))</f>
        <is>
          <t/>
        </is>
      </c>
      <c r="BS78" s="319" t="inlineStr">
        <f aca="false">IF($B78="","",IF(COUNTIFS('English Scores- Leveled papers'!$H$4:$KM$4,BS$3,'English Scores- Leveled papers'!$H80:$KM80,"&lt;&gt;")=0,"",SUMIF('English Scores- Leveled papers'!$H$4:$KM$4,BS$3,'English Scores- Leveled papers'!$H80:$KM80)))</f>
        <is>
          <t/>
        </is>
      </c>
      <c r="BT78" s="319" t="inlineStr">
        <f aca="false">IF($B78="","",IF(COUNTIFS('English Scores- Leveled papers'!$H$4:$KM$4,BT$3,'English Scores- Leveled papers'!$H80:$KM80,"&lt;&gt;")=0,"",SUMIF('English Scores- Leveled papers'!$H$4:$KM$4,BT$3,'English Scores- Leveled papers'!$H80:$KM80)))</f>
        <is>
          <t/>
        </is>
      </c>
      <c r="BU78" s="319" t="inlineStr">
        <f aca="false">IF($B78="","",IF(COUNTIFS('English Scores- Leveled papers'!$H$4:$KM$4,BU$3,'English Scores- Leveled papers'!$H80:$KM80,"&lt;&gt;")=0,"",SUMIF('English Scores- Leveled papers'!$H$4:$KM$4,BU$3,'English Scores- Leveled papers'!$H80:$KM80)))</f>
        <is>
          <t/>
        </is>
      </c>
      <c r="BV78" s="319" t="inlineStr">
        <f aca="false">IF($B78="","",IF(COUNTIFS('English Scores- Leveled papers'!$H$4:$KM$4,BV$3,'English Scores- Leveled papers'!$H80:$KM80,"&lt;&gt;")=0,"",SUMIF('English Scores- Leveled papers'!$H$4:$KM$4,BV$3,'English Scores- Leveled papers'!$H80:$KM80)))</f>
        <is>
          <t/>
        </is>
      </c>
      <c r="BW78" s="319" t="inlineStr">
        <f aca="false">IF($B78="","",IF(COUNTIFS('English Scores- Leveled papers'!$H$4:$KM$4,BW$3,'English Scores- Leveled papers'!$H80:$KM80,"&lt;&gt;")=0,"",SUMIF('English Scores- Leveled papers'!$H$4:$KM$4,BW$3,'English Scores- Leveled papers'!$H80:$KM80)))</f>
        <is>
          <t/>
        </is>
      </c>
      <c r="BX78" s="319" t="inlineStr">
        <f aca="false">IF($B78="","",IF(COUNTIFS('English Scores- Leveled papers'!$H$4:$KM$4,BX$3,'English Scores- Leveled papers'!$H80:$KM80,"&lt;&gt;")=0,"",SUMIF('English Scores- Leveled papers'!$H$4:$KM$4,BX$3,'English Scores- Leveled papers'!$H80:$KM80)))</f>
        <is>
          <t/>
        </is>
      </c>
      <c r="BY78" s="319" t="inlineStr">
        <f aca="false">IF($B78="","",IF(COUNTIFS('English Scores- Leveled papers'!$H$4:$KM$4,BY$3,'English Scores- Leveled papers'!$H80:$KM80,"&lt;&gt;")=0,"",SUMIF('English Scores- Leveled papers'!$H$4:$KM$4,BY$3,'English Scores- Leveled papers'!$H80:$KM80)))</f>
        <is>
          <t/>
        </is>
      </c>
      <c r="BZ78" s="319" t="inlineStr">
        <f aca="false">IF($B78="","",IF(COUNTIFS('English Scores- Leveled papers'!$H$4:$KM$4,BZ$3,'English Scores- Leveled papers'!$H80:$KM80,"&lt;&gt;")=0,"",SUMIF('English Scores- Leveled papers'!$H$4:$KM$4,BZ$3,'English Scores- Leveled papers'!$H80:$KM80)))</f>
        <is>
          <t/>
        </is>
      </c>
      <c r="CA78" s="319" t="inlineStr">
        <f aca="false">IF($B78="","",IF(COUNTIFS('English Scores- Leveled papers'!$H$4:$KM$4,CA$3,'English Scores- Leveled papers'!$H80:$KM80,"&lt;&gt;")=0,"",SUMIF('English Scores- Leveled papers'!$H$4:$KM$4,CA$3,'English Scores- Leveled papers'!$H80:$KM80)))</f>
        <is>
          <t/>
        </is>
      </c>
      <c r="CB78" s="319" t="inlineStr">
        <f aca="false">IF($B78="","",IF(COUNTIFS('English Scores- Leveled papers'!$H$4:$KM$4,CB$3,'English Scores- Leveled papers'!$H80:$KM80,"&lt;&gt;")=0,"",SUMIF('English Scores- Leveled papers'!$H$4:$KM$4,CB$3,'English Scores- Leveled papers'!$H80:$KM80)))</f>
        <is>
          <t/>
        </is>
      </c>
      <c r="CC78" s="319" t="inlineStr">
        <f aca="false">IF($B78="","",IF(COUNTIFS('English Scores- Leveled papers'!$H$4:$KM$4,CC$3,'English Scores- Leveled papers'!$H80:$KM80,"&lt;&gt;")=0,"",SUMIF('English Scores- Leveled papers'!$H$4:$KM$4,CC$3,'English Scores- Leveled papers'!$H80:$KM80)))</f>
        <is>
          <t/>
        </is>
      </c>
      <c r="CD78" s="319" t="inlineStr">
        <f aca="false">IF($B78="","",IF(COUNTIFS('English Scores- Leveled papers'!$H$4:$KM$4,CD$3,'English Scores- Leveled papers'!$H80:$KM80,"&lt;&gt;")=0,"",SUMIF('English Scores- Leveled papers'!$H$4:$KM$4,CD$3,'English Scores- Leveled papers'!$H80:$KM80)))</f>
        <is>
          <t/>
        </is>
      </c>
      <c r="CE78" s="319" t="inlineStr">
        <f aca="false">IF($B78="","",IF(COUNTIFS('English Scores- Leveled papers'!$H$4:$KM$4,CE$3,'English Scores- Leveled papers'!$H80:$KM80,"&lt;&gt;")=0,"",SUMIF('English Scores- Leveled papers'!$H$4:$KM$4,CE$3,'English Scores- Leveled papers'!$H80:$KM80)))</f>
        <is>
          <t/>
        </is>
      </c>
      <c r="CF78" s="319" t="inlineStr">
        <f aca="false">IF($B78="","",IF(COUNTIFS('English Scores- Leveled papers'!$H$4:$KM$4,CF$3,'English Scores- Leveled papers'!$H80:$KM80,"&lt;&gt;")=0,"",SUMIF('English Scores- Leveled papers'!$H$4:$KM$4,CF$3,'English Scores- Leveled papers'!$H80:$KM80)))</f>
        <is>
          <t/>
        </is>
      </c>
      <c r="CG78" s="319" t="inlineStr">
        <f aca="false">IF($B78="","",IF(COUNTIFS('English Scores- Leveled papers'!$H$4:$KM$4,CG$3,'English Scores- Leveled papers'!$H80:$KM80,"&lt;&gt;")=0,"",SUMIF('English Scores- Leveled papers'!$H$4:$KM$4,CG$3,'English Scores- Leveled papers'!$H80:$KM80)))</f>
        <is>
          <t/>
        </is>
      </c>
      <c r="CH78" s="319" t="inlineStr">
        <f aca="false">IF($B78="","",IF(COUNTIFS('English Scores- Leveled papers'!$H$4:$KM$4,CH$3,'English Scores- Leveled papers'!$H80:$KM80,"&lt;&gt;")=0,"",SUMIF('English Scores- Leveled papers'!$H$4:$KM$4,CH$3,'English Scores- Leveled papers'!$H80:$KM80)))</f>
        <is>
          <t/>
        </is>
      </c>
      <c r="CI78" s="319" t="inlineStr">
        <f aca="false">IF($B78="","",IF(COUNTIFS('English Scores- Leveled papers'!$H$4:$KM$4,CI$3,'English Scores- Leveled papers'!$H80:$KM80,"&lt;&gt;")=0,"",SUMIF('English Scores- Leveled papers'!$H$4:$KM$4,CI$3,'English Scores- Leveled papers'!$H80:$KM80)))</f>
        <is>
          <t/>
        </is>
      </c>
      <c r="CJ78" s="319" t="inlineStr">
        <f aca="false">IF($B78="","",IF(COUNTIFS('English Scores- Leveled papers'!$H$4:$KM$4,CJ$3,'English Scores- Leveled papers'!$H80:$KM80,"&lt;&gt;")=0,"",SUMIF('English Scores- Leveled papers'!$H$4:$KM$4,CJ$3,'English Scores- Leveled papers'!$H80:$KM80)))</f>
        <is>
          <t/>
        </is>
      </c>
      <c r="CK78" s="319" t="inlineStr">
        <f aca="false">IF($B78="","",IF(COUNTIFS('English Scores- Leveled papers'!$H$4:$KM$4,CK$3,'English Scores- Leveled papers'!$H80:$KM80,"&lt;&gt;")=0,"",SUMIF('English Scores- Leveled papers'!$H$4:$KM$4,CK$3,'English Scores- Leveled papers'!$H80:$KM80)))</f>
        <is>
          <t/>
        </is>
      </c>
      <c r="CL78" s="319" t="inlineStr">
        <f aca="false">IF($B78="","",IF(COUNTIFS('English Scores- Leveled papers'!$H$4:$KM$4,CL$3,'English Scores- Leveled papers'!$H80:$KM80,"&lt;&gt;")=0,"",SUMIF('English Scores- Leveled papers'!$H$4:$KM$4,CL$3,'English Scores- Leveled papers'!$H80:$KM80)))</f>
        <is>
          <t/>
        </is>
      </c>
      <c r="CM78" s="319" t="inlineStr">
        <f aca="false">IF($B78="","",IF(COUNTIFS('English Scores- Leveled papers'!$H$4:$KM$4,CM$3,'English Scores- Leveled papers'!$H80:$KM80,"&lt;&gt;")=0,"",SUMIF('English Scores- Leveled papers'!$H$4:$KM$4,CM$3,'English Scores- Leveled papers'!$H80:$KM80)))</f>
        <is>
          <t/>
        </is>
      </c>
      <c r="CN78" s="319" t="inlineStr">
        <f aca="false">IF($B78="","",IF(COUNTIFS('English Scores- Leveled papers'!$H$4:$KM$4,CN$3,'English Scores- Leveled papers'!$H80:$KM80,"&lt;&gt;")=0,"",SUMIF('English Scores- Leveled papers'!$H$4:$KM$4,CN$3,'English Scores- Leveled papers'!$H80:$KM80)))</f>
        <is>
          <t/>
        </is>
      </c>
      <c r="CO78" s="319" t="inlineStr">
        <f aca="false">IF($B78="","",IF(COUNTIFS('English Scores- Leveled papers'!$H$4:$KM$4,CO$3,'English Scores- Leveled papers'!$H80:$KM80,"&lt;&gt;")=0,"",SUMIF('English Scores- Leveled papers'!$H$4:$KM$4,CO$3,'English Scores- Leveled papers'!$H80:$KM80)))</f>
        <is>
          <t/>
        </is>
      </c>
      <c r="CP78" s="319" t="inlineStr">
        <f aca="false">IF($B78="","",IF(COUNTIFS('English Scores- Leveled papers'!$H$4:$KM$4,CP$3,'English Scores- Leveled papers'!$H80:$KM80,"&lt;&gt;")=0,"",SUMIF('English Scores- Leveled papers'!$H$4:$KM$4,CP$3,'English Scores- Leveled papers'!$H80:$KM80)))</f>
        <is>
          <t/>
        </is>
      </c>
      <c r="CQ78" s="319" t="inlineStr">
        <f aca="false">IF($B78="","",IF(COUNTIFS('English Scores- Leveled papers'!$H$4:$KM$4,CQ$3,'English Scores- Leveled papers'!$H80:$KM80,"&lt;&gt;")=0,"",SUMIF('English Scores- Leveled papers'!$H$4:$KM$4,CQ$3,'English Scores- Leveled papers'!$H80:$KM80)))</f>
        <is>
          <t/>
        </is>
      </c>
      <c r="CR78" s="319" t="inlineStr">
        <f aca="false">IF($B78="","",IF(COUNTIFS('English Scores- Leveled papers'!$H$4:$KM$4,CR$3,'English Scores- Leveled papers'!$H80:$KM80,"&lt;&gt;")=0,"",SUMIF('English Scores- Leveled papers'!$H$4:$KM$4,CR$3,'English Scores- Leveled papers'!$H80:$KM80)))</f>
        <is>
          <t/>
        </is>
      </c>
      <c r="CS78" s="319" t="inlineStr">
        <f aca="false">IF($B78="","",IF(COUNTIFS('English Scores- Leveled papers'!$H$4:$KM$4,CS$3,'English Scores- Leveled papers'!$H80:$KM80,"&lt;&gt;")=0,"",SUMIF('English Scores- Leveled papers'!$H$4:$KM$4,CS$3,'English Scores- Leveled papers'!$H80:$KM80)))</f>
        <is>
          <t/>
        </is>
      </c>
      <c r="CT78" s="319" t="inlineStr">
        <f aca="false">IF($B78="","",IF(COUNTIFS('English Scores- Leveled papers'!$H$4:$KM$4,CT$3,'English Scores- Leveled papers'!$H80:$KM80,"&lt;&gt;")=0,"",SUMIF('English Scores- Leveled papers'!$H$4:$KM$4,CT$3,'English Scores- Leveled papers'!$H80:$KM80)))</f>
        <is>
          <t/>
        </is>
      </c>
      <c r="CU78" s="319" t="inlineStr">
        <f aca="false">IF($B78="","",IF(COUNTIFS('English Scores- Leveled papers'!$H$4:$KM$4,CU$3,'English Scores- Leveled papers'!$H80:$KM80,"&lt;&gt;")=0,"",SUMIF('English Scores- Leveled papers'!$H$4:$KM$4,CU$3,'English Scores- Leveled papers'!$H80:$KM80)))</f>
        <is>
          <t/>
        </is>
      </c>
      <c r="CV78" s="319" t="inlineStr">
        <f aca="false">IF($B78="","",IF(COUNTIFS('English Scores- Leveled papers'!$H$4:$KM$4,CV$3,'English Scores- Leveled papers'!$H80:$KM80,"&lt;&gt;")=0,"",SUMIF('English Scores- Leveled papers'!$H$4:$KM$4,CV$3,'English Scores- Leveled papers'!$H80:$KM80)))</f>
        <is>
          <t/>
        </is>
      </c>
      <c r="CW78" s="319" t="inlineStr">
        <f aca="false">IF($B78="","",IF(COUNTIFS('English Scores- Leveled papers'!$H$4:$KM$4,CW$3,'English Scores- Leveled papers'!$H80:$KM80,"&lt;&gt;")=0,"",SUMIF('English Scores- Leveled papers'!$H$4:$KM$4,CW$3,'English Scores- Leveled papers'!$H80:$KM80)))</f>
        <is>
          <t/>
        </is>
      </c>
      <c r="CX78" s="319" t="inlineStr">
        <f aca="false">IF($B78="","",IF(COUNTIFS('English Scores- Leveled papers'!$H$4:$KM$4,CX$3,'English Scores- Leveled papers'!$H80:$KM80,"&lt;&gt;")=0,"",SUMIF('English Scores- Leveled papers'!$H$4:$KM$4,CX$3,'English Scores- Leveled papers'!$H80:$KM80)))</f>
        <is>
          <t/>
        </is>
      </c>
      <c r="CY78" s="319" t="inlineStr">
        <f aca="false">IF($B78="","",IF(COUNTIFS('English Scores- Leveled papers'!$H$4:$KM$4,CY$3,'English Scores- Leveled papers'!$H80:$KM80,"&lt;&gt;")=0,"",SUMIF('English Scores- Leveled papers'!$H$4:$KM$4,CY$3,'English Scores- Leveled papers'!$H80:$KM80)))</f>
        <is>
          <t/>
        </is>
      </c>
      <c r="CZ78" s="319" t="inlineStr">
        <f aca="false">IF($B78="","",IF(COUNTIFS('English Scores- Leveled papers'!$H$4:$KM$4,CZ$3,'English Scores- Leveled papers'!$H80:$KM80,"&lt;&gt;")=0,"",SUMIF('English Scores- Leveled papers'!$H$4:$KM$4,CZ$3,'English Scores- Leveled papers'!$H80:$KM80)))</f>
        <is>
          <t/>
        </is>
      </c>
      <c r="DA78" s="319" t="inlineStr">
        <f aca="false">IF($B78="","",IF(COUNTIFS('English Scores- Leveled papers'!$H$4:$KM$4,DA$3,'English Scores- Leveled papers'!$H80:$KM80,"&lt;&gt;")=0,"",SUMIF('English Scores- Leveled papers'!$H$4:$KM$4,DA$3,'English Scores- Leveled papers'!$H80:$KM80)))</f>
        <is>
          <t/>
        </is>
      </c>
      <c r="DB78" s="319" t="inlineStr">
        <f aca="false">IF($B78="","",IF(COUNTIFS('English Scores- Leveled papers'!$H$4:$KM$4,DB$3,'English Scores- Leveled papers'!$H80:$KM80,"&lt;&gt;")=0,"",SUMIF('English Scores- Leveled papers'!$H$4:$KM$4,DB$3,'English Scores- Leveled papers'!$H80:$KM80)))</f>
        <is>
          <t/>
        </is>
      </c>
      <c r="DC78" s="319" t="inlineStr">
        <f aca="false">IF($B78="","",IF(COUNTIFS('English Scores- Leveled papers'!$H$4:$KM$4,DC$3,'English Scores- Leveled papers'!$H80:$KM80,"&lt;&gt;")=0,"",SUMIF('English Scores- Leveled papers'!$H$4:$KM$4,DC$3,'English Scores- Leveled papers'!$H80:$KM80)))</f>
        <is>
          <t/>
        </is>
      </c>
      <c r="DD78" s="319" t="inlineStr">
        <f aca="false">IF($B78="","",IF(COUNTIFS('English Scores- Leveled papers'!$H$4:$KM$4,DD$3,'English Scores- Leveled papers'!$H80:$KM80,"&lt;&gt;")=0,"",SUMIF('English Scores- Leveled papers'!$H$4:$KM$4,DD$3,'English Scores- Leveled papers'!$H80:$KM80)))</f>
        <is>
          <t/>
        </is>
      </c>
      <c r="DE78" s="319" t="inlineStr">
        <f aca="false">IF($B78="","",IF(COUNTIFS('English Scores- Leveled papers'!$H$4:$KM$4,DE$3,'English Scores- Leveled papers'!$H80:$KM80,"&lt;&gt;")=0,"",SUMIF('English Scores- Leveled papers'!$H$4:$KM$4,DE$3,'English Scores- Leveled papers'!$H80:$KM80)))</f>
        <is>
          <t/>
        </is>
      </c>
      <c r="DF78" s="319" t="inlineStr">
        <f aca="false">IF($B78="","",IF(COUNTIFS('English Scores- Leveled papers'!$H$4:$KM$4,DF$3,'English Scores- Leveled papers'!$H80:$KM80,"&lt;&gt;")=0,"",SUMIF('English Scores- Leveled papers'!$H$4:$KM$4,DF$3,'English Scores- Leveled papers'!$H80:$KM80)))</f>
        <is>
          <t/>
        </is>
      </c>
      <c r="DG78" s="319" t="inlineStr">
        <f aca="false">IF($B78="","",IF(COUNTIFS('English Scores- Leveled papers'!$H$4:$KM$4,DG$3,'English Scores- Leveled papers'!$H80:$KM80,"&lt;&gt;")=0,"",SUMIF('English Scores- Leveled papers'!$H$4:$KM$4,DG$3,'English Scores- Leveled papers'!$H80:$KM80)))</f>
        <is>
          <t/>
        </is>
      </c>
      <c r="DH78" s="319" t="inlineStr">
        <f aca="false">IF($B78="","",IF(COUNTIFS('English Scores- Leveled papers'!$H$4:$KM$4,DH$3,'English Scores- Leveled papers'!$H80:$KM80,"&lt;&gt;")=0,"",SUMIF('English Scores- Leveled papers'!$H$4:$KM$4,DH$3,'English Scores- Leveled papers'!$H80:$KM80)))</f>
        <is>
          <t/>
        </is>
      </c>
      <c r="DI78" s="319" t="inlineStr">
        <f aca="false">IF($B78="","",IF(COUNTIFS('English Scores- Leveled papers'!$H$4:$KM$4,DI$3,'English Scores- Leveled papers'!$H80:$KM80,"&lt;&gt;")=0,"",SUMIF('English Scores- Leveled papers'!$H$4:$KM$4,DI$3,'English Scores- Leveled papers'!$H80:$KM80)))</f>
        <is>
          <t/>
        </is>
      </c>
      <c r="DJ78" s="319" t="inlineStr">
        <f aca="false">IF($B78="","",IF(COUNTIFS('English Scores- Leveled papers'!$H$4:$KM$4,DJ$3,'English Scores- Leveled papers'!$H80:$KM80,"&lt;&gt;")=0,"",SUMIF('English Scores- Leveled papers'!$H$4:$KM$4,DJ$3,'English Scores- Leveled papers'!$H80:$KM80)))</f>
        <is>
          <t/>
        </is>
      </c>
      <c r="DK78" s="319" t="inlineStr">
        <f aca="false">IF($B78="","",IF(COUNTIFS('English Scores- Leveled papers'!$H$4:$KM$4,DK$3,'English Scores- Leveled papers'!$H80:$KM80,"&lt;&gt;")=0,"",SUMIF('English Scores- Leveled papers'!$H$4:$KM$4,DK$3,'English Scores- Leveled papers'!$H80:$KM80)))</f>
        <is>
          <t/>
        </is>
      </c>
      <c r="DL78" s="319" t="inlineStr">
        <f aca="false">IF($B78="","",IF(COUNTIFS('English Scores- Leveled papers'!$H$4:$KM$4,DL$3,'English Scores- Leveled papers'!$H80:$KM80,"&lt;&gt;")=0,"",SUMIF('English Scores- Leveled papers'!$H$4:$KM$4,DL$3,'English Scores- Leveled papers'!$H80:$KM80)))</f>
        <is>
          <t/>
        </is>
      </c>
      <c r="DM78" s="319" t="inlineStr">
        <f aca="false">IF($B78="","",IF(COUNTIFS('English Scores- Leveled papers'!$H$4:$KM$4,DM$3,'English Scores- Leveled papers'!$H80:$KM80,"&lt;&gt;")=0,"",SUMIF('English Scores- Leveled papers'!$H$4:$KM$4,DM$3,'English Scores- Leveled papers'!$H80:$KM80)))</f>
        <is>
          <t/>
        </is>
      </c>
      <c r="DN78" s="319" t="inlineStr">
        <f aca="false">IF($B78="","",IF(COUNTIFS('English Scores- Leveled papers'!$H$4:$KM$4,DN$3,'English Scores- Leveled papers'!$H80:$KM80,"&lt;&gt;")=0,"",SUMIF('English Scores- Leveled papers'!$H$4:$KM$4,DN$3,'English Scores- Leveled papers'!$H80:$KM80)))</f>
        <is>
          <t/>
        </is>
      </c>
      <c r="DO78" s="319" t="inlineStr">
        <f aca="false">IF($B78="","",IF(COUNTIFS('English Scores- Leveled papers'!$H$4:$KM$4,DO$3,'English Scores- Leveled papers'!$H80:$KM80,"&lt;&gt;")=0,"",SUMIF('English Scores- Leveled papers'!$H$4:$KM$4,DO$3,'English Scores- Leveled papers'!$H80:$KM80)))</f>
        <is>
          <t/>
        </is>
      </c>
      <c r="DP78" s="319" t="inlineStr">
        <f aca="false">IF($B78="","",IF(COUNTIFS('English Scores- Leveled papers'!$H$4:$KM$4,DP$3,'English Scores- Leveled papers'!$H80:$KM80,"&lt;&gt;")=0,"",SUMIF('English Scores- Leveled papers'!$H$4:$KM$4,DP$3,'English Scores- Leveled papers'!$H80:$KM80)))</f>
        <is>
          <t/>
        </is>
      </c>
      <c r="DQ78" s="320" t="inlineStr">
        <f aca="false">IF($B78="","",IF(COUNTIFS('English Scores- Leveled papers'!$H$4:$KM$4,DQ$3,'English Scores- Leveled papers'!$H80:$KM80,"&lt;&gt;")=0,"",SUMIF('English Scores- Leveled papers'!$H$4:$KM$4,DQ$3,'English Scores- Leveled papers'!$H80:$KM80)))</f>
        <is>
          <t/>
        </is>
      </c>
      <c r="DR78" s="321" t="inlineStr">
        <f aca="false">IF('Cover Sheet'!$AC$6="6th", 'Eng GLA 6th, 7th, 8th'!D81, "")</f>
        <is>
          <t/>
        </is>
      </c>
      <c r="DU78" s="319" t="inlineStr">
        <f aca="false">IF($B78="","",IF(COUNTIFS('Eng GLA 6th, 7th, 8th'!$E$4:$DV$4,DU$3,'Eng GLA 6th, 7th, 8th'!$E81:$DV81,"&lt;&gt;")=0,"",SUMIF('Eng GLA 6th, 7th, 8th'!$E$4:$DV$4,DU$3,'Eng GLA 6th, 7th, 8th'!$E81:$DV81)))</f>
        <is>
          <t/>
        </is>
      </c>
      <c r="DV78" s="319" t="inlineStr">
        <f aca="false">IF($B78="","",IF(COUNTIFS('Eng GLA 6th, 7th, 8th'!$E$4:$DV$4,DV$3,'Eng GLA 6th, 7th, 8th'!$E81:$DV81,"&lt;&gt;")=0,"",SUMIF('Eng GLA 6th, 7th, 8th'!$E$4:$DV$4,DV$3,'Eng GLA 6th, 7th, 8th'!$E81:$DV81)))</f>
        <is>
          <t/>
        </is>
      </c>
      <c r="DW78" s="319" t="inlineStr">
        <f aca="false">IF($B78="","",IF(COUNTIFS('Eng GLA 6th, 7th, 8th'!$E$4:$DV$4,DW$3,'Eng GLA 6th, 7th, 8th'!$E81:$DV81,"&lt;&gt;")=0,"",SUMIF('Eng GLA 6th, 7th, 8th'!$E$4:$DV$4,DW$3,'Eng GLA 6th, 7th, 8th'!$E81:$DV81)))</f>
        <is>
          <t/>
        </is>
      </c>
      <c r="DX78" s="319" t="inlineStr">
        <f aca="false">IF($B78="","",IF(COUNTIFS('Eng GLA 6th, 7th, 8th'!$E$4:$DV$4,DX$3,'Eng GLA 6th, 7th, 8th'!$E81:$DV81,"&lt;&gt;")=0,"",SUMIF('Eng GLA 6th, 7th, 8th'!$E$4:$DV$4,DX$3,'Eng GLA 6th, 7th, 8th'!$E81:$DV81)))</f>
        <is>
          <t/>
        </is>
      </c>
      <c r="DY78" s="319" t="inlineStr">
        <f aca="false">IF($B78="","",IF(COUNTIFS('Eng GLA 6th, 7th, 8th'!$E$4:$DV$4,DY$3,'Eng GLA 6th, 7th, 8th'!$E81:$DV81,"&lt;&gt;")=0,"",SUMIF('Eng GLA 6th, 7th, 8th'!$E$4:$DV$4,DY$3,'Eng GLA 6th, 7th, 8th'!$E81:$DV81)))</f>
        <is>
          <t/>
        </is>
      </c>
      <c r="DZ78" s="319" t="inlineStr">
        <f aca="false">IF($B78="","",IF(COUNTIFS('Eng GLA 6th, 7th, 8th'!$E$4:$DV$4,DZ$3,'Eng GLA 6th, 7th, 8th'!$E81:$DV81,"&lt;&gt;")=0,"",SUMIF('Eng GLA 6th, 7th, 8th'!$E$4:$DV$4,DZ$3,'Eng GLA 6th, 7th, 8th'!$E81:$DV81)))</f>
        <is>
          <t/>
        </is>
      </c>
      <c r="EA78" s="319" t="inlineStr">
        <f aca="false">IF($B78="","",IF(COUNTIFS('Eng GLA 6th, 7th, 8th'!$E$4:$DV$4,EA$3,'Eng GLA 6th, 7th, 8th'!$E81:$DV81,"&lt;&gt;")=0,"",SUMIF('Eng GLA 6th, 7th, 8th'!$E$4:$DV$4,EA$3,'Eng GLA 6th, 7th, 8th'!$E81:$DV81)))</f>
        <is>
          <t/>
        </is>
      </c>
      <c r="EB78" s="319" t="inlineStr">
        <f aca="false">IF($B78="","",IF(COUNTIFS('Eng GLA 6th, 7th, 8th'!$E$4:$DV$4,EB$3,'Eng GLA 6th, 7th, 8th'!$E81:$DV81,"&lt;&gt;")=0,"",SUMIF('Eng GLA 6th, 7th, 8th'!$E$4:$DV$4,EB$3,'Eng GLA 6th, 7th, 8th'!$E81:$DV81)))</f>
        <is>
          <t/>
        </is>
      </c>
      <c r="EC78" s="319" t="inlineStr">
        <f aca="false">IF($B78="","",IF(COUNTIFS('Eng GLA 6th, 7th, 8th'!$E$4:$DV$4,EC$3,'Eng GLA 6th, 7th, 8th'!$E81:$DV81,"&lt;&gt;")=0,"",SUMIF('Eng GLA 6th, 7th, 8th'!$E$4:$DV$4,EC$3,'Eng GLA 6th, 7th, 8th'!$E81:$DV81)))</f>
        <is>
          <t/>
        </is>
      </c>
      <c r="ED78" s="319" t="inlineStr">
        <f aca="false">IF($B78="","",IF(COUNTIFS('Eng GLA 6th, 7th, 8th'!$E$4:$DV$4,ED$3,'Eng GLA 6th, 7th, 8th'!$E81:$DV81,"&lt;&gt;")=0,"",SUMIF('Eng GLA 6th, 7th, 8th'!$E$4:$DV$4,ED$3,'Eng GLA 6th, 7th, 8th'!$E81:$DV81)))</f>
        <is>
          <t/>
        </is>
      </c>
      <c r="EE78" s="319" t="inlineStr">
        <f aca="false">IF($B78="","",IF(COUNTIFS('Eng GLA 6th, 7th, 8th'!$E$4:$DV$4,EE$3,'Eng GLA 6th, 7th, 8th'!$E81:$DV81,"&lt;&gt;")=0,"",SUMIF('Eng GLA 6th, 7th, 8th'!$E$4:$DV$4,EE$3,'Eng GLA 6th, 7th, 8th'!$E81:$DV81)))</f>
        <is>
          <t/>
        </is>
      </c>
      <c r="EF78" s="319" t="inlineStr">
        <f aca="false">IF($B78="","",IF(COUNTIFS('Eng GLA 6th, 7th, 8th'!$E$4:$DV$4,EF$3,'Eng GLA 6th, 7th, 8th'!$E81:$DV81,"&lt;&gt;")=0,"",SUMIF('Eng GLA 6th, 7th, 8th'!$E$4:$DV$4,EF$3,'Eng GLA 6th, 7th, 8th'!$E81:$DV81)))</f>
        <is>
          <t/>
        </is>
      </c>
      <c r="EG78" s="319" t="inlineStr">
        <f aca="false">IF($B78="","",IF(COUNTIFS('Eng GLA 6th, 7th, 8th'!$E$4:$DV$4,EG$3,'Eng GLA 6th, 7th, 8th'!$E81:$DV81,"&lt;&gt;")=0,"",SUMIF('Eng GLA 6th, 7th, 8th'!$E$4:$DV$4,EG$3,'Eng GLA 6th, 7th, 8th'!$E81:$DV81)))</f>
        <is>
          <t/>
        </is>
      </c>
      <c r="EH78" s="319" t="inlineStr">
        <f aca="false">IF($B78="","",IF(COUNTIFS('Eng GLA 6th, 7th, 8th'!$E$4:$DV$4,EH$3,'Eng GLA 6th, 7th, 8th'!$E81:$DV81,"&lt;&gt;")=0,"",SUMIF('Eng GLA 6th, 7th, 8th'!$E$4:$DV$4,EH$3,'Eng GLA 6th, 7th, 8th'!$E81:$DV81)))</f>
        <is>
          <t/>
        </is>
      </c>
      <c r="EI78" s="319" t="inlineStr">
        <f aca="false">IF($B78="","",IF(COUNTIFS('Eng GLA 6th, 7th, 8th'!$E$4:$DV$4,EI$3,'Eng GLA 6th, 7th, 8th'!$E81:$DV81,"&lt;&gt;")=0,"",SUMIF('Eng GLA 6th, 7th, 8th'!$E$4:$DV$4,EI$3,'Eng GLA 6th, 7th, 8th'!$E81:$DV81)))</f>
        <is>
          <t/>
        </is>
      </c>
      <c r="EJ78" s="322" t="inlineStr">
        <f aca="false">IF('Cover Sheet'!$AC$6="7th", 'Eng GLA 6th, 7th, 8th'!AQ81, "")</f>
        <is>
          <t/>
        </is>
      </c>
      <c r="EK78" s="319" t="inlineStr">
        <f aca="false">IF($B78="","",IF(COUNTIFS('Eng GLA 6th, 7th, 8th'!$E$4:$DV$4,EK$3,'Eng GLA 6th, 7th, 8th'!$E81:$DV81,"&lt;&gt;")=0,"",SUMIF('Eng GLA 6th, 7th, 8th'!$E$4:$DV$4,EK$3,'Eng GLA 6th, 7th, 8th'!$E81:$DV81)))</f>
        <is>
          <t/>
        </is>
      </c>
      <c r="EL78" s="319" t="inlineStr">
        <f aca="false">IF($B78="","",IF(COUNTIFS('Eng GLA 6th, 7th, 8th'!$E$4:$DV$4,EL$3,'Eng GLA 6th, 7th, 8th'!$E81:$DV81,"&lt;&gt;")=0,"",SUMIF('Eng GLA 6th, 7th, 8th'!$E$4:$DV$4,EL$3,'Eng GLA 6th, 7th, 8th'!$E81:$DV81)))</f>
        <is>
          <t/>
        </is>
      </c>
      <c r="EM78" s="319" t="inlineStr">
        <f aca="false">IF($B78="","",IF(COUNTIFS('Eng GLA 6th, 7th, 8th'!$E$4:$DV$4,EM$3,'Eng GLA 6th, 7th, 8th'!$E81:$DV81,"&lt;&gt;")=0,"",SUMIF('Eng GLA 6th, 7th, 8th'!$E$4:$DV$4,EM$3,'Eng GLA 6th, 7th, 8th'!$E81:$DV81)))</f>
        <is>
          <t/>
        </is>
      </c>
      <c r="EN78" s="319" t="inlineStr">
        <f aca="false">IF($B78="","",IF(COUNTIFS('Eng GLA 6th, 7th, 8th'!$E$4:$DV$4,EN$3,'Eng GLA 6th, 7th, 8th'!$E81:$DV81,"&lt;&gt;")=0,"",SUMIF('Eng GLA 6th, 7th, 8th'!$E$4:$DV$4,EN$3,'Eng GLA 6th, 7th, 8th'!$E81:$DV81)))</f>
        <is>
          <t/>
        </is>
      </c>
      <c r="EO78" s="319" t="inlineStr">
        <f aca="false">IF($B78="","",IF(COUNTIFS('Eng GLA 6th, 7th, 8th'!$E$4:$DV$4,EO$3,'Eng GLA 6th, 7th, 8th'!$E81:$DV81,"&lt;&gt;")=0,"",SUMIF('Eng GLA 6th, 7th, 8th'!$E$4:$DV$4,EO$3,'Eng GLA 6th, 7th, 8th'!$E81:$DV81)))</f>
        <is>
          <t/>
        </is>
      </c>
      <c r="EP78" s="319" t="inlineStr">
        <f aca="false">IF($B78="","",IF(COUNTIFS('Eng GLA 6th, 7th, 8th'!$E$4:$DV$4,EP$3,'Eng GLA 6th, 7th, 8th'!$E81:$DV81,"&lt;&gt;")=0,"",SUMIF('Eng GLA 6th, 7th, 8th'!$E$4:$DV$4,EP$3,'Eng GLA 6th, 7th, 8th'!$E81:$DV81)))</f>
        <is>
          <t/>
        </is>
      </c>
      <c r="EQ78" s="319" t="inlineStr">
        <f aca="false">IF($B78="","",IF(COUNTIFS('Eng GLA 6th, 7th, 8th'!$E$4:$DV$4,EQ$3,'Eng GLA 6th, 7th, 8th'!$E81:$DV81,"&lt;&gt;")=0,"",SUMIF('Eng GLA 6th, 7th, 8th'!$E$4:$DV$4,EQ$3,'Eng GLA 6th, 7th, 8th'!$E81:$DV81)))</f>
        <is>
          <t/>
        </is>
      </c>
      <c r="ER78" s="319" t="inlineStr">
        <f aca="false">IF($B78="","",IF(COUNTIFS('Eng GLA 6th, 7th, 8th'!$E$4:$DV$4,ER$3,'Eng GLA 6th, 7th, 8th'!$E81:$DV81,"&lt;&gt;")=0,"",SUMIF('Eng GLA 6th, 7th, 8th'!$E$4:$DV$4,ER$3,'Eng GLA 6th, 7th, 8th'!$E81:$DV81)))</f>
        <is>
          <t/>
        </is>
      </c>
      <c r="ES78" s="319" t="inlineStr">
        <f aca="false">IF($B78="","",IF(COUNTIFS('Eng GLA 6th, 7th, 8th'!$E$4:$DV$4,ES$3,'Eng GLA 6th, 7th, 8th'!$E81:$DV81,"&lt;&gt;")=0,"",SUMIF('Eng GLA 6th, 7th, 8th'!$E$4:$DV$4,ES$3,'Eng GLA 6th, 7th, 8th'!$E81:$DV81)))</f>
        <is>
          <t/>
        </is>
      </c>
      <c r="ET78" s="319" t="inlineStr">
        <f aca="false">IF($B78="","",IF(COUNTIFS('Eng GLA 6th, 7th, 8th'!$E$4:$DV$4,ET$3,'Eng GLA 6th, 7th, 8th'!$E81:$DV81,"&lt;&gt;")=0,"",SUMIF('Eng GLA 6th, 7th, 8th'!$E$4:$DV$4,ET$3,'Eng GLA 6th, 7th, 8th'!$E81:$DV81)))</f>
        <is>
          <t/>
        </is>
      </c>
      <c r="EU78" s="319" t="inlineStr">
        <f aca="false">IF($B78="","",IF(COUNTIFS('Eng GLA 6th, 7th, 8th'!$E$4:$DV$4,EU$3,'Eng GLA 6th, 7th, 8th'!$E81:$DV81,"&lt;&gt;")=0,"",SUMIF('Eng GLA 6th, 7th, 8th'!$E$4:$DV$4,EU$3,'Eng GLA 6th, 7th, 8th'!$E81:$DV81)))</f>
        <is>
          <t/>
        </is>
      </c>
      <c r="EV78" s="319" t="inlineStr">
        <f aca="false">IF($B78="","",IF(COUNTIFS('Eng GLA 6th, 7th, 8th'!$E$4:$DV$4,EV$3,'Eng GLA 6th, 7th, 8th'!$E81:$DV81,"&lt;&gt;")=0,"",SUMIF('Eng GLA 6th, 7th, 8th'!$E$4:$DV$4,EV$3,'Eng GLA 6th, 7th, 8th'!$E81:$DV81)))</f>
        <is>
          <t/>
        </is>
      </c>
      <c r="EW78" s="319" t="inlineStr">
        <f aca="false">IF($B78="","",IF(COUNTIFS('Eng GLA 6th, 7th, 8th'!$E$4:$DV$4,EW$3,'Eng GLA 6th, 7th, 8th'!$E81:$DV81,"&lt;&gt;")=0,"",SUMIF('Eng GLA 6th, 7th, 8th'!$E$4:$DV$4,EW$3,'Eng GLA 6th, 7th, 8th'!$E81:$DV81)))</f>
        <is>
          <t/>
        </is>
      </c>
      <c r="EX78" s="319" t="inlineStr">
        <f aca="false">IF($B78="","",IF(COUNTIFS('Eng GLA 6th, 7th, 8th'!$E$4:$DV$4,EX$3,'Eng GLA 6th, 7th, 8th'!$E81:$DV81,"&lt;&gt;")=0,"",SUMIF('Eng GLA 6th, 7th, 8th'!$E$4:$DV$4,EX$3,'Eng GLA 6th, 7th, 8th'!$E81:$DV81)))</f>
        <is>
          <t/>
        </is>
      </c>
      <c r="EY78" s="319" t="inlineStr">
        <f aca="false">IF($B78="","",IF(COUNTIFS('Eng GLA 6th, 7th, 8th'!$E$4:$DV$4,EY$3,'Eng GLA 6th, 7th, 8th'!$E81:$DV81,"&lt;&gt;")=0,"",SUMIF('Eng GLA 6th, 7th, 8th'!$E$4:$DV$4,EY$3,'Eng GLA 6th, 7th, 8th'!$E81:$DV81)))</f>
        <is>
          <t/>
        </is>
      </c>
      <c r="EZ78" s="322" t="inlineStr">
        <f aca="false">IF('Cover Sheet'!$AC$6="8th", 'Eng GLA 6th, 7th, 8th'!CG81, "")</f>
        <is>
          <t/>
        </is>
      </c>
      <c r="FA78" s="319" t="inlineStr">
        <f aca="false">IF($B78="","",IF(COUNTIFS('Eng GLA 6th, 7th, 8th'!$E$4:$DV$4,FA$3,'Eng GLA 6th, 7th, 8th'!$E81:$DV81,"&lt;&gt;")=0,"",SUMIF('Eng GLA 6th, 7th, 8th'!$E$4:$DV$4,FA$3,'Eng GLA 6th, 7th, 8th'!$E81:$DV81)))</f>
        <is>
          <t/>
        </is>
      </c>
      <c r="FB78" s="319" t="inlineStr">
        <f aca="false">IF($B78="","",IF(COUNTIFS('Eng GLA 6th, 7th, 8th'!$E$4:$DV$4,FB$3,'Eng GLA 6th, 7th, 8th'!$E81:$DV81,"&lt;&gt;")=0,"",SUMIF('Eng GLA 6th, 7th, 8th'!$E$4:$DV$4,FB$3,'Eng GLA 6th, 7th, 8th'!$E81:$DV81)))</f>
        <is>
          <t/>
        </is>
      </c>
      <c r="FC78" s="319" t="inlineStr">
        <f aca="false">IF($B78="","",IF(COUNTIFS('Eng GLA 6th, 7th, 8th'!$E$4:$DV$4,FC$3,'Eng GLA 6th, 7th, 8th'!$E81:$DV81,"&lt;&gt;")=0,"",SUMIF('Eng GLA 6th, 7th, 8th'!$E$4:$DV$4,FC$3,'Eng GLA 6th, 7th, 8th'!$E81:$DV81)))</f>
        <is>
          <t/>
        </is>
      </c>
      <c r="FD78" s="319" t="inlineStr">
        <f aca="false">IF($B78="","",IF(COUNTIFS('Eng GLA 6th, 7th, 8th'!$E$4:$DV$4,FD$3,'Eng GLA 6th, 7th, 8th'!$E81:$DV81,"&lt;&gt;")=0,"",SUMIF('Eng GLA 6th, 7th, 8th'!$E$4:$DV$4,FD$3,'Eng GLA 6th, 7th, 8th'!$E81:$DV81)))</f>
        <is>
          <t/>
        </is>
      </c>
      <c r="FE78" s="319" t="inlineStr">
        <f aca="false">IF($B78="","",IF(COUNTIFS('Eng GLA 6th, 7th, 8th'!$E$4:$DV$4,FE$3,'Eng GLA 6th, 7th, 8th'!$E81:$DV81,"&lt;&gt;")=0,"",SUMIF('Eng GLA 6th, 7th, 8th'!$E$4:$DV$4,FE$3,'Eng GLA 6th, 7th, 8th'!$E81:$DV81)))</f>
        <is>
          <t/>
        </is>
      </c>
      <c r="FF78" s="319" t="inlineStr">
        <f aca="false">IF($B78="","",IF(COUNTIFS('Eng GLA 6th, 7th, 8th'!$E$4:$DV$4,FF$3,'Eng GLA 6th, 7th, 8th'!$E81:$DV81,"&lt;&gt;")=0,"",SUMIF('Eng GLA 6th, 7th, 8th'!$E$4:$DV$4,FF$3,'Eng GLA 6th, 7th, 8th'!$E81:$DV81)))</f>
        <is>
          <t/>
        </is>
      </c>
      <c r="FG78" s="319" t="inlineStr">
        <f aca="false">IF($B78="","",IF(COUNTIFS('Eng GLA 6th, 7th, 8th'!$E$4:$DV$4,FG$3,'Eng GLA 6th, 7th, 8th'!$E81:$DV81,"&lt;&gt;")=0,"",SUMIF('Eng GLA 6th, 7th, 8th'!$E$4:$DV$4,FG$3,'Eng GLA 6th, 7th, 8th'!$E81:$DV81)))</f>
        <is>
          <t/>
        </is>
      </c>
      <c r="FH78" s="319" t="inlineStr">
        <f aca="false">IF($B78="","",IF(COUNTIFS('Eng GLA 6th, 7th, 8th'!$E$4:$DV$4,FH$3,'Eng GLA 6th, 7th, 8th'!$E81:$DV81,"&lt;&gt;")=0,"",SUMIF('Eng GLA 6th, 7th, 8th'!$E$4:$DV$4,FH$3,'Eng GLA 6th, 7th, 8th'!$E81:$DV81)))</f>
        <is>
          <t/>
        </is>
      </c>
      <c r="FI78" s="319" t="inlineStr">
        <f aca="false">IF($B78="","",IF(COUNTIFS('Eng GLA 6th, 7th, 8th'!$E$4:$DV$4,FI$3,'Eng GLA 6th, 7th, 8th'!$E81:$DV81,"&lt;&gt;")=0,"",SUMIF('Eng GLA 6th, 7th, 8th'!$E$4:$DV$4,FI$3,'Eng GLA 6th, 7th, 8th'!$E81:$DV81)))</f>
        <is>
          <t/>
        </is>
      </c>
      <c r="FJ78" s="319" t="inlineStr">
        <f aca="false">IF($B78="","",IF(COUNTIFS('Eng GLA 6th, 7th, 8th'!$E$4:$DV$4,FJ$3,'Eng GLA 6th, 7th, 8th'!$E81:$DV81,"&lt;&gt;")=0,"",SUMIF('Eng GLA 6th, 7th, 8th'!$E$4:$DV$4,FJ$3,'Eng GLA 6th, 7th, 8th'!$E81:$DV81)))</f>
        <is>
          <t/>
        </is>
      </c>
      <c r="FK78" s="319" t="inlineStr">
        <f aca="false">IF($B78="","",IF(COUNTIFS('Eng GLA 6th, 7th, 8th'!$E$4:$DV$4,FK$3,'Eng GLA 6th, 7th, 8th'!$E81:$DV81,"&lt;&gt;")=0,"",SUMIF('Eng GLA 6th, 7th, 8th'!$E$4:$DV$4,FK$3,'Eng GLA 6th, 7th, 8th'!$E81:$DV81)))</f>
        <is>
          <t/>
        </is>
      </c>
      <c r="FL78" s="319" t="inlineStr">
        <f aca="false">IF($B78="","",IF(COUNTIFS('Eng GLA 6th, 7th, 8th'!$E$4:$DV$4,FL$3,'Eng GLA 6th, 7th, 8th'!$E81:$DV81,"&lt;&gt;")=0,"",SUMIF('Eng GLA 6th, 7th, 8th'!$E$4:$DV$4,FL$3,'Eng GLA 6th, 7th, 8th'!$E81:$DV81)))</f>
        <is>
          <t/>
        </is>
      </c>
      <c r="FM78" s="319" t="inlineStr">
        <f aca="false">IF($B78="","",IF(COUNTIFS('Eng GLA 6th, 7th, 8th'!$E$4:$DV$4,FM$3,'Eng GLA 6th, 7th, 8th'!$E81:$DV81,"&lt;&gt;")=0,"",SUMIF('Eng GLA 6th, 7th, 8th'!$E$4:$DV$4,FM$3,'Eng GLA 6th, 7th, 8th'!$E81:$DV81)))</f>
        <is>
          <t/>
        </is>
      </c>
      <c r="FN78" s="319" t="inlineStr">
        <f aca="false">IF($B78="","",IF(COUNTIFS('Eng GLA 6th, 7th, 8th'!$E$4:$DV$4,FN$3,'Eng GLA 6th, 7th, 8th'!$E81:$DV81,"&lt;&gt;")=0,"",SUMIF('Eng GLA 6th, 7th, 8th'!$E$4:$DV$4,FN$3,'Eng GLA 6th, 7th, 8th'!$E81:$DV81)))</f>
        <is>
          <t/>
        </is>
      </c>
      <c r="FO78" s="319" t="inlineStr">
        <f aca="false">IF($B78="","",IF(COUNTIFS('Eng GLA 6th, 7th, 8th'!$E$4:$DV$4,FO$3,'Eng GLA 6th, 7th, 8th'!$E81:$DV81,"&lt;&gt;")=0,"",SUMIF('Eng GLA 6th, 7th, 8th'!$E$4:$DV$4,FO$3,'Eng GLA 6th, 7th, 8th'!$E81:$DV81)))</f>
        <is>
          <t/>
        </is>
      </c>
    </row>
    <row r="79" customFormat="false" ht="12.75" hidden="false" customHeight="true" outlineLevel="0" collapsed="false">
      <c r="A79" s="315" t="n">
        <v>75</v>
      </c>
      <c r="B79" s="315" t="inlineStr">
        <f aca="false">'English Scores- Leveled papers'!B81</f>
        <is>
          <t/>
        </is>
      </c>
      <c r="C79" s="315"/>
      <c r="D79" s="316" t="inlineStr">
        <f aca="false">IF(OR(B79="",H79="",'Cover Sheet'!E79=""),"",'Cover Sheet'!E79)</f>
        <is>
          <t/>
        </is>
      </c>
      <c r="E79" s="316" t="inlineStr">
        <f aca="false">IF(OR(B79="",H79="",'Cover Sheet'!F79=""),"",'Cover Sheet'!F79)</f>
        <is>
          <t/>
        </is>
      </c>
      <c r="F79" s="316" t="inlineStr">
        <f aca="false">IF(OR(B79="",H79="",'Cover Sheet'!H79=""),"",'Cover Sheet'!H79)</f>
        <is>
          <t/>
        </is>
      </c>
      <c r="G79" s="316"/>
      <c r="H79" s="316" t="inlineStr">
        <f aca="false">IF(OR(B79="",COUNT('English Scores- Leveled papers'!H81:KM81)=0),"",IF((AND(AB79&gt;=(70/100),AB79&lt;1.1)),9,IF((AND(AA79&gt;=(70/100),AA79&lt;1.1)),8,IF((AND(Z79&gt;=(70/100),Z79&lt;1.1)),7,IF((AND(Y79&gt;=(70/100),Y79&lt;1.1)),6,IF(AND(X79&gt;=0.7,X79&lt;1.1),5.5,IF(AND(W79&gt;=0.7,W79&lt;1.1),5,IF(AND(V79&gt;=0.7,V79&lt;1.1),4.5,IF(AND(U79&gt;=0.7,U79&lt;1.1),4,IF(AND(T79&gt;=0.7,T79&lt;1.1),3.5,IF(AND(S79&gt;=0.7,S79&lt;1.1),3,IF(AND(R79&gt;=0.7,R79&lt;1.1),2.5,IF(AND(Q79&gt;=0.7,Q79&lt;1.1),2,IF(AND(P79&gt;=0.7,P79&lt;1.1),1.5,IF(AND(O79&gt;=0.7,O79&lt;1.1),1,IF(AND(N79&gt;=0.7,N79&lt;1.1),0.5,IF(AND(M79&gt;=0.7,M79&lt;1.1),0.2,IF(AND(L79&gt;=0.7,L79&lt;1.1),0,IF(COUNT('English Scores- Leveled papers'!H81:M81)=0,"",-0.5)))))))))))))))))))</f>
        <is>
          <t/>
        </is>
      </c>
      <c r="I79" s="317" t="str">
        <f aca="false">IFERROR(IF(OR(B79="",H79=""),"",IF((AND(AB79&gt;=(70/100),AB79&lt;1.1)),AB79,IF(AND((AA79)&gt;=(70/100),AA79&lt;1.1),AA79,IF((AND((Z79)&gt;=(70/100),Z79&lt;1.1)),Z79,IF(AND((Y79)&gt;=(70/100),Y79&lt;1.1),Y79,IF(AND(X79&gt;=0.7,X79&lt;1.1),X79,IF(AND((W79)&gt;=0.7,W79&lt;1.1),W79,IF(AND((V79)&gt;=0.7,V79&lt;1.1),V79,IF(AND((U79)&gt;=0.7,U79&lt;1.1),U79,IF(AND((T79)&gt;=0.7,T79&lt;1.1),T79,IF(AND((S79)&gt;=0.7,S79&lt;1.1),S79,IF(AND((R79)&gt;=0.7,R79&lt;1.1),R79,IF(AND((Q79)&gt;=0.7,Q79&lt;1.1),Q79,IF(AND((P79)&gt;=0.7,P79&lt;1.1),P79,IF(AND((O79)&gt;=0.7,O79&lt;1.1),O79,IF(AND((N79)&gt;=0.7,N79&lt;1.1),N79,IF(AND((M79)&gt;=0.7,M79&lt;1.1),M79,IF(AND((L79)&gt;=0.7,L79&lt;1.1),L79,L79)))))))))))))))))),"")</f>
        <v/>
      </c>
      <c r="J79" s="317" t="str">
        <f aca="false">IF((OR(B79="",H79="")),"",IF(AND((AB79)&gt;=(70/100),AB79&lt;1.1),"",IF((AND((AA79)&gt;=(70/100),AA79&lt;1.1)),AB79,IF((AND((Z79)&gt;=(70/100),Z79&lt;1.1)),AA79,IF((AND((Y79)&gt;=(70/100),Y79&lt;1.1)),Z79,IF(AND((X79)&gt;=0.7,X79&lt;1.1),Y79,IF(AND((W79)&gt;=0.7,W79&lt;1.1),X79,IF(AND((V79)&gt;=0.7,V79&lt;1.1),W79,IF(AND((U79)&gt;=0.7,U79&lt;1.1),V79,IF(AND((T79)&gt;=0.7,T79&lt;1.1),U79,IF(AND((S79)&gt;=0.7,S79&lt;1.1),T79,IF(AND((R79)&gt;=0.7,R79&lt;1.1),S79,IF(AND((Q79)&gt;=0.7,Q79&lt;1.1),R79,IF(AND((P79)&gt;=0.7,P79&lt;1.1),Q79,IF(AND((O79)&gt;=0.7,O79&lt;1.1),P79,IF(AND((N79)&gt;=0.7,N79&lt;1.1),O79,IF(AND((M79)&gt;=0.7,M79&lt;1.1),N79,IF(AND((L79)&gt;=0.7,L79&lt;1.1),M79,""))))))))))))))))))</f>
        <v/>
      </c>
      <c r="K79" s="317" t="str">
        <f aca="false">IF((OR(B79="",H79="")),"",IF(AND((AB79)&gt;=(70/100),AB79&lt;1.1),AA79,IF((AND((AA79)&gt;=(70/100),AA79&lt;1.1)),Z79,IF((AND((Z79)&gt;=(70/100),Z79&lt;1.1)),Y79,IF((AND((Y79)&gt;=(70/100),Y79&lt;1.1)),X79,IF(AND((X79)&gt;=0.7,X79&lt;1.1),W79,IF(AND((W79)&gt;=0.7,W79&lt;1.1),V79,IF(AND((V79)&gt;=0.7,V79&lt;1.1),U79,IF(AND((U79)&gt;=0.7,U79&lt;1.1),T79,IF(AND((T79)&gt;=0.7,T79&lt;1.1),S79,IF(AND((S79)&gt;=0.7,S79&lt;1.1),R79,IF(AND((R79)&gt;=0.7,R79&lt;1.1),Q79,IF(AND((Q79)&gt;=0.7,Q79&lt;1.1),P79,IF(AND((P79)&gt;=0.7,P79&lt;1.1),O79,IF(AND((O79)&gt;=0.7,O79&lt;1.1),N79,IF(AND((N79)&gt;=0.7,N79&lt;1.1),M79,IF(AND((M79)&gt;=0.7,M79&lt;1.1),L79,IF(AND((L79)&gt;=0.7,L79&lt;1.1),"",""))))))))))))))))))</f>
        <v/>
      </c>
      <c r="L79" s="318" t="str">
        <f aca="false">IFERROR(IF((B79=""),"",(IF(COUNT(AC79:AG79)=0,"",ROUND(SUM(AC79:AG79)/SUM($AC$2:$AG$2),1)))),"")</f>
        <v/>
      </c>
      <c r="M79" s="318" t="str">
        <f aca="false">IFERROR(IF((B79=""),"",(IF(COUNT(AH79:AL79)=0,"",ROUND(SUM(AH79:AL79)/SUM($AH$2:$AL$2),1)))),"")</f>
        <v/>
      </c>
      <c r="N79" s="318" t="str">
        <f aca="false">IFERROR(IF((B79=""),"",(IF(COUNT(AM79:AQ79)=0,"",ROUND(SUM(AM79:AQ79)/SUM($AM$2:$AQ$2),1)))),"")</f>
        <v/>
      </c>
      <c r="O79" s="318" t="str">
        <f aca="false">IFERROR(IF((B79=""),"",(IF(COUNT(AR79:AV79)=0,"",ROUND(SUM(AR79:AV79)/SUM($AR$2:$AV$2),1)))),"")</f>
        <v/>
      </c>
      <c r="P79" s="318" t="str">
        <f aca="false">IFERROR(IF((B79=""),"",(IF(COUNT(AX79:BB79)=0,"",ROUND(SUM(AX79:BB79)/SUM($AX$2:$BB$2),1)))),"")</f>
        <v/>
      </c>
      <c r="Q79" s="318" t="str">
        <f aca="false">IFERROR(IF((B79=""),"",(IF(COUNT(BD79:BJ79)=0,"",ROUND(SUM(BD79:BJ79)/SUM($BD$2:$BJ$2),1)))),0)</f>
        <v/>
      </c>
      <c r="R79" s="318" t="str">
        <f aca="false">IFERROR(IF((B79=""),"",(IF(COUNT(BL79:BS79)=0,"",ROUND(SUM(BL79:BR79)/SUM($BL$2:$BR$2),1)))),0)</f>
        <v/>
      </c>
      <c r="S79" s="318" t="str">
        <f aca="false">IFERROR(IF((B79=""),"",(IF(COUNT(BT79:CB79)=0,"",ROUND(SUM(BT79:CA79)/SUM($BT$2:$CA$2),1)))),0)</f>
        <v/>
      </c>
      <c r="T79" s="318" t="str">
        <f aca="false">IFERROR(IF((B79=""),"",(IF(COUNT(CC79:CJ79)=0,"",ROUND(SUM(CC79:CI79)/SUM($CC$2:$CI$2),1)))),0)</f>
        <v/>
      </c>
      <c r="U79" s="318" t="str">
        <f aca="false">IFERROR(IF((B79=""),"",(IF(COUNT(CK79:CQ79)=0,"",ROUND(SUM(CK79:CQ79)/SUM($CK$2:$CQ$2),1)))),0)</f>
        <v/>
      </c>
      <c r="V79" s="318" t="str">
        <f aca="false">IFERROR(IF((B79=""),"",(IF(COUNT(CS79:CY79)=0,"",ROUND(SUM(CS79:CY79)/SUM($CS$2:$CY$2),1)))),0)</f>
        <v/>
      </c>
      <c r="W79" s="318" t="str">
        <f aca="false">IFERROR(IF((B79=""),"",(IF(COUNT(DA79:DI79)=0,"",ROUND(SUM(DA79:DI79)/SUM($DA$2:$DI$2),1)))),0)</f>
        <v/>
      </c>
      <c r="X79" s="318" t="str">
        <f aca="false">IFERROR(IF((B79=""),"",(IF(COUNT(DK79:DP79)=0,"",ROUND(SUM(DK79:DP79)/SUM($DK$2:$DP$2),1)))),0)</f>
        <v/>
      </c>
      <c r="Y79" s="318"/>
      <c r="Z79" s="318"/>
      <c r="AA79" s="318"/>
      <c r="AB79" s="318"/>
      <c r="AC79" s="319" t="inlineStr">
        <f aca="false">IF($B79="","",IF(COUNTIFS('English Scores- Leveled papers'!$H$4:$KM$4,AC$3,'English Scores- Leveled papers'!$H81:$KM81,"&lt;&gt;")=0,"",SUMIF('English Scores- Leveled papers'!$H$4:$KM$4,AC$3,'English Scores- Leveled papers'!$H81:$KM81)))</f>
        <is>
          <t/>
        </is>
      </c>
      <c r="AD79" s="319" t="inlineStr">
        <f aca="false">IF($B79="","",IF(COUNTIFS('English Scores- Leveled papers'!$H$4:$KM$4,AD$3,'English Scores- Leveled papers'!$H81:$KM81,"&lt;&gt;")=0,"",SUMIF('English Scores- Leveled papers'!$H$4:$KM$4,AD$3,'English Scores- Leveled papers'!$H81:$KM81)))</f>
        <is>
          <t/>
        </is>
      </c>
      <c r="AE79" s="319" t="inlineStr">
        <f aca="false">IF($B79="","",IF(COUNTIFS('English Scores- Leveled papers'!$H$4:$KM$4,AE$3,'English Scores- Leveled papers'!$H81:$KM81,"&lt;&gt;")=0,"",SUMIF('English Scores- Leveled papers'!$H$4:$KM$4,AE$3,'English Scores- Leveled papers'!$H81:$KM81)))</f>
        <is>
          <t/>
        </is>
      </c>
      <c r="AF79" s="319" t="inlineStr">
        <f aca="false">IF($B79="","",IF(COUNTIFS('English Scores- Leveled papers'!$H$4:$KM$4,AF$3,'English Scores- Leveled papers'!$H81:$KM81,"&lt;&gt;")=0,"",SUMIF('English Scores- Leveled papers'!$H$4:$KM$4,AF$3,'English Scores- Leveled papers'!$H81:$KM81)))</f>
        <is>
          <t/>
        </is>
      </c>
      <c r="AG79" s="319" t="inlineStr">
        <f aca="false">IF($B79="","",IF(COUNTIFS('English Scores- Leveled papers'!$H$4:$KM$4,AG$3,'English Scores- Leveled papers'!$H81:$KM81,"&lt;&gt;")=0,"",SUMIF('English Scores- Leveled papers'!$H$4:$KM$4,AG$3,'English Scores- Leveled papers'!$H81:$KM81)))</f>
        <is>
          <t/>
        </is>
      </c>
      <c r="AH79" s="319" t="inlineStr">
        <f aca="false">IF($B79="","",IF(COUNTIFS('English Scores- Leveled papers'!$H$4:$KM$4,AH$3,'English Scores- Leveled papers'!$H81:$KM81,"&lt;&gt;")=0,"",SUMIF('English Scores- Leveled papers'!$H$4:$KM$4,AH$3,'English Scores- Leveled papers'!$H81:$KM81)))</f>
        <is>
          <t/>
        </is>
      </c>
      <c r="AI79" s="319" t="inlineStr">
        <f aca="false">IF($B79="","",IF(COUNTIFS('English Scores- Leveled papers'!$H$4:$KM$4,AI$3,'English Scores- Leveled papers'!$H81:$KM81,"&lt;&gt;")=0,"",SUMIF('English Scores- Leveled papers'!$H$4:$KM$4,AI$3,'English Scores- Leveled papers'!$H81:$KM81)))</f>
        <is>
          <t/>
        </is>
      </c>
      <c r="AJ79" s="319" t="inlineStr">
        <f aca="false">IF($B79="","",IF(COUNTIFS('English Scores- Leveled papers'!$H$4:$KM$4,AJ$3,'English Scores- Leveled papers'!$H81:$KM81,"&lt;&gt;")=0,"",SUMIF('English Scores- Leveled papers'!$H$4:$KM$4,AJ$3,'English Scores- Leveled papers'!$H81:$KM81)))</f>
        <is>
          <t/>
        </is>
      </c>
      <c r="AK79" s="319" t="inlineStr">
        <f aca="false">IF($B79="","",IF(COUNTIFS('English Scores- Leveled papers'!$H$4:$KM$4,AK$3,'English Scores- Leveled papers'!$H81:$KM81,"&lt;&gt;")=0,"",SUMIF('English Scores- Leveled papers'!$H$4:$KM$4,AK$3,'English Scores- Leveled papers'!$H81:$KM81)))</f>
        <is>
          <t/>
        </is>
      </c>
      <c r="AL79" s="319" t="inlineStr">
        <f aca="false">IF($B79="","",IF(COUNTIFS('English Scores- Leveled papers'!$H$4:$KM$4,AL$3,'English Scores- Leveled papers'!$H81:$KM81,"&lt;&gt;")=0,"",SUMIF('English Scores- Leveled papers'!$H$4:$KM$4,AL$3,'English Scores- Leveled papers'!$H81:$KM81)))</f>
        <is>
          <t/>
        </is>
      </c>
      <c r="AM79" s="319" t="inlineStr">
        <f aca="false">IF($B79="","",IF(COUNTIFS('English Scores- Leveled papers'!$H$4:$KM$4,AM$3,'English Scores- Leveled papers'!$H81:$KM81,"&lt;&gt;")=0,"",SUMIF('English Scores- Leveled papers'!$H$4:$KM$4,AM$3,'English Scores- Leveled papers'!$H81:$KM81)))</f>
        <is>
          <t/>
        </is>
      </c>
      <c r="AN79" s="319" t="inlineStr">
        <f aca="false">IF($B79="","",IF(COUNTIFS('English Scores- Leveled papers'!$H$4:$KM$4,AN$3,'English Scores- Leveled papers'!$H81:$KM81,"&lt;&gt;")=0,"",SUMIF('English Scores- Leveled papers'!$H$4:$KM$4,AN$3,'English Scores- Leveled papers'!$H81:$KM81)))</f>
        <is>
          <t/>
        </is>
      </c>
      <c r="AO79" s="319" t="inlineStr">
        <f aca="false">IF($B79="","",IF(COUNTIFS('English Scores- Leveled papers'!$H$4:$KM$4,AO$3,'English Scores- Leveled papers'!$H81:$KM81,"&lt;&gt;")=0,"",SUMIF('English Scores- Leveled papers'!$H$4:$KM$4,AO$3,'English Scores- Leveled papers'!$H81:$KM81)))</f>
        <is>
          <t/>
        </is>
      </c>
      <c r="AP79" s="319" t="inlineStr">
        <f aca="false">IF($B79="","",IF(COUNTIFS('English Scores- Leveled papers'!$H$4:$KM$4,AP$3,'English Scores- Leveled papers'!$H81:$KM81,"&lt;&gt;")=0,"",SUMIF('English Scores- Leveled papers'!$H$4:$KM$4,AP$3,'English Scores- Leveled papers'!$H81:$KM81)))</f>
        <is>
          <t/>
        </is>
      </c>
      <c r="AQ79" s="319" t="inlineStr">
        <f aca="false">IF($B79="","",IF(COUNTIFS('English Scores- Leveled papers'!$H$4:$KM$4,AQ$3,'English Scores- Leveled papers'!$H81:$KM81,"&lt;&gt;")=0,"",SUMIF('English Scores- Leveled papers'!$H$4:$KM$4,AQ$3,'English Scores- Leveled papers'!$H81:$KM81)))</f>
        <is>
          <t/>
        </is>
      </c>
      <c r="AR79" s="319" t="inlineStr">
        <f aca="false">IF($B79="","",IF(COUNTIFS('English Scores- Leveled papers'!$H$4:$KM$4,AR$3,'English Scores- Leveled papers'!$H81:$KM81,"&lt;&gt;")=0,"",SUMIF('English Scores- Leveled papers'!$H$4:$KM$4,AR$3,'English Scores- Leveled papers'!$H81:$KM81)))</f>
        <is>
          <t/>
        </is>
      </c>
      <c r="AS79" s="319" t="inlineStr">
        <f aca="false">IF($B79="","",IF(COUNTIFS('English Scores- Leveled papers'!$H$4:$KM$4,AS$3,'English Scores- Leveled papers'!$H81:$KM81,"&lt;&gt;")=0,"",SUMIF('English Scores- Leveled papers'!$H$4:$KM$4,AS$3,'English Scores- Leveled papers'!$H81:$KM81)))</f>
        <is>
          <t/>
        </is>
      </c>
      <c r="AT79" s="319" t="inlineStr">
        <f aca="false">IF($B79="","",IF(COUNTIFS('English Scores- Leveled papers'!$H$4:$KM$4,AT$3,'English Scores- Leveled papers'!$H81:$KM81,"&lt;&gt;")=0,"",SUMIF('English Scores- Leveled papers'!$H$4:$KM$4,AT$3,'English Scores- Leveled papers'!$H81:$KM81)))</f>
        <is>
          <t/>
        </is>
      </c>
      <c r="AU79" s="319" t="inlineStr">
        <f aca="false">IF($B79="","",IF(COUNTIFS('English Scores- Leveled papers'!$H$4:$KM$4,AU$3,'English Scores- Leveled papers'!$H81:$KM81,"&lt;&gt;")=0,"",SUMIF('English Scores- Leveled papers'!$H$4:$KM$4,AU$3,'English Scores- Leveled papers'!$H81:$KM81)))</f>
        <is>
          <t/>
        </is>
      </c>
      <c r="AV79" s="319" t="inlineStr">
        <f aca="false">IF($B79="","",IF(COUNTIFS('English Scores- Leveled papers'!$H$4:$KM$4,AV$3,'English Scores- Leveled papers'!$H81:$KM81,"&lt;&gt;")=0,"",SUMIF('English Scores- Leveled papers'!$H$4:$KM$4,AV$3,'English Scores- Leveled papers'!$H81:$KM81)))</f>
        <is>
          <t/>
        </is>
      </c>
      <c r="AW79" s="319" t="inlineStr">
        <f aca="false">IF($B79="","",IF(COUNTIFS('English Scores- Leveled papers'!$H$4:$KM$4,AW$3,'English Scores- Leveled papers'!$H81:$KM81,"&lt;&gt;")=0,"",SUMIF('English Scores- Leveled papers'!$H$4:$KM$4,AW$3,'English Scores- Leveled papers'!$H81:$KM81)))</f>
        <is>
          <t/>
        </is>
      </c>
      <c r="AX79" s="319" t="inlineStr">
        <f aca="false">IF($B79="","",IF(COUNTIFS('English Scores- Leveled papers'!$H$4:$KM$4,AX$3,'English Scores- Leveled papers'!$H81:$KM81,"&lt;&gt;")=0,"",SUMIF('English Scores- Leveled papers'!$H$4:$KM$4,AX$3,'English Scores- Leveled papers'!$H81:$KM81)))</f>
        <is>
          <t/>
        </is>
      </c>
      <c r="AY79" s="319" t="inlineStr">
        <f aca="false">IF($B79="","",IF(COUNTIFS('English Scores- Leveled papers'!$H$4:$KM$4,AY$3,'English Scores- Leveled papers'!$H81:$KM81,"&lt;&gt;")=0,"",SUMIF('English Scores- Leveled papers'!$H$4:$KM$4,AY$3,'English Scores- Leveled papers'!$H81:$KM81)))</f>
        <is>
          <t/>
        </is>
      </c>
      <c r="AZ79" s="319" t="inlineStr">
        <f aca="false">IF($B79="","",IF(COUNTIFS('English Scores- Leveled papers'!$H$4:$KM$4,AZ$3,'English Scores- Leveled papers'!$H81:$KM81,"&lt;&gt;")=0,"",SUMIF('English Scores- Leveled papers'!$H$4:$KM$4,AZ$3,'English Scores- Leveled papers'!$H81:$KM81)))</f>
        <is>
          <t/>
        </is>
      </c>
      <c r="BA79" s="319" t="inlineStr">
        <f aca="false">IF($B79="","",IF(COUNTIFS('English Scores- Leveled papers'!$H$4:$KM$4,BA$3,'English Scores- Leveled papers'!$H81:$KM81,"&lt;&gt;")=0,"",SUMIF('English Scores- Leveled papers'!$H$4:$KM$4,BA$3,'English Scores- Leveled papers'!$H81:$KM81)))</f>
        <is>
          <t/>
        </is>
      </c>
      <c r="BB79" s="319" t="inlineStr">
        <f aca="false">IF($B79="","",IF(COUNTIFS('English Scores- Leveled papers'!$H$4:$KM$4,BB$3,'English Scores- Leveled papers'!$H81:$KM81,"&lt;&gt;")=0,"",SUMIF('English Scores- Leveled papers'!$H$4:$KM$4,BB$3,'English Scores- Leveled papers'!$H81:$KM81)))</f>
        <is>
          <t/>
        </is>
      </c>
      <c r="BC79" s="319" t="inlineStr">
        <f aca="false">IF($B79="","",IF(COUNTIFS('English Scores- Leveled papers'!$H$4:$KM$4,BC$3,'English Scores- Leveled papers'!$H81:$KM81,"&lt;&gt;")=0,"",SUMIF('English Scores- Leveled papers'!$H$4:$KM$4,BC$3,'English Scores- Leveled papers'!$H81:$KM81)))</f>
        <is>
          <t/>
        </is>
      </c>
      <c r="BD79" s="319" t="inlineStr">
        <f aca="false">IF($B79="","",IF(COUNTIFS('English Scores- Leveled papers'!$H$4:$KM$4,BD$3,'English Scores- Leveled papers'!$H81:$KM81,"&lt;&gt;")=0,"",SUMIF('English Scores- Leveled papers'!$H$4:$KM$4,BD$3,'English Scores- Leveled papers'!$H81:$KM81)))</f>
        <is>
          <t/>
        </is>
      </c>
      <c r="BE79" s="319" t="inlineStr">
        <f aca="false">IF($B79="","",IF(COUNTIFS('English Scores- Leveled papers'!$H$4:$KM$4,BE$3,'English Scores- Leveled papers'!$H81:$KM81,"&lt;&gt;")=0,"",SUMIF('English Scores- Leveled papers'!$H$4:$KM$4,BE$3,'English Scores- Leveled papers'!$H81:$KM81)))</f>
        <is>
          <t/>
        </is>
      </c>
      <c r="BF79" s="319" t="inlineStr">
        <f aca="false">IF($B79="","",IF(COUNTIFS('English Scores- Leveled papers'!$H$4:$KM$4,BF$3,'English Scores- Leveled papers'!$H81:$KM81,"&lt;&gt;")=0,"",SUMIF('English Scores- Leveled papers'!$H$4:$KM$4,BF$3,'English Scores- Leveled papers'!$H81:$KM81)))</f>
        <is>
          <t/>
        </is>
      </c>
      <c r="BG79" s="319" t="inlineStr">
        <f aca="false">IF($B79="","",IF(COUNTIFS('English Scores- Leveled papers'!$H$4:$KM$4,BG$3,'English Scores- Leveled papers'!$H81:$KM81,"&lt;&gt;")=0,"",SUMIF('English Scores- Leveled papers'!$H$4:$KM$4,BG$3,'English Scores- Leveled papers'!$H81:$KM81)))</f>
        <is>
          <t/>
        </is>
      </c>
      <c r="BH79" s="319" t="inlineStr">
        <f aca="false">IF($B79="","",IF(COUNTIFS('English Scores- Leveled papers'!$H$4:$KM$4,BH$3,'English Scores- Leveled papers'!$H81:$KM81,"&lt;&gt;")=0,"",SUMIF('English Scores- Leveled papers'!$H$4:$KM$4,BH$3,'English Scores- Leveled papers'!$H81:$KM81)))</f>
        <is>
          <t/>
        </is>
      </c>
      <c r="BI79" s="319" t="inlineStr">
        <f aca="false">IF($B79="","",IF(COUNTIFS('English Scores- Leveled papers'!$H$4:$KM$4,BI$3,'English Scores- Leveled papers'!$H81:$KM81,"&lt;&gt;")=0,"",SUMIF('English Scores- Leveled papers'!$H$4:$KM$4,BI$3,'English Scores- Leveled papers'!$H81:$KM81)))</f>
        <is>
          <t/>
        </is>
      </c>
      <c r="BJ79" s="319" t="inlineStr">
        <f aca="false">IF($B79="","",IF(COUNTIFS('English Scores- Leveled papers'!$H$4:$KM$4,BJ$3,'English Scores- Leveled papers'!$H81:$KM81,"&lt;&gt;")=0,"",SUMIF('English Scores- Leveled papers'!$H$4:$KM$4,BJ$3,'English Scores- Leveled papers'!$H81:$KM81)))</f>
        <is>
          <t/>
        </is>
      </c>
      <c r="BK79" s="319" t="inlineStr">
        <f aca="false">IF($B79="","",IF(COUNTIFS('English Scores- Leveled papers'!$H$4:$KM$4,BK$3,'English Scores- Leveled papers'!$H81:$KM81,"&lt;&gt;")=0,"",SUMIF('English Scores- Leveled papers'!$H$4:$KM$4,BK$3,'English Scores- Leveled papers'!$H81:$KM81)))</f>
        <is>
          <t/>
        </is>
      </c>
      <c r="BL79" s="319" t="inlineStr">
        <f aca="false">IF($B79="","",IF(COUNTIFS('English Scores- Leveled papers'!$H$4:$KM$4,BL$3,'English Scores- Leveled papers'!$H81:$KM81,"&lt;&gt;")=0,"",SUMIF('English Scores- Leveled papers'!$H$4:$KM$4,BL$3,'English Scores- Leveled papers'!$H81:$KM81)))</f>
        <is>
          <t/>
        </is>
      </c>
      <c r="BM79" s="319" t="inlineStr">
        <f aca="false">IF($B79="","",IF(COUNTIFS('English Scores- Leveled papers'!$H$4:$KM$4,BM$3,'English Scores- Leveled papers'!$H81:$KM81,"&lt;&gt;")=0,"",SUMIF('English Scores- Leveled papers'!$H$4:$KM$4,BM$3,'English Scores- Leveled papers'!$H81:$KM81)))</f>
        <is>
          <t/>
        </is>
      </c>
      <c r="BN79" s="319" t="inlineStr">
        <f aca="false">IF($B79="","",IF(COUNTIFS('English Scores- Leveled papers'!$H$4:$KM$4,BN$3,'English Scores- Leveled papers'!$H81:$KM81,"&lt;&gt;")=0,"",SUMIF('English Scores- Leveled papers'!$H$4:$KM$4,BN$3,'English Scores- Leveled papers'!$H81:$KM81)))</f>
        <is>
          <t/>
        </is>
      </c>
      <c r="BO79" s="319" t="inlineStr">
        <f aca="false">IF($B79="","",IF(COUNTIFS('English Scores- Leveled papers'!$H$4:$KM$4,BO$3,'English Scores- Leveled papers'!$H81:$KM81,"&lt;&gt;")=0,"",SUMIF('English Scores- Leveled papers'!$H$4:$KM$4,BO$3,'English Scores- Leveled papers'!$H81:$KM81)))</f>
        <is>
          <t/>
        </is>
      </c>
      <c r="BP79" s="319" t="inlineStr">
        <f aca="false">IF($B79="","",IF(COUNTIFS('English Scores- Leveled papers'!$H$4:$KM$4,BP$3,'English Scores- Leveled papers'!$H81:$KM81,"&lt;&gt;")=0,"",SUMIF('English Scores- Leveled papers'!$H$4:$KM$4,BP$3,'English Scores- Leveled papers'!$H81:$KM81)))</f>
        <is>
          <t/>
        </is>
      </c>
      <c r="BQ79" s="319" t="inlineStr">
        <f aca="false">IF($B79="","",IF(COUNTIFS('English Scores- Leveled papers'!$H$4:$KM$4,BQ$3,'English Scores- Leveled papers'!$H81:$KM81,"&lt;&gt;")=0,"",SUMIF('English Scores- Leveled papers'!$H$4:$KM$4,BQ$3,'English Scores- Leveled papers'!$H81:$KM81)))</f>
        <is>
          <t/>
        </is>
      </c>
      <c r="BR79" s="319" t="inlineStr">
        <f aca="false">IF($B79="","",IF(COUNTIFS('English Scores- Leveled papers'!$H$4:$KM$4,BR$3,'English Scores- Leveled papers'!$H81:$KM81,"&lt;&gt;")=0,"",SUMIF('English Scores- Leveled papers'!$H$4:$KM$4,BR$3,'English Scores- Leveled papers'!$H81:$KM81)))</f>
        <is>
          <t/>
        </is>
      </c>
      <c r="BS79" s="319" t="inlineStr">
        <f aca="false">IF($B79="","",IF(COUNTIFS('English Scores- Leveled papers'!$H$4:$KM$4,BS$3,'English Scores- Leveled papers'!$H81:$KM81,"&lt;&gt;")=0,"",SUMIF('English Scores- Leveled papers'!$H$4:$KM$4,BS$3,'English Scores- Leveled papers'!$H81:$KM81)))</f>
        <is>
          <t/>
        </is>
      </c>
      <c r="BT79" s="319" t="inlineStr">
        <f aca="false">IF($B79="","",IF(COUNTIFS('English Scores- Leveled papers'!$H$4:$KM$4,BT$3,'English Scores- Leveled papers'!$H81:$KM81,"&lt;&gt;")=0,"",SUMIF('English Scores- Leveled papers'!$H$4:$KM$4,BT$3,'English Scores- Leveled papers'!$H81:$KM81)))</f>
        <is>
          <t/>
        </is>
      </c>
      <c r="BU79" s="319" t="inlineStr">
        <f aca="false">IF($B79="","",IF(COUNTIFS('English Scores- Leveled papers'!$H$4:$KM$4,BU$3,'English Scores- Leveled papers'!$H81:$KM81,"&lt;&gt;")=0,"",SUMIF('English Scores- Leveled papers'!$H$4:$KM$4,BU$3,'English Scores- Leveled papers'!$H81:$KM81)))</f>
        <is>
          <t/>
        </is>
      </c>
      <c r="BV79" s="319" t="inlineStr">
        <f aca="false">IF($B79="","",IF(COUNTIFS('English Scores- Leveled papers'!$H$4:$KM$4,BV$3,'English Scores- Leveled papers'!$H81:$KM81,"&lt;&gt;")=0,"",SUMIF('English Scores- Leveled papers'!$H$4:$KM$4,BV$3,'English Scores- Leveled papers'!$H81:$KM81)))</f>
        <is>
          <t/>
        </is>
      </c>
      <c r="BW79" s="319" t="inlineStr">
        <f aca="false">IF($B79="","",IF(COUNTIFS('English Scores- Leveled papers'!$H$4:$KM$4,BW$3,'English Scores- Leveled papers'!$H81:$KM81,"&lt;&gt;")=0,"",SUMIF('English Scores- Leveled papers'!$H$4:$KM$4,BW$3,'English Scores- Leveled papers'!$H81:$KM81)))</f>
        <is>
          <t/>
        </is>
      </c>
      <c r="BX79" s="319" t="inlineStr">
        <f aca="false">IF($B79="","",IF(COUNTIFS('English Scores- Leveled papers'!$H$4:$KM$4,BX$3,'English Scores- Leveled papers'!$H81:$KM81,"&lt;&gt;")=0,"",SUMIF('English Scores- Leveled papers'!$H$4:$KM$4,BX$3,'English Scores- Leveled papers'!$H81:$KM81)))</f>
        <is>
          <t/>
        </is>
      </c>
      <c r="BY79" s="319" t="inlineStr">
        <f aca="false">IF($B79="","",IF(COUNTIFS('English Scores- Leveled papers'!$H$4:$KM$4,BY$3,'English Scores- Leveled papers'!$H81:$KM81,"&lt;&gt;")=0,"",SUMIF('English Scores- Leveled papers'!$H$4:$KM$4,BY$3,'English Scores- Leveled papers'!$H81:$KM81)))</f>
        <is>
          <t/>
        </is>
      </c>
      <c r="BZ79" s="319" t="inlineStr">
        <f aca="false">IF($B79="","",IF(COUNTIFS('English Scores- Leveled papers'!$H$4:$KM$4,BZ$3,'English Scores- Leveled papers'!$H81:$KM81,"&lt;&gt;")=0,"",SUMIF('English Scores- Leveled papers'!$H$4:$KM$4,BZ$3,'English Scores- Leveled papers'!$H81:$KM81)))</f>
        <is>
          <t/>
        </is>
      </c>
      <c r="CA79" s="319" t="inlineStr">
        <f aca="false">IF($B79="","",IF(COUNTIFS('English Scores- Leveled papers'!$H$4:$KM$4,CA$3,'English Scores- Leveled papers'!$H81:$KM81,"&lt;&gt;")=0,"",SUMIF('English Scores- Leveled papers'!$H$4:$KM$4,CA$3,'English Scores- Leveled papers'!$H81:$KM81)))</f>
        <is>
          <t/>
        </is>
      </c>
      <c r="CB79" s="319" t="inlineStr">
        <f aca="false">IF($B79="","",IF(COUNTIFS('English Scores- Leveled papers'!$H$4:$KM$4,CB$3,'English Scores- Leveled papers'!$H81:$KM81,"&lt;&gt;")=0,"",SUMIF('English Scores- Leveled papers'!$H$4:$KM$4,CB$3,'English Scores- Leveled papers'!$H81:$KM81)))</f>
        <is>
          <t/>
        </is>
      </c>
      <c r="CC79" s="319" t="inlineStr">
        <f aca="false">IF($B79="","",IF(COUNTIFS('English Scores- Leveled papers'!$H$4:$KM$4,CC$3,'English Scores- Leveled papers'!$H81:$KM81,"&lt;&gt;")=0,"",SUMIF('English Scores- Leveled papers'!$H$4:$KM$4,CC$3,'English Scores- Leveled papers'!$H81:$KM81)))</f>
        <is>
          <t/>
        </is>
      </c>
      <c r="CD79" s="319" t="inlineStr">
        <f aca="false">IF($B79="","",IF(COUNTIFS('English Scores- Leveled papers'!$H$4:$KM$4,CD$3,'English Scores- Leveled papers'!$H81:$KM81,"&lt;&gt;")=0,"",SUMIF('English Scores- Leveled papers'!$H$4:$KM$4,CD$3,'English Scores- Leveled papers'!$H81:$KM81)))</f>
        <is>
          <t/>
        </is>
      </c>
      <c r="CE79" s="319" t="inlineStr">
        <f aca="false">IF($B79="","",IF(COUNTIFS('English Scores- Leveled papers'!$H$4:$KM$4,CE$3,'English Scores- Leveled papers'!$H81:$KM81,"&lt;&gt;")=0,"",SUMIF('English Scores- Leveled papers'!$H$4:$KM$4,CE$3,'English Scores- Leveled papers'!$H81:$KM81)))</f>
        <is>
          <t/>
        </is>
      </c>
      <c r="CF79" s="319" t="inlineStr">
        <f aca="false">IF($B79="","",IF(COUNTIFS('English Scores- Leveled papers'!$H$4:$KM$4,CF$3,'English Scores- Leveled papers'!$H81:$KM81,"&lt;&gt;")=0,"",SUMIF('English Scores- Leveled papers'!$H$4:$KM$4,CF$3,'English Scores- Leveled papers'!$H81:$KM81)))</f>
        <is>
          <t/>
        </is>
      </c>
      <c r="CG79" s="319" t="inlineStr">
        <f aca="false">IF($B79="","",IF(COUNTIFS('English Scores- Leveled papers'!$H$4:$KM$4,CG$3,'English Scores- Leveled papers'!$H81:$KM81,"&lt;&gt;")=0,"",SUMIF('English Scores- Leveled papers'!$H$4:$KM$4,CG$3,'English Scores- Leveled papers'!$H81:$KM81)))</f>
        <is>
          <t/>
        </is>
      </c>
      <c r="CH79" s="319" t="inlineStr">
        <f aca="false">IF($B79="","",IF(COUNTIFS('English Scores- Leveled papers'!$H$4:$KM$4,CH$3,'English Scores- Leveled papers'!$H81:$KM81,"&lt;&gt;")=0,"",SUMIF('English Scores- Leveled papers'!$H$4:$KM$4,CH$3,'English Scores- Leveled papers'!$H81:$KM81)))</f>
        <is>
          <t/>
        </is>
      </c>
      <c r="CI79" s="319" t="inlineStr">
        <f aca="false">IF($B79="","",IF(COUNTIFS('English Scores- Leveled papers'!$H$4:$KM$4,CI$3,'English Scores- Leveled papers'!$H81:$KM81,"&lt;&gt;")=0,"",SUMIF('English Scores- Leveled papers'!$H$4:$KM$4,CI$3,'English Scores- Leveled papers'!$H81:$KM81)))</f>
        <is>
          <t/>
        </is>
      </c>
      <c r="CJ79" s="319" t="inlineStr">
        <f aca="false">IF($B79="","",IF(COUNTIFS('English Scores- Leveled papers'!$H$4:$KM$4,CJ$3,'English Scores- Leveled papers'!$H81:$KM81,"&lt;&gt;")=0,"",SUMIF('English Scores- Leveled papers'!$H$4:$KM$4,CJ$3,'English Scores- Leveled papers'!$H81:$KM81)))</f>
        <is>
          <t/>
        </is>
      </c>
      <c r="CK79" s="319" t="inlineStr">
        <f aca="false">IF($B79="","",IF(COUNTIFS('English Scores- Leveled papers'!$H$4:$KM$4,CK$3,'English Scores- Leveled papers'!$H81:$KM81,"&lt;&gt;")=0,"",SUMIF('English Scores- Leveled papers'!$H$4:$KM$4,CK$3,'English Scores- Leveled papers'!$H81:$KM81)))</f>
        <is>
          <t/>
        </is>
      </c>
      <c r="CL79" s="319" t="inlineStr">
        <f aca="false">IF($B79="","",IF(COUNTIFS('English Scores- Leveled papers'!$H$4:$KM$4,CL$3,'English Scores- Leveled papers'!$H81:$KM81,"&lt;&gt;")=0,"",SUMIF('English Scores- Leveled papers'!$H$4:$KM$4,CL$3,'English Scores- Leveled papers'!$H81:$KM81)))</f>
        <is>
          <t/>
        </is>
      </c>
      <c r="CM79" s="319" t="inlineStr">
        <f aca="false">IF($B79="","",IF(COUNTIFS('English Scores- Leveled papers'!$H$4:$KM$4,CM$3,'English Scores- Leveled papers'!$H81:$KM81,"&lt;&gt;")=0,"",SUMIF('English Scores- Leveled papers'!$H$4:$KM$4,CM$3,'English Scores- Leveled papers'!$H81:$KM81)))</f>
        <is>
          <t/>
        </is>
      </c>
      <c r="CN79" s="319" t="inlineStr">
        <f aca="false">IF($B79="","",IF(COUNTIFS('English Scores- Leveled papers'!$H$4:$KM$4,CN$3,'English Scores- Leveled papers'!$H81:$KM81,"&lt;&gt;")=0,"",SUMIF('English Scores- Leveled papers'!$H$4:$KM$4,CN$3,'English Scores- Leveled papers'!$H81:$KM81)))</f>
        <is>
          <t/>
        </is>
      </c>
      <c r="CO79" s="319" t="inlineStr">
        <f aca="false">IF($B79="","",IF(COUNTIFS('English Scores- Leveled papers'!$H$4:$KM$4,CO$3,'English Scores- Leveled papers'!$H81:$KM81,"&lt;&gt;")=0,"",SUMIF('English Scores- Leveled papers'!$H$4:$KM$4,CO$3,'English Scores- Leveled papers'!$H81:$KM81)))</f>
        <is>
          <t/>
        </is>
      </c>
      <c r="CP79" s="319" t="inlineStr">
        <f aca="false">IF($B79="","",IF(COUNTIFS('English Scores- Leveled papers'!$H$4:$KM$4,CP$3,'English Scores- Leveled papers'!$H81:$KM81,"&lt;&gt;")=0,"",SUMIF('English Scores- Leveled papers'!$H$4:$KM$4,CP$3,'English Scores- Leveled papers'!$H81:$KM81)))</f>
        <is>
          <t/>
        </is>
      </c>
      <c r="CQ79" s="319" t="inlineStr">
        <f aca="false">IF($B79="","",IF(COUNTIFS('English Scores- Leveled papers'!$H$4:$KM$4,CQ$3,'English Scores- Leveled papers'!$H81:$KM81,"&lt;&gt;")=0,"",SUMIF('English Scores- Leveled papers'!$H$4:$KM$4,CQ$3,'English Scores- Leveled papers'!$H81:$KM81)))</f>
        <is>
          <t/>
        </is>
      </c>
      <c r="CR79" s="319" t="inlineStr">
        <f aca="false">IF($B79="","",IF(COUNTIFS('English Scores- Leveled papers'!$H$4:$KM$4,CR$3,'English Scores- Leveled papers'!$H81:$KM81,"&lt;&gt;")=0,"",SUMIF('English Scores- Leveled papers'!$H$4:$KM$4,CR$3,'English Scores- Leveled papers'!$H81:$KM81)))</f>
        <is>
          <t/>
        </is>
      </c>
      <c r="CS79" s="319" t="inlineStr">
        <f aca="false">IF($B79="","",IF(COUNTIFS('English Scores- Leveled papers'!$H$4:$KM$4,CS$3,'English Scores- Leveled papers'!$H81:$KM81,"&lt;&gt;")=0,"",SUMIF('English Scores- Leveled papers'!$H$4:$KM$4,CS$3,'English Scores- Leveled papers'!$H81:$KM81)))</f>
        <is>
          <t/>
        </is>
      </c>
      <c r="CT79" s="319" t="inlineStr">
        <f aca="false">IF($B79="","",IF(COUNTIFS('English Scores- Leveled papers'!$H$4:$KM$4,CT$3,'English Scores- Leveled papers'!$H81:$KM81,"&lt;&gt;")=0,"",SUMIF('English Scores- Leveled papers'!$H$4:$KM$4,CT$3,'English Scores- Leveled papers'!$H81:$KM81)))</f>
        <is>
          <t/>
        </is>
      </c>
      <c r="CU79" s="319" t="inlineStr">
        <f aca="false">IF($B79="","",IF(COUNTIFS('English Scores- Leveled papers'!$H$4:$KM$4,CU$3,'English Scores- Leveled papers'!$H81:$KM81,"&lt;&gt;")=0,"",SUMIF('English Scores- Leveled papers'!$H$4:$KM$4,CU$3,'English Scores- Leveled papers'!$H81:$KM81)))</f>
        <is>
          <t/>
        </is>
      </c>
      <c r="CV79" s="319" t="inlineStr">
        <f aca="false">IF($B79="","",IF(COUNTIFS('English Scores- Leveled papers'!$H$4:$KM$4,CV$3,'English Scores- Leveled papers'!$H81:$KM81,"&lt;&gt;")=0,"",SUMIF('English Scores- Leveled papers'!$H$4:$KM$4,CV$3,'English Scores- Leveled papers'!$H81:$KM81)))</f>
        <is>
          <t/>
        </is>
      </c>
      <c r="CW79" s="319" t="inlineStr">
        <f aca="false">IF($B79="","",IF(COUNTIFS('English Scores- Leveled papers'!$H$4:$KM$4,CW$3,'English Scores- Leveled papers'!$H81:$KM81,"&lt;&gt;")=0,"",SUMIF('English Scores- Leveled papers'!$H$4:$KM$4,CW$3,'English Scores- Leveled papers'!$H81:$KM81)))</f>
        <is>
          <t/>
        </is>
      </c>
      <c r="CX79" s="319" t="inlineStr">
        <f aca="false">IF($B79="","",IF(COUNTIFS('English Scores- Leveled papers'!$H$4:$KM$4,CX$3,'English Scores- Leveled papers'!$H81:$KM81,"&lt;&gt;")=0,"",SUMIF('English Scores- Leveled papers'!$H$4:$KM$4,CX$3,'English Scores- Leveled papers'!$H81:$KM81)))</f>
        <is>
          <t/>
        </is>
      </c>
      <c r="CY79" s="319" t="inlineStr">
        <f aca="false">IF($B79="","",IF(COUNTIFS('English Scores- Leveled papers'!$H$4:$KM$4,CY$3,'English Scores- Leveled papers'!$H81:$KM81,"&lt;&gt;")=0,"",SUMIF('English Scores- Leveled papers'!$H$4:$KM$4,CY$3,'English Scores- Leveled papers'!$H81:$KM81)))</f>
        <is>
          <t/>
        </is>
      </c>
      <c r="CZ79" s="319" t="inlineStr">
        <f aca="false">IF($B79="","",IF(COUNTIFS('English Scores- Leveled papers'!$H$4:$KM$4,CZ$3,'English Scores- Leveled papers'!$H81:$KM81,"&lt;&gt;")=0,"",SUMIF('English Scores- Leveled papers'!$H$4:$KM$4,CZ$3,'English Scores- Leveled papers'!$H81:$KM81)))</f>
        <is>
          <t/>
        </is>
      </c>
      <c r="DA79" s="319" t="inlineStr">
        <f aca="false">IF($B79="","",IF(COUNTIFS('English Scores- Leveled papers'!$H$4:$KM$4,DA$3,'English Scores- Leveled papers'!$H81:$KM81,"&lt;&gt;")=0,"",SUMIF('English Scores- Leveled papers'!$H$4:$KM$4,DA$3,'English Scores- Leveled papers'!$H81:$KM81)))</f>
        <is>
          <t/>
        </is>
      </c>
      <c r="DB79" s="319" t="inlineStr">
        <f aca="false">IF($B79="","",IF(COUNTIFS('English Scores- Leveled papers'!$H$4:$KM$4,DB$3,'English Scores- Leveled papers'!$H81:$KM81,"&lt;&gt;")=0,"",SUMIF('English Scores- Leveled papers'!$H$4:$KM$4,DB$3,'English Scores- Leveled papers'!$H81:$KM81)))</f>
        <is>
          <t/>
        </is>
      </c>
      <c r="DC79" s="319" t="inlineStr">
        <f aca="false">IF($B79="","",IF(COUNTIFS('English Scores- Leveled papers'!$H$4:$KM$4,DC$3,'English Scores- Leveled papers'!$H81:$KM81,"&lt;&gt;")=0,"",SUMIF('English Scores- Leveled papers'!$H$4:$KM$4,DC$3,'English Scores- Leveled papers'!$H81:$KM81)))</f>
        <is>
          <t/>
        </is>
      </c>
      <c r="DD79" s="319" t="inlineStr">
        <f aca="false">IF($B79="","",IF(COUNTIFS('English Scores- Leveled papers'!$H$4:$KM$4,DD$3,'English Scores- Leveled papers'!$H81:$KM81,"&lt;&gt;")=0,"",SUMIF('English Scores- Leveled papers'!$H$4:$KM$4,DD$3,'English Scores- Leveled papers'!$H81:$KM81)))</f>
        <is>
          <t/>
        </is>
      </c>
      <c r="DE79" s="319" t="inlineStr">
        <f aca="false">IF($B79="","",IF(COUNTIFS('English Scores- Leveled papers'!$H$4:$KM$4,DE$3,'English Scores- Leveled papers'!$H81:$KM81,"&lt;&gt;")=0,"",SUMIF('English Scores- Leveled papers'!$H$4:$KM$4,DE$3,'English Scores- Leveled papers'!$H81:$KM81)))</f>
        <is>
          <t/>
        </is>
      </c>
      <c r="DF79" s="319" t="inlineStr">
        <f aca="false">IF($B79="","",IF(COUNTIFS('English Scores- Leveled papers'!$H$4:$KM$4,DF$3,'English Scores- Leveled papers'!$H81:$KM81,"&lt;&gt;")=0,"",SUMIF('English Scores- Leveled papers'!$H$4:$KM$4,DF$3,'English Scores- Leveled papers'!$H81:$KM81)))</f>
        <is>
          <t/>
        </is>
      </c>
      <c r="DG79" s="319" t="inlineStr">
        <f aca="false">IF($B79="","",IF(COUNTIFS('English Scores- Leveled papers'!$H$4:$KM$4,DG$3,'English Scores- Leveled papers'!$H81:$KM81,"&lt;&gt;")=0,"",SUMIF('English Scores- Leveled papers'!$H$4:$KM$4,DG$3,'English Scores- Leveled papers'!$H81:$KM81)))</f>
        <is>
          <t/>
        </is>
      </c>
      <c r="DH79" s="319" t="inlineStr">
        <f aca="false">IF($B79="","",IF(COUNTIFS('English Scores- Leveled papers'!$H$4:$KM$4,DH$3,'English Scores- Leveled papers'!$H81:$KM81,"&lt;&gt;")=0,"",SUMIF('English Scores- Leveled papers'!$H$4:$KM$4,DH$3,'English Scores- Leveled papers'!$H81:$KM81)))</f>
        <is>
          <t/>
        </is>
      </c>
      <c r="DI79" s="319" t="inlineStr">
        <f aca="false">IF($B79="","",IF(COUNTIFS('English Scores- Leveled papers'!$H$4:$KM$4,DI$3,'English Scores- Leveled papers'!$H81:$KM81,"&lt;&gt;")=0,"",SUMIF('English Scores- Leveled papers'!$H$4:$KM$4,DI$3,'English Scores- Leveled papers'!$H81:$KM81)))</f>
        <is>
          <t/>
        </is>
      </c>
      <c r="DJ79" s="319" t="inlineStr">
        <f aca="false">IF($B79="","",IF(COUNTIFS('English Scores- Leveled papers'!$H$4:$KM$4,DJ$3,'English Scores- Leveled papers'!$H81:$KM81,"&lt;&gt;")=0,"",SUMIF('English Scores- Leveled papers'!$H$4:$KM$4,DJ$3,'English Scores- Leveled papers'!$H81:$KM81)))</f>
        <is>
          <t/>
        </is>
      </c>
      <c r="DK79" s="319" t="inlineStr">
        <f aca="false">IF($B79="","",IF(COUNTIFS('English Scores- Leveled papers'!$H$4:$KM$4,DK$3,'English Scores- Leveled papers'!$H81:$KM81,"&lt;&gt;")=0,"",SUMIF('English Scores- Leveled papers'!$H$4:$KM$4,DK$3,'English Scores- Leveled papers'!$H81:$KM81)))</f>
        <is>
          <t/>
        </is>
      </c>
      <c r="DL79" s="319" t="inlineStr">
        <f aca="false">IF($B79="","",IF(COUNTIFS('English Scores- Leveled papers'!$H$4:$KM$4,DL$3,'English Scores- Leveled papers'!$H81:$KM81,"&lt;&gt;")=0,"",SUMIF('English Scores- Leveled papers'!$H$4:$KM$4,DL$3,'English Scores- Leveled papers'!$H81:$KM81)))</f>
        <is>
          <t/>
        </is>
      </c>
      <c r="DM79" s="319" t="inlineStr">
        <f aca="false">IF($B79="","",IF(COUNTIFS('English Scores- Leveled papers'!$H$4:$KM$4,DM$3,'English Scores- Leveled papers'!$H81:$KM81,"&lt;&gt;")=0,"",SUMIF('English Scores- Leveled papers'!$H$4:$KM$4,DM$3,'English Scores- Leveled papers'!$H81:$KM81)))</f>
        <is>
          <t/>
        </is>
      </c>
      <c r="DN79" s="319" t="inlineStr">
        <f aca="false">IF($B79="","",IF(COUNTIFS('English Scores- Leveled papers'!$H$4:$KM$4,DN$3,'English Scores- Leveled papers'!$H81:$KM81,"&lt;&gt;")=0,"",SUMIF('English Scores- Leveled papers'!$H$4:$KM$4,DN$3,'English Scores- Leveled papers'!$H81:$KM81)))</f>
        <is>
          <t/>
        </is>
      </c>
      <c r="DO79" s="319" t="inlineStr">
        <f aca="false">IF($B79="","",IF(COUNTIFS('English Scores- Leveled papers'!$H$4:$KM$4,DO$3,'English Scores- Leveled papers'!$H81:$KM81,"&lt;&gt;")=0,"",SUMIF('English Scores- Leveled papers'!$H$4:$KM$4,DO$3,'English Scores- Leveled papers'!$H81:$KM81)))</f>
        <is>
          <t/>
        </is>
      </c>
      <c r="DP79" s="319" t="inlineStr">
        <f aca="false">IF($B79="","",IF(COUNTIFS('English Scores- Leveled papers'!$H$4:$KM$4,DP$3,'English Scores- Leveled papers'!$H81:$KM81,"&lt;&gt;")=0,"",SUMIF('English Scores- Leveled papers'!$H$4:$KM$4,DP$3,'English Scores- Leveled papers'!$H81:$KM81)))</f>
        <is>
          <t/>
        </is>
      </c>
      <c r="DQ79" s="320" t="inlineStr">
        <f aca="false">IF($B79="","",IF(COUNTIFS('English Scores- Leveled papers'!$H$4:$KM$4,DQ$3,'English Scores- Leveled papers'!$H81:$KM81,"&lt;&gt;")=0,"",SUMIF('English Scores- Leveled papers'!$H$4:$KM$4,DQ$3,'English Scores- Leveled papers'!$H81:$KM81)))</f>
        <is>
          <t/>
        </is>
      </c>
      <c r="DR79" s="321" t="inlineStr">
        <f aca="false">IF('Cover Sheet'!$AC$6="6th", 'Eng GLA 6th, 7th, 8th'!D82, "")</f>
        <is>
          <t/>
        </is>
      </c>
      <c r="DU79" s="319" t="inlineStr">
        <f aca="false">IF($B79="","",IF(COUNTIFS('Eng GLA 6th, 7th, 8th'!$E$4:$DV$4,DU$3,'Eng GLA 6th, 7th, 8th'!$E82:$DV82,"&lt;&gt;")=0,"",SUMIF('Eng GLA 6th, 7th, 8th'!$E$4:$DV$4,DU$3,'Eng GLA 6th, 7th, 8th'!$E82:$DV82)))</f>
        <is>
          <t/>
        </is>
      </c>
      <c r="DV79" s="319" t="inlineStr">
        <f aca="false">IF($B79="","",IF(COUNTIFS('Eng GLA 6th, 7th, 8th'!$E$4:$DV$4,DV$3,'Eng GLA 6th, 7th, 8th'!$E82:$DV82,"&lt;&gt;")=0,"",SUMIF('Eng GLA 6th, 7th, 8th'!$E$4:$DV$4,DV$3,'Eng GLA 6th, 7th, 8th'!$E82:$DV82)))</f>
        <is>
          <t/>
        </is>
      </c>
      <c r="DW79" s="319" t="inlineStr">
        <f aca="false">IF($B79="","",IF(COUNTIFS('Eng GLA 6th, 7th, 8th'!$E$4:$DV$4,DW$3,'Eng GLA 6th, 7th, 8th'!$E82:$DV82,"&lt;&gt;")=0,"",SUMIF('Eng GLA 6th, 7th, 8th'!$E$4:$DV$4,DW$3,'Eng GLA 6th, 7th, 8th'!$E82:$DV82)))</f>
        <is>
          <t/>
        </is>
      </c>
      <c r="DX79" s="319" t="inlineStr">
        <f aca="false">IF($B79="","",IF(COUNTIFS('Eng GLA 6th, 7th, 8th'!$E$4:$DV$4,DX$3,'Eng GLA 6th, 7th, 8th'!$E82:$DV82,"&lt;&gt;")=0,"",SUMIF('Eng GLA 6th, 7th, 8th'!$E$4:$DV$4,DX$3,'Eng GLA 6th, 7th, 8th'!$E82:$DV82)))</f>
        <is>
          <t/>
        </is>
      </c>
      <c r="DY79" s="319" t="inlineStr">
        <f aca="false">IF($B79="","",IF(COUNTIFS('Eng GLA 6th, 7th, 8th'!$E$4:$DV$4,DY$3,'Eng GLA 6th, 7th, 8th'!$E82:$DV82,"&lt;&gt;")=0,"",SUMIF('Eng GLA 6th, 7th, 8th'!$E$4:$DV$4,DY$3,'Eng GLA 6th, 7th, 8th'!$E82:$DV82)))</f>
        <is>
          <t/>
        </is>
      </c>
      <c r="DZ79" s="319" t="inlineStr">
        <f aca="false">IF($B79="","",IF(COUNTIFS('Eng GLA 6th, 7th, 8th'!$E$4:$DV$4,DZ$3,'Eng GLA 6th, 7th, 8th'!$E82:$DV82,"&lt;&gt;")=0,"",SUMIF('Eng GLA 6th, 7th, 8th'!$E$4:$DV$4,DZ$3,'Eng GLA 6th, 7th, 8th'!$E82:$DV82)))</f>
        <is>
          <t/>
        </is>
      </c>
      <c r="EA79" s="319" t="inlineStr">
        <f aca="false">IF($B79="","",IF(COUNTIFS('Eng GLA 6th, 7th, 8th'!$E$4:$DV$4,EA$3,'Eng GLA 6th, 7th, 8th'!$E82:$DV82,"&lt;&gt;")=0,"",SUMIF('Eng GLA 6th, 7th, 8th'!$E$4:$DV$4,EA$3,'Eng GLA 6th, 7th, 8th'!$E82:$DV82)))</f>
        <is>
          <t/>
        </is>
      </c>
      <c r="EB79" s="319" t="inlineStr">
        <f aca="false">IF($B79="","",IF(COUNTIFS('Eng GLA 6th, 7th, 8th'!$E$4:$DV$4,EB$3,'Eng GLA 6th, 7th, 8th'!$E82:$DV82,"&lt;&gt;")=0,"",SUMIF('Eng GLA 6th, 7th, 8th'!$E$4:$DV$4,EB$3,'Eng GLA 6th, 7th, 8th'!$E82:$DV82)))</f>
        <is>
          <t/>
        </is>
      </c>
      <c r="EC79" s="319" t="inlineStr">
        <f aca="false">IF($B79="","",IF(COUNTIFS('Eng GLA 6th, 7th, 8th'!$E$4:$DV$4,EC$3,'Eng GLA 6th, 7th, 8th'!$E82:$DV82,"&lt;&gt;")=0,"",SUMIF('Eng GLA 6th, 7th, 8th'!$E$4:$DV$4,EC$3,'Eng GLA 6th, 7th, 8th'!$E82:$DV82)))</f>
        <is>
          <t/>
        </is>
      </c>
      <c r="ED79" s="319" t="inlineStr">
        <f aca="false">IF($B79="","",IF(COUNTIFS('Eng GLA 6th, 7th, 8th'!$E$4:$DV$4,ED$3,'Eng GLA 6th, 7th, 8th'!$E82:$DV82,"&lt;&gt;")=0,"",SUMIF('Eng GLA 6th, 7th, 8th'!$E$4:$DV$4,ED$3,'Eng GLA 6th, 7th, 8th'!$E82:$DV82)))</f>
        <is>
          <t/>
        </is>
      </c>
      <c r="EE79" s="319" t="inlineStr">
        <f aca="false">IF($B79="","",IF(COUNTIFS('Eng GLA 6th, 7th, 8th'!$E$4:$DV$4,EE$3,'Eng GLA 6th, 7th, 8th'!$E82:$DV82,"&lt;&gt;")=0,"",SUMIF('Eng GLA 6th, 7th, 8th'!$E$4:$DV$4,EE$3,'Eng GLA 6th, 7th, 8th'!$E82:$DV82)))</f>
        <is>
          <t/>
        </is>
      </c>
      <c r="EF79" s="319" t="inlineStr">
        <f aca="false">IF($B79="","",IF(COUNTIFS('Eng GLA 6th, 7th, 8th'!$E$4:$DV$4,EF$3,'Eng GLA 6th, 7th, 8th'!$E82:$DV82,"&lt;&gt;")=0,"",SUMIF('Eng GLA 6th, 7th, 8th'!$E$4:$DV$4,EF$3,'Eng GLA 6th, 7th, 8th'!$E82:$DV82)))</f>
        <is>
          <t/>
        </is>
      </c>
      <c r="EG79" s="319" t="inlineStr">
        <f aca="false">IF($B79="","",IF(COUNTIFS('Eng GLA 6th, 7th, 8th'!$E$4:$DV$4,EG$3,'Eng GLA 6th, 7th, 8th'!$E82:$DV82,"&lt;&gt;")=0,"",SUMIF('Eng GLA 6th, 7th, 8th'!$E$4:$DV$4,EG$3,'Eng GLA 6th, 7th, 8th'!$E82:$DV82)))</f>
        <is>
          <t/>
        </is>
      </c>
      <c r="EH79" s="319" t="inlineStr">
        <f aca="false">IF($B79="","",IF(COUNTIFS('Eng GLA 6th, 7th, 8th'!$E$4:$DV$4,EH$3,'Eng GLA 6th, 7th, 8th'!$E82:$DV82,"&lt;&gt;")=0,"",SUMIF('Eng GLA 6th, 7th, 8th'!$E$4:$DV$4,EH$3,'Eng GLA 6th, 7th, 8th'!$E82:$DV82)))</f>
        <is>
          <t/>
        </is>
      </c>
      <c r="EI79" s="319" t="inlineStr">
        <f aca="false">IF($B79="","",IF(COUNTIFS('Eng GLA 6th, 7th, 8th'!$E$4:$DV$4,EI$3,'Eng GLA 6th, 7th, 8th'!$E82:$DV82,"&lt;&gt;")=0,"",SUMIF('Eng GLA 6th, 7th, 8th'!$E$4:$DV$4,EI$3,'Eng GLA 6th, 7th, 8th'!$E82:$DV82)))</f>
        <is>
          <t/>
        </is>
      </c>
      <c r="EJ79" s="322" t="inlineStr">
        <f aca="false">IF('Cover Sheet'!$AC$6="7th", 'Eng GLA 6th, 7th, 8th'!AQ82, "")</f>
        <is>
          <t/>
        </is>
      </c>
      <c r="EK79" s="319" t="inlineStr">
        <f aca="false">IF($B79="","",IF(COUNTIFS('Eng GLA 6th, 7th, 8th'!$E$4:$DV$4,EK$3,'Eng GLA 6th, 7th, 8th'!$E82:$DV82,"&lt;&gt;")=0,"",SUMIF('Eng GLA 6th, 7th, 8th'!$E$4:$DV$4,EK$3,'Eng GLA 6th, 7th, 8th'!$E82:$DV82)))</f>
        <is>
          <t/>
        </is>
      </c>
      <c r="EL79" s="319" t="inlineStr">
        <f aca="false">IF($B79="","",IF(COUNTIFS('Eng GLA 6th, 7th, 8th'!$E$4:$DV$4,EL$3,'Eng GLA 6th, 7th, 8th'!$E82:$DV82,"&lt;&gt;")=0,"",SUMIF('Eng GLA 6th, 7th, 8th'!$E$4:$DV$4,EL$3,'Eng GLA 6th, 7th, 8th'!$E82:$DV82)))</f>
        <is>
          <t/>
        </is>
      </c>
      <c r="EM79" s="319" t="inlineStr">
        <f aca="false">IF($B79="","",IF(COUNTIFS('Eng GLA 6th, 7th, 8th'!$E$4:$DV$4,EM$3,'Eng GLA 6th, 7th, 8th'!$E82:$DV82,"&lt;&gt;")=0,"",SUMIF('Eng GLA 6th, 7th, 8th'!$E$4:$DV$4,EM$3,'Eng GLA 6th, 7th, 8th'!$E82:$DV82)))</f>
        <is>
          <t/>
        </is>
      </c>
      <c r="EN79" s="319" t="inlineStr">
        <f aca="false">IF($B79="","",IF(COUNTIFS('Eng GLA 6th, 7th, 8th'!$E$4:$DV$4,EN$3,'Eng GLA 6th, 7th, 8th'!$E82:$DV82,"&lt;&gt;")=0,"",SUMIF('Eng GLA 6th, 7th, 8th'!$E$4:$DV$4,EN$3,'Eng GLA 6th, 7th, 8th'!$E82:$DV82)))</f>
        <is>
          <t/>
        </is>
      </c>
      <c r="EO79" s="319" t="inlineStr">
        <f aca="false">IF($B79="","",IF(COUNTIFS('Eng GLA 6th, 7th, 8th'!$E$4:$DV$4,EO$3,'Eng GLA 6th, 7th, 8th'!$E82:$DV82,"&lt;&gt;")=0,"",SUMIF('Eng GLA 6th, 7th, 8th'!$E$4:$DV$4,EO$3,'Eng GLA 6th, 7th, 8th'!$E82:$DV82)))</f>
        <is>
          <t/>
        </is>
      </c>
      <c r="EP79" s="319" t="inlineStr">
        <f aca="false">IF($B79="","",IF(COUNTIFS('Eng GLA 6th, 7th, 8th'!$E$4:$DV$4,EP$3,'Eng GLA 6th, 7th, 8th'!$E82:$DV82,"&lt;&gt;")=0,"",SUMIF('Eng GLA 6th, 7th, 8th'!$E$4:$DV$4,EP$3,'Eng GLA 6th, 7th, 8th'!$E82:$DV82)))</f>
        <is>
          <t/>
        </is>
      </c>
      <c r="EQ79" s="319" t="inlineStr">
        <f aca="false">IF($B79="","",IF(COUNTIFS('Eng GLA 6th, 7th, 8th'!$E$4:$DV$4,EQ$3,'Eng GLA 6th, 7th, 8th'!$E82:$DV82,"&lt;&gt;")=0,"",SUMIF('Eng GLA 6th, 7th, 8th'!$E$4:$DV$4,EQ$3,'Eng GLA 6th, 7th, 8th'!$E82:$DV82)))</f>
        <is>
          <t/>
        </is>
      </c>
      <c r="ER79" s="319" t="inlineStr">
        <f aca="false">IF($B79="","",IF(COUNTIFS('Eng GLA 6th, 7th, 8th'!$E$4:$DV$4,ER$3,'Eng GLA 6th, 7th, 8th'!$E82:$DV82,"&lt;&gt;")=0,"",SUMIF('Eng GLA 6th, 7th, 8th'!$E$4:$DV$4,ER$3,'Eng GLA 6th, 7th, 8th'!$E82:$DV82)))</f>
        <is>
          <t/>
        </is>
      </c>
      <c r="ES79" s="319" t="inlineStr">
        <f aca="false">IF($B79="","",IF(COUNTIFS('Eng GLA 6th, 7th, 8th'!$E$4:$DV$4,ES$3,'Eng GLA 6th, 7th, 8th'!$E82:$DV82,"&lt;&gt;")=0,"",SUMIF('Eng GLA 6th, 7th, 8th'!$E$4:$DV$4,ES$3,'Eng GLA 6th, 7th, 8th'!$E82:$DV82)))</f>
        <is>
          <t/>
        </is>
      </c>
      <c r="ET79" s="319" t="inlineStr">
        <f aca="false">IF($B79="","",IF(COUNTIFS('Eng GLA 6th, 7th, 8th'!$E$4:$DV$4,ET$3,'Eng GLA 6th, 7th, 8th'!$E82:$DV82,"&lt;&gt;")=0,"",SUMIF('Eng GLA 6th, 7th, 8th'!$E$4:$DV$4,ET$3,'Eng GLA 6th, 7th, 8th'!$E82:$DV82)))</f>
        <is>
          <t/>
        </is>
      </c>
      <c r="EU79" s="319" t="inlineStr">
        <f aca="false">IF($B79="","",IF(COUNTIFS('Eng GLA 6th, 7th, 8th'!$E$4:$DV$4,EU$3,'Eng GLA 6th, 7th, 8th'!$E82:$DV82,"&lt;&gt;")=0,"",SUMIF('Eng GLA 6th, 7th, 8th'!$E$4:$DV$4,EU$3,'Eng GLA 6th, 7th, 8th'!$E82:$DV82)))</f>
        <is>
          <t/>
        </is>
      </c>
      <c r="EV79" s="319" t="inlineStr">
        <f aca="false">IF($B79="","",IF(COUNTIFS('Eng GLA 6th, 7th, 8th'!$E$4:$DV$4,EV$3,'Eng GLA 6th, 7th, 8th'!$E82:$DV82,"&lt;&gt;")=0,"",SUMIF('Eng GLA 6th, 7th, 8th'!$E$4:$DV$4,EV$3,'Eng GLA 6th, 7th, 8th'!$E82:$DV82)))</f>
        <is>
          <t/>
        </is>
      </c>
      <c r="EW79" s="319" t="inlineStr">
        <f aca="false">IF($B79="","",IF(COUNTIFS('Eng GLA 6th, 7th, 8th'!$E$4:$DV$4,EW$3,'Eng GLA 6th, 7th, 8th'!$E82:$DV82,"&lt;&gt;")=0,"",SUMIF('Eng GLA 6th, 7th, 8th'!$E$4:$DV$4,EW$3,'Eng GLA 6th, 7th, 8th'!$E82:$DV82)))</f>
        <is>
          <t/>
        </is>
      </c>
      <c r="EX79" s="319" t="inlineStr">
        <f aca="false">IF($B79="","",IF(COUNTIFS('Eng GLA 6th, 7th, 8th'!$E$4:$DV$4,EX$3,'Eng GLA 6th, 7th, 8th'!$E82:$DV82,"&lt;&gt;")=0,"",SUMIF('Eng GLA 6th, 7th, 8th'!$E$4:$DV$4,EX$3,'Eng GLA 6th, 7th, 8th'!$E82:$DV82)))</f>
        <is>
          <t/>
        </is>
      </c>
      <c r="EY79" s="319" t="inlineStr">
        <f aca="false">IF($B79="","",IF(COUNTIFS('Eng GLA 6th, 7th, 8th'!$E$4:$DV$4,EY$3,'Eng GLA 6th, 7th, 8th'!$E82:$DV82,"&lt;&gt;")=0,"",SUMIF('Eng GLA 6th, 7th, 8th'!$E$4:$DV$4,EY$3,'Eng GLA 6th, 7th, 8th'!$E82:$DV82)))</f>
        <is>
          <t/>
        </is>
      </c>
      <c r="EZ79" s="322" t="inlineStr">
        <f aca="false">IF('Cover Sheet'!$AC$6="8th", 'Eng GLA 6th, 7th, 8th'!CG82, "")</f>
        <is>
          <t/>
        </is>
      </c>
      <c r="FA79" s="319" t="inlineStr">
        <f aca="false">IF($B79="","",IF(COUNTIFS('Eng GLA 6th, 7th, 8th'!$E$4:$DV$4,FA$3,'Eng GLA 6th, 7th, 8th'!$E82:$DV82,"&lt;&gt;")=0,"",SUMIF('Eng GLA 6th, 7th, 8th'!$E$4:$DV$4,FA$3,'Eng GLA 6th, 7th, 8th'!$E82:$DV82)))</f>
        <is>
          <t/>
        </is>
      </c>
      <c r="FB79" s="319" t="inlineStr">
        <f aca="false">IF($B79="","",IF(COUNTIFS('Eng GLA 6th, 7th, 8th'!$E$4:$DV$4,FB$3,'Eng GLA 6th, 7th, 8th'!$E82:$DV82,"&lt;&gt;")=0,"",SUMIF('Eng GLA 6th, 7th, 8th'!$E$4:$DV$4,FB$3,'Eng GLA 6th, 7th, 8th'!$E82:$DV82)))</f>
        <is>
          <t/>
        </is>
      </c>
      <c r="FC79" s="319" t="inlineStr">
        <f aca="false">IF($B79="","",IF(COUNTIFS('Eng GLA 6th, 7th, 8th'!$E$4:$DV$4,FC$3,'Eng GLA 6th, 7th, 8th'!$E82:$DV82,"&lt;&gt;")=0,"",SUMIF('Eng GLA 6th, 7th, 8th'!$E$4:$DV$4,FC$3,'Eng GLA 6th, 7th, 8th'!$E82:$DV82)))</f>
        <is>
          <t/>
        </is>
      </c>
      <c r="FD79" s="319" t="inlineStr">
        <f aca="false">IF($B79="","",IF(COUNTIFS('Eng GLA 6th, 7th, 8th'!$E$4:$DV$4,FD$3,'Eng GLA 6th, 7th, 8th'!$E82:$DV82,"&lt;&gt;")=0,"",SUMIF('Eng GLA 6th, 7th, 8th'!$E$4:$DV$4,FD$3,'Eng GLA 6th, 7th, 8th'!$E82:$DV82)))</f>
        <is>
          <t/>
        </is>
      </c>
      <c r="FE79" s="319" t="inlineStr">
        <f aca="false">IF($B79="","",IF(COUNTIFS('Eng GLA 6th, 7th, 8th'!$E$4:$DV$4,FE$3,'Eng GLA 6th, 7th, 8th'!$E82:$DV82,"&lt;&gt;")=0,"",SUMIF('Eng GLA 6th, 7th, 8th'!$E$4:$DV$4,FE$3,'Eng GLA 6th, 7th, 8th'!$E82:$DV82)))</f>
        <is>
          <t/>
        </is>
      </c>
      <c r="FF79" s="319" t="inlineStr">
        <f aca="false">IF($B79="","",IF(COUNTIFS('Eng GLA 6th, 7th, 8th'!$E$4:$DV$4,FF$3,'Eng GLA 6th, 7th, 8th'!$E82:$DV82,"&lt;&gt;")=0,"",SUMIF('Eng GLA 6th, 7th, 8th'!$E$4:$DV$4,FF$3,'Eng GLA 6th, 7th, 8th'!$E82:$DV82)))</f>
        <is>
          <t/>
        </is>
      </c>
      <c r="FG79" s="319" t="inlineStr">
        <f aca="false">IF($B79="","",IF(COUNTIFS('Eng GLA 6th, 7th, 8th'!$E$4:$DV$4,FG$3,'Eng GLA 6th, 7th, 8th'!$E82:$DV82,"&lt;&gt;")=0,"",SUMIF('Eng GLA 6th, 7th, 8th'!$E$4:$DV$4,FG$3,'Eng GLA 6th, 7th, 8th'!$E82:$DV82)))</f>
        <is>
          <t/>
        </is>
      </c>
      <c r="FH79" s="319" t="inlineStr">
        <f aca="false">IF($B79="","",IF(COUNTIFS('Eng GLA 6th, 7th, 8th'!$E$4:$DV$4,FH$3,'Eng GLA 6th, 7th, 8th'!$E82:$DV82,"&lt;&gt;")=0,"",SUMIF('Eng GLA 6th, 7th, 8th'!$E$4:$DV$4,FH$3,'Eng GLA 6th, 7th, 8th'!$E82:$DV82)))</f>
        <is>
          <t/>
        </is>
      </c>
      <c r="FI79" s="319" t="inlineStr">
        <f aca="false">IF($B79="","",IF(COUNTIFS('Eng GLA 6th, 7th, 8th'!$E$4:$DV$4,FI$3,'Eng GLA 6th, 7th, 8th'!$E82:$DV82,"&lt;&gt;")=0,"",SUMIF('Eng GLA 6th, 7th, 8th'!$E$4:$DV$4,FI$3,'Eng GLA 6th, 7th, 8th'!$E82:$DV82)))</f>
        <is>
          <t/>
        </is>
      </c>
      <c r="FJ79" s="319" t="inlineStr">
        <f aca="false">IF($B79="","",IF(COUNTIFS('Eng GLA 6th, 7th, 8th'!$E$4:$DV$4,FJ$3,'Eng GLA 6th, 7th, 8th'!$E82:$DV82,"&lt;&gt;")=0,"",SUMIF('Eng GLA 6th, 7th, 8th'!$E$4:$DV$4,FJ$3,'Eng GLA 6th, 7th, 8th'!$E82:$DV82)))</f>
        <is>
          <t/>
        </is>
      </c>
      <c r="FK79" s="319" t="inlineStr">
        <f aca="false">IF($B79="","",IF(COUNTIFS('Eng GLA 6th, 7th, 8th'!$E$4:$DV$4,FK$3,'Eng GLA 6th, 7th, 8th'!$E82:$DV82,"&lt;&gt;")=0,"",SUMIF('Eng GLA 6th, 7th, 8th'!$E$4:$DV$4,FK$3,'Eng GLA 6th, 7th, 8th'!$E82:$DV82)))</f>
        <is>
          <t/>
        </is>
      </c>
      <c r="FL79" s="319" t="inlineStr">
        <f aca="false">IF($B79="","",IF(COUNTIFS('Eng GLA 6th, 7th, 8th'!$E$4:$DV$4,FL$3,'Eng GLA 6th, 7th, 8th'!$E82:$DV82,"&lt;&gt;")=0,"",SUMIF('Eng GLA 6th, 7th, 8th'!$E$4:$DV$4,FL$3,'Eng GLA 6th, 7th, 8th'!$E82:$DV82)))</f>
        <is>
          <t/>
        </is>
      </c>
      <c r="FM79" s="319" t="inlineStr">
        <f aca="false">IF($B79="","",IF(COUNTIFS('Eng GLA 6th, 7th, 8th'!$E$4:$DV$4,FM$3,'Eng GLA 6th, 7th, 8th'!$E82:$DV82,"&lt;&gt;")=0,"",SUMIF('Eng GLA 6th, 7th, 8th'!$E$4:$DV$4,FM$3,'Eng GLA 6th, 7th, 8th'!$E82:$DV82)))</f>
        <is>
          <t/>
        </is>
      </c>
      <c r="FN79" s="319" t="inlineStr">
        <f aca="false">IF($B79="","",IF(COUNTIFS('Eng GLA 6th, 7th, 8th'!$E$4:$DV$4,FN$3,'Eng GLA 6th, 7th, 8th'!$E82:$DV82,"&lt;&gt;")=0,"",SUMIF('Eng GLA 6th, 7th, 8th'!$E$4:$DV$4,FN$3,'Eng GLA 6th, 7th, 8th'!$E82:$DV82)))</f>
        <is>
          <t/>
        </is>
      </c>
      <c r="FO79" s="319" t="inlineStr">
        <f aca="false">IF($B79="","",IF(COUNTIFS('Eng GLA 6th, 7th, 8th'!$E$4:$DV$4,FO$3,'Eng GLA 6th, 7th, 8th'!$E82:$DV82,"&lt;&gt;")=0,"",SUMIF('Eng GLA 6th, 7th, 8th'!$E$4:$DV$4,FO$3,'Eng GLA 6th, 7th, 8th'!$E82:$DV82)))</f>
        <is>
          <t/>
        </is>
      </c>
    </row>
    <row r="80" customFormat="false" ht="12.75" hidden="false" customHeight="true" outlineLevel="0" collapsed="false">
      <c r="A80" s="315" t="n">
        <v>76</v>
      </c>
      <c r="B80" s="315" t="inlineStr">
        <f aca="false">'English Scores- Leveled papers'!B82</f>
        <is>
          <t/>
        </is>
      </c>
      <c r="C80" s="315"/>
      <c r="D80" s="316" t="inlineStr">
        <f aca="false">IF(OR(B80="",H80="",'Cover Sheet'!E80=""),"",'Cover Sheet'!E80)</f>
        <is>
          <t/>
        </is>
      </c>
      <c r="E80" s="316" t="inlineStr">
        <f aca="false">IF(OR(B80="",H80="",'Cover Sheet'!F80=""),"",'Cover Sheet'!F80)</f>
        <is>
          <t/>
        </is>
      </c>
      <c r="F80" s="316" t="inlineStr">
        <f aca="false">IF(OR(B80="",H80="",'Cover Sheet'!H80=""),"",'Cover Sheet'!H80)</f>
        <is>
          <t/>
        </is>
      </c>
      <c r="G80" s="316"/>
      <c r="H80" s="316" t="inlineStr">
        <f aca="false">IF(OR(B80="",COUNT('English Scores- Leveled papers'!H82:KM82)=0),"",IF((AND(AB80&gt;=(70/100),AB80&lt;1.1)),9,IF((AND(AA80&gt;=(70/100),AA80&lt;1.1)),8,IF((AND(Z80&gt;=(70/100),Z80&lt;1.1)),7,IF((AND(Y80&gt;=(70/100),Y80&lt;1.1)),6,IF(AND(X80&gt;=0.7,X80&lt;1.1),5.5,IF(AND(W80&gt;=0.7,W80&lt;1.1),5,IF(AND(V80&gt;=0.7,V80&lt;1.1),4.5,IF(AND(U80&gt;=0.7,U80&lt;1.1),4,IF(AND(T80&gt;=0.7,T80&lt;1.1),3.5,IF(AND(S80&gt;=0.7,S80&lt;1.1),3,IF(AND(R80&gt;=0.7,R80&lt;1.1),2.5,IF(AND(Q80&gt;=0.7,Q80&lt;1.1),2,IF(AND(P80&gt;=0.7,P80&lt;1.1),1.5,IF(AND(O80&gt;=0.7,O80&lt;1.1),1,IF(AND(N80&gt;=0.7,N80&lt;1.1),0.5,IF(AND(M80&gt;=0.7,M80&lt;1.1),0.2,IF(AND(L80&gt;=0.7,L80&lt;1.1),0,IF(COUNT('English Scores- Leveled papers'!H82:M82)=0,"",-0.5)))))))))))))))))))</f>
        <is>
          <t/>
        </is>
      </c>
      <c r="I80" s="317" t="str">
        <f aca="false">IFERROR(IF(OR(B80="",H80=""),"",IF((AND(AB80&gt;=(70/100),AB80&lt;1.1)),AB80,IF(AND((AA80)&gt;=(70/100),AA80&lt;1.1),AA80,IF((AND((Z80)&gt;=(70/100),Z80&lt;1.1)),Z80,IF(AND((Y80)&gt;=(70/100),Y80&lt;1.1),Y80,IF(AND(X80&gt;=0.7,X80&lt;1.1),X80,IF(AND((W80)&gt;=0.7,W80&lt;1.1),W80,IF(AND((V80)&gt;=0.7,V80&lt;1.1),V80,IF(AND((U80)&gt;=0.7,U80&lt;1.1),U80,IF(AND((T80)&gt;=0.7,T80&lt;1.1),T80,IF(AND((S80)&gt;=0.7,S80&lt;1.1),S80,IF(AND((R80)&gt;=0.7,R80&lt;1.1),R80,IF(AND((Q80)&gt;=0.7,Q80&lt;1.1),Q80,IF(AND((P80)&gt;=0.7,P80&lt;1.1),P80,IF(AND((O80)&gt;=0.7,O80&lt;1.1),O80,IF(AND((N80)&gt;=0.7,N80&lt;1.1),N80,IF(AND((M80)&gt;=0.7,M80&lt;1.1),M80,IF(AND((L80)&gt;=0.7,L80&lt;1.1),L80,L80)))))))))))))))))),"")</f>
        <v/>
      </c>
      <c r="J80" s="317" t="str">
        <f aca="false">IF((OR(B80="",H80="")),"",IF(AND((AB80)&gt;=(70/100),AB80&lt;1.1),"",IF((AND((AA80)&gt;=(70/100),AA80&lt;1.1)),AB80,IF((AND((Z80)&gt;=(70/100),Z80&lt;1.1)),AA80,IF((AND((Y80)&gt;=(70/100),Y80&lt;1.1)),Z80,IF(AND((X80)&gt;=0.7,X80&lt;1.1),Y80,IF(AND((W80)&gt;=0.7,W80&lt;1.1),X80,IF(AND((V80)&gt;=0.7,V80&lt;1.1),W80,IF(AND((U80)&gt;=0.7,U80&lt;1.1),V80,IF(AND((T80)&gt;=0.7,T80&lt;1.1),U80,IF(AND((S80)&gt;=0.7,S80&lt;1.1),T80,IF(AND((R80)&gt;=0.7,R80&lt;1.1),S80,IF(AND((Q80)&gt;=0.7,Q80&lt;1.1),R80,IF(AND((P80)&gt;=0.7,P80&lt;1.1),Q80,IF(AND((O80)&gt;=0.7,O80&lt;1.1),P80,IF(AND((N80)&gt;=0.7,N80&lt;1.1),O80,IF(AND((M80)&gt;=0.7,M80&lt;1.1),N80,IF(AND((L80)&gt;=0.7,L80&lt;1.1),M80,""))))))))))))))))))</f>
        <v/>
      </c>
      <c r="K80" s="317" t="str">
        <f aca="false">IF((OR(B80="",H80="")),"",IF(AND((AB80)&gt;=(70/100),AB80&lt;1.1),AA80,IF((AND((AA80)&gt;=(70/100),AA80&lt;1.1)),Z80,IF((AND((Z80)&gt;=(70/100),Z80&lt;1.1)),Y80,IF((AND((Y80)&gt;=(70/100),Y80&lt;1.1)),X80,IF(AND((X80)&gt;=0.7,X80&lt;1.1),W80,IF(AND((W80)&gt;=0.7,W80&lt;1.1),V80,IF(AND((V80)&gt;=0.7,V80&lt;1.1),U80,IF(AND((U80)&gt;=0.7,U80&lt;1.1),T80,IF(AND((T80)&gt;=0.7,T80&lt;1.1),S80,IF(AND((S80)&gt;=0.7,S80&lt;1.1),R80,IF(AND((R80)&gt;=0.7,R80&lt;1.1),Q80,IF(AND((Q80)&gt;=0.7,Q80&lt;1.1),P80,IF(AND((P80)&gt;=0.7,P80&lt;1.1),O80,IF(AND((O80)&gt;=0.7,O80&lt;1.1),N80,IF(AND((N80)&gt;=0.7,N80&lt;1.1),M80,IF(AND((M80)&gt;=0.7,M80&lt;1.1),L80,IF(AND((L80)&gt;=0.7,L80&lt;1.1),"",""))))))))))))))))))</f>
        <v/>
      </c>
      <c r="L80" s="318" t="str">
        <f aca="false">IFERROR(IF((B80=""),"",(IF(COUNT(AC80:AG80)=0,"",ROUND(SUM(AC80:AG80)/SUM($AC$2:$AG$2),1)))),"")</f>
        <v/>
      </c>
      <c r="M80" s="318" t="str">
        <f aca="false">IFERROR(IF((B80=""),"",(IF(COUNT(AH80:AL80)=0,"",ROUND(SUM(AH80:AL80)/SUM($AH$2:$AL$2),1)))),"")</f>
        <v/>
      </c>
      <c r="N80" s="318" t="str">
        <f aca="false">IFERROR(IF((B80=""),"",(IF(COUNT(AM80:AQ80)=0,"",ROUND(SUM(AM80:AQ80)/SUM($AM$2:$AQ$2),1)))),"")</f>
        <v/>
      </c>
      <c r="O80" s="318" t="str">
        <f aca="false">IFERROR(IF((B80=""),"",(IF(COUNT(AR80:AV80)=0,"",ROUND(SUM(AR80:AV80)/SUM($AR$2:$AV$2),1)))),"")</f>
        <v/>
      </c>
      <c r="P80" s="318" t="str">
        <f aca="false">IFERROR(IF((B80=""),"",(IF(COUNT(AX80:BB80)=0,"",ROUND(SUM(AX80:BB80)/SUM($AX$2:$BB$2),1)))),"")</f>
        <v/>
      </c>
      <c r="Q80" s="318" t="str">
        <f aca="false">IFERROR(IF((B80=""),"",(IF(COUNT(BD80:BJ80)=0,"",ROUND(SUM(BD80:BJ80)/SUM($BD$2:$BJ$2),1)))),0)</f>
        <v/>
      </c>
      <c r="R80" s="318" t="str">
        <f aca="false">IFERROR(IF((B80=""),"",(IF(COUNT(BL80:BS80)=0,"",ROUND(SUM(BL80:BR80)/SUM($BL$2:$BR$2),1)))),0)</f>
        <v/>
      </c>
      <c r="S80" s="318" t="str">
        <f aca="false">IFERROR(IF((B80=""),"",(IF(COUNT(BT80:CB80)=0,"",ROUND(SUM(BT80:CA80)/SUM($BT$2:$CA$2),1)))),0)</f>
        <v/>
      </c>
      <c r="T80" s="318" t="str">
        <f aca="false">IFERROR(IF((B80=""),"",(IF(COUNT(CC80:CJ80)=0,"",ROUND(SUM(CC80:CI80)/SUM($CC$2:$CI$2),1)))),0)</f>
        <v/>
      </c>
      <c r="U80" s="318" t="str">
        <f aca="false">IFERROR(IF((B80=""),"",(IF(COUNT(CK80:CQ80)=0,"",ROUND(SUM(CK80:CQ80)/SUM($CK$2:$CQ$2),1)))),0)</f>
        <v/>
      </c>
      <c r="V80" s="318" t="str">
        <f aca="false">IFERROR(IF((B80=""),"",(IF(COUNT(CS80:CY80)=0,"",ROUND(SUM(CS80:CY80)/SUM($CS$2:$CY$2),1)))),0)</f>
        <v/>
      </c>
      <c r="W80" s="318" t="str">
        <f aca="false">IFERROR(IF((B80=""),"",(IF(COUNT(DA80:DI80)=0,"",ROUND(SUM(DA80:DI80)/SUM($DA$2:$DI$2),1)))),0)</f>
        <v/>
      </c>
      <c r="X80" s="318" t="str">
        <f aca="false">IFERROR(IF((B80=""),"",(IF(COUNT(DK80:DP80)=0,"",ROUND(SUM(DK80:DP80)/SUM($DK$2:$DP$2),1)))),0)</f>
        <v/>
      </c>
      <c r="Y80" s="318"/>
      <c r="Z80" s="318"/>
      <c r="AA80" s="318"/>
      <c r="AB80" s="318"/>
      <c r="AC80" s="319" t="inlineStr">
        <f aca="false">IF($B80="","",IF(COUNTIFS('English Scores- Leveled papers'!$H$4:$KM$4,AC$3,'English Scores- Leveled papers'!$H82:$KM82,"&lt;&gt;")=0,"",SUMIF('English Scores- Leveled papers'!$H$4:$KM$4,AC$3,'English Scores- Leveled papers'!$H82:$KM82)))</f>
        <is>
          <t/>
        </is>
      </c>
      <c r="AD80" s="319" t="inlineStr">
        <f aca="false">IF($B80="","",IF(COUNTIFS('English Scores- Leveled papers'!$H$4:$KM$4,AD$3,'English Scores- Leveled papers'!$H82:$KM82,"&lt;&gt;")=0,"",SUMIF('English Scores- Leveled papers'!$H$4:$KM$4,AD$3,'English Scores- Leveled papers'!$H82:$KM82)))</f>
        <is>
          <t/>
        </is>
      </c>
      <c r="AE80" s="319" t="inlineStr">
        <f aca="false">IF($B80="","",IF(COUNTIFS('English Scores- Leveled papers'!$H$4:$KM$4,AE$3,'English Scores- Leveled papers'!$H82:$KM82,"&lt;&gt;")=0,"",SUMIF('English Scores- Leveled papers'!$H$4:$KM$4,AE$3,'English Scores- Leveled papers'!$H82:$KM82)))</f>
        <is>
          <t/>
        </is>
      </c>
      <c r="AF80" s="319" t="inlineStr">
        <f aca="false">IF($B80="","",IF(COUNTIFS('English Scores- Leveled papers'!$H$4:$KM$4,AF$3,'English Scores- Leveled papers'!$H82:$KM82,"&lt;&gt;")=0,"",SUMIF('English Scores- Leveled papers'!$H$4:$KM$4,AF$3,'English Scores- Leveled papers'!$H82:$KM82)))</f>
        <is>
          <t/>
        </is>
      </c>
      <c r="AG80" s="319" t="inlineStr">
        <f aca="false">IF($B80="","",IF(COUNTIFS('English Scores- Leveled papers'!$H$4:$KM$4,AG$3,'English Scores- Leveled papers'!$H82:$KM82,"&lt;&gt;")=0,"",SUMIF('English Scores- Leveled papers'!$H$4:$KM$4,AG$3,'English Scores- Leveled papers'!$H82:$KM82)))</f>
        <is>
          <t/>
        </is>
      </c>
      <c r="AH80" s="319" t="inlineStr">
        <f aca="false">IF($B80="","",IF(COUNTIFS('English Scores- Leveled papers'!$H$4:$KM$4,AH$3,'English Scores- Leveled papers'!$H82:$KM82,"&lt;&gt;")=0,"",SUMIF('English Scores- Leveled papers'!$H$4:$KM$4,AH$3,'English Scores- Leveled papers'!$H82:$KM82)))</f>
        <is>
          <t/>
        </is>
      </c>
      <c r="AI80" s="319" t="inlineStr">
        <f aca="false">IF($B80="","",IF(COUNTIFS('English Scores- Leveled papers'!$H$4:$KM$4,AI$3,'English Scores- Leveled papers'!$H82:$KM82,"&lt;&gt;")=0,"",SUMIF('English Scores- Leveled papers'!$H$4:$KM$4,AI$3,'English Scores- Leveled papers'!$H82:$KM82)))</f>
        <is>
          <t/>
        </is>
      </c>
      <c r="AJ80" s="319" t="inlineStr">
        <f aca="false">IF($B80="","",IF(COUNTIFS('English Scores- Leveled papers'!$H$4:$KM$4,AJ$3,'English Scores- Leveled papers'!$H82:$KM82,"&lt;&gt;")=0,"",SUMIF('English Scores- Leveled papers'!$H$4:$KM$4,AJ$3,'English Scores- Leveled papers'!$H82:$KM82)))</f>
        <is>
          <t/>
        </is>
      </c>
      <c r="AK80" s="319" t="inlineStr">
        <f aca="false">IF($B80="","",IF(COUNTIFS('English Scores- Leveled papers'!$H$4:$KM$4,AK$3,'English Scores- Leveled papers'!$H82:$KM82,"&lt;&gt;")=0,"",SUMIF('English Scores- Leveled papers'!$H$4:$KM$4,AK$3,'English Scores- Leveled papers'!$H82:$KM82)))</f>
        <is>
          <t/>
        </is>
      </c>
      <c r="AL80" s="319" t="inlineStr">
        <f aca="false">IF($B80="","",IF(COUNTIFS('English Scores- Leveled papers'!$H$4:$KM$4,AL$3,'English Scores- Leveled papers'!$H82:$KM82,"&lt;&gt;")=0,"",SUMIF('English Scores- Leveled papers'!$H$4:$KM$4,AL$3,'English Scores- Leveled papers'!$H82:$KM82)))</f>
        <is>
          <t/>
        </is>
      </c>
      <c r="AM80" s="319" t="inlineStr">
        <f aca="false">IF($B80="","",IF(COUNTIFS('English Scores- Leveled papers'!$H$4:$KM$4,AM$3,'English Scores- Leveled papers'!$H82:$KM82,"&lt;&gt;")=0,"",SUMIF('English Scores- Leveled papers'!$H$4:$KM$4,AM$3,'English Scores- Leveled papers'!$H82:$KM82)))</f>
        <is>
          <t/>
        </is>
      </c>
      <c r="AN80" s="319" t="inlineStr">
        <f aca="false">IF($B80="","",IF(COUNTIFS('English Scores- Leveled papers'!$H$4:$KM$4,AN$3,'English Scores- Leveled papers'!$H82:$KM82,"&lt;&gt;")=0,"",SUMIF('English Scores- Leveled papers'!$H$4:$KM$4,AN$3,'English Scores- Leveled papers'!$H82:$KM82)))</f>
        <is>
          <t/>
        </is>
      </c>
      <c r="AO80" s="319" t="inlineStr">
        <f aca="false">IF($B80="","",IF(COUNTIFS('English Scores- Leveled papers'!$H$4:$KM$4,AO$3,'English Scores- Leveled papers'!$H82:$KM82,"&lt;&gt;")=0,"",SUMIF('English Scores- Leveled papers'!$H$4:$KM$4,AO$3,'English Scores- Leveled papers'!$H82:$KM82)))</f>
        <is>
          <t/>
        </is>
      </c>
      <c r="AP80" s="319" t="inlineStr">
        <f aca="false">IF($B80="","",IF(COUNTIFS('English Scores- Leveled papers'!$H$4:$KM$4,AP$3,'English Scores- Leveled papers'!$H82:$KM82,"&lt;&gt;")=0,"",SUMIF('English Scores- Leveled papers'!$H$4:$KM$4,AP$3,'English Scores- Leveled papers'!$H82:$KM82)))</f>
        <is>
          <t/>
        </is>
      </c>
      <c r="AQ80" s="319" t="inlineStr">
        <f aca="false">IF($B80="","",IF(COUNTIFS('English Scores- Leveled papers'!$H$4:$KM$4,AQ$3,'English Scores- Leveled papers'!$H82:$KM82,"&lt;&gt;")=0,"",SUMIF('English Scores- Leveled papers'!$H$4:$KM$4,AQ$3,'English Scores- Leveled papers'!$H82:$KM82)))</f>
        <is>
          <t/>
        </is>
      </c>
      <c r="AR80" s="319" t="inlineStr">
        <f aca="false">IF($B80="","",IF(COUNTIFS('English Scores- Leveled papers'!$H$4:$KM$4,AR$3,'English Scores- Leveled papers'!$H82:$KM82,"&lt;&gt;")=0,"",SUMIF('English Scores- Leveled papers'!$H$4:$KM$4,AR$3,'English Scores- Leveled papers'!$H82:$KM82)))</f>
        <is>
          <t/>
        </is>
      </c>
      <c r="AS80" s="319" t="inlineStr">
        <f aca="false">IF($B80="","",IF(COUNTIFS('English Scores- Leveled papers'!$H$4:$KM$4,AS$3,'English Scores- Leveled papers'!$H82:$KM82,"&lt;&gt;")=0,"",SUMIF('English Scores- Leveled papers'!$H$4:$KM$4,AS$3,'English Scores- Leveled papers'!$H82:$KM82)))</f>
        <is>
          <t/>
        </is>
      </c>
      <c r="AT80" s="319" t="inlineStr">
        <f aca="false">IF($B80="","",IF(COUNTIFS('English Scores- Leveled papers'!$H$4:$KM$4,AT$3,'English Scores- Leveled papers'!$H82:$KM82,"&lt;&gt;")=0,"",SUMIF('English Scores- Leveled papers'!$H$4:$KM$4,AT$3,'English Scores- Leveled papers'!$H82:$KM82)))</f>
        <is>
          <t/>
        </is>
      </c>
      <c r="AU80" s="319" t="inlineStr">
        <f aca="false">IF($B80="","",IF(COUNTIFS('English Scores- Leveled papers'!$H$4:$KM$4,AU$3,'English Scores- Leveled papers'!$H82:$KM82,"&lt;&gt;")=0,"",SUMIF('English Scores- Leveled papers'!$H$4:$KM$4,AU$3,'English Scores- Leveled papers'!$H82:$KM82)))</f>
        <is>
          <t/>
        </is>
      </c>
      <c r="AV80" s="319" t="inlineStr">
        <f aca="false">IF($B80="","",IF(COUNTIFS('English Scores- Leveled papers'!$H$4:$KM$4,AV$3,'English Scores- Leveled papers'!$H82:$KM82,"&lt;&gt;")=0,"",SUMIF('English Scores- Leveled papers'!$H$4:$KM$4,AV$3,'English Scores- Leveled papers'!$H82:$KM82)))</f>
        <is>
          <t/>
        </is>
      </c>
      <c r="AW80" s="319" t="inlineStr">
        <f aca="false">IF($B80="","",IF(COUNTIFS('English Scores- Leveled papers'!$H$4:$KM$4,AW$3,'English Scores- Leveled papers'!$H82:$KM82,"&lt;&gt;")=0,"",SUMIF('English Scores- Leveled papers'!$H$4:$KM$4,AW$3,'English Scores- Leveled papers'!$H82:$KM82)))</f>
        <is>
          <t/>
        </is>
      </c>
      <c r="AX80" s="319" t="inlineStr">
        <f aca="false">IF($B80="","",IF(COUNTIFS('English Scores- Leveled papers'!$H$4:$KM$4,AX$3,'English Scores- Leveled papers'!$H82:$KM82,"&lt;&gt;")=0,"",SUMIF('English Scores- Leveled papers'!$H$4:$KM$4,AX$3,'English Scores- Leveled papers'!$H82:$KM82)))</f>
        <is>
          <t/>
        </is>
      </c>
      <c r="AY80" s="319" t="inlineStr">
        <f aca="false">IF($B80="","",IF(COUNTIFS('English Scores- Leveled papers'!$H$4:$KM$4,AY$3,'English Scores- Leveled papers'!$H82:$KM82,"&lt;&gt;")=0,"",SUMIF('English Scores- Leveled papers'!$H$4:$KM$4,AY$3,'English Scores- Leveled papers'!$H82:$KM82)))</f>
        <is>
          <t/>
        </is>
      </c>
      <c r="AZ80" s="319" t="inlineStr">
        <f aca="false">IF($B80="","",IF(COUNTIFS('English Scores- Leveled papers'!$H$4:$KM$4,AZ$3,'English Scores- Leveled papers'!$H82:$KM82,"&lt;&gt;")=0,"",SUMIF('English Scores- Leveled papers'!$H$4:$KM$4,AZ$3,'English Scores- Leveled papers'!$H82:$KM82)))</f>
        <is>
          <t/>
        </is>
      </c>
      <c r="BA80" s="319" t="inlineStr">
        <f aca="false">IF($B80="","",IF(COUNTIFS('English Scores- Leveled papers'!$H$4:$KM$4,BA$3,'English Scores- Leveled papers'!$H82:$KM82,"&lt;&gt;")=0,"",SUMIF('English Scores- Leveled papers'!$H$4:$KM$4,BA$3,'English Scores- Leveled papers'!$H82:$KM82)))</f>
        <is>
          <t/>
        </is>
      </c>
      <c r="BB80" s="319" t="inlineStr">
        <f aca="false">IF($B80="","",IF(COUNTIFS('English Scores- Leveled papers'!$H$4:$KM$4,BB$3,'English Scores- Leveled papers'!$H82:$KM82,"&lt;&gt;")=0,"",SUMIF('English Scores- Leveled papers'!$H$4:$KM$4,BB$3,'English Scores- Leveled papers'!$H82:$KM82)))</f>
        <is>
          <t/>
        </is>
      </c>
      <c r="BC80" s="319" t="inlineStr">
        <f aca="false">IF($B80="","",IF(COUNTIFS('English Scores- Leveled papers'!$H$4:$KM$4,BC$3,'English Scores- Leveled papers'!$H82:$KM82,"&lt;&gt;")=0,"",SUMIF('English Scores- Leveled papers'!$H$4:$KM$4,BC$3,'English Scores- Leveled papers'!$H82:$KM82)))</f>
        <is>
          <t/>
        </is>
      </c>
      <c r="BD80" s="319" t="inlineStr">
        <f aca="false">IF($B80="","",IF(COUNTIFS('English Scores- Leveled papers'!$H$4:$KM$4,BD$3,'English Scores- Leveled papers'!$H82:$KM82,"&lt;&gt;")=0,"",SUMIF('English Scores- Leveled papers'!$H$4:$KM$4,BD$3,'English Scores- Leveled papers'!$H82:$KM82)))</f>
        <is>
          <t/>
        </is>
      </c>
      <c r="BE80" s="319" t="inlineStr">
        <f aca="false">IF($B80="","",IF(COUNTIFS('English Scores- Leveled papers'!$H$4:$KM$4,BE$3,'English Scores- Leveled papers'!$H82:$KM82,"&lt;&gt;")=0,"",SUMIF('English Scores- Leveled papers'!$H$4:$KM$4,BE$3,'English Scores- Leveled papers'!$H82:$KM82)))</f>
        <is>
          <t/>
        </is>
      </c>
      <c r="BF80" s="319" t="inlineStr">
        <f aca="false">IF($B80="","",IF(COUNTIFS('English Scores- Leveled papers'!$H$4:$KM$4,BF$3,'English Scores- Leveled papers'!$H82:$KM82,"&lt;&gt;")=0,"",SUMIF('English Scores- Leveled papers'!$H$4:$KM$4,BF$3,'English Scores- Leveled papers'!$H82:$KM82)))</f>
        <is>
          <t/>
        </is>
      </c>
      <c r="BG80" s="319" t="inlineStr">
        <f aca="false">IF($B80="","",IF(COUNTIFS('English Scores- Leveled papers'!$H$4:$KM$4,BG$3,'English Scores- Leveled papers'!$H82:$KM82,"&lt;&gt;")=0,"",SUMIF('English Scores- Leveled papers'!$H$4:$KM$4,BG$3,'English Scores- Leveled papers'!$H82:$KM82)))</f>
        <is>
          <t/>
        </is>
      </c>
      <c r="BH80" s="319" t="inlineStr">
        <f aca="false">IF($B80="","",IF(COUNTIFS('English Scores- Leveled papers'!$H$4:$KM$4,BH$3,'English Scores- Leveled papers'!$H82:$KM82,"&lt;&gt;")=0,"",SUMIF('English Scores- Leveled papers'!$H$4:$KM$4,BH$3,'English Scores- Leveled papers'!$H82:$KM82)))</f>
        <is>
          <t/>
        </is>
      </c>
      <c r="BI80" s="319" t="inlineStr">
        <f aca="false">IF($B80="","",IF(COUNTIFS('English Scores- Leveled papers'!$H$4:$KM$4,BI$3,'English Scores- Leveled papers'!$H82:$KM82,"&lt;&gt;")=0,"",SUMIF('English Scores- Leveled papers'!$H$4:$KM$4,BI$3,'English Scores- Leveled papers'!$H82:$KM82)))</f>
        <is>
          <t/>
        </is>
      </c>
      <c r="BJ80" s="319" t="inlineStr">
        <f aca="false">IF($B80="","",IF(COUNTIFS('English Scores- Leveled papers'!$H$4:$KM$4,BJ$3,'English Scores- Leveled papers'!$H82:$KM82,"&lt;&gt;")=0,"",SUMIF('English Scores- Leveled papers'!$H$4:$KM$4,BJ$3,'English Scores- Leveled papers'!$H82:$KM82)))</f>
        <is>
          <t/>
        </is>
      </c>
      <c r="BK80" s="319" t="inlineStr">
        <f aca="false">IF($B80="","",IF(COUNTIFS('English Scores- Leveled papers'!$H$4:$KM$4,BK$3,'English Scores- Leveled papers'!$H82:$KM82,"&lt;&gt;")=0,"",SUMIF('English Scores- Leveled papers'!$H$4:$KM$4,BK$3,'English Scores- Leveled papers'!$H82:$KM82)))</f>
        <is>
          <t/>
        </is>
      </c>
      <c r="BL80" s="319" t="inlineStr">
        <f aca="false">IF($B80="","",IF(COUNTIFS('English Scores- Leveled papers'!$H$4:$KM$4,BL$3,'English Scores- Leveled papers'!$H82:$KM82,"&lt;&gt;")=0,"",SUMIF('English Scores- Leveled papers'!$H$4:$KM$4,BL$3,'English Scores- Leveled papers'!$H82:$KM82)))</f>
        <is>
          <t/>
        </is>
      </c>
      <c r="BM80" s="319" t="inlineStr">
        <f aca="false">IF($B80="","",IF(COUNTIFS('English Scores- Leveled papers'!$H$4:$KM$4,BM$3,'English Scores- Leveled papers'!$H82:$KM82,"&lt;&gt;")=0,"",SUMIF('English Scores- Leveled papers'!$H$4:$KM$4,BM$3,'English Scores- Leveled papers'!$H82:$KM82)))</f>
        <is>
          <t/>
        </is>
      </c>
      <c r="BN80" s="319" t="inlineStr">
        <f aca="false">IF($B80="","",IF(COUNTIFS('English Scores- Leveled papers'!$H$4:$KM$4,BN$3,'English Scores- Leveled papers'!$H82:$KM82,"&lt;&gt;")=0,"",SUMIF('English Scores- Leveled papers'!$H$4:$KM$4,BN$3,'English Scores- Leveled papers'!$H82:$KM82)))</f>
        <is>
          <t/>
        </is>
      </c>
      <c r="BO80" s="319" t="inlineStr">
        <f aca="false">IF($B80="","",IF(COUNTIFS('English Scores- Leveled papers'!$H$4:$KM$4,BO$3,'English Scores- Leveled papers'!$H82:$KM82,"&lt;&gt;")=0,"",SUMIF('English Scores- Leveled papers'!$H$4:$KM$4,BO$3,'English Scores- Leveled papers'!$H82:$KM82)))</f>
        <is>
          <t/>
        </is>
      </c>
      <c r="BP80" s="319" t="inlineStr">
        <f aca="false">IF($B80="","",IF(COUNTIFS('English Scores- Leveled papers'!$H$4:$KM$4,BP$3,'English Scores- Leveled papers'!$H82:$KM82,"&lt;&gt;")=0,"",SUMIF('English Scores- Leveled papers'!$H$4:$KM$4,BP$3,'English Scores- Leveled papers'!$H82:$KM82)))</f>
        <is>
          <t/>
        </is>
      </c>
      <c r="BQ80" s="319" t="inlineStr">
        <f aca="false">IF($B80="","",IF(COUNTIFS('English Scores- Leveled papers'!$H$4:$KM$4,BQ$3,'English Scores- Leveled papers'!$H82:$KM82,"&lt;&gt;")=0,"",SUMIF('English Scores- Leveled papers'!$H$4:$KM$4,BQ$3,'English Scores- Leveled papers'!$H82:$KM82)))</f>
        <is>
          <t/>
        </is>
      </c>
      <c r="BR80" s="319" t="inlineStr">
        <f aca="false">IF($B80="","",IF(COUNTIFS('English Scores- Leveled papers'!$H$4:$KM$4,BR$3,'English Scores- Leveled papers'!$H82:$KM82,"&lt;&gt;")=0,"",SUMIF('English Scores- Leveled papers'!$H$4:$KM$4,BR$3,'English Scores- Leveled papers'!$H82:$KM82)))</f>
        <is>
          <t/>
        </is>
      </c>
      <c r="BS80" s="319" t="inlineStr">
        <f aca="false">IF($B80="","",IF(COUNTIFS('English Scores- Leveled papers'!$H$4:$KM$4,BS$3,'English Scores- Leveled papers'!$H82:$KM82,"&lt;&gt;")=0,"",SUMIF('English Scores- Leveled papers'!$H$4:$KM$4,BS$3,'English Scores- Leveled papers'!$H82:$KM82)))</f>
        <is>
          <t/>
        </is>
      </c>
      <c r="BT80" s="319" t="inlineStr">
        <f aca="false">IF($B80="","",IF(COUNTIFS('English Scores- Leveled papers'!$H$4:$KM$4,BT$3,'English Scores- Leveled papers'!$H82:$KM82,"&lt;&gt;")=0,"",SUMIF('English Scores- Leveled papers'!$H$4:$KM$4,BT$3,'English Scores- Leveled papers'!$H82:$KM82)))</f>
        <is>
          <t/>
        </is>
      </c>
      <c r="BU80" s="319" t="inlineStr">
        <f aca="false">IF($B80="","",IF(COUNTIFS('English Scores- Leveled papers'!$H$4:$KM$4,BU$3,'English Scores- Leveled papers'!$H82:$KM82,"&lt;&gt;")=0,"",SUMIF('English Scores- Leveled papers'!$H$4:$KM$4,BU$3,'English Scores- Leveled papers'!$H82:$KM82)))</f>
        <is>
          <t/>
        </is>
      </c>
      <c r="BV80" s="319" t="inlineStr">
        <f aca="false">IF($B80="","",IF(COUNTIFS('English Scores- Leveled papers'!$H$4:$KM$4,BV$3,'English Scores- Leveled papers'!$H82:$KM82,"&lt;&gt;")=0,"",SUMIF('English Scores- Leveled papers'!$H$4:$KM$4,BV$3,'English Scores- Leveled papers'!$H82:$KM82)))</f>
        <is>
          <t/>
        </is>
      </c>
      <c r="BW80" s="319" t="inlineStr">
        <f aca="false">IF($B80="","",IF(COUNTIFS('English Scores- Leveled papers'!$H$4:$KM$4,BW$3,'English Scores- Leveled papers'!$H82:$KM82,"&lt;&gt;")=0,"",SUMIF('English Scores- Leveled papers'!$H$4:$KM$4,BW$3,'English Scores- Leveled papers'!$H82:$KM82)))</f>
        <is>
          <t/>
        </is>
      </c>
      <c r="BX80" s="319" t="inlineStr">
        <f aca="false">IF($B80="","",IF(COUNTIFS('English Scores- Leveled papers'!$H$4:$KM$4,BX$3,'English Scores- Leveled papers'!$H82:$KM82,"&lt;&gt;")=0,"",SUMIF('English Scores- Leveled papers'!$H$4:$KM$4,BX$3,'English Scores- Leveled papers'!$H82:$KM82)))</f>
        <is>
          <t/>
        </is>
      </c>
      <c r="BY80" s="319" t="inlineStr">
        <f aca="false">IF($B80="","",IF(COUNTIFS('English Scores- Leveled papers'!$H$4:$KM$4,BY$3,'English Scores- Leveled papers'!$H82:$KM82,"&lt;&gt;")=0,"",SUMIF('English Scores- Leveled papers'!$H$4:$KM$4,BY$3,'English Scores- Leveled papers'!$H82:$KM82)))</f>
        <is>
          <t/>
        </is>
      </c>
      <c r="BZ80" s="319" t="inlineStr">
        <f aca="false">IF($B80="","",IF(COUNTIFS('English Scores- Leveled papers'!$H$4:$KM$4,BZ$3,'English Scores- Leveled papers'!$H82:$KM82,"&lt;&gt;")=0,"",SUMIF('English Scores- Leveled papers'!$H$4:$KM$4,BZ$3,'English Scores- Leveled papers'!$H82:$KM82)))</f>
        <is>
          <t/>
        </is>
      </c>
      <c r="CA80" s="319" t="inlineStr">
        <f aca="false">IF($B80="","",IF(COUNTIFS('English Scores- Leveled papers'!$H$4:$KM$4,CA$3,'English Scores- Leveled papers'!$H82:$KM82,"&lt;&gt;")=0,"",SUMIF('English Scores- Leveled papers'!$H$4:$KM$4,CA$3,'English Scores- Leveled papers'!$H82:$KM82)))</f>
        <is>
          <t/>
        </is>
      </c>
      <c r="CB80" s="319" t="inlineStr">
        <f aca="false">IF($B80="","",IF(COUNTIFS('English Scores- Leveled papers'!$H$4:$KM$4,CB$3,'English Scores- Leveled papers'!$H82:$KM82,"&lt;&gt;")=0,"",SUMIF('English Scores- Leveled papers'!$H$4:$KM$4,CB$3,'English Scores- Leveled papers'!$H82:$KM82)))</f>
        <is>
          <t/>
        </is>
      </c>
      <c r="CC80" s="319" t="inlineStr">
        <f aca="false">IF($B80="","",IF(COUNTIFS('English Scores- Leveled papers'!$H$4:$KM$4,CC$3,'English Scores- Leveled papers'!$H82:$KM82,"&lt;&gt;")=0,"",SUMIF('English Scores- Leveled papers'!$H$4:$KM$4,CC$3,'English Scores- Leveled papers'!$H82:$KM82)))</f>
        <is>
          <t/>
        </is>
      </c>
      <c r="CD80" s="319" t="inlineStr">
        <f aca="false">IF($B80="","",IF(COUNTIFS('English Scores- Leveled papers'!$H$4:$KM$4,CD$3,'English Scores- Leveled papers'!$H82:$KM82,"&lt;&gt;")=0,"",SUMIF('English Scores- Leveled papers'!$H$4:$KM$4,CD$3,'English Scores- Leveled papers'!$H82:$KM82)))</f>
        <is>
          <t/>
        </is>
      </c>
      <c r="CE80" s="319" t="inlineStr">
        <f aca="false">IF($B80="","",IF(COUNTIFS('English Scores- Leveled papers'!$H$4:$KM$4,CE$3,'English Scores- Leveled papers'!$H82:$KM82,"&lt;&gt;")=0,"",SUMIF('English Scores- Leveled papers'!$H$4:$KM$4,CE$3,'English Scores- Leveled papers'!$H82:$KM82)))</f>
        <is>
          <t/>
        </is>
      </c>
      <c r="CF80" s="319" t="inlineStr">
        <f aca="false">IF($B80="","",IF(COUNTIFS('English Scores- Leveled papers'!$H$4:$KM$4,CF$3,'English Scores- Leveled papers'!$H82:$KM82,"&lt;&gt;")=0,"",SUMIF('English Scores- Leveled papers'!$H$4:$KM$4,CF$3,'English Scores- Leveled papers'!$H82:$KM82)))</f>
        <is>
          <t/>
        </is>
      </c>
      <c r="CG80" s="319" t="inlineStr">
        <f aca="false">IF($B80="","",IF(COUNTIFS('English Scores- Leveled papers'!$H$4:$KM$4,CG$3,'English Scores- Leveled papers'!$H82:$KM82,"&lt;&gt;")=0,"",SUMIF('English Scores- Leveled papers'!$H$4:$KM$4,CG$3,'English Scores- Leveled papers'!$H82:$KM82)))</f>
        <is>
          <t/>
        </is>
      </c>
      <c r="CH80" s="319" t="inlineStr">
        <f aca="false">IF($B80="","",IF(COUNTIFS('English Scores- Leveled papers'!$H$4:$KM$4,CH$3,'English Scores- Leveled papers'!$H82:$KM82,"&lt;&gt;")=0,"",SUMIF('English Scores- Leveled papers'!$H$4:$KM$4,CH$3,'English Scores- Leveled papers'!$H82:$KM82)))</f>
        <is>
          <t/>
        </is>
      </c>
      <c r="CI80" s="319" t="inlineStr">
        <f aca="false">IF($B80="","",IF(COUNTIFS('English Scores- Leveled papers'!$H$4:$KM$4,CI$3,'English Scores- Leveled papers'!$H82:$KM82,"&lt;&gt;")=0,"",SUMIF('English Scores- Leveled papers'!$H$4:$KM$4,CI$3,'English Scores- Leveled papers'!$H82:$KM82)))</f>
        <is>
          <t/>
        </is>
      </c>
      <c r="CJ80" s="319" t="inlineStr">
        <f aca="false">IF($B80="","",IF(COUNTIFS('English Scores- Leveled papers'!$H$4:$KM$4,CJ$3,'English Scores- Leveled papers'!$H82:$KM82,"&lt;&gt;")=0,"",SUMIF('English Scores- Leveled papers'!$H$4:$KM$4,CJ$3,'English Scores- Leveled papers'!$H82:$KM82)))</f>
        <is>
          <t/>
        </is>
      </c>
      <c r="CK80" s="319" t="inlineStr">
        <f aca="false">IF($B80="","",IF(COUNTIFS('English Scores- Leveled papers'!$H$4:$KM$4,CK$3,'English Scores- Leveled papers'!$H82:$KM82,"&lt;&gt;")=0,"",SUMIF('English Scores- Leveled papers'!$H$4:$KM$4,CK$3,'English Scores- Leveled papers'!$H82:$KM82)))</f>
        <is>
          <t/>
        </is>
      </c>
      <c r="CL80" s="319" t="inlineStr">
        <f aca="false">IF($B80="","",IF(COUNTIFS('English Scores- Leveled papers'!$H$4:$KM$4,CL$3,'English Scores- Leveled papers'!$H82:$KM82,"&lt;&gt;")=0,"",SUMIF('English Scores- Leveled papers'!$H$4:$KM$4,CL$3,'English Scores- Leveled papers'!$H82:$KM82)))</f>
        <is>
          <t/>
        </is>
      </c>
      <c r="CM80" s="319" t="inlineStr">
        <f aca="false">IF($B80="","",IF(COUNTIFS('English Scores- Leveled papers'!$H$4:$KM$4,CM$3,'English Scores- Leveled papers'!$H82:$KM82,"&lt;&gt;")=0,"",SUMIF('English Scores- Leveled papers'!$H$4:$KM$4,CM$3,'English Scores- Leveled papers'!$H82:$KM82)))</f>
        <is>
          <t/>
        </is>
      </c>
      <c r="CN80" s="319" t="inlineStr">
        <f aca="false">IF($B80="","",IF(COUNTIFS('English Scores- Leveled papers'!$H$4:$KM$4,CN$3,'English Scores- Leveled papers'!$H82:$KM82,"&lt;&gt;")=0,"",SUMIF('English Scores- Leveled papers'!$H$4:$KM$4,CN$3,'English Scores- Leveled papers'!$H82:$KM82)))</f>
        <is>
          <t/>
        </is>
      </c>
      <c r="CO80" s="319" t="inlineStr">
        <f aca="false">IF($B80="","",IF(COUNTIFS('English Scores- Leveled papers'!$H$4:$KM$4,CO$3,'English Scores- Leveled papers'!$H82:$KM82,"&lt;&gt;")=0,"",SUMIF('English Scores- Leveled papers'!$H$4:$KM$4,CO$3,'English Scores- Leveled papers'!$H82:$KM82)))</f>
        <is>
          <t/>
        </is>
      </c>
      <c r="CP80" s="319" t="inlineStr">
        <f aca="false">IF($B80="","",IF(COUNTIFS('English Scores- Leveled papers'!$H$4:$KM$4,CP$3,'English Scores- Leveled papers'!$H82:$KM82,"&lt;&gt;")=0,"",SUMIF('English Scores- Leveled papers'!$H$4:$KM$4,CP$3,'English Scores- Leveled papers'!$H82:$KM82)))</f>
        <is>
          <t/>
        </is>
      </c>
      <c r="CQ80" s="319" t="inlineStr">
        <f aca="false">IF($B80="","",IF(COUNTIFS('English Scores- Leveled papers'!$H$4:$KM$4,CQ$3,'English Scores- Leveled papers'!$H82:$KM82,"&lt;&gt;")=0,"",SUMIF('English Scores- Leveled papers'!$H$4:$KM$4,CQ$3,'English Scores- Leveled papers'!$H82:$KM82)))</f>
        <is>
          <t/>
        </is>
      </c>
      <c r="CR80" s="319" t="inlineStr">
        <f aca="false">IF($B80="","",IF(COUNTIFS('English Scores- Leveled papers'!$H$4:$KM$4,CR$3,'English Scores- Leveled papers'!$H82:$KM82,"&lt;&gt;")=0,"",SUMIF('English Scores- Leveled papers'!$H$4:$KM$4,CR$3,'English Scores- Leveled papers'!$H82:$KM82)))</f>
        <is>
          <t/>
        </is>
      </c>
      <c r="CS80" s="319" t="inlineStr">
        <f aca="false">IF($B80="","",IF(COUNTIFS('English Scores- Leveled papers'!$H$4:$KM$4,CS$3,'English Scores- Leveled papers'!$H82:$KM82,"&lt;&gt;")=0,"",SUMIF('English Scores- Leveled papers'!$H$4:$KM$4,CS$3,'English Scores- Leveled papers'!$H82:$KM82)))</f>
        <is>
          <t/>
        </is>
      </c>
      <c r="CT80" s="319" t="inlineStr">
        <f aca="false">IF($B80="","",IF(COUNTIFS('English Scores- Leveled papers'!$H$4:$KM$4,CT$3,'English Scores- Leveled papers'!$H82:$KM82,"&lt;&gt;")=0,"",SUMIF('English Scores- Leveled papers'!$H$4:$KM$4,CT$3,'English Scores- Leveled papers'!$H82:$KM82)))</f>
        <is>
          <t/>
        </is>
      </c>
      <c r="CU80" s="319" t="inlineStr">
        <f aca="false">IF($B80="","",IF(COUNTIFS('English Scores- Leveled papers'!$H$4:$KM$4,CU$3,'English Scores- Leveled papers'!$H82:$KM82,"&lt;&gt;")=0,"",SUMIF('English Scores- Leveled papers'!$H$4:$KM$4,CU$3,'English Scores- Leveled papers'!$H82:$KM82)))</f>
        <is>
          <t/>
        </is>
      </c>
      <c r="CV80" s="319" t="inlineStr">
        <f aca="false">IF($B80="","",IF(COUNTIFS('English Scores- Leveled papers'!$H$4:$KM$4,CV$3,'English Scores- Leveled papers'!$H82:$KM82,"&lt;&gt;")=0,"",SUMIF('English Scores- Leveled papers'!$H$4:$KM$4,CV$3,'English Scores- Leveled papers'!$H82:$KM82)))</f>
        <is>
          <t/>
        </is>
      </c>
      <c r="CW80" s="319" t="inlineStr">
        <f aca="false">IF($B80="","",IF(COUNTIFS('English Scores- Leveled papers'!$H$4:$KM$4,CW$3,'English Scores- Leveled papers'!$H82:$KM82,"&lt;&gt;")=0,"",SUMIF('English Scores- Leveled papers'!$H$4:$KM$4,CW$3,'English Scores- Leveled papers'!$H82:$KM82)))</f>
        <is>
          <t/>
        </is>
      </c>
      <c r="CX80" s="319" t="inlineStr">
        <f aca="false">IF($B80="","",IF(COUNTIFS('English Scores- Leveled papers'!$H$4:$KM$4,CX$3,'English Scores- Leveled papers'!$H82:$KM82,"&lt;&gt;")=0,"",SUMIF('English Scores- Leveled papers'!$H$4:$KM$4,CX$3,'English Scores- Leveled papers'!$H82:$KM82)))</f>
        <is>
          <t/>
        </is>
      </c>
      <c r="CY80" s="319" t="inlineStr">
        <f aca="false">IF($B80="","",IF(COUNTIFS('English Scores- Leveled papers'!$H$4:$KM$4,CY$3,'English Scores- Leveled papers'!$H82:$KM82,"&lt;&gt;")=0,"",SUMIF('English Scores- Leveled papers'!$H$4:$KM$4,CY$3,'English Scores- Leveled papers'!$H82:$KM82)))</f>
        <is>
          <t/>
        </is>
      </c>
      <c r="CZ80" s="319" t="inlineStr">
        <f aca="false">IF($B80="","",IF(COUNTIFS('English Scores- Leveled papers'!$H$4:$KM$4,CZ$3,'English Scores- Leveled papers'!$H82:$KM82,"&lt;&gt;")=0,"",SUMIF('English Scores- Leveled papers'!$H$4:$KM$4,CZ$3,'English Scores- Leveled papers'!$H82:$KM82)))</f>
        <is>
          <t/>
        </is>
      </c>
      <c r="DA80" s="319" t="inlineStr">
        <f aca="false">IF($B80="","",IF(COUNTIFS('English Scores- Leveled papers'!$H$4:$KM$4,DA$3,'English Scores- Leveled papers'!$H82:$KM82,"&lt;&gt;")=0,"",SUMIF('English Scores- Leveled papers'!$H$4:$KM$4,DA$3,'English Scores- Leveled papers'!$H82:$KM82)))</f>
        <is>
          <t/>
        </is>
      </c>
      <c r="DB80" s="319" t="inlineStr">
        <f aca="false">IF($B80="","",IF(COUNTIFS('English Scores- Leveled papers'!$H$4:$KM$4,DB$3,'English Scores- Leveled papers'!$H82:$KM82,"&lt;&gt;")=0,"",SUMIF('English Scores- Leveled papers'!$H$4:$KM$4,DB$3,'English Scores- Leveled papers'!$H82:$KM82)))</f>
        <is>
          <t/>
        </is>
      </c>
      <c r="DC80" s="319" t="inlineStr">
        <f aca="false">IF($B80="","",IF(COUNTIFS('English Scores- Leveled papers'!$H$4:$KM$4,DC$3,'English Scores- Leveled papers'!$H82:$KM82,"&lt;&gt;")=0,"",SUMIF('English Scores- Leveled papers'!$H$4:$KM$4,DC$3,'English Scores- Leveled papers'!$H82:$KM82)))</f>
        <is>
          <t/>
        </is>
      </c>
      <c r="DD80" s="319" t="inlineStr">
        <f aca="false">IF($B80="","",IF(COUNTIFS('English Scores- Leveled papers'!$H$4:$KM$4,DD$3,'English Scores- Leveled papers'!$H82:$KM82,"&lt;&gt;")=0,"",SUMIF('English Scores- Leveled papers'!$H$4:$KM$4,DD$3,'English Scores- Leveled papers'!$H82:$KM82)))</f>
        <is>
          <t/>
        </is>
      </c>
      <c r="DE80" s="319" t="inlineStr">
        <f aca="false">IF($B80="","",IF(COUNTIFS('English Scores- Leveled papers'!$H$4:$KM$4,DE$3,'English Scores- Leveled papers'!$H82:$KM82,"&lt;&gt;")=0,"",SUMIF('English Scores- Leveled papers'!$H$4:$KM$4,DE$3,'English Scores- Leveled papers'!$H82:$KM82)))</f>
        <is>
          <t/>
        </is>
      </c>
      <c r="DF80" s="319" t="inlineStr">
        <f aca="false">IF($B80="","",IF(COUNTIFS('English Scores- Leveled papers'!$H$4:$KM$4,DF$3,'English Scores- Leveled papers'!$H82:$KM82,"&lt;&gt;")=0,"",SUMIF('English Scores- Leveled papers'!$H$4:$KM$4,DF$3,'English Scores- Leveled papers'!$H82:$KM82)))</f>
        <is>
          <t/>
        </is>
      </c>
      <c r="DG80" s="319" t="inlineStr">
        <f aca="false">IF($B80="","",IF(COUNTIFS('English Scores- Leveled papers'!$H$4:$KM$4,DG$3,'English Scores- Leveled papers'!$H82:$KM82,"&lt;&gt;")=0,"",SUMIF('English Scores- Leveled papers'!$H$4:$KM$4,DG$3,'English Scores- Leveled papers'!$H82:$KM82)))</f>
        <is>
          <t/>
        </is>
      </c>
      <c r="DH80" s="319" t="inlineStr">
        <f aca="false">IF($B80="","",IF(COUNTIFS('English Scores- Leveled papers'!$H$4:$KM$4,DH$3,'English Scores- Leveled papers'!$H82:$KM82,"&lt;&gt;")=0,"",SUMIF('English Scores- Leveled papers'!$H$4:$KM$4,DH$3,'English Scores- Leveled papers'!$H82:$KM82)))</f>
        <is>
          <t/>
        </is>
      </c>
      <c r="DI80" s="319" t="inlineStr">
        <f aca="false">IF($B80="","",IF(COUNTIFS('English Scores- Leveled papers'!$H$4:$KM$4,DI$3,'English Scores- Leveled papers'!$H82:$KM82,"&lt;&gt;")=0,"",SUMIF('English Scores- Leveled papers'!$H$4:$KM$4,DI$3,'English Scores- Leveled papers'!$H82:$KM82)))</f>
        <is>
          <t/>
        </is>
      </c>
      <c r="DJ80" s="319" t="inlineStr">
        <f aca="false">IF($B80="","",IF(COUNTIFS('English Scores- Leveled papers'!$H$4:$KM$4,DJ$3,'English Scores- Leveled papers'!$H82:$KM82,"&lt;&gt;")=0,"",SUMIF('English Scores- Leveled papers'!$H$4:$KM$4,DJ$3,'English Scores- Leveled papers'!$H82:$KM82)))</f>
        <is>
          <t/>
        </is>
      </c>
      <c r="DK80" s="319" t="inlineStr">
        <f aca="false">IF($B80="","",IF(COUNTIFS('English Scores- Leveled papers'!$H$4:$KM$4,DK$3,'English Scores- Leveled papers'!$H82:$KM82,"&lt;&gt;")=0,"",SUMIF('English Scores- Leveled papers'!$H$4:$KM$4,DK$3,'English Scores- Leveled papers'!$H82:$KM82)))</f>
        <is>
          <t/>
        </is>
      </c>
      <c r="DL80" s="319" t="inlineStr">
        <f aca="false">IF($B80="","",IF(COUNTIFS('English Scores- Leveled papers'!$H$4:$KM$4,DL$3,'English Scores- Leveled papers'!$H82:$KM82,"&lt;&gt;")=0,"",SUMIF('English Scores- Leveled papers'!$H$4:$KM$4,DL$3,'English Scores- Leveled papers'!$H82:$KM82)))</f>
        <is>
          <t/>
        </is>
      </c>
      <c r="DM80" s="319" t="inlineStr">
        <f aca="false">IF($B80="","",IF(COUNTIFS('English Scores- Leveled papers'!$H$4:$KM$4,DM$3,'English Scores- Leveled papers'!$H82:$KM82,"&lt;&gt;")=0,"",SUMIF('English Scores- Leveled papers'!$H$4:$KM$4,DM$3,'English Scores- Leveled papers'!$H82:$KM82)))</f>
        <is>
          <t/>
        </is>
      </c>
      <c r="DN80" s="319" t="inlineStr">
        <f aca="false">IF($B80="","",IF(COUNTIFS('English Scores- Leveled papers'!$H$4:$KM$4,DN$3,'English Scores- Leveled papers'!$H82:$KM82,"&lt;&gt;")=0,"",SUMIF('English Scores- Leveled papers'!$H$4:$KM$4,DN$3,'English Scores- Leveled papers'!$H82:$KM82)))</f>
        <is>
          <t/>
        </is>
      </c>
      <c r="DO80" s="319" t="inlineStr">
        <f aca="false">IF($B80="","",IF(COUNTIFS('English Scores- Leveled papers'!$H$4:$KM$4,DO$3,'English Scores- Leveled papers'!$H82:$KM82,"&lt;&gt;")=0,"",SUMIF('English Scores- Leveled papers'!$H$4:$KM$4,DO$3,'English Scores- Leveled papers'!$H82:$KM82)))</f>
        <is>
          <t/>
        </is>
      </c>
      <c r="DP80" s="319" t="inlineStr">
        <f aca="false">IF($B80="","",IF(COUNTIFS('English Scores- Leveled papers'!$H$4:$KM$4,DP$3,'English Scores- Leveled papers'!$H82:$KM82,"&lt;&gt;")=0,"",SUMIF('English Scores- Leveled papers'!$H$4:$KM$4,DP$3,'English Scores- Leveled papers'!$H82:$KM82)))</f>
        <is>
          <t/>
        </is>
      </c>
      <c r="DQ80" s="320" t="inlineStr">
        <f aca="false">IF($B80="","",IF(COUNTIFS('English Scores- Leveled papers'!$H$4:$KM$4,DQ$3,'English Scores- Leveled papers'!$H82:$KM82,"&lt;&gt;")=0,"",SUMIF('English Scores- Leveled papers'!$H$4:$KM$4,DQ$3,'English Scores- Leveled papers'!$H82:$KM82)))</f>
        <is>
          <t/>
        </is>
      </c>
      <c r="DR80" s="321" t="inlineStr">
        <f aca="false">IF('Cover Sheet'!$AC$6="6th", 'Eng GLA 6th, 7th, 8th'!D83, "")</f>
        <is>
          <t/>
        </is>
      </c>
      <c r="DU80" s="319" t="inlineStr">
        <f aca="false">IF($B80="","",IF(COUNTIFS('Eng GLA 6th, 7th, 8th'!$E$4:$DV$4,DU$3,'Eng GLA 6th, 7th, 8th'!$E83:$DV83,"&lt;&gt;")=0,"",SUMIF('Eng GLA 6th, 7th, 8th'!$E$4:$DV$4,DU$3,'Eng GLA 6th, 7th, 8th'!$E83:$DV83)))</f>
        <is>
          <t/>
        </is>
      </c>
      <c r="DV80" s="319" t="inlineStr">
        <f aca="false">IF($B80="","",IF(COUNTIFS('Eng GLA 6th, 7th, 8th'!$E$4:$DV$4,DV$3,'Eng GLA 6th, 7th, 8th'!$E83:$DV83,"&lt;&gt;")=0,"",SUMIF('Eng GLA 6th, 7th, 8th'!$E$4:$DV$4,DV$3,'Eng GLA 6th, 7th, 8th'!$E83:$DV83)))</f>
        <is>
          <t/>
        </is>
      </c>
      <c r="DW80" s="319" t="inlineStr">
        <f aca="false">IF($B80="","",IF(COUNTIFS('Eng GLA 6th, 7th, 8th'!$E$4:$DV$4,DW$3,'Eng GLA 6th, 7th, 8th'!$E83:$DV83,"&lt;&gt;")=0,"",SUMIF('Eng GLA 6th, 7th, 8th'!$E$4:$DV$4,DW$3,'Eng GLA 6th, 7th, 8th'!$E83:$DV83)))</f>
        <is>
          <t/>
        </is>
      </c>
      <c r="DX80" s="319" t="inlineStr">
        <f aca="false">IF($B80="","",IF(COUNTIFS('Eng GLA 6th, 7th, 8th'!$E$4:$DV$4,DX$3,'Eng GLA 6th, 7th, 8th'!$E83:$DV83,"&lt;&gt;")=0,"",SUMIF('Eng GLA 6th, 7th, 8th'!$E$4:$DV$4,DX$3,'Eng GLA 6th, 7th, 8th'!$E83:$DV83)))</f>
        <is>
          <t/>
        </is>
      </c>
      <c r="DY80" s="319" t="inlineStr">
        <f aca="false">IF($B80="","",IF(COUNTIFS('Eng GLA 6th, 7th, 8th'!$E$4:$DV$4,DY$3,'Eng GLA 6th, 7th, 8th'!$E83:$DV83,"&lt;&gt;")=0,"",SUMIF('Eng GLA 6th, 7th, 8th'!$E$4:$DV$4,DY$3,'Eng GLA 6th, 7th, 8th'!$E83:$DV83)))</f>
        <is>
          <t/>
        </is>
      </c>
      <c r="DZ80" s="319" t="inlineStr">
        <f aca="false">IF($B80="","",IF(COUNTIFS('Eng GLA 6th, 7th, 8th'!$E$4:$DV$4,DZ$3,'Eng GLA 6th, 7th, 8th'!$E83:$DV83,"&lt;&gt;")=0,"",SUMIF('Eng GLA 6th, 7th, 8th'!$E$4:$DV$4,DZ$3,'Eng GLA 6th, 7th, 8th'!$E83:$DV83)))</f>
        <is>
          <t/>
        </is>
      </c>
      <c r="EA80" s="319" t="inlineStr">
        <f aca="false">IF($B80="","",IF(COUNTIFS('Eng GLA 6th, 7th, 8th'!$E$4:$DV$4,EA$3,'Eng GLA 6th, 7th, 8th'!$E83:$DV83,"&lt;&gt;")=0,"",SUMIF('Eng GLA 6th, 7th, 8th'!$E$4:$DV$4,EA$3,'Eng GLA 6th, 7th, 8th'!$E83:$DV83)))</f>
        <is>
          <t/>
        </is>
      </c>
      <c r="EB80" s="319" t="inlineStr">
        <f aca="false">IF($B80="","",IF(COUNTIFS('Eng GLA 6th, 7th, 8th'!$E$4:$DV$4,EB$3,'Eng GLA 6th, 7th, 8th'!$E83:$DV83,"&lt;&gt;")=0,"",SUMIF('Eng GLA 6th, 7th, 8th'!$E$4:$DV$4,EB$3,'Eng GLA 6th, 7th, 8th'!$E83:$DV83)))</f>
        <is>
          <t/>
        </is>
      </c>
      <c r="EC80" s="319" t="inlineStr">
        <f aca="false">IF($B80="","",IF(COUNTIFS('Eng GLA 6th, 7th, 8th'!$E$4:$DV$4,EC$3,'Eng GLA 6th, 7th, 8th'!$E83:$DV83,"&lt;&gt;")=0,"",SUMIF('Eng GLA 6th, 7th, 8th'!$E$4:$DV$4,EC$3,'Eng GLA 6th, 7th, 8th'!$E83:$DV83)))</f>
        <is>
          <t/>
        </is>
      </c>
      <c r="ED80" s="319" t="inlineStr">
        <f aca="false">IF($B80="","",IF(COUNTIFS('Eng GLA 6th, 7th, 8th'!$E$4:$DV$4,ED$3,'Eng GLA 6th, 7th, 8th'!$E83:$DV83,"&lt;&gt;")=0,"",SUMIF('Eng GLA 6th, 7th, 8th'!$E$4:$DV$4,ED$3,'Eng GLA 6th, 7th, 8th'!$E83:$DV83)))</f>
        <is>
          <t/>
        </is>
      </c>
      <c r="EE80" s="319" t="inlineStr">
        <f aca="false">IF($B80="","",IF(COUNTIFS('Eng GLA 6th, 7th, 8th'!$E$4:$DV$4,EE$3,'Eng GLA 6th, 7th, 8th'!$E83:$DV83,"&lt;&gt;")=0,"",SUMIF('Eng GLA 6th, 7th, 8th'!$E$4:$DV$4,EE$3,'Eng GLA 6th, 7th, 8th'!$E83:$DV83)))</f>
        <is>
          <t/>
        </is>
      </c>
      <c r="EF80" s="319" t="inlineStr">
        <f aca="false">IF($B80="","",IF(COUNTIFS('Eng GLA 6th, 7th, 8th'!$E$4:$DV$4,EF$3,'Eng GLA 6th, 7th, 8th'!$E83:$DV83,"&lt;&gt;")=0,"",SUMIF('Eng GLA 6th, 7th, 8th'!$E$4:$DV$4,EF$3,'Eng GLA 6th, 7th, 8th'!$E83:$DV83)))</f>
        <is>
          <t/>
        </is>
      </c>
      <c r="EG80" s="319" t="inlineStr">
        <f aca="false">IF($B80="","",IF(COUNTIFS('Eng GLA 6th, 7th, 8th'!$E$4:$DV$4,EG$3,'Eng GLA 6th, 7th, 8th'!$E83:$DV83,"&lt;&gt;")=0,"",SUMIF('Eng GLA 6th, 7th, 8th'!$E$4:$DV$4,EG$3,'Eng GLA 6th, 7th, 8th'!$E83:$DV83)))</f>
        <is>
          <t/>
        </is>
      </c>
      <c r="EH80" s="319" t="inlineStr">
        <f aca="false">IF($B80="","",IF(COUNTIFS('Eng GLA 6th, 7th, 8th'!$E$4:$DV$4,EH$3,'Eng GLA 6th, 7th, 8th'!$E83:$DV83,"&lt;&gt;")=0,"",SUMIF('Eng GLA 6th, 7th, 8th'!$E$4:$DV$4,EH$3,'Eng GLA 6th, 7th, 8th'!$E83:$DV83)))</f>
        <is>
          <t/>
        </is>
      </c>
      <c r="EI80" s="319" t="inlineStr">
        <f aca="false">IF($B80="","",IF(COUNTIFS('Eng GLA 6th, 7th, 8th'!$E$4:$DV$4,EI$3,'Eng GLA 6th, 7th, 8th'!$E83:$DV83,"&lt;&gt;")=0,"",SUMIF('Eng GLA 6th, 7th, 8th'!$E$4:$DV$4,EI$3,'Eng GLA 6th, 7th, 8th'!$E83:$DV83)))</f>
        <is>
          <t/>
        </is>
      </c>
      <c r="EJ80" s="322" t="inlineStr">
        <f aca="false">IF('Cover Sheet'!$AC$6="7th", 'Eng GLA 6th, 7th, 8th'!AQ83, "")</f>
        <is>
          <t/>
        </is>
      </c>
      <c r="EK80" s="319" t="inlineStr">
        <f aca="false">IF($B80="","",IF(COUNTIFS('Eng GLA 6th, 7th, 8th'!$E$4:$DV$4,EK$3,'Eng GLA 6th, 7th, 8th'!$E83:$DV83,"&lt;&gt;")=0,"",SUMIF('Eng GLA 6th, 7th, 8th'!$E$4:$DV$4,EK$3,'Eng GLA 6th, 7th, 8th'!$E83:$DV83)))</f>
        <is>
          <t/>
        </is>
      </c>
      <c r="EL80" s="319" t="inlineStr">
        <f aca="false">IF($B80="","",IF(COUNTIFS('Eng GLA 6th, 7th, 8th'!$E$4:$DV$4,EL$3,'Eng GLA 6th, 7th, 8th'!$E83:$DV83,"&lt;&gt;")=0,"",SUMIF('Eng GLA 6th, 7th, 8th'!$E$4:$DV$4,EL$3,'Eng GLA 6th, 7th, 8th'!$E83:$DV83)))</f>
        <is>
          <t/>
        </is>
      </c>
      <c r="EM80" s="319" t="inlineStr">
        <f aca="false">IF($B80="","",IF(COUNTIFS('Eng GLA 6th, 7th, 8th'!$E$4:$DV$4,EM$3,'Eng GLA 6th, 7th, 8th'!$E83:$DV83,"&lt;&gt;")=0,"",SUMIF('Eng GLA 6th, 7th, 8th'!$E$4:$DV$4,EM$3,'Eng GLA 6th, 7th, 8th'!$E83:$DV83)))</f>
        <is>
          <t/>
        </is>
      </c>
      <c r="EN80" s="319" t="inlineStr">
        <f aca="false">IF($B80="","",IF(COUNTIFS('Eng GLA 6th, 7th, 8th'!$E$4:$DV$4,EN$3,'Eng GLA 6th, 7th, 8th'!$E83:$DV83,"&lt;&gt;")=0,"",SUMIF('Eng GLA 6th, 7th, 8th'!$E$4:$DV$4,EN$3,'Eng GLA 6th, 7th, 8th'!$E83:$DV83)))</f>
        <is>
          <t/>
        </is>
      </c>
      <c r="EO80" s="319" t="inlineStr">
        <f aca="false">IF($B80="","",IF(COUNTIFS('Eng GLA 6th, 7th, 8th'!$E$4:$DV$4,EO$3,'Eng GLA 6th, 7th, 8th'!$E83:$DV83,"&lt;&gt;")=0,"",SUMIF('Eng GLA 6th, 7th, 8th'!$E$4:$DV$4,EO$3,'Eng GLA 6th, 7th, 8th'!$E83:$DV83)))</f>
        <is>
          <t/>
        </is>
      </c>
      <c r="EP80" s="319" t="inlineStr">
        <f aca="false">IF($B80="","",IF(COUNTIFS('Eng GLA 6th, 7th, 8th'!$E$4:$DV$4,EP$3,'Eng GLA 6th, 7th, 8th'!$E83:$DV83,"&lt;&gt;")=0,"",SUMIF('Eng GLA 6th, 7th, 8th'!$E$4:$DV$4,EP$3,'Eng GLA 6th, 7th, 8th'!$E83:$DV83)))</f>
        <is>
          <t/>
        </is>
      </c>
      <c r="EQ80" s="319" t="inlineStr">
        <f aca="false">IF($B80="","",IF(COUNTIFS('Eng GLA 6th, 7th, 8th'!$E$4:$DV$4,EQ$3,'Eng GLA 6th, 7th, 8th'!$E83:$DV83,"&lt;&gt;")=0,"",SUMIF('Eng GLA 6th, 7th, 8th'!$E$4:$DV$4,EQ$3,'Eng GLA 6th, 7th, 8th'!$E83:$DV83)))</f>
        <is>
          <t/>
        </is>
      </c>
      <c r="ER80" s="319" t="inlineStr">
        <f aca="false">IF($B80="","",IF(COUNTIFS('Eng GLA 6th, 7th, 8th'!$E$4:$DV$4,ER$3,'Eng GLA 6th, 7th, 8th'!$E83:$DV83,"&lt;&gt;")=0,"",SUMIF('Eng GLA 6th, 7th, 8th'!$E$4:$DV$4,ER$3,'Eng GLA 6th, 7th, 8th'!$E83:$DV83)))</f>
        <is>
          <t/>
        </is>
      </c>
      <c r="ES80" s="319" t="inlineStr">
        <f aca="false">IF($B80="","",IF(COUNTIFS('Eng GLA 6th, 7th, 8th'!$E$4:$DV$4,ES$3,'Eng GLA 6th, 7th, 8th'!$E83:$DV83,"&lt;&gt;")=0,"",SUMIF('Eng GLA 6th, 7th, 8th'!$E$4:$DV$4,ES$3,'Eng GLA 6th, 7th, 8th'!$E83:$DV83)))</f>
        <is>
          <t/>
        </is>
      </c>
      <c r="ET80" s="319" t="inlineStr">
        <f aca="false">IF($B80="","",IF(COUNTIFS('Eng GLA 6th, 7th, 8th'!$E$4:$DV$4,ET$3,'Eng GLA 6th, 7th, 8th'!$E83:$DV83,"&lt;&gt;")=0,"",SUMIF('Eng GLA 6th, 7th, 8th'!$E$4:$DV$4,ET$3,'Eng GLA 6th, 7th, 8th'!$E83:$DV83)))</f>
        <is>
          <t/>
        </is>
      </c>
      <c r="EU80" s="319" t="inlineStr">
        <f aca="false">IF($B80="","",IF(COUNTIFS('Eng GLA 6th, 7th, 8th'!$E$4:$DV$4,EU$3,'Eng GLA 6th, 7th, 8th'!$E83:$DV83,"&lt;&gt;")=0,"",SUMIF('Eng GLA 6th, 7th, 8th'!$E$4:$DV$4,EU$3,'Eng GLA 6th, 7th, 8th'!$E83:$DV83)))</f>
        <is>
          <t/>
        </is>
      </c>
      <c r="EV80" s="319" t="inlineStr">
        <f aca="false">IF($B80="","",IF(COUNTIFS('Eng GLA 6th, 7th, 8th'!$E$4:$DV$4,EV$3,'Eng GLA 6th, 7th, 8th'!$E83:$DV83,"&lt;&gt;")=0,"",SUMIF('Eng GLA 6th, 7th, 8th'!$E$4:$DV$4,EV$3,'Eng GLA 6th, 7th, 8th'!$E83:$DV83)))</f>
        <is>
          <t/>
        </is>
      </c>
      <c r="EW80" s="319" t="inlineStr">
        <f aca="false">IF($B80="","",IF(COUNTIFS('Eng GLA 6th, 7th, 8th'!$E$4:$DV$4,EW$3,'Eng GLA 6th, 7th, 8th'!$E83:$DV83,"&lt;&gt;")=0,"",SUMIF('Eng GLA 6th, 7th, 8th'!$E$4:$DV$4,EW$3,'Eng GLA 6th, 7th, 8th'!$E83:$DV83)))</f>
        <is>
          <t/>
        </is>
      </c>
      <c r="EX80" s="319" t="inlineStr">
        <f aca="false">IF($B80="","",IF(COUNTIFS('Eng GLA 6th, 7th, 8th'!$E$4:$DV$4,EX$3,'Eng GLA 6th, 7th, 8th'!$E83:$DV83,"&lt;&gt;")=0,"",SUMIF('Eng GLA 6th, 7th, 8th'!$E$4:$DV$4,EX$3,'Eng GLA 6th, 7th, 8th'!$E83:$DV83)))</f>
        <is>
          <t/>
        </is>
      </c>
      <c r="EY80" s="319" t="inlineStr">
        <f aca="false">IF($B80="","",IF(COUNTIFS('Eng GLA 6th, 7th, 8th'!$E$4:$DV$4,EY$3,'Eng GLA 6th, 7th, 8th'!$E83:$DV83,"&lt;&gt;")=0,"",SUMIF('Eng GLA 6th, 7th, 8th'!$E$4:$DV$4,EY$3,'Eng GLA 6th, 7th, 8th'!$E83:$DV83)))</f>
        <is>
          <t/>
        </is>
      </c>
      <c r="EZ80" s="322" t="inlineStr">
        <f aca="false">IF('Cover Sheet'!$AC$6="8th", 'Eng GLA 6th, 7th, 8th'!CG83, "")</f>
        <is>
          <t/>
        </is>
      </c>
      <c r="FA80" s="319" t="inlineStr">
        <f aca="false">IF($B80="","",IF(COUNTIFS('Eng GLA 6th, 7th, 8th'!$E$4:$DV$4,FA$3,'Eng GLA 6th, 7th, 8th'!$E83:$DV83,"&lt;&gt;")=0,"",SUMIF('Eng GLA 6th, 7th, 8th'!$E$4:$DV$4,FA$3,'Eng GLA 6th, 7th, 8th'!$E83:$DV83)))</f>
        <is>
          <t/>
        </is>
      </c>
      <c r="FB80" s="319" t="inlineStr">
        <f aca="false">IF($B80="","",IF(COUNTIFS('Eng GLA 6th, 7th, 8th'!$E$4:$DV$4,FB$3,'Eng GLA 6th, 7th, 8th'!$E83:$DV83,"&lt;&gt;")=0,"",SUMIF('Eng GLA 6th, 7th, 8th'!$E$4:$DV$4,FB$3,'Eng GLA 6th, 7th, 8th'!$E83:$DV83)))</f>
        <is>
          <t/>
        </is>
      </c>
      <c r="FC80" s="319" t="inlineStr">
        <f aca="false">IF($B80="","",IF(COUNTIFS('Eng GLA 6th, 7th, 8th'!$E$4:$DV$4,FC$3,'Eng GLA 6th, 7th, 8th'!$E83:$DV83,"&lt;&gt;")=0,"",SUMIF('Eng GLA 6th, 7th, 8th'!$E$4:$DV$4,FC$3,'Eng GLA 6th, 7th, 8th'!$E83:$DV83)))</f>
        <is>
          <t/>
        </is>
      </c>
      <c r="FD80" s="319" t="inlineStr">
        <f aca="false">IF($B80="","",IF(COUNTIFS('Eng GLA 6th, 7th, 8th'!$E$4:$DV$4,FD$3,'Eng GLA 6th, 7th, 8th'!$E83:$DV83,"&lt;&gt;")=0,"",SUMIF('Eng GLA 6th, 7th, 8th'!$E$4:$DV$4,FD$3,'Eng GLA 6th, 7th, 8th'!$E83:$DV83)))</f>
        <is>
          <t/>
        </is>
      </c>
      <c r="FE80" s="319" t="inlineStr">
        <f aca="false">IF($B80="","",IF(COUNTIFS('Eng GLA 6th, 7th, 8th'!$E$4:$DV$4,FE$3,'Eng GLA 6th, 7th, 8th'!$E83:$DV83,"&lt;&gt;")=0,"",SUMIF('Eng GLA 6th, 7th, 8th'!$E$4:$DV$4,FE$3,'Eng GLA 6th, 7th, 8th'!$E83:$DV83)))</f>
        <is>
          <t/>
        </is>
      </c>
      <c r="FF80" s="319" t="inlineStr">
        <f aca="false">IF($B80="","",IF(COUNTIFS('Eng GLA 6th, 7th, 8th'!$E$4:$DV$4,FF$3,'Eng GLA 6th, 7th, 8th'!$E83:$DV83,"&lt;&gt;")=0,"",SUMIF('Eng GLA 6th, 7th, 8th'!$E$4:$DV$4,FF$3,'Eng GLA 6th, 7th, 8th'!$E83:$DV83)))</f>
        <is>
          <t/>
        </is>
      </c>
      <c r="FG80" s="319" t="inlineStr">
        <f aca="false">IF($B80="","",IF(COUNTIFS('Eng GLA 6th, 7th, 8th'!$E$4:$DV$4,FG$3,'Eng GLA 6th, 7th, 8th'!$E83:$DV83,"&lt;&gt;")=0,"",SUMIF('Eng GLA 6th, 7th, 8th'!$E$4:$DV$4,FG$3,'Eng GLA 6th, 7th, 8th'!$E83:$DV83)))</f>
        <is>
          <t/>
        </is>
      </c>
      <c r="FH80" s="319" t="inlineStr">
        <f aca="false">IF($B80="","",IF(COUNTIFS('Eng GLA 6th, 7th, 8th'!$E$4:$DV$4,FH$3,'Eng GLA 6th, 7th, 8th'!$E83:$DV83,"&lt;&gt;")=0,"",SUMIF('Eng GLA 6th, 7th, 8th'!$E$4:$DV$4,FH$3,'Eng GLA 6th, 7th, 8th'!$E83:$DV83)))</f>
        <is>
          <t/>
        </is>
      </c>
      <c r="FI80" s="319" t="inlineStr">
        <f aca="false">IF($B80="","",IF(COUNTIFS('Eng GLA 6th, 7th, 8th'!$E$4:$DV$4,FI$3,'Eng GLA 6th, 7th, 8th'!$E83:$DV83,"&lt;&gt;")=0,"",SUMIF('Eng GLA 6th, 7th, 8th'!$E$4:$DV$4,FI$3,'Eng GLA 6th, 7th, 8th'!$E83:$DV83)))</f>
        <is>
          <t/>
        </is>
      </c>
      <c r="FJ80" s="319" t="inlineStr">
        <f aca="false">IF($B80="","",IF(COUNTIFS('Eng GLA 6th, 7th, 8th'!$E$4:$DV$4,FJ$3,'Eng GLA 6th, 7th, 8th'!$E83:$DV83,"&lt;&gt;")=0,"",SUMIF('Eng GLA 6th, 7th, 8th'!$E$4:$DV$4,FJ$3,'Eng GLA 6th, 7th, 8th'!$E83:$DV83)))</f>
        <is>
          <t/>
        </is>
      </c>
      <c r="FK80" s="319" t="inlineStr">
        <f aca="false">IF($B80="","",IF(COUNTIFS('Eng GLA 6th, 7th, 8th'!$E$4:$DV$4,FK$3,'Eng GLA 6th, 7th, 8th'!$E83:$DV83,"&lt;&gt;")=0,"",SUMIF('Eng GLA 6th, 7th, 8th'!$E$4:$DV$4,FK$3,'Eng GLA 6th, 7th, 8th'!$E83:$DV83)))</f>
        <is>
          <t/>
        </is>
      </c>
      <c r="FL80" s="319" t="inlineStr">
        <f aca="false">IF($B80="","",IF(COUNTIFS('Eng GLA 6th, 7th, 8th'!$E$4:$DV$4,FL$3,'Eng GLA 6th, 7th, 8th'!$E83:$DV83,"&lt;&gt;")=0,"",SUMIF('Eng GLA 6th, 7th, 8th'!$E$4:$DV$4,FL$3,'Eng GLA 6th, 7th, 8th'!$E83:$DV83)))</f>
        <is>
          <t/>
        </is>
      </c>
      <c r="FM80" s="319" t="inlineStr">
        <f aca="false">IF($B80="","",IF(COUNTIFS('Eng GLA 6th, 7th, 8th'!$E$4:$DV$4,FM$3,'Eng GLA 6th, 7th, 8th'!$E83:$DV83,"&lt;&gt;")=0,"",SUMIF('Eng GLA 6th, 7th, 8th'!$E$4:$DV$4,FM$3,'Eng GLA 6th, 7th, 8th'!$E83:$DV83)))</f>
        <is>
          <t/>
        </is>
      </c>
      <c r="FN80" s="319" t="inlineStr">
        <f aca="false">IF($B80="","",IF(COUNTIFS('Eng GLA 6th, 7th, 8th'!$E$4:$DV$4,FN$3,'Eng GLA 6th, 7th, 8th'!$E83:$DV83,"&lt;&gt;")=0,"",SUMIF('Eng GLA 6th, 7th, 8th'!$E$4:$DV$4,FN$3,'Eng GLA 6th, 7th, 8th'!$E83:$DV83)))</f>
        <is>
          <t/>
        </is>
      </c>
      <c r="FO80" s="319" t="inlineStr">
        <f aca="false">IF($B80="","",IF(COUNTIFS('Eng GLA 6th, 7th, 8th'!$E$4:$DV$4,FO$3,'Eng GLA 6th, 7th, 8th'!$E83:$DV83,"&lt;&gt;")=0,"",SUMIF('Eng GLA 6th, 7th, 8th'!$E$4:$DV$4,FO$3,'Eng GLA 6th, 7th, 8th'!$E83:$DV83)))</f>
        <is>
          <t/>
        </is>
      </c>
    </row>
    <row r="81" customFormat="false" ht="12.75" hidden="false" customHeight="true" outlineLevel="0" collapsed="false">
      <c r="A81" s="315" t="n">
        <v>77</v>
      </c>
      <c r="B81" s="315" t="inlineStr">
        <f aca="false">'English Scores- Leveled papers'!B83</f>
        <is>
          <t/>
        </is>
      </c>
      <c r="C81" s="315"/>
      <c r="D81" s="316" t="inlineStr">
        <f aca="false">IF(OR(B81="",H81="",'Cover Sheet'!E81=""),"",'Cover Sheet'!E81)</f>
        <is>
          <t/>
        </is>
      </c>
      <c r="E81" s="316" t="inlineStr">
        <f aca="false">IF(OR(B81="",H81="",'Cover Sheet'!F81=""),"",'Cover Sheet'!F81)</f>
        <is>
          <t/>
        </is>
      </c>
      <c r="F81" s="316" t="inlineStr">
        <f aca="false">IF(OR(B81="",H81="",'Cover Sheet'!H81=""),"",'Cover Sheet'!H81)</f>
        <is>
          <t/>
        </is>
      </c>
      <c r="G81" s="316"/>
      <c r="H81" s="316" t="inlineStr">
        <f aca="false">IF(OR(B81="",COUNT('English Scores- Leveled papers'!H83:KM83)=0),"",IF((AND(AB81&gt;=(70/100),AB81&lt;1.1)),9,IF((AND(AA81&gt;=(70/100),AA81&lt;1.1)),8,IF((AND(Z81&gt;=(70/100),Z81&lt;1.1)),7,IF((AND(Y81&gt;=(70/100),Y81&lt;1.1)),6,IF(AND(X81&gt;=0.7,X81&lt;1.1),5.5,IF(AND(W81&gt;=0.7,W81&lt;1.1),5,IF(AND(V81&gt;=0.7,V81&lt;1.1),4.5,IF(AND(U81&gt;=0.7,U81&lt;1.1),4,IF(AND(T81&gt;=0.7,T81&lt;1.1),3.5,IF(AND(S81&gt;=0.7,S81&lt;1.1),3,IF(AND(R81&gt;=0.7,R81&lt;1.1),2.5,IF(AND(Q81&gt;=0.7,Q81&lt;1.1),2,IF(AND(P81&gt;=0.7,P81&lt;1.1),1.5,IF(AND(O81&gt;=0.7,O81&lt;1.1),1,IF(AND(N81&gt;=0.7,N81&lt;1.1),0.5,IF(AND(M81&gt;=0.7,M81&lt;1.1),0.2,IF(AND(L81&gt;=0.7,L81&lt;1.1),0,IF(COUNT('English Scores- Leveled papers'!H83:M83)=0,"",-0.5)))))))))))))))))))</f>
        <is>
          <t/>
        </is>
      </c>
      <c r="I81" s="317" t="str">
        <f aca="false">IFERROR(IF(OR(B81="",H81=""),"",IF((AND(AB81&gt;=(70/100),AB81&lt;1.1)),AB81,IF(AND((AA81)&gt;=(70/100),AA81&lt;1.1),AA81,IF((AND((Z81)&gt;=(70/100),Z81&lt;1.1)),Z81,IF(AND((Y81)&gt;=(70/100),Y81&lt;1.1),Y81,IF(AND(X81&gt;=0.7,X81&lt;1.1),X81,IF(AND((W81)&gt;=0.7,W81&lt;1.1),W81,IF(AND((V81)&gt;=0.7,V81&lt;1.1),V81,IF(AND((U81)&gt;=0.7,U81&lt;1.1),U81,IF(AND((T81)&gt;=0.7,T81&lt;1.1),T81,IF(AND((S81)&gt;=0.7,S81&lt;1.1),S81,IF(AND((R81)&gt;=0.7,R81&lt;1.1),R81,IF(AND((Q81)&gt;=0.7,Q81&lt;1.1),Q81,IF(AND((P81)&gt;=0.7,P81&lt;1.1),P81,IF(AND((O81)&gt;=0.7,O81&lt;1.1),O81,IF(AND((N81)&gt;=0.7,N81&lt;1.1),N81,IF(AND((M81)&gt;=0.7,M81&lt;1.1),M81,IF(AND((L81)&gt;=0.7,L81&lt;1.1),L81,L81)))))))))))))))))),"")</f>
        <v/>
      </c>
      <c r="J81" s="317" t="str">
        <f aca="false">IF((OR(B81="",H81="")),"",IF(AND((AB81)&gt;=(70/100),AB81&lt;1.1),"",IF((AND((AA81)&gt;=(70/100),AA81&lt;1.1)),AB81,IF((AND((Z81)&gt;=(70/100),Z81&lt;1.1)),AA81,IF((AND((Y81)&gt;=(70/100),Y81&lt;1.1)),Z81,IF(AND((X81)&gt;=0.7,X81&lt;1.1),Y81,IF(AND((W81)&gt;=0.7,W81&lt;1.1),X81,IF(AND((V81)&gt;=0.7,V81&lt;1.1),W81,IF(AND((U81)&gt;=0.7,U81&lt;1.1),V81,IF(AND((T81)&gt;=0.7,T81&lt;1.1),U81,IF(AND((S81)&gt;=0.7,S81&lt;1.1),T81,IF(AND((R81)&gt;=0.7,R81&lt;1.1),S81,IF(AND((Q81)&gt;=0.7,Q81&lt;1.1),R81,IF(AND((P81)&gt;=0.7,P81&lt;1.1),Q81,IF(AND((O81)&gt;=0.7,O81&lt;1.1),P81,IF(AND((N81)&gt;=0.7,N81&lt;1.1),O81,IF(AND((M81)&gt;=0.7,M81&lt;1.1),N81,IF(AND((L81)&gt;=0.7,L81&lt;1.1),M81,""))))))))))))))))))</f>
        <v/>
      </c>
      <c r="K81" s="317" t="str">
        <f aca="false">IF((OR(B81="",H81="")),"",IF(AND((AB81)&gt;=(70/100),AB81&lt;1.1),AA81,IF((AND((AA81)&gt;=(70/100),AA81&lt;1.1)),Z81,IF((AND((Z81)&gt;=(70/100),Z81&lt;1.1)),Y81,IF((AND((Y81)&gt;=(70/100),Y81&lt;1.1)),X81,IF(AND((X81)&gt;=0.7,X81&lt;1.1),W81,IF(AND((W81)&gt;=0.7,W81&lt;1.1),V81,IF(AND((V81)&gt;=0.7,V81&lt;1.1),U81,IF(AND((U81)&gt;=0.7,U81&lt;1.1),T81,IF(AND((T81)&gt;=0.7,T81&lt;1.1),S81,IF(AND((S81)&gt;=0.7,S81&lt;1.1),R81,IF(AND((R81)&gt;=0.7,R81&lt;1.1),Q81,IF(AND((Q81)&gt;=0.7,Q81&lt;1.1),P81,IF(AND((P81)&gt;=0.7,P81&lt;1.1),O81,IF(AND((O81)&gt;=0.7,O81&lt;1.1),N81,IF(AND((N81)&gt;=0.7,N81&lt;1.1),M81,IF(AND((M81)&gt;=0.7,M81&lt;1.1),L81,IF(AND((L81)&gt;=0.7,L81&lt;1.1),"",""))))))))))))))))))</f>
        <v/>
      </c>
      <c r="L81" s="318" t="str">
        <f aca="false">IFERROR(IF((B81=""),"",(IF(COUNT(AC81:AG81)=0,"",ROUND(SUM(AC81:AG81)/SUM($AC$2:$AG$2),1)))),"")</f>
        <v/>
      </c>
      <c r="M81" s="318" t="str">
        <f aca="false">IFERROR(IF((B81=""),"",(IF(COUNT(AH81:AL81)=0,"",ROUND(SUM(AH81:AL81)/SUM($AH$2:$AL$2),1)))),"")</f>
        <v/>
      </c>
      <c r="N81" s="318" t="str">
        <f aca="false">IFERROR(IF((B81=""),"",(IF(COUNT(AM81:AQ81)=0,"",ROUND(SUM(AM81:AQ81)/SUM($AM$2:$AQ$2),1)))),"")</f>
        <v/>
      </c>
      <c r="O81" s="318" t="str">
        <f aca="false">IFERROR(IF((B81=""),"",(IF(COUNT(AR81:AV81)=0,"",ROUND(SUM(AR81:AV81)/SUM($AR$2:$AV$2),1)))),"")</f>
        <v/>
      </c>
      <c r="P81" s="318" t="str">
        <f aca="false">IFERROR(IF((B81=""),"",(IF(COUNT(AX81:BB81)=0,"",ROUND(SUM(AX81:BB81)/SUM($AX$2:$BB$2),1)))),"")</f>
        <v/>
      </c>
      <c r="Q81" s="318" t="str">
        <f aca="false">IFERROR(IF((B81=""),"",(IF(COUNT(BD81:BJ81)=0,"",ROUND(SUM(BD81:BJ81)/SUM($BD$2:$BJ$2),1)))),0)</f>
        <v/>
      </c>
      <c r="R81" s="318" t="str">
        <f aca="false">IFERROR(IF((B81=""),"",(IF(COUNT(BL81:BS81)=0,"",ROUND(SUM(BL81:BR81)/SUM($BL$2:$BR$2),1)))),0)</f>
        <v/>
      </c>
      <c r="S81" s="318" t="str">
        <f aca="false">IFERROR(IF((B81=""),"",(IF(COUNT(BT81:CB81)=0,"",ROUND(SUM(BT81:CA81)/SUM($BT$2:$CA$2),1)))),0)</f>
        <v/>
      </c>
      <c r="T81" s="318" t="str">
        <f aca="false">IFERROR(IF((B81=""),"",(IF(COUNT(CC81:CJ81)=0,"",ROUND(SUM(CC81:CI81)/SUM($CC$2:$CI$2),1)))),0)</f>
        <v/>
      </c>
      <c r="U81" s="318" t="str">
        <f aca="false">IFERROR(IF((B81=""),"",(IF(COUNT(CK81:CQ81)=0,"",ROUND(SUM(CK81:CQ81)/SUM($CK$2:$CQ$2),1)))),0)</f>
        <v/>
      </c>
      <c r="V81" s="318" t="str">
        <f aca="false">IFERROR(IF((B81=""),"",(IF(COUNT(CS81:CY81)=0,"",ROUND(SUM(CS81:CY81)/SUM($CS$2:$CY$2),1)))),0)</f>
        <v/>
      </c>
      <c r="W81" s="318" t="str">
        <f aca="false">IFERROR(IF((B81=""),"",(IF(COUNT(DA81:DI81)=0,"",ROUND(SUM(DA81:DI81)/SUM($DA$2:$DI$2),1)))),0)</f>
        <v/>
      </c>
      <c r="X81" s="318" t="str">
        <f aca="false">IFERROR(IF((B81=""),"",(IF(COUNT(DK81:DP81)=0,"",ROUND(SUM(DK81:DP81)/SUM($DK$2:$DP$2),1)))),0)</f>
        <v/>
      </c>
      <c r="Y81" s="318"/>
      <c r="Z81" s="318"/>
      <c r="AA81" s="318"/>
      <c r="AB81" s="318"/>
      <c r="AC81" s="319" t="inlineStr">
        <f aca="false">IF($B81="","",IF(COUNTIFS('English Scores- Leveled papers'!$H$4:$KM$4,AC$3,'English Scores- Leveled papers'!$H83:$KM83,"&lt;&gt;")=0,"",SUMIF('English Scores- Leveled papers'!$H$4:$KM$4,AC$3,'English Scores- Leveled papers'!$H83:$KM83)))</f>
        <is>
          <t/>
        </is>
      </c>
      <c r="AD81" s="319" t="inlineStr">
        <f aca="false">IF($B81="","",IF(COUNTIFS('English Scores- Leveled papers'!$H$4:$KM$4,AD$3,'English Scores- Leveled papers'!$H83:$KM83,"&lt;&gt;")=0,"",SUMIF('English Scores- Leveled papers'!$H$4:$KM$4,AD$3,'English Scores- Leveled papers'!$H83:$KM83)))</f>
        <is>
          <t/>
        </is>
      </c>
      <c r="AE81" s="319" t="inlineStr">
        <f aca="false">IF($B81="","",IF(COUNTIFS('English Scores- Leveled papers'!$H$4:$KM$4,AE$3,'English Scores- Leveled papers'!$H83:$KM83,"&lt;&gt;")=0,"",SUMIF('English Scores- Leveled papers'!$H$4:$KM$4,AE$3,'English Scores- Leveled papers'!$H83:$KM83)))</f>
        <is>
          <t/>
        </is>
      </c>
      <c r="AF81" s="319" t="inlineStr">
        <f aca="false">IF($B81="","",IF(COUNTIFS('English Scores- Leveled papers'!$H$4:$KM$4,AF$3,'English Scores- Leveled papers'!$H83:$KM83,"&lt;&gt;")=0,"",SUMIF('English Scores- Leveled papers'!$H$4:$KM$4,AF$3,'English Scores- Leveled papers'!$H83:$KM83)))</f>
        <is>
          <t/>
        </is>
      </c>
      <c r="AG81" s="319" t="inlineStr">
        <f aca="false">IF($B81="","",IF(COUNTIFS('English Scores- Leveled papers'!$H$4:$KM$4,AG$3,'English Scores- Leveled papers'!$H83:$KM83,"&lt;&gt;")=0,"",SUMIF('English Scores- Leveled papers'!$H$4:$KM$4,AG$3,'English Scores- Leveled papers'!$H83:$KM83)))</f>
        <is>
          <t/>
        </is>
      </c>
      <c r="AH81" s="319" t="inlineStr">
        <f aca="false">IF($B81="","",IF(COUNTIFS('English Scores- Leveled papers'!$H$4:$KM$4,AH$3,'English Scores- Leveled papers'!$H83:$KM83,"&lt;&gt;")=0,"",SUMIF('English Scores- Leveled papers'!$H$4:$KM$4,AH$3,'English Scores- Leveled papers'!$H83:$KM83)))</f>
        <is>
          <t/>
        </is>
      </c>
      <c r="AI81" s="319" t="inlineStr">
        <f aca="false">IF($B81="","",IF(COUNTIFS('English Scores- Leveled papers'!$H$4:$KM$4,AI$3,'English Scores- Leveled papers'!$H83:$KM83,"&lt;&gt;")=0,"",SUMIF('English Scores- Leveled papers'!$H$4:$KM$4,AI$3,'English Scores- Leveled papers'!$H83:$KM83)))</f>
        <is>
          <t/>
        </is>
      </c>
      <c r="AJ81" s="319" t="inlineStr">
        <f aca="false">IF($B81="","",IF(COUNTIFS('English Scores- Leveled papers'!$H$4:$KM$4,AJ$3,'English Scores- Leveled papers'!$H83:$KM83,"&lt;&gt;")=0,"",SUMIF('English Scores- Leveled papers'!$H$4:$KM$4,AJ$3,'English Scores- Leveled papers'!$H83:$KM83)))</f>
        <is>
          <t/>
        </is>
      </c>
      <c r="AK81" s="319" t="inlineStr">
        <f aca="false">IF($B81="","",IF(COUNTIFS('English Scores- Leveled papers'!$H$4:$KM$4,AK$3,'English Scores- Leveled papers'!$H83:$KM83,"&lt;&gt;")=0,"",SUMIF('English Scores- Leveled papers'!$H$4:$KM$4,AK$3,'English Scores- Leveled papers'!$H83:$KM83)))</f>
        <is>
          <t/>
        </is>
      </c>
      <c r="AL81" s="319" t="inlineStr">
        <f aca="false">IF($B81="","",IF(COUNTIFS('English Scores- Leveled papers'!$H$4:$KM$4,AL$3,'English Scores- Leveled papers'!$H83:$KM83,"&lt;&gt;")=0,"",SUMIF('English Scores- Leveled papers'!$H$4:$KM$4,AL$3,'English Scores- Leveled papers'!$H83:$KM83)))</f>
        <is>
          <t/>
        </is>
      </c>
      <c r="AM81" s="319" t="inlineStr">
        <f aca="false">IF($B81="","",IF(COUNTIFS('English Scores- Leveled papers'!$H$4:$KM$4,AM$3,'English Scores- Leveled papers'!$H83:$KM83,"&lt;&gt;")=0,"",SUMIF('English Scores- Leveled papers'!$H$4:$KM$4,AM$3,'English Scores- Leveled papers'!$H83:$KM83)))</f>
        <is>
          <t/>
        </is>
      </c>
      <c r="AN81" s="319" t="inlineStr">
        <f aca="false">IF($B81="","",IF(COUNTIFS('English Scores- Leveled papers'!$H$4:$KM$4,AN$3,'English Scores- Leveled papers'!$H83:$KM83,"&lt;&gt;")=0,"",SUMIF('English Scores- Leveled papers'!$H$4:$KM$4,AN$3,'English Scores- Leveled papers'!$H83:$KM83)))</f>
        <is>
          <t/>
        </is>
      </c>
      <c r="AO81" s="319" t="inlineStr">
        <f aca="false">IF($B81="","",IF(COUNTIFS('English Scores- Leveled papers'!$H$4:$KM$4,AO$3,'English Scores- Leveled papers'!$H83:$KM83,"&lt;&gt;")=0,"",SUMIF('English Scores- Leveled papers'!$H$4:$KM$4,AO$3,'English Scores- Leveled papers'!$H83:$KM83)))</f>
        <is>
          <t/>
        </is>
      </c>
      <c r="AP81" s="319" t="inlineStr">
        <f aca="false">IF($B81="","",IF(COUNTIFS('English Scores- Leveled papers'!$H$4:$KM$4,AP$3,'English Scores- Leveled papers'!$H83:$KM83,"&lt;&gt;")=0,"",SUMIF('English Scores- Leveled papers'!$H$4:$KM$4,AP$3,'English Scores- Leveled papers'!$H83:$KM83)))</f>
        <is>
          <t/>
        </is>
      </c>
      <c r="AQ81" s="319" t="inlineStr">
        <f aca="false">IF($B81="","",IF(COUNTIFS('English Scores- Leveled papers'!$H$4:$KM$4,AQ$3,'English Scores- Leveled papers'!$H83:$KM83,"&lt;&gt;")=0,"",SUMIF('English Scores- Leveled papers'!$H$4:$KM$4,AQ$3,'English Scores- Leveled papers'!$H83:$KM83)))</f>
        <is>
          <t/>
        </is>
      </c>
      <c r="AR81" s="319" t="inlineStr">
        <f aca="false">IF($B81="","",IF(COUNTIFS('English Scores- Leveled papers'!$H$4:$KM$4,AR$3,'English Scores- Leveled papers'!$H83:$KM83,"&lt;&gt;")=0,"",SUMIF('English Scores- Leveled papers'!$H$4:$KM$4,AR$3,'English Scores- Leveled papers'!$H83:$KM83)))</f>
        <is>
          <t/>
        </is>
      </c>
      <c r="AS81" s="319" t="inlineStr">
        <f aca="false">IF($B81="","",IF(COUNTIFS('English Scores- Leveled papers'!$H$4:$KM$4,AS$3,'English Scores- Leveled papers'!$H83:$KM83,"&lt;&gt;")=0,"",SUMIF('English Scores- Leveled papers'!$H$4:$KM$4,AS$3,'English Scores- Leveled papers'!$H83:$KM83)))</f>
        <is>
          <t/>
        </is>
      </c>
      <c r="AT81" s="319" t="inlineStr">
        <f aca="false">IF($B81="","",IF(COUNTIFS('English Scores- Leveled papers'!$H$4:$KM$4,AT$3,'English Scores- Leveled papers'!$H83:$KM83,"&lt;&gt;")=0,"",SUMIF('English Scores- Leveled papers'!$H$4:$KM$4,AT$3,'English Scores- Leveled papers'!$H83:$KM83)))</f>
        <is>
          <t/>
        </is>
      </c>
      <c r="AU81" s="319" t="inlineStr">
        <f aca="false">IF($B81="","",IF(COUNTIFS('English Scores- Leveled papers'!$H$4:$KM$4,AU$3,'English Scores- Leveled papers'!$H83:$KM83,"&lt;&gt;")=0,"",SUMIF('English Scores- Leveled papers'!$H$4:$KM$4,AU$3,'English Scores- Leveled papers'!$H83:$KM83)))</f>
        <is>
          <t/>
        </is>
      </c>
      <c r="AV81" s="319" t="inlineStr">
        <f aca="false">IF($B81="","",IF(COUNTIFS('English Scores- Leveled papers'!$H$4:$KM$4,AV$3,'English Scores- Leveled papers'!$H83:$KM83,"&lt;&gt;")=0,"",SUMIF('English Scores- Leveled papers'!$H$4:$KM$4,AV$3,'English Scores- Leveled papers'!$H83:$KM83)))</f>
        <is>
          <t/>
        </is>
      </c>
      <c r="AW81" s="319" t="inlineStr">
        <f aca="false">IF($B81="","",IF(COUNTIFS('English Scores- Leveled papers'!$H$4:$KM$4,AW$3,'English Scores- Leveled papers'!$H83:$KM83,"&lt;&gt;")=0,"",SUMIF('English Scores- Leveled papers'!$H$4:$KM$4,AW$3,'English Scores- Leveled papers'!$H83:$KM83)))</f>
        <is>
          <t/>
        </is>
      </c>
      <c r="AX81" s="319" t="inlineStr">
        <f aca="false">IF($B81="","",IF(COUNTIFS('English Scores- Leveled papers'!$H$4:$KM$4,AX$3,'English Scores- Leveled papers'!$H83:$KM83,"&lt;&gt;")=0,"",SUMIF('English Scores- Leveled papers'!$H$4:$KM$4,AX$3,'English Scores- Leveled papers'!$H83:$KM83)))</f>
        <is>
          <t/>
        </is>
      </c>
      <c r="AY81" s="319" t="inlineStr">
        <f aca="false">IF($B81="","",IF(COUNTIFS('English Scores- Leveled papers'!$H$4:$KM$4,AY$3,'English Scores- Leveled papers'!$H83:$KM83,"&lt;&gt;")=0,"",SUMIF('English Scores- Leveled papers'!$H$4:$KM$4,AY$3,'English Scores- Leveled papers'!$H83:$KM83)))</f>
        <is>
          <t/>
        </is>
      </c>
      <c r="AZ81" s="319" t="inlineStr">
        <f aca="false">IF($B81="","",IF(COUNTIFS('English Scores- Leveled papers'!$H$4:$KM$4,AZ$3,'English Scores- Leveled papers'!$H83:$KM83,"&lt;&gt;")=0,"",SUMIF('English Scores- Leveled papers'!$H$4:$KM$4,AZ$3,'English Scores- Leveled papers'!$H83:$KM83)))</f>
        <is>
          <t/>
        </is>
      </c>
      <c r="BA81" s="319" t="inlineStr">
        <f aca="false">IF($B81="","",IF(COUNTIFS('English Scores- Leveled papers'!$H$4:$KM$4,BA$3,'English Scores- Leveled papers'!$H83:$KM83,"&lt;&gt;")=0,"",SUMIF('English Scores- Leveled papers'!$H$4:$KM$4,BA$3,'English Scores- Leveled papers'!$H83:$KM83)))</f>
        <is>
          <t/>
        </is>
      </c>
      <c r="BB81" s="319" t="inlineStr">
        <f aca="false">IF($B81="","",IF(COUNTIFS('English Scores- Leveled papers'!$H$4:$KM$4,BB$3,'English Scores- Leveled papers'!$H83:$KM83,"&lt;&gt;")=0,"",SUMIF('English Scores- Leveled papers'!$H$4:$KM$4,BB$3,'English Scores- Leveled papers'!$H83:$KM83)))</f>
        <is>
          <t/>
        </is>
      </c>
      <c r="BC81" s="319" t="inlineStr">
        <f aca="false">IF($B81="","",IF(COUNTIFS('English Scores- Leveled papers'!$H$4:$KM$4,BC$3,'English Scores- Leveled papers'!$H83:$KM83,"&lt;&gt;")=0,"",SUMIF('English Scores- Leveled papers'!$H$4:$KM$4,BC$3,'English Scores- Leveled papers'!$H83:$KM83)))</f>
        <is>
          <t/>
        </is>
      </c>
      <c r="BD81" s="319" t="inlineStr">
        <f aca="false">IF($B81="","",IF(COUNTIFS('English Scores- Leveled papers'!$H$4:$KM$4,BD$3,'English Scores- Leveled papers'!$H83:$KM83,"&lt;&gt;")=0,"",SUMIF('English Scores- Leveled papers'!$H$4:$KM$4,BD$3,'English Scores- Leveled papers'!$H83:$KM83)))</f>
        <is>
          <t/>
        </is>
      </c>
      <c r="BE81" s="319" t="inlineStr">
        <f aca="false">IF($B81="","",IF(COUNTIFS('English Scores- Leveled papers'!$H$4:$KM$4,BE$3,'English Scores- Leveled papers'!$H83:$KM83,"&lt;&gt;")=0,"",SUMIF('English Scores- Leveled papers'!$H$4:$KM$4,BE$3,'English Scores- Leveled papers'!$H83:$KM83)))</f>
        <is>
          <t/>
        </is>
      </c>
      <c r="BF81" s="319" t="inlineStr">
        <f aca="false">IF($B81="","",IF(COUNTIFS('English Scores- Leveled papers'!$H$4:$KM$4,BF$3,'English Scores- Leveled papers'!$H83:$KM83,"&lt;&gt;")=0,"",SUMIF('English Scores- Leveled papers'!$H$4:$KM$4,BF$3,'English Scores- Leveled papers'!$H83:$KM83)))</f>
        <is>
          <t/>
        </is>
      </c>
      <c r="BG81" s="319" t="inlineStr">
        <f aca="false">IF($B81="","",IF(COUNTIFS('English Scores- Leveled papers'!$H$4:$KM$4,BG$3,'English Scores- Leveled papers'!$H83:$KM83,"&lt;&gt;")=0,"",SUMIF('English Scores- Leveled papers'!$H$4:$KM$4,BG$3,'English Scores- Leveled papers'!$H83:$KM83)))</f>
        <is>
          <t/>
        </is>
      </c>
      <c r="BH81" s="319" t="inlineStr">
        <f aca="false">IF($B81="","",IF(COUNTIFS('English Scores- Leveled papers'!$H$4:$KM$4,BH$3,'English Scores- Leveled papers'!$H83:$KM83,"&lt;&gt;")=0,"",SUMIF('English Scores- Leveled papers'!$H$4:$KM$4,BH$3,'English Scores- Leveled papers'!$H83:$KM83)))</f>
        <is>
          <t/>
        </is>
      </c>
      <c r="BI81" s="319" t="inlineStr">
        <f aca="false">IF($B81="","",IF(COUNTIFS('English Scores- Leveled papers'!$H$4:$KM$4,BI$3,'English Scores- Leveled papers'!$H83:$KM83,"&lt;&gt;")=0,"",SUMIF('English Scores- Leveled papers'!$H$4:$KM$4,BI$3,'English Scores- Leveled papers'!$H83:$KM83)))</f>
        <is>
          <t/>
        </is>
      </c>
      <c r="BJ81" s="319" t="inlineStr">
        <f aca="false">IF($B81="","",IF(COUNTIFS('English Scores- Leveled papers'!$H$4:$KM$4,BJ$3,'English Scores- Leveled papers'!$H83:$KM83,"&lt;&gt;")=0,"",SUMIF('English Scores- Leveled papers'!$H$4:$KM$4,BJ$3,'English Scores- Leveled papers'!$H83:$KM83)))</f>
        <is>
          <t/>
        </is>
      </c>
      <c r="BK81" s="319" t="inlineStr">
        <f aca="false">IF($B81="","",IF(COUNTIFS('English Scores- Leveled papers'!$H$4:$KM$4,BK$3,'English Scores- Leveled papers'!$H83:$KM83,"&lt;&gt;")=0,"",SUMIF('English Scores- Leveled papers'!$H$4:$KM$4,BK$3,'English Scores- Leveled papers'!$H83:$KM83)))</f>
        <is>
          <t/>
        </is>
      </c>
      <c r="BL81" s="319" t="inlineStr">
        <f aca="false">IF($B81="","",IF(COUNTIFS('English Scores- Leveled papers'!$H$4:$KM$4,BL$3,'English Scores- Leveled papers'!$H83:$KM83,"&lt;&gt;")=0,"",SUMIF('English Scores- Leveled papers'!$H$4:$KM$4,BL$3,'English Scores- Leveled papers'!$H83:$KM83)))</f>
        <is>
          <t/>
        </is>
      </c>
      <c r="BM81" s="319" t="inlineStr">
        <f aca="false">IF($B81="","",IF(COUNTIFS('English Scores- Leveled papers'!$H$4:$KM$4,BM$3,'English Scores- Leveled papers'!$H83:$KM83,"&lt;&gt;")=0,"",SUMIF('English Scores- Leveled papers'!$H$4:$KM$4,BM$3,'English Scores- Leveled papers'!$H83:$KM83)))</f>
        <is>
          <t/>
        </is>
      </c>
      <c r="BN81" s="319" t="inlineStr">
        <f aca="false">IF($B81="","",IF(COUNTIFS('English Scores- Leveled papers'!$H$4:$KM$4,BN$3,'English Scores- Leveled papers'!$H83:$KM83,"&lt;&gt;")=0,"",SUMIF('English Scores- Leveled papers'!$H$4:$KM$4,BN$3,'English Scores- Leveled papers'!$H83:$KM83)))</f>
        <is>
          <t/>
        </is>
      </c>
      <c r="BO81" s="319" t="inlineStr">
        <f aca="false">IF($B81="","",IF(COUNTIFS('English Scores- Leveled papers'!$H$4:$KM$4,BO$3,'English Scores- Leveled papers'!$H83:$KM83,"&lt;&gt;")=0,"",SUMIF('English Scores- Leveled papers'!$H$4:$KM$4,BO$3,'English Scores- Leveled papers'!$H83:$KM83)))</f>
        <is>
          <t/>
        </is>
      </c>
      <c r="BP81" s="319" t="inlineStr">
        <f aca="false">IF($B81="","",IF(COUNTIFS('English Scores- Leveled papers'!$H$4:$KM$4,BP$3,'English Scores- Leveled papers'!$H83:$KM83,"&lt;&gt;")=0,"",SUMIF('English Scores- Leveled papers'!$H$4:$KM$4,BP$3,'English Scores- Leveled papers'!$H83:$KM83)))</f>
        <is>
          <t/>
        </is>
      </c>
      <c r="BQ81" s="319" t="inlineStr">
        <f aca="false">IF($B81="","",IF(COUNTIFS('English Scores- Leveled papers'!$H$4:$KM$4,BQ$3,'English Scores- Leveled papers'!$H83:$KM83,"&lt;&gt;")=0,"",SUMIF('English Scores- Leveled papers'!$H$4:$KM$4,BQ$3,'English Scores- Leveled papers'!$H83:$KM83)))</f>
        <is>
          <t/>
        </is>
      </c>
      <c r="BR81" s="319" t="inlineStr">
        <f aca="false">IF($B81="","",IF(COUNTIFS('English Scores- Leveled papers'!$H$4:$KM$4,BR$3,'English Scores- Leveled papers'!$H83:$KM83,"&lt;&gt;")=0,"",SUMIF('English Scores- Leveled papers'!$H$4:$KM$4,BR$3,'English Scores- Leveled papers'!$H83:$KM83)))</f>
        <is>
          <t/>
        </is>
      </c>
      <c r="BS81" s="319" t="inlineStr">
        <f aca="false">IF($B81="","",IF(COUNTIFS('English Scores- Leveled papers'!$H$4:$KM$4,BS$3,'English Scores- Leveled papers'!$H83:$KM83,"&lt;&gt;")=0,"",SUMIF('English Scores- Leveled papers'!$H$4:$KM$4,BS$3,'English Scores- Leveled papers'!$H83:$KM83)))</f>
        <is>
          <t/>
        </is>
      </c>
      <c r="BT81" s="319" t="inlineStr">
        <f aca="false">IF($B81="","",IF(COUNTIFS('English Scores- Leveled papers'!$H$4:$KM$4,BT$3,'English Scores- Leveled papers'!$H83:$KM83,"&lt;&gt;")=0,"",SUMIF('English Scores- Leveled papers'!$H$4:$KM$4,BT$3,'English Scores- Leveled papers'!$H83:$KM83)))</f>
        <is>
          <t/>
        </is>
      </c>
      <c r="BU81" s="319" t="inlineStr">
        <f aca="false">IF($B81="","",IF(COUNTIFS('English Scores- Leveled papers'!$H$4:$KM$4,BU$3,'English Scores- Leveled papers'!$H83:$KM83,"&lt;&gt;")=0,"",SUMIF('English Scores- Leveled papers'!$H$4:$KM$4,BU$3,'English Scores- Leveled papers'!$H83:$KM83)))</f>
        <is>
          <t/>
        </is>
      </c>
      <c r="BV81" s="319" t="inlineStr">
        <f aca="false">IF($B81="","",IF(COUNTIFS('English Scores- Leveled papers'!$H$4:$KM$4,BV$3,'English Scores- Leveled papers'!$H83:$KM83,"&lt;&gt;")=0,"",SUMIF('English Scores- Leveled papers'!$H$4:$KM$4,BV$3,'English Scores- Leveled papers'!$H83:$KM83)))</f>
        <is>
          <t/>
        </is>
      </c>
      <c r="BW81" s="319" t="inlineStr">
        <f aca="false">IF($B81="","",IF(COUNTIFS('English Scores- Leveled papers'!$H$4:$KM$4,BW$3,'English Scores- Leveled papers'!$H83:$KM83,"&lt;&gt;")=0,"",SUMIF('English Scores- Leveled papers'!$H$4:$KM$4,BW$3,'English Scores- Leveled papers'!$H83:$KM83)))</f>
        <is>
          <t/>
        </is>
      </c>
      <c r="BX81" s="319" t="inlineStr">
        <f aca="false">IF($B81="","",IF(COUNTIFS('English Scores- Leveled papers'!$H$4:$KM$4,BX$3,'English Scores- Leveled papers'!$H83:$KM83,"&lt;&gt;")=0,"",SUMIF('English Scores- Leveled papers'!$H$4:$KM$4,BX$3,'English Scores- Leveled papers'!$H83:$KM83)))</f>
        <is>
          <t/>
        </is>
      </c>
      <c r="BY81" s="319" t="inlineStr">
        <f aca="false">IF($B81="","",IF(COUNTIFS('English Scores- Leveled papers'!$H$4:$KM$4,BY$3,'English Scores- Leveled papers'!$H83:$KM83,"&lt;&gt;")=0,"",SUMIF('English Scores- Leveled papers'!$H$4:$KM$4,BY$3,'English Scores- Leveled papers'!$H83:$KM83)))</f>
        <is>
          <t/>
        </is>
      </c>
      <c r="BZ81" s="319" t="inlineStr">
        <f aca="false">IF($B81="","",IF(COUNTIFS('English Scores- Leveled papers'!$H$4:$KM$4,BZ$3,'English Scores- Leveled papers'!$H83:$KM83,"&lt;&gt;")=0,"",SUMIF('English Scores- Leveled papers'!$H$4:$KM$4,BZ$3,'English Scores- Leveled papers'!$H83:$KM83)))</f>
        <is>
          <t/>
        </is>
      </c>
      <c r="CA81" s="319" t="inlineStr">
        <f aca="false">IF($B81="","",IF(COUNTIFS('English Scores- Leveled papers'!$H$4:$KM$4,CA$3,'English Scores- Leveled papers'!$H83:$KM83,"&lt;&gt;")=0,"",SUMIF('English Scores- Leveled papers'!$H$4:$KM$4,CA$3,'English Scores- Leveled papers'!$H83:$KM83)))</f>
        <is>
          <t/>
        </is>
      </c>
      <c r="CB81" s="319" t="inlineStr">
        <f aca="false">IF($B81="","",IF(COUNTIFS('English Scores- Leveled papers'!$H$4:$KM$4,CB$3,'English Scores- Leveled papers'!$H83:$KM83,"&lt;&gt;")=0,"",SUMIF('English Scores- Leveled papers'!$H$4:$KM$4,CB$3,'English Scores- Leveled papers'!$H83:$KM83)))</f>
        <is>
          <t/>
        </is>
      </c>
      <c r="CC81" s="319" t="inlineStr">
        <f aca="false">IF($B81="","",IF(COUNTIFS('English Scores- Leveled papers'!$H$4:$KM$4,CC$3,'English Scores- Leveled papers'!$H83:$KM83,"&lt;&gt;")=0,"",SUMIF('English Scores- Leveled papers'!$H$4:$KM$4,CC$3,'English Scores- Leveled papers'!$H83:$KM83)))</f>
        <is>
          <t/>
        </is>
      </c>
      <c r="CD81" s="319" t="inlineStr">
        <f aca="false">IF($B81="","",IF(COUNTIFS('English Scores- Leveled papers'!$H$4:$KM$4,CD$3,'English Scores- Leveled papers'!$H83:$KM83,"&lt;&gt;")=0,"",SUMIF('English Scores- Leveled papers'!$H$4:$KM$4,CD$3,'English Scores- Leveled papers'!$H83:$KM83)))</f>
        <is>
          <t/>
        </is>
      </c>
      <c r="CE81" s="319" t="inlineStr">
        <f aca="false">IF($B81="","",IF(COUNTIFS('English Scores- Leveled papers'!$H$4:$KM$4,CE$3,'English Scores- Leveled papers'!$H83:$KM83,"&lt;&gt;")=0,"",SUMIF('English Scores- Leveled papers'!$H$4:$KM$4,CE$3,'English Scores- Leveled papers'!$H83:$KM83)))</f>
        <is>
          <t/>
        </is>
      </c>
      <c r="CF81" s="319" t="inlineStr">
        <f aca="false">IF($B81="","",IF(COUNTIFS('English Scores- Leveled papers'!$H$4:$KM$4,CF$3,'English Scores- Leveled papers'!$H83:$KM83,"&lt;&gt;")=0,"",SUMIF('English Scores- Leveled papers'!$H$4:$KM$4,CF$3,'English Scores- Leveled papers'!$H83:$KM83)))</f>
        <is>
          <t/>
        </is>
      </c>
      <c r="CG81" s="319" t="inlineStr">
        <f aca="false">IF($B81="","",IF(COUNTIFS('English Scores- Leveled papers'!$H$4:$KM$4,CG$3,'English Scores- Leveled papers'!$H83:$KM83,"&lt;&gt;")=0,"",SUMIF('English Scores- Leveled papers'!$H$4:$KM$4,CG$3,'English Scores- Leveled papers'!$H83:$KM83)))</f>
        <is>
          <t/>
        </is>
      </c>
      <c r="CH81" s="319" t="inlineStr">
        <f aca="false">IF($B81="","",IF(COUNTIFS('English Scores- Leveled papers'!$H$4:$KM$4,CH$3,'English Scores- Leveled papers'!$H83:$KM83,"&lt;&gt;")=0,"",SUMIF('English Scores- Leveled papers'!$H$4:$KM$4,CH$3,'English Scores- Leveled papers'!$H83:$KM83)))</f>
        <is>
          <t/>
        </is>
      </c>
      <c r="CI81" s="319" t="inlineStr">
        <f aca="false">IF($B81="","",IF(COUNTIFS('English Scores- Leveled papers'!$H$4:$KM$4,CI$3,'English Scores- Leveled papers'!$H83:$KM83,"&lt;&gt;")=0,"",SUMIF('English Scores- Leveled papers'!$H$4:$KM$4,CI$3,'English Scores- Leveled papers'!$H83:$KM83)))</f>
        <is>
          <t/>
        </is>
      </c>
      <c r="CJ81" s="319" t="inlineStr">
        <f aca="false">IF($B81="","",IF(COUNTIFS('English Scores- Leveled papers'!$H$4:$KM$4,CJ$3,'English Scores- Leveled papers'!$H83:$KM83,"&lt;&gt;")=0,"",SUMIF('English Scores- Leveled papers'!$H$4:$KM$4,CJ$3,'English Scores- Leveled papers'!$H83:$KM83)))</f>
        <is>
          <t/>
        </is>
      </c>
      <c r="CK81" s="319" t="inlineStr">
        <f aca="false">IF($B81="","",IF(COUNTIFS('English Scores- Leveled papers'!$H$4:$KM$4,CK$3,'English Scores- Leveled papers'!$H83:$KM83,"&lt;&gt;")=0,"",SUMIF('English Scores- Leveled papers'!$H$4:$KM$4,CK$3,'English Scores- Leveled papers'!$H83:$KM83)))</f>
        <is>
          <t/>
        </is>
      </c>
      <c r="CL81" s="319" t="inlineStr">
        <f aca="false">IF($B81="","",IF(COUNTIFS('English Scores- Leveled papers'!$H$4:$KM$4,CL$3,'English Scores- Leveled papers'!$H83:$KM83,"&lt;&gt;")=0,"",SUMIF('English Scores- Leveled papers'!$H$4:$KM$4,CL$3,'English Scores- Leveled papers'!$H83:$KM83)))</f>
        <is>
          <t/>
        </is>
      </c>
      <c r="CM81" s="319" t="inlineStr">
        <f aca="false">IF($B81="","",IF(COUNTIFS('English Scores- Leveled papers'!$H$4:$KM$4,CM$3,'English Scores- Leveled papers'!$H83:$KM83,"&lt;&gt;")=0,"",SUMIF('English Scores- Leveled papers'!$H$4:$KM$4,CM$3,'English Scores- Leveled papers'!$H83:$KM83)))</f>
        <is>
          <t/>
        </is>
      </c>
      <c r="CN81" s="319" t="inlineStr">
        <f aca="false">IF($B81="","",IF(COUNTIFS('English Scores- Leveled papers'!$H$4:$KM$4,CN$3,'English Scores- Leveled papers'!$H83:$KM83,"&lt;&gt;")=0,"",SUMIF('English Scores- Leveled papers'!$H$4:$KM$4,CN$3,'English Scores- Leveled papers'!$H83:$KM83)))</f>
        <is>
          <t/>
        </is>
      </c>
      <c r="CO81" s="319" t="inlineStr">
        <f aca="false">IF($B81="","",IF(COUNTIFS('English Scores- Leveled papers'!$H$4:$KM$4,CO$3,'English Scores- Leveled papers'!$H83:$KM83,"&lt;&gt;")=0,"",SUMIF('English Scores- Leveled papers'!$H$4:$KM$4,CO$3,'English Scores- Leveled papers'!$H83:$KM83)))</f>
        <is>
          <t/>
        </is>
      </c>
      <c r="CP81" s="319" t="inlineStr">
        <f aca="false">IF($B81="","",IF(COUNTIFS('English Scores- Leveled papers'!$H$4:$KM$4,CP$3,'English Scores- Leveled papers'!$H83:$KM83,"&lt;&gt;")=0,"",SUMIF('English Scores- Leveled papers'!$H$4:$KM$4,CP$3,'English Scores- Leveled papers'!$H83:$KM83)))</f>
        <is>
          <t/>
        </is>
      </c>
      <c r="CQ81" s="319" t="inlineStr">
        <f aca="false">IF($B81="","",IF(COUNTIFS('English Scores- Leveled papers'!$H$4:$KM$4,CQ$3,'English Scores- Leveled papers'!$H83:$KM83,"&lt;&gt;")=0,"",SUMIF('English Scores- Leveled papers'!$H$4:$KM$4,CQ$3,'English Scores- Leveled papers'!$H83:$KM83)))</f>
        <is>
          <t/>
        </is>
      </c>
      <c r="CR81" s="319" t="inlineStr">
        <f aca="false">IF($B81="","",IF(COUNTIFS('English Scores- Leveled papers'!$H$4:$KM$4,CR$3,'English Scores- Leveled papers'!$H83:$KM83,"&lt;&gt;")=0,"",SUMIF('English Scores- Leveled papers'!$H$4:$KM$4,CR$3,'English Scores- Leveled papers'!$H83:$KM83)))</f>
        <is>
          <t/>
        </is>
      </c>
      <c r="CS81" s="319" t="inlineStr">
        <f aca="false">IF($B81="","",IF(COUNTIFS('English Scores- Leveled papers'!$H$4:$KM$4,CS$3,'English Scores- Leveled papers'!$H83:$KM83,"&lt;&gt;")=0,"",SUMIF('English Scores- Leveled papers'!$H$4:$KM$4,CS$3,'English Scores- Leveled papers'!$H83:$KM83)))</f>
        <is>
          <t/>
        </is>
      </c>
      <c r="CT81" s="319" t="inlineStr">
        <f aca="false">IF($B81="","",IF(COUNTIFS('English Scores- Leveled papers'!$H$4:$KM$4,CT$3,'English Scores- Leveled papers'!$H83:$KM83,"&lt;&gt;")=0,"",SUMIF('English Scores- Leveled papers'!$H$4:$KM$4,CT$3,'English Scores- Leveled papers'!$H83:$KM83)))</f>
        <is>
          <t/>
        </is>
      </c>
      <c r="CU81" s="319" t="inlineStr">
        <f aca="false">IF($B81="","",IF(COUNTIFS('English Scores- Leveled papers'!$H$4:$KM$4,CU$3,'English Scores- Leveled papers'!$H83:$KM83,"&lt;&gt;")=0,"",SUMIF('English Scores- Leveled papers'!$H$4:$KM$4,CU$3,'English Scores- Leveled papers'!$H83:$KM83)))</f>
        <is>
          <t/>
        </is>
      </c>
      <c r="CV81" s="319" t="inlineStr">
        <f aca="false">IF($B81="","",IF(COUNTIFS('English Scores- Leveled papers'!$H$4:$KM$4,CV$3,'English Scores- Leveled papers'!$H83:$KM83,"&lt;&gt;")=0,"",SUMIF('English Scores- Leveled papers'!$H$4:$KM$4,CV$3,'English Scores- Leveled papers'!$H83:$KM83)))</f>
        <is>
          <t/>
        </is>
      </c>
      <c r="CW81" s="319" t="inlineStr">
        <f aca="false">IF($B81="","",IF(COUNTIFS('English Scores- Leveled papers'!$H$4:$KM$4,CW$3,'English Scores- Leveled papers'!$H83:$KM83,"&lt;&gt;")=0,"",SUMIF('English Scores- Leveled papers'!$H$4:$KM$4,CW$3,'English Scores- Leveled papers'!$H83:$KM83)))</f>
        <is>
          <t/>
        </is>
      </c>
      <c r="CX81" s="319" t="inlineStr">
        <f aca="false">IF($B81="","",IF(COUNTIFS('English Scores- Leveled papers'!$H$4:$KM$4,CX$3,'English Scores- Leveled papers'!$H83:$KM83,"&lt;&gt;")=0,"",SUMIF('English Scores- Leveled papers'!$H$4:$KM$4,CX$3,'English Scores- Leveled papers'!$H83:$KM83)))</f>
        <is>
          <t/>
        </is>
      </c>
      <c r="CY81" s="319" t="inlineStr">
        <f aca="false">IF($B81="","",IF(COUNTIFS('English Scores- Leveled papers'!$H$4:$KM$4,CY$3,'English Scores- Leveled papers'!$H83:$KM83,"&lt;&gt;")=0,"",SUMIF('English Scores- Leveled papers'!$H$4:$KM$4,CY$3,'English Scores- Leveled papers'!$H83:$KM83)))</f>
        <is>
          <t/>
        </is>
      </c>
      <c r="CZ81" s="319" t="inlineStr">
        <f aca="false">IF($B81="","",IF(COUNTIFS('English Scores- Leveled papers'!$H$4:$KM$4,CZ$3,'English Scores- Leveled papers'!$H83:$KM83,"&lt;&gt;")=0,"",SUMIF('English Scores- Leveled papers'!$H$4:$KM$4,CZ$3,'English Scores- Leveled papers'!$H83:$KM83)))</f>
        <is>
          <t/>
        </is>
      </c>
      <c r="DA81" s="319" t="inlineStr">
        <f aca="false">IF($B81="","",IF(COUNTIFS('English Scores- Leveled papers'!$H$4:$KM$4,DA$3,'English Scores- Leveled papers'!$H83:$KM83,"&lt;&gt;")=0,"",SUMIF('English Scores- Leveled papers'!$H$4:$KM$4,DA$3,'English Scores- Leveled papers'!$H83:$KM83)))</f>
        <is>
          <t/>
        </is>
      </c>
      <c r="DB81" s="319" t="inlineStr">
        <f aca="false">IF($B81="","",IF(COUNTIFS('English Scores- Leveled papers'!$H$4:$KM$4,DB$3,'English Scores- Leveled papers'!$H83:$KM83,"&lt;&gt;")=0,"",SUMIF('English Scores- Leveled papers'!$H$4:$KM$4,DB$3,'English Scores- Leveled papers'!$H83:$KM83)))</f>
        <is>
          <t/>
        </is>
      </c>
      <c r="DC81" s="319" t="inlineStr">
        <f aca="false">IF($B81="","",IF(COUNTIFS('English Scores- Leveled papers'!$H$4:$KM$4,DC$3,'English Scores- Leveled papers'!$H83:$KM83,"&lt;&gt;")=0,"",SUMIF('English Scores- Leveled papers'!$H$4:$KM$4,DC$3,'English Scores- Leveled papers'!$H83:$KM83)))</f>
        <is>
          <t/>
        </is>
      </c>
      <c r="DD81" s="319" t="inlineStr">
        <f aca="false">IF($B81="","",IF(COUNTIFS('English Scores- Leveled papers'!$H$4:$KM$4,DD$3,'English Scores- Leveled papers'!$H83:$KM83,"&lt;&gt;")=0,"",SUMIF('English Scores- Leveled papers'!$H$4:$KM$4,DD$3,'English Scores- Leveled papers'!$H83:$KM83)))</f>
        <is>
          <t/>
        </is>
      </c>
      <c r="DE81" s="319" t="inlineStr">
        <f aca="false">IF($B81="","",IF(COUNTIFS('English Scores- Leveled papers'!$H$4:$KM$4,DE$3,'English Scores- Leveled papers'!$H83:$KM83,"&lt;&gt;")=0,"",SUMIF('English Scores- Leveled papers'!$H$4:$KM$4,DE$3,'English Scores- Leveled papers'!$H83:$KM83)))</f>
        <is>
          <t/>
        </is>
      </c>
      <c r="DF81" s="319" t="inlineStr">
        <f aca="false">IF($B81="","",IF(COUNTIFS('English Scores- Leveled papers'!$H$4:$KM$4,DF$3,'English Scores- Leveled papers'!$H83:$KM83,"&lt;&gt;")=0,"",SUMIF('English Scores- Leveled papers'!$H$4:$KM$4,DF$3,'English Scores- Leveled papers'!$H83:$KM83)))</f>
        <is>
          <t/>
        </is>
      </c>
      <c r="DG81" s="319" t="inlineStr">
        <f aca="false">IF($B81="","",IF(COUNTIFS('English Scores- Leveled papers'!$H$4:$KM$4,DG$3,'English Scores- Leveled papers'!$H83:$KM83,"&lt;&gt;")=0,"",SUMIF('English Scores- Leveled papers'!$H$4:$KM$4,DG$3,'English Scores- Leveled papers'!$H83:$KM83)))</f>
        <is>
          <t/>
        </is>
      </c>
      <c r="DH81" s="319" t="inlineStr">
        <f aca="false">IF($B81="","",IF(COUNTIFS('English Scores- Leveled papers'!$H$4:$KM$4,DH$3,'English Scores- Leveled papers'!$H83:$KM83,"&lt;&gt;")=0,"",SUMIF('English Scores- Leveled papers'!$H$4:$KM$4,DH$3,'English Scores- Leveled papers'!$H83:$KM83)))</f>
        <is>
          <t/>
        </is>
      </c>
      <c r="DI81" s="319" t="inlineStr">
        <f aca="false">IF($B81="","",IF(COUNTIFS('English Scores- Leveled papers'!$H$4:$KM$4,DI$3,'English Scores- Leveled papers'!$H83:$KM83,"&lt;&gt;")=0,"",SUMIF('English Scores- Leveled papers'!$H$4:$KM$4,DI$3,'English Scores- Leveled papers'!$H83:$KM83)))</f>
        <is>
          <t/>
        </is>
      </c>
      <c r="DJ81" s="319" t="inlineStr">
        <f aca="false">IF($B81="","",IF(COUNTIFS('English Scores- Leveled papers'!$H$4:$KM$4,DJ$3,'English Scores- Leveled papers'!$H83:$KM83,"&lt;&gt;")=0,"",SUMIF('English Scores- Leveled papers'!$H$4:$KM$4,DJ$3,'English Scores- Leveled papers'!$H83:$KM83)))</f>
        <is>
          <t/>
        </is>
      </c>
      <c r="DK81" s="319" t="inlineStr">
        <f aca="false">IF($B81="","",IF(COUNTIFS('English Scores- Leveled papers'!$H$4:$KM$4,DK$3,'English Scores- Leveled papers'!$H83:$KM83,"&lt;&gt;")=0,"",SUMIF('English Scores- Leveled papers'!$H$4:$KM$4,DK$3,'English Scores- Leveled papers'!$H83:$KM83)))</f>
        <is>
          <t/>
        </is>
      </c>
      <c r="DL81" s="319" t="inlineStr">
        <f aca="false">IF($B81="","",IF(COUNTIFS('English Scores- Leveled papers'!$H$4:$KM$4,DL$3,'English Scores- Leveled papers'!$H83:$KM83,"&lt;&gt;")=0,"",SUMIF('English Scores- Leveled papers'!$H$4:$KM$4,DL$3,'English Scores- Leveled papers'!$H83:$KM83)))</f>
        <is>
          <t/>
        </is>
      </c>
      <c r="DM81" s="319" t="inlineStr">
        <f aca="false">IF($B81="","",IF(COUNTIFS('English Scores- Leveled papers'!$H$4:$KM$4,DM$3,'English Scores- Leveled papers'!$H83:$KM83,"&lt;&gt;")=0,"",SUMIF('English Scores- Leveled papers'!$H$4:$KM$4,DM$3,'English Scores- Leveled papers'!$H83:$KM83)))</f>
        <is>
          <t/>
        </is>
      </c>
      <c r="DN81" s="319" t="inlineStr">
        <f aca="false">IF($B81="","",IF(COUNTIFS('English Scores- Leveled papers'!$H$4:$KM$4,DN$3,'English Scores- Leveled papers'!$H83:$KM83,"&lt;&gt;")=0,"",SUMIF('English Scores- Leveled papers'!$H$4:$KM$4,DN$3,'English Scores- Leveled papers'!$H83:$KM83)))</f>
        <is>
          <t/>
        </is>
      </c>
      <c r="DO81" s="319" t="inlineStr">
        <f aca="false">IF($B81="","",IF(COUNTIFS('English Scores- Leveled papers'!$H$4:$KM$4,DO$3,'English Scores- Leveled papers'!$H83:$KM83,"&lt;&gt;")=0,"",SUMIF('English Scores- Leveled papers'!$H$4:$KM$4,DO$3,'English Scores- Leveled papers'!$H83:$KM83)))</f>
        <is>
          <t/>
        </is>
      </c>
      <c r="DP81" s="319" t="inlineStr">
        <f aca="false">IF($B81="","",IF(COUNTIFS('English Scores- Leveled papers'!$H$4:$KM$4,DP$3,'English Scores- Leveled papers'!$H83:$KM83,"&lt;&gt;")=0,"",SUMIF('English Scores- Leveled papers'!$H$4:$KM$4,DP$3,'English Scores- Leveled papers'!$H83:$KM83)))</f>
        <is>
          <t/>
        </is>
      </c>
      <c r="DQ81" s="320" t="inlineStr">
        <f aca="false">IF($B81="","",IF(COUNTIFS('English Scores- Leveled papers'!$H$4:$KM$4,DQ$3,'English Scores- Leveled papers'!$H83:$KM83,"&lt;&gt;")=0,"",SUMIF('English Scores- Leveled papers'!$H$4:$KM$4,DQ$3,'English Scores- Leveled papers'!$H83:$KM83)))</f>
        <is>
          <t/>
        </is>
      </c>
      <c r="DR81" s="321" t="inlineStr">
        <f aca="false">IF('Cover Sheet'!$AC$6="6th", 'Eng GLA 6th, 7th, 8th'!D84, "")</f>
        <is>
          <t/>
        </is>
      </c>
      <c r="DU81" s="319" t="inlineStr">
        <f aca="false">IF($B81="","",IF(COUNTIFS('Eng GLA 6th, 7th, 8th'!$E$4:$DV$4,DU$3,'Eng GLA 6th, 7th, 8th'!$E84:$DV84,"&lt;&gt;")=0,"",SUMIF('Eng GLA 6th, 7th, 8th'!$E$4:$DV$4,DU$3,'Eng GLA 6th, 7th, 8th'!$E84:$DV84)))</f>
        <is>
          <t/>
        </is>
      </c>
      <c r="DV81" s="319" t="inlineStr">
        <f aca="false">IF($B81="","",IF(COUNTIFS('Eng GLA 6th, 7th, 8th'!$E$4:$DV$4,DV$3,'Eng GLA 6th, 7th, 8th'!$E84:$DV84,"&lt;&gt;")=0,"",SUMIF('Eng GLA 6th, 7th, 8th'!$E$4:$DV$4,DV$3,'Eng GLA 6th, 7th, 8th'!$E84:$DV84)))</f>
        <is>
          <t/>
        </is>
      </c>
      <c r="DW81" s="319" t="inlineStr">
        <f aca="false">IF($B81="","",IF(COUNTIFS('Eng GLA 6th, 7th, 8th'!$E$4:$DV$4,DW$3,'Eng GLA 6th, 7th, 8th'!$E84:$DV84,"&lt;&gt;")=0,"",SUMIF('Eng GLA 6th, 7th, 8th'!$E$4:$DV$4,DW$3,'Eng GLA 6th, 7th, 8th'!$E84:$DV84)))</f>
        <is>
          <t/>
        </is>
      </c>
      <c r="DX81" s="319" t="inlineStr">
        <f aca="false">IF($B81="","",IF(COUNTIFS('Eng GLA 6th, 7th, 8th'!$E$4:$DV$4,DX$3,'Eng GLA 6th, 7th, 8th'!$E84:$DV84,"&lt;&gt;")=0,"",SUMIF('Eng GLA 6th, 7th, 8th'!$E$4:$DV$4,DX$3,'Eng GLA 6th, 7th, 8th'!$E84:$DV84)))</f>
        <is>
          <t/>
        </is>
      </c>
      <c r="DY81" s="319" t="inlineStr">
        <f aca="false">IF($B81="","",IF(COUNTIFS('Eng GLA 6th, 7th, 8th'!$E$4:$DV$4,DY$3,'Eng GLA 6th, 7th, 8th'!$E84:$DV84,"&lt;&gt;")=0,"",SUMIF('Eng GLA 6th, 7th, 8th'!$E$4:$DV$4,DY$3,'Eng GLA 6th, 7th, 8th'!$E84:$DV84)))</f>
        <is>
          <t/>
        </is>
      </c>
      <c r="DZ81" s="319" t="inlineStr">
        <f aca="false">IF($B81="","",IF(COUNTIFS('Eng GLA 6th, 7th, 8th'!$E$4:$DV$4,DZ$3,'Eng GLA 6th, 7th, 8th'!$E84:$DV84,"&lt;&gt;")=0,"",SUMIF('Eng GLA 6th, 7th, 8th'!$E$4:$DV$4,DZ$3,'Eng GLA 6th, 7th, 8th'!$E84:$DV84)))</f>
        <is>
          <t/>
        </is>
      </c>
      <c r="EA81" s="319" t="inlineStr">
        <f aca="false">IF($B81="","",IF(COUNTIFS('Eng GLA 6th, 7th, 8th'!$E$4:$DV$4,EA$3,'Eng GLA 6th, 7th, 8th'!$E84:$DV84,"&lt;&gt;")=0,"",SUMIF('Eng GLA 6th, 7th, 8th'!$E$4:$DV$4,EA$3,'Eng GLA 6th, 7th, 8th'!$E84:$DV84)))</f>
        <is>
          <t/>
        </is>
      </c>
      <c r="EB81" s="319" t="inlineStr">
        <f aca="false">IF($B81="","",IF(COUNTIFS('Eng GLA 6th, 7th, 8th'!$E$4:$DV$4,EB$3,'Eng GLA 6th, 7th, 8th'!$E84:$DV84,"&lt;&gt;")=0,"",SUMIF('Eng GLA 6th, 7th, 8th'!$E$4:$DV$4,EB$3,'Eng GLA 6th, 7th, 8th'!$E84:$DV84)))</f>
        <is>
          <t/>
        </is>
      </c>
      <c r="EC81" s="319" t="inlineStr">
        <f aca="false">IF($B81="","",IF(COUNTIFS('Eng GLA 6th, 7th, 8th'!$E$4:$DV$4,EC$3,'Eng GLA 6th, 7th, 8th'!$E84:$DV84,"&lt;&gt;")=0,"",SUMIF('Eng GLA 6th, 7th, 8th'!$E$4:$DV$4,EC$3,'Eng GLA 6th, 7th, 8th'!$E84:$DV84)))</f>
        <is>
          <t/>
        </is>
      </c>
      <c r="ED81" s="319" t="inlineStr">
        <f aca="false">IF($B81="","",IF(COUNTIFS('Eng GLA 6th, 7th, 8th'!$E$4:$DV$4,ED$3,'Eng GLA 6th, 7th, 8th'!$E84:$DV84,"&lt;&gt;")=0,"",SUMIF('Eng GLA 6th, 7th, 8th'!$E$4:$DV$4,ED$3,'Eng GLA 6th, 7th, 8th'!$E84:$DV84)))</f>
        <is>
          <t/>
        </is>
      </c>
      <c r="EE81" s="319" t="inlineStr">
        <f aca="false">IF($B81="","",IF(COUNTIFS('Eng GLA 6th, 7th, 8th'!$E$4:$DV$4,EE$3,'Eng GLA 6th, 7th, 8th'!$E84:$DV84,"&lt;&gt;")=0,"",SUMIF('Eng GLA 6th, 7th, 8th'!$E$4:$DV$4,EE$3,'Eng GLA 6th, 7th, 8th'!$E84:$DV84)))</f>
        <is>
          <t/>
        </is>
      </c>
      <c r="EF81" s="319" t="inlineStr">
        <f aca="false">IF($B81="","",IF(COUNTIFS('Eng GLA 6th, 7th, 8th'!$E$4:$DV$4,EF$3,'Eng GLA 6th, 7th, 8th'!$E84:$DV84,"&lt;&gt;")=0,"",SUMIF('Eng GLA 6th, 7th, 8th'!$E$4:$DV$4,EF$3,'Eng GLA 6th, 7th, 8th'!$E84:$DV84)))</f>
        <is>
          <t/>
        </is>
      </c>
      <c r="EG81" s="319" t="inlineStr">
        <f aca="false">IF($B81="","",IF(COUNTIFS('Eng GLA 6th, 7th, 8th'!$E$4:$DV$4,EG$3,'Eng GLA 6th, 7th, 8th'!$E84:$DV84,"&lt;&gt;")=0,"",SUMIF('Eng GLA 6th, 7th, 8th'!$E$4:$DV$4,EG$3,'Eng GLA 6th, 7th, 8th'!$E84:$DV84)))</f>
        <is>
          <t/>
        </is>
      </c>
      <c r="EH81" s="319" t="inlineStr">
        <f aca="false">IF($B81="","",IF(COUNTIFS('Eng GLA 6th, 7th, 8th'!$E$4:$DV$4,EH$3,'Eng GLA 6th, 7th, 8th'!$E84:$DV84,"&lt;&gt;")=0,"",SUMIF('Eng GLA 6th, 7th, 8th'!$E$4:$DV$4,EH$3,'Eng GLA 6th, 7th, 8th'!$E84:$DV84)))</f>
        <is>
          <t/>
        </is>
      </c>
      <c r="EI81" s="319" t="inlineStr">
        <f aca="false">IF($B81="","",IF(COUNTIFS('Eng GLA 6th, 7th, 8th'!$E$4:$DV$4,EI$3,'Eng GLA 6th, 7th, 8th'!$E84:$DV84,"&lt;&gt;")=0,"",SUMIF('Eng GLA 6th, 7th, 8th'!$E$4:$DV$4,EI$3,'Eng GLA 6th, 7th, 8th'!$E84:$DV84)))</f>
        <is>
          <t/>
        </is>
      </c>
      <c r="EJ81" s="322" t="inlineStr">
        <f aca="false">IF('Cover Sheet'!$AC$6="7th", 'Eng GLA 6th, 7th, 8th'!AQ84, "")</f>
        <is>
          <t/>
        </is>
      </c>
      <c r="EK81" s="319" t="inlineStr">
        <f aca="false">IF($B81="","",IF(COUNTIFS('Eng GLA 6th, 7th, 8th'!$E$4:$DV$4,EK$3,'Eng GLA 6th, 7th, 8th'!$E84:$DV84,"&lt;&gt;")=0,"",SUMIF('Eng GLA 6th, 7th, 8th'!$E$4:$DV$4,EK$3,'Eng GLA 6th, 7th, 8th'!$E84:$DV84)))</f>
        <is>
          <t/>
        </is>
      </c>
      <c r="EL81" s="319" t="inlineStr">
        <f aca="false">IF($B81="","",IF(COUNTIFS('Eng GLA 6th, 7th, 8th'!$E$4:$DV$4,EL$3,'Eng GLA 6th, 7th, 8th'!$E84:$DV84,"&lt;&gt;")=0,"",SUMIF('Eng GLA 6th, 7th, 8th'!$E$4:$DV$4,EL$3,'Eng GLA 6th, 7th, 8th'!$E84:$DV84)))</f>
        <is>
          <t/>
        </is>
      </c>
      <c r="EM81" s="319" t="inlineStr">
        <f aca="false">IF($B81="","",IF(COUNTIFS('Eng GLA 6th, 7th, 8th'!$E$4:$DV$4,EM$3,'Eng GLA 6th, 7th, 8th'!$E84:$DV84,"&lt;&gt;")=0,"",SUMIF('Eng GLA 6th, 7th, 8th'!$E$4:$DV$4,EM$3,'Eng GLA 6th, 7th, 8th'!$E84:$DV84)))</f>
        <is>
          <t/>
        </is>
      </c>
      <c r="EN81" s="319" t="inlineStr">
        <f aca="false">IF($B81="","",IF(COUNTIFS('Eng GLA 6th, 7th, 8th'!$E$4:$DV$4,EN$3,'Eng GLA 6th, 7th, 8th'!$E84:$DV84,"&lt;&gt;")=0,"",SUMIF('Eng GLA 6th, 7th, 8th'!$E$4:$DV$4,EN$3,'Eng GLA 6th, 7th, 8th'!$E84:$DV84)))</f>
        <is>
          <t/>
        </is>
      </c>
      <c r="EO81" s="319" t="inlineStr">
        <f aca="false">IF($B81="","",IF(COUNTIFS('Eng GLA 6th, 7th, 8th'!$E$4:$DV$4,EO$3,'Eng GLA 6th, 7th, 8th'!$E84:$DV84,"&lt;&gt;")=0,"",SUMIF('Eng GLA 6th, 7th, 8th'!$E$4:$DV$4,EO$3,'Eng GLA 6th, 7th, 8th'!$E84:$DV84)))</f>
        <is>
          <t/>
        </is>
      </c>
      <c r="EP81" s="319" t="inlineStr">
        <f aca="false">IF($B81="","",IF(COUNTIFS('Eng GLA 6th, 7th, 8th'!$E$4:$DV$4,EP$3,'Eng GLA 6th, 7th, 8th'!$E84:$DV84,"&lt;&gt;")=0,"",SUMIF('Eng GLA 6th, 7th, 8th'!$E$4:$DV$4,EP$3,'Eng GLA 6th, 7th, 8th'!$E84:$DV84)))</f>
        <is>
          <t/>
        </is>
      </c>
      <c r="EQ81" s="319" t="inlineStr">
        <f aca="false">IF($B81="","",IF(COUNTIFS('Eng GLA 6th, 7th, 8th'!$E$4:$DV$4,EQ$3,'Eng GLA 6th, 7th, 8th'!$E84:$DV84,"&lt;&gt;")=0,"",SUMIF('Eng GLA 6th, 7th, 8th'!$E$4:$DV$4,EQ$3,'Eng GLA 6th, 7th, 8th'!$E84:$DV84)))</f>
        <is>
          <t/>
        </is>
      </c>
      <c r="ER81" s="319" t="inlineStr">
        <f aca="false">IF($B81="","",IF(COUNTIFS('Eng GLA 6th, 7th, 8th'!$E$4:$DV$4,ER$3,'Eng GLA 6th, 7th, 8th'!$E84:$DV84,"&lt;&gt;")=0,"",SUMIF('Eng GLA 6th, 7th, 8th'!$E$4:$DV$4,ER$3,'Eng GLA 6th, 7th, 8th'!$E84:$DV84)))</f>
        <is>
          <t/>
        </is>
      </c>
      <c r="ES81" s="319" t="inlineStr">
        <f aca="false">IF($B81="","",IF(COUNTIFS('Eng GLA 6th, 7th, 8th'!$E$4:$DV$4,ES$3,'Eng GLA 6th, 7th, 8th'!$E84:$DV84,"&lt;&gt;")=0,"",SUMIF('Eng GLA 6th, 7th, 8th'!$E$4:$DV$4,ES$3,'Eng GLA 6th, 7th, 8th'!$E84:$DV84)))</f>
        <is>
          <t/>
        </is>
      </c>
      <c r="ET81" s="319" t="inlineStr">
        <f aca="false">IF($B81="","",IF(COUNTIFS('Eng GLA 6th, 7th, 8th'!$E$4:$DV$4,ET$3,'Eng GLA 6th, 7th, 8th'!$E84:$DV84,"&lt;&gt;")=0,"",SUMIF('Eng GLA 6th, 7th, 8th'!$E$4:$DV$4,ET$3,'Eng GLA 6th, 7th, 8th'!$E84:$DV84)))</f>
        <is>
          <t/>
        </is>
      </c>
      <c r="EU81" s="319" t="inlineStr">
        <f aca="false">IF($B81="","",IF(COUNTIFS('Eng GLA 6th, 7th, 8th'!$E$4:$DV$4,EU$3,'Eng GLA 6th, 7th, 8th'!$E84:$DV84,"&lt;&gt;")=0,"",SUMIF('Eng GLA 6th, 7th, 8th'!$E$4:$DV$4,EU$3,'Eng GLA 6th, 7th, 8th'!$E84:$DV84)))</f>
        <is>
          <t/>
        </is>
      </c>
      <c r="EV81" s="319" t="inlineStr">
        <f aca="false">IF($B81="","",IF(COUNTIFS('Eng GLA 6th, 7th, 8th'!$E$4:$DV$4,EV$3,'Eng GLA 6th, 7th, 8th'!$E84:$DV84,"&lt;&gt;")=0,"",SUMIF('Eng GLA 6th, 7th, 8th'!$E$4:$DV$4,EV$3,'Eng GLA 6th, 7th, 8th'!$E84:$DV84)))</f>
        <is>
          <t/>
        </is>
      </c>
      <c r="EW81" s="319" t="inlineStr">
        <f aca="false">IF($B81="","",IF(COUNTIFS('Eng GLA 6th, 7th, 8th'!$E$4:$DV$4,EW$3,'Eng GLA 6th, 7th, 8th'!$E84:$DV84,"&lt;&gt;")=0,"",SUMIF('Eng GLA 6th, 7th, 8th'!$E$4:$DV$4,EW$3,'Eng GLA 6th, 7th, 8th'!$E84:$DV84)))</f>
        <is>
          <t/>
        </is>
      </c>
      <c r="EX81" s="319" t="inlineStr">
        <f aca="false">IF($B81="","",IF(COUNTIFS('Eng GLA 6th, 7th, 8th'!$E$4:$DV$4,EX$3,'Eng GLA 6th, 7th, 8th'!$E84:$DV84,"&lt;&gt;")=0,"",SUMIF('Eng GLA 6th, 7th, 8th'!$E$4:$DV$4,EX$3,'Eng GLA 6th, 7th, 8th'!$E84:$DV84)))</f>
        <is>
          <t/>
        </is>
      </c>
      <c r="EY81" s="319" t="inlineStr">
        <f aca="false">IF($B81="","",IF(COUNTIFS('Eng GLA 6th, 7th, 8th'!$E$4:$DV$4,EY$3,'Eng GLA 6th, 7th, 8th'!$E84:$DV84,"&lt;&gt;")=0,"",SUMIF('Eng GLA 6th, 7th, 8th'!$E$4:$DV$4,EY$3,'Eng GLA 6th, 7th, 8th'!$E84:$DV84)))</f>
        <is>
          <t/>
        </is>
      </c>
      <c r="EZ81" s="322" t="inlineStr">
        <f aca="false">IF('Cover Sheet'!$AC$6="8th", 'Eng GLA 6th, 7th, 8th'!CG84, "")</f>
        <is>
          <t/>
        </is>
      </c>
      <c r="FA81" s="319" t="inlineStr">
        <f aca="false">IF($B81="","",IF(COUNTIFS('Eng GLA 6th, 7th, 8th'!$E$4:$DV$4,FA$3,'Eng GLA 6th, 7th, 8th'!$E84:$DV84,"&lt;&gt;")=0,"",SUMIF('Eng GLA 6th, 7th, 8th'!$E$4:$DV$4,FA$3,'Eng GLA 6th, 7th, 8th'!$E84:$DV84)))</f>
        <is>
          <t/>
        </is>
      </c>
      <c r="FB81" s="319" t="inlineStr">
        <f aca="false">IF($B81="","",IF(COUNTIFS('Eng GLA 6th, 7th, 8th'!$E$4:$DV$4,FB$3,'Eng GLA 6th, 7th, 8th'!$E84:$DV84,"&lt;&gt;")=0,"",SUMIF('Eng GLA 6th, 7th, 8th'!$E$4:$DV$4,FB$3,'Eng GLA 6th, 7th, 8th'!$E84:$DV84)))</f>
        <is>
          <t/>
        </is>
      </c>
      <c r="FC81" s="319" t="inlineStr">
        <f aca="false">IF($B81="","",IF(COUNTIFS('Eng GLA 6th, 7th, 8th'!$E$4:$DV$4,FC$3,'Eng GLA 6th, 7th, 8th'!$E84:$DV84,"&lt;&gt;")=0,"",SUMIF('Eng GLA 6th, 7th, 8th'!$E$4:$DV$4,FC$3,'Eng GLA 6th, 7th, 8th'!$E84:$DV84)))</f>
        <is>
          <t/>
        </is>
      </c>
      <c r="FD81" s="319" t="inlineStr">
        <f aca="false">IF($B81="","",IF(COUNTIFS('Eng GLA 6th, 7th, 8th'!$E$4:$DV$4,FD$3,'Eng GLA 6th, 7th, 8th'!$E84:$DV84,"&lt;&gt;")=0,"",SUMIF('Eng GLA 6th, 7th, 8th'!$E$4:$DV$4,FD$3,'Eng GLA 6th, 7th, 8th'!$E84:$DV84)))</f>
        <is>
          <t/>
        </is>
      </c>
      <c r="FE81" s="319" t="inlineStr">
        <f aca="false">IF($B81="","",IF(COUNTIFS('Eng GLA 6th, 7th, 8th'!$E$4:$DV$4,FE$3,'Eng GLA 6th, 7th, 8th'!$E84:$DV84,"&lt;&gt;")=0,"",SUMIF('Eng GLA 6th, 7th, 8th'!$E$4:$DV$4,FE$3,'Eng GLA 6th, 7th, 8th'!$E84:$DV84)))</f>
        <is>
          <t/>
        </is>
      </c>
      <c r="FF81" s="319" t="inlineStr">
        <f aca="false">IF($B81="","",IF(COUNTIFS('Eng GLA 6th, 7th, 8th'!$E$4:$DV$4,FF$3,'Eng GLA 6th, 7th, 8th'!$E84:$DV84,"&lt;&gt;")=0,"",SUMIF('Eng GLA 6th, 7th, 8th'!$E$4:$DV$4,FF$3,'Eng GLA 6th, 7th, 8th'!$E84:$DV84)))</f>
        <is>
          <t/>
        </is>
      </c>
      <c r="FG81" s="319" t="inlineStr">
        <f aca="false">IF($B81="","",IF(COUNTIFS('Eng GLA 6th, 7th, 8th'!$E$4:$DV$4,FG$3,'Eng GLA 6th, 7th, 8th'!$E84:$DV84,"&lt;&gt;")=0,"",SUMIF('Eng GLA 6th, 7th, 8th'!$E$4:$DV$4,FG$3,'Eng GLA 6th, 7th, 8th'!$E84:$DV84)))</f>
        <is>
          <t/>
        </is>
      </c>
      <c r="FH81" s="319" t="inlineStr">
        <f aca="false">IF($B81="","",IF(COUNTIFS('Eng GLA 6th, 7th, 8th'!$E$4:$DV$4,FH$3,'Eng GLA 6th, 7th, 8th'!$E84:$DV84,"&lt;&gt;")=0,"",SUMIF('Eng GLA 6th, 7th, 8th'!$E$4:$DV$4,FH$3,'Eng GLA 6th, 7th, 8th'!$E84:$DV84)))</f>
        <is>
          <t/>
        </is>
      </c>
      <c r="FI81" s="319" t="inlineStr">
        <f aca="false">IF($B81="","",IF(COUNTIFS('Eng GLA 6th, 7th, 8th'!$E$4:$DV$4,FI$3,'Eng GLA 6th, 7th, 8th'!$E84:$DV84,"&lt;&gt;")=0,"",SUMIF('Eng GLA 6th, 7th, 8th'!$E$4:$DV$4,FI$3,'Eng GLA 6th, 7th, 8th'!$E84:$DV84)))</f>
        <is>
          <t/>
        </is>
      </c>
      <c r="FJ81" s="319" t="inlineStr">
        <f aca="false">IF($B81="","",IF(COUNTIFS('Eng GLA 6th, 7th, 8th'!$E$4:$DV$4,FJ$3,'Eng GLA 6th, 7th, 8th'!$E84:$DV84,"&lt;&gt;")=0,"",SUMIF('Eng GLA 6th, 7th, 8th'!$E$4:$DV$4,FJ$3,'Eng GLA 6th, 7th, 8th'!$E84:$DV84)))</f>
        <is>
          <t/>
        </is>
      </c>
      <c r="FK81" s="319" t="inlineStr">
        <f aca="false">IF($B81="","",IF(COUNTIFS('Eng GLA 6th, 7th, 8th'!$E$4:$DV$4,FK$3,'Eng GLA 6th, 7th, 8th'!$E84:$DV84,"&lt;&gt;")=0,"",SUMIF('Eng GLA 6th, 7th, 8th'!$E$4:$DV$4,FK$3,'Eng GLA 6th, 7th, 8th'!$E84:$DV84)))</f>
        <is>
          <t/>
        </is>
      </c>
      <c r="FL81" s="319" t="inlineStr">
        <f aca="false">IF($B81="","",IF(COUNTIFS('Eng GLA 6th, 7th, 8th'!$E$4:$DV$4,FL$3,'Eng GLA 6th, 7th, 8th'!$E84:$DV84,"&lt;&gt;")=0,"",SUMIF('Eng GLA 6th, 7th, 8th'!$E$4:$DV$4,FL$3,'Eng GLA 6th, 7th, 8th'!$E84:$DV84)))</f>
        <is>
          <t/>
        </is>
      </c>
      <c r="FM81" s="319" t="inlineStr">
        <f aca="false">IF($B81="","",IF(COUNTIFS('Eng GLA 6th, 7th, 8th'!$E$4:$DV$4,FM$3,'Eng GLA 6th, 7th, 8th'!$E84:$DV84,"&lt;&gt;")=0,"",SUMIF('Eng GLA 6th, 7th, 8th'!$E$4:$DV$4,FM$3,'Eng GLA 6th, 7th, 8th'!$E84:$DV84)))</f>
        <is>
          <t/>
        </is>
      </c>
      <c r="FN81" s="319" t="inlineStr">
        <f aca="false">IF($B81="","",IF(COUNTIFS('Eng GLA 6th, 7th, 8th'!$E$4:$DV$4,FN$3,'Eng GLA 6th, 7th, 8th'!$E84:$DV84,"&lt;&gt;")=0,"",SUMIF('Eng GLA 6th, 7th, 8th'!$E$4:$DV$4,FN$3,'Eng GLA 6th, 7th, 8th'!$E84:$DV84)))</f>
        <is>
          <t/>
        </is>
      </c>
      <c r="FO81" s="319" t="inlineStr">
        <f aca="false">IF($B81="","",IF(COUNTIFS('Eng GLA 6th, 7th, 8th'!$E$4:$DV$4,FO$3,'Eng GLA 6th, 7th, 8th'!$E84:$DV84,"&lt;&gt;")=0,"",SUMIF('Eng GLA 6th, 7th, 8th'!$E$4:$DV$4,FO$3,'Eng GLA 6th, 7th, 8th'!$E84:$DV84)))</f>
        <is>
          <t/>
        </is>
      </c>
    </row>
    <row r="82" customFormat="false" ht="12.75" hidden="false" customHeight="true" outlineLevel="0" collapsed="false">
      <c r="A82" s="315" t="n">
        <v>78</v>
      </c>
      <c r="B82" s="315" t="inlineStr">
        <f aca="false">'English Scores- Leveled papers'!B84</f>
        <is>
          <t/>
        </is>
      </c>
      <c r="C82" s="315"/>
      <c r="D82" s="316" t="inlineStr">
        <f aca="false">IF(OR(B82="",H82="",'Cover Sheet'!E82=""),"",'Cover Sheet'!E82)</f>
        <is>
          <t/>
        </is>
      </c>
      <c r="E82" s="316" t="inlineStr">
        <f aca="false">IF(OR(B82="",H82="",'Cover Sheet'!F82=""),"",'Cover Sheet'!F82)</f>
        <is>
          <t/>
        </is>
      </c>
      <c r="F82" s="316" t="inlineStr">
        <f aca="false">IF(OR(B82="",H82="",'Cover Sheet'!H82=""),"",'Cover Sheet'!H82)</f>
        <is>
          <t/>
        </is>
      </c>
      <c r="G82" s="316"/>
      <c r="H82" s="316" t="inlineStr">
        <f aca="false">IF(OR(B82="",COUNT('English Scores- Leveled papers'!H84:KM84)=0),"",IF((AND(AB82&gt;=(70/100),AB82&lt;1.1)),9,IF((AND(AA82&gt;=(70/100),AA82&lt;1.1)),8,IF((AND(Z82&gt;=(70/100),Z82&lt;1.1)),7,IF((AND(Y82&gt;=(70/100),Y82&lt;1.1)),6,IF(AND(X82&gt;=0.7,X82&lt;1.1),5.5,IF(AND(W82&gt;=0.7,W82&lt;1.1),5,IF(AND(V82&gt;=0.7,V82&lt;1.1),4.5,IF(AND(U82&gt;=0.7,U82&lt;1.1),4,IF(AND(T82&gt;=0.7,T82&lt;1.1),3.5,IF(AND(S82&gt;=0.7,S82&lt;1.1),3,IF(AND(R82&gt;=0.7,R82&lt;1.1),2.5,IF(AND(Q82&gt;=0.7,Q82&lt;1.1),2,IF(AND(P82&gt;=0.7,P82&lt;1.1),1.5,IF(AND(O82&gt;=0.7,O82&lt;1.1),1,IF(AND(N82&gt;=0.7,N82&lt;1.1),0.5,IF(AND(M82&gt;=0.7,M82&lt;1.1),0.2,IF(AND(L82&gt;=0.7,L82&lt;1.1),0,IF(COUNT('English Scores- Leveled papers'!H84:M84)=0,"",-0.5)))))))))))))))))))</f>
        <is>
          <t/>
        </is>
      </c>
      <c r="I82" s="317" t="str">
        <f aca="false">IFERROR(IF(OR(B82="",H82=""),"",IF((AND(AB82&gt;=(70/100),AB82&lt;1.1)),AB82,IF(AND((AA82)&gt;=(70/100),AA82&lt;1.1),AA82,IF((AND((Z82)&gt;=(70/100),Z82&lt;1.1)),Z82,IF(AND((Y82)&gt;=(70/100),Y82&lt;1.1),Y82,IF(AND(X82&gt;=0.7,X82&lt;1.1),X82,IF(AND((W82)&gt;=0.7,W82&lt;1.1),W82,IF(AND((V82)&gt;=0.7,V82&lt;1.1),V82,IF(AND((U82)&gt;=0.7,U82&lt;1.1),U82,IF(AND((T82)&gt;=0.7,T82&lt;1.1),T82,IF(AND((S82)&gt;=0.7,S82&lt;1.1),S82,IF(AND((R82)&gt;=0.7,R82&lt;1.1),R82,IF(AND((Q82)&gt;=0.7,Q82&lt;1.1),Q82,IF(AND((P82)&gt;=0.7,P82&lt;1.1),P82,IF(AND((O82)&gt;=0.7,O82&lt;1.1),O82,IF(AND((N82)&gt;=0.7,N82&lt;1.1),N82,IF(AND((M82)&gt;=0.7,M82&lt;1.1),M82,IF(AND((L82)&gt;=0.7,L82&lt;1.1),L82,L82)))))))))))))))))),"")</f>
        <v/>
      </c>
      <c r="J82" s="317" t="str">
        <f aca="false">IF((OR(B82="",H82="")),"",IF(AND((AB82)&gt;=(70/100),AB82&lt;1.1),"",IF((AND((AA82)&gt;=(70/100),AA82&lt;1.1)),AB82,IF((AND((Z82)&gt;=(70/100),Z82&lt;1.1)),AA82,IF((AND((Y82)&gt;=(70/100),Y82&lt;1.1)),Z82,IF(AND((X82)&gt;=0.7,X82&lt;1.1),Y82,IF(AND((W82)&gt;=0.7,W82&lt;1.1),X82,IF(AND((V82)&gt;=0.7,V82&lt;1.1),W82,IF(AND((U82)&gt;=0.7,U82&lt;1.1),V82,IF(AND((T82)&gt;=0.7,T82&lt;1.1),U82,IF(AND((S82)&gt;=0.7,S82&lt;1.1),T82,IF(AND((R82)&gt;=0.7,R82&lt;1.1),S82,IF(AND((Q82)&gt;=0.7,Q82&lt;1.1),R82,IF(AND((P82)&gt;=0.7,P82&lt;1.1),Q82,IF(AND((O82)&gt;=0.7,O82&lt;1.1),P82,IF(AND((N82)&gt;=0.7,N82&lt;1.1),O82,IF(AND((M82)&gt;=0.7,M82&lt;1.1),N82,IF(AND((L82)&gt;=0.7,L82&lt;1.1),M82,""))))))))))))))))))</f>
        <v/>
      </c>
      <c r="K82" s="317" t="str">
        <f aca="false">IF((OR(B82="",H82="")),"",IF(AND((AB82)&gt;=(70/100),AB82&lt;1.1),AA82,IF((AND((AA82)&gt;=(70/100),AA82&lt;1.1)),Z82,IF((AND((Z82)&gt;=(70/100),Z82&lt;1.1)),Y82,IF((AND((Y82)&gt;=(70/100),Y82&lt;1.1)),X82,IF(AND((X82)&gt;=0.7,X82&lt;1.1),W82,IF(AND((W82)&gt;=0.7,W82&lt;1.1),V82,IF(AND((V82)&gt;=0.7,V82&lt;1.1),U82,IF(AND((U82)&gt;=0.7,U82&lt;1.1),T82,IF(AND((T82)&gt;=0.7,T82&lt;1.1),S82,IF(AND((S82)&gt;=0.7,S82&lt;1.1),R82,IF(AND((R82)&gt;=0.7,R82&lt;1.1),Q82,IF(AND((Q82)&gt;=0.7,Q82&lt;1.1),P82,IF(AND((P82)&gt;=0.7,P82&lt;1.1),O82,IF(AND((O82)&gt;=0.7,O82&lt;1.1),N82,IF(AND((N82)&gt;=0.7,N82&lt;1.1),M82,IF(AND((M82)&gt;=0.7,M82&lt;1.1),L82,IF(AND((L82)&gt;=0.7,L82&lt;1.1),"",""))))))))))))))))))</f>
        <v/>
      </c>
      <c r="L82" s="318" t="str">
        <f aca="false">IFERROR(IF((B82=""),"",(IF(COUNT(AC82:AG82)=0,"",ROUND(SUM(AC82:AG82)/SUM($AC$2:$AG$2),1)))),"")</f>
        <v/>
      </c>
      <c r="M82" s="318" t="str">
        <f aca="false">IFERROR(IF((B82=""),"",(IF(COUNT(AH82:AL82)=0,"",ROUND(SUM(AH82:AL82)/SUM($AH$2:$AL$2),1)))),"")</f>
        <v/>
      </c>
      <c r="N82" s="318" t="str">
        <f aca="false">IFERROR(IF((B82=""),"",(IF(COUNT(AM82:AQ82)=0,"",ROUND(SUM(AM82:AQ82)/SUM($AM$2:$AQ$2),1)))),"")</f>
        <v/>
      </c>
      <c r="O82" s="318" t="str">
        <f aca="false">IFERROR(IF((B82=""),"",(IF(COUNT(AR82:AV82)=0,"",ROUND(SUM(AR82:AV82)/SUM($AR$2:$AV$2),1)))),"")</f>
        <v/>
      </c>
      <c r="P82" s="318" t="str">
        <f aca="false">IFERROR(IF((B82=""),"",(IF(COUNT(AX82:BB82)=0,"",ROUND(SUM(AX82:BB82)/SUM($AX$2:$BB$2),1)))),"")</f>
        <v/>
      </c>
      <c r="Q82" s="318" t="str">
        <f aca="false">IFERROR(IF((B82=""),"",(IF(COUNT(BD82:BJ82)=0,"",ROUND(SUM(BD82:BJ82)/SUM($BD$2:$BJ$2),1)))),0)</f>
        <v/>
      </c>
      <c r="R82" s="318" t="str">
        <f aca="false">IFERROR(IF((B82=""),"",(IF(COUNT(BL82:BS82)=0,"",ROUND(SUM(BL82:BR82)/SUM($BL$2:$BR$2),1)))),0)</f>
        <v/>
      </c>
      <c r="S82" s="318" t="str">
        <f aca="false">IFERROR(IF((B82=""),"",(IF(COUNT(BT82:CB82)=0,"",ROUND(SUM(BT82:CA82)/SUM($BT$2:$CA$2),1)))),0)</f>
        <v/>
      </c>
      <c r="T82" s="318" t="str">
        <f aca="false">IFERROR(IF((B82=""),"",(IF(COUNT(CC82:CJ82)=0,"",ROUND(SUM(CC82:CI82)/SUM($CC$2:$CI$2),1)))),0)</f>
        <v/>
      </c>
      <c r="U82" s="318" t="str">
        <f aca="false">IFERROR(IF((B82=""),"",(IF(COUNT(CK82:CQ82)=0,"",ROUND(SUM(CK82:CQ82)/SUM($CK$2:$CQ$2),1)))),0)</f>
        <v/>
      </c>
      <c r="V82" s="318" t="str">
        <f aca="false">IFERROR(IF((B82=""),"",(IF(COUNT(CS82:CY82)=0,"",ROUND(SUM(CS82:CY82)/SUM($CS$2:$CY$2),1)))),0)</f>
        <v/>
      </c>
      <c r="W82" s="318" t="str">
        <f aca="false">IFERROR(IF((B82=""),"",(IF(COUNT(DA82:DI82)=0,"",ROUND(SUM(DA82:DI82)/SUM($DA$2:$DI$2),1)))),0)</f>
        <v/>
      </c>
      <c r="X82" s="318" t="str">
        <f aca="false">IFERROR(IF((B82=""),"",(IF(COUNT(DK82:DP82)=0,"",ROUND(SUM(DK82:DP82)/SUM($DK$2:$DP$2),1)))),0)</f>
        <v/>
      </c>
      <c r="Y82" s="318"/>
      <c r="Z82" s="318"/>
      <c r="AA82" s="318"/>
      <c r="AB82" s="318"/>
      <c r="AC82" s="319" t="inlineStr">
        <f aca="false">IF($B82="","",IF(COUNTIFS('English Scores- Leveled papers'!$H$4:$KM$4,AC$3,'English Scores- Leveled papers'!$H84:$KM84,"&lt;&gt;")=0,"",SUMIF('English Scores- Leveled papers'!$H$4:$KM$4,AC$3,'English Scores- Leveled papers'!$H84:$KM84)))</f>
        <is>
          <t/>
        </is>
      </c>
      <c r="AD82" s="319" t="inlineStr">
        <f aca="false">IF($B82="","",IF(COUNTIFS('English Scores- Leveled papers'!$H$4:$KM$4,AD$3,'English Scores- Leveled papers'!$H84:$KM84,"&lt;&gt;")=0,"",SUMIF('English Scores- Leveled papers'!$H$4:$KM$4,AD$3,'English Scores- Leveled papers'!$H84:$KM84)))</f>
        <is>
          <t/>
        </is>
      </c>
      <c r="AE82" s="319" t="inlineStr">
        <f aca="false">IF($B82="","",IF(COUNTIFS('English Scores- Leveled papers'!$H$4:$KM$4,AE$3,'English Scores- Leveled papers'!$H84:$KM84,"&lt;&gt;")=0,"",SUMIF('English Scores- Leveled papers'!$H$4:$KM$4,AE$3,'English Scores- Leveled papers'!$H84:$KM84)))</f>
        <is>
          <t/>
        </is>
      </c>
      <c r="AF82" s="319" t="inlineStr">
        <f aca="false">IF($B82="","",IF(COUNTIFS('English Scores- Leveled papers'!$H$4:$KM$4,AF$3,'English Scores- Leveled papers'!$H84:$KM84,"&lt;&gt;")=0,"",SUMIF('English Scores- Leveled papers'!$H$4:$KM$4,AF$3,'English Scores- Leveled papers'!$H84:$KM84)))</f>
        <is>
          <t/>
        </is>
      </c>
      <c r="AG82" s="319" t="inlineStr">
        <f aca="false">IF($B82="","",IF(COUNTIFS('English Scores- Leveled papers'!$H$4:$KM$4,AG$3,'English Scores- Leveled papers'!$H84:$KM84,"&lt;&gt;")=0,"",SUMIF('English Scores- Leveled papers'!$H$4:$KM$4,AG$3,'English Scores- Leveled papers'!$H84:$KM84)))</f>
        <is>
          <t/>
        </is>
      </c>
      <c r="AH82" s="319" t="inlineStr">
        <f aca="false">IF($B82="","",IF(COUNTIFS('English Scores- Leveled papers'!$H$4:$KM$4,AH$3,'English Scores- Leveled papers'!$H84:$KM84,"&lt;&gt;")=0,"",SUMIF('English Scores- Leveled papers'!$H$4:$KM$4,AH$3,'English Scores- Leveled papers'!$H84:$KM84)))</f>
        <is>
          <t/>
        </is>
      </c>
      <c r="AI82" s="319" t="inlineStr">
        <f aca="false">IF($B82="","",IF(COUNTIFS('English Scores- Leveled papers'!$H$4:$KM$4,AI$3,'English Scores- Leveled papers'!$H84:$KM84,"&lt;&gt;")=0,"",SUMIF('English Scores- Leveled papers'!$H$4:$KM$4,AI$3,'English Scores- Leveled papers'!$H84:$KM84)))</f>
        <is>
          <t/>
        </is>
      </c>
      <c r="AJ82" s="319" t="inlineStr">
        <f aca="false">IF($B82="","",IF(COUNTIFS('English Scores- Leveled papers'!$H$4:$KM$4,AJ$3,'English Scores- Leveled papers'!$H84:$KM84,"&lt;&gt;")=0,"",SUMIF('English Scores- Leveled papers'!$H$4:$KM$4,AJ$3,'English Scores- Leveled papers'!$H84:$KM84)))</f>
        <is>
          <t/>
        </is>
      </c>
      <c r="AK82" s="319" t="inlineStr">
        <f aca="false">IF($B82="","",IF(COUNTIFS('English Scores- Leveled papers'!$H$4:$KM$4,AK$3,'English Scores- Leveled papers'!$H84:$KM84,"&lt;&gt;")=0,"",SUMIF('English Scores- Leveled papers'!$H$4:$KM$4,AK$3,'English Scores- Leveled papers'!$H84:$KM84)))</f>
        <is>
          <t/>
        </is>
      </c>
      <c r="AL82" s="319" t="inlineStr">
        <f aca="false">IF($B82="","",IF(COUNTIFS('English Scores- Leveled papers'!$H$4:$KM$4,AL$3,'English Scores- Leveled papers'!$H84:$KM84,"&lt;&gt;")=0,"",SUMIF('English Scores- Leveled papers'!$H$4:$KM$4,AL$3,'English Scores- Leveled papers'!$H84:$KM84)))</f>
        <is>
          <t/>
        </is>
      </c>
      <c r="AM82" s="319" t="inlineStr">
        <f aca="false">IF($B82="","",IF(COUNTIFS('English Scores- Leveled papers'!$H$4:$KM$4,AM$3,'English Scores- Leveled papers'!$H84:$KM84,"&lt;&gt;")=0,"",SUMIF('English Scores- Leveled papers'!$H$4:$KM$4,AM$3,'English Scores- Leveled papers'!$H84:$KM84)))</f>
        <is>
          <t/>
        </is>
      </c>
      <c r="AN82" s="319" t="inlineStr">
        <f aca="false">IF($B82="","",IF(COUNTIFS('English Scores- Leveled papers'!$H$4:$KM$4,AN$3,'English Scores- Leveled papers'!$H84:$KM84,"&lt;&gt;")=0,"",SUMIF('English Scores- Leveled papers'!$H$4:$KM$4,AN$3,'English Scores- Leveled papers'!$H84:$KM84)))</f>
        <is>
          <t/>
        </is>
      </c>
      <c r="AO82" s="319" t="inlineStr">
        <f aca="false">IF($B82="","",IF(COUNTIFS('English Scores- Leveled papers'!$H$4:$KM$4,AO$3,'English Scores- Leveled papers'!$H84:$KM84,"&lt;&gt;")=0,"",SUMIF('English Scores- Leveled papers'!$H$4:$KM$4,AO$3,'English Scores- Leveled papers'!$H84:$KM84)))</f>
        <is>
          <t/>
        </is>
      </c>
      <c r="AP82" s="319" t="inlineStr">
        <f aca="false">IF($B82="","",IF(COUNTIFS('English Scores- Leveled papers'!$H$4:$KM$4,AP$3,'English Scores- Leveled papers'!$H84:$KM84,"&lt;&gt;")=0,"",SUMIF('English Scores- Leveled papers'!$H$4:$KM$4,AP$3,'English Scores- Leveled papers'!$H84:$KM84)))</f>
        <is>
          <t/>
        </is>
      </c>
      <c r="AQ82" s="319" t="inlineStr">
        <f aca="false">IF($B82="","",IF(COUNTIFS('English Scores- Leveled papers'!$H$4:$KM$4,AQ$3,'English Scores- Leveled papers'!$H84:$KM84,"&lt;&gt;")=0,"",SUMIF('English Scores- Leveled papers'!$H$4:$KM$4,AQ$3,'English Scores- Leveled papers'!$H84:$KM84)))</f>
        <is>
          <t/>
        </is>
      </c>
      <c r="AR82" s="319" t="inlineStr">
        <f aca="false">IF($B82="","",IF(COUNTIFS('English Scores- Leveled papers'!$H$4:$KM$4,AR$3,'English Scores- Leveled papers'!$H84:$KM84,"&lt;&gt;")=0,"",SUMIF('English Scores- Leveled papers'!$H$4:$KM$4,AR$3,'English Scores- Leveled papers'!$H84:$KM84)))</f>
        <is>
          <t/>
        </is>
      </c>
      <c r="AS82" s="319" t="inlineStr">
        <f aca="false">IF($B82="","",IF(COUNTIFS('English Scores- Leveled papers'!$H$4:$KM$4,AS$3,'English Scores- Leveled papers'!$H84:$KM84,"&lt;&gt;")=0,"",SUMIF('English Scores- Leveled papers'!$H$4:$KM$4,AS$3,'English Scores- Leveled papers'!$H84:$KM84)))</f>
        <is>
          <t/>
        </is>
      </c>
      <c r="AT82" s="319" t="inlineStr">
        <f aca="false">IF($B82="","",IF(COUNTIFS('English Scores- Leveled papers'!$H$4:$KM$4,AT$3,'English Scores- Leveled papers'!$H84:$KM84,"&lt;&gt;")=0,"",SUMIF('English Scores- Leveled papers'!$H$4:$KM$4,AT$3,'English Scores- Leveled papers'!$H84:$KM84)))</f>
        <is>
          <t/>
        </is>
      </c>
      <c r="AU82" s="319" t="inlineStr">
        <f aca="false">IF($B82="","",IF(COUNTIFS('English Scores- Leveled papers'!$H$4:$KM$4,AU$3,'English Scores- Leveled papers'!$H84:$KM84,"&lt;&gt;")=0,"",SUMIF('English Scores- Leveled papers'!$H$4:$KM$4,AU$3,'English Scores- Leveled papers'!$H84:$KM84)))</f>
        <is>
          <t/>
        </is>
      </c>
      <c r="AV82" s="319" t="inlineStr">
        <f aca="false">IF($B82="","",IF(COUNTIFS('English Scores- Leveled papers'!$H$4:$KM$4,AV$3,'English Scores- Leveled papers'!$H84:$KM84,"&lt;&gt;")=0,"",SUMIF('English Scores- Leveled papers'!$H$4:$KM$4,AV$3,'English Scores- Leveled papers'!$H84:$KM84)))</f>
        <is>
          <t/>
        </is>
      </c>
      <c r="AW82" s="319" t="inlineStr">
        <f aca="false">IF($B82="","",IF(COUNTIFS('English Scores- Leveled papers'!$H$4:$KM$4,AW$3,'English Scores- Leveled papers'!$H84:$KM84,"&lt;&gt;")=0,"",SUMIF('English Scores- Leveled papers'!$H$4:$KM$4,AW$3,'English Scores- Leveled papers'!$H84:$KM84)))</f>
        <is>
          <t/>
        </is>
      </c>
      <c r="AX82" s="319" t="inlineStr">
        <f aca="false">IF($B82="","",IF(COUNTIFS('English Scores- Leveled papers'!$H$4:$KM$4,AX$3,'English Scores- Leveled papers'!$H84:$KM84,"&lt;&gt;")=0,"",SUMIF('English Scores- Leveled papers'!$H$4:$KM$4,AX$3,'English Scores- Leveled papers'!$H84:$KM84)))</f>
        <is>
          <t/>
        </is>
      </c>
      <c r="AY82" s="319" t="inlineStr">
        <f aca="false">IF($B82="","",IF(COUNTIFS('English Scores- Leveled papers'!$H$4:$KM$4,AY$3,'English Scores- Leveled papers'!$H84:$KM84,"&lt;&gt;")=0,"",SUMIF('English Scores- Leveled papers'!$H$4:$KM$4,AY$3,'English Scores- Leveled papers'!$H84:$KM84)))</f>
        <is>
          <t/>
        </is>
      </c>
      <c r="AZ82" s="319" t="inlineStr">
        <f aca="false">IF($B82="","",IF(COUNTIFS('English Scores- Leveled papers'!$H$4:$KM$4,AZ$3,'English Scores- Leveled papers'!$H84:$KM84,"&lt;&gt;")=0,"",SUMIF('English Scores- Leveled papers'!$H$4:$KM$4,AZ$3,'English Scores- Leveled papers'!$H84:$KM84)))</f>
        <is>
          <t/>
        </is>
      </c>
      <c r="BA82" s="319" t="inlineStr">
        <f aca="false">IF($B82="","",IF(COUNTIFS('English Scores- Leveled papers'!$H$4:$KM$4,BA$3,'English Scores- Leveled papers'!$H84:$KM84,"&lt;&gt;")=0,"",SUMIF('English Scores- Leveled papers'!$H$4:$KM$4,BA$3,'English Scores- Leveled papers'!$H84:$KM84)))</f>
        <is>
          <t/>
        </is>
      </c>
      <c r="BB82" s="319" t="inlineStr">
        <f aca="false">IF($B82="","",IF(COUNTIFS('English Scores- Leveled papers'!$H$4:$KM$4,BB$3,'English Scores- Leveled papers'!$H84:$KM84,"&lt;&gt;")=0,"",SUMIF('English Scores- Leveled papers'!$H$4:$KM$4,BB$3,'English Scores- Leveled papers'!$H84:$KM84)))</f>
        <is>
          <t/>
        </is>
      </c>
      <c r="BC82" s="319" t="inlineStr">
        <f aca="false">IF($B82="","",IF(COUNTIFS('English Scores- Leveled papers'!$H$4:$KM$4,BC$3,'English Scores- Leveled papers'!$H84:$KM84,"&lt;&gt;")=0,"",SUMIF('English Scores- Leveled papers'!$H$4:$KM$4,BC$3,'English Scores- Leveled papers'!$H84:$KM84)))</f>
        <is>
          <t/>
        </is>
      </c>
      <c r="BD82" s="319" t="inlineStr">
        <f aca="false">IF($B82="","",IF(COUNTIFS('English Scores- Leveled papers'!$H$4:$KM$4,BD$3,'English Scores- Leveled papers'!$H84:$KM84,"&lt;&gt;")=0,"",SUMIF('English Scores- Leveled papers'!$H$4:$KM$4,BD$3,'English Scores- Leveled papers'!$H84:$KM84)))</f>
        <is>
          <t/>
        </is>
      </c>
      <c r="BE82" s="319" t="inlineStr">
        <f aca="false">IF($B82="","",IF(COUNTIFS('English Scores- Leveled papers'!$H$4:$KM$4,BE$3,'English Scores- Leveled papers'!$H84:$KM84,"&lt;&gt;")=0,"",SUMIF('English Scores- Leveled papers'!$H$4:$KM$4,BE$3,'English Scores- Leveled papers'!$H84:$KM84)))</f>
        <is>
          <t/>
        </is>
      </c>
      <c r="BF82" s="319" t="inlineStr">
        <f aca="false">IF($B82="","",IF(COUNTIFS('English Scores- Leveled papers'!$H$4:$KM$4,BF$3,'English Scores- Leveled papers'!$H84:$KM84,"&lt;&gt;")=0,"",SUMIF('English Scores- Leveled papers'!$H$4:$KM$4,BF$3,'English Scores- Leveled papers'!$H84:$KM84)))</f>
        <is>
          <t/>
        </is>
      </c>
      <c r="BG82" s="319" t="inlineStr">
        <f aca="false">IF($B82="","",IF(COUNTIFS('English Scores- Leveled papers'!$H$4:$KM$4,BG$3,'English Scores- Leveled papers'!$H84:$KM84,"&lt;&gt;")=0,"",SUMIF('English Scores- Leveled papers'!$H$4:$KM$4,BG$3,'English Scores- Leveled papers'!$H84:$KM84)))</f>
        <is>
          <t/>
        </is>
      </c>
      <c r="BH82" s="319" t="inlineStr">
        <f aca="false">IF($B82="","",IF(COUNTIFS('English Scores- Leveled papers'!$H$4:$KM$4,BH$3,'English Scores- Leveled papers'!$H84:$KM84,"&lt;&gt;")=0,"",SUMIF('English Scores- Leveled papers'!$H$4:$KM$4,BH$3,'English Scores- Leveled papers'!$H84:$KM84)))</f>
        <is>
          <t/>
        </is>
      </c>
      <c r="BI82" s="319" t="inlineStr">
        <f aca="false">IF($B82="","",IF(COUNTIFS('English Scores- Leveled papers'!$H$4:$KM$4,BI$3,'English Scores- Leveled papers'!$H84:$KM84,"&lt;&gt;")=0,"",SUMIF('English Scores- Leveled papers'!$H$4:$KM$4,BI$3,'English Scores- Leveled papers'!$H84:$KM84)))</f>
        <is>
          <t/>
        </is>
      </c>
      <c r="BJ82" s="319" t="inlineStr">
        <f aca="false">IF($B82="","",IF(COUNTIFS('English Scores- Leveled papers'!$H$4:$KM$4,BJ$3,'English Scores- Leveled papers'!$H84:$KM84,"&lt;&gt;")=0,"",SUMIF('English Scores- Leveled papers'!$H$4:$KM$4,BJ$3,'English Scores- Leveled papers'!$H84:$KM84)))</f>
        <is>
          <t/>
        </is>
      </c>
      <c r="BK82" s="319" t="inlineStr">
        <f aca="false">IF($B82="","",IF(COUNTIFS('English Scores- Leveled papers'!$H$4:$KM$4,BK$3,'English Scores- Leveled papers'!$H84:$KM84,"&lt;&gt;")=0,"",SUMIF('English Scores- Leveled papers'!$H$4:$KM$4,BK$3,'English Scores- Leveled papers'!$H84:$KM84)))</f>
        <is>
          <t/>
        </is>
      </c>
      <c r="BL82" s="319" t="inlineStr">
        <f aca="false">IF($B82="","",IF(COUNTIFS('English Scores- Leveled papers'!$H$4:$KM$4,BL$3,'English Scores- Leveled papers'!$H84:$KM84,"&lt;&gt;")=0,"",SUMIF('English Scores- Leveled papers'!$H$4:$KM$4,BL$3,'English Scores- Leveled papers'!$H84:$KM84)))</f>
        <is>
          <t/>
        </is>
      </c>
      <c r="BM82" s="319" t="inlineStr">
        <f aca="false">IF($B82="","",IF(COUNTIFS('English Scores- Leveled papers'!$H$4:$KM$4,BM$3,'English Scores- Leveled papers'!$H84:$KM84,"&lt;&gt;")=0,"",SUMIF('English Scores- Leveled papers'!$H$4:$KM$4,BM$3,'English Scores- Leveled papers'!$H84:$KM84)))</f>
        <is>
          <t/>
        </is>
      </c>
      <c r="BN82" s="319" t="inlineStr">
        <f aca="false">IF($B82="","",IF(COUNTIFS('English Scores- Leveled papers'!$H$4:$KM$4,BN$3,'English Scores- Leveled papers'!$H84:$KM84,"&lt;&gt;")=0,"",SUMIF('English Scores- Leveled papers'!$H$4:$KM$4,BN$3,'English Scores- Leveled papers'!$H84:$KM84)))</f>
        <is>
          <t/>
        </is>
      </c>
      <c r="BO82" s="319" t="inlineStr">
        <f aca="false">IF($B82="","",IF(COUNTIFS('English Scores- Leveled papers'!$H$4:$KM$4,BO$3,'English Scores- Leveled papers'!$H84:$KM84,"&lt;&gt;")=0,"",SUMIF('English Scores- Leveled papers'!$H$4:$KM$4,BO$3,'English Scores- Leveled papers'!$H84:$KM84)))</f>
        <is>
          <t/>
        </is>
      </c>
      <c r="BP82" s="319" t="inlineStr">
        <f aca="false">IF($B82="","",IF(COUNTIFS('English Scores- Leveled papers'!$H$4:$KM$4,BP$3,'English Scores- Leveled papers'!$H84:$KM84,"&lt;&gt;")=0,"",SUMIF('English Scores- Leveled papers'!$H$4:$KM$4,BP$3,'English Scores- Leveled papers'!$H84:$KM84)))</f>
        <is>
          <t/>
        </is>
      </c>
      <c r="BQ82" s="319" t="inlineStr">
        <f aca="false">IF($B82="","",IF(COUNTIFS('English Scores- Leveled papers'!$H$4:$KM$4,BQ$3,'English Scores- Leveled papers'!$H84:$KM84,"&lt;&gt;")=0,"",SUMIF('English Scores- Leveled papers'!$H$4:$KM$4,BQ$3,'English Scores- Leveled papers'!$H84:$KM84)))</f>
        <is>
          <t/>
        </is>
      </c>
      <c r="BR82" s="319" t="inlineStr">
        <f aca="false">IF($B82="","",IF(COUNTIFS('English Scores- Leveled papers'!$H$4:$KM$4,BR$3,'English Scores- Leveled papers'!$H84:$KM84,"&lt;&gt;")=0,"",SUMIF('English Scores- Leveled papers'!$H$4:$KM$4,BR$3,'English Scores- Leveled papers'!$H84:$KM84)))</f>
        <is>
          <t/>
        </is>
      </c>
      <c r="BS82" s="319" t="inlineStr">
        <f aca="false">IF($B82="","",IF(COUNTIFS('English Scores- Leveled papers'!$H$4:$KM$4,BS$3,'English Scores- Leveled papers'!$H84:$KM84,"&lt;&gt;")=0,"",SUMIF('English Scores- Leveled papers'!$H$4:$KM$4,BS$3,'English Scores- Leveled papers'!$H84:$KM84)))</f>
        <is>
          <t/>
        </is>
      </c>
      <c r="BT82" s="319" t="inlineStr">
        <f aca="false">IF($B82="","",IF(COUNTIFS('English Scores- Leveled papers'!$H$4:$KM$4,BT$3,'English Scores- Leveled papers'!$H84:$KM84,"&lt;&gt;")=0,"",SUMIF('English Scores- Leveled papers'!$H$4:$KM$4,BT$3,'English Scores- Leveled papers'!$H84:$KM84)))</f>
        <is>
          <t/>
        </is>
      </c>
      <c r="BU82" s="319" t="inlineStr">
        <f aca="false">IF($B82="","",IF(COUNTIFS('English Scores- Leveled papers'!$H$4:$KM$4,BU$3,'English Scores- Leveled papers'!$H84:$KM84,"&lt;&gt;")=0,"",SUMIF('English Scores- Leveled papers'!$H$4:$KM$4,BU$3,'English Scores- Leveled papers'!$H84:$KM84)))</f>
        <is>
          <t/>
        </is>
      </c>
      <c r="BV82" s="319" t="inlineStr">
        <f aca="false">IF($B82="","",IF(COUNTIFS('English Scores- Leveled papers'!$H$4:$KM$4,BV$3,'English Scores- Leveled papers'!$H84:$KM84,"&lt;&gt;")=0,"",SUMIF('English Scores- Leveled papers'!$H$4:$KM$4,BV$3,'English Scores- Leveled papers'!$H84:$KM84)))</f>
        <is>
          <t/>
        </is>
      </c>
      <c r="BW82" s="319" t="inlineStr">
        <f aca="false">IF($B82="","",IF(COUNTIFS('English Scores- Leveled papers'!$H$4:$KM$4,BW$3,'English Scores- Leveled papers'!$H84:$KM84,"&lt;&gt;")=0,"",SUMIF('English Scores- Leveled papers'!$H$4:$KM$4,BW$3,'English Scores- Leveled papers'!$H84:$KM84)))</f>
        <is>
          <t/>
        </is>
      </c>
      <c r="BX82" s="319" t="inlineStr">
        <f aca="false">IF($B82="","",IF(COUNTIFS('English Scores- Leveled papers'!$H$4:$KM$4,BX$3,'English Scores- Leveled papers'!$H84:$KM84,"&lt;&gt;")=0,"",SUMIF('English Scores- Leveled papers'!$H$4:$KM$4,BX$3,'English Scores- Leveled papers'!$H84:$KM84)))</f>
        <is>
          <t/>
        </is>
      </c>
      <c r="BY82" s="319" t="inlineStr">
        <f aca="false">IF($B82="","",IF(COUNTIFS('English Scores- Leveled papers'!$H$4:$KM$4,BY$3,'English Scores- Leveled papers'!$H84:$KM84,"&lt;&gt;")=0,"",SUMIF('English Scores- Leveled papers'!$H$4:$KM$4,BY$3,'English Scores- Leveled papers'!$H84:$KM84)))</f>
        <is>
          <t/>
        </is>
      </c>
      <c r="BZ82" s="319" t="inlineStr">
        <f aca="false">IF($B82="","",IF(COUNTIFS('English Scores- Leveled papers'!$H$4:$KM$4,BZ$3,'English Scores- Leveled papers'!$H84:$KM84,"&lt;&gt;")=0,"",SUMIF('English Scores- Leveled papers'!$H$4:$KM$4,BZ$3,'English Scores- Leveled papers'!$H84:$KM84)))</f>
        <is>
          <t/>
        </is>
      </c>
      <c r="CA82" s="319" t="inlineStr">
        <f aca="false">IF($B82="","",IF(COUNTIFS('English Scores- Leveled papers'!$H$4:$KM$4,CA$3,'English Scores- Leveled papers'!$H84:$KM84,"&lt;&gt;")=0,"",SUMIF('English Scores- Leveled papers'!$H$4:$KM$4,CA$3,'English Scores- Leveled papers'!$H84:$KM84)))</f>
        <is>
          <t/>
        </is>
      </c>
      <c r="CB82" s="319" t="inlineStr">
        <f aca="false">IF($B82="","",IF(COUNTIFS('English Scores- Leveled papers'!$H$4:$KM$4,CB$3,'English Scores- Leveled papers'!$H84:$KM84,"&lt;&gt;")=0,"",SUMIF('English Scores- Leveled papers'!$H$4:$KM$4,CB$3,'English Scores- Leveled papers'!$H84:$KM84)))</f>
        <is>
          <t/>
        </is>
      </c>
      <c r="CC82" s="319" t="inlineStr">
        <f aca="false">IF($B82="","",IF(COUNTIFS('English Scores- Leveled papers'!$H$4:$KM$4,CC$3,'English Scores- Leveled papers'!$H84:$KM84,"&lt;&gt;")=0,"",SUMIF('English Scores- Leveled papers'!$H$4:$KM$4,CC$3,'English Scores- Leveled papers'!$H84:$KM84)))</f>
        <is>
          <t/>
        </is>
      </c>
      <c r="CD82" s="319" t="inlineStr">
        <f aca="false">IF($B82="","",IF(COUNTIFS('English Scores- Leveled papers'!$H$4:$KM$4,CD$3,'English Scores- Leveled papers'!$H84:$KM84,"&lt;&gt;")=0,"",SUMIF('English Scores- Leveled papers'!$H$4:$KM$4,CD$3,'English Scores- Leveled papers'!$H84:$KM84)))</f>
        <is>
          <t/>
        </is>
      </c>
      <c r="CE82" s="319" t="inlineStr">
        <f aca="false">IF($B82="","",IF(COUNTIFS('English Scores- Leveled papers'!$H$4:$KM$4,CE$3,'English Scores- Leveled papers'!$H84:$KM84,"&lt;&gt;")=0,"",SUMIF('English Scores- Leveled papers'!$H$4:$KM$4,CE$3,'English Scores- Leveled papers'!$H84:$KM84)))</f>
        <is>
          <t/>
        </is>
      </c>
      <c r="CF82" s="319" t="inlineStr">
        <f aca="false">IF($B82="","",IF(COUNTIFS('English Scores- Leveled papers'!$H$4:$KM$4,CF$3,'English Scores- Leveled papers'!$H84:$KM84,"&lt;&gt;")=0,"",SUMIF('English Scores- Leveled papers'!$H$4:$KM$4,CF$3,'English Scores- Leveled papers'!$H84:$KM84)))</f>
        <is>
          <t/>
        </is>
      </c>
      <c r="CG82" s="319" t="inlineStr">
        <f aca="false">IF($B82="","",IF(COUNTIFS('English Scores- Leveled papers'!$H$4:$KM$4,CG$3,'English Scores- Leveled papers'!$H84:$KM84,"&lt;&gt;")=0,"",SUMIF('English Scores- Leveled papers'!$H$4:$KM$4,CG$3,'English Scores- Leveled papers'!$H84:$KM84)))</f>
        <is>
          <t/>
        </is>
      </c>
      <c r="CH82" s="319" t="inlineStr">
        <f aca="false">IF($B82="","",IF(COUNTIFS('English Scores- Leveled papers'!$H$4:$KM$4,CH$3,'English Scores- Leveled papers'!$H84:$KM84,"&lt;&gt;")=0,"",SUMIF('English Scores- Leveled papers'!$H$4:$KM$4,CH$3,'English Scores- Leveled papers'!$H84:$KM84)))</f>
        <is>
          <t/>
        </is>
      </c>
      <c r="CI82" s="319" t="inlineStr">
        <f aca="false">IF($B82="","",IF(COUNTIFS('English Scores- Leveled papers'!$H$4:$KM$4,CI$3,'English Scores- Leveled papers'!$H84:$KM84,"&lt;&gt;")=0,"",SUMIF('English Scores- Leveled papers'!$H$4:$KM$4,CI$3,'English Scores- Leveled papers'!$H84:$KM84)))</f>
        <is>
          <t/>
        </is>
      </c>
      <c r="CJ82" s="319" t="inlineStr">
        <f aca="false">IF($B82="","",IF(COUNTIFS('English Scores- Leveled papers'!$H$4:$KM$4,CJ$3,'English Scores- Leveled papers'!$H84:$KM84,"&lt;&gt;")=0,"",SUMIF('English Scores- Leveled papers'!$H$4:$KM$4,CJ$3,'English Scores- Leveled papers'!$H84:$KM84)))</f>
        <is>
          <t/>
        </is>
      </c>
      <c r="CK82" s="319" t="inlineStr">
        <f aca="false">IF($B82="","",IF(COUNTIFS('English Scores- Leveled papers'!$H$4:$KM$4,CK$3,'English Scores- Leveled papers'!$H84:$KM84,"&lt;&gt;")=0,"",SUMIF('English Scores- Leveled papers'!$H$4:$KM$4,CK$3,'English Scores- Leveled papers'!$H84:$KM84)))</f>
        <is>
          <t/>
        </is>
      </c>
      <c r="CL82" s="319" t="inlineStr">
        <f aca="false">IF($B82="","",IF(COUNTIFS('English Scores- Leveled papers'!$H$4:$KM$4,CL$3,'English Scores- Leveled papers'!$H84:$KM84,"&lt;&gt;")=0,"",SUMIF('English Scores- Leveled papers'!$H$4:$KM$4,CL$3,'English Scores- Leveled papers'!$H84:$KM84)))</f>
        <is>
          <t/>
        </is>
      </c>
      <c r="CM82" s="319" t="inlineStr">
        <f aca="false">IF($B82="","",IF(COUNTIFS('English Scores- Leveled papers'!$H$4:$KM$4,CM$3,'English Scores- Leveled papers'!$H84:$KM84,"&lt;&gt;")=0,"",SUMIF('English Scores- Leveled papers'!$H$4:$KM$4,CM$3,'English Scores- Leveled papers'!$H84:$KM84)))</f>
        <is>
          <t/>
        </is>
      </c>
      <c r="CN82" s="319" t="inlineStr">
        <f aca="false">IF($B82="","",IF(COUNTIFS('English Scores- Leveled papers'!$H$4:$KM$4,CN$3,'English Scores- Leveled papers'!$H84:$KM84,"&lt;&gt;")=0,"",SUMIF('English Scores- Leveled papers'!$H$4:$KM$4,CN$3,'English Scores- Leveled papers'!$H84:$KM84)))</f>
        <is>
          <t/>
        </is>
      </c>
      <c r="CO82" s="319" t="inlineStr">
        <f aca="false">IF($B82="","",IF(COUNTIFS('English Scores- Leveled papers'!$H$4:$KM$4,CO$3,'English Scores- Leveled papers'!$H84:$KM84,"&lt;&gt;")=0,"",SUMIF('English Scores- Leveled papers'!$H$4:$KM$4,CO$3,'English Scores- Leveled papers'!$H84:$KM84)))</f>
        <is>
          <t/>
        </is>
      </c>
      <c r="CP82" s="319" t="inlineStr">
        <f aca="false">IF($B82="","",IF(COUNTIFS('English Scores- Leveled papers'!$H$4:$KM$4,CP$3,'English Scores- Leveled papers'!$H84:$KM84,"&lt;&gt;")=0,"",SUMIF('English Scores- Leveled papers'!$H$4:$KM$4,CP$3,'English Scores- Leveled papers'!$H84:$KM84)))</f>
        <is>
          <t/>
        </is>
      </c>
      <c r="CQ82" s="319" t="inlineStr">
        <f aca="false">IF($B82="","",IF(COUNTIFS('English Scores- Leveled papers'!$H$4:$KM$4,CQ$3,'English Scores- Leveled papers'!$H84:$KM84,"&lt;&gt;")=0,"",SUMIF('English Scores- Leveled papers'!$H$4:$KM$4,CQ$3,'English Scores- Leveled papers'!$H84:$KM84)))</f>
        <is>
          <t/>
        </is>
      </c>
      <c r="CR82" s="319" t="inlineStr">
        <f aca="false">IF($B82="","",IF(COUNTIFS('English Scores- Leveled papers'!$H$4:$KM$4,CR$3,'English Scores- Leveled papers'!$H84:$KM84,"&lt;&gt;")=0,"",SUMIF('English Scores- Leveled papers'!$H$4:$KM$4,CR$3,'English Scores- Leveled papers'!$H84:$KM84)))</f>
        <is>
          <t/>
        </is>
      </c>
      <c r="CS82" s="319" t="inlineStr">
        <f aca="false">IF($B82="","",IF(COUNTIFS('English Scores- Leveled papers'!$H$4:$KM$4,CS$3,'English Scores- Leveled papers'!$H84:$KM84,"&lt;&gt;")=0,"",SUMIF('English Scores- Leveled papers'!$H$4:$KM$4,CS$3,'English Scores- Leveled papers'!$H84:$KM84)))</f>
        <is>
          <t/>
        </is>
      </c>
      <c r="CT82" s="319" t="inlineStr">
        <f aca="false">IF($B82="","",IF(COUNTIFS('English Scores- Leveled papers'!$H$4:$KM$4,CT$3,'English Scores- Leveled papers'!$H84:$KM84,"&lt;&gt;")=0,"",SUMIF('English Scores- Leveled papers'!$H$4:$KM$4,CT$3,'English Scores- Leveled papers'!$H84:$KM84)))</f>
        <is>
          <t/>
        </is>
      </c>
      <c r="CU82" s="319" t="inlineStr">
        <f aca="false">IF($B82="","",IF(COUNTIFS('English Scores- Leveled papers'!$H$4:$KM$4,CU$3,'English Scores- Leveled papers'!$H84:$KM84,"&lt;&gt;")=0,"",SUMIF('English Scores- Leveled papers'!$H$4:$KM$4,CU$3,'English Scores- Leveled papers'!$H84:$KM84)))</f>
        <is>
          <t/>
        </is>
      </c>
      <c r="CV82" s="319" t="inlineStr">
        <f aca="false">IF($B82="","",IF(COUNTIFS('English Scores- Leveled papers'!$H$4:$KM$4,CV$3,'English Scores- Leveled papers'!$H84:$KM84,"&lt;&gt;")=0,"",SUMIF('English Scores- Leveled papers'!$H$4:$KM$4,CV$3,'English Scores- Leveled papers'!$H84:$KM84)))</f>
        <is>
          <t/>
        </is>
      </c>
      <c r="CW82" s="319" t="inlineStr">
        <f aca="false">IF($B82="","",IF(COUNTIFS('English Scores- Leveled papers'!$H$4:$KM$4,CW$3,'English Scores- Leveled papers'!$H84:$KM84,"&lt;&gt;")=0,"",SUMIF('English Scores- Leveled papers'!$H$4:$KM$4,CW$3,'English Scores- Leveled papers'!$H84:$KM84)))</f>
        <is>
          <t/>
        </is>
      </c>
      <c r="CX82" s="319" t="inlineStr">
        <f aca="false">IF($B82="","",IF(COUNTIFS('English Scores- Leveled papers'!$H$4:$KM$4,CX$3,'English Scores- Leveled papers'!$H84:$KM84,"&lt;&gt;")=0,"",SUMIF('English Scores- Leveled papers'!$H$4:$KM$4,CX$3,'English Scores- Leveled papers'!$H84:$KM84)))</f>
        <is>
          <t/>
        </is>
      </c>
      <c r="CY82" s="319" t="inlineStr">
        <f aca="false">IF($B82="","",IF(COUNTIFS('English Scores- Leveled papers'!$H$4:$KM$4,CY$3,'English Scores- Leveled papers'!$H84:$KM84,"&lt;&gt;")=0,"",SUMIF('English Scores- Leveled papers'!$H$4:$KM$4,CY$3,'English Scores- Leveled papers'!$H84:$KM84)))</f>
        <is>
          <t/>
        </is>
      </c>
      <c r="CZ82" s="319" t="inlineStr">
        <f aca="false">IF($B82="","",IF(COUNTIFS('English Scores- Leveled papers'!$H$4:$KM$4,CZ$3,'English Scores- Leveled papers'!$H84:$KM84,"&lt;&gt;")=0,"",SUMIF('English Scores- Leveled papers'!$H$4:$KM$4,CZ$3,'English Scores- Leveled papers'!$H84:$KM84)))</f>
        <is>
          <t/>
        </is>
      </c>
      <c r="DA82" s="319" t="inlineStr">
        <f aca="false">IF($B82="","",IF(COUNTIFS('English Scores- Leveled papers'!$H$4:$KM$4,DA$3,'English Scores- Leveled papers'!$H84:$KM84,"&lt;&gt;")=0,"",SUMIF('English Scores- Leveled papers'!$H$4:$KM$4,DA$3,'English Scores- Leveled papers'!$H84:$KM84)))</f>
        <is>
          <t/>
        </is>
      </c>
      <c r="DB82" s="319" t="inlineStr">
        <f aca="false">IF($B82="","",IF(COUNTIFS('English Scores- Leveled papers'!$H$4:$KM$4,DB$3,'English Scores- Leveled papers'!$H84:$KM84,"&lt;&gt;")=0,"",SUMIF('English Scores- Leveled papers'!$H$4:$KM$4,DB$3,'English Scores- Leveled papers'!$H84:$KM84)))</f>
        <is>
          <t/>
        </is>
      </c>
      <c r="DC82" s="319" t="inlineStr">
        <f aca="false">IF($B82="","",IF(COUNTIFS('English Scores- Leveled papers'!$H$4:$KM$4,DC$3,'English Scores- Leveled papers'!$H84:$KM84,"&lt;&gt;")=0,"",SUMIF('English Scores- Leveled papers'!$H$4:$KM$4,DC$3,'English Scores- Leveled papers'!$H84:$KM84)))</f>
        <is>
          <t/>
        </is>
      </c>
      <c r="DD82" s="319" t="inlineStr">
        <f aca="false">IF($B82="","",IF(COUNTIFS('English Scores- Leveled papers'!$H$4:$KM$4,DD$3,'English Scores- Leveled papers'!$H84:$KM84,"&lt;&gt;")=0,"",SUMIF('English Scores- Leveled papers'!$H$4:$KM$4,DD$3,'English Scores- Leveled papers'!$H84:$KM84)))</f>
        <is>
          <t/>
        </is>
      </c>
      <c r="DE82" s="319" t="inlineStr">
        <f aca="false">IF($B82="","",IF(COUNTIFS('English Scores- Leveled papers'!$H$4:$KM$4,DE$3,'English Scores- Leveled papers'!$H84:$KM84,"&lt;&gt;")=0,"",SUMIF('English Scores- Leveled papers'!$H$4:$KM$4,DE$3,'English Scores- Leveled papers'!$H84:$KM84)))</f>
        <is>
          <t/>
        </is>
      </c>
      <c r="DF82" s="319" t="inlineStr">
        <f aca="false">IF($B82="","",IF(COUNTIFS('English Scores- Leveled papers'!$H$4:$KM$4,DF$3,'English Scores- Leveled papers'!$H84:$KM84,"&lt;&gt;")=0,"",SUMIF('English Scores- Leveled papers'!$H$4:$KM$4,DF$3,'English Scores- Leveled papers'!$H84:$KM84)))</f>
        <is>
          <t/>
        </is>
      </c>
      <c r="DG82" s="319" t="inlineStr">
        <f aca="false">IF($B82="","",IF(COUNTIFS('English Scores- Leveled papers'!$H$4:$KM$4,DG$3,'English Scores- Leveled papers'!$H84:$KM84,"&lt;&gt;")=0,"",SUMIF('English Scores- Leveled papers'!$H$4:$KM$4,DG$3,'English Scores- Leveled papers'!$H84:$KM84)))</f>
        <is>
          <t/>
        </is>
      </c>
      <c r="DH82" s="319" t="inlineStr">
        <f aca="false">IF($B82="","",IF(COUNTIFS('English Scores- Leveled papers'!$H$4:$KM$4,DH$3,'English Scores- Leveled papers'!$H84:$KM84,"&lt;&gt;")=0,"",SUMIF('English Scores- Leveled papers'!$H$4:$KM$4,DH$3,'English Scores- Leveled papers'!$H84:$KM84)))</f>
        <is>
          <t/>
        </is>
      </c>
      <c r="DI82" s="319" t="inlineStr">
        <f aca="false">IF($B82="","",IF(COUNTIFS('English Scores- Leveled papers'!$H$4:$KM$4,DI$3,'English Scores- Leveled papers'!$H84:$KM84,"&lt;&gt;")=0,"",SUMIF('English Scores- Leveled papers'!$H$4:$KM$4,DI$3,'English Scores- Leveled papers'!$H84:$KM84)))</f>
        <is>
          <t/>
        </is>
      </c>
      <c r="DJ82" s="319" t="inlineStr">
        <f aca="false">IF($B82="","",IF(COUNTIFS('English Scores- Leveled papers'!$H$4:$KM$4,DJ$3,'English Scores- Leveled papers'!$H84:$KM84,"&lt;&gt;")=0,"",SUMIF('English Scores- Leveled papers'!$H$4:$KM$4,DJ$3,'English Scores- Leveled papers'!$H84:$KM84)))</f>
        <is>
          <t/>
        </is>
      </c>
      <c r="DK82" s="319" t="inlineStr">
        <f aca="false">IF($B82="","",IF(COUNTIFS('English Scores- Leveled papers'!$H$4:$KM$4,DK$3,'English Scores- Leveled papers'!$H84:$KM84,"&lt;&gt;")=0,"",SUMIF('English Scores- Leveled papers'!$H$4:$KM$4,DK$3,'English Scores- Leveled papers'!$H84:$KM84)))</f>
        <is>
          <t/>
        </is>
      </c>
      <c r="DL82" s="319" t="inlineStr">
        <f aca="false">IF($B82="","",IF(COUNTIFS('English Scores- Leveled papers'!$H$4:$KM$4,DL$3,'English Scores- Leveled papers'!$H84:$KM84,"&lt;&gt;")=0,"",SUMIF('English Scores- Leveled papers'!$H$4:$KM$4,DL$3,'English Scores- Leveled papers'!$H84:$KM84)))</f>
        <is>
          <t/>
        </is>
      </c>
      <c r="DM82" s="319" t="inlineStr">
        <f aca="false">IF($B82="","",IF(COUNTIFS('English Scores- Leveled papers'!$H$4:$KM$4,DM$3,'English Scores- Leveled papers'!$H84:$KM84,"&lt;&gt;")=0,"",SUMIF('English Scores- Leveled papers'!$H$4:$KM$4,DM$3,'English Scores- Leveled papers'!$H84:$KM84)))</f>
        <is>
          <t/>
        </is>
      </c>
      <c r="DN82" s="319" t="inlineStr">
        <f aca="false">IF($B82="","",IF(COUNTIFS('English Scores- Leveled papers'!$H$4:$KM$4,DN$3,'English Scores- Leveled papers'!$H84:$KM84,"&lt;&gt;")=0,"",SUMIF('English Scores- Leveled papers'!$H$4:$KM$4,DN$3,'English Scores- Leveled papers'!$H84:$KM84)))</f>
        <is>
          <t/>
        </is>
      </c>
      <c r="DO82" s="319" t="inlineStr">
        <f aca="false">IF($B82="","",IF(COUNTIFS('English Scores- Leveled papers'!$H$4:$KM$4,DO$3,'English Scores- Leveled papers'!$H84:$KM84,"&lt;&gt;")=0,"",SUMIF('English Scores- Leveled papers'!$H$4:$KM$4,DO$3,'English Scores- Leveled papers'!$H84:$KM84)))</f>
        <is>
          <t/>
        </is>
      </c>
      <c r="DP82" s="319" t="inlineStr">
        <f aca="false">IF($B82="","",IF(COUNTIFS('English Scores- Leveled papers'!$H$4:$KM$4,DP$3,'English Scores- Leveled papers'!$H84:$KM84,"&lt;&gt;")=0,"",SUMIF('English Scores- Leveled papers'!$H$4:$KM$4,DP$3,'English Scores- Leveled papers'!$H84:$KM84)))</f>
        <is>
          <t/>
        </is>
      </c>
      <c r="DQ82" s="320" t="inlineStr">
        <f aca="false">IF($B82="","",IF(COUNTIFS('English Scores- Leveled papers'!$H$4:$KM$4,DQ$3,'English Scores- Leveled papers'!$H84:$KM84,"&lt;&gt;")=0,"",SUMIF('English Scores- Leveled papers'!$H$4:$KM$4,DQ$3,'English Scores- Leveled papers'!$H84:$KM84)))</f>
        <is>
          <t/>
        </is>
      </c>
      <c r="DR82" s="321" t="inlineStr">
        <f aca="false">IF('Cover Sheet'!$AC$6="6th", 'Eng GLA 6th, 7th, 8th'!D85, "")</f>
        <is>
          <t/>
        </is>
      </c>
      <c r="DU82" s="319" t="inlineStr">
        <f aca="false">IF($B82="","",IF(COUNTIFS('Eng GLA 6th, 7th, 8th'!$E$4:$DV$4,DU$3,'Eng GLA 6th, 7th, 8th'!$E85:$DV85,"&lt;&gt;")=0,"",SUMIF('Eng GLA 6th, 7th, 8th'!$E$4:$DV$4,DU$3,'Eng GLA 6th, 7th, 8th'!$E85:$DV85)))</f>
        <is>
          <t/>
        </is>
      </c>
      <c r="DV82" s="319" t="inlineStr">
        <f aca="false">IF($B82="","",IF(COUNTIFS('Eng GLA 6th, 7th, 8th'!$E$4:$DV$4,DV$3,'Eng GLA 6th, 7th, 8th'!$E85:$DV85,"&lt;&gt;")=0,"",SUMIF('Eng GLA 6th, 7th, 8th'!$E$4:$DV$4,DV$3,'Eng GLA 6th, 7th, 8th'!$E85:$DV85)))</f>
        <is>
          <t/>
        </is>
      </c>
      <c r="DW82" s="319" t="inlineStr">
        <f aca="false">IF($B82="","",IF(COUNTIFS('Eng GLA 6th, 7th, 8th'!$E$4:$DV$4,DW$3,'Eng GLA 6th, 7th, 8th'!$E85:$DV85,"&lt;&gt;")=0,"",SUMIF('Eng GLA 6th, 7th, 8th'!$E$4:$DV$4,DW$3,'Eng GLA 6th, 7th, 8th'!$E85:$DV85)))</f>
        <is>
          <t/>
        </is>
      </c>
      <c r="DX82" s="319" t="inlineStr">
        <f aca="false">IF($B82="","",IF(COUNTIFS('Eng GLA 6th, 7th, 8th'!$E$4:$DV$4,DX$3,'Eng GLA 6th, 7th, 8th'!$E85:$DV85,"&lt;&gt;")=0,"",SUMIF('Eng GLA 6th, 7th, 8th'!$E$4:$DV$4,DX$3,'Eng GLA 6th, 7th, 8th'!$E85:$DV85)))</f>
        <is>
          <t/>
        </is>
      </c>
      <c r="DY82" s="319" t="inlineStr">
        <f aca="false">IF($B82="","",IF(COUNTIFS('Eng GLA 6th, 7th, 8th'!$E$4:$DV$4,DY$3,'Eng GLA 6th, 7th, 8th'!$E85:$DV85,"&lt;&gt;")=0,"",SUMIF('Eng GLA 6th, 7th, 8th'!$E$4:$DV$4,DY$3,'Eng GLA 6th, 7th, 8th'!$E85:$DV85)))</f>
        <is>
          <t/>
        </is>
      </c>
      <c r="DZ82" s="319" t="inlineStr">
        <f aca="false">IF($B82="","",IF(COUNTIFS('Eng GLA 6th, 7th, 8th'!$E$4:$DV$4,DZ$3,'Eng GLA 6th, 7th, 8th'!$E85:$DV85,"&lt;&gt;")=0,"",SUMIF('Eng GLA 6th, 7th, 8th'!$E$4:$DV$4,DZ$3,'Eng GLA 6th, 7th, 8th'!$E85:$DV85)))</f>
        <is>
          <t/>
        </is>
      </c>
      <c r="EA82" s="319" t="inlineStr">
        <f aca="false">IF($B82="","",IF(COUNTIFS('Eng GLA 6th, 7th, 8th'!$E$4:$DV$4,EA$3,'Eng GLA 6th, 7th, 8th'!$E85:$DV85,"&lt;&gt;")=0,"",SUMIF('Eng GLA 6th, 7th, 8th'!$E$4:$DV$4,EA$3,'Eng GLA 6th, 7th, 8th'!$E85:$DV85)))</f>
        <is>
          <t/>
        </is>
      </c>
      <c r="EB82" s="319" t="inlineStr">
        <f aca="false">IF($B82="","",IF(COUNTIFS('Eng GLA 6th, 7th, 8th'!$E$4:$DV$4,EB$3,'Eng GLA 6th, 7th, 8th'!$E85:$DV85,"&lt;&gt;")=0,"",SUMIF('Eng GLA 6th, 7th, 8th'!$E$4:$DV$4,EB$3,'Eng GLA 6th, 7th, 8th'!$E85:$DV85)))</f>
        <is>
          <t/>
        </is>
      </c>
      <c r="EC82" s="319" t="inlineStr">
        <f aca="false">IF($B82="","",IF(COUNTIFS('Eng GLA 6th, 7th, 8th'!$E$4:$DV$4,EC$3,'Eng GLA 6th, 7th, 8th'!$E85:$DV85,"&lt;&gt;")=0,"",SUMIF('Eng GLA 6th, 7th, 8th'!$E$4:$DV$4,EC$3,'Eng GLA 6th, 7th, 8th'!$E85:$DV85)))</f>
        <is>
          <t/>
        </is>
      </c>
      <c r="ED82" s="319" t="inlineStr">
        <f aca="false">IF($B82="","",IF(COUNTIFS('Eng GLA 6th, 7th, 8th'!$E$4:$DV$4,ED$3,'Eng GLA 6th, 7th, 8th'!$E85:$DV85,"&lt;&gt;")=0,"",SUMIF('Eng GLA 6th, 7th, 8th'!$E$4:$DV$4,ED$3,'Eng GLA 6th, 7th, 8th'!$E85:$DV85)))</f>
        <is>
          <t/>
        </is>
      </c>
      <c r="EE82" s="319" t="inlineStr">
        <f aca="false">IF($B82="","",IF(COUNTIFS('Eng GLA 6th, 7th, 8th'!$E$4:$DV$4,EE$3,'Eng GLA 6th, 7th, 8th'!$E85:$DV85,"&lt;&gt;")=0,"",SUMIF('Eng GLA 6th, 7th, 8th'!$E$4:$DV$4,EE$3,'Eng GLA 6th, 7th, 8th'!$E85:$DV85)))</f>
        <is>
          <t/>
        </is>
      </c>
      <c r="EF82" s="319" t="inlineStr">
        <f aca="false">IF($B82="","",IF(COUNTIFS('Eng GLA 6th, 7th, 8th'!$E$4:$DV$4,EF$3,'Eng GLA 6th, 7th, 8th'!$E85:$DV85,"&lt;&gt;")=0,"",SUMIF('Eng GLA 6th, 7th, 8th'!$E$4:$DV$4,EF$3,'Eng GLA 6th, 7th, 8th'!$E85:$DV85)))</f>
        <is>
          <t/>
        </is>
      </c>
      <c r="EG82" s="319" t="inlineStr">
        <f aca="false">IF($B82="","",IF(COUNTIFS('Eng GLA 6th, 7th, 8th'!$E$4:$DV$4,EG$3,'Eng GLA 6th, 7th, 8th'!$E85:$DV85,"&lt;&gt;")=0,"",SUMIF('Eng GLA 6th, 7th, 8th'!$E$4:$DV$4,EG$3,'Eng GLA 6th, 7th, 8th'!$E85:$DV85)))</f>
        <is>
          <t/>
        </is>
      </c>
      <c r="EH82" s="319" t="inlineStr">
        <f aca="false">IF($B82="","",IF(COUNTIFS('Eng GLA 6th, 7th, 8th'!$E$4:$DV$4,EH$3,'Eng GLA 6th, 7th, 8th'!$E85:$DV85,"&lt;&gt;")=0,"",SUMIF('Eng GLA 6th, 7th, 8th'!$E$4:$DV$4,EH$3,'Eng GLA 6th, 7th, 8th'!$E85:$DV85)))</f>
        <is>
          <t/>
        </is>
      </c>
      <c r="EI82" s="319" t="inlineStr">
        <f aca="false">IF($B82="","",IF(COUNTIFS('Eng GLA 6th, 7th, 8th'!$E$4:$DV$4,EI$3,'Eng GLA 6th, 7th, 8th'!$E85:$DV85,"&lt;&gt;")=0,"",SUMIF('Eng GLA 6th, 7th, 8th'!$E$4:$DV$4,EI$3,'Eng GLA 6th, 7th, 8th'!$E85:$DV85)))</f>
        <is>
          <t/>
        </is>
      </c>
      <c r="EJ82" s="322" t="inlineStr">
        <f aca="false">IF('Cover Sheet'!$AC$6="7th", 'Eng GLA 6th, 7th, 8th'!AQ85, "")</f>
        <is>
          <t/>
        </is>
      </c>
      <c r="EK82" s="319" t="inlineStr">
        <f aca="false">IF($B82="","",IF(COUNTIFS('Eng GLA 6th, 7th, 8th'!$E$4:$DV$4,EK$3,'Eng GLA 6th, 7th, 8th'!$E85:$DV85,"&lt;&gt;")=0,"",SUMIF('Eng GLA 6th, 7th, 8th'!$E$4:$DV$4,EK$3,'Eng GLA 6th, 7th, 8th'!$E85:$DV85)))</f>
        <is>
          <t/>
        </is>
      </c>
      <c r="EL82" s="319" t="inlineStr">
        <f aca="false">IF($B82="","",IF(COUNTIFS('Eng GLA 6th, 7th, 8th'!$E$4:$DV$4,EL$3,'Eng GLA 6th, 7th, 8th'!$E85:$DV85,"&lt;&gt;")=0,"",SUMIF('Eng GLA 6th, 7th, 8th'!$E$4:$DV$4,EL$3,'Eng GLA 6th, 7th, 8th'!$E85:$DV85)))</f>
        <is>
          <t/>
        </is>
      </c>
      <c r="EM82" s="319" t="inlineStr">
        <f aca="false">IF($B82="","",IF(COUNTIFS('Eng GLA 6th, 7th, 8th'!$E$4:$DV$4,EM$3,'Eng GLA 6th, 7th, 8th'!$E85:$DV85,"&lt;&gt;")=0,"",SUMIF('Eng GLA 6th, 7th, 8th'!$E$4:$DV$4,EM$3,'Eng GLA 6th, 7th, 8th'!$E85:$DV85)))</f>
        <is>
          <t/>
        </is>
      </c>
      <c r="EN82" s="319" t="inlineStr">
        <f aca="false">IF($B82="","",IF(COUNTIFS('Eng GLA 6th, 7th, 8th'!$E$4:$DV$4,EN$3,'Eng GLA 6th, 7th, 8th'!$E85:$DV85,"&lt;&gt;")=0,"",SUMIF('Eng GLA 6th, 7th, 8th'!$E$4:$DV$4,EN$3,'Eng GLA 6th, 7th, 8th'!$E85:$DV85)))</f>
        <is>
          <t/>
        </is>
      </c>
      <c r="EO82" s="319" t="inlineStr">
        <f aca="false">IF($B82="","",IF(COUNTIFS('Eng GLA 6th, 7th, 8th'!$E$4:$DV$4,EO$3,'Eng GLA 6th, 7th, 8th'!$E85:$DV85,"&lt;&gt;")=0,"",SUMIF('Eng GLA 6th, 7th, 8th'!$E$4:$DV$4,EO$3,'Eng GLA 6th, 7th, 8th'!$E85:$DV85)))</f>
        <is>
          <t/>
        </is>
      </c>
      <c r="EP82" s="319" t="inlineStr">
        <f aca="false">IF($B82="","",IF(COUNTIFS('Eng GLA 6th, 7th, 8th'!$E$4:$DV$4,EP$3,'Eng GLA 6th, 7th, 8th'!$E85:$DV85,"&lt;&gt;")=0,"",SUMIF('Eng GLA 6th, 7th, 8th'!$E$4:$DV$4,EP$3,'Eng GLA 6th, 7th, 8th'!$E85:$DV85)))</f>
        <is>
          <t/>
        </is>
      </c>
      <c r="EQ82" s="319" t="inlineStr">
        <f aca="false">IF($B82="","",IF(COUNTIFS('Eng GLA 6th, 7th, 8th'!$E$4:$DV$4,EQ$3,'Eng GLA 6th, 7th, 8th'!$E85:$DV85,"&lt;&gt;")=0,"",SUMIF('Eng GLA 6th, 7th, 8th'!$E$4:$DV$4,EQ$3,'Eng GLA 6th, 7th, 8th'!$E85:$DV85)))</f>
        <is>
          <t/>
        </is>
      </c>
      <c r="ER82" s="319" t="inlineStr">
        <f aca="false">IF($B82="","",IF(COUNTIFS('Eng GLA 6th, 7th, 8th'!$E$4:$DV$4,ER$3,'Eng GLA 6th, 7th, 8th'!$E85:$DV85,"&lt;&gt;")=0,"",SUMIF('Eng GLA 6th, 7th, 8th'!$E$4:$DV$4,ER$3,'Eng GLA 6th, 7th, 8th'!$E85:$DV85)))</f>
        <is>
          <t/>
        </is>
      </c>
      <c r="ES82" s="319" t="inlineStr">
        <f aca="false">IF($B82="","",IF(COUNTIFS('Eng GLA 6th, 7th, 8th'!$E$4:$DV$4,ES$3,'Eng GLA 6th, 7th, 8th'!$E85:$DV85,"&lt;&gt;")=0,"",SUMIF('Eng GLA 6th, 7th, 8th'!$E$4:$DV$4,ES$3,'Eng GLA 6th, 7th, 8th'!$E85:$DV85)))</f>
        <is>
          <t/>
        </is>
      </c>
      <c r="ET82" s="319" t="inlineStr">
        <f aca="false">IF($B82="","",IF(COUNTIFS('Eng GLA 6th, 7th, 8th'!$E$4:$DV$4,ET$3,'Eng GLA 6th, 7th, 8th'!$E85:$DV85,"&lt;&gt;")=0,"",SUMIF('Eng GLA 6th, 7th, 8th'!$E$4:$DV$4,ET$3,'Eng GLA 6th, 7th, 8th'!$E85:$DV85)))</f>
        <is>
          <t/>
        </is>
      </c>
      <c r="EU82" s="319" t="inlineStr">
        <f aca="false">IF($B82="","",IF(COUNTIFS('Eng GLA 6th, 7th, 8th'!$E$4:$DV$4,EU$3,'Eng GLA 6th, 7th, 8th'!$E85:$DV85,"&lt;&gt;")=0,"",SUMIF('Eng GLA 6th, 7th, 8th'!$E$4:$DV$4,EU$3,'Eng GLA 6th, 7th, 8th'!$E85:$DV85)))</f>
        <is>
          <t/>
        </is>
      </c>
      <c r="EV82" s="319" t="inlineStr">
        <f aca="false">IF($B82="","",IF(COUNTIFS('Eng GLA 6th, 7th, 8th'!$E$4:$DV$4,EV$3,'Eng GLA 6th, 7th, 8th'!$E85:$DV85,"&lt;&gt;")=0,"",SUMIF('Eng GLA 6th, 7th, 8th'!$E$4:$DV$4,EV$3,'Eng GLA 6th, 7th, 8th'!$E85:$DV85)))</f>
        <is>
          <t/>
        </is>
      </c>
      <c r="EW82" s="319" t="inlineStr">
        <f aca="false">IF($B82="","",IF(COUNTIFS('Eng GLA 6th, 7th, 8th'!$E$4:$DV$4,EW$3,'Eng GLA 6th, 7th, 8th'!$E85:$DV85,"&lt;&gt;")=0,"",SUMIF('Eng GLA 6th, 7th, 8th'!$E$4:$DV$4,EW$3,'Eng GLA 6th, 7th, 8th'!$E85:$DV85)))</f>
        <is>
          <t/>
        </is>
      </c>
      <c r="EX82" s="319" t="inlineStr">
        <f aca="false">IF($B82="","",IF(COUNTIFS('Eng GLA 6th, 7th, 8th'!$E$4:$DV$4,EX$3,'Eng GLA 6th, 7th, 8th'!$E85:$DV85,"&lt;&gt;")=0,"",SUMIF('Eng GLA 6th, 7th, 8th'!$E$4:$DV$4,EX$3,'Eng GLA 6th, 7th, 8th'!$E85:$DV85)))</f>
        <is>
          <t/>
        </is>
      </c>
      <c r="EY82" s="319" t="inlineStr">
        <f aca="false">IF($B82="","",IF(COUNTIFS('Eng GLA 6th, 7th, 8th'!$E$4:$DV$4,EY$3,'Eng GLA 6th, 7th, 8th'!$E85:$DV85,"&lt;&gt;")=0,"",SUMIF('Eng GLA 6th, 7th, 8th'!$E$4:$DV$4,EY$3,'Eng GLA 6th, 7th, 8th'!$E85:$DV85)))</f>
        <is>
          <t/>
        </is>
      </c>
      <c r="EZ82" s="322" t="inlineStr">
        <f aca="false">IF('Cover Sheet'!$AC$6="8th", 'Eng GLA 6th, 7th, 8th'!CG85, "")</f>
        <is>
          <t/>
        </is>
      </c>
      <c r="FA82" s="319" t="inlineStr">
        <f aca="false">IF($B82="","",IF(COUNTIFS('Eng GLA 6th, 7th, 8th'!$E$4:$DV$4,FA$3,'Eng GLA 6th, 7th, 8th'!$E85:$DV85,"&lt;&gt;")=0,"",SUMIF('Eng GLA 6th, 7th, 8th'!$E$4:$DV$4,FA$3,'Eng GLA 6th, 7th, 8th'!$E85:$DV85)))</f>
        <is>
          <t/>
        </is>
      </c>
      <c r="FB82" s="319" t="inlineStr">
        <f aca="false">IF($B82="","",IF(COUNTIFS('Eng GLA 6th, 7th, 8th'!$E$4:$DV$4,FB$3,'Eng GLA 6th, 7th, 8th'!$E85:$DV85,"&lt;&gt;")=0,"",SUMIF('Eng GLA 6th, 7th, 8th'!$E$4:$DV$4,FB$3,'Eng GLA 6th, 7th, 8th'!$E85:$DV85)))</f>
        <is>
          <t/>
        </is>
      </c>
      <c r="FC82" s="319" t="inlineStr">
        <f aca="false">IF($B82="","",IF(COUNTIFS('Eng GLA 6th, 7th, 8th'!$E$4:$DV$4,FC$3,'Eng GLA 6th, 7th, 8th'!$E85:$DV85,"&lt;&gt;")=0,"",SUMIF('Eng GLA 6th, 7th, 8th'!$E$4:$DV$4,FC$3,'Eng GLA 6th, 7th, 8th'!$E85:$DV85)))</f>
        <is>
          <t/>
        </is>
      </c>
      <c r="FD82" s="319" t="inlineStr">
        <f aca="false">IF($B82="","",IF(COUNTIFS('Eng GLA 6th, 7th, 8th'!$E$4:$DV$4,FD$3,'Eng GLA 6th, 7th, 8th'!$E85:$DV85,"&lt;&gt;")=0,"",SUMIF('Eng GLA 6th, 7th, 8th'!$E$4:$DV$4,FD$3,'Eng GLA 6th, 7th, 8th'!$E85:$DV85)))</f>
        <is>
          <t/>
        </is>
      </c>
      <c r="FE82" s="319" t="inlineStr">
        <f aca="false">IF($B82="","",IF(COUNTIFS('Eng GLA 6th, 7th, 8th'!$E$4:$DV$4,FE$3,'Eng GLA 6th, 7th, 8th'!$E85:$DV85,"&lt;&gt;")=0,"",SUMIF('Eng GLA 6th, 7th, 8th'!$E$4:$DV$4,FE$3,'Eng GLA 6th, 7th, 8th'!$E85:$DV85)))</f>
        <is>
          <t/>
        </is>
      </c>
      <c r="FF82" s="319" t="inlineStr">
        <f aca="false">IF($B82="","",IF(COUNTIFS('Eng GLA 6th, 7th, 8th'!$E$4:$DV$4,FF$3,'Eng GLA 6th, 7th, 8th'!$E85:$DV85,"&lt;&gt;")=0,"",SUMIF('Eng GLA 6th, 7th, 8th'!$E$4:$DV$4,FF$3,'Eng GLA 6th, 7th, 8th'!$E85:$DV85)))</f>
        <is>
          <t/>
        </is>
      </c>
      <c r="FG82" s="319" t="inlineStr">
        <f aca="false">IF($B82="","",IF(COUNTIFS('Eng GLA 6th, 7th, 8th'!$E$4:$DV$4,FG$3,'Eng GLA 6th, 7th, 8th'!$E85:$DV85,"&lt;&gt;")=0,"",SUMIF('Eng GLA 6th, 7th, 8th'!$E$4:$DV$4,FG$3,'Eng GLA 6th, 7th, 8th'!$E85:$DV85)))</f>
        <is>
          <t/>
        </is>
      </c>
      <c r="FH82" s="319" t="inlineStr">
        <f aca="false">IF($B82="","",IF(COUNTIFS('Eng GLA 6th, 7th, 8th'!$E$4:$DV$4,FH$3,'Eng GLA 6th, 7th, 8th'!$E85:$DV85,"&lt;&gt;")=0,"",SUMIF('Eng GLA 6th, 7th, 8th'!$E$4:$DV$4,FH$3,'Eng GLA 6th, 7th, 8th'!$E85:$DV85)))</f>
        <is>
          <t/>
        </is>
      </c>
      <c r="FI82" s="319" t="inlineStr">
        <f aca="false">IF($B82="","",IF(COUNTIFS('Eng GLA 6th, 7th, 8th'!$E$4:$DV$4,FI$3,'Eng GLA 6th, 7th, 8th'!$E85:$DV85,"&lt;&gt;")=0,"",SUMIF('Eng GLA 6th, 7th, 8th'!$E$4:$DV$4,FI$3,'Eng GLA 6th, 7th, 8th'!$E85:$DV85)))</f>
        <is>
          <t/>
        </is>
      </c>
      <c r="FJ82" s="319" t="inlineStr">
        <f aca="false">IF($B82="","",IF(COUNTIFS('Eng GLA 6th, 7th, 8th'!$E$4:$DV$4,FJ$3,'Eng GLA 6th, 7th, 8th'!$E85:$DV85,"&lt;&gt;")=0,"",SUMIF('Eng GLA 6th, 7th, 8th'!$E$4:$DV$4,FJ$3,'Eng GLA 6th, 7th, 8th'!$E85:$DV85)))</f>
        <is>
          <t/>
        </is>
      </c>
      <c r="FK82" s="319" t="inlineStr">
        <f aca="false">IF($B82="","",IF(COUNTIFS('Eng GLA 6th, 7th, 8th'!$E$4:$DV$4,FK$3,'Eng GLA 6th, 7th, 8th'!$E85:$DV85,"&lt;&gt;")=0,"",SUMIF('Eng GLA 6th, 7th, 8th'!$E$4:$DV$4,FK$3,'Eng GLA 6th, 7th, 8th'!$E85:$DV85)))</f>
        <is>
          <t/>
        </is>
      </c>
      <c r="FL82" s="319" t="inlineStr">
        <f aca="false">IF($B82="","",IF(COUNTIFS('Eng GLA 6th, 7th, 8th'!$E$4:$DV$4,FL$3,'Eng GLA 6th, 7th, 8th'!$E85:$DV85,"&lt;&gt;")=0,"",SUMIF('Eng GLA 6th, 7th, 8th'!$E$4:$DV$4,FL$3,'Eng GLA 6th, 7th, 8th'!$E85:$DV85)))</f>
        <is>
          <t/>
        </is>
      </c>
      <c r="FM82" s="319" t="inlineStr">
        <f aca="false">IF($B82="","",IF(COUNTIFS('Eng GLA 6th, 7th, 8th'!$E$4:$DV$4,FM$3,'Eng GLA 6th, 7th, 8th'!$E85:$DV85,"&lt;&gt;")=0,"",SUMIF('Eng GLA 6th, 7th, 8th'!$E$4:$DV$4,FM$3,'Eng GLA 6th, 7th, 8th'!$E85:$DV85)))</f>
        <is>
          <t/>
        </is>
      </c>
      <c r="FN82" s="319" t="inlineStr">
        <f aca="false">IF($B82="","",IF(COUNTIFS('Eng GLA 6th, 7th, 8th'!$E$4:$DV$4,FN$3,'Eng GLA 6th, 7th, 8th'!$E85:$DV85,"&lt;&gt;")=0,"",SUMIF('Eng GLA 6th, 7th, 8th'!$E$4:$DV$4,FN$3,'Eng GLA 6th, 7th, 8th'!$E85:$DV85)))</f>
        <is>
          <t/>
        </is>
      </c>
      <c r="FO82" s="319" t="inlineStr">
        <f aca="false">IF($B82="","",IF(COUNTIFS('Eng GLA 6th, 7th, 8th'!$E$4:$DV$4,FO$3,'Eng GLA 6th, 7th, 8th'!$E85:$DV85,"&lt;&gt;")=0,"",SUMIF('Eng GLA 6th, 7th, 8th'!$E$4:$DV$4,FO$3,'Eng GLA 6th, 7th, 8th'!$E85:$DV85)))</f>
        <is>
          <t/>
        </is>
      </c>
    </row>
    <row r="83" customFormat="false" ht="12.75" hidden="false" customHeight="true" outlineLevel="0" collapsed="false">
      <c r="A83" s="315" t="n">
        <v>79</v>
      </c>
      <c r="B83" s="315" t="inlineStr">
        <f aca="false">'English Scores- Leveled papers'!B85</f>
        <is>
          <t/>
        </is>
      </c>
      <c r="C83" s="315"/>
      <c r="D83" s="316" t="inlineStr">
        <f aca="false">IF(OR(B83="",H83="",'Cover Sheet'!E83=""),"",'Cover Sheet'!E83)</f>
        <is>
          <t/>
        </is>
      </c>
      <c r="E83" s="316" t="inlineStr">
        <f aca="false">IF(OR(B83="",H83="",'Cover Sheet'!F83=""),"",'Cover Sheet'!F83)</f>
        <is>
          <t/>
        </is>
      </c>
      <c r="F83" s="316" t="inlineStr">
        <f aca="false">IF(OR(B83="",H83="",'Cover Sheet'!H83=""),"",'Cover Sheet'!H83)</f>
        <is>
          <t/>
        </is>
      </c>
      <c r="G83" s="316"/>
      <c r="H83" s="316" t="inlineStr">
        <f aca="false">IF(OR(B83="",COUNT('English Scores- Leveled papers'!H85:KM85)=0),"",IF((AND(AB83&gt;=(70/100),AB83&lt;1.1)),9,IF((AND(AA83&gt;=(70/100),AA83&lt;1.1)),8,IF((AND(Z83&gt;=(70/100),Z83&lt;1.1)),7,IF((AND(Y83&gt;=(70/100),Y83&lt;1.1)),6,IF(AND(X83&gt;=0.7,X83&lt;1.1),5.5,IF(AND(W83&gt;=0.7,W83&lt;1.1),5,IF(AND(V83&gt;=0.7,V83&lt;1.1),4.5,IF(AND(U83&gt;=0.7,U83&lt;1.1),4,IF(AND(T83&gt;=0.7,T83&lt;1.1),3.5,IF(AND(S83&gt;=0.7,S83&lt;1.1),3,IF(AND(R83&gt;=0.7,R83&lt;1.1),2.5,IF(AND(Q83&gt;=0.7,Q83&lt;1.1),2,IF(AND(P83&gt;=0.7,P83&lt;1.1),1.5,IF(AND(O83&gt;=0.7,O83&lt;1.1),1,IF(AND(N83&gt;=0.7,N83&lt;1.1),0.5,IF(AND(M83&gt;=0.7,M83&lt;1.1),0.2,IF(AND(L83&gt;=0.7,L83&lt;1.1),0,IF(COUNT('English Scores- Leveled papers'!H85:M85)=0,"",-0.5)))))))))))))))))))</f>
        <is>
          <t/>
        </is>
      </c>
      <c r="I83" s="317" t="str">
        <f aca="false">IFERROR(IF(OR(B83="",H83=""),"",IF((AND(AB83&gt;=(70/100),AB83&lt;1.1)),AB83,IF(AND((AA83)&gt;=(70/100),AA83&lt;1.1),AA83,IF((AND((Z83)&gt;=(70/100),Z83&lt;1.1)),Z83,IF(AND((Y83)&gt;=(70/100),Y83&lt;1.1),Y83,IF(AND(X83&gt;=0.7,X83&lt;1.1),X83,IF(AND((W83)&gt;=0.7,W83&lt;1.1),W83,IF(AND((V83)&gt;=0.7,V83&lt;1.1),V83,IF(AND((U83)&gt;=0.7,U83&lt;1.1),U83,IF(AND((T83)&gt;=0.7,T83&lt;1.1),T83,IF(AND((S83)&gt;=0.7,S83&lt;1.1),S83,IF(AND((R83)&gt;=0.7,R83&lt;1.1),R83,IF(AND((Q83)&gt;=0.7,Q83&lt;1.1),Q83,IF(AND((P83)&gt;=0.7,P83&lt;1.1),P83,IF(AND((O83)&gt;=0.7,O83&lt;1.1),O83,IF(AND((N83)&gt;=0.7,N83&lt;1.1),N83,IF(AND((M83)&gt;=0.7,M83&lt;1.1),M83,IF(AND((L83)&gt;=0.7,L83&lt;1.1),L83,L83)))))))))))))))))),"")</f>
        <v/>
      </c>
      <c r="J83" s="317" t="str">
        <f aca="false">IF((OR(B83="",H83="")),"",IF(AND((AB83)&gt;=(70/100),AB83&lt;1.1),"",IF((AND((AA83)&gt;=(70/100),AA83&lt;1.1)),AB83,IF((AND((Z83)&gt;=(70/100),Z83&lt;1.1)),AA83,IF((AND((Y83)&gt;=(70/100),Y83&lt;1.1)),Z83,IF(AND((X83)&gt;=0.7,X83&lt;1.1),Y83,IF(AND((W83)&gt;=0.7,W83&lt;1.1),X83,IF(AND((V83)&gt;=0.7,V83&lt;1.1),W83,IF(AND((U83)&gt;=0.7,U83&lt;1.1),V83,IF(AND((T83)&gt;=0.7,T83&lt;1.1),U83,IF(AND((S83)&gt;=0.7,S83&lt;1.1),T83,IF(AND((R83)&gt;=0.7,R83&lt;1.1),S83,IF(AND((Q83)&gt;=0.7,Q83&lt;1.1),R83,IF(AND((P83)&gt;=0.7,P83&lt;1.1),Q83,IF(AND((O83)&gt;=0.7,O83&lt;1.1),P83,IF(AND((N83)&gt;=0.7,N83&lt;1.1),O83,IF(AND((M83)&gt;=0.7,M83&lt;1.1),N83,IF(AND((L83)&gt;=0.7,L83&lt;1.1),M83,""))))))))))))))))))</f>
        <v/>
      </c>
      <c r="K83" s="317" t="str">
        <f aca="false">IF((OR(B83="",H83="")),"",IF(AND((AB83)&gt;=(70/100),AB83&lt;1.1),AA83,IF((AND((AA83)&gt;=(70/100),AA83&lt;1.1)),Z83,IF((AND((Z83)&gt;=(70/100),Z83&lt;1.1)),Y83,IF((AND((Y83)&gt;=(70/100),Y83&lt;1.1)),X83,IF(AND((X83)&gt;=0.7,X83&lt;1.1),W83,IF(AND((W83)&gt;=0.7,W83&lt;1.1),V83,IF(AND((V83)&gt;=0.7,V83&lt;1.1),U83,IF(AND((U83)&gt;=0.7,U83&lt;1.1),T83,IF(AND((T83)&gt;=0.7,T83&lt;1.1),S83,IF(AND((S83)&gt;=0.7,S83&lt;1.1),R83,IF(AND((R83)&gt;=0.7,R83&lt;1.1),Q83,IF(AND((Q83)&gt;=0.7,Q83&lt;1.1),P83,IF(AND((P83)&gt;=0.7,P83&lt;1.1),O83,IF(AND((O83)&gt;=0.7,O83&lt;1.1),N83,IF(AND((N83)&gt;=0.7,N83&lt;1.1),M83,IF(AND((M83)&gt;=0.7,M83&lt;1.1),L83,IF(AND((L83)&gt;=0.7,L83&lt;1.1),"",""))))))))))))))))))</f>
        <v/>
      </c>
      <c r="L83" s="318" t="str">
        <f aca="false">IFERROR(IF((B83=""),"",(IF(COUNT(AC83:AG83)=0,"",ROUND(SUM(AC83:AG83)/SUM($AC$2:$AG$2),1)))),"")</f>
        <v/>
      </c>
      <c r="M83" s="318" t="str">
        <f aca="false">IFERROR(IF((B83=""),"",(IF(COUNT(AH83:AL83)=0,"",ROUND(SUM(AH83:AL83)/SUM($AH$2:$AL$2),1)))),"")</f>
        <v/>
      </c>
      <c r="N83" s="318" t="str">
        <f aca="false">IFERROR(IF((B83=""),"",(IF(COUNT(AM83:AQ83)=0,"",ROUND(SUM(AM83:AQ83)/SUM($AM$2:$AQ$2),1)))),"")</f>
        <v/>
      </c>
      <c r="O83" s="318" t="str">
        <f aca="false">IFERROR(IF((B83=""),"",(IF(COUNT(AR83:AV83)=0,"",ROUND(SUM(AR83:AV83)/SUM($AR$2:$AV$2),1)))),"")</f>
        <v/>
      </c>
      <c r="P83" s="318" t="str">
        <f aca="false">IFERROR(IF((B83=""),"",(IF(COUNT(AX83:BB83)=0,"",ROUND(SUM(AX83:BB83)/SUM($AX$2:$BB$2),1)))),"")</f>
        <v/>
      </c>
      <c r="Q83" s="318" t="str">
        <f aca="false">IFERROR(IF((B83=""),"",(IF(COUNT(BD83:BJ83)=0,"",ROUND(SUM(BD83:BJ83)/SUM($BD$2:$BJ$2),1)))),0)</f>
        <v/>
      </c>
      <c r="R83" s="318" t="str">
        <f aca="false">IFERROR(IF((B83=""),"",(IF(COUNT(BL83:BS83)=0,"",ROUND(SUM(BL83:BR83)/SUM($BL$2:$BR$2),1)))),0)</f>
        <v/>
      </c>
      <c r="S83" s="318" t="str">
        <f aca="false">IFERROR(IF((B83=""),"",(IF(COUNT(BT83:CB83)=0,"",ROUND(SUM(BT83:CA83)/SUM($BT$2:$CA$2),1)))),0)</f>
        <v/>
      </c>
      <c r="T83" s="318" t="str">
        <f aca="false">IFERROR(IF((B83=""),"",(IF(COUNT(CC83:CJ83)=0,"",ROUND(SUM(CC83:CI83)/SUM($CC$2:$CI$2),1)))),0)</f>
        <v/>
      </c>
      <c r="U83" s="318" t="str">
        <f aca="false">IFERROR(IF((B83=""),"",(IF(COUNT(CK83:CQ83)=0,"",ROUND(SUM(CK83:CQ83)/SUM($CK$2:$CQ$2),1)))),0)</f>
        <v/>
      </c>
      <c r="V83" s="318" t="str">
        <f aca="false">IFERROR(IF((B83=""),"",(IF(COUNT(CS83:CY83)=0,"",ROUND(SUM(CS83:CY83)/SUM($CS$2:$CY$2),1)))),0)</f>
        <v/>
      </c>
      <c r="W83" s="318" t="str">
        <f aca="false">IFERROR(IF((B83=""),"",(IF(COUNT(DA83:DI83)=0,"",ROUND(SUM(DA83:DI83)/SUM($DA$2:$DI$2),1)))),0)</f>
        <v/>
      </c>
      <c r="X83" s="318" t="str">
        <f aca="false">IFERROR(IF((B83=""),"",(IF(COUNT(DK83:DP83)=0,"",ROUND(SUM(DK83:DP83)/SUM($DK$2:$DP$2),1)))),0)</f>
        <v/>
      </c>
      <c r="Y83" s="318"/>
      <c r="Z83" s="318"/>
      <c r="AA83" s="318"/>
      <c r="AB83" s="318"/>
      <c r="AC83" s="319" t="inlineStr">
        <f aca="false">IF($B83="","",IF(COUNTIFS('English Scores- Leveled papers'!$H$4:$KM$4,AC$3,'English Scores- Leveled papers'!$H85:$KM85,"&lt;&gt;")=0,"",SUMIF('English Scores- Leveled papers'!$H$4:$KM$4,AC$3,'English Scores- Leveled papers'!$H85:$KM85)))</f>
        <is>
          <t/>
        </is>
      </c>
      <c r="AD83" s="319" t="inlineStr">
        <f aca="false">IF($B83="","",IF(COUNTIFS('English Scores- Leveled papers'!$H$4:$KM$4,AD$3,'English Scores- Leveled papers'!$H85:$KM85,"&lt;&gt;")=0,"",SUMIF('English Scores- Leveled papers'!$H$4:$KM$4,AD$3,'English Scores- Leveled papers'!$H85:$KM85)))</f>
        <is>
          <t/>
        </is>
      </c>
      <c r="AE83" s="319" t="inlineStr">
        <f aca="false">IF($B83="","",IF(COUNTIFS('English Scores- Leveled papers'!$H$4:$KM$4,AE$3,'English Scores- Leveled papers'!$H85:$KM85,"&lt;&gt;")=0,"",SUMIF('English Scores- Leveled papers'!$H$4:$KM$4,AE$3,'English Scores- Leveled papers'!$H85:$KM85)))</f>
        <is>
          <t/>
        </is>
      </c>
      <c r="AF83" s="319" t="inlineStr">
        <f aca="false">IF($B83="","",IF(COUNTIFS('English Scores- Leveled papers'!$H$4:$KM$4,AF$3,'English Scores- Leveled papers'!$H85:$KM85,"&lt;&gt;")=0,"",SUMIF('English Scores- Leveled papers'!$H$4:$KM$4,AF$3,'English Scores- Leveled papers'!$H85:$KM85)))</f>
        <is>
          <t/>
        </is>
      </c>
      <c r="AG83" s="319" t="inlineStr">
        <f aca="false">IF($B83="","",IF(COUNTIFS('English Scores- Leveled papers'!$H$4:$KM$4,AG$3,'English Scores- Leveled papers'!$H85:$KM85,"&lt;&gt;")=0,"",SUMIF('English Scores- Leveled papers'!$H$4:$KM$4,AG$3,'English Scores- Leveled papers'!$H85:$KM85)))</f>
        <is>
          <t/>
        </is>
      </c>
      <c r="AH83" s="319" t="inlineStr">
        <f aca="false">IF($B83="","",IF(COUNTIFS('English Scores- Leveled papers'!$H$4:$KM$4,AH$3,'English Scores- Leveled papers'!$H85:$KM85,"&lt;&gt;")=0,"",SUMIF('English Scores- Leveled papers'!$H$4:$KM$4,AH$3,'English Scores- Leveled papers'!$H85:$KM85)))</f>
        <is>
          <t/>
        </is>
      </c>
      <c r="AI83" s="319" t="inlineStr">
        <f aca="false">IF($B83="","",IF(COUNTIFS('English Scores- Leveled papers'!$H$4:$KM$4,AI$3,'English Scores- Leveled papers'!$H85:$KM85,"&lt;&gt;")=0,"",SUMIF('English Scores- Leveled papers'!$H$4:$KM$4,AI$3,'English Scores- Leveled papers'!$H85:$KM85)))</f>
        <is>
          <t/>
        </is>
      </c>
      <c r="AJ83" s="319" t="inlineStr">
        <f aca="false">IF($B83="","",IF(COUNTIFS('English Scores- Leveled papers'!$H$4:$KM$4,AJ$3,'English Scores- Leveled papers'!$H85:$KM85,"&lt;&gt;")=0,"",SUMIF('English Scores- Leveled papers'!$H$4:$KM$4,AJ$3,'English Scores- Leveled papers'!$H85:$KM85)))</f>
        <is>
          <t/>
        </is>
      </c>
      <c r="AK83" s="319" t="inlineStr">
        <f aca="false">IF($B83="","",IF(COUNTIFS('English Scores- Leveled papers'!$H$4:$KM$4,AK$3,'English Scores- Leveled papers'!$H85:$KM85,"&lt;&gt;")=0,"",SUMIF('English Scores- Leveled papers'!$H$4:$KM$4,AK$3,'English Scores- Leveled papers'!$H85:$KM85)))</f>
        <is>
          <t/>
        </is>
      </c>
      <c r="AL83" s="319" t="inlineStr">
        <f aca="false">IF($B83="","",IF(COUNTIFS('English Scores- Leveled papers'!$H$4:$KM$4,AL$3,'English Scores- Leveled papers'!$H85:$KM85,"&lt;&gt;")=0,"",SUMIF('English Scores- Leveled papers'!$H$4:$KM$4,AL$3,'English Scores- Leveled papers'!$H85:$KM85)))</f>
        <is>
          <t/>
        </is>
      </c>
      <c r="AM83" s="319" t="inlineStr">
        <f aca="false">IF($B83="","",IF(COUNTIFS('English Scores- Leveled papers'!$H$4:$KM$4,AM$3,'English Scores- Leveled papers'!$H85:$KM85,"&lt;&gt;")=0,"",SUMIF('English Scores- Leveled papers'!$H$4:$KM$4,AM$3,'English Scores- Leveled papers'!$H85:$KM85)))</f>
        <is>
          <t/>
        </is>
      </c>
      <c r="AN83" s="319" t="inlineStr">
        <f aca="false">IF($B83="","",IF(COUNTIFS('English Scores- Leveled papers'!$H$4:$KM$4,AN$3,'English Scores- Leveled papers'!$H85:$KM85,"&lt;&gt;")=0,"",SUMIF('English Scores- Leveled papers'!$H$4:$KM$4,AN$3,'English Scores- Leveled papers'!$H85:$KM85)))</f>
        <is>
          <t/>
        </is>
      </c>
      <c r="AO83" s="319" t="inlineStr">
        <f aca="false">IF($B83="","",IF(COUNTIFS('English Scores- Leveled papers'!$H$4:$KM$4,AO$3,'English Scores- Leveled papers'!$H85:$KM85,"&lt;&gt;")=0,"",SUMIF('English Scores- Leveled papers'!$H$4:$KM$4,AO$3,'English Scores- Leveled papers'!$H85:$KM85)))</f>
        <is>
          <t/>
        </is>
      </c>
      <c r="AP83" s="319" t="inlineStr">
        <f aca="false">IF($B83="","",IF(COUNTIFS('English Scores- Leveled papers'!$H$4:$KM$4,AP$3,'English Scores- Leveled papers'!$H85:$KM85,"&lt;&gt;")=0,"",SUMIF('English Scores- Leveled papers'!$H$4:$KM$4,AP$3,'English Scores- Leveled papers'!$H85:$KM85)))</f>
        <is>
          <t/>
        </is>
      </c>
      <c r="AQ83" s="319" t="inlineStr">
        <f aca="false">IF($B83="","",IF(COUNTIFS('English Scores- Leveled papers'!$H$4:$KM$4,AQ$3,'English Scores- Leveled papers'!$H85:$KM85,"&lt;&gt;")=0,"",SUMIF('English Scores- Leveled papers'!$H$4:$KM$4,AQ$3,'English Scores- Leveled papers'!$H85:$KM85)))</f>
        <is>
          <t/>
        </is>
      </c>
      <c r="AR83" s="319" t="inlineStr">
        <f aca="false">IF($B83="","",IF(COUNTIFS('English Scores- Leveled papers'!$H$4:$KM$4,AR$3,'English Scores- Leveled papers'!$H85:$KM85,"&lt;&gt;")=0,"",SUMIF('English Scores- Leveled papers'!$H$4:$KM$4,AR$3,'English Scores- Leveled papers'!$H85:$KM85)))</f>
        <is>
          <t/>
        </is>
      </c>
      <c r="AS83" s="319" t="inlineStr">
        <f aca="false">IF($B83="","",IF(COUNTIFS('English Scores- Leveled papers'!$H$4:$KM$4,AS$3,'English Scores- Leveled papers'!$H85:$KM85,"&lt;&gt;")=0,"",SUMIF('English Scores- Leveled papers'!$H$4:$KM$4,AS$3,'English Scores- Leveled papers'!$H85:$KM85)))</f>
        <is>
          <t/>
        </is>
      </c>
      <c r="AT83" s="319" t="inlineStr">
        <f aca="false">IF($B83="","",IF(COUNTIFS('English Scores- Leveled papers'!$H$4:$KM$4,AT$3,'English Scores- Leveled papers'!$H85:$KM85,"&lt;&gt;")=0,"",SUMIF('English Scores- Leveled papers'!$H$4:$KM$4,AT$3,'English Scores- Leveled papers'!$H85:$KM85)))</f>
        <is>
          <t/>
        </is>
      </c>
      <c r="AU83" s="319" t="inlineStr">
        <f aca="false">IF($B83="","",IF(COUNTIFS('English Scores- Leveled papers'!$H$4:$KM$4,AU$3,'English Scores- Leveled papers'!$H85:$KM85,"&lt;&gt;")=0,"",SUMIF('English Scores- Leveled papers'!$H$4:$KM$4,AU$3,'English Scores- Leveled papers'!$H85:$KM85)))</f>
        <is>
          <t/>
        </is>
      </c>
      <c r="AV83" s="319" t="inlineStr">
        <f aca="false">IF($B83="","",IF(COUNTIFS('English Scores- Leveled papers'!$H$4:$KM$4,AV$3,'English Scores- Leveled papers'!$H85:$KM85,"&lt;&gt;")=0,"",SUMIF('English Scores- Leveled papers'!$H$4:$KM$4,AV$3,'English Scores- Leveled papers'!$H85:$KM85)))</f>
        <is>
          <t/>
        </is>
      </c>
      <c r="AW83" s="319" t="inlineStr">
        <f aca="false">IF($B83="","",IF(COUNTIFS('English Scores- Leveled papers'!$H$4:$KM$4,AW$3,'English Scores- Leveled papers'!$H85:$KM85,"&lt;&gt;")=0,"",SUMIF('English Scores- Leveled papers'!$H$4:$KM$4,AW$3,'English Scores- Leveled papers'!$H85:$KM85)))</f>
        <is>
          <t/>
        </is>
      </c>
      <c r="AX83" s="319" t="inlineStr">
        <f aca="false">IF($B83="","",IF(COUNTIFS('English Scores- Leveled papers'!$H$4:$KM$4,AX$3,'English Scores- Leveled papers'!$H85:$KM85,"&lt;&gt;")=0,"",SUMIF('English Scores- Leveled papers'!$H$4:$KM$4,AX$3,'English Scores- Leveled papers'!$H85:$KM85)))</f>
        <is>
          <t/>
        </is>
      </c>
      <c r="AY83" s="319" t="inlineStr">
        <f aca="false">IF($B83="","",IF(COUNTIFS('English Scores- Leveled papers'!$H$4:$KM$4,AY$3,'English Scores- Leveled papers'!$H85:$KM85,"&lt;&gt;")=0,"",SUMIF('English Scores- Leveled papers'!$H$4:$KM$4,AY$3,'English Scores- Leveled papers'!$H85:$KM85)))</f>
        <is>
          <t/>
        </is>
      </c>
      <c r="AZ83" s="319" t="inlineStr">
        <f aca="false">IF($B83="","",IF(COUNTIFS('English Scores- Leveled papers'!$H$4:$KM$4,AZ$3,'English Scores- Leveled papers'!$H85:$KM85,"&lt;&gt;")=0,"",SUMIF('English Scores- Leveled papers'!$H$4:$KM$4,AZ$3,'English Scores- Leveled papers'!$H85:$KM85)))</f>
        <is>
          <t/>
        </is>
      </c>
      <c r="BA83" s="319" t="inlineStr">
        <f aca="false">IF($B83="","",IF(COUNTIFS('English Scores- Leveled papers'!$H$4:$KM$4,BA$3,'English Scores- Leveled papers'!$H85:$KM85,"&lt;&gt;")=0,"",SUMIF('English Scores- Leveled papers'!$H$4:$KM$4,BA$3,'English Scores- Leveled papers'!$H85:$KM85)))</f>
        <is>
          <t/>
        </is>
      </c>
      <c r="BB83" s="319" t="inlineStr">
        <f aca="false">IF($B83="","",IF(COUNTIFS('English Scores- Leveled papers'!$H$4:$KM$4,BB$3,'English Scores- Leveled papers'!$H85:$KM85,"&lt;&gt;")=0,"",SUMIF('English Scores- Leveled papers'!$H$4:$KM$4,BB$3,'English Scores- Leveled papers'!$H85:$KM85)))</f>
        <is>
          <t/>
        </is>
      </c>
      <c r="BC83" s="319" t="inlineStr">
        <f aca="false">IF($B83="","",IF(COUNTIFS('English Scores- Leveled papers'!$H$4:$KM$4,BC$3,'English Scores- Leveled papers'!$H85:$KM85,"&lt;&gt;")=0,"",SUMIF('English Scores- Leveled papers'!$H$4:$KM$4,BC$3,'English Scores- Leveled papers'!$H85:$KM85)))</f>
        <is>
          <t/>
        </is>
      </c>
      <c r="BD83" s="319" t="inlineStr">
        <f aca="false">IF($B83="","",IF(COUNTIFS('English Scores- Leveled papers'!$H$4:$KM$4,BD$3,'English Scores- Leveled papers'!$H85:$KM85,"&lt;&gt;")=0,"",SUMIF('English Scores- Leveled papers'!$H$4:$KM$4,BD$3,'English Scores- Leveled papers'!$H85:$KM85)))</f>
        <is>
          <t/>
        </is>
      </c>
      <c r="BE83" s="319" t="inlineStr">
        <f aca="false">IF($B83="","",IF(COUNTIFS('English Scores- Leveled papers'!$H$4:$KM$4,BE$3,'English Scores- Leveled papers'!$H85:$KM85,"&lt;&gt;")=0,"",SUMIF('English Scores- Leveled papers'!$H$4:$KM$4,BE$3,'English Scores- Leveled papers'!$H85:$KM85)))</f>
        <is>
          <t/>
        </is>
      </c>
      <c r="BF83" s="319" t="inlineStr">
        <f aca="false">IF($B83="","",IF(COUNTIFS('English Scores- Leveled papers'!$H$4:$KM$4,BF$3,'English Scores- Leveled papers'!$H85:$KM85,"&lt;&gt;")=0,"",SUMIF('English Scores- Leveled papers'!$H$4:$KM$4,BF$3,'English Scores- Leveled papers'!$H85:$KM85)))</f>
        <is>
          <t/>
        </is>
      </c>
      <c r="BG83" s="319" t="inlineStr">
        <f aca="false">IF($B83="","",IF(COUNTIFS('English Scores- Leveled papers'!$H$4:$KM$4,BG$3,'English Scores- Leveled papers'!$H85:$KM85,"&lt;&gt;")=0,"",SUMIF('English Scores- Leveled papers'!$H$4:$KM$4,BG$3,'English Scores- Leveled papers'!$H85:$KM85)))</f>
        <is>
          <t/>
        </is>
      </c>
      <c r="BH83" s="319" t="inlineStr">
        <f aca="false">IF($B83="","",IF(COUNTIFS('English Scores- Leveled papers'!$H$4:$KM$4,BH$3,'English Scores- Leveled papers'!$H85:$KM85,"&lt;&gt;")=0,"",SUMIF('English Scores- Leveled papers'!$H$4:$KM$4,BH$3,'English Scores- Leveled papers'!$H85:$KM85)))</f>
        <is>
          <t/>
        </is>
      </c>
      <c r="BI83" s="319" t="inlineStr">
        <f aca="false">IF($B83="","",IF(COUNTIFS('English Scores- Leveled papers'!$H$4:$KM$4,BI$3,'English Scores- Leveled papers'!$H85:$KM85,"&lt;&gt;")=0,"",SUMIF('English Scores- Leveled papers'!$H$4:$KM$4,BI$3,'English Scores- Leveled papers'!$H85:$KM85)))</f>
        <is>
          <t/>
        </is>
      </c>
      <c r="BJ83" s="319" t="inlineStr">
        <f aca="false">IF($B83="","",IF(COUNTIFS('English Scores- Leveled papers'!$H$4:$KM$4,BJ$3,'English Scores- Leveled papers'!$H85:$KM85,"&lt;&gt;")=0,"",SUMIF('English Scores- Leveled papers'!$H$4:$KM$4,BJ$3,'English Scores- Leveled papers'!$H85:$KM85)))</f>
        <is>
          <t/>
        </is>
      </c>
      <c r="BK83" s="319" t="inlineStr">
        <f aca="false">IF($B83="","",IF(COUNTIFS('English Scores- Leveled papers'!$H$4:$KM$4,BK$3,'English Scores- Leveled papers'!$H85:$KM85,"&lt;&gt;")=0,"",SUMIF('English Scores- Leveled papers'!$H$4:$KM$4,BK$3,'English Scores- Leveled papers'!$H85:$KM85)))</f>
        <is>
          <t/>
        </is>
      </c>
      <c r="BL83" s="319" t="inlineStr">
        <f aca="false">IF($B83="","",IF(COUNTIFS('English Scores- Leveled papers'!$H$4:$KM$4,BL$3,'English Scores- Leveled papers'!$H85:$KM85,"&lt;&gt;")=0,"",SUMIF('English Scores- Leveled papers'!$H$4:$KM$4,BL$3,'English Scores- Leveled papers'!$H85:$KM85)))</f>
        <is>
          <t/>
        </is>
      </c>
      <c r="BM83" s="319" t="inlineStr">
        <f aca="false">IF($B83="","",IF(COUNTIFS('English Scores- Leveled papers'!$H$4:$KM$4,BM$3,'English Scores- Leveled papers'!$H85:$KM85,"&lt;&gt;")=0,"",SUMIF('English Scores- Leveled papers'!$H$4:$KM$4,BM$3,'English Scores- Leveled papers'!$H85:$KM85)))</f>
        <is>
          <t/>
        </is>
      </c>
      <c r="BN83" s="319" t="inlineStr">
        <f aca="false">IF($B83="","",IF(COUNTIFS('English Scores- Leveled papers'!$H$4:$KM$4,BN$3,'English Scores- Leveled papers'!$H85:$KM85,"&lt;&gt;")=0,"",SUMIF('English Scores- Leveled papers'!$H$4:$KM$4,BN$3,'English Scores- Leveled papers'!$H85:$KM85)))</f>
        <is>
          <t/>
        </is>
      </c>
      <c r="BO83" s="319" t="inlineStr">
        <f aca="false">IF($B83="","",IF(COUNTIFS('English Scores- Leveled papers'!$H$4:$KM$4,BO$3,'English Scores- Leveled papers'!$H85:$KM85,"&lt;&gt;")=0,"",SUMIF('English Scores- Leveled papers'!$H$4:$KM$4,BO$3,'English Scores- Leveled papers'!$H85:$KM85)))</f>
        <is>
          <t/>
        </is>
      </c>
      <c r="BP83" s="319" t="inlineStr">
        <f aca="false">IF($B83="","",IF(COUNTIFS('English Scores- Leveled papers'!$H$4:$KM$4,BP$3,'English Scores- Leveled papers'!$H85:$KM85,"&lt;&gt;")=0,"",SUMIF('English Scores- Leveled papers'!$H$4:$KM$4,BP$3,'English Scores- Leveled papers'!$H85:$KM85)))</f>
        <is>
          <t/>
        </is>
      </c>
      <c r="BQ83" s="319" t="inlineStr">
        <f aca="false">IF($B83="","",IF(COUNTIFS('English Scores- Leveled papers'!$H$4:$KM$4,BQ$3,'English Scores- Leveled papers'!$H85:$KM85,"&lt;&gt;")=0,"",SUMIF('English Scores- Leveled papers'!$H$4:$KM$4,BQ$3,'English Scores- Leveled papers'!$H85:$KM85)))</f>
        <is>
          <t/>
        </is>
      </c>
      <c r="BR83" s="319" t="inlineStr">
        <f aca="false">IF($B83="","",IF(COUNTIFS('English Scores- Leveled papers'!$H$4:$KM$4,BR$3,'English Scores- Leveled papers'!$H85:$KM85,"&lt;&gt;")=0,"",SUMIF('English Scores- Leveled papers'!$H$4:$KM$4,BR$3,'English Scores- Leveled papers'!$H85:$KM85)))</f>
        <is>
          <t/>
        </is>
      </c>
      <c r="BS83" s="319" t="inlineStr">
        <f aca="false">IF($B83="","",IF(COUNTIFS('English Scores- Leveled papers'!$H$4:$KM$4,BS$3,'English Scores- Leveled papers'!$H85:$KM85,"&lt;&gt;")=0,"",SUMIF('English Scores- Leveled papers'!$H$4:$KM$4,BS$3,'English Scores- Leveled papers'!$H85:$KM85)))</f>
        <is>
          <t/>
        </is>
      </c>
      <c r="BT83" s="319" t="inlineStr">
        <f aca="false">IF($B83="","",IF(COUNTIFS('English Scores- Leveled papers'!$H$4:$KM$4,BT$3,'English Scores- Leveled papers'!$H85:$KM85,"&lt;&gt;")=0,"",SUMIF('English Scores- Leveled papers'!$H$4:$KM$4,BT$3,'English Scores- Leveled papers'!$H85:$KM85)))</f>
        <is>
          <t/>
        </is>
      </c>
      <c r="BU83" s="319" t="inlineStr">
        <f aca="false">IF($B83="","",IF(COUNTIFS('English Scores- Leveled papers'!$H$4:$KM$4,BU$3,'English Scores- Leveled papers'!$H85:$KM85,"&lt;&gt;")=0,"",SUMIF('English Scores- Leveled papers'!$H$4:$KM$4,BU$3,'English Scores- Leveled papers'!$H85:$KM85)))</f>
        <is>
          <t/>
        </is>
      </c>
      <c r="BV83" s="319" t="inlineStr">
        <f aca="false">IF($B83="","",IF(COUNTIFS('English Scores- Leveled papers'!$H$4:$KM$4,BV$3,'English Scores- Leveled papers'!$H85:$KM85,"&lt;&gt;")=0,"",SUMIF('English Scores- Leveled papers'!$H$4:$KM$4,BV$3,'English Scores- Leveled papers'!$H85:$KM85)))</f>
        <is>
          <t/>
        </is>
      </c>
      <c r="BW83" s="319" t="inlineStr">
        <f aca="false">IF($B83="","",IF(COUNTIFS('English Scores- Leveled papers'!$H$4:$KM$4,BW$3,'English Scores- Leveled papers'!$H85:$KM85,"&lt;&gt;")=0,"",SUMIF('English Scores- Leveled papers'!$H$4:$KM$4,BW$3,'English Scores- Leveled papers'!$H85:$KM85)))</f>
        <is>
          <t/>
        </is>
      </c>
      <c r="BX83" s="319" t="inlineStr">
        <f aca="false">IF($B83="","",IF(COUNTIFS('English Scores- Leveled papers'!$H$4:$KM$4,BX$3,'English Scores- Leveled papers'!$H85:$KM85,"&lt;&gt;")=0,"",SUMIF('English Scores- Leveled papers'!$H$4:$KM$4,BX$3,'English Scores- Leveled papers'!$H85:$KM85)))</f>
        <is>
          <t/>
        </is>
      </c>
      <c r="BY83" s="319" t="inlineStr">
        <f aca="false">IF($B83="","",IF(COUNTIFS('English Scores- Leveled papers'!$H$4:$KM$4,BY$3,'English Scores- Leveled papers'!$H85:$KM85,"&lt;&gt;")=0,"",SUMIF('English Scores- Leveled papers'!$H$4:$KM$4,BY$3,'English Scores- Leveled papers'!$H85:$KM85)))</f>
        <is>
          <t/>
        </is>
      </c>
      <c r="BZ83" s="319" t="inlineStr">
        <f aca="false">IF($B83="","",IF(COUNTIFS('English Scores- Leveled papers'!$H$4:$KM$4,BZ$3,'English Scores- Leveled papers'!$H85:$KM85,"&lt;&gt;")=0,"",SUMIF('English Scores- Leveled papers'!$H$4:$KM$4,BZ$3,'English Scores- Leveled papers'!$H85:$KM85)))</f>
        <is>
          <t/>
        </is>
      </c>
      <c r="CA83" s="319" t="inlineStr">
        <f aca="false">IF($B83="","",IF(COUNTIFS('English Scores- Leveled papers'!$H$4:$KM$4,CA$3,'English Scores- Leveled papers'!$H85:$KM85,"&lt;&gt;")=0,"",SUMIF('English Scores- Leveled papers'!$H$4:$KM$4,CA$3,'English Scores- Leveled papers'!$H85:$KM85)))</f>
        <is>
          <t/>
        </is>
      </c>
      <c r="CB83" s="319" t="inlineStr">
        <f aca="false">IF($B83="","",IF(COUNTIFS('English Scores- Leveled papers'!$H$4:$KM$4,CB$3,'English Scores- Leveled papers'!$H85:$KM85,"&lt;&gt;")=0,"",SUMIF('English Scores- Leveled papers'!$H$4:$KM$4,CB$3,'English Scores- Leveled papers'!$H85:$KM85)))</f>
        <is>
          <t/>
        </is>
      </c>
      <c r="CC83" s="319" t="inlineStr">
        <f aca="false">IF($B83="","",IF(COUNTIFS('English Scores- Leveled papers'!$H$4:$KM$4,CC$3,'English Scores- Leveled papers'!$H85:$KM85,"&lt;&gt;")=0,"",SUMIF('English Scores- Leveled papers'!$H$4:$KM$4,CC$3,'English Scores- Leveled papers'!$H85:$KM85)))</f>
        <is>
          <t/>
        </is>
      </c>
      <c r="CD83" s="319" t="inlineStr">
        <f aca="false">IF($B83="","",IF(COUNTIFS('English Scores- Leveled papers'!$H$4:$KM$4,CD$3,'English Scores- Leveled papers'!$H85:$KM85,"&lt;&gt;")=0,"",SUMIF('English Scores- Leveled papers'!$H$4:$KM$4,CD$3,'English Scores- Leveled papers'!$H85:$KM85)))</f>
        <is>
          <t/>
        </is>
      </c>
      <c r="CE83" s="319" t="inlineStr">
        <f aca="false">IF($B83="","",IF(COUNTIFS('English Scores- Leveled papers'!$H$4:$KM$4,CE$3,'English Scores- Leveled papers'!$H85:$KM85,"&lt;&gt;")=0,"",SUMIF('English Scores- Leveled papers'!$H$4:$KM$4,CE$3,'English Scores- Leveled papers'!$H85:$KM85)))</f>
        <is>
          <t/>
        </is>
      </c>
      <c r="CF83" s="319" t="inlineStr">
        <f aca="false">IF($B83="","",IF(COUNTIFS('English Scores- Leveled papers'!$H$4:$KM$4,CF$3,'English Scores- Leveled papers'!$H85:$KM85,"&lt;&gt;")=0,"",SUMIF('English Scores- Leveled papers'!$H$4:$KM$4,CF$3,'English Scores- Leveled papers'!$H85:$KM85)))</f>
        <is>
          <t/>
        </is>
      </c>
      <c r="CG83" s="319" t="inlineStr">
        <f aca="false">IF($B83="","",IF(COUNTIFS('English Scores- Leveled papers'!$H$4:$KM$4,CG$3,'English Scores- Leveled papers'!$H85:$KM85,"&lt;&gt;")=0,"",SUMIF('English Scores- Leveled papers'!$H$4:$KM$4,CG$3,'English Scores- Leveled papers'!$H85:$KM85)))</f>
        <is>
          <t/>
        </is>
      </c>
      <c r="CH83" s="319" t="inlineStr">
        <f aca="false">IF($B83="","",IF(COUNTIFS('English Scores- Leveled papers'!$H$4:$KM$4,CH$3,'English Scores- Leveled papers'!$H85:$KM85,"&lt;&gt;")=0,"",SUMIF('English Scores- Leveled papers'!$H$4:$KM$4,CH$3,'English Scores- Leveled papers'!$H85:$KM85)))</f>
        <is>
          <t/>
        </is>
      </c>
      <c r="CI83" s="319" t="inlineStr">
        <f aca="false">IF($B83="","",IF(COUNTIFS('English Scores- Leveled papers'!$H$4:$KM$4,CI$3,'English Scores- Leveled papers'!$H85:$KM85,"&lt;&gt;")=0,"",SUMIF('English Scores- Leveled papers'!$H$4:$KM$4,CI$3,'English Scores- Leveled papers'!$H85:$KM85)))</f>
        <is>
          <t/>
        </is>
      </c>
      <c r="CJ83" s="319" t="inlineStr">
        <f aca="false">IF($B83="","",IF(COUNTIFS('English Scores- Leveled papers'!$H$4:$KM$4,CJ$3,'English Scores- Leveled papers'!$H85:$KM85,"&lt;&gt;")=0,"",SUMIF('English Scores- Leveled papers'!$H$4:$KM$4,CJ$3,'English Scores- Leveled papers'!$H85:$KM85)))</f>
        <is>
          <t/>
        </is>
      </c>
      <c r="CK83" s="319" t="inlineStr">
        <f aca="false">IF($B83="","",IF(COUNTIFS('English Scores- Leveled papers'!$H$4:$KM$4,CK$3,'English Scores- Leveled papers'!$H85:$KM85,"&lt;&gt;")=0,"",SUMIF('English Scores- Leveled papers'!$H$4:$KM$4,CK$3,'English Scores- Leveled papers'!$H85:$KM85)))</f>
        <is>
          <t/>
        </is>
      </c>
      <c r="CL83" s="319" t="inlineStr">
        <f aca="false">IF($B83="","",IF(COUNTIFS('English Scores- Leveled papers'!$H$4:$KM$4,CL$3,'English Scores- Leveled papers'!$H85:$KM85,"&lt;&gt;")=0,"",SUMIF('English Scores- Leveled papers'!$H$4:$KM$4,CL$3,'English Scores- Leveled papers'!$H85:$KM85)))</f>
        <is>
          <t/>
        </is>
      </c>
      <c r="CM83" s="319" t="inlineStr">
        <f aca="false">IF($B83="","",IF(COUNTIFS('English Scores- Leveled papers'!$H$4:$KM$4,CM$3,'English Scores- Leveled papers'!$H85:$KM85,"&lt;&gt;")=0,"",SUMIF('English Scores- Leveled papers'!$H$4:$KM$4,CM$3,'English Scores- Leveled papers'!$H85:$KM85)))</f>
        <is>
          <t/>
        </is>
      </c>
      <c r="CN83" s="319" t="inlineStr">
        <f aca="false">IF($B83="","",IF(COUNTIFS('English Scores- Leveled papers'!$H$4:$KM$4,CN$3,'English Scores- Leveled papers'!$H85:$KM85,"&lt;&gt;")=0,"",SUMIF('English Scores- Leveled papers'!$H$4:$KM$4,CN$3,'English Scores- Leveled papers'!$H85:$KM85)))</f>
        <is>
          <t/>
        </is>
      </c>
      <c r="CO83" s="319" t="inlineStr">
        <f aca="false">IF($B83="","",IF(COUNTIFS('English Scores- Leveled papers'!$H$4:$KM$4,CO$3,'English Scores- Leveled papers'!$H85:$KM85,"&lt;&gt;")=0,"",SUMIF('English Scores- Leveled papers'!$H$4:$KM$4,CO$3,'English Scores- Leveled papers'!$H85:$KM85)))</f>
        <is>
          <t/>
        </is>
      </c>
      <c r="CP83" s="319" t="inlineStr">
        <f aca="false">IF($B83="","",IF(COUNTIFS('English Scores- Leveled papers'!$H$4:$KM$4,CP$3,'English Scores- Leveled papers'!$H85:$KM85,"&lt;&gt;")=0,"",SUMIF('English Scores- Leveled papers'!$H$4:$KM$4,CP$3,'English Scores- Leveled papers'!$H85:$KM85)))</f>
        <is>
          <t/>
        </is>
      </c>
      <c r="CQ83" s="319" t="inlineStr">
        <f aca="false">IF($B83="","",IF(COUNTIFS('English Scores- Leveled papers'!$H$4:$KM$4,CQ$3,'English Scores- Leveled papers'!$H85:$KM85,"&lt;&gt;")=0,"",SUMIF('English Scores- Leveled papers'!$H$4:$KM$4,CQ$3,'English Scores- Leveled papers'!$H85:$KM85)))</f>
        <is>
          <t/>
        </is>
      </c>
      <c r="CR83" s="319" t="inlineStr">
        <f aca="false">IF($B83="","",IF(COUNTIFS('English Scores- Leveled papers'!$H$4:$KM$4,CR$3,'English Scores- Leveled papers'!$H85:$KM85,"&lt;&gt;")=0,"",SUMIF('English Scores- Leveled papers'!$H$4:$KM$4,CR$3,'English Scores- Leveled papers'!$H85:$KM85)))</f>
        <is>
          <t/>
        </is>
      </c>
      <c r="CS83" s="319" t="inlineStr">
        <f aca="false">IF($B83="","",IF(COUNTIFS('English Scores- Leveled papers'!$H$4:$KM$4,CS$3,'English Scores- Leveled papers'!$H85:$KM85,"&lt;&gt;")=0,"",SUMIF('English Scores- Leveled papers'!$H$4:$KM$4,CS$3,'English Scores- Leveled papers'!$H85:$KM85)))</f>
        <is>
          <t/>
        </is>
      </c>
      <c r="CT83" s="319" t="inlineStr">
        <f aca="false">IF($B83="","",IF(COUNTIFS('English Scores- Leveled papers'!$H$4:$KM$4,CT$3,'English Scores- Leveled papers'!$H85:$KM85,"&lt;&gt;")=0,"",SUMIF('English Scores- Leveled papers'!$H$4:$KM$4,CT$3,'English Scores- Leveled papers'!$H85:$KM85)))</f>
        <is>
          <t/>
        </is>
      </c>
      <c r="CU83" s="319" t="inlineStr">
        <f aca="false">IF($B83="","",IF(COUNTIFS('English Scores- Leveled papers'!$H$4:$KM$4,CU$3,'English Scores- Leveled papers'!$H85:$KM85,"&lt;&gt;")=0,"",SUMIF('English Scores- Leveled papers'!$H$4:$KM$4,CU$3,'English Scores- Leveled papers'!$H85:$KM85)))</f>
        <is>
          <t/>
        </is>
      </c>
      <c r="CV83" s="319" t="inlineStr">
        <f aca="false">IF($B83="","",IF(COUNTIFS('English Scores- Leveled papers'!$H$4:$KM$4,CV$3,'English Scores- Leveled papers'!$H85:$KM85,"&lt;&gt;")=0,"",SUMIF('English Scores- Leveled papers'!$H$4:$KM$4,CV$3,'English Scores- Leveled papers'!$H85:$KM85)))</f>
        <is>
          <t/>
        </is>
      </c>
      <c r="CW83" s="319" t="inlineStr">
        <f aca="false">IF($B83="","",IF(COUNTIFS('English Scores- Leveled papers'!$H$4:$KM$4,CW$3,'English Scores- Leveled papers'!$H85:$KM85,"&lt;&gt;")=0,"",SUMIF('English Scores- Leveled papers'!$H$4:$KM$4,CW$3,'English Scores- Leveled papers'!$H85:$KM85)))</f>
        <is>
          <t/>
        </is>
      </c>
      <c r="CX83" s="319" t="inlineStr">
        <f aca="false">IF($B83="","",IF(COUNTIFS('English Scores- Leveled papers'!$H$4:$KM$4,CX$3,'English Scores- Leveled papers'!$H85:$KM85,"&lt;&gt;")=0,"",SUMIF('English Scores- Leveled papers'!$H$4:$KM$4,CX$3,'English Scores- Leveled papers'!$H85:$KM85)))</f>
        <is>
          <t/>
        </is>
      </c>
      <c r="CY83" s="319" t="inlineStr">
        <f aca="false">IF($B83="","",IF(COUNTIFS('English Scores- Leveled papers'!$H$4:$KM$4,CY$3,'English Scores- Leveled papers'!$H85:$KM85,"&lt;&gt;")=0,"",SUMIF('English Scores- Leveled papers'!$H$4:$KM$4,CY$3,'English Scores- Leveled papers'!$H85:$KM85)))</f>
        <is>
          <t/>
        </is>
      </c>
      <c r="CZ83" s="319" t="inlineStr">
        <f aca="false">IF($B83="","",IF(COUNTIFS('English Scores- Leveled papers'!$H$4:$KM$4,CZ$3,'English Scores- Leveled papers'!$H85:$KM85,"&lt;&gt;")=0,"",SUMIF('English Scores- Leveled papers'!$H$4:$KM$4,CZ$3,'English Scores- Leveled papers'!$H85:$KM85)))</f>
        <is>
          <t/>
        </is>
      </c>
      <c r="DA83" s="319" t="inlineStr">
        <f aca="false">IF($B83="","",IF(COUNTIFS('English Scores- Leveled papers'!$H$4:$KM$4,DA$3,'English Scores- Leveled papers'!$H85:$KM85,"&lt;&gt;")=0,"",SUMIF('English Scores- Leveled papers'!$H$4:$KM$4,DA$3,'English Scores- Leveled papers'!$H85:$KM85)))</f>
        <is>
          <t/>
        </is>
      </c>
      <c r="DB83" s="319" t="inlineStr">
        <f aca="false">IF($B83="","",IF(COUNTIFS('English Scores- Leveled papers'!$H$4:$KM$4,DB$3,'English Scores- Leveled papers'!$H85:$KM85,"&lt;&gt;")=0,"",SUMIF('English Scores- Leveled papers'!$H$4:$KM$4,DB$3,'English Scores- Leveled papers'!$H85:$KM85)))</f>
        <is>
          <t/>
        </is>
      </c>
      <c r="DC83" s="319" t="inlineStr">
        <f aca="false">IF($B83="","",IF(COUNTIFS('English Scores- Leveled papers'!$H$4:$KM$4,DC$3,'English Scores- Leveled papers'!$H85:$KM85,"&lt;&gt;")=0,"",SUMIF('English Scores- Leveled papers'!$H$4:$KM$4,DC$3,'English Scores- Leveled papers'!$H85:$KM85)))</f>
        <is>
          <t/>
        </is>
      </c>
      <c r="DD83" s="319" t="inlineStr">
        <f aca="false">IF($B83="","",IF(COUNTIFS('English Scores- Leveled papers'!$H$4:$KM$4,DD$3,'English Scores- Leveled papers'!$H85:$KM85,"&lt;&gt;")=0,"",SUMIF('English Scores- Leveled papers'!$H$4:$KM$4,DD$3,'English Scores- Leveled papers'!$H85:$KM85)))</f>
        <is>
          <t/>
        </is>
      </c>
      <c r="DE83" s="319" t="inlineStr">
        <f aca="false">IF($B83="","",IF(COUNTIFS('English Scores- Leveled papers'!$H$4:$KM$4,DE$3,'English Scores- Leveled papers'!$H85:$KM85,"&lt;&gt;")=0,"",SUMIF('English Scores- Leveled papers'!$H$4:$KM$4,DE$3,'English Scores- Leveled papers'!$H85:$KM85)))</f>
        <is>
          <t/>
        </is>
      </c>
      <c r="DF83" s="319" t="inlineStr">
        <f aca="false">IF($B83="","",IF(COUNTIFS('English Scores- Leveled papers'!$H$4:$KM$4,DF$3,'English Scores- Leveled papers'!$H85:$KM85,"&lt;&gt;")=0,"",SUMIF('English Scores- Leveled papers'!$H$4:$KM$4,DF$3,'English Scores- Leveled papers'!$H85:$KM85)))</f>
        <is>
          <t/>
        </is>
      </c>
      <c r="DG83" s="319" t="inlineStr">
        <f aca="false">IF($B83="","",IF(COUNTIFS('English Scores- Leveled papers'!$H$4:$KM$4,DG$3,'English Scores- Leveled papers'!$H85:$KM85,"&lt;&gt;")=0,"",SUMIF('English Scores- Leveled papers'!$H$4:$KM$4,DG$3,'English Scores- Leveled papers'!$H85:$KM85)))</f>
        <is>
          <t/>
        </is>
      </c>
      <c r="DH83" s="319" t="inlineStr">
        <f aca="false">IF($B83="","",IF(COUNTIFS('English Scores- Leveled papers'!$H$4:$KM$4,DH$3,'English Scores- Leveled papers'!$H85:$KM85,"&lt;&gt;")=0,"",SUMIF('English Scores- Leveled papers'!$H$4:$KM$4,DH$3,'English Scores- Leveled papers'!$H85:$KM85)))</f>
        <is>
          <t/>
        </is>
      </c>
      <c r="DI83" s="319" t="inlineStr">
        <f aca="false">IF($B83="","",IF(COUNTIFS('English Scores- Leveled papers'!$H$4:$KM$4,DI$3,'English Scores- Leveled papers'!$H85:$KM85,"&lt;&gt;")=0,"",SUMIF('English Scores- Leveled papers'!$H$4:$KM$4,DI$3,'English Scores- Leveled papers'!$H85:$KM85)))</f>
        <is>
          <t/>
        </is>
      </c>
      <c r="DJ83" s="319" t="inlineStr">
        <f aca="false">IF($B83="","",IF(COUNTIFS('English Scores- Leveled papers'!$H$4:$KM$4,DJ$3,'English Scores- Leveled papers'!$H85:$KM85,"&lt;&gt;")=0,"",SUMIF('English Scores- Leveled papers'!$H$4:$KM$4,DJ$3,'English Scores- Leveled papers'!$H85:$KM85)))</f>
        <is>
          <t/>
        </is>
      </c>
      <c r="DK83" s="319" t="inlineStr">
        <f aca="false">IF($B83="","",IF(COUNTIFS('English Scores- Leveled papers'!$H$4:$KM$4,DK$3,'English Scores- Leveled papers'!$H85:$KM85,"&lt;&gt;")=0,"",SUMIF('English Scores- Leveled papers'!$H$4:$KM$4,DK$3,'English Scores- Leveled papers'!$H85:$KM85)))</f>
        <is>
          <t/>
        </is>
      </c>
      <c r="DL83" s="319" t="inlineStr">
        <f aca="false">IF($B83="","",IF(COUNTIFS('English Scores- Leveled papers'!$H$4:$KM$4,DL$3,'English Scores- Leveled papers'!$H85:$KM85,"&lt;&gt;")=0,"",SUMIF('English Scores- Leveled papers'!$H$4:$KM$4,DL$3,'English Scores- Leveled papers'!$H85:$KM85)))</f>
        <is>
          <t/>
        </is>
      </c>
      <c r="DM83" s="319" t="inlineStr">
        <f aca="false">IF($B83="","",IF(COUNTIFS('English Scores- Leveled papers'!$H$4:$KM$4,DM$3,'English Scores- Leveled papers'!$H85:$KM85,"&lt;&gt;")=0,"",SUMIF('English Scores- Leveled papers'!$H$4:$KM$4,DM$3,'English Scores- Leveled papers'!$H85:$KM85)))</f>
        <is>
          <t/>
        </is>
      </c>
      <c r="DN83" s="319" t="inlineStr">
        <f aca="false">IF($B83="","",IF(COUNTIFS('English Scores- Leveled papers'!$H$4:$KM$4,DN$3,'English Scores- Leveled papers'!$H85:$KM85,"&lt;&gt;")=0,"",SUMIF('English Scores- Leveled papers'!$H$4:$KM$4,DN$3,'English Scores- Leveled papers'!$H85:$KM85)))</f>
        <is>
          <t/>
        </is>
      </c>
      <c r="DO83" s="319" t="inlineStr">
        <f aca="false">IF($B83="","",IF(COUNTIFS('English Scores- Leveled papers'!$H$4:$KM$4,DO$3,'English Scores- Leveled papers'!$H85:$KM85,"&lt;&gt;")=0,"",SUMIF('English Scores- Leveled papers'!$H$4:$KM$4,DO$3,'English Scores- Leveled papers'!$H85:$KM85)))</f>
        <is>
          <t/>
        </is>
      </c>
      <c r="DP83" s="319" t="inlineStr">
        <f aca="false">IF($B83="","",IF(COUNTIFS('English Scores- Leveled papers'!$H$4:$KM$4,DP$3,'English Scores- Leveled papers'!$H85:$KM85,"&lt;&gt;")=0,"",SUMIF('English Scores- Leveled papers'!$H$4:$KM$4,DP$3,'English Scores- Leveled papers'!$H85:$KM85)))</f>
        <is>
          <t/>
        </is>
      </c>
      <c r="DQ83" s="320" t="inlineStr">
        <f aca="false">IF($B83="","",IF(COUNTIFS('English Scores- Leveled papers'!$H$4:$KM$4,DQ$3,'English Scores- Leveled papers'!$H85:$KM85,"&lt;&gt;")=0,"",SUMIF('English Scores- Leveled papers'!$H$4:$KM$4,DQ$3,'English Scores- Leveled papers'!$H85:$KM85)))</f>
        <is>
          <t/>
        </is>
      </c>
      <c r="DR83" s="321" t="inlineStr">
        <f aca="false">IF('Cover Sheet'!$AC$6="6th", 'Eng GLA 6th, 7th, 8th'!D86, "")</f>
        <is>
          <t/>
        </is>
      </c>
      <c r="DU83" s="319" t="inlineStr">
        <f aca="false">IF($B83="","",IF(COUNTIFS('Eng GLA 6th, 7th, 8th'!$E$4:$DV$4,DU$3,'Eng GLA 6th, 7th, 8th'!$E86:$DV86,"&lt;&gt;")=0,"",SUMIF('Eng GLA 6th, 7th, 8th'!$E$4:$DV$4,DU$3,'Eng GLA 6th, 7th, 8th'!$E86:$DV86)))</f>
        <is>
          <t/>
        </is>
      </c>
      <c r="DV83" s="319" t="inlineStr">
        <f aca="false">IF($B83="","",IF(COUNTIFS('Eng GLA 6th, 7th, 8th'!$E$4:$DV$4,DV$3,'Eng GLA 6th, 7th, 8th'!$E86:$DV86,"&lt;&gt;")=0,"",SUMIF('Eng GLA 6th, 7th, 8th'!$E$4:$DV$4,DV$3,'Eng GLA 6th, 7th, 8th'!$E86:$DV86)))</f>
        <is>
          <t/>
        </is>
      </c>
      <c r="DW83" s="319" t="inlineStr">
        <f aca="false">IF($B83="","",IF(COUNTIFS('Eng GLA 6th, 7th, 8th'!$E$4:$DV$4,DW$3,'Eng GLA 6th, 7th, 8th'!$E86:$DV86,"&lt;&gt;")=0,"",SUMIF('Eng GLA 6th, 7th, 8th'!$E$4:$DV$4,DW$3,'Eng GLA 6th, 7th, 8th'!$E86:$DV86)))</f>
        <is>
          <t/>
        </is>
      </c>
      <c r="DX83" s="319" t="inlineStr">
        <f aca="false">IF($B83="","",IF(COUNTIFS('Eng GLA 6th, 7th, 8th'!$E$4:$DV$4,DX$3,'Eng GLA 6th, 7th, 8th'!$E86:$DV86,"&lt;&gt;")=0,"",SUMIF('Eng GLA 6th, 7th, 8th'!$E$4:$DV$4,DX$3,'Eng GLA 6th, 7th, 8th'!$E86:$DV86)))</f>
        <is>
          <t/>
        </is>
      </c>
      <c r="DY83" s="319" t="inlineStr">
        <f aca="false">IF($B83="","",IF(COUNTIFS('Eng GLA 6th, 7th, 8th'!$E$4:$DV$4,DY$3,'Eng GLA 6th, 7th, 8th'!$E86:$DV86,"&lt;&gt;")=0,"",SUMIF('Eng GLA 6th, 7th, 8th'!$E$4:$DV$4,DY$3,'Eng GLA 6th, 7th, 8th'!$E86:$DV86)))</f>
        <is>
          <t/>
        </is>
      </c>
      <c r="DZ83" s="319" t="inlineStr">
        <f aca="false">IF($B83="","",IF(COUNTIFS('Eng GLA 6th, 7th, 8th'!$E$4:$DV$4,DZ$3,'Eng GLA 6th, 7th, 8th'!$E86:$DV86,"&lt;&gt;")=0,"",SUMIF('Eng GLA 6th, 7th, 8th'!$E$4:$DV$4,DZ$3,'Eng GLA 6th, 7th, 8th'!$E86:$DV86)))</f>
        <is>
          <t/>
        </is>
      </c>
      <c r="EA83" s="319" t="inlineStr">
        <f aca="false">IF($B83="","",IF(COUNTIFS('Eng GLA 6th, 7th, 8th'!$E$4:$DV$4,EA$3,'Eng GLA 6th, 7th, 8th'!$E86:$DV86,"&lt;&gt;")=0,"",SUMIF('Eng GLA 6th, 7th, 8th'!$E$4:$DV$4,EA$3,'Eng GLA 6th, 7th, 8th'!$E86:$DV86)))</f>
        <is>
          <t/>
        </is>
      </c>
      <c r="EB83" s="319" t="inlineStr">
        <f aca="false">IF($B83="","",IF(COUNTIFS('Eng GLA 6th, 7th, 8th'!$E$4:$DV$4,EB$3,'Eng GLA 6th, 7th, 8th'!$E86:$DV86,"&lt;&gt;")=0,"",SUMIF('Eng GLA 6th, 7th, 8th'!$E$4:$DV$4,EB$3,'Eng GLA 6th, 7th, 8th'!$E86:$DV86)))</f>
        <is>
          <t/>
        </is>
      </c>
      <c r="EC83" s="319" t="inlineStr">
        <f aca="false">IF($B83="","",IF(COUNTIFS('Eng GLA 6th, 7th, 8th'!$E$4:$DV$4,EC$3,'Eng GLA 6th, 7th, 8th'!$E86:$DV86,"&lt;&gt;")=0,"",SUMIF('Eng GLA 6th, 7th, 8th'!$E$4:$DV$4,EC$3,'Eng GLA 6th, 7th, 8th'!$E86:$DV86)))</f>
        <is>
          <t/>
        </is>
      </c>
      <c r="ED83" s="319" t="inlineStr">
        <f aca="false">IF($B83="","",IF(COUNTIFS('Eng GLA 6th, 7th, 8th'!$E$4:$DV$4,ED$3,'Eng GLA 6th, 7th, 8th'!$E86:$DV86,"&lt;&gt;")=0,"",SUMIF('Eng GLA 6th, 7th, 8th'!$E$4:$DV$4,ED$3,'Eng GLA 6th, 7th, 8th'!$E86:$DV86)))</f>
        <is>
          <t/>
        </is>
      </c>
      <c r="EE83" s="319" t="inlineStr">
        <f aca="false">IF($B83="","",IF(COUNTIFS('Eng GLA 6th, 7th, 8th'!$E$4:$DV$4,EE$3,'Eng GLA 6th, 7th, 8th'!$E86:$DV86,"&lt;&gt;")=0,"",SUMIF('Eng GLA 6th, 7th, 8th'!$E$4:$DV$4,EE$3,'Eng GLA 6th, 7th, 8th'!$E86:$DV86)))</f>
        <is>
          <t/>
        </is>
      </c>
      <c r="EF83" s="319" t="inlineStr">
        <f aca="false">IF($B83="","",IF(COUNTIFS('Eng GLA 6th, 7th, 8th'!$E$4:$DV$4,EF$3,'Eng GLA 6th, 7th, 8th'!$E86:$DV86,"&lt;&gt;")=0,"",SUMIF('Eng GLA 6th, 7th, 8th'!$E$4:$DV$4,EF$3,'Eng GLA 6th, 7th, 8th'!$E86:$DV86)))</f>
        <is>
          <t/>
        </is>
      </c>
      <c r="EG83" s="319" t="inlineStr">
        <f aca="false">IF($B83="","",IF(COUNTIFS('Eng GLA 6th, 7th, 8th'!$E$4:$DV$4,EG$3,'Eng GLA 6th, 7th, 8th'!$E86:$DV86,"&lt;&gt;")=0,"",SUMIF('Eng GLA 6th, 7th, 8th'!$E$4:$DV$4,EG$3,'Eng GLA 6th, 7th, 8th'!$E86:$DV86)))</f>
        <is>
          <t/>
        </is>
      </c>
      <c r="EH83" s="319" t="inlineStr">
        <f aca="false">IF($B83="","",IF(COUNTIFS('Eng GLA 6th, 7th, 8th'!$E$4:$DV$4,EH$3,'Eng GLA 6th, 7th, 8th'!$E86:$DV86,"&lt;&gt;")=0,"",SUMIF('Eng GLA 6th, 7th, 8th'!$E$4:$DV$4,EH$3,'Eng GLA 6th, 7th, 8th'!$E86:$DV86)))</f>
        <is>
          <t/>
        </is>
      </c>
      <c r="EI83" s="319" t="inlineStr">
        <f aca="false">IF($B83="","",IF(COUNTIFS('Eng GLA 6th, 7th, 8th'!$E$4:$DV$4,EI$3,'Eng GLA 6th, 7th, 8th'!$E86:$DV86,"&lt;&gt;")=0,"",SUMIF('Eng GLA 6th, 7th, 8th'!$E$4:$DV$4,EI$3,'Eng GLA 6th, 7th, 8th'!$E86:$DV86)))</f>
        <is>
          <t/>
        </is>
      </c>
      <c r="EJ83" s="322" t="inlineStr">
        <f aca="false">IF('Cover Sheet'!$AC$6="7th", 'Eng GLA 6th, 7th, 8th'!AQ86, "")</f>
        <is>
          <t/>
        </is>
      </c>
      <c r="EK83" s="319" t="inlineStr">
        <f aca="false">IF($B83="","",IF(COUNTIFS('Eng GLA 6th, 7th, 8th'!$E$4:$DV$4,EK$3,'Eng GLA 6th, 7th, 8th'!$E86:$DV86,"&lt;&gt;")=0,"",SUMIF('Eng GLA 6th, 7th, 8th'!$E$4:$DV$4,EK$3,'Eng GLA 6th, 7th, 8th'!$E86:$DV86)))</f>
        <is>
          <t/>
        </is>
      </c>
      <c r="EL83" s="319" t="inlineStr">
        <f aca="false">IF($B83="","",IF(COUNTIFS('Eng GLA 6th, 7th, 8th'!$E$4:$DV$4,EL$3,'Eng GLA 6th, 7th, 8th'!$E86:$DV86,"&lt;&gt;")=0,"",SUMIF('Eng GLA 6th, 7th, 8th'!$E$4:$DV$4,EL$3,'Eng GLA 6th, 7th, 8th'!$E86:$DV86)))</f>
        <is>
          <t/>
        </is>
      </c>
      <c r="EM83" s="319" t="inlineStr">
        <f aca="false">IF($B83="","",IF(COUNTIFS('Eng GLA 6th, 7th, 8th'!$E$4:$DV$4,EM$3,'Eng GLA 6th, 7th, 8th'!$E86:$DV86,"&lt;&gt;")=0,"",SUMIF('Eng GLA 6th, 7th, 8th'!$E$4:$DV$4,EM$3,'Eng GLA 6th, 7th, 8th'!$E86:$DV86)))</f>
        <is>
          <t/>
        </is>
      </c>
      <c r="EN83" s="319" t="inlineStr">
        <f aca="false">IF($B83="","",IF(COUNTIFS('Eng GLA 6th, 7th, 8th'!$E$4:$DV$4,EN$3,'Eng GLA 6th, 7th, 8th'!$E86:$DV86,"&lt;&gt;")=0,"",SUMIF('Eng GLA 6th, 7th, 8th'!$E$4:$DV$4,EN$3,'Eng GLA 6th, 7th, 8th'!$E86:$DV86)))</f>
        <is>
          <t/>
        </is>
      </c>
      <c r="EO83" s="319" t="inlineStr">
        <f aca="false">IF($B83="","",IF(COUNTIFS('Eng GLA 6th, 7th, 8th'!$E$4:$DV$4,EO$3,'Eng GLA 6th, 7th, 8th'!$E86:$DV86,"&lt;&gt;")=0,"",SUMIF('Eng GLA 6th, 7th, 8th'!$E$4:$DV$4,EO$3,'Eng GLA 6th, 7th, 8th'!$E86:$DV86)))</f>
        <is>
          <t/>
        </is>
      </c>
      <c r="EP83" s="319" t="inlineStr">
        <f aca="false">IF($B83="","",IF(COUNTIFS('Eng GLA 6th, 7th, 8th'!$E$4:$DV$4,EP$3,'Eng GLA 6th, 7th, 8th'!$E86:$DV86,"&lt;&gt;")=0,"",SUMIF('Eng GLA 6th, 7th, 8th'!$E$4:$DV$4,EP$3,'Eng GLA 6th, 7th, 8th'!$E86:$DV86)))</f>
        <is>
          <t/>
        </is>
      </c>
      <c r="EQ83" s="319" t="inlineStr">
        <f aca="false">IF($B83="","",IF(COUNTIFS('Eng GLA 6th, 7th, 8th'!$E$4:$DV$4,EQ$3,'Eng GLA 6th, 7th, 8th'!$E86:$DV86,"&lt;&gt;")=0,"",SUMIF('Eng GLA 6th, 7th, 8th'!$E$4:$DV$4,EQ$3,'Eng GLA 6th, 7th, 8th'!$E86:$DV86)))</f>
        <is>
          <t/>
        </is>
      </c>
      <c r="ER83" s="319" t="inlineStr">
        <f aca="false">IF($B83="","",IF(COUNTIFS('Eng GLA 6th, 7th, 8th'!$E$4:$DV$4,ER$3,'Eng GLA 6th, 7th, 8th'!$E86:$DV86,"&lt;&gt;")=0,"",SUMIF('Eng GLA 6th, 7th, 8th'!$E$4:$DV$4,ER$3,'Eng GLA 6th, 7th, 8th'!$E86:$DV86)))</f>
        <is>
          <t/>
        </is>
      </c>
      <c r="ES83" s="319" t="inlineStr">
        <f aca="false">IF($B83="","",IF(COUNTIFS('Eng GLA 6th, 7th, 8th'!$E$4:$DV$4,ES$3,'Eng GLA 6th, 7th, 8th'!$E86:$DV86,"&lt;&gt;")=0,"",SUMIF('Eng GLA 6th, 7th, 8th'!$E$4:$DV$4,ES$3,'Eng GLA 6th, 7th, 8th'!$E86:$DV86)))</f>
        <is>
          <t/>
        </is>
      </c>
      <c r="ET83" s="319" t="inlineStr">
        <f aca="false">IF($B83="","",IF(COUNTIFS('Eng GLA 6th, 7th, 8th'!$E$4:$DV$4,ET$3,'Eng GLA 6th, 7th, 8th'!$E86:$DV86,"&lt;&gt;")=0,"",SUMIF('Eng GLA 6th, 7th, 8th'!$E$4:$DV$4,ET$3,'Eng GLA 6th, 7th, 8th'!$E86:$DV86)))</f>
        <is>
          <t/>
        </is>
      </c>
      <c r="EU83" s="319" t="inlineStr">
        <f aca="false">IF($B83="","",IF(COUNTIFS('Eng GLA 6th, 7th, 8th'!$E$4:$DV$4,EU$3,'Eng GLA 6th, 7th, 8th'!$E86:$DV86,"&lt;&gt;")=0,"",SUMIF('Eng GLA 6th, 7th, 8th'!$E$4:$DV$4,EU$3,'Eng GLA 6th, 7th, 8th'!$E86:$DV86)))</f>
        <is>
          <t/>
        </is>
      </c>
      <c r="EV83" s="319" t="inlineStr">
        <f aca="false">IF($B83="","",IF(COUNTIFS('Eng GLA 6th, 7th, 8th'!$E$4:$DV$4,EV$3,'Eng GLA 6th, 7th, 8th'!$E86:$DV86,"&lt;&gt;")=0,"",SUMIF('Eng GLA 6th, 7th, 8th'!$E$4:$DV$4,EV$3,'Eng GLA 6th, 7th, 8th'!$E86:$DV86)))</f>
        <is>
          <t/>
        </is>
      </c>
      <c r="EW83" s="319" t="inlineStr">
        <f aca="false">IF($B83="","",IF(COUNTIFS('Eng GLA 6th, 7th, 8th'!$E$4:$DV$4,EW$3,'Eng GLA 6th, 7th, 8th'!$E86:$DV86,"&lt;&gt;")=0,"",SUMIF('Eng GLA 6th, 7th, 8th'!$E$4:$DV$4,EW$3,'Eng GLA 6th, 7th, 8th'!$E86:$DV86)))</f>
        <is>
          <t/>
        </is>
      </c>
      <c r="EX83" s="319" t="inlineStr">
        <f aca="false">IF($B83="","",IF(COUNTIFS('Eng GLA 6th, 7th, 8th'!$E$4:$DV$4,EX$3,'Eng GLA 6th, 7th, 8th'!$E86:$DV86,"&lt;&gt;")=0,"",SUMIF('Eng GLA 6th, 7th, 8th'!$E$4:$DV$4,EX$3,'Eng GLA 6th, 7th, 8th'!$E86:$DV86)))</f>
        <is>
          <t/>
        </is>
      </c>
      <c r="EY83" s="319" t="inlineStr">
        <f aca="false">IF($B83="","",IF(COUNTIFS('Eng GLA 6th, 7th, 8th'!$E$4:$DV$4,EY$3,'Eng GLA 6th, 7th, 8th'!$E86:$DV86,"&lt;&gt;")=0,"",SUMIF('Eng GLA 6th, 7th, 8th'!$E$4:$DV$4,EY$3,'Eng GLA 6th, 7th, 8th'!$E86:$DV86)))</f>
        <is>
          <t/>
        </is>
      </c>
      <c r="EZ83" s="322" t="inlineStr">
        <f aca="false">IF('Cover Sheet'!$AC$6="8th", 'Eng GLA 6th, 7th, 8th'!CG86, "")</f>
        <is>
          <t/>
        </is>
      </c>
      <c r="FA83" s="319" t="inlineStr">
        <f aca="false">IF($B83="","",IF(COUNTIFS('Eng GLA 6th, 7th, 8th'!$E$4:$DV$4,FA$3,'Eng GLA 6th, 7th, 8th'!$E86:$DV86,"&lt;&gt;")=0,"",SUMIF('Eng GLA 6th, 7th, 8th'!$E$4:$DV$4,FA$3,'Eng GLA 6th, 7th, 8th'!$E86:$DV86)))</f>
        <is>
          <t/>
        </is>
      </c>
      <c r="FB83" s="319" t="inlineStr">
        <f aca="false">IF($B83="","",IF(COUNTIFS('Eng GLA 6th, 7th, 8th'!$E$4:$DV$4,FB$3,'Eng GLA 6th, 7th, 8th'!$E86:$DV86,"&lt;&gt;")=0,"",SUMIF('Eng GLA 6th, 7th, 8th'!$E$4:$DV$4,FB$3,'Eng GLA 6th, 7th, 8th'!$E86:$DV86)))</f>
        <is>
          <t/>
        </is>
      </c>
      <c r="FC83" s="319" t="inlineStr">
        <f aca="false">IF($B83="","",IF(COUNTIFS('Eng GLA 6th, 7th, 8th'!$E$4:$DV$4,FC$3,'Eng GLA 6th, 7th, 8th'!$E86:$DV86,"&lt;&gt;")=0,"",SUMIF('Eng GLA 6th, 7th, 8th'!$E$4:$DV$4,FC$3,'Eng GLA 6th, 7th, 8th'!$E86:$DV86)))</f>
        <is>
          <t/>
        </is>
      </c>
      <c r="FD83" s="319" t="inlineStr">
        <f aca="false">IF($B83="","",IF(COUNTIFS('Eng GLA 6th, 7th, 8th'!$E$4:$DV$4,FD$3,'Eng GLA 6th, 7th, 8th'!$E86:$DV86,"&lt;&gt;")=0,"",SUMIF('Eng GLA 6th, 7th, 8th'!$E$4:$DV$4,FD$3,'Eng GLA 6th, 7th, 8th'!$E86:$DV86)))</f>
        <is>
          <t/>
        </is>
      </c>
      <c r="FE83" s="319" t="inlineStr">
        <f aca="false">IF($B83="","",IF(COUNTIFS('Eng GLA 6th, 7th, 8th'!$E$4:$DV$4,FE$3,'Eng GLA 6th, 7th, 8th'!$E86:$DV86,"&lt;&gt;")=0,"",SUMIF('Eng GLA 6th, 7th, 8th'!$E$4:$DV$4,FE$3,'Eng GLA 6th, 7th, 8th'!$E86:$DV86)))</f>
        <is>
          <t/>
        </is>
      </c>
      <c r="FF83" s="319" t="inlineStr">
        <f aca="false">IF($B83="","",IF(COUNTIFS('Eng GLA 6th, 7th, 8th'!$E$4:$DV$4,FF$3,'Eng GLA 6th, 7th, 8th'!$E86:$DV86,"&lt;&gt;")=0,"",SUMIF('Eng GLA 6th, 7th, 8th'!$E$4:$DV$4,FF$3,'Eng GLA 6th, 7th, 8th'!$E86:$DV86)))</f>
        <is>
          <t/>
        </is>
      </c>
      <c r="FG83" s="319" t="inlineStr">
        <f aca="false">IF($B83="","",IF(COUNTIFS('Eng GLA 6th, 7th, 8th'!$E$4:$DV$4,FG$3,'Eng GLA 6th, 7th, 8th'!$E86:$DV86,"&lt;&gt;")=0,"",SUMIF('Eng GLA 6th, 7th, 8th'!$E$4:$DV$4,FG$3,'Eng GLA 6th, 7th, 8th'!$E86:$DV86)))</f>
        <is>
          <t/>
        </is>
      </c>
      <c r="FH83" s="319" t="inlineStr">
        <f aca="false">IF($B83="","",IF(COUNTIFS('Eng GLA 6th, 7th, 8th'!$E$4:$DV$4,FH$3,'Eng GLA 6th, 7th, 8th'!$E86:$DV86,"&lt;&gt;")=0,"",SUMIF('Eng GLA 6th, 7th, 8th'!$E$4:$DV$4,FH$3,'Eng GLA 6th, 7th, 8th'!$E86:$DV86)))</f>
        <is>
          <t/>
        </is>
      </c>
      <c r="FI83" s="319" t="inlineStr">
        <f aca="false">IF($B83="","",IF(COUNTIFS('Eng GLA 6th, 7th, 8th'!$E$4:$DV$4,FI$3,'Eng GLA 6th, 7th, 8th'!$E86:$DV86,"&lt;&gt;")=0,"",SUMIF('Eng GLA 6th, 7th, 8th'!$E$4:$DV$4,FI$3,'Eng GLA 6th, 7th, 8th'!$E86:$DV86)))</f>
        <is>
          <t/>
        </is>
      </c>
      <c r="FJ83" s="319" t="inlineStr">
        <f aca="false">IF($B83="","",IF(COUNTIFS('Eng GLA 6th, 7th, 8th'!$E$4:$DV$4,FJ$3,'Eng GLA 6th, 7th, 8th'!$E86:$DV86,"&lt;&gt;")=0,"",SUMIF('Eng GLA 6th, 7th, 8th'!$E$4:$DV$4,FJ$3,'Eng GLA 6th, 7th, 8th'!$E86:$DV86)))</f>
        <is>
          <t/>
        </is>
      </c>
      <c r="FK83" s="319" t="inlineStr">
        <f aca="false">IF($B83="","",IF(COUNTIFS('Eng GLA 6th, 7th, 8th'!$E$4:$DV$4,FK$3,'Eng GLA 6th, 7th, 8th'!$E86:$DV86,"&lt;&gt;")=0,"",SUMIF('Eng GLA 6th, 7th, 8th'!$E$4:$DV$4,FK$3,'Eng GLA 6th, 7th, 8th'!$E86:$DV86)))</f>
        <is>
          <t/>
        </is>
      </c>
      <c r="FL83" s="319" t="inlineStr">
        <f aca="false">IF($B83="","",IF(COUNTIFS('Eng GLA 6th, 7th, 8th'!$E$4:$DV$4,FL$3,'Eng GLA 6th, 7th, 8th'!$E86:$DV86,"&lt;&gt;")=0,"",SUMIF('Eng GLA 6th, 7th, 8th'!$E$4:$DV$4,FL$3,'Eng GLA 6th, 7th, 8th'!$E86:$DV86)))</f>
        <is>
          <t/>
        </is>
      </c>
      <c r="FM83" s="319" t="inlineStr">
        <f aca="false">IF($B83="","",IF(COUNTIFS('Eng GLA 6th, 7th, 8th'!$E$4:$DV$4,FM$3,'Eng GLA 6th, 7th, 8th'!$E86:$DV86,"&lt;&gt;")=0,"",SUMIF('Eng GLA 6th, 7th, 8th'!$E$4:$DV$4,FM$3,'Eng GLA 6th, 7th, 8th'!$E86:$DV86)))</f>
        <is>
          <t/>
        </is>
      </c>
      <c r="FN83" s="319" t="inlineStr">
        <f aca="false">IF($B83="","",IF(COUNTIFS('Eng GLA 6th, 7th, 8th'!$E$4:$DV$4,FN$3,'Eng GLA 6th, 7th, 8th'!$E86:$DV86,"&lt;&gt;")=0,"",SUMIF('Eng GLA 6th, 7th, 8th'!$E$4:$DV$4,FN$3,'Eng GLA 6th, 7th, 8th'!$E86:$DV86)))</f>
        <is>
          <t/>
        </is>
      </c>
      <c r="FO83" s="319" t="inlineStr">
        <f aca="false">IF($B83="","",IF(COUNTIFS('Eng GLA 6th, 7th, 8th'!$E$4:$DV$4,FO$3,'Eng GLA 6th, 7th, 8th'!$E86:$DV86,"&lt;&gt;")=0,"",SUMIF('Eng GLA 6th, 7th, 8th'!$E$4:$DV$4,FO$3,'Eng GLA 6th, 7th, 8th'!$E86:$DV86)))</f>
        <is>
          <t/>
        </is>
      </c>
    </row>
    <row r="84" customFormat="false" ht="12.75" hidden="false" customHeight="true" outlineLevel="0" collapsed="false">
      <c r="A84" s="315" t="n">
        <v>80</v>
      </c>
      <c r="B84" s="315" t="inlineStr">
        <f aca="false">'English Scores- Leveled papers'!B86</f>
        <is>
          <t/>
        </is>
      </c>
      <c r="C84" s="315"/>
      <c r="D84" s="316" t="inlineStr">
        <f aca="false">IF(OR(B84="",H84="",'Cover Sheet'!E84=""),"",'Cover Sheet'!E84)</f>
        <is>
          <t/>
        </is>
      </c>
      <c r="E84" s="316" t="inlineStr">
        <f aca="false">IF(OR(B84="",H84="",'Cover Sheet'!F84=""),"",'Cover Sheet'!F84)</f>
        <is>
          <t/>
        </is>
      </c>
      <c r="F84" s="316" t="inlineStr">
        <f aca="false">IF(OR(B84="",H84="",'Cover Sheet'!H84=""),"",'Cover Sheet'!H84)</f>
        <is>
          <t/>
        </is>
      </c>
      <c r="G84" s="316"/>
      <c r="H84" s="316" t="inlineStr">
        <f aca="false">IF(OR(B84="",COUNT('English Scores- Leveled papers'!H86:KM86)=0),"",IF((AND(AB84&gt;=(70/100),AB84&lt;1.1)),9,IF((AND(AA84&gt;=(70/100),AA84&lt;1.1)),8,IF((AND(Z84&gt;=(70/100),Z84&lt;1.1)),7,IF((AND(Y84&gt;=(70/100),Y84&lt;1.1)),6,IF(AND(X84&gt;=0.7,X84&lt;1.1),5.5,IF(AND(W84&gt;=0.7,W84&lt;1.1),5,IF(AND(V84&gt;=0.7,V84&lt;1.1),4.5,IF(AND(U84&gt;=0.7,U84&lt;1.1),4,IF(AND(T84&gt;=0.7,T84&lt;1.1),3.5,IF(AND(S84&gt;=0.7,S84&lt;1.1),3,IF(AND(R84&gt;=0.7,R84&lt;1.1),2.5,IF(AND(Q84&gt;=0.7,Q84&lt;1.1),2,IF(AND(P84&gt;=0.7,P84&lt;1.1),1.5,IF(AND(O84&gt;=0.7,O84&lt;1.1),1,IF(AND(N84&gt;=0.7,N84&lt;1.1),0.5,IF(AND(M84&gt;=0.7,M84&lt;1.1),0.2,IF(AND(L84&gt;=0.7,L84&lt;1.1),0,IF(COUNT('English Scores- Leveled papers'!H86:M86)=0,"",-0.5)))))))))))))))))))</f>
        <is>
          <t/>
        </is>
      </c>
      <c r="I84" s="317" t="str">
        <f aca="false">IFERROR(IF(OR(B84="",H84=""),"",IF((AND(AB84&gt;=(70/100),AB84&lt;1.1)),AB84,IF(AND((AA84)&gt;=(70/100),AA84&lt;1.1),AA84,IF((AND((Z84)&gt;=(70/100),Z84&lt;1.1)),Z84,IF(AND((Y84)&gt;=(70/100),Y84&lt;1.1),Y84,IF(AND(X84&gt;=0.7,X84&lt;1.1),X84,IF(AND((W84)&gt;=0.7,W84&lt;1.1),W84,IF(AND((V84)&gt;=0.7,V84&lt;1.1),V84,IF(AND((U84)&gt;=0.7,U84&lt;1.1),U84,IF(AND((T84)&gt;=0.7,T84&lt;1.1),T84,IF(AND((S84)&gt;=0.7,S84&lt;1.1),S84,IF(AND((R84)&gt;=0.7,R84&lt;1.1),R84,IF(AND((Q84)&gt;=0.7,Q84&lt;1.1),Q84,IF(AND((P84)&gt;=0.7,P84&lt;1.1),P84,IF(AND((O84)&gt;=0.7,O84&lt;1.1),O84,IF(AND((N84)&gt;=0.7,N84&lt;1.1),N84,IF(AND((M84)&gt;=0.7,M84&lt;1.1),M84,IF(AND((L84)&gt;=0.7,L84&lt;1.1),L84,L84)))))))))))))))))),"")</f>
        <v/>
      </c>
      <c r="J84" s="317" t="str">
        <f aca="false">IF((OR(B84="",H84="")),"",IF(AND((AB84)&gt;=(70/100),AB84&lt;1.1),"",IF((AND((AA84)&gt;=(70/100),AA84&lt;1.1)),AB84,IF((AND((Z84)&gt;=(70/100),Z84&lt;1.1)),AA84,IF((AND((Y84)&gt;=(70/100),Y84&lt;1.1)),Z84,IF(AND((X84)&gt;=0.7,X84&lt;1.1),Y84,IF(AND((W84)&gt;=0.7,W84&lt;1.1),X84,IF(AND((V84)&gt;=0.7,V84&lt;1.1),W84,IF(AND((U84)&gt;=0.7,U84&lt;1.1),V84,IF(AND((T84)&gt;=0.7,T84&lt;1.1),U84,IF(AND((S84)&gt;=0.7,S84&lt;1.1),T84,IF(AND((R84)&gt;=0.7,R84&lt;1.1),S84,IF(AND((Q84)&gt;=0.7,Q84&lt;1.1),R84,IF(AND((P84)&gt;=0.7,P84&lt;1.1),Q84,IF(AND((O84)&gt;=0.7,O84&lt;1.1),P84,IF(AND((N84)&gt;=0.7,N84&lt;1.1),O84,IF(AND((M84)&gt;=0.7,M84&lt;1.1),N84,IF(AND((L84)&gt;=0.7,L84&lt;1.1),M84,""))))))))))))))))))</f>
        <v/>
      </c>
      <c r="K84" s="317" t="str">
        <f aca="false">IF((OR(B84="",H84="")),"",IF(AND((AB84)&gt;=(70/100),AB84&lt;1.1),AA84,IF((AND((AA84)&gt;=(70/100),AA84&lt;1.1)),Z84,IF((AND((Z84)&gt;=(70/100),Z84&lt;1.1)),Y84,IF((AND((Y84)&gt;=(70/100),Y84&lt;1.1)),X84,IF(AND((X84)&gt;=0.7,X84&lt;1.1),W84,IF(AND((W84)&gt;=0.7,W84&lt;1.1),V84,IF(AND((V84)&gt;=0.7,V84&lt;1.1),U84,IF(AND((U84)&gt;=0.7,U84&lt;1.1),T84,IF(AND((T84)&gt;=0.7,T84&lt;1.1),S84,IF(AND((S84)&gt;=0.7,S84&lt;1.1),R84,IF(AND((R84)&gt;=0.7,R84&lt;1.1),Q84,IF(AND((Q84)&gt;=0.7,Q84&lt;1.1),P84,IF(AND((P84)&gt;=0.7,P84&lt;1.1),O84,IF(AND((O84)&gt;=0.7,O84&lt;1.1),N84,IF(AND((N84)&gt;=0.7,N84&lt;1.1),M84,IF(AND((M84)&gt;=0.7,M84&lt;1.1),L84,IF(AND((L84)&gt;=0.7,L84&lt;1.1),"",""))))))))))))))))))</f>
        <v/>
      </c>
      <c r="L84" s="318" t="str">
        <f aca="false">IFERROR(IF((B84=""),"",(IF(COUNT(AC84:AG84)=0,"",ROUND(SUM(AC84:AG84)/SUM($AC$2:$AG$2),1)))),"")</f>
        <v/>
      </c>
      <c r="M84" s="318" t="str">
        <f aca="false">IFERROR(IF((B84=""),"",(IF(COUNT(AH84:AL84)=0,"",ROUND(SUM(AH84:AL84)/SUM($AH$2:$AL$2),1)))),"")</f>
        <v/>
      </c>
      <c r="N84" s="318" t="str">
        <f aca="false">IFERROR(IF((B84=""),"",(IF(COUNT(AM84:AQ84)=0,"",ROUND(SUM(AM84:AQ84)/SUM($AM$2:$AQ$2),1)))),"")</f>
        <v/>
      </c>
      <c r="O84" s="318" t="str">
        <f aca="false">IFERROR(IF((B84=""),"",(IF(COUNT(AR84:AV84)=0,"",ROUND(SUM(AR84:AV84)/SUM($AR$2:$AV$2),1)))),"")</f>
        <v/>
      </c>
      <c r="P84" s="318" t="str">
        <f aca="false">IFERROR(IF((B84=""),"",(IF(COUNT(AX84:BB84)=0,"",ROUND(SUM(AX84:BB84)/SUM($AX$2:$BB$2),1)))),"")</f>
        <v/>
      </c>
      <c r="Q84" s="318" t="str">
        <f aca="false">IFERROR(IF((B84=""),"",(IF(COUNT(BD84:BJ84)=0,"",ROUND(SUM(BD84:BJ84)/SUM($BD$2:$BJ$2),1)))),0)</f>
        <v/>
      </c>
      <c r="R84" s="318" t="str">
        <f aca="false">IFERROR(IF((B84=""),"",(IF(COUNT(BL84:BS84)=0,"",ROUND(SUM(BL84:BR84)/SUM($BL$2:$BR$2),1)))),0)</f>
        <v/>
      </c>
      <c r="S84" s="318" t="str">
        <f aca="false">IFERROR(IF((B84=""),"",(IF(COUNT(BT84:CB84)=0,"",ROUND(SUM(BT84:CA84)/SUM($BT$2:$CA$2),1)))),0)</f>
        <v/>
      </c>
      <c r="T84" s="318" t="str">
        <f aca="false">IFERROR(IF((B84=""),"",(IF(COUNT(CC84:CJ84)=0,"",ROUND(SUM(CC84:CI84)/SUM($CC$2:$CI$2),1)))),0)</f>
        <v/>
      </c>
      <c r="U84" s="318" t="str">
        <f aca="false">IFERROR(IF((B84=""),"",(IF(COUNT(CK84:CQ84)=0,"",ROUND(SUM(CK84:CQ84)/SUM($CK$2:$CQ$2),1)))),0)</f>
        <v/>
      </c>
      <c r="V84" s="318" t="str">
        <f aca="false">IFERROR(IF((B84=""),"",(IF(COUNT(CS84:CY84)=0,"",ROUND(SUM(CS84:CY84)/SUM($CS$2:$CY$2),1)))),0)</f>
        <v/>
      </c>
      <c r="W84" s="318" t="str">
        <f aca="false">IFERROR(IF((B84=""),"",(IF(COUNT(DA84:DI84)=0,"",ROUND(SUM(DA84:DI84)/SUM($DA$2:$DI$2),1)))),0)</f>
        <v/>
      </c>
      <c r="X84" s="318" t="str">
        <f aca="false">IFERROR(IF((B84=""),"",(IF(COUNT(DK84:DP84)=0,"",ROUND(SUM(DK84:DP84)/SUM($DK$2:$DP$2),1)))),0)</f>
        <v/>
      </c>
      <c r="Y84" s="318"/>
      <c r="Z84" s="318"/>
      <c r="AA84" s="318"/>
      <c r="AB84" s="318"/>
      <c r="AC84" s="319" t="inlineStr">
        <f aca="false">IF($B84="","",IF(COUNTIFS('English Scores- Leveled papers'!$H$4:$KM$4,AC$3,'English Scores- Leveled papers'!$H86:$KM86,"&lt;&gt;")=0,"",SUMIF('English Scores- Leveled papers'!$H$4:$KM$4,AC$3,'English Scores- Leveled papers'!$H86:$KM86)))</f>
        <is>
          <t/>
        </is>
      </c>
      <c r="AD84" s="319" t="inlineStr">
        <f aca="false">IF($B84="","",IF(COUNTIFS('English Scores- Leveled papers'!$H$4:$KM$4,AD$3,'English Scores- Leveled papers'!$H86:$KM86,"&lt;&gt;")=0,"",SUMIF('English Scores- Leveled papers'!$H$4:$KM$4,AD$3,'English Scores- Leveled papers'!$H86:$KM86)))</f>
        <is>
          <t/>
        </is>
      </c>
      <c r="AE84" s="319" t="inlineStr">
        <f aca="false">IF($B84="","",IF(COUNTIFS('English Scores- Leveled papers'!$H$4:$KM$4,AE$3,'English Scores- Leveled papers'!$H86:$KM86,"&lt;&gt;")=0,"",SUMIF('English Scores- Leveled papers'!$H$4:$KM$4,AE$3,'English Scores- Leveled papers'!$H86:$KM86)))</f>
        <is>
          <t/>
        </is>
      </c>
      <c r="AF84" s="319" t="inlineStr">
        <f aca="false">IF($B84="","",IF(COUNTIFS('English Scores- Leveled papers'!$H$4:$KM$4,AF$3,'English Scores- Leveled papers'!$H86:$KM86,"&lt;&gt;")=0,"",SUMIF('English Scores- Leveled papers'!$H$4:$KM$4,AF$3,'English Scores- Leveled papers'!$H86:$KM86)))</f>
        <is>
          <t/>
        </is>
      </c>
      <c r="AG84" s="319" t="inlineStr">
        <f aca="false">IF($B84="","",IF(COUNTIFS('English Scores- Leveled papers'!$H$4:$KM$4,AG$3,'English Scores- Leveled papers'!$H86:$KM86,"&lt;&gt;")=0,"",SUMIF('English Scores- Leveled papers'!$H$4:$KM$4,AG$3,'English Scores- Leveled papers'!$H86:$KM86)))</f>
        <is>
          <t/>
        </is>
      </c>
      <c r="AH84" s="319" t="inlineStr">
        <f aca="false">IF($B84="","",IF(COUNTIFS('English Scores- Leveled papers'!$H$4:$KM$4,AH$3,'English Scores- Leveled papers'!$H86:$KM86,"&lt;&gt;")=0,"",SUMIF('English Scores- Leveled papers'!$H$4:$KM$4,AH$3,'English Scores- Leveled papers'!$H86:$KM86)))</f>
        <is>
          <t/>
        </is>
      </c>
      <c r="AI84" s="319" t="inlineStr">
        <f aca="false">IF($B84="","",IF(COUNTIFS('English Scores- Leveled papers'!$H$4:$KM$4,AI$3,'English Scores- Leveled papers'!$H86:$KM86,"&lt;&gt;")=0,"",SUMIF('English Scores- Leveled papers'!$H$4:$KM$4,AI$3,'English Scores- Leveled papers'!$H86:$KM86)))</f>
        <is>
          <t/>
        </is>
      </c>
      <c r="AJ84" s="319" t="inlineStr">
        <f aca="false">IF($B84="","",IF(COUNTIFS('English Scores- Leveled papers'!$H$4:$KM$4,AJ$3,'English Scores- Leveled papers'!$H86:$KM86,"&lt;&gt;")=0,"",SUMIF('English Scores- Leveled papers'!$H$4:$KM$4,AJ$3,'English Scores- Leveled papers'!$H86:$KM86)))</f>
        <is>
          <t/>
        </is>
      </c>
      <c r="AK84" s="319" t="inlineStr">
        <f aca="false">IF($B84="","",IF(COUNTIFS('English Scores- Leveled papers'!$H$4:$KM$4,AK$3,'English Scores- Leveled papers'!$H86:$KM86,"&lt;&gt;")=0,"",SUMIF('English Scores- Leveled papers'!$H$4:$KM$4,AK$3,'English Scores- Leveled papers'!$H86:$KM86)))</f>
        <is>
          <t/>
        </is>
      </c>
      <c r="AL84" s="319" t="inlineStr">
        <f aca="false">IF($B84="","",IF(COUNTIFS('English Scores- Leveled papers'!$H$4:$KM$4,AL$3,'English Scores- Leveled papers'!$H86:$KM86,"&lt;&gt;")=0,"",SUMIF('English Scores- Leveled papers'!$H$4:$KM$4,AL$3,'English Scores- Leveled papers'!$H86:$KM86)))</f>
        <is>
          <t/>
        </is>
      </c>
      <c r="AM84" s="319" t="inlineStr">
        <f aca="false">IF($B84="","",IF(COUNTIFS('English Scores- Leveled papers'!$H$4:$KM$4,AM$3,'English Scores- Leveled papers'!$H86:$KM86,"&lt;&gt;")=0,"",SUMIF('English Scores- Leveled papers'!$H$4:$KM$4,AM$3,'English Scores- Leveled papers'!$H86:$KM86)))</f>
        <is>
          <t/>
        </is>
      </c>
      <c r="AN84" s="319" t="inlineStr">
        <f aca="false">IF($B84="","",IF(COUNTIFS('English Scores- Leveled papers'!$H$4:$KM$4,AN$3,'English Scores- Leveled papers'!$H86:$KM86,"&lt;&gt;")=0,"",SUMIF('English Scores- Leveled papers'!$H$4:$KM$4,AN$3,'English Scores- Leveled papers'!$H86:$KM86)))</f>
        <is>
          <t/>
        </is>
      </c>
      <c r="AO84" s="319" t="inlineStr">
        <f aca="false">IF($B84="","",IF(COUNTIFS('English Scores- Leveled papers'!$H$4:$KM$4,AO$3,'English Scores- Leveled papers'!$H86:$KM86,"&lt;&gt;")=0,"",SUMIF('English Scores- Leveled papers'!$H$4:$KM$4,AO$3,'English Scores- Leveled papers'!$H86:$KM86)))</f>
        <is>
          <t/>
        </is>
      </c>
      <c r="AP84" s="319" t="inlineStr">
        <f aca="false">IF($B84="","",IF(COUNTIFS('English Scores- Leveled papers'!$H$4:$KM$4,AP$3,'English Scores- Leveled papers'!$H86:$KM86,"&lt;&gt;")=0,"",SUMIF('English Scores- Leveled papers'!$H$4:$KM$4,AP$3,'English Scores- Leveled papers'!$H86:$KM86)))</f>
        <is>
          <t/>
        </is>
      </c>
      <c r="AQ84" s="319" t="inlineStr">
        <f aca="false">IF($B84="","",IF(COUNTIFS('English Scores- Leveled papers'!$H$4:$KM$4,AQ$3,'English Scores- Leveled papers'!$H86:$KM86,"&lt;&gt;")=0,"",SUMIF('English Scores- Leveled papers'!$H$4:$KM$4,AQ$3,'English Scores- Leveled papers'!$H86:$KM86)))</f>
        <is>
          <t/>
        </is>
      </c>
      <c r="AR84" s="319" t="inlineStr">
        <f aca="false">IF($B84="","",IF(COUNTIFS('English Scores- Leveled papers'!$H$4:$KM$4,AR$3,'English Scores- Leveled papers'!$H86:$KM86,"&lt;&gt;")=0,"",SUMIF('English Scores- Leveled papers'!$H$4:$KM$4,AR$3,'English Scores- Leveled papers'!$H86:$KM86)))</f>
        <is>
          <t/>
        </is>
      </c>
      <c r="AS84" s="319" t="inlineStr">
        <f aca="false">IF($B84="","",IF(COUNTIFS('English Scores- Leveled papers'!$H$4:$KM$4,AS$3,'English Scores- Leveled papers'!$H86:$KM86,"&lt;&gt;")=0,"",SUMIF('English Scores- Leveled papers'!$H$4:$KM$4,AS$3,'English Scores- Leveled papers'!$H86:$KM86)))</f>
        <is>
          <t/>
        </is>
      </c>
      <c r="AT84" s="319" t="inlineStr">
        <f aca="false">IF($B84="","",IF(COUNTIFS('English Scores- Leveled papers'!$H$4:$KM$4,AT$3,'English Scores- Leveled papers'!$H86:$KM86,"&lt;&gt;")=0,"",SUMIF('English Scores- Leveled papers'!$H$4:$KM$4,AT$3,'English Scores- Leveled papers'!$H86:$KM86)))</f>
        <is>
          <t/>
        </is>
      </c>
      <c r="AU84" s="319" t="inlineStr">
        <f aca="false">IF($B84="","",IF(COUNTIFS('English Scores- Leveled papers'!$H$4:$KM$4,AU$3,'English Scores- Leveled papers'!$H86:$KM86,"&lt;&gt;")=0,"",SUMIF('English Scores- Leveled papers'!$H$4:$KM$4,AU$3,'English Scores- Leveled papers'!$H86:$KM86)))</f>
        <is>
          <t/>
        </is>
      </c>
      <c r="AV84" s="319" t="inlineStr">
        <f aca="false">IF($B84="","",IF(COUNTIFS('English Scores- Leveled papers'!$H$4:$KM$4,AV$3,'English Scores- Leveled papers'!$H86:$KM86,"&lt;&gt;")=0,"",SUMIF('English Scores- Leveled papers'!$H$4:$KM$4,AV$3,'English Scores- Leveled papers'!$H86:$KM86)))</f>
        <is>
          <t/>
        </is>
      </c>
      <c r="AW84" s="319" t="inlineStr">
        <f aca="false">IF($B84="","",IF(COUNTIFS('English Scores- Leveled papers'!$H$4:$KM$4,AW$3,'English Scores- Leveled papers'!$H86:$KM86,"&lt;&gt;")=0,"",SUMIF('English Scores- Leveled papers'!$H$4:$KM$4,AW$3,'English Scores- Leveled papers'!$H86:$KM86)))</f>
        <is>
          <t/>
        </is>
      </c>
      <c r="AX84" s="319" t="inlineStr">
        <f aca="false">IF($B84="","",IF(COUNTIFS('English Scores- Leveled papers'!$H$4:$KM$4,AX$3,'English Scores- Leveled papers'!$H86:$KM86,"&lt;&gt;")=0,"",SUMIF('English Scores- Leveled papers'!$H$4:$KM$4,AX$3,'English Scores- Leveled papers'!$H86:$KM86)))</f>
        <is>
          <t/>
        </is>
      </c>
      <c r="AY84" s="319" t="inlineStr">
        <f aca="false">IF($B84="","",IF(COUNTIFS('English Scores- Leveled papers'!$H$4:$KM$4,AY$3,'English Scores- Leveled papers'!$H86:$KM86,"&lt;&gt;")=0,"",SUMIF('English Scores- Leveled papers'!$H$4:$KM$4,AY$3,'English Scores- Leveled papers'!$H86:$KM86)))</f>
        <is>
          <t/>
        </is>
      </c>
      <c r="AZ84" s="319" t="inlineStr">
        <f aca="false">IF($B84="","",IF(COUNTIFS('English Scores- Leveled papers'!$H$4:$KM$4,AZ$3,'English Scores- Leveled papers'!$H86:$KM86,"&lt;&gt;")=0,"",SUMIF('English Scores- Leveled papers'!$H$4:$KM$4,AZ$3,'English Scores- Leveled papers'!$H86:$KM86)))</f>
        <is>
          <t/>
        </is>
      </c>
      <c r="BA84" s="319" t="inlineStr">
        <f aca="false">IF($B84="","",IF(COUNTIFS('English Scores- Leveled papers'!$H$4:$KM$4,BA$3,'English Scores- Leveled papers'!$H86:$KM86,"&lt;&gt;")=0,"",SUMIF('English Scores- Leveled papers'!$H$4:$KM$4,BA$3,'English Scores- Leveled papers'!$H86:$KM86)))</f>
        <is>
          <t/>
        </is>
      </c>
      <c r="BB84" s="319" t="inlineStr">
        <f aca="false">IF($B84="","",IF(COUNTIFS('English Scores- Leveled papers'!$H$4:$KM$4,BB$3,'English Scores- Leveled papers'!$H86:$KM86,"&lt;&gt;")=0,"",SUMIF('English Scores- Leveled papers'!$H$4:$KM$4,BB$3,'English Scores- Leveled papers'!$H86:$KM86)))</f>
        <is>
          <t/>
        </is>
      </c>
      <c r="BC84" s="319" t="inlineStr">
        <f aca="false">IF($B84="","",IF(COUNTIFS('English Scores- Leveled papers'!$H$4:$KM$4,BC$3,'English Scores- Leveled papers'!$H86:$KM86,"&lt;&gt;")=0,"",SUMIF('English Scores- Leveled papers'!$H$4:$KM$4,BC$3,'English Scores- Leveled papers'!$H86:$KM86)))</f>
        <is>
          <t/>
        </is>
      </c>
      <c r="BD84" s="319" t="inlineStr">
        <f aca="false">IF($B84="","",IF(COUNTIFS('English Scores- Leveled papers'!$H$4:$KM$4,BD$3,'English Scores- Leveled papers'!$H86:$KM86,"&lt;&gt;")=0,"",SUMIF('English Scores- Leveled papers'!$H$4:$KM$4,BD$3,'English Scores- Leveled papers'!$H86:$KM86)))</f>
        <is>
          <t/>
        </is>
      </c>
      <c r="BE84" s="319" t="inlineStr">
        <f aca="false">IF($B84="","",IF(COUNTIFS('English Scores- Leveled papers'!$H$4:$KM$4,BE$3,'English Scores- Leveled papers'!$H86:$KM86,"&lt;&gt;")=0,"",SUMIF('English Scores- Leveled papers'!$H$4:$KM$4,BE$3,'English Scores- Leveled papers'!$H86:$KM86)))</f>
        <is>
          <t/>
        </is>
      </c>
      <c r="BF84" s="319" t="inlineStr">
        <f aca="false">IF($B84="","",IF(COUNTIFS('English Scores- Leveled papers'!$H$4:$KM$4,BF$3,'English Scores- Leveled papers'!$H86:$KM86,"&lt;&gt;")=0,"",SUMIF('English Scores- Leveled papers'!$H$4:$KM$4,BF$3,'English Scores- Leveled papers'!$H86:$KM86)))</f>
        <is>
          <t/>
        </is>
      </c>
      <c r="BG84" s="319" t="inlineStr">
        <f aca="false">IF($B84="","",IF(COUNTIFS('English Scores- Leveled papers'!$H$4:$KM$4,BG$3,'English Scores- Leveled papers'!$H86:$KM86,"&lt;&gt;")=0,"",SUMIF('English Scores- Leveled papers'!$H$4:$KM$4,BG$3,'English Scores- Leveled papers'!$H86:$KM86)))</f>
        <is>
          <t/>
        </is>
      </c>
      <c r="BH84" s="319" t="inlineStr">
        <f aca="false">IF($B84="","",IF(COUNTIFS('English Scores- Leveled papers'!$H$4:$KM$4,BH$3,'English Scores- Leveled papers'!$H86:$KM86,"&lt;&gt;")=0,"",SUMIF('English Scores- Leveled papers'!$H$4:$KM$4,BH$3,'English Scores- Leveled papers'!$H86:$KM86)))</f>
        <is>
          <t/>
        </is>
      </c>
      <c r="BI84" s="319" t="inlineStr">
        <f aca="false">IF($B84="","",IF(COUNTIFS('English Scores- Leveled papers'!$H$4:$KM$4,BI$3,'English Scores- Leveled papers'!$H86:$KM86,"&lt;&gt;")=0,"",SUMIF('English Scores- Leveled papers'!$H$4:$KM$4,BI$3,'English Scores- Leveled papers'!$H86:$KM86)))</f>
        <is>
          <t/>
        </is>
      </c>
      <c r="BJ84" s="319" t="inlineStr">
        <f aca="false">IF($B84="","",IF(COUNTIFS('English Scores- Leveled papers'!$H$4:$KM$4,BJ$3,'English Scores- Leveled papers'!$H86:$KM86,"&lt;&gt;")=0,"",SUMIF('English Scores- Leveled papers'!$H$4:$KM$4,BJ$3,'English Scores- Leveled papers'!$H86:$KM86)))</f>
        <is>
          <t/>
        </is>
      </c>
      <c r="BK84" s="319" t="inlineStr">
        <f aca="false">IF($B84="","",IF(COUNTIFS('English Scores- Leveled papers'!$H$4:$KM$4,BK$3,'English Scores- Leveled papers'!$H86:$KM86,"&lt;&gt;")=0,"",SUMIF('English Scores- Leveled papers'!$H$4:$KM$4,BK$3,'English Scores- Leveled papers'!$H86:$KM86)))</f>
        <is>
          <t/>
        </is>
      </c>
      <c r="BL84" s="319" t="inlineStr">
        <f aca="false">IF($B84="","",IF(COUNTIFS('English Scores- Leveled papers'!$H$4:$KM$4,BL$3,'English Scores- Leveled papers'!$H86:$KM86,"&lt;&gt;")=0,"",SUMIF('English Scores- Leveled papers'!$H$4:$KM$4,BL$3,'English Scores- Leveled papers'!$H86:$KM86)))</f>
        <is>
          <t/>
        </is>
      </c>
      <c r="BM84" s="319" t="inlineStr">
        <f aca="false">IF($B84="","",IF(COUNTIFS('English Scores- Leveled papers'!$H$4:$KM$4,BM$3,'English Scores- Leveled papers'!$H86:$KM86,"&lt;&gt;")=0,"",SUMIF('English Scores- Leveled papers'!$H$4:$KM$4,BM$3,'English Scores- Leveled papers'!$H86:$KM86)))</f>
        <is>
          <t/>
        </is>
      </c>
      <c r="BN84" s="319" t="inlineStr">
        <f aca="false">IF($B84="","",IF(COUNTIFS('English Scores- Leveled papers'!$H$4:$KM$4,BN$3,'English Scores- Leveled papers'!$H86:$KM86,"&lt;&gt;")=0,"",SUMIF('English Scores- Leveled papers'!$H$4:$KM$4,BN$3,'English Scores- Leveled papers'!$H86:$KM86)))</f>
        <is>
          <t/>
        </is>
      </c>
      <c r="BO84" s="319" t="inlineStr">
        <f aca="false">IF($B84="","",IF(COUNTIFS('English Scores- Leveled papers'!$H$4:$KM$4,BO$3,'English Scores- Leveled papers'!$H86:$KM86,"&lt;&gt;")=0,"",SUMIF('English Scores- Leveled papers'!$H$4:$KM$4,BO$3,'English Scores- Leveled papers'!$H86:$KM86)))</f>
        <is>
          <t/>
        </is>
      </c>
      <c r="BP84" s="319" t="inlineStr">
        <f aca="false">IF($B84="","",IF(COUNTIFS('English Scores- Leveled papers'!$H$4:$KM$4,BP$3,'English Scores- Leveled papers'!$H86:$KM86,"&lt;&gt;")=0,"",SUMIF('English Scores- Leveled papers'!$H$4:$KM$4,BP$3,'English Scores- Leveled papers'!$H86:$KM86)))</f>
        <is>
          <t/>
        </is>
      </c>
      <c r="BQ84" s="319" t="inlineStr">
        <f aca="false">IF($B84="","",IF(COUNTIFS('English Scores- Leveled papers'!$H$4:$KM$4,BQ$3,'English Scores- Leveled papers'!$H86:$KM86,"&lt;&gt;")=0,"",SUMIF('English Scores- Leveled papers'!$H$4:$KM$4,BQ$3,'English Scores- Leveled papers'!$H86:$KM86)))</f>
        <is>
          <t/>
        </is>
      </c>
      <c r="BR84" s="319" t="inlineStr">
        <f aca="false">IF($B84="","",IF(COUNTIFS('English Scores- Leveled papers'!$H$4:$KM$4,BR$3,'English Scores- Leveled papers'!$H86:$KM86,"&lt;&gt;")=0,"",SUMIF('English Scores- Leveled papers'!$H$4:$KM$4,BR$3,'English Scores- Leveled papers'!$H86:$KM86)))</f>
        <is>
          <t/>
        </is>
      </c>
      <c r="BS84" s="319" t="inlineStr">
        <f aca="false">IF($B84="","",IF(COUNTIFS('English Scores- Leveled papers'!$H$4:$KM$4,BS$3,'English Scores- Leveled papers'!$H86:$KM86,"&lt;&gt;")=0,"",SUMIF('English Scores- Leveled papers'!$H$4:$KM$4,BS$3,'English Scores- Leveled papers'!$H86:$KM86)))</f>
        <is>
          <t/>
        </is>
      </c>
      <c r="BT84" s="319" t="inlineStr">
        <f aca="false">IF($B84="","",IF(COUNTIFS('English Scores- Leveled papers'!$H$4:$KM$4,BT$3,'English Scores- Leveled papers'!$H86:$KM86,"&lt;&gt;")=0,"",SUMIF('English Scores- Leveled papers'!$H$4:$KM$4,BT$3,'English Scores- Leveled papers'!$H86:$KM86)))</f>
        <is>
          <t/>
        </is>
      </c>
      <c r="BU84" s="319" t="inlineStr">
        <f aca="false">IF($B84="","",IF(COUNTIFS('English Scores- Leveled papers'!$H$4:$KM$4,BU$3,'English Scores- Leveled papers'!$H86:$KM86,"&lt;&gt;")=0,"",SUMIF('English Scores- Leveled papers'!$H$4:$KM$4,BU$3,'English Scores- Leveled papers'!$H86:$KM86)))</f>
        <is>
          <t/>
        </is>
      </c>
      <c r="BV84" s="319" t="inlineStr">
        <f aca="false">IF($B84="","",IF(COUNTIFS('English Scores- Leveled papers'!$H$4:$KM$4,BV$3,'English Scores- Leveled papers'!$H86:$KM86,"&lt;&gt;")=0,"",SUMIF('English Scores- Leveled papers'!$H$4:$KM$4,BV$3,'English Scores- Leveled papers'!$H86:$KM86)))</f>
        <is>
          <t/>
        </is>
      </c>
      <c r="BW84" s="319" t="inlineStr">
        <f aca="false">IF($B84="","",IF(COUNTIFS('English Scores- Leveled papers'!$H$4:$KM$4,BW$3,'English Scores- Leveled papers'!$H86:$KM86,"&lt;&gt;")=0,"",SUMIF('English Scores- Leveled papers'!$H$4:$KM$4,BW$3,'English Scores- Leveled papers'!$H86:$KM86)))</f>
        <is>
          <t/>
        </is>
      </c>
      <c r="BX84" s="319" t="inlineStr">
        <f aca="false">IF($B84="","",IF(COUNTIFS('English Scores- Leveled papers'!$H$4:$KM$4,BX$3,'English Scores- Leveled papers'!$H86:$KM86,"&lt;&gt;")=0,"",SUMIF('English Scores- Leveled papers'!$H$4:$KM$4,BX$3,'English Scores- Leveled papers'!$H86:$KM86)))</f>
        <is>
          <t/>
        </is>
      </c>
      <c r="BY84" s="319" t="inlineStr">
        <f aca="false">IF($B84="","",IF(COUNTIFS('English Scores- Leveled papers'!$H$4:$KM$4,BY$3,'English Scores- Leveled papers'!$H86:$KM86,"&lt;&gt;")=0,"",SUMIF('English Scores- Leveled papers'!$H$4:$KM$4,BY$3,'English Scores- Leveled papers'!$H86:$KM86)))</f>
        <is>
          <t/>
        </is>
      </c>
      <c r="BZ84" s="319" t="inlineStr">
        <f aca="false">IF($B84="","",IF(COUNTIFS('English Scores- Leveled papers'!$H$4:$KM$4,BZ$3,'English Scores- Leveled papers'!$H86:$KM86,"&lt;&gt;")=0,"",SUMIF('English Scores- Leveled papers'!$H$4:$KM$4,BZ$3,'English Scores- Leveled papers'!$H86:$KM86)))</f>
        <is>
          <t/>
        </is>
      </c>
      <c r="CA84" s="319" t="inlineStr">
        <f aca="false">IF($B84="","",IF(COUNTIFS('English Scores- Leveled papers'!$H$4:$KM$4,CA$3,'English Scores- Leveled papers'!$H86:$KM86,"&lt;&gt;")=0,"",SUMIF('English Scores- Leveled papers'!$H$4:$KM$4,CA$3,'English Scores- Leveled papers'!$H86:$KM86)))</f>
        <is>
          <t/>
        </is>
      </c>
      <c r="CB84" s="319" t="inlineStr">
        <f aca="false">IF($B84="","",IF(COUNTIFS('English Scores- Leveled papers'!$H$4:$KM$4,CB$3,'English Scores- Leveled papers'!$H86:$KM86,"&lt;&gt;")=0,"",SUMIF('English Scores- Leveled papers'!$H$4:$KM$4,CB$3,'English Scores- Leveled papers'!$H86:$KM86)))</f>
        <is>
          <t/>
        </is>
      </c>
      <c r="CC84" s="319" t="inlineStr">
        <f aca="false">IF($B84="","",IF(COUNTIFS('English Scores- Leveled papers'!$H$4:$KM$4,CC$3,'English Scores- Leveled papers'!$H86:$KM86,"&lt;&gt;")=0,"",SUMIF('English Scores- Leveled papers'!$H$4:$KM$4,CC$3,'English Scores- Leveled papers'!$H86:$KM86)))</f>
        <is>
          <t/>
        </is>
      </c>
      <c r="CD84" s="319" t="inlineStr">
        <f aca="false">IF($B84="","",IF(COUNTIFS('English Scores- Leveled papers'!$H$4:$KM$4,CD$3,'English Scores- Leveled papers'!$H86:$KM86,"&lt;&gt;")=0,"",SUMIF('English Scores- Leveled papers'!$H$4:$KM$4,CD$3,'English Scores- Leveled papers'!$H86:$KM86)))</f>
        <is>
          <t/>
        </is>
      </c>
      <c r="CE84" s="319" t="inlineStr">
        <f aca="false">IF($B84="","",IF(COUNTIFS('English Scores- Leveled papers'!$H$4:$KM$4,CE$3,'English Scores- Leveled papers'!$H86:$KM86,"&lt;&gt;")=0,"",SUMIF('English Scores- Leveled papers'!$H$4:$KM$4,CE$3,'English Scores- Leveled papers'!$H86:$KM86)))</f>
        <is>
          <t/>
        </is>
      </c>
      <c r="CF84" s="319" t="inlineStr">
        <f aca="false">IF($B84="","",IF(COUNTIFS('English Scores- Leveled papers'!$H$4:$KM$4,CF$3,'English Scores- Leveled papers'!$H86:$KM86,"&lt;&gt;")=0,"",SUMIF('English Scores- Leveled papers'!$H$4:$KM$4,CF$3,'English Scores- Leveled papers'!$H86:$KM86)))</f>
        <is>
          <t/>
        </is>
      </c>
      <c r="CG84" s="319" t="inlineStr">
        <f aca="false">IF($B84="","",IF(COUNTIFS('English Scores- Leveled papers'!$H$4:$KM$4,CG$3,'English Scores- Leveled papers'!$H86:$KM86,"&lt;&gt;")=0,"",SUMIF('English Scores- Leveled papers'!$H$4:$KM$4,CG$3,'English Scores- Leveled papers'!$H86:$KM86)))</f>
        <is>
          <t/>
        </is>
      </c>
      <c r="CH84" s="319" t="inlineStr">
        <f aca="false">IF($B84="","",IF(COUNTIFS('English Scores- Leveled papers'!$H$4:$KM$4,CH$3,'English Scores- Leveled papers'!$H86:$KM86,"&lt;&gt;")=0,"",SUMIF('English Scores- Leveled papers'!$H$4:$KM$4,CH$3,'English Scores- Leveled papers'!$H86:$KM86)))</f>
        <is>
          <t/>
        </is>
      </c>
      <c r="CI84" s="319" t="inlineStr">
        <f aca="false">IF($B84="","",IF(COUNTIFS('English Scores- Leveled papers'!$H$4:$KM$4,CI$3,'English Scores- Leveled papers'!$H86:$KM86,"&lt;&gt;")=0,"",SUMIF('English Scores- Leveled papers'!$H$4:$KM$4,CI$3,'English Scores- Leveled papers'!$H86:$KM86)))</f>
        <is>
          <t/>
        </is>
      </c>
      <c r="CJ84" s="319" t="inlineStr">
        <f aca="false">IF($B84="","",IF(COUNTIFS('English Scores- Leveled papers'!$H$4:$KM$4,CJ$3,'English Scores- Leveled papers'!$H86:$KM86,"&lt;&gt;")=0,"",SUMIF('English Scores- Leveled papers'!$H$4:$KM$4,CJ$3,'English Scores- Leveled papers'!$H86:$KM86)))</f>
        <is>
          <t/>
        </is>
      </c>
      <c r="CK84" s="319" t="inlineStr">
        <f aca="false">IF($B84="","",IF(COUNTIFS('English Scores- Leveled papers'!$H$4:$KM$4,CK$3,'English Scores- Leveled papers'!$H86:$KM86,"&lt;&gt;")=0,"",SUMIF('English Scores- Leveled papers'!$H$4:$KM$4,CK$3,'English Scores- Leveled papers'!$H86:$KM86)))</f>
        <is>
          <t/>
        </is>
      </c>
      <c r="CL84" s="319" t="inlineStr">
        <f aca="false">IF($B84="","",IF(COUNTIFS('English Scores- Leveled papers'!$H$4:$KM$4,CL$3,'English Scores- Leveled papers'!$H86:$KM86,"&lt;&gt;")=0,"",SUMIF('English Scores- Leveled papers'!$H$4:$KM$4,CL$3,'English Scores- Leveled papers'!$H86:$KM86)))</f>
        <is>
          <t/>
        </is>
      </c>
      <c r="CM84" s="319" t="inlineStr">
        <f aca="false">IF($B84="","",IF(COUNTIFS('English Scores- Leveled papers'!$H$4:$KM$4,CM$3,'English Scores- Leveled papers'!$H86:$KM86,"&lt;&gt;")=0,"",SUMIF('English Scores- Leveled papers'!$H$4:$KM$4,CM$3,'English Scores- Leveled papers'!$H86:$KM86)))</f>
        <is>
          <t/>
        </is>
      </c>
      <c r="CN84" s="319" t="inlineStr">
        <f aca="false">IF($B84="","",IF(COUNTIFS('English Scores- Leveled papers'!$H$4:$KM$4,CN$3,'English Scores- Leveled papers'!$H86:$KM86,"&lt;&gt;")=0,"",SUMIF('English Scores- Leveled papers'!$H$4:$KM$4,CN$3,'English Scores- Leveled papers'!$H86:$KM86)))</f>
        <is>
          <t/>
        </is>
      </c>
      <c r="CO84" s="319" t="inlineStr">
        <f aca="false">IF($B84="","",IF(COUNTIFS('English Scores- Leveled papers'!$H$4:$KM$4,CO$3,'English Scores- Leveled papers'!$H86:$KM86,"&lt;&gt;")=0,"",SUMIF('English Scores- Leveled papers'!$H$4:$KM$4,CO$3,'English Scores- Leveled papers'!$H86:$KM86)))</f>
        <is>
          <t/>
        </is>
      </c>
      <c r="CP84" s="319" t="inlineStr">
        <f aca="false">IF($B84="","",IF(COUNTIFS('English Scores- Leveled papers'!$H$4:$KM$4,CP$3,'English Scores- Leveled papers'!$H86:$KM86,"&lt;&gt;")=0,"",SUMIF('English Scores- Leveled papers'!$H$4:$KM$4,CP$3,'English Scores- Leveled papers'!$H86:$KM86)))</f>
        <is>
          <t/>
        </is>
      </c>
      <c r="CQ84" s="319" t="inlineStr">
        <f aca="false">IF($B84="","",IF(COUNTIFS('English Scores- Leveled papers'!$H$4:$KM$4,CQ$3,'English Scores- Leveled papers'!$H86:$KM86,"&lt;&gt;")=0,"",SUMIF('English Scores- Leveled papers'!$H$4:$KM$4,CQ$3,'English Scores- Leveled papers'!$H86:$KM86)))</f>
        <is>
          <t/>
        </is>
      </c>
      <c r="CR84" s="319" t="inlineStr">
        <f aca="false">IF($B84="","",IF(COUNTIFS('English Scores- Leveled papers'!$H$4:$KM$4,CR$3,'English Scores- Leveled papers'!$H86:$KM86,"&lt;&gt;")=0,"",SUMIF('English Scores- Leveled papers'!$H$4:$KM$4,CR$3,'English Scores- Leveled papers'!$H86:$KM86)))</f>
        <is>
          <t/>
        </is>
      </c>
      <c r="CS84" s="319" t="inlineStr">
        <f aca="false">IF($B84="","",IF(COUNTIFS('English Scores- Leveled papers'!$H$4:$KM$4,CS$3,'English Scores- Leveled papers'!$H86:$KM86,"&lt;&gt;")=0,"",SUMIF('English Scores- Leveled papers'!$H$4:$KM$4,CS$3,'English Scores- Leveled papers'!$H86:$KM86)))</f>
        <is>
          <t/>
        </is>
      </c>
      <c r="CT84" s="319" t="inlineStr">
        <f aca="false">IF($B84="","",IF(COUNTIFS('English Scores- Leveled papers'!$H$4:$KM$4,CT$3,'English Scores- Leveled papers'!$H86:$KM86,"&lt;&gt;")=0,"",SUMIF('English Scores- Leveled papers'!$H$4:$KM$4,CT$3,'English Scores- Leveled papers'!$H86:$KM86)))</f>
        <is>
          <t/>
        </is>
      </c>
      <c r="CU84" s="319" t="inlineStr">
        <f aca="false">IF($B84="","",IF(COUNTIFS('English Scores- Leveled papers'!$H$4:$KM$4,CU$3,'English Scores- Leveled papers'!$H86:$KM86,"&lt;&gt;")=0,"",SUMIF('English Scores- Leveled papers'!$H$4:$KM$4,CU$3,'English Scores- Leveled papers'!$H86:$KM86)))</f>
        <is>
          <t/>
        </is>
      </c>
      <c r="CV84" s="319" t="inlineStr">
        <f aca="false">IF($B84="","",IF(COUNTIFS('English Scores- Leveled papers'!$H$4:$KM$4,CV$3,'English Scores- Leveled papers'!$H86:$KM86,"&lt;&gt;")=0,"",SUMIF('English Scores- Leveled papers'!$H$4:$KM$4,CV$3,'English Scores- Leveled papers'!$H86:$KM86)))</f>
        <is>
          <t/>
        </is>
      </c>
      <c r="CW84" s="319" t="inlineStr">
        <f aca="false">IF($B84="","",IF(COUNTIFS('English Scores- Leveled papers'!$H$4:$KM$4,CW$3,'English Scores- Leveled papers'!$H86:$KM86,"&lt;&gt;")=0,"",SUMIF('English Scores- Leveled papers'!$H$4:$KM$4,CW$3,'English Scores- Leveled papers'!$H86:$KM86)))</f>
        <is>
          <t/>
        </is>
      </c>
      <c r="CX84" s="319" t="inlineStr">
        <f aca="false">IF($B84="","",IF(COUNTIFS('English Scores- Leveled papers'!$H$4:$KM$4,CX$3,'English Scores- Leveled papers'!$H86:$KM86,"&lt;&gt;")=0,"",SUMIF('English Scores- Leveled papers'!$H$4:$KM$4,CX$3,'English Scores- Leveled papers'!$H86:$KM86)))</f>
        <is>
          <t/>
        </is>
      </c>
      <c r="CY84" s="319" t="inlineStr">
        <f aca="false">IF($B84="","",IF(COUNTIFS('English Scores- Leveled papers'!$H$4:$KM$4,CY$3,'English Scores- Leveled papers'!$H86:$KM86,"&lt;&gt;")=0,"",SUMIF('English Scores- Leveled papers'!$H$4:$KM$4,CY$3,'English Scores- Leveled papers'!$H86:$KM86)))</f>
        <is>
          <t/>
        </is>
      </c>
      <c r="CZ84" s="319" t="inlineStr">
        <f aca="false">IF($B84="","",IF(COUNTIFS('English Scores- Leveled papers'!$H$4:$KM$4,CZ$3,'English Scores- Leveled papers'!$H86:$KM86,"&lt;&gt;")=0,"",SUMIF('English Scores- Leveled papers'!$H$4:$KM$4,CZ$3,'English Scores- Leveled papers'!$H86:$KM86)))</f>
        <is>
          <t/>
        </is>
      </c>
      <c r="DA84" s="319" t="inlineStr">
        <f aca="false">IF($B84="","",IF(COUNTIFS('English Scores- Leveled papers'!$H$4:$KM$4,DA$3,'English Scores- Leveled papers'!$H86:$KM86,"&lt;&gt;")=0,"",SUMIF('English Scores- Leveled papers'!$H$4:$KM$4,DA$3,'English Scores- Leveled papers'!$H86:$KM86)))</f>
        <is>
          <t/>
        </is>
      </c>
      <c r="DB84" s="319" t="inlineStr">
        <f aca="false">IF($B84="","",IF(COUNTIFS('English Scores- Leveled papers'!$H$4:$KM$4,DB$3,'English Scores- Leveled papers'!$H86:$KM86,"&lt;&gt;")=0,"",SUMIF('English Scores- Leveled papers'!$H$4:$KM$4,DB$3,'English Scores- Leveled papers'!$H86:$KM86)))</f>
        <is>
          <t/>
        </is>
      </c>
      <c r="DC84" s="319" t="inlineStr">
        <f aca="false">IF($B84="","",IF(COUNTIFS('English Scores- Leveled papers'!$H$4:$KM$4,DC$3,'English Scores- Leveled papers'!$H86:$KM86,"&lt;&gt;")=0,"",SUMIF('English Scores- Leveled papers'!$H$4:$KM$4,DC$3,'English Scores- Leveled papers'!$H86:$KM86)))</f>
        <is>
          <t/>
        </is>
      </c>
      <c r="DD84" s="319" t="inlineStr">
        <f aca="false">IF($B84="","",IF(COUNTIFS('English Scores- Leveled papers'!$H$4:$KM$4,DD$3,'English Scores- Leveled papers'!$H86:$KM86,"&lt;&gt;")=0,"",SUMIF('English Scores- Leveled papers'!$H$4:$KM$4,DD$3,'English Scores- Leveled papers'!$H86:$KM86)))</f>
        <is>
          <t/>
        </is>
      </c>
      <c r="DE84" s="319" t="inlineStr">
        <f aca="false">IF($B84="","",IF(COUNTIFS('English Scores- Leveled papers'!$H$4:$KM$4,DE$3,'English Scores- Leveled papers'!$H86:$KM86,"&lt;&gt;")=0,"",SUMIF('English Scores- Leveled papers'!$H$4:$KM$4,DE$3,'English Scores- Leveled papers'!$H86:$KM86)))</f>
        <is>
          <t/>
        </is>
      </c>
      <c r="DF84" s="319" t="inlineStr">
        <f aca="false">IF($B84="","",IF(COUNTIFS('English Scores- Leveled papers'!$H$4:$KM$4,DF$3,'English Scores- Leveled papers'!$H86:$KM86,"&lt;&gt;")=0,"",SUMIF('English Scores- Leveled papers'!$H$4:$KM$4,DF$3,'English Scores- Leveled papers'!$H86:$KM86)))</f>
        <is>
          <t/>
        </is>
      </c>
      <c r="DG84" s="319" t="inlineStr">
        <f aca="false">IF($B84="","",IF(COUNTIFS('English Scores- Leveled papers'!$H$4:$KM$4,DG$3,'English Scores- Leveled papers'!$H86:$KM86,"&lt;&gt;")=0,"",SUMIF('English Scores- Leveled papers'!$H$4:$KM$4,DG$3,'English Scores- Leveled papers'!$H86:$KM86)))</f>
        <is>
          <t/>
        </is>
      </c>
      <c r="DH84" s="319" t="inlineStr">
        <f aca="false">IF($B84="","",IF(COUNTIFS('English Scores- Leveled papers'!$H$4:$KM$4,DH$3,'English Scores- Leveled papers'!$H86:$KM86,"&lt;&gt;")=0,"",SUMIF('English Scores- Leveled papers'!$H$4:$KM$4,DH$3,'English Scores- Leveled papers'!$H86:$KM86)))</f>
        <is>
          <t/>
        </is>
      </c>
      <c r="DI84" s="319" t="inlineStr">
        <f aca="false">IF($B84="","",IF(COUNTIFS('English Scores- Leveled papers'!$H$4:$KM$4,DI$3,'English Scores- Leveled papers'!$H86:$KM86,"&lt;&gt;")=0,"",SUMIF('English Scores- Leveled papers'!$H$4:$KM$4,DI$3,'English Scores- Leveled papers'!$H86:$KM86)))</f>
        <is>
          <t/>
        </is>
      </c>
      <c r="DJ84" s="319" t="inlineStr">
        <f aca="false">IF($B84="","",IF(COUNTIFS('English Scores- Leveled papers'!$H$4:$KM$4,DJ$3,'English Scores- Leveled papers'!$H86:$KM86,"&lt;&gt;")=0,"",SUMIF('English Scores- Leveled papers'!$H$4:$KM$4,DJ$3,'English Scores- Leveled papers'!$H86:$KM86)))</f>
        <is>
          <t/>
        </is>
      </c>
      <c r="DK84" s="319" t="inlineStr">
        <f aca="false">IF($B84="","",IF(COUNTIFS('English Scores- Leveled papers'!$H$4:$KM$4,DK$3,'English Scores- Leveled papers'!$H86:$KM86,"&lt;&gt;")=0,"",SUMIF('English Scores- Leveled papers'!$H$4:$KM$4,DK$3,'English Scores- Leveled papers'!$H86:$KM86)))</f>
        <is>
          <t/>
        </is>
      </c>
      <c r="DL84" s="319" t="inlineStr">
        <f aca="false">IF($B84="","",IF(COUNTIFS('English Scores- Leveled papers'!$H$4:$KM$4,DL$3,'English Scores- Leveled papers'!$H86:$KM86,"&lt;&gt;")=0,"",SUMIF('English Scores- Leveled papers'!$H$4:$KM$4,DL$3,'English Scores- Leveled papers'!$H86:$KM86)))</f>
        <is>
          <t/>
        </is>
      </c>
      <c r="DM84" s="319" t="inlineStr">
        <f aca="false">IF($B84="","",IF(COUNTIFS('English Scores- Leveled papers'!$H$4:$KM$4,DM$3,'English Scores- Leveled papers'!$H86:$KM86,"&lt;&gt;")=0,"",SUMIF('English Scores- Leveled papers'!$H$4:$KM$4,DM$3,'English Scores- Leveled papers'!$H86:$KM86)))</f>
        <is>
          <t/>
        </is>
      </c>
      <c r="DN84" s="319" t="inlineStr">
        <f aca="false">IF($B84="","",IF(COUNTIFS('English Scores- Leveled papers'!$H$4:$KM$4,DN$3,'English Scores- Leveled papers'!$H86:$KM86,"&lt;&gt;")=0,"",SUMIF('English Scores- Leveled papers'!$H$4:$KM$4,DN$3,'English Scores- Leveled papers'!$H86:$KM86)))</f>
        <is>
          <t/>
        </is>
      </c>
      <c r="DO84" s="319" t="inlineStr">
        <f aca="false">IF($B84="","",IF(COUNTIFS('English Scores- Leveled papers'!$H$4:$KM$4,DO$3,'English Scores- Leveled papers'!$H86:$KM86,"&lt;&gt;")=0,"",SUMIF('English Scores- Leveled papers'!$H$4:$KM$4,DO$3,'English Scores- Leveled papers'!$H86:$KM86)))</f>
        <is>
          <t/>
        </is>
      </c>
      <c r="DP84" s="319" t="inlineStr">
        <f aca="false">IF($B84="","",IF(COUNTIFS('English Scores- Leveled papers'!$H$4:$KM$4,DP$3,'English Scores- Leveled papers'!$H86:$KM86,"&lt;&gt;")=0,"",SUMIF('English Scores- Leveled papers'!$H$4:$KM$4,DP$3,'English Scores- Leveled papers'!$H86:$KM86)))</f>
        <is>
          <t/>
        </is>
      </c>
      <c r="DQ84" s="320" t="inlineStr">
        <f aca="false">IF($B84="","",IF(COUNTIFS('English Scores- Leveled papers'!$H$4:$KM$4,DQ$3,'English Scores- Leveled papers'!$H86:$KM86,"&lt;&gt;")=0,"",SUMIF('English Scores- Leveled papers'!$H$4:$KM$4,DQ$3,'English Scores- Leveled papers'!$H86:$KM86)))</f>
        <is>
          <t/>
        </is>
      </c>
      <c r="DR84" s="321" t="inlineStr">
        <f aca="false">IF('Cover Sheet'!$AC$6="6th", 'Eng GLA 6th, 7th, 8th'!D87, "")</f>
        <is>
          <t/>
        </is>
      </c>
      <c r="DU84" s="319" t="inlineStr">
        <f aca="false">IF($B84="","",IF(COUNTIFS('Eng GLA 6th, 7th, 8th'!$E$4:$DV$4,DU$3,'Eng GLA 6th, 7th, 8th'!$E87:$DV87,"&lt;&gt;")=0,"",SUMIF('Eng GLA 6th, 7th, 8th'!$E$4:$DV$4,DU$3,'Eng GLA 6th, 7th, 8th'!$E87:$DV87)))</f>
        <is>
          <t/>
        </is>
      </c>
      <c r="DV84" s="319" t="inlineStr">
        <f aca="false">IF($B84="","",IF(COUNTIFS('Eng GLA 6th, 7th, 8th'!$E$4:$DV$4,DV$3,'Eng GLA 6th, 7th, 8th'!$E87:$DV87,"&lt;&gt;")=0,"",SUMIF('Eng GLA 6th, 7th, 8th'!$E$4:$DV$4,DV$3,'Eng GLA 6th, 7th, 8th'!$E87:$DV87)))</f>
        <is>
          <t/>
        </is>
      </c>
      <c r="DW84" s="319" t="inlineStr">
        <f aca="false">IF($B84="","",IF(COUNTIFS('Eng GLA 6th, 7th, 8th'!$E$4:$DV$4,DW$3,'Eng GLA 6th, 7th, 8th'!$E87:$DV87,"&lt;&gt;")=0,"",SUMIF('Eng GLA 6th, 7th, 8th'!$E$4:$DV$4,DW$3,'Eng GLA 6th, 7th, 8th'!$E87:$DV87)))</f>
        <is>
          <t/>
        </is>
      </c>
      <c r="DX84" s="319" t="inlineStr">
        <f aca="false">IF($B84="","",IF(COUNTIFS('Eng GLA 6th, 7th, 8th'!$E$4:$DV$4,DX$3,'Eng GLA 6th, 7th, 8th'!$E87:$DV87,"&lt;&gt;")=0,"",SUMIF('Eng GLA 6th, 7th, 8th'!$E$4:$DV$4,DX$3,'Eng GLA 6th, 7th, 8th'!$E87:$DV87)))</f>
        <is>
          <t/>
        </is>
      </c>
      <c r="DY84" s="319" t="inlineStr">
        <f aca="false">IF($B84="","",IF(COUNTIFS('Eng GLA 6th, 7th, 8th'!$E$4:$DV$4,DY$3,'Eng GLA 6th, 7th, 8th'!$E87:$DV87,"&lt;&gt;")=0,"",SUMIF('Eng GLA 6th, 7th, 8th'!$E$4:$DV$4,DY$3,'Eng GLA 6th, 7th, 8th'!$E87:$DV87)))</f>
        <is>
          <t/>
        </is>
      </c>
      <c r="DZ84" s="319" t="inlineStr">
        <f aca="false">IF($B84="","",IF(COUNTIFS('Eng GLA 6th, 7th, 8th'!$E$4:$DV$4,DZ$3,'Eng GLA 6th, 7th, 8th'!$E87:$DV87,"&lt;&gt;")=0,"",SUMIF('Eng GLA 6th, 7th, 8th'!$E$4:$DV$4,DZ$3,'Eng GLA 6th, 7th, 8th'!$E87:$DV87)))</f>
        <is>
          <t/>
        </is>
      </c>
      <c r="EA84" s="319" t="inlineStr">
        <f aca="false">IF($B84="","",IF(COUNTIFS('Eng GLA 6th, 7th, 8th'!$E$4:$DV$4,EA$3,'Eng GLA 6th, 7th, 8th'!$E87:$DV87,"&lt;&gt;")=0,"",SUMIF('Eng GLA 6th, 7th, 8th'!$E$4:$DV$4,EA$3,'Eng GLA 6th, 7th, 8th'!$E87:$DV87)))</f>
        <is>
          <t/>
        </is>
      </c>
      <c r="EB84" s="319" t="inlineStr">
        <f aca="false">IF($B84="","",IF(COUNTIFS('Eng GLA 6th, 7th, 8th'!$E$4:$DV$4,EB$3,'Eng GLA 6th, 7th, 8th'!$E87:$DV87,"&lt;&gt;")=0,"",SUMIF('Eng GLA 6th, 7th, 8th'!$E$4:$DV$4,EB$3,'Eng GLA 6th, 7th, 8th'!$E87:$DV87)))</f>
        <is>
          <t/>
        </is>
      </c>
      <c r="EC84" s="319" t="inlineStr">
        <f aca="false">IF($B84="","",IF(COUNTIFS('Eng GLA 6th, 7th, 8th'!$E$4:$DV$4,EC$3,'Eng GLA 6th, 7th, 8th'!$E87:$DV87,"&lt;&gt;")=0,"",SUMIF('Eng GLA 6th, 7th, 8th'!$E$4:$DV$4,EC$3,'Eng GLA 6th, 7th, 8th'!$E87:$DV87)))</f>
        <is>
          <t/>
        </is>
      </c>
      <c r="ED84" s="319" t="inlineStr">
        <f aca="false">IF($B84="","",IF(COUNTIFS('Eng GLA 6th, 7th, 8th'!$E$4:$DV$4,ED$3,'Eng GLA 6th, 7th, 8th'!$E87:$DV87,"&lt;&gt;")=0,"",SUMIF('Eng GLA 6th, 7th, 8th'!$E$4:$DV$4,ED$3,'Eng GLA 6th, 7th, 8th'!$E87:$DV87)))</f>
        <is>
          <t/>
        </is>
      </c>
      <c r="EE84" s="319" t="inlineStr">
        <f aca="false">IF($B84="","",IF(COUNTIFS('Eng GLA 6th, 7th, 8th'!$E$4:$DV$4,EE$3,'Eng GLA 6th, 7th, 8th'!$E87:$DV87,"&lt;&gt;")=0,"",SUMIF('Eng GLA 6th, 7th, 8th'!$E$4:$DV$4,EE$3,'Eng GLA 6th, 7th, 8th'!$E87:$DV87)))</f>
        <is>
          <t/>
        </is>
      </c>
      <c r="EF84" s="319" t="inlineStr">
        <f aca="false">IF($B84="","",IF(COUNTIFS('Eng GLA 6th, 7th, 8th'!$E$4:$DV$4,EF$3,'Eng GLA 6th, 7th, 8th'!$E87:$DV87,"&lt;&gt;")=0,"",SUMIF('Eng GLA 6th, 7th, 8th'!$E$4:$DV$4,EF$3,'Eng GLA 6th, 7th, 8th'!$E87:$DV87)))</f>
        <is>
          <t/>
        </is>
      </c>
      <c r="EG84" s="319" t="inlineStr">
        <f aca="false">IF($B84="","",IF(COUNTIFS('Eng GLA 6th, 7th, 8th'!$E$4:$DV$4,EG$3,'Eng GLA 6th, 7th, 8th'!$E87:$DV87,"&lt;&gt;")=0,"",SUMIF('Eng GLA 6th, 7th, 8th'!$E$4:$DV$4,EG$3,'Eng GLA 6th, 7th, 8th'!$E87:$DV87)))</f>
        <is>
          <t/>
        </is>
      </c>
      <c r="EH84" s="319" t="inlineStr">
        <f aca="false">IF($B84="","",IF(COUNTIFS('Eng GLA 6th, 7th, 8th'!$E$4:$DV$4,EH$3,'Eng GLA 6th, 7th, 8th'!$E87:$DV87,"&lt;&gt;")=0,"",SUMIF('Eng GLA 6th, 7th, 8th'!$E$4:$DV$4,EH$3,'Eng GLA 6th, 7th, 8th'!$E87:$DV87)))</f>
        <is>
          <t/>
        </is>
      </c>
      <c r="EI84" s="319" t="inlineStr">
        <f aca="false">IF($B84="","",IF(COUNTIFS('Eng GLA 6th, 7th, 8th'!$E$4:$DV$4,EI$3,'Eng GLA 6th, 7th, 8th'!$E87:$DV87,"&lt;&gt;")=0,"",SUMIF('Eng GLA 6th, 7th, 8th'!$E$4:$DV$4,EI$3,'Eng GLA 6th, 7th, 8th'!$E87:$DV87)))</f>
        <is>
          <t/>
        </is>
      </c>
      <c r="EJ84" s="322" t="inlineStr">
        <f aca="false">IF('Cover Sheet'!$AC$6="7th", 'Eng GLA 6th, 7th, 8th'!AQ87, "")</f>
        <is>
          <t/>
        </is>
      </c>
      <c r="EK84" s="319" t="inlineStr">
        <f aca="false">IF($B84="","",IF(COUNTIFS('Eng GLA 6th, 7th, 8th'!$E$4:$DV$4,EK$3,'Eng GLA 6th, 7th, 8th'!$E87:$DV87,"&lt;&gt;")=0,"",SUMIF('Eng GLA 6th, 7th, 8th'!$E$4:$DV$4,EK$3,'Eng GLA 6th, 7th, 8th'!$E87:$DV87)))</f>
        <is>
          <t/>
        </is>
      </c>
      <c r="EL84" s="319" t="inlineStr">
        <f aca="false">IF($B84="","",IF(COUNTIFS('Eng GLA 6th, 7th, 8th'!$E$4:$DV$4,EL$3,'Eng GLA 6th, 7th, 8th'!$E87:$DV87,"&lt;&gt;")=0,"",SUMIF('Eng GLA 6th, 7th, 8th'!$E$4:$DV$4,EL$3,'Eng GLA 6th, 7th, 8th'!$E87:$DV87)))</f>
        <is>
          <t/>
        </is>
      </c>
      <c r="EM84" s="319" t="inlineStr">
        <f aca="false">IF($B84="","",IF(COUNTIFS('Eng GLA 6th, 7th, 8th'!$E$4:$DV$4,EM$3,'Eng GLA 6th, 7th, 8th'!$E87:$DV87,"&lt;&gt;")=0,"",SUMIF('Eng GLA 6th, 7th, 8th'!$E$4:$DV$4,EM$3,'Eng GLA 6th, 7th, 8th'!$E87:$DV87)))</f>
        <is>
          <t/>
        </is>
      </c>
      <c r="EN84" s="319" t="inlineStr">
        <f aca="false">IF($B84="","",IF(COUNTIFS('Eng GLA 6th, 7th, 8th'!$E$4:$DV$4,EN$3,'Eng GLA 6th, 7th, 8th'!$E87:$DV87,"&lt;&gt;")=0,"",SUMIF('Eng GLA 6th, 7th, 8th'!$E$4:$DV$4,EN$3,'Eng GLA 6th, 7th, 8th'!$E87:$DV87)))</f>
        <is>
          <t/>
        </is>
      </c>
      <c r="EO84" s="319" t="inlineStr">
        <f aca="false">IF($B84="","",IF(COUNTIFS('Eng GLA 6th, 7th, 8th'!$E$4:$DV$4,EO$3,'Eng GLA 6th, 7th, 8th'!$E87:$DV87,"&lt;&gt;")=0,"",SUMIF('Eng GLA 6th, 7th, 8th'!$E$4:$DV$4,EO$3,'Eng GLA 6th, 7th, 8th'!$E87:$DV87)))</f>
        <is>
          <t/>
        </is>
      </c>
      <c r="EP84" s="319" t="inlineStr">
        <f aca="false">IF($B84="","",IF(COUNTIFS('Eng GLA 6th, 7th, 8th'!$E$4:$DV$4,EP$3,'Eng GLA 6th, 7th, 8th'!$E87:$DV87,"&lt;&gt;")=0,"",SUMIF('Eng GLA 6th, 7th, 8th'!$E$4:$DV$4,EP$3,'Eng GLA 6th, 7th, 8th'!$E87:$DV87)))</f>
        <is>
          <t/>
        </is>
      </c>
      <c r="EQ84" s="319" t="inlineStr">
        <f aca="false">IF($B84="","",IF(COUNTIFS('Eng GLA 6th, 7th, 8th'!$E$4:$DV$4,EQ$3,'Eng GLA 6th, 7th, 8th'!$E87:$DV87,"&lt;&gt;")=0,"",SUMIF('Eng GLA 6th, 7th, 8th'!$E$4:$DV$4,EQ$3,'Eng GLA 6th, 7th, 8th'!$E87:$DV87)))</f>
        <is>
          <t/>
        </is>
      </c>
      <c r="ER84" s="319" t="inlineStr">
        <f aca="false">IF($B84="","",IF(COUNTIFS('Eng GLA 6th, 7th, 8th'!$E$4:$DV$4,ER$3,'Eng GLA 6th, 7th, 8th'!$E87:$DV87,"&lt;&gt;")=0,"",SUMIF('Eng GLA 6th, 7th, 8th'!$E$4:$DV$4,ER$3,'Eng GLA 6th, 7th, 8th'!$E87:$DV87)))</f>
        <is>
          <t/>
        </is>
      </c>
      <c r="ES84" s="319" t="inlineStr">
        <f aca="false">IF($B84="","",IF(COUNTIFS('Eng GLA 6th, 7th, 8th'!$E$4:$DV$4,ES$3,'Eng GLA 6th, 7th, 8th'!$E87:$DV87,"&lt;&gt;")=0,"",SUMIF('Eng GLA 6th, 7th, 8th'!$E$4:$DV$4,ES$3,'Eng GLA 6th, 7th, 8th'!$E87:$DV87)))</f>
        <is>
          <t/>
        </is>
      </c>
      <c r="ET84" s="319" t="inlineStr">
        <f aca="false">IF($B84="","",IF(COUNTIFS('Eng GLA 6th, 7th, 8th'!$E$4:$DV$4,ET$3,'Eng GLA 6th, 7th, 8th'!$E87:$DV87,"&lt;&gt;")=0,"",SUMIF('Eng GLA 6th, 7th, 8th'!$E$4:$DV$4,ET$3,'Eng GLA 6th, 7th, 8th'!$E87:$DV87)))</f>
        <is>
          <t/>
        </is>
      </c>
      <c r="EU84" s="319" t="inlineStr">
        <f aca="false">IF($B84="","",IF(COUNTIFS('Eng GLA 6th, 7th, 8th'!$E$4:$DV$4,EU$3,'Eng GLA 6th, 7th, 8th'!$E87:$DV87,"&lt;&gt;")=0,"",SUMIF('Eng GLA 6th, 7th, 8th'!$E$4:$DV$4,EU$3,'Eng GLA 6th, 7th, 8th'!$E87:$DV87)))</f>
        <is>
          <t/>
        </is>
      </c>
      <c r="EV84" s="319" t="inlineStr">
        <f aca="false">IF($B84="","",IF(COUNTIFS('Eng GLA 6th, 7th, 8th'!$E$4:$DV$4,EV$3,'Eng GLA 6th, 7th, 8th'!$E87:$DV87,"&lt;&gt;")=0,"",SUMIF('Eng GLA 6th, 7th, 8th'!$E$4:$DV$4,EV$3,'Eng GLA 6th, 7th, 8th'!$E87:$DV87)))</f>
        <is>
          <t/>
        </is>
      </c>
      <c r="EW84" s="319" t="inlineStr">
        <f aca="false">IF($B84="","",IF(COUNTIFS('Eng GLA 6th, 7th, 8th'!$E$4:$DV$4,EW$3,'Eng GLA 6th, 7th, 8th'!$E87:$DV87,"&lt;&gt;")=0,"",SUMIF('Eng GLA 6th, 7th, 8th'!$E$4:$DV$4,EW$3,'Eng GLA 6th, 7th, 8th'!$E87:$DV87)))</f>
        <is>
          <t/>
        </is>
      </c>
      <c r="EX84" s="319" t="inlineStr">
        <f aca="false">IF($B84="","",IF(COUNTIFS('Eng GLA 6th, 7th, 8th'!$E$4:$DV$4,EX$3,'Eng GLA 6th, 7th, 8th'!$E87:$DV87,"&lt;&gt;")=0,"",SUMIF('Eng GLA 6th, 7th, 8th'!$E$4:$DV$4,EX$3,'Eng GLA 6th, 7th, 8th'!$E87:$DV87)))</f>
        <is>
          <t/>
        </is>
      </c>
      <c r="EY84" s="319" t="inlineStr">
        <f aca="false">IF($B84="","",IF(COUNTIFS('Eng GLA 6th, 7th, 8th'!$E$4:$DV$4,EY$3,'Eng GLA 6th, 7th, 8th'!$E87:$DV87,"&lt;&gt;")=0,"",SUMIF('Eng GLA 6th, 7th, 8th'!$E$4:$DV$4,EY$3,'Eng GLA 6th, 7th, 8th'!$E87:$DV87)))</f>
        <is>
          <t/>
        </is>
      </c>
      <c r="EZ84" s="322" t="inlineStr">
        <f aca="false">IF('Cover Sheet'!$AC$6="8th", 'Eng GLA 6th, 7th, 8th'!CG87, "")</f>
        <is>
          <t/>
        </is>
      </c>
      <c r="FA84" s="319" t="inlineStr">
        <f aca="false">IF($B84="","",IF(COUNTIFS('Eng GLA 6th, 7th, 8th'!$E$4:$DV$4,FA$3,'Eng GLA 6th, 7th, 8th'!$E87:$DV87,"&lt;&gt;")=0,"",SUMIF('Eng GLA 6th, 7th, 8th'!$E$4:$DV$4,FA$3,'Eng GLA 6th, 7th, 8th'!$E87:$DV87)))</f>
        <is>
          <t/>
        </is>
      </c>
      <c r="FB84" s="319" t="inlineStr">
        <f aca="false">IF($B84="","",IF(COUNTIFS('Eng GLA 6th, 7th, 8th'!$E$4:$DV$4,FB$3,'Eng GLA 6th, 7th, 8th'!$E87:$DV87,"&lt;&gt;")=0,"",SUMIF('Eng GLA 6th, 7th, 8th'!$E$4:$DV$4,FB$3,'Eng GLA 6th, 7th, 8th'!$E87:$DV87)))</f>
        <is>
          <t/>
        </is>
      </c>
      <c r="FC84" s="319" t="inlineStr">
        <f aca="false">IF($B84="","",IF(COUNTIFS('Eng GLA 6th, 7th, 8th'!$E$4:$DV$4,FC$3,'Eng GLA 6th, 7th, 8th'!$E87:$DV87,"&lt;&gt;")=0,"",SUMIF('Eng GLA 6th, 7th, 8th'!$E$4:$DV$4,FC$3,'Eng GLA 6th, 7th, 8th'!$E87:$DV87)))</f>
        <is>
          <t/>
        </is>
      </c>
      <c r="FD84" s="319" t="inlineStr">
        <f aca="false">IF($B84="","",IF(COUNTIFS('Eng GLA 6th, 7th, 8th'!$E$4:$DV$4,FD$3,'Eng GLA 6th, 7th, 8th'!$E87:$DV87,"&lt;&gt;")=0,"",SUMIF('Eng GLA 6th, 7th, 8th'!$E$4:$DV$4,FD$3,'Eng GLA 6th, 7th, 8th'!$E87:$DV87)))</f>
        <is>
          <t/>
        </is>
      </c>
      <c r="FE84" s="319" t="inlineStr">
        <f aca="false">IF($B84="","",IF(COUNTIFS('Eng GLA 6th, 7th, 8th'!$E$4:$DV$4,FE$3,'Eng GLA 6th, 7th, 8th'!$E87:$DV87,"&lt;&gt;")=0,"",SUMIF('Eng GLA 6th, 7th, 8th'!$E$4:$DV$4,FE$3,'Eng GLA 6th, 7th, 8th'!$E87:$DV87)))</f>
        <is>
          <t/>
        </is>
      </c>
      <c r="FF84" s="319" t="inlineStr">
        <f aca="false">IF($B84="","",IF(COUNTIFS('Eng GLA 6th, 7th, 8th'!$E$4:$DV$4,FF$3,'Eng GLA 6th, 7th, 8th'!$E87:$DV87,"&lt;&gt;")=0,"",SUMIF('Eng GLA 6th, 7th, 8th'!$E$4:$DV$4,FF$3,'Eng GLA 6th, 7th, 8th'!$E87:$DV87)))</f>
        <is>
          <t/>
        </is>
      </c>
      <c r="FG84" s="319" t="inlineStr">
        <f aca="false">IF($B84="","",IF(COUNTIFS('Eng GLA 6th, 7th, 8th'!$E$4:$DV$4,FG$3,'Eng GLA 6th, 7th, 8th'!$E87:$DV87,"&lt;&gt;")=0,"",SUMIF('Eng GLA 6th, 7th, 8th'!$E$4:$DV$4,FG$3,'Eng GLA 6th, 7th, 8th'!$E87:$DV87)))</f>
        <is>
          <t/>
        </is>
      </c>
      <c r="FH84" s="319" t="inlineStr">
        <f aca="false">IF($B84="","",IF(COUNTIFS('Eng GLA 6th, 7th, 8th'!$E$4:$DV$4,FH$3,'Eng GLA 6th, 7th, 8th'!$E87:$DV87,"&lt;&gt;")=0,"",SUMIF('Eng GLA 6th, 7th, 8th'!$E$4:$DV$4,FH$3,'Eng GLA 6th, 7th, 8th'!$E87:$DV87)))</f>
        <is>
          <t/>
        </is>
      </c>
      <c r="FI84" s="319" t="inlineStr">
        <f aca="false">IF($B84="","",IF(COUNTIFS('Eng GLA 6th, 7th, 8th'!$E$4:$DV$4,FI$3,'Eng GLA 6th, 7th, 8th'!$E87:$DV87,"&lt;&gt;")=0,"",SUMIF('Eng GLA 6th, 7th, 8th'!$E$4:$DV$4,FI$3,'Eng GLA 6th, 7th, 8th'!$E87:$DV87)))</f>
        <is>
          <t/>
        </is>
      </c>
      <c r="FJ84" s="319" t="inlineStr">
        <f aca="false">IF($B84="","",IF(COUNTIFS('Eng GLA 6th, 7th, 8th'!$E$4:$DV$4,FJ$3,'Eng GLA 6th, 7th, 8th'!$E87:$DV87,"&lt;&gt;")=0,"",SUMIF('Eng GLA 6th, 7th, 8th'!$E$4:$DV$4,FJ$3,'Eng GLA 6th, 7th, 8th'!$E87:$DV87)))</f>
        <is>
          <t/>
        </is>
      </c>
      <c r="FK84" s="319" t="inlineStr">
        <f aca="false">IF($B84="","",IF(COUNTIFS('Eng GLA 6th, 7th, 8th'!$E$4:$DV$4,FK$3,'Eng GLA 6th, 7th, 8th'!$E87:$DV87,"&lt;&gt;")=0,"",SUMIF('Eng GLA 6th, 7th, 8th'!$E$4:$DV$4,FK$3,'Eng GLA 6th, 7th, 8th'!$E87:$DV87)))</f>
        <is>
          <t/>
        </is>
      </c>
      <c r="FL84" s="319" t="inlineStr">
        <f aca="false">IF($B84="","",IF(COUNTIFS('Eng GLA 6th, 7th, 8th'!$E$4:$DV$4,FL$3,'Eng GLA 6th, 7th, 8th'!$E87:$DV87,"&lt;&gt;")=0,"",SUMIF('Eng GLA 6th, 7th, 8th'!$E$4:$DV$4,FL$3,'Eng GLA 6th, 7th, 8th'!$E87:$DV87)))</f>
        <is>
          <t/>
        </is>
      </c>
      <c r="FM84" s="319" t="inlineStr">
        <f aca="false">IF($B84="","",IF(COUNTIFS('Eng GLA 6th, 7th, 8th'!$E$4:$DV$4,FM$3,'Eng GLA 6th, 7th, 8th'!$E87:$DV87,"&lt;&gt;")=0,"",SUMIF('Eng GLA 6th, 7th, 8th'!$E$4:$DV$4,FM$3,'Eng GLA 6th, 7th, 8th'!$E87:$DV87)))</f>
        <is>
          <t/>
        </is>
      </c>
      <c r="FN84" s="319" t="inlineStr">
        <f aca="false">IF($B84="","",IF(COUNTIFS('Eng GLA 6th, 7th, 8th'!$E$4:$DV$4,FN$3,'Eng GLA 6th, 7th, 8th'!$E87:$DV87,"&lt;&gt;")=0,"",SUMIF('Eng GLA 6th, 7th, 8th'!$E$4:$DV$4,FN$3,'Eng GLA 6th, 7th, 8th'!$E87:$DV87)))</f>
        <is>
          <t/>
        </is>
      </c>
      <c r="FO84" s="319" t="inlineStr">
        <f aca="false">IF($B84="","",IF(COUNTIFS('Eng GLA 6th, 7th, 8th'!$E$4:$DV$4,FO$3,'Eng GLA 6th, 7th, 8th'!$E87:$DV87,"&lt;&gt;")=0,"",SUMIF('Eng GLA 6th, 7th, 8th'!$E$4:$DV$4,FO$3,'Eng GLA 6th, 7th, 8th'!$E87:$DV87)))</f>
        <is>
          <t/>
        </is>
      </c>
    </row>
    <row r="85" customFormat="false" ht="12.75" hidden="false" customHeight="true" outlineLevel="0" collapsed="false">
      <c r="A85" s="315" t="n">
        <v>81</v>
      </c>
      <c r="B85" s="315" t="inlineStr">
        <f aca="false">'English Scores- Leveled papers'!B87</f>
        <is>
          <t/>
        </is>
      </c>
      <c r="C85" s="315"/>
      <c r="D85" s="316" t="inlineStr">
        <f aca="false">IF(OR(B85="",H85="",'Cover Sheet'!E85=""),"",'Cover Sheet'!E85)</f>
        <is>
          <t/>
        </is>
      </c>
      <c r="E85" s="316" t="inlineStr">
        <f aca="false">IF(OR(B85="",H85="",'Cover Sheet'!F85=""),"",'Cover Sheet'!F85)</f>
        <is>
          <t/>
        </is>
      </c>
      <c r="F85" s="316" t="inlineStr">
        <f aca="false">IF(OR(B85="",H85="",'Cover Sheet'!H85=""),"",'Cover Sheet'!H85)</f>
        <is>
          <t/>
        </is>
      </c>
      <c r="G85" s="316"/>
      <c r="H85" s="316" t="inlineStr">
        <f aca="false">IF(OR(B85="",COUNT('English Scores- Leveled papers'!H87:KM87)=0),"",IF((AND(AB85&gt;=(70/100),AB85&lt;1.1)),9,IF((AND(AA85&gt;=(70/100),AA85&lt;1.1)),8,IF((AND(Z85&gt;=(70/100),Z85&lt;1.1)),7,IF((AND(Y85&gt;=(70/100),Y85&lt;1.1)),6,IF(AND(X85&gt;=0.7,X85&lt;1.1),5.5,IF(AND(W85&gt;=0.7,W85&lt;1.1),5,IF(AND(V85&gt;=0.7,V85&lt;1.1),4.5,IF(AND(U85&gt;=0.7,U85&lt;1.1),4,IF(AND(T85&gt;=0.7,T85&lt;1.1),3.5,IF(AND(S85&gt;=0.7,S85&lt;1.1),3,IF(AND(R85&gt;=0.7,R85&lt;1.1),2.5,IF(AND(Q85&gt;=0.7,Q85&lt;1.1),2,IF(AND(P85&gt;=0.7,P85&lt;1.1),1.5,IF(AND(O85&gt;=0.7,O85&lt;1.1),1,IF(AND(N85&gt;=0.7,N85&lt;1.1),0.5,IF(AND(M85&gt;=0.7,M85&lt;1.1),0.2,IF(AND(L85&gt;=0.7,L85&lt;1.1),0,IF(COUNT('English Scores- Leveled papers'!H87:M87)=0,"",-0.5)))))))))))))))))))</f>
        <is>
          <t/>
        </is>
      </c>
      <c r="I85" s="317" t="str">
        <f aca="false">IFERROR(IF(OR(B85="",H85=""),"",IF((AND(AB85&gt;=(70/100),AB85&lt;1.1)),AB85,IF(AND((AA85)&gt;=(70/100),AA85&lt;1.1),AA85,IF((AND((Z85)&gt;=(70/100),Z85&lt;1.1)),Z85,IF(AND((Y85)&gt;=(70/100),Y85&lt;1.1),Y85,IF(AND(X85&gt;=0.7,X85&lt;1.1),X85,IF(AND((W85)&gt;=0.7,W85&lt;1.1),W85,IF(AND((V85)&gt;=0.7,V85&lt;1.1),V85,IF(AND((U85)&gt;=0.7,U85&lt;1.1),U85,IF(AND((T85)&gt;=0.7,T85&lt;1.1),T85,IF(AND((S85)&gt;=0.7,S85&lt;1.1),S85,IF(AND((R85)&gt;=0.7,R85&lt;1.1),R85,IF(AND((Q85)&gt;=0.7,Q85&lt;1.1),Q85,IF(AND((P85)&gt;=0.7,P85&lt;1.1),P85,IF(AND((O85)&gt;=0.7,O85&lt;1.1),O85,IF(AND((N85)&gt;=0.7,N85&lt;1.1),N85,IF(AND((M85)&gt;=0.7,M85&lt;1.1),M85,IF(AND((L85)&gt;=0.7,L85&lt;1.1),L85,L85)))))))))))))))))),"")</f>
        <v/>
      </c>
      <c r="J85" s="317" t="str">
        <f aca="false">IF((OR(B85="",H85="")),"",IF(AND((AB85)&gt;=(70/100),AB85&lt;1.1),"",IF((AND((AA85)&gt;=(70/100),AA85&lt;1.1)),AB85,IF((AND((Z85)&gt;=(70/100),Z85&lt;1.1)),AA85,IF((AND((Y85)&gt;=(70/100),Y85&lt;1.1)),Z85,IF(AND((X85)&gt;=0.7,X85&lt;1.1),Y85,IF(AND((W85)&gt;=0.7,W85&lt;1.1),X85,IF(AND((V85)&gt;=0.7,V85&lt;1.1),W85,IF(AND((U85)&gt;=0.7,U85&lt;1.1),V85,IF(AND((T85)&gt;=0.7,T85&lt;1.1),U85,IF(AND((S85)&gt;=0.7,S85&lt;1.1),T85,IF(AND((R85)&gt;=0.7,R85&lt;1.1),S85,IF(AND((Q85)&gt;=0.7,Q85&lt;1.1),R85,IF(AND((P85)&gt;=0.7,P85&lt;1.1),Q85,IF(AND((O85)&gt;=0.7,O85&lt;1.1),P85,IF(AND((N85)&gt;=0.7,N85&lt;1.1),O85,IF(AND((M85)&gt;=0.7,M85&lt;1.1),N85,IF(AND((L85)&gt;=0.7,L85&lt;1.1),M85,""))))))))))))))))))</f>
        <v/>
      </c>
      <c r="K85" s="317" t="str">
        <f aca="false">IF((OR(B85="",H85="")),"",IF(AND((AB85)&gt;=(70/100),AB85&lt;1.1),AA85,IF((AND((AA85)&gt;=(70/100),AA85&lt;1.1)),Z85,IF((AND((Z85)&gt;=(70/100),Z85&lt;1.1)),Y85,IF((AND((Y85)&gt;=(70/100),Y85&lt;1.1)),X85,IF(AND((X85)&gt;=0.7,X85&lt;1.1),W85,IF(AND((W85)&gt;=0.7,W85&lt;1.1),V85,IF(AND((V85)&gt;=0.7,V85&lt;1.1),U85,IF(AND((U85)&gt;=0.7,U85&lt;1.1),T85,IF(AND((T85)&gt;=0.7,T85&lt;1.1),S85,IF(AND((S85)&gt;=0.7,S85&lt;1.1),R85,IF(AND((R85)&gt;=0.7,R85&lt;1.1),Q85,IF(AND((Q85)&gt;=0.7,Q85&lt;1.1),P85,IF(AND((P85)&gt;=0.7,P85&lt;1.1),O85,IF(AND((O85)&gt;=0.7,O85&lt;1.1),N85,IF(AND((N85)&gt;=0.7,N85&lt;1.1),M85,IF(AND((M85)&gt;=0.7,M85&lt;1.1),L85,IF(AND((L85)&gt;=0.7,L85&lt;1.1),"",""))))))))))))))))))</f>
        <v/>
      </c>
      <c r="L85" s="318" t="str">
        <f aca="false">IFERROR(IF((B85=""),"",(IF(COUNT(AC85:AG85)=0,"",ROUND(SUM(AC85:AG85)/SUM($AC$2:$AG$2),1)))),"")</f>
        <v/>
      </c>
      <c r="M85" s="318" t="str">
        <f aca="false">IFERROR(IF((B85=""),"",(IF(COUNT(AH85:AL85)=0,"",ROUND(SUM(AH85:AL85)/SUM($AH$2:$AL$2),1)))),"")</f>
        <v/>
      </c>
      <c r="N85" s="318" t="str">
        <f aca="false">IFERROR(IF((B85=""),"",(IF(COUNT(AM85:AQ85)=0,"",ROUND(SUM(AM85:AQ85)/SUM($AM$2:$AQ$2),1)))),"")</f>
        <v/>
      </c>
      <c r="O85" s="318" t="str">
        <f aca="false">IFERROR(IF((B85=""),"",(IF(COUNT(AR85:AV85)=0,"",ROUND(SUM(AR85:AV85)/SUM($AR$2:$AV$2),1)))),"")</f>
        <v/>
      </c>
      <c r="P85" s="318" t="str">
        <f aca="false">IFERROR(IF((B85=""),"",(IF(COUNT(AX85:BB85)=0,"",ROUND(SUM(AX85:BB85)/SUM($AX$2:$BB$2),1)))),"")</f>
        <v/>
      </c>
      <c r="Q85" s="318" t="str">
        <f aca="false">IFERROR(IF((B85=""),"",(IF(COUNT(BD85:BJ85)=0,"",ROUND(SUM(BD85:BJ85)/SUM($BD$2:$BJ$2),1)))),0)</f>
        <v/>
      </c>
      <c r="R85" s="318" t="str">
        <f aca="false">IFERROR(IF((B85=""),"",(IF(COUNT(BL85:BS85)=0,"",ROUND(SUM(BL85:BR85)/SUM($BL$2:$BR$2),1)))),0)</f>
        <v/>
      </c>
      <c r="S85" s="318" t="str">
        <f aca="false">IFERROR(IF((B85=""),"",(IF(COUNT(BT85:CB85)=0,"",ROUND(SUM(BT85:CA85)/SUM($BT$2:$CA$2),1)))),0)</f>
        <v/>
      </c>
      <c r="T85" s="318" t="str">
        <f aca="false">IFERROR(IF((B85=""),"",(IF(COUNT(CC85:CJ85)=0,"",ROUND(SUM(CC85:CI85)/SUM($CC$2:$CI$2),1)))),0)</f>
        <v/>
      </c>
      <c r="U85" s="318" t="str">
        <f aca="false">IFERROR(IF((B85=""),"",(IF(COUNT(CK85:CQ85)=0,"",ROUND(SUM(CK85:CQ85)/SUM($CK$2:$CQ$2),1)))),0)</f>
        <v/>
      </c>
      <c r="V85" s="318" t="str">
        <f aca="false">IFERROR(IF((B85=""),"",(IF(COUNT(CS85:CY85)=0,"",ROUND(SUM(CS85:CY85)/SUM($CS$2:$CY$2),1)))),0)</f>
        <v/>
      </c>
      <c r="W85" s="318" t="str">
        <f aca="false">IFERROR(IF((B85=""),"",(IF(COUNT(DA85:DI85)=0,"",ROUND(SUM(DA85:DI85)/SUM($DA$2:$DI$2),1)))),0)</f>
        <v/>
      </c>
      <c r="X85" s="318" t="str">
        <f aca="false">IFERROR(IF((B85=""),"",(IF(COUNT(DK85:DP85)=0,"",ROUND(SUM(DK85:DP85)/SUM($DK$2:$DP$2),1)))),0)</f>
        <v/>
      </c>
      <c r="Y85" s="318"/>
      <c r="Z85" s="318"/>
      <c r="AA85" s="318"/>
      <c r="AB85" s="318"/>
      <c r="AC85" s="319" t="inlineStr">
        <f aca="false">IF($B85="","",IF(COUNTIFS('English Scores- Leveled papers'!$H$4:$KM$4,AC$3,'English Scores- Leveled papers'!$H87:$KM87,"&lt;&gt;")=0,"",SUMIF('English Scores- Leveled papers'!$H$4:$KM$4,AC$3,'English Scores- Leveled papers'!$H87:$KM87)))</f>
        <is>
          <t/>
        </is>
      </c>
      <c r="AD85" s="319" t="inlineStr">
        <f aca="false">IF($B85="","",IF(COUNTIFS('English Scores- Leveled papers'!$H$4:$KM$4,AD$3,'English Scores- Leveled papers'!$H87:$KM87,"&lt;&gt;")=0,"",SUMIF('English Scores- Leveled papers'!$H$4:$KM$4,AD$3,'English Scores- Leveled papers'!$H87:$KM87)))</f>
        <is>
          <t/>
        </is>
      </c>
      <c r="AE85" s="319" t="inlineStr">
        <f aca="false">IF($B85="","",IF(COUNTIFS('English Scores- Leveled papers'!$H$4:$KM$4,AE$3,'English Scores- Leveled papers'!$H87:$KM87,"&lt;&gt;")=0,"",SUMIF('English Scores- Leveled papers'!$H$4:$KM$4,AE$3,'English Scores- Leveled papers'!$H87:$KM87)))</f>
        <is>
          <t/>
        </is>
      </c>
      <c r="AF85" s="319" t="inlineStr">
        <f aca="false">IF($B85="","",IF(COUNTIFS('English Scores- Leveled papers'!$H$4:$KM$4,AF$3,'English Scores- Leveled papers'!$H87:$KM87,"&lt;&gt;")=0,"",SUMIF('English Scores- Leveled papers'!$H$4:$KM$4,AF$3,'English Scores- Leveled papers'!$H87:$KM87)))</f>
        <is>
          <t/>
        </is>
      </c>
      <c r="AG85" s="319" t="inlineStr">
        <f aca="false">IF($B85="","",IF(COUNTIFS('English Scores- Leveled papers'!$H$4:$KM$4,AG$3,'English Scores- Leveled papers'!$H87:$KM87,"&lt;&gt;")=0,"",SUMIF('English Scores- Leveled papers'!$H$4:$KM$4,AG$3,'English Scores- Leveled papers'!$H87:$KM87)))</f>
        <is>
          <t/>
        </is>
      </c>
      <c r="AH85" s="319" t="inlineStr">
        <f aca="false">IF($B85="","",IF(COUNTIFS('English Scores- Leveled papers'!$H$4:$KM$4,AH$3,'English Scores- Leveled papers'!$H87:$KM87,"&lt;&gt;")=0,"",SUMIF('English Scores- Leveled papers'!$H$4:$KM$4,AH$3,'English Scores- Leveled papers'!$H87:$KM87)))</f>
        <is>
          <t/>
        </is>
      </c>
      <c r="AI85" s="319" t="inlineStr">
        <f aca="false">IF($B85="","",IF(COUNTIFS('English Scores- Leveled papers'!$H$4:$KM$4,AI$3,'English Scores- Leveled papers'!$H87:$KM87,"&lt;&gt;")=0,"",SUMIF('English Scores- Leveled papers'!$H$4:$KM$4,AI$3,'English Scores- Leveled papers'!$H87:$KM87)))</f>
        <is>
          <t/>
        </is>
      </c>
      <c r="AJ85" s="319" t="inlineStr">
        <f aca="false">IF($B85="","",IF(COUNTIFS('English Scores- Leveled papers'!$H$4:$KM$4,AJ$3,'English Scores- Leveled papers'!$H87:$KM87,"&lt;&gt;")=0,"",SUMIF('English Scores- Leveled papers'!$H$4:$KM$4,AJ$3,'English Scores- Leveled papers'!$H87:$KM87)))</f>
        <is>
          <t/>
        </is>
      </c>
      <c r="AK85" s="319" t="inlineStr">
        <f aca="false">IF($B85="","",IF(COUNTIFS('English Scores- Leveled papers'!$H$4:$KM$4,AK$3,'English Scores- Leveled papers'!$H87:$KM87,"&lt;&gt;")=0,"",SUMIF('English Scores- Leveled papers'!$H$4:$KM$4,AK$3,'English Scores- Leveled papers'!$H87:$KM87)))</f>
        <is>
          <t/>
        </is>
      </c>
      <c r="AL85" s="319" t="inlineStr">
        <f aca="false">IF($B85="","",IF(COUNTIFS('English Scores- Leveled papers'!$H$4:$KM$4,AL$3,'English Scores- Leveled papers'!$H87:$KM87,"&lt;&gt;")=0,"",SUMIF('English Scores- Leveled papers'!$H$4:$KM$4,AL$3,'English Scores- Leveled papers'!$H87:$KM87)))</f>
        <is>
          <t/>
        </is>
      </c>
      <c r="AM85" s="319" t="inlineStr">
        <f aca="false">IF($B85="","",IF(COUNTIFS('English Scores- Leveled papers'!$H$4:$KM$4,AM$3,'English Scores- Leveled papers'!$H87:$KM87,"&lt;&gt;")=0,"",SUMIF('English Scores- Leveled papers'!$H$4:$KM$4,AM$3,'English Scores- Leveled papers'!$H87:$KM87)))</f>
        <is>
          <t/>
        </is>
      </c>
      <c r="AN85" s="319" t="inlineStr">
        <f aca="false">IF($B85="","",IF(COUNTIFS('English Scores- Leveled papers'!$H$4:$KM$4,AN$3,'English Scores- Leveled papers'!$H87:$KM87,"&lt;&gt;")=0,"",SUMIF('English Scores- Leveled papers'!$H$4:$KM$4,AN$3,'English Scores- Leveled papers'!$H87:$KM87)))</f>
        <is>
          <t/>
        </is>
      </c>
      <c r="AO85" s="319" t="inlineStr">
        <f aca="false">IF($B85="","",IF(COUNTIFS('English Scores- Leveled papers'!$H$4:$KM$4,AO$3,'English Scores- Leveled papers'!$H87:$KM87,"&lt;&gt;")=0,"",SUMIF('English Scores- Leveled papers'!$H$4:$KM$4,AO$3,'English Scores- Leveled papers'!$H87:$KM87)))</f>
        <is>
          <t/>
        </is>
      </c>
      <c r="AP85" s="319" t="inlineStr">
        <f aca="false">IF($B85="","",IF(COUNTIFS('English Scores- Leveled papers'!$H$4:$KM$4,AP$3,'English Scores- Leveled papers'!$H87:$KM87,"&lt;&gt;")=0,"",SUMIF('English Scores- Leveled papers'!$H$4:$KM$4,AP$3,'English Scores- Leveled papers'!$H87:$KM87)))</f>
        <is>
          <t/>
        </is>
      </c>
      <c r="AQ85" s="319" t="inlineStr">
        <f aca="false">IF($B85="","",IF(COUNTIFS('English Scores- Leveled papers'!$H$4:$KM$4,AQ$3,'English Scores- Leveled papers'!$H87:$KM87,"&lt;&gt;")=0,"",SUMIF('English Scores- Leveled papers'!$H$4:$KM$4,AQ$3,'English Scores- Leveled papers'!$H87:$KM87)))</f>
        <is>
          <t/>
        </is>
      </c>
      <c r="AR85" s="319" t="inlineStr">
        <f aca="false">IF($B85="","",IF(COUNTIFS('English Scores- Leveled papers'!$H$4:$KM$4,AR$3,'English Scores- Leveled papers'!$H87:$KM87,"&lt;&gt;")=0,"",SUMIF('English Scores- Leveled papers'!$H$4:$KM$4,AR$3,'English Scores- Leveled papers'!$H87:$KM87)))</f>
        <is>
          <t/>
        </is>
      </c>
      <c r="AS85" s="319" t="inlineStr">
        <f aca="false">IF($B85="","",IF(COUNTIFS('English Scores- Leveled papers'!$H$4:$KM$4,AS$3,'English Scores- Leveled papers'!$H87:$KM87,"&lt;&gt;")=0,"",SUMIF('English Scores- Leveled papers'!$H$4:$KM$4,AS$3,'English Scores- Leveled papers'!$H87:$KM87)))</f>
        <is>
          <t/>
        </is>
      </c>
      <c r="AT85" s="319" t="inlineStr">
        <f aca="false">IF($B85="","",IF(COUNTIFS('English Scores- Leveled papers'!$H$4:$KM$4,AT$3,'English Scores- Leveled papers'!$H87:$KM87,"&lt;&gt;")=0,"",SUMIF('English Scores- Leveled papers'!$H$4:$KM$4,AT$3,'English Scores- Leveled papers'!$H87:$KM87)))</f>
        <is>
          <t/>
        </is>
      </c>
      <c r="AU85" s="319" t="inlineStr">
        <f aca="false">IF($B85="","",IF(COUNTIFS('English Scores- Leveled papers'!$H$4:$KM$4,AU$3,'English Scores- Leveled papers'!$H87:$KM87,"&lt;&gt;")=0,"",SUMIF('English Scores- Leveled papers'!$H$4:$KM$4,AU$3,'English Scores- Leveled papers'!$H87:$KM87)))</f>
        <is>
          <t/>
        </is>
      </c>
      <c r="AV85" s="319" t="inlineStr">
        <f aca="false">IF($B85="","",IF(COUNTIFS('English Scores- Leveled papers'!$H$4:$KM$4,AV$3,'English Scores- Leveled papers'!$H87:$KM87,"&lt;&gt;")=0,"",SUMIF('English Scores- Leveled papers'!$H$4:$KM$4,AV$3,'English Scores- Leveled papers'!$H87:$KM87)))</f>
        <is>
          <t/>
        </is>
      </c>
      <c r="AW85" s="319" t="inlineStr">
        <f aca="false">IF($B85="","",IF(COUNTIFS('English Scores- Leveled papers'!$H$4:$KM$4,AW$3,'English Scores- Leveled papers'!$H87:$KM87,"&lt;&gt;")=0,"",SUMIF('English Scores- Leveled papers'!$H$4:$KM$4,AW$3,'English Scores- Leveled papers'!$H87:$KM87)))</f>
        <is>
          <t/>
        </is>
      </c>
      <c r="AX85" s="319" t="inlineStr">
        <f aca="false">IF($B85="","",IF(COUNTIFS('English Scores- Leveled papers'!$H$4:$KM$4,AX$3,'English Scores- Leveled papers'!$H87:$KM87,"&lt;&gt;")=0,"",SUMIF('English Scores- Leveled papers'!$H$4:$KM$4,AX$3,'English Scores- Leveled papers'!$H87:$KM87)))</f>
        <is>
          <t/>
        </is>
      </c>
      <c r="AY85" s="319" t="inlineStr">
        <f aca="false">IF($B85="","",IF(COUNTIFS('English Scores- Leveled papers'!$H$4:$KM$4,AY$3,'English Scores- Leveled papers'!$H87:$KM87,"&lt;&gt;")=0,"",SUMIF('English Scores- Leveled papers'!$H$4:$KM$4,AY$3,'English Scores- Leveled papers'!$H87:$KM87)))</f>
        <is>
          <t/>
        </is>
      </c>
      <c r="AZ85" s="319" t="inlineStr">
        <f aca="false">IF($B85="","",IF(COUNTIFS('English Scores- Leveled papers'!$H$4:$KM$4,AZ$3,'English Scores- Leveled papers'!$H87:$KM87,"&lt;&gt;")=0,"",SUMIF('English Scores- Leveled papers'!$H$4:$KM$4,AZ$3,'English Scores- Leveled papers'!$H87:$KM87)))</f>
        <is>
          <t/>
        </is>
      </c>
      <c r="BA85" s="319" t="inlineStr">
        <f aca="false">IF($B85="","",IF(COUNTIFS('English Scores- Leveled papers'!$H$4:$KM$4,BA$3,'English Scores- Leveled papers'!$H87:$KM87,"&lt;&gt;")=0,"",SUMIF('English Scores- Leveled papers'!$H$4:$KM$4,BA$3,'English Scores- Leveled papers'!$H87:$KM87)))</f>
        <is>
          <t/>
        </is>
      </c>
      <c r="BB85" s="319" t="inlineStr">
        <f aca="false">IF($B85="","",IF(COUNTIFS('English Scores- Leveled papers'!$H$4:$KM$4,BB$3,'English Scores- Leveled papers'!$H87:$KM87,"&lt;&gt;")=0,"",SUMIF('English Scores- Leveled papers'!$H$4:$KM$4,BB$3,'English Scores- Leveled papers'!$H87:$KM87)))</f>
        <is>
          <t/>
        </is>
      </c>
      <c r="BC85" s="319" t="inlineStr">
        <f aca="false">IF($B85="","",IF(COUNTIFS('English Scores- Leveled papers'!$H$4:$KM$4,BC$3,'English Scores- Leveled papers'!$H87:$KM87,"&lt;&gt;")=0,"",SUMIF('English Scores- Leveled papers'!$H$4:$KM$4,BC$3,'English Scores- Leveled papers'!$H87:$KM87)))</f>
        <is>
          <t/>
        </is>
      </c>
      <c r="BD85" s="319" t="inlineStr">
        <f aca="false">IF($B85="","",IF(COUNTIFS('English Scores- Leveled papers'!$H$4:$KM$4,BD$3,'English Scores- Leveled papers'!$H87:$KM87,"&lt;&gt;")=0,"",SUMIF('English Scores- Leveled papers'!$H$4:$KM$4,BD$3,'English Scores- Leveled papers'!$H87:$KM87)))</f>
        <is>
          <t/>
        </is>
      </c>
      <c r="BE85" s="319" t="inlineStr">
        <f aca="false">IF($B85="","",IF(COUNTIFS('English Scores- Leveled papers'!$H$4:$KM$4,BE$3,'English Scores- Leveled papers'!$H87:$KM87,"&lt;&gt;")=0,"",SUMIF('English Scores- Leveled papers'!$H$4:$KM$4,BE$3,'English Scores- Leveled papers'!$H87:$KM87)))</f>
        <is>
          <t/>
        </is>
      </c>
      <c r="BF85" s="319" t="inlineStr">
        <f aca="false">IF($B85="","",IF(COUNTIFS('English Scores- Leveled papers'!$H$4:$KM$4,BF$3,'English Scores- Leveled papers'!$H87:$KM87,"&lt;&gt;")=0,"",SUMIF('English Scores- Leveled papers'!$H$4:$KM$4,BF$3,'English Scores- Leveled papers'!$H87:$KM87)))</f>
        <is>
          <t/>
        </is>
      </c>
      <c r="BG85" s="319" t="inlineStr">
        <f aca="false">IF($B85="","",IF(COUNTIFS('English Scores- Leveled papers'!$H$4:$KM$4,BG$3,'English Scores- Leveled papers'!$H87:$KM87,"&lt;&gt;")=0,"",SUMIF('English Scores- Leveled papers'!$H$4:$KM$4,BG$3,'English Scores- Leveled papers'!$H87:$KM87)))</f>
        <is>
          <t/>
        </is>
      </c>
      <c r="BH85" s="319" t="inlineStr">
        <f aca="false">IF($B85="","",IF(COUNTIFS('English Scores- Leveled papers'!$H$4:$KM$4,BH$3,'English Scores- Leveled papers'!$H87:$KM87,"&lt;&gt;")=0,"",SUMIF('English Scores- Leveled papers'!$H$4:$KM$4,BH$3,'English Scores- Leveled papers'!$H87:$KM87)))</f>
        <is>
          <t/>
        </is>
      </c>
      <c r="BI85" s="319" t="inlineStr">
        <f aca="false">IF($B85="","",IF(COUNTIFS('English Scores- Leveled papers'!$H$4:$KM$4,BI$3,'English Scores- Leveled papers'!$H87:$KM87,"&lt;&gt;")=0,"",SUMIF('English Scores- Leveled papers'!$H$4:$KM$4,BI$3,'English Scores- Leveled papers'!$H87:$KM87)))</f>
        <is>
          <t/>
        </is>
      </c>
      <c r="BJ85" s="319" t="inlineStr">
        <f aca="false">IF($B85="","",IF(COUNTIFS('English Scores- Leveled papers'!$H$4:$KM$4,BJ$3,'English Scores- Leveled papers'!$H87:$KM87,"&lt;&gt;")=0,"",SUMIF('English Scores- Leveled papers'!$H$4:$KM$4,BJ$3,'English Scores- Leveled papers'!$H87:$KM87)))</f>
        <is>
          <t/>
        </is>
      </c>
      <c r="BK85" s="319" t="inlineStr">
        <f aca="false">IF($B85="","",IF(COUNTIFS('English Scores- Leveled papers'!$H$4:$KM$4,BK$3,'English Scores- Leveled papers'!$H87:$KM87,"&lt;&gt;")=0,"",SUMIF('English Scores- Leveled papers'!$H$4:$KM$4,BK$3,'English Scores- Leveled papers'!$H87:$KM87)))</f>
        <is>
          <t/>
        </is>
      </c>
      <c r="BL85" s="319" t="inlineStr">
        <f aca="false">IF($B85="","",IF(COUNTIFS('English Scores- Leveled papers'!$H$4:$KM$4,BL$3,'English Scores- Leveled papers'!$H87:$KM87,"&lt;&gt;")=0,"",SUMIF('English Scores- Leveled papers'!$H$4:$KM$4,BL$3,'English Scores- Leveled papers'!$H87:$KM87)))</f>
        <is>
          <t/>
        </is>
      </c>
      <c r="BM85" s="319" t="inlineStr">
        <f aca="false">IF($B85="","",IF(COUNTIFS('English Scores- Leveled papers'!$H$4:$KM$4,BM$3,'English Scores- Leveled papers'!$H87:$KM87,"&lt;&gt;")=0,"",SUMIF('English Scores- Leveled papers'!$H$4:$KM$4,BM$3,'English Scores- Leveled papers'!$H87:$KM87)))</f>
        <is>
          <t/>
        </is>
      </c>
      <c r="BN85" s="319" t="inlineStr">
        <f aca="false">IF($B85="","",IF(COUNTIFS('English Scores- Leveled papers'!$H$4:$KM$4,BN$3,'English Scores- Leveled papers'!$H87:$KM87,"&lt;&gt;")=0,"",SUMIF('English Scores- Leveled papers'!$H$4:$KM$4,BN$3,'English Scores- Leveled papers'!$H87:$KM87)))</f>
        <is>
          <t/>
        </is>
      </c>
      <c r="BO85" s="319" t="inlineStr">
        <f aca="false">IF($B85="","",IF(COUNTIFS('English Scores- Leveled papers'!$H$4:$KM$4,BO$3,'English Scores- Leveled papers'!$H87:$KM87,"&lt;&gt;")=0,"",SUMIF('English Scores- Leveled papers'!$H$4:$KM$4,BO$3,'English Scores- Leveled papers'!$H87:$KM87)))</f>
        <is>
          <t/>
        </is>
      </c>
      <c r="BP85" s="319" t="inlineStr">
        <f aca="false">IF($B85="","",IF(COUNTIFS('English Scores- Leveled papers'!$H$4:$KM$4,BP$3,'English Scores- Leveled papers'!$H87:$KM87,"&lt;&gt;")=0,"",SUMIF('English Scores- Leveled papers'!$H$4:$KM$4,BP$3,'English Scores- Leveled papers'!$H87:$KM87)))</f>
        <is>
          <t/>
        </is>
      </c>
      <c r="BQ85" s="319" t="inlineStr">
        <f aca="false">IF($B85="","",IF(COUNTIFS('English Scores- Leveled papers'!$H$4:$KM$4,BQ$3,'English Scores- Leveled papers'!$H87:$KM87,"&lt;&gt;")=0,"",SUMIF('English Scores- Leveled papers'!$H$4:$KM$4,BQ$3,'English Scores- Leveled papers'!$H87:$KM87)))</f>
        <is>
          <t/>
        </is>
      </c>
      <c r="BR85" s="319" t="inlineStr">
        <f aca="false">IF($B85="","",IF(COUNTIFS('English Scores- Leveled papers'!$H$4:$KM$4,BR$3,'English Scores- Leveled papers'!$H87:$KM87,"&lt;&gt;")=0,"",SUMIF('English Scores- Leveled papers'!$H$4:$KM$4,BR$3,'English Scores- Leveled papers'!$H87:$KM87)))</f>
        <is>
          <t/>
        </is>
      </c>
      <c r="BS85" s="319" t="inlineStr">
        <f aca="false">IF($B85="","",IF(COUNTIFS('English Scores- Leveled papers'!$H$4:$KM$4,BS$3,'English Scores- Leveled papers'!$H87:$KM87,"&lt;&gt;")=0,"",SUMIF('English Scores- Leveled papers'!$H$4:$KM$4,BS$3,'English Scores- Leveled papers'!$H87:$KM87)))</f>
        <is>
          <t/>
        </is>
      </c>
      <c r="BT85" s="319" t="inlineStr">
        <f aca="false">IF($B85="","",IF(COUNTIFS('English Scores- Leveled papers'!$H$4:$KM$4,BT$3,'English Scores- Leveled papers'!$H87:$KM87,"&lt;&gt;")=0,"",SUMIF('English Scores- Leveled papers'!$H$4:$KM$4,BT$3,'English Scores- Leveled papers'!$H87:$KM87)))</f>
        <is>
          <t/>
        </is>
      </c>
      <c r="BU85" s="319" t="inlineStr">
        <f aca="false">IF($B85="","",IF(COUNTIFS('English Scores- Leveled papers'!$H$4:$KM$4,BU$3,'English Scores- Leveled papers'!$H87:$KM87,"&lt;&gt;")=0,"",SUMIF('English Scores- Leveled papers'!$H$4:$KM$4,BU$3,'English Scores- Leveled papers'!$H87:$KM87)))</f>
        <is>
          <t/>
        </is>
      </c>
      <c r="BV85" s="319" t="inlineStr">
        <f aca="false">IF($B85="","",IF(COUNTIFS('English Scores- Leveled papers'!$H$4:$KM$4,BV$3,'English Scores- Leveled papers'!$H87:$KM87,"&lt;&gt;")=0,"",SUMIF('English Scores- Leveled papers'!$H$4:$KM$4,BV$3,'English Scores- Leveled papers'!$H87:$KM87)))</f>
        <is>
          <t/>
        </is>
      </c>
      <c r="BW85" s="319" t="inlineStr">
        <f aca="false">IF($B85="","",IF(COUNTIFS('English Scores- Leveled papers'!$H$4:$KM$4,BW$3,'English Scores- Leveled papers'!$H87:$KM87,"&lt;&gt;")=0,"",SUMIF('English Scores- Leveled papers'!$H$4:$KM$4,BW$3,'English Scores- Leveled papers'!$H87:$KM87)))</f>
        <is>
          <t/>
        </is>
      </c>
      <c r="BX85" s="319" t="inlineStr">
        <f aca="false">IF($B85="","",IF(COUNTIFS('English Scores- Leveled papers'!$H$4:$KM$4,BX$3,'English Scores- Leveled papers'!$H87:$KM87,"&lt;&gt;")=0,"",SUMIF('English Scores- Leveled papers'!$H$4:$KM$4,BX$3,'English Scores- Leveled papers'!$H87:$KM87)))</f>
        <is>
          <t/>
        </is>
      </c>
      <c r="BY85" s="319" t="inlineStr">
        <f aca="false">IF($B85="","",IF(COUNTIFS('English Scores- Leveled papers'!$H$4:$KM$4,BY$3,'English Scores- Leveled papers'!$H87:$KM87,"&lt;&gt;")=0,"",SUMIF('English Scores- Leveled papers'!$H$4:$KM$4,BY$3,'English Scores- Leveled papers'!$H87:$KM87)))</f>
        <is>
          <t/>
        </is>
      </c>
      <c r="BZ85" s="319" t="inlineStr">
        <f aca="false">IF($B85="","",IF(COUNTIFS('English Scores- Leveled papers'!$H$4:$KM$4,BZ$3,'English Scores- Leveled papers'!$H87:$KM87,"&lt;&gt;")=0,"",SUMIF('English Scores- Leveled papers'!$H$4:$KM$4,BZ$3,'English Scores- Leveled papers'!$H87:$KM87)))</f>
        <is>
          <t/>
        </is>
      </c>
      <c r="CA85" s="319" t="inlineStr">
        <f aca="false">IF($B85="","",IF(COUNTIFS('English Scores- Leveled papers'!$H$4:$KM$4,CA$3,'English Scores- Leveled papers'!$H87:$KM87,"&lt;&gt;")=0,"",SUMIF('English Scores- Leveled papers'!$H$4:$KM$4,CA$3,'English Scores- Leveled papers'!$H87:$KM87)))</f>
        <is>
          <t/>
        </is>
      </c>
      <c r="CB85" s="319" t="inlineStr">
        <f aca="false">IF($B85="","",IF(COUNTIFS('English Scores- Leveled papers'!$H$4:$KM$4,CB$3,'English Scores- Leveled papers'!$H87:$KM87,"&lt;&gt;")=0,"",SUMIF('English Scores- Leveled papers'!$H$4:$KM$4,CB$3,'English Scores- Leveled papers'!$H87:$KM87)))</f>
        <is>
          <t/>
        </is>
      </c>
      <c r="CC85" s="319" t="inlineStr">
        <f aca="false">IF($B85="","",IF(COUNTIFS('English Scores- Leveled papers'!$H$4:$KM$4,CC$3,'English Scores- Leveled papers'!$H87:$KM87,"&lt;&gt;")=0,"",SUMIF('English Scores- Leveled papers'!$H$4:$KM$4,CC$3,'English Scores- Leveled papers'!$H87:$KM87)))</f>
        <is>
          <t/>
        </is>
      </c>
      <c r="CD85" s="319" t="inlineStr">
        <f aca="false">IF($B85="","",IF(COUNTIFS('English Scores- Leveled papers'!$H$4:$KM$4,CD$3,'English Scores- Leveled papers'!$H87:$KM87,"&lt;&gt;")=0,"",SUMIF('English Scores- Leveled papers'!$H$4:$KM$4,CD$3,'English Scores- Leveled papers'!$H87:$KM87)))</f>
        <is>
          <t/>
        </is>
      </c>
      <c r="CE85" s="319" t="inlineStr">
        <f aca="false">IF($B85="","",IF(COUNTIFS('English Scores- Leveled papers'!$H$4:$KM$4,CE$3,'English Scores- Leveled papers'!$H87:$KM87,"&lt;&gt;")=0,"",SUMIF('English Scores- Leveled papers'!$H$4:$KM$4,CE$3,'English Scores- Leveled papers'!$H87:$KM87)))</f>
        <is>
          <t/>
        </is>
      </c>
      <c r="CF85" s="319" t="inlineStr">
        <f aca="false">IF($B85="","",IF(COUNTIFS('English Scores- Leveled papers'!$H$4:$KM$4,CF$3,'English Scores- Leveled papers'!$H87:$KM87,"&lt;&gt;")=0,"",SUMIF('English Scores- Leveled papers'!$H$4:$KM$4,CF$3,'English Scores- Leveled papers'!$H87:$KM87)))</f>
        <is>
          <t/>
        </is>
      </c>
      <c r="CG85" s="319" t="inlineStr">
        <f aca="false">IF($B85="","",IF(COUNTIFS('English Scores- Leveled papers'!$H$4:$KM$4,CG$3,'English Scores- Leveled papers'!$H87:$KM87,"&lt;&gt;")=0,"",SUMIF('English Scores- Leveled papers'!$H$4:$KM$4,CG$3,'English Scores- Leveled papers'!$H87:$KM87)))</f>
        <is>
          <t/>
        </is>
      </c>
      <c r="CH85" s="319" t="inlineStr">
        <f aca="false">IF($B85="","",IF(COUNTIFS('English Scores- Leveled papers'!$H$4:$KM$4,CH$3,'English Scores- Leveled papers'!$H87:$KM87,"&lt;&gt;")=0,"",SUMIF('English Scores- Leveled papers'!$H$4:$KM$4,CH$3,'English Scores- Leveled papers'!$H87:$KM87)))</f>
        <is>
          <t/>
        </is>
      </c>
      <c r="CI85" s="319" t="inlineStr">
        <f aca="false">IF($B85="","",IF(COUNTIFS('English Scores- Leveled papers'!$H$4:$KM$4,CI$3,'English Scores- Leveled papers'!$H87:$KM87,"&lt;&gt;")=0,"",SUMIF('English Scores- Leveled papers'!$H$4:$KM$4,CI$3,'English Scores- Leveled papers'!$H87:$KM87)))</f>
        <is>
          <t/>
        </is>
      </c>
      <c r="CJ85" s="319" t="inlineStr">
        <f aca="false">IF($B85="","",IF(COUNTIFS('English Scores- Leveled papers'!$H$4:$KM$4,CJ$3,'English Scores- Leveled papers'!$H87:$KM87,"&lt;&gt;")=0,"",SUMIF('English Scores- Leveled papers'!$H$4:$KM$4,CJ$3,'English Scores- Leveled papers'!$H87:$KM87)))</f>
        <is>
          <t/>
        </is>
      </c>
      <c r="CK85" s="319" t="inlineStr">
        <f aca="false">IF($B85="","",IF(COUNTIFS('English Scores- Leveled papers'!$H$4:$KM$4,CK$3,'English Scores- Leveled papers'!$H87:$KM87,"&lt;&gt;")=0,"",SUMIF('English Scores- Leveled papers'!$H$4:$KM$4,CK$3,'English Scores- Leveled papers'!$H87:$KM87)))</f>
        <is>
          <t/>
        </is>
      </c>
      <c r="CL85" s="319" t="inlineStr">
        <f aca="false">IF($B85="","",IF(COUNTIFS('English Scores- Leveled papers'!$H$4:$KM$4,CL$3,'English Scores- Leveled papers'!$H87:$KM87,"&lt;&gt;")=0,"",SUMIF('English Scores- Leveled papers'!$H$4:$KM$4,CL$3,'English Scores- Leveled papers'!$H87:$KM87)))</f>
        <is>
          <t/>
        </is>
      </c>
      <c r="CM85" s="319" t="inlineStr">
        <f aca="false">IF($B85="","",IF(COUNTIFS('English Scores- Leveled papers'!$H$4:$KM$4,CM$3,'English Scores- Leveled papers'!$H87:$KM87,"&lt;&gt;")=0,"",SUMIF('English Scores- Leveled papers'!$H$4:$KM$4,CM$3,'English Scores- Leveled papers'!$H87:$KM87)))</f>
        <is>
          <t/>
        </is>
      </c>
      <c r="CN85" s="319" t="inlineStr">
        <f aca="false">IF($B85="","",IF(COUNTIFS('English Scores- Leveled papers'!$H$4:$KM$4,CN$3,'English Scores- Leveled papers'!$H87:$KM87,"&lt;&gt;")=0,"",SUMIF('English Scores- Leveled papers'!$H$4:$KM$4,CN$3,'English Scores- Leveled papers'!$H87:$KM87)))</f>
        <is>
          <t/>
        </is>
      </c>
      <c r="CO85" s="319" t="inlineStr">
        <f aca="false">IF($B85="","",IF(COUNTIFS('English Scores- Leveled papers'!$H$4:$KM$4,CO$3,'English Scores- Leveled papers'!$H87:$KM87,"&lt;&gt;")=0,"",SUMIF('English Scores- Leveled papers'!$H$4:$KM$4,CO$3,'English Scores- Leveled papers'!$H87:$KM87)))</f>
        <is>
          <t/>
        </is>
      </c>
      <c r="CP85" s="319" t="inlineStr">
        <f aca="false">IF($B85="","",IF(COUNTIFS('English Scores- Leveled papers'!$H$4:$KM$4,CP$3,'English Scores- Leveled papers'!$H87:$KM87,"&lt;&gt;")=0,"",SUMIF('English Scores- Leveled papers'!$H$4:$KM$4,CP$3,'English Scores- Leveled papers'!$H87:$KM87)))</f>
        <is>
          <t/>
        </is>
      </c>
      <c r="CQ85" s="319" t="inlineStr">
        <f aca="false">IF($B85="","",IF(COUNTIFS('English Scores- Leveled papers'!$H$4:$KM$4,CQ$3,'English Scores- Leveled papers'!$H87:$KM87,"&lt;&gt;")=0,"",SUMIF('English Scores- Leveled papers'!$H$4:$KM$4,CQ$3,'English Scores- Leveled papers'!$H87:$KM87)))</f>
        <is>
          <t/>
        </is>
      </c>
      <c r="CR85" s="319" t="inlineStr">
        <f aca="false">IF($B85="","",IF(COUNTIFS('English Scores- Leveled papers'!$H$4:$KM$4,CR$3,'English Scores- Leveled papers'!$H87:$KM87,"&lt;&gt;")=0,"",SUMIF('English Scores- Leveled papers'!$H$4:$KM$4,CR$3,'English Scores- Leveled papers'!$H87:$KM87)))</f>
        <is>
          <t/>
        </is>
      </c>
      <c r="CS85" s="319" t="inlineStr">
        <f aca="false">IF($B85="","",IF(COUNTIFS('English Scores- Leveled papers'!$H$4:$KM$4,CS$3,'English Scores- Leveled papers'!$H87:$KM87,"&lt;&gt;")=0,"",SUMIF('English Scores- Leveled papers'!$H$4:$KM$4,CS$3,'English Scores- Leveled papers'!$H87:$KM87)))</f>
        <is>
          <t/>
        </is>
      </c>
      <c r="CT85" s="319" t="inlineStr">
        <f aca="false">IF($B85="","",IF(COUNTIFS('English Scores- Leveled papers'!$H$4:$KM$4,CT$3,'English Scores- Leveled papers'!$H87:$KM87,"&lt;&gt;")=0,"",SUMIF('English Scores- Leveled papers'!$H$4:$KM$4,CT$3,'English Scores- Leveled papers'!$H87:$KM87)))</f>
        <is>
          <t/>
        </is>
      </c>
      <c r="CU85" s="319" t="inlineStr">
        <f aca="false">IF($B85="","",IF(COUNTIFS('English Scores- Leveled papers'!$H$4:$KM$4,CU$3,'English Scores- Leveled papers'!$H87:$KM87,"&lt;&gt;")=0,"",SUMIF('English Scores- Leveled papers'!$H$4:$KM$4,CU$3,'English Scores- Leveled papers'!$H87:$KM87)))</f>
        <is>
          <t/>
        </is>
      </c>
      <c r="CV85" s="319" t="inlineStr">
        <f aca="false">IF($B85="","",IF(COUNTIFS('English Scores- Leveled papers'!$H$4:$KM$4,CV$3,'English Scores- Leveled papers'!$H87:$KM87,"&lt;&gt;")=0,"",SUMIF('English Scores- Leveled papers'!$H$4:$KM$4,CV$3,'English Scores- Leveled papers'!$H87:$KM87)))</f>
        <is>
          <t/>
        </is>
      </c>
      <c r="CW85" s="319" t="inlineStr">
        <f aca="false">IF($B85="","",IF(COUNTIFS('English Scores- Leveled papers'!$H$4:$KM$4,CW$3,'English Scores- Leveled papers'!$H87:$KM87,"&lt;&gt;")=0,"",SUMIF('English Scores- Leveled papers'!$H$4:$KM$4,CW$3,'English Scores- Leveled papers'!$H87:$KM87)))</f>
        <is>
          <t/>
        </is>
      </c>
      <c r="CX85" s="319" t="inlineStr">
        <f aca="false">IF($B85="","",IF(COUNTIFS('English Scores- Leveled papers'!$H$4:$KM$4,CX$3,'English Scores- Leveled papers'!$H87:$KM87,"&lt;&gt;")=0,"",SUMIF('English Scores- Leveled papers'!$H$4:$KM$4,CX$3,'English Scores- Leveled papers'!$H87:$KM87)))</f>
        <is>
          <t/>
        </is>
      </c>
      <c r="CY85" s="319" t="inlineStr">
        <f aca="false">IF($B85="","",IF(COUNTIFS('English Scores- Leveled papers'!$H$4:$KM$4,CY$3,'English Scores- Leveled papers'!$H87:$KM87,"&lt;&gt;")=0,"",SUMIF('English Scores- Leveled papers'!$H$4:$KM$4,CY$3,'English Scores- Leveled papers'!$H87:$KM87)))</f>
        <is>
          <t/>
        </is>
      </c>
      <c r="CZ85" s="319" t="inlineStr">
        <f aca="false">IF($B85="","",IF(COUNTIFS('English Scores- Leveled papers'!$H$4:$KM$4,CZ$3,'English Scores- Leveled papers'!$H87:$KM87,"&lt;&gt;")=0,"",SUMIF('English Scores- Leveled papers'!$H$4:$KM$4,CZ$3,'English Scores- Leveled papers'!$H87:$KM87)))</f>
        <is>
          <t/>
        </is>
      </c>
      <c r="DA85" s="319" t="inlineStr">
        <f aca="false">IF($B85="","",IF(COUNTIFS('English Scores- Leveled papers'!$H$4:$KM$4,DA$3,'English Scores- Leveled papers'!$H87:$KM87,"&lt;&gt;")=0,"",SUMIF('English Scores- Leveled papers'!$H$4:$KM$4,DA$3,'English Scores- Leveled papers'!$H87:$KM87)))</f>
        <is>
          <t/>
        </is>
      </c>
      <c r="DB85" s="319" t="inlineStr">
        <f aca="false">IF($B85="","",IF(COUNTIFS('English Scores- Leveled papers'!$H$4:$KM$4,DB$3,'English Scores- Leveled papers'!$H87:$KM87,"&lt;&gt;")=0,"",SUMIF('English Scores- Leveled papers'!$H$4:$KM$4,DB$3,'English Scores- Leveled papers'!$H87:$KM87)))</f>
        <is>
          <t/>
        </is>
      </c>
      <c r="DC85" s="319" t="inlineStr">
        <f aca="false">IF($B85="","",IF(COUNTIFS('English Scores- Leveled papers'!$H$4:$KM$4,DC$3,'English Scores- Leveled papers'!$H87:$KM87,"&lt;&gt;")=0,"",SUMIF('English Scores- Leveled papers'!$H$4:$KM$4,DC$3,'English Scores- Leveled papers'!$H87:$KM87)))</f>
        <is>
          <t/>
        </is>
      </c>
      <c r="DD85" s="319" t="inlineStr">
        <f aca="false">IF($B85="","",IF(COUNTIFS('English Scores- Leveled papers'!$H$4:$KM$4,DD$3,'English Scores- Leveled papers'!$H87:$KM87,"&lt;&gt;")=0,"",SUMIF('English Scores- Leveled papers'!$H$4:$KM$4,DD$3,'English Scores- Leveled papers'!$H87:$KM87)))</f>
        <is>
          <t/>
        </is>
      </c>
      <c r="DE85" s="319" t="inlineStr">
        <f aca="false">IF($B85="","",IF(COUNTIFS('English Scores- Leveled papers'!$H$4:$KM$4,DE$3,'English Scores- Leveled papers'!$H87:$KM87,"&lt;&gt;")=0,"",SUMIF('English Scores- Leveled papers'!$H$4:$KM$4,DE$3,'English Scores- Leveled papers'!$H87:$KM87)))</f>
        <is>
          <t/>
        </is>
      </c>
      <c r="DF85" s="319" t="inlineStr">
        <f aca="false">IF($B85="","",IF(COUNTIFS('English Scores- Leveled papers'!$H$4:$KM$4,DF$3,'English Scores- Leveled papers'!$H87:$KM87,"&lt;&gt;")=0,"",SUMIF('English Scores- Leveled papers'!$H$4:$KM$4,DF$3,'English Scores- Leveled papers'!$H87:$KM87)))</f>
        <is>
          <t/>
        </is>
      </c>
      <c r="DG85" s="319" t="inlineStr">
        <f aca="false">IF($B85="","",IF(COUNTIFS('English Scores- Leveled papers'!$H$4:$KM$4,DG$3,'English Scores- Leveled papers'!$H87:$KM87,"&lt;&gt;")=0,"",SUMIF('English Scores- Leveled papers'!$H$4:$KM$4,DG$3,'English Scores- Leveled papers'!$H87:$KM87)))</f>
        <is>
          <t/>
        </is>
      </c>
      <c r="DH85" s="319" t="inlineStr">
        <f aca="false">IF($B85="","",IF(COUNTIFS('English Scores- Leveled papers'!$H$4:$KM$4,DH$3,'English Scores- Leveled papers'!$H87:$KM87,"&lt;&gt;")=0,"",SUMIF('English Scores- Leveled papers'!$H$4:$KM$4,DH$3,'English Scores- Leveled papers'!$H87:$KM87)))</f>
        <is>
          <t/>
        </is>
      </c>
      <c r="DI85" s="319" t="inlineStr">
        <f aca="false">IF($B85="","",IF(COUNTIFS('English Scores- Leveled papers'!$H$4:$KM$4,DI$3,'English Scores- Leveled papers'!$H87:$KM87,"&lt;&gt;")=0,"",SUMIF('English Scores- Leveled papers'!$H$4:$KM$4,DI$3,'English Scores- Leveled papers'!$H87:$KM87)))</f>
        <is>
          <t/>
        </is>
      </c>
      <c r="DJ85" s="319" t="inlineStr">
        <f aca="false">IF($B85="","",IF(COUNTIFS('English Scores- Leveled papers'!$H$4:$KM$4,DJ$3,'English Scores- Leveled papers'!$H87:$KM87,"&lt;&gt;")=0,"",SUMIF('English Scores- Leveled papers'!$H$4:$KM$4,DJ$3,'English Scores- Leveled papers'!$H87:$KM87)))</f>
        <is>
          <t/>
        </is>
      </c>
      <c r="DK85" s="319" t="inlineStr">
        <f aca="false">IF($B85="","",IF(COUNTIFS('English Scores- Leveled papers'!$H$4:$KM$4,DK$3,'English Scores- Leveled papers'!$H87:$KM87,"&lt;&gt;")=0,"",SUMIF('English Scores- Leveled papers'!$H$4:$KM$4,DK$3,'English Scores- Leveled papers'!$H87:$KM87)))</f>
        <is>
          <t/>
        </is>
      </c>
      <c r="DL85" s="319" t="inlineStr">
        <f aca="false">IF($B85="","",IF(COUNTIFS('English Scores- Leveled papers'!$H$4:$KM$4,DL$3,'English Scores- Leveled papers'!$H87:$KM87,"&lt;&gt;")=0,"",SUMIF('English Scores- Leveled papers'!$H$4:$KM$4,DL$3,'English Scores- Leveled papers'!$H87:$KM87)))</f>
        <is>
          <t/>
        </is>
      </c>
      <c r="DM85" s="319" t="inlineStr">
        <f aca="false">IF($B85="","",IF(COUNTIFS('English Scores- Leveled papers'!$H$4:$KM$4,DM$3,'English Scores- Leveled papers'!$H87:$KM87,"&lt;&gt;")=0,"",SUMIF('English Scores- Leveled papers'!$H$4:$KM$4,DM$3,'English Scores- Leveled papers'!$H87:$KM87)))</f>
        <is>
          <t/>
        </is>
      </c>
      <c r="DN85" s="319" t="inlineStr">
        <f aca="false">IF($B85="","",IF(COUNTIFS('English Scores- Leveled papers'!$H$4:$KM$4,DN$3,'English Scores- Leveled papers'!$H87:$KM87,"&lt;&gt;")=0,"",SUMIF('English Scores- Leveled papers'!$H$4:$KM$4,DN$3,'English Scores- Leveled papers'!$H87:$KM87)))</f>
        <is>
          <t/>
        </is>
      </c>
      <c r="DO85" s="319" t="inlineStr">
        <f aca="false">IF($B85="","",IF(COUNTIFS('English Scores- Leveled papers'!$H$4:$KM$4,DO$3,'English Scores- Leveled papers'!$H87:$KM87,"&lt;&gt;")=0,"",SUMIF('English Scores- Leveled papers'!$H$4:$KM$4,DO$3,'English Scores- Leveled papers'!$H87:$KM87)))</f>
        <is>
          <t/>
        </is>
      </c>
      <c r="DP85" s="319" t="inlineStr">
        <f aca="false">IF($B85="","",IF(COUNTIFS('English Scores- Leveled papers'!$H$4:$KM$4,DP$3,'English Scores- Leveled papers'!$H87:$KM87,"&lt;&gt;")=0,"",SUMIF('English Scores- Leveled papers'!$H$4:$KM$4,DP$3,'English Scores- Leveled papers'!$H87:$KM87)))</f>
        <is>
          <t/>
        </is>
      </c>
      <c r="DQ85" s="320" t="inlineStr">
        <f aca="false">IF($B85="","",IF(COUNTIFS('English Scores- Leveled papers'!$H$4:$KM$4,DQ$3,'English Scores- Leveled papers'!$H87:$KM87,"&lt;&gt;")=0,"",SUMIF('English Scores- Leveled papers'!$H$4:$KM$4,DQ$3,'English Scores- Leveled papers'!$H87:$KM87)))</f>
        <is>
          <t/>
        </is>
      </c>
      <c r="DR85" s="321" t="inlineStr">
        <f aca="false">IF('Cover Sheet'!$AC$6="6th", 'Eng GLA 6th, 7th, 8th'!D88, "")</f>
        <is>
          <t/>
        </is>
      </c>
      <c r="DU85" s="319" t="inlineStr">
        <f aca="false">IF($B85="","",IF(COUNTIFS('Eng GLA 6th, 7th, 8th'!$E$4:$DV$4,DU$3,'Eng GLA 6th, 7th, 8th'!$E88:$DV88,"&lt;&gt;")=0,"",SUMIF('Eng GLA 6th, 7th, 8th'!$E$4:$DV$4,DU$3,'Eng GLA 6th, 7th, 8th'!$E88:$DV88)))</f>
        <is>
          <t/>
        </is>
      </c>
      <c r="DV85" s="319" t="inlineStr">
        <f aca="false">IF($B85="","",IF(COUNTIFS('Eng GLA 6th, 7th, 8th'!$E$4:$DV$4,DV$3,'Eng GLA 6th, 7th, 8th'!$E88:$DV88,"&lt;&gt;")=0,"",SUMIF('Eng GLA 6th, 7th, 8th'!$E$4:$DV$4,DV$3,'Eng GLA 6th, 7th, 8th'!$E88:$DV88)))</f>
        <is>
          <t/>
        </is>
      </c>
      <c r="DW85" s="319" t="inlineStr">
        <f aca="false">IF($B85="","",IF(COUNTIFS('Eng GLA 6th, 7th, 8th'!$E$4:$DV$4,DW$3,'Eng GLA 6th, 7th, 8th'!$E88:$DV88,"&lt;&gt;")=0,"",SUMIF('Eng GLA 6th, 7th, 8th'!$E$4:$DV$4,DW$3,'Eng GLA 6th, 7th, 8th'!$E88:$DV88)))</f>
        <is>
          <t/>
        </is>
      </c>
      <c r="DX85" s="319" t="inlineStr">
        <f aca="false">IF($B85="","",IF(COUNTIFS('Eng GLA 6th, 7th, 8th'!$E$4:$DV$4,DX$3,'Eng GLA 6th, 7th, 8th'!$E88:$DV88,"&lt;&gt;")=0,"",SUMIF('Eng GLA 6th, 7th, 8th'!$E$4:$DV$4,DX$3,'Eng GLA 6th, 7th, 8th'!$E88:$DV88)))</f>
        <is>
          <t/>
        </is>
      </c>
      <c r="DY85" s="319" t="inlineStr">
        <f aca="false">IF($B85="","",IF(COUNTIFS('Eng GLA 6th, 7th, 8th'!$E$4:$DV$4,DY$3,'Eng GLA 6th, 7th, 8th'!$E88:$DV88,"&lt;&gt;")=0,"",SUMIF('Eng GLA 6th, 7th, 8th'!$E$4:$DV$4,DY$3,'Eng GLA 6th, 7th, 8th'!$E88:$DV88)))</f>
        <is>
          <t/>
        </is>
      </c>
      <c r="DZ85" s="319" t="inlineStr">
        <f aca="false">IF($B85="","",IF(COUNTIFS('Eng GLA 6th, 7th, 8th'!$E$4:$DV$4,DZ$3,'Eng GLA 6th, 7th, 8th'!$E88:$DV88,"&lt;&gt;")=0,"",SUMIF('Eng GLA 6th, 7th, 8th'!$E$4:$DV$4,DZ$3,'Eng GLA 6th, 7th, 8th'!$E88:$DV88)))</f>
        <is>
          <t/>
        </is>
      </c>
      <c r="EA85" s="319" t="inlineStr">
        <f aca="false">IF($B85="","",IF(COUNTIFS('Eng GLA 6th, 7th, 8th'!$E$4:$DV$4,EA$3,'Eng GLA 6th, 7th, 8th'!$E88:$DV88,"&lt;&gt;")=0,"",SUMIF('Eng GLA 6th, 7th, 8th'!$E$4:$DV$4,EA$3,'Eng GLA 6th, 7th, 8th'!$E88:$DV88)))</f>
        <is>
          <t/>
        </is>
      </c>
      <c r="EB85" s="319" t="inlineStr">
        <f aca="false">IF($B85="","",IF(COUNTIFS('Eng GLA 6th, 7th, 8th'!$E$4:$DV$4,EB$3,'Eng GLA 6th, 7th, 8th'!$E88:$DV88,"&lt;&gt;")=0,"",SUMIF('Eng GLA 6th, 7th, 8th'!$E$4:$DV$4,EB$3,'Eng GLA 6th, 7th, 8th'!$E88:$DV88)))</f>
        <is>
          <t/>
        </is>
      </c>
      <c r="EC85" s="319" t="inlineStr">
        <f aca="false">IF($B85="","",IF(COUNTIFS('Eng GLA 6th, 7th, 8th'!$E$4:$DV$4,EC$3,'Eng GLA 6th, 7th, 8th'!$E88:$DV88,"&lt;&gt;")=0,"",SUMIF('Eng GLA 6th, 7th, 8th'!$E$4:$DV$4,EC$3,'Eng GLA 6th, 7th, 8th'!$E88:$DV88)))</f>
        <is>
          <t/>
        </is>
      </c>
      <c r="ED85" s="319" t="inlineStr">
        <f aca="false">IF($B85="","",IF(COUNTIFS('Eng GLA 6th, 7th, 8th'!$E$4:$DV$4,ED$3,'Eng GLA 6th, 7th, 8th'!$E88:$DV88,"&lt;&gt;")=0,"",SUMIF('Eng GLA 6th, 7th, 8th'!$E$4:$DV$4,ED$3,'Eng GLA 6th, 7th, 8th'!$E88:$DV88)))</f>
        <is>
          <t/>
        </is>
      </c>
      <c r="EE85" s="319" t="inlineStr">
        <f aca="false">IF($B85="","",IF(COUNTIFS('Eng GLA 6th, 7th, 8th'!$E$4:$DV$4,EE$3,'Eng GLA 6th, 7th, 8th'!$E88:$DV88,"&lt;&gt;")=0,"",SUMIF('Eng GLA 6th, 7th, 8th'!$E$4:$DV$4,EE$3,'Eng GLA 6th, 7th, 8th'!$E88:$DV88)))</f>
        <is>
          <t/>
        </is>
      </c>
      <c r="EF85" s="319" t="inlineStr">
        <f aca="false">IF($B85="","",IF(COUNTIFS('Eng GLA 6th, 7th, 8th'!$E$4:$DV$4,EF$3,'Eng GLA 6th, 7th, 8th'!$E88:$DV88,"&lt;&gt;")=0,"",SUMIF('Eng GLA 6th, 7th, 8th'!$E$4:$DV$4,EF$3,'Eng GLA 6th, 7th, 8th'!$E88:$DV88)))</f>
        <is>
          <t/>
        </is>
      </c>
      <c r="EG85" s="319" t="inlineStr">
        <f aca="false">IF($B85="","",IF(COUNTIFS('Eng GLA 6th, 7th, 8th'!$E$4:$DV$4,EG$3,'Eng GLA 6th, 7th, 8th'!$E88:$DV88,"&lt;&gt;")=0,"",SUMIF('Eng GLA 6th, 7th, 8th'!$E$4:$DV$4,EG$3,'Eng GLA 6th, 7th, 8th'!$E88:$DV88)))</f>
        <is>
          <t/>
        </is>
      </c>
      <c r="EH85" s="319" t="inlineStr">
        <f aca="false">IF($B85="","",IF(COUNTIFS('Eng GLA 6th, 7th, 8th'!$E$4:$DV$4,EH$3,'Eng GLA 6th, 7th, 8th'!$E88:$DV88,"&lt;&gt;")=0,"",SUMIF('Eng GLA 6th, 7th, 8th'!$E$4:$DV$4,EH$3,'Eng GLA 6th, 7th, 8th'!$E88:$DV88)))</f>
        <is>
          <t/>
        </is>
      </c>
      <c r="EI85" s="319" t="inlineStr">
        <f aca="false">IF($B85="","",IF(COUNTIFS('Eng GLA 6th, 7th, 8th'!$E$4:$DV$4,EI$3,'Eng GLA 6th, 7th, 8th'!$E88:$DV88,"&lt;&gt;")=0,"",SUMIF('Eng GLA 6th, 7th, 8th'!$E$4:$DV$4,EI$3,'Eng GLA 6th, 7th, 8th'!$E88:$DV88)))</f>
        <is>
          <t/>
        </is>
      </c>
      <c r="EJ85" s="322" t="inlineStr">
        <f aca="false">IF('Cover Sheet'!$AC$6="7th", 'Eng GLA 6th, 7th, 8th'!AQ88, "")</f>
        <is>
          <t/>
        </is>
      </c>
      <c r="EK85" s="319" t="inlineStr">
        <f aca="false">IF($B85="","",IF(COUNTIFS('Eng GLA 6th, 7th, 8th'!$E$4:$DV$4,EK$3,'Eng GLA 6th, 7th, 8th'!$E88:$DV88,"&lt;&gt;")=0,"",SUMIF('Eng GLA 6th, 7th, 8th'!$E$4:$DV$4,EK$3,'Eng GLA 6th, 7th, 8th'!$E88:$DV88)))</f>
        <is>
          <t/>
        </is>
      </c>
      <c r="EL85" s="319" t="inlineStr">
        <f aca="false">IF($B85="","",IF(COUNTIFS('Eng GLA 6th, 7th, 8th'!$E$4:$DV$4,EL$3,'Eng GLA 6th, 7th, 8th'!$E88:$DV88,"&lt;&gt;")=0,"",SUMIF('Eng GLA 6th, 7th, 8th'!$E$4:$DV$4,EL$3,'Eng GLA 6th, 7th, 8th'!$E88:$DV88)))</f>
        <is>
          <t/>
        </is>
      </c>
      <c r="EM85" s="319" t="inlineStr">
        <f aca="false">IF($B85="","",IF(COUNTIFS('Eng GLA 6th, 7th, 8th'!$E$4:$DV$4,EM$3,'Eng GLA 6th, 7th, 8th'!$E88:$DV88,"&lt;&gt;")=0,"",SUMIF('Eng GLA 6th, 7th, 8th'!$E$4:$DV$4,EM$3,'Eng GLA 6th, 7th, 8th'!$E88:$DV88)))</f>
        <is>
          <t/>
        </is>
      </c>
      <c r="EN85" s="319" t="inlineStr">
        <f aca="false">IF($B85="","",IF(COUNTIFS('Eng GLA 6th, 7th, 8th'!$E$4:$DV$4,EN$3,'Eng GLA 6th, 7th, 8th'!$E88:$DV88,"&lt;&gt;")=0,"",SUMIF('Eng GLA 6th, 7th, 8th'!$E$4:$DV$4,EN$3,'Eng GLA 6th, 7th, 8th'!$E88:$DV88)))</f>
        <is>
          <t/>
        </is>
      </c>
      <c r="EO85" s="319" t="inlineStr">
        <f aca="false">IF($B85="","",IF(COUNTIFS('Eng GLA 6th, 7th, 8th'!$E$4:$DV$4,EO$3,'Eng GLA 6th, 7th, 8th'!$E88:$DV88,"&lt;&gt;")=0,"",SUMIF('Eng GLA 6th, 7th, 8th'!$E$4:$DV$4,EO$3,'Eng GLA 6th, 7th, 8th'!$E88:$DV88)))</f>
        <is>
          <t/>
        </is>
      </c>
      <c r="EP85" s="319" t="inlineStr">
        <f aca="false">IF($B85="","",IF(COUNTIFS('Eng GLA 6th, 7th, 8th'!$E$4:$DV$4,EP$3,'Eng GLA 6th, 7th, 8th'!$E88:$DV88,"&lt;&gt;")=0,"",SUMIF('Eng GLA 6th, 7th, 8th'!$E$4:$DV$4,EP$3,'Eng GLA 6th, 7th, 8th'!$E88:$DV88)))</f>
        <is>
          <t/>
        </is>
      </c>
      <c r="EQ85" s="319" t="inlineStr">
        <f aca="false">IF($B85="","",IF(COUNTIFS('Eng GLA 6th, 7th, 8th'!$E$4:$DV$4,EQ$3,'Eng GLA 6th, 7th, 8th'!$E88:$DV88,"&lt;&gt;")=0,"",SUMIF('Eng GLA 6th, 7th, 8th'!$E$4:$DV$4,EQ$3,'Eng GLA 6th, 7th, 8th'!$E88:$DV88)))</f>
        <is>
          <t/>
        </is>
      </c>
      <c r="ER85" s="319" t="inlineStr">
        <f aca="false">IF($B85="","",IF(COUNTIFS('Eng GLA 6th, 7th, 8th'!$E$4:$DV$4,ER$3,'Eng GLA 6th, 7th, 8th'!$E88:$DV88,"&lt;&gt;")=0,"",SUMIF('Eng GLA 6th, 7th, 8th'!$E$4:$DV$4,ER$3,'Eng GLA 6th, 7th, 8th'!$E88:$DV88)))</f>
        <is>
          <t/>
        </is>
      </c>
      <c r="ES85" s="319" t="inlineStr">
        <f aca="false">IF($B85="","",IF(COUNTIFS('Eng GLA 6th, 7th, 8th'!$E$4:$DV$4,ES$3,'Eng GLA 6th, 7th, 8th'!$E88:$DV88,"&lt;&gt;")=0,"",SUMIF('Eng GLA 6th, 7th, 8th'!$E$4:$DV$4,ES$3,'Eng GLA 6th, 7th, 8th'!$E88:$DV88)))</f>
        <is>
          <t/>
        </is>
      </c>
      <c r="ET85" s="319" t="inlineStr">
        <f aca="false">IF($B85="","",IF(COUNTIFS('Eng GLA 6th, 7th, 8th'!$E$4:$DV$4,ET$3,'Eng GLA 6th, 7th, 8th'!$E88:$DV88,"&lt;&gt;")=0,"",SUMIF('Eng GLA 6th, 7th, 8th'!$E$4:$DV$4,ET$3,'Eng GLA 6th, 7th, 8th'!$E88:$DV88)))</f>
        <is>
          <t/>
        </is>
      </c>
      <c r="EU85" s="319" t="inlineStr">
        <f aca="false">IF($B85="","",IF(COUNTIFS('Eng GLA 6th, 7th, 8th'!$E$4:$DV$4,EU$3,'Eng GLA 6th, 7th, 8th'!$E88:$DV88,"&lt;&gt;")=0,"",SUMIF('Eng GLA 6th, 7th, 8th'!$E$4:$DV$4,EU$3,'Eng GLA 6th, 7th, 8th'!$E88:$DV88)))</f>
        <is>
          <t/>
        </is>
      </c>
      <c r="EV85" s="319" t="inlineStr">
        <f aca="false">IF($B85="","",IF(COUNTIFS('Eng GLA 6th, 7th, 8th'!$E$4:$DV$4,EV$3,'Eng GLA 6th, 7th, 8th'!$E88:$DV88,"&lt;&gt;")=0,"",SUMIF('Eng GLA 6th, 7th, 8th'!$E$4:$DV$4,EV$3,'Eng GLA 6th, 7th, 8th'!$E88:$DV88)))</f>
        <is>
          <t/>
        </is>
      </c>
      <c r="EW85" s="319" t="inlineStr">
        <f aca="false">IF($B85="","",IF(COUNTIFS('Eng GLA 6th, 7th, 8th'!$E$4:$DV$4,EW$3,'Eng GLA 6th, 7th, 8th'!$E88:$DV88,"&lt;&gt;")=0,"",SUMIF('Eng GLA 6th, 7th, 8th'!$E$4:$DV$4,EW$3,'Eng GLA 6th, 7th, 8th'!$E88:$DV88)))</f>
        <is>
          <t/>
        </is>
      </c>
      <c r="EX85" s="319" t="inlineStr">
        <f aca="false">IF($B85="","",IF(COUNTIFS('Eng GLA 6th, 7th, 8th'!$E$4:$DV$4,EX$3,'Eng GLA 6th, 7th, 8th'!$E88:$DV88,"&lt;&gt;")=0,"",SUMIF('Eng GLA 6th, 7th, 8th'!$E$4:$DV$4,EX$3,'Eng GLA 6th, 7th, 8th'!$E88:$DV88)))</f>
        <is>
          <t/>
        </is>
      </c>
      <c r="EY85" s="319" t="inlineStr">
        <f aca="false">IF($B85="","",IF(COUNTIFS('Eng GLA 6th, 7th, 8th'!$E$4:$DV$4,EY$3,'Eng GLA 6th, 7th, 8th'!$E88:$DV88,"&lt;&gt;")=0,"",SUMIF('Eng GLA 6th, 7th, 8th'!$E$4:$DV$4,EY$3,'Eng GLA 6th, 7th, 8th'!$E88:$DV88)))</f>
        <is>
          <t/>
        </is>
      </c>
      <c r="EZ85" s="322" t="inlineStr">
        <f aca="false">IF('Cover Sheet'!$AC$6="8th", 'Eng GLA 6th, 7th, 8th'!CG88, "")</f>
        <is>
          <t/>
        </is>
      </c>
      <c r="FA85" s="319" t="inlineStr">
        <f aca="false">IF($B85="","",IF(COUNTIFS('Eng GLA 6th, 7th, 8th'!$E$4:$DV$4,FA$3,'Eng GLA 6th, 7th, 8th'!$E88:$DV88,"&lt;&gt;")=0,"",SUMIF('Eng GLA 6th, 7th, 8th'!$E$4:$DV$4,FA$3,'Eng GLA 6th, 7th, 8th'!$E88:$DV88)))</f>
        <is>
          <t/>
        </is>
      </c>
      <c r="FB85" s="319" t="inlineStr">
        <f aca="false">IF($B85="","",IF(COUNTIFS('Eng GLA 6th, 7th, 8th'!$E$4:$DV$4,FB$3,'Eng GLA 6th, 7th, 8th'!$E88:$DV88,"&lt;&gt;")=0,"",SUMIF('Eng GLA 6th, 7th, 8th'!$E$4:$DV$4,FB$3,'Eng GLA 6th, 7th, 8th'!$E88:$DV88)))</f>
        <is>
          <t/>
        </is>
      </c>
      <c r="FC85" s="319" t="inlineStr">
        <f aca="false">IF($B85="","",IF(COUNTIFS('Eng GLA 6th, 7th, 8th'!$E$4:$DV$4,FC$3,'Eng GLA 6th, 7th, 8th'!$E88:$DV88,"&lt;&gt;")=0,"",SUMIF('Eng GLA 6th, 7th, 8th'!$E$4:$DV$4,FC$3,'Eng GLA 6th, 7th, 8th'!$E88:$DV88)))</f>
        <is>
          <t/>
        </is>
      </c>
      <c r="FD85" s="319" t="inlineStr">
        <f aca="false">IF($B85="","",IF(COUNTIFS('Eng GLA 6th, 7th, 8th'!$E$4:$DV$4,FD$3,'Eng GLA 6th, 7th, 8th'!$E88:$DV88,"&lt;&gt;")=0,"",SUMIF('Eng GLA 6th, 7th, 8th'!$E$4:$DV$4,FD$3,'Eng GLA 6th, 7th, 8th'!$E88:$DV88)))</f>
        <is>
          <t/>
        </is>
      </c>
      <c r="FE85" s="319" t="inlineStr">
        <f aca="false">IF($B85="","",IF(COUNTIFS('Eng GLA 6th, 7th, 8th'!$E$4:$DV$4,FE$3,'Eng GLA 6th, 7th, 8th'!$E88:$DV88,"&lt;&gt;")=0,"",SUMIF('Eng GLA 6th, 7th, 8th'!$E$4:$DV$4,FE$3,'Eng GLA 6th, 7th, 8th'!$E88:$DV88)))</f>
        <is>
          <t/>
        </is>
      </c>
      <c r="FF85" s="319" t="inlineStr">
        <f aca="false">IF($B85="","",IF(COUNTIFS('Eng GLA 6th, 7th, 8th'!$E$4:$DV$4,FF$3,'Eng GLA 6th, 7th, 8th'!$E88:$DV88,"&lt;&gt;")=0,"",SUMIF('Eng GLA 6th, 7th, 8th'!$E$4:$DV$4,FF$3,'Eng GLA 6th, 7th, 8th'!$E88:$DV88)))</f>
        <is>
          <t/>
        </is>
      </c>
      <c r="FG85" s="319" t="inlineStr">
        <f aca="false">IF($B85="","",IF(COUNTIFS('Eng GLA 6th, 7th, 8th'!$E$4:$DV$4,FG$3,'Eng GLA 6th, 7th, 8th'!$E88:$DV88,"&lt;&gt;")=0,"",SUMIF('Eng GLA 6th, 7th, 8th'!$E$4:$DV$4,FG$3,'Eng GLA 6th, 7th, 8th'!$E88:$DV88)))</f>
        <is>
          <t/>
        </is>
      </c>
      <c r="FH85" s="319" t="inlineStr">
        <f aca="false">IF($B85="","",IF(COUNTIFS('Eng GLA 6th, 7th, 8th'!$E$4:$DV$4,FH$3,'Eng GLA 6th, 7th, 8th'!$E88:$DV88,"&lt;&gt;")=0,"",SUMIF('Eng GLA 6th, 7th, 8th'!$E$4:$DV$4,FH$3,'Eng GLA 6th, 7th, 8th'!$E88:$DV88)))</f>
        <is>
          <t/>
        </is>
      </c>
      <c r="FI85" s="319" t="inlineStr">
        <f aca="false">IF($B85="","",IF(COUNTIFS('Eng GLA 6th, 7th, 8th'!$E$4:$DV$4,FI$3,'Eng GLA 6th, 7th, 8th'!$E88:$DV88,"&lt;&gt;")=0,"",SUMIF('Eng GLA 6th, 7th, 8th'!$E$4:$DV$4,FI$3,'Eng GLA 6th, 7th, 8th'!$E88:$DV88)))</f>
        <is>
          <t/>
        </is>
      </c>
      <c r="FJ85" s="319" t="inlineStr">
        <f aca="false">IF($B85="","",IF(COUNTIFS('Eng GLA 6th, 7th, 8th'!$E$4:$DV$4,FJ$3,'Eng GLA 6th, 7th, 8th'!$E88:$DV88,"&lt;&gt;")=0,"",SUMIF('Eng GLA 6th, 7th, 8th'!$E$4:$DV$4,FJ$3,'Eng GLA 6th, 7th, 8th'!$E88:$DV88)))</f>
        <is>
          <t/>
        </is>
      </c>
      <c r="FK85" s="319" t="inlineStr">
        <f aca="false">IF($B85="","",IF(COUNTIFS('Eng GLA 6th, 7th, 8th'!$E$4:$DV$4,FK$3,'Eng GLA 6th, 7th, 8th'!$E88:$DV88,"&lt;&gt;")=0,"",SUMIF('Eng GLA 6th, 7th, 8th'!$E$4:$DV$4,FK$3,'Eng GLA 6th, 7th, 8th'!$E88:$DV88)))</f>
        <is>
          <t/>
        </is>
      </c>
      <c r="FL85" s="319" t="inlineStr">
        <f aca="false">IF($B85="","",IF(COUNTIFS('Eng GLA 6th, 7th, 8th'!$E$4:$DV$4,FL$3,'Eng GLA 6th, 7th, 8th'!$E88:$DV88,"&lt;&gt;")=0,"",SUMIF('Eng GLA 6th, 7th, 8th'!$E$4:$DV$4,FL$3,'Eng GLA 6th, 7th, 8th'!$E88:$DV88)))</f>
        <is>
          <t/>
        </is>
      </c>
      <c r="FM85" s="319" t="inlineStr">
        <f aca="false">IF($B85="","",IF(COUNTIFS('Eng GLA 6th, 7th, 8th'!$E$4:$DV$4,FM$3,'Eng GLA 6th, 7th, 8th'!$E88:$DV88,"&lt;&gt;")=0,"",SUMIF('Eng GLA 6th, 7th, 8th'!$E$4:$DV$4,FM$3,'Eng GLA 6th, 7th, 8th'!$E88:$DV88)))</f>
        <is>
          <t/>
        </is>
      </c>
      <c r="FN85" s="319" t="inlineStr">
        <f aca="false">IF($B85="","",IF(COUNTIFS('Eng GLA 6th, 7th, 8th'!$E$4:$DV$4,FN$3,'Eng GLA 6th, 7th, 8th'!$E88:$DV88,"&lt;&gt;")=0,"",SUMIF('Eng GLA 6th, 7th, 8th'!$E$4:$DV$4,FN$3,'Eng GLA 6th, 7th, 8th'!$E88:$DV88)))</f>
        <is>
          <t/>
        </is>
      </c>
      <c r="FO85" s="319" t="inlineStr">
        <f aca="false">IF($B85="","",IF(COUNTIFS('Eng GLA 6th, 7th, 8th'!$E$4:$DV$4,FO$3,'Eng GLA 6th, 7th, 8th'!$E88:$DV88,"&lt;&gt;")=0,"",SUMIF('Eng GLA 6th, 7th, 8th'!$E$4:$DV$4,FO$3,'Eng GLA 6th, 7th, 8th'!$E88:$DV88)))</f>
        <is>
          <t/>
        </is>
      </c>
    </row>
    <row r="86" customFormat="false" ht="12.75" hidden="false" customHeight="true" outlineLevel="0" collapsed="false">
      <c r="A86" s="315" t="n">
        <v>82</v>
      </c>
      <c r="B86" s="315" t="inlineStr">
        <f aca="false">'English Scores- Leveled papers'!B88</f>
        <is>
          <t/>
        </is>
      </c>
      <c r="C86" s="315"/>
      <c r="D86" s="316" t="inlineStr">
        <f aca="false">IF(OR(B86="",H86="",'Cover Sheet'!E86=""),"",'Cover Sheet'!E86)</f>
        <is>
          <t/>
        </is>
      </c>
      <c r="E86" s="316" t="inlineStr">
        <f aca="false">IF(OR(B86="",H86="",'Cover Sheet'!F86=""),"",'Cover Sheet'!F86)</f>
        <is>
          <t/>
        </is>
      </c>
      <c r="F86" s="316" t="inlineStr">
        <f aca="false">IF(OR(B86="",H86="",'Cover Sheet'!H86=""),"",'Cover Sheet'!H86)</f>
        <is>
          <t/>
        </is>
      </c>
      <c r="G86" s="316"/>
      <c r="H86" s="316" t="inlineStr">
        <f aca="false">IF(OR(B86="",COUNT('English Scores- Leveled papers'!H88:KM88)=0),"",IF((AND(AB86&gt;=(70/100),AB86&lt;1.1)),9,IF((AND(AA86&gt;=(70/100),AA86&lt;1.1)),8,IF((AND(Z86&gt;=(70/100),Z86&lt;1.1)),7,IF((AND(Y86&gt;=(70/100),Y86&lt;1.1)),6,IF(AND(X86&gt;=0.7,X86&lt;1.1),5.5,IF(AND(W86&gt;=0.7,W86&lt;1.1),5,IF(AND(V86&gt;=0.7,V86&lt;1.1),4.5,IF(AND(U86&gt;=0.7,U86&lt;1.1),4,IF(AND(T86&gt;=0.7,T86&lt;1.1),3.5,IF(AND(S86&gt;=0.7,S86&lt;1.1),3,IF(AND(R86&gt;=0.7,R86&lt;1.1),2.5,IF(AND(Q86&gt;=0.7,Q86&lt;1.1),2,IF(AND(P86&gt;=0.7,P86&lt;1.1),1.5,IF(AND(O86&gt;=0.7,O86&lt;1.1),1,IF(AND(N86&gt;=0.7,N86&lt;1.1),0.5,IF(AND(M86&gt;=0.7,M86&lt;1.1),0.2,IF(AND(L86&gt;=0.7,L86&lt;1.1),0,IF(COUNT('English Scores- Leveled papers'!H88:M88)=0,"",-0.5)))))))))))))))))))</f>
        <is>
          <t/>
        </is>
      </c>
      <c r="I86" s="317" t="str">
        <f aca="false">IFERROR(IF(OR(B86="",H86=""),"",IF((AND(AB86&gt;=(70/100),AB86&lt;1.1)),AB86,IF(AND((AA86)&gt;=(70/100),AA86&lt;1.1),AA86,IF((AND((Z86)&gt;=(70/100),Z86&lt;1.1)),Z86,IF(AND((Y86)&gt;=(70/100),Y86&lt;1.1),Y86,IF(AND(X86&gt;=0.7,X86&lt;1.1),X86,IF(AND((W86)&gt;=0.7,W86&lt;1.1),W86,IF(AND((V86)&gt;=0.7,V86&lt;1.1),V86,IF(AND((U86)&gt;=0.7,U86&lt;1.1),U86,IF(AND((T86)&gt;=0.7,T86&lt;1.1),T86,IF(AND((S86)&gt;=0.7,S86&lt;1.1),S86,IF(AND((R86)&gt;=0.7,R86&lt;1.1),R86,IF(AND((Q86)&gt;=0.7,Q86&lt;1.1),Q86,IF(AND((P86)&gt;=0.7,P86&lt;1.1),P86,IF(AND((O86)&gt;=0.7,O86&lt;1.1),O86,IF(AND((N86)&gt;=0.7,N86&lt;1.1),N86,IF(AND((M86)&gt;=0.7,M86&lt;1.1),M86,IF(AND((L86)&gt;=0.7,L86&lt;1.1),L86,L86)))))))))))))))))),"")</f>
        <v/>
      </c>
      <c r="J86" s="317" t="str">
        <f aca="false">IF((OR(B86="",H86="")),"",IF(AND((AB86)&gt;=(70/100),AB86&lt;1.1),"",IF((AND((AA86)&gt;=(70/100),AA86&lt;1.1)),AB86,IF((AND((Z86)&gt;=(70/100),Z86&lt;1.1)),AA86,IF((AND((Y86)&gt;=(70/100),Y86&lt;1.1)),Z86,IF(AND((X86)&gt;=0.7,X86&lt;1.1),Y86,IF(AND((W86)&gt;=0.7,W86&lt;1.1),X86,IF(AND((V86)&gt;=0.7,V86&lt;1.1),W86,IF(AND((U86)&gt;=0.7,U86&lt;1.1),V86,IF(AND((T86)&gt;=0.7,T86&lt;1.1),U86,IF(AND((S86)&gt;=0.7,S86&lt;1.1),T86,IF(AND((R86)&gt;=0.7,R86&lt;1.1),S86,IF(AND((Q86)&gt;=0.7,Q86&lt;1.1),R86,IF(AND((P86)&gt;=0.7,P86&lt;1.1),Q86,IF(AND((O86)&gt;=0.7,O86&lt;1.1),P86,IF(AND((N86)&gt;=0.7,N86&lt;1.1),O86,IF(AND((M86)&gt;=0.7,M86&lt;1.1),N86,IF(AND((L86)&gt;=0.7,L86&lt;1.1),M86,""))))))))))))))))))</f>
        <v/>
      </c>
      <c r="K86" s="317" t="str">
        <f aca="false">IF((OR(B86="",H86="")),"",IF(AND((AB86)&gt;=(70/100),AB86&lt;1.1),AA86,IF((AND((AA86)&gt;=(70/100),AA86&lt;1.1)),Z86,IF((AND((Z86)&gt;=(70/100),Z86&lt;1.1)),Y86,IF((AND((Y86)&gt;=(70/100),Y86&lt;1.1)),X86,IF(AND((X86)&gt;=0.7,X86&lt;1.1),W86,IF(AND((W86)&gt;=0.7,W86&lt;1.1),V86,IF(AND((V86)&gt;=0.7,V86&lt;1.1),U86,IF(AND((U86)&gt;=0.7,U86&lt;1.1),T86,IF(AND((T86)&gt;=0.7,T86&lt;1.1),S86,IF(AND((S86)&gt;=0.7,S86&lt;1.1),R86,IF(AND((R86)&gt;=0.7,R86&lt;1.1),Q86,IF(AND((Q86)&gt;=0.7,Q86&lt;1.1),P86,IF(AND((P86)&gt;=0.7,P86&lt;1.1),O86,IF(AND((O86)&gt;=0.7,O86&lt;1.1),N86,IF(AND((N86)&gt;=0.7,N86&lt;1.1),M86,IF(AND((M86)&gt;=0.7,M86&lt;1.1),L86,IF(AND((L86)&gt;=0.7,L86&lt;1.1),"",""))))))))))))))))))</f>
        <v/>
      </c>
      <c r="L86" s="318" t="str">
        <f aca="false">IFERROR(IF((B86=""),"",(IF(COUNT(AC86:AG86)=0,"",ROUND(SUM(AC86:AG86)/SUM($AC$2:$AG$2),1)))),"")</f>
        <v/>
      </c>
      <c r="M86" s="318" t="str">
        <f aca="false">IFERROR(IF((B86=""),"",(IF(COUNT(AH86:AL86)=0,"",ROUND(SUM(AH86:AL86)/SUM($AH$2:$AL$2),1)))),"")</f>
        <v/>
      </c>
      <c r="N86" s="318" t="str">
        <f aca="false">IFERROR(IF((B86=""),"",(IF(COUNT(AM86:AQ86)=0,"",ROUND(SUM(AM86:AQ86)/SUM($AM$2:$AQ$2),1)))),"")</f>
        <v/>
      </c>
      <c r="O86" s="318" t="str">
        <f aca="false">IFERROR(IF((B86=""),"",(IF(COUNT(AR86:AV86)=0,"",ROUND(SUM(AR86:AV86)/SUM($AR$2:$AV$2),1)))),"")</f>
        <v/>
      </c>
      <c r="P86" s="318" t="str">
        <f aca="false">IFERROR(IF((B86=""),"",(IF(COUNT(AX86:BB86)=0,"",ROUND(SUM(AX86:BB86)/SUM($AX$2:$BB$2),1)))),"")</f>
        <v/>
      </c>
      <c r="Q86" s="318" t="str">
        <f aca="false">IFERROR(IF((B86=""),"",(IF(COUNT(BD86:BJ86)=0,"",ROUND(SUM(BD86:BJ86)/SUM($BD$2:$BJ$2),1)))),0)</f>
        <v/>
      </c>
      <c r="R86" s="318" t="str">
        <f aca="false">IFERROR(IF((B86=""),"",(IF(COUNT(BL86:BS86)=0,"",ROUND(SUM(BL86:BR86)/SUM($BL$2:$BR$2),1)))),0)</f>
        <v/>
      </c>
      <c r="S86" s="318" t="str">
        <f aca="false">IFERROR(IF((B86=""),"",(IF(COUNT(BT86:CB86)=0,"",ROUND(SUM(BT86:CA86)/SUM($BT$2:$CA$2),1)))),0)</f>
        <v/>
      </c>
      <c r="T86" s="318" t="str">
        <f aca="false">IFERROR(IF((B86=""),"",(IF(COUNT(CC86:CJ86)=0,"",ROUND(SUM(CC86:CI86)/SUM($CC$2:$CI$2),1)))),0)</f>
        <v/>
      </c>
      <c r="U86" s="318" t="str">
        <f aca="false">IFERROR(IF((B86=""),"",(IF(COUNT(CK86:CQ86)=0,"",ROUND(SUM(CK86:CQ86)/SUM($CK$2:$CQ$2),1)))),0)</f>
        <v/>
      </c>
      <c r="V86" s="318" t="str">
        <f aca="false">IFERROR(IF((B86=""),"",(IF(COUNT(CS86:CY86)=0,"",ROUND(SUM(CS86:CY86)/SUM($CS$2:$CY$2),1)))),0)</f>
        <v/>
      </c>
      <c r="W86" s="318" t="str">
        <f aca="false">IFERROR(IF((B86=""),"",(IF(COUNT(DA86:DI86)=0,"",ROUND(SUM(DA86:DI86)/SUM($DA$2:$DI$2),1)))),0)</f>
        <v/>
      </c>
      <c r="X86" s="318" t="str">
        <f aca="false">IFERROR(IF((B86=""),"",(IF(COUNT(DK86:DP86)=0,"",ROUND(SUM(DK86:DP86)/SUM($DK$2:$DP$2),1)))),0)</f>
        <v/>
      </c>
      <c r="Y86" s="318"/>
      <c r="Z86" s="318"/>
      <c r="AA86" s="318"/>
      <c r="AB86" s="318"/>
      <c r="AC86" s="319" t="inlineStr">
        <f aca="false">IF($B86="","",IF(COUNTIFS('English Scores- Leveled papers'!$H$4:$KM$4,AC$3,'English Scores- Leveled papers'!$H88:$KM88,"&lt;&gt;")=0,"",SUMIF('English Scores- Leveled papers'!$H$4:$KM$4,AC$3,'English Scores- Leveled papers'!$H88:$KM88)))</f>
        <is>
          <t/>
        </is>
      </c>
      <c r="AD86" s="319" t="inlineStr">
        <f aca="false">IF($B86="","",IF(COUNTIFS('English Scores- Leveled papers'!$H$4:$KM$4,AD$3,'English Scores- Leveled papers'!$H88:$KM88,"&lt;&gt;")=0,"",SUMIF('English Scores- Leveled papers'!$H$4:$KM$4,AD$3,'English Scores- Leveled papers'!$H88:$KM88)))</f>
        <is>
          <t/>
        </is>
      </c>
      <c r="AE86" s="319" t="inlineStr">
        <f aca="false">IF($B86="","",IF(COUNTIFS('English Scores- Leveled papers'!$H$4:$KM$4,AE$3,'English Scores- Leveled papers'!$H88:$KM88,"&lt;&gt;")=0,"",SUMIF('English Scores- Leveled papers'!$H$4:$KM$4,AE$3,'English Scores- Leveled papers'!$H88:$KM88)))</f>
        <is>
          <t/>
        </is>
      </c>
      <c r="AF86" s="319" t="inlineStr">
        <f aca="false">IF($B86="","",IF(COUNTIFS('English Scores- Leveled papers'!$H$4:$KM$4,AF$3,'English Scores- Leveled papers'!$H88:$KM88,"&lt;&gt;")=0,"",SUMIF('English Scores- Leveled papers'!$H$4:$KM$4,AF$3,'English Scores- Leveled papers'!$H88:$KM88)))</f>
        <is>
          <t/>
        </is>
      </c>
      <c r="AG86" s="319" t="inlineStr">
        <f aca="false">IF($B86="","",IF(COUNTIFS('English Scores- Leveled papers'!$H$4:$KM$4,AG$3,'English Scores- Leveled papers'!$H88:$KM88,"&lt;&gt;")=0,"",SUMIF('English Scores- Leveled papers'!$H$4:$KM$4,AG$3,'English Scores- Leveled papers'!$H88:$KM88)))</f>
        <is>
          <t/>
        </is>
      </c>
      <c r="AH86" s="319" t="inlineStr">
        <f aca="false">IF($B86="","",IF(COUNTIFS('English Scores- Leveled papers'!$H$4:$KM$4,AH$3,'English Scores- Leveled papers'!$H88:$KM88,"&lt;&gt;")=0,"",SUMIF('English Scores- Leveled papers'!$H$4:$KM$4,AH$3,'English Scores- Leveled papers'!$H88:$KM88)))</f>
        <is>
          <t/>
        </is>
      </c>
      <c r="AI86" s="319" t="inlineStr">
        <f aca="false">IF($B86="","",IF(COUNTIFS('English Scores- Leveled papers'!$H$4:$KM$4,AI$3,'English Scores- Leveled papers'!$H88:$KM88,"&lt;&gt;")=0,"",SUMIF('English Scores- Leveled papers'!$H$4:$KM$4,AI$3,'English Scores- Leveled papers'!$H88:$KM88)))</f>
        <is>
          <t/>
        </is>
      </c>
      <c r="AJ86" s="319" t="inlineStr">
        <f aca="false">IF($B86="","",IF(COUNTIFS('English Scores- Leveled papers'!$H$4:$KM$4,AJ$3,'English Scores- Leveled papers'!$H88:$KM88,"&lt;&gt;")=0,"",SUMIF('English Scores- Leveled papers'!$H$4:$KM$4,AJ$3,'English Scores- Leveled papers'!$H88:$KM88)))</f>
        <is>
          <t/>
        </is>
      </c>
      <c r="AK86" s="319" t="inlineStr">
        <f aca="false">IF($B86="","",IF(COUNTIFS('English Scores- Leveled papers'!$H$4:$KM$4,AK$3,'English Scores- Leveled papers'!$H88:$KM88,"&lt;&gt;")=0,"",SUMIF('English Scores- Leveled papers'!$H$4:$KM$4,AK$3,'English Scores- Leveled papers'!$H88:$KM88)))</f>
        <is>
          <t/>
        </is>
      </c>
      <c r="AL86" s="319" t="inlineStr">
        <f aca="false">IF($B86="","",IF(COUNTIFS('English Scores- Leveled papers'!$H$4:$KM$4,AL$3,'English Scores- Leveled papers'!$H88:$KM88,"&lt;&gt;")=0,"",SUMIF('English Scores- Leveled papers'!$H$4:$KM$4,AL$3,'English Scores- Leveled papers'!$H88:$KM88)))</f>
        <is>
          <t/>
        </is>
      </c>
      <c r="AM86" s="319" t="inlineStr">
        <f aca="false">IF($B86="","",IF(COUNTIFS('English Scores- Leveled papers'!$H$4:$KM$4,AM$3,'English Scores- Leveled papers'!$H88:$KM88,"&lt;&gt;")=0,"",SUMIF('English Scores- Leveled papers'!$H$4:$KM$4,AM$3,'English Scores- Leveled papers'!$H88:$KM88)))</f>
        <is>
          <t/>
        </is>
      </c>
      <c r="AN86" s="319" t="inlineStr">
        <f aca="false">IF($B86="","",IF(COUNTIFS('English Scores- Leveled papers'!$H$4:$KM$4,AN$3,'English Scores- Leveled papers'!$H88:$KM88,"&lt;&gt;")=0,"",SUMIF('English Scores- Leveled papers'!$H$4:$KM$4,AN$3,'English Scores- Leveled papers'!$H88:$KM88)))</f>
        <is>
          <t/>
        </is>
      </c>
      <c r="AO86" s="319" t="inlineStr">
        <f aca="false">IF($B86="","",IF(COUNTIFS('English Scores- Leveled papers'!$H$4:$KM$4,AO$3,'English Scores- Leveled papers'!$H88:$KM88,"&lt;&gt;")=0,"",SUMIF('English Scores- Leveled papers'!$H$4:$KM$4,AO$3,'English Scores- Leveled papers'!$H88:$KM88)))</f>
        <is>
          <t/>
        </is>
      </c>
      <c r="AP86" s="319" t="inlineStr">
        <f aca="false">IF($B86="","",IF(COUNTIFS('English Scores- Leveled papers'!$H$4:$KM$4,AP$3,'English Scores- Leveled papers'!$H88:$KM88,"&lt;&gt;")=0,"",SUMIF('English Scores- Leveled papers'!$H$4:$KM$4,AP$3,'English Scores- Leveled papers'!$H88:$KM88)))</f>
        <is>
          <t/>
        </is>
      </c>
      <c r="AQ86" s="319" t="inlineStr">
        <f aca="false">IF($B86="","",IF(COUNTIFS('English Scores- Leveled papers'!$H$4:$KM$4,AQ$3,'English Scores- Leveled papers'!$H88:$KM88,"&lt;&gt;")=0,"",SUMIF('English Scores- Leveled papers'!$H$4:$KM$4,AQ$3,'English Scores- Leveled papers'!$H88:$KM88)))</f>
        <is>
          <t/>
        </is>
      </c>
      <c r="AR86" s="319" t="inlineStr">
        <f aca="false">IF($B86="","",IF(COUNTIFS('English Scores- Leveled papers'!$H$4:$KM$4,AR$3,'English Scores- Leveled papers'!$H88:$KM88,"&lt;&gt;")=0,"",SUMIF('English Scores- Leveled papers'!$H$4:$KM$4,AR$3,'English Scores- Leveled papers'!$H88:$KM88)))</f>
        <is>
          <t/>
        </is>
      </c>
      <c r="AS86" s="319" t="inlineStr">
        <f aca="false">IF($B86="","",IF(COUNTIFS('English Scores- Leveled papers'!$H$4:$KM$4,AS$3,'English Scores- Leveled papers'!$H88:$KM88,"&lt;&gt;")=0,"",SUMIF('English Scores- Leveled papers'!$H$4:$KM$4,AS$3,'English Scores- Leveled papers'!$H88:$KM88)))</f>
        <is>
          <t/>
        </is>
      </c>
      <c r="AT86" s="319" t="inlineStr">
        <f aca="false">IF($B86="","",IF(COUNTIFS('English Scores- Leveled papers'!$H$4:$KM$4,AT$3,'English Scores- Leveled papers'!$H88:$KM88,"&lt;&gt;")=0,"",SUMIF('English Scores- Leveled papers'!$H$4:$KM$4,AT$3,'English Scores- Leveled papers'!$H88:$KM88)))</f>
        <is>
          <t/>
        </is>
      </c>
      <c r="AU86" s="319" t="inlineStr">
        <f aca="false">IF($B86="","",IF(COUNTIFS('English Scores- Leveled papers'!$H$4:$KM$4,AU$3,'English Scores- Leveled papers'!$H88:$KM88,"&lt;&gt;")=0,"",SUMIF('English Scores- Leveled papers'!$H$4:$KM$4,AU$3,'English Scores- Leveled papers'!$H88:$KM88)))</f>
        <is>
          <t/>
        </is>
      </c>
      <c r="AV86" s="319" t="inlineStr">
        <f aca="false">IF($B86="","",IF(COUNTIFS('English Scores- Leveled papers'!$H$4:$KM$4,AV$3,'English Scores- Leveled papers'!$H88:$KM88,"&lt;&gt;")=0,"",SUMIF('English Scores- Leveled papers'!$H$4:$KM$4,AV$3,'English Scores- Leveled papers'!$H88:$KM88)))</f>
        <is>
          <t/>
        </is>
      </c>
      <c r="AW86" s="319" t="inlineStr">
        <f aca="false">IF($B86="","",IF(COUNTIFS('English Scores- Leveled papers'!$H$4:$KM$4,AW$3,'English Scores- Leveled papers'!$H88:$KM88,"&lt;&gt;")=0,"",SUMIF('English Scores- Leveled papers'!$H$4:$KM$4,AW$3,'English Scores- Leveled papers'!$H88:$KM88)))</f>
        <is>
          <t/>
        </is>
      </c>
      <c r="AX86" s="319" t="inlineStr">
        <f aca="false">IF($B86="","",IF(COUNTIFS('English Scores- Leveled papers'!$H$4:$KM$4,AX$3,'English Scores- Leveled papers'!$H88:$KM88,"&lt;&gt;")=0,"",SUMIF('English Scores- Leveled papers'!$H$4:$KM$4,AX$3,'English Scores- Leveled papers'!$H88:$KM88)))</f>
        <is>
          <t/>
        </is>
      </c>
      <c r="AY86" s="319" t="inlineStr">
        <f aca="false">IF($B86="","",IF(COUNTIFS('English Scores- Leveled papers'!$H$4:$KM$4,AY$3,'English Scores- Leveled papers'!$H88:$KM88,"&lt;&gt;")=0,"",SUMIF('English Scores- Leveled papers'!$H$4:$KM$4,AY$3,'English Scores- Leveled papers'!$H88:$KM88)))</f>
        <is>
          <t/>
        </is>
      </c>
      <c r="AZ86" s="319" t="inlineStr">
        <f aca="false">IF($B86="","",IF(COUNTIFS('English Scores- Leveled papers'!$H$4:$KM$4,AZ$3,'English Scores- Leveled papers'!$H88:$KM88,"&lt;&gt;")=0,"",SUMIF('English Scores- Leveled papers'!$H$4:$KM$4,AZ$3,'English Scores- Leveled papers'!$H88:$KM88)))</f>
        <is>
          <t/>
        </is>
      </c>
      <c r="BA86" s="319" t="inlineStr">
        <f aca="false">IF($B86="","",IF(COUNTIFS('English Scores- Leveled papers'!$H$4:$KM$4,BA$3,'English Scores- Leveled papers'!$H88:$KM88,"&lt;&gt;")=0,"",SUMIF('English Scores- Leveled papers'!$H$4:$KM$4,BA$3,'English Scores- Leveled papers'!$H88:$KM88)))</f>
        <is>
          <t/>
        </is>
      </c>
      <c r="BB86" s="319" t="inlineStr">
        <f aca="false">IF($B86="","",IF(COUNTIFS('English Scores- Leveled papers'!$H$4:$KM$4,BB$3,'English Scores- Leveled papers'!$H88:$KM88,"&lt;&gt;")=0,"",SUMIF('English Scores- Leveled papers'!$H$4:$KM$4,BB$3,'English Scores- Leveled papers'!$H88:$KM88)))</f>
        <is>
          <t/>
        </is>
      </c>
      <c r="BC86" s="319" t="inlineStr">
        <f aca="false">IF($B86="","",IF(COUNTIFS('English Scores- Leveled papers'!$H$4:$KM$4,BC$3,'English Scores- Leveled papers'!$H88:$KM88,"&lt;&gt;")=0,"",SUMIF('English Scores- Leveled papers'!$H$4:$KM$4,BC$3,'English Scores- Leveled papers'!$H88:$KM88)))</f>
        <is>
          <t/>
        </is>
      </c>
      <c r="BD86" s="319" t="inlineStr">
        <f aca="false">IF($B86="","",IF(COUNTIFS('English Scores- Leveled papers'!$H$4:$KM$4,BD$3,'English Scores- Leveled papers'!$H88:$KM88,"&lt;&gt;")=0,"",SUMIF('English Scores- Leveled papers'!$H$4:$KM$4,BD$3,'English Scores- Leveled papers'!$H88:$KM88)))</f>
        <is>
          <t/>
        </is>
      </c>
      <c r="BE86" s="319" t="inlineStr">
        <f aca="false">IF($B86="","",IF(COUNTIFS('English Scores- Leveled papers'!$H$4:$KM$4,BE$3,'English Scores- Leveled papers'!$H88:$KM88,"&lt;&gt;")=0,"",SUMIF('English Scores- Leveled papers'!$H$4:$KM$4,BE$3,'English Scores- Leveled papers'!$H88:$KM88)))</f>
        <is>
          <t/>
        </is>
      </c>
      <c r="BF86" s="319" t="inlineStr">
        <f aca="false">IF($B86="","",IF(COUNTIFS('English Scores- Leveled papers'!$H$4:$KM$4,BF$3,'English Scores- Leveled papers'!$H88:$KM88,"&lt;&gt;")=0,"",SUMIF('English Scores- Leveled papers'!$H$4:$KM$4,BF$3,'English Scores- Leveled papers'!$H88:$KM88)))</f>
        <is>
          <t/>
        </is>
      </c>
      <c r="BG86" s="319" t="inlineStr">
        <f aca="false">IF($B86="","",IF(COUNTIFS('English Scores- Leveled papers'!$H$4:$KM$4,BG$3,'English Scores- Leveled papers'!$H88:$KM88,"&lt;&gt;")=0,"",SUMIF('English Scores- Leveled papers'!$H$4:$KM$4,BG$3,'English Scores- Leveled papers'!$H88:$KM88)))</f>
        <is>
          <t/>
        </is>
      </c>
      <c r="BH86" s="319" t="inlineStr">
        <f aca="false">IF($B86="","",IF(COUNTIFS('English Scores- Leveled papers'!$H$4:$KM$4,BH$3,'English Scores- Leveled papers'!$H88:$KM88,"&lt;&gt;")=0,"",SUMIF('English Scores- Leveled papers'!$H$4:$KM$4,BH$3,'English Scores- Leveled papers'!$H88:$KM88)))</f>
        <is>
          <t/>
        </is>
      </c>
      <c r="BI86" s="319" t="inlineStr">
        <f aca="false">IF($B86="","",IF(COUNTIFS('English Scores- Leveled papers'!$H$4:$KM$4,BI$3,'English Scores- Leveled papers'!$H88:$KM88,"&lt;&gt;")=0,"",SUMIF('English Scores- Leveled papers'!$H$4:$KM$4,BI$3,'English Scores- Leveled papers'!$H88:$KM88)))</f>
        <is>
          <t/>
        </is>
      </c>
      <c r="BJ86" s="319" t="inlineStr">
        <f aca="false">IF($B86="","",IF(COUNTIFS('English Scores- Leveled papers'!$H$4:$KM$4,BJ$3,'English Scores- Leveled papers'!$H88:$KM88,"&lt;&gt;")=0,"",SUMIF('English Scores- Leveled papers'!$H$4:$KM$4,BJ$3,'English Scores- Leveled papers'!$H88:$KM88)))</f>
        <is>
          <t/>
        </is>
      </c>
      <c r="BK86" s="319" t="inlineStr">
        <f aca="false">IF($B86="","",IF(COUNTIFS('English Scores- Leveled papers'!$H$4:$KM$4,BK$3,'English Scores- Leveled papers'!$H88:$KM88,"&lt;&gt;")=0,"",SUMIF('English Scores- Leveled papers'!$H$4:$KM$4,BK$3,'English Scores- Leveled papers'!$H88:$KM88)))</f>
        <is>
          <t/>
        </is>
      </c>
      <c r="BL86" s="319" t="inlineStr">
        <f aca="false">IF($B86="","",IF(COUNTIFS('English Scores- Leveled papers'!$H$4:$KM$4,BL$3,'English Scores- Leveled papers'!$H88:$KM88,"&lt;&gt;")=0,"",SUMIF('English Scores- Leveled papers'!$H$4:$KM$4,BL$3,'English Scores- Leveled papers'!$H88:$KM88)))</f>
        <is>
          <t/>
        </is>
      </c>
      <c r="BM86" s="319" t="inlineStr">
        <f aca="false">IF($B86="","",IF(COUNTIFS('English Scores- Leveled papers'!$H$4:$KM$4,BM$3,'English Scores- Leveled papers'!$H88:$KM88,"&lt;&gt;")=0,"",SUMIF('English Scores- Leveled papers'!$H$4:$KM$4,BM$3,'English Scores- Leveled papers'!$H88:$KM88)))</f>
        <is>
          <t/>
        </is>
      </c>
      <c r="BN86" s="319" t="inlineStr">
        <f aca="false">IF($B86="","",IF(COUNTIFS('English Scores- Leveled papers'!$H$4:$KM$4,BN$3,'English Scores- Leveled papers'!$H88:$KM88,"&lt;&gt;")=0,"",SUMIF('English Scores- Leveled papers'!$H$4:$KM$4,BN$3,'English Scores- Leveled papers'!$H88:$KM88)))</f>
        <is>
          <t/>
        </is>
      </c>
      <c r="BO86" s="319" t="inlineStr">
        <f aca="false">IF($B86="","",IF(COUNTIFS('English Scores- Leveled papers'!$H$4:$KM$4,BO$3,'English Scores- Leveled papers'!$H88:$KM88,"&lt;&gt;")=0,"",SUMIF('English Scores- Leveled papers'!$H$4:$KM$4,BO$3,'English Scores- Leveled papers'!$H88:$KM88)))</f>
        <is>
          <t/>
        </is>
      </c>
      <c r="BP86" s="319" t="inlineStr">
        <f aca="false">IF($B86="","",IF(COUNTIFS('English Scores- Leveled papers'!$H$4:$KM$4,BP$3,'English Scores- Leveled papers'!$H88:$KM88,"&lt;&gt;")=0,"",SUMIF('English Scores- Leveled papers'!$H$4:$KM$4,BP$3,'English Scores- Leveled papers'!$H88:$KM88)))</f>
        <is>
          <t/>
        </is>
      </c>
      <c r="BQ86" s="319" t="inlineStr">
        <f aca="false">IF($B86="","",IF(COUNTIFS('English Scores- Leveled papers'!$H$4:$KM$4,BQ$3,'English Scores- Leveled papers'!$H88:$KM88,"&lt;&gt;")=0,"",SUMIF('English Scores- Leveled papers'!$H$4:$KM$4,BQ$3,'English Scores- Leveled papers'!$H88:$KM88)))</f>
        <is>
          <t/>
        </is>
      </c>
      <c r="BR86" s="319" t="inlineStr">
        <f aca="false">IF($B86="","",IF(COUNTIFS('English Scores- Leveled papers'!$H$4:$KM$4,BR$3,'English Scores- Leveled papers'!$H88:$KM88,"&lt;&gt;")=0,"",SUMIF('English Scores- Leveled papers'!$H$4:$KM$4,BR$3,'English Scores- Leveled papers'!$H88:$KM88)))</f>
        <is>
          <t/>
        </is>
      </c>
      <c r="BS86" s="319" t="inlineStr">
        <f aca="false">IF($B86="","",IF(COUNTIFS('English Scores- Leveled papers'!$H$4:$KM$4,BS$3,'English Scores- Leveled papers'!$H88:$KM88,"&lt;&gt;")=0,"",SUMIF('English Scores- Leveled papers'!$H$4:$KM$4,BS$3,'English Scores- Leveled papers'!$H88:$KM88)))</f>
        <is>
          <t/>
        </is>
      </c>
      <c r="BT86" s="319" t="inlineStr">
        <f aca="false">IF($B86="","",IF(COUNTIFS('English Scores- Leveled papers'!$H$4:$KM$4,BT$3,'English Scores- Leveled papers'!$H88:$KM88,"&lt;&gt;")=0,"",SUMIF('English Scores- Leveled papers'!$H$4:$KM$4,BT$3,'English Scores- Leveled papers'!$H88:$KM88)))</f>
        <is>
          <t/>
        </is>
      </c>
      <c r="BU86" s="319" t="inlineStr">
        <f aca="false">IF($B86="","",IF(COUNTIFS('English Scores- Leveled papers'!$H$4:$KM$4,BU$3,'English Scores- Leveled papers'!$H88:$KM88,"&lt;&gt;")=0,"",SUMIF('English Scores- Leveled papers'!$H$4:$KM$4,BU$3,'English Scores- Leveled papers'!$H88:$KM88)))</f>
        <is>
          <t/>
        </is>
      </c>
      <c r="BV86" s="319" t="inlineStr">
        <f aca="false">IF($B86="","",IF(COUNTIFS('English Scores- Leveled papers'!$H$4:$KM$4,BV$3,'English Scores- Leveled papers'!$H88:$KM88,"&lt;&gt;")=0,"",SUMIF('English Scores- Leveled papers'!$H$4:$KM$4,BV$3,'English Scores- Leveled papers'!$H88:$KM88)))</f>
        <is>
          <t/>
        </is>
      </c>
      <c r="BW86" s="319" t="inlineStr">
        <f aca="false">IF($B86="","",IF(COUNTIFS('English Scores- Leveled papers'!$H$4:$KM$4,BW$3,'English Scores- Leveled papers'!$H88:$KM88,"&lt;&gt;")=0,"",SUMIF('English Scores- Leveled papers'!$H$4:$KM$4,BW$3,'English Scores- Leveled papers'!$H88:$KM88)))</f>
        <is>
          <t/>
        </is>
      </c>
      <c r="BX86" s="319" t="inlineStr">
        <f aca="false">IF($B86="","",IF(COUNTIFS('English Scores- Leveled papers'!$H$4:$KM$4,BX$3,'English Scores- Leveled papers'!$H88:$KM88,"&lt;&gt;")=0,"",SUMIF('English Scores- Leveled papers'!$H$4:$KM$4,BX$3,'English Scores- Leveled papers'!$H88:$KM88)))</f>
        <is>
          <t/>
        </is>
      </c>
      <c r="BY86" s="319" t="inlineStr">
        <f aca="false">IF($B86="","",IF(COUNTIFS('English Scores- Leveled papers'!$H$4:$KM$4,BY$3,'English Scores- Leveled papers'!$H88:$KM88,"&lt;&gt;")=0,"",SUMIF('English Scores- Leveled papers'!$H$4:$KM$4,BY$3,'English Scores- Leveled papers'!$H88:$KM88)))</f>
        <is>
          <t/>
        </is>
      </c>
      <c r="BZ86" s="319" t="inlineStr">
        <f aca="false">IF($B86="","",IF(COUNTIFS('English Scores- Leveled papers'!$H$4:$KM$4,BZ$3,'English Scores- Leveled papers'!$H88:$KM88,"&lt;&gt;")=0,"",SUMIF('English Scores- Leveled papers'!$H$4:$KM$4,BZ$3,'English Scores- Leveled papers'!$H88:$KM88)))</f>
        <is>
          <t/>
        </is>
      </c>
      <c r="CA86" s="319" t="inlineStr">
        <f aca="false">IF($B86="","",IF(COUNTIFS('English Scores- Leveled papers'!$H$4:$KM$4,CA$3,'English Scores- Leveled papers'!$H88:$KM88,"&lt;&gt;")=0,"",SUMIF('English Scores- Leveled papers'!$H$4:$KM$4,CA$3,'English Scores- Leveled papers'!$H88:$KM88)))</f>
        <is>
          <t/>
        </is>
      </c>
      <c r="CB86" s="319" t="inlineStr">
        <f aca="false">IF($B86="","",IF(COUNTIFS('English Scores- Leveled papers'!$H$4:$KM$4,CB$3,'English Scores- Leveled papers'!$H88:$KM88,"&lt;&gt;")=0,"",SUMIF('English Scores- Leveled papers'!$H$4:$KM$4,CB$3,'English Scores- Leveled papers'!$H88:$KM88)))</f>
        <is>
          <t/>
        </is>
      </c>
      <c r="CC86" s="319" t="inlineStr">
        <f aca="false">IF($B86="","",IF(COUNTIFS('English Scores- Leveled papers'!$H$4:$KM$4,CC$3,'English Scores- Leveled papers'!$H88:$KM88,"&lt;&gt;")=0,"",SUMIF('English Scores- Leveled papers'!$H$4:$KM$4,CC$3,'English Scores- Leveled papers'!$H88:$KM88)))</f>
        <is>
          <t/>
        </is>
      </c>
      <c r="CD86" s="319" t="inlineStr">
        <f aca="false">IF($B86="","",IF(COUNTIFS('English Scores- Leveled papers'!$H$4:$KM$4,CD$3,'English Scores- Leveled papers'!$H88:$KM88,"&lt;&gt;")=0,"",SUMIF('English Scores- Leveled papers'!$H$4:$KM$4,CD$3,'English Scores- Leveled papers'!$H88:$KM88)))</f>
        <is>
          <t/>
        </is>
      </c>
      <c r="CE86" s="319" t="inlineStr">
        <f aca="false">IF($B86="","",IF(COUNTIFS('English Scores- Leveled papers'!$H$4:$KM$4,CE$3,'English Scores- Leveled papers'!$H88:$KM88,"&lt;&gt;")=0,"",SUMIF('English Scores- Leveled papers'!$H$4:$KM$4,CE$3,'English Scores- Leveled papers'!$H88:$KM88)))</f>
        <is>
          <t/>
        </is>
      </c>
      <c r="CF86" s="319" t="inlineStr">
        <f aca="false">IF($B86="","",IF(COUNTIFS('English Scores- Leveled papers'!$H$4:$KM$4,CF$3,'English Scores- Leveled papers'!$H88:$KM88,"&lt;&gt;")=0,"",SUMIF('English Scores- Leveled papers'!$H$4:$KM$4,CF$3,'English Scores- Leveled papers'!$H88:$KM88)))</f>
        <is>
          <t/>
        </is>
      </c>
      <c r="CG86" s="319" t="inlineStr">
        <f aca="false">IF($B86="","",IF(COUNTIFS('English Scores- Leveled papers'!$H$4:$KM$4,CG$3,'English Scores- Leveled papers'!$H88:$KM88,"&lt;&gt;")=0,"",SUMIF('English Scores- Leveled papers'!$H$4:$KM$4,CG$3,'English Scores- Leveled papers'!$H88:$KM88)))</f>
        <is>
          <t/>
        </is>
      </c>
      <c r="CH86" s="319" t="inlineStr">
        <f aca="false">IF($B86="","",IF(COUNTIFS('English Scores- Leveled papers'!$H$4:$KM$4,CH$3,'English Scores- Leveled papers'!$H88:$KM88,"&lt;&gt;")=0,"",SUMIF('English Scores- Leveled papers'!$H$4:$KM$4,CH$3,'English Scores- Leveled papers'!$H88:$KM88)))</f>
        <is>
          <t/>
        </is>
      </c>
      <c r="CI86" s="319" t="inlineStr">
        <f aca="false">IF($B86="","",IF(COUNTIFS('English Scores- Leveled papers'!$H$4:$KM$4,CI$3,'English Scores- Leveled papers'!$H88:$KM88,"&lt;&gt;")=0,"",SUMIF('English Scores- Leveled papers'!$H$4:$KM$4,CI$3,'English Scores- Leveled papers'!$H88:$KM88)))</f>
        <is>
          <t/>
        </is>
      </c>
      <c r="CJ86" s="319" t="inlineStr">
        <f aca="false">IF($B86="","",IF(COUNTIFS('English Scores- Leveled papers'!$H$4:$KM$4,CJ$3,'English Scores- Leveled papers'!$H88:$KM88,"&lt;&gt;")=0,"",SUMIF('English Scores- Leveled papers'!$H$4:$KM$4,CJ$3,'English Scores- Leveled papers'!$H88:$KM88)))</f>
        <is>
          <t/>
        </is>
      </c>
      <c r="CK86" s="319" t="inlineStr">
        <f aca="false">IF($B86="","",IF(COUNTIFS('English Scores- Leveled papers'!$H$4:$KM$4,CK$3,'English Scores- Leveled papers'!$H88:$KM88,"&lt;&gt;")=0,"",SUMIF('English Scores- Leveled papers'!$H$4:$KM$4,CK$3,'English Scores- Leveled papers'!$H88:$KM88)))</f>
        <is>
          <t/>
        </is>
      </c>
      <c r="CL86" s="319" t="inlineStr">
        <f aca="false">IF($B86="","",IF(COUNTIFS('English Scores- Leveled papers'!$H$4:$KM$4,CL$3,'English Scores- Leveled papers'!$H88:$KM88,"&lt;&gt;")=0,"",SUMIF('English Scores- Leveled papers'!$H$4:$KM$4,CL$3,'English Scores- Leveled papers'!$H88:$KM88)))</f>
        <is>
          <t/>
        </is>
      </c>
      <c r="CM86" s="319" t="inlineStr">
        <f aca="false">IF($B86="","",IF(COUNTIFS('English Scores- Leveled papers'!$H$4:$KM$4,CM$3,'English Scores- Leveled papers'!$H88:$KM88,"&lt;&gt;")=0,"",SUMIF('English Scores- Leveled papers'!$H$4:$KM$4,CM$3,'English Scores- Leveled papers'!$H88:$KM88)))</f>
        <is>
          <t/>
        </is>
      </c>
      <c r="CN86" s="319" t="inlineStr">
        <f aca="false">IF($B86="","",IF(COUNTIFS('English Scores- Leveled papers'!$H$4:$KM$4,CN$3,'English Scores- Leveled papers'!$H88:$KM88,"&lt;&gt;")=0,"",SUMIF('English Scores- Leveled papers'!$H$4:$KM$4,CN$3,'English Scores- Leveled papers'!$H88:$KM88)))</f>
        <is>
          <t/>
        </is>
      </c>
      <c r="CO86" s="319" t="inlineStr">
        <f aca="false">IF($B86="","",IF(COUNTIFS('English Scores- Leveled papers'!$H$4:$KM$4,CO$3,'English Scores- Leveled papers'!$H88:$KM88,"&lt;&gt;")=0,"",SUMIF('English Scores- Leveled papers'!$H$4:$KM$4,CO$3,'English Scores- Leveled papers'!$H88:$KM88)))</f>
        <is>
          <t/>
        </is>
      </c>
      <c r="CP86" s="319" t="inlineStr">
        <f aca="false">IF($B86="","",IF(COUNTIFS('English Scores- Leveled papers'!$H$4:$KM$4,CP$3,'English Scores- Leveled papers'!$H88:$KM88,"&lt;&gt;")=0,"",SUMIF('English Scores- Leveled papers'!$H$4:$KM$4,CP$3,'English Scores- Leveled papers'!$H88:$KM88)))</f>
        <is>
          <t/>
        </is>
      </c>
      <c r="CQ86" s="319" t="inlineStr">
        <f aca="false">IF($B86="","",IF(COUNTIFS('English Scores- Leveled papers'!$H$4:$KM$4,CQ$3,'English Scores- Leveled papers'!$H88:$KM88,"&lt;&gt;")=0,"",SUMIF('English Scores- Leveled papers'!$H$4:$KM$4,CQ$3,'English Scores- Leveled papers'!$H88:$KM88)))</f>
        <is>
          <t/>
        </is>
      </c>
      <c r="CR86" s="319" t="inlineStr">
        <f aca="false">IF($B86="","",IF(COUNTIFS('English Scores- Leveled papers'!$H$4:$KM$4,CR$3,'English Scores- Leveled papers'!$H88:$KM88,"&lt;&gt;")=0,"",SUMIF('English Scores- Leveled papers'!$H$4:$KM$4,CR$3,'English Scores- Leveled papers'!$H88:$KM88)))</f>
        <is>
          <t/>
        </is>
      </c>
      <c r="CS86" s="319" t="inlineStr">
        <f aca="false">IF($B86="","",IF(COUNTIFS('English Scores- Leveled papers'!$H$4:$KM$4,CS$3,'English Scores- Leveled papers'!$H88:$KM88,"&lt;&gt;")=0,"",SUMIF('English Scores- Leveled papers'!$H$4:$KM$4,CS$3,'English Scores- Leveled papers'!$H88:$KM88)))</f>
        <is>
          <t/>
        </is>
      </c>
      <c r="CT86" s="319" t="inlineStr">
        <f aca="false">IF($B86="","",IF(COUNTIFS('English Scores- Leveled papers'!$H$4:$KM$4,CT$3,'English Scores- Leveled papers'!$H88:$KM88,"&lt;&gt;")=0,"",SUMIF('English Scores- Leveled papers'!$H$4:$KM$4,CT$3,'English Scores- Leveled papers'!$H88:$KM88)))</f>
        <is>
          <t/>
        </is>
      </c>
      <c r="CU86" s="319" t="inlineStr">
        <f aca="false">IF($B86="","",IF(COUNTIFS('English Scores- Leveled papers'!$H$4:$KM$4,CU$3,'English Scores- Leveled papers'!$H88:$KM88,"&lt;&gt;")=0,"",SUMIF('English Scores- Leveled papers'!$H$4:$KM$4,CU$3,'English Scores- Leveled papers'!$H88:$KM88)))</f>
        <is>
          <t/>
        </is>
      </c>
      <c r="CV86" s="319" t="inlineStr">
        <f aca="false">IF($B86="","",IF(COUNTIFS('English Scores- Leveled papers'!$H$4:$KM$4,CV$3,'English Scores- Leveled papers'!$H88:$KM88,"&lt;&gt;")=0,"",SUMIF('English Scores- Leveled papers'!$H$4:$KM$4,CV$3,'English Scores- Leveled papers'!$H88:$KM88)))</f>
        <is>
          <t/>
        </is>
      </c>
      <c r="CW86" s="319" t="inlineStr">
        <f aca="false">IF($B86="","",IF(COUNTIFS('English Scores- Leveled papers'!$H$4:$KM$4,CW$3,'English Scores- Leveled papers'!$H88:$KM88,"&lt;&gt;")=0,"",SUMIF('English Scores- Leveled papers'!$H$4:$KM$4,CW$3,'English Scores- Leveled papers'!$H88:$KM88)))</f>
        <is>
          <t/>
        </is>
      </c>
      <c r="CX86" s="319" t="inlineStr">
        <f aca="false">IF($B86="","",IF(COUNTIFS('English Scores- Leveled papers'!$H$4:$KM$4,CX$3,'English Scores- Leveled papers'!$H88:$KM88,"&lt;&gt;")=0,"",SUMIF('English Scores- Leveled papers'!$H$4:$KM$4,CX$3,'English Scores- Leveled papers'!$H88:$KM88)))</f>
        <is>
          <t/>
        </is>
      </c>
      <c r="CY86" s="319" t="inlineStr">
        <f aca="false">IF($B86="","",IF(COUNTIFS('English Scores- Leveled papers'!$H$4:$KM$4,CY$3,'English Scores- Leveled papers'!$H88:$KM88,"&lt;&gt;")=0,"",SUMIF('English Scores- Leveled papers'!$H$4:$KM$4,CY$3,'English Scores- Leveled papers'!$H88:$KM88)))</f>
        <is>
          <t/>
        </is>
      </c>
      <c r="CZ86" s="319" t="inlineStr">
        <f aca="false">IF($B86="","",IF(COUNTIFS('English Scores- Leveled papers'!$H$4:$KM$4,CZ$3,'English Scores- Leveled papers'!$H88:$KM88,"&lt;&gt;")=0,"",SUMIF('English Scores- Leveled papers'!$H$4:$KM$4,CZ$3,'English Scores- Leveled papers'!$H88:$KM88)))</f>
        <is>
          <t/>
        </is>
      </c>
      <c r="DA86" s="319" t="inlineStr">
        <f aca="false">IF($B86="","",IF(COUNTIFS('English Scores- Leveled papers'!$H$4:$KM$4,DA$3,'English Scores- Leveled papers'!$H88:$KM88,"&lt;&gt;")=0,"",SUMIF('English Scores- Leveled papers'!$H$4:$KM$4,DA$3,'English Scores- Leveled papers'!$H88:$KM88)))</f>
        <is>
          <t/>
        </is>
      </c>
      <c r="DB86" s="319" t="inlineStr">
        <f aca="false">IF($B86="","",IF(COUNTIFS('English Scores- Leveled papers'!$H$4:$KM$4,DB$3,'English Scores- Leveled papers'!$H88:$KM88,"&lt;&gt;")=0,"",SUMIF('English Scores- Leveled papers'!$H$4:$KM$4,DB$3,'English Scores- Leveled papers'!$H88:$KM88)))</f>
        <is>
          <t/>
        </is>
      </c>
      <c r="DC86" s="319" t="inlineStr">
        <f aca="false">IF($B86="","",IF(COUNTIFS('English Scores- Leveled papers'!$H$4:$KM$4,DC$3,'English Scores- Leveled papers'!$H88:$KM88,"&lt;&gt;")=0,"",SUMIF('English Scores- Leveled papers'!$H$4:$KM$4,DC$3,'English Scores- Leveled papers'!$H88:$KM88)))</f>
        <is>
          <t/>
        </is>
      </c>
      <c r="DD86" s="319" t="inlineStr">
        <f aca="false">IF($B86="","",IF(COUNTIFS('English Scores- Leveled papers'!$H$4:$KM$4,DD$3,'English Scores- Leveled papers'!$H88:$KM88,"&lt;&gt;")=0,"",SUMIF('English Scores- Leveled papers'!$H$4:$KM$4,DD$3,'English Scores- Leveled papers'!$H88:$KM88)))</f>
        <is>
          <t/>
        </is>
      </c>
      <c r="DE86" s="319" t="inlineStr">
        <f aca="false">IF($B86="","",IF(COUNTIFS('English Scores- Leveled papers'!$H$4:$KM$4,DE$3,'English Scores- Leveled papers'!$H88:$KM88,"&lt;&gt;")=0,"",SUMIF('English Scores- Leveled papers'!$H$4:$KM$4,DE$3,'English Scores- Leveled papers'!$H88:$KM88)))</f>
        <is>
          <t/>
        </is>
      </c>
      <c r="DF86" s="319" t="inlineStr">
        <f aca="false">IF($B86="","",IF(COUNTIFS('English Scores- Leveled papers'!$H$4:$KM$4,DF$3,'English Scores- Leveled papers'!$H88:$KM88,"&lt;&gt;")=0,"",SUMIF('English Scores- Leveled papers'!$H$4:$KM$4,DF$3,'English Scores- Leveled papers'!$H88:$KM88)))</f>
        <is>
          <t/>
        </is>
      </c>
      <c r="DG86" s="319" t="inlineStr">
        <f aca="false">IF($B86="","",IF(COUNTIFS('English Scores- Leveled papers'!$H$4:$KM$4,DG$3,'English Scores- Leveled papers'!$H88:$KM88,"&lt;&gt;")=0,"",SUMIF('English Scores- Leveled papers'!$H$4:$KM$4,DG$3,'English Scores- Leveled papers'!$H88:$KM88)))</f>
        <is>
          <t/>
        </is>
      </c>
      <c r="DH86" s="319" t="inlineStr">
        <f aca="false">IF($B86="","",IF(COUNTIFS('English Scores- Leveled papers'!$H$4:$KM$4,DH$3,'English Scores- Leveled papers'!$H88:$KM88,"&lt;&gt;")=0,"",SUMIF('English Scores- Leveled papers'!$H$4:$KM$4,DH$3,'English Scores- Leveled papers'!$H88:$KM88)))</f>
        <is>
          <t/>
        </is>
      </c>
      <c r="DI86" s="319" t="inlineStr">
        <f aca="false">IF($B86="","",IF(COUNTIFS('English Scores- Leveled papers'!$H$4:$KM$4,DI$3,'English Scores- Leveled papers'!$H88:$KM88,"&lt;&gt;")=0,"",SUMIF('English Scores- Leveled papers'!$H$4:$KM$4,DI$3,'English Scores- Leveled papers'!$H88:$KM88)))</f>
        <is>
          <t/>
        </is>
      </c>
      <c r="DJ86" s="319" t="inlineStr">
        <f aca="false">IF($B86="","",IF(COUNTIFS('English Scores- Leveled papers'!$H$4:$KM$4,DJ$3,'English Scores- Leveled papers'!$H88:$KM88,"&lt;&gt;")=0,"",SUMIF('English Scores- Leveled papers'!$H$4:$KM$4,DJ$3,'English Scores- Leveled papers'!$H88:$KM88)))</f>
        <is>
          <t/>
        </is>
      </c>
      <c r="DK86" s="319" t="inlineStr">
        <f aca="false">IF($B86="","",IF(COUNTIFS('English Scores- Leveled papers'!$H$4:$KM$4,DK$3,'English Scores- Leveled papers'!$H88:$KM88,"&lt;&gt;")=0,"",SUMIF('English Scores- Leveled papers'!$H$4:$KM$4,DK$3,'English Scores- Leveled papers'!$H88:$KM88)))</f>
        <is>
          <t/>
        </is>
      </c>
      <c r="DL86" s="319" t="inlineStr">
        <f aca="false">IF($B86="","",IF(COUNTIFS('English Scores- Leveled papers'!$H$4:$KM$4,DL$3,'English Scores- Leveled papers'!$H88:$KM88,"&lt;&gt;")=0,"",SUMIF('English Scores- Leveled papers'!$H$4:$KM$4,DL$3,'English Scores- Leveled papers'!$H88:$KM88)))</f>
        <is>
          <t/>
        </is>
      </c>
      <c r="DM86" s="319" t="inlineStr">
        <f aca="false">IF($B86="","",IF(COUNTIFS('English Scores- Leveled papers'!$H$4:$KM$4,DM$3,'English Scores- Leveled papers'!$H88:$KM88,"&lt;&gt;")=0,"",SUMIF('English Scores- Leveled papers'!$H$4:$KM$4,DM$3,'English Scores- Leveled papers'!$H88:$KM88)))</f>
        <is>
          <t/>
        </is>
      </c>
      <c r="DN86" s="319" t="inlineStr">
        <f aca="false">IF($B86="","",IF(COUNTIFS('English Scores- Leveled papers'!$H$4:$KM$4,DN$3,'English Scores- Leveled papers'!$H88:$KM88,"&lt;&gt;")=0,"",SUMIF('English Scores- Leveled papers'!$H$4:$KM$4,DN$3,'English Scores- Leveled papers'!$H88:$KM88)))</f>
        <is>
          <t/>
        </is>
      </c>
      <c r="DO86" s="319" t="inlineStr">
        <f aca="false">IF($B86="","",IF(COUNTIFS('English Scores- Leveled papers'!$H$4:$KM$4,DO$3,'English Scores- Leveled papers'!$H88:$KM88,"&lt;&gt;")=0,"",SUMIF('English Scores- Leveled papers'!$H$4:$KM$4,DO$3,'English Scores- Leveled papers'!$H88:$KM88)))</f>
        <is>
          <t/>
        </is>
      </c>
      <c r="DP86" s="319" t="inlineStr">
        <f aca="false">IF($B86="","",IF(COUNTIFS('English Scores- Leveled papers'!$H$4:$KM$4,DP$3,'English Scores- Leveled papers'!$H88:$KM88,"&lt;&gt;")=0,"",SUMIF('English Scores- Leveled papers'!$H$4:$KM$4,DP$3,'English Scores- Leveled papers'!$H88:$KM88)))</f>
        <is>
          <t/>
        </is>
      </c>
      <c r="DQ86" s="320" t="inlineStr">
        <f aca="false">IF($B86="","",IF(COUNTIFS('English Scores- Leveled papers'!$H$4:$KM$4,DQ$3,'English Scores- Leveled papers'!$H88:$KM88,"&lt;&gt;")=0,"",SUMIF('English Scores- Leveled papers'!$H$4:$KM$4,DQ$3,'English Scores- Leveled papers'!$H88:$KM88)))</f>
        <is>
          <t/>
        </is>
      </c>
      <c r="DR86" s="321" t="inlineStr">
        <f aca="false">IF('Cover Sheet'!$AC$6="6th", 'Eng GLA 6th, 7th, 8th'!D89, "")</f>
        <is>
          <t/>
        </is>
      </c>
      <c r="DU86" s="319" t="inlineStr">
        <f aca="false">IF($B86="","",IF(COUNTIFS('Eng GLA 6th, 7th, 8th'!$E$4:$DV$4,DU$3,'Eng GLA 6th, 7th, 8th'!$E89:$DV89,"&lt;&gt;")=0,"",SUMIF('Eng GLA 6th, 7th, 8th'!$E$4:$DV$4,DU$3,'Eng GLA 6th, 7th, 8th'!$E89:$DV89)))</f>
        <is>
          <t/>
        </is>
      </c>
      <c r="DV86" s="319" t="inlineStr">
        <f aca="false">IF($B86="","",IF(COUNTIFS('Eng GLA 6th, 7th, 8th'!$E$4:$DV$4,DV$3,'Eng GLA 6th, 7th, 8th'!$E89:$DV89,"&lt;&gt;")=0,"",SUMIF('Eng GLA 6th, 7th, 8th'!$E$4:$DV$4,DV$3,'Eng GLA 6th, 7th, 8th'!$E89:$DV89)))</f>
        <is>
          <t/>
        </is>
      </c>
      <c r="DW86" s="319" t="inlineStr">
        <f aca="false">IF($B86="","",IF(COUNTIFS('Eng GLA 6th, 7th, 8th'!$E$4:$DV$4,DW$3,'Eng GLA 6th, 7th, 8th'!$E89:$DV89,"&lt;&gt;")=0,"",SUMIF('Eng GLA 6th, 7th, 8th'!$E$4:$DV$4,DW$3,'Eng GLA 6th, 7th, 8th'!$E89:$DV89)))</f>
        <is>
          <t/>
        </is>
      </c>
      <c r="DX86" s="319" t="inlineStr">
        <f aca="false">IF($B86="","",IF(COUNTIFS('Eng GLA 6th, 7th, 8th'!$E$4:$DV$4,DX$3,'Eng GLA 6th, 7th, 8th'!$E89:$DV89,"&lt;&gt;")=0,"",SUMIF('Eng GLA 6th, 7th, 8th'!$E$4:$DV$4,DX$3,'Eng GLA 6th, 7th, 8th'!$E89:$DV89)))</f>
        <is>
          <t/>
        </is>
      </c>
      <c r="DY86" s="319" t="inlineStr">
        <f aca="false">IF($B86="","",IF(COUNTIFS('Eng GLA 6th, 7th, 8th'!$E$4:$DV$4,DY$3,'Eng GLA 6th, 7th, 8th'!$E89:$DV89,"&lt;&gt;")=0,"",SUMIF('Eng GLA 6th, 7th, 8th'!$E$4:$DV$4,DY$3,'Eng GLA 6th, 7th, 8th'!$E89:$DV89)))</f>
        <is>
          <t/>
        </is>
      </c>
      <c r="DZ86" s="319" t="inlineStr">
        <f aca="false">IF($B86="","",IF(COUNTIFS('Eng GLA 6th, 7th, 8th'!$E$4:$DV$4,DZ$3,'Eng GLA 6th, 7th, 8th'!$E89:$DV89,"&lt;&gt;")=0,"",SUMIF('Eng GLA 6th, 7th, 8th'!$E$4:$DV$4,DZ$3,'Eng GLA 6th, 7th, 8th'!$E89:$DV89)))</f>
        <is>
          <t/>
        </is>
      </c>
      <c r="EA86" s="319" t="inlineStr">
        <f aca="false">IF($B86="","",IF(COUNTIFS('Eng GLA 6th, 7th, 8th'!$E$4:$DV$4,EA$3,'Eng GLA 6th, 7th, 8th'!$E89:$DV89,"&lt;&gt;")=0,"",SUMIF('Eng GLA 6th, 7th, 8th'!$E$4:$DV$4,EA$3,'Eng GLA 6th, 7th, 8th'!$E89:$DV89)))</f>
        <is>
          <t/>
        </is>
      </c>
      <c r="EB86" s="319" t="inlineStr">
        <f aca="false">IF($B86="","",IF(COUNTIFS('Eng GLA 6th, 7th, 8th'!$E$4:$DV$4,EB$3,'Eng GLA 6th, 7th, 8th'!$E89:$DV89,"&lt;&gt;")=0,"",SUMIF('Eng GLA 6th, 7th, 8th'!$E$4:$DV$4,EB$3,'Eng GLA 6th, 7th, 8th'!$E89:$DV89)))</f>
        <is>
          <t/>
        </is>
      </c>
      <c r="EC86" s="319" t="inlineStr">
        <f aca="false">IF($B86="","",IF(COUNTIFS('Eng GLA 6th, 7th, 8th'!$E$4:$DV$4,EC$3,'Eng GLA 6th, 7th, 8th'!$E89:$DV89,"&lt;&gt;")=0,"",SUMIF('Eng GLA 6th, 7th, 8th'!$E$4:$DV$4,EC$3,'Eng GLA 6th, 7th, 8th'!$E89:$DV89)))</f>
        <is>
          <t/>
        </is>
      </c>
      <c r="ED86" s="319" t="inlineStr">
        <f aca="false">IF($B86="","",IF(COUNTIFS('Eng GLA 6th, 7th, 8th'!$E$4:$DV$4,ED$3,'Eng GLA 6th, 7th, 8th'!$E89:$DV89,"&lt;&gt;")=0,"",SUMIF('Eng GLA 6th, 7th, 8th'!$E$4:$DV$4,ED$3,'Eng GLA 6th, 7th, 8th'!$E89:$DV89)))</f>
        <is>
          <t/>
        </is>
      </c>
      <c r="EE86" s="319" t="inlineStr">
        <f aca="false">IF($B86="","",IF(COUNTIFS('Eng GLA 6th, 7th, 8th'!$E$4:$DV$4,EE$3,'Eng GLA 6th, 7th, 8th'!$E89:$DV89,"&lt;&gt;")=0,"",SUMIF('Eng GLA 6th, 7th, 8th'!$E$4:$DV$4,EE$3,'Eng GLA 6th, 7th, 8th'!$E89:$DV89)))</f>
        <is>
          <t/>
        </is>
      </c>
      <c r="EF86" s="319" t="inlineStr">
        <f aca="false">IF($B86="","",IF(COUNTIFS('Eng GLA 6th, 7th, 8th'!$E$4:$DV$4,EF$3,'Eng GLA 6th, 7th, 8th'!$E89:$DV89,"&lt;&gt;")=0,"",SUMIF('Eng GLA 6th, 7th, 8th'!$E$4:$DV$4,EF$3,'Eng GLA 6th, 7th, 8th'!$E89:$DV89)))</f>
        <is>
          <t/>
        </is>
      </c>
      <c r="EG86" s="319" t="inlineStr">
        <f aca="false">IF($B86="","",IF(COUNTIFS('Eng GLA 6th, 7th, 8th'!$E$4:$DV$4,EG$3,'Eng GLA 6th, 7th, 8th'!$E89:$DV89,"&lt;&gt;")=0,"",SUMIF('Eng GLA 6th, 7th, 8th'!$E$4:$DV$4,EG$3,'Eng GLA 6th, 7th, 8th'!$E89:$DV89)))</f>
        <is>
          <t/>
        </is>
      </c>
      <c r="EH86" s="319" t="inlineStr">
        <f aca="false">IF($B86="","",IF(COUNTIFS('Eng GLA 6th, 7th, 8th'!$E$4:$DV$4,EH$3,'Eng GLA 6th, 7th, 8th'!$E89:$DV89,"&lt;&gt;")=0,"",SUMIF('Eng GLA 6th, 7th, 8th'!$E$4:$DV$4,EH$3,'Eng GLA 6th, 7th, 8th'!$E89:$DV89)))</f>
        <is>
          <t/>
        </is>
      </c>
      <c r="EI86" s="319" t="inlineStr">
        <f aca="false">IF($B86="","",IF(COUNTIFS('Eng GLA 6th, 7th, 8th'!$E$4:$DV$4,EI$3,'Eng GLA 6th, 7th, 8th'!$E89:$DV89,"&lt;&gt;")=0,"",SUMIF('Eng GLA 6th, 7th, 8th'!$E$4:$DV$4,EI$3,'Eng GLA 6th, 7th, 8th'!$E89:$DV89)))</f>
        <is>
          <t/>
        </is>
      </c>
      <c r="EJ86" s="322" t="inlineStr">
        <f aca="false">IF('Cover Sheet'!$AC$6="7th", 'Eng GLA 6th, 7th, 8th'!AQ89, "")</f>
        <is>
          <t/>
        </is>
      </c>
      <c r="EK86" s="319" t="inlineStr">
        <f aca="false">IF($B86="","",IF(COUNTIFS('Eng GLA 6th, 7th, 8th'!$E$4:$DV$4,EK$3,'Eng GLA 6th, 7th, 8th'!$E89:$DV89,"&lt;&gt;")=0,"",SUMIF('Eng GLA 6th, 7th, 8th'!$E$4:$DV$4,EK$3,'Eng GLA 6th, 7th, 8th'!$E89:$DV89)))</f>
        <is>
          <t/>
        </is>
      </c>
      <c r="EL86" s="319" t="inlineStr">
        <f aca="false">IF($B86="","",IF(COUNTIFS('Eng GLA 6th, 7th, 8th'!$E$4:$DV$4,EL$3,'Eng GLA 6th, 7th, 8th'!$E89:$DV89,"&lt;&gt;")=0,"",SUMIF('Eng GLA 6th, 7th, 8th'!$E$4:$DV$4,EL$3,'Eng GLA 6th, 7th, 8th'!$E89:$DV89)))</f>
        <is>
          <t/>
        </is>
      </c>
      <c r="EM86" s="319" t="inlineStr">
        <f aca="false">IF($B86="","",IF(COUNTIFS('Eng GLA 6th, 7th, 8th'!$E$4:$DV$4,EM$3,'Eng GLA 6th, 7th, 8th'!$E89:$DV89,"&lt;&gt;")=0,"",SUMIF('Eng GLA 6th, 7th, 8th'!$E$4:$DV$4,EM$3,'Eng GLA 6th, 7th, 8th'!$E89:$DV89)))</f>
        <is>
          <t/>
        </is>
      </c>
      <c r="EN86" s="319" t="inlineStr">
        <f aca="false">IF($B86="","",IF(COUNTIFS('Eng GLA 6th, 7th, 8th'!$E$4:$DV$4,EN$3,'Eng GLA 6th, 7th, 8th'!$E89:$DV89,"&lt;&gt;")=0,"",SUMIF('Eng GLA 6th, 7th, 8th'!$E$4:$DV$4,EN$3,'Eng GLA 6th, 7th, 8th'!$E89:$DV89)))</f>
        <is>
          <t/>
        </is>
      </c>
      <c r="EO86" s="319" t="inlineStr">
        <f aca="false">IF($B86="","",IF(COUNTIFS('Eng GLA 6th, 7th, 8th'!$E$4:$DV$4,EO$3,'Eng GLA 6th, 7th, 8th'!$E89:$DV89,"&lt;&gt;")=0,"",SUMIF('Eng GLA 6th, 7th, 8th'!$E$4:$DV$4,EO$3,'Eng GLA 6th, 7th, 8th'!$E89:$DV89)))</f>
        <is>
          <t/>
        </is>
      </c>
      <c r="EP86" s="319" t="inlineStr">
        <f aca="false">IF($B86="","",IF(COUNTIFS('Eng GLA 6th, 7th, 8th'!$E$4:$DV$4,EP$3,'Eng GLA 6th, 7th, 8th'!$E89:$DV89,"&lt;&gt;")=0,"",SUMIF('Eng GLA 6th, 7th, 8th'!$E$4:$DV$4,EP$3,'Eng GLA 6th, 7th, 8th'!$E89:$DV89)))</f>
        <is>
          <t/>
        </is>
      </c>
      <c r="EQ86" s="319" t="inlineStr">
        <f aca="false">IF($B86="","",IF(COUNTIFS('Eng GLA 6th, 7th, 8th'!$E$4:$DV$4,EQ$3,'Eng GLA 6th, 7th, 8th'!$E89:$DV89,"&lt;&gt;")=0,"",SUMIF('Eng GLA 6th, 7th, 8th'!$E$4:$DV$4,EQ$3,'Eng GLA 6th, 7th, 8th'!$E89:$DV89)))</f>
        <is>
          <t/>
        </is>
      </c>
      <c r="ER86" s="319" t="inlineStr">
        <f aca="false">IF($B86="","",IF(COUNTIFS('Eng GLA 6th, 7th, 8th'!$E$4:$DV$4,ER$3,'Eng GLA 6th, 7th, 8th'!$E89:$DV89,"&lt;&gt;")=0,"",SUMIF('Eng GLA 6th, 7th, 8th'!$E$4:$DV$4,ER$3,'Eng GLA 6th, 7th, 8th'!$E89:$DV89)))</f>
        <is>
          <t/>
        </is>
      </c>
      <c r="ES86" s="319" t="inlineStr">
        <f aca="false">IF($B86="","",IF(COUNTIFS('Eng GLA 6th, 7th, 8th'!$E$4:$DV$4,ES$3,'Eng GLA 6th, 7th, 8th'!$E89:$DV89,"&lt;&gt;")=0,"",SUMIF('Eng GLA 6th, 7th, 8th'!$E$4:$DV$4,ES$3,'Eng GLA 6th, 7th, 8th'!$E89:$DV89)))</f>
        <is>
          <t/>
        </is>
      </c>
      <c r="ET86" s="319" t="inlineStr">
        <f aca="false">IF($B86="","",IF(COUNTIFS('Eng GLA 6th, 7th, 8th'!$E$4:$DV$4,ET$3,'Eng GLA 6th, 7th, 8th'!$E89:$DV89,"&lt;&gt;")=0,"",SUMIF('Eng GLA 6th, 7th, 8th'!$E$4:$DV$4,ET$3,'Eng GLA 6th, 7th, 8th'!$E89:$DV89)))</f>
        <is>
          <t/>
        </is>
      </c>
      <c r="EU86" s="319" t="inlineStr">
        <f aca="false">IF($B86="","",IF(COUNTIFS('Eng GLA 6th, 7th, 8th'!$E$4:$DV$4,EU$3,'Eng GLA 6th, 7th, 8th'!$E89:$DV89,"&lt;&gt;")=0,"",SUMIF('Eng GLA 6th, 7th, 8th'!$E$4:$DV$4,EU$3,'Eng GLA 6th, 7th, 8th'!$E89:$DV89)))</f>
        <is>
          <t/>
        </is>
      </c>
      <c r="EV86" s="319" t="inlineStr">
        <f aca="false">IF($B86="","",IF(COUNTIFS('Eng GLA 6th, 7th, 8th'!$E$4:$DV$4,EV$3,'Eng GLA 6th, 7th, 8th'!$E89:$DV89,"&lt;&gt;")=0,"",SUMIF('Eng GLA 6th, 7th, 8th'!$E$4:$DV$4,EV$3,'Eng GLA 6th, 7th, 8th'!$E89:$DV89)))</f>
        <is>
          <t/>
        </is>
      </c>
      <c r="EW86" s="319" t="inlineStr">
        <f aca="false">IF($B86="","",IF(COUNTIFS('Eng GLA 6th, 7th, 8th'!$E$4:$DV$4,EW$3,'Eng GLA 6th, 7th, 8th'!$E89:$DV89,"&lt;&gt;")=0,"",SUMIF('Eng GLA 6th, 7th, 8th'!$E$4:$DV$4,EW$3,'Eng GLA 6th, 7th, 8th'!$E89:$DV89)))</f>
        <is>
          <t/>
        </is>
      </c>
      <c r="EX86" s="319" t="inlineStr">
        <f aca="false">IF($B86="","",IF(COUNTIFS('Eng GLA 6th, 7th, 8th'!$E$4:$DV$4,EX$3,'Eng GLA 6th, 7th, 8th'!$E89:$DV89,"&lt;&gt;")=0,"",SUMIF('Eng GLA 6th, 7th, 8th'!$E$4:$DV$4,EX$3,'Eng GLA 6th, 7th, 8th'!$E89:$DV89)))</f>
        <is>
          <t/>
        </is>
      </c>
      <c r="EY86" s="319" t="inlineStr">
        <f aca="false">IF($B86="","",IF(COUNTIFS('Eng GLA 6th, 7th, 8th'!$E$4:$DV$4,EY$3,'Eng GLA 6th, 7th, 8th'!$E89:$DV89,"&lt;&gt;")=0,"",SUMIF('Eng GLA 6th, 7th, 8th'!$E$4:$DV$4,EY$3,'Eng GLA 6th, 7th, 8th'!$E89:$DV89)))</f>
        <is>
          <t/>
        </is>
      </c>
      <c r="EZ86" s="322" t="inlineStr">
        <f aca="false">IF('Cover Sheet'!$AC$6="8th", 'Eng GLA 6th, 7th, 8th'!CG89, "")</f>
        <is>
          <t/>
        </is>
      </c>
      <c r="FA86" s="319" t="inlineStr">
        <f aca="false">IF($B86="","",IF(COUNTIFS('Eng GLA 6th, 7th, 8th'!$E$4:$DV$4,FA$3,'Eng GLA 6th, 7th, 8th'!$E89:$DV89,"&lt;&gt;")=0,"",SUMIF('Eng GLA 6th, 7th, 8th'!$E$4:$DV$4,FA$3,'Eng GLA 6th, 7th, 8th'!$E89:$DV89)))</f>
        <is>
          <t/>
        </is>
      </c>
      <c r="FB86" s="319" t="inlineStr">
        <f aca="false">IF($B86="","",IF(COUNTIFS('Eng GLA 6th, 7th, 8th'!$E$4:$DV$4,FB$3,'Eng GLA 6th, 7th, 8th'!$E89:$DV89,"&lt;&gt;")=0,"",SUMIF('Eng GLA 6th, 7th, 8th'!$E$4:$DV$4,FB$3,'Eng GLA 6th, 7th, 8th'!$E89:$DV89)))</f>
        <is>
          <t/>
        </is>
      </c>
      <c r="FC86" s="319" t="inlineStr">
        <f aca="false">IF($B86="","",IF(COUNTIFS('Eng GLA 6th, 7th, 8th'!$E$4:$DV$4,FC$3,'Eng GLA 6th, 7th, 8th'!$E89:$DV89,"&lt;&gt;")=0,"",SUMIF('Eng GLA 6th, 7th, 8th'!$E$4:$DV$4,FC$3,'Eng GLA 6th, 7th, 8th'!$E89:$DV89)))</f>
        <is>
          <t/>
        </is>
      </c>
      <c r="FD86" s="319" t="inlineStr">
        <f aca="false">IF($B86="","",IF(COUNTIFS('Eng GLA 6th, 7th, 8th'!$E$4:$DV$4,FD$3,'Eng GLA 6th, 7th, 8th'!$E89:$DV89,"&lt;&gt;")=0,"",SUMIF('Eng GLA 6th, 7th, 8th'!$E$4:$DV$4,FD$3,'Eng GLA 6th, 7th, 8th'!$E89:$DV89)))</f>
        <is>
          <t/>
        </is>
      </c>
      <c r="FE86" s="319" t="inlineStr">
        <f aca="false">IF($B86="","",IF(COUNTIFS('Eng GLA 6th, 7th, 8th'!$E$4:$DV$4,FE$3,'Eng GLA 6th, 7th, 8th'!$E89:$DV89,"&lt;&gt;")=0,"",SUMIF('Eng GLA 6th, 7th, 8th'!$E$4:$DV$4,FE$3,'Eng GLA 6th, 7th, 8th'!$E89:$DV89)))</f>
        <is>
          <t/>
        </is>
      </c>
      <c r="FF86" s="319" t="inlineStr">
        <f aca="false">IF($B86="","",IF(COUNTIFS('Eng GLA 6th, 7th, 8th'!$E$4:$DV$4,FF$3,'Eng GLA 6th, 7th, 8th'!$E89:$DV89,"&lt;&gt;")=0,"",SUMIF('Eng GLA 6th, 7th, 8th'!$E$4:$DV$4,FF$3,'Eng GLA 6th, 7th, 8th'!$E89:$DV89)))</f>
        <is>
          <t/>
        </is>
      </c>
      <c r="FG86" s="319" t="inlineStr">
        <f aca="false">IF($B86="","",IF(COUNTIFS('Eng GLA 6th, 7th, 8th'!$E$4:$DV$4,FG$3,'Eng GLA 6th, 7th, 8th'!$E89:$DV89,"&lt;&gt;")=0,"",SUMIF('Eng GLA 6th, 7th, 8th'!$E$4:$DV$4,FG$3,'Eng GLA 6th, 7th, 8th'!$E89:$DV89)))</f>
        <is>
          <t/>
        </is>
      </c>
      <c r="FH86" s="319" t="inlineStr">
        <f aca="false">IF($B86="","",IF(COUNTIFS('Eng GLA 6th, 7th, 8th'!$E$4:$DV$4,FH$3,'Eng GLA 6th, 7th, 8th'!$E89:$DV89,"&lt;&gt;")=0,"",SUMIF('Eng GLA 6th, 7th, 8th'!$E$4:$DV$4,FH$3,'Eng GLA 6th, 7th, 8th'!$E89:$DV89)))</f>
        <is>
          <t/>
        </is>
      </c>
      <c r="FI86" s="319" t="inlineStr">
        <f aca="false">IF($B86="","",IF(COUNTIFS('Eng GLA 6th, 7th, 8th'!$E$4:$DV$4,FI$3,'Eng GLA 6th, 7th, 8th'!$E89:$DV89,"&lt;&gt;")=0,"",SUMIF('Eng GLA 6th, 7th, 8th'!$E$4:$DV$4,FI$3,'Eng GLA 6th, 7th, 8th'!$E89:$DV89)))</f>
        <is>
          <t/>
        </is>
      </c>
      <c r="FJ86" s="319" t="inlineStr">
        <f aca="false">IF($B86="","",IF(COUNTIFS('Eng GLA 6th, 7th, 8th'!$E$4:$DV$4,FJ$3,'Eng GLA 6th, 7th, 8th'!$E89:$DV89,"&lt;&gt;")=0,"",SUMIF('Eng GLA 6th, 7th, 8th'!$E$4:$DV$4,FJ$3,'Eng GLA 6th, 7th, 8th'!$E89:$DV89)))</f>
        <is>
          <t/>
        </is>
      </c>
      <c r="FK86" s="319" t="inlineStr">
        <f aca="false">IF($B86="","",IF(COUNTIFS('Eng GLA 6th, 7th, 8th'!$E$4:$DV$4,FK$3,'Eng GLA 6th, 7th, 8th'!$E89:$DV89,"&lt;&gt;")=0,"",SUMIF('Eng GLA 6th, 7th, 8th'!$E$4:$DV$4,FK$3,'Eng GLA 6th, 7th, 8th'!$E89:$DV89)))</f>
        <is>
          <t/>
        </is>
      </c>
      <c r="FL86" s="319" t="inlineStr">
        <f aca="false">IF($B86="","",IF(COUNTIFS('Eng GLA 6th, 7th, 8th'!$E$4:$DV$4,FL$3,'Eng GLA 6th, 7th, 8th'!$E89:$DV89,"&lt;&gt;")=0,"",SUMIF('Eng GLA 6th, 7th, 8th'!$E$4:$DV$4,FL$3,'Eng GLA 6th, 7th, 8th'!$E89:$DV89)))</f>
        <is>
          <t/>
        </is>
      </c>
      <c r="FM86" s="319" t="inlineStr">
        <f aca="false">IF($B86="","",IF(COUNTIFS('Eng GLA 6th, 7th, 8th'!$E$4:$DV$4,FM$3,'Eng GLA 6th, 7th, 8th'!$E89:$DV89,"&lt;&gt;")=0,"",SUMIF('Eng GLA 6th, 7th, 8th'!$E$4:$DV$4,FM$3,'Eng GLA 6th, 7th, 8th'!$E89:$DV89)))</f>
        <is>
          <t/>
        </is>
      </c>
      <c r="FN86" s="319" t="inlineStr">
        <f aca="false">IF($B86="","",IF(COUNTIFS('Eng GLA 6th, 7th, 8th'!$E$4:$DV$4,FN$3,'Eng GLA 6th, 7th, 8th'!$E89:$DV89,"&lt;&gt;")=0,"",SUMIF('Eng GLA 6th, 7th, 8th'!$E$4:$DV$4,FN$3,'Eng GLA 6th, 7th, 8th'!$E89:$DV89)))</f>
        <is>
          <t/>
        </is>
      </c>
      <c r="FO86" s="319" t="inlineStr">
        <f aca="false">IF($B86="","",IF(COUNTIFS('Eng GLA 6th, 7th, 8th'!$E$4:$DV$4,FO$3,'Eng GLA 6th, 7th, 8th'!$E89:$DV89,"&lt;&gt;")=0,"",SUMIF('Eng GLA 6th, 7th, 8th'!$E$4:$DV$4,FO$3,'Eng GLA 6th, 7th, 8th'!$E89:$DV89)))</f>
        <is>
          <t/>
        </is>
      </c>
    </row>
    <row r="87" customFormat="false" ht="12.75" hidden="false" customHeight="true" outlineLevel="0" collapsed="false">
      <c r="A87" s="315" t="n">
        <v>83</v>
      </c>
      <c r="B87" s="315" t="inlineStr">
        <f aca="false">'English Scores- Leveled papers'!B89</f>
        <is>
          <t/>
        </is>
      </c>
      <c r="C87" s="315"/>
      <c r="D87" s="316" t="inlineStr">
        <f aca="false">IF(OR(B87="",H87="",'Cover Sheet'!E87=""),"",'Cover Sheet'!E87)</f>
        <is>
          <t/>
        </is>
      </c>
      <c r="E87" s="316" t="inlineStr">
        <f aca="false">IF(OR(B87="",H87="",'Cover Sheet'!F87=""),"",'Cover Sheet'!F87)</f>
        <is>
          <t/>
        </is>
      </c>
      <c r="F87" s="316" t="inlineStr">
        <f aca="false">IF(OR(B87="",H87="",'Cover Sheet'!H87=""),"",'Cover Sheet'!H87)</f>
        <is>
          <t/>
        </is>
      </c>
      <c r="G87" s="316"/>
      <c r="H87" s="316" t="inlineStr">
        <f aca="false">IF(OR(B87="",COUNT('English Scores- Leveled papers'!H89:KM89)=0),"",IF((AND(AB87&gt;=(70/100),AB87&lt;1.1)),9,IF((AND(AA87&gt;=(70/100),AA87&lt;1.1)),8,IF((AND(Z87&gt;=(70/100),Z87&lt;1.1)),7,IF((AND(Y87&gt;=(70/100),Y87&lt;1.1)),6,IF(AND(X87&gt;=0.7,X87&lt;1.1),5.5,IF(AND(W87&gt;=0.7,W87&lt;1.1),5,IF(AND(V87&gt;=0.7,V87&lt;1.1),4.5,IF(AND(U87&gt;=0.7,U87&lt;1.1),4,IF(AND(T87&gt;=0.7,T87&lt;1.1),3.5,IF(AND(S87&gt;=0.7,S87&lt;1.1),3,IF(AND(R87&gt;=0.7,R87&lt;1.1),2.5,IF(AND(Q87&gt;=0.7,Q87&lt;1.1),2,IF(AND(P87&gt;=0.7,P87&lt;1.1),1.5,IF(AND(O87&gt;=0.7,O87&lt;1.1),1,IF(AND(N87&gt;=0.7,N87&lt;1.1),0.5,IF(AND(M87&gt;=0.7,M87&lt;1.1),0.2,IF(AND(L87&gt;=0.7,L87&lt;1.1),0,IF(COUNT('English Scores- Leveled papers'!H89:M89)=0,"",-0.5)))))))))))))))))))</f>
        <is>
          <t/>
        </is>
      </c>
      <c r="I87" s="317" t="str">
        <f aca="false">IFERROR(IF(OR(B87="",H87=""),"",IF((AND(AB87&gt;=(70/100),AB87&lt;1.1)),AB87,IF(AND((AA87)&gt;=(70/100),AA87&lt;1.1),AA87,IF((AND((Z87)&gt;=(70/100),Z87&lt;1.1)),Z87,IF(AND((Y87)&gt;=(70/100),Y87&lt;1.1),Y87,IF(AND(X87&gt;=0.7,X87&lt;1.1),X87,IF(AND((W87)&gt;=0.7,W87&lt;1.1),W87,IF(AND((V87)&gt;=0.7,V87&lt;1.1),V87,IF(AND((U87)&gt;=0.7,U87&lt;1.1),U87,IF(AND((T87)&gt;=0.7,T87&lt;1.1),T87,IF(AND((S87)&gt;=0.7,S87&lt;1.1),S87,IF(AND((R87)&gt;=0.7,R87&lt;1.1),R87,IF(AND((Q87)&gt;=0.7,Q87&lt;1.1),Q87,IF(AND((P87)&gt;=0.7,P87&lt;1.1),P87,IF(AND((O87)&gt;=0.7,O87&lt;1.1),O87,IF(AND((N87)&gt;=0.7,N87&lt;1.1),N87,IF(AND((M87)&gt;=0.7,M87&lt;1.1),M87,IF(AND((L87)&gt;=0.7,L87&lt;1.1),L87,L87)))))))))))))))))),"")</f>
        <v/>
      </c>
      <c r="J87" s="317" t="str">
        <f aca="false">IF((OR(B87="",H87="")),"",IF(AND((AB87)&gt;=(70/100),AB87&lt;1.1),"",IF((AND((AA87)&gt;=(70/100),AA87&lt;1.1)),AB87,IF((AND((Z87)&gt;=(70/100),Z87&lt;1.1)),AA87,IF((AND((Y87)&gt;=(70/100),Y87&lt;1.1)),Z87,IF(AND((X87)&gt;=0.7,X87&lt;1.1),Y87,IF(AND((W87)&gt;=0.7,W87&lt;1.1),X87,IF(AND((V87)&gt;=0.7,V87&lt;1.1),W87,IF(AND((U87)&gt;=0.7,U87&lt;1.1),V87,IF(AND((T87)&gt;=0.7,T87&lt;1.1),U87,IF(AND((S87)&gt;=0.7,S87&lt;1.1),T87,IF(AND((R87)&gt;=0.7,R87&lt;1.1),S87,IF(AND((Q87)&gt;=0.7,Q87&lt;1.1),R87,IF(AND((P87)&gt;=0.7,P87&lt;1.1),Q87,IF(AND((O87)&gt;=0.7,O87&lt;1.1),P87,IF(AND((N87)&gt;=0.7,N87&lt;1.1),O87,IF(AND((M87)&gt;=0.7,M87&lt;1.1),N87,IF(AND((L87)&gt;=0.7,L87&lt;1.1),M87,""))))))))))))))))))</f>
        <v/>
      </c>
      <c r="K87" s="317" t="str">
        <f aca="false">IF((OR(B87="",H87="")),"",IF(AND((AB87)&gt;=(70/100),AB87&lt;1.1),AA87,IF((AND((AA87)&gt;=(70/100),AA87&lt;1.1)),Z87,IF((AND((Z87)&gt;=(70/100),Z87&lt;1.1)),Y87,IF((AND((Y87)&gt;=(70/100),Y87&lt;1.1)),X87,IF(AND((X87)&gt;=0.7,X87&lt;1.1),W87,IF(AND((W87)&gt;=0.7,W87&lt;1.1),V87,IF(AND((V87)&gt;=0.7,V87&lt;1.1),U87,IF(AND((U87)&gt;=0.7,U87&lt;1.1),T87,IF(AND((T87)&gt;=0.7,T87&lt;1.1),S87,IF(AND((S87)&gt;=0.7,S87&lt;1.1),R87,IF(AND((R87)&gt;=0.7,R87&lt;1.1),Q87,IF(AND((Q87)&gt;=0.7,Q87&lt;1.1),P87,IF(AND((P87)&gt;=0.7,P87&lt;1.1),O87,IF(AND((O87)&gt;=0.7,O87&lt;1.1),N87,IF(AND((N87)&gt;=0.7,N87&lt;1.1),M87,IF(AND((M87)&gt;=0.7,M87&lt;1.1),L87,IF(AND((L87)&gt;=0.7,L87&lt;1.1),"",""))))))))))))))))))</f>
        <v/>
      </c>
      <c r="L87" s="318" t="str">
        <f aca="false">IFERROR(IF((B87=""),"",(IF(COUNT(AC87:AG87)=0,"",ROUND(SUM(AC87:AG87)/SUM($AC$2:$AG$2),1)))),"")</f>
        <v/>
      </c>
      <c r="M87" s="318" t="str">
        <f aca="false">IFERROR(IF((B87=""),"",(IF(COUNT(AH87:AL87)=0,"",ROUND(SUM(AH87:AL87)/SUM($AH$2:$AL$2),1)))),"")</f>
        <v/>
      </c>
      <c r="N87" s="318" t="str">
        <f aca="false">IFERROR(IF((B87=""),"",(IF(COUNT(AM87:AQ87)=0,"",ROUND(SUM(AM87:AQ87)/SUM($AM$2:$AQ$2),1)))),"")</f>
        <v/>
      </c>
      <c r="O87" s="318" t="str">
        <f aca="false">IFERROR(IF((B87=""),"",(IF(COUNT(AR87:AV87)=0,"",ROUND(SUM(AR87:AV87)/SUM($AR$2:$AV$2),1)))),"")</f>
        <v/>
      </c>
      <c r="P87" s="318" t="str">
        <f aca="false">IFERROR(IF((B87=""),"",(IF(COUNT(AX87:BB87)=0,"",ROUND(SUM(AX87:BB87)/SUM($AX$2:$BB$2),1)))),"")</f>
        <v/>
      </c>
      <c r="Q87" s="318" t="str">
        <f aca="false">IFERROR(IF((B87=""),"",(IF(COUNT(BD87:BJ87)=0,"",ROUND(SUM(BD87:BJ87)/SUM($BD$2:$BJ$2),1)))),0)</f>
        <v/>
      </c>
      <c r="R87" s="318" t="str">
        <f aca="false">IFERROR(IF((B87=""),"",(IF(COUNT(BL87:BS87)=0,"",ROUND(SUM(BL87:BR87)/SUM($BL$2:$BR$2),1)))),0)</f>
        <v/>
      </c>
      <c r="S87" s="318" t="str">
        <f aca="false">IFERROR(IF((B87=""),"",(IF(COUNT(BT87:CB87)=0,"",ROUND(SUM(BT87:CA87)/SUM($BT$2:$CA$2),1)))),0)</f>
        <v/>
      </c>
      <c r="T87" s="318" t="str">
        <f aca="false">IFERROR(IF((B87=""),"",(IF(COUNT(CC87:CJ87)=0,"",ROUND(SUM(CC87:CI87)/SUM($CC$2:$CI$2),1)))),0)</f>
        <v/>
      </c>
      <c r="U87" s="318" t="str">
        <f aca="false">IFERROR(IF((B87=""),"",(IF(COUNT(CK87:CQ87)=0,"",ROUND(SUM(CK87:CQ87)/SUM($CK$2:$CQ$2),1)))),0)</f>
        <v/>
      </c>
      <c r="V87" s="318" t="str">
        <f aca="false">IFERROR(IF((B87=""),"",(IF(COUNT(CS87:CY87)=0,"",ROUND(SUM(CS87:CY87)/SUM($CS$2:$CY$2),1)))),0)</f>
        <v/>
      </c>
      <c r="W87" s="318" t="str">
        <f aca="false">IFERROR(IF((B87=""),"",(IF(COUNT(DA87:DI87)=0,"",ROUND(SUM(DA87:DI87)/SUM($DA$2:$DI$2),1)))),0)</f>
        <v/>
      </c>
      <c r="X87" s="318" t="str">
        <f aca="false">IFERROR(IF((B87=""),"",(IF(COUNT(DK87:DP87)=0,"",ROUND(SUM(DK87:DP87)/SUM($DK$2:$DP$2),1)))),0)</f>
        <v/>
      </c>
      <c r="Y87" s="318"/>
      <c r="Z87" s="318"/>
      <c r="AA87" s="318"/>
      <c r="AB87" s="318"/>
      <c r="AC87" s="319" t="inlineStr">
        <f aca="false">IF($B87="","",IF(COUNTIFS('English Scores- Leveled papers'!$H$4:$KM$4,AC$3,'English Scores- Leveled papers'!$H89:$KM89,"&lt;&gt;")=0,"",SUMIF('English Scores- Leveled papers'!$H$4:$KM$4,AC$3,'English Scores- Leveled papers'!$H89:$KM89)))</f>
        <is>
          <t/>
        </is>
      </c>
      <c r="AD87" s="319" t="inlineStr">
        <f aca="false">IF($B87="","",IF(COUNTIFS('English Scores- Leveled papers'!$H$4:$KM$4,AD$3,'English Scores- Leveled papers'!$H89:$KM89,"&lt;&gt;")=0,"",SUMIF('English Scores- Leveled papers'!$H$4:$KM$4,AD$3,'English Scores- Leveled papers'!$H89:$KM89)))</f>
        <is>
          <t/>
        </is>
      </c>
      <c r="AE87" s="319" t="inlineStr">
        <f aca="false">IF($B87="","",IF(COUNTIFS('English Scores- Leveled papers'!$H$4:$KM$4,AE$3,'English Scores- Leveled papers'!$H89:$KM89,"&lt;&gt;")=0,"",SUMIF('English Scores- Leveled papers'!$H$4:$KM$4,AE$3,'English Scores- Leveled papers'!$H89:$KM89)))</f>
        <is>
          <t/>
        </is>
      </c>
      <c r="AF87" s="319" t="inlineStr">
        <f aca="false">IF($B87="","",IF(COUNTIFS('English Scores- Leveled papers'!$H$4:$KM$4,AF$3,'English Scores- Leveled papers'!$H89:$KM89,"&lt;&gt;")=0,"",SUMIF('English Scores- Leveled papers'!$H$4:$KM$4,AF$3,'English Scores- Leveled papers'!$H89:$KM89)))</f>
        <is>
          <t/>
        </is>
      </c>
      <c r="AG87" s="319" t="inlineStr">
        <f aca="false">IF($B87="","",IF(COUNTIFS('English Scores- Leveled papers'!$H$4:$KM$4,AG$3,'English Scores- Leveled papers'!$H89:$KM89,"&lt;&gt;")=0,"",SUMIF('English Scores- Leveled papers'!$H$4:$KM$4,AG$3,'English Scores- Leveled papers'!$H89:$KM89)))</f>
        <is>
          <t/>
        </is>
      </c>
      <c r="AH87" s="319" t="inlineStr">
        <f aca="false">IF($B87="","",IF(COUNTIFS('English Scores- Leveled papers'!$H$4:$KM$4,AH$3,'English Scores- Leveled papers'!$H89:$KM89,"&lt;&gt;")=0,"",SUMIF('English Scores- Leveled papers'!$H$4:$KM$4,AH$3,'English Scores- Leveled papers'!$H89:$KM89)))</f>
        <is>
          <t/>
        </is>
      </c>
      <c r="AI87" s="319" t="inlineStr">
        <f aca="false">IF($B87="","",IF(COUNTIFS('English Scores- Leveled papers'!$H$4:$KM$4,AI$3,'English Scores- Leveled papers'!$H89:$KM89,"&lt;&gt;")=0,"",SUMIF('English Scores- Leveled papers'!$H$4:$KM$4,AI$3,'English Scores- Leveled papers'!$H89:$KM89)))</f>
        <is>
          <t/>
        </is>
      </c>
      <c r="AJ87" s="319" t="inlineStr">
        <f aca="false">IF($B87="","",IF(COUNTIFS('English Scores- Leveled papers'!$H$4:$KM$4,AJ$3,'English Scores- Leveled papers'!$H89:$KM89,"&lt;&gt;")=0,"",SUMIF('English Scores- Leveled papers'!$H$4:$KM$4,AJ$3,'English Scores- Leveled papers'!$H89:$KM89)))</f>
        <is>
          <t/>
        </is>
      </c>
      <c r="AK87" s="319" t="inlineStr">
        <f aca="false">IF($B87="","",IF(COUNTIFS('English Scores- Leveled papers'!$H$4:$KM$4,AK$3,'English Scores- Leveled papers'!$H89:$KM89,"&lt;&gt;")=0,"",SUMIF('English Scores- Leveled papers'!$H$4:$KM$4,AK$3,'English Scores- Leveled papers'!$H89:$KM89)))</f>
        <is>
          <t/>
        </is>
      </c>
      <c r="AL87" s="319" t="inlineStr">
        <f aca="false">IF($B87="","",IF(COUNTIFS('English Scores- Leveled papers'!$H$4:$KM$4,AL$3,'English Scores- Leveled papers'!$H89:$KM89,"&lt;&gt;")=0,"",SUMIF('English Scores- Leveled papers'!$H$4:$KM$4,AL$3,'English Scores- Leveled papers'!$H89:$KM89)))</f>
        <is>
          <t/>
        </is>
      </c>
      <c r="AM87" s="319" t="inlineStr">
        <f aca="false">IF($B87="","",IF(COUNTIFS('English Scores- Leveled papers'!$H$4:$KM$4,AM$3,'English Scores- Leveled papers'!$H89:$KM89,"&lt;&gt;")=0,"",SUMIF('English Scores- Leveled papers'!$H$4:$KM$4,AM$3,'English Scores- Leveled papers'!$H89:$KM89)))</f>
        <is>
          <t/>
        </is>
      </c>
      <c r="AN87" s="319" t="inlineStr">
        <f aca="false">IF($B87="","",IF(COUNTIFS('English Scores- Leveled papers'!$H$4:$KM$4,AN$3,'English Scores- Leveled papers'!$H89:$KM89,"&lt;&gt;")=0,"",SUMIF('English Scores- Leveled papers'!$H$4:$KM$4,AN$3,'English Scores- Leveled papers'!$H89:$KM89)))</f>
        <is>
          <t/>
        </is>
      </c>
      <c r="AO87" s="319" t="inlineStr">
        <f aca="false">IF($B87="","",IF(COUNTIFS('English Scores- Leveled papers'!$H$4:$KM$4,AO$3,'English Scores- Leveled papers'!$H89:$KM89,"&lt;&gt;")=0,"",SUMIF('English Scores- Leveled papers'!$H$4:$KM$4,AO$3,'English Scores- Leveled papers'!$H89:$KM89)))</f>
        <is>
          <t/>
        </is>
      </c>
      <c r="AP87" s="319" t="inlineStr">
        <f aca="false">IF($B87="","",IF(COUNTIFS('English Scores- Leveled papers'!$H$4:$KM$4,AP$3,'English Scores- Leveled papers'!$H89:$KM89,"&lt;&gt;")=0,"",SUMIF('English Scores- Leveled papers'!$H$4:$KM$4,AP$3,'English Scores- Leveled papers'!$H89:$KM89)))</f>
        <is>
          <t/>
        </is>
      </c>
      <c r="AQ87" s="319" t="inlineStr">
        <f aca="false">IF($B87="","",IF(COUNTIFS('English Scores- Leveled papers'!$H$4:$KM$4,AQ$3,'English Scores- Leveled papers'!$H89:$KM89,"&lt;&gt;")=0,"",SUMIF('English Scores- Leveled papers'!$H$4:$KM$4,AQ$3,'English Scores- Leveled papers'!$H89:$KM89)))</f>
        <is>
          <t/>
        </is>
      </c>
      <c r="AR87" s="319" t="inlineStr">
        <f aca="false">IF($B87="","",IF(COUNTIFS('English Scores- Leveled papers'!$H$4:$KM$4,AR$3,'English Scores- Leveled papers'!$H89:$KM89,"&lt;&gt;")=0,"",SUMIF('English Scores- Leveled papers'!$H$4:$KM$4,AR$3,'English Scores- Leveled papers'!$H89:$KM89)))</f>
        <is>
          <t/>
        </is>
      </c>
      <c r="AS87" s="319" t="inlineStr">
        <f aca="false">IF($B87="","",IF(COUNTIFS('English Scores- Leveled papers'!$H$4:$KM$4,AS$3,'English Scores- Leveled papers'!$H89:$KM89,"&lt;&gt;")=0,"",SUMIF('English Scores- Leveled papers'!$H$4:$KM$4,AS$3,'English Scores- Leveled papers'!$H89:$KM89)))</f>
        <is>
          <t/>
        </is>
      </c>
      <c r="AT87" s="319" t="inlineStr">
        <f aca="false">IF($B87="","",IF(COUNTIFS('English Scores- Leveled papers'!$H$4:$KM$4,AT$3,'English Scores- Leveled papers'!$H89:$KM89,"&lt;&gt;")=0,"",SUMIF('English Scores- Leveled papers'!$H$4:$KM$4,AT$3,'English Scores- Leveled papers'!$H89:$KM89)))</f>
        <is>
          <t/>
        </is>
      </c>
      <c r="AU87" s="319" t="inlineStr">
        <f aca="false">IF($B87="","",IF(COUNTIFS('English Scores- Leveled papers'!$H$4:$KM$4,AU$3,'English Scores- Leveled papers'!$H89:$KM89,"&lt;&gt;")=0,"",SUMIF('English Scores- Leveled papers'!$H$4:$KM$4,AU$3,'English Scores- Leveled papers'!$H89:$KM89)))</f>
        <is>
          <t/>
        </is>
      </c>
      <c r="AV87" s="319" t="inlineStr">
        <f aca="false">IF($B87="","",IF(COUNTIFS('English Scores- Leveled papers'!$H$4:$KM$4,AV$3,'English Scores- Leveled papers'!$H89:$KM89,"&lt;&gt;")=0,"",SUMIF('English Scores- Leveled papers'!$H$4:$KM$4,AV$3,'English Scores- Leveled papers'!$H89:$KM89)))</f>
        <is>
          <t/>
        </is>
      </c>
      <c r="AW87" s="319" t="inlineStr">
        <f aca="false">IF($B87="","",IF(COUNTIFS('English Scores- Leveled papers'!$H$4:$KM$4,AW$3,'English Scores- Leveled papers'!$H89:$KM89,"&lt;&gt;")=0,"",SUMIF('English Scores- Leveled papers'!$H$4:$KM$4,AW$3,'English Scores- Leveled papers'!$H89:$KM89)))</f>
        <is>
          <t/>
        </is>
      </c>
      <c r="AX87" s="319" t="inlineStr">
        <f aca="false">IF($B87="","",IF(COUNTIFS('English Scores- Leveled papers'!$H$4:$KM$4,AX$3,'English Scores- Leveled papers'!$H89:$KM89,"&lt;&gt;")=0,"",SUMIF('English Scores- Leveled papers'!$H$4:$KM$4,AX$3,'English Scores- Leveled papers'!$H89:$KM89)))</f>
        <is>
          <t/>
        </is>
      </c>
      <c r="AY87" s="319" t="inlineStr">
        <f aca="false">IF($B87="","",IF(COUNTIFS('English Scores- Leveled papers'!$H$4:$KM$4,AY$3,'English Scores- Leveled papers'!$H89:$KM89,"&lt;&gt;")=0,"",SUMIF('English Scores- Leveled papers'!$H$4:$KM$4,AY$3,'English Scores- Leveled papers'!$H89:$KM89)))</f>
        <is>
          <t/>
        </is>
      </c>
      <c r="AZ87" s="319" t="inlineStr">
        <f aca="false">IF($B87="","",IF(COUNTIFS('English Scores- Leveled papers'!$H$4:$KM$4,AZ$3,'English Scores- Leveled papers'!$H89:$KM89,"&lt;&gt;")=0,"",SUMIF('English Scores- Leveled papers'!$H$4:$KM$4,AZ$3,'English Scores- Leveled papers'!$H89:$KM89)))</f>
        <is>
          <t/>
        </is>
      </c>
      <c r="BA87" s="319" t="inlineStr">
        <f aca="false">IF($B87="","",IF(COUNTIFS('English Scores- Leveled papers'!$H$4:$KM$4,BA$3,'English Scores- Leveled papers'!$H89:$KM89,"&lt;&gt;")=0,"",SUMIF('English Scores- Leveled papers'!$H$4:$KM$4,BA$3,'English Scores- Leveled papers'!$H89:$KM89)))</f>
        <is>
          <t/>
        </is>
      </c>
      <c r="BB87" s="319" t="inlineStr">
        <f aca="false">IF($B87="","",IF(COUNTIFS('English Scores- Leveled papers'!$H$4:$KM$4,BB$3,'English Scores- Leveled papers'!$H89:$KM89,"&lt;&gt;")=0,"",SUMIF('English Scores- Leveled papers'!$H$4:$KM$4,BB$3,'English Scores- Leveled papers'!$H89:$KM89)))</f>
        <is>
          <t/>
        </is>
      </c>
      <c r="BC87" s="319" t="inlineStr">
        <f aca="false">IF($B87="","",IF(COUNTIFS('English Scores- Leveled papers'!$H$4:$KM$4,BC$3,'English Scores- Leveled papers'!$H89:$KM89,"&lt;&gt;")=0,"",SUMIF('English Scores- Leveled papers'!$H$4:$KM$4,BC$3,'English Scores- Leveled papers'!$H89:$KM89)))</f>
        <is>
          <t/>
        </is>
      </c>
      <c r="BD87" s="319" t="inlineStr">
        <f aca="false">IF($B87="","",IF(COUNTIFS('English Scores- Leveled papers'!$H$4:$KM$4,BD$3,'English Scores- Leveled papers'!$H89:$KM89,"&lt;&gt;")=0,"",SUMIF('English Scores- Leveled papers'!$H$4:$KM$4,BD$3,'English Scores- Leveled papers'!$H89:$KM89)))</f>
        <is>
          <t/>
        </is>
      </c>
      <c r="BE87" s="319" t="inlineStr">
        <f aca="false">IF($B87="","",IF(COUNTIFS('English Scores- Leveled papers'!$H$4:$KM$4,BE$3,'English Scores- Leveled papers'!$H89:$KM89,"&lt;&gt;")=0,"",SUMIF('English Scores- Leveled papers'!$H$4:$KM$4,BE$3,'English Scores- Leveled papers'!$H89:$KM89)))</f>
        <is>
          <t/>
        </is>
      </c>
      <c r="BF87" s="319" t="inlineStr">
        <f aca="false">IF($B87="","",IF(COUNTIFS('English Scores- Leveled papers'!$H$4:$KM$4,BF$3,'English Scores- Leveled papers'!$H89:$KM89,"&lt;&gt;")=0,"",SUMIF('English Scores- Leveled papers'!$H$4:$KM$4,BF$3,'English Scores- Leveled papers'!$H89:$KM89)))</f>
        <is>
          <t/>
        </is>
      </c>
      <c r="BG87" s="319" t="inlineStr">
        <f aca="false">IF($B87="","",IF(COUNTIFS('English Scores- Leveled papers'!$H$4:$KM$4,BG$3,'English Scores- Leveled papers'!$H89:$KM89,"&lt;&gt;")=0,"",SUMIF('English Scores- Leveled papers'!$H$4:$KM$4,BG$3,'English Scores- Leveled papers'!$H89:$KM89)))</f>
        <is>
          <t/>
        </is>
      </c>
      <c r="BH87" s="319" t="inlineStr">
        <f aca="false">IF($B87="","",IF(COUNTIFS('English Scores- Leveled papers'!$H$4:$KM$4,BH$3,'English Scores- Leveled papers'!$H89:$KM89,"&lt;&gt;")=0,"",SUMIF('English Scores- Leveled papers'!$H$4:$KM$4,BH$3,'English Scores- Leveled papers'!$H89:$KM89)))</f>
        <is>
          <t/>
        </is>
      </c>
      <c r="BI87" s="319" t="inlineStr">
        <f aca="false">IF($B87="","",IF(COUNTIFS('English Scores- Leveled papers'!$H$4:$KM$4,BI$3,'English Scores- Leveled papers'!$H89:$KM89,"&lt;&gt;")=0,"",SUMIF('English Scores- Leveled papers'!$H$4:$KM$4,BI$3,'English Scores- Leveled papers'!$H89:$KM89)))</f>
        <is>
          <t/>
        </is>
      </c>
      <c r="BJ87" s="319" t="inlineStr">
        <f aca="false">IF($B87="","",IF(COUNTIFS('English Scores- Leveled papers'!$H$4:$KM$4,BJ$3,'English Scores- Leveled papers'!$H89:$KM89,"&lt;&gt;")=0,"",SUMIF('English Scores- Leveled papers'!$H$4:$KM$4,BJ$3,'English Scores- Leveled papers'!$H89:$KM89)))</f>
        <is>
          <t/>
        </is>
      </c>
      <c r="BK87" s="319" t="inlineStr">
        <f aca="false">IF($B87="","",IF(COUNTIFS('English Scores- Leveled papers'!$H$4:$KM$4,BK$3,'English Scores- Leveled papers'!$H89:$KM89,"&lt;&gt;")=0,"",SUMIF('English Scores- Leveled papers'!$H$4:$KM$4,BK$3,'English Scores- Leveled papers'!$H89:$KM89)))</f>
        <is>
          <t/>
        </is>
      </c>
      <c r="BL87" s="319" t="inlineStr">
        <f aca="false">IF($B87="","",IF(COUNTIFS('English Scores- Leveled papers'!$H$4:$KM$4,BL$3,'English Scores- Leveled papers'!$H89:$KM89,"&lt;&gt;")=0,"",SUMIF('English Scores- Leveled papers'!$H$4:$KM$4,BL$3,'English Scores- Leveled papers'!$H89:$KM89)))</f>
        <is>
          <t/>
        </is>
      </c>
      <c r="BM87" s="319" t="inlineStr">
        <f aca="false">IF($B87="","",IF(COUNTIFS('English Scores- Leveled papers'!$H$4:$KM$4,BM$3,'English Scores- Leveled papers'!$H89:$KM89,"&lt;&gt;")=0,"",SUMIF('English Scores- Leveled papers'!$H$4:$KM$4,BM$3,'English Scores- Leveled papers'!$H89:$KM89)))</f>
        <is>
          <t/>
        </is>
      </c>
      <c r="BN87" s="319" t="inlineStr">
        <f aca="false">IF($B87="","",IF(COUNTIFS('English Scores- Leveled papers'!$H$4:$KM$4,BN$3,'English Scores- Leveled papers'!$H89:$KM89,"&lt;&gt;")=0,"",SUMIF('English Scores- Leveled papers'!$H$4:$KM$4,BN$3,'English Scores- Leveled papers'!$H89:$KM89)))</f>
        <is>
          <t/>
        </is>
      </c>
      <c r="BO87" s="319" t="inlineStr">
        <f aca="false">IF($B87="","",IF(COUNTIFS('English Scores- Leveled papers'!$H$4:$KM$4,BO$3,'English Scores- Leveled papers'!$H89:$KM89,"&lt;&gt;")=0,"",SUMIF('English Scores- Leveled papers'!$H$4:$KM$4,BO$3,'English Scores- Leveled papers'!$H89:$KM89)))</f>
        <is>
          <t/>
        </is>
      </c>
      <c r="BP87" s="319" t="inlineStr">
        <f aca="false">IF($B87="","",IF(COUNTIFS('English Scores- Leveled papers'!$H$4:$KM$4,BP$3,'English Scores- Leveled papers'!$H89:$KM89,"&lt;&gt;")=0,"",SUMIF('English Scores- Leveled papers'!$H$4:$KM$4,BP$3,'English Scores- Leveled papers'!$H89:$KM89)))</f>
        <is>
          <t/>
        </is>
      </c>
      <c r="BQ87" s="319" t="inlineStr">
        <f aca="false">IF($B87="","",IF(COUNTIFS('English Scores- Leveled papers'!$H$4:$KM$4,BQ$3,'English Scores- Leveled papers'!$H89:$KM89,"&lt;&gt;")=0,"",SUMIF('English Scores- Leveled papers'!$H$4:$KM$4,BQ$3,'English Scores- Leveled papers'!$H89:$KM89)))</f>
        <is>
          <t/>
        </is>
      </c>
      <c r="BR87" s="319" t="inlineStr">
        <f aca="false">IF($B87="","",IF(COUNTIFS('English Scores- Leveled papers'!$H$4:$KM$4,BR$3,'English Scores- Leveled papers'!$H89:$KM89,"&lt;&gt;")=0,"",SUMIF('English Scores- Leveled papers'!$H$4:$KM$4,BR$3,'English Scores- Leveled papers'!$H89:$KM89)))</f>
        <is>
          <t/>
        </is>
      </c>
      <c r="BS87" s="319" t="inlineStr">
        <f aca="false">IF($B87="","",IF(COUNTIFS('English Scores- Leveled papers'!$H$4:$KM$4,BS$3,'English Scores- Leveled papers'!$H89:$KM89,"&lt;&gt;")=0,"",SUMIF('English Scores- Leveled papers'!$H$4:$KM$4,BS$3,'English Scores- Leveled papers'!$H89:$KM89)))</f>
        <is>
          <t/>
        </is>
      </c>
      <c r="BT87" s="319" t="inlineStr">
        <f aca="false">IF($B87="","",IF(COUNTIFS('English Scores- Leveled papers'!$H$4:$KM$4,BT$3,'English Scores- Leveled papers'!$H89:$KM89,"&lt;&gt;")=0,"",SUMIF('English Scores- Leveled papers'!$H$4:$KM$4,BT$3,'English Scores- Leveled papers'!$H89:$KM89)))</f>
        <is>
          <t/>
        </is>
      </c>
      <c r="BU87" s="319" t="inlineStr">
        <f aca="false">IF($B87="","",IF(COUNTIFS('English Scores- Leveled papers'!$H$4:$KM$4,BU$3,'English Scores- Leveled papers'!$H89:$KM89,"&lt;&gt;")=0,"",SUMIF('English Scores- Leveled papers'!$H$4:$KM$4,BU$3,'English Scores- Leveled papers'!$H89:$KM89)))</f>
        <is>
          <t/>
        </is>
      </c>
      <c r="BV87" s="319" t="inlineStr">
        <f aca="false">IF($B87="","",IF(COUNTIFS('English Scores- Leveled papers'!$H$4:$KM$4,BV$3,'English Scores- Leveled papers'!$H89:$KM89,"&lt;&gt;")=0,"",SUMIF('English Scores- Leveled papers'!$H$4:$KM$4,BV$3,'English Scores- Leveled papers'!$H89:$KM89)))</f>
        <is>
          <t/>
        </is>
      </c>
      <c r="BW87" s="319" t="inlineStr">
        <f aca="false">IF($B87="","",IF(COUNTIFS('English Scores- Leveled papers'!$H$4:$KM$4,BW$3,'English Scores- Leveled papers'!$H89:$KM89,"&lt;&gt;")=0,"",SUMIF('English Scores- Leveled papers'!$H$4:$KM$4,BW$3,'English Scores- Leveled papers'!$H89:$KM89)))</f>
        <is>
          <t/>
        </is>
      </c>
      <c r="BX87" s="319" t="inlineStr">
        <f aca="false">IF($B87="","",IF(COUNTIFS('English Scores- Leveled papers'!$H$4:$KM$4,BX$3,'English Scores- Leveled papers'!$H89:$KM89,"&lt;&gt;")=0,"",SUMIF('English Scores- Leveled papers'!$H$4:$KM$4,BX$3,'English Scores- Leveled papers'!$H89:$KM89)))</f>
        <is>
          <t/>
        </is>
      </c>
      <c r="BY87" s="319" t="inlineStr">
        <f aca="false">IF($B87="","",IF(COUNTIFS('English Scores- Leveled papers'!$H$4:$KM$4,BY$3,'English Scores- Leveled papers'!$H89:$KM89,"&lt;&gt;")=0,"",SUMIF('English Scores- Leveled papers'!$H$4:$KM$4,BY$3,'English Scores- Leveled papers'!$H89:$KM89)))</f>
        <is>
          <t/>
        </is>
      </c>
      <c r="BZ87" s="319" t="inlineStr">
        <f aca="false">IF($B87="","",IF(COUNTIFS('English Scores- Leveled papers'!$H$4:$KM$4,BZ$3,'English Scores- Leveled papers'!$H89:$KM89,"&lt;&gt;")=0,"",SUMIF('English Scores- Leveled papers'!$H$4:$KM$4,BZ$3,'English Scores- Leveled papers'!$H89:$KM89)))</f>
        <is>
          <t/>
        </is>
      </c>
      <c r="CA87" s="319" t="inlineStr">
        <f aca="false">IF($B87="","",IF(COUNTIFS('English Scores- Leveled papers'!$H$4:$KM$4,CA$3,'English Scores- Leveled papers'!$H89:$KM89,"&lt;&gt;")=0,"",SUMIF('English Scores- Leveled papers'!$H$4:$KM$4,CA$3,'English Scores- Leveled papers'!$H89:$KM89)))</f>
        <is>
          <t/>
        </is>
      </c>
      <c r="CB87" s="319" t="inlineStr">
        <f aca="false">IF($B87="","",IF(COUNTIFS('English Scores- Leveled papers'!$H$4:$KM$4,CB$3,'English Scores- Leveled papers'!$H89:$KM89,"&lt;&gt;")=0,"",SUMIF('English Scores- Leveled papers'!$H$4:$KM$4,CB$3,'English Scores- Leveled papers'!$H89:$KM89)))</f>
        <is>
          <t/>
        </is>
      </c>
      <c r="CC87" s="319" t="inlineStr">
        <f aca="false">IF($B87="","",IF(COUNTIFS('English Scores- Leveled papers'!$H$4:$KM$4,CC$3,'English Scores- Leveled papers'!$H89:$KM89,"&lt;&gt;")=0,"",SUMIF('English Scores- Leveled papers'!$H$4:$KM$4,CC$3,'English Scores- Leveled papers'!$H89:$KM89)))</f>
        <is>
          <t/>
        </is>
      </c>
      <c r="CD87" s="319" t="inlineStr">
        <f aca="false">IF($B87="","",IF(COUNTIFS('English Scores- Leveled papers'!$H$4:$KM$4,CD$3,'English Scores- Leveled papers'!$H89:$KM89,"&lt;&gt;")=0,"",SUMIF('English Scores- Leveled papers'!$H$4:$KM$4,CD$3,'English Scores- Leveled papers'!$H89:$KM89)))</f>
        <is>
          <t/>
        </is>
      </c>
      <c r="CE87" s="319" t="inlineStr">
        <f aca="false">IF($B87="","",IF(COUNTIFS('English Scores- Leveled papers'!$H$4:$KM$4,CE$3,'English Scores- Leveled papers'!$H89:$KM89,"&lt;&gt;")=0,"",SUMIF('English Scores- Leveled papers'!$H$4:$KM$4,CE$3,'English Scores- Leveled papers'!$H89:$KM89)))</f>
        <is>
          <t/>
        </is>
      </c>
      <c r="CF87" s="319" t="inlineStr">
        <f aca="false">IF($B87="","",IF(COUNTIFS('English Scores- Leveled papers'!$H$4:$KM$4,CF$3,'English Scores- Leveled papers'!$H89:$KM89,"&lt;&gt;")=0,"",SUMIF('English Scores- Leveled papers'!$H$4:$KM$4,CF$3,'English Scores- Leveled papers'!$H89:$KM89)))</f>
        <is>
          <t/>
        </is>
      </c>
      <c r="CG87" s="319" t="inlineStr">
        <f aca="false">IF($B87="","",IF(COUNTIFS('English Scores- Leveled papers'!$H$4:$KM$4,CG$3,'English Scores- Leveled papers'!$H89:$KM89,"&lt;&gt;")=0,"",SUMIF('English Scores- Leveled papers'!$H$4:$KM$4,CG$3,'English Scores- Leveled papers'!$H89:$KM89)))</f>
        <is>
          <t/>
        </is>
      </c>
      <c r="CH87" s="319" t="inlineStr">
        <f aca="false">IF($B87="","",IF(COUNTIFS('English Scores- Leveled papers'!$H$4:$KM$4,CH$3,'English Scores- Leveled papers'!$H89:$KM89,"&lt;&gt;")=0,"",SUMIF('English Scores- Leveled papers'!$H$4:$KM$4,CH$3,'English Scores- Leveled papers'!$H89:$KM89)))</f>
        <is>
          <t/>
        </is>
      </c>
      <c r="CI87" s="319" t="inlineStr">
        <f aca="false">IF($B87="","",IF(COUNTIFS('English Scores- Leveled papers'!$H$4:$KM$4,CI$3,'English Scores- Leveled papers'!$H89:$KM89,"&lt;&gt;")=0,"",SUMIF('English Scores- Leveled papers'!$H$4:$KM$4,CI$3,'English Scores- Leveled papers'!$H89:$KM89)))</f>
        <is>
          <t/>
        </is>
      </c>
      <c r="CJ87" s="319" t="inlineStr">
        <f aca="false">IF($B87="","",IF(COUNTIFS('English Scores- Leveled papers'!$H$4:$KM$4,CJ$3,'English Scores- Leveled papers'!$H89:$KM89,"&lt;&gt;")=0,"",SUMIF('English Scores- Leveled papers'!$H$4:$KM$4,CJ$3,'English Scores- Leveled papers'!$H89:$KM89)))</f>
        <is>
          <t/>
        </is>
      </c>
      <c r="CK87" s="319" t="inlineStr">
        <f aca="false">IF($B87="","",IF(COUNTIFS('English Scores- Leveled papers'!$H$4:$KM$4,CK$3,'English Scores- Leveled papers'!$H89:$KM89,"&lt;&gt;")=0,"",SUMIF('English Scores- Leveled papers'!$H$4:$KM$4,CK$3,'English Scores- Leveled papers'!$H89:$KM89)))</f>
        <is>
          <t/>
        </is>
      </c>
      <c r="CL87" s="319" t="inlineStr">
        <f aca="false">IF($B87="","",IF(COUNTIFS('English Scores- Leveled papers'!$H$4:$KM$4,CL$3,'English Scores- Leveled papers'!$H89:$KM89,"&lt;&gt;")=0,"",SUMIF('English Scores- Leveled papers'!$H$4:$KM$4,CL$3,'English Scores- Leveled papers'!$H89:$KM89)))</f>
        <is>
          <t/>
        </is>
      </c>
      <c r="CM87" s="319" t="inlineStr">
        <f aca="false">IF($B87="","",IF(COUNTIFS('English Scores- Leveled papers'!$H$4:$KM$4,CM$3,'English Scores- Leveled papers'!$H89:$KM89,"&lt;&gt;")=0,"",SUMIF('English Scores- Leveled papers'!$H$4:$KM$4,CM$3,'English Scores- Leveled papers'!$H89:$KM89)))</f>
        <is>
          <t/>
        </is>
      </c>
      <c r="CN87" s="319" t="inlineStr">
        <f aca="false">IF($B87="","",IF(COUNTIFS('English Scores- Leveled papers'!$H$4:$KM$4,CN$3,'English Scores- Leveled papers'!$H89:$KM89,"&lt;&gt;")=0,"",SUMIF('English Scores- Leveled papers'!$H$4:$KM$4,CN$3,'English Scores- Leveled papers'!$H89:$KM89)))</f>
        <is>
          <t/>
        </is>
      </c>
      <c r="CO87" s="319" t="inlineStr">
        <f aca="false">IF($B87="","",IF(COUNTIFS('English Scores- Leveled papers'!$H$4:$KM$4,CO$3,'English Scores- Leveled papers'!$H89:$KM89,"&lt;&gt;")=0,"",SUMIF('English Scores- Leveled papers'!$H$4:$KM$4,CO$3,'English Scores- Leveled papers'!$H89:$KM89)))</f>
        <is>
          <t/>
        </is>
      </c>
      <c r="CP87" s="319" t="inlineStr">
        <f aca="false">IF($B87="","",IF(COUNTIFS('English Scores- Leveled papers'!$H$4:$KM$4,CP$3,'English Scores- Leveled papers'!$H89:$KM89,"&lt;&gt;")=0,"",SUMIF('English Scores- Leveled papers'!$H$4:$KM$4,CP$3,'English Scores- Leveled papers'!$H89:$KM89)))</f>
        <is>
          <t/>
        </is>
      </c>
      <c r="CQ87" s="319" t="inlineStr">
        <f aca="false">IF($B87="","",IF(COUNTIFS('English Scores- Leveled papers'!$H$4:$KM$4,CQ$3,'English Scores- Leveled papers'!$H89:$KM89,"&lt;&gt;")=0,"",SUMIF('English Scores- Leveled papers'!$H$4:$KM$4,CQ$3,'English Scores- Leveled papers'!$H89:$KM89)))</f>
        <is>
          <t/>
        </is>
      </c>
      <c r="CR87" s="319" t="inlineStr">
        <f aca="false">IF($B87="","",IF(COUNTIFS('English Scores- Leveled papers'!$H$4:$KM$4,CR$3,'English Scores- Leveled papers'!$H89:$KM89,"&lt;&gt;")=0,"",SUMIF('English Scores- Leveled papers'!$H$4:$KM$4,CR$3,'English Scores- Leveled papers'!$H89:$KM89)))</f>
        <is>
          <t/>
        </is>
      </c>
      <c r="CS87" s="319" t="inlineStr">
        <f aca="false">IF($B87="","",IF(COUNTIFS('English Scores- Leveled papers'!$H$4:$KM$4,CS$3,'English Scores- Leveled papers'!$H89:$KM89,"&lt;&gt;")=0,"",SUMIF('English Scores- Leveled papers'!$H$4:$KM$4,CS$3,'English Scores- Leveled papers'!$H89:$KM89)))</f>
        <is>
          <t/>
        </is>
      </c>
      <c r="CT87" s="319" t="inlineStr">
        <f aca="false">IF($B87="","",IF(COUNTIFS('English Scores- Leveled papers'!$H$4:$KM$4,CT$3,'English Scores- Leveled papers'!$H89:$KM89,"&lt;&gt;")=0,"",SUMIF('English Scores- Leveled papers'!$H$4:$KM$4,CT$3,'English Scores- Leveled papers'!$H89:$KM89)))</f>
        <is>
          <t/>
        </is>
      </c>
      <c r="CU87" s="319" t="inlineStr">
        <f aca="false">IF($B87="","",IF(COUNTIFS('English Scores- Leveled papers'!$H$4:$KM$4,CU$3,'English Scores- Leveled papers'!$H89:$KM89,"&lt;&gt;")=0,"",SUMIF('English Scores- Leveled papers'!$H$4:$KM$4,CU$3,'English Scores- Leveled papers'!$H89:$KM89)))</f>
        <is>
          <t/>
        </is>
      </c>
      <c r="CV87" s="319" t="inlineStr">
        <f aca="false">IF($B87="","",IF(COUNTIFS('English Scores- Leveled papers'!$H$4:$KM$4,CV$3,'English Scores- Leveled papers'!$H89:$KM89,"&lt;&gt;")=0,"",SUMIF('English Scores- Leveled papers'!$H$4:$KM$4,CV$3,'English Scores- Leveled papers'!$H89:$KM89)))</f>
        <is>
          <t/>
        </is>
      </c>
      <c r="CW87" s="319" t="inlineStr">
        <f aca="false">IF($B87="","",IF(COUNTIFS('English Scores- Leveled papers'!$H$4:$KM$4,CW$3,'English Scores- Leveled papers'!$H89:$KM89,"&lt;&gt;")=0,"",SUMIF('English Scores- Leveled papers'!$H$4:$KM$4,CW$3,'English Scores- Leveled papers'!$H89:$KM89)))</f>
        <is>
          <t/>
        </is>
      </c>
      <c r="CX87" s="319" t="inlineStr">
        <f aca="false">IF($B87="","",IF(COUNTIFS('English Scores- Leveled papers'!$H$4:$KM$4,CX$3,'English Scores- Leveled papers'!$H89:$KM89,"&lt;&gt;")=0,"",SUMIF('English Scores- Leveled papers'!$H$4:$KM$4,CX$3,'English Scores- Leveled papers'!$H89:$KM89)))</f>
        <is>
          <t/>
        </is>
      </c>
      <c r="CY87" s="319" t="inlineStr">
        <f aca="false">IF($B87="","",IF(COUNTIFS('English Scores- Leveled papers'!$H$4:$KM$4,CY$3,'English Scores- Leveled papers'!$H89:$KM89,"&lt;&gt;")=0,"",SUMIF('English Scores- Leveled papers'!$H$4:$KM$4,CY$3,'English Scores- Leveled papers'!$H89:$KM89)))</f>
        <is>
          <t/>
        </is>
      </c>
      <c r="CZ87" s="319" t="inlineStr">
        <f aca="false">IF($B87="","",IF(COUNTIFS('English Scores- Leveled papers'!$H$4:$KM$4,CZ$3,'English Scores- Leveled papers'!$H89:$KM89,"&lt;&gt;")=0,"",SUMIF('English Scores- Leveled papers'!$H$4:$KM$4,CZ$3,'English Scores- Leveled papers'!$H89:$KM89)))</f>
        <is>
          <t/>
        </is>
      </c>
      <c r="DA87" s="319" t="inlineStr">
        <f aca="false">IF($B87="","",IF(COUNTIFS('English Scores- Leveled papers'!$H$4:$KM$4,DA$3,'English Scores- Leveled papers'!$H89:$KM89,"&lt;&gt;")=0,"",SUMIF('English Scores- Leveled papers'!$H$4:$KM$4,DA$3,'English Scores- Leveled papers'!$H89:$KM89)))</f>
        <is>
          <t/>
        </is>
      </c>
      <c r="DB87" s="319" t="inlineStr">
        <f aca="false">IF($B87="","",IF(COUNTIFS('English Scores- Leveled papers'!$H$4:$KM$4,DB$3,'English Scores- Leveled papers'!$H89:$KM89,"&lt;&gt;")=0,"",SUMIF('English Scores- Leveled papers'!$H$4:$KM$4,DB$3,'English Scores- Leveled papers'!$H89:$KM89)))</f>
        <is>
          <t/>
        </is>
      </c>
      <c r="DC87" s="319" t="inlineStr">
        <f aca="false">IF($B87="","",IF(COUNTIFS('English Scores- Leveled papers'!$H$4:$KM$4,DC$3,'English Scores- Leveled papers'!$H89:$KM89,"&lt;&gt;")=0,"",SUMIF('English Scores- Leveled papers'!$H$4:$KM$4,DC$3,'English Scores- Leveled papers'!$H89:$KM89)))</f>
        <is>
          <t/>
        </is>
      </c>
      <c r="DD87" s="319" t="inlineStr">
        <f aca="false">IF($B87="","",IF(COUNTIFS('English Scores- Leveled papers'!$H$4:$KM$4,DD$3,'English Scores- Leveled papers'!$H89:$KM89,"&lt;&gt;")=0,"",SUMIF('English Scores- Leveled papers'!$H$4:$KM$4,DD$3,'English Scores- Leveled papers'!$H89:$KM89)))</f>
        <is>
          <t/>
        </is>
      </c>
      <c r="DE87" s="319" t="inlineStr">
        <f aca="false">IF($B87="","",IF(COUNTIFS('English Scores- Leveled papers'!$H$4:$KM$4,DE$3,'English Scores- Leveled papers'!$H89:$KM89,"&lt;&gt;")=0,"",SUMIF('English Scores- Leveled papers'!$H$4:$KM$4,DE$3,'English Scores- Leveled papers'!$H89:$KM89)))</f>
        <is>
          <t/>
        </is>
      </c>
      <c r="DF87" s="319" t="inlineStr">
        <f aca="false">IF($B87="","",IF(COUNTIFS('English Scores- Leveled papers'!$H$4:$KM$4,DF$3,'English Scores- Leveled papers'!$H89:$KM89,"&lt;&gt;")=0,"",SUMIF('English Scores- Leveled papers'!$H$4:$KM$4,DF$3,'English Scores- Leveled papers'!$H89:$KM89)))</f>
        <is>
          <t/>
        </is>
      </c>
      <c r="DG87" s="319" t="inlineStr">
        <f aca="false">IF($B87="","",IF(COUNTIFS('English Scores- Leveled papers'!$H$4:$KM$4,DG$3,'English Scores- Leveled papers'!$H89:$KM89,"&lt;&gt;")=0,"",SUMIF('English Scores- Leveled papers'!$H$4:$KM$4,DG$3,'English Scores- Leveled papers'!$H89:$KM89)))</f>
        <is>
          <t/>
        </is>
      </c>
      <c r="DH87" s="319" t="inlineStr">
        <f aca="false">IF($B87="","",IF(COUNTIFS('English Scores- Leveled papers'!$H$4:$KM$4,DH$3,'English Scores- Leveled papers'!$H89:$KM89,"&lt;&gt;")=0,"",SUMIF('English Scores- Leveled papers'!$H$4:$KM$4,DH$3,'English Scores- Leveled papers'!$H89:$KM89)))</f>
        <is>
          <t/>
        </is>
      </c>
      <c r="DI87" s="319" t="inlineStr">
        <f aca="false">IF($B87="","",IF(COUNTIFS('English Scores- Leveled papers'!$H$4:$KM$4,DI$3,'English Scores- Leveled papers'!$H89:$KM89,"&lt;&gt;")=0,"",SUMIF('English Scores- Leveled papers'!$H$4:$KM$4,DI$3,'English Scores- Leveled papers'!$H89:$KM89)))</f>
        <is>
          <t/>
        </is>
      </c>
      <c r="DJ87" s="319" t="inlineStr">
        <f aca="false">IF($B87="","",IF(COUNTIFS('English Scores- Leveled papers'!$H$4:$KM$4,DJ$3,'English Scores- Leveled papers'!$H89:$KM89,"&lt;&gt;")=0,"",SUMIF('English Scores- Leveled papers'!$H$4:$KM$4,DJ$3,'English Scores- Leveled papers'!$H89:$KM89)))</f>
        <is>
          <t/>
        </is>
      </c>
      <c r="DK87" s="319" t="inlineStr">
        <f aca="false">IF($B87="","",IF(COUNTIFS('English Scores- Leveled papers'!$H$4:$KM$4,DK$3,'English Scores- Leveled papers'!$H89:$KM89,"&lt;&gt;")=0,"",SUMIF('English Scores- Leveled papers'!$H$4:$KM$4,DK$3,'English Scores- Leveled papers'!$H89:$KM89)))</f>
        <is>
          <t/>
        </is>
      </c>
      <c r="DL87" s="319" t="inlineStr">
        <f aca="false">IF($B87="","",IF(COUNTIFS('English Scores- Leveled papers'!$H$4:$KM$4,DL$3,'English Scores- Leveled papers'!$H89:$KM89,"&lt;&gt;")=0,"",SUMIF('English Scores- Leveled papers'!$H$4:$KM$4,DL$3,'English Scores- Leveled papers'!$H89:$KM89)))</f>
        <is>
          <t/>
        </is>
      </c>
      <c r="DM87" s="319" t="inlineStr">
        <f aca="false">IF($B87="","",IF(COUNTIFS('English Scores- Leveled papers'!$H$4:$KM$4,DM$3,'English Scores- Leveled papers'!$H89:$KM89,"&lt;&gt;")=0,"",SUMIF('English Scores- Leveled papers'!$H$4:$KM$4,DM$3,'English Scores- Leveled papers'!$H89:$KM89)))</f>
        <is>
          <t/>
        </is>
      </c>
      <c r="DN87" s="319" t="inlineStr">
        <f aca="false">IF($B87="","",IF(COUNTIFS('English Scores- Leveled papers'!$H$4:$KM$4,DN$3,'English Scores- Leveled papers'!$H89:$KM89,"&lt;&gt;")=0,"",SUMIF('English Scores- Leveled papers'!$H$4:$KM$4,DN$3,'English Scores- Leveled papers'!$H89:$KM89)))</f>
        <is>
          <t/>
        </is>
      </c>
      <c r="DO87" s="319" t="inlineStr">
        <f aca="false">IF($B87="","",IF(COUNTIFS('English Scores- Leveled papers'!$H$4:$KM$4,DO$3,'English Scores- Leveled papers'!$H89:$KM89,"&lt;&gt;")=0,"",SUMIF('English Scores- Leveled papers'!$H$4:$KM$4,DO$3,'English Scores- Leveled papers'!$H89:$KM89)))</f>
        <is>
          <t/>
        </is>
      </c>
      <c r="DP87" s="319" t="inlineStr">
        <f aca="false">IF($B87="","",IF(COUNTIFS('English Scores- Leveled papers'!$H$4:$KM$4,DP$3,'English Scores- Leveled papers'!$H89:$KM89,"&lt;&gt;")=0,"",SUMIF('English Scores- Leveled papers'!$H$4:$KM$4,DP$3,'English Scores- Leveled papers'!$H89:$KM89)))</f>
        <is>
          <t/>
        </is>
      </c>
      <c r="DQ87" s="320" t="inlineStr">
        <f aca="false">IF($B87="","",IF(COUNTIFS('English Scores- Leveled papers'!$H$4:$KM$4,DQ$3,'English Scores- Leveled papers'!$H89:$KM89,"&lt;&gt;")=0,"",SUMIF('English Scores- Leveled papers'!$H$4:$KM$4,DQ$3,'English Scores- Leveled papers'!$H89:$KM89)))</f>
        <is>
          <t/>
        </is>
      </c>
      <c r="DR87" s="321" t="inlineStr">
        <f aca="false">IF('Cover Sheet'!$AC$6="6th", 'Eng GLA 6th, 7th, 8th'!D90, "")</f>
        <is>
          <t/>
        </is>
      </c>
      <c r="DU87" s="319" t="inlineStr">
        <f aca="false">IF($B87="","",IF(COUNTIFS('Eng GLA 6th, 7th, 8th'!$E$4:$DV$4,DU$3,'Eng GLA 6th, 7th, 8th'!$E90:$DV90,"&lt;&gt;")=0,"",SUMIF('Eng GLA 6th, 7th, 8th'!$E$4:$DV$4,DU$3,'Eng GLA 6th, 7th, 8th'!$E90:$DV90)))</f>
        <is>
          <t/>
        </is>
      </c>
      <c r="DV87" s="319" t="inlineStr">
        <f aca="false">IF($B87="","",IF(COUNTIFS('Eng GLA 6th, 7th, 8th'!$E$4:$DV$4,DV$3,'Eng GLA 6th, 7th, 8th'!$E90:$DV90,"&lt;&gt;")=0,"",SUMIF('Eng GLA 6th, 7th, 8th'!$E$4:$DV$4,DV$3,'Eng GLA 6th, 7th, 8th'!$E90:$DV90)))</f>
        <is>
          <t/>
        </is>
      </c>
      <c r="DW87" s="319" t="inlineStr">
        <f aca="false">IF($B87="","",IF(COUNTIFS('Eng GLA 6th, 7th, 8th'!$E$4:$DV$4,DW$3,'Eng GLA 6th, 7th, 8th'!$E90:$DV90,"&lt;&gt;")=0,"",SUMIF('Eng GLA 6th, 7th, 8th'!$E$4:$DV$4,DW$3,'Eng GLA 6th, 7th, 8th'!$E90:$DV90)))</f>
        <is>
          <t/>
        </is>
      </c>
      <c r="DX87" s="319" t="inlineStr">
        <f aca="false">IF($B87="","",IF(COUNTIFS('Eng GLA 6th, 7th, 8th'!$E$4:$DV$4,DX$3,'Eng GLA 6th, 7th, 8th'!$E90:$DV90,"&lt;&gt;")=0,"",SUMIF('Eng GLA 6th, 7th, 8th'!$E$4:$DV$4,DX$3,'Eng GLA 6th, 7th, 8th'!$E90:$DV90)))</f>
        <is>
          <t/>
        </is>
      </c>
      <c r="DY87" s="319" t="inlineStr">
        <f aca="false">IF($B87="","",IF(COUNTIFS('Eng GLA 6th, 7th, 8th'!$E$4:$DV$4,DY$3,'Eng GLA 6th, 7th, 8th'!$E90:$DV90,"&lt;&gt;")=0,"",SUMIF('Eng GLA 6th, 7th, 8th'!$E$4:$DV$4,DY$3,'Eng GLA 6th, 7th, 8th'!$E90:$DV90)))</f>
        <is>
          <t/>
        </is>
      </c>
      <c r="DZ87" s="319" t="inlineStr">
        <f aca="false">IF($B87="","",IF(COUNTIFS('Eng GLA 6th, 7th, 8th'!$E$4:$DV$4,DZ$3,'Eng GLA 6th, 7th, 8th'!$E90:$DV90,"&lt;&gt;")=0,"",SUMIF('Eng GLA 6th, 7th, 8th'!$E$4:$DV$4,DZ$3,'Eng GLA 6th, 7th, 8th'!$E90:$DV90)))</f>
        <is>
          <t/>
        </is>
      </c>
      <c r="EA87" s="319" t="inlineStr">
        <f aca="false">IF($B87="","",IF(COUNTIFS('Eng GLA 6th, 7th, 8th'!$E$4:$DV$4,EA$3,'Eng GLA 6th, 7th, 8th'!$E90:$DV90,"&lt;&gt;")=0,"",SUMIF('Eng GLA 6th, 7th, 8th'!$E$4:$DV$4,EA$3,'Eng GLA 6th, 7th, 8th'!$E90:$DV90)))</f>
        <is>
          <t/>
        </is>
      </c>
      <c r="EB87" s="319" t="inlineStr">
        <f aca="false">IF($B87="","",IF(COUNTIFS('Eng GLA 6th, 7th, 8th'!$E$4:$DV$4,EB$3,'Eng GLA 6th, 7th, 8th'!$E90:$DV90,"&lt;&gt;")=0,"",SUMIF('Eng GLA 6th, 7th, 8th'!$E$4:$DV$4,EB$3,'Eng GLA 6th, 7th, 8th'!$E90:$DV90)))</f>
        <is>
          <t/>
        </is>
      </c>
      <c r="EC87" s="319" t="inlineStr">
        <f aca="false">IF($B87="","",IF(COUNTIFS('Eng GLA 6th, 7th, 8th'!$E$4:$DV$4,EC$3,'Eng GLA 6th, 7th, 8th'!$E90:$DV90,"&lt;&gt;")=0,"",SUMIF('Eng GLA 6th, 7th, 8th'!$E$4:$DV$4,EC$3,'Eng GLA 6th, 7th, 8th'!$E90:$DV90)))</f>
        <is>
          <t/>
        </is>
      </c>
      <c r="ED87" s="319" t="inlineStr">
        <f aca="false">IF($B87="","",IF(COUNTIFS('Eng GLA 6th, 7th, 8th'!$E$4:$DV$4,ED$3,'Eng GLA 6th, 7th, 8th'!$E90:$DV90,"&lt;&gt;")=0,"",SUMIF('Eng GLA 6th, 7th, 8th'!$E$4:$DV$4,ED$3,'Eng GLA 6th, 7th, 8th'!$E90:$DV90)))</f>
        <is>
          <t/>
        </is>
      </c>
      <c r="EE87" s="319" t="inlineStr">
        <f aca="false">IF($B87="","",IF(COUNTIFS('Eng GLA 6th, 7th, 8th'!$E$4:$DV$4,EE$3,'Eng GLA 6th, 7th, 8th'!$E90:$DV90,"&lt;&gt;")=0,"",SUMIF('Eng GLA 6th, 7th, 8th'!$E$4:$DV$4,EE$3,'Eng GLA 6th, 7th, 8th'!$E90:$DV90)))</f>
        <is>
          <t/>
        </is>
      </c>
      <c r="EF87" s="319" t="inlineStr">
        <f aca="false">IF($B87="","",IF(COUNTIFS('Eng GLA 6th, 7th, 8th'!$E$4:$DV$4,EF$3,'Eng GLA 6th, 7th, 8th'!$E90:$DV90,"&lt;&gt;")=0,"",SUMIF('Eng GLA 6th, 7th, 8th'!$E$4:$DV$4,EF$3,'Eng GLA 6th, 7th, 8th'!$E90:$DV90)))</f>
        <is>
          <t/>
        </is>
      </c>
      <c r="EG87" s="319" t="inlineStr">
        <f aca="false">IF($B87="","",IF(COUNTIFS('Eng GLA 6th, 7th, 8th'!$E$4:$DV$4,EG$3,'Eng GLA 6th, 7th, 8th'!$E90:$DV90,"&lt;&gt;")=0,"",SUMIF('Eng GLA 6th, 7th, 8th'!$E$4:$DV$4,EG$3,'Eng GLA 6th, 7th, 8th'!$E90:$DV90)))</f>
        <is>
          <t/>
        </is>
      </c>
      <c r="EH87" s="319" t="inlineStr">
        <f aca="false">IF($B87="","",IF(COUNTIFS('Eng GLA 6th, 7th, 8th'!$E$4:$DV$4,EH$3,'Eng GLA 6th, 7th, 8th'!$E90:$DV90,"&lt;&gt;")=0,"",SUMIF('Eng GLA 6th, 7th, 8th'!$E$4:$DV$4,EH$3,'Eng GLA 6th, 7th, 8th'!$E90:$DV90)))</f>
        <is>
          <t/>
        </is>
      </c>
      <c r="EI87" s="319" t="inlineStr">
        <f aca="false">IF($B87="","",IF(COUNTIFS('Eng GLA 6th, 7th, 8th'!$E$4:$DV$4,EI$3,'Eng GLA 6th, 7th, 8th'!$E90:$DV90,"&lt;&gt;")=0,"",SUMIF('Eng GLA 6th, 7th, 8th'!$E$4:$DV$4,EI$3,'Eng GLA 6th, 7th, 8th'!$E90:$DV90)))</f>
        <is>
          <t/>
        </is>
      </c>
      <c r="EJ87" s="322" t="inlineStr">
        <f aca="false">IF('Cover Sheet'!$AC$6="7th", 'Eng GLA 6th, 7th, 8th'!AQ90, "")</f>
        <is>
          <t/>
        </is>
      </c>
      <c r="EK87" s="319" t="inlineStr">
        <f aca="false">IF($B87="","",IF(COUNTIFS('Eng GLA 6th, 7th, 8th'!$E$4:$DV$4,EK$3,'Eng GLA 6th, 7th, 8th'!$E90:$DV90,"&lt;&gt;")=0,"",SUMIF('Eng GLA 6th, 7th, 8th'!$E$4:$DV$4,EK$3,'Eng GLA 6th, 7th, 8th'!$E90:$DV90)))</f>
        <is>
          <t/>
        </is>
      </c>
      <c r="EL87" s="319" t="inlineStr">
        <f aca="false">IF($B87="","",IF(COUNTIFS('Eng GLA 6th, 7th, 8th'!$E$4:$DV$4,EL$3,'Eng GLA 6th, 7th, 8th'!$E90:$DV90,"&lt;&gt;")=0,"",SUMIF('Eng GLA 6th, 7th, 8th'!$E$4:$DV$4,EL$3,'Eng GLA 6th, 7th, 8th'!$E90:$DV90)))</f>
        <is>
          <t/>
        </is>
      </c>
      <c r="EM87" s="319" t="inlineStr">
        <f aca="false">IF($B87="","",IF(COUNTIFS('Eng GLA 6th, 7th, 8th'!$E$4:$DV$4,EM$3,'Eng GLA 6th, 7th, 8th'!$E90:$DV90,"&lt;&gt;")=0,"",SUMIF('Eng GLA 6th, 7th, 8th'!$E$4:$DV$4,EM$3,'Eng GLA 6th, 7th, 8th'!$E90:$DV90)))</f>
        <is>
          <t/>
        </is>
      </c>
      <c r="EN87" s="319" t="inlineStr">
        <f aca="false">IF($B87="","",IF(COUNTIFS('Eng GLA 6th, 7th, 8th'!$E$4:$DV$4,EN$3,'Eng GLA 6th, 7th, 8th'!$E90:$DV90,"&lt;&gt;")=0,"",SUMIF('Eng GLA 6th, 7th, 8th'!$E$4:$DV$4,EN$3,'Eng GLA 6th, 7th, 8th'!$E90:$DV90)))</f>
        <is>
          <t/>
        </is>
      </c>
      <c r="EO87" s="319" t="inlineStr">
        <f aca="false">IF($B87="","",IF(COUNTIFS('Eng GLA 6th, 7th, 8th'!$E$4:$DV$4,EO$3,'Eng GLA 6th, 7th, 8th'!$E90:$DV90,"&lt;&gt;")=0,"",SUMIF('Eng GLA 6th, 7th, 8th'!$E$4:$DV$4,EO$3,'Eng GLA 6th, 7th, 8th'!$E90:$DV90)))</f>
        <is>
          <t/>
        </is>
      </c>
      <c r="EP87" s="319" t="inlineStr">
        <f aca="false">IF($B87="","",IF(COUNTIFS('Eng GLA 6th, 7th, 8th'!$E$4:$DV$4,EP$3,'Eng GLA 6th, 7th, 8th'!$E90:$DV90,"&lt;&gt;")=0,"",SUMIF('Eng GLA 6th, 7th, 8th'!$E$4:$DV$4,EP$3,'Eng GLA 6th, 7th, 8th'!$E90:$DV90)))</f>
        <is>
          <t/>
        </is>
      </c>
      <c r="EQ87" s="319" t="inlineStr">
        <f aca="false">IF($B87="","",IF(COUNTIFS('Eng GLA 6th, 7th, 8th'!$E$4:$DV$4,EQ$3,'Eng GLA 6th, 7th, 8th'!$E90:$DV90,"&lt;&gt;")=0,"",SUMIF('Eng GLA 6th, 7th, 8th'!$E$4:$DV$4,EQ$3,'Eng GLA 6th, 7th, 8th'!$E90:$DV90)))</f>
        <is>
          <t/>
        </is>
      </c>
      <c r="ER87" s="319" t="inlineStr">
        <f aca="false">IF($B87="","",IF(COUNTIFS('Eng GLA 6th, 7th, 8th'!$E$4:$DV$4,ER$3,'Eng GLA 6th, 7th, 8th'!$E90:$DV90,"&lt;&gt;")=0,"",SUMIF('Eng GLA 6th, 7th, 8th'!$E$4:$DV$4,ER$3,'Eng GLA 6th, 7th, 8th'!$E90:$DV90)))</f>
        <is>
          <t/>
        </is>
      </c>
      <c r="ES87" s="319" t="inlineStr">
        <f aca="false">IF($B87="","",IF(COUNTIFS('Eng GLA 6th, 7th, 8th'!$E$4:$DV$4,ES$3,'Eng GLA 6th, 7th, 8th'!$E90:$DV90,"&lt;&gt;")=0,"",SUMIF('Eng GLA 6th, 7th, 8th'!$E$4:$DV$4,ES$3,'Eng GLA 6th, 7th, 8th'!$E90:$DV90)))</f>
        <is>
          <t/>
        </is>
      </c>
      <c r="ET87" s="319" t="inlineStr">
        <f aca="false">IF($B87="","",IF(COUNTIFS('Eng GLA 6th, 7th, 8th'!$E$4:$DV$4,ET$3,'Eng GLA 6th, 7th, 8th'!$E90:$DV90,"&lt;&gt;")=0,"",SUMIF('Eng GLA 6th, 7th, 8th'!$E$4:$DV$4,ET$3,'Eng GLA 6th, 7th, 8th'!$E90:$DV90)))</f>
        <is>
          <t/>
        </is>
      </c>
      <c r="EU87" s="319" t="inlineStr">
        <f aca="false">IF($B87="","",IF(COUNTIFS('Eng GLA 6th, 7th, 8th'!$E$4:$DV$4,EU$3,'Eng GLA 6th, 7th, 8th'!$E90:$DV90,"&lt;&gt;")=0,"",SUMIF('Eng GLA 6th, 7th, 8th'!$E$4:$DV$4,EU$3,'Eng GLA 6th, 7th, 8th'!$E90:$DV90)))</f>
        <is>
          <t/>
        </is>
      </c>
      <c r="EV87" s="319" t="inlineStr">
        <f aca="false">IF($B87="","",IF(COUNTIFS('Eng GLA 6th, 7th, 8th'!$E$4:$DV$4,EV$3,'Eng GLA 6th, 7th, 8th'!$E90:$DV90,"&lt;&gt;")=0,"",SUMIF('Eng GLA 6th, 7th, 8th'!$E$4:$DV$4,EV$3,'Eng GLA 6th, 7th, 8th'!$E90:$DV90)))</f>
        <is>
          <t/>
        </is>
      </c>
      <c r="EW87" s="319" t="inlineStr">
        <f aca="false">IF($B87="","",IF(COUNTIFS('Eng GLA 6th, 7th, 8th'!$E$4:$DV$4,EW$3,'Eng GLA 6th, 7th, 8th'!$E90:$DV90,"&lt;&gt;")=0,"",SUMIF('Eng GLA 6th, 7th, 8th'!$E$4:$DV$4,EW$3,'Eng GLA 6th, 7th, 8th'!$E90:$DV90)))</f>
        <is>
          <t/>
        </is>
      </c>
      <c r="EX87" s="319" t="inlineStr">
        <f aca="false">IF($B87="","",IF(COUNTIFS('Eng GLA 6th, 7th, 8th'!$E$4:$DV$4,EX$3,'Eng GLA 6th, 7th, 8th'!$E90:$DV90,"&lt;&gt;")=0,"",SUMIF('Eng GLA 6th, 7th, 8th'!$E$4:$DV$4,EX$3,'Eng GLA 6th, 7th, 8th'!$E90:$DV90)))</f>
        <is>
          <t/>
        </is>
      </c>
      <c r="EY87" s="319" t="inlineStr">
        <f aca="false">IF($B87="","",IF(COUNTIFS('Eng GLA 6th, 7th, 8th'!$E$4:$DV$4,EY$3,'Eng GLA 6th, 7th, 8th'!$E90:$DV90,"&lt;&gt;")=0,"",SUMIF('Eng GLA 6th, 7th, 8th'!$E$4:$DV$4,EY$3,'Eng GLA 6th, 7th, 8th'!$E90:$DV90)))</f>
        <is>
          <t/>
        </is>
      </c>
      <c r="EZ87" s="322" t="inlineStr">
        <f aca="false">IF('Cover Sheet'!$AC$6="8th", 'Eng GLA 6th, 7th, 8th'!CG90, "")</f>
        <is>
          <t/>
        </is>
      </c>
      <c r="FA87" s="319" t="inlineStr">
        <f aca="false">IF($B87="","",IF(COUNTIFS('Eng GLA 6th, 7th, 8th'!$E$4:$DV$4,FA$3,'Eng GLA 6th, 7th, 8th'!$E90:$DV90,"&lt;&gt;")=0,"",SUMIF('Eng GLA 6th, 7th, 8th'!$E$4:$DV$4,FA$3,'Eng GLA 6th, 7th, 8th'!$E90:$DV90)))</f>
        <is>
          <t/>
        </is>
      </c>
      <c r="FB87" s="319" t="inlineStr">
        <f aca="false">IF($B87="","",IF(COUNTIFS('Eng GLA 6th, 7th, 8th'!$E$4:$DV$4,FB$3,'Eng GLA 6th, 7th, 8th'!$E90:$DV90,"&lt;&gt;")=0,"",SUMIF('Eng GLA 6th, 7th, 8th'!$E$4:$DV$4,FB$3,'Eng GLA 6th, 7th, 8th'!$E90:$DV90)))</f>
        <is>
          <t/>
        </is>
      </c>
      <c r="FC87" s="319" t="inlineStr">
        <f aca="false">IF($B87="","",IF(COUNTIFS('Eng GLA 6th, 7th, 8th'!$E$4:$DV$4,FC$3,'Eng GLA 6th, 7th, 8th'!$E90:$DV90,"&lt;&gt;")=0,"",SUMIF('Eng GLA 6th, 7th, 8th'!$E$4:$DV$4,FC$3,'Eng GLA 6th, 7th, 8th'!$E90:$DV90)))</f>
        <is>
          <t/>
        </is>
      </c>
      <c r="FD87" s="319" t="inlineStr">
        <f aca="false">IF($B87="","",IF(COUNTIFS('Eng GLA 6th, 7th, 8th'!$E$4:$DV$4,FD$3,'Eng GLA 6th, 7th, 8th'!$E90:$DV90,"&lt;&gt;")=0,"",SUMIF('Eng GLA 6th, 7th, 8th'!$E$4:$DV$4,FD$3,'Eng GLA 6th, 7th, 8th'!$E90:$DV90)))</f>
        <is>
          <t/>
        </is>
      </c>
      <c r="FE87" s="319" t="inlineStr">
        <f aca="false">IF($B87="","",IF(COUNTIFS('Eng GLA 6th, 7th, 8th'!$E$4:$DV$4,FE$3,'Eng GLA 6th, 7th, 8th'!$E90:$DV90,"&lt;&gt;")=0,"",SUMIF('Eng GLA 6th, 7th, 8th'!$E$4:$DV$4,FE$3,'Eng GLA 6th, 7th, 8th'!$E90:$DV90)))</f>
        <is>
          <t/>
        </is>
      </c>
      <c r="FF87" s="319" t="inlineStr">
        <f aca="false">IF($B87="","",IF(COUNTIFS('Eng GLA 6th, 7th, 8th'!$E$4:$DV$4,FF$3,'Eng GLA 6th, 7th, 8th'!$E90:$DV90,"&lt;&gt;")=0,"",SUMIF('Eng GLA 6th, 7th, 8th'!$E$4:$DV$4,FF$3,'Eng GLA 6th, 7th, 8th'!$E90:$DV90)))</f>
        <is>
          <t/>
        </is>
      </c>
      <c r="FG87" s="319" t="inlineStr">
        <f aca="false">IF($B87="","",IF(COUNTIFS('Eng GLA 6th, 7th, 8th'!$E$4:$DV$4,FG$3,'Eng GLA 6th, 7th, 8th'!$E90:$DV90,"&lt;&gt;")=0,"",SUMIF('Eng GLA 6th, 7th, 8th'!$E$4:$DV$4,FG$3,'Eng GLA 6th, 7th, 8th'!$E90:$DV90)))</f>
        <is>
          <t/>
        </is>
      </c>
      <c r="FH87" s="319" t="inlineStr">
        <f aca="false">IF($B87="","",IF(COUNTIFS('Eng GLA 6th, 7th, 8th'!$E$4:$DV$4,FH$3,'Eng GLA 6th, 7th, 8th'!$E90:$DV90,"&lt;&gt;")=0,"",SUMIF('Eng GLA 6th, 7th, 8th'!$E$4:$DV$4,FH$3,'Eng GLA 6th, 7th, 8th'!$E90:$DV90)))</f>
        <is>
          <t/>
        </is>
      </c>
      <c r="FI87" s="319" t="inlineStr">
        <f aca="false">IF($B87="","",IF(COUNTIFS('Eng GLA 6th, 7th, 8th'!$E$4:$DV$4,FI$3,'Eng GLA 6th, 7th, 8th'!$E90:$DV90,"&lt;&gt;")=0,"",SUMIF('Eng GLA 6th, 7th, 8th'!$E$4:$DV$4,FI$3,'Eng GLA 6th, 7th, 8th'!$E90:$DV90)))</f>
        <is>
          <t/>
        </is>
      </c>
      <c r="FJ87" s="319" t="inlineStr">
        <f aca="false">IF($B87="","",IF(COUNTIFS('Eng GLA 6th, 7th, 8th'!$E$4:$DV$4,FJ$3,'Eng GLA 6th, 7th, 8th'!$E90:$DV90,"&lt;&gt;")=0,"",SUMIF('Eng GLA 6th, 7th, 8th'!$E$4:$DV$4,FJ$3,'Eng GLA 6th, 7th, 8th'!$E90:$DV90)))</f>
        <is>
          <t/>
        </is>
      </c>
      <c r="FK87" s="319" t="inlineStr">
        <f aca="false">IF($B87="","",IF(COUNTIFS('Eng GLA 6th, 7th, 8th'!$E$4:$DV$4,FK$3,'Eng GLA 6th, 7th, 8th'!$E90:$DV90,"&lt;&gt;")=0,"",SUMIF('Eng GLA 6th, 7th, 8th'!$E$4:$DV$4,FK$3,'Eng GLA 6th, 7th, 8th'!$E90:$DV90)))</f>
        <is>
          <t/>
        </is>
      </c>
      <c r="FL87" s="319" t="inlineStr">
        <f aca="false">IF($B87="","",IF(COUNTIFS('Eng GLA 6th, 7th, 8th'!$E$4:$DV$4,FL$3,'Eng GLA 6th, 7th, 8th'!$E90:$DV90,"&lt;&gt;")=0,"",SUMIF('Eng GLA 6th, 7th, 8th'!$E$4:$DV$4,FL$3,'Eng GLA 6th, 7th, 8th'!$E90:$DV90)))</f>
        <is>
          <t/>
        </is>
      </c>
      <c r="FM87" s="319" t="inlineStr">
        <f aca="false">IF($B87="","",IF(COUNTIFS('Eng GLA 6th, 7th, 8th'!$E$4:$DV$4,FM$3,'Eng GLA 6th, 7th, 8th'!$E90:$DV90,"&lt;&gt;")=0,"",SUMIF('Eng GLA 6th, 7th, 8th'!$E$4:$DV$4,FM$3,'Eng GLA 6th, 7th, 8th'!$E90:$DV90)))</f>
        <is>
          <t/>
        </is>
      </c>
      <c r="FN87" s="319" t="inlineStr">
        <f aca="false">IF($B87="","",IF(COUNTIFS('Eng GLA 6th, 7th, 8th'!$E$4:$DV$4,FN$3,'Eng GLA 6th, 7th, 8th'!$E90:$DV90,"&lt;&gt;")=0,"",SUMIF('Eng GLA 6th, 7th, 8th'!$E$4:$DV$4,FN$3,'Eng GLA 6th, 7th, 8th'!$E90:$DV90)))</f>
        <is>
          <t/>
        </is>
      </c>
      <c r="FO87" s="319" t="inlineStr">
        <f aca="false">IF($B87="","",IF(COUNTIFS('Eng GLA 6th, 7th, 8th'!$E$4:$DV$4,FO$3,'Eng GLA 6th, 7th, 8th'!$E90:$DV90,"&lt;&gt;")=0,"",SUMIF('Eng GLA 6th, 7th, 8th'!$E$4:$DV$4,FO$3,'Eng GLA 6th, 7th, 8th'!$E90:$DV90)))</f>
        <is>
          <t/>
        </is>
      </c>
    </row>
    <row r="88" customFormat="false" ht="12.75" hidden="false" customHeight="true" outlineLevel="0" collapsed="false">
      <c r="A88" s="315" t="n">
        <v>84</v>
      </c>
      <c r="B88" s="315" t="inlineStr">
        <f aca="false">'English Scores- Leveled papers'!B90</f>
        <is>
          <t/>
        </is>
      </c>
      <c r="C88" s="315"/>
      <c r="D88" s="316" t="inlineStr">
        <f aca="false">IF(OR(B88="",H88="",'Cover Sheet'!E88=""),"",'Cover Sheet'!E88)</f>
        <is>
          <t/>
        </is>
      </c>
      <c r="E88" s="316" t="inlineStr">
        <f aca="false">IF(OR(B88="",H88="",'Cover Sheet'!F88=""),"",'Cover Sheet'!F88)</f>
        <is>
          <t/>
        </is>
      </c>
      <c r="F88" s="316" t="inlineStr">
        <f aca="false">IF(OR(B88="",H88="",'Cover Sheet'!H88=""),"",'Cover Sheet'!H88)</f>
        <is>
          <t/>
        </is>
      </c>
      <c r="G88" s="316"/>
      <c r="H88" s="316" t="inlineStr">
        <f aca="false">IF(OR(B88="",COUNT('English Scores- Leveled papers'!H90:KM90)=0),"",IF((AND(AB88&gt;=(70/100),AB88&lt;1.1)),9,IF((AND(AA88&gt;=(70/100),AA88&lt;1.1)),8,IF((AND(Z88&gt;=(70/100),Z88&lt;1.1)),7,IF((AND(Y88&gt;=(70/100),Y88&lt;1.1)),6,IF(AND(X88&gt;=0.7,X88&lt;1.1),5.5,IF(AND(W88&gt;=0.7,W88&lt;1.1),5,IF(AND(V88&gt;=0.7,V88&lt;1.1),4.5,IF(AND(U88&gt;=0.7,U88&lt;1.1),4,IF(AND(T88&gt;=0.7,T88&lt;1.1),3.5,IF(AND(S88&gt;=0.7,S88&lt;1.1),3,IF(AND(R88&gt;=0.7,R88&lt;1.1),2.5,IF(AND(Q88&gt;=0.7,Q88&lt;1.1),2,IF(AND(P88&gt;=0.7,P88&lt;1.1),1.5,IF(AND(O88&gt;=0.7,O88&lt;1.1),1,IF(AND(N88&gt;=0.7,N88&lt;1.1),0.5,IF(AND(M88&gt;=0.7,M88&lt;1.1),0.2,IF(AND(L88&gt;=0.7,L88&lt;1.1),0,IF(COUNT('English Scores- Leveled papers'!H90:M90)=0,"",-0.5)))))))))))))))))))</f>
        <is>
          <t/>
        </is>
      </c>
      <c r="I88" s="317" t="str">
        <f aca="false">IFERROR(IF(OR(B88="",H88=""),"",IF((AND(AB88&gt;=(70/100),AB88&lt;1.1)),AB88,IF(AND((AA88)&gt;=(70/100),AA88&lt;1.1),AA88,IF((AND((Z88)&gt;=(70/100),Z88&lt;1.1)),Z88,IF(AND((Y88)&gt;=(70/100),Y88&lt;1.1),Y88,IF(AND(X88&gt;=0.7,X88&lt;1.1),X88,IF(AND((W88)&gt;=0.7,W88&lt;1.1),W88,IF(AND((V88)&gt;=0.7,V88&lt;1.1),V88,IF(AND((U88)&gt;=0.7,U88&lt;1.1),U88,IF(AND((T88)&gt;=0.7,T88&lt;1.1),T88,IF(AND((S88)&gt;=0.7,S88&lt;1.1),S88,IF(AND((R88)&gt;=0.7,R88&lt;1.1),R88,IF(AND((Q88)&gt;=0.7,Q88&lt;1.1),Q88,IF(AND((P88)&gt;=0.7,P88&lt;1.1),P88,IF(AND((O88)&gt;=0.7,O88&lt;1.1),O88,IF(AND((N88)&gt;=0.7,N88&lt;1.1),N88,IF(AND((M88)&gt;=0.7,M88&lt;1.1),M88,IF(AND((L88)&gt;=0.7,L88&lt;1.1),L88,L88)))))))))))))))))),"")</f>
        <v/>
      </c>
      <c r="J88" s="317" t="str">
        <f aca="false">IF((OR(B88="",H88="")),"",IF(AND((AB88)&gt;=(70/100),AB88&lt;1.1),"",IF((AND((AA88)&gt;=(70/100),AA88&lt;1.1)),AB88,IF((AND((Z88)&gt;=(70/100),Z88&lt;1.1)),AA88,IF((AND((Y88)&gt;=(70/100),Y88&lt;1.1)),Z88,IF(AND((X88)&gt;=0.7,X88&lt;1.1),Y88,IF(AND((W88)&gt;=0.7,W88&lt;1.1),X88,IF(AND((V88)&gt;=0.7,V88&lt;1.1),W88,IF(AND((U88)&gt;=0.7,U88&lt;1.1),V88,IF(AND((T88)&gt;=0.7,T88&lt;1.1),U88,IF(AND((S88)&gt;=0.7,S88&lt;1.1),T88,IF(AND((R88)&gt;=0.7,R88&lt;1.1),S88,IF(AND((Q88)&gt;=0.7,Q88&lt;1.1),R88,IF(AND((P88)&gt;=0.7,P88&lt;1.1),Q88,IF(AND((O88)&gt;=0.7,O88&lt;1.1),P88,IF(AND((N88)&gt;=0.7,N88&lt;1.1),O88,IF(AND((M88)&gt;=0.7,M88&lt;1.1),N88,IF(AND((L88)&gt;=0.7,L88&lt;1.1),M88,""))))))))))))))))))</f>
        <v/>
      </c>
      <c r="K88" s="317" t="str">
        <f aca="false">IF((OR(B88="",H88="")),"",IF(AND((AB88)&gt;=(70/100),AB88&lt;1.1),AA88,IF((AND((AA88)&gt;=(70/100),AA88&lt;1.1)),Z88,IF((AND((Z88)&gt;=(70/100),Z88&lt;1.1)),Y88,IF((AND((Y88)&gt;=(70/100),Y88&lt;1.1)),X88,IF(AND((X88)&gt;=0.7,X88&lt;1.1),W88,IF(AND((W88)&gt;=0.7,W88&lt;1.1),V88,IF(AND((V88)&gt;=0.7,V88&lt;1.1),U88,IF(AND((U88)&gt;=0.7,U88&lt;1.1),T88,IF(AND((T88)&gt;=0.7,T88&lt;1.1),S88,IF(AND((S88)&gt;=0.7,S88&lt;1.1),R88,IF(AND((R88)&gt;=0.7,R88&lt;1.1),Q88,IF(AND((Q88)&gt;=0.7,Q88&lt;1.1),P88,IF(AND((P88)&gt;=0.7,P88&lt;1.1),O88,IF(AND((O88)&gt;=0.7,O88&lt;1.1),N88,IF(AND((N88)&gt;=0.7,N88&lt;1.1),M88,IF(AND((M88)&gt;=0.7,M88&lt;1.1),L88,IF(AND((L88)&gt;=0.7,L88&lt;1.1),"",""))))))))))))))))))</f>
        <v/>
      </c>
      <c r="L88" s="318" t="str">
        <f aca="false">IFERROR(IF((B88=""),"",(IF(COUNT(AC88:AG88)=0,"",ROUND(SUM(AC88:AG88)/SUM($AC$2:$AG$2),1)))),"")</f>
        <v/>
      </c>
      <c r="M88" s="318" t="str">
        <f aca="false">IFERROR(IF((B88=""),"",(IF(COUNT(AH88:AL88)=0,"",ROUND(SUM(AH88:AL88)/SUM($AH$2:$AL$2),1)))),"")</f>
        <v/>
      </c>
      <c r="N88" s="318" t="str">
        <f aca="false">IFERROR(IF((B88=""),"",(IF(COUNT(AM88:AQ88)=0,"",ROUND(SUM(AM88:AQ88)/SUM($AM$2:$AQ$2),1)))),"")</f>
        <v/>
      </c>
      <c r="O88" s="318" t="str">
        <f aca="false">IFERROR(IF((B88=""),"",(IF(COUNT(AR88:AV88)=0,"",ROUND(SUM(AR88:AV88)/SUM($AR$2:$AV$2),1)))),"")</f>
        <v/>
      </c>
      <c r="P88" s="318" t="str">
        <f aca="false">IFERROR(IF((B88=""),"",(IF(COUNT(AX88:BB88)=0,"",ROUND(SUM(AX88:BB88)/SUM($AX$2:$BB$2),1)))),"")</f>
        <v/>
      </c>
      <c r="Q88" s="318" t="str">
        <f aca="false">IFERROR(IF((B88=""),"",(IF(COUNT(BD88:BJ88)=0,"",ROUND(SUM(BD88:BJ88)/SUM($BD$2:$BJ$2),1)))),0)</f>
        <v/>
      </c>
      <c r="R88" s="318" t="str">
        <f aca="false">IFERROR(IF((B88=""),"",(IF(COUNT(BL88:BS88)=0,"",ROUND(SUM(BL88:BR88)/SUM($BL$2:$BR$2),1)))),0)</f>
        <v/>
      </c>
      <c r="S88" s="318" t="str">
        <f aca="false">IFERROR(IF((B88=""),"",(IF(COUNT(BT88:CB88)=0,"",ROUND(SUM(BT88:CA88)/SUM($BT$2:$CA$2),1)))),0)</f>
        <v/>
      </c>
      <c r="T88" s="318" t="str">
        <f aca="false">IFERROR(IF((B88=""),"",(IF(COUNT(CC88:CJ88)=0,"",ROUND(SUM(CC88:CI88)/SUM($CC$2:$CI$2),1)))),0)</f>
        <v/>
      </c>
      <c r="U88" s="318" t="str">
        <f aca="false">IFERROR(IF((B88=""),"",(IF(COUNT(CK88:CQ88)=0,"",ROUND(SUM(CK88:CQ88)/SUM($CK$2:$CQ$2),1)))),0)</f>
        <v/>
      </c>
      <c r="V88" s="318" t="str">
        <f aca="false">IFERROR(IF((B88=""),"",(IF(COUNT(CS88:CY88)=0,"",ROUND(SUM(CS88:CY88)/SUM($CS$2:$CY$2),1)))),0)</f>
        <v/>
      </c>
      <c r="W88" s="318" t="str">
        <f aca="false">IFERROR(IF((B88=""),"",(IF(COUNT(DA88:DI88)=0,"",ROUND(SUM(DA88:DI88)/SUM($DA$2:$DI$2),1)))),0)</f>
        <v/>
      </c>
      <c r="X88" s="318" t="str">
        <f aca="false">IFERROR(IF((B88=""),"",(IF(COUNT(DK88:DP88)=0,"",ROUND(SUM(DK88:DP88)/SUM($DK$2:$DP$2),1)))),0)</f>
        <v/>
      </c>
      <c r="Y88" s="318"/>
      <c r="Z88" s="318"/>
      <c r="AA88" s="318"/>
      <c r="AB88" s="318"/>
      <c r="AC88" s="319" t="inlineStr">
        <f aca="false">IF($B88="","",IF(COUNTIFS('English Scores- Leveled papers'!$H$4:$KM$4,AC$3,'English Scores- Leveled papers'!$H90:$KM90,"&lt;&gt;")=0,"",SUMIF('English Scores- Leveled papers'!$H$4:$KM$4,AC$3,'English Scores- Leveled papers'!$H90:$KM90)))</f>
        <is>
          <t/>
        </is>
      </c>
      <c r="AD88" s="319" t="inlineStr">
        <f aca="false">IF($B88="","",IF(COUNTIFS('English Scores- Leveled papers'!$H$4:$KM$4,AD$3,'English Scores- Leveled papers'!$H90:$KM90,"&lt;&gt;")=0,"",SUMIF('English Scores- Leveled papers'!$H$4:$KM$4,AD$3,'English Scores- Leveled papers'!$H90:$KM90)))</f>
        <is>
          <t/>
        </is>
      </c>
      <c r="AE88" s="319" t="inlineStr">
        <f aca="false">IF($B88="","",IF(COUNTIFS('English Scores- Leveled papers'!$H$4:$KM$4,AE$3,'English Scores- Leveled papers'!$H90:$KM90,"&lt;&gt;")=0,"",SUMIF('English Scores- Leveled papers'!$H$4:$KM$4,AE$3,'English Scores- Leveled papers'!$H90:$KM90)))</f>
        <is>
          <t/>
        </is>
      </c>
      <c r="AF88" s="319" t="inlineStr">
        <f aca="false">IF($B88="","",IF(COUNTIFS('English Scores- Leveled papers'!$H$4:$KM$4,AF$3,'English Scores- Leveled papers'!$H90:$KM90,"&lt;&gt;")=0,"",SUMIF('English Scores- Leveled papers'!$H$4:$KM$4,AF$3,'English Scores- Leveled papers'!$H90:$KM90)))</f>
        <is>
          <t/>
        </is>
      </c>
      <c r="AG88" s="319" t="inlineStr">
        <f aca="false">IF($B88="","",IF(COUNTIFS('English Scores- Leveled papers'!$H$4:$KM$4,AG$3,'English Scores- Leveled papers'!$H90:$KM90,"&lt;&gt;")=0,"",SUMIF('English Scores- Leveled papers'!$H$4:$KM$4,AG$3,'English Scores- Leveled papers'!$H90:$KM90)))</f>
        <is>
          <t/>
        </is>
      </c>
      <c r="AH88" s="319" t="inlineStr">
        <f aca="false">IF($B88="","",IF(COUNTIFS('English Scores- Leveled papers'!$H$4:$KM$4,AH$3,'English Scores- Leveled papers'!$H90:$KM90,"&lt;&gt;")=0,"",SUMIF('English Scores- Leveled papers'!$H$4:$KM$4,AH$3,'English Scores- Leveled papers'!$H90:$KM90)))</f>
        <is>
          <t/>
        </is>
      </c>
      <c r="AI88" s="319" t="inlineStr">
        <f aca="false">IF($B88="","",IF(COUNTIFS('English Scores- Leveled papers'!$H$4:$KM$4,AI$3,'English Scores- Leveled papers'!$H90:$KM90,"&lt;&gt;")=0,"",SUMIF('English Scores- Leveled papers'!$H$4:$KM$4,AI$3,'English Scores- Leveled papers'!$H90:$KM90)))</f>
        <is>
          <t/>
        </is>
      </c>
      <c r="AJ88" s="319" t="inlineStr">
        <f aca="false">IF($B88="","",IF(COUNTIFS('English Scores- Leveled papers'!$H$4:$KM$4,AJ$3,'English Scores- Leveled papers'!$H90:$KM90,"&lt;&gt;")=0,"",SUMIF('English Scores- Leveled papers'!$H$4:$KM$4,AJ$3,'English Scores- Leveled papers'!$H90:$KM90)))</f>
        <is>
          <t/>
        </is>
      </c>
      <c r="AK88" s="319" t="inlineStr">
        <f aca="false">IF($B88="","",IF(COUNTIFS('English Scores- Leveled papers'!$H$4:$KM$4,AK$3,'English Scores- Leveled papers'!$H90:$KM90,"&lt;&gt;")=0,"",SUMIF('English Scores- Leveled papers'!$H$4:$KM$4,AK$3,'English Scores- Leveled papers'!$H90:$KM90)))</f>
        <is>
          <t/>
        </is>
      </c>
      <c r="AL88" s="319" t="inlineStr">
        <f aca="false">IF($B88="","",IF(COUNTIFS('English Scores- Leveled papers'!$H$4:$KM$4,AL$3,'English Scores- Leveled papers'!$H90:$KM90,"&lt;&gt;")=0,"",SUMIF('English Scores- Leveled papers'!$H$4:$KM$4,AL$3,'English Scores- Leveled papers'!$H90:$KM90)))</f>
        <is>
          <t/>
        </is>
      </c>
      <c r="AM88" s="319" t="inlineStr">
        <f aca="false">IF($B88="","",IF(COUNTIFS('English Scores- Leveled papers'!$H$4:$KM$4,AM$3,'English Scores- Leveled papers'!$H90:$KM90,"&lt;&gt;")=0,"",SUMIF('English Scores- Leveled papers'!$H$4:$KM$4,AM$3,'English Scores- Leveled papers'!$H90:$KM90)))</f>
        <is>
          <t/>
        </is>
      </c>
      <c r="AN88" s="319" t="inlineStr">
        <f aca="false">IF($B88="","",IF(COUNTIFS('English Scores- Leveled papers'!$H$4:$KM$4,AN$3,'English Scores- Leveled papers'!$H90:$KM90,"&lt;&gt;")=0,"",SUMIF('English Scores- Leveled papers'!$H$4:$KM$4,AN$3,'English Scores- Leveled papers'!$H90:$KM90)))</f>
        <is>
          <t/>
        </is>
      </c>
      <c r="AO88" s="319" t="inlineStr">
        <f aca="false">IF($B88="","",IF(COUNTIFS('English Scores- Leveled papers'!$H$4:$KM$4,AO$3,'English Scores- Leveled papers'!$H90:$KM90,"&lt;&gt;")=0,"",SUMIF('English Scores- Leveled papers'!$H$4:$KM$4,AO$3,'English Scores- Leveled papers'!$H90:$KM90)))</f>
        <is>
          <t/>
        </is>
      </c>
      <c r="AP88" s="319" t="inlineStr">
        <f aca="false">IF($B88="","",IF(COUNTIFS('English Scores- Leveled papers'!$H$4:$KM$4,AP$3,'English Scores- Leveled papers'!$H90:$KM90,"&lt;&gt;")=0,"",SUMIF('English Scores- Leveled papers'!$H$4:$KM$4,AP$3,'English Scores- Leveled papers'!$H90:$KM90)))</f>
        <is>
          <t/>
        </is>
      </c>
      <c r="AQ88" s="319" t="inlineStr">
        <f aca="false">IF($B88="","",IF(COUNTIFS('English Scores- Leveled papers'!$H$4:$KM$4,AQ$3,'English Scores- Leveled papers'!$H90:$KM90,"&lt;&gt;")=0,"",SUMIF('English Scores- Leveled papers'!$H$4:$KM$4,AQ$3,'English Scores- Leveled papers'!$H90:$KM90)))</f>
        <is>
          <t/>
        </is>
      </c>
      <c r="AR88" s="319" t="inlineStr">
        <f aca="false">IF($B88="","",IF(COUNTIFS('English Scores- Leveled papers'!$H$4:$KM$4,AR$3,'English Scores- Leveled papers'!$H90:$KM90,"&lt;&gt;")=0,"",SUMIF('English Scores- Leveled papers'!$H$4:$KM$4,AR$3,'English Scores- Leveled papers'!$H90:$KM90)))</f>
        <is>
          <t/>
        </is>
      </c>
      <c r="AS88" s="319" t="inlineStr">
        <f aca="false">IF($B88="","",IF(COUNTIFS('English Scores- Leveled papers'!$H$4:$KM$4,AS$3,'English Scores- Leveled papers'!$H90:$KM90,"&lt;&gt;")=0,"",SUMIF('English Scores- Leveled papers'!$H$4:$KM$4,AS$3,'English Scores- Leveled papers'!$H90:$KM90)))</f>
        <is>
          <t/>
        </is>
      </c>
      <c r="AT88" s="319" t="inlineStr">
        <f aca="false">IF($B88="","",IF(COUNTIFS('English Scores- Leveled papers'!$H$4:$KM$4,AT$3,'English Scores- Leveled papers'!$H90:$KM90,"&lt;&gt;")=0,"",SUMIF('English Scores- Leveled papers'!$H$4:$KM$4,AT$3,'English Scores- Leveled papers'!$H90:$KM90)))</f>
        <is>
          <t/>
        </is>
      </c>
      <c r="AU88" s="319" t="inlineStr">
        <f aca="false">IF($B88="","",IF(COUNTIFS('English Scores- Leveled papers'!$H$4:$KM$4,AU$3,'English Scores- Leveled papers'!$H90:$KM90,"&lt;&gt;")=0,"",SUMIF('English Scores- Leveled papers'!$H$4:$KM$4,AU$3,'English Scores- Leveled papers'!$H90:$KM90)))</f>
        <is>
          <t/>
        </is>
      </c>
      <c r="AV88" s="319" t="inlineStr">
        <f aca="false">IF($B88="","",IF(COUNTIFS('English Scores- Leveled papers'!$H$4:$KM$4,AV$3,'English Scores- Leveled papers'!$H90:$KM90,"&lt;&gt;")=0,"",SUMIF('English Scores- Leveled papers'!$H$4:$KM$4,AV$3,'English Scores- Leveled papers'!$H90:$KM90)))</f>
        <is>
          <t/>
        </is>
      </c>
      <c r="AW88" s="319" t="inlineStr">
        <f aca="false">IF($B88="","",IF(COUNTIFS('English Scores- Leveled papers'!$H$4:$KM$4,AW$3,'English Scores- Leveled papers'!$H90:$KM90,"&lt;&gt;")=0,"",SUMIF('English Scores- Leveled papers'!$H$4:$KM$4,AW$3,'English Scores- Leveled papers'!$H90:$KM90)))</f>
        <is>
          <t/>
        </is>
      </c>
      <c r="AX88" s="319" t="inlineStr">
        <f aca="false">IF($B88="","",IF(COUNTIFS('English Scores- Leveled papers'!$H$4:$KM$4,AX$3,'English Scores- Leveled papers'!$H90:$KM90,"&lt;&gt;")=0,"",SUMIF('English Scores- Leveled papers'!$H$4:$KM$4,AX$3,'English Scores- Leveled papers'!$H90:$KM90)))</f>
        <is>
          <t/>
        </is>
      </c>
      <c r="AY88" s="319" t="inlineStr">
        <f aca="false">IF($B88="","",IF(COUNTIFS('English Scores- Leveled papers'!$H$4:$KM$4,AY$3,'English Scores- Leveled papers'!$H90:$KM90,"&lt;&gt;")=0,"",SUMIF('English Scores- Leveled papers'!$H$4:$KM$4,AY$3,'English Scores- Leveled papers'!$H90:$KM90)))</f>
        <is>
          <t/>
        </is>
      </c>
      <c r="AZ88" s="319" t="inlineStr">
        <f aca="false">IF($B88="","",IF(COUNTIFS('English Scores- Leveled papers'!$H$4:$KM$4,AZ$3,'English Scores- Leveled papers'!$H90:$KM90,"&lt;&gt;")=0,"",SUMIF('English Scores- Leveled papers'!$H$4:$KM$4,AZ$3,'English Scores- Leveled papers'!$H90:$KM90)))</f>
        <is>
          <t/>
        </is>
      </c>
      <c r="BA88" s="319" t="inlineStr">
        <f aca="false">IF($B88="","",IF(COUNTIFS('English Scores- Leveled papers'!$H$4:$KM$4,BA$3,'English Scores- Leveled papers'!$H90:$KM90,"&lt;&gt;")=0,"",SUMIF('English Scores- Leveled papers'!$H$4:$KM$4,BA$3,'English Scores- Leveled papers'!$H90:$KM90)))</f>
        <is>
          <t/>
        </is>
      </c>
      <c r="BB88" s="319" t="inlineStr">
        <f aca="false">IF($B88="","",IF(COUNTIFS('English Scores- Leveled papers'!$H$4:$KM$4,BB$3,'English Scores- Leveled papers'!$H90:$KM90,"&lt;&gt;")=0,"",SUMIF('English Scores- Leveled papers'!$H$4:$KM$4,BB$3,'English Scores- Leveled papers'!$H90:$KM90)))</f>
        <is>
          <t/>
        </is>
      </c>
      <c r="BC88" s="319" t="inlineStr">
        <f aca="false">IF($B88="","",IF(COUNTIFS('English Scores- Leveled papers'!$H$4:$KM$4,BC$3,'English Scores- Leveled papers'!$H90:$KM90,"&lt;&gt;")=0,"",SUMIF('English Scores- Leveled papers'!$H$4:$KM$4,BC$3,'English Scores- Leveled papers'!$H90:$KM90)))</f>
        <is>
          <t/>
        </is>
      </c>
      <c r="BD88" s="319" t="inlineStr">
        <f aca="false">IF($B88="","",IF(COUNTIFS('English Scores- Leveled papers'!$H$4:$KM$4,BD$3,'English Scores- Leveled papers'!$H90:$KM90,"&lt;&gt;")=0,"",SUMIF('English Scores- Leveled papers'!$H$4:$KM$4,BD$3,'English Scores- Leveled papers'!$H90:$KM90)))</f>
        <is>
          <t/>
        </is>
      </c>
      <c r="BE88" s="319" t="inlineStr">
        <f aca="false">IF($B88="","",IF(COUNTIFS('English Scores- Leveled papers'!$H$4:$KM$4,BE$3,'English Scores- Leveled papers'!$H90:$KM90,"&lt;&gt;")=0,"",SUMIF('English Scores- Leveled papers'!$H$4:$KM$4,BE$3,'English Scores- Leveled papers'!$H90:$KM90)))</f>
        <is>
          <t/>
        </is>
      </c>
      <c r="BF88" s="319" t="inlineStr">
        <f aca="false">IF($B88="","",IF(COUNTIFS('English Scores- Leveled papers'!$H$4:$KM$4,BF$3,'English Scores- Leveled papers'!$H90:$KM90,"&lt;&gt;")=0,"",SUMIF('English Scores- Leveled papers'!$H$4:$KM$4,BF$3,'English Scores- Leveled papers'!$H90:$KM90)))</f>
        <is>
          <t/>
        </is>
      </c>
      <c r="BG88" s="319" t="inlineStr">
        <f aca="false">IF($B88="","",IF(COUNTIFS('English Scores- Leveled papers'!$H$4:$KM$4,BG$3,'English Scores- Leveled papers'!$H90:$KM90,"&lt;&gt;")=0,"",SUMIF('English Scores- Leveled papers'!$H$4:$KM$4,BG$3,'English Scores- Leveled papers'!$H90:$KM90)))</f>
        <is>
          <t/>
        </is>
      </c>
      <c r="BH88" s="319" t="inlineStr">
        <f aca="false">IF($B88="","",IF(COUNTIFS('English Scores- Leveled papers'!$H$4:$KM$4,BH$3,'English Scores- Leveled papers'!$H90:$KM90,"&lt;&gt;")=0,"",SUMIF('English Scores- Leveled papers'!$H$4:$KM$4,BH$3,'English Scores- Leveled papers'!$H90:$KM90)))</f>
        <is>
          <t/>
        </is>
      </c>
      <c r="BI88" s="319" t="inlineStr">
        <f aca="false">IF($B88="","",IF(COUNTIFS('English Scores- Leveled papers'!$H$4:$KM$4,BI$3,'English Scores- Leveled papers'!$H90:$KM90,"&lt;&gt;")=0,"",SUMIF('English Scores- Leveled papers'!$H$4:$KM$4,BI$3,'English Scores- Leveled papers'!$H90:$KM90)))</f>
        <is>
          <t/>
        </is>
      </c>
      <c r="BJ88" s="319" t="inlineStr">
        <f aca="false">IF($B88="","",IF(COUNTIFS('English Scores- Leveled papers'!$H$4:$KM$4,BJ$3,'English Scores- Leveled papers'!$H90:$KM90,"&lt;&gt;")=0,"",SUMIF('English Scores- Leveled papers'!$H$4:$KM$4,BJ$3,'English Scores- Leveled papers'!$H90:$KM90)))</f>
        <is>
          <t/>
        </is>
      </c>
      <c r="BK88" s="319" t="inlineStr">
        <f aca="false">IF($B88="","",IF(COUNTIFS('English Scores- Leveled papers'!$H$4:$KM$4,BK$3,'English Scores- Leveled papers'!$H90:$KM90,"&lt;&gt;")=0,"",SUMIF('English Scores- Leveled papers'!$H$4:$KM$4,BK$3,'English Scores- Leveled papers'!$H90:$KM90)))</f>
        <is>
          <t/>
        </is>
      </c>
      <c r="BL88" s="319" t="inlineStr">
        <f aca="false">IF($B88="","",IF(COUNTIFS('English Scores- Leveled papers'!$H$4:$KM$4,BL$3,'English Scores- Leveled papers'!$H90:$KM90,"&lt;&gt;")=0,"",SUMIF('English Scores- Leveled papers'!$H$4:$KM$4,BL$3,'English Scores- Leveled papers'!$H90:$KM90)))</f>
        <is>
          <t/>
        </is>
      </c>
      <c r="BM88" s="319" t="inlineStr">
        <f aca="false">IF($B88="","",IF(COUNTIFS('English Scores- Leveled papers'!$H$4:$KM$4,BM$3,'English Scores- Leveled papers'!$H90:$KM90,"&lt;&gt;")=0,"",SUMIF('English Scores- Leveled papers'!$H$4:$KM$4,BM$3,'English Scores- Leveled papers'!$H90:$KM90)))</f>
        <is>
          <t/>
        </is>
      </c>
      <c r="BN88" s="319" t="inlineStr">
        <f aca="false">IF($B88="","",IF(COUNTIFS('English Scores- Leveled papers'!$H$4:$KM$4,BN$3,'English Scores- Leveled papers'!$H90:$KM90,"&lt;&gt;")=0,"",SUMIF('English Scores- Leveled papers'!$H$4:$KM$4,BN$3,'English Scores- Leveled papers'!$H90:$KM90)))</f>
        <is>
          <t/>
        </is>
      </c>
      <c r="BO88" s="319" t="inlineStr">
        <f aca="false">IF($B88="","",IF(COUNTIFS('English Scores- Leveled papers'!$H$4:$KM$4,BO$3,'English Scores- Leveled papers'!$H90:$KM90,"&lt;&gt;")=0,"",SUMIF('English Scores- Leveled papers'!$H$4:$KM$4,BO$3,'English Scores- Leveled papers'!$H90:$KM90)))</f>
        <is>
          <t/>
        </is>
      </c>
      <c r="BP88" s="319" t="inlineStr">
        <f aca="false">IF($B88="","",IF(COUNTIFS('English Scores- Leveled papers'!$H$4:$KM$4,BP$3,'English Scores- Leveled papers'!$H90:$KM90,"&lt;&gt;")=0,"",SUMIF('English Scores- Leveled papers'!$H$4:$KM$4,BP$3,'English Scores- Leveled papers'!$H90:$KM90)))</f>
        <is>
          <t/>
        </is>
      </c>
      <c r="BQ88" s="319" t="inlineStr">
        <f aca="false">IF($B88="","",IF(COUNTIFS('English Scores- Leveled papers'!$H$4:$KM$4,BQ$3,'English Scores- Leveled papers'!$H90:$KM90,"&lt;&gt;")=0,"",SUMIF('English Scores- Leveled papers'!$H$4:$KM$4,BQ$3,'English Scores- Leveled papers'!$H90:$KM90)))</f>
        <is>
          <t/>
        </is>
      </c>
      <c r="BR88" s="319" t="inlineStr">
        <f aca="false">IF($B88="","",IF(COUNTIFS('English Scores- Leveled papers'!$H$4:$KM$4,BR$3,'English Scores- Leveled papers'!$H90:$KM90,"&lt;&gt;")=0,"",SUMIF('English Scores- Leveled papers'!$H$4:$KM$4,BR$3,'English Scores- Leveled papers'!$H90:$KM90)))</f>
        <is>
          <t/>
        </is>
      </c>
      <c r="BS88" s="319" t="inlineStr">
        <f aca="false">IF($B88="","",IF(COUNTIFS('English Scores- Leveled papers'!$H$4:$KM$4,BS$3,'English Scores- Leveled papers'!$H90:$KM90,"&lt;&gt;")=0,"",SUMIF('English Scores- Leveled papers'!$H$4:$KM$4,BS$3,'English Scores- Leveled papers'!$H90:$KM90)))</f>
        <is>
          <t/>
        </is>
      </c>
      <c r="BT88" s="319" t="inlineStr">
        <f aca="false">IF($B88="","",IF(COUNTIFS('English Scores- Leveled papers'!$H$4:$KM$4,BT$3,'English Scores- Leveled papers'!$H90:$KM90,"&lt;&gt;")=0,"",SUMIF('English Scores- Leveled papers'!$H$4:$KM$4,BT$3,'English Scores- Leveled papers'!$H90:$KM90)))</f>
        <is>
          <t/>
        </is>
      </c>
      <c r="BU88" s="319" t="inlineStr">
        <f aca="false">IF($B88="","",IF(COUNTIFS('English Scores- Leveled papers'!$H$4:$KM$4,BU$3,'English Scores- Leveled papers'!$H90:$KM90,"&lt;&gt;")=0,"",SUMIF('English Scores- Leveled papers'!$H$4:$KM$4,BU$3,'English Scores- Leveled papers'!$H90:$KM90)))</f>
        <is>
          <t/>
        </is>
      </c>
      <c r="BV88" s="319" t="inlineStr">
        <f aca="false">IF($B88="","",IF(COUNTIFS('English Scores- Leveled papers'!$H$4:$KM$4,BV$3,'English Scores- Leveled papers'!$H90:$KM90,"&lt;&gt;")=0,"",SUMIF('English Scores- Leveled papers'!$H$4:$KM$4,BV$3,'English Scores- Leveled papers'!$H90:$KM90)))</f>
        <is>
          <t/>
        </is>
      </c>
      <c r="BW88" s="319" t="inlineStr">
        <f aca="false">IF($B88="","",IF(COUNTIFS('English Scores- Leveled papers'!$H$4:$KM$4,BW$3,'English Scores- Leveled papers'!$H90:$KM90,"&lt;&gt;")=0,"",SUMIF('English Scores- Leveled papers'!$H$4:$KM$4,BW$3,'English Scores- Leveled papers'!$H90:$KM90)))</f>
        <is>
          <t/>
        </is>
      </c>
      <c r="BX88" s="319" t="inlineStr">
        <f aca="false">IF($B88="","",IF(COUNTIFS('English Scores- Leveled papers'!$H$4:$KM$4,BX$3,'English Scores- Leveled papers'!$H90:$KM90,"&lt;&gt;")=0,"",SUMIF('English Scores- Leveled papers'!$H$4:$KM$4,BX$3,'English Scores- Leveled papers'!$H90:$KM90)))</f>
        <is>
          <t/>
        </is>
      </c>
      <c r="BY88" s="319" t="inlineStr">
        <f aca="false">IF($B88="","",IF(COUNTIFS('English Scores- Leveled papers'!$H$4:$KM$4,BY$3,'English Scores- Leveled papers'!$H90:$KM90,"&lt;&gt;")=0,"",SUMIF('English Scores- Leveled papers'!$H$4:$KM$4,BY$3,'English Scores- Leveled papers'!$H90:$KM90)))</f>
        <is>
          <t/>
        </is>
      </c>
      <c r="BZ88" s="319" t="inlineStr">
        <f aca="false">IF($B88="","",IF(COUNTIFS('English Scores- Leveled papers'!$H$4:$KM$4,BZ$3,'English Scores- Leveled papers'!$H90:$KM90,"&lt;&gt;")=0,"",SUMIF('English Scores- Leveled papers'!$H$4:$KM$4,BZ$3,'English Scores- Leveled papers'!$H90:$KM90)))</f>
        <is>
          <t/>
        </is>
      </c>
      <c r="CA88" s="319" t="inlineStr">
        <f aca="false">IF($B88="","",IF(COUNTIFS('English Scores- Leveled papers'!$H$4:$KM$4,CA$3,'English Scores- Leveled papers'!$H90:$KM90,"&lt;&gt;")=0,"",SUMIF('English Scores- Leveled papers'!$H$4:$KM$4,CA$3,'English Scores- Leveled papers'!$H90:$KM90)))</f>
        <is>
          <t/>
        </is>
      </c>
      <c r="CB88" s="319" t="inlineStr">
        <f aca="false">IF($B88="","",IF(COUNTIFS('English Scores- Leveled papers'!$H$4:$KM$4,CB$3,'English Scores- Leveled papers'!$H90:$KM90,"&lt;&gt;")=0,"",SUMIF('English Scores- Leveled papers'!$H$4:$KM$4,CB$3,'English Scores- Leveled papers'!$H90:$KM90)))</f>
        <is>
          <t/>
        </is>
      </c>
      <c r="CC88" s="319" t="inlineStr">
        <f aca="false">IF($B88="","",IF(COUNTIFS('English Scores- Leveled papers'!$H$4:$KM$4,CC$3,'English Scores- Leveled papers'!$H90:$KM90,"&lt;&gt;")=0,"",SUMIF('English Scores- Leveled papers'!$H$4:$KM$4,CC$3,'English Scores- Leveled papers'!$H90:$KM90)))</f>
        <is>
          <t/>
        </is>
      </c>
      <c r="CD88" s="319" t="inlineStr">
        <f aca="false">IF($B88="","",IF(COUNTIFS('English Scores- Leveled papers'!$H$4:$KM$4,CD$3,'English Scores- Leveled papers'!$H90:$KM90,"&lt;&gt;")=0,"",SUMIF('English Scores- Leveled papers'!$H$4:$KM$4,CD$3,'English Scores- Leveled papers'!$H90:$KM90)))</f>
        <is>
          <t/>
        </is>
      </c>
      <c r="CE88" s="319" t="inlineStr">
        <f aca="false">IF($B88="","",IF(COUNTIFS('English Scores- Leveled papers'!$H$4:$KM$4,CE$3,'English Scores- Leveled papers'!$H90:$KM90,"&lt;&gt;")=0,"",SUMIF('English Scores- Leveled papers'!$H$4:$KM$4,CE$3,'English Scores- Leveled papers'!$H90:$KM90)))</f>
        <is>
          <t/>
        </is>
      </c>
      <c r="CF88" s="319" t="inlineStr">
        <f aca="false">IF($B88="","",IF(COUNTIFS('English Scores- Leveled papers'!$H$4:$KM$4,CF$3,'English Scores- Leveled papers'!$H90:$KM90,"&lt;&gt;")=0,"",SUMIF('English Scores- Leveled papers'!$H$4:$KM$4,CF$3,'English Scores- Leveled papers'!$H90:$KM90)))</f>
        <is>
          <t/>
        </is>
      </c>
      <c r="CG88" s="319" t="inlineStr">
        <f aca="false">IF($B88="","",IF(COUNTIFS('English Scores- Leveled papers'!$H$4:$KM$4,CG$3,'English Scores- Leveled papers'!$H90:$KM90,"&lt;&gt;")=0,"",SUMIF('English Scores- Leveled papers'!$H$4:$KM$4,CG$3,'English Scores- Leveled papers'!$H90:$KM90)))</f>
        <is>
          <t/>
        </is>
      </c>
      <c r="CH88" s="319" t="inlineStr">
        <f aca="false">IF($B88="","",IF(COUNTIFS('English Scores- Leveled papers'!$H$4:$KM$4,CH$3,'English Scores- Leveled papers'!$H90:$KM90,"&lt;&gt;")=0,"",SUMIF('English Scores- Leveled papers'!$H$4:$KM$4,CH$3,'English Scores- Leveled papers'!$H90:$KM90)))</f>
        <is>
          <t/>
        </is>
      </c>
      <c r="CI88" s="319" t="inlineStr">
        <f aca="false">IF($B88="","",IF(COUNTIFS('English Scores- Leveled papers'!$H$4:$KM$4,CI$3,'English Scores- Leveled papers'!$H90:$KM90,"&lt;&gt;")=0,"",SUMIF('English Scores- Leveled papers'!$H$4:$KM$4,CI$3,'English Scores- Leveled papers'!$H90:$KM90)))</f>
        <is>
          <t/>
        </is>
      </c>
      <c r="CJ88" s="319" t="inlineStr">
        <f aca="false">IF($B88="","",IF(COUNTIFS('English Scores- Leveled papers'!$H$4:$KM$4,CJ$3,'English Scores- Leveled papers'!$H90:$KM90,"&lt;&gt;")=0,"",SUMIF('English Scores- Leveled papers'!$H$4:$KM$4,CJ$3,'English Scores- Leveled papers'!$H90:$KM90)))</f>
        <is>
          <t/>
        </is>
      </c>
      <c r="CK88" s="319" t="inlineStr">
        <f aca="false">IF($B88="","",IF(COUNTIFS('English Scores- Leveled papers'!$H$4:$KM$4,CK$3,'English Scores- Leveled papers'!$H90:$KM90,"&lt;&gt;")=0,"",SUMIF('English Scores- Leveled papers'!$H$4:$KM$4,CK$3,'English Scores- Leveled papers'!$H90:$KM90)))</f>
        <is>
          <t/>
        </is>
      </c>
      <c r="CL88" s="319" t="inlineStr">
        <f aca="false">IF($B88="","",IF(COUNTIFS('English Scores- Leveled papers'!$H$4:$KM$4,CL$3,'English Scores- Leveled papers'!$H90:$KM90,"&lt;&gt;")=0,"",SUMIF('English Scores- Leveled papers'!$H$4:$KM$4,CL$3,'English Scores- Leveled papers'!$H90:$KM90)))</f>
        <is>
          <t/>
        </is>
      </c>
      <c r="CM88" s="319" t="inlineStr">
        <f aca="false">IF($B88="","",IF(COUNTIFS('English Scores- Leveled papers'!$H$4:$KM$4,CM$3,'English Scores- Leveled papers'!$H90:$KM90,"&lt;&gt;")=0,"",SUMIF('English Scores- Leveled papers'!$H$4:$KM$4,CM$3,'English Scores- Leveled papers'!$H90:$KM90)))</f>
        <is>
          <t/>
        </is>
      </c>
      <c r="CN88" s="319" t="inlineStr">
        <f aca="false">IF($B88="","",IF(COUNTIFS('English Scores- Leveled papers'!$H$4:$KM$4,CN$3,'English Scores- Leveled papers'!$H90:$KM90,"&lt;&gt;")=0,"",SUMIF('English Scores- Leveled papers'!$H$4:$KM$4,CN$3,'English Scores- Leveled papers'!$H90:$KM90)))</f>
        <is>
          <t/>
        </is>
      </c>
      <c r="CO88" s="319" t="inlineStr">
        <f aca="false">IF($B88="","",IF(COUNTIFS('English Scores- Leveled papers'!$H$4:$KM$4,CO$3,'English Scores- Leveled papers'!$H90:$KM90,"&lt;&gt;")=0,"",SUMIF('English Scores- Leveled papers'!$H$4:$KM$4,CO$3,'English Scores- Leveled papers'!$H90:$KM90)))</f>
        <is>
          <t/>
        </is>
      </c>
      <c r="CP88" s="319" t="inlineStr">
        <f aca="false">IF($B88="","",IF(COUNTIFS('English Scores- Leveled papers'!$H$4:$KM$4,CP$3,'English Scores- Leveled papers'!$H90:$KM90,"&lt;&gt;")=0,"",SUMIF('English Scores- Leveled papers'!$H$4:$KM$4,CP$3,'English Scores- Leveled papers'!$H90:$KM90)))</f>
        <is>
          <t/>
        </is>
      </c>
      <c r="CQ88" s="319" t="inlineStr">
        <f aca="false">IF($B88="","",IF(COUNTIFS('English Scores- Leveled papers'!$H$4:$KM$4,CQ$3,'English Scores- Leveled papers'!$H90:$KM90,"&lt;&gt;")=0,"",SUMIF('English Scores- Leveled papers'!$H$4:$KM$4,CQ$3,'English Scores- Leveled papers'!$H90:$KM90)))</f>
        <is>
          <t/>
        </is>
      </c>
      <c r="CR88" s="319" t="inlineStr">
        <f aca="false">IF($B88="","",IF(COUNTIFS('English Scores- Leveled papers'!$H$4:$KM$4,CR$3,'English Scores- Leveled papers'!$H90:$KM90,"&lt;&gt;")=0,"",SUMIF('English Scores- Leveled papers'!$H$4:$KM$4,CR$3,'English Scores- Leveled papers'!$H90:$KM90)))</f>
        <is>
          <t/>
        </is>
      </c>
      <c r="CS88" s="319" t="inlineStr">
        <f aca="false">IF($B88="","",IF(COUNTIFS('English Scores- Leveled papers'!$H$4:$KM$4,CS$3,'English Scores- Leveled papers'!$H90:$KM90,"&lt;&gt;")=0,"",SUMIF('English Scores- Leveled papers'!$H$4:$KM$4,CS$3,'English Scores- Leveled papers'!$H90:$KM90)))</f>
        <is>
          <t/>
        </is>
      </c>
      <c r="CT88" s="319" t="inlineStr">
        <f aca="false">IF($B88="","",IF(COUNTIFS('English Scores- Leveled papers'!$H$4:$KM$4,CT$3,'English Scores- Leveled papers'!$H90:$KM90,"&lt;&gt;")=0,"",SUMIF('English Scores- Leveled papers'!$H$4:$KM$4,CT$3,'English Scores- Leveled papers'!$H90:$KM90)))</f>
        <is>
          <t/>
        </is>
      </c>
      <c r="CU88" s="319" t="inlineStr">
        <f aca="false">IF($B88="","",IF(COUNTIFS('English Scores- Leveled papers'!$H$4:$KM$4,CU$3,'English Scores- Leveled papers'!$H90:$KM90,"&lt;&gt;")=0,"",SUMIF('English Scores- Leveled papers'!$H$4:$KM$4,CU$3,'English Scores- Leveled papers'!$H90:$KM90)))</f>
        <is>
          <t/>
        </is>
      </c>
      <c r="CV88" s="319" t="inlineStr">
        <f aca="false">IF($B88="","",IF(COUNTIFS('English Scores- Leveled papers'!$H$4:$KM$4,CV$3,'English Scores- Leveled papers'!$H90:$KM90,"&lt;&gt;")=0,"",SUMIF('English Scores- Leveled papers'!$H$4:$KM$4,CV$3,'English Scores- Leveled papers'!$H90:$KM90)))</f>
        <is>
          <t/>
        </is>
      </c>
      <c r="CW88" s="319" t="inlineStr">
        <f aca="false">IF($B88="","",IF(COUNTIFS('English Scores- Leveled papers'!$H$4:$KM$4,CW$3,'English Scores- Leveled papers'!$H90:$KM90,"&lt;&gt;")=0,"",SUMIF('English Scores- Leveled papers'!$H$4:$KM$4,CW$3,'English Scores- Leveled papers'!$H90:$KM90)))</f>
        <is>
          <t/>
        </is>
      </c>
      <c r="CX88" s="319" t="inlineStr">
        <f aca="false">IF($B88="","",IF(COUNTIFS('English Scores- Leveled papers'!$H$4:$KM$4,CX$3,'English Scores- Leveled papers'!$H90:$KM90,"&lt;&gt;")=0,"",SUMIF('English Scores- Leveled papers'!$H$4:$KM$4,CX$3,'English Scores- Leveled papers'!$H90:$KM90)))</f>
        <is>
          <t/>
        </is>
      </c>
      <c r="CY88" s="319" t="inlineStr">
        <f aca="false">IF($B88="","",IF(COUNTIFS('English Scores- Leveled papers'!$H$4:$KM$4,CY$3,'English Scores- Leveled papers'!$H90:$KM90,"&lt;&gt;")=0,"",SUMIF('English Scores- Leveled papers'!$H$4:$KM$4,CY$3,'English Scores- Leveled papers'!$H90:$KM90)))</f>
        <is>
          <t/>
        </is>
      </c>
      <c r="CZ88" s="319" t="inlineStr">
        <f aca="false">IF($B88="","",IF(COUNTIFS('English Scores- Leveled papers'!$H$4:$KM$4,CZ$3,'English Scores- Leveled papers'!$H90:$KM90,"&lt;&gt;")=0,"",SUMIF('English Scores- Leveled papers'!$H$4:$KM$4,CZ$3,'English Scores- Leveled papers'!$H90:$KM90)))</f>
        <is>
          <t/>
        </is>
      </c>
      <c r="DA88" s="319" t="inlineStr">
        <f aca="false">IF($B88="","",IF(COUNTIFS('English Scores- Leveled papers'!$H$4:$KM$4,DA$3,'English Scores- Leveled papers'!$H90:$KM90,"&lt;&gt;")=0,"",SUMIF('English Scores- Leveled papers'!$H$4:$KM$4,DA$3,'English Scores- Leveled papers'!$H90:$KM90)))</f>
        <is>
          <t/>
        </is>
      </c>
      <c r="DB88" s="319" t="inlineStr">
        <f aca="false">IF($B88="","",IF(COUNTIFS('English Scores- Leveled papers'!$H$4:$KM$4,DB$3,'English Scores- Leveled papers'!$H90:$KM90,"&lt;&gt;")=0,"",SUMIF('English Scores- Leveled papers'!$H$4:$KM$4,DB$3,'English Scores- Leveled papers'!$H90:$KM90)))</f>
        <is>
          <t/>
        </is>
      </c>
      <c r="DC88" s="319" t="inlineStr">
        <f aca="false">IF($B88="","",IF(COUNTIFS('English Scores- Leveled papers'!$H$4:$KM$4,DC$3,'English Scores- Leveled papers'!$H90:$KM90,"&lt;&gt;")=0,"",SUMIF('English Scores- Leveled papers'!$H$4:$KM$4,DC$3,'English Scores- Leveled papers'!$H90:$KM90)))</f>
        <is>
          <t/>
        </is>
      </c>
      <c r="DD88" s="319" t="inlineStr">
        <f aca="false">IF($B88="","",IF(COUNTIFS('English Scores- Leveled papers'!$H$4:$KM$4,DD$3,'English Scores- Leveled papers'!$H90:$KM90,"&lt;&gt;")=0,"",SUMIF('English Scores- Leveled papers'!$H$4:$KM$4,DD$3,'English Scores- Leveled papers'!$H90:$KM90)))</f>
        <is>
          <t/>
        </is>
      </c>
      <c r="DE88" s="319" t="inlineStr">
        <f aca="false">IF($B88="","",IF(COUNTIFS('English Scores- Leveled papers'!$H$4:$KM$4,DE$3,'English Scores- Leveled papers'!$H90:$KM90,"&lt;&gt;")=0,"",SUMIF('English Scores- Leveled papers'!$H$4:$KM$4,DE$3,'English Scores- Leveled papers'!$H90:$KM90)))</f>
        <is>
          <t/>
        </is>
      </c>
      <c r="DF88" s="319" t="inlineStr">
        <f aca="false">IF($B88="","",IF(COUNTIFS('English Scores- Leveled papers'!$H$4:$KM$4,DF$3,'English Scores- Leveled papers'!$H90:$KM90,"&lt;&gt;")=0,"",SUMIF('English Scores- Leveled papers'!$H$4:$KM$4,DF$3,'English Scores- Leveled papers'!$H90:$KM90)))</f>
        <is>
          <t/>
        </is>
      </c>
      <c r="DG88" s="319" t="inlineStr">
        <f aca="false">IF($B88="","",IF(COUNTIFS('English Scores- Leveled papers'!$H$4:$KM$4,DG$3,'English Scores- Leveled papers'!$H90:$KM90,"&lt;&gt;")=0,"",SUMIF('English Scores- Leveled papers'!$H$4:$KM$4,DG$3,'English Scores- Leveled papers'!$H90:$KM90)))</f>
        <is>
          <t/>
        </is>
      </c>
      <c r="DH88" s="319" t="inlineStr">
        <f aca="false">IF($B88="","",IF(COUNTIFS('English Scores- Leveled papers'!$H$4:$KM$4,DH$3,'English Scores- Leveled papers'!$H90:$KM90,"&lt;&gt;")=0,"",SUMIF('English Scores- Leveled papers'!$H$4:$KM$4,DH$3,'English Scores- Leveled papers'!$H90:$KM90)))</f>
        <is>
          <t/>
        </is>
      </c>
      <c r="DI88" s="319" t="inlineStr">
        <f aca="false">IF($B88="","",IF(COUNTIFS('English Scores- Leveled papers'!$H$4:$KM$4,DI$3,'English Scores- Leveled papers'!$H90:$KM90,"&lt;&gt;")=0,"",SUMIF('English Scores- Leveled papers'!$H$4:$KM$4,DI$3,'English Scores- Leveled papers'!$H90:$KM90)))</f>
        <is>
          <t/>
        </is>
      </c>
      <c r="DJ88" s="319" t="inlineStr">
        <f aca="false">IF($B88="","",IF(COUNTIFS('English Scores- Leveled papers'!$H$4:$KM$4,DJ$3,'English Scores- Leveled papers'!$H90:$KM90,"&lt;&gt;")=0,"",SUMIF('English Scores- Leveled papers'!$H$4:$KM$4,DJ$3,'English Scores- Leveled papers'!$H90:$KM90)))</f>
        <is>
          <t/>
        </is>
      </c>
      <c r="DK88" s="319" t="inlineStr">
        <f aca="false">IF($B88="","",IF(COUNTIFS('English Scores- Leveled papers'!$H$4:$KM$4,DK$3,'English Scores- Leveled papers'!$H90:$KM90,"&lt;&gt;")=0,"",SUMIF('English Scores- Leveled papers'!$H$4:$KM$4,DK$3,'English Scores- Leveled papers'!$H90:$KM90)))</f>
        <is>
          <t/>
        </is>
      </c>
      <c r="DL88" s="319" t="inlineStr">
        <f aca="false">IF($B88="","",IF(COUNTIFS('English Scores- Leveled papers'!$H$4:$KM$4,DL$3,'English Scores- Leveled papers'!$H90:$KM90,"&lt;&gt;")=0,"",SUMIF('English Scores- Leveled papers'!$H$4:$KM$4,DL$3,'English Scores- Leveled papers'!$H90:$KM90)))</f>
        <is>
          <t/>
        </is>
      </c>
      <c r="DM88" s="319" t="inlineStr">
        <f aca="false">IF($B88="","",IF(COUNTIFS('English Scores- Leveled papers'!$H$4:$KM$4,DM$3,'English Scores- Leveled papers'!$H90:$KM90,"&lt;&gt;")=0,"",SUMIF('English Scores- Leveled papers'!$H$4:$KM$4,DM$3,'English Scores- Leveled papers'!$H90:$KM90)))</f>
        <is>
          <t/>
        </is>
      </c>
      <c r="DN88" s="319" t="inlineStr">
        <f aca="false">IF($B88="","",IF(COUNTIFS('English Scores- Leveled papers'!$H$4:$KM$4,DN$3,'English Scores- Leveled papers'!$H90:$KM90,"&lt;&gt;")=0,"",SUMIF('English Scores- Leveled papers'!$H$4:$KM$4,DN$3,'English Scores- Leveled papers'!$H90:$KM90)))</f>
        <is>
          <t/>
        </is>
      </c>
      <c r="DO88" s="319" t="inlineStr">
        <f aca="false">IF($B88="","",IF(COUNTIFS('English Scores- Leveled papers'!$H$4:$KM$4,DO$3,'English Scores- Leveled papers'!$H90:$KM90,"&lt;&gt;")=0,"",SUMIF('English Scores- Leveled papers'!$H$4:$KM$4,DO$3,'English Scores- Leveled papers'!$H90:$KM90)))</f>
        <is>
          <t/>
        </is>
      </c>
      <c r="DP88" s="319" t="inlineStr">
        <f aca="false">IF($B88="","",IF(COUNTIFS('English Scores- Leveled papers'!$H$4:$KM$4,DP$3,'English Scores- Leveled papers'!$H90:$KM90,"&lt;&gt;")=0,"",SUMIF('English Scores- Leveled papers'!$H$4:$KM$4,DP$3,'English Scores- Leveled papers'!$H90:$KM90)))</f>
        <is>
          <t/>
        </is>
      </c>
      <c r="DQ88" s="320" t="inlineStr">
        <f aca="false">IF($B88="","",IF(COUNTIFS('English Scores- Leveled papers'!$H$4:$KM$4,DQ$3,'English Scores- Leveled papers'!$H90:$KM90,"&lt;&gt;")=0,"",SUMIF('English Scores- Leveled papers'!$H$4:$KM$4,DQ$3,'English Scores- Leveled papers'!$H90:$KM90)))</f>
        <is>
          <t/>
        </is>
      </c>
      <c r="DR88" s="321" t="inlineStr">
        <f aca="false">IF('Cover Sheet'!$AC$6="6th", 'Eng GLA 6th, 7th, 8th'!D91, "")</f>
        <is>
          <t/>
        </is>
      </c>
      <c r="DU88" s="319" t="inlineStr">
        <f aca="false">IF($B88="","",IF(COUNTIFS('Eng GLA 6th, 7th, 8th'!$E$4:$DV$4,DU$3,'Eng GLA 6th, 7th, 8th'!$E91:$DV91,"&lt;&gt;")=0,"",SUMIF('Eng GLA 6th, 7th, 8th'!$E$4:$DV$4,DU$3,'Eng GLA 6th, 7th, 8th'!$E91:$DV91)))</f>
        <is>
          <t/>
        </is>
      </c>
      <c r="DV88" s="319" t="inlineStr">
        <f aca="false">IF($B88="","",IF(COUNTIFS('Eng GLA 6th, 7th, 8th'!$E$4:$DV$4,DV$3,'Eng GLA 6th, 7th, 8th'!$E91:$DV91,"&lt;&gt;")=0,"",SUMIF('Eng GLA 6th, 7th, 8th'!$E$4:$DV$4,DV$3,'Eng GLA 6th, 7th, 8th'!$E91:$DV91)))</f>
        <is>
          <t/>
        </is>
      </c>
      <c r="DW88" s="319" t="inlineStr">
        <f aca="false">IF($B88="","",IF(COUNTIFS('Eng GLA 6th, 7th, 8th'!$E$4:$DV$4,DW$3,'Eng GLA 6th, 7th, 8th'!$E91:$DV91,"&lt;&gt;")=0,"",SUMIF('Eng GLA 6th, 7th, 8th'!$E$4:$DV$4,DW$3,'Eng GLA 6th, 7th, 8th'!$E91:$DV91)))</f>
        <is>
          <t/>
        </is>
      </c>
      <c r="DX88" s="319" t="inlineStr">
        <f aca="false">IF($B88="","",IF(COUNTIFS('Eng GLA 6th, 7th, 8th'!$E$4:$DV$4,DX$3,'Eng GLA 6th, 7th, 8th'!$E91:$DV91,"&lt;&gt;")=0,"",SUMIF('Eng GLA 6th, 7th, 8th'!$E$4:$DV$4,DX$3,'Eng GLA 6th, 7th, 8th'!$E91:$DV91)))</f>
        <is>
          <t/>
        </is>
      </c>
      <c r="DY88" s="319" t="inlineStr">
        <f aca="false">IF($B88="","",IF(COUNTIFS('Eng GLA 6th, 7th, 8th'!$E$4:$DV$4,DY$3,'Eng GLA 6th, 7th, 8th'!$E91:$DV91,"&lt;&gt;")=0,"",SUMIF('Eng GLA 6th, 7th, 8th'!$E$4:$DV$4,DY$3,'Eng GLA 6th, 7th, 8th'!$E91:$DV91)))</f>
        <is>
          <t/>
        </is>
      </c>
      <c r="DZ88" s="319" t="inlineStr">
        <f aca="false">IF($B88="","",IF(COUNTIFS('Eng GLA 6th, 7th, 8th'!$E$4:$DV$4,DZ$3,'Eng GLA 6th, 7th, 8th'!$E91:$DV91,"&lt;&gt;")=0,"",SUMIF('Eng GLA 6th, 7th, 8th'!$E$4:$DV$4,DZ$3,'Eng GLA 6th, 7th, 8th'!$E91:$DV91)))</f>
        <is>
          <t/>
        </is>
      </c>
      <c r="EA88" s="319" t="inlineStr">
        <f aca="false">IF($B88="","",IF(COUNTIFS('Eng GLA 6th, 7th, 8th'!$E$4:$DV$4,EA$3,'Eng GLA 6th, 7th, 8th'!$E91:$DV91,"&lt;&gt;")=0,"",SUMIF('Eng GLA 6th, 7th, 8th'!$E$4:$DV$4,EA$3,'Eng GLA 6th, 7th, 8th'!$E91:$DV91)))</f>
        <is>
          <t/>
        </is>
      </c>
      <c r="EB88" s="319" t="inlineStr">
        <f aca="false">IF($B88="","",IF(COUNTIFS('Eng GLA 6th, 7th, 8th'!$E$4:$DV$4,EB$3,'Eng GLA 6th, 7th, 8th'!$E91:$DV91,"&lt;&gt;")=0,"",SUMIF('Eng GLA 6th, 7th, 8th'!$E$4:$DV$4,EB$3,'Eng GLA 6th, 7th, 8th'!$E91:$DV91)))</f>
        <is>
          <t/>
        </is>
      </c>
      <c r="EC88" s="319" t="inlineStr">
        <f aca="false">IF($B88="","",IF(COUNTIFS('Eng GLA 6th, 7th, 8th'!$E$4:$DV$4,EC$3,'Eng GLA 6th, 7th, 8th'!$E91:$DV91,"&lt;&gt;")=0,"",SUMIF('Eng GLA 6th, 7th, 8th'!$E$4:$DV$4,EC$3,'Eng GLA 6th, 7th, 8th'!$E91:$DV91)))</f>
        <is>
          <t/>
        </is>
      </c>
      <c r="ED88" s="319" t="inlineStr">
        <f aca="false">IF($B88="","",IF(COUNTIFS('Eng GLA 6th, 7th, 8th'!$E$4:$DV$4,ED$3,'Eng GLA 6th, 7th, 8th'!$E91:$DV91,"&lt;&gt;")=0,"",SUMIF('Eng GLA 6th, 7th, 8th'!$E$4:$DV$4,ED$3,'Eng GLA 6th, 7th, 8th'!$E91:$DV91)))</f>
        <is>
          <t/>
        </is>
      </c>
      <c r="EE88" s="319" t="inlineStr">
        <f aca="false">IF($B88="","",IF(COUNTIFS('Eng GLA 6th, 7th, 8th'!$E$4:$DV$4,EE$3,'Eng GLA 6th, 7th, 8th'!$E91:$DV91,"&lt;&gt;")=0,"",SUMIF('Eng GLA 6th, 7th, 8th'!$E$4:$DV$4,EE$3,'Eng GLA 6th, 7th, 8th'!$E91:$DV91)))</f>
        <is>
          <t/>
        </is>
      </c>
      <c r="EF88" s="319" t="inlineStr">
        <f aca="false">IF($B88="","",IF(COUNTIFS('Eng GLA 6th, 7th, 8th'!$E$4:$DV$4,EF$3,'Eng GLA 6th, 7th, 8th'!$E91:$DV91,"&lt;&gt;")=0,"",SUMIF('Eng GLA 6th, 7th, 8th'!$E$4:$DV$4,EF$3,'Eng GLA 6th, 7th, 8th'!$E91:$DV91)))</f>
        <is>
          <t/>
        </is>
      </c>
      <c r="EG88" s="319" t="inlineStr">
        <f aca="false">IF($B88="","",IF(COUNTIFS('Eng GLA 6th, 7th, 8th'!$E$4:$DV$4,EG$3,'Eng GLA 6th, 7th, 8th'!$E91:$DV91,"&lt;&gt;")=0,"",SUMIF('Eng GLA 6th, 7th, 8th'!$E$4:$DV$4,EG$3,'Eng GLA 6th, 7th, 8th'!$E91:$DV91)))</f>
        <is>
          <t/>
        </is>
      </c>
      <c r="EH88" s="319" t="inlineStr">
        <f aca="false">IF($B88="","",IF(COUNTIFS('Eng GLA 6th, 7th, 8th'!$E$4:$DV$4,EH$3,'Eng GLA 6th, 7th, 8th'!$E91:$DV91,"&lt;&gt;")=0,"",SUMIF('Eng GLA 6th, 7th, 8th'!$E$4:$DV$4,EH$3,'Eng GLA 6th, 7th, 8th'!$E91:$DV91)))</f>
        <is>
          <t/>
        </is>
      </c>
      <c r="EI88" s="319" t="inlineStr">
        <f aca="false">IF($B88="","",IF(COUNTIFS('Eng GLA 6th, 7th, 8th'!$E$4:$DV$4,EI$3,'Eng GLA 6th, 7th, 8th'!$E91:$DV91,"&lt;&gt;")=0,"",SUMIF('Eng GLA 6th, 7th, 8th'!$E$4:$DV$4,EI$3,'Eng GLA 6th, 7th, 8th'!$E91:$DV91)))</f>
        <is>
          <t/>
        </is>
      </c>
      <c r="EJ88" s="322" t="inlineStr">
        <f aca="false">IF('Cover Sheet'!$AC$6="7th", 'Eng GLA 6th, 7th, 8th'!AQ91, "")</f>
        <is>
          <t/>
        </is>
      </c>
      <c r="EK88" s="319" t="inlineStr">
        <f aca="false">IF($B88="","",IF(COUNTIFS('Eng GLA 6th, 7th, 8th'!$E$4:$DV$4,EK$3,'Eng GLA 6th, 7th, 8th'!$E91:$DV91,"&lt;&gt;")=0,"",SUMIF('Eng GLA 6th, 7th, 8th'!$E$4:$DV$4,EK$3,'Eng GLA 6th, 7th, 8th'!$E91:$DV91)))</f>
        <is>
          <t/>
        </is>
      </c>
      <c r="EL88" s="319" t="inlineStr">
        <f aca="false">IF($B88="","",IF(COUNTIFS('Eng GLA 6th, 7th, 8th'!$E$4:$DV$4,EL$3,'Eng GLA 6th, 7th, 8th'!$E91:$DV91,"&lt;&gt;")=0,"",SUMIF('Eng GLA 6th, 7th, 8th'!$E$4:$DV$4,EL$3,'Eng GLA 6th, 7th, 8th'!$E91:$DV91)))</f>
        <is>
          <t/>
        </is>
      </c>
      <c r="EM88" s="319" t="inlineStr">
        <f aca="false">IF($B88="","",IF(COUNTIFS('Eng GLA 6th, 7th, 8th'!$E$4:$DV$4,EM$3,'Eng GLA 6th, 7th, 8th'!$E91:$DV91,"&lt;&gt;")=0,"",SUMIF('Eng GLA 6th, 7th, 8th'!$E$4:$DV$4,EM$3,'Eng GLA 6th, 7th, 8th'!$E91:$DV91)))</f>
        <is>
          <t/>
        </is>
      </c>
      <c r="EN88" s="319" t="inlineStr">
        <f aca="false">IF($B88="","",IF(COUNTIFS('Eng GLA 6th, 7th, 8th'!$E$4:$DV$4,EN$3,'Eng GLA 6th, 7th, 8th'!$E91:$DV91,"&lt;&gt;")=0,"",SUMIF('Eng GLA 6th, 7th, 8th'!$E$4:$DV$4,EN$3,'Eng GLA 6th, 7th, 8th'!$E91:$DV91)))</f>
        <is>
          <t/>
        </is>
      </c>
      <c r="EO88" s="319" t="inlineStr">
        <f aca="false">IF($B88="","",IF(COUNTIFS('Eng GLA 6th, 7th, 8th'!$E$4:$DV$4,EO$3,'Eng GLA 6th, 7th, 8th'!$E91:$DV91,"&lt;&gt;")=0,"",SUMIF('Eng GLA 6th, 7th, 8th'!$E$4:$DV$4,EO$3,'Eng GLA 6th, 7th, 8th'!$E91:$DV91)))</f>
        <is>
          <t/>
        </is>
      </c>
      <c r="EP88" s="319" t="inlineStr">
        <f aca="false">IF($B88="","",IF(COUNTIFS('Eng GLA 6th, 7th, 8th'!$E$4:$DV$4,EP$3,'Eng GLA 6th, 7th, 8th'!$E91:$DV91,"&lt;&gt;")=0,"",SUMIF('Eng GLA 6th, 7th, 8th'!$E$4:$DV$4,EP$3,'Eng GLA 6th, 7th, 8th'!$E91:$DV91)))</f>
        <is>
          <t/>
        </is>
      </c>
      <c r="EQ88" s="319" t="inlineStr">
        <f aca="false">IF($B88="","",IF(COUNTIFS('Eng GLA 6th, 7th, 8th'!$E$4:$DV$4,EQ$3,'Eng GLA 6th, 7th, 8th'!$E91:$DV91,"&lt;&gt;")=0,"",SUMIF('Eng GLA 6th, 7th, 8th'!$E$4:$DV$4,EQ$3,'Eng GLA 6th, 7th, 8th'!$E91:$DV91)))</f>
        <is>
          <t/>
        </is>
      </c>
      <c r="ER88" s="319" t="inlineStr">
        <f aca="false">IF($B88="","",IF(COUNTIFS('Eng GLA 6th, 7th, 8th'!$E$4:$DV$4,ER$3,'Eng GLA 6th, 7th, 8th'!$E91:$DV91,"&lt;&gt;")=0,"",SUMIF('Eng GLA 6th, 7th, 8th'!$E$4:$DV$4,ER$3,'Eng GLA 6th, 7th, 8th'!$E91:$DV91)))</f>
        <is>
          <t/>
        </is>
      </c>
      <c r="ES88" s="319" t="inlineStr">
        <f aca="false">IF($B88="","",IF(COUNTIFS('Eng GLA 6th, 7th, 8th'!$E$4:$DV$4,ES$3,'Eng GLA 6th, 7th, 8th'!$E91:$DV91,"&lt;&gt;")=0,"",SUMIF('Eng GLA 6th, 7th, 8th'!$E$4:$DV$4,ES$3,'Eng GLA 6th, 7th, 8th'!$E91:$DV91)))</f>
        <is>
          <t/>
        </is>
      </c>
      <c r="ET88" s="319" t="inlineStr">
        <f aca="false">IF($B88="","",IF(COUNTIFS('Eng GLA 6th, 7th, 8th'!$E$4:$DV$4,ET$3,'Eng GLA 6th, 7th, 8th'!$E91:$DV91,"&lt;&gt;")=0,"",SUMIF('Eng GLA 6th, 7th, 8th'!$E$4:$DV$4,ET$3,'Eng GLA 6th, 7th, 8th'!$E91:$DV91)))</f>
        <is>
          <t/>
        </is>
      </c>
      <c r="EU88" s="319" t="inlineStr">
        <f aca="false">IF($B88="","",IF(COUNTIFS('Eng GLA 6th, 7th, 8th'!$E$4:$DV$4,EU$3,'Eng GLA 6th, 7th, 8th'!$E91:$DV91,"&lt;&gt;")=0,"",SUMIF('Eng GLA 6th, 7th, 8th'!$E$4:$DV$4,EU$3,'Eng GLA 6th, 7th, 8th'!$E91:$DV91)))</f>
        <is>
          <t/>
        </is>
      </c>
      <c r="EV88" s="319" t="inlineStr">
        <f aca="false">IF($B88="","",IF(COUNTIFS('Eng GLA 6th, 7th, 8th'!$E$4:$DV$4,EV$3,'Eng GLA 6th, 7th, 8th'!$E91:$DV91,"&lt;&gt;")=0,"",SUMIF('Eng GLA 6th, 7th, 8th'!$E$4:$DV$4,EV$3,'Eng GLA 6th, 7th, 8th'!$E91:$DV91)))</f>
        <is>
          <t/>
        </is>
      </c>
      <c r="EW88" s="319" t="inlineStr">
        <f aca="false">IF($B88="","",IF(COUNTIFS('Eng GLA 6th, 7th, 8th'!$E$4:$DV$4,EW$3,'Eng GLA 6th, 7th, 8th'!$E91:$DV91,"&lt;&gt;")=0,"",SUMIF('Eng GLA 6th, 7th, 8th'!$E$4:$DV$4,EW$3,'Eng GLA 6th, 7th, 8th'!$E91:$DV91)))</f>
        <is>
          <t/>
        </is>
      </c>
      <c r="EX88" s="319" t="inlineStr">
        <f aca="false">IF($B88="","",IF(COUNTIFS('Eng GLA 6th, 7th, 8th'!$E$4:$DV$4,EX$3,'Eng GLA 6th, 7th, 8th'!$E91:$DV91,"&lt;&gt;")=0,"",SUMIF('Eng GLA 6th, 7th, 8th'!$E$4:$DV$4,EX$3,'Eng GLA 6th, 7th, 8th'!$E91:$DV91)))</f>
        <is>
          <t/>
        </is>
      </c>
      <c r="EY88" s="319" t="inlineStr">
        <f aca="false">IF($B88="","",IF(COUNTIFS('Eng GLA 6th, 7th, 8th'!$E$4:$DV$4,EY$3,'Eng GLA 6th, 7th, 8th'!$E91:$DV91,"&lt;&gt;")=0,"",SUMIF('Eng GLA 6th, 7th, 8th'!$E$4:$DV$4,EY$3,'Eng GLA 6th, 7th, 8th'!$E91:$DV91)))</f>
        <is>
          <t/>
        </is>
      </c>
      <c r="EZ88" s="322" t="inlineStr">
        <f aca="false">IF('Cover Sheet'!$AC$6="8th", 'Eng GLA 6th, 7th, 8th'!CG91, "")</f>
        <is>
          <t/>
        </is>
      </c>
      <c r="FA88" s="319" t="inlineStr">
        <f aca="false">IF($B88="","",IF(COUNTIFS('Eng GLA 6th, 7th, 8th'!$E$4:$DV$4,FA$3,'Eng GLA 6th, 7th, 8th'!$E91:$DV91,"&lt;&gt;")=0,"",SUMIF('Eng GLA 6th, 7th, 8th'!$E$4:$DV$4,FA$3,'Eng GLA 6th, 7th, 8th'!$E91:$DV91)))</f>
        <is>
          <t/>
        </is>
      </c>
      <c r="FB88" s="319" t="inlineStr">
        <f aca="false">IF($B88="","",IF(COUNTIFS('Eng GLA 6th, 7th, 8th'!$E$4:$DV$4,FB$3,'Eng GLA 6th, 7th, 8th'!$E91:$DV91,"&lt;&gt;")=0,"",SUMIF('Eng GLA 6th, 7th, 8th'!$E$4:$DV$4,FB$3,'Eng GLA 6th, 7th, 8th'!$E91:$DV91)))</f>
        <is>
          <t/>
        </is>
      </c>
      <c r="FC88" s="319" t="inlineStr">
        <f aca="false">IF($B88="","",IF(COUNTIFS('Eng GLA 6th, 7th, 8th'!$E$4:$DV$4,FC$3,'Eng GLA 6th, 7th, 8th'!$E91:$DV91,"&lt;&gt;")=0,"",SUMIF('Eng GLA 6th, 7th, 8th'!$E$4:$DV$4,FC$3,'Eng GLA 6th, 7th, 8th'!$E91:$DV91)))</f>
        <is>
          <t/>
        </is>
      </c>
      <c r="FD88" s="319" t="inlineStr">
        <f aca="false">IF($B88="","",IF(COUNTIFS('Eng GLA 6th, 7th, 8th'!$E$4:$DV$4,FD$3,'Eng GLA 6th, 7th, 8th'!$E91:$DV91,"&lt;&gt;")=0,"",SUMIF('Eng GLA 6th, 7th, 8th'!$E$4:$DV$4,FD$3,'Eng GLA 6th, 7th, 8th'!$E91:$DV91)))</f>
        <is>
          <t/>
        </is>
      </c>
      <c r="FE88" s="319" t="inlineStr">
        <f aca="false">IF($B88="","",IF(COUNTIFS('Eng GLA 6th, 7th, 8th'!$E$4:$DV$4,FE$3,'Eng GLA 6th, 7th, 8th'!$E91:$DV91,"&lt;&gt;")=0,"",SUMIF('Eng GLA 6th, 7th, 8th'!$E$4:$DV$4,FE$3,'Eng GLA 6th, 7th, 8th'!$E91:$DV91)))</f>
        <is>
          <t/>
        </is>
      </c>
      <c r="FF88" s="319" t="inlineStr">
        <f aca="false">IF($B88="","",IF(COUNTIFS('Eng GLA 6th, 7th, 8th'!$E$4:$DV$4,FF$3,'Eng GLA 6th, 7th, 8th'!$E91:$DV91,"&lt;&gt;")=0,"",SUMIF('Eng GLA 6th, 7th, 8th'!$E$4:$DV$4,FF$3,'Eng GLA 6th, 7th, 8th'!$E91:$DV91)))</f>
        <is>
          <t/>
        </is>
      </c>
      <c r="FG88" s="319" t="inlineStr">
        <f aca="false">IF($B88="","",IF(COUNTIFS('Eng GLA 6th, 7th, 8th'!$E$4:$DV$4,FG$3,'Eng GLA 6th, 7th, 8th'!$E91:$DV91,"&lt;&gt;")=0,"",SUMIF('Eng GLA 6th, 7th, 8th'!$E$4:$DV$4,FG$3,'Eng GLA 6th, 7th, 8th'!$E91:$DV91)))</f>
        <is>
          <t/>
        </is>
      </c>
      <c r="FH88" s="319" t="inlineStr">
        <f aca="false">IF($B88="","",IF(COUNTIFS('Eng GLA 6th, 7th, 8th'!$E$4:$DV$4,FH$3,'Eng GLA 6th, 7th, 8th'!$E91:$DV91,"&lt;&gt;")=0,"",SUMIF('Eng GLA 6th, 7th, 8th'!$E$4:$DV$4,FH$3,'Eng GLA 6th, 7th, 8th'!$E91:$DV91)))</f>
        <is>
          <t/>
        </is>
      </c>
      <c r="FI88" s="319" t="inlineStr">
        <f aca="false">IF($B88="","",IF(COUNTIFS('Eng GLA 6th, 7th, 8th'!$E$4:$DV$4,FI$3,'Eng GLA 6th, 7th, 8th'!$E91:$DV91,"&lt;&gt;")=0,"",SUMIF('Eng GLA 6th, 7th, 8th'!$E$4:$DV$4,FI$3,'Eng GLA 6th, 7th, 8th'!$E91:$DV91)))</f>
        <is>
          <t/>
        </is>
      </c>
      <c r="FJ88" s="319" t="inlineStr">
        <f aca="false">IF($B88="","",IF(COUNTIFS('Eng GLA 6th, 7th, 8th'!$E$4:$DV$4,FJ$3,'Eng GLA 6th, 7th, 8th'!$E91:$DV91,"&lt;&gt;")=0,"",SUMIF('Eng GLA 6th, 7th, 8th'!$E$4:$DV$4,FJ$3,'Eng GLA 6th, 7th, 8th'!$E91:$DV91)))</f>
        <is>
          <t/>
        </is>
      </c>
      <c r="FK88" s="319" t="inlineStr">
        <f aca="false">IF($B88="","",IF(COUNTIFS('Eng GLA 6th, 7th, 8th'!$E$4:$DV$4,FK$3,'Eng GLA 6th, 7th, 8th'!$E91:$DV91,"&lt;&gt;")=0,"",SUMIF('Eng GLA 6th, 7th, 8th'!$E$4:$DV$4,FK$3,'Eng GLA 6th, 7th, 8th'!$E91:$DV91)))</f>
        <is>
          <t/>
        </is>
      </c>
      <c r="FL88" s="319" t="inlineStr">
        <f aca="false">IF($B88="","",IF(COUNTIFS('Eng GLA 6th, 7th, 8th'!$E$4:$DV$4,FL$3,'Eng GLA 6th, 7th, 8th'!$E91:$DV91,"&lt;&gt;")=0,"",SUMIF('Eng GLA 6th, 7th, 8th'!$E$4:$DV$4,FL$3,'Eng GLA 6th, 7th, 8th'!$E91:$DV91)))</f>
        <is>
          <t/>
        </is>
      </c>
      <c r="FM88" s="319" t="inlineStr">
        <f aca="false">IF($B88="","",IF(COUNTIFS('Eng GLA 6th, 7th, 8th'!$E$4:$DV$4,FM$3,'Eng GLA 6th, 7th, 8th'!$E91:$DV91,"&lt;&gt;")=0,"",SUMIF('Eng GLA 6th, 7th, 8th'!$E$4:$DV$4,FM$3,'Eng GLA 6th, 7th, 8th'!$E91:$DV91)))</f>
        <is>
          <t/>
        </is>
      </c>
      <c r="FN88" s="319" t="inlineStr">
        <f aca="false">IF($B88="","",IF(COUNTIFS('Eng GLA 6th, 7th, 8th'!$E$4:$DV$4,FN$3,'Eng GLA 6th, 7th, 8th'!$E91:$DV91,"&lt;&gt;")=0,"",SUMIF('Eng GLA 6th, 7th, 8th'!$E$4:$DV$4,FN$3,'Eng GLA 6th, 7th, 8th'!$E91:$DV91)))</f>
        <is>
          <t/>
        </is>
      </c>
      <c r="FO88" s="319" t="inlineStr">
        <f aca="false">IF($B88="","",IF(COUNTIFS('Eng GLA 6th, 7th, 8th'!$E$4:$DV$4,FO$3,'Eng GLA 6th, 7th, 8th'!$E91:$DV91,"&lt;&gt;")=0,"",SUMIF('Eng GLA 6th, 7th, 8th'!$E$4:$DV$4,FO$3,'Eng GLA 6th, 7th, 8th'!$E91:$DV91)))</f>
        <is>
          <t/>
        </is>
      </c>
    </row>
    <row r="89" customFormat="false" ht="12.75" hidden="false" customHeight="true" outlineLevel="0" collapsed="false">
      <c r="A89" s="315" t="n">
        <v>85</v>
      </c>
      <c r="B89" s="315" t="inlineStr">
        <f aca="false">'English Scores- Leveled papers'!B91</f>
        <is>
          <t/>
        </is>
      </c>
      <c r="C89" s="315"/>
      <c r="D89" s="316" t="inlineStr">
        <f aca="false">IF(OR(B89="",H89="",'Cover Sheet'!E89=""),"",'Cover Sheet'!E89)</f>
        <is>
          <t/>
        </is>
      </c>
      <c r="E89" s="316" t="inlineStr">
        <f aca="false">IF(OR(B89="",H89="",'Cover Sheet'!F89=""),"",'Cover Sheet'!F89)</f>
        <is>
          <t/>
        </is>
      </c>
      <c r="F89" s="316" t="inlineStr">
        <f aca="false">IF(OR(B89="",H89="",'Cover Sheet'!H89=""),"",'Cover Sheet'!H89)</f>
        <is>
          <t/>
        </is>
      </c>
      <c r="G89" s="316"/>
      <c r="H89" s="316" t="inlineStr">
        <f aca="false">IF(OR(B89="",COUNT('English Scores- Leveled papers'!H91:KM91)=0),"",IF((AND(AB89&gt;=(70/100),AB89&lt;1.1)),9,IF((AND(AA89&gt;=(70/100),AA89&lt;1.1)),8,IF((AND(Z89&gt;=(70/100),Z89&lt;1.1)),7,IF((AND(Y89&gt;=(70/100),Y89&lt;1.1)),6,IF(AND(X89&gt;=0.7,X89&lt;1.1),5.5,IF(AND(W89&gt;=0.7,W89&lt;1.1),5,IF(AND(V89&gt;=0.7,V89&lt;1.1),4.5,IF(AND(U89&gt;=0.7,U89&lt;1.1),4,IF(AND(T89&gt;=0.7,T89&lt;1.1),3.5,IF(AND(S89&gt;=0.7,S89&lt;1.1),3,IF(AND(R89&gt;=0.7,R89&lt;1.1),2.5,IF(AND(Q89&gt;=0.7,Q89&lt;1.1),2,IF(AND(P89&gt;=0.7,P89&lt;1.1),1.5,IF(AND(O89&gt;=0.7,O89&lt;1.1),1,IF(AND(N89&gt;=0.7,N89&lt;1.1),0.5,IF(AND(M89&gt;=0.7,M89&lt;1.1),0.2,IF(AND(L89&gt;=0.7,L89&lt;1.1),0,IF(COUNT('English Scores- Leveled papers'!H91:M91)=0,"",-0.5)))))))))))))))))))</f>
        <is>
          <t/>
        </is>
      </c>
      <c r="I89" s="317" t="str">
        <f aca="false">IFERROR(IF(OR(B89="",H89=""),"",IF((AND(AB89&gt;=(70/100),AB89&lt;1.1)),AB89,IF(AND((AA89)&gt;=(70/100),AA89&lt;1.1),AA89,IF((AND((Z89)&gt;=(70/100),Z89&lt;1.1)),Z89,IF(AND((Y89)&gt;=(70/100),Y89&lt;1.1),Y89,IF(AND(X89&gt;=0.7,X89&lt;1.1),X89,IF(AND((W89)&gt;=0.7,W89&lt;1.1),W89,IF(AND((V89)&gt;=0.7,V89&lt;1.1),V89,IF(AND((U89)&gt;=0.7,U89&lt;1.1),U89,IF(AND((T89)&gt;=0.7,T89&lt;1.1),T89,IF(AND((S89)&gt;=0.7,S89&lt;1.1),S89,IF(AND((R89)&gt;=0.7,R89&lt;1.1),R89,IF(AND((Q89)&gt;=0.7,Q89&lt;1.1),Q89,IF(AND((P89)&gt;=0.7,P89&lt;1.1),P89,IF(AND((O89)&gt;=0.7,O89&lt;1.1),O89,IF(AND((N89)&gt;=0.7,N89&lt;1.1),N89,IF(AND((M89)&gt;=0.7,M89&lt;1.1),M89,IF(AND((L89)&gt;=0.7,L89&lt;1.1),L89,L89)))))))))))))))))),"")</f>
        <v/>
      </c>
      <c r="J89" s="317" t="str">
        <f aca="false">IF((OR(B89="",H89="")),"",IF(AND((AB89)&gt;=(70/100),AB89&lt;1.1),"",IF((AND((AA89)&gt;=(70/100),AA89&lt;1.1)),AB89,IF((AND((Z89)&gt;=(70/100),Z89&lt;1.1)),AA89,IF((AND((Y89)&gt;=(70/100),Y89&lt;1.1)),Z89,IF(AND((X89)&gt;=0.7,X89&lt;1.1),Y89,IF(AND((W89)&gt;=0.7,W89&lt;1.1),X89,IF(AND((V89)&gt;=0.7,V89&lt;1.1),W89,IF(AND((U89)&gt;=0.7,U89&lt;1.1),V89,IF(AND((T89)&gt;=0.7,T89&lt;1.1),U89,IF(AND((S89)&gt;=0.7,S89&lt;1.1),T89,IF(AND((R89)&gt;=0.7,R89&lt;1.1),S89,IF(AND((Q89)&gt;=0.7,Q89&lt;1.1),R89,IF(AND((P89)&gt;=0.7,P89&lt;1.1),Q89,IF(AND((O89)&gt;=0.7,O89&lt;1.1),P89,IF(AND((N89)&gt;=0.7,N89&lt;1.1),O89,IF(AND((M89)&gt;=0.7,M89&lt;1.1),N89,IF(AND((L89)&gt;=0.7,L89&lt;1.1),M89,""))))))))))))))))))</f>
        <v/>
      </c>
      <c r="K89" s="317" t="str">
        <f aca="false">IF((OR(B89="",H89="")),"",IF(AND((AB89)&gt;=(70/100),AB89&lt;1.1),AA89,IF((AND((AA89)&gt;=(70/100),AA89&lt;1.1)),Z89,IF((AND((Z89)&gt;=(70/100),Z89&lt;1.1)),Y89,IF((AND((Y89)&gt;=(70/100),Y89&lt;1.1)),X89,IF(AND((X89)&gt;=0.7,X89&lt;1.1),W89,IF(AND((W89)&gt;=0.7,W89&lt;1.1),V89,IF(AND((V89)&gt;=0.7,V89&lt;1.1),U89,IF(AND((U89)&gt;=0.7,U89&lt;1.1),T89,IF(AND((T89)&gt;=0.7,T89&lt;1.1),S89,IF(AND((S89)&gt;=0.7,S89&lt;1.1),R89,IF(AND((R89)&gt;=0.7,R89&lt;1.1),Q89,IF(AND((Q89)&gt;=0.7,Q89&lt;1.1),P89,IF(AND((P89)&gt;=0.7,P89&lt;1.1),O89,IF(AND((O89)&gt;=0.7,O89&lt;1.1),N89,IF(AND((N89)&gt;=0.7,N89&lt;1.1),M89,IF(AND((M89)&gt;=0.7,M89&lt;1.1),L89,IF(AND((L89)&gt;=0.7,L89&lt;1.1),"",""))))))))))))))))))</f>
        <v/>
      </c>
      <c r="L89" s="318" t="str">
        <f aca="false">IFERROR(IF((B89=""),"",(IF(COUNT(AC89:AG89)=0,"",ROUND(SUM(AC89:AG89)/SUM($AC$2:$AG$2),1)))),"")</f>
        <v/>
      </c>
      <c r="M89" s="318" t="str">
        <f aca="false">IFERROR(IF((B89=""),"",(IF(COUNT(AH89:AL89)=0,"",ROUND(SUM(AH89:AL89)/SUM($AH$2:$AL$2),1)))),"")</f>
        <v/>
      </c>
      <c r="N89" s="318" t="str">
        <f aca="false">IFERROR(IF((B89=""),"",(IF(COUNT(AM89:AQ89)=0,"",ROUND(SUM(AM89:AQ89)/SUM($AM$2:$AQ$2),1)))),"")</f>
        <v/>
      </c>
      <c r="O89" s="318" t="str">
        <f aca="false">IFERROR(IF((B89=""),"",(IF(COUNT(AR89:AV89)=0,"",ROUND(SUM(AR89:AV89)/SUM($AR$2:$AV$2),1)))),"")</f>
        <v/>
      </c>
      <c r="P89" s="318" t="str">
        <f aca="false">IFERROR(IF((B89=""),"",(IF(COUNT(AX89:BB89)=0,"",ROUND(SUM(AX89:BB89)/SUM($AX$2:$BB$2),1)))),"")</f>
        <v/>
      </c>
      <c r="Q89" s="318" t="str">
        <f aca="false">IFERROR(IF((B89=""),"",(IF(COUNT(BD89:BJ89)=0,"",ROUND(SUM(BD89:BJ89)/SUM($BD$2:$BJ$2),1)))),0)</f>
        <v/>
      </c>
      <c r="R89" s="318" t="str">
        <f aca="false">IFERROR(IF((B89=""),"",(IF(COUNT(BL89:BS89)=0,"",ROUND(SUM(BL89:BR89)/SUM($BL$2:$BR$2),1)))),0)</f>
        <v/>
      </c>
      <c r="S89" s="318" t="str">
        <f aca="false">IFERROR(IF((B89=""),"",(IF(COUNT(BT89:CB89)=0,"",ROUND(SUM(BT89:CA89)/SUM($BT$2:$CA$2),1)))),0)</f>
        <v/>
      </c>
      <c r="T89" s="318" t="str">
        <f aca="false">IFERROR(IF((B89=""),"",(IF(COUNT(CC89:CJ89)=0,"",ROUND(SUM(CC89:CI89)/SUM($CC$2:$CI$2),1)))),0)</f>
        <v/>
      </c>
      <c r="U89" s="318" t="str">
        <f aca="false">IFERROR(IF((B89=""),"",(IF(COUNT(CK89:CQ89)=0,"",ROUND(SUM(CK89:CQ89)/SUM($CK$2:$CQ$2),1)))),0)</f>
        <v/>
      </c>
      <c r="V89" s="318" t="str">
        <f aca="false">IFERROR(IF((B89=""),"",(IF(COUNT(CS89:CY89)=0,"",ROUND(SUM(CS89:CY89)/SUM($CS$2:$CY$2),1)))),0)</f>
        <v/>
      </c>
      <c r="W89" s="318" t="str">
        <f aca="false">IFERROR(IF((B89=""),"",(IF(COUNT(DA89:DI89)=0,"",ROUND(SUM(DA89:DI89)/SUM($DA$2:$DI$2),1)))),0)</f>
        <v/>
      </c>
      <c r="X89" s="318" t="str">
        <f aca="false">IFERROR(IF((B89=""),"",(IF(COUNT(DK89:DP89)=0,"",ROUND(SUM(DK89:DP89)/SUM($DK$2:$DP$2),1)))),0)</f>
        <v/>
      </c>
      <c r="Y89" s="318" t="str">
        <f aca="false">IFERROR(IF((B89=""),"",(IF(COUNT(#REF!)=0,"",ROUND(SUM(#REF!)/SUM(#REF!),1)))),0)</f>
        <v/>
      </c>
      <c r="Z89" s="318" t="str">
        <f aca="false">IFERROR(IF((B89=""),"",(IF(COUNT(#REF!)=0,"",ROUND(SUM(#REF!)/SUM(#REF!),1)))),0)</f>
        <v/>
      </c>
      <c r="AA89" s="318" t="str">
        <f aca="false">IFERROR(IF((B89=""),"",(IF(COUNT(#REF!)=0,"",ROUND(SUM(#REF!)/SUM(#REF!),1)))),0)</f>
        <v/>
      </c>
      <c r="AB89" s="318" t="str">
        <f aca="false">IFERROR(IF((B89=""),"",(IF(COUNT(#REF!)=0,"",ROUND(SUM(#REF!)/SUM(#REF!),1)))),0)</f>
        <v/>
      </c>
      <c r="AC89" s="319" t="inlineStr">
        <f aca="false">IF($B89="","",IF(COUNTIFS('English Scores- Leveled papers'!$H$4:$KM$4,AC$3,'English Scores- Leveled papers'!$H91:$KM91,"&lt;&gt;")=0,"",SUMIF('English Scores- Leveled papers'!$H$4:$KM$4,AC$3,'English Scores- Leveled papers'!$H91:$KM91)))</f>
        <is>
          <t/>
        </is>
      </c>
      <c r="AD89" s="319" t="inlineStr">
        <f aca="false">IF($B89="","",IF(COUNTIFS('English Scores- Leveled papers'!$H$4:$KM$4,AD$3,'English Scores- Leveled papers'!$H91:$KM91,"&lt;&gt;")=0,"",SUMIF('English Scores- Leveled papers'!$H$4:$KM$4,AD$3,'English Scores- Leveled papers'!$H91:$KM91)))</f>
        <is>
          <t/>
        </is>
      </c>
      <c r="AE89" s="319" t="inlineStr">
        <f aca="false">IF($B89="","",IF(COUNTIFS('English Scores- Leveled papers'!$H$4:$KM$4,AE$3,'English Scores- Leveled papers'!$H91:$KM91,"&lt;&gt;")=0,"",SUMIF('English Scores- Leveled papers'!$H$4:$KM$4,AE$3,'English Scores- Leveled papers'!$H91:$KM91)))</f>
        <is>
          <t/>
        </is>
      </c>
      <c r="AF89" s="319" t="inlineStr">
        <f aca="false">IF($B89="","",IF(COUNTIFS('English Scores- Leveled papers'!$H$4:$KM$4,AF$3,'English Scores- Leveled papers'!$H91:$KM91,"&lt;&gt;")=0,"",SUMIF('English Scores- Leveled papers'!$H$4:$KM$4,AF$3,'English Scores- Leveled papers'!$H91:$KM91)))</f>
        <is>
          <t/>
        </is>
      </c>
      <c r="AG89" s="319" t="inlineStr">
        <f aca="false">IF($B89="","",IF(COUNTIFS('English Scores- Leveled papers'!$H$4:$KM$4,AG$3,'English Scores- Leveled papers'!$H91:$KM91,"&lt;&gt;")=0,"",SUMIF('English Scores- Leveled papers'!$H$4:$KM$4,AG$3,'English Scores- Leveled papers'!$H91:$KM91)))</f>
        <is>
          <t/>
        </is>
      </c>
      <c r="AH89" s="319" t="inlineStr">
        <f aca="false">IF($B89="","",IF(COUNTIFS('English Scores- Leveled papers'!$H$4:$KM$4,AH$3,'English Scores- Leveled papers'!$H91:$KM91,"&lt;&gt;")=0,"",SUMIF('English Scores- Leveled papers'!$H$4:$KM$4,AH$3,'English Scores- Leveled papers'!$H91:$KM91)))</f>
        <is>
          <t/>
        </is>
      </c>
      <c r="AI89" s="319" t="inlineStr">
        <f aca="false">IF($B89="","",IF(COUNTIFS('English Scores- Leveled papers'!$H$4:$KM$4,AI$3,'English Scores- Leveled papers'!$H91:$KM91,"&lt;&gt;")=0,"",SUMIF('English Scores- Leveled papers'!$H$4:$KM$4,AI$3,'English Scores- Leveled papers'!$H91:$KM91)))</f>
        <is>
          <t/>
        </is>
      </c>
      <c r="AJ89" s="319" t="inlineStr">
        <f aca="false">IF($B89="","",IF(COUNTIFS('English Scores- Leveled papers'!$H$4:$KM$4,AJ$3,'English Scores- Leveled papers'!$H91:$KM91,"&lt;&gt;")=0,"",SUMIF('English Scores- Leveled papers'!$H$4:$KM$4,AJ$3,'English Scores- Leveled papers'!$H91:$KM91)))</f>
        <is>
          <t/>
        </is>
      </c>
      <c r="AK89" s="319" t="inlineStr">
        <f aca="false">IF($B89="","",IF(COUNTIFS('English Scores- Leveled papers'!$H$4:$KM$4,AK$3,'English Scores- Leveled papers'!$H91:$KM91,"&lt;&gt;")=0,"",SUMIF('English Scores- Leveled papers'!$H$4:$KM$4,AK$3,'English Scores- Leveled papers'!$H91:$KM91)))</f>
        <is>
          <t/>
        </is>
      </c>
      <c r="AL89" s="319" t="inlineStr">
        <f aca="false">IF($B89="","",IF(COUNTIFS('English Scores- Leveled papers'!$H$4:$KM$4,AL$3,'English Scores- Leveled papers'!$H91:$KM91,"&lt;&gt;")=0,"",SUMIF('English Scores- Leveled papers'!$H$4:$KM$4,AL$3,'English Scores- Leveled papers'!$H91:$KM91)))</f>
        <is>
          <t/>
        </is>
      </c>
      <c r="AM89" s="319" t="inlineStr">
        <f aca="false">IF($B89="","",IF(COUNTIFS('English Scores- Leveled papers'!$H$4:$KM$4,AM$3,'English Scores- Leveled papers'!$H91:$KM91,"&lt;&gt;")=0,"",SUMIF('English Scores- Leveled papers'!$H$4:$KM$4,AM$3,'English Scores- Leveled papers'!$H91:$KM91)))</f>
        <is>
          <t/>
        </is>
      </c>
      <c r="AN89" s="319" t="inlineStr">
        <f aca="false">IF($B89="","",IF(COUNTIFS('English Scores- Leveled papers'!$H$4:$KM$4,AN$3,'English Scores- Leveled papers'!$H91:$KM91,"&lt;&gt;")=0,"",SUMIF('English Scores- Leveled papers'!$H$4:$KM$4,AN$3,'English Scores- Leveled papers'!$H91:$KM91)))</f>
        <is>
          <t/>
        </is>
      </c>
      <c r="AO89" s="319" t="inlineStr">
        <f aca="false">IF($B89="","",IF(COUNTIFS('English Scores- Leveled papers'!$H$4:$KM$4,AO$3,'English Scores- Leveled papers'!$H91:$KM91,"&lt;&gt;")=0,"",SUMIF('English Scores- Leveled papers'!$H$4:$KM$4,AO$3,'English Scores- Leveled papers'!$H91:$KM91)))</f>
        <is>
          <t/>
        </is>
      </c>
      <c r="AP89" s="319" t="inlineStr">
        <f aca="false">IF($B89="","",IF(COUNTIFS('English Scores- Leveled papers'!$H$4:$KM$4,AP$3,'English Scores- Leveled papers'!$H91:$KM91,"&lt;&gt;")=0,"",SUMIF('English Scores- Leveled papers'!$H$4:$KM$4,AP$3,'English Scores- Leveled papers'!$H91:$KM91)))</f>
        <is>
          <t/>
        </is>
      </c>
      <c r="AQ89" s="319" t="inlineStr">
        <f aca="false">IF($B89="","",IF(COUNTIFS('English Scores- Leveled papers'!$H$4:$KM$4,AQ$3,'English Scores- Leveled papers'!$H91:$KM91,"&lt;&gt;")=0,"",SUMIF('English Scores- Leveled papers'!$H$4:$KM$4,AQ$3,'English Scores- Leveled papers'!$H91:$KM91)))</f>
        <is>
          <t/>
        </is>
      </c>
      <c r="AR89" s="319" t="inlineStr">
        <f aca="false">IF($B89="","",IF(COUNTIFS('English Scores- Leveled papers'!$H$4:$KM$4,AR$3,'English Scores- Leveled papers'!$H91:$KM91,"&lt;&gt;")=0,"",SUMIF('English Scores- Leveled papers'!$H$4:$KM$4,AR$3,'English Scores- Leveled papers'!$H91:$KM91)))</f>
        <is>
          <t/>
        </is>
      </c>
      <c r="AS89" s="319" t="inlineStr">
        <f aca="false">IF($B89="","",IF(COUNTIFS('English Scores- Leveled papers'!$H$4:$KM$4,AS$3,'English Scores- Leveled papers'!$H91:$KM91,"&lt;&gt;")=0,"",SUMIF('English Scores- Leveled papers'!$H$4:$KM$4,AS$3,'English Scores- Leveled papers'!$H91:$KM91)))</f>
        <is>
          <t/>
        </is>
      </c>
      <c r="AT89" s="319" t="inlineStr">
        <f aca="false">IF($B89="","",IF(COUNTIFS('English Scores- Leveled papers'!$H$4:$KM$4,AT$3,'English Scores- Leveled papers'!$H91:$KM91,"&lt;&gt;")=0,"",SUMIF('English Scores- Leveled papers'!$H$4:$KM$4,AT$3,'English Scores- Leveled papers'!$H91:$KM91)))</f>
        <is>
          <t/>
        </is>
      </c>
      <c r="AU89" s="319" t="inlineStr">
        <f aca="false">IF($B89="","",IF(COUNTIFS('English Scores- Leveled papers'!$H$4:$KM$4,AU$3,'English Scores- Leveled papers'!$H91:$KM91,"&lt;&gt;")=0,"",SUMIF('English Scores- Leveled papers'!$H$4:$KM$4,AU$3,'English Scores- Leveled papers'!$H91:$KM91)))</f>
        <is>
          <t/>
        </is>
      </c>
      <c r="AV89" s="319" t="inlineStr">
        <f aca="false">IF($B89="","",IF(COUNTIFS('English Scores- Leveled papers'!$H$4:$KM$4,AV$3,'English Scores- Leveled papers'!$H91:$KM91,"&lt;&gt;")=0,"",SUMIF('English Scores- Leveled papers'!$H$4:$KM$4,AV$3,'English Scores- Leveled papers'!$H91:$KM91)))</f>
        <is>
          <t/>
        </is>
      </c>
      <c r="AW89" s="319" t="inlineStr">
        <f aca="false">IF($B89="","",IF(COUNTIFS('English Scores- Leveled papers'!$H$4:$KM$4,AW$3,'English Scores- Leveled papers'!$H91:$KM91,"&lt;&gt;")=0,"",SUMIF('English Scores- Leveled papers'!$H$4:$KM$4,AW$3,'English Scores- Leveled papers'!$H91:$KM91)))</f>
        <is>
          <t/>
        </is>
      </c>
      <c r="AX89" s="319" t="inlineStr">
        <f aca="false">IF($B89="","",IF(COUNTIFS('English Scores- Leveled papers'!$H$4:$KM$4,AX$3,'English Scores- Leveled papers'!$H91:$KM91,"&lt;&gt;")=0,"",SUMIF('English Scores- Leveled papers'!$H$4:$KM$4,AX$3,'English Scores- Leveled papers'!$H91:$KM91)))</f>
        <is>
          <t/>
        </is>
      </c>
      <c r="AY89" s="319" t="inlineStr">
        <f aca="false">IF($B89="","",IF(COUNTIFS('English Scores- Leveled papers'!$H$4:$KM$4,AY$3,'English Scores- Leveled papers'!$H91:$KM91,"&lt;&gt;")=0,"",SUMIF('English Scores- Leveled papers'!$H$4:$KM$4,AY$3,'English Scores- Leveled papers'!$H91:$KM91)))</f>
        <is>
          <t/>
        </is>
      </c>
      <c r="AZ89" s="319" t="inlineStr">
        <f aca="false">IF($B89="","",IF(COUNTIFS('English Scores- Leveled papers'!$H$4:$KM$4,AZ$3,'English Scores- Leveled papers'!$H91:$KM91,"&lt;&gt;")=0,"",SUMIF('English Scores- Leveled papers'!$H$4:$KM$4,AZ$3,'English Scores- Leveled papers'!$H91:$KM91)))</f>
        <is>
          <t/>
        </is>
      </c>
      <c r="BA89" s="319" t="inlineStr">
        <f aca="false">IF($B89="","",IF(COUNTIFS('English Scores- Leveled papers'!$H$4:$KM$4,BA$3,'English Scores- Leveled papers'!$H91:$KM91,"&lt;&gt;")=0,"",SUMIF('English Scores- Leveled papers'!$H$4:$KM$4,BA$3,'English Scores- Leveled papers'!$H91:$KM91)))</f>
        <is>
          <t/>
        </is>
      </c>
      <c r="BB89" s="319" t="inlineStr">
        <f aca="false">IF($B89="","",IF(COUNTIFS('English Scores- Leveled papers'!$H$4:$KM$4,BB$3,'English Scores- Leveled papers'!$H91:$KM91,"&lt;&gt;")=0,"",SUMIF('English Scores- Leveled papers'!$H$4:$KM$4,BB$3,'English Scores- Leveled papers'!$H91:$KM91)))</f>
        <is>
          <t/>
        </is>
      </c>
      <c r="BC89" s="319" t="inlineStr">
        <f aca="false">IF($B89="","",IF(COUNTIFS('English Scores- Leveled papers'!$H$4:$KM$4,BC$3,'English Scores- Leveled papers'!$H91:$KM91,"&lt;&gt;")=0,"",SUMIF('English Scores- Leveled papers'!$H$4:$KM$4,BC$3,'English Scores- Leveled papers'!$H91:$KM91)))</f>
        <is>
          <t/>
        </is>
      </c>
      <c r="BD89" s="319" t="inlineStr">
        <f aca="false">IF($B89="","",IF(COUNTIFS('English Scores- Leveled papers'!$H$4:$KM$4,BD$3,'English Scores- Leveled papers'!$H91:$KM91,"&lt;&gt;")=0,"",SUMIF('English Scores- Leveled papers'!$H$4:$KM$4,BD$3,'English Scores- Leveled papers'!$H91:$KM91)))</f>
        <is>
          <t/>
        </is>
      </c>
      <c r="BE89" s="319" t="inlineStr">
        <f aca="false">IF($B89="","",IF(COUNTIFS('English Scores- Leveled papers'!$H$4:$KM$4,BE$3,'English Scores- Leveled papers'!$H91:$KM91,"&lt;&gt;")=0,"",SUMIF('English Scores- Leveled papers'!$H$4:$KM$4,BE$3,'English Scores- Leveled papers'!$H91:$KM91)))</f>
        <is>
          <t/>
        </is>
      </c>
      <c r="BF89" s="319" t="inlineStr">
        <f aca="false">IF($B89="","",IF(COUNTIFS('English Scores- Leveled papers'!$H$4:$KM$4,BF$3,'English Scores- Leveled papers'!$H91:$KM91,"&lt;&gt;")=0,"",SUMIF('English Scores- Leveled papers'!$H$4:$KM$4,BF$3,'English Scores- Leveled papers'!$H91:$KM91)))</f>
        <is>
          <t/>
        </is>
      </c>
      <c r="BG89" s="319" t="inlineStr">
        <f aca="false">IF($B89="","",IF(COUNTIFS('English Scores- Leveled papers'!$H$4:$KM$4,BG$3,'English Scores- Leveled papers'!$H91:$KM91,"&lt;&gt;")=0,"",SUMIF('English Scores- Leveled papers'!$H$4:$KM$4,BG$3,'English Scores- Leveled papers'!$H91:$KM91)))</f>
        <is>
          <t/>
        </is>
      </c>
      <c r="BH89" s="319" t="inlineStr">
        <f aca="false">IF($B89="","",IF(COUNTIFS('English Scores- Leveled papers'!$H$4:$KM$4,BH$3,'English Scores- Leveled papers'!$H91:$KM91,"&lt;&gt;")=0,"",SUMIF('English Scores- Leveled papers'!$H$4:$KM$4,BH$3,'English Scores- Leveled papers'!$H91:$KM91)))</f>
        <is>
          <t/>
        </is>
      </c>
      <c r="BI89" s="319" t="inlineStr">
        <f aca="false">IF($B89="","",IF(COUNTIFS('English Scores- Leveled papers'!$H$4:$KM$4,BI$3,'English Scores- Leveled papers'!$H91:$KM91,"&lt;&gt;")=0,"",SUMIF('English Scores- Leveled papers'!$H$4:$KM$4,BI$3,'English Scores- Leveled papers'!$H91:$KM91)))</f>
        <is>
          <t/>
        </is>
      </c>
      <c r="BJ89" s="319" t="inlineStr">
        <f aca="false">IF($B89="","",IF(COUNTIFS('English Scores- Leveled papers'!$H$4:$KM$4,BJ$3,'English Scores- Leveled papers'!$H91:$KM91,"&lt;&gt;")=0,"",SUMIF('English Scores- Leveled papers'!$H$4:$KM$4,BJ$3,'English Scores- Leveled papers'!$H91:$KM91)))</f>
        <is>
          <t/>
        </is>
      </c>
      <c r="BK89" s="319" t="inlineStr">
        <f aca="false">IF($B89="","",IF(COUNTIFS('English Scores- Leveled papers'!$H$4:$KM$4,BK$3,'English Scores- Leveled papers'!$H91:$KM91,"&lt;&gt;")=0,"",SUMIF('English Scores- Leveled papers'!$H$4:$KM$4,BK$3,'English Scores- Leveled papers'!$H91:$KM91)))</f>
        <is>
          <t/>
        </is>
      </c>
      <c r="BL89" s="319" t="inlineStr">
        <f aca="false">IF($B89="","",IF(COUNTIFS('English Scores- Leveled papers'!$H$4:$KM$4,BL$3,'English Scores- Leveled papers'!$H91:$KM91,"&lt;&gt;")=0,"",SUMIF('English Scores- Leveled papers'!$H$4:$KM$4,BL$3,'English Scores- Leveled papers'!$H91:$KM91)))</f>
        <is>
          <t/>
        </is>
      </c>
      <c r="BM89" s="319" t="inlineStr">
        <f aca="false">IF($B89="","",IF(COUNTIFS('English Scores- Leveled papers'!$H$4:$KM$4,BM$3,'English Scores- Leveled papers'!$H91:$KM91,"&lt;&gt;")=0,"",SUMIF('English Scores- Leveled papers'!$H$4:$KM$4,BM$3,'English Scores- Leveled papers'!$H91:$KM91)))</f>
        <is>
          <t/>
        </is>
      </c>
      <c r="BN89" s="319" t="inlineStr">
        <f aca="false">IF($B89="","",IF(COUNTIFS('English Scores- Leveled papers'!$H$4:$KM$4,BN$3,'English Scores- Leveled papers'!$H91:$KM91,"&lt;&gt;")=0,"",SUMIF('English Scores- Leveled papers'!$H$4:$KM$4,BN$3,'English Scores- Leveled papers'!$H91:$KM91)))</f>
        <is>
          <t/>
        </is>
      </c>
      <c r="BO89" s="319" t="inlineStr">
        <f aca="false">IF($B89="","",IF(COUNTIFS('English Scores- Leveled papers'!$H$4:$KM$4,BO$3,'English Scores- Leveled papers'!$H91:$KM91,"&lt;&gt;")=0,"",SUMIF('English Scores- Leveled papers'!$H$4:$KM$4,BO$3,'English Scores- Leveled papers'!$H91:$KM91)))</f>
        <is>
          <t/>
        </is>
      </c>
      <c r="BP89" s="319" t="inlineStr">
        <f aca="false">IF($B89="","",IF(COUNTIFS('English Scores- Leveled papers'!$H$4:$KM$4,BP$3,'English Scores- Leveled papers'!$H91:$KM91,"&lt;&gt;")=0,"",SUMIF('English Scores- Leveled papers'!$H$4:$KM$4,BP$3,'English Scores- Leveled papers'!$H91:$KM91)))</f>
        <is>
          <t/>
        </is>
      </c>
      <c r="BQ89" s="319" t="inlineStr">
        <f aca="false">IF($B89="","",IF(COUNTIFS('English Scores- Leveled papers'!$H$4:$KM$4,BQ$3,'English Scores- Leveled papers'!$H91:$KM91,"&lt;&gt;")=0,"",SUMIF('English Scores- Leveled papers'!$H$4:$KM$4,BQ$3,'English Scores- Leveled papers'!$H91:$KM91)))</f>
        <is>
          <t/>
        </is>
      </c>
      <c r="BR89" s="319" t="inlineStr">
        <f aca="false">IF($B89="","",IF(COUNTIFS('English Scores- Leveled papers'!$H$4:$KM$4,BR$3,'English Scores- Leveled papers'!$H91:$KM91,"&lt;&gt;")=0,"",SUMIF('English Scores- Leveled papers'!$H$4:$KM$4,BR$3,'English Scores- Leveled papers'!$H91:$KM91)))</f>
        <is>
          <t/>
        </is>
      </c>
      <c r="BS89" s="319" t="inlineStr">
        <f aca="false">IF($B89="","",IF(COUNTIFS('English Scores- Leveled papers'!$H$4:$KM$4,BS$3,'English Scores- Leveled papers'!$H91:$KM91,"&lt;&gt;")=0,"",SUMIF('English Scores- Leveled papers'!$H$4:$KM$4,BS$3,'English Scores- Leveled papers'!$H91:$KM91)))</f>
        <is>
          <t/>
        </is>
      </c>
      <c r="BT89" s="319" t="inlineStr">
        <f aca="false">IF($B89="","",IF(COUNTIFS('English Scores- Leveled papers'!$H$4:$KM$4,BT$3,'English Scores- Leveled papers'!$H91:$KM91,"&lt;&gt;")=0,"",SUMIF('English Scores- Leveled papers'!$H$4:$KM$4,BT$3,'English Scores- Leveled papers'!$H91:$KM91)))</f>
        <is>
          <t/>
        </is>
      </c>
      <c r="BU89" s="319" t="inlineStr">
        <f aca="false">IF($B89="","",IF(COUNTIFS('English Scores- Leveled papers'!$H$4:$KM$4,BU$3,'English Scores- Leveled papers'!$H91:$KM91,"&lt;&gt;")=0,"",SUMIF('English Scores- Leveled papers'!$H$4:$KM$4,BU$3,'English Scores- Leveled papers'!$H91:$KM91)))</f>
        <is>
          <t/>
        </is>
      </c>
      <c r="BV89" s="319" t="inlineStr">
        <f aca="false">IF($B89="","",IF(COUNTIFS('English Scores- Leveled papers'!$H$4:$KM$4,BV$3,'English Scores- Leveled papers'!$H91:$KM91,"&lt;&gt;")=0,"",SUMIF('English Scores- Leveled papers'!$H$4:$KM$4,BV$3,'English Scores- Leveled papers'!$H91:$KM91)))</f>
        <is>
          <t/>
        </is>
      </c>
      <c r="BW89" s="319" t="inlineStr">
        <f aca="false">IF($B89="","",IF(COUNTIFS('English Scores- Leveled papers'!$H$4:$KM$4,BW$3,'English Scores- Leveled papers'!$H91:$KM91,"&lt;&gt;")=0,"",SUMIF('English Scores- Leveled papers'!$H$4:$KM$4,BW$3,'English Scores- Leveled papers'!$H91:$KM91)))</f>
        <is>
          <t/>
        </is>
      </c>
      <c r="BX89" s="319" t="inlineStr">
        <f aca="false">IF($B89="","",IF(COUNTIFS('English Scores- Leveled papers'!$H$4:$KM$4,BX$3,'English Scores- Leveled papers'!$H91:$KM91,"&lt;&gt;")=0,"",SUMIF('English Scores- Leveled papers'!$H$4:$KM$4,BX$3,'English Scores- Leveled papers'!$H91:$KM91)))</f>
        <is>
          <t/>
        </is>
      </c>
      <c r="BY89" s="319" t="inlineStr">
        <f aca="false">IF($B89="","",IF(COUNTIFS('English Scores- Leveled papers'!$H$4:$KM$4,BY$3,'English Scores- Leveled papers'!$H91:$KM91,"&lt;&gt;")=0,"",SUMIF('English Scores- Leveled papers'!$H$4:$KM$4,BY$3,'English Scores- Leveled papers'!$H91:$KM91)))</f>
        <is>
          <t/>
        </is>
      </c>
      <c r="BZ89" s="319" t="inlineStr">
        <f aca="false">IF($B89="","",IF(COUNTIFS('English Scores- Leveled papers'!$H$4:$KM$4,BZ$3,'English Scores- Leveled papers'!$H91:$KM91,"&lt;&gt;")=0,"",SUMIF('English Scores- Leveled papers'!$H$4:$KM$4,BZ$3,'English Scores- Leveled papers'!$H91:$KM91)))</f>
        <is>
          <t/>
        </is>
      </c>
      <c r="CA89" s="319" t="inlineStr">
        <f aca="false">IF($B89="","",IF(COUNTIFS('English Scores- Leveled papers'!$H$4:$KM$4,CA$3,'English Scores- Leveled papers'!$H91:$KM91,"&lt;&gt;")=0,"",SUMIF('English Scores- Leveled papers'!$H$4:$KM$4,CA$3,'English Scores- Leveled papers'!$H91:$KM91)))</f>
        <is>
          <t/>
        </is>
      </c>
      <c r="CB89" s="319" t="inlineStr">
        <f aca="false">IF($B89="","",IF(COUNTIFS('English Scores- Leveled papers'!$H$4:$KM$4,CB$3,'English Scores- Leveled papers'!$H91:$KM91,"&lt;&gt;")=0,"",SUMIF('English Scores- Leveled papers'!$H$4:$KM$4,CB$3,'English Scores- Leveled papers'!$H91:$KM91)))</f>
        <is>
          <t/>
        </is>
      </c>
      <c r="CC89" s="319" t="inlineStr">
        <f aca="false">IF($B89="","",IF(COUNTIFS('English Scores- Leveled papers'!$H$4:$KM$4,CC$3,'English Scores- Leveled papers'!$H91:$KM91,"&lt;&gt;")=0,"",SUMIF('English Scores- Leveled papers'!$H$4:$KM$4,CC$3,'English Scores- Leveled papers'!$H91:$KM91)))</f>
        <is>
          <t/>
        </is>
      </c>
      <c r="CD89" s="319" t="inlineStr">
        <f aca="false">IF($B89="","",IF(COUNTIFS('English Scores- Leveled papers'!$H$4:$KM$4,CD$3,'English Scores- Leveled papers'!$H91:$KM91,"&lt;&gt;")=0,"",SUMIF('English Scores- Leveled papers'!$H$4:$KM$4,CD$3,'English Scores- Leveled papers'!$H91:$KM91)))</f>
        <is>
          <t/>
        </is>
      </c>
      <c r="CE89" s="319" t="inlineStr">
        <f aca="false">IF($B89="","",IF(COUNTIFS('English Scores- Leveled papers'!$H$4:$KM$4,CE$3,'English Scores- Leveled papers'!$H91:$KM91,"&lt;&gt;")=0,"",SUMIF('English Scores- Leveled papers'!$H$4:$KM$4,CE$3,'English Scores- Leveled papers'!$H91:$KM91)))</f>
        <is>
          <t/>
        </is>
      </c>
      <c r="CF89" s="319" t="inlineStr">
        <f aca="false">IF($B89="","",IF(COUNTIFS('English Scores- Leveled papers'!$H$4:$KM$4,CF$3,'English Scores- Leveled papers'!$H91:$KM91,"&lt;&gt;")=0,"",SUMIF('English Scores- Leveled papers'!$H$4:$KM$4,CF$3,'English Scores- Leveled papers'!$H91:$KM91)))</f>
        <is>
          <t/>
        </is>
      </c>
      <c r="CG89" s="319" t="inlineStr">
        <f aca="false">IF($B89="","",IF(COUNTIFS('English Scores- Leveled papers'!$H$4:$KM$4,CG$3,'English Scores- Leveled papers'!$H91:$KM91,"&lt;&gt;")=0,"",SUMIF('English Scores- Leveled papers'!$H$4:$KM$4,CG$3,'English Scores- Leveled papers'!$H91:$KM91)))</f>
        <is>
          <t/>
        </is>
      </c>
      <c r="CH89" s="319" t="inlineStr">
        <f aca="false">IF($B89="","",IF(COUNTIFS('English Scores- Leveled papers'!$H$4:$KM$4,CH$3,'English Scores- Leveled papers'!$H91:$KM91,"&lt;&gt;")=0,"",SUMIF('English Scores- Leveled papers'!$H$4:$KM$4,CH$3,'English Scores- Leveled papers'!$H91:$KM91)))</f>
        <is>
          <t/>
        </is>
      </c>
      <c r="CI89" s="319" t="inlineStr">
        <f aca="false">IF($B89="","",IF(COUNTIFS('English Scores- Leveled papers'!$H$4:$KM$4,CI$3,'English Scores- Leveled papers'!$H91:$KM91,"&lt;&gt;")=0,"",SUMIF('English Scores- Leveled papers'!$H$4:$KM$4,CI$3,'English Scores- Leveled papers'!$H91:$KM91)))</f>
        <is>
          <t/>
        </is>
      </c>
      <c r="CJ89" s="319" t="inlineStr">
        <f aca="false">IF($B89="","",IF(COUNTIFS('English Scores- Leveled papers'!$H$4:$KM$4,CJ$3,'English Scores- Leveled papers'!$H91:$KM91,"&lt;&gt;")=0,"",SUMIF('English Scores- Leveled papers'!$H$4:$KM$4,CJ$3,'English Scores- Leveled papers'!$H91:$KM91)))</f>
        <is>
          <t/>
        </is>
      </c>
      <c r="CK89" s="319" t="inlineStr">
        <f aca="false">IF($B89="","",IF(COUNTIFS('English Scores- Leveled papers'!$H$4:$KM$4,CK$3,'English Scores- Leveled papers'!$H91:$KM91,"&lt;&gt;")=0,"",SUMIF('English Scores- Leveled papers'!$H$4:$KM$4,CK$3,'English Scores- Leveled papers'!$H91:$KM91)))</f>
        <is>
          <t/>
        </is>
      </c>
      <c r="CL89" s="319" t="inlineStr">
        <f aca="false">IF($B89="","",IF(COUNTIFS('English Scores- Leveled papers'!$H$4:$KM$4,CL$3,'English Scores- Leveled papers'!$H91:$KM91,"&lt;&gt;")=0,"",SUMIF('English Scores- Leveled papers'!$H$4:$KM$4,CL$3,'English Scores- Leveled papers'!$H91:$KM91)))</f>
        <is>
          <t/>
        </is>
      </c>
      <c r="CM89" s="319" t="inlineStr">
        <f aca="false">IF($B89="","",IF(COUNTIFS('English Scores- Leveled papers'!$H$4:$KM$4,CM$3,'English Scores- Leveled papers'!$H91:$KM91,"&lt;&gt;")=0,"",SUMIF('English Scores- Leveled papers'!$H$4:$KM$4,CM$3,'English Scores- Leveled papers'!$H91:$KM91)))</f>
        <is>
          <t/>
        </is>
      </c>
      <c r="CN89" s="319" t="inlineStr">
        <f aca="false">IF($B89="","",IF(COUNTIFS('English Scores- Leveled papers'!$H$4:$KM$4,CN$3,'English Scores- Leveled papers'!$H91:$KM91,"&lt;&gt;")=0,"",SUMIF('English Scores- Leveled papers'!$H$4:$KM$4,CN$3,'English Scores- Leveled papers'!$H91:$KM91)))</f>
        <is>
          <t/>
        </is>
      </c>
      <c r="CO89" s="319" t="inlineStr">
        <f aca="false">IF($B89="","",IF(COUNTIFS('English Scores- Leveled papers'!$H$4:$KM$4,CO$3,'English Scores- Leveled papers'!$H91:$KM91,"&lt;&gt;")=0,"",SUMIF('English Scores- Leveled papers'!$H$4:$KM$4,CO$3,'English Scores- Leveled papers'!$H91:$KM91)))</f>
        <is>
          <t/>
        </is>
      </c>
      <c r="CP89" s="319" t="inlineStr">
        <f aca="false">IF($B89="","",IF(COUNTIFS('English Scores- Leveled papers'!$H$4:$KM$4,CP$3,'English Scores- Leveled papers'!$H91:$KM91,"&lt;&gt;")=0,"",SUMIF('English Scores- Leveled papers'!$H$4:$KM$4,CP$3,'English Scores- Leveled papers'!$H91:$KM91)))</f>
        <is>
          <t/>
        </is>
      </c>
      <c r="CQ89" s="319" t="inlineStr">
        <f aca="false">IF($B89="","",IF(COUNTIFS('English Scores- Leveled papers'!$H$4:$KM$4,CQ$3,'English Scores- Leveled papers'!$H91:$KM91,"&lt;&gt;")=0,"",SUMIF('English Scores- Leveled papers'!$H$4:$KM$4,CQ$3,'English Scores- Leveled papers'!$H91:$KM91)))</f>
        <is>
          <t/>
        </is>
      </c>
      <c r="CR89" s="319" t="inlineStr">
        <f aca="false">IF($B89="","",IF(COUNTIFS('English Scores- Leveled papers'!$H$4:$KM$4,CR$3,'English Scores- Leveled papers'!$H91:$KM91,"&lt;&gt;")=0,"",SUMIF('English Scores- Leveled papers'!$H$4:$KM$4,CR$3,'English Scores- Leveled papers'!$H91:$KM91)))</f>
        <is>
          <t/>
        </is>
      </c>
      <c r="CS89" s="319" t="inlineStr">
        <f aca="false">IF($B89="","",IF(COUNTIFS('English Scores- Leveled papers'!$H$4:$KM$4,CS$3,'English Scores- Leveled papers'!$H91:$KM91,"&lt;&gt;")=0,"",SUMIF('English Scores- Leveled papers'!$H$4:$KM$4,CS$3,'English Scores- Leveled papers'!$H91:$KM91)))</f>
        <is>
          <t/>
        </is>
      </c>
      <c r="CT89" s="319" t="inlineStr">
        <f aca="false">IF($B89="","",IF(COUNTIFS('English Scores- Leveled papers'!$H$4:$KM$4,CT$3,'English Scores- Leveled papers'!$H91:$KM91,"&lt;&gt;")=0,"",SUMIF('English Scores- Leveled papers'!$H$4:$KM$4,CT$3,'English Scores- Leveled papers'!$H91:$KM91)))</f>
        <is>
          <t/>
        </is>
      </c>
      <c r="CU89" s="319" t="inlineStr">
        <f aca="false">IF($B89="","",IF(COUNTIFS('English Scores- Leveled papers'!$H$4:$KM$4,CU$3,'English Scores- Leveled papers'!$H91:$KM91,"&lt;&gt;")=0,"",SUMIF('English Scores- Leveled papers'!$H$4:$KM$4,CU$3,'English Scores- Leveled papers'!$H91:$KM91)))</f>
        <is>
          <t/>
        </is>
      </c>
      <c r="CV89" s="319" t="inlineStr">
        <f aca="false">IF($B89="","",IF(COUNTIFS('English Scores- Leveled papers'!$H$4:$KM$4,CV$3,'English Scores- Leveled papers'!$H91:$KM91,"&lt;&gt;")=0,"",SUMIF('English Scores- Leveled papers'!$H$4:$KM$4,CV$3,'English Scores- Leveled papers'!$H91:$KM91)))</f>
        <is>
          <t/>
        </is>
      </c>
      <c r="CW89" s="319" t="inlineStr">
        <f aca="false">IF($B89="","",IF(COUNTIFS('English Scores- Leveled papers'!$H$4:$KM$4,CW$3,'English Scores- Leveled papers'!$H91:$KM91,"&lt;&gt;")=0,"",SUMIF('English Scores- Leveled papers'!$H$4:$KM$4,CW$3,'English Scores- Leveled papers'!$H91:$KM91)))</f>
        <is>
          <t/>
        </is>
      </c>
      <c r="CX89" s="319" t="inlineStr">
        <f aca="false">IF($B89="","",IF(COUNTIFS('English Scores- Leveled papers'!$H$4:$KM$4,CX$3,'English Scores- Leveled papers'!$H91:$KM91,"&lt;&gt;")=0,"",SUMIF('English Scores- Leveled papers'!$H$4:$KM$4,CX$3,'English Scores- Leveled papers'!$H91:$KM91)))</f>
        <is>
          <t/>
        </is>
      </c>
      <c r="CY89" s="319" t="inlineStr">
        <f aca="false">IF($B89="","",IF(COUNTIFS('English Scores- Leveled papers'!$H$4:$KM$4,CY$3,'English Scores- Leveled papers'!$H91:$KM91,"&lt;&gt;")=0,"",SUMIF('English Scores- Leveled papers'!$H$4:$KM$4,CY$3,'English Scores- Leveled papers'!$H91:$KM91)))</f>
        <is>
          <t/>
        </is>
      </c>
      <c r="CZ89" s="319" t="inlineStr">
        <f aca="false">IF($B89="","",IF(COUNTIFS('English Scores- Leveled papers'!$H$4:$KM$4,CZ$3,'English Scores- Leveled papers'!$H91:$KM91,"&lt;&gt;")=0,"",SUMIF('English Scores- Leveled papers'!$H$4:$KM$4,CZ$3,'English Scores- Leveled papers'!$H91:$KM91)))</f>
        <is>
          <t/>
        </is>
      </c>
      <c r="DA89" s="319" t="inlineStr">
        <f aca="false">IF($B89="","",IF(COUNTIFS('English Scores- Leveled papers'!$H$4:$KM$4,DA$3,'English Scores- Leveled papers'!$H91:$KM91,"&lt;&gt;")=0,"",SUMIF('English Scores- Leveled papers'!$H$4:$KM$4,DA$3,'English Scores- Leveled papers'!$H91:$KM91)))</f>
        <is>
          <t/>
        </is>
      </c>
      <c r="DB89" s="319" t="inlineStr">
        <f aca="false">IF($B89="","",IF(COUNTIFS('English Scores- Leveled papers'!$H$4:$KM$4,DB$3,'English Scores- Leveled papers'!$H91:$KM91,"&lt;&gt;")=0,"",SUMIF('English Scores- Leveled papers'!$H$4:$KM$4,DB$3,'English Scores- Leveled papers'!$H91:$KM91)))</f>
        <is>
          <t/>
        </is>
      </c>
      <c r="DC89" s="319" t="inlineStr">
        <f aca="false">IF($B89="","",IF(COUNTIFS('English Scores- Leveled papers'!$H$4:$KM$4,DC$3,'English Scores- Leveled papers'!$H91:$KM91,"&lt;&gt;")=0,"",SUMIF('English Scores- Leveled papers'!$H$4:$KM$4,DC$3,'English Scores- Leveled papers'!$H91:$KM91)))</f>
        <is>
          <t/>
        </is>
      </c>
      <c r="DD89" s="319" t="inlineStr">
        <f aca="false">IF($B89="","",IF(COUNTIFS('English Scores- Leveled papers'!$H$4:$KM$4,DD$3,'English Scores- Leveled papers'!$H91:$KM91,"&lt;&gt;")=0,"",SUMIF('English Scores- Leveled papers'!$H$4:$KM$4,DD$3,'English Scores- Leveled papers'!$H91:$KM91)))</f>
        <is>
          <t/>
        </is>
      </c>
      <c r="DE89" s="319" t="inlineStr">
        <f aca="false">IF($B89="","",IF(COUNTIFS('English Scores- Leveled papers'!$H$4:$KM$4,DE$3,'English Scores- Leveled papers'!$H91:$KM91,"&lt;&gt;")=0,"",SUMIF('English Scores- Leveled papers'!$H$4:$KM$4,DE$3,'English Scores- Leveled papers'!$H91:$KM91)))</f>
        <is>
          <t/>
        </is>
      </c>
      <c r="DF89" s="319" t="inlineStr">
        <f aca="false">IF($B89="","",IF(COUNTIFS('English Scores- Leveled papers'!$H$4:$KM$4,DF$3,'English Scores- Leveled papers'!$H91:$KM91,"&lt;&gt;")=0,"",SUMIF('English Scores- Leveled papers'!$H$4:$KM$4,DF$3,'English Scores- Leveled papers'!$H91:$KM91)))</f>
        <is>
          <t/>
        </is>
      </c>
      <c r="DG89" s="319" t="inlineStr">
        <f aca="false">IF($B89="","",IF(COUNTIFS('English Scores- Leveled papers'!$H$4:$KM$4,DG$3,'English Scores- Leveled papers'!$H91:$KM91,"&lt;&gt;")=0,"",SUMIF('English Scores- Leveled papers'!$H$4:$KM$4,DG$3,'English Scores- Leveled papers'!$H91:$KM91)))</f>
        <is>
          <t/>
        </is>
      </c>
      <c r="DH89" s="319" t="inlineStr">
        <f aca="false">IF($B89="","",IF(COUNTIFS('English Scores- Leveled papers'!$H$4:$KM$4,DH$3,'English Scores- Leveled papers'!$H91:$KM91,"&lt;&gt;")=0,"",SUMIF('English Scores- Leveled papers'!$H$4:$KM$4,DH$3,'English Scores- Leveled papers'!$H91:$KM91)))</f>
        <is>
          <t/>
        </is>
      </c>
      <c r="DI89" s="319" t="inlineStr">
        <f aca="false">IF($B89="","",IF(COUNTIFS('English Scores- Leveled papers'!$H$4:$KM$4,DI$3,'English Scores- Leveled papers'!$H91:$KM91,"&lt;&gt;")=0,"",SUMIF('English Scores- Leveled papers'!$H$4:$KM$4,DI$3,'English Scores- Leveled papers'!$H91:$KM91)))</f>
        <is>
          <t/>
        </is>
      </c>
      <c r="DJ89" s="319" t="inlineStr">
        <f aca="false">IF($B89="","",IF(COUNTIFS('English Scores- Leveled papers'!$H$4:$KM$4,DJ$3,'English Scores- Leveled papers'!$H91:$KM91,"&lt;&gt;")=0,"",SUMIF('English Scores- Leveled papers'!$H$4:$KM$4,DJ$3,'English Scores- Leveled papers'!$H91:$KM91)))</f>
        <is>
          <t/>
        </is>
      </c>
      <c r="DK89" s="319" t="inlineStr">
        <f aca="false">IF($B89="","",IF(COUNTIFS('English Scores- Leveled papers'!$H$4:$KM$4,DK$3,'English Scores- Leveled papers'!$H91:$KM91,"&lt;&gt;")=0,"",SUMIF('English Scores- Leveled papers'!$H$4:$KM$4,DK$3,'English Scores- Leveled papers'!$H91:$KM91)))</f>
        <is>
          <t/>
        </is>
      </c>
      <c r="DL89" s="319" t="inlineStr">
        <f aca="false">IF($B89="","",IF(COUNTIFS('English Scores- Leveled papers'!$H$4:$KM$4,DL$3,'English Scores- Leveled papers'!$H91:$KM91,"&lt;&gt;")=0,"",SUMIF('English Scores- Leveled papers'!$H$4:$KM$4,DL$3,'English Scores- Leveled papers'!$H91:$KM91)))</f>
        <is>
          <t/>
        </is>
      </c>
      <c r="DM89" s="319" t="inlineStr">
        <f aca="false">IF($B89="","",IF(COUNTIFS('English Scores- Leveled papers'!$H$4:$KM$4,DM$3,'English Scores- Leveled papers'!$H91:$KM91,"&lt;&gt;")=0,"",SUMIF('English Scores- Leveled papers'!$H$4:$KM$4,DM$3,'English Scores- Leveled papers'!$H91:$KM91)))</f>
        <is>
          <t/>
        </is>
      </c>
      <c r="DN89" s="319" t="inlineStr">
        <f aca="false">IF($B89="","",IF(COUNTIFS('English Scores- Leveled papers'!$H$4:$KM$4,DN$3,'English Scores- Leveled papers'!$H91:$KM91,"&lt;&gt;")=0,"",SUMIF('English Scores- Leveled papers'!$H$4:$KM$4,DN$3,'English Scores- Leveled papers'!$H91:$KM91)))</f>
        <is>
          <t/>
        </is>
      </c>
      <c r="DO89" s="319" t="inlineStr">
        <f aca="false">IF($B89="","",IF(COUNTIFS('English Scores- Leveled papers'!$H$4:$KM$4,DO$3,'English Scores- Leveled papers'!$H91:$KM91,"&lt;&gt;")=0,"",SUMIF('English Scores- Leveled papers'!$H$4:$KM$4,DO$3,'English Scores- Leveled papers'!$H91:$KM91)))</f>
        <is>
          <t/>
        </is>
      </c>
      <c r="DP89" s="319" t="inlineStr">
        <f aca="false">IF($B89="","",IF(COUNTIFS('English Scores- Leveled papers'!$H$4:$KM$4,DP$3,'English Scores- Leveled papers'!$H91:$KM91,"&lt;&gt;")=0,"",SUMIF('English Scores- Leveled papers'!$H$4:$KM$4,DP$3,'English Scores- Leveled papers'!$H91:$KM91)))</f>
        <is>
          <t/>
        </is>
      </c>
      <c r="DQ89" s="320" t="inlineStr">
        <f aca="false">IF($B89="","",IF(COUNTIFS('English Scores- Leveled papers'!$H$4:$KM$4,DQ$3,'English Scores- Leveled papers'!$H91:$KM91,"&lt;&gt;")=0,"",SUMIF('English Scores- Leveled papers'!$H$4:$KM$4,DQ$3,'English Scores- Leveled papers'!$H91:$KM91)))</f>
        <is>
          <t/>
        </is>
      </c>
      <c r="DR89" s="321" t="inlineStr">
        <f aca="false">IF('Cover Sheet'!$AC$6="6th", 'Eng GLA 6th, 7th, 8th'!D92, "")</f>
        <is>
          <t/>
        </is>
      </c>
      <c r="DU89" s="319" t="inlineStr">
        <f aca="false">IF($B89="","",IF(COUNTIFS('Eng GLA 6th, 7th, 8th'!$E$4:$DV$4,DU$3,'Eng GLA 6th, 7th, 8th'!$E92:$DV92,"&lt;&gt;")=0,"",SUMIF('Eng GLA 6th, 7th, 8th'!$E$4:$DV$4,DU$3,'Eng GLA 6th, 7th, 8th'!$E92:$DV92)))</f>
        <is>
          <t/>
        </is>
      </c>
      <c r="DV89" s="319" t="inlineStr">
        <f aca="false">IF($B89="","",IF(COUNTIFS('Eng GLA 6th, 7th, 8th'!$E$4:$DV$4,DV$3,'Eng GLA 6th, 7th, 8th'!$E92:$DV92,"&lt;&gt;")=0,"",SUMIF('Eng GLA 6th, 7th, 8th'!$E$4:$DV$4,DV$3,'Eng GLA 6th, 7th, 8th'!$E92:$DV92)))</f>
        <is>
          <t/>
        </is>
      </c>
      <c r="DW89" s="319" t="inlineStr">
        <f aca="false">IF($B89="","",IF(COUNTIFS('Eng GLA 6th, 7th, 8th'!$E$4:$DV$4,DW$3,'Eng GLA 6th, 7th, 8th'!$E92:$DV92,"&lt;&gt;")=0,"",SUMIF('Eng GLA 6th, 7th, 8th'!$E$4:$DV$4,DW$3,'Eng GLA 6th, 7th, 8th'!$E92:$DV92)))</f>
        <is>
          <t/>
        </is>
      </c>
      <c r="DX89" s="319" t="inlineStr">
        <f aca="false">IF($B89="","",IF(COUNTIFS('Eng GLA 6th, 7th, 8th'!$E$4:$DV$4,DX$3,'Eng GLA 6th, 7th, 8th'!$E92:$DV92,"&lt;&gt;")=0,"",SUMIF('Eng GLA 6th, 7th, 8th'!$E$4:$DV$4,DX$3,'Eng GLA 6th, 7th, 8th'!$E92:$DV92)))</f>
        <is>
          <t/>
        </is>
      </c>
      <c r="DY89" s="319" t="inlineStr">
        <f aca="false">IF($B89="","",IF(COUNTIFS('Eng GLA 6th, 7th, 8th'!$E$4:$DV$4,DY$3,'Eng GLA 6th, 7th, 8th'!$E92:$DV92,"&lt;&gt;")=0,"",SUMIF('Eng GLA 6th, 7th, 8th'!$E$4:$DV$4,DY$3,'Eng GLA 6th, 7th, 8th'!$E92:$DV92)))</f>
        <is>
          <t/>
        </is>
      </c>
      <c r="DZ89" s="319" t="inlineStr">
        <f aca="false">IF($B89="","",IF(COUNTIFS('Eng GLA 6th, 7th, 8th'!$E$4:$DV$4,DZ$3,'Eng GLA 6th, 7th, 8th'!$E92:$DV92,"&lt;&gt;")=0,"",SUMIF('Eng GLA 6th, 7th, 8th'!$E$4:$DV$4,DZ$3,'Eng GLA 6th, 7th, 8th'!$E92:$DV92)))</f>
        <is>
          <t/>
        </is>
      </c>
      <c r="EA89" s="319" t="inlineStr">
        <f aca="false">IF($B89="","",IF(COUNTIFS('Eng GLA 6th, 7th, 8th'!$E$4:$DV$4,EA$3,'Eng GLA 6th, 7th, 8th'!$E92:$DV92,"&lt;&gt;")=0,"",SUMIF('Eng GLA 6th, 7th, 8th'!$E$4:$DV$4,EA$3,'Eng GLA 6th, 7th, 8th'!$E92:$DV92)))</f>
        <is>
          <t/>
        </is>
      </c>
      <c r="EB89" s="319" t="inlineStr">
        <f aca="false">IF($B89="","",IF(COUNTIFS('Eng GLA 6th, 7th, 8th'!$E$4:$DV$4,EB$3,'Eng GLA 6th, 7th, 8th'!$E92:$DV92,"&lt;&gt;")=0,"",SUMIF('Eng GLA 6th, 7th, 8th'!$E$4:$DV$4,EB$3,'Eng GLA 6th, 7th, 8th'!$E92:$DV92)))</f>
        <is>
          <t/>
        </is>
      </c>
      <c r="EC89" s="319" t="inlineStr">
        <f aca="false">IF($B89="","",IF(COUNTIFS('Eng GLA 6th, 7th, 8th'!$E$4:$DV$4,EC$3,'Eng GLA 6th, 7th, 8th'!$E92:$DV92,"&lt;&gt;")=0,"",SUMIF('Eng GLA 6th, 7th, 8th'!$E$4:$DV$4,EC$3,'Eng GLA 6th, 7th, 8th'!$E92:$DV92)))</f>
        <is>
          <t/>
        </is>
      </c>
      <c r="ED89" s="319" t="inlineStr">
        <f aca="false">IF($B89="","",IF(COUNTIFS('Eng GLA 6th, 7th, 8th'!$E$4:$DV$4,ED$3,'Eng GLA 6th, 7th, 8th'!$E92:$DV92,"&lt;&gt;")=0,"",SUMIF('Eng GLA 6th, 7th, 8th'!$E$4:$DV$4,ED$3,'Eng GLA 6th, 7th, 8th'!$E92:$DV92)))</f>
        <is>
          <t/>
        </is>
      </c>
      <c r="EE89" s="319" t="inlineStr">
        <f aca="false">IF($B89="","",IF(COUNTIFS('Eng GLA 6th, 7th, 8th'!$E$4:$DV$4,EE$3,'Eng GLA 6th, 7th, 8th'!$E92:$DV92,"&lt;&gt;")=0,"",SUMIF('Eng GLA 6th, 7th, 8th'!$E$4:$DV$4,EE$3,'Eng GLA 6th, 7th, 8th'!$E92:$DV92)))</f>
        <is>
          <t/>
        </is>
      </c>
      <c r="EF89" s="319" t="inlineStr">
        <f aca="false">IF($B89="","",IF(COUNTIFS('Eng GLA 6th, 7th, 8th'!$E$4:$DV$4,EF$3,'Eng GLA 6th, 7th, 8th'!$E92:$DV92,"&lt;&gt;")=0,"",SUMIF('Eng GLA 6th, 7th, 8th'!$E$4:$DV$4,EF$3,'Eng GLA 6th, 7th, 8th'!$E92:$DV92)))</f>
        <is>
          <t/>
        </is>
      </c>
      <c r="EG89" s="319" t="inlineStr">
        <f aca="false">IF($B89="","",IF(COUNTIFS('Eng GLA 6th, 7th, 8th'!$E$4:$DV$4,EG$3,'Eng GLA 6th, 7th, 8th'!$E92:$DV92,"&lt;&gt;")=0,"",SUMIF('Eng GLA 6th, 7th, 8th'!$E$4:$DV$4,EG$3,'Eng GLA 6th, 7th, 8th'!$E92:$DV92)))</f>
        <is>
          <t/>
        </is>
      </c>
      <c r="EH89" s="319" t="inlineStr">
        <f aca="false">IF($B89="","",IF(COUNTIFS('Eng GLA 6th, 7th, 8th'!$E$4:$DV$4,EH$3,'Eng GLA 6th, 7th, 8th'!$E92:$DV92,"&lt;&gt;")=0,"",SUMIF('Eng GLA 6th, 7th, 8th'!$E$4:$DV$4,EH$3,'Eng GLA 6th, 7th, 8th'!$E92:$DV92)))</f>
        <is>
          <t/>
        </is>
      </c>
      <c r="EI89" s="319" t="inlineStr">
        <f aca="false">IF($B89="","",IF(COUNTIFS('Eng GLA 6th, 7th, 8th'!$E$4:$DV$4,EI$3,'Eng GLA 6th, 7th, 8th'!$E92:$DV92,"&lt;&gt;")=0,"",SUMIF('Eng GLA 6th, 7th, 8th'!$E$4:$DV$4,EI$3,'Eng GLA 6th, 7th, 8th'!$E92:$DV92)))</f>
        <is>
          <t/>
        </is>
      </c>
      <c r="EJ89" s="322" t="inlineStr">
        <f aca="false">IF('Cover Sheet'!$AC$6="7th", 'Eng GLA 6th, 7th, 8th'!AQ92, "")</f>
        <is>
          <t/>
        </is>
      </c>
      <c r="EK89" s="319" t="inlineStr">
        <f aca="false">IF($B89="","",IF(COUNTIFS('Eng GLA 6th, 7th, 8th'!$E$4:$DV$4,EK$3,'Eng GLA 6th, 7th, 8th'!$E92:$DV92,"&lt;&gt;")=0,"",SUMIF('Eng GLA 6th, 7th, 8th'!$E$4:$DV$4,EK$3,'Eng GLA 6th, 7th, 8th'!$E92:$DV92)))</f>
        <is>
          <t/>
        </is>
      </c>
      <c r="EL89" s="319" t="inlineStr">
        <f aca="false">IF($B89="","",IF(COUNTIFS('Eng GLA 6th, 7th, 8th'!$E$4:$DV$4,EL$3,'Eng GLA 6th, 7th, 8th'!$E92:$DV92,"&lt;&gt;")=0,"",SUMIF('Eng GLA 6th, 7th, 8th'!$E$4:$DV$4,EL$3,'Eng GLA 6th, 7th, 8th'!$E92:$DV92)))</f>
        <is>
          <t/>
        </is>
      </c>
      <c r="EM89" s="319" t="inlineStr">
        <f aca="false">IF($B89="","",IF(COUNTIFS('Eng GLA 6th, 7th, 8th'!$E$4:$DV$4,EM$3,'Eng GLA 6th, 7th, 8th'!$E92:$DV92,"&lt;&gt;")=0,"",SUMIF('Eng GLA 6th, 7th, 8th'!$E$4:$DV$4,EM$3,'Eng GLA 6th, 7th, 8th'!$E92:$DV92)))</f>
        <is>
          <t/>
        </is>
      </c>
      <c r="EN89" s="319" t="inlineStr">
        <f aca="false">IF($B89="","",IF(COUNTIFS('Eng GLA 6th, 7th, 8th'!$E$4:$DV$4,EN$3,'Eng GLA 6th, 7th, 8th'!$E92:$DV92,"&lt;&gt;")=0,"",SUMIF('Eng GLA 6th, 7th, 8th'!$E$4:$DV$4,EN$3,'Eng GLA 6th, 7th, 8th'!$E92:$DV92)))</f>
        <is>
          <t/>
        </is>
      </c>
      <c r="EO89" s="319" t="inlineStr">
        <f aca="false">IF($B89="","",IF(COUNTIFS('Eng GLA 6th, 7th, 8th'!$E$4:$DV$4,EO$3,'Eng GLA 6th, 7th, 8th'!$E92:$DV92,"&lt;&gt;")=0,"",SUMIF('Eng GLA 6th, 7th, 8th'!$E$4:$DV$4,EO$3,'Eng GLA 6th, 7th, 8th'!$E92:$DV92)))</f>
        <is>
          <t/>
        </is>
      </c>
      <c r="EP89" s="319" t="inlineStr">
        <f aca="false">IF($B89="","",IF(COUNTIFS('Eng GLA 6th, 7th, 8th'!$E$4:$DV$4,EP$3,'Eng GLA 6th, 7th, 8th'!$E92:$DV92,"&lt;&gt;")=0,"",SUMIF('Eng GLA 6th, 7th, 8th'!$E$4:$DV$4,EP$3,'Eng GLA 6th, 7th, 8th'!$E92:$DV92)))</f>
        <is>
          <t/>
        </is>
      </c>
      <c r="EQ89" s="319" t="inlineStr">
        <f aca="false">IF($B89="","",IF(COUNTIFS('Eng GLA 6th, 7th, 8th'!$E$4:$DV$4,EQ$3,'Eng GLA 6th, 7th, 8th'!$E92:$DV92,"&lt;&gt;")=0,"",SUMIF('Eng GLA 6th, 7th, 8th'!$E$4:$DV$4,EQ$3,'Eng GLA 6th, 7th, 8th'!$E92:$DV92)))</f>
        <is>
          <t/>
        </is>
      </c>
      <c r="ER89" s="319" t="inlineStr">
        <f aca="false">IF($B89="","",IF(COUNTIFS('Eng GLA 6th, 7th, 8th'!$E$4:$DV$4,ER$3,'Eng GLA 6th, 7th, 8th'!$E92:$DV92,"&lt;&gt;")=0,"",SUMIF('Eng GLA 6th, 7th, 8th'!$E$4:$DV$4,ER$3,'Eng GLA 6th, 7th, 8th'!$E92:$DV92)))</f>
        <is>
          <t/>
        </is>
      </c>
      <c r="ES89" s="319" t="inlineStr">
        <f aca="false">IF($B89="","",IF(COUNTIFS('Eng GLA 6th, 7th, 8th'!$E$4:$DV$4,ES$3,'Eng GLA 6th, 7th, 8th'!$E92:$DV92,"&lt;&gt;")=0,"",SUMIF('Eng GLA 6th, 7th, 8th'!$E$4:$DV$4,ES$3,'Eng GLA 6th, 7th, 8th'!$E92:$DV92)))</f>
        <is>
          <t/>
        </is>
      </c>
      <c r="ET89" s="319" t="inlineStr">
        <f aca="false">IF($B89="","",IF(COUNTIFS('Eng GLA 6th, 7th, 8th'!$E$4:$DV$4,ET$3,'Eng GLA 6th, 7th, 8th'!$E92:$DV92,"&lt;&gt;")=0,"",SUMIF('Eng GLA 6th, 7th, 8th'!$E$4:$DV$4,ET$3,'Eng GLA 6th, 7th, 8th'!$E92:$DV92)))</f>
        <is>
          <t/>
        </is>
      </c>
      <c r="EU89" s="319" t="inlineStr">
        <f aca="false">IF($B89="","",IF(COUNTIFS('Eng GLA 6th, 7th, 8th'!$E$4:$DV$4,EU$3,'Eng GLA 6th, 7th, 8th'!$E92:$DV92,"&lt;&gt;")=0,"",SUMIF('Eng GLA 6th, 7th, 8th'!$E$4:$DV$4,EU$3,'Eng GLA 6th, 7th, 8th'!$E92:$DV92)))</f>
        <is>
          <t/>
        </is>
      </c>
      <c r="EV89" s="319" t="inlineStr">
        <f aca="false">IF($B89="","",IF(COUNTIFS('Eng GLA 6th, 7th, 8th'!$E$4:$DV$4,EV$3,'Eng GLA 6th, 7th, 8th'!$E92:$DV92,"&lt;&gt;")=0,"",SUMIF('Eng GLA 6th, 7th, 8th'!$E$4:$DV$4,EV$3,'Eng GLA 6th, 7th, 8th'!$E92:$DV92)))</f>
        <is>
          <t/>
        </is>
      </c>
      <c r="EW89" s="319" t="inlineStr">
        <f aca="false">IF($B89="","",IF(COUNTIFS('Eng GLA 6th, 7th, 8th'!$E$4:$DV$4,EW$3,'Eng GLA 6th, 7th, 8th'!$E92:$DV92,"&lt;&gt;")=0,"",SUMIF('Eng GLA 6th, 7th, 8th'!$E$4:$DV$4,EW$3,'Eng GLA 6th, 7th, 8th'!$E92:$DV92)))</f>
        <is>
          <t/>
        </is>
      </c>
      <c r="EX89" s="319" t="inlineStr">
        <f aca="false">IF($B89="","",IF(COUNTIFS('Eng GLA 6th, 7th, 8th'!$E$4:$DV$4,EX$3,'Eng GLA 6th, 7th, 8th'!$E92:$DV92,"&lt;&gt;")=0,"",SUMIF('Eng GLA 6th, 7th, 8th'!$E$4:$DV$4,EX$3,'Eng GLA 6th, 7th, 8th'!$E92:$DV92)))</f>
        <is>
          <t/>
        </is>
      </c>
      <c r="EY89" s="319" t="inlineStr">
        <f aca="false">IF($B89="","",IF(COUNTIFS('Eng GLA 6th, 7th, 8th'!$E$4:$DV$4,EY$3,'Eng GLA 6th, 7th, 8th'!$E92:$DV92,"&lt;&gt;")=0,"",SUMIF('Eng GLA 6th, 7th, 8th'!$E$4:$DV$4,EY$3,'Eng GLA 6th, 7th, 8th'!$E92:$DV92)))</f>
        <is>
          <t/>
        </is>
      </c>
      <c r="EZ89" s="322" t="inlineStr">
        <f aca="false">IF('Cover Sheet'!$AC$6="8th", 'Eng GLA 6th, 7th, 8th'!CG92, "")</f>
        <is>
          <t/>
        </is>
      </c>
      <c r="FA89" s="319" t="inlineStr">
        <f aca="false">IF($B89="","",IF(COUNTIFS('Eng GLA 6th, 7th, 8th'!$E$4:$DV$4,FA$3,'Eng GLA 6th, 7th, 8th'!$E92:$DV92,"&lt;&gt;")=0,"",SUMIF('Eng GLA 6th, 7th, 8th'!$E$4:$DV$4,FA$3,'Eng GLA 6th, 7th, 8th'!$E92:$DV92)))</f>
        <is>
          <t/>
        </is>
      </c>
      <c r="FB89" s="319" t="inlineStr">
        <f aca="false">IF($B89="","",IF(COUNTIFS('Eng GLA 6th, 7th, 8th'!$E$4:$DV$4,FB$3,'Eng GLA 6th, 7th, 8th'!$E92:$DV92,"&lt;&gt;")=0,"",SUMIF('Eng GLA 6th, 7th, 8th'!$E$4:$DV$4,FB$3,'Eng GLA 6th, 7th, 8th'!$E92:$DV92)))</f>
        <is>
          <t/>
        </is>
      </c>
      <c r="FC89" s="319" t="inlineStr">
        <f aca="false">IF($B89="","",IF(COUNTIFS('Eng GLA 6th, 7th, 8th'!$E$4:$DV$4,FC$3,'Eng GLA 6th, 7th, 8th'!$E92:$DV92,"&lt;&gt;")=0,"",SUMIF('Eng GLA 6th, 7th, 8th'!$E$4:$DV$4,FC$3,'Eng GLA 6th, 7th, 8th'!$E92:$DV92)))</f>
        <is>
          <t/>
        </is>
      </c>
      <c r="FD89" s="319" t="inlineStr">
        <f aca="false">IF($B89="","",IF(COUNTIFS('Eng GLA 6th, 7th, 8th'!$E$4:$DV$4,FD$3,'Eng GLA 6th, 7th, 8th'!$E92:$DV92,"&lt;&gt;")=0,"",SUMIF('Eng GLA 6th, 7th, 8th'!$E$4:$DV$4,FD$3,'Eng GLA 6th, 7th, 8th'!$E92:$DV92)))</f>
        <is>
          <t/>
        </is>
      </c>
      <c r="FE89" s="319" t="inlineStr">
        <f aca="false">IF($B89="","",IF(COUNTIFS('Eng GLA 6th, 7th, 8th'!$E$4:$DV$4,FE$3,'Eng GLA 6th, 7th, 8th'!$E92:$DV92,"&lt;&gt;")=0,"",SUMIF('Eng GLA 6th, 7th, 8th'!$E$4:$DV$4,FE$3,'Eng GLA 6th, 7th, 8th'!$E92:$DV92)))</f>
        <is>
          <t/>
        </is>
      </c>
      <c r="FF89" s="319" t="inlineStr">
        <f aca="false">IF($B89="","",IF(COUNTIFS('Eng GLA 6th, 7th, 8th'!$E$4:$DV$4,FF$3,'Eng GLA 6th, 7th, 8th'!$E92:$DV92,"&lt;&gt;")=0,"",SUMIF('Eng GLA 6th, 7th, 8th'!$E$4:$DV$4,FF$3,'Eng GLA 6th, 7th, 8th'!$E92:$DV92)))</f>
        <is>
          <t/>
        </is>
      </c>
      <c r="FG89" s="319" t="inlineStr">
        <f aca="false">IF($B89="","",IF(COUNTIFS('Eng GLA 6th, 7th, 8th'!$E$4:$DV$4,FG$3,'Eng GLA 6th, 7th, 8th'!$E92:$DV92,"&lt;&gt;")=0,"",SUMIF('Eng GLA 6th, 7th, 8th'!$E$4:$DV$4,FG$3,'Eng GLA 6th, 7th, 8th'!$E92:$DV92)))</f>
        <is>
          <t/>
        </is>
      </c>
      <c r="FH89" s="319" t="inlineStr">
        <f aca="false">IF($B89="","",IF(COUNTIFS('Eng GLA 6th, 7th, 8th'!$E$4:$DV$4,FH$3,'Eng GLA 6th, 7th, 8th'!$E92:$DV92,"&lt;&gt;")=0,"",SUMIF('Eng GLA 6th, 7th, 8th'!$E$4:$DV$4,FH$3,'Eng GLA 6th, 7th, 8th'!$E92:$DV92)))</f>
        <is>
          <t/>
        </is>
      </c>
      <c r="FI89" s="319" t="inlineStr">
        <f aca="false">IF($B89="","",IF(COUNTIFS('Eng GLA 6th, 7th, 8th'!$E$4:$DV$4,FI$3,'Eng GLA 6th, 7th, 8th'!$E92:$DV92,"&lt;&gt;")=0,"",SUMIF('Eng GLA 6th, 7th, 8th'!$E$4:$DV$4,FI$3,'Eng GLA 6th, 7th, 8th'!$E92:$DV92)))</f>
        <is>
          <t/>
        </is>
      </c>
      <c r="FJ89" s="319" t="inlineStr">
        <f aca="false">IF($B89="","",IF(COUNTIFS('Eng GLA 6th, 7th, 8th'!$E$4:$DV$4,FJ$3,'Eng GLA 6th, 7th, 8th'!$E92:$DV92,"&lt;&gt;")=0,"",SUMIF('Eng GLA 6th, 7th, 8th'!$E$4:$DV$4,FJ$3,'Eng GLA 6th, 7th, 8th'!$E92:$DV92)))</f>
        <is>
          <t/>
        </is>
      </c>
      <c r="FK89" s="319" t="inlineStr">
        <f aca="false">IF($B89="","",IF(COUNTIFS('Eng GLA 6th, 7th, 8th'!$E$4:$DV$4,FK$3,'Eng GLA 6th, 7th, 8th'!$E92:$DV92,"&lt;&gt;")=0,"",SUMIF('Eng GLA 6th, 7th, 8th'!$E$4:$DV$4,FK$3,'Eng GLA 6th, 7th, 8th'!$E92:$DV92)))</f>
        <is>
          <t/>
        </is>
      </c>
      <c r="FL89" s="319" t="inlineStr">
        <f aca="false">IF($B89="","",IF(COUNTIFS('Eng GLA 6th, 7th, 8th'!$E$4:$DV$4,FL$3,'Eng GLA 6th, 7th, 8th'!$E92:$DV92,"&lt;&gt;")=0,"",SUMIF('Eng GLA 6th, 7th, 8th'!$E$4:$DV$4,FL$3,'Eng GLA 6th, 7th, 8th'!$E92:$DV92)))</f>
        <is>
          <t/>
        </is>
      </c>
      <c r="FM89" s="319" t="inlineStr">
        <f aca="false">IF($B89="","",IF(COUNTIFS('Eng GLA 6th, 7th, 8th'!$E$4:$DV$4,FM$3,'Eng GLA 6th, 7th, 8th'!$E92:$DV92,"&lt;&gt;")=0,"",SUMIF('Eng GLA 6th, 7th, 8th'!$E$4:$DV$4,FM$3,'Eng GLA 6th, 7th, 8th'!$E92:$DV92)))</f>
        <is>
          <t/>
        </is>
      </c>
      <c r="FN89" s="319" t="inlineStr">
        <f aca="false">IF($B89="","",IF(COUNTIFS('Eng GLA 6th, 7th, 8th'!$E$4:$DV$4,FN$3,'Eng GLA 6th, 7th, 8th'!$E92:$DV92,"&lt;&gt;")=0,"",SUMIF('Eng GLA 6th, 7th, 8th'!$E$4:$DV$4,FN$3,'Eng GLA 6th, 7th, 8th'!$E92:$DV92)))</f>
        <is>
          <t/>
        </is>
      </c>
      <c r="FO89" s="319" t="inlineStr">
        <f aca="false">IF($B89="","",IF(COUNTIFS('Eng GLA 6th, 7th, 8th'!$E$4:$DV$4,FO$3,'Eng GLA 6th, 7th, 8th'!$E92:$DV92,"&lt;&gt;")=0,"",SUMIF('Eng GLA 6th, 7th, 8th'!$E$4:$DV$4,FO$3,'Eng GLA 6th, 7th, 8th'!$E92:$DV92)))</f>
        <is>
          <t/>
        </is>
      </c>
    </row>
  </sheetData>
  <sheetProtection sheet="true" objects="true" scenarios="true"/>
  <mergeCells count="17">
    <mergeCell ref="A1:X3"/>
    <mergeCell ref="AC1:AG1"/>
    <mergeCell ref="AH1:AL1"/>
    <mergeCell ref="AM1:AQ1"/>
    <mergeCell ref="AR1:AW1"/>
    <mergeCell ref="AX1:BC1"/>
    <mergeCell ref="BD1:BK1"/>
    <mergeCell ref="BL1:BS1"/>
    <mergeCell ref="BT1:CB1"/>
    <mergeCell ref="CC1:CJ1"/>
    <mergeCell ref="CK1:CR1"/>
    <mergeCell ref="CS1:CZ1"/>
    <mergeCell ref="DA1:DJ1"/>
    <mergeCell ref="DK1:DQ1"/>
    <mergeCell ref="DU1:EI1"/>
    <mergeCell ref="EK1:EY1"/>
    <mergeCell ref="FA1:FO1"/>
  </mergeCell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DF92"/>
  <sheetViews>
    <sheetView windowProtection="true" showFormulas="false" showGridLines="true" showRowColHeaders="true" showZeros="true" rightToLeft="false" tabSelected="false" showOutlineSymbols="true" defaultGridColor="true" view="normal" topLeftCell="A1" colorId="64" zoomScale="90" zoomScaleNormal="90" zoomScalePageLayoutView="100" workbookViewId="0">
      <pane xSplit="4" ySplit="7" topLeftCell="E8" activePane="bottomRight" state="frozen"/>
      <selection pane="topLeft" activeCell="A1" activeCellId="0" sqref="A1"/>
      <selection pane="topRight" activeCell="E1" activeCellId="0" sqref="E1"/>
      <selection pane="bottomLeft" activeCell="A8" activeCellId="0" sqref="A8"/>
      <selection pane="bottomRight" activeCell="F9" activeCellId="0" sqref="F9"/>
    </sheetView>
  </sheetViews>
  <sheetFormatPr defaultRowHeight="12.75"/>
  <cols>
    <col collapsed="false" hidden="false" max="1" min="1" style="0" width="5.70408163265306"/>
    <col collapsed="false" hidden="false" max="2" min="2" style="0" width="26.4234693877551"/>
    <col collapsed="false" hidden="false" max="4" min="3" style="0" width="5.85714285714286"/>
    <col collapsed="false" hidden="false" max="60" min="5" style="0" width="6.4234693877551"/>
    <col collapsed="false" hidden="false" max="61" min="61" style="0" width="8"/>
    <col collapsed="false" hidden="false" max="79" min="62" style="0" width="6.4234693877551"/>
    <col collapsed="false" hidden="false" max="80" min="80" style="324" width="18.7091836734694"/>
    <col collapsed="false" hidden="false" max="1025" min="81" style="0" width="17.1428571428571"/>
  </cols>
  <sheetData>
    <row r="1" customFormat="false" ht="18.75" hidden="false" customHeight="true" outlineLevel="0" collapsed="false">
      <c r="A1" s="325"/>
      <c r="B1" s="326" t="s">
        <v>842</v>
      </c>
      <c r="C1" s="326"/>
      <c r="D1" s="326"/>
      <c r="E1" s="327" t="n">
        <f aca="false">E3/SUM($E$3:$H$3)</f>
        <v>0.5</v>
      </c>
      <c r="F1" s="328" t="n">
        <f aca="false">F3/SUM($E$3:$H$3)</f>
        <v>0.166666666666667</v>
      </c>
      <c r="G1" s="328" t="n">
        <f aca="false">G3/SUM($E$3:$H$3)</f>
        <v>0.166666666666667</v>
      </c>
      <c r="H1" s="329" t="n">
        <f aca="false">H3/SUM($E$3:$H$3)</f>
        <v>0.166666666666667</v>
      </c>
      <c r="I1" s="327" t="n">
        <f aca="false">I3/SUM($I$3:$L$3)</f>
        <v>0.428571428571429</v>
      </c>
      <c r="J1" s="328" t="n">
        <f aca="false">J3/SUM($I$3:$L$3)</f>
        <v>0.285714285714286</v>
      </c>
      <c r="K1" s="328" t="n">
        <f aca="false">K3/SUM($I$3:$L$3)</f>
        <v>0</v>
      </c>
      <c r="L1" s="329" t="n">
        <f aca="false">L3/SUM($I$3:$L$3)</f>
        <v>0.285714285714286</v>
      </c>
      <c r="M1" s="327" t="n">
        <f aca="false">M3/SUM($M$3:$P$3)</f>
        <v>0.428571428571429</v>
      </c>
      <c r="N1" s="328" t="n">
        <f aca="false">N3/SUM($M$3:$P$3)</f>
        <v>0.142857142857143</v>
      </c>
      <c r="O1" s="328" t="n">
        <f aca="false">O3/SUM($M$3:$P$3)</f>
        <v>0.142857142857143</v>
      </c>
      <c r="P1" s="329" t="n">
        <f aca="false">P3/SUM($M$3:$P$3)</f>
        <v>0.285714285714286</v>
      </c>
      <c r="Q1" s="327" t="n">
        <f aca="false">Q3/SUM($Q$3:$U$3)</f>
        <v>0.25</v>
      </c>
      <c r="R1" s="328" t="n">
        <f aca="false">R3/SUM($Q$3:$U$3)</f>
        <v>0.0833333333333333</v>
      </c>
      <c r="S1" s="328" t="n">
        <f aca="false">S3/SUM($Q$3:$U$3)</f>
        <v>0.0833333333333333</v>
      </c>
      <c r="T1" s="328" t="n">
        <f aca="false">T3/SUM($Q$3:$U$3)</f>
        <v>0.416666666666667</v>
      </c>
      <c r="U1" s="328" t="n">
        <f aca="false">U3/SUM($Q$3:$U$3)</f>
        <v>0.166666666666667</v>
      </c>
      <c r="V1" s="327" t="n">
        <f aca="false">V3/SUM($V$3:$Y$3)</f>
        <v>0.428571428571429</v>
      </c>
      <c r="W1" s="328" t="n">
        <f aca="false">W3/SUM($V$3:$Y$3)</f>
        <v>0.142857142857143</v>
      </c>
      <c r="X1" s="328" t="n">
        <f aca="false">X3/SUM($V$3:$Y$3)</f>
        <v>0.142857142857143</v>
      </c>
      <c r="Y1" s="329" t="n">
        <f aca="false">Y3/SUM($V$3:$Y$3)</f>
        <v>0.285714285714286</v>
      </c>
      <c r="Z1" s="327" t="n">
        <f aca="false">Z3/SUM($Z$3:$AD$3)</f>
        <v>0.222222222222222</v>
      </c>
      <c r="AA1" s="328" t="n">
        <f aca="false">AA3/SUM($Z$3:$AD$3)</f>
        <v>0.166666666666667</v>
      </c>
      <c r="AB1" s="328" t="n">
        <f aca="false">AB3/SUM($Z$3:$AD$3)</f>
        <v>0.166666666666667</v>
      </c>
      <c r="AC1" s="328" t="n">
        <f aca="false">AC3/SUM($Z$3:$AD$3)</f>
        <v>0.333333333333333</v>
      </c>
      <c r="AD1" s="328" t="n">
        <f aca="false">AD3/SUM($Z$3:$AD$3)</f>
        <v>0.111111111111111</v>
      </c>
      <c r="AE1" s="327" t="n">
        <f aca="false">AE3/SUM($AE$3:$AI$3)</f>
        <v>0.222222222222222</v>
      </c>
      <c r="AF1" s="328" t="n">
        <f aca="false">AF3/SUM($AE$3:$AI$3)</f>
        <v>0.166666666666667</v>
      </c>
      <c r="AG1" s="328" t="n">
        <f aca="false">AG3/SUM($AE$3:$AI$3)</f>
        <v>0.166666666666667</v>
      </c>
      <c r="AH1" s="328" t="n">
        <f aca="false">AH3/SUM($AE$3:$AI$3)</f>
        <v>0.333333333333333</v>
      </c>
      <c r="AI1" s="328" t="n">
        <f aca="false">AI3/SUM($AE$3:$AI$3)</f>
        <v>0.111111111111111</v>
      </c>
      <c r="AJ1" s="327" t="n">
        <f aca="false">AJ3/SUM($AJ$3:$AN$3)</f>
        <v>0.194444444444444</v>
      </c>
      <c r="AK1" s="328" t="n">
        <f aca="false">AK3/SUM($AJ$3:$AN$3)</f>
        <v>0.138888888888889</v>
      </c>
      <c r="AL1" s="328" t="n">
        <f aca="false">AL3/SUM($AJ$3:$AN$3)</f>
        <v>0.138888888888889</v>
      </c>
      <c r="AM1" s="328" t="n">
        <f aca="false">AM3/SUM($AJ$3:$AN$3)</f>
        <v>0.416666666666667</v>
      </c>
      <c r="AN1" s="328" t="n">
        <f aca="false">AN3/SUM($AJ$3:$AN$3)</f>
        <v>0.111111111111111</v>
      </c>
      <c r="AO1" s="327" t="n">
        <f aca="false">AO3/SUM($AO$3:$AS$3)</f>
        <v>0.194444444444444</v>
      </c>
      <c r="AP1" s="328" t="n">
        <f aca="false">AP3/SUM($AO$3:$AS$3)</f>
        <v>0.138888888888889</v>
      </c>
      <c r="AQ1" s="328" t="n">
        <f aca="false">AQ3/SUM($AO$3:$AS$3)</f>
        <v>0.138888888888889</v>
      </c>
      <c r="AR1" s="328" t="n">
        <f aca="false">AR3/SUM($AO$3:$AS$3)</f>
        <v>0.416666666666667</v>
      </c>
      <c r="AS1" s="329" t="n">
        <f aca="false">AS3/SUM($AO$3:$AS$3)</f>
        <v>0.111111111111111</v>
      </c>
      <c r="AT1" s="327" t="n">
        <f aca="false">AT3/SUM($AT$3:$AX$3)</f>
        <v>0.228571428571429</v>
      </c>
      <c r="AU1" s="328" t="n">
        <f aca="false">AU3/SUM($AT$3:$AX$3)</f>
        <v>0.171428571428571</v>
      </c>
      <c r="AV1" s="328" t="n">
        <f aca="false">AV3/SUM($AT$3:$AX$3)</f>
        <v>0.171428571428571</v>
      </c>
      <c r="AW1" s="328" t="n">
        <f aca="false">AW3/SUM($AT$3:$AX$3)</f>
        <v>0.428571428571429</v>
      </c>
      <c r="AX1" s="328" t="n">
        <f aca="false">AX3/SUM($AT$3:$AX$3)</f>
        <v>0</v>
      </c>
      <c r="AY1" s="327" t="n">
        <f aca="false">AY3/SUM($AY$3:$BC$3)</f>
        <v>0.228571428571429</v>
      </c>
      <c r="AZ1" s="328" t="n">
        <f aca="false">AZ3/SUM($AY$3:$BC$3)</f>
        <v>0.142857142857143</v>
      </c>
      <c r="BA1" s="328" t="n">
        <f aca="false">BA3/SUM($AY$3:$BC$3)</f>
        <v>0.142857142857143</v>
      </c>
      <c r="BB1" s="328" t="n">
        <f aca="false">BB3/SUM($AY$3:$BC$3)</f>
        <v>0.428571428571429</v>
      </c>
      <c r="BC1" s="328" t="n">
        <f aca="false">BC3/SUM($AY$3:$BC$3)</f>
        <v>0.0571428571428571</v>
      </c>
      <c r="BD1" s="327" t="n">
        <f aca="false">BD3/SUM($BD$3:$BH$3)</f>
        <v>0.258064516129032</v>
      </c>
      <c r="BE1" s="328" t="n">
        <f aca="false">BE3/SUM($BD$3:$BH$3)</f>
        <v>0.193548387096774</v>
      </c>
      <c r="BF1" s="328" t="n">
        <f aca="false">BF3/SUM($BD$3:$BH$3)</f>
        <v>0.161290322580645</v>
      </c>
      <c r="BG1" s="328" t="n">
        <f aca="false">BG3/SUM($BD$3:$BH$3)</f>
        <v>0.32258064516129</v>
      </c>
      <c r="BH1" s="328" t="n">
        <f aca="false">BH3/SUM($BD$3:$BH$3)</f>
        <v>0.0645161290322581</v>
      </c>
      <c r="BI1" s="327" t="n">
        <f aca="false">BI3/SUM($BI$3:$BL$3)</f>
        <v>0.235294117647059</v>
      </c>
      <c r="BJ1" s="327" t="n">
        <f aca="false">BJ3/SUM($BI$3:$BL$3)</f>
        <v>0.147058823529412</v>
      </c>
      <c r="BK1" s="327" t="n">
        <f aca="false">BK3/SUM($BI$3:$BL$3)</f>
        <v>0.176470588235294</v>
      </c>
      <c r="BL1" s="327" t="n">
        <f aca="false">BL3/SUM($BI$3:$BL$3)</f>
        <v>0.441176470588235</v>
      </c>
      <c r="BM1" s="327" t="n">
        <f aca="false">BM3/SUM($BM$3:$BQ$3)</f>
        <v>0.44</v>
      </c>
      <c r="BN1" s="327" t="n">
        <f aca="false">BN3/SUM($BM$3:$BQ$3)</f>
        <v>0.1</v>
      </c>
      <c r="BO1" s="327" t="n">
        <f aca="false">BO3/SUM($BM$3:$BQ$3)</f>
        <v>0.18</v>
      </c>
      <c r="BP1" s="327" t="n">
        <f aca="false">BP3/SUM($BM$3:$BQ$3)</f>
        <v>0.14</v>
      </c>
      <c r="BQ1" s="327" t="n">
        <f aca="false">BQ3/SUM($BM$3:$BQ$3)</f>
        <v>0.14</v>
      </c>
      <c r="BR1" s="327" t="n">
        <f aca="false">BR3/SUM($BR$3:$BV$3)</f>
        <v>0.44</v>
      </c>
      <c r="BS1" s="327" t="n">
        <f aca="false">BS3/SUM($BR$3:$BV$3)</f>
        <v>0.1</v>
      </c>
      <c r="BT1" s="327" t="n">
        <f aca="false">BT3/SUM($BR$3:$BV$3)</f>
        <v>0.18</v>
      </c>
      <c r="BU1" s="327" t="n">
        <f aca="false">BU3/SUM($BR$3:$BV$3)</f>
        <v>0.14</v>
      </c>
      <c r="BV1" s="327" t="n">
        <f aca="false">BV3/SUM($BR$3:$BV$3)</f>
        <v>0.14</v>
      </c>
      <c r="BW1" s="327" t="n">
        <f aca="false">BW3/SUM($BW$3:$CA$3)</f>
        <v>0.44</v>
      </c>
      <c r="BX1" s="327" t="n">
        <f aca="false">BX3/SUM($BW$3:$CA$3)</f>
        <v>0.1</v>
      </c>
      <c r="BY1" s="327" t="n">
        <f aca="false">BY3/SUM($BW$3:$CA$3)</f>
        <v>0.14</v>
      </c>
      <c r="BZ1" s="327" t="n">
        <f aca="false">BZ3/SUM($BW$3:$CA$3)</f>
        <v>0.18</v>
      </c>
      <c r="CA1" s="330" t="n">
        <f aca="false">CA3/SUM($BW$3:$CA$3)</f>
        <v>0.14</v>
      </c>
      <c r="CB1" s="331" t="s">
        <v>843</v>
      </c>
      <c r="CC1" s="332"/>
      <c r="CD1" s="327"/>
      <c r="CE1" s="327"/>
      <c r="CF1" s="327"/>
      <c r="CG1" s="327"/>
    </row>
    <row r="2" customFormat="false" ht="26.25" hidden="false" customHeight="true" outlineLevel="0" collapsed="false">
      <c r="A2" s="333" t="s">
        <v>844</v>
      </c>
      <c r="B2" s="334" t="s">
        <v>845</v>
      </c>
      <c r="C2" s="334"/>
      <c r="D2" s="334"/>
      <c r="E2" s="335" t="s">
        <v>846</v>
      </c>
      <c r="F2" s="335"/>
      <c r="G2" s="335"/>
      <c r="H2" s="335"/>
      <c r="I2" s="336" t="s">
        <v>847</v>
      </c>
      <c r="J2" s="336"/>
      <c r="K2" s="336"/>
      <c r="L2" s="336"/>
      <c r="M2" s="335" t="s">
        <v>848</v>
      </c>
      <c r="N2" s="335"/>
      <c r="O2" s="335"/>
      <c r="P2" s="335"/>
      <c r="Q2" s="336" t="s">
        <v>849</v>
      </c>
      <c r="R2" s="336"/>
      <c r="S2" s="336"/>
      <c r="T2" s="336"/>
      <c r="U2" s="336"/>
      <c r="V2" s="335" t="s">
        <v>749</v>
      </c>
      <c r="W2" s="335"/>
      <c r="X2" s="335"/>
      <c r="Y2" s="335"/>
      <c r="Z2" s="336" t="s">
        <v>750</v>
      </c>
      <c r="AA2" s="336"/>
      <c r="AB2" s="336"/>
      <c r="AC2" s="336"/>
      <c r="AD2" s="336"/>
      <c r="AE2" s="335" t="s">
        <v>751</v>
      </c>
      <c r="AF2" s="335"/>
      <c r="AG2" s="335"/>
      <c r="AH2" s="335"/>
      <c r="AI2" s="335"/>
      <c r="AJ2" s="336" t="s">
        <v>752</v>
      </c>
      <c r="AK2" s="336"/>
      <c r="AL2" s="336"/>
      <c r="AM2" s="336"/>
      <c r="AN2" s="336"/>
      <c r="AO2" s="335" t="s">
        <v>753</v>
      </c>
      <c r="AP2" s="335"/>
      <c r="AQ2" s="335"/>
      <c r="AR2" s="335"/>
      <c r="AS2" s="335"/>
      <c r="AT2" s="336" t="s">
        <v>754</v>
      </c>
      <c r="AU2" s="336"/>
      <c r="AV2" s="336"/>
      <c r="AW2" s="336"/>
      <c r="AX2" s="336"/>
      <c r="AY2" s="337" t="s">
        <v>755</v>
      </c>
      <c r="AZ2" s="337"/>
      <c r="BA2" s="337"/>
      <c r="BB2" s="337"/>
      <c r="BC2" s="337"/>
      <c r="BD2" s="338" t="s">
        <v>756</v>
      </c>
      <c r="BE2" s="338"/>
      <c r="BF2" s="338"/>
      <c r="BG2" s="338"/>
      <c r="BH2" s="338"/>
      <c r="BI2" s="339" t="s">
        <v>757</v>
      </c>
      <c r="BJ2" s="339"/>
      <c r="BK2" s="339"/>
      <c r="BL2" s="339"/>
      <c r="BM2" s="338" t="s">
        <v>850</v>
      </c>
      <c r="BN2" s="338"/>
      <c r="BO2" s="338"/>
      <c r="BP2" s="338"/>
      <c r="BQ2" s="338"/>
      <c r="BR2" s="340" t="s">
        <v>850</v>
      </c>
      <c r="BS2" s="340"/>
      <c r="BT2" s="340"/>
      <c r="BU2" s="340"/>
      <c r="BV2" s="340"/>
      <c r="BW2" s="341" t="s">
        <v>850</v>
      </c>
      <c r="BX2" s="341"/>
      <c r="BY2" s="341"/>
      <c r="BZ2" s="341"/>
      <c r="CA2" s="341"/>
      <c r="CB2" s="331"/>
      <c r="CC2" s="342" t="s">
        <v>851</v>
      </c>
      <c r="CD2" s="342"/>
      <c r="CE2" s="342"/>
      <c r="CF2" s="342"/>
      <c r="CG2" s="343" t="s">
        <v>852</v>
      </c>
      <c r="CH2" s="343"/>
      <c r="CI2" s="343"/>
      <c r="CJ2" s="343"/>
      <c r="CK2" s="342" t="s">
        <v>853</v>
      </c>
      <c r="CL2" s="342"/>
      <c r="CM2" s="342"/>
      <c r="CN2" s="342"/>
    </row>
    <row r="3" customFormat="false" ht="26.25" hidden="false" customHeight="true" outlineLevel="0" collapsed="false">
      <c r="A3" s="333"/>
      <c r="B3" s="334"/>
      <c r="C3" s="334"/>
      <c r="D3" s="334"/>
      <c r="E3" s="344" t="n">
        <f aca="false">SUMIF('English Scores- Leveled papers'!$H$3:$KM$3,E$4,'English Scores- Leveled papers'!$H$2:$KM$2)</f>
        <v>3</v>
      </c>
      <c r="F3" s="345" t="n">
        <f aca="false">SUMIF('English Scores- Leveled papers'!$H$3:$KM$3,F$4,'English Scores- Leveled papers'!$H$2:$KM$2)</f>
        <v>1</v>
      </c>
      <c r="G3" s="345" t="n">
        <f aca="false">SUMIF('English Scores- Leveled papers'!$H$3:$KM$3,G$4,'English Scores- Leveled papers'!$H$2:$KM$2)</f>
        <v>1</v>
      </c>
      <c r="H3" s="346" t="n">
        <f aca="false">SUMIF('English Scores- Leveled papers'!$H$3:$KM$3,H$4,'English Scores- Leveled papers'!$H$2:$KM$2)</f>
        <v>1</v>
      </c>
      <c r="I3" s="347" t="n">
        <f aca="false">SUMIF('English Scores- Leveled papers'!$H$3:$KM$3,I$4,'English Scores- Leveled papers'!$H$2:$KM$2)</f>
        <v>3</v>
      </c>
      <c r="J3" s="348" t="n">
        <f aca="false">SUMIF('English Scores- Leveled papers'!$H$3:$KM$3,J$4,'English Scores- Leveled papers'!$H$2:$KM$2)</f>
        <v>2</v>
      </c>
      <c r="K3" s="348" t="n">
        <f aca="false">SUMIF('English Scores- Leveled papers'!$H$3:$KM$3,K$4,'English Scores- Leveled papers'!$H$2:$KM$2)</f>
        <v>0</v>
      </c>
      <c r="L3" s="349" t="n">
        <f aca="false">SUMIF('English Scores- Leveled papers'!$H$3:$KM$3,L$4,'English Scores- Leveled papers'!$H$2:$KM$2)</f>
        <v>2</v>
      </c>
      <c r="M3" s="344" t="n">
        <f aca="false">SUMIF('English Scores- Leveled papers'!$H$3:$KM$3,M$4,'English Scores- Leveled papers'!$H$2:$KM$2)</f>
        <v>3</v>
      </c>
      <c r="N3" s="345" t="n">
        <f aca="false">SUMIF('English Scores- Leveled papers'!$H$3:$KM$3,N$4,'English Scores- Leveled papers'!$H$2:$KM$2)</f>
        <v>1</v>
      </c>
      <c r="O3" s="345" t="n">
        <f aca="false">SUMIF('English Scores- Leveled papers'!$H$3:$KM$3,O$4,'English Scores- Leveled papers'!$H$2:$KM$2)</f>
        <v>1</v>
      </c>
      <c r="P3" s="346" t="n">
        <f aca="false">SUMIF('English Scores- Leveled papers'!$H$3:$KM$3,P$4,'English Scores- Leveled papers'!$H$2:$KM$2)</f>
        <v>2</v>
      </c>
      <c r="Q3" s="347" t="n">
        <f aca="false">SUMIF('English Scores- Leveled papers'!$H$3:$KM$3,Q$4,'English Scores- Leveled papers'!$H$2:$KM$2)</f>
        <v>3</v>
      </c>
      <c r="R3" s="348" t="n">
        <f aca="false">SUMIF('English Scores- Leveled papers'!$H$3:$KM$3,R$4,'English Scores- Leveled papers'!$H$2:$KM$2)</f>
        <v>1</v>
      </c>
      <c r="S3" s="348" t="n">
        <f aca="false">SUMIF('English Scores- Leveled papers'!$H$3:$KM$3,S$4,'English Scores- Leveled papers'!$H$2:$KM$2)</f>
        <v>1</v>
      </c>
      <c r="T3" s="348" t="n">
        <f aca="false">SUMIF('English Scores- Leveled papers'!$H$3:$KM$3,T$4,'English Scores- Leveled papers'!$H$2:$KM$2)</f>
        <v>5</v>
      </c>
      <c r="U3" s="348" t="n">
        <f aca="false">SUMIF('English Scores- Leveled papers'!$H$3:$KM$3,U$4,'English Scores- Leveled papers'!$H$2:$KM$2)</f>
        <v>2</v>
      </c>
      <c r="V3" s="344" t="n">
        <f aca="false">SUMIF('English Scores- Leveled papers'!$H$3:$KM$3,V$4,'English Scores- Leveled papers'!$H$2:$KM$2)</f>
        <v>3</v>
      </c>
      <c r="W3" s="345" t="n">
        <f aca="false">SUMIF('English Scores- Leveled papers'!$H$3:$KM$3,W$4,'English Scores- Leveled papers'!$H$2:$KM$2)</f>
        <v>1</v>
      </c>
      <c r="X3" s="345" t="n">
        <f aca="false">SUMIF('English Scores- Leveled papers'!$H$3:$KM$3,X$4,'English Scores- Leveled papers'!$H$2:$KM$2)</f>
        <v>1</v>
      </c>
      <c r="Y3" s="346" t="n">
        <f aca="false">SUMIF('English Scores- Leveled papers'!$H$3:$KM$3,Y$4,'English Scores- Leveled papers'!$H$2:$KM$2)</f>
        <v>2</v>
      </c>
      <c r="Z3" s="347" t="n">
        <f aca="false">SUMIF('English Scores- Leveled papers'!$H$3:$KM$3,Z$4,'English Scores- Leveled papers'!$H$2:$KM$2)</f>
        <v>4</v>
      </c>
      <c r="AA3" s="348" t="n">
        <f aca="false">SUMIF('English Scores- Leveled papers'!$H$3:$KM$3,AA$4,'English Scores- Leveled papers'!$H$2:$KM$2)</f>
        <v>3</v>
      </c>
      <c r="AB3" s="348" t="n">
        <f aca="false">SUMIF('English Scores- Leveled papers'!$H$3:$KM$3,AB$4,'English Scores- Leveled papers'!$H$2:$KM$2)</f>
        <v>3</v>
      </c>
      <c r="AC3" s="348" t="n">
        <f aca="false">SUMIF('English Scores- Leveled papers'!$H$3:$KM$3,AC$4,'English Scores- Leveled papers'!$H$2:$KM$2)</f>
        <v>6</v>
      </c>
      <c r="AD3" s="348" t="n">
        <f aca="false">SUMIF('English Scores- Leveled papers'!$H$3:$KM$3,AD$4,'English Scores- Leveled papers'!$H$2:$KM$2)</f>
        <v>2</v>
      </c>
      <c r="AE3" s="344" t="n">
        <f aca="false">SUMIF('English Scores- Leveled papers'!$H$3:$KM$3,AE$4,'English Scores- Leveled papers'!$H$2:$KM$2)</f>
        <v>4</v>
      </c>
      <c r="AF3" s="345" t="n">
        <f aca="false">SUMIF('English Scores- Leveled papers'!$H$3:$KM$3,AF$4,'English Scores- Leveled papers'!$H$2:$KM$2)</f>
        <v>3</v>
      </c>
      <c r="AG3" s="345" t="n">
        <f aca="false">SUMIF('English Scores- Leveled papers'!$H$3:$KM$3,AG$4,'English Scores- Leveled papers'!$H$2:$KM$2)</f>
        <v>3</v>
      </c>
      <c r="AH3" s="295" t="n">
        <f aca="false">SUMIF('English Scores- Leveled papers'!$H$3:$KM$3,AH$4,'English Scores- Leveled papers'!$H$2:$KM$2)</f>
        <v>6</v>
      </c>
      <c r="AI3" s="295" t="n">
        <f aca="false">SUMIF('English Scores- Leveled papers'!$H$3:$KM$3,AI$4,'English Scores- Leveled papers'!$H$2:$KM$2)</f>
        <v>2</v>
      </c>
      <c r="AJ3" s="347" t="n">
        <f aca="false">SUMIF('English Scores- Leveled papers'!$H$3:$KM$3,AJ$4,'English Scores- Leveled papers'!$H$2:$KM$2)</f>
        <v>7</v>
      </c>
      <c r="AK3" s="348" t="n">
        <f aca="false">SUMIF('English Scores- Leveled papers'!$H$3:$KM$3,AK$4,'English Scores- Leveled papers'!$H$2:$KM$2)</f>
        <v>5</v>
      </c>
      <c r="AL3" s="348" t="n">
        <f aca="false">SUMIF('English Scores- Leveled papers'!$H$3:$KM$3,AL$4,'English Scores- Leveled papers'!$H$2:$KM$2)</f>
        <v>5</v>
      </c>
      <c r="AM3" s="348" t="n">
        <f aca="false">SUMIF('English Scores- Leveled papers'!$H$3:$KM$3,AM$4,'English Scores- Leveled papers'!$H$2:$KM$2)</f>
        <v>15</v>
      </c>
      <c r="AN3" s="349" t="n">
        <f aca="false">SUMIF('English Scores- Leveled papers'!$H$3:$KM$3,AN$4,'English Scores- Leveled papers'!$H$2:$KM$2)</f>
        <v>4</v>
      </c>
      <c r="AO3" s="344" t="n">
        <f aca="false">SUMIF('English Scores- Leveled papers'!$H$3:$KM$3,AO$4,'English Scores- Leveled papers'!$H$2:$KM$2)</f>
        <v>7</v>
      </c>
      <c r="AP3" s="345" t="n">
        <f aca="false">SUMIF('English Scores- Leveled papers'!$H$3:$KM$3,AP$4,'English Scores- Leveled papers'!$H$2:$KM$2)</f>
        <v>5</v>
      </c>
      <c r="AQ3" s="345" t="n">
        <f aca="false">SUMIF('English Scores- Leveled papers'!$H$3:$KM$3,AQ$4,'English Scores- Leveled papers'!$H$2:$KM$2)</f>
        <v>5</v>
      </c>
      <c r="AR3" s="295" t="n">
        <f aca="false">SUMIF('English Scores- Leveled papers'!$H$3:$KM$3,AR$4,'English Scores- Leveled papers'!$H$2:$KM$2)</f>
        <v>15</v>
      </c>
      <c r="AS3" s="346" t="n">
        <f aca="false">SUMIF('English Scores- Leveled papers'!$H$3:$KM$3,AS$4,'English Scores- Leveled papers'!$H$2:$KM$2)</f>
        <v>4</v>
      </c>
      <c r="AT3" s="347" t="n">
        <f aca="false">SUMIF('English Scores- Leveled papers'!$H$3:$KM$3,AT$4,'English Scores- Leveled papers'!$H$2:$KM$2)</f>
        <v>8</v>
      </c>
      <c r="AU3" s="348" t="n">
        <f aca="false">SUMIF('English Scores- Leveled papers'!$H$3:$KM$3,AU$4,'English Scores- Leveled papers'!$H$2:$KM$2)</f>
        <v>6</v>
      </c>
      <c r="AV3" s="348" t="n">
        <f aca="false">SUMIF('English Scores- Leveled papers'!$H$3:$KM$3,AV$4,'English Scores- Leveled papers'!$H$2:$KM$2)</f>
        <v>6</v>
      </c>
      <c r="AW3" s="348" t="n">
        <f aca="false">SUMIF('English Scores- Leveled papers'!$H$3:$KM$3,AW$4,'English Scores- Leveled papers'!$H$2:$KM$2)</f>
        <v>15</v>
      </c>
      <c r="AX3" s="348" t="n">
        <f aca="false">SUMIF('English Scores- Leveled papers'!$H$3:$KM$3,AX$4,'English Scores- Leveled papers'!$H$2:$KM$2)</f>
        <v>0</v>
      </c>
      <c r="AY3" s="344" t="n">
        <f aca="false">SUMIF('English Scores- Leveled papers'!$H$3:$KM$3,AY$4,'English Scores- Leveled papers'!$H$2:$KM$2)</f>
        <v>8</v>
      </c>
      <c r="AZ3" s="345" t="n">
        <f aca="false">SUMIF('English Scores- Leveled papers'!$H$3:$KM$3,AZ$4,'English Scores- Leveled papers'!$H$2:$KM$2)</f>
        <v>5</v>
      </c>
      <c r="BA3" s="345" t="n">
        <f aca="false">SUMIF('English Scores- Leveled papers'!$H$3:$KM$3,BA$4,'English Scores- Leveled papers'!$H$2:$KM$2)</f>
        <v>5</v>
      </c>
      <c r="BB3" s="295" t="n">
        <f aca="false">SUMIF('English Scores- Leveled papers'!$H$3:$KM$3,BB$4,'English Scores- Leveled papers'!$H$2:$KM$2)</f>
        <v>15</v>
      </c>
      <c r="BC3" s="346" t="n">
        <f aca="false">SUMIF('English Scores- Leveled papers'!$H$3:$KM$3,BC$4,'English Scores- Leveled papers'!$H$2:$KM$2)</f>
        <v>2</v>
      </c>
      <c r="BD3" s="347" t="n">
        <f aca="false">SUMIF('English Scores- Leveled papers'!$H$3:$KM$3,BD$4,'English Scores- Leveled papers'!$H$2:$KM$2)</f>
        <v>8</v>
      </c>
      <c r="BE3" s="347" t="n">
        <f aca="false">SUMIF('English Scores- Leveled papers'!$H$3:$KM$3,BE$4,'English Scores- Leveled papers'!$H$2:$KM$2)</f>
        <v>6</v>
      </c>
      <c r="BF3" s="347" t="n">
        <f aca="false">SUMIF('English Scores- Leveled papers'!$H$3:$KM$3,BF$4,'English Scores- Leveled papers'!$H$2:$KM$2)</f>
        <v>5</v>
      </c>
      <c r="BG3" s="347" t="n">
        <f aca="false">SUMIF('English Scores- Leveled papers'!$H$3:$KM$3,BG$4,'English Scores- Leveled papers'!$H$2:$KM$2)</f>
        <v>10</v>
      </c>
      <c r="BH3" s="347" t="n">
        <f aca="false">SUMIF('English Scores- Leveled papers'!$H$3:$KM$3,BH$4,'English Scores- Leveled papers'!$H$2:$KM$2)</f>
        <v>2</v>
      </c>
      <c r="BI3" s="344" t="n">
        <f aca="false">SUMIF('English Scores- Leveled papers'!$H$3:$KM$3,BI$4,'English Scores- Leveled papers'!$H$2:$KM$2)</f>
        <v>8</v>
      </c>
      <c r="BJ3" s="345" t="n">
        <f aca="false">SUMIF('English Scores- Leveled papers'!$H$3:$KM$3,BJ$4,'English Scores- Leveled papers'!$H$2:$KM$2)</f>
        <v>5</v>
      </c>
      <c r="BK3" s="345" t="n">
        <f aca="false">SUMIF('English Scores- Leveled papers'!$H$3:$KM$3,BK$4,'English Scores- Leveled papers'!$H$2:$KM$2)</f>
        <v>6</v>
      </c>
      <c r="BL3" s="295" t="n">
        <f aca="false">SUMIF('English Scores- Leveled papers'!$H$3:$KM$3,BL$4,'English Scores- Leveled papers'!$H$2:$KM$2)</f>
        <v>15</v>
      </c>
      <c r="BM3" s="347" t="n">
        <f aca="false">SUMIF('Eng GLA 6th, 7th, 8th'!$E$3:$DV$3,BM4,'Eng GLA 6th, 7th, 8th'!$E$2:$DV$2)</f>
        <v>22</v>
      </c>
      <c r="BN3" s="347" t="n">
        <f aca="false">SUMIF('Eng GLA 6th, 7th, 8th'!$E$3:$DV$3,BN4,'Eng GLA 6th, 7th, 8th'!$E$2:$DV$2)</f>
        <v>5</v>
      </c>
      <c r="BO3" s="347" t="n">
        <f aca="false">SUMIF('Eng GLA 6th, 7th, 8th'!$E$3:$DV$3,BO4,'Eng GLA 6th, 7th, 8th'!$E$2:$DV$2)</f>
        <v>9</v>
      </c>
      <c r="BP3" s="347" t="n">
        <f aca="false">SUMIF('Eng GLA 6th, 7th, 8th'!$E$3:$DV$3,BP4,'Eng GLA 6th, 7th, 8th'!$E$2:$DV$2)</f>
        <v>7</v>
      </c>
      <c r="BQ3" s="347" t="n">
        <f aca="false">SUMIF('Eng GLA 6th, 7th, 8th'!$E$3:$DV$3,BQ4,'Eng GLA 6th, 7th, 8th'!$E$2:$DV$2)</f>
        <v>7</v>
      </c>
      <c r="BR3" s="347" t="n">
        <f aca="false">SUMIF('Eng GLA 6th, 7th, 8th'!$E$3:$DV$3,BR4,'Eng GLA 6th, 7th, 8th'!$E$2:$DV$2)</f>
        <v>22</v>
      </c>
      <c r="BS3" s="347" t="n">
        <f aca="false">SUMIF('Eng GLA 6th, 7th, 8th'!$E$3:$DV$3,BS4,'Eng GLA 6th, 7th, 8th'!$E$2:$DV$2)</f>
        <v>5</v>
      </c>
      <c r="BT3" s="347" t="n">
        <f aca="false">SUMIF('Eng GLA 6th, 7th, 8th'!$E$3:$DV$3,BT4,'Eng GLA 6th, 7th, 8th'!$E$2:$DV$2)</f>
        <v>9</v>
      </c>
      <c r="BU3" s="347" t="n">
        <f aca="false">SUMIF('Eng GLA 6th, 7th, 8th'!$E$3:$DV$3,BU4,'Eng GLA 6th, 7th, 8th'!$E$2:$DV$2)</f>
        <v>7</v>
      </c>
      <c r="BV3" s="347" t="n">
        <f aca="false">SUMIF('Eng GLA 6th, 7th, 8th'!$E$3:$DV$3,BV4,'Eng GLA 6th, 7th, 8th'!$E$2:$DV$2)</f>
        <v>7</v>
      </c>
      <c r="BW3" s="347" t="n">
        <f aca="false">SUMIF('Eng GLA 6th, 7th, 8th'!$E$3:$DV$3,BW4,'Eng GLA 6th, 7th, 8th'!$E$2:$DV$2)</f>
        <v>22</v>
      </c>
      <c r="BX3" s="347" t="n">
        <f aca="false">SUMIF('Eng GLA 6th, 7th, 8th'!$E$3:$DV$3,BX4,'Eng GLA 6th, 7th, 8th'!$E$2:$DV$2)</f>
        <v>5</v>
      </c>
      <c r="BY3" s="347" t="n">
        <f aca="false">SUMIF('Eng GLA 6th, 7th, 8th'!$E$3:$DV$3,BY4,'Eng GLA 6th, 7th, 8th'!$E$2:$DV$2)</f>
        <v>7</v>
      </c>
      <c r="BZ3" s="347" t="n">
        <f aca="false">SUMIF('Eng GLA 6th, 7th, 8th'!$E$3:$DV$3,BZ4,'Eng GLA 6th, 7th, 8th'!$E$2:$DV$2)</f>
        <v>9</v>
      </c>
      <c r="CA3" s="350" t="n">
        <f aca="false">SUMIF('Eng GLA 6th, 7th, 8th'!$E$3:$DV$3,CA4,'Eng GLA 6th, 7th, 8th'!$E$2:$DV$2)</f>
        <v>7</v>
      </c>
      <c r="CB3" s="351" t="s">
        <v>854</v>
      </c>
      <c r="CC3" s="352" t="n">
        <v>30</v>
      </c>
      <c r="CD3" s="347" t="n">
        <v>10</v>
      </c>
      <c r="CE3" s="347" t="n">
        <v>10</v>
      </c>
      <c r="CF3" s="347" t="n">
        <v>15</v>
      </c>
      <c r="CG3" s="352" t="n">
        <v>30</v>
      </c>
      <c r="CH3" s="347" t="n">
        <v>10</v>
      </c>
      <c r="CI3" s="347" t="n">
        <v>10</v>
      </c>
      <c r="CJ3" s="347" t="n">
        <v>20</v>
      </c>
      <c r="CK3" s="352" t="n">
        <v>30</v>
      </c>
      <c r="CL3" s="347" t="n">
        <v>10</v>
      </c>
      <c r="CM3" s="347" t="n">
        <v>10</v>
      </c>
      <c r="CN3" s="347" t="n">
        <v>20</v>
      </c>
    </row>
    <row r="4" s="59" customFormat="true" ht="26.25" hidden="false" customHeight="true" outlineLevel="0" collapsed="false">
      <c r="A4" s="333"/>
      <c r="B4" s="334"/>
      <c r="C4" s="334"/>
      <c r="D4" s="334"/>
      <c r="E4" s="100" t="s">
        <v>511</v>
      </c>
      <c r="F4" s="101" t="s">
        <v>512</v>
      </c>
      <c r="G4" s="102" t="s">
        <v>513</v>
      </c>
      <c r="H4" s="103" t="s">
        <v>514</v>
      </c>
      <c r="I4" s="104" t="s">
        <v>515</v>
      </c>
      <c r="J4" s="105" t="s">
        <v>516</v>
      </c>
      <c r="K4" s="106" t="s">
        <v>517</v>
      </c>
      <c r="L4" s="107" t="s">
        <v>518</v>
      </c>
      <c r="M4" s="100" t="s">
        <v>519</v>
      </c>
      <c r="N4" s="101" t="s">
        <v>520</v>
      </c>
      <c r="O4" s="102" t="s">
        <v>521</v>
      </c>
      <c r="P4" s="103" t="s">
        <v>522</v>
      </c>
      <c r="Q4" s="104" t="s">
        <v>523</v>
      </c>
      <c r="R4" s="105" t="s">
        <v>524</v>
      </c>
      <c r="S4" s="106" t="s">
        <v>525</v>
      </c>
      <c r="T4" s="108" t="s">
        <v>526</v>
      </c>
      <c r="U4" s="107" t="s">
        <v>527</v>
      </c>
      <c r="V4" s="100" t="s">
        <v>528</v>
      </c>
      <c r="W4" s="101" t="s">
        <v>529</v>
      </c>
      <c r="X4" s="102" t="s">
        <v>530</v>
      </c>
      <c r="Y4" s="103" t="s">
        <v>531</v>
      </c>
      <c r="Z4" s="104" t="s">
        <v>532</v>
      </c>
      <c r="AA4" s="105" t="s">
        <v>533</v>
      </c>
      <c r="AB4" s="106" t="s">
        <v>534</v>
      </c>
      <c r="AC4" s="108" t="s">
        <v>535</v>
      </c>
      <c r="AD4" s="107" t="s">
        <v>536</v>
      </c>
      <c r="AE4" s="100" t="s">
        <v>537</v>
      </c>
      <c r="AF4" s="101" t="s">
        <v>538</v>
      </c>
      <c r="AG4" s="102" t="s">
        <v>539</v>
      </c>
      <c r="AH4" s="109" t="s">
        <v>540</v>
      </c>
      <c r="AI4" s="103" t="s">
        <v>541</v>
      </c>
      <c r="AJ4" s="104" t="s">
        <v>542</v>
      </c>
      <c r="AK4" s="105" t="s">
        <v>543</v>
      </c>
      <c r="AL4" s="106" t="s">
        <v>544</v>
      </c>
      <c r="AM4" s="108" t="s">
        <v>545</v>
      </c>
      <c r="AN4" s="107" t="s">
        <v>546</v>
      </c>
      <c r="AO4" s="100" t="s">
        <v>547</v>
      </c>
      <c r="AP4" s="101" t="s">
        <v>548</v>
      </c>
      <c r="AQ4" s="102" t="s">
        <v>549</v>
      </c>
      <c r="AR4" s="109" t="s">
        <v>550</v>
      </c>
      <c r="AS4" s="103" t="s">
        <v>551</v>
      </c>
      <c r="AT4" s="104" t="s">
        <v>552</v>
      </c>
      <c r="AU4" s="105" t="s">
        <v>553</v>
      </c>
      <c r="AV4" s="106" t="s">
        <v>554</v>
      </c>
      <c r="AW4" s="108" t="s">
        <v>555</v>
      </c>
      <c r="AX4" s="107" t="s">
        <v>556</v>
      </c>
      <c r="AY4" s="100" t="s">
        <v>557</v>
      </c>
      <c r="AZ4" s="101" t="s">
        <v>558</v>
      </c>
      <c r="BA4" s="102" t="s">
        <v>559</v>
      </c>
      <c r="BB4" s="109" t="s">
        <v>560</v>
      </c>
      <c r="BC4" s="103" t="s">
        <v>561</v>
      </c>
      <c r="BD4" s="104" t="s">
        <v>562</v>
      </c>
      <c r="BE4" s="105" t="s">
        <v>563</v>
      </c>
      <c r="BF4" s="106" t="s">
        <v>564</v>
      </c>
      <c r="BG4" s="108" t="s">
        <v>565</v>
      </c>
      <c r="BH4" s="107" t="s">
        <v>566</v>
      </c>
      <c r="BI4" s="100" t="s">
        <v>567</v>
      </c>
      <c r="BJ4" s="101" t="s">
        <v>568</v>
      </c>
      <c r="BK4" s="102" t="s">
        <v>569</v>
      </c>
      <c r="BL4" s="109" t="s">
        <v>570</v>
      </c>
      <c r="BM4" s="104" t="s">
        <v>571</v>
      </c>
      <c r="BN4" s="105" t="s">
        <v>572</v>
      </c>
      <c r="BO4" s="106" t="s">
        <v>573</v>
      </c>
      <c r="BP4" s="108" t="s">
        <v>574</v>
      </c>
      <c r="BQ4" s="107" t="s">
        <v>575</v>
      </c>
      <c r="BR4" s="110" t="s">
        <v>576</v>
      </c>
      <c r="BS4" s="110" t="s">
        <v>577</v>
      </c>
      <c r="BT4" s="111" t="s">
        <v>578</v>
      </c>
      <c r="BU4" s="111" t="s">
        <v>579</v>
      </c>
      <c r="BV4" s="111" t="s">
        <v>580</v>
      </c>
      <c r="BW4" s="112" t="s">
        <v>581</v>
      </c>
      <c r="BX4" s="112" t="s">
        <v>582</v>
      </c>
      <c r="BY4" s="112" t="s">
        <v>583</v>
      </c>
      <c r="BZ4" s="113" t="s">
        <v>584</v>
      </c>
      <c r="CA4" s="113" t="s">
        <v>585</v>
      </c>
      <c r="CB4" s="353"/>
      <c r="CC4" s="61" t="s">
        <v>855</v>
      </c>
      <c r="CD4" s="61" t="s">
        <v>856</v>
      </c>
      <c r="CE4" s="61" t="s">
        <v>857</v>
      </c>
      <c r="CF4" s="62" t="s">
        <v>858</v>
      </c>
      <c r="CG4" s="61" t="s">
        <v>855</v>
      </c>
      <c r="CH4" s="61" t="s">
        <v>856</v>
      </c>
      <c r="CI4" s="61" t="s">
        <v>857</v>
      </c>
      <c r="CJ4" s="62" t="s">
        <v>858</v>
      </c>
      <c r="CK4" s="61" t="s">
        <v>855</v>
      </c>
      <c r="CL4" s="61" t="s">
        <v>856</v>
      </c>
      <c r="CM4" s="61" t="s">
        <v>857</v>
      </c>
      <c r="CN4" s="62" t="s">
        <v>858</v>
      </c>
      <c r="CO4" s="354"/>
      <c r="CP4" s="354"/>
      <c r="CQ4" s="354"/>
      <c r="CR4" s="354"/>
      <c r="CS4" s="354"/>
      <c r="CT4" s="354"/>
      <c r="CU4" s="354"/>
      <c r="CV4" s="354"/>
      <c r="CW4" s="354"/>
      <c r="CX4" s="354"/>
      <c r="CY4" s="354"/>
      <c r="CZ4" s="354"/>
      <c r="DA4" s="354"/>
      <c r="DB4" s="354"/>
      <c r="DC4" s="354"/>
      <c r="DD4" s="354"/>
      <c r="DE4" s="354"/>
      <c r="DF4" s="354"/>
    </row>
    <row r="5" s="325" customFormat="true" ht="38.25" hidden="false" customHeight="true" outlineLevel="0" collapsed="false">
      <c r="A5" s="333"/>
      <c r="B5" s="334"/>
      <c r="C5" s="334"/>
      <c r="D5" s="334"/>
      <c r="E5" s="355" t="s">
        <v>859</v>
      </c>
      <c r="F5" s="355"/>
      <c r="G5" s="355"/>
      <c r="H5" s="355"/>
      <c r="I5" s="355"/>
      <c r="J5" s="355"/>
      <c r="K5" s="355"/>
      <c r="L5" s="355"/>
      <c r="M5" s="355"/>
      <c r="N5" s="355"/>
      <c r="O5" s="355"/>
      <c r="P5" s="355"/>
      <c r="Q5" s="355"/>
      <c r="R5" s="355"/>
      <c r="S5" s="355"/>
      <c r="T5" s="355"/>
      <c r="U5" s="355"/>
      <c r="V5" s="355"/>
      <c r="W5" s="355"/>
      <c r="X5" s="355"/>
      <c r="Y5" s="355"/>
      <c r="Z5" s="355"/>
      <c r="AA5" s="355"/>
      <c r="AB5" s="355"/>
      <c r="AC5" s="355"/>
      <c r="AD5" s="355"/>
      <c r="AE5" s="297"/>
      <c r="AF5" s="297"/>
      <c r="AG5" s="297"/>
      <c r="AH5" s="297"/>
      <c r="AI5" s="297"/>
      <c r="AJ5" s="297"/>
      <c r="AK5" s="297"/>
      <c r="AL5" s="297"/>
      <c r="AM5" s="297"/>
      <c r="AN5" s="297"/>
      <c r="AO5" s="297"/>
      <c r="AP5" s="297"/>
      <c r="AQ5" s="297"/>
      <c r="AR5" s="297"/>
      <c r="AS5" s="297"/>
      <c r="AT5" s="297"/>
      <c r="AU5" s="297"/>
      <c r="AV5" s="297"/>
      <c r="AW5" s="297"/>
      <c r="AX5" s="297"/>
      <c r="AY5" s="297"/>
      <c r="AZ5" s="297"/>
      <c r="BA5" s="297"/>
      <c r="BB5" s="297"/>
      <c r="BC5" s="297"/>
      <c r="BD5" s="297"/>
      <c r="BE5" s="297"/>
      <c r="BF5" s="297"/>
      <c r="BG5" s="297"/>
      <c r="BH5" s="297"/>
      <c r="BI5" s="297"/>
      <c r="BJ5" s="297"/>
      <c r="BK5" s="297"/>
      <c r="BL5" s="297"/>
      <c r="BM5" s="297"/>
      <c r="BN5" s="297"/>
      <c r="BO5" s="297"/>
      <c r="BP5" s="297"/>
      <c r="BQ5" s="297"/>
      <c r="BR5" s="297"/>
      <c r="BS5" s="297"/>
      <c r="BT5" s="297"/>
      <c r="BU5" s="297"/>
      <c r="BV5" s="297"/>
      <c r="BW5" s="297"/>
      <c r="BX5" s="297"/>
      <c r="BY5" s="297"/>
      <c r="BZ5" s="297"/>
      <c r="CA5" s="297"/>
      <c r="CB5" s="356"/>
      <c r="CC5" s="297"/>
      <c r="CD5" s="297"/>
      <c r="CE5" s="297"/>
      <c r="CF5" s="297"/>
      <c r="CG5" s="297"/>
      <c r="CH5" s="297"/>
      <c r="CI5" s="297"/>
      <c r="CJ5" s="297"/>
      <c r="CK5" s="297"/>
      <c r="CL5" s="297"/>
      <c r="CM5" s="297"/>
      <c r="CN5" s="297"/>
      <c r="CO5" s="357"/>
      <c r="CP5" s="357"/>
      <c r="CQ5" s="357"/>
      <c r="CR5" s="357"/>
      <c r="CS5" s="357"/>
      <c r="CT5" s="357"/>
      <c r="CU5" s="357"/>
      <c r="CV5" s="357"/>
      <c r="CW5" s="357"/>
      <c r="CX5" s="357"/>
      <c r="CY5" s="357"/>
      <c r="CZ5" s="357"/>
      <c r="DA5" s="357"/>
      <c r="DB5" s="357"/>
      <c r="DC5" s="357"/>
      <c r="DD5" s="357"/>
      <c r="DE5" s="357"/>
      <c r="DF5" s="357"/>
    </row>
    <row r="6" s="297" customFormat="true" ht="14.25" hidden="false" customHeight="true" outlineLevel="0" collapsed="false">
      <c r="A6" s="325"/>
      <c r="E6" s="325"/>
      <c r="F6" s="325"/>
      <c r="G6" s="325"/>
      <c r="H6" s="325"/>
      <c r="I6" s="325"/>
      <c r="J6" s="325"/>
      <c r="K6" s="325"/>
      <c r="L6" s="325"/>
      <c r="M6" s="325"/>
      <c r="N6" s="325"/>
      <c r="O6" s="325"/>
      <c r="P6" s="325"/>
      <c r="Q6" s="325"/>
      <c r="R6" s="325"/>
      <c r="S6" s="325"/>
      <c r="T6" s="325"/>
      <c r="U6" s="325"/>
      <c r="V6" s="325"/>
      <c r="W6" s="325"/>
      <c r="X6" s="325"/>
      <c r="Y6" s="325"/>
      <c r="Z6" s="325"/>
      <c r="AA6" s="325"/>
      <c r="AB6" s="325"/>
      <c r="AC6" s="325"/>
      <c r="AD6" s="325"/>
      <c r="AE6" s="325"/>
      <c r="AF6" s="325"/>
      <c r="AG6" s="325"/>
      <c r="AH6" s="325"/>
      <c r="AI6" s="325"/>
      <c r="AJ6" s="325"/>
      <c r="AK6" s="325"/>
      <c r="AL6" s="325"/>
      <c r="AM6" s="325"/>
      <c r="AN6" s="325"/>
      <c r="AO6" s="325"/>
      <c r="AP6" s="325"/>
      <c r="AQ6" s="325"/>
      <c r="AR6" s="325"/>
      <c r="AS6" s="325"/>
      <c r="AT6" s="325"/>
      <c r="AU6" s="325"/>
      <c r="AV6" s="325"/>
      <c r="AW6" s="325"/>
      <c r="AX6" s="325"/>
      <c r="AY6" s="325"/>
      <c r="AZ6" s="325"/>
      <c r="BA6" s="325"/>
      <c r="BB6" s="325"/>
      <c r="BC6" s="325"/>
      <c r="BD6" s="325"/>
      <c r="BE6" s="325"/>
      <c r="BF6" s="325"/>
      <c r="BG6" s="325"/>
      <c r="BH6" s="325"/>
      <c r="BI6" s="325"/>
      <c r="BJ6" s="325"/>
      <c r="BK6" s="325"/>
      <c r="BL6" s="325"/>
      <c r="BM6" s="325"/>
      <c r="BN6" s="325"/>
      <c r="BO6" s="325"/>
      <c r="BP6" s="325"/>
      <c r="BQ6" s="325"/>
      <c r="BR6" s="325"/>
      <c r="BS6" s="325"/>
      <c r="BT6" s="325"/>
      <c r="BU6" s="325"/>
      <c r="BV6" s="325"/>
      <c r="BW6" s="325"/>
      <c r="BX6" s="325"/>
      <c r="BY6" s="325"/>
      <c r="BZ6" s="325"/>
      <c r="CA6" s="325"/>
      <c r="CB6" s="358"/>
      <c r="CC6" s="325"/>
      <c r="CD6" s="325"/>
      <c r="CE6" s="325"/>
      <c r="CF6" s="325"/>
      <c r="CG6" s="325"/>
      <c r="CH6" s="325"/>
      <c r="CI6" s="325"/>
      <c r="CJ6" s="325"/>
      <c r="CK6" s="325"/>
      <c r="CL6" s="325"/>
      <c r="CM6" s="325"/>
      <c r="CN6" s="325"/>
      <c r="CO6" s="359"/>
      <c r="CP6" s="359"/>
      <c r="CQ6" s="359"/>
      <c r="CR6" s="359"/>
      <c r="CS6" s="359"/>
      <c r="CT6" s="359"/>
      <c r="CU6" s="359"/>
      <c r="CV6" s="359"/>
      <c r="CW6" s="359"/>
      <c r="CX6" s="359"/>
      <c r="CY6" s="359"/>
      <c r="CZ6" s="359"/>
      <c r="DA6" s="359"/>
      <c r="DB6" s="359"/>
      <c r="DC6" s="359"/>
      <c r="DD6" s="359"/>
      <c r="DE6" s="359"/>
      <c r="DF6" s="359"/>
    </row>
    <row r="7" s="314" customFormat="true" ht="42.75" hidden="false" customHeight="true" outlineLevel="0" collapsed="false">
      <c r="A7" s="310" t="s">
        <v>24</v>
      </c>
      <c r="B7" s="310" t="s">
        <v>774</v>
      </c>
      <c r="C7" s="310" t="s">
        <v>860</v>
      </c>
      <c r="D7" s="310" t="s">
        <v>861</v>
      </c>
      <c r="E7" s="311" t="n">
        <f aca="false">IFERROR(IF((COUNT(E8:E92)=0)," ",(AVERAGE(E8:E92)/E3)),"")</f>
        <v>0.666666666666667</v>
      </c>
      <c r="F7" s="311" t="n">
        <f aca="false">IFERROR(IF((COUNT(F8:F92)=0)," ",(AVERAGE(F8:F92)/F3)),"")</f>
        <v>0</v>
      </c>
      <c r="G7" s="311" t="n">
        <f aca="false">IFERROR(IF((COUNT(G8:G92)=0)," ",(AVERAGE(G8:G92)/G3)),"")</f>
        <v>1</v>
      </c>
      <c r="H7" s="311" t="n">
        <f aca="false">IFERROR(IF((COUNT(H8:H92)=0)," ",(AVERAGE(H8:H92)/H3)),"")</f>
        <v>1</v>
      </c>
      <c r="I7" s="311" t="n">
        <f aca="false">IFERROR(IF((COUNT(I8:I92)=0)," ",(AVERAGE(I8:I92)/I3)),"")</f>
        <v>0.692307692307692</v>
      </c>
      <c r="J7" s="311" t="n">
        <f aca="false">IFERROR(IF((COUNT(J8:J92)=0)," ",(AVERAGE(J8:J92)/J3)),"")</f>
        <v>0.653846153846154</v>
      </c>
      <c r="K7" s="311" t="str">
        <f aca="false">IFERROR(IF((COUNT(K8:K92)=0)," ",(AVERAGE(K8:K92)/K3)),"")</f>
        <v> </v>
      </c>
      <c r="L7" s="311" t="n">
        <f aca="false">IFERROR(IF((COUNT(L8:L92)=0)," ",(AVERAGE(L8:L92)/L3)),"")</f>
        <v>0.923076923076923</v>
      </c>
      <c r="M7" s="311" t="n">
        <f aca="false">IFERROR(IF((COUNT(M8:M92)=0)," ",(AVERAGE(M8:M92)/M3)),"")</f>
        <v>0.769230769230769</v>
      </c>
      <c r="N7" s="311" t="n">
        <f aca="false">IFERROR(IF((COUNT(N8:N92)=0)," ",(AVERAGE(N8:N92)/N3)),"")</f>
        <v>0.5</v>
      </c>
      <c r="O7" s="311" t="n">
        <f aca="false">IFERROR(IF((COUNT(O8:O92)=0)," ",(AVERAGE(O8:O92)/O3)),"")</f>
        <v>0.721153846153846</v>
      </c>
      <c r="P7" s="311" t="n">
        <f aca="false">IFERROR(IF((COUNT(P8:P92)=0)," ",(AVERAGE(P8:P92)/P3)),"")</f>
        <v>0.826923076923077</v>
      </c>
      <c r="Q7" s="311" t="n">
        <f aca="false">IFERROR(IF((COUNT(Q8:Q92)=0)," ",(AVERAGE(Q8:Q92)/Q3)),"")</f>
        <v>0.772727272727273</v>
      </c>
      <c r="R7" s="311" t="n">
        <f aca="false">IFERROR(IF((COUNT(R8:R92)=0)," ",(AVERAGE(R8:R92)/R3)),"")</f>
        <v>0.636363636363636</v>
      </c>
      <c r="S7" s="311" t="n">
        <f aca="false">IFERROR(IF((COUNT(S8:S92)=0)," ",(AVERAGE(S8:S92)/S3)),"")</f>
        <v>0.113636363636364</v>
      </c>
      <c r="T7" s="311" t="n">
        <f aca="false">IFERROR(IF((COUNT(T8:T92)=0)," ",(AVERAGE(T8:T92)/T3)),"")</f>
        <v>0.304545454545455</v>
      </c>
      <c r="U7" s="311" t="n">
        <f aca="false">IFERROR(IF((COUNT(U8:U92)=0)," ",(AVERAGE(U8:U92)/U3)),"")</f>
        <v>0.670454545454545</v>
      </c>
      <c r="V7" s="311" t="n">
        <f aca="false">IFERROR(IF((COUNT(V8:V92)=0)," ",(AVERAGE(V8:V92)/V3)),"")</f>
        <v>0.904761904761905</v>
      </c>
      <c r="W7" s="311" t="n">
        <f aca="false">IFERROR(IF((COUNT(W8:W92)=0)," ",(AVERAGE(W8:W92)/W3)),"")</f>
        <v>0.285714285714286</v>
      </c>
      <c r="X7" s="311" t="n">
        <f aca="false">IFERROR(IF((COUNT(X8:X92)=0)," ",(AVERAGE(X8:X92)/X3)),"")</f>
        <v>0.142857142857143</v>
      </c>
      <c r="Y7" s="311" t="n">
        <f aca="false">IFERROR(IF((COUNT(Y8:Y92)=0)," ",(AVERAGE(Y8:Y92)/Y3)),"")</f>
        <v>0.357142857142857</v>
      </c>
      <c r="Z7" s="311" t="n">
        <f aca="false">IFERROR(IF((COUNT(Z8:Z92)=0)," ",(AVERAGE(Z8:Z92)/Z3)),"")</f>
        <v>0.75</v>
      </c>
      <c r="AA7" s="311" t="n">
        <f aca="false">IFERROR(IF((COUNT(AA8:AA92)=0)," ",(AVERAGE(AA8:AA92)/AA3)),"")</f>
        <v>0.523809523809524</v>
      </c>
      <c r="AB7" s="311" t="n">
        <f aca="false">IFERROR(IF((COUNT(AB8:AB92)=0)," ",(AVERAGE(AB8:AB92)/AB3)),"")</f>
        <v>0.380952380952381</v>
      </c>
      <c r="AC7" s="311" t="n">
        <f aca="false">IFERROR(IF((COUNT(AC8:AC92)=0)," ",(AVERAGE(AC8:AC92)/AC3)),"")</f>
        <v>0.392857142857143</v>
      </c>
      <c r="AD7" s="311" t="n">
        <f aca="false">IFERROR(IF((COUNT(AD8:AD92)=0)," ",(AVERAGE(AD8:AD92)/AD3)),"")</f>
        <v>0.5</v>
      </c>
      <c r="AE7" s="311" t="n">
        <f aca="false">IFERROR(IF((COUNT(AE8:AE92)=0)," ",(AVERAGE(AE8:AE92)/AE3)),"")</f>
        <v>0.9</v>
      </c>
      <c r="AF7" s="311" t="n">
        <f aca="false">IFERROR(IF((COUNT(AF8:AF92)=0)," ",(AVERAGE(AF8:AF92)/AF3)),"")</f>
        <v>0.366666666666667</v>
      </c>
      <c r="AG7" s="311" t="n">
        <f aca="false">IFERROR(IF((COUNT(AG8:AG92)=0)," ",(AVERAGE(AG8:AG92)/AG3)),"")</f>
        <v>0.5</v>
      </c>
      <c r="AH7" s="311" t="n">
        <f aca="false">IFERROR(IF((COUNT(AH8:AH92)=0)," ",(AVERAGE(AH8:AH92)/AH3)),"")</f>
        <v>0.375</v>
      </c>
      <c r="AI7" s="311" t="n">
        <f aca="false">IFERROR(IF((COUNT(AI8:AI92)=0)," ",(AVERAGE(AI8:AI92)/AI3)),"")</f>
        <v>0.3</v>
      </c>
      <c r="AJ7" s="311" t="n">
        <f aca="false">IFERROR(IF((COUNT(AJ8:AJ92)=0)," ",(AVERAGE(AJ8:AJ92)/AJ3)),"")</f>
        <v>0.714285714285714</v>
      </c>
      <c r="AK7" s="311" t="n">
        <f aca="false">IFERROR(IF((COUNT(AK8:AK92)=0)," ",(AVERAGE(AK8:AK92)/AK3)),"")</f>
        <v>0.65</v>
      </c>
      <c r="AL7" s="311" t="n">
        <f aca="false">IFERROR(IF((COUNT(AL8:AL92)=0)," ",(AVERAGE(AL8:AL92)/AL3)),"")</f>
        <v>0.6</v>
      </c>
      <c r="AM7" s="311" t="n">
        <f aca="false">IFERROR(IF((COUNT(AM8:AM92)=0)," ",(AVERAGE(AM8:AM92)/AM3)),"")</f>
        <v>0.483333333333333</v>
      </c>
      <c r="AN7" s="311" t="n">
        <f aca="false">IFERROR(IF((COUNT(AN8:AN92)=0)," ",(AVERAGE(AN8:AN92)/AN3)),"")</f>
        <v>0.3125</v>
      </c>
      <c r="AO7" s="311" t="n">
        <f aca="false">IFERROR(IF((COUNT(AO8:AO92)=0)," ",(AVERAGE(AO8:AO92)/AO3)),"")</f>
        <v>0.642857142857143</v>
      </c>
      <c r="AP7" s="311" t="n">
        <f aca="false">IFERROR(IF((COUNT(AP8:AP92)=0)," ",(AVERAGE(AP8:AP92)/AP3)),"")</f>
        <v>0.4</v>
      </c>
      <c r="AQ7" s="311" t="n">
        <f aca="false">IFERROR(IF((COUNT(AQ8:AQ92)=0)," ",(AVERAGE(AQ8:AQ92)/AQ3)),"")</f>
        <v>0.6</v>
      </c>
      <c r="AR7" s="311" t="n">
        <f aca="false">IFERROR(IF((COUNT(AR8:AR92)=0)," ",(AVERAGE(AR8:AR92)/AR3)),"")</f>
        <v>0.5</v>
      </c>
      <c r="AS7" s="311" t="n">
        <f aca="false">IFERROR(IF((COUNT(AS8:AS92)=0)," ",(AVERAGE(AS8:AS92)/AS3)),"")</f>
        <v>0.5</v>
      </c>
      <c r="AT7" s="311" t="str">
        <f aca="false">IFERROR(IF((COUNT(AT8:AT92)=0)," ",(AVERAGE(AT8:AT92)/AT3)),"")</f>
        <v> </v>
      </c>
      <c r="AU7" s="311" t="str">
        <f aca="false">IFERROR(IF((COUNT(AU8:AU92)=0)," ",(AVERAGE(AU8:AU92)/AU3)),"")</f>
        <v> </v>
      </c>
      <c r="AV7" s="311" t="str">
        <f aca="false">IFERROR(IF((COUNT(AV8:AV92)=0)," ",(AVERAGE(AV8:AV92)/AV3)),"")</f>
        <v> </v>
      </c>
      <c r="AW7" s="311" t="str">
        <f aca="false">IFERROR(IF((COUNT(AW8:AW92)=0)," ",(AVERAGE(AW8:AW92)/AW3)),"")</f>
        <v> </v>
      </c>
      <c r="AX7" s="311" t="str">
        <f aca="false">IFERROR(IF((COUNT(AX8:AX92)=0)," ",(AVERAGE(AX8:AX92)/AX3)),"")</f>
        <v> </v>
      </c>
      <c r="AY7" s="311" t="str">
        <f aca="false">IFERROR(IF((COUNT(AY8:AY92)=0)," ",(AVERAGE(AY8:AY92)/AY3)),"")</f>
        <v> </v>
      </c>
      <c r="AZ7" s="311" t="str">
        <f aca="false">IFERROR(IF((COUNT(AZ8:AZ92)=0)," ",(AVERAGE(AZ8:AZ92)/AZ3)),"")</f>
        <v> </v>
      </c>
      <c r="BA7" s="311" t="str">
        <f aca="false">IFERROR(IF((COUNT(BA8:BA92)=0)," ",(AVERAGE(BA8:BA92)/BA3)),"")</f>
        <v> </v>
      </c>
      <c r="BB7" s="311" t="str">
        <f aca="false">IFERROR(IF((COUNT(BB8:BB92)=0)," ",(AVERAGE(BB8:BB92)/BB3)),"")</f>
        <v> </v>
      </c>
      <c r="BC7" s="311" t="str">
        <f aca="false">IFERROR(IF((COUNT(BC8:BC92)=0)," ",(AVERAGE(BC8:BC92)/BC3)),"")</f>
        <v> </v>
      </c>
      <c r="BD7" s="311" t="str">
        <f aca="false">IFERROR(IF((COUNT(BD8:BD92)=0)," ",(AVERAGE(BD8:BD92)/BD3)),"")</f>
        <v> </v>
      </c>
      <c r="BE7" s="311" t="str">
        <f aca="false">IFERROR(IF((COUNT(BE8:BE92)=0)," ",(AVERAGE(BE8:BE92)/BE3)),"")</f>
        <v> </v>
      </c>
      <c r="BF7" s="311" t="str">
        <f aca="false">IFERROR(IF((COUNT(BF8:BF92)=0)," ",(AVERAGE(BF8:BF92)/BF3)),"")</f>
        <v> </v>
      </c>
      <c r="BG7" s="311" t="str">
        <f aca="false">IFERROR(IF((COUNT(BG8:BG92)=0)," ",(AVERAGE(BG8:BG92)/BG3)),"")</f>
        <v> </v>
      </c>
      <c r="BH7" s="311" t="str">
        <f aca="false">IFERROR(IF((COUNT(BH8:BH92)=0)," ",(AVERAGE(BH8:BH92)/BH3)),"")</f>
        <v> </v>
      </c>
      <c r="BI7" s="311" t="str">
        <f aca="false">IFERROR(IF((COUNT(BI8:BI92)=0)," ",(AVERAGE(BI8:BI92)/BI3)),"")</f>
        <v> </v>
      </c>
      <c r="BJ7" s="311" t="str">
        <f aca="false">IFERROR(IF((COUNT(BJ8:BJ92)=0)," ",(AVERAGE(BJ8:BJ92)/BJ3)),"")</f>
        <v> </v>
      </c>
      <c r="BK7" s="311" t="str">
        <f aca="false">IFERROR(IF((COUNT(BK8:BK92)=0)," ",(AVERAGE(BK8:BK92)/BK3)),"")</f>
        <v> </v>
      </c>
      <c r="BL7" s="311" t="str">
        <f aca="false">IFERROR(IF((COUNT(BL8:BL92)=0)," ",(AVERAGE(BL8:BL92)/BL3)),"")</f>
        <v> </v>
      </c>
      <c r="BM7" s="311" t="str">
        <f aca="false">IFERROR(IF((COUNT(BM8:BM92)=0)," ",(AVERAGE(BM8:BM92)/BM3)),"")</f>
        <v> </v>
      </c>
      <c r="BN7" s="311" t="str">
        <f aca="false">IFERROR(IF((COUNT(BN8:BN92)=0)," ",(AVERAGE(BN8:BN92)/BN3)),"")</f>
        <v> </v>
      </c>
      <c r="BO7" s="311" t="str">
        <f aca="false">IFERROR(IF((COUNT(BO8:BO92)=0)," ",(AVERAGE(BO8:BO92)/BO3)),"")</f>
        <v> </v>
      </c>
      <c r="BP7" s="311" t="str">
        <f aca="false">IFERROR(IF((COUNT(BP8:BP92)=0)," ",(AVERAGE(BP8:BP92)/BP3)),"")</f>
        <v> </v>
      </c>
      <c r="BQ7" s="311" t="str">
        <f aca="false">IFERROR(IF((COUNT(BQ8:BQ92)=0)," ",(AVERAGE(BQ8:BQ92)/BQ3)),"")</f>
        <v> </v>
      </c>
      <c r="BR7" s="311" t="str">
        <f aca="false">IFERROR(IF((COUNT(BR8:BR92)=0)," ",(AVERAGE(BR8:BR92)/BR3)),"")</f>
        <v> </v>
      </c>
      <c r="BS7" s="311" t="str">
        <f aca="false">IFERROR(IF((COUNT(BS8:BS92)=0)," ",(AVERAGE(BS8:BS92)/BS3)),"")</f>
        <v> </v>
      </c>
      <c r="BT7" s="311" t="str">
        <f aca="false">IFERROR(IF((COUNT(BT8:BT92)=0)," ",(AVERAGE(BT8:BT92)/BT3)),"")</f>
        <v> </v>
      </c>
      <c r="BU7" s="311" t="str">
        <f aca="false">IFERROR(IF((COUNT(BU8:BU92)=0)," ",(AVERAGE(BU8:BU92)/BU3)),"")</f>
        <v> </v>
      </c>
      <c r="BV7" s="311" t="str">
        <f aca="false">IFERROR(IF((COUNT(BV8:BV92)=0)," ",(AVERAGE(BV8:BV92)/BV3)),"")</f>
        <v> </v>
      </c>
      <c r="BW7" s="311" t="str">
        <f aca="false">IFERROR(IF((COUNT(BW8:BW92)=0)," ",(AVERAGE(BW8:BW92)/BW3)),"")</f>
        <v> </v>
      </c>
      <c r="BX7" s="311" t="str">
        <f aca="false">IFERROR(IF((COUNT(BX8:BX92)=0)," ",(AVERAGE(BX8:BX92)/BX3)),"")</f>
        <v> </v>
      </c>
      <c r="BY7" s="311" t="str">
        <f aca="false">IFERROR(IF((COUNT(BY8:BY92)=0)," ",(AVERAGE(BY8:BY92)/BY3)),"")</f>
        <v> </v>
      </c>
      <c r="BZ7" s="311" t="str">
        <f aca="false">IFERROR(IF((COUNT(BZ8:BZ92)=0)," ",(AVERAGE(BZ8:BZ92)/BZ3)),"")</f>
        <v> </v>
      </c>
      <c r="CA7" s="311" t="str">
        <f aca="false">IFERROR(IF((COUNT(CA8:CA92)=0)," ",(AVERAGE(CA8:CA92)/CA3)),"")</f>
        <v> </v>
      </c>
      <c r="CB7" s="311"/>
      <c r="CC7" s="311" t="str">
        <f aca="false">IFERROR(IF((COUNT(CC8:CC92)=0)," ",(AVERAGE(CC8:CC92))),"")</f>
        <v> </v>
      </c>
      <c r="CD7" s="311" t="str">
        <f aca="false">IFERROR(IF((COUNT(CD8:CD92)=0)," ",(AVERAGE(CD8:CD92))),"")</f>
        <v> </v>
      </c>
      <c r="CE7" s="311" t="str">
        <f aca="false">IFERROR(IF((COUNT(CE8:CE92)=0)," ",(AVERAGE(CE8:CE92))),"")</f>
        <v> </v>
      </c>
      <c r="CF7" s="311" t="str">
        <f aca="false">IFERROR(IF((COUNT(CF8:CF92)=0)," ",(AVERAGE(CF8:CF92))),"")</f>
        <v> </v>
      </c>
      <c r="CG7" s="311" t="str">
        <f aca="false">IFERROR(IF((COUNT(CG8:CG92)=0)," ",(AVERAGE(CG8:CG92))),"")</f>
        <v> </v>
      </c>
      <c r="CH7" s="311" t="str">
        <f aca="false">IFERROR(IF((COUNT(CH8:CH92)=0)," ",(AVERAGE(CH8:CH92))),"")</f>
        <v> </v>
      </c>
      <c r="CI7" s="311" t="str">
        <f aca="false">IFERROR(IF((COUNT(CI8:CI92)=0)," ",(AVERAGE(CI8:CI92))),"")</f>
        <v> </v>
      </c>
      <c r="CJ7" s="311" t="str">
        <f aca="false">IFERROR(IF((COUNT(CJ8:CJ92)=0)," ",(AVERAGE(CJ8:CJ92))),"")</f>
        <v> </v>
      </c>
      <c r="CK7" s="311" t="str">
        <f aca="false">IFERROR(IF((COUNT(CK8:CK92)=0)," ",(AVERAGE(CK8:CK92))),"")</f>
        <v> </v>
      </c>
      <c r="CL7" s="311" t="str">
        <f aca="false">IFERROR(IF((COUNT(CL8:CL92)=0)," ",(AVERAGE(CL8:CL92))),"")</f>
        <v> </v>
      </c>
      <c r="CM7" s="311" t="str">
        <f aca="false">IFERROR(IF((COUNT(CM8:CM92)=0)," ",(AVERAGE(CM8:CM92))),"")</f>
        <v> </v>
      </c>
      <c r="CN7" s="311" t="str">
        <f aca="false">IFERROR(IF((COUNT(CN8:CN92)=0)," ",(AVERAGE(CN8:CN92))),"")</f>
        <v> </v>
      </c>
    </row>
    <row r="8" customFormat="false" ht="15.75" hidden="false" customHeight="true" outlineLevel="0" collapsed="false">
      <c r="A8" s="315" t="n">
        <v>1</v>
      </c>
      <c r="B8" s="315" t="str">
        <f aca="false">'English Scores- Leveled papers'!B7</f>
        <v>A.Chandana</v>
      </c>
      <c r="C8" s="360" t="str">
        <f aca="false">'RC Mastery Check+Question type'!H5</f>
        <v/>
      </c>
      <c r="D8" s="361" t="str">
        <f aca="false">'Cover Sheet'!L5</f>
        <v/>
      </c>
      <c r="E8" s="362" t="str">
        <f aca="false">IF($B8="","",IF(COUNTIFS('English Scores- Leveled papers'!$H$3:$KM$3,E$4,'English Scores- Leveled papers'!$H7:$KM7,"&gt;-1")=0,"",SUMIF('English Scores- Leveled papers'!$H$3:$KM$3,E$4,'English Scores- Leveled papers'!$H7:$KM7)))</f>
        <v/>
      </c>
      <c r="F8" s="362" t="str">
        <f aca="false">IF($B8="","",IF(COUNTIFS('English Scores- Leveled papers'!$H$3:$KM$3,F$4,'English Scores- Leveled papers'!$H7:$KM7,"&gt;-1")=0,"",SUMIF('English Scores- Leveled papers'!$H$3:$KM$3,F$4,'English Scores- Leveled papers'!$H7:$KM7)))</f>
        <v/>
      </c>
      <c r="G8" s="362" t="str">
        <f aca="false">IF($B8="","",IF(COUNTIFS('English Scores- Leveled papers'!$H$3:$KM$3,G$4,'English Scores- Leveled papers'!$H7:$KM7,"&gt;-1")=0,"",SUMIF('English Scores- Leveled papers'!$H$3:$KM$3,G$4,'English Scores- Leveled papers'!$H7:$KM7)))</f>
        <v/>
      </c>
      <c r="H8" s="362" t="str">
        <f aca="false">IF($B8="","",IF(COUNTIFS('English Scores- Leveled papers'!$H$3:$KM$3,H$4,'English Scores- Leveled papers'!$H7:$KM7,"&gt;-1")=0,"",SUMIF('English Scores- Leveled papers'!$H$3:$KM$3,H$4,'English Scores- Leveled papers'!$H7:$KM7)))</f>
        <v/>
      </c>
      <c r="I8" s="362" t="str">
        <f aca="false">IF($B8="","",IF(COUNTIFS('English Scores- Leveled papers'!$H$3:$KM$3,I$4,'English Scores- Leveled papers'!$H7:$KM7,"&gt;-1")=0,"",SUMIF('English Scores- Leveled papers'!$H$3:$KM$3,I$4,'English Scores- Leveled papers'!$H7:$KM7)))</f>
        <v/>
      </c>
      <c r="J8" s="362" t="str">
        <f aca="false">IF($B8="","",IF(COUNTIFS('English Scores- Leveled papers'!$H$3:$KM$3,J$4,'English Scores- Leveled papers'!$H7:$KM7,"&gt;-1")=0,"",SUMIF('English Scores- Leveled papers'!$H$3:$KM$3,J$4,'English Scores- Leveled papers'!$H7:$KM7)))</f>
        <v/>
      </c>
      <c r="K8" s="362" t="str">
        <f aca="false">IF($B8="","",IF(COUNTIFS('English Scores- Leveled papers'!$H$3:$KM$3,K$4,'English Scores- Leveled papers'!$H7:$KM7,"&gt;-1")=0,"",SUMIF('English Scores- Leveled papers'!$H$3:$KM$3,K$4,'English Scores- Leveled papers'!$H7:$KM7)))</f>
        <v/>
      </c>
      <c r="L8" s="362" t="str">
        <f aca="false">IF($B8="","",IF(COUNTIFS('English Scores- Leveled papers'!$H$3:$KM$3,L$4,'English Scores- Leveled papers'!$H7:$KM7,"&gt;-1")=0,"",SUMIF('English Scores- Leveled papers'!$H$3:$KM$3,L$4,'English Scores- Leveled papers'!$H7:$KM7)))</f>
        <v/>
      </c>
      <c r="M8" s="362" t="str">
        <f aca="false">IF($B8="","",IF(COUNTIFS('English Scores- Leveled papers'!$H$3:$KM$3,M$4,'English Scores- Leveled papers'!$H7:$KM7,"&gt;-1")=0,"",SUMIF('English Scores- Leveled papers'!$H$3:$KM$3,M$4,'English Scores- Leveled papers'!$H7:$KM7)))</f>
        <v/>
      </c>
      <c r="N8" s="362" t="str">
        <f aca="false">IF($B8="","",IF(COUNTIFS('English Scores- Leveled papers'!$H$3:$KM$3,N$4,'English Scores- Leveled papers'!$H7:$KM7,"&gt;-1")=0,"",SUMIF('English Scores- Leveled papers'!$H$3:$KM$3,N$4,'English Scores- Leveled papers'!$H7:$KM7)))</f>
        <v/>
      </c>
      <c r="O8" s="362" t="str">
        <f aca="false">IF($B8="","",IF(COUNTIFS('English Scores- Leveled papers'!$H$3:$KM$3,O$4,'English Scores- Leveled papers'!$H7:$KM7,"&gt;-1")=0,"",SUMIF('English Scores- Leveled papers'!$H$3:$KM$3,O$4,'English Scores- Leveled papers'!$H7:$KM7)))</f>
        <v/>
      </c>
      <c r="P8" s="362" t="str">
        <f aca="false">IF($B8="","",IF(COUNTIFS('English Scores- Leveled papers'!$H$3:$KM$3,P$4,'English Scores- Leveled papers'!$H7:$KM7,"&gt;-1")=0,"",SUMIF('English Scores- Leveled papers'!$H$3:$KM$3,P$4,'English Scores- Leveled papers'!$H7:$KM7)))</f>
        <v/>
      </c>
      <c r="Q8" s="362" t="str">
        <f aca="false">IF($B8="","",IF(COUNTIFS('English Scores- Leveled papers'!$H$3:$KM$3,Q$4,'English Scores- Leveled papers'!$H7:$KM7,"&gt;-1")=0,"",SUMIF('English Scores- Leveled papers'!$H$3:$KM$3,Q$4,'English Scores- Leveled papers'!$H7:$KM7)))</f>
        <v/>
      </c>
      <c r="R8" s="362" t="str">
        <f aca="false">IF($B8="","",IF(COUNTIFS('English Scores- Leveled papers'!$H$3:$KM$3,R$4,'English Scores- Leveled papers'!$H7:$KM7,"&gt;-1")=0,"",SUMIF('English Scores- Leveled papers'!$H$3:$KM$3,R$4,'English Scores- Leveled papers'!$H7:$KM7)))</f>
        <v/>
      </c>
      <c r="S8" s="362" t="str">
        <f aca="false">IF($B8="","",IF(COUNTIFS('English Scores- Leveled papers'!$H$3:$KM$3,S$4,'English Scores- Leveled papers'!$H7:$KM7,"&gt;-1")=0,"",SUMIF('English Scores- Leveled papers'!$H$3:$KM$3,S$4,'English Scores- Leveled papers'!$H7:$KM7)))</f>
        <v/>
      </c>
      <c r="T8" s="362" t="str">
        <f aca="false">IF($B8="","",IF(COUNTIFS('English Scores- Leveled papers'!$H$3:$KM$3,T$4,'English Scores- Leveled papers'!$H7:$KM7,"&gt;-1")=0,"",SUMIF('English Scores- Leveled papers'!$H$3:$KM$3,T$4,'English Scores- Leveled papers'!$H7:$KM7)))</f>
        <v/>
      </c>
      <c r="U8" s="362" t="str">
        <f aca="false">IF($B8="","",IF(COUNTIFS('English Scores- Leveled papers'!$H$3:$KM$3,U$4,'English Scores- Leveled papers'!$H7:$KM7,"&gt;-1")=0,"",SUMIF('English Scores- Leveled papers'!$H$3:$KM$3,U$4,'English Scores- Leveled papers'!$H7:$KM7)))</f>
        <v/>
      </c>
      <c r="V8" s="362" t="str">
        <f aca="false">IF($B8="","",IF(COUNTIFS('English Scores- Leveled papers'!$H$3:$KM$3,V$4,'English Scores- Leveled papers'!$H7:$KM7,"&gt;-1")=0,"",SUMIF('English Scores- Leveled papers'!$H$3:$KM$3,V$4,'English Scores- Leveled papers'!$H7:$KM7)))</f>
        <v/>
      </c>
      <c r="W8" s="362" t="str">
        <f aca="false">IF($B8="","",IF(COUNTIFS('English Scores- Leveled papers'!$H$3:$KM$3,W$4,'English Scores- Leveled papers'!$H7:$KM7,"&gt;-1")=0,"",SUMIF('English Scores- Leveled papers'!$H$3:$KM$3,W$4,'English Scores- Leveled papers'!$H7:$KM7)))</f>
        <v/>
      </c>
      <c r="X8" s="362" t="str">
        <f aca="false">IF($B8="","",IF(COUNTIFS('English Scores- Leveled papers'!$H$3:$KM$3,X$4,'English Scores- Leveled papers'!$H7:$KM7,"&gt;-1")=0,"",SUMIF('English Scores- Leveled papers'!$H$3:$KM$3,X$4,'English Scores- Leveled papers'!$H7:$KM7)))</f>
        <v/>
      </c>
      <c r="Y8" s="362" t="str">
        <f aca="false">IF($B8="","",IF(COUNTIFS('English Scores- Leveled papers'!$H$3:$KM$3,Y$4,'English Scores- Leveled papers'!$H7:$KM7,"&gt;-1")=0,"",SUMIF('English Scores- Leveled papers'!$H$3:$KM$3,Y$4,'English Scores- Leveled papers'!$H7:$KM7)))</f>
        <v/>
      </c>
      <c r="Z8" s="362" t="str">
        <f aca="false">IF($B8="","",IF(COUNTIFS('English Scores- Leveled papers'!$H$3:$KM$3,Z$4,'English Scores- Leveled papers'!$H7:$KM7,"&gt;-1")=0,"",SUMIF('English Scores- Leveled papers'!$H$3:$KM$3,Z$4,'English Scores- Leveled papers'!$H7:$KM7)))</f>
        <v/>
      </c>
      <c r="AA8" s="362" t="str">
        <f aca="false">IF($B8="","",IF(COUNTIFS('English Scores- Leveled papers'!$H$3:$KM$3,AA$4,'English Scores- Leveled papers'!$H7:$KM7,"&gt;-1")=0,"",SUMIF('English Scores- Leveled papers'!$H$3:$KM$3,AA$4,'English Scores- Leveled papers'!$H7:$KM7)))</f>
        <v/>
      </c>
      <c r="AB8" s="362" t="str">
        <f aca="false">IF($B8="","",IF(COUNTIFS('English Scores- Leveled papers'!$H$3:$KM$3,AB$4,'English Scores- Leveled papers'!$H7:$KM7,"&gt;-1")=0,"",SUMIF('English Scores- Leveled papers'!$H$3:$KM$3,AB$4,'English Scores- Leveled papers'!$H7:$KM7)))</f>
        <v/>
      </c>
      <c r="AC8" s="362" t="str">
        <f aca="false">IF($B8="","",IF(COUNTIFS('English Scores- Leveled papers'!$H$3:$KM$3,AC$4,'English Scores- Leveled papers'!$H7:$KM7,"&gt;-1")=0,"",SUMIF('English Scores- Leveled papers'!$H$3:$KM$3,AC$4,'English Scores- Leveled papers'!$H7:$KM7)))</f>
        <v/>
      </c>
      <c r="AD8" s="362" t="str">
        <f aca="false">IF($B8="","",IF(COUNTIFS('English Scores- Leveled papers'!$H$3:$KM$3,AD$4,'English Scores- Leveled papers'!$H7:$KM7,"&gt;-1")=0,"",SUMIF('English Scores- Leveled papers'!$H$3:$KM$3,AD$4,'English Scores- Leveled papers'!$H7:$KM7)))</f>
        <v/>
      </c>
      <c r="AE8" s="362" t="str">
        <f aca="false">IF($B8="","",IF(COUNTIFS('English Scores- Leveled papers'!$H$3:$KM$3,AE$4,'English Scores- Leveled papers'!$H7:$KM7,"&gt;-1")=0,"",SUMIF('English Scores- Leveled papers'!$H$3:$KM$3,AE$4,'English Scores- Leveled papers'!$H7:$KM7)))</f>
        <v/>
      </c>
      <c r="AF8" s="362" t="str">
        <f aca="false">IF($B8="","",IF(COUNTIFS('English Scores- Leveled papers'!$H$3:$KM$3,AF$4,'English Scores- Leveled papers'!$H7:$KM7,"&gt;-1")=0,"",SUMIF('English Scores- Leveled papers'!$H$3:$KM$3,AF$4,'English Scores- Leveled papers'!$H7:$KM7)))</f>
        <v/>
      </c>
      <c r="AG8" s="362" t="str">
        <f aca="false">IF($B8="","",IF(COUNTIFS('English Scores- Leveled papers'!$H$3:$KM$3,AG$4,'English Scores- Leveled papers'!$H7:$KM7,"&gt;-1")=0,"",SUMIF('English Scores- Leveled papers'!$H$3:$KM$3,AG$4,'English Scores- Leveled papers'!$H7:$KM7)))</f>
        <v/>
      </c>
      <c r="AH8" s="362" t="str">
        <f aca="false">IF($B8="","",IF(COUNTIFS('English Scores- Leveled papers'!$H$3:$KM$3,AH$4,'English Scores- Leveled papers'!$H7:$KM7,"&gt;-1")=0,"",SUMIF('English Scores- Leveled papers'!$H$3:$KM$3,AH$4,'English Scores- Leveled papers'!$H7:$KM7)))</f>
        <v/>
      </c>
      <c r="AI8" s="362" t="str">
        <f aca="false">IF($B8="","",IF(COUNTIFS('English Scores- Leveled papers'!$H$3:$KM$3,AI$4,'English Scores- Leveled papers'!$H7:$KM7,"&gt;-1")=0,"",SUMIF('English Scores- Leveled papers'!$H$3:$KM$3,AI$4,'English Scores- Leveled papers'!$H7:$KM7)))</f>
        <v/>
      </c>
      <c r="AJ8" s="362" t="str">
        <f aca="false">IF($B8="","",IF(COUNTIFS('English Scores- Leveled papers'!$H$3:$KM$3,AJ$4,'English Scores- Leveled papers'!$H7:$KM7,"&gt;-1")=0,"",SUMIF('English Scores- Leveled papers'!$H$3:$KM$3,AJ$4,'English Scores- Leveled papers'!$H7:$KM7)))</f>
        <v/>
      </c>
      <c r="AK8" s="362" t="str">
        <f aca="false">IF($B8="","",IF(COUNTIFS('English Scores- Leveled papers'!$H$3:$KM$3,AK$4,'English Scores- Leveled papers'!$H7:$KM7,"&gt;-1")=0,"",SUMIF('English Scores- Leveled papers'!$H$3:$KM$3,AK$4,'English Scores- Leveled papers'!$H7:$KM7)))</f>
        <v/>
      </c>
      <c r="AL8" s="362" t="str">
        <f aca="false">IF($B8="","",IF(COUNTIFS('English Scores- Leveled papers'!$H$3:$KM$3,AL$4,'English Scores- Leveled papers'!$H7:$KM7,"&gt;-1")=0,"",SUMIF('English Scores- Leveled papers'!$H$3:$KM$3,AL$4,'English Scores- Leveled papers'!$H7:$KM7)))</f>
        <v/>
      </c>
      <c r="AM8" s="362" t="str">
        <f aca="false">IF($B8="","",IF(COUNTIFS('English Scores- Leveled papers'!$H$3:$KM$3,AM$4,'English Scores- Leveled papers'!$H7:$KM7,"&gt;-1")=0,"",SUMIF('English Scores- Leveled papers'!$H$3:$KM$3,AM$4,'English Scores- Leveled papers'!$H7:$KM7)))</f>
        <v/>
      </c>
      <c r="AN8" s="362" t="str">
        <f aca="false">IF($B8="","",IF(COUNTIFS('English Scores- Leveled papers'!$H$3:$KM$3,AN$4,'English Scores- Leveled papers'!$H7:$KM7,"&gt;-1")=0,"",SUMIF('English Scores- Leveled papers'!$H$3:$KM$3,AN$4,'English Scores- Leveled papers'!$H7:$KM7)))</f>
        <v/>
      </c>
      <c r="AO8" s="362" t="str">
        <f aca="false">IF($B8="","",IF(COUNTIFS('English Scores- Leveled papers'!$H$3:$KM$3,AO$4,'English Scores- Leveled papers'!$H7:$KM7,"&gt;-1")=0,"",SUMIF('English Scores- Leveled papers'!$H$3:$KM$3,AO$4,'English Scores- Leveled papers'!$H7:$KM7)))</f>
        <v/>
      </c>
      <c r="AP8" s="362" t="str">
        <f aca="false">IF($B8="","",IF(COUNTIFS('English Scores- Leveled papers'!$H$3:$KM$3,AP$4,'English Scores- Leveled papers'!$H7:$KM7,"&gt;-1")=0,"",SUMIF('English Scores- Leveled papers'!$H$3:$KM$3,AP$4,'English Scores- Leveled papers'!$H7:$KM7)))</f>
        <v/>
      </c>
      <c r="AQ8" s="362" t="str">
        <f aca="false">IF($B8="","",IF(COUNTIFS('English Scores- Leveled papers'!$H$3:$KM$3,AQ$4,'English Scores- Leveled papers'!$H7:$KM7,"&gt;-1")=0,"",SUMIF('English Scores- Leveled papers'!$H$3:$KM$3,AQ$4,'English Scores- Leveled papers'!$H7:$KM7)))</f>
        <v/>
      </c>
      <c r="AR8" s="362" t="str">
        <f aca="false">IF($B8="","",IF(COUNTIFS('English Scores- Leveled papers'!$H$3:$KM$3,AR$4,'English Scores- Leveled papers'!$H7:$KM7,"&gt;-1")=0,"",SUMIF('English Scores- Leveled papers'!$H$3:$KM$3,AR$4,'English Scores- Leveled papers'!$H7:$KM7)))</f>
        <v/>
      </c>
      <c r="AS8" s="362" t="str">
        <f aca="false">IF($B8="","",IF(COUNTIFS('English Scores- Leveled papers'!$H$3:$KM$3,AS$4,'English Scores- Leveled papers'!$H7:$KM7,"&gt;-1")=0,"",SUMIF('English Scores- Leveled papers'!$H$3:$KM$3,AS$4,'English Scores- Leveled papers'!$H7:$KM7)))</f>
        <v/>
      </c>
      <c r="AT8" s="362" t="str">
        <f aca="false">IF($B8="","",IF(COUNTIFS('English Scores- Leveled papers'!$H$3:$KM$3,AT$4,'English Scores- Leveled papers'!$H7:$KM7,"&gt;-1")=0,"",SUMIF('English Scores- Leveled papers'!$H$3:$KM$3,AT$4,'English Scores- Leveled papers'!$H7:$KM7)))</f>
        <v/>
      </c>
      <c r="AU8" s="362" t="str">
        <f aca="false">IF($B8="","",IF(COUNTIFS('English Scores- Leveled papers'!$H$3:$KM$3,AU$4,'English Scores- Leveled papers'!$H7:$KM7,"&gt;-1")=0,"",SUMIF('English Scores- Leveled papers'!$H$3:$KM$3,AU$4,'English Scores- Leveled papers'!$H7:$KM7)))</f>
        <v/>
      </c>
      <c r="AV8" s="362" t="str">
        <f aca="false">IF($B8="","",IF(COUNTIFS('English Scores- Leveled papers'!$H$3:$KM$3,AV$4,'English Scores- Leveled papers'!$H7:$KM7,"&gt;-1")=0,"",SUMIF('English Scores- Leveled papers'!$H$3:$KM$3,AV$4,'English Scores- Leveled papers'!$H7:$KM7)))</f>
        <v/>
      </c>
      <c r="AW8" s="362" t="str">
        <f aca="false">IF($B8="","",IF(COUNTIFS('English Scores- Leveled papers'!$H$3:$KM$3,AW$4,'English Scores- Leveled papers'!$H7:$KM7,"&gt;-1")=0,"",SUMIF('English Scores- Leveled papers'!$H$3:$KM$3,AW$4,'English Scores- Leveled papers'!$H7:$KM7)))</f>
        <v/>
      </c>
      <c r="AX8" s="362" t="str">
        <f aca="false">IF($B8="","",IF(COUNTIFS('English Scores- Leveled papers'!$H$3:$KM$3,AX$4,'English Scores- Leveled papers'!$H7:$KM7,"&gt;-1")=0,"",SUMIF('English Scores- Leveled papers'!$H$3:$KM$3,AX$4,'English Scores- Leveled papers'!$H7:$KM7)))</f>
        <v/>
      </c>
      <c r="AY8" s="362" t="str">
        <f aca="false">IF($B8="","",IF(COUNTIFS('English Scores- Leveled papers'!$H$3:$KM$3,AY$4,'English Scores- Leveled papers'!$H7:$KM7,"&gt;-1")=0,"",SUMIF('English Scores- Leveled papers'!$H$3:$KM$3,AY$4,'English Scores- Leveled papers'!$H7:$KM7)))</f>
        <v/>
      </c>
      <c r="AZ8" s="362" t="str">
        <f aca="false">IF($B8="","",IF(COUNTIFS('English Scores- Leveled papers'!$H$3:$KM$3,AZ$4,'English Scores- Leveled papers'!$H7:$KM7,"&gt;-1")=0,"",SUMIF('English Scores- Leveled papers'!$H$3:$KM$3,AZ$4,'English Scores- Leveled papers'!$H7:$KM7)))</f>
        <v/>
      </c>
      <c r="BA8" s="362" t="str">
        <f aca="false">IF($B8="","",IF(COUNTIFS('English Scores- Leveled papers'!$H$3:$KM$3,BA$4,'English Scores- Leveled papers'!$H7:$KM7,"&gt;-1")=0,"",SUMIF('English Scores- Leveled papers'!$H$3:$KM$3,BA$4,'English Scores- Leveled papers'!$H7:$KM7)))</f>
        <v/>
      </c>
      <c r="BB8" s="362" t="str">
        <f aca="false">IF($B8="","",IF(COUNTIFS('English Scores- Leveled papers'!$H$3:$KM$3,BB$4,'English Scores- Leveled papers'!$H7:$KM7,"&gt;-1")=0,"",SUMIF('English Scores- Leveled papers'!$H$3:$KM$3,BB$4,'English Scores- Leveled papers'!$H7:$KM7)))</f>
        <v/>
      </c>
      <c r="BC8" s="362" t="str">
        <f aca="false">IF($B8="","",IF(COUNTIFS('English Scores- Leveled papers'!$H$3:$KM$3,BC$4,'English Scores- Leveled papers'!$H7:$KM7,"&gt;-1")=0,"",SUMIF('English Scores- Leveled papers'!$H$3:$KM$3,BC$4,'English Scores- Leveled papers'!$H7:$KM7)))</f>
        <v/>
      </c>
      <c r="BD8" s="362" t="str">
        <f aca="false">IF($B8="","",IF(COUNTIFS('English Scores- Leveled papers'!$H$3:$KM$3,BD$4,'English Scores- Leveled papers'!$H7:$KM7,"&gt;-1")=0,"",SUMIF('English Scores- Leveled papers'!$H$3:$KM$3,BD$4,'English Scores- Leveled papers'!$H7:$KM7)))</f>
        <v/>
      </c>
      <c r="BE8" s="362" t="str">
        <f aca="false">IF($B8="","",IF(COUNTIFS('English Scores- Leveled papers'!$H$3:$KM$3,BE$4,'English Scores- Leveled papers'!$H7:$KM7,"&gt;-1")=0,"",SUMIF('English Scores- Leveled papers'!$H$3:$KM$3,BE$4,'English Scores- Leveled papers'!$H7:$KM7)))</f>
        <v/>
      </c>
      <c r="BF8" s="362" t="str">
        <f aca="false">IF($B8="","",IF(COUNTIFS('English Scores- Leveled papers'!$H$3:$KM$3,BF$4,'English Scores- Leveled papers'!$H7:$KM7,"&gt;-1")=0,"",SUMIF('English Scores- Leveled papers'!$H$3:$KM$3,BF$4,'English Scores- Leveled papers'!$H7:$KM7)))</f>
        <v/>
      </c>
      <c r="BG8" s="362" t="str">
        <f aca="false">IF($B8="","",IF(COUNTIFS('English Scores- Leveled papers'!$H$3:$KM$3,BG$4,'English Scores- Leveled papers'!$H7:$KM7,"&gt;-1")=0,"",SUMIF('English Scores- Leveled papers'!$H$3:$KM$3,BG$4,'English Scores- Leveled papers'!$H7:$KM7)))</f>
        <v/>
      </c>
      <c r="BH8" s="362" t="str">
        <f aca="false">IF($B8="","",IF(COUNTIFS('English Scores- Leveled papers'!$H$3:$KM$3,BH$4,'English Scores- Leveled papers'!$H7:$KM7,"&gt;-1")=0,"",SUMIF('English Scores- Leveled papers'!$H$3:$KM$3,BH$4,'English Scores- Leveled papers'!$H7:$KM7)))</f>
        <v/>
      </c>
      <c r="BI8" s="362" t="str">
        <f aca="false">IF($B8="","",IF(COUNTIFS('English Scores- Leveled papers'!$H$3:$KM$3,BI$4,'English Scores- Leveled papers'!$H7:$KM7,"&gt;-1")=0,"",SUMIF('English Scores- Leveled papers'!$H$3:$KM$3,BI$4,'English Scores- Leveled papers'!$H7:$KM7)))</f>
        <v/>
      </c>
      <c r="BJ8" s="362" t="str">
        <f aca="false">IF($B8="","",IF(COUNTIFS('English Scores- Leveled papers'!$H$3:$KM$3,BJ$4,'English Scores- Leveled papers'!$H7:$KM7,"&gt;-1")=0,"",SUMIF('English Scores- Leveled papers'!$H$3:$KM$3,BJ$4,'English Scores- Leveled papers'!$H7:$KM7)))</f>
        <v/>
      </c>
      <c r="BK8" s="362" t="str">
        <f aca="false">IF($B8="","",IF(COUNTIFS('English Scores- Leveled papers'!$H$3:$KM$3,BK$4,'English Scores- Leveled papers'!$H7:$KM7,"&gt;-1")=0,"",SUMIF('English Scores- Leveled papers'!$H$3:$KM$3,BK$4,'English Scores- Leveled papers'!$H7:$KM7)))</f>
        <v/>
      </c>
      <c r="BL8" s="362" t="str">
        <f aca="false">IF($B8="","",IF(COUNTIFS('English Scores- Leveled papers'!$H$3:$KM$3,BL$4,'English Scores- Leveled papers'!$H7:$KM7,"&gt;-1")=0,"",SUMIF('English Scores- Leveled papers'!$H$3:$KM$3,BL$4,'English Scores- Leveled papers'!$H7:$KM7)))</f>
        <v/>
      </c>
      <c r="BM8" s="362" t="str">
        <f aca="false">IF($B8="","",IF(COUNTIFS('Eng GLA 6th, 7th, 8th'!$E$3:$DV$3,BM$4,'Eng GLA 6th, 7th, 8th'!$E8:$DV8, "&gt;-1")=0,"",SUMIF('Eng GLA 6th, 7th, 8th'!$E$3:$DV$3,BM$4,'Eng GLA 6th, 7th, 8th'!$E8:$DV8)))</f>
        <v/>
      </c>
      <c r="BN8" s="362" t="str">
        <f aca="false">IF($B8="","",IF(COUNTIFS('Eng GLA 6th, 7th, 8th'!$E$3:$DV$3,BN$4,'Eng GLA 6th, 7th, 8th'!$E8:$DV8, "&gt;-1")=0,"",SUMIF('Eng GLA 6th, 7th, 8th'!$E$3:$DV$3,BN$4,'Eng GLA 6th, 7th, 8th'!$E8:$DV8)))</f>
        <v/>
      </c>
      <c r="BO8" s="362" t="str">
        <f aca="false">IF($B8="","",IF(COUNTIFS('Eng GLA 6th, 7th, 8th'!$E$3:$DV$3,BO$4,'Eng GLA 6th, 7th, 8th'!$E8:$DV8, "&gt;-1")=0,"",SUMIF('Eng GLA 6th, 7th, 8th'!$E$3:$DV$3,BO$4,'Eng GLA 6th, 7th, 8th'!$E8:$DV8)))</f>
        <v/>
      </c>
      <c r="BP8" s="362" t="str">
        <f aca="false">IF($B8="","",IF(COUNTIFS('Eng GLA 6th, 7th, 8th'!$E$3:$DV$3,BP$4,'Eng GLA 6th, 7th, 8th'!$E8:$DV8, "&gt;-1")=0,"",SUMIF('Eng GLA 6th, 7th, 8th'!$E$3:$DV$3,BP$4,'Eng GLA 6th, 7th, 8th'!$E8:$DV8)))</f>
        <v/>
      </c>
      <c r="BQ8" s="362" t="str">
        <f aca="false">IF($B8="","",IF(COUNTIFS('Eng GLA 6th, 7th, 8th'!$E$3:$DV$3,BQ$4,'Eng GLA 6th, 7th, 8th'!$E8:$DV8, "&gt;-1")=0,"",SUMIF('Eng GLA 6th, 7th, 8th'!$E$3:$DV$3,BQ$4,'Eng GLA 6th, 7th, 8th'!$E8:$DV8)))</f>
        <v/>
      </c>
      <c r="BR8" s="362" t="str">
        <f aca="false">IF($B8="","",IF(COUNTIFS('Eng GLA 6th, 7th, 8th'!$E$3:$DV$3,BR$4,'Eng GLA 6th, 7th, 8th'!$E8:$DV8, "&gt;-1")=0,"",SUMIF('Eng GLA 6th, 7th, 8th'!$E$3:$DV$3,BR$4,'Eng GLA 6th, 7th, 8th'!$E8:$DV8)))</f>
        <v/>
      </c>
      <c r="BS8" s="362" t="str">
        <f aca="false">IF($B8="","",IF(COUNTIFS('Eng GLA 6th, 7th, 8th'!$E$3:$DV$3,BS$4,'Eng GLA 6th, 7th, 8th'!$E8:$DV8, "&gt;-1")=0,"",SUMIF('Eng GLA 6th, 7th, 8th'!$E$3:$DV$3,BS$4,'Eng GLA 6th, 7th, 8th'!$E8:$DV8)))</f>
        <v/>
      </c>
      <c r="BT8" s="362" t="str">
        <f aca="false">IF($B8="","",IF(COUNTIFS('Eng GLA 6th, 7th, 8th'!$E$3:$DV$3,BT$4,'Eng GLA 6th, 7th, 8th'!$E8:$DV8, "&gt;-1")=0,"",SUMIF('Eng GLA 6th, 7th, 8th'!$E$3:$DV$3,BT$4,'Eng GLA 6th, 7th, 8th'!$E8:$DV8)))</f>
        <v/>
      </c>
      <c r="BU8" s="362" t="str">
        <f aca="false">IF($B8="","",IF(COUNTIFS('Eng GLA 6th, 7th, 8th'!$E$3:$DV$3,BU$4,'Eng GLA 6th, 7th, 8th'!$E8:$DV8, "&gt;-1")=0,"",SUMIF('Eng GLA 6th, 7th, 8th'!$E$3:$DV$3,BU$4,'Eng GLA 6th, 7th, 8th'!$E8:$DV8)))</f>
        <v/>
      </c>
      <c r="BV8" s="362" t="str">
        <f aca="false">IF($B8="","",IF(COUNTIFS('Eng GLA 6th, 7th, 8th'!$E$3:$DV$3,BV$4,'Eng GLA 6th, 7th, 8th'!$E8:$DV8, "&gt;-1")=0,"",SUMIF('Eng GLA 6th, 7th, 8th'!$E$3:$DV$3,BV$4,'Eng GLA 6th, 7th, 8th'!$E8:$DV8)))</f>
        <v/>
      </c>
      <c r="BW8" s="362" t="str">
        <f aca="false">IF($B8="","",IF(COUNTIFS('Eng GLA 6th, 7th, 8th'!$E$3:$DV$3,BW$4,'Eng GLA 6th, 7th, 8th'!$E8:$DV8, "&gt;-1")=0,"",SUMIF('Eng GLA 6th, 7th, 8th'!$E$3:$DV$3,BW$4,'Eng GLA 6th, 7th, 8th'!$E8:$DV8)))</f>
        <v/>
      </c>
      <c r="BX8" s="362" t="str">
        <f aca="false">IF($B8="","",IF(COUNTIFS('Eng GLA 6th, 7th, 8th'!$E$3:$DV$3,BX$4,'Eng GLA 6th, 7th, 8th'!$E8:$DV8, "&gt;-1")=0,"",SUMIF('Eng GLA 6th, 7th, 8th'!$E$3:$DV$3,BX$4,'Eng GLA 6th, 7th, 8th'!$E8:$DV8)))</f>
        <v/>
      </c>
      <c r="BY8" s="362" t="str">
        <f aca="false">IF($B8="","",IF(COUNTIFS('Eng GLA 6th, 7th, 8th'!$E$3:$DV$3,BY$4,'Eng GLA 6th, 7th, 8th'!$E8:$DV8, "&gt;-1")=0,"",SUMIF('Eng GLA 6th, 7th, 8th'!$E$3:$DV$3,BY$4,'Eng GLA 6th, 7th, 8th'!$E8:$DV8)))</f>
        <v/>
      </c>
      <c r="BZ8" s="362" t="str">
        <f aca="false">IF($B8="","",IF(COUNTIFS('Eng GLA 6th, 7th, 8th'!$E$3:$DV$3,BZ$4,'Eng GLA 6th, 7th, 8th'!$E8:$DV8, "&gt;-1")=0,"",SUMIF('Eng GLA 6th, 7th, 8th'!$E$3:$DV$3,BZ$4,'Eng GLA 6th, 7th, 8th'!$E8:$DV8)))</f>
        <v/>
      </c>
      <c r="CA8" s="362" t="str">
        <f aca="false">IF($B8="","",IF(COUNTIFS('Eng GLA 6th, 7th, 8th'!$E$3:$DV$3,CA$4,'Eng GLA 6th, 7th, 8th'!$E8:$DV8, "&gt;-1")=0,"",SUMIF('Eng GLA 6th, 7th, 8th'!$E$3:$DV$3,CA$4,'Eng GLA 6th, 7th, 8th'!$E8:$DV8)))</f>
        <v/>
      </c>
      <c r="CB8" s="363"/>
      <c r="CC8" s="364" t="str">
        <f aca="false">IFERROR(IF((COUNT('Eng GLA 6th, 7th, 8th'!E8:U8)=0)," ",(SUM('Eng GLA 6th, 7th, 8th'!E8:U8)/$CC$3)),"")</f>
        <v> </v>
      </c>
      <c r="CD8" s="364" t="str">
        <f aca="false">IFERROR(IF((COUNT('Eng GLA 6th, 7th, 8th'!V8:AA8)=0)," ",(SUM('Eng GLA 6th, 7th, 8th'!V8:AA8)/$CD$3)),"")</f>
        <v> </v>
      </c>
      <c r="CE8" s="364" t="str">
        <f aca="false">IFERROR(IF((COUNT('Eng GLA 6th, 7th, 8th'!AB8:AG8)=0)," ",(SUM('Eng GLA 6th, 7th, 8th'!AB8:AG8)/$CE$3)),"")</f>
        <v> </v>
      </c>
      <c r="CF8" s="364" t="str">
        <f aca="false">IFERROR(IF((COUNT('Eng GLA 6th, 7th, 8th'!AH8:AP8)=0)," ",(SUM('Eng GLA 6th, 7th, 8th'!AH8:AP8)/$CF$3)),"")</f>
        <v> </v>
      </c>
      <c r="CG8" s="365" t="str">
        <f aca="false">IFERROR(IF((COUNT('Eng GLA 6th, 7th, 8th'!AR8:BH8)=0)," ",(SUM('Eng GLA 6th, 7th, 8th'!AR8:BH8)/$CG$3)),"")</f>
        <v> </v>
      </c>
      <c r="CH8" s="365" t="str">
        <f aca="false">IFERROR(IF((COUNT('Eng GLA 6th, 7th, 8th'!BI8:BN8)=0)," ",(SUM('Eng GLA 6th, 7th, 8th'!BI8:BN8)/$CH$3)),"")</f>
        <v> </v>
      </c>
      <c r="CI8" s="365" t="str">
        <f aca="false">IFERROR(IF((COUNT('Eng GLA 6th, 7th, 8th'!BO8:BT8)=0)," ",(SUM('Eng GLA 6th, 7th, 8th'!BO8:BT8)/$CI$3)),"")</f>
        <v> </v>
      </c>
      <c r="CJ8" s="365" t="str">
        <f aca="false">IFERROR(IF((COUNT('Eng GLA 6th, 7th, 8th'!BU8:CF8)=0)," ",(SUM('Eng GLA 6th, 7th, 8th'!BU8:CF8)/$CJ$3)),"")</f>
        <v> </v>
      </c>
      <c r="CK8" s="365" t="str">
        <f aca="false">IFERROR(IF((COUNT('Eng GLA 6th, 7th, 8th'!CH8:CX8)=0)," ",(SUM('Eng GLA 6th, 7th, 8th'!CH8:CX8)/$CK$3)),"")</f>
        <v> </v>
      </c>
      <c r="CL8" s="365" t="str">
        <f aca="false">IFERROR(IF((COUNT('Eng GLA 6th, 7th, 8th'!CY8:DD8)=0)," ",(SUM('Eng GLA 6th, 7th, 8th'!CY8:DD8)/$CL$3)),"")</f>
        <v> </v>
      </c>
      <c r="CM8" s="365" t="str">
        <f aca="false">IFERROR(IF((COUNT('Eng GLA 6th, 7th, 8th'!DE8:DJ8)=0)," ",(SUM('Eng GLA 6th, 7th, 8th'!DE8:DJ8)/$CM$3)),"")</f>
        <v> </v>
      </c>
      <c r="CN8" s="365" t="str">
        <f aca="false">IFERROR(IF((COUNT('Eng GLA 6th, 7th, 8th'!DK8:DV8)=0)," ",(SUM('Eng GLA 6th, 7th, 8th'!DK8:DV8)/$CN$3)),"")</f>
        <v> </v>
      </c>
    </row>
    <row r="9" customFormat="false" ht="12.75" hidden="false" customHeight="false" outlineLevel="0" collapsed="false">
      <c r="A9" s="315" t="n">
        <v>2</v>
      </c>
      <c r="B9" s="315" t="str">
        <f aca="false">'English Scores- Leveled papers'!B8</f>
        <v>Asma Tulasa</v>
      </c>
      <c r="C9" s="360" t="inlineStr">
        <f aca="false">'RC Mastery Check+Question type'!H6</f>
        <is>
          <t/>
        </is>
      </c>
      <c r="D9" s="361" t="inlineStr">
        <f aca="false">'Cover Sheet'!L6</f>
        <is>
          <t/>
        </is>
      </c>
      <c r="E9" s="362" t="inlineStr">
        <f aca="false">IF($B9="","",IF(COUNTIFS('English Scores- Leveled papers'!$H$3:$KM$3,E$4,'English Scores- Leveled papers'!$H8:$KM8,"&gt;-1")=0,"",SUMIF('English Scores- Leveled papers'!$H$3:$KM$3,E$4,'English Scores- Leveled papers'!$H8:$KM8)))</f>
        <is>
          <t/>
        </is>
      </c>
      <c r="F9" s="362" t="inlineStr">
        <f aca="false">IF($B9="","",IF(COUNTIFS('English Scores- Leveled papers'!$H$3:$KM$3,F$4,'English Scores- Leveled papers'!$H8:$KM8,"&gt;-1")=0,"",SUMIF('English Scores- Leveled papers'!$H$3:$KM$3,F$4,'English Scores- Leveled papers'!$H8:$KM8)))</f>
        <is>
          <t/>
        </is>
      </c>
      <c r="G9" s="362" t="inlineStr">
        <f aca="false">IF($B9="","",IF(COUNTIFS('English Scores- Leveled papers'!$H$3:$KM$3,G$4,'English Scores- Leveled papers'!$H8:$KM8,"&gt;-1")=0,"",SUMIF('English Scores- Leveled papers'!$H$3:$KM$3,G$4,'English Scores- Leveled papers'!$H8:$KM8)))</f>
        <is>
          <t/>
        </is>
      </c>
      <c r="H9" s="362" t="inlineStr">
        <f aca="false">IF($B9="","",IF(COUNTIFS('English Scores- Leveled papers'!$H$3:$KM$3,H$4,'English Scores- Leveled papers'!$H8:$KM8,"&gt;-1")=0,"",SUMIF('English Scores- Leveled papers'!$H$3:$KM$3,H$4,'English Scores- Leveled papers'!$H8:$KM8)))</f>
        <is>
          <t/>
        </is>
      </c>
      <c r="I9" s="362" t="inlineStr">
        <f aca="false">IF($B9="","",IF(COUNTIFS('English Scores- Leveled papers'!$H$3:$KM$3,I$4,'English Scores- Leveled papers'!$H8:$KM8,"&gt;-1")=0,"",SUMIF('English Scores- Leveled papers'!$H$3:$KM$3,I$4,'English Scores- Leveled papers'!$H8:$KM8)))</f>
        <is>
          <t/>
        </is>
      </c>
      <c r="J9" s="362" t="inlineStr">
        <f aca="false">IF($B9="","",IF(COUNTIFS('English Scores- Leveled papers'!$H$3:$KM$3,J$4,'English Scores- Leveled papers'!$H8:$KM8,"&gt;-1")=0,"",SUMIF('English Scores- Leveled papers'!$H$3:$KM$3,J$4,'English Scores- Leveled papers'!$H8:$KM8)))</f>
        <is>
          <t/>
        </is>
      </c>
      <c r="K9" s="362" t="inlineStr">
        <f aca="false">IF($B9="","",IF(COUNTIFS('English Scores- Leveled papers'!$H$3:$KM$3,K$4,'English Scores- Leveled papers'!$H8:$KM8,"&gt;-1")=0,"",SUMIF('English Scores- Leveled papers'!$H$3:$KM$3,K$4,'English Scores- Leveled papers'!$H8:$KM8)))</f>
        <is>
          <t/>
        </is>
      </c>
      <c r="L9" s="362" t="inlineStr">
        <f aca="false">IF($B9="","",IF(COUNTIFS('English Scores- Leveled papers'!$H$3:$KM$3,L$4,'English Scores- Leveled papers'!$H8:$KM8,"&gt;-1")=0,"",SUMIF('English Scores- Leveled papers'!$H$3:$KM$3,L$4,'English Scores- Leveled papers'!$H8:$KM8)))</f>
        <is>
          <t/>
        </is>
      </c>
      <c r="M9" s="362" t="inlineStr">
        <f aca="false">IF($B9="","",IF(COUNTIFS('English Scores- Leveled papers'!$H$3:$KM$3,M$4,'English Scores- Leveled papers'!$H8:$KM8,"&gt;-1")=0,"",SUMIF('English Scores- Leveled papers'!$H$3:$KM$3,M$4,'English Scores- Leveled papers'!$H8:$KM8)))</f>
        <is>
          <t/>
        </is>
      </c>
      <c r="N9" s="362" t="inlineStr">
        <f aca="false">IF($B9="","",IF(COUNTIFS('English Scores- Leveled papers'!$H$3:$KM$3,N$4,'English Scores- Leveled papers'!$H8:$KM8,"&gt;-1")=0,"",SUMIF('English Scores- Leveled papers'!$H$3:$KM$3,N$4,'English Scores- Leveled papers'!$H8:$KM8)))</f>
        <is>
          <t/>
        </is>
      </c>
      <c r="O9" s="362" t="inlineStr">
        <f aca="false">IF($B9="","",IF(COUNTIFS('English Scores- Leveled papers'!$H$3:$KM$3,O$4,'English Scores- Leveled papers'!$H8:$KM8,"&gt;-1")=0,"",SUMIF('English Scores- Leveled papers'!$H$3:$KM$3,O$4,'English Scores- Leveled papers'!$H8:$KM8)))</f>
        <is>
          <t/>
        </is>
      </c>
      <c r="P9" s="362" t="inlineStr">
        <f aca="false">IF($B9="","",IF(COUNTIFS('English Scores- Leveled papers'!$H$3:$KM$3,P$4,'English Scores- Leveled papers'!$H8:$KM8,"&gt;-1")=0,"",SUMIF('English Scores- Leveled papers'!$H$3:$KM$3,P$4,'English Scores- Leveled papers'!$H8:$KM8)))</f>
        <is>
          <t/>
        </is>
      </c>
      <c r="Q9" s="362" t="inlineStr">
        <f aca="false">IF($B9="","",IF(COUNTIFS('English Scores- Leveled papers'!$H$3:$KM$3,Q$4,'English Scores- Leveled papers'!$H8:$KM8,"&gt;-1")=0,"",SUMIF('English Scores- Leveled papers'!$H$3:$KM$3,Q$4,'English Scores- Leveled papers'!$H8:$KM8)))</f>
        <is>
          <t/>
        </is>
      </c>
      <c r="R9" s="362" t="inlineStr">
        <f aca="false">IF($B9="","",IF(COUNTIFS('English Scores- Leveled papers'!$H$3:$KM$3,R$4,'English Scores- Leveled papers'!$H8:$KM8,"&gt;-1")=0,"",SUMIF('English Scores- Leveled papers'!$H$3:$KM$3,R$4,'English Scores- Leveled papers'!$H8:$KM8)))</f>
        <is>
          <t/>
        </is>
      </c>
      <c r="S9" s="362" t="inlineStr">
        <f aca="false">IF($B9="","",IF(COUNTIFS('English Scores- Leveled papers'!$H$3:$KM$3,S$4,'English Scores- Leveled papers'!$H8:$KM8,"&gt;-1")=0,"",SUMIF('English Scores- Leveled papers'!$H$3:$KM$3,S$4,'English Scores- Leveled papers'!$H8:$KM8)))</f>
        <is>
          <t/>
        </is>
      </c>
      <c r="T9" s="362" t="inlineStr">
        <f aca="false">IF($B9="","",IF(COUNTIFS('English Scores- Leveled papers'!$H$3:$KM$3,T$4,'English Scores- Leveled papers'!$H8:$KM8,"&gt;-1")=0,"",SUMIF('English Scores- Leveled papers'!$H$3:$KM$3,T$4,'English Scores- Leveled papers'!$H8:$KM8)))</f>
        <is>
          <t/>
        </is>
      </c>
      <c r="U9" s="362" t="inlineStr">
        <f aca="false">IF($B9="","",IF(COUNTIFS('English Scores- Leveled papers'!$H$3:$KM$3,U$4,'English Scores- Leveled papers'!$H8:$KM8,"&gt;-1")=0,"",SUMIF('English Scores- Leveled papers'!$H$3:$KM$3,U$4,'English Scores- Leveled papers'!$H8:$KM8)))</f>
        <is>
          <t/>
        </is>
      </c>
      <c r="V9" s="362" t="inlineStr">
        <f aca="false">IF($B9="","",IF(COUNTIFS('English Scores- Leveled papers'!$H$3:$KM$3,V$4,'English Scores- Leveled papers'!$H8:$KM8,"&gt;-1")=0,"",SUMIF('English Scores- Leveled papers'!$H$3:$KM$3,V$4,'English Scores- Leveled papers'!$H8:$KM8)))</f>
        <is>
          <t/>
        </is>
      </c>
      <c r="W9" s="362" t="inlineStr">
        <f aca="false">IF($B9="","",IF(COUNTIFS('English Scores- Leveled papers'!$H$3:$KM$3,W$4,'English Scores- Leveled papers'!$H8:$KM8,"&gt;-1")=0,"",SUMIF('English Scores- Leveled papers'!$H$3:$KM$3,W$4,'English Scores- Leveled papers'!$H8:$KM8)))</f>
        <is>
          <t/>
        </is>
      </c>
      <c r="X9" s="362" t="inlineStr">
        <f aca="false">IF($B9="","",IF(COUNTIFS('English Scores- Leveled papers'!$H$3:$KM$3,X$4,'English Scores- Leveled papers'!$H8:$KM8,"&gt;-1")=0,"",SUMIF('English Scores- Leveled papers'!$H$3:$KM$3,X$4,'English Scores- Leveled papers'!$H8:$KM8)))</f>
        <is>
          <t/>
        </is>
      </c>
      <c r="Y9" s="362" t="inlineStr">
        <f aca="false">IF($B9="","",IF(COUNTIFS('English Scores- Leveled papers'!$H$3:$KM$3,Y$4,'English Scores- Leveled papers'!$H8:$KM8,"&gt;-1")=0,"",SUMIF('English Scores- Leveled papers'!$H$3:$KM$3,Y$4,'English Scores- Leveled papers'!$H8:$KM8)))</f>
        <is>
          <t/>
        </is>
      </c>
      <c r="Z9" s="362" t="inlineStr">
        <f aca="false">IF($B9="","",IF(COUNTIFS('English Scores- Leveled papers'!$H$3:$KM$3,Z$4,'English Scores- Leveled papers'!$H8:$KM8,"&gt;-1")=0,"",SUMIF('English Scores- Leveled papers'!$H$3:$KM$3,Z$4,'English Scores- Leveled papers'!$H8:$KM8)))</f>
        <is>
          <t/>
        </is>
      </c>
      <c r="AA9" s="362" t="inlineStr">
        <f aca="false">IF($B9="","",IF(COUNTIFS('English Scores- Leveled papers'!$H$3:$KM$3,AA$4,'English Scores- Leveled papers'!$H8:$KM8,"&gt;-1")=0,"",SUMIF('English Scores- Leveled papers'!$H$3:$KM$3,AA$4,'English Scores- Leveled papers'!$H8:$KM8)))</f>
        <is>
          <t/>
        </is>
      </c>
      <c r="AB9" s="362" t="inlineStr">
        <f aca="false">IF($B9="","",IF(COUNTIFS('English Scores- Leveled papers'!$H$3:$KM$3,AB$4,'English Scores- Leveled papers'!$H8:$KM8,"&gt;-1")=0,"",SUMIF('English Scores- Leveled papers'!$H$3:$KM$3,AB$4,'English Scores- Leveled papers'!$H8:$KM8)))</f>
        <is>
          <t/>
        </is>
      </c>
      <c r="AC9" s="362" t="inlineStr">
        <f aca="false">IF($B9="","",IF(COUNTIFS('English Scores- Leveled papers'!$H$3:$KM$3,AC$4,'English Scores- Leveled papers'!$H8:$KM8,"&gt;-1")=0,"",SUMIF('English Scores- Leveled papers'!$H$3:$KM$3,AC$4,'English Scores- Leveled papers'!$H8:$KM8)))</f>
        <is>
          <t/>
        </is>
      </c>
      <c r="AD9" s="362" t="inlineStr">
        <f aca="false">IF($B9="","",IF(COUNTIFS('English Scores- Leveled papers'!$H$3:$KM$3,AD$4,'English Scores- Leveled papers'!$H8:$KM8,"&gt;-1")=0,"",SUMIF('English Scores- Leveled papers'!$H$3:$KM$3,AD$4,'English Scores- Leveled papers'!$H8:$KM8)))</f>
        <is>
          <t/>
        </is>
      </c>
      <c r="AE9" s="362" t="inlineStr">
        <f aca="false">IF($B9="","",IF(COUNTIFS('English Scores- Leveled papers'!$H$3:$KM$3,AE$4,'English Scores- Leveled papers'!$H8:$KM8,"&gt;-1")=0,"",SUMIF('English Scores- Leveled papers'!$H$3:$KM$3,AE$4,'English Scores- Leveled papers'!$H8:$KM8)))</f>
        <is>
          <t/>
        </is>
      </c>
      <c r="AF9" s="362" t="inlineStr">
        <f aca="false">IF($B9="","",IF(COUNTIFS('English Scores- Leveled papers'!$H$3:$KM$3,AF$4,'English Scores- Leveled papers'!$H8:$KM8,"&gt;-1")=0,"",SUMIF('English Scores- Leveled papers'!$H$3:$KM$3,AF$4,'English Scores- Leveled papers'!$H8:$KM8)))</f>
        <is>
          <t/>
        </is>
      </c>
      <c r="AG9" s="362" t="inlineStr">
        <f aca="false">IF($B9="","",IF(COUNTIFS('English Scores- Leveled papers'!$H$3:$KM$3,AG$4,'English Scores- Leveled papers'!$H8:$KM8,"&gt;-1")=0,"",SUMIF('English Scores- Leveled papers'!$H$3:$KM$3,AG$4,'English Scores- Leveled papers'!$H8:$KM8)))</f>
        <is>
          <t/>
        </is>
      </c>
      <c r="AH9" s="362" t="inlineStr">
        <f aca="false">IF($B9="","",IF(COUNTIFS('English Scores- Leveled papers'!$H$3:$KM$3,AH$4,'English Scores- Leveled papers'!$H8:$KM8,"&gt;-1")=0,"",SUMIF('English Scores- Leveled papers'!$H$3:$KM$3,AH$4,'English Scores- Leveled papers'!$H8:$KM8)))</f>
        <is>
          <t/>
        </is>
      </c>
      <c r="AI9" s="362" t="inlineStr">
        <f aca="false">IF($B9="","",IF(COUNTIFS('English Scores- Leveled papers'!$H$3:$KM$3,AI$4,'English Scores- Leveled papers'!$H8:$KM8,"&gt;-1")=0,"",SUMIF('English Scores- Leveled papers'!$H$3:$KM$3,AI$4,'English Scores- Leveled papers'!$H8:$KM8)))</f>
        <is>
          <t/>
        </is>
      </c>
      <c r="AJ9" s="362" t="inlineStr">
        <f aca="false">IF($B9="","",IF(COUNTIFS('English Scores- Leveled papers'!$H$3:$KM$3,AJ$4,'English Scores- Leveled papers'!$H8:$KM8,"&gt;-1")=0,"",SUMIF('English Scores- Leveled papers'!$H$3:$KM$3,AJ$4,'English Scores- Leveled papers'!$H8:$KM8)))</f>
        <is>
          <t/>
        </is>
      </c>
      <c r="AK9" s="362" t="inlineStr">
        <f aca="false">IF($B9="","",IF(COUNTIFS('English Scores- Leveled papers'!$H$3:$KM$3,AK$4,'English Scores- Leveled papers'!$H8:$KM8,"&gt;-1")=0,"",SUMIF('English Scores- Leveled papers'!$H$3:$KM$3,AK$4,'English Scores- Leveled papers'!$H8:$KM8)))</f>
        <is>
          <t/>
        </is>
      </c>
      <c r="AL9" s="362" t="inlineStr">
        <f aca="false">IF($B9="","",IF(COUNTIFS('English Scores- Leveled papers'!$H$3:$KM$3,AL$4,'English Scores- Leveled papers'!$H8:$KM8,"&gt;-1")=0,"",SUMIF('English Scores- Leveled papers'!$H$3:$KM$3,AL$4,'English Scores- Leveled papers'!$H8:$KM8)))</f>
        <is>
          <t/>
        </is>
      </c>
      <c r="AM9" s="362" t="inlineStr">
        <f aca="false">IF($B9="","",IF(COUNTIFS('English Scores- Leveled papers'!$H$3:$KM$3,AM$4,'English Scores- Leveled papers'!$H8:$KM8,"&gt;-1")=0,"",SUMIF('English Scores- Leveled papers'!$H$3:$KM$3,AM$4,'English Scores- Leveled papers'!$H8:$KM8)))</f>
        <is>
          <t/>
        </is>
      </c>
      <c r="AN9" s="362" t="inlineStr">
        <f aca="false">IF($B9="","",IF(COUNTIFS('English Scores- Leveled papers'!$H$3:$KM$3,AN$4,'English Scores- Leveled papers'!$H8:$KM8,"&gt;-1")=0,"",SUMIF('English Scores- Leveled papers'!$H$3:$KM$3,AN$4,'English Scores- Leveled papers'!$H8:$KM8)))</f>
        <is>
          <t/>
        </is>
      </c>
      <c r="AO9" s="362" t="inlineStr">
        <f aca="false">IF($B9="","",IF(COUNTIFS('English Scores- Leveled papers'!$H$3:$KM$3,AO$4,'English Scores- Leveled papers'!$H8:$KM8,"&gt;-1")=0,"",SUMIF('English Scores- Leveled papers'!$H$3:$KM$3,AO$4,'English Scores- Leveled papers'!$H8:$KM8)))</f>
        <is>
          <t/>
        </is>
      </c>
      <c r="AP9" s="362" t="inlineStr">
        <f aca="false">IF($B9="","",IF(COUNTIFS('English Scores- Leveled papers'!$H$3:$KM$3,AP$4,'English Scores- Leveled papers'!$H8:$KM8,"&gt;-1")=0,"",SUMIF('English Scores- Leveled papers'!$H$3:$KM$3,AP$4,'English Scores- Leveled papers'!$H8:$KM8)))</f>
        <is>
          <t/>
        </is>
      </c>
      <c r="AQ9" s="362" t="inlineStr">
        <f aca="false">IF($B9="","",IF(COUNTIFS('English Scores- Leveled papers'!$H$3:$KM$3,AQ$4,'English Scores- Leveled papers'!$H8:$KM8,"&gt;-1")=0,"",SUMIF('English Scores- Leveled papers'!$H$3:$KM$3,AQ$4,'English Scores- Leveled papers'!$H8:$KM8)))</f>
        <is>
          <t/>
        </is>
      </c>
      <c r="AR9" s="362" t="inlineStr">
        <f aca="false">IF($B9="","",IF(COUNTIFS('English Scores- Leveled papers'!$H$3:$KM$3,AR$4,'English Scores- Leveled papers'!$H8:$KM8,"&gt;-1")=0,"",SUMIF('English Scores- Leveled papers'!$H$3:$KM$3,AR$4,'English Scores- Leveled papers'!$H8:$KM8)))</f>
        <is>
          <t/>
        </is>
      </c>
      <c r="AS9" s="362" t="inlineStr">
        <f aca="false">IF($B9="","",IF(COUNTIFS('English Scores- Leveled papers'!$H$3:$KM$3,AS$4,'English Scores- Leveled papers'!$H8:$KM8,"&gt;-1")=0,"",SUMIF('English Scores- Leveled papers'!$H$3:$KM$3,AS$4,'English Scores- Leveled papers'!$H8:$KM8)))</f>
        <is>
          <t/>
        </is>
      </c>
      <c r="AT9" s="362" t="inlineStr">
        <f aca="false">IF($B9="","",IF(COUNTIFS('English Scores- Leveled papers'!$H$3:$KM$3,AT$4,'English Scores- Leveled papers'!$H8:$KM8,"&gt;-1")=0,"",SUMIF('English Scores- Leveled papers'!$H$3:$KM$3,AT$4,'English Scores- Leveled papers'!$H8:$KM8)))</f>
        <is>
          <t/>
        </is>
      </c>
      <c r="AU9" s="362" t="inlineStr">
        <f aca="false">IF($B9="","",IF(COUNTIFS('English Scores- Leveled papers'!$H$3:$KM$3,AU$4,'English Scores- Leveled papers'!$H8:$KM8,"&gt;-1")=0,"",SUMIF('English Scores- Leveled papers'!$H$3:$KM$3,AU$4,'English Scores- Leveled papers'!$H8:$KM8)))</f>
        <is>
          <t/>
        </is>
      </c>
      <c r="AV9" s="362" t="inlineStr">
        <f aca="false">IF($B9="","",IF(COUNTIFS('English Scores- Leveled papers'!$H$3:$KM$3,AV$4,'English Scores- Leveled papers'!$H8:$KM8,"&gt;-1")=0,"",SUMIF('English Scores- Leveled papers'!$H$3:$KM$3,AV$4,'English Scores- Leveled papers'!$H8:$KM8)))</f>
        <is>
          <t/>
        </is>
      </c>
      <c r="AW9" s="362" t="inlineStr">
        <f aca="false">IF($B9="","",IF(COUNTIFS('English Scores- Leveled papers'!$H$3:$KM$3,AW$4,'English Scores- Leveled papers'!$H8:$KM8,"&gt;-1")=0,"",SUMIF('English Scores- Leveled papers'!$H$3:$KM$3,AW$4,'English Scores- Leveled papers'!$H8:$KM8)))</f>
        <is>
          <t/>
        </is>
      </c>
      <c r="AX9" s="362" t="inlineStr">
        <f aca="false">IF($B9="","",IF(COUNTIFS('English Scores- Leveled papers'!$H$3:$KM$3,AX$4,'English Scores- Leveled papers'!$H8:$KM8,"&gt;-1")=0,"",SUMIF('English Scores- Leveled papers'!$H$3:$KM$3,AX$4,'English Scores- Leveled papers'!$H8:$KM8)))</f>
        <is>
          <t/>
        </is>
      </c>
      <c r="AY9" s="362" t="inlineStr">
        <f aca="false">IF($B9="","",IF(COUNTIFS('English Scores- Leveled papers'!$H$3:$KM$3,AY$4,'English Scores- Leveled papers'!$H8:$KM8,"&gt;-1")=0,"",SUMIF('English Scores- Leveled papers'!$H$3:$KM$3,AY$4,'English Scores- Leveled papers'!$H8:$KM8)))</f>
        <is>
          <t/>
        </is>
      </c>
      <c r="AZ9" s="362" t="inlineStr">
        <f aca="false">IF($B9="","",IF(COUNTIFS('English Scores- Leveled papers'!$H$3:$KM$3,AZ$4,'English Scores- Leveled papers'!$H8:$KM8,"&gt;-1")=0,"",SUMIF('English Scores- Leveled papers'!$H$3:$KM$3,AZ$4,'English Scores- Leveled papers'!$H8:$KM8)))</f>
        <is>
          <t/>
        </is>
      </c>
      <c r="BA9" s="362" t="inlineStr">
        <f aca="false">IF($B9="","",IF(COUNTIFS('English Scores- Leveled papers'!$H$3:$KM$3,BA$4,'English Scores- Leveled papers'!$H8:$KM8,"&gt;-1")=0,"",SUMIF('English Scores- Leveled papers'!$H$3:$KM$3,BA$4,'English Scores- Leveled papers'!$H8:$KM8)))</f>
        <is>
          <t/>
        </is>
      </c>
      <c r="BB9" s="362" t="inlineStr">
        <f aca="false">IF($B9="","",IF(COUNTIFS('English Scores- Leveled papers'!$H$3:$KM$3,BB$4,'English Scores- Leveled papers'!$H8:$KM8,"&gt;-1")=0,"",SUMIF('English Scores- Leveled papers'!$H$3:$KM$3,BB$4,'English Scores- Leveled papers'!$H8:$KM8)))</f>
        <is>
          <t/>
        </is>
      </c>
      <c r="BC9" s="362" t="inlineStr">
        <f aca="false">IF($B9="","",IF(COUNTIFS('English Scores- Leveled papers'!$H$3:$KM$3,BC$4,'English Scores- Leveled papers'!$H8:$KM8,"&gt;-1")=0,"",SUMIF('English Scores- Leveled papers'!$H$3:$KM$3,BC$4,'English Scores- Leveled papers'!$H8:$KM8)))</f>
        <is>
          <t/>
        </is>
      </c>
      <c r="BD9" s="362" t="inlineStr">
        <f aca="false">IF($B9="","",IF(COUNTIFS('English Scores- Leveled papers'!$H$3:$KM$3,BD$4,'English Scores- Leveled papers'!$H8:$KM8,"&gt;-1")=0,"",SUMIF('English Scores- Leveled papers'!$H$3:$KM$3,BD$4,'English Scores- Leveled papers'!$H8:$KM8)))</f>
        <is>
          <t/>
        </is>
      </c>
      <c r="BE9" s="362" t="inlineStr">
        <f aca="false">IF($B9="","",IF(COUNTIFS('English Scores- Leveled papers'!$H$3:$KM$3,BE$4,'English Scores- Leveled papers'!$H8:$KM8,"&gt;-1")=0,"",SUMIF('English Scores- Leveled papers'!$H$3:$KM$3,BE$4,'English Scores- Leveled papers'!$H8:$KM8)))</f>
        <is>
          <t/>
        </is>
      </c>
      <c r="BF9" s="362" t="inlineStr">
        <f aca="false">IF($B9="","",IF(COUNTIFS('English Scores- Leveled papers'!$H$3:$KM$3,BF$4,'English Scores- Leveled papers'!$H8:$KM8,"&gt;-1")=0,"",SUMIF('English Scores- Leveled papers'!$H$3:$KM$3,BF$4,'English Scores- Leveled papers'!$H8:$KM8)))</f>
        <is>
          <t/>
        </is>
      </c>
      <c r="BG9" s="362" t="inlineStr">
        <f aca="false">IF($B9="","",IF(COUNTIFS('English Scores- Leveled papers'!$H$3:$KM$3,BG$4,'English Scores- Leveled papers'!$H8:$KM8,"&gt;-1")=0,"",SUMIF('English Scores- Leveled papers'!$H$3:$KM$3,BG$4,'English Scores- Leveled papers'!$H8:$KM8)))</f>
        <is>
          <t/>
        </is>
      </c>
      <c r="BH9" s="362" t="inlineStr">
        <f aca="false">IF($B9="","",IF(COUNTIFS('English Scores- Leveled papers'!$H$3:$KM$3,BH$4,'English Scores- Leveled papers'!$H8:$KM8,"&gt;-1")=0,"",SUMIF('English Scores- Leveled papers'!$H$3:$KM$3,BH$4,'English Scores- Leveled papers'!$H8:$KM8)))</f>
        <is>
          <t/>
        </is>
      </c>
      <c r="BI9" s="362" t="inlineStr">
        <f aca="false">IF($B9="","",IF(COUNTIFS('English Scores- Leveled papers'!$H$3:$KM$3,BI$4,'English Scores- Leveled papers'!$H8:$KM8,"&gt;-1")=0,"",SUMIF('English Scores- Leveled papers'!$H$3:$KM$3,BI$4,'English Scores- Leveled papers'!$H8:$KM8)))</f>
        <is>
          <t/>
        </is>
      </c>
      <c r="BJ9" s="362" t="inlineStr">
        <f aca="false">IF($B9="","",IF(COUNTIFS('English Scores- Leveled papers'!$H$3:$KM$3,BJ$4,'English Scores- Leveled papers'!$H8:$KM8,"&gt;-1")=0,"",SUMIF('English Scores- Leveled papers'!$H$3:$KM$3,BJ$4,'English Scores- Leveled papers'!$H8:$KM8)))</f>
        <is>
          <t/>
        </is>
      </c>
      <c r="BK9" s="362" t="inlineStr">
        <f aca="false">IF($B9="","",IF(COUNTIFS('English Scores- Leveled papers'!$H$3:$KM$3,BK$4,'English Scores- Leveled papers'!$H8:$KM8,"&gt;-1")=0,"",SUMIF('English Scores- Leveled papers'!$H$3:$KM$3,BK$4,'English Scores- Leveled papers'!$H8:$KM8)))</f>
        <is>
          <t/>
        </is>
      </c>
      <c r="BL9" s="362" t="inlineStr">
        <f aca="false">IF($B9="","",IF(COUNTIFS('English Scores- Leveled papers'!$H$3:$KM$3,BL$4,'English Scores- Leveled papers'!$H8:$KM8,"&gt;-1")=0,"",SUMIF('English Scores- Leveled papers'!$H$3:$KM$3,BL$4,'English Scores- Leveled papers'!$H8:$KM8)))</f>
        <is>
          <t/>
        </is>
      </c>
      <c r="BM9" s="362" t="inlineStr">
        <f aca="false">IF($B9="","",IF(COUNTIFS('Eng GLA 6th, 7th, 8th'!$E$3:$DV$3,BM$4,'Eng GLA 6th, 7th, 8th'!$E9:$DV9, "&gt;-1")=0,"",SUMIF('Eng GLA 6th, 7th, 8th'!$E$3:$DV$3,BM$4,'Eng GLA 6th, 7th, 8th'!$E9:$DV9)))</f>
        <is>
          <t/>
        </is>
      </c>
      <c r="BN9" s="362" t="inlineStr">
        <f aca="false">IF($B9="","",IF(COUNTIFS('Eng GLA 6th, 7th, 8th'!$E$3:$DV$3,BN$4,'Eng GLA 6th, 7th, 8th'!$E9:$DV9, "&gt;-1")=0,"",SUMIF('Eng GLA 6th, 7th, 8th'!$E$3:$DV$3,BN$4,'Eng GLA 6th, 7th, 8th'!$E9:$DV9)))</f>
        <is>
          <t/>
        </is>
      </c>
      <c r="BO9" s="362" t="inlineStr">
        <f aca="false">IF($B9="","",IF(COUNTIFS('Eng GLA 6th, 7th, 8th'!$E$3:$DV$3,BO$4,'Eng GLA 6th, 7th, 8th'!$E9:$DV9, "&gt;-1")=0,"",SUMIF('Eng GLA 6th, 7th, 8th'!$E$3:$DV$3,BO$4,'Eng GLA 6th, 7th, 8th'!$E9:$DV9)))</f>
        <is>
          <t/>
        </is>
      </c>
      <c r="BP9" s="362" t="inlineStr">
        <f aca="false">IF($B9="","",IF(COUNTIFS('Eng GLA 6th, 7th, 8th'!$E$3:$DV$3,BP$4,'Eng GLA 6th, 7th, 8th'!$E9:$DV9, "&gt;-1")=0,"",SUMIF('Eng GLA 6th, 7th, 8th'!$E$3:$DV$3,BP$4,'Eng GLA 6th, 7th, 8th'!$E9:$DV9)))</f>
        <is>
          <t/>
        </is>
      </c>
      <c r="BQ9" s="362" t="inlineStr">
        <f aca="false">IF($B9="","",IF(COUNTIFS('Eng GLA 6th, 7th, 8th'!$E$3:$DV$3,BQ$4,'Eng GLA 6th, 7th, 8th'!$E9:$DV9, "&gt;-1")=0,"",SUMIF('Eng GLA 6th, 7th, 8th'!$E$3:$DV$3,BQ$4,'Eng GLA 6th, 7th, 8th'!$E9:$DV9)))</f>
        <is>
          <t/>
        </is>
      </c>
      <c r="BR9" s="362" t="inlineStr">
        <f aca="false">IF($B9="","",IF(COUNTIFS('Eng GLA 6th, 7th, 8th'!$E$3:$DV$3,BR$4,'Eng GLA 6th, 7th, 8th'!$E9:$DV9, "&gt;-1")=0,"",SUMIF('Eng GLA 6th, 7th, 8th'!$E$3:$DV$3,BR$4,'Eng GLA 6th, 7th, 8th'!$E9:$DV9)))</f>
        <is>
          <t/>
        </is>
      </c>
      <c r="BS9" s="362" t="inlineStr">
        <f aca="false">IF($B9="","",IF(COUNTIFS('Eng GLA 6th, 7th, 8th'!$E$3:$DV$3,BS$4,'Eng GLA 6th, 7th, 8th'!$E9:$DV9, "&gt;-1")=0,"",SUMIF('Eng GLA 6th, 7th, 8th'!$E$3:$DV$3,BS$4,'Eng GLA 6th, 7th, 8th'!$E9:$DV9)))</f>
        <is>
          <t/>
        </is>
      </c>
      <c r="BT9" s="362" t="inlineStr">
        <f aca="false">IF($B9="","",IF(COUNTIFS('Eng GLA 6th, 7th, 8th'!$E$3:$DV$3,BT$4,'Eng GLA 6th, 7th, 8th'!$E9:$DV9, "&gt;-1")=0,"",SUMIF('Eng GLA 6th, 7th, 8th'!$E$3:$DV$3,BT$4,'Eng GLA 6th, 7th, 8th'!$E9:$DV9)))</f>
        <is>
          <t/>
        </is>
      </c>
      <c r="BU9" s="362" t="inlineStr">
        <f aca="false">IF($B9="","",IF(COUNTIFS('Eng GLA 6th, 7th, 8th'!$E$3:$DV$3,BU$4,'Eng GLA 6th, 7th, 8th'!$E9:$DV9, "&gt;-1")=0,"",SUMIF('Eng GLA 6th, 7th, 8th'!$E$3:$DV$3,BU$4,'Eng GLA 6th, 7th, 8th'!$E9:$DV9)))</f>
        <is>
          <t/>
        </is>
      </c>
      <c r="BV9" s="362" t="inlineStr">
        <f aca="false">IF($B9="","",IF(COUNTIFS('Eng GLA 6th, 7th, 8th'!$E$3:$DV$3,BV$4,'Eng GLA 6th, 7th, 8th'!$E9:$DV9, "&gt;-1")=0,"",SUMIF('Eng GLA 6th, 7th, 8th'!$E$3:$DV$3,BV$4,'Eng GLA 6th, 7th, 8th'!$E9:$DV9)))</f>
        <is>
          <t/>
        </is>
      </c>
      <c r="BW9" s="362" t="inlineStr">
        <f aca="false">IF($B9="","",IF(COUNTIFS('Eng GLA 6th, 7th, 8th'!$E$3:$DV$3,BW$4,'Eng GLA 6th, 7th, 8th'!$E9:$DV9, "&gt;-1")=0,"",SUMIF('Eng GLA 6th, 7th, 8th'!$E$3:$DV$3,BW$4,'Eng GLA 6th, 7th, 8th'!$E9:$DV9)))</f>
        <is>
          <t/>
        </is>
      </c>
      <c r="BX9" s="362" t="inlineStr">
        <f aca="false">IF($B9="","",IF(COUNTIFS('Eng GLA 6th, 7th, 8th'!$E$3:$DV$3,BX$4,'Eng GLA 6th, 7th, 8th'!$E9:$DV9, "&gt;-1")=0,"",SUMIF('Eng GLA 6th, 7th, 8th'!$E$3:$DV$3,BX$4,'Eng GLA 6th, 7th, 8th'!$E9:$DV9)))</f>
        <is>
          <t/>
        </is>
      </c>
      <c r="BY9" s="362" t="inlineStr">
        <f aca="false">IF($B9="","",IF(COUNTIFS('Eng GLA 6th, 7th, 8th'!$E$3:$DV$3,BY$4,'Eng GLA 6th, 7th, 8th'!$E9:$DV9, "&gt;-1")=0,"",SUMIF('Eng GLA 6th, 7th, 8th'!$E$3:$DV$3,BY$4,'Eng GLA 6th, 7th, 8th'!$E9:$DV9)))</f>
        <is>
          <t/>
        </is>
      </c>
      <c r="BZ9" s="362" t="inlineStr">
        <f aca="false">IF($B9="","",IF(COUNTIFS('Eng GLA 6th, 7th, 8th'!$E$3:$DV$3,BZ$4,'Eng GLA 6th, 7th, 8th'!$E9:$DV9, "&gt;-1")=0,"",SUMIF('Eng GLA 6th, 7th, 8th'!$E$3:$DV$3,BZ$4,'Eng GLA 6th, 7th, 8th'!$E9:$DV9)))</f>
        <is>
          <t/>
        </is>
      </c>
      <c r="CA9" s="362" t="inlineStr">
        <f aca="false">IF($B9="","",IF(COUNTIFS('Eng GLA 6th, 7th, 8th'!$E$3:$DV$3,CA$4,'Eng GLA 6th, 7th, 8th'!$E9:$DV9, "&gt;-1")=0,"",SUMIF('Eng GLA 6th, 7th, 8th'!$E$3:$DV$3,CA$4,'Eng GLA 6th, 7th, 8th'!$E9:$DV9)))</f>
        <is>
          <t/>
        </is>
      </c>
      <c r="CB9" s="363"/>
      <c r="CC9" s="364" t="str">
        <f aca="false">IFERROR(IF((COUNT('Eng GLA 6th, 7th, 8th'!E9:U9)=0)," ",(SUM('Eng GLA 6th, 7th, 8th'!E9:U9)/$CC$3)),"")</f>
        <v> </v>
      </c>
      <c r="CD9" s="364" t="str">
        <f aca="false">IFERROR(IF((COUNT('Eng GLA 6th, 7th, 8th'!V9:AA9)=0)," ",(SUM('Eng GLA 6th, 7th, 8th'!V9:AA9)/$CD$3)),"")</f>
        <v> </v>
      </c>
      <c r="CE9" s="364" t="str">
        <f aca="false">IFERROR(IF((COUNT('Eng GLA 6th, 7th, 8th'!AB9:AG9)=0)," ",(SUM('Eng GLA 6th, 7th, 8th'!AB9:AG9)/$CE$3)),"")</f>
        <v> </v>
      </c>
      <c r="CF9" s="364" t="str">
        <f aca="false">IFERROR(IF((COUNT('Eng GLA 6th, 7th, 8th'!AH9:AP9)=0)," ",(SUM('Eng GLA 6th, 7th, 8th'!AH9:AP9)/$CF$3)),"")</f>
        <v> </v>
      </c>
      <c r="CG9" s="365" t="str">
        <f aca="false">IFERROR(IF((COUNT('Eng GLA 6th, 7th, 8th'!AR9:BH9)=0)," ",(SUM('Eng GLA 6th, 7th, 8th'!AR9:BH9)/$CG$3)),"")</f>
        <v> </v>
      </c>
      <c r="CH9" s="365" t="str">
        <f aca="false">IFERROR(IF((COUNT('Eng GLA 6th, 7th, 8th'!BI9:BN9)=0)," ",(SUM('Eng GLA 6th, 7th, 8th'!BI9:BN9)/$CH$3)),"")</f>
        <v> </v>
      </c>
      <c r="CI9" s="365" t="str">
        <f aca="false">IFERROR(IF((COUNT('Eng GLA 6th, 7th, 8th'!BO9:BT9)=0)," ",(SUM('Eng GLA 6th, 7th, 8th'!BO9:BT9)/$CI$3)),"")</f>
        <v> </v>
      </c>
      <c r="CJ9" s="365" t="str">
        <f aca="false">IFERROR(IF((COUNT('Eng GLA 6th, 7th, 8th'!BU9:CF9)=0)," ",(SUM('Eng GLA 6th, 7th, 8th'!BU9:CF9)/$CJ$3)),"")</f>
        <v> </v>
      </c>
      <c r="CK9" s="365" t="str">
        <f aca="false">IFERROR(IF((COUNT('Eng GLA 6th, 7th, 8th'!CH9:CX9)=0)," ",(SUM('Eng GLA 6th, 7th, 8th'!CH9:CX9)/$CK$3)),"")</f>
        <v> </v>
      </c>
      <c r="CL9" s="365" t="str">
        <f aca="false">IFERROR(IF((COUNT('Eng GLA 6th, 7th, 8th'!CY9:DD9)=0)," ",(SUM('Eng GLA 6th, 7th, 8th'!CY9:DD9)/$CL$3)),"")</f>
        <v> </v>
      </c>
      <c r="CM9" s="365" t="str">
        <f aca="false">IFERROR(IF((COUNT('Eng GLA 6th, 7th, 8th'!DE9:DJ9)=0)," ",(SUM('Eng GLA 6th, 7th, 8th'!DE9:DJ9)/$CM$3)),"")</f>
        <v> </v>
      </c>
      <c r="CN9" s="365" t="str">
        <f aca="false">IFERROR(IF((COUNT('Eng GLA 6th, 7th, 8th'!DK9:DV9)=0)," ",(SUM('Eng GLA 6th, 7th, 8th'!DK9:DV9)/$CN$3)),"")</f>
        <v> </v>
      </c>
    </row>
    <row r="10" customFormat="false" ht="12.75" hidden="false" customHeight="false" outlineLevel="0" collapsed="false">
      <c r="A10" s="315" t="n">
        <v>3</v>
      </c>
      <c r="B10" s="315" t="str">
        <f aca="false">'English Scores- Leveled papers'!B9</f>
        <v>B.Yamuna</v>
      </c>
      <c r="C10" s="360" t="n">
        <f aca="false">'RC Mastery Check+Question type'!H7</f>
        <v>0.5</v>
      </c>
      <c r="D10" s="361" t="n">
        <f aca="false">'Cover Sheet'!L7</f>
        <v>0.3</v>
      </c>
      <c r="E10" s="362" t="inlineStr">
        <f aca="false">IF($B10="","",IF(COUNTIFS('English Scores- Leveled papers'!$H$3:$KM$3,E$4,'English Scores- Leveled papers'!$H9:$KM9,"&gt;-1")=0,"",SUMIF('English Scores- Leveled papers'!$H$3:$KM$3,E$4,'English Scores- Leveled papers'!$H9:$KM9)))</f>
        <is>
          <t/>
        </is>
      </c>
      <c r="F10" s="362" t="inlineStr">
        <f aca="false">IF($B10="","",IF(COUNTIFS('English Scores- Leveled papers'!$H$3:$KM$3,F$4,'English Scores- Leveled papers'!$H9:$KM9,"&gt;-1")=0,"",SUMIF('English Scores- Leveled papers'!$H$3:$KM$3,F$4,'English Scores- Leveled papers'!$H9:$KM9)))</f>
        <is>
          <t/>
        </is>
      </c>
      <c r="G10" s="362" t="inlineStr">
        <f aca="false">IF($B10="","",IF(COUNTIFS('English Scores- Leveled papers'!$H$3:$KM$3,G$4,'English Scores- Leveled papers'!$H9:$KM9,"&gt;-1")=0,"",SUMIF('English Scores- Leveled papers'!$H$3:$KM$3,G$4,'English Scores- Leveled papers'!$H9:$KM9)))</f>
        <is>
          <t/>
        </is>
      </c>
      <c r="H10" s="362" t="inlineStr">
        <f aca="false">IF($B10="","",IF(COUNTIFS('English Scores- Leveled papers'!$H$3:$KM$3,H$4,'English Scores- Leveled papers'!$H9:$KM9,"&gt;-1")=0,"",SUMIF('English Scores- Leveled papers'!$H$3:$KM$3,H$4,'English Scores- Leveled papers'!$H9:$KM9)))</f>
        <is>
          <t/>
        </is>
      </c>
      <c r="I10" s="362" t="inlineStr">
        <f aca="false">IF($B10="","",IF(COUNTIFS('English Scores- Leveled papers'!$H$3:$KM$3,I$4,'English Scores- Leveled papers'!$H9:$KM9,"&gt;-1")=0,"",SUMIF('English Scores- Leveled papers'!$H$3:$KM$3,I$4,'English Scores- Leveled papers'!$H9:$KM9)))</f>
        <is>
          <t/>
        </is>
      </c>
      <c r="J10" s="362" t="inlineStr">
        <f aca="false">IF($B10="","",IF(COUNTIFS('English Scores- Leveled papers'!$H$3:$KM$3,J$4,'English Scores- Leveled papers'!$H9:$KM9,"&gt;-1")=0,"",SUMIF('English Scores- Leveled papers'!$H$3:$KM$3,J$4,'English Scores- Leveled papers'!$H9:$KM9)))</f>
        <is>
          <t/>
        </is>
      </c>
      <c r="K10" s="362" t="inlineStr">
        <f aca="false">IF($B10="","",IF(COUNTIFS('English Scores- Leveled papers'!$H$3:$KM$3,K$4,'English Scores- Leveled papers'!$H9:$KM9,"&gt;-1")=0,"",SUMIF('English Scores- Leveled papers'!$H$3:$KM$3,K$4,'English Scores- Leveled papers'!$H9:$KM9)))</f>
        <is>
          <t/>
        </is>
      </c>
      <c r="L10" s="362" t="inlineStr">
        <f aca="false">IF($B10="","",IF(COUNTIFS('English Scores- Leveled papers'!$H$3:$KM$3,L$4,'English Scores- Leveled papers'!$H9:$KM9,"&gt;-1")=0,"",SUMIF('English Scores- Leveled papers'!$H$3:$KM$3,L$4,'English Scores- Leveled papers'!$H9:$KM9)))</f>
        <is>
          <t/>
        </is>
      </c>
      <c r="M10" s="362" t="n">
        <f aca="false">IF($B10="","",IF(COUNTIFS('English Scores- Leveled papers'!$H$3:$KM$3,M$4,'English Scores- Leveled papers'!$H9:$KM9,"&gt;-1")=0,"",SUMIF('English Scores- Leveled papers'!$H$3:$KM$3,M$4,'English Scores- Leveled papers'!$H9:$KM9)))</f>
        <v>2</v>
      </c>
      <c r="N10" s="362" t="n">
        <f aca="false">IF($B10="","",IF(COUNTIFS('English Scores- Leveled papers'!$H$3:$KM$3,N$4,'English Scores- Leveled papers'!$H9:$KM9,"&gt;-1")=0,"",SUMIF('English Scores- Leveled papers'!$H$3:$KM$3,N$4,'English Scores- Leveled papers'!$H9:$KM9)))</f>
        <v>0</v>
      </c>
      <c r="O10" s="362" t="n">
        <f aca="false">IF($B10="","",IF(COUNTIFS('English Scores- Leveled papers'!$H$3:$KM$3,O$4,'English Scores- Leveled papers'!$H9:$KM9,"&gt;-1")=0,"",SUMIF('English Scores- Leveled papers'!$H$3:$KM$3,O$4,'English Scores- Leveled papers'!$H9:$KM9)))</f>
        <v>1</v>
      </c>
      <c r="P10" s="362" t="n">
        <f aca="false">IF($B10="","",IF(COUNTIFS('English Scores- Leveled papers'!$H$3:$KM$3,P$4,'English Scores- Leveled papers'!$H9:$KM9,"&gt;-1")=0,"",SUMIF('English Scores- Leveled papers'!$H$3:$KM$3,P$4,'English Scores- Leveled papers'!$H9:$KM9)))</f>
        <v>2</v>
      </c>
      <c r="Q10" s="362" t="n">
        <f aca="false">IF($B10="","",IF(COUNTIFS('English Scores- Leveled papers'!$H$3:$KM$3,Q$4,'English Scores- Leveled papers'!$H9:$KM9,"&gt;-1")=0,"",SUMIF('English Scores- Leveled papers'!$H$3:$KM$3,Q$4,'English Scores- Leveled papers'!$H9:$KM9)))</f>
        <v>3</v>
      </c>
      <c r="R10" s="362" t="n">
        <f aca="false">IF($B10="","",IF(COUNTIFS('English Scores- Leveled papers'!$H$3:$KM$3,R$4,'English Scores- Leveled papers'!$H9:$KM9,"&gt;-1")=0,"",SUMIF('English Scores- Leveled papers'!$H$3:$KM$3,R$4,'English Scores- Leveled papers'!$H9:$KM9)))</f>
        <v>0</v>
      </c>
      <c r="S10" s="362" t="n">
        <f aca="false">IF($B10="","",IF(COUNTIFS('English Scores- Leveled papers'!$H$3:$KM$3,S$4,'English Scores- Leveled papers'!$H9:$KM9,"&gt;-1")=0,"",SUMIF('English Scores- Leveled papers'!$H$3:$KM$3,S$4,'English Scores- Leveled papers'!$H9:$KM9)))</f>
        <v>0</v>
      </c>
      <c r="T10" s="362" t="n">
        <f aca="false">IF($B10="","",IF(COUNTIFS('English Scores- Leveled papers'!$H$3:$KM$3,T$4,'English Scores- Leveled papers'!$H9:$KM9,"&gt;-1")=0,"",SUMIF('English Scores- Leveled papers'!$H$3:$KM$3,T$4,'English Scores- Leveled papers'!$H9:$KM9)))</f>
        <v>0</v>
      </c>
      <c r="U10" s="362" t="n">
        <f aca="false">IF($B10="","",IF(COUNTIFS('English Scores- Leveled papers'!$H$3:$KM$3,U$4,'English Scores- Leveled papers'!$H9:$KM9,"&gt;-1")=0,"",SUMIF('English Scores- Leveled papers'!$H$3:$KM$3,U$4,'English Scores- Leveled papers'!$H9:$KM9)))</f>
        <v>1</v>
      </c>
      <c r="V10" s="362" t="inlineStr">
        <f aca="false">IF($B10="","",IF(COUNTIFS('English Scores- Leveled papers'!$H$3:$KM$3,V$4,'English Scores- Leveled papers'!$H9:$KM9,"&gt;-1")=0,"",SUMIF('English Scores- Leveled papers'!$H$3:$KM$3,V$4,'English Scores- Leveled papers'!$H9:$KM9)))</f>
        <is>
          <t/>
        </is>
      </c>
      <c r="W10" s="362" t="inlineStr">
        <f aca="false">IF($B10="","",IF(COUNTIFS('English Scores- Leveled papers'!$H$3:$KM$3,W$4,'English Scores- Leveled papers'!$H9:$KM9,"&gt;-1")=0,"",SUMIF('English Scores- Leveled papers'!$H$3:$KM$3,W$4,'English Scores- Leveled papers'!$H9:$KM9)))</f>
        <is>
          <t/>
        </is>
      </c>
      <c r="X10" s="362" t="inlineStr">
        <f aca="false">IF($B10="","",IF(COUNTIFS('English Scores- Leveled papers'!$H$3:$KM$3,X$4,'English Scores- Leveled papers'!$H9:$KM9,"&gt;-1")=0,"",SUMIF('English Scores- Leveled papers'!$H$3:$KM$3,X$4,'English Scores- Leveled papers'!$H9:$KM9)))</f>
        <is>
          <t/>
        </is>
      </c>
      <c r="Y10" s="362" t="inlineStr">
        <f aca="false">IF($B10="","",IF(COUNTIFS('English Scores- Leveled papers'!$H$3:$KM$3,Y$4,'English Scores- Leveled papers'!$H9:$KM9,"&gt;-1")=0,"",SUMIF('English Scores- Leveled papers'!$H$3:$KM$3,Y$4,'English Scores- Leveled papers'!$H9:$KM9)))</f>
        <is>
          <t/>
        </is>
      </c>
      <c r="Z10" s="362" t="inlineStr">
        <f aca="false">IF($B10="","",IF(COUNTIFS('English Scores- Leveled papers'!$H$3:$KM$3,Z$4,'English Scores- Leveled papers'!$H9:$KM9,"&gt;-1")=0,"",SUMIF('English Scores- Leveled papers'!$H$3:$KM$3,Z$4,'English Scores- Leveled papers'!$H9:$KM9)))</f>
        <is>
          <t/>
        </is>
      </c>
      <c r="AA10" s="362" t="inlineStr">
        <f aca="false">IF($B10="","",IF(COUNTIFS('English Scores- Leveled papers'!$H$3:$KM$3,AA$4,'English Scores- Leveled papers'!$H9:$KM9,"&gt;-1")=0,"",SUMIF('English Scores- Leveled papers'!$H$3:$KM$3,AA$4,'English Scores- Leveled papers'!$H9:$KM9)))</f>
        <is>
          <t/>
        </is>
      </c>
      <c r="AB10" s="362" t="inlineStr">
        <f aca="false">IF($B10="","",IF(COUNTIFS('English Scores- Leveled papers'!$H$3:$KM$3,AB$4,'English Scores- Leveled papers'!$H9:$KM9,"&gt;-1")=0,"",SUMIF('English Scores- Leveled papers'!$H$3:$KM$3,AB$4,'English Scores- Leveled papers'!$H9:$KM9)))</f>
        <is>
          <t/>
        </is>
      </c>
      <c r="AC10" s="362" t="inlineStr">
        <f aca="false">IF($B10="","",IF(COUNTIFS('English Scores- Leveled papers'!$H$3:$KM$3,AC$4,'English Scores- Leveled papers'!$H9:$KM9,"&gt;-1")=0,"",SUMIF('English Scores- Leveled papers'!$H$3:$KM$3,AC$4,'English Scores- Leveled papers'!$H9:$KM9)))</f>
        <is>
          <t/>
        </is>
      </c>
      <c r="AD10" s="362" t="inlineStr">
        <f aca="false">IF($B10="","",IF(COUNTIFS('English Scores- Leveled papers'!$H$3:$KM$3,AD$4,'English Scores- Leveled papers'!$H9:$KM9,"&gt;-1")=0,"",SUMIF('English Scores- Leveled papers'!$H$3:$KM$3,AD$4,'English Scores- Leveled papers'!$H9:$KM9)))</f>
        <is>
          <t/>
        </is>
      </c>
      <c r="AE10" s="362" t="inlineStr">
        <f aca="false">IF($B10="","",IF(COUNTIFS('English Scores- Leveled papers'!$H$3:$KM$3,AE$4,'English Scores- Leveled papers'!$H9:$KM9,"&gt;-1")=0,"",SUMIF('English Scores- Leveled papers'!$H$3:$KM$3,AE$4,'English Scores- Leveled papers'!$H9:$KM9)))</f>
        <is>
          <t/>
        </is>
      </c>
      <c r="AF10" s="362" t="inlineStr">
        <f aca="false">IF($B10="","",IF(COUNTIFS('English Scores- Leveled papers'!$H$3:$KM$3,AF$4,'English Scores- Leveled papers'!$H9:$KM9,"&gt;-1")=0,"",SUMIF('English Scores- Leveled papers'!$H$3:$KM$3,AF$4,'English Scores- Leveled papers'!$H9:$KM9)))</f>
        <is>
          <t/>
        </is>
      </c>
      <c r="AG10" s="362" t="inlineStr">
        <f aca="false">IF($B10="","",IF(COUNTIFS('English Scores- Leveled papers'!$H$3:$KM$3,AG$4,'English Scores- Leveled papers'!$H9:$KM9,"&gt;-1")=0,"",SUMIF('English Scores- Leveled papers'!$H$3:$KM$3,AG$4,'English Scores- Leveled papers'!$H9:$KM9)))</f>
        <is>
          <t/>
        </is>
      </c>
      <c r="AH10" s="362" t="inlineStr">
        <f aca="false">IF($B10="","",IF(COUNTIFS('English Scores- Leveled papers'!$H$3:$KM$3,AH$4,'English Scores- Leveled papers'!$H9:$KM9,"&gt;-1")=0,"",SUMIF('English Scores- Leveled papers'!$H$3:$KM$3,AH$4,'English Scores- Leveled papers'!$H9:$KM9)))</f>
        <is>
          <t/>
        </is>
      </c>
      <c r="AI10" s="362" t="inlineStr">
        <f aca="false">IF($B10="","",IF(COUNTIFS('English Scores- Leveled papers'!$H$3:$KM$3,AI$4,'English Scores- Leveled papers'!$H9:$KM9,"&gt;-1")=0,"",SUMIF('English Scores- Leveled papers'!$H$3:$KM$3,AI$4,'English Scores- Leveled papers'!$H9:$KM9)))</f>
        <is>
          <t/>
        </is>
      </c>
      <c r="AJ10" s="362" t="inlineStr">
        <f aca="false">IF($B10="","",IF(COUNTIFS('English Scores- Leveled papers'!$H$3:$KM$3,AJ$4,'English Scores- Leveled papers'!$H9:$KM9,"&gt;-1")=0,"",SUMIF('English Scores- Leveled papers'!$H$3:$KM$3,AJ$4,'English Scores- Leveled papers'!$H9:$KM9)))</f>
        <is>
          <t/>
        </is>
      </c>
      <c r="AK10" s="362" t="inlineStr">
        <f aca="false">IF($B10="","",IF(COUNTIFS('English Scores- Leveled papers'!$H$3:$KM$3,AK$4,'English Scores- Leveled papers'!$H9:$KM9,"&gt;-1")=0,"",SUMIF('English Scores- Leveled papers'!$H$3:$KM$3,AK$4,'English Scores- Leveled papers'!$H9:$KM9)))</f>
        <is>
          <t/>
        </is>
      </c>
      <c r="AL10" s="362" t="inlineStr">
        <f aca="false">IF($B10="","",IF(COUNTIFS('English Scores- Leveled papers'!$H$3:$KM$3,AL$4,'English Scores- Leveled papers'!$H9:$KM9,"&gt;-1")=0,"",SUMIF('English Scores- Leveled papers'!$H$3:$KM$3,AL$4,'English Scores- Leveled papers'!$H9:$KM9)))</f>
        <is>
          <t/>
        </is>
      </c>
      <c r="AM10" s="362" t="inlineStr">
        <f aca="false">IF($B10="","",IF(COUNTIFS('English Scores- Leveled papers'!$H$3:$KM$3,AM$4,'English Scores- Leveled papers'!$H9:$KM9,"&gt;-1")=0,"",SUMIF('English Scores- Leveled papers'!$H$3:$KM$3,AM$4,'English Scores- Leveled papers'!$H9:$KM9)))</f>
        <is>
          <t/>
        </is>
      </c>
      <c r="AN10" s="362" t="inlineStr">
        <f aca="false">IF($B10="","",IF(COUNTIFS('English Scores- Leveled papers'!$H$3:$KM$3,AN$4,'English Scores- Leveled papers'!$H9:$KM9,"&gt;-1")=0,"",SUMIF('English Scores- Leveled papers'!$H$3:$KM$3,AN$4,'English Scores- Leveled papers'!$H9:$KM9)))</f>
        <is>
          <t/>
        </is>
      </c>
      <c r="AO10" s="362" t="inlineStr">
        <f aca="false">IF($B10="","",IF(COUNTIFS('English Scores- Leveled papers'!$H$3:$KM$3,AO$4,'English Scores- Leveled papers'!$H9:$KM9,"&gt;-1")=0,"",SUMIF('English Scores- Leveled papers'!$H$3:$KM$3,AO$4,'English Scores- Leveled papers'!$H9:$KM9)))</f>
        <is>
          <t/>
        </is>
      </c>
      <c r="AP10" s="362" t="inlineStr">
        <f aca="false">IF($B10="","",IF(COUNTIFS('English Scores- Leveled papers'!$H$3:$KM$3,AP$4,'English Scores- Leveled papers'!$H9:$KM9,"&gt;-1")=0,"",SUMIF('English Scores- Leveled papers'!$H$3:$KM$3,AP$4,'English Scores- Leveled papers'!$H9:$KM9)))</f>
        <is>
          <t/>
        </is>
      </c>
      <c r="AQ10" s="362" t="inlineStr">
        <f aca="false">IF($B10="","",IF(COUNTIFS('English Scores- Leveled papers'!$H$3:$KM$3,AQ$4,'English Scores- Leveled papers'!$H9:$KM9,"&gt;-1")=0,"",SUMIF('English Scores- Leveled papers'!$H$3:$KM$3,AQ$4,'English Scores- Leveled papers'!$H9:$KM9)))</f>
        <is>
          <t/>
        </is>
      </c>
      <c r="AR10" s="362" t="inlineStr">
        <f aca="false">IF($B10="","",IF(COUNTIFS('English Scores- Leveled papers'!$H$3:$KM$3,AR$4,'English Scores- Leveled papers'!$H9:$KM9,"&gt;-1")=0,"",SUMIF('English Scores- Leveled papers'!$H$3:$KM$3,AR$4,'English Scores- Leveled papers'!$H9:$KM9)))</f>
        <is>
          <t/>
        </is>
      </c>
      <c r="AS10" s="362" t="inlineStr">
        <f aca="false">IF($B10="","",IF(COUNTIFS('English Scores- Leveled papers'!$H$3:$KM$3,AS$4,'English Scores- Leveled papers'!$H9:$KM9,"&gt;-1")=0,"",SUMIF('English Scores- Leveled papers'!$H$3:$KM$3,AS$4,'English Scores- Leveled papers'!$H9:$KM9)))</f>
        <is>
          <t/>
        </is>
      </c>
      <c r="AT10" s="362" t="inlineStr">
        <f aca="false">IF($B10="","",IF(COUNTIFS('English Scores- Leveled papers'!$H$3:$KM$3,AT$4,'English Scores- Leveled papers'!$H9:$KM9,"&gt;-1")=0,"",SUMIF('English Scores- Leveled papers'!$H$3:$KM$3,AT$4,'English Scores- Leveled papers'!$H9:$KM9)))</f>
        <is>
          <t/>
        </is>
      </c>
      <c r="AU10" s="362" t="inlineStr">
        <f aca="false">IF($B10="","",IF(COUNTIFS('English Scores- Leveled papers'!$H$3:$KM$3,AU$4,'English Scores- Leveled papers'!$H9:$KM9,"&gt;-1")=0,"",SUMIF('English Scores- Leveled papers'!$H$3:$KM$3,AU$4,'English Scores- Leveled papers'!$H9:$KM9)))</f>
        <is>
          <t/>
        </is>
      </c>
      <c r="AV10" s="362" t="inlineStr">
        <f aca="false">IF($B10="","",IF(COUNTIFS('English Scores- Leveled papers'!$H$3:$KM$3,AV$4,'English Scores- Leveled papers'!$H9:$KM9,"&gt;-1")=0,"",SUMIF('English Scores- Leveled papers'!$H$3:$KM$3,AV$4,'English Scores- Leveled papers'!$H9:$KM9)))</f>
        <is>
          <t/>
        </is>
      </c>
      <c r="AW10" s="362" t="inlineStr">
        <f aca="false">IF($B10="","",IF(COUNTIFS('English Scores- Leveled papers'!$H$3:$KM$3,AW$4,'English Scores- Leveled papers'!$H9:$KM9,"&gt;-1")=0,"",SUMIF('English Scores- Leveled papers'!$H$3:$KM$3,AW$4,'English Scores- Leveled papers'!$H9:$KM9)))</f>
        <is>
          <t/>
        </is>
      </c>
      <c r="AX10" s="362" t="inlineStr">
        <f aca="false">IF($B10="","",IF(COUNTIFS('English Scores- Leveled papers'!$H$3:$KM$3,AX$4,'English Scores- Leveled papers'!$H9:$KM9,"&gt;-1")=0,"",SUMIF('English Scores- Leveled papers'!$H$3:$KM$3,AX$4,'English Scores- Leveled papers'!$H9:$KM9)))</f>
        <is>
          <t/>
        </is>
      </c>
      <c r="AY10" s="362" t="inlineStr">
        <f aca="false">IF($B10="","",IF(COUNTIFS('English Scores- Leveled papers'!$H$3:$KM$3,AY$4,'English Scores- Leveled papers'!$H9:$KM9,"&gt;-1")=0,"",SUMIF('English Scores- Leveled papers'!$H$3:$KM$3,AY$4,'English Scores- Leveled papers'!$H9:$KM9)))</f>
        <is>
          <t/>
        </is>
      </c>
      <c r="AZ10" s="362" t="inlineStr">
        <f aca="false">IF($B10="","",IF(COUNTIFS('English Scores- Leveled papers'!$H$3:$KM$3,AZ$4,'English Scores- Leveled papers'!$H9:$KM9,"&gt;-1")=0,"",SUMIF('English Scores- Leveled papers'!$H$3:$KM$3,AZ$4,'English Scores- Leveled papers'!$H9:$KM9)))</f>
        <is>
          <t/>
        </is>
      </c>
      <c r="BA10" s="362" t="inlineStr">
        <f aca="false">IF($B10="","",IF(COUNTIFS('English Scores- Leveled papers'!$H$3:$KM$3,BA$4,'English Scores- Leveled papers'!$H9:$KM9,"&gt;-1")=0,"",SUMIF('English Scores- Leveled papers'!$H$3:$KM$3,BA$4,'English Scores- Leveled papers'!$H9:$KM9)))</f>
        <is>
          <t/>
        </is>
      </c>
      <c r="BB10" s="362" t="inlineStr">
        <f aca="false">IF($B10="","",IF(COUNTIFS('English Scores- Leveled papers'!$H$3:$KM$3,BB$4,'English Scores- Leveled papers'!$H9:$KM9,"&gt;-1")=0,"",SUMIF('English Scores- Leveled papers'!$H$3:$KM$3,BB$4,'English Scores- Leveled papers'!$H9:$KM9)))</f>
        <is>
          <t/>
        </is>
      </c>
      <c r="BC10" s="362" t="inlineStr">
        <f aca="false">IF($B10="","",IF(COUNTIFS('English Scores- Leveled papers'!$H$3:$KM$3,BC$4,'English Scores- Leveled papers'!$H9:$KM9,"&gt;-1")=0,"",SUMIF('English Scores- Leveled papers'!$H$3:$KM$3,BC$4,'English Scores- Leveled papers'!$H9:$KM9)))</f>
        <is>
          <t/>
        </is>
      </c>
      <c r="BD10" s="362" t="inlineStr">
        <f aca="false">IF($B10="","",IF(COUNTIFS('English Scores- Leveled papers'!$H$3:$KM$3,BD$4,'English Scores- Leveled papers'!$H9:$KM9,"&gt;-1")=0,"",SUMIF('English Scores- Leveled papers'!$H$3:$KM$3,BD$4,'English Scores- Leveled papers'!$H9:$KM9)))</f>
        <is>
          <t/>
        </is>
      </c>
      <c r="BE10" s="362" t="inlineStr">
        <f aca="false">IF($B10="","",IF(COUNTIFS('English Scores- Leveled papers'!$H$3:$KM$3,BE$4,'English Scores- Leveled papers'!$H9:$KM9,"&gt;-1")=0,"",SUMIF('English Scores- Leveled papers'!$H$3:$KM$3,BE$4,'English Scores- Leveled papers'!$H9:$KM9)))</f>
        <is>
          <t/>
        </is>
      </c>
      <c r="BF10" s="362" t="inlineStr">
        <f aca="false">IF($B10="","",IF(COUNTIFS('English Scores- Leveled papers'!$H$3:$KM$3,BF$4,'English Scores- Leveled papers'!$H9:$KM9,"&gt;-1")=0,"",SUMIF('English Scores- Leveled papers'!$H$3:$KM$3,BF$4,'English Scores- Leveled papers'!$H9:$KM9)))</f>
        <is>
          <t/>
        </is>
      </c>
      <c r="BG10" s="362" t="inlineStr">
        <f aca="false">IF($B10="","",IF(COUNTIFS('English Scores- Leveled papers'!$H$3:$KM$3,BG$4,'English Scores- Leveled papers'!$H9:$KM9,"&gt;-1")=0,"",SUMIF('English Scores- Leveled papers'!$H$3:$KM$3,BG$4,'English Scores- Leveled papers'!$H9:$KM9)))</f>
        <is>
          <t/>
        </is>
      </c>
      <c r="BH10" s="362" t="inlineStr">
        <f aca="false">IF($B10="","",IF(COUNTIFS('English Scores- Leveled papers'!$H$3:$KM$3,BH$4,'English Scores- Leveled papers'!$H9:$KM9,"&gt;-1")=0,"",SUMIF('English Scores- Leveled papers'!$H$3:$KM$3,BH$4,'English Scores- Leveled papers'!$H9:$KM9)))</f>
        <is>
          <t/>
        </is>
      </c>
      <c r="BI10" s="362" t="inlineStr">
        <f aca="false">IF($B10="","",IF(COUNTIFS('English Scores- Leveled papers'!$H$3:$KM$3,BI$4,'English Scores- Leveled papers'!$H9:$KM9,"&gt;-1")=0,"",SUMIF('English Scores- Leveled papers'!$H$3:$KM$3,BI$4,'English Scores- Leveled papers'!$H9:$KM9)))</f>
        <is>
          <t/>
        </is>
      </c>
      <c r="BJ10" s="362" t="inlineStr">
        <f aca="false">IF($B10="","",IF(COUNTIFS('English Scores- Leveled papers'!$H$3:$KM$3,BJ$4,'English Scores- Leveled papers'!$H9:$KM9,"&gt;-1")=0,"",SUMIF('English Scores- Leveled papers'!$H$3:$KM$3,BJ$4,'English Scores- Leveled papers'!$H9:$KM9)))</f>
        <is>
          <t/>
        </is>
      </c>
      <c r="BK10" s="362" t="inlineStr">
        <f aca="false">IF($B10="","",IF(COUNTIFS('English Scores- Leveled papers'!$H$3:$KM$3,BK$4,'English Scores- Leveled papers'!$H9:$KM9,"&gt;-1")=0,"",SUMIF('English Scores- Leveled papers'!$H$3:$KM$3,BK$4,'English Scores- Leveled papers'!$H9:$KM9)))</f>
        <is>
          <t/>
        </is>
      </c>
      <c r="BL10" s="362" t="inlineStr">
        <f aca="false">IF($B10="","",IF(COUNTIFS('English Scores- Leveled papers'!$H$3:$KM$3,BL$4,'English Scores- Leveled papers'!$H9:$KM9,"&gt;-1")=0,"",SUMIF('English Scores- Leveled papers'!$H$3:$KM$3,BL$4,'English Scores- Leveled papers'!$H9:$KM9)))</f>
        <is>
          <t/>
        </is>
      </c>
      <c r="BM10" s="362" t="inlineStr">
        <f aca="false">IF($B10="","",IF(COUNTIFS('Eng GLA 6th, 7th, 8th'!$E$3:$DV$3,BM$4,'Eng GLA 6th, 7th, 8th'!$E10:$DV10, "&gt;-1")=0,"",SUMIF('Eng GLA 6th, 7th, 8th'!$E$3:$DV$3,BM$4,'Eng GLA 6th, 7th, 8th'!$E10:$DV10)))</f>
        <is>
          <t/>
        </is>
      </c>
      <c r="BN10" s="362" t="inlineStr">
        <f aca="false">IF($B10="","",IF(COUNTIFS('Eng GLA 6th, 7th, 8th'!$E$3:$DV$3,BN$4,'Eng GLA 6th, 7th, 8th'!$E10:$DV10, "&gt;-1")=0,"",SUMIF('Eng GLA 6th, 7th, 8th'!$E$3:$DV$3,BN$4,'Eng GLA 6th, 7th, 8th'!$E10:$DV10)))</f>
        <is>
          <t/>
        </is>
      </c>
      <c r="BO10" s="362" t="inlineStr">
        <f aca="false">IF($B10="","",IF(COUNTIFS('Eng GLA 6th, 7th, 8th'!$E$3:$DV$3,BO$4,'Eng GLA 6th, 7th, 8th'!$E10:$DV10, "&gt;-1")=0,"",SUMIF('Eng GLA 6th, 7th, 8th'!$E$3:$DV$3,BO$4,'Eng GLA 6th, 7th, 8th'!$E10:$DV10)))</f>
        <is>
          <t/>
        </is>
      </c>
      <c r="BP10" s="362" t="inlineStr">
        <f aca="false">IF($B10="","",IF(COUNTIFS('Eng GLA 6th, 7th, 8th'!$E$3:$DV$3,BP$4,'Eng GLA 6th, 7th, 8th'!$E10:$DV10, "&gt;-1")=0,"",SUMIF('Eng GLA 6th, 7th, 8th'!$E$3:$DV$3,BP$4,'Eng GLA 6th, 7th, 8th'!$E10:$DV10)))</f>
        <is>
          <t/>
        </is>
      </c>
      <c r="BQ10" s="362" t="inlineStr">
        <f aca="false">IF($B10="","",IF(COUNTIFS('Eng GLA 6th, 7th, 8th'!$E$3:$DV$3,BQ$4,'Eng GLA 6th, 7th, 8th'!$E10:$DV10, "&gt;-1")=0,"",SUMIF('Eng GLA 6th, 7th, 8th'!$E$3:$DV$3,BQ$4,'Eng GLA 6th, 7th, 8th'!$E10:$DV10)))</f>
        <is>
          <t/>
        </is>
      </c>
      <c r="BR10" s="362" t="inlineStr">
        <f aca="false">IF($B10="","",IF(COUNTIFS('Eng GLA 6th, 7th, 8th'!$E$3:$DV$3,BR$4,'Eng GLA 6th, 7th, 8th'!$E10:$DV10, "&gt;-1")=0,"",SUMIF('Eng GLA 6th, 7th, 8th'!$E$3:$DV$3,BR$4,'Eng GLA 6th, 7th, 8th'!$E10:$DV10)))</f>
        <is>
          <t/>
        </is>
      </c>
      <c r="BS10" s="362" t="inlineStr">
        <f aca="false">IF($B10="","",IF(COUNTIFS('Eng GLA 6th, 7th, 8th'!$E$3:$DV$3,BS$4,'Eng GLA 6th, 7th, 8th'!$E10:$DV10, "&gt;-1")=0,"",SUMIF('Eng GLA 6th, 7th, 8th'!$E$3:$DV$3,BS$4,'Eng GLA 6th, 7th, 8th'!$E10:$DV10)))</f>
        <is>
          <t/>
        </is>
      </c>
      <c r="BT10" s="362" t="inlineStr">
        <f aca="false">IF($B10="","",IF(COUNTIFS('Eng GLA 6th, 7th, 8th'!$E$3:$DV$3,BT$4,'Eng GLA 6th, 7th, 8th'!$E10:$DV10, "&gt;-1")=0,"",SUMIF('Eng GLA 6th, 7th, 8th'!$E$3:$DV$3,BT$4,'Eng GLA 6th, 7th, 8th'!$E10:$DV10)))</f>
        <is>
          <t/>
        </is>
      </c>
      <c r="BU10" s="362" t="inlineStr">
        <f aca="false">IF($B10="","",IF(COUNTIFS('Eng GLA 6th, 7th, 8th'!$E$3:$DV$3,BU$4,'Eng GLA 6th, 7th, 8th'!$E10:$DV10, "&gt;-1")=0,"",SUMIF('Eng GLA 6th, 7th, 8th'!$E$3:$DV$3,BU$4,'Eng GLA 6th, 7th, 8th'!$E10:$DV10)))</f>
        <is>
          <t/>
        </is>
      </c>
      <c r="BV10" s="362" t="inlineStr">
        <f aca="false">IF($B10="","",IF(COUNTIFS('Eng GLA 6th, 7th, 8th'!$E$3:$DV$3,BV$4,'Eng GLA 6th, 7th, 8th'!$E10:$DV10, "&gt;-1")=0,"",SUMIF('Eng GLA 6th, 7th, 8th'!$E$3:$DV$3,BV$4,'Eng GLA 6th, 7th, 8th'!$E10:$DV10)))</f>
        <is>
          <t/>
        </is>
      </c>
      <c r="BW10" s="362" t="inlineStr">
        <f aca="false">IF($B10="","",IF(COUNTIFS('Eng GLA 6th, 7th, 8th'!$E$3:$DV$3,BW$4,'Eng GLA 6th, 7th, 8th'!$E10:$DV10, "&gt;-1")=0,"",SUMIF('Eng GLA 6th, 7th, 8th'!$E$3:$DV$3,BW$4,'Eng GLA 6th, 7th, 8th'!$E10:$DV10)))</f>
        <is>
          <t/>
        </is>
      </c>
      <c r="BX10" s="362" t="inlineStr">
        <f aca="false">IF($B10="","",IF(COUNTIFS('Eng GLA 6th, 7th, 8th'!$E$3:$DV$3,BX$4,'Eng GLA 6th, 7th, 8th'!$E10:$DV10, "&gt;-1")=0,"",SUMIF('Eng GLA 6th, 7th, 8th'!$E$3:$DV$3,BX$4,'Eng GLA 6th, 7th, 8th'!$E10:$DV10)))</f>
        <is>
          <t/>
        </is>
      </c>
      <c r="BY10" s="362" t="inlineStr">
        <f aca="false">IF($B10="","",IF(COUNTIFS('Eng GLA 6th, 7th, 8th'!$E$3:$DV$3,BY$4,'Eng GLA 6th, 7th, 8th'!$E10:$DV10, "&gt;-1")=0,"",SUMIF('Eng GLA 6th, 7th, 8th'!$E$3:$DV$3,BY$4,'Eng GLA 6th, 7th, 8th'!$E10:$DV10)))</f>
        <is>
          <t/>
        </is>
      </c>
      <c r="BZ10" s="362" t="inlineStr">
        <f aca="false">IF($B10="","",IF(COUNTIFS('Eng GLA 6th, 7th, 8th'!$E$3:$DV$3,BZ$4,'Eng GLA 6th, 7th, 8th'!$E10:$DV10, "&gt;-1")=0,"",SUMIF('Eng GLA 6th, 7th, 8th'!$E$3:$DV$3,BZ$4,'Eng GLA 6th, 7th, 8th'!$E10:$DV10)))</f>
        <is>
          <t/>
        </is>
      </c>
      <c r="CA10" s="362" t="inlineStr">
        <f aca="false">IF($B10="","",IF(COUNTIFS('Eng GLA 6th, 7th, 8th'!$E$3:$DV$3,CA$4,'Eng GLA 6th, 7th, 8th'!$E10:$DV10, "&gt;-1")=0,"",SUMIF('Eng GLA 6th, 7th, 8th'!$E$3:$DV$3,CA$4,'Eng GLA 6th, 7th, 8th'!$E10:$DV10)))</f>
        <is>
          <t/>
        </is>
      </c>
      <c r="CB10" s="363"/>
      <c r="CC10" s="364" t="str">
        <f aca="false">IFERROR(IF((COUNT('Eng GLA 6th, 7th, 8th'!E10:U10)=0)," ",(SUM('Eng GLA 6th, 7th, 8th'!E10:U10)/$CC$3)),"")</f>
        <v> </v>
      </c>
      <c r="CD10" s="364" t="str">
        <f aca="false">IFERROR(IF((COUNT('Eng GLA 6th, 7th, 8th'!V10:AA10)=0)," ",(SUM('Eng GLA 6th, 7th, 8th'!V10:AA10)/$CD$3)),"")</f>
        <v> </v>
      </c>
      <c r="CE10" s="364" t="str">
        <f aca="false">IFERROR(IF((COUNT('Eng GLA 6th, 7th, 8th'!AB10:AG10)=0)," ",(SUM('Eng GLA 6th, 7th, 8th'!AB10:AG10)/$CE$3)),"")</f>
        <v> </v>
      </c>
      <c r="CF10" s="364" t="str">
        <f aca="false">IFERROR(IF((COUNT('Eng GLA 6th, 7th, 8th'!AH10:AP10)=0)," ",(SUM('Eng GLA 6th, 7th, 8th'!AH10:AP10)/$CF$3)),"")</f>
        <v> </v>
      </c>
      <c r="CG10" s="365" t="str">
        <f aca="false">IFERROR(IF((COUNT('Eng GLA 6th, 7th, 8th'!AR10:BH10)=0)," ",(SUM('Eng GLA 6th, 7th, 8th'!AR10:BH10)/$CG$3)),"")</f>
        <v> </v>
      </c>
      <c r="CH10" s="365" t="str">
        <f aca="false">IFERROR(IF((COUNT('Eng GLA 6th, 7th, 8th'!BI10:BN10)=0)," ",(SUM('Eng GLA 6th, 7th, 8th'!BI10:BN10)/$CH$3)),"")</f>
        <v> </v>
      </c>
      <c r="CI10" s="365" t="str">
        <f aca="false">IFERROR(IF((COUNT('Eng GLA 6th, 7th, 8th'!BO10:BT10)=0)," ",(SUM('Eng GLA 6th, 7th, 8th'!BO10:BT10)/$CI$3)),"")</f>
        <v> </v>
      </c>
      <c r="CJ10" s="365" t="str">
        <f aca="false">IFERROR(IF((COUNT('Eng GLA 6th, 7th, 8th'!BU10:CF10)=0)," ",(SUM('Eng GLA 6th, 7th, 8th'!BU10:CF10)/$CJ$3)),"")</f>
        <v> </v>
      </c>
      <c r="CK10" s="365" t="str">
        <f aca="false">IFERROR(IF((COUNT('Eng GLA 6th, 7th, 8th'!CH10:CX10)=0)," ",(SUM('Eng GLA 6th, 7th, 8th'!CH10:CX10)/$CK$3)),"")</f>
        <v> </v>
      </c>
      <c r="CL10" s="365" t="str">
        <f aca="false">IFERROR(IF((COUNT('Eng GLA 6th, 7th, 8th'!CY10:DD10)=0)," ",(SUM('Eng GLA 6th, 7th, 8th'!CY10:DD10)/$CL$3)),"")</f>
        <v> </v>
      </c>
      <c r="CM10" s="365" t="str">
        <f aca="false">IFERROR(IF((COUNT('Eng GLA 6th, 7th, 8th'!DE10:DJ10)=0)," ",(SUM('Eng GLA 6th, 7th, 8th'!DE10:DJ10)/$CM$3)),"")</f>
        <v> </v>
      </c>
      <c r="CN10" s="365" t="str">
        <f aca="false">IFERROR(IF((COUNT('Eng GLA 6th, 7th, 8th'!DK10:DV10)=0)," ",(SUM('Eng GLA 6th, 7th, 8th'!DK10:DV10)/$CN$3)),"")</f>
        <v> </v>
      </c>
    </row>
    <row r="11" customFormat="false" ht="12.75" hidden="false" customHeight="false" outlineLevel="0" collapsed="false">
      <c r="A11" s="315" t="n">
        <v>4</v>
      </c>
      <c r="B11" s="315" t="str">
        <f aca="false">'English Scores- Leveled papers'!B10</f>
        <v>CH.Shirisha</v>
      </c>
      <c r="C11" s="360" t="n">
        <f aca="false">'RC Mastery Check+Question type'!H8</f>
        <v>0.2</v>
      </c>
      <c r="D11" s="361" t="inlineStr">
        <f aca="false">'Cover Sheet'!L8</f>
        <is>
          <t/>
        </is>
      </c>
      <c r="E11" s="362" t="inlineStr">
        <f aca="false">IF($B11="","",IF(COUNTIFS('English Scores- Leveled papers'!$H$3:$KM$3,E$4,'English Scores- Leveled papers'!$H10:$KM10,"&gt;-1")=0,"",SUMIF('English Scores- Leveled papers'!$H$3:$KM$3,E$4,'English Scores- Leveled papers'!$H10:$KM10)))</f>
        <is>
          <t/>
        </is>
      </c>
      <c r="F11" s="362" t="inlineStr">
        <f aca="false">IF($B11="","",IF(COUNTIFS('English Scores- Leveled papers'!$H$3:$KM$3,F$4,'English Scores- Leveled papers'!$H10:$KM10,"&gt;-1")=0,"",SUMIF('English Scores- Leveled papers'!$H$3:$KM$3,F$4,'English Scores- Leveled papers'!$H10:$KM10)))</f>
        <is>
          <t/>
        </is>
      </c>
      <c r="G11" s="362" t="inlineStr">
        <f aca="false">IF($B11="","",IF(COUNTIFS('English Scores- Leveled papers'!$H$3:$KM$3,G$4,'English Scores- Leveled papers'!$H10:$KM10,"&gt;-1")=0,"",SUMIF('English Scores- Leveled papers'!$H$3:$KM$3,G$4,'English Scores- Leveled papers'!$H10:$KM10)))</f>
        <is>
          <t/>
        </is>
      </c>
      <c r="H11" s="362" t="inlineStr">
        <f aca="false">IF($B11="","",IF(COUNTIFS('English Scores- Leveled papers'!$H$3:$KM$3,H$4,'English Scores- Leveled papers'!$H10:$KM10,"&gt;-1")=0,"",SUMIF('English Scores- Leveled papers'!$H$3:$KM$3,H$4,'English Scores- Leveled papers'!$H10:$KM10)))</f>
        <is>
          <t/>
        </is>
      </c>
      <c r="I11" s="362" t="n">
        <f aca="false">IF($B11="","",IF(COUNTIFS('English Scores- Leveled papers'!$H$3:$KM$3,I$4,'English Scores- Leveled papers'!$H10:$KM10,"&gt;-1")=0,"",SUMIF('English Scores- Leveled papers'!$H$3:$KM$3,I$4,'English Scores- Leveled papers'!$H10:$KM10)))</f>
        <v>3</v>
      </c>
      <c r="J11" s="362" t="n">
        <f aca="false">IF($B11="","",IF(COUNTIFS('English Scores- Leveled papers'!$H$3:$KM$3,J$4,'English Scores- Leveled papers'!$H10:$KM10,"&gt;-1")=0,"",SUMIF('English Scores- Leveled papers'!$H$3:$KM$3,J$4,'English Scores- Leveled papers'!$H10:$KM10)))</f>
        <v>2</v>
      </c>
      <c r="K11" s="362" t="inlineStr">
        <f aca="false">IF($B11="","",IF(COUNTIFS('English Scores- Leveled papers'!$H$3:$KM$3,K$4,'English Scores- Leveled papers'!$H10:$KM10,"&gt;-1")=0,"",SUMIF('English Scores- Leveled papers'!$H$3:$KM$3,K$4,'English Scores- Leveled papers'!$H10:$KM10)))</f>
        <is>
          <t/>
        </is>
      </c>
      <c r="L11" s="362" t="n">
        <f aca="false">IF($B11="","",IF(COUNTIFS('English Scores- Leveled papers'!$H$3:$KM$3,L$4,'English Scores- Leveled papers'!$H10:$KM10,"&gt;-1")=0,"",SUMIF('English Scores- Leveled papers'!$H$3:$KM$3,L$4,'English Scores- Leveled papers'!$H10:$KM10)))</f>
        <v>2</v>
      </c>
      <c r="M11" s="362" t="n">
        <f aca="false">IF($B11="","",IF(COUNTIFS('English Scores- Leveled papers'!$H$3:$KM$3,M$4,'English Scores- Leveled papers'!$H10:$KM10,"&gt;-1")=0,"",SUMIF('English Scores- Leveled papers'!$H$3:$KM$3,M$4,'English Scores- Leveled papers'!$H10:$KM10)))</f>
        <v>2</v>
      </c>
      <c r="N11" s="362" t="n">
        <f aca="false">IF($B11="","",IF(COUNTIFS('English Scores- Leveled papers'!$H$3:$KM$3,N$4,'English Scores- Leveled papers'!$H10:$KM10,"&gt;-1")=0,"",SUMIF('English Scores- Leveled papers'!$H$3:$KM$3,N$4,'English Scores- Leveled papers'!$H10:$KM10)))</f>
        <v>0</v>
      </c>
      <c r="O11" s="362" t="n">
        <f aca="false">IF($B11="","",IF(COUNTIFS('English Scores- Leveled papers'!$H$3:$KM$3,O$4,'English Scores- Leveled papers'!$H10:$KM10,"&gt;-1")=0,"",SUMIF('English Scores- Leveled papers'!$H$3:$KM$3,O$4,'English Scores- Leveled papers'!$H10:$KM10)))</f>
        <v>0.5</v>
      </c>
      <c r="P11" s="362" t="n">
        <f aca="false">IF($B11="","",IF(COUNTIFS('English Scores- Leveled papers'!$H$3:$KM$3,P$4,'English Scores- Leveled papers'!$H10:$KM10,"&gt;-1")=0,"",SUMIF('English Scores- Leveled papers'!$H$3:$KM$3,P$4,'English Scores- Leveled papers'!$H10:$KM10)))</f>
        <v>2</v>
      </c>
      <c r="Q11" s="362" t="inlineStr">
        <f aca="false">IF($B11="","",IF(COUNTIFS('English Scores- Leveled papers'!$H$3:$KM$3,Q$4,'English Scores- Leveled papers'!$H10:$KM10,"&gt;-1")=0,"",SUMIF('English Scores- Leveled papers'!$H$3:$KM$3,Q$4,'English Scores- Leveled papers'!$H10:$KM10)))</f>
        <is>
          <t/>
        </is>
      </c>
      <c r="R11" s="362" t="inlineStr">
        <f aca="false">IF($B11="","",IF(COUNTIFS('English Scores- Leveled papers'!$H$3:$KM$3,R$4,'English Scores- Leveled papers'!$H10:$KM10,"&gt;-1")=0,"",SUMIF('English Scores- Leveled papers'!$H$3:$KM$3,R$4,'English Scores- Leveled papers'!$H10:$KM10)))</f>
        <is>
          <t/>
        </is>
      </c>
      <c r="S11" s="362" t="inlineStr">
        <f aca="false">IF($B11="","",IF(COUNTIFS('English Scores- Leveled papers'!$H$3:$KM$3,S$4,'English Scores- Leveled papers'!$H10:$KM10,"&gt;-1")=0,"",SUMIF('English Scores- Leveled papers'!$H$3:$KM$3,S$4,'English Scores- Leveled papers'!$H10:$KM10)))</f>
        <is>
          <t/>
        </is>
      </c>
      <c r="T11" s="362" t="inlineStr">
        <f aca="false">IF($B11="","",IF(COUNTIFS('English Scores- Leveled papers'!$H$3:$KM$3,T$4,'English Scores- Leveled papers'!$H10:$KM10,"&gt;-1")=0,"",SUMIF('English Scores- Leveled papers'!$H$3:$KM$3,T$4,'English Scores- Leveled papers'!$H10:$KM10)))</f>
        <is>
          <t/>
        </is>
      </c>
      <c r="U11" s="362" t="inlineStr">
        <f aca="false">IF($B11="","",IF(COUNTIFS('English Scores- Leveled papers'!$H$3:$KM$3,U$4,'English Scores- Leveled papers'!$H10:$KM10,"&gt;-1")=0,"",SUMIF('English Scores- Leveled papers'!$H$3:$KM$3,U$4,'English Scores- Leveled papers'!$H10:$KM10)))</f>
        <is>
          <t/>
        </is>
      </c>
      <c r="V11" s="362" t="inlineStr">
        <f aca="false">IF($B11="","",IF(COUNTIFS('English Scores- Leveled papers'!$H$3:$KM$3,V$4,'English Scores- Leveled papers'!$H10:$KM10,"&gt;-1")=0,"",SUMIF('English Scores- Leveled papers'!$H$3:$KM$3,V$4,'English Scores- Leveled papers'!$H10:$KM10)))</f>
        <is>
          <t/>
        </is>
      </c>
      <c r="W11" s="362" t="inlineStr">
        <f aca="false">IF($B11="","",IF(COUNTIFS('English Scores- Leveled papers'!$H$3:$KM$3,W$4,'English Scores- Leveled papers'!$H10:$KM10,"&gt;-1")=0,"",SUMIF('English Scores- Leveled papers'!$H$3:$KM$3,W$4,'English Scores- Leveled papers'!$H10:$KM10)))</f>
        <is>
          <t/>
        </is>
      </c>
      <c r="X11" s="362" t="inlineStr">
        <f aca="false">IF($B11="","",IF(COUNTIFS('English Scores- Leveled papers'!$H$3:$KM$3,X$4,'English Scores- Leveled papers'!$H10:$KM10,"&gt;-1")=0,"",SUMIF('English Scores- Leveled papers'!$H$3:$KM$3,X$4,'English Scores- Leveled papers'!$H10:$KM10)))</f>
        <is>
          <t/>
        </is>
      </c>
      <c r="Y11" s="362" t="inlineStr">
        <f aca="false">IF($B11="","",IF(COUNTIFS('English Scores- Leveled papers'!$H$3:$KM$3,Y$4,'English Scores- Leveled papers'!$H10:$KM10,"&gt;-1")=0,"",SUMIF('English Scores- Leveled papers'!$H$3:$KM$3,Y$4,'English Scores- Leveled papers'!$H10:$KM10)))</f>
        <is>
          <t/>
        </is>
      </c>
      <c r="Z11" s="362" t="inlineStr">
        <f aca="false">IF($B11="","",IF(COUNTIFS('English Scores- Leveled papers'!$H$3:$KM$3,Z$4,'English Scores- Leveled papers'!$H10:$KM10,"&gt;-1")=0,"",SUMIF('English Scores- Leveled papers'!$H$3:$KM$3,Z$4,'English Scores- Leveled papers'!$H10:$KM10)))</f>
        <is>
          <t/>
        </is>
      </c>
      <c r="AA11" s="362" t="inlineStr">
        <f aca="false">IF($B11="","",IF(COUNTIFS('English Scores- Leveled papers'!$H$3:$KM$3,AA$4,'English Scores- Leveled papers'!$H10:$KM10,"&gt;-1")=0,"",SUMIF('English Scores- Leveled papers'!$H$3:$KM$3,AA$4,'English Scores- Leveled papers'!$H10:$KM10)))</f>
        <is>
          <t/>
        </is>
      </c>
      <c r="AB11" s="362" t="inlineStr">
        <f aca="false">IF($B11="","",IF(COUNTIFS('English Scores- Leveled papers'!$H$3:$KM$3,AB$4,'English Scores- Leveled papers'!$H10:$KM10,"&gt;-1")=0,"",SUMIF('English Scores- Leveled papers'!$H$3:$KM$3,AB$4,'English Scores- Leveled papers'!$H10:$KM10)))</f>
        <is>
          <t/>
        </is>
      </c>
      <c r="AC11" s="362" t="inlineStr">
        <f aca="false">IF($B11="","",IF(COUNTIFS('English Scores- Leveled papers'!$H$3:$KM$3,AC$4,'English Scores- Leveled papers'!$H10:$KM10,"&gt;-1")=0,"",SUMIF('English Scores- Leveled papers'!$H$3:$KM$3,AC$4,'English Scores- Leveled papers'!$H10:$KM10)))</f>
        <is>
          <t/>
        </is>
      </c>
      <c r="AD11" s="362" t="inlineStr">
        <f aca="false">IF($B11="","",IF(COUNTIFS('English Scores- Leveled papers'!$H$3:$KM$3,AD$4,'English Scores- Leveled papers'!$H10:$KM10,"&gt;-1")=0,"",SUMIF('English Scores- Leveled papers'!$H$3:$KM$3,AD$4,'English Scores- Leveled papers'!$H10:$KM10)))</f>
        <is>
          <t/>
        </is>
      </c>
      <c r="AE11" s="362" t="inlineStr">
        <f aca="false">IF($B11="","",IF(COUNTIFS('English Scores- Leveled papers'!$H$3:$KM$3,AE$4,'English Scores- Leveled papers'!$H10:$KM10,"&gt;-1")=0,"",SUMIF('English Scores- Leveled papers'!$H$3:$KM$3,AE$4,'English Scores- Leveled papers'!$H10:$KM10)))</f>
        <is>
          <t/>
        </is>
      </c>
      <c r="AF11" s="362" t="inlineStr">
        <f aca="false">IF($B11="","",IF(COUNTIFS('English Scores- Leveled papers'!$H$3:$KM$3,AF$4,'English Scores- Leveled papers'!$H10:$KM10,"&gt;-1")=0,"",SUMIF('English Scores- Leveled papers'!$H$3:$KM$3,AF$4,'English Scores- Leveled papers'!$H10:$KM10)))</f>
        <is>
          <t/>
        </is>
      </c>
      <c r="AG11" s="362" t="inlineStr">
        <f aca="false">IF($B11="","",IF(COUNTIFS('English Scores- Leveled papers'!$H$3:$KM$3,AG$4,'English Scores- Leveled papers'!$H10:$KM10,"&gt;-1")=0,"",SUMIF('English Scores- Leveled papers'!$H$3:$KM$3,AG$4,'English Scores- Leveled papers'!$H10:$KM10)))</f>
        <is>
          <t/>
        </is>
      </c>
      <c r="AH11" s="362" t="inlineStr">
        <f aca="false">IF($B11="","",IF(COUNTIFS('English Scores- Leveled papers'!$H$3:$KM$3,AH$4,'English Scores- Leveled papers'!$H10:$KM10,"&gt;-1")=0,"",SUMIF('English Scores- Leveled papers'!$H$3:$KM$3,AH$4,'English Scores- Leveled papers'!$H10:$KM10)))</f>
        <is>
          <t/>
        </is>
      </c>
      <c r="AI11" s="362" t="inlineStr">
        <f aca="false">IF($B11="","",IF(COUNTIFS('English Scores- Leveled papers'!$H$3:$KM$3,AI$4,'English Scores- Leveled papers'!$H10:$KM10,"&gt;-1")=0,"",SUMIF('English Scores- Leveled papers'!$H$3:$KM$3,AI$4,'English Scores- Leveled papers'!$H10:$KM10)))</f>
        <is>
          <t/>
        </is>
      </c>
      <c r="AJ11" s="362" t="inlineStr">
        <f aca="false">IF($B11="","",IF(COUNTIFS('English Scores- Leveled papers'!$H$3:$KM$3,AJ$4,'English Scores- Leveled papers'!$H10:$KM10,"&gt;-1")=0,"",SUMIF('English Scores- Leveled papers'!$H$3:$KM$3,AJ$4,'English Scores- Leveled papers'!$H10:$KM10)))</f>
        <is>
          <t/>
        </is>
      </c>
      <c r="AK11" s="362" t="inlineStr">
        <f aca="false">IF($B11="","",IF(COUNTIFS('English Scores- Leveled papers'!$H$3:$KM$3,AK$4,'English Scores- Leveled papers'!$H10:$KM10,"&gt;-1")=0,"",SUMIF('English Scores- Leveled papers'!$H$3:$KM$3,AK$4,'English Scores- Leveled papers'!$H10:$KM10)))</f>
        <is>
          <t/>
        </is>
      </c>
      <c r="AL11" s="362" t="inlineStr">
        <f aca="false">IF($B11="","",IF(COUNTIFS('English Scores- Leveled papers'!$H$3:$KM$3,AL$4,'English Scores- Leveled papers'!$H10:$KM10,"&gt;-1")=0,"",SUMIF('English Scores- Leveled papers'!$H$3:$KM$3,AL$4,'English Scores- Leveled papers'!$H10:$KM10)))</f>
        <is>
          <t/>
        </is>
      </c>
      <c r="AM11" s="362" t="inlineStr">
        <f aca="false">IF($B11="","",IF(COUNTIFS('English Scores- Leveled papers'!$H$3:$KM$3,AM$4,'English Scores- Leveled papers'!$H10:$KM10,"&gt;-1")=0,"",SUMIF('English Scores- Leveled papers'!$H$3:$KM$3,AM$4,'English Scores- Leveled papers'!$H10:$KM10)))</f>
        <is>
          <t/>
        </is>
      </c>
      <c r="AN11" s="362" t="inlineStr">
        <f aca="false">IF($B11="","",IF(COUNTIFS('English Scores- Leveled papers'!$H$3:$KM$3,AN$4,'English Scores- Leveled papers'!$H10:$KM10,"&gt;-1")=0,"",SUMIF('English Scores- Leveled papers'!$H$3:$KM$3,AN$4,'English Scores- Leveled papers'!$H10:$KM10)))</f>
        <is>
          <t/>
        </is>
      </c>
      <c r="AO11" s="362" t="inlineStr">
        <f aca="false">IF($B11="","",IF(COUNTIFS('English Scores- Leveled papers'!$H$3:$KM$3,AO$4,'English Scores- Leveled papers'!$H10:$KM10,"&gt;-1")=0,"",SUMIF('English Scores- Leveled papers'!$H$3:$KM$3,AO$4,'English Scores- Leveled papers'!$H10:$KM10)))</f>
        <is>
          <t/>
        </is>
      </c>
      <c r="AP11" s="362" t="inlineStr">
        <f aca="false">IF($B11="","",IF(COUNTIFS('English Scores- Leveled papers'!$H$3:$KM$3,AP$4,'English Scores- Leveled papers'!$H10:$KM10,"&gt;-1")=0,"",SUMIF('English Scores- Leveled papers'!$H$3:$KM$3,AP$4,'English Scores- Leveled papers'!$H10:$KM10)))</f>
        <is>
          <t/>
        </is>
      </c>
      <c r="AQ11" s="362" t="inlineStr">
        <f aca="false">IF($B11="","",IF(COUNTIFS('English Scores- Leveled papers'!$H$3:$KM$3,AQ$4,'English Scores- Leveled papers'!$H10:$KM10,"&gt;-1")=0,"",SUMIF('English Scores- Leveled papers'!$H$3:$KM$3,AQ$4,'English Scores- Leveled papers'!$H10:$KM10)))</f>
        <is>
          <t/>
        </is>
      </c>
      <c r="AR11" s="362" t="inlineStr">
        <f aca="false">IF($B11="","",IF(COUNTIFS('English Scores- Leveled papers'!$H$3:$KM$3,AR$4,'English Scores- Leveled papers'!$H10:$KM10,"&gt;-1")=0,"",SUMIF('English Scores- Leveled papers'!$H$3:$KM$3,AR$4,'English Scores- Leveled papers'!$H10:$KM10)))</f>
        <is>
          <t/>
        </is>
      </c>
      <c r="AS11" s="362" t="inlineStr">
        <f aca="false">IF($B11="","",IF(COUNTIFS('English Scores- Leveled papers'!$H$3:$KM$3,AS$4,'English Scores- Leveled papers'!$H10:$KM10,"&gt;-1")=0,"",SUMIF('English Scores- Leveled papers'!$H$3:$KM$3,AS$4,'English Scores- Leveled papers'!$H10:$KM10)))</f>
        <is>
          <t/>
        </is>
      </c>
      <c r="AT11" s="362" t="inlineStr">
        <f aca="false">IF($B11="","",IF(COUNTIFS('English Scores- Leveled papers'!$H$3:$KM$3,AT$4,'English Scores- Leveled papers'!$H10:$KM10,"&gt;-1")=0,"",SUMIF('English Scores- Leveled papers'!$H$3:$KM$3,AT$4,'English Scores- Leveled papers'!$H10:$KM10)))</f>
        <is>
          <t/>
        </is>
      </c>
      <c r="AU11" s="362" t="inlineStr">
        <f aca="false">IF($B11="","",IF(COUNTIFS('English Scores- Leveled papers'!$H$3:$KM$3,AU$4,'English Scores- Leveled papers'!$H10:$KM10,"&gt;-1")=0,"",SUMIF('English Scores- Leveled papers'!$H$3:$KM$3,AU$4,'English Scores- Leveled papers'!$H10:$KM10)))</f>
        <is>
          <t/>
        </is>
      </c>
      <c r="AV11" s="362" t="inlineStr">
        <f aca="false">IF($B11="","",IF(COUNTIFS('English Scores- Leveled papers'!$H$3:$KM$3,AV$4,'English Scores- Leveled papers'!$H10:$KM10,"&gt;-1")=0,"",SUMIF('English Scores- Leveled papers'!$H$3:$KM$3,AV$4,'English Scores- Leveled papers'!$H10:$KM10)))</f>
        <is>
          <t/>
        </is>
      </c>
      <c r="AW11" s="362" t="inlineStr">
        <f aca="false">IF($B11="","",IF(COUNTIFS('English Scores- Leveled papers'!$H$3:$KM$3,AW$4,'English Scores- Leveled papers'!$H10:$KM10,"&gt;-1")=0,"",SUMIF('English Scores- Leveled papers'!$H$3:$KM$3,AW$4,'English Scores- Leveled papers'!$H10:$KM10)))</f>
        <is>
          <t/>
        </is>
      </c>
      <c r="AX11" s="362" t="inlineStr">
        <f aca="false">IF($B11="","",IF(COUNTIFS('English Scores- Leveled papers'!$H$3:$KM$3,AX$4,'English Scores- Leveled papers'!$H10:$KM10,"&gt;-1")=0,"",SUMIF('English Scores- Leveled papers'!$H$3:$KM$3,AX$4,'English Scores- Leveled papers'!$H10:$KM10)))</f>
        <is>
          <t/>
        </is>
      </c>
      <c r="AY11" s="362" t="inlineStr">
        <f aca="false">IF($B11="","",IF(COUNTIFS('English Scores- Leveled papers'!$H$3:$KM$3,AY$4,'English Scores- Leveled papers'!$H10:$KM10,"&gt;-1")=0,"",SUMIF('English Scores- Leveled papers'!$H$3:$KM$3,AY$4,'English Scores- Leveled papers'!$H10:$KM10)))</f>
        <is>
          <t/>
        </is>
      </c>
      <c r="AZ11" s="362" t="inlineStr">
        <f aca="false">IF($B11="","",IF(COUNTIFS('English Scores- Leveled papers'!$H$3:$KM$3,AZ$4,'English Scores- Leveled papers'!$H10:$KM10,"&gt;-1")=0,"",SUMIF('English Scores- Leveled papers'!$H$3:$KM$3,AZ$4,'English Scores- Leveled papers'!$H10:$KM10)))</f>
        <is>
          <t/>
        </is>
      </c>
      <c r="BA11" s="362" t="inlineStr">
        <f aca="false">IF($B11="","",IF(COUNTIFS('English Scores- Leveled papers'!$H$3:$KM$3,BA$4,'English Scores- Leveled papers'!$H10:$KM10,"&gt;-1")=0,"",SUMIF('English Scores- Leveled papers'!$H$3:$KM$3,BA$4,'English Scores- Leveled papers'!$H10:$KM10)))</f>
        <is>
          <t/>
        </is>
      </c>
      <c r="BB11" s="362" t="inlineStr">
        <f aca="false">IF($B11="","",IF(COUNTIFS('English Scores- Leveled papers'!$H$3:$KM$3,BB$4,'English Scores- Leveled papers'!$H10:$KM10,"&gt;-1")=0,"",SUMIF('English Scores- Leveled papers'!$H$3:$KM$3,BB$4,'English Scores- Leveled papers'!$H10:$KM10)))</f>
        <is>
          <t/>
        </is>
      </c>
      <c r="BC11" s="362" t="inlineStr">
        <f aca="false">IF($B11="","",IF(COUNTIFS('English Scores- Leveled papers'!$H$3:$KM$3,BC$4,'English Scores- Leveled papers'!$H10:$KM10,"&gt;-1")=0,"",SUMIF('English Scores- Leveled papers'!$H$3:$KM$3,BC$4,'English Scores- Leveled papers'!$H10:$KM10)))</f>
        <is>
          <t/>
        </is>
      </c>
      <c r="BD11" s="362" t="inlineStr">
        <f aca="false">IF($B11="","",IF(COUNTIFS('English Scores- Leveled papers'!$H$3:$KM$3,BD$4,'English Scores- Leveled papers'!$H10:$KM10,"&gt;-1")=0,"",SUMIF('English Scores- Leveled papers'!$H$3:$KM$3,BD$4,'English Scores- Leveled papers'!$H10:$KM10)))</f>
        <is>
          <t/>
        </is>
      </c>
      <c r="BE11" s="362" t="inlineStr">
        <f aca="false">IF($B11="","",IF(COUNTIFS('English Scores- Leveled papers'!$H$3:$KM$3,BE$4,'English Scores- Leveled papers'!$H10:$KM10,"&gt;-1")=0,"",SUMIF('English Scores- Leveled papers'!$H$3:$KM$3,BE$4,'English Scores- Leveled papers'!$H10:$KM10)))</f>
        <is>
          <t/>
        </is>
      </c>
      <c r="BF11" s="362" t="inlineStr">
        <f aca="false">IF($B11="","",IF(COUNTIFS('English Scores- Leveled papers'!$H$3:$KM$3,BF$4,'English Scores- Leveled papers'!$H10:$KM10,"&gt;-1")=0,"",SUMIF('English Scores- Leveled papers'!$H$3:$KM$3,BF$4,'English Scores- Leveled papers'!$H10:$KM10)))</f>
        <is>
          <t/>
        </is>
      </c>
      <c r="BG11" s="362" t="inlineStr">
        <f aca="false">IF($B11="","",IF(COUNTIFS('English Scores- Leveled papers'!$H$3:$KM$3,BG$4,'English Scores- Leveled papers'!$H10:$KM10,"&gt;-1")=0,"",SUMIF('English Scores- Leveled papers'!$H$3:$KM$3,BG$4,'English Scores- Leveled papers'!$H10:$KM10)))</f>
        <is>
          <t/>
        </is>
      </c>
      <c r="BH11" s="362" t="inlineStr">
        <f aca="false">IF($B11="","",IF(COUNTIFS('English Scores- Leveled papers'!$H$3:$KM$3,BH$4,'English Scores- Leveled papers'!$H10:$KM10,"&gt;-1")=0,"",SUMIF('English Scores- Leveled papers'!$H$3:$KM$3,BH$4,'English Scores- Leveled papers'!$H10:$KM10)))</f>
        <is>
          <t/>
        </is>
      </c>
      <c r="BI11" s="362" t="inlineStr">
        <f aca="false">IF($B11="","",IF(COUNTIFS('English Scores- Leveled papers'!$H$3:$KM$3,BI$4,'English Scores- Leveled papers'!$H10:$KM10,"&gt;-1")=0,"",SUMIF('English Scores- Leveled papers'!$H$3:$KM$3,BI$4,'English Scores- Leveled papers'!$H10:$KM10)))</f>
        <is>
          <t/>
        </is>
      </c>
      <c r="BJ11" s="362" t="inlineStr">
        <f aca="false">IF($B11="","",IF(COUNTIFS('English Scores- Leveled papers'!$H$3:$KM$3,BJ$4,'English Scores- Leveled papers'!$H10:$KM10,"&gt;-1")=0,"",SUMIF('English Scores- Leveled papers'!$H$3:$KM$3,BJ$4,'English Scores- Leveled papers'!$H10:$KM10)))</f>
        <is>
          <t/>
        </is>
      </c>
      <c r="BK11" s="362" t="inlineStr">
        <f aca="false">IF($B11="","",IF(COUNTIFS('English Scores- Leveled papers'!$H$3:$KM$3,BK$4,'English Scores- Leveled papers'!$H10:$KM10,"&gt;-1")=0,"",SUMIF('English Scores- Leveled papers'!$H$3:$KM$3,BK$4,'English Scores- Leveled papers'!$H10:$KM10)))</f>
        <is>
          <t/>
        </is>
      </c>
      <c r="BL11" s="362" t="inlineStr">
        <f aca="false">IF($B11="","",IF(COUNTIFS('English Scores- Leveled papers'!$H$3:$KM$3,BL$4,'English Scores- Leveled papers'!$H10:$KM10,"&gt;-1")=0,"",SUMIF('English Scores- Leveled papers'!$H$3:$KM$3,BL$4,'English Scores- Leveled papers'!$H10:$KM10)))</f>
        <is>
          <t/>
        </is>
      </c>
      <c r="BM11" s="362" t="inlineStr">
        <f aca="false">IF($B11="","",IF(COUNTIFS('Eng GLA 6th, 7th, 8th'!$E$3:$DV$3,BM$4,'Eng GLA 6th, 7th, 8th'!$E11:$DV11, "&gt;-1")=0,"",SUMIF('Eng GLA 6th, 7th, 8th'!$E$3:$DV$3,BM$4,'Eng GLA 6th, 7th, 8th'!$E11:$DV11)))</f>
        <is>
          <t/>
        </is>
      </c>
      <c r="BN11" s="362" t="inlineStr">
        <f aca="false">IF($B11="","",IF(COUNTIFS('Eng GLA 6th, 7th, 8th'!$E$3:$DV$3,BN$4,'Eng GLA 6th, 7th, 8th'!$E11:$DV11, "&gt;-1")=0,"",SUMIF('Eng GLA 6th, 7th, 8th'!$E$3:$DV$3,BN$4,'Eng GLA 6th, 7th, 8th'!$E11:$DV11)))</f>
        <is>
          <t/>
        </is>
      </c>
      <c r="BO11" s="362" t="inlineStr">
        <f aca="false">IF($B11="","",IF(COUNTIFS('Eng GLA 6th, 7th, 8th'!$E$3:$DV$3,BO$4,'Eng GLA 6th, 7th, 8th'!$E11:$DV11, "&gt;-1")=0,"",SUMIF('Eng GLA 6th, 7th, 8th'!$E$3:$DV$3,BO$4,'Eng GLA 6th, 7th, 8th'!$E11:$DV11)))</f>
        <is>
          <t/>
        </is>
      </c>
      <c r="BP11" s="362" t="inlineStr">
        <f aca="false">IF($B11="","",IF(COUNTIFS('Eng GLA 6th, 7th, 8th'!$E$3:$DV$3,BP$4,'Eng GLA 6th, 7th, 8th'!$E11:$DV11, "&gt;-1")=0,"",SUMIF('Eng GLA 6th, 7th, 8th'!$E$3:$DV$3,BP$4,'Eng GLA 6th, 7th, 8th'!$E11:$DV11)))</f>
        <is>
          <t/>
        </is>
      </c>
      <c r="BQ11" s="362" t="inlineStr">
        <f aca="false">IF($B11="","",IF(COUNTIFS('Eng GLA 6th, 7th, 8th'!$E$3:$DV$3,BQ$4,'Eng GLA 6th, 7th, 8th'!$E11:$DV11, "&gt;-1")=0,"",SUMIF('Eng GLA 6th, 7th, 8th'!$E$3:$DV$3,BQ$4,'Eng GLA 6th, 7th, 8th'!$E11:$DV11)))</f>
        <is>
          <t/>
        </is>
      </c>
      <c r="BR11" s="362" t="inlineStr">
        <f aca="false">IF($B11="","",IF(COUNTIFS('Eng GLA 6th, 7th, 8th'!$E$3:$DV$3,BR$4,'Eng GLA 6th, 7th, 8th'!$E11:$DV11, "&gt;-1")=0,"",SUMIF('Eng GLA 6th, 7th, 8th'!$E$3:$DV$3,BR$4,'Eng GLA 6th, 7th, 8th'!$E11:$DV11)))</f>
        <is>
          <t/>
        </is>
      </c>
      <c r="BS11" s="362" t="inlineStr">
        <f aca="false">IF($B11="","",IF(COUNTIFS('Eng GLA 6th, 7th, 8th'!$E$3:$DV$3,BS$4,'Eng GLA 6th, 7th, 8th'!$E11:$DV11, "&gt;-1")=0,"",SUMIF('Eng GLA 6th, 7th, 8th'!$E$3:$DV$3,BS$4,'Eng GLA 6th, 7th, 8th'!$E11:$DV11)))</f>
        <is>
          <t/>
        </is>
      </c>
      <c r="BT11" s="362" t="inlineStr">
        <f aca="false">IF($B11="","",IF(COUNTIFS('Eng GLA 6th, 7th, 8th'!$E$3:$DV$3,BT$4,'Eng GLA 6th, 7th, 8th'!$E11:$DV11, "&gt;-1")=0,"",SUMIF('Eng GLA 6th, 7th, 8th'!$E$3:$DV$3,BT$4,'Eng GLA 6th, 7th, 8th'!$E11:$DV11)))</f>
        <is>
          <t/>
        </is>
      </c>
      <c r="BU11" s="362" t="inlineStr">
        <f aca="false">IF($B11="","",IF(COUNTIFS('Eng GLA 6th, 7th, 8th'!$E$3:$DV$3,BU$4,'Eng GLA 6th, 7th, 8th'!$E11:$DV11, "&gt;-1")=0,"",SUMIF('Eng GLA 6th, 7th, 8th'!$E$3:$DV$3,BU$4,'Eng GLA 6th, 7th, 8th'!$E11:$DV11)))</f>
        <is>
          <t/>
        </is>
      </c>
      <c r="BV11" s="362" t="inlineStr">
        <f aca="false">IF($B11="","",IF(COUNTIFS('Eng GLA 6th, 7th, 8th'!$E$3:$DV$3,BV$4,'Eng GLA 6th, 7th, 8th'!$E11:$DV11, "&gt;-1")=0,"",SUMIF('Eng GLA 6th, 7th, 8th'!$E$3:$DV$3,BV$4,'Eng GLA 6th, 7th, 8th'!$E11:$DV11)))</f>
        <is>
          <t/>
        </is>
      </c>
      <c r="BW11" s="362" t="inlineStr">
        <f aca="false">IF($B11="","",IF(COUNTIFS('Eng GLA 6th, 7th, 8th'!$E$3:$DV$3,BW$4,'Eng GLA 6th, 7th, 8th'!$E11:$DV11, "&gt;-1")=0,"",SUMIF('Eng GLA 6th, 7th, 8th'!$E$3:$DV$3,BW$4,'Eng GLA 6th, 7th, 8th'!$E11:$DV11)))</f>
        <is>
          <t/>
        </is>
      </c>
      <c r="BX11" s="362" t="inlineStr">
        <f aca="false">IF($B11="","",IF(COUNTIFS('Eng GLA 6th, 7th, 8th'!$E$3:$DV$3,BX$4,'Eng GLA 6th, 7th, 8th'!$E11:$DV11, "&gt;-1")=0,"",SUMIF('Eng GLA 6th, 7th, 8th'!$E$3:$DV$3,BX$4,'Eng GLA 6th, 7th, 8th'!$E11:$DV11)))</f>
        <is>
          <t/>
        </is>
      </c>
      <c r="BY11" s="362" t="inlineStr">
        <f aca="false">IF($B11="","",IF(COUNTIFS('Eng GLA 6th, 7th, 8th'!$E$3:$DV$3,BY$4,'Eng GLA 6th, 7th, 8th'!$E11:$DV11, "&gt;-1")=0,"",SUMIF('Eng GLA 6th, 7th, 8th'!$E$3:$DV$3,BY$4,'Eng GLA 6th, 7th, 8th'!$E11:$DV11)))</f>
        <is>
          <t/>
        </is>
      </c>
      <c r="BZ11" s="362" t="inlineStr">
        <f aca="false">IF($B11="","",IF(COUNTIFS('Eng GLA 6th, 7th, 8th'!$E$3:$DV$3,BZ$4,'Eng GLA 6th, 7th, 8th'!$E11:$DV11, "&gt;-1")=0,"",SUMIF('Eng GLA 6th, 7th, 8th'!$E$3:$DV$3,BZ$4,'Eng GLA 6th, 7th, 8th'!$E11:$DV11)))</f>
        <is>
          <t/>
        </is>
      </c>
      <c r="CA11" s="362" t="inlineStr">
        <f aca="false">IF($B11="","",IF(COUNTIFS('Eng GLA 6th, 7th, 8th'!$E$3:$DV$3,CA$4,'Eng GLA 6th, 7th, 8th'!$E11:$DV11, "&gt;-1")=0,"",SUMIF('Eng GLA 6th, 7th, 8th'!$E$3:$DV$3,CA$4,'Eng GLA 6th, 7th, 8th'!$E11:$DV11)))</f>
        <is>
          <t/>
        </is>
      </c>
      <c r="CB11" s="363"/>
      <c r="CC11" s="364" t="str">
        <f aca="false">IFERROR(IF((COUNT('Eng GLA 6th, 7th, 8th'!E11:U11)=0)," ",(SUM('Eng GLA 6th, 7th, 8th'!E11:U11)/$CC$3)),"")</f>
        <v> </v>
      </c>
      <c r="CD11" s="364" t="str">
        <f aca="false">IFERROR(IF((COUNT('Eng GLA 6th, 7th, 8th'!V11:AA11)=0)," ",(SUM('Eng GLA 6th, 7th, 8th'!V11:AA11)/$CD$3)),"")</f>
        <v> </v>
      </c>
      <c r="CE11" s="364" t="str">
        <f aca="false">IFERROR(IF((COUNT('Eng GLA 6th, 7th, 8th'!AB11:AG11)=0)," ",(SUM('Eng GLA 6th, 7th, 8th'!AB11:AG11)/$CE$3)),"")</f>
        <v> </v>
      </c>
      <c r="CF11" s="364" t="str">
        <f aca="false">IFERROR(IF((COUNT('Eng GLA 6th, 7th, 8th'!AH11:AP11)=0)," ",(SUM('Eng GLA 6th, 7th, 8th'!AH11:AP11)/$CF$3)),"")</f>
        <v> </v>
      </c>
      <c r="CG11" s="365" t="str">
        <f aca="false">IFERROR(IF((COUNT('Eng GLA 6th, 7th, 8th'!AR11:BH11)=0)," ",(SUM('Eng GLA 6th, 7th, 8th'!AR11:BH11)/$CG$3)),"")</f>
        <v> </v>
      </c>
      <c r="CH11" s="365" t="str">
        <f aca="false">IFERROR(IF((COUNT('Eng GLA 6th, 7th, 8th'!BI11:BN11)=0)," ",(SUM('Eng GLA 6th, 7th, 8th'!BI11:BN11)/$CH$3)),"")</f>
        <v> </v>
      </c>
      <c r="CI11" s="365" t="str">
        <f aca="false">IFERROR(IF((COUNT('Eng GLA 6th, 7th, 8th'!BO11:BT11)=0)," ",(SUM('Eng GLA 6th, 7th, 8th'!BO11:BT11)/$CI$3)),"")</f>
        <v> </v>
      </c>
      <c r="CJ11" s="365" t="str">
        <f aca="false">IFERROR(IF((COUNT('Eng GLA 6th, 7th, 8th'!BU11:CF11)=0)," ",(SUM('Eng GLA 6th, 7th, 8th'!BU11:CF11)/$CJ$3)),"")</f>
        <v> </v>
      </c>
      <c r="CK11" s="365" t="str">
        <f aca="false">IFERROR(IF((COUNT('Eng GLA 6th, 7th, 8th'!CH11:CX11)=0)," ",(SUM('Eng GLA 6th, 7th, 8th'!CH11:CX11)/$CK$3)),"")</f>
        <v> </v>
      </c>
      <c r="CL11" s="365" t="str">
        <f aca="false">IFERROR(IF((COUNT('Eng GLA 6th, 7th, 8th'!CY11:DD11)=0)," ",(SUM('Eng GLA 6th, 7th, 8th'!CY11:DD11)/$CL$3)),"")</f>
        <v> </v>
      </c>
      <c r="CM11" s="365" t="str">
        <f aca="false">IFERROR(IF((COUNT('Eng GLA 6th, 7th, 8th'!DE11:DJ11)=0)," ",(SUM('Eng GLA 6th, 7th, 8th'!DE11:DJ11)/$CM$3)),"")</f>
        <v> </v>
      </c>
      <c r="CN11" s="365" t="str">
        <f aca="false">IFERROR(IF((COUNT('Eng GLA 6th, 7th, 8th'!DK11:DV11)=0)," ",(SUM('Eng GLA 6th, 7th, 8th'!DK11:DV11)/$CN$3)),"")</f>
        <v> </v>
      </c>
    </row>
    <row r="12" customFormat="false" ht="12.75" hidden="false" customHeight="false" outlineLevel="0" collapsed="false">
      <c r="A12" s="315" t="n">
        <v>5</v>
      </c>
      <c r="B12" s="315" t="str">
        <f aca="false">'English Scores- Leveled papers'!B11</f>
        <v>D.Vanaja</v>
      </c>
      <c r="C12" s="360" t="n">
        <f aca="false">'RC Mastery Check+Question type'!H9</f>
        <v>1</v>
      </c>
      <c r="D12" s="361" t="inlineStr">
        <f aca="false">'Cover Sheet'!L9</f>
        <is>
          <t/>
        </is>
      </c>
      <c r="E12" s="362" t="inlineStr">
        <f aca="false">IF($B12="","",IF(COUNTIFS('English Scores- Leveled papers'!$H$3:$KM$3,E$4,'English Scores- Leveled papers'!$H11:$KM11,"&gt;-1")=0,"",SUMIF('English Scores- Leveled papers'!$H$3:$KM$3,E$4,'English Scores- Leveled papers'!$H11:$KM11)))</f>
        <is>
          <t/>
        </is>
      </c>
      <c r="F12" s="362" t="inlineStr">
        <f aca="false">IF($B12="","",IF(COUNTIFS('English Scores- Leveled papers'!$H$3:$KM$3,F$4,'English Scores- Leveled papers'!$H11:$KM11,"&gt;-1")=0,"",SUMIF('English Scores- Leveled papers'!$H$3:$KM$3,F$4,'English Scores- Leveled papers'!$H11:$KM11)))</f>
        <is>
          <t/>
        </is>
      </c>
      <c r="G12" s="362" t="inlineStr">
        <f aca="false">IF($B12="","",IF(COUNTIFS('English Scores- Leveled papers'!$H$3:$KM$3,G$4,'English Scores- Leveled papers'!$H11:$KM11,"&gt;-1")=0,"",SUMIF('English Scores- Leveled papers'!$H$3:$KM$3,G$4,'English Scores- Leveled papers'!$H11:$KM11)))</f>
        <is>
          <t/>
        </is>
      </c>
      <c r="H12" s="362" t="inlineStr">
        <f aca="false">IF($B12="","",IF(COUNTIFS('English Scores- Leveled papers'!$H$3:$KM$3,H$4,'English Scores- Leveled papers'!$H11:$KM11,"&gt;-1")=0,"",SUMIF('English Scores- Leveled papers'!$H$3:$KM$3,H$4,'English Scores- Leveled papers'!$H11:$KM11)))</f>
        <is>
          <t/>
        </is>
      </c>
      <c r="I12" s="362" t="inlineStr">
        <f aca="false">IF($B12="","",IF(COUNTIFS('English Scores- Leveled papers'!$H$3:$KM$3,I$4,'English Scores- Leveled papers'!$H11:$KM11,"&gt;-1")=0,"",SUMIF('English Scores- Leveled papers'!$H$3:$KM$3,I$4,'English Scores- Leveled papers'!$H11:$KM11)))</f>
        <is>
          <t/>
        </is>
      </c>
      <c r="J12" s="362" t="inlineStr">
        <f aca="false">IF($B12="","",IF(COUNTIFS('English Scores- Leveled papers'!$H$3:$KM$3,J$4,'English Scores- Leveled papers'!$H11:$KM11,"&gt;-1")=0,"",SUMIF('English Scores- Leveled papers'!$H$3:$KM$3,J$4,'English Scores- Leveled papers'!$H11:$KM11)))</f>
        <is>
          <t/>
        </is>
      </c>
      <c r="K12" s="362" t="inlineStr">
        <f aca="false">IF($B12="","",IF(COUNTIFS('English Scores- Leveled papers'!$H$3:$KM$3,K$4,'English Scores- Leveled papers'!$H11:$KM11,"&gt;-1")=0,"",SUMIF('English Scores- Leveled papers'!$H$3:$KM$3,K$4,'English Scores- Leveled papers'!$H11:$KM11)))</f>
        <is>
          <t/>
        </is>
      </c>
      <c r="L12" s="362" t="inlineStr">
        <f aca="false">IF($B12="","",IF(COUNTIFS('English Scores- Leveled papers'!$H$3:$KM$3,L$4,'English Scores- Leveled papers'!$H11:$KM11,"&gt;-1")=0,"",SUMIF('English Scores- Leveled papers'!$H$3:$KM$3,L$4,'English Scores- Leveled papers'!$H11:$KM11)))</f>
        <is>
          <t/>
        </is>
      </c>
      <c r="M12" s="362" t="n">
        <f aca="false">IF($B12="","",IF(COUNTIFS('English Scores- Leveled papers'!$H$3:$KM$3,M$4,'English Scores- Leveled papers'!$H11:$KM11,"&gt;-1")=0,"",SUMIF('English Scores- Leveled papers'!$H$3:$KM$3,M$4,'English Scores- Leveled papers'!$H11:$KM11)))</f>
        <v>3</v>
      </c>
      <c r="N12" s="362" t="n">
        <f aca="false">IF($B12="","",IF(COUNTIFS('English Scores- Leveled papers'!$H$3:$KM$3,N$4,'English Scores- Leveled papers'!$H11:$KM11,"&gt;-1")=0,"",SUMIF('English Scores- Leveled papers'!$H$3:$KM$3,N$4,'English Scores- Leveled papers'!$H11:$KM11)))</f>
        <v>1</v>
      </c>
      <c r="O12" s="362" t="n">
        <f aca="false">IF($B12="","",IF(COUNTIFS('English Scores- Leveled papers'!$H$3:$KM$3,O$4,'English Scores- Leveled papers'!$H11:$KM11,"&gt;-1")=0,"",SUMIF('English Scores- Leveled papers'!$H$3:$KM$3,O$4,'English Scores- Leveled papers'!$H11:$KM11)))</f>
        <v>1</v>
      </c>
      <c r="P12" s="362" t="n">
        <f aca="false">IF($B12="","",IF(COUNTIFS('English Scores- Leveled papers'!$H$3:$KM$3,P$4,'English Scores- Leveled papers'!$H11:$KM11,"&gt;-1")=0,"",SUMIF('English Scores- Leveled papers'!$H$3:$KM$3,P$4,'English Scores- Leveled papers'!$H11:$KM11)))</f>
        <v>2</v>
      </c>
      <c r="Q12" s="362" t="n">
        <f aca="false">IF($B12="","",IF(COUNTIFS('English Scores- Leveled papers'!$H$3:$KM$3,Q$4,'English Scores- Leveled papers'!$H11:$KM11,"&gt;-1")=0,"",SUMIF('English Scores- Leveled papers'!$H$3:$KM$3,Q$4,'English Scores- Leveled papers'!$H11:$KM11)))</f>
        <v>3</v>
      </c>
      <c r="R12" s="362" t="n">
        <f aca="false">IF($B12="","",IF(COUNTIFS('English Scores- Leveled papers'!$H$3:$KM$3,R$4,'English Scores- Leveled papers'!$H11:$KM11,"&gt;-1")=0,"",SUMIF('English Scores- Leveled papers'!$H$3:$KM$3,R$4,'English Scores- Leveled papers'!$H11:$KM11)))</f>
        <v>0</v>
      </c>
      <c r="S12" s="362" t="n">
        <f aca="false">IF($B12="","",IF(COUNTIFS('English Scores- Leveled papers'!$H$3:$KM$3,S$4,'English Scores- Leveled papers'!$H11:$KM11,"&gt;-1")=0,"",SUMIF('English Scores- Leveled papers'!$H$3:$KM$3,S$4,'English Scores- Leveled papers'!$H11:$KM11)))</f>
        <v>1</v>
      </c>
      <c r="T12" s="362" t="n">
        <f aca="false">IF($B12="","",IF(COUNTIFS('English Scores- Leveled papers'!$H$3:$KM$3,T$4,'English Scores- Leveled papers'!$H11:$KM11,"&gt;-1")=0,"",SUMIF('English Scores- Leveled papers'!$H$3:$KM$3,T$4,'English Scores- Leveled papers'!$H11:$KM11)))</f>
        <v>2.5</v>
      </c>
      <c r="U12" s="362" t="n">
        <f aca="false">IF($B12="","",IF(COUNTIFS('English Scores- Leveled papers'!$H$3:$KM$3,U$4,'English Scores- Leveled papers'!$H11:$KM11,"&gt;-1")=0,"",SUMIF('English Scores- Leveled papers'!$H$3:$KM$3,U$4,'English Scores- Leveled papers'!$H11:$KM11)))</f>
        <v>2</v>
      </c>
      <c r="V12" s="362" t="inlineStr">
        <f aca="false">IF($B12="","",IF(COUNTIFS('English Scores- Leveled papers'!$H$3:$KM$3,V$4,'English Scores- Leveled papers'!$H11:$KM11,"&gt;-1")=0,"",SUMIF('English Scores- Leveled papers'!$H$3:$KM$3,V$4,'English Scores- Leveled papers'!$H11:$KM11)))</f>
        <is>
          <t/>
        </is>
      </c>
      <c r="W12" s="362" t="inlineStr">
        <f aca="false">IF($B12="","",IF(COUNTIFS('English Scores- Leveled papers'!$H$3:$KM$3,W$4,'English Scores- Leveled papers'!$H11:$KM11,"&gt;-1")=0,"",SUMIF('English Scores- Leveled papers'!$H$3:$KM$3,W$4,'English Scores- Leveled papers'!$H11:$KM11)))</f>
        <is>
          <t/>
        </is>
      </c>
      <c r="X12" s="362" t="inlineStr">
        <f aca="false">IF($B12="","",IF(COUNTIFS('English Scores- Leveled papers'!$H$3:$KM$3,X$4,'English Scores- Leveled papers'!$H11:$KM11,"&gt;-1")=0,"",SUMIF('English Scores- Leveled papers'!$H$3:$KM$3,X$4,'English Scores- Leveled papers'!$H11:$KM11)))</f>
        <is>
          <t/>
        </is>
      </c>
      <c r="Y12" s="362" t="inlineStr">
        <f aca="false">IF($B12="","",IF(COUNTIFS('English Scores- Leveled papers'!$H$3:$KM$3,Y$4,'English Scores- Leveled papers'!$H11:$KM11,"&gt;-1")=0,"",SUMIF('English Scores- Leveled papers'!$H$3:$KM$3,Y$4,'English Scores- Leveled papers'!$H11:$KM11)))</f>
        <is>
          <t/>
        </is>
      </c>
      <c r="Z12" s="362" t="inlineStr">
        <f aca="false">IF($B12="","",IF(COUNTIFS('English Scores- Leveled papers'!$H$3:$KM$3,Z$4,'English Scores- Leveled papers'!$H11:$KM11,"&gt;-1")=0,"",SUMIF('English Scores- Leveled papers'!$H$3:$KM$3,Z$4,'English Scores- Leveled papers'!$H11:$KM11)))</f>
        <is>
          <t/>
        </is>
      </c>
      <c r="AA12" s="362" t="inlineStr">
        <f aca="false">IF($B12="","",IF(COUNTIFS('English Scores- Leveled papers'!$H$3:$KM$3,AA$4,'English Scores- Leveled papers'!$H11:$KM11,"&gt;-1")=0,"",SUMIF('English Scores- Leveled papers'!$H$3:$KM$3,AA$4,'English Scores- Leveled papers'!$H11:$KM11)))</f>
        <is>
          <t/>
        </is>
      </c>
      <c r="AB12" s="362" t="inlineStr">
        <f aca="false">IF($B12="","",IF(COUNTIFS('English Scores- Leveled papers'!$H$3:$KM$3,AB$4,'English Scores- Leveled papers'!$H11:$KM11,"&gt;-1")=0,"",SUMIF('English Scores- Leveled papers'!$H$3:$KM$3,AB$4,'English Scores- Leveled papers'!$H11:$KM11)))</f>
        <is>
          <t/>
        </is>
      </c>
      <c r="AC12" s="362" t="inlineStr">
        <f aca="false">IF($B12="","",IF(COUNTIFS('English Scores- Leveled papers'!$H$3:$KM$3,AC$4,'English Scores- Leveled papers'!$H11:$KM11,"&gt;-1")=0,"",SUMIF('English Scores- Leveled papers'!$H$3:$KM$3,AC$4,'English Scores- Leveled papers'!$H11:$KM11)))</f>
        <is>
          <t/>
        </is>
      </c>
      <c r="AD12" s="362" t="inlineStr">
        <f aca="false">IF($B12="","",IF(COUNTIFS('English Scores- Leveled papers'!$H$3:$KM$3,AD$4,'English Scores- Leveled papers'!$H11:$KM11,"&gt;-1")=0,"",SUMIF('English Scores- Leveled papers'!$H$3:$KM$3,AD$4,'English Scores- Leveled papers'!$H11:$KM11)))</f>
        <is>
          <t/>
        </is>
      </c>
      <c r="AE12" s="362" t="inlineStr">
        <f aca="false">IF($B12="","",IF(COUNTIFS('English Scores- Leveled papers'!$H$3:$KM$3,AE$4,'English Scores- Leveled papers'!$H11:$KM11,"&gt;-1")=0,"",SUMIF('English Scores- Leveled papers'!$H$3:$KM$3,AE$4,'English Scores- Leveled papers'!$H11:$KM11)))</f>
        <is>
          <t/>
        </is>
      </c>
      <c r="AF12" s="362" t="inlineStr">
        <f aca="false">IF($B12="","",IF(COUNTIFS('English Scores- Leveled papers'!$H$3:$KM$3,AF$4,'English Scores- Leveled papers'!$H11:$KM11,"&gt;-1")=0,"",SUMIF('English Scores- Leveled papers'!$H$3:$KM$3,AF$4,'English Scores- Leveled papers'!$H11:$KM11)))</f>
        <is>
          <t/>
        </is>
      </c>
      <c r="AG12" s="362" t="inlineStr">
        <f aca="false">IF($B12="","",IF(COUNTIFS('English Scores- Leveled papers'!$H$3:$KM$3,AG$4,'English Scores- Leveled papers'!$H11:$KM11,"&gt;-1")=0,"",SUMIF('English Scores- Leveled papers'!$H$3:$KM$3,AG$4,'English Scores- Leveled papers'!$H11:$KM11)))</f>
        <is>
          <t/>
        </is>
      </c>
      <c r="AH12" s="362" t="inlineStr">
        <f aca="false">IF($B12="","",IF(COUNTIFS('English Scores- Leveled papers'!$H$3:$KM$3,AH$4,'English Scores- Leveled papers'!$H11:$KM11,"&gt;-1")=0,"",SUMIF('English Scores- Leveled papers'!$H$3:$KM$3,AH$4,'English Scores- Leveled papers'!$H11:$KM11)))</f>
        <is>
          <t/>
        </is>
      </c>
      <c r="AI12" s="362" t="inlineStr">
        <f aca="false">IF($B12="","",IF(COUNTIFS('English Scores- Leveled papers'!$H$3:$KM$3,AI$4,'English Scores- Leveled papers'!$H11:$KM11,"&gt;-1")=0,"",SUMIF('English Scores- Leveled papers'!$H$3:$KM$3,AI$4,'English Scores- Leveled papers'!$H11:$KM11)))</f>
        <is>
          <t/>
        </is>
      </c>
      <c r="AJ12" s="362" t="inlineStr">
        <f aca="false">IF($B12="","",IF(COUNTIFS('English Scores- Leveled papers'!$H$3:$KM$3,AJ$4,'English Scores- Leveled papers'!$H11:$KM11,"&gt;-1")=0,"",SUMIF('English Scores- Leveled papers'!$H$3:$KM$3,AJ$4,'English Scores- Leveled papers'!$H11:$KM11)))</f>
        <is>
          <t/>
        </is>
      </c>
      <c r="AK12" s="362" t="inlineStr">
        <f aca="false">IF($B12="","",IF(COUNTIFS('English Scores- Leveled papers'!$H$3:$KM$3,AK$4,'English Scores- Leveled papers'!$H11:$KM11,"&gt;-1")=0,"",SUMIF('English Scores- Leveled papers'!$H$3:$KM$3,AK$4,'English Scores- Leveled papers'!$H11:$KM11)))</f>
        <is>
          <t/>
        </is>
      </c>
      <c r="AL12" s="362" t="inlineStr">
        <f aca="false">IF($B12="","",IF(COUNTIFS('English Scores- Leveled papers'!$H$3:$KM$3,AL$4,'English Scores- Leveled papers'!$H11:$KM11,"&gt;-1")=0,"",SUMIF('English Scores- Leveled papers'!$H$3:$KM$3,AL$4,'English Scores- Leveled papers'!$H11:$KM11)))</f>
        <is>
          <t/>
        </is>
      </c>
      <c r="AM12" s="362" t="inlineStr">
        <f aca="false">IF($B12="","",IF(COUNTIFS('English Scores- Leveled papers'!$H$3:$KM$3,AM$4,'English Scores- Leveled papers'!$H11:$KM11,"&gt;-1")=0,"",SUMIF('English Scores- Leveled papers'!$H$3:$KM$3,AM$4,'English Scores- Leveled papers'!$H11:$KM11)))</f>
        <is>
          <t/>
        </is>
      </c>
      <c r="AN12" s="362" t="inlineStr">
        <f aca="false">IF($B12="","",IF(COUNTIFS('English Scores- Leveled papers'!$H$3:$KM$3,AN$4,'English Scores- Leveled papers'!$H11:$KM11,"&gt;-1")=0,"",SUMIF('English Scores- Leveled papers'!$H$3:$KM$3,AN$4,'English Scores- Leveled papers'!$H11:$KM11)))</f>
        <is>
          <t/>
        </is>
      </c>
      <c r="AO12" s="362" t="inlineStr">
        <f aca="false">IF($B12="","",IF(COUNTIFS('English Scores- Leveled papers'!$H$3:$KM$3,AO$4,'English Scores- Leveled papers'!$H11:$KM11,"&gt;-1")=0,"",SUMIF('English Scores- Leveled papers'!$H$3:$KM$3,AO$4,'English Scores- Leveled papers'!$H11:$KM11)))</f>
        <is>
          <t/>
        </is>
      </c>
      <c r="AP12" s="362" t="inlineStr">
        <f aca="false">IF($B12="","",IF(COUNTIFS('English Scores- Leveled papers'!$H$3:$KM$3,AP$4,'English Scores- Leveled papers'!$H11:$KM11,"&gt;-1")=0,"",SUMIF('English Scores- Leveled papers'!$H$3:$KM$3,AP$4,'English Scores- Leveled papers'!$H11:$KM11)))</f>
        <is>
          <t/>
        </is>
      </c>
      <c r="AQ12" s="362" t="inlineStr">
        <f aca="false">IF($B12="","",IF(COUNTIFS('English Scores- Leveled papers'!$H$3:$KM$3,AQ$4,'English Scores- Leveled papers'!$H11:$KM11,"&gt;-1")=0,"",SUMIF('English Scores- Leveled papers'!$H$3:$KM$3,AQ$4,'English Scores- Leveled papers'!$H11:$KM11)))</f>
        <is>
          <t/>
        </is>
      </c>
      <c r="AR12" s="362" t="inlineStr">
        <f aca="false">IF($B12="","",IF(COUNTIFS('English Scores- Leveled papers'!$H$3:$KM$3,AR$4,'English Scores- Leveled papers'!$H11:$KM11,"&gt;-1")=0,"",SUMIF('English Scores- Leveled papers'!$H$3:$KM$3,AR$4,'English Scores- Leveled papers'!$H11:$KM11)))</f>
        <is>
          <t/>
        </is>
      </c>
      <c r="AS12" s="362" t="inlineStr">
        <f aca="false">IF($B12="","",IF(COUNTIFS('English Scores- Leveled papers'!$H$3:$KM$3,AS$4,'English Scores- Leveled papers'!$H11:$KM11,"&gt;-1")=0,"",SUMIF('English Scores- Leveled papers'!$H$3:$KM$3,AS$4,'English Scores- Leveled papers'!$H11:$KM11)))</f>
        <is>
          <t/>
        </is>
      </c>
      <c r="AT12" s="362" t="inlineStr">
        <f aca="false">IF($B12="","",IF(COUNTIFS('English Scores- Leveled papers'!$H$3:$KM$3,AT$4,'English Scores- Leveled papers'!$H11:$KM11,"&gt;-1")=0,"",SUMIF('English Scores- Leveled papers'!$H$3:$KM$3,AT$4,'English Scores- Leveled papers'!$H11:$KM11)))</f>
        <is>
          <t/>
        </is>
      </c>
      <c r="AU12" s="362" t="inlineStr">
        <f aca="false">IF($B12="","",IF(COUNTIFS('English Scores- Leveled papers'!$H$3:$KM$3,AU$4,'English Scores- Leveled papers'!$H11:$KM11,"&gt;-1")=0,"",SUMIF('English Scores- Leveled papers'!$H$3:$KM$3,AU$4,'English Scores- Leveled papers'!$H11:$KM11)))</f>
        <is>
          <t/>
        </is>
      </c>
      <c r="AV12" s="362" t="inlineStr">
        <f aca="false">IF($B12="","",IF(COUNTIFS('English Scores- Leveled papers'!$H$3:$KM$3,AV$4,'English Scores- Leveled papers'!$H11:$KM11,"&gt;-1")=0,"",SUMIF('English Scores- Leveled papers'!$H$3:$KM$3,AV$4,'English Scores- Leveled papers'!$H11:$KM11)))</f>
        <is>
          <t/>
        </is>
      </c>
      <c r="AW12" s="362" t="inlineStr">
        <f aca="false">IF($B12="","",IF(COUNTIFS('English Scores- Leveled papers'!$H$3:$KM$3,AW$4,'English Scores- Leveled papers'!$H11:$KM11,"&gt;-1")=0,"",SUMIF('English Scores- Leveled papers'!$H$3:$KM$3,AW$4,'English Scores- Leveled papers'!$H11:$KM11)))</f>
        <is>
          <t/>
        </is>
      </c>
      <c r="AX12" s="362" t="inlineStr">
        <f aca="false">IF($B12="","",IF(COUNTIFS('English Scores- Leveled papers'!$H$3:$KM$3,AX$4,'English Scores- Leveled papers'!$H11:$KM11,"&gt;-1")=0,"",SUMIF('English Scores- Leveled papers'!$H$3:$KM$3,AX$4,'English Scores- Leveled papers'!$H11:$KM11)))</f>
        <is>
          <t/>
        </is>
      </c>
      <c r="AY12" s="362" t="inlineStr">
        <f aca="false">IF($B12="","",IF(COUNTIFS('English Scores- Leveled papers'!$H$3:$KM$3,AY$4,'English Scores- Leveled papers'!$H11:$KM11,"&gt;-1")=0,"",SUMIF('English Scores- Leveled papers'!$H$3:$KM$3,AY$4,'English Scores- Leveled papers'!$H11:$KM11)))</f>
        <is>
          <t/>
        </is>
      </c>
      <c r="AZ12" s="362" t="inlineStr">
        <f aca="false">IF($B12="","",IF(COUNTIFS('English Scores- Leveled papers'!$H$3:$KM$3,AZ$4,'English Scores- Leveled papers'!$H11:$KM11,"&gt;-1")=0,"",SUMIF('English Scores- Leveled papers'!$H$3:$KM$3,AZ$4,'English Scores- Leveled papers'!$H11:$KM11)))</f>
        <is>
          <t/>
        </is>
      </c>
      <c r="BA12" s="362" t="inlineStr">
        <f aca="false">IF($B12="","",IF(COUNTIFS('English Scores- Leveled papers'!$H$3:$KM$3,BA$4,'English Scores- Leveled papers'!$H11:$KM11,"&gt;-1")=0,"",SUMIF('English Scores- Leveled papers'!$H$3:$KM$3,BA$4,'English Scores- Leveled papers'!$H11:$KM11)))</f>
        <is>
          <t/>
        </is>
      </c>
      <c r="BB12" s="362" t="inlineStr">
        <f aca="false">IF($B12="","",IF(COUNTIFS('English Scores- Leveled papers'!$H$3:$KM$3,BB$4,'English Scores- Leveled papers'!$H11:$KM11,"&gt;-1")=0,"",SUMIF('English Scores- Leveled papers'!$H$3:$KM$3,BB$4,'English Scores- Leveled papers'!$H11:$KM11)))</f>
        <is>
          <t/>
        </is>
      </c>
      <c r="BC12" s="362" t="inlineStr">
        <f aca="false">IF($B12="","",IF(COUNTIFS('English Scores- Leveled papers'!$H$3:$KM$3,BC$4,'English Scores- Leveled papers'!$H11:$KM11,"&gt;-1")=0,"",SUMIF('English Scores- Leveled papers'!$H$3:$KM$3,BC$4,'English Scores- Leveled papers'!$H11:$KM11)))</f>
        <is>
          <t/>
        </is>
      </c>
      <c r="BD12" s="362" t="inlineStr">
        <f aca="false">IF($B12="","",IF(COUNTIFS('English Scores- Leveled papers'!$H$3:$KM$3,BD$4,'English Scores- Leveled papers'!$H11:$KM11,"&gt;-1")=0,"",SUMIF('English Scores- Leveled papers'!$H$3:$KM$3,BD$4,'English Scores- Leveled papers'!$H11:$KM11)))</f>
        <is>
          <t/>
        </is>
      </c>
      <c r="BE12" s="362" t="inlineStr">
        <f aca="false">IF($B12="","",IF(COUNTIFS('English Scores- Leveled papers'!$H$3:$KM$3,BE$4,'English Scores- Leveled papers'!$H11:$KM11,"&gt;-1")=0,"",SUMIF('English Scores- Leveled papers'!$H$3:$KM$3,BE$4,'English Scores- Leveled papers'!$H11:$KM11)))</f>
        <is>
          <t/>
        </is>
      </c>
      <c r="BF12" s="362" t="inlineStr">
        <f aca="false">IF($B12="","",IF(COUNTIFS('English Scores- Leveled papers'!$H$3:$KM$3,BF$4,'English Scores- Leveled papers'!$H11:$KM11,"&gt;-1")=0,"",SUMIF('English Scores- Leveled papers'!$H$3:$KM$3,BF$4,'English Scores- Leveled papers'!$H11:$KM11)))</f>
        <is>
          <t/>
        </is>
      </c>
      <c r="BG12" s="362" t="inlineStr">
        <f aca="false">IF($B12="","",IF(COUNTIFS('English Scores- Leveled papers'!$H$3:$KM$3,BG$4,'English Scores- Leveled papers'!$H11:$KM11,"&gt;-1")=0,"",SUMIF('English Scores- Leveled papers'!$H$3:$KM$3,BG$4,'English Scores- Leveled papers'!$H11:$KM11)))</f>
        <is>
          <t/>
        </is>
      </c>
      <c r="BH12" s="362" t="inlineStr">
        <f aca="false">IF($B12="","",IF(COUNTIFS('English Scores- Leveled papers'!$H$3:$KM$3,BH$4,'English Scores- Leveled papers'!$H11:$KM11,"&gt;-1")=0,"",SUMIF('English Scores- Leveled papers'!$H$3:$KM$3,BH$4,'English Scores- Leveled papers'!$H11:$KM11)))</f>
        <is>
          <t/>
        </is>
      </c>
      <c r="BI12" s="362" t="inlineStr">
        <f aca="false">IF($B12="","",IF(COUNTIFS('English Scores- Leveled papers'!$H$3:$KM$3,BI$4,'English Scores- Leveled papers'!$H11:$KM11,"&gt;-1")=0,"",SUMIF('English Scores- Leveled papers'!$H$3:$KM$3,BI$4,'English Scores- Leveled papers'!$H11:$KM11)))</f>
        <is>
          <t/>
        </is>
      </c>
      <c r="BJ12" s="362" t="inlineStr">
        <f aca="false">IF($B12="","",IF(COUNTIFS('English Scores- Leveled papers'!$H$3:$KM$3,BJ$4,'English Scores- Leveled papers'!$H11:$KM11,"&gt;-1")=0,"",SUMIF('English Scores- Leveled papers'!$H$3:$KM$3,BJ$4,'English Scores- Leveled papers'!$H11:$KM11)))</f>
        <is>
          <t/>
        </is>
      </c>
      <c r="BK12" s="362" t="inlineStr">
        <f aca="false">IF($B12="","",IF(COUNTIFS('English Scores- Leveled papers'!$H$3:$KM$3,BK$4,'English Scores- Leveled papers'!$H11:$KM11,"&gt;-1")=0,"",SUMIF('English Scores- Leveled papers'!$H$3:$KM$3,BK$4,'English Scores- Leveled papers'!$H11:$KM11)))</f>
        <is>
          <t/>
        </is>
      </c>
      <c r="BL12" s="362" t="inlineStr">
        <f aca="false">IF($B12="","",IF(COUNTIFS('English Scores- Leveled papers'!$H$3:$KM$3,BL$4,'English Scores- Leveled papers'!$H11:$KM11,"&gt;-1")=0,"",SUMIF('English Scores- Leveled papers'!$H$3:$KM$3,BL$4,'English Scores- Leveled papers'!$H11:$KM11)))</f>
        <is>
          <t/>
        </is>
      </c>
      <c r="BM12" s="362" t="inlineStr">
        <f aca="false">IF($B12="","",IF(COUNTIFS('Eng GLA 6th, 7th, 8th'!$E$3:$DV$3,BM$4,'Eng GLA 6th, 7th, 8th'!$E12:$DV12, "&gt;-1")=0,"",SUMIF('Eng GLA 6th, 7th, 8th'!$E$3:$DV$3,BM$4,'Eng GLA 6th, 7th, 8th'!$E12:$DV12)))</f>
        <is>
          <t/>
        </is>
      </c>
      <c r="BN12" s="362" t="inlineStr">
        <f aca="false">IF($B12="","",IF(COUNTIFS('Eng GLA 6th, 7th, 8th'!$E$3:$DV$3,BN$4,'Eng GLA 6th, 7th, 8th'!$E12:$DV12, "&gt;-1")=0,"",SUMIF('Eng GLA 6th, 7th, 8th'!$E$3:$DV$3,BN$4,'Eng GLA 6th, 7th, 8th'!$E12:$DV12)))</f>
        <is>
          <t/>
        </is>
      </c>
      <c r="BO12" s="362" t="inlineStr">
        <f aca="false">IF($B12="","",IF(COUNTIFS('Eng GLA 6th, 7th, 8th'!$E$3:$DV$3,BO$4,'Eng GLA 6th, 7th, 8th'!$E12:$DV12, "&gt;-1")=0,"",SUMIF('Eng GLA 6th, 7th, 8th'!$E$3:$DV$3,BO$4,'Eng GLA 6th, 7th, 8th'!$E12:$DV12)))</f>
        <is>
          <t/>
        </is>
      </c>
      <c r="BP12" s="362" t="inlineStr">
        <f aca="false">IF($B12="","",IF(COUNTIFS('Eng GLA 6th, 7th, 8th'!$E$3:$DV$3,BP$4,'Eng GLA 6th, 7th, 8th'!$E12:$DV12, "&gt;-1")=0,"",SUMIF('Eng GLA 6th, 7th, 8th'!$E$3:$DV$3,BP$4,'Eng GLA 6th, 7th, 8th'!$E12:$DV12)))</f>
        <is>
          <t/>
        </is>
      </c>
      <c r="BQ12" s="362" t="inlineStr">
        <f aca="false">IF($B12="","",IF(COUNTIFS('Eng GLA 6th, 7th, 8th'!$E$3:$DV$3,BQ$4,'Eng GLA 6th, 7th, 8th'!$E12:$DV12, "&gt;-1")=0,"",SUMIF('Eng GLA 6th, 7th, 8th'!$E$3:$DV$3,BQ$4,'Eng GLA 6th, 7th, 8th'!$E12:$DV12)))</f>
        <is>
          <t/>
        </is>
      </c>
      <c r="BR12" s="362" t="inlineStr">
        <f aca="false">IF($B12="","",IF(COUNTIFS('Eng GLA 6th, 7th, 8th'!$E$3:$DV$3,BR$4,'Eng GLA 6th, 7th, 8th'!$E12:$DV12, "&gt;-1")=0,"",SUMIF('Eng GLA 6th, 7th, 8th'!$E$3:$DV$3,BR$4,'Eng GLA 6th, 7th, 8th'!$E12:$DV12)))</f>
        <is>
          <t/>
        </is>
      </c>
      <c r="BS12" s="362" t="inlineStr">
        <f aca="false">IF($B12="","",IF(COUNTIFS('Eng GLA 6th, 7th, 8th'!$E$3:$DV$3,BS$4,'Eng GLA 6th, 7th, 8th'!$E12:$DV12, "&gt;-1")=0,"",SUMIF('Eng GLA 6th, 7th, 8th'!$E$3:$DV$3,BS$4,'Eng GLA 6th, 7th, 8th'!$E12:$DV12)))</f>
        <is>
          <t/>
        </is>
      </c>
      <c r="BT12" s="362" t="inlineStr">
        <f aca="false">IF($B12="","",IF(COUNTIFS('Eng GLA 6th, 7th, 8th'!$E$3:$DV$3,BT$4,'Eng GLA 6th, 7th, 8th'!$E12:$DV12, "&gt;-1")=0,"",SUMIF('Eng GLA 6th, 7th, 8th'!$E$3:$DV$3,BT$4,'Eng GLA 6th, 7th, 8th'!$E12:$DV12)))</f>
        <is>
          <t/>
        </is>
      </c>
      <c r="BU12" s="362" t="inlineStr">
        <f aca="false">IF($B12="","",IF(COUNTIFS('Eng GLA 6th, 7th, 8th'!$E$3:$DV$3,BU$4,'Eng GLA 6th, 7th, 8th'!$E12:$DV12, "&gt;-1")=0,"",SUMIF('Eng GLA 6th, 7th, 8th'!$E$3:$DV$3,BU$4,'Eng GLA 6th, 7th, 8th'!$E12:$DV12)))</f>
        <is>
          <t/>
        </is>
      </c>
      <c r="BV12" s="362" t="inlineStr">
        <f aca="false">IF($B12="","",IF(COUNTIFS('Eng GLA 6th, 7th, 8th'!$E$3:$DV$3,BV$4,'Eng GLA 6th, 7th, 8th'!$E12:$DV12, "&gt;-1")=0,"",SUMIF('Eng GLA 6th, 7th, 8th'!$E$3:$DV$3,BV$4,'Eng GLA 6th, 7th, 8th'!$E12:$DV12)))</f>
        <is>
          <t/>
        </is>
      </c>
      <c r="BW12" s="362" t="inlineStr">
        <f aca="false">IF($B12="","",IF(COUNTIFS('Eng GLA 6th, 7th, 8th'!$E$3:$DV$3,BW$4,'Eng GLA 6th, 7th, 8th'!$E12:$DV12, "&gt;-1")=0,"",SUMIF('Eng GLA 6th, 7th, 8th'!$E$3:$DV$3,BW$4,'Eng GLA 6th, 7th, 8th'!$E12:$DV12)))</f>
        <is>
          <t/>
        </is>
      </c>
      <c r="BX12" s="362" t="inlineStr">
        <f aca="false">IF($B12="","",IF(COUNTIFS('Eng GLA 6th, 7th, 8th'!$E$3:$DV$3,BX$4,'Eng GLA 6th, 7th, 8th'!$E12:$DV12, "&gt;-1")=0,"",SUMIF('Eng GLA 6th, 7th, 8th'!$E$3:$DV$3,BX$4,'Eng GLA 6th, 7th, 8th'!$E12:$DV12)))</f>
        <is>
          <t/>
        </is>
      </c>
      <c r="BY12" s="362" t="inlineStr">
        <f aca="false">IF($B12="","",IF(COUNTIFS('Eng GLA 6th, 7th, 8th'!$E$3:$DV$3,BY$4,'Eng GLA 6th, 7th, 8th'!$E12:$DV12, "&gt;-1")=0,"",SUMIF('Eng GLA 6th, 7th, 8th'!$E$3:$DV$3,BY$4,'Eng GLA 6th, 7th, 8th'!$E12:$DV12)))</f>
        <is>
          <t/>
        </is>
      </c>
      <c r="BZ12" s="362" t="inlineStr">
        <f aca="false">IF($B12="","",IF(COUNTIFS('Eng GLA 6th, 7th, 8th'!$E$3:$DV$3,BZ$4,'Eng GLA 6th, 7th, 8th'!$E12:$DV12, "&gt;-1")=0,"",SUMIF('Eng GLA 6th, 7th, 8th'!$E$3:$DV$3,BZ$4,'Eng GLA 6th, 7th, 8th'!$E12:$DV12)))</f>
        <is>
          <t/>
        </is>
      </c>
      <c r="CA12" s="362" t="inlineStr">
        <f aca="false">IF($B12="","",IF(COUNTIFS('Eng GLA 6th, 7th, 8th'!$E$3:$DV$3,CA$4,'Eng GLA 6th, 7th, 8th'!$E12:$DV12, "&gt;-1")=0,"",SUMIF('Eng GLA 6th, 7th, 8th'!$E$3:$DV$3,CA$4,'Eng GLA 6th, 7th, 8th'!$E12:$DV12)))</f>
        <is>
          <t/>
        </is>
      </c>
      <c r="CB12" s="363"/>
      <c r="CC12" s="364" t="str">
        <f aca="false">IFERROR(IF((COUNT('Eng GLA 6th, 7th, 8th'!E12:U12)=0)," ",(SUM('Eng GLA 6th, 7th, 8th'!E12:U12)/$CC$3)),"")</f>
        <v> </v>
      </c>
      <c r="CD12" s="364" t="str">
        <f aca="false">IFERROR(IF((COUNT('Eng GLA 6th, 7th, 8th'!V12:AA12)=0)," ",(SUM('Eng GLA 6th, 7th, 8th'!V12:AA12)/$CD$3)),"")</f>
        <v> </v>
      </c>
      <c r="CE12" s="364" t="str">
        <f aca="false">IFERROR(IF((COUNT('Eng GLA 6th, 7th, 8th'!AB12:AG12)=0)," ",(SUM('Eng GLA 6th, 7th, 8th'!AB12:AG12)/$CE$3)),"")</f>
        <v> </v>
      </c>
      <c r="CF12" s="364" t="str">
        <f aca="false">IFERROR(IF((COUNT('Eng GLA 6th, 7th, 8th'!AH12:AP12)=0)," ",(SUM('Eng GLA 6th, 7th, 8th'!AH12:AP12)/$CF$3)),"")</f>
        <v> </v>
      </c>
      <c r="CG12" s="365" t="str">
        <f aca="false">IFERROR(IF((COUNT('Eng GLA 6th, 7th, 8th'!AR12:BH12)=0)," ",(SUM('Eng GLA 6th, 7th, 8th'!AR12:BH12)/$CG$3)),"")</f>
        <v> </v>
      </c>
      <c r="CH12" s="365" t="str">
        <f aca="false">IFERROR(IF((COUNT('Eng GLA 6th, 7th, 8th'!BI12:BN12)=0)," ",(SUM('Eng GLA 6th, 7th, 8th'!BI12:BN12)/$CH$3)),"")</f>
        <v> </v>
      </c>
      <c r="CI12" s="365" t="str">
        <f aca="false">IFERROR(IF((COUNT('Eng GLA 6th, 7th, 8th'!BO12:BT12)=0)," ",(SUM('Eng GLA 6th, 7th, 8th'!BO12:BT12)/$CI$3)),"")</f>
        <v> </v>
      </c>
      <c r="CJ12" s="365" t="str">
        <f aca="false">IFERROR(IF((COUNT('Eng GLA 6th, 7th, 8th'!BU12:CF12)=0)," ",(SUM('Eng GLA 6th, 7th, 8th'!BU12:CF12)/$CJ$3)),"")</f>
        <v> </v>
      </c>
      <c r="CK12" s="365" t="str">
        <f aca="false">IFERROR(IF((COUNT('Eng GLA 6th, 7th, 8th'!CH12:CX12)=0)," ",(SUM('Eng GLA 6th, 7th, 8th'!CH12:CX12)/$CK$3)),"")</f>
        <v> </v>
      </c>
      <c r="CL12" s="365" t="str">
        <f aca="false">IFERROR(IF((COUNT('Eng GLA 6th, 7th, 8th'!CY12:DD12)=0)," ",(SUM('Eng GLA 6th, 7th, 8th'!CY12:DD12)/$CL$3)),"")</f>
        <v> </v>
      </c>
      <c r="CM12" s="365" t="str">
        <f aca="false">IFERROR(IF((COUNT('Eng GLA 6th, 7th, 8th'!DE12:DJ12)=0)," ",(SUM('Eng GLA 6th, 7th, 8th'!DE12:DJ12)/$CM$3)),"")</f>
        <v> </v>
      </c>
      <c r="CN12" s="365" t="str">
        <f aca="false">IFERROR(IF((COUNT('Eng GLA 6th, 7th, 8th'!DK12:DV12)=0)," ",(SUM('Eng GLA 6th, 7th, 8th'!DK12:DV12)/$CN$3)),"")</f>
        <v> </v>
      </c>
    </row>
    <row r="13" customFormat="false" ht="12.75" hidden="false" customHeight="false" outlineLevel="0" collapsed="false">
      <c r="A13" s="315" t="n">
        <v>6</v>
      </c>
      <c r="B13" s="315" t="str">
        <f aca="false">'English Scores- Leveled papers'!B12</f>
        <v>G.Devika</v>
      </c>
      <c r="C13" s="360" t="n">
        <f aca="false">'RC Mastery Check+Question type'!H10</f>
        <v>1</v>
      </c>
      <c r="D13" s="361" t="inlineStr">
        <f aca="false">'Cover Sheet'!L10</f>
        <is>
          <t/>
        </is>
      </c>
      <c r="E13" s="362" t="inlineStr">
        <f aca="false">IF($B13="","",IF(COUNTIFS('English Scores- Leveled papers'!$H$3:$KM$3,E$4,'English Scores- Leveled papers'!$H12:$KM12,"&gt;-1")=0,"",SUMIF('English Scores- Leveled papers'!$H$3:$KM$3,E$4,'English Scores- Leveled papers'!$H12:$KM12)))</f>
        <is>
          <t/>
        </is>
      </c>
      <c r="F13" s="362" t="inlineStr">
        <f aca="false">IF($B13="","",IF(COUNTIFS('English Scores- Leveled papers'!$H$3:$KM$3,F$4,'English Scores- Leveled papers'!$H12:$KM12,"&gt;-1")=0,"",SUMIF('English Scores- Leveled papers'!$H$3:$KM$3,F$4,'English Scores- Leveled papers'!$H12:$KM12)))</f>
        <is>
          <t/>
        </is>
      </c>
      <c r="G13" s="362" t="inlineStr">
        <f aca="false">IF($B13="","",IF(COUNTIFS('English Scores- Leveled papers'!$H$3:$KM$3,G$4,'English Scores- Leveled papers'!$H12:$KM12,"&gt;-1")=0,"",SUMIF('English Scores- Leveled papers'!$H$3:$KM$3,G$4,'English Scores- Leveled papers'!$H12:$KM12)))</f>
        <is>
          <t/>
        </is>
      </c>
      <c r="H13" s="362" t="inlineStr">
        <f aca="false">IF($B13="","",IF(COUNTIFS('English Scores- Leveled papers'!$H$3:$KM$3,H$4,'English Scores- Leveled papers'!$H12:$KM12,"&gt;-1")=0,"",SUMIF('English Scores- Leveled papers'!$H$3:$KM$3,H$4,'English Scores- Leveled papers'!$H12:$KM12)))</f>
        <is>
          <t/>
        </is>
      </c>
      <c r="I13" s="362" t="inlineStr">
        <f aca="false">IF($B13="","",IF(COUNTIFS('English Scores- Leveled papers'!$H$3:$KM$3,I$4,'English Scores- Leveled papers'!$H12:$KM12,"&gt;-1")=0,"",SUMIF('English Scores- Leveled papers'!$H$3:$KM$3,I$4,'English Scores- Leveled papers'!$H12:$KM12)))</f>
        <is>
          <t/>
        </is>
      </c>
      <c r="J13" s="362" t="inlineStr">
        <f aca="false">IF($B13="","",IF(COUNTIFS('English Scores- Leveled papers'!$H$3:$KM$3,J$4,'English Scores- Leveled papers'!$H12:$KM12,"&gt;-1")=0,"",SUMIF('English Scores- Leveled papers'!$H$3:$KM$3,J$4,'English Scores- Leveled papers'!$H12:$KM12)))</f>
        <is>
          <t/>
        </is>
      </c>
      <c r="K13" s="362" t="inlineStr">
        <f aca="false">IF($B13="","",IF(COUNTIFS('English Scores- Leveled papers'!$H$3:$KM$3,K$4,'English Scores- Leveled papers'!$H12:$KM12,"&gt;-1")=0,"",SUMIF('English Scores- Leveled papers'!$H$3:$KM$3,K$4,'English Scores- Leveled papers'!$H12:$KM12)))</f>
        <is>
          <t/>
        </is>
      </c>
      <c r="L13" s="362" t="inlineStr">
        <f aca="false">IF($B13="","",IF(COUNTIFS('English Scores- Leveled papers'!$H$3:$KM$3,L$4,'English Scores- Leveled papers'!$H12:$KM12,"&gt;-1")=0,"",SUMIF('English Scores- Leveled papers'!$H$3:$KM$3,L$4,'English Scores- Leveled papers'!$H12:$KM12)))</f>
        <is>
          <t/>
        </is>
      </c>
      <c r="M13" s="362" t="inlineStr">
        <f aca="false">IF($B13="","",IF(COUNTIFS('English Scores- Leveled papers'!$H$3:$KM$3,M$4,'English Scores- Leveled papers'!$H12:$KM12,"&gt;-1")=0,"",SUMIF('English Scores- Leveled papers'!$H$3:$KM$3,M$4,'English Scores- Leveled papers'!$H12:$KM12)))</f>
        <is>
          <t/>
        </is>
      </c>
      <c r="N13" s="362" t="inlineStr">
        <f aca="false">IF($B13="","",IF(COUNTIFS('English Scores- Leveled papers'!$H$3:$KM$3,N$4,'English Scores- Leveled papers'!$H12:$KM12,"&gt;-1")=0,"",SUMIF('English Scores- Leveled papers'!$H$3:$KM$3,N$4,'English Scores- Leveled papers'!$H12:$KM12)))</f>
        <is>
          <t/>
        </is>
      </c>
      <c r="O13" s="362" t="inlineStr">
        <f aca="false">IF($B13="","",IF(COUNTIFS('English Scores- Leveled papers'!$H$3:$KM$3,O$4,'English Scores- Leveled papers'!$H12:$KM12,"&gt;-1")=0,"",SUMIF('English Scores- Leveled papers'!$H$3:$KM$3,O$4,'English Scores- Leveled papers'!$H12:$KM12)))</f>
        <is>
          <t/>
        </is>
      </c>
      <c r="P13" s="362" t="inlineStr">
        <f aca="false">IF($B13="","",IF(COUNTIFS('English Scores- Leveled papers'!$H$3:$KM$3,P$4,'English Scores- Leveled papers'!$H12:$KM12,"&gt;-1")=0,"",SUMIF('English Scores- Leveled papers'!$H$3:$KM$3,P$4,'English Scores- Leveled papers'!$H12:$KM12)))</f>
        <is>
          <t/>
        </is>
      </c>
      <c r="Q13" s="362" t="n">
        <f aca="false">IF($B13="","",IF(COUNTIFS('English Scores- Leveled papers'!$H$3:$KM$3,Q$4,'English Scores- Leveled papers'!$H12:$KM12,"&gt;-1")=0,"",SUMIF('English Scores- Leveled papers'!$H$3:$KM$3,Q$4,'English Scores- Leveled papers'!$H12:$KM12)))</f>
        <v>3</v>
      </c>
      <c r="R13" s="362" t="n">
        <f aca="false">IF($B13="","",IF(COUNTIFS('English Scores- Leveled papers'!$H$3:$KM$3,R$4,'English Scores- Leveled papers'!$H12:$KM12,"&gt;-1")=0,"",SUMIF('English Scores- Leveled papers'!$H$3:$KM$3,R$4,'English Scores- Leveled papers'!$H12:$KM12)))</f>
        <v>1</v>
      </c>
      <c r="S13" s="362" t="n">
        <f aca="false">IF($B13="","",IF(COUNTIFS('English Scores- Leveled papers'!$H$3:$KM$3,S$4,'English Scores- Leveled papers'!$H12:$KM12,"&gt;-1")=0,"",SUMIF('English Scores- Leveled papers'!$H$3:$KM$3,S$4,'English Scores- Leveled papers'!$H12:$KM12)))</f>
        <v>0</v>
      </c>
      <c r="T13" s="362" t="n">
        <f aca="false">IF($B13="","",IF(COUNTIFS('English Scores- Leveled papers'!$H$3:$KM$3,T$4,'English Scores- Leveled papers'!$H12:$KM12,"&gt;-1")=0,"",SUMIF('English Scores- Leveled papers'!$H$3:$KM$3,T$4,'English Scores- Leveled papers'!$H12:$KM12)))</f>
        <v>4.25</v>
      </c>
      <c r="U13" s="362" t="n">
        <f aca="false">IF($B13="","",IF(COUNTIFS('English Scores- Leveled papers'!$H$3:$KM$3,U$4,'English Scores- Leveled papers'!$H12:$KM12,"&gt;-1")=0,"",SUMIF('English Scores- Leveled papers'!$H$3:$KM$3,U$4,'English Scores- Leveled papers'!$H12:$KM12)))</f>
        <v>2</v>
      </c>
      <c r="V13" s="362" t="n">
        <f aca="false">IF($B13="","",IF(COUNTIFS('English Scores- Leveled papers'!$H$3:$KM$3,V$4,'English Scores- Leveled papers'!$H12:$KM12,"&gt;-1")=0,"",SUMIF('English Scores- Leveled papers'!$H$3:$KM$3,V$4,'English Scores- Leveled papers'!$H12:$KM12)))</f>
        <v>2</v>
      </c>
      <c r="W13" s="362" t="n">
        <f aca="false">IF($B13="","",IF(COUNTIFS('English Scores- Leveled papers'!$H$3:$KM$3,W$4,'English Scores- Leveled papers'!$H12:$KM12,"&gt;-1")=0,"",SUMIF('English Scores- Leveled papers'!$H$3:$KM$3,W$4,'English Scores- Leveled papers'!$H12:$KM12)))</f>
        <v>0</v>
      </c>
      <c r="X13" s="362" t="n">
        <f aca="false">IF($B13="","",IF(COUNTIFS('English Scores- Leveled papers'!$H$3:$KM$3,X$4,'English Scores- Leveled papers'!$H12:$KM12,"&gt;-1")=0,"",SUMIF('English Scores- Leveled papers'!$H$3:$KM$3,X$4,'English Scores- Leveled papers'!$H12:$KM12)))</f>
        <v>1</v>
      </c>
      <c r="Y13" s="362" t="n">
        <f aca="false">IF($B13="","",IF(COUNTIFS('English Scores- Leveled papers'!$H$3:$KM$3,Y$4,'English Scores- Leveled papers'!$H12:$KM12,"&gt;-1")=0,"",SUMIF('English Scores- Leveled papers'!$H$3:$KM$3,Y$4,'English Scores- Leveled papers'!$H12:$KM12)))</f>
        <v>1</v>
      </c>
      <c r="Z13" s="362" t="n">
        <f aca="false">IF($B13="","",IF(COUNTIFS('English Scores- Leveled papers'!$H$3:$KM$3,Z$4,'English Scores- Leveled papers'!$H12:$KM12,"&gt;-1")=0,"",SUMIF('English Scores- Leveled papers'!$H$3:$KM$3,Z$4,'English Scores- Leveled papers'!$H12:$KM12)))</f>
        <v>3</v>
      </c>
      <c r="AA13" s="362" t="n">
        <f aca="false">IF($B13="","",IF(COUNTIFS('English Scores- Leveled papers'!$H$3:$KM$3,AA$4,'English Scores- Leveled papers'!$H12:$KM12,"&gt;-1")=0,"",SUMIF('English Scores- Leveled papers'!$H$3:$KM$3,AA$4,'English Scores- Leveled papers'!$H12:$KM12)))</f>
        <v>1</v>
      </c>
      <c r="AB13" s="362" t="n">
        <f aca="false">IF($B13="","",IF(COUNTIFS('English Scores- Leveled papers'!$H$3:$KM$3,AB$4,'English Scores- Leveled papers'!$H12:$KM12,"&gt;-1")=0,"",SUMIF('English Scores- Leveled papers'!$H$3:$KM$3,AB$4,'English Scores- Leveled papers'!$H12:$KM12)))</f>
        <v>1</v>
      </c>
      <c r="AC13" s="362" t="n">
        <f aca="false">IF($B13="","",IF(COUNTIFS('English Scores- Leveled papers'!$H$3:$KM$3,AC$4,'English Scores- Leveled papers'!$H12:$KM12,"&gt;-1")=0,"",SUMIF('English Scores- Leveled papers'!$H$3:$KM$3,AC$4,'English Scores- Leveled papers'!$H12:$KM12)))</f>
        <v>2.5</v>
      </c>
      <c r="AD13" s="362" t="n">
        <f aca="false">IF($B13="","",IF(COUNTIFS('English Scores- Leveled papers'!$H$3:$KM$3,AD$4,'English Scores- Leveled papers'!$H12:$KM12,"&gt;-1")=0,"",SUMIF('English Scores- Leveled papers'!$H$3:$KM$3,AD$4,'English Scores- Leveled papers'!$H12:$KM12)))</f>
        <v>1</v>
      </c>
      <c r="AE13" s="362" t="inlineStr">
        <f aca="false">IF($B13="","",IF(COUNTIFS('English Scores- Leveled papers'!$H$3:$KM$3,AE$4,'English Scores- Leveled papers'!$H12:$KM12,"&gt;-1")=0,"",SUMIF('English Scores- Leveled papers'!$H$3:$KM$3,AE$4,'English Scores- Leveled papers'!$H12:$KM12)))</f>
        <is>
          <t/>
        </is>
      </c>
      <c r="AF13" s="362" t="inlineStr">
        <f aca="false">IF($B13="","",IF(COUNTIFS('English Scores- Leveled papers'!$H$3:$KM$3,AF$4,'English Scores- Leveled papers'!$H12:$KM12,"&gt;-1")=0,"",SUMIF('English Scores- Leveled papers'!$H$3:$KM$3,AF$4,'English Scores- Leveled papers'!$H12:$KM12)))</f>
        <is>
          <t/>
        </is>
      </c>
      <c r="AG13" s="362" t="inlineStr">
        <f aca="false">IF($B13="","",IF(COUNTIFS('English Scores- Leveled papers'!$H$3:$KM$3,AG$4,'English Scores- Leveled papers'!$H12:$KM12,"&gt;-1")=0,"",SUMIF('English Scores- Leveled papers'!$H$3:$KM$3,AG$4,'English Scores- Leveled papers'!$H12:$KM12)))</f>
        <is>
          <t/>
        </is>
      </c>
      <c r="AH13" s="362" t="inlineStr">
        <f aca="false">IF($B13="","",IF(COUNTIFS('English Scores- Leveled papers'!$H$3:$KM$3,AH$4,'English Scores- Leveled papers'!$H12:$KM12,"&gt;-1")=0,"",SUMIF('English Scores- Leveled papers'!$H$3:$KM$3,AH$4,'English Scores- Leveled papers'!$H12:$KM12)))</f>
        <is>
          <t/>
        </is>
      </c>
      <c r="AI13" s="362" t="inlineStr">
        <f aca="false">IF($B13="","",IF(COUNTIFS('English Scores- Leveled papers'!$H$3:$KM$3,AI$4,'English Scores- Leveled papers'!$H12:$KM12,"&gt;-1")=0,"",SUMIF('English Scores- Leveled papers'!$H$3:$KM$3,AI$4,'English Scores- Leveled papers'!$H12:$KM12)))</f>
        <is>
          <t/>
        </is>
      </c>
      <c r="AJ13" s="362" t="inlineStr">
        <f aca="false">IF($B13="","",IF(COUNTIFS('English Scores- Leveled papers'!$H$3:$KM$3,AJ$4,'English Scores- Leveled papers'!$H12:$KM12,"&gt;-1")=0,"",SUMIF('English Scores- Leveled papers'!$H$3:$KM$3,AJ$4,'English Scores- Leveled papers'!$H12:$KM12)))</f>
        <is>
          <t/>
        </is>
      </c>
      <c r="AK13" s="362" t="inlineStr">
        <f aca="false">IF($B13="","",IF(COUNTIFS('English Scores- Leveled papers'!$H$3:$KM$3,AK$4,'English Scores- Leveled papers'!$H12:$KM12,"&gt;-1")=0,"",SUMIF('English Scores- Leveled papers'!$H$3:$KM$3,AK$4,'English Scores- Leveled papers'!$H12:$KM12)))</f>
        <is>
          <t/>
        </is>
      </c>
      <c r="AL13" s="362" t="inlineStr">
        <f aca="false">IF($B13="","",IF(COUNTIFS('English Scores- Leveled papers'!$H$3:$KM$3,AL$4,'English Scores- Leveled papers'!$H12:$KM12,"&gt;-1")=0,"",SUMIF('English Scores- Leveled papers'!$H$3:$KM$3,AL$4,'English Scores- Leveled papers'!$H12:$KM12)))</f>
        <is>
          <t/>
        </is>
      </c>
      <c r="AM13" s="362" t="inlineStr">
        <f aca="false">IF($B13="","",IF(COUNTIFS('English Scores- Leveled papers'!$H$3:$KM$3,AM$4,'English Scores- Leveled papers'!$H12:$KM12,"&gt;-1")=0,"",SUMIF('English Scores- Leveled papers'!$H$3:$KM$3,AM$4,'English Scores- Leveled papers'!$H12:$KM12)))</f>
        <is>
          <t/>
        </is>
      </c>
      <c r="AN13" s="362" t="inlineStr">
        <f aca="false">IF($B13="","",IF(COUNTIFS('English Scores- Leveled papers'!$H$3:$KM$3,AN$4,'English Scores- Leveled papers'!$H12:$KM12,"&gt;-1")=0,"",SUMIF('English Scores- Leveled papers'!$H$3:$KM$3,AN$4,'English Scores- Leveled papers'!$H12:$KM12)))</f>
        <is>
          <t/>
        </is>
      </c>
      <c r="AO13" s="362" t="inlineStr">
        <f aca="false">IF($B13="","",IF(COUNTIFS('English Scores- Leveled papers'!$H$3:$KM$3,AO$4,'English Scores- Leveled papers'!$H12:$KM12,"&gt;-1")=0,"",SUMIF('English Scores- Leveled papers'!$H$3:$KM$3,AO$4,'English Scores- Leveled papers'!$H12:$KM12)))</f>
        <is>
          <t/>
        </is>
      </c>
      <c r="AP13" s="362" t="inlineStr">
        <f aca="false">IF($B13="","",IF(COUNTIFS('English Scores- Leveled papers'!$H$3:$KM$3,AP$4,'English Scores- Leveled papers'!$H12:$KM12,"&gt;-1")=0,"",SUMIF('English Scores- Leveled papers'!$H$3:$KM$3,AP$4,'English Scores- Leveled papers'!$H12:$KM12)))</f>
        <is>
          <t/>
        </is>
      </c>
      <c r="AQ13" s="362" t="inlineStr">
        <f aca="false">IF($B13="","",IF(COUNTIFS('English Scores- Leveled papers'!$H$3:$KM$3,AQ$4,'English Scores- Leveled papers'!$H12:$KM12,"&gt;-1")=0,"",SUMIF('English Scores- Leveled papers'!$H$3:$KM$3,AQ$4,'English Scores- Leveled papers'!$H12:$KM12)))</f>
        <is>
          <t/>
        </is>
      </c>
      <c r="AR13" s="362" t="inlineStr">
        <f aca="false">IF($B13="","",IF(COUNTIFS('English Scores- Leveled papers'!$H$3:$KM$3,AR$4,'English Scores- Leveled papers'!$H12:$KM12,"&gt;-1")=0,"",SUMIF('English Scores- Leveled papers'!$H$3:$KM$3,AR$4,'English Scores- Leveled papers'!$H12:$KM12)))</f>
        <is>
          <t/>
        </is>
      </c>
      <c r="AS13" s="362" t="inlineStr">
        <f aca="false">IF($B13="","",IF(COUNTIFS('English Scores- Leveled papers'!$H$3:$KM$3,AS$4,'English Scores- Leveled papers'!$H12:$KM12,"&gt;-1")=0,"",SUMIF('English Scores- Leveled papers'!$H$3:$KM$3,AS$4,'English Scores- Leveled papers'!$H12:$KM12)))</f>
        <is>
          <t/>
        </is>
      </c>
      <c r="AT13" s="362" t="inlineStr">
        <f aca="false">IF($B13="","",IF(COUNTIFS('English Scores- Leveled papers'!$H$3:$KM$3,AT$4,'English Scores- Leveled papers'!$H12:$KM12,"&gt;-1")=0,"",SUMIF('English Scores- Leveled papers'!$H$3:$KM$3,AT$4,'English Scores- Leveled papers'!$H12:$KM12)))</f>
        <is>
          <t/>
        </is>
      </c>
      <c r="AU13" s="362" t="inlineStr">
        <f aca="false">IF($B13="","",IF(COUNTIFS('English Scores- Leveled papers'!$H$3:$KM$3,AU$4,'English Scores- Leveled papers'!$H12:$KM12,"&gt;-1")=0,"",SUMIF('English Scores- Leveled papers'!$H$3:$KM$3,AU$4,'English Scores- Leveled papers'!$H12:$KM12)))</f>
        <is>
          <t/>
        </is>
      </c>
      <c r="AV13" s="362" t="inlineStr">
        <f aca="false">IF($B13="","",IF(COUNTIFS('English Scores- Leveled papers'!$H$3:$KM$3,AV$4,'English Scores- Leveled papers'!$H12:$KM12,"&gt;-1")=0,"",SUMIF('English Scores- Leveled papers'!$H$3:$KM$3,AV$4,'English Scores- Leveled papers'!$H12:$KM12)))</f>
        <is>
          <t/>
        </is>
      </c>
      <c r="AW13" s="362" t="inlineStr">
        <f aca="false">IF($B13="","",IF(COUNTIFS('English Scores- Leveled papers'!$H$3:$KM$3,AW$4,'English Scores- Leveled papers'!$H12:$KM12,"&gt;-1")=0,"",SUMIF('English Scores- Leveled papers'!$H$3:$KM$3,AW$4,'English Scores- Leveled papers'!$H12:$KM12)))</f>
        <is>
          <t/>
        </is>
      </c>
      <c r="AX13" s="362" t="inlineStr">
        <f aca="false">IF($B13="","",IF(COUNTIFS('English Scores- Leveled papers'!$H$3:$KM$3,AX$4,'English Scores- Leveled papers'!$H12:$KM12,"&gt;-1")=0,"",SUMIF('English Scores- Leveled papers'!$H$3:$KM$3,AX$4,'English Scores- Leveled papers'!$H12:$KM12)))</f>
        <is>
          <t/>
        </is>
      </c>
      <c r="AY13" s="362" t="inlineStr">
        <f aca="false">IF($B13="","",IF(COUNTIFS('English Scores- Leveled papers'!$H$3:$KM$3,AY$4,'English Scores- Leveled papers'!$H12:$KM12,"&gt;-1")=0,"",SUMIF('English Scores- Leveled papers'!$H$3:$KM$3,AY$4,'English Scores- Leveled papers'!$H12:$KM12)))</f>
        <is>
          <t/>
        </is>
      </c>
      <c r="AZ13" s="362" t="inlineStr">
        <f aca="false">IF($B13="","",IF(COUNTIFS('English Scores- Leveled papers'!$H$3:$KM$3,AZ$4,'English Scores- Leveled papers'!$H12:$KM12,"&gt;-1")=0,"",SUMIF('English Scores- Leveled papers'!$H$3:$KM$3,AZ$4,'English Scores- Leveled papers'!$H12:$KM12)))</f>
        <is>
          <t/>
        </is>
      </c>
      <c r="BA13" s="362" t="inlineStr">
        <f aca="false">IF($B13="","",IF(COUNTIFS('English Scores- Leveled papers'!$H$3:$KM$3,BA$4,'English Scores- Leveled papers'!$H12:$KM12,"&gt;-1")=0,"",SUMIF('English Scores- Leveled papers'!$H$3:$KM$3,BA$4,'English Scores- Leveled papers'!$H12:$KM12)))</f>
        <is>
          <t/>
        </is>
      </c>
      <c r="BB13" s="362" t="inlineStr">
        <f aca="false">IF($B13="","",IF(COUNTIFS('English Scores- Leveled papers'!$H$3:$KM$3,BB$4,'English Scores- Leveled papers'!$H12:$KM12,"&gt;-1")=0,"",SUMIF('English Scores- Leveled papers'!$H$3:$KM$3,BB$4,'English Scores- Leveled papers'!$H12:$KM12)))</f>
        <is>
          <t/>
        </is>
      </c>
      <c r="BC13" s="362" t="inlineStr">
        <f aca="false">IF($B13="","",IF(COUNTIFS('English Scores- Leveled papers'!$H$3:$KM$3,BC$4,'English Scores- Leveled papers'!$H12:$KM12,"&gt;-1")=0,"",SUMIF('English Scores- Leveled papers'!$H$3:$KM$3,BC$4,'English Scores- Leveled papers'!$H12:$KM12)))</f>
        <is>
          <t/>
        </is>
      </c>
      <c r="BD13" s="362" t="inlineStr">
        <f aca="false">IF($B13="","",IF(COUNTIFS('English Scores- Leveled papers'!$H$3:$KM$3,BD$4,'English Scores- Leveled papers'!$H12:$KM12,"&gt;-1")=0,"",SUMIF('English Scores- Leveled papers'!$H$3:$KM$3,BD$4,'English Scores- Leveled papers'!$H12:$KM12)))</f>
        <is>
          <t/>
        </is>
      </c>
      <c r="BE13" s="362" t="inlineStr">
        <f aca="false">IF($B13="","",IF(COUNTIFS('English Scores- Leveled papers'!$H$3:$KM$3,BE$4,'English Scores- Leveled papers'!$H12:$KM12,"&gt;-1")=0,"",SUMIF('English Scores- Leveled papers'!$H$3:$KM$3,BE$4,'English Scores- Leveled papers'!$H12:$KM12)))</f>
        <is>
          <t/>
        </is>
      </c>
      <c r="BF13" s="362" t="inlineStr">
        <f aca="false">IF($B13="","",IF(COUNTIFS('English Scores- Leveled papers'!$H$3:$KM$3,BF$4,'English Scores- Leveled papers'!$H12:$KM12,"&gt;-1")=0,"",SUMIF('English Scores- Leveled papers'!$H$3:$KM$3,BF$4,'English Scores- Leveled papers'!$H12:$KM12)))</f>
        <is>
          <t/>
        </is>
      </c>
      <c r="BG13" s="362" t="inlineStr">
        <f aca="false">IF($B13="","",IF(COUNTIFS('English Scores- Leveled papers'!$H$3:$KM$3,BG$4,'English Scores- Leveled papers'!$H12:$KM12,"&gt;-1")=0,"",SUMIF('English Scores- Leveled papers'!$H$3:$KM$3,BG$4,'English Scores- Leveled papers'!$H12:$KM12)))</f>
        <is>
          <t/>
        </is>
      </c>
      <c r="BH13" s="362" t="inlineStr">
        <f aca="false">IF($B13="","",IF(COUNTIFS('English Scores- Leveled papers'!$H$3:$KM$3,BH$4,'English Scores- Leveled papers'!$H12:$KM12,"&gt;-1")=0,"",SUMIF('English Scores- Leveled papers'!$H$3:$KM$3,BH$4,'English Scores- Leveled papers'!$H12:$KM12)))</f>
        <is>
          <t/>
        </is>
      </c>
      <c r="BI13" s="362" t="inlineStr">
        <f aca="false">IF($B13="","",IF(COUNTIFS('English Scores- Leveled papers'!$H$3:$KM$3,BI$4,'English Scores- Leveled papers'!$H12:$KM12,"&gt;-1")=0,"",SUMIF('English Scores- Leveled papers'!$H$3:$KM$3,BI$4,'English Scores- Leveled papers'!$H12:$KM12)))</f>
        <is>
          <t/>
        </is>
      </c>
      <c r="BJ13" s="362" t="inlineStr">
        <f aca="false">IF($B13="","",IF(COUNTIFS('English Scores- Leveled papers'!$H$3:$KM$3,BJ$4,'English Scores- Leveled papers'!$H12:$KM12,"&gt;-1")=0,"",SUMIF('English Scores- Leveled papers'!$H$3:$KM$3,BJ$4,'English Scores- Leveled papers'!$H12:$KM12)))</f>
        <is>
          <t/>
        </is>
      </c>
      <c r="BK13" s="362" t="inlineStr">
        <f aca="false">IF($B13="","",IF(COUNTIFS('English Scores- Leveled papers'!$H$3:$KM$3,BK$4,'English Scores- Leveled papers'!$H12:$KM12,"&gt;-1")=0,"",SUMIF('English Scores- Leveled papers'!$H$3:$KM$3,BK$4,'English Scores- Leveled papers'!$H12:$KM12)))</f>
        <is>
          <t/>
        </is>
      </c>
      <c r="BL13" s="362" t="inlineStr">
        <f aca="false">IF($B13="","",IF(COUNTIFS('English Scores- Leveled papers'!$H$3:$KM$3,BL$4,'English Scores- Leveled papers'!$H12:$KM12,"&gt;-1")=0,"",SUMIF('English Scores- Leveled papers'!$H$3:$KM$3,BL$4,'English Scores- Leveled papers'!$H12:$KM12)))</f>
        <is>
          <t/>
        </is>
      </c>
      <c r="BM13" s="362" t="inlineStr">
        <f aca="false">IF($B13="","",IF(COUNTIFS('Eng GLA 6th, 7th, 8th'!$E$3:$DV$3,BM$4,'Eng GLA 6th, 7th, 8th'!$E13:$DV13, "&gt;-1")=0,"",SUMIF('Eng GLA 6th, 7th, 8th'!$E$3:$DV$3,BM$4,'Eng GLA 6th, 7th, 8th'!$E13:$DV13)))</f>
        <is>
          <t/>
        </is>
      </c>
      <c r="BN13" s="362" t="inlineStr">
        <f aca="false">IF($B13="","",IF(COUNTIFS('Eng GLA 6th, 7th, 8th'!$E$3:$DV$3,BN$4,'Eng GLA 6th, 7th, 8th'!$E13:$DV13, "&gt;-1")=0,"",SUMIF('Eng GLA 6th, 7th, 8th'!$E$3:$DV$3,BN$4,'Eng GLA 6th, 7th, 8th'!$E13:$DV13)))</f>
        <is>
          <t/>
        </is>
      </c>
      <c r="BO13" s="362" t="inlineStr">
        <f aca="false">IF($B13="","",IF(COUNTIFS('Eng GLA 6th, 7th, 8th'!$E$3:$DV$3,BO$4,'Eng GLA 6th, 7th, 8th'!$E13:$DV13, "&gt;-1")=0,"",SUMIF('Eng GLA 6th, 7th, 8th'!$E$3:$DV$3,BO$4,'Eng GLA 6th, 7th, 8th'!$E13:$DV13)))</f>
        <is>
          <t/>
        </is>
      </c>
      <c r="BP13" s="362" t="inlineStr">
        <f aca="false">IF($B13="","",IF(COUNTIFS('Eng GLA 6th, 7th, 8th'!$E$3:$DV$3,BP$4,'Eng GLA 6th, 7th, 8th'!$E13:$DV13, "&gt;-1")=0,"",SUMIF('Eng GLA 6th, 7th, 8th'!$E$3:$DV$3,BP$4,'Eng GLA 6th, 7th, 8th'!$E13:$DV13)))</f>
        <is>
          <t/>
        </is>
      </c>
      <c r="BQ13" s="362" t="inlineStr">
        <f aca="false">IF($B13="","",IF(COUNTIFS('Eng GLA 6th, 7th, 8th'!$E$3:$DV$3,BQ$4,'Eng GLA 6th, 7th, 8th'!$E13:$DV13, "&gt;-1")=0,"",SUMIF('Eng GLA 6th, 7th, 8th'!$E$3:$DV$3,BQ$4,'Eng GLA 6th, 7th, 8th'!$E13:$DV13)))</f>
        <is>
          <t/>
        </is>
      </c>
      <c r="BR13" s="362" t="inlineStr">
        <f aca="false">IF($B13="","",IF(COUNTIFS('Eng GLA 6th, 7th, 8th'!$E$3:$DV$3,BR$4,'Eng GLA 6th, 7th, 8th'!$E13:$DV13, "&gt;-1")=0,"",SUMIF('Eng GLA 6th, 7th, 8th'!$E$3:$DV$3,BR$4,'Eng GLA 6th, 7th, 8th'!$E13:$DV13)))</f>
        <is>
          <t/>
        </is>
      </c>
      <c r="BS13" s="362" t="inlineStr">
        <f aca="false">IF($B13="","",IF(COUNTIFS('Eng GLA 6th, 7th, 8th'!$E$3:$DV$3,BS$4,'Eng GLA 6th, 7th, 8th'!$E13:$DV13, "&gt;-1")=0,"",SUMIF('Eng GLA 6th, 7th, 8th'!$E$3:$DV$3,BS$4,'Eng GLA 6th, 7th, 8th'!$E13:$DV13)))</f>
        <is>
          <t/>
        </is>
      </c>
      <c r="BT13" s="362" t="inlineStr">
        <f aca="false">IF($B13="","",IF(COUNTIFS('Eng GLA 6th, 7th, 8th'!$E$3:$DV$3,BT$4,'Eng GLA 6th, 7th, 8th'!$E13:$DV13, "&gt;-1")=0,"",SUMIF('Eng GLA 6th, 7th, 8th'!$E$3:$DV$3,BT$4,'Eng GLA 6th, 7th, 8th'!$E13:$DV13)))</f>
        <is>
          <t/>
        </is>
      </c>
      <c r="BU13" s="362" t="inlineStr">
        <f aca="false">IF($B13="","",IF(COUNTIFS('Eng GLA 6th, 7th, 8th'!$E$3:$DV$3,BU$4,'Eng GLA 6th, 7th, 8th'!$E13:$DV13, "&gt;-1")=0,"",SUMIF('Eng GLA 6th, 7th, 8th'!$E$3:$DV$3,BU$4,'Eng GLA 6th, 7th, 8th'!$E13:$DV13)))</f>
        <is>
          <t/>
        </is>
      </c>
      <c r="BV13" s="362" t="inlineStr">
        <f aca="false">IF($B13="","",IF(COUNTIFS('Eng GLA 6th, 7th, 8th'!$E$3:$DV$3,BV$4,'Eng GLA 6th, 7th, 8th'!$E13:$DV13, "&gt;-1")=0,"",SUMIF('Eng GLA 6th, 7th, 8th'!$E$3:$DV$3,BV$4,'Eng GLA 6th, 7th, 8th'!$E13:$DV13)))</f>
        <is>
          <t/>
        </is>
      </c>
      <c r="BW13" s="362" t="inlineStr">
        <f aca="false">IF($B13="","",IF(COUNTIFS('Eng GLA 6th, 7th, 8th'!$E$3:$DV$3,BW$4,'Eng GLA 6th, 7th, 8th'!$E13:$DV13, "&gt;-1")=0,"",SUMIF('Eng GLA 6th, 7th, 8th'!$E$3:$DV$3,BW$4,'Eng GLA 6th, 7th, 8th'!$E13:$DV13)))</f>
        <is>
          <t/>
        </is>
      </c>
      <c r="BX13" s="362" t="inlineStr">
        <f aca="false">IF($B13="","",IF(COUNTIFS('Eng GLA 6th, 7th, 8th'!$E$3:$DV$3,BX$4,'Eng GLA 6th, 7th, 8th'!$E13:$DV13, "&gt;-1")=0,"",SUMIF('Eng GLA 6th, 7th, 8th'!$E$3:$DV$3,BX$4,'Eng GLA 6th, 7th, 8th'!$E13:$DV13)))</f>
        <is>
          <t/>
        </is>
      </c>
      <c r="BY13" s="362" t="inlineStr">
        <f aca="false">IF($B13="","",IF(COUNTIFS('Eng GLA 6th, 7th, 8th'!$E$3:$DV$3,BY$4,'Eng GLA 6th, 7th, 8th'!$E13:$DV13, "&gt;-1")=0,"",SUMIF('Eng GLA 6th, 7th, 8th'!$E$3:$DV$3,BY$4,'Eng GLA 6th, 7th, 8th'!$E13:$DV13)))</f>
        <is>
          <t/>
        </is>
      </c>
      <c r="BZ13" s="362" t="inlineStr">
        <f aca="false">IF($B13="","",IF(COUNTIFS('Eng GLA 6th, 7th, 8th'!$E$3:$DV$3,BZ$4,'Eng GLA 6th, 7th, 8th'!$E13:$DV13, "&gt;-1")=0,"",SUMIF('Eng GLA 6th, 7th, 8th'!$E$3:$DV$3,BZ$4,'Eng GLA 6th, 7th, 8th'!$E13:$DV13)))</f>
        <is>
          <t/>
        </is>
      </c>
      <c r="CA13" s="362" t="inlineStr">
        <f aca="false">IF($B13="","",IF(COUNTIFS('Eng GLA 6th, 7th, 8th'!$E$3:$DV$3,CA$4,'Eng GLA 6th, 7th, 8th'!$E13:$DV13, "&gt;-1")=0,"",SUMIF('Eng GLA 6th, 7th, 8th'!$E$3:$DV$3,CA$4,'Eng GLA 6th, 7th, 8th'!$E13:$DV13)))</f>
        <is>
          <t/>
        </is>
      </c>
      <c r="CB13" s="363"/>
      <c r="CC13" s="364" t="str">
        <f aca="false">IFERROR(IF((COUNT('Eng GLA 6th, 7th, 8th'!E13:U13)=0)," ",(SUM('Eng GLA 6th, 7th, 8th'!E13:U13)/$CC$3)),"")</f>
        <v> </v>
      </c>
      <c r="CD13" s="364" t="str">
        <f aca="false">IFERROR(IF((COUNT('Eng GLA 6th, 7th, 8th'!V13:AA13)=0)," ",(SUM('Eng GLA 6th, 7th, 8th'!V13:AA13)/$CD$3)),"")</f>
        <v> </v>
      </c>
      <c r="CE13" s="364" t="str">
        <f aca="false">IFERROR(IF((COUNT('Eng GLA 6th, 7th, 8th'!AB13:AG13)=0)," ",(SUM('Eng GLA 6th, 7th, 8th'!AB13:AG13)/$CE$3)),"")</f>
        <v> </v>
      </c>
      <c r="CF13" s="364" t="str">
        <f aca="false">IFERROR(IF((COUNT('Eng GLA 6th, 7th, 8th'!AH13:AP13)=0)," ",(SUM('Eng GLA 6th, 7th, 8th'!AH13:AP13)/$CF$3)),"")</f>
        <v> </v>
      </c>
      <c r="CG13" s="365" t="str">
        <f aca="false">IFERROR(IF((COUNT('Eng GLA 6th, 7th, 8th'!AR13:BH13)=0)," ",(SUM('Eng GLA 6th, 7th, 8th'!AR13:BH13)/$CG$3)),"")</f>
        <v> </v>
      </c>
      <c r="CH13" s="365" t="str">
        <f aca="false">IFERROR(IF((COUNT('Eng GLA 6th, 7th, 8th'!BI13:BN13)=0)," ",(SUM('Eng GLA 6th, 7th, 8th'!BI13:BN13)/$CH$3)),"")</f>
        <v> </v>
      </c>
      <c r="CI13" s="365" t="str">
        <f aca="false">IFERROR(IF((COUNT('Eng GLA 6th, 7th, 8th'!BO13:BT13)=0)," ",(SUM('Eng GLA 6th, 7th, 8th'!BO13:BT13)/$CI$3)),"")</f>
        <v> </v>
      </c>
      <c r="CJ13" s="365" t="str">
        <f aca="false">IFERROR(IF((COUNT('Eng GLA 6th, 7th, 8th'!BU13:CF13)=0)," ",(SUM('Eng GLA 6th, 7th, 8th'!BU13:CF13)/$CJ$3)),"")</f>
        <v> </v>
      </c>
      <c r="CK13" s="365" t="str">
        <f aca="false">IFERROR(IF((COUNT('Eng GLA 6th, 7th, 8th'!CH13:CX13)=0)," ",(SUM('Eng GLA 6th, 7th, 8th'!CH13:CX13)/$CK$3)),"")</f>
        <v> </v>
      </c>
      <c r="CL13" s="365" t="str">
        <f aca="false">IFERROR(IF((COUNT('Eng GLA 6th, 7th, 8th'!CY13:DD13)=0)," ",(SUM('Eng GLA 6th, 7th, 8th'!CY13:DD13)/$CL$3)),"")</f>
        <v> </v>
      </c>
      <c r="CM13" s="365" t="str">
        <f aca="false">IFERROR(IF((COUNT('Eng GLA 6th, 7th, 8th'!DE13:DJ13)=0)," ",(SUM('Eng GLA 6th, 7th, 8th'!DE13:DJ13)/$CM$3)),"")</f>
        <v> </v>
      </c>
      <c r="CN13" s="365" t="str">
        <f aca="false">IFERROR(IF((COUNT('Eng GLA 6th, 7th, 8th'!DK13:DV13)=0)," ",(SUM('Eng GLA 6th, 7th, 8th'!DK13:DV13)/$CN$3)),"")</f>
        <v> </v>
      </c>
    </row>
    <row r="14" customFormat="false" ht="12.75" hidden="false" customHeight="false" outlineLevel="0" collapsed="false">
      <c r="A14" s="315" t="n">
        <v>7</v>
      </c>
      <c r="B14" s="315" t="str">
        <f aca="false">'English Scores- Leveled papers'!B13</f>
        <v>G.Hemalatha</v>
      </c>
      <c r="C14" s="360" t="n">
        <f aca="false">'RC Mastery Check+Question type'!H11</f>
        <v>0.2</v>
      </c>
      <c r="D14" s="361" t="n">
        <f aca="false">'Cover Sheet'!L11</f>
        <v>0.7</v>
      </c>
      <c r="E14" s="362" t="inlineStr">
        <f aca="false">IF($B14="","",IF(COUNTIFS('English Scores- Leveled papers'!$H$3:$KM$3,E$4,'English Scores- Leveled papers'!$H13:$KM13,"&gt;-1")=0,"",SUMIF('English Scores- Leveled papers'!$H$3:$KM$3,E$4,'English Scores- Leveled papers'!$H13:$KM13)))</f>
        <is>
          <t/>
        </is>
      </c>
      <c r="F14" s="362" t="inlineStr">
        <f aca="false">IF($B14="","",IF(COUNTIFS('English Scores- Leveled papers'!$H$3:$KM$3,F$4,'English Scores- Leveled papers'!$H13:$KM13,"&gt;-1")=0,"",SUMIF('English Scores- Leveled papers'!$H$3:$KM$3,F$4,'English Scores- Leveled papers'!$H13:$KM13)))</f>
        <is>
          <t/>
        </is>
      </c>
      <c r="G14" s="362" t="inlineStr">
        <f aca="false">IF($B14="","",IF(COUNTIFS('English Scores- Leveled papers'!$H$3:$KM$3,G$4,'English Scores- Leveled papers'!$H13:$KM13,"&gt;-1")=0,"",SUMIF('English Scores- Leveled papers'!$H$3:$KM$3,G$4,'English Scores- Leveled papers'!$H13:$KM13)))</f>
        <is>
          <t/>
        </is>
      </c>
      <c r="H14" s="362" t="inlineStr">
        <f aca="false">IF($B14="","",IF(COUNTIFS('English Scores- Leveled papers'!$H$3:$KM$3,H$4,'English Scores- Leveled papers'!$H13:$KM13,"&gt;-1")=0,"",SUMIF('English Scores- Leveled papers'!$H$3:$KM$3,H$4,'English Scores- Leveled papers'!$H13:$KM13)))</f>
        <is>
          <t/>
        </is>
      </c>
      <c r="I14" s="362" t="n">
        <f aca="false">IF($B14="","",IF(COUNTIFS('English Scores- Leveled papers'!$H$3:$KM$3,I$4,'English Scores- Leveled papers'!$H13:$KM13,"&gt;-1")=0,"",SUMIF('English Scores- Leveled papers'!$H$3:$KM$3,I$4,'English Scores- Leveled papers'!$H13:$KM13)))</f>
        <v>2</v>
      </c>
      <c r="J14" s="362" t="n">
        <f aca="false">IF($B14="","",IF(COUNTIFS('English Scores- Leveled papers'!$H$3:$KM$3,J$4,'English Scores- Leveled papers'!$H13:$KM13,"&gt;-1")=0,"",SUMIF('English Scores- Leveled papers'!$H$3:$KM$3,J$4,'English Scores- Leveled papers'!$H13:$KM13)))</f>
        <v>1.5</v>
      </c>
      <c r="K14" s="362" t="inlineStr">
        <f aca="false">IF($B14="","",IF(COUNTIFS('English Scores- Leveled papers'!$H$3:$KM$3,K$4,'English Scores- Leveled papers'!$H13:$KM13,"&gt;-1")=0,"",SUMIF('English Scores- Leveled papers'!$H$3:$KM$3,K$4,'English Scores- Leveled papers'!$H13:$KM13)))</f>
        <is>
          <t/>
        </is>
      </c>
      <c r="L14" s="362" t="n">
        <f aca="false">IF($B14="","",IF(COUNTIFS('English Scores- Leveled papers'!$H$3:$KM$3,L$4,'English Scores- Leveled papers'!$H13:$KM13,"&gt;-1")=0,"",SUMIF('English Scores- Leveled papers'!$H$3:$KM$3,L$4,'English Scores- Leveled papers'!$H13:$KM13)))</f>
        <v>2</v>
      </c>
      <c r="M14" s="362" t="n">
        <f aca="false">IF($B14="","",IF(COUNTIFS('English Scores- Leveled papers'!$H$3:$KM$3,M$4,'English Scores- Leveled papers'!$H13:$KM13,"&gt;-1")=0,"",SUMIF('English Scores- Leveled papers'!$H$3:$KM$3,M$4,'English Scores- Leveled papers'!$H13:$KM13)))</f>
        <v>1</v>
      </c>
      <c r="N14" s="362" t="n">
        <f aca="false">IF($B14="","",IF(COUNTIFS('English Scores- Leveled papers'!$H$3:$KM$3,N$4,'English Scores- Leveled papers'!$H13:$KM13,"&gt;-1")=0,"",SUMIF('English Scores- Leveled papers'!$H$3:$KM$3,N$4,'English Scores- Leveled papers'!$H13:$KM13)))</f>
        <v>1</v>
      </c>
      <c r="O14" s="362" t="n">
        <f aca="false">IF($B14="","",IF(COUNTIFS('English Scores- Leveled papers'!$H$3:$KM$3,O$4,'English Scores- Leveled papers'!$H13:$KM13,"&gt;-1")=0,"",SUMIF('English Scores- Leveled papers'!$H$3:$KM$3,O$4,'English Scores- Leveled papers'!$H13:$KM13)))</f>
        <v>0.5</v>
      </c>
      <c r="P14" s="362" t="n">
        <f aca="false">IF($B14="","",IF(COUNTIFS('English Scores- Leveled papers'!$H$3:$KM$3,P$4,'English Scores- Leveled papers'!$H13:$KM13,"&gt;-1")=0,"",SUMIF('English Scores- Leveled papers'!$H$3:$KM$3,P$4,'English Scores- Leveled papers'!$H13:$KM13)))</f>
        <v>2</v>
      </c>
      <c r="Q14" s="362" t="n">
        <f aca="false">IF($B14="","",IF(COUNTIFS('English Scores- Leveled papers'!$H$3:$KM$3,Q$4,'English Scores- Leveled papers'!$H13:$KM13,"&gt;-1")=0,"",SUMIF('English Scores- Leveled papers'!$H$3:$KM$3,Q$4,'English Scores- Leveled papers'!$H13:$KM13)))</f>
        <v>0</v>
      </c>
      <c r="R14" s="362" t="n">
        <f aca="false">IF($B14="","",IF(COUNTIFS('English Scores- Leveled papers'!$H$3:$KM$3,R$4,'English Scores- Leveled papers'!$H13:$KM13,"&gt;-1")=0,"",SUMIF('English Scores- Leveled papers'!$H$3:$KM$3,R$4,'English Scores- Leveled papers'!$H13:$KM13)))</f>
        <v>1</v>
      </c>
      <c r="S14" s="362" t="n">
        <f aca="false">IF($B14="","",IF(COUNTIFS('English Scores- Leveled papers'!$H$3:$KM$3,S$4,'English Scores- Leveled papers'!$H13:$KM13,"&gt;-1")=0,"",SUMIF('English Scores- Leveled papers'!$H$3:$KM$3,S$4,'English Scores- Leveled papers'!$H13:$KM13)))</f>
        <v>0</v>
      </c>
      <c r="T14" s="362" t="n">
        <f aca="false">IF($B14="","",IF(COUNTIFS('English Scores- Leveled papers'!$H$3:$KM$3,T$4,'English Scores- Leveled papers'!$H13:$KM13,"&gt;-1")=0,"",SUMIF('English Scores- Leveled papers'!$H$3:$KM$3,T$4,'English Scores- Leveled papers'!$H13:$KM13)))</f>
        <v>0</v>
      </c>
      <c r="U14" s="362" t="n">
        <f aca="false">IF($B14="","",IF(COUNTIFS('English Scores- Leveled papers'!$H$3:$KM$3,U$4,'English Scores- Leveled papers'!$H13:$KM13,"&gt;-1")=0,"",SUMIF('English Scores- Leveled papers'!$H$3:$KM$3,U$4,'English Scores- Leveled papers'!$H13:$KM13)))</f>
        <v>1</v>
      </c>
      <c r="V14" s="362" t="inlineStr">
        <f aca="false">IF($B14="","",IF(COUNTIFS('English Scores- Leveled papers'!$H$3:$KM$3,V$4,'English Scores- Leveled papers'!$H13:$KM13,"&gt;-1")=0,"",SUMIF('English Scores- Leveled papers'!$H$3:$KM$3,V$4,'English Scores- Leveled papers'!$H13:$KM13)))</f>
        <is>
          <t/>
        </is>
      </c>
      <c r="W14" s="362" t="inlineStr">
        <f aca="false">IF($B14="","",IF(COUNTIFS('English Scores- Leveled papers'!$H$3:$KM$3,W$4,'English Scores- Leveled papers'!$H13:$KM13,"&gt;-1")=0,"",SUMIF('English Scores- Leveled papers'!$H$3:$KM$3,W$4,'English Scores- Leveled papers'!$H13:$KM13)))</f>
        <is>
          <t/>
        </is>
      </c>
      <c r="X14" s="362" t="inlineStr">
        <f aca="false">IF($B14="","",IF(COUNTIFS('English Scores- Leveled papers'!$H$3:$KM$3,X$4,'English Scores- Leveled papers'!$H13:$KM13,"&gt;-1")=0,"",SUMIF('English Scores- Leveled papers'!$H$3:$KM$3,X$4,'English Scores- Leveled papers'!$H13:$KM13)))</f>
        <is>
          <t/>
        </is>
      </c>
      <c r="Y14" s="362" t="inlineStr">
        <f aca="false">IF($B14="","",IF(COUNTIFS('English Scores- Leveled papers'!$H$3:$KM$3,Y$4,'English Scores- Leveled papers'!$H13:$KM13,"&gt;-1")=0,"",SUMIF('English Scores- Leveled papers'!$H$3:$KM$3,Y$4,'English Scores- Leveled papers'!$H13:$KM13)))</f>
        <is>
          <t/>
        </is>
      </c>
      <c r="Z14" s="362" t="inlineStr">
        <f aca="false">IF($B14="","",IF(COUNTIFS('English Scores- Leveled papers'!$H$3:$KM$3,Z$4,'English Scores- Leveled papers'!$H13:$KM13,"&gt;-1")=0,"",SUMIF('English Scores- Leveled papers'!$H$3:$KM$3,Z$4,'English Scores- Leveled papers'!$H13:$KM13)))</f>
        <is>
          <t/>
        </is>
      </c>
      <c r="AA14" s="362" t="inlineStr">
        <f aca="false">IF($B14="","",IF(COUNTIFS('English Scores- Leveled papers'!$H$3:$KM$3,AA$4,'English Scores- Leveled papers'!$H13:$KM13,"&gt;-1")=0,"",SUMIF('English Scores- Leveled papers'!$H$3:$KM$3,AA$4,'English Scores- Leveled papers'!$H13:$KM13)))</f>
        <is>
          <t/>
        </is>
      </c>
      <c r="AB14" s="362" t="inlineStr">
        <f aca="false">IF($B14="","",IF(COUNTIFS('English Scores- Leveled papers'!$H$3:$KM$3,AB$4,'English Scores- Leveled papers'!$H13:$KM13,"&gt;-1")=0,"",SUMIF('English Scores- Leveled papers'!$H$3:$KM$3,AB$4,'English Scores- Leveled papers'!$H13:$KM13)))</f>
        <is>
          <t/>
        </is>
      </c>
      <c r="AC14" s="362" t="inlineStr">
        <f aca="false">IF($B14="","",IF(COUNTIFS('English Scores- Leveled papers'!$H$3:$KM$3,AC$4,'English Scores- Leveled papers'!$H13:$KM13,"&gt;-1")=0,"",SUMIF('English Scores- Leveled papers'!$H$3:$KM$3,AC$4,'English Scores- Leveled papers'!$H13:$KM13)))</f>
        <is>
          <t/>
        </is>
      </c>
      <c r="AD14" s="362" t="inlineStr">
        <f aca="false">IF($B14="","",IF(COUNTIFS('English Scores- Leveled papers'!$H$3:$KM$3,AD$4,'English Scores- Leveled papers'!$H13:$KM13,"&gt;-1")=0,"",SUMIF('English Scores- Leveled papers'!$H$3:$KM$3,AD$4,'English Scores- Leveled papers'!$H13:$KM13)))</f>
        <is>
          <t/>
        </is>
      </c>
      <c r="AE14" s="362" t="inlineStr">
        <f aca="false">IF($B14="","",IF(COUNTIFS('English Scores- Leveled papers'!$H$3:$KM$3,AE$4,'English Scores- Leveled papers'!$H13:$KM13,"&gt;-1")=0,"",SUMIF('English Scores- Leveled papers'!$H$3:$KM$3,AE$4,'English Scores- Leveled papers'!$H13:$KM13)))</f>
        <is>
          <t/>
        </is>
      </c>
      <c r="AF14" s="362" t="inlineStr">
        <f aca="false">IF($B14="","",IF(COUNTIFS('English Scores- Leveled papers'!$H$3:$KM$3,AF$4,'English Scores- Leveled papers'!$H13:$KM13,"&gt;-1")=0,"",SUMIF('English Scores- Leveled papers'!$H$3:$KM$3,AF$4,'English Scores- Leveled papers'!$H13:$KM13)))</f>
        <is>
          <t/>
        </is>
      </c>
      <c r="AG14" s="362" t="inlineStr">
        <f aca="false">IF($B14="","",IF(COUNTIFS('English Scores- Leveled papers'!$H$3:$KM$3,AG$4,'English Scores- Leveled papers'!$H13:$KM13,"&gt;-1")=0,"",SUMIF('English Scores- Leveled papers'!$H$3:$KM$3,AG$4,'English Scores- Leveled papers'!$H13:$KM13)))</f>
        <is>
          <t/>
        </is>
      </c>
      <c r="AH14" s="362" t="inlineStr">
        <f aca="false">IF($B14="","",IF(COUNTIFS('English Scores- Leveled papers'!$H$3:$KM$3,AH$4,'English Scores- Leveled papers'!$H13:$KM13,"&gt;-1")=0,"",SUMIF('English Scores- Leveled papers'!$H$3:$KM$3,AH$4,'English Scores- Leveled papers'!$H13:$KM13)))</f>
        <is>
          <t/>
        </is>
      </c>
      <c r="AI14" s="362" t="inlineStr">
        <f aca="false">IF($B14="","",IF(COUNTIFS('English Scores- Leveled papers'!$H$3:$KM$3,AI$4,'English Scores- Leveled papers'!$H13:$KM13,"&gt;-1")=0,"",SUMIF('English Scores- Leveled papers'!$H$3:$KM$3,AI$4,'English Scores- Leveled papers'!$H13:$KM13)))</f>
        <is>
          <t/>
        </is>
      </c>
      <c r="AJ14" s="362" t="inlineStr">
        <f aca="false">IF($B14="","",IF(COUNTIFS('English Scores- Leveled papers'!$H$3:$KM$3,AJ$4,'English Scores- Leveled papers'!$H13:$KM13,"&gt;-1")=0,"",SUMIF('English Scores- Leveled papers'!$H$3:$KM$3,AJ$4,'English Scores- Leveled papers'!$H13:$KM13)))</f>
        <is>
          <t/>
        </is>
      </c>
      <c r="AK14" s="362" t="inlineStr">
        <f aca="false">IF($B14="","",IF(COUNTIFS('English Scores- Leveled papers'!$H$3:$KM$3,AK$4,'English Scores- Leveled papers'!$H13:$KM13,"&gt;-1")=0,"",SUMIF('English Scores- Leveled papers'!$H$3:$KM$3,AK$4,'English Scores- Leveled papers'!$H13:$KM13)))</f>
        <is>
          <t/>
        </is>
      </c>
      <c r="AL14" s="362" t="inlineStr">
        <f aca="false">IF($B14="","",IF(COUNTIFS('English Scores- Leveled papers'!$H$3:$KM$3,AL$4,'English Scores- Leveled papers'!$H13:$KM13,"&gt;-1")=0,"",SUMIF('English Scores- Leveled papers'!$H$3:$KM$3,AL$4,'English Scores- Leveled papers'!$H13:$KM13)))</f>
        <is>
          <t/>
        </is>
      </c>
      <c r="AM14" s="362" t="inlineStr">
        <f aca="false">IF($B14="","",IF(COUNTIFS('English Scores- Leveled papers'!$H$3:$KM$3,AM$4,'English Scores- Leveled papers'!$H13:$KM13,"&gt;-1")=0,"",SUMIF('English Scores- Leveled papers'!$H$3:$KM$3,AM$4,'English Scores- Leveled papers'!$H13:$KM13)))</f>
        <is>
          <t/>
        </is>
      </c>
      <c r="AN14" s="362" t="inlineStr">
        <f aca="false">IF($B14="","",IF(COUNTIFS('English Scores- Leveled papers'!$H$3:$KM$3,AN$4,'English Scores- Leveled papers'!$H13:$KM13,"&gt;-1")=0,"",SUMIF('English Scores- Leveled papers'!$H$3:$KM$3,AN$4,'English Scores- Leveled papers'!$H13:$KM13)))</f>
        <is>
          <t/>
        </is>
      </c>
      <c r="AO14" s="362" t="inlineStr">
        <f aca="false">IF($B14="","",IF(COUNTIFS('English Scores- Leveled papers'!$H$3:$KM$3,AO$4,'English Scores- Leveled papers'!$H13:$KM13,"&gt;-1")=0,"",SUMIF('English Scores- Leveled papers'!$H$3:$KM$3,AO$4,'English Scores- Leveled papers'!$H13:$KM13)))</f>
        <is>
          <t/>
        </is>
      </c>
      <c r="AP14" s="362" t="inlineStr">
        <f aca="false">IF($B14="","",IF(COUNTIFS('English Scores- Leveled papers'!$H$3:$KM$3,AP$4,'English Scores- Leveled papers'!$H13:$KM13,"&gt;-1")=0,"",SUMIF('English Scores- Leveled papers'!$H$3:$KM$3,AP$4,'English Scores- Leveled papers'!$H13:$KM13)))</f>
        <is>
          <t/>
        </is>
      </c>
      <c r="AQ14" s="362" t="inlineStr">
        <f aca="false">IF($B14="","",IF(COUNTIFS('English Scores- Leveled papers'!$H$3:$KM$3,AQ$4,'English Scores- Leveled papers'!$H13:$KM13,"&gt;-1")=0,"",SUMIF('English Scores- Leveled papers'!$H$3:$KM$3,AQ$4,'English Scores- Leveled papers'!$H13:$KM13)))</f>
        <is>
          <t/>
        </is>
      </c>
      <c r="AR14" s="362" t="inlineStr">
        <f aca="false">IF($B14="","",IF(COUNTIFS('English Scores- Leveled papers'!$H$3:$KM$3,AR$4,'English Scores- Leveled papers'!$H13:$KM13,"&gt;-1")=0,"",SUMIF('English Scores- Leveled papers'!$H$3:$KM$3,AR$4,'English Scores- Leveled papers'!$H13:$KM13)))</f>
        <is>
          <t/>
        </is>
      </c>
      <c r="AS14" s="362" t="inlineStr">
        <f aca="false">IF($B14="","",IF(COUNTIFS('English Scores- Leveled papers'!$H$3:$KM$3,AS$4,'English Scores- Leveled papers'!$H13:$KM13,"&gt;-1")=0,"",SUMIF('English Scores- Leveled papers'!$H$3:$KM$3,AS$4,'English Scores- Leveled papers'!$H13:$KM13)))</f>
        <is>
          <t/>
        </is>
      </c>
      <c r="AT14" s="362" t="inlineStr">
        <f aca="false">IF($B14="","",IF(COUNTIFS('English Scores- Leveled papers'!$H$3:$KM$3,AT$4,'English Scores- Leveled papers'!$H13:$KM13,"&gt;-1")=0,"",SUMIF('English Scores- Leveled papers'!$H$3:$KM$3,AT$4,'English Scores- Leveled papers'!$H13:$KM13)))</f>
        <is>
          <t/>
        </is>
      </c>
      <c r="AU14" s="362" t="inlineStr">
        <f aca="false">IF($B14="","",IF(COUNTIFS('English Scores- Leveled papers'!$H$3:$KM$3,AU$4,'English Scores- Leveled papers'!$H13:$KM13,"&gt;-1")=0,"",SUMIF('English Scores- Leveled papers'!$H$3:$KM$3,AU$4,'English Scores- Leveled papers'!$H13:$KM13)))</f>
        <is>
          <t/>
        </is>
      </c>
      <c r="AV14" s="362" t="inlineStr">
        <f aca="false">IF($B14="","",IF(COUNTIFS('English Scores- Leveled papers'!$H$3:$KM$3,AV$4,'English Scores- Leveled papers'!$H13:$KM13,"&gt;-1")=0,"",SUMIF('English Scores- Leveled papers'!$H$3:$KM$3,AV$4,'English Scores- Leveled papers'!$H13:$KM13)))</f>
        <is>
          <t/>
        </is>
      </c>
      <c r="AW14" s="362" t="inlineStr">
        <f aca="false">IF($B14="","",IF(COUNTIFS('English Scores- Leveled papers'!$H$3:$KM$3,AW$4,'English Scores- Leveled papers'!$H13:$KM13,"&gt;-1")=0,"",SUMIF('English Scores- Leveled papers'!$H$3:$KM$3,AW$4,'English Scores- Leveled papers'!$H13:$KM13)))</f>
        <is>
          <t/>
        </is>
      </c>
      <c r="AX14" s="362" t="inlineStr">
        <f aca="false">IF($B14="","",IF(COUNTIFS('English Scores- Leveled papers'!$H$3:$KM$3,AX$4,'English Scores- Leveled papers'!$H13:$KM13,"&gt;-1")=0,"",SUMIF('English Scores- Leveled papers'!$H$3:$KM$3,AX$4,'English Scores- Leveled papers'!$H13:$KM13)))</f>
        <is>
          <t/>
        </is>
      </c>
      <c r="AY14" s="362" t="inlineStr">
        <f aca="false">IF($B14="","",IF(COUNTIFS('English Scores- Leveled papers'!$H$3:$KM$3,AY$4,'English Scores- Leveled papers'!$H13:$KM13,"&gt;-1")=0,"",SUMIF('English Scores- Leveled papers'!$H$3:$KM$3,AY$4,'English Scores- Leveled papers'!$H13:$KM13)))</f>
        <is>
          <t/>
        </is>
      </c>
      <c r="AZ14" s="362" t="inlineStr">
        <f aca="false">IF($B14="","",IF(COUNTIFS('English Scores- Leveled papers'!$H$3:$KM$3,AZ$4,'English Scores- Leveled papers'!$H13:$KM13,"&gt;-1")=0,"",SUMIF('English Scores- Leveled papers'!$H$3:$KM$3,AZ$4,'English Scores- Leveled papers'!$H13:$KM13)))</f>
        <is>
          <t/>
        </is>
      </c>
      <c r="BA14" s="362" t="inlineStr">
        <f aca="false">IF($B14="","",IF(COUNTIFS('English Scores- Leveled papers'!$H$3:$KM$3,BA$4,'English Scores- Leveled papers'!$H13:$KM13,"&gt;-1")=0,"",SUMIF('English Scores- Leveled papers'!$H$3:$KM$3,BA$4,'English Scores- Leveled papers'!$H13:$KM13)))</f>
        <is>
          <t/>
        </is>
      </c>
      <c r="BB14" s="362" t="inlineStr">
        <f aca="false">IF($B14="","",IF(COUNTIFS('English Scores- Leveled papers'!$H$3:$KM$3,BB$4,'English Scores- Leveled papers'!$H13:$KM13,"&gt;-1")=0,"",SUMIF('English Scores- Leveled papers'!$H$3:$KM$3,BB$4,'English Scores- Leveled papers'!$H13:$KM13)))</f>
        <is>
          <t/>
        </is>
      </c>
      <c r="BC14" s="362" t="inlineStr">
        <f aca="false">IF($B14="","",IF(COUNTIFS('English Scores- Leveled papers'!$H$3:$KM$3,BC$4,'English Scores- Leveled papers'!$H13:$KM13,"&gt;-1")=0,"",SUMIF('English Scores- Leveled papers'!$H$3:$KM$3,BC$4,'English Scores- Leveled papers'!$H13:$KM13)))</f>
        <is>
          <t/>
        </is>
      </c>
      <c r="BD14" s="362" t="inlineStr">
        <f aca="false">IF($B14="","",IF(COUNTIFS('English Scores- Leveled papers'!$H$3:$KM$3,BD$4,'English Scores- Leveled papers'!$H13:$KM13,"&gt;-1")=0,"",SUMIF('English Scores- Leveled papers'!$H$3:$KM$3,BD$4,'English Scores- Leveled papers'!$H13:$KM13)))</f>
        <is>
          <t/>
        </is>
      </c>
      <c r="BE14" s="362" t="inlineStr">
        <f aca="false">IF($B14="","",IF(COUNTIFS('English Scores- Leveled papers'!$H$3:$KM$3,BE$4,'English Scores- Leveled papers'!$H13:$KM13,"&gt;-1")=0,"",SUMIF('English Scores- Leveled papers'!$H$3:$KM$3,BE$4,'English Scores- Leveled papers'!$H13:$KM13)))</f>
        <is>
          <t/>
        </is>
      </c>
      <c r="BF14" s="362" t="inlineStr">
        <f aca="false">IF($B14="","",IF(COUNTIFS('English Scores- Leveled papers'!$H$3:$KM$3,BF$4,'English Scores- Leveled papers'!$H13:$KM13,"&gt;-1")=0,"",SUMIF('English Scores- Leveled papers'!$H$3:$KM$3,BF$4,'English Scores- Leveled papers'!$H13:$KM13)))</f>
        <is>
          <t/>
        </is>
      </c>
      <c r="BG14" s="362" t="inlineStr">
        <f aca="false">IF($B14="","",IF(COUNTIFS('English Scores- Leveled papers'!$H$3:$KM$3,BG$4,'English Scores- Leveled papers'!$H13:$KM13,"&gt;-1")=0,"",SUMIF('English Scores- Leveled papers'!$H$3:$KM$3,BG$4,'English Scores- Leveled papers'!$H13:$KM13)))</f>
        <is>
          <t/>
        </is>
      </c>
      <c r="BH14" s="362" t="inlineStr">
        <f aca="false">IF($B14="","",IF(COUNTIFS('English Scores- Leveled papers'!$H$3:$KM$3,BH$4,'English Scores- Leveled papers'!$H13:$KM13,"&gt;-1")=0,"",SUMIF('English Scores- Leveled papers'!$H$3:$KM$3,BH$4,'English Scores- Leveled papers'!$H13:$KM13)))</f>
        <is>
          <t/>
        </is>
      </c>
      <c r="BI14" s="362" t="inlineStr">
        <f aca="false">IF($B14="","",IF(COUNTIFS('English Scores- Leveled papers'!$H$3:$KM$3,BI$4,'English Scores- Leveled papers'!$H13:$KM13,"&gt;-1")=0,"",SUMIF('English Scores- Leveled papers'!$H$3:$KM$3,BI$4,'English Scores- Leveled papers'!$H13:$KM13)))</f>
        <is>
          <t/>
        </is>
      </c>
      <c r="BJ14" s="362" t="inlineStr">
        <f aca="false">IF($B14="","",IF(COUNTIFS('English Scores- Leveled papers'!$H$3:$KM$3,BJ$4,'English Scores- Leveled papers'!$H13:$KM13,"&gt;-1")=0,"",SUMIF('English Scores- Leveled papers'!$H$3:$KM$3,BJ$4,'English Scores- Leveled papers'!$H13:$KM13)))</f>
        <is>
          <t/>
        </is>
      </c>
      <c r="BK14" s="362" t="inlineStr">
        <f aca="false">IF($B14="","",IF(COUNTIFS('English Scores- Leveled papers'!$H$3:$KM$3,BK$4,'English Scores- Leveled papers'!$H13:$KM13,"&gt;-1")=0,"",SUMIF('English Scores- Leveled papers'!$H$3:$KM$3,BK$4,'English Scores- Leveled papers'!$H13:$KM13)))</f>
        <is>
          <t/>
        </is>
      </c>
      <c r="BL14" s="362" t="inlineStr">
        <f aca="false">IF($B14="","",IF(COUNTIFS('English Scores- Leveled papers'!$H$3:$KM$3,BL$4,'English Scores- Leveled papers'!$H13:$KM13,"&gt;-1")=0,"",SUMIF('English Scores- Leveled papers'!$H$3:$KM$3,BL$4,'English Scores- Leveled papers'!$H13:$KM13)))</f>
        <is>
          <t/>
        </is>
      </c>
      <c r="BM14" s="362" t="inlineStr">
        <f aca="false">IF($B14="","",IF(COUNTIFS('Eng GLA 6th, 7th, 8th'!$E$3:$DV$3,BM$4,'Eng GLA 6th, 7th, 8th'!$E14:$DV14, "&gt;-1")=0,"",SUMIF('Eng GLA 6th, 7th, 8th'!$E$3:$DV$3,BM$4,'Eng GLA 6th, 7th, 8th'!$E14:$DV14)))</f>
        <is>
          <t/>
        </is>
      </c>
      <c r="BN14" s="362" t="inlineStr">
        <f aca="false">IF($B14="","",IF(COUNTIFS('Eng GLA 6th, 7th, 8th'!$E$3:$DV$3,BN$4,'Eng GLA 6th, 7th, 8th'!$E14:$DV14, "&gt;-1")=0,"",SUMIF('Eng GLA 6th, 7th, 8th'!$E$3:$DV$3,BN$4,'Eng GLA 6th, 7th, 8th'!$E14:$DV14)))</f>
        <is>
          <t/>
        </is>
      </c>
      <c r="BO14" s="362" t="inlineStr">
        <f aca="false">IF($B14="","",IF(COUNTIFS('Eng GLA 6th, 7th, 8th'!$E$3:$DV$3,BO$4,'Eng GLA 6th, 7th, 8th'!$E14:$DV14, "&gt;-1")=0,"",SUMIF('Eng GLA 6th, 7th, 8th'!$E$3:$DV$3,BO$4,'Eng GLA 6th, 7th, 8th'!$E14:$DV14)))</f>
        <is>
          <t/>
        </is>
      </c>
      <c r="BP14" s="362" t="inlineStr">
        <f aca="false">IF($B14="","",IF(COUNTIFS('Eng GLA 6th, 7th, 8th'!$E$3:$DV$3,BP$4,'Eng GLA 6th, 7th, 8th'!$E14:$DV14, "&gt;-1")=0,"",SUMIF('Eng GLA 6th, 7th, 8th'!$E$3:$DV$3,BP$4,'Eng GLA 6th, 7th, 8th'!$E14:$DV14)))</f>
        <is>
          <t/>
        </is>
      </c>
      <c r="BQ14" s="362" t="inlineStr">
        <f aca="false">IF($B14="","",IF(COUNTIFS('Eng GLA 6th, 7th, 8th'!$E$3:$DV$3,BQ$4,'Eng GLA 6th, 7th, 8th'!$E14:$DV14, "&gt;-1")=0,"",SUMIF('Eng GLA 6th, 7th, 8th'!$E$3:$DV$3,BQ$4,'Eng GLA 6th, 7th, 8th'!$E14:$DV14)))</f>
        <is>
          <t/>
        </is>
      </c>
      <c r="BR14" s="362" t="inlineStr">
        <f aca="false">IF($B14="","",IF(COUNTIFS('Eng GLA 6th, 7th, 8th'!$E$3:$DV$3,BR$4,'Eng GLA 6th, 7th, 8th'!$E14:$DV14, "&gt;-1")=0,"",SUMIF('Eng GLA 6th, 7th, 8th'!$E$3:$DV$3,BR$4,'Eng GLA 6th, 7th, 8th'!$E14:$DV14)))</f>
        <is>
          <t/>
        </is>
      </c>
      <c r="BS14" s="362" t="inlineStr">
        <f aca="false">IF($B14="","",IF(COUNTIFS('Eng GLA 6th, 7th, 8th'!$E$3:$DV$3,BS$4,'Eng GLA 6th, 7th, 8th'!$E14:$DV14, "&gt;-1")=0,"",SUMIF('Eng GLA 6th, 7th, 8th'!$E$3:$DV$3,BS$4,'Eng GLA 6th, 7th, 8th'!$E14:$DV14)))</f>
        <is>
          <t/>
        </is>
      </c>
      <c r="BT14" s="362" t="inlineStr">
        <f aca="false">IF($B14="","",IF(COUNTIFS('Eng GLA 6th, 7th, 8th'!$E$3:$DV$3,BT$4,'Eng GLA 6th, 7th, 8th'!$E14:$DV14, "&gt;-1")=0,"",SUMIF('Eng GLA 6th, 7th, 8th'!$E$3:$DV$3,BT$4,'Eng GLA 6th, 7th, 8th'!$E14:$DV14)))</f>
        <is>
          <t/>
        </is>
      </c>
      <c r="BU14" s="362" t="inlineStr">
        <f aca="false">IF($B14="","",IF(COUNTIFS('Eng GLA 6th, 7th, 8th'!$E$3:$DV$3,BU$4,'Eng GLA 6th, 7th, 8th'!$E14:$DV14, "&gt;-1")=0,"",SUMIF('Eng GLA 6th, 7th, 8th'!$E$3:$DV$3,BU$4,'Eng GLA 6th, 7th, 8th'!$E14:$DV14)))</f>
        <is>
          <t/>
        </is>
      </c>
      <c r="BV14" s="362" t="inlineStr">
        <f aca="false">IF($B14="","",IF(COUNTIFS('Eng GLA 6th, 7th, 8th'!$E$3:$DV$3,BV$4,'Eng GLA 6th, 7th, 8th'!$E14:$DV14, "&gt;-1")=0,"",SUMIF('Eng GLA 6th, 7th, 8th'!$E$3:$DV$3,BV$4,'Eng GLA 6th, 7th, 8th'!$E14:$DV14)))</f>
        <is>
          <t/>
        </is>
      </c>
      <c r="BW14" s="362" t="inlineStr">
        <f aca="false">IF($B14="","",IF(COUNTIFS('Eng GLA 6th, 7th, 8th'!$E$3:$DV$3,BW$4,'Eng GLA 6th, 7th, 8th'!$E14:$DV14, "&gt;-1")=0,"",SUMIF('Eng GLA 6th, 7th, 8th'!$E$3:$DV$3,BW$4,'Eng GLA 6th, 7th, 8th'!$E14:$DV14)))</f>
        <is>
          <t/>
        </is>
      </c>
      <c r="BX14" s="362" t="inlineStr">
        <f aca="false">IF($B14="","",IF(COUNTIFS('Eng GLA 6th, 7th, 8th'!$E$3:$DV$3,BX$4,'Eng GLA 6th, 7th, 8th'!$E14:$DV14, "&gt;-1")=0,"",SUMIF('Eng GLA 6th, 7th, 8th'!$E$3:$DV$3,BX$4,'Eng GLA 6th, 7th, 8th'!$E14:$DV14)))</f>
        <is>
          <t/>
        </is>
      </c>
      <c r="BY14" s="362" t="inlineStr">
        <f aca="false">IF($B14="","",IF(COUNTIFS('Eng GLA 6th, 7th, 8th'!$E$3:$DV$3,BY$4,'Eng GLA 6th, 7th, 8th'!$E14:$DV14, "&gt;-1")=0,"",SUMIF('Eng GLA 6th, 7th, 8th'!$E$3:$DV$3,BY$4,'Eng GLA 6th, 7th, 8th'!$E14:$DV14)))</f>
        <is>
          <t/>
        </is>
      </c>
      <c r="BZ14" s="362" t="inlineStr">
        <f aca="false">IF($B14="","",IF(COUNTIFS('Eng GLA 6th, 7th, 8th'!$E$3:$DV$3,BZ$4,'Eng GLA 6th, 7th, 8th'!$E14:$DV14, "&gt;-1")=0,"",SUMIF('Eng GLA 6th, 7th, 8th'!$E$3:$DV$3,BZ$4,'Eng GLA 6th, 7th, 8th'!$E14:$DV14)))</f>
        <is>
          <t/>
        </is>
      </c>
      <c r="CA14" s="362" t="inlineStr">
        <f aca="false">IF($B14="","",IF(COUNTIFS('Eng GLA 6th, 7th, 8th'!$E$3:$DV$3,CA$4,'Eng GLA 6th, 7th, 8th'!$E14:$DV14, "&gt;-1")=0,"",SUMIF('Eng GLA 6th, 7th, 8th'!$E$3:$DV$3,CA$4,'Eng GLA 6th, 7th, 8th'!$E14:$DV14)))</f>
        <is>
          <t/>
        </is>
      </c>
      <c r="CB14" s="363"/>
      <c r="CC14" s="364" t="str">
        <f aca="false">IFERROR(IF((COUNT('Eng GLA 6th, 7th, 8th'!E14:U14)=0)," ",(SUM('Eng GLA 6th, 7th, 8th'!E14:U14)/$CC$3)),"")</f>
        <v> </v>
      </c>
      <c r="CD14" s="364" t="str">
        <f aca="false">IFERROR(IF((COUNT('Eng GLA 6th, 7th, 8th'!V14:AA14)=0)," ",(SUM('Eng GLA 6th, 7th, 8th'!V14:AA14)/$CD$3)),"")</f>
        <v> </v>
      </c>
      <c r="CE14" s="364" t="str">
        <f aca="false">IFERROR(IF((COUNT('Eng GLA 6th, 7th, 8th'!AB14:AG14)=0)," ",(SUM('Eng GLA 6th, 7th, 8th'!AB14:AG14)/$CE$3)),"")</f>
        <v> </v>
      </c>
      <c r="CF14" s="364" t="str">
        <f aca="false">IFERROR(IF((COUNT('Eng GLA 6th, 7th, 8th'!AH14:AP14)=0)," ",(SUM('Eng GLA 6th, 7th, 8th'!AH14:AP14)/$CF$3)),"")</f>
        <v> </v>
      </c>
      <c r="CG14" s="365" t="str">
        <f aca="false">IFERROR(IF((COUNT('Eng GLA 6th, 7th, 8th'!AR14:BH14)=0)," ",(SUM('Eng GLA 6th, 7th, 8th'!AR14:BH14)/$CG$3)),"")</f>
        <v> </v>
      </c>
      <c r="CH14" s="365" t="str">
        <f aca="false">IFERROR(IF((COUNT('Eng GLA 6th, 7th, 8th'!BI14:BN14)=0)," ",(SUM('Eng GLA 6th, 7th, 8th'!BI14:BN14)/$CH$3)),"")</f>
        <v> </v>
      </c>
      <c r="CI14" s="365" t="str">
        <f aca="false">IFERROR(IF((COUNT('Eng GLA 6th, 7th, 8th'!BO14:BT14)=0)," ",(SUM('Eng GLA 6th, 7th, 8th'!BO14:BT14)/$CI$3)),"")</f>
        <v> </v>
      </c>
      <c r="CJ14" s="365" t="str">
        <f aca="false">IFERROR(IF((COUNT('Eng GLA 6th, 7th, 8th'!BU14:CF14)=0)," ",(SUM('Eng GLA 6th, 7th, 8th'!BU14:CF14)/$CJ$3)),"")</f>
        <v> </v>
      </c>
      <c r="CK14" s="365" t="str">
        <f aca="false">IFERROR(IF((COUNT('Eng GLA 6th, 7th, 8th'!CH14:CX14)=0)," ",(SUM('Eng GLA 6th, 7th, 8th'!CH14:CX14)/$CK$3)),"")</f>
        <v> </v>
      </c>
      <c r="CL14" s="365" t="str">
        <f aca="false">IFERROR(IF((COUNT('Eng GLA 6th, 7th, 8th'!CY14:DD14)=0)," ",(SUM('Eng GLA 6th, 7th, 8th'!CY14:DD14)/$CL$3)),"")</f>
        <v> </v>
      </c>
      <c r="CM14" s="365" t="str">
        <f aca="false">IFERROR(IF((COUNT('Eng GLA 6th, 7th, 8th'!DE14:DJ14)=0)," ",(SUM('Eng GLA 6th, 7th, 8th'!DE14:DJ14)/$CM$3)),"")</f>
        <v> </v>
      </c>
      <c r="CN14" s="365" t="str">
        <f aca="false">IFERROR(IF((COUNT('Eng GLA 6th, 7th, 8th'!DK14:DV14)=0)," ",(SUM('Eng GLA 6th, 7th, 8th'!DK14:DV14)/$CN$3)),"")</f>
        <v> </v>
      </c>
    </row>
    <row r="15" customFormat="false" ht="12.75" hidden="false" customHeight="false" outlineLevel="0" collapsed="false">
      <c r="A15" s="315" t="n">
        <v>8</v>
      </c>
      <c r="B15" s="315" t="str">
        <f aca="false">'English Scores- Leveled papers'!B14</f>
        <v>G.Roopa</v>
      </c>
      <c r="C15" s="360" t="n">
        <f aca="false">'RC Mastery Check+Question type'!H12</f>
        <v>0.5</v>
      </c>
      <c r="D15" s="361" t="n">
        <f aca="false">'Cover Sheet'!L12</f>
        <v>0</v>
      </c>
      <c r="E15" s="362" t="inlineStr">
        <f aca="false">IF($B15="","",IF(COUNTIFS('English Scores- Leveled papers'!$H$3:$KM$3,E$4,'English Scores- Leveled papers'!$H14:$KM14,"&gt;-1")=0,"",SUMIF('English Scores- Leveled papers'!$H$3:$KM$3,E$4,'English Scores- Leveled papers'!$H14:$KM14)))</f>
        <is>
          <t/>
        </is>
      </c>
      <c r="F15" s="362" t="inlineStr">
        <f aca="false">IF($B15="","",IF(COUNTIFS('English Scores- Leveled papers'!$H$3:$KM$3,F$4,'English Scores- Leveled papers'!$H14:$KM14,"&gt;-1")=0,"",SUMIF('English Scores- Leveled papers'!$H$3:$KM$3,F$4,'English Scores- Leveled papers'!$H14:$KM14)))</f>
        <is>
          <t/>
        </is>
      </c>
      <c r="G15" s="362" t="inlineStr">
        <f aca="false">IF($B15="","",IF(COUNTIFS('English Scores- Leveled papers'!$H$3:$KM$3,G$4,'English Scores- Leveled papers'!$H14:$KM14,"&gt;-1")=0,"",SUMIF('English Scores- Leveled papers'!$H$3:$KM$3,G$4,'English Scores- Leveled papers'!$H14:$KM14)))</f>
        <is>
          <t/>
        </is>
      </c>
      <c r="H15" s="362" t="inlineStr">
        <f aca="false">IF($B15="","",IF(COUNTIFS('English Scores- Leveled papers'!$H$3:$KM$3,H$4,'English Scores- Leveled papers'!$H14:$KM14,"&gt;-1")=0,"",SUMIF('English Scores- Leveled papers'!$H$3:$KM$3,H$4,'English Scores- Leveled papers'!$H14:$KM14)))</f>
        <is>
          <t/>
        </is>
      </c>
      <c r="I15" s="362" t="inlineStr">
        <f aca="false">IF($B15="","",IF(COUNTIFS('English Scores- Leveled papers'!$H$3:$KM$3,I$4,'English Scores- Leveled papers'!$H14:$KM14,"&gt;-1")=0,"",SUMIF('English Scores- Leveled papers'!$H$3:$KM$3,I$4,'English Scores- Leveled papers'!$H14:$KM14)))</f>
        <is>
          <t/>
        </is>
      </c>
      <c r="J15" s="362" t="inlineStr">
        <f aca="false">IF($B15="","",IF(COUNTIFS('English Scores- Leveled papers'!$H$3:$KM$3,J$4,'English Scores- Leveled papers'!$H14:$KM14,"&gt;-1")=0,"",SUMIF('English Scores- Leveled papers'!$H$3:$KM$3,J$4,'English Scores- Leveled papers'!$H14:$KM14)))</f>
        <is>
          <t/>
        </is>
      </c>
      <c r="K15" s="362" t="inlineStr">
        <f aca="false">IF($B15="","",IF(COUNTIFS('English Scores- Leveled papers'!$H$3:$KM$3,K$4,'English Scores- Leveled papers'!$H14:$KM14,"&gt;-1")=0,"",SUMIF('English Scores- Leveled papers'!$H$3:$KM$3,K$4,'English Scores- Leveled papers'!$H14:$KM14)))</f>
        <is>
          <t/>
        </is>
      </c>
      <c r="L15" s="362" t="inlineStr">
        <f aca="false">IF($B15="","",IF(COUNTIFS('English Scores- Leveled papers'!$H$3:$KM$3,L$4,'English Scores- Leveled papers'!$H14:$KM14,"&gt;-1")=0,"",SUMIF('English Scores- Leveled papers'!$H$3:$KM$3,L$4,'English Scores- Leveled papers'!$H14:$KM14)))</f>
        <is>
          <t/>
        </is>
      </c>
      <c r="M15" s="362" t="n">
        <f aca="false">IF($B15="","",IF(COUNTIFS('English Scores- Leveled papers'!$H$3:$KM$3,M$4,'English Scores- Leveled papers'!$H14:$KM14,"&gt;-1")=0,"",SUMIF('English Scores- Leveled papers'!$H$3:$KM$3,M$4,'English Scores- Leveled papers'!$H14:$KM14)))</f>
        <v>2</v>
      </c>
      <c r="N15" s="362" t="n">
        <f aca="false">IF($B15="","",IF(COUNTIFS('English Scores- Leveled papers'!$H$3:$KM$3,N$4,'English Scores- Leveled papers'!$H14:$KM14,"&gt;-1")=0,"",SUMIF('English Scores- Leveled papers'!$H$3:$KM$3,N$4,'English Scores- Leveled papers'!$H14:$KM14)))</f>
        <v>0</v>
      </c>
      <c r="O15" s="362" t="n">
        <f aca="false">IF($B15="","",IF(COUNTIFS('English Scores- Leveled papers'!$H$3:$KM$3,O$4,'English Scores- Leveled papers'!$H14:$KM14,"&gt;-1")=0,"",SUMIF('English Scores- Leveled papers'!$H$3:$KM$3,O$4,'English Scores- Leveled papers'!$H14:$KM14)))</f>
        <v>1</v>
      </c>
      <c r="P15" s="362" t="n">
        <f aca="false">IF($B15="","",IF(COUNTIFS('English Scores- Leveled papers'!$H$3:$KM$3,P$4,'English Scores- Leveled papers'!$H14:$KM14,"&gt;-1")=0,"",SUMIF('English Scores- Leveled papers'!$H$3:$KM$3,P$4,'English Scores- Leveled papers'!$H14:$KM14)))</f>
        <v>2</v>
      </c>
      <c r="Q15" s="362" t="n">
        <f aca="false">IF($B15="","",IF(COUNTIFS('English Scores- Leveled papers'!$H$3:$KM$3,Q$4,'English Scores- Leveled papers'!$H14:$KM14,"&gt;-1")=0,"",SUMIF('English Scores- Leveled papers'!$H$3:$KM$3,Q$4,'English Scores- Leveled papers'!$H14:$KM14)))</f>
        <v>3</v>
      </c>
      <c r="R15" s="362" t="n">
        <f aca="false">IF($B15="","",IF(COUNTIFS('English Scores- Leveled papers'!$H$3:$KM$3,R$4,'English Scores- Leveled papers'!$H14:$KM14,"&gt;-1")=0,"",SUMIF('English Scores- Leveled papers'!$H$3:$KM$3,R$4,'English Scores- Leveled papers'!$H14:$KM14)))</f>
        <v>1</v>
      </c>
      <c r="S15" s="362" t="n">
        <f aca="false">IF($B15="","",IF(COUNTIFS('English Scores- Leveled papers'!$H$3:$KM$3,S$4,'English Scores- Leveled papers'!$H14:$KM14,"&gt;-1")=0,"",SUMIF('English Scores- Leveled papers'!$H$3:$KM$3,S$4,'English Scores- Leveled papers'!$H14:$KM14)))</f>
        <v>0</v>
      </c>
      <c r="T15" s="362" t="n">
        <f aca="false">IF($B15="","",IF(COUNTIFS('English Scores- Leveled papers'!$H$3:$KM$3,T$4,'English Scores- Leveled papers'!$H14:$KM14,"&gt;-1")=0,"",SUMIF('English Scores- Leveled papers'!$H$3:$KM$3,T$4,'English Scores- Leveled papers'!$H14:$KM14)))</f>
        <v>1.75</v>
      </c>
      <c r="U15" s="362" t="n">
        <f aca="false">IF($B15="","",IF(COUNTIFS('English Scores- Leveled papers'!$H$3:$KM$3,U$4,'English Scores- Leveled papers'!$H14:$KM14,"&gt;-1")=0,"",SUMIF('English Scores- Leveled papers'!$H$3:$KM$3,U$4,'English Scores- Leveled papers'!$H14:$KM14)))</f>
        <v>1</v>
      </c>
      <c r="V15" s="362" t="inlineStr">
        <f aca="false">IF($B15="","",IF(COUNTIFS('English Scores- Leveled papers'!$H$3:$KM$3,V$4,'English Scores- Leveled papers'!$H14:$KM14,"&gt;-1")=0,"",SUMIF('English Scores- Leveled papers'!$H$3:$KM$3,V$4,'English Scores- Leveled papers'!$H14:$KM14)))</f>
        <is>
          <t/>
        </is>
      </c>
      <c r="W15" s="362" t="inlineStr">
        <f aca="false">IF($B15="","",IF(COUNTIFS('English Scores- Leveled papers'!$H$3:$KM$3,W$4,'English Scores- Leveled papers'!$H14:$KM14,"&gt;-1")=0,"",SUMIF('English Scores- Leveled papers'!$H$3:$KM$3,W$4,'English Scores- Leveled papers'!$H14:$KM14)))</f>
        <is>
          <t/>
        </is>
      </c>
      <c r="X15" s="362" t="inlineStr">
        <f aca="false">IF($B15="","",IF(COUNTIFS('English Scores- Leveled papers'!$H$3:$KM$3,X$4,'English Scores- Leveled papers'!$H14:$KM14,"&gt;-1")=0,"",SUMIF('English Scores- Leveled papers'!$H$3:$KM$3,X$4,'English Scores- Leveled papers'!$H14:$KM14)))</f>
        <is>
          <t/>
        </is>
      </c>
      <c r="Y15" s="362" t="inlineStr">
        <f aca="false">IF($B15="","",IF(COUNTIFS('English Scores- Leveled papers'!$H$3:$KM$3,Y$4,'English Scores- Leveled papers'!$H14:$KM14,"&gt;-1")=0,"",SUMIF('English Scores- Leveled papers'!$H$3:$KM$3,Y$4,'English Scores- Leveled papers'!$H14:$KM14)))</f>
        <is>
          <t/>
        </is>
      </c>
      <c r="Z15" s="362" t="inlineStr">
        <f aca="false">IF($B15="","",IF(COUNTIFS('English Scores- Leveled papers'!$H$3:$KM$3,Z$4,'English Scores- Leveled papers'!$H14:$KM14,"&gt;-1")=0,"",SUMIF('English Scores- Leveled papers'!$H$3:$KM$3,Z$4,'English Scores- Leveled papers'!$H14:$KM14)))</f>
        <is>
          <t/>
        </is>
      </c>
      <c r="AA15" s="362" t="inlineStr">
        <f aca="false">IF($B15="","",IF(COUNTIFS('English Scores- Leveled papers'!$H$3:$KM$3,AA$4,'English Scores- Leveled papers'!$H14:$KM14,"&gt;-1")=0,"",SUMIF('English Scores- Leveled papers'!$H$3:$KM$3,AA$4,'English Scores- Leveled papers'!$H14:$KM14)))</f>
        <is>
          <t/>
        </is>
      </c>
      <c r="AB15" s="362" t="inlineStr">
        <f aca="false">IF($B15="","",IF(COUNTIFS('English Scores- Leveled papers'!$H$3:$KM$3,AB$4,'English Scores- Leveled papers'!$H14:$KM14,"&gt;-1")=0,"",SUMIF('English Scores- Leveled papers'!$H$3:$KM$3,AB$4,'English Scores- Leveled papers'!$H14:$KM14)))</f>
        <is>
          <t/>
        </is>
      </c>
      <c r="AC15" s="362" t="inlineStr">
        <f aca="false">IF($B15="","",IF(COUNTIFS('English Scores- Leveled papers'!$H$3:$KM$3,AC$4,'English Scores- Leveled papers'!$H14:$KM14,"&gt;-1")=0,"",SUMIF('English Scores- Leveled papers'!$H$3:$KM$3,AC$4,'English Scores- Leveled papers'!$H14:$KM14)))</f>
        <is>
          <t/>
        </is>
      </c>
      <c r="AD15" s="362" t="inlineStr">
        <f aca="false">IF($B15="","",IF(COUNTIFS('English Scores- Leveled papers'!$H$3:$KM$3,AD$4,'English Scores- Leveled papers'!$H14:$KM14,"&gt;-1")=0,"",SUMIF('English Scores- Leveled papers'!$H$3:$KM$3,AD$4,'English Scores- Leveled papers'!$H14:$KM14)))</f>
        <is>
          <t/>
        </is>
      </c>
      <c r="AE15" s="362" t="inlineStr">
        <f aca="false">IF($B15="","",IF(COUNTIFS('English Scores- Leveled papers'!$H$3:$KM$3,AE$4,'English Scores- Leveled papers'!$H14:$KM14,"&gt;-1")=0,"",SUMIF('English Scores- Leveled papers'!$H$3:$KM$3,AE$4,'English Scores- Leveled papers'!$H14:$KM14)))</f>
        <is>
          <t/>
        </is>
      </c>
      <c r="AF15" s="362" t="inlineStr">
        <f aca="false">IF($B15="","",IF(COUNTIFS('English Scores- Leveled papers'!$H$3:$KM$3,AF$4,'English Scores- Leveled papers'!$H14:$KM14,"&gt;-1")=0,"",SUMIF('English Scores- Leveled papers'!$H$3:$KM$3,AF$4,'English Scores- Leveled papers'!$H14:$KM14)))</f>
        <is>
          <t/>
        </is>
      </c>
      <c r="AG15" s="362" t="inlineStr">
        <f aca="false">IF($B15="","",IF(COUNTIFS('English Scores- Leveled papers'!$H$3:$KM$3,AG$4,'English Scores- Leveled papers'!$H14:$KM14,"&gt;-1")=0,"",SUMIF('English Scores- Leveled papers'!$H$3:$KM$3,AG$4,'English Scores- Leveled papers'!$H14:$KM14)))</f>
        <is>
          <t/>
        </is>
      </c>
      <c r="AH15" s="362" t="inlineStr">
        <f aca="false">IF($B15="","",IF(COUNTIFS('English Scores- Leveled papers'!$H$3:$KM$3,AH$4,'English Scores- Leveled papers'!$H14:$KM14,"&gt;-1")=0,"",SUMIF('English Scores- Leveled papers'!$H$3:$KM$3,AH$4,'English Scores- Leveled papers'!$H14:$KM14)))</f>
        <is>
          <t/>
        </is>
      </c>
      <c r="AI15" s="362" t="inlineStr">
        <f aca="false">IF($B15="","",IF(COUNTIFS('English Scores- Leveled papers'!$H$3:$KM$3,AI$4,'English Scores- Leveled papers'!$H14:$KM14,"&gt;-1")=0,"",SUMIF('English Scores- Leveled papers'!$H$3:$KM$3,AI$4,'English Scores- Leveled papers'!$H14:$KM14)))</f>
        <is>
          <t/>
        </is>
      </c>
      <c r="AJ15" s="362" t="inlineStr">
        <f aca="false">IF($B15="","",IF(COUNTIFS('English Scores- Leveled papers'!$H$3:$KM$3,AJ$4,'English Scores- Leveled papers'!$H14:$KM14,"&gt;-1")=0,"",SUMIF('English Scores- Leveled papers'!$H$3:$KM$3,AJ$4,'English Scores- Leveled papers'!$H14:$KM14)))</f>
        <is>
          <t/>
        </is>
      </c>
      <c r="AK15" s="362" t="inlineStr">
        <f aca="false">IF($B15="","",IF(COUNTIFS('English Scores- Leveled papers'!$H$3:$KM$3,AK$4,'English Scores- Leveled papers'!$H14:$KM14,"&gt;-1")=0,"",SUMIF('English Scores- Leveled papers'!$H$3:$KM$3,AK$4,'English Scores- Leveled papers'!$H14:$KM14)))</f>
        <is>
          <t/>
        </is>
      </c>
      <c r="AL15" s="362" t="inlineStr">
        <f aca="false">IF($B15="","",IF(COUNTIFS('English Scores- Leveled papers'!$H$3:$KM$3,AL$4,'English Scores- Leveled papers'!$H14:$KM14,"&gt;-1")=0,"",SUMIF('English Scores- Leveled papers'!$H$3:$KM$3,AL$4,'English Scores- Leveled papers'!$H14:$KM14)))</f>
        <is>
          <t/>
        </is>
      </c>
      <c r="AM15" s="362" t="inlineStr">
        <f aca="false">IF($B15="","",IF(COUNTIFS('English Scores- Leveled papers'!$H$3:$KM$3,AM$4,'English Scores- Leveled papers'!$H14:$KM14,"&gt;-1")=0,"",SUMIF('English Scores- Leveled papers'!$H$3:$KM$3,AM$4,'English Scores- Leveled papers'!$H14:$KM14)))</f>
        <is>
          <t/>
        </is>
      </c>
      <c r="AN15" s="362" t="inlineStr">
        <f aca="false">IF($B15="","",IF(COUNTIFS('English Scores- Leveled papers'!$H$3:$KM$3,AN$4,'English Scores- Leveled papers'!$H14:$KM14,"&gt;-1")=0,"",SUMIF('English Scores- Leveled papers'!$H$3:$KM$3,AN$4,'English Scores- Leveled papers'!$H14:$KM14)))</f>
        <is>
          <t/>
        </is>
      </c>
      <c r="AO15" s="362" t="inlineStr">
        <f aca="false">IF($B15="","",IF(COUNTIFS('English Scores- Leveled papers'!$H$3:$KM$3,AO$4,'English Scores- Leveled papers'!$H14:$KM14,"&gt;-1")=0,"",SUMIF('English Scores- Leveled papers'!$H$3:$KM$3,AO$4,'English Scores- Leveled papers'!$H14:$KM14)))</f>
        <is>
          <t/>
        </is>
      </c>
      <c r="AP15" s="362" t="inlineStr">
        <f aca="false">IF($B15="","",IF(COUNTIFS('English Scores- Leveled papers'!$H$3:$KM$3,AP$4,'English Scores- Leveled papers'!$H14:$KM14,"&gt;-1")=0,"",SUMIF('English Scores- Leveled papers'!$H$3:$KM$3,AP$4,'English Scores- Leveled papers'!$H14:$KM14)))</f>
        <is>
          <t/>
        </is>
      </c>
      <c r="AQ15" s="362" t="inlineStr">
        <f aca="false">IF($B15="","",IF(COUNTIFS('English Scores- Leveled papers'!$H$3:$KM$3,AQ$4,'English Scores- Leveled papers'!$H14:$KM14,"&gt;-1")=0,"",SUMIF('English Scores- Leveled papers'!$H$3:$KM$3,AQ$4,'English Scores- Leveled papers'!$H14:$KM14)))</f>
        <is>
          <t/>
        </is>
      </c>
      <c r="AR15" s="362" t="inlineStr">
        <f aca="false">IF($B15="","",IF(COUNTIFS('English Scores- Leveled papers'!$H$3:$KM$3,AR$4,'English Scores- Leveled papers'!$H14:$KM14,"&gt;-1")=0,"",SUMIF('English Scores- Leveled papers'!$H$3:$KM$3,AR$4,'English Scores- Leveled papers'!$H14:$KM14)))</f>
        <is>
          <t/>
        </is>
      </c>
      <c r="AS15" s="362" t="inlineStr">
        <f aca="false">IF($B15="","",IF(COUNTIFS('English Scores- Leveled papers'!$H$3:$KM$3,AS$4,'English Scores- Leveled papers'!$H14:$KM14,"&gt;-1")=0,"",SUMIF('English Scores- Leveled papers'!$H$3:$KM$3,AS$4,'English Scores- Leveled papers'!$H14:$KM14)))</f>
        <is>
          <t/>
        </is>
      </c>
      <c r="AT15" s="362" t="inlineStr">
        <f aca="false">IF($B15="","",IF(COUNTIFS('English Scores- Leveled papers'!$H$3:$KM$3,AT$4,'English Scores- Leveled papers'!$H14:$KM14,"&gt;-1")=0,"",SUMIF('English Scores- Leveled papers'!$H$3:$KM$3,AT$4,'English Scores- Leveled papers'!$H14:$KM14)))</f>
        <is>
          <t/>
        </is>
      </c>
      <c r="AU15" s="362" t="inlineStr">
        <f aca="false">IF($B15="","",IF(COUNTIFS('English Scores- Leveled papers'!$H$3:$KM$3,AU$4,'English Scores- Leveled papers'!$H14:$KM14,"&gt;-1")=0,"",SUMIF('English Scores- Leveled papers'!$H$3:$KM$3,AU$4,'English Scores- Leveled papers'!$H14:$KM14)))</f>
        <is>
          <t/>
        </is>
      </c>
      <c r="AV15" s="362" t="inlineStr">
        <f aca="false">IF($B15="","",IF(COUNTIFS('English Scores- Leveled papers'!$H$3:$KM$3,AV$4,'English Scores- Leveled papers'!$H14:$KM14,"&gt;-1")=0,"",SUMIF('English Scores- Leveled papers'!$H$3:$KM$3,AV$4,'English Scores- Leveled papers'!$H14:$KM14)))</f>
        <is>
          <t/>
        </is>
      </c>
      <c r="AW15" s="362" t="inlineStr">
        <f aca="false">IF($B15="","",IF(COUNTIFS('English Scores- Leveled papers'!$H$3:$KM$3,AW$4,'English Scores- Leveled papers'!$H14:$KM14,"&gt;-1")=0,"",SUMIF('English Scores- Leveled papers'!$H$3:$KM$3,AW$4,'English Scores- Leveled papers'!$H14:$KM14)))</f>
        <is>
          <t/>
        </is>
      </c>
      <c r="AX15" s="362" t="inlineStr">
        <f aca="false">IF($B15="","",IF(COUNTIFS('English Scores- Leveled papers'!$H$3:$KM$3,AX$4,'English Scores- Leveled papers'!$H14:$KM14,"&gt;-1")=0,"",SUMIF('English Scores- Leveled papers'!$H$3:$KM$3,AX$4,'English Scores- Leveled papers'!$H14:$KM14)))</f>
        <is>
          <t/>
        </is>
      </c>
      <c r="AY15" s="362" t="inlineStr">
        <f aca="false">IF($B15="","",IF(COUNTIFS('English Scores- Leveled papers'!$H$3:$KM$3,AY$4,'English Scores- Leveled papers'!$H14:$KM14,"&gt;-1")=0,"",SUMIF('English Scores- Leveled papers'!$H$3:$KM$3,AY$4,'English Scores- Leveled papers'!$H14:$KM14)))</f>
        <is>
          <t/>
        </is>
      </c>
      <c r="AZ15" s="362" t="inlineStr">
        <f aca="false">IF($B15="","",IF(COUNTIFS('English Scores- Leveled papers'!$H$3:$KM$3,AZ$4,'English Scores- Leveled papers'!$H14:$KM14,"&gt;-1")=0,"",SUMIF('English Scores- Leveled papers'!$H$3:$KM$3,AZ$4,'English Scores- Leveled papers'!$H14:$KM14)))</f>
        <is>
          <t/>
        </is>
      </c>
      <c r="BA15" s="362" t="inlineStr">
        <f aca="false">IF($B15="","",IF(COUNTIFS('English Scores- Leveled papers'!$H$3:$KM$3,BA$4,'English Scores- Leveled papers'!$H14:$KM14,"&gt;-1")=0,"",SUMIF('English Scores- Leveled papers'!$H$3:$KM$3,BA$4,'English Scores- Leveled papers'!$H14:$KM14)))</f>
        <is>
          <t/>
        </is>
      </c>
      <c r="BB15" s="362" t="inlineStr">
        <f aca="false">IF($B15="","",IF(COUNTIFS('English Scores- Leveled papers'!$H$3:$KM$3,BB$4,'English Scores- Leveled papers'!$H14:$KM14,"&gt;-1")=0,"",SUMIF('English Scores- Leveled papers'!$H$3:$KM$3,BB$4,'English Scores- Leveled papers'!$H14:$KM14)))</f>
        <is>
          <t/>
        </is>
      </c>
      <c r="BC15" s="362" t="inlineStr">
        <f aca="false">IF($B15="","",IF(COUNTIFS('English Scores- Leveled papers'!$H$3:$KM$3,BC$4,'English Scores- Leveled papers'!$H14:$KM14,"&gt;-1")=0,"",SUMIF('English Scores- Leveled papers'!$H$3:$KM$3,BC$4,'English Scores- Leveled papers'!$H14:$KM14)))</f>
        <is>
          <t/>
        </is>
      </c>
      <c r="BD15" s="362" t="inlineStr">
        <f aca="false">IF($B15="","",IF(COUNTIFS('English Scores- Leveled papers'!$H$3:$KM$3,BD$4,'English Scores- Leveled papers'!$H14:$KM14,"&gt;-1")=0,"",SUMIF('English Scores- Leveled papers'!$H$3:$KM$3,BD$4,'English Scores- Leveled papers'!$H14:$KM14)))</f>
        <is>
          <t/>
        </is>
      </c>
      <c r="BE15" s="362" t="inlineStr">
        <f aca="false">IF($B15="","",IF(COUNTIFS('English Scores- Leveled papers'!$H$3:$KM$3,BE$4,'English Scores- Leveled papers'!$H14:$KM14,"&gt;-1")=0,"",SUMIF('English Scores- Leveled papers'!$H$3:$KM$3,BE$4,'English Scores- Leveled papers'!$H14:$KM14)))</f>
        <is>
          <t/>
        </is>
      </c>
      <c r="BF15" s="362" t="inlineStr">
        <f aca="false">IF($B15="","",IF(COUNTIFS('English Scores- Leveled papers'!$H$3:$KM$3,BF$4,'English Scores- Leveled papers'!$H14:$KM14,"&gt;-1")=0,"",SUMIF('English Scores- Leveled papers'!$H$3:$KM$3,BF$4,'English Scores- Leveled papers'!$H14:$KM14)))</f>
        <is>
          <t/>
        </is>
      </c>
      <c r="BG15" s="362" t="inlineStr">
        <f aca="false">IF($B15="","",IF(COUNTIFS('English Scores- Leveled papers'!$H$3:$KM$3,BG$4,'English Scores- Leveled papers'!$H14:$KM14,"&gt;-1")=0,"",SUMIF('English Scores- Leveled papers'!$H$3:$KM$3,BG$4,'English Scores- Leveled papers'!$H14:$KM14)))</f>
        <is>
          <t/>
        </is>
      </c>
      <c r="BH15" s="362" t="inlineStr">
        <f aca="false">IF($B15="","",IF(COUNTIFS('English Scores- Leveled papers'!$H$3:$KM$3,BH$4,'English Scores- Leveled papers'!$H14:$KM14,"&gt;-1")=0,"",SUMIF('English Scores- Leveled papers'!$H$3:$KM$3,BH$4,'English Scores- Leveled papers'!$H14:$KM14)))</f>
        <is>
          <t/>
        </is>
      </c>
      <c r="BI15" s="362" t="inlineStr">
        <f aca="false">IF($B15="","",IF(COUNTIFS('English Scores- Leveled papers'!$H$3:$KM$3,BI$4,'English Scores- Leveled papers'!$H14:$KM14,"&gt;-1")=0,"",SUMIF('English Scores- Leveled papers'!$H$3:$KM$3,BI$4,'English Scores- Leveled papers'!$H14:$KM14)))</f>
        <is>
          <t/>
        </is>
      </c>
      <c r="BJ15" s="362" t="inlineStr">
        <f aca="false">IF($B15="","",IF(COUNTIFS('English Scores- Leveled papers'!$H$3:$KM$3,BJ$4,'English Scores- Leveled papers'!$H14:$KM14,"&gt;-1")=0,"",SUMIF('English Scores- Leveled papers'!$H$3:$KM$3,BJ$4,'English Scores- Leveled papers'!$H14:$KM14)))</f>
        <is>
          <t/>
        </is>
      </c>
      <c r="BK15" s="362" t="inlineStr">
        <f aca="false">IF($B15="","",IF(COUNTIFS('English Scores- Leveled papers'!$H$3:$KM$3,BK$4,'English Scores- Leveled papers'!$H14:$KM14,"&gt;-1")=0,"",SUMIF('English Scores- Leveled papers'!$H$3:$KM$3,BK$4,'English Scores- Leveled papers'!$H14:$KM14)))</f>
        <is>
          <t/>
        </is>
      </c>
      <c r="BL15" s="362" t="inlineStr">
        <f aca="false">IF($B15="","",IF(COUNTIFS('English Scores- Leveled papers'!$H$3:$KM$3,BL$4,'English Scores- Leveled papers'!$H14:$KM14,"&gt;-1")=0,"",SUMIF('English Scores- Leveled papers'!$H$3:$KM$3,BL$4,'English Scores- Leveled papers'!$H14:$KM14)))</f>
        <is>
          <t/>
        </is>
      </c>
      <c r="BM15" s="362" t="inlineStr">
        <f aca="false">IF($B15="","",IF(COUNTIFS('Eng GLA 6th, 7th, 8th'!$E$3:$DV$3,BM$4,'Eng GLA 6th, 7th, 8th'!$E15:$DV15, "&gt;-1")=0,"",SUMIF('Eng GLA 6th, 7th, 8th'!$E$3:$DV$3,BM$4,'Eng GLA 6th, 7th, 8th'!$E15:$DV15)))</f>
        <is>
          <t/>
        </is>
      </c>
      <c r="BN15" s="362" t="inlineStr">
        <f aca="false">IF($B15="","",IF(COUNTIFS('Eng GLA 6th, 7th, 8th'!$E$3:$DV$3,BN$4,'Eng GLA 6th, 7th, 8th'!$E15:$DV15, "&gt;-1")=0,"",SUMIF('Eng GLA 6th, 7th, 8th'!$E$3:$DV$3,BN$4,'Eng GLA 6th, 7th, 8th'!$E15:$DV15)))</f>
        <is>
          <t/>
        </is>
      </c>
      <c r="BO15" s="362" t="inlineStr">
        <f aca="false">IF($B15="","",IF(COUNTIFS('Eng GLA 6th, 7th, 8th'!$E$3:$DV$3,BO$4,'Eng GLA 6th, 7th, 8th'!$E15:$DV15, "&gt;-1")=0,"",SUMIF('Eng GLA 6th, 7th, 8th'!$E$3:$DV$3,BO$4,'Eng GLA 6th, 7th, 8th'!$E15:$DV15)))</f>
        <is>
          <t/>
        </is>
      </c>
      <c r="BP15" s="362" t="inlineStr">
        <f aca="false">IF($B15="","",IF(COUNTIFS('Eng GLA 6th, 7th, 8th'!$E$3:$DV$3,BP$4,'Eng GLA 6th, 7th, 8th'!$E15:$DV15, "&gt;-1")=0,"",SUMIF('Eng GLA 6th, 7th, 8th'!$E$3:$DV$3,BP$4,'Eng GLA 6th, 7th, 8th'!$E15:$DV15)))</f>
        <is>
          <t/>
        </is>
      </c>
      <c r="BQ15" s="362" t="inlineStr">
        <f aca="false">IF($B15="","",IF(COUNTIFS('Eng GLA 6th, 7th, 8th'!$E$3:$DV$3,BQ$4,'Eng GLA 6th, 7th, 8th'!$E15:$DV15, "&gt;-1")=0,"",SUMIF('Eng GLA 6th, 7th, 8th'!$E$3:$DV$3,BQ$4,'Eng GLA 6th, 7th, 8th'!$E15:$DV15)))</f>
        <is>
          <t/>
        </is>
      </c>
      <c r="BR15" s="362" t="inlineStr">
        <f aca="false">IF($B15="","",IF(COUNTIFS('Eng GLA 6th, 7th, 8th'!$E$3:$DV$3,BR$4,'Eng GLA 6th, 7th, 8th'!$E15:$DV15, "&gt;-1")=0,"",SUMIF('Eng GLA 6th, 7th, 8th'!$E$3:$DV$3,BR$4,'Eng GLA 6th, 7th, 8th'!$E15:$DV15)))</f>
        <is>
          <t/>
        </is>
      </c>
      <c r="BS15" s="362" t="inlineStr">
        <f aca="false">IF($B15="","",IF(COUNTIFS('Eng GLA 6th, 7th, 8th'!$E$3:$DV$3,BS$4,'Eng GLA 6th, 7th, 8th'!$E15:$DV15, "&gt;-1")=0,"",SUMIF('Eng GLA 6th, 7th, 8th'!$E$3:$DV$3,BS$4,'Eng GLA 6th, 7th, 8th'!$E15:$DV15)))</f>
        <is>
          <t/>
        </is>
      </c>
      <c r="BT15" s="362" t="inlineStr">
        <f aca="false">IF($B15="","",IF(COUNTIFS('Eng GLA 6th, 7th, 8th'!$E$3:$DV$3,BT$4,'Eng GLA 6th, 7th, 8th'!$E15:$DV15, "&gt;-1")=0,"",SUMIF('Eng GLA 6th, 7th, 8th'!$E$3:$DV$3,BT$4,'Eng GLA 6th, 7th, 8th'!$E15:$DV15)))</f>
        <is>
          <t/>
        </is>
      </c>
      <c r="BU15" s="362" t="inlineStr">
        <f aca="false">IF($B15="","",IF(COUNTIFS('Eng GLA 6th, 7th, 8th'!$E$3:$DV$3,BU$4,'Eng GLA 6th, 7th, 8th'!$E15:$DV15, "&gt;-1")=0,"",SUMIF('Eng GLA 6th, 7th, 8th'!$E$3:$DV$3,BU$4,'Eng GLA 6th, 7th, 8th'!$E15:$DV15)))</f>
        <is>
          <t/>
        </is>
      </c>
      <c r="BV15" s="362" t="inlineStr">
        <f aca="false">IF($B15="","",IF(COUNTIFS('Eng GLA 6th, 7th, 8th'!$E$3:$DV$3,BV$4,'Eng GLA 6th, 7th, 8th'!$E15:$DV15, "&gt;-1")=0,"",SUMIF('Eng GLA 6th, 7th, 8th'!$E$3:$DV$3,BV$4,'Eng GLA 6th, 7th, 8th'!$E15:$DV15)))</f>
        <is>
          <t/>
        </is>
      </c>
      <c r="BW15" s="362" t="inlineStr">
        <f aca="false">IF($B15="","",IF(COUNTIFS('Eng GLA 6th, 7th, 8th'!$E$3:$DV$3,BW$4,'Eng GLA 6th, 7th, 8th'!$E15:$DV15, "&gt;-1")=0,"",SUMIF('Eng GLA 6th, 7th, 8th'!$E$3:$DV$3,BW$4,'Eng GLA 6th, 7th, 8th'!$E15:$DV15)))</f>
        <is>
          <t/>
        </is>
      </c>
      <c r="BX15" s="362" t="inlineStr">
        <f aca="false">IF($B15="","",IF(COUNTIFS('Eng GLA 6th, 7th, 8th'!$E$3:$DV$3,BX$4,'Eng GLA 6th, 7th, 8th'!$E15:$DV15, "&gt;-1")=0,"",SUMIF('Eng GLA 6th, 7th, 8th'!$E$3:$DV$3,BX$4,'Eng GLA 6th, 7th, 8th'!$E15:$DV15)))</f>
        <is>
          <t/>
        </is>
      </c>
      <c r="BY15" s="362" t="inlineStr">
        <f aca="false">IF($B15="","",IF(COUNTIFS('Eng GLA 6th, 7th, 8th'!$E$3:$DV$3,BY$4,'Eng GLA 6th, 7th, 8th'!$E15:$DV15, "&gt;-1")=0,"",SUMIF('Eng GLA 6th, 7th, 8th'!$E$3:$DV$3,BY$4,'Eng GLA 6th, 7th, 8th'!$E15:$DV15)))</f>
        <is>
          <t/>
        </is>
      </c>
      <c r="BZ15" s="362" t="inlineStr">
        <f aca="false">IF($B15="","",IF(COUNTIFS('Eng GLA 6th, 7th, 8th'!$E$3:$DV$3,BZ$4,'Eng GLA 6th, 7th, 8th'!$E15:$DV15, "&gt;-1")=0,"",SUMIF('Eng GLA 6th, 7th, 8th'!$E$3:$DV$3,BZ$4,'Eng GLA 6th, 7th, 8th'!$E15:$DV15)))</f>
        <is>
          <t/>
        </is>
      </c>
      <c r="CA15" s="362" t="inlineStr">
        <f aca="false">IF($B15="","",IF(COUNTIFS('Eng GLA 6th, 7th, 8th'!$E$3:$DV$3,CA$4,'Eng GLA 6th, 7th, 8th'!$E15:$DV15, "&gt;-1")=0,"",SUMIF('Eng GLA 6th, 7th, 8th'!$E$3:$DV$3,CA$4,'Eng GLA 6th, 7th, 8th'!$E15:$DV15)))</f>
        <is>
          <t/>
        </is>
      </c>
      <c r="CB15" s="363"/>
      <c r="CC15" s="364" t="str">
        <f aca="false">IFERROR(IF((COUNT('Eng GLA 6th, 7th, 8th'!E15:U15)=0)," ",(SUM('Eng GLA 6th, 7th, 8th'!E15:U15)/$CC$3)),"")</f>
        <v> </v>
      </c>
      <c r="CD15" s="364" t="str">
        <f aca="false">IFERROR(IF((COUNT('Eng GLA 6th, 7th, 8th'!V15:AA15)=0)," ",(SUM('Eng GLA 6th, 7th, 8th'!V15:AA15)/$CD$3)),"")</f>
        <v> </v>
      </c>
      <c r="CE15" s="364" t="str">
        <f aca="false">IFERROR(IF((COUNT('Eng GLA 6th, 7th, 8th'!AB15:AG15)=0)," ",(SUM('Eng GLA 6th, 7th, 8th'!AB15:AG15)/$CE$3)),"")</f>
        <v> </v>
      </c>
      <c r="CF15" s="364" t="str">
        <f aca="false">IFERROR(IF((COUNT('Eng GLA 6th, 7th, 8th'!AH15:AP15)=0)," ",(SUM('Eng GLA 6th, 7th, 8th'!AH15:AP15)/$CF$3)),"")</f>
        <v> </v>
      </c>
      <c r="CG15" s="365" t="str">
        <f aca="false">IFERROR(IF((COUNT('Eng GLA 6th, 7th, 8th'!AR15:BH15)=0)," ",(SUM('Eng GLA 6th, 7th, 8th'!AR15:BH15)/$CG$3)),"")</f>
        <v> </v>
      </c>
      <c r="CH15" s="365" t="str">
        <f aca="false">IFERROR(IF((COUNT('Eng GLA 6th, 7th, 8th'!BI15:BN15)=0)," ",(SUM('Eng GLA 6th, 7th, 8th'!BI15:BN15)/$CH$3)),"")</f>
        <v> </v>
      </c>
      <c r="CI15" s="365" t="str">
        <f aca="false">IFERROR(IF((COUNT('Eng GLA 6th, 7th, 8th'!BO15:BT15)=0)," ",(SUM('Eng GLA 6th, 7th, 8th'!BO15:BT15)/$CI$3)),"")</f>
        <v> </v>
      </c>
      <c r="CJ15" s="365" t="str">
        <f aca="false">IFERROR(IF((COUNT('Eng GLA 6th, 7th, 8th'!BU15:CF15)=0)," ",(SUM('Eng GLA 6th, 7th, 8th'!BU15:CF15)/$CJ$3)),"")</f>
        <v> </v>
      </c>
      <c r="CK15" s="365" t="str">
        <f aca="false">IFERROR(IF((COUNT('Eng GLA 6th, 7th, 8th'!CH15:CX15)=0)," ",(SUM('Eng GLA 6th, 7th, 8th'!CH15:CX15)/$CK$3)),"")</f>
        <v> </v>
      </c>
      <c r="CL15" s="365" t="str">
        <f aca="false">IFERROR(IF((COUNT('Eng GLA 6th, 7th, 8th'!CY15:DD15)=0)," ",(SUM('Eng GLA 6th, 7th, 8th'!CY15:DD15)/$CL$3)),"")</f>
        <v> </v>
      </c>
      <c r="CM15" s="365" t="str">
        <f aca="false">IFERROR(IF((COUNT('Eng GLA 6th, 7th, 8th'!DE15:DJ15)=0)," ",(SUM('Eng GLA 6th, 7th, 8th'!DE15:DJ15)/$CM$3)),"")</f>
        <v> </v>
      </c>
      <c r="CN15" s="365" t="str">
        <f aca="false">IFERROR(IF((COUNT('Eng GLA 6th, 7th, 8th'!DK15:DV15)=0)," ",(SUM('Eng GLA 6th, 7th, 8th'!DK15:DV15)/$CN$3)),"")</f>
        <v> </v>
      </c>
    </row>
    <row r="16" customFormat="false" ht="12.75" hidden="false" customHeight="false" outlineLevel="0" collapsed="false">
      <c r="A16" s="315" t="n">
        <v>9</v>
      </c>
      <c r="B16" s="315" t="str">
        <f aca="false">'English Scores- Leveled papers'!B15</f>
        <v>K.Nagamani</v>
      </c>
      <c r="C16" s="360" t="n">
        <f aca="false">'RC Mastery Check+Question type'!H13</f>
        <v>1</v>
      </c>
      <c r="D16" s="361" t="n">
        <f aca="false">'Cover Sheet'!L13</f>
        <v>0.5</v>
      </c>
      <c r="E16" s="362" t="str">
        <f aca="false">IF($B16="","",IF(COUNTIFS('English Scores- Leveled papers'!$H$3:$KM$3,E$4,'English Scores- Leveled papers'!$H15:$KM15,"&gt;-1")=0,"",SUMIF('English Scores- Leveled papers'!$H$3:$KM$3,E$4,'English Scores- Leveled papers'!$H15:$KM15)))</f>
        <v/>
      </c>
      <c r="F16" s="362" t="str">
        <f aca="false">IF($B16="","",IF(COUNTIFS('English Scores- Leveled papers'!$H$3:$KM$3,F$4,'English Scores- Leveled papers'!$H15:$KM15,"&gt;-1")=0,"",SUMIF('English Scores- Leveled papers'!$H$3:$KM$3,F$4,'English Scores- Leveled papers'!$H15:$KM15)))</f>
        <v/>
      </c>
      <c r="G16" s="362" t="str">
        <f aca="false">IF($B16="","",IF(COUNTIFS('English Scores- Leveled papers'!$H$3:$KM$3,G$4,'English Scores- Leveled papers'!$H15:$KM15,"&gt;-1")=0,"",SUMIF('English Scores- Leveled papers'!$H$3:$KM$3,G$4,'English Scores- Leveled papers'!$H15:$KM15)))</f>
        <v/>
      </c>
      <c r="H16" s="362" t="str">
        <f aca="false">IF($B16="","",IF(COUNTIFS('English Scores- Leveled papers'!$H$3:$KM$3,H$4,'English Scores- Leveled papers'!$H15:$KM15,"&gt;-1")=0,"",SUMIF('English Scores- Leveled papers'!$H$3:$KM$3,H$4,'English Scores- Leveled papers'!$H15:$KM15)))</f>
        <v/>
      </c>
      <c r="I16" s="362" t="str">
        <f aca="false">IF($B16="","",IF(COUNTIFS('English Scores- Leveled papers'!$H$3:$KM$3,I$4,'English Scores- Leveled papers'!$H15:$KM15,"&gt;-1")=0,"",SUMIF('English Scores- Leveled papers'!$H$3:$KM$3,I$4,'English Scores- Leveled papers'!$H15:$KM15)))</f>
        <v/>
      </c>
      <c r="J16" s="362" t="str">
        <f aca="false">IF($B16="","",IF(COUNTIFS('English Scores- Leveled papers'!$H$3:$KM$3,J$4,'English Scores- Leveled papers'!$H15:$KM15,"&gt;-1")=0,"",SUMIF('English Scores- Leveled papers'!$H$3:$KM$3,J$4,'English Scores- Leveled papers'!$H15:$KM15)))</f>
        <v/>
      </c>
      <c r="K16" s="362" t="str">
        <f aca="false">IF($B16="","",IF(COUNTIFS('English Scores- Leveled papers'!$H$3:$KM$3,K$4,'English Scores- Leveled papers'!$H15:$KM15,"&gt;-1")=0,"",SUMIF('English Scores- Leveled papers'!$H$3:$KM$3,K$4,'English Scores- Leveled papers'!$H15:$KM15)))</f>
        <v/>
      </c>
      <c r="L16" s="362" t="str">
        <f aca="false">IF($B16="","",IF(COUNTIFS('English Scores- Leveled papers'!$H$3:$KM$3,L$4,'English Scores- Leveled papers'!$H15:$KM15,"&gt;-1")=0,"",SUMIF('English Scores- Leveled papers'!$H$3:$KM$3,L$4,'English Scores- Leveled papers'!$H15:$KM15)))</f>
        <v/>
      </c>
      <c r="M16" s="362" t="str">
        <f aca="false">IF($B16="","",IF(COUNTIFS('English Scores- Leveled papers'!$H$3:$KM$3,M$4,'English Scores- Leveled papers'!$H15:$KM15,"&gt;-1")=0,"",SUMIF('English Scores- Leveled papers'!$H$3:$KM$3,M$4,'English Scores- Leveled papers'!$H15:$KM15)))</f>
        <v/>
      </c>
      <c r="N16" s="362" t="str">
        <f aca="false">IF($B16="","",IF(COUNTIFS('English Scores- Leveled papers'!$H$3:$KM$3,N$4,'English Scores- Leveled papers'!$H15:$KM15,"&gt;-1")=0,"",SUMIF('English Scores- Leveled papers'!$H$3:$KM$3,N$4,'English Scores- Leveled papers'!$H15:$KM15)))</f>
        <v/>
      </c>
      <c r="O16" s="362" t="str">
        <f aca="false">IF($B16="","",IF(COUNTIFS('English Scores- Leveled papers'!$H$3:$KM$3,O$4,'English Scores- Leveled papers'!$H15:$KM15,"&gt;-1")=0,"",SUMIF('English Scores- Leveled papers'!$H$3:$KM$3,O$4,'English Scores- Leveled papers'!$H15:$KM15)))</f>
        <v/>
      </c>
      <c r="P16" s="362" t="str">
        <f aca="false">IF($B16="","",IF(COUNTIFS('English Scores- Leveled papers'!$H$3:$KM$3,P$4,'English Scores- Leveled papers'!$H15:$KM15,"&gt;-1")=0,"",SUMIF('English Scores- Leveled papers'!$H$3:$KM$3,P$4,'English Scores- Leveled papers'!$H15:$KM15)))</f>
        <v/>
      </c>
      <c r="Q16" s="362" t="n">
        <f aca="false">IF($B16="","",IF(COUNTIFS('English Scores- Leveled papers'!$H$3:$KM$3,Q$4,'English Scores- Leveled papers'!$H15:$KM15,"&gt;-1")=0,"",SUMIF('English Scores- Leveled papers'!$H$3:$KM$3,Q$4,'English Scores- Leveled papers'!$H15:$KM15)))</f>
        <v>3</v>
      </c>
      <c r="R16" s="362" t="n">
        <f aca="false">IF($B16="","",IF(COUNTIFS('English Scores- Leveled papers'!$H$3:$KM$3,R$4,'English Scores- Leveled papers'!$H15:$KM15,"&gt;-1")=0,"",SUMIF('English Scores- Leveled papers'!$H$3:$KM$3,R$4,'English Scores- Leveled papers'!$H15:$KM15)))</f>
        <v>1</v>
      </c>
      <c r="S16" s="362" t="n">
        <f aca="false">IF($B16="","",IF(COUNTIFS('English Scores- Leveled papers'!$H$3:$KM$3,S$4,'English Scores- Leveled papers'!$H15:$KM15,"&gt;-1")=0,"",SUMIF('English Scores- Leveled papers'!$H$3:$KM$3,S$4,'English Scores- Leveled papers'!$H15:$KM15)))</f>
        <v>0</v>
      </c>
      <c r="T16" s="362" t="n">
        <f aca="false">IF($B16="","",IF(COUNTIFS('English Scores- Leveled papers'!$H$3:$KM$3,T$4,'English Scores- Leveled papers'!$H15:$KM15,"&gt;-1")=0,"",SUMIF('English Scores- Leveled papers'!$H$3:$KM$3,T$4,'English Scores- Leveled papers'!$H15:$KM15)))</f>
        <v>2.5</v>
      </c>
      <c r="U16" s="362" t="n">
        <f aca="false">IF($B16="","",IF(COUNTIFS('English Scores- Leveled papers'!$H$3:$KM$3,U$4,'English Scores- Leveled papers'!$H15:$KM15,"&gt;-1")=0,"",SUMIF('English Scores- Leveled papers'!$H$3:$KM$3,U$4,'English Scores- Leveled papers'!$H15:$KM15)))</f>
        <v>2</v>
      </c>
      <c r="V16" s="362" t="n">
        <f aca="false">IF($B16="","",IF(COUNTIFS('English Scores- Leveled papers'!$H$3:$KM$3,V$4,'English Scores- Leveled papers'!$H15:$KM15,"&gt;-1")=0,"",SUMIF('English Scores- Leveled papers'!$H$3:$KM$3,V$4,'English Scores- Leveled papers'!$H15:$KM15)))</f>
        <v>3</v>
      </c>
      <c r="W16" s="362" t="n">
        <f aca="false">IF($B16="","",IF(COUNTIFS('English Scores- Leveled papers'!$H$3:$KM$3,W$4,'English Scores- Leveled papers'!$H15:$KM15,"&gt;-1")=0,"",SUMIF('English Scores- Leveled papers'!$H$3:$KM$3,W$4,'English Scores- Leveled papers'!$H15:$KM15)))</f>
        <v>0</v>
      </c>
      <c r="X16" s="362" t="n">
        <f aca="false">IF($B16="","",IF(COUNTIFS('English Scores- Leveled papers'!$H$3:$KM$3,X$4,'English Scores- Leveled papers'!$H15:$KM15,"&gt;-1")=0,"",SUMIF('English Scores- Leveled papers'!$H$3:$KM$3,X$4,'English Scores- Leveled papers'!$H15:$KM15)))</f>
        <v>0</v>
      </c>
      <c r="Y16" s="362" t="n">
        <f aca="false">IF($B16="","",IF(COUNTIFS('English Scores- Leveled papers'!$H$3:$KM$3,Y$4,'English Scores- Leveled papers'!$H15:$KM15,"&gt;-1")=0,"",SUMIF('English Scores- Leveled papers'!$H$3:$KM$3,Y$4,'English Scores- Leveled papers'!$H15:$KM15)))</f>
        <v>0</v>
      </c>
      <c r="Z16" s="362" t="n">
        <f aca="false">IF($B16="","",IF(COUNTIFS('English Scores- Leveled papers'!$H$3:$KM$3,Z$4,'English Scores- Leveled papers'!$H15:$KM15,"&gt;-1")=0,"",SUMIF('English Scores- Leveled papers'!$H$3:$KM$3,Z$4,'English Scores- Leveled papers'!$H15:$KM15)))</f>
        <v>2</v>
      </c>
      <c r="AA16" s="362" t="n">
        <f aca="false">IF($B16="","",IF(COUNTIFS('English Scores- Leveled papers'!$H$3:$KM$3,AA$4,'English Scores- Leveled papers'!$H15:$KM15,"&gt;-1")=0,"",SUMIF('English Scores- Leveled papers'!$H$3:$KM$3,AA$4,'English Scores- Leveled papers'!$H15:$KM15)))</f>
        <v>1</v>
      </c>
      <c r="AB16" s="362" t="n">
        <f aca="false">IF($B16="","",IF(COUNTIFS('English Scores- Leveled papers'!$H$3:$KM$3,AB$4,'English Scores- Leveled papers'!$H15:$KM15,"&gt;-1")=0,"",SUMIF('English Scores- Leveled papers'!$H$3:$KM$3,AB$4,'English Scores- Leveled papers'!$H15:$KM15)))</f>
        <v>2</v>
      </c>
      <c r="AC16" s="362" t="n">
        <f aca="false">IF($B16="","",IF(COUNTIFS('English Scores- Leveled papers'!$H$3:$KM$3,AC$4,'English Scores- Leveled papers'!$H15:$KM15,"&gt;-1")=0,"",SUMIF('English Scores- Leveled papers'!$H$3:$KM$3,AC$4,'English Scores- Leveled papers'!$H15:$KM15)))</f>
        <v>1.75</v>
      </c>
      <c r="AD16" s="362" t="n">
        <f aca="false">IF($B16="","",IF(COUNTIFS('English Scores- Leveled papers'!$H$3:$KM$3,AD$4,'English Scores- Leveled papers'!$H15:$KM15,"&gt;-1")=0,"",SUMIF('English Scores- Leveled papers'!$H$3:$KM$3,AD$4,'English Scores- Leveled papers'!$H15:$KM15)))</f>
        <v>1</v>
      </c>
      <c r="AE16" s="362" t="n">
        <f aca="false">IF($B16="","",IF(COUNTIFS('English Scores- Leveled papers'!$H$3:$KM$3,AE$4,'English Scores- Leveled papers'!$H15:$KM15,"&gt;-1")=0,"",SUMIF('English Scores- Leveled papers'!$H$3:$KM$3,AE$4,'English Scores- Leveled papers'!$H15:$KM15)))</f>
        <v>3</v>
      </c>
      <c r="AF16" s="362" t="n">
        <f aca="false">IF($B16="","",IF(COUNTIFS('English Scores- Leveled papers'!$H$3:$KM$3,AF$4,'English Scores- Leveled papers'!$H15:$KM15,"&gt;-1")=0,"",SUMIF('English Scores- Leveled papers'!$H$3:$KM$3,AF$4,'English Scores- Leveled papers'!$H15:$KM15)))</f>
        <v>0</v>
      </c>
      <c r="AG16" s="362" t="n">
        <f aca="false">IF($B16="","",IF(COUNTIFS('English Scores- Leveled papers'!$H$3:$KM$3,AG$4,'English Scores- Leveled papers'!$H15:$KM15,"&gt;-1")=0,"",SUMIF('English Scores- Leveled papers'!$H$3:$KM$3,AG$4,'English Scores- Leveled papers'!$H15:$KM15)))</f>
        <v>1</v>
      </c>
      <c r="AH16" s="362" t="n">
        <f aca="false">IF($B16="","",IF(COUNTIFS('English Scores- Leveled papers'!$H$3:$KM$3,AH$4,'English Scores- Leveled papers'!$H15:$KM15,"&gt;-1")=0,"",SUMIF('English Scores- Leveled papers'!$H$3:$KM$3,AH$4,'English Scores- Leveled papers'!$H15:$KM15)))</f>
        <v>1.5</v>
      </c>
      <c r="AI16" s="362" t="n">
        <f aca="false">IF($B16="","",IF(COUNTIFS('English Scores- Leveled papers'!$H$3:$KM$3,AI$4,'English Scores- Leveled papers'!$H15:$KM15,"&gt;-1")=0,"",SUMIF('English Scores- Leveled papers'!$H$3:$KM$3,AI$4,'English Scores- Leveled papers'!$H15:$KM15)))</f>
        <v>1</v>
      </c>
      <c r="AJ16" s="362" t="str">
        <f aca="false">IF($B16="","",IF(COUNTIFS('English Scores- Leveled papers'!$H$3:$KM$3,AJ$4,'English Scores- Leveled papers'!$H15:$KM15,"&gt;-1")=0,"",SUMIF('English Scores- Leveled papers'!$H$3:$KM$3,AJ$4,'English Scores- Leveled papers'!$H15:$KM15)))</f>
        <v/>
      </c>
      <c r="AK16" s="362" t="str">
        <f aca="false">IF($B16="","",IF(COUNTIFS('English Scores- Leveled papers'!$H$3:$KM$3,AK$4,'English Scores- Leveled papers'!$H15:$KM15,"&gt;-1")=0,"",SUMIF('English Scores- Leveled papers'!$H$3:$KM$3,AK$4,'English Scores- Leveled papers'!$H15:$KM15)))</f>
        <v/>
      </c>
      <c r="AL16" s="362" t="str">
        <f aca="false">IF($B16="","",IF(COUNTIFS('English Scores- Leveled papers'!$H$3:$KM$3,AL$4,'English Scores- Leveled papers'!$H15:$KM15,"&gt;-1")=0,"",SUMIF('English Scores- Leveled papers'!$H$3:$KM$3,AL$4,'English Scores- Leveled papers'!$H15:$KM15)))</f>
        <v/>
      </c>
      <c r="AM16" s="362" t="str">
        <f aca="false">IF($B16="","",IF(COUNTIFS('English Scores- Leveled papers'!$H$3:$KM$3,AM$4,'English Scores- Leveled papers'!$H15:$KM15,"&gt;-1")=0,"",SUMIF('English Scores- Leveled papers'!$H$3:$KM$3,AM$4,'English Scores- Leveled papers'!$H15:$KM15)))</f>
        <v/>
      </c>
      <c r="AN16" s="362" t="str">
        <f aca="false">IF($B16="","",IF(COUNTIFS('English Scores- Leveled papers'!$H$3:$KM$3,AN$4,'English Scores- Leveled papers'!$H15:$KM15,"&gt;-1")=0,"",SUMIF('English Scores- Leveled papers'!$H$3:$KM$3,AN$4,'English Scores- Leveled papers'!$H15:$KM15)))</f>
        <v/>
      </c>
      <c r="AO16" s="362" t="str">
        <f aca="false">IF($B16="","",IF(COUNTIFS('English Scores- Leveled papers'!$H$3:$KM$3,AO$4,'English Scores- Leveled papers'!$H15:$KM15,"&gt;-1")=0,"",SUMIF('English Scores- Leveled papers'!$H$3:$KM$3,AO$4,'English Scores- Leveled papers'!$H15:$KM15)))</f>
        <v/>
      </c>
      <c r="AP16" s="362" t="str">
        <f aca="false">IF($B16="","",IF(COUNTIFS('English Scores- Leveled papers'!$H$3:$KM$3,AP$4,'English Scores- Leveled papers'!$H15:$KM15,"&gt;-1")=0,"",SUMIF('English Scores- Leveled papers'!$H$3:$KM$3,AP$4,'English Scores- Leveled papers'!$H15:$KM15)))</f>
        <v/>
      </c>
      <c r="AQ16" s="362" t="str">
        <f aca="false">IF($B16="","",IF(COUNTIFS('English Scores- Leveled papers'!$H$3:$KM$3,AQ$4,'English Scores- Leveled papers'!$H15:$KM15,"&gt;-1")=0,"",SUMIF('English Scores- Leveled papers'!$H$3:$KM$3,AQ$4,'English Scores- Leveled papers'!$H15:$KM15)))</f>
        <v/>
      </c>
      <c r="AR16" s="362" t="str">
        <f aca="false">IF($B16="","",IF(COUNTIFS('English Scores- Leveled papers'!$H$3:$KM$3,AR$4,'English Scores- Leveled papers'!$H15:$KM15,"&gt;-1")=0,"",SUMIF('English Scores- Leveled papers'!$H$3:$KM$3,AR$4,'English Scores- Leveled papers'!$H15:$KM15)))</f>
        <v/>
      </c>
      <c r="AS16" s="362" t="str">
        <f aca="false">IF($B16="","",IF(COUNTIFS('English Scores- Leveled papers'!$H$3:$KM$3,AS$4,'English Scores- Leveled papers'!$H15:$KM15,"&gt;-1")=0,"",SUMIF('English Scores- Leveled papers'!$H$3:$KM$3,AS$4,'English Scores- Leveled papers'!$H15:$KM15)))</f>
        <v/>
      </c>
      <c r="AT16" s="362" t="str">
        <f aca="false">IF($B16="","",IF(COUNTIFS('English Scores- Leveled papers'!$H$3:$KM$3,AT$4,'English Scores- Leveled papers'!$H15:$KM15,"&gt;-1")=0,"",SUMIF('English Scores- Leveled papers'!$H$3:$KM$3,AT$4,'English Scores- Leveled papers'!$H15:$KM15)))</f>
        <v/>
      </c>
      <c r="AU16" s="362" t="str">
        <f aca="false">IF($B16="","",IF(COUNTIFS('English Scores- Leveled papers'!$H$3:$KM$3,AU$4,'English Scores- Leveled papers'!$H15:$KM15,"&gt;-1")=0,"",SUMIF('English Scores- Leveled papers'!$H$3:$KM$3,AU$4,'English Scores- Leveled papers'!$H15:$KM15)))</f>
        <v/>
      </c>
      <c r="AV16" s="362" t="str">
        <f aca="false">IF($B16="","",IF(COUNTIFS('English Scores- Leveled papers'!$H$3:$KM$3,AV$4,'English Scores- Leveled papers'!$H15:$KM15,"&gt;-1")=0,"",SUMIF('English Scores- Leveled papers'!$H$3:$KM$3,AV$4,'English Scores- Leveled papers'!$H15:$KM15)))</f>
        <v/>
      </c>
      <c r="AW16" s="362" t="str">
        <f aca="false">IF($B16="","",IF(COUNTIFS('English Scores- Leveled papers'!$H$3:$KM$3,AW$4,'English Scores- Leveled papers'!$H15:$KM15,"&gt;-1")=0,"",SUMIF('English Scores- Leveled papers'!$H$3:$KM$3,AW$4,'English Scores- Leveled papers'!$H15:$KM15)))</f>
        <v/>
      </c>
      <c r="AX16" s="362" t="str">
        <f aca="false">IF($B16="","",IF(COUNTIFS('English Scores- Leveled papers'!$H$3:$KM$3,AX$4,'English Scores- Leveled papers'!$H15:$KM15,"&gt;-1")=0,"",SUMIF('English Scores- Leveled papers'!$H$3:$KM$3,AX$4,'English Scores- Leveled papers'!$H15:$KM15)))</f>
        <v/>
      </c>
      <c r="AY16" s="362" t="str">
        <f aca="false">IF($B16="","",IF(COUNTIFS('English Scores- Leveled papers'!$H$3:$KM$3,AY$4,'English Scores- Leveled papers'!$H15:$KM15,"&gt;-1")=0,"",SUMIF('English Scores- Leveled papers'!$H$3:$KM$3,AY$4,'English Scores- Leveled papers'!$H15:$KM15)))</f>
        <v/>
      </c>
      <c r="AZ16" s="362" t="str">
        <f aca="false">IF($B16="","",IF(COUNTIFS('English Scores- Leveled papers'!$H$3:$KM$3,AZ$4,'English Scores- Leveled papers'!$H15:$KM15,"&gt;-1")=0,"",SUMIF('English Scores- Leveled papers'!$H$3:$KM$3,AZ$4,'English Scores- Leveled papers'!$H15:$KM15)))</f>
        <v/>
      </c>
      <c r="BA16" s="362" t="str">
        <f aca="false">IF($B16="","",IF(COUNTIFS('English Scores- Leveled papers'!$H$3:$KM$3,BA$4,'English Scores- Leveled papers'!$H15:$KM15,"&gt;-1")=0,"",SUMIF('English Scores- Leveled papers'!$H$3:$KM$3,BA$4,'English Scores- Leveled papers'!$H15:$KM15)))</f>
        <v/>
      </c>
      <c r="BB16" s="362" t="str">
        <f aca="false">IF($B16="","",IF(COUNTIFS('English Scores- Leveled papers'!$H$3:$KM$3,BB$4,'English Scores- Leveled papers'!$H15:$KM15,"&gt;-1")=0,"",SUMIF('English Scores- Leveled papers'!$H$3:$KM$3,BB$4,'English Scores- Leveled papers'!$H15:$KM15)))</f>
        <v/>
      </c>
      <c r="BC16" s="362" t="str">
        <f aca="false">IF($B16="","",IF(COUNTIFS('English Scores- Leveled papers'!$H$3:$KM$3,BC$4,'English Scores- Leveled papers'!$H15:$KM15,"&gt;-1")=0,"",SUMIF('English Scores- Leveled papers'!$H$3:$KM$3,BC$4,'English Scores- Leveled papers'!$H15:$KM15)))</f>
        <v/>
      </c>
      <c r="BD16" s="362" t="str">
        <f aca="false">IF($B16="","",IF(COUNTIFS('English Scores- Leveled papers'!$H$3:$KM$3,BD$4,'English Scores- Leveled papers'!$H15:$KM15,"&gt;-1")=0,"",SUMIF('English Scores- Leveled papers'!$H$3:$KM$3,BD$4,'English Scores- Leveled papers'!$H15:$KM15)))</f>
        <v/>
      </c>
      <c r="BE16" s="362" t="str">
        <f aca="false">IF($B16="","",IF(COUNTIFS('English Scores- Leveled papers'!$H$3:$KM$3,BE$4,'English Scores- Leveled papers'!$H15:$KM15,"&gt;-1")=0,"",SUMIF('English Scores- Leveled papers'!$H$3:$KM$3,BE$4,'English Scores- Leveled papers'!$H15:$KM15)))</f>
        <v/>
      </c>
      <c r="BF16" s="362" t="str">
        <f aca="false">IF($B16="","",IF(COUNTIFS('English Scores- Leveled papers'!$H$3:$KM$3,BF$4,'English Scores- Leveled papers'!$H15:$KM15,"&gt;-1")=0,"",SUMIF('English Scores- Leveled papers'!$H$3:$KM$3,BF$4,'English Scores- Leveled papers'!$H15:$KM15)))</f>
        <v/>
      </c>
      <c r="BG16" s="362" t="str">
        <f aca="false">IF($B16="","",IF(COUNTIFS('English Scores- Leveled papers'!$H$3:$KM$3,BG$4,'English Scores- Leveled papers'!$H15:$KM15,"&gt;-1")=0,"",SUMIF('English Scores- Leveled papers'!$H$3:$KM$3,BG$4,'English Scores- Leveled papers'!$H15:$KM15)))</f>
        <v/>
      </c>
      <c r="BH16" s="362" t="str">
        <f aca="false">IF($B16="","",IF(COUNTIFS('English Scores- Leveled papers'!$H$3:$KM$3,BH$4,'English Scores- Leveled papers'!$H15:$KM15,"&gt;-1")=0,"",SUMIF('English Scores- Leveled papers'!$H$3:$KM$3,BH$4,'English Scores- Leveled papers'!$H15:$KM15)))</f>
        <v/>
      </c>
      <c r="BI16" s="362" t="str">
        <f aca="false">IF($B16="","",IF(COUNTIFS('English Scores- Leveled papers'!$H$3:$KM$3,BI$4,'English Scores- Leveled papers'!$H15:$KM15,"&gt;-1")=0,"",SUMIF('English Scores- Leveled papers'!$H$3:$KM$3,BI$4,'English Scores- Leveled papers'!$H15:$KM15)))</f>
        <v/>
      </c>
      <c r="BJ16" s="362" t="str">
        <f aca="false">IF($B16="","",IF(COUNTIFS('English Scores- Leveled papers'!$H$3:$KM$3,BJ$4,'English Scores- Leveled papers'!$H15:$KM15,"&gt;-1")=0,"",SUMIF('English Scores- Leveled papers'!$H$3:$KM$3,BJ$4,'English Scores- Leveled papers'!$H15:$KM15)))</f>
        <v/>
      </c>
      <c r="BK16" s="362" t="str">
        <f aca="false">IF($B16="","",IF(COUNTIFS('English Scores- Leveled papers'!$H$3:$KM$3,BK$4,'English Scores- Leveled papers'!$H15:$KM15,"&gt;-1")=0,"",SUMIF('English Scores- Leveled papers'!$H$3:$KM$3,BK$4,'English Scores- Leveled papers'!$H15:$KM15)))</f>
        <v/>
      </c>
      <c r="BL16" s="362" t="str">
        <f aca="false">IF($B16="","",IF(COUNTIFS('English Scores- Leveled papers'!$H$3:$KM$3,BL$4,'English Scores- Leveled papers'!$H15:$KM15,"&gt;-1")=0,"",SUMIF('English Scores- Leveled papers'!$H$3:$KM$3,BL$4,'English Scores- Leveled papers'!$H15:$KM15)))</f>
        <v/>
      </c>
      <c r="BM16" s="362" t="inlineStr">
        <f aca="false">IF($B16="","",IF(COUNTIFS('Eng GLA 6th, 7th, 8th'!$E$3:$DV$3,BM$4,'Eng GLA 6th, 7th, 8th'!$E16:$DV16, "&gt;-1")=0,"",SUMIF('Eng GLA 6th, 7th, 8th'!$E$3:$DV$3,BM$4,'Eng GLA 6th, 7th, 8th'!$E16:$DV16)))</f>
        <is>
          <t/>
        </is>
      </c>
      <c r="BN16" s="362" t="inlineStr">
        <f aca="false">IF($B16="","",IF(COUNTIFS('Eng GLA 6th, 7th, 8th'!$E$3:$DV$3,BN$4,'Eng GLA 6th, 7th, 8th'!$E16:$DV16, "&gt;-1")=0,"",SUMIF('Eng GLA 6th, 7th, 8th'!$E$3:$DV$3,BN$4,'Eng GLA 6th, 7th, 8th'!$E16:$DV16)))</f>
        <is>
          <t/>
        </is>
      </c>
      <c r="BO16" s="362" t="inlineStr">
        <f aca="false">IF($B16="","",IF(COUNTIFS('Eng GLA 6th, 7th, 8th'!$E$3:$DV$3,BO$4,'Eng GLA 6th, 7th, 8th'!$E16:$DV16, "&gt;-1")=0,"",SUMIF('Eng GLA 6th, 7th, 8th'!$E$3:$DV$3,BO$4,'Eng GLA 6th, 7th, 8th'!$E16:$DV16)))</f>
        <is>
          <t/>
        </is>
      </c>
      <c r="BP16" s="362" t="inlineStr">
        <f aca="false">IF($B16="","",IF(COUNTIFS('Eng GLA 6th, 7th, 8th'!$E$3:$DV$3,BP$4,'Eng GLA 6th, 7th, 8th'!$E16:$DV16, "&gt;-1")=0,"",SUMIF('Eng GLA 6th, 7th, 8th'!$E$3:$DV$3,BP$4,'Eng GLA 6th, 7th, 8th'!$E16:$DV16)))</f>
        <is>
          <t/>
        </is>
      </c>
      <c r="BQ16" s="362" t="inlineStr">
        <f aca="false">IF($B16="","",IF(COUNTIFS('Eng GLA 6th, 7th, 8th'!$E$3:$DV$3,BQ$4,'Eng GLA 6th, 7th, 8th'!$E16:$DV16, "&gt;-1")=0,"",SUMIF('Eng GLA 6th, 7th, 8th'!$E$3:$DV$3,BQ$4,'Eng GLA 6th, 7th, 8th'!$E16:$DV16)))</f>
        <is>
          <t/>
        </is>
      </c>
      <c r="BR16" s="362" t="inlineStr">
        <f aca="false">IF($B16="","",IF(COUNTIFS('Eng GLA 6th, 7th, 8th'!$E$3:$DV$3,BR$4,'Eng GLA 6th, 7th, 8th'!$E16:$DV16, "&gt;-1")=0,"",SUMIF('Eng GLA 6th, 7th, 8th'!$E$3:$DV$3,BR$4,'Eng GLA 6th, 7th, 8th'!$E16:$DV16)))</f>
        <is>
          <t/>
        </is>
      </c>
      <c r="BS16" s="362" t="inlineStr">
        <f aca="false">IF($B16="","",IF(COUNTIFS('Eng GLA 6th, 7th, 8th'!$E$3:$DV$3,BS$4,'Eng GLA 6th, 7th, 8th'!$E16:$DV16, "&gt;-1")=0,"",SUMIF('Eng GLA 6th, 7th, 8th'!$E$3:$DV$3,BS$4,'Eng GLA 6th, 7th, 8th'!$E16:$DV16)))</f>
        <is>
          <t/>
        </is>
      </c>
      <c r="BT16" s="362" t="inlineStr">
        <f aca="false">IF($B16="","",IF(COUNTIFS('Eng GLA 6th, 7th, 8th'!$E$3:$DV$3,BT$4,'Eng GLA 6th, 7th, 8th'!$E16:$DV16, "&gt;-1")=0,"",SUMIF('Eng GLA 6th, 7th, 8th'!$E$3:$DV$3,BT$4,'Eng GLA 6th, 7th, 8th'!$E16:$DV16)))</f>
        <is>
          <t/>
        </is>
      </c>
      <c r="BU16" s="362" t="inlineStr">
        <f aca="false">IF($B16="","",IF(COUNTIFS('Eng GLA 6th, 7th, 8th'!$E$3:$DV$3,BU$4,'Eng GLA 6th, 7th, 8th'!$E16:$DV16, "&gt;-1")=0,"",SUMIF('Eng GLA 6th, 7th, 8th'!$E$3:$DV$3,BU$4,'Eng GLA 6th, 7th, 8th'!$E16:$DV16)))</f>
        <is>
          <t/>
        </is>
      </c>
      <c r="BV16" s="362" t="inlineStr">
        <f aca="false">IF($B16="","",IF(COUNTIFS('Eng GLA 6th, 7th, 8th'!$E$3:$DV$3,BV$4,'Eng GLA 6th, 7th, 8th'!$E16:$DV16, "&gt;-1")=0,"",SUMIF('Eng GLA 6th, 7th, 8th'!$E$3:$DV$3,BV$4,'Eng GLA 6th, 7th, 8th'!$E16:$DV16)))</f>
        <is>
          <t/>
        </is>
      </c>
      <c r="BW16" s="362" t="inlineStr">
        <f aca="false">IF($B16="","",IF(COUNTIFS('Eng GLA 6th, 7th, 8th'!$E$3:$DV$3,BW$4,'Eng GLA 6th, 7th, 8th'!$E16:$DV16, "&gt;-1")=0,"",SUMIF('Eng GLA 6th, 7th, 8th'!$E$3:$DV$3,BW$4,'Eng GLA 6th, 7th, 8th'!$E16:$DV16)))</f>
        <is>
          <t/>
        </is>
      </c>
      <c r="BX16" s="362" t="inlineStr">
        <f aca="false">IF($B16="","",IF(COUNTIFS('Eng GLA 6th, 7th, 8th'!$E$3:$DV$3,BX$4,'Eng GLA 6th, 7th, 8th'!$E16:$DV16, "&gt;-1")=0,"",SUMIF('Eng GLA 6th, 7th, 8th'!$E$3:$DV$3,BX$4,'Eng GLA 6th, 7th, 8th'!$E16:$DV16)))</f>
        <is>
          <t/>
        </is>
      </c>
      <c r="BY16" s="362" t="inlineStr">
        <f aca="false">IF($B16="","",IF(COUNTIFS('Eng GLA 6th, 7th, 8th'!$E$3:$DV$3,BY$4,'Eng GLA 6th, 7th, 8th'!$E16:$DV16, "&gt;-1")=0,"",SUMIF('Eng GLA 6th, 7th, 8th'!$E$3:$DV$3,BY$4,'Eng GLA 6th, 7th, 8th'!$E16:$DV16)))</f>
        <is>
          <t/>
        </is>
      </c>
      <c r="BZ16" s="362" t="inlineStr">
        <f aca="false">IF($B16="","",IF(COUNTIFS('Eng GLA 6th, 7th, 8th'!$E$3:$DV$3,BZ$4,'Eng GLA 6th, 7th, 8th'!$E16:$DV16, "&gt;-1")=0,"",SUMIF('Eng GLA 6th, 7th, 8th'!$E$3:$DV$3,BZ$4,'Eng GLA 6th, 7th, 8th'!$E16:$DV16)))</f>
        <is>
          <t/>
        </is>
      </c>
      <c r="CA16" s="362" t="inlineStr">
        <f aca="false">IF($B16="","",IF(COUNTIFS('Eng GLA 6th, 7th, 8th'!$E$3:$DV$3,CA$4,'Eng GLA 6th, 7th, 8th'!$E16:$DV16, "&gt;-1")=0,"",SUMIF('Eng GLA 6th, 7th, 8th'!$E$3:$DV$3,CA$4,'Eng GLA 6th, 7th, 8th'!$E16:$DV16)))</f>
        <is>
          <t/>
        </is>
      </c>
      <c r="CB16" s="363"/>
      <c r="CC16" s="364" t="str">
        <f aca="false">IFERROR(IF((COUNT('Eng GLA 6th, 7th, 8th'!E16:U16)=0)," ",(SUM('Eng GLA 6th, 7th, 8th'!E16:U16)/$CC$3)),"")</f>
        <v> </v>
      </c>
      <c r="CD16" s="364" t="str">
        <f aca="false">IFERROR(IF((COUNT('Eng GLA 6th, 7th, 8th'!V16:AA16)=0)," ",(SUM('Eng GLA 6th, 7th, 8th'!V16:AA16)/$CD$3)),"")</f>
        <v> </v>
      </c>
      <c r="CE16" s="364" t="str">
        <f aca="false">IFERROR(IF((COUNT('Eng GLA 6th, 7th, 8th'!AB16:AG16)=0)," ",(SUM('Eng GLA 6th, 7th, 8th'!AB16:AG16)/$CE$3)),"")</f>
        <v> </v>
      </c>
      <c r="CF16" s="364" t="str">
        <f aca="false">IFERROR(IF((COUNT('Eng GLA 6th, 7th, 8th'!AH16:AP16)=0)," ",(SUM('Eng GLA 6th, 7th, 8th'!AH16:AP16)/$CF$3)),"")</f>
        <v> </v>
      </c>
      <c r="CG16" s="365" t="str">
        <f aca="false">IFERROR(IF((COUNT('Eng GLA 6th, 7th, 8th'!AR16:BH16)=0)," ",(SUM('Eng GLA 6th, 7th, 8th'!AR16:BH16)/$CG$3)),"")</f>
        <v> </v>
      </c>
      <c r="CH16" s="365" t="str">
        <f aca="false">IFERROR(IF((COUNT('Eng GLA 6th, 7th, 8th'!BI16:BN16)=0)," ",(SUM('Eng GLA 6th, 7th, 8th'!BI16:BN16)/$CH$3)),"")</f>
        <v> </v>
      </c>
      <c r="CI16" s="365" t="str">
        <f aca="false">IFERROR(IF((COUNT('Eng GLA 6th, 7th, 8th'!BO16:BT16)=0)," ",(SUM('Eng GLA 6th, 7th, 8th'!BO16:BT16)/$CI$3)),"")</f>
        <v> </v>
      </c>
      <c r="CJ16" s="365" t="str">
        <f aca="false">IFERROR(IF((COUNT('Eng GLA 6th, 7th, 8th'!BU16:CF16)=0)," ",(SUM('Eng GLA 6th, 7th, 8th'!BU16:CF16)/$CJ$3)),"")</f>
        <v> </v>
      </c>
      <c r="CK16" s="365" t="str">
        <f aca="false">IFERROR(IF((COUNT('Eng GLA 6th, 7th, 8th'!CH16:CX16)=0)," ",(SUM('Eng GLA 6th, 7th, 8th'!CH16:CX16)/$CK$3)),"")</f>
        <v> </v>
      </c>
      <c r="CL16" s="365" t="str">
        <f aca="false">IFERROR(IF((COUNT('Eng GLA 6th, 7th, 8th'!CY16:DD16)=0)," ",(SUM('Eng GLA 6th, 7th, 8th'!CY16:DD16)/$CL$3)),"")</f>
        <v> </v>
      </c>
      <c r="CM16" s="365" t="str">
        <f aca="false">IFERROR(IF((COUNT('Eng GLA 6th, 7th, 8th'!DE16:DJ16)=0)," ",(SUM('Eng GLA 6th, 7th, 8th'!DE16:DJ16)/$CM$3)),"")</f>
        <v> </v>
      </c>
      <c r="CN16" s="365" t="str">
        <f aca="false">IFERROR(IF((COUNT('Eng GLA 6th, 7th, 8th'!DK16:DV16)=0)," ",(SUM('Eng GLA 6th, 7th, 8th'!DK16:DV16)/$CN$3)),"")</f>
        <v> </v>
      </c>
    </row>
    <row r="17" customFormat="false" ht="12.75" hidden="false" customHeight="false" outlineLevel="0" collapsed="false">
      <c r="A17" s="315" t="n">
        <v>10</v>
      </c>
      <c r="B17" s="315" t="str">
        <f aca="false">'English Scores- Leveled papers'!B16</f>
        <v>K.Sahana</v>
      </c>
      <c r="C17" s="360" t="inlineStr">
        <f aca="false">'RC Mastery Check+Question type'!H14</f>
        <is>
          <t/>
        </is>
      </c>
      <c r="D17" s="361" t="inlineStr">
        <f aca="false">'Cover Sheet'!L14</f>
        <is>
          <t/>
        </is>
      </c>
      <c r="E17" s="362" t="inlineStr">
        <f aca="false">IF($B17="","",IF(COUNTIFS('English Scores- Leveled papers'!$H$3:$KM$3,E$4,'English Scores- Leveled papers'!$H16:$KM16,"&gt;-1")=0,"",SUMIF('English Scores- Leveled papers'!$H$3:$KM$3,E$4,'English Scores- Leveled papers'!$H16:$KM16)))</f>
        <is>
          <t/>
        </is>
      </c>
      <c r="F17" s="362" t="inlineStr">
        <f aca="false">IF($B17="","",IF(COUNTIFS('English Scores- Leveled papers'!$H$3:$KM$3,F$4,'English Scores- Leveled papers'!$H16:$KM16,"&gt;-1")=0,"",SUMIF('English Scores- Leveled papers'!$H$3:$KM$3,F$4,'English Scores- Leveled papers'!$H16:$KM16)))</f>
        <is>
          <t/>
        </is>
      </c>
      <c r="G17" s="362" t="inlineStr">
        <f aca="false">IF($B17="","",IF(COUNTIFS('English Scores- Leveled papers'!$H$3:$KM$3,G$4,'English Scores- Leveled papers'!$H16:$KM16,"&gt;-1")=0,"",SUMIF('English Scores- Leveled papers'!$H$3:$KM$3,G$4,'English Scores- Leveled papers'!$H16:$KM16)))</f>
        <is>
          <t/>
        </is>
      </c>
      <c r="H17" s="362" t="inlineStr">
        <f aca="false">IF($B17="","",IF(COUNTIFS('English Scores- Leveled papers'!$H$3:$KM$3,H$4,'English Scores- Leveled papers'!$H16:$KM16,"&gt;-1")=0,"",SUMIF('English Scores- Leveled papers'!$H$3:$KM$3,H$4,'English Scores- Leveled papers'!$H16:$KM16)))</f>
        <is>
          <t/>
        </is>
      </c>
      <c r="I17" s="362" t="inlineStr">
        <f aca="false">IF($B17="","",IF(COUNTIFS('English Scores- Leveled papers'!$H$3:$KM$3,I$4,'English Scores- Leveled papers'!$H16:$KM16,"&gt;-1")=0,"",SUMIF('English Scores- Leveled papers'!$H$3:$KM$3,I$4,'English Scores- Leveled papers'!$H16:$KM16)))</f>
        <is>
          <t/>
        </is>
      </c>
      <c r="J17" s="362" t="inlineStr">
        <f aca="false">IF($B17="","",IF(COUNTIFS('English Scores- Leveled papers'!$H$3:$KM$3,J$4,'English Scores- Leveled papers'!$H16:$KM16,"&gt;-1")=0,"",SUMIF('English Scores- Leveled papers'!$H$3:$KM$3,J$4,'English Scores- Leveled papers'!$H16:$KM16)))</f>
        <is>
          <t/>
        </is>
      </c>
      <c r="K17" s="362" t="inlineStr">
        <f aca="false">IF($B17="","",IF(COUNTIFS('English Scores- Leveled papers'!$H$3:$KM$3,K$4,'English Scores- Leveled papers'!$H16:$KM16,"&gt;-1")=0,"",SUMIF('English Scores- Leveled papers'!$H$3:$KM$3,K$4,'English Scores- Leveled papers'!$H16:$KM16)))</f>
        <is>
          <t/>
        </is>
      </c>
      <c r="L17" s="362" t="inlineStr">
        <f aca="false">IF($B17="","",IF(COUNTIFS('English Scores- Leveled papers'!$H$3:$KM$3,L$4,'English Scores- Leveled papers'!$H16:$KM16,"&gt;-1")=0,"",SUMIF('English Scores- Leveled papers'!$H$3:$KM$3,L$4,'English Scores- Leveled papers'!$H16:$KM16)))</f>
        <is>
          <t/>
        </is>
      </c>
      <c r="M17" s="362" t="n">
        <f aca="false">IF($B17="","",IF(COUNTIFS('English Scores- Leveled papers'!$H$3:$KM$3,M$4,'English Scores- Leveled papers'!$H16:$KM16,"&gt;-1")=0,"",SUMIF('English Scores- Leveled papers'!$H$3:$KM$3,M$4,'English Scores- Leveled papers'!$H16:$KM16)))</f>
        <v>2</v>
      </c>
      <c r="N17" s="362" t="n">
        <f aca="false">IF($B17="","",IF(COUNTIFS('English Scores- Leveled papers'!$H$3:$KM$3,N$4,'English Scores- Leveled papers'!$H16:$KM16,"&gt;-1")=0,"",SUMIF('English Scores- Leveled papers'!$H$3:$KM$3,N$4,'English Scores- Leveled papers'!$H16:$KM16)))</f>
        <v>0</v>
      </c>
      <c r="O17" s="362" t="n">
        <f aca="false">IF($B17="","",IF(COUNTIFS('English Scores- Leveled papers'!$H$3:$KM$3,O$4,'English Scores- Leveled papers'!$H16:$KM16,"&gt;-1")=0,"",SUMIF('English Scores- Leveled papers'!$H$3:$KM$3,O$4,'English Scores- Leveled papers'!$H16:$KM16)))</f>
        <v>0.5</v>
      </c>
      <c r="P17" s="362" t="n">
        <f aca="false">IF($B17="","",IF(COUNTIFS('English Scores- Leveled papers'!$H$3:$KM$3,P$4,'English Scores- Leveled papers'!$H16:$KM16,"&gt;-1")=0,"",SUMIF('English Scores- Leveled papers'!$H$3:$KM$3,P$4,'English Scores- Leveled papers'!$H16:$KM16)))</f>
        <v>1.5</v>
      </c>
      <c r="Q17" s="362" t="inlineStr">
        <f aca="false">IF($B17="","",IF(COUNTIFS('English Scores- Leveled papers'!$H$3:$KM$3,Q$4,'English Scores- Leveled papers'!$H16:$KM16,"&gt;-1")=0,"",SUMIF('English Scores- Leveled papers'!$H$3:$KM$3,Q$4,'English Scores- Leveled papers'!$H16:$KM16)))</f>
        <is>
          <t/>
        </is>
      </c>
      <c r="R17" s="362" t="inlineStr">
        <f aca="false">IF($B17="","",IF(COUNTIFS('English Scores- Leveled papers'!$H$3:$KM$3,R$4,'English Scores- Leveled papers'!$H16:$KM16,"&gt;-1")=0,"",SUMIF('English Scores- Leveled papers'!$H$3:$KM$3,R$4,'English Scores- Leveled papers'!$H16:$KM16)))</f>
        <is>
          <t/>
        </is>
      </c>
      <c r="S17" s="362" t="inlineStr">
        <f aca="false">IF($B17="","",IF(COUNTIFS('English Scores- Leveled papers'!$H$3:$KM$3,S$4,'English Scores- Leveled papers'!$H16:$KM16,"&gt;-1")=0,"",SUMIF('English Scores- Leveled papers'!$H$3:$KM$3,S$4,'English Scores- Leveled papers'!$H16:$KM16)))</f>
        <is>
          <t/>
        </is>
      </c>
      <c r="T17" s="362" t="inlineStr">
        <f aca="false">IF($B17="","",IF(COUNTIFS('English Scores- Leveled papers'!$H$3:$KM$3,T$4,'English Scores- Leveled papers'!$H16:$KM16,"&gt;-1")=0,"",SUMIF('English Scores- Leveled papers'!$H$3:$KM$3,T$4,'English Scores- Leveled papers'!$H16:$KM16)))</f>
        <is>
          <t/>
        </is>
      </c>
      <c r="U17" s="362" t="inlineStr">
        <f aca="false">IF($B17="","",IF(COUNTIFS('English Scores- Leveled papers'!$H$3:$KM$3,U$4,'English Scores- Leveled papers'!$H16:$KM16,"&gt;-1")=0,"",SUMIF('English Scores- Leveled papers'!$H$3:$KM$3,U$4,'English Scores- Leveled papers'!$H16:$KM16)))</f>
        <is>
          <t/>
        </is>
      </c>
      <c r="V17" s="362" t="inlineStr">
        <f aca="false">IF($B17="","",IF(COUNTIFS('English Scores- Leveled papers'!$H$3:$KM$3,V$4,'English Scores- Leveled papers'!$H16:$KM16,"&gt;-1")=0,"",SUMIF('English Scores- Leveled papers'!$H$3:$KM$3,V$4,'English Scores- Leveled papers'!$H16:$KM16)))</f>
        <is>
          <t/>
        </is>
      </c>
      <c r="W17" s="362" t="inlineStr">
        <f aca="false">IF($B17="","",IF(COUNTIFS('English Scores- Leveled papers'!$H$3:$KM$3,W$4,'English Scores- Leveled papers'!$H16:$KM16,"&gt;-1")=0,"",SUMIF('English Scores- Leveled papers'!$H$3:$KM$3,W$4,'English Scores- Leveled papers'!$H16:$KM16)))</f>
        <is>
          <t/>
        </is>
      </c>
      <c r="X17" s="362" t="inlineStr">
        <f aca="false">IF($B17="","",IF(COUNTIFS('English Scores- Leveled papers'!$H$3:$KM$3,X$4,'English Scores- Leveled papers'!$H16:$KM16,"&gt;-1")=0,"",SUMIF('English Scores- Leveled papers'!$H$3:$KM$3,X$4,'English Scores- Leveled papers'!$H16:$KM16)))</f>
        <is>
          <t/>
        </is>
      </c>
      <c r="Y17" s="362" t="inlineStr">
        <f aca="false">IF($B17="","",IF(COUNTIFS('English Scores- Leveled papers'!$H$3:$KM$3,Y$4,'English Scores- Leveled papers'!$H16:$KM16,"&gt;-1")=0,"",SUMIF('English Scores- Leveled papers'!$H$3:$KM$3,Y$4,'English Scores- Leveled papers'!$H16:$KM16)))</f>
        <is>
          <t/>
        </is>
      </c>
      <c r="Z17" s="362" t="inlineStr">
        <f aca="false">IF($B17="","",IF(COUNTIFS('English Scores- Leveled papers'!$H$3:$KM$3,Z$4,'English Scores- Leveled papers'!$H16:$KM16,"&gt;-1")=0,"",SUMIF('English Scores- Leveled papers'!$H$3:$KM$3,Z$4,'English Scores- Leveled papers'!$H16:$KM16)))</f>
        <is>
          <t/>
        </is>
      </c>
      <c r="AA17" s="362" t="inlineStr">
        <f aca="false">IF($B17="","",IF(COUNTIFS('English Scores- Leveled papers'!$H$3:$KM$3,AA$4,'English Scores- Leveled papers'!$H16:$KM16,"&gt;-1")=0,"",SUMIF('English Scores- Leveled papers'!$H$3:$KM$3,AA$4,'English Scores- Leveled papers'!$H16:$KM16)))</f>
        <is>
          <t/>
        </is>
      </c>
      <c r="AB17" s="362" t="inlineStr">
        <f aca="false">IF($B17="","",IF(COUNTIFS('English Scores- Leveled papers'!$H$3:$KM$3,AB$4,'English Scores- Leveled papers'!$H16:$KM16,"&gt;-1")=0,"",SUMIF('English Scores- Leveled papers'!$H$3:$KM$3,AB$4,'English Scores- Leveled papers'!$H16:$KM16)))</f>
        <is>
          <t/>
        </is>
      </c>
      <c r="AC17" s="362" t="inlineStr">
        <f aca="false">IF($B17="","",IF(COUNTIFS('English Scores- Leveled papers'!$H$3:$KM$3,AC$4,'English Scores- Leveled papers'!$H16:$KM16,"&gt;-1")=0,"",SUMIF('English Scores- Leveled papers'!$H$3:$KM$3,AC$4,'English Scores- Leveled papers'!$H16:$KM16)))</f>
        <is>
          <t/>
        </is>
      </c>
      <c r="AD17" s="362" t="inlineStr">
        <f aca="false">IF($B17="","",IF(COUNTIFS('English Scores- Leveled papers'!$H$3:$KM$3,AD$4,'English Scores- Leveled papers'!$H16:$KM16,"&gt;-1")=0,"",SUMIF('English Scores- Leveled papers'!$H$3:$KM$3,AD$4,'English Scores- Leveled papers'!$H16:$KM16)))</f>
        <is>
          <t/>
        </is>
      </c>
      <c r="AE17" s="362" t="inlineStr">
        <f aca="false">IF($B17="","",IF(COUNTIFS('English Scores- Leveled papers'!$H$3:$KM$3,AE$4,'English Scores- Leveled papers'!$H16:$KM16,"&gt;-1")=0,"",SUMIF('English Scores- Leveled papers'!$H$3:$KM$3,AE$4,'English Scores- Leveled papers'!$H16:$KM16)))</f>
        <is>
          <t/>
        </is>
      </c>
      <c r="AF17" s="362" t="inlineStr">
        <f aca="false">IF($B17="","",IF(COUNTIFS('English Scores- Leveled papers'!$H$3:$KM$3,AF$4,'English Scores- Leveled papers'!$H16:$KM16,"&gt;-1")=0,"",SUMIF('English Scores- Leveled papers'!$H$3:$KM$3,AF$4,'English Scores- Leveled papers'!$H16:$KM16)))</f>
        <is>
          <t/>
        </is>
      </c>
      <c r="AG17" s="362" t="inlineStr">
        <f aca="false">IF($B17="","",IF(COUNTIFS('English Scores- Leveled papers'!$H$3:$KM$3,AG$4,'English Scores- Leveled papers'!$H16:$KM16,"&gt;-1")=0,"",SUMIF('English Scores- Leveled papers'!$H$3:$KM$3,AG$4,'English Scores- Leveled papers'!$H16:$KM16)))</f>
        <is>
          <t/>
        </is>
      </c>
      <c r="AH17" s="362" t="inlineStr">
        <f aca="false">IF($B17="","",IF(COUNTIFS('English Scores- Leveled papers'!$H$3:$KM$3,AH$4,'English Scores- Leveled papers'!$H16:$KM16,"&gt;-1")=0,"",SUMIF('English Scores- Leveled papers'!$H$3:$KM$3,AH$4,'English Scores- Leveled papers'!$H16:$KM16)))</f>
        <is>
          <t/>
        </is>
      </c>
      <c r="AI17" s="362" t="inlineStr">
        <f aca="false">IF($B17="","",IF(COUNTIFS('English Scores- Leveled papers'!$H$3:$KM$3,AI$4,'English Scores- Leveled papers'!$H16:$KM16,"&gt;-1")=0,"",SUMIF('English Scores- Leveled papers'!$H$3:$KM$3,AI$4,'English Scores- Leveled papers'!$H16:$KM16)))</f>
        <is>
          <t/>
        </is>
      </c>
      <c r="AJ17" s="362" t="inlineStr">
        <f aca="false">IF($B17="","",IF(COUNTIFS('English Scores- Leveled papers'!$H$3:$KM$3,AJ$4,'English Scores- Leveled papers'!$H16:$KM16,"&gt;-1")=0,"",SUMIF('English Scores- Leveled papers'!$H$3:$KM$3,AJ$4,'English Scores- Leveled papers'!$H16:$KM16)))</f>
        <is>
          <t/>
        </is>
      </c>
      <c r="AK17" s="362" t="inlineStr">
        <f aca="false">IF($B17="","",IF(COUNTIFS('English Scores- Leveled papers'!$H$3:$KM$3,AK$4,'English Scores- Leveled papers'!$H16:$KM16,"&gt;-1")=0,"",SUMIF('English Scores- Leveled papers'!$H$3:$KM$3,AK$4,'English Scores- Leveled papers'!$H16:$KM16)))</f>
        <is>
          <t/>
        </is>
      </c>
      <c r="AL17" s="362" t="inlineStr">
        <f aca="false">IF($B17="","",IF(COUNTIFS('English Scores- Leveled papers'!$H$3:$KM$3,AL$4,'English Scores- Leveled papers'!$H16:$KM16,"&gt;-1")=0,"",SUMIF('English Scores- Leveled papers'!$H$3:$KM$3,AL$4,'English Scores- Leveled papers'!$H16:$KM16)))</f>
        <is>
          <t/>
        </is>
      </c>
      <c r="AM17" s="362" t="inlineStr">
        <f aca="false">IF($B17="","",IF(COUNTIFS('English Scores- Leveled papers'!$H$3:$KM$3,AM$4,'English Scores- Leveled papers'!$H16:$KM16,"&gt;-1")=0,"",SUMIF('English Scores- Leveled papers'!$H$3:$KM$3,AM$4,'English Scores- Leveled papers'!$H16:$KM16)))</f>
        <is>
          <t/>
        </is>
      </c>
      <c r="AN17" s="362" t="inlineStr">
        <f aca="false">IF($B17="","",IF(COUNTIFS('English Scores- Leveled papers'!$H$3:$KM$3,AN$4,'English Scores- Leveled papers'!$H16:$KM16,"&gt;-1")=0,"",SUMIF('English Scores- Leveled papers'!$H$3:$KM$3,AN$4,'English Scores- Leveled papers'!$H16:$KM16)))</f>
        <is>
          <t/>
        </is>
      </c>
      <c r="AO17" s="362" t="inlineStr">
        <f aca="false">IF($B17="","",IF(COUNTIFS('English Scores- Leveled papers'!$H$3:$KM$3,AO$4,'English Scores- Leveled papers'!$H16:$KM16,"&gt;-1")=0,"",SUMIF('English Scores- Leveled papers'!$H$3:$KM$3,AO$4,'English Scores- Leveled papers'!$H16:$KM16)))</f>
        <is>
          <t/>
        </is>
      </c>
      <c r="AP17" s="362" t="inlineStr">
        <f aca="false">IF($B17="","",IF(COUNTIFS('English Scores- Leveled papers'!$H$3:$KM$3,AP$4,'English Scores- Leveled papers'!$H16:$KM16,"&gt;-1")=0,"",SUMIF('English Scores- Leveled papers'!$H$3:$KM$3,AP$4,'English Scores- Leveled papers'!$H16:$KM16)))</f>
        <is>
          <t/>
        </is>
      </c>
      <c r="AQ17" s="362" t="inlineStr">
        <f aca="false">IF($B17="","",IF(COUNTIFS('English Scores- Leveled papers'!$H$3:$KM$3,AQ$4,'English Scores- Leveled papers'!$H16:$KM16,"&gt;-1")=0,"",SUMIF('English Scores- Leveled papers'!$H$3:$KM$3,AQ$4,'English Scores- Leveled papers'!$H16:$KM16)))</f>
        <is>
          <t/>
        </is>
      </c>
      <c r="AR17" s="362" t="inlineStr">
        <f aca="false">IF($B17="","",IF(COUNTIFS('English Scores- Leveled papers'!$H$3:$KM$3,AR$4,'English Scores- Leveled papers'!$H16:$KM16,"&gt;-1")=0,"",SUMIF('English Scores- Leveled papers'!$H$3:$KM$3,AR$4,'English Scores- Leveled papers'!$H16:$KM16)))</f>
        <is>
          <t/>
        </is>
      </c>
      <c r="AS17" s="362" t="inlineStr">
        <f aca="false">IF($B17="","",IF(COUNTIFS('English Scores- Leveled papers'!$H$3:$KM$3,AS$4,'English Scores- Leveled papers'!$H16:$KM16,"&gt;-1")=0,"",SUMIF('English Scores- Leveled papers'!$H$3:$KM$3,AS$4,'English Scores- Leveled papers'!$H16:$KM16)))</f>
        <is>
          <t/>
        </is>
      </c>
      <c r="AT17" s="362" t="inlineStr">
        <f aca="false">IF($B17="","",IF(COUNTIFS('English Scores- Leveled papers'!$H$3:$KM$3,AT$4,'English Scores- Leveled papers'!$H16:$KM16,"&gt;-1")=0,"",SUMIF('English Scores- Leveled papers'!$H$3:$KM$3,AT$4,'English Scores- Leveled papers'!$H16:$KM16)))</f>
        <is>
          <t/>
        </is>
      </c>
      <c r="AU17" s="362" t="inlineStr">
        <f aca="false">IF($B17="","",IF(COUNTIFS('English Scores- Leveled papers'!$H$3:$KM$3,AU$4,'English Scores- Leveled papers'!$H16:$KM16,"&gt;-1")=0,"",SUMIF('English Scores- Leveled papers'!$H$3:$KM$3,AU$4,'English Scores- Leveled papers'!$H16:$KM16)))</f>
        <is>
          <t/>
        </is>
      </c>
      <c r="AV17" s="362" t="inlineStr">
        <f aca="false">IF($B17="","",IF(COUNTIFS('English Scores- Leveled papers'!$H$3:$KM$3,AV$4,'English Scores- Leveled papers'!$H16:$KM16,"&gt;-1")=0,"",SUMIF('English Scores- Leveled papers'!$H$3:$KM$3,AV$4,'English Scores- Leveled papers'!$H16:$KM16)))</f>
        <is>
          <t/>
        </is>
      </c>
      <c r="AW17" s="362" t="inlineStr">
        <f aca="false">IF($B17="","",IF(COUNTIFS('English Scores- Leveled papers'!$H$3:$KM$3,AW$4,'English Scores- Leveled papers'!$H16:$KM16,"&gt;-1")=0,"",SUMIF('English Scores- Leveled papers'!$H$3:$KM$3,AW$4,'English Scores- Leveled papers'!$H16:$KM16)))</f>
        <is>
          <t/>
        </is>
      </c>
      <c r="AX17" s="362" t="inlineStr">
        <f aca="false">IF($B17="","",IF(COUNTIFS('English Scores- Leveled papers'!$H$3:$KM$3,AX$4,'English Scores- Leveled papers'!$H16:$KM16,"&gt;-1")=0,"",SUMIF('English Scores- Leveled papers'!$H$3:$KM$3,AX$4,'English Scores- Leveled papers'!$H16:$KM16)))</f>
        <is>
          <t/>
        </is>
      </c>
      <c r="AY17" s="362" t="inlineStr">
        <f aca="false">IF($B17="","",IF(COUNTIFS('English Scores- Leveled papers'!$H$3:$KM$3,AY$4,'English Scores- Leveled papers'!$H16:$KM16,"&gt;-1")=0,"",SUMIF('English Scores- Leveled papers'!$H$3:$KM$3,AY$4,'English Scores- Leveled papers'!$H16:$KM16)))</f>
        <is>
          <t/>
        </is>
      </c>
      <c r="AZ17" s="362" t="inlineStr">
        <f aca="false">IF($B17="","",IF(COUNTIFS('English Scores- Leveled papers'!$H$3:$KM$3,AZ$4,'English Scores- Leveled papers'!$H16:$KM16,"&gt;-1")=0,"",SUMIF('English Scores- Leveled papers'!$H$3:$KM$3,AZ$4,'English Scores- Leveled papers'!$H16:$KM16)))</f>
        <is>
          <t/>
        </is>
      </c>
      <c r="BA17" s="362" t="inlineStr">
        <f aca="false">IF($B17="","",IF(COUNTIFS('English Scores- Leveled papers'!$H$3:$KM$3,BA$4,'English Scores- Leveled papers'!$H16:$KM16,"&gt;-1")=0,"",SUMIF('English Scores- Leveled papers'!$H$3:$KM$3,BA$4,'English Scores- Leveled papers'!$H16:$KM16)))</f>
        <is>
          <t/>
        </is>
      </c>
      <c r="BB17" s="362" t="inlineStr">
        <f aca="false">IF($B17="","",IF(COUNTIFS('English Scores- Leveled papers'!$H$3:$KM$3,BB$4,'English Scores- Leveled papers'!$H16:$KM16,"&gt;-1")=0,"",SUMIF('English Scores- Leveled papers'!$H$3:$KM$3,BB$4,'English Scores- Leveled papers'!$H16:$KM16)))</f>
        <is>
          <t/>
        </is>
      </c>
      <c r="BC17" s="362" t="inlineStr">
        <f aca="false">IF($B17="","",IF(COUNTIFS('English Scores- Leveled papers'!$H$3:$KM$3,BC$4,'English Scores- Leveled papers'!$H16:$KM16,"&gt;-1")=0,"",SUMIF('English Scores- Leveled papers'!$H$3:$KM$3,BC$4,'English Scores- Leveled papers'!$H16:$KM16)))</f>
        <is>
          <t/>
        </is>
      </c>
      <c r="BD17" s="362" t="inlineStr">
        <f aca="false">IF($B17="","",IF(COUNTIFS('English Scores- Leveled papers'!$H$3:$KM$3,BD$4,'English Scores- Leveled papers'!$H16:$KM16,"&gt;-1")=0,"",SUMIF('English Scores- Leveled papers'!$H$3:$KM$3,BD$4,'English Scores- Leveled papers'!$H16:$KM16)))</f>
        <is>
          <t/>
        </is>
      </c>
      <c r="BE17" s="362" t="inlineStr">
        <f aca="false">IF($B17="","",IF(COUNTIFS('English Scores- Leveled papers'!$H$3:$KM$3,BE$4,'English Scores- Leveled papers'!$H16:$KM16,"&gt;-1")=0,"",SUMIF('English Scores- Leveled papers'!$H$3:$KM$3,BE$4,'English Scores- Leveled papers'!$H16:$KM16)))</f>
        <is>
          <t/>
        </is>
      </c>
      <c r="BF17" s="362" t="inlineStr">
        <f aca="false">IF($B17="","",IF(COUNTIFS('English Scores- Leveled papers'!$H$3:$KM$3,BF$4,'English Scores- Leveled papers'!$H16:$KM16,"&gt;-1")=0,"",SUMIF('English Scores- Leveled papers'!$H$3:$KM$3,BF$4,'English Scores- Leveled papers'!$H16:$KM16)))</f>
        <is>
          <t/>
        </is>
      </c>
      <c r="BG17" s="362" t="inlineStr">
        <f aca="false">IF($B17="","",IF(COUNTIFS('English Scores- Leveled papers'!$H$3:$KM$3,BG$4,'English Scores- Leveled papers'!$H16:$KM16,"&gt;-1")=0,"",SUMIF('English Scores- Leveled papers'!$H$3:$KM$3,BG$4,'English Scores- Leveled papers'!$H16:$KM16)))</f>
        <is>
          <t/>
        </is>
      </c>
      <c r="BH17" s="362" t="inlineStr">
        <f aca="false">IF($B17="","",IF(COUNTIFS('English Scores- Leveled papers'!$H$3:$KM$3,BH$4,'English Scores- Leveled papers'!$H16:$KM16,"&gt;-1")=0,"",SUMIF('English Scores- Leveled papers'!$H$3:$KM$3,BH$4,'English Scores- Leveled papers'!$H16:$KM16)))</f>
        <is>
          <t/>
        </is>
      </c>
      <c r="BI17" s="362" t="inlineStr">
        <f aca="false">IF($B17="","",IF(COUNTIFS('English Scores- Leveled papers'!$H$3:$KM$3,BI$4,'English Scores- Leveled papers'!$H16:$KM16,"&gt;-1")=0,"",SUMIF('English Scores- Leveled papers'!$H$3:$KM$3,BI$4,'English Scores- Leveled papers'!$H16:$KM16)))</f>
        <is>
          <t/>
        </is>
      </c>
      <c r="BJ17" s="362" t="inlineStr">
        <f aca="false">IF($B17="","",IF(COUNTIFS('English Scores- Leveled papers'!$H$3:$KM$3,BJ$4,'English Scores- Leveled papers'!$H16:$KM16,"&gt;-1")=0,"",SUMIF('English Scores- Leveled papers'!$H$3:$KM$3,BJ$4,'English Scores- Leveled papers'!$H16:$KM16)))</f>
        <is>
          <t/>
        </is>
      </c>
      <c r="BK17" s="362" t="inlineStr">
        <f aca="false">IF($B17="","",IF(COUNTIFS('English Scores- Leveled papers'!$H$3:$KM$3,BK$4,'English Scores- Leveled papers'!$H16:$KM16,"&gt;-1")=0,"",SUMIF('English Scores- Leveled papers'!$H$3:$KM$3,BK$4,'English Scores- Leveled papers'!$H16:$KM16)))</f>
        <is>
          <t/>
        </is>
      </c>
      <c r="BL17" s="362" t="inlineStr">
        <f aca="false">IF($B17="","",IF(COUNTIFS('English Scores- Leveled papers'!$H$3:$KM$3,BL$4,'English Scores- Leveled papers'!$H16:$KM16,"&gt;-1")=0,"",SUMIF('English Scores- Leveled papers'!$H$3:$KM$3,BL$4,'English Scores- Leveled papers'!$H16:$KM16)))</f>
        <is>
          <t/>
        </is>
      </c>
      <c r="BM17" s="362" t="inlineStr">
        <f aca="false">IF($B17="","",IF(COUNTIFS('Eng GLA 6th, 7th, 8th'!$E$3:$DV$3,BM$4,'Eng GLA 6th, 7th, 8th'!$E17:$DV17, "&gt;-1")=0,"",SUMIF('Eng GLA 6th, 7th, 8th'!$E$3:$DV$3,BM$4,'Eng GLA 6th, 7th, 8th'!$E17:$DV17)))</f>
        <is>
          <t/>
        </is>
      </c>
      <c r="BN17" s="362" t="inlineStr">
        <f aca="false">IF($B17="","",IF(COUNTIFS('Eng GLA 6th, 7th, 8th'!$E$3:$DV$3,BN$4,'Eng GLA 6th, 7th, 8th'!$E17:$DV17, "&gt;-1")=0,"",SUMIF('Eng GLA 6th, 7th, 8th'!$E$3:$DV$3,BN$4,'Eng GLA 6th, 7th, 8th'!$E17:$DV17)))</f>
        <is>
          <t/>
        </is>
      </c>
      <c r="BO17" s="362" t="inlineStr">
        <f aca="false">IF($B17="","",IF(COUNTIFS('Eng GLA 6th, 7th, 8th'!$E$3:$DV$3,BO$4,'Eng GLA 6th, 7th, 8th'!$E17:$DV17, "&gt;-1")=0,"",SUMIF('Eng GLA 6th, 7th, 8th'!$E$3:$DV$3,BO$4,'Eng GLA 6th, 7th, 8th'!$E17:$DV17)))</f>
        <is>
          <t/>
        </is>
      </c>
      <c r="BP17" s="362" t="inlineStr">
        <f aca="false">IF($B17="","",IF(COUNTIFS('Eng GLA 6th, 7th, 8th'!$E$3:$DV$3,BP$4,'Eng GLA 6th, 7th, 8th'!$E17:$DV17, "&gt;-1")=0,"",SUMIF('Eng GLA 6th, 7th, 8th'!$E$3:$DV$3,BP$4,'Eng GLA 6th, 7th, 8th'!$E17:$DV17)))</f>
        <is>
          <t/>
        </is>
      </c>
      <c r="BQ17" s="362" t="inlineStr">
        <f aca="false">IF($B17="","",IF(COUNTIFS('Eng GLA 6th, 7th, 8th'!$E$3:$DV$3,BQ$4,'Eng GLA 6th, 7th, 8th'!$E17:$DV17, "&gt;-1")=0,"",SUMIF('Eng GLA 6th, 7th, 8th'!$E$3:$DV$3,BQ$4,'Eng GLA 6th, 7th, 8th'!$E17:$DV17)))</f>
        <is>
          <t/>
        </is>
      </c>
      <c r="BR17" s="362" t="inlineStr">
        <f aca="false">IF($B17="","",IF(COUNTIFS('Eng GLA 6th, 7th, 8th'!$E$3:$DV$3,BR$4,'Eng GLA 6th, 7th, 8th'!$E17:$DV17, "&gt;-1")=0,"",SUMIF('Eng GLA 6th, 7th, 8th'!$E$3:$DV$3,BR$4,'Eng GLA 6th, 7th, 8th'!$E17:$DV17)))</f>
        <is>
          <t/>
        </is>
      </c>
      <c r="BS17" s="362" t="inlineStr">
        <f aca="false">IF($B17="","",IF(COUNTIFS('Eng GLA 6th, 7th, 8th'!$E$3:$DV$3,BS$4,'Eng GLA 6th, 7th, 8th'!$E17:$DV17, "&gt;-1")=0,"",SUMIF('Eng GLA 6th, 7th, 8th'!$E$3:$DV$3,BS$4,'Eng GLA 6th, 7th, 8th'!$E17:$DV17)))</f>
        <is>
          <t/>
        </is>
      </c>
      <c r="BT17" s="362" t="inlineStr">
        <f aca="false">IF($B17="","",IF(COUNTIFS('Eng GLA 6th, 7th, 8th'!$E$3:$DV$3,BT$4,'Eng GLA 6th, 7th, 8th'!$E17:$DV17, "&gt;-1")=0,"",SUMIF('Eng GLA 6th, 7th, 8th'!$E$3:$DV$3,BT$4,'Eng GLA 6th, 7th, 8th'!$E17:$DV17)))</f>
        <is>
          <t/>
        </is>
      </c>
      <c r="BU17" s="362" t="inlineStr">
        <f aca="false">IF($B17="","",IF(COUNTIFS('Eng GLA 6th, 7th, 8th'!$E$3:$DV$3,BU$4,'Eng GLA 6th, 7th, 8th'!$E17:$DV17, "&gt;-1")=0,"",SUMIF('Eng GLA 6th, 7th, 8th'!$E$3:$DV$3,BU$4,'Eng GLA 6th, 7th, 8th'!$E17:$DV17)))</f>
        <is>
          <t/>
        </is>
      </c>
      <c r="BV17" s="362" t="inlineStr">
        <f aca="false">IF($B17="","",IF(COUNTIFS('Eng GLA 6th, 7th, 8th'!$E$3:$DV$3,BV$4,'Eng GLA 6th, 7th, 8th'!$E17:$DV17, "&gt;-1")=0,"",SUMIF('Eng GLA 6th, 7th, 8th'!$E$3:$DV$3,BV$4,'Eng GLA 6th, 7th, 8th'!$E17:$DV17)))</f>
        <is>
          <t/>
        </is>
      </c>
      <c r="BW17" s="362" t="inlineStr">
        <f aca="false">IF($B17="","",IF(COUNTIFS('Eng GLA 6th, 7th, 8th'!$E$3:$DV$3,BW$4,'Eng GLA 6th, 7th, 8th'!$E17:$DV17, "&gt;-1")=0,"",SUMIF('Eng GLA 6th, 7th, 8th'!$E$3:$DV$3,BW$4,'Eng GLA 6th, 7th, 8th'!$E17:$DV17)))</f>
        <is>
          <t/>
        </is>
      </c>
      <c r="BX17" s="362" t="inlineStr">
        <f aca="false">IF($B17="","",IF(COUNTIFS('Eng GLA 6th, 7th, 8th'!$E$3:$DV$3,BX$4,'Eng GLA 6th, 7th, 8th'!$E17:$DV17, "&gt;-1")=0,"",SUMIF('Eng GLA 6th, 7th, 8th'!$E$3:$DV$3,BX$4,'Eng GLA 6th, 7th, 8th'!$E17:$DV17)))</f>
        <is>
          <t/>
        </is>
      </c>
      <c r="BY17" s="362" t="inlineStr">
        <f aca="false">IF($B17="","",IF(COUNTIFS('Eng GLA 6th, 7th, 8th'!$E$3:$DV$3,BY$4,'Eng GLA 6th, 7th, 8th'!$E17:$DV17, "&gt;-1")=0,"",SUMIF('Eng GLA 6th, 7th, 8th'!$E$3:$DV$3,BY$4,'Eng GLA 6th, 7th, 8th'!$E17:$DV17)))</f>
        <is>
          <t/>
        </is>
      </c>
      <c r="BZ17" s="362" t="inlineStr">
        <f aca="false">IF($B17="","",IF(COUNTIFS('Eng GLA 6th, 7th, 8th'!$E$3:$DV$3,BZ$4,'Eng GLA 6th, 7th, 8th'!$E17:$DV17, "&gt;-1")=0,"",SUMIF('Eng GLA 6th, 7th, 8th'!$E$3:$DV$3,BZ$4,'Eng GLA 6th, 7th, 8th'!$E17:$DV17)))</f>
        <is>
          <t/>
        </is>
      </c>
      <c r="CA17" s="362" t="inlineStr">
        <f aca="false">IF($B17="","",IF(COUNTIFS('Eng GLA 6th, 7th, 8th'!$E$3:$DV$3,CA$4,'Eng GLA 6th, 7th, 8th'!$E17:$DV17, "&gt;-1")=0,"",SUMIF('Eng GLA 6th, 7th, 8th'!$E$3:$DV$3,CA$4,'Eng GLA 6th, 7th, 8th'!$E17:$DV17)))</f>
        <is>
          <t/>
        </is>
      </c>
      <c r="CB17" s="363"/>
      <c r="CC17" s="364" t="str">
        <f aca="false">IFERROR(IF((COUNT('Eng GLA 6th, 7th, 8th'!E17:U17)=0)," ",(SUM('Eng GLA 6th, 7th, 8th'!E17:U17)/$CC$3)),"")</f>
        <v> </v>
      </c>
      <c r="CD17" s="364" t="str">
        <f aca="false">IFERROR(IF((COUNT('Eng GLA 6th, 7th, 8th'!V17:AA17)=0)," ",(SUM('Eng GLA 6th, 7th, 8th'!V17:AA17)/$CD$3)),"")</f>
        <v> </v>
      </c>
      <c r="CE17" s="364" t="str">
        <f aca="false">IFERROR(IF((COUNT('Eng GLA 6th, 7th, 8th'!AB17:AG17)=0)," ",(SUM('Eng GLA 6th, 7th, 8th'!AB17:AG17)/$CE$3)),"")</f>
        <v> </v>
      </c>
      <c r="CF17" s="364" t="str">
        <f aca="false">IFERROR(IF((COUNT('Eng GLA 6th, 7th, 8th'!AH17:AP17)=0)," ",(SUM('Eng GLA 6th, 7th, 8th'!AH17:AP17)/$CF$3)),"")</f>
        <v> </v>
      </c>
      <c r="CG17" s="365" t="str">
        <f aca="false">IFERROR(IF((COUNT('Eng GLA 6th, 7th, 8th'!AR17:BH17)=0)," ",(SUM('Eng GLA 6th, 7th, 8th'!AR17:BH17)/$CG$3)),"")</f>
        <v> </v>
      </c>
      <c r="CH17" s="365" t="str">
        <f aca="false">IFERROR(IF((COUNT('Eng GLA 6th, 7th, 8th'!BI17:BN17)=0)," ",(SUM('Eng GLA 6th, 7th, 8th'!BI17:BN17)/$CH$3)),"")</f>
        <v> </v>
      </c>
      <c r="CI17" s="365" t="str">
        <f aca="false">IFERROR(IF((COUNT('Eng GLA 6th, 7th, 8th'!BO17:BT17)=0)," ",(SUM('Eng GLA 6th, 7th, 8th'!BO17:BT17)/$CI$3)),"")</f>
        <v> </v>
      </c>
      <c r="CJ17" s="365" t="str">
        <f aca="false">IFERROR(IF((COUNT('Eng GLA 6th, 7th, 8th'!BU17:CF17)=0)," ",(SUM('Eng GLA 6th, 7th, 8th'!BU17:CF17)/$CJ$3)),"")</f>
        <v> </v>
      </c>
      <c r="CK17" s="365" t="str">
        <f aca="false">IFERROR(IF((COUNT('Eng GLA 6th, 7th, 8th'!CH17:CX17)=0)," ",(SUM('Eng GLA 6th, 7th, 8th'!CH17:CX17)/$CK$3)),"")</f>
        <v> </v>
      </c>
      <c r="CL17" s="365" t="str">
        <f aca="false">IFERROR(IF((COUNT('Eng GLA 6th, 7th, 8th'!CY17:DD17)=0)," ",(SUM('Eng GLA 6th, 7th, 8th'!CY17:DD17)/$CL$3)),"")</f>
        <v> </v>
      </c>
      <c r="CM17" s="365" t="str">
        <f aca="false">IFERROR(IF((COUNT('Eng GLA 6th, 7th, 8th'!DE17:DJ17)=0)," ",(SUM('Eng GLA 6th, 7th, 8th'!DE17:DJ17)/$CM$3)),"")</f>
        <v> </v>
      </c>
      <c r="CN17" s="365" t="str">
        <f aca="false">IFERROR(IF((COUNT('Eng GLA 6th, 7th, 8th'!DK17:DV17)=0)," ",(SUM('Eng GLA 6th, 7th, 8th'!DK17:DV17)/$CN$3)),"")</f>
        <v> </v>
      </c>
    </row>
    <row r="18" customFormat="false" ht="12.75" hidden="false" customHeight="false" outlineLevel="0" collapsed="false">
      <c r="A18" s="315" t="n">
        <v>11</v>
      </c>
      <c r="B18" s="315" t="str">
        <f aca="false">'English Scores- Leveled papers'!B17</f>
        <v>K.Shirisha</v>
      </c>
      <c r="C18" s="360" t="n">
        <f aca="false">'RC Mastery Check+Question type'!H15</f>
        <v>0</v>
      </c>
      <c r="D18" s="361" t="n">
        <f aca="false">'Cover Sheet'!L15</f>
        <v>0</v>
      </c>
      <c r="E18" s="362" t="n">
        <f aca="false">IF($B18="","",IF(COUNTIFS('English Scores- Leveled papers'!$H$3:$KM$3,E$4,'English Scores- Leveled papers'!$H17:$KM17,"&gt;-1")=0,"",SUMIF('English Scores- Leveled papers'!$H$3:$KM$3,E$4,'English Scores- Leveled papers'!$H17:$KM17)))</f>
        <v>2</v>
      </c>
      <c r="F18" s="362" t="n">
        <f aca="false">IF($B18="","",IF(COUNTIFS('English Scores- Leveled papers'!$H$3:$KM$3,F$4,'English Scores- Leveled papers'!$H17:$KM17,"&gt;-1")=0,"",SUMIF('English Scores- Leveled papers'!$H$3:$KM$3,F$4,'English Scores- Leveled papers'!$H17:$KM17)))</f>
        <v>0</v>
      </c>
      <c r="G18" s="362" t="n">
        <f aca="false">IF($B18="","",IF(COUNTIFS('English Scores- Leveled papers'!$H$3:$KM$3,G$4,'English Scores- Leveled papers'!$H17:$KM17,"&gt;-1")=0,"",SUMIF('English Scores- Leveled papers'!$H$3:$KM$3,G$4,'English Scores- Leveled papers'!$H17:$KM17)))</f>
        <v>1</v>
      </c>
      <c r="H18" s="362" t="n">
        <f aca="false">IF($B18="","",IF(COUNTIFS('English Scores- Leveled papers'!$H$3:$KM$3,H$4,'English Scores- Leveled papers'!$H17:$KM17,"&gt;-1")=0,"",SUMIF('English Scores- Leveled papers'!$H$3:$KM$3,H$4,'English Scores- Leveled papers'!$H17:$KM17)))</f>
        <v>1</v>
      </c>
      <c r="I18" s="362" t="n">
        <f aca="false">IF($B18="","",IF(COUNTIFS('English Scores- Leveled papers'!$H$3:$KM$3,I$4,'English Scores- Leveled papers'!$H17:$KM17,"&gt;-1")=0,"",SUMIF('English Scores- Leveled papers'!$H$3:$KM$3,I$4,'English Scores- Leveled papers'!$H17:$KM17)))</f>
        <v>1</v>
      </c>
      <c r="J18" s="362" t="n">
        <f aca="false">IF($B18="","",IF(COUNTIFS('English Scores- Leveled papers'!$H$3:$KM$3,J$4,'English Scores- Leveled papers'!$H17:$KM17,"&gt;-1")=0,"",SUMIF('English Scores- Leveled papers'!$H$3:$KM$3,J$4,'English Scores- Leveled papers'!$H17:$KM17)))</f>
        <v>2</v>
      </c>
      <c r="K18" s="362" t="inlineStr">
        <f aca="false">IF($B18="","",IF(COUNTIFS('English Scores- Leveled papers'!$H$3:$KM$3,K$4,'English Scores- Leveled papers'!$H17:$KM17,"&gt;-1")=0,"",SUMIF('English Scores- Leveled papers'!$H$3:$KM$3,K$4,'English Scores- Leveled papers'!$H17:$KM17)))</f>
        <is>
          <t/>
        </is>
      </c>
      <c r="L18" s="362" t="n">
        <f aca="false">IF($B18="","",IF(COUNTIFS('English Scores- Leveled papers'!$H$3:$KM$3,L$4,'English Scores- Leveled papers'!$H17:$KM17,"&gt;-1")=0,"",SUMIF('English Scores- Leveled papers'!$H$3:$KM$3,L$4,'English Scores- Leveled papers'!$H17:$KM17)))</f>
        <v>0</v>
      </c>
      <c r="M18" s="362" t="n">
        <f aca="false">IF($B18="","",IF(COUNTIFS('English Scores- Leveled papers'!$H$3:$KM$3,M$4,'English Scores- Leveled papers'!$H17:$KM17,"&gt;-1")=0,"",SUMIF('English Scores- Leveled papers'!$H$3:$KM$3,M$4,'English Scores- Leveled papers'!$H17:$KM17)))</f>
        <v>2</v>
      </c>
      <c r="N18" s="362" t="n">
        <f aca="false">IF($B18="","",IF(COUNTIFS('English Scores- Leveled papers'!$H$3:$KM$3,N$4,'English Scores- Leveled papers'!$H17:$KM17,"&gt;-1")=0,"",SUMIF('English Scores- Leveled papers'!$H$3:$KM$3,N$4,'English Scores- Leveled papers'!$H17:$KM17)))</f>
        <v>0</v>
      </c>
      <c r="O18" s="362" t="n">
        <f aca="false">IF($B18="","",IF(COUNTIFS('English Scores- Leveled papers'!$H$3:$KM$3,O$4,'English Scores- Leveled papers'!$H17:$KM17,"&gt;-1")=0,"",SUMIF('English Scores- Leveled papers'!$H$3:$KM$3,O$4,'English Scores- Leveled papers'!$H17:$KM17)))</f>
        <v>0.25</v>
      </c>
      <c r="P18" s="362" t="n">
        <f aca="false">IF($B18="","",IF(COUNTIFS('English Scores- Leveled papers'!$H$3:$KM$3,P$4,'English Scores- Leveled papers'!$H17:$KM17,"&gt;-1")=0,"",SUMIF('English Scores- Leveled papers'!$H$3:$KM$3,P$4,'English Scores- Leveled papers'!$H17:$KM17)))</f>
        <v>2</v>
      </c>
      <c r="Q18" s="362" t="inlineStr">
        <f aca="false">IF($B18="","",IF(COUNTIFS('English Scores- Leveled papers'!$H$3:$KM$3,Q$4,'English Scores- Leveled papers'!$H17:$KM17,"&gt;-1")=0,"",SUMIF('English Scores- Leveled papers'!$H$3:$KM$3,Q$4,'English Scores- Leveled papers'!$H17:$KM17)))</f>
        <is>
          <t/>
        </is>
      </c>
      <c r="R18" s="362" t="inlineStr">
        <f aca="false">IF($B18="","",IF(COUNTIFS('English Scores- Leveled papers'!$H$3:$KM$3,R$4,'English Scores- Leveled papers'!$H17:$KM17,"&gt;-1")=0,"",SUMIF('English Scores- Leveled papers'!$H$3:$KM$3,R$4,'English Scores- Leveled papers'!$H17:$KM17)))</f>
        <is>
          <t/>
        </is>
      </c>
      <c r="S18" s="362" t="inlineStr">
        <f aca="false">IF($B18="","",IF(COUNTIFS('English Scores- Leveled papers'!$H$3:$KM$3,S$4,'English Scores- Leveled papers'!$H17:$KM17,"&gt;-1")=0,"",SUMIF('English Scores- Leveled papers'!$H$3:$KM$3,S$4,'English Scores- Leveled papers'!$H17:$KM17)))</f>
        <is>
          <t/>
        </is>
      </c>
      <c r="T18" s="362" t="inlineStr">
        <f aca="false">IF($B18="","",IF(COUNTIFS('English Scores- Leveled papers'!$H$3:$KM$3,T$4,'English Scores- Leveled papers'!$H17:$KM17,"&gt;-1")=0,"",SUMIF('English Scores- Leveled papers'!$H$3:$KM$3,T$4,'English Scores- Leveled papers'!$H17:$KM17)))</f>
        <is>
          <t/>
        </is>
      </c>
      <c r="U18" s="362" t="inlineStr">
        <f aca="false">IF($B18="","",IF(COUNTIFS('English Scores- Leveled papers'!$H$3:$KM$3,U$4,'English Scores- Leveled papers'!$H17:$KM17,"&gt;-1")=0,"",SUMIF('English Scores- Leveled papers'!$H$3:$KM$3,U$4,'English Scores- Leveled papers'!$H17:$KM17)))</f>
        <is>
          <t/>
        </is>
      </c>
      <c r="V18" s="362" t="inlineStr">
        <f aca="false">IF($B18="","",IF(COUNTIFS('English Scores- Leveled papers'!$H$3:$KM$3,V$4,'English Scores- Leveled papers'!$H17:$KM17,"&gt;-1")=0,"",SUMIF('English Scores- Leveled papers'!$H$3:$KM$3,V$4,'English Scores- Leveled papers'!$H17:$KM17)))</f>
        <is>
          <t/>
        </is>
      </c>
      <c r="W18" s="362" t="inlineStr">
        <f aca="false">IF($B18="","",IF(COUNTIFS('English Scores- Leveled papers'!$H$3:$KM$3,W$4,'English Scores- Leveled papers'!$H17:$KM17,"&gt;-1")=0,"",SUMIF('English Scores- Leveled papers'!$H$3:$KM$3,W$4,'English Scores- Leveled papers'!$H17:$KM17)))</f>
        <is>
          <t/>
        </is>
      </c>
      <c r="X18" s="362" t="inlineStr">
        <f aca="false">IF($B18="","",IF(COUNTIFS('English Scores- Leveled papers'!$H$3:$KM$3,X$4,'English Scores- Leveled papers'!$H17:$KM17,"&gt;-1")=0,"",SUMIF('English Scores- Leveled papers'!$H$3:$KM$3,X$4,'English Scores- Leveled papers'!$H17:$KM17)))</f>
        <is>
          <t/>
        </is>
      </c>
      <c r="Y18" s="362" t="inlineStr">
        <f aca="false">IF($B18="","",IF(COUNTIFS('English Scores- Leveled papers'!$H$3:$KM$3,Y$4,'English Scores- Leveled papers'!$H17:$KM17,"&gt;-1")=0,"",SUMIF('English Scores- Leveled papers'!$H$3:$KM$3,Y$4,'English Scores- Leveled papers'!$H17:$KM17)))</f>
        <is>
          <t/>
        </is>
      </c>
      <c r="Z18" s="362" t="inlineStr">
        <f aca="false">IF($B18="","",IF(COUNTIFS('English Scores- Leveled papers'!$H$3:$KM$3,Z$4,'English Scores- Leveled papers'!$H17:$KM17,"&gt;-1")=0,"",SUMIF('English Scores- Leveled papers'!$H$3:$KM$3,Z$4,'English Scores- Leveled papers'!$H17:$KM17)))</f>
        <is>
          <t/>
        </is>
      </c>
      <c r="AA18" s="362" t="inlineStr">
        <f aca="false">IF($B18="","",IF(COUNTIFS('English Scores- Leveled papers'!$H$3:$KM$3,AA$4,'English Scores- Leveled papers'!$H17:$KM17,"&gt;-1")=0,"",SUMIF('English Scores- Leveled papers'!$H$3:$KM$3,AA$4,'English Scores- Leveled papers'!$H17:$KM17)))</f>
        <is>
          <t/>
        </is>
      </c>
      <c r="AB18" s="362" t="inlineStr">
        <f aca="false">IF($B18="","",IF(COUNTIFS('English Scores- Leveled papers'!$H$3:$KM$3,AB$4,'English Scores- Leveled papers'!$H17:$KM17,"&gt;-1")=0,"",SUMIF('English Scores- Leveled papers'!$H$3:$KM$3,AB$4,'English Scores- Leveled papers'!$H17:$KM17)))</f>
        <is>
          <t/>
        </is>
      </c>
      <c r="AC18" s="362" t="inlineStr">
        <f aca="false">IF($B18="","",IF(COUNTIFS('English Scores- Leveled papers'!$H$3:$KM$3,AC$4,'English Scores- Leveled papers'!$H17:$KM17,"&gt;-1")=0,"",SUMIF('English Scores- Leveled papers'!$H$3:$KM$3,AC$4,'English Scores- Leveled papers'!$H17:$KM17)))</f>
        <is>
          <t/>
        </is>
      </c>
      <c r="AD18" s="362" t="inlineStr">
        <f aca="false">IF($B18="","",IF(COUNTIFS('English Scores- Leveled papers'!$H$3:$KM$3,AD$4,'English Scores- Leveled papers'!$H17:$KM17,"&gt;-1")=0,"",SUMIF('English Scores- Leveled papers'!$H$3:$KM$3,AD$4,'English Scores- Leveled papers'!$H17:$KM17)))</f>
        <is>
          <t/>
        </is>
      </c>
      <c r="AE18" s="362" t="inlineStr">
        <f aca="false">IF($B18="","",IF(COUNTIFS('English Scores- Leveled papers'!$H$3:$KM$3,AE$4,'English Scores- Leveled papers'!$H17:$KM17,"&gt;-1")=0,"",SUMIF('English Scores- Leveled papers'!$H$3:$KM$3,AE$4,'English Scores- Leveled papers'!$H17:$KM17)))</f>
        <is>
          <t/>
        </is>
      </c>
      <c r="AF18" s="362" t="inlineStr">
        <f aca="false">IF($B18="","",IF(COUNTIFS('English Scores- Leveled papers'!$H$3:$KM$3,AF$4,'English Scores- Leveled papers'!$H17:$KM17,"&gt;-1")=0,"",SUMIF('English Scores- Leveled papers'!$H$3:$KM$3,AF$4,'English Scores- Leveled papers'!$H17:$KM17)))</f>
        <is>
          <t/>
        </is>
      </c>
      <c r="AG18" s="362" t="inlineStr">
        <f aca="false">IF($B18="","",IF(COUNTIFS('English Scores- Leveled papers'!$H$3:$KM$3,AG$4,'English Scores- Leveled papers'!$H17:$KM17,"&gt;-1")=0,"",SUMIF('English Scores- Leveled papers'!$H$3:$KM$3,AG$4,'English Scores- Leveled papers'!$H17:$KM17)))</f>
        <is>
          <t/>
        </is>
      </c>
      <c r="AH18" s="362" t="inlineStr">
        <f aca="false">IF($B18="","",IF(COUNTIFS('English Scores- Leveled papers'!$H$3:$KM$3,AH$4,'English Scores- Leveled papers'!$H17:$KM17,"&gt;-1")=0,"",SUMIF('English Scores- Leveled papers'!$H$3:$KM$3,AH$4,'English Scores- Leveled papers'!$H17:$KM17)))</f>
        <is>
          <t/>
        </is>
      </c>
      <c r="AI18" s="362" t="inlineStr">
        <f aca="false">IF($B18="","",IF(COUNTIFS('English Scores- Leveled papers'!$H$3:$KM$3,AI$4,'English Scores- Leveled papers'!$H17:$KM17,"&gt;-1")=0,"",SUMIF('English Scores- Leveled papers'!$H$3:$KM$3,AI$4,'English Scores- Leveled papers'!$H17:$KM17)))</f>
        <is>
          <t/>
        </is>
      </c>
      <c r="AJ18" s="362" t="inlineStr">
        <f aca="false">IF($B18="","",IF(COUNTIFS('English Scores- Leveled papers'!$H$3:$KM$3,AJ$4,'English Scores- Leveled papers'!$H17:$KM17,"&gt;-1")=0,"",SUMIF('English Scores- Leveled papers'!$H$3:$KM$3,AJ$4,'English Scores- Leveled papers'!$H17:$KM17)))</f>
        <is>
          <t/>
        </is>
      </c>
      <c r="AK18" s="362" t="inlineStr">
        <f aca="false">IF($B18="","",IF(COUNTIFS('English Scores- Leveled papers'!$H$3:$KM$3,AK$4,'English Scores- Leveled papers'!$H17:$KM17,"&gt;-1")=0,"",SUMIF('English Scores- Leveled papers'!$H$3:$KM$3,AK$4,'English Scores- Leveled papers'!$H17:$KM17)))</f>
        <is>
          <t/>
        </is>
      </c>
      <c r="AL18" s="362" t="inlineStr">
        <f aca="false">IF($B18="","",IF(COUNTIFS('English Scores- Leveled papers'!$H$3:$KM$3,AL$4,'English Scores- Leveled papers'!$H17:$KM17,"&gt;-1")=0,"",SUMIF('English Scores- Leveled papers'!$H$3:$KM$3,AL$4,'English Scores- Leveled papers'!$H17:$KM17)))</f>
        <is>
          <t/>
        </is>
      </c>
      <c r="AM18" s="362" t="inlineStr">
        <f aca="false">IF($B18="","",IF(COUNTIFS('English Scores- Leveled papers'!$H$3:$KM$3,AM$4,'English Scores- Leveled papers'!$H17:$KM17,"&gt;-1")=0,"",SUMIF('English Scores- Leveled papers'!$H$3:$KM$3,AM$4,'English Scores- Leveled papers'!$H17:$KM17)))</f>
        <is>
          <t/>
        </is>
      </c>
      <c r="AN18" s="362" t="inlineStr">
        <f aca="false">IF($B18="","",IF(COUNTIFS('English Scores- Leveled papers'!$H$3:$KM$3,AN$4,'English Scores- Leveled papers'!$H17:$KM17,"&gt;-1")=0,"",SUMIF('English Scores- Leveled papers'!$H$3:$KM$3,AN$4,'English Scores- Leveled papers'!$H17:$KM17)))</f>
        <is>
          <t/>
        </is>
      </c>
      <c r="AO18" s="362" t="inlineStr">
        <f aca="false">IF($B18="","",IF(COUNTIFS('English Scores- Leveled papers'!$H$3:$KM$3,AO$4,'English Scores- Leveled papers'!$H17:$KM17,"&gt;-1")=0,"",SUMIF('English Scores- Leveled papers'!$H$3:$KM$3,AO$4,'English Scores- Leveled papers'!$H17:$KM17)))</f>
        <is>
          <t/>
        </is>
      </c>
      <c r="AP18" s="362" t="inlineStr">
        <f aca="false">IF($B18="","",IF(COUNTIFS('English Scores- Leveled papers'!$H$3:$KM$3,AP$4,'English Scores- Leveled papers'!$H17:$KM17,"&gt;-1")=0,"",SUMIF('English Scores- Leveled papers'!$H$3:$KM$3,AP$4,'English Scores- Leveled papers'!$H17:$KM17)))</f>
        <is>
          <t/>
        </is>
      </c>
      <c r="AQ18" s="362" t="inlineStr">
        <f aca="false">IF($B18="","",IF(COUNTIFS('English Scores- Leveled papers'!$H$3:$KM$3,AQ$4,'English Scores- Leveled papers'!$H17:$KM17,"&gt;-1")=0,"",SUMIF('English Scores- Leveled papers'!$H$3:$KM$3,AQ$4,'English Scores- Leveled papers'!$H17:$KM17)))</f>
        <is>
          <t/>
        </is>
      </c>
      <c r="AR18" s="362" t="inlineStr">
        <f aca="false">IF($B18="","",IF(COUNTIFS('English Scores- Leveled papers'!$H$3:$KM$3,AR$4,'English Scores- Leveled papers'!$H17:$KM17,"&gt;-1")=0,"",SUMIF('English Scores- Leveled papers'!$H$3:$KM$3,AR$4,'English Scores- Leveled papers'!$H17:$KM17)))</f>
        <is>
          <t/>
        </is>
      </c>
      <c r="AS18" s="362" t="inlineStr">
        <f aca="false">IF($B18="","",IF(COUNTIFS('English Scores- Leveled papers'!$H$3:$KM$3,AS$4,'English Scores- Leveled papers'!$H17:$KM17,"&gt;-1")=0,"",SUMIF('English Scores- Leveled papers'!$H$3:$KM$3,AS$4,'English Scores- Leveled papers'!$H17:$KM17)))</f>
        <is>
          <t/>
        </is>
      </c>
      <c r="AT18" s="362" t="inlineStr">
        <f aca="false">IF($B18="","",IF(COUNTIFS('English Scores- Leveled papers'!$H$3:$KM$3,AT$4,'English Scores- Leveled papers'!$H17:$KM17,"&gt;-1")=0,"",SUMIF('English Scores- Leveled papers'!$H$3:$KM$3,AT$4,'English Scores- Leveled papers'!$H17:$KM17)))</f>
        <is>
          <t/>
        </is>
      </c>
      <c r="AU18" s="362" t="inlineStr">
        <f aca="false">IF($B18="","",IF(COUNTIFS('English Scores- Leveled papers'!$H$3:$KM$3,AU$4,'English Scores- Leveled papers'!$H17:$KM17,"&gt;-1")=0,"",SUMIF('English Scores- Leveled papers'!$H$3:$KM$3,AU$4,'English Scores- Leveled papers'!$H17:$KM17)))</f>
        <is>
          <t/>
        </is>
      </c>
      <c r="AV18" s="362" t="inlineStr">
        <f aca="false">IF($B18="","",IF(COUNTIFS('English Scores- Leveled papers'!$H$3:$KM$3,AV$4,'English Scores- Leveled papers'!$H17:$KM17,"&gt;-1")=0,"",SUMIF('English Scores- Leveled papers'!$H$3:$KM$3,AV$4,'English Scores- Leveled papers'!$H17:$KM17)))</f>
        <is>
          <t/>
        </is>
      </c>
      <c r="AW18" s="362" t="inlineStr">
        <f aca="false">IF($B18="","",IF(COUNTIFS('English Scores- Leveled papers'!$H$3:$KM$3,AW$4,'English Scores- Leveled papers'!$H17:$KM17,"&gt;-1")=0,"",SUMIF('English Scores- Leveled papers'!$H$3:$KM$3,AW$4,'English Scores- Leveled papers'!$H17:$KM17)))</f>
        <is>
          <t/>
        </is>
      </c>
      <c r="AX18" s="362" t="inlineStr">
        <f aca="false">IF($B18="","",IF(COUNTIFS('English Scores- Leveled papers'!$H$3:$KM$3,AX$4,'English Scores- Leveled papers'!$H17:$KM17,"&gt;-1")=0,"",SUMIF('English Scores- Leveled papers'!$H$3:$KM$3,AX$4,'English Scores- Leveled papers'!$H17:$KM17)))</f>
        <is>
          <t/>
        </is>
      </c>
      <c r="AY18" s="362" t="inlineStr">
        <f aca="false">IF($B18="","",IF(COUNTIFS('English Scores- Leveled papers'!$H$3:$KM$3,AY$4,'English Scores- Leveled papers'!$H17:$KM17,"&gt;-1")=0,"",SUMIF('English Scores- Leveled papers'!$H$3:$KM$3,AY$4,'English Scores- Leveled papers'!$H17:$KM17)))</f>
        <is>
          <t/>
        </is>
      </c>
      <c r="AZ18" s="362" t="inlineStr">
        <f aca="false">IF($B18="","",IF(COUNTIFS('English Scores- Leveled papers'!$H$3:$KM$3,AZ$4,'English Scores- Leveled papers'!$H17:$KM17,"&gt;-1")=0,"",SUMIF('English Scores- Leveled papers'!$H$3:$KM$3,AZ$4,'English Scores- Leveled papers'!$H17:$KM17)))</f>
        <is>
          <t/>
        </is>
      </c>
      <c r="BA18" s="362" t="inlineStr">
        <f aca="false">IF($B18="","",IF(COUNTIFS('English Scores- Leveled papers'!$H$3:$KM$3,BA$4,'English Scores- Leveled papers'!$H17:$KM17,"&gt;-1")=0,"",SUMIF('English Scores- Leveled papers'!$H$3:$KM$3,BA$4,'English Scores- Leveled papers'!$H17:$KM17)))</f>
        <is>
          <t/>
        </is>
      </c>
      <c r="BB18" s="362" t="inlineStr">
        <f aca="false">IF($B18="","",IF(COUNTIFS('English Scores- Leveled papers'!$H$3:$KM$3,BB$4,'English Scores- Leveled papers'!$H17:$KM17,"&gt;-1")=0,"",SUMIF('English Scores- Leveled papers'!$H$3:$KM$3,BB$4,'English Scores- Leveled papers'!$H17:$KM17)))</f>
        <is>
          <t/>
        </is>
      </c>
      <c r="BC18" s="362" t="inlineStr">
        <f aca="false">IF($B18="","",IF(COUNTIFS('English Scores- Leveled papers'!$H$3:$KM$3,BC$4,'English Scores- Leveled papers'!$H17:$KM17,"&gt;-1")=0,"",SUMIF('English Scores- Leveled papers'!$H$3:$KM$3,BC$4,'English Scores- Leveled papers'!$H17:$KM17)))</f>
        <is>
          <t/>
        </is>
      </c>
      <c r="BD18" s="362" t="inlineStr">
        <f aca="false">IF($B18="","",IF(COUNTIFS('English Scores- Leveled papers'!$H$3:$KM$3,BD$4,'English Scores- Leveled papers'!$H17:$KM17,"&gt;-1")=0,"",SUMIF('English Scores- Leveled papers'!$H$3:$KM$3,BD$4,'English Scores- Leveled papers'!$H17:$KM17)))</f>
        <is>
          <t/>
        </is>
      </c>
      <c r="BE18" s="362" t="inlineStr">
        <f aca="false">IF($B18="","",IF(COUNTIFS('English Scores- Leveled papers'!$H$3:$KM$3,BE$4,'English Scores- Leveled papers'!$H17:$KM17,"&gt;-1")=0,"",SUMIF('English Scores- Leveled papers'!$H$3:$KM$3,BE$4,'English Scores- Leveled papers'!$H17:$KM17)))</f>
        <is>
          <t/>
        </is>
      </c>
      <c r="BF18" s="362" t="inlineStr">
        <f aca="false">IF($B18="","",IF(COUNTIFS('English Scores- Leveled papers'!$H$3:$KM$3,BF$4,'English Scores- Leveled papers'!$H17:$KM17,"&gt;-1")=0,"",SUMIF('English Scores- Leveled papers'!$H$3:$KM$3,BF$4,'English Scores- Leveled papers'!$H17:$KM17)))</f>
        <is>
          <t/>
        </is>
      </c>
      <c r="BG18" s="362" t="inlineStr">
        <f aca="false">IF($B18="","",IF(COUNTIFS('English Scores- Leveled papers'!$H$3:$KM$3,BG$4,'English Scores- Leveled papers'!$H17:$KM17,"&gt;-1")=0,"",SUMIF('English Scores- Leveled papers'!$H$3:$KM$3,BG$4,'English Scores- Leveled papers'!$H17:$KM17)))</f>
        <is>
          <t/>
        </is>
      </c>
      <c r="BH18" s="362" t="inlineStr">
        <f aca="false">IF($B18="","",IF(COUNTIFS('English Scores- Leveled papers'!$H$3:$KM$3,BH$4,'English Scores- Leveled papers'!$H17:$KM17,"&gt;-1")=0,"",SUMIF('English Scores- Leveled papers'!$H$3:$KM$3,BH$4,'English Scores- Leveled papers'!$H17:$KM17)))</f>
        <is>
          <t/>
        </is>
      </c>
      <c r="BI18" s="362" t="inlineStr">
        <f aca="false">IF($B18="","",IF(COUNTIFS('English Scores- Leveled papers'!$H$3:$KM$3,BI$4,'English Scores- Leveled papers'!$H17:$KM17,"&gt;-1")=0,"",SUMIF('English Scores- Leveled papers'!$H$3:$KM$3,BI$4,'English Scores- Leveled papers'!$H17:$KM17)))</f>
        <is>
          <t/>
        </is>
      </c>
      <c r="BJ18" s="362" t="inlineStr">
        <f aca="false">IF($B18="","",IF(COUNTIFS('English Scores- Leveled papers'!$H$3:$KM$3,BJ$4,'English Scores- Leveled papers'!$H17:$KM17,"&gt;-1")=0,"",SUMIF('English Scores- Leveled papers'!$H$3:$KM$3,BJ$4,'English Scores- Leveled papers'!$H17:$KM17)))</f>
        <is>
          <t/>
        </is>
      </c>
      <c r="BK18" s="362" t="inlineStr">
        <f aca="false">IF($B18="","",IF(COUNTIFS('English Scores- Leveled papers'!$H$3:$KM$3,BK$4,'English Scores- Leveled papers'!$H17:$KM17,"&gt;-1")=0,"",SUMIF('English Scores- Leveled papers'!$H$3:$KM$3,BK$4,'English Scores- Leveled papers'!$H17:$KM17)))</f>
        <is>
          <t/>
        </is>
      </c>
      <c r="BL18" s="362" t="inlineStr">
        <f aca="false">IF($B18="","",IF(COUNTIFS('English Scores- Leveled papers'!$H$3:$KM$3,BL$4,'English Scores- Leveled papers'!$H17:$KM17,"&gt;-1")=0,"",SUMIF('English Scores- Leveled papers'!$H$3:$KM$3,BL$4,'English Scores- Leveled papers'!$H17:$KM17)))</f>
        <is>
          <t/>
        </is>
      </c>
      <c r="BM18" s="362" t="inlineStr">
        <f aca="false">IF($B18="","",IF(COUNTIFS('Eng GLA 6th, 7th, 8th'!$E$3:$DV$3,BM$4,'Eng GLA 6th, 7th, 8th'!$E18:$DV18, "&gt;-1")=0,"",SUMIF('Eng GLA 6th, 7th, 8th'!$E$3:$DV$3,BM$4,'Eng GLA 6th, 7th, 8th'!$E18:$DV18)))</f>
        <is>
          <t/>
        </is>
      </c>
      <c r="BN18" s="362" t="inlineStr">
        <f aca="false">IF($B18="","",IF(COUNTIFS('Eng GLA 6th, 7th, 8th'!$E$3:$DV$3,BN$4,'Eng GLA 6th, 7th, 8th'!$E18:$DV18, "&gt;-1")=0,"",SUMIF('Eng GLA 6th, 7th, 8th'!$E$3:$DV$3,BN$4,'Eng GLA 6th, 7th, 8th'!$E18:$DV18)))</f>
        <is>
          <t/>
        </is>
      </c>
      <c r="BO18" s="362" t="inlineStr">
        <f aca="false">IF($B18="","",IF(COUNTIFS('Eng GLA 6th, 7th, 8th'!$E$3:$DV$3,BO$4,'Eng GLA 6th, 7th, 8th'!$E18:$DV18, "&gt;-1")=0,"",SUMIF('Eng GLA 6th, 7th, 8th'!$E$3:$DV$3,BO$4,'Eng GLA 6th, 7th, 8th'!$E18:$DV18)))</f>
        <is>
          <t/>
        </is>
      </c>
      <c r="BP18" s="362" t="inlineStr">
        <f aca="false">IF($B18="","",IF(COUNTIFS('Eng GLA 6th, 7th, 8th'!$E$3:$DV$3,BP$4,'Eng GLA 6th, 7th, 8th'!$E18:$DV18, "&gt;-1")=0,"",SUMIF('Eng GLA 6th, 7th, 8th'!$E$3:$DV$3,BP$4,'Eng GLA 6th, 7th, 8th'!$E18:$DV18)))</f>
        <is>
          <t/>
        </is>
      </c>
      <c r="BQ18" s="362" t="inlineStr">
        <f aca="false">IF($B18="","",IF(COUNTIFS('Eng GLA 6th, 7th, 8th'!$E$3:$DV$3,BQ$4,'Eng GLA 6th, 7th, 8th'!$E18:$DV18, "&gt;-1")=0,"",SUMIF('Eng GLA 6th, 7th, 8th'!$E$3:$DV$3,BQ$4,'Eng GLA 6th, 7th, 8th'!$E18:$DV18)))</f>
        <is>
          <t/>
        </is>
      </c>
      <c r="BR18" s="362" t="inlineStr">
        <f aca="false">IF($B18="","",IF(COUNTIFS('Eng GLA 6th, 7th, 8th'!$E$3:$DV$3,BR$4,'Eng GLA 6th, 7th, 8th'!$E18:$DV18, "&gt;-1")=0,"",SUMIF('Eng GLA 6th, 7th, 8th'!$E$3:$DV$3,BR$4,'Eng GLA 6th, 7th, 8th'!$E18:$DV18)))</f>
        <is>
          <t/>
        </is>
      </c>
      <c r="BS18" s="362" t="inlineStr">
        <f aca="false">IF($B18="","",IF(COUNTIFS('Eng GLA 6th, 7th, 8th'!$E$3:$DV$3,BS$4,'Eng GLA 6th, 7th, 8th'!$E18:$DV18, "&gt;-1")=0,"",SUMIF('Eng GLA 6th, 7th, 8th'!$E$3:$DV$3,BS$4,'Eng GLA 6th, 7th, 8th'!$E18:$DV18)))</f>
        <is>
          <t/>
        </is>
      </c>
      <c r="BT18" s="362" t="inlineStr">
        <f aca="false">IF($B18="","",IF(COUNTIFS('Eng GLA 6th, 7th, 8th'!$E$3:$DV$3,BT$4,'Eng GLA 6th, 7th, 8th'!$E18:$DV18, "&gt;-1")=0,"",SUMIF('Eng GLA 6th, 7th, 8th'!$E$3:$DV$3,BT$4,'Eng GLA 6th, 7th, 8th'!$E18:$DV18)))</f>
        <is>
          <t/>
        </is>
      </c>
      <c r="BU18" s="362" t="inlineStr">
        <f aca="false">IF($B18="","",IF(COUNTIFS('Eng GLA 6th, 7th, 8th'!$E$3:$DV$3,BU$4,'Eng GLA 6th, 7th, 8th'!$E18:$DV18, "&gt;-1")=0,"",SUMIF('Eng GLA 6th, 7th, 8th'!$E$3:$DV$3,BU$4,'Eng GLA 6th, 7th, 8th'!$E18:$DV18)))</f>
        <is>
          <t/>
        </is>
      </c>
      <c r="BV18" s="362" t="inlineStr">
        <f aca="false">IF($B18="","",IF(COUNTIFS('Eng GLA 6th, 7th, 8th'!$E$3:$DV$3,BV$4,'Eng GLA 6th, 7th, 8th'!$E18:$DV18, "&gt;-1")=0,"",SUMIF('Eng GLA 6th, 7th, 8th'!$E$3:$DV$3,BV$4,'Eng GLA 6th, 7th, 8th'!$E18:$DV18)))</f>
        <is>
          <t/>
        </is>
      </c>
      <c r="BW18" s="362" t="inlineStr">
        <f aca="false">IF($B18="","",IF(COUNTIFS('Eng GLA 6th, 7th, 8th'!$E$3:$DV$3,BW$4,'Eng GLA 6th, 7th, 8th'!$E18:$DV18, "&gt;-1")=0,"",SUMIF('Eng GLA 6th, 7th, 8th'!$E$3:$DV$3,BW$4,'Eng GLA 6th, 7th, 8th'!$E18:$DV18)))</f>
        <is>
          <t/>
        </is>
      </c>
      <c r="BX18" s="362" t="inlineStr">
        <f aca="false">IF($B18="","",IF(COUNTIFS('Eng GLA 6th, 7th, 8th'!$E$3:$DV$3,BX$4,'Eng GLA 6th, 7th, 8th'!$E18:$DV18, "&gt;-1")=0,"",SUMIF('Eng GLA 6th, 7th, 8th'!$E$3:$DV$3,BX$4,'Eng GLA 6th, 7th, 8th'!$E18:$DV18)))</f>
        <is>
          <t/>
        </is>
      </c>
      <c r="BY18" s="362" t="inlineStr">
        <f aca="false">IF($B18="","",IF(COUNTIFS('Eng GLA 6th, 7th, 8th'!$E$3:$DV$3,BY$4,'Eng GLA 6th, 7th, 8th'!$E18:$DV18, "&gt;-1")=0,"",SUMIF('Eng GLA 6th, 7th, 8th'!$E$3:$DV$3,BY$4,'Eng GLA 6th, 7th, 8th'!$E18:$DV18)))</f>
        <is>
          <t/>
        </is>
      </c>
      <c r="BZ18" s="362" t="inlineStr">
        <f aca="false">IF($B18="","",IF(COUNTIFS('Eng GLA 6th, 7th, 8th'!$E$3:$DV$3,BZ$4,'Eng GLA 6th, 7th, 8th'!$E18:$DV18, "&gt;-1")=0,"",SUMIF('Eng GLA 6th, 7th, 8th'!$E$3:$DV$3,BZ$4,'Eng GLA 6th, 7th, 8th'!$E18:$DV18)))</f>
        <is>
          <t/>
        </is>
      </c>
      <c r="CA18" s="362" t="inlineStr">
        <f aca="false">IF($B18="","",IF(COUNTIFS('Eng GLA 6th, 7th, 8th'!$E$3:$DV$3,CA$4,'Eng GLA 6th, 7th, 8th'!$E18:$DV18, "&gt;-1")=0,"",SUMIF('Eng GLA 6th, 7th, 8th'!$E$3:$DV$3,CA$4,'Eng GLA 6th, 7th, 8th'!$E18:$DV18)))</f>
        <is>
          <t/>
        </is>
      </c>
      <c r="CB18" s="363"/>
      <c r="CC18" s="364" t="str">
        <f aca="false">IFERROR(IF((COUNT('Eng GLA 6th, 7th, 8th'!E18:U18)=0)," ",(SUM('Eng GLA 6th, 7th, 8th'!E18:U18)/$CC$3)),"")</f>
        <v> </v>
      </c>
      <c r="CD18" s="364" t="str">
        <f aca="false">IFERROR(IF((COUNT('Eng GLA 6th, 7th, 8th'!V18:AA18)=0)," ",(SUM('Eng GLA 6th, 7th, 8th'!V18:AA18)/$CD$3)),"")</f>
        <v> </v>
      </c>
      <c r="CE18" s="364" t="str">
        <f aca="false">IFERROR(IF((COUNT('Eng GLA 6th, 7th, 8th'!AB18:AG18)=0)," ",(SUM('Eng GLA 6th, 7th, 8th'!AB18:AG18)/$CE$3)),"")</f>
        <v> </v>
      </c>
      <c r="CF18" s="364" t="str">
        <f aca="false">IFERROR(IF((COUNT('Eng GLA 6th, 7th, 8th'!AH18:AP18)=0)," ",(SUM('Eng GLA 6th, 7th, 8th'!AH18:AP18)/$CF$3)),"")</f>
        <v> </v>
      </c>
      <c r="CG18" s="365" t="str">
        <f aca="false">IFERROR(IF((COUNT('Eng GLA 6th, 7th, 8th'!AR18:BH18)=0)," ",(SUM('Eng GLA 6th, 7th, 8th'!AR18:BH18)/$CG$3)),"")</f>
        <v> </v>
      </c>
      <c r="CH18" s="365" t="str">
        <f aca="false">IFERROR(IF((COUNT('Eng GLA 6th, 7th, 8th'!BI18:BN18)=0)," ",(SUM('Eng GLA 6th, 7th, 8th'!BI18:BN18)/$CH$3)),"")</f>
        <v> </v>
      </c>
      <c r="CI18" s="365" t="str">
        <f aca="false">IFERROR(IF((COUNT('Eng GLA 6th, 7th, 8th'!BO18:BT18)=0)," ",(SUM('Eng GLA 6th, 7th, 8th'!BO18:BT18)/$CI$3)),"")</f>
        <v> </v>
      </c>
      <c r="CJ18" s="365" t="str">
        <f aca="false">IFERROR(IF((COUNT('Eng GLA 6th, 7th, 8th'!BU18:CF18)=0)," ",(SUM('Eng GLA 6th, 7th, 8th'!BU18:CF18)/$CJ$3)),"")</f>
        <v> </v>
      </c>
      <c r="CK18" s="365" t="str">
        <f aca="false">IFERROR(IF((COUNT('Eng GLA 6th, 7th, 8th'!CH18:CX18)=0)," ",(SUM('Eng GLA 6th, 7th, 8th'!CH18:CX18)/$CK$3)),"")</f>
        <v> </v>
      </c>
      <c r="CL18" s="365" t="str">
        <f aca="false">IFERROR(IF((COUNT('Eng GLA 6th, 7th, 8th'!CY18:DD18)=0)," ",(SUM('Eng GLA 6th, 7th, 8th'!CY18:DD18)/$CL$3)),"")</f>
        <v> </v>
      </c>
      <c r="CM18" s="365" t="str">
        <f aca="false">IFERROR(IF((COUNT('Eng GLA 6th, 7th, 8th'!DE18:DJ18)=0)," ",(SUM('Eng GLA 6th, 7th, 8th'!DE18:DJ18)/$CM$3)),"")</f>
        <v> </v>
      </c>
      <c r="CN18" s="365" t="str">
        <f aca="false">IFERROR(IF((COUNT('Eng GLA 6th, 7th, 8th'!DK18:DV18)=0)," ",(SUM('Eng GLA 6th, 7th, 8th'!DK18:DV18)/$CN$3)),"")</f>
        <v> </v>
      </c>
    </row>
    <row r="19" customFormat="false" ht="12.75" hidden="false" customHeight="false" outlineLevel="0" collapsed="false">
      <c r="A19" s="315" t="n">
        <v>12</v>
      </c>
      <c r="B19" s="315" t="str">
        <f aca="false">'English Scores- Leveled papers'!B18</f>
        <v>K.Shravani</v>
      </c>
      <c r="C19" s="360" t="n">
        <f aca="false">'RC Mastery Check+Question type'!H16</f>
        <v>3</v>
      </c>
      <c r="D19" s="361" t="n">
        <f aca="false">'Cover Sheet'!L16</f>
        <v>2</v>
      </c>
      <c r="E19" s="362" t="inlineStr">
        <f aca="false">IF($B19="","",IF(COUNTIFS('English Scores- Leveled papers'!$H$3:$KM$3,E$4,'English Scores- Leveled papers'!$H18:$KM18,"&gt;-1")=0,"",SUMIF('English Scores- Leveled papers'!$H$3:$KM$3,E$4,'English Scores- Leveled papers'!$H18:$KM18)))</f>
        <is>
          <t/>
        </is>
      </c>
      <c r="F19" s="362" t="inlineStr">
        <f aca="false">IF($B19="","",IF(COUNTIFS('English Scores- Leveled papers'!$H$3:$KM$3,F$4,'English Scores- Leveled papers'!$H18:$KM18,"&gt;-1")=0,"",SUMIF('English Scores- Leveled papers'!$H$3:$KM$3,F$4,'English Scores- Leveled papers'!$H18:$KM18)))</f>
        <is>
          <t/>
        </is>
      </c>
      <c r="G19" s="362" t="inlineStr">
        <f aca="false">IF($B19="","",IF(COUNTIFS('English Scores- Leveled papers'!$H$3:$KM$3,G$4,'English Scores- Leveled papers'!$H18:$KM18,"&gt;-1")=0,"",SUMIF('English Scores- Leveled papers'!$H$3:$KM$3,G$4,'English Scores- Leveled papers'!$H18:$KM18)))</f>
        <is>
          <t/>
        </is>
      </c>
      <c r="H19" s="362" t="inlineStr">
        <f aca="false">IF($B19="","",IF(COUNTIFS('English Scores- Leveled papers'!$H$3:$KM$3,H$4,'English Scores- Leveled papers'!$H18:$KM18,"&gt;-1")=0,"",SUMIF('English Scores- Leveled papers'!$H$3:$KM$3,H$4,'English Scores- Leveled papers'!$H18:$KM18)))</f>
        <is>
          <t/>
        </is>
      </c>
      <c r="I19" s="362" t="inlineStr">
        <f aca="false">IF($B19="","",IF(COUNTIFS('English Scores- Leveled papers'!$H$3:$KM$3,I$4,'English Scores- Leveled papers'!$H18:$KM18,"&gt;-1")=0,"",SUMIF('English Scores- Leveled papers'!$H$3:$KM$3,I$4,'English Scores- Leveled papers'!$H18:$KM18)))</f>
        <is>
          <t/>
        </is>
      </c>
      <c r="J19" s="362" t="inlineStr">
        <f aca="false">IF($B19="","",IF(COUNTIFS('English Scores- Leveled papers'!$H$3:$KM$3,J$4,'English Scores- Leveled papers'!$H18:$KM18,"&gt;-1")=0,"",SUMIF('English Scores- Leveled papers'!$H$3:$KM$3,J$4,'English Scores- Leveled papers'!$H18:$KM18)))</f>
        <is>
          <t/>
        </is>
      </c>
      <c r="K19" s="362" t="inlineStr">
        <f aca="false">IF($B19="","",IF(COUNTIFS('English Scores- Leveled papers'!$H$3:$KM$3,K$4,'English Scores- Leveled papers'!$H18:$KM18,"&gt;-1")=0,"",SUMIF('English Scores- Leveled papers'!$H$3:$KM$3,K$4,'English Scores- Leveled papers'!$H18:$KM18)))</f>
        <is>
          <t/>
        </is>
      </c>
      <c r="L19" s="362" t="inlineStr">
        <f aca="false">IF($B19="","",IF(COUNTIFS('English Scores- Leveled papers'!$H$3:$KM$3,L$4,'English Scores- Leveled papers'!$H18:$KM18,"&gt;-1")=0,"",SUMIF('English Scores- Leveled papers'!$H$3:$KM$3,L$4,'English Scores- Leveled papers'!$H18:$KM18)))</f>
        <is>
          <t/>
        </is>
      </c>
      <c r="M19" s="362" t="inlineStr">
        <f aca="false">IF($B19="","",IF(COUNTIFS('English Scores- Leveled papers'!$H$3:$KM$3,M$4,'English Scores- Leveled papers'!$H18:$KM18,"&gt;-1")=0,"",SUMIF('English Scores- Leveled papers'!$H$3:$KM$3,M$4,'English Scores- Leveled papers'!$H18:$KM18)))</f>
        <is>
          <t/>
        </is>
      </c>
      <c r="N19" s="362" t="inlineStr">
        <f aca="false">IF($B19="","",IF(COUNTIFS('English Scores- Leveled papers'!$H$3:$KM$3,N$4,'English Scores- Leveled papers'!$H18:$KM18,"&gt;-1")=0,"",SUMIF('English Scores- Leveled papers'!$H$3:$KM$3,N$4,'English Scores- Leveled papers'!$H18:$KM18)))</f>
        <is>
          <t/>
        </is>
      </c>
      <c r="O19" s="362" t="inlineStr">
        <f aca="false">IF($B19="","",IF(COUNTIFS('English Scores- Leveled papers'!$H$3:$KM$3,O$4,'English Scores- Leveled papers'!$H18:$KM18,"&gt;-1")=0,"",SUMIF('English Scores- Leveled papers'!$H$3:$KM$3,O$4,'English Scores- Leveled papers'!$H18:$KM18)))</f>
        <is>
          <t/>
        </is>
      </c>
      <c r="P19" s="362" t="inlineStr">
        <f aca="false">IF($B19="","",IF(COUNTIFS('English Scores- Leveled papers'!$H$3:$KM$3,P$4,'English Scores- Leveled papers'!$H18:$KM18,"&gt;-1")=0,"",SUMIF('English Scores- Leveled papers'!$H$3:$KM$3,P$4,'English Scores- Leveled papers'!$H18:$KM18)))</f>
        <is>
          <t/>
        </is>
      </c>
      <c r="Q19" s="362" t="inlineStr">
        <f aca="false">IF($B19="","",IF(COUNTIFS('English Scores- Leveled papers'!$H$3:$KM$3,Q$4,'English Scores- Leveled papers'!$H18:$KM18,"&gt;-1")=0,"",SUMIF('English Scores- Leveled papers'!$H$3:$KM$3,Q$4,'English Scores- Leveled papers'!$H18:$KM18)))</f>
        <is>
          <t/>
        </is>
      </c>
      <c r="R19" s="362" t="inlineStr">
        <f aca="false">IF($B19="","",IF(COUNTIFS('English Scores- Leveled papers'!$H$3:$KM$3,R$4,'English Scores- Leveled papers'!$H18:$KM18,"&gt;-1")=0,"",SUMIF('English Scores- Leveled papers'!$H$3:$KM$3,R$4,'English Scores- Leveled papers'!$H18:$KM18)))</f>
        <is>
          <t/>
        </is>
      </c>
      <c r="S19" s="362" t="inlineStr">
        <f aca="false">IF($B19="","",IF(COUNTIFS('English Scores- Leveled papers'!$H$3:$KM$3,S$4,'English Scores- Leveled papers'!$H18:$KM18,"&gt;-1")=0,"",SUMIF('English Scores- Leveled papers'!$H$3:$KM$3,S$4,'English Scores- Leveled papers'!$H18:$KM18)))</f>
        <is>
          <t/>
        </is>
      </c>
      <c r="T19" s="362" t="inlineStr">
        <f aca="false">IF($B19="","",IF(COUNTIFS('English Scores- Leveled papers'!$H$3:$KM$3,T$4,'English Scores- Leveled papers'!$H18:$KM18,"&gt;-1")=0,"",SUMIF('English Scores- Leveled papers'!$H$3:$KM$3,T$4,'English Scores- Leveled papers'!$H18:$KM18)))</f>
        <is>
          <t/>
        </is>
      </c>
      <c r="U19" s="362" t="inlineStr">
        <f aca="false">IF($B19="","",IF(COUNTIFS('English Scores- Leveled papers'!$H$3:$KM$3,U$4,'English Scores- Leveled papers'!$H18:$KM18,"&gt;-1")=0,"",SUMIF('English Scores- Leveled papers'!$H$3:$KM$3,U$4,'English Scores- Leveled papers'!$H18:$KM18)))</f>
        <is>
          <t/>
        </is>
      </c>
      <c r="V19" s="362" t="inlineStr">
        <f aca="false">IF($B19="","",IF(COUNTIFS('English Scores- Leveled papers'!$H$3:$KM$3,V$4,'English Scores- Leveled papers'!$H18:$KM18,"&gt;-1")=0,"",SUMIF('English Scores- Leveled papers'!$H$3:$KM$3,V$4,'English Scores- Leveled papers'!$H18:$KM18)))</f>
        <is>
          <t/>
        </is>
      </c>
      <c r="W19" s="362" t="inlineStr">
        <f aca="false">IF($B19="","",IF(COUNTIFS('English Scores- Leveled papers'!$H$3:$KM$3,W$4,'English Scores- Leveled papers'!$H18:$KM18,"&gt;-1")=0,"",SUMIF('English Scores- Leveled papers'!$H$3:$KM$3,W$4,'English Scores- Leveled papers'!$H18:$KM18)))</f>
        <is>
          <t/>
        </is>
      </c>
      <c r="X19" s="362" t="inlineStr">
        <f aca="false">IF($B19="","",IF(COUNTIFS('English Scores- Leveled papers'!$H$3:$KM$3,X$4,'English Scores- Leveled papers'!$H18:$KM18,"&gt;-1")=0,"",SUMIF('English Scores- Leveled papers'!$H$3:$KM$3,X$4,'English Scores- Leveled papers'!$H18:$KM18)))</f>
        <is>
          <t/>
        </is>
      </c>
      <c r="Y19" s="362" t="inlineStr">
        <f aca="false">IF($B19="","",IF(COUNTIFS('English Scores- Leveled papers'!$H$3:$KM$3,Y$4,'English Scores- Leveled papers'!$H18:$KM18,"&gt;-1")=0,"",SUMIF('English Scores- Leveled papers'!$H$3:$KM$3,Y$4,'English Scores- Leveled papers'!$H18:$KM18)))</f>
        <is>
          <t/>
        </is>
      </c>
      <c r="Z19" s="362" t="inlineStr">
        <f aca="false">IF($B19="","",IF(COUNTIFS('English Scores- Leveled papers'!$H$3:$KM$3,Z$4,'English Scores- Leveled papers'!$H18:$KM18,"&gt;-1")=0,"",SUMIF('English Scores- Leveled papers'!$H$3:$KM$3,Z$4,'English Scores- Leveled papers'!$H18:$KM18)))</f>
        <is>
          <t/>
        </is>
      </c>
      <c r="AA19" s="362" t="inlineStr">
        <f aca="false">IF($B19="","",IF(COUNTIFS('English Scores- Leveled papers'!$H$3:$KM$3,AA$4,'English Scores- Leveled papers'!$H18:$KM18,"&gt;-1")=0,"",SUMIF('English Scores- Leveled papers'!$H$3:$KM$3,AA$4,'English Scores- Leveled papers'!$H18:$KM18)))</f>
        <is>
          <t/>
        </is>
      </c>
      <c r="AB19" s="362" t="inlineStr">
        <f aca="false">IF($B19="","",IF(COUNTIFS('English Scores- Leveled papers'!$H$3:$KM$3,AB$4,'English Scores- Leveled papers'!$H18:$KM18,"&gt;-1")=0,"",SUMIF('English Scores- Leveled papers'!$H$3:$KM$3,AB$4,'English Scores- Leveled papers'!$H18:$KM18)))</f>
        <is>
          <t/>
        </is>
      </c>
      <c r="AC19" s="362" t="inlineStr">
        <f aca="false">IF($B19="","",IF(COUNTIFS('English Scores- Leveled papers'!$H$3:$KM$3,AC$4,'English Scores- Leveled papers'!$H18:$KM18,"&gt;-1")=0,"",SUMIF('English Scores- Leveled papers'!$H$3:$KM$3,AC$4,'English Scores- Leveled papers'!$H18:$KM18)))</f>
        <is>
          <t/>
        </is>
      </c>
      <c r="AD19" s="362" t="inlineStr">
        <f aca="false">IF($B19="","",IF(COUNTIFS('English Scores- Leveled papers'!$H$3:$KM$3,AD$4,'English Scores- Leveled papers'!$H18:$KM18,"&gt;-1")=0,"",SUMIF('English Scores- Leveled papers'!$H$3:$KM$3,AD$4,'English Scores- Leveled papers'!$H18:$KM18)))</f>
        <is>
          <t/>
        </is>
      </c>
      <c r="AE19" s="362" t="inlineStr">
        <f aca="false">IF($B19="","",IF(COUNTIFS('English Scores- Leveled papers'!$H$3:$KM$3,AE$4,'English Scores- Leveled papers'!$H18:$KM18,"&gt;-1")=0,"",SUMIF('English Scores- Leveled papers'!$H$3:$KM$3,AE$4,'English Scores- Leveled papers'!$H18:$KM18)))</f>
        <is>
          <t/>
        </is>
      </c>
      <c r="AF19" s="362" t="inlineStr">
        <f aca="false">IF($B19="","",IF(COUNTIFS('English Scores- Leveled papers'!$H$3:$KM$3,AF$4,'English Scores- Leveled papers'!$H18:$KM18,"&gt;-1")=0,"",SUMIF('English Scores- Leveled papers'!$H$3:$KM$3,AF$4,'English Scores- Leveled papers'!$H18:$KM18)))</f>
        <is>
          <t/>
        </is>
      </c>
      <c r="AG19" s="362" t="inlineStr">
        <f aca="false">IF($B19="","",IF(COUNTIFS('English Scores- Leveled papers'!$H$3:$KM$3,AG$4,'English Scores- Leveled papers'!$H18:$KM18,"&gt;-1")=0,"",SUMIF('English Scores- Leveled papers'!$H$3:$KM$3,AG$4,'English Scores- Leveled papers'!$H18:$KM18)))</f>
        <is>
          <t/>
        </is>
      </c>
      <c r="AH19" s="362" t="inlineStr">
        <f aca="false">IF($B19="","",IF(COUNTIFS('English Scores- Leveled papers'!$H$3:$KM$3,AH$4,'English Scores- Leveled papers'!$H18:$KM18,"&gt;-1")=0,"",SUMIF('English Scores- Leveled papers'!$H$3:$KM$3,AH$4,'English Scores- Leveled papers'!$H18:$KM18)))</f>
        <is>
          <t/>
        </is>
      </c>
      <c r="AI19" s="362" t="inlineStr">
        <f aca="false">IF($B19="","",IF(COUNTIFS('English Scores- Leveled papers'!$H$3:$KM$3,AI$4,'English Scores- Leveled papers'!$H18:$KM18,"&gt;-1")=0,"",SUMIF('English Scores- Leveled papers'!$H$3:$KM$3,AI$4,'English Scores- Leveled papers'!$H18:$KM18)))</f>
        <is>
          <t/>
        </is>
      </c>
      <c r="AJ19" s="362" t="n">
        <f aca="false">IF($B19="","",IF(COUNTIFS('English Scores- Leveled papers'!$H$3:$KM$3,AJ$4,'English Scores- Leveled papers'!$H18:$KM18,"&gt;-1")=0,"",SUMIF('English Scores- Leveled papers'!$H$3:$KM$3,AJ$4,'English Scores- Leveled papers'!$H18:$KM18)))</f>
        <v>5</v>
      </c>
      <c r="AK19" s="362" t="n">
        <f aca="false">IF($B19="","",IF(COUNTIFS('English Scores- Leveled papers'!$H$3:$KM$3,AK$4,'English Scores- Leveled papers'!$H18:$KM18,"&gt;-1")=0,"",SUMIF('English Scores- Leveled papers'!$H$3:$KM$3,AK$4,'English Scores- Leveled papers'!$H18:$KM18)))</f>
        <v>4</v>
      </c>
      <c r="AL19" s="362" t="n">
        <f aca="false">IF($B19="","",IF(COUNTIFS('English Scores- Leveled papers'!$H$3:$KM$3,AL$4,'English Scores- Leveled papers'!$H18:$KM18,"&gt;-1")=0,"",SUMIF('English Scores- Leveled papers'!$H$3:$KM$3,AL$4,'English Scores- Leveled papers'!$H18:$KM18)))</f>
        <v>4</v>
      </c>
      <c r="AM19" s="362" t="n">
        <f aca="false">IF($B19="","",IF(COUNTIFS('English Scores- Leveled papers'!$H$3:$KM$3,AM$4,'English Scores- Leveled papers'!$H18:$KM18,"&gt;-1")=0,"",SUMIF('English Scores- Leveled papers'!$H$3:$KM$3,AM$4,'English Scores- Leveled papers'!$H18:$KM18)))</f>
        <v>8</v>
      </c>
      <c r="AN19" s="362" t="n">
        <f aca="false">IF($B19="","",IF(COUNTIFS('English Scores- Leveled papers'!$H$3:$KM$3,AN$4,'English Scores- Leveled papers'!$H18:$KM18,"&gt;-1")=0,"",SUMIF('English Scores- Leveled papers'!$H$3:$KM$3,AN$4,'English Scores- Leveled papers'!$H18:$KM18)))</f>
        <v>1</v>
      </c>
      <c r="AO19" s="362" t="inlineStr">
        <f aca="false">IF($B19="","",IF(COUNTIFS('English Scores- Leveled papers'!$H$3:$KM$3,AO$4,'English Scores- Leveled papers'!$H18:$KM18,"&gt;-1")=0,"",SUMIF('English Scores- Leveled papers'!$H$3:$KM$3,AO$4,'English Scores- Leveled papers'!$H18:$KM18)))</f>
        <is>
          <t/>
        </is>
      </c>
      <c r="AP19" s="362" t="inlineStr">
        <f aca="false">IF($B19="","",IF(COUNTIFS('English Scores- Leveled papers'!$H$3:$KM$3,AP$4,'English Scores- Leveled papers'!$H18:$KM18,"&gt;-1")=0,"",SUMIF('English Scores- Leveled papers'!$H$3:$KM$3,AP$4,'English Scores- Leveled papers'!$H18:$KM18)))</f>
        <is>
          <t/>
        </is>
      </c>
      <c r="AQ19" s="362" t="inlineStr">
        <f aca="false">IF($B19="","",IF(COUNTIFS('English Scores- Leveled papers'!$H$3:$KM$3,AQ$4,'English Scores- Leveled papers'!$H18:$KM18,"&gt;-1")=0,"",SUMIF('English Scores- Leveled papers'!$H$3:$KM$3,AQ$4,'English Scores- Leveled papers'!$H18:$KM18)))</f>
        <is>
          <t/>
        </is>
      </c>
      <c r="AR19" s="362" t="inlineStr">
        <f aca="false">IF($B19="","",IF(COUNTIFS('English Scores- Leveled papers'!$H$3:$KM$3,AR$4,'English Scores- Leveled papers'!$H18:$KM18,"&gt;-1")=0,"",SUMIF('English Scores- Leveled papers'!$H$3:$KM$3,AR$4,'English Scores- Leveled papers'!$H18:$KM18)))</f>
        <is>
          <t/>
        </is>
      </c>
      <c r="AS19" s="362" t="inlineStr">
        <f aca="false">IF($B19="","",IF(COUNTIFS('English Scores- Leveled papers'!$H$3:$KM$3,AS$4,'English Scores- Leveled papers'!$H18:$KM18,"&gt;-1")=0,"",SUMIF('English Scores- Leveled papers'!$H$3:$KM$3,AS$4,'English Scores- Leveled papers'!$H18:$KM18)))</f>
        <is>
          <t/>
        </is>
      </c>
      <c r="AT19" s="362" t="inlineStr">
        <f aca="false">IF($B19="","",IF(COUNTIFS('English Scores- Leveled papers'!$H$3:$KM$3,AT$4,'English Scores- Leveled papers'!$H18:$KM18,"&gt;-1")=0,"",SUMIF('English Scores- Leveled papers'!$H$3:$KM$3,AT$4,'English Scores- Leveled papers'!$H18:$KM18)))</f>
        <is>
          <t/>
        </is>
      </c>
      <c r="AU19" s="362" t="inlineStr">
        <f aca="false">IF($B19="","",IF(COUNTIFS('English Scores- Leveled papers'!$H$3:$KM$3,AU$4,'English Scores- Leveled papers'!$H18:$KM18,"&gt;-1")=0,"",SUMIF('English Scores- Leveled papers'!$H$3:$KM$3,AU$4,'English Scores- Leveled papers'!$H18:$KM18)))</f>
        <is>
          <t/>
        </is>
      </c>
      <c r="AV19" s="362" t="inlineStr">
        <f aca="false">IF($B19="","",IF(COUNTIFS('English Scores- Leveled papers'!$H$3:$KM$3,AV$4,'English Scores- Leveled papers'!$H18:$KM18,"&gt;-1")=0,"",SUMIF('English Scores- Leveled papers'!$H$3:$KM$3,AV$4,'English Scores- Leveled papers'!$H18:$KM18)))</f>
        <is>
          <t/>
        </is>
      </c>
      <c r="AW19" s="362" t="inlineStr">
        <f aca="false">IF($B19="","",IF(COUNTIFS('English Scores- Leveled papers'!$H$3:$KM$3,AW$4,'English Scores- Leveled papers'!$H18:$KM18,"&gt;-1")=0,"",SUMIF('English Scores- Leveled papers'!$H$3:$KM$3,AW$4,'English Scores- Leveled papers'!$H18:$KM18)))</f>
        <is>
          <t/>
        </is>
      </c>
      <c r="AX19" s="362" t="inlineStr">
        <f aca="false">IF($B19="","",IF(COUNTIFS('English Scores- Leveled papers'!$H$3:$KM$3,AX$4,'English Scores- Leveled papers'!$H18:$KM18,"&gt;-1")=0,"",SUMIF('English Scores- Leveled papers'!$H$3:$KM$3,AX$4,'English Scores- Leveled papers'!$H18:$KM18)))</f>
        <is>
          <t/>
        </is>
      </c>
      <c r="AY19" s="362" t="inlineStr">
        <f aca="false">IF($B19="","",IF(COUNTIFS('English Scores- Leveled papers'!$H$3:$KM$3,AY$4,'English Scores- Leveled papers'!$H18:$KM18,"&gt;-1")=0,"",SUMIF('English Scores- Leveled papers'!$H$3:$KM$3,AY$4,'English Scores- Leveled papers'!$H18:$KM18)))</f>
        <is>
          <t/>
        </is>
      </c>
      <c r="AZ19" s="362" t="inlineStr">
        <f aca="false">IF($B19="","",IF(COUNTIFS('English Scores- Leveled papers'!$H$3:$KM$3,AZ$4,'English Scores- Leveled papers'!$H18:$KM18,"&gt;-1")=0,"",SUMIF('English Scores- Leveled papers'!$H$3:$KM$3,AZ$4,'English Scores- Leveled papers'!$H18:$KM18)))</f>
        <is>
          <t/>
        </is>
      </c>
      <c r="BA19" s="362" t="inlineStr">
        <f aca="false">IF($B19="","",IF(COUNTIFS('English Scores- Leveled papers'!$H$3:$KM$3,BA$4,'English Scores- Leveled papers'!$H18:$KM18,"&gt;-1")=0,"",SUMIF('English Scores- Leveled papers'!$H$3:$KM$3,BA$4,'English Scores- Leveled papers'!$H18:$KM18)))</f>
        <is>
          <t/>
        </is>
      </c>
      <c r="BB19" s="362" t="inlineStr">
        <f aca="false">IF($B19="","",IF(COUNTIFS('English Scores- Leveled papers'!$H$3:$KM$3,BB$4,'English Scores- Leveled papers'!$H18:$KM18,"&gt;-1")=0,"",SUMIF('English Scores- Leveled papers'!$H$3:$KM$3,BB$4,'English Scores- Leveled papers'!$H18:$KM18)))</f>
        <is>
          <t/>
        </is>
      </c>
      <c r="BC19" s="362" t="inlineStr">
        <f aca="false">IF($B19="","",IF(COUNTIFS('English Scores- Leveled papers'!$H$3:$KM$3,BC$4,'English Scores- Leveled papers'!$H18:$KM18,"&gt;-1")=0,"",SUMIF('English Scores- Leveled papers'!$H$3:$KM$3,BC$4,'English Scores- Leveled papers'!$H18:$KM18)))</f>
        <is>
          <t/>
        </is>
      </c>
      <c r="BD19" s="362" t="inlineStr">
        <f aca="false">IF($B19="","",IF(COUNTIFS('English Scores- Leveled papers'!$H$3:$KM$3,BD$4,'English Scores- Leveled papers'!$H18:$KM18,"&gt;-1")=0,"",SUMIF('English Scores- Leveled papers'!$H$3:$KM$3,BD$4,'English Scores- Leveled papers'!$H18:$KM18)))</f>
        <is>
          <t/>
        </is>
      </c>
      <c r="BE19" s="362" t="inlineStr">
        <f aca="false">IF($B19="","",IF(COUNTIFS('English Scores- Leveled papers'!$H$3:$KM$3,BE$4,'English Scores- Leveled papers'!$H18:$KM18,"&gt;-1")=0,"",SUMIF('English Scores- Leveled papers'!$H$3:$KM$3,BE$4,'English Scores- Leveled papers'!$H18:$KM18)))</f>
        <is>
          <t/>
        </is>
      </c>
      <c r="BF19" s="362" t="inlineStr">
        <f aca="false">IF($B19="","",IF(COUNTIFS('English Scores- Leveled papers'!$H$3:$KM$3,BF$4,'English Scores- Leveled papers'!$H18:$KM18,"&gt;-1")=0,"",SUMIF('English Scores- Leveled papers'!$H$3:$KM$3,BF$4,'English Scores- Leveled papers'!$H18:$KM18)))</f>
        <is>
          <t/>
        </is>
      </c>
      <c r="BG19" s="362" t="inlineStr">
        <f aca="false">IF($B19="","",IF(COUNTIFS('English Scores- Leveled papers'!$H$3:$KM$3,BG$4,'English Scores- Leveled papers'!$H18:$KM18,"&gt;-1")=0,"",SUMIF('English Scores- Leveled papers'!$H$3:$KM$3,BG$4,'English Scores- Leveled papers'!$H18:$KM18)))</f>
        <is>
          <t/>
        </is>
      </c>
      <c r="BH19" s="362" t="inlineStr">
        <f aca="false">IF($B19="","",IF(COUNTIFS('English Scores- Leveled papers'!$H$3:$KM$3,BH$4,'English Scores- Leveled papers'!$H18:$KM18,"&gt;-1")=0,"",SUMIF('English Scores- Leveled papers'!$H$3:$KM$3,BH$4,'English Scores- Leveled papers'!$H18:$KM18)))</f>
        <is>
          <t/>
        </is>
      </c>
      <c r="BI19" s="362" t="inlineStr">
        <f aca="false">IF($B19="","",IF(COUNTIFS('English Scores- Leveled papers'!$H$3:$KM$3,BI$4,'English Scores- Leveled papers'!$H18:$KM18,"&gt;-1")=0,"",SUMIF('English Scores- Leveled papers'!$H$3:$KM$3,BI$4,'English Scores- Leveled papers'!$H18:$KM18)))</f>
        <is>
          <t/>
        </is>
      </c>
      <c r="BJ19" s="362" t="inlineStr">
        <f aca="false">IF($B19="","",IF(COUNTIFS('English Scores- Leveled papers'!$H$3:$KM$3,BJ$4,'English Scores- Leveled papers'!$H18:$KM18,"&gt;-1")=0,"",SUMIF('English Scores- Leveled papers'!$H$3:$KM$3,BJ$4,'English Scores- Leveled papers'!$H18:$KM18)))</f>
        <is>
          <t/>
        </is>
      </c>
      <c r="BK19" s="362" t="inlineStr">
        <f aca="false">IF($B19="","",IF(COUNTIFS('English Scores- Leveled papers'!$H$3:$KM$3,BK$4,'English Scores- Leveled papers'!$H18:$KM18,"&gt;-1")=0,"",SUMIF('English Scores- Leveled papers'!$H$3:$KM$3,BK$4,'English Scores- Leveled papers'!$H18:$KM18)))</f>
        <is>
          <t/>
        </is>
      </c>
      <c r="BL19" s="362" t="inlineStr">
        <f aca="false">IF($B19="","",IF(COUNTIFS('English Scores- Leveled papers'!$H$3:$KM$3,BL$4,'English Scores- Leveled papers'!$H18:$KM18,"&gt;-1")=0,"",SUMIF('English Scores- Leveled papers'!$H$3:$KM$3,BL$4,'English Scores- Leveled papers'!$H18:$KM18)))</f>
        <is>
          <t/>
        </is>
      </c>
      <c r="BM19" s="362" t="inlineStr">
        <f aca="false">IF($B19="","",IF(COUNTIFS('Eng GLA 6th, 7th, 8th'!$E$3:$DV$3,BM$4,'Eng GLA 6th, 7th, 8th'!$E19:$DV19, "&gt;-1")=0,"",SUMIF('Eng GLA 6th, 7th, 8th'!$E$3:$DV$3,BM$4,'Eng GLA 6th, 7th, 8th'!$E19:$DV19)))</f>
        <is>
          <t/>
        </is>
      </c>
      <c r="BN19" s="362" t="inlineStr">
        <f aca="false">IF($B19="","",IF(COUNTIFS('Eng GLA 6th, 7th, 8th'!$E$3:$DV$3,BN$4,'Eng GLA 6th, 7th, 8th'!$E19:$DV19, "&gt;-1")=0,"",SUMIF('Eng GLA 6th, 7th, 8th'!$E$3:$DV$3,BN$4,'Eng GLA 6th, 7th, 8th'!$E19:$DV19)))</f>
        <is>
          <t/>
        </is>
      </c>
      <c r="BO19" s="362" t="inlineStr">
        <f aca="false">IF($B19="","",IF(COUNTIFS('Eng GLA 6th, 7th, 8th'!$E$3:$DV$3,BO$4,'Eng GLA 6th, 7th, 8th'!$E19:$DV19, "&gt;-1")=0,"",SUMIF('Eng GLA 6th, 7th, 8th'!$E$3:$DV$3,BO$4,'Eng GLA 6th, 7th, 8th'!$E19:$DV19)))</f>
        <is>
          <t/>
        </is>
      </c>
      <c r="BP19" s="362" t="inlineStr">
        <f aca="false">IF($B19="","",IF(COUNTIFS('Eng GLA 6th, 7th, 8th'!$E$3:$DV$3,BP$4,'Eng GLA 6th, 7th, 8th'!$E19:$DV19, "&gt;-1")=0,"",SUMIF('Eng GLA 6th, 7th, 8th'!$E$3:$DV$3,BP$4,'Eng GLA 6th, 7th, 8th'!$E19:$DV19)))</f>
        <is>
          <t/>
        </is>
      </c>
      <c r="BQ19" s="362" t="inlineStr">
        <f aca="false">IF($B19="","",IF(COUNTIFS('Eng GLA 6th, 7th, 8th'!$E$3:$DV$3,BQ$4,'Eng GLA 6th, 7th, 8th'!$E19:$DV19, "&gt;-1")=0,"",SUMIF('Eng GLA 6th, 7th, 8th'!$E$3:$DV$3,BQ$4,'Eng GLA 6th, 7th, 8th'!$E19:$DV19)))</f>
        <is>
          <t/>
        </is>
      </c>
      <c r="BR19" s="362" t="inlineStr">
        <f aca="false">IF($B19="","",IF(COUNTIFS('Eng GLA 6th, 7th, 8th'!$E$3:$DV$3,BR$4,'Eng GLA 6th, 7th, 8th'!$E19:$DV19, "&gt;-1")=0,"",SUMIF('Eng GLA 6th, 7th, 8th'!$E$3:$DV$3,BR$4,'Eng GLA 6th, 7th, 8th'!$E19:$DV19)))</f>
        <is>
          <t/>
        </is>
      </c>
      <c r="BS19" s="362" t="inlineStr">
        <f aca="false">IF($B19="","",IF(COUNTIFS('Eng GLA 6th, 7th, 8th'!$E$3:$DV$3,BS$4,'Eng GLA 6th, 7th, 8th'!$E19:$DV19, "&gt;-1")=0,"",SUMIF('Eng GLA 6th, 7th, 8th'!$E$3:$DV$3,BS$4,'Eng GLA 6th, 7th, 8th'!$E19:$DV19)))</f>
        <is>
          <t/>
        </is>
      </c>
      <c r="BT19" s="362" t="inlineStr">
        <f aca="false">IF($B19="","",IF(COUNTIFS('Eng GLA 6th, 7th, 8th'!$E$3:$DV$3,BT$4,'Eng GLA 6th, 7th, 8th'!$E19:$DV19, "&gt;-1")=0,"",SUMIF('Eng GLA 6th, 7th, 8th'!$E$3:$DV$3,BT$4,'Eng GLA 6th, 7th, 8th'!$E19:$DV19)))</f>
        <is>
          <t/>
        </is>
      </c>
      <c r="BU19" s="362" t="inlineStr">
        <f aca="false">IF($B19="","",IF(COUNTIFS('Eng GLA 6th, 7th, 8th'!$E$3:$DV$3,BU$4,'Eng GLA 6th, 7th, 8th'!$E19:$DV19, "&gt;-1")=0,"",SUMIF('Eng GLA 6th, 7th, 8th'!$E$3:$DV$3,BU$4,'Eng GLA 6th, 7th, 8th'!$E19:$DV19)))</f>
        <is>
          <t/>
        </is>
      </c>
      <c r="BV19" s="362" t="inlineStr">
        <f aca="false">IF($B19="","",IF(COUNTIFS('Eng GLA 6th, 7th, 8th'!$E$3:$DV$3,BV$4,'Eng GLA 6th, 7th, 8th'!$E19:$DV19, "&gt;-1")=0,"",SUMIF('Eng GLA 6th, 7th, 8th'!$E$3:$DV$3,BV$4,'Eng GLA 6th, 7th, 8th'!$E19:$DV19)))</f>
        <is>
          <t/>
        </is>
      </c>
      <c r="BW19" s="362" t="inlineStr">
        <f aca="false">IF($B19="","",IF(COUNTIFS('Eng GLA 6th, 7th, 8th'!$E$3:$DV$3,BW$4,'Eng GLA 6th, 7th, 8th'!$E19:$DV19, "&gt;-1")=0,"",SUMIF('Eng GLA 6th, 7th, 8th'!$E$3:$DV$3,BW$4,'Eng GLA 6th, 7th, 8th'!$E19:$DV19)))</f>
        <is>
          <t/>
        </is>
      </c>
      <c r="BX19" s="362" t="inlineStr">
        <f aca="false">IF($B19="","",IF(COUNTIFS('Eng GLA 6th, 7th, 8th'!$E$3:$DV$3,BX$4,'Eng GLA 6th, 7th, 8th'!$E19:$DV19, "&gt;-1")=0,"",SUMIF('Eng GLA 6th, 7th, 8th'!$E$3:$DV$3,BX$4,'Eng GLA 6th, 7th, 8th'!$E19:$DV19)))</f>
        <is>
          <t/>
        </is>
      </c>
      <c r="BY19" s="362" t="inlineStr">
        <f aca="false">IF($B19="","",IF(COUNTIFS('Eng GLA 6th, 7th, 8th'!$E$3:$DV$3,BY$4,'Eng GLA 6th, 7th, 8th'!$E19:$DV19, "&gt;-1")=0,"",SUMIF('Eng GLA 6th, 7th, 8th'!$E$3:$DV$3,BY$4,'Eng GLA 6th, 7th, 8th'!$E19:$DV19)))</f>
        <is>
          <t/>
        </is>
      </c>
      <c r="BZ19" s="362" t="inlineStr">
        <f aca="false">IF($B19="","",IF(COUNTIFS('Eng GLA 6th, 7th, 8th'!$E$3:$DV$3,BZ$4,'Eng GLA 6th, 7th, 8th'!$E19:$DV19, "&gt;-1")=0,"",SUMIF('Eng GLA 6th, 7th, 8th'!$E$3:$DV$3,BZ$4,'Eng GLA 6th, 7th, 8th'!$E19:$DV19)))</f>
        <is>
          <t/>
        </is>
      </c>
      <c r="CA19" s="362" t="inlineStr">
        <f aca="false">IF($B19="","",IF(COUNTIFS('Eng GLA 6th, 7th, 8th'!$E$3:$DV$3,CA$4,'Eng GLA 6th, 7th, 8th'!$E19:$DV19, "&gt;-1")=0,"",SUMIF('Eng GLA 6th, 7th, 8th'!$E$3:$DV$3,CA$4,'Eng GLA 6th, 7th, 8th'!$E19:$DV19)))</f>
        <is>
          <t/>
        </is>
      </c>
      <c r="CB19" s="363"/>
      <c r="CC19" s="364" t="str">
        <f aca="false">IFERROR(IF((COUNT('Eng GLA 6th, 7th, 8th'!E19:U19)=0)," ",(SUM('Eng GLA 6th, 7th, 8th'!E19:U19)/$CC$3)),"")</f>
        <v> </v>
      </c>
      <c r="CD19" s="364" t="str">
        <f aca="false">IFERROR(IF((COUNT('Eng GLA 6th, 7th, 8th'!V19:AA19)=0)," ",(SUM('Eng GLA 6th, 7th, 8th'!V19:AA19)/$CD$3)),"")</f>
        <v> </v>
      </c>
      <c r="CE19" s="364" t="str">
        <f aca="false">IFERROR(IF((COUNT('Eng GLA 6th, 7th, 8th'!AB19:AG19)=0)," ",(SUM('Eng GLA 6th, 7th, 8th'!AB19:AG19)/$CE$3)),"")</f>
        <v> </v>
      </c>
      <c r="CF19" s="364" t="str">
        <f aca="false">IFERROR(IF((COUNT('Eng GLA 6th, 7th, 8th'!AH19:AP19)=0)," ",(SUM('Eng GLA 6th, 7th, 8th'!AH19:AP19)/$CF$3)),"")</f>
        <v> </v>
      </c>
      <c r="CG19" s="365" t="str">
        <f aca="false">IFERROR(IF((COUNT('Eng GLA 6th, 7th, 8th'!AR19:BH19)=0)," ",(SUM('Eng GLA 6th, 7th, 8th'!AR19:BH19)/$CG$3)),"")</f>
        <v> </v>
      </c>
      <c r="CH19" s="365" t="str">
        <f aca="false">IFERROR(IF((COUNT('Eng GLA 6th, 7th, 8th'!BI19:BN19)=0)," ",(SUM('Eng GLA 6th, 7th, 8th'!BI19:BN19)/$CH$3)),"")</f>
        <v> </v>
      </c>
      <c r="CI19" s="365" t="str">
        <f aca="false">IFERROR(IF((COUNT('Eng GLA 6th, 7th, 8th'!BO19:BT19)=0)," ",(SUM('Eng GLA 6th, 7th, 8th'!BO19:BT19)/$CI$3)),"")</f>
        <v> </v>
      </c>
      <c r="CJ19" s="365" t="str">
        <f aca="false">IFERROR(IF((COUNT('Eng GLA 6th, 7th, 8th'!BU19:CF19)=0)," ",(SUM('Eng GLA 6th, 7th, 8th'!BU19:CF19)/$CJ$3)),"")</f>
        <v> </v>
      </c>
      <c r="CK19" s="365" t="str">
        <f aca="false">IFERROR(IF((COUNT('Eng GLA 6th, 7th, 8th'!CH19:CX19)=0)," ",(SUM('Eng GLA 6th, 7th, 8th'!CH19:CX19)/$CK$3)),"")</f>
        <v> </v>
      </c>
      <c r="CL19" s="365" t="str">
        <f aca="false">IFERROR(IF((COUNT('Eng GLA 6th, 7th, 8th'!CY19:DD19)=0)," ",(SUM('Eng GLA 6th, 7th, 8th'!CY19:DD19)/$CL$3)),"")</f>
        <v> </v>
      </c>
      <c r="CM19" s="365" t="str">
        <f aca="false">IFERROR(IF((COUNT('Eng GLA 6th, 7th, 8th'!DE19:DJ19)=0)," ",(SUM('Eng GLA 6th, 7th, 8th'!DE19:DJ19)/$CM$3)),"")</f>
        <v> </v>
      </c>
      <c r="CN19" s="365" t="str">
        <f aca="false">IFERROR(IF((COUNT('Eng GLA 6th, 7th, 8th'!DK19:DV19)=0)," ",(SUM('Eng GLA 6th, 7th, 8th'!DK19:DV19)/$CN$3)),"")</f>
        <v> </v>
      </c>
    </row>
    <row r="20" customFormat="false" ht="12.75" hidden="false" customHeight="false" outlineLevel="0" collapsed="false">
      <c r="A20" s="315" t="n">
        <v>13</v>
      </c>
      <c r="B20" s="315" t="str">
        <f aca="false">'English Scores- Leveled papers'!B19</f>
        <v>Lakshmi</v>
      </c>
      <c r="C20" s="360" t="inlineStr">
        <f aca="false">'RC Mastery Check+Question type'!H17</f>
        <is>
          <t/>
        </is>
      </c>
      <c r="D20" s="361" t="inlineStr">
        <f aca="false">'Cover Sheet'!L17</f>
        <is>
          <t/>
        </is>
      </c>
      <c r="E20" s="362" t="inlineStr">
        <f aca="false">IF($B20="","",IF(COUNTIFS('English Scores- Leveled papers'!$H$3:$KM$3,E$4,'English Scores- Leveled papers'!$H19:$KM19,"&gt;-1")=0,"",SUMIF('English Scores- Leveled papers'!$H$3:$KM$3,E$4,'English Scores- Leveled papers'!$H19:$KM19)))</f>
        <is>
          <t/>
        </is>
      </c>
      <c r="F20" s="362" t="inlineStr">
        <f aca="false">IF($B20="","",IF(COUNTIFS('English Scores- Leveled papers'!$H$3:$KM$3,F$4,'English Scores- Leveled papers'!$H19:$KM19,"&gt;-1")=0,"",SUMIF('English Scores- Leveled papers'!$H$3:$KM$3,F$4,'English Scores- Leveled papers'!$H19:$KM19)))</f>
        <is>
          <t/>
        </is>
      </c>
      <c r="G20" s="362" t="inlineStr">
        <f aca="false">IF($B20="","",IF(COUNTIFS('English Scores- Leveled papers'!$H$3:$KM$3,G$4,'English Scores- Leveled papers'!$H19:$KM19,"&gt;-1")=0,"",SUMIF('English Scores- Leveled papers'!$H$3:$KM$3,G$4,'English Scores- Leveled papers'!$H19:$KM19)))</f>
        <is>
          <t/>
        </is>
      </c>
      <c r="H20" s="362" t="inlineStr">
        <f aca="false">IF($B20="","",IF(COUNTIFS('English Scores- Leveled papers'!$H$3:$KM$3,H$4,'English Scores- Leveled papers'!$H19:$KM19,"&gt;-1")=0,"",SUMIF('English Scores- Leveled papers'!$H$3:$KM$3,H$4,'English Scores- Leveled papers'!$H19:$KM19)))</f>
        <is>
          <t/>
        </is>
      </c>
      <c r="I20" s="362" t="inlineStr">
        <f aca="false">IF($B20="","",IF(COUNTIFS('English Scores- Leveled papers'!$H$3:$KM$3,I$4,'English Scores- Leveled papers'!$H19:$KM19,"&gt;-1")=0,"",SUMIF('English Scores- Leveled papers'!$H$3:$KM$3,I$4,'English Scores- Leveled papers'!$H19:$KM19)))</f>
        <is>
          <t/>
        </is>
      </c>
      <c r="J20" s="362" t="inlineStr">
        <f aca="false">IF($B20="","",IF(COUNTIFS('English Scores- Leveled papers'!$H$3:$KM$3,J$4,'English Scores- Leveled papers'!$H19:$KM19,"&gt;-1")=0,"",SUMIF('English Scores- Leveled papers'!$H$3:$KM$3,J$4,'English Scores- Leveled papers'!$H19:$KM19)))</f>
        <is>
          <t/>
        </is>
      </c>
      <c r="K20" s="362" t="inlineStr">
        <f aca="false">IF($B20="","",IF(COUNTIFS('English Scores- Leveled papers'!$H$3:$KM$3,K$4,'English Scores- Leveled papers'!$H19:$KM19,"&gt;-1")=0,"",SUMIF('English Scores- Leveled papers'!$H$3:$KM$3,K$4,'English Scores- Leveled papers'!$H19:$KM19)))</f>
        <is>
          <t/>
        </is>
      </c>
      <c r="L20" s="362" t="inlineStr">
        <f aca="false">IF($B20="","",IF(COUNTIFS('English Scores- Leveled papers'!$H$3:$KM$3,L$4,'English Scores- Leveled papers'!$H19:$KM19,"&gt;-1")=0,"",SUMIF('English Scores- Leveled papers'!$H$3:$KM$3,L$4,'English Scores- Leveled papers'!$H19:$KM19)))</f>
        <is>
          <t/>
        </is>
      </c>
      <c r="M20" s="362" t="inlineStr">
        <f aca="false">IF($B20="","",IF(COUNTIFS('English Scores- Leveled papers'!$H$3:$KM$3,M$4,'English Scores- Leveled papers'!$H19:$KM19,"&gt;-1")=0,"",SUMIF('English Scores- Leveled papers'!$H$3:$KM$3,M$4,'English Scores- Leveled papers'!$H19:$KM19)))</f>
        <is>
          <t/>
        </is>
      </c>
      <c r="N20" s="362" t="inlineStr">
        <f aca="false">IF($B20="","",IF(COUNTIFS('English Scores- Leveled papers'!$H$3:$KM$3,N$4,'English Scores- Leveled papers'!$H19:$KM19,"&gt;-1")=0,"",SUMIF('English Scores- Leveled papers'!$H$3:$KM$3,N$4,'English Scores- Leveled papers'!$H19:$KM19)))</f>
        <is>
          <t/>
        </is>
      </c>
      <c r="O20" s="362" t="inlineStr">
        <f aca="false">IF($B20="","",IF(COUNTIFS('English Scores- Leveled papers'!$H$3:$KM$3,O$4,'English Scores- Leveled papers'!$H19:$KM19,"&gt;-1")=0,"",SUMIF('English Scores- Leveled papers'!$H$3:$KM$3,O$4,'English Scores- Leveled papers'!$H19:$KM19)))</f>
        <is>
          <t/>
        </is>
      </c>
      <c r="P20" s="362" t="inlineStr">
        <f aca="false">IF($B20="","",IF(COUNTIFS('English Scores- Leveled papers'!$H$3:$KM$3,P$4,'English Scores- Leveled papers'!$H19:$KM19,"&gt;-1")=0,"",SUMIF('English Scores- Leveled papers'!$H$3:$KM$3,P$4,'English Scores- Leveled papers'!$H19:$KM19)))</f>
        <is>
          <t/>
        </is>
      </c>
      <c r="Q20" s="362" t="inlineStr">
        <f aca="false">IF($B20="","",IF(COUNTIFS('English Scores- Leveled papers'!$H$3:$KM$3,Q$4,'English Scores- Leveled papers'!$H19:$KM19,"&gt;-1")=0,"",SUMIF('English Scores- Leveled papers'!$H$3:$KM$3,Q$4,'English Scores- Leveled papers'!$H19:$KM19)))</f>
        <is>
          <t/>
        </is>
      </c>
      <c r="R20" s="362" t="inlineStr">
        <f aca="false">IF($B20="","",IF(COUNTIFS('English Scores- Leveled papers'!$H$3:$KM$3,R$4,'English Scores- Leveled papers'!$H19:$KM19,"&gt;-1")=0,"",SUMIF('English Scores- Leveled papers'!$H$3:$KM$3,R$4,'English Scores- Leveled papers'!$H19:$KM19)))</f>
        <is>
          <t/>
        </is>
      </c>
      <c r="S20" s="362" t="inlineStr">
        <f aca="false">IF($B20="","",IF(COUNTIFS('English Scores- Leveled papers'!$H$3:$KM$3,S$4,'English Scores- Leveled papers'!$H19:$KM19,"&gt;-1")=0,"",SUMIF('English Scores- Leveled papers'!$H$3:$KM$3,S$4,'English Scores- Leveled papers'!$H19:$KM19)))</f>
        <is>
          <t/>
        </is>
      </c>
      <c r="T20" s="362" t="inlineStr">
        <f aca="false">IF($B20="","",IF(COUNTIFS('English Scores- Leveled papers'!$H$3:$KM$3,T$4,'English Scores- Leveled papers'!$H19:$KM19,"&gt;-1")=0,"",SUMIF('English Scores- Leveled papers'!$H$3:$KM$3,T$4,'English Scores- Leveled papers'!$H19:$KM19)))</f>
        <is>
          <t/>
        </is>
      </c>
      <c r="U20" s="362" t="inlineStr">
        <f aca="false">IF($B20="","",IF(COUNTIFS('English Scores- Leveled papers'!$H$3:$KM$3,U$4,'English Scores- Leveled papers'!$H19:$KM19,"&gt;-1")=0,"",SUMIF('English Scores- Leveled papers'!$H$3:$KM$3,U$4,'English Scores- Leveled papers'!$H19:$KM19)))</f>
        <is>
          <t/>
        </is>
      </c>
      <c r="V20" s="362" t="inlineStr">
        <f aca="false">IF($B20="","",IF(COUNTIFS('English Scores- Leveled papers'!$H$3:$KM$3,V$4,'English Scores- Leveled papers'!$H19:$KM19,"&gt;-1")=0,"",SUMIF('English Scores- Leveled papers'!$H$3:$KM$3,V$4,'English Scores- Leveled papers'!$H19:$KM19)))</f>
        <is>
          <t/>
        </is>
      </c>
      <c r="W20" s="362" t="inlineStr">
        <f aca="false">IF($B20="","",IF(COUNTIFS('English Scores- Leveled papers'!$H$3:$KM$3,W$4,'English Scores- Leveled papers'!$H19:$KM19,"&gt;-1")=0,"",SUMIF('English Scores- Leveled papers'!$H$3:$KM$3,W$4,'English Scores- Leveled papers'!$H19:$KM19)))</f>
        <is>
          <t/>
        </is>
      </c>
      <c r="X20" s="362" t="inlineStr">
        <f aca="false">IF($B20="","",IF(COUNTIFS('English Scores- Leveled papers'!$H$3:$KM$3,X$4,'English Scores- Leveled papers'!$H19:$KM19,"&gt;-1")=0,"",SUMIF('English Scores- Leveled papers'!$H$3:$KM$3,X$4,'English Scores- Leveled papers'!$H19:$KM19)))</f>
        <is>
          <t/>
        </is>
      </c>
      <c r="Y20" s="362" t="inlineStr">
        <f aca="false">IF($B20="","",IF(COUNTIFS('English Scores- Leveled papers'!$H$3:$KM$3,Y$4,'English Scores- Leveled papers'!$H19:$KM19,"&gt;-1")=0,"",SUMIF('English Scores- Leveled papers'!$H$3:$KM$3,Y$4,'English Scores- Leveled papers'!$H19:$KM19)))</f>
        <is>
          <t/>
        </is>
      </c>
      <c r="Z20" s="362" t="inlineStr">
        <f aca="false">IF($B20="","",IF(COUNTIFS('English Scores- Leveled papers'!$H$3:$KM$3,Z$4,'English Scores- Leveled papers'!$H19:$KM19,"&gt;-1")=0,"",SUMIF('English Scores- Leveled papers'!$H$3:$KM$3,Z$4,'English Scores- Leveled papers'!$H19:$KM19)))</f>
        <is>
          <t/>
        </is>
      </c>
      <c r="AA20" s="362" t="inlineStr">
        <f aca="false">IF($B20="","",IF(COUNTIFS('English Scores- Leveled papers'!$H$3:$KM$3,AA$4,'English Scores- Leveled papers'!$H19:$KM19,"&gt;-1")=0,"",SUMIF('English Scores- Leveled papers'!$H$3:$KM$3,AA$4,'English Scores- Leveled papers'!$H19:$KM19)))</f>
        <is>
          <t/>
        </is>
      </c>
      <c r="AB20" s="362" t="inlineStr">
        <f aca="false">IF($B20="","",IF(COUNTIFS('English Scores- Leveled papers'!$H$3:$KM$3,AB$4,'English Scores- Leveled papers'!$H19:$KM19,"&gt;-1")=0,"",SUMIF('English Scores- Leveled papers'!$H$3:$KM$3,AB$4,'English Scores- Leveled papers'!$H19:$KM19)))</f>
        <is>
          <t/>
        </is>
      </c>
      <c r="AC20" s="362" t="inlineStr">
        <f aca="false">IF($B20="","",IF(COUNTIFS('English Scores- Leveled papers'!$H$3:$KM$3,AC$4,'English Scores- Leveled papers'!$H19:$KM19,"&gt;-1")=0,"",SUMIF('English Scores- Leveled papers'!$H$3:$KM$3,AC$4,'English Scores- Leveled papers'!$H19:$KM19)))</f>
        <is>
          <t/>
        </is>
      </c>
      <c r="AD20" s="362" t="inlineStr">
        <f aca="false">IF($B20="","",IF(COUNTIFS('English Scores- Leveled papers'!$H$3:$KM$3,AD$4,'English Scores- Leveled papers'!$H19:$KM19,"&gt;-1")=0,"",SUMIF('English Scores- Leveled papers'!$H$3:$KM$3,AD$4,'English Scores- Leveled papers'!$H19:$KM19)))</f>
        <is>
          <t/>
        </is>
      </c>
      <c r="AE20" s="362" t="inlineStr">
        <f aca="false">IF($B20="","",IF(COUNTIFS('English Scores- Leveled papers'!$H$3:$KM$3,AE$4,'English Scores- Leveled papers'!$H19:$KM19,"&gt;-1")=0,"",SUMIF('English Scores- Leveled papers'!$H$3:$KM$3,AE$4,'English Scores- Leveled papers'!$H19:$KM19)))</f>
        <is>
          <t/>
        </is>
      </c>
      <c r="AF20" s="362" t="inlineStr">
        <f aca="false">IF($B20="","",IF(COUNTIFS('English Scores- Leveled papers'!$H$3:$KM$3,AF$4,'English Scores- Leveled papers'!$H19:$KM19,"&gt;-1")=0,"",SUMIF('English Scores- Leveled papers'!$H$3:$KM$3,AF$4,'English Scores- Leveled papers'!$H19:$KM19)))</f>
        <is>
          <t/>
        </is>
      </c>
      <c r="AG20" s="362" t="inlineStr">
        <f aca="false">IF($B20="","",IF(COUNTIFS('English Scores- Leveled papers'!$H$3:$KM$3,AG$4,'English Scores- Leveled papers'!$H19:$KM19,"&gt;-1")=0,"",SUMIF('English Scores- Leveled papers'!$H$3:$KM$3,AG$4,'English Scores- Leveled papers'!$H19:$KM19)))</f>
        <is>
          <t/>
        </is>
      </c>
      <c r="AH20" s="362" t="inlineStr">
        <f aca="false">IF($B20="","",IF(COUNTIFS('English Scores- Leveled papers'!$H$3:$KM$3,AH$4,'English Scores- Leveled papers'!$H19:$KM19,"&gt;-1")=0,"",SUMIF('English Scores- Leveled papers'!$H$3:$KM$3,AH$4,'English Scores- Leveled papers'!$H19:$KM19)))</f>
        <is>
          <t/>
        </is>
      </c>
      <c r="AI20" s="362" t="inlineStr">
        <f aca="false">IF($B20="","",IF(COUNTIFS('English Scores- Leveled papers'!$H$3:$KM$3,AI$4,'English Scores- Leveled papers'!$H19:$KM19,"&gt;-1")=0,"",SUMIF('English Scores- Leveled papers'!$H$3:$KM$3,AI$4,'English Scores- Leveled papers'!$H19:$KM19)))</f>
        <is>
          <t/>
        </is>
      </c>
      <c r="AJ20" s="362" t="inlineStr">
        <f aca="false">IF($B20="","",IF(COUNTIFS('English Scores- Leveled papers'!$H$3:$KM$3,AJ$4,'English Scores- Leveled papers'!$H19:$KM19,"&gt;-1")=0,"",SUMIF('English Scores- Leveled papers'!$H$3:$KM$3,AJ$4,'English Scores- Leveled papers'!$H19:$KM19)))</f>
        <is>
          <t/>
        </is>
      </c>
      <c r="AK20" s="362" t="inlineStr">
        <f aca="false">IF($B20="","",IF(COUNTIFS('English Scores- Leveled papers'!$H$3:$KM$3,AK$4,'English Scores- Leveled papers'!$H19:$KM19,"&gt;-1")=0,"",SUMIF('English Scores- Leveled papers'!$H$3:$KM$3,AK$4,'English Scores- Leveled papers'!$H19:$KM19)))</f>
        <is>
          <t/>
        </is>
      </c>
      <c r="AL20" s="362" t="inlineStr">
        <f aca="false">IF($B20="","",IF(COUNTIFS('English Scores- Leveled papers'!$H$3:$KM$3,AL$4,'English Scores- Leveled papers'!$H19:$KM19,"&gt;-1")=0,"",SUMIF('English Scores- Leveled papers'!$H$3:$KM$3,AL$4,'English Scores- Leveled papers'!$H19:$KM19)))</f>
        <is>
          <t/>
        </is>
      </c>
      <c r="AM20" s="362" t="inlineStr">
        <f aca="false">IF($B20="","",IF(COUNTIFS('English Scores- Leveled papers'!$H$3:$KM$3,AM$4,'English Scores- Leveled papers'!$H19:$KM19,"&gt;-1")=0,"",SUMIF('English Scores- Leveled papers'!$H$3:$KM$3,AM$4,'English Scores- Leveled papers'!$H19:$KM19)))</f>
        <is>
          <t/>
        </is>
      </c>
      <c r="AN20" s="362" t="inlineStr">
        <f aca="false">IF($B20="","",IF(COUNTIFS('English Scores- Leveled papers'!$H$3:$KM$3,AN$4,'English Scores- Leveled papers'!$H19:$KM19,"&gt;-1")=0,"",SUMIF('English Scores- Leveled papers'!$H$3:$KM$3,AN$4,'English Scores- Leveled papers'!$H19:$KM19)))</f>
        <is>
          <t/>
        </is>
      </c>
      <c r="AO20" s="362" t="inlineStr">
        <f aca="false">IF($B20="","",IF(COUNTIFS('English Scores- Leveled papers'!$H$3:$KM$3,AO$4,'English Scores- Leveled papers'!$H19:$KM19,"&gt;-1")=0,"",SUMIF('English Scores- Leveled papers'!$H$3:$KM$3,AO$4,'English Scores- Leveled papers'!$H19:$KM19)))</f>
        <is>
          <t/>
        </is>
      </c>
      <c r="AP20" s="362" t="inlineStr">
        <f aca="false">IF($B20="","",IF(COUNTIFS('English Scores- Leveled papers'!$H$3:$KM$3,AP$4,'English Scores- Leveled papers'!$H19:$KM19,"&gt;-1")=0,"",SUMIF('English Scores- Leveled papers'!$H$3:$KM$3,AP$4,'English Scores- Leveled papers'!$H19:$KM19)))</f>
        <is>
          <t/>
        </is>
      </c>
      <c r="AQ20" s="362" t="inlineStr">
        <f aca="false">IF($B20="","",IF(COUNTIFS('English Scores- Leveled papers'!$H$3:$KM$3,AQ$4,'English Scores- Leveled papers'!$H19:$KM19,"&gt;-1")=0,"",SUMIF('English Scores- Leveled papers'!$H$3:$KM$3,AQ$4,'English Scores- Leveled papers'!$H19:$KM19)))</f>
        <is>
          <t/>
        </is>
      </c>
      <c r="AR20" s="362" t="inlineStr">
        <f aca="false">IF($B20="","",IF(COUNTIFS('English Scores- Leveled papers'!$H$3:$KM$3,AR$4,'English Scores- Leveled papers'!$H19:$KM19,"&gt;-1")=0,"",SUMIF('English Scores- Leveled papers'!$H$3:$KM$3,AR$4,'English Scores- Leveled papers'!$H19:$KM19)))</f>
        <is>
          <t/>
        </is>
      </c>
      <c r="AS20" s="362" t="inlineStr">
        <f aca="false">IF($B20="","",IF(COUNTIFS('English Scores- Leveled papers'!$H$3:$KM$3,AS$4,'English Scores- Leveled papers'!$H19:$KM19,"&gt;-1")=0,"",SUMIF('English Scores- Leveled papers'!$H$3:$KM$3,AS$4,'English Scores- Leveled papers'!$H19:$KM19)))</f>
        <is>
          <t/>
        </is>
      </c>
      <c r="AT20" s="362" t="inlineStr">
        <f aca="false">IF($B20="","",IF(COUNTIFS('English Scores- Leveled papers'!$H$3:$KM$3,AT$4,'English Scores- Leveled papers'!$H19:$KM19,"&gt;-1")=0,"",SUMIF('English Scores- Leveled papers'!$H$3:$KM$3,AT$4,'English Scores- Leveled papers'!$H19:$KM19)))</f>
        <is>
          <t/>
        </is>
      </c>
      <c r="AU20" s="362" t="inlineStr">
        <f aca="false">IF($B20="","",IF(COUNTIFS('English Scores- Leveled papers'!$H$3:$KM$3,AU$4,'English Scores- Leveled papers'!$H19:$KM19,"&gt;-1")=0,"",SUMIF('English Scores- Leveled papers'!$H$3:$KM$3,AU$4,'English Scores- Leveled papers'!$H19:$KM19)))</f>
        <is>
          <t/>
        </is>
      </c>
      <c r="AV20" s="362" t="inlineStr">
        <f aca="false">IF($B20="","",IF(COUNTIFS('English Scores- Leveled papers'!$H$3:$KM$3,AV$4,'English Scores- Leveled papers'!$H19:$KM19,"&gt;-1")=0,"",SUMIF('English Scores- Leveled papers'!$H$3:$KM$3,AV$4,'English Scores- Leveled papers'!$H19:$KM19)))</f>
        <is>
          <t/>
        </is>
      </c>
      <c r="AW20" s="362" t="inlineStr">
        <f aca="false">IF($B20="","",IF(COUNTIFS('English Scores- Leveled papers'!$H$3:$KM$3,AW$4,'English Scores- Leveled papers'!$H19:$KM19,"&gt;-1")=0,"",SUMIF('English Scores- Leveled papers'!$H$3:$KM$3,AW$4,'English Scores- Leveled papers'!$H19:$KM19)))</f>
        <is>
          <t/>
        </is>
      </c>
      <c r="AX20" s="362" t="inlineStr">
        <f aca="false">IF($B20="","",IF(COUNTIFS('English Scores- Leveled papers'!$H$3:$KM$3,AX$4,'English Scores- Leveled papers'!$H19:$KM19,"&gt;-1")=0,"",SUMIF('English Scores- Leveled papers'!$H$3:$KM$3,AX$4,'English Scores- Leveled papers'!$H19:$KM19)))</f>
        <is>
          <t/>
        </is>
      </c>
      <c r="AY20" s="362" t="inlineStr">
        <f aca="false">IF($B20="","",IF(COUNTIFS('English Scores- Leveled papers'!$H$3:$KM$3,AY$4,'English Scores- Leveled papers'!$H19:$KM19,"&gt;-1")=0,"",SUMIF('English Scores- Leveled papers'!$H$3:$KM$3,AY$4,'English Scores- Leveled papers'!$H19:$KM19)))</f>
        <is>
          <t/>
        </is>
      </c>
      <c r="AZ20" s="362" t="inlineStr">
        <f aca="false">IF($B20="","",IF(COUNTIFS('English Scores- Leveled papers'!$H$3:$KM$3,AZ$4,'English Scores- Leveled papers'!$H19:$KM19,"&gt;-1")=0,"",SUMIF('English Scores- Leveled papers'!$H$3:$KM$3,AZ$4,'English Scores- Leveled papers'!$H19:$KM19)))</f>
        <is>
          <t/>
        </is>
      </c>
      <c r="BA20" s="362" t="inlineStr">
        <f aca="false">IF($B20="","",IF(COUNTIFS('English Scores- Leveled papers'!$H$3:$KM$3,BA$4,'English Scores- Leveled papers'!$H19:$KM19,"&gt;-1")=0,"",SUMIF('English Scores- Leveled papers'!$H$3:$KM$3,BA$4,'English Scores- Leveled papers'!$H19:$KM19)))</f>
        <is>
          <t/>
        </is>
      </c>
      <c r="BB20" s="362" t="inlineStr">
        <f aca="false">IF($B20="","",IF(COUNTIFS('English Scores- Leveled papers'!$H$3:$KM$3,BB$4,'English Scores- Leveled papers'!$H19:$KM19,"&gt;-1")=0,"",SUMIF('English Scores- Leveled papers'!$H$3:$KM$3,BB$4,'English Scores- Leveled papers'!$H19:$KM19)))</f>
        <is>
          <t/>
        </is>
      </c>
      <c r="BC20" s="362" t="inlineStr">
        <f aca="false">IF($B20="","",IF(COUNTIFS('English Scores- Leveled papers'!$H$3:$KM$3,BC$4,'English Scores- Leveled papers'!$H19:$KM19,"&gt;-1")=0,"",SUMIF('English Scores- Leveled papers'!$H$3:$KM$3,BC$4,'English Scores- Leveled papers'!$H19:$KM19)))</f>
        <is>
          <t/>
        </is>
      </c>
      <c r="BD20" s="362" t="inlineStr">
        <f aca="false">IF($B20="","",IF(COUNTIFS('English Scores- Leveled papers'!$H$3:$KM$3,BD$4,'English Scores- Leveled papers'!$H19:$KM19,"&gt;-1")=0,"",SUMIF('English Scores- Leveled papers'!$H$3:$KM$3,BD$4,'English Scores- Leveled papers'!$H19:$KM19)))</f>
        <is>
          <t/>
        </is>
      </c>
      <c r="BE20" s="362" t="inlineStr">
        <f aca="false">IF($B20="","",IF(COUNTIFS('English Scores- Leveled papers'!$H$3:$KM$3,BE$4,'English Scores- Leveled papers'!$H19:$KM19,"&gt;-1")=0,"",SUMIF('English Scores- Leveled papers'!$H$3:$KM$3,BE$4,'English Scores- Leveled papers'!$H19:$KM19)))</f>
        <is>
          <t/>
        </is>
      </c>
      <c r="BF20" s="362" t="inlineStr">
        <f aca="false">IF($B20="","",IF(COUNTIFS('English Scores- Leveled papers'!$H$3:$KM$3,BF$4,'English Scores- Leveled papers'!$H19:$KM19,"&gt;-1")=0,"",SUMIF('English Scores- Leveled papers'!$H$3:$KM$3,BF$4,'English Scores- Leveled papers'!$H19:$KM19)))</f>
        <is>
          <t/>
        </is>
      </c>
      <c r="BG20" s="362" t="inlineStr">
        <f aca="false">IF($B20="","",IF(COUNTIFS('English Scores- Leveled papers'!$H$3:$KM$3,BG$4,'English Scores- Leveled papers'!$H19:$KM19,"&gt;-1")=0,"",SUMIF('English Scores- Leveled papers'!$H$3:$KM$3,BG$4,'English Scores- Leveled papers'!$H19:$KM19)))</f>
        <is>
          <t/>
        </is>
      </c>
      <c r="BH20" s="362" t="inlineStr">
        <f aca="false">IF($B20="","",IF(COUNTIFS('English Scores- Leveled papers'!$H$3:$KM$3,BH$4,'English Scores- Leveled papers'!$H19:$KM19,"&gt;-1")=0,"",SUMIF('English Scores- Leveled papers'!$H$3:$KM$3,BH$4,'English Scores- Leveled papers'!$H19:$KM19)))</f>
        <is>
          <t/>
        </is>
      </c>
      <c r="BI20" s="362" t="inlineStr">
        <f aca="false">IF($B20="","",IF(COUNTIFS('English Scores- Leveled papers'!$H$3:$KM$3,BI$4,'English Scores- Leveled papers'!$H19:$KM19,"&gt;-1")=0,"",SUMIF('English Scores- Leveled papers'!$H$3:$KM$3,BI$4,'English Scores- Leveled papers'!$H19:$KM19)))</f>
        <is>
          <t/>
        </is>
      </c>
      <c r="BJ20" s="362" t="inlineStr">
        <f aca="false">IF($B20="","",IF(COUNTIFS('English Scores- Leveled papers'!$H$3:$KM$3,BJ$4,'English Scores- Leveled papers'!$H19:$KM19,"&gt;-1")=0,"",SUMIF('English Scores- Leveled papers'!$H$3:$KM$3,BJ$4,'English Scores- Leveled papers'!$H19:$KM19)))</f>
        <is>
          <t/>
        </is>
      </c>
      <c r="BK20" s="362" t="inlineStr">
        <f aca="false">IF($B20="","",IF(COUNTIFS('English Scores- Leveled papers'!$H$3:$KM$3,BK$4,'English Scores- Leveled papers'!$H19:$KM19,"&gt;-1")=0,"",SUMIF('English Scores- Leveled papers'!$H$3:$KM$3,BK$4,'English Scores- Leveled papers'!$H19:$KM19)))</f>
        <is>
          <t/>
        </is>
      </c>
      <c r="BL20" s="362" t="inlineStr">
        <f aca="false">IF($B20="","",IF(COUNTIFS('English Scores- Leveled papers'!$H$3:$KM$3,BL$4,'English Scores- Leveled papers'!$H19:$KM19,"&gt;-1")=0,"",SUMIF('English Scores- Leveled papers'!$H$3:$KM$3,BL$4,'English Scores- Leveled papers'!$H19:$KM19)))</f>
        <is>
          <t/>
        </is>
      </c>
      <c r="BM20" s="362" t="inlineStr">
        <f aca="false">IF($B20="","",IF(COUNTIFS('Eng GLA 6th, 7th, 8th'!$E$3:$DV$3,BM$4,'Eng GLA 6th, 7th, 8th'!$E20:$DV20, "&gt;-1")=0,"",SUMIF('Eng GLA 6th, 7th, 8th'!$E$3:$DV$3,BM$4,'Eng GLA 6th, 7th, 8th'!$E20:$DV20)))</f>
        <is>
          <t/>
        </is>
      </c>
      <c r="BN20" s="362" t="inlineStr">
        <f aca="false">IF($B20="","",IF(COUNTIFS('Eng GLA 6th, 7th, 8th'!$E$3:$DV$3,BN$4,'Eng GLA 6th, 7th, 8th'!$E20:$DV20, "&gt;-1")=0,"",SUMIF('Eng GLA 6th, 7th, 8th'!$E$3:$DV$3,BN$4,'Eng GLA 6th, 7th, 8th'!$E20:$DV20)))</f>
        <is>
          <t/>
        </is>
      </c>
      <c r="BO20" s="362" t="inlineStr">
        <f aca="false">IF($B20="","",IF(COUNTIFS('Eng GLA 6th, 7th, 8th'!$E$3:$DV$3,BO$4,'Eng GLA 6th, 7th, 8th'!$E20:$DV20, "&gt;-1")=0,"",SUMIF('Eng GLA 6th, 7th, 8th'!$E$3:$DV$3,BO$4,'Eng GLA 6th, 7th, 8th'!$E20:$DV20)))</f>
        <is>
          <t/>
        </is>
      </c>
      <c r="BP20" s="362" t="inlineStr">
        <f aca="false">IF($B20="","",IF(COUNTIFS('Eng GLA 6th, 7th, 8th'!$E$3:$DV$3,BP$4,'Eng GLA 6th, 7th, 8th'!$E20:$DV20, "&gt;-1")=0,"",SUMIF('Eng GLA 6th, 7th, 8th'!$E$3:$DV$3,BP$4,'Eng GLA 6th, 7th, 8th'!$E20:$DV20)))</f>
        <is>
          <t/>
        </is>
      </c>
      <c r="BQ20" s="362" t="inlineStr">
        <f aca="false">IF($B20="","",IF(COUNTIFS('Eng GLA 6th, 7th, 8th'!$E$3:$DV$3,BQ$4,'Eng GLA 6th, 7th, 8th'!$E20:$DV20, "&gt;-1")=0,"",SUMIF('Eng GLA 6th, 7th, 8th'!$E$3:$DV$3,BQ$4,'Eng GLA 6th, 7th, 8th'!$E20:$DV20)))</f>
        <is>
          <t/>
        </is>
      </c>
      <c r="BR20" s="362" t="inlineStr">
        <f aca="false">IF($B20="","",IF(COUNTIFS('Eng GLA 6th, 7th, 8th'!$E$3:$DV$3,BR$4,'Eng GLA 6th, 7th, 8th'!$E20:$DV20, "&gt;-1")=0,"",SUMIF('Eng GLA 6th, 7th, 8th'!$E$3:$DV$3,BR$4,'Eng GLA 6th, 7th, 8th'!$E20:$DV20)))</f>
        <is>
          <t/>
        </is>
      </c>
      <c r="BS20" s="362" t="inlineStr">
        <f aca="false">IF($B20="","",IF(COUNTIFS('Eng GLA 6th, 7th, 8th'!$E$3:$DV$3,BS$4,'Eng GLA 6th, 7th, 8th'!$E20:$DV20, "&gt;-1")=0,"",SUMIF('Eng GLA 6th, 7th, 8th'!$E$3:$DV$3,BS$4,'Eng GLA 6th, 7th, 8th'!$E20:$DV20)))</f>
        <is>
          <t/>
        </is>
      </c>
      <c r="BT20" s="362" t="inlineStr">
        <f aca="false">IF($B20="","",IF(COUNTIFS('Eng GLA 6th, 7th, 8th'!$E$3:$DV$3,BT$4,'Eng GLA 6th, 7th, 8th'!$E20:$DV20, "&gt;-1")=0,"",SUMIF('Eng GLA 6th, 7th, 8th'!$E$3:$DV$3,BT$4,'Eng GLA 6th, 7th, 8th'!$E20:$DV20)))</f>
        <is>
          <t/>
        </is>
      </c>
      <c r="BU20" s="362" t="inlineStr">
        <f aca="false">IF($B20="","",IF(COUNTIFS('Eng GLA 6th, 7th, 8th'!$E$3:$DV$3,BU$4,'Eng GLA 6th, 7th, 8th'!$E20:$DV20, "&gt;-1")=0,"",SUMIF('Eng GLA 6th, 7th, 8th'!$E$3:$DV$3,BU$4,'Eng GLA 6th, 7th, 8th'!$E20:$DV20)))</f>
        <is>
          <t/>
        </is>
      </c>
      <c r="BV20" s="362" t="inlineStr">
        <f aca="false">IF($B20="","",IF(COUNTIFS('Eng GLA 6th, 7th, 8th'!$E$3:$DV$3,BV$4,'Eng GLA 6th, 7th, 8th'!$E20:$DV20, "&gt;-1")=0,"",SUMIF('Eng GLA 6th, 7th, 8th'!$E$3:$DV$3,BV$4,'Eng GLA 6th, 7th, 8th'!$E20:$DV20)))</f>
        <is>
          <t/>
        </is>
      </c>
      <c r="BW20" s="362" t="inlineStr">
        <f aca="false">IF($B20="","",IF(COUNTIFS('Eng GLA 6th, 7th, 8th'!$E$3:$DV$3,BW$4,'Eng GLA 6th, 7th, 8th'!$E20:$DV20, "&gt;-1")=0,"",SUMIF('Eng GLA 6th, 7th, 8th'!$E$3:$DV$3,BW$4,'Eng GLA 6th, 7th, 8th'!$E20:$DV20)))</f>
        <is>
          <t/>
        </is>
      </c>
      <c r="BX20" s="362" t="inlineStr">
        <f aca="false">IF($B20="","",IF(COUNTIFS('Eng GLA 6th, 7th, 8th'!$E$3:$DV$3,BX$4,'Eng GLA 6th, 7th, 8th'!$E20:$DV20, "&gt;-1")=0,"",SUMIF('Eng GLA 6th, 7th, 8th'!$E$3:$DV$3,BX$4,'Eng GLA 6th, 7th, 8th'!$E20:$DV20)))</f>
        <is>
          <t/>
        </is>
      </c>
      <c r="BY20" s="362" t="inlineStr">
        <f aca="false">IF($B20="","",IF(COUNTIFS('Eng GLA 6th, 7th, 8th'!$E$3:$DV$3,BY$4,'Eng GLA 6th, 7th, 8th'!$E20:$DV20, "&gt;-1")=0,"",SUMIF('Eng GLA 6th, 7th, 8th'!$E$3:$DV$3,BY$4,'Eng GLA 6th, 7th, 8th'!$E20:$DV20)))</f>
        <is>
          <t/>
        </is>
      </c>
      <c r="BZ20" s="362" t="inlineStr">
        <f aca="false">IF($B20="","",IF(COUNTIFS('Eng GLA 6th, 7th, 8th'!$E$3:$DV$3,BZ$4,'Eng GLA 6th, 7th, 8th'!$E20:$DV20, "&gt;-1")=0,"",SUMIF('Eng GLA 6th, 7th, 8th'!$E$3:$DV$3,BZ$4,'Eng GLA 6th, 7th, 8th'!$E20:$DV20)))</f>
        <is>
          <t/>
        </is>
      </c>
      <c r="CA20" s="362" t="inlineStr">
        <f aca="false">IF($B20="","",IF(COUNTIFS('Eng GLA 6th, 7th, 8th'!$E$3:$DV$3,CA$4,'Eng GLA 6th, 7th, 8th'!$E20:$DV20, "&gt;-1")=0,"",SUMIF('Eng GLA 6th, 7th, 8th'!$E$3:$DV$3,CA$4,'Eng GLA 6th, 7th, 8th'!$E20:$DV20)))</f>
        <is>
          <t/>
        </is>
      </c>
      <c r="CB20" s="363"/>
      <c r="CC20" s="364" t="str">
        <f aca="false">IFERROR(IF((COUNT('Eng GLA 6th, 7th, 8th'!E20:U20)=0)," ",(SUM('Eng GLA 6th, 7th, 8th'!E20:U20)/$CC$3)),"")</f>
        <v> </v>
      </c>
      <c r="CD20" s="364" t="str">
        <f aca="false">IFERROR(IF((COUNT('Eng GLA 6th, 7th, 8th'!V20:AA20)=0)," ",(SUM('Eng GLA 6th, 7th, 8th'!V20:AA20)/$CD$3)),"")</f>
        <v> </v>
      </c>
      <c r="CE20" s="364" t="str">
        <f aca="false">IFERROR(IF((COUNT('Eng GLA 6th, 7th, 8th'!AB20:AG20)=0)," ",(SUM('Eng GLA 6th, 7th, 8th'!AB20:AG20)/$CE$3)),"")</f>
        <v> </v>
      </c>
      <c r="CF20" s="364" t="str">
        <f aca="false">IFERROR(IF((COUNT('Eng GLA 6th, 7th, 8th'!AH20:AP20)=0)," ",(SUM('Eng GLA 6th, 7th, 8th'!AH20:AP20)/$CF$3)),"")</f>
        <v> </v>
      </c>
      <c r="CG20" s="365" t="str">
        <f aca="false">IFERROR(IF((COUNT('Eng GLA 6th, 7th, 8th'!AR20:BH20)=0)," ",(SUM('Eng GLA 6th, 7th, 8th'!AR20:BH20)/$CG$3)),"")</f>
        <v> </v>
      </c>
      <c r="CH20" s="365" t="str">
        <f aca="false">IFERROR(IF((COUNT('Eng GLA 6th, 7th, 8th'!BI20:BN20)=0)," ",(SUM('Eng GLA 6th, 7th, 8th'!BI20:BN20)/$CH$3)),"")</f>
        <v> </v>
      </c>
      <c r="CI20" s="365" t="str">
        <f aca="false">IFERROR(IF((COUNT('Eng GLA 6th, 7th, 8th'!BO20:BT20)=0)," ",(SUM('Eng GLA 6th, 7th, 8th'!BO20:BT20)/$CI$3)),"")</f>
        <v> </v>
      </c>
      <c r="CJ20" s="365" t="str">
        <f aca="false">IFERROR(IF((COUNT('Eng GLA 6th, 7th, 8th'!BU20:CF20)=0)," ",(SUM('Eng GLA 6th, 7th, 8th'!BU20:CF20)/$CJ$3)),"")</f>
        <v> </v>
      </c>
      <c r="CK20" s="365" t="str">
        <f aca="false">IFERROR(IF((COUNT('Eng GLA 6th, 7th, 8th'!CH20:CX20)=0)," ",(SUM('Eng GLA 6th, 7th, 8th'!CH20:CX20)/$CK$3)),"")</f>
        <v> </v>
      </c>
      <c r="CL20" s="365" t="str">
        <f aca="false">IFERROR(IF((COUNT('Eng GLA 6th, 7th, 8th'!CY20:DD20)=0)," ",(SUM('Eng GLA 6th, 7th, 8th'!CY20:DD20)/$CL$3)),"")</f>
        <v> </v>
      </c>
      <c r="CM20" s="365" t="str">
        <f aca="false">IFERROR(IF((COUNT('Eng GLA 6th, 7th, 8th'!DE20:DJ20)=0)," ",(SUM('Eng GLA 6th, 7th, 8th'!DE20:DJ20)/$CM$3)),"")</f>
        <v> </v>
      </c>
      <c r="CN20" s="365" t="str">
        <f aca="false">IFERROR(IF((COUNT('Eng GLA 6th, 7th, 8th'!DK20:DV20)=0)," ",(SUM('Eng GLA 6th, 7th, 8th'!DK20:DV20)/$CN$3)),"")</f>
        <v> </v>
      </c>
    </row>
    <row r="21" customFormat="false" ht="12.75" hidden="false" customHeight="false" outlineLevel="0" collapsed="false">
      <c r="A21" s="315" t="n">
        <v>14</v>
      </c>
      <c r="B21" s="315" t="str">
        <f aca="false">'English Scores- Leveled papers'!B20</f>
        <v>M.Chandana</v>
      </c>
      <c r="C21" s="360" t="n">
        <f aca="false">'RC Mastery Check+Question type'!H18</f>
        <v>0.5</v>
      </c>
      <c r="D21" s="361" t="n">
        <f aca="false">'Cover Sheet'!L18</f>
        <v>0.5</v>
      </c>
      <c r="E21" s="362" t="inlineStr">
        <f aca="false">IF($B21="","",IF(COUNTIFS('English Scores- Leveled papers'!$H$3:$KM$3,E$4,'English Scores- Leveled papers'!$H20:$KM20,"&gt;-1")=0,"",SUMIF('English Scores- Leveled papers'!$H$3:$KM$3,E$4,'English Scores- Leveled papers'!$H20:$KM20)))</f>
        <is>
          <t/>
        </is>
      </c>
      <c r="F21" s="362" t="inlineStr">
        <f aca="false">IF($B21="","",IF(COUNTIFS('English Scores- Leveled papers'!$H$3:$KM$3,F$4,'English Scores- Leveled papers'!$H20:$KM20,"&gt;-1")=0,"",SUMIF('English Scores- Leveled papers'!$H$3:$KM$3,F$4,'English Scores- Leveled papers'!$H20:$KM20)))</f>
        <is>
          <t/>
        </is>
      </c>
      <c r="G21" s="362" t="inlineStr">
        <f aca="false">IF($B21="","",IF(COUNTIFS('English Scores- Leveled papers'!$H$3:$KM$3,G$4,'English Scores- Leveled papers'!$H20:$KM20,"&gt;-1")=0,"",SUMIF('English Scores- Leveled papers'!$H$3:$KM$3,G$4,'English Scores- Leveled papers'!$H20:$KM20)))</f>
        <is>
          <t/>
        </is>
      </c>
      <c r="H21" s="362" t="inlineStr">
        <f aca="false">IF($B21="","",IF(COUNTIFS('English Scores- Leveled papers'!$H$3:$KM$3,H$4,'English Scores- Leveled papers'!$H20:$KM20,"&gt;-1")=0,"",SUMIF('English Scores- Leveled papers'!$H$3:$KM$3,H$4,'English Scores- Leveled papers'!$H20:$KM20)))</f>
        <is>
          <t/>
        </is>
      </c>
      <c r="I21" s="362" t="inlineStr">
        <f aca="false">IF($B21="","",IF(COUNTIFS('English Scores- Leveled papers'!$H$3:$KM$3,I$4,'English Scores- Leveled papers'!$H20:$KM20,"&gt;-1")=0,"",SUMIF('English Scores- Leveled papers'!$H$3:$KM$3,I$4,'English Scores- Leveled papers'!$H20:$KM20)))</f>
        <is>
          <t/>
        </is>
      </c>
      <c r="J21" s="362" t="inlineStr">
        <f aca="false">IF($B21="","",IF(COUNTIFS('English Scores- Leveled papers'!$H$3:$KM$3,J$4,'English Scores- Leveled papers'!$H20:$KM20,"&gt;-1")=0,"",SUMIF('English Scores- Leveled papers'!$H$3:$KM$3,J$4,'English Scores- Leveled papers'!$H20:$KM20)))</f>
        <is>
          <t/>
        </is>
      </c>
      <c r="K21" s="362" t="inlineStr">
        <f aca="false">IF($B21="","",IF(COUNTIFS('English Scores- Leveled papers'!$H$3:$KM$3,K$4,'English Scores- Leveled papers'!$H20:$KM20,"&gt;-1")=0,"",SUMIF('English Scores- Leveled papers'!$H$3:$KM$3,K$4,'English Scores- Leveled papers'!$H20:$KM20)))</f>
        <is>
          <t/>
        </is>
      </c>
      <c r="L21" s="362" t="inlineStr">
        <f aca="false">IF($B21="","",IF(COUNTIFS('English Scores- Leveled papers'!$H$3:$KM$3,L$4,'English Scores- Leveled papers'!$H20:$KM20,"&gt;-1")=0,"",SUMIF('English Scores- Leveled papers'!$H$3:$KM$3,L$4,'English Scores- Leveled papers'!$H20:$KM20)))</f>
        <is>
          <t/>
        </is>
      </c>
      <c r="M21" s="362" t="n">
        <f aca="false">IF($B21="","",IF(COUNTIFS('English Scores- Leveled papers'!$H$3:$KM$3,M$4,'English Scores- Leveled papers'!$H20:$KM20,"&gt;-1")=0,"",SUMIF('English Scores- Leveled papers'!$H$3:$KM$3,M$4,'English Scores- Leveled papers'!$H20:$KM20)))</f>
        <v>2</v>
      </c>
      <c r="N21" s="362" t="n">
        <f aca="false">IF($B21="","",IF(COUNTIFS('English Scores- Leveled papers'!$H$3:$KM$3,N$4,'English Scores- Leveled papers'!$H20:$KM20,"&gt;-1")=0,"",SUMIF('English Scores- Leveled papers'!$H$3:$KM$3,N$4,'English Scores- Leveled papers'!$H20:$KM20)))</f>
        <v>0</v>
      </c>
      <c r="O21" s="362" t="n">
        <f aca="false">IF($B21="","",IF(COUNTIFS('English Scores- Leveled papers'!$H$3:$KM$3,O$4,'English Scores- Leveled papers'!$H20:$KM20,"&gt;-1")=0,"",SUMIF('English Scores- Leveled papers'!$H$3:$KM$3,O$4,'English Scores- Leveled papers'!$H20:$KM20)))</f>
        <v>1</v>
      </c>
      <c r="P21" s="362" t="n">
        <f aca="false">IF($B21="","",IF(COUNTIFS('English Scores- Leveled papers'!$H$3:$KM$3,P$4,'English Scores- Leveled papers'!$H20:$KM20,"&gt;-1")=0,"",SUMIF('English Scores- Leveled papers'!$H$3:$KM$3,P$4,'English Scores- Leveled papers'!$H20:$KM20)))</f>
        <v>2</v>
      </c>
      <c r="Q21" s="362" t="n">
        <f aca="false">IF($B21="","",IF(COUNTIFS('English Scores- Leveled papers'!$H$3:$KM$3,Q$4,'English Scores- Leveled papers'!$H20:$KM20,"&gt;-1")=0,"",SUMIF('English Scores- Leveled papers'!$H$3:$KM$3,Q$4,'English Scores- Leveled papers'!$H20:$KM20)))</f>
        <v>2</v>
      </c>
      <c r="R21" s="362" t="n">
        <f aca="false">IF($B21="","",IF(COUNTIFS('English Scores- Leveled papers'!$H$3:$KM$3,R$4,'English Scores- Leveled papers'!$H20:$KM20,"&gt;-1")=0,"",SUMIF('English Scores- Leveled papers'!$H$3:$KM$3,R$4,'English Scores- Leveled papers'!$H20:$KM20)))</f>
        <v>1</v>
      </c>
      <c r="S21" s="362" t="n">
        <f aca="false">IF($B21="","",IF(COUNTIFS('English Scores- Leveled papers'!$H$3:$KM$3,S$4,'English Scores- Leveled papers'!$H20:$KM20,"&gt;-1")=0,"",SUMIF('English Scores- Leveled papers'!$H$3:$KM$3,S$4,'English Scores- Leveled papers'!$H20:$KM20)))</f>
        <v>0</v>
      </c>
      <c r="T21" s="362" t="n">
        <f aca="false">IF($B21="","",IF(COUNTIFS('English Scores- Leveled papers'!$H$3:$KM$3,T$4,'English Scores- Leveled papers'!$H20:$KM20,"&gt;-1")=0,"",SUMIF('English Scores- Leveled papers'!$H$3:$KM$3,T$4,'English Scores- Leveled papers'!$H20:$KM20)))</f>
        <v>1.5</v>
      </c>
      <c r="U21" s="362" t="n">
        <f aca="false">IF($B21="","",IF(COUNTIFS('English Scores- Leveled papers'!$H$3:$KM$3,U$4,'English Scores- Leveled papers'!$H20:$KM20,"&gt;-1")=0,"",SUMIF('English Scores- Leveled papers'!$H$3:$KM$3,U$4,'English Scores- Leveled papers'!$H20:$KM20)))</f>
        <v>0.5</v>
      </c>
      <c r="V21" s="362" t="inlineStr">
        <f aca="false">IF($B21="","",IF(COUNTIFS('English Scores- Leveled papers'!$H$3:$KM$3,V$4,'English Scores- Leveled papers'!$H20:$KM20,"&gt;-1")=0,"",SUMIF('English Scores- Leveled papers'!$H$3:$KM$3,V$4,'English Scores- Leveled papers'!$H20:$KM20)))</f>
        <is>
          <t/>
        </is>
      </c>
      <c r="W21" s="362" t="inlineStr">
        <f aca="false">IF($B21="","",IF(COUNTIFS('English Scores- Leveled papers'!$H$3:$KM$3,W$4,'English Scores- Leveled papers'!$H20:$KM20,"&gt;-1")=0,"",SUMIF('English Scores- Leveled papers'!$H$3:$KM$3,W$4,'English Scores- Leveled papers'!$H20:$KM20)))</f>
        <is>
          <t/>
        </is>
      </c>
      <c r="X21" s="362" t="inlineStr">
        <f aca="false">IF($B21="","",IF(COUNTIFS('English Scores- Leveled papers'!$H$3:$KM$3,X$4,'English Scores- Leveled papers'!$H20:$KM20,"&gt;-1")=0,"",SUMIF('English Scores- Leveled papers'!$H$3:$KM$3,X$4,'English Scores- Leveled papers'!$H20:$KM20)))</f>
        <is>
          <t/>
        </is>
      </c>
      <c r="Y21" s="362" t="inlineStr">
        <f aca="false">IF($B21="","",IF(COUNTIFS('English Scores- Leveled papers'!$H$3:$KM$3,Y$4,'English Scores- Leveled papers'!$H20:$KM20,"&gt;-1")=0,"",SUMIF('English Scores- Leveled papers'!$H$3:$KM$3,Y$4,'English Scores- Leveled papers'!$H20:$KM20)))</f>
        <is>
          <t/>
        </is>
      </c>
      <c r="Z21" s="362" t="inlineStr">
        <f aca="false">IF($B21="","",IF(COUNTIFS('English Scores- Leveled papers'!$H$3:$KM$3,Z$4,'English Scores- Leveled papers'!$H20:$KM20,"&gt;-1")=0,"",SUMIF('English Scores- Leveled papers'!$H$3:$KM$3,Z$4,'English Scores- Leveled papers'!$H20:$KM20)))</f>
        <is>
          <t/>
        </is>
      </c>
      <c r="AA21" s="362" t="inlineStr">
        <f aca="false">IF($B21="","",IF(COUNTIFS('English Scores- Leveled papers'!$H$3:$KM$3,AA$4,'English Scores- Leveled papers'!$H20:$KM20,"&gt;-1")=0,"",SUMIF('English Scores- Leveled papers'!$H$3:$KM$3,AA$4,'English Scores- Leveled papers'!$H20:$KM20)))</f>
        <is>
          <t/>
        </is>
      </c>
      <c r="AB21" s="362" t="inlineStr">
        <f aca="false">IF($B21="","",IF(COUNTIFS('English Scores- Leveled papers'!$H$3:$KM$3,AB$4,'English Scores- Leveled papers'!$H20:$KM20,"&gt;-1")=0,"",SUMIF('English Scores- Leveled papers'!$H$3:$KM$3,AB$4,'English Scores- Leveled papers'!$H20:$KM20)))</f>
        <is>
          <t/>
        </is>
      </c>
      <c r="AC21" s="362" t="inlineStr">
        <f aca="false">IF($B21="","",IF(COUNTIFS('English Scores- Leveled papers'!$H$3:$KM$3,AC$4,'English Scores- Leveled papers'!$H20:$KM20,"&gt;-1")=0,"",SUMIF('English Scores- Leveled papers'!$H$3:$KM$3,AC$4,'English Scores- Leveled papers'!$H20:$KM20)))</f>
        <is>
          <t/>
        </is>
      </c>
      <c r="AD21" s="362" t="inlineStr">
        <f aca="false">IF($B21="","",IF(COUNTIFS('English Scores- Leveled papers'!$H$3:$KM$3,AD$4,'English Scores- Leveled papers'!$H20:$KM20,"&gt;-1")=0,"",SUMIF('English Scores- Leveled papers'!$H$3:$KM$3,AD$4,'English Scores- Leveled papers'!$H20:$KM20)))</f>
        <is>
          <t/>
        </is>
      </c>
      <c r="AE21" s="362" t="inlineStr">
        <f aca="false">IF($B21="","",IF(COUNTIFS('English Scores- Leveled papers'!$H$3:$KM$3,AE$4,'English Scores- Leveled papers'!$H20:$KM20,"&gt;-1")=0,"",SUMIF('English Scores- Leveled papers'!$H$3:$KM$3,AE$4,'English Scores- Leveled papers'!$H20:$KM20)))</f>
        <is>
          <t/>
        </is>
      </c>
      <c r="AF21" s="362" t="inlineStr">
        <f aca="false">IF($B21="","",IF(COUNTIFS('English Scores- Leveled papers'!$H$3:$KM$3,AF$4,'English Scores- Leveled papers'!$H20:$KM20,"&gt;-1")=0,"",SUMIF('English Scores- Leveled papers'!$H$3:$KM$3,AF$4,'English Scores- Leveled papers'!$H20:$KM20)))</f>
        <is>
          <t/>
        </is>
      </c>
      <c r="AG21" s="362" t="inlineStr">
        <f aca="false">IF($B21="","",IF(COUNTIFS('English Scores- Leveled papers'!$H$3:$KM$3,AG$4,'English Scores- Leveled papers'!$H20:$KM20,"&gt;-1")=0,"",SUMIF('English Scores- Leveled papers'!$H$3:$KM$3,AG$4,'English Scores- Leveled papers'!$H20:$KM20)))</f>
        <is>
          <t/>
        </is>
      </c>
      <c r="AH21" s="362" t="inlineStr">
        <f aca="false">IF($B21="","",IF(COUNTIFS('English Scores- Leveled papers'!$H$3:$KM$3,AH$4,'English Scores- Leveled papers'!$H20:$KM20,"&gt;-1")=0,"",SUMIF('English Scores- Leveled papers'!$H$3:$KM$3,AH$4,'English Scores- Leveled papers'!$H20:$KM20)))</f>
        <is>
          <t/>
        </is>
      </c>
      <c r="AI21" s="362" t="inlineStr">
        <f aca="false">IF($B21="","",IF(COUNTIFS('English Scores- Leveled papers'!$H$3:$KM$3,AI$4,'English Scores- Leveled papers'!$H20:$KM20,"&gt;-1")=0,"",SUMIF('English Scores- Leveled papers'!$H$3:$KM$3,AI$4,'English Scores- Leveled papers'!$H20:$KM20)))</f>
        <is>
          <t/>
        </is>
      </c>
      <c r="AJ21" s="362" t="inlineStr">
        <f aca="false">IF($B21="","",IF(COUNTIFS('English Scores- Leveled papers'!$H$3:$KM$3,AJ$4,'English Scores- Leveled papers'!$H20:$KM20,"&gt;-1")=0,"",SUMIF('English Scores- Leveled papers'!$H$3:$KM$3,AJ$4,'English Scores- Leveled papers'!$H20:$KM20)))</f>
        <is>
          <t/>
        </is>
      </c>
      <c r="AK21" s="362" t="inlineStr">
        <f aca="false">IF($B21="","",IF(COUNTIFS('English Scores- Leveled papers'!$H$3:$KM$3,AK$4,'English Scores- Leveled papers'!$H20:$KM20,"&gt;-1")=0,"",SUMIF('English Scores- Leveled papers'!$H$3:$KM$3,AK$4,'English Scores- Leveled papers'!$H20:$KM20)))</f>
        <is>
          <t/>
        </is>
      </c>
      <c r="AL21" s="362" t="inlineStr">
        <f aca="false">IF($B21="","",IF(COUNTIFS('English Scores- Leveled papers'!$H$3:$KM$3,AL$4,'English Scores- Leveled papers'!$H20:$KM20,"&gt;-1")=0,"",SUMIF('English Scores- Leveled papers'!$H$3:$KM$3,AL$4,'English Scores- Leveled papers'!$H20:$KM20)))</f>
        <is>
          <t/>
        </is>
      </c>
      <c r="AM21" s="362" t="inlineStr">
        <f aca="false">IF($B21="","",IF(COUNTIFS('English Scores- Leveled papers'!$H$3:$KM$3,AM$4,'English Scores- Leveled papers'!$H20:$KM20,"&gt;-1")=0,"",SUMIF('English Scores- Leveled papers'!$H$3:$KM$3,AM$4,'English Scores- Leveled papers'!$H20:$KM20)))</f>
        <is>
          <t/>
        </is>
      </c>
      <c r="AN21" s="362" t="inlineStr">
        <f aca="false">IF($B21="","",IF(COUNTIFS('English Scores- Leveled papers'!$H$3:$KM$3,AN$4,'English Scores- Leveled papers'!$H20:$KM20,"&gt;-1")=0,"",SUMIF('English Scores- Leveled papers'!$H$3:$KM$3,AN$4,'English Scores- Leveled papers'!$H20:$KM20)))</f>
        <is>
          <t/>
        </is>
      </c>
      <c r="AO21" s="362" t="inlineStr">
        <f aca="false">IF($B21="","",IF(COUNTIFS('English Scores- Leveled papers'!$H$3:$KM$3,AO$4,'English Scores- Leveled papers'!$H20:$KM20,"&gt;-1")=0,"",SUMIF('English Scores- Leveled papers'!$H$3:$KM$3,AO$4,'English Scores- Leveled papers'!$H20:$KM20)))</f>
        <is>
          <t/>
        </is>
      </c>
      <c r="AP21" s="362" t="inlineStr">
        <f aca="false">IF($B21="","",IF(COUNTIFS('English Scores- Leveled papers'!$H$3:$KM$3,AP$4,'English Scores- Leveled papers'!$H20:$KM20,"&gt;-1")=0,"",SUMIF('English Scores- Leveled papers'!$H$3:$KM$3,AP$4,'English Scores- Leveled papers'!$H20:$KM20)))</f>
        <is>
          <t/>
        </is>
      </c>
      <c r="AQ21" s="362" t="inlineStr">
        <f aca="false">IF($B21="","",IF(COUNTIFS('English Scores- Leveled papers'!$H$3:$KM$3,AQ$4,'English Scores- Leveled papers'!$H20:$KM20,"&gt;-1")=0,"",SUMIF('English Scores- Leveled papers'!$H$3:$KM$3,AQ$4,'English Scores- Leveled papers'!$H20:$KM20)))</f>
        <is>
          <t/>
        </is>
      </c>
      <c r="AR21" s="362" t="inlineStr">
        <f aca="false">IF($B21="","",IF(COUNTIFS('English Scores- Leveled papers'!$H$3:$KM$3,AR$4,'English Scores- Leveled papers'!$H20:$KM20,"&gt;-1")=0,"",SUMIF('English Scores- Leveled papers'!$H$3:$KM$3,AR$4,'English Scores- Leveled papers'!$H20:$KM20)))</f>
        <is>
          <t/>
        </is>
      </c>
      <c r="AS21" s="362" t="inlineStr">
        <f aca="false">IF($B21="","",IF(COUNTIFS('English Scores- Leveled papers'!$H$3:$KM$3,AS$4,'English Scores- Leveled papers'!$H20:$KM20,"&gt;-1")=0,"",SUMIF('English Scores- Leveled papers'!$H$3:$KM$3,AS$4,'English Scores- Leveled papers'!$H20:$KM20)))</f>
        <is>
          <t/>
        </is>
      </c>
      <c r="AT21" s="362" t="inlineStr">
        <f aca="false">IF($B21="","",IF(COUNTIFS('English Scores- Leveled papers'!$H$3:$KM$3,AT$4,'English Scores- Leveled papers'!$H20:$KM20,"&gt;-1")=0,"",SUMIF('English Scores- Leveled papers'!$H$3:$KM$3,AT$4,'English Scores- Leveled papers'!$H20:$KM20)))</f>
        <is>
          <t/>
        </is>
      </c>
      <c r="AU21" s="362" t="inlineStr">
        <f aca="false">IF($B21="","",IF(COUNTIFS('English Scores- Leveled papers'!$H$3:$KM$3,AU$4,'English Scores- Leveled papers'!$H20:$KM20,"&gt;-1")=0,"",SUMIF('English Scores- Leveled papers'!$H$3:$KM$3,AU$4,'English Scores- Leveled papers'!$H20:$KM20)))</f>
        <is>
          <t/>
        </is>
      </c>
      <c r="AV21" s="362" t="inlineStr">
        <f aca="false">IF($B21="","",IF(COUNTIFS('English Scores- Leveled papers'!$H$3:$KM$3,AV$4,'English Scores- Leveled papers'!$H20:$KM20,"&gt;-1")=0,"",SUMIF('English Scores- Leveled papers'!$H$3:$KM$3,AV$4,'English Scores- Leveled papers'!$H20:$KM20)))</f>
        <is>
          <t/>
        </is>
      </c>
      <c r="AW21" s="362" t="inlineStr">
        <f aca="false">IF($B21="","",IF(COUNTIFS('English Scores- Leveled papers'!$H$3:$KM$3,AW$4,'English Scores- Leveled papers'!$H20:$KM20,"&gt;-1")=0,"",SUMIF('English Scores- Leveled papers'!$H$3:$KM$3,AW$4,'English Scores- Leveled papers'!$H20:$KM20)))</f>
        <is>
          <t/>
        </is>
      </c>
      <c r="AX21" s="362" t="inlineStr">
        <f aca="false">IF($B21="","",IF(COUNTIFS('English Scores- Leveled papers'!$H$3:$KM$3,AX$4,'English Scores- Leveled papers'!$H20:$KM20,"&gt;-1")=0,"",SUMIF('English Scores- Leveled papers'!$H$3:$KM$3,AX$4,'English Scores- Leveled papers'!$H20:$KM20)))</f>
        <is>
          <t/>
        </is>
      </c>
      <c r="AY21" s="362" t="inlineStr">
        <f aca="false">IF($B21="","",IF(COUNTIFS('English Scores- Leveled papers'!$H$3:$KM$3,AY$4,'English Scores- Leveled papers'!$H20:$KM20,"&gt;-1")=0,"",SUMIF('English Scores- Leveled papers'!$H$3:$KM$3,AY$4,'English Scores- Leveled papers'!$H20:$KM20)))</f>
        <is>
          <t/>
        </is>
      </c>
      <c r="AZ21" s="362" t="inlineStr">
        <f aca="false">IF($B21="","",IF(COUNTIFS('English Scores- Leveled papers'!$H$3:$KM$3,AZ$4,'English Scores- Leveled papers'!$H20:$KM20,"&gt;-1")=0,"",SUMIF('English Scores- Leveled papers'!$H$3:$KM$3,AZ$4,'English Scores- Leveled papers'!$H20:$KM20)))</f>
        <is>
          <t/>
        </is>
      </c>
      <c r="BA21" s="362" t="inlineStr">
        <f aca="false">IF($B21="","",IF(COUNTIFS('English Scores- Leveled papers'!$H$3:$KM$3,BA$4,'English Scores- Leveled papers'!$H20:$KM20,"&gt;-1")=0,"",SUMIF('English Scores- Leveled papers'!$H$3:$KM$3,BA$4,'English Scores- Leveled papers'!$H20:$KM20)))</f>
        <is>
          <t/>
        </is>
      </c>
      <c r="BB21" s="362" t="inlineStr">
        <f aca="false">IF($B21="","",IF(COUNTIFS('English Scores- Leveled papers'!$H$3:$KM$3,BB$4,'English Scores- Leveled papers'!$H20:$KM20,"&gt;-1")=0,"",SUMIF('English Scores- Leveled papers'!$H$3:$KM$3,BB$4,'English Scores- Leveled papers'!$H20:$KM20)))</f>
        <is>
          <t/>
        </is>
      </c>
      <c r="BC21" s="362" t="inlineStr">
        <f aca="false">IF($B21="","",IF(COUNTIFS('English Scores- Leveled papers'!$H$3:$KM$3,BC$4,'English Scores- Leveled papers'!$H20:$KM20,"&gt;-1")=0,"",SUMIF('English Scores- Leveled papers'!$H$3:$KM$3,BC$4,'English Scores- Leveled papers'!$H20:$KM20)))</f>
        <is>
          <t/>
        </is>
      </c>
      <c r="BD21" s="362" t="inlineStr">
        <f aca="false">IF($B21="","",IF(COUNTIFS('English Scores- Leveled papers'!$H$3:$KM$3,BD$4,'English Scores- Leveled papers'!$H20:$KM20,"&gt;-1")=0,"",SUMIF('English Scores- Leveled papers'!$H$3:$KM$3,BD$4,'English Scores- Leveled papers'!$H20:$KM20)))</f>
        <is>
          <t/>
        </is>
      </c>
      <c r="BE21" s="362" t="inlineStr">
        <f aca="false">IF($B21="","",IF(COUNTIFS('English Scores- Leveled papers'!$H$3:$KM$3,BE$4,'English Scores- Leveled papers'!$H20:$KM20,"&gt;-1")=0,"",SUMIF('English Scores- Leveled papers'!$H$3:$KM$3,BE$4,'English Scores- Leveled papers'!$H20:$KM20)))</f>
        <is>
          <t/>
        </is>
      </c>
      <c r="BF21" s="362" t="inlineStr">
        <f aca="false">IF($B21="","",IF(COUNTIFS('English Scores- Leveled papers'!$H$3:$KM$3,BF$4,'English Scores- Leveled papers'!$H20:$KM20,"&gt;-1")=0,"",SUMIF('English Scores- Leveled papers'!$H$3:$KM$3,BF$4,'English Scores- Leveled papers'!$H20:$KM20)))</f>
        <is>
          <t/>
        </is>
      </c>
      <c r="BG21" s="362" t="inlineStr">
        <f aca="false">IF($B21="","",IF(COUNTIFS('English Scores- Leveled papers'!$H$3:$KM$3,BG$4,'English Scores- Leveled papers'!$H20:$KM20,"&gt;-1")=0,"",SUMIF('English Scores- Leveled papers'!$H$3:$KM$3,BG$4,'English Scores- Leveled papers'!$H20:$KM20)))</f>
        <is>
          <t/>
        </is>
      </c>
      <c r="BH21" s="362" t="inlineStr">
        <f aca="false">IF($B21="","",IF(COUNTIFS('English Scores- Leveled papers'!$H$3:$KM$3,BH$4,'English Scores- Leveled papers'!$H20:$KM20,"&gt;-1")=0,"",SUMIF('English Scores- Leveled papers'!$H$3:$KM$3,BH$4,'English Scores- Leveled papers'!$H20:$KM20)))</f>
        <is>
          <t/>
        </is>
      </c>
      <c r="BI21" s="362" t="inlineStr">
        <f aca="false">IF($B21="","",IF(COUNTIFS('English Scores- Leveled papers'!$H$3:$KM$3,BI$4,'English Scores- Leveled papers'!$H20:$KM20,"&gt;-1")=0,"",SUMIF('English Scores- Leveled papers'!$H$3:$KM$3,BI$4,'English Scores- Leveled papers'!$H20:$KM20)))</f>
        <is>
          <t/>
        </is>
      </c>
      <c r="BJ21" s="362" t="inlineStr">
        <f aca="false">IF($B21="","",IF(COUNTIFS('English Scores- Leveled papers'!$H$3:$KM$3,BJ$4,'English Scores- Leveled papers'!$H20:$KM20,"&gt;-1")=0,"",SUMIF('English Scores- Leveled papers'!$H$3:$KM$3,BJ$4,'English Scores- Leveled papers'!$H20:$KM20)))</f>
        <is>
          <t/>
        </is>
      </c>
      <c r="BK21" s="362" t="inlineStr">
        <f aca="false">IF($B21="","",IF(COUNTIFS('English Scores- Leveled papers'!$H$3:$KM$3,BK$4,'English Scores- Leveled papers'!$H20:$KM20,"&gt;-1")=0,"",SUMIF('English Scores- Leveled papers'!$H$3:$KM$3,BK$4,'English Scores- Leveled papers'!$H20:$KM20)))</f>
        <is>
          <t/>
        </is>
      </c>
      <c r="BL21" s="362" t="inlineStr">
        <f aca="false">IF($B21="","",IF(COUNTIFS('English Scores- Leveled papers'!$H$3:$KM$3,BL$4,'English Scores- Leveled papers'!$H20:$KM20,"&gt;-1")=0,"",SUMIF('English Scores- Leveled papers'!$H$3:$KM$3,BL$4,'English Scores- Leveled papers'!$H20:$KM20)))</f>
        <is>
          <t/>
        </is>
      </c>
      <c r="BM21" s="362" t="inlineStr">
        <f aca="false">IF($B21="","",IF(COUNTIFS('Eng GLA 6th, 7th, 8th'!$E$3:$DV$3,BM$4,'Eng GLA 6th, 7th, 8th'!$E21:$DV21, "&gt;-1")=0,"",SUMIF('Eng GLA 6th, 7th, 8th'!$E$3:$DV$3,BM$4,'Eng GLA 6th, 7th, 8th'!$E21:$DV21)))</f>
        <is>
          <t/>
        </is>
      </c>
      <c r="BN21" s="362" t="inlineStr">
        <f aca="false">IF($B21="","",IF(COUNTIFS('Eng GLA 6th, 7th, 8th'!$E$3:$DV$3,BN$4,'Eng GLA 6th, 7th, 8th'!$E21:$DV21, "&gt;-1")=0,"",SUMIF('Eng GLA 6th, 7th, 8th'!$E$3:$DV$3,BN$4,'Eng GLA 6th, 7th, 8th'!$E21:$DV21)))</f>
        <is>
          <t/>
        </is>
      </c>
      <c r="BO21" s="362" t="inlineStr">
        <f aca="false">IF($B21="","",IF(COUNTIFS('Eng GLA 6th, 7th, 8th'!$E$3:$DV$3,BO$4,'Eng GLA 6th, 7th, 8th'!$E21:$DV21, "&gt;-1")=0,"",SUMIF('Eng GLA 6th, 7th, 8th'!$E$3:$DV$3,BO$4,'Eng GLA 6th, 7th, 8th'!$E21:$DV21)))</f>
        <is>
          <t/>
        </is>
      </c>
      <c r="BP21" s="362" t="inlineStr">
        <f aca="false">IF($B21="","",IF(COUNTIFS('Eng GLA 6th, 7th, 8th'!$E$3:$DV$3,BP$4,'Eng GLA 6th, 7th, 8th'!$E21:$DV21, "&gt;-1")=0,"",SUMIF('Eng GLA 6th, 7th, 8th'!$E$3:$DV$3,BP$4,'Eng GLA 6th, 7th, 8th'!$E21:$DV21)))</f>
        <is>
          <t/>
        </is>
      </c>
      <c r="BQ21" s="362" t="inlineStr">
        <f aca="false">IF($B21="","",IF(COUNTIFS('Eng GLA 6th, 7th, 8th'!$E$3:$DV$3,BQ$4,'Eng GLA 6th, 7th, 8th'!$E21:$DV21, "&gt;-1")=0,"",SUMIF('Eng GLA 6th, 7th, 8th'!$E$3:$DV$3,BQ$4,'Eng GLA 6th, 7th, 8th'!$E21:$DV21)))</f>
        <is>
          <t/>
        </is>
      </c>
      <c r="BR21" s="362" t="inlineStr">
        <f aca="false">IF($B21="","",IF(COUNTIFS('Eng GLA 6th, 7th, 8th'!$E$3:$DV$3,BR$4,'Eng GLA 6th, 7th, 8th'!$E21:$DV21, "&gt;-1")=0,"",SUMIF('Eng GLA 6th, 7th, 8th'!$E$3:$DV$3,BR$4,'Eng GLA 6th, 7th, 8th'!$E21:$DV21)))</f>
        <is>
          <t/>
        </is>
      </c>
      <c r="BS21" s="362" t="inlineStr">
        <f aca="false">IF($B21="","",IF(COUNTIFS('Eng GLA 6th, 7th, 8th'!$E$3:$DV$3,BS$4,'Eng GLA 6th, 7th, 8th'!$E21:$DV21, "&gt;-1")=0,"",SUMIF('Eng GLA 6th, 7th, 8th'!$E$3:$DV$3,BS$4,'Eng GLA 6th, 7th, 8th'!$E21:$DV21)))</f>
        <is>
          <t/>
        </is>
      </c>
      <c r="BT21" s="362" t="inlineStr">
        <f aca="false">IF($B21="","",IF(COUNTIFS('Eng GLA 6th, 7th, 8th'!$E$3:$DV$3,BT$4,'Eng GLA 6th, 7th, 8th'!$E21:$DV21, "&gt;-1")=0,"",SUMIF('Eng GLA 6th, 7th, 8th'!$E$3:$DV$3,BT$4,'Eng GLA 6th, 7th, 8th'!$E21:$DV21)))</f>
        <is>
          <t/>
        </is>
      </c>
      <c r="BU21" s="362" t="inlineStr">
        <f aca="false">IF($B21="","",IF(COUNTIFS('Eng GLA 6th, 7th, 8th'!$E$3:$DV$3,BU$4,'Eng GLA 6th, 7th, 8th'!$E21:$DV21, "&gt;-1")=0,"",SUMIF('Eng GLA 6th, 7th, 8th'!$E$3:$DV$3,BU$4,'Eng GLA 6th, 7th, 8th'!$E21:$DV21)))</f>
        <is>
          <t/>
        </is>
      </c>
      <c r="BV21" s="362" t="inlineStr">
        <f aca="false">IF($B21="","",IF(COUNTIFS('Eng GLA 6th, 7th, 8th'!$E$3:$DV$3,BV$4,'Eng GLA 6th, 7th, 8th'!$E21:$DV21, "&gt;-1")=0,"",SUMIF('Eng GLA 6th, 7th, 8th'!$E$3:$DV$3,BV$4,'Eng GLA 6th, 7th, 8th'!$E21:$DV21)))</f>
        <is>
          <t/>
        </is>
      </c>
      <c r="BW21" s="362" t="inlineStr">
        <f aca="false">IF($B21="","",IF(COUNTIFS('Eng GLA 6th, 7th, 8th'!$E$3:$DV$3,BW$4,'Eng GLA 6th, 7th, 8th'!$E21:$DV21, "&gt;-1")=0,"",SUMIF('Eng GLA 6th, 7th, 8th'!$E$3:$DV$3,BW$4,'Eng GLA 6th, 7th, 8th'!$E21:$DV21)))</f>
        <is>
          <t/>
        </is>
      </c>
      <c r="BX21" s="362" t="inlineStr">
        <f aca="false">IF($B21="","",IF(COUNTIFS('Eng GLA 6th, 7th, 8th'!$E$3:$DV$3,BX$4,'Eng GLA 6th, 7th, 8th'!$E21:$DV21, "&gt;-1")=0,"",SUMIF('Eng GLA 6th, 7th, 8th'!$E$3:$DV$3,BX$4,'Eng GLA 6th, 7th, 8th'!$E21:$DV21)))</f>
        <is>
          <t/>
        </is>
      </c>
      <c r="BY21" s="362" t="inlineStr">
        <f aca="false">IF($B21="","",IF(COUNTIFS('Eng GLA 6th, 7th, 8th'!$E$3:$DV$3,BY$4,'Eng GLA 6th, 7th, 8th'!$E21:$DV21, "&gt;-1")=0,"",SUMIF('Eng GLA 6th, 7th, 8th'!$E$3:$DV$3,BY$4,'Eng GLA 6th, 7th, 8th'!$E21:$DV21)))</f>
        <is>
          <t/>
        </is>
      </c>
      <c r="BZ21" s="362" t="inlineStr">
        <f aca="false">IF($B21="","",IF(COUNTIFS('Eng GLA 6th, 7th, 8th'!$E$3:$DV$3,BZ$4,'Eng GLA 6th, 7th, 8th'!$E21:$DV21, "&gt;-1")=0,"",SUMIF('Eng GLA 6th, 7th, 8th'!$E$3:$DV$3,BZ$4,'Eng GLA 6th, 7th, 8th'!$E21:$DV21)))</f>
        <is>
          <t/>
        </is>
      </c>
      <c r="CA21" s="362" t="inlineStr">
        <f aca="false">IF($B21="","",IF(COUNTIFS('Eng GLA 6th, 7th, 8th'!$E$3:$DV$3,CA$4,'Eng GLA 6th, 7th, 8th'!$E21:$DV21, "&gt;-1")=0,"",SUMIF('Eng GLA 6th, 7th, 8th'!$E$3:$DV$3,CA$4,'Eng GLA 6th, 7th, 8th'!$E21:$DV21)))</f>
        <is>
          <t/>
        </is>
      </c>
      <c r="CB21" s="363"/>
      <c r="CC21" s="364" t="str">
        <f aca="false">IFERROR(IF((COUNT('Eng GLA 6th, 7th, 8th'!E21:U21)=0)," ",(SUM('Eng GLA 6th, 7th, 8th'!E21:U21)/$CC$3)),"")</f>
        <v> </v>
      </c>
      <c r="CD21" s="364" t="str">
        <f aca="false">IFERROR(IF((COUNT('Eng GLA 6th, 7th, 8th'!V21:AA21)=0)," ",(SUM('Eng GLA 6th, 7th, 8th'!V21:AA21)/$CD$3)),"")</f>
        <v> </v>
      </c>
      <c r="CE21" s="364" t="str">
        <f aca="false">IFERROR(IF((COUNT('Eng GLA 6th, 7th, 8th'!AB21:AG21)=0)," ",(SUM('Eng GLA 6th, 7th, 8th'!AB21:AG21)/$CE$3)),"")</f>
        <v> </v>
      </c>
      <c r="CF21" s="364" t="str">
        <f aca="false">IFERROR(IF((COUNT('Eng GLA 6th, 7th, 8th'!AH21:AP21)=0)," ",(SUM('Eng GLA 6th, 7th, 8th'!AH21:AP21)/$CF$3)),"")</f>
        <v> </v>
      </c>
      <c r="CG21" s="365" t="str">
        <f aca="false">IFERROR(IF((COUNT('Eng GLA 6th, 7th, 8th'!AR21:BH21)=0)," ",(SUM('Eng GLA 6th, 7th, 8th'!AR21:BH21)/$CG$3)),"")</f>
        <v> </v>
      </c>
      <c r="CH21" s="365" t="str">
        <f aca="false">IFERROR(IF((COUNT('Eng GLA 6th, 7th, 8th'!BI21:BN21)=0)," ",(SUM('Eng GLA 6th, 7th, 8th'!BI21:BN21)/$CH$3)),"")</f>
        <v> </v>
      </c>
      <c r="CI21" s="365" t="str">
        <f aca="false">IFERROR(IF((COUNT('Eng GLA 6th, 7th, 8th'!BO21:BT21)=0)," ",(SUM('Eng GLA 6th, 7th, 8th'!BO21:BT21)/$CI$3)),"")</f>
        <v> </v>
      </c>
      <c r="CJ21" s="365" t="str">
        <f aca="false">IFERROR(IF((COUNT('Eng GLA 6th, 7th, 8th'!BU21:CF21)=0)," ",(SUM('Eng GLA 6th, 7th, 8th'!BU21:CF21)/$CJ$3)),"")</f>
        <v> </v>
      </c>
      <c r="CK21" s="365" t="str">
        <f aca="false">IFERROR(IF((COUNT('Eng GLA 6th, 7th, 8th'!CH21:CX21)=0)," ",(SUM('Eng GLA 6th, 7th, 8th'!CH21:CX21)/$CK$3)),"")</f>
        <v> </v>
      </c>
      <c r="CL21" s="365" t="str">
        <f aca="false">IFERROR(IF((COUNT('Eng GLA 6th, 7th, 8th'!CY21:DD21)=0)," ",(SUM('Eng GLA 6th, 7th, 8th'!CY21:DD21)/$CL$3)),"")</f>
        <v> </v>
      </c>
      <c r="CM21" s="365" t="str">
        <f aca="false">IFERROR(IF((COUNT('Eng GLA 6th, 7th, 8th'!DE21:DJ21)=0)," ",(SUM('Eng GLA 6th, 7th, 8th'!DE21:DJ21)/$CM$3)),"")</f>
        <v> </v>
      </c>
      <c r="CN21" s="365" t="str">
        <f aca="false">IFERROR(IF((COUNT('Eng GLA 6th, 7th, 8th'!DK21:DV21)=0)," ",(SUM('Eng GLA 6th, 7th, 8th'!DK21:DV21)/$CN$3)),"")</f>
        <v> </v>
      </c>
    </row>
    <row r="22" customFormat="false" ht="12.75" hidden="false" customHeight="false" outlineLevel="0" collapsed="false">
      <c r="A22" s="315" t="n">
        <v>15</v>
      </c>
      <c r="B22" s="315" t="str">
        <f aca="false">'English Scores- Leveled papers'!B21</f>
        <v>S.Dhanalakshmi</v>
      </c>
      <c r="C22" s="360" t="n">
        <f aca="false">'RC Mastery Check+Question type'!H19</f>
        <v>2</v>
      </c>
      <c r="D22" s="361" t="str">
        <f aca="false">'Cover Sheet'!L19</f>
        <v/>
      </c>
      <c r="E22" s="362" t="str">
        <f aca="false">IF($B22="","",IF(COUNTIFS('English Scores- Leveled papers'!$H$3:$KM$3,E$4,'English Scores- Leveled papers'!$H21:$KM21,"&gt;-1")=0,"",SUMIF('English Scores- Leveled papers'!$H$3:$KM$3,E$4,'English Scores- Leveled papers'!$H21:$KM21)))</f>
        <v/>
      </c>
      <c r="F22" s="362" t="str">
        <f aca="false">IF($B22="","",IF(COUNTIFS('English Scores- Leveled papers'!$H$3:$KM$3,F$4,'English Scores- Leveled papers'!$H21:$KM21,"&gt;-1")=0,"",SUMIF('English Scores- Leveled papers'!$H$3:$KM$3,F$4,'English Scores- Leveled papers'!$H21:$KM21)))</f>
        <v/>
      </c>
      <c r="G22" s="362" t="str">
        <f aca="false">IF($B22="","",IF(COUNTIFS('English Scores- Leveled papers'!$H$3:$KM$3,G$4,'English Scores- Leveled papers'!$H21:$KM21,"&gt;-1")=0,"",SUMIF('English Scores- Leveled papers'!$H$3:$KM$3,G$4,'English Scores- Leveled papers'!$H21:$KM21)))</f>
        <v/>
      </c>
      <c r="H22" s="362" t="str">
        <f aca="false">IF($B22="","",IF(COUNTIFS('English Scores- Leveled papers'!$H$3:$KM$3,H$4,'English Scores- Leveled papers'!$H21:$KM21,"&gt;-1")=0,"",SUMIF('English Scores- Leveled papers'!$H$3:$KM$3,H$4,'English Scores- Leveled papers'!$H21:$KM21)))</f>
        <v/>
      </c>
      <c r="I22" s="362" t="str">
        <f aca="false">IF($B22="","",IF(COUNTIFS('English Scores- Leveled papers'!$H$3:$KM$3,I$4,'English Scores- Leveled papers'!$H21:$KM21,"&gt;-1")=0,"",SUMIF('English Scores- Leveled papers'!$H$3:$KM$3,I$4,'English Scores- Leveled papers'!$H21:$KM21)))</f>
        <v/>
      </c>
      <c r="J22" s="362" t="str">
        <f aca="false">IF($B22="","",IF(COUNTIFS('English Scores- Leveled papers'!$H$3:$KM$3,J$4,'English Scores- Leveled papers'!$H21:$KM21,"&gt;-1")=0,"",SUMIF('English Scores- Leveled papers'!$H$3:$KM$3,J$4,'English Scores- Leveled papers'!$H21:$KM21)))</f>
        <v/>
      </c>
      <c r="K22" s="362" t="str">
        <f aca="false">IF($B22="","",IF(COUNTIFS('English Scores- Leveled papers'!$H$3:$KM$3,K$4,'English Scores- Leveled papers'!$H21:$KM21,"&gt;-1")=0,"",SUMIF('English Scores- Leveled papers'!$H$3:$KM$3,K$4,'English Scores- Leveled papers'!$H21:$KM21)))</f>
        <v/>
      </c>
      <c r="L22" s="362" t="str">
        <f aca="false">IF($B22="","",IF(COUNTIFS('English Scores- Leveled papers'!$H$3:$KM$3,L$4,'English Scores- Leveled papers'!$H21:$KM21,"&gt;-1")=0,"",SUMIF('English Scores- Leveled papers'!$H$3:$KM$3,L$4,'English Scores- Leveled papers'!$H21:$KM21)))</f>
        <v/>
      </c>
      <c r="M22" s="362" t="n">
        <f aca="false">IF($B22="","",IF(COUNTIFS('English Scores- Leveled papers'!$H$3:$KM$3,M$4,'English Scores- Leveled papers'!$H21:$KM21,"&gt;-1")=0,"",SUMIF('English Scores- Leveled papers'!$H$3:$KM$3,M$4,'English Scores- Leveled papers'!$H21:$KM21)))</f>
        <v>3</v>
      </c>
      <c r="N22" s="362" t="n">
        <f aca="false">IF($B22="","",IF(COUNTIFS('English Scores- Leveled papers'!$H$3:$KM$3,N$4,'English Scores- Leveled papers'!$H21:$KM21,"&gt;-1")=0,"",SUMIF('English Scores- Leveled papers'!$H$3:$KM$3,N$4,'English Scores- Leveled papers'!$H21:$KM21)))</f>
        <v>0</v>
      </c>
      <c r="O22" s="362" t="n">
        <f aca="false">IF($B22="","",IF(COUNTIFS('English Scores- Leveled papers'!$H$3:$KM$3,O$4,'English Scores- Leveled papers'!$H21:$KM21,"&gt;-1")=0,"",SUMIF('English Scores- Leveled papers'!$H$3:$KM$3,O$4,'English Scores- Leveled papers'!$H21:$KM21)))</f>
        <v>1</v>
      </c>
      <c r="P22" s="362" t="n">
        <f aca="false">IF($B22="","",IF(COUNTIFS('English Scores- Leveled papers'!$H$3:$KM$3,P$4,'English Scores- Leveled papers'!$H21:$KM21,"&gt;-1")=0,"",SUMIF('English Scores- Leveled papers'!$H$3:$KM$3,P$4,'English Scores- Leveled papers'!$H21:$KM21)))</f>
        <v>1.5</v>
      </c>
      <c r="Q22" s="362" t="n">
        <f aca="false">IF($B22="","",IF(COUNTIFS('English Scores- Leveled papers'!$H$3:$KM$3,Q$4,'English Scores- Leveled papers'!$H21:$KM21,"&gt;-1")=0,"",SUMIF('English Scores- Leveled papers'!$H$3:$KM$3,Q$4,'English Scores- Leveled papers'!$H21:$KM21)))</f>
        <v>3</v>
      </c>
      <c r="R22" s="362" t="n">
        <f aca="false">IF($B22="","",IF(COUNTIFS('English Scores- Leveled papers'!$H$3:$KM$3,R$4,'English Scores- Leveled papers'!$H21:$KM21,"&gt;-1")=0,"",SUMIF('English Scores- Leveled papers'!$H$3:$KM$3,R$4,'English Scores- Leveled papers'!$H21:$KM21)))</f>
        <v>0</v>
      </c>
      <c r="S22" s="362" t="n">
        <f aca="false">IF($B22="","",IF(COUNTIFS('English Scores- Leveled papers'!$H$3:$KM$3,S$4,'English Scores- Leveled papers'!$H21:$KM21,"&gt;-1")=0,"",SUMIF('English Scores- Leveled papers'!$H$3:$KM$3,S$4,'English Scores- Leveled papers'!$H21:$KM21)))</f>
        <v>0.5</v>
      </c>
      <c r="T22" s="362" t="n">
        <f aca="false">IF($B22="","",IF(COUNTIFS('English Scores- Leveled papers'!$H$3:$KM$3,T$4,'English Scores- Leveled papers'!$H21:$KM21,"&gt;-1")=0,"",SUMIF('English Scores- Leveled papers'!$H$3:$KM$3,T$4,'English Scores- Leveled papers'!$H21:$KM21)))</f>
        <v>3.25</v>
      </c>
      <c r="U22" s="362" t="n">
        <f aca="false">IF($B22="","",IF(COUNTIFS('English Scores- Leveled papers'!$H$3:$KM$3,U$4,'English Scores- Leveled papers'!$H21:$KM21,"&gt;-1")=0,"",SUMIF('English Scores- Leveled papers'!$H$3:$KM$3,U$4,'English Scores- Leveled papers'!$H21:$KM21)))</f>
        <v>1</v>
      </c>
      <c r="V22" s="362" t="n">
        <f aca="false">IF($B22="","",IF(COUNTIFS('English Scores- Leveled papers'!$H$3:$KM$3,V$4,'English Scores- Leveled papers'!$H21:$KM21,"&gt;-1")=0,"",SUMIF('English Scores- Leveled papers'!$H$3:$KM$3,V$4,'English Scores- Leveled papers'!$H21:$KM21)))</f>
        <v>3</v>
      </c>
      <c r="W22" s="362" t="n">
        <f aca="false">IF($B22="","",IF(COUNTIFS('English Scores- Leveled papers'!$H$3:$KM$3,W$4,'English Scores- Leveled papers'!$H21:$KM21,"&gt;-1")=0,"",SUMIF('English Scores- Leveled papers'!$H$3:$KM$3,W$4,'English Scores- Leveled papers'!$H21:$KM21)))</f>
        <v>0</v>
      </c>
      <c r="X22" s="362" t="n">
        <f aca="false">IF($B22="","",IF(COUNTIFS('English Scores- Leveled papers'!$H$3:$KM$3,X$4,'English Scores- Leveled papers'!$H21:$KM21,"&gt;-1")=0,"",SUMIF('English Scores- Leveled papers'!$H$3:$KM$3,X$4,'English Scores- Leveled papers'!$H21:$KM21)))</f>
        <v>0</v>
      </c>
      <c r="Y22" s="362" t="n">
        <f aca="false">IF($B22="","",IF(COUNTIFS('English Scores- Leveled papers'!$H$3:$KM$3,Y$4,'English Scores- Leveled papers'!$H21:$KM21,"&gt;-1")=0,"",SUMIF('English Scores- Leveled papers'!$H$3:$KM$3,Y$4,'English Scores- Leveled papers'!$H21:$KM21)))</f>
        <v>0</v>
      </c>
      <c r="Z22" s="362" t="n">
        <f aca="false">IF($B22="","",IF(COUNTIFS('English Scores- Leveled papers'!$H$3:$KM$3,Z$4,'English Scores- Leveled papers'!$H21:$KM21,"&gt;-1")=0,"",SUMIF('English Scores- Leveled papers'!$H$3:$KM$3,Z$4,'English Scores- Leveled papers'!$H21:$KM21)))</f>
        <v>4</v>
      </c>
      <c r="AA22" s="362" t="n">
        <f aca="false">IF($B22="","",IF(COUNTIFS('English Scores- Leveled papers'!$H$3:$KM$3,AA$4,'English Scores- Leveled papers'!$H21:$KM21,"&gt;-1")=0,"",SUMIF('English Scores- Leveled papers'!$H$3:$KM$3,AA$4,'English Scores- Leveled papers'!$H21:$KM21)))</f>
        <v>2</v>
      </c>
      <c r="AB22" s="362" t="n">
        <f aca="false">IF($B22="","",IF(COUNTIFS('English Scores- Leveled papers'!$H$3:$KM$3,AB$4,'English Scores- Leveled papers'!$H21:$KM21,"&gt;-1")=0,"",SUMIF('English Scores- Leveled papers'!$H$3:$KM$3,AB$4,'English Scores- Leveled papers'!$H21:$KM21)))</f>
        <v>1</v>
      </c>
      <c r="AC22" s="362" t="n">
        <f aca="false">IF($B22="","",IF(COUNTIFS('English Scores- Leveled papers'!$H$3:$KM$3,AC$4,'English Scores- Leveled papers'!$H21:$KM21,"&gt;-1")=0,"",SUMIF('English Scores- Leveled papers'!$H$3:$KM$3,AC$4,'English Scores- Leveled papers'!$H21:$KM21)))</f>
        <v>2</v>
      </c>
      <c r="AD22" s="362" t="n">
        <f aca="false">IF($B22="","",IF(COUNTIFS('English Scores- Leveled papers'!$H$3:$KM$3,AD$4,'English Scores- Leveled papers'!$H21:$KM21,"&gt;-1")=0,"",SUMIF('English Scores- Leveled papers'!$H$3:$KM$3,AD$4,'English Scores- Leveled papers'!$H21:$KM21)))</f>
        <v>1</v>
      </c>
      <c r="AE22" s="362" t="n">
        <f aca="false">IF($B22="","",IF(COUNTIFS('English Scores- Leveled papers'!$H$3:$KM$3,AE$4,'English Scores- Leveled papers'!$H21:$KM21,"&gt;-1")=0,"",SUMIF('English Scores- Leveled papers'!$H$3:$KM$3,AE$4,'English Scores- Leveled papers'!$H21:$KM21)))</f>
        <v>4</v>
      </c>
      <c r="AF22" s="362" t="n">
        <f aca="false">IF($B22="","",IF(COUNTIFS('English Scores- Leveled papers'!$H$3:$KM$3,AF$4,'English Scores- Leveled papers'!$H21:$KM21,"&gt;-1")=0,"",SUMIF('English Scores- Leveled papers'!$H$3:$KM$3,AF$4,'English Scores- Leveled papers'!$H21:$KM21)))</f>
        <v>1</v>
      </c>
      <c r="AG22" s="362" t="n">
        <f aca="false">IF($B22="","",IF(COUNTIFS('English Scores- Leveled papers'!$H$3:$KM$3,AG$4,'English Scores- Leveled papers'!$H21:$KM21,"&gt;-1")=0,"",SUMIF('English Scores- Leveled papers'!$H$3:$KM$3,AG$4,'English Scores- Leveled papers'!$H21:$KM21)))</f>
        <v>1</v>
      </c>
      <c r="AH22" s="362" t="n">
        <f aca="false">IF($B22="","",IF(COUNTIFS('English Scores- Leveled papers'!$H$3:$KM$3,AH$4,'English Scores- Leveled papers'!$H21:$KM21,"&gt;-1")=0,"",SUMIF('English Scores- Leveled papers'!$H$3:$KM$3,AH$4,'English Scores- Leveled papers'!$H21:$KM21)))</f>
        <v>2.25</v>
      </c>
      <c r="AI22" s="362" t="n">
        <f aca="false">IF($B22="","",IF(COUNTIFS('English Scores- Leveled papers'!$H$3:$KM$3,AI$4,'English Scores- Leveled papers'!$H21:$KM21,"&gt;-1")=0,"",SUMIF('English Scores- Leveled papers'!$H$3:$KM$3,AI$4,'English Scores- Leveled papers'!$H21:$KM21)))</f>
        <v>0.5</v>
      </c>
      <c r="AJ22" s="362" t="str">
        <f aca="false">IF($B22="","",IF(COUNTIFS('English Scores- Leveled papers'!$H$3:$KM$3,AJ$4,'English Scores- Leveled papers'!$H21:$KM21,"&gt;-1")=0,"",SUMIF('English Scores- Leveled papers'!$H$3:$KM$3,AJ$4,'English Scores- Leveled papers'!$H21:$KM21)))</f>
        <v/>
      </c>
      <c r="AK22" s="362" t="str">
        <f aca="false">IF($B22="","",IF(COUNTIFS('English Scores- Leveled papers'!$H$3:$KM$3,AK$4,'English Scores- Leveled papers'!$H21:$KM21,"&gt;-1")=0,"",SUMIF('English Scores- Leveled papers'!$H$3:$KM$3,AK$4,'English Scores- Leveled papers'!$H21:$KM21)))</f>
        <v/>
      </c>
      <c r="AL22" s="362" t="str">
        <f aca="false">IF($B22="","",IF(COUNTIFS('English Scores- Leveled papers'!$H$3:$KM$3,AL$4,'English Scores- Leveled papers'!$H21:$KM21,"&gt;-1")=0,"",SUMIF('English Scores- Leveled papers'!$H$3:$KM$3,AL$4,'English Scores- Leveled papers'!$H21:$KM21)))</f>
        <v/>
      </c>
      <c r="AM22" s="362" t="str">
        <f aca="false">IF($B22="","",IF(COUNTIFS('English Scores- Leveled papers'!$H$3:$KM$3,AM$4,'English Scores- Leveled papers'!$H21:$KM21,"&gt;-1")=0,"",SUMIF('English Scores- Leveled papers'!$H$3:$KM$3,AM$4,'English Scores- Leveled papers'!$H21:$KM21)))</f>
        <v/>
      </c>
      <c r="AN22" s="362" t="str">
        <f aca="false">IF($B22="","",IF(COUNTIFS('English Scores- Leveled papers'!$H$3:$KM$3,AN$4,'English Scores- Leveled papers'!$H21:$KM21,"&gt;-1")=0,"",SUMIF('English Scores- Leveled papers'!$H$3:$KM$3,AN$4,'English Scores- Leveled papers'!$H21:$KM21)))</f>
        <v/>
      </c>
      <c r="AO22" s="362" t="str">
        <f aca="false">IF($B22="","",IF(COUNTIFS('English Scores- Leveled papers'!$H$3:$KM$3,AO$4,'English Scores- Leveled papers'!$H21:$KM21,"&gt;-1")=0,"",SUMIF('English Scores- Leveled papers'!$H$3:$KM$3,AO$4,'English Scores- Leveled papers'!$H21:$KM21)))</f>
        <v/>
      </c>
      <c r="AP22" s="362" t="str">
        <f aca="false">IF($B22="","",IF(COUNTIFS('English Scores- Leveled papers'!$H$3:$KM$3,AP$4,'English Scores- Leveled papers'!$H21:$KM21,"&gt;-1")=0,"",SUMIF('English Scores- Leveled papers'!$H$3:$KM$3,AP$4,'English Scores- Leveled papers'!$H21:$KM21)))</f>
        <v/>
      </c>
      <c r="AQ22" s="362" t="str">
        <f aca="false">IF($B22="","",IF(COUNTIFS('English Scores- Leveled papers'!$H$3:$KM$3,AQ$4,'English Scores- Leveled papers'!$H21:$KM21,"&gt;-1")=0,"",SUMIF('English Scores- Leveled papers'!$H$3:$KM$3,AQ$4,'English Scores- Leveled papers'!$H21:$KM21)))</f>
        <v/>
      </c>
      <c r="AR22" s="362" t="str">
        <f aca="false">IF($B22="","",IF(COUNTIFS('English Scores- Leveled papers'!$H$3:$KM$3,AR$4,'English Scores- Leveled papers'!$H21:$KM21,"&gt;-1")=0,"",SUMIF('English Scores- Leveled papers'!$H$3:$KM$3,AR$4,'English Scores- Leveled papers'!$H21:$KM21)))</f>
        <v/>
      </c>
      <c r="AS22" s="362" t="str">
        <f aca="false">IF($B22="","",IF(COUNTIFS('English Scores- Leveled papers'!$H$3:$KM$3,AS$4,'English Scores- Leveled papers'!$H21:$KM21,"&gt;-1")=0,"",SUMIF('English Scores- Leveled papers'!$H$3:$KM$3,AS$4,'English Scores- Leveled papers'!$H21:$KM21)))</f>
        <v/>
      </c>
      <c r="AT22" s="362" t="str">
        <f aca="false">IF($B22="","",IF(COUNTIFS('English Scores- Leveled papers'!$H$3:$KM$3,AT$4,'English Scores- Leveled papers'!$H21:$KM21,"&gt;-1")=0,"",SUMIF('English Scores- Leveled papers'!$H$3:$KM$3,AT$4,'English Scores- Leveled papers'!$H21:$KM21)))</f>
        <v/>
      </c>
      <c r="AU22" s="362" t="str">
        <f aca="false">IF($B22="","",IF(COUNTIFS('English Scores- Leveled papers'!$H$3:$KM$3,AU$4,'English Scores- Leveled papers'!$H21:$KM21,"&gt;-1")=0,"",SUMIF('English Scores- Leveled papers'!$H$3:$KM$3,AU$4,'English Scores- Leveled papers'!$H21:$KM21)))</f>
        <v/>
      </c>
      <c r="AV22" s="362" t="str">
        <f aca="false">IF($B22="","",IF(COUNTIFS('English Scores- Leveled papers'!$H$3:$KM$3,AV$4,'English Scores- Leveled papers'!$H21:$KM21,"&gt;-1")=0,"",SUMIF('English Scores- Leveled papers'!$H$3:$KM$3,AV$4,'English Scores- Leveled papers'!$H21:$KM21)))</f>
        <v/>
      </c>
      <c r="AW22" s="362" t="str">
        <f aca="false">IF($B22="","",IF(COUNTIFS('English Scores- Leveled papers'!$H$3:$KM$3,AW$4,'English Scores- Leveled papers'!$H21:$KM21,"&gt;-1")=0,"",SUMIF('English Scores- Leveled papers'!$H$3:$KM$3,AW$4,'English Scores- Leveled papers'!$H21:$KM21)))</f>
        <v/>
      </c>
      <c r="AX22" s="362" t="str">
        <f aca="false">IF($B22="","",IF(COUNTIFS('English Scores- Leveled papers'!$H$3:$KM$3,AX$4,'English Scores- Leveled papers'!$H21:$KM21,"&gt;-1")=0,"",SUMIF('English Scores- Leveled papers'!$H$3:$KM$3,AX$4,'English Scores- Leveled papers'!$H21:$KM21)))</f>
        <v/>
      </c>
      <c r="AY22" s="362" t="str">
        <f aca="false">IF($B22="","",IF(COUNTIFS('English Scores- Leveled papers'!$H$3:$KM$3,AY$4,'English Scores- Leveled papers'!$H21:$KM21,"&gt;-1")=0,"",SUMIF('English Scores- Leveled papers'!$H$3:$KM$3,AY$4,'English Scores- Leveled papers'!$H21:$KM21)))</f>
        <v/>
      </c>
      <c r="AZ22" s="362" t="str">
        <f aca="false">IF($B22="","",IF(COUNTIFS('English Scores- Leveled papers'!$H$3:$KM$3,AZ$4,'English Scores- Leveled papers'!$H21:$KM21,"&gt;-1")=0,"",SUMIF('English Scores- Leveled papers'!$H$3:$KM$3,AZ$4,'English Scores- Leveled papers'!$H21:$KM21)))</f>
        <v/>
      </c>
      <c r="BA22" s="362" t="str">
        <f aca="false">IF($B22="","",IF(COUNTIFS('English Scores- Leveled papers'!$H$3:$KM$3,BA$4,'English Scores- Leveled papers'!$H21:$KM21,"&gt;-1")=0,"",SUMIF('English Scores- Leveled papers'!$H$3:$KM$3,BA$4,'English Scores- Leveled papers'!$H21:$KM21)))</f>
        <v/>
      </c>
      <c r="BB22" s="362" t="str">
        <f aca="false">IF($B22="","",IF(COUNTIFS('English Scores- Leveled papers'!$H$3:$KM$3,BB$4,'English Scores- Leveled papers'!$H21:$KM21,"&gt;-1")=0,"",SUMIF('English Scores- Leveled papers'!$H$3:$KM$3,BB$4,'English Scores- Leveled papers'!$H21:$KM21)))</f>
        <v/>
      </c>
      <c r="BC22" s="362" t="str">
        <f aca="false">IF($B22="","",IF(COUNTIFS('English Scores- Leveled papers'!$H$3:$KM$3,BC$4,'English Scores- Leveled papers'!$H21:$KM21,"&gt;-1")=0,"",SUMIF('English Scores- Leveled papers'!$H$3:$KM$3,BC$4,'English Scores- Leveled papers'!$H21:$KM21)))</f>
        <v/>
      </c>
      <c r="BD22" s="362" t="str">
        <f aca="false">IF($B22="","",IF(COUNTIFS('English Scores- Leveled papers'!$H$3:$KM$3,BD$4,'English Scores- Leveled papers'!$H21:$KM21,"&gt;-1")=0,"",SUMIF('English Scores- Leveled papers'!$H$3:$KM$3,BD$4,'English Scores- Leveled papers'!$H21:$KM21)))</f>
        <v/>
      </c>
      <c r="BE22" s="362" t="str">
        <f aca="false">IF($B22="","",IF(COUNTIFS('English Scores- Leveled papers'!$H$3:$KM$3,BE$4,'English Scores- Leveled papers'!$H21:$KM21,"&gt;-1")=0,"",SUMIF('English Scores- Leveled papers'!$H$3:$KM$3,BE$4,'English Scores- Leveled papers'!$H21:$KM21)))</f>
        <v/>
      </c>
      <c r="BF22" s="362" t="str">
        <f aca="false">IF($B22="","",IF(COUNTIFS('English Scores- Leveled papers'!$H$3:$KM$3,BF$4,'English Scores- Leveled papers'!$H21:$KM21,"&gt;-1")=0,"",SUMIF('English Scores- Leveled papers'!$H$3:$KM$3,BF$4,'English Scores- Leveled papers'!$H21:$KM21)))</f>
        <v/>
      </c>
      <c r="BG22" s="362" t="str">
        <f aca="false">IF($B22="","",IF(COUNTIFS('English Scores- Leveled papers'!$H$3:$KM$3,BG$4,'English Scores- Leveled papers'!$H21:$KM21,"&gt;-1")=0,"",SUMIF('English Scores- Leveled papers'!$H$3:$KM$3,BG$4,'English Scores- Leveled papers'!$H21:$KM21)))</f>
        <v/>
      </c>
      <c r="BH22" s="362" t="str">
        <f aca="false">IF($B22="","",IF(COUNTIFS('English Scores- Leveled papers'!$H$3:$KM$3,BH$4,'English Scores- Leveled papers'!$H21:$KM21,"&gt;-1")=0,"",SUMIF('English Scores- Leveled papers'!$H$3:$KM$3,BH$4,'English Scores- Leveled papers'!$H21:$KM21)))</f>
        <v/>
      </c>
      <c r="BI22" s="362" t="str">
        <f aca="false">IF($B22="","",IF(COUNTIFS('English Scores- Leveled papers'!$H$3:$KM$3,BI$4,'English Scores- Leveled papers'!$H21:$KM21,"&gt;-1")=0,"",SUMIF('English Scores- Leveled papers'!$H$3:$KM$3,BI$4,'English Scores- Leveled papers'!$H21:$KM21)))</f>
        <v/>
      </c>
      <c r="BJ22" s="362" t="str">
        <f aca="false">IF($B22="","",IF(COUNTIFS('English Scores- Leveled papers'!$H$3:$KM$3,BJ$4,'English Scores- Leveled papers'!$H21:$KM21,"&gt;-1")=0,"",SUMIF('English Scores- Leveled papers'!$H$3:$KM$3,BJ$4,'English Scores- Leveled papers'!$H21:$KM21)))</f>
        <v/>
      </c>
      <c r="BK22" s="362" t="str">
        <f aca="false">IF($B22="","",IF(COUNTIFS('English Scores- Leveled papers'!$H$3:$KM$3,BK$4,'English Scores- Leveled papers'!$H21:$KM21,"&gt;-1")=0,"",SUMIF('English Scores- Leveled papers'!$H$3:$KM$3,BK$4,'English Scores- Leveled papers'!$H21:$KM21)))</f>
        <v/>
      </c>
      <c r="BL22" s="362" t="str">
        <f aca="false">IF($B22="","",IF(COUNTIFS('English Scores- Leveled papers'!$H$3:$KM$3,BL$4,'English Scores- Leveled papers'!$H21:$KM21,"&gt;-1")=0,"",SUMIF('English Scores- Leveled papers'!$H$3:$KM$3,BL$4,'English Scores- Leveled papers'!$H21:$KM21)))</f>
        <v/>
      </c>
      <c r="BM22" s="362" t="inlineStr">
        <f aca="false">IF($B22="","",IF(COUNTIFS('Eng GLA 6th, 7th, 8th'!$E$3:$DV$3,BM$4,'Eng GLA 6th, 7th, 8th'!$E22:$DV22, "&gt;-1")=0,"",SUMIF('Eng GLA 6th, 7th, 8th'!$E$3:$DV$3,BM$4,'Eng GLA 6th, 7th, 8th'!$E22:$DV22)))</f>
        <is>
          <t/>
        </is>
      </c>
      <c r="BN22" s="362" t="inlineStr">
        <f aca="false">IF($B22="","",IF(COUNTIFS('Eng GLA 6th, 7th, 8th'!$E$3:$DV$3,BN$4,'Eng GLA 6th, 7th, 8th'!$E22:$DV22, "&gt;-1")=0,"",SUMIF('Eng GLA 6th, 7th, 8th'!$E$3:$DV$3,BN$4,'Eng GLA 6th, 7th, 8th'!$E22:$DV22)))</f>
        <is>
          <t/>
        </is>
      </c>
      <c r="BO22" s="362" t="inlineStr">
        <f aca="false">IF($B22="","",IF(COUNTIFS('Eng GLA 6th, 7th, 8th'!$E$3:$DV$3,BO$4,'Eng GLA 6th, 7th, 8th'!$E22:$DV22, "&gt;-1")=0,"",SUMIF('Eng GLA 6th, 7th, 8th'!$E$3:$DV$3,BO$4,'Eng GLA 6th, 7th, 8th'!$E22:$DV22)))</f>
        <is>
          <t/>
        </is>
      </c>
      <c r="BP22" s="362" t="inlineStr">
        <f aca="false">IF($B22="","",IF(COUNTIFS('Eng GLA 6th, 7th, 8th'!$E$3:$DV$3,BP$4,'Eng GLA 6th, 7th, 8th'!$E22:$DV22, "&gt;-1")=0,"",SUMIF('Eng GLA 6th, 7th, 8th'!$E$3:$DV$3,BP$4,'Eng GLA 6th, 7th, 8th'!$E22:$DV22)))</f>
        <is>
          <t/>
        </is>
      </c>
      <c r="BQ22" s="362" t="inlineStr">
        <f aca="false">IF($B22="","",IF(COUNTIFS('Eng GLA 6th, 7th, 8th'!$E$3:$DV$3,BQ$4,'Eng GLA 6th, 7th, 8th'!$E22:$DV22, "&gt;-1")=0,"",SUMIF('Eng GLA 6th, 7th, 8th'!$E$3:$DV$3,BQ$4,'Eng GLA 6th, 7th, 8th'!$E22:$DV22)))</f>
        <is>
          <t/>
        </is>
      </c>
      <c r="BR22" s="362" t="inlineStr">
        <f aca="false">IF($B22="","",IF(COUNTIFS('Eng GLA 6th, 7th, 8th'!$E$3:$DV$3,BR$4,'Eng GLA 6th, 7th, 8th'!$E22:$DV22, "&gt;-1")=0,"",SUMIF('Eng GLA 6th, 7th, 8th'!$E$3:$DV$3,BR$4,'Eng GLA 6th, 7th, 8th'!$E22:$DV22)))</f>
        <is>
          <t/>
        </is>
      </c>
      <c r="BS22" s="362" t="inlineStr">
        <f aca="false">IF($B22="","",IF(COUNTIFS('Eng GLA 6th, 7th, 8th'!$E$3:$DV$3,BS$4,'Eng GLA 6th, 7th, 8th'!$E22:$DV22, "&gt;-1")=0,"",SUMIF('Eng GLA 6th, 7th, 8th'!$E$3:$DV$3,BS$4,'Eng GLA 6th, 7th, 8th'!$E22:$DV22)))</f>
        <is>
          <t/>
        </is>
      </c>
      <c r="BT22" s="362" t="inlineStr">
        <f aca="false">IF($B22="","",IF(COUNTIFS('Eng GLA 6th, 7th, 8th'!$E$3:$DV$3,BT$4,'Eng GLA 6th, 7th, 8th'!$E22:$DV22, "&gt;-1")=0,"",SUMIF('Eng GLA 6th, 7th, 8th'!$E$3:$DV$3,BT$4,'Eng GLA 6th, 7th, 8th'!$E22:$DV22)))</f>
        <is>
          <t/>
        </is>
      </c>
      <c r="BU22" s="362" t="inlineStr">
        <f aca="false">IF($B22="","",IF(COUNTIFS('Eng GLA 6th, 7th, 8th'!$E$3:$DV$3,BU$4,'Eng GLA 6th, 7th, 8th'!$E22:$DV22, "&gt;-1")=0,"",SUMIF('Eng GLA 6th, 7th, 8th'!$E$3:$DV$3,BU$4,'Eng GLA 6th, 7th, 8th'!$E22:$DV22)))</f>
        <is>
          <t/>
        </is>
      </c>
      <c r="BV22" s="362" t="inlineStr">
        <f aca="false">IF($B22="","",IF(COUNTIFS('Eng GLA 6th, 7th, 8th'!$E$3:$DV$3,BV$4,'Eng GLA 6th, 7th, 8th'!$E22:$DV22, "&gt;-1")=0,"",SUMIF('Eng GLA 6th, 7th, 8th'!$E$3:$DV$3,BV$4,'Eng GLA 6th, 7th, 8th'!$E22:$DV22)))</f>
        <is>
          <t/>
        </is>
      </c>
      <c r="BW22" s="362" t="inlineStr">
        <f aca="false">IF($B22="","",IF(COUNTIFS('Eng GLA 6th, 7th, 8th'!$E$3:$DV$3,BW$4,'Eng GLA 6th, 7th, 8th'!$E22:$DV22, "&gt;-1")=0,"",SUMIF('Eng GLA 6th, 7th, 8th'!$E$3:$DV$3,BW$4,'Eng GLA 6th, 7th, 8th'!$E22:$DV22)))</f>
        <is>
          <t/>
        </is>
      </c>
      <c r="BX22" s="362" t="inlineStr">
        <f aca="false">IF($B22="","",IF(COUNTIFS('Eng GLA 6th, 7th, 8th'!$E$3:$DV$3,BX$4,'Eng GLA 6th, 7th, 8th'!$E22:$DV22, "&gt;-1")=0,"",SUMIF('Eng GLA 6th, 7th, 8th'!$E$3:$DV$3,BX$4,'Eng GLA 6th, 7th, 8th'!$E22:$DV22)))</f>
        <is>
          <t/>
        </is>
      </c>
      <c r="BY22" s="362" t="inlineStr">
        <f aca="false">IF($B22="","",IF(COUNTIFS('Eng GLA 6th, 7th, 8th'!$E$3:$DV$3,BY$4,'Eng GLA 6th, 7th, 8th'!$E22:$DV22, "&gt;-1")=0,"",SUMIF('Eng GLA 6th, 7th, 8th'!$E$3:$DV$3,BY$4,'Eng GLA 6th, 7th, 8th'!$E22:$DV22)))</f>
        <is>
          <t/>
        </is>
      </c>
      <c r="BZ22" s="362" t="inlineStr">
        <f aca="false">IF($B22="","",IF(COUNTIFS('Eng GLA 6th, 7th, 8th'!$E$3:$DV$3,BZ$4,'Eng GLA 6th, 7th, 8th'!$E22:$DV22, "&gt;-1")=0,"",SUMIF('Eng GLA 6th, 7th, 8th'!$E$3:$DV$3,BZ$4,'Eng GLA 6th, 7th, 8th'!$E22:$DV22)))</f>
        <is>
          <t/>
        </is>
      </c>
      <c r="CA22" s="362" t="inlineStr">
        <f aca="false">IF($B22="","",IF(COUNTIFS('Eng GLA 6th, 7th, 8th'!$E$3:$DV$3,CA$4,'Eng GLA 6th, 7th, 8th'!$E22:$DV22, "&gt;-1")=0,"",SUMIF('Eng GLA 6th, 7th, 8th'!$E$3:$DV$3,CA$4,'Eng GLA 6th, 7th, 8th'!$E22:$DV22)))</f>
        <is>
          <t/>
        </is>
      </c>
      <c r="CB22" s="363"/>
      <c r="CC22" s="364" t="str">
        <f aca="false">IFERROR(IF((COUNT('Eng GLA 6th, 7th, 8th'!E22:U22)=0)," ",(SUM('Eng GLA 6th, 7th, 8th'!E22:U22)/$CC$3)),"")</f>
        <v> </v>
      </c>
      <c r="CD22" s="364" t="str">
        <f aca="false">IFERROR(IF((COUNT('Eng GLA 6th, 7th, 8th'!V22:AA22)=0)," ",(SUM('Eng GLA 6th, 7th, 8th'!V22:AA22)/$CD$3)),"")</f>
        <v> </v>
      </c>
      <c r="CE22" s="364" t="str">
        <f aca="false">IFERROR(IF((COUNT('Eng GLA 6th, 7th, 8th'!AB22:AG22)=0)," ",(SUM('Eng GLA 6th, 7th, 8th'!AB22:AG22)/$CE$3)),"")</f>
        <v> </v>
      </c>
      <c r="CF22" s="364" t="str">
        <f aca="false">IFERROR(IF((COUNT('Eng GLA 6th, 7th, 8th'!AH22:AP22)=0)," ",(SUM('Eng GLA 6th, 7th, 8th'!AH22:AP22)/$CF$3)),"")</f>
        <v> </v>
      </c>
      <c r="CG22" s="365" t="str">
        <f aca="false">IFERROR(IF((COUNT('Eng GLA 6th, 7th, 8th'!AR22:BH22)=0)," ",(SUM('Eng GLA 6th, 7th, 8th'!AR22:BH22)/$CG$3)),"")</f>
        <v> </v>
      </c>
      <c r="CH22" s="365" t="str">
        <f aca="false">IFERROR(IF((COUNT('Eng GLA 6th, 7th, 8th'!BI22:BN22)=0)," ",(SUM('Eng GLA 6th, 7th, 8th'!BI22:BN22)/$CH$3)),"")</f>
        <v> </v>
      </c>
      <c r="CI22" s="365" t="str">
        <f aca="false">IFERROR(IF((COUNT('Eng GLA 6th, 7th, 8th'!BO22:BT22)=0)," ",(SUM('Eng GLA 6th, 7th, 8th'!BO22:BT22)/$CI$3)),"")</f>
        <v> </v>
      </c>
      <c r="CJ22" s="365" t="str">
        <f aca="false">IFERROR(IF((COUNT('Eng GLA 6th, 7th, 8th'!BU22:CF22)=0)," ",(SUM('Eng GLA 6th, 7th, 8th'!BU22:CF22)/$CJ$3)),"")</f>
        <v> </v>
      </c>
      <c r="CK22" s="365" t="str">
        <f aca="false">IFERROR(IF((COUNT('Eng GLA 6th, 7th, 8th'!CH22:CX22)=0)," ",(SUM('Eng GLA 6th, 7th, 8th'!CH22:CX22)/$CK$3)),"")</f>
        <v> </v>
      </c>
      <c r="CL22" s="365" t="str">
        <f aca="false">IFERROR(IF((COUNT('Eng GLA 6th, 7th, 8th'!CY22:DD22)=0)," ",(SUM('Eng GLA 6th, 7th, 8th'!CY22:DD22)/$CL$3)),"")</f>
        <v> </v>
      </c>
      <c r="CM22" s="365" t="str">
        <f aca="false">IFERROR(IF((COUNT('Eng GLA 6th, 7th, 8th'!DE22:DJ22)=0)," ",(SUM('Eng GLA 6th, 7th, 8th'!DE22:DJ22)/$CM$3)),"")</f>
        <v> </v>
      </c>
      <c r="CN22" s="365" t="str">
        <f aca="false">IFERROR(IF((COUNT('Eng GLA 6th, 7th, 8th'!DK22:DV22)=0)," ",(SUM('Eng GLA 6th, 7th, 8th'!DK22:DV22)/$CN$3)),"")</f>
        <v> </v>
      </c>
    </row>
    <row r="23" customFormat="false" ht="12.75" hidden="false" customHeight="false" outlineLevel="0" collapsed="false">
      <c r="A23" s="315" t="n">
        <v>16</v>
      </c>
      <c r="B23" s="315" t="str">
        <f aca="false">'English Scores- Leveled papers'!B22</f>
        <v>S.Mounika</v>
      </c>
      <c r="C23" s="360" t="n">
        <f aca="false">'RC Mastery Check+Question type'!H20</f>
        <v>1.5</v>
      </c>
      <c r="D23" s="361" t="n">
        <f aca="false">'Cover Sheet'!L20</f>
        <v>1</v>
      </c>
      <c r="E23" s="362" t="str">
        <f aca="false">IF($B23="","",IF(COUNTIFS('English Scores- Leveled papers'!$H$3:$KM$3,E$4,'English Scores- Leveled papers'!$H22:$KM22,"&gt;-1")=0,"",SUMIF('English Scores- Leveled papers'!$H$3:$KM$3,E$4,'English Scores- Leveled papers'!$H22:$KM22)))</f>
        <v/>
      </c>
      <c r="F23" s="362" t="str">
        <f aca="false">IF($B23="","",IF(COUNTIFS('English Scores- Leveled papers'!$H$3:$KM$3,F$4,'English Scores- Leveled papers'!$H22:$KM22,"&gt;-1")=0,"",SUMIF('English Scores- Leveled papers'!$H$3:$KM$3,F$4,'English Scores- Leveled papers'!$H22:$KM22)))</f>
        <v/>
      </c>
      <c r="G23" s="362" t="str">
        <f aca="false">IF($B23="","",IF(COUNTIFS('English Scores- Leveled papers'!$H$3:$KM$3,G$4,'English Scores- Leveled papers'!$H22:$KM22,"&gt;-1")=0,"",SUMIF('English Scores- Leveled papers'!$H$3:$KM$3,G$4,'English Scores- Leveled papers'!$H22:$KM22)))</f>
        <v/>
      </c>
      <c r="H23" s="362" t="str">
        <f aca="false">IF($B23="","",IF(COUNTIFS('English Scores- Leveled papers'!$H$3:$KM$3,H$4,'English Scores- Leveled papers'!$H22:$KM22,"&gt;-1")=0,"",SUMIF('English Scores- Leveled papers'!$H$3:$KM$3,H$4,'English Scores- Leveled papers'!$H22:$KM22)))</f>
        <v/>
      </c>
      <c r="I23" s="362" t="str">
        <f aca="false">IF($B23="","",IF(COUNTIFS('English Scores- Leveled papers'!$H$3:$KM$3,I$4,'English Scores- Leveled papers'!$H22:$KM22,"&gt;-1")=0,"",SUMIF('English Scores- Leveled papers'!$H$3:$KM$3,I$4,'English Scores- Leveled papers'!$H22:$KM22)))</f>
        <v/>
      </c>
      <c r="J23" s="362" t="str">
        <f aca="false">IF($B23="","",IF(COUNTIFS('English Scores- Leveled papers'!$H$3:$KM$3,J$4,'English Scores- Leveled papers'!$H22:$KM22,"&gt;-1")=0,"",SUMIF('English Scores- Leveled papers'!$H$3:$KM$3,J$4,'English Scores- Leveled papers'!$H22:$KM22)))</f>
        <v/>
      </c>
      <c r="K23" s="362" t="str">
        <f aca="false">IF($B23="","",IF(COUNTIFS('English Scores- Leveled papers'!$H$3:$KM$3,K$4,'English Scores- Leveled papers'!$H22:$KM22,"&gt;-1")=0,"",SUMIF('English Scores- Leveled papers'!$H$3:$KM$3,K$4,'English Scores- Leveled papers'!$H22:$KM22)))</f>
        <v/>
      </c>
      <c r="L23" s="362" t="str">
        <f aca="false">IF($B23="","",IF(COUNTIFS('English Scores- Leveled papers'!$H$3:$KM$3,L$4,'English Scores- Leveled papers'!$H22:$KM22,"&gt;-1")=0,"",SUMIF('English Scores- Leveled papers'!$H$3:$KM$3,L$4,'English Scores- Leveled papers'!$H22:$KM22)))</f>
        <v/>
      </c>
      <c r="M23" s="362" t="str">
        <f aca="false">IF($B23="","",IF(COUNTIFS('English Scores- Leveled papers'!$H$3:$KM$3,M$4,'English Scores- Leveled papers'!$H22:$KM22,"&gt;-1")=0,"",SUMIF('English Scores- Leveled papers'!$H$3:$KM$3,M$4,'English Scores- Leveled papers'!$H22:$KM22)))</f>
        <v/>
      </c>
      <c r="N23" s="362" t="str">
        <f aca="false">IF($B23="","",IF(COUNTIFS('English Scores- Leveled papers'!$H$3:$KM$3,N$4,'English Scores- Leveled papers'!$H22:$KM22,"&gt;-1")=0,"",SUMIF('English Scores- Leveled papers'!$H$3:$KM$3,N$4,'English Scores- Leveled papers'!$H22:$KM22)))</f>
        <v/>
      </c>
      <c r="O23" s="362" t="str">
        <f aca="false">IF($B23="","",IF(COUNTIFS('English Scores- Leveled papers'!$H$3:$KM$3,O$4,'English Scores- Leveled papers'!$H22:$KM22,"&gt;-1")=0,"",SUMIF('English Scores- Leveled papers'!$H$3:$KM$3,O$4,'English Scores- Leveled papers'!$H22:$KM22)))</f>
        <v/>
      </c>
      <c r="P23" s="362" t="str">
        <f aca="false">IF($B23="","",IF(COUNTIFS('English Scores- Leveled papers'!$H$3:$KM$3,P$4,'English Scores- Leveled papers'!$H22:$KM22,"&gt;-1")=0,"",SUMIF('English Scores- Leveled papers'!$H$3:$KM$3,P$4,'English Scores- Leveled papers'!$H22:$KM22)))</f>
        <v/>
      </c>
      <c r="Q23" s="362" t="n">
        <f aca="false">IF($B23="","",IF(COUNTIFS('English Scores- Leveled papers'!$H$3:$KM$3,Q$4,'English Scores- Leveled papers'!$H22:$KM22,"&gt;-1")=0,"",SUMIF('English Scores- Leveled papers'!$H$3:$KM$3,Q$4,'English Scores- Leveled papers'!$H22:$KM22)))</f>
        <v>3</v>
      </c>
      <c r="R23" s="362" t="n">
        <f aca="false">IF($B23="","",IF(COUNTIFS('English Scores- Leveled papers'!$H$3:$KM$3,R$4,'English Scores- Leveled papers'!$H22:$KM22,"&gt;-1")=0,"",SUMIF('English Scores- Leveled papers'!$H$3:$KM$3,R$4,'English Scores- Leveled papers'!$H22:$KM22)))</f>
        <v>1</v>
      </c>
      <c r="S23" s="362" t="n">
        <f aca="false">IF($B23="","",IF(COUNTIFS('English Scores- Leveled papers'!$H$3:$KM$3,S$4,'English Scores- Leveled papers'!$H22:$KM22,"&gt;-1")=0,"",SUMIF('English Scores- Leveled papers'!$H$3:$KM$3,S$4,'English Scores- Leveled papers'!$H22:$KM22)))</f>
        <v>0</v>
      </c>
      <c r="T23" s="362" t="n">
        <f aca="false">IF($B23="","",IF(COUNTIFS('English Scores- Leveled papers'!$H$3:$KM$3,T$4,'English Scores- Leveled papers'!$H22:$KM22,"&gt;-1")=0,"",SUMIF('English Scores- Leveled papers'!$H$3:$KM$3,T$4,'English Scores- Leveled papers'!$H22:$KM22)))</f>
        <v>4</v>
      </c>
      <c r="U23" s="362" t="n">
        <f aca="false">IF($B23="","",IF(COUNTIFS('English Scores- Leveled papers'!$H$3:$KM$3,U$4,'English Scores- Leveled papers'!$H22:$KM22,"&gt;-1")=0,"",SUMIF('English Scores- Leveled papers'!$H$3:$KM$3,U$4,'English Scores- Leveled papers'!$H22:$KM22)))</f>
        <v>2</v>
      </c>
      <c r="V23" s="362" t="n">
        <f aca="false">IF($B23="","",IF(COUNTIFS('English Scores- Leveled papers'!$H$3:$KM$3,V$4,'English Scores- Leveled papers'!$H22:$KM22,"&gt;-1")=0,"",SUMIF('English Scores- Leveled papers'!$H$3:$KM$3,V$4,'English Scores- Leveled papers'!$H22:$KM22)))</f>
        <v>3</v>
      </c>
      <c r="W23" s="362" t="n">
        <f aca="false">IF($B23="","",IF(COUNTIFS('English Scores- Leveled papers'!$H$3:$KM$3,W$4,'English Scores- Leveled papers'!$H22:$KM22,"&gt;-1")=0,"",SUMIF('English Scores- Leveled papers'!$H$3:$KM$3,W$4,'English Scores- Leveled papers'!$H22:$KM22)))</f>
        <v>1</v>
      </c>
      <c r="X23" s="362" t="n">
        <f aca="false">IF($B23="","",IF(COUNTIFS('English Scores- Leveled papers'!$H$3:$KM$3,X$4,'English Scores- Leveled papers'!$H22:$KM22,"&gt;-1")=0,"",SUMIF('English Scores- Leveled papers'!$H$3:$KM$3,X$4,'English Scores- Leveled papers'!$H22:$KM22)))</f>
        <v>0</v>
      </c>
      <c r="Y23" s="362" t="n">
        <f aca="false">IF($B23="","",IF(COUNTIFS('English Scores- Leveled papers'!$H$3:$KM$3,Y$4,'English Scores- Leveled papers'!$H22:$KM22,"&gt;-1")=0,"",SUMIF('English Scores- Leveled papers'!$H$3:$KM$3,Y$4,'English Scores- Leveled papers'!$H22:$KM22)))</f>
        <v>1</v>
      </c>
      <c r="Z23" s="362" t="n">
        <f aca="false">IF($B23="","",IF(COUNTIFS('English Scores- Leveled papers'!$H$3:$KM$3,Z$4,'English Scores- Leveled papers'!$H22:$KM22,"&gt;-1")=0,"",SUMIF('English Scores- Leveled papers'!$H$3:$KM$3,Z$4,'English Scores- Leveled papers'!$H22:$KM22)))</f>
        <v>2</v>
      </c>
      <c r="AA23" s="362" t="n">
        <f aca="false">IF($B23="","",IF(COUNTIFS('English Scores- Leveled papers'!$H$3:$KM$3,AA$4,'English Scores- Leveled papers'!$H22:$KM22,"&gt;-1")=0,"",SUMIF('English Scores- Leveled papers'!$H$3:$KM$3,AA$4,'English Scores- Leveled papers'!$H22:$KM22)))</f>
        <v>3</v>
      </c>
      <c r="AB23" s="362" t="n">
        <f aca="false">IF($B23="","",IF(COUNTIFS('English Scores- Leveled papers'!$H$3:$KM$3,AB$4,'English Scores- Leveled papers'!$H22:$KM22,"&gt;-1")=0,"",SUMIF('English Scores- Leveled papers'!$H$3:$KM$3,AB$4,'English Scores- Leveled papers'!$H22:$KM22)))</f>
        <v>1</v>
      </c>
      <c r="AC23" s="362" t="n">
        <f aca="false">IF($B23="","",IF(COUNTIFS('English Scores- Leveled papers'!$H$3:$KM$3,AC$4,'English Scores- Leveled papers'!$H22:$KM22,"&gt;-1")=0,"",SUMIF('English Scores- Leveled papers'!$H$3:$KM$3,AC$4,'English Scores- Leveled papers'!$H22:$KM22)))</f>
        <v>3</v>
      </c>
      <c r="AD23" s="362" t="n">
        <f aca="false">IF($B23="","",IF(COUNTIFS('English Scores- Leveled papers'!$H$3:$KM$3,AD$4,'English Scores- Leveled papers'!$H22:$KM22,"&gt;-1")=0,"",SUMIF('English Scores- Leveled papers'!$H$3:$KM$3,AD$4,'English Scores- Leveled papers'!$H22:$KM22)))</f>
        <v>1</v>
      </c>
      <c r="AE23" s="362" t="n">
        <f aca="false">IF($B23="","",IF(COUNTIFS('English Scores- Leveled papers'!$H$3:$KM$3,AE$4,'English Scores- Leveled papers'!$H22:$KM22,"&gt;-1")=0,"",SUMIF('English Scores- Leveled papers'!$H$3:$KM$3,AE$4,'English Scores- Leveled papers'!$H22:$KM22)))</f>
        <v>3</v>
      </c>
      <c r="AF23" s="362" t="n">
        <f aca="false">IF($B23="","",IF(COUNTIFS('English Scores- Leveled papers'!$H$3:$KM$3,AF$4,'English Scores- Leveled papers'!$H22:$KM22,"&gt;-1")=0,"",SUMIF('English Scores- Leveled papers'!$H$3:$KM$3,AF$4,'English Scores- Leveled papers'!$H22:$KM22)))</f>
        <v>1</v>
      </c>
      <c r="AG23" s="362" t="n">
        <f aca="false">IF($B23="","",IF(COUNTIFS('English Scores- Leveled papers'!$H$3:$KM$3,AG$4,'English Scores- Leveled papers'!$H22:$KM22,"&gt;-1")=0,"",SUMIF('English Scores- Leveled papers'!$H$3:$KM$3,AG$4,'English Scores- Leveled papers'!$H22:$KM22)))</f>
        <v>0</v>
      </c>
      <c r="AH23" s="362" t="n">
        <f aca="false">IF($B23="","",IF(COUNTIFS('English Scores- Leveled papers'!$H$3:$KM$3,AH$4,'English Scores- Leveled papers'!$H22:$KM22,"&gt;-1")=0,"",SUMIF('English Scores- Leveled papers'!$H$3:$KM$3,AH$4,'English Scores- Leveled papers'!$H22:$KM22)))</f>
        <v>4</v>
      </c>
      <c r="AI23" s="362" t="n">
        <f aca="false">IF($B23="","",IF(COUNTIFS('English Scores- Leveled papers'!$H$3:$KM$3,AI$4,'English Scores- Leveled papers'!$H22:$KM22,"&gt;-1")=0,"",SUMIF('English Scores- Leveled papers'!$H$3:$KM$3,AI$4,'English Scores- Leveled papers'!$H22:$KM22)))</f>
        <v>1</v>
      </c>
      <c r="AJ23" s="362" t="str">
        <f aca="false">IF($B23="","",IF(COUNTIFS('English Scores- Leveled papers'!$H$3:$KM$3,AJ$4,'English Scores- Leveled papers'!$H22:$KM22,"&gt;-1")=0,"",SUMIF('English Scores- Leveled papers'!$H$3:$KM$3,AJ$4,'English Scores- Leveled papers'!$H22:$KM22)))</f>
        <v/>
      </c>
      <c r="AK23" s="362" t="str">
        <f aca="false">IF($B23="","",IF(COUNTIFS('English Scores- Leveled papers'!$H$3:$KM$3,AK$4,'English Scores- Leveled papers'!$H22:$KM22,"&gt;-1")=0,"",SUMIF('English Scores- Leveled papers'!$H$3:$KM$3,AK$4,'English Scores- Leveled papers'!$H22:$KM22)))</f>
        <v/>
      </c>
      <c r="AL23" s="362" t="str">
        <f aca="false">IF($B23="","",IF(COUNTIFS('English Scores- Leveled papers'!$H$3:$KM$3,AL$4,'English Scores- Leveled papers'!$H22:$KM22,"&gt;-1")=0,"",SUMIF('English Scores- Leveled papers'!$H$3:$KM$3,AL$4,'English Scores- Leveled papers'!$H22:$KM22)))</f>
        <v/>
      </c>
      <c r="AM23" s="362" t="str">
        <f aca="false">IF($B23="","",IF(COUNTIFS('English Scores- Leveled papers'!$H$3:$KM$3,AM$4,'English Scores- Leveled papers'!$H22:$KM22,"&gt;-1")=0,"",SUMIF('English Scores- Leveled papers'!$H$3:$KM$3,AM$4,'English Scores- Leveled papers'!$H22:$KM22)))</f>
        <v/>
      </c>
      <c r="AN23" s="362" t="str">
        <f aca="false">IF($B23="","",IF(COUNTIFS('English Scores- Leveled papers'!$H$3:$KM$3,AN$4,'English Scores- Leveled papers'!$H22:$KM22,"&gt;-1")=0,"",SUMIF('English Scores- Leveled papers'!$H$3:$KM$3,AN$4,'English Scores- Leveled papers'!$H22:$KM22)))</f>
        <v/>
      </c>
      <c r="AO23" s="362" t="str">
        <f aca="false">IF($B23="","",IF(COUNTIFS('English Scores- Leveled papers'!$H$3:$KM$3,AO$4,'English Scores- Leveled papers'!$H22:$KM22,"&gt;-1")=0,"",SUMIF('English Scores- Leveled papers'!$H$3:$KM$3,AO$4,'English Scores- Leveled papers'!$H22:$KM22)))</f>
        <v/>
      </c>
      <c r="AP23" s="362" t="str">
        <f aca="false">IF($B23="","",IF(COUNTIFS('English Scores- Leveled papers'!$H$3:$KM$3,AP$4,'English Scores- Leveled papers'!$H22:$KM22,"&gt;-1")=0,"",SUMIF('English Scores- Leveled papers'!$H$3:$KM$3,AP$4,'English Scores- Leveled papers'!$H22:$KM22)))</f>
        <v/>
      </c>
      <c r="AQ23" s="362" t="str">
        <f aca="false">IF($B23="","",IF(COUNTIFS('English Scores- Leveled papers'!$H$3:$KM$3,AQ$4,'English Scores- Leveled papers'!$H22:$KM22,"&gt;-1")=0,"",SUMIF('English Scores- Leveled papers'!$H$3:$KM$3,AQ$4,'English Scores- Leveled papers'!$H22:$KM22)))</f>
        <v/>
      </c>
      <c r="AR23" s="362" t="str">
        <f aca="false">IF($B23="","",IF(COUNTIFS('English Scores- Leveled papers'!$H$3:$KM$3,AR$4,'English Scores- Leveled papers'!$H22:$KM22,"&gt;-1")=0,"",SUMIF('English Scores- Leveled papers'!$H$3:$KM$3,AR$4,'English Scores- Leveled papers'!$H22:$KM22)))</f>
        <v/>
      </c>
      <c r="AS23" s="362" t="str">
        <f aca="false">IF($B23="","",IF(COUNTIFS('English Scores- Leveled papers'!$H$3:$KM$3,AS$4,'English Scores- Leveled papers'!$H22:$KM22,"&gt;-1")=0,"",SUMIF('English Scores- Leveled papers'!$H$3:$KM$3,AS$4,'English Scores- Leveled papers'!$H22:$KM22)))</f>
        <v/>
      </c>
      <c r="AT23" s="362" t="str">
        <f aca="false">IF($B23="","",IF(COUNTIFS('English Scores- Leveled papers'!$H$3:$KM$3,AT$4,'English Scores- Leveled papers'!$H22:$KM22,"&gt;-1")=0,"",SUMIF('English Scores- Leveled papers'!$H$3:$KM$3,AT$4,'English Scores- Leveled papers'!$H22:$KM22)))</f>
        <v/>
      </c>
      <c r="AU23" s="362" t="str">
        <f aca="false">IF($B23="","",IF(COUNTIFS('English Scores- Leveled papers'!$H$3:$KM$3,AU$4,'English Scores- Leveled papers'!$H22:$KM22,"&gt;-1")=0,"",SUMIF('English Scores- Leveled papers'!$H$3:$KM$3,AU$4,'English Scores- Leveled papers'!$H22:$KM22)))</f>
        <v/>
      </c>
      <c r="AV23" s="362" t="str">
        <f aca="false">IF($B23="","",IF(COUNTIFS('English Scores- Leveled papers'!$H$3:$KM$3,AV$4,'English Scores- Leveled papers'!$H22:$KM22,"&gt;-1")=0,"",SUMIF('English Scores- Leveled papers'!$H$3:$KM$3,AV$4,'English Scores- Leveled papers'!$H22:$KM22)))</f>
        <v/>
      </c>
      <c r="AW23" s="362" t="str">
        <f aca="false">IF($B23="","",IF(COUNTIFS('English Scores- Leveled papers'!$H$3:$KM$3,AW$4,'English Scores- Leveled papers'!$H22:$KM22,"&gt;-1")=0,"",SUMIF('English Scores- Leveled papers'!$H$3:$KM$3,AW$4,'English Scores- Leveled papers'!$H22:$KM22)))</f>
        <v/>
      </c>
      <c r="AX23" s="362" t="str">
        <f aca="false">IF($B23="","",IF(COUNTIFS('English Scores- Leveled papers'!$H$3:$KM$3,AX$4,'English Scores- Leveled papers'!$H22:$KM22,"&gt;-1")=0,"",SUMIF('English Scores- Leveled papers'!$H$3:$KM$3,AX$4,'English Scores- Leveled papers'!$H22:$KM22)))</f>
        <v/>
      </c>
      <c r="AY23" s="362" t="str">
        <f aca="false">IF($B23="","",IF(COUNTIFS('English Scores- Leveled papers'!$H$3:$KM$3,AY$4,'English Scores- Leveled papers'!$H22:$KM22,"&gt;-1")=0,"",SUMIF('English Scores- Leveled papers'!$H$3:$KM$3,AY$4,'English Scores- Leveled papers'!$H22:$KM22)))</f>
        <v/>
      </c>
      <c r="AZ23" s="362" t="str">
        <f aca="false">IF($B23="","",IF(COUNTIFS('English Scores- Leveled papers'!$H$3:$KM$3,AZ$4,'English Scores- Leveled papers'!$H22:$KM22,"&gt;-1")=0,"",SUMIF('English Scores- Leveled papers'!$H$3:$KM$3,AZ$4,'English Scores- Leveled papers'!$H22:$KM22)))</f>
        <v/>
      </c>
      <c r="BA23" s="362" t="str">
        <f aca="false">IF($B23="","",IF(COUNTIFS('English Scores- Leveled papers'!$H$3:$KM$3,BA$4,'English Scores- Leveled papers'!$H22:$KM22,"&gt;-1")=0,"",SUMIF('English Scores- Leveled papers'!$H$3:$KM$3,BA$4,'English Scores- Leveled papers'!$H22:$KM22)))</f>
        <v/>
      </c>
      <c r="BB23" s="362" t="str">
        <f aca="false">IF($B23="","",IF(COUNTIFS('English Scores- Leveled papers'!$H$3:$KM$3,BB$4,'English Scores- Leveled papers'!$H22:$KM22,"&gt;-1")=0,"",SUMIF('English Scores- Leveled papers'!$H$3:$KM$3,BB$4,'English Scores- Leveled papers'!$H22:$KM22)))</f>
        <v/>
      </c>
      <c r="BC23" s="362" t="str">
        <f aca="false">IF($B23="","",IF(COUNTIFS('English Scores- Leveled papers'!$H$3:$KM$3,BC$4,'English Scores- Leveled papers'!$H22:$KM22,"&gt;-1")=0,"",SUMIF('English Scores- Leveled papers'!$H$3:$KM$3,BC$4,'English Scores- Leveled papers'!$H22:$KM22)))</f>
        <v/>
      </c>
      <c r="BD23" s="362" t="str">
        <f aca="false">IF($B23="","",IF(COUNTIFS('English Scores- Leveled papers'!$H$3:$KM$3,BD$4,'English Scores- Leveled papers'!$H22:$KM22,"&gt;-1")=0,"",SUMIF('English Scores- Leveled papers'!$H$3:$KM$3,BD$4,'English Scores- Leveled papers'!$H22:$KM22)))</f>
        <v/>
      </c>
      <c r="BE23" s="362" t="str">
        <f aca="false">IF($B23="","",IF(COUNTIFS('English Scores- Leveled papers'!$H$3:$KM$3,BE$4,'English Scores- Leveled papers'!$H22:$KM22,"&gt;-1")=0,"",SUMIF('English Scores- Leveled papers'!$H$3:$KM$3,BE$4,'English Scores- Leveled papers'!$H22:$KM22)))</f>
        <v/>
      </c>
      <c r="BF23" s="362" t="str">
        <f aca="false">IF($B23="","",IF(COUNTIFS('English Scores- Leveled papers'!$H$3:$KM$3,BF$4,'English Scores- Leveled papers'!$H22:$KM22,"&gt;-1")=0,"",SUMIF('English Scores- Leveled papers'!$H$3:$KM$3,BF$4,'English Scores- Leveled papers'!$H22:$KM22)))</f>
        <v/>
      </c>
      <c r="BG23" s="362" t="str">
        <f aca="false">IF($B23="","",IF(COUNTIFS('English Scores- Leveled papers'!$H$3:$KM$3,BG$4,'English Scores- Leveled papers'!$H22:$KM22,"&gt;-1")=0,"",SUMIF('English Scores- Leveled papers'!$H$3:$KM$3,BG$4,'English Scores- Leveled papers'!$H22:$KM22)))</f>
        <v/>
      </c>
      <c r="BH23" s="362" t="str">
        <f aca="false">IF($B23="","",IF(COUNTIFS('English Scores- Leveled papers'!$H$3:$KM$3,BH$4,'English Scores- Leveled papers'!$H22:$KM22,"&gt;-1")=0,"",SUMIF('English Scores- Leveled papers'!$H$3:$KM$3,BH$4,'English Scores- Leveled papers'!$H22:$KM22)))</f>
        <v/>
      </c>
      <c r="BI23" s="362" t="str">
        <f aca="false">IF($B23="","",IF(COUNTIFS('English Scores- Leveled papers'!$H$3:$KM$3,BI$4,'English Scores- Leveled papers'!$H22:$KM22,"&gt;-1")=0,"",SUMIF('English Scores- Leveled papers'!$H$3:$KM$3,BI$4,'English Scores- Leveled papers'!$H22:$KM22)))</f>
        <v/>
      </c>
      <c r="BJ23" s="362" t="str">
        <f aca="false">IF($B23="","",IF(COUNTIFS('English Scores- Leveled papers'!$H$3:$KM$3,BJ$4,'English Scores- Leveled papers'!$H22:$KM22,"&gt;-1")=0,"",SUMIF('English Scores- Leveled papers'!$H$3:$KM$3,BJ$4,'English Scores- Leveled papers'!$H22:$KM22)))</f>
        <v/>
      </c>
      <c r="BK23" s="362" t="str">
        <f aca="false">IF($B23="","",IF(COUNTIFS('English Scores- Leveled papers'!$H$3:$KM$3,BK$4,'English Scores- Leveled papers'!$H22:$KM22,"&gt;-1")=0,"",SUMIF('English Scores- Leveled papers'!$H$3:$KM$3,BK$4,'English Scores- Leveled papers'!$H22:$KM22)))</f>
        <v/>
      </c>
      <c r="BL23" s="362" t="str">
        <f aca="false">IF($B23="","",IF(COUNTIFS('English Scores- Leveled papers'!$H$3:$KM$3,BL$4,'English Scores- Leveled papers'!$H22:$KM22,"&gt;-1")=0,"",SUMIF('English Scores- Leveled papers'!$H$3:$KM$3,BL$4,'English Scores- Leveled papers'!$H22:$KM22)))</f>
        <v/>
      </c>
      <c r="BM23" s="362" t="inlineStr">
        <f aca="false">IF($B23="","",IF(COUNTIFS('Eng GLA 6th, 7th, 8th'!$E$3:$DV$3,BM$4,'Eng GLA 6th, 7th, 8th'!$E23:$DV23, "&gt;-1")=0,"",SUMIF('Eng GLA 6th, 7th, 8th'!$E$3:$DV$3,BM$4,'Eng GLA 6th, 7th, 8th'!$E23:$DV23)))</f>
        <is>
          <t/>
        </is>
      </c>
      <c r="BN23" s="362" t="inlineStr">
        <f aca="false">IF($B23="","",IF(COUNTIFS('Eng GLA 6th, 7th, 8th'!$E$3:$DV$3,BN$4,'Eng GLA 6th, 7th, 8th'!$E23:$DV23, "&gt;-1")=0,"",SUMIF('Eng GLA 6th, 7th, 8th'!$E$3:$DV$3,BN$4,'Eng GLA 6th, 7th, 8th'!$E23:$DV23)))</f>
        <is>
          <t/>
        </is>
      </c>
      <c r="BO23" s="362" t="inlineStr">
        <f aca="false">IF($B23="","",IF(COUNTIFS('Eng GLA 6th, 7th, 8th'!$E$3:$DV$3,BO$4,'Eng GLA 6th, 7th, 8th'!$E23:$DV23, "&gt;-1")=0,"",SUMIF('Eng GLA 6th, 7th, 8th'!$E$3:$DV$3,BO$4,'Eng GLA 6th, 7th, 8th'!$E23:$DV23)))</f>
        <is>
          <t/>
        </is>
      </c>
      <c r="BP23" s="362" t="inlineStr">
        <f aca="false">IF($B23="","",IF(COUNTIFS('Eng GLA 6th, 7th, 8th'!$E$3:$DV$3,BP$4,'Eng GLA 6th, 7th, 8th'!$E23:$DV23, "&gt;-1")=0,"",SUMIF('Eng GLA 6th, 7th, 8th'!$E$3:$DV$3,BP$4,'Eng GLA 6th, 7th, 8th'!$E23:$DV23)))</f>
        <is>
          <t/>
        </is>
      </c>
      <c r="BQ23" s="362" t="inlineStr">
        <f aca="false">IF($B23="","",IF(COUNTIFS('Eng GLA 6th, 7th, 8th'!$E$3:$DV$3,BQ$4,'Eng GLA 6th, 7th, 8th'!$E23:$DV23, "&gt;-1")=0,"",SUMIF('Eng GLA 6th, 7th, 8th'!$E$3:$DV$3,BQ$4,'Eng GLA 6th, 7th, 8th'!$E23:$DV23)))</f>
        <is>
          <t/>
        </is>
      </c>
      <c r="BR23" s="362" t="inlineStr">
        <f aca="false">IF($B23="","",IF(COUNTIFS('Eng GLA 6th, 7th, 8th'!$E$3:$DV$3,BR$4,'Eng GLA 6th, 7th, 8th'!$E23:$DV23, "&gt;-1")=0,"",SUMIF('Eng GLA 6th, 7th, 8th'!$E$3:$DV$3,BR$4,'Eng GLA 6th, 7th, 8th'!$E23:$DV23)))</f>
        <is>
          <t/>
        </is>
      </c>
      <c r="BS23" s="362" t="inlineStr">
        <f aca="false">IF($B23="","",IF(COUNTIFS('Eng GLA 6th, 7th, 8th'!$E$3:$DV$3,BS$4,'Eng GLA 6th, 7th, 8th'!$E23:$DV23, "&gt;-1")=0,"",SUMIF('Eng GLA 6th, 7th, 8th'!$E$3:$DV$3,BS$4,'Eng GLA 6th, 7th, 8th'!$E23:$DV23)))</f>
        <is>
          <t/>
        </is>
      </c>
      <c r="BT23" s="362" t="inlineStr">
        <f aca="false">IF($B23="","",IF(COUNTIFS('Eng GLA 6th, 7th, 8th'!$E$3:$DV$3,BT$4,'Eng GLA 6th, 7th, 8th'!$E23:$DV23, "&gt;-1")=0,"",SUMIF('Eng GLA 6th, 7th, 8th'!$E$3:$DV$3,BT$4,'Eng GLA 6th, 7th, 8th'!$E23:$DV23)))</f>
        <is>
          <t/>
        </is>
      </c>
      <c r="BU23" s="362" t="inlineStr">
        <f aca="false">IF($B23="","",IF(COUNTIFS('Eng GLA 6th, 7th, 8th'!$E$3:$DV$3,BU$4,'Eng GLA 6th, 7th, 8th'!$E23:$DV23, "&gt;-1")=0,"",SUMIF('Eng GLA 6th, 7th, 8th'!$E$3:$DV$3,BU$4,'Eng GLA 6th, 7th, 8th'!$E23:$DV23)))</f>
        <is>
          <t/>
        </is>
      </c>
      <c r="BV23" s="362" t="inlineStr">
        <f aca="false">IF($B23="","",IF(COUNTIFS('Eng GLA 6th, 7th, 8th'!$E$3:$DV$3,BV$4,'Eng GLA 6th, 7th, 8th'!$E23:$DV23, "&gt;-1")=0,"",SUMIF('Eng GLA 6th, 7th, 8th'!$E$3:$DV$3,BV$4,'Eng GLA 6th, 7th, 8th'!$E23:$DV23)))</f>
        <is>
          <t/>
        </is>
      </c>
      <c r="BW23" s="362" t="inlineStr">
        <f aca="false">IF($B23="","",IF(COUNTIFS('Eng GLA 6th, 7th, 8th'!$E$3:$DV$3,BW$4,'Eng GLA 6th, 7th, 8th'!$E23:$DV23, "&gt;-1")=0,"",SUMIF('Eng GLA 6th, 7th, 8th'!$E$3:$DV$3,BW$4,'Eng GLA 6th, 7th, 8th'!$E23:$DV23)))</f>
        <is>
          <t/>
        </is>
      </c>
      <c r="BX23" s="362" t="inlineStr">
        <f aca="false">IF($B23="","",IF(COUNTIFS('Eng GLA 6th, 7th, 8th'!$E$3:$DV$3,BX$4,'Eng GLA 6th, 7th, 8th'!$E23:$DV23, "&gt;-1")=0,"",SUMIF('Eng GLA 6th, 7th, 8th'!$E$3:$DV$3,BX$4,'Eng GLA 6th, 7th, 8th'!$E23:$DV23)))</f>
        <is>
          <t/>
        </is>
      </c>
      <c r="BY23" s="362" t="inlineStr">
        <f aca="false">IF($B23="","",IF(COUNTIFS('Eng GLA 6th, 7th, 8th'!$E$3:$DV$3,BY$4,'Eng GLA 6th, 7th, 8th'!$E23:$DV23, "&gt;-1")=0,"",SUMIF('Eng GLA 6th, 7th, 8th'!$E$3:$DV$3,BY$4,'Eng GLA 6th, 7th, 8th'!$E23:$DV23)))</f>
        <is>
          <t/>
        </is>
      </c>
      <c r="BZ23" s="362" t="inlineStr">
        <f aca="false">IF($B23="","",IF(COUNTIFS('Eng GLA 6th, 7th, 8th'!$E$3:$DV$3,BZ$4,'Eng GLA 6th, 7th, 8th'!$E23:$DV23, "&gt;-1")=0,"",SUMIF('Eng GLA 6th, 7th, 8th'!$E$3:$DV$3,BZ$4,'Eng GLA 6th, 7th, 8th'!$E23:$DV23)))</f>
        <is>
          <t/>
        </is>
      </c>
      <c r="CA23" s="362" t="inlineStr">
        <f aca="false">IF($B23="","",IF(COUNTIFS('Eng GLA 6th, 7th, 8th'!$E$3:$DV$3,CA$4,'Eng GLA 6th, 7th, 8th'!$E23:$DV23, "&gt;-1")=0,"",SUMIF('Eng GLA 6th, 7th, 8th'!$E$3:$DV$3,CA$4,'Eng GLA 6th, 7th, 8th'!$E23:$DV23)))</f>
        <is>
          <t/>
        </is>
      </c>
      <c r="CB23" s="363"/>
      <c r="CC23" s="364" t="str">
        <f aca="false">IFERROR(IF((COUNT('Eng GLA 6th, 7th, 8th'!E23:U23)=0)," ",(SUM('Eng GLA 6th, 7th, 8th'!E23:U23)/$CC$3)),"")</f>
        <v> </v>
      </c>
      <c r="CD23" s="364" t="str">
        <f aca="false">IFERROR(IF((COUNT('Eng GLA 6th, 7th, 8th'!V23:AA23)=0)," ",(SUM('Eng GLA 6th, 7th, 8th'!V23:AA23)/$CD$3)),"")</f>
        <v> </v>
      </c>
      <c r="CE23" s="364" t="str">
        <f aca="false">IFERROR(IF((COUNT('Eng GLA 6th, 7th, 8th'!AB23:AG23)=0)," ",(SUM('Eng GLA 6th, 7th, 8th'!AB23:AG23)/$CE$3)),"")</f>
        <v> </v>
      </c>
      <c r="CF23" s="364" t="str">
        <f aca="false">IFERROR(IF((COUNT('Eng GLA 6th, 7th, 8th'!AH23:AP23)=0)," ",(SUM('Eng GLA 6th, 7th, 8th'!AH23:AP23)/$CF$3)),"")</f>
        <v> </v>
      </c>
      <c r="CG23" s="365" t="str">
        <f aca="false">IFERROR(IF((COUNT('Eng GLA 6th, 7th, 8th'!AR23:BH23)=0)," ",(SUM('Eng GLA 6th, 7th, 8th'!AR23:BH23)/$CG$3)),"")</f>
        <v> </v>
      </c>
      <c r="CH23" s="365" t="str">
        <f aca="false">IFERROR(IF((COUNT('Eng GLA 6th, 7th, 8th'!BI23:BN23)=0)," ",(SUM('Eng GLA 6th, 7th, 8th'!BI23:BN23)/$CH$3)),"")</f>
        <v> </v>
      </c>
      <c r="CI23" s="365" t="str">
        <f aca="false">IFERROR(IF((COUNT('Eng GLA 6th, 7th, 8th'!BO23:BT23)=0)," ",(SUM('Eng GLA 6th, 7th, 8th'!BO23:BT23)/$CI$3)),"")</f>
        <v> </v>
      </c>
      <c r="CJ23" s="365" t="str">
        <f aca="false">IFERROR(IF((COUNT('Eng GLA 6th, 7th, 8th'!BU23:CF23)=0)," ",(SUM('Eng GLA 6th, 7th, 8th'!BU23:CF23)/$CJ$3)),"")</f>
        <v> </v>
      </c>
      <c r="CK23" s="365" t="str">
        <f aca="false">IFERROR(IF((COUNT('Eng GLA 6th, 7th, 8th'!CH23:CX23)=0)," ",(SUM('Eng GLA 6th, 7th, 8th'!CH23:CX23)/$CK$3)),"")</f>
        <v> </v>
      </c>
      <c r="CL23" s="365" t="str">
        <f aca="false">IFERROR(IF((COUNT('Eng GLA 6th, 7th, 8th'!CY23:DD23)=0)," ",(SUM('Eng GLA 6th, 7th, 8th'!CY23:DD23)/$CL$3)),"")</f>
        <v> </v>
      </c>
      <c r="CM23" s="365" t="str">
        <f aca="false">IFERROR(IF((COUNT('Eng GLA 6th, 7th, 8th'!DE23:DJ23)=0)," ",(SUM('Eng GLA 6th, 7th, 8th'!DE23:DJ23)/$CM$3)),"")</f>
        <v> </v>
      </c>
      <c r="CN23" s="365" t="str">
        <f aca="false">IFERROR(IF((COUNT('Eng GLA 6th, 7th, 8th'!DK23:DV23)=0)," ",(SUM('Eng GLA 6th, 7th, 8th'!DK23:DV23)/$CN$3)),"")</f>
        <v> </v>
      </c>
    </row>
    <row r="24" customFormat="false" ht="12.75" hidden="false" customHeight="false" outlineLevel="0" collapsed="false">
      <c r="A24" s="315" t="n">
        <v>17</v>
      </c>
      <c r="B24" s="315" t="str">
        <f aca="false">'English Scores- Leveled papers'!B23</f>
        <v>S.Swati</v>
      </c>
      <c r="C24" s="360" t="n">
        <f aca="false">'RC Mastery Check+Question type'!H21</f>
        <v>0.5</v>
      </c>
      <c r="D24" s="361" t="n">
        <f aca="false">'Cover Sheet'!L21</f>
        <v>0.5</v>
      </c>
      <c r="E24" s="362" t="inlineStr">
        <f aca="false">IF($B24="","",IF(COUNTIFS('English Scores- Leveled papers'!$H$3:$KM$3,E$4,'English Scores- Leveled papers'!$H23:$KM23,"&gt;-1")=0,"",SUMIF('English Scores- Leveled papers'!$H$3:$KM$3,E$4,'English Scores- Leveled papers'!$H23:$KM23)))</f>
        <is>
          <t/>
        </is>
      </c>
      <c r="F24" s="362" t="inlineStr">
        <f aca="false">IF($B24="","",IF(COUNTIFS('English Scores- Leveled papers'!$H$3:$KM$3,F$4,'English Scores- Leveled papers'!$H23:$KM23,"&gt;-1")=0,"",SUMIF('English Scores- Leveled papers'!$H$3:$KM$3,F$4,'English Scores- Leveled papers'!$H23:$KM23)))</f>
        <is>
          <t/>
        </is>
      </c>
      <c r="G24" s="362" t="inlineStr">
        <f aca="false">IF($B24="","",IF(COUNTIFS('English Scores- Leveled papers'!$H$3:$KM$3,G$4,'English Scores- Leveled papers'!$H23:$KM23,"&gt;-1")=0,"",SUMIF('English Scores- Leveled papers'!$H$3:$KM$3,G$4,'English Scores- Leveled papers'!$H23:$KM23)))</f>
        <is>
          <t/>
        </is>
      </c>
      <c r="H24" s="362" t="inlineStr">
        <f aca="false">IF($B24="","",IF(COUNTIFS('English Scores- Leveled papers'!$H$3:$KM$3,H$4,'English Scores- Leveled papers'!$H23:$KM23,"&gt;-1")=0,"",SUMIF('English Scores- Leveled papers'!$H$3:$KM$3,H$4,'English Scores- Leveled papers'!$H23:$KM23)))</f>
        <is>
          <t/>
        </is>
      </c>
      <c r="I24" s="362" t="n">
        <f aca="false">IF($B24="","",IF(COUNTIFS('English Scores- Leveled papers'!$H$3:$KM$3,I$4,'English Scores- Leveled papers'!$H23:$KM23,"&gt;-1")=0,"",SUMIF('English Scores- Leveled papers'!$H$3:$KM$3,I$4,'English Scores- Leveled papers'!$H23:$KM23)))</f>
        <v>2</v>
      </c>
      <c r="J24" s="362" t="n">
        <f aca="false">IF($B24="","",IF(COUNTIFS('English Scores- Leveled papers'!$H$3:$KM$3,J$4,'English Scores- Leveled papers'!$H23:$KM23,"&gt;-1")=0,"",SUMIF('English Scores- Leveled papers'!$H$3:$KM$3,J$4,'English Scores- Leveled papers'!$H23:$KM23)))</f>
        <v>1</v>
      </c>
      <c r="K24" s="362" t="inlineStr">
        <f aca="false">IF($B24="","",IF(COUNTIFS('English Scores- Leveled papers'!$H$3:$KM$3,K$4,'English Scores- Leveled papers'!$H23:$KM23,"&gt;-1")=0,"",SUMIF('English Scores- Leveled papers'!$H$3:$KM$3,K$4,'English Scores- Leveled papers'!$H23:$KM23)))</f>
        <is>
          <t/>
        </is>
      </c>
      <c r="L24" s="362" t="n">
        <f aca="false">IF($B24="","",IF(COUNTIFS('English Scores- Leveled papers'!$H$3:$KM$3,L$4,'English Scores- Leveled papers'!$H23:$KM23,"&gt;-1")=0,"",SUMIF('English Scores- Leveled papers'!$H$3:$KM$3,L$4,'English Scores- Leveled papers'!$H23:$KM23)))</f>
        <v>2</v>
      </c>
      <c r="M24" s="362" t="n">
        <f aca="false">IF($B24="","",IF(COUNTIFS('English Scores- Leveled papers'!$H$3:$KM$3,M$4,'English Scores- Leveled papers'!$H23:$KM23,"&gt;-1")=0,"",SUMIF('English Scores- Leveled papers'!$H$3:$KM$3,M$4,'English Scores- Leveled papers'!$H23:$KM23)))</f>
        <v>3</v>
      </c>
      <c r="N24" s="362" t="n">
        <f aca="false">IF($B24="","",IF(COUNTIFS('English Scores- Leveled papers'!$H$3:$KM$3,N$4,'English Scores- Leveled papers'!$H23:$KM23,"&gt;-1")=0,"",SUMIF('English Scores- Leveled papers'!$H$3:$KM$3,N$4,'English Scores- Leveled papers'!$H23:$KM23)))</f>
        <v>1</v>
      </c>
      <c r="O24" s="362" t="n">
        <f aca="false">IF($B24="","",IF(COUNTIFS('English Scores- Leveled papers'!$H$3:$KM$3,O$4,'English Scores- Leveled papers'!$H23:$KM23,"&gt;-1")=0,"",SUMIF('English Scores- Leveled papers'!$H$3:$KM$3,O$4,'English Scores- Leveled papers'!$H23:$KM23)))</f>
        <v>1</v>
      </c>
      <c r="P24" s="362" t="n">
        <f aca="false">IF($B24="","",IF(COUNTIFS('English Scores- Leveled papers'!$H$3:$KM$3,P$4,'English Scores- Leveled papers'!$H23:$KM23,"&gt;-1")=0,"",SUMIF('English Scores- Leveled papers'!$H$3:$KM$3,P$4,'English Scores- Leveled papers'!$H23:$KM23)))</f>
        <v>2</v>
      </c>
      <c r="Q24" s="362" t="inlineStr">
        <f aca="false">IF($B24="","",IF(COUNTIFS('English Scores- Leveled papers'!$H$3:$KM$3,Q$4,'English Scores- Leveled papers'!$H23:$KM23,"&gt;-1")=0,"",SUMIF('English Scores- Leveled papers'!$H$3:$KM$3,Q$4,'English Scores- Leveled papers'!$H23:$KM23)))</f>
        <is>
          <t/>
        </is>
      </c>
      <c r="R24" s="362" t="inlineStr">
        <f aca="false">IF($B24="","",IF(COUNTIFS('English Scores- Leveled papers'!$H$3:$KM$3,R$4,'English Scores- Leveled papers'!$H23:$KM23,"&gt;-1")=0,"",SUMIF('English Scores- Leveled papers'!$H$3:$KM$3,R$4,'English Scores- Leveled papers'!$H23:$KM23)))</f>
        <is>
          <t/>
        </is>
      </c>
      <c r="S24" s="362" t="inlineStr">
        <f aca="false">IF($B24="","",IF(COUNTIFS('English Scores- Leveled papers'!$H$3:$KM$3,S$4,'English Scores- Leveled papers'!$H23:$KM23,"&gt;-1")=0,"",SUMIF('English Scores- Leveled papers'!$H$3:$KM$3,S$4,'English Scores- Leveled papers'!$H23:$KM23)))</f>
        <is>
          <t/>
        </is>
      </c>
      <c r="T24" s="362" t="inlineStr">
        <f aca="false">IF($B24="","",IF(COUNTIFS('English Scores- Leveled papers'!$H$3:$KM$3,T$4,'English Scores- Leveled papers'!$H23:$KM23,"&gt;-1")=0,"",SUMIF('English Scores- Leveled papers'!$H$3:$KM$3,T$4,'English Scores- Leveled papers'!$H23:$KM23)))</f>
        <is>
          <t/>
        </is>
      </c>
      <c r="U24" s="362" t="inlineStr">
        <f aca="false">IF($B24="","",IF(COUNTIFS('English Scores- Leveled papers'!$H$3:$KM$3,U$4,'English Scores- Leveled papers'!$H23:$KM23,"&gt;-1")=0,"",SUMIF('English Scores- Leveled papers'!$H$3:$KM$3,U$4,'English Scores- Leveled papers'!$H23:$KM23)))</f>
        <is>
          <t/>
        </is>
      </c>
      <c r="V24" s="362" t="inlineStr">
        <f aca="false">IF($B24="","",IF(COUNTIFS('English Scores- Leveled papers'!$H$3:$KM$3,V$4,'English Scores- Leveled papers'!$H23:$KM23,"&gt;-1")=0,"",SUMIF('English Scores- Leveled papers'!$H$3:$KM$3,V$4,'English Scores- Leveled papers'!$H23:$KM23)))</f>
        <is>
          <t/>
        </is>
      </c>
      <c r="W24" s="362" t="inlineStr">
        <f aca="false">IF($B24="","",IF(COUNTIFS('English Scores- Leveled papers'!$H$3:$KM$3,W$4,'English Scores- Leveled papers'!$H23:$KM23,"&gt;-1")=0,"",SUMIF('English Scores- Leveled papers'!$H$3:$KM$3,W$4,'English Scores- Leveled papers'!$H23:$KM23)))</f>
        <is>
          <t/>
        </is>
      </c>
      <c r="X24" s="362" t="inlineStr">
        <f aca="false">IF($B24="","",IF(COUNTIFS('English Scores- Leveled papers'!$H$3:$KM$3,X$4,'English Scores- Leveled papers'!$H23:$KM23,"&gt;-1")=0,"",SUMIF('English Scores- Leveled papers'!$H$3:$KM$3,X$4,'English Scores- Leveled papers'!$H23:$KM23)))</f>
        <is>
          <t/>
        </is>
      </c>
      <c r="Y24" s="362" t="inlineStr">
        <f aca="false">IF($B24="","",IF(COUNTIFS('English Scores- Leveled papers'!$H$3:$KM$3,Y$4,'English Scores- Leveled papers'!$H23:$KM23,"&gt;-1")=0,"",SUMIF('English Scores- Leveled papers'!$H$3:$KM$3,Y$4,'English Scores- Leveled papers'!$H23:$KM23)))</f>
        <is>
          <t/>
        </is>
      </c>
      <c r="Z24" s="362" t="inlineStr">
        <f aca="false">IF($B24="","",IF(COUNTIFS('English Scores- Leveled papers'!$H$3:$KM$3,Z$4,'English Scores- Leveled papers'!$H23:$KM23,"&gt;-1")=0,"",SUMIF('English Scores- Leveled papers'!$H$3:$KM$3,Z$4,'English Scores- Leveled papers'!$H23:$KM23)))</f>
        <is>
          <t/>
        </is>
      </c>
      <c r="AA24" s="362" t="inlineStr">
        <f aca="false">IF($B24="","",IF(COUNTIFS('English Scores- Leveled papers'!$H$3:$KM$3,AA$4,'English Scores- Leveled papers'!$H23:$KM23,"&gt;-1")=0,"",SUMIF('English Scores- Leveled papers'!$H$3:$KM$3,AA$4,'English Scores- Leveled papers'!$H23:$KM23)))</f>
        <is>
          <t/>
        </is>
      </c>
      <c r="AB24" s="362" t="inlineStr">
        <f aca="false">IF($B24="","",IF(COUNTIFS('English Scores- Leveled papers'!$H$3:$KM$3,AB$4,'English Scores- Leveled papers'!$H23:$KM23,"&gt;-1")=0,"",SUMIF('English Scores- Leveled papers'!$H$3:$KM$3,AB$4,'English Scores- Leveled papers'!$H23:$KM23)))</f>
        <is>
          <t/>
        </is>
      </c>
      <c r="AC24" s="362" t="inlineStr">
        <f aca="false">IF($B24="","",IF(COUNTIFS('English Scores- Leveled papers'!$H$3:$KM$3,AC$4,'English Scores- Leveled papers'!$H23:$KM23,"&gt;-1")=0,"",SUMIF('English Scores- Leveled papers'!$H$3:$KM$3,AC$4,'English Scores- Leveled papers'!$H23:$KM23)))</f>
        <is>
          <t/>
        </is>
      </c>
      <c r="AD24" s="362" t="inlineStr">
        <f aca="false">IF($B24="","",IF(COUNTIFS('English Scores- Leveled papers'!$H$3:$KM$3,AD$4,'English Scores- Leveled papers'!$H23:$KM23,"&gt;-1")=0,"",SUMIF('English Scores- Leveled papers'!$H$3:$KM$3,AD$4,'English Scores- Leveled papers'!$H23:$KM23)))</f>
        <is>
          <t/>
        </is>
      </c>
      <c r="AE24" s="362" t="inlineStr">
        <f aca="false">IF($B24="","",IF(COUNTIFS('English Scores- Leveled papers'!$H$3:$KM$3,AE$4,'English Scores- Leveled papers'!$H23:$KM23,"&gt;-1")=0,"",SUMIF('English Scores- Leveled papers'!$H$3:$KM$3,AE$4,'English Scores- Leveled papers'!$H23:$KM23)))</f>
        <is>
          <t/>
        </is>
      </c>
      <c r="AF24" s="362" t="inlineStr">
        <f aca="false">IF($B24="","",IF(COUNTIFS('English Scores- Leveled papers'!$H$3:$KM$3,AF$4,'English Scores- Leveled papers'!$H23:$KM23,"&gt;-1")=0,"",SUMIF('English Scores- Leveled papers'!$H$3:$KM$3,AF$4,'English Scores- Leveled papers'!$H23:$KM23)))</f>
        <is>
          <t/>
        </is>
      </c>
      <c r="AG24" s="362" t="inlineStr">
        <f aca="false">IF($B24="","",IF(COUNTIFS('English Scores- Leveled papers'!$H$3:$KM$3,AG$4,'English Scores- Leveled papers'!$H23:$KM23,"&gt;-1")=0,"",SUMIF('English Scores- Leveled papers'!$H$3:$KM$3,AG$4,'English Scores- Leveled papers'!$H23:$KM23)))</f>
        <is>
          <t/>
        </is>
      </c>
      <c r="AH24" s="362" t="inlineStr">
        <f aca="false">IF($B24="","",IF(COUNTIFS('English Scores- Leveled papers'!$H$3:$KM$3,AH$4,'English Scores- Leveled papers'!$H23:$KM23,"&gt;-1")=0,"",SUMIF('English Scores- Leveled papers'!$H$3:$KM$3,AH$4,'English Scores- Leveled papers'!$H23:$KM23)))</f>
        <is>
          <t/>
        </is>
      </c>
      <c r="AI24" s="362" t="inlineStr">
        <f aca="false">IF($B24="","",IF(COUNTIFS('English Scores- Leveled papers'!$H$3:$KM$3,AI$4,'English Scores- Leveled papers'!$H23:$KM23,"&gt;-1")=0,"",SUMIF('English Scores- Leveled papers'!$H$3:$KM$3,AI$4,'English Scores- Leveled papers'!$H23:$KM23)))</f>
        <is>
          <t/>
        </is>
      </c>
      <c r="AJ24" s="362" t="inlineStr">
        <f aca="false">IF($B24="","",IF(COUNTIFS('English Scores- Leveled papers'!$H$3:$KM$3,AJ$4,'English Scores- Leveled papers'!$H23:$KM23,"&gt;-1")=0,"",SUMIF('English Scores- Leveled papers'!$H$3:$KM$3,AJ$4,'English Scores- Leveled papers'!$H23:$KM23)))</f>
        <is>
          <t/>
        </is>
      </c>
      <c r="AK24" s="362" t="inlineStr">
        <f aca="false">IF($B24="","",IF(COUNTIFS('English Scores- Leveled papers'!$H$3:$KM$3,AK$4,'English Scores- Leveled papers'!$H23:$KM23,"&gt;-1")=0,"",SUMIF('English Scores- Leveled papers'!$H$3:$KM$3,AK$4,'English Scores- Leveled papers'!$H23:$KM23)))</f>
        <is>
          <t/>
        </is>
      </c>
      <c r="AL24" s="362" t="inlineStr">
        <f aca="false">IF($B24="","",IF(COUNTIFS('English Scores- Leveled papers'!$H$3:$KM$3,AL$4,'English Scores- Leveled papers'!$H23:$KM23,"&gt;-1")=0,"",SUMIF('English Scores- Leveled papers'!$H$3:$KM$3,AL$4,'English Scores- Leveled papers'!$H23:$KM23)))</f>
        <is>
          <t/>
        </is>
      </c>
      <c r="AM24" s="362" t="inlineStr">
        <f aca="false">IF($B24="","",IF(COUNTIFS('English Scores- Leveled papers'!$H$3:$KM$3,AM$4,'English Scores- Leveled papers'!$H23:$KM23,"&gt;-1")=0,"",SUMIF('English Scores- Leveled papers'!$H$3:$KM$3,AM$4,'English Scores- Leveled papers'!$H23:$KM23)))</f>
        <is>
          <t/>
        </is>
      </c>
      <c r="AN24" s="362" t="inlineStr">
        <f aca="false">IF($B24="","",IF(COUNTIFS('English Scores- Leveled papers'!$H$3:$KM$3,AN$4,'English Scores- Leveled papers'!$H23:$KM23,"&gt;-1")=0,"",SUMIF('English Scores- Leveled papers'!$H$3:$KM$3,AN$4,'English Scores- Leveled papers'!$H23:$KM23)))</f>
        <is>
          <t/>
        </is>
      </c>
      <c r="AO24" s="362" t="inlineStr">
        <f aca="false">IF($B24="","",IF(COUNTIFS('English Scores- Leveled papers'!$H$3:$KM$3,AO$4,'English Scores- Leveled papers'!$H23:$KM23,"&gt;-1")=0,"",SUMIF('English Scores- Leveled papers'!$H$3:$KM$3,AO$4,'English Scores- Leveled papers'!$H23:$KM23)))</f>
        <is>
          <t/>
        </is>
      </c>
      <c r="AP24" s="362" t="inlineStr">
        <f aca="false">IF($B24="","",IF(COUNTIFS('English Scores- Leveled papers'!$H$3:$KM$3,AP$4,'English Scores- Leveled papers'!$H23:$KM23,"&gt;-1")=0,"",SUMIF('English Scores- Leveled papers'!$H$3:$KM$3,AP$4,'English Scores- Leveled papers'!$H23:$KM23)))</f>
        <is>
          <t/>
        </is>
      </c>
      <c r="AQ24" s="362" t="inlineStr">
        <f aca="false">IF($B24="","",IF(COUNTIFS('English Scores- Leveled papers'!$H$3:$KM$3,AQ$4,'English Scores- Leveled papers'!$H23:$KM23,"&gt;-1")=0,"",SUMIF('English Scores- Leveled papers'!$H$3:$KM$3,AQ$4,'English Scores- Leveled papers'!$H23:$KM23)))</f>
        <is>
          <t/>
        </is>
      </c>
      <c r="AR24" s="362" t="inlineStr">
        <f aca="false">IF($B24="","",IF(COUNTIFS('English Scores- Leveled papers'!$H$3:$KM$3,AR$4,'English Scores- Leveled papers'!$H23:$KM23,"&gt;-1")=0,"",SUMIF('English Scores- Leveled papers'!$H$3:$KM$3,AR$4,'English Scores- Leveled papers'!$H23:$KM23)))</f>
        <is>
          <t/>
        </is>
      </c>
      <c r="AS24" s="362" t="inlineStr">
        <f aca="false">IF($B24="","",IF(COUNTIFS('English Scores- Leveled papers'!$H$3:$KM$3,AS$4,'English Scores- Leveled papers'!$H23:$KM23,"&gt;-1")=0,"",SUMIF('English Scores- Leveled papers'!$H$3:$KM$3,AS$4,'English Scores- Leveled papers'!$H23:$KM23)))</f>
        <is>
          <t/>
        </is>
      </c>
      <c r="AT24" s="362" t="inlineStr">
        <f aca="false">IF($B24="","",IF(COUNTIFS('English Scores- Leveled papers'!$H$3:$KM$3,AT$4,'English Scores- Leveled papers'!$H23:$KM23,"&gt;-1")=0,"",SUMIF('English Scores- Leveled papers'!$H$3:$KM$3,AT$4,'English Scores- Leveled papers'!$H23:$KM23)))</f>
        <is>
          <t/>
        </is>
      </c>
      <c r="AU24" s="362" t="inlineStr">
        <f aca="false">IF($B24="","",IF(COUNTIFS('English Scores- Leveled papers'!$H$3:$KM$3,AU$4,'English Scores- Leveled papers'!$H23:$KM23,"&gt;-1")=0,"",SUMIF('English Scores- Leveled papers'!$H$3:$KM$3,AU$4,'English Scores- Leveled papers'!$H23:$KM23)))</f>
        <is>
          <t/>
        </is>
      </c>
      <c r="AV24" s="362" t="inlineStr">
        <f aca="false">IF($B24="","",IF(COUNTIFS('English Scores- Leveled papers'!$H$3:$KM$3,AV$4,'English Scores- Leveled papers'!$H23:$KM23,"&gt;-1")=0,"",SUMIF('English Scores- Leveled papers'!$H$3:$KM$3,AV$4,'English Scores- Leveled papers'!$H23:$KM23)))</f>
        <is>
          <t/>
        </is>
      </c>
      <c r="AW24" s="362" t="inlineStr">
        <f aca="false">IF($B24="","",IF(COUNTIFS('English Scores- Leveled papers'!$H$3:$KM$3,AW$4,'English Scores- Leveled papers'!$H23:$KM23,"&gt;-1")=0,"",SUMIF('English Scores- Leveled papers'!$H$3:$KM$3,AW$4,'English Scores- Leveled papers'!$H23:$KM23)))</f>
        <is>
          <t/>
        </is>
      </c>
      <c r="AX24" s="362" t="inlineStr">
        <f aca="false">IF($B24="","",IF(COUNTIFS('English Scores- Leveled papers'!$H$3:$KM$3,AX$4,'English Scores- Leveled papers'!$H23:$KM23,"&gt;-1")=0,"",SUMIF('English Scores- Leveled papers'!$H$3:$KM$3,AX$4,'English Scores- Leveled papers'!$H23:$KM23)))</f>
        <is>
          <t/>
        </is>
      </c>
      <c r="AY24" s="362" t="inlineStr">
        <f aca="false">IF($B24="","",IF(COUNTIFS('English Scores- Leveled papers'!$H$3:$KM$3,AY$4,'English Scores- Leveled papers'!$H23:$KM23,"&gt;-1")=0,"",SUMIF('English Scores- Leveled papers'!$H$3:$KM$3,AY$4,'English Scores- Leveled papers'!$H23:$KM23)))</f>
        <is>
          <t/>
        </is>
      </c>
      <c r="AZ24" s="362" t="inlineStr">
        <f aca="false">IF($B24="","",IF(COUNTIFS('English Scores- Leveled papers'!$H$3:$KM$3,AZ$4,'English Scores- Leveled papers'!$H23:$KM23,"&gt;-1")=0,"",SUMIF('English Scores- Leveled papers'!$H$3:$KM$3,AZ$4,'English Scores- Leveled papers'!$H23:$KM23)))</f>
        <is>
          <t/>
        </is>
      </c>
      <c r="BA24" s="362" t="inlineStr">
        <f aca="false">IF($B24="","",IF(COUNTIFS('English Scores- Leveled papers'!$H$3:$KM$3,BA$4,'English Scores- Leveled papers'!$H23:$KM23,"&gt;-1")=0,"",SUMIF('English Scores- Leveled papers'!$H$3:$KM$3,BA$4,'English Scores- Leveled papers'!$H23:$KM23)))</f>
        <is>
          <t/>
        </is>
      </c>
      <c r="BB24" s="362" t="inlineStr">
        <f aca="false">IF($B24="","",IF(COUNTIFS('English Scores- Leveled papers'!$H$3:$KM$3,BB$4,'English Scores- Leveled papers'!$H23:$KM23,"&gt;-1")=0,"",SUMIF('English Scores- Leveled papers'!$H$3:$KM$3,BB$4,'English Scores- Leveled papers'!$H23:$KM23)))</f>
        <is>
          <t/>
        </is>
      </c>
      <c r="BC24" s="362" t="inlineStr">
        <f aca="false">IF($B24="","",IF(COUNTIFS('English Scores- Leveled papers'!$H$3:$KM$3,BC$4,'English Scores- Leveled papers'!$H23:$KM23,"&gt;-1")=0,"",SUMIF('English Scores- Leveled papers'!$H$3:$KM$3,BC$4,'English Scores- Leveled papers'!$H23:$KM23)))</f>
        <is>
          <t/>
        </is>
      </c>
      <c r="BD24" s="362" t="inlineStr">
        <f aca="false">IF($B24="","",IF(COUNTIFS('English Scores- Leveled papers'!$H$3:$KM$3,BD$4,'English Scores- Leveled papers'!$H23:$KM23,"&gt;-1")=0,"",SUMIF('English Scores- Leveled papers'!$H$3:$KM$3,BD$4,'English Scores- Leveled papers'!$H23:$KM23)))</f>
        <is>
          <t/>
        </is>
      </c>
      <c r="BE24" s="362" t="inlineStr">
        <f aca="false">IF($B24="","",IF(COUNTIFS('English Scores- Leveled papers'!$H$3:$KM$3,BE$4,'English Scores- Leveled papers'!$H23:$KM23,"&gt;-1")=0,"",SUMIF('English Scores- Leveled papers'!$H$3:$KM$3,BE$4,'English Scores- Leveled papers'!$H23:$KM23)))</f>
        <is>
          <t/>
        </is>
      </c>
      <c r="BF24" s="362" t="inlineStr">
        <f aca="false">IF($B24="","",IF(COUNTIFS('English Scores- Leveled papers'!$H$3:$KM$3,BF$4,'English Scores- Leveled papers'!$H23:$KM23,"&gt;-1")=0,"",SUMIF('English Scores- Leveled papers'!$H$3:$KM$3,BF$4,'English Scores- Leveled papers'!$H23:$KM23)))</f>
        <is>
          <t/>
        </is>
      </c>
      <c r="BG24" s="362" t="inlineStr">
        <f aca="false">IF($B24="","",IF(COUNTIFS('English Scores- Leveled papers'!$H$3:$KM$3,BG$4,'English Scores- Leveled papers'!$H23:$KM23,"&gt;-1")=0,"",SUMIF('English Scores- Leveled papers'!$H$3:$KM$3,BG$4,'English Scores- Leveled papers'!$H23:$KM23)))</f>
        <is>
          <t/>
        </is>
      </c>
      <c r="BH24" s="362" t="inlineStr">
        <f aca="false">IF($B24="","",IF(COUNTIFS('English Scores- Leveled papers'!$H$3:$KM$3,BH$4,'English Scores- Leveled papers'!$H23:$KM23,"&gt;-1")=0,"",SUMIF('English Scores- Leveled papers'!$H$3:$KM$3,BH$4,'English Scores- Leveled papers'!$H23:$KM23)))</f>
        <is>
          <t/>
        </is>
      </c>
      <c r="BI24" s="362" t="inlineStr">
        <f aca="false">IF($B24="","",IF(COUNTIFS('English Scores- Leveled papers'!$H$3:$KM$3,BI$4,'English Scores- Leveled papers'!$H23:$KM23,"&gt;-1")=0,"",SUMIF('English Scores- Leveled papers'!$H$3:$KM$3,BI$4,'English Scores- Leveled papers'!$H23:$KM23)))</f>
        <is>
          <t/>
        </is>
      </c>
      <c r="BJ24" s="362" t="inlineStr">
        <f aca="false">IF($B24="","",IF(COUNTIFS('English Scores- Leveled papers'!$H$3:$KM$3,BJ$4,'English Scores- Leveled papers'!$H23:$KM23,"&gt;-1")=0,"",SUMIF('English Scores- Leveled papers'!$H$3:$KM$3,BJ$4,'English Scores- Leveled papers'!$H23:$KM23)))</f>
        <is>
          <t/>
        </is>
      </c>
      <c r="BK24" s="362" t="inlineStr">
        <f aca="false">IF($B24="","",IF(COUNTIFS('English Scores- Leveled papers'!$H$3:$KM$3,BK$4,'English Scores- Leveled papers'!$H23:$KM23,"&gt;-1")=0,"",SUMIF('English Scores- Leveled papers'!$H$3:$KM$3,BK$4,'English Scores- Leveled papers'!$H23:$KM23)))</f>
        <is>
          <t/>
        </is>
      </c>
      <c r="BL24" s="362" t="inlineStr">
        <f aca="false">IF($B24="","",IF(COUNTIFS('English Scores- Leveled papers'!$H$3:$KM$3,BL$4,'English Scores- Leveled papers'!$H23:$KM23,"&gt;-1")=0,"",SUMIF('English Scores- Leveled papers'!$H$3:$KM$3,BL$4,'English Scores- Leveled papers'!$H23:$KM23)))</f>
        <is>
          <t/>
        </is>
      </c>
      <c r="BM24" s="362" t="inlineStr">
        <f aca="false">IF($B24="","",IF(COUNTIFS('Eng GLA 6th, 7th, 8th'!$E$3:$DV$3,BM$4,'Eng GLA 6th, 7th, 8th'!$E24:$DV24, "&gt;-1")=0,"",SUMIF('Eng GLA 6th, 7th, 8th'!$E$3:$DV$3,BM$4,'Eng GLA 6th, 7th, 8th'!$E24:$DV24)))</f>
        <is>
          <t/>
        </is>
      </c>
      <c r="BN24" s="362" t="inlineStr">
        <f aca="false">IF($B24="","",IF(COUNTIFS('Eng GLA 6th, 7th, 8th'!$E$3:$DV$3,BN$4,'Eng GLA 6th, 7th, 8th'!$E24:$DV24, "&gt;-1")=0,"",SUMIF('Eng GLA 6th, 7th, 8th'!$E$3:$DV$3,BN$4,'Eng GLA 6th, 7th, 8th'!$E24:$DV24)))</f>
        <is>
          <t/>
        </is>
      </c>
      <c r="BO24" s="362" t="inlineStr">
        <f aca="false">IF($B24="","",IF(COUNTIFS('Eng GLA 6th, 7th, 8th'!$E$3:$DV$3,BO$4,'Eng GLA 6th, 7th, 8th'!$E24:$DV24, "&gt;-1")=0,"",SUMIF('Eng GLA 6th, 7th, 8th'!$E$3:$DV$3,BO$4,'Eng GLA 6th, 7th, 8th'!$E24:$DV24)))</f>
        <is>
          <t/>
        </is>
      </c>
      <c r="BP24" s="362" t="inlineStr">
        <f aca="false">IF($B24="","",IF(COUNTIFS('Eng GLA 6th, 7th, 8th'!$E$3:$DV$3,BP$4,'Eng GLA 6th, 7th, 8th'!$E24:$DV24, "&gt;-1")=0,"",SUMIF('Eng GLA 6th, 7th, 8th'!$E$3:$DV$3,BP$4,'Eng GLA 6th, 7th, 8th'!$E24:$DV24)))</f>
        <is>
          <t/>
        </is>
      </c>
      <c r="BQ24" s="362" t="inlineStr">
        <f aca="false">IF($B24="","",IF(COUNTIFS('Eng GLA 6th, 7th, 8th'!$E$3:$DV$3,BQ$4,'Eng GLA 6th, 7th, 8th'!$E24:$DV24, "&gt;-1")=0,"",SUMIF('Eng GLA 6th, 7th, 8th'!$E$3:$DV$3,BQ$4,'Eng GLA 6th, 7th, 8th'!$E24:$DV24)))</f>
        <is>
          <t/>
        </is>
      </c>
      <c r="BR24" s="362" t="inlineStr">
        <f aca="false">IF($B24="","",IF(COUNTIFS('Eng GLA 6th, 7th, 8th'!$E$3:$DV$3,BR$4,'Eng GLA 6th, 7th, 8th'!$E24:$DV24, "&gt;-1")=0,"",SUMIF('Eng GLA 6th, 7th, 8th'!$E$3:$DV$3,BR$4,'Eng GLA 6th, 7th, 8th'!$E24:$DV24)))</f>
        <is>
          <t/>
        </is>
      </c>
      <c r="BS24" s="362" t="inlineStr">
        <f aca="false">IF($B24="","",IF(COUNTIFS('Eng GLA 6th, 7th, 8th'!$E$3:$DV$3,BS$4,'Eng GLA 6th, 7th, 8th'!$E24:$DV24, "&gt;-1")=0,"",SUMIF('Eng GLA 6th, 7th, 8th'!$E$3:$DV$3,BS$4,'Eng GLA 6th, 7th, 8th'!$E24:$DV24)))</f>
        <is>
          <t/>
        </is>
      </c>
      <c r="BT24" s="362" t="inlineStr">
        <f aca="false">IF($B24="","",IF(COUNTIFS('Eng GLA 6th, 7th, 8th'!$E$3:$DV$3,BT$4,'Eng GLA 6th, 7th, 8th'!$E24:$DV24, "&gt;-1")=0,"",SUMIF('Eng GLA 6th, 7th, 8th'!$E$3:$DV$3,BT$4,'Eng GLA 6th, 7th, 8th'!$E24:$DV24)))</f>
        <is>
          <t/>
        </is>
      </c>
      <c r="BU24" s="362" t="inlineStr">
        <f aca="false">IF($B24="","",IF(COUNTIFS('Eng GLA 6th, 7th, 8th'!$E$3:$DV$3,BU$4,'Eng GLA 6th, 7th, 8th'!$E24:$DV24, "&gt;-1")=0,"",SUMIF('Eng GLA 6th, 7th, 8th'!$E$3:$DV$3,BU$4,'Eng GLA 6th, 7th, 8th'!$E24:$DV24)))</f>
        <is>
          <t/>
        </is>
      </c>
      <c r="BV24" s="362" t="inlineStr">
        <f aca="false">IF($B24="","",IF(COUNTIFS('Eng GLA 6th, 7th, 8th'!$E$3:$DV$3,BV$4,'Eng GLA 6th, 7th, 8th'!$E24:$DV24, "&gt;-1")=0,"",SUMIF('Eng GLA 6th, 7th, 8th'!$E$3:$DV$3,BV$4,'Eng GLA 6th, 7th, 8th'!$E24:$DV24)))</f>
        <is>
          <t/>
        </is>
      </c>
      <c r="BW24" s="362" t="inlineStr">
        <f aca="false">IF($B24="","",IF(COUNTIFS('Eng GLA 6th, 7th, 8th'!$E$3:$DV$3,BW$4,'Eng GLA 6th, 7th, 8th'!$E24:$DV24, "&gt;-1")=0,"",SUMIF('Eng GLA 6th, 7th, 8th'!$E$3:$DV$3,BW$4,'Eng GLA 6th, 7th, 8th'!$E24:$DV24)))</f>
        <is>
          <t/>
        </is>
      </c>
      <c r="BX24" s="362" t="inlineStr">
        <f aca="false">IF($B24="","",IF(COUNTIFS('Eng GLA 6th, 7th, 8th'!$E$3:$DV$3,BX$4,'Eng GLA 6th, 7th, 8th'!$E24:$DV24, "&gt;-1")=0,"",SUMIF('Eng GLA 6th, 7th, 8th'!$E$3:$DV$3,BX$4,'Eng GLA 6th, 7th, 8th'!$E24:$DV24)))</f>
        <is>
          <t/>
        </is>
      </c>
      <c r="BY24" s="362" t="inlineStr">
        <f aca="false">IF($B24="","",IF(COUNTIFS('Eng GLA 6th, 7th, 8th'!$E$3:$DV$3,BY$4,'Eng GLA 6th, 7th, 8th'!$E24:$DV24, "&gt;-1")=0,"",SUMIF('Eng GLA 6th, 7th, 8th'!$E$3:$DV$3,BY$4,'Eng GLA 6th, 7th, 8th'!$E24:$DV24)))</f>
        <is>
          <t/>
        </is>
      </c>
      <c r="BZ24" s="362" t="inlineStr">
        <f aca="false">IF($B24="","",IF(COUNTIFS('Eng GLA 6th, 7th, 8th'!$E$3:$DV$3,BZ$4,'Eng GLA 6th, 7th, 8th'!$E24:$DV24, "&gt;-1")=0,"",SUMIF('Eng GLA 6th, 7th, 8th'!$E$3:$DV$3,BZ$4,'Eng GLA 6th, 7th, 8th'!$E24:$DV24)))</f>
        <is>
          <t/>
        </is>
      </c>
      <c r="CA24" s="362" t="inlineStr">
        <f aca="false">IF($B24="","",IF(COUNTIFS('Eng GLA 6th, 7th, 8th'!$E$3:$DV$3,CA$4,'Eng GLA 6th, 7th, 8th'!$E24:$DV24, "&gt;-1")=0,"",SUMIF('Eng GLA 6th, 7th, 8th'!$E$3:$DV$3,CA$4,'Eng GLA 6th, 7th, 8th'!$E24:$DV24)))</f>
        <is>
          <t/>
        </is>
      </c>
      <c r="CB24" s="363"/>
      <c r="CC24" s="364" t="str">
        <f aca="false">IFERROR(IF((COUNT('Eng GLA 6th, 7th, 8th'!E24:U24)=0)," ",(SUM('Eng GLA 6th, 7th, 8th'!E24:U24)/$CC$3)),"")</f>
        <v> </v>
      </c>
      <c r="CD24" s="364" t="str">
        <f aca="false">IFERROR(IF((COUNT('Eng GLA 6th, 7th, 8th'!V24:AA24)=0)," ",(SUM('Eng GLA 6th, 7th, 8th'!V24:AA24)/$CD$3)),"")</f>
        <v> </v>
      </c>
      <c r="CE24" s="364" t="str">
        <f aca="false">IFERROR(IF((COUNT('Eng GLA 6th, 7th, 8th'!AB24:AG24)=0)," ",(SUM('Eng GLA 6th, 7th, 8th'!AB24:AG24)/$CE$3)),"")</f>
        <v> </v>
      </c>
      <c r="CF24" s="364" t="str">
        <f aca="false">IFERROR(IF((COUNT('Eng GLA 6th, 7th, 8th'!AH24:AP24)=0)," ",(SUM('Eng GLA 6th, 7th, 8th'!AH24:AP24)/$CF$3)),"")</f>
        <v> </v>
      </c>
      <c r="CG24" s="365" t="str">
        <f aca="false">IFERROR(IF((COUNT('Eng GLA 6th, 7th, 8th'!AR24:BH24)=0)," ",(SUM('Eng GLA 6th, 7th, 8th'!AR24:BH24)/$CG$3)),"")</f>
        <v> </v>
      </c>
      <c r="CH24" s="365" t="str">
        <f aca="false">IFERROR(IF((COUNT('Eng GLA 6th, 7th, 8th'!BI24:BN24)=0)," ",(SUM('Eng GLA 6th, 7th, 8th'!BI24:BN24)/$CH$3)),"")</f>
        <v> </v>
      </c>
      <c r="CI24" s="365" t="str">
        <f aca="false">IFERROR(IF((COUNT('Eng GLA 6th, 7th, 8th'!BO24:BT24)=0)," ",(SUM('Eng GLA 6th, 7th, 8th'!BO24:BT24)/$CI$3)),"")</f>
        <v> </v>
      </c>
      <c r="CJ24" s="365" t="str">
        <f aca="false">IFERROR(IF((COUNT('Eng GLA 6th, 7th, 8th'!BU24:CF24)=0)," ",(SUM('Eng GLA 6th, 7th, 8th'!BU24:CF24)/$CJ$3)),"")</f>
        <v> </v>
      </c>
      <c r="CK24" s="365" t="str">
        <f aca="false">IFERROR(IF((COUNT('Eng GLA 6th, 7th, 8th'!CH24:CX24)=0)," ",(SUM('Eng GLA 6th, 7th, 8th'!CH24:CX24)/$CK$3)),"")</f>
        <v> </v>
      </c>
      <c r="CL24" s="365" t="str">
        <f aca="false">IFERROR(IF((COUNT('Eng GLA 6th, 7th, 8th'!CY24:DD24)=0)," ",(SUM('Eng GLA 6th, 7th, 8th'!CY24:DD24)/$CL$3)),"")</f>
        <v> </v>
      </c>
      <c r="CM24" s="365" t="str">
        <f aca="false">IFERROR(IF((COUNT('Eng GLA 6th, 7th, 8th'!DE24:DJ24)=0)," ",(SUM('Eng GLA 6th, 7th, 8th'!DE24:DJ24)/$CM$3)),"")</f>
        <v> </v>
      </c>
      <c r="CN24" s="365" t="str">
        <f aca="false">IFERROR(IF((COUNT('Eng GLA 6th, 7th, 8th'!DK24:DV24)=0)," ",(SUM('Eng GLA 6th, 7th, 8th'!DK24:DV24)/$CN$3)),"")</f>
        <v> </v>
      </c>
    </row>
    <row r="25" customFormat="false" ht="12.75" hidden="false" customHeight="false" outlineLevel="0" collapsed="false">
      <c r="A25" s="315" t="n">
        <v>18</v>
      </c>
      <c r="B25" s="315" t="str">
        <f aca="false">'English Scores- Leveled papers'!B24</f>
        <v>Sania Rehana</v>
      </c>
      <c r="C25" s="360" t="n">
        <f aca="false">'RC Mastery Check+Question type'!H22</f>
        <v>1.5</v>
      </c>
      <c r="D25" s="361" t="n">
        <f aca="false">'Cover Sheet'!L22</f>
        <v>1.5</v>
      </c>
      <c r="E25" s="362" t="str">
        <f aca="false">IF($B25="","",IF(COUNTIFS('English Scores- Leveled papers'!$H$3:$KM$3,E$4,'English Scores- Leveled papers'!$H24:$KM24,"&gt;-1")=0,"",SUMIF('English Scores- Leveled papers'!$H$3:$KM$3,E$4,'English Scores- Leveled papers'!$H24:$KM24)))</f>
        <v/>
      </c>
      <c r="F25" s="362" t="str">
        <f aca="false">IF($B25="","",IF(COUNTIFS('English Scores- Leveled papers'!$H$3:$KM$3,F$4,'English Scores- Leveled papers'!$H24:$KM24,"&gt;-1")=0,"",SUMIF('English Scores- Leveled papers'!$H$3:$KM$3,F$4,'English Scores- Leveled papers'!$H24:$KM24)))</f>
        <v/>
      </c>
      <c r="G25" s="362" t="str">
        <f aca="false">IF($B25="","",IF(COUNTIFS('English Scores- Leveled papers'!$H$3:$KM$3,G$4,'English Scores- Leveled papers'!$H24:$KM24,"&gt;-1")=0,"",SUMIF('English Scores- Leveled papers'!$H$3:$KM$3,G$4,'English Scores- Leveled papers'!$H24:$KM24)))</f>
        <v/>
      </c>
      <c r="H25" s="362" t="str">
        <f aca="false">IF($B25="","",IF(COUNTIFS('English Scores- Leveled papers'!$H$3:$KM$3,H$4,'English Scores- Leveled papers'!$H24:$KM24,"&gt;-1")=0,"",SUMIF('English Scores- Leveled papers'!$H$3:$KM$3,H$4,'English Scores- Leveled papers'!$H24:$KM24)))</f>
        <v/>
      </c>
      <c r="I25" s="362" t="str">
        <f aca="false">IF($B25="","",IF(COUNTIFS('English Scores- Leveled papers'!$H$3:$KM$3,I$4,'English Scores- Leveled papers'!$H24:$KM24,"&gt;-1")=0,"",SUMIF('English Scores- Leveled papers'!$H$3:$KM$3,I$4,'English Scores- Leveled papers'!$H24:$KM24)))</f>
        <v/>
      </c>
      <c r="J25" s="362" t="str">
        <f aca="false">IF($B25="","",IF(COUNTIFS('English Scores- Leveled papers'!$H$3:$KM$3,J$4,'English Scores- Leveled papers'!$H24:$KM24,"&gt;-1")=0,"",SUMIF('English Scores- Leveled papers'!$H$3:$KM$3,J$4,'English Scores- Leveled papers'!$H24:$KM24)))</f>
        <v/>
      </c>
      <c r="K25" s="362" t="str">
        <f aca="false">IF($B25="","",IF(COUNTIFS('English Scores- Leveled papers'!$H$3:$KM$3,K$4,'English Scores- Leveled papers'!$H24:$KM24,"&gt;-1")=0,"",SUMIF('English Scores- Leveled papers'!$H$3:$KM$3,K$4,'English Scores- Leveled papers'!$H24:$KM24)))</f>
        <v/>
      </c>
      <c r="L25" s="362" t="str">
        <f aca="false">IF($B25="","",IF(COUNTIFS('English Scores- Leveled papers'!$H$3:$KM$3,L$4,'English Scores- Leveled papers'!$H24:$KM24,"&gt;-1")=0,"",SUMIF('English Scores- Leveled papers'!$H$3:$KM$3,L$4,'English Scores- Leveled papers'!$H24:$KM24)))</f>
        <v/>
      </c>
      <c r="M25" s="362" t="n">
        <f aca="false">IF($B25="","",IF(COUNTIFS('English Scores- Leveled papers'!$H$3:$KM$3,M$4,'English Scores- Leveled papers'!$H24:$KM24,"&gt;-1")=0,"",SUMIF('English Scores- Leveled papers'!$H$3:$KM$3,M$4,'English Scores- Leveled papers'!$H24:$KM24)))</f>
        <v>3</v>
      </c>
      <c r="N25" s="362" t="n">
        <f aca="false">IF($B25="","",IF(COUNTIFS('English Scores- Leveled papers'!$H$3:$KM$3,N$4,'English Scores- Leveled papers'!$H24:$KM24,"&gt;-1")=0,"",SUMIF('English Scores- Leveled papers'!$H$3:$KM$3,N$4,'English Scores- Leveled papers'!$H24:$KM24)))</f>
        <v>0</v>
      </c>
      <c r="O25" s="362" t="n">
        <f aca="false">IF($B25="","",IF(COUNTIFS('English Scores- Leveled papers'!$H$3:$KM$3,O$4,'English Scores- Leveled papers'!$H24:$KM24,"&gt;-1")=0,"",SUMIF('English Scores- Leveled papers'!$H$3:$KM$3,O$4,'English Scores- Leveled papers'!$H24:$KM24)))</f>
        <v>0.5</v>
      </c>
      <c r="P25" s="362" t="n">
        <f aca="false">IF($B25="","",IF(COUNTIFS('English Scores- Leveled papers'!$H$3:$KM$3,P$4,'English Scores- Leveled papers'!$H24:$KM24,"&gt;-1")=0,"",SUMIF('English Scores- Leveled papers'!$H$3:$KM$3,P$4,'English Scores- Leveled papers'!$H24:$KM24)))</f>
        <v>1.5</v>
      </c>
      <c r="Q25" s="362" t="n">
        <f aca="false">IF($B25="","",IF(COUNTIFS('English Scores- Leveled papers'!$H$3:$KM$3,Q$4,'English Scores- Leveled papers'!$H24:$KM24,"&gt;-1")=0,"",SUMIF('English Scores- Leveled papers'!$H$3:$KM$3,Q$4,'English Scores- Leveled papers'!$H24:$KM24)))</f>
        <v>2</v>
      </c>
      <c r="R25" s="362" t="n">
        <f aca="false">IF($B25="","",IF(COUNTIFS('English Scores- Leveled papers'!$H$3:$KM$3,R$4,'English Scores- Leveled papers'!$H24:$KM24,"&gt;-1")=0,"",SUMIF('English Scores- Leveled papers'!$H$3:$KM$3,R$4,'English Scores- Leveled papers'!$H24:$KM24)))</f>
        <v>0</v>
      </c>
      <c r="S25" s="362" t="n">
        <f aca="false">IF($B25="","",IF(COUNTIFS('English Scores- Leveled papers'!$H$3:$KM$3,S$4,'English Scores- Leveled papers'!$H24:$KM24,"&gt;-1")=0,"",SUMIF('English Scores- Leveled papers'!$H$3:$KM$3,S$4,'English Scores- Leveled papers'!$H24:$KM24)))</f>
        <v>0</v>
      </c>
      <c r="T25" s="362" t="n">
        <f aca="false">IF($B25="","",IF(COUNTIFS('English Scores- Leveled papers'!$H$3:$KM$3,T$4,'English Scores- Leveled papers'!$H24:$KM24,"&gt;-1")=0,"",SUMIF('English Scores- Leveled papers'!$H$3:$KM$3,T$4,'English Scores- Leveled papers'!$H24:$KM24)))</f>
        <v>1.25</v>
      </c>
      <c r="U25" s="362" t="n">
        <f aca="false">IF($B25="","",IF(COUNTIFS('English Scores- Leveled papers'!$H$3:$KM$3,U$4,'English Scores- Leveled papers'!$H24:$KM24,"&gt;-1")=0,"",SUMIF('English Scores- Leveled papers'!$H$3:$KM$3,U$4,'English Scores- Leveled papers'!$H24:$KM24)))</f>
        <v>2</v>
      </c>
      <c r="V25" s="362" t="n">
        <f aca="false">IF($B25="","",IF(COUNTIFS('English Scores- Leveled papers'!$H$3:$KM$3,V$4,'English Scores- Leveled papers'!$H24:$KM24,"&gt;-1")=0,"",SUMIF('English Scores- Leveled papers'!$H$3:$KM$3,V$4,'English Scores- Leveled papers'!$H24:$KM24)))</f>
        <v>3</v>
      </c>
      <c r="W25" s="362" t="n">
        <f aca="false">IF($B25="","",IF(COUNTIFS('English Scores- Leveled papers'!$H$3:$KM$3,W$4,'English Scores- Leveled papers'!$H24:$KM24,"&gt;-1")=0,"",SUMIF('English Scores- Leveled papers'!$H$3:$KM$3,W$4,'English Scores- Leveled papers'!$H24:$KM24)))</f>
        <v>0</v>
      </c>
      <c r="X25" s="362" t="n">
        <f aca="false">IF($B25="","",IF(COUNTIFS('English Scores- Leveled papers'!$H$3:$KM$3,X$4,'English Scores- Leveled papers'!$H24:$KM24,"&gt;-1")=0,"",SUMIF('English Scores- Leveled papers'!$H$3:$KM$3,X$4,'English Scores- Leveled papers'!$H24:$KM24)))</f>
        <v>0</v>
      </c>
      <c r="Y25" s="362" t="n">
        <f aca="false">IF($B25="","",IF(COUNTIFS('English Scores- Leveled papers'!$H$3:$KM$3,Y$4,'English Scores- Leveled papers'!$H24:$KM24,"&gt;-1")=0,"",SUMIF('English Scores- Leveled papers'!$H$3:$KM$3,Y$4,'English Scores- Leveled papers'!$H24:$KM24)))</f>
        <v>2</v>
      </c>
      <c r="Z25" s="362" t="n">
        <f aca="false">IF($B25="","",IF(COUNTIFS('English Scores- Leveled papers'!$H$3:$KM$3,Z$4,'English Scores- Leveled papers'!$H24:$KM24,"&gt;-1")=0,"",SUMIF('English Scores- Leveled papers'!$H$3:$KM$3,Z$4,'English Scores- Leveled papers'!$H24:$KM24)))</f>
        <v>4</v>
      </c>
      <c r="AA25" s="362" t="n">
        <f aca="false">IF($B25="","",IF(COUNTIFS('English Scores- Leveled papers'!$H$3:$KM$3,AA$4,'English Scores- Leveled papers'!$H24:$KM24,"&gt;-1")=0,"",SUMIF('English Scores- Leveled papers'!$H$3:$KM$3,AA$4,'English Scores- Leveled papers'!$H24:$KM24)))</f>
        <v>0</v>
      </c>
      <c r="AB25" s="362" t="n">
        <f aca="false">IF($B25="","",IF(COUNTIFS('English Scores- Leveled papers'!$H$3:$KM$3,AB$4,'English Scores- Leveled papers'!$H24:$KM24,"&gt;-1")=0,"",SUMIF('English Scores- Leveled papers'!$H$3:$KM$3,AB$4,'English Scores- Leveled papers'!$H24:$KM24)))</f>
        <v>0</v>
      </c>
      <c r="AC25" s="362" t="n">
        <f aca="false">IF($B25="","",IF(COUNTIFS('English Scores- Leveled papers'!$H$3:$KM$3,AC$4,'English Scores- Leveled papers'!$H24:$KM24,"&gt;-1")=0,"",SUMIF('English Scores- Leveled papers'!$H$3:$KM$3,AC$4,'English Scores- Leveled papers'!$H24:$KM24)))</f>
        <v>0.5</v>
      </c>
      <c r="AD25" s="362" t="n">
        <f aca="false">IF($B25="","",IF(COUNTIFS('English Scores- Leveled papers'!$H$3:$KM$3,AD$4,'English Scores- Leveled papers'!$H24:$KM24,"&gt;-1")=0,"",SUMIF('English Scores- Leveled papers'!$H$3:$KM$3,AD$4,'English Scores- Leveled papers'!$H24:$KM24)))</f>
        <v>0</v>
      </c>
      <c r="AE25" s="362" t="str">
        <f aca="false">IF($B25="","",IF(COUNTIFS('English Scores- Leveled papers'!$H$3:$KM$3,AE$4,'English Scores- Leveled papers'!$H24:$KM24,"&gt;-1")=0,"",SUMIF('English Scores- Leveled papers'!$H$3:$KM$3,AE$4,'English Scores- Leveled papers'!$H24:$KM24)))</f>
        <v/>
      </c>
      <c r="AF25" s="362" t="str">
        <f aca="false">IF($B25="","",IF(COUNTIFS('English Scores- Leveled papers'!$H$3:$KM$3,AF$4,'English Scores- Leveled papers'!$H24:$KM24,"&gt;-1")=0,"",SUMIF('English Scores- Leveled papers'!$H$3:$KM$3,AF$4,'English Scores- Leveled papers'!$H24:$KM24)))</f>
        <v/>
      </c>
      <c r="AG25" s="362" t="str">
        <f aca="false">IF($B25="","",IF(COUNTIFS('English Scores- Leveled papers'!$H$3:$KM$3,AG$4,'English Scores- Leveled papers'!$H24:$KM24,"&gt;-1")=0,"",SUMIF('English Scores- Leveled papers'!$H$3:$KM$3,AG$4,'English Scores- Leveled papers'!$H24:$KM24)))</f>
        <v/>
      </c>
      <c r="AH25" s="362" t="str">
        <f aca="false">IF($B25="","",IF(COUNTIFS('English Scores- Leveled papers'!$H$3:$KM$3,AH$4,'English Scores- Leveled papers'!$H24:$KM24,"&gt;-1")=0,"",SUMIF('English Scores- Leveled papers'!$H$3:$KM$3,AH$4,'English Scores- Leveled papers'!$H24:$KM24)))</f>
        <v/>
      </c>
      <c r="AI25" s="362" t="str">
        <f aca="false">IF($B25="","",IF(COUNTIFS('English Scores- Leveled papers'!$H$3:$KM$3,AI$4,'English Scores- Leveled papers'!$H24:$KM24,"&gt;-1")=0,"",SUMIF('English Scores- Leveled papers'!$H$3:$KM$3,AI$4,'English Scores- Leveled papers'!$H24:$KM24)))</f>
        <v/>
      </c>
      <c r="AJ25" s="362" t="str">
        <f aca="false">IF($B25="","",IF(COUNTIFS('English Scores- Leveled papers'!$H$3:$KM$3,AJ$4,'English Scores- Leveled papers'!$H24:$KM24,"&gt;-1")=0,"",SUMIF('English Scores- Leveled papers'!$H$3:$KM$3,AJ$4,'English Scores- Leveled papers'!$H24:$KM24)))</f>
        <v/>
      </c>
      <c r="AK25" s="362" t="str">
        <f aca="false">IF($B25="","",IF(COUNTIFS('English Scores- Leveled papers'!$H$3:$KM$3,AK$4,'English Scores- Leveled papers'!$H24:$KM24,"&gt;-1")=0,"",SUMIF('English Scores- Leveled papers'!$H$3:$KM$3,AK$4,'English Scores- Leveled papers'!$H24:$KM24)))</f>
        <v/>
      </c>
      <c r="AL25" s="362" t="str">
        <f aca="false">IF($B25="","",IF(COUNTIFS('English Scores- Leveled papers'!$H$3:$KM$3,AL$4,'English Scores- Leveled papers'!$H24:$KM24,"&gt;-1")=0,"",SUMIF('English Scores- Leveled papers'!$H$3:$KM$3,AL$4,'English Scores- Leveled papers'!$H24:$KM24)))</f>
        <v/>
      </c>
      <c r="AM25" s="362" t="str">
        <f aca="false">IF($B25="","",IF(COUNTIFS('English Scores- Leveled papers'!$H$3:$KM$3,AM$4,'English Scores- Leveled papers'!$H24:$KM24,"&gt;-1")=0,"",SUMIF('English Scores- Leveled papers'!$H$3:$KM$3,AM$4,'English Scores- Leveled papers'!$H24:$KM24)))</f>
        <v/>
      </c>
      <c r="AN25" s="362" t="str">
        <f aca="false">IF($B25="","",IF(COUNTIFS('English Scores- Leveled papers'!$H$3:$KM$3,AN$4,'English Scores- Leveled papers'!$H24:$KM24,"&gt;-1")=0,"",SUMIF('English Scores- Leveled papers'!$H$3:$KM$3,AN$4,'English Scores- Leveled papers'!$H24:$KM24)))</f>
        <v/>
      </c>
      <c r="AO25" s="362" t="str">
        <f aca="false">IF($B25="","",IF(COUNTIFS('English Scores- Leveled papers'!$H$3:$KM$3,AO$4,'English Scores- Leveled papers'!$H24:$KM24,"&gt;-1")=0,"",SUMIF('English Scores- Leveled papers'!$H$3:$KM$3,AO$4,'English Scores- Leveled papers'!$H24:$KM24)))</f>
        <v/>
      </c>
      <c r="AP25" s="362" t="str">
        <f aca="false">IF($B25="","",IF(COUNTIFS('English Scores- Leveled papers'!$H$3:$KM$3,AP$4,'English Scores- Leveled papers'!$H24:$KM24,"&gt;-1")=0,"",SUMIF('English Scores- Leveled papers'!$H$3:$KM$3,AP$4,'English Scores- Leveled papers'!$H24:$KM24)))</f>
        <v/>
      </c>
      <c r="AQ25" s="362" t="str">
        <f aca="false">IF($B25="","",IF(COUNTIFS('English Scores- Leveled papers'!$H$3:$KM$3,AQ$4,'English Scores- Leveled papers'!$H24:$KM24,"&gt;-1")=0,"",SUMIF('English Scores- Leveled papers'!$H$3:$KM$3,AQ$4,'English Scores- Leveled papers'!$H24:$KM24)))</f>
        <v/>
      </c>
      <c r="AR25" s="362" t="str">
        <f aca="false">IF($B25="","",IF(COUNTIFS('English Scores- Leveled papers'!$H$3:$KM$3,AR$4,'English Scores- Leveled papers'!$H24:$KM24,"&gt;-1")=0,"",SUMIF('English Scores- Leveled papers'!$H$3:$KM$3,AR$4,'English Scores- Leveled papers'!$H24:$KM24)))</f>
        <v/>
      </c>
      <c r="AS25" s="362" t="str">
        <f aca="false">IF($B25="","",IF(COUNTIFS('English Scores- Leveled papers'!$H$3:$KM$3,AS$4,'English Scores- Leveled papers'!$H24:$KM24,"&gt;-1")=0,"",SUMIF('English Scores- Leveled papers'!$H$3:$KM$3,AS$4,'English Scores- Leveled papers'!$H24:$KM24)))</f>
        <v/>
      </c>
      <c r="AT25" s="362" t="str">
        <f aca="false">IF($B25="","",IF(COUNTIFS('English Scores- Leveled papers'!$H$3:$KM$3,AT$4,'English Scores- Leveled papers'!$H24:$KM24,"&gt;-1")=0,"",SUMIF('English Scores- Leveled papers'!$H$3:$KM$3,AT$4,'English Scores- Leveled papers'!$H24:$KM24)))</f>
        <v/>
      </c>
      <c r="AU25" s="362" t="str">
        <f aca="false">IF($B25="","",IF(COUNTIFS('English Scores- Leveled papers'!$H$3:$KM$3,AU$4,'English Scores- Leveled papers'!$H24:$KM24,"&gt;-1")=0,"",SUMIF('English Scores- Leveled papers'!$H$3:$KM$3,AU$4,'English Scores- Leveled papers'!$H24:$KM24)))</f>
        <v/>
      </c>
      <c r="AV25" s="362" t="str">
        <f aca="false">IF($B25="","",IF(COUNTIFS('English Scores- Leveled papers'!$H$3:$KM$3,AV$4,'English Scores- Leveled papers'!$H24:$KM24,"&gt;-1")=0,"",SUMIF('English Scores- Leveled papers'!$H$3:$KM$3,AV$4,'English Scores- Leveled papers'!$H24:$KM24)))</f>
        <v/>
      </c>
      <c r="AW25" s="362" t="str">
        <f aca="false">IF($B25="","",IF(COUNTIFS('English Scores- Leveled papers'!$H$3:$KM$3,AW$4,'English Scores- Leveled papers'!$H24:$KM24,"&gt;-1")=0,"",SUMIF('English Scores- Leveled papers'!$H$3:$KM$3,AW$4,'English Scores- Leveled papers'!$H24:$KM24)))</f>
        <v/>
      </c>
      <c r="AX25" s="362" t="str">
        <f aca="false">IF($B25="","",IF(COUNTIFS('English Scores- Leveled papers'!$H$3:$KM$3,AX$4,'English Scores- Leveled papers'!$H24:$KM24,"&gt;-1")=0,"",SUMIF('English Scores- Leveled papers'!$H$3:$KM$3,AX$4,'English Scores- Leveled papers'!$H24:$KM24)))</f>
        <v/>
      </c>
      <c r="AY25" s="362" t="str">
        <f aca="false">IF($B25="","",IF(COUNTIFS('English Scores- Leveled papers'!$H$3:$KM$3,AY$4,'English Scores- Leveled papers'!$H24:$KM24,"&gt;-1")=0,"",SUMIF('English Scores- Leveled papers'!$H$3:$KM$3,AY$4,'English Scores- Leveled papers'!$H24:$KM24)))</f>
        <v/>
      </c>
      <c r="AZ25" s="362" t="str">
        <f aca="false">IF($B25="","",IF(COUNTIFS('English Scores- Leveled papers'!$H$3:$KM$3,AZ$4,'English Scores- Leveled papers'!$H24:$KM24,"&gt;-1")=0,"",SUMIF('English Scores- Leveled papers'!$H$3:$KM$3,AZ$4,'English Scores- Leveled papers'!$H24:$KM24)))</f>
        <v/>
      </c>
      <c r="BA25" s="362" t="str">
        <f aca="false">IF($B25="","",IF(COUNTIFS('English Scores- Leveled papers'!$H$3:$KM$3,BA$4,'English Scores- Leveled papers'!$H24:$KM24,"&gt;-1")=0,"",SUMIF('English Scores- Leveled papers'!$H$3:$KM$3,BA$4,'English Scores- Leveled papers'!$H24:$KM24)))</f>
        <v/>
      </c>
      <c r="BB25" s="362" t="str">
        <f aca="false">IF($B25="","",IF(COUNTIFS('English Scores- Leveled papers'!$H$3:$KM$3,BB$4,'English Scores- Leveled papers'!$H24:$KM24,"&gt;-1")=0,"",SUMIF('English Scores- Leveled papers'!$H$3:$KM$3,BB$4,'English Scores- Leveled papers'!$H24:$KM24)))</f>
        <v/>
      </c>
      <c r="BC25" s="362" t="str">
        <f aca="false">IF($B25="","",IF(COUNTIFS('English Scores- Leveled papers'!$H$3:$KM$3,BC$4,'English Scores- Leveled papers'!$H24:$KM24,"&gt;-1")=0,"",SUMIF('English Scores- Leveled papers'!$H$3:$KM$3,BC$4,'English Scores- Leveled papers'!$H24:$KM24)))</f>
        <v/>
      </c>
      <c r="BD25" s="362" t="str">
        <f aca="false">IF($B25="","",IF(COUNTIFS('English Scores- Leveled papers'!$H$3:$KM$3,BD$4,'English Scores- Leveled papers'!$H24:$KM24,"&gt;-1")=0,"",SUMIF('English Scores- Leveled papers'!$H$3:$KM$3,BD$4,'English Scores- Leveled papers'!$H24:$KM24)))</f>
        <v/>
      </c>
      <c r="BE25" s="362" t="str">
        <f aca="false">IF($B25="","",IF(COUNTIFS('English Scores- Leveled papers'!$H$3:$KM$3,BE$4,'English Scores- Leveled papers'!$H24:$KM24,"&gt;-1")=0,"",SUMIF('English Scores- Leveled papers'!$H$3:$KM$3,BE$4,'English Scores- Leveled papers'!$H24:$KM24)))</f>
        <v/>
      </c>
      <c r="BF25" s="362" t="str">
        <f aca="false">IF($B25="","",IF(COUNTIFS('English Scores- Leveled papers'!$H$3:$KM$3,BF$4,'English Scores- Leveled papers'!$H24:$KM24,"&gt;-1")=0,"",SUMIF('English Scores- Leveled papers'!$H$3:$KM$3,BF$4,'English Scores- Leveled papers'!$H24:$KM24)))</f>
        <v/>
      </c>
      <c r="BG25" s="362" t="str">
        <f aca="false">IF($B25="","",IF(COUNTIFS('English Scores- Leveled papers'!$H$3:$KM$3,BG$4,'English Scores- Leveled papers'!$H24:$KM24,"&gt;-1")=0,"",SUMIF('English Scores- Leveled papers'!$H$3:$KM$3,BG$4,'English Scores- Leveled papers'!$H24:$KM24)))</f>
        <v/>
      </c>
      <c r="BH25" s="362" t="str">
        <f aca="false">IF($B25="","",IF(COUNTIFS('English Scores- Leveled papers'!$H$3:$KM$3,BH$4,'English Scores- Leveled papers'!$H24:$KM24,"&gt;-1")=0,"",SUMIF('English Scores- Leveled papers'!$H$3:$KM$3,BH$4,'English Scores- Leveled papers'!$H24:$KM24)))</f>
        <v/>
      </c>
      <c r="BI25" s="362" t="str">
        <f aca="false">IF($B25="","",IF(COUNTIFS('English Scores- Leveled papers'!$H$3:$KM$3,BI$4,'English Scores- Leveled papers'!$H24:$KM24,"&gt;-1")=0,"",SUMIF('English Scores- Leveled papers'!$H$3:$KM$3,BI$4,'English Scores- Leveled papers'!$H24:$KM24)))</f>
        <v/>
      </c>
      <c r="BJ25" s="362" t="str">
        <f aca="false">IF($B25="","",IF(COUNTIFS('English Scores- Leveled papers'!$H$3:$KM$3,BJ$4,'English Scores- Leveled papers'!$H24:$KM24,"&gt;-1")=0,"",SUMIF('English Scores- Leveled papers'!$H$3:$KM$3,BJ$4,'English Scores- Leveled papers'!$H24:$KM24)))</f>
        <v/>
      </c>
      <c r="BK25" s="362" t="str">
        <f aca="false">IF($B25="","",IF(COUNTIFS('English Scores- Leveled papers'!$H$3:$KM$3,BK$4,'English Scores- Leveled papers'!$H24:$KM24,"&gt;-1")=0,"",SUMIF('English Scores- Leveled papers'!$H$3:$KM$3,BK$4,'English Scores- Leveled papers'!$H24:$KM24)))</f>
        <v/>
      </c>
      <c r="BL25" s="362" t="str">
        <f aca="false">IF($B25="","",IF(COUNTIFS('English Scores- Leveled papers'!$H$3:$KM$3,BL$4,'English Scores- Leveled papers'!$H24:$KM24,"&gt;-1")=0,"",SUMIF('English Scores- Leveled papers'!$H$3:$KM$3,BL$4,'English Scores- Leveled papers'!$H24:$KM24)))</f>
        <v/>
      </c>
      <c r="BM25" s="362" t="inlineStr">
        <f aca="false">IF($B25="","",IF(COUNTIFS('Eng GLA 6th, 7th, 8th'!$E$3:$DV$3,BM$4,'Eng GLA 6th, 7th, 8th'!$E25:$DV25, "&gt;-1")=0,"",SUMIF('Eng GLA 6th, 7th, 8th'!$E$3:$DV$3,BM$4,'Eng GLA 6th, 7th, 8th'!$E25:$DV25)))</f>
        <is>
          <t/>
        </is>
      </c>
      <c r="BN25" s="362" t="inlineStr">
        <f aca="false">IF($B25="","",IF(COUNTIFS('Eng GLA 6th, 7th, 8th'!$E$3:$DV$3,BN$4,'Eng GLA 6th, 7th, 8th'!$E25:$DV25, "&gt;-1")=0,"",SUMIF('Eng GLA 6th, 7th, 8th'!$E$3:$DV$3,BN$4,'Eng GLA 6th, 7th, 8th'!$E25:$DV25)))</f>
        <is>
          <t/>
        </is>
      </c>
      <c r="BO25" s="362" t="inlineStr">
        <f aca="false">IF($B25="","",IF(COUNTIFS('Eng GLA 6th, 7th, 8th'!$E$3:$DV$3,BO$4,'Eng GLA 6th, 7th, 8th'!$E25:$DV25, "&gt;-1")=0,"",SUMIF('Eng GLA 6th, 7th, 8th'!$E$3:$DV$3,BO$4,'Eng GLA 6th, 7th, 8th'!$E25:$DV25)))</f>
        <is>
          <t/>
        </is>
      </c>
      <c r="BP25" s="362" t="inlineStr">
        <f aca="false">IF($B25="","",IF(COUNTIFS('Eng GLA 6th, 7th, 8th'!$E$3:$DV$3,BP$4,'Eng GLA 6th, 7th, 8th'!$E25:$DV25, "&gt;-1")=0,"",SUMIF('Eng GLA 6th, 7th, 8th'!$E$3:$DV$3,BP$4,'Eng GLA 6th, 7th, 8th'!$E25:$DV25)))</f>
        <is>
          <t/>
        </is>
      </c>
      <c r="BQ25" s="362" t="inlineStr">
        <f aca="false">IF($B25="","",IF(COUNTIFS('Eng GLA 6th, 7th, 8th'!$E$3:$DV$3,BQ$4,'Eng GLA 6th, 7th, 8th'!$E25:$DV25, "&gt;-1")=0,"",SUMIF('Eng GLA 6th, 7th, 8th'!$E$3:$DV$3,BQ$4,'Eng GLA 6th, 7th, 8th'!$E25:$DV25)))</f>
        <is>
          <t/>
        </is>
      </c>
      <c r="BR25" s="362" t="inlineStr">
        <f aca="false">IF($B25="","",IF(COUNTIFS('Eng GLA 6th, 7th, 8th'!$E$3:$DV$3,BR$4,'Eng GLA 6th, 7th, 8th'!$E25:$DV25, "&gt;-1")=0,"",SUMIF('Eng GLA 6th, 7th, 8th'!$E$3:$DV$3,BR$4,'Eng GLA 6th, 7th, 8th'!$E25:$DV25)))</f>
        <is>
          <t/>
        </is>
      </c>
      <c r="BS25" s="362" t="inlineStr">
        <f aca="false">IF($B25="","",IF(COUNTIFS('Eng GLA 6th, 7th, 8th'!$E$3:$DV$3,BS$4,'Eng GLA 6th, 7th, 8th'!$E25:$DV25, "&gt;-1")=0,"",SUMIF('Eng GLA 6th, 7th, 8th'!$E$3:$DV$3,BS$4,'Eng GLA 6th, 7th, 8th'!$E25:$DV25)))</f>
        <is>
          <t/>
        </is>
      </c>
      <c r="BT25" s="362" t="inlineStr">
        <f aca="false">IF($B25="","",IF(COUNTIFS('Eng GLA 6th, 7th, 8th'!$E$3:$DV$3,BT$4,'Eng GLA 6th, 7th, 8th'!$E25:$DV25, "&gt;-1")=0,"",SUMIF('Eng GLA 6th, 7th, 8th'!$E$3:$DV$3,BT$4,'Eng GLA 6th, 7th, 8th'!$E25:$DV25)))</f>
        <is>
          <t/>
        </is>
      </c>
      <c r="BU25" s="362" t="inlineStr">
        <f aca="false">IF($B25="","",IF(COUNTIFS('Eng GLA 6th, 7th, 8th'!$E$3:$DV$3,BU$4,'Eng GLA 6th, 7th, 8th'!$E25:$DV25, "&gt;-1")=0,"",SUMIF('Eng GLA 6th, 7th, 8th'!$E$3:$DV$3,BU$4,'Eng GLA 6th, 7th, 8th'!$E25:$DV25)))</f>
        <is>
          <t/>
        </is>
      </c>
      <c r="BV25" s="362" t="inlineStr">
        <f aca="false">IF($B25="","",IF(COUNTIFS('Eng GLA 6th, 7th, 8th'!$E$3:$DV$3,BV$4,'Eng GLA 6th, 7th, 8th'!$E25:$DV25, "&gt;-1")=0,"",SUMIF('Eng GLA 6th, 7th, 8th'!$E$3:$DV$3,BV$4,'Eng GLA 6th, 7th, 8th'!$E25:$DV25)))</f>
        <is>
          <t/>
        </is>
      </c>
      <c r="BW25" s="362" t="inlineStr">
        <f aca="false">IF($B25="","",IF(COUNTIFS('Eng GLA 6th, 7th, 8th'!$E$3:$DV$3,BW$4,'Eng GLA 6th, 7th, 8th'!$E25:$DV25, "&gt;-1")=0,"",SUMIF('Eng GLA 6th, 7th, 8th'!$E$3:$DV$3,BW$4,'Eng GLA 6th, 7th, 8th'!$E25:$DV25)))</f>
        <is>
          <t/>
        </is>
      </c>
      <c r="BX25" s="362" t="inlineStr">
        <f aca="false">IF($B25="","",IF(COUNTIFS('Eng GLA 6th, 7th, 8th'!$E$3:$DV$3,BX$4,'Eng GLA 6th, 7th, 8th'!$E25:$DV25, "&gt;-1")=0,"",SUMIF('Eng GLA 6th, 7th, 8th'!$E$3:$DV$3,BX$4,'Eng GLA 6th, 7th, 8th'!$E25:$DV25)))</f>
        <is>
          <t/>
        </is>
      </c>
      <c r="BY25" s="362" t="inlineStr">
        <f aca="false">IF($B25="","",IF(COUNTIFS('Eng GLA 6th, 7th, 8th'!$E$3:$DV$3,BY$4,'Eng GLA 6th, 7th, 8th'!$E25:$DV25, "&gt;-1")=0,"",SUMIF('Eng GLA 6th, 7th, 8th'!$E$3:$DV$3,BY$4,'Eng GLA 6th, 7th, 8th'!$E25:$DV25)))</f>
        <is>
          <t/>
        </is>
      </c>
      <c r="BZ25" s="362" t="inlineStr">
        <f aca="false">IF($B25="","",IF(COUNTIFS('Eng GLA 6th, 7th, 8th'!$E$3:$DV$3,BZ$4,'Eng GLA 6th, 7th, 8th'!$E25:$DV25, "&gt;-1")=0,"",SUMIF('Eng GLA 6th, 7th, 8th'!$E$3:$DV$3,BZ$4,'Eng GLA 6th, 7th, 8th'!$E25:$DV25)))</f>
        <is>
          <t/>
        </is>
      </c>
      <c r="CA25" s="362" t="inlineStr">
        <f aca="false">IF($B25="","",IF(COUNTIFS('Eng GLA 6th, 7th, 8th'!$E$3:$DV$3,CA$4,'Eng GLA 6th, 7th, 8th'!$E25:$DV25, "&gt;-1")=0,"",SUMIF('Eng GLA 6th, 7th, 8th'!$E$3:$DV$3,CA$4,'Eng GLA 6th, 7th, 8th'!$E25:$DV25)))</f>
        <is>
          <t/>
        </is>
      </c>
      <c r="CB25" s="363"/>
      <c r="CC25" s="364" t="str">
        <f aca="false">IFERROR(IF((COUNT('Eng GLA 6th, 7th, 8th'!E25:U25)=0)," ",(SUM('Eng GLA 6th, 7th, 8th'!E25:U25)/$CC$3)),"")</f>
        <v> </v>
      </c>
      <c r="CD25" s="364" t="str">
        <f aca="false">IFERROR(IF((COUNT('Eng GLA 6th, 7th, 8th'!V25:AA25)=0)," ",(SUM('Eng GLA 6th, 7th, 8th'!V25:AA25)/$CD$3)),"")</f>
        <v> </v>
      </c>
      <c r="CE25" s="364" t="str">
        <f aca="false">IFERROR(IF((COUNT('Eng GLA 6th, 7th, 8th'!AB25:AG25)=0)," ",(SUM('Eng GLA 6th, 7th, 8th'!AB25:AG25)/$CE$3)),"")</f>
        <v> </v>
      </c>
      <c r="CF25" s="364" t="str">
        <f aca="false">IFERROR(IF((COUNT('Eng GLA 6th, 7th, 8th'!AH25:AP25)=0)," ",(SUM('Eng GLA 6th, 7th, 8th'!AH25:AP25)/$CF$3)),"")</f>
        <v> </v>
      </c>
      <c r="CG25" s="365" t="str">
        <f aca="false">IFERROR(IF((COUNT('Eng GLA 6th, 7th, 8th'!AR25:BH25)=0)," ",(SUM('Eng GLA 6th, 7th, 8th'!AR25:BH25)/$CG$3)),"")</f>
        <v> </v>
      </c>
      <c r="CH25" s="365" t="str">
        <f aca="false">IFERROR(IF((COUNT('Eng GLA 6th, 7th, 8th'!BI25:BN25)=0)," ",(SUM('Eng GLA 6th, 7th, 8th'!BI25:BN25)/$CH$3)),"")</f>
        <v> </v>
      </c>
      <c r="CI25" s="365" t="str">
        <f aca="false">IFERROR(IF((COUNT('Eng GLA 6th, 7th, 8th'!BO25:BT25)=0)," ",(SUM('Eng GLA 6th, 7th, 8th'!BO25:BT25)/$CI$3)),"")</f>
        <v> </v>
      </c>
      <c r="CJ25" s="365" t="str">
        <f aca="false">IFERROR(IF((COUNT('Eng GLA 6th, 7th, 8th'!BU25:CF25)=0)," ",(SUM('Eng GLA 6th, 7th, 8th'!BU25:CF25)/$CJ$3)),"")</f>
        <v> </v>
      </c>
      <c r="CK25" s="365" t="str">
        <f aca="false">IFERROR(IF((COUNT('Eng GLA 6th, 7th, 8th'!CH25:CX25)=0)," ",(SUM('Eng GLA 6th, 7th, 8th'!CH25:CX25)/$CK$3)),"")</f>
        <v> </v>
      </c>
      <c r="CL25" s="365" t="str">
        <f aca="false">IFERROR(IF((COUNT('Eng GLA 6th, 7th, 8th'!CY25:DD25)=0)," ",(SUM('Eng GLA 6th, 7th, 8th'!CY25:DD25)/$CL$3)),"")</f>
        <v> </v>
      </c>
      <c r="CM25" s="365" t="str">
        <f aca="false">IFERROR(IF((COUNT('Eng GLA 6th, 7th, 8th'!DE25:DJ25)=0)," ",(SUM('Eng GLA 6th, 7th, 8th'!DE25:DJ25)/$CM$3)),"")</f>
        <v> </v>
      </c>
      <c r="CN25" s="365" t="str">
        <f aca="false">IFERROR(IF((COUNT('Eng GLA 6th, 7th, 8th'!DK25:DV25)=0)," ",(SUM('Eng GLA 6th, 7th, 8th'!DK25:DV25)/$CN$3)),"")</f>
        <v> </v>
      </c>
    </row>
    <row r="26" customFormat="false" ht="12.75" hidden="false" customHeight="false" outlineLevel="0" collapsed="false">
      <c r="A26" s="315" t="n">
        <v>19</v>
      </c>
      <c r="B26" s="315" t="str">
        <f aca="false">'English Scores- Leveled papers'!B25</f>
        <v>Sri Vidya</v>
      </c>
      <c r="C26" s="360" t="n">
        <f aca="false">'RC Mastery Check+Question type'!H23</f>
        <v>2.5</v>
      </c>
      <c r="D26" s="361" t="n">
        <f aca="false">'Cover Sheet'!L23</f>
        <v>1.5</v>
      </c>
      <c r="E26" s="362" t="str">
        <f aca="false">IF($B26="","",IF(COUNTIFS('English Scores- Leveled papers'!$H$3:$KM$3,E$4,'English Scores- Leveled papers'!$H25:$KM25,"&gt;-1")=0,"",SUMIF('English Scores- Leveled papers'!$H$3:$KM$3,E$4,'English Scores- Leveled papers'!$H25:$KM25)))</f>
        <v/>
      </c>
      <c r="F26" s="362" t="str">
        <f aca="false">IF($B26="","",IF(COUNTIFS('English Scores- Leveled papers'!$H$3:$KM$3,F$4,'English Scores- Leveled papers'!$H25:$KM25,"&gt;-1")=0,"",SUMIF('English Scores- Leveled papers'!$H$3:$KM$3,F$4,'English Scores- Leveled papers'!$H25:$KM25)))</f>
        <v/>
      </c>
      <c r="G26" s="362" t="str">
        <f aca="false">IF($B26="","",IF(COUNTIFS('English Scores- Leveled papers'!$H$3:$KM$3,G$4,'English Scores- Leveled papers'!$H25:$KM25,"&gt;-1")=0,"",SUMIF('English Scores- Leveled papers'!$H$3:$KM$3,G$4,'English Scores- Leveled papers'!$H25:$KM25)))</f>
        <v/>
      </c>
      <c r="H26" s="362" t="str">
        <f aca="false">IF($B26="","",IF(COUNTIFS('English Scores- Leveled papers'!$H$3:$KM$3,H$4,'English Scores- Leveled papers'!$H25:$KM25,"&gt;-1")=0,"",SUMIF('English Scores- Leveled papers'!$H$3:$KM$3,H$4,'English Scores- Leveled papers'!$H25:$KM25)))</f>
        <v/>
      </c>
      <c r="I26" s="362" t="str">
        <f aca="false">IF($B26="","",IF(COUNTIFS('English Scores- Leveled papers'!$H$3:$KM$3,I$4,'English Scores- Leveled papers'!$H25:$KM25,"&gt;-1")=0,"",SUMIF('English Scores- Leveled papers'!$H$3:$KM$3,I$4,'English Scores- Leveled papers'!$H25:$KM25)))</f>
        <v/>
      </c>
      <c r="J26" s="362" t="str">
        <f aca="false">IF($B26="","",IF(COUNTIFS('English Scores- Leveled papers'!$H$3:$KM$3,J$4,'English Scores- Leveled papers'!$H25:$KM25,"&gt;-1")=0,"",SUMIF('English Scores- Leveled papers'!$H$3:$KM$3,J$4,'English Scores- Leveled papers'!$H25:$KM25)))</f>
        <v/>
      </c>
      <c r="K26" s="362" t="str">
        <f aca="false">IF($B26="","",IF(COUNTIFS('English Scores- Leveled papers'!$H$3:$KM$3,K$4,'English Scores- Leveled papers'!$H25:$KM25,"&gt;-1")=0,"",SUMIF('English Scores- Leveled papers'!$H$3:$KM$3,K$4,'English Scores- Leveled papers'!$H25:$KM25)))</f>
        <v/>
      </c>
      <c r="L26" s="362" t="str">
        <f aca="false">IF($B26="","",IF(COUNTIFS('English Scores- Leveled papers'!$H$3:$KM$3,L$4,'English Scores- Leveled papers'!$H25:$KM25,"&gt;-1")=0,"",SUMIF('English Scores- Leveled papers'!$H$3:$KM$3,L$4,'English Scores- Leveled papers'!$H25:$KM25)))</f>
        <v/>
      </c>
      <c r="M26" s="362" t="str">
        <f aca="false">IF($B26="","",IF(COUNTIFS('English Scores- Leveled papers'!$H$3:$KM$3,M$4,'English Scores- Leveled papers'!$H25:$KM25,"&gt;-1")=0,"",SUMIF('English Scores- Leveled papers'!$H$3:$KM$3,M$4,'English Scores- Leveled papers'!$H25:$KM25)))</f>
        <v/>
      </c>
      <c r="N26" s="362" t="str">
        <f aca="false">IF($B26="","",IF(COUNTIFS('English Scores- Leveled papers'!$H$3:$KM$3,N$4,'English Scores- Leveled papers'!$H25:$KM25,"&gt;-1")=0,"",SUMIF('English Scores- Leveled papers'!$H$3:$KM$3,N$4,'English Scores- Leveled papers'!$H25:$KM25)))</f>
        <v/>
      </c>
      <c r="O26" s="362" t="str">
        <f aca="false">IF($B26="","",IF(COUNTIFS('English Scores- Leveled papers'!$H$3:$KM$3,O$4,'English Scores- Leveled papers'!$H25:$KM25,"&gt;-1")=0,"",SUMIF('English Scores- Leveled papers'!$H$3:$KM$3,O$4,'English Scores- Leveled papers'!$H25:$KM25)))</f>
        <v/>
      </c>
      <c r="P26" s="362" t="str">
        <f aca="false">IF($B26="","",IF(COUNTIFS('English Scores- Leveled papers'!$H$3:$KM$3,P$4,'English Scores- Leveled papers'!$H25:$KM25,"&gt;-1")=0,"",SUMIF('English Scores- Leveled papers'!$H$3:$KM$3,P$4,'English Scores- Leveled papers'!$H25:$KM25)))</f>
        <v/>
      </c>
      <c r="Q26" s="362" t="str">
        <f aca="false">IF($B26="","",IF(COUNTIFS('English Scores- Leveled papers'!$H$3:$KM$3,Q$4,'English Scores- Leveled papers'!$H25:$KM25,"&gt;-1")=0,"",SUMIF('English Scores- Leveled papers'!$H$3:$KM$3,Q$4,'English Scores- Leveled papers'!$H25:$KM25)))</f>
        <v/>
      </c>
      <c r="R26" s="362" t="str">
        <f aca="false">IF($B26="","",IF(COUNTIFS('English Scores- Leveled papers'!$H$3:$KM$3,R$4,'English Scores- Leveled papers'!$H25:$KM25,"&gt;-1")=0,"",SUMIF('English Scores- Leveled papers'!$H$3:$KM$3,R$4,'English Scores- Leveled papers'!$H25:$KM25)))</f>
        <v/>
      </c>
      <c r="S26" s="362" t="str">
        <f aca="false">IF($B26="","",IF(COUNTIFS('English Scores- Leveled papers'!$H$3:$KM$3,S$4,'English Scores- Leveled papers'!$H25:$KM25,"&gt;-1")=0,"",SUMIF('English Scores- Leveled papers'!$H$3:$KM$3,S$4,'English Scores- Leveled papers'!$H25:$KM25)))</f>
        <v/>
      </c>
      <c r="T26" s="362" t="str">
        <f aca="false">IF($B26="","",IF(COUNTIFS('English Scores- Leveled papers'!$H$3:$KM$3,T$4,'English Scores- Leveled papers'!$H25:$KM25,"&gt;-1")=0,"",SUMIF('English Scores- Leveled papers'!$H$3:$KM$3,T$4,'English Scores- Leveled papers'!$H25:$KM25)))</f>
        <v/>
      </c>
      <c r="U26" s="362" t="str">
        <f aca="false">IF($B26="","",IF(COUNTIFS('English Scores- Leveled papers'!$H$3:$KM$3,U$4,'English Scores- Leveled papers'!$H25:$KM25,"&gt;-1")=0,"",SUMIF('English Scores- Leveled papers'!$H$3:$KM$3,U$4,'English Scores- Leveled papers'!$H25:$KM25)))</f>
        <v/>
      </c>
      <c r="V26" s="362" t="str">
        <f aca="false">IF($B26="","",IF(COUNTIFS('English Scores- Leveled papers'!$H$3:$KM$3,V$4,'English Scores- Leveled papers'!$H25:$KM25,"&gt;-1")=0,"",SUMIF('English Scores- Leveled papers'!$H$3:$KM$3,V$4,'English Scores- Leveled papers'!$H25:$KM25)))</f>
        <v/>
      </c>
      <c r="W26" s="362" t="str">
        <f aca="false">IF($B26="","",IF(COUNTIFS('English Scores- Leveled papers'!$H$3:$KM$3,W$4,'English Scores- Leveled papers'!$H25:$KM25,"&gt;-1")=0,"",SUMIF('English Scores- Leveled papers'!$H$3:$KM$3,W$4,'English Scores- Leveled papers'!$H25:$KM25)))</f>
        <v/>
      </c>
      <c r="X26" s="362" t="str">
        <f aca="false">IF($B26="","",IF(COUNTIFS('English Scores- Leveled papers'!$H$3:$KM$3,X$4,'English Scores- Leveled papers'!$H25:$KM25,"&gt;-1")=0,"",SUMIF('English Scores- Leveled papers'!$H$3:$KM$3,X$4,'English Scores- Leveled papers'!$H25:$KM25)))</f>
        <v/>
      </c>
      <c r="Y26" s="362" t="str">
        <f aca="false">IF($B26="","",IF(COUNTIFS('English Scores- Leveled papers'!$H$3:$KM$3,Y$4,'English Scores- Leveled papers'!$H25:$KM25,"&gt;-1")=0,"",SUMIF('English Scores- Leveled papers'!$H$3:$KM$3,Y$4,'English Scores- Leveled papers'!$H25:$KM25)))</f>
        <v/>
      </c>
      <c r="Z26" s="362" t="n">
        <f aca="false">IF($B26="","",IF(COUNTIFS('English Scores- Leveled papers'!$H$3:$KM$3,Z$4,'English Scores- Leveled papers'!$H25:$KM25,"&gt;-1")=0,"",SUMIF('English Scores- Leveled papers'!$H$3:$KM$3,Z$4,'English Scores- Leveled papers'!$H25:$KM25)))</f>
        <v>4</v>
      </c>
      <c r="AA26" s="362" t="n">
        <f aca="false">IF($B26="","",IF(COUNTIFS('English Scores- Leveled papers'!$H$3:$KM$3,AA$4,'English Scores- Leveled papers'!$H25:$KM25,"&gt;-1")=0,"",SUMIF('English Scores- Leveled papers'!$H$3:$KM$3,AA$4,'English Scores- Leveled papers'!$H25:$KM25)))</f>
        <v>2</v>
      </c>
      <c r="AB26" s="362" t="n">
        <f aca="false">IF($B26="","",IF(COUNTIFS('English Scores- Leveled papers'!$H$3:$KM$3,AB$4,'English Scores- Leveled papers'!$H25:$KM25,"&gt;-1")=0,"",SUMIF('English Scores- Leveled papers'!$H$3:$KM$3,AB$4,'English Scores- Leveled papers'!$H25:$KM25)))</f>
        <v>1</v>
      </c>
      <c r="AC26" s="362" t="n">
        <f aca="false">IF($B26="","",IF(COUNTIFS('English Scores- Leveled papers'!$H$3:$KM$3,AC$4,'English Scores- Leveled papers'!$H25:$KM25,"&gt;-1")=0,"",SUMIF('English Scores- Leveled papers'!$H$3:$KM$3,AC$4,'English Scores- Leveled papers'!$H25:$KM25)))</f>
        <v>2.75</v>
      </c>
      <c r="AD26" s="362" t="n">
        <f aca="false">IF($B26="","",IF(COUNTIFS('English Scores- Leveled papers'!$H$3:$KM$3,AD$4,'English Scores- Leveled papers'!$H25:$KM25,"&gt;-1")=0,"",SUMIF('English Scores- Leveled papers'!$H$3:$KM$3,AD$4,'English Scores- Leveled papers'!$H25:$KM25)))</f>
        <v>2</v>
      </c>
      <c r="AE26" s="362" t="n">
        <f aca="false">IF($B26="","",IF(COUNTIFS('English Scores- Leveled papers'!$H$3:$KM$3,AE$4,'English Scores- Leveled papers'!$H25:$KM25,"&gt;-1")=0,"",SUMIF('English Scores- Leveled papers'!$H$3:$KM$3,AE$4,'English Scores- Leveled papers'!$H25:$KM25)))</f>
        <v>4</v>
      </c>
      <c r="AF26" s="362" t="n">
        <f aca="false">IF($B26="","",IF(COUNTIFS('English Scores- Leveled papers'!$H$3:$KM$3,AF$4,'English Scores- Leveled papers'!$H25:$KM25,"&gt;-1")=0,"",SUMIF('English Scores- Leveled papers'!$H$3:$KM$3,AF$4,'English Scores- Leveled papers'!$H25:$KM25)))</f>
        <v>2</v>
      </c>
      <c r="AG26" s="362" t="n">
        <f aca="false">IF($B26="","",IF(COUNTIFS('English Scores- Leveled papers'!$H$3:$KM$3,AG$4,'English Scores- Leveled papers'!$H25:$KM25,"&gt;-1")=0,"",SUMIF('English Scores- Leveled papers'!$H$3:$KM$3,AG$4,'English Scores- Leveled papers'!$H25:$KM25)))</f>
        <v>2.5</v>
      </c>
      <c r="AH26" s="362" t="n">
        <f aca="false">IF($B26="","",IF(COUNTIFS('English Scores- Leveled papers'!$H$3:$KM$3,AH$4,'English Scores- Leveled papers'!$H25:$KM25,"&gt;-1")=0,"",SUMIF('English Scores- Leveled papers'!$H$3:$KM$3,AH$4,'English Scores- Leveled papers'!$H25:$KM25)))</f>
        <v>3</v>
      </c>
      <c r="AI26" s="362" t="n">
        <f aca="false">IF($B26="","",IF(COUNTIFS('English Scores- Leveled papers'!$H$3:$KM$3,AI$4,'English Scores- Leveled papers'!$H25:$KM25,"&gt;-1")=0,"",SUMIF('English Scores- Leveled papers'!$H$3:$KM$3,AI$4,'English Scores- Leveled papers'!$H25:$KM25)))</f>
        <v>0</v>
      </c>
      <c r="AJ26" s="362" t="str">
        <f aca="false">IF($B26="","",IF(COUNTIFS('English Scores- Leveled papers'!$H$3:$KM$3,AJ$4,'English Scores- Leveled papers'!$H25:$KM25,"&gt;-1")=0,"",SUMIF('English Scores- Leveled papers'!$H$3:$KM$3,AJ$4,'English Scores- Leveled papers'!$H25:$KM25)))</f>
        <v/>
      </c>
      <c r="AK26" s="362" t="str">
        <f aca="false">IF($B26="","",IF(COUNTIFS('English Scores- Leveled papers'!$H$3:$KM$3,AK$4,'English Scores- Leveled papers'!$H25:$KM25,"&gt;-1")=0,"",SUMIF('English Scores- Leveled papers'!$H$3:$KM$3,AK$4,'English Scores- Leveled papers'!$H25:$KM25)))</f>
        <v/>
      </c>
      <c r="AL26" s="362" t="str">
        <f aca="false">IF($B26="","",IF(COUNTIFS('English Scores- Leveled papers'!$H$3:$KM$3,AL$4,'English Scores- Leveled papers'!$H25:$KM25,"&gt;-1")=0,"",SUMIF('English Scores- Leveled papers'!$H$3:$KM$3,AL$4,'English Scores- Leveled papers'!$H25:$KM25)))</f>
        <v/>
      </c>
      <c r="AM26" s="362" t="str">
        <f aca="false">IF($B26="","",IF(COUNTIFS('English Scores- Leveled papers'!$H$3:$KM$3,AM$4,'English Scores- Leveled papers'!$H25:$KM25,"&gt;-1")=0,"",SUMIF('English Scores- Leveled papers'!$H$3:$KM$3,AM$4,'English Scores- Leveled papers'!$H25:$KM25)))</f>
        <v/>
      </c>
      <c r="AN26" s="362" t="str">
        <f aca="false">IF($B26="","",IF(COUNTIFS('English Scores- Leveled papers'!$H$3:$KM$3,AN$4,'English Scores- Leveled papers'!$H25:$KM25,"&gt;-1")=0,"",SUMIF('English Scores- Leveled papers'!$H$3:$KM$3,AN$4,'English Scores- Leveled papers'!$H25:$KM25)))</f>
        <v/>
      </c>
      <c r="AO26" s="362" t="n">
        <f aca="false">IF($B26="","",IF(COUNTIFS('English Scores- Leveled papers'!$H$3:$KM$3,AO$4,'English Scores- Leveled papers'!$H25:$KM25,"&gt;-1")=0,"",SUMIF('English Scores- Leveled papers'!$H$3:$KM$3,AO$4,'English Scores- Leveled papers'!$H25:$KM25)))</f>
        <v>4.5</v>
      </c>
      <c r="AP26" s="362" t="n">
        <f aca="false">IF($B26="","",IF(COUNTIFS('English Scores- Leveled papers'!$H$3:$KM$3,AP$4,'English Scores- Leveled papers'!$H25:$KM25,"&gt;-1")=0,"",SUMIF('English Scores- Leveled papers'!$H$3:$KM$3,AP$4,'English Scores- Leveled papers'!$H25:$KM25)))</f>
        <v>2</v>
      </c>
      <c r="AQ26" s="362" t="n">
        <f aca="false">IF($B26="","",IF(COUNTIFS('English Scores- Leveled papers'!$H$3:$KM$3,AQ$4,'English Scores- Leveled papers'!$H25:$KM25,"&gt;-1")=0,"",SUMIF('English Scores- Leveled papers'!$H$3:$KM$3,AQ$4,'English Scores- Leveled papers'!$H25:$KM25)))</f>
        <v>3</v>
      </c>
      <c r="AR26" s="362" t="n">
        <f aca="false">IF($B26="","",IF(COUNTIFS('English Scores- Leveled papers'!$H$3:$KM$3,AR$4,'English Scores- Leveled papers'!$H25:$KM25,"&gt;-1")=0,"",SUMIF('English Scores- Leveled papers'!$H$3:$KM$3,AR$4,'English Scores- Leveled papers'!$H25:$KM25)))</f>
        <v>7.5</v>
      </c>
      <c r="AS26" s="362" t="n">
        <f aca="false">IF($B26="","",IF(COUNTIFS('English Scores- Leveled papers'!$H$3:$KM$3,AS$4,'English Scores- Leveled papers'!$H25:$KM25,"&gt;-1")=0,"",SUMIF('English Scores- Leveled papers'!$H$3:$KM$3,AS$4,'English Scores- Leveled papers'!$H25:$KM25)))</f>
        <v>2</v>
      </c>
      <c r="AT26" s="362" t="str">
        <f aca="false">IF($B26="","",IF(COUNTIFS('English Scores- Leveled papers'!$H$3:$KM$3,AT$4,'English Scores- Leveled papers'!$H25:$KM25,"&gt;-1")=0,"",SUMIF('English Scores- Leveled papers'!$H$3:$KM$3,AT$4,'English Scores- Leveled papers'!$H25:$KM25)))</f>
        <v/>
      </c>
      <c r="AU26" s="362" t="str">
        <f aca="false">IF($B26="","",IF(COUNTIFS('English Scores- Leveled papers'!$H$3:$KM$3,AU$4,'English Scores- Leveled papers'!$H25:$KM25,"&gt;-1")=0,"",SUMIF('English Scores- Leveled papers'!$H$3:$KM$3,AU$4,'English Scores- Leveled papers'!$H25:$KM25)))</f>
        <v/>
      </c>
      <c r="AV26" s="362" t="str">
        <f aca="false">IF($B26="","",IF(COUNTIFS('English Scores- Leveled papers'!$H$3:$KM$3,AV$4,'English Scores- Leveled papers'!$H25:$KM25,"&gt;-1")=0,"",SUMIF('English Scores- Leveled papers'!$H$3:$KM$3,AV$4,'English Scores- Leveled papers'!$H25:$KM25)))</f>
        <v/>
      </c>
      <c r="AW26" s="362" t="str">
        <f aca="false">IF($B26="","",IF(COUNTIFS('English Scores- Leveled papers'!$H$3:$KM$3,AW$4,'English Scores- Leveled papers'!$H25:$KM25,"&gt;-1")=0,"",SUMIF('English Scores- Leveled papers'!$H$3:$KM$3,AW$4,'English Scores- Leveled papers'!$H25:$KM25)))</f>
        <v/>
      </c>
      <c r="AX26" s="362" t="str">
        <f aca="false">IF($B26="","",IF(COUNTIFS('English Scores- Leveled papers'!$H$3:$KM$3,AX$4,'English Scores- Leveled papers'!$H25:$KM25,"&gt;-1")=0,"",SUMIF('English Scores- Leveled papers'!$H$3:$KM$3,AX$4,'English Scores- Leveled papers'!$H25:$KM25)))</f>
        <v/>
      </c>
      <c r="AY26" s="362" t="str">
        <f aca="false">IF($B26="","",IF(COUNTIFS('English Scores- Leveled papers'!$H$3:$KM$3,AY$4,'English Scores- Leveled papers'!$H25:$KM25,"&gt;-1")=0,"",SUMIF('English Scores- Leveled papers'!$H$3:$KM$3,AY$4,'English Scores- Leveled papers'!$H25:$KM25)))</f>
        <v/>
      </c>
      <c r="AZ26" s="362" t="str">
        <f aca="false">IF($B26="","",IF(COUNTIFS('English Scores- Leveled papers'!$H$3:$KM$3,AZ$4,'English Scores- Leveled papers'!$H25:$KM25,"&gt;-1")=0,"",SUMIF('English Scores- Leveled papers'!$H$3:$KM$3,AZ$4,'English Scores- Leveled papers'!$H25:$KM25)))</f>
        <v/>
      </c>
      <c r="BA26" s="362" t="str">
        <f aca="false">IF($B26="","",IF(COUNTIFS('English Scores- Leveled papers'!$H$3:$KM$3,BA$4,'English Scores- Leveled papers'!$H25:$KM25,"&gt;-1")=0,"",SUMIF('English Scores- Leveled papers'!$H$3:$KM$3,BA$4,'English Scores- Leveled papers'!$H25:$KM25)))</f>
        <v/>
      </c>
      <c r="BB26" s="362" t="str">
        <f aca="false">IF($B26="","",IF(COUNTIFS('English Scores- Leveled papers'!$H$3:$KM$3,BB$4,'English Scores- Leveled papers'!$H25:$KM25,"&gt;-1")=0,"",SUMIF('English Scores- Leveled papers'!$H$3:$KM$3,BB$4,'English Scores- Leveled papers'!$H25:$KM25)))</f>
        <v/>
      </c>
      <c r="BC26" s="362" t="str">
        <f aca="false">IF($B26="","",IF(COUNTIFS('English Scores- Leveled papers'!$H$3:$KM$3,BC$4,'English Scores- Leveled papers'!$H25:$KM25,"&gt;-1")=0,"",SUMIF('English Scores- Leveled papers'!$H$3:$KM$3,BC$4,'English Scores- Leveled papers'!$H25:$KM25)))</f>
        <v/>
      </c>
      <c r="BD26" s="362" t="str">
        <f aca="false">IF($B26="","",IF(COUNTIFS('English Scores- Leveled papers'!$H$3:$KM$3,BD$4,'English Scores- Leveled papers'!$H25:$KM25,"&gt;-1")=0,"",SUMIF('English Scores- Leveled papers'!$H$3:$KM$3,BD$4,'English Scores- Leveled papers'!$H25:$KM25)))</f>
        <v/>
      </c>
      <c r="BE26" s="362" t="str">
        <f aca="false">IF($B26="","",IF(COUNTIFS('English Scores- Leveled papers'!$H$3:$KM$3,BE$4,'English Scores- Leveled papers'!$H25:$KM25,"&gt;-1")=0,"",SUMIF('English Scores- Leveled papers'!$H$3:$KM$3,BE$4,'English Scores- Leveled papers'!$H25:$KM25)))</f>
        <v/>
      </c>
      <c r="BF26" s="362" t="str">
        <f aca="false">IF($B26="","",IF(COUNTIFS('English Scores- Leveled papers'!$H$3:$KM$3,BF$4,'English Scores- Leveled papers'!$H25:$KM25,"&gt;-1")=0,"",SUMIF('English Scores- Leveled papers'!$H$3:$KM$3,BF$4,'English Scores- Leveled papers'!$H25:$KM25)))</f>
        <v/>
      </c>
      <c r="BG26" s="362" t="str">
        <f aca="false">IF($B26="","",IF(COUNTIFS('English Scores- Leveled papers'!$H$3:$KM$3,BG$4,'English Scores- Leveled papers'!$H25:$KM25,"&gt;-1")=0,"",SUMIF('English Scores- Leveled papers'!$H$3:$KM$3,BG$4,'English Scores- Leveled papers'!$H25:$KM25)))</f>
        <v/>
      </c>
      <c r="BH26" s="362" t="str">
        <f aca="false">IF($B26="","",IF(COUNTIFS('English Scores- Leveled papers'!$H$3:$KM$3,BH$4,'English Scores- Leveled papers'!$H25:$KM25,"&gt;-1")=0,"",SUMIF('English Scores- Leveled papers'!$H$3:$KM$3,BH$4,'English Scores- Leveled papers'!$H25:$KM25)))</f>
        <v/>
      </c>
      <c r="BI26" s="362" t="str">
        <f aca="false">IF($B26="","",IF(COUNTIFS('English Scores- Leveled papers'!$H$3:$KM$3,BI$4,'English Scores- Leveled papers'!$H25:$KM25,"&gt;-1")=0,"",SUMIF('English Scores- Leveled papers'!$H$3:$KM$3,BI$4,'English Scores- Leveled papers'!$H25:$KM25)))</f>
        <v/>
      </c>
      <c r="BJ26" s="362" t="str">
        <f aca="false">IF($B26="","",IF(COUNTIFS('English Scores- Leveled papers'!$H$3:$KM$3,BJ$4,'English Scores- Leveled papers'!$H25:$KM25,"&gt;-1")=0,"",SUMIF('English Scores- Leveled papers'!$H$3:$KM$3,BJ$4,'English Scores- Leveled papers'!$H25:$KM25)))</f>
        <v/>
      </c>
      <c r="BK26" s="362" t="str">
        <f aca="false">IF($B26="","",IF(COUNTIFS('English Scores- Leveled papers'!$H$3:$KM$3,BK$4,'English Scores- Leveled papers'!$H25:$KM25,"&gt;-1")=0,"",SUMIF('English Scores- Leveled papers'!$H$3:$KM$3,BK$4,'English Scores- Leveled papers'!$H25:$KM25)))</f>
        <v/>
      </c>
      <c r="BL26" s="362" t="str">
        <f aca="false">IF($B26="","",IF(COUNTIFS('English Scores- Leveled papers'!$H$3:$KM$3,BL$4,'English Scores- Leveled papers'!$H25:$KM25,"&gt;-1")=0,"",SUMIF('English Scores- Leveled papers'!$H$3:$KM$3,BL$4,'English Scores- Leveled papers'!$H25:$KM25)))</f>
        <v/>
      </c>
      <c r="BM26" s="362" t="inlineStr">
        <f aca="false">IF($B26="","",IF(COUNTIFS('Eng GLA 6th, 7th, 8th'!$E$3:$DV$3,BM$4,'Eng GLA 6th, 7th, 8th'!$E26:$DV26, "&gt;-1")=0,"",SUMIF('Eng GLA 6th, 7th, 8th'!$E$3:$DV$3,BM$4,'Eng GLA 6th, 7th, 8th'!$E26:$DV26)))</f>
        <is>
          <t/>
        </is>
      </c>
      <c r="BN26" s="362" t="inlineStr">
        <f aca="false">IF($B26="","",IF(COUNTIFS('Eng GLA 6th, 7th, 8th'!$E$3:$DV$3,BN$4,'Eng GLA 6th, 7th, 8th'!$E26:$DV26, "&gt;-1")=0,"",SUMIF('Eng GLA 6th, 7th, 8th'!$E$3:$DV$3,BN$4,'Eng GLA 6th, 7th, 8th'!$E26:$DV26)))</f>
        <is>
          <t/>
        </is>
      </c>
      <c r="BO26" s="362" t="inlineStr">
        <f aca="false">IF($B26="","",IF(COUNTIFS('Eng GLA 6th, 7th, 8th'!$E$3:$DV$3,BO$4,'Eng GLA 6th, 7th, 8th'!$E26:$DV26, "&gt;-1")=0,"",SUMIF('Eng GLA 6th, 7th, 8th'!$E$3:$DV$3,BO$4,'Eng GLA 6th, 7th, 8th'!$E26:$DV26)))</f>
        <is>
          <t/>
        </is>
      </c>
      <c r="BP26" s="362" t="inlineStr">
        <f aca="false">IF($B26="","",IF(COUNTIFS('Eng GLA 6th, 7th, 8th'!$E$3:$DV$3,BP$4,'Eng GLA 6th, 7th, 8th'!$E26:$DV26, "&gt;-1")=0,"",SUMIF('Eng GLA 6th, 7th, 8th'!$E$3:$DV$3,BP$4,'Eng GLA 6th, 7th, 8th'!$E26:$DV26)))</f>
        <is>
          <t/>
        </is>
      </c>
      <c r="BQ26" s="362" t="inlineStr">
        <f aca="false">IF($B26="","",IF(COUNTIFS('Eng GLA 6th, 7th, 8th'!$E$3:$DV$3,BQ$4,'Eng GLA 6th, 7th, 8th'!$E26:$DV26, "&gt;-1")=0,"",SUMIF('Eng GLA 6th, 7th, 8th'!$E$3:$DV$3,BQ$4,'Eng GLA 6th, 7th, 8th'!$E26:$DV26)))</f>
        <is>
          <t/>
        </is>
      </c>
      <c r="BR26" s="362" t="inlineStr">
        <f aca="false">IF($B26="","",IF(COUNTIFS('Eng GLA 6th, 7th, 8th'!$E$3:$DV$3,BR$4,'Eng GLA 6th, 7th, 8th'!$E26:$DV26, "&gt;-1")=0,"",SUMIF('Eng GLA 6th, 7th, 8th'!$E$3:$DV$3,BR$4,'Eng GLA 6th, 7th, 8th'!$E26:$DV26)))</f>
        <is>
          <t/>
        </is>
      </c>
      <c r="BS26" s="362" t="inlineStr">
        <f aca="false">IF($B26="","",IF(COUNTIFS('Eng GLA 6th, 7th, 8th'!$E$3:$DV$3,BS$4,'Eng GLA 6th, 7th, 8th'!$E26:$DV26, "&gt;-1")=0,"",SUMIF('Eng GLA 6th, 7th, 8th'!$E$3:$DV$3,BS$4,'Eng GLA 6th, 7th, 8th'!$E26:$DV26)))</f>
        <is>
          <t/>
        </is>
      </c>
      <c r="BT26" s="362" t="inlineStr">
        <f aca="false">IF($B26="","",IF(COUNTIFS('Eng GLA 6th, 7th, 8th'!$E$3:$DV$3,BT$4,'Eng GLA 6th, 7th, 8th'!$E26:$DV26, "&gt;-1")=0,"",SUMIF('Eng GLA 6th, 7th, 8th'!$E$3:$DV$3,BT$4,'Eng GLA 6th, 7th, 8th'!$E26:$DV26)))</f>
        <is>
          <t/>
        </is>
      </c>
      <c r="BU26" s="362" t="inlineStr">
        <f aca="false">IF($B26="","",IF(COUNTIFS('Eng GLA 6th, 7th, 8th'!$E$3:$DV$3,BU$4,'Eng GLA 6th, 7th, 8th'!$E26:$DV26, "&gt;-1")=0,"",SUMIF('Eng GLA 6th, 7th, 8th'!$E$3:$DV$3,BU$4,'Eng GLA 6th, 7th, 8th'!$E26:$DV26)))</f>
        <is>
          <t/>
        </is>
      </c>
      <c r="BV26" s="362" t="inlineStr">
        <f aca="false">IF($B26="","",IF(COUNTIFS('Eng GLA 6th, 7th, 8th'!$E$3:$DV$3,BV$4,'Eng GLA 6th, 7th, 8th'!$E26:$DV26, "&gt;-1")=0,"",SUMIF('Eng GLA 6th, 7th, 8th'!$E$3:$DV$3,BV$4,'Eng GLA 6th, 7th, 8th'!$E26:$DV26)))</f>
        <is>
          <t/>
        </is>
      </c>
      <c r="BW26" s="362" t="inlineStr">
        <f aca="false">IF($B26="","",IF(COUNTIFS('Eng GLA 6th, 7th, 8th'!$E$3:$DV$3,BW$4,'Eng GLA 6th, 7th, 8th'!$E26:$DV26, "&gt;-1")=0,"",SUMIF('Eng GLA 6th, 7th, 8th'!$E$3:$DV$3,BW$4,'Eng GLA 6th, 7th, 8th'!$E26:$DV26)))</f>
        <is>
          <t/>
        </is>
      </c>
      <c r="BX26" s="362" t="inlineStr">
        <f aca="false">IF($B26="","",IF(COUNTIFS('Eng GLA 6th, 7th, 8th'!$E$3:$DV$3,BX$4,'Eng GLA 6th, 7th, 8th'!$E26:$DV26, "&gt;-1")=0,"",SUMIF('Eng GLA 6th, 7th, 8th'!$E$3:$DV$3,BX$4,'Eng GLA 6th, 7th, 8th'!$E26:$DV26)))</f>
        <is>
          <t/>
        </is>
      </c>
      <c r="BY26" s="362" t="inlineStr">
        <f aca="false">IF($B26="","",IF(COUNTIFS('Eng GLA 6th, 7th, 8th'!$E$3:$DV$3,BY$4,'Eng GLA 6th, 7th, 8th'!$E26:$DV26, "&gt;-1")=0,"",SUMIF('Eng GLA 6th, 7th, 8th'!$E$3:$DV$3,BY$4,'Eng GLA 6th, 7th, 8th'!$E26:$DV26)))</f>
        <is>
          <t/>
        </is>
      </c>
      <c r="BZ26" s="362" t="inlineStr">
        <f aca="false">IF($B26="","",IF(COUNTIFS('Eng GLA 6th, 7th, 8th'!$E$3:$DV$3,BZ$4,'Eng GLA 6th, 7th, 8th'!$E26:$DV26, "&gt;-1")=0,"",SUMIF('Eng GLA 6th, 7th, 8th'!$E$3:$DV$3,BZ$4,'Eng GLA 6th, 7th, 8th'!$E26:$DV26)))</f>
        <is>
          <t/>
        </is>
      </c>
      <c r="CA26" s="362" t="inlineStr">
        <f aca="false">IF($B26="","",IF(COUNTIFS('Eng GLA 6th, 7th, 8th'!$E$3:$DV$3,CA$4,'Eng GLA 6th, 7th, 8th'!$E26:$DV26, "&gt;-1")=0,"",SUMIF('Eng GLA 6th, 7th, 8th'!$E$3:$DV$3,CA$4,'Eng GLA 6th, 7th, 8th'!$E26:$DV26)))</f>
        <is>
          <t/>
        </is>
      </c>
      <c r="CB26" s="363"/>
      <c r="CC26" s="364" t="str">
        <f aca="false">IFERROR(IF((COUNT('Eng GLA 6th, 7th, 8th'!E26:U26)=0)," ",(SUM('Eng GLA 6th, 7th, 8th'!E26:U26)/$CC$3)),"")</f>
        <v> </v>
      </c>
      <c r="CD26" s="364" t="str">
        <f aca="false">IFERROR(IF((COUNT('Eng GLA 6th, 7th, 8th'!V26:AA26)=0)," ",(SUM('Eng GLA 6th, 7th, 8th'!V26:AA26)/$CD$3)),"")</f>
        <v> </v>
      </c>
      <c r="CE26" s="364" t="str">
        <f aca="false">IFERROR(IF((COUNT('Eng GLA 6th, 7th, 8th'!AB26:AG26)=0)," ",(SUM('Eng GLA 6th, 7th, 8th'!AB26:AG26)/$CE$3)),"")</f>
        <v> </v>
      </c>
      <c r="CF26" s="364" t="str">
        <f aca="false">IFERROR(IF((COUNT('Eng GLA 6th, 7th, 8th'!AH26:AP26)=0)," ",(SUM('Eng GLA 6th, 7th, 8th'!AH26:AP26)/$CF$3)),"")</f>
        <v> </v>
      </c>
      <c r="CG26" s="365" t="str">
        <f aca="false">IFERROR(IF((COUNT('Eng GLA 6th, 7th, 8th'!AR26:BH26)=0)," ",(SUM('Eng GLA 6th, 7th, 8th'!AR26:BH26)/$CG$3)),"")</f>
        <v> </v>
      </c>
      <c r="CH26" s="365" t="str">
        <f aca="false">IFERROR(IF((COUNT('Eng GLA 6th, 7th, 8th'!BI26:BN26)=0)," ",(SUM('Eng GLA 6th, 7th, 8th'!BI26:BN26)/$CH$3)),"")</f>
        <v> </v>
      </c>
      <c r="CI26" s="365" t="str">
        <f aca="false">IFERROR(IF((COUNT('Eng GLA 6th, 7th, 8th'!BO26:BT26)=0)," ",(SUM('Eng GLA 6th, 7th, 8th'!BO26:BT26)/$CI$3)),"")</f>
        <v> </v>
      </c>
      <c r="CJ26" s="365" t="str">
        <f aca="false">IFERROR(IF((COUNT('Eng GLA 6th, 7th, 8th'!BU26:CF26)=0)," ",(SUM('Eng GLA 6th, 7th, 8th'!BU26:CF26)/$CJ$3)),"")</f>
        <v> </v>
      </c>
      <c r="CK26" s="365" t="str">
        <f aca="false">IFERROR(IF((COUNT('Eng GLA 6th, 7th, 8th'!CH26:CX26)=0)," ",(SUM('Eng GLA 6th, 7th, 8th'!CH26:CX26)/$CK$3)),"")</f>
        <v> </v>
      </c>
      <c r="CL26" s="365" t="str">
        <f aca="false">IFERROR(IF((COUNT('Eng GLA 6th, 7th, 8th'!CY26:DD26)=0)," ",(SUM('Eng GLA 6th, 7th, 8th'!CY26:DD26)/$CL$3)),"")</f>
        <v> </v>
      </c>
      <c r="CM26" s="365" t="str">
        <f aca="false">IFERROR(IF((COUNT('Eng GLA 6th, 7th, 8th'!DE26:DJ26)=0)," ",(SUM('Eng GLA 6th, 7th, 8th'!DE26:DJ26)/$CM$3)),"")</f>
        <v> </v>
      </c>
      <c r="CN26" s="365" t="str">
        <f aca="false">IFERROR(IF((COUNT('Eng GLA 6th, 7th, 8th'!DK26:DV26)=0)," ",(SUM('Eng GLA 6th, 7th, 8th'!DK26:DV26)/$CN$3)),"")</f>
        <v> </v>
      </c>
    </row>
    <row r="27" customFormat="false" ht="12.75" hidden="false" customHeight="false" outlineLevel="0" collapsed="false">
      <c r="A27" s="315" t="n">
        <v>20</v>
      </c>
      <c r="B27" s="315" t="str">
        <f aca="false">'English Scores- Leveled papers'!B26</f>
        <v>Lakshmi Narayan</v>
      </c>
      <c r="C27" s="360" t="n">
        <f aca="false">'RC Mastery Check+Question type'!H24</f>
        <v>2.5</v>
      </c>
      <c r="D27" s="361" t="str">
        <f aca="false">'Cover Sheet'!L24</f>
        <v/>
      </c>
      <c r="E27" s="362" t="str">
        <f aca="false">IF($B27="","",IF(COUNTIFS('English Scores- Leveled papers'!$H$3:$KM$3,E$4,'English Scores- Leveled papers'!$H26:$KM26,"&gt;-1")=0,"",SUMIF('English Scores- Leveled papers'!$H$3:$KM$3,E$4,'English Scores- Leveled papers'!$H26:$KM26)))</f>
        <v/>
      </c>
      <c r="F27" s="362" t="str">
        <f aca="false">IF($B27="","",IF(COUNTIFS('English Scores- Leveled papers'!$H$3:$KM$3,F$4,'English Scores- Leveled papers'!$H26:$KM26,"&gt;-1")=0,"",SUMIF('English Scores- Leveled papers'!$H$3:$KM$3,F$4,'English Scores- Leveled papers'!$H26:$KM26)))</f>
        <v/>
      </c>
      <c r="G27" s="362" t="str">
        <f aca="false">IF($B27="","",IF(COUNTIFS('English Scores- Leveled papers'!$H$3:$KM$3,G$4,'English Scores- Leveled papers'!$H26:$KM26,"&gt;-1")=0,"",SUMIF('English Scores- Leveled papers'!$H$3:$KM$3,G$4,'English Scores- Leveled papers'!$H26:$KM26)))</f>
        <v/>
      </c>
      <c r="H27" s="362" t="str">
        <f aca="false">IF($B27="","",IF(COUNTIFS('English Scores- Leveled papers'!$H$3:$KM$3,H$4,'English Scores- Leveled papers'!$H26:$KM26,"&gt;-1")=0,"",SUMIF('English Scores- Leveled papers'!$H$3:$KM$3,H$4,'English Scores- Leveled papers'!$H26:$KM26)))</f>
        <v/>
      </c>
      <c r="I27" s="362" t="str">
        <f aca="false">IF($B27="","",IF(COUNTIFS('English Scores- Leveled papers'!$H$3:$KM$3,I$4,'English Scores- Leveled papers'!$H26:$KM26,"&gt;-1")=0,"",SUMIF('English Scores- Leveled papers'!$H$3:$KM$3,I$4,'English Scores- Leveled papers'!$H26:$KM26)))</f>
        <v/>
      </c>
      <c r="J27" s="362" t="str">
        <f aca="false">IF($B27="","",IF(COUNTIFS('English Scores- Leveled papers'!$H$3:$KM$3,J$4,'English Scores- Leveled papers'!$H26:$KM26,"&gt;-1")=0,"",SUMIF('English Scores- Leveled papers'!$H$3:$KM$3,J$4,'English Scores- Leveled papers'!$H26:$KM26)))</f>
        <v/>
      </c>
      <c r="K27" s="362" t="str">
        <f aca="false">IF($B27="","",IF(COUNTIFS('English Scores- Leveled papers'!$H$3:$KM$3,K$4,'English Scores- Leveled papers'!$H26:$KM26,"&gt;-1")=0,"",SUMIF('English Scores- Leveled papers'!$H$3:$KM$3,K$4,'English Scores- Leveled papers'!$H26:$KM26)))</f>
        <v/>
      </c>
      <c r="L27" s="362" t="str">
        <f aca="false">IF($B27="","",IF(COUNTIFS('English Scores- Leveled papers'!$H$3:$KM$3,L$4,'English Scores- Leveled papers'!$H26:$KM26,"&gt;-1")=0,"",SUMIF('English Scores- Leveled papers'!$H$3:$KM$3,L$4,'English Scores- Leveled papers'!$H26:$KM26)))</f>
        <v/>
      </c>
      <c r="M27" s="362" t="str">
        <f aca="false">IF($B27="","",IF(COUNTIFS('English Scores- Leveled papers'!$H$3:$KM$3,M$4,'English Scores- Leveled papers'!$H26:$KM26,"&gt;-1")=0,"",SUMIF('English Scores- Leveled papers'!$H$3:$KM$3,M$4,'English Scores- Leveled papers'!$H26:$KM26)))</f>
        <v/>
      </c>
      <c r="N27" s="362" t="str">
        <f aca="false">IF($B27="","",IF(COUNTIFS('English Scores- Leveled papers'!$H$3:$KM$3,N$4,'English Scores- Leveled papers'!$H26:$KM26,"&gt;-1")=0,"",SUMIF('English Scores- Leveled papers'!$H$3:$KM$3,N$4,'English Scores- Leveled papers'!$H26:$KM26)))</f>
        <v/>
      </c>
      <c r="O27" s="362" t="str">
        <f aca="false">IF($B27="","",IF(COUNTIFS('English Scores- Leveled papers'!$H$3:$KM$3,O$4,'English Scores- Leveled papers'!$H26:$KM26,"&gt;-1")=0,"",SUMIF('English Scores- Leveled papers'!$H$3:$KM$3,O$4,'English Scores- Leveled papers'!$H26:$KM26)))</f>
        <v/>
      </c>
      <c r="P27" s="362" t="str">
        <f aca="false">IF($B27="","",IF(COUNTIFS('English Scores- Leveled papers'!$H$3:$KM$3,P$4,'English Scores- Leveled papers'!$H26:$KM26,"&gt;-1")=0,"",SUMIF('English Scores- Leveled papers'!$H$3:$KM$3,P$4,'English Scores- Leveled papers'!$H26:$KM26)))</f>
        <v/>
      </c>
      <c r="Q27" s="362" t="n">
        <f aca="false">IF($B27="","",IF(COUNTIFS('English Scores- Leveled papers'!$H$3:$KM$3,Q$4,'English Scores- Leveled papers'!$H26:$KM26,"&gt;-1")=0,"",SUMIF('English Scores- Leveled papers'!$H$3:$KM$3,Q$4,'English Scores- Leveled papers'!$H26:$KM26)))</f>
        <v>3</v>
      </c>
      <c r="R27" s="362" t="n">
        <f aca="false">IF($B27="","",IF(COUNTIFS('English Scores- Leveled papers'!$H$3:$KM$3,R$4,'English Scores- Leveled papers'!$H26:$KM26,"&gt;-1")=0,"",SUMIF('English Scores- Leveled papers'!$H$3:$KM$3,R$4,'English Scores- Leveled papers'!$H26:$KM26)))</f>
        <v>1</v>
      </c>
      <c r="S27" s="362" t="n">
        <f aca="false">IF($B27="","",IF(COUNTIFS('English Scores- Leveled papers'!$H$3:$KM$3,S$4,'English Scores- Leveled papers'!$H26:$KM26,"&gt;-1")=0,"",SUMIF('English Scores- Leveled papers'!$H$3:$KM$3,S$4,'English Scores- Leveled papers'!$H26:$KM26)))</f>
        <v>1</v>
      </c>
      <c r="T27" s="362" t="n">
        <f aca="false">IF($B27="","",IF(COUNTIFS('English Scores- Leveled papers'!$H$3:$KM$3,T$4,'English Scores- Leveled papers'!$H26:$KM26,"&gt;-1")=0,"",SUMIF('English Scores- Leveled papers'!$H$3:$KM$3,T$4,'English Scores- Leveled papers'!$H26:$KM26)))</f>
        <v>3.25</v>
      </c>
      <c r="U27" s="362" t="n">
        <f aca="false">IF($B27="","",IF(COUNTIFS('English Scores- Leveled papers'!$H$3:$KM$3,U$4,'English Scores- Leveled papers'!$H26:$KM26,"&gt;-1")=0,"",SUMIF('English Scores- Leveled papers'!$H$3:$KM$3,U$4,'English Scores- Leveled papers'!$H26:$KM26)))</f>
        <v>2</v>
      </c>
      <c r="V27" s="362" t="n">
        <f aca="false">IF($B27="","",IF(COUNTIFS('English Scores- Leveled papers'!$H$3:$KM$3,V$4,'English Scores- Leveled papers'!$H26:$KM26,"&gt;-1")=0,"",SUMIF('English Scores- Leveled papers'!$H$3:$KM$3,V$4,'English Scores- Leveled papers'!$H26:$KM26)))</f>
        <v>2</v>
      </c>
      <c r="W27" s="362" t="n">
        <f aca="false">IF($B27="","",IF(COUNTIFS('English Scores- Leveled papers'!$H$3:$KM$3,W$4,'English Scores- Leveled papers'!$H26:$KM26,"&gt;-1")=0,"",SUMIF('English Scores- Leveled papers'!$H$3:$KM$3,W$4,'English Scores- Leveled papers'!$H26:$KM26)))</f>
        <v>1</v>
      </c>
      <c r="X27" s="362" t="n">
        <f aca="false">IF($B27="","",IF(COUNTIFS('English Scores- Leveled papers'!$H$3:$KM$3,X$4,'English Scores- Leveled papers'!$H26:$KM26,"&gt;-1")=0,"",SUMIF('English Scores- Leveled papers'!$H$3:$KM$3,X$4,'English Scores- Leveled papers'!$H26:$KM26)))</f>
        <v>0</v>
      </c>
      <c r="Y27" s="362" t="n">
        <f aca="false">IF($B27="","",IF(COUNTIFS('English Scores- Leveled papers'!$H$3:$KM$3,Y$4,'English Scores- Leveled papers'!$H26:$KM26,"&gt;-1")=0,"",SUMIF('English Scores- Leveled papers'!$H$3:$KM$3,Y$4,'English Scores- Leveled papers'!$H26:$KM26)))</f>
        <v>0</v>
      </c>
      <c r="Z27" s="362" t="n">
        <f aca="false">IF($B27="","",IF(COUNTIFS('English Scores- Leveled papers'!$H$3:$KM$3,Z$4,'English Scores- Leveled papers'!$H26:$KM26,"&gt;-1")=0,"",SUMIF('English Scores- Leveled papers'!$H$3:$KM$3,Z$4,'English Scores- Leveled papers'!$H26:$KM26)))</f>
        <v>2</v>
      </c>
      <c r="AA27" s="362" t="n">
        <f aca="false">IF($B27="","",IF(COUNTIFS('English Scores- Leveled papers'!$H$3:$KM$3,AA$4,'English Scores- Leveled papers'!$H26:$KM26,"&gt;-1")=0,"",SUMIF('English Scores- Leveled papers'!$H$3:$KM$3,AA$4,'English Scores- Leveled papers'!$H26:$KM26)))</f>
        <v>2</v>
      </c>
      <c r="AB27" s="362" t="n">
        <f aca="false">IF($B27="","",IF(COUNTIFS('English Scores- Leveled papers'!$H$3:$KM$3,AB$4,'English Scores- Leveled papers'!$H26:$KM26,"&gt;-1")=0,"",SUMIF('English Scores- Leveled papers'!$H$3:$KM$3,AB$4,'English Scores- Leveled papers'!$H26:$KM26)))</f>
        <v>2</v>
      </c>
      <c r="AC27" s="362" t="n">
        <f aca="false">IF($B27="","",IF(COUNTIFS('English Scores- Leveled papers'!$H$3:$KM$3,AC$4,'English Scores- Leveled papers'!$H26:$KM26,"&gt;-1")=0,"",SUMIF('English Scores- Leveled papers'!$H$3:$KM$3,AC$4,'English Scores- Leveled papers'!$H26:$KM26)))</f>
        <v>4</v>
      </c>
      <c r="AD27" s="362" t="n">
        <f aca="false">IF($B27="","",IF(COUNTIFS('English Scores- Leveled papers'!$H$3:$KM$3,AD$4,'English Scores- Leveled papers'!$H26:$KM26,"&gt;-1")=0,"",SUMIF('English Scores- Leveled papers'!$H$3:$KM$3,AD$4,'English Scores- Leveled papers'!$H26:$KM26)))</f>
        <v>1</v>
      </c>
      <c r="AE27" s="362" t="n">
        <f aca="false">IF($B27="","",IF(COUNTIFS('English Scores- Leveled papers'!$H$3:$KM$3,AE$4,'English Scores- Leveled papers'!$H26:$KM26,"&gt;-1")=0,"",SUMIF('English Scores- Leveled papers'!$H$3:$KM$3,AE$4,'English Scores- Leveled papers'!$H26:$KM26)))</f>
        <v>4</v>
      </c>
      <c r="AF27" s="362" t="n">
        <f aca="false">IF($B27="","",IF(COUNTIFS('English Scores- Leveled papers'!$H$3:$KM$3,AF$4,'English Scores- Leveled papers'!$H26:$KM26,"&gt;-1")=0,"",SUMIF('English Scores- Leveled papers'!$H$3:$KM$3,AF$4,'English Scores- Leveled papers'!$H26:$KM26)))</f>
        <v>1.5</v>
      </c>
      <c r="AG27" s="362" t="n">
        <f aca="false">IF($B27="","",IF(COUNTIFS('English Scores- Leveled papers'!$H$3:$KM$3,AG$4,'English Scores- Leveled papers'!$H26:$KM26,"&gt;-1")=0,"",SUMIF('English Scores- Leveled papers'!$H$3:$KM$3,AG$4,'English Scores- Leveled papers'!$H26:$KM26)))</f>
        <v>3</v>
      </c>
      <c r="AH27" s="362" t="n">
        <f aca="false">IF($B27="","",IF(COUNTIFS('English Scores- Leveled papers'!$H$3:$KM$3,AH$4,'English Scores- Leveled papers'!$H26:$KM26,"&gt;-1")=0,"",SUMIF('English Scores- Leveled papers'!$H$3:$KM$3,AH$4,'English Scores- Leveled papers'!$H26:$KM26)))</f>
        <v>0.5</v>
      </c>
      <c r="AI27" s="362" t="n">
        <f aca="false">IF($B27="","",IF(COUNTIFS('English Scores- Leveled papers'!$H$3:$KM$3,AI$4,'English Scores- Leveled papers'!$H26:$KM26,"&gt;-1")=0,"",SUMIF('English Scores- Leveled papers'!$H$3:$KM$3,AI$4,'English Scores- Leveled papers'!$H26:$KM26)))</f>
        <v>0.5</v>
      </c>
      <c r="AJ27" s="362" t="n">
        <f aca="false">IF($B27="","",IF(COUNTIFS('English Scores- Leveled papers'!$H$3:$KM$3,AJ$4,'English Scores- Leveled papers'!$H26:$KM26,"&gt;-1")=0,"",SUMIF('English Scores- Leveled papers'!$H$3:$KM$3,AJ$4,'English Scores- Leveled papers'!$H26:$KM26)))</f>
        <v>5</v>
      </c>
      <c r="AK27" s="362" t="n">
        <f aca="false">IF($B27="","",IF(COUNTIFS('English Scores- Leveled papers'!$H$3:$KM$3,AK$4,'English Scores- Leveled papers'!$H26:$KM26,"&gt;-1")=0,"",SUMIF('English Scores- Leveled papers'!$H$3:$KM$3,AK$4,'English Scores- Leveled papers'!$H26:$KM26)))</f>
        <v>2.5</v>
      </c>
      <c r="AL27" s="362" t="n">
        <f aca="false">IF($B27="","",IF(COUNTIFS('English Scores- Leveled papers'!$H$3:$KM$3,AL$4,'English Scores- Leveled papers'!$H26:$KM26,"&gt;-1")=0,"",SUMIF('English Scores- Leveled papers'!$H$3:$KM$3,AL$4,'English Scores- Leveled papers'!$H26:$KM26)))</f>
        <v>2</v>
      </c>
      <c r="AM27" s="362" t="n">
        <f aca="false">IF($B27="","",IF(COUNTIFS('English Scores- Leveled papers'!$H$3:$KM$3,AM$4,'English Scores- Leveled papers'!$H26:$KM26,"&gt;-1")=0,"",SUMIF('English Scores- Leveled papers'!$H$3:$KM$3,AM$4,'English Scores- Leveled papers'!$H26:$KM26)))</f>
        <v>6.5</v>
      </c>
      <c r="AN27" s="362" t="n">
        <f aca="false">IF($B27="","",IF(COUNTIFS('English Scores- Leveled papers'!$H$3:$KM$3,AN$4,'English Scores- Leveled papers'!$H26:$KM26,"&gt;-1")=0,"",SUMIF('English Scores- Leveled papers'!$H$3:$KM$3,AN$4,'English Scores- Leveled papers'!$H26:$KM26)))</f>
        <v>1.5</v>
      </c>
      <c r="AO27" s="362" t="str">
        <f aca="false">IF($B27="","",IF(COUNTIFS('English Scores- Leveled papers'!$H$3:$KM$3,AO$4,'English Scores- Leveled papers'!$H26:$KM26,"&gt;-1")=0,"",SUMIF('English Scores- Leveled papers'!$H$3:$KM$3,AO$4,'English Scores- Leveled papers'!$H26:$KM26)))</f>
        <v/>
      </c>
      <c r="AP27" s="362" t="str">
        <f aca="false">IF($B27="","",IF(COUNTIFS('English Scores- Leveled papers'!$H$3:$KM$3,AP$4,'English Scores- Leveled papers'!$H26:$KM26,"&gt;-1")=0,"",SUMIF('English Scores- Leveled papers'!$H$3:$KM$3,AP$4,'English Scores- Leveled papers'!$H26:$KM26)))</f>
        <v/>
      </c>
      <c r="AQ27" s="362" t="str">
        <f aca="false">IF($B27="","",IF(COUNTIFS('English Scores- Leveled papers'!$H$3:$KM$3,AQ$4,'English Scores- Leveled papers'!$H26:$KM26,"&gt;-1")=0,"",SUMIF('English Scores- Leveled papers'!$H$3:$KM$3,AQ$4,'English Scores- Leveled papers'!$H26:$KM26)))</f>
        <v/>
      </c>
      <c r="AR27" s="362" t="str">
        <f aca="false">IF($B27="","",IF(COUNTIFS('English Scores- Leveled papers'!$H$3:$KM$3,AR$4,'English Scores- Leveled papers'!$H26:$KM26,"&gt;-1")=0,"",SUMIF('English Scores- Leveled papers'!$H$3:$KM$3,AR$4,'English Scores- Leveled papers'!$H26:$KM26)))</f>
        <v/>
      </c>
      <c r="AS27" s="362" t="str">
        <f aca="false">IF($B27="","",IF(COUNTIFS('English Scores- Leveled papers'!$H$3:$KM$3,AS$4,'English Scores- Leveled papers'!$H26:$KM26,"&gt;-1")=0,"",SUMIF('English Scores- Leveled papers'!$H$3:$KM$3,AS$4,'English Scores- Leveled papers'!$H26:$KM26)))</f>
        <v/>
      </c>
      <c r="AT27" s="362" t="str">
        <f aca="false">IF($B27="","",IF(COUNTIFS('English Scores- Leveled papers'!$H$3:$KM$3,AT$4,'English Scores- Leveled papers'!$H26:$KM26,"&gt;-1")=0,"",SUMIF('English Scores- Leveled papers'!$H$3:$KM$3,AT$4,'English Scores- Leveled papers'!$H26:$KM26)))</f>
        <v/>
      </c>
      <c r="AU27" s="362" t="str">
        <f aca="false">IF($B27="","",IF(COUNTIFS('English Scores- Leveled papers'!$H$3:$KM$3,AU$4,'English Scores- Leveled papers'!$H26:$KM26,"&gt;-1")=0,"",SUMIF('English Scores- Leveled papers'!$H$3:$KM$3,AU$4,'English Scores- Leveled papers'!$H26:$KM26)))</f>
        <v/>
      </c>
      <c r="AV27" s="362" t="str">
        <f aca="false">IF($B27="","",IF(COUNTIFS('English Scores- Leveled papers'!$H$3:$KM$3,AV$4,'English Scores- Leveled papers'!$H26:$KM26,"&gt;-1")=0,"",SUMIF('English Scores- Leveled papers'!$H$3:$KM$3,AV$4,'English Scores- Leveled papers'!$H26:$KM26)))</f>
        <v/>
      </c>
      <c r="AW27" s="362" t="str">
        <f aca="false">IF($B27="","",IF(COUNTIFS('English Scores- Leveled papers'!$H$3:$KM$3,AW$4,'English Scores- Leveled papers'!$H26:$KM26,"&gt;-1")=0,"",SUMIF('English Scores- Leveled papers'!$H$3:$KM$3,AW$4,'English Scores- Leveled papers'!$H26:$KM26)))</f>
        <v/>
      </c>
      <c r="AX27" s="362" t="str">
        <f aca="false">IF($B27="","",IF(COUNTIFS('English Scores- Leveled papers'!$H$3:$KM$3,AX$4,'English Scores- Leveled papers'!$H26:$KM26,"&gt;-1")=0,"",SUMIF('English Scores- Leveled papers'!$H$3:$KM$3,AX$4,'English Scores- Leveled papers'!$H26:$KM26)))</f>
        <v/>
      </c>
      <c r="AY27" s="362" t="str">
        <f aca="false">IF($B27="","",IF(COUNTIFS('English Scores- Leveled papers'!$H$3:$KM$3,AY$4,'English Scores- Leveled papers'!$H26:$KM26,"&gt;-1")=0,"",SUMIF('English Scores- Leveled papers'!$H$3:$KM$3,AY$4,'English Scores- Leveled papers'!$H26:$KM26)))</f>
        <v/>
      </c>
      <c r="AZ27" s="362" t="str">
        <f aca="false">IF($B27="","",IF(COUNTIFS('English Scores- Leveled papers'!$H$3:$KM$3,AZ$4,'English Scores- Leveled papers'!$H26:$KM26,"&gt;-1")=0,"",SUMIF('English Scores- Leveled papers'!$H$3:$KM$3,AZ$4,'English Scores- Leveled papers'!$H26:$KM26)))</f>
        <v/>
      </c>
      <c r="BA27" s="362" t="str">
        <f aca="false">IF($B27="","",IF(COUNTIFS('English Scores- Leveled papers'!$H$3:$KM$3,BA$4,'English Scores- Leveled papers'!$H26:$KM26,"&gt;-1")=0,"",SUMIF('English Scores- Leveled papers'!$H$3:$KM$3,BA$4,'English Scores- Leveled papers'!$H26:$KM26)))</f>
        <v/>
      </c>
      <c r="BB27" s="362" t="str">
        <f aca="false">IF($B27="","",IF(COUNTIFS('English Scores- Leveled papers'!$H$3:$KM$3,BB$4,'English Scores- Leveled papers'!$H26:$KM26,"&gt;-1")=0,"",SUMIF('English Scores- Leveled papers'!$H$3:$KM$3,BB$4,'English Scores- Leveled papers'!$H26:$KM26)))</f>
        <v/>
      </c>
      <c r="BC27" s="362" t="str">
        <f aca="false">IF($B27="","",IF(COUNTIFS('English Scores- Leveled papers'!$H$3:$KM$3,BC$4,'English Scores- Leveled papers'!$H26:$KM26,"&gt;-1")=0,"",SUMIF('English Scores- Leveled papers'!$H$3:$KM$3,BC$4,'English Scores- Leveled papers'!$H26:$KM26)))</f>
        <v/>
      </c>
      <c r="BD27" s="362" t="str">
        <f aca="false">IF($B27="","",IF(COUNTIFS('English Scores- Leveled papers'!$H$3:$KM$3,BD$4,'English Scores- Leveled papers'!$H26:$KM26,"&gt;-1")=0,"",SUMIF('English Scores- Leveled papers'!$H$3:$KM$3,BD$4,'English Scores- Leveled papers'!$H26:$KM26)))</f>
        <v/>
      </c>
      <c r="BE27" s="362" t="str">
        <f aca="false">IF($B27="","",IF(COUNTIFS('English Scores- Leveled papers'!$H$3:$KM$3,BE$4,'English Scores- Leveled papers'!$H26:$KM26,"&gt;-1")=0,"",SUMIF('English Scores- Leveled papers'!$H$3:$KM$3,BE$4,'English Scores- Leveled papers'!$H26:$KM26)))</f>
        <v/>
      </c>
      <c r="BF27" s="362" t="str">
        <f aca="false">IF($B27="","",IF(COUNTIFS('English Scores- Leveled papers'!$H$3:$KM$3,BF$4,'English Scores- Leveled papers'!$H26:$KM26,"&gt;-1")=0,"",SUMIF('English Scores- Leveled papers'!$H$3:$KM$3,BF$4,'English Scores- Leveled papers'!$H26:$KM26)))</f>
        <v/>
      </c>
      <c r="BG27" s="362" t="str">
        <f aca="false">IF($B27="","",IF(COUNTIFS('English Scores- Leveled papers'!$H$3:$KM$3,BG$4,'English Scores- Leveled papers'!$H26:$KM26,"&gt;-1")=0,"",SUMIF('English Scores- Leveled papers'!$H$3:$KM$3,BG$4,'English Scores- Leveled papers'!$H26:$KM26)))</f>
        <v/>
      </c>
      <c r="BH27" s="362" t="str">
        <f aca="false">IF($B27="","",IF(COUNTIFS('English Scores- Leveled papers'!$H$3:$KM$3,BH$4,'English Scores- Leveled papers'!$H26:$KM26,"&gt;-1")=0,"",SUMIF('English Scores- Leveled papers'!$H$3:$KM$3,BH$4,'English Scores- Leveled papers'!$H26:$KM26)))</f>
        <v/>
      </c>
      <c r="BI27" s="362" t="str">
        <f aca="false">IF($B27="","",IF(COUNTIFS('English Scores- Leveled papers'!$H$3:$KM$3,BI$4,'English Scores- Leveled papers'!$H26:$KM26,"&gt;-1")=0,"",SUMIF('English Scores- Leveled papers'!$H$3:$KM$3,BI$4,'English Scores- Leveled papers'!$H26:$KM26)))</f>
        <v/>
      </c>
      <c r="BJ27" s="362" t="str">
        <f aca="false">IF($B27="","",IF(COUNTIFS('English Scores- Leveled papers'!$H$3:$KM$3,BJ$4,'English Scores- Leveled papers'!$H26:$KM26,"&gt;-1")=0,"",SUMIF('English Scores- Leveled papers'!$H$3:$KM$3,BJ$4,'English Scores- Leveled papers'!$H26:$KM26)))</f>
        <v/>
      </c>
      <c r="BK27" s="362" t="str">
        <f aca="false">IF($B27="","",IF(COUNTIFS('English Scores- Leveled papers'!$H$3:$KM$3,BK$4,'English Scores- Leveled papers'!$H26:$KM26,"&gt;-1")=0,"",SUMIF('English Scores- Leveled papers'!$H$3:$KM$3,BK$4,'English Scores- Leveled papers'!$H26:$KM26)))</f>
        <v/>
      </c>
      <c r="BL27" s="362" t="str">
        <f aca="false">IF($B27="","",IF(COUNTIFS('English Scores- Leveled papers'!$H$3:$KM$3,BL$4,'English Scores- Leveled papers'!$H26:$KM26,"&gt;-1")=0,"",SUMIF('English Scores- Leveled papers'!$H$3:$KM$3,BL$4,'English Scores- Leveled papers'!$H26:$KM26)))</f>
        <v/>
      </c>
      <c r="BM27" s="362" t="inlineStr">
        <f aca="false">IF($B27="","",IF(COUNTIFS('Eng GLA 6th, 7th, 8th'!$E$3:$DV$3,BM$4,'Eng GLA 6th, 7th, 8th'!$E27:$DV27, "&gt;-1")=0,"",SUMIF('Eng GLA 6th, 7th, 8th'!$E$3:$DV$3,BM$4,'Eng GLA 6th, 7th, 8th'!$E27:$DV27)))</f>
        <is>
          <t/>
        </is>
      </c>
      <c r="BN27" s="362" t="inlineStr">
        <f aca="false">IF($B27="","",IF(COUNTIFS('Eng GLA 6th, 7th, 8th'!$E$3:$DV$3,BN$4,'Eng GLA 6th, 7th, 8th'!$E27:$DV27, "&gt;-1")=0,"",SUMIF('Eng GLA 6th, 7th, 8th'!$E$3:$DV$3,BN$4,'Eng GLA 6th, 7th, 8th'!$E27:$DV27)))</f>
        <is>
          <t/>
        </is>
      </c>
      <c r="BO27" s="362" t="inlineStr">
        <f aca="false">IF($B27="","",IF(COUNTIFS('Eng GLA 6th, 7th, 8th'!$E$3:$DV$3,BO$4,'Eng GLA 6th, 7th, 8th'!$E27:$DV27, "&gt;-1")=0,"",SUMIF('Eng GLA 6th, 7th, 8th'!$E$3:$DV$3,BO$4,'Eng GLA 6th, 7th, 8th'!$E27:$DV27)))</f>
        <is>
          <t/>
        </is>
      </c>
      <c r="BP27" s="362" t="inlineStr">
        <f aca="false">IF($B27="","",IF(COUNTIFS('Eng GLA 6th, 7th, 8th'!$E$3:$DV$3,BP$4,'Eng GLA 6th, 7th, 8th'!$E27:$DV27, "&gt;-1")=0,"",SUMIF('Eng GLA 6th, 7th, 8th'!$E$3:$DV$3,BP$4,'Eng GLA 6th, 7th, 8th'!$E27:$DV27)))</f>
        <is>
          <t/>
        </is>
      </c>
      <c r="BQ27" s="362" t="inlineStr">
        <f aca="false">IF($B27="","",IF(COUNTIFS('Eng GLA 6th, 7th, 8th'!$E$3:$DV$3,BQ$4,'Eng GLA 6th, 7th, 8th'!$E27:$DV27, "&gt;-1")=0,"",SUMIF('Eng GLA 6th, 7th, 8th'!$E$3:$DV$3,BQ$4,'Eng GLA 6th, 7th, 8th'!$E27:$DV27)))</f>
        <is>
          <t/>
        </is>
      </c>
      <c r="BR27" s="362" t="inlineStr">
        <f aca="false">IF($B27="","",IF(COUNTIFS('Eng GLA 6th, 7th, 8th'!$E$3:$DV$3,BR$4,'Eng GLA 6th, 7th, 8th'!$E27:$DV27, "&gt;-1")=0,"",SUMIF('Eng GLA 6th, 7th, 8th'!$E$3:$DV$3,BR$4,'Eng GLA 6th, 7th, 8th'!$E27:$DV27)))</f>
        <is>
          <t/>
        </is>
      </c>
      <c r="BS27" s="362" t="inlineStr">
        <f aca="false">IF($B27="","",IF(COUNTIFS('Eng GLA 6th, 7th, 8th'!$E$3:$DV$3,BS$4,'Eng GLA 6th, 7th, 8th'!$E27:$DV27, "&gt;-1")=0,"",SUMIF('Eng GLA 6th, 7th, 8th'!$E$3:$DV$3,BS$4,'Eng GLA 6th, 7th, 8th'!$E27:$DV27)))</f>
        <is>
          <t/>
        </is>
      </c>
      <c r="BT27" s="362" t="inlineStr">
        <f aca="false">IF($B27="","",IF(COUNTIFS('Eng GLA 6th, 7th, 8th'!$E$3:$DV$3,BT$4,'Eng GLA 6th, 7th, 8th'!$E27:$DV27, "&gt;-1")=0,"",SUMIF('Eng GLA 6th, 7th, 8th'!$E$3:$DV$3,BT$4,'Eng GLA 6th, 7th, 8th'!$E27:$DV27)))</f>
        <is>
          <t/>
        </is>
      </c>
      <c r="BU27" s="362" t="inlineStr">
        <f aca="false">IF($B27="","",IF(COUNTIFS('Eng GLA 6th, 7th, 8th'!$E$3:$DV$3,BU$4,'Eng GLA 6th, 7th, 8th'!$E27:$DV27, "&gt;-1")=0,"",SUMIF('Eng GLA 6th, 7th, 8th'!$E$3:$DV$3,BU$4,'Eng GLA 6th, 7th, 8th'!$E27:$DV27)))</f>
        <is>
          <t/>
        </is>
      </c>
      <c r="BV27" s="362" t="inlineStr">
        <f aca="false">IF($B27="","",IF(COUNTIFS('Eng GLA 6th, 7th, 8th'!$E$3:$DV$3,BV$4,'Eng GLA 6th, 7th, 8th'!$E27:$DV27, "&gt;-1")=0,"",SUMIF('Eng GLA 6th, 7th, 8th'!$E$3:$DV$3,BV$4,'Eng GLA 6th, 7th, 8th'!$E27:$DV27)))</f>
        <is>
          <t/>
        </is>
      </c>
      <c r="BW27" s="362" t="inlineStr">
        <f aca="false">IF($B27="","",IF(COUNTIFS('Eng GLA 6th, 7th, 8th'!$E$3:$DV$3,BW$4,'Eng GLA 6th, 7th, 8th'!$E27:$DV27, "&gt;-1")=0,"",SUMIF('Eng GLA 6th, 7th, 8th'!$E$3:$DV$3,BW$4,'Eng GLA 6th, 7th, 8th'!$E27:$DV27)))</f>
        <is>
          <t/>
        </is>
      </c>
      <c r="BX27" s="362" t="inlineStr">
        <f aca="false">IF($B27="","",IF(COUNTIFS('Eng GLA 6th, 7th, 8th'!$E$3:$DV$3,BX$4,'Eng GLA 6th, 7th, 8th'!$E27:$DV27, "&gt;-1")=0,"",SUMIF('Eng GLA 6th, 7th, 8th'!$E$3:$DV$3,BX$4,'Eng GLA 6th, 7th, 8th'!$E27:$DV27)))</f>
        <is>
          <t/>
        </is>
      </c>
      <c r="BY27" s="362" t="inlineStr">
        <f aca="false">IF($B27="","",IF(COUNTIFS('Eng GLA 6th, 7th, 8th'!$E$3:$DV$3,BY$4,'Eng GLA 6th, 7th, 8th'!$E27:$DV27, "&gt;-1")=0,"",SUMIF('Eng GLA 6th, 7th, 8th'!$E$3:$DV$3,BY$4,'Eng GLA 6th, 7th, 8th'!$E27:$DV27)))</f>
        <is>
          <t/>
        </is>
      </c>
      <c r="BZ27" s="362" t="inlineStr">
        <f aca="false">IF($B27="","",IF(COUNTIFS('Eng GLA 6th, 7th, 8th'!$E$3:$DV$3,BZ$4,'Eng GLA 6th, 7th, 8th'!$E27:$DV27, "&gt;-1")=0,"",SUMIF('Eng GLA 6th, 7th, 8th'!$E$3:$DV$3,BZ$4,'Eng GLA 6th, 7th, 8th'!$E27:$DV27)))</f>
        <is>
          <t/>
        </is>
      </c>
      <c r="CA27" s="362" t="inlineStr">
        <f aca="false">IF($B27="","",IF(COUNTIFS('Eng GLA 6th, 7th, 8th'!$E$3:$DV$3,CA$4,'Eng GLA 6th, 7th, 8th'!$E27:$DV27, "&gt;-1")=0,"",SUMIF('Eng GLA 6th, 7th, 8th'!$E$3:$DV$3,CA$4,'Eng GLA 6th, 7th, 8th'!$E27:$DV27)))</f>
        <is>
          <t/>
        </is>
      </c>
      <c r="CB27" s="363"/>
      <c r="CC27" s="364" t="str">
        <f aca="false">IFERROR(IF((COUNT('Eng GLA 6th, 7th, 8th'!E27:U27)=0)," ",(SUM('Eng GLA 6th, 7th, 8th'!E27:U27)/$CC$3)),"")</f>
        <v> </v>
      </c>
      <c r="CD27" s="364" t="str">
        <f aca="false">IFERROR(IF((COUNT('Eng GLA 6th, 7th, 8th'!V27:AA27)=0)," ",(SUM('Eng GLA 6th, 7th, 8th'!V27:AA27)/$CD$3)),"")</f>
        <v> </v>
      </c>
      <c r="CE27" s="364" t="str">
        <f aca="false">IFERROR(IF((COUNT('Eng GLA 6th, 7th, 8th'!AB27:AG27)=0)," ",(SUM('Eng GLA 6th, 7th, 8th'!AB27:AG27)/$CE$3)),"")</f>
        <v> </v>
      </c>
      <c r="CF27" s="364" t="str">
        <f aca="false">IFERROR(IF((COUNT('Eng GLA 6th, 7th, 8th'!AH27:AP27)=0)," ",(SUM('Eng GLA 6th, 7th, 8th'!AH27:AP27)/$CF$3)),"")</f>
        <v> </v>
      </c>
      <c r="CG27" s="365" t="str">
        <f aca="false">IFERROR(IF((COUNT('Eng GLA 6th, 7th, 8th'!AR27:BH27)=0)," ",(SUM('Eng GLA 6th, 7th, 8th'!AR27:BH27)/$CG$3)),"")</f>
        <v> </v>
      </c>
      <c r="CH27" s="365" t="str">
        <f aca="false">IFERROR(IF((COUNT('Eng GLA 6th, 7th, 8th'!BI27:BN27)=0)," ",(SUM('Eng GLA 6th, 7th, 8th'!BI27:BN27)/$CH$3)),"")</f>
        <v> </v>
      </c>
      <c r="CI27" s="365" t="str">
        <f aca="false">IFERROR(IF((COUNT('Eng GLA 6th, 7th, 8th'!BO27:BT27)=0)," ",(SUM('Eng GLA 6th, 7th, 8th'!BO27:BT27)/$CI$3)),"")</f>
        <v> </v>
      </c>
      <c r="CJ27" s="365" t="str">
        <f aca="false">IFERROR(IF((COUNT('Eng GLA 6th, 7th, 8th'!BU27:CF27)=0)," ",(SUM('Eng GLA 6th, 7th, 8th'!BU27:CF27)/$CJ$3)),"")</f>
        <v> </v>
      </c>
      <c r="CK27" s="365" t="str">
        <f aca="false">IFERROR(IF((COUNT('Eng GLA 6th, 7th, 8th'!CH27:CX27)=0)," ",(SUM('Eng GLA 6th, 7th, 8th'!CH27:CX27)/$CK$3)),"")</f>
        <v> </v>
      </c>
      <c r="CL27" s="365" t="str">
        <f aca="false">IFERROR(IF((COUNT('Eng GLA 6th, 7th, 8th'!CY27:DD27)=0)," ",(SUM('Eng GLA 6th, 7th, 8th'!CY27:DD27)/$CL$3)),"")</f>
        <v> </v>
      </c>
      <c r="CM27" s="365" t="str">
        <f aca="false">IFERROR(IF((COUNT('Eng GLA 6th, 7th, 8th'!DE27:DJ27)=0)," ",(SUM('Eng GLA 6th, 7th, 8th'!DE27:DJ27)/$CM$3)),"")</f>
        <v> </v>
      </c>
      <c r="CN27" s="365" t="str">
        <f aca="false">IFERROR(IF((COUNT('Eng GLA 6th, 7th, 8th'!DK27:DV27)=0)," ",(SUM('Eng GLA 6th, 7th, 8th'!DK27:DV27)/$CN$3)),"")</f>
        <v> </v>
      </c>
    </row>
    <row r="28" customFormat="false" ht="12.75" hidden="false" customHeight="false" outlineLevel="0" collapsed="false">
      <c r="A28" s="315" t="n">
        <v>21</v>
      </c>
      <c r="B28" s="315" t="str">
        <f aca="false">'English Scores- Leveled papers'!B27</f>
        <v>B.Madhu</v>
      </c>
      <c r="C28" s="360" t="n">
        <f aca="false">'RC Mastery Check+Question type'!H25</f>
        <v>0.5</v>
      </c>
      <c r="D28" s="361" t="inlineStr">
        <f aca="false">'Cover Sheet'!L25</f>
        <is>
          <t/>
        </is>
      </c>
      <c r="E28" s="362" t="inlineStr">
        <f aca="false">IF($B28="","",IF(COUNTIFS('English Scores- Leveled papers'!$H$3:$KM$3,E$4,'English Scores- Leveled papers'!$H27:$KM27,"&gt;-1")=0,"",SUMIF('English Scores- Leveled papers'!$H$3:$KM$3,E$4,'English Scores- Leveled papers'!$H27:$KM27)))</f>
        <is>
          <t/>
        </is>
      </c>
      <c r="F28" s="362" t="inlineStr">
        <f aca="false">IF($B28="","",IF(COUNTIFS('English Scores- Leveled papers'!$H$3:$KM$3,F$4,'English Scores- Leveled papers'!$H27:$KM27,"&gt;-1")=0,"",SUMIF('English Scores- Leveled papers'!$H$3:$KM$3,F$4,'English Scores- Leveled papers'!$H27:$KM27)))</f>
        <is>
          <t/>
        </is>
      </c>
      <c r="G28" s="362" t="inlineStr">
        <f aca="false">IF($B28="","",IF(COUNTIFS('English Scores- Leveled papers'!$H$3:$KM$3,G$4,'English Scores- Leveled papers'!$H27:$KM27,"&gt;-1")=0,"",SUMIF('English Scores- Leveled papers'!$H$3:$KM$3,G$4,'English Scores- Leveled papers'!$H27:$KM27)))</f>
        <is>
          <t/>
        </is>
      </c>
      <c r="H28" s="362" t="inlineStr">
        <f aca="false">IF($B28="","",IF(COUNTIFS('English Scores- Leveled papers'!$H$3:$KM$3,H$4,'English Scores- Leveled papers'!$H27:$KM27,"&gt;-1")=0,"",SUMIF('English Scores- Leveled papers'!$H$3:$KM$3,H$4,'English Scores- Leveled papers'!$H27:$KM27)))</f>
        <is>
          <t/>
        </is>
      </c>
      <c r="I28" s="362" t="n">
        <f aca="false">IF($B28="","",IF(COUNTIFS('English Scores- Leveled papers'!$H$3:$KM$3,I$4,'English Scores- Leveled papers'!$H27:$KM27,"&gt;-1")=0,"",SUMIF('English Scores- Leveled papers'!$H$3:$KM$3,I$4,'English Scores- Leveled papers'!$H27:$KM27)))</f>
        <v>2</v>
      </c>
      <c r="J28" s="362" t="n">
        <f aca="false">IF($B28="","",IF(COUNTIFS('English Scores- Leveled papers'!$H$3:$KM$3,J$4,'English Scores- Leveled papers'!$H27:$KM27,"&gt;-1")=0,"",SUMIF('English Scores- Leveled papers'!$H$3:$KM$3,J$4,'English Scores- Leveled papers'!$H27:$KM27)))</f>
        <v>0.5</v>
      </c>
      <c r="K28" s="362" t="inlineStr">
        <f aca="false">IF($B28="","",IF(COUNTIFS('English Scores- Leveled papers'!$H$3:$KM$3,K$4,'English Scores- Leveled papers'!$H27:$KM27,"&gt;-1")=0,"",SUMIF('English Scores- Leveled papers'!$H$3:$KM$3,K$4,'English Scores- Leveled papers'!$H27:$KM27)))</f>
        <is>
          <t/>
        </is>
      </c>
      <c r="L28" s="362" t="n">
        <f aca="false">IF($B28="","",IF(COUNTIFS('English Scores- Leveled papers'!$H$3:$KM$3,L$4,'English Scores- Leveled papers'!$H27:$KM27,"&gt;-1")=0,"",SUMIF('English Scores- Leveled papers'!$H$3:$KM$3,L$4,'English Scores- Leveled papers'!$H27:$KM27)))</f>
        <v>2</v>
      </c>
      <c r="M28" s="362" t="n">
        <f aca="false">IF($B28="","",IF(COUNTIFS('English Scores- Leveled papers'!$H$3:$KM$3,M$4,'English Scores- Leveled papers'!$H27:$KM27,"&gt;-1")=0,"",SUMIF('English Scores- Leveled papers'!$H$3:$KM$3,M$4,'English Scores- Leveled papers'!$H27:$KM27)))</f>
        <v>2</v>
      </c>
      <c r="N28" s="362" t="n">
        <f aca="false">IF($B28="","",IF(COUNTIFS('English Scores- Leveled papers'!$H$3:$KM$3,N$4,'English Scores- Leveled papers'!$H27:$KM27,"&gt;-1")=0,"",SUMIF('English Scores- Leveled papers'!$H$3:$KM$3,N$4,'English Scores- Leveled papers'!$H27:$KM27)))</f>
        <v>1</v>
      </c>
      <c r="O28" s="362" t="n">
        <f aca="false">IF($B28="","",IF(COUNTIFS('English Scores- Leveled papers'!$H$3:$KM$3,O$4,'English Scores- Leveled papers'!$H27:$KM27,"&gt;-1")=0,"",SUMIF('English Scores- Leveled papers'!$H$3:$KM$3,O$4,'English Scores- Leveled papers'!$H27:$KM27)))</f>
        <v>1</v>
      </c>
      <c r="P28" s="362" t="n">
        <f aca="false">IF($B28="","",IF(COUNTIFS('English Scores- Leveled papers'!$H$3:$KM$3,P$4,'English Scores- Leveled papers'!$H27:$KM27,"&gt;-1")=0,"",SUMIF('English Scores- Leveled papers'!$H$3:$KM$3,P$4,'English Scores- Leveled papers'!$H27:$KM27)))</f>
        <v>1</v>
      </c>
      <c r="Q28" s="362" t="n">
        <f aca="false">IF($B28="","",IF(COUNTIFS('English Scores- Leveled papers'!$H$3:$KM$3,Q$4,'English Scores- Leveled papers'!$H27:$KM27,"&gt;-1")=0,"",SUMIF('English Scores- Leveled papers'!$H$3:$KM$3,Q$4,'English Scores- Leveled papers'!$H27:$KM27)))</f>
        <v>1</v>
      </c>
      <c r="R28" s="362" t="n">
        <f aca="false">IF($B28="","",IF(COUNTIFS('English Scores- Leveled papers'!$H$3:$KM$3,R$4,'English Scores- Leveled papers'!$H27:$KM27,"&gt;-1")=0,"",SUMIF('English Scores- Leveled papers'!$H$3:$KM$3,R$4,'English Scores- Leveled papers'!$H27:$KM27)))</f>
        <v>1</v>
      </c>
      <c r="S28" s="362" t="n">
        <f aca="false">IF($B28="","",IF(COUNTIFS('English Scores- Leveled papers'!$H$3:$KM$3,S$4,'English Scores- Leveled papers'!$H27:$KM27,"&gt;-1")=0,"",SUMIF('English Scores- Leveled papers'!$H$3:$KM$3,S$4,'English Scores- Leveled papers'!$H27:$KM27)))</f>
        <v>0</v>
      </c>
      <c r="T28" s="362" t="n">
        <f aca="false">IF($B28="","",IF(COUNTIFS('English Scores- Leveled papers'!$H$3:$KM$3,T$4,'English Scores- Leveled papers'!$H27:$KM27,"&gt;-1")=0,"",SUMIF('English Scores- Leveled papers'!$H$3:$KM$3,T$4,'English Scores- Leveled papers'!$H27:$KM27)))</f>
        <v>0</v>
      </c>
      <c r="U28" s="362" t="n">
        <f aca="false">IF($B28="","",IF(COUNTIFS('English Scores- Leveled papers'!$H$3:$KM$3,U$4,'English Scores- Leveled papers'!$H27:$KM27,"&gt;-1")=0,"",SUMIF('English Scores- Leveled papers'!$H$3:$KM$3,U$4,'English Scores- Leveled papers'!$H27:$KM27)))</f>
        <v>1</v>
      </c>
      <c r="V28" s="362" t="inlineStr">
        <f aca="false">IF($B28="","",IF(COUNTIFS('English Scores- Leveled papers'!$H$3:$KM$3,V$4,'English Scores- Leveled papers'!$H27:$KM27,"&gt;-1")=0,"",SUMIF('English Scores- Leveled papers'!$H$3:$KM$3,V$4,'English Scores- Leveled papers'!$H27:$KM27)))</f>
        <is>
          <t/>
        </is>
      </c>
      <c r="W28" s="362" t="inlineStr">
        <f aca="false">IF($B28="","",IF(COUNTIFS('English Scores- Leveled papers'!$H$3:$KM$3,W$4,'English Scores- Leveled papers'!$H27:$KM27,"&gt;-1")=0,"",SUMIF('English Scores- Leveled papers'!$H$3:$KM$3,W$4,'English Scores- Leveled papers'!$H27:$KM27)))</f>
        <is>
          <t/>
        </is>
      </c>
      <c r="X28" s="362" t="inlineStr">
        <f aca="false">IF($B28="","",IF(COUNTIFS('English Scores- Leveled papers'!$H$3:$KM$3,X$4,'English Scores- Leveled papers'!$H27:$KM27,"&gt;-1")=0,"",SUMIF('English Scores- Leveled papers'!$H$3:$KM$3,X$4,'English Scores- Leveled papers'!$H27:$KM27)))</f>
        <is>
          <t/>
        </is>
      </c>
      <c r="Y28" s="362" t="inlineStr">
        <f aca="false">IF($B28="","",IF(COUNTIFS('English Scores- Leveled papers'!$H$3:$KM$3,Y$4,'English Scores- Leveled papers'!$H27:$KM27,"&gt;-1")=0,"",SUMIF('English Scores- Leveled papers'!$H$3:$KM$3,Y$4,'English Scores- Leveled papers'!$H27:$KM27)))</f>
        <is>
          <t/>
        </is>
      </c>
      <c r="Z28" s="362" t="inlineStr">
        <f aca="false">IF($B28="","",IF(COUNTIFS('English Scores- Leveled papers'!$H$3:$KM$3,Z$4,'English Scores- Leveled papers'!$H27:$KM27,"&gt;-1")=0,"",SUMIF('English Scores- Leveled papers'!$H$3:$KM$3,Z$4,'English Scores- Leveled papers'!$H27:$KM27)))</f>
        <is>
          <t/>
        </is>
      </c>
      <c r="AA28" s="362" t="inlineStr">
        <f aca="false">IF($B28="","",IF(COUNTIFS('English Scores- Leveled papers'!$H$3:$KM$3,AA$4,'English Scores- Leveled papers'!$H27:$KM27,"&gt;-1")=0,"",SUMIF('English Scores- Leveled papers'!$H$3:$KM$3,AA$4,'English Scores- Leveled papers'!$H27:$KM27)))</f>
        <is>
          <t/>
        </is>
      </c>
      <c r="AB28" s="362" t="inlineStr">
        <f aca="false">IF($B28="","",IF(COUNTIFS('English Scores- Leveled papers'!$H$3:$KM$3,AB$4,'English Scores- Leveled papers'!$H27:$KM27,"&gt;-1")=0,"",SUMIF('English Scores- Leveled papers'!$H$3:$KM$3,AB$4,'English Scores- Leveled papers'!$H27:$KM27)))</f>
        <is>
          <t/>
        </is>
      </c>
      <c r="AC28" s="362" t="inlineStr">
        <f aca="false">IF($B28="","",IF(COUNTIFS('English Scores- Leveled papers'!$H$3:$KM$3,AC$4,'English Scores- Leveled papers'!$H27:$KM27,"&gt;-1")=0,"",SUMIF('English Scores- Leveled papers'!$H$3:$KM$3,AC$4,'English Scores- Leveled papers'!$H27:$KM27)))</f>
        <is>
          <t/>
        </is>
      </c>
      <c r="AD28" s="362" t="inlineStr">
        <f aca="false">IF($B28="","",IF(COUNTIFS('English Scores- Leveled papers'!$H$3:$KM$3,AD$4,'English Scores- Leveled papers'!$H27:$KM27,"&gt;-1")=0,"",SUMIF('English Scores- Leveled papers'!$H$3:$KM$3,AD$4,'English Scores- Leveled papers'!$H27:$KM27)))</f>
        <is>
          <t/>
        </is>
      </c>
      <c r="AE28" s="362" t="inlineStr">
        <f aca="false">IF($B28="","",IF(COUNTIFS('English Scores- Leveled papers'!$H$3:$KM$3,AE$4,'English Scores- Leveled papers'!$H27:$KM27,"&gt;-1")=0,"",SUMIF('English Scores- Leveled papers'!$H$3:$KM$3,AE$4,'English Scores- Leveled papers'!$H27:$KM27)))</f>
        <is>
          <t/>
        </is>
      </c>
      <c r="AF28" s="362" t="inlineStr">
        <f aca="false">IF($B28="","",IF(COUNTIFS('English Scores- Leveled papers'!$H$3:$KM$3,AF$4,'English Scores- Leveled papers'!$H27:$KM27,"&gt;-1")=0,"",SUMIF('English Scores- Leveled papers'!$H$3:$KM$3,AF$4,'English Scores- Leveled papers'!$H27:$KM27)))</f>
        <is>
          <t/>
        </is>
      </c>
      <c r="AG28" s="362" t="inlineStr">
        <f aca="false">IF($B28="","",IF(COUNTIFS('English Scores- Leveled papers'!$H$3:$KM$3,AG$4,'English Scores- Leveled papers'!$H27:$KM27,"&gt;-1")=0,"",SUMIF('English Scores- Leveled papers'!$H$3:$KM$3,AG$4,'English Scores- Leveled papers'!$H27:$KM27)))</f>
        <is>
          <t/>
        </is>
      </c>
      <c r="AH28" s="362" t="inlineStr">
        <f aca="false">IF($B28="","",IF(COUNTIFS('English Scores- Leveled papers'!$H$3:$KM$3,AH$4,'English Scores- Leveled papers'!$H27:$KM27,"&gt;-1")=0,"",SUMIF('English Scores- Leveled papers'!$H$3:$KM$3,AH$4,'English Scores- Leveled papers'!$H27:$KM27)))</f>
        <is>
          <t/>
        </is>
      </c>
      <c r="AI28" s="362" t="inlineStr">
        <f aca="false">IF($B28="","",IF(COUNTIFS('English Scores- Leveled papers'!$H$3:$KM$3,AI$4,'English Scores- Leveled papers'!$H27:$KM27,"&gt;-1")=0,"",SUMIF('English Scores- Leveled papers'!$H$3:$KM$3,AI$4,'English Scores- Leveled papers'!$H27:$KM27)))</f>
        <is>
          <t/>
        </is>
      </c>
      <c r="AJ28" s="362" t="inlineStr">
        <f aca="false">IF($B28="","",IF(COUNTIFS('English Scores- Leveled papers'!$H$3:$KM$3,AJ$4,'English Scores- Leveled papers'!$H27:$KM27,"&gt;-1")=0,"",SUMIF('English Scores- Leveled papers'!$H$3:$KM$3,AJ$4,'English Scores- Leveled papers'!$H27:$KM27)))</f>
        <is>
          <t/>
        </is>
      </c>
      <c r="AK28" s="362" t="inlineStr">
        <f aca="false">IF($B28="","",IF(COUNTIFS('English Scores- Leveled papers'!$H$3:$KM$3,AK$4,'English Scores- Leveled papers'!$H27:$KM27,"&gt;-1")=0,"",SUMIF('English Scores- Leveled papers'!$H$3:$KM$3,AK$4,'English Scores- Leveled papers'!$H27:$KM27)))</f>
        <is>
          <t/>
        </is>
      </c>
      <c r="AL28" s="362" t="inlineStr">
        <f aca="false">IF($B28="","",IF(COUNTIFS('English Scores- Leveled papers'!$H$3:$KM$3,AL$4,'English Scores- Leveled papers'!$H27:$KM27,"&gt;-1")=0,"",SUMIF('English Scores- Leveled papers'!$H$3:$KM$3,AL$4,'English Scores- Leveled papers'!$H27:$KM27)))</f>
        <is>
          <t/>
        </is>
      </c>
      <c r="AM28" s="362" t="inlineStr">
        <f aca="false">IF($B28="","",IF(COUNTIFS('English Scores- Leveled papers'!$H$3:$KM$3,AM$4,'English Scores- Leveled papers'!$H27:$KM27,"&gt;-1")=0,"",SUMIF('English Scores- Leveled papers'!$H$3:$KM$3,AM$4,'English Scores- Leveled papers'!$H27:$KM27)))</f>
        <is>
          <t/>
        </is>
      </c>
      <c r="AN28" s="362" t="inlineStr">
        <f aca="false">IF($B28="","",IF(COUNTIFS('English Scores- Leveled papers'!$H$3:$KM$3,AN$4,'English Scores- Leveled papers'!$H27:$KM27,"&gt;-1")=0,"",SUMIF('English Scores- Leveled papers'!$H$3:$KM$3,AN$4,'English Scores- Leveled papers'!$H27:$KM27)))</f>
        <is>
          <t/>
        </is>
      </c>
      <c r="AO28" s="362" t="inlineStr">
        <f aca="false">IF($B28="","",IF(COUNTIFS('English Scores- Leveled papers'!$H$3:$KM$3,AO$4,'English Scores- Leveled papers'!$H27:$KM27,"&gt;-1")=0,"",SUMIF('English Scores- Leveled papers'!$H$3:$KM$3,AO$4,'English Scores- Leveled papers'!$H27:$KM27)))</f>
        <is>
          <t/>
        </is>
      </c>
      <c r="AP28" s="362" t="inlineStr">
        <f aca="false">IF($B28="","",IF(COUNTIFS('English Scores- Leveled papers'!$H$3:$KM$3,AP$4,'English Scores- Leveled papers'!$H27:$KM27,"&gt;-1")=0,"",SUMIF('English Scores- Leveled papers'!$H$3:$KM$3,AP$4,'English Scores- Leveled papers'!$H27:$KM27)))</f>
        <is>
          <t/>
        </is>
      </c>
      <c r="AQ28" s="362" t="inlineStr">
        <f aca="false">IF($B28="","",IF(COUNTIFS('English Scores- Leveled papers'!$H$3:$KM$3,AQ$4,'English Scores- Leveled papers'!$H27:$KM27,"&gt;-1")=0,"",SUMIF('English Scores- Leveled papers'!$H$3:$KM$3,AQ$4,'English Scores- Leveled papers'!$H27:$KM27)))</f>
        <is>
          <t/>
        </is>
      </c>
      <c r="AR28" s="362" t="inlineStr">
        <f aca="false">IF($B28="","",IF(COUNTIFS('English Scores- Leveled papers'!$H$3:$KM$3,AR$4,'English Scores- Leveled papers'!$H27:$KM27,"&gt;-1")=0,"",SUMIF('English Scores- Leveled papers'!$H$3:$KM$3,AR$4,'English Scores- Leveled papers'!$H27:$KM27)))</f>
        <is>
          <t/>
        </is>
      </c>
      <c r="AS28" s="362" t="inlineStr">
        <f aca="false">IF($B28="","",IF(COUNTIFS('English Scores- Leveled papers'!$H$3:$KM$3,AS$4,'English Scores- Leveled papers'!$H27:$KM27,"&gt;-1")=0,"",SUMIF('English Scores- Leveled papers'!$H$3:$KM$3,AS$4,'English Scores- Leveled papers'!$H27:$KM27)))</f>
        <is>
          <t/>
        </is>
      </c>
      <c r="AT28" s="362" t="inlineStr">
        <f aca="false">IF($B28="","",IF(COUNTIFS('English Scores- Leveled papers'!$H$3:$KM$3,AT$4,'English Scores- Leveled papers'!$H27:$KM27,"&gt;-1")=0,"",SUMIF('English Scores- Leveled papers'!$H$3:$KM$3,AT$4,'English Scores- Leveled papers'!$H27:$KM27)))</f>
        <is>
          <t/>
        </is>
      </c>
      <c r="AU28" s="362" t="inlineStr">
        <f aca="false">IF($B28="","",IF(COUNTIFS('English Scores- Leveled papers'!$H$3:$KM$3,AU$4,'English Scores- Leveled papers'!$H27:$KM27,"&gt;-1")=0,"",SUMIF('English Scores- Leveled papers'!$H$3:$KM$3,AU$4,'English Scores- Leveled papers'!$H27:$KM27)))</f>
        <is>
          <t/>
        </is>
      </c>
      <c r="AV28" s="362" t="inlineStr">
        <f aca="false">IF($B28="","",IF(COUNTIFS('English Scores- Leveled papers'!$H$3:$KM$3,AV$4,'English Scores- Leveled papers'!$H27:$KM27,"&gt;-1")=0,"",SUMIF('English Scores- Leveled papers'!$H$3:$KM$3,AV$4,'English Scores- Leveled papers'!$H27:$KM27)))</f>
        <is>
          <t/>
        </is>
      </c>
      <c r="AW28" s="362" t="inlineStr">
        <f aca="false">IF($B28="","",IF(COUNTIFS('English Scores- Leveled papers'!$H$3:$KM$3,AW$4,'English Scores- Leveled papers'!$H27:$KM27,"&gt;-1")=0,"",SUMIF('English Scores- Leveled papers'!$H$3:$KM$3,AW$4,'English Scores- Leveled papers'!$H27:$KM27)))</f>
        <is>
          <t/>
        </is>
      </c>
      <c r="AX28" s="362" t="inlineStr">
        <f aca="false">IF($B28="","",IF(COUNTIFS('English Scores- Leveled papers'!$H$3:$KM$3,AX$4,'English Scores- Leveled papers'!$H27:$KM27,"&gt;-1")=0,"",SUMIF('English Scores- Leveled papers'!$H$3:$KM$3,AX$4,'English Scores- Leveled papers'!$H27:$KM27)))</f>
        <is>
          <t/>
        </is>
      </c>
      <c r="AY28" s="362" t="inlineStr">
        <f aca="false">IF($B28="","",IF(COUNTIFS('English Scores- Leveled papers'!$H$3:$KM$3,AY$4,'English Scores- Leveled papers'!$H27:$KM27,"&gt;-1")=0,"",SUMIF('English Scores- Leveled papers'!$H$3:$KM$3,AY$4,'English Scores- Leveled papers'!$H27:$KM27)))</f>
        <is>
          <t/>
        </is>
      </c>
      <c r="AZ28" s="362" t="inlineStr">
        <f aca="false">IF($B28="","",IF(COUNTIFS('English Scores- Leveled papers'!$H$3:$KM$3,AZ$4,'English Scores- Leveled papers'!$H27:$KM27,"&gt;-1")=0,"",SUMIF('English Scores- Leveled papers'!$H$3:$KM$3,AZ$4,'English Scores- Leveled papers'!$H27:$KM27)))</f>
        <is>
          <t/>
        </is>
      </c>
      <c r="BA28" s="362" t="inlineStr">
        <f aca="false">IF($B28="","",IF(COUNTIFS('English Scores- Leveled papers'!$H$3:$KM$3,BA$4,'English Scores- Leveled papers'!$H27:$KM27,"&gt;-1")=0,"",SUMIF('English Scores- Leveled papers'!$H$3:$KM$3,BA$4,'English Scores- Leveled papers'!$H27:$KM27)))</f>
        <is>
          <t/>
        </is>
      </c>
      <c r="BB28" s="362" t="inlineStr">
        <f aca="false">IF($B28="","",IF(COUNTIFS('English Scores- Leveled papers'!$H$3:$KM$3,BB$4,'English Scores- Leveled papers'!$H27:$KM27,"&gt;-1")=0,"",SUMIF('English Scores- Leveled papers'!$H$3:$KM$3,BB$4,'English Scores- Leveled papers'!$H27:$KM27)))</f>
        <is>
          <t/>
        </is>
      </c>
      <c r="BC28" s="362" t="inlineStr">
        <f aca="false">IF($B28="","",IF(COUNTIFS('English Scores- Leveled papers'!$H$3:$KM$3,BC$4,'English Scores- Leveled papers'!$H27:$KM27,"&gt;-1")=0,"",SUMIF('English Scores- Leveled papers'!$H$3:$KM$3,BC$4,'English Scores- Leveled papers'!$H27:$KM27)))</f>
        <is>
          <t/>
        </is>
      </c>
      <c r="BD28" s="362" t="inlineStr">
        <f aca="false">IF($B28="","",IF(COUNTIFS('English Scores- Leveled papers'!$H$3:$KM$3,BD$4,'English Scores- Leveled papers'!$H27:$KM27,"&gt;-1")=0,"",SUMIF('English Scores- Leveled papers'!$H$3:$KM$3,BD$4,'English Scores- Leveled papers'!$H27:$KM27)))</f>
        <is>
          <t/>
        </is>
      </c>
      <c r="BE28" s="362" t="inlineStr">
        <f aca="false">IF($B28="","",IF(COUNTIFS('English Scores- Leveled papers'!$H$3:$KM$3,BE$4,'English Scores- Leveled papers'!$H27:$KM27,"&gt;-1")=0,"",SUMIF('English Scores- Leveled papers'!$H$3:$KM$3,BE$4,'English Scores- Leveled papers'!$H27:$KM27)))</f>
        <is>
          <t/>
        </is>
      </c>
      <c r="BF28" s="362" t="inlineStr">
        <f aca="false">IF($B28="","",IF(COUNTIFS('English Scores- Leveled papers'!$H$3:$KM$3,BF$4,'English Scores- Leveled papers'!$H27:$KM27,"&gt;-1")=0,"",SUMIF('English Scores- Leveled papers'!$H$3:$KM$3,BF$4,'English Scores- Leveled papers'!$H27:$KM27)))</f>
        <is>
          <t/>
        </is>
      </c>
      <c r="BG28" s="362" t="inlineStr">
        <f aca="false">IF($B28="","",IF(COUNTIFS('English Scores- Leveled papers'!$H$3:$KM$3,BG$4,'English Scores- Leveled papers'!$H27:$KM27,"&gt;-1")=0,"",SUMIF('English Scores- Leveled papers'!$H$3:$KM$3,BG$4,'English Scores- Leveled papers'!$H27:$KM27)))</f>
        <is>
          <t/>
        </is>
      </c>
      <c r="BH28" s="362" t="inlineStr">
        <f aca="false">IF($B28="","",IF(COUNTIFS('English Scores- Leveled papers'!$H$3:$KM$3,BH$4,'English Scores- Leveled papers'!$H27:$KM27,"&gt;-1")=0,"",SUMIF('English Scores- Leveled papers'!$H$3:$KM$3,BH$4,'English Scores- Leveled papers'!$H27:$KM27)))</f>
        <is>
          <t/>
        </is>
      </c>
      <c r="BI28" s="362" t="inlineStr">
        <f aca="false">IF($B28="","",IF(COUNTIFS('English Scores- Leveled papers'!$H$3:$KM$3,BI$4,'English Scores- Leveled papers'!$H27:$KM27,"&gt;-1")=0,"",SUMIF('English Scores- Leveled papers'!$H$3:$KM$3,BI$4,'English Scores- Leveled papers'!$H27:$KM27)))</f>
        <is>
          <t/>
        </is>
      </c>
      <c r="BJ28" s="362" t="inlineStr">
        <f aca="false">IF($B28="","",IF(COUNTIFS('English Scores- Leveled papers'!$H$3:$KM$3,BJ$4,'English Scores- Leveled papers'!$H27:$KM27,"&gt;-1")=0,"",SUMIF('English Scores- Leveled papers'!$H$3:$KM$3,BJ$4,'English Scores- Leveled papers'!$H27:$KM27)))</f>
        <is>
          <t/>
        </is>
      </c>
      <c r="BK28" s="362" t="inlineStr">
        <f aca="false">IF($B28="","",IF(COUNTIFS('English Scores- Leveled papers'!$H$3:$KM$3,BK$4,'English Scores- Leveled papers'!$H27:$KM27,"&gt;-1")=0,"",SUMIF('English Scores- Leveled papers'!$H$3:$KM$3,BK$4,'English Scores- Leveled papers'!$H27:$KM27)))</f>
        <is>
          <t/>
        </is>
      </c>
      <c r="BL28" s="362" t="inlineStr">
        <f aca="false">IF($B28="","",IF(COUNTIFS('English Scores- Leveled papers'!$H$3:$KM$3,BL$4,'English Scores- Leveled papers'!$H27:$KM27,"&gt;-1")=0,"",SUMIF('English Scores- Leveled papers'!$H$3:$KM$3,BL$4,'English Scores- Leveled papers'!$H27:$KM27)))</f>
        <is>
          <t/>
        </is>
      </c>
      <c r="BM28" s="362" t="inlineStr">
        <f aca="false">IF($B28="","",IF(COUNTIFS('Eng GLA 6th, 7th, 8th'!$E$3:$DV$3,BM$4,'Eng GLA 6th, 7th, 8th'!$E28:$DV28, "&gt;-1")=0,"",SUMIF('Eng GLA 6th, 7th, 8th'!$E$3:$DV$3,BM$4,'Eng GLA 6th, 7th, 8th'!$E28:$DV28)))</f>
        <is>
          <t/>
        </is>
      </c>
      <c r="BN28" s="362" t="inlineStr">
        <f aca="false">IF($B28="","",IF(COUNTIFS('Eng GLA 6th, 7th, 8th'!$E$3:$DV$3,BN$4,'Eng GLA 6th, 7th, 8th'!$E28:$DV28, "&gt;-1")=0,"",SUMIF('Eng GLA 6th, 7th, 8th'!$E$3:$DV$3,BN$4,'Eng GLA 6th, 7th, 8th'!$E28:$DV28)))</f>
        <is>
          <t/>
        </is>
      </c>
      <c r="BO28" s="362" t="inlineStr">
        <f aca="false">IF($B28="","",IF(COUNTIFS('Eng GLA 6th, 7th, 8th'!$E$3:$DV$3,BO$4,'Eng GLA 6th, 7th, 8th'!$E28:$DV28, "&gt;-1")=0,"",SUMIF('Eng GLA 6th, 7th, 8th'!$E$3:$DV$3,BO$4,'Eng GLA 6th, 7th, 8th'!$E28:$DV28)))</f>
        <is>
          <t/>
        </is>
      </c>
      <c r="BP28" s="362" t="inlineStr">
        <f aca="false">IF($B28="","",IF(COUNTIFS('Eng GLA 6th, 7th, 8th'!$E$3:$DV$3,BP$4,'Eng GLA 6th, 7th, 8th'!$E28:$DV28, "&gt;-1")=0,"",SUMIF('Eng GLA 6th, 7th, 8th'!$E$3:$DV$3,BP$4,'Eng GLA 6th, 7th, 8th'!$E28:$DV28)))</f>
        <is>
          <t/>
        </is>
      </c>
      <c r="BQ28" s="362" t="inlineStr">
        <f aca="false">IF($B28="","",IF(COUNTIFS('Eng GLA 6th, 7th, 8th'!$E$3:$DV$3,BQ$4,'Eng GLA 6th, 7th, 8th'!$E28:$DV28, "&gt;-1")=0,"",SUMIF('Eng GLA 6th, 7th, 8th'!$E$3:$DV$3,BQ$4,'Eng GLA 6th, 7th, 8th'!$E28:$DV28)))</f>
        <is>
          <t/>
        </is>
      </c>
      <c r="BR28" s="362" t="inlineStr">
        <f aca="false">IF($B28="","",IF(COUNTIFS('Eng GLA 6th, 7th, 8th'!$E$3:$DV$3,BR$4,'Eng GLA 6th, 7th, 8th'!$E28:$DV28, "&gt;-1")=0,"",SUMIF('Eng GLA 6th, 7th, 8th'!$E$3:$DV$3,BR$4,'Eng GLA 6th, 7th, 8th'!$E28:$DV28)))</f>
        <is>
          <t/>
        </is>
      </c>
      <c r="BS28" s="362" t="inlineStr">
        <f aca="false">IF($B28="","",IF(COUNTIFS('Eng GLA 6th, 7th, 8th'!$E$3:$DV$3,BS$4,'Eng GLA 6th, 7th, 8th'!$E28:$DV28, "&gt;-1")=0,"",SUMIF('Eng GLA 6th, 7th, 8th'!$E$3:$DV$3,BS$4,'Eng GLA 6th, 7th, 8th'!$E28:$DV28)))</f>
        <is>
          <t/>
        </is>
      </c>
      <c r="BT28" s="362" t="inlineStr">
        <f aca="false">IF($B28="","",IF(COUNTIFS('Eng GLA 6th, 7th, 8th'!$E$3:$DV$3,BT$4,'Eng GLA 6th, 7th, 8th'!$E28:$DV28, "&gt;-1")=0,"",SUMIF('Eng GLA 6th, 7th, 8th'!$E$3:$DV$3,BT$4,'Eng GLA 6th, 7th, 8th'!$E28:$DV28)))</f>
        <is>
          <t/>
        </is>
      </c>
      <c r="BU28" s="362" t="inlineStr">
        <f aca="false">IF($B28="","",IF(COUNTIFS('Eng GLA 6th, 7th, 8th'!$E$3:$DV$3,BU$4,'Eng GLA 6th, 7th, 8th'!$E28:$DV28, "&gt;-1")=0,"",SUMIF('Eng GLA 6th, 7th, 8th'!$E$3:$DV$3,BU$4,'Eng GLA 6th, 7th, 8th'!$E28:$DV28)))</f>
        <is>
          <t/>
        </is>
      </c>
      <c r="BV28" s="362" t="inlineStr">
        <f aca="false">IF($B28="","",IF(COUNTIFS('Eng GLA 6th, 7th, 8th'!$E$3:$DV$3,BV$4,'Eng GLA 6th, 7th, 8th'!$E28:$DV28, "&gt;-1")=0,"",SUMIF('Eng GLA 6th, 7th, 8th'!$E$3:$DV$3,BV$4,'Eng GLA 6th, 7th, 8th'!$E28:$DV28)))</f>
        <is>
          <t/>
        </is>
      </c>
      <c r="BW28" s="362" t="inlineStr">
        <f aca="false">IF($B28="","",IF(COUNTIFS('Eng GLA 6th, 7th, 8th'!$E$3:$DV$3,BW$4,'Eng GLA 6th, 7th, 8th'!$E28:$DV28, "&gt;-1")=0,"",SUMIF('Eng GLA 6th, 7th, 8th'!$E$3:$DV$3,BW$4,'Eng GLA 6th, 7th, 8th'!$E28:$DV28)))</f>
        <is>
          <t/>
        </is>
      </c>
      <c r="BX28" s="362" t="inlineStr">
        <f aca="false">IF($B28="","",IF(COUNTIFS('Eng GLA 6th, 7th, 8th'!$E$3:$DV$3,BX$4,'Eng GLA 6th, 7th, 8th'!$E28:$DV28, "&gt;-1")=0,"",SUMIF('Eng GLA 6th, 7th, 8th'!$E$3:$DV$3,BX$4,'Eng GLA 6th, 7th, 8th'!$E28:$DV28)))</f>
        <is>
          <t/>
        </is>
      </c>
      <c r="BY28" s="362" t="inlineStr">
        <f aca="false">IF($B28="","",IF(COUNTIFS('Eng GLA 6th, 7th, 8th'!$E$3:$DV$3,BY$4,'Eng GLA 6th, 7th, 8th'!$E28:$DV28, "&gt;-1")=0,"",SUMIF('Eng GLA 6th, 7th, 8th'!$E$3:$DV$3,BY$4,'Eng GLA 6th, 7th, 8th'!$E28:$DV28)))</f>
        <is>
          <t/>
        </is>
      </c>
      <c r="BZ28" s="362" t="inlineStr">
        <f aca="false">IF($B28="","",IF(COUNTIFS('Eng GLA 6th, 7th, 8th'!$E$3:$DV$3,BZ$4,'Eng GLA 6th, 7th, 8th'!$E28:$DV28, "&gt;-1")=0,"",SUMIF('Eng GLA 6th, 7th, 8th'!$E$3:$DV$3,BZ$4,'Eng GLA 6th, 7th, 8th'!$E28:$DV28)))</f>
        <is>
          <t/>
        </is>
      </c>
      <c r="CA28" s="362" t="inlineStr">
        <f aca="false">IF($B28="","",IF(COUNTIFS('Eng GLA 6th, 7th, 8th'!$E$3:$DV$3,CA$4,'Eng GLA 6th, 7th, 8th'!$E28:$DV28, "&gt;-1")=0,"",SUMIF('Eng GLA 6th, 7th, 8th'!$E$3:$DV$3,CA$4,'Eng GLA 6th, 7th, 8th'!$E28:$DV28)))</f>
        <is>
          <t/>
        </is>
      </c>
      <c r="CB28" s="363"/>
      <c r="CC28" s="364" t="str">
        <f aca="false">IFERROR(IF((COUNT('Eng GLA 6th, 7th, 8th'!E28:U28)=0)," ",(SUM('Eng GLA 6th, 7th, 8th'!E28:U28)/$CC$3)),"")</f>
        <v> </v>
      </c>
      <c r="CD28" s="364" t="str">
        <f aca="false">IFERROR(IF((COUNT('Eng GLA 6th, 7th, 8th'!V28:AA28)=0)," ",(SUM('Eng GLA 6th, 7th, 8th'!V28:AA28)/$CD$3)),"")</f>
        <v> </v>
      </c>
      <c r="CE28" s="364" t="str">
        <f aca="false">IFERROR(IF((COUNT('Eng GLA 6th, 7th, 8th'!AB28:AG28)=0)," ",(SUM('Eng GLA 6th, 7th, 8th'!AB28:AG28)/$CE$3)),"")</f>
        <v> </v>
      </c>
      <c r="CF28" s="364" t="str">
        <f aca="false">IFERROR(IF((COUNT('Eng GLA 6th, 7th, 8th'!AH28:AP28)=0)," ",(SUM('Eng GLA 6th, 7th, 8th'!AH28:AP28)/$CF$3)),"")</f>
        <v> </v>
      </c>
      <c r="CG28" s="365" t="str">
        <f aca="false">IFERROR(IF((COUNT('Eng GLA 6th, 7th, 8th'!AR28:BH28)=0)," ",(SUM('Eng GLA 6th, 7th, 8th'!AR28:BH28)/$CG$3)),"")</f>
        <v> </v>
      </c>
      <c r="CH28" s="365" t="str">
        <f aca="false">IFERROR(IF((COUNT('Eng GLA 6th, 7th, 8th'!BI28:BN28)=0)," ",(SUM('Eng GLA 6th, 7th, 8th'!BI28:BN28)/$CH$3)),"")</f>
        <v> </v>
      </c>
      <c r="CI28" s="365" t="str">
        <f aca="false">IFERROR(IF((COUNT('Eng GLA 6th, 7th, 8th'!BO28:BT28)=0)," ",(SUM('Eng GLA 6th, 7th, 8th'!BO28:BT28)/$CI$3)),"")</f>
        <v> </v>
      </c>
      <c r="CJ28" s="365" t="str">
        <f aca="false">IFERROR(IF((COUNT('Eng GLA 6th, 7th, 8th'!BU28:CF28)=0)," ",(SUM('Eng GLA 6th, 7th, 8th'!BU28:CF28)/$CJ$3)),"")</f>
        <v> </v>
      </c>
      <c r="CK28" s="365" t="str">
        <f aca="false">IFERROR(IF((COUNT('Eng GLA 6th, 7th, 8th'!CH28:CX28)=0)," ",(SUM('Eng GLA 6th, 7th, 8th'!CH28:CX28)/$CK$3)),"")</f>
        <v> </v>
      </c>
      <c r="CL28" s="365" t="str">
        <f aca="false">IFERROR(IF((COUNT('Eng GLA 6th, 7th, 8th'!CY28:DD28)=0)," ",(SUM('Eng GLA 6th, 7th, 8th'!CY28:DD28)/$CL$3)),"")</f>
        <v> </v>
      </c>
      <c r="CM28" s="365" t="str">
        <f aca="false">IFERROR(IF((COUNT('Eng GLA 6th, 7th, 8th'!DE28:DJ28)=0)," ",(SUM('Eng GLA 6th, 7th, 8th'!DE28:DJ28)/$CM$3)),"")</f>
        <v> </v>
      </c>
      <c r="CN28" s="365" t="str">
        <f aca="false">IFERROR(IF((COUNT('Eng GLA 6th, 7th, 8th'!DK28:DV28)=0)," ",(SUM('Eng GLA 6th, 7th, 8th'!DK28:DV28)/$CN$3)),"")</f>
        <v> </v>
      </c>
    </row>
    <row r="29" customFormat="false" ht="12.75" hidden="false" customHeight="false" outlineLevel="0" collapsed="false">
      <c r="A29" s="315" t="n">
        <v>22</v>
      </c>
      <c r="B29" s="315" t="str">
        <f aca="false">'English Scores- Leveled papers'!B28</f>
        <v>Dileshwar Rao</v>
      </c>
      <c r="C29" s="360" t="n">
        <f aca="false">'RC Mastery Check+Question type'!H26</f>
        <v>0.5</v>
      </c>
      <c r="D29" s="361" t="inlineStr">
        <f aca="false">'Cover Sheet'!L26</f>
        <is>
          <t/>
        </is>
      </c>
      <c r="E29" s="362" t="inlineStr">
        <f aca="false">IF($B29="","",IF(COUNTIFS('English Scores- Leveled papers'!$H$3:$KM$3,E$4,'English Scores- Leveled papers'!$H28:$KM28,"&gt;-1")=0,"",SUMIF('English Scores- Leveled papers'!$H$3:$KM$3,E$4,'English Scores- Leveled papers'!$H28:$KM28)))</f>
        <is>
          <t/>
        </is>
      </c>
      <c r="F29" s="362" t="inlineStr">
        <f aca="false">IF($B29="","",IF(COUNTIFS('English Scores- Leveled papers'!$H$3:$KM$3,F$4,'English Scores- Leveled papers'!$H28:$KM28,"&gt;-1")=0,"",SUMIF('English Scores- Leveled papers'!$H$3:$KM$3,F$4,'English Scores- Leveled papers'!$H28:$KM28)))</f>
        <is>
          <t/>
        </is>
      </c>
      <c r="G29" s="362" t="inlineStr">
        <f aca="false">IF($B29="","",IF(COUNTIFS('English Scores- Leveled papers'!$H$3:$KM$3,G$4,'English Scores- Leveled papers'!$H28:$KM28,"&gt;-1")=0,"",SUMIF('English Scores- Leveled papers'!$H$3:$KM$3,G$4,'English Scores- Leveled papers'!$H28:$KM28)))</f>
        <is>
          <t/>
        </is>
      </c>
      <c r="H29" s="362" t="inlineStr">
        <f aca="false">IF($B29="","",IF(COUNTIFS('English Scores- Leveled papers'!$H$3:$KM$3,H$4,'English Scores- Leveled papers'!$H28:$KM28,"&gt;-1")=0,"",SUMIF('English Scores- Leveled papers'!$H$3:$KM$3,H$4,'English Scores- Leveled papers'!$H28:$KM28)))</f>
        <is>
          <t/>
        </is>
      </c>
      <c r="I29" s="362" t="n">
        <f aca="false">IF($B29="","",IF(COUNTIFS('English Scores- Leveled papers'!$H$3:$KM$3,I$4,'English Scores- Leveled papers'!$H28:$KM28,"&gt;-1")=0,"",SUMIF('English Scores- Leveled papers'!$H$3:$KM$3,I$4,'English Scores- Leveled papers'!$H28:$KM28)))</f>
        <v>3</v>
      </c>
      <c r="J29" s="362" t="n">
        <f aca="false">IF($B29="","",IF(COUNTIFS('English Scores- Leveled papers'!$H$3:$KM$3,J$4,'English Scores- Leveled papers'!$H28:$KM28,"&gt;-1")=0,"",SUMIF('English Scores- Leveled papers'!$H$3:$KM$3,J$4,'English Scores- Leveled papers'!$H28:$KM28)))</f>
        <v>0.5</v>
      </c>
      <c r="K29" s="362" t="inlineStr">
        <f aca="false">IF($B29="","",IF(COUNTIFS('English Scores- Leveled papers'!$H$3:$KM$3,K$4,'English Scores- Leveled papers'!$H28:$KM28,"&gt;-1")=0,"",SUMIF('English Scores- Leveled papers'!$H$3:$KM$3,K$4,'English Scores- Leveled papers'!$H28:$KM28)))</f>
        <is>
          <t/>
        </is>
      </c>
      <c r="L29" s="362" t="n">
        <f aca="false">IF($B29="","",IF(COUNTIFS('English Scores- Leveled papers'!$H$3:$KM$3,L$4,'English Scores- Leveled papers'!$H28:$KM28,"&gt;-1")=0,"",SUMIF('English Scores- Leveled papers'!$H$3:$KM$3,L$4,'English Scores- Leveled papers'!$H28:$KM28)))</f>
        <v>2</v>
      </c>
      <c r="M29" s="362" t="n">
        <f aca="false">IF($B29="","",IF(COUNTIFS('English Scores- Leveled papers'!$H$3:$KM$3,M$4,'English Scores- Leveled papers'!$H28:$KM28,"&gt;-1")=0,"",SUMIF('English Scores- Leveled papers'!$H$3:$KM$3,M$4,'English Scores- Leveled papers'!$H28:$KM28)))</f>
        <v>3</v>
      </c>
      <c r="N29" s="362" t="n">
        <f aca="false">IF($B29="","",IF(COUNTIFS('English Scores- Leveled papers'!$H$3:$KM$3,N$4,'English Scores- Leveled papers'!$H28:$KM28,"&gt;-1")=0,"",SUMIF('English Scores- Leveled papers'!$H$3:$KM$3,N$4,'English Scores- Leveled papers'!$H28:$KM28)))</f>
        <v>0</v>
      </c>
      <c r="O29" s="362" t="n">
        <f aca="false">IF($B29="","",IF(COUNTIFS('English Scores- Leveled papers'!$H$3:$KM$3,O$4,'English Scores- Leveled papers'!$H28:$KM28,"&gt;-1")=0,"",SUMIF('English Scores- Leveled papers'!$H$3:$KM$3,O$4,'English Scores- Leveled papers'!$H28:$KM28)))</f>
        <v>1</v>
      </c>
      <c r="P29" s="362" t="n">
        <f aca="false">IF($B29="","",IF(COUNTIFS('English Scores- Leveled papers'!$H$3:$KM$3,P$4,'English Scores- Leveled papers'!$H28:$KM28,"&gt;-1")=0,"",SUMIF('English Scores- Leveled papers'!$H$3:$KM$3,P$4,'English Scores- Leveled papers'!$H28:$KM28)))</f>
        <v>1.5</v>
      </c>
      <c r="Q29" s="362" t="n">
        <f aca="false">IF($B29="","",IF(COUNTIFS('English Scores- Leveled papers'!$H$3:$KM$3,Q$4,'English Scores- Leveled papers'!$H28:$KM28,"&gt;-1")=0,"",SUMIF('English Scores- Leveled papers'!$H$3:$KM$3,Q$4,'English Scores- Leveled papers'!$H28:$KM28)))</f>
        <v>1</v>
      </c>
      <c r="R29" s="362" t="n">
        <f aca="false">IF($B29="","",IF(COUNTIFS('English Scores- Leveled papers'!$H$3:$KM$3,R$4,'English Scores- Leveled papers'!$H28:$KM28,"&gt;-1")=0,"",SUMIF('English Scores- Leveled papers'!$H$3:$KM$3,R$4,'English Scores- Leveled papers'!$H28:$KM28)))</f>
        <v>1</v>
      </c>
      <c r="S29" s="362" t="n">
        <f aca="false">IF($B29="","",IF(COUNTIFS('English Scores- Leveled papers'!$H$3:$KM$3,S$4,'English Scores- Leveled papers'!$H28:$KM28,"&gt;-1")=0,"",SUMIF('English Scores- Leveled papers'!$H$3:$KM$3,S$4,'English Scores- Leveled papers'!$H28:$KM28)))</f>
        <v>0</v>
      </c>
      <c r="T29" s="362" t="n">
        <f aca="false">IF($B29="","",IF(COUNTIFS('English Scores- Leveled papers'!$H$3:$KM$3,T$4,'English Scores- Leveled papers'!$H28:$KM28,"&gt;-1")=0,"",SUMIF('English Scores- Leveled papers'!$H$3:$KM$3,T$4,'English Scores- Leveled papers'!$H28:$KM28)))</f>
        <v>1.5</v>
      </c>
      <c r="U29" s="362" t="n">
        <f aca="false">IF($B29="","",IF(COUNTIFS('English Scores- Leveled papers'!$H$3:$KM$3,U$4,'English Scores- Leveled papers'!$H28:$KM28,"&gt;-1")=0,"",SUMIF('English Scores- Leveled papers'!$H$3:$KM$3,U$4,'English Scores- Leveled papers'!$H28:$KM28)))</f>
        <v>0</v>
      </c>
      <c r="V29" s="362" t="inlineStr">
        <f aca="false">IF($B29="","",IF(COUNTIFS('English Scores- Leveled papers'!$H$3:$KM$3,V$4,'English Scores- Leveled papers'!$H28:$KM28,"&gt;-1")=0,"",SUMIF('English Scores- Leveled papers'!$H$3:$KM$3,V$4,'English Scores- Leveled papers'!$H28:$KM28)))</f>
        <is>
          <t/>
        </is>
      </c>
      <c r="W29" s="362" t="inlineStr">
        <f aca="false">IF($B29="","",IF(COUNTIFS('English Scores- Leveled papers'!$H$3:$KM$3,W$4,'English Scores- Leveled papers'!$H28:$KM28,"&gt;-1")=0,"",SUMIF('English Scores- Leveled papers'!$H$3:$KM$3,W$4,'English Scores- Leveled papers'!$H28:$KM28)))</f>
        <is>
          <t/>
        </is>
      </c>
      <c r="X29" s="362" t="inlineStr">
        <f aca="false">IF($B29="","",IF(COUNTIFS('English Scores- Leveled papers'!$H$3:$KM$3,X$4,'English Scores- Leveled papers'!$H28:$KM28,"&gt;-1")=0,"",SUMIF('English Scores- Leveled papers'!$H$3:$KM$3,X$4,'English Scores- Leveled papers'!$H28:$KM28)))</f>
        <is>
          <t/>
        </is>
      </c>
      <c r="Y29" s="362" t="inlineStr">
        <f aca="false">IF($B29="","",IF(COUNTIFS('English Scores- Leveled papers'!$H$3:$KM$3,Y$4,'English Scores- Leveled papers'!$H28:$KM28,"&gt;-1")=0,"",SUMIF('English Scores- Leveled papers'!$H$3:$KM$3,Y$4,'English Scores- Leveled papers'!$H28:$KM28)))</f>
        <is>
          <t/>
        </is>
      </c>
      <c r="Z29" s="362" t="inlineStr">
        <f aca="false">IF($B29="","",IF(COUNTIFS('English Scores- Leveled papers'!$H$3:$KM$3,Z$4,'English Scores- Leveled papers'!$H28:$KM28,"&gt;-1")=0,"",SUMIF('English Scores- Leveled papers'!$H$3:$KM$3,Z$4,'English Scores- Leveled papers'!$H28:$KM28)))</f>
        <is>
          <t/>
        </is>
      </c>
      <c r="AA29" s="362" t="inlineStr">
        <f aca="false">IF($B29="","",IF(COUNTIFS('English Scores- Leveled papers'!$H$3:$KM$3,AA$4,'English Scores- Leveled papers'!$H28:$KM28,"&gt;-1")=0,"",SUMIF('English Scores- Leveled papers'!$H$3:$KM$3,AA$4,'English Scores- Leveled papers'!$H28:$KM28)))</f>
        <is>
          <t/>
        </is>
      </c>
      <c r="AB29" s="362" t="inlineStr">
        <f aca="false">IF($B29="","",IF(COUNTIFS('English Scores- Leveled papers'!$H$3:$KM$3,AB$4,'English Scores- Leveled papers'!$H28:$KM28,"&gt;-1")=0,"",SUMIF('English Scores- Leveled papers'!$H$3:$KM$3,AB$4,'English Scores- Leveled papers'!$H28:$KM28)))</f>
        <is>
          <t/>
        </is>
      </c>
      <c r="AC29" s="362" t="inlineStr">
        <f aca="false">IF($B29="","",IF(COUNTIFS('English Scores- Leveled papers'!$H$3:$KM$3,AC$4,'English Scores- Leveled papers'!$H28:$KM28,"&gt;-1")=0,"",SUMIF('English Scores- Leveled papers'!$H$3:$KM$3,AC$4,'English Scores- Leveled papers'!$H28:$KM28)))</f>
        <is>
          <t/>
        </is>
      </c>
      <c r="AD29" s="362" t="inlineStr">
        <f aca="false">IF($B29="","",IF(COUNTIFS('English Scores- Leveled papers'!$H$3:$KM$3,AD$4,'English Scores- Leveled papers'!$H28:$KM28,"&gt;-1")=0,"",SUMIF('English Scores- Leveled papers'!$H$3:$KM$3,AD$4,'English Scores- Leveled papers'!$H28:$KM28)))</f>
        <is>
          <t/>
        </is>
      </c>
      <c r="AE29" s="362" t="inlineStr">
        <f aca="false">IF($B29="","",IF(COUNTIFS('English Scores- Leveled papers'!$H$3:$KM$3,AE$4,'English Scores- Leveled papers'!$H28:$KM28,"&gt;-1")=0,"",SUMIF('English Scores- Leveled papers'!$H$3:$KM$3,AE$4,'English Scores- Leveled papers'!$H28:$KM28)))</f>
        <is>
          <t/>
        </is>
      </c>
      <c r="AF29" s="362" t="inlineStr">
        <f aca="false">IF($B29="","",IF(COUNTIFS('English Scores- Leveled papers'!$H$3:$KM$3,AF$4,'English Scores- Leveled papers'!$H28:$KM28,"&gt;-1")=0,"",SUMIF('English Scores- Leveled papers'!$H$3:$KM$3,AF$4,'English Scores- Leveled papers'!$H28:$KM28)))</f>
        <is>
          <t/>
        </is>
      </c>
      <c r="AG29" s="362" t="inlineStr">
        <f aca="false">IF($B29="","",IF(COUNTIFS('English Scores- Leveled papers'!$H$3:$KM$3,AG$4,'English Scores- Leveled papers'!$H28:$KM28,"&gt;-1")=0,"",SUMIF('English Scores- Leveled papers'!$H$3:$KM$3,AG$4,'English Scores- Leveled papers'!$H28:$KM28)))</f>
        <is>
          <t/>
        </is>
      </c>
      <c r="AH29" s="362" t="inlineStr">
        <f aca="false">IF($B29="","",IF(COUNTIFS('English Scores- Leveled papers'!$H$3:$KM$3,AH$4,'English Scores- Leveled papers'!$H28:$KM28,"&gt;-1")=0,"",SUMIF('English Scores- Leveled papers'!$H$3:$KM$3,AH$4,'English Scores- Leveled papers'!$H28:$KM28)))</f>
        <is>
          <t/>
        </is>
      </c>
      <c r="AI29" s="362" t="inlineStr">
        <f aca="false">IF($B29="","",IF(COUNTIFS('English Scores- Leveled papers'!$H$3:$KM$3,AI$4,'English Scores- Leveled papers'!$H28:$KM28,"&gt;-1")=0,"",SUMIF('English Scores- Leveled papers'!$H$3:$KM$3,AI$4,'English Scores- Leveled papers'!$H28:$KM28)))</f>
        <is>
          <t/>
        </is>
      </c>
      <c r="AJ29" s="362" t="inlineStr">
        <f aca="false">IF($B29="","",IF(COUNTIFS('English Scores- Leveled papers'!$H$3:$KM$3,AJ$4,'English Scores- Leveled papers'!$H28:$KM28,"&gt;-1")=0,"",SUMIF('English Scores- Leveled papers'!$H$3:$KM$3,AJ$4,'English Scores- Leveled papers'!$H28:$KM28)))</f>
        <is>
          <t/>
        </is>
      </c>
      <c r="AK29" s="362" t="inlineStr">
        <f aca="false">IF($B29="","",IF(COUNTIFS('English Scores- Leveled papers'!$H$3:$KM$3,AK$4,'English Scores- Leveled papers'!$H28:$KM28,"&gt;-1")=0,"",SUMIF('English Scores- Leveled papers'!$H$3:$KM$3,AK$4,'English Scores- Leveled papers'!$H28:$KM28)))</f>
        <is>
          <t/>
        </is>
      </c>
      <c r="AL29" s="362" t="inlineStr">
        <f aca="false">IF($B29="","",IF(COUNTIFS('English Scores- Leveled papers'!$H$3:$KM$3,AL$4,'English Scores- Leveled papers'!$H28:$KM28,"&gt;-1")=0,"",SUMIF('English Scores- Leveled papers'!$H$3:$KM$3,AL$4,'English Scores- Leveled papers'!$H28:$KM28)))</f>
        <is>
          <t/>
        </is>
      </c>
      <c r="AM29" s="362" t="inlineStr">
        <f aca="false">IF($B29="","",IF(COUNTIFS('English Scores- Leveled papers'!$H$3:$KM$3,AM$4,'English Scores- Leveled papers'!$H28:$KM28,"&gt;-1")=0,"",SUMIF('English Scores- Leveled papers'!$H$3:$KM$3,AM$4,'English Scores- Leveled papers'!$H28:$KM28)))</f>
        <is>
          <t/>
        </is>
      </c>
      <c r="AN29" s="362" t="inlineStr">
        <f aca="false">IF($B29="","",IF(COUNTIFS('English Scores- Leveled papers'!$H$3:$KM$3,AN$4,'English Scores- Leveled papers'!$H28:$KM28,"&gt;-1")=0,"",SUMIF('English Scores- Leveled papers'!$H$3:$KM$3,AN$4,'English Scores- Leveled papers'!$H28:$KM28)))</f>
        <is>
          <t/>
        </is>
      </c>
      <c r="AO29" s="362" t="inlineStr">
        <f aca="false">IF($B29="","",IF(COUNTIFS('English Scores- Leveled papers'!$H$3:$KM$3,AO$4,'English Scores- Leveled papers'!$H28:$KM28,"&gt;-1")=0,"",SUMIF('English Scores- Leveled papers'!$H$3:$KM$3,AO$4,'English Scores- Leveled papers'!$H28:$KM28)))</f>
        <is>
          <t/>
        </is>
      </c>
      <c r="AP29" s="362" t="inlineStr">
        <f aca="false">IF($B29="","",IF(COUNTIFS('English Scores- Leveled papers'!$H$3:$KM$3,AP$4,'English Scores- Leveled papers'!$H28:$KM28,"&gt;-1")=0,"",SUMIF('English Scores- Leveled papers'!$H$3:$KM$3,AP$4,'English Scores- Leveled papers'!$H28:$KM28)))</f>
        <is>
          <t/>
        </is>
      </c>
      <c r="AQ29" s="362" t="inlineStr">
        <f aca="false">IF($B29="","",IF(COUNTIFS('English Scores- Leveled papers'!$H$3:$KM$3,AQ$4,'English Scores- Leveled papers'!$H28:$KM28,"&gt;-1")=0,"",SUMIF('English Scores- Leveled papers'!$H$3:$KM$3,AQ$4,'English Scores- Leveled papers'!$H28:$KM28)))</f>
        <is>
          <t/>
        </is>
      </c>
      <c r="AR29" s="362" t="inlineStr">
        <f aca="false">IF($B29="","",IF(COUNTIFS('English Scores- Leveled papers'!$H$3:$KM$3,AR$4,'English Scores- Leveled papers'!$H28:$KM28,"&gt;-1")=0,"",SUMIF('English Scores- Leveled papers'!$H$3:$KM$3,AR$4,'English Scores- Leveled papers'!$H28:$KM28)))</f>
        <is>
          <t/>
        </is>
      </c>
      <c r="AS29" s="362" t="inlineStr">
        <f aca="false">IF($B29="","",IF(COUNTIFS('English Scores- Leveled papers'!$H$3:$KM$3,AS$4,'English Scores- Leveled papers'!$H28:$KM28,"&gt;-1")=0,"",SUMIF('English Scores- Leveled papers'!$H$3:$KM$3,AS$4,'English Scores- Leveled papers'!$H28:$KM28)))</f>
        <is>
          <t/>
        </is>
      </c>
      <c r="AT29" s="362" t="inlineStr">
        <f aca="false">IF($B29="","",IF(COUNTIFS('English Scores- Leveled papers'!$H$3:$KM$3,AT$4,'English Scores- Leveled papers'!$H28:$KM28,"&gt;-1")=0,"",SUMIF('English Scores- Leveled papers'!$H$3:$KM$3,AT$4,'English Scores- Leveled papers'!$H28:$KM28)))</f>
        <is>
          <t/>
        </is>
      </c>
      <c r="AU29" s="362" t="inlineStr">
        <f aca="false">IF($B29="","",IF(COUNTIFS('English Scores- Leveled papers'!$H$3:$KM$3,AU$4,'English Scores- Leveled papers'!$H28:$KM28,"&gt;-1")=0,"",SUMIF('English Scores- Leveled papers'!$H$3:$KM$3,AU$4,'English Scores- Leveled papers'!$H28:$KM28)))</f>
        <is>
          <t/>
        </is>
      </c>
      <c r="AV29" s="362" t="inlineStr">
        <f aca="false">IF($B29="","",IF(COUNTIFS('English Scores- Leveled papers'!$H$3:$KM$3,AV$4,'English Scores- Leveled papers'!$H28:$KM28,"&gt;-1")=0,"",SUMIF('English Scores- Leveled papers'!$H$3:$KM$3,AV$4,'English Scores- Leveled papers'!$H28:$KM28)))</f>
        <is>
          <t/>
        </is>
      </c>
      <c r="AW29" s="362" t="inlineStr">
        <f aca="false">IF($B29="","",IF(COUNTIFS('English Scores- Leveled papers'!$H$3:$KM$3,AW$4,'English Scores- Leveled papers'!$H28:$KM28,"&gt;-1")=0,"",SUMIF('English Scores- Leveled papers'!$H$3:$KM$3,AW$4,'English Scores- Leveled papers'!$H28:$KM28)))</f>
        <is>
          <t/>
        </is>
      </c>
      <c r="AX29" s="362" t="inlineStr">
        <f aca="false">IF($B29="","",IF(COUNTIFS('English Scores- Leveled papers'!$H$3:$KM$3,AX$4,'English Scores- Leveled papers'!$H28:$KM28,"&gt;-1")=0,"",SUMIF('English Scores- Leveled papers'!$H$3:$KM$3,AX$4,'English Scores- Leveled papers'!$H28:$KM28)))</f>
        <is>
          <t/>
        </is>
      </c>
      <c r="AY29" s="362" t="inlineStr">
        <f aca="false">IF($B29="","",IF(COUNTIFS('English Scores- Leveled papers'!$H$3:$KM$3,AY$4,'English Scores- Leveled papers'!$H28:$KM28,"&gt;-1")=0,"",SUMIF('English Scores- Leveled papers'!$H$3:$KM$3,AY$4,'English Scores- Leveled papers'!$H28:$KM28)))</f>
        <is>
          <t/>
        </is>
      </c>
      <c r="AZ29" s="362" t="inlineStr">
        <f aca="false">IF($B29="","",IF(COUNTIFS('English Scores- Leveled papers'!$H$3:$KM$3,AZ$4,'English Scores- Leveled papers'!$H28:$KM28,"&gt;-1")=0,"",SUMIF('English Scores- Leveled papers'!$H$3:$KM$3,AZ$4,'English Scores- Leveled papers'!$H28:$KM28)))</f>
        <is>
          <t/>
        </is>
      </c>
      <c r="BA29" s="362" t="inlineStr">
        <f aca="false">IF($B29="","",IF(COUNTIFS('English Scores- Leveled papers'!$H$3:$KM$3,BA$4,'English Scores- Leveled papers'!$H28:$KM28,"&gt;-1")=0,"",SUMIF('English Scores- Leveled papers'!$H$3:$KM$3,BA$4,'English Scores- Leveled papers'!$H28:$KM28)))</f>
        <is>
          <t/>
        </is>
      </c>
      <c r="BB29" s="362" t="inlineStr">
        <f aca="false">IF($B29="","",IF(COUNTIFS('English Scores- Leveled papers'!$H$3:$KM$3,BB$4,'English Scores- Leveled papers'!$H28:$KM28,"&gt;-1")=0,"",SUMIF('English Scores- Leveled papers'!$H$3:$KM$3,BB$4,'English Scores- Leveled papers'!$H28:$KM28)))</f>
        <is>
          <t/>
        </is>
      </c>
      <c r="BC29" s="362" t="inlineStr">
        <f aca="false">IF($B29="","",IF(COUNTIFS('English Scores- Leveled papers'!$H$3:$KM$3,BC$4,'English Scores- Leveled papers'!$H28:$KM28,"&gt;-1")=0,"",SUMIF('English Scores- Leveled papers'!$H$3:$KM$3,BC$4,'English Scores- Leveled papers'!$H28:$KM28)))</f>
        <is>
          <t/>
        </is>
      </c>
      <c r="BD29" s="362" t="inlineStr">
        <f aca="false">IF($B29="","",IF(COUNTIFS('English Scores- Leveled papers'!$H$3:$KM$3,BD$4,'English Scores- Leveled papers'!$H28:$KM28,"&gt;-1")=0,"",SUMIF('English Scores- Leveled papers'!$H$3:$KM$3,BD$4,'English Scores- Leveled papers'!$H28:$KM28)))</f>
        <is>
          <t/>
        </is>
      </c>
      <c r="BE29" s="362" t="inlineStr">
        <f aca="false">IF($B29="","",IF(COUNTIFS('English Scores- Leveled papers'!$H$3:$KM$3,BE$4,'English Scores- Leveled papers'!$H28:$KM28,"&gt;-1")=0,"",SUMIF('English Scores- Leveled papers'!$H$3:$KM$3,BE$4,'English Scores- Leveled papers'!$H28:$KM28)))</f>
        <is>
          <t/>
        </is>
      </c>
      <c r="BF29" s="362" t="inlineStr">
        <f aca="false">IF($B29="","",IF(COUNTIFS('English Scores- Leveled papers'!$H$3:$KM$3,BF$4,'English Scores- Leveled papers'!$H28:$KM28,"&gt;-1")=0,"",SUMIF('English Scores- Leveled papers'!$H$3:$KM$3,BF$4,'English Scores- Leveled papers'!$H28:$KM28)))</f>
        <is>
          <t/>
        </is>
      </c>
      <c r="BG29" s="362" t="inlineStr">
        <f aca="false">IF($B29="","",IF(COUNTIFS('English Scores- Leveled papers'!$H$3:$KM$3,BG$4,'English Scores- Leveled papers'!$H28:$KM28,"&gt;-1")=0,"",SUMIF('English Scores- Leveled papers'!$H$3:$KM$3,BG$4,'English Scores- Leveled papers'!$H28:$KM28)))</f>
        <is>
          <t/>
        </is>
      </c>
      <c r="BH29" s="362" t="inlineStr">
        <f aca="false">IF($B29="","",IF(COUNTIFS('English Scores- Leveled papers'!$H$3:$KM$3,BH$4,'English Scores- Leveled papers'!$H28:$KM28,"&gt;-1")=0,"",SUMIF('English Scores- Leveled papers'!$H$3:$KM$3,BH$4,'English Scores- Leveled papers'!$H28:$KM28)))</f>
        <is>
          <t/>
        </is>
      </c>
      <c r="BI29" s="362" t="inlineStr">
        <f aca="false">IF($B29="","",IF(COUNTIFS('English Scores- Leveled papers'!$H$3:$KM$3,BI$4,'English Scores- Leveled papers'!$H28:$KM28,"&gt;-1")=0,"",SUMIF('English Scores- Leveled papers'!$H$3:$KM$3,BI$4,'English Scores- Leveled papers'!$H28:$KM28)))</f>
        <is>
          <t/>
        </is>
      </c>
      <c r="BJ29" s="362" t="inlineStr">
        <f aca="false">IF($B29="","",IF(COUNTIFS('English Scores- Leveled papers'!$H$3:$KM$3,BJ$4,'English Scores- Leveled papers'!$H28:$KM28,"&gt;-1")=0,"",SUMIF('English Scores- Leveled papers'!$H$3:$KM$3,BJ$4,'English Scores- Leveled papers'!$H28:$KM28)))</f>
        <is>
          <t/>
        </is>
      </c>
      <c r="BK29" s="362" t="inlineStr">
        <f aca="false">IF($B29="","",IF(COUNTIFS('English Scores- Leveled papers'!$H$3:$KM$3,BK$4,'English Scores- Leveled papers'!$H28:$KM28,"&gt;-1")=0,"",SUMIF('English Scores- Leveled papers'!$H$3:$KM$3,BK$4,'English Scores- Leveled papers'!$H28:$KM28)))</f>
        <is>
          <t/>
        </is>
      </c>
      <c r="BL29" s="362" t="inlineStr">
        <f aca="false">IF($B29="","",IF(COUNTIFS('English Scores- Leveled papers'!$H$3:$KM$3,BL$4,'English Scores- Leveled papers'!$H28:$KM28,"&gt;-1")=0,"",SUMIF('English Scores- Leveled papers'!$H$3:$KM$3,BL$4,'English Scores- Leveled papers'!$H28:$KM28)))</f>
        <is>
          <t/>
        </is>
      </c>
      <c r="BM29" s="362" t="inlineStr">
        <f aca="false">IF($B29="","",IF(COUNTIFS('Eng GLA 6th, 7th, 8th'!$E$3:$DV$3,BM$4,'Eng GLA 6th, 7th, 8th'!$E29:$DV29, "&gt;-1")=0,"",SUMIF('Eng GLA 6th, 7th, 8th'!$E$3:$DV$3,BM$4,'Eng GLA 6th, 7th, 8th'!$E29:$DV29)))</f>
        <is>
          <t/>
        </is>
      </c>
      <c r="BN29" s="362" t="inlineStr">
        <f aca="false">IF($B29="","",IF(COUNTIFS('Eng GLA 6th, 7th, 8th'!$E$3:$DV$3,BN$4,'Eng GLA 6th, 7th, 8th'!$E29:$DV29, "&gt;-1")=0,"",SUMIF('Eng GLA 6th, 7th, 8th'!$E$3:$DV$3,BN$4,'Eng GLA 6th, 7th, 8th'!$E29:$DV29)))</f>
        <is>
          <t/>
        </is>
      </c>
      <c r="BO29" s="362" t="inlineStr">
        <f aca="false">IF($B29="","",IF(COUNTIFS('Eng GLA 6th, 7th, 8th'!$E$3:$DV$3,BO$4,'Eng GLA 6th, 7th, 8th'!$E29:$DV29, "&gt;-1")=0,"",SUMIF('Eng GLA 6th, 7th, 8th'!$E$3:$DV$3,BO$4,'Eng GLA 6th, 7th, 8th'!$E29:$DV29)))</f>
        <is>
          <t/>
        </is>
      </c>
      <c r="BP29" s="362" t="inlineStr">
        <f aca="false">IF($B29="","",IF(COUNTIFS('Eng GLA 6th, 7th, 8th'!$E$3:$DV$3,BP$4,'Eng GLA 6th, 7th, 8th'!$E29:$DV29, "&gt;-1")=0,"",SUMIF('Eng GLA 6th, 7th, 8th'!$E$3:$DV$3,BP$4,'Eng GLA 6th, 7th, 8th'!$E29:$DV29)))</f>
        <is>
          <t/>
        </is>
      </c>
      <c r="BQ29" s="362" t="inlineStr">
        <f aca="false">IF($B29="","",IF(COUNTIFS('Eng GLA 6th, 7th, 8th'!$E$3:$DV$3,BQ$4,'Eng GLA 6th, 7th, 8th'!$E29:$DV29, "&gt;-1")=0,"",SUMIF('Eng GLA 6th, 7th, 8th'!$E$3:$DV$3,BQ$4,'Eng GLA 6th, 7th, 8th'!$E29:$DV29)))</f>
        <is>
          <t/>
        </is>
      </c>
      <c r="BR29" s="362" t="inlineStr">
        <f aca="false">IF($B29="","",IF(COUNTIFS('Eng GLA 6th, 7th, 8th'!$E$3:$DV$3,BR$4,'Eng GLA 6th, 7th, 8th'!$E29:$DV29, "&gt;-1")=0,"",SUMIF('Eng GLA 6th, 7th, 8th'!$E$3:$DV$3,BR$4,'Eng GLA 6th, 7th, 8th'!$E29:$DV29)))</f>
        <is>
          <t/>
        </is>
      </c>
      <c r="BS29" s="362" t="inlineStr">
        <f aca="false">IF($B29="","",IF(COUNTIFS('Eng GLA 6th, 7th, 8th'!$E$3:$DV$3,BS$4,'Eng GLA 6th, 7th, 8th'!$E29:$DV29, "&gt;-1")=0,"",SUMIF('Eng GLA 6th, 7th, 8th'!$E$3:$DV$3,BS$4,'Eng GLA 6th, 7th, 8th'!$E29:$DV29)))</f>
        <is>
          <t/>
        </is>
      </c>
      <c r="BT29" s="362" t="inlineStr">
        <f aca="false">IF($B29="","",IF(COUNTIFS('Eng GLA 6th, 7th, 8th'!$E$3:$DV$3,BT$4,'Eng GLA 6th, 7th, 8th'!$E29:$DV29, "&gt;-1")=0,"",SUMIF('Eng GLA 6th, 7th, 8th'!$E$3:$DV$3,BT$4,'Eng GLA 6th, 7th, 8th'!$E29:$DV29)))</f>
        <is>
          <t/>
        </is>
      </c>
      <c r="BU29" s="362" t="inlineStr">
        <f aca="false">IF($B29="","",IF(COUNTIFS('Eng GLA 6th, 7th, 8th'!$E$3:$DV$3,BU$4,'Eng GLA 6th, 7th, 8th'!$E29:$DV29, "&gt;-1")=0,"",SUMIF('Eng GLA 6th, 7th, 8th'!$E$3:$DV$3,BU$4,'Eng GLA 6th, 7th, 8th'!$E29:$DV29)))</f>
        <is>
          <t/>
        </is>
      </c>
      <c r="BV29" s="362" t="inlineStr">
        <f aca="false">IF($B29="","",IF(COUNTIFS('Eng GLA 6th, 7th, 8th'!$E$3:$DV$3,BV$4,'Eng GLA 6th, 7th, 8th'!$E29:$DV29, "&gt;-1")=0,"",SUMIF('Eng GLA 6th, 7th, 8th'!$E$3:$DV$3,BV$4,'Eng GLA 6th, 7th, 8th'!$E29:$DV29)))</f>
        <is>
          <t/>
        </is>
      </c>
      <c r="BW29" s="362" t="inlineStr">
        <f aca="false">IF($B29="","",IF(COUNTIFS('Eng GLA 6th, 7th, 8th'!$E$3:$DV$3,BW$4,'Eng GLA 6th, 7th, 8th'!$E29:$DV29, "&gt;-1")=0,"",SUMIF('Eng GLA 6th, 7th, 8th'!$E$3:$DV$3,BW$4,'Eng GLA 6th, 7th, 8th'!$E29:$DV29)))</f>
        <is>
          <t/>
        </is>
      </c>
      <c r="BX29" s="362" t="inlineStr">
        <f aca="false">IF($B29="","",IF(COUNTIFS('Eng GLA 6th, 7th, 8th'!$E$3:$DV$3,BX$4,'Eng GLA 6th, 7th, 8th'!$E29:$DV29, "&gt;-1")=0,"",SUMIF('Eng GLA 6th, 7th, 8th'!$E$3:$DV$3,BX$4,'Eng GLA 6th, 7th, 8th'!$E29:$DV29)))</f>
        <is>
          <t/>
        </is>
      </c>
      <c r="BY29" s="362" t="inlineStr">
        <f aca="false">IF($B29="","",IF(COUNTIFS('Eng GLA 6th, 7th, 8th'!$E$3:$DV$3,BY$4,'Eng GLA 6th, 7th, 8th'!$E29:$DV29, "&gt;-1")=0,"",SUMIF('Eng GLA 6th, 7th, 8th'!$E$3:$DV$3,BY$4,'Eng GLA 6th, 7th, 8th'!$E29:$DV29)))</f>
        <is>
          <t/>
        </is>
      </c>
      <c r="BZ29" s="362" t="inlineStr">
        <f aca="false">IF($B29="","",IF(COUNTIFS('Eng GLA 6th, 7th, 8th'!$E$3:$DV$3,BZ$4,'Eng GLA 6th, 7th, 8th'!$E29:$DV29, "&gt;-1")=0,"",SUMIF('Eng GLA 6th, 7th, 8th'!$E$3:$DV$3,BZ$4,'Eng GLA 6th, 7th, 8th'!$E29:$DV29)))</f>
        <is>
          <t/>
        </is>
      </c>
      <c r="CA29" s="362" t="inlineStr">
        <f aca="false">IF($B29="","",IF(COUNTIFS('Eng GLA 6th, 7th, 8th'!$E$3:$DV$3,CA$4,'Eng GLA 6th, 7th, 8th'!$E29:$DV29, "&gt;-1")=0,"",SUMIF('Eng GLA 6th, 7th, 8th'!$E$3:$DV$3,CA$4,'Eng GLA 6th, 7th, 8th'!$E29:$DV29)))</f>
        <is>
          <t/>
        </is>
      </c>
      <c r="CB29" s="363"/>
      <c r="CC29" s="364" t="str">
        <f aca="false">IFERROR(IF((COUNT('Eng GLA 6th, 7th, 8th'!E29:U29)=0)," ",(SUM('Eng GLA 6th, 7th, 8th'!E29:U29)/$CC$3)),"")</f>
        <v> </v>
      </c>
      <c r="CD29" s="364" t="str">
        <f aca="false">IFERROR(IF((COUNT('Eng GLA 6th, 7th, 8th'!V29:AA29)=0)," ",(SUM('Eng GLA 6th, 7th, 8th'!V29:AA29)/$CD$3)),"")</f>
        <v> </v>
      </c>
      <c r="CE29" s="364" t="str">
        <f aca="false">IFERROR(IF((COUNT('Eng GLA 6th, 7th, 8th'!AB29:AG29)=0)," ",(SUM('Eng GLA 6th, 7th, 8th'!AB29:AG29)/$CE$3)),"")</f>
        <v> </v>
      </c>
      <c r="CF29" s="364" t="str">
        <f aca="false">IFERROR(IF((COUNT('Eng GLA 6th, 7th, 8th'!AH29:AP29)=0)," ",(SUM('Eng GLA 6th, 7th, 8th'!AH29:AP29)/$CF$3)),"")</f>
        <v> </v>
      </c>
      <c r="CG29" s="365" t="str">
        <f aca="false">IFERROR(IF((COUNT('Eng GLA 6th, 7th, 8th'!AR29:BH29)=0)," ",(SUM('Eng GLA 6th, 7th, 8th'!AR29:BH29)/$CG$3)),"")</f>
        <v> </v>
      </c>
      <c r="CH29" s="365" t="str">
        <f aca="false">IFERROR(IF((COUNT('Eng GLA 6th, 7th, 8th'!BI29:BN29)=0)," ",(SUM('Eng GLA 6th, 7th, 8th'!BI29:BN29)/$CH$3)),"")</f>
        <v> </v>
      </c>
      <c r="CI29" s="365" t="str">
        <f aca="false">IFERROR(IF((COUNT('Eng GLA 6th, 7th, 8th'!BO29:BT29)=0)," ",(SUM('Eng GLA 6th, 7th, 8th'!BO29:BT29)/$CI$3)),"")</f>
        <v> </v>
      </c>
      <c r="CJ29" s="365" t="str">
        <f aca="false">IFERROR(IF((COUNT('Eng GLA 6th, 7th, 8th'!BU29:CF29)=0)," ",(SUM('Eng GLA 6th, 7th, 8th'!BU29:CF29)/$CJ$3)),"")</f>
        <v> </v>
      </c>
      <c r="CK29" s="365" t="str">
        <f aca="false">IFERROR(IF((COUNT('Eng GLA 6th, 7th, 8th'!CH29:CX29)=0)," ",(SUM('Eng GLA 6th, 7th, 8th'!CH29:CX29)/$CK$3)),"")</f>
        <v> </v>
      </c>
      <c r="CL29" s="365" t="str">
        <f aca="false">IFERROR(IF((COUNT('Eng GLA 6th, 7th, 8th'!CY29:DD29)=0)," ",(SUM('Eng GLA 6th, 7th, 8th'!CY29:DD29)/$CL$3)),"")</f>
        <v> </v>
      </c>
      <c r="CM29" s="365" t="str">
        <f aca="false">IFERROR(IF((COUNT('Eng GLA 6th, 7th, 8th'!DE29:DJ29)=0)," ",(SUM('Eng GLA 6th, 7th, 8th'!DE29:DJ29)/$CM$3)),"")</f>
        <v> </v>
      </c>
      <c r="CN29" s="365" t="str">
        <f aca="false">IFERROR(IF((COUNT('Eng GLA 6th, 7th, 8th'!DK29:DV29)=0)," ",(SUM('Eng GLA 6th, 7th, 8th'!DK29:DV29)/$CN$3)),"")</f>
        <v> </v>
      </c>
    </row>
    <row r="30" customFormat="false" ht="12.75" hidden="false" customHeight="false" outlineLevel="0" collapsed="false">
      <c r="A30" s="315" t="n">
        <v>23</v>
      </c>
      <c r="B30" s="315" t="str">
        <f aca="false">'English Scores- Leveled papers'!B29</f>
        <v>Raghu Ram</v>
      </c>
      <c r="C30" s="360" t="n">
        <f aca="false">'RC Mastery Check+Question type'!H27</f>
        <v>0.2</v>
      </c>
      <c r="D30" s="361" t="inlineStr">
        <f aca="false">'Cover Sheet'!L27</f>
        <is>
          <t/>
        </is>
      </c>
      <c r="E30" s="362" t="inlineStr">
        <f aca="false">IF($B30="","",IF(COUNTIFS('English Scores- Leveled papers'!$H$3:$KM$3,E$4,'English Scores- Leveled papers'!$H29:$KM29,"&gt;-1")=0,"",SUMIF('English Scores- Leveled papers'!$H$3:$KM$3,E$4,'English Scores- Leveled papers'!$H29:$KM29)))</f>
        <is>
          <t/>
        </is>
      </c>
      <c r="F30" s="362" t="inlineStr">
        <f aca="false">IF($B30="","",IF(COUNTIFS('English Scores- Leveled papers'!$H$3:$KM$3,F$4,'English Scores- Leveled papers'!$H29:$KM29,"&gt;-1")=0,"",SUMIF('English Scores- Leveled papers'!$H$3:$KM$3,F$4,'English Scores- Leveled papers'!$H29:$KM29)))</f>
        <is>
          <t/>
        </is>
      </c>
      <c r="G30" s="362" t="inlineStr">
        <f aca="false">IF($B30="","",IF(COUNTIFS('English Scores- Leveled papers'!$H$3:$KM$3,G$4,'English Scores- Leveled papers'!$H29:$KM29,"&gt;-1")=0,"",SUMIF('English Scores- Leveled papers'!$H$3:$KM$3,G$4,'English Scores- Leveled papers'!$H29:$KM29)))</f>
        <is>
          <t/>
        </is>
      </c>
      <c r="H30" s="362" t="inlineStr">
        <f aca="false">IF($B30="","",IF(COUNTIFS('English Scores- Leveled papers'!$H$3:$KM$3,H$4,'English Scores- Leveled papers'!$H29:$KM29,"&gt;-1")=0,"",SUMIF('English Scores- Leveled papers'!$H$3:$KM$3,H$4,'English Scores- Leveled papers'!$H29:$KM29)))</f>
        <is>
          <t/>
        </is>
      </c>
      <c r="I30" s="362" t="n">
        <f aca="false">IF($B30="","",IF(COUNTIFS('English Scores- Leveled papers'!$H$3:$KM$3,I$4,'English Scores- Leveled papers'!$H29:$KM29,"&gt;-1")=0,"",SUMIF('English Scores- Leveled papers'!$H$3:$KM$3,I$4,'English Scores- Leveled papers'!$H29:$KM29)))</f>
        <v>3</v>
      </c>
      <c r="J30" s="362" t="n">
        <f aca="false">IF($B30="","",IF(COUNTIFS('English Scores- Leveled papers'!$H$3:$KM$3,J$4,'English Scores- Leveled papers'!$H29:$KM29,"&gt;-1")=0,"",SUMIF('English Scores- Leveled papers'!$H$3:$KM$3,J$4,'English Scores- Leveled papers'!$H29:$KM29)))</f>
        <v>2</v>
      </c>
      <c r="K30" s="362" t="inlineStr">
        <f aca="false">IF($B30="","",IF(COUNTIFS('English Scores- Leveled papers'!$H$3:$KM$3,K$4,'English Scores- Leveled papers'!$H29:$KM29,"&gt;-1")=0,"",SUMIF('English Scores- Leveled papers'!$H$3:$KM$3,K$4,'English Scores- Leveled papers'!$H29:$KM29)))</f>
        <is>
          <t/>
        </is>
      </c>
      <c r="L30" s="362" t="n">
        <f aca="false">IF($B30="","",IF(COUNTIFS('English Scores- Leveled papers'!$H$3:$KM$3,L$4,'English Scores- Leveled papers'!$H29:$KM29,"&gt;-1")=0,"",SUMIF('English Scores- Leveled papers'!$H$3:$KM$3,L$4,'English Scores- Leveled papers'!$H29:$KM29)))</f>
        <v>2</v>
      </c>
      <c r="M30" s="362" t="n">
        <f aca="false">IF($B30="","",IF(COUNTIFS('English Scores- Leveled papers'!$H$3:$KM$3,M$4,'English Scores- Leveled papers'!$H29:$KM29,"&gt;-1")=0,"",SUMIF('English Scores- Leveled papers'!$H$3:$KM$3,M$4,'English Scores- Leveled papers'!$H29:$KM29)))</f>
        <v>2</v>
      </c>
      <c r="N30" s="362" t="n">
        <f aca="false">IF($B30="","",IF(COUNTIFS('English Scores- Leveled papers'!$H$3:$KM$3,N$4,'English Scores- Leveled papers'!$H29:$KM29,"&gt;-1")=0,"",SUMIF('English Scores- Leveled papers'!$H$3:$KM$3,N$4,'English Scores- Leveled papers'!$H29:$KM29)))</f>
        <v>0</v>
      </c>
      <c r="O30" s="362" t="n">
        <f aca="false">IF($B30="","",IF(COUNTIFS('English Scores- Leveled papers'!$H$3:$KM$3,O$4,'English Scores- Leveled papers'!$H29:$KM29,"&gt;-1")=0,"",SUMIF('English Scores- Leveled papers'!$H$3:$KM$3,O$4,'English Scores- Leveled papers'!$H29:$KM29)))</f>
        <v>0.5</v>
      </c>
      <c r="P30" s="362" t="n">
        <f aca="false">IF($B30="","",IF(COUNTIFS('English Scores- Leveled papers'!$H$3:$KM$3,P$4,'English Scores- Leveled papers'!$H29:$KM29,"&gt;-1")=0,"",SUMIF('English Scores- Leveled papers'!$H$3:$KM$3,P$4,'English Scores- Leveled papers'!$H29:$KM29)))</f>
        <v>1.5</v>
      </c>
      <c r="Q30" s="362" t="inlineStr">
        <f aca="false">IF($B30="","",IF(COUNTIFS('English Scores- Leveled papers'!$H$3:$KM$3,Q$4,'English Scores- Leveled papers'!$H29:$KM29,"&gt;-1")=0,"",SUMIF('English Scores- Leveled papers'!$H$3:$KM$3,Q$4,'English Scores- Leveled papers'!$H29:$KM29)))</f>
        <is>
          <t/>
        </is>
      </c>
      <c r="R30" s="362" t="inlineStr">
        <f aca="false">IF($B30="","",IF(COUNTIFS('English Scores- Leveled papers'!$H$3:$KM$3,R$4,'English Scores- Leveled papers'!$H29:$KM29,"&gt;-1")=0,"",SUMIF('English Scores- Leveled papers'!$H$3:$KM$3,R$4,'English Scores- Leveled papers'!$H29:$KM29)))</f>
        <is>
          <t/>
        </is>
      </c>
      <c r="S30" s="362" t="inlineStr">
        <f aca="false">IF($B30="","",IF(COUNTIFS('English Scores- Leveled papers'!$H$3:$KM$3,S$4,'English Scores- Leveled papers'!$H29:$KM29,"&gt;-1")=0,"",SUMIF('English Scores- Leveled papers'!$H$3:$KM$3,S$4,'English Scores- Leveled papers'!$H29:$KM29)))</f>
        <is>
          <t/>
        </is>
      </c>
      <c r="T30" s="362" t="inlineStr">
        <f aca="false">IF($B30="","",IF(COUNTIFS('English Scores- Leveled papers'!$H$3:$KM$3,T$4,'English Scores- Leveled papers'!$H29:$KM29,"&gt;-1")=0,"",SUMIF('English Scores- Leveled papers'!$H$3:$KM$3,T$4,'English Scores- Leveled papers'!$H29:$KM29)))</f>
        <is>
          <t/>
        </is>
      </c>
      <c r="U30" s="362" t="inlineStr">
        <f aca="false">IF($B30="","",IF(COUNTIFS('English Scores- Leveled papers'!$H$3:$KM$3,U$4,'English Scores- Leveled papers'!$H29:$KM29,"&gt;-1")=0,"",SUMIF('English Scores- Leveled papers'!$H$3:$KM$3,U$4,'English Scores- Leveled papers'!$H29:$KM29)))</f>
        <is>
          <t/>
        </is>
      </c>
      <c r="V30" s="362" t="inlineStr">
        <f aca="false">IF($B30="","",IF(COUNTIFS('English Scores- Leveled papers'!$H$3:$KM$3,V$4,'English Scores- Leveled papers'!$H29:$KM29,"&gt;-1")=0,"",SUMIF('English Scores- Leveled papers'!$H$3:$KM$3,V$4,'English Scores- Leveled papers'!$H29:$KM29)))</f>
        <is>
          <t/>
        </is>
      </c>
      <c r="W30" s="362" t="inlineStr">
        <f aca="false">IF($B30="","",IF(COUNTIFS('English Scores- Leveled papers'!$H$3:$KM$3,W$4,'English Scores- Leveled papers'!$H29:$KM29,"&gt;-1")=0,"",SUMIF('English Scores- Leveled papers'!$H$3:$KM$3,W$4,'English Scores- Leveled papers'!$H29:$KM29)))</f>
        <is>
          <t/>
        </is>
      </c>
      <c r="X30" s="362" t="inlineStr">
        <f aca="false">IF($B30="","",IF(COUNTIFS('English Scores- Leveled papers'!$H$3:$KM$3,X$4,'English Scores- Leveled papers'!$H29:$KM29,"&gt;-1")=0,"",SUMIF('English Scores- Leveled papers'!$H$3:$KM$3,X$4,'English Scores- Leveled papers'!$H29:$KM29)))</f>
        <is>
          <t/>
        </is>
      </c>
      <c r="Y30" s="362" t="inlineStr">
        <f aca="false">IF($B30="","",IF(COUNTIFS('English Scores- Leveled papers'!$H$3:$KM$3,Y$4,'English Scores- Leveled papers'!$H29:$KM29,"&gt;-1")=0,"",SUMIF('English Scores- Leveled papers'!$H$3:$KM$3,Y$4,'English Scores- Leveled papers'!$H29:$KM29)))</f>
        <is>
          <t/>
        </is>
      </c>
      <c r="Z30" s="362" t="inlineStr">
        <f aca="false">IF($B30="","",IF(COUNTIFS('English Scores- Leveled papers'!$H$3:$KM$3,Z$4,'English Scores- Leveled papers'!$H29:$KM29,"&gt;-1")=0,"",SUMIF('English Scores- Leveled papers'!$H$3:$KM$3,Z$4,'English Scores- Leveled papers'!$H29:$KM29)))</f>
        <is>
          <t/>
        </is>
      </c>
      <c r="AA30" s="362" t="inlineStr">
        <f aca="false">IF($B30="","",IF(COUNTIFS('English Scores- Leveled papers'!$H$3:$KM$3,AA$4,'English Scores- Leveled papers'!$H29:$KM29,"&gt;-1")=0,"",SUMIF('English Scores- Leveled papers'!$H$3:$KM$3,AA$4,'English Scores- Leveled papers'!$H29:$KM29)))</f>
        <is>
          <t/>
        </is>
      </c>
      <c r="AB30" s="362" t="inlineStr">
        <f aca="false">IF($B30="","",IF(COUNTIFS('English Scores- Leveled papers'!$H$3:$KM$3,AB$4,'English Scores- Leveled papers'!$H29:$KM29,"&gt;-1")=0,"",SUMIF('English Scores- Leveled papers'!$H$3:$KM$3,AB$4,'English Scores- Leveled papers'!$H29:$KM29)))</f>
        <is>
          <t/>
        </is>
      </c>
      <c r="AC30" s="362" t="inlineStr">
        <f aca="false">IF($B30="","",IF(COUNTIFS('English Scores- Leveled papers'!$H$3:$KM$3,AC$4,'English Scores- Leveled papers'!$H29:$KM29,"&gt;-1")=0,"",SUMIF('English Scores- Leveled papers'!$H$3:$KM$3,AC$4,'English Scores- Leveled papers'!$H29:$KM29)))</f>
        <is>
          <t/>
        </is>
      </c>
      <c r="AD30" s="362" t="inlineStr">
        <f aca="false">IF($B30="","",IF(COUNTIFS('English Scores- Leveled papers'!$H$3:$KM$3,AD$4,'English Scores- Leveled papers'!$H29:$KM29,"&gt;-1")=0,"",SUMIF('English Scores- Leveled papers'!$H$3:$KM$3,AD$4,'English Scores- Leveled papers'!$H29:$KM29)))</f>
        <is>
          <t/>
        </is>
      </c>
      <c r="AE30" s="362" t="inlineStr">
        <f aca="false">IF($B30="","",IF(COUNTIFS('English Scores- Leveled papers'!$H$3:$KM$3,AE$4,'English Scores- Leveled papers'!$H29:$KM29,"&gt;-1")=0,"",SUMIF('English Scores- Leveled papers'!$H$3:$KM$3,AE$4,'English Scores- Leveled papers'!$H29:$KM29)))</f>
        <is>
          <t/>
        </is>
      </c>
      <c r="AF30" s="362" t="inlineStr">
        <f aca="false">IF($B30="","",IF(COUNTIFS('English Scores- Leveled papers'!$H$3:$KM$3,AF$4,'English Scores- Leveled papers'!$H29:$KM29,"&gt;-1")=0,"",SUMIF('English Scores- Leveled papers'!$H$3:$KM$3,AF$4,'English Scores- Leveled papers'!$H29:$KM29)))</f>
        <is>
          <t/>
        </is>
      </c>
      <c r="AG30" s="362" t="inlineStr">
        <f aca="false">IF($B30="","",IF(COUNTIFS('English Scores- Leveled papers'!$H$3:$KM$3,AG$4,'English Scores- Leveled papers'!$H29:$KM29,"&gt;-1")=0,"",SUMIF('English Scores- Leveled papers'!$H$3:$KM$3,AG$4,'English Scores- Leveled papers'!$H29:$KM29)))</f>
        <is>
          <t/>
        </is>
      </c>
      <c r="AH30" s="362" t="inlineStr">
        <f aca="false">IF($B30="","",IF(COUNTIFS('English Scores- Leveled papers'!$H$3:$KM$3,AH$4,'English Scores- Leveled papers'!$H29:$KM29,"&gt;-1")=0,"",SUMIF('English Scores- Leveled papers'!$H$3:$KM$3,AH$4,'English Scores- Leveled papers'!$H29:$KM29)))</f>
        <is>
          <t/>
        </is>
      </c>
      <c r="AI30" s="362" t="inlineStr">
        <f aca="false">IF($B30="","",IF(COUNTIFS('English Scores- Leveled papers'!$H$3:$KM$3,AI$4,'English Scores- Leveled papers'!$H29:$KM29,"&gt;-1")=0,"",SUMIF('English Scores- Leveled papers'!$H$3:$KM$3,AI$4,'English Scores- Leveled papers'!$H29:$KM29)))</f>
        <is>
          <t/>
        </is>
      </c>
      <c r="AJ30" s="362" t="inlineStr">
        <f aca="false">IF($B30="","",IF(COUNTIFS('English Scores- Leveled papers'!$H$3:$KM$3,AJ$4,'English Scores- Leveled papers'!$H29:$KM29,"&gt;-1")=0,"",SUMIF('English Scores- Leveled papers'!$H$3:$KM$3,AJ$4,'English Scores- Leveled papers'!$H29:$KM29)))</f>
        <is>
          <t/>
        </is>
      </c>
      <c r="AK30" s="362" t="inlineStr">
        <f aca="false">IF($B30="","",IF(COUNTIFS('English Scores- Leveled papers'!$H$3:$KM$3,AK$4,'English Scores- Leveled papers'!$H29:$KM29,"&gt;-1")=0,"",SUMIF('English Scores- Leveled papers'!$H$3:$KM$3,AK$4,'English Scores- Leveled papers'!$H29:$KM29)))</f>
        <is>
          <t/>
        </is>
      </c>
      <c r="AL30" s="362" t="inlineStr">
        <f aca="false">IF($B30="","",IF(COUNTIFS('English Scores- Leveled papers'!$H$3:$KM$3,AL$4,'English Scores- Leveled papers'!$H29:$KM29,"&gt;-1")=0,"",SUMIF('English Scores- Leveled papers'!$H$3:$KM$3,AL$4,'English Scores- Leveled papers'!$H29:$KM29)))</f>
        <is>
          <t/>
        </is>
      </c>
      <c r="AM30" s="362" t="inlineStr">
        <f aca="false">IF($B30="","",IF(COUNTIFS('English Scores- Leveled papers'!$H$3:$KM$3,AM$4,'English Scores- Leveled papers'!$H29:$KM29,"&gt;-1")=0,"",SUMIF('English Scores- Leveled papers'!$H$3:$KM$3,AM$4,'English Scores- Leveled papers'!$H29:$KM29)))</f>
        <is>
          <t/>
        </is>
      </c>
      <c r="AN30" s="362" t="inlineStr">
        <f aca="false">IF($B30="","",IF(COUNTIFS('English Scores- Leveled papers'!$H$3:$KM$3,AN$4,'English Scores- Leveled papers'!$H29:$KM29,"&gt;-1")=0,"",SUMIF('English Scores- Leveled papers'!$H$3:$KM$3,AN$4,'English Scores- Leveled papers'!$H29:$KM29)))</f>
        <is>
          <t/>
        </is>
      </c>
      <c r="AO30" s="362" t="inlineStr">
        <f aca="false">IF($B30="","",IF(COUNTIFS('English Scores- Leveled papers'!$H$3:$KM$3,AO$4,'English Scores- Leveled papers'!$H29:$KM29,"&gt;-1")=0,"",SUMIF('English Scores- Leveled papers'!$H$3:$KM$3,AO$4,'English Scores- Leveled papers'!$H29:$KM29)))</f>
        <is>
          <t/>
        </is>
      </c>
      <c r="AP30" s="362" t="inlineStr">
        <f aca="false">IF($B30="","",IF(COUNTIFS('English Scores- Leveled papers'!$H$3:$KM$3,AP$4,'English Scores- Leveled papers'!$H29:$KM29,"&gt;-1")=0,"",SUMIF('English Scores- Leveled papers'!$H$3:$KM$3,AP$4,'English Scores- Leveled papers'!$H29:$KM29)))</f>
        <is>
          <t/>
        </is>
      </c>
      <c r="AQ30" s="362" t="inlineStr">
        <f aca="false">IF($B30="","",IF(COUNTIFS('English Scores- Leveled papers'!$H$3:$KM$3,AQ$4,'English Scores- Leveled papers'!$H29:$KM29,"&gt;-1")=0,"",SUMIF('English Scores- Leveled papers'!$H$3:$KM$3,AQ$4,'English Scores- Leveled papers'!$H29:$KM29)))</f>
        <is>
          <t/>
        </is>
      </c>
      <c r="AR30" s="362" t="inlineStr">
        <f aca="false">IF($B30="","",IF(COUNTIFS('English Scores- Leveled papers'!$H$3:$KM$3,AR$4,'English Scores- Leveled papers'!$H29:$KM29,"&gt;-1")=0,"",SUMIF('English Scores- Leveled papers'!$H$3:$KM$3,AR$4,'English Scores- Leveled papers'!$H29:$KM29)))</f>
        <is>
          <t/>
        </is>
      </c>
      <c r="AS30" s="362" t="inlineStr">
        <f aca="false">IF($B30="","",IF(COUNTIFS('English Scores- Leveled papers'!$H$3:$KM$3,AS$4,'English Scores- Leveled papers'!$H29:$KM29,"&gt;-1")=0,"",SUMIF('English Scores- Leveled papers'!$H$3:$KM$3,AS$4,'English Scores- Leveled papers'!$H29:$KM29)))</f>
        <is>
          <t/>
        </is>
      </c>
      <c r="AT30" s="362" t="inlineStr">
        <f aca="false">IF($B30="","",IF(COUNTIFS('English Scores- Leveled papers'!$H$3:$KM$3,AT$4,'English Scores- Leveled papers'!$H29:$KM29,"&gt;-1")=0,"",SUMIF('English Scores- Leveled papers'!$H$3:$KM$3,AT$4,'English Scores- Leveled papers'!$H29:$KM29)))</f>
        <is>
          <t/>
        </is>
      </c>
      <c r="AU30" s="362" t="inlineStr">
        <f aca="false">IF($B30="","",IF(COUNTIFS('English Scores- Leveled papers'!$H$3:$KM$3,AU$4,'English Scores- Leveled papers'!$H29:$KM29,"&gt;-1")=0,"",SUMIF('English Scores- Leveled papers'!$H$3:$KM$3,AU$4,'English Scores- Leveled papers'!$H29:$KM29)))</f>
        <is>
          <t/>
        </is>
      </c>
      <c r="AV30" s="362" t="inlineStr">
        <f aca="false">IF($B30="","",IF(COUNTIFS('English Scores- Leveled papers'!$H$3:$KM$3,AV$4,'English Scores- Leveled papers'!$H29:$KM29,"&gt;-1")=0,"",SUMIF('English Scores- Leveled papers'!$H$3:$KM$3,AV$4,'English Scores- Leveled papers'!$H29:$KM29)))</f>
        <is>
          <t/>
        </is>
      </c>
      <c r="AW30" s="362" t="inlineStr">
        <f aca="false">IF($B30="","",IF(COUNTIFS('English Scores- Leveled papers'!$H$3:$KM$3,AW$4,'English Scores- Leveled papers'!$H29:$KM29,"&gt;-1")=0,"",SUMIF('English Scores- Leveled papers'!$H$3:$KM$3,AW$4,'English Scores- Leveled papers'!$H29:$KM29)))</f>
        <is>
          <t/>
        </is>
      </c>
      <c r="AX30" s="362" t="inlineStr">
        <f aca="false">IF($B30="","",IF(COUNTIFS('English Scores- Leveled papers'!$H$3:$KM$3,AX$4,'English Scores- Leveled papers'!$H29:$KM29,"&gt;-1")=0,"",SUMIF('English Scores- Leveled papers'!$H$3:$KM$3,AX$4,'English Scores- Leveled papers'!$H29:$KM29)))</f>
        <is>
          <t/>
        </is>
      </c>
      <c r="AY30" s="362" t="inlineStr">
        <f aca="false">IF($B30="","",IF(COUNTIFS('English Scores- Leveled papers'!$H$3:$KM$3,AY$4,'English Scores- Leveled papers'!$H29:$KM29,"&gt;-1")=0,"",SUMIF('English Scores- Leveled papers'!$H$3:$KM$3,AY$4,'English Scores- Leveled papers'!$H29:$KM29)))</f>
        <is>
          <t/>
        </is>
      </c>
      <c r="AZ30" s="362" t="inlineStr">
        <f aca="false">IF($B30="","",IF(COUNTIFS('English Scores- Leveled papers'!$H$3:$KM$3,AZ$4,'English Scores- Leveled papers'!$H29:$KM29,"&gt;-1")=0,"",SUMIF('English Scores- Leveled papers'!$H$3:$KM$3,AZ$4,'English Scores- Leveled papers'!$H29:$KM29)))</f>
        <is>
          <t/>
        </is>
      </c>
      <c r="BA30" s="362" t="inlineStr">
        <f aca="false">IF($B30="","",IF(COUNTIFS('English Scores- Leveled papers'!$H$3:$KM$3,BA$4,'English Scores- Leveled papers'!$H29:$KM29,"&gt;-1")=0,"",SUMIF('English Scores- Leveled papers'!$H$3:$KM$3,BA$4,'English Scores- Leveled papers'!$H29:$KM29)))</f>
        <is>
          <t/>
        </is>
      </c>
      <c r="BB30" s="362" t="inlineStr">
        <f aca="false">IF($B30="","",IF(COUNTIFS('English Scores- Leveled papers'!$H$3:$KM$3,BB$4,'English Scores- Leveled papers'!$H29:$KM29,"&gt;-1")=0,"",SUMIF('English Scores- Leveled papers'!$H$3:$KM$3,BB$4,'English Scores- Leveled papers'!$H29:$KM29)))</f>
        <is>
          <t/>
        </is>
      </c>
      <c r="BC30" s="362" t="inlineStr">
        <f aca="false">IF($B30="","",IF(COUNTIFS('English Scores- Leveled papers'!$H$3:$KM$3,BC$4,'English Scores- Leveled papers'!$H29:$KM29,"&gt;-1")=0,"",SUMIF('English Scores- Leveled papers'!$H$3:$KM$3,BC$4,'English Scores- Leveled papers'!$H29:$KM29)))</f>
        <is>
          <t/>
        </is>
      </c>
      <c r="BD30" s="362" t="inlineStr">
        <f aca="false">IF($B30="","",IF(COUNTIFS('English Scores- Leveled papers'!$H$3:$KM$3,BD$4,'English Scores- Leveled papers'!$H29:$KM29,"&gt;-1")=0,"",SUMIF('English Scores- Leveled papers'!$H$3:$KM$3,BD$4,'English Scores- Leveled papers'!$H29:$KM29)))</f>
        <is>
          <t/>
        </is>
      </c>
      <c r="BE30" s="362" t="inlineStr">
        <f aca="false">IF($B30="","",IF(COUNTIFS('English Scores- Leveled papers'!$H$3:$KM$3,BE$4,'English Scores- Leveled papers'!$H29:$KM29,"&gt;-1")=0,"",SUMIF('English Scores- Leveled papers'!$H$3:$KM$3,BE$4,'English Scores- Leveled papers'!$H29:$KM29)))</f>
        <is>
          <t/>
        </is>
      </c>
      <c r="BF30" s="362" t="inlineStr">
        <f aca="false">IF($B30="","",IF(COUNTIFS('English Scores- Leveled papers'!$H$3:$KM$3,BF$4,'English Scores- Leveled papers'!$H29:$KM29,"&gt;-1")=0,"",SUMIF('English Scores- Leveled papers'!$H$3:$KM$3,BF$4,'English Scores- Leveled papers'!$H29:$KM29)))</f>
        <is>
          <t/>
        </is>
      </c>
      <c r="BG30" s="362" t="inlineStr">
        <f aca="false">IF($B30="","",IF(COUNTIFS('English Scores- Leveled papers'!$H$3:$KM$3,BG$4,'English Scores- Leveled papers'!$H29:$KM29,"&gt;-1")=0,"",SUMIF('English Scores- Leveled papers'!$H$3:$KM$3,BG$4,'English Scores- Leveled papers'!$H29:$KM29)))</f>
        <is>
          <t/>
        </is>
      </c>
      <c r="BH30" s="362" t="inlineStr">
        <f aca="false">IF($B30="","",IF(COUNTIFS('English Scores- Leveled papers'!$H$3:$KM$3,BH$4,'English Scores- Leveled papers'!$H29:$KM29,"&gt;-1")=0,"",SUMIF('English Scores- Leveled papers'!$H$3:$KM$3,BH$4,'English Scores- Leveled papers'!$H29:$KM29)))</f>
        <is>
          <t/>
        </is>
      </c>
      <c r="BI30" s="362" t="inlineStr">
        <f aca="false">IF($B30="","",IF(COUNTIFS('English Scores- Leveled papers'!$H$3:$KM$3,BI$4,'English Scores- Leveled papers'!$H29:$KM29,"&gt;-1")=0,"",SUMIF('English Scores- Leveled papers'!$H$3:$KM$3,BI$4,'English Scores- Leveled papers'!$H29:$KM29)))</f>
        <is>
          <t/>
        </is>
      </c>
      <c r="BJ30" s="362" t="inlineStr">
        <f aca="false">IF($B30="","",IF(COUNTIFS('English Scores- Leveled papers'!$H$3:$KM$3,BJ$4,'English Scores- Leveled papers'!$H29:$KM29,"&gt;-1")=0,"",SUMIF('English Scores- Leveled papers'!$H$3:$KM$3,BJ$4,'English Scores- Leveled papers'!$H29:$KM29)))</f>
        <is>
          <t/>
        </is>
      </c>
      <c r="BK30" s="362" t="inlineStr">
        <f aca="false">IF($B30="","",IF(COUNTIFS('English Scores- Leveled papers'!$H$3:$KM$3,BK$4,'English Scores- Leveled papers'!$H29:$KM29,"&gt;-1")=0,"",SUMIF('English Scores- Leveled papers'!$H$3:$KM$3,BK$4,'English Scores- Leveled papers'!$H29:$KM29)))</f>
        <is>
          <t/>
        </is>
      </c>
      <c r="BL30" s="362" t="inlineStr">
        <f aca="false">IF($B30="","",IF(COUNTIFS('English Scores- Leveled papers'!$H$3:$KM$3,BL$4,'English Scores- Leveled papers'!$H29:$KM29,"&gt;-1")=0,"",SUMIF('English Scores- Leveled papers'!$H$3:$KM$3,BL$4,'English Scores- Leveled papers'!$H29:$KM29)))</f>
        <is>
          <t/>
        </is>
      </c>
      <c r="BM30" s="362" t="inlineStr">
        <f aca="false">IF($B30="","",IF(COUNTIFS('Eng GLA 6th, 7th, 8th'!$E$3:$DV$3,BM$4,'Eng GLA 6th, 7th, 8th'!$E30:$DV30, "&gt;-1")=0,"",SUMIF('Eng GLA 6th, 7th, 8th'!$E$3:$DV$3,BM$4,'Eng GLA 6th, 7th, 8th'!$E30:$DV30)))</f>
        <is>
          <t/>
        </is>
      </c>
      <c r="BN30" s="362" t="inlineStr">
        <f aca="false">IF($B30="","",IF(COUNTIFS('Eng GLA 6th, 7th, 8th'!$E$3:$DV$3,BN$4,'Eng GLA 6th, 7th, 8th'!$E30:$DV30, "&gt;-1")=0,"",SUMIF('Eng GLA 6th, 7th, 8th'!$E$3:$DV$3,BN$4,'Eng GLA 6th, 7th, 8th'!$E30:$DV30)))</f>
        <is>
          <t/>
        </is>
      </c>
      <c r="BO30" s="362" t="inlineStr">
        <f aca="false">IF($B30="","",IF(COUNTIFS('Eng GLA 6th, 7th, 8th'!$E$3:$DV$3,BO$4,'Eng GLA 6th, 7th, 8th'!$E30:$DV30, "&gt;-1")=0,"",SUMIF('Eng GLA 6th, 7th, 8th'!$E$3:$DV$3,BO$4,'Eng GLA 6th, 7th, 8th'!$E30:$DV30)))</f>
        <is>
          <t/>
        </is>
      </c>
      <c r="BP30" s="362" t="inlineStr">
        <f aca="false">IF($B30="","",IF(COUNTIFS('Eng GLA 6th, 7th, 8th'!$E$3:$DV$3,BP$4,'Eng GLA 6th, 7th, 8th'!$E30:$DV30, "&gt;-1")=0,"",SUMIF('Eng GLA 6th, 7th, 8th'!$E$3:$DV$3,BP$4,'Eng GLA 6th, 7th, 8th'!$E30:$DV30)))</f>
        <is>
          <t/>
        </is>
      </c>
      <c r="BQ30" s="362" t="inlineStr">
        <f aca="false">IF($B30="","",IF(COUNTIFS('Eng GLA 6th, 7th, 8th'!$E$3:$DV$3,BQ$4,'Eng GLA 6th, 7th, 8th'!$E30:$DV30, "&gt;-1")=0,"",SUMIF('Eng GLA 6th, 7th, 8th'!$E$3:$DV$3,BQ$4,'Eng GLA 6th, 7th, 8th'!$E30:$DV30)))</f>
        <is>
          <t/>
        </is>
      </c>
      <c r="BR30" s="362" t="inlineStr">
        <f aca="false">IF($B30="","",IF(COUNTIFS('Eng GLA 6th, 7th, 8th'!$E$3:$DV$3,BR$4,'Eng GLA 6th, 7th, 8th'!$E30:$DV30, "&gt;-1")=0,"",SUMIF('Eng GLA 6th, 7th, 8th'!$E$3:$DV$3,BR$4,'Eng GLA 6th, 7th, 8th'!$E30:$DV30)))</f>
        <is>
          <t/>
        </is>
      </c>
      <c r="BS30" s="362" t="inlineStr">
        <f aca="false">IF($B30="","",IF(COUNTIFS('Eng GLA 6th, 7th, 8th'!$E$3:$DV$3,BS$4,'Eng GLA 6th, 7th, 8th'!$E30:$DV30, "&gt;-1")=0,"",SUMIF('Eng GLA 6th, 7th, 8th'!$E$3:$DV$3,BS$4,'Eng GLA 6th, 7th, 8th'!$E30:$DV30)))</f>
        <is>
          <t/>
        </is>
      </c>
      <c r="BT30" s="362" t="inlineStr">
        <f aca="false">IF($B30="","",IF(COUNTIFS('Eng GLA 6th, 7th, 8th'!$E$3:$DV$3,BT$4,'Eng GLA 6th, 7th, 8th'!$E30:$DV30, "&gt;-1")=0,"",SUMIF('Eng GLA 6th, 7th, 8th'!$E$3:$DV$3,BT$4,'Eng GLA 6th, 7th, 8th'!$E30:$DV30)))</f>
        <is>
          <t/>
        </is>
      </c>
      <c r="BU30" s="362" t="inlineStr">
        <f aca="false">IF($B30="","",IF(COUNTIFS('Eng GLA 6th, 7th, 8th'!$E$3:$DV$3,BU$4,'Eng GLA 6th, 7th, 8th'!$E30:$DV30, "&gt;-1")=0,"",SUMIF('Eng GLA 6th, 7th, 8th'!$E$3:$DV$3,BU$4,'Eng GLA 6th, 7th, 8th'!$E30:$DV30)))</f>
        <is>
          <t/>
        </is>
      </c>
      <c r="BV30" s="362" t="inlineStr">
        <f aca="false">IF($B30="","",IF(COUNTIFS('Eng GLA 6th, 7th, 8th'!$E$3:$DV$3,BV$4,'Eng GLA 6th, 7th, 8th'!$E30:$DV30, "&gt;-1")=0,"",SUMIF('Eng GLA 6th, 7th, 8th'!$E$3:$DV$3,BV$4,'Eng GLA 6th, 7th, 8th'!$E30:$DV30)))</f>
        <is>
          <t/>
        </is>
      </c>
      <c r="BW30" s="362" t="inlineStr">
        <f aca="false">IF($B30="","",IF(COUNTIFS('Eng GLA 6th, 7th, 8th'!$E$3:$DV$3,BW$4,'Eng GLA 6th, 7th, 8th'!$E30:$DV30, "&gt;-1")=0,"",SUMIF('Eng GLA 6th, 7th, 8th'!$E$3:$DV$3,BW$4,'Eng GLA 6th, 7th, 8th'!$E30:$DV30)))</f>
        <is>
          <t/>
        </is>
      </c>
      <c r="BX30" s="362" t="inlineStr">
        <f aca="false">IF($B30="","",IF(COUNTIFS('Eng GLA 6th, 7th, 8th'!$E$3:$DV$3,BX$4,'Eng GLA 6th, 7th, 8th'!$E30:$DV30, "&gt;-1")=0,"",SUMIF('Eng GLA 6th, 7th, 8th'!$E$3:$DV$3,BX$4,'Eng GLA 6th, 7th, 8th'!$E30:$DV30)))</f>
        <is>
          <t/>
        </is>
      </c>
      <c r="BY30" s="362" t="inlineStr">
        <f aca="false">IF($B30="","",IF(COUNTIFS('Eng GLA 6th, 7th, 8th'!$E$3:$DV$3,BY$4,'Eng GLA 6th, 7th, 8th'!$E30:$DV30, "&gt;-1")=0,"",SUMIF('Eng GLA 6th, 7th, 8th'!$E$3:$DV$3,BY$4,'Eng GLA 6th, 7th, 8th'!$E30:$DV30)))</f>
        <is>
          <t/>
        </is>
      </c>
      <c r="BZ30" s="362" t="inlineStr">
        <f aca="false">IF($B30="","",IF(COUNTIFS('Eng GLA 6th, 7th, 8th'!$E$3:$DV$3,BZ$4,'Eng GLA 6th, 7th, 8th'!$E30:$DV30, "&gt;-1")=0,"",SUMIF('Eng GLA 6th, 7th, 8th'!$E$3:$DV$3,BZ$4,'Eng GLA 6th, 7th, 8th'!$E30:$DV30)))</f>
        <is>
          <t/>
        </is>
      </c>
      <c r="CA30" s="362" t="inlineStr">
        <f aca="false">IF($B30="","",IF(COUNTIFS('Eng GLA 6th, 7th, 8th'!$E$3:$DV$3,CA$4,'Eng GLA 6th, 7th, 8th'!$E30:$DV30, "&gt;-1")=0,"",SUMIF('Eng GLA 6th, 7th, 8th'!$E$3:$DV$3,CA$4,'Eng GLA 6th, 7th, 8th'!$E30:$DV30)))</f>
        <is>
          <t/>
        </is>
      </c>
      <c r="CB30" s="363"/>
      <c r="CC30" s="364" t="str">
        <f aca="false">IFERROR(IF((COUNT('Eng GLA 6th, 7th, 8th'!E30:U30)=0)," ",(SUM('Eng GLA 6th, 7th, 8th'!E30:U30)/$CC$3)),"")</f>
        <v> </v>
      </c>
      <c r="CD30" s="364" t="str">
        <f aca="false">IFERROR(IF((COUNT('Eng GLA 6th, 7th, 8th'!V30:AA30)=0)," ",(SUM('Eng GLA 6th, 7th, 8th'!V30:AA30)/$CD$3)),"")</f>
        <v> </v>
      </c>
      <c r="CE30" s="364" t="str">
        <f aca="false">IFERROR(IF((COUNT('Eng GLA 6th, 7th, 8th'!AB30:AG30)=0)," ",(SUM('Eng GLA 6th, 7th, 8th'!AB30:AG30)/$CE$3)),"")</f>
        <v> </v>
      </c>
      <c r="CF30" s="364" t="str">
        <f aca="false">IFERROR(IF((COUNT('Eng GLA 6th, 7th, 8th'!AH30:AP30)=0)," ",(SUM('Eng GLA 6th, 7th, 8th'!AH30:AP30)/$CF$3)),"")</f>
        <v> </v>
      </c>
      <c r="CG30" s="365" t="str">
        <f aca="false">IFERROR(IF((COUNT('Eng GLA 6th, 7th, 8th'!AR30:BH30)=0)," ",(SUM('Eng GLA 6th, 7th, 8th'!AR30:BH30)/$CG$3)),"")</f>
        <v> </v>
      </c>
      <c r="CH30" s="365" t="str">
        <f aca="false">IFERROR(IF((COUNT('Eng GLA 6th, 7th, 8th'!BI30:BN30)=0)," ",(SUM('Eng GLA 6th, 7th, 8th'!BI30:BN30)/$CH$3)),"")</f>
        <v> </v>
      </c>
      <c r="CI30" s="365" t="str">
        <f aca="false">IFERROR(IF((COUNT('Eng GLA 6th, 7th, 8th'!BO30:BT30)=0)," ",(SUM('Eng GLA 6th, 7th, 8th'!BO30:BT30)/$CI$3)),"")</f>
        <v> </v>
      </c>
      <c r="CJ30" s="365" t="str">
        <f aca="false">IFERROR(IF((COUNT('Eng GLA 6th, 7th, 8th'!BU30:CF30)=0)," ",(SUM('Eng GLA 6th, 7th, 8th'!BU30:CF30)/$CJ$3)),"")</f>
        <v> </v>
      </c>
      <c r="CK30" s="365" t="str">
        <f aca="false">IFERROR(IF((COUNT('Eng GLA 6th, 7th, 8th'!CH30:CX30)=0)," ",(SUM('Eng GLA 6th, 7th, 8th'!CH30:CX30)/$CK$3)),"")</f>
        <v> </v>
      </c>
      <c r="CL30" s="365" t="str">
        <f aca="false">IFERROR(IF((COUNT('Eng GLA 6th, 7th, 8th'!CY30:DD30)=0)," ",(SUM('Eng GLA 6th, 7th, 8th'!CY30:DD30)/$CL$3)),"")</f>
        <v> </v>
      </c>
      <c r="CM30" s="365" t="str">
        <f aca="false">IFERROR(IF((COUNT('Eng GLA 6th, 7th, 8th'!DE30:DJ30)=0)," ",(SUM('Eng GLA 6th, 7th, 8th'!DE30:DJ30)/$CM$3)),"")</f>
        <v> </v>
      </c>
      <c r="CN30" s="365" t="str">
        <f aca="false">IFERROR(IF((COUNT('Eng GLA 6th, 7th, 8th'!DK30:DV30)=0)," ",(SUM('Eng GLA 6th, 7th, 8th'!DK30:DV30)/$CN$3)),"")</f>
        <v> </v>
      </c>
    </row>
    <row r="31" customFormat="false" ht="12.75" hidden="false" customHeight="false" outlineLevel="0" collapsed="false">
      <c r="A31" s="315" t="n">
        <v>24</v>
      </c>
      <c r="B31" s="315" t="str">
        <f aca="false">'English Scores- Leveled papers'!B30</f>
        <v>Hemanth</v>
      </c>
      <c r="C31" s="360" t="inlineStr">
        <f aca="false">'RC Mastery Check+Question type'!H28</f>
        <is>
          <t/>
        </is>
      </c>
      <c r="D31" s="361" t="inlineStr">
        <f aca="false">'Cover Sheet'!L28</f>
        <is>
          <t/>
        </is>
      </c>
      <c r="E31" s="362" t="inlineStr">
        <f aca="false">IF($B31="","",IF(COUNTIFS('English Scores- Leveled papers'!$H$3:$KM$3,E$4,'English Scores- Leveled papers'!$H30:$KM30,"&gt;-1")=0,"",SUMIF('English Scores- Leveled papers'!$H$3:$KM$3,E$4,'English Scores- Leveled papers'!$H30:$KM30)))</f>
        <is>
          <t/>
        </is>
      </c>
      <c r="F31" s="362" t="inlineStr">
        <f aca="false">IF($B31="","",IF(COUNTIFS('English Scores- Leveled papers'!$H$3:$KM$3,F$4,'English Scores- Leveled papers'!$H30:$KM30,"&gt;-1")=0,"",SUMIF('English Scores- Leveled papers'!$H$3:$KM$3,F$4,'English Scores- Leveled papers'!$H30:$KM30)))</f>
        <is>
          <t/>
        </is>
      </c>
      <c r="G31" s="362" t="inlineStr">
        <f aca="false">IF($B31="","",IF(COUNTIFS('English Scores- Leveled papers'!$H$3:$KM$3,G$4,'English Scores- Leveled papers'!$H30:$KM30,"&gt;-1")=0,"",SUMIF('English Scores- Leveled papers'!$H$3:$KM$3,G$4,'English Scores- Leveled papers'!$H30:$KM30)))</f>
        <is>
          <t/>
        </is>
      </c>
      <c r="H31" s="362" t="inlineStr">
        <f aca="false">IF($B31="","",IF(COUNTIFS('English Scores- Leveled papers'!$H$3:$KM$3,H$4,'English Scores- Leveled papers'!$H30:$KM30,"&gt;-1")=0,"",SUMIF('English Scores- Leveled papers'!$H$3:$KM$3,H$4,'English Scores- Leveled papers'!$H30:$KM30)))</f>
        <is>
          <t/>
        </is>
      </c>
      <c r="I31" s="362" t="n">
        <f aca="false">IF($B31="","",IF(COUNTIFS('English Scores- Leveled papers'!$H$3:$KM$3,I$4,'English Scores- Leveled papers'!$H30:$KM30,"&gt;-1")=0,"",SUMIF('English Scores- Leveled papers'!$H$3:$KM$3,I$4,'English Scores- Leveled papers'!$H30:$KM30)))</f>
        <v>0</v>
      </c>
      <c r="J31" s="362" t="n">
        <f aca="false">IF($B31="","",IF(COUNTIFS('English Scores- Leveled papers'!$H$3:$KM$3,J$4,'English Scores- Leveled papers'!$H30:$KM30,"&gt;-1")=0,"",SUMIF('English Scores- Leveled papers'!$H$3:$KM$3,J$4,'English Scores- Leveled papers'!$H30:$KM30)))</f>
        <v>1</v>
      </c>
      <c r="K31" s="362" t="inlineStr">
        <f aca="false">IF($B31="","",IF(COUNTIFS('English Scores- Leveled papers'!$H$3:$KM$3,K$4,'English Scores- Leveled papers'!$H30:$KM30,"&gt;-1")=0,"",SUMIF('English Scores- Leveled papers'!$H$3:$KM$3,K$4,'English Scores- Leveled papers'!$H30:$KM30)))</f>
        <is>
          <t/>
        </is>
      </c>
      <c r="L31" s="362" t="n">
        <f aca="false">IF($B31="","",IF(COUNTIFS('English Scores- Leveled papers'!$H$3:$KM$3,L$4,'English Scores- Leveled papers'!$H30:$KM30,"&gt;-1")=0,"",SUMIF('English Scores- Leveled papers'!$H$3:$KM$3,L$4,'English Scores- Leveled papers'!$H30:$KM30)))</f>
        <v>2</v>
      </c>
      <c r="M31" s="362" t="inlineStr">
        <f aca="false">IF($B31="","",IF(COUNTIFS('English Scores- Leveled papers'!$H$3:$KM$3,M$4,'English Scores- Leveled papers'!$H30:$KM30,"&gt;-1")=0,"",SUMIF('English Scores- Leveled papers'!$H$3:$KM$3,M$4,'English Scores- Leveled papers'!$H30:$KM30)))</f>
        <is>
          <t/>
        </is>
      </c>
      <c r="N31" s="362" t="inlineStr">
        <f aca="false">IF($B31="","",IF(COUNTIFS('English Scores- Leveled papers'!$H$3:$KM$3,N$4,'English Scores- Leveled papers'!$H30:$KM30,"&gt;-1")=0,"",SUMIF('English Scores- Leveled papers'!$H$3:$KM$3,N$4,'English Scores- Leveled papers'!$H30:$KM30)))</f>
        <is>
          <t/>
        </is>
      </c>
      <c r="O31" s="362" t="inlineStr">
        <f aca="false">IF($B31="","",IF(COUNTIFS('English Scores- Leveled papers'!$H$3:$KM$3,O$4,'English Scores- Leveled papers'!$H30:$KM30,"&gt;-1")=0,"",SUMIF('English Scores- Leveled papers'!$H$3:$KM$3,O$4,'English Scores- Leveled papers'!$H30:$KM30)))</f>
        <is>
          <t/>
        </is>
      </c>
      <c r="P31" s="362" t="inlineStr">
        <f aca="false">IF($B31="","",IF(COUNTIFS('English Scores- Leveled papers'!$H$3:$KM$3,P$4,'English Scores- Leveled papers'!$H30:$KM30,"&gt;-1")=0,"",SUMIF('English Scores- Leveled papers'!$H$3:$KM$3,P$4,'English Scores- Leveled papers'!$H30:$KM30)))</f>
        <is>
          <t/>
        </is>
      </c>
      <c r="Q31" s="362" t="inlineStr">
        <f aca="false">IF($B31="","",IF(COUNTIFS('English Scores- Leveled papers'!$H$3:$KM$3,Q$4,'English Scores- Leveled papers'!$H30:$KM30,"&gt;-1")=0,"",SUMIF('English Scores- Leveled papers'!$H$3:$KM$3,Q$4,'English Scores- Leveled papers'!$H30:$KM30)))</f>
        <is>
          <t/>
        </is>
      </c>
      <c r="R31" s="362" t="inlineStr">
        <f aca="false">IF($B31="","",IF(COUNTIFS('English Scores- Leveled papers'!$H$3:$KM$3,R$4,'English Scores- Leveled papers'!$H30:$KM30,"&gt;-1")=0,"",SUMIF('English Scores- Leveled papers'!$H$3:$KM$3,R$4,'English Scores- Leveled papers'!$H30:$KM30)))</f>
        <is>
          <t/>
        </is>
      </c>
      <c r="S31" s="362" t="inlineStr">
        <f aca="false">IF($B31="","",IF(COUNTIFS('English Scores- Leveled papers'!$H$3:$KM$3,S$4,'English Scores- Leveled papers'!$H30:$KM30,"&gt;-1")=0,"",SUMIF('English Scores- Leveled papers'!$H$3:$KM$3,S$4,'English Scores- Leveled papers'!$H30:$KM30)))</f>
        <is>
          <t/>
        </is>
      </c>
      <c r="T31" s="362" t="inlineStr">
        <f aca="false">IF($B31="","",IF(COUNTIFS('English Scores- Leveled papers'!$H$3:$KM$3,T$4,'English Scores- Leveled papers'!$H30:$KM30,"&gt;-1")=0,"",SUMIF('English Scores- Leveled papers'!$H$3:$KM$3,T$4,'English Scores- Leveled papers'!$H30:$KM30)))</f>
        <is>
          <t/>
        </is>
      </c>
      <c r="U31" s="362" t="inlineStr">
        <f aca="false">IF($B31="","",IF(COUNTIFS('English Scores- Leveled papers'!$H$3:$KM$3,U$4,'English Scores- Leveled papers'!$H30:$KM30,"&gt;-1")=0,"",SUMIF('English Scores- Leveled papers'!$H$3:$KM$3,U$4,'English Scores- Leveled papers'!$H30:$KM30)))</f>
        <is>
          <t/>
        </is>
      </c>
      <c r="V31" s="362" t="inlineStr">
        <f aca="false">IF($B31="","",IF(COUNTIFS('English Scores- Leveled papers'!$H$3:$KM$3,V$4,'English Scores- Leveled papers'!$H30:$KM30,"&gt;-1")=0,"",SUMIF('English Scores- Leveled papers'!$H$3:$KM$3,V$4,'English Scores- Leveled papers'!$H30:$KM30)))</f>
        <is>
          <t/>
        </is>
      </c>
      <c r="W31" s="362" t="inlineStr">
        <f aca="false">IF($B31="","",IF(COUNTIFS('English Scores- Leveled papers'!$H$3:$KM$3,W$4,'English Scores- Leveled papers'!$H30:$KM30,"&gt;-1")=0,"",SUMIF('English Scores- Leveled papers'!$H$3:$KM$3,W$4,'English Scores- Leveled papers'!$H30:$KM30)))</f>
        <is>
          <t/>
        </is>
      </c>
      <c r="X31" s="362" t="inlineStr">
        <f aca="false">IF($B31="","",IF(COUNTIFS('English Scores- Leveled papers'!$H$3:$KM$3,X$4,'English Scores- Leveled papers'!$H30:$KM30,"&gt;-1")=0,"",SUMIF('English Scores- Leveled papers'!$H$3:$KM$3,X$4,'English Scores- Leveled papers'!$H30:$KM30)))</f>
        <is>
          <t/>
        </is>
      </c>
      <c r="Y31" s="362" t="inlineStr">
        <f aca="false">IF($B31="","",IF(COUNTIFS('English Scores- Leveled papers'!$H$3:$KM$3,Y$4,'English Scores- Leveled papers'!$H30:$KM30,"&gt;-1")=0,"",SUMIF('English Scores- Leveled papers'!$H$3:$KM$3,Y$4,'English Scores- Leveled papers'!$H30:$KM30)))</f>
        <is>
          <t/>
        </is>
      </c>
      <c r="Z31" s="362" t="inlineStr">
        <f aca="false">IF($B31="","",IF(COUNTIFS('English Scores- Leveled papers'!$H$3:$KM$3,Z$4,'English Scores- Leveled papers'!$H30:$KM30,"&gt;-1")=0,"",SUMIF('English Scores- Leveled papers'!$H$3:$KM$3,Z$4,'English Scores- Leveled papers'!$H30:$KM30)))</f>
        <is>
          <t/>
        </is>
      </c>
      <c r="AA31" s="362" t="inlineStr">
        <f aca="false">IF($B31="","",IF(COUNTIFS('English Scores- Leveled papers'!$H$3:$KM$3,AA$4,'English Scores- Leveled papers'!$H30:$KM30,"&gt;-1")=0,"",SUMIF('English Scores- Leveled papers'!$H$3:$KM$3,AA$4,'English Scores- Leveled papers'!$H30:$KM30)))</f>
        <is>
          <t/>
        </is>
      </c>
      <c r="AB31" s="362" t="inlineStr">
        <f aca="false">IF($B31="","",IF(COUNTIFS('English Scores- Leveled papers'!$H$3:$KM$3,AB$4,'English Scores- Leveled papers'!$H30:$KM30,"&gt;-1")=0,"",SUMIF('English Scores- Leveled papers'!$H$3:$KM$3,AB$4,'English Scores- Leveled papers'!$H30:$KM30)))</f>
        <is>
          <t/>
        </is>
      </c>
      <c r="AC31" s="362" t="inlineStr">
        <f aca="false">IF($B31="","",IF(COUNTIFS('English Scores- Leveled papers'!$H$3:$KM$3,AC$4,'English Scores- Leveled papers'!$H30:$KM30,"&gt;-1")=0,"",SUMIF('English Scores- Leveled papers'!$H$3:$KM$3,AC$4,'English Scores- Leveled papers'!$H30:$KM30)))</f>
        <is>
          <t/>
        </is>
      </c>
      <c r="AD31" s="362" t="inlineStr">
        <f aca="false">IF($B31="","",IF(COUNTIFS('English Scores- Leveled papers'!$H$3:$KM$3,AD$4,'English Scores- Leveled papers'!$H30:$KM30,"&gt;-1")=0,"",SUMIF('English Scores- Leveled papers'!$H$3:$KM$3,AD$4,'English Scores- Leveled papers'!$H30:$KM30)))</f>
        <is>
          <t/>
        </is>
      </c>
      <c r="AE31" s="362" t="inlineStr">
        <f aca="false">IF($B31="","",IF(COUNTIFS('English Scores- Leveled papers'!$H$3:$KM$3,AE$4,'English Scores- Leveled papers'!$H30:$KM30,"&gt;-1")=0,"",SUMIF('English Scores- Leveled papers'!$H$3:$KM$3,AE$4,'English Scores- Leveled papers'!$H30:$KM30)))</f>
        <is>
          <t/>
        </is>
      </c>
      <c r="AF31" s="362" t="inlineStr">
        <f aca="false">IF($B31="","",IF(COUNTIFS('English Scores- Leveled papers'!$H$3:$KM$3,AF$4,'English Scores- Leveled papers'!$H30:$KM30,"&gt;-1")=0,"",SUMIF('English Scores- Leveled papers'!$H$3:$KM$3,AF$4,'English Scores- Leveled papers'!$H30:$KM30)))</f>
        <is>
          <t/>
        </is>
      </c>
      <c r="AG31" s="362" t="inlineStr">
        <f aca="false">IF($B31="","",IF(COUNTIFS('English Scores- Leveled papers'!$H$3:$KM$3,AG$4,'English Scores- Leveled papers'!$H30:$KM30,"&gt;-1")=0,"",SUMIF('English Scores- Leveled papers'!$H$3:$KM$3,AG$4,'English Scores- Leveled papers'!$H30:$KM30)))</f>
        <is>
          <t/>
        </is>
      </c>
      <c r="AH31" s="362" t="inlineStr">
        <f aca="false">IF($B31="","",IF(COUNTIFS('English Scores- Leveled papers'!$H$3:$KM$3,AH$4,'English Scores- Leveled papers'!$H30:$KM30,"&gt;-1")=0,"",SUMIF('English Scores- Leveled papers'!$H$3:$KM$3,AH$4,'English Scores- Leveled papers'!$H30:$KM30)))</f>
        <is>
          <t/>
        </is>
      </c>
      <c r="AI31" s="362" t="inlineStr">
        <f aca="false">IF($B31="","",IF(COUNTIFS('English Scores- Leveled papers'!$H$3:$KM$3,AI$4,'English Scores- Leveled papers'!$H30:$KM30,"&gt;-1")=0,"",SUMIF('English Scores- Leveled papers'!$H$3:$KM$3,AI$4,'English Scores- Leveled papers'!$H30:$KM30)))</f>
        <is>
          <t/>
        </is>
      </c>
      <c r="AJ31" s="362" t="inlineStr">
        <f aca="false">IF($B31="","",IF(COUNTIFS('English Scores- Leveled papers'!$H$3:$KM$3,AJ$4,'English Scores- Leveled papers'!$H30:$KM30,"&gt;-1")=0,"",SUMIF('English Scores- Leveled papers'!$H$3:$KM$3,AJ$4,'English Scores- Leveled papers'!$H30:$KM30)))</f>
        <is>
          <t/>
        </is>
      </c>
      <c r="AK31" s="362" t="inlineStr">
        <f aca="false">IF($B31="","",IF(COUNTIFS('English Scores- Leveled papers'!$H$3:$KM$3,AK$4,'English Scores- Leveled papers'!$H30:$KM30,"&gt;-1")=0,"",SUMIF('English Scores- Leveled papers'!$H$3:$KM$3,AK$4,'English Scores- Leveled papers'!$H30:$KM30)))</f>
        <is>
          <t/>
        </is>
      </c>
      <c r="AL31" s="362" t="inlineStr">
        <f aca="false">IF($B31="","",IF(COUNTIFS('English Scores- Leveled papers'!$H$3:$KM$3,AL$4,'English Scores- Leveled papers'!$H30:$KM30,"&gt;-1")=0,"",SUMIF('English Scores- Leveled papers'!$H$3:$KM$3,AL$4,'English Scores- Leveled papers'!$H30:$KM30)))</f>
        <is>
          <t/>
        </is>
      </c>
      <c r="AM31" s="362" t="inlineStr">
        <f aca="false">IF($B31="","",IF(COUNTIFS('English Scores- Leveled papers'!$H$3:$KM$3,AM$4,'English Scores- Leveled papers'!$H30:$KM30,"&gt;-1")=0,"",SUMIF('English Scores- Leveled papers'!$H$3:$KM$3,AM$4,'English Scores- Leveled papers'!$H30:$KM30)))</f>
        <is>
          <t/>
        </is>
      </c>
      <c r="AN31" s="362" t="inlineStr">
        <f aca="false">IF($B31="","",IF(COUNTIFS('English Scores- Leveled papers'!$H$3:$KM$3,AN$4,'English Scores- Leveled papers'!$H30:$KM30,"&gt;-1")=0,"",SUMIF('English Scores- Leveled papers'!$H$3:$KM$3,AN$4,'English Scores- Leveled papers'!$H30:$KM30)))</f>
        <is>
          <t/>
        </is>
      </c>
      <c r="AO31" s="362" t="inlineStr">
        <f aca="false">IF($B31="","",IF(COUNTIFS('English Scores- Leveled papers'!$H$3:$KM$3,AO$4,'English Scores- Leveled papers'!$H30:$KM30,"&gt;-1")=0,"",SUMIF('English Scores- Leveled papers'!$H$3:$KM$3,AO$4,'English Scores- Leveled papers'!$H30:$KM30)))</f>
        <is>
          <t/>
        </is>
      </c>
      <c r="AP31" s="362" t="inlineStr">
        <f aca="false">IF($B31="","",IF(COUNTIFS('English Scores- Leveled papers'!$H$3:$KM$3,AP$4,'English Scores- Leveled papers'!$H30:$KM30,"&gt;-1")=0,"",SUMIF('English Scores- Leveled papers'!$H$3:$KM$3,AP$4,'English Scores- Leveled papers'!$H30:$KM30)))</f>
        <is>
          <t/>
        </is>
      </c>
      <c r="AQ31" s="362" t="inlineStr">
        <f aca="false">IF($B31="","",IF(COUNTIFS('English Scores- Leveled papers'!$H$3:$KM$3,AQ$4,'English Scores- Leveled papers'!$H30:$KM30,"&gt;-1")=0,"",SUMIF('English Scores- Leveled papers'!$H$3:$KM$3,AQ$4,'English Scores- Leveled papers'!$H30:$KM30)))</f>
        <is>
          <t/>
        </is>
      </c>
      <c r="AR31" s="362" t="inlineStr">
        <f aca="false">IF($B31="","",IF(COUNTIFS('English Scores- Leveled papers'!$H$3:$KM$3,AR$4,'English Scores- Leveled papers'!$H30:$KM30,"&gt;-1")=0,"",SUMIF('English Scores- Leveled papers'!$H$3:$KM$3,AR$4,'English Scores- Leveled papers'!$H30:$KM30)))</f>
        <is>
          <t/>
        </is>
      </c>
      <c r="AS31" s="362" t="inlineStr">
        <f aca="false">IF($B31="","",IF(COUNTIFS('English Scores- Leveled papers'!$H$3:$KM$3,AS$4,'English Scores- Leveled papers'!$H30:$KM30,"&gt;-1")=0,"",SUMIF('English Scores- Leveled papers'!$H$3:$KM$3,AS$4,'English Scores- Leveled papers'!$H30:$KM30)))</f>
        <is>
          <t/>
        </is>
      </c>
      <c r="AT31" s="362" t="inlineStr">
        <f aca="false">IF($B31="","",IF(COUNTIFS('English Scores- Leveled papers'!$H$3:$KM$3,AT$4,'English Scores- Leveled papers'!$H30:$KM30,"&gt;-1")=0,"",SUMIF('English Scores- Leveled papers'!$H$3:$KM$3,AT$4,'English Scores- Leveled papers'!$H30:$KM30)))</f>
        <is>
          <t/>
        </is>
      </c>
      <c r="AU31" s="362" t="inlineStr">
        <f aca="false">IF($B31="","",IF(COUNTIFS('English Scores- Leveled papers'!$H$3:$KM$3,AU$4,'English Scores- Leveled papers'!$H30:$KM30,"&gt;-1")=0,"",SUMIF('English Scores- Leveled papers'!$H$3:$KM$3,AU$4,'English Scores- Leveled papers'!$H30:$KM30)))</f>
        <is>
          <t/>
        </is>
      </c>
      <c r="AV31" s="362" t="inlineStr">
        <f aca="false">IF($B31="","",IF(COUNTIFS('English Scores- Leveled papers'!$H$3:$KM$3,AV$4,'English Scores- Leveled papers'!$H30:$KM30,"&gt;-1")=0,"",SUMIF('English Scores- Leveled papers'!$H$3:$KM$3,AV$4,'English Scores- Leveled papers'!$H30:$KM30)))</f>
        <is>
          <t/>
        </is>
      </c>
      <c r="AW31" s="362" t="inlineStr">
        <f aca="false">IF($B31="","",IF(COUNTIFS('English Scores- Leveled papers'!$H$3:$KM$3,AW$4,'English Scores- Leveled papers'!$H30:$KM30,"&gt;-1")=0,"",SUMIF('English Scores- Leveled papers'!$H$3:$KM$3,AW$4,'English Scores- Leveled papers'!$H30:$KM30)))</f>
        <is>
          <t/>
        </is>
      </c>
      <c r="AX31" s="362" t="inlineStr">
        <f aca="false">IF($B31="","",IF(COUNTIFS('English Scores- Leveled papers'!$H$3:$KM$3,AX$4,'English Scores- Leveled papers'!$H30:$KM30,"&gt;-1")=0,"",SUMIF('English Scores- Leveled papers'!$H$3:$KM$3,AX$4,'English Scores- Leveled papers'!$H30:$KM30)))</f>
        <is>
          <t/>
        </is>
      </c>
      <c r="AY31" s="362" t="inlineStr">
        <f aca="false">IF($B31="","",IF(COUNTIFS('English Scores- Leveled papers'!$H$3:$KM$3,AY$4,'English Scores- Leveled papers'!$H30:$KM30,"&gt;-1")=0,"",SUMIF('English Scores- Leveled papers'!$H$3:$KM$3,AY$4,'English Scores- Leveled papers'!$H30:$KM30)))</f>
        <is>
          <t/>
        </is>
      </c>
      <c r="AZ31" s="362" t="inlineStr">
        <f aca="false">IF($B31="","",IF(COUNTIFS('English Scores- Leveled papers'!$H$3:$KM$3,AZ$4,'English Scores- Leveled papers'!$H30:$KM30,"&gt;-1")=0,"",SUMIF('English Scores- Leveled papers'!$H$3:$KM$3,AZ$4,'English Scores- Leveled papers'!$H30:$KM30)))</f>
        <is>
          <t/>
        </is>
      </c>
      <c r="BA31" s="362" t="inlineStr">
        <f aca="false">IF($B31="","",IF(COUNTIFS('English Scores- Leveled papers'!$H$3:$KM$3,BA$4,'English Scores- Leveled papers'!$H30:$KM30,"&gt;-1")=0,"",SUMIF('English Scores- Leveled papers'!$H$3:$KM$3,BA$4,'English Scores- Leveled papers'!$H30:$KM30)))</f>
        <is>
          <t/>
        </is>
      </c>
      <c r="BB31" s="362" t="inlineStr">
        <f aca="false">IF($B31="","",IF(COUNTIFS('English Scores- Leveled papers'!$H$3:$KM$3,BB$4,'English Scores- Leveled papers'!$H30:$KM30,"&gt;-1")=0,"",SUMIF('English Scores- Leveled papers'!$H$3:$KM$3,BB$4,'English Scores- Leveled papers'!$H30:$KM30)))</f>
        <is>
          <t/>
        </is>
      </c>
      <c r="BC31" s="362" t="inlineStr">
        <f aca="false">IF($B31="","",IF(COUNTIFS('English Scores- Leveled papers'!$H$3:$KM$3,BC$4,'English Scores- Leveled papers'!$H30:$KM30,"&gt;-1")=0,"",SUMIF('English Scores- Leveled papers'!$H$3:$KM$3,BC$4,'English Scores- Leveled papers'!$H30:$KM30)))</f>
        <is>
          <t/>
        </is>
      </c>
      <c r="BD31" s="362" t="inlineStr">
        <f aca="false">IF($B31="","",IF(COUNTIFS('English Scores- Leveled papers'!$H$3:$KM$3,BD$4,'English Scores- Leveled papers'!$H30:$KM30,"&gt;-1")=0,"",SUMIF('English Scores- Leveled papers'!$H$3:$KM$3,BD$4,'English Scores- Leveled papers'!$H30:$KM30)))</f>
        <is>
          <t/>
        </is>
      </c>
      <c r="BE31" s="362" t="inlineStr">
        <f aca="false">IF($B31="","",IF(COUNTIFS('English Scores- Leveled papers'!$H$3:$KM$3,BE$4,'English Scores- Leveled papers'!$H30:$KM30,"&gt;-1")=0,"",SUMIF('English Scores- Leveled papers'!$H$3:$KM$3,BE$4,'English Scores- Leveled papers'!$H30:$KM30)))</f>
        <is>
          <t/>
        </is>
      </c>
      <c r="BF31" s="362" t="inlineStr">
        <f aca="false">IF($B31="","",IF(COUNTIFS('English Scores- Leveled papers'!$H$3:$KM$3,BF$4,'English Scores- Leveled papers'!$H30:$KM30,"&gt;-1")=0,"",SUMIF('English Scores- Leveled papers'!$H$3:$KM$3,BF$4,'English Scores- Leveled papers'!$H30:$KM30)))</f>
        <is>
          <t/>
        </is>
      </c>
      <c r="BG31" s="362" t="inlineStr">
        <f aca="false">IF($B31="","",IF(COUNTIFS('English Scores- Leveled papers'!$H$3:$KM$3,BG$4,'English Scores- Leveled papers'!$H30:$KM30,"&gt;-1")=0,"",SUMIF('English Scores- Leveled papers'!$H$3:$KM$3,BG$4,'English Scores- Leveled papers'!$H30:$KM30)))</f>
        <is>
          <t/>
        </is>
      </c>
      <c r="BH31" s="362" t="inlineStr">
        <f aca="false">IF($B31="","",IF(COUNTIFS('English Scores- Leveled papers'!$H$3:$KM$3,BH$4,'English Scores- Leveled papers'!$H30:$KM30,"&gt;-1")=0,"",SUMIF('English Scores- Leveled papers'!$H$3:$KM$3,BH$4,'English Scores- Leveled papers'!$H30:$KM30)))</f>
        <is>
          <t/>
        </is>
      </c>
      <c r="BI31" s="362" t="inlineStr">
        <f aca="false">IF($B31="","",IF(COUNTIFS('English Scores- Leveled papers'!$H$3:$KM$3,BI$4,'English Scores- Leveled papers'!$H30:$KM30,"&gt;-1")=0,"",SUMIF('English Scores- Leveled papers'!$H$3:$KM$3,BI$4,'English Scores- Leveled papers'!$H30:$KM30)))</f>
        <is>
          <t/>
        </is>
      </c>
      <c r="BJ31" s="362" t="inlineStr">
        <f aca="false">IF($B31="","",IF(COUNTIFS('English Scores- Leveled papers'!$H$3:$KM$3,BJ$4,'English Scores- Leveled papers'!$H30:$KM30,"&gt;-1")=0,"",SUMIF('English Scores- Leveled papers'!$H$3:$KM$3,BJ$4,'English Scores- Leveled papers'!$H30:$KM30)))</f>
        <is>
          <t/>
        </is>
      </c>
      <c r="BK31" s="362" t="inlineStr">
        <f aca="false">IF($B31="","",IF(COUNTIFS('English Scores- Leveled papers'!$H$3:$KM$3,BK$4,'English Scores- Leveled papers'!$H30:$KM30,"&gt;-1")=0,"",SUMIF('English Scores- Leveled papers'!$H$3:$KM$3,BK$4,'English Scores- Leveled papers'!$H30:$KM30)))</f>
        <is>
          <t/>
        </is>
      </c>
      <c r="BL31" s="362" t="inlineStr">
        <f aca="false">IF($B31="","",IF(COUNTIFS('English Scores- Leveled papers'!$H$3:$KM$3,BL$4,'English Scores- Leveled papers'!$H30:$KM30,"&gt;-1")=0,"",SUMIF('English Scores- Leveled papers'!$H$3:$KM$3,BL$4,'English Scores- Leveled papers'!$H30:$KM30)))</f>
        <is>
          <t/>
        </is>
      </c>
      <c r="BM31" s="362" t="inlineStr">
        <f aca="false">IF($B31="","",IF(COUNTIFS('Eng GLA 6th, 7th, 8th'!$E$3:$DV$3,BM$4,'Eng GLA 6th, 7th, 8th'!$E31:$DV31, "&gt;-1")=0,"",SUMIF('Eng GLA 6th, 7th, 8th'!$E$3:$DV$3,BM$4,'Eng GLA 6th, 7th, 8th'!$E31:$DV31)))</f>
        <is>
          <t/>
        </is>
      </c>
      <c r="BN31" s="362" t="inlineStr">
        <f aca="false">IF($B31="","",IF(COUNTIFS('Eng GLA 6th, 7th, 8th'!$E$3:$DV$3,BN$4,'Eng GLA 6th, 7th, 8th'!$E31:$DV31, "&gt;-1")=0,"",SUMIF('Eng GLA 6th, 7th, 8th'!$E$3:$DV$3,BN$4,'Eng GLA 6th, 7th, 8th'!$E31:$DV31)))</f>
        <is>
          <t/>
        </is>
      </c>
      <c r="BO31" s="362" t="inlineStr">
        <f aca="false">IF($B31="","",IF(COUNTIFS('Eng GLA 6th, 7th, 8th'!$E$3:$DV$3,BO$4,'Eng GLA 6th, 7th, 8th'!$E31:$DV31, "&gt;-1")=0,"",SUMIF('Eng GLA 6th, 7th, 8th'!$E$3:$DV$3,BO$4,'Eng GLA 6th, 7th, 8th'!$E31:$DV31)))</f>
        <is>
          <t/>
        </is>
      </c>
      <c r="BP31" s="362" t="inlineStr">
        <f aca="false">IF($B31="","",IF(COUNTIFS('Eng GLA 6th, 7th, 8th'!$E$3:$DV$3,BP$4,'Eng GLA 6th, 7th, 8th'!$E31:$DV31, "&gt;-1")=0,"",SUMIF('Eng GLA 6th, 7th, 8th'!$E$3:$DV$3,BP$4,'Eng GLA 6th, 7th, 8th'!$E31:$DV31)))</f>
        <is>
          <t/>
        </is>
      </c>
      <c r="BQ31" s="362" t="inlineStr">
        <f aca="false">IF($B31="","",IF(COUNTIFS('Eng GLA 6th, 7th, 8th'!$E$3:$DV$3,BQ$4,'Eng GLA 6th, 7th, 8th'!$E31:$DV31, "&gt;-1")=0,"",SUMIF('Eng GLA 6th, 7th, 8th'!$E$3:$DV$3,BQ$4,'Eng GLA 6th, 7th, 8th'!$E31:$DV31)))</f>
        <is>
          <t/>
        </is>
      </c>
      <c r="BR31" s="362" t="inlineStr">
        <f aca="false">IF($B31="","",IF(COUNTIFS('Eng GLA 6th, 7th, 8th'!$E$3:$DV$3,BR$4,'Eng GLA 6th, 7th, 8th'!$E31:$DV31, "&gt;-1")=0,"",SUMIF('Eng GLA 6th, 7th, 8th'!$E$3:$DV$3,BR$4,'Eng GLA 6th, 7th, 8th'!$E31:$DV31)))</f>
        <is>
          <t/>
        </is>
      </c>
      <c r="BS31" s="362" t="inlineStr">
        <f aca="false">IF($B31="","",IF(COUNTIFS('Eng GLA 6th, 7th, 8th'!$E$3:$DV$3,BS$4,'Eng GLA 6th, 7th, 8th'!$E31:$DV31, "&gt;-1")=0,"",SUMIF('Eng GLA 6th, 7th, 8th'!$E$3:$DV$3,BS$4,'Eng GLA 6th, 7th, 8th'!$E31:$DV31)))</f>
        <is>
          <t/>
        </is>
      </c>
      <c r="BT31" s="362" t="inlineStr">
        <f aca="false">IF($B31="","",IF(COUNTIFS('Eng GLA 6th, 7th, 8th'!$E$3:$DV$3,BT$4,'Eng GLA 6th, 7th, 8th'!$E31:$DV31, "&gt;-1")=0,"",SUMIF('Eng GLA 6th, 7th, 8th'!$E$3:$DV$3,BT$4,'Eng GLA 6th, 7th, 8th'!$E31:$DV31)))</f>
        <is>
          <t/>
        </is>
      </c>
      <c r="BU31" s="362" t="inlineStr">
        <f aca="false">IF($B31="","",IF(COUNTIFS('Eng GLA 6th, 7th, 8th'!$E$3:$DV$3,BU$4,'Eng GLA 6th, 7th, 8th'!$E31:$DV31, "&gt;-1")=0,"",SUMIF('Eng GLA 6th, 7th, 8th'!$E$3:$DV$3,BU$4,'Eng GLA 6th, 7th, 8th'!$E31:$DV31)))</f>
        <is>
          <t/>
        </is>
      </c>
      <c r="BV31" s="362" t="inlineStr">
        <f aca="false">IF($B31="","",IF(COUNTIFS('Eng GLA 6th, 7th, 8th'!$E$3:$DV$3,BV$4,'Eng GLA 6th, 7th, 8th'!$E31:$DV31, "&gt;-1")=0,"",SUMIF('Eng GLA 6th, 7th, 8th'!$E$3:$DV$3,BV$4,'Eng GLA 6th, 7th, 8th'!$E31:$DV31)))</f>
        <is>
          <t/>
        </is>
      </c>
      <c r="BW31" s="362" t="inlineStr">
        <f aca="false">IF($B31="","",IF(COUNTIFS('Eng GLA 6th, 7th, 8th'!$E$3:$DV$3,BW$4,'Eng GLA 6th, 7th, 8th'!$E31:$DV31, "&gt;-1")=0,"",SUMIF('Eng GLA 6th, 7th, 8th'!$E$3:$DV$3,BW$4,'Eng GLA 6th, 7th, 8th'!$E31:$DV31)))</f>
        <is>
          <t/>
        </is>
      </c>
      <c r="BX31" s="362" t="inlineStr">
        <f aca="false">IF($B31="","",IF(COUNTIFS('Eng GLA 6th, 7th, 8th'!$E$3:$DV$3,BX$4,'Eng GLA 6th, 7th, 8th'!$E31:$DV31, "&gt;-1")=0,"",SUMIF('Eng GLA 6th, 7th, 8th'!$E$3:$DV$3,BX$4,'Eng GLA 6th, 7th, 8th'!$E31:$DV31)))</f>
        <is>
          <t/>
        </is>
      </c>
      <c r="BY31" s="362" t="inlineStr">
        <f aca="false">IF($B31="","",IF(COUNTIFS('Eng GLA 6th, 7th, 8th'!$E$3:$DV$3,BY$4,'Eng GLA 6th, 7th, 8th'!$E31:$DV31, "&gt;-1")=0,"",SUMIF('Eng GLA 6th, 7th, 8th'!$E$3:$DV$3,BY$4,'Eng GLA 6th, 7th, 8th'!$E31:$DV31)))</f>
        <is>
          <t/>
        </is>
      </c>
      <c r="BZ31" s="362" t="inlineStr">
        <f aca="false">IF($B31="","",IF(COUNTIFS('Eng GLA 6th, 7th, 8th'!$E$3:$DV$3,BZ$4,'Eng GLA 6th, 7th, 8th'!$E31:$DV31, "&gt;-1")=0,"",SUMIF('Eng GLA 6th, 7th, 8th'!$E$3:$DV$3,BZ$4,'Eng GLA 6th, 7th, 8th'!$E31:$DV31)))</f>
        <is>
          <t/>
        </is>
      </c>
      <c r="CA31" s="362" t="inlineStr">
        <f aca="false">IF($B31="","",IF(COUNTIFS('Eng GLA 6th, 7th, 8th'!$E$3:$DV$3,CA$4,'Eng GLA 6th, 7th, 8th'!$E31:$DV31, "&gt;-1")=0,"",SUMIF('Eng GLA 6th, 7th, 8th'!$E$3:$DV$3,CA$4,'Eng GLA 6th, 7th, 8th'!$E31:$DV31)))</f>
        <is>
          <t/>
        </is>
      </c>
      <c r="CB31" s="363"/>
      <c r="CC31" s="364" t="str">
        <f aca="false">IFERROR(IF((COUNT('Eng GLA 6th, 7th, 8th'!E31:U31)=0)," ",(SUM('Eng GLA 6th, 7th, 8th'!E31:U31)/$CC$3)),"")</f>
        <v> </v>
      </c>
      <c r="CD31" s="364" t="str">
        <f aca="false">IFERROR(IF((COUNT('Eng GLA 6th, 7th, 8th'!V31:AA31)=0)," ",(SUM('Eng GLA 6th, 7th, 8th'!V31:AA31)/$CD$3)),"")</f>
        <v> </v>
      </c>
      <c r="CE31" s="364" t="str">
        <f aca="false">IFERROR(IF((COUNT('Eng GLA 6th, 7th, 8th'!AB31:AG31)=0)," ",(SUM('Eng GLA 6th, 7th, 8th'!AB31:AG31)/$CE$3)),"")</f>
        <v> </v>
      </c>
      <c r="CF31" s="364" t="str">
        <f aca="false">IFERROR(IF((COUNT('Eng GLA 6th, 7th, 8th'!AH31:AP31)=0)," ",(SUM('Eng GLA 6th, 7th, 8th'!AH31:AP31)/$CF$3)),"")</f>
        <v> </v>
      </c>
      <c r="CG31" s="365" t="str">
        <f aca="false">IFERROR(IF((COUNT('Eng GLA 6th, 7th, 8th'!AR31:BH31)=0)," ",(SUM('Eng GLA 6th, 7th, 8th'!AR31:BH31)/$CG$3)),"")</f>
        <v> </v>
      </c>
      <c r="CH31" s="365" t="str">
        <f aca="false">IFERROR(IF((COUNT('Eng GLA 6th, 7th, 8th'!BI31:BN31)=0)," ",(SUM('Eng GLA 6th, 7th, 8th'!BI31:BN31)/$CH$3)),"")</f>
        <v> </v>
      </c>
      <c r="CI31" s="365" t="str">
        <f aca="false">IFERROR(IF((COUNT('Eng GLA 6th, 7th, 8th'!BO31:BT31)=0)," ",(SUM('Eng GLA 6th, 7th, 8th'!BO31:BT31)/$CI$3)),"")</f>
        <v> </v>
      </c>
      <c r="CJ31" s="365" t="str">
        <f aca="false">IFERROR(IF((COUNT('Eng GLA 6th, 7th, 8th'!BU31:CF31)=0)," ",(SUM('Eng GLA 6th, 7th, 8th'!BU31:CF31)/$CJ$3)),"")</f>
        <v> </v>
      </c>
      <c r="CK31" s="365" t="str">
        <f aca="false">IFERROR(IF((COUNT('Eng GLA 6th, 7th, 8th'!CH31:CX31)=0)," ",(SUM('Eng GLA 6th, 7th, 8th'!CH31:CX31)/$CK$3)),"")</f>
        <v> </v>
      </c>
      <c r="CL31" s="365" t="str">
        <f aca="false">IFERROR(IF((COUNT('Eng GLA 6th, 7th, 8th'!CY31:DD31)=0)," ",(SUM('Eng GLA 6th, 7th, 8th'!CY31:DD31)/$CL$3)),"")</f>
        <v> </v>
      </c>
      <c r="CM31" s="365" t="str">
        <f aca="false">IFERROR(IF((COUNT('Eng GLA 6th, 7th, 8th'!DE31:DJ31)=0)," ",(SUM('Eng GLA 6th, 7th, 8th'!DE31:DJ31)/$CM$3)),"")</f>
        <v> </v>
      </c>
      <c r="CN31" s="365" t="str">
        <f aca="false">IFERROR(IF((COUNT('Eng GLA 6th, 7th, 8th'!DK31:DV31)=0)," ",(SUM('Eng GLA 6th, 7th, 8th'!DK31:DV31)/$CN$3)),"")</f>
        <v> </v>
      </c>
    </row>
    <row r="32" customFormat="false" ht="12.75" hidden="false" customHeight="false" outlineLevel="0" collapsed="false">
      <c r="A32" s="315" t="n">
        <v>25</v>
      </c>
      <c r="B32" s="315" t="str">
        <f aca="false">'English Scores- Leveled papers'!B31</f>
        <v>J.Kartik</v>
      </c>
      <c r="C32" s="360" t="n">
        <f aca="false">'RC Mastery Check+Question type'!H29</f>
        <v>0.5</v>
      </c>
      <c r="D32" s="361" t="inlineStr">
        <f aca="false">'Cover Sheet'!L29</f>
        <is>
          <t/>
        </is>
      </c>
      <c r="E32" s="362" t="inlineStr">
        <f aca="false">IF($B32="","",IF(COUNTIFS('English Scores- Leveled papers'!$H$3:$KM$3,E$4,'English Scores- Leveled papers'!$H31:$KM31,"&gt;-1")=0,"",SUMIF('English Scores- Leveled papers'!$H$3:$KM$3,E$4,'English Scores- Leveled papers'!$H31:$KM31)))</f>
        <is>
          <t/>
        </is>
      </c>
      <c r="F32" s="362" t="inlineStr">
        <f aca="false">IF($B32="","",IF(COUNTIFS('English Scores- Leveled papers'!$H$3:$KM$3,F$4,'English Scores- Leveled papers'!$H31:$KM31,"&gt;-1")=0,"",SUMIF('English Scores- Leveled papers'!$H$3:$KM$3,F$4,'English Scores- Leveled papers'!$H31:$KM31)))</f>
        <is>
          <t/>
        </is>
      </c>
      <c r="G32" s="362" t="inlineStr">
        <f aca="false">IF($B32="","",IF(COUNTIFS('English Scores- Leveled papers'!$H$3:$KM$3,G$4,'English Scores- Leveled papers'!$H31:$KM31,"&gt;-1")=0,"",SUMIF('English Scores- Leveled papers'!$H$3:$KM$3,G$4,'English Scores- Leveled papers'!$H31:$KM31)))</f>
        <is>
          <t/>
        </is>
      </c>
      <c r="H32" s="362" t="inlineStr">
        <f aca="false">IF($B32="","",IF(COUNTIFS('English Scores- Leveled papers'!$H$3:$KM$3,H$4,'English Scores- Leveled papers'!$H31:$KM31,"&gt;-1")=0,"",SUMIF('English Scores- Leveled papers'!$H$3:$KM$3,H$4,'English Scores- Leveled papers'!$H31:$KM31)))</f>
        <is>
          <t/>
        </is>
      </c>
      <c r="I32" s="362" t="inlineStr">
        <f aca="false">IF($B32="","",IF(COUNTIFS('English Scores- Leveled papers'!$H$3:$KM$3,I$4,'English Scores- Leveled papers'!$H31:$KM31,"&gt;-1")=0,"",SUMIF('English Scores- Leveled papers'!$H$3:$KM$3,I$4,'English Scores- Leveled papers'!$H31:$KM31)))</f>
        <is>
          <t/>
        </is>
      </c>
      <c r="J32" s="362" t="inlineStr">
        <f aca="false">IF($B32="","",IF(COUNTIFS('English Scores- Leveled papers'!$H$3:$KM$3,J$4,'English Scores- Leveled papers'!$H31:$KM31,"&gt;-1")=0,"",SUMIF('English Scores- Leveled papers'!$H$3:$KM$3,J$4,'English Scores- Leveled papers'!$H31:$KM31)))</f>
        <is>
          <t/>
        </is>
      </c>
      <c r="K32" s="362" t="inlineStr">
        <f aca="false">IF($B32="","",IF(COUNTIFS('English Scores- Leveled papers'!$H$3:$KM$3,K$4,'English Scores- Leveled papers'!$H31:$KM31,"&gt;-1")=0,"",SUMIF('English Scores- Leveled papers'!$H$3:$KM$3,K$4,'English Scores- Leveled papers'!$H31:$KM31)))</f>
        <is>
          <t/>
        </is>
      </c>
      <c r="L32" s="362" t="inlineStr">
        <f aca="false">IF($B32="","",IF(COUNTIFS('English Scores- Leveled papers'!$H$3:$KM$3,L$4,'English Scores- Leveled papers'!$H31:$KM31,"&gt;-1")=0,"",SUMIF('English Scores- Leveled papers'!$H$3:$KM$3,L$4,'English Scores- Leveled papers'!$H31:$KM31)))</f>
        <is>
          <t/>
        </is>
      </c>
      <c r="M32" s="362" t="n">
        <f aca="false">IF($B32="","",IF(COUNTIFS('English Scores- Leveled papers'!$H$3:$KM$3,M$4,'English Scores- Leveled papers'!$H31:$KM31,"&gt;-1")=0,"",SUMIF('English Scores- Leveled papers'!$H$3:$KM$3,M$4,'English Scores- Leveled papers'!$H31:$KM31)))</f>
        <v>2</v>
      </c>
      <c r="N32" s="362" t="n">
        <f aca="false">IF($B32="","",IF(COUNTIFS('English Scores- Leveled papers'!$H$3:$KM$3,N$4,'English Scores- Leveled papers'!$H31:$KM31,"&gt;-1")=0,"",SUMIF('English Scores- Leveled papers'!$H$3:$KM$3,N$4,'English Scores- Leveled papers'!$H31:$KM31)))</f>
        <v>1</v>
      </c>
      <c r="O32" s="362" t="n">
        <f aca="false">IF($B32="","",IF(COUNTIFS('English Scores- Leveled papers'!$H$3:$KM$3,O$4,'English Scores- Leveled papers'!$H31:$KM31,"&gt;-1")=0,"",SUMIF('English Scores- Leveled papers'!$H$3:$KM$3,O$4,'English Scores- Leveled papers'!$H31:$KM31)))</f>
        <v>0.5</v>
      </c>
      <c r="P32" s="362" t="n">
        <f aca="false">IF($B32="","",IF(COUNTIFS('English Scores- Leveled papers'!$H$3:$KM$3,P$4,'English Scores- Leveled papers'!$H31:$KM31,"&gt;-1")=0,"",SUMIF('English Scores- Leveled papers'!$H$3:$KM$3,P$4,'English Scores- Leveled papers'!$H31:$KM31)))</f>
        <v>2</v>
      </c>
      <c r="Q32" s="362" t="n">
        <f aca="false">IF($B32="","",IF(COUNTIFS('English Scores- Leveled papers'!$H$3:$KM$3,Q$4,'English Scores- Leveled papers'!$H31:$KM31,"&gt;-1")=0,"",SUMIF('English Scores- Leveled papers'!$H$3:$KM$3,Q$4,'English Scores- Leveled papers'!$H31:$KM31)))</f>
        <v>2</v>
      </c>
      <c r="R32" s="362" t="n">
        <f aca="false">IF($B32="","",IF(COUNTIFS('English Scores- Leveled papers'!$H$3:$KM$3,R$4,'English Scores- Leveled papers'!$H31:$KM31,"&gt;-1")=0,"",SUMIF('English Scores- Leveled papers'!$H$3:$KM$3,R$4,'English Scores- Leveled papers'!$H31:$KM31)))</f>
        <v>0</v>
      </c>
      <c r="S32" s="362" t="n">
        <f aca="false">IF($B32="","",IF(COUNTIFS('English Scores- Leveled papers'!$H$3:$KM$3,S$4,'English Scores- Leveled papers'!$H31:$KM31,"&gt;-1")=0,"",SUMIF('English Scores- Leveled papers'!$H$3:$KM$3,S$4,'English Scores- Leveled papers'!$H31:$KM31)))</f>
        <v>0</v>
      </c>
      <c r="T32" s="362" t="n">
        <f aca="false">IF($B32="","",IF(COUNTIFS('English Scores- Leveled papers'!$H$3:$KM$3,T$4,'English Scores- Leveled papers'!$H31:$KM31,"&gt;-1")=0,"",SUMIF('English Scores- Leveled papers'!$H$3:$KM$3,T$4,'English Scores- Leveled papers'!$H31:$KM31)))</f>
        <v>0.5</v>
      </c>
      <c r="U32" s="362" t="n">
        <f aca="false">IF($B32="","",IF(COUNTIFS('English Scores- Leveled papers'!$H$3:$KM$3,U$4,'English Scores- Leveled papers'!$H31:$KM31,"&gt;-1")=0,"",SUMIF('English Scores- Leveled papers'!$H$3:$KM$3,U$4,'English Scores- Leveled papers'!$H31:$KM31)))</f>
        <v>1</v>
      </c>
      <c r="V32" s="362" t="inlineStr">
        <f aca="false">IF($B32="","",IF(COUNTIFS('English Scores- Leveled papers'!$H$3:$KM$3,V$4,'English Scores- Leveled papers'!$H31:$KM31,"&gt;-1")=0,"",SUMIF('English Scores- Leveled papers'!$H$3:$KM$3,V$4,'English Scores- Leveled papers'!$H31:$KM31)))</f>
        <is>
          <t/>
        </is>
      </c>
      <c r="W32" s="362" t="inlineStr">
        <f aca="false">IF($B32="","",IF(COUNTIFS('English Scores- Leveled papers'!$H$3:$KM$3,W$4,'English Scores- Leveled papers'!$H31:$KM31,"&gt;-1")=0,"",SUMIF('English Scores- Leveled papers'!$H$3:$KM$3,W$4,'English Scores- Leveled papers'!$H31:$KM31)))</f>
        <is>
          <t/>
        </is>
      </c>
      <c r="X32" s="362" t="inlineStr">
        <f aca="false">IF($B32="","",IF(COUNTIFS('English Scores- Leveled papers'!$H$3:$KM$3,X$4,'English Scores- Leveled papers'!$H31:$KM31,"&gt;-1")=0,"",SUMIF('English Scores- Leveled papers'!$H$3:$KM$3,X$4,'English Scores- Leveled papers'!$H31:$KM31)))</f>
        <is>
          <t/>
        </is>
      </c>
      <c r="Y32" s="362" t="inlineStr">
        <f aca="false">IF($B32="","",IF(COUNTIFS('English Scores- Leveled papers'!$H$3:$KM$3,Y$4,'English Scores- Leveled papers'!$H31:$KM31,"&gt;-1")=0,"",SUMIF('English Scores- Leveled papers'!$H$3:$KM$3,Y$4,'English Scores- Leveled papers'!$H31:$KM31)))</f>
        <is>
          <t/>
        </is>
      </c>
      <c r="Z32" s="362" t="inlineStr">
        <f aca="false">IF($B32="","",IF(COUNTIFS('English Scores- Leveled papers'!$H$3:$KM$3,Z$4,'English Scores- Leveled papers'!$H31:$KM31,"&gt;-1")=0,"",SUMIF('English Scores- Leveled papers'!$H$3:$KM$3,Z$4,'English Scores- Leveled papers'!$H31:$KM31)))</f>
        <is>
          <t/>
        </is>
      </c>
      <c r="AA32" s="362" t="inlineStr">
        <f aca="false">IF($B32="","",IF(COUNTIFS('English Scores- Leveled papers'!$H$3:$KM$3,AA$4,'English Scores- Leveled papers'!$H31:$KM31,"&gt;-1")=0,"",SUMIF('English Scores- Leveled papers'!$H$3:$KM$3,AA$4,'English Scores- Leveled papers'!$H31:$KM31)))</f>
        <is>
          <t/>
        </is>
      </c>
      <c r="AB32" s="362" t="inlineStr">
        <f aca="false">IF($B32="","",IF(COUNTIFS('English Scores- Leveled papers'!$H$3:$KM$3,AB$4,'English Scores- Leveled papers'!$H31:$KM31,"&gt;-1")=0,"",SUMIF('English Scores- Leveled papers'!$H$3:$KM$3,AB$4,'English Scores- Leveled papers'!$H31:$KM31)))</f>
        <is>
          <t/>
        </is>
      </c>
      <c r="AC32" s="362" t="inlineStr">
        <f aca="false">IF($B32="","",IF(COUNTIFS('English Scores- Leveled papers'!$H$3:$KM$3,AC$4,'English Scores- Leveled papers'!$H31:$KM31,"&gt;-1")=0,"",SUMIF('English Scores- Leveled papers'!$H$3:$KM$3,AC$4,'English Scores- Leveled papers'!$H31:$KM31)))</f>
        <is>
          <t/>
        </is>
      </c>
      <c r="AD32" s="362" t="inlineStr">
        <f aca="false">IF($B32="","",IF(COUNTIFS('English Scores- Leveled papers'!$H$3:$KM$3,AD$4,'English Scores- Leveled papers'!$H31:$KM31,"&gt;-1")=0,"",SUMIF('English Scores- Leveled papers'!$H$3:$KM$3,AD$4,'English Scores- Leveled papers'!$H31:$KM31)))</f>
        <is>
          <t/>
        </is>
      </c>
      <c r="AE32" s="362" t="inlineStr">
        <f aca="false">IF($B32="","",IF(COUNTIFS('English Scores- Leveled papers'!$H$3:$KM$3,AE$4,'English Scores- Leveled papers'!$H31:$KM31,"&gt;-1")=0,"",SUMIF('English Scores- Leveled papers'!$H$3:$KM$3,AE$4,'English Scores- Leveled papers'!$H31:$KM31)))</f>
        <is>
          <t/>
        </is>
      </c>
      <c r="AF32" s="362" t="inlineStr">
        <f aca="false">IF($B32="","",IF(COUNTIFS('English Scores- Leveled papers'!$H$3:$KM$3,AF$4,'English Scores- Leveled papers'!$H31:$KM31,"&gt;-1")=0,"",SUMIF('English Scores- Leveled papers'!$H$3:$KM$3,AF$4,'English Scores- Leveled papers'!$H31:$KM31)))</f>
        <is>
          <t/>
        </is>
      </c>
      <c r="AG32" s="362" t="inlineStr">
        <f aca="false">IF($B32="","",IF(COUNTIFS('English Scores- Leveled papers'!$H$3:$KM$3,AG$4,'English Scores- Leveled papers'!$H31:$KM31,"&gt;-1")=0,"",SUMIF('English Scores- Leveled papers'!$H$3:$KM$3,AG$4,'English Scores- Leveled papers'!$H31:$KM31)))</f>
        <is>
          <t/>
        </is>
      </c>
      <c r="AH32" s="362" t="inlineStr">
        <f aca="false">IF($B32="","",IF(COUNTIFS('English Scores- Leveled papers'!$H$3:$KM$3,AH$4,'English Scores- Leveled papers'!$H31:$KM31,"&gt;-1")=0,"",SUMIF('English Scores- Leveled papers'!$H$3:$KM$3,AH$4,'English Scores- Leveled papers'!$H31:$KM31)))</f>
        <is>
          <t/>
        </is>
      </c>
      <c r="AI32" s="362" t="inlineStr">
        <f aca="false">IF($B32="","",IF(COUNTIFS('English Scores- Leveled papers'!$H$3:$KM$3,AI$4,'English Scores- Leveled papers'!$H31:$KM31,"&gt;-1")=0,"",SUMIF('English Scores- Leveled papers'!$H$3:$KM$3,AI$4,'English Scores- Leveled papers'!$H31:$KM31)))</f>
        <is>
          <t/>
        </is>
      </c>
      <c r="AJ32" s="362" t="inlineStr">
        <f aca="false">IF($B32="","",IF(COUNTIFS('English Scores- Leveled papers'!$H$3:$KM$3,AJ$4,'English Scores- Leveled papers'!$H31:$KM31,"&gt;-1")=0,"",SUMIF('English Scores- Leveled papers'!$H$3:$KM$3,AJ$4,'English Scores- Leveled papers'!$H31:$KM31)))</f>
        <is>
          <t/>
        </is>
      </c>
      <c r="AK32" s="362" t="inlineStr">
        <f aca="false">IF($B32="","",IF(COUNTIFS('English Scores- Leveled papers'!$H$3:$KM$3,AK$4,'English Scores- Leveled papers'!$H31:$KM31,"&gt;-1")=0,"",SUMIF('English Scores- Leveled papers'!$H$3:$KM$3,AK$4,'English Scores- Leveled papers'!$H31:$KM31)))</f>
        <is>
          <t/>
        </is>
      </c>
      <c r="AL32" s="362" t="inlineStr">
        <f aca="false">IF($B32="","",IF(COUNTIFS('English Scores- Leveled papers'!$H$3:$KM$3,AL$4,'English Scores- Leveled papers'!$H31:$KM31,"&gt;-1")=0,"",SUMIF('English Scores- Leveled papers'!$H$3:$KM$3,AL$4,'English Scores- Leveled papers'!$H31:$KM31)))</f>
        <is>
          <t/>
        </is>
      </c>
      <c r="AM32" s="362" t="inlineStr">
        <f aca="false">IF($B32="","",IF(COUNTIFS('English Scores- Leveled papers'!$H$3:$KM$3,AM$4,'English Scores- Leveled papers'!$H31:$KM31,"&gt;-1")=0,"",SUMIF('English Scores- Leveled papers'!$H$3:$KM$3,AM$4,'English Scores- Leveled papers'!$H31:$KM31)))</f>
        <is>
          <t/>
        </is>
      </c>
      <c r="AN32" s="362" t="inlineStr">
        <f aca="false">IF($B32="","",IF(COUNTIFS('English Scores- Leveled papers'!$H$3:$KM$3,AN$4,'English Scores- Leveled papers'!$H31:$KM31,"&gt;-1")=0,"",SUMIF('English Scores- Leveled papers'!$H$3:$KM$3,AN$4,'English Scores- Leveled papers'!$H31:$KM31)))</f>
        <is>
          <t/>
        </is>
      </c>
      <c r="AO32" s="362" t="inlineStr">
        <f aca="false">IF($B32="","",IF(COUNTIFS('English Scores- Leveled papers'!$H$3:$KM$3,AO$4,'English Scores- Leveled papers'!$H31:$KM31,"&gt;-1")=0,"",SUMIF('English Scores- Leveled papers'!$H$3:$KM$3,AO$4,'English Scores- Leveled papers'!$H31:$KM31)))</f>
        <is>
          <t/>
        </is>
      </c>
      <c r="AP32" s="362" t="inlineStr">
        <f aca="false">IF($B32="","",IF(COUNTIFS('English Scores- Leveled papers'!$H$3:$KM$3,AP$4,'English Scores- Leveled papers'!$H31:$KM31,"&gt;-1")=0,"",SUMIF('English Scores- Leveled papers'!$H$3:$KM$3,AP$4,'English Scores- Leveled papers'!$H31:$KM31)))</f>
        <is>
          <t/>
        </is>
      </c>
      <c r="AQ32" s="362" t="inlineStr">
        <f aca="false">IF($B32="","",IF(COUNTIFS('English Scores- Leveled papers'!$H$3:$KM$3,AQ$4,'English Scores- Leveled papers'!$H31:$KM31,"&gt;-1")=0,"",SUMIF('English Scores- Leveled papers'!$H$3:$KM$3,AQ$4,'English Scores- Leveled papers'!$H31:$KM31)))</f>
        <is>
          <t/>
        </is>
      </c>
      <c r="AR32" s="362" t="inlineStr">
        <f aca="false">IF($B32="","",IF(COUNTIFS('English Scores- Leveled papers'!$H$3:$KM$3,AR$4,'English Scores- Leveled papers'!$H31:$KM31,"&gt;-1")=0,"",SUMIF('English Scores- Leveled papers'!$H$3:$KM$3,AR$4,'English Scores- Leveled papers'!$H31:$KM31)))</f>
        <is>
          <t/>
        </is>
      </c>
      <c r="AS32" s="362" t="inlineStr">
        <f aca="false">IF($B32="","",IF(COUNTIFS('English Scores- Leveled papers'!$H$3:$KM$3,AS$4,'English Scores- Leveled papers'!$H31:$KM31,"&gt;-1")=0,"",SUMIF('English Scores- Leveled papers'!$H$3:$KM$3,AS$4,'English Scores- Leveled papers'!$H31:$KM31)))</f>
        <is>
          <t/>
        </is>
      </c>
      <c r="AT32" s="362" t="inlineStr">
        <f aca="false">IF($B32="","",IF(COUNTIFS('English Scores- Leveled papers'!$H$3:$KM$3,AT$4,'English Scores- Leveled papers'!$H31:$KM31,"&gt;-1")=0,"",SUMIF('English Scores- Leveled papers'!$H$3:$KM$3,AT$4,'English Scores- Leveled papers'!$H31:$KM31)))</f>
        <is>
          <t/>
        </is>
      </c>
      <c r="AU32" s="362" t="inlineStr">
        <f aca="false">IF($B32="","",IF(COUNTIFS('English Scores- Leveled papers'!$H$3:$KM$3,AU$4,'English Scores- Leveled papers'!$H31:$KM31,"&gt;-1")=0,"",SUMIF('English Scores- Leveled papers'!$H$3:$KM$3,AU$4,'English Scores- Leveled papers'!$H31:$KM31)))</f>
        <is>
          <t/>
        </is>
      </c>
      <c r="AV32" s="362" t="inlineStr">
        <f aca="false">IF($B32="","",IF(COUNTIFS('English Scores- Leveled papers'!$H$3:$KM$3,AV$4,'English Scores- Leveled papers'!$H31:$KM31,"&gt;-1")=0,"",SUMIF('English Scores- Leveled papers'!$H$3:$KM$3,AV$4,'English Scores- Leveled papers'!$H31:$KM31)))</f>
        <is>
          <t/>
        </is>
      </c>
      <c r="AW32" s="362" t="inlineStr">
        <f aca="false">IF($B32="","",IF(COUNTIFS('English Scores- Leveled papers'!$H$3:$KM$3,AW$4,'English Scores- Leveled papers'!$H31:$KM31,"&gt;-1")=0,"",SUMIF('English Scores- Leveled papers'!$H$3:$KM$3,AW$4,'English Scores- Leveled papers'!$H31:$KM31)))</f>
        <is>
          <t/>
        </is>
      </c>
      <c r="AX32" s="362" t="inlineStr">
        <f aca="false">IF($B32="","",IF(COUNTIFS('English Scores- Leveled papers'!$H$3:$KM$3,AX$4,'English Scores- Leveled papers'!$H31:$KM31,"&gt;-1")=0,"",SUMIF('English Scores- Leveled papers'!$H$3:$KM$3,AX$4,'English Scores- Leveled papers'!$H31:$KM31)))</f>
        <is>
          <t/>
        </is>
      </c>
      <c r="AY32" s="362" t="inlineStr">
        <f aca="false">IF($B32="","",IF(COUNTIFS('English Scores- Leveled papers'!$H$3:$KM$3,AY$4,'English Scores- Leveled papers'!$H31:$KM31,"&gt;-1")=0,"",SUMIF('English Scores- Leveled papers'!$H$3:$KM$3,AY$4,'English Scores- Leveled papers'!$H31:$KM31)))</f>
        <is>
          <t/>
        </is>
      </c>
      <c r="AZ32" s="362" t="inlineStr">
        <f aca="false">IF($B32="","",IF(COUNTIFS('English Scores- Leveled papers'!$H$3:$KM$3,AZ$4,'English Scores- Leveled papers'!$H31:$KM31,"&gt;-1")=0,"",SUMIF('English Scores- Leveled papers'!$H$3:$KM$3,AZ$4,'English Scores- Leveled papers'!$H31:$KM31)))</f>
        <is>
          <t/>
        </is>
      </c>
      <c r="BA32" s="362" t="inlineStr">
        <f aca="false">IF($B32="","",IF(COUNTIFS('English Scores- Leveled papers'!$H$3:$KM$3,BA$4,'English Scores- Leveled papers'!$H31:$KM31,"&gt;-1")=0,"",SUMIF('English Scores- Leveled papers'!$H$3:$KM$3,BA$4,'English Scores- Leveled papers'!$H31:$KM31)))</f>
        <is>
          <t/>
        </is>
      </c>
      <c r="BB32" s="362" t="inlineStr">
        <f aca="false">IF($B32="","",IF(COUNTIFS('English Scores- Leveled papers'!$H$3:$KM$3,BB$4,'English Scores- Leveled papers'!$H31:$KM31,"&gt;-1")=0,"",SUMIF('English Scores- Leveled papers'!$H$3:$KM$3,BB$4,'English Scores- Leveled papers'!$H31:$KM31)))</f>
        <is>
          <t/>
        </is>
      </c>
      <c r="BC32" s="362" t="inlineStr">
        <f aca="false">IF($B32="","",IF(COUNTIFS('English Scores- Leveled papers'!$H$3:$KM$3,BC$4,'English Scores- Leveled papers'!$H31:$KM31,"&gt;-1")=0,"",SUMIF('English Scores- Leveled papers'!$H$3:$KM$3,BC$4,'English Scores- Leveled papers'!$H31:$KM31)))</f>
        <is>
          <t/>
        </is>
      </c>
      <c r="BD32" s="362" t="inlineStr">
        <f aca="false">IF($B32="","",IF(COUNTIFS('English Scores- Leveled papers'!$H$3:$KM$3,BD$4,'English Scores- Leveled papers'!$H31:$KM31,"&gt;-1")=0,"",SUMIF('English Scores- Leveled papers'!$H$3:$KM$3,BD$4,'English Scores- Leveled papers'!$H31:$KM31)))</f>
        <is>
          <t/>
        </is>
      </c>
      <c r="BE32" s="362" t="inlineStr">
        <f aca="false">IF($B32="","",IF(COUNTIFS('English Scores- Leveled papers'!$H$3:$KM$3,BE$4,'English Scores- Leveled papers'!$H31:$KM31,"&gt;-1")=0,"",SUMIF('English Scores- Leveled papers'!$H$3:$KM$3,BE$4,'English Scores- Leveled papers'!$H31:$KM31)))</f>
        <is>
          <t/>
        </is>
      </c>
      <c r="BF32" s="362" t="inlineStr">
        <f aca="false">IF($B32="","",IF(COUNTIFS('English Scores- Leveled papers'!$H$3:$KM$3,BF$4,'English Scores- Leveled papers'!$H31:$KM31,"&gt;-1")=0,"",SUMIF('English Scores- Leveled papers'!$H$3:$KM$3,BF$4,'English Scores- Leveled papers'!$H31:$KM31)))</f>
        <is>
          <t/>
        </is>
      </c>
      <c r="BG32" s="362" t="inlineStr">
        <f aca="false">IF($B32="","",IF(COUNTIFS('English Scores- Leveled papers'!$H$3:$KM$3,BG$4,'English Scores- Leveled papers'!$H31:$KM31,"&gt;-1")=0,"",SUMIF('English Scores- Leveled papers'!$H$3:$KM$3,BG$4,'English Scores- Leveled papers'!$H31:$KM31)))</f>
        <is>
          <t/>
        </is>
      </c>
      <c r="BH32" s="362" t="inlineStr">
        <f aca="false">IF($B32="","",IF(COUNTIFS('English Scores- Leveled papers'!$H$3:$KM$3,BH$4,'English Scores- Leveled papers'!$H31:$KM31,"&gt;-1")=0,"",SUMIF('English Scores- Leveled papers'!$H$3:$KM$3,BH$4,'English Scores- Leveled papers'!$H31:$KM31)))</f>
        <is>
          <t/>
        </is>
      </c>
      <c r="BI32" s="362" t="inlineStr">
        <f aca="false">IF($B32="","",IF(COUNTIFS('English Scores- Leveled papers'!$H$3:$KM$3,BI$4,'English Scores- Leveled papers'!$H31:$KM31,"&gt;-1")=0,"",SUMIF('English Scores- Leveled papers'!$H$3:$KM$3,BI$4,'English Scores- Leveled papers'!$H31:$KM31)))</f>
        <is>
          <t/>
        </is>
      </c>
      <c r="BJ32" s="362" t="inlineStr">
        <f aca="false">IF($B32="","",IF(COUNTIFS('English Scores- Leveled papers'!$H$3:$KM$3,BJ$4,'English Scores- Leveled papers'!$H31:$KM31,"&gt;-1")=0,"",SUMIF('English Scores- Leveled papers'!$H$3:$KM$3,BJ$4,'English Scores- Leveled papers'!$H31:$KM31)))</f>
        <is>
          <t/>
        </is>
      </c>
      <c r="BK32" s="362" t="inlineStr">
        <f aca="false">IF($B32="","",IF(COUNTIFS('English Scores- Leveled papers'!$H$3:$KM$3,BK$4,'English Scores- Leveled papers'!$H31:$KM31,"&gt;-1")=0,"",SUMIF('English Scores- Leveled papers'!$H$3:$KM$3,BK$4,'English Scores- Leveled papers'!$H31:$KM31)))</f>
        <is>
          <t/>
        </is>
      </c>
      <c r="BL32" s="362" t="inlineStr">
        <f aca="false">IF($B32="","",IF(COUNTIFS('English Scores- Leveled papers'!$H$3:$KM$3,BL$4,'English Scores- Leveled papers'!$H31:$KM31,"&gt;-1")=0,"",SUMIF('English Scores- Leveled papers'!$H$3:$KM$3,BL$4,'English Scores- Leveled papers'!$H31:$KM31)))</f>
        <is>
          <t/>
        </is>
      </c>
      <c r="BM32" s="362" t="inlineStr">
        <f aca="false">IF($B32="","",IF(COUNTIFS('Eng GLA 6th, 7th, 8th'!$E$3:$DV$3,BM$4,'Eng GLA 6th, 7th, 8th'!$E32:$DV32, "&gt;-1")=0,"",SUMIF('Eng GLA 6th, 7th, 8th'!$E$3:$DV$3,BM$4,'Eng GLA 6th, 7th, 8th'!$E32:$DV32)))</f>
        <is>
          <t/>
        </is>
      </c>
      <c r="BN32" s="362" t="inlineStr">
        <f aca="false">IF($B32="","",IF(COUNTIFS('Eng GLA 6th, 7th, 8th'!$E$3:$DV$3,BN$4,'Eng GLA 6th, 7th, 8th'!$E32:$DV32, "&gt;-1")=0,"",SUMIF('Eng GLA 6th, 7th, 8th'!$E$3:$DV$3,BN$4,'Eng GLA 6th, 7th, 8th'!$E32:$DV32)))</f>
        <is>
          <t/>
        </is>
      </c>
      <c r="BO32" s="362" t="inlineStr">
        <f aca="false">IF($B32="","",IF(COUNTIFS('Eng GLA 6th, 7th, 8th'!$E$3:$DV$3,BO$4,'Eng GLA 6th, 7th, 8th'!$E32:$DV32, "&gt;-1")=0,"",SUMIF('Eng GLA 6th, 7th, 8th'!$E$3:$DV$3,BO$4,'Eng GLA 6th, 7th, 8th'!$E32:$DV32)))</f>
        <is>
          <t/>
        </is>
      </c>
      <c r="BP32" s="362" t="inlineStr">
        <f aca="false">IF($B32="","",IF(COUNTIFS('Eng GLA 6th, 7th, 8th'!$E$3:$DV$3,BP$4,'Eng GLA 6th, 7th, 8th'!$E32:$DV32, "&gt;-1")=0,"",SUMIF('Eng GLA 6th, 7th, 8th'!$E$3:$DV$3,BP$4,'Eng GLA 6th, 7th, 8th'!$E32:$DV32)))</f>
        <is>
          <t/>
        </is>
      </c>
      <c r="BQ32" s="362" t="inlineStr">
        <f aca="false">IF($B32="","",IF(COUNTIFS('Eng GLA 6th, 7th, 8th'!$E$3:$DV$3,BQ$4,'Eng GLA 6th, 7th, 8th'!$E32:$DV32, "&gt;-1")=0,"",SUMIF('Eng GLA 6th, 7th, 8th'!$E$3:$DV$3,BQ$4,'Eng GLA 6th, 7th, 8th'!$E32:$DV32)))</f>
        <is>
          <t/>
        </is>
      </c>
      <c r="BR32" s="362" t="inlineStr">
        <f aca="false">IF($B32="","",IF(COUNTIFS('Eng GLA 6th, 7th, 8th'!$E$3:$DV$3,BR$4,'Eng GLA 6th, 7th, 8th'!$E32:$DV32, "&gt;-1")=0,"",SUMIF('Eng GLA 6th, 7th, 8th'!$E$3:$DV$3,BR$4,'Eng GLA 6th, 7th, 8th'!$E32:$DV32)))</f>
        <is>
          <t/>
        </is>
      </c>
      <c r="BS32" s="362" t="inlineStr">
        <f aca="false">IF($B32="","",IF(COUNTIFS('Eng GLA 6th, 7th, 8th'!$E$3:$DV$3,BS$4,'Eng GLA 6th, 7th, 8th'!$E32:$DV32, "&gt;-1")=0,"",SUMIF('Eng GLA 6th, 7th, 8th'!$E$3:$DV$3,BS$4,'Eng GLA 6th, 7th, 8th'!$E32:$DV32)))</f>
        <is>
          <t/>
        </is>
      </c>
      <c r="BT32" s="362" t="inlineStr">
        <f aca="false">IF($B32="","",IF(COUNTIFS('Eng GLA 6th, 7th, 8th'!$E$3:$DV$3,BT$4,'Eng GLA 6th, 7th, 8th'!$E32:$DV32, "&gt;-1")=0,"",SUMIF('Eng GLA 6th, 7th, 8th'!$E$3:$DV$3,BT$4,'Eng GLA 6th, 7th, 8th'!$E32:$DV32)))</f>
        <is>
          <t/>
        </is>
      </c>
      <c r="BU32" s="362" t="inlineStr">
        <f aca="false">IF($B32="","",IF(COUNTIFS('Eng GLA 6th, 7th, 8th'!$E$3:$DV$3,BU$4,'Eng GLA 6th, 7th, 8th'!$E32:$DV32, "&gt;-1")=0,"",SUMIF('Eng GLA 6th, 7th, 8th'!$E$3:$DV$3,BU$4,'Eng GLA 6th, 7th, 8th'!$E32:$DV32)))</f>
        <is>
          <t/>
        </is>
      </c>
      <c r="BV32" s="362" t="inlineStr">
        <f aca="false">IF($B32="","",IF(COUNTIFS('Eng GLA 6th, 7th, 8th'!$E$3:$DV$3,BV$4,'Eng GLA 6th, 7th, 8th'!$E32:$DV32, "&gt;-1")=0,"",SUMIF('Eng GLA 6th, 7th, 8th'!$E$3:$DV$3,BV$4,'Eng GLA 6th, 7th, 8th'!$E32:$DV32)))</f>
        <is>
          <t/>
        </is>
      </c>
      <c r="BW32" s="362" t="inlineStr">
        <f aca="false">IF($B32="","",IF(COUNTIFS('Eng GLA 6th, 7th, 8th'!$E$3:$DV$3,BW$4,'Eng GLA 6th, 7th, 8th'!$E32:$DV32, "&gt;-1")=0,"",SUMIF('Eng GLA 6th, 7th, 8th'!$E$3:$DV$3,BW$4,'Eng GLA 6th, 7th, 8th'!$E32:$DV32)))</f>
        <is>
          <t/>
        </is>
      </c>
      <c r="BX32" s="362" t="inlineStr">
        <f aca="false">IF($B32="","",IF(COUNTIFS('Eng GLA 6th, 7th, 8th'!$E$3:$DV$3,BX$4,'Eng GLA 6th, 7th, 8th'!$E32:$DV32, "&gt;-1")=0,"",SUMIF('Eng GLA 6th, 7th, 8th'!$E$3:$DV$3,BX$4,'Eng GLA 6th, 7th, 8th'!$E32:$DV32)))</f>
        <is>
          <t/>
        </is>
      </c>
      <c r="BY32" s="362" t="inlineStr">
        <f aca="false">IF($B32="","",IF(COUNTIFS('Eng GLA 6th, 7th, 8th'!$E$3:$DV$3,BY$4,'Eng GLA 6th, 7th, 8th'!$E32:$DV32, "&gt;-1")=0,"",SUMIF('Eng GLA 6th, 7th, 8th'!$E$3:$DV$3,BY$4,'Eng GLA 6th, 7th, 8th'!$E32:$DV32)))</f>
        <is>
          <t/>
        </is>
      </c>
      <c r="BZ32" s="362" t="inlineStr">
        <f aca="false">IF($B32="","",IF(COUNTIFS('Eng GLA 6th, 7th, 8th'!$E$3:$DV$3,BZ$4,'Eng GLA 6th, 7th, 8th'!$E32:$DV32, "&gt;-1")=0,"",SUMIF('Eng GLA 6th, 7th, 8th'!$E$3:$DV$3,BZ$4,'Eng GLA 6th, 7th, 8th'!$E32:$DV32)))</f>
        <is>
          <t/>
        </is>
      </c>
      <c r="CA32" s="362" t="inlineStr">
        <f aca="false">IF($B32="","",IF(COUNTIFS('Eng GLA 6th, 7th, 8th'!$E$3:$DV$3,CA$4,'Eng GLA 6th, 7th, 8th'!$E32:$DV32, "&gt;-1")=0,"",SUMIF('Eng GLA 6th, 7th, 8th'!$E$3:$DV$3,CA$4,'Eng GLA 6th, 7th, 8th'!$E32:$DV32)))</f>
        <is>
          <t/>
        </is>
      </c>
      <c r="CB32" s="363"/>
      <c r="CC32" s="364" t="str">
        <f aca="false">IFERROR(IF((COUNT('Eng GLA 6th, 7th, 8th'!E32:U32)=0)," ",(SUM('Eng GLA 6th, 7th, 8th'!E32:U32)/$CC$3)),"")</f>
        <v> </v>
      </c>
      <c r="CD32" s="364" t="str">
        <f aca="false">IFERROR(IF((COUNT('Eng GLA 6th, 7th, 8th'!V32:AA32)=0)," ",(SUM('Eng GLA 6th, 7th, 8th'!V32:AA32)/$CD$3)),"")</f>
        <v> </v>
      </c>
      <c r="CE32" s="364" t="str">
        <f aca="false">IFERROR(IF((COUNT('Eng GLA 6th, 7th, 8th'!AB32:AG32)=0)," ",(SUM('Eng GLA 6th, 7th, 8th'!AB32:AG32)/$CE$3)),"")</f>
        <v> </v>
      </c>
      <c r="CF32" s="364" t="str">
        <f aca="false">IFERROR(IF((COUNT('Eng GLA 6th, 7th, 8th'!AH32:AP32)=0)," ",(SUM('Eng GLA 6th, 7th, 8th'!AH32:AP32)/$CF$3)),"")</f>
        <v> </v>
      </c>
      <c r="CG32" s="365" t="str">
        <f aca="false">IFERROR(IF((COUNT('Eng GLA 6th, 7th, 8th'!AR32:BH32)=0)," ",(SUM('Eng GLA 6th, 7th, 8th'!AR32:BH32)/$CG$3)),"")</f>
        <v> </v>
      </c>
      <c r="CH32" s="365" t="str">
        <f aca="false">IFERROR(IF((COUNT('Eng GLA 6th, 7th, 8th'!BI32:BN32)=0)," ",(SUM('Eng GLA 6th, 7th, 8th'!BI32:BN32)/$CH$3)),"")</f>
        <v> </v>
      </c>
      <c r="CI32" s="365" t="str">
        <f aca="false">IFERROR(IF((COUNT('Eng GLA 6th, 7th, 8th'!BO32:BT32)=0)," ",(SUM('Eng GLA 6th, 7th, 8th'!BO32:BT32)/$CI$3)),"")</f>
        <v> </v>
      </c>
      <c r="CJ32" s="365" t="str">
        <f aca="false">IFERROR(IF((COUNT('Eng GLA 6th, 7th, 8th'!BU32:CF32)=0)," ",(SUM('Eng GLA 6th, 7th, 8th'!BU32:CF32)/$CJ$3)),"")</f>
        <v> </v>
      </c>
      <c r="CK32" s="365" t="str">
        <f aca="false">IFERROR(IF((COUNT('Eng GLA 6th, 7th, 8th'!CH32:CX32)=0)," ",(SUM('Eng GLA 6th, 7th, 8th'!CH32:CX32)/$CK$3)),"")</f>
        <v> </v>
      </c>
      <c r="CL32" s="365" t="str">
        <f aca="false">IFERROR(IF((COUNT('Eng GLA 6th, 7th, 8th'!CY32:DD32)=0)," ",(SUM('Eng GLA 6th, 7th, 8th'!CY32:DD32)/$CL$3)),"")</f>
        <v> </v>
      </c>
      <c r="CM32" s="365" t="str">
        <f aca="false">IFERROR(IF((COUNT('Eng GLA 6th, 7th, 8th'!DE32:DJ32)=0)," ",(SUM('Eng GLA 6th, 7th, 8th'!DE32:DJ32)/$CM$3)),"")</f>
        <v> </v>
      </c>
      <c r="CN32" s="365" t="str">
        <f aca="false">IFERROR(IF((COUNT('Eng GLA 6th, 7th, 8th'!DK32:DV32)=0)," ",(SUM('Eng GLA 6th, 7th, 8th'!DK32:DV32)/$CN$3)),"")</f>
        <v> </v>
      </c>
    </row>
    <row r="33" customFormat="false" ht="12.75" hidden="false" customHeight="false" outlineLevel="0" collapsed="false">
      <c r="A33" s="315" t="n">
        <v>26</v>
      </c>
      <c r="B33" s="315" t="str">
        <f aca="false">'English Scores- Leveled papers'!B32</f>
        <v>K.Ganesh</v>
      </c>
      <c r="C33" s="360" t="n">
        <f aca="false">'RC Mastery Check+Question type'!H30</f>
        <v>0.5</v>
      </c>
      <c r="D33" s="361" t="inlineStr">
        <f aca="false">'Cover Sheet'!L30</f>
        <is>
          <t/>
        </is>
      </c>
      <c r="E33" s="362" t="inlineStr">
        <f aca="false">IF($B33="","",IF(COUNTIFS('English Scores- Leveled papers'!$H$3:$KM$3,E$4,'English Scores- Leveled papers'!$H32:$KM32,"&gt;-1")=0,"",SUMIF('English Scores- Leveled papers'!$H$3:$KM$3,E$4,'English Scores- Leveled papers'!$H32:$KM32)))</f>
        <is>
          <t/>
        </is>
      </c>
      <c r="F33" s="362" t="inlineStr">
        <f aca="false">IF($B33="","",IF(COUNTIFS('English Scores- Leveled papers'!$H$3:$KM$3,F$4,'English Scores- Leveled papers'!$H32:$KM32,"&gt;-1")=0,"",SUMIF('English Scores- Leveled papers'!$H$3:$KM$3,F$4,'English Scores- Leveled papers'!$H32:$KM32)))</f>
        <is>
          <t/>
        </is>
      </c>
      <c r="G33" s="362" t="inlineStr">
        <f aca="false">IF($B33="","",IF(COUNTIFS('English Scores- Leveled papers'!$H$3:$KM$3,G$4,'English Scores- Leveled papers'!$H32:$KM32,"&gt;-1")=0,"",SUMIF('English Scores- Leveled papers'!$H$3:$KM$3,G$4,'English Scores- Leveled papers'!$H32:$KM32)))</f>
        <is>
          <t/>
        </is>
      </c>
      <c r="H33" s="362" t="inlineStr">
        <f aca="false">IF($B33="","",IF(COUNTIFS('English Scores- Leveled papers'!$H$3:$KM$3,H$4,'English Scores- Leveled papers'!$H32:$KM32,"&gt;-1")=0,"",SUMIF('English Scores- Leveled papers'!$H$3:$KM$3,H$4,'English Scores- Leveled papers'!$H32:$KM32)))</f>
        <is>
          <t/>
        </is>
      </c>
      <c r="I33" s="362" t="inlineStr">
        <f aca="false">IF($B33="","",IF(COUNTIFS('English Scores- Leveled papers'!$H$3:$KM$3,I$4,'English Scores- Leveled papers'!$H32:$KM32,"&gt;-1")=0,"",SUMIF('English Scores- Leveled papers'!$H$3:$KM$3,I$4,'English Scores- Leveled papers'!$H32:$KM32)))</f>
        <is>
          <t/>
        </is>
      </c>
      <c r="J33" s="362" t="inlineStr">
        <f aca="false">IF($B33="","",IF(COUNTIFS('English Scores- Leveled papers'!$H$3:$KM$3,J$4,'English Scores- Leveled papers'!$H32:$KM32,"&gt;-1")=0,"",SUMIF('English Scores- Leveled papers'!$H$3:$KM$3,J$4,'English Scores- Leveled papers'!$H32:$KM32)))</f>
        <is>
          <t/>
        </is>
      </c>
      <c r="K33" s="362" t="inlineStr">
        <f aca="false">IF($B33="","",IF(COUNTIFS('English Scores- Leveled papers'!$H$3:$KM$3,K$4,'English Scores- Leveled papers'!$H32:$KM32,"&gt;-1")=0,"",SUMIF('English Scores- Leveled papers'!$H$3:$KM$3,K$4,'English Scores- Leveled papers'!$H32:$KM32)))</f>
        <is>
          <t/>
        </is>
      </c>
      <c r="L33" s="362" t="inlineStr">
        <f aca="false">IF($B33="","",IF(COUNTIFS('English Scores- Leveled papers'!$H$3:$KM$3,L$4,'English Scores- Leveled papers'!$H32:$KM32,"&gt;-1")=0,"",SUMIF('English Scores- Leveled papers'!$H$3:$KM$3,L$4,'English Scores- Leveled papers'!$H32:$KM32)))</f>
        <is>
          <t/>
        </is>
      </c>
      <c r="M33" s="362" t="n">
        <f aca="false">IF($B33="","",IF(COUNTIFS('English Scores- Leveled papers'!$H$3:$KM$3,M$4,'English Scores- Leveled papers'!$H32:$KM32,"&gt;-1")=0,"",SUMIF('English Scores- Leveled papers'!$H$3:$KM$3,M$4,'English Scores- Leveled papers'!$H32:$KM32)))</f>
        <v>3</v>
      </c>
      <c r="N33" s="362" t="n">
        <f aca="false">IF($B33="","",IF(COUNTIFS('English Scores- Leveled papers'!$H$3:$KM$3,N$4,'English Scores- Leveled papers'!$H32:$KM32,"&gt;-1")=0,"",SUMIF('English Scores- Leveled papers'!$H$3:$KM$3,N$4,'English Scores- Leveled papers'!$H32:$KM32)))</f>
        <v>1</v>
      </c>
      <c r="O33" s="362" t="n">
        <f aca="false">IF($B33="","",IF(COUNTIFS('English Scores- Leveled papers'!$H$3:$KM$3,O$4,'English Scores- Leveled papers'!$H32:$KM32,"&gt;-1")=0,"",SUMIF('English Scores- Leveled papers'!$H$3:$KM$3,O$4,'English Scores- Leveled papers'!$H32:$KM32)))</f>
        <v>1</v>
      </c>
      <c r="P33" s="362" t="n">
        <f aca="false">IF($B33="","",IF(COUNTIFS('English Scores- Leveled papers'!$H$3:$KM$3,P$4,'English Scores- Leveled papers'!$H32:$KM32,"&gt;-1")=0,"",SUMIF('English Scores- Leveled papers'!$H$3:$KM$3,P$4,'English Scores- Leveled papers'!$H32:$KM32)))</f>
        <v>1.5</v>
      </c>
      <c r="Q33" s="362" t="n">
        <f aca="false">IF($B33="","",IF(COUNTIFS('English Scores- Leveled papers'!$H$3:$KM$3,Q$4,'English Scores- Leveled papers'!$H32:$KM32,"&gt;-1")=0,"",SUMIF('English Scores- Leveled papers'!$H$3:$KM$3,Q$4,'English Scores- Leveled papers'!$H32:$KM32)))</f>
        <v>3</v>
      </c>
      <c r="R33" s="362" t="n">
        <f aca="false">IF($B33="","",IF(COUNTIFS('English Scores- Leveled papers'!$H$3:$KM$3,R$4,'English Scores- Leveled papers'!$H32:$KM32,"&gt;-1")=0,"",SUMIF('English Scores- Leveled papers'!$H$3:$KM$3,R$4,'English Scores- Leveled papers'!$H32:$KM32)))</f>
        <v>0</v>
      </c>
      <c r="S33" s="362" t="n">
        <f aca="false">IF($B33="","",IF(COUNTIFS('English Scores- Leveled papers'!$H$3:$KM$3,S$4,'English Scores- Leveled papers'!$H32:$KM32,"&gt;-1")=0,"",SUMIF('English Scores- Leveled papers'!$H$3:$KM$3,S$4,'English Scores- Leveled papers'!$H32:$KM32)))</f>
        <v>0</v>
      </c>
      <c r="T33" s="362" t="n">
        <f aca="false">IF($B33="","",IF(COUNTIFS('English Scores- Leveled papers'!$H$3:$KM$3,T$4,'English Scores- Leveled papers'!$H32:$KM32,"&gt;-1")=0,"",SUMIF('English Scores- Leveled papers'!$H$3:$KM$3,T$4,'English Scores- Leveled papers'!$H32:$KM32)))</f>
        <v>1</v>
      </c>
      <c r="U33" s="362" t="n">
        <f aca="false">IF($B33="","",IF(COUNTIFS('English Scores- Leveled papers'!$H$3:$KM$3,U$4,'English Scores- Leveled papers'!$H32:$KM32,"&gt;-1")=0,"",SUMIF('English Scores- Leveled papers'!$H$3:$KM$3,U$4,'English Scores- Leveled papers'!$H32:$KM32)))</f>
        <v>2</v>
      </c>
      <c r="V33" s="362" t="inlineStr">
        <f aca="false">IF($B33="","",IF(COUNTIFS('English Scores- Leveled papers'!$H$3:$KM$3,V$4,'English Scores- Leveled papers'!$H32:$KM32,"&gt;-1")=0,"",SUMIF('English Scores- Leveled papers'!$H$3:$KM$3,V$4,'English Scores- Leveled papers'!$H32:$KM32)))</f>
        <is>
          <t/>
        </is>
      </c>
      <c r="W33" s="362" t="inlineStr">
        <f aca="false">IF($B33="","",IF(COUNTIFS('English Scores- Leveled papers'!$H$3:$KM$3,W$4,'English Scores- Leveled papers'!$H32:$KM32,"&gt;-1")=0,"",SUMIF('English Scores- Leveled papers'!$H$3:$KM$3,W$4,'English Scores- Leveled papers'!$H32:$KM32)))</f>
        <is>
          <t/>
        </is>
      </c>
      <c r="X33" s="362" t="inlineStr">
        <f aca="false">IF($B33="","",IF(COUNTIFS('English Scores- Leveled papers'!$H$3:$KM$3,X$4,'English Scores- Leveled papers'!$H32:$KM32,"&gt;-1")=0,"",SUMIF('English Scores- Leveled papers'!$H$3:$KM$3,X$4,'English Scores- Leveled papers'!$H32:$KM32)))</f>
        <is>
          <t/>
        </is>
      </c>
      <c r="Y33" s="362" t="inlineStr">
        <f aca="false">IF($B33="","",IF(COUNTIFS('English Scores- Leveled papers'!$H$3:$KM$3,Y$4,'English Scores- Leveled papers'!$H32:$KM32,"&gt;-1")=0,"",SUMIF('English Scores- Leveled papers'!$H$3:$KM$3,Y$4,'English Scores- Leveled papers'!$H32:$KM32)))</f>
        <is>
          <t/>
        </is>
      </c>
      <c r="Z33" s="362" t="inlineStr">
        <f aca="false">IF($B33="","",IF(COUNTIFS('English Scores- Leveled papers'!$H$3:$KM$3,Z$4,'English Scores- Leveled papers'!$H32:$KM32,"&gt;-1")=0,"",SUMIF('English Scores- Leveled papers'!$H$3:$KM$3,Z$4,'English Scores- Leveled papers'!$H32:$KM32)))</f>
        <is>
          <t/>
        </is>
      </c>
      <c r="AA33" s="362" t="inlineStr">
        <f aca="false">IF($B33="","",IF(COUNTIFS('English Scores- Leveled papers'!$H$3:$KM$3,AA$4,'English Scores- Leveled papers'!$H32:$KM32,"&gt;-1")=0,"",SUMIF('English Scores- Leveled papers'!$H$3:$KM$3,AA$4,'English Scores- Leveled papers'!$H32:$KM32)))</f>
        <is>
          <t/>
        </is>
      </c>
      <c r="AB33" s="362" t="inlineStr">
        <f aca="false">IF($B33="","",IF(COUNTIFS('English Scores- Leveled papers'!$H$3:$KM$3,AB$4,'English Scores- Leveled papers'!$H32:$KM32,"&gt;-1")=0,"",SUMIF('English Scores- Leveled papers'!$H$3:$KM$3,AB$4,'English Scores- Leveled papers'!$H32:$KM32)))</f>
        <is>
          <t/>
        </is>
      </c>
      <c r="AC33" s="362" t="inlineStr">
        <f aca="false">IF($B33="","",IF(COUNTIFS('English Scores- Leveled papers'!$H$3:$KM$3,AC$4,'English Scores- Leveled papers'!$H32:$KM32,"&gt;-1")=0,"",SUMIF('English Scores- Leveled papers'!$H$3:$KM$3,AC$4,'English Scores- Leveled papers'!$H32:$KM32)))</f>
        <is>
          <t/>
        </is>
      </c>
      <c r="AD33" s="362" t="inlineStr">
        <f aca="false">IF($B33="","",IF(COUNTIFS('English Scores- Leveled papers'!$H$3:$KM$3,AD$4,'English Scores- Leveled papers'!$H32:$KM32,"&gt;-1")=0,"",SUMIF('English Scores- Leveled papers'!$H$3:$KM$3,AD$4,'English Scores- Leveled papers'!$H32:$KM32)))</f>
        <is>
          <t/>
        </is>
      </c>
      <c r="AE33" s="362" t="inlineStr">
        <f aca="false">IF($B33="","",IF(COUNTIFS('English Scores- Leveled papers'!$H$3:$KM$3,AE$4,'English Scores- Leveled papers'!$H32:$KM32,"&gt;-1")=0,"",SUMIF('English Scores- Leveled papers'!$H$3:$KM$3,AE$4,'English Scores- Leveled papers'!$H32:$KM32)))</f>
        <is>
          <t/>
        </is>
      </c>
      <c r="AF33" s="362" t="inlineStr">
        <f aca="false">IF($B33="","",IF(COUNTIFS('English Scores- Leveled papers'!$H$3:$KM$3,AF$4,'English Scores- Leveled papers'!$H32:$KM32,"&gt;-1")=0,"",SUMIF('English Scores- Leveled papers'!$H$3:$KM$3,AF$4,'English Scores- Leveled papers'!$H32:$KM32)))</f>
        <is>
          <t/>
        </is>
      </c>
      <c r="AG33" s="362" t="inlineStr">
        <f aca="false">IF($B33="","",IF(COUNTIFS('English Scores- Leveled papers'!$H$3:$KM$3,AG$4,'English Scores- Leveled papers'!$H32:$KM32,"&gt;-1")=0,"",SUMIF('English Scores- Leveled papers'!$H$3:$KM$3,AG$4,'English Scores- Leveled papers'!$H32:$KM32)))</f>
        <is>
          <t/>
        </is>
      </c>
      <c r="AH33" s="362" t="inlineStr">
        <f aca="false">IF($B33="","",IF(COUNTIFS('English Scores- Leveled papers'!$H$3:$KM$3,AH$4,'English Scores- Leveled papers'!$H32:$KM32,"&gt;-1")=0,"",SUMIF('English Scores- Leveled papers'!$H$3:$KM$3,AH$4,'English Scores- Leveled papers'!$H32:$KM32)))</f>
        <is>
          <t/>
        </is>
      </c>
      <c r="AI33" s="362" t="inlineStr">
        <f aca="false">IF($B33="","",IF(COUNTIFS('English Scores- Leveled papers'!$H$3:$KM$3,AI$4,'English Scores- Leveled papers'!$H32:$KM32,"&gt;-1")=0,"",SUMIF('English Scores- Leveled papers'!$H$3:$KM$3,AI$4,'English Scores- Leveled papers'!$H32:$KM32)))</f>
        <is>
          <t/>
        </is>
      </c>
      <c r="AJ33" s="362" t="inlineStr">
        <f aca="false">IF($B33="","",IF(COUNTIFS('English Scores- Leveled papers'!$H$3:$KM$3,AJ$4,'English Scores- Leveled papers'!$H32:$KM32,"&gt;-1")=0,"",SUMIF('English Scores- Leveled papers'!$H$3:$KM$3,AJ$4,'English Scores- Leveled papers'!$H32:$KM32)))</f>
        <is>
          <t/>
        </is>
      </c>
      <c r="AK33" s="362" t="inlineStr">
        <f aca="false">IF($B33="","",IF(COUNTIFS('English Scores- Leveled papers'!$H$3:$KM$3,AK$4,'English Scores- Leveled papers'!$H32:$KM32,"&gt;-1")=0,"",SUMIF('English Scores- Leveled papers'!$H$3:$KM$3,AK$4,'English Scores- Leveled papers'!$H32:$KM32)))</f>
        <is>
          <t/>
        </is>
      </c>
      <c r="AL33" s="362" t="inlineStr">
        <f aca="false">IF($B33="","",IF(COUNTIFS('English Scores- Leveled papers'!$H$3:$KM$3,AL$4,'English Scores- Leveled papers'!$H32:$KM32,"&gt;-1")=0,"",SUMIF('English Scores- Leveled papers'!$H$3:$KM$3,AL$4,'English Scores- Leveled papers'!$H32:$KM32)))</f>
        <is>
          <t/>
        </is>
      </c>
      <c r="AM33" s="362" t="inlineStr">
        <f aca="false">IF($B33="","",IF(COUNTIFS('English Scores- Leveled papers'!$H$3:$KM$3,AM$4,'English Scores- Leveled papers'!$H32:$KM32,"&gt;-1")=0,"",SUMIF('English Scores- Leveled papers'!$H$3:$KM$3,AM$4,'English Scores- Leveled papers'!$H32:$KM32)))</f>
        <is>
          <t/>
        </is>
      </c>
      <c r="AN33" s="362" t="inlineStr">
        <f aca="false">IF($B33="","",IF(COUNTIFS('English Scores- Leveled papers'!$H$3:$KM$3,AN$4,'English Scores- Leveled papers'!$H32:$KM32,"&gt;-1")=0,"",SUMIF('English Scores- Leveled papers'!$H$3:$KM$3,AN$4,'English Scores- Leveled papers'!$H32:$KM32)))</f>
        <is>
          <t/>
        </is>
      </c>
      <c r="AO33" s="362" t="inlineStr">
        <f aca="false">IF($B33="","",IF(COUNTIFS('English Scores- Leveled papers'!$H$3:$KM$3,AO$4,'English Scores- Leveled papers'!$H32:$KM32,"&gt;-1")=0,"",SUMIF('English Scores- Leveled papers'!$H$3:$KM$3,AO$4,'English Scores- Leveled papers'!$H32:$KM32)))</f>
        <is>
          <t/>
        </is>
      </c>
      <c r="AP33" s="362" t="inlineStr">
        <f aca="false">IF($B33="","",IF(COUNTIFS('English Scores- Leveled papers'!$H$3:$KM$3,AP$4,'English Scores- Leveled papers'!$H32:$KM32,"&gt;-1")=0,"",SUMIF('English Scores- Leveled papers'!$H$3:$KM$3,AP$4,'English Scores- Leveled papers'!$H32:$KM32)))</f>
        <is>
          <t/>
        </is>
      </c>
      <c r="AQ33" s="362" t="inlineStr">
        <f aca="false">IF($B33="","",IF(COUNTIFS('English Scores- Leveled papers'!$H$3:$KM$3,AQ$4,'English Scores- Leveled papers'!$H32:$KM32,"&gt;-1")=0,"",SUMIF('English Scores- Leveled papers'!$H$3:$KM$3,AQ$4,'English Scores- Leveled papers'!$H32:$KM32)))</f>
        <is>
          <t/>
        </is>
      </c>
      <c r="AR33" s="362" t="inlineStr">
        <f aca="false">IF($B33="","",IF(COUNTIFS('English Scores- Leveled papers'!$H$3:$KM$3,AR$4,'English Scores- Leveled papers'!$H32:$KM32,"&gt;-1")=0,"",SUMIF('English Scores- Leveled papers'!$H$3:$KM$3,AR$4,'English Scores- Leveled papers'!$H32:$KM32)))</f>
        <is>
          <t/>
        </is>
      </c>
      <c r="AS33" s="362" t="inlineStr">
        <f aca="false">IF($B33="","",IF(COUNTIFS('English Scores- Leveled papers'!$H$3:$KM$3,AS$4,'English Scores- Leveled papers'!$H32:$KM32,"&gt;-1")=0,"",SUMIF('English Scores- Leveled papers'!$H$3:$KM$3,AS$4,'English Scores- Leveled papers'!$H32:$KM32)))</f>
        <is>
          <t/>
        </is>
      </c>
      <c r="AT33" s="362" t="inlineStr">
        <f aca="false">IF($B33="","",IF(COUNTIFS('English Scores- Leveled papers'!$H$3:$KM$3,AT$4,'English Scores- Leveled papers'!$H32:$KM32,"&gt;-1")=0,"",SUMIF('English Scores- Leveled papers'!$H$3:$KM$3,AT$4,'English Scores- Leveled papers'!$H32:$KM32)))</f>
        <is>
          <t/>
        </is>
      </c>
      <c r="AU33" s="362" t="inlineStr">
        <f aca="false">IF($B33="","",IF(COUNTIFS('English Scores- Leveled papers'!$H$3:$KM$3,AU$4,'English Scores- Leveled papers'!$H32:$KM32,"&gt;-1")=0,"",SUMIF('English Scores- Leveled papers'!$H$3:$KM$3,AU$4,'English Scores- Leveled papers'!$H32:$KM32)))</f>
        <is>
          <t/>
        </is>
      </c>
      <c r="AV33" s="362" t="inlineStr">
        <f aca="false">IF($B33="","",IF(COUNTIFS('English Scores- Leveled papers'!$H$3:$KM$3,AV$4,'English Scores- Leveled papers'!$H32:$KM32,"&gt;-1")=0,"",SUMIF('English Scores- Leveled papers'!$H$3:$KM$3,AV$4,'English Scores- Leveled papers'!$H32:$KM32)))</f>
        <is>
          <t/>
        </is>
      </c>
      <c r="AW33" s="362" t="inlineStr">
        <f aca="false">IF($B33="","",IF(COUNTIFS('English Scores- Leveled papers'!$H$3:$KM$3,AW$4,'English Scores- Leveled papers'!$H32:$KM32,"&gt;-1")=0,"",SUMIF('English Scores- Leveled papers'!$H$3:$KM$3,AW$4,'English Scores- Leveled papers'!$H32:$KM32)))</f>
        <is>
          <t/>
        </is>
      </c>
      <c r="AX33" s="362" t="inlineStr">
        <f aca="false">IF($B33="","",IF(COUNTIFS('English Scores- Leveled papers'!$H$3:$KM$3,AX$4,'English Scores- Leveled papers'!$H32:$KM32,"&gt;-1")=0,"",SUMIF('English Scores- Leveled papers'!$H$3:$KM$3,AX$4,'English Scores- Leveled papers'!$H32:$KM32)))</f>
        <is>
          <t/>
        </is>
      </c>
      <c r="AY33" s="362" t="inlineStr">
        <f aca="false">IF($B33="","",IF(COUNTIFS('English Scores- Leveled papers'!$H$3:$KM$3,AY$4,'English Scores- Leveled papers'!$H32:$KM32,"&gt;-1")=0,"",SUMIF('English Scores- Leveled papers'!$H$3:$KM$3,AY$4,'English Scores- Leveled papers'!$H32:$KM32)))</f>
        <is>
          <t/>
        </is>
      </c>
      <c r="AZ33" s="362" t="inlineStr">
        <f aca="false">IF($B33="","",IF(COUNTIFS('English Scores- Leveled papers'!$H$3:$KM$3,AZ$4,'English Scores- Leveled papers'!$H32:$KM32,"&gt;-1")=0,"",SUMIF('English Scores- Leveled papers'!$H$3:$KM$3,AZ$4,'English Scores- Leveled papers'!$H32:$KM32)))</f>
        <is>
          <t/>
        </is>
      </c>
      <c r="BA33" s="362" t="inlineStr">
        <f aca="false">IF($B33="","",IF(COUNTIFS('English Scores- Leveled papers'!$H$3:$KM$3,BA$4,'English Scores- Leveled papers'!$H32:$KM32,"&gt;-1")=0,"",SUMIF('English Scores- Leveled papers'!$H$3:$KM$3,BA$4,'English Scores- Leveled papers'!$H32:$KM32)))</f>
        <is>
          <t/>
        </is>
      </c>
      <c r="BB33" s="362" t="inlineStr">
        <f aca="false">IF($B33="","",IF(COUNTIFS('English Scores- Leveled papers'!$H$3:$KM$3,BB$4,'English Scores- Leveled papers'!$H32:$KM32,"&gt;-1")=0,"",SUMIF('English Scores- Leveled papers'!$H$3:$KM$3,BB$4,'English Scores- Leveled papers'!$H32:$KM32)))</f>
        <is>
          <t/>
        </is>
      </c>
      <c r="BC33" s="362" t="inlineStr">
        <f aca="false">IF($B33="","",IF(COUNTIFS('English Scores- Leveled papers'!$H$3:$KM$3,BC$4,'English Scores- Leveled papers'!$H32:$KM32,"&gt;-1")=0,"",SUMIF('English Scores- Leveled papers'!$H$3:$KM$3,BC$4,'English Scores- Leveled papers'!$H32:$KM32)))</f>
        <is>
          <t/>
        </is>
      </c>
      <c r="BD33" s="362" t="inlineStr">
        <f aca="false">IF($B33="","",IF(COUNTIFS('English Scores- Leveled papers'!$H$3:$KM$3,BD$4,'English Scores- Leveled papers'!$H32:$KM32,"&gt;-1")=0,"",SUMIF('English Scores- Leveled papers'!$H$3:$KM$3,BD$4,'English Scores- Leveled papers'!$H32:$KM32)))</f>
        <is>
          <t/>
        </is>
      </c>
      <c r="BE33" s="362" t="inlineStr">
        <f aca="false">IF($B33="","",IF(COUNTIFS('English Scores- Leveled papers'!$H$3:$KM$3,BE$4,'English Scores- Leveled papers'!$H32:$KM32,"&gt;-1")=0,"",SUMIF('English Scores- Leveled papers'!$H$3:$KM$3,BE$4,'English Scores- Leveled papers'!$H32:$KM32)))</f>
        <is>
          <t/>
        </is>
      </c>
      <c r="BF33" s="362" t="inlineStr">
        <f aca="false">IF($B33="","",IF(COUNTIFS('English Scores- Leveled papers'!$H$3:$KM$3,BF$4,'English Scores- Leveled papers'!$H32:$KM32,"&gt;-1")=0,"",SUMIF('English Scores- Leveled papers'!$H$3:$KM$3,BF$4,'English Scores- Leveled papers'!$H32:$KM32)))</f>
        <is>
          <t/>
        </is>
      </c>
      <c r="BG33" s="362" t="inlineStr">
        <f aca="false">IF($B33="","",IF(COUNTIFS('English Scores- Leveled papers'!$H$3:$KM$3,BG$4,'English Scores- Leveled papers'!$H32:$KM32,"&gt;-1")=0,"",SUMIF('English Scores- Leveled papers'!$H$3:$KM$3,BG$4,'English Scores- Leveled papers'!$H32:$KM32)))</f>
        <is>
          <t/>
        </is>
      </c>
      <c r="BH33" s="362" t="inlineStr">
        <f aca="false">IF($B33="","",IF(COUNTIFS('English Scores- Leveled papers'!$H$3:$KM$3,BH$4,'English Scores- Leveled papers'!$H32:$KM32,"&gt;-1")=0,"",SUMIF('English Scores- Leveled papers'!$H$3:$KM$3,BH$4,'English Scores- Leveled papers'!$H32:$KM32)))</f>
        <is>
          <t/>
        </is>
      </c>
      <c r="BI33" s="362" t="inlineStr">
        <f aca="false">IF($B33="","",IF(COUNTIFS('English Scores- Leveled papers'!$H$3:$KM$3,BI$4,'English Scores- Leveled papers'!$H32:$KM32,"&gt;-1")=0,"",SUMIF('English Scores- Leveled papers'!$H$3:$KM$3,BI$4,'English Scores- Leveled papers'!$H32:$KM32)))</f>
        <is>
          <t/>
        </is>
      </c>
      <c r="BJ33" s="362" t="inlineStr">
        <f aca="false">IF($B33="","",IF(COUNTIFS('English Scores- Leveled papers'!$H$3:$KM$3,BJ$4,'English Scores- Leveled papers'!$H32:$KM32,"&gt;-1")=0,"",SUMIF('English Scores- Leveled papers'!$H$3:$KM$3,BJ$4,'English Scores- Leveled papers'!$H32:$KM32)))</f>
        <is>
          <t/>
        </is>
      </c>
      <c r="BK33" s="362" t="inlineStr">
        <f aca="false">IF($B33="","",IF(COUNTIFS('English Scores- Leveled papers'!$H$3:$KM$3,BK$4,'English Scores- Leveled papers'!$H32:$KM32,"&gt;-1")=0,"",SUMIF('English Scores- Leveled papers'!$H$3:$KM$3,BK$4,'English Scores- Leveled papers'!$H32:$KM32)))</f>
        <is>
          <t/>
        </is>
      </c>
      <c r="BL33" s="362" t="inlineStr">
        <f aca="false">IF($B33="","",IF(COUNTIFS('English Scores- Leveled papers'!$H$3:$KM$3,BL$4,'English Scores- Leveled papers'!$H32:$KM32,"&gt;-1")=0,"",SUMIF('English Scores- Leveled papers'!$H$3:$KM$3,BL$4,'English Scores- Leveled papers'!$H32:$KM32)))</f>
        <is>
          <t/>
        </is>
      </c>
      <c r="BM33" s="362" t="inlineStr">
        <f aca="false">IF($B33="","",IF(COUNTIFS('Eng GLA 6th, 7th, 8th'!$E$3:$DV$3,BM$4,'Eng GLA 6th, 7th, 8th'!$E33:$DV33, "&gt;-1")=0,"",SUMIF('Eng GLA 6th, 7th, 8th'!$E$3:$DV$3,BM$4,'Eng GLA 6th, 7th, 8th'!$E33:$DV33)))</f>
        <is>
          <t/>
        </is>
      </c>
      <c r="BN33" s="362" t="inlineStr">
        <f aca="false">IF($B33="","",IF(COUNTIFS('Eng GLA 6th, 7th, 8th'!$E$3:$DV$3,BN$4,'Eng GLA 6th, 7th, 8th'!$E33:$DV33, "&gt;-1")=0,"",SUMIF('Eng GLA 6th, 7th, 8th'!$E$3:$DV$3,BN$4,'Eng GLA 6th, 7th, 8th'!$E33:$DV33)))</f>
        <is>
          <t/>
        </is>
      </c>
      <c r="BO33" s="362" t="inlineStr">
        <f aca="false">IF($B33="","",IF(COUNTIFS('Eng GLA 6th, 7th, 8th'!$E$3:$DV$3,BO$4,'Eng GLA 6th, 7th, 8th'!$E33:$DV33, "&gt;-1")=0,"",SUMIF('Eng GLA 6th, 7th, 8th'!$E$3:$DV$3,BO$4,'Eng GLA 6th, 7th, 8th'!$E33:$DV33)))</f>
        <is>
          <t/>
        </is>
      </c>
      <c r="BP33" s="362" t="inlineStr">
        <f aca="false">IF($B33="","",IF(COUNTIFS('Eng GLA 6th, 7th, 8th'!$E$3:$DV$3,BP$4,'Eng GLA 6th, 7th, 8th'!$E33:$DV33, "&gt;-1")=0,"",SUMIF('Eng GLA 6th, 7th, 8th'!$E$3:$DV$3,BP$4,'Eng GLA 6th, 7th, 8th'!$E33:$DV33)))</f>
        <is>
          <t/>
        </is>
      </c>
      <c r="BQ33" s="362" t="inlineStr">
        <f aca="false">IF($B33="","",IF(COUNTIFS('Eng GLA 6th, 7th, 8th'!$E$3:$DV$3,BQ$4,'Eng GLA 6th, 7th, 8th'!$E33:$DV33, "&gt;-1")=0,"",SUMIF('Eng GLA 6th, 7th, 8th'!$E$3:$DV$3,BQ$4,'Eng GLA 6th, 7th, 8th'!$E33:$DV33)))</f>
        <is>
          <t/>
        </is>
      </c>
      <c r="BR33" s="362" t="inlineStr">
        <f aca="false">IF($B33="","",IF(COUNTIFS('Eng GLA 6th, 7th, 8th'!$E$3:$DV$3,BR$4,'Eng GLA 6th, 7th, 8th'!$E33:$DV33, "&gt;-1")=0,"",SUMIF('Eng GLA 6th, 7th, 8th'!$E$3:$DV$3,BR$4,'Eng GLA 6th, 7th, 8th'!$E33:$DV33)))</f>
        <is>
          <t/>
        </is>
      </c>
      <c r="BS33" s="362" t="inlineStr">
        <f aca="false">IF($B33="","",IF(COUNTIFS('Eng GLA 6th, 7th, 8th'!$E$3:$DV$3,BS$4,'Eng GLA 6th, 7th, 8th'!$E33:$DV33, "&gt;-1")=0,"",SUMIF('Eng GLA 6th, 7th, 8th'!$E$3:$DV$3,BS$4,'Eng GLA 6th, 7th, 8th'!$E33:$DV33)))</f>
        <is>
          <t/>
        </is>
      </c>
      <c r="BT33" s="362" t="inlineStr">
        <f aca="false">IF($B33="","",IF(COUNTIFS('Eng GLA 6th, 7th, 8th'!$E$3:$DV$3,BT$4,'Eng GLA 6th, 7th, 8th'!$E33:$DV33, "&gt;-1")=0,"",SUMIF('Eng GLA 6th, 7th, 8th'!$E$3:$DV$3,BT$4,'Eng GLA 6th, 7th, 8th'!$E33:$DV33)))</f>
        <is>
          <t/>
        </is>
      </c>
      <c r="BU33" s="362" t="inlineStr">
        <f aca="false">IF($B33="","",IF(COUNTIFS('Eng GLA 6th, 7th, 8th'!$E$3:$DV$3,BU$4,'Eng GLA 6th, 7th, 8th'!$E33:$DV33, "&gt;-1")=0,"",SUMIF('Eng GLA 6th, 7th, 8th'!$E$3:$DV$3,BU$4,'Eng GLA 6th, 7th, 8th'!$E33:$DV33)))</f>
        <is>
          <t/>
        </is>
      </c>
      <c r="BV33" s="362" t="inlineStr">
        <f aca="false">IF($B33="","",IF(COUNTIFS('Eng GLA 6th, 7th, 8th'!$E$3:$DV$3,BV$4,'Eng GLA 6th, 7th, 8th'!$E33:$DV33, "&gt;-1")=0,"",SUMIF('Eng GLA 6th, 7th, 8th'!$E$3:$DV$3,BV$4,'Eng GLA 6th, 7th, 8th'!$E33:$DV33)))</f>
        <is>
          <t/>
        </is>
      </c>
      <c r="BW33" s="362" t="inlineStr">
        <f aca="false">IF($B33="","",IF(COUNTIFS('Eng GLA 6th, 7th, 8th'!$E$3:$DV$3,BW$4,'Eng GLA 6th, 7th, 8th'!$E33:$DV33, "&gt;-1")=0,"",SUMIF('Eng GLA 6th, 7th, 8th'!$E$3:$DV$3,BW$4,'Eng GLA 6th, 7th, 8th'!$E33:$DV33)))</f>
        <is>
          <t/>
        </is>
      </c>
      <c r="BX33" s="362" t="inlineStr">
        <f aca="false">IF($B33="","",IF(COUNTIFS('Eng GLA 6th, 7th, 8th'!$E$3:$DV$3,BX$4,'Eng GLA 6th, 7th, 8th'!$E33:$DV33, "&gt;-1")=0,"",SUMIF('Eng GLA 6th, 7th, 8th'!$E$3:$DV$3,BX$4,'Eng GLA 6th, 7th, 8th'!$E33:$DV33)))</f>
        <is>
          <t/>
        </is>
      </c>
      <c r="BY33" s="362" t="inlineStr">
        <f aca="false">IF($B33="","",IF(COUNTIFS('Eng GLA 6th, 7th, 8th'!$E$3:$DV$3,BY$4,'Eng GLA 6th, 7th, 8th'!$E33:$DV33, "&gt;-1")=0,"",SUMIF('Eng GLA 6th, 7th, 8th'!$E$3:$DV$3,BY$4,'Eng GLA 6th, 7th, 8th'!$E33:$DV33)))</f>
        <is>
          <t/>
        </is>
      </c>
      <c r="BZ33" s="362" t="inlineStr">
        <f aca="false">IF($B33="","",IF(COUNTIFS('Eng GLA 6th, 7th, 8th'!$E$3:$DV$3,BZ$4,'Eng GLA 6th, 7th, 8th'!$E33:$DV33, "&gt;-1")=0,"",SUMIF('Eng GLA 6th, 7th, 8th'!$E$3:$DV$3,BZ$4,'Eng GLA 6th, 7th, 8th'!$E33:$DV33)))</f>
        <is>
          <t/>
        </is>
      </c>
      <c r="CA33" s="362" t="inlineStr">
        <f aca="false">IF($B33="","",IF(COUNTIFS('Eng GLA 6th, 7th, 8th'!$E$3:$DV$3,CA$4,'Eng GLA 6th, 7th, 8th'!$E33:$DV33, "&gt;-1")=0,"",SUMIF('Eng GLA 6th, 7th, 8th'!$E$3:$DV$3,CA$4,'Eng GLA 6th, 7th, 8th'!$E33:$DV33)))</f>
        <is>
          <t/>
        </is>
      </c>
      <c r="CB33" s="363"/>
      <c r="CC33" s="364" t="str">
        <f aca="false">IFERROR(IF((COUNT('Eng GLA 6th, 7th, 8th'!E33:U33)=0)," ",(SUM('Eng GLA 6th, 7th, 8th'!E33:U33)/$CC$3)),"")</f>
        <v> </v>
      </c>
      <c r="CD33" s="364" t="str">
        <f aca="false">IFERROR(IF((COUNT('Eng GLA 6th, 7th, 8th'!V33:AA33)=0)," ",(SUM('Eng GLA 6th, 7th, 8th'!V33:AA33)/$CD$3)),"")</f>
        <v> </v>
      </c>
      <c r="CE33" s="364" t="str">
        <f aca="false">IFERROR(IF((COUNT('Eng GLA 6th, 7th, 8th'!AB33:AG33)=0)," ",(SUM('Eng GLA 6th, 7th, 8th'!AB33:AG33)/$CE$3)),"")</f>
        <v> </v>
      </c>
      <c r="CF33" s="364" t="str">
        <f aca="false">IFERROR(IF((COUNT('Eng GLA 6th, 7th, 8th'!AH33:AP33)=0)," ",(SUM('Eng GLA 6th, 7th, 8th'!AH33:AP33)/$CF$3)),"")</f>
        <v> </v>
      </c>
      <c r="CG33" s="365" t="str">
        <f aca="false">IFERROR(IF((COUNT('Eng GLA 6th, 7th, 8th'!AR33:BH33)=0)," ",(SUM('Eng GLA 6th, 7th, 8th'!AR33:BH33)/$CG$3)),"")</f>
        <v> </v>
      </c>
      <c r="CH33" s="365" t="str">
        <f aca="false">IFERROR(IF((COUNT('Eng GLA 6th, 7th, 8th'!BI33:BN33)=0)," ",(SUM('Eng GLA 6th, 7th, 8th'!BI33:BN33)/$CH$3)),"")</f>
        <v> </v>
      </c>
      <c r="CI33" s="365" t="str">
        <f aca="false">IFERROR(IF((COUNT('Eng GLA 6th, 7th, 8th'!BO33:BT33)=0)," ",(SUM('Eng GLA 6th, 7th, 8th'!BO33:BT33)/$CI$3)),"")</f>
        <v> </v>
      </c>
      <c r="CJ33" s="365" t="str">
        <f aca="false">IFERROR(IF((COUNT('Eng GLA 6th, 7th, 8th'!BU33:CF33)=0)," ",(SUM('Eng GLA 6th, 7th, 8th'!BU33:CF33)/$CJ$3)),"")</f>
        <v> </v>
      </c>
      <c r="CK33" s="365" t="str">
        <f aca="false">IFERROR(IF((COUNT('Eng GLA 6th, 7th, 8th'!CH33:CX33)=0)," ",(SUM('Eng GLA 6th, 7th, 8th'!CH33:CX33)/$CK$3)),"")</f>
        <v> </v>
      </c>
      <c r="CL33" s="365" t="str">
        <f aca="false">IFERROR(IF((COUNT('Eng GLA 6th, 7th, 8th'!CY33:DD33)=0)," ",(SUM('Eng GLA 6th, 7th, 8th'!CY33:DD33)/$CL$3)),"")</f>
        <v> </v>
      </c>
      <c r="CM33" s="365" t="str">
        <f aca="false">IFERROR(IF((COUNT('Eng GLA 6th, 7th, 8th'!DE33:DJ33)=0)," ",(SUM('Eng GLA 6th, 7th, 8th'!DE33:DJ33)/$CM$3)),"")</f>
        <v> </v>
      </c>
      <c r="CN33" s="365" t="str">
        <f aca="false">IFERROR(IF((COUNT('Eng GLA 6th, 7th, 8th'!DK33:DV33)=0)," ",(SUM('Eng GLA 6th, 7th, 8th'!DK33:DV33)/$CN$3)),"")</f>
        <v> </v>
      </c>
    </row>
    <row r="34" customFormat="false" ht="12.75" hidden="false" customHeight="false" outlineLevel="0" collapsed="false">
      <c r="A34" s="315" t="n">
        <v>27</v>
      </c>
      <c r="B34" s="315" t="str">
        <f aca="false">'English Scores- Leveled papers'!B33</f>
        <v>K.Sashikant</v>
      </c>
      <c r="C34" s="360" t="n">
        <f aca="false">'RC Mastery Check+Question type'!H31</f>
        <v>0.2</v>
      </c>
      <c r="D34" s="361" t="n">
        <f aca="false">'Cover Sheet'!L31</f>
        <v>0.7</v>
      </c>
      <c r="E34" s="362" t="inlineStr">
        <f aca="false">IF($B34="","",IF(COUNTIFS('English Scores- Leveled papers'!$H$3:$KM$3,E$4,'English Scores- Leveled papers'!$H33:$KM33,"&gt;-1")=0,"",SUMIF('English Scores- Leveled papers'!$H$3:$KM$3,E$4,'English Scores- Leveled papers'!$H33:$KM33)))</f>
        <is>
          <t/>
        </is>
      </c>
      <c r="F34" s="362" t="inlineStr">
        <f aca="false">IF($B34="","",IF(COUNTIFS('English Scores- Leveled papers'!$H$3:$KM$3,F$4,'English Scores- Leveled papers'!$H33:$KM33,"&gt;-1")=0,"",SUMIF('English Scores- Leveled papers'!$H$3:$KM$3,F$4,'English Scores- Leveled papers'!$H33:$KM33)))</f>
        <is>
          <t/>
        </is>
      </c>
      <c r="G34" s="362" t="inlineStr">
        <f aca="false">IF($B34="","",IF(COUNTIFS('English Scores- Leveled papers'!$H$3:$KM$3,G$4,'English Scores- Leveled papers'!$H33:$KM33,"&gt;-1")=0,"",SUMIF('English Scores- Leveled papers'!$H$3:$KM$3,G$4,'English Scores- Leveled papers'!$H33:$KM33)))</f>
        <is>
          <t/>
        </is>
      </c>
      <c r="H34" s="362" t="inlineStr">
        <f aca="false">IF($B34="","",IF(COUNTIFS('English Scores- Leveled papers'!$H$3:$KM$3,H$4,'English Scores- Leveled papers'!$H33:$KM33,"&gt;-1")=0,"",SUMIF('English Scores- Leveled papers'!$H$3:$KM$3,H$4,'English Scores- Leveled papers'!$H33:$KM33)))</f>
        <is>
          <t/>
        </is>
      </c>
      <c r="I34" s="362" t="n">
        <f aca="false">IF($B34="","",IF(COUNTIFS('English Scores- Leveled papers'!$H$3:$KM$3,I$4,'English Scores- Leveled papers'!$H33:$KM33,"&gt;-1")=0,"",SUMIF('English Scores- Leveled papers'!$H$3:$KM$3,I$4,'English Scores- Leveled papers'!$H33:$KM33)))</f>
        <v>2</v>
      </c>
      <c r="J34" s="362" t="n">
        <f aca="false">IF($B34="","",IF(COUNTIFS('English Scores- Leveled papers'!$H$3:$KM$3,J$4,'English Scores- Leveled papers'!$H33:$KM33,"&gt;-1")=0,"",SUMIF('English Scores- Leveled papers'!$H$3:$KM$3,J$4,'English Scores- Leveled papers'!$H33:$KM33)))</f>
        <v>2</v>
      </c>
      <c r="K34" s="362" t="inlineStr">
        <f aca="false">IF($B34="","",IF(COUNTIFS('English Scores- Leveled papers'!$H$3:$KM$3,K$4,'English Scores- Leveled papers'!$H33:$KM33,"&gt;-1")=0,"",SUMIF('English Scores- Leveled papers'!$H$3:$KM$3,K$4,'English Scores- Leveled papers'!$H33:$KM33)))</f>
        <is>
          <t/>
        </is>
      </c>
      <c r="L34" s="362" t="n">
        <f aca="false">IF($B34="","",IF(COUNTIFS('English Scores- Leveled papers'!$H$3:$KM$3,L$4,'English Scores- Leveled papers'!$H33:$KM33,"&gt;-1")=0,"",SUMIF('English Scores- Leveled papers'!$H$3:$KM$3,L$4,'English Scores- Leveled papers'!$H33:$KM33)))</f>
        <v>2</v>
      </c>
      <c r="M34" s="362" t="n">
        <f aca="false">IF($B34="","",IF(COUNTIFS('English Scores- Leveled papers'!$H$3:$KM$3,M$4,'English Scores- Leveled papers'!$H33:$KM33,"&gt;-1")=0,"",SUMIF('English Scores- Leveled papers'!$H$3:$KM$3,M$4,'English Scores- Leveled papers'!$H33:$KM33)))</f>
        <v>2</v>
      </c>
      <c r="N34" s="362" t="n">
        <f aca="false">IF($B34="","",IF(COUNTIFS('English Scores- Leveled papers'!$H$3:$KM$3,N$4,'English Scores- Leveled papers'!$H33:$KM33,"&gt;-1")=0,"",SUMIF('English Scores- Leveled papers'!$H$3:$KM$3,N$4,'English Scores- Leveled papers'!$H33:$KM33)))</f>
        <v>1</v>
      </c>
      <c r="O34" s="362" t="n">
        <f aca="false">IF($B34="","",IF(COUNTIFS('English Scores- Leveled papers'!$H$3:$KM$3,O$4,'English Scores- Leveled papers'!$H33:$KM33,"&gt;-1")=0,"",SUMIF('English Scores- Leveled papers'!$H$3:$KM$3,O$4,'English Scores- Leveled papers'!$H33:$KM33)))</f>
        <v>0.5</v>
      </c>
      <c r="P34" s="362" t="n">
        <f aca="false">IF($B34="","",IF(COUNTIFS('English Scores- Leveled papers'!$H$3:$KM$3,P$4,'English Scores- Leveled papers'!$H33:$KM33,"&gt;-1")=0,"",SUMIF('English Scores- Leveled papers'!$H$3:$KM$3,P$4,'English Scores- Leveled papers'!$H33:$KM33)))</f>
        <v>1</v>
      </c>
      <c r="Q34" s="362" t="inlineStr">
        <f aca="false">IF($B34="","",IF(COUNTIFS('English Scores- Leveled papers'!$H$3:$KM$3,Q$4,'English Scores- Leveled papers'!$H33:$KM33,"&gt;-1")=0,"",SUMIF('English Scores- Leveled papers'!$H$3:$KM$3,Q$4,'English Scores- Leveled papers'!$H33:$KM33)))</f>
        <is>
          <t/>
        </is>
      </c>
      <c r="R34" s="362" t="inlineStr">
        <f aca="false">IF($B34="","",IF(COUNTIFS('English Scores- Leveled papers'!$H$3:$KM$3,R$4,'English Scores- Leveled papers'!$H33:$KM33,"&gt;-1")=0,"",SUMIF('English Scores- Leveled papers'!$H$3:$KM$3,R$4,'English Scores- Leveled papers'!$H33:$KM33)))</f>
        <is>
          <t/>
        </is>
      </c>
      <c r="S34" s="362" t="inlineStr">
        <f aca="false">IF($B34="","",IF(COUNTIFS('English Scores- Leveled papers'!$H$3:$KM$3,S$4,'English Scores- Leveled papers'!$H33:$KM33,"&gt;-1")=0,"",SUMIF('English Scores- Leveled papers'!$H$3:$KM$3,S$4,'English Scores- Leveled papers'!$H33:$KM33)))</f>
        <is>
          <t/>
        </is>
      </c>
      <c r="T34" s="362" t="inlineStr">
        <f aca="false">IF($B34="","",IF(COUNTIFS('English Scores- Leveled papers'!$H$3:$KM$3,T$4,'English Scores- Leveled papers'!$H33:$KM33,"&gt;-1")=0,"",SUMIF('English Scores- Leveled papers'!$H$3:$KM$3,T$4,'English Scores- Leveled papers'!$H33:$KM33)))</f>
        <is>
          <t/>
        </is>
      </c>
      <c r="U34" s="362" t="inlineStr">
        <f aca="false">IF($B34="","",IF(COUNTIFS('English Scores- Leveled papers'!$H$3:$KM$3,U$4,'English Scores- Leveled papers'!$H33:$KM33,"&gt;-1")=0,"",SUMIF('English Scores- Leveled papers'!$H$3:$KM$3,U$4,'English Scores- Leveled papers'!$H33:$KM33)))</f>
        <is>
          <t/>
        </is>
      </c>
      <c r="V34" s="362" t="inlineStr">
        <f aca="false">IF($B34="","",IF(COUNTIFS('English Scores- Leveled papers'!$H$3:$KM$3,V$4,'English Scores- Leveled papers'!$H33:$KM33,"&gt;-1")=0,"",SUMIF('English Scores- Leveled papers'!$H$3:$KM$3,V$4,'English Scores- Leveled papers'!$H33:$KM33)))</f>
        <is>
          <t/>
        </is>
      </c>
      <c r="W34" s="362" t="inlineStr">
        <f aca="false">IF($B34="","",IF(COUNTIFS('English Scores- Leveled papers'!$H$3:$KM$3,W$4,'English Scores- Leveled papers'!$H33:$KM33,"&gt;-1")=0,"",SUMIF('English Scores- Leveled papers'!$H$3:$KM$3,W$4,'English Scores- Leveled papers'!$H33:$KM33)))</f>
        <is>
          <t/>
        </is>
      </c>
      <c r="X34" s="362" t="inlineStr">
        <f aca="false">IF($B34="","",IF(COUNTIFS('English Scores- Leveled papers'!$H$3:$KM$3,X$4,'English Scores- Leveled papers'!$H33:$KM33,"&gt;-1")=0,"",SUMIF('English Scores- Leveled papers'!$H$3:$KM$3,X$4,'English Scores- Leveled papers'!$H33:$KM33)))</f>
        <is>
          <t/>
        </is>
      </c>
      <c r="Y34" s="362" t="inlineStr">
        <f aca="false">IF($B34="","",IF(COUNTIFS('English Scores- Leveled papers'!$H$3:$KM$3,Y$4,'English Scores- Leveled papers'!$H33:$KM33,"&gt;-1")=0,"",SUMIF('English Scores- Leveled papers'!$H$3:$KM$3,Y$4,'English Scores- Leveled papers'!$H33:$KM33)))</f>
        <is>
          <t/>
        </is>
      </c>
      <c r="Z34" s="362" t="inlineStr">
        <f aca="false">IF($B34="","",IF(COUNTIFS('English Scores- Leveled papers'!$H$3:$KM$3,Z$4,'English Scores- Leveled papers'!$H33:$KM33,"&gt;-1")=0,"",SUMIF('English Scores- Leveled papers'!$H$3:$KM$3,Z$4,'English Scores- Leveled papers'!$H33:$KM33)))</f>
        <is>
          <t/>
        </is>
      </c>
      <c r="AA34" s="362" t="inlineStr">
        <f aca="false">IF($B34="","",IF(COUNTIFS('English Scores- Leveled papers'!$H$3:$KM$3,AA$4,'English Scores- Leveled papers'!$H33:$KM33,"&gt;-1")=0,"",SUMIF('English Scores- Leveled papers'!$H$3:$KM$3,AA$4,'English Scores- Leveled papers'!$H33:$KM33)))</f>
        <is>
          <t/>
        </is>
      </c>
      <c r="AB34" s="362" t="inlineStr">
        <f aca="false">IF($B34="","",IF(COUNTIFS('English Scores- Leveled papers'!$H$3:$KM$3,AB$4,'English Scores- Leveled papers'!$H33:$KM33,"&gt;-1")=0,"",SUMIF('English Scores- Leveled papers'!$H$3:$KM$3,AB$4,'English Scores- Leveled papers'!$H33:$KM33)))</f>
        <is>
          <t/>
        </is>
      </c>
      <c r="AC34" s="362" t="inlineStr">
        <f aca="false">IF($B34="","",IF(COUNTIFS('English Scores- Leveled papers'!$H$3:$KM$3,AC$4,'English Scores- Leveled papers'!$H33:$KM33,"&gt;-1")=0,"",SUMIF('English Scores- Leveled papers'!$H$3:$KM$3,AC$4,'English Scores- Leveled papers'!$H33:$KM33)))</f>
        <is>
          <t/>
        </is>
      </c>
      <c r="AD34" s="362" t="inlineStr">
        <f aca="false">IF($B34="","",IF(COUNTIFS('English Scores- Leveled papers'!$H$3:$KM$3,AD$4,'English Scores- Leveled papers'!$H33:$KM33,"&gt;-1")=0,"",SUMIF('English Scores- Leveled papers'!$H$3:$KM$3,AD$4,'English Scores- Leveled papers'!$H33:$KM33)))</f>
        <is>
          <t/>
        </is>
      </c>
      <c r="AE34" s="362" t="inlineStr">
        <f aca="false">IF($B34="","",IF(COUNTIFS('English Scores- Leveled papers'!$H$3:$KM$3,AE$4,'English Scores- Leveled papers'!$H33:$KM33,"&gt;-1")=0,"",SUMIF('English Scores- Leveled papers'!$H$3:$KM$3,AE$4,'English Scores- Leveled papers'!$H33:$KM33)))</f>
        <is>
          <t/>
        </is>
      </c>
      <c r="AF34" s="362" t="inlineStr">
        <f aca="false">IF($B34="","",IF(COUNTIFS('English Scores- Leveled papers'!$H$3:$KM$3,AF$4,'English Scores- Leveled papers'!$H33:$KM33,"&gt;-1")=0,"",SUMIF('English Scores- Leveled papers'!$H$3:$KM$3,AF$4,'English Scores- Leveled papers'!$H33:$KM33)))</f>
        <is>
          <t/>
        </is>
      </c>
      <c r="AG34" s="362" t="inlineStr">
        <f aca="false">IF($B34="","",IF(COUNTIFS('English Scores- Leveled papers'!$H$3:$KM$3,AG$4,'English Scores- Leveled papers'!$H33:$KM33,"&gt;-1")=0,"",SUMIF('English Scores- Leveled papers'!$H$3:$KM$3,AG$4,'English Scores- Leveled papers'!$H33:$KM33)))</f>
        <is>
          <t/>
        </is>
      </c>
      <c r="AH34" s="362" t="inlineStr">
        <f aca="false">IF($B34="","",IF(COUNTIFS('English Scores- Leveled papers'!$H$3:$KM$3,AH$4,'English Scores- Leveled papers'!$H33:$KM33,"&gt;-1")=0,"",SUMIF('English Scores- Leveled papers'!$H$3:$KM$3,AH$4,'English Scores- Leveled papers'!$H33:$KM33)))</f>
        <is>
          <t/>
        </is>
      </c>
      <c r="AI34" s="362" t="inlineStr">
        <f aca="false">IF($B34="","",IF(COUNTIFS('English Scores- Leveled papers'!$H$3:$KM$3,AI$4,'English Scores- Leveled papers'!$H33:$KM33,"&gt;-1")=0,"",SUMIF('English Scores- Leveled papers'!$H$3:$KM$3,AI$4,'English Scores- Leveled papers'!$H33:$KM33)))</f>
        <is>
          <t/>
        </is>
      </c>
      <c r="AJ34" s="362" t="inlineStr">
        <f aca="false">IF($B34="","",IF(COUNTIFS('English Scores- Leveled papers'!$H$3:$KM$3,AJ$4,'English Scores- Leveled papers'!$H33:$KM33,"&gt;-1")=0,"",SUMIF('English Scores- Leveled papers'!$H$3:$KM$3,AJ$4,'English Scores- Leveled papers'!$H33:$KM33)))</f>
        <is>
          <t/>
        </is>
      </c>
      <c r="AK34" s="362" t="inlineStr">
        <f aca="false">IF($B34="","",IF(COUNTIFS('English Scores- Leveled papers'!$H$3:$KM$3,AK$4,'English Scores- Leveled papers'!$H33:$KM33,"&gt;-1")=0,"",SUMIF('English Scores- Leveled papers'!$H$3:$KM$3,AK$4,'English Scores- Leveled papers'!$H33:$KM33)))</f>
        <is>
          <t/>
        </is>
      </c>
      <c r="AL34" s="362" t="inlineStr">
        <f aca="false">IF($B34="","",IF(COUNTIFS('English Scores- Leveled papers'!$H$3:$KM$3,AL$4,'English Scores- Leveled papers'!$H33:$KM33,"&gt;-1")=0,"",SUMIF('English Scores- Leveled papers'!$H$3:$KM$3,AL$4,'English Scores- Leveled papers'!$H33:$KM33)))</f>
        <is>
          <t/>
        </is>
      </c>
      <c r="AM34" s="362" t="inlineStr">
        <f aca="false">IF($B34="","",IF(COUNTIFS('English Scores- Leveled papers'!$H$3:$KM$3,AM$4,'English Scores- Leveled papers'!$H33:$KM33,"&gt;-1")=0,"",SUMIF('English Scores- Leveled papers'!$H$3:$KM$3,AM$4,'English Scores- Leveled papers'!$H33:$KM33)))</f>
        <is>
          <t/>
        </is>
      </c>
      <c r="AN34" s="362" t="inlineStr">
        <f aca="false">IF($B34="","",IF(COUNTIFS('English Scores- Leveled papers'!$H$3:$KM$3,AN$4,'English Scores- Leveled papers'!$H33:$KM33,"&gt;-1")=0,"",SUMIF('English Scores- Leveled papers'!$H$3:$KM$3,AN$4,'English Scores- Leveled papers'!$H33:$KM33)))</f>
        <is>
          <t/>
        </is>
      </c>
      <c r="AO34" s="362" t="inlineStr">
        <f aca="false">IF($B34="","",IF(COUNTIFS('English Scores- Leveled papers'!$H$3:$KM$3,AO$4,'English Scores- Leveled papers'!$H33:$KM33,"&gt;-1")=0,"",SUMIF('English Scores- Leveled papers'!$H$3:$KM$3,AO$4,'English Scores- Leveled papers'!$H33:$KM33)))</f>
        <is>
          <t/>
        </is>
      </c>
      <c r="AP34" s="362" t="inlineStr">
        <f aca="false">IF($B34="","",IF(COUNTIFS('English Scores- Leveled papers'!$H$3:$KM$3,AP$4,'English Scores- Leveled papers'!$H33:$KM33,"&gt;-1")=0,"",SUMIF('English Scores- Leveled papers'!$H$3:$KM$3,AP$4,'English Scores- Leveled papers'!$H33:$KM33)))</f>
        <is>
          <t/>
        </is>
      </c>
      <c r="AQ34" s="362" t="inlineStr">
        <f aca="false">IF($B34="","",IF(COUNTIFS('English Scores- Leveled papers'!$H$3:$KM$3,AQ$4,'English Scores- Leveled papers'!$H33:$KM33,"&gt;-1")=0,"",SUMIF('English Scores- Leveled papers'!$H$3:$KM$3,AQ$4,'English Scores- Leveled papers'!$H33:$KM33)))</f>
        <is>
          <t/>
        </is>
      </c>
      <c r="AR34" s="362" t="inlineStr">
        <f aca="false">IF($B34="","",IF(COUNTIFS('English Scores- Leveled papers'!$H$3:$KM$3,AR$4,'English Scores- Leveled papers'!$H33:$KM33,"&gt;-1")=0,"",SUMIF('English Scores- Leveled papers'!$H$3:$KM$3,AR$4,'English Scores- Leveled papers'!$H33:$KM33)))</f>
        <is>
          <t/>
        </is>
      </c>
      <c r="AS34" s="362" t="inlineStr">
        <f aca="false">IF($B34="","",IF(COUNTIFS('English Scores- Leveled papers'!$H$3:$KM$3,AS$4,'English Scores- Leveled papers'!$H33:$KM33,"&gt;-1")=0,"",SUMIF('English Scores- Leveled papers'!$H$3:$KM$3,AS$4,'English Scores- Leveled papers'!$H33:$KM33)))</f>
        <is>
          <t/>
        </is>
      </c>
      <c r="AT34" s="362" t="inlineStr">
        <f aca="false">IF($B34="","",IF(COUNTIFS('English Scores- Leveled papers'!$H$3:$KM$3,AT$4,'English Scores- Leveled papers'!$H33:$KM33,"&gt;-1")=0,"",SUMIF('English Scores- Leveled papers'!$H$3:$KM$3,AT$4,'English Scores- Leveled papers'!$H33:$KM33)))</f>
        <is>
          <t/>
        </is>
      </c>
      <c r="AU34" s="362" t="inlineStr">
        <f aca="false">IF($B34="","",IF(COUNTIFS('English Scores- Leveled papers'!$H$3:$KM$3,AU$4,'English Scores- Leveled papers'!$H33:$KM33,"&gt;-1")=0,"",SUMIF('English Scores- Leveled papers'!$H$3:$KM$3,AU$4,'English Scores- Leveled papers'!$H33:$KM33)))</f>
        <is>
          <t/>
        </is>
      </c>
      <c r="AV34" s="362" t="inlineStr">
        <f aca="false">IF($B34="","",IF(COUNTIFS('English Scores- Leveled papers'!$H$3:$KM$3,AV$4,'English Scores- Leveled papers'!$H33:$KM33,"&gt;-1")=0,"",SUMIF('English Scores- Leveled papers'!$H$3:$KM$3,AV$4,'English Scores- Leveled papers'!$H33:$KM33)))</f>
        <is>
          <t/>
        </is>
      </c>
      <c r="AW34" s="362" t="inlineStr">
        <f aca="false">IF($B34="","",IF(COUNTIFS('English Scores- Leveled papers'!$H$3:$KM$3,AW$4,'English Scores- Leveled papers'!$H33:$KM33,"&gt;-1")=0,"",SUMIF('English Scores- Leveled papers'!$H$3:$KM$3,AW$4,'English Scores- Leveled papers'!$H33:$KM33)))</f>
        <is>
          <t/>
        </is>
      </c>
      <c r="AX34" s="362" t="inlineStr">
        <f aca="false">IF($B34="","",IF(COUNTIFS('English Scores- Leveled papers'!$H$3:$KM$3,AX$4,'English Scores- Leveled papers'!$H33:$KM33,"&gt;-1")=0,"",SUMIF('English Scores- Leveled papers'!$H$3:$KM$3,AX$4,'English Scores- Leveled papers'!$H33:$KM33)))</f>
        <is>
          <t/>
        </is>
      </c>
      <c r="AY34" s="362" t="inlineStr">
        <f aca="false">IF($B34="","",IF(COUNTIFS('English Scores- Leveled papers'!$H$3:$KM$3,AY$4,'English Scores- Leveled papers'!$H33:$KM33,"&gt;-1")=0,"",SUMIF('English Scores- Leveled papers'!$H$3:$KM$3,AY$4,'English Scores- Leveled papers'!$H33:$KM33)))</f>
        <is>
          <t/>
        </is>
      </c>
      <c r="AZ34" s="362" t="inlineStr">
        <f aca="false">IF($B34="","",IF(COUNTIFS('English Scores- Leveled papers'!$H$3:$KM$3,AZ$4,'English Scores- Leveled papers'!$H33:$KM33,"&gt;-1")=0,"",SUMIF('English Scores- Leveled papers'!$H$3:$KM$3,AZ$4,'English Scores- Leveled papers'!$H33:$KM33)))</f>
        <is>
          <t/>
        </is>
      </c>
      <c r="BA34" s="362" t="inlineStr">
        <f aca="false">IF($B34="","",IF(COUNTIFS('English Scores- Leveled papers'!$H$3:$KM$3,BA$4,'English Scores- Leveled papers'!$H33:$KM33,"&gt;-1")=0,"",SUMIF('English Scores- Leveled papers'!$H$3:$KM$3,BA$4,'English Scores- Leveled papers'!$H33:$KM33)))</f>
        <is>
          <t/>
        </is>
      </c>
      <c r="BB34" s="362" t="inlineStr">
        <f aca="false">IF($B34="","",IF(COUNTIFS('English Scores- Leveled papers'!$H$3:$KM$3,BB$4,'English Scores- Leveled papers'!$H33:$KM33,"&gt;-1")=0,"",SUMIF('English Scores- Leveled papers'!$H$3:$KM$3,BB$4,'English Scores- Leveled papers'!$H33:$KM33)))</f>
        <is>
          <t/>
        </is>
      </c>
      <c r="BC34" s="362" t="inlineStr">
        <f aca="false">IF($B34="","",IF(COUNTIFS('English Scores- Leveled papers'!$H$3:$KM$3,BC$4,'English Scores- Leveled papers'!$H33:$KM33,"&gt;-1")=0,"",SUMIF('English Scores- Leveled papers'!$H$3:$KM$3,BC$4,'English Scores- Leveled papers'!$H33:$KM33)))</f>
        <is>
          <t/>
        </is>
      </c>
      <c r="BD34" s="362" t="inlineStr">
        <f aca="false">IF($B34="","",IF(COUNTIFS('English Scores- Leveled papers'!$H$3:$KM$3,BD$4,'English Scores- Leveled papers'!$H33:$KM33,"&gt;-1")=0,"",SUMIF('English Scores- Leveled papers'!$H$3:$KM$3,BD$4,'English Scores- Leveled papers'!$H33:$KM33)))</f>
        <is>
          <t/>
        </is>
      </c>
      <c r="BE34" s="362" t="inlineStr">
        <f aca="false">IF($B34="","",IF(COUNTIFS('English Scores- Leveled papers'!$H$3:$KM$3,BE$4,'English Scores- Leveled papers'!$H33:$KM33,"&gt;-1")=0,"",SUMIF('English Scores- Leveled papers'!$H$3:$KM$3,BE$4,'English Scores- Leveled papers'!$H33:$KM33)))</f>
        <is>
          <t/>
        </is>
      </c>
      <c r="BF34" s="362" t="inlineStr">
        <f aca="false">IF($B34="","",IF(COUNTIFS('English Scores- Leveled papers'!$H$3:$KM$3,BF$4,'English Scores- Leveled papers'!$H33:$KM33,"&gt;-1")=0,"",SUMIF('English Scores- Leveled papers'!$H$3:$KM$3,BF$4,'English Scores- Leveled papers'!$H33:$KM33)))</f>
        <is>
          <t/>
        </is>
      </c>
      <c r="BG34" s="362" t="inlineStr">
        <f aca="false">IF($B34="","",IF(COUNTIFS('English Scores- Leveled papers'!$H$3:$KM$3,BG$4,'English Scores- Leveled papers'!$H33:$KM33,"&gt;-1")=0,"",SUMIF('English Scores- Leveled papers'!$H$3:$KM$3,BG$4,'English Scores- Leveled papers'!$H33:$KM33)))</f>
        <is>
          <t/>
        </is>
      </c>
      <c r="BH34" s="362" t="inlineStr">
        <f aca="false">IF($B34="","",IF(COUNTIFS('English Scores- Leveled papers'!$H$3:$KM$3,BH$4,'English Scores- Leveled papers'!$H33:$KM33,"&gt;-1")=0,"",SUMIF('English Scores- Leveled papers'!$H$3:$KM$3,BH$4,'English Scores- Leveled papers'!$H33:$KM33)))</f>
        <is>
          <t/>
        </is>
      </c>
      <c r="BI34" s="362" t="inlineStr">
        <f aca="false">IF($B34="","",IF(COUNTIFS('English Scores- Leveled papers'!$H$3:$KM$3,BI$4,'English Scores- Leveled papers'!$H33:$KM33,"&gt;-1")=0,"",SUMIF('English Scores- Leveled papers'!$H$3:$KM$3,BI$4,'English Scores- Leveled papers'!$H33:$KM33)))</f>
        <is>
          <t/>
        </is>
      </c>
      <c r="BJ34" s="362" t="inlineStr">
        <f aca="false">IF($B34="","",IF(COUNTIFS('English Scores- Leveled papers'!$H$3:$KM$3,BJ$4,'English Scores- Leveled papers'!$H33:$KM33,"&gt;-1")=0,"",SUMIF('English Scores- Leveled papers'!$H$3:$KM$3,BJ$4,'English Scores- Leveled papers'!$H33:$KM33)))</f>
        <is>
          <t/>
        </is>
      </c>
      <c r="BK34" s="362" t="inlineStr">
        <f aca="false">IF($B34="","",IF(COUNTIFS('English Scores- Leveled papers'!$H$3:$KM$3,BK$4,'English Scores- Leveled papers'!$H33:$KM33,"&gt;-1")=0,"",SUMIF('English Scores- Leveled papers'!$H$3:$KM$3,BK$4,'English Scores- Leveled papers'!$H33:$KM33)))</f>
        <is>
          <t/>
        </is>
      </c>
      <c r="BL34" s="362" t="inlineStr">
        <f aca="false">IF($B34="","",IF(COUNTIFS('English Scores- Leveled papers'!$H$3:$KM$3,BL$4,'English Scores- Leveled papers'!$H33:$KM33,"&gt;-1")=0,"",SUMIF('English Scores- Leveled papers'!$H$3:$KM$3,BL$4,'English Scores- Leveled papers'!$H33:$KM33)))</f>
        <is>
          <t/>
        </is>
      </c>
      <c r="BM34" s="362" t="inlineStr">
        <f aca="false">IF($B34="","",IF(COUNTIFS('Eng GLA 6th, 7th, 8th'!$E$3:$DV$3,BM$4,'Eng GLA 6th, 7th, 8th'!$E34:$DV34, "&gt;-1")=0,"",SUMIF('Eng GLA 6th, 7th, 8th'!$E$3:$DV$3,BM$4,'Eng GLA 6th, 7th, 8th'!$E34:$DV34)))</f>
        <is>
          <t/>
        </is>
      </c>
      <c r="BN34" s="362" t="inlineStr">
        <f aca="false">IF($B34="","",IF(COUNTIFS('Eng GLA 6th, 7th, 8th'!$E$3:$DV$3,BN$4,'Eng GLA 6th, 7th, 8th'!$E34:$DV34, "&gt;-1")=0,"",SUMIF('Eng GLA 6th, 7th, 8th'!$E$3:$DV$3,BN$4,'Eng GLA 6th, 7th, 8th'!$E34:$DV34)))</f>
        <is>
          <t/>
        </is>
      </c>
      <c r="BO34" s="362" t="inlineStr">
        <f aca="false">IF($B34="","",IF(COUNTIFS('Eng GLA 6th, 7th, 8th'!$E$3:$DV$3,BO$4,'Eng GLA 6th, 7th, 8th'!$E34:$DV34, "&gt;-1")=0,"",SUMIF('Eng GLA 6th, 7th, 8th'!$E$3:$DV$3,BO$4,'Eng GLA 6th, 7th, 8th'!$E34:$DV34)))</f>
        <is>
          <t/>
        </is>
      </c>
      <c r="BP34" s="362" t="inlineStr">
        <f aca="false">IF($B34="","",IF(COUNTIFS('Eng GLA 6th, 7th, 8th'!$E$3:$DV$3,BP$4,'Eng GLA 6th, 7th, 8th'!$E34:$DV34, "&gt;-1")=0,"",SUMIF('Eng GLA 6th, 7th, 8th'!$E$3:$DV$3,BP$4,'Eng GLA 6th, 7th, 8th'!$E34:$DV34)))</f>
        <is>
          <t/>
        </is>
      </c>
      <c r="BQ34" s="362" t="inlineStr">
        <f aca="false">IF($B34="","",IF(COUNTIFS('Eng GLA 6th, 7th, 8th'!$E$3:$DV$3,BQ$4,'Eng GLA 6th, 7th, 8th'!$E34:$DV34, "&gt;-1")=0,"",SUMIF('Eng GLA 6th, 7th, 8th'!$E$3:$DV$3,BQ$4,'Eng GLA 6th, 7th, 8th'!$E34:$DV34)))</f>
        <is>
          <t/>
        </is>
      </c>
      <c r="BR34" s="362" t="inlineStr">
        <f aca="false">IF($B34="","",IF(COUNTIFS('Eng GLA 6th, 7th, 8th'!$E$3:$DV$3,BR$4,'Eng GLA 6th, 7th, 8th'!$E34:$DV34, "&gt;-1")=0,"",SUMIF('Eng GLA 6th, 7th, 8th'!$E$3:$DV$3,BR$4,'Eng GLA 6th, 7th, 8th'!$E34:$DV34)))</f>
        <is>
          <t/>
        </is>
      </c>
      <c r="BS34" s="362" t="inlineStr">
        <f aca="false">IF($B34="","",IF(COUNTIFS('Eng GLA 6th, 7th, 8th'!$E$3:$DV$3,BS$4,'Eng GLA 6th, 7th, 8th'!$E34:$DV34, "&gt;-1")=0,"",SUMIF('Eng GLA 6th, 7th, 8th'!$E$3:$DV$3,BS$4,'Eng GLA 6th, 7th, 8th'!$E34:$DV34)))</f>
        <is>
          <t/>
        </is>
      </c>
      <c r="BT34" s="362" t="inlineStr">
        <f aca="false">IF($B34="","",IF(COUNTIFS('Eng GLA 6th, 7th, 8th'!$E$3:$DV$3,BT$4,'Eng GLA 6th, 7th, 8th'!$E34:$DV34, "&gt;-1")=0,"",SUMIF('Eng GLA 6th, 7th, 8th'!$E$3:$DV$3,BT$4,'Eng GLA 6th, 7th, 8th'!$E34:$DV34)))</f>
        <is>
          <t/>
        </is>
      </c>
      <c r="BU34" s="362" t="inlineStr">
        <f aca="false">IF($B34="","",IF(COUNTIFS('Eng GLA 6th, 7th, 8th'!$E$3:$DV$3,BU$4,'Eng GLA 6th, 7th, 8th'!$E34:$DV34, "&gt;-1")=0,"",SUMIF('Eng GLA 6th, 7th, 8th'!$E$3:$DV$3,BU$4,'Eng GLA 6th, 7th, 8th'!$E34:$DV34)))</f>
        <is>
          <t/>
        </is>
      </c>
      <c r="BV34" s="362" t="inlineStr">
        <f aca="false">IF($B34="","",IF(COUNTIFS('Eng GLA 6th, 7th, 8th'!$E$3:$DV$3,BV$4,'Eng GLA 6th, 7th, 8th'!$E34:$DV34, "&gt;-1")=0,"",SUMIF('Eng GLA 6th, 7th, 8th'!$E$3:$DV$3,BV$4,'Eng GLA 6th, 7th, 8th'!$E34:$DV34)))</f>
        <is>
          <t/>
        </is>
      </c>
      <c r="BW34" s="362" t="inlineStr">
        <f aca="false">IF($B34="","",IF(COUNTIFS('Eng GLA 6th, 7th, 8th'!$E$3:$DV$3,BW$4,'Eng GLA 6th, 7th, 8th'!$E34:$DV34, "&gt;-1")=0,"",SUMIF('Eng GLA 6th, 7th, 8th'!$E$3:$DV$3,BW$4,'Eng GLA 6th, 7th, 8th'!$E34:$DV34)))</f>
        <is>
          <t/>
        </is>
      </c>
      <c r="BX34" s="362" t="inlineStr">
        <f aca="false">IF($B34="","",IF(COUNTIFS('Eng GLA 6th, 7th, 8th'!$E$3:$DV$3,BX$4,'Eng GLA 6th, 7th, 8th'!$E34:$DV34, "&gt;-1")=0,"",SUMIF('Eng GLA 6th, 7th, 8th'!$E$3:$DV$3,BX$4,'Eng GLA 6th, 7th, 8th'!$E34:$DV34)))</f>
        <is>
          <t/>
        </is>
      </c>
      <c r="BY34" s="362" t="inlineStr">
        <f aca="false">IF($B34="","",IF(COUNTIFS('Eng GLA 6th, 7th, 8th'!$E$3:$DV$3,BY$4,'Eng GLA 6th, 7th, 8th'!$E34:$DV34, "&gt;-1")=0,"",SUMIF('Eng GLA 6th, 7th, 8th'!$E$3:$DV$3,BY$4,'Eng GLA 6th, 7th, 8th'!$E34:$DV34)))</f>
        <is>
          <t/>
        </is>
      </c>
      <c r="BZ34" s="362" t="inlineStr">
        <f aca="false">IF($B34="","",IF(COUNTIFS('Eng GLA 6th, 7th, 8th'!$E$3:$DV$3,BZ$4,'Eng GLA 6th, 7th, 8th'!$E34:$DV34, "&gt;-1")=0,"",SUMIF('Eng GLA 6th, 7th, 8th'!$E$3:$DV$3,BZ$4,'Eng GLA 6th, 7th, 8th'!$E34:$DV34)))</f>
        <is>
          <t/>
        </is>
      </c>
      <c r="CA34" s="362" t="inlineStr">
        <f aca="false">IF($B34="","",IF(COUNTIFS('Eng GLA 6th, 7th, 8th'!$E$3:$DV$3,CA$4,'Eng GLA 6th, 7th, 8th'!$E34:$DV34, "&gt;-1")=0,"",SUMIF('Eng GLA 6th, 7th, 8th'!$E$3:$DV$3,CA$4,'Eng GLA 6th, 7th, 8th'!$E34:$DV34)))</f>
        <is>
          <t/>
        </is>
      </c>
      <c r="CB34" s="363"/>
      <c r="CC34" s="364" t="str">
        <f aca="false">IFERROR(IF((COUNT('Eng GLA 6th, 7th, 8th'!E34:U34)=0)," ",(SUM('Eng GLA 6th, 7th, 8th'!E34:U34)/$CC$3)),"")</f>
        <v> </v>
      </c>
      <c r="CD34" s="364" t="str">
        <f aca="false">IFERROR(IF((COUNT('Eng GLA 6th, 7th, 8th'!V34:AA34)=0)," ",(SUM('Eng GLA 6th, 7th, 8th'!V34:AA34)/$CD$3)),"")</f>
        <v> </v>
      </c>
      <c r="CE34" s="364" t="str">
        <f aca="false">IFERROR(IF((COUNT('Eng GLA 6th, 7th, 8th'!AB34:AG34)=0)," ",(SUM('Eng GLA 6th, 7th, 8th'!AB34:AG34)/$CE$3)),"")</f>
        <v> </v>
      </c>
      <c r="CF34" s="364" t="str">
        <f aca="false">IFERROR(IF((COUNT('Eng GLA 6th, 7th, 8th'!AH34:AP34)=0)," ",(SUM('Eng GLA 6th, 7th, 8th'!AH34:AP34)/$CF$3)),"")</f>
        <v> </v>
      </c>
      <c r="CG34" s="365" t="str">
        <f aca="false">IFERROR(IF((COUNT('Eng GLA 6th, 7th, 8th'!AR34:BH34)=0)," ",(SUM('Eng GLA 6th, 7th, 8th'!AR34:BH34)/$CG$3)),"")</f>
        <v> </v>
      </c>
      <c r="CH34" s="365" t="str">
        <f aca="false">IFERROR(IF((COUNT('Eng GLA 6th, 7th, 8th'!BI34:BN34)=0)," ",(SUM('Eng GLA 6th, 7th, 8th'!BI34:BN34)/$CH$3)),"")</f>
        <v> </v>
      </c>
      <c r="CI34" s="365" t="str">
        <f aca="false">IFERROR(IF((COUNT('Eng GLA 6th, 7th, 8th'!BO34:BT34)=0)," ",(SUM('Eng GLA 6th, 7th, 8th'!BO34:BT34)/$CI$3)),"")</f>
        <v> </v>
      </c>
      <c r="CJ34" s="365" t="str">
        <f aca="false">IFERROR(IF((COUNT('Eng GLA 6th, 7th, 8th'!BU34:CF34)=0)," ",(SUM('Eng GLA 6th, 7th, 8th'!BU34:CF34)/$CJ$3)),"")</f>
        <v> </v>
      </c>
      <c r="CK34" s="365" t="str">
        <f aca="false">IFERROR(IF((COUNT('Eng GLA 6th, 7th, 8th'!CH34:CX34)=0)," ",(SUM('Eng GLA 6th, 7th, 8th'!CH34:CX34)/$CK$3)),"")</f>
        <v> </v>
      </c>
      <c r="CL34" s="365" t="str">
        <f aca="false">IFERROR(IF((COUNT('Eng GLA 6th, 7th, 8th'!CY34:DD34)=0)," ",(SUM('Eng GLA 6th, 7th, 8th'!CY34:DD34)/$CL$3)),"")</f>
        <v> </v>
      </c>
      <c r="CM34" s="365" t="str">
        <f aca="false">IFERROR(IF((COUNT('Eng GLA 6th, 7th, 8th'!DE34:DJ34)=0)," ",(SUM('Eng GLA 6th, 7th, 8th'!DE34:DJ34)/$CM$3)),"")</f>
        <v> </v>
      </c>
      <c r="CN34" s="365" t="str">
        <f aca="false">IFERROR(IF((COUNT('Eng GLA 6th, 7th, 8th'!DK34:DV34)=0)," ",(SUM('Eng GLA 6th, 7th, 8th'!DK34:DV34)/$CN$3)),"")</f>
        <v> </v>
      </c>
    </row>
    <row r="35" customFormat="false" ht="12.75" hidden="false" customHeight="false" outlineLevel="0" collapsed="false">
      <c r="A35" s="315" t="n">
        <v>28</v>
      </c>
      <c r="B35" s="315" t="str">
        <f aca="false">'English Scores- Leveled papers'!B34</f>
        <v>Kartik Kumar</v>
      </c>
      <c r="C35" s="360" t="n">
        <f aca="false">'RC Mastery Check+Question type'!H32</f>
        <v>0.5</v>
      </c>
      <c r="D35" s="361" t="n">
        <f aca="false">'Cover Sheet'!L32</f>
        <v>1</v>
      </c>
      <c r="E35" s="362" t="inlineStr">
        <f aca="false">IF($B35="","",IF(COUNTIFS('English Scores- Leveled papers'!$H$3:$KM$3,E$4,'English Scores- Leveled papers'!$H34:$KM34,"&gt;-1")=0,"",SUMIF('English Scores- Leveled papers'!$H$3:$KM$3,E$4,'English Scores- Leveled papers'!$H34:$KM34)))</f>
        <is>
          <t/>
        </is>
      </c>
      <c r="F35" s="362" t="inlineStr">
        <f aca="false">IF($B35="","",IF(COUNTIFS('English Scores- Leveled papers'!$H$3:$KM$3,F$4,'English Scores- Leveled papers'!$H34:$KM34,"&gt;-1")=0,"",SUMIF('English Scores- Leveled papers'!$H$3:$KM$3,F$4,'English Scores- Leveled papers'!$H34:$KM34)))</f>
        <is>
          <t/>
        </is>
      </c>
      <c r="G35" s="362" t="inlineStr">
        <f aca="false">IF($B35="","",IF(COUNTIFS('English Scores- Leveled papers'!$H$3:$KM$3,G$4,'English Scores- Leveled papers'!$H34:$KM34,"&gt;-1")=0,"",SUMIF('English Scores- Leveled papers'!$H$3:$KM$3,G$4,'English Scores- Leveled papers'!$H34:$KM34)))</f>
        <is>
          <t/>
        </is>
      </c>
      <c r="H35" s="362" t="inlineStr">
        <f aca="false">IF($B35="","",IF(COUNTIFS('English Scores- Leveled papers'!$H$3:$KM$3,H$4,'English Scores- Leveled papers'!$H34:$KM34,"&gt;-1")=0,"",SUMIF('English Scores- Leveled papers'!$H$3:$KM$3,H$4,'English Scores- Leveled papers'!$H34:$KM34)))</f>
        <is>
          <t/>
        </is>
      </c>
      <c r="I35" s="362" t="inlineStr">
        <f aca="false">IF($B35="","",IF(COUNTIFS('English Scores- Leveled papers'!$H$3:$KM$3,I$4,'English Scores- Leveled papers'!$H34:$KM34,"&gt;-1")=0,"",SUMIF('English Scores- Leveled papers'!$H$3:$KM$3,I$4,'English Scores- Leveled papers'!$H34:$KM34)))</f>
        <is>
          <t/>
        </is>
      </c>
      <c r="J35" s="362" t="inlineStr">
        <f aca="false">IF($B35="","",IF(COUNTIFS('English Scores- Leveled papers'!$H$3:$KM$3,J$4,'English Scores- Leveled papers'!$H34:$KM34,"&gt;-1")=0,"",SUMIF('English Scores- Leveled papers'!$H$3:$KM$3,J$4,'English Scores- Leveled papers'!$H34:$KM34)))</f>
        <is>
          <t/>
        </is>
      </c>
      <c r="K35" s="362" t="inlineStr">
        <f aca="false">IF($B35="","",IF(COUNTIFS('English Scores- Leveled papers'!$H$3:$KM$3,K$4,'English Scores- Leveled papers'!$H34:$KM34,"&gt;-1")=0,"",SUMIF('English Scores- Leveled papers'!$H$3:$KM$3,K$4,'English Scores- Leveled papers'!$H34:$KM34)))</f>
        <is>
          <t/>
        </is>
      </c>
      <c r="L35" s="362" t="inlineStr">
        <f aca="false">IF($B35="","",IF(COUNTIFS('English Scores- Leveled papers'!$H$3:$KM$3,L$4,'English Scores- Leveled papers'!$H34:$KM34,"&gt;-1")=0,"",SUMIF('English Scores- Leveled papers'!$H$3:$KM$3,L$4,'English Scores- Leveled papers'!$H34:$KM34)))</f>
        <is>
          <t/>
        </is>
      </c>
      <c r="M35" s="362" t="n">
        <f aca="false">IF($B35="","",IF(COUNTIFS('English Scores- Leveled papers'!$H$3:$KM$3,M$4,'English Scores- Leveled papers'!$H34:$KM34,"&gt;-1")=0,"",SUMIF('English Scores- Leveled papers'!$H$3:$KM$3,M$4,'English Scores- Leveled papers'!$H34:$KM34)))</f>
        <v>3</v>
      </c>
      <c r="N35" s="362" t="n">
        <f aca="false">IF($B35="","",IF(COUNTIFS('English Scores- Leveled papers'!$H$3:$KM$3,N$4,'English Scores- Leveled papers'!$H34:$KM34,"&gt;-1")=0,"",SUMIF('English Scores- Leveled papers'!$H$3:$KM$3,N$4,'English Scores- Leveled papers'!$H34:$KM34)))</f>
        <v>0</v>
      </c>
      <c r="O35" s="362" t="n">
        <f aca="false">IF($B35="","",IF(COUNTIFS('English Scores- Leveled papers'!$H$3:$KM$3,O$4,'English Scores- Leveled papers'!$H34:$KM34,"&gt;-1")=0,"",SUMIF('English Scores- Leveled papers'!$H$3:$KM$3,O$4,'English Scores- Leveled papers'!$H34:$KM34)))</f>
        <v>1</v>
      </c>
      <c r="P35" s="362" t="n">
        <f aca="false">IF($B35="","",IF(COUNTIFS('English Scores- Leveled papers'!$H$3:$KM$3,P$4,'English Scores- Leveled papers'!$H34:$KM34,"&gt;-1")=0,"",SUMIF('English Scores- Leveled papers'!$H$3:$KM$3,P$4,'English Scores- Leveled papers'!$H34:$KM34)))</f>
        <v>2</v>
      </c>
      <c r="Q35" s="362" t="n">
        <f aca="false">IF($B35="","",IF(COUNTIFS('English Scores- Leveled papers'!$H$3:$KM$3,Q$4,'English Scores- Leveled papers'!$H34:$KM34,"&gt;-1")=0,"",SUMIF('English Scores- Leveled papers'!$H$3:$KM$3,Q$4,'English Scores- Leveled papers'!$H34:$KM34)))</f>
        <v>2</v>
      </c>
      <c r="R35" s="362" t="n">
        <f aca="false">IF($B35="","",IF(COUNTIFS('English Scores- Leveled papers'!$H$3:$KM$3,R$4,'English Scores- Leveled papers'!$H34:$KM34,"&gt;-1")=0,"",SUMIF('English Scores- Leveled papers'!$H$3:$KM$3,R$4,'English Scores- Leveled papers'!$H34:$KM34)))</f>
        <v>1</v>
      </c>
      <c r="S35" s="362" t="n">
        <f aca="false">IF($B35="","",IF(COUNTIFS('English Scores- Leveled papers'!$H$3:$KM$3,S$4,'English Scores- Leveled papers'!$H34:$KM34,"&gt;-1")=0,"",SUMIF('English Scores- Leveled papers'!$H$3:$KM$3,S$4,'English Scores- Leveled papers'!$H34:$KM34)))</f>
        <v>0</v>
      </c>
      <c r="T35" s="362" t="n">
        <f aca="false">IF($B35="","",IF(COUNTIFS('English Scores- Leveled papers'!$H$3:$KM$3,T$4,'English Scores- Leveled papers'!$H34:$KM34,"&gt;-1")=0,"",SUMIF('English Scores- Leveled papers'!$H$3:$KM$3,T$4,'English Scores- Leveled papers'!$H34:$KM34)))</f>
        <v>1</v>
      </c>
      <c r="U35" s="362" t="n">
        <f aca="false">IF($B35="","",IF(COUNTIFS('English Scores- Leveled papers'!$H$3:$KM$3,U$4,'English Scores- Leveled papers'!$H34:$KM34,"&gt;-1")=0,"",SUMIF('English Scores- Leveled papers'!$H$3:$KM$3,U$4,'English Scores- Leveled papers'!$H34:$KM34)))</f>
        <v>1</v>
      </c>
      <c r="V35" s="362" t="inlineStr">
        <f aca="false">IF($B35="","",IF(COUNTIFS('English Scores- Leveled papers'!$H$3:$KM$3,V$4,'English Scores- Leveled papers'!$H34:$KM34,"&gt;-1")=0,"",SUMIF('English Scores- Leveled papers'!$H$3:$KM$3,V$4,'English Scores- Leveled papers'!$H34:$KM34)))</f>
        <is>
          <t/>
        </is>
      </c>
      <c r="W35" s="362" t="inlineStr">
        <f aca="false">IF($B35="","",IF(COUNTIFS('English Scores- Leveled papers'!$H$3:$KM$3,W$4,'English Scores- Leveled papers'!$H34:$KM34,"&gt;-1")=0,"",SUMIF('English Scores- Leveled papers'!$H$3:$KM$3,W$4,'English Scores- Leveled papers'!$H34:$KM34)))</f>
        <is>
          <t/>
        </is>
      </c>
      <c r="X35" s="362" t="inlineStr">
        <f aca="false">IF($B35="","",IF(COUNTIFS('English Scores- Leveled papers'!$H$3:$KM$3,X$4,'English Scores- Leveled papers'!$H34:$KM34,"&gt;-1")=0,"",SUMIF('English Scores- Leveled papers'!$H$3:$KM$3,X$4,'English Scores- Leveled papers'!$H34:$KM34)))</f>
        <is>
          <t/>
        </is>
      </c>
      <c r="Y35" s="362" t="inlineStr">
        <f aca="false">IF($B35="","",IF(COUNTIFS('English Scores- Leveled papers'!$H$3:$KM$3,Y$4,'English Scores- Leveled papers'!$H34:$KM34,"&gt;-1")=0,"",SUMIF('English Scores- Leveled papers'!$H$3:$KM$3,Y$4,'English Scores- Leveled papers'!$H34:$KM34)))</f>
        <is>
          <t/>
        </is>
      </c>
      <c r="Z35" s="362" t="inlineStr">
        <f aca="false">IF($B35="","",IF(COUNTIFS('English Scores- Leveled papers'!$H$3:$KM$3,Z$4,'English Scores- Leveled papers'!$H34:$KM34,"&gt;-1")=0,"",SUMIF('English Scores- Leveled papers'!$H$3:$KM$3,Z$4,'English Scores- Leveled papers'!$H34:$KM34)))</f>
        <is>
          <t/>
        </is>
      </c>
      <c r="AA35" s="362" t="inlineStr">
        <f aca="false">IF($B35="","",IF(COUNTIFS('English Scores- Leveled papers'!$H$3:$KM$3,AA$4,'English Scores- Leveled papers'!$H34:$KM34,"&gt;-1")=0,"",SUMIF('English Scores- Leveled papers'!$H$3:$KM$3,AA$4,'English Scores- Leveled papers'!$H34:$KM34)))</f>
        <is>
          <t/>
        </is>
      </c>
      <c r="AB35" s="362" t="inlineStr">
        <f aca="false">IF($B35="","",IF(COUNTIFS('English Scores- Leveled papers'!$H$3:$KM$3,AB$4,'English Scores- Leveled papers'!$H34:$KM34,"&gt;-1")=0,"",SUMIF('English Scores- Leveled papers'!$H$3:$KM$3,AB$4,'English Scores- Leveled papers'!$H34:$KM34)))</f>
        <is>
          <t/>
        </is>
      </c>
      <c r="AC35" s="362" t="inlineStr">
        <f aca="false">IF($B35="","",IF(COUNTIFS('English Scores- Leveled papers'!$H$3:$KM$3,AC$4,'English Scores- Leveled papers'!$H34:$KM34,"&gt;-1")=0,"",SUMIF('English Scores- Leveled papers'!$H$3:$KM$3,AC$4,'English Scores- Leveled papers'!$H34:$KM34)))</f>
        <is>
          <t/>
        </is>
      </c>
      <c r="AD35" s="362" t="inlineStr">
        <f aca="false">IF($B35="","",IF(COUNTIFS('English Scores- Leveled papers'!$H$3:$KM$3,AD$4,'English Scores- Leveled papers'!$H34:$KM34,"&gt;-1")=0,"",SUMIF('English Scores- Leveled papers'!$H$3:$KM$3,AD$4,'English Scores- Leveled papers'!$H34:$KM34)))</f>
        <is>
          <t/>
        </is>
      </c>
      <c r="AE35" s="362" t="inlineStr">
        <f aca="false">IF($B35="","",IF(COUNTIFS('English Scores- Leveled papers'!$H$3:$KM$3,AE$4,'English Scores- Leveled papers'!$H34:$KM34,"&gt;-1")=0,"",SUMIF('English Scores- Leveled papers'!$H$3:$KM$3,AE$4,'English Scores- Leveled papers'!$H34:$KM34)))</f>
        <is>
          <t/>
        </is>
      </c>
      <c r="AF35" s="362" t="inlineStr">
        <f aca="false">IF($B35="","",IF(COUNTIFS('English Scores- Leveled papers'!$H$3:$KM$3,AF$4,'English Scores- Leveled papers'!$H34:$KM34,"&gt;-1")=0,"",SUMIF('English Scores- Leveled papers'!$H$3:$KM$3,AF$4,'English Scores- Leveled papers'!$H34:$KM34)))</f>
        <is>
          <t/>
        </is>
      </c>
      <c r="AG35" s="362" t="inlineStr">
        <f aca="false">IF($B35="","",IF(COUNTIFS('English Scores- Leveled papers'!$H$3:$KM$3,AG$4,'English Scores- Leveled papers'!$H34:$KM34,"&gt;-1")=0,"",SUMIF('English Scores- Leveled papers'!$H$3:$KM$3,AG$4,'English Scores- Leveled papers'!$H34:$KM34)))</f>
        <is>
          <t/>
        </is>
      </c>
      <c r="AH35" s="362" t="inlineStr">
        <f aca="false">IF($B35="","",IF(COUNTIFS('English Scores- Leveled papers'!$H$3:$KM$3,AH$4,'English Scores- Leveled papers'!$H34:$KM34,"&gt;-1")=0,"",SUMIF('English Scores- Leveled papers'!$H$3:$KM$3,AH$4,'English Scores- Leveled papers'!$H34:$KM34)))</f>
        <is>
          <t/>
        </is>
      </c>
      <c r="AI35" s="362" t="inlineStr">
        <f aca="false">IF($B35="","",IF(COUNTIFS('English Scores- Leveled papers'!$H$3:$KM$3,AI$4,'English Scores- Leveled papers'!$H34:$KM34,"&gt;-1")=0,"",SUMIF('English Scores- Leveled papers'!$H$3:$KM$3,AI$4,'English Scores- Leveled papers'!$H34:$KM34)))</f>
        <is>
          <t/>
        </is>
      </c>
      <c r="AJ35" s="362" t="inlineStr">
        <f aca="false">IF($B35="","",IF(COUNTIFS('English Scores- Leveled papers'!$H$3:$KM$3,AJ$4,'English Scores- Leveled papers'!$H34:$KM34,"&gt;-1")=0,"",SUMIF('English Scores- Leveled papers'!$H$3:$KM$3,AJ$4,'English Scores- Leveled papers'!$H34:$KM34)))</f>
        <is>
          <t/>
        </is>
      </c>
      <c r="AK35" s="362" t="inlineStr">
        <f aca="false">IF($B35="","",IF(COUNTIFS('English Scores- Leveled papers'!$H$3:$KM$3,AK$4,'English Scores- Leveled papers'!$H34:$KM34,"&gt;-1")=0,"",SUMIF('English Scores- Leveled papers'!$H$3:$KM$3,AK$4,'English Scores- Leveled papers'!$H34:$KM34)))</f>
        <is>
          <t/>
        </is>
      </c>
      <c r="AL35" s="362" t="inlineStr">
        <f aca="false">IF($B35="","",IF(COUNTIFS('English Scores- Leveled papers'!$H$3:$KM$3,AL$4,'English Scores- Leveled papers'!$H34:$KM34,"&gt;-1")=0,"",SUMIF('English Scores- Leveled papers'!$H$3:$KM$3,AL$4,'English Scores- Leveled papers'!$H34:$KM34)))</f>
        <is>
          <t/>
        </is>
      </c>
      <c r="AM35" s="362" t="inlineStr">
        <f aca="false">IF($B35="","",IF(COUNTIFS('English Scores- Leveled papers'!$H$3:$KM$3,AM$4,'English Scores- Leveled papers'!$H34:$KM34,"&gt;-1")=0,"",SUMIF('English Scores- Leveled papers'!$H$3:$KM$3,AM$4,'English Scores- Leveled papers'!$H34:$KM34)))</f>
        <is>
          <t/>
        </is>
      </c>
      <c r="AN35" s="362" t="inlineStr">
        <f aca="false">IF($B35="","",IF(COUNTIFS('English Scores- Leveled papers'!$H$3:$KM$3,AN$4,'English Scores- Leveled papers'!$H34:$KM34,"&gt;-1")=0,"",SUMIF('English Scores- Leveled papers'!$H$3:$KM$3,AN$4,'English Scores- Leveled papers'!$H34:$KM34)))</f>
        <is>
          <t/>
        </is>
      </c>
      <c r="AO35" s="362" t="inlineStr">
        <f aca="false">IF($B35="","",IF(COUNTIFS('English Scores- Leveled papers'!$H$3:$KM$3,AO$4,'English Scores- Leveled papers'!$H34:$KM34,"&gt;-1")=0,"",SUMIF('English Scores- Leveled papers'!$H$3:$KM$3,AO$4,'English Scores- Leveled papers'!$H34:$KM34)))</f>
        <is>
          <t/>
        </is>
      </c>
      <c r="AP35" s="362" t="inlineStr">
        <f aca="false">IF($B35="","",IF(COUNTIFS('English Scores- Leveled papers'!$H$3:$KM$3,AP$4,'English Scores- Leveled papers'!$H34:$KM34,"&gt;-1")=0,"",SUMIF('English Scores- Leveled papers'!$H$3:$KM$3,AP$4,'English Scores- Leveled papers'!$H34:$KM34)))</f>
        <is>
          <t/>
        </is>
      </c>
      <c r="AQ35" s="362" t="inlineStr">
        <f aca="false">IF($B35="","",IF(COUNTIFS('English Scores- Leveled papers'!$H$3:$KM$3,AQ$4,'English Scores- Leveled papers'!$H34:$KM34,"&gt;-1")=0,"",SUMIF('English Scores- Leveled papers'!$H$3:$KM$3,AQ$4,'English Scores- Leveled papers'!$H34:$KM34)))</f>
        <is>
          <t/>
        </is>
      </c>
      <c r="AR35" s="362" t="inlineStr">
        <f aca="false">IF($B35="","",IF(COUNTIFS('English Scores- Leveled papers'!$H$3:$KM$3,AR$4,'English Scores- Leveled papers'!$H34:$KM34,"&gt;-1")=0,"",SUMIF('English Scores- Leveled papers'!$H$3:$KM$3,AR$4,'English Scores- Leveled papers'!$H34:$KM34)))</f>
        <is>
          <t/>
        </is>
      </c>
      <c r="AS35" s="362" t="inlineStr">
        <f aca="false">IF($B35="","",IF(COUNTIFS('English Scores- Leveled papers'!$H$3:$KM$3,AS$4,'English Scores- Leveled papers'!$H34:$KM34,"&gt;-1")=0,"",SUMIF('English Scores- Leveled papers'!$H$3:$KM$3,AS$4,'English Scores- Leveled papers'!$H34:$KM34)))</f>
        <is>
          <t/>
        </is>
      </c>
      <c r="AT35" s="362" t="inlineStr">
        <f aca="false">IF($B35="","",IF(COUNTIFS('English Scores- Leveled papers'!$H$3:$KM$3,AT$4,'English Scores- Leveled papers'!$H34:$KM34,"&gt;-1")=0,"",SUMIF('English Scores- Leveled papers'!$H$3:$KM$3,AT$4,'English Scores- Leveled papers'!$H34:$KM34)))</f>
        <is>
          <t/>
        </is>
      </c>
      <c r="AU35" s="362" t="inlineStr">
        <f aca="false">IF($B35="","",IF(COUNTIFS('English Scores- Leveled papers'!$H$3:$KM$3,AU$4,'English Scores- Leveled papers'!$H34:$KM34,"&gt;-1")=0,"",SUMIF('English Scores- Leveled papers'!$H$3:$KM$3,AU$4,'English Scores- Leveled papers'!$H34:$KM34)))</f>
        <is>
          <t/>
        </is>
      </c>
      <c r="AV35" s="362" t="inlineStr">
        <f aca="false">IF($B35="","",IF(COUNTIFS('English Scores- Leveled papers'!$H$3:$KM$3,AV$4,'English Scores- Leveled papers'!$H34:$KM34,"&gt;-1")=0,"",SUMIF('English Scores- Leveled papers'!$H$3:$KM$3,AV$4,'English Scores- Leveled papers'!$H34:$KM34)))</f>
        <is>
          <t/>
        </is>
      </c>
      <c r="AW35" s="362" t="inlineStr">
        <f aca="false">IF($B35="","",IF(COUNTIFS('English Scores- Leveled papers'!$H$3:$KM$3,AW$4,'English Scores- Leveled papers'!$H34:$KM34,"&gt;-1")=0,"",SUMIF('English Scores- Leveled papers'!$H$3:$KM$3,AW$4,'English Scores- Leveled papers'!$H34:$KM34)))</f>
        <is>
          <t/>
        </is>
      </c>
      <c r="AX35" s="362" t="inlineStr">
        <f aca="false">IF($B35="","",IF(COUNTIFS('English Scores- Leveled papers'!$H$3:$KM$3,AX$4,'English Scores- Leveled papers'!$H34:$KM34,"&gt;-1")=0,"",SUMIF('English Scores- Leveled papers'!$H$3:$KM$3,AX$4,'English Scores- Leveled papers'!$H34:$KM34)))</f>
        <is>
          <t/>
        </is>
      </c>
      <c r="AY35" s="362" t="inlineStr">
        <f aca="false">IF($B35="","",IF(COUNTIFS('English Scores- Leveled papers'!$H$3:$KM$3,AY$4,'English Scores- Leveled papers'!$H34:$KM34,"&gt;-1")=0,"",SUMIF('English Scores- Leveled papers'!$H$3:$KM$3,AY$4,'English Scores- Leveled papers'!$H34:$KM34)))</f>
        <is>
          <t/>
        </is>
      </c>
      <c r="AZ35" s="362" t="inlineStr">
        <f aca="false">IF($B35="","",IF(COUNTIFS('English Scores- Leveled papers'!$H$3:$KM$3,AZ$4,'English Scores- Leveled papers'!$H34:$KM34,"&gt;-1")=0,"",SUMIF('English Scores- Leveled papers'!$H$3:$KM$3,AZ$4,'English Scores- Leveled papers'!$H34:$KM34)))</f>
        <is>
          <t/>
        </is>
      </c>
      <c r="BA35" s="362" t="inlineStr">
        <f aca="false">IF($B35="","",IF(COUNTIFS('English Scores- Leveled papers'!$H$3:$KM$3,BA$4,'English Scores- Leveled papers'!$H34:$KM34,"&gt;-1")=0,"",SUMIF('English Scores- Leveled papers'!$H$3:$KM$3,BA$4,'English Scores- Leveled papers'!$H34:$KM34)))</f>
        <is>
          <t/>
        </is>
      </c>
      <c r="BB35" s="362" t="inlineStr">
        <f aca="false">IF($B35="","",IF(COUNTIFS('English Scores- Leveled papers'!$H$3:$KM$3,BB$4,'English Scores- Leveled papers'!$H34:$KM34,"&gt;-1")=0,"",SUMIF('English Scores- Leveled papers'!$H$3:$KM$3,BB$4,'English Scores- Leveled papers'!$H34:$KM34)))</f>
        <is>
          <t/>
        </is>
      </c>
      <c r="BC35" s="362" t="inlineStr">
        <f aca="false">IF($B35="","",IF(COUNTIFS('English Scores- Leveled papers'!$H$3:$KM$3,BC$4,'English Scores- Leveled papers'!$H34:$KM34,"&gt;-1")=0,"",SUMIF('English Scores- Leveled papers'!$H$3:$KM$3,BC$4,'English Scores- Leveled papers'!$H34:$KM34)))</f>
        <is>
          <t/>
        </is>
      </c>
      <c r="BD35" s="362" t="inlineStr">
        <f aca="false">IF($B35="","",IF(COUNTIFS('English Scores- Leveled papers'!$H$3:$KM$3,BD$4,'English Scores- Leveled papers'!$H34:$KM34,"&gt;-1")=0,"",SUMIF('English Scores- Leveled papers'!$H$3:$KM$3,BD$4,'English Scores- Leveled papers'!$H34:$KM34)))</f>
        <is>
          <t/>
        </is>
      </c>
      <c r="BE35" s="362" t="inlineStr">
        <f aca="false">IF($B35="","",IF(COUNTIFS('English Scores- Leveled papers'!$H$3:$KM$3,BE$4,'English Scores- Leveled papers'!$H34:$KM34,"&gt;-1")=0,"",SUMIF('English Scores- Leveled papers'!$H$3:$KM$3,BE$4,'English Scores- Leveled papers'!$H34:$KM34)))</f>
        <is>
          <t/>
        </is>
      </c>
      <c r="BF35" s="362" t="inlineStr">
        <f aca="false">IF($B35="","",IF(COUNTIFS('English Scores- Leveled papers'!$H$3:$KM$3,BF$4,'English Scores- Leveled papers'!$H34:$KM34,"&gt;-1")=0,"",SUMIF('English Scores- Leveled papers'!$H$3:$KM$3,BF$4,'English Scores- Leveled papers'!$H34:$KM34)))</f>
        <is>
          <t/>
        </is>
      </c>
      <c r="BG35" s="362" t="inlineStr">
        <f aca="false">IF($B35="","",IF(COUNTIFS('English Scores- Leveled papers'!$H$3:$KM$3,BG$4,'English Scores- Leveled papers'!$H34:$KM34,"&gt;-1")=0,"",SUMIF('English Scores- Leveled papers'!$H$3:$KM$3,BG$4,'English Scores- Leveled papers'!$H34:$KM34)))</f>
        <is>
          <t/>
        </is>
      </c>
      <c r="BH35" s="362" t="inlineStr">
        <f aca="false">IF($B35="","",IF(COUNTIFS('English Scores- Leveled papers'!$H$3:$KM$3,BH$4,'English Scores- Leveled papers'!$H34:$KM34,"&gt;-1")=0,"",SUMIF('English Scores- Leveled papers'!$H$3:$KM$3,BH$4,'English Scores- Leveled papers'!$H34:$KM34)))</f>
        <is>
          <t/>
        </is>
      </c>
      <c r="BI35" s="362" t="inlineStr">
        <f aca="false">IF($B35="","",IF(COUNTIFS('English Scores- Leveled papers'!$H$3:$KM$3,BI$4,'English Scores- Leveled papers'!$H34:$KM34,"&gt;-1")=0,"",SUMIF('English Scores- Leveled papers'!$H$3:$KM$3,BI$4,'English Scores- Leveled papers'!$H34:$KM34)))</f>
        <is>
          <t/>
        </is>
      </c>
      <c r="BJ35" s="362" t="inlineStr">
        <f aca="false">IF($B35="","",IF(COUNTIFS('English Scores- Leveled papers'!$H$3:$KM$3,BJ$4,'English Scores- Leveled papers'!$H34:$KM34,"&gt;-1")=0,"",SUMIF('English Scores- Leveled papers'!$H$3:$KM$3,BJ$4,'English Scores- Leveled papers'!$H34:$KM34)))</f>
        <is>
          <t/>
        </is>
      </c>
      <c r="BK35" s="362" t="inlineStr">
        <f aca="false">IF($B35="","",IF(COUNTIFS('English Scores- Leveled papers'!$H$3:$KM$3,BK$4,'English Scores- Leveled papers'!$H34:$KM34,"&gt;-1")=0,"",SUMIF('English Scores- Leveled papers'!$H$3:$KM$3,BK$4,'English Scores- Leveled papers'!$H34:$KM34)))</f>
        <is>
          <t/>
        </is>
      </c>
      <c r="BL35" s="362" t="inlineStr">
        <f aca="false">IF($B35="","",IF(COUNTIFS('English Scores- Leveled papers'!$H$3:$KM$3,BL$4,'English Scores- Leveled papers'!$H34:$KM34,"&gt;-1")=0,"",SUMIF('English Scores- Leveled papers'!$H$3:$KM$3,BL$4,'English Scores- Leveled papers'!$H34:$KM34)))</f>
        <is>
          <t/>
        </is>
      </c>
      <c r="BM35" s="362" t="inlineStr">
        <f aca="false">IF($B35="","",IF(COUNTIFS('Eng GLA 6th, 7th, 8th'!$E$3:$DV$3,BM$4,'Eng GLA 6th, 7th, 8th'!$E35:$DV35, "&gt;-1")=0,"",SUMIF('Eng GLA 6th, 7th, 8th'!$E$3:$DV$3,BM$4,'Eng GLA 6th, 7th, 8th'!$E35:$DV35)))</f>
        <is>
          <t/>
        </is>
      </c>
      <c r="BN35" s="362" t="inlineStr">
        <f aca="false">IF($B35="","",IF(COUNTIFS('Eng GLA 6th, 7th, 8th'!$E$3:$DV$3,BN$4,'Eng GLA 6th, 7th, 8th'!$E35:$DV35, "&gt;-1")=0,"",SUMIF('Eng GLA 6th, 7th, 8th'!$E$3:$DV$3,BN$4,'Eng GLA 6th, 7th, 8th'!$E35:$DV35)))</f>
        <is>
          <t/>
        </is>
      </c>
      <c r="BO35" s="362" t="inlineStr">
        <f aca="false">IF($B35="","",IF(COUNTIFS('Eng GLA 6th, 7th, 8th'!$E$3:$DV$3,BO$4,'Eng GLA 6th, 7th, 8th'!$E35:$DV35, "&gt;-1")=0,"",SUMIF('Eng GLA 6th, 7th, 8th'!$E$3:$DV$3,BO$4,'Eng GLA 6th, 7th, 8th'!$E35:$DV35)))</f>
        <is>
          <t/>
        </is>
      </c>
      <c r="BP35" s="362" t="inlineStr">
        <f aca="false">IF($B35="","",IF(COUNTIFS('Eng GLA 6th, 7th, 8th'!$E$3:$DV$3,BP$4,'Eng GLA 6th, 7th, 8th'!$E35:$DV35, "&gt;-1")=0,"",SUMIF('Eng GLA 6th, 7th, 8th'!$E$3:$DV$3,BP$4,'Eng GLA 6th, 7th, 8th'!$E35:$DV35)))</f>
        <is>
          <t/>
        </is>
      </c>
      <c r="BQ35" s="362" t="inlineStr">
        <f aca="false">IF($B35="","",IF(COUNTIFS('Eng GLA 6th, 7th, 8th'!$E$3:$DV$3,BQ$4,'Eng GLA 6th, 7th, 8th'!$E35:$DV35, "&gt;-1")=0,"",SUMIF('Eng GLA 6th, 7th, 8th'!$E$3:$DV$3,BQ$4,'Eng GLA 6th, 7th, 8th'!$E35:$DV35)))</f>
        <is>
          <t/>
        </is>
      </c>
      <c r="BR35" s="362" t="inlineStr">
        <f aca="false">IF($B35="","",IF(COUNTIFS('Eng GLA 6th, 7th, 8th'!$E$3:$DV$3,BR$4,'Eng GLA 6th, 7th, 8th'!$E35:$DV35, "&gt;-1")=0,"",SUMIF('Eng GLA 6th, 7th, 8th'!$E$3:$DV$3,BR$4,'Eng GLA 6th, 7th, 8th'!$E35:$DV35)))</f>
        <is>
          <t/>
        </is>
      </c>
      <c r="BS35" s="362" t="inlineStr">
        <f aca="false">IF($B35="","",IF(COUNTIFS('Eng GLA 6th, 7th, 8th'!$E$3:$DV$3,BS$4,'Eng GLA 6th, 7th, 8th'!$E35:$DV35, "&gt;-1")=0,"",SUMIF('Eng GLA 6th, 7th, 8th'!$E$3:$DV$3,BS$4,'Eng GLA 6th, 7th, 8th'!$E35:$DV35)))</f>
        <is>
          <t/>
        </is>
      </c>
      <c r="BT35" s="362" t="inlineStr">
        <f aca="false">IF($B35="","",IF(COUNTIFS('Eng GLA 6th, 7th, 8th'!$E$3:$DV$3,BT$4,'Eng GLA 6th, 7th, 8th'!$E35:$DV35, "&gt;-1")=0,"",SUMIF('Eng GLA 6th, 7th, 8th'!$E$3:$DV$3,BT$4,'Eng GLA 6th, 7th, 8th'!$E35:$DV35)))</f>
        <is>
          <t/>
        </is>
      </c>
      <c r="BU35" s="362" t="inlineStr">
        <f aca="false">IF($B35="","",IF(COUNTIFS('Eng GLA 6th, 7th, 8th'!$E$3:$DV$3,BU$4,'Eng GLA 6th, 7th, 8th'!$E35:$DV35, "&gt;-1")=0,"",SUMIF('Eng GLA 6th, 7th, 8th'!$E$3:$DV$3,BU$4,'Eng GLA 6th, 7th, 8th'!$E35:$DV35)))</f>
        <is>
          <t/>
        </is>
      </c>
      <c r="BV35" s="362" t="inlineStr">
        <f aca="false">IF($B35="","",IF(COUNTIFS('Eng GLA 6th, 7th, 8th'!$E$3:$DV$3,BV$4,'Eng GLA 6th, 7th, 8th'!$E35:$DV35, "&gt;-1")=0,"",SUMIF('Eng GLA 6th, 7th, 8th'!$E$3:$DV$3,BV$4,'Eng GLA 6th, 7th, 8th'!$E35:$DV35)))</f>
        <is>
          <t/>
        </is>
      </c>
      <c r="BW35" s="362" t="inlineStr">
        <f aca="false">IF($B35="","",IF(COUNTIFS('Eng GLA 6th, 7th, 8th'!$E$3:$DV$3,BW$4,'Eng GLA 6th, 7th, 8th'!$E35:$DV35, "&gt;-1")=0,"",SUMIF('Eng GLA 6th, 7th, 8th'!$E$3:$DV$3,BW$4,'Eng GLA 6th, 7th, 8th'!$E35:$DV35)))</f>
        <is>
          <t/>
        </is>
      </c>
      <c r="BX35" s="362" t="inlineStr">
        <f aca="false">IF($B35="","",IF(COUNTIFS('Eng GLA 6th, 7th, 8th'!$E$3:$DV$3,BX$4,'Eng GLA 6th, 7th, 8th'!$E35:$DV35, "&gt;-1")=0,"",SUMIF('Eng GLA 6th, 7th, 8th'!$E$3:$DV$3,BX$4,'Eng GLA 6th, 7th, 8th'!$E35:$DV35)))</f>
        <is>
          <t/>
        </is>
      </c>
      <c r="BY35" s="362" t="inlineStr">
        <f aca="false">IF($B35="","",IF(COUNTIFS('Eng GLA 6th, 7th, 8th'!$E$3:$DV$3,BY$4,'Eng GLA 6th, 7th, 8th'!$E35:$DV35, "&gt;-1")=0,"",SUMIF('Eng GLA 6th, 7th, 8th'!$E$3:$DV$3,BY$4,'Eng GLA 6th, 7th, 8th'!$E35:$DV35)))</f>
        <is>
          <t/>
        </is>
      </c>
      <c r="BZ35" s="362" t="inlineStr">
        <f aca="false">IF($B35="","",IF(COUNTIFS('Eng GLA 6th, 7th, 8th'!$E$3:$DV$3,BZ$4,'Eng GLA 6th, 7th, 8th'!$E35:$DV35, "&gt;-1")=0,"",SUMIF('Eng GLA 6th, 7th, 8th'!$E$3:$DV$3,BZ$4,'Eng GLA 6th, 7th, 8th'!$E35:$DV35)))</f>
        <is>
          <t/>
        </is>
      </c>
      <c r="CA35" s="362" t="inlineStr">
        <f aca="false">IF($B35="","",IF(COUNTIFS('Eng GLA 6th, 7th, 8th'!$E$3:$DV$3,CA$4,'Eng GLA 6th, 7th, 8th'!$E35:$DV35, "&gt;-1")=0,"",SUMIF('Eng GLA 6th, 7th, 8th'!$E$3:$DV$3,CA$4,'Eng GLA 6th, 7th, 8th'!$E35:$DV35)))</f>
        <is>
          <t/>
        </is>
      </c>
      <c r="CB35" s="363"/>
      <c r="CC35" s="364" t="str">
        <f aca="false">IFERROR(IF((COUNT('Eng GLA 6th, 7th, 8th'!E35:U35)=0)," ",(SUM('Eng GLA 6th, 7th, 8th'!E35:U35)/$CC$3)),"")</f>
        <v> </v>
      </c>
      <c r="CD35" s="364" t="str">
        <f aca="false">IFERROR(IF((COUNT('Eng GLA 6th, 7th, 8th'!V35:AA35)=0)," ",(SUM('Eng GLA 6th, 7th, 8th'!V35:AA35)/$CD$3)),"")</f>
        <v> </v>
      </c>
      <c r="CE35" s="364" t="str">
        <f aca="false">IFERROR(IF((COUNT('Eng GLA 6th, 7th, 8th'!AB35:AG35)=0)," ",(SUM('Eng GLA 6th, 7th, 8th'!AB35:AG35)/$CE$3)),"")</f>
        <v> </v>
      </c>
      <c r="CF35" s="364" t="str">
        <f aca="false">IFERROR(IF((COUNT('Eng GLA 6th, 7th, 8th'!AH35:AP35)=0)," ",(SUM('Eng GLA 6th, 7th, 8th'!AH35:AP35)/$CF$3)),"")</f>
        <v> </v>
      </c>
      <c r="CG35" s="365" t="str">
        <f aca="false">IFERROR(IF((COUNT('Eng GLA 6th, 7th, 8th'!AR35:BH35)=0)," ",(SUM('Eng GLA 6th, 7th, 8th'!AR35:BH35)/$CG$3)),"")</f>
        <v> </v>
      </c>
      <c r="CH35" s="365" t="str">
        <f aca="false">IFERROR(IF((COUNT('Eng GLA 6th, 7th, 8th'!BI35:BN35)=0)," ",(SUM('Eng GLA 6th, 7th, 8th'!BI35:BN35)/$CH$3)),"")</f>
        <v> </v>
      </c>
      <c r="CI35" s="365" t="str">
        <f aca="false">IFERROR(IF((COUNT('Eng GLA 6th, 7th, 8th'!BO35:BT35)=0)," ",(SUM('Eng GLA 6th, 7th, 8th'!BO35:BT35)/$CI$3)),"")</f>
        <v> </v>
      </c>
      <c r="CJ35" s="365" t="str">
        <f aca="false">IFERROR(IF((COUNT('Eng GLA 6th, 7th, 8th'!BU35:CF35)=0)," ",(SUM('Eng GLA 6th, 7th, 8th'!BU35:CF35)/$CJ$3)),"")</f>
        <v> </v>
      </c>
      <c r="CK35" s="365" t="str">
        <f aca="false">IFERROR(IF((COUNT('Eng GLA 6th, 7th, 8th'!CH35:CX35)=0)," ",(SUM('Eng GLA 6th, 7th, 8th'!CH35:CX35)/$CK$3)),"")</f>
        <v> </v>
      </c>
      <c r="CL35" s="365" t="str">
        <f aca="false">IFERROR(IF((COUNT('Eng GLA 6th, 7th, 8th'!CY35:DD35)=0)," ",(SUM('Eng GLA 6th, 7th, 8th'!CY35:DD35)/$CL$3)),"")</f>
        <v> </v>
      </c>
      <c r="CM35" s="365" t="str">
        <f aca="false">IFERROR(IF((COUNT('Eng GLA 6th, 7th, 8th'!DE35:DJ35)=0)," ",(SUM('Eng GLA 6th, 7th, 8th'!DE35:DJ35)/$CM$3)),"")</f>
        <v> </v>
      </c>
      <c r="CN35" s="365" t="str">
        <f aca="false">IFERROR(IF((COUNT('Eng GLA 6th, 7th, 8th'!DK35:DV35)=0)," ",(SUM('Eng GLA 6th, 7th, 8th'!DK35:DV35)/$CN$3)),"")</f>
        <v> </v>
      </c>
    </row>
    <row r="36" customFormat="false" ht="12.75" hidden="false" customHeight="false" outlineLevel="0" collapsed="false">
      <c r="A36" s="315" t="n">
        <v>29</v>
      </c>
      <c r="B36" s="315" t="str">
        <f aca="false">'English Scores- Leveled papers'!B35</f>
        <v>N.Keshi</v>
      </c>
      <c r="C36" s="360" t="inlineStr">
        <f aca="false">'RC Mastery Check+Question type'!H33</f>
        <is>
          <t/>
        </is>
      </c>
      <c r="D36" s="361" t="inlineStr">
        <f aca="false">'Cover Sheet'!L33</f>
        <is>
          <t/>
        </is>
      </c>
      <c r="E36" s="362" t="inlineStr">
        <f aca="false">IF($B36="","",IF(COUNTIFS('English Scores- Leveled papers'!$H$3:$KM$3,E$4,'English Scores- Leveled papers'!$H35:$KM35,"&gt;-1")=0,"",SUMIF('English Scores- Leveled papers'!$H$3:$KM$3,E$4,'English Scores- Leveled papers'!$H35:$KM35)))</f>
        <is>
          <t/>
        </is>
      </c>
      <c r="F36" s="362" t="inlineStr">
        <f aca="false">IF($B36="","",IF(COUNTIFS('English Scores- Leveled papers'!$H$3:$KM$3,F$4,'English Scores- Leveled papers'!$H35:$KM35,"&gt;-1")=0,"",SUMIF('English Scores- Leveled papers'!$H$3:$KM$3,F$4,'English Scores- Leveled papers'!$H35:$KM35)))</f>
        <is>
          <t/>
        </is>
      </c>
      <c r="G36" s="362" t="inlineStr">
        <f aca="false">IF($B36="","",IF(COUNTIFS('English Scores- Leveled papers'!$H$3:$KM$3,G$4,'English Scores- Leveled papers'!$H35:$KM35,"&gt;-1")=0,"",SUMIF('English Scores- Leveled papers'!$H$3:$KM$3,G$4,'English Scores- Leveled papers'!$H35:$KM35)))</f>
        <is>
          <t/>
        </is>
      </c>
      <c r="H36" s="362" t="inlineStr">
        <f aca="false">IF($B36="","",IF(COUNTIFS('English Scores- Leveled papers'!$H$3:$KM$3,H$4,'English Scores- Leveled papers'!$H35:$KM35,"&gt;-1")=0,"",SUMIF('English Scores- Leveled papers'!$H$3:$KM$3,H$4,'English Scores- Leveled papers'!$H35:$KM35)))</f>
        <is>
          <t/>
        </is>
      </c>
      <c r="I36" s="362" t="inlineStr">
        <f aca="false">IF($B36="","",IF(COUNTIFS('English Scores- Leveled papers'!$H$3:$KM$3,I$4,'English Scores- Leveled papers'!$H35:$KM35,"&gt;-1")=0,"",SUMIF('English Scores- Leveled papers'!$H$3:$KM$3,I$4,'English Scores- Leveled papers'!$H35:$KM35)))</f>
        <is>
          <t/>
        </is>
      </c>
      <c r="J36" s="362" t="inlineStr">
        <f aca="false">IF($B36="","",IF(COUNTIFS('English Scores- Leveled papers'!$H$3:$KM$3,J$4,'English Scores- Leveled papers'!$H35:$KM35,"&gt;-1")=0,"",SUMIF('English Scores- Leveled papers'!$H$3:$KM$3,J$4,'English Scores- Leveled papers'!$H35:$KM35)))</f>
        <is>
          <t/>
        </is>
      </c>
      <c r="K36" s="362" t="inlineStr">
        <f aca="false">IF($B36="","",IF(COUNTIFS('English Scores- Leveled papers'!$H$3:$KM$3,K$4,'English Scores- Leveled papers'!$H35:$KM35,"&gt;-1")=0,"",SUMIF('English Scores- Leveled papers'!$H$3:$KM$3,K$4,'English Scores- Leveled papers'!$H35:$KM35)))</f>
        <is>
          <t/>
        </is>
      </c>
      <c r="L36" s="362" t="inlineStr">
        <f aca="false">IF($B36="","",IF(COUNTIFS('English Scores- Leveled papers'!$H$3:$KM$3,L$4,'English Scores- Leveled papers'!$H35:$KM35,"&gt;-1")=0,"",SUMIF('English Scores- Leveled papers'!$H$3:$KM$3,L$4,'English Scores- Leveled papers'!$H35:$KM35)))</f>
        <is>
          <t/>
        </is>
      </c>
      <c r="M36" s="362" t="inlineStr">
        <f aca="false">IF($B36="","",IF(COUNTIFS('English Scores- Leveled papers'!$H$3:$KM$3,M$4,'English Scores- Leveled papers'!$H35:$KM35,"&gt;-1")=0,"",SUMIF('English Scores- Leveled papers'!$H$3:$KM$3,M$4,'English Scores- Leveled papers'!$H35:$KM35)))</f>
        <is>
          <t/>
        </is>
      </c>
      <c r="N36" s="362" t="inlineStr">
        <f aca="false">IF($B36="","",IF(COUNTIFS('English Scores- Leveled papers'!$H$3:$KM$3,N$4,'English Scores- Leveled papers'!$H35:$KM35,"&gt;-1")=0,"",SUMIF('English Scores- Leveled papers'!$H$3:$KM$3,N$4,'English Scores- Leveled papers'!$H35:$KM35)))</f>
        <is>
          <t/>
        </is>
      </c>
      <c r="O36" s="362" t="inlineStr">
        <f aca="false">IF($B36="","",IF(COUNTIFS('English Scores- Leveled papers'!$H$3:$KM$3,O$4,'English Scores- Leveled papers'!$H35:$KM35,"&gt;-1")=0,"",SUMIF('English Scores- Leveled papers'!$H$3:$KM$3,O$4,'English Scores- Leveled papers'!$H35:$KM35)))</f>
        <is>
          <t/>
        </is>
      </c>
      <c r="P36" s="362" t="inlineStr">
        <f aca="false">IF($B36="","",IF(COUNTIFS('English Scores- Leveled papers'!$H$3:$KM$3,P$4,'English Scores- Leveled papers'!$H35:$KM35,"&gt;-1")=0,"",SUMIF('English Scores- Leveled papers'!$H$3:$KM$3,P$4,'English Scores- Leveled papers'!$H35:$KM35)))</f>
        <is>
          <t/>
        </is>
      </c>
      <c r="Q36" s="362" t="inlineStr">
        <f aca="false">IF($B36="","",IF(COUNTIFS('English Scores- Leveled papers'!$H$3:$KM$3,Q$4,'English Scores- Leveled papers'!$H35:$KM35,"&gt;-1")=0,"",SUMIF('English Scores- Leveled papers'!$H$3:$KM$3,Q$4,'English Scores- Leveled papers'!$H35:$KM35)))</f>
        <is>
          <t/>
        </is>
      </c>
      <c r="R36" s="362" t="inlineStr">
        <f aca="false">IF($B36="","",IF(COUNTIFS('English Scores- Leveled papers'!$H$3:$KM$3,R$4,'English Scores- Leveled papers'!$H35:$KM35,"&gt;-1")=0,"",SUMIF('English Scores- Leveled papers'!$H$3:$KM$3,R$4,'English Scores- Leveled papers'!$H35:$KM35)))</f>
        <is>
          <t/>
        </is>
      </c>
      <c r="S36" s="362" t="inlineStr">
        <f aca="false">IF($B36="","",IF(COUNTIFS('English Scores- Leveled papers'!$H$3:$KM$3,S$4,'English Scores- Leveled papers'!$H35:$KM35,"&gt;-1")=0,"",SUMIF('English Scores- Leveled papers'!$H$3:$KM$3,S$4,'English Scores- Leveled papers'!$H35:$KM35)))</f>
        <is>
          <t/>
        </is>
      </c>
      <c r="T36" s="362" t="inlineStr">
        <f aca="false">IF($B36="","",IF(COUNTIFS('English Scores- Leveled papers'!$H$3:$KM$3,T$4,'English Scores- Leveled papers'!$H35:$KM35,"&gt;-1")=0,"",SUMIF('English Scores- Leveled papers'!$H$3:$KM$3,T$4,'English Scores- Leveled papers'!$H35:$KM35)))</f>
        <is>
          <t/>
        </is>
      </c>
      <c r="U36" s="362" t="inlineStr">
        <f aca="false">IF($B36="","",IF(COUNTIFS('English Scores- Leveled papers'!$H$3:$KM$3,U$4,'English Scores- Leveled papers'!$H35:$KM35,"&gt;-1")=0,"",SUMIF('English Scores- Leveled papers'!$H$3:$KM$3,U$4,'English Scores- Leveled papers'!$H35:$KM35)))</f>
        <is>
          <t/>
        </is>
      </c>
      <c r="V36" s="362" t="inlineStr">
        <f aca="false">IF($B36="","",IF(COUNTIFS('English Scores- Leveled papers'!$H$3:$KM$3,V$4,'English Scores- Leveled papers'!$H35:$KM35,"&gt;-1")=0,"",SUMIF('English Scores- Leveled papers'!$H$3:$KM$3,V$4,'English Scores- Leveled papers'!$H35:$KM35)))</f>
        <is>
          <t/>
        </is>
      </c>
      <c r="W36" s="362" t="inlineStr">
        <f aca="false">IF($B36="","",IF(COUNTIFS('English Scores- Leveled papers'!$H$3:$KM$3,W$4,'English Scores- Leveled papers'!$H35:$KM35,"&gt;-1")=0,"",SUMIF('English Scores- Leveled papers'!$H$3:$KM$3,W$4,'English Scores- Leveled papers'!$H35:$KM35)))</f>
        <is>
          <t/>
        </is>
      </c>
      <c r="X36" s="362" t="inlineStr">
        <f aca="false">IF($B36="","",IF(COUNTIFS('English Scores- Leveled papers'!$H$3:$KM$3,X$4,'English Scores- Leveled papers'!$H35:$KM35,"&gt;-1")=0,"",SUMIF('English Scores- Leveled papers'!$H$3:$KM$3,X$4,'English Scores- Leveled papers'!$H35:$KM35)))</f>
        <is>
          <t/>
        </is>
      </c>
      <c r="Y36" s="362" t="inlineStr">
        <f aca="false">IF($B36="","",IF(COUNTIFS('English Scores- Leveled papers'!$H$3:$KM$3,Y$4,'English Scores- Leveled papers'!$H35:$KM35,"&gt;-1")=0,"",SUMIF('English Scores- Leveled papers'!$H$3:$KM$3,Y$4,'English Scores- Leveled papers'!$H35:$KM35)))</f>
        <is>
          <t/>
        </is>
      </c>
      <c r="Z36" s="362" t="inlineStr">
        <f aca="false">IF($B36="","",IF(COUNTIFS('English Scores- Leveled papers'!$H$3:$KM$3,Z$4,'English Scores- Leveled papers'!$H35:$KM35,"&gt;-1")=0,"",SUMIF('English Scores- Leveled papers'!$H$3:$KM$3,Z$4,'English Scores- Leveled papers'!$H35:$KM35)))</f>
        <is>
          <t/>
        </is>
      </c>
      <c r="AA36" s="362" t="inlineStr">
        <f aca="false">IF($B36="","",IF(COUNTIFS('English Scores- Leveled papers'!$H$3:$KM$3,AA$4,'English Scores- Leveled papers'!$H35:$KM35,"&gt;-1")=0,"",SUMIF('English Scores- Leveled papers'!$H$3:$KM$3,AA$4,'English Scores- Leveled papers'!$H35:$KM35)))</f>
        <is>
          <t/>
        </is>
      </c>
      <c r="AB36" s="362" t="inlineStr">
        <f aca="false">IF($B36="","",IF(COUNTIFS('English Scores- Leveled papers'!$H$3:$KM$3,AB$4,'English Scores- Leveled papers'!$H35:$KM35,"&gt;-1")=0,"",SUMIF('English Scores- Leveled papers'!$H$3:$KM$3,AB$4,'English Scores- Leveled papers'!$H35:$KM35)))</f>
        <is>
          <t/>
        </is>
      </c>
      <c r="AC36" s="362" t="inlineStr">
        <f aca="false">IF($B36="","",IF(COUNTIFS('English Scores- Leveled papers'!$H$3:$KM$3,AC$4,'English Scores- Leveled papers'!$H35:$KM35,"&gt;-1")=0,"",SUMIF('English Scores- Leveled papers'!$H$3:$KM$3,AC$4,'English Scores- Leveled papers'!$H35:$KM35)))</f>
        <is>
          <t/>
        </is>
      </c>
      <c r="AD36" s="362" t="inlineStr">
        <f aca="false">IF($B36="","",IF(COUNTIFS('English Scores- Leveled papers'!$H$3:$KM$3,AD$4,'English Scores- Leveled papers'!$H35:$KM35,"&gt;-1")=0,"",SUMIF('English Scores- Leveled papers'!$H$3:$KM$3,AD$4,'English Scores- Leveled papers'!$H35:$KM35)))</f>
        <is>
          <t/>
        </is>
      </c>
      <c r="AE36" s="362" t="inlineStr">
        <f aca="false">IF($B36="","",IF(COUNTIFS('English Scores- Leveled papers'!$H$3:$KM$3,AE$4,'English Scores- Leveled papers'!$H35:$KM35,"&gt;-1")=0,"",SUMIF('English Scores- Leveled papers'!$H$3:$KM$3,AE$4,'English Scores- Leveled papers'!$H35:$KM35)))</f>
        <is>
          <t/>
        </is>
      </c>
      <c r="AF36" s="362" t="inlineStr">
        <f aca="false">IF($B36="","",IF(COUNTIFS('English Scores- Leveled papers'!$H$3:$KM$3,AF$4,'English Scores- Leveled papers'!$H35:$KM35,"&gt;-1")=0,"",SUMIF('English Scores- Leveled papers'!$H$3:$KM$3,AF$4,'English Scores- Leveled papers'!$H35:$KM35)))</f>
        <is>
          <t/>
        </is>
      </c>
      <c r="AG36" s="362" t="inlineStr">
        <f aca="false">IF($B36="","",IF(COUNTIFS('English Scores- Leveled papers'!$H$3:$KM$3,AG$4,'English Scores- Leveled papers'!$H35:$KM35,"&gt;-1")=0,"",SUMIF('English Scores- Leveled papers'!$H$3:$KM$3,AG$4,'English Scores- Leveled papers'!$H35:$KM35)))</f>
        <is>
          <t/>
        </is>
      </c>
      <c r="AH36" s="362" t="inlineStr">
        <f aca="false">IF($B36="","",IF(COUNTIFS('English Scores- Leveled papers'!$H$3:$KM$3,AH$4,'English Scores- Leveled papers'!$H35:$KM35,"&gt;-1")=0,"",SUMIF('English Scores- Leveled papers'!$H$3:$KM$3,AH$4,'English Scores- Leveled papers'!$H35:$KM35)))</f>
        <is>
          <t/>
        </is>
      </c>
      <c r="AI36" s="362" t="inlineStr">
        <f aca="false">IF($B36="","",IF(COUNTIFS('English Scores- Leveled papers'!$H$3:$KM$3,AI$4,'English Scores- Leveled papers'!$H35:$KM35,"&gt;-1")=0,"",SUMIF('English Scores- Leveled papers'!$H$3:$KM$3,AI$4,'English Scores- Leveled papers'!$H35:$KM35)))</f>
        <is>
          <t/>
        </is>
      </c>
      <c r="AJ36" s="362" t="inlineStr">
        <f aca="false">IF($B36="","",IF(COUNTIFS('English Scores- Leveled papers'!$H$3:$KM$3,AJ$4,'English Scores- Leveled papers'!$H35:$KM35,"&gt;-1")=0,"",SUMIF('English Scores- Leveled papers'!$H$3:$KM$3,AJ$4,'English Scores- Leveled papers'!$H35:$KM35)))</f>
        <is>
          <t/>
        </is>
      </c>
      <c r="AK36" s="362" t="inlineStr">
        <f aca="false">IF($B36="","",IF(COUNTIFS('English Scores- Leveled papers'!$H$3:$KM$3,AK$4,'English Scores- Leveled papers'!$H35:$KM35,"&gt;-1")=0,"",SUMIF('English Scores- Leveled papers'!$H$3:$KM$3,AK$4,'English Scores- Leveled papers'!$H35:$KM35)))</f>
        <is>
          <t/>
        </is>
      </c>
      <c r="AL36" s="362" t="inlineStr">
        <f aca="false">IF($B36="","",IF(COUNTIFS('English Scores- Leveled papers'!$H$3:$KM$3,AL$4,'English Scores- Leveled papers'!$H35:$KM35,"&gt;-1")=0,"",SUMIF('English Scores- Leveled papers'!$H$3:$KM$3,AL$4,'English Scores- Leveled papers'!$H35:$KM35)))</f>
        <is>
          <t/>
        </is>
      </c>
      <c r="AM36" s="362" t="inlineStr">
        <f aca="false">IF($B36="","",IF(COUNTIFS('English Scores- Leveled papers'!$H$3:$KM$3,AM$4,'English Scores- Leveled papers'!$H35:$KM35,"&gt;-1")=0,"",SUMIF('English Scores- Leveled papers'!$H$3:$KM$3,AM$4,'English Scores- Leveled papers'!$H35:$KM35)))</f>
        <is>
          <t/>
        </is>
      </c>
      <c r="AN36" s="362" t="inlineStr">
        <f aca="false">IF($B36="","",IF(COUNTIFS('English Scores- Leveled papers'!$H$3:$KM$3,AN$4,'English Scores- Leveled papers'!$H35:$KM35,"&gt;-1")=0,"",SUMIF('English Scores- Leveled papers'!$H$3:$KM$3,AN$4,'English Scores- Leveled papers'!$H35:$KM35)))</f>
        <is>
          <t/>
        </is>
      </c>
      <c r="AO36" s="362" t="inlineStr">
        <f aca="false">IF($B36="","",IF(COUNTIFS('English Scores- Leveled papers'!$H$3:$KM$3,AO$4,'English Scores- Leveled papers'!$H35:$KM35,"&gt;-1")=0,"",SUMIF('English Scores- Leveled papers'!$H$3:$KM$3,AO$4,'English Scores- Leveled papers'!$H35:$KM35)))</f>
        <is>
          <t/>
        </is>
      </c>
      <c r="AP36" s="362" t="inlineStr">
        <f aca="false">IF($B36="","",IF(COUNTIFS('English Scores- Leveled papers'!$H$3:$KM$3,AP$4,'English Scores- Leveled papers'!$H35:$KM35,"&gt;-1")=0,"",SUMIF('English Scores- Leveled papers'!$H$3:$KM$3,AP$4,'English Scores- Leveled papers'!$H35:$KM35)))</f>
        <is>
          <t/>
        </is>
      </c>
      <c r="AQ36" s="362" t="inlineStr">
        <f aca="false">IF($B36="","",IF(COUNTIFS('English Scores- Leveled papers'!$H$3:$KM$3,AQ$4,'English Scores- Leveled papers'!$H35:$KM35,"&gt;-1")=0,"",SUMIF('English Scores- Leveled papers'!$H$3:$KM$3,AQ$4,'English Scores- Leveled papers'!$H35:$KM35)))</f>
        <is>
          <t/>
        </is>
      </c>
      <c r="AR36" s="362" t="inlineStr">
        <f aca="false">IF($B36="","",IF(COUNTIFS('English Scores- Leveled papers'!$H$3:$KM$3,AR$4,'English Scores- Leveled papers'!$H35:$KM35,"&gt;-1")=0,"",SUMIF('English Scores- Leveled papers'!$H$3:$KM$3,AR$4,'English Scores- Leveled papers'!$H35:$KM35)))</f>
        <is>
          <t/>
        </is>
      </c>
      <c r="AS36" s="362" t="inlineStr">
        <f aca="false">IF($B36="","",IF(COUNTIFS('English Scores- Leveled papers'!$H$3:$KM$3,AS$4,'English Scores- Leveled papers'!$H35:$KM35,"&gt;-1")=0,"",SUMIF('English Scores- Leveled papers'!$H$3:$KM$3,AS$4,'English Scores- Leveled papers'!$H35:$KM35)))</f>
        <is>
          <t/>
        </is>
      </c>
      <c r="AT36" s="362" t="inlineStr">
        <f aca="false">IF($B36="","",IF(COUNTIFS('English Scores- Leveled papers'!$H$3:$KM$3,AT$4,'English Scores- Leveled papers'!$H35:$KM35,"&gt;-1")=0,"",SUMIF('English Scores- Leveled papers'!$H$3:$KM$3,AT$4,'English Scores- Leveled papers'!$H35:$KM35)))</f>
        <is>
          <t/>
        </is>
      </c>
      <c r="AU36" s="362" t="inlineStr">
        <f aca="false">IF($B36="","",IF(COUNTIFS('English Scores- Leveled papers'!$H$3:$KM$3,AU$4,'English Scores- Leveled papers'!$H35:$KM35,"&gt;-1")=0,"",SUMIF('English Scores- Leveled papers'!$H$3:$KM$3,AU$4,'English Scores- Leveled papers'!$H35:$KM35)))</f>
        <is>
          <t/>
        </is>
      </c>
      <c r="AV36" s="362" t="inlineStr">
        <f aca="false">IF($B36="","",IF(COUNTIFS('English Scores- Leveled papers'!$H$3:$KM$3,AV$4,'English Scores- Leveled papers'!$H35:$KM35,"&gt;-1")=0,"",SUMIF('English Scores- Leveled papers'!$H$3:$KM$3,AV$4,'English Scores- Leveled papers'!$H35:$KM35)))</f>
        <is>
          <t/>
        </is>
      </c>
      <c r="AW36" s="362" t="inlineStr">
        <f aca="false">IF($B36="","",IF(COUNTIFS('English Scores- Leveled papers'!$H$3:$KM$3,AW$4,'English Scores- Leveled papers'!$H35:$KM35,"&gt;-1")=0,"",SUMIF('English Scores- Leveled papers'!$H$3:$KM$3,AW$4,'English Scores- Leveled papers'!$H35:$KM35)))</f>
        <is>
          <t/>
        </is>
      </c>
      <c r="AX36" s="362" t="inlineStr">
        <f aca="false">IF($B36="","",IF(COUNTIFS('English Scores- Leveled papers'!$H$3:$KM$3,AX$4,'English Scores- Leveled papers'!$H35:$KM35,"&gt;-1")=0,"",SUMIF('English Scores- Leveled papers'!$H$3:$KM$3,AX$4,'English Scores- Leveled papers'!$H35:$KM35)))</f>
        <is>
          <t/>
        </is>
      </c>
      <c r="AY36" s="362" t="inlineStr">
        <f aca="false">IF($B36="","",IF(COUNTIFS('English Scores- Leveled papers'!$H$3:$KM$3,AY$4,'English Scores- Leveled papers'!$H35:$KM35,"&gt;-1")=0,"",SUMIF('English Scores- Leveled papers'!$H$3:$KM$3,AY$4,'English Scores- Leveled papers'!$H35:$KM35)))</f>
        <is>
          <t/>
        </is>
      </c>
      <c r="AZ36" s="362" t="inlineStr">
        <f aca="false">IF($B36="","",IF(COUNTIFS('English Scores- Leveled papers'!$H$3:$KM$3,AZ$4,'English Scores- Leveled papers'!$H35:$KM35,"&gt;-1")=0,"",SUMIF('English Scores- Leveled papers'!$H$3:$KM$3,AZ$4,'English Scores- Leveled papers'!$H35:$KM35)))</f>
        <is>
          <t/>
        </is>
      </c>
      <c r="BA36" s="362" t="inlineStr">
        <f aca="false">IF($B36="","",IF(COUNTIFS('English Scores- Leveled papers'!$H$3:$KM$3,BA$4,'English Scores- Leveled papers'!$H35:$KM35,"&gt;-1")=0,"",SUMIF('English Scores- Leveled papers'!$H$3:$KM$3,BA$4,'English Scores- Leveled papers'!$H35:$KM35)))</f>
        <is>
          <t/>
        </is>
      </c>
      <c r="BB36" s="362" t="inlineStr">
        <f aca="false">IF($B36="","",IF(COUNTIFS('English Scores- Leveled papers'!$H$3:$KM$3,BB$4,'English Scores- Leveled papers'!$H35:$KM35,"&gt;-1")=0,"",SUMIF('English Scores- Leveled papers'!$H$3:$KM$3,BB$4,'English Scores- Leveled papers'!$H35:$KM35)))</f>
        <is>
          <t/>
        </is>
      </c>
      <c r="BC36" s="362" t="inlineStr">
        <f aca="false">IF($B36="","",IF(COUNTIFS('English Scores- Leveled papers'!$H$3:$KM$3,BC$4,'English Scores- Leveled papers'!$H35:$KM35,"&gt;-1")=0,"",SUMIF('English Scores- Leveled papers'!$H$3:$KM$3,BC$4,'English Scores- Leveled papers'!$H35:$KM35)))</f>
        <is>
          <t/>
        </is>
      </c>
      <c r="BD36" s="362" t="inlineStr">
        <f aca="false">IF($B36="","",IF(COUNTIFS('English Scores- Leveled papers'!$H$3:$KM$3,BD$4,'English Scores- Leveled papers'!$H35:$KM35,"&gt;-1")=0,"",SUMIF('English Scores- Leveled papers'!$H$3:$KM$3,BD$4,'English Scores- Leveled papers'!$H35:$KM35)))</f>
        <is>
          <t/>
        </is>
      </c>
      <c r="BE36" s="362" t="inlineStr">
        <f aca="false">IF($B36="","",IF(COUNTIFS('English Scores- Leveled papers'!$H$3:$KM$3,BE$4,'English Scores- Leveled papers'!$H35:$KM35,"&gt;-1")=0,"",SUMIF('English Scores- Leveled papers'!$H$3:$KM$3,BE$4,'English Scores- Leveled papers'!$H35:$KM35)))</f>
        <is>
          <t/>
        </is>
      </c>
      <c r="BF36" s="362" t="inlineStr">
        <f aca="false">IF($B36="","",IF(COUNTIFS('English Scores- Leveled papers'!$H$3:$KM$3,BF$4,'English Scores- Leveled papers'!$H35:$KM35,"&gt;-1")=0,"",SUMIF('English Scores- Leveled papers'!$H$3:$KM$3,BF$4,'English Scores- Leveled papers'!$H35:$KM35)))</f>
        <is>
          <t/>
        </is>
      </c>
      <c r="BG36" s="362" t="inlineStr">
        <f aca="false">IF($B36="","",IF(COUNTIFS('English Scores- Leveled papers'!$H$3:$KM$3,BG$4,'English Scores- Leveled papers'!$H35:$KM35,"&gt;-1")=0,"",SUMIF('English Scores- Leveled papers'!$H$3:$KM$3,BG$4,'English Scores- Leveled papers'!$H35:$KM35)))</f>
        <is>
          <t/>
        </is>
      </c>
      <c r="BH36" s="362" t="inlineStr">
        <f aca="false">IF($B36="","",IF(COUNTIFS('English Scores- Leveled papers'!$H$3:$KM$3,BH$4,'English Scores- Leveled papers'!$H35:$KM35,"&gt;-1")=0,"",SUMIF('English Scores- Leveled papers'!$H$3:$KM$3,BH$4,'English Scores- Leveled papers'!$H35:$KM35)))</f>
        <is>
          <t/>
        </is>
      </c>
      <c r="BI36" s="362" t="inlineStr">
        <f aca="false">IF($B36="","",IF(COUNTIFS('English Scores- Leveled papers'!$H$3:$KM$3,BI$4,'English Scores- Leveled papers'!$H35:$KM35,"&gt;-1")=0,"",SUMIF('English Scores- Leveled papers'!$H$3:$KM$3,BI$4,'English Scores- Leveled papers'!$H35:$KM35)))</f>
        <is>
          <t/>
        </is>
      </c>
      <c r="BJ36" s="362" t="inlineStr">
        <f aca="false">IF($B36="","",IF(COUNTIFS('English Scores- Leveled papers'!$H$3:$KM$3,BJ$4,'English Scores- Leveled papers'!$H35:$KM35,"&gt;-1")=0,"",SUMIF('English Scores- Leveled papers'!$H$3:$KM$3,BJ$4,'English Scores- Leveled papers'!$H35:$KM35)))</f>
        <is>
          <t/>
        </is>
      </c>
      <c r="BK36" s="362" t="inlineStr">
        <f aca="false">IF($B36="","",IF(COUNTIFS('English Scores- Leveled papers'!$H$3:$KM$3,BK$4,'English Scores- Leveled papers'!$H35:$KM35,"&gt;-1")=0,"",SUMIF('English Scores- Leveled papers'!$H$3:$KM$3,BK$4,'English Scores- Leveled papers'!$H35:$KM35)))</f>
        <is>
          <t/>
        </is>
      </c>
      <c r="BL36" s="362" t="inlineStr">
        <f aca="false">IF($B36="","",IF(COUNTIFS('English Scores- Leveled papers'!$H$3:$KM$3,BL$4,'English Scores- Leveled papers'!$H35:$KM35,"&gt;-1")=0,"",SUMIF('English Scores- Leveled papers'!$H$3:$KM$3,BL$4,'English Scores- Leveled papers'!$H35:$KM35)))</f>
        <is>
          <t/>
        </is>
      </c>
      <c r="BM36" s="362" t="inlineStr">
        <f aca="false">IF($B36="","",IF(COUNTIFS('Eng GLA 6th, 7th, 8th'!$E$3:$DV$3,BM$4,'Eng GLA 6th, 7th, 8th'!$E36:$DV36, "&gt;-1")=0,"",SUMIF('Eng GLA 6th, 7th, 8th'!$E$3:$DV$3,BM$4,'Eng GLA 6th, 7th, 8th'!$E36:$DV36)))</f>
        <is>
          <t/>
        </is>
      </c>
      <c r="BN36" s="362" t="inlineStr">
        <f aca="false">IF($B36="","",IF(COUNTIFS('Eng GLA 6th, 7th, 8th'!$E$3:$DV$3,BN$4,'Eng GLA 6th, 7th, 8th'!$E36:$DV36, "&gt;-1")=0,"",SUMIF('Eng GLA 6th, 7th, 8th'!$E$3:$DV$3,BN$4,'Eng GLA 6th, 7th, 8th'!$E36:$DV36)))</f>
        <is>
          <t/>
        </is>
      </c>
      <c r="BO36" s="362" t="inlineStr">
        <f aca="false">IF($B36="","",IF(COUNTIFS('Eng GLA 6th, 7th, 8th'!$E$3:$DV$3,BO$4,'Eng GLA 6th, 7th, 8th'!$E36:$DV36, "&gt;-1")=0,"",SUMIF('Eng GLA 6th, 7th, 8th'!$E$3:$DV$3,BO$4,'Eng GLA 6th, 7th, 8th'!$E36:$DV36)))</f>
        <is>
          <t/>
        </is>
      </c>
      <c r="BP36" s="362" t="inlineStr">
        <f aca="false">IF($B36="","",IF(COUNTIFS('Eng GLA 6th, 7th, 8th'!$E$3:$DV$3,BP$4,'Eng GLA 6th, 7th, 8th'!$E36:$DV36, "&gt;-1")=0,"",SUMIF('Eng GLA 6th, 7th, 8th'!$E$3:$DV$3,BP$4,'Eng GLA 6th, 7th, 8th'!$E36:$DV36)))</f>
        <is>
          <t/>
        </is>
      </c>
      <c r="BQ36" s="362" t="inlineStr">
        <f aca="false">IF($B36="","",IF(COUNTIFS('Eng GLA 6th, 7th, 8th'!$E$3:$DV$3,BQ$4,'Eng GLA 6th, 7th, 8th'!$E36:$DV36, "&gt;-1")=0,"",SUMIF('Eng GLA 6th, 7th, 8th'!$E$3:$DV$3,BQ$4,'Eng GLA 6th, 7th, 8th'!$E36:$DV36)))</f>
        <is>
          <t/>
        </is>
      </c>
      <c r="BR36" s="362" t="inlineStr">
        <f aca="false">IF($B36="","",IF(COUNTIFS('Eng GLA 6th, 7th, 8th'!$E$3:$DV$3,BR$4,'Eng GLA 6th, 7th, 8th'!$E36:$DV36, "&gt;-1")=0,"",SUMIF('Eng GLA 6th, 7th, 8th'!$E$3:$DV$3,BR$4,'Eng GLA 6th, 7th, 8th'!$E36:$DV36)))</f>
        <is>
          <t/>
        </is>
      </c>
      <c r="BS36" s="362" t="inlineStr">
        <f aca="false">IF($B36="","",IF(COUNTIFS('Eng GLA 6th, 7th, 8th'!$E$3:$DV$3,BS$4,'Eng GLA 6th, 7th, 8th'!$E36:$DV36, "&gt;-1")=0,"",SUMIF('Eng GLA 6th, 7th, 8th'!$E$3:$DV$3,BS$4,'Eng GLA 6th, 7th, 8th'!$E36:$DV36)))</f>
        <is>
          <t/>
        </is>
      </c>
      <c r="BT36" s="362" t="inlineStr">
        <f aca="false">IF($B36="","",IF(COUNTIFS('Eng GLA 6th, 7th, 8th'!$E$3:$DV$3,BT$4,'Eng GLA 6th, 7th, 8th'!$E36:$DV36, "&gt;-1")=0,"",SUMIF('Eng GLA 6th, 7th, 8th'!$E$3:$DV$3,BT$4,'Eng GLA 6th, 7th, 8th'!$E36:$DV36)))</f>
        <is>
          <t/>
        </is>
      </c>
      <c r="BU36" s="362" t="inlineStr">
        <f aca="false">IF($B36="","",IF(COUNTIFS('Eng GLA 6th, 7th, 8th'!$E$3:$DV$3,BU$4,'Eng GLA 6th, 7th, 8th'!$E36:$DV36, "&gt;-1")=0,"",SUMIF('Eng GLA 6th, 7th, 8th'!$E$3:$DV$3,BU$4,'Eng GLA 6th, 7th, 8th'!$E36:$DV36)))</f>
        <is>
          <t/>
        </is>
      </c>
      <c r="BV36" s="362" t="inlineStr">
        <f aca="false">IF($B36="","",IF(COUNTIFS('Eng GLA 6th, 7th, 8th'!$E$3:$DV$3,BV$4,'Eng GLA 6th, 7th, 8th'!$E36:$DV36, "&gt;-1")=0,"",SUMIF('Eng GLA 6th, 7th, 8th'!$E$3:$DV$3,BV$4,'Eng GLA 6th, 7th, 8th'!$E36:$DV36)))</f>
        <is>
          <t/>
        </is>
      </c>
      <c r="BW36" s="362" t="inlineStr">
        <f aca="false">IF($B36="","",IF(COUNTIFS('Eng GLA 6th, 7th, 8th'!$E$3:$DV$3,BW$4,'Eng GLA 6th, 7th, 8th'!$E36:$DV36, "&gt;-1")=0,"",SUMIF('Eng GLA 6th, 7th, 8th'!$E$3:$DV$3,BW$4,'Eng GLA 6th, 7th, 8th'!$E36:$DV36)))</f>
        <is>
          <t/>
        </is>
      </c>
      <c r="BX36" s="362" t="inlineStr">
        <f aca="false">IF($B36="","",IF(COUNTIFS('Eng GLA 6th, 7th, 8th'!$E$3:$DV$3,BX$4,'Eng GLA 6th, 7th, 8th'!$E36:$DV36, "&gt;-1")=0,"",SUMIF('Eng GLA 6th, 7th, 8th'!$E$3:$DV$3,BX$4,'Eng GLA 6th, 7th, 8th'!$E36:$DV36)))</f>
        <is>
          <t/>
        </is>
      </c>
      <c r="BY36" s="362" t="inlineStr">
        <f aca="false">IF($B36="","",IF(COUNTIFS('Eng GLA 6th, 7th, 8th'!$E$3:$DV$3,BY$4,'Eng GLA 6th, 7th, 8th'!$E36:$DV36, "&gt;-1")=0,"",SUMIF('Eng GLA 6th, 7th, 8th'!$E$3:$DV$3,BY$4,'Eng GLA 6th, 7th, 8th'!$E36:$DV36)))</f>
        <is>
          <t/>
        </is>
      </c>
      <c r="BZ36" s="362" t="inlineStr">
        <f aca="false">IF($B36="","",IF(COUNTIFS('Eng GLA 6th, 7th, 8th'!$E$3:$DV$3,BZ$4,'Eng GLA 6th, 7th, 8th'!$E36:$DV36, "&gt;-1")=0,"",SUMIF('Eng GLA 6th, 7th, 8th'!$E$3:$DV$3,BZ$4,'Eng GLA 6th, 7th, 8th'!$E36:$DV36)))</f>
        <is>
          <t/>
        </is>
      </c>
      <c r="CA36" s="362" t="inlineStr">
        <f aca="false">IF($B36="","",IF(COUNTIFS('Eng GLA 6th, 7th, 8th'!$E$3:$DV$3,CA$4,'Eng GLA 6th, 7th, 8th'!$E36:$DV36, "&gt;-1")=0,"",SUMIF('Eng GLA 6th, 7th, 8th'!$E$3:$DV$3,CA$4,'Eng GLA 6th, 7th, 8th'!$E36:$DV36)))</f>
        <is>
          <t/>
        </is>
      </c>
      <c r="CB36" s="363"/>
      <c r="CC36" s="364" t="str">
        <f aca="false">IFERROR(IF((COUNT('Eng GLA 6th, 7th, 8th'!E36:U36)=0)," ",(SUM('Eng GLA 6th, 7th, 8th'!E36:U36)/$CC$3)),"")</f>
        <v> </v>
      </c>
      <c r="CD36" s="364" t="str">
        <f aca="false">IFERROR(IF((COUNT('Eng GLA 6th, 7th, 8th'!V36:AA36)=0)," ",(SUM('Eng GLA 6th, 7th, 8th'!V36:AA36)/$CD$3)),"")</f>
        <v> </v>
      </c>
      <c r="CE36" s="364" t="str">
        <f aca="false">IFERROR(IF((COUNT('Eng GLA 6th, 7th, 8th'!AB36:AG36)=0)," ",(SUM('Eng GLA 6th, 7th, 8th'!AB36:AG36)/$CE$3)),"")</f>
        <v> </v>
      </c>
      <c r="CF36" s="364" t="str">
        <f aca="false">IFERROR(IF((COUNT('Eng GLA 6th, 7th, 8th'!AH36:AP36)=0)," ",(SUM('Eng GLA 6th, 7th, 8th'!AH36:AP36)/$CF$3)),"")</f>
        <v> </v>
      </c>
      <c r="CG36" s="365" t="str">
        <f aca="false">IFERROR(IF((COUNT('Eng GLA 6th, 7th, 8th'!AR36:BH36)=0)," ",(SUM('Eng GLA 6th, 7th, 8th'!AR36:BH36)/$CG$3)),"")</f>
        <v> </v>
      </c>
      <c r="CH36" s="365" t="str">
        <f aca="false">IFERROR(IF((COUNT('Eng GLA 6th, 7th, 8th'!BI36:BN36)=0)," ",(SUM('Eng GLA 6th, 7th, 8th'!BI36:BN36)/$CH$3)),"")</f>
        <v> </v>
      </c>
      <c r="CI36" s="365" t="str">
        <f aca="false">IFERROR(IF((COUNT('Eng GLA 6th, 7th, 8th'!BO36:BT36)=0)," ",(SUM('Eng GLA 6th, 7th, 8th'!BO36:BT36)/$CI$3)),"")</f>
        <v> </v>
      </c>
      <c r="CJ36" s="365" t="str">
        <f aca="false">IFERROR(IF((COUNT('Eng GLA 6th, 7th, 8th'!BU36:CF36)=0)," ",(SUM('Eng GLA 6th, 7th, 8th'!BU36:CF36)/$CJ$3)),"")</f>
        <v> </v>
      </c>
      <c r="CK36" s="365" t="str">
        <f aca="false">IFERROR(IF((COUNT('Eng GLA 6th, 7th, 8th'!CH36:CX36)=0)," ",(SUM('Eng GLA 6th, 7th, 8th'!CH36:CX36)/$CK$3)),"")</f>
        <v> </v>
      </c>
      <c r="CL36" s="365" t="str">
        <f aca="false">IFERROR(IF((COUNT('Eng GLA 6th, 7th, 8th'!CY36:DD36)=0)," ",(SUM('Eng GLA 6th, 7th, 8th'!CY36:DD36)/$CL$3)),"")</f>
        <v> </v>
      </c>
      <c r="CM36" s="365" t="str">
        <f aca="false">IFERROR(IF((COUNT('Eng GLA 6th, 7th, 8th'!DE36:DJ36)=0)," ",(SUM('Eng GLA 6th, 7th, 8th'!DE36:DJ36)/$CM$3)),"")</f>
        <v> </v>
      </c>
      <c r="CN36" s="365" t="str">
        <f aca="false">IFERROR(IF((COUNT('Eng GLA 6th, 7th, 8th'!DK36:DV36)=0)," ",(SUM('Eng GLA 6th, 7th, 8th'!DK36:DV36)/$CN$3)),"")</f>
        <v> </v>
      </c>
    </row>
    <row r="37" customFormat="false" ht="12.75" hidden="false" customHeight="false" outlineLevel="0" collapsed="false">
      <c r="A37" s="315" t="n">
        <v>30</v>
      </c>
      <c r="B37" s="315" t="str">
        <f aca="false">'English Scores- Leveled papers'!B36</f>
        <v>O.Chandu</v>
      </c>
      <c r="C37" s="360" t="n">
        <f aca="false">'RC Mastery Check+Question type'!H34</f>
        <v>0.2</v>
      </c>
      <c r="D37" s="361" t="n">
        <f aca="false">'Cover Sheet'!L34</f>
        <v>0.7</v>
      </c>
      <c r="E37" s="362" t="inlineStr">
        <f aca="false">IF($B37="","",IF(COUNTIFS('English Scores- Leveled papers'!$H$3:$KM$3,E$4,'English Scores- Leveled papers'!$H36:$KM36,"&gt;-1")=0,"",SUMIF('English Scores- Leveled papers'!$H$3:$KM$3,E$4,'English Scores- Leveled papers'!$H36:$KM36)))</f>
        <is>
          <t/>
        </is>
      </c>
      <c r="F37" s="362" t="inlineStr">
        <f aca="false">IF($B37="","",IF(COUNTIFS('English Scores- Leveled papers'!$H$3:$KM$3,F$4,'English Scores- Leveled papers'!$H36:$KM36,"&gt;-1")=0,"",SUMIF('English Scores- Leveled papers'!$H$3:$KM$3,F$4,'English Scores- Leveled papers'!$H36:$KM36)))</f>
        <is>
          <t/>
        </is>
      </c>
      <c r="G37" s="362" t="inlineStr">
        <f aca="false">IF($B37="","",IF(COUNTIFS('English Scores- Leveled papers'!$H$3:$KM$3,G$4,'English Scores- Leveled papers'!$H36:$KM36,"&gt;-1")=0,"",SUMIF('English Scores- Leveled papers'!$H$3:$KM$3,G$4,'English Scores- Leveled papers'!$H36:$KM36)))</f>
        <is>
          <t/>
        </is>
      </c>
      <c r="H37" s="362" t="inlineStr">
        <f aca="false">IF($B37="","",IF(COUNTIFS('English Scores- Leveled papers'!$H$3:$KM$3,H$4,'English Scores- Leveled papers'!$H36:$KM36,"&gt;-1")=0,"",SUMIF('English Scores- Leveled papers'!$H$3:$KM$3,H$4,'English Scores- Leveled papers'!$H36:$KM36)))</f>
        <is>
          <t/>
        </is>
      </c>
      <c r="I37" s="362" t="n">
        <f aca="false">IF($B37="","",IF(COUNTIFS('English Scores- Leveled papers'!$H$3:$KM$3,I$4,'English Scores- Leveled papers'!$H36:$KM36,"&gt;-1")=0,"",SUMIF('English Scores- Leveled papers'!$H$3:$KM$3,I$4,'English Scores- Leveled papers'!$H36:$KM36)))</f>
        <v>2</v>
      </c>
      <c r="J37" s="362" t="n">
        <f aca="false">IF($B37="","",IF(COUNTIFS('English Scores- Leveled papers'!$H$3:$KM$3,J$4,'English Scores- Leveled papers'!$H36:$KM36,"&gt;-1")=0,"",SUMIF('English Scores- Leveled papers'!$H$3:$KM$3,J$4,'English Scores- Leveled papers'!$H36:$KM36)))</f>
        <v>0.5</v>
      </c>
      <c r="K37" s="362" t="inlineStr">
        <f aca="false">IF($B37="","",IF(COUNTIFS('English Scores- Leveled papers'!$H$3:$KM$3,K$4,'English Scores- Leveled papers'!$H36:$KM36,"&gt;-1")=0,"",SUMIF('English Scores- Leveled papers'!$H$3:$KM$3,K$4,'English Scores- Leveled papers'!$H36:$KM36)))</f>
        <is>
          <t/>
        </is>
      </c>
      <c r="L37" s="362" t="n">
        <f aca="false">IF($B37="","",IF(COUNTIFS('English Scores- Leveled papers'!$H$3:$KM$3,L$4,'English Scores- Leveled papers'!$H36:$KM36,"&gt;-1")=0,"",SUMIF('English Scores- Leveled papers'!$H$3:$KM$3,L$4,'English Scores- Leveled papers'!$H36:$KM36)))</f>
        <v>2</v>
      </c>
      <c r="M37" s="362" t="n">
        <f aca="false">IF($B37="","",IF(COUNTIFS('English Scores- Leveled papers'!$H$3:$KM$3,M$4,'English Scores- Leveled papers'!$H36:$KM36,"&gt;-1")=0,"",SUMIF('English Scores- Leveled papers'!$H$3:$KM$3,M$4,'English Scores- Leveled papers'!$H36:$KM36)))</f>
        <v>1</v>
      </c>
      <c r="N37" s="362" t="n">
        <f aca="false">IF($B37="","",IF(COUNTIFS('English Scores- Leveled papers'!$H$3:$KM$3,N$4,'English Scores- Leveled papers'!$H36:$KM36,"&gt;-1")=0,"",SUMIF('English Scores- Leveled papers'!$H$3:$KM$3,N$4,'English Scores- Leveled papers'!$H36:$KM36)))</f>
        <v>1</v>
      </c>
      <c r="O37" s="362" t="n">
        <f aca="false">IF($B37="","",IF(COUNTIFS('English Scores- Leveled papers'!$H$3:$KM$3,O$4,'English Scores- Leveled papers'!$H36:$KM36,"&gt;-1")=0,"",SUMIF('English Scores- Leveled papers'!$H$3:$KM$3,O$4,'English Scores- Leveled papers'!$H36:$KM36)))</f>
        <v>0.5</v>
      </c>
      <c r="P37" s="362" t="n">
        <f aca="false">IF($B37="","",IF(COUNTIFS('English Scores- Leveled papers'!$H$3:$KM$3,P$4,'English Scores- Leveled papers'!$H36:$KM36,"&gt;-1")=0,"",SUMIF('English Scores- Leveled papers'!$H$3:$KM$3,P$4,'English Scores- Leveled papers'!$H36:$KM36)))</f>
        <v>2</v>
      </c>
      <c r="Q37" s="362" t="n">
        <f aca="false">IF($B37="","",IF(COUNTIFS('English Scores- Leveled papers'!$H$3:$KM$3,Q$4,'English Scores- Leveled papers'!$H36:$KM36,"&gt;-1")=0,"",SUMIF('English Scores- Leveled papers'!$H$3:$KM$3,Q$4,'English Scores- Leveled papers'!$H36:$KM36)))</f>
        <v>0</v>
      </c>
      <c r="R37" s="362" t="n">
        <f aca="false">IF($B37="","",IF(COUNTIFS('English Scores- Leveled papers'!$H$3:$KM$3,R$4,'English Scores- Leveled papers'!$H36:$KM36,"&gt;-1")=0,"",SUMIF('English Scores- Leveled papers'!$H$3:$KM$3,R$4,'English Scores- Leveled papers'!$H36:$KM36)))</f>
        <v>0</v>
      </c>
      <c r="S37" s="362" t="n">
        <f aca="false">IF($B37="","",IF(COUNTIFS('English Scores- Leveled papers'!$H$3:$KM$3,S$4,'English Scores- Leveled papers'!$H36:$KM36,"&gt;-1")=0,"",SUMIF('English Scores- Leveled papers'!$H$3:$KM$3,S$4,'English Scores- Leveled papers'!$H36:$KM36)))</f>
        <v>0</v>
      </c>
      <c r="T37" s="362" t="n">
        <f aca="false">IF($B37="","",IF(COUNTIFS('English Scores- Leveled papers'!$H$3:$KM$3,T$4,'English Scores- Leveled papers'!$H36:$KM36,"&gt;-1")=0,"",SUMIF('English Scores- Leveled papers'!$H$3:$KM$3,T$4,'English Scores- Leveled papers'!$H36:$KM36)))</f>
        <v>0</v>
      </c>
      <c r="U37" s="362" t="n">
        <f aca="false">IF($B37="","",IF(COUNTIFS('English Scores- Leveled papers'!$H$3:$KM$3,U$4,'English Scores- Leveled papers'!$H36:$KM36,"&gt;-1")=0,"",SUMIF('English Scores- Leveled papers'!$H$3:$KM$3,U$4,'English Scores- Leveled papers'!$H36:$KM36)))</f>
        <v>1</v>
      </c>
      <c r="V37" s="362" t="inlineStr">
        <f aca="false">IF($B37="","",IF(COUNTIFS('English Scores- Leveled papers'!$H$3:$KM$3,V$4,'English Scores- Leveled papers'!$H36:$KM36,"&gt;-1")=0,"",SUMIF('English Scores- Leveled papers'!$H$3:$KM$3,V$4,'English Scores- Leveled papers'!$H36:$KM36)))</f>
        <is>
          <t/>
        </is>
      </c>
      <c r="W37" s="362" t="inlineStr">
        <f aca="false">IF($B37="","",IF(COUNTIFS('English Scores- Leveled papers'!$H$3:$KM$3,W$4,'English Scores- Leveled papers'!$H36:$KM36,"&gt;-1")=0,"",SUMIF('English Scores- Leveled papers'!$H$3:$KM$3,W$4,'English Scores- Leveled papers'!$H36:$KM36)))</f>
        <is>
          <t/>
        </is>
      </c>
      <c r="X37" s="362" t="inlineStr">
        <f aca="false">IF($B37="","",IF(COUNTIFS('English Scores- Leveled papers'!$H$3:$KM$3,X$4,'English Scores- Leveled papers'!$H36:$KM36,"&gt;-1")=0,"",SUMIF('English Scores- Leveled papers'!$H$3:$KM$3,X$4,'English Scores- Leveled papers'!$H36:$KM36)))</f>
        <is>
          <t/>
        </is>
      </c>
      <c r="Y37" s="362" t="inlineStr">
        <f aca="false">IF($B37="","",IF(COUNTIFS('English Scores- Leveled papers'!$H$3:$KM$3,Y$4,'English Scores- Leveled papers'!$H36:$KM36,"&gt;-1")=0,"",SUMIF('English Scores- Leveled papers'!$H$3:$KM$3,Y$4,'English Scores- Leveled papers'!$H36:$KM36)))</f>
        <is>
          <t/>
        </is>
      </c>
      <c r="Z37" s="362" t="inlineStr">
        <f aca="false">IF($B37="","",IF(COUNTIFS('English Scores- Leveled papers'!$H$3:$KM$3,Z$4,'English Scores- Leveled papers'!$H36:$KM36,"&gt;-1")=0,"",SUMIF('English Scores- Leveled papers'!$H$3:$KM$3,Z$4,'English Scores- Leveled papers'!$H36:$KM36)))</f>
        <is>
          <t/>
        </is>
      </c>
      <c r="AA37" s="362" t="inlineStr">
        <f aca="false">IF($B37="","",IF(COUNTIFS('English Scores- Leveled papers'!$H$3:$KM$3,AA$4,'English Scores- Leveled papers'!$H36:$KM36,"&gt;-1")=0,"",SUMIF('English Scores- Leveled papers'!$H$3:$KM$3,AA$4,'English Scores- Leveled papers'!$H36:$KM36)))</f>
        <is>
          <t/>
        </is>
      </c>
      <c r="AB37" s="362" t="inlineStr">
        <f aca="false">IF($B37="","",IF(COUNTIFS('English Scores- Leveled papers'!$H$3:$KM$3,AB$4,'English Scores- Leveled papers'!$H36:$KM36,"&gt;-1")=0,"",SUMIF('English Scores- Leveled papers'!$H$3:$KM$3,AB$4,'English Scores- Leveled papers'!$H36:$KM36)))</f>
        <is>
          <t/>
        </is>
      </c>
      <c r="AC37" s="362" t="inlineStr">
        <f aca="false">IF($B37="","",IF(COUNTIFS('English Scores- Leveled papers'!$H$3:$KM$3,AC$4,'English Scores- Leveled papers'!$H36:$KM36,"&gt;-1")=0,"",SUMIF('English Scores- Leveled papers'!$H$3:$KM$3,AC$4,'English Scores- Leveled papers'!$H36:$KM36)))</f>
        <is>
          <t/>
        </is>
      </c>
      <c r="AD37" s="362" t="inlineStr">
        <f aca="false">IF($B37="","",IF(COUNTIFS('English Scores- Leveled papers'!$H$3:$KM$3,AD$4,'English Scores- Leveled papers'!$H36:$KM36,"&gt;-1")=0,"",SUMIF('English Scores- Leveled papers'!$H$3:$KM$3,AD$4,'English Scores- Leveled papers'!$H36:$KM36)))</f>
        <is>
          <t/>
        </is>
      </c>
      <c r="AE37" s="362" t="inlineStr">
        <f aca="false">IF($B37="","",IF(COUNTIFS('English Scores- Leveled papers'!$H$3:$KM$3,AE$4,'English Scores- Leveled papers'!$H36:$KM36,"&gt;-1")=0,"",SUMIF('English Scores- Leveled papers'!$H$3:$KM$3,AE$4,'English Scores- Leveled papers'!$H36:$KM36)))</f>
        <is>
          <t/>
        </is>
      </c>
      <c r="AF37" s="362" t="inlineStr">
        <f aca="false">IF($B37="","",IF(COUNTIFS('English Scores- Leveled papers'!$H$3:$KM$3,AF$4,'English Scores- Leveled papers'!$H36:$KM36,"&gt;-1")=0,"",SUMIF('English Scores- Leveled papers'!$H$3:$KM$3,AF$4,'English Scores- Leveled papers'!$H36:$KM36)))</f>
        <is>
          <t/>
        </is>
      </c>
      <c r="AG37" s="362" t="inlineStr">
        <f aca="false">IF($B37="","",IF(COUNTIFS('English Scores- Leveled papers'!$H$3:$KM$3,AG$4,'English Scores- Leveled papers'!$H36:$KM36,"&gt;-1")=0,"",SUMIF('English Scores- Leveled papers'!$H$3:$KM$3,AG$4,'English Scores- Leveled papers'!$H36:$KM36)))</f>
        <is>
          <t/>
        </is>
      </c>
      <c r="AH37" s="362" t="inlineStr">
        <f aca="false">IF($B37="","",IF(COUNTIFS('English Scores- Leveled papers'!$H$3:$KM$3,AH$4,'English Scores- Leveled papers'!$H36:$KM36,"&gt;-1")=0,"",SUMIF('English Scores- Leveled papers'!$H$3:$KM$3,AH$4,'English Scores- Leveled papers'!$H36:$KM36)))</f>
        <is>
          <t/>
        </is>
      </c>
      <c r="AI37" s="362" t="inlineStr">
        <f aca="false">IF($B37="","",IF(COUNTIFS('English Scores- Leveled papers'!$H$3:$KM$3,AI$4,'English Scores- Leveled papers'!$H36:$KM36,"&gt;-1")=0,"",SUMIF('English Scores- Leveled papers'!$H$3:$KM$3,AI$4,'English Scores- Leveled papers'!$H36:$KM36)))</f>
        <is>
          <t/>
        </is>
      </c>
      <c r="AJ37" s="362" t="inlineStr">
        <f aca="false">IF($B37="","",IF(COUNTIFS('English Scores- Leveled papers'!$H$3:$KM$3,AJ$4,'English Scores- Leveled papers'!$H36:$KM36,"&gt;-1")=0,"",SUMIF('English Scores- Leveled papers'!$H$3:$KM$3,AJ$4,'English Scores- Leveled papers'!$H36:$KM36)))</f>
        <is>
          <t/>
        </is>
      </c>
      <c r="AK37" s="362" t="inlineStr">
        <f aca="false">IF($B37="","",IF(COUNTIFS('English Scores- Leveled papers'!$H$3:$KM$3,AK$4,'English Scores- Leveled papers'!$H36:$KM36,"&gt;-1")=0,"",SUMIF('English Scores- Leveled papers'!$H$3:$KM$3,AK$4,'English Scores- Leveled papers'!$H36:$KM36)))</f>
        <is>
          <t/>
        </is>
      </c>
      <c r="AL37" s="362" t="inlineStr">
        <f aca="false">IF($B37="","",IF(COUNTIFS('English Scores- Leveled papers'!$H$3:$KM$3,AL$4,'English Scores- Leveled papers'!$H36:$KM36,"&gt;-1")=0,"",SUMIF('English Scores- Leveled papers'!$H$3:$KM$3,AL$4,'English Scores- Leveled papers'!$H36:$KM36)))</f>
        <is>
          <t/>
        </is>
      </c>
      <c r="AM37" s="362" t="inlineStr">
        <f aca="false">IF($B37="","",IF(COUNTIFS('English Scores- Leveled papers'!$H$3:$KM$3,AM$4,'English Scores- Leveled papers'!$H36:$KM36,"&gt;-1")=0,"",SUMIF('English Scores- Leveled papers'!$H$3:$KM$3,AM$4,'English Scores- Leveled papers'!$H36:$KM36)))</f>
        <is>
          <t/>
        </is>
      </c>
      <c r="AN37" s="362" t="inlineStr">
        <f aca="false">IF($B37="","",IF(COUNTIFS('English Scores- Leveled papers'!$H$3:$KM$3,AN$4,'English Scores- Leveled papers'!$H36:$KM36,"&gt;-1")=0,"",SUMIF('English Scores- Leveled papers'!$H$3:$KM$3,AN$4,'English Scores- Leveled papers'!$H36:$KM36)))</f>
        <is>
          <t/>
        </is>
      </c>
      <c r="AO37" s="362" t="inlineStr">
        <f aca="false">IF($B37="","",IF(COUNTIFS('English Scores- Leveled papers'!$H$3:$KM$3,AO$4,'English Scores- Leveled papers'!$H36:$KM36,"&gt;-1")=0,"",SUMIF('English Scores- Leveled papers'!$H$3:$KM$3,AO$4,'English Scores- Leveled papers'!$H36:$KM36)))</f>
        <is>
          <t/>
        </is>
      </c>
      <c r="AP37" s="362" t="inlineStr">
        <f aca="false">IF($B37="","",IF(COUNTIFS('English Scores- Leveled papers'!$H$3:$KM$3,AP$4,'English Scores- Leveled papers'!$H36:$KM36,"&gt;-1")=0,"",SUMIF('English Scores- Leveled papers'!$H$3:$KM$3,AP$4,'English Scores- Leveled papers'!$H36:$KM36)))</f>
        <is>
          <t/>
        </is>
      </c>
      <c r="AQ37" s="362" t="inlineStr">
        <f aca="false">IF($B37="","",IF(COUNTIFS('English Scores- Leveled papers'!$H$3:$KM$3,AQ$4,'English Scores- Leveled papers'!$H36:$KM36,"&gt;-1")=0,"",SUMIF('English Scores- Leveled papers'!$H$3:$KM$3,AQ$4,'English Scores- Leveled papers'!$H36:$KM36)))</f>
        <is>
          <t/>
        </is>
      </c>
      <c r="AR37" s="362" t="inlineStr">
        <f aca="false">IF($B37="","",IF(COUNTIFS('English Scores- Leveled papers'!$H$3:$KM$3,AR$4,'English Scores- Leveled papers'!$H36:$KM36,"&gt;-1")=0,"",SUMIF('English Scores- Leveled papers'!$H$3:$KM$3,AR$4,'English Scores- Leveled papers'!$H36:$KM36)))</f>
        <is>
          <t/>
        </is>
      </c>
      <c r="AS37" s="362" t="inlineStr">
        <f aca="false">IF($B37="","",IF(COUNTIFS('English Scores- Leveled papers'!$H$3:$KM$3,AS$4,'English Scores- Leveled papers'!$H36:$KM36,"&gt;-1")=0,"",SUMIF('English Scores- Leveled papers'!$H$3:$KM$3,AS$4,'English Scores- Leveled papers'!$H36:$KM36)))</f>
        <is>
          <t/>
        </is>
      </c>
      <c r="AT37" s="362" t="inlineStr">
        <f aca="false">IF($B37="","",IF(COUNTIFS('English Scores- Leveled papers'!$H$3:$KM$3,AT$4,'English Scores- Leveled papers'!$H36:$KM36,"&gt;-1")=0,"",SUMIF('English Scores- Leveled papers'!$H$3:$KM$3,AT$4,'English Scores- Leveled papers'!$H36:$KM36)))</f>
        <is>
          <t/>
        </is>
      </c>
      <c r="AU37" s="362" t="inlineStr">
        <f aca="false">IF($B37="","",IF(COUNTIFS('English Scores- Leveled papers'!$H$3:$KM$3,AU$4,'English Scores- Leveled papers'!$H36:$KM36,"&gt;-1")=0,"",SUMIF('English Scores- Leveled papers'!$H$3:$KM$3,AU$4,'English Scores- Leveled papers'!$H36:$KM36)))</f>
        <is>
          <t/>
        </is>
      </c>
      <c r="AV37" s="362" t="inlineStr">
        <f aca="false">IF($B37="","",IF(COUNTIFS('English Scores- Leveled papers'!$H$3:$KM$3,AV$4,'English Scores- Leveled papers'!$H36:$KM36,"&gt;-1")=0,"",SUMIF('English Scores- Leveled papers'!$H$3:$KM$3,AV$4,'English Scores- Leveled papers'!$H36:$KM36)))</f>
        <is>
          <t/>
        </is>
      </c>
      <c r="AW37" s="362" t="inlineStr">
        <f aca="false">IF($B37="","",IF(COUNTIFS('English Scores- Leveled papers'!$H$3:$KM$3,AW$4,'English Scores- Leveled papers'!$H36:$KM36,"&gt;-1")=0,"",SUMIF('English Scores- Leveled papers'!$H$3:$KM$3,AW$4,'English Scores- Leveled papers'!$H36:$KM36)))</f>
        <is>
          <t/>
        </is>
      </c>
      <c r="AX37" s="362" t="inlineStr">
        <f aca="false">IF($B37="","",IF(COUNTIFS('English Scores- Leveled papers'!$H$3:$KM$3,AX$4,'English Scores- Leveled papers'!$H36:$KM36,"&gt;-1")=0,"",SUMIF('English Scores- Leveled papers'!$H$3:$KM$3,AX$4,'English Scores- Leveled papers'!$H36:$KM36)))</f>
        <is>
          <t/>
        </is>
      </c>
      <c r="AY37" s="362" t="inlineStr">
        <f aca="false">IF($B37="","",IF(COUNTIFS('English Scores- Leveled papers'!$H$3:$KM$3,AY$4,'English Scores- Leveled papers'!$H36:$KM36,"&gt;-1")=0,"",SUMIF('English Scores- Leveled papers'!$H$3:$KM$3,AY$4,'English Scores- Leveled papers'!$H36:$KM36)))</f>
        <is>
          <t/>
        </is>
      </c>
      <c r="AZ37" s="362" t="inlineStr">
        <f aca="false">IF($B37="","",IF(COUNTIFS('English Scores- Leveled papers'!$H$3:$KM$3,AZ$4,'English Scores- Leveled papers'!$H36:$KM36,"&gt;-1")=0,"",SUMIF('English Scores- Leveled papers'!$H$3:$KM$3,AZ$4,'English Scores- Leveled papers'!$H36:$KM36)))</f>
        <is>
          <t/>
        </is>
      </c>
      <c r="BA37" s="362" t="inlineStr">
        <f aca="false">IF($B37="","",IF(COUNTIFS('English Scores- Leveled papers'!$H$3:$KM$3,BA$4,'English Scores- Leveled papers'!$H36:$KM36,"&gt;-1")=0,"",SUMIF('English Scores- Leveled papers'!$H$3:$KM$3,BA$4,'English Scores- Leveled papers'!$H36:$KM36)))</f>
        <is>
          <t/>
        </is>
      </c>
      <c r="BB37" s="362" t="inlineStr">
        <f aca="false">IF($B37="","",IF(COUNTIFS('English Scores- Leveled papers'!$H$3:$KM$3,BB$4,'English Scores- Leveled papers'!$H36:$KM36,"&gt;-1")=0,"",SUMIF('English Scores- Leveled papers'!$H$3:$KM$3,BB$4,'English Scores- Leveled papers'!$H36:$KM36)))</f>
        <is>
          <t/>
        </is>
      </c>
      <c r="BC37" s="362" t="inlineStr">
        <f aca="false">IF($B37="","",IF(COUNTIFS('English Scores- Leveled papers'!$H$3:$KM$3,BC$4,'English Scores- Leveled papers'!$H36:$KM36,"&gt;-1")=0,"",SUMIF('English Scores- Leveled papers'!$H$3:$KM$3,BC$4,'English Scores- Leveled papers'!$H36:$KM36)))</f>
        <is>
          <t/>
        </is>
      </c>
      <c r="BD37" s="362" t="inlineStr">
        <f aca="false">IF($B37="","",IF(COUNTIFS('English Scores- Leveled papers'!$H$3:$KM$3,BD$4,'English Scores- Leveled papers'!$H36:$KM36,"&gt;-1")=0,"",SUMIF('English Scores- Leveled papers'!$H$3:$KM$3,BD$4,'English Scores- Leveled papers'!$H36:$KM36)))</f>
        <is>
          <t/>
        </is>
      </c>
      <c r="BE37" s="362" t="inlineStr">
        <f aca="false">IF($B37="","",IF(COUNTIFS('English Scores- Leveled papers'!$H$3:$KM$3,BE$4,'English Scores- Leveled papers'!$H36:$KM36,"&gt;-1")=0,"",SUMIF('English Scores- Leveled papers'!$H$3:$KM$3,BE$4,'English Scores- Leveled papers'!$H36:$KM36)))</f>
        <is>
          <t/>
        </is>
      </c>
      <c r="BF37" s="362" t="inlineStr">
        <f aca="false">IF($B37="","",IF(COUNTIFS('English Scores- Leveled papers'!$H$3:$KM$3,BF$4,'English Scores- Leveled papers'!$H36:$KM36,"&gt;-1")=0,"",SUMIF('English Scores- Leveled papers'!$H$3:$KM$3,BF$4,'English Scores- Leveled papers'!$H36:$KM36)))</f>
        <is>
          <t/>
        </is>
      </c>
      <c r="BG37" s="362" t="inlineStr">
        <f aca="false">IF($B37="","",IF(COUNTIFS('English Scores- Leveled papers'!$H$3:$KM$3,BG$4,'English Scores- Leveled papers'!$H36:$KM36,"&gt;-1")=0,"",SUMIF('English Scores- Leveled papers'!$H$3:$KM$3,BG$4,'English Scores- Leveled papers'!$H36:$KM36)))</f>
        <is>
          <t/>
        </is>
      </c>
      <c r="BH37" s="362" t="inlineStr">
        <f aca="false">IF($B37="","",IF(COUNTIFS('English Scores- Leveled papers'!$H$3:$KM$3,BH$4,'English Scores- Leveled papers'!$H36:$KM36,"&gt;-1")=0,"",SUMIF('English Scores- Leveled papers'!$H$3:$KM$3,BH$4,'English Scores- Leveled papers'!$H36:$KM36)))</f>
        <is>
          <t/>
        </is>
      </c>
      <c r="BI37" s="362" t="inlineStr">
        <f aca="false">IF($B37="","",IF(COUNTIFS('English Scores- Leveled papers'!$H$3:$KM$3,BI$4,'English Scores- Leveled papers'!$H36:$KM36,"&gt;-1")=0,"",SUMIF('English Scores- Leveled papers'!$H$3:$KM$3,BI$4,'English Scores- Leveled papers'!$H36:$KM36)))</f>
        <is>
          <t/>
        </is>
      </c>
      <c r="BJ37" s="362" t="inlineStr">
        <f aca="false">IF($B37="","",IF(COUNTIFS('English Scores- Leveled papers'!$H$3:$KM$3,BJ$4,'English Scores- Leveled papers'!$H36:$KM36,"&gt;-1")=0,"",SUMIF('English Scores- Leveled papers'!$H$3:$KM$3,BJ$4,'English Scores- Leveled papers'!$H36:$KM36)))</f>
        <is>
          <t/>
        </is>
      </c>
      <c r="BK37" s="362" t="inlineStr">
        <f aca="false">IF($B37="","",IF(COUNTIFS('English Scores- Leveled papers'!$H$3:$KM$3,BK$4,'English Scores- Leveled papers'!$H36:$KM36,"&gt;-1")=0,"",SUMIF('English Scores- Leveled papers'!$H$3:$KM$3,BK$4,'English Scores- Leveled papers'!$H36:$KM36)))</f>
        <is>
          <t/>
        </is>
      </c>
      <c r="BL37" s="362" t="inlineStr">
        <f aca="false">IF($B37="","",IF(COUNTIFS('English Scores- Leveled papers'!$H$3:$KM$3,BL$4,'English Scores- Leveled papers'!$H36:$KM36,"&gt;-1")=0,"",SUMIF('English Scores- Leveled papers'!$H$3:$KM$3,BL$4,'English Scores- Leveled papers'!$H36:$KM36)))</f>
        <is>
          <t/>
        </is>
      </c>
      <c r="BM37" s="362" t="inlineStr">
        <f aca="false">IF($B37="","",IF(COUNTIFS('Eng GLA 6th, 7th, 8th'!$E$3:$DV$3,BM$4,'Eng GLA 6th, 7th, 8th'!$E37:$DV37, "&gt;-1")=0,"",SUMIF('Eng GLA 6th, 7th, 8th'!$E$3:$DV$3,BM$4,'Eng GLA 6th, 7th, 8th'!$E37:$DV37)))</f>
        <is>
          <t/>
        </is>
      </c>
      <c r="BN37" s="362" t="inlineStr">
        <f aca="false">IF($B37="","",IF(COUNTIFS('Eng GLA 6th, 7th, 8th'!$E$3:$DV$3,BN$4,'Eng GLA 6th, 7th, 8th'!$E37:$DV37, "&gt;-1")=0,"",SUMIF('Eng GLA 6th, 7th, 8th'!$E$3:$DV$3,BN$4,'Eng GLA 6th, 7th, 8th'!$E37:$DV37)))</f>
        <is>
          <t/>
        </is>
      </c>
      <c r="BO37" s="362" t="inlineStr">
        <f aca="false">IF($B37="","",IF(COUNTIFS('Eng GLA 6th, 7th, 8th'!$E$3:$DV$3,BO$4,'Eng GLA 6th, 7th, 8th'!$E37:$DV37, "&gt;-1")=0,"",SUMIF('Eng GLA 6th, 7th, 8th'!$E$3:$DV$3,BO$4,'Eng GLA 6th, 7th, 8th'!$E37:$DV37)))</f>
        <is>
          <t/>
        </is>
      </c>
      <c r="BP37" s="362" t="inlineStr">
        <f aca="false">IF($B37="","",IF(COUNTIFS('Eng GLA 6th, 7th, 8th'!$E$3:$DV$3,BP$4,'Eng GLA 6th, 7th, 8th'!$E37:$DV37, "&gt;-1")=0,"",SUMIF('Eng GLA 6th, 7th, 8th'!$E$3:$DV$3,BP$4,'Eng GLA 6th, 7th, 8th'!$E37:$DV37)))</f>
        <is>
          <t/>
        </is>
      </c>
      <c r="BQ37" s="362" t="inlineStr">
        <f aca="false">IF($B37="","",IF(COUNTIFS('Eng GLA 6th, 7th, 8th'!$E$3:$DV$3,BQ$4,'Eng GLA 6th, 7th, 8th'!$E37:$DV37, "&gt;-1")=0,"",SUMIF('Eng GLA 6th, 7th, 8th'!$E$3:$DV$3,BQ$4,'Eng GLA 6th, 7th, 8th'!$E37:$DV37)))</f>
        <is>
          <t/>
        </is>
      </c>
      <c r="BR37" s="362" t="inlineStr">
        <f aca="false">IF($B37="","",IF(COUNTIFS('Eng GLA 6th, 7th, 8th'!$E$3:$DV$3,BR$4,'Eng GLA 6th, 7th, 8th'!$E37:$DV37, "&gt;-1")=0,"",SUMIF('Eng GLA 6th, 7th, 8th'!$E$3:$DV$3,BR$4,'Eng GLA 6th, 7th, 8th'!$E37:$DV37)))</f>
        <is>
          <t/>
        </is>
      </c>
      <c r="BS37" s="362" t="inlineStr">
        <f aca="false">IF($B37="","",IF(COUNTIFS('Eng GLA 6th, 7th, 8th'!$E$3:$DV$3,BS$4,'Eng GLA 6th, 7th, 8th'!$E37:$DV37, "&gt;-1")=0,"",SUMIF('Eng GLA 6th, 7th, 8th'!$E$3:$DV$3,BS$4,'Eng GLA 6th, 7th, 8th'!$E37:$DV37)))</f>
        <is>
          <t/>
        </is>
      </c>
      <c r="BT37" s="362" t="inlineStr">
        <f aca="false">IF($B37="","",IF(COUNTIFS('Eng GLA 6th, 7th, 8th'!$E$3:$DV$3,BT$4,'Eng GLA 6th, 7th, 8th'!$E37:$DV37, "&gt;-1")=0,"",SUMIF('Eng GLA 6th, 7th, 8th'!$E$3:$DV$3,BT$4,'Eng GLA 6th, 7th, 8th'!$E37:$DV37)))</f>
        <is>
          <t/>
        </is>
      </c>
      <c r="BU37" s="362" t="inlineStr">
        <f aca="false">IF($B37="","",IF(COUNTIFS('Eng GLA 6th, 7th, 8th'!$E$3:$DV$3,BU$4,'Eng GLA 6th, 7th, 8th'!$E37:$DV37, "&gt;-1")=0,"",SUMIF('Eng GLA 6th, 7th, 8th'!$E$3:$DV$3,BU$4,'Eng GLA 6th, 7th, 8th'!$E37:$DV37)))</f>
        <is>
          <t/>
        </is>
      </c>
      <c r="BV37" s="362" t="inlineStr">
        <f aca="false">IF($B37="","",IF(COUNTIFS('Eng GLA 6th, 7th, 8th'!$E$3:$DV$3,BV$4,'Eng GLA 6th, 7th, 8th'!$E37:$DV37, "&gt;-1")=0,"",SUMIF('Eng GLA 6th, 7th, 8th'!$E$3:$DV$3,BV$4,'Eng GLA 6th, 7th, 8th'!$E37:$DV37)))</f>
        <is>
          <t/>
        </is>
      </c>
      <c r="BW37" s="362" t="inlineStr">
        <f aca="false">IF($B37="","",IF(COUNTIFS('Eng GLA 6th, 7th, 8th'!$E$3:$DV$3,BW$4,'Eng GLA 6th, 7th, 8th'!$E37:$DV37, "&gt;-1")=0,"",SUMIF('Eng GLA 6th, 7th, 8th'!$E$3:$DV$3,BW$4,'Eng GLA 6th, 7th, 8th'!$E37:$DV37)))</f>
        <is>
          <t/>
        </is>
      </c>
      <c r="BX37" s="362" t="inlineStr">
        <f aca="false">IF($B37="","",IF(COUNTIFS('Eng GLA 6th, 7th, 8th'!$E$3:$DV$3,BX$4,'Eng GLA 6th, 7th, 8th'!$E37:$DV37, "&gt;-1")=0,"",SUMIF('Eng GLA 6th, 7th, 8th'!$E$3:$DV$3,BX$4,'Eng GLA 6th, 7th, 8th'!$E37:$DV37)))</f>
        <is>
          <t/>
        </is>
      </c>
      <c r="BY37" s="362" t="inlineStr">
        <f aca="false">IF($B37="","",IF(COUNTIFS('Eng GLA 6th, 7th, 8th'!$E$3:$DV$3,BY$4,'Eng GLA 6th, 7th, 8th'!$E37:$DV37, "&gt;-1")=0,"",SUMIF('Eng GLA 6th, 7th, 8th'!$E$3:$DV$3,BY$4,'Eng GLA 6th, 7th, 8th'!$E37:$DV37)))</f>
        <is>
          <t/>
        </is>
      </c>
      <c r="BZ37" s="362" t="inlineStr">
        <f aca="false">IF($B37="","",IF(COUNTIFS('Eng GLA 6th, 7th, 8th'!$E$3:$DV$3,BZ$4,'Eng GLA 6th, 7th, 8th'!$E37:$DV37, "&gt;-1")=0,"",SUMIF('Eng GLA 6th, 7th, 8th'!$E$3:$DV$3,BZ$4,'Eng GLA 6th, 7th, 8th'!$E37:$DV37)))</f>
        <is>
          <t/>
        </is>
      </c>
      <c r="CA37" s="362" t="inlineStr">
        <f aca="false">IF($B37="","",IF(COUNTIFS('Eng GLA 6th, 7th, 8th'!$E$3:$DV$3,CA$4,'Eng GLA 6th, 7th, 8th'!$E37:$DV37, "&gt;-1")=0,"",SUMIF('Eng GLA 6th, 7th, 8th'!$E$3:$DV$3,CA$4,'Eng GLA 6th, 7th, 8th'!$E37:$DV37)))</f>
        <is>
          <t/>
        </is>
      </c>
      <c r="CB37" s="363"/>
      <c r="CC37" s="364" t="str">
        <f aca="false">IFERROR(IF((COUNT('Eng GLA 6th, 7th, 8th'!E37:U37)=0)," ",(SUM('Eng GLA 6th, 7th, 8th'!E37:U37)/$CC$3)),"")</f>
        <v> </v>
      </c>
      <c r="CD37" s="364" t="str">
        <f aca="false">IFERROR(IF((COUNT('Eng GLA 6th, 7th, 8th'!V37:AA37)=0)," ",(SUM('Eng GLA 6th, 7th, 8th'!V37:AA37)/$CD$3)),"")</f>
        <v> </v>
      </c>
      <c r="CE37" s="364" t="str">
        <f aca="false">IFERROR(IF((COUNT('Eng GLA 6th, 7th, 8th'!AB37:AG37)=0)," ",(SUM('Eng GLA 6th, 7th, 8th'!AB37:AG37)/$CE$3)),"")</f>
        <v> </v>
      </c>
      <c r="CF37" s="364" t="str">
        <f aca="false">IFERROR(IF((COUNT('Eng GLA 6th, 7th, 8th'!AH37:AP37)=0)," ",(SUM('Eng GLA 6th, 7th, 8th'!AH37:AP37)/$CF$3)),"")</f>
        <v> </v>
      </c>
      <c r="CG37" s="365" t="str">
        <f aca="false">IFERROR(IF((COUNT('Eng GLA 6th, 7th, 8th'!AR37:BH37)=0)," ",(SUM('Eng GLA 6th, 7th, 8th'!AR37:BH37)/$CG$3)),"")</f>
        <v> </v>
      </c>
      <c r="CH37" s="365" t="str">
        <f aca="false">IFERROR(IF((COUNT('Eng GLA 6th, 7th, 8th'!BI37:BN37)=0)," ",(SUM('Eng GLA 6th, 7th, 8th'!BI37:BN37)/$CH$3)),"")</f>
        <v> </v>
      </c>
      <c r="CI37" s="365" t="str">
        <f aca="false">IFERROR(IF((COUNT('Eng GLA 6th, 7th, 8th'!BO37:BT37)=0)," ",(SUM('Eng GLA 6th, 7th, 8th'!BO37:BT37)/$CI$3)),"")</f>
        <v> </v>
      </c>
      <c r="CJ37" s="365" t="str">
        <f aca="false">IFERROR(IF((COUNT('Eng GLA 6th, 7th, 8th'!BU37:CF37)=0)," ",(SUM('Eng GLA 6th, 7th, 8th'!BU37:CF37)/$CJ$3)),"")</f>
        <v> </v>
      </c>
      <c r="CK37" s="365" t="str">
        <f aca="false">IFERROR(IF((COUNT('Eng GLA 6th, 7th, 8th'!CH37:CX37)=0)," ",(SUM('Eng GLA 6th, 7th, 8th'!CH37:CX37)/$CK$3)),"")</f>
        <v> </v>
      </c>
      <c r="CL37" s="365" t="str">
        <f aca="false">IFERROR(IF((COUNT('Eng GLA 6th, 7th, 8th'!CY37:DD37)=0)," ",(SUM('Eng GLA 6th, 7th, 8th'!CY37:DD37)/$CL$3)),"")</f>
        <v> </v>
      </c>
      <c r="CM37" s="365" t="str">
        <f aca="false">IFERROR(IF((COUNT('Eng GLA 6th, 7th, 8th'!DE37:DJ37)=0)," ",(SUM('Eng GLA 6th, 7th, 8th'!DE37:DJ37)/$CM$3)),"")</f>
        <v> </v>
      </c>
      <c r="CN37" s="365" t="str">
        <f aca="false">IFERROR(IF((COUNT('Eng GLA 6th, 7th, 8th'!DK37:DV37)=0)," ",(SUM('Eng GLA 6th, 7th, 8th'!DK37:DV37)/$CN$3)),"")</f>
        <v> </v>
      </c>
    </row>
    <row r="38" customFormat="false" ht="12.75" hidden="false" customHeight="false" outlineLevel="0" collapsed="false">
      <c r="A38" s="315" t="n">
        <v>31</v>
      </c>
      <c r="B38" s="315" t="str">
        <f aca="false">'English Scores- Leveled papers'!B37</f>
        <v>O.Harish</v>
      </c>
      <c r="C38" s="360" t="n">
        <f aca="false">'RC Mastery Check+Question type'!H35</f>
        <v>0.5</v>
      </c>
      <c r="D38" s="361" t="n">
        <f aca="false">'Cover Sheet'!L35</f>
        <v>1</v>
      </c>
      <c r="E38" s="362" t="inlineStr">
        <f aca="false">IF($B38="","",IF(COUNTIFS('English Scores- Leveled papers'!$H$3:$KM$3,E$4,'English Scores- Leveled papers'!$H37:$KM37,"&gt;-1")=0,"",SUMIF('English Scores- Leveled papers'!$H$3:$KM$3,E$4,'English Scores- Leveled papers'!$H37:$KM37)))</f>
        <is>
          <t/>
        </is>
      </c>
      <c r="F38" s="362" t="inlineStr">
        <f aca="false">IF($B38="","",IF(COUNTIFS('English Scores- Leveled papers'!$H$3:$KM$3,F$4,'English Scores- Leveled papers'!$H37:$KM37,"&gt;-1")=0,"",SUMIF('English Scores- Leveled papers'!$H$3:$KM$3,F$4,'English Scores- Leveled papers'!$H37:$KM37)))</f>
        <is>
          <t/>
        </is>
      </c>
      <c r="G38" s="362" t="inlineStr">
        <f aca="false">IF($B38="","",IF(COUNTIFS('English Scores- Leveled papers'!$H$3:$KM$3,G$4,'English Scores- Leveled papers'!$H37:$KM37,"&gt;-1")=0,"",SUMIF('English Scores- Leveled papers'!$H$3:$KM$3,G$4,'English Scores- Leveled papers'!$H37:$KM37)))</f>
        <is>
          <t/>
        </is>
      </c>
      <c r="H38" s="362" t="inlineStr">
        <f aca="false">IF($B38="","",IF(COUNTIFS('English Scores- Leveled papers'!$H$3:$KM$3,H$4,'English Scores- Leveled papers'!$H37:$KM37,"&gt;-1")=0,"",SUMIF('English Scores- Leveled papers'!$H$3:$KM$3,H$4,'English Scores- Leveled papers'!$H37:$KM37)))</f>
        <is>
          <t/>
        </is>
      </c>
      <c r="I38" s="362" t="inlineStr">
        <f aca="false">IF($B38="","",IF(COUNTIFS('English Scores- Leveled papers'!$H$3:$KM$3,I$4,'English Scores- Leveled papers'!$H37:$KM37,"&gt;-1")=0,"",SUMIF('English Scores- Leveled papers'!$H$3:$KM$3,I$4,'English Scores- Leveled papers'!$H37:$KM37)))</f>
        <is>
          <t/>
        </is>
      </c>
      <c r="J38" s="362" t="inlineStr">
        <f aca="false">IF($B38="","",IF(COUNTIFS('English Scores- Leveled papers'!$H$3:$KM$3,J$4,'English Scores- Leveled papers'!$H37:$KM37,"&gt;-1")=0,"",SUMIF('English Scores- Leveled papers'!$H$3:$KM$3,J$4,'English Scores- Leveled papers'!$H37:$KM37)))</f>
        <is>
          <t/>
        </is>
      </c>
      <c r="K38" s="362" t="inlineStr">
        <f aca="false">IF($B38="","",IF(COUNTIFS('English Scores- Leveled papers'!$H$3:$KM$3,K$4,'English Scores- Leveled papers'!$H37:$KM37,"&gt;-1")=0,"",SUMIF('English Scores- Leveled papers'!$H$3:$KM$3,K$4,'English Scores- Leveled papers'!$H37:$KM37)))</f>
        <is>
          <t/>
        </is>
      </c>
      <c r="L38" s="362" t="inlineStr">
        <f aca="false">IF($B38="","",IF(COUNTIFS('English Scores- Leveled papers'!$H$3:$KM$3,L$4,'English Scores- Leveled papers'!$H37:$KM37,"&gt;-1")=0,"",SUMIF('English Scores- Leveled papers'!$H$3:$KM$3,L$4,'English Scores- Leveled papers'!$H37:$KM37)))</f>
        <is>
          <t/>
        </is>
      </c>
      <c r="M38" s="362" t="n">
        <f aca="false">IF($B38="","",IF(COUNTIFS('English Scores- Leveled papers'!$H$3:$KM$3,M$4,'English Scores- Leveled papers'!$H37:$KM37,"&gt;-1")=0,"",SUMIF('English Scores- Leveled papers'!$H$3:$KM$3,M$4,'English Scores- Leveled papers'!$H37:$KM37)))</f>
        <v>2</v>
      </c>
      <c r="N38" s="362" t="n">
        <f aca="false">IF($B38="","",IF(COUNTIFS('English Scores- Leveled papers'!$H$3:$KM$3,N$4,'English Scores- Leveled papers'!$H37:$KM37,"&gt;-1")=0,"",SUMIF('English Scores- Leveled papers'!$H$3:$KM$3,N$4,'English Scores- Leveled papers'!$H37:$KM37)))</f>
        <v>1</v>
      </c>
      <c r="O38" s="362" t="n">
        <f aca="false">IF($B38="","",IF(COUNTIFS('English Scores- Leveled papers'!$H$3:$KM$3,O$4,'English Scores- Leveled papers'!$H37:$KM37,"&gt;-1")=0,"",SUMIF('English Scores- Leveled papers'!$H$3:$KM$3,O$4,'English Scores- Leveled papers'!$H37:$KM37)))</f>
        <v>0</v>
      </c>
      <c r="P38" s="362" t="n">
        <f aca="false">IF($B38="","",IF(COUNTIFS('English Scores- Leveled papers'!$H$3:$KM$3,P$4,'English Scores- Leveled papers'!$H37:$KM37,"&gt;-1")=0,"",SUMIF('English Scores- Leveled papers'!$H$3:$KM$3,P$4,'English Scores- Leveled papers'!$H37:$KM37)))</f>
        <v>2</v>
      </c>
      <c r="Q38" s="362" t="n">
        <f aca="false">IF($B38="","",IF(COUNTIFS('English Scores- Leveled papers'!$H$3:$KM$3,Q$4,'English Scores- Leveled papers'!$H37:$KM37,"&gt;-1")=0,"",SUMIF('English Scores- Leveled papers'!$H$3:$KM$3,Q$4,'English Scores- Leveled papers'!$H37:$KM37)))</f>
        <v>2</v>
      </c>
      <c r="R38" s="362" t="n">
        <f aca="false">IF($B38="","",IF(COUNTIFS('English Scores- Leveled papers'!$H$3:$KM$3,R$4,'English Scores- Leveled papers'!$H37:$KM37,"&gt;-1")=0,"",SUMIF('English Scores- Leveled papers'!$H$3:$KM$3,R$4,'English Scores- Leveled papers'!$H37:$KM37)))</f>
        <v>0</v>
      </c>
      <c r="S38" s="362" t="n">
        <f aca="false">IF($B38="","",IF(COUNTIFS('English Scores- Leveled papers'!$H$3:$KM$3,S$4,'English Scores- Leveled papers'!$H37:$KM37,"&gt;-1")=0,"",SUMIF('English Scores- Leveled papers'!$H$3:$KM$3,S$4,'English Scores- Leveled papers'!$H37:$KM37)))</f>
        <v>0</v>
      </c>
      <c r="T38" s="362" t="n">
        <f aca="false">IF($B38="","",IF(COUNTIFS('English Scores- Leveled papers'!$H$3:$KM$3,T$4,'English Scores- Leveled papers'!$H37:$KM37,"&gt;-1")=0,"",SUMIF('English Scores- Leveled papers'!$H$3:$KM$3,T$4,'English Scores- Leveled papers'!$H37:$KM37)))</f>
        <v>0</v>
      </c>
      <c r="U38" s="362" t="n">
        <f aca="false">IF($B38="","",IF(COUNTIFS('English Scores- Leveled papers'!$H$3:$KM$3,U$4,'English Scores- Leveled papers'!$H37:$KM37,"&gt;-1")=0,"",SUMIF('English Scores- Leveled papers'!$H$3:$KM$3,U$4,'English Scores- Leveled papers'!$H37:$KM37)))</f>
        <v>1</v>
      </c>
      <c r="V38" s="362" t="inlineStr">
        <f aca="false">IF($B38="","",IF(COUNTIFS('English Scores- Leveled papers'!$H$3:$KM$3,V$4,'English Scores- Leveled papers'!$H37:$KM37,"&gt;-1")=0,"",SUMIF('English Scores- Leveled papers'!$H$3:$KM$3,V$4,'English Scores- Leveled papers'!$H37:$KM37)))</f>
        <is>
          <t/>
        </is>
      </c>
      <c r="W38" s="362" t="inlineStr">
        <f aca="false">IF($B38="","",IF(COUNTIFS('English Scores- Leveled papers'!$H$3:$KM$3,W$4,'English Scores- Leveled papers'!$H37:$KM37,"&gt;-1")=0,"",SUMIF('English Scores- Leveled papers'!$H$3:$KM$3,W$4,'English Scores- Leveled papers'!$H37:$KM37)))</f>
        <is>
          <t/>
        </is>
      </c>
      <c r="X38" s="362" t="inlineStr">
        <f aca="false">IF($B38="","",IF(COUNTIFS('English Scores- Leveled papers'!$H$3:$KM$3,X$4,'English Scores- Leveled papers'!$H37:$KM37,"&gt;-1")=0,"",SUMIF('English Scores- Leveled papers'!$H$3:$KM$3,X$4,'English Scores- Leveled papers'!$H37:$KM37)))</f>
        <is>
          <t/>
        </is>
      </c>
      <c r="Y38" s="362" t="inlineStr">
        <f aca="false">IF($B38="","",IF(COUNTIFS('English Scores- Leveled papers'!$H$3:$KM$3,Y$4,'English Scores- Leveled papers'!$H37:$KM37,"&gt;-1")=0,"",SUMIF('English Scores- Leveled papers'!$H$3:$KM$3,Y$4,'English Scores- Leveled papers'!$H37:$KM37)))</f>
        <is>
          <t/>
        </is>
      </c>
      <c r="Z38" s="362" t="inlineStr">
        <f aca="false">IF($B38="","",IF(COUNTIFS('English Scores- Leveled papers'!$H$3:$KM$3,Z$4,'English Scores- Leveled papers'!$H37:$KM37,"&gt;-1")=0,"",SUMIF('English Scores- Leveled papers'!$H$3:$KM$3,Z$4,'English Scores- Leveled papers'!$H37:$KM37)))</f>
        <is>
          <t/>
        </is>
      </c>
      <c r="AA38" s="362" t="inlineStr">
        <f aca="false">IF($B38="","",IF(COUNTIFS('English Scores- Leveled papers'!$H$3:$KM$3,AA$4,'English Scores- Leveled papers'!$H37:$KM37,"&gt;-1")=0,"",SUMIF('English Scores- Leveled papers'!$H$3:$KM$3,AA$4,'English Scores- Leveled papers'!$H37:$KM37)))</f>
        <is>
          <t/>
        </is>
      </c>
      <c r="AB38" s="362" t="inlineStr">
        <f aca="false">IF($B38="","",IF(COUNTIFS('English Scores- Leveled papers'!$H$3:$KM$3,AB$4,'English Scores- Leveled papers'!$H37:$KM37,"&gt;-1")=0,"",SUMIF('English Scores- Leveled papers'!$H$3:$KM$3,AB$4,'English Scores- Leveled papers'!$H37:$KM37)))</f>
        <is>
          <t/>
        </is>
      </c>
      <c r="AC38" s="362" t="inlineStr">
        <f aca="false">IF($B38="","",IF(COUNTIFS('English Scores- Leveled papers'!$H$3:$KM$3,AC$4,'English Scores- Leveled papers'!$H37:$KM37,"&gt;-1")=0,"",SUMIF('English Scores- Leveled papers'!$H$3:$KM$3,AC$4,'English Scores- Leveled papers'!$H37:$KM37)))</f>
        <is>
          <t/>
        </is>
      </c>
      <c r="AD38" s="362" t="inlineStr">
        <f aca="false">IF($B38="","",IF(COUNTIFS('English Scores- Leveled papers'!$H$3:$KM$3,AD$4,'English Scores- Leveled papers'!$H37:$KM37,"&gt;-1")=0,"",SUMIF('English Scores- Leveled papers'!$H$3:$KM$3,AD$4,'English Scores- Leveled papers'!$H37:$KM37)))</f>
        <is>
          <t/>
        </is>
      </c>
      <c r="AE38" s="362" t="inlineStr">
        <f aca="false">IF($B38="","",IF(COUNTIFS('English Scores- Leveled papers'!$H$3:$KM$3,AE$4,'English Scores- Leveled papers'!$H37:$KM37,"&gt;-1")=0,"",SUMIF('English Scores- Leveled papers'!$H$3:$KM$3,AE$4,'English Scores- Leveled papers'!$H37:$KM37)))</f>
        <is>
          <t/>
        </is>
      </c>
      <c r="AF38" s="362" t="inlineStr">
        <f aca="false">IF($B38="","",IF(COUNTIFS('English Scores- Leveled papers'!$H$3:$KM$3,AF$4,'English Scores- Leveled papers'!$H37:$KM37,"&gt;-1")=0,"",SUMIF('English Scores- Leveled papers'!$H$3:$KM$3,AF$4,'English Scores- Leveled papers'!$H37:$KM37)))</f>
        <is>
          <t/>
        </is>
      </c>
      <c r="AG38" s="362" t="inlineStr">
        <f aca="false">IF($B38="","",IF(COUNTIFS('English Scores- Leveled papers'!$H$3:$KM$3,AG$4,'English Scores- Leveled papers'!$H37:$KM37,"&gt;-1")=0,"",SUMIF('English Scores- Leveled papers'!$H$3:$KM$3,AG$4,'English Scores- Leveled papers'!$H37:$KM37)))</f>
        <is>
          <t/>
        </is>
      </c>
      <c r="AH38" s="362" t="inlineStr">
        <f aca="false">IF($B38="","",IF(COUNTIFS('English Scores- Leveled papers'!$H$3:$KM$3,AH$4,'English Scores- Leveled papers'!$H37:$KM37,"&gt;-1")=0,"",SUMIF('English Scores- Leveled papers'!$H$3:$KM$3,AH$4,'English Scores- Leveled papers'!$H37:$KM37)))</f>
        <is>
          <t/>
        </is>
      </c>
      <c r="AI38" s="362" t="inlineStr">
        <f aca="false">IF($B38="","",IF(COUNTIFS('English Scores- Leveled papers'!$H$3:$KM$3,AI$4,'English Scores- Leveled papers'!$H37:$KM37,"&gt;-1")=0,"",SUMIF('English Scores- Leveled papers'!$H$3:$KM$3,AI$4,'English Scores- Leveled papers'!$H37:$KM37)))</f>
        <is>
          <t/>
        </is>
      </c>
      <c r="AJ38" s="362" t="inlineStr">
        <f aca="false">IF($B38="","",IF(COUNTIFS('English Scores- Leveled papers'!$H$3:$KM$3,AJ$4,'English Scores- Leveled papers'!$H37:$KM37,"&gt;-1")=0,"",SUMIF('English Scores- Leveled papers'!$H$3:$KM$3,AJ$4,'English Scores- Leveled papers'!$H37:$KM37)))</f>
        <is>
          <t/>
        </is>
      </c>
      <c r="AK38" s="362" t="inlineStr">
        <f aca="false">IF($B38="","",IF(COUNTIFS('English Scores- Leveled papers'!$H$3:$KM$3,AK$4,'English Scores- Leveled papers'!$H37:$KM37,"&gt;-1")=0,"",SUMIF('English Scores- Leveled papers'!$H$3:$KM$3,AK$4,'English Scores- Leveled papers'!$H37:$KM37)))</f>
        <is>
          <t/>
        </is>
      </c>
      <c r="AL38" s="362" t="inlineStr">
        <f aca="false">IF($B38="","",IF(COUNTIFS('English Scores- Leveled papers'!$H$3:$KM$3,AL$4,'English Scores- Leveled papers'!$H37:$KM37,"&gt;-1")=0,"",SUMIF('English Scores- Leveled papers'!$H$3:$KM$3,AL$4,'English Scores- Leveled papers'!$H37:$KM37)))</f>
        <is>
          <t/>
        </is>
      </c>
      <c r="AM38" s="362" t="inlineStr">
        <f aca="false">IF($B38="","",IF(COUNTIFS('English Scores- Leveled papers'!$H$3:$KM$3,AM$4,'English Scores- Leveled papers'!$H37:$KM37,"&gt;-1")=0,"",SUMIF('English Scores- Leveled papers'!$H$3:$KM$3,AM$4,'English Scores- Leveled papers'!$H37:$KM37)))</f>
        <is>
          <t/>
        </is>
      </c>
      <c r="AN38" s="362" t="inlineStr">
        <f aca="false">IF($B38="","",IF(COUNTIFS('English Scores- Leveled papers'!$H$3:$KM$3,AN$4,'English Scores- Leveled papers'!$H37:$KM37,"&gt;-1")=0,"",SUMIF('English Scores- Leveled papers'!$H$3:$KM$3,AN$4,'English Scores- Leveled papers'!$H37:$KM37)))</f>
        <is>
          <t/>
        </is>
      </c>
      <c r="AO38" s="362" t="inlineStr">
        <f aca="false">IF($B38="","",IF(COUNTIFS('English Scores- Leveled papers'!$H$3:$KM$3,AO$4,'English Scores- Leveled papers'!$H37:$KM37,"&gt;-1")=0,"",SUMIF('English Scores- Leveled papers'!$H$3:$KM$3,AO$4,'English Scores- Leveled papers'!$H37:$KM37)))</f>
        <is>
          <t/>
        </is>
      </c>
      <c r="AP38" s="362" t="inlineStr">
        <f aca="false">IF($B38="","",IF(COUNTIFS('English Scores- Leveled papers'!$H$3:$KM$3,AP$4,'English Scores- Leveled papers'!$H37:$KM37,"&gt;-1")=0,"",SUMIF('English Scores- Leveled papers'!$H$3:$KM$3,AP$4,'English Scores- Leveled papers'!$H37:$KM37)))</f>
        <is>
          <t/>
        </is>
      </c>
      <c r="AQ38" s="362" t="inlineStr">
        <f aca="false">IF($B38="","",IF(COUNTIFS('English Scores- Leveled papers'!$H$3:$KM$3,AQ$4,'English Scores- Leveled papers'!$H37:$KM37,"&gt;-1")=0,"",SUMIF('English Scores- Leveled papers'!$H$3:$KM$3,AQ$4,'English Scores- Leveled papers'!$H37:$KM37)))</f>
        <is>
          <t/>
        </is>
      </c>
      <c r="AR38" s="362" t="inlineStr">
        <f aca="false">IF($B38="","",IF(COUNTIFS('English Scores- Leveled papers'!$H$3:$KM$3,AR$4,'English Scores- Leveled papers'!$H37:$KM37,"&gt;-1")=0,"",SUMIF('English Scores- Leveled papers'!$H$3:$KM$3,AR$4,'English Scores- Leveled papers'!$H37:$KM37)))</f>
        <is>
          <t/>
        </is>
      </c>
      <c r="AS38" s="362" t="inlineStr">
        <f aca="false">IF($B38="","",IF(COUNTIFS('English Scores- Leveled papers'!$H$3:$KM$3,AS$4,'English Scores- Leveled papers'!$H37:$KM37,"&gt;-1")=0,"",SUMIF('English Scores- Leveled papers'!$H$3:$KM$3,AS$4,'English Scores- Leveled papers'!$H37:$KM37)))</f>
        <is>
          <t/>
        </is>
      </c>
      <c r="AT38" s="362" t="inlineStr">
        <f aca="false">IF($B38="","",IF(COUNTIFS('English Scores- Leveled papers'!$H$3:$KM$3,AT$4,'English Scores- Leveled papers'!$H37:$KM37,"&gt;-1")=0,"",SUMIF('English Scores- Leveled papers'!$H$3:$KM$3,AT$4,'English Scores- Leveled papers'!$H37:$KM37)))</f>
        <is>
          <t/>
        </is>
      </c>
      <c r="AU38" s="362" t="inlineStr">
        <f aca="false">IF($B38="","",IF(COUNTIFS('English Scores- Leveled papers'!$H$3:$KM$3,AU$4,'English Scores- Leveled papers'!$H37:$KM37,"&gt;-1")=0,"",SUMIF('English Scores- Leveled papers'!$H$3:$KM$3,AU$4,'English Scores- Leveled papers'!$H37:$KM37)))</f>
        <is>
          <t/>
        </is>
      </c>
      <c r="AV38" s="362" t="inlineStr">
        <f aca="false">IF($B38="","",IF(COUNTIFS('English Scores- Leveled papers'!$H$3:$KM$3,AV$4,'English Scores- Leveled papers'!$H37:$KM37,"&gt;-1")=0,"",SUMIF('English Scores- Leveled papers'!$H$3:$KM$3,AV$4,'English Scores- Leveled papers'!$H37:$KM37)))</f>
        <is>
          <t/>
        </is>
      </c>
      <c r="AW38" s="362" t="inlineStr">
        <f aca="false">IF($B38="","",IF(COUNTIFS('English Scores- Leveled papers'!$H$3:$KM$3,AW$4,'English Scores- Leveled papers'!$H37:$KM37,"&gt;-1")=0,"",SUMIF('English Scores- Leveled papers'!$H$3:$KM$3,AW$4,'English Scores- Leveled papers'!$H37:$KM37)))</f>
        <is>
          <t/>
        </is>
      </c>
      <c r="AX38" s="362" t="inlineStr">
        <f aca="false">IF($B38="","",IF(COUNTIFS('English Scores- Leveled papers'!$H$3:$KM$3,AX$4,'English Scores- Leveled papers'!$H37:$KM37,"&gt;-1")=0,"",SUMIF('English Scores- Leveled papers'!$H$3:$KM$3,AX$4,'English Scores- Leveled papers'!$H37:$KM37)))</f>
        <is>
          <t/>
        </is>
      </c>
      <c r="AY38" s="362" t="inlineStr">
        <f aca="false">IF($B38="","",IF(COUNTIFS('English Scores- Leveled papers'!$H$3:$KM$3,AY$4,'English Scores- Leveled papers'!$H37:$KM37,"&gt;-1")=0,"",SUMIF('English Scores- Leveled papers'!$H$3:$KM$3,AY$4,'English Scores- Leveled papers'!$H37:$KM37)))</f>
        <is>
          <t/>
        </is>
      </c>
      <c r="AZ38" s="362" t="inlineStr">
        <f aca="false">IF($B38="","",IF(COUNTIFS('English Scores- Leveled papers'!$H$3:$KM$3,AZ$4,'English Scores- Leveled papers'!$H37:$KM37,"&gt;-1")=0,"",SUMIF('English Scores- Leveled papers'!$H$3:$KM$3,AZ$4,'English Scores- Leveled papers'!$H37:$KM37)))</f>
        <is>
          <t/>
        </is>
      </c>
      <c r="BA38" s="362" t="inlineStr">
        <f aca="false">IF($B38="","",IF(COUNTIFS('English Scores- Leveled papers'!$H$3:$KM$3,BA$4,'English Scores- Leveled papers'!$H37:$KM37,"&gt;-1")=0,"",SUMIF('English Scores- Leveled papers'!$H$3:$KM$3,BA$4,'English Scores- Leveled papers'!$H37:$KM37)))</f>
        <is>
          <t/>
        </is>
      </c>
      <c r="BB38" s="362" t="inlineStr">
        <f aca="false">IF($B38="","",IF(COUNTIFS('English Scores- Leveled papers'!$H$3:$KM$3,BB$4,'English Scores- Leveled papers'!$H37:$KM37,"&gt;-1")=0,"",SUMIF('English Scores- Leveled papers'!$H$3:$KM$3,BB$4,'English Scores- Leveled papers'!$H37:$KM37)))</f>
        <is>
          <t/>
        </is>
      </c>
      <c r="BC38" s="362" t="inlineStr">
        <f aca="false">IF($B38="","",IF(COUNTIFS('English Scores- Leveled papers'!$H$3:$KM$3,BC$4,'English Scores- Leveled papers'!$H37:$KM37,"&gt;-1")=0,"",SUMIF('English Scores- Leveled papers'!$H$3:$KM$3,BC$4,'English Scores- Leveled papers'!$H37:$KM37)))</f>
        <is>
          <t/>
        </is>
      </c>
      <c r="BD38" s="362" t="inlineStr">
        <f aca="false">IF($B38="","",IF(COUNTIFS('English Scores- Leveled papers'!$H$3:$KM$3,BD$4,'English Scores- Leveled papers'!$H37:$KM37,"&gt;-1")=0,"",SUMIF('English Scores- Leveled papers'!$H$3:$KM$3,BD$4,'English Scores- Leveled papers'!$H37:$KM37)))</f>
        <is>
          <t/>
        </is>
      </c>
      <c r="BE38" s="362" t="inlineStr">
        <f aca="false">IF($B38="","",IF(COUNTIFS('English Scores- Leveled papers'!$H$3:$KM$3,BE$4,'English Scores- Leveled papers'!$H37:$KM37,"&gt;-1")=0,"",SUMIF('English Scores- Leveled papers'!$H$3:$KM$3,BE$4,'English Scores- Leveled papers'!$H37:$KM37)))</f>
        <is>
          <t/>
        </is>
      </c>
      <c r="BF38" s="362" t="inlineStr">
        <f aca="false">IF($B38="","",IF(COUNTIFS('English Scores- Leveled papers'!$H$3:$KM$3,BF$4,'English Scores- Leveled papers'!$H37:$KM37,"&gt;-1")=0,"",SUMIF('English Scores- Leveled papers'!$H$3:$KM$3,BF$4,'English Scores- Leveled papers'!$H37:$KM37)))</f>
        <is>
          <t/>
        </is>
      </c>
      <c r="BG38" s="362" t="inlineStr">
        <f aca="false">IF($B38="","",IF(COUNTIFS('English Scores- Leveled papers'!$H$3:$KM$3,BG$4,'English Scores- Leveled papers'!$H37:$KM37,"&gt;-1")=0,"",SUMIF('English Scores- Leveled papers'!$H$3:$KM$3,BG$4,'English Scores- Leveled papers'!$H37:$KM37)))</f>
        <is>
          <t/>
        </is>
      </c>
      <c r="BH38" s="362" t="inlineStr">
        <f aca="false">IF($B38="","",IF(COUNTIFS('English Scores- Leveled papers'!$H$3:$KM$3,BH$4,'English Scores- Leveled papers'!$H37:$KM37,"&gt;-1")=0,"",SUMIF('English Scores- Leveled papers'!$H$3:$KM$3,BH$4,'English Scores- Leveled papers'!$H37:$KM37)))</f>
        <is>
          <t/>
        </is>
      </c>
      <c r="BI38" s="362" t="inlineStr">
        <f aca="false">IF($B38="","",IF(COUNTIFS('English Scores- Leveled papers'!$H$3:$KM$3,BI$4,'English Scores- Leveled papers'!$H37:$KM37,"&gt;-1")=0,"",SUMIF('English Scores- Leveled papers'!$H$3:$KM$3,BI$4,'English Scores- Leveled papers'!$H37:$KM37)))</f>
        <is>
          <t/>
        </is>
      </c>
      <c r="BJ38" s="362" t="inlineStr">
        <f aca="false">IF($B38="","",IF(COUNTIFS('English Scores- Leveled papers'!$H$3:$KM$3,BJ$4,'English Scores- Leveled papers'!$H37:$KM37,"&gt;-1")=0,"",SUMIF('English Scores- Leveled papers'!$H$3:$KM$3,BJ$4,'English Scores- Leveled papers'!$H37:$KM37)))</f>
        <is>
          <t/>
        </is>
      </c>
      <c r="BK38" s="362" t="inlineStr">
        <f aca="false">IF($B38="","",IF(COUNTIFS('English Scores- Leveled papers'!$H$3:$KM$3,BK$4,'English Scores- Leveled papers'!$H37:$KM37,"&gt;-1")=0,"",SUMIF('English Scores- Leveled papers'!$H$3:$KM$3,BK$4,'English Scores- Leveled papers'!$H37:$KM37)))</f>
        <is>
          <t/>
        </is>
      </c>
      <c r="BL38" s="362" t="inlineStr">
        <f aca="false">IF($B38="","",IF(COUNTIFS('English Scores- Leveled papers'!$H$3:$KM$3,BL$4,'English Scores- Leveled papers'!$H37:$KM37,"&gt;-1")=0,"",SUMIF('English Scores- Leveled papers'!$H$3:$KM$3,BL$4,'English Scores- Leveled papers'!$H37:$KM37)))</f>
        <is>
          <t/>
        </is>
      </c>
      <c r="BM38" s="362" t="inlineStr">
        <f aca="false">IF($B38="","",IF(COUNTIFS('Eng GLA 6th, 7th, 8th'!$E$3:$DV$3,BM$4,'Eng GLA 6th, 7th, 8th'!$E38:$DV38, "&gt;-1")=0,"",SUMIF('Eng GLA 6th, 7th, 8th'!$E$3:$DV$3,BM$4,'Eng GLA 6th, 7th, 8th'!$E38:$DV38)))</f>
        <is>
          <t/>
        </is>
      </c>
      <c r="BN38" s="362" t="inlineStr">
        <f aca="false">IF($B38="","",IF(COUNTIFS('Eng GLA 6th, 7th, 8th'!$E$3:$DV$3,BN$4,'Eng GLA 6th, 7th, 8th'!$E38:$DV38, "&gt;-1")=0,"",SUMIF('Eng GLA 6th, 7th, 8th'!$E$3:$DV$3,BN$4,'Eng GLA 6th, 7th, 8th'!$E38:$DV38)))</f>
        <is>
          <t/>
        </is>
      </c>
      <c r="BO38" s="362" t="inlineStr">
        <f aca="false">IF($B38="","",IF(COUNTIFS('Eng GLA 6th, 7th, 8th'!$E$3:$DV$3,BO$4,'Eng GLA 6th, 7th, 8th'!$E38:$DV38, "&gt;-1")=0,"",SUMIF('Eng GLA 6th, 7th, 8th'!$E$3:$DV$3,BO$4,'Eng GLA 6th, 7th, 8th'!$E38:$DV38)))</f>
        <is>
          <t/>
        </is>
      </c>
      <c r="BP38" s="362" t="inlineStr">
        <f aca="false">IF($B38="","",IF(COUNTIFS('Eng GLA 6th, 7th, 8th'!$E$3:$DV$3,BP$4,'Eng GLA 6th, 7th, 8th'!$E38:$DV38, "&gt;-1")=0,"",SUMIF('Eng GLA 6th, 7th, 8th'!$E$3:$DV$3,BP$4,'Eng GLA 6th, 7th, 8th'!$E38:$DV38)))</f>
        <is>
          <t/>
        </is>
      </c>
      <c r="BQ38" s="362" t="inlineStr">
        <f aca="false">IF($B38="","",IF(COUNTIFS('Eng GLA 6th, 7th, 8th'!$E$3:$DV$3,BQ$4,'Eng GLA 6th, 7th, 8th'!$E38:$DV38, "&gt;-1")=0,"",SUMIF('Eng GLA 6th, 7th, 8th'!$E$3:$DV$3,BQ$4,'Eng GLA 6th, 7th, 8th'!$E38:$DV38)))</f>
        <is>
          <t/>
        </is>
      </c>
      <c r="BR38" s="362" t="inlineStr">
        <f aca="false">IF($B38="","",IF(COUNTIFS('Eng GLA 6th, 7th, 8th'!$E$3:$DV$3,BR$4,'Eng GLA 6th, 7th, 8th'!$E38:$DV38, "&gt;-1")=0,"",SUMIF('Eng GLA 6th, 7th, 8th'!$E$3:$DV$3,BR$4,'Eng GLA 6th, 7th, 8th'!$E38:$DV38)))</f>
        <is>
          <t/>
        </is>
      </c>
      <c r="BS38" s="362" t="inlineStr">
        <f aca="false">IF($B38="","",IF(COUNTIFS('Eng GLA 6th, 7th, 8th'!$E$3:$DV$3,BS$4,'Eng GLA 6th, 7th, 8th'!$E38:$DV38, "&gt;-1")=0,"",SUMIF('Eng GLA 6th, 7th, 8th'!$E$3:$DV$3,BS$4,'Eng GLA 6th, 7th, 8th'!$E38:$DV38)))</f>
        <is>
          <t/>
        </is>
      </c>
      <c r="BT38" s="362" t="inlineStr">
        <f aca="false">IF($B38="","",IF(COUNTIFS('Eng GLA 6th, 7th, 8th'!$E$3:$DV$3,BT$4,'Eng GLA 6th, 7th, 8th'!$E38:$DV38, "&gt;-1")=0,"",SUMIF('Eng GLA 6th, 7th, 8th'!$E$3:$DV$3,BT$4,'Eng GLA 6th, 7th, 8th'!$E38:$DV38)))</f>
        <is>
          <t/>
        </is>
      </c>
      <c r="BU38" s="362" t="inlineStr">
        <f aca="false">IF($B38="","",IF(COUNTIFS('Eng GLA 6th, 7th, 8th'!$E$3:$DV$3,BU$4,'Eng GLA 6th, 7th, 8th'!$E38:$DV38, "&gt;-1")=0,"",SUMIF('Eng GLA 6th, 7th, 8th'!$E$3:$DV$3,BU$4,'Eng GLA 6th, 7th, 8th'!$E38:$DV38)))</f>
        <is>
          <t/>
        </is>
      </c>
      <c r="BV38" s="362" t="inlineStr">
        <f aca="false">IF($B38="","",IF(COUNTIFS('Eng GLA 6th, 7th, 8th'!$E$3:$DV$3,BV$4,'Eng GLA 6th, 7th, 8th'!$E38:$DV38, "&gt;-1")=0,"",SUMIF('Eng GLA 6th, 7th, 8th'!$E$3:$DV$3,BV$4,'Eng GLA 6th, 7th, 8th'!$E38:$DV38)))</f>
        <is>
          <t/>
        </is>
      </c>
      <c r="BW38" s="362" t="inlineStr">
        <f aca="false">IF($B38="","",IF(COUNTIFS('Eng GLA 6th, 7th, 8th'!$E$3:$DV$3,BW$4,'Eng GLA 6th, 7th, 8th'!$E38:$DV38, "&gt;-1")=0,"",SUMIF('Eng GLA 6th, 7th, 8th'!$E$3:$DV$3,BW$4,'Eng GLA 6th, 7th, 8th'!$E38:$DV38)))</f>
        <is>
          <t/>
        </is>
      </c>
      <c r="BX38" s="362" t="inlineStr">
        <f aca="false">IF($B38="","",IF(COUNTIFS('Eng GLA 6th, 7th, 8th'!$E$3:$DV$3,BX$4,'Eng GLA 6th, 7th, 8th'!$E38:$DV38, "&gt;-1")=0,"",SUMIF('Eng GLA 6th, 7th, 8th'!$E$3:$DV$3,BX$4,'Eng GLA 6th, 7th, 8th'!$E38:$DV38)))</f>
        <is>
          <t/>
        </is>
      </c>
      <c r="BY38" s="362" t="inlineStr">
        <f aca="false">IF($B38="","",IF(COUNTIFS('Eng GLA 6th, 7th, 8th'!$E$3:$DV$3,BY$4,'Eng GLA 6th, 7th, 8th'!$E38:$DV38, "&gt;-1")=0,"",SUMIF('Eng GLA 6th, 7th, 8th'!$E$3:$DV$3,BY$4,'Eng GLA 6th, 7th, 8th'!$E38:$DV38)))</f>
        <is>
          <t/>
        </is>
      </c>
      <c r="BZ38" s="362" t="inlineStr">
        <f aca="false">IF($B38="","",IF(COUNTIFS('Eng GLA 6th, 7th, 8th'!$E$3:$DV$3,BZ$4,'Eng GLA 6th, 7th, 8th'!$E38:$DV38, "&gt;-1")=0,"",SUMIF('Eng GLA 6th, 7th, 8th'!$E$3:$DV$3,BZ$4,'Eng GLA 6th, 7th, 8th'!$E38:$DV38)))</f>
        <is>
          <t/>
        </is>
      </c>
      <c r="CA38" s="362" t="inlineStr">
        <f aca="false">IF($B38="","",IF(COUNTIFS('Eng GLA 6th, 7th, 8th'!$E$3:$DV$3,CA$4,'Eng GLA 6th, 7th, 8th'!$E38:$DV38, "&gt;-1")=0,"",SUMIF('Eng GLA 6th, 7th, 8th'!$E$3:$DV$3,CA$4,'Eng GLA 6th, 7th, 8th'!$E38:$DV38)))</f>
        <is>
          <t/>
        </is>
      </c>
      <c r="CB38" s="363"/>
      <c r="CC38" s="364" t="str">
        <f aca="false">IFERROR(IF((COUNT('Eng GLA 6th, 7th, 8th'!E38:U38)=0)," ",(SUM('Eng GLA 6th, 7th, 8th'!E38:U38)/$CC$3)),"")</f>
        <v> </v>
      </c>
      <c r="CD38" s="364" t="str">
        <f aca="false">IFERROR(IF((COUNT('Eng GLA 6th, 7th, 8th'!V38:AA38)=0)," ",(SUM('Eng GLA 6th, 7th, 8th'!V38:AA38)/$CD$3)),"")</f>
        <v> </v>
      </c>
      <c r="CE38" s="364" t="str">
        <f aca="false">IFERROR(IF((COUNT('Eng GLA 6th, 7th, 8th'!AB38:AG38)=0)," ",(SUM('Eng GLA 6th, 7th, 8th'!AB38:AG38)/$CE$3)),"")</f>
        <v> </v>
      </c>
      <c r="CF38" s="364" t="str">
        <f aca="false">IFERROR(IF((COUNT('Eng GLA 6th, 7th, 8th'!AH38:AP38)=0)," ",(SUM('Eng GLA 6th, 7th, 8th'!AH38:AP38)/$CF$3)),"")</f>
        <v> </v>
      </c>
      <c r="CG38" s="365" t="str">
        <f aca="false">IFERROR(IF((COUNT('Eng GLA 6th, 7th, 8th'!AR38:BH38)=0)," ",(SUM('Eng GLA 6th, 7th, 8th'!AR38:BH38)/$CG$3)),"")</f>
        <v> </v>
      </c>
      <c r="CH38" s="365" t="str">
        <f aca="false">IFERROR(IF((COUNT('Eng GLA 6th, 7th, 8th'!BI38:BN38)=0)," ",(SUM('Eng GLA 6th, 7th, 8th'!BI38:BN38)/$CH$3)),"")</f>
        <v> </v>
      </c>
      <c r="CI38" s="365" t="str">
        <f aca="false">IFERROR(IF((COUNT('Eng GLA 6th, 7th, 8th'!BO38:BT38)=0)," ",(SUM('Eng GLA 6th, 7th, 8th'!BO38:BT38)/$CI$3)),"")</f>
        <v> </v>
      </c>
      <c r="CJ38" s="365" t="str">
        <f aca="false">IFERROR(IF((COUNT('Eng GLA 6th, 7th, 8th'!BU38:CF38)=0)," ",(SUM('Eng GLA 6th, 7th, 8th'!BU38:CF38)/$CJ$3)),"")</f>
        <v> </v>
      </c>
      <c r="CK38" s="365" t="str">
        <f aca="false">IFERROR(IF((COUNT('Eng GLA 6th, 7th, 8th'!CH38:CX38)=0)," ",(SUM('Eng GLA 6th, 7th, 8th'!CH38:CX38)/$CK$3)),"")</f>
        <v> </v>
      </c>
      <c r="CL38" s="365" t="str">
        <f aca="false">IFERROR(IF((COUNT('Eng GLA 6th, 7th, 8th'!CY38:DD38)=0)," ",(SUM('Eng GLA 6th, 7th, 8th'!CY38:DD38)/$CL$3)),"")</f>
        <v> </v>
      </c>
      <c r="CM38" s="365" t="str">
        <f aca="false">IFERROR(IF((COUNT('Eng GLA 6th, 7th, 8th'!DE38:DJ38)=0)," ",(SUM('Eng GLA 6th, 7th, 8th'!DE38:DJ38)/$CM$3)),"")</f>
        <v> </v>
      </c>
      <c r="CN38" s="365" t="str">
        <f aca="false">IFERROR(IF((COUNT('Eng GLA 6th, 7th, 8th'!DK38:DV38)=0)," ",(SUM('Eng GLA 6th, 7th, 8th'!DK38:DV38)/$CN$3)),"")</f>
        <v> </v>
      </c>
    </row>
    <row r="39" customFormat="false" ht="12.75" hidden="false" customHeight="false" outlineLevel="0" collapsed="false">
      <c r="A39" s="315" t="n">
        <v>32</v>
      </c>
      <c r="B39" s="315" t="str">
        <f aca="false">'English Scores- Leveled papers'!B38</f>
        <v>O.Kalyan</v>
      </c>
      <c r="C39" s="360" t="inlineStr">
        <f aca="false">'RC Mastery Check+Question type'!H36</f>
        <is>
          <t/>
        </is>
      </c>
      <c r="D39" s="361" t="inlineStr">
        <f aca="false">'Cover Sheet'!L36</f>
        <is>
          <t/>
        </is>
      </c>
      <c r="E39" s="362" t="inlineStr">
        <f aca="false">IF($B39="","",IF(COUNTIFS('English Scores- Leveled papers'!$H$3:$KM$3,E$4,'English Scores- Leveled papers'!$H38:$KM38,"&gt;-1")=0,"",SUMIF('English Scores- Leveled papers'!$H$3:$KM$3,E$4,'English Scores- Leveled papers'!$H38:$KM38)))</f>
        <is>
          <t/>
        </is>
      </c>
      <c r="F39" s="362" t="inlineStr">
        <f aca="false">IF($B39="","",IF(COUNTIFS('English Scores- Leveled papers'!$H$3:$KM$3,F$4,'English Scores- Leveled papers'!$H38:$KM38,"&gt;-1")=0,"",SUMIF('English Scores- Leveled papers'!$H$3:$KM$3,F$4,'English Scores- Leveled papers'!$H38:$KM38)))</f>
        <is>
          <t/>
        </is>
      </c>
      <c r="G39" s="362" t="inlineStr">
        <f aca="false">IF($B39="","",IF(COUNTIFS('English Scores- Leveled papers'!$H$3:$KM$3,G$4,'English Scores- Leveled papers'!$H38:$KM38,"&gt;-1")=0,"",SUMIF('English Scores- Leveled papers'!$H$3:$KM$3,G$4,'English Scores- Leveled papers'!$H38:$KM38)))</f>
        <is>
          <t/>
        </is>
      </c>
      <c r="H39" s="362" t="inlineStr">
        <f aca="false">IF($B39="","",IF(COUNTIFS('English Scores- Leveled papers'!$H$3:$KM$3,H$4,'English Scores- Leveled papers'!$H38:$KM38,"&gt;-1")=0,"",SUMIF('English Scores- Leveled papers'!$H$3:$KM$3,H$4,'English Scores- Leveled papers'!$H38:$KM38)))</f>
        <is>
          <t/>
        </is>
      </c>
      <c r="I39" s="362" t="inlineStr">
        <f aca="false">IF($B39="","",IF(COUNTIFS('English Scores- Leveled papers'!$H$3:$KM$3,I$4,'English Scores- Leveled papers'!$H38:$KM38,"&gt;-1")=0,"",SUMIF('English Scores- Leveled papers'!$H$3:$KM$3,I$4,'English Scores- Leveled papers'!$H38:$KM38)))</f>
        <is>
          <t/>
        </is>
      </c>
      <c r="J39" s="362" t="inlineStr">
        <f aca="false">IF($B39="","",IF(COUNTIFS('English Scores- Leveled papers'!$H$3:$KM$3,J$4,'English Scores- Leveled papers'!$H38:$KM38,"&gt;-1")=0,"",SUMIF('English Scores- Leveled papers'!$H$3:$KM$3,J$4,'English Scores- Leveled papers'!$H38:$KM38)))</f>
        <is>
          <t/>
        </is>
      </c>
      <c r="K39" s="362" t="inlineStr">
        <f aca="false">IF($B39="","",IF(COUNTIFS('English Scores- Leveled papers'!$H$3:$KM$3,K$4,'English Scores- Leveled papers'!$H38:$KM38,"&gt;-1")=0,"",SUMIF('English Scores- Leveled papers'!$H$3:$KM$3,K$4,'English Scores- Leveled papers'!$H38:$KM38)))</f>
        <is>
          <t/>
        </is>
      </c>
      <c r="L39" s="362" t="inlineStr">
        <f aca="false">IF($B39="","",IF(COUNTIFS('English Scores- Leveled papers'!$H$3:$KM$3,L$4,'English Scores- Leveled papers'!$H38:$KM38,"&gt;-1")=0,"",SUMIF('English Scores- Leveled papers'!$H$3:$KM$3,L$4,'English Scores- Leveled papers'!$H38:$KM38)))</f>
        <is>
          <t/>
        </is>
      </c>
      <c r="M39" s="362" t="inlineStr">
        <f aca="false">IF($B39="","",IF(COUNTIFS('English Scores- Leveled papers'!$H$3:$KM$3,M$4,'English Scores- Leveled papers'!$H38:$KM38,"&gt;-1")=0,"",SUMIF('English Scores- Leveled papers'!$H$3:$KM$3,M$4,'English Scores- Leveled papers'!$H38:$KM38)))</f>
        <is>
          <t/>
        </is>
      </c>
      <c r="N39" s="362" t="inlineStr">
        <f aca="false">IF($B39="","",IF(COUNTIFS('English Scores- Leveled papers'!$H$3:$KM$3,N$4,'English Scores- Leveled papers'!$H38:$KM38,"&gt;-1")=0,"",SUMIF('English Scores- Leveled papers'!$H$3:$KM$3,N$4,'English Scores- Leveled papers'!$H38:$KM38)))</f>
        <is>
          <t/>
        </is>
      </c>
      <c r="O39" s="362" t="inlineStr">
        <f aca="false">IF($B39="","",IF(COUNTIFS('English Scores- Leveled papers'!$H$3:$KM$3,O$4,'English Scores- Leveled papers'!$H38:$KM38,"&gt;-1")=0,"",SUMIF('English Scores- Leveled papers'!$H$3:$KM$3,O$4,'English Scores- Leveled papers'!$H38:$KM38)))</f>
        <is>
          <t/>
        </is>
      </c>
      <c r="P39" s="362" t="inlineStr">
        <f aca="false">IF($B39="","",IF(COUNTIFS('English Scores- Leveled papers'!$H$3:$KM$3,P$4,'English Scores- Leveled papers'!$H38:$KM38,"&gt;-1")=0,"",SUMIF('English Scores- Leveled papers'!$H$3:$KM$3,P$4,'English Scores- Leveled papers'!$H38:$KM38)))</f>
        <is>
          <t/>
        </is>
      </c>
      <c r="Q39" s="362" t="inlineStr">
        <f aca="false">IF($B39="","",IF(COUNTIFS('English Scores- Leveled papers'!$H$3:$KM$3,Q$4,'English Scores- Leveled papers'!$H38:$KM38,"&gt;-1")=0,"",SUMIF('English Scores- Leveled papers'!$H$3:$KM$3,Q$4,'English Scores- Leveled papers'!$H38:$KM38)))</f>
        <is>
          <t/>
        </is>
      </c>
      <c r="R39" s="362" t="inlineStr">
        <f aca="false">IF($B39="","",IF(COUNTIFS('English Scores- Leveled papers'!$H$3:$KM$3,R$4,'English Scores- Leveled papers'!$H38:$KM38,"&gt;-1")=0,"",SUMIF('English Scores- Leveled papers'!$H$3:$KM$3,R$4,'English Scores- Leveled papers'!$H38:$KM38)))</f>
        <is>
          <t/>
        </is>
      </c>
      <c r="S39" s="362" t="inlineStr">
        <f aca="false">IF($B39="","",IF(COUNTIFS('English Scores- Leveled papers'!$H$3:$KM$3,S$4,'English Scores- Leveled papers'!$H38:$KM38,"&gt;-1")=0,"",SUMIF('English Scores- Leveled papers'!$H$3:$KM$3,S$4,'English Scores- Leveled papers'!$H38:$KM38)))</f>
        <is>
          <t/>
        </is>
      </c>
      <c r="T39" s="362" t="inlineStr">
        <f aca="false">IF($B39="","",IF(COUNTIFS('English Scores- Leveled papers'!$H$3:$KM$3,T$4,'English Scores- Leveled papers'!$H38:$KM38,"&gt;-1")=0,"",SUMIF('English Scores- Leveled papers'!$H$3:$KM$3,T$4,'English Scores- Leveled papers'!$H38:$KM38)))</f>
        <is>
          <t/>
        </is>
      </c>
      <c r="U39" s="362" t="inlineStr">
        <f aca="false">IF($B39="","",IF(COUNTIFS('English Scores- Leveled papers'!$H$3:$KM$3,U$4,'English Scores- Leveled papers'!$H38:$KM38,"&gt;-1")=0,"",SUMIF('English Scores- Leveled papers'!$H$3:$KM$3,U$4,'English Scores- Leveled papers'!$H38:$KM38)))</f>
        <is>
          <t/>
        </is>
      </c>
      <c r="V39" s="362" t="inlineStr">
        <f aca="false">IF($B39="","",IF(COUNTIFS('English Scores- Leveled papers'!$H$3:$KM$3,V$4,'English Scores- Leveled papers'!$H38:$KM38,"&gt;-1")=0,"",SUMIF('English Scores- Leveled papers'!$H$3:$KM$3,V$4,'English Scores- Leveled papers'!$H38:$KM38)))</f>
        <is>
          <t/>
        </is>
      </c>
      <c r="W39" s="362" t="inlineStr">
        <f aca="false">IF($B39="","",IF(COUNTIFS('English Scores- Leveled papers'!$H$3:$KM$3,W$4,'English Scores- Leveled papers'!$H38:$KM38,"&gt;-1")=0,"",SUMIF('English Scores- Leveled papers'!$H$3:$KM$3,W$4,'English Scores- Leveled papers'!$H38:$KM38)))</f>
        <is>
          <t/>
        </is>
      </c>
      <c r="X39" s="362" t="inlineStr">
        <f aca="false">IF($B39="","",IF(COUNTIFS('English Scores- Leveled papers'!$H$3:$KM$3,X$4,'English Scores- Leveled papers'!$H38:$KM38,"&gt;-1")=0,"",SUMIF('English Scores- Leveled papers'!$H$3:$KM$3,X$4,'English Scores- Leveled papers'!$H38:$KM38)))</f>
        <is>
          <t/>
        </is>
      </c>
      <c r="Y39" s="362" t="inlineStr">
        <f aca="false">IF($B39="","",IF(COUNTIFS('English Scores- Leveled papers'!$H$3:$KM$3,Y$4,'English Scores- Leveled papers'!$H38:$KM38,"&gt;-1")=0,"",SUMIF('English Scores- Leveled papers'!$H$3:$KM$3,Y$4,'English Scores- Leveled papers'!$H38:$KM38)))</f>
        <is>
          <t/>
        </is>
      </c>
      <c r="Z39" s="362" t="inlineStr">
        <f aca="false">IF($B39="","",IF(COUNTIFS('English Scores- Leveled papers'!$H$3:$KM$3,Z$4,'English Scores- Leveled papers'!$H38:$KM38,"&gt;-1")=0,"",SUMIF('English Scores- Leveled papers'!$H$3:$KM$3,Z$4,'English Scores- Leveled papers'!$H38:$KM38)))</f>
        <is>
          <t/>
        </is>
      </c>
      <c r="AA39" s="362" t="inlineStr">
        <f aca="false">IF($B39="","",IF(COUNTIFS('English Scores- Leveled papers'!$H$3:$KM$3,AA$4,'English Scores- Leveled papers'!$H38:$KM38,"&gt;-1")=0,"",SUMIF('English Scores- Leveled papers'!$H$3:$KM$3,AA$4,'English Scores- Leveled papers'!$H38:$KM38)))</f>
        <is>
          <t/>
        </is>
      </c>
      <c r="AB39" s="362" t="inlineStr">
        <f aca="false">IF($B39="","",IF(COUNTIFS('English Scores- Leveled papers'!$H$3:$KM$3,AB$4,'English Scores- Leveled papers'!$H38:$KM38,"&gt;-1")=0,"",SUMIF('English Scores- Leveled papers'!$H$3:$KM$3,AB$4,'English Scores- Leveled papers'!$H38:$KM38)))</f>
        <is>
          <t/>
        </is>
      </c>
      <c r="AC39" s="362" t="inlineStr">
        <f aca="false">IF($B39="","",IF(COUNTIFS('English Scores- Leveled papers'!$H$3:$KM$3,AC$4,'English Scores- Leveled papers'!$H38:$KM38,"&gt;-1")=0,"",SUMIF('English Scores- Leveled papers'!$H$3:$KM$3,AC$4,'English Scores- Leveled papers'!$H38:$KM38)))</f>
        <is>
          <t/>
        </is>
      </c>
      <c r="AD39" s="362" t="inlineStr">
        <f aca="false">IF($B39="","",IF(COUNTIFS('English Scores- Leveled papers'!$H$3:$KM$3,AD$4,'English Scores- Leveled papers'!$H38:$KM38,"&gt;-1")=0,"",SUMIF('English Scores- Leveled papers'!$H$3:$KM$3,AD$4,'English Scores- Leveled papers'!$H38:$KM38)))</f>
        <is>
          <t/>
        </is>
      </c>
      <c r="AE39" s="362" t="inlineStr">
        <f aca="false">IF($B39="","",IF(COUNTIFS('English Scores- Leveled papers'!$H$3:$KM$3,AE$4,'English Scores- Leveled papers'!$H38:$KM38,"&gt;-1")=0,"",SUMIF('English Scores- Leveled papers'!$H$3:$KM$3,AE$4,'English Scores- Leveled papers'!$H38:$KM38)))</f>
        <is>
          <t/>
        </is>
      </c>
      <c r="AF39" s="362" t="inlineStr">
        <f aca="false">IF($B39="","",IF(COUNTIFS('English Scores- Leveled papers'!$H$3:$KM$3,AF$4,'English Scores- Leveled papers'!$H38:$KM38,"&gt;-1")=0,"",SUMIF('English Scores- Leveled papers'!$H$3:$KM$3,AF$4,'English Scores- Leveled papers'!$H38:$KM38)))</f>
        <is>
          <t/>
        </is>
      </c>
      <c r="AG39" s="362" t="inlineStr">
        <f aca="false">IF($B39="","",IF(COUNTIFS('English Scores- Leveled papers'!$H$3:$KM$3,AG$4,'English Scores- Leveled papers'!$H38:$KM38,"&gt;-1")=0,"",SUMIF('English Scores- Leveled papers'!$H$3:$KM$3,AG$4,'English Scores- Leveled papers'!$H38:$KM38)))</f>
        <is>
          <t/>
        </is>
      </c>
      <c r="AH39" s="362" t="inlineStr">
        <f aca="false">IF($B39="","",IF(COUNTIFS('English Scores- Leveled papers'!$H$3:$KM$3,AH$4,'English Scores- Leveled papers'!$H38:$KM38,"&gt;-1")=0,"",SUMIF('English Scores- Leveled papers'!$H$3:$KM$3,AH$4,'English Scores- Leveled papers'!$H38:$KM38)))</f>
        <is>
          <t/>
        </is>
      </c>
      <c r="AI39" s="362" t="inlineStr">
        <f aca="false">IF($B39="","",IF(COUNTIFS('English Scores- Leveled papers'!$H$3:$KM$3,AI$4,'English Scores- Leveled papers'!$H38:$KM38,"&gt;-1")=0,"",SUMIF('English Scores- Leveled papers'!$H$3:$KM$3,AI$4,'English Scores- Leveled papers'!$H38:$KM38)))</f>
        <is>
          <t/>
        </is>
      </c>
      <c r="AJ39" s="362" t="inlineStr">
        <f aca="false">IF($B39="","",IF(COUNTIFS('English Scores- Leveled papers'!$H$3:$KM$3,AJ$4,'English Scores- Leveled papers'!$H38:$KM38,"&gt;-1")=0,"",SUMIF('English Scores- Leveled papers'!$H$3:$KM$3,AJ$4,'English Scores- Leveled papers'!$H38:$KM38)))</f>
        <is>
          <t/>
        </is>
      </c>
      <c r="AK39" s="362" t="inlineStr">
        <f aca="false">IF($B39="","",IF(COUNTIFS('English Scores- Leveled papers'!$H$3:$KM$3,AK$4,'English Scores- Leveled papers'!$H38:$KM38,"&gt;-1")=0,"",SUMIF('English Scores- Leveled papers'!$H$3:$KM$3,AK$4,'English Scores- Leveled papers'!$H38:$KM38)))</f>
        <is>
          <t/>
        </is>
      </c>
      <c r="AL39" s="362" t="inlineStr">
        <f aca="false">IF($B39="","",IF(COUNTIFS('English Scores- Leveled papers'!$H$3:$KM$3,AL$4,'English Scores- Leveled papers'!$H38:$KM38,"&gt;-1")=0,"",SUMIF('English Scores- Leveled papers'!$H$3:$KM$3,AL$4,'English Scores- Leveled papers'!$H38:$KM38)))</f>
        <is>
          <t/>
        </is>
      </c>
      <c r="AM39" s="362" t="inlineStr">
        <f aca="false">IF($B39="","",IF(COUNTIFS('English Scores- Leveled papers'!$H$3:$KM$3,AM$4,'English Scores- Leveled papers'!$H38:$KM38,"&gt;-1")=0,"",SUMIF('English Scores- Leveled papers'!$H$3:$KM$3,AM$4,'English Scores- Leveled papers'!$H38:$KM38)))</f>
        <is>
          <t/>
        </is>
      </c>
      <c r="AN39" s="362" t="inlineStr">
        <f aca="false">IF($B39="","",IF(COUNTIFS('English Scores- Leveled papers'!$H$3:$KM$3,AN$4,'English Scores- Leveled papers'!$H38:$KM38,"&gt;-1")=0,"",SUMIF('English Scores- Leveled papers'!$H$3:$KM$3,AN$4,'English Scores- Leveled papers'!$H38:$KM38)))</f>
        <is>
          <t/>
        </is>
      </c>
      <c r="AO39" s="362" t="inlineStr">
        <f aca="false">IF($B39="","",IF(COUNTIFS('English Scores- Leveled papers'!$H$3:$KM$3,AO$4,'English Scores- Leveled papers'!$H38:$KM38,"&gt;-1")=0,"",SUMIF('English Scores- Leveled papers'!$H$3:$KM$3,AO$4,'English Scores- Leveled papers'!$H38:$KM38)))</f>
        <is>
          <t/>
        </is>
      </c>
      <c r="AP39" s="362" t="inlineStr">
        <f aca="false">IF($B39="","",IF(COUNTIFS('English Scores- Leveled papers'!$H$3:$KM$3,AP$4,'English Scores- Leveled papers'!$H38:$KM38,"&gt;-1")=0,"",SUMIF('English Scores- Leveled papers'!$H$3:$KM$3,AP$4,'English Scores- Leveled papers'!$H38:$KM38)))</f>
        <is>
          <t/>
        </is>
      </c>
      <c r="AQ39" s="362" t="inlineStr">
        <f aca="false">IF($B39="","",IF(COUNTIFS('English Scores- Leveled papers'!$H$3:$KM$3,AQ$4,'English Scores- Leveled papers'!$H38:$KM38,"&gt;-1")=0,"",SUMIF('English Scores- Leveled papers'!$H$3:$KM$3,AQ$4,'English Scores- Leveled papers'!$H38:$KM38)))</f>
        <is>
          <t/>
        </is>
      </c>
      <c r="AR39" s="362" t="inlineStr">
        <f aca="false">IF($B39="","",IF(COUNTIFS('English Scores- Leveled papers'!$H$3:$KM$3,AR$4,'English Scores- Leveled papers'!$H38:$KM38,"&gt;-1")=0,"",SUMIF('English Scores- Leveled papers'!$H$3:$KM$3,AR$4,'English Scores- Leveled papers'!$H38:$KM38)))</f>
        <is>
          <t/>
        </is>
      </c>
      <c r="AS39" s="362" t="inlineStr">
        <f aca="false">IF($B39="","",IF(COUNTIFS('English Scores- Leveled papers'!$H$3:$KM$3,AS$4,'English Scores- Leveled papers'!$H38:$KM38,"&gt;-1")=0,"",SUMIF('English Scores- Leveled papers'!$H$3:$KM$3,AS$4,'English Scores- Leveled papers'!$H38:$KM38)))</f>
        <is>
          <t/>
        </is>
      </c>
      <c r="AT39" s="362" t="inlineStr">
        <f aca="false">IF($B39="","",IF(COUNTIFS('English Scores- Leveled papers'!$H$3:$KM$3,AT$4,'English Scores- Leveled papers'!$H38:$KM38,"&gt;-1")=0,"",SUMIF('English Scores- Leveled papers'!$H$3:$KM$3,AT$4,'English Scores- Leveled papers'!$H38:$KM38)))</f>
        <is>
          <t/>
        </is>
      </c>
      <c r="AU39" s="362" t="inlineStr">
        <f aca="false">IF($B39="","",IF(COUNTIFS('English Scores- Leveled papers'!$H$3:$KM$3,AU$4,'English Scores- Leveled papers'!$H38:$KM38,"&gt;-1")=0,"",SUMIF('English Scores- Leveled papers'!$H$3:$KM$3,AU$4,'English Scores- Leveled papers'!$H38:$KM38)))</f>
        <is>
          <t/>
        </is>
      </c>
      <c r="AV39" s="362" t="inlineStr">
        <f aca="false">IF($B39="","",IF(COUNTIFS('English Scores- Leveled papers'!$H$3:$KM$3,AV$4,'English Scores- Leveled papers'!$H38:$KM38,"&gt;-1")=0,"",SUMIF('English Scores- Leveled papers'!$H$3:$KM$3,AV$4,'English Scores- Leveled papers'!$H38:$KM38)))</f>
        <is>
          <t/>
        </is>
      </c>
      <c r="AW39" s="362" t="inlineStr">
        <f aca="false">IF($B39="","",IF(COUNTIFS('English Scores- Leveled papers'!$H$3:$KM$3,AW$4,'English Scores- Leveled papers'!$H38:$KM38,"&gt;-1")=0,"",SUMIF('English Scores- Leveled papers'!$H$3:$KM$3,AW$4,'English Scores- Leveled papers'!$H38:$KM38)))</f>
        <is>
          <t/>
        </is>
      </c>
      <c r="AX39" s="362" t="inlineStr">
        <f aca="false">IF($B39="","",IF(COUNTIFS('English Scores- Leveled papers'!$H$3:$KM$3,AX$4,'English Scores- Leveled papers'!$H38:$KM38,"&gt;-1")=0,"",SUMIF('English Scores- Leveled papers'!$H$3:$KM$3,AX$4,'English Scores- Leveled papers'!$H38:$KM38)))</f>
        <is>
          <t/>
        </is>
      </c>
      <c r="AY39" s="362" t="inlineStr">
        <f aca="false">IF($B39="","",IF(COUNTIFS('English Scores- Leveled papers'!$H$3:$KM$3,AY$4,'English Scores- Leveled papers'!$H38:$KM38,"&gt;-1")=0,"",SUMIF('English Scores- Leveled papers'!$H$3:$KM$3,AY$4,'English Scores- Leveled papers'!$H38:$KM38)))</f>
        <is>
          <t/>
        </is>
      </c>
      <c r="AZ39" s="362" t="inlineStr">
        <f aca="false">IF($B39="","",IF(COUNTIFS('English Scores- Leveled papers'!$H$3:$KM$3,AZ$4,'English Scores- Leveled papers'!$H38:$KM38,"&gt;-1")=0,"",SUMIF('English Scores- Leveled papers'!$H$3:$KM$3,AZ$4,'English Scores- Leveled papers'!$H38:$KM38)))</f>
        <is>
          <t/>
        </is>
      </c>
      <c r="BA39" s="362" t="inlineStr">
        <f aca="false">IF($B39="","",IF(COUNTIFS('English Scores- Leveled papers'!$H$3:$KM$3,BA$4,'English Scores- Leveled papers'!$H38:$KM38,"&gt;-1")=0,"",SUMIF('English Scores- Leveled papers'!$H$3:$KM$3,BA$4,'English Scores- Leveled papers'!$H38:$KM38)))</f>
        <is>
          <t/>
        </is>
      </c>
      <c r="BB39" s="362" t="inlineStr">
        <f aca="false">IF($B39="","",IF(COUNTIFS('English Scores- Leveled papers'!$H$3:$KM$3,BB$4,'English Scores- Leveled papers'!$H38:$KM38,"&gt;-1")=0,"",SUMIF('English Scores- Leveled papers'!$H$3:$KM$3,BB$4,'English Scores- Leveled papers'!$H38:$KM38)))</f>
        <is>
          <t/>
        </is>
      </c>
      <c r="BC39" s="362" t="inlineStr">
        <f aca="false">IF($B39="","",IF(COUNTIFS('English Scores- Leveled papers'!$H$3:$KM$3,BC$4,'English Scores- Leveled papers'!$H38:$KM38,"&gt;-1")=0,"",SUMIF('English Scores- Leveled papers'!$H$3:$KM$3,BC$4,'English Scores- Leveled papers'!$H38:$KM38)))</f>
        <is>
          <t/>
        </is>
      </c>
      <c r="BD39" s="362" t="inlineStr">
        <f aca="false">IF($B39="","",IF(COUNTIFS('English Scores- Leveled papers'!$H$3:$KM$3,BD$4,'English Scores- Leveled papers'!$H38:$KM38,"&gt;-1")=0,"",SUMIF('English Scores- Leveled papers'!$H$3:$KM$3,BD$4,'English Scores- Leveled papers'!$H38:$KM38)))</f>
        <is>
          <t/>
        </is>
      </c>
      <c r="BE39" s="362" t="inlineStr">
        <f aca="false">IF($B39="","",IF(COUNTIFS('English Scores- Leveled papers'!$H$3:$KM$3,BE$4,'English Scores- Leveled papers'!$H38:$KM38,"&gt;-1")=0,"",SUMIF('English Scores- Leveled papers'!$H$3:$KM$3,BE$4,'English Scores- Leveled papers'!$H38:$KM38)))</f>
        <is>
          <t/>
        </is>
      </c>
      <c r="BF39" s="362" t="inlineStr">
        <f aca="false">IF($B39="","",IF(COUNTIFS('English Scores- Leveled papers'!$H$3:$KM$3,BF$4,'English Scores- Leveled papers'!$H38:$KM38,"&gt;-1")=0,"",SUMIF('English Scores- Leveled papers'!$H$3:$KM$3,BF$4,'English Scores- Leveled papers'!$H38:$KM38)))</f>
        <is>
          <t/>
        </is>
      </c>
      <c r="BG39" s="362" t="inlineStr">
        <f aca="false">IF($B39="","",IF(COUNTIFS('English Scores- Leveled papers'!$H$3:$KM$3,BG$4,'English Scores- Leveled papers'!$H38:$KM38,"&gt;-1")=0,"",SUMIF('English Scores- Leveled papers'!$H$3:$KM$3,BG$4,'English Scores- Leveled papers'!$H38:$KM38)))</f>
        <is>
          <t/>
        </is>
      </c>
      <c r="BH39" s="362" t="inlineStr">
        <f aca="false">IF($B39="","",IF(COUNTIFS('English Scores- Leveled papers'!$H$3:$KM$3,BH$4,'English Scores- Leveled papers'!$H38:$KM38,"&gt;-1")=0,"",SUMIF('English Scores- Leveled papers'!$H$3:$KM$3,BH$4,'English Scores- Leveled papers'!$H38:$KM38)))</f>
        <is>
          <t/>
        </is>
      </c>
      <c r="BI39" s="362" t="inlineStr">
        <f aca="false">IF($B39="","",IF(COUNTIFS('English Scores- Leveled papers'!$H$3:$KM$3,BI$4,'English Scores- Leveled papers'!$H38:$KM38,"&gt;-1")=0,"",SUMIF('English Scores- Leveled papers'!$H$3:$KM$3,BI$4,'English Scores- Leveled papers'!$H38:$KM38)))</f>
        <is>
          <t/>
        </is>
      </c>
      <c r="BJ39" s="362" t="inlineStr">
        <f aca="false">IF($B39="","",IF(COUNTIFS('English Scores- Leveled papers'!$H$3:$KM$3,BJ$4,'English Scores- Leveled papers'!$H38:$KM38,"&gt;-1")=0,"",SUMIF('English Scores- Leveled papers'!$H$3:$KM$3,BJ$4,'English Scores- Leveled papers'!$H38:$KM38)))</f>
        <is>
          <t/>
        </is>
      </c>
      <c r="BK39" s="362" t="inlineStr">
        <f aca="false">IF($B39="","",IF(COUNTIFS('English Scores- Leveled papers'!$H$3:$KM$3,BK$4,'English Scores- Leveled papers'!$H38:$KM38,"&gt;-1")=0,"",SUMIF('English Scores- Leveled papers'!$H$3:$KM$3,BK$4,'English Scores- Leveled papers'!$H38:$KM38)))</f>
        <is>
          <t/>
        </is>
      </c>
      <c r="BL39" s="362" t="inlineStr">
        <f aca="false">IF($B39="","",IF(COUNTIFS('English Scores- Leveled papers'!$H$3:$KM$3,BL$4,'English Scores- Leveled papers'!$H38:$KM38,"&gt;-1")=0,"",SUMIF('English Scores- Leveled papers'!$H$3:$KM$3,BL$4,'English Scores- Leveled papers'!$H38:$KM38)))</f>
        <is>
          <t/>
        </is>
      </c>
      <c r="BM39" s="362" t="inlineStr">
        <f aca="false">IF($B39="","",IF(COUNTIFS('Eng GLA 6th, 7th, 8th'!$E$3:$DV$3,BM$4,'Eng GLA 6th, 7th, 8th'!$E39:$DV39, "&gt;-1")=0,"",SUMIF('Eng GLA 6th, 7th, 8th'!$E$3:$DV$3,BM$4,'Eng GLA 6th, 7th, 8th'!$E39:$DV39)))</f>
        <is>
          <t/>
        </is>
      </c>
      <c r="BN39" s="362" t="inlineStr">
        <f aca="false">IF($B39="","",IF(COUNTIFS('Eng GLA 6th, 7th, 8th'!$E$3:$DV$3,BN$4,'Eng GLA 6th, 7th, 8th'!$E39:$DV39, "&gt;-1")=0,"",SUMIF('Eng GLA 6th, 7th, 8th'!$E$3:$DV$3,BN$4,'Eng GLA 6th, 7th, 8th'!$E39:$DV39)))</f>
        <is>
          <t/>
        </is>
      </c>
      <c r="BO39" s="362" t="inlineStr">
        <f aca="false">IF($B39="","",IF(COUNTIFS('Eng GLA 6th, 7th, 8th'!$E$3:$DV$3,BO$4,'Eng GLA 6th, 7th, 8th'!$E39:$DV39, "&gt;-1")=0,"",SUMIF('Eng GLA 6th, 7th, 8th'!$E$3:$DV$3,BO$4,'Eng GLA 6th, 7th, 8th'!$E39:$DV39)))</f>
        <is>
          <t/>
        </is>
      </c>
      <c r="BP39" s="362" t="inlineStr">
        <f aca="false">IF($B39="","",IF(COUNTIFS('Eng GLA 6th, 7th, 8th'!$E$3:$DV$3,BP$4,'Eng GLA 6th, 7th, 8th'!$E39:$DV39, "&gt;-1")=0,"",SUMIF('Eng GLA 6th, 7th, 8th'!$E$3:$DV$3,BP$4,'Eng GLA 6th, 7th, 8th'!$E39:$DV39)))</f>
        <is>
          <t/>
        </is>
      </c>
      <c r="BQ39" s="362" t="inlineStr">
        <f aca="false">IF($B39="","",IF(COUNTIFS('Eng GLA 6th, 7th, 8th'!$E$3:$DV$3,BQ$4,'Eng GLA 6th, 7th, 8th'!$E39:$DV39, "&gt;-1")=0,"",SUMIF('Eng GLA 6th, 7th, 8th'!$E$3:$DV$3,BQ$4,'Eng GLA 6th, 7th, 8th'!$E39:$DV39)))</f>
        <is>
          <t/>
        </is>
      </c>
      <c r="BR39" s="362" t="inlineStr">
        <f aca="false">IF($B39="","",IF(COUNTIFS('Eng GLA 6th, 7th, 8th'!$E$3:$DV$3,BR$4,'Eng GLA 6th, 7th, 8th'!$E39:$DV39, "&gt;-1")=0,"",SUMIF('Eng GLA 6th, 7th, 8th'!$E$3:$DV$3,BR$4,'Eng GLA 6th, 7th, 8th'!$E39:$DV39)))</f>
        <is>
          <t/>
        </is>
      </c>
      <c r="BS39" s="362" t="inlineStr">
        <f aca="false">IF($B39="","",IF(COUNTIFS('Eng GLA 6th, 7th, 8th'!$E$3:$DV$3,BS$4,'Eng GLA 6th, 7th, 8th'!$E39:$DV39, "&gt;-1")=0,"",SUMIF('Eng GLA 6th, 7th, 8th'!$E$3:$DV$3,BS$4,'Eng GLA 6th, 7th, 8th'!$E39:$DV39)))</f>
        <is>
          <t/>
        </is>
      </c>
      <c r="BT39" s="362" t="inlineStr">
        <f aca="false">IF($B39="","",IF(COUNTIFS('Eng GLA 6th, 7th, 8th'!$E$3:$DV$3,BT$4,'Eng GLA 6th, 7th, 8th'!$E39:$DV39, "&gt;-1")=0,"",SUMIF('Eng GLA 6th, 7th, 8th'!$E$3:$DV$3,BT$4,'Eng GLA 6th, 7th, 8th'!$E39:$DV39)))</f>
        <is>
          <t/>
        </is>
      </c>
      <c r="BU39" s="362" t="inlineStr">
        <f aca="false">IF($B39="","",IF(COUNTIFS('Eng GLA 6th, 7th, 8th'!$E$3:$DV$3,BU$4,'Eng GLA 6th, 7th, 8th'!$E39:$DV39, "&gt;-1")=0,"",SUMIF('Eng GLA 6th, 7th, 8th'!$E$3:$DV$3,BU$4,'Eng GLA 6th, 7th, 8th'!$E39:$DV39)))</f>
        <is>
          <t/>
        </is>
      </c>
      <c r="BV39" s="362" t="inlineStr">
        <f aca="false">IF($B39="","",IF(COUNTIFS('Eng GLA 6th, 7th, 8th'!$E$3:$DV$3,BV$4,'Eng GLA 6th, 7th, 8th'!$E39:$DV39, "&gt;-1")=0,"",SUMIF('Eng GLA 6th, 7th, 8th'!$E$3:$DV$3,BV$4,'Eng GLA 6th, 7th, 8th'!$E39:$DV39)))</f>
        <is>
          <t/>
        </is>
      </c>
      <c r="BW39" s="362" t="inlineStr">
        <f aca="false">IF($B39="","",IF(COUNTIFS('Eng GLA 6th, 7th, 8th'!$E$3:$DV$3,BW$4,'Eng GLA 6th, 7th, 8th'!$E39:$DV39, "&gt;-1")=0,"",SUMIF('Eng GLA 6th, 7th, 8th'!$E$3:$DV$3,BW$4,'Eng GLA 6th, 7th, 8th'!$E39:$DV39)))</f>
        <is>
          <t/>
        </is>
      </c>
      <c r="BX39" s="362" t="inlineStr">
        <f aca="false">IF($B39="","",IF(COUNTIFS('Eng GLA 6th, 7th, 8th'!$E$3:$DV$3,BX$4,'Eng GLA 6th, 7th, 8th'!$E39:$DV39, "&gt;-1")=0,"",SUMIF('Eng GLA 6th, 7th, 8th'!$E$3:$DV$3,BX$4,'Eng GLA 6th, 7th, 8th'!$E39:$DV39)))</f>
        <is>
          <t/>
        </is>
      </c>
      <c r="BY39" s="362" t="inlineStr">
        <f aca="false">IF($B39="","",IF(COUNTIFS('Eng GLA 6th, 7th, 8th'!$E$3:$DV$3,BY$4,'Eng GLA 6th, 7th, 8th'!$E39:$DV39, "&gt;-1")=0,"",SUMIF('Eng GLA 6th, 7th, 8th'!$E$3:$DV$3,BY$4,'Eng GLA 6th, 7th, 8th'!$E39:$DV39)))</f>
        <is>
          <t/>
        </is>
      </c>
      <c r="BZ39" s="362" t="inlineStr">
        <f aca="false">IF($B39="","",IF(COUNTIFS('Eng GLA 6th, 7th, 8th'!$E$3:$DV$3,BZ$4,'Eng GLA 6th, 7th, 8th'!$E39:$DV39, "&gt;-1")=0,"",SUMIF('Eng GLA 6th, 7th, 8th'!$E$3:$DV$3,BZ$4,'Eng GLA 6th, 7th, 8th'!$E39:$DV39)))</f>
        <is>
          <t/>
        </is>
      </c>
      <c r="CA39" s="362" t="inlineStr">
        <f aca="false">IF($B39="","",IF(COUNTIFS('Eng GLA 6th, 7th, 8th'!$E$3:$DV$3,CA$4,'Eng GLA 6th, 7th, 8th'!$E39:$DV39, "&gt;-1")=0,"",SUMIF('Eng GLA 6th, 7th, 8th'!$E$3:$DV$3,CA$4,'Eng GLA 6th, 7th, 8th'!$E39:$DV39)))</f>
        <is>
          <t/>
        </is>
      </c>
      <c r="CB39" s="363"/>
      <c r="CC39" s="364" t="str">
        <f aca="false">IFERROR(IF((COUNT('Eng GLA 6th, 7th, 8th'!E39:U39)=0)," ",(SUM('Eng GLA 6th, 7th, 8th'!E39:U39)/$CC$3)),"")</f>
        <v> </v>
      </c>
      <c r="CD39" s="364" t="str">
        <f aca="false">IFERROR(IF((COUNT('Eng GLA 6th, 7th, 8th'!V39:AA39)=0)," ",(SUM('Eng GLA 6th, 7th, 8th'!V39:AA39)/$CD$3)),"")</f>
        <v> </v>
      </c>
      <c r="CE39" s="364" t="str">
        <f aca="false">IFERROR(IF((COUNT('Eng GLA 6th, 7th, 8th'!AB39:AG39)=0)," ",(SUM('Eng GLA 6th, 7th, 8th'!AB39:AG39)/$CE$3)),"")</f>
        <v> </v>
      </c>
      <c r="CF39" s="364" t="str">
        <f aca="false">IFERROR(IF((COUNT('Eng GLA 6th, 7th, 8th'!AH39:AP39)=0)," ",(SUM('Eng GLA 6th, 7th, 8th'!AH39:AP39)/$CF$3)),"")</f>
        <v> </v>
      </c>
      <c r="CG39" s="365" t="str">
        <f aca="false">IFERROR(IF((COUNT('Eng GLA 6th, 7th, 8th'!AR39:BH39)=0)," ",(SUM('Eng GLA 6th, 7th, 8th'!AR39:BH39)/$CG$3)),"")</f>
        <v> </v>
      </c>
      <c r="CH39" s="365" t="str">
        <f aca="false">IFERROR(IF((COUNT('Eng GLA 6th, 7th, 8th'!BI39:BN39)=0)," ",(SUM('Eng GLA 6th, 7th, 8th'!BI39:BN39)/$CH$3)),"")</f>
        <v> </v>
      </c>
      <c r="CI39" s="365" t="str">
        <f aca="false">IFERROR(IF((COUNT('Eng GLA 6th, 7th, 8th'!BO39:BT39)=0)," ",(SUM('Eng GLA 6th, 7th, 8th'!BO39:BT39)/$CI$3)),"")</f>
        <v> </v>
      </c>
      <c r="CJ39" s="365" t="str">
        <f aca="false">IFERROR(IF((COUNT('Eng GLA 6th, 7th, 8th'!BU39:CF39)=0)," ",(SUM('Eng GLA 6th, 7th, 8th'!BU39:CF39)/$CJ$3)),"")</f>
        <v> </v>
      </c>
      <c r="CK39" s="365" t="str">
        <f aca="false">IFERROR(IF((COUNT('Eng GLA 6th, 7th, 8th'!CH39:CX39)=0)," ",(SUM('Eng GLA 6th, 7th, 8th'!CH39:CX39)/$CK$3)),"")</f>
        <v> </v>
      </c>
      <c r="CL39" s="365" t="str">
        <f aca="false">IFERROR(IF((COUNT('Eng GLA 6th, 7th, 8th'!CY39:DD39)=0)," ",(SUM('Eng GLA 6th, 7th, 8th'!CY39:DD39)/$CL$3)),"")</f>
        <v> </v>
      </c>
      <c r="CM39" s="365" t="str">
        <f aca="false">IFERROR(IF((COUNT('Eng GLA 6th, 7th, 8th'!DE39:DJ39)=0)," ",(SUM('Eng GLA 6th, 7th, 8th'!DE39:DJ39)/$CM$3)),"")</f>
        <v> </v>
      </c>
      <c r="CN39" s="365" t="str">
        <f aca="false">IFERROR(IF((COUNT('Eng GLA 6th, 7th, 8th'!DK39:DV39)=0)," ",(SUM('Eng GLA 6th, 7th, 8th'!DK39:DV39)/$CN$3)),"")</f>
        <v> </v>
      </c>
    </row>
    <row r="40" customFormat="false" ht="12.75" hidden="false" customHeight="false" outlineLevel="0" collapsed="false">
      <c r="A40" s="315" t="n">
        <v>33</v>
      </c>
      <c r="B40" s="315" t="str">
        <f aca="false">'English Scores- Leveled papers'!B39</f>
        <v>Shankarappa</v>
      </c>
      <c r="C40" s="360" t="inlineStr">
        <f aca="false">'RC Mastery Check+Question type'!H37</f>
        <is>
          <t/>
        </is>
      </c>
      <c r="D40" s="361" t="inlineStr">
        <f aca="false">'Cover Sheet'!L37</f>
        <is>
          <t/>
        </is>
      </c>
      <c r="E40" s="362" t="inlineStr">
        <f aca="false">IF($B40="","",IF(COUNTIFS('English Scores- Leveled papers'!$H$3:$KM$3,E$4,'English Scores- Leveled papers'!$H39:$KM39,"&gt;-1")=0,"",SUMIF('English Scores- Leveled papers'!$H$3:$KM$3,E$4,'English Scores- Leveled papers'!$H39:$KM39)))</f>
        <is>
          <t/>
        </is>
      </c>
      <c r="F40" s="362" t="inlineStr">
        <f aca="false">IF($B40="","",IF(COUNTIFS('English Scores- Leveled papers'!$H$3:$KM$3,F$4,'English Scores- Leveled papers'!$H39:$KM39,"&gt;-1")=0,"",SUMIF('English Scores- Leveled papers'!$H$3:$KM$3,F$4,'English Scores- Leveled papers'!$H39:$KM39)))</f>
        <is>
          <t/>
        </is>
      </c>
      <c r="G40" s="362" t="inlineStr">
        <f aca="false">IF($B40="","",IF(COUNTIFS('English Scores- Leveled papers'!$H$3:$KM$3,G$4,'English Scores- Leveled papers'!$H39:$KM39,"&gt;-1")=0,"",SUMIF('English Scores- Leveled papers'!$H$3:$KM$3,G$4,'English Scores- Leveled papers'!$H39:$KM39)))</f>
        <is>
          <t/>
        </is>
      </c>
      <c r="H40" s="362" t="inlineStr">
        <f aca="false">IF($B40="","",IF(COUNTIFS('English Scores- Leveled papers'!$H$3:$KM$3,H$4,'English Scores- Leveled papers'!$H39:$KM39,"&gt;-1")=0,"",SUMIF('English Scores- Leveled papers'!$H$3:$KM$3,H$4,'English Scores- Leveled papers'!$H39:$KM39)))</f>
        <is>
          <t/>
        </is>
      </c>
      <c r="I40" s="362" t="inlineStr">
        <f aca="false">IF($B40="","",IF(COUNTIFS('English Scores- Leveled papers'!$H$3:$KM$3,I$4,'English Scores- Leveled papers'!$H39:$KM39,"&gt;-1")=0,"",SUMIF('English Scores- Leveled papers'!$H$3:$KM$3,I$4,'English Scores- Leveled papers'!$H39:$KM39)))</f>
        <is>
          <t/>
        </is>
      </c>
      <c r="J40" s="362" t="inlineStr">
        <f aca="false">IF($B40="","",IF(COUNTIFS('English Scores- Leveled papers'!$H$3:$KM$3,J$4,'English Scores- Leveled papers'!$H39:$KM39,"&gt;-1")=0,"",SUMIF('English Scores- Leveled papers'!$H$3:$KM$3,J$4,'English Scores- Leveled papers'!$H39:$KM39)))</f>
        <is>
          <t/>
        </is>
      </c>
      <c r="K40" s="362" t="inlineStr">
        <f aca="false">IF($B40="","",IF(COUNTIFS('English Scores- Leveled papers'!$H$3:$KM$3,K$4,'English Scores- Leveled papers'!$H39:$KM39,"&gt;-1")=0,"",SUMIF('English Scores- Leveled papers'!$H$3:$KM$3,K$4,'English Scores- Leveled papers'!$H39:$KM39)))</f>
        <is>
          <t/>
        </is>
      </c>
      <c r="L40" s="362" t="inlineStr">
        <f aca="false">IF($B40="","",IF(COUNTIFS('English Scores- Leveled papers'!$H$3:$KM$3,L$4,'English Scores- Leveled papers'!$H39:$KM39,"&gt;-1")=0,"",SUMIF('English Scores- Leveled papers'!$H$3:$KM$3,L$4,'English Scores- Leveled papers'!$H39:$KM39)))</f>
        <is>
          <t/>
        </is>
      </c>
      <c r="M40" s="362" t="inlineStr">
        <f aca="false">IF($B40="","",IF(COUNTIFS('English Scores- Leveled papers'!$H$3:$KM$3,M$4,'English Scores- Leveled papers'!$H39:$KM39,"&gt;-1")=0,"",SUMIF('English Scores- Leveled papers'!$H$3:$KM$3,M$4,'English Scores- Leveled papers'!$H39:$KM39)))</f>
        <is>
          <t/>
        </is>
      </c>
      <c r="N40" s="362" t="inlineStr">
        <f aca="false">IF($B40="","",IF(COUNTIFS('English Scores- Leveled papers'!$H$3:$KM$3,N$4,'English Scores- Leveled papers'!$H39:$KM39,"&gt;-1")=0,"",SUMIF('English Scores- Leveled papers'!$H$3:$KM$3,N$4,'English Scores- Leveled papers'!$H39:$KM39)))</f>
        <is>
          <t/>
        </is>
      </c>
      <c r="O40" s="362" t="inlineStr">
        <f aca="false">IF($B40="","",IF(COUNTIFS('English Scores- Leveled papers'!$H$3:$KM$3,O$4,'English Scores- Leveled papers'!$H39:$KM39,"&gt;-1")=0,"",SUMIF('English Scores- Leveled papers'!$H$3:$KM$3,O$4,'English Scores- Leveled papers'!$H39:$KM39)))</f>
        <is>
          <t/>
        </is>
      </c>
      <c r="P40" s="362" t="inlineStr">
        <f aca="false">IF($B40="","",IF(COUNTIFS('English Scores- Leveled papers'!$H$3:$KM$3,P$4,'English Scores- Leveled papers'!$H39:$KM39,"&gt;-1")=0,"",SUMIF('English Scores- Leveled papers'!$H$3:$KM$3,P$4,'English Scores- Leveled papers'!$H39:$KM39)))</f>
        <is>
          <t/>
        </is>
      </c>
      <c r="Q40" s="362" t="inlineStr">
        <f aca="false">IF($B40="","",IF(COUNTIFS('English Scores- Leveled papers'!$H$3:$KM$3,Q$4,'English Scores- Leveled papers'!$H39:$KM39,"&gt;-1")=0,"",SUMIF('English Scores- Leveled papers'!$H$3:$KM$3,Q$4,'English Scores- Leveled papers'!$H39:$KM39)))</f>
        <is>
          <t/>
        </is>
      </c>
      <c r="R40" s="362" t="inlineStr">
        <f aca="false">IF($B40="","",IF(COUNTIFS('English Scores- Leveled papers'!$H$3:$KM$3,R$4,'English Scores- Leveled papers'!$H39:$KM39,"&gt;-1")=0,"",SUMIF('English Scores- Leveled papers'!$H$3:$KM$3,R$4,'English Scores- Leveled papers'!$H39:$KM39)))</f>
        <is>
          <t/>
        </is>
      </c>
      <c r="S40" s="362" t="inlineStr">
        <f aca="false">IF($B40="","",IF(COUNTIFS('English Scores- Leveled papers'!$H$3:$KM$3,S$4,'English Scores- Leveled papers'!$H39:$KM39,"&gt;-1")=0,"",SUMIF('English Scores- Leveled papers'!$H$3:$KM$3,S$4,'English Scores- Leveled papers'!$H39:$KM39)))</f>
        <is>
          <t/>
        </is>
      </c>
      <c r="T40" s="362" t="inlineStr">
        <f aca="false">IF($B40="","",IF(COUNTIFS('English Scores- Leveled papers'!$H$3:$KM$3,T$4,'English Scores- Leveled papers'!$H39:$KM39,"&gt;-1")=0,"",SUMIF('English Scores- Leveled papers'!$H$3:$KM$3,T$4,'English Scores- Leveled papers'!$H39:$KM39)))</f>
        <is>
          <t/>
        </is>
      </c>
      <c r="U40" s="362" t="inlineStr">
        <f aca="false">IF($B40="","",IF(COUNTIFS('English Scores- Leveled papers'!$H$3:$KM$3,U$4,'English Scores- Leveled papers'!$H39:$KM39,"&gt;-1")=0,"",SUMIF('English Scores- Leveled papers'!$H$3:$KM$3,U$4,'English Scores- Leveled papers'!$H39:$KM39)))</f>
        <is>
          <t/>
        </is>
      </c>
      <c r="V40" s="362" t="inlineStr">
        <f aca="false">IF($B40="","",IF(COUNTIFS('English Scores- Leveled papers'!$H$3:$KM$3,V$4,'English Scores- Leveled papers'!$H39:$KM39,"&gt;-1")=0,"",SUMIF('English Scores- Leveled papers'!$H$3:$KM$3,V$4,'English Scores- Leveled papers'!$H39:$KM39)))</f>
        <is>
          <t/>
        </is>
      </c>
      <c r="W40" s="362" t="inlineStr">
        <f aca="false">IF($B40="","",IF(COUNTIFS('English Scores- Leveled papers'!$H$3:$KM$3,W$4,'English Scores- Leveled papers'!$H39:$KM39,"&gt;-1")=0,"",SUMIF('English Scores- Leveled papers'!$H$3:$KM$3,W$4,'English Scores- Leveled papers'!$H39:$KM39)))</f>
        <is>
          <t/>
        </is>
      </c>
      <c r="X40" s="362" t="inlineStr">
        <f aca="false">IF($B40="","",IF(COUNTIFS('English Scores- Leveled papers'!$H$3:$KM$3,X$4,'English Scores- Leveled papers'!$H39:$KM39,"&gt;-1")=0,"",SUMIF('English Scores- Leveled papers'!$H$3:$KM$3,X$4,'English Scores- Leveled papers'!$H39:$KM39)))</f>
        <is>
          <t/>
        </is>
      </c>
      <c r="Y40" s="362" t="inlineStr">
        <f aca="false">IF($B40="","",IF(COUNTIFS('English Scores- Leveled papers'!$H$3:$KM$3,Y$4,'English Scores- Leveled papers'!$H39:$KM39,"&gt;-1")=0,"",SUMIF('English Scores- Leveled papers'!$H$3:$KM$3,Y$4,'English Scores- Leveled papers'!$H39:$KM39)))</f>
        <is>
          <t/>
        </is>
      </c>
      <c r="Z40" s="362" t="inlineStr">
        <f aca="false">IF($B40="","",IF(COUNTIFS('English Scores- Leveled papers'!$H$3:$KM$3,Z$4,'English Scores- Leveled papers'!$H39:$KM39,"&gt;-1")=0,"",SUMIF('English Scores- Leveled papers'!$H$3:$KM$3,Z$4,'English Scores- Leveled papers'!$H39:$KM39)))</f>
        <is>
          <t/>
        </is>
      </c>
      <c r="AA40" s="362" t="inlineStr">
        <f aca="false">IF($B40="","",IF(COUNTIFS('English Scores- Leveled papers'!$H$3:$KM$3,AA$4,'English Scores- Leveled papers'!$H39:$KM39,"&gt;-1")=0,"",SUMIF('English Scores- Leveled papers'!$H$3:$KM$3,AA$4,'English Scores- Leveled papers'!$H39:$KM39)))</f>
        <is>
          <t/>
        </is>
      </c>
      <c r="AB40" s="362" t="inlineStr">
        <f aca="false">IF($B40="","",IF(COUNTIFS('English Scores- Leveled papers'!$H$3:$KM$3,AB$4,'English Scores- Leveled papers'!$H39:$KM39,"&gt;-1")=0,"",SUMIF('English Scores- Leveled papers'!$H$3:$KM$3,AB$4,'English Scores- Leveled papers'!$H39:$KM39)))</f>
        <is>
          <t/>
        </is>
      </c>
      <c r="AC40" s="362" t="inlineStr">
        <f aca="false">IF($B40="","",IF(COUNTIFS('English Scores- Leveled papers'!$H$3:$KM$3,AC$4,'English Scores- Leveled papers'!$H39:$KM39,"&gt;-1")=0,"",SUMIF('English Scores- Leveled papers'!$H$3:$KM$3,AC$4,'English Scores- Leveled papers'!$H39:$KM39)))</f>
        <is>
          <t/>
        </is>
      </c>
      <c r="AD40" s="362" t="inlineStr">
        <f aca="false">IF($B40="","",IF(COUNTIFS('English Scores- Leveled papers'!$H$3:$KM$3,AD$4,'English Scores- Leveled papers'!$H39:$KM39,"&gt;-1")=0,"",SUMIF('English Scores- Leveled papers'!$H$3:$KM$3,AD$4,'English Scores- Leveled papers'!$H39:$KM39)))</f>
        <is>
          <t/>
        </is>
      </c>
      <c r="AE40" s="362" t="inlineStr">
        <f aca="false">IF($B40="","",IF(COUNTIFS('English Scores- Leveled papers'!$H$3:$KM$3,AE$4,'English Scores- Leveled papers'!$H39:$KM39,"&gt;-1")=0,"",SUMIF('English Scores- Leveled papers'!$H$3:$KM$3,AE$4,'English Scores- Leveled papers'!$H39:$KM39)))</f>
        <is>
          <t/>
        </is>
      </c>
      <c r="AF40" s="362" t="inlineStr">
        <f aca="false">IF($B40="","",IF(COUNTIFS('English Scores- Leveled papers'!$H$3:$KM$3,AF$4,'English Scores- Leveled papers'!$H39:$KM39,"&gt;-1")=0,"",SUMIF('English Scores- Leveled papers'!$H$3:$KM$3,AF$4,'English Scores- Leveled papers'!$H39:$KM39)))</f>
        <is>
          <t/>
        </is>
      </c>
      <c r="AG40" s="362" t="inlineStr">
        <f aca="false">IF($B40="","",IF(COUNTIFS('English Scores- Leveled papers'!$H$3:$KM$3,AG$4,'English Scores- Leveled papers'!$H39:$KM39,"&gt;-1")=0,"",SUMIF('English Scores- Leveled papers'!$H$3:$KM$3,AG$4,'English Scores- Leveled papers'!$H39:$KM39)))</f>
        <is>
          <t/>
        </is>
      </c>
      <c r="AH40" s="362" t="inlineStr">
        <f aca="false">IF($B40="","",IF(COUNTIFS('English Scores- Leveled papers'!$H$3:$KM$3,AH$4,'English Scores- Leveled papers'!$H39:$KM39,"&gt;-1")=0,"",SUMIF('English Scores- Leveled papers'!$H$3:$KM$3,AH$4,'English Scores- Leveled papers'!$H39:$KM39)))</f>
        <is>
          <t/>
        </is>
      </c>
      <c r="AI40" s="362" t="inlineStr">
        <f aca="false">IF($B40="","",IF(COUNTIFS('English Scores- Leveled papers'!$H$3:$KM$3,AI$4,'English Scores- Leveled papers'!$H39:$KM39,"&gt;-1")=0,"",SUMIF('English Scores- Leveled papers'!$H$3:$KM$3,AI$4,'English Scores- Leveled papers'!$H39:$KM39)))</f>
        <is>
          <t/>
        </is>
      </c>
      <c r="AJ40" s="362" t="inlineStr">
        <f aca="false">IF($B40="","",IF(COUNTIFS('English Scores- Leveled papers'!$H$3:$KM$3,AJ$4,'English Scores- Leveled papers'!$H39:$KM39,"&gt;-1")=0,"",SUMIF('English Scores- Leveled papers'!$H$3:$KM$3,AJ$4,'English Scores- Leveled papers'!$H39:$KM39)))</f>
        <is>
          <t/>
        </is>
      </c>
      <c r="AK40" s="362" t="inlineStr">
        <f aca="false">IF($B40="","",IF(COUNTIFS('English Scores- Leveled papers'!$H$3:$KM$3,AK$4,'English Scores- Leveled papers'!$H39:$KM39,"&gt;-1")=0,"",SUMIF('English Scores- Leveled papers'!$H$3:$KM$3,AK$4,'English Scores- Leveled papers'!$H39:$KM39)))</f>
        <is>
          <t/>
        </is>
      </c>
      <c r="AL40" s="362" t="inlineStr">
        <f aca="false">IF($B40="","",IF(COUNTIFS('English Scores- Leveled papers'!$H$3:$KM$3,AL$4,'English Scores- Leveled papers'!$H39:$KM39,"&gt;-1")=0,"",SUMIF('English Scores- Leveled papers'!$H$3:$KM$3,AL$4,'English Scores- Leveled papers'!$H39:$KM39)))</f>
        <is>
          <t/>
        </is>
      </c>
      <c r="AM40" s="362" t="inlineStr">
        <f aca="false">IF($B40="","",IF(COUNTIFS('English Scores- Leveled papers'!$H$3:$KM$3,AM$4,'English Scores- Leveled papers'!$H39:$KM39,"&gt;-1")=0,"",SUMIF('English Scores- Leveled papers'!$H$3:$KM$3,AM$4,'English Scores- Leveled papers'!$H39:$KM39)))</f>
        <is>
          <t/>
        </is>
      </c>
      <c r="AN40" s="362" t="inlineStr">
        <f aca="false">IF($B40="","",IF(COUNTIFS('English Scores- Leveled papers'!$H$3:$KM$3,AN$4,'English Scores- Leveled papers'!$H39:$KM39,"&gt;-1")=0,"",SUMIF('English Scores- Leveled papers'!$H$3:$KM$3,AN$4,'English Scores- Leveled papers'!$H39:$KM39)))</f>
        <is>
          <t/>
        </is>
      </c>
      <c r="AO40" s="362" t="inlineStr">
        <f aca="false">IF($B40="","",IF(COUNTIFS('English Scores- Leveled papers'!$H$3:$KM$3,AO$4,'English Scores- Leveled papers'!$H39:$KM39,"&gt;-1")=0,"",SUMIF('English Scores- Leveled papers'!$H$3:$KM$3,AO$4,'English Scores- Leveled papers'!$H39:$KM39)))</f>
        <is>
          <t/>
        </is>
      </c>
      <c r="AP40" s="362" t="inlineStr">
        <f aca="false">IF($B40="","",IF(COUNTIFS('English Scores- Leveled papers'!$H$3:$KM$3,AP$4,'English Scores- Leveled papers'!$H39:$KM39,"&gt;-1")=0,"",SUMIF('English Scores- Leveled papers'!$H$3:$KM$3,AP$4,'English Scores- Leveled papers'!$H39:$KM39)))</f>
        <is>
          <t/>
        </is>
      </c>
      <c r="AQ40" s="362" t="inlineStr">
        <f aca="false">IF($B40="","",IF(COUNTIFS('English Scores- Leveled papers'!$H$3:$KM$3,AQ$4,'English Scores- Leveled papers'!$H39:$KM39,"&gt;-1")=0,"",SUMIF('English Scores- Leveled papers'!$H$3:$KM$3,AQ$4,'English Scores- Leveled papers'!$H39:$KM39)))</f>
        <is>
          <t/>
        </is>
      </c>
      <c r="AR40" s="362" t="inlineStr">
        <f aca="false">IF($B40="","",IF(COUNTIFS('English Scores- Leveled papers'!$H$3:$KM$3,AR$4,'English Scores- Leveled papers'!$H39:$KM39,"&gt;-1")=0,"",SUMIF('English Scores- Leveled papers'!$H$3:$KM$3,AR$4,'English Scores- Leveled papers'!$H39:$KM39)))</f>
        <is>
          <t/>
        </is>
      </c>
      <c r="AS40" s="362" t="inlineStr">
        <f aca="false">IF($B40="","",IF(COUNTIFS('English Scores- Leveled papers'!$H$3:$KM$3,AS$4,'English Scores- Leveled papers'!$H39:$KM39,"&gt;-1")=0,"",SUMIF('English Scores- Leveled papers'!$H$3:$KM$3,AS$4,'English Scores- Leveled papers'!$H39:$KM39)))</f>
        <is>
          <t/>
        </is>
      </c>
      <c r="AT40" s="362" t="inlineStr">
        <f aca="false">IF($B40="","",IF(COUNTIFS('English Scores- Leveled papers'!$H$3:$KM$3,AT$4,'English Scores- Leveled papers'!$H39:$KM39,"&gt;-1")=0,"",SUMIF('English Scores- Leveled papers'!$H$3:$KM$3,AT$4,'English Scores- Leveled papers'!$H39:$KM39)))</f>
        <is>
          <t/>
        </is>
      </c>
      <c r="AU40" s="362" t="inlineStr">
        <f aca="false">IF($B40="","",IF(COUNTIFS('English Scores- Leveled papers'!$H$3:$KM$3,AU$4,'English Scores- Leveled papers'!$H39:$KM39,"&gt;-1")=0,"",SUMIF('English Scores- Leveled papers'!$H$3:$KM$3,AU$4,'English Scores- Leveled papers'!$H39:$KM39)))</f>
        <is>
          <t/>
        </is>
      </c>
      <c r="AV40" s="362" t="inlineStr">
        <f aca="false">IF($B40="","",IF(COUNTIFS('English Scores- Leveled papers'!$H$3:$KM$3,AV$4,'English Scores- Leveled papers'!$H39:$KM39,"&gt;-1")=0,"",SUMIF('English Scores- Leveled papers'!$H$3:$KM$3,AV$4,'English Scores- Leveled papers'!$H39:$KM39)))</f>
        <is>
          <t/>
        </is>
      </c>
      <c r="AW40" s="362" t="inlineStr">
        <f aca="false">IF($B40="","",IF(COUNTIFS('English Scores- Leveled papers'!$H$3:$KM$3,AW$4,'English Scores- Leveled papers'!$H39:$KM39,"&gt;-1")=0,"",SUMIF('English Scores- Leveled papers'!$H$3:$KM$3,AW$4,'English Scores- Leveled papers'!$H39:$KM39)))</f>
        <is>
          <t/>
        </is>
      </c>
      <c r="AX40" s="362" t="inlineStr">
        <f aca="false">IF($B40="","",IF(COUNTIFS('English Scores- Leveled papers'!$H$3:$KM$3,AX$4,'English Scores- Leveled papers'!$H39:$KM39,"&gt;-1")=0,"",SUMIF('English Scores- Leveled papers'!$H$3:$KM$3,AX$4,'English Scores- Leveled papers'!$H39:$KM39)))</f>
        <is>
          <t/>
        </is>
      </c>
      <c r="AY40" s="362" t="inlineStr">
        <f aca="false">IF($B40="","",IF(COUNTIFS('English Scores- Leveled papers'!$H$3:$KM$3,AY$4,'English Scores- Leveled papers'!$H39:$KM39,"&gt;-1")=0,"",SUMIF('English Scores- Leveled papers'!$H$3:$KM$3,AY$4,'English Scores- Leveled papers'!$H39:$KM39)))</f>
        <is>
          <t/>
        </is>
      </c>
      <c r="AZ40" s="362" t="inlineStr">
        <f aca="false">IF($B40="","",IF(COUNTIFS('English Scores- Leveled papers'!$H$3:$KM$3,AZ$4,'English Scores- Leveled papers'!$H39:$KM39,"&gt;-1")=0,"",SUMIF('English Scores- Leveled papers'!$H$3:$KM$3,AZ$4,'English Scores- Leveled papers'!$H39:$KM39)))</f>
        <is>
          <t/>
        </is>
      </c>
      <c r="BA40" s="362" t="inlineStr">
        <f aca="false">IF($B40="","",IF(COUNTIFS('English Scores- Leveled papers'!$H$3:$KM$3,BA$4,'English Scores- Leveled papers'!$H39:$KM39,"&gt;-1")=0,"",SUMIF('English Scores- Leveled papers'!$H$3:$KM$3,BA$4,'English Scores- Leveled papers'!$H39:$KM39)))</f>
        <is>
          <t/>
        </is>
      </c>
      <c r="BB40" s="362" t="inlineStr">
        <f aca="false">IF($B40="","",IF(COUNTIFS('English Scores- Leveled papers'!$H$3:$KM$3,BB$4,'English Scores- Leveled papers'!$H39:$KM39,"&gt;-1")=0,"",SUMIF('English Scores- Leveled papers'!$H$3:$KM$3,BB$4,'English Scores- Leveled papers'!$H39:$KM39)))</f>
        <is>
          <t/>
        </is>
      </c>
      <c r="BC40" s="362" t="inlineStr">
        <f aca="false">IF($B40="","",IF(COUNTIFS('English Scores- Leveled papers'!$H$3:$KM$3,BC$4,'English Scores- Leveled papers'!$H39:$KM39,"&gt;-1")=0,"",SUMIF('English Scores- Leveled papers'!$H$3:$KM$3,BC$4,'English Scores- Leveled papers'!$H39:$KM39)))</f>
        <is>
          <t/>
        </is>
      </c>
      <c r="BD40" s="362" t="inlineStr">
        <f aca="false">IF($B40="","",IF(COUNTIFS('English Scores- Leveled papers'!$H$3:$KM$3,BD$4,'English Scores- Leveled papers'!$H39:$KM39,"&gt;-1")=0,"",SUMIF('English Scores- Leveled papers'!$H$3:$KM$3,BD$4,'English Scores- Leveled papers'!$H39:$KM39)))</f>
        <is>
          <t/>
        </is>
      </c>
      <c r="BE40" s="362" t="inlineStr">
        <f aca="false">IF($B40="","",IF(COUNTIFS('English Scores- Leveled papers'!$H$3:$KM$3,BE$4,'English Scores- Leveled papers'!$H39:$KM39,"&gt;-1")=0,"",SUMIF('English Scores- Leveled papers'!$H$3:$KM$3,BE$4,'English Scores- Leveled papers'!$H39:$KM39)))</f>
        <is>
          <t/>
        </is>
      </c>
      <c r="BF40" s="362" t="inlineStr">
        <f aca="false">IF($B40="","",IF(COUNTIFS('English Scores- Leveled papers'!$H$3:$KM$3,BF$4,'English Scores- Leveled papers'!$H39:$KM39,"&gt;-1")=0,"",SUMIF('English Scores- Leveled papers'!$H$3:$KM$3,BF$4,'English Scores- Leveled papers'!$H39:$KM39)))</f>
        <is>
          <t/>
        </is>
      </c>
      <c r="BG40" s="362" t="inlineStr">
        <f aca="false">IF($B40="","",IF(COUNTIFS('English Scores- Leveled papers'!$H$3:$KM$3,BG$4,'English Scores- Leveled papers'!$H39:$KM39,"&gt;-1")=0,"",SUMIF('English Scores- Leveled papers'!$H$3:$KM$3,BG$4,'English Scores- Leveled papers'!$H39:$KM39)))</f>
        <is>
          <t/>
        </is>
      </c>
      <c r="BH40" s="362" t="inlineStr">
        <f aca="false">IF($B40="","",IF(COUNTIFS('English Scores- Leveled papers'!$H$3:$KM$3,BH$4,'English Scores- Leveled papers'!$H39:$KM39,"&gt;-1")=0,"",SUMIF('English Scores- Leveled papers'!$H$3:$KM$3,BH$4,'English Scores- Leveled papers'!$H39:$KM39)))</f>
        <is>
          <t/>
        </is>
      </c>
      <c r="BI40" s="362" t="inlineStr">
        <f aca="false">IF($B40="","",IF(COUNTIFS('English Scores- Leveled papers'!$H$3:$KM$3,BI$4,'English Scores- Leveled papers'!$H39:$KM39,"&gt;-1")=0,"",SUMIF('English Scores- Leveled papers'!$H$3:$KM$3,BI$4,'English Scores- Leveled papers'!$H39:$KM39)))</f>
        <is>
          <t/>
        </is>
      </c>
      <c r="BJ40" s="362" t="inlineStr">
        <f aca="false">IF($B40="","",IF(COUNTIFS('English Scores- Leveled papers'!$H$3:$KM$3,BJ$4,'English Scores- Leveled papers'!$H39:$KM39,"&gt;-1")=0,"",SUMIF('English Scores- Leveled papers'!$H$3:$KM$3,BJ$4,'English Scores- Leveled papers'!$H39:$KM39)))</f>
        <is>
          <t/>
        </is>
      </c>
      <c r="BK40" s="362" t="inlineStr">
        <f aca="false">IF($B40="","",IF(COUNTIFS('English Scores- Leveled papers'!$H$3:$KM$3,BK$4,'English Scores- Leveled papers'!$H39:$KM39,"&gt;-1")=0,"",SUMIF('English Scores- Leveled papers'!$H$3:$KM$3,BK$4,'English Scores- Leveled papers'!$H39:$KM39)))</f>
        <is>
          <t/>
        </is>
      </c>
      <c r="BL40" s="362" t="inlineStr">
        <f aca="false">IF($B40="","",IF(COUNTIFS('English Scores- Leveled papers'!$H$3:$KM$3,BL$4,'English Scores- Leveled papers'!$H39:$KM39,"&gt;-1")=0,"",SUMIF('English Scores- Leveled papers'!$H$3:$KM$3,BL$4,'English Scores- Leveled papers'!$H39:$KM39)))</f>
        <is>
          <t/>
        </is>
      </c>
      <c r="BM40" s="362" t="inlineStr">
        <f aca="false">IF($B40="","",IF(COUNTIFS('Eng GLA 6th, 7th, 8th'!$E$3:$DV$3,BM$4,'Eng GLA 6th, 7th, 8th'!$E40:$DV40, "&gt;-1")=0,"",SUMIF('Eng GLA 6th, 7th, 8th'!$E$3:$DV$3,BM$4,'Eng GLA 6th, 7th, 8th'!$E40:$DV40)))</f>
        <is>
          <t/>
        </is>
      </c>
      <c r="BN40" s="362" t="inlineStr">
        <f aca="false">IF($B40="","",IF(COUNTIFS('Eng GLA 6th, 7th, 8th'!$E$3:$DV$3,BN$4,'Eng GLA 6th, 7th, 8th'!$E40:$DV40, "&gt;-1")=0,"",SUMIF('Eng GLA 6th, 7th, 8th'!$E$3:$DV$3,BN$4,'Eng GLA 6th, 7th, 8th'!$E40:$DV40)))</f>
        <is>
          <t/>
        </is>
      </c>
      <c r="BO40" s="362" t="inlineStr">
        <f aca="false">IF($B40="","",IF(COUNTIFS('Eng GLA 6th, 7th, 8th'!$E$3:$DV$3,BO$4,'Eng GLA 6th, 7th, 8th'!$E40:$DV40, "&gt;-1")=0,"",SUMIF('Eng GLA 6th, 7th, 8th'!$E$3:$DV$3,BO$4,'Eng GLA 6th, 7th, 8th'!$E40:$DV40)))</f>
        <is>
          <t/>
        </is>
      </c>
      <c r="BP40" s="362" t="inlineStr">
        <f aca="false">IF($B40="","",IF(COUNTIFS('Eng GLA 6th, 7th, 8th'!$E$3:$DV$3,BP$4,'Eng GLA 6th, 7th, 8th'!$E40:$DV40, "&gt;-1")=0,"",SUMIF('Eng GLA 6th, 7th, 8th'!$E$3:$DV$3,BP$4,'Eng GLA 6th, 7th, 8th'!$E40:$DV40)))</f>
        <is>
          <t/>
        </is>
      </c>
      <c r="BQ40" s="362" t="inlineStr">
        <f aca="false">IF($B40="","",IF(COUNTIFS('Eng GLA 6th, 7th, 8th'!$E$3:$DV$3,BQ$4,'Eng GLA 6th, 7th, 8th'!$E40:$DV40, "&gt;-1")=0,"",SUMIF('Eng GLA 6th, 7th, 8th'!$E$3:$DV$3,BQ$4,'Eng GLA 6th, 7th, 8th'!$E40:$DV40)))</f>
        <is>
          <t/>
        </is>
      </c>
      <c r="BR40" s="362" t="inlineStr">
        <f aca="false">IF($B40="","",IF(COUNTIFS('Eng GLA 6th, 7th, 8th'!$E$3:$DV$3,BR$4,'Eng GLA 6th, 7th, 8th'!$E40:$DV40, "&gt;-1")=0,"",SUMIF('Eng GLA 6th, 7th, 8th'!$E$3:$DV$3,BR$4,'Eng GLA 6th, 7th, 8th'!$E40:$DV40)))</f>
        <is>
          <t/>
        </is>
      </c>
      <c r="BS40" s="362" t="inlineStr">
        <f aca="false">IF($B40="","",IF(COUNTIFS('Eng GLA 6th, 7th, 8th'!$E$3:$DV$3,BS$4,'Eng GLA 6th, 7th, 8th'!$E40:$DV40, "&gt;-1")=0,"",SUMIF('Eng GLA 6th, 7th, 8th'!$E$3:$DV$3,BS$4,'Eng GLA 6th, 7th, 8th'!$E40:$DV40)))</f>
        <is>
          <t/>
        </is>
      </c>
      <c r="BT40" s="362" t="inlineStr">
        <f aca="false">IF($B40="","",IF(COUNTIFS('Eng GLA 6th, 7th, 8th'!$E$3:$DV$3,BT$4,'Eng GLA 6th, 7th, 8th'!$E40:$DV40, "&gt;-1")=0,"",SUMIF('Eng GLA 6th, 7th, 8th'!$E$3:$DV$3,BT$4,'Eng GLA 6th, 7th, 8th'!$E40:$DV40)))</f>
        <is>
          <t/>
        </is>
      </c>
      <c r="BU40" s="362" t="inlineStr">
        <f aca="false">IF($B40="","",IF(COUNTIFS('Eng GLA 6th, 7th, 8th'!$E$3:$DV$3,BU$4,'Eng GLA 6th, 7th, 8th'!$E40:$DV40, "&gt;-1")=0,"",SUMIF('Eng GLA 6th, 7th, 8th'!$E$3:$DV$3,BU$4,'Eng GLA 6th, 7th, 8th'!$E40:$DV40)))</f>
        <is>
          <t/>
        </is>
      </c>
      <c r="BV40" s="362" t="inlineStr">
        <f aca="false">IF($B40="","",IF(COUNTIFS('Eng GLA 6th, 7th, 8th'!$E$3:$DV$3,BV$4,'Eng GLA 6th, 7th, 8th'!$E40:$DV40, "&gt;-1")=0,"",SUMIF('Eng GLA 6th, 7th, 8th'!$E$3:$DV$3,BV$4,'Eng GLA 6th, 7th, 8th'!$E40:$DV40)))</f>
        <is>
          <t/>
        </is>
      </c>
      <c r="BW40" s="362" t="inlineStr">
        <f aca="false">IF($B40="","",IF(COUNTIFS('Eng GLA 6th, 7th, 8th'!$E$3:$DV$3,BW$4,'Eng GLA 6th, 7th, 8th'!$E40:$DV40, "&gt;-1")=0,"",SUMIF('Eng GLA 6th, 7th, 8th'!$E$3:$DV$3,BW$4,'Eng GLA 6th, 7th, 8th'!$E40:$DV40)))</f>
        <is>
          <t/>
        </is>
      </c>
      <c r="BX40" s="362" t="inlineStr">
        <f aca="false">IF($B40="","",IF(COUNTIFS('Eng GLA 6th, 7th, 8th'!$E$3:$DV$3,BX$4,'Eng GLA 6th, 7th, 8th'!$E40:$DV40, "&gt;-1")=0,"",SUMIF('Eng GLA 6th, 7th, 8th'!$E$3:$DV$3,BX$4,'Eng GLA 6th, 7th, 8th'!$E40:$DV40)))</f>
        <is>
          <t/>
        </is>
      </c>
      <c r="BY40" s="362" t="inlineStr">
        <f aca="false">IF($B40="","",IF(COUNTIFS('Eng GLA 6th, 7th, 8th'!$E$3:$DV$3,BY$4,'Eng GLA 6th, 7th, 8th'!$E40:$DV40, "&gt;-1")=0,"",SUMIF('Eng GLA 6th, 7th, 8th'!$E$3:$DV$3,BY$4,'Eng GLA 6th, 7th, 8th'!$E40:$DV40)))</f>
        <is>
          <t/>
        </is>
      </c>
      <c r="BZ40" s="362" t="inlineStr">
        <f aca="false">IF($B40="","",IF(COUNTIFS('Eng GLA 6th, 7th, 8th'!$E$3:$DV$3,BZ$4,'Eng GLA 6th, 7th, 8th'!$E40:$DV40, "&gt;-1")=0,"",SUMIF('Eng GLA 6th, 7th, 8th'!$E$3:$DV$3,BZ$4,'Eng GLA 6th, 7th, 8th'!$E40:$DV40)))</f>
        <is>
          <t/>
        </is>
      </c>
      <c r="CA40" s="362" t="inlineStr">
        <f aca="false">IF($B40="","",IF(COUNTIFS('Eng GLA 6th, 7th, 8th'!$E$3:$DV$3,CA$4,'Eng GLA 6th, 7th, 8th'!$E40:$DV40, "&gt;-1")=0,"",SUMIF('Eng GLA 6th, 7th, 8th'!$E$3:$DV$3,CA$4,'Eng GLA 6th, 7th, 8th'!$E40:$DV40)))</f>
        <is>
          <t/>
        </is>
      </c>
      <c r="CB40" s="363"/>
      <c r="CC40" s="364" t="str">
        <f aca="false">IFERROR(IF((COUNT('Eng GLA 6th, 7th, 8th'!E40:U40)=0)," ",(SUM('Eng GLA 6th, 7th, 8th'!E40:U40)/$CC$3)),"")</f>
        <v> </v>
      </c>
      <c r="CD40" s="364" t="str">
        <f aca="false">IFERROR(IF((COUNT('Eng GLA 6th, 7th, 8th'!V40:AA40)=0)," ",(SUM('Eng GLA 6th, 7th, 8th'!V40:AA40)/$CD$3)),"")</f>
        <v> </v>
      </c>
      <c r="CE40" s="364" t="str">
        <f aca="false">IFERROR(IF((COUNT('Eng GLA 6th, 7th, 8th'!AB40:AG40)=0)," ",(SUM('Eng GLA 6th, 7th, 8th'!AB40:AG40)/$CE$3)),"")</f>
        <v> </v>
      </c>
      <c r="CF40" s="364" t="str">
        <f aca="false">IFERROR(IF((COUNT('Eng GLA 6th, 7th, 8th'!AH40:AP40)=0)," ",(SUM('Eng GLA 6th, 7th, 8th'!AH40:AP40)/$CF$3)),"")</f>
        <v> </v>
      </c>
      <c r="CG40" s="365" t="str">
        <f aca="false">IFERROR(IF((COUNT('Eng GLA 6th, 7th, 8th'!AR40:BH40)=0)," ",(SUM('Eng GLA 6th, 7th, 8th'!AR40:BH40)/$CG$3)),"")</f>
        <v> </v>
      </c>
      <c r="CH40" s="365" t="str">
        <f aca="false">IFERROR(IF((COUNT('Eng GLA 6th, 7th, 8th'!BI40:BN40)=0)," ",(SUM('Eng GLA 6th, 7th, 8th'!BI40:BN40)/$CH$3)),"")</f>
        <v> </v>
      </c>
      <c r="CI40" s="365" t="str">
        <f aca="false">IFERROR(IF((COUNT('Eng GLA 6th, 7th, 8th'!BO40:BT40)=0)," ",(SUM('Eng GLA 6th, 7th, 8th'!BO40:BT40)/$CI$3)),"")</f>
        <v> </v>
      </c>
      <c r="CJ40" s="365" t="str">
        <f aca="false">IFERROR(IF((COUNT('Eng GLA 6th, 7th, 8th'!BU40:CF40)=0)," ",(SUM('Eng GLA 6th, 7th, 8th'!BU40:CF40)/$CJ$3)),"")</f>
        <v> </v>
      </c>
      <c r="CK40" s="365" t="str">
        <f aca="false">IFERROR(IF((COUNT('Eng GLA 6th, 7th, 8th'!CH40:CX40)=0)," ",(SUM('Eng GLA 6th, 7th, 8th'!CH40:CX40)/$CK$3)),"")</f>
        <v> </v>
      </c>
      <c r="CL40" s="365" t="str">
        <f aca="false">IFERROR(IF((COUNT('Eng GLA 6th, 7th, 8th'!CY40:DD40)=0)," ",(SUM('Eng GLA 6th, 7th, 8th'!CY40:DD40)/$CL$3)),"")</f>
        <v> </v>
      </c>
      <c r="CM40" s="365" t="str">
        <f aca="false">IFERROR(IF((COUNT('Eng GLA 6th, 7th, 8th'!DE40:DJ40)=0)," ",(SUM('Eng GLA 6th, 7th, 8th'!DE40:DJ40)/$CM$3)),"")</f>
        <v> </v>
      </c>
      <c r="CN40" s="365" t="str">
        <f aca="false">IFERROR(IF((COUNT('Eng GLA 6th, 7th, 8th'!DK40:DV40)=0)," ",(SUM('Eng GLA 6th, 7th, 8th'!DK40:DV40)/$CN$3)),"")</f>
        <v> </v>
      </c>
    </row>
    <row r="41" customFormat="false" ht="12.75" hidden="false" customHeight="false" outlineLevel="0" collapsed="false">
      <c r="A41" s="315" t="n">
        <v>34</v>
      </c>
      <c r="B41" s="315" t="str">
        <f aca="false">'English Scores- Leveled papers'!B40</f>
        <v>Shashank</v>
      </c>
      <c r="C41" s="360" t="n">
        <f aca="false">'RC Mastery Check+Question type'!H38</f>
        <v>1</v>
      </c>
      <c r="D41" s="361" t="n">
        <f aca="false">'Cover Sheet'!L38</f>
        <v>0.5</v>
      </c>
      <c r="E41" s="362" t="str">
        <f aca="false">IF($B41="","",IF(COUNTIFS('English Scores- Leveled papers'!$H$3:$KM$3,E$4,'English Scores- Leveled papers'!$H40:$KM40,"&gt;-1")=0,"",SUMIF('English Scores- Leveled papers'!$H$3:$KM$3,E$4,'English Scores- Leveled papers'!$H40:$KM40)))</f>
        <v/>
      </c>
      <c r="F41" s="362" t="str">
        <f aca="false">IF($B41="","",IF(COUNTIFS('English Scores- Leveled papers'!$H$3:$KM$3,F$4,'English Scores- Leveled papers'!$H40:$KM40,"&gt;-1")=0,"",SUMIF('English Scores- Leveled papers'!$H$3:$KM$3,F$4,'English Scores- Leveled papers'!$H40:$KM40)))</f>
        <v/>
      </c>
      <c r="G41" s="362" t="str">
        <f aca="false">IF($B41="","",IF(COUNTIFS('English Scores- Leveled papers'!$H$3:$KM$3,G$4,'English Scores- Leveled papers'!$H40:$KM40,"&gt;-1")=0,"",SUMIF('English Scores- Leveled papers'!$H$3:$KM$3,G$4,'English Scores- Leveled papers'!$H40:$KM40)))</f>
        <v/>
      </c>
      <c r="H41" s="362" t="str">
        <f aca="false">IF($B41="","",IF(COUNTIFS('English Scores- Leveled papers'!$H$3:$KM$3,H$4,'English Scores- Leveled papers'!$H40:$KM40,"&gt;-1")=0,"",SUMIF('English Scores- Leveled papers'!$H$3:$KM$3,H$4,'English Scores- Leveled papers'!$H40:$KM40)))</f>
        <v/>
      </c>
      <c r="I41" s="362" t="str">
        <f aca="false">IF($B41="","",IF(COUNTIFS('English Scores- Leveled papers'!$H$3:$KM$3,I$4,'English Scores- Leveled papers'!$H40:$KM40,"&gt;-1")=0,"",SUMIF('English Scores- Leveled papers'!$H$3:$KM$3,I$4,'English Scores- Leveled papers'!$H40:$KM40)))</f>
        <v/>
      </c>
      <c r="J41" s="362" t="str">
        <f aca="false">IF($B41="","",IF(COUNTIFS('English Scores- Leveled papers'!$H$3:$KM$3,J$4,'English Scores- Leveled papers'!$H40:$KM40,"&gt;-1")=0,"",SUMIF('English Scores- Leveled papers'!$H$3:$KM$3,J$4,'English Scores- Leveled papers'!$H40:$KM40)))</f>
        <v/>
      </c>
      <c r="K41" s="362" t="str">
        <f aca="false">IF($B41="","",IF(COUNTIFS('English Scores- Leveled papers'!$H$3:$KM$3,K$4,'English Scores- Leveled papers'!$H40:$KM40,"&gt;-1")=0,"",SUMIF('English Scores- Leveled papers'!$H$3:$KM$3,K$4,'English Scores- Leveled papers'!$H40:$KM40)))</f>
        <v/>
      </c>
      <c r="L41" s="362" t="str">
        <f aca="false">IF($B41="","",IF(COUNTIFS('English Scores- Leveled papers'!$H$3:$KM$3,L$4,'English Scores- Leveled papers'!$H40:$KM40,"&gt;-1")=0,"",SUMIF('English Scores- Leveled papers'!$H$3:$KM$3,L$4,'English Scores- Leveled papers'!$H40:$KM40)))</f>
        <v/>
      </c>
      <c r="M41" s="362" t="n">
        <f aca="false">IF($B41="","",IF(COUNTIFS('English Scores- Leveled papers'!$H$3:$KM$3,M$4,'English Scores- Leveled papers'!$H40:$KM40,"&gt;-1")=0,"",SUMIF('English Scores- Leveled papers'!$H$3:$KM$3,M$4,'English Scores- Leveled papers'!$H40:$KM40)))</f>
        <v>3</v>
      </c>
      <c r="N41" s="362" t="n">
        <f aca="false">IF($B41="","",IF(COUNTIFS('English Scores- Leveled papers'!$H$3:$KM$3,N$4,'English Scores- Leveled papers'!$H40:$KM40,"&gt;-1")=0,"",SUMIF('English Scores- Leveled papers'!$H$3:$KM$3,N$4,'English Scores- Leveled papers'!$H40:$KM40)))</f>
        <v>0</v>
      </c>
      <c r="O41" s="362" t="n">
        <f aca="false">IF($B41="","",IF(COUNTIFS('English Scores- Leveled papers'!$H$3:$KM$3,O$4,'English Scores- Leveled papers'!$H40:$KM40,"&gt;-1")=0,"",SUMIF('English Scores- Leveled papers'!$H$3:$KM$3,O$4,'English Scores- Leveled papers'!$H40:$KM40)))</f>
        <v>1</v>
      </c>
      <c r="P41" s="362" t="n">
        <f aca="false">IF($B41="","",IF(COUNTIFS('English Scores- Leveled papers'!$H$3:$KM$3,P$4,'English Scores- Leveled papers'!$H40:$KM40,"&gt;-1")=0,"",SUMIF('English Scores- Leveled papers'!$H$3:$KM$3,P$4,'English Scores- Leveled papers'!$H40:$KM40)))</f>
        <v>2</v>
      </c>
      <c r="Q41" s="362" t="n">
        <f aca="false">IF($B41="","",IF(COUNTIFS('English Scores- Leveled papers'!$H$3:$KM$3,Q$4,'English Scores- Leveled papers'!$H40:$KM40,"&gt;-1")=0,"",SUMIF('English Scores- Leveled papers'!$H$3:$KM$3,Q$4,'English Scores- Leveled papers'!$H40:$KM40)))</f>
        <v>3</v>
      </c>
      <c r="R41" s="362" t="n">
        <f aca="false">IF($B41="","",IF(COUNTIFS('English Scores- Leveled papers'!$H$3:$KM$3,R$4,'English Scores- Leveled papers'!$H40:$KM40,"&gt;-1")=0,"",SUMIF('English Scores- Leveled papers'!$H$3:$KM$3,R$4,'English Scores- Leveled papers'!$H40:$KM40)))</f>
        <v>1</v>
      </c>
      <c r="S41" s="362" t="n">
        <f aca="false">IF($B41="","",IF(COUNTIFS('English Scores- Leveled papers'!$H$3:$KM$3,S$4,'English Scores- Leveled papers'!$H40:$KM40,"&gt;-1")=0,"",SUMIF('English Scores- Leveled papers'!$H$3:$KM$3,S$4,'English Scores- Leveled papers'!$H40:$KM40)))</f>
        <v>0</v>
      </c>
      <c r="T41" s="362" t="n">
        <f aca="false">IF($B41="","",IF(COUNTIFS('English Scores- Leveled papers'!$H$3:$KM$3,T$4,'English Scores- Leveled papers'!$H40:$KM40,"&gt;-1")=0,"",SUMIF('English Scores- Leveled papers'!$H$3:$KM$3,T$4,'English Scores- Leveled papers'!$H40:$KM40)))</f>
        <v>1.75</v>
      </c>
      <c r="U41" s="362" t="n">
        <f aca="false">IF($B41="","",IF(COUNTIFS('English Scores- Leveled papers'!$H$3:$KM$3,U$4,'English Scores- Leveled papers'!$H40:$KM40,"&gt;-1")=0,"",SUMIF('English Scores- Leveled papers'!$H$3:$KM$3,U$4,'English Scores- Leveled papers'!$H40:$KM40)))</f>
        <v>2</v>
      </c>
      <c r="V41" s="362" t="n">
        <f aca="false">IF($B41="","",IF(COUNTIFS('English Scores- Leveled papers'!$H$3:$KM$3,V$4,'English Scores- Leveled papers'!$H40:$KM40,"&gt;-1")=0,"",SUMIF('English Scores- Leveled papers'!$H$3:$KM$3,V$4,'English Scores- Leveled papers'!$H40:$KM40)))</f>
        <v>3</v>
      </c>
      <c r="W41" s="362" t="n">
        <f aca="false">IF($B41="","",IF(COUNTIFS('English Scores- Leveled papers'!$H$3:$KM$3,W$4,'English Scores- Leveled papers'!$H40:$KM40,"&gt;-1")=0,"",SUMIF('English Scores- Leveled papers'!$H$3:$KM$3,W$4,'English Scores- Leveled papers'!$H40:$KM40)))</f>
        <v>0</v>
      </c>
      <c r="X41" s="362" t="n">
        <f aca="false">IF($B41="","",IF(COUNTIFS('English Scores- Leveled papers'!$H$3:$KM$3,X$4,'English Scores- Leveled papers'!$H40:$KM40,"&gt;-1")=0,"",SUMIF('English Scores- Leveled papers'!$H$3:$KM$3,X$4,'English Scores- Leveled papers'!$H40:$KM40)))</f>
        <v>0</v>
      </c>
      <c r="Y41" s="362" t="n">
        <f aca="false">IF($B41="","",IF(COUNTIFS('English Scores- Leveled papers'!$H$3:$KM$3,Y$4,'English Scores- Leveled papers'!$H40:$KM40,"&gt;-1")=0,"",SUMIF('English Scores- Leveled papers'!$H$3:$KM$3,Y$4,'English Scores- Leveled papers'!$H40:$KM40)))</f>
        <v>1</v>
      </c>
      <c r="Z41" s="362" t="str">
        <f aca="false">IF($B41="","",IF(COUNTIFS('English Scores- Leveled papers'!$H$3:$KM$3,Z$4,'English Scores- Leveled papers'!$H40:$KM40,"&gt;-1")=0,"",SUMIF('English Scores- Leveled papers'!$H$3:$KM$3,Z$4,'English Scores- Leveled papers'!$H40:$KM40)))</f>
        <v/>
      </c>
      <c r="AA41" s="362" t="str">
        <f aca="false">IF($B41="","",IF(COUNTIFS('English Scores- Leveled papers'!$H$3:$KM$3,AA$4,'English Scores- Leveled papers'!$H40:$KM40,"&gt;-1")=0,"",SUMIF('English Scores- Leveled papers'!$H$3:$KM$3,AA$4,'English Scores- Leveled papers'!$H40:$KM40)))</f>
        <v/>
      </c>
      <c r="AB41" s="362" t="str">
        <f aca="false">IF($B41="","",IF(COUNTIFS('English Scores- Leveled papers'!$H$3:$KM$3,AB$4,'English Scores- Leveled papers'!$H40:$KM40,"&gt;-1")=0,"",SUMIF('English Scores- Leveled papers'!$H$3:$KM$3,AB$4,'English Scores- Leveled papers'!$H40:$KM40)))</f>
        <v/>
      </c>
      <c r="AC41" s="362" t="str">
        <f aca="false">IF($B41="","",IF(COUNTIFS('English Scores- Leveled papers'!$H$3:$KM$3,AC$4,'English Scores- Leveled papers'!$H40:$KM40,"&gt;-1")=0,"",SUMIF('English Scores- Leveled papers'!$H$3:$KM$3,AC$4,'English Scores- Leveled papers'!$H40:$KM40)))</f>
        <v/>
      </c>
      <c r="AD41" s="362" t="str">
        <f aca="false">IF($B41="","",IF(COUNTIFS('English Scores- Leveled papers'!$H$3:$KM$3,AD$4,'English Scores- Leveled papers'!$H40:$KM40,"&gt;-1")=0,"",SUMIF('English Scores- Leveled papers'!$H$3:$KM$3,AD$4,'English Scores- Leveled papers'!$H40:$KM40)))</f>
        <v/>
      </c>
      <c r="AE41" s="362" t="str">
        <f aca="false">IF($B41="","",IF(COUNTIFS('English Scores- Leveled papers'!$H$3:$KM$3,AE$4,'English Scores- Leveled papers'!$H40:$KM40,"&gt;-1")=0,"",SUMIF('English Scores- Leveled papers'!$H$3:$KM$3,AE$4,'English Scores- Leveled papers'!$H40:$KM40)))</f>
        <v/>
      </c>
      <c r="AF41" s="362" t="str">
        <f aca="false">IF($B41="","",IF(COUNTIFS('English Scores- Leveled papers'!$H$3:$KM$3,AF$4,'English Scores- Leveled papers'!$H40:$KM40,"&gt;-1")=0,"",SUMIF('English Scores- Leveled papers'!$H$3:$KM$3,AF$4,'English Scores- Leveled papers'!$H40:$KM40)))</f>
        <v/>
      </c>
      <c r="AG41" s="362" t="str">
        <f aca="false">IF($B41="","",IF(COUNTIFS('English Scores- Leveled papers'!$H$3:$KM$3,AG$4,'English Scores- Leveled papers'!$H40:$KM40,"&gt;-1")=0,"",SUMIF('English Scores- Leveled papers'!$H$3:$KM$3,AG$4,'English Scores- Leveled papers'!$H40:$KM40)))</f>
        <v/>
      </c>
      <c r="AH41" s="362" t="str">
        <f aca="false">IF($B41="","",IF(COUNTIFS('English Scores- Leveled papers'!$H$3:$KM$3,AH$4,'English Scores- Leveled papers'!$H40:$KM40,"&gt;-1")=0,"",SUMIF('English Scores- Leveled papers'!$H$3:$KM$3,AH$4,'English Scores- Leveled papers'!$H40:$KM40)))</f>
        <v/>
      </c>
      <c r="AI41" s="362" t="str">
        <f aca="false">IF($B41="","",IF(COUNTIFS('English Scores- Leveled papers'!$H$3:$KM$3,AI$4,'English Scores- Leveled papers'!$H40:$KM40,"&gt;-1")=0,"",SUMIF('English Scores- Leveled papers'!$H$3:$KM$3,AI$4,'English Scores- Leveled papers'!$H40:$KM40)))</f>
        <v/>
      </c>
      <c r="AJ41" s="362" t="str">
        <f aca="false">IF($B41="","",IF(COUNTIFS('English Scores- Leveled papers'!$H$3:$KM$3,AJ$4,'English Scores- Leveled papers'!$H40:$KM40,"&gt;-1")=0,"",SUMIF('English Scores- Leveled papers'!$H$3:$KM$3,AJ$4,'English Scores- Leveled papers'!$H40:$KM40)))</f>
        <v/>
      </c>
      <c r="AK41" s="362" t="str">
        <f aca="false">IF($B41="","",IF(COUNTIFS('English Scores- Leveled papers'!$H$3:$KM$3,AK$4,'English Scores- Leveled papers'!$H40:$KM40,"&gt;-1")=0,"",SUMIF('English Scores- Leveled papers'!$H$3:$KM$3,AK$4,'English Scores- Leveled papers'!$H40:$KM40)))</f>
        <v/>
      </c>
      <c r="AL41" s="362" t="str">
        <f aca="false">IF($B41="","",IF(COUNTIFS('English Scores- Leveled papers'!$H$3:$KM$3,AL$4,'English Scores- Leveled papers'!$H40:$KM40,"&gt;-1")=0,"",SUMIF('English Scores- Leveled papers'!$H$3:$KM$3,AL$4,'English Scores- Leveled papers'!$H40:$KM40)))</f>
        <v/>
      </c>
      <c r="AM41" s="362" t="str">
        <f aca="false">IF($B41="","",IF(COUNTIFS('English Scores- Leveled papers'!$H$3:$KM$3,AM$4,'English Scores- Leveled papers'!$H40:$KM40,"&gt;-1")=0,"",SUMIF('English Scores- Leveled papers'!$H$3:$KM$3,AM$4,'English Scores- Leveled papers'!$H40:$KM40)))</f>
        <v/>
      </c>
      <c r="AN41" s="362" t="str">
        <f aca="false">IF($B41="","",IF(COUNTIFS('English Scores- Leveled papers'!$H$3:$KM$3,AN$4,'English Scores- Leveled papers'!$H40:$KM40,"&gt;-1")=0,"",SUMIF('English Scores- Leveled papers'!$H$3:$KM$3,AN$4,'English Scores- Leveled papers'!$H40:$KM40)))</f>
        <v/>
      </c>
      <c r="AO41" s="362" t="str">
        <f aca="false">IF($B41="","",IF(COUNTIFS('English Scores- Leveled papers'!$H$3:$KM$3,AO$4,'English Scores- Leveled papers'!$H40:$KM40,"&gt;-1")=0,"",SUMIF('English Scores- Leveled papers'!$H$3:$KM$3,AO$4,'English Scores- Leveled papers'!$H40:$KM40)))</f>
        <v/>
      </c>
      <c r="AP41" s="362" t="str">
        <f aca="false">IF($B41="","",IF(COUNTIFS('English Scores- Leveled papers'!$H$3:$KM$3,AP$4,'English Scores- Leveled papers'!$H40:$KM40,"&gt;-1")=0,"",SUMIF('English Scores- Leveled papers'!$H$3:$KM$3,AP$4,'English Scores- Leveled papers'!$H40:$KM40)))</f>
        <v/>
      </c>
      <c r="AQ41" s="362" t="str">
        <f aca="false">IF($B41="","",IF(COUNTIFS('English Scores- Leveled papers'!$H$3:$KM$3,AQ$4,'English Scores- Leveled papers'!$H40:$KM40,"&gt;-1")=0,"",SUMIF('English Scores- Leveled papers'!$H$3:$KM$3,AQ$4,'English Scores- Leveled papers'!$H40:$KM40)))</f>
        <v/>
      </c>
      <c r="AR41" s="362" t="str">
        <f aca="false">IF($B41="","",IF(COUNTIFS('English Scores- Leveled papers'!$H$3:$KM$3,AR$4,'English Scores- Leveled papers'!$H40:$KM40,"&gt;-1")=0,"",SUMIF('English Scores- Leveled papers'!$H$3:$KM$3,AR$4,'English Scores- Leveled papers'!$H40:$KM40)))</f>
        <v/>
      </c>
      <c r="AS41" s="362" t="str">
        <f aca="false">IF($B41="","",IF(COUNTIFS('English Scores- Leveled papers'!$H$3:$KM$3,AS$4,'English Scores- Leveled papers'!$H40:$KM40,"&gt;-1")=0,"",SUMIF('English Scores- Leveled papers'!$H$3:$KM$3,AS$4,'English Scores- Leveled papers'!$H40:$KM40)))</f>
        <v/>
      </c>
      <c r="AT41" s="362" t="str">
        <f aca="false">IF($B41="","",IF(COUNTIFS('English Scores- Leveled papers'!$H$3:$KM$3,AT$4,'English Scores- Leveled papers'!$H40:$KM40,"&gt;-1")=0,"",SUMIF('English Scores- Leveled papers'!$H$3:$KM$3,AT$4,'English Scores- Leveled papers'!$H40:$KM40)))</f>
        <v/>
      </c>
      <c r="AU41" s="362" t="str">
        <f aca="false">IF($B41="","",IF(COUNTIFS('English Scores- Leveled papers'!$H$3:$KM$3,AU$4,'English Scores- Leveled papers'!$H40:$KM40,"&gt;-1")=0,"",SUMIF('English Scores- Leveled papers'!$H$3:$KM$3,AU$4,'English Scores- Leveled papers'!$H40:$KM40)))</f>
        <v/>
      </c>
      <c r="AV41" s="362" t="str">
        <f aca="false">IF($B41="","",IF(COUNTIFS('English Scores- Leveled papers'!$H$3:$KM$3,AV$4,'English Scores- Leveled papers'!$H40:$KM40,"&gt;-1")=0,"",SUMIF('English Scores- Leveled papers'!$H$3:$KM$3,AV$4,'English Scores- Leveled papers'!$H40:$KM40)))</f>
        <v/>
      </c>
      <c r="AW41" s="362" t="str">
        <f aca="false">IF($B41="","",IF(COUNTIFS('English Scores- Leveled papers'!$H$3:$KM$3,AW$4,'English Scores- Leveled papers'!$H40:$KM40,"&gt;-1")=0,"",SUMIF('English Scores- Leveled papers'!$H$3:$KM$3,AW$4,'English Scores- Leveled papers'!$H40:$KM40)))</f>
        <v/>
      </c>
      <c r="AX41" s="362" t="str">
        <f aca="false">IF($B41="","",IF(COUNTIFS('English Scores- Leveled papers'!$H$3:$KM$3,AX$4,'English Scores- Leveled papers'!$H40:$KM40,"&gt;-1")=0,"",SUMIF('English Scores- Leveled papers'!$H$3:$KM$3,AX$4,'English Scores- Leveled papers'!$H40:$KM40)))</f>
        <v/>
      </c>
      <c r="AY41" s="362" t="str">
        <f aca="false">IF($B41="","",IF(COUNTIFS('English Scores- Leveled papers'!$H$3:$KM$3,AY$4,'English Scores- Leveled papers'!$H40:$KM40,"&gt;-1")=0,"",SUMIF('English Scores- Leveled papers'!$H$3:$KM$3,AY$4,'English Scores- Leveled papers'!$H40:$KM40)))</f>
        <v/>
      </c>
      <c r="AZ41" s="362" t="str">
        <f aca="false">IF($B41="","",IF(COUNTIFS('English Scores- Leveled papers'!$H$3:$KM$3,AZ$4,'English Scores- Leveled papers'!$H40:$KM40,"&gt;-1")=0,"",SUMIF('English Scores- Leveled papers'!$H$3:$KM$3,AZ$4,'English Scores- Leveled papers'!$H40:$KM40)))</f>
        <v/>
      </c>
      <c r="BA41" s="362" t="str">
        <f aca="false">IF($B41="","",IF(COUNTIFS('English Scores- Leveled papers'!$H$3:$KM$3,BA$4,'English Scores- Leveled papers'!$H40:$KM40,"&gt;-1")=0,"",SUMIF('English Scores- Leveled papers'!$H$3:$KM$3,BA$4,'English Scores- Leveled papers'!$H40:$KM40)))</f>
        <v/>
      </c>
      <c r="BB41" s="362" t="str">
        <f aca="false">IF($B41="","",IF(COUNTIFS('English Scores- Leveled papers'!$H$3:$KM$3,BB$4,'English Scores- Leveled papers'!$H40:$KM40,"&gt;-1")=0,"",SUMIF('English Scores- Leveled papers'!$H$3:$KM$3,BB$4,'English Scores- Leveled papers'!$H40:$KM40)))</f>
        <v/>
      </c>
      <c r="BC41" s="362" t="str">
        <f aca="false">IF($B41="","",IF(COUNTIFS('English Scores- Leveled papers'!$H$3:$KM$3,BC$4,'English Scores- Leveled papers'!$H40:$KM40,"&gt;-1")=0,"",SUMIF('English Scores- Leveled papers'!$H$3:$KM$3,BC$4,'English Scores- Leveled papers'!$H40:$KM40)))</f>
        <v/>
      </c>
      <c r="BD41" s="362" t="str">
        <f aca="false">IF($B41="","",IF(COUNTIFS('English Scores- Leveled papers'!$H$3:$KM$3,BD$4,'English Scores- Leveled papers'!$H40:$KM40,"&gt;-1")=0,"",SUMIF('English Scores- Leveled papers'!$H$3:$KM$3,BD$4,'English Scores- Leveled papers'!$H40:$KM40)))</f>
        <v/>
      </c>
      <c r="BE41" s="362" t="str">
        <f aca="false">IF($B41="","",IF(COUNTIFS('English Scores- Leveled papers'!$H$3:$KM$3,BE$4,'English Scores- Leveled papers'!$H40:$KM40,"&gt;-1")=0,"",SUMIF('English Scores- Leveled papers'!$H$3:$KM$3,BE$4,'English Scores- Leveled papers'!$H40:$KM40)))</f>
        <v/>
      </c>
      <c r="BF41" s="362" t="str">
        <f aca="false">IF($B41="","",IF(COUNTIFS('English Scores- Leveled papers'!$H$3:$KM$3,BF$4,'English Scores- Leveled papers'!$H40:$KM40,"&gt;-1")=0,"",SUMIF('English Scores- Leveled papers'!$H$3:$KM$3,BF$4,'English Scores- Leveled papers'!$H40:$KM40)))</f>
        <v/>
      </c>
      <c r="BG41" s="362" t="str">
        <f aca="false">IF($B41="","",IF(COUNTIFS('English Scores- Leveled papers'!$H$3:$KM$3,BG$4,'English Scores- Leveled papers'!$H40:$KM40,"&gt;-1")=0,"",SUMIF('English Scores- Leveled papers'!$H$3:$KM$3,BG$4,'English Scores- Leveled papers'!$H40:$KM40)))</f>
        <v/>
      </c>
      <c r="BH41" s="362" t="str">
        <f aca="false">IF($B41="","",IF(COUNTIFS('English Scores- Leveled papers'!$H$3:$KM$3,BH$4,'English Scores- Leveled papers'!$H40:$KM40,"&gt;-1")=0,"",SUMIF('English Scores- Leveled papers'!$H$3:$KM$3,BH$4,'English Scores- Leveled papers'!$H40:$KM40)))</f>
        <v/>
      </c>
      <c r="BI41" s="362" t="str">
        <f aca="false">IF($B41="","",IF(COUNTIFS('English Scores- Leveled papers'!$H$3:$KM$3,BI$4,'English Scores- Leveled papers'!$H40:$KM40,"&gt;-1")=0,"",SUMIF('English Scores- Leveled papers'!$H$3:$KM$3,BI$4,'English Scores- Leveled papers'!$H40:$KM40)))</f>
        <v/>
      </c>
      <c r="BJ41" s="362" t="str">
        <f aca="false">IF($B41="","",IF(COUNTIFS('English Scores- Leveled papers'!$H$3:$KM$3,BJ$4,'English Scores- Leveled papers'!$H40:$KM40,"&gt;-1")=0,"",SUMIF('English Scores- Leveled papers'!$H$3:$KM$3,BJ$4,'English Scores- Leveled papers'!$H40:$KM40)))</f>
        <v/>
      </c>
      <c r="BK41" s="362" t="str">
        <f aca="false">IF($B41="","",IF(COUNTIFS('English Scores- Leveled papers'!$H$3:$KM$3,BK$4,'English Scores- Leveled papers'!$H40:$KM40,"&gt;-1")=0,"",SUMIF('English Scores- Leveled papers'!$H$3:$KM$3,BK$4,'English Scores- Leveled papers'!$H40:$KM40)))</f>
        <v/>
      </c>
      <c r="BL41" s="362" t="str">
        <f aca="false">IF($B41="","",IF(COUNTIFS('English Scores- Leveled papers'!$H$3:$KM$3,BL$4,'English Scores- Leveled papers'!$H40:$KM40,"&gt;-1")=0,"",SUMIF('English Scores- Leveled papers'!$H$3:$KM$3,BL$4,'English Scores- Leveled papers'!$H40:$KM40)))</f>
        <v/>
      </c>
      <c r="BM41" s="362" t="inlineStr">
        <f aca="false">IF($B41="","",IF(COUNTIFS('Eng GLA 6th, 7th, 8th'!$E$3:$DV$3,BM$4,'Eng GLA 6th, 7th, 8th'!$E41:$DV41, "&gt;-1")=0,"",SUMIF('Eng GLA 6th, 7th, 8th'!$E$3:$DV$3,BM$4,'Eng GLA 6th, 7th, 8th'!$E41:$DV41)))</f>
        <is>
          <t/>
        </is>
      </c>
      <c r="BN41" s="362" t="inlineStr">
        <f aca="false">IF($B41="","",IF(COUNTIFS('Eng GLA 6th, 7th, 8th'!$E$3:$DV$3,BN$4,'Eng GLA 6th, 7th, 8th'!$E41:$DV41, "&gt;-1")=0,"",SUMIF('Eng GLA 6th, 7th, 8th'!$E$3:$DV$3,BN$4,'Eng GLA 6th, 7th, 8th'!$E41:$DV41)))</f>
        <is>
          <t/>
        </is>
      </c>
      <c r="BO41" s="362" t="inlineStr">
        <f aca="false">IF($B41="","",IF(COUNTIFS('Eng GLA 6th, 7th, 8th'!$E$3:$DV$3,BO$4,'Eng GLA 6th, 7th, 8th'!$E41:$DV41, "&gt;-1")=0,"",SUMIF('Eng GLA 6th, 7th, 8th'!$E$3:$DV$3,BO$4,'Eng GLA 6th, 7th, 8th'!$E41:$DV41)))</f>
        <is>
          <t/>
        </is>
      </c>
      <c r="BP41" s="362" t="inlineStr">
        <f aca="false">IF($B41="","",IF(COUNTIFS('Eng GLA 6th, 7th, 8th'!$E$3:$DV$3,BP$4,'Eng GLA 6th, 7th, 8th'!$E41:$DV41, "&gt;-1")=0,"",SUMIF('Eng GLA 6th, 7th, 8th'!$E$3:$DV$3,BP$4,'Eng GLA 6th, 7th, 8th'!$E41:$DV41)))</f>
        <is>
          <t/>
        </is>
      </c>
      <c r="BQ41" s="362" t="inlineStr">
        <f aca="false">IF($B41="","",IF(COUNTIFS('Eng GLA 6th, 7th, 8th'!$E$3:$DV$3,BQ$4,'Eng GLA 6th, 7th, 8th'!$E41:$DV41, "&gt;-1")=0,"",SUMIF('Eng GLA 6th, 7th, 8th'!$E$3:$DV$3,BQ$4,'Eng GLA 6th, 7th, 8th'!$E41:$DV41)))</f>
        <is>
          <t/>
        </is>
      </c>
      <c r="BR41" s="362" t="inlineStr">
        <f aca="false">IF($B41="","",IF(COUNTIFS('Eng GLA 6th, 7th, 8th'!$E$3:$DV$3,BR$4,'Eng GLA 6th, 7th, 8th'!$E41:$DV41, "&gt;-1")=0,"",SUMIF('Eng GLA 6th, 7th, 8th'!$E$3:$DV$3,BR$4,'Eng GLA 6th, 7th, 8th'!$E41:$DV41)))</f>
        <is>
          <t/>
        </is>
      </c>
      <c r="BS41" s="362" t="inlineStr">
        <f aca="false">IF($B41="","",IF(COUNTIFS('Eng GLA 6th, 7th, 8th'!$E$3:$DV$3,BS$4,'Eng GLA 6th, 7th, 8th'!$E41:$DV41, "&gt;-1")=0,"",SUMIF('Eng GLA 6th, 7th, 8th'!$E$3:$DV$3,BS$4,'Eng GLA 6th, 7th, 8th'!$E41:$DV41)))</f>
        <is>
          <t/>
        </is>
      </c>
      <c r="BT41" s="362" t="inlineStr">
        <f aca="false">IF($B41="","",IF(COUNTIFS('Eng GLA 6th, 7th, 8th'!$E$3:$DV$3,BT$4,'Eng GLA 6th, 7th, 8th'!$E41:$DV41, "&gt;-1")=0,"",SUMIF('Eng GLA 6th, 7th, 8th'!$E$3:$DV$3,BT$4,'Eng GLA 6th, 7th, 8th'!$E41:$DV41)))</f>
        <is>
          <t/>
        </is>
      </c>
      <c r="BU41" s="362" t="inlineStr">
        <f aca="false">IF($B41="","",IF(COUNTIFS('Eng GLA 6th, 7th, 8th'!$E$3:$DV$3,BU$4,'Eng GLA 6th, 7th, 8th'!$E41:$DV41, "&gt;-1")=0,"",SUMIF('Eng GLA 6th, 7th, 8th'!$E$3:$DV$3,BU$4,'Eng GLA 6th, 7th, 8th'!$E41:$DV41)))</f>
        <is>
          <t/>
        </is>
      </c>
      <c r="BV41" s="362" t="inlineStr">
        <f aca="false">IF($B41="","",IF(COUNTIFS('Eng GLA 6th, 7th, 8th'!$E$3:$DV$3,BV$4,'Eng GLA 6th, 7th, 8th'!$E41:$DV41, "&gt;-1")=0,"",SUMIF('Eng GLA 6th, 7th, 8th'!$E$3:$DV$3,BV$4,'Eng GLA 6th, 7th, 8th'!$E41:$DV41)))</f>
        <is>
          <t/>
        </is>
      </c>
      <c r="BW41" s="362" t="inlineStr">
        <f aca="false">IF($B41="","",IF(COUNTIFS('Eng GLA 6th, 7th, 8th'!$E$3:$DV$3,BW$4,'Eng GLA 6th, 7th, 8th'!$E41:$DV41, "&gt;-1")=0,"",SUMIF('Eng GLA 6th, 7th, 8th'!$E$3:$DV$3,BW$4,'Eng GLA 6th, 7th, 8th'!$E41:$DV41)))</f>
        <is>
          <t/>
        </is>
      </c>
      <c r="BX41" s="362" t="inlineStr">
        <f aca="false">IF($B41="","",IF(COUNTIFS('Eng GLA 6th, 7th, 8th'!$E$3:$DV$3,BX$4,'Eng GLA 6th, 7th, 8th'!$E41:$DV41, "&gt;-1")=0,"",SUMIF('Eng GLA 6th, 7th, 8th'!$E$3:$DV$3,BX$4,'Eng GLA 6th, 7th, 8th'!$E41:$DV41)))</f>
        <is>
          <t/>
        </is>
      </c>
      <c r="BY41" s="362" t="inlineStr">
        <f aca="false">IF($B41="","",IF(COUNTIFS('Eng GLA 6th, 7th, 8th'!$E$3:$DV$3,BY$4,'Eng GLA 6th, 7th, 8th'!$E41:$DV41, "&gt;-1")=0,"",SUMIF('Eng GLA 6th, 7th, 8th'!$E$3:$DV$3,BY$4,'Eng GLA 6th, 7th, 8th'!$E41:$DV41)))</f>
        <is>
          <t/>
        </is>
      </c>
      <c r="BZ41" s="362" t="inlineStr">
        <f aca="false">IF($B41="","",IF(COUNTIFS('Eng GLA 6th, 7th, 8th'!$E$3:$DV$3,BZ$4,'Eng GLA 6th, 7th, 8th'!$E41:$DV41, "&gt;-1")=0,"",SUMIF('Eng GLA 6th, 7th, 8th'!$E$3:$DV$3,BZ$4,'Eng GLA 6th, 7th, 8th'!$E41:$DV41)))</f>
        <is>
          <t/>
        </is>
      </c>
      <c r="CA41" s="362" t="inlineStr">
        <f aca="false">IF($B41="","",IF(COUNTIFS('Eng GLA 6th, 7th, 8th'!$E$3:$DV$3,CA$4,'Eng GLA 6th, 7th, 8th'!$E41:$DV41, "&gt;-1")=0,"",SUMIF('Eng GLA 6th, 7th, 8th'!$E$3:$DV$3,CA$4,'Eng GLA 6th, 7th, 8th'!$E41:$DV41)))</f>
        <is>
          <t/>
        </is>
      </c>
      <c r="CB41" s="363"/>
      <c r="CC41" s="364" t="str">
        <f aca="false">IFERROR(IF((COUNT('Eng GLA 6th, 7th, 8th'!E41:U41)=0)," ",(SUM('Eng GLA 6th, 7th, 8th'!E41:U41)/$CC$3)),"")</f>
        <v> </v>
      </c>
      <c r="CD41" s="364" t="str">
        <f aca="false">IFERROR(IF((COUNT('Eng GLA 6th, 7th, 8th'!V41:AA41)=0)," ",(SUM('Eng GLA 6th, 7th, 8th'!V41:AA41)/$CD$3)),"")</f>
        <v> </v>
      </c>
      <c r="CE41" s="364" t="str">
        <f aca="false">IFERROR(IF((COUNT('Eng GLA 6th, 7th, 8th'!AB41:AG41)=0)," ",(SUM('Eng GLA 6th, 7th, 8th'!AB41:AG41)/$CE$3)),"")</f>
        <v> </v>
      </c>
      <c r="CF41" s="364" t="str">
        <f aca="false">IFERROR(IF((COUNT('Eng GLA 6th, 7th, 8th'!AH41:AP41)=0)," ",(SUM('Eng GLA 6th, 7th, 8th'!AH41:AP41)/$CF$3)),"")</f>
        <v> </v>
      </c>
      <c r="CG41" s="365" t="str">
        <f aca="false">IFERROR(IF((COUNT('Eng GLA 6th, 7th, 8th'!AR41:BH41)=0)," ",(SUM('Eng GLA 6th, 7th, 8th'!AR41:BH41)/$CG$3)),"")</f>
        <v> </v>
      </c>
      <c r="CH41" s="365" t="str">
        <f aca="false">IFERROR(IF((COUNT('Eng GLA 6th, 7th, 8th'!BI41:BN41)=0)," ",(SUM('Eng GLA 6th, 7th, 8th'!BI41:BN41)/$CH$3)),"")</f>
        <v> </v>
      </c>
      <c r="CI41" s="365" t="str">
        <f aca="false">IFERROR(IF((COUNT('Eng GLA 6th, 7th, 8th'!BO41:BT41)=0)," ",(SUM('Eng GLA 6th, 7th, 8th'!BO41:BT41)/$CI$3)),"")</f>
        <v> </v>
      </c>
      <c r="CJ41" s="365" t="str">
        <f aca="false">IFERROR(IF((COUNT('Eng GLA 6th, 7th, 8th'!BU41:CF41)=0)," ",(SUM('Eng GLA 6th, 7th, 8th'!BU41:CF41)/$CJ$3)),"")</f>
        <v> </v>
      </c>
      <c r="CK41" s="365" t="str">
        <f aca="false">IFERROR(IF((COUNT('Eng GLA 6th, 7th, 8th'!CH41:CX41)=0)," ",(SUM('Eng GLA 6th, 7th, 8th'!CH41:CX41)/$CK$3)),"")</f>
        <v> </v>
      </c>
      <c r="CL41" s="365" t="str">
        <f aca="false">IFERROR(IF((COUNT('Eng GLA 6th, 7th, 8th'!CY41:DD41)=0)," ",(SUM('Eng GLA 6th, 7th, 8th'!CY41:DD41)/$CL$3)),"")</f>
        <v> </v>
      </c>
      <c r="CM41" s="365" t="str">
        <f aca="false">IFERROR(IF((COUNT('Eng GLA 6th, 7th, 8th'!DE41:DJ41)=0)," ",(SUM('Eng GLA 6th, 7th, 8th'!DE41:DJ41)/$CM$3)),"")</f>
        <v> </v>
      </c>
      <c r="CN41" s="365" t="str">
        <f aca="false">IFERROR(IF((COUNT('Eng GLA 6th, 7th, 8th'!DK41:DV41)=0)," ",(SUM('Eng GLA 6th, 7th, 8th'!DK41:DV41)/$CN$3)),"")</f>
        <v> </v>
      </c>
    </row>
    <row r="42" customFormat="false" ht="12.75" hidden="false" customHeight="false" outlineLevel="0" collapsed="false">
      <c r="A42" s="315" t="n">
        <v>35</v>
      </c>
      <c r="B42" s="315" t="str">
        <f aca="false">'English Scores- Leveled papers'!B41</f>
        <v>Shivaprasad</v>
      </c>
      <c r="C42" s="360" t="n">
        <f aca="false">'RC Mastery Check+Question type'!H39</f>
        <v>0.5</v>
      </c>
      <c r="D42" s="361" t="n">
        <f aca="false">'Cover Sheet'!L39</f>
        <v>1</v>
      </c>
      <c r="E42" s="362" t="inlineStr">
        <f aca="false">IF($B42="","",IF(COUNTIFS('English Scores- Leveled papers'!$H$3:$KM$3,E$4,'English Scores- Leveled papers'!$H41:$KM41,"&gt;-1")=0,"",SUMIF('English Scores- Leveled papers'!$H$3:$KM$3,E$4,'English Scores- Leveled papers'!$H41:$KM41)))</f>
        <is>
          <t/>
        </is>
      </c>
      <c r="F42" s="362" t="inlineStr">
        <f aca="false">IF($B42="","",IF(COUNTIFS('English Scores- Leveled papers'!$H$3:$KM$3,F$4,'English Scores- Leveled papers'!$H41:$KM41,"&gt;-1")=0,"",SUMIF('English Scores- Leveled papers'!$H$3:$KM$3,F$4,'English Scores- Leveled papers'!$H41:$KM41)))</f>
        <is>
          <t/>
        </is>
      </c>
      <c r="G42" s="362" t="inlineStr">
        <f aca="false">IF($B42="","",IF(COUNTIFS('English Scores- Leveled papers'!$H$3:$KM$3,G$4,'English Scores- Leveled papers'!$H41:$KM41,"&gt;-1")=0,"",SUMIF('English Scores- Leveled papers'!$H$3:$KM$3,G$4,'English Scores- Leveled papers'!$H41:$KM41)))</f>
        <is>
          <t/>
        </is>
      </c>
      <c r="H42" s="362" t="inlineStr">
        <f aca="false">IF($B42="","",IF(COUNTIFS('English Scores- Leveled papers'!$H$3:$KM$3,H$4,'English Scores- Leveled papers'!$H41:$KM41,"&gt;-1")=0,"",SUMIF('English Scores- Leveled papers'!$H$3:$KM$3,H$4,'English Scores- Leveled papers'!$H41:$KM41)))</f>
        <is>
          <t/>
        </is>
      </c>
      <c r="I42" s="362" t="inlineStr">
        <f aca="false">IF($B42="","",IF(COUNTIFS('English Scores- Leveled papers'!$H$3:$KM$3,I$4,'English Scores- Leveled papers'!$H41:$KM41,"&gt;-1")=0,"",SUMIF('English Scores- Leveled papers'!$H$3:$KM$3,I$4,'English Scores- Leveled papers'!$H41:$KM41)))</f>
        <is>
          <t/>
        </is>
      </c>
      <c r="J42" s="362" t="inlineStr">
        <f aca="false">IF($B42="","",IF(COUNTIFS('English Scores- Leveled papers'!$H$3:$KM$3,J$4,'English Scores- Leveled papers'!$H41:$KM41,"&gt;-1")=0,"",SUMIF('English Scores- Leveled papers'!$H$3:$KM$3,J$4,'English Scores- Leveled papers'!$H41:$KM41)))</f>
        <is>
          <t/>
        </is>
      </c>
      <c r="K42" s="362" t="inlineStr">
        <f aca="false">IF($B42="","",IF(COUNTIFS('English Scores- Leveled papers'!$H$3:$KM$3,K$4,'English Scores- Leveled papers'!$H41:$KM41,"&gt;-1")=0,"",SUMIF('English Scores- Leveled papers'!$H$3:$KM$3,K$4,'English Scores- Leveled papers'!$H41:$KM41)))</f>
        <is>
          <t/>
        </is>
      </c>
      <c r="L42" s="362" t="inlineStr">
        <f aca="false">IF($B42="","",IF(COUNTIFS('English Scores- Leveled papers'!$H$3:$KM$3,L$4,'English Scores- Leveled papers'!$H41:$KM41,"&gt;-1")=0,"",SUMIF('English Scores- Leveled papers'!$H$3:$KM$3,L$4,'English Scores- Leveled papers'!$H41:$KM41)))</f>
        <is>
          <t/>
        </is>
      </c>
      <c r="M42" s="362" t="n">
        <f aca="false">IF($B42="","",IF(COUNTIFS('English Scores- Leveled papers'!$H$3:$KM$3,M$4,'English Scores- Leveled papers'!$H41:$KM41,"&gt;-1")=0,"",SUMIF('English Scores- Leveled papers'!$H$3:$KM$3,M$4,'English Scores- Leveled papers'!$H41:$KM41)))</f>
        <v>3</v>
      </c>
      <c r="N42" s="362" t="n">
        <f aca="false">IF($B42="","",IF(COUNTIFS('English Scores- Leveled papers'!$H$3:$KM$3,N$4,'English Scores- Leveled papers'!$H41:$KM41,"&gt;-1")=0,"",SUMIF('English Scores- Leveled papers'!$H$3:$KM$3,N$4,'English Scores- Leveled papers'!$H41:$KM41)))</f>
        <v>1</v>
      </c>
      <c r="O42" s="362" t="n">
        <f aca="false">IF($B42="","",IF(COUNTIFS('English Scores- Leveled papers'!$H$3:$KM$3,O$4,'English Scores- Leveled papers'!$H41:$KM41,"&gt;-1")=0,"",SUMIF('English Scores- Leveled papers'!$H$3:$KM$3,O$4,'English Scores- Leveled papers'!$H41:$KM41)))</f>
        <v>0.5</v>
      </c>
      <c r="P42" s="362" t="n">
        <f aca="false">IF($B42="","",IF(COUNTIFS('English Scores- Leveled papers'!$H$3:$KM$3,P$4,'English Scores- Leveled papers'!$H41:$KM41,"&gt;-1")=0,"",SUMIF('English Scores- Leveled papers'!$H$3:$KM$3,P$4,'English Scores- Leveled papers'!$H41:$KM41)))</f>
        <v>0.5</v>
      </c>
      <c r="Q42" s="362" t="n">
        <f aca="false">IF($B42="","",IF(COUNTIFS('English Scores- Leveled papers'!$H$3:$KM$3,Q$4,'English Scores- Leveled papers'!$H41:$KM41,"&gt;-1")=0,"",SUMIF('English Scores- Leveled papers'!$H$3:$KM$3,Q$4,'English Scores- Leveled papers'!$H41:$KM41)))</f>
        <v>3</v>
      </c>
      <c r="R42" s="362" t="n">
        <f aca="false">IF($B42="","",IF(COUNTIFS('English Scores- Leveled papers'!$H$3:$KM$3,R$4,'English Scores- Leveled papers'!$H41:$KM41,"&gt;-1")=0,"",SUMIF('English Scores- Leveled papers'!$H$3:$KM$3,R$4,'English Scores- Leveled papers'!$H41:$KM41)))</f>
        <v>1</v>
      </c>
      <c r="S42" s="362" t="n">
        <f aca="false">IF($B42="","",IF(COUNTIFS('English Scores- Leveled papers'!$H$3:$KM$3,S$4,'English Scores- Leveled papers'!$H41:$KM41,"&gt;-1")=0,"",SUMIF('English Scores- Leveled papers'!$H$3:$KM$3,S$4,'English Scores- Leveled papers'!$H41:$KM41)))</f>
        <v>0</v>
      </c>
      <c r="T42" s="362" t="n">
        <f aca="false">IF($B42="","",IF(COUNTIFS('English Scores- Leveled papers'!$H$3:$KM$3,T$4,'English Scores- Leveled papers'!$H41:$KM41,"&gt;-1")=0,"",SUMIF('English Scores- Leveled papers'!$H$3:$KM$3,T$4,'English Scores- Leveled papers'!$H41:$KM41)))</f>
        <v>1.75</v>
      </c>
      <c r="U42" s="362" t="n">
        <f aca="false">IF($B42="","",IF(COUNTIFS('English Scores- Leveled papers'!$H$3:$KM$3,U$4,'English Scores- Leveled papers'!$H41:$KM41,"&gt;-1")=0,"",SUMIF('English Scores- Leveled papers'!$H$3:$KM$3,U$4,'English Scores- Leveled papers'!$H41:$KM41)))</f>
        <v>1</v>
      </c>
      <c r="V42" s="362" t="inlineStr">
        <f aca="false">IF($B42="","",IF(COUNTIFS('English Scores- Leveled papers'!$H$3:$KM$3,V$4,'English Scores- Leveled papers'!$H41:$KM41,"&gt;-1")=0,"",SUMIF('English Scores- Leveled papers'!$H$3:$KM$3,V$4,'English Scores- Leveled papers'!$H41:$KM41)))</f>
        <is>
          <t/>
        </is>
      </c>
      <c r="W42" s="362" t="inlineStr">
        <f aca="false">IF($B42="","",IF(COUNTIFS('English Scores- Leveled papers'!$H$3:$KM$3,W$4,'English Scores- Leveled papers'!$H41:$KM41,"&gt;-1")=0,"",SUMIF('English Scores- Leveled papers'!$H$3:$KM$3,W$4,'English Scores- Leveled papers'!$H41:$KM41)))</f>
        <is>
          <t/>
        </is>
      </c>
      <c r="X42" s="362" t="inlineStr">
        <f aca="false">IF($B42="","",IF(COUNTIFS('English Scores- Leveled papers'!$H$3:$KM$3,X$4,'English Scores- Leveled papers'!$H41:$KM41,"&gt;-1")=0,"",SUMIF('English Scores- Leveled papers'!$H$3:$KM$3,X$4,'English Scores- Leveled papers'!$H41:$KM41)))</f>
        <is>
          <t/>
        </is>
      </c>
      <c r="Y42" s="362" t="inlineStr">
        <f aca="false">IF($B42="","",IF(COUNTIFS('English Scores- Leveled papers'!$H$3:$KM$3,Y$4,'English Scores- Leveled papers'!$H41:$KM41,"&gt;-1")=0,"",SUMIF('English Scores- Leveled papers'!$H$3:$KM$3,Y$4,'English Scores- Leveled papers'!$H41:$KM41)))</f>
        <is>
          <t/>
        </is>
      </c>
      <c r="Z42" s="362" t="inlineStr">
        <f aca="false">IF($B42="","",IF(COUNTIFS('English Scores- Leveled papers'!$H$3:$KM$3,Z$4,'English Scores- Leveled papers'!$H41:$KM41,"&gt;-1")=0,"",SUMIF('English Scores- Leveled papers'!$H$3:$KM$3,Z$4,'English Scores- Leveled papers'!$H41:$KM41)))</f>
        <is>
          <t/>
        </is>
      </c>
      <c r="AA42" s="362" t="inlineStr">
        <f aca="false">IF($B42="","",IF(COUNTIFS('English Scores- Leveled papers'!$H$3:$KM$3,AA$4,'English Scores- Leveled papers'!$H41:$KM41,"&gt;-1")=0,"",SUMIF('English Scores- Leveled papers'!$H$3:$KM$3,AA$4,'English Scores- Leveled papers'!$H41:$KM41)))</f>
        <is>
          <t/>
        </is>
      </c>
      <c r="AB42" s="362" t="inlineStr">
        <f aca="false">IF($B42="","",IF(COUNTIFS('English Scores- Leveled papers'!$H$3:$KM$3,AB$4,'English Scores- Leveled papers'!$H41:$KM41,"&gt;-1")=0,"",SUMIF('English Scores- Leveled papers'!$H$3:$KM$3,AB$4,'English Scores- Leveled papers'!$H41:$KM41)))</f>
        <is>
          <t/>
        </is>
      </c>
      <c r="AC42" s="362" t="inlineStr">
        <f aca="false">IF($B42="","",IF(COUNTIFS('English Scores- Leveled papers'!$H$3:$KM$3,AC$4,'English Scores- Leveled papers'!$H41:$KM41,"&gt;-1")=0,"",SUMIF('English Scores- Leveled papers'!$H$3:$KM$3,AC$4,'English Scores- Leveled papers'!$H41:$KM41)))</f>
        <is>
          <t/>
        </is>
      </c>
      <c r="AD42" s="362" t="inlineStr">
        <f aca="false">IF($B42="","",IF(COUNTIFS('English Scores- Leveled papers'!$H$3:$KM$3,AD$4,'English Scores- Leveled papers'!$H41:$KM41,"&gt;-1")=0,"",SUMIF('English Scores- Leveled papers'!$H$3:$KM$3,AD$4,'English Scores- Leveled papers'!$H41:$KM41)))</f>
        <is>
          <t/>
        </is>
      </c>
      <c r="AE42" s="362" t="inlineStr">
        <f aca="false">IF($B42="","",IF(COUNTIFS('English Scores- Leveled papers'!$H$3:$KM$3,AE$4,'English Scores- Leveled papers'!$H41:$KM41,"&gt;-1")=0,"",SUMIF('English Scores- Leveled papers'!$H$3:$KM$3,AE$4,'English Scores- Leveled papers'!$H41:$KM41)))</f>
        <is>
          <t/>
        </is>
      </c>
      <c r="AF42" s="362" t="inlineStr">
        <f aca="false">IF($B42="","",IF(COUNTIFS('English Scores- Leveled papers'!$H$3:$KM$3,AF$4,'English Scores- Leveled papers'!$H41:$KM41,"&gt;-1")=0,"",SUMIF('English Scores- Leveled papers'!$H$3:$KM$3,AF$4,'English Scores- Leveled papers'!$H41:$KM41)))</f>
        <is>
          <t/>
        </is>
      </c>
      <c r="AG42" s="362" t="inlineStr">
        <f aca="false">IF($B42="","",IF(COUNTIFS('English Scores- Leveled papers'!$H$3:$KM$3,AG$4,'English Scores- Leveled papers'!$H41:$KM41,"&gt;-1")=0,"",SUMIF('English Scores- Leveled papers'!$H$3:$KM$3,AG$4,'English Scores- Leveled papers'!$H41:$KM41)))</f>
        <is>
          <t/>
        </is>
      </c>
      <c r="AH42" s="362" t="inlineStr">
        <f aca="false">IF($B42="","",IF(COUNTIFS('English Scores- Leveled papers'!$H$3:$KM$3,AH$4,'English Scores- Leveled papers'!$H41:$KM41,"&gt;-1")=0,"",SUMIF('English Scores- Leveled papers'!$H$3:$KM$3,AH$4,'English Scores- Leveled papers'!$H41:$KM41)))</f>
        <is>
          <t/>
        </is>
      </c>
      <c r="AI42" s="362" t="inlineStr">
        <f aca="false">IF($B42="","",IF(COUNTIFS('English Scores- Leveled papers'!$H$3:$KM$3,AI$4,'English Scores- Leveled papers'!$H41:$KM41,"&gt;-1")=0,"",SUMIF('English Scores- Leveled papers'!$H$3:$KM$3,AI$4,'English Scores- Leveled papers'!$H41:$KM41)))</f>
        <is>
          <t/>
        </is>
      </c>
      <c r="AJ42" s="362" t="inlineStr">
        <f aca="false">IF($B42="","",IF(COUNTIFS('English Scores- Leveled papers'!$H$3:$KM$3,AJ$4,'English Scores- Leveled papers'!$H41:$KM41,"&gt;-1")=0,"",SUMIF('English Scores- Leveled papers'!$H$3:$KM$3,AJ$4,'English Scores- Leveled papers'!$H41:$KM41)))</f>
        <is>
          <t/>
        </is>
      </c>
      <c r="AK42" s="362" t="inlineStr">
        <f aca="false">IF($B42="","",IF(COUNTIFS('English Scores- Leveled papers'!$H$3:$KM$3,AK$4,'English Scores- Leveled papers'!$H41:$KM41,"&gt;-1")=0,"",SUMIF('English Scores- Leveled papers'!$H$3:$KM$3,AK$4,'English Scores- Leveled papers'!$H41:$KM41)))</f>
        <is>
          <t/>
        </is>
      </c>
      <c r="AL42" s="362" t="inlineStr">
        <f aca="false">IF($B42="","",IF(COUNTIFS('English Scores- Leveled papers'!$H$3:$KM$3,AL$4,'English Scores- Leveled papers'!$H41:$KM41,"&gt;-1")=0,"",SUMIF('English Scores- Leveled papers'!$H$3:$KM$3,AL$4,'English Scores- Leveled papers'!$H41:$KM41)))</f>
        <is>
          <t/>
        </is>
      </c>
      <c r="AM42" s="362" t="inlineStr">
        <f aca="false">IF($B42="","",IF(COUNTIFS('English Scores- Leveled papers'!$H$3:$KM$3,AM$4,'English Scores- Leveled papers'!$H41:$KM41,"&gt;-1")=0,"",SUMIF('English Scores- Leveled papers'!$H$3:$KM$3,AM$4,'English Scores- Leveled papers'!$H41:$KM41)))</f>
        <is>
          <t/>
        </is>
      </c>
      <c r="AN42" s="362" t="inlineStr">
        <f aca="false">IF($B42="","",IF(COUNTIFS('English Scores- Leveled papers'!$H$3:$KM$3,AN$4,'English Scores- Leveled papers'!$H41:$KM41,"&gt;-1")=0,"",SUMIF('English Scores- Leveled papers'!$H$3:$KM$3,AN$4,'English Scores- Leveled papers'!$H41:$KM41)))</f>
        <is>
          <t/>
        </is>
      </c>
      <c r="AO42" s="362" t="inlineStr">
        <f aca="false">IF($B42="","",IF(COUNTIFS('English Scores- Leveled papers'!$H$3:$KM$3,AO$4,'English Scores- Leveled papers'!$H41:$KM41,"&gt;-1")=0,"",SUMIF('English Scores- Leveled papers'!$H$3:$KM$3,AO$4,'English Scores- Leveled papers'!$H41:$KM41)))</f>
        <is>
          <t/>
        </is>
      </c>
      <c r="AP42" s="362" t="inlineStr">
        <f aca="false">IF($B42="","",IF(COUNTIFS('English Scores- Leveled papers'!$H$3:$KM$3,AP$4,'English Scores- Leveled papers'!$H41:$KM41,"&gt;-1")=0,"",SUMIF('English Scores- Leveled papers'!$H$3:$KM$3,AP$4,'English Scores- Leveled papers'!$H41:$KM41)))</f>
        <is>
          <t/>
        </is>
      </c>
      <c r="AQ42" s="362" t="inlineStr">
        <f aca="false">IF($B42="","",IF(COUNTIFS('English Scores- Leveled papers'!$H$3:$KM$3,AQ$4,'English Scores- Leveled papers'!$H41:$KM41,"&gt;-1")=0,"",SUMIF('English Scores- Leveled papers'!$H$3:$KM$3,AQ$4,'English Scores- Leveled papers'!$H41:$KM41)))</f>
        <is>
          <t/>
        </is>
      </c>
      <c r="AR42" s="362" t="inlineStr">
        <f aca="false">IF($B42="","",IF(COUNTIFS('English Scores- Leveled papers'!$H$3:$KM$3,AR$4,'English Scores- Leveled papers'!$H41:$KM41,"&gt;-1")=0,"",SUMIF('English Scores- Leveled papers'!$H$3:$KM$3,AR$4,'English Scores- Leveled papers'!$H41:$KM41)))</f>
        <is>
          <t/>
        </is>
      </c>
      <c r="AS42" s="362" t="inlineStr">
        <f aca="false">IF($B42="","",IF(COUNTIFS('English Scores- Leveled papers'!$H$3:$KM$3,AS$4,'English Scores- Leveled papers'!$H41:$KM41,"&gt;-1")=0,"",SUMIF('English Scores- Leveled papers'!$H$3:$KM$3,AS$4,'English Scores- Leveled papers'!$H41:$KM41)))</f>
        <is>
          <t/>
        </is>
      </c>
      <c r="AT42" s="362" t="inlineStr">
        <f aca="false">IF($B42="","",IF(COUNTIFS('English Scores- Leveled papers'!$H$3:$KM$3,AT$4,'English Scores- Leveled papers'!$H41:$KM41,"&gt;-1")=0,"",SUMIF('English Scores- Leveled papers'!$H$3:$KM$3,AT$4,'English Scores- Leveled papers'!$H41:$KM41)))</f>
        <is>
          <t/>
        </is>
      </c>
      <c r="AU42" s="362" t="inlineStr">
        <f aca="false">IF($B42="","",IF(COUNTIFS('English Scores- Leveled papers'!$H$3:$KM$3,AU$4,'English Scores- Leveled papers'!$H41:$KM41,"&gt;-1")=0,"",SUMIF('English Scores- Leveled papers'!$H$3:$KM$3,AU$4,'English Scores- Leveled papers'!$H41:$KM41)))</f>
        <is>
          <t/>
        </is>
      </c>
      <c r="AV42" s="362" t="inlineStr">
        <f aca="false">IF($B42="","",IF(COUNTIFS('English Scores- Leveled papers'!$H$3:$KM$3,AV$4,'English Scores- Leveled papers'!$H41:$KM41,"&gt;-1")=0,"",SUMIF('English Scores- Leveled papers'!$H$3:$KM$3,AV$4,'English Scores- Leveled papers'!$H41:$KM41)))</f>
        <is>
          <t/>
        </is>
      </c>
      <c r="AW42" s="362" t="inlineStr">
        <f aca="false">IF($B42="","",IF(COUNTIFS('English Scores- Leveled papers'!$H$3:$KM$3,AW$4,'English Scores- Leveled papers'!$H41:$KM41,"&gt;-1")=0,"",SUMIF('English Scores- Leveled papers'!$H$3:$KM$3,AW$4,'English Scores- Leveled papers'!$H41:$KM41)))</f>
        <is>
          <t/>
        </is>
      </c>
      <c r="AX42" s="362" t="inlineStr">
        <f aca="false">IF($B42="","",IF(COUNTIFS('English Scores- Leveled papers'!$H$3:$KM$3,AX$4,'English Scores- Leveled papers'!$H41:$KM41,"&gt;-1")=0,"",SUMIF('English Scores- Leveled papers'!$H$3:$KM$3,AX$4,'English Scores- Leveled papers'!$H41:$KM41)))</f>
        <is>
          <t/>
        </is>
      </c>
      <c r="AY42" s="362" t="inlineStr">
        <f aca="false">IF($B42="","",IF(COUNTIFS('English Scores- Leveled papers'!$H$3:$KM$3,AY$4,'English Scores- Leveled papers'!$H41:$KM41,"&gt;-1")=0,"",SUMIF('English Scores- Leveled papers'!$H$3:$KM$3,AY$4,'English Scores- Leveled papers'!$H41:$KM41)))</f>
        <is>
          <t/>
        </is>
      </c>
      <c r="AZ42" s="362" t="inlineStr">
        <f aca="false">IF($B42="","",IF(COUNTIFS('English Scores- Leveled papers'!$H$3:$KM$3,AZ$4,'English Scores- Leveled papers'!$H41:$KM41,"&gt;-1")=0,"",SUMIF('English Scores- Leveled papers'!$H$3:$KM$3,AZ$4,'English Scores- Leveled papers'!$H41:$KM41)))</f>
        <is>
          <t/>
        </is>
      </c>
      <c r="BA42" s="362" t="inlineStr">
        <f aca="false">IF($B42="","",IF(COUNTIFS('English Scores- Leveled papers'!$H$3:$KM$3,BA$4,'English Scores- Leveled papers'!$H41:$KM41,"&gt;-1")=0,"",SUMIF('English Scores- Leveled papers'!$H$3:$KM$3,BA$4,'English Scores- Leveled papers'!$H41:$KM41)))</f>
        <is>
          <t/>
        </is>
      </c>
      <c r="BB42" s="362" t="inlineStr">
        <f aca="false">IF($B42="","",IF(COUNTIFS('English Scores- Leveled papers'!$H$3:$KM$3,BB$4,'English Scores- Leveled papers'!$H41:$KM41,"&gt;-1")=0,"",SUMIF('English Scores- Leveled papers'!$H$3:$KM$3,BB$4,'English Scores- Leveled papers'!$H41:$KM41)))</f>
        <is>
          <t/>
        </is>
      </c>
      <c r="BC42" s="362" t="inlineStr">
        <f aca="false">IF($B42="","",IF(COUNTIFS('English Scores- Leveled papers'!$H$3:$KM$3,BC$4,'English Scores- Leveled papers'!$H41:$KM41,"&gt;-1")=0,"",SUMIF('English Scores- Leveled papers'!$H$3:$KM$3,BC$4,'English Scores- Leveled papers'!$H41:$KM41)))</f>
        <is>
          <t/>
        </is>
      </c>
      <c r="BD42" s="362" t="inlineStr">
        <f aca="false">IF($B42="","",IF(COUNTIFS('English Scores- Leveled papers'!$H$3:$KM$3,BD$4,'English Scores- Leveled papers'!$H41:$KM41,"&gt;-1")=0,"",SUMIF('English Scores- Leveled papers'!$H$3:$KM$3,BD$4,'English Scores- Leveled papers'!$H41:$KM41)))</f>
        <is>
          <t/>
        </is>
      </c>
      <c r="BE42" s="362" t="inlineStr">
        <f aca="false">IF($B42="","",IF(COUNTIFS('English Scores- Leveled papers'!$H$3:$KM$3,BE$4,'English Scores- Leveled papers'!$H41:$KM41,"&gt;-1")=0,"",SUMIF('English Scores- Leveled papers'!$H$3:$KM$3,BE$4,'English Scores- Leveled papers'!$H41:$KM41)))</f>
        <is>
          <t/>
        </is>
      </c>
      <c r="BF42" s="362" t="inlineStr">
        <f aca="false">IF($B42="","",IF(COUNTIFS('English Scores- Leveled papers'!$H$3:$KM$3,BF$4,'English Scores- Leveled papers'!$H41:$KM41,"&gt;-1")=0,"",SUMIF('English Scores- Leveled papers'!$H$3:$KM$3,BF$4,'English Scores- Leveled papers'!$H41:$KM41)))</f>
        <is>
          <t/>
        </is>
      </c>
      <c r="BG42" s="362" t="inlineStr">
        <f aca="false">IF($B42="","",IF(COUNTIFS('English Scores- Leveled papers'!$H$3:$KM$3,BG$4,'English Scores- Leveled papers'!$H41:$KM41,"&gt;-1")=0,"",SUMIF('English Scores- Leveled papers'!$H$3:$KM$3,BG$4,'English Scores- Leveled papers'!$H41:$KM41)))</f>
        <is>
          <t/>
        </is>
      </c>
      <c r="BH42" s="362" t="inlineStr">
        <f aca="false">IF($B42="","",IF(COUNTIFS('English Scores- Leveled papers'!$H$3:$KM$3,BH$4,'English Scores- Leveled papers'!$H41:$KM41,"&gt;-1")=0,"",SUMIF('English Scores- Leveled papers'!$H$3:$KM$3,BH$4,'English Scores- Leveled papers'!$H41:$KM41)))</f>
        <is>
          <t/>
        </is>
      </c>
      <c r="BI42" s="362" t="inlineStr">
        <f aca="false">IF($B42="","",IF(COUNTIFS('English Scores- Leveled papers'!$H$3:$KM$3,BI$4,'English Scores- Leveled papers'!$H41:$KM41,"&gt;-1")=0,"",SUMIF('English Scores- Leveled papers'!$H$3:$KM$3,BI$4,'English Scores- Leveled papers'!$H41:$KM41)))</f>
        <is>
          <t/>
        </is>
      </c>
      <c r="BJ42" s="362" t="inlineStr">
        <f aca="false">IF($B42="","",IF(COUNTIFS('English Scores- Leveled papers'!$H$3:$KM$3,BJ$4,'English Scores- Leveled papers'!$H41:$KM41,"&gt;-1")=0,"",SUMIF('English Scores- Leveled papers'!$H$3:$KM$3,BJ$4,'English Scores- Leveled papers'!$H41:$KM41)))</f>
        <is>
          <t/>
        </is>
      </c>
      <c r="BK42" s="362" t="inlineStr">
        <f aca="false">IF($B42="","",IF(COUNTIFS('English Scores- Leveled papers'!$H$3:$KM$3,BK$4,'English Scores- Leveled papers'!$H41:$KM41,"&gt;-1")=0,"",SUMIF('English Scores- Leveled papers'!$H$3:$KM$3,BK$4,'English Scores- Leveled papers'!$H41:$KM41)))</f>
        <is>
          <t/>
        </is>
      </c>
      <c r="BL42" s="362" t="inlineStr">
        <f aca="false">IF($B42="","",IF(COUNTIFS('English Scores- Leveled papers'!$H$3:$KM$3,BL$4,'English Scores- Leveled papers'!$H41:$KM41,"&gt;-1")=0,"",SUMIF('English Scores- Leveled papers'!$H$3:$KM$3,BL$4,'English Scores- Leveled papers'!$H41:$KM41)))</f>
        <is>
          <t/>
        </is>
      </c>
      <c r="BM42" s="362" t="inlineStr">
        <f aca="false">IF($B42="","",IF(COUNTIFS('Eng GLA 6th, 7th, 8th'!$E$3:$DV$3,BM$4,'Eng GLA 6th, 7th, 8th'!$E42:$DV42, "&gt;-1")=0,"",SUMIF('Eng GLA 6th, 7th, 8th'!$E$3:$DV$3,BM$4,'Eng GLA 6th, 7th, 8th'!$E42:$DV42)))</f>
        <is>
          <t/>
        </is>
      </c>
      <c r="BN42" s="362" t="inlineStr">
        <f aca="false">IF($B42="","",IF(COUNTIFS('Eng GLA 6th, 7th, 8th'!$E$3:$DV$3,BN$4,'Eng GLA 6th, 7th, 8th'!$E42:$DV42, "&gt;-1")=0,"",SUMIF('Eng GLA 6th, 7th, 8th'!$E$3:$DV$3,BN$4,'Eng GLA 6th, 7th, 8th'!$E42:$DV42)))</f>
        <is>
          <t/>
        </is>
      </c>
      <c r="BO42" s="362" t="inlineStr">
        <f aca="false">IF($B42="","",IF(COUNTIFS('Eng GLA 6th, 7th, 8th'!$E$3:$DV$3,BO$4,'Eng GLA 6th, 7th, 8th'!$E42:$DV42, "&gt;-1")=0,"",SUMIF('Eng GLA 6th, 7th, 8th'!$E$3:$DV$3,BO$4,'Eng GLA 6th, 7th, 8th'!$E42:$DV42)))</f>
        <is>
          <t/>
        </is>
      </c>
      <c r="BP42" s="362" t="inlineStr">
        <f aca="false">IF($B42="","",IF(COUNTIFS('Eng GLA 6th, 7th, 8th'!$E$3:$DV$3,BP$4,'Eng GLA 6th, 7th, 8th'!$E42:$DV42, "&gt;-1")=0,"",SUMIF('Eng GLA 6th, 7th, 8th'!$E$3:$DV$3,BP$4,'Eng GLA 6th, 7th, 8th'!$E42:$DV42)))</f>
        <is>
          <t/>
        </is>
      </c>
      <c r="BQ42" s="362" t="inlineStr">
        <f aca="false">IF($B42="","",IF(COUNTIFS('Eng GLA 6th, 7th, 8th'!$E$3:$DV$3,BQ$4,'Eng GLA 6th, 7th, 8th'!$E42:$DV42, "&gt;-1")=0,"",SUMIF('Eng GLA 6th, 7th, 8th'!$E$3:$DV$3,BQ$4,'Eng GLA 6th, 7th, 8th'!$E42:$DV42)))</f>
        <is>
          <t/>
        </is>
      </c>
      <c r="BR42" s="362" t="inlineStr">
        <f aca="false">IF($B42="","",IF(COUNTIFS('Eng GLA 6th, 7th, 8th'!$E$3:$DV$3,BR$4,'Eng GLA 6th, 7th, 8th'!$E42:$DV42, "&gt;-1")=0,"",SUMIF('Eng GLA 6th, 7th, 8th'!$E$3:$DV$3,BR$4,'Eng GLA 6th, 7th, 8th'!$E42:$DV42)))</f>
        <is>
          <t/>
        </is>
      </c>
      <c r="BS42" s="362" t="inlineStr">
        <f aca="false">IF($B42="","",IF(COUNTIFS('Eng GLA 6th, 7th, 8th'!$E$3:$DV$3,BS$4,'Eng GLA 6th, 7th, 8th'!$E42:$DV42, "&gt;-1")=0,"",SUMIF('Eng GLA 6th, 7th, 8th'!$E$3:$DV$3,BS$4,'Eng GLA 6th, 7th, 8th'!$E42:$DV42)))</f>
        <is>
          <t/>
        </is>
      </c>
      <c r="BT42" s="362" t="inlineStr">
        <f aca="false">IF($B42="","",IF(COUNTIFS('Eng GLA 6th, 7th, 8th'!$E$3:$DV$3,BT$4,'Eng GLA 6th, 7th, 8th'!$E42:$DV42, "&gt;-1")=0,"",SUMIF('Eng GLA 6th, 7th, 8th'!$E$3:$DV$3,BT$4,'Eng GLA 6th, 7th, 8th'!$E42:$DV42)))</f>
        <is>
          <t/>
        </is>
      </c>
      <c r="BU42" s="362" t="inlineStr">
        <f aca="false">IF($B42="","",IF(COUNTIFS('Eng GLA 6th, 7th, 8th'!$E$3:$DV$3,BU$4,'Eng GLA 6th, 7th, 8th'!$E42:$DV42, "&gt;-1")=0,"",SUMIF('Eng GLA 6th, 7th, 8th'!$E$3:$DV$3,BU$4,'Eng GLA 6th, 7th, 8th'!$E42:$DV42)))</f>
        <is>
          <t/>
        </is>
      </c>
      <c r="BV42" s="362" t="inlineStr">
        <f aca="false">IF($B42="","",IF(COUNTIFS('Eng GLA 6th, 7th, 8th'!$E$3:$DV$3,BV$4,'Eng GLA 6th, 7th, 8th'!$E42:$DV42, "&gt;-1")=0,"",SUMIF('Eng GLA 6th, 7th, 8th'!$E$3:$DV$3,BV$4,'Eng GLA 6th, 7th, 8th'!$E42:$DV42)))</f>
        <is>
          <t/>
        </is>
      </c>
      <c r="BW42" s="362" t="inlineStr">
        <f aca="false">IF($B42="","",IF(COUNTIFS('Eng GLA 6th, 7th, 8th'!$E$3:$DV$3,BW$4,'Eng GLA 6th, 7th, 8th'!$E42:$DV42, "&gt;-1")=0,"",SUMIF('Eng GLA 6th, 7th, 8th'!$E$3:$DV$3,BW$4,'Eng GLA 6th, 7th, 8th'!$E42:$DV42)))</f>
        <is>
          <t/>
        </is>
      </c>
      <c r="BX42" s="362" t="inlineStr">
        <f aca="false">IF($B42="","",IF(COUNTIFS('Eng GLA 6th, 7th, 8th'!$E$3:$DV$3,BX$4,'Eng GLA 6th, 7th, 8th'!$E42:$DV42, "&gt;-1")=0,"",SUMIF('Eng GLA 6th, 7th, 8th'!$E$3:$DV$3,BX$4,'Eng GLA 6th, 7th, 8th'!$E42:$DV42)))</f>
        <is>
          <t/>
        </is>
      </c>
      <c r="BY42" s="362" t="inlineStr">
        <f aca="false">IF($B42="","",IF(COUNTIFS('Eng GLA 6th, 7th, 8th'!$E$3:$DV$3,BY$4,'Eng GLA 6th, 7th, 8th'!$E42:$DV42, "&gt;-1")=0,"",SUMIF('Eng GLA 6th, 7th, 8th'!$E$3:$DV$3,BY$4,'Eng GLA 6th, 7th, 8th'!$E42:$DV42)))</f>
        <is>
          <t/>
        </is>
      </c>
      <c r="BZ42" s="362" t="inlineStr">
        <f aca="false">IF($B42="","",IF(COUNTIFS('Eng GLA 6th, 7th, 8th'!$E$3:$DV$3,BZ$4,'Eng GLA 6th, 7th, 8th'!$E42:$DV42, "&gt;-1")=0,"",SUMIF('Eng GLA 6th, 7th, 8th'!$E$3:$DV$3,BZ$4,'Eng GLA 6th, 7th, 8th'!$E42:$DV42)))</f>
        <is>
          <t/>
        </is>
      </c>
      <c r="CA42" s="362" t="inlineStr">
        <f aca="false">IF($B42="","",IF(COUNTIFS('Eng GLA 6th, 7th, 8th'!$E$3:$DV$3,CA$4,'Eng GLA 6th, 7th, 8th'!$E42:$DV42, "&gt;-1")=0,"",SUMIF('Eng GLA 6th, 7th, 8th'!$E$3:$DV$3,CA$4,'Eng GLA 6th, 7th, 8th'!$E42:$DV42)))</f>
        <is>
          <t/>
        </is>
      </c>
      <c r="CB42" s="363"/>
      <c r="CC42" s="364" t="str">
        <f aca="false">IFERROR(IF((COUNT('Eng GLA 6th, 7th, 8th'!E42:U42)=0)," ",(SUM('Eng GLA 6th, 7th, 8th'!E42:U42)/$CC$3)),"")</f>
        <v> </v>
      </c>
      <c r="CD42" s="364" t="str">
        <f aca="false">IFERROR(IF((COUNT('Eng GLA 6th, 7th, 8th'!V42:AA42)=0)," ",(SUM('Eng GLA 6th, 7th, 8th'!V42:AA42)/$CD$3)),"")</f>
        <v> </v>
      </c>
      <c r="CE42" s="364" t="str">
        <f aca="false">IFERROR(IF((COUNT('Eng GLA 6th, 7th, 8th'!AB42:AG42)=0)," ",(SUM('Eng GLA 6th, 7th, 8th'!AB42:AG42)/$CE$3)),"")</f>
        <v> </v>
      </c>
      <c r="CF42" s="364" t="str">
        <f aca="false">IFERROR(IF((COUNT('Eng GLA 6th, 7th, 8th'!AH42:AP42)=0)," ",(SUM('Eng GLA 6th, 7th, 8th'!AH42:AP42)/$CF$3)),"")</f>
        <v> </v>
      </c>
      <c r="CG42" s="365" t="str">
        <f aca="false">IFERROR(IF((COUNT('Eng GLA 6th, 7th, 8th'!AR42:BH42)=0)," ",(SUM('Eng GLA 6th, 7th, 8th'!AR42:BH42)/$CG$3)),"")</f>
        <v> </v>
      </c>
      <c r="CH42" s="365" t="str">
        <f aca="false">IFERROR(IF((COUNT('Eng GLA 6th, 7th, 8th'!BI42:BN42)=0)," ",(SUM('Eng GLA 6th, 7th, 8th'!BI42:BN42)/$CH$3)),"")</f>
        <v> </v>
      </c>
      <c r="CI42" s="365" t="str">
        <f aca="false">IFERROR(IF((COUNT('Eng GLA 6th, 7th, 8th'!BO42:BT42)=0)," ",(SUM('Eng GLA 6th, 7th, 8th'!BO42:BT42)/$CI$3)),"")</f>
        <v> </v>
      </c>
      <c r="CJ42" s="365" t="str">
        <f aca="false">IFERROR(IF((COUNT('Eng GLA 6th, 7th, 8th'!BU42:CF42)=0)," ",(SUM('Eng GLA 6th, 7th, 8th'!BU42:CF42)/$CJ$3)),"")</f>
        <v> </v>
      </c>
      <c r="CK42" s="365" t="str">
        <f aca="false">IFERROR(IF((COUNT('Eng GLA 6th, 7th, 8th'!CH42:CX42)=0)," ",(SUM('Eng GLA 6th, 7th, 8th'!CH42:CX42)/$CK$3)),"")</f>
        <v> </v>
      </c>
      <c r="CL42" s="365" t="str">
        <f aca="false">IFERROR(IF((COUNT('Eng GLA 6th, 7th, 8th'!CY42:DD42)=0)," ",(SUM('Eng GLA 6th, 7th, 8th'!CY42:DD42)/$CL$3)),"")</f>
        <v> </v>
      </c>
      <c r="CM42" s="365" t="str">
        <f aca="false">IFERROR(IF((COUNT('Eng GLA 6th, 7th, 8th'!DE42:DJ42)=0)," ",(SUM('Eng GLA 6th, 7th, 8th'!DE42:DJ42)/$CM$3)),"")</f>
        <v> </v>
      </c>
      <c r="CN42" s="365" t="str">
        <f aca="false">IFERROR(IF((COUNT('Eng GLA 6th, 7th, 8th'!DK42:DV42)=0)," ",(SUM('Eng GLA 6th, 7th, 8th'!DK42:DV42)/$CN$3)),"")</f>
        <v> </v>
      </c>
    </row>
    <row r="43" customFormat="false" ht="12.75" hidden="false" customHeight="false" outlineLevel="0" collapsed="false">
      <c r="A43" s="315" t="n">
        <v>36</v>
      </c>
      <c r="B43" s="315" t="str">
        <f aca="false">'English Scores- Leveled papers'!B42</f>
        <v>Shivasai</v>
      </c>
      <c r="C43" s="360" t="n">
        <f aca="false">'RC Mastery Check+Question type'!H40</f>
        <v>0.5</v>
      </c>
      <c r="D43" s="361" t="n">
        <f aca="false">'Cover Sheet'!L40</f>
        <v>0.5</v>
      </c>
      <c r="E43" s="362" t="inlineStr">
        <f aca="false">IF($B43="","",IF(COUNTIFS('English Scores- Leveled papers'!$H$3:$KM$3,E$4,'English Scores- Leveled papers'!$H42:$KM42,"&gt;-1")=0,"",SUMIF('English Scores- Leveled papers'!$H$3:$KM$3,E$4,'English Scores- Leveled papers'!$H42:$KM42)))</f>
        <is>
          <t/>
        </is>
      </c>
      <c r="F43" s="362" t="inlineStr">
        <f aca="false">IF($B43="","",IF(COUNTIFS('English Scores- Leveled papers'!$H$3:$KM$3,F$4,'English Scores- Leveled papers'!$H42:$KM42,"&gt;-1")=0,"",SUMIF('English Scores- Leveled papers'!$H$3:$KM$3,F$4,'English Scores- Leveled papers'!$H42:$KM42)))</f>
        <is>
          <t/>
        </is>
      </c>
      <c r="G43" s="362" t="inlineStr">
        <f aca="false">IF($B43="","",IF(COUNTIFS('English Scores- Leveled papers'!$H$3:$KM$3,G$4,'English Scores- Leveled papers'!$H42:$KM42,"&gt;-1")=0,"",SUMIF('English Scores- Leveled papers'!$H$3:$KM$3,G$4,'English Scores- Leveled papers'!$H42:$KM42)))</f>
        <is>
          <t/>
        </is>
      </c>
      <c r="H43" s="362" t="inlineStr">
        <f aca="false">IF($B43="","",IF(COUNTIFS('English Scores- Leveled papers'!$H$3:$KM$3,H$4,'English Scores- Leveled papers'!$H42:$KM42,"&gt;-1")=0,"",SUMIF('English Scores- Leveled papers'!$H$3:$KM$3,H$4,'English Scores- Leveled papers'!$H42:$KM42)))</f>
        <is>
          <t/>
        </is>
      </c>
      <c r="I43" s="362" t="n">
        <f aca="false">IF($B43="","",IF(COUNTIFS('English Scores- Leveled papers'!$H$3:$KM$3,I$4,'English Scores- Leveled papers'!$H42:$KM42,"&gt;-1")=0,"",SUMIF('English Scores- Leveled papers'!$H$3:$KM$3,I$4,'English Scores- Leveled papers'!$H42:$KM42)))</f>
        <v>1</v>
      </c>
      <c r="J43" s="362" t="n">
        <f aca="false">IF($B43="","",IF(COUNTIFS('English Scores- Leveled papers'!$H$3:$KM$3,J$4,'English Scores- Leveled papers'!$H42:$KM42,"&gt;-1")=0,"",SUMIF('English Scores- Leveled papers'!$H$3:$KM$3,J$4,'English Scores- Leveled papers'!$H42:$KM42)))</f>
        <v>1</v>
      </c>
      <c r="K43" s="362" t="inlineStr">
        <f aca="false">IF($B43="","",IF(COUNTIFS('English Scores- Leveled papers'!$H$3:$KM$3,K$4,'English Scores- Leveled papers'!$H42:$KM42,"&gt;-1")=0,"",SUMIF('English Scores- Leveled papers'!$H$3:$KM$3,K$4,'English Scores- Leveled papers'!$H42:$KM42)))</f>
        <is>
          <t/>
        </is>
      </c>
      <c r="L43" s="362" t="n">
        <f aca="false">IF($B43="","",IF(COUNTIFS('English Scores- Leveled papers'!$H$3:$KM$3,L$4,'English Scores- Leveled papers'!$H42:$KM42,"&gt;-1")=0,"",SUMIF('English Scores- Leveled papers'!$H$3:$KM$3,L$4,'English Scores- Leveled papers'!$H42:$KM42)))</f>
        <v>2</v>
      </c>
      <c r="M43" s="362" t="n">
        <f aca="false">IF($B43="","",IF(COUNTIFS('English Scores- Leveled papers'!$H$3:$KM$3,M$4,'English Scores- Leveled papers'!$H42:$KM42,"&gt;-1")=0,"",SUMIF('English Scores- Leveled papers'!$H$3:$KM$3,M$4,'English Scores- Leveled papers'!$H42:$KM42)))</f>
        <v>2</v>
      </c>
      <c r="N43" s="362" t="n">
        <f aca="false">IF($B43="","",IF(COUNTIFS('English Scores- Leveled papers'!$H$3:$KM$3,N$4,'English Scores- Leveled papers'!$H42:$KM42,"&gt;-1")=0,"",SUMIF('English Scores- Leveled papers'!$H$3:$KM$3,N$4,'English Scores- Leveled papers'!$H42:$KM42)))</f>
        <v>1</v>
      </c>
      <c r="O43" s="362" t="n">
        <f aca="false">IF($B43="","",IF(COUNTIFS('English Scores- Leveled papers'!$H$3:$KM$3,O$4,'English Scores- Leveled papers'!$H42:$KM42,"&gt;-1")=0,"",SUMIF('English Scores- Leveled papers'!$H$3:$KM$3,O$4,'English Scores- Leveled papers'!$H42:$KM42)))</f>
        <v>0.5</v>
      </c>
      <c r="P43" s="362" t="n">
        <f aca="false">IF($B43="","",IF(COUNTIFS('English Scores- Leveled papers'!$H$3:$KM$3,P$4,'English Scores- Leveled papers'!$H42:$KM42,"&gt;-1")=0,"",SUMIF('English Scores- Leveled papers'!$H$3:$KM$3,P$4,'English Scores- Leveled papers'!$H42:$KM42)))</f>
        <v>2</v>
      </c>
      <c r="Q43" s="362" t="inlineStr">
        <f aca="false">IF($B43="","",IF(COUNTIFS('English Scores- Leveled papers'!$H$3:$KM$3,Q$4,'English Scores- Leveled papers'!$H42:$KM42,"&gt;-1")=0,"",SUMIF('English Scores- Leveled papers'!$H$3:$KM$3,Q$4,'English Scores- Leveled papers'!$H42:$KM42)))</f>
        <is>
          <t/>
        </is>
      </c>
      <c r="R43" s="362" t="inlineStr">
        <f aca="false">IF($B43="","",IF(COUNTIFS('English Scores- Leveled papers'!$H$3:$KM$3,R$4,'English Scores- Leveled papers'!$H42:$KM42,"&gt;-1")=0,"",SUMIF('English Scores- Leveled papers'!$H$3:$KM$3,R$4,'English Scores- Leveled papers'!$H42:$KM42)))</f>
        <is>
          <t/>
        </is>
      </c>
      <c r="S43" s="362" t="inlineStr">
        <f aca="false">IF($B43="","",IF(COUNTIFS('English Scores- Leveled papers'!$H$3:$KM$3,S$4,'English Scores- Leveled papers'!$H42:$KM42,"&gt;-1")=0,"",SUMIF('English Scores- Leveled papers'!$H$3:$KM$3,S$4,'English Scores- Leveled papers'!$H42:$KM42)))</f>
        <is>
          <t/>
        </is>
      </c>
      <c r="T43" s="362" t="inlineStr">
        <f aca="false">IF($B43="","",IF(COUNTIFS('English Scores- Leveled papers'!$H$3:$KM$3,T$4,'English Scores- Leveled papers'!$H42:$KM42,"&gt;-1")=0,"",SUMIF('English Scores- Leveled papers'!$H$3:$KM$3,T$4,'English Scores- Leveled papers'!$H42:$KM42)))</f>
        <is>
          <t/>
        </is>
      </c>
      <c r="U43" s="362" t="inlineStr">
        <f aca="false">IF($B43="","",IF(COUNTIFS('English Scores- Leveled papers'!$H$3:$KM$3,U$4,'English Scores- Leveled papers'!$H42:$KM42,"&gt;-1")=0,"",SUMIF('English Scores- Leveled papers'!$H$3:$KM$3,U$4,'English Scores- Leveled papers'!$H42:$KM42)))</f>
        <is>
          <t/>
        </is>
      </c>
      <c r="V43" s="362" t="inlineStr">
        <f aca="false">IF($B43="","",IF(COUNTIFS('English Scores- Leveled papers'!$H$3:$KM$3,V$4,'English Scores- Leveled papers'!$H42:$KM42,"&gt;-1")=0,"",SUMIF('English Scores- Leveled papers'!$H$3:$KM$3,V$4,'English Scores- Leveled papers'!$H42:$KM42)))</f>
        <is>
          <t/>
        </is>
      </c>
      <c r="W43" s="362" t="inlineStr">
        <f aca="false">IF($B43="","",IF(COUNTIFS('English Scores- Leveled papers'!$H$3:$KM$3,W$4,'English Scores- Leveled papers'!$H42:$KM42,"&gt;-1")=0,"",SUMIF('English Scores- Leveled papers'!$H$3:$KM$3,W$4,'English Scores- Leveled papers'!$H42:$KM42)))</f>
        <is>
          <t/>
        </is>
      </c>
      <c r="X43" s="362" t="inlineStr">
        <f aca="false">IF($B43="","",IF(COUNTIFS('English Scores- Leveled papers'!$H$3:$KM$3,X$4,'English Scores- Leveled papers'!$H42:$KM42,"&gt;-1")=0,"",SUMIF('English Scores- Leveled papers'!$H$3:$KM$3,X$4,'English Scores- Leveled papers'!$H42:$KM42)))</f>
        <is>
          <t/>
        </is>
      </c>
      <c r="Y43" s="362" t="inlineStr">
        <f aca="false">IF($B43="","",IF(COUNTIFS('English Scores- Leveled papers'!$H$3:$KM$3,Y$4,'English Scores- Leveled papers'!$H42:$KM42,"&gt;-1")=0,"",SUMIF('English Scores- Leveled papers'!$H$3:$KM$3,Y$4,'English Scores- Leveled papers'!$H42:$KM42)))</f>
        <is>
          <t/>
        </is>
      </c>
      <c r="Z43" s="362" t="inlineStr">
        <f aca="false">IF($B43="","",IF(COUNTIFS('English Scores- Leveled papers'!$H$3:$KM$3,Z$4,'English Scores- Leveled papers'!$H42:$KM42,"&gt;-1")=0,"",SUMIF('English Scores- Leveled papers'!$H$3:$KM$3,Z$4,'English Scores- Leveled papers'!$H42:$KM42)))</f>
        <is>
          <t/>
        </is>
      </c>
      <c r="AA43" s="362" t="inlineStr">
        <f aca="false">IF($B43="","",IF(COUNTIFS('English Scores- Leveled papers'!$H$3:$KM$3,AA$4,'English Scores- Leveled papers'!$H42:$KM42,"&gt;-1")=0,"",SUMIF('English Scores- Leveled papers'!$H$3:$KM$3,AA$4,'English Scores- Leveled papers'!$H42:$KM42)))</f>
        <is>
          <t/>
        </is>
      </c>
      <c r="AB43" s="362" t="inlineStr">
        <f aca="false">IF($B43="","",IF(COUNTIFS('English Scores- Leveled papers'!$H$3:$KM$3,AB$4,'English Scores- Leveled papers'!$H42:$KM42,"&gt;-1")=0,"",SUMIF('English Scores- Leveled papers'!$H$3:$KM$3,AB$4,'English Scores- Leveled papers'!$H42:$KM42)))</f>
        <is>
          <t/>
        </is>
      </c>
      <c r="AC43" s="362" t="inlineStr">
        <f aca="false">IF($B43="","",IF(COUNTIFS('English Scores- Leveled papers'!$H$3:$KM$3,AC$4,'English Scores- Leveled papers'!$H42:$KM42,"&gt;-1")=0,"",SUMIF('English Scores- Leveled papers'!$H$3:$KM$3,AC$4,'English Scores- Leveled papers'!$H42:$KM42)))</f>
        <is>
          <t/>
        </is>
      </c>
      <c r="AD43" s="362" t="inlineStr">
        <f aca="false">IF($B43="","",IF(COUNTIFS('English Scores- Leveled papers'!$H$3:$KM$3,AD$4,'English Scores- Leveled papers'!$H42:$KM42,"&gt;-1")=0,"",SUMIF('English Scores- Leveled papers'!$H$3:$KM$3,AD$4,'English Scores- Leveled papers'!$H42:$KM42)))</f>
        <is>
          <t/>
        </is>
      </c>
      <c r="AE43" s="362" t="inlineStr">
        <f aca="false">IF($B43="","",IF(COUNTIFS('English Scores- Leveled papers'!$H$3:$KM$3,AE$4,'English Scores- Leveled papers'!$H42:$KM42,"&gt;-1")=0,"",SUMIF('English Scores- Leveled papers'!$H$3:$KM$3,AE$4,'English Scores- Leveled papers'!$H42:$KM42)))</f>
        <is>
          <t/>
        </is>
      </c>
      <c r="AF43" s="362" t="inlineStr">
        <f aca="false">IF($B43="","",IF(COUNTIFS('English Scores- Leveled papers'!$H$3:$KM$3,AF$4,'English Scores- Leveled papers'!$H42:$KM42,"&gt;-1")=0,"",SUMIF('English Scores- Leveled papers'!$H$3:$KM$3,AF$4,'English Scores- Leveled papers'!$H42:$KM42)))</f>
        <is>
          <t/>
        </is>
      </c>
      <c r="AG43" s="362" t="inlineStr">
        <f aca="false">IF($B43="","",IF(COUNTIFS('English Scores- Leveled papers'!$H$3:$KM$3,AG$4,'English Scores- Leveled papers'!$H42:$KM42,"&gt;-1")=0,"",SUMIF('English Scores- Leveled papers'!$H$3:$KM$3,AG$4,'English Scores- Leveled papers'!$H42:$KM42)))</f>
        <is>
          <t/>
        </is>
      </c>
      <c r="AH43" s="362" t="inlineStr">
        <f aca="false">IF($B43="","",IF(COUNTIFS('English Scores- Leveled papers'!$H$3:$KM$3,AH$4,'English Scores- Leveled papers'!$H42:$KM42,"&gt;-1")=0,"",SUMIF('English Scores- Leveled papers'!$H$3:$KM$3,AH$4,'English Scores- Leveled papers'!$H42:$KM42)))</f>
        <is>
          <t/>
        </is>
      </c>
      <c r="AI43" s="362" t="inlineStr">
        <f aca="false">IF($B43="","",IF(COUNTIFS('English Scores- Leveled papers'!$H$3:$KM$3,AI$4,'English Scores- Leveled papers'!$H42:$KM42,"&gt;-1")=0,"",SUMIF('English Scores- Leveled papers'!$H$3:$KM$3,AI$4,'English Scores- Leveled papers'!$H42:$KM42)))</f>
        <is>
          <t/>
        </is>
      </c>
      <c r="AJ43" s="362" t="inlineStr">
        <f aca="false">IF($B43="","",IF(COUNTIFS('English Scores- Leveled papers'!$H$3:$KM$3,AJ$4,'English Scores- Leveled papers'!$H42:$KM42,"&gt;-1")=0,"",SUMIF('English Scores- Leveled papers'!$H$3:$KM$3,AJ$4,'English Scores- Leveled papers'!$H42:$KM42)))</f>
        <is>
          <t/>
        </is>
      </c>
      <c r="AK43" s="362" t="inlineStr">
        <f aca="false">IF($B43="","",IF(COUNTIFS('English Scores- Leveled papers'!$H$3:$KM$3,AK$4,'English Scores- Leveled papers'!$H42:$KM42,"&gt;-1")=0,"",SUMIF('English Scores- Leveled papers'!$H$3:$KM$3,AK$4,'English Scores- Leveled papers'!$H42:$KM42)))</f>
        <is>
          <t/>
        </is>
      </c>
      <c r="AL43" s="362" t="inlineStr">
        <f aca="false">IF($B43="","",IF(COUNTIFS('English Scores- Leveled papers'!$H$3:$KM$3,AL$4,'English Scores- Leveled papers'!$H42:$KM42,"&gt;-1")=0,"",SUMIF('English Scores- Leveled papers'!$H$3:$KM$3,AL$4,'English Scores- Leveled papers'!$H42:$KM42)))</f>
        <is>
          <t/>
        </is>
      </c>
      <c r="AM43" s="362" t="inlineStr">
        <f aca="false">IF($B43="","",IF(COUNTIFS('English Scores- Leveled papers'!$H$3:$KM$3,AM$4,'English Scores- Leveled papers'!$H42:$KM42,"&gt;-1")=0,"",SUMIF('English Scores- Leveled papers'!$H$3:$KM$3,AM$4,'English Scores- Leveled papers'!$H42:$KM42)))</f>
        <is>
          <t/>
        </is>
      </c>
      <c r="AN43" s="362" t="inlineStr">
        <f aca="false">IF($B43="","",IF(COUNTIFS('English Scores- Leveled papers'!$H$3:$KM$3,AN$4,'English Scores- Leveled papers'!$H42:$KM42,"&gt;-1")=0,"",SUMIF('English Scores- Leveled papers'!$H$3:$KM$3,AN$4,'English Scores- Leveled papers'!$H42:$KM42)))</f>
        <is>
          <t/>
        </is>
      </c>
      <c r="AO43" s="362" t="inlineStr">
        <f aca="false">IF($B43="","",IF(COUNTIFS('English Scores- Leveled papers'!$H$3:$KM$3,AO$4,'English Scores- Leveled papers'!$H42:$KM42,"&gt;-1")=0,"",SUMIF('English Scores- Leveled papers'!$H$3:$KM$3,AO$4,'English Scores- Leveled papers'!$H42:$KM42)))</f>
        <is>
          <t/>
        </is>
      </c>
      <c r="AP43" s="362" t="inlineStr">
        <f aca="false">IF($B43="","",IF(COUNTIFS('English Scores- Leveled papers'!$H$3:$KM$3,AP$4,'English Scores- Leveled papers'!$H42:$KM42,"&gt;-1")=0,"",SUMIF('English Scores- Leveled papers'!$H$3:$KM$3,AP$4,'English Scores- Leveled papers'!$H42:$KM42)))</f>
        <is>
          <t/>
        </is>
      </c>
      <c r="AQ43" s="362" t="inlineStr">
        <f aca="false">IF($B43="","",IF(COUNTIFS('English Scores- Leveled papers'!$H$3:$KM$3,AQ$4,'English Scores- Leveled papers'!$H42:$KM42,"&gt;-1")=0,"",SUMIF('English Scores- Leveled papers'!$H$3:$KM$3,AQ$4,'English Scores- Leveled papers'!$H42:$KM42)))</f>
        <is>
          <t/>
        </is>
      </c>
      <c r="AR43" s="362" t="inlineStr">
        <f aca="false">IF($B43="","",IF(COUNTIFS('English Scores- Leveled papers'!$H$3:$KM$3,AR$4,'English Scores- Leveled papers'!$H42:$KM42,"&gt;-1")=0,"",SUMIF('English Scores- Leveled papers'!$H$3:$KM$3,AR$4,'English Scores- Leveled papers'!$H42:$KM42)))</f>
        <is>
          <t/>
        </is>
      </c>
      <c r="AS43" s="362" t="inlineStr">
        <f aca="false">IF($B43="","",IF(COUNTIFS('English Scores- Leveled papers'!$H$3:$KM$3,AS$4,'English Scores- Leveled papers'!$H42:$KM42,"&gt;-1")=0,"",SUMIF('English Scores- Leveled papers'!$H$3:$KM$3,AS$4,'English Scores- Leveled papers'!$H42:$KM42)))</f>
        <is>
          <t/>
        </is>
      </c>
      <c r="AT43" s="362" t="inlineStr">
        <f aca="false">IF($B43="","",IF(COUNTIFS('English Scores- Leveled papers'!$H$3:$KM$3,AT$4,'English Scores- Leveled papers'!$H42:$KM42,"&gt;-1")=0,"",SUMIF('English Scores- Leveled papers'!$H$3:$KM$3,AT$4,'English Scores- Leveled papers'!$H42:$KM42)))</f>
        <is>
          <t/>
        </is>
      </c>
      <c r="AU43" s="362" t="inlineStr">
        <f aca="false">IF($B43="","",IF(COUNTIFS('English Scores- Leveled papers'!$H$3:$KM$3,AU$4,'English Scores- Leveled papers'!$H42:$KM42,"&gt;-1")=0,"",SUMIF('English Scores- Leveled papers'!$H$3:$KM$3,AU$4,'English Scores- Leveled papers'!$H42:$KM42)))</f>
        <is>
          <t/>
        </is>
      </c>
      <c r="AV43" s="362" t="inlineStr">
        <f aca="false">IF($B43="","",IF(COUNTIFS('English Scores- Leveled papers'!$H$3:$KM$3,AV$4,'English Scores- Leveled papers'!$H42:$KM42,"&gt;-1")=0,"",SUMIF('English Scores- Leveled papers'!$H$3:$KM$3,AV$4,'English Scores- Leveled papers'!$H42:$KM42)))</f>
        <is>
          <t/>
        </is>
      </c>
      <c r="AW43" s="362" t="inlineStr">
        <f aca="false">IF($B43="","",IF(COUNTIFS('English Scores- Leveled papers'!$H$3:$KM$3,AW$4,'English Scores- Leveled papers'!$H42:$KM42,"&gt;-1")=0,"",SUMIF('English Scores- Leveled papers'!$H$3:$KM$3,AW$4,'English Scores- Leveled papers'!$H42:$KM42)))</f>
        <is>
          <t/>
        </is>
      </c>
      <c r="AX43" s="362" t="inlineStr">
        <f aca="false">IF($B43="","",IF(COUNTIFS('English Scores- Leveled papers'!$H$3:$KM$3,AX$4,'English Scores- Leveled papers'!$H42:$KM42,"&gt;-1")=0,"",SUMIF('English Scores- Leveled papers'!$H$3:$KM$3,AX$4,'English Scores- Leveled papers'!$H42:$KM42)))</f>
        <is>
          <t/>
        </is>
      </c>
      <c r="AY43" s="362" t="inlineStr">
        <f aca="false">IF($B43="","",IF(COUNTIFS('English Scores- Leveled papers'!$H$3:$KM$3,AY$4,'English Scores- Leveled papers'!$H42:$KM42,"&gt;-1")=0,"",SUMIF('English Scores- Leveled papers'!$H$3:$KM$3,AY$4,'English Scores- Leveled papers'!$H42:$KM42)))</f>
        <is>
          <t/>
        </is>
      </c>
      <c r="AZ43" s="362" t="inlineStr">
        <f aca="false">IF($B43="","",IF(COUNTIFS('English Scores- Leveled papers'!$H$3:$KM$3,AZ$4,'English Scores- Leveled papers'!$H42:$KM42,"&gt;-1")=0,"",SUMIF('English Scores- Leveled papers'!$H$3:$KM$3,AZ$4,'English Scores- Leveled papers'!$H42:$KM42)))</f>
        <is>
          <t/>
        </is>
      </c>
      <c r="BA43" s="362" t="inlineStr">
        <f aca="false">IF($B43="","",IF(COUNTIFS('English Scores- Leveled papers'!$H$3:$KM$3,BA$4,'English Scores- Leveled papers'!$H42:$KM42,"&gt;-1")=0,"",SUMIF('English Scores- Leveled papers'!$H$3:$KM$3,BA$4,'English Scores- Leveled papers'!$H42:$KM42)))</f>
        <is>
          <t/>
        </is>
      </c>
      <c r="BB43" s="362" t="inlineStr">
        <f aca="false">IF($B43="","",IF(COUNTIFS('English Scores- Leveled papers'!$H$3:$KM$3,BB$4,'English Scores- Leveled papers'!$H42:$KM42,"&gt;-1")=0,"",SUMIF('English Scores- Leveled papers'!$H$3:$KM$3,BB$4,'English Scores- Leveled papers'!$H42:$KM42)))</f>
        <is>
          <t/>
        </is>
      </c>
      <c r="BC43" s="362" t="inlineStr">
        <f aca="false">IF($B43="","",IF(COUNTIFS('English Scores- Leveled papers'!$H$3:$KM$3,BC$4,'English Scores- Leveled papers'!$H42:$KM42,"&gt;-1")=0,"",SUMIF('English Scores- Leveled papers'!$H$3:$KM$3,BC$4,'English Scores- Leveled papers'!$H42:$KM42)))</f>
        <is>
          <t/>
        </is>
      </c>
      <c r="BD43" s="362" t="inlineStr">
        <f aca="false">IF($B43="","",IF(COUNTIFS('English Scores- Leveled papers'!$H$3:$KM$3,BD$4,'English Scores- Leveled papers'!$H42:$KM42,"&gt;-1")=0,"",SUMIF('English Scores- Leveled papers'!$H$3:$KM$3,BD$4,'English Scores- Leveled papers'!$H42:$KM42)))</f>
        <is>
          <t/>
        </is>
      </c>
      <c r="BE43" s="362" t="inlineStr">
        <f aca="false">IF($B43="","",IF(COUNTIFS('English Scores- Leveled papers'!$H$3:$KM$3,BE$4,'English Scores- Leveled papers'!$H42:$KM42,"&gt;-1")=0,"",SUMIF('English Scores- Leveled papers'!$H$3:$KM$3,BE$4,'English Scores- Leveled papers'!$H42:$KM42)))</f>
        <is>
          <t/>
        </is>
      </c>
      <c r="BF43" s="362" t="inlineStr">
        <f aca="false">IF($B43="","",IF(COUNTIFS('English Scores- Leveled papers'!$H$3:$KM$3,BF$4,'English Scores- Leveled papers'!$H42:$KM42,"&gt;-1")=0,"",SUMIF('English Scores- Leveled papers'!$H$3:$KM$3,BF$4,'English Scores- Leveled papers'!$H42:$KM42)))</f>
        <is>
          <t/>
        </is>
      </c>
      <c r="BG43" s="362" t="inlineStr">
        <f aca="false">IF($B43="","",IF(COUNTIFS('English Scores- Leveled papers'!$H$3:$KM$3,BG$4,'English Scores- Leveled papers'!$H42:$KM42,"&gt;-1")=0,"",SUMIF('English Scores- Leveled papers'!$H$3:$KM$3,BG$4,'English Scores- Leveled papers'!$H42:$KM42)))</f>
        <is>
          <t/>
        </is>
      </c>
      <c r="BH43" s="362" t="inlineStr">
        <f aca="false">IF($B43="","",IF(COUNTIFS('English Scores- Leveled papers'!$H$3:$KM$3,BH$4,'English Scores- Leveled papers'!$H42:$KM42,"&gt;-1")=0,"",SUMIF('English Scores- Leveled papers'!$H$3:$KM$3,BH$4,'English Scores- Leveled papers'!$H42:$KM42)))</f>
        <is>
          <t/>
        </is>
      </c>
      <c r="BI43" s="362" t="inlineStr">
        <f aca="false">IF($B43="","",IF(COUNTIFS('English Scores- Leveled papers'!$H$3:$KM$3,BI$4,'English Scores- Leveled papers'!$H42:$KM42,"&gt;-1")=0,"",SUMIF('English Scores- Leveled papers'!$H$3:$KM$3,BI$4,'English Scores- Leveled papers'!$H42:$KM42)))</f>
        <is>
          <t/>
        </is>
      </c>
      <c r="BJ43" s="362" t="inlineStr">
        <f aca="false">IF($B43="","",IF(COUNTIFS('English Scores- Leveled papers'!$H$3:$KM$3,BJ$4,'English Scores- Leveled papers'!$H42:$KM42,"&gt;-1")=0,"",SUMIF('English Scores- Leveled papers'!$H$3:$KM$3,BJ$4,'English Scores- Leveled papers'!$H42:$KM42)))</f>
        <is>
          <t/>
        </is>
      </c>
      <c r="BK43" s="362" t="inlineStr">
        <f aca="false">IF($B43="","",IF(COUNTIFS('English Scores- Leveled papers'!$H$3:$KM$3,BK$4,'English Scores- Leveled papers'!$H42:$KM42,"&gt;-1")=0,"",SUMIF('English Scores- Leveled papers'!$H$3:$KM$3,BK$4,'English Scores- Leveled papers'!$H42:$KM42)))</f>
        <is>
          <t/>
        </is>
      </c>
      <c r="BL43" s="362" t="inlineStr">
        <f aca="false">IF($B43="","",IF(COUNTIFS('English Scores- Leveled papers'!$H$3:$KM$3,BL$4,'English Scores- Leveled papers'!$H42:$KM42,"&gt;-1")=0,"",SUMIF('English Scores- Leveled papers'!$H$3:$KM$3,BL$4,'English Scores- Leveled papers'!$H42:$KM42)))</f>
        <is>
          <t/>
        </is>
      </c>
      <c r="BM43" s="362" t="inlineStr">
        <f aca="false">IF($B43="","",IF(COUNTIFS('Eng GLA 6th, 7th, 8th'!$E$3:$DV$3,BM$4,'Eng GLA 6th, 7th, 8th'!$E43:$DV43, "&gt;-1")=0,"",SUMIF('Eng GLA 6th, 7th, 8th'!$E$3:$DV$3,BM$4,'Eng GLA 6th, 7th, 8th'!$E43:$DV43)))</f>
        <is>
          <t/>
        </is>
      </c>
      <c r="BN43" s="362" t="inlineStr">
        <f aca="false">IF($B43="","",IF(COUNTIFS('Eng GLA 6th, 7th, 8th'!$E$3:$DV$3,BN$4,'Eng GLA 6th, 7th, 8th'!$E43:$DV43, "&gt;-1")=0,"",SUMIF('Eng GLA 6th, 7th, 8th'!$E$3:$DV$3,BN$4,'Eng GLA 6th, 7th, 8th'!$E43:$DV43)))</f>
        <is>
          <t/>
        </is>
      </c>
      <c r="BO43" s="362" t="inlineStr">
        <f aca="false">IF($B43="","",IF(COUNTIFS('Eng GLA 6th, 7th, 8th'!$E$3:$DV$3,BO$4,'Eng GLA 6th, 7th, 8th'!$E43:$DV43, "&gt;-1")=0,"",SUMIF('Eng GLA 6th, 7th, 8th'!$E$3:$DV$3,BO$4,'Eng GLA 6th, 7th, 8th'!$E43:$DV43)))</f>
        <is>
          <t/>
        </is>
      </c>
      <c r="BP43" s="362" t="inlineStr">
        <f aca="false">IF($B43="","",IF(COUNTIFS('Eng GLA 6th, 7th, 8th'!$E$3:$DV$3,BP$4,'Eng GLA 6th, 7th, 8th'!$E43:$DV43, "&gt;-1")=0,"",SUMIF('Eng GLA 6th, 7th, 8th'!$E$3:$DV$3,BP$4,'Eng GLA 6th, 7th, 8th'!$E43:$DV43)))</f>
        <is>
          <t/>
        </is>
      </c>
      <c r="BQ43" s="362" t="inlineStr">
        <f aca="false">IF($B43="","",IF(COUNTIFS('Eng GLA 6th, 7th, 8th'!$E$3:$DV$3,BQ$4,'Eng GLA 6th, 7th, 8th'!$E43:$DV43, "&gt;-1")=0,"",SUMIF('Eng GLA 6th, 7th, 8th'!$E$3:$DV$3,BQ$4,'Eng GLA 6th, 7th, 8th'!$E43:$DV43)))</f>
        <is>
          <t/>
        </is>
      </c>
      <c r="BR43" s="362" t="inlineStr">
        <f aca="false">IF($B43="","",IF(COUNTIFS('Eng GLA 6th, 7th, 8th'!$E$3:$DV$3,BR$4,'Eng GLA 6th, 7th, 8th'!$E43:$DV43, "&gt;-1")=0,"",SUMIF('Eng GLA 6th, 7th, 8th'!$E$3:$DV$3,BR$4,'Eng GLA 6th, 7th, 8th'!$E43:$DV43)))</f>
        <is>
          <t/>
        </is>
      </c>
      <c r="BS43" s="362" t="inlineStr">
        <f aca="false">IF($B43="","",IF(COUNTIFS('Eng GLA 6th, 7th, 8th'!$E$3:$DV$3,BS$4,'Eng GLA 6th, 7th, 8th'!$E43:$DV43, "&gt;-1")=0,"",SUMIF('Eng GLA 6th, 7th, 8th'!$E$3:$DV$3,BS$4,'Eng GLA 6th, 7th, 8th'!$E43:$DV43)))</f>
        <is>
          <t/>
        </is>
      </c>
      <c r="BT43" s="362" t="inlineStr">
        <f aca="false">IF($B43="","",IF(COUNTIFS('Eng GLA 6th, 7th, 8th'!$E$3:$DV$3,BT$4,'Eng GLA 6th, 7th, 8th'!$E43:$DV43, "&gt;-1")=0,"",SUMIF('Eng GLA 6th, 7th, 8th'!$E$3:$DV$3,BT$4,'Eng GLA 6th, 7th, 8th'!$E43:$DV43)))</f>
        <is>
          <t/>
        </is>
      </c>
      <c r="BU43" s="362" t="inlineStr">
        <f aca="false">IF($B43="","",IF(COUNTIFS('Eng GLA 6th, 7th, 8th'!$E$3:$DV$3,BU$4,'Eng GLA 6th, 7th, 8th'!$E43:$DV43, "&gt;-1")=0,"",SUMIF('Eng GLA 6th, 7th, 8th'!$E$3:$DV$3,BU$4,'Eng GLA 6th, 7th, 8th'!$E43:$DV43)))</f>
        <is>
          <t/>
        </is>
      </c>
      <c r="BV43" s="362" t="inlineStr">
        <f aca="false">IF($B43="","",IF(COUNTIFS('Eng GLA 6th, 7th, 8th'!$E$3:$DV$3,BV$4,'Eng GLA 6th, 7th, 8th'!$E43:$DV43, "&gt;-1")=0,"",SUMIF('Eng GLA 6th, 7th, 8th'!$E$3:$DV$3,BV$4,'Eng GLA 6th, 7th, 8th'!$E43:$DV43)))</f>
        <is>
          <t/>
        </is>
      </c>
      <c r="BW43" s="362" t="inlineStr">
        <f aca="false">IF($B43="","",IF(COUNTIFS('Eng GLA 6th, 7th, 8th'!$E$3:$DV$3,BW$4,'Eng GLA 6th, 7th, 8th'!$E43:$DV43, "&gt;-1")=0,"",SUMIF('Eng GLA 6th, 7th, 8th'!$E$3:$DV$3,BW$4,'Eng GLA 6th, 7th, 8th'!$E43:$DV43)))</f>
        <is>
          <t/>
        </is>
      </c>
      <c r="BX43" s="362" t="inlineStr">
        <f aca="false">IF($B43="","",IF(COUNTIFS('Eng GLA 6th, 7th, 8th'!$E$3:$DV$3,BX$4,'Eng GLA 6th, 7th, 8th'!$E43:$DV43, "&gt;-1")=0,"",SUMIF('Eng GLA 6th, 7th, 8th'!$E$3:$DV$3,BX$4,'Eng GLA 6th, 7th, 8th'!$E43:$DV43)))</f>
        <is>
          <t/>
        </is>
      </c>
      <c r="BY43" s="362" t="inlineStr">
        <f aca="false">IF($B43="","",IF(COUNTIFS('Eng GLA 6th, 7th, 8th'!$E$3:$DV$3,BY$4,'Eng GLA 6th, 7th, 8th'!$E43:$DV43, "&gt;-1")=0,"",SUMIF('Eng GLA 6th, 7th, 8th'!$E$3:$DV$3,BY$4,'Eng GLA 6th, 7th, 8th'!$E43:$DV43)))</f>
        <is>
          <t/>
        </is>
      </c>
      <c r="BZ43" s="362" t="inlineStr">
        <f aca="false">IF($B43="","",IF(COUNTIFS('Eng GLA 6th, 7th, 8th'!$E$3:$DV$3,BZ$4,'Eng GLA 6th, 7th, 8th'!$E43:$DV43, "&gt;-1")=0,"",SUMIF('Eng GLA 6th, 7th, 8th'!$E$3:$DV$3,BZ$4,'Eng GLA 6th, 7th, 8th'!$E43:$DV43)))</f>
        <is>
          <t/>
        </is>
      </c>
      <c r="CA43" s="362" t="inlineStr">
        <f aca="false">IF($B43="","",IF(COUNTIFS('Eng GLA 6th, 7th, 8th'!$E$3:$DV$3,CA$4,'Eng GLA 6th, 7th, 8th'!$E43:$DV43, "&gt;-1")=0,"",SUMIF('Eng GLA 6th, 7th, 8th'!$E$3:$DV$3,CA$4,'Eng GLA 6th, 7th, 8th'!$E43:$DV43)))</f>
        <is>
          <t/>
        </is>
      </c>
      <c r="CB43" s="363"/>
      <c r="CC43" s="364" t="str">
        <f aca="false">IFERROR(IF((COUNT('Eng GLA 6th, 7th, 8th'!E43:U43)=0)," ",(SUM('Eng GLA 6th, 7th, 8th'!E43:U43)/$CC$3)),"")</f>
        <v> </v>
      </c>
      <c r="CD43" s="364" t="str">
        <f aca="false">IFERROR(IF((COUNT('Eng GLA 6th, 7th, 8th'!V43:AA43)=0)," ",(SUM('Eng GLA 6th, 7th, 8th'!V43:AA43)/$CD$3)),"")</f>
        <v> </v>
      </c>
      <c r="CE43" s="364" t="str">
        <f aca="false">IFERROR(IF((COUNT('Eng GLA 6th, 7th, 8th'!AB43:AG43)=0)," ",(SUM('Eng GLA 6th, 7th, 8th'!AB43:AG43)/$CE$3)),"")</f>
        <v> </v>
      </c>
      <c r="CF43" s="364" t="str">
        <f aca="false">IFERROR(IF((COUNT('Eng GLA 6th, 7th, 8th'!AH43:AP43)=0)," ",(SUM('Eng GLA 6th, 7th, 8th'!AH43:AP43)/$CF$3)),"")</f>
        <v> </v>
      </c>
      <c r="CG43" s="365" t="str">
        <f aca="false">IFERROR(IF((COUNT('Eng GLA 6th, 7th, 8th'!AR43:BH43)=0)," ",(SUM('Eng GLA 6th, 7th, 8th'!AR43:BH43)/$CG$3)),"")</f>
        <v> </v>
      </c>
      <c r="CH43" s="365" t="str">
        <f aca="false">IFERROR(IF((COUNT('Eng GLA 6th, 7th, 8th'!BI43:BN43)=0)," ",(SUM('Eng GLA 6th, 7th, 8th'!BI43:BN43)/$CH$3)),"")</f>
        <v> </v>
      </c>
      <c r="CI43" s="365" t="str">
        <f aca="false">IFERROR(IF((COUNT('Eng GLA 6th, 7th, 8th'!BO43:BT43)=0)," ",(SUM('Eng GLA 6th, 7th, 8th'!BO43:BT43)/$CI$3)),"")</f>
        <v> </v>
      </c>
      <c r="CJ43" s="365" t="str">
        <f aca="false">IFERROR(IF((COUNT('Eng GLA 6th, 7th, 8th'!BU43:CF43)=0)," ",(SUM('Eng GLA 6th, 7th, 8th'!BU43:CF43)/$CJ$3)),"")</f>
        <v> </v>
      </c>
      <c r="CK43" s="365" t="str">
        <f aca="false">IFERROR(IF((COUNT('Eng GLA 6th, 7th, 8th'!CH43:CX43)=0)," ",(SUM('Eng GLA 6th, 7th, 8th'!CH43:CX43)/$CK$3)),"")</f>
        <v> </v>
      </c>
      <c r="CL43" s="365" t="str">
        <f aca="false">IFERROR(IF((COUNT('Eng GLA 6th, 7th, 8th'!CY43:DD43)=0)," ",(SUM('Eng GLA 6th, 7th, 8th'!CY43:DD43)/$CL$3)),"")</f>
        <v> </v>
      </c>
      <c r="CM43" s="365" t="str">
        <f aca="false">IFERROR(IF((COUNT('Eng GLA 6th, 7th, 8th'!DE43:DJ43)=0)," ",(SUM('Eng GLA 6th, 7th, 8th'!DE43:DJ43)/$CM$3)),"")</f>
        <v> </v>
      </c>
      <c r="CN43" s="365" t="str">
        <f aca="false">IFERROR(IF((COUNT('Eng GLA 6th, 7th, 8th'!DK43:DV43)=0)," ",(SUM('Eng GLA 6th, 7th, 8th'!DK43:DV43)/$CN$3)),"")</f>
        <v> </v>
      </c>
    </row>
    <row r="44" customFormat="false" ht="12.75" hidden="false" customHeight="false" outlineLevel="0" collapsed="false">
      <c r="A44" s="315" t="n">
        <v>37</v>
      </c>
      <c r="B44" s="315" t="str">
        <f aca="false">'English Scores- Leveled papers'!B43</f>
        <v>Srishant</v>
      </c>
      <c r="C44" s="360" t="n">
        <f aca="false">'RC Mastery Check+Question type'!H41</f>
        <v>0.2</v>
      </c>
      <c r="D44" s="361" t="inlineStr">
        <f aca="false">'Cover Sheet'!L41</f>
        <is>
          <t/>
        </is>
      </c>
      <c r="E44" s="362" t="inlineStr">
        <f aca="false">IF($B44="","",IF(COUNTIFS('English Scores- Leveled papers'!$H$3:$KM$3,E$4,'English Scores- Leveled papers'!$H43:$KM43,"&gt;-1")=0,"",SUMIF('English Scores- Leveled papers'!$H$3:$KM$3,E$4,'English Scores- Leveled papers'!$H43:$KM43)))</f>
        <is>
          <t/>
        </is>
      </c>
      <c r="F44" s="362" t="inlineStr">
        <f aca="false">IF($B44="","",IF(COUNTIFS('English Scores- Leveled papers'!$H$3:$KM$3,F$4,'English Scores- Leveled papers'!$H43:$KM43,"&gt;-1")=0,"",SUMIF('English Scores- Leveled papers'!$H$3:$KM$3,F$4,'English Scores- Leveled papers'!$H43:$KM43)))</f>
        <is>
          <t/>
        </is>
      </c>
      <c r="G44" s="362" t="inlineStr">
        <f aca="false">IF($B44="","",IF(COUNTIFS('English Scores- Leveled papers'!$H$3:$KM$3,G$4,'English Scores- Leveled papers'!$H43:$KM43,"&gt;-1")=0,"",SUMIF('English Scores- Leveled papers'!$H$3:$KM$3,G$4,'English Scores- Leveled papers'!$H43:$KM43)))</f>
        <is>
          <t/>
        </is>
      </c>
      <c r="H44" s="362" t="inlineStr">
        <f aca="false">IF($B44="","",IF(COUNTIFS('English Scores- Leveled papers'!$H$3:$KM$3,H$4,'English Scores- Leveled papers'!$H43:$KM43,"&gt;-1")=0,"",SUMIF('English Scores- Leveled papers'!$H$3:$KM$3,H$4,'English Scores- Leveled papers'!$H43:$KM43)))</f>
        <is>
          <t/>
        </is>
      </c>
      <c r="I44" s="362" t="n">
        <f aca="false">IF($B44="","",IF(COUNTIFS('English Scores- Leveled papers'!$H$3:$KM$3,I$4,'English Scores- Leveled papers'!$H43:$KM43,"&gt;-1")=0,"",SUMIF('English Scores- Leveled papers'!$H$3:$KM$3,I$4,'English Scores- Leveled papers'!$H43:$KM43)))</f>
        <v>3</v>
      </c>
      <c r="J44" s="362" t="n">
        <f aca="false">IF($B44="","",IF(COUNTIFS('English Scores- Leveled papers'!$H$3:$KM$3,J$4,'English Scores- Leveled papers'!$H43:$KM43,"&gt;-1")=0,"",SUMIF('English Scores- Leveled papers'!$H$3:$KM$3,J$4,'English Scores- Leveled papers'!$H43:$KM43)))</f>
        <v>1</v>
      </c>
      <c r="K44" s="362" t="inlineStr">
        <f aca="false">IF($B44="","",IF(COUNTIFS('English Scores- Leveled papers'!$H$3:$KM$3,K$4,'English Scores- Leveled papers'!$H43:$KM43,"&gt;-1")=0,"",SUMIF('English Scores- Leveled papers'!$H$3:$KM$3,K$4,'English Scores- Leveled papers'!$H43:$KM43)))</f>
        <is>
          <t/>
        </is>
      </c>
      <c r="L44" s="362" t="n">
        <f aca="false">IF($B44="","",IF(COUNTIFS('English Scores- Leveled papers'!$H$3:$KM$3,L$4,'English Scores- Leveled papers'!$H43:$KM43,"&gt;-1")=0,"",SUMIF('English Scores- Leveled papers'!$H$3:$KM$3,L$4,'English Scores- Leveled papers'!$H43:$KM43)))</f>
        <v>2</v>
      </c>
      <c r="M44" s="362" t="n">
        <f aca="false">IF($B44="","",IF(COUNTIFS('English Scores- Leveled papers'!$H$3:$KM$3,M$4,'English Scores- Leveled papers'!$H43:$KM43,"&gt;-1")=0,"",SUMIF('English Scores- Leveled papers'!$H$3:$KM$3,M$4,'English Scores- Leveled papers'!$H43:$KM43)))</f>
        <v>2</v>
      </c>
      <c r="N44" s="362" t="n">
        <f aca="false">IF($B44="","",IF(COUNTIFS('English Scores- Leveled papers'!$H$3:$KM$3,N$4,'English Scores- Leveled papers'!$H43:$KM43,"&gt;-1")=0,"",SUMIF('English Scores- Leveled papers'!$H$3:$KM$3,N$4,'English Scores- Leveled papers'!$H43:$KM43)))</f>
        <v>1</v>
      </c>
      <c r="O44" s="362" t="n">
        <f aca="false">IF($B44="","",IF(COUNTIFS('English Scores- Leveled papers'!$H$3:$KM$3,O$4,'English Scores- Leveled papers'!$H43:$KM43,"&gt;-1")=0,"",SUMIF('English Scores- Leveled papers'!$H$3:$KM$3,O$4,'English Scores- Leveled papers'!$H43:$KM43)))</f>
        <v>0.5</v>
      </c>
      <c r="P44" s="362" t="n">
        <f aca="false">IF($B44="","",IF(COUNTIFS('English Scores- Leveled papers'!$H$3:$KM$3,P$4,'English Scores- Leveled papers'!$H43:$KM43,"&gt;-1")=0,"",SUMIF('English Scores- Leveled papers'!$H$3:$KM$3,P$4,'English Scores- Leveled papers'!$H43:$KM43)))</f>
        <v>0.5</v>
      </c>
      <c r="Q44" s="362" t="inlineStr">
        <f aca="false">IF($B44="","",IF(COUNTIFS('English Scores- Leveled papers'!$H$3:$KM$3,Q$4,'English Scores- Leveled papers'!$H43:$KM43,"&gt;-1")=0,"",SUMIF('English Scores- Leveled papers'!$H$3:$KM$3,Q$4,'English Scores- Leveled papers'!$H43:$KM43)))</f>
        <is>
          <t/>
        </is>
      </c>
      <c r="R44" s="362" t="inlineStr">
        <f aca="false">IF($B44="","",IF(COUNTIFS('English Scores- Leveled papers'!$H$3:$KM$3,R$4,'English Scores- Leveled papers'!$H43:$KM43,"&gt;-1")=0,"",SUMIF('English Scores- Leveled papers'!$H$3:$KM$3,R$4,'English Scores- Leveled papers'!$H43:$KM43)))</f>
        <is>
          <t/>
        </is>
      </c>
      <c r="S44" s="362" t="inlineStr">
        <f aca="false">IF($B44="","",IF(COUNTIFS('English Scores- Leveled papers'!$H$3:$KM$3,S$4,'English Scores- Leveled papers'!$H43:$KM43,"&gt;-1")=0,"",SUMIF('English Scores- Leveled papers'!$H$3:$KM$3,S$4,'English Scores- Leveled papers'!$H43:$KM43)))</f>
        <is>
          <t/>
        </is>
      </c>
      <c r="T44" s="362" t="inlineStr">
        <f aca="false">IF($B44="","",IF(COUNTIFS('English Scores- Leveled papers'!$H$3:$KM$3,T$4,'English Scores- Leveled papers'!$H43:$KM43,"&gt;-1")=0,"",SUMIF('English Scores- Leveled papers'!$H$3:$KM$3,T$4,'English Scores- Leveled papers'!$H43:$KM43)))</f>
        <is>
          <t/>
        </is>
      </c>
      <c r="U44" s="362" t="inlineStr">
        <f aca="false">IF($B44="","",IF(COUNTIFS('English Scores- Leveled papers'!$H$3:$KM$3,U$4,'English Scores- Leveled papers'!$H43:$KM43,"&gt;-1")=0,"",SUMIF('English Scores- Leveled papers'!$H$3:$KM$3,U$4,'English Scores- Leveled papers'!$H43:$KM43)))</f>
        <is>
          <t/>
        </is>
      </c>
      <c r="V44" s="362" t="inlineStr">
        <f aca="false">IF($B44="","",IF(COUNTIFS('English Scores- Leveled papers'!$H$3:$KM$3,V$4,'English Scores- Leveled papers'!$H43:$KM43,"&gt;-1")=0,"",SUMIF('English Scores- Leveled papers'!$H$3:$KM$3,V$4,'English Scores- Leveled papers'!$H43:$KM43)))</f>
        <is>
          <t/>
        </is>
      </c>
      <c r="W44" s="362" t="inlineStr">
        <f aca="false">IF($B44="","",IF(COUNTIFS('English Scores- Leveled papers'!$H$3:$KM$3,W$4,'English Scores- Leveled papers'!$H43:$KM43,"&gt;-1")=0,"",SUMIF('English Scores- Leveled papers'!$H$3:$KM$3,W$4,'English Scores- Leveled papers'!$H43:$KM43)))</f>
        <is>
          <t/>
        </is>
      </c>
      <c r="X44" s="362" t="inlineStr">
        <f aca="false">IF($B44="","",IF(COUNTIFS('English Scores- Leveled papers'!$H$3:$KM$3,X$4,'English Scores- Leveled papers'!$H43:$KM43,"&gt;-1")=0,"",SUMIF('English Scores- Leveled papers'!$H$3:$KM$3,X$4,'English Scores- Leveled papers'!$H43:$KM43)))</f>
        <is>
          <t/>
        </is>
      </c>
      <c r="Y44" s="362" t="inlineStr">
        <f aca="false">IF($B44="","",IF(COUNTIFS('English Scores- Leveled papers'!$H$3:$KM$3,Y$4,'English Scores- Leveled papers'!$H43:$KM43,"&gt;-1")=0,"",SUMIF('English Scores- Leveled papers'!$H$3:$KM$3,Y$4,'English Scores- Leveled papers'!$H43:$KM43)))</f>
        <is>
          <t/>
        </is>
      </c>
      <c r="Z44" s="362" t="inlineStr">
        <f aca="false">IF($B44="","",IF(COUNTIFS('English Scores- Leveled papers'!$H$3:$KM$3,Z$4,'English Scores- Leveled papers'!$H43:$KM43,"&gt;-1")=0,"",SUMIF('English Scores- Leveled papers'!$H$3:$KM$3,Z$4,'English Scores- Leveled papers'!$H43:$KM43)))</f>
        <is>
          <t/>
        </is>
      </c>
      <c r="AA44" s="362" t="inlineStr">
        <f aca="false">IF($B44="","",IF(COUNTIFS('English Scores- Leveled papers'!$H$3:$KM$3,AA$4,'English Scores- Leveled papers'!$H43:$KM43,"&gt;-1")=0,"",SUMIF('English Scores- Leveled papers'!$H$3:$KM$3,AA$4,'English Scores- Leveled papers'!$H43:$KM43)))</f>
        <is>
          <t/>
        </is>
      </c>
      <c r="AB44" s="362" t="inlineStr">
        <f aca="false">IF($B44="","",IF(COUNTIFS('English Scores- Leveled papers'!$H$3:$KM$3,AB$4,'English Scores- Leveled papers'!$H43:$KM43,"&gt;-1")=0,"",SUMIF('English Scores- Leveled papers'!$H$3:$KM$3,AB$4,'English Scores- Leveled papers'!$H43:$KM43)))</f>
        <is>
          <t/>
        </is>
      </c>
      <c r="AC44" s="362" t="inlineStr">
        <f aca="false">IF($B44="","",IF(COUNTIFS('English Scores- Leveled papers'!$H$3:$KM$3,AC$4,'English Scores- Leveled papers'!$H43:$KM43,"&gt;-1")=0,"",SUMIF('English Scores- Leveled papers'!$H$3:$KM$3,AC$4,'English Scores- Leveled papers'!$H43:$KM43)))</f>
        <is>
          <t/>
        </is>
      </c>
      <c r="AD44" s="362" t="inlineStr">
        <f aca="false">IF($B44="","",IF(COUNTIFS('English Scores- Leveled papers'!$H$3:$KM$3,AD$4,'English Scores- Leveled papers'!$H43:$KM43,"&gt;-1")=0,"",SUMIF('English Scores- Leveled papers'!$H$3:$KM$3,AD$4,'English Scores- Leveled papers'!$H43:$KM43)))</f>
        <is>
          <t/>
        </is>
      </c>
      <c r="AE44" s="362" t="inlineStr">
        <f aca="false">IF($B44="","",IF(COUNTIFS('English Scores- Leveled papers'!$H$3:$KM$3,AE$4,'English Scores- Leveled papers'!$H43:$KM43,"&gt;-1")=0,"",SUMIF('English Scores- Leveled papers'!$H$3:$KM$3,AE$4,'English Scores- Leveled papers'!$H43:$KM43)))</f>
        <is>
          <t/>
        </is>
      </c>
      <c r="AF44" s="362" t="inlineStr">
        <f aca="false">IF($B44="","",IF(COUNTIFS('English Scores- Leveled papers'!$H$3:$KM$3,AF$4,'English Scores- Leveled papers'!$H43:$KM43,"&gt;-1")=0,"",SUMIF('English Scores- Leveled papers'!$H$3:$KM$3,AF$4,'English Scores- Leveled papers'!$H43:$KM43)))</f>
        <is>
          <t/>
        </is>
      </c>
      <c r="AG44" s="362" t="inlineStr">
        <f aca="false">IF($B44="","",IF(COUNTIFS('English Scores- Leveled papers'!$H$3:$KM$3,AG$4,'English Scores- Leveled papers'!$H43:$KM43,"&gt;-1")=0,"",SUMIF('English Scores- Leveled papers'!$H$3:$KM$3,AG$4,'English Scores- Leveled papers'!$H43:$KM43)))</f>
        <is>
          <t/>
        </is>
      </c>
      <c r="AH44" s="362" t="inlineStr">
        <f aca="false">IF($B44="","",IF(COUNTIFS('English Scores- Leveled papers'!$H$3:$KM$3,AH$4,'English Scores- Leveled papers'!$H43:$KM43,"&gt;-1")=0,"",SUMIF('English Scores- Leveled papers'!$H$3:$KM$3,AH$4,'English Scores- Leveled papers'!$H43:$KM43)))</f>
        <is>
          <t/>
        </is>
      </c>
      <c r="AI44" s="362" t="inlineStr">
        <f aca="false">IF($B44="","",IF(COUNTIFS('English Scores- Leveled papers'!$H$3:$KM$3,AI$4,'English Scores- Leveled papers'!$H43:$KM43,"&gt;-1")=0,"",SUMIF('English Scores- Leveled papers'!$H$3:$KM$3,AI$4,'English Scores- Leveled papers'!$H43:$KM43)))</f>
        <is>
          <t/>
        </is>
      </c>
      <c r="AJ44" s="362" t="inlineStr">
        <f aca="false">IF($B44="","",IF(COUNTIFS('English Scores- Leveled papers'!$H$3:$KM$3,AJ$4,'English Scores- Leveled papers'!$H43:$KM43,"&gt;-1")=0,"",SUMIF('English Scores- Leveled papers'!$H$3:$KM$3,AJ$4,'English Scores- Leveled papers'!$H43:$KM43)))</f>
        <is>
          <t/>
        </is>
      </c>
      <c r="AK44" s="362" t="inlineStr">
        <f aca="false">IF($B44="","",IF(COUNTIFS('English Scores- Leveled papers'!$H$3:$KM$3,AK$4,'English Scores- Leveled papers'!$H43:$KM43,"&gt;-1")=0,"",SUMIF('English Scores- Leveled papers'!$H$3:$KM$3,AK$4,'English Scores- Leveled papers'!$H43:$KM43)))</f>
        <is>
          <t/>
        </is>
      </c>
      <c r="AL44" s="362" t="inlineStr">
        <f aca="false">IF($B44="","",IF(COUNTIFS('English Scores- Leveled papers'!$H$3:$KM$3,AL$4,'English Scores- Leveled papers'!$H43:$KM43,"&gt;-1")=0,"",SUMIF('English Scores- Leveled papers'!$H$3:$KM$3,AL$4,'English Scores- Leveled papers'!$H43:$KM43)))</f>
        <is>
          <t/>
        </is>
      </c>
      <c r="AM44" s="362" t="inlineStr">
        <f aca="false">IF($B44="","",IF(COUNTIFS('English Scores- Leveled papers'!$H$3:$KM$3,AM$4,'English Scores- Leveled papers'!$H43:$KM43,"&gt;-1")=0,"",SUMIF('English Scores- Leveled papers'!$H$3:$KM$3,AM$4,'English Scores- Leveled papers'!$H43:$KM43)))</f>
        <is>
          <t/>
        </is>
      </c>
      <c r="AN44" s="362" t="inlineStr">
        <f aca="false">IF($B44="","",IF(COUNTIFS('English Scores- Leveled papers'!$H$3:$KM$3,AN$4,'English Scores- Leveled papers'!$H43:$KM43,"&gt;-1")=0,"",SUMIF('English Scores- Leveled papers'!$H$3:$KM$3,AN$4,'English Scores- Leveled papers'!$H43:$KM43)))</f>
        <is>
          <t/>
        </is>
      </c>
      <c r="AO44" s="362" t="inlineStr">
        <f aca="false">IF($B44="","",IF(COUNTIFS('English Scores- Leveled papers'!$H$3:$KM$3,AO$4,'English Scores- Leveled papers'!$H43:$KM43,"&gt;-1")=0,"",SUMIF('English Scores- Leveled papers'!$H$3:$KM$3,AO$4,'English Scores- Leveled papers'!$H43:$KM43)))</f>
        <is>
          <t/>
        </is>
      </c>
      <c r="AP44" s="362" t="inlineStr">
        <f aca="false">IF($B44="","",IF(COUNTIFS('English Scores- Leveled papers'!$H$3:$KM$3,AP$4,'English Scores- Leveled papers'!$H43:$KM43,"&gt;-1")=0,"",SUMIF('English Scores- Leveled papers'!$H$3:$KM$3,AP$4,'English Scores- Leveled papers'!$H43:$KM43)))</f>
        <is>
          <t/>
        </is>
      </c>
      <c r="AQ44" s="362" t="inlineStr">
        <f aca="false">IF($B44="","",IF(COUNTIFS('English Scores- Leveled papers'!$H$3:$KM$3,AQ$4,'English Scores- Leveled papers'!$H43:$KM43,"&gt;-1")=0,"",SUMIF('English Scores- Leveled papers'!$H$3:$KM$3,AQ$4,'English Scores- Leveled papers'!$H43:$KM43)))</f>
        <is>
          <t/>
        </is>
      </c>
      <c r="AR44" s="362" t="inlineStr">
        <f aca="false">IF($B44="","",IF(COUNTIFS('English Scores- Leveled papers'!$H$3:$KM$3,AR$4,'English Scores- Leveled papers'!$H43:$KM43,"&gt;-1")=0,"",SUMIF('English Scores- Leveled papers'!$H$3:$KM$3,AR$4,'English Scores- Leveled papers'!$H43:$KM43)))</f>
        <is>
          <t/>
        </is>
      </c>
      <c r="AS44" s="362" t="inlineStr">
        <f aca="false">IF($B44="","",IF(COUNTIFS('English Scores- Leveled papers'!$H$3:$KM$3,AS$4,'English Scores- Leveled papers'!$H43:$KM43,"&gt;-1")=0,"",SUMIF('English Scores- Leveled papers'!$H$3:$KM$3,AS$4,'English Scores- Leveled papers'!$H43:$KM43)))</f>
        <is>
          <t/>
        </is>
      </c>
      <c r="AT44" s="362" t="inlineStr">
        <f aca="false">IF($B44="","",IF(COUNTIFS('English Scores- Leveled papers'!$H$3:$KM$3,AT$4,'English Scores- Leveled papers'!$H43:$KM43,"&gt;-1")=0,"",SUMIF('English Scores- Leveled papers'!$H$3:$KM$3,AT$4,'English Scores- Leveled papers'!$H43:$KM43)))</f>
        <is>
          <t/>
        </is>
      </c>
      <c r="AU44" s="362" t="inlineStr">
        <f aca="false">IF($B44="","",IF(COUNTIFS('English Scores- Leveled papers'!$H$3:$KM$3,AU$4,'English Scores- Leveled papers'!$H43:$KM43,"&gt;-1")=0,"",SUMIF('English Scores- Leveled papers'!$H$3:$KM$3,AU$4,'English Scores- Leveled papers'!$H43:$KM43)))</f>
        <is>
          <t/>
        </is>
      </c>
      <c r="AV44" s="362" t="inlineStr">
        <f aca="false">IF($B44="","",IF(COUNTIFS('English Scores- Leveled papers'!$H$3:$KM$3,AV$4,'English Scores- Leveled papers'!$H43:$KM43,"&gt;-1")=0,"",SUMIF('English Scores- Leveled papers'!$H$3:$KM$3,AV$4,'English Scores- Leveled papers'!$H43:$KM43)))</f>
        <is>
          <t/>
        </is>
      </c>
      <c r="AW44" s="362" t="inlineStr">
        <f aca="false">IF($B44="","",IF(COUNTIFS('English Scores- Leveled papers'!$H$3:$KM$3,AW$4,'English Scores- Leveled papers'!$H43:$KM43,"&gt;-1")=0,"",SUMIF('English Scores- Leveled papers'!$H$3:$KM$3,AW$4,'English Scores- Leveled papers'!$H43:$KM43)))</f>
        <is>
          <t/>
        </is>
      </c>
      <c r="AX44" s="362" t="inlineStr">
        <f aca="false">IF($B44="","",IF(COUNTIFS('English Scores- Leveled papers'!$H$3:$KM$3,AX$4,'English Scores- Leveled papers'!$H43:$KM43,"&gt;-1")=0,"",SUMIF('English Scores- Leveled papers'!$H$3:$KM$3,AX$4,'English Scores- Leveled papers'!$H43:$KM43)))</f>
        <is>
          <t/>
        </is>
      </c>
      <c r="AY44" s="362" t="inlineStr">
        <f aca="false">IF($B44="","",IF(COUNTIFS('English Scores- Leveled papers'!$H$3:$KM$3,AY$4,'English Scores- Leveled papers'!$H43:$KM43,"&gt;-1")=0,"",SUMIF('English Scores- Leveled papers'!$H$3:$KM$3,AY$4,'English Scores- Leveled papers'!$H43:$KM43)))</f>
        <is>
          <t/>
        </is>
      </c>
      <c r="AZ44" s="362" t="inlineStr">
        <f aca="false">IF($B44="","",IF(COUNTIFS('English Scores- Leveled papers'!$H$3:$KM$3,AZ$4,'English Scores- Leveled papers'!$H43:$KM43,"&gt;-1")=0,"",SUMIF('English Scores- Leveled papers'!$H$3:$KM$3,AZ$4,'English Scores- Leveled papers'!$H43:$KM43)))</f>
        <is>
          <t/>
        </is>
      </c>
      <c r="BA44" s="362" t="inlineStr">
        <f aca="false">IF($B44="","",IF(COUNTIFS('English Scores- Leveled papers'!$H$3:$KM$3,BA$4,'English Scores- Leveled papers'!$H43:$KM43,"&gt;-1")=0,"",SUMIF('English Scores- Leveled papers'!$H$3:$KM$3,BA$4,'English Scores- Leveled papers'!$H43:$KM43)))</f>
        <is>
          <t/>
        </is>
      </c>
      <c r="BB44" s="362" t="inlineStr">
        <f aca="false">IF($B44="","",IF(COUNTIFS('English Scores- Leveled papers'!$H$3:$KM$3,BB$4,'English Scores- Leveled papers'!$H43:$KM43,"&gt;-1")=0,"",SUMIF('English Scores- Leveled papers'!$H$3:$KM$3,BB$4,'English Scores- Leveled papers'!$H43:$KM43)))</f>
        <is>
          <t/>
        </is>
      </c>
      <c r="BC44" s="362" t="inlineStr">
        <f aca="false">IF($B44="","",IF(COUNTIFS('English Scores- Leveled papers'!$H$3:$KM$3,BC$4,'English Scores- Leveled papers'!$H43:$KM43,"&gt;-1")=0,"",SUMIF('English Scores- Leveled papers'!$H$3:$KM$3,BC$4,'English Scores- Leveled papers'!$H43:$KM43)))</f>
        <is>
          <t/>
        </is>
      </c>
      <c r="BD44" s="362" t="inlineStr">
        <f aca="false">IF($B44="","",IF(COUNTIFS('English Scores- Leveled papers'!$H$3:$KM$3,BD$4,'English Scores- Leveled papers'!$H43:$KM43,"&gt;-1")=0,"",SUMIF('English Scores- Leveled papers'!$H$3:$KM$3,BD$4,'English Scores- Leveled papers'!$H43:$KM43)))</f>
        <is>
          <t/>
        </is>
      </c>
      <c r="BE44" s="362" t="inlineStr">
        <f aca="false">IF($B44="","",IF(COUNTIFS('English Scores- Leveled papers'!$H$3:$KM$3,BE$4,'English Scores- Leveled papers'!$H43:$KM43,"&gt;-1")=0,"",SUMIF('English Scores- Leveled papers'!$H$3:$KM$3,BE$4,'English Scores- Leveled papers'!$H43:$KM43)))</f>
        <is>
          <t/>
        </is>
      </c>
      <c r="BF44" s="362" t="inlineStr">
        <f aca="false">IF($B44="","",IF(COUNTIFS('English Scores- Leveled papers'!$H$3:$KM$3,BF$4,'English Scores- Leveled papers'!$H43:$KM43,"&gt;-1")=0,"",SUMIF('English Scores- Leveled papers'!$H$3:$KM$3,BF$4,'English Scores- Leveled papers'!$H43:$KM43)))</f>
        <is>
          <t/>
        </is>
      </c>
      <c r="BG44" s="362" t="inlineStr">
        <f aca="false">IF($B44="","",IF(COUNTIFS('English Scores- Leveled papers'!$H$3:$KM$3,BG$4,'English Scores- Leveled papers'!$H43:$KM43,"&gt;-1")=0,"",SUMIF('English Scores- Leveled papers'!$H$3:$KM$3,BG$4,'English Scores- Leveled papers'!$H43:$KM43)))</f>
        <is>
          <t/>
        </is>
      </c>
      <c r="BH44" s="362" t="inlineStr">
        <f aca="false">IF($B44="","",IF(COUNTIFS('English Scores- Leveled papers'!$H$3:$KM$3,BH$4,'English Scores- Leveled papers'!$H43:$KM43,"&gt;-1")=0,"",SUMIF('English Scores- Leveled papers'!$H$3:$KM$3,BH$4,'English Scores- Leveled papers'!$H43:$KM43)))</f>
        <is>
          <t/>
        </is>
      </c>
      <c r="BI44" s="362" t="inlineStr">
        <f aca="false">IF($B44="","",IF(COUNTIFS('English Scores- Leveled papers'!$H$3:$KM$3,BI$4,'English Scores- Leveled papers'!$H43:$KM43,"&gt;-1")=0,"",SUMIF('English Scores- Leveled papers'!$H$3:$KM$3,BI$4,'English Scores- Leveled papers'!$H43:$KM43)))</f>
        <is>
          <t/>
        </is>
      </c>
      <c r="BJ44" s="362" t="inlineStr">
        <f aca="false">IF($B44="","",IF(COUNTIFS('English Scores- Leveled papers'!$H$3:$KM$3,BJ$4,'English Scores- Leveled papers'!$H43:$KM43,"&gt;-1")=0,"",SUMIF('English Scores- Leveled papers'!$H$3:$KM$3,BJ$4,'English Scores- Leveled papers'!$H43:$KM43)))</f>
        <is>
          <t/>
        </is>
      </c>
      <c r="BK44" s="362" t="inlineStr">
        <f aca="false">IF($B44="","",IF(COUNTIFS('English Scores- Leveled papers'!$H$3:$KM$3,BK$4,'English Scores- Leveled papers'!$H43:$KM43,"&gt;-1")=0,"",SUMIF('English Scores- Leveled papers'!$H$3:$KM$3,BK$4,'English Scores- Leveled papers'!$H43:$KM43)))</f>
        <is>
          <t/>
        </is>
      </c>
      <c r="BL44" s="362" t="inlineStr">
        <f aca="false">IF($B44="","",IF(COUNTIFS('English Scores- Leveled papers'!$H$3:$KM$3,BL$4,'English Scores- Leveled papers'!$H43:$KM43,"&gt;-1")=0,"",SUMIF('English Scores- Leveled papers'!$H$3:$KM$3,BL$4,'English Scores- Leveled papers'!$H43:$KM43)))</f>
        <is>
          <t/>
        </is>
      </c>
      <c r="BM44" s="362" t="inlineStr">
        <f aca="false">IF($B44="","",IF(COUNTIFS('Eng GLA 6th, 7th, 8th'!$E$3:$DV$3,BM$4,'Eng GLA 6th, 7th, 8th'!$E44:$DV44, "&gt;-1")=0,"",SUMIF('Eng GLA 6th, 7th, 8th'!$E$3:$DV$3,BM$4,'Eng GLA 6th, 7th, 8th'!$E44:$DV44)))</f>
        <is>
          <t/>
        </is>
      </c>
      <c r="BN44" s="362" t="inlineStr">
        <f aca="false">IF($B44="","",IF(COUNTIFS('Eng GLA 6th, 7th, 8th'!$E$3:$DV$3,BN$4,'Eng GLA 6th, 7th, 8th'!$E44:$DV44, "&gt;-1")=0,"",SUMIF('Eng GLA 6th, 7th, 8th'!$E$3:$DV$3,BN$4,'Eng GLA 6th, 7th, 8th'!$E44:$DV44)))</f>
        <is>
          <t/>
        </is>
      </c>
      <c r="BO44" s="362" t="inlineStr">
        <f aca="false">IF($B44="","",IF(COUNTIFS('Eng GLA 6th, 7th, 8th'!$E$3:$DV$3,BO$4,'Eng GLA 6th, 7th, 8th'!$E44:$DV44, "&gt;-1")=0,"",SUMIF('Eng GLA 6th, 7th, 8th'!$E$3:$DV$3,BO$4,'Eng GLA 6th, 7th, 8th'!$E44:$DV44)))</f>
        <is>
          <t/>
        </is>
      </c>
      <c r="BP44" s="362" t="inlineStr">
        <f aca="false">IF($B44="","",IF(COUNTIFS('Eng GLA 6th, 7th, 8th'!$E$3:$DV$3,BP$4,'Eng GLA 6th, 7th, 8th'!$E44:$DV44, "&gt;-1")=0,"",SUMIF('Eng GLA 6th, 7th, 8th'!$E$3:$DV$3,BP$4,'Eng GLA 6th, 7th, 8th'!$E44:$DV44)))</f>
        <is>
          <t/>
        </is>
      </c>
      <c r="BQ44" s="362" t="inlineStr">
        <f aca="false">IF($B44="","",IF(COUNTIFS('Eng GLA 6th, 7th, 8th'!$E$3:$DV$3,BQ$4,'Eng GLA 6th, 7th, 8th'!$E44:$DV44, "&gt;-1")=0,"",SUMIF('Eng GLA 6th, 7th, 8th'!$E$3:$DV$3,BQ$4,'Eng GLA 6th, 7th, 8th'!$E44:$DV44)))</f>
        <is>
          <t/>
        </is>
      </c>
      <c r="BR44" s="362" t="inlineStr">
        <f aca="false">IF($B44="","",IF(COUNTIFS('Eng GLA 6th, 7th, 8th'!$E$3:$DV$3,BR$4,'Eng GLA 6th, 7th, 8th'!$E44:$DV44, "&gt;-1")=0,"",SUMIF('Eng GLA 6th, 7th, 8th'!$E$3:$DV$3,BR$4,'Eng GLA 6th, 7th, 8th'!$E44:$DV44)))</f>
        <is>
          <t/>
        </is>
      </c>
      <c r="BS44" s="362" t="inlineStr">
        <f aca="false">IF($B44="","",IF(COUNTIFS('Eng GLA 6th, 7th, 8th'!$E$3:$DV$3,BS$4,'Eng GLA 6th, 7th, 8th'!$E44:$DV44, "&gt;-1")=0,"",SUMIF('Eng GLA 6th, 7th, 8th'!$E$3:$DV$3,BS$4,'Eng GLA 6th, 7th, 8th'!$E44:$DV44)))</f>
        <is>
          <t/>
        </is>
      </c>
      <c r="BT44" s="362" t="inlineStr">
        <f aca="false">IF($B44="","",IF(COUNTIFS('Eng GLA 6th, 7th, 8th'!$E$3:$DV$3,BT$4,'Eng GLA 6th, 7th, 8th'!$E44:$DV44, "&gt;-1")=0,"",SUMIF('Eng GLA 6th, 7th, 8th'!$E$3:$DV$3,BT$4,'Eng GLA 6th, 7th, 8th'!$E44:$DV44)))</f>
        <is>
          <t/>
        </is>
      </c>
      <c r="BU44" s="362" t="inlineStr">
        <f aca="false">IF($B44="","",IF(COUNTIFS('Eng GLA 6th, 7th, 8th'!$E$3:$DV$3,BU$4,'Eng GLA 6th, 7th, 8th'!$E44:$DV44, "&gt;-1")=0,"",SUMIF('Eng GLA 6th, 7th, 8th'!$E$3:$DV$3,BU$4,'Eng GLA 6th, 7th, 8th'!$E44:$DV44)))</f>
        <is>
          <t/>
        </is>
      </c>
      <c r="BV44" s="362" t="inlineStr">
        <f aca="false">IF($B44="","",IF(COUNTIFS('Eng GLA 6th, 7th, 8th'!$E$3:$DV$3,BV$4,'Eng GLA 6th, 7th, 8th'!$E44:$DV44, "&gt;-1")=0,"",SUMIF('Eng GLA 6th, 7th, 8th'!$E$3:$DV$3,BV$4,'Eng GLA 6th, 7th, 8th'!$E44:$DV44)))</f>
        <is>
          <t/>
        </is>
      </c>
      <c r="BW44" s="362" t="inlineStr">
        <f aca="false">IF($B44="","",IF(COUNTIFS('Eng GLA 6th, 7th, 8th'!$E$3:$DV$3,BW$4,'Eng GLA 6th, 7th, 8th'!$E44:$DV44, "&gt;-1")=0,"",SUMIF('Eng GLA 6th, 7th, 8th'!$E$3:$DV$3,BW$4,'Eng GLA 6th, 7th, 8th'!$E44:$DV44)))</f>
        <is>
          <t/>
        </is>
      </c>
      <c r="BX44" s="362" t="inlineStr">
        <f aca="false">IF($B44="","",IF(COUNTIFS('Eng GLA 6th, 7th, 8th'!$E$3:$DV$3,BX$4,'Eng GLA 6th, 7th, 8th'!$E44:$DV44, "&gt;-1")=0,"",SUMIF('Eng GLA 6th, 7th, 8th'!$E$3:$DV$3,BX$4,'Eng GLA 6th, 7th, 8th'!$E44:$DV44)))</f>
        <is>
          <t/>
        </is>
      </c>
      <c r="BY44" s="362" t="inlineStr">
        <f aca="false">IF($B44="","",IF(COUNTIFS('Eng GLA 6th, 7th, 8th'!$E$3:$DV$3,BY$4,'Eng GLA 6th, 7th, 8th'!$E44:$DV44, "&gt;-1")=0,"",SUMIF('Eng GLA 6th, 7th, 8th'!$E$3:$DV$3,BY$4,'Eng GLA 6th, 7th, 8th'!$E44:$DV44)))</f>
        <is>
          <t/>
        </is>
      </c>
      <c r="BZ44" s="362" t="inlineStr">
        <f aca="false">IF($B44="","",IF(COUNTIFS('Eng GLA 6th, 7th, 8th'!$E$3:$DV$3,BZ$4,'Eng GLA 6th, 7th, 8th'!$E44:$DV44, "&gt;-1")=0,"",SUMIF('Eng GLA 6th, 7th, 8th'!$E$3:$DV$3,BZ$4,'Eng GLA 6th, 7th, 8th'!$E44:$DV44)))</f>
        <is>
          <t/>
        </is>
      </c>
      <c r="CA44" s="362" t="inlineStr">
        <f aca="false">IF($B44="","",IF(COUNTIFS('Eng GLA 6th, 7th, 8th'!$E$3:$DV$3,CA$4,'Eng GLA 6th, 7th, 8th'!$E44:$DV44, "&gt;-1")=0,"",SUMIF('Eng GLA 6th, 7th, 8th'!$E$3:$DV$3,CA$4,'Eng GLA 6th, 7th, 8th'!$E44:$DV44)))</f>
        <is>
          <t/>
        </is>
      </c>
      <c r="CB44" s="363"/>
      <c r="CC44" s="364" t="str">
        <f aca="false">IFERROR(IF((COUNT('Eng GLA 6th, 7th, 8th'!E44:U44)=0)," ",(SUM('Eng GLA 6th, 7th, 8th'!E44:U44)/$CC$3)),"")</f>
        <v> </v>
      </c>
      <c r="CD44" s="364" t="str">
        <f aca="false">IFERROR(IF((COUNT('Eng GLA 6th, 7th, 8th'!V44:AA44)=0)," ",(SUM('Eng GLA 6th, 7th, 8th'!V44:AA44)/$CD$3)),"")</f>
        <v> </v>
      </c>
      <c r="CE44" s="364" t="str">
        <f aca="false">IFERROR(IF((COUNT('Eng GLA 6th, 7th, 8th'!AB44:AG44)=0)," ",(SUM('Eng GLA 6th, 7th, 8th'!AB44:AG44)/$CE$3)),"")</f>
        <v> </v>
      </c>
      <c r="CF44" s="364" t="str">
        <f aca="false">IFERROR(IF((COUNT('Eng GLA 6th, 7th, 8th'!AH44:AP44)=0)," ",(SUM('Eng GLA 6th, 7th, 8th'!AH44:AP44)/$CF$3)),"")</f>
        <v> </v>
      </c>
      <c r="CG44" s="365" t="str">
        <f aca="false">IFERROR(IF((COUNT('Eng GLA 6th, 7th, 8th'!AR44:BH44)=0)," ",(SUM('Eng GLA 6th, 7th, 8th'!AR44:BH44)/$CG$3)),"")</f>
        <v> </v>
      </c>
      <c r="CH44" s="365" t="str">
        <f aca="false">IFERROR(IF((COUNT('Eng GLA 6th, 7th, 8th'!BI44:BN44)=0)," ",(SUM('Eng GLA 6th, 7th, 8th'!BI44:BN44)/$CH$3)),"")</f>
        <v> </v>
      </c>
      <c r="CI44" s="365" t="str">
        <f aca="false">IFERROR(IF((COUNT('Eng GLA 6th, 7th, 8th'!BO44:BT44)=0)," ",(SUM('Eng GLA 6th, 7th, 8th'!BO44:BT44)/$CI$3)),"")</f>
        <v> </v>
      </c>
      <c r="CJ44" s="365" t="str">
        <f aca="false">IFERROR(IF((COUNT('Eng GLA 6th, 7th, 8th'!BU44:CF44)=0)," ",(SUM('Eng GLA 6th, 7th, 8th'!BU44:CF44)/$CJ$3)),"")</f>
        <v> </v>
      </c>
      <c r="CK44" s="365" t="str">
        <f aca="false">IFERROR(IF((COUNT('Eng GLA 6th, 7th, 8th'!CH44:CX44)=0)," ",(SUM('Eng GLA 6th, 7th, 8th'!CH44:CX44)/$CK$3)),"")</f>
        <v> </v>
      </c>
      <c r="CL44" s="365" t="str">
        <f aca="false">IFERROR(IF((COUNT('Eng GLA 6th, 7th, 8th'!CY44:DD44)=0)," ",(SUM('Eng GLA 6th, 7th, 8th'!CY44:DD44)/$CL$3)),"")</f>
        <v> </v>
      </c>
      <c r="CM44" s="365" t="str">
        <f aca="false">IFERROR(IF((COUNT('Eng GLA 6th, 7th, 8th'!DE44:DJ44)=0)," ",(SUM('Eng GLA 6th, 7th, 8th'!DE44:DJ44)/$CM$3)),"")</f>
        <v> </v>
      </c>
      <c r="CN44" s="365" t="str">
        <f aca="false">IFERROR(IF((COUNT('Eng GLA 6th, 7th, 8th'!DK44:DV44)=0)," ",(SUM('Eng GLA 6th, 7th, 8th'!DK44:DV44)/$CN$3)),"")</f>
        <v> </v>
      </c>
    </row>
    <row r="45" customFormat="false" ht="12.75" hidden="false" customHeight="false" outlineLevel="0" collapsed="false">
      <c r="A45" s="315" t="n">
        <v>38</v>
      </c>
      <c r="B45" s="315" t="str">
        <f aca="false">'English Scores- Leveled papers'!B44</f>
        <v>Tarun</v>
      </c>
      <c r="C45" s="360" t="n">
        <f aca="false">'RC Mastery Check+Question type'!H42</f>
        <v>0.2</v>
      </c>
      <c r="D45" s="361" t="n">
        <f aca="false">'Cover Sheet'!L42</f>
        <v>0.7</v>
      </c>
      <c r="E45" s="362" t="inlineStr">
        <f aca="false">IF($B45="","",IF(COUNTIFS('English Scores- Leveled papers'!$H$3:$KM$3,E$4,'English Scores- Leveled papers'!$H44:$KM44,"&gt;-1")=0,"",SUMIF('English Scores- Leveled papers'!$H$3:$KM$3,E$4,'English Scores- Leveled papers'!$H44:$KM44)))</f>
        <is>
          <t/>
        </is>
      </c>
      <c r="F45" s="362" t="inlineStr">
        <f aca="false">IF($B45="","",IF(COUNTIFS('English Scores- Leveled papers'!$H$3:$KM$3,F$4,'English Scores- Leveled papers'!$H44:$KM44,"&gt;-1")=0,"",SUMIF('English Scores- Leveled papers'!$H$3:$KM$3,F$4,'English Scores- Leveled papers'!$H44:$KM44)))</f>
        <is>
          <t/>
        </is>
      </c>
      <c r="G45" s="362" t="inlineStr">
        <f aca="false">IF($B45="","",IF(COUNTIFS('English Scores- Leveled papers'!$H$3:$KM$3,G$4,'English Scores- Leveled papers'!$H44:$KM44,"&gt;-1")=0,"",SUMIF('English Scores- Leveled papers'!$H$3:$KM$3,G$4,'English Scores- Leveled papers'!$H44:$KM44)))</f>
        <is>
          <t/>
        </is>
      </c>
      <c r="H45" s="362" t="inlineStr">
        <f aca="false">IF($B45="","",IF(COUNTIFS('English Scores- Leveled papers'!$H$3:$KM$3,H$4,'English Scores- Leveled papers'!$H44:$KM44,"&gt;-1")=0,"",SUMIF('English Scores- Leveled papers'!$H$3:$KM$3,H$4,'English Scores- Leveled papers'!$H44:$KM44)))</f>
        <is>
          <t/>
        </is>
      </c>
      <c r="I45" s="362" t="n">
        <f aca="false">IF($B45="","",IF(COUNTIFS('English Scores- Leveled papers'!$H$3:$KM$3,I$4,'English Scores- Leveled papers'!$H44:$KM44,"&gt;-1")=0,"",SUMIF('English Scores- Leveled papers'!$H$3:$KM$3,I$4,'English Scores- Leveled papers'!$H44:$KM44)))</f>
        <v>3</v>
      </c>
      <c r="J45" s="362" t="n">
        <f aca="false">IF($B45="","",IF(COUNTIFS('English Scores- Leveled papers'!$H$3:$KM$3,J$4,'English Scores- Leveled papers'!$H44:$KM44,"&gt;-1")=0,"",SUMIF('English Scores- Leveled papers'!$H$3:$KM$3,J$4,'English Scores- Leveled papers'!$H44:$KM44)))</f>
        <v>2</v>
      </c>
      <c r="K45" s="362" t="inlineStr">
        <f aca="false">IF($B45="","",IF(COUNTIFS('English Scores- Leveled papers'!$H$3:$KM$3,K$4,'English Scores- Leveled papers'!$H44:$KM44,"&gt;-1")=0,"",SUMIF('English Scores- Leveled papers'!$H$3:$KM$3,K$4,'English Scores- Leveled papers'!$H44:$KM44)))</f>
        <is>
          <t/>
        </is>
      </c>
      <c r="L45" s="362" t="n">
        <f aca="false">IF($B45="","",IF(COUNTIFS('English Scores- Leveled papers'!$H$3:$KM$3,L$4,'English Scores- Leveled papers'!$H44:$KM44,"&gt;-1")=0,"",SUMIF('English Scores- Leveled papers'!$H$3:$KM$3,L$4,'English Scores- Leveled papers'!$H44:$KM44)))</f>
        <v>2</v>
      </c>
      <c r="M45" s="362" t="n">
        <f aca="false">IF($B45="","",IF(COUNTIFS('English Scores- Leveled papers'!$H$3:$KM$3,M$4,'English Scores- Leveled papers'!$H44:$KM44,"&gt;-1")=0,"",SUMIF('English Scores- Leveled papers'!$H$3:$KM$3,M$4,'English Scores- Leveled papers'!$H44:$KM44)))</f>
        <v>2</v>
      </c>
      <c r="N45" s="362" t="n">
        <f aca="false">IF($B45="","",IF(COUNTIFS('English Scores- Leveled papers'!$H$3:$KM$3,N$4,'English Scores- Leveled papers'!$H44:$KM44,"&gt;-1")=0,"",SUMIF('English Scores- Leveled papers'!$H$3:$KM$3,N$4,'English Scores- Leveled papers'!$H44:$KM44)))</f>
        <v>0</v>
      </c>
      <c r="O45" s="362" t="n">
        <f aca="false">IF($B45="","",IF(COUNTIFS('English Scores- Leveled papers'!$H$3:$KM$3,O$4,'English Scores- Leveled papers'!$H44:$KM44,"&gt;-1")=0,"",SUMIF('English Scores- Leveled papers'!$H$3:$KM$3,O$4,'English Scores- Leveled papers'!$H44:$KM44)))</f>
        <v>1</v>
      </c>
      <c r="P45" s="362" t="n">
        <f aca="false">IF($B45="","",IF(COUNTIFS('English Scores- Leveled papers'!$H$3:$KM$3,P$4,'English Scores- Leveled papers'!$H44:$KM44,"&gt;-1")=0,"",SUMIF('English Scores- Leveled papers'!$H$3:$KM$3,P$4,'English Scores- Leveled papers'!$H44:$KM44)))</f>
        <v>1</v>
      </c>
      <c r="Q45" s="362" t="n">
        <f aca="false">IF($B45="","",IF(COUNTIFS('English Scores- Leveled papers'!$H$3:$KM$3,Q$4,'English Scores- Leveled papers'!$H44:$KM44,"&gt;-1")=0,"",SUMIF('English Scores- Leveled papers'!$H$3:$KM$3,Q$4,'English Scores- Leveled papers'!$H44:$KM44)))</f>
        <v>3</v>
      </c>
      <c r="R45" s="362" t="n">
        <f aca="false">IF($B45="","",IF(COUNTIFS('English Scores- Leveled papers'!$H$3:$KM$3,R$4,'English Scores- Leveled papers'!$H44:$KM44,"&gt;-1")=0,"",SUMIF('English Scores- Leveled papers'!$H$3:$KM$3,R$4,'English Scores- Leveled papers'!$H44:$KM44)))</f>
        <v>1</v>
      </c>
      <c r="S45" s="362" t="n">
        <f aca="false">IF($B45="","",IF(COUNTIFS('English Scores- Leveled papers'!$H$3:$KM$3,S$4,'English Scores- Leveled papers'!$H44:$KM44,"&gt;-1")=0,"",SUMIF('English Scores- Leveled papers'!$H$3:$KM$3,S$4,'English Scores- Leveled papers'!$H44:$KM44)))</f>
        <v>0</v>
      </c>
      <c r="T45" s="362" t="n">
        <f aca="false">IF($B45="","",IF(COUNTIFS('English Scores- Leveled papers'!$H$3:$KM$3,T$4,'English Scores- Leveled papers'!$H44:$KM44,"&gt;-1")=0,"",SUMIF('English Scores- Leveled papers'!$H$3:$KM$3,T$4,'English Scores- Leveled papers'!$H44:$KM44)))</f>
        <v>1</v>
      </c>
      <c r="U45" s="362" t="n">
        <f aca="false">IF($B45="","",IF(COUNTIFS('English Scores- Leveled papers'!$H$3:$KM$3,U$4,'English Scores- Leveled papers'!$H44:$KM44,"&gt;-1")=0,"",SUMIF('English Scores- Leveled papers'!$H$3:$KM$3,U$4,'English Scores- Leveled papers'!$H44:$KM44)))</f>
        <v>1</v>
      </c>
      <c r="V45" s="362" t="inlineStr">
        <f aca="false">IF($B45="","",IF(COUNTIFS('English Scores- Leveled papers'!$H$3:$KM$3,V$4,'English Scores- Leveled papers'!$H44:$KM44,"&gt;-1")=0,"",SUMIF('English Scores- Leveled papers'!$H$3:$KM$3,V$4,'English Scores- Leveled papers'!$H44:$KM44)))</f>
        <is>
          <t/>
        </is>
      </c>
      <c r="W45" s="362" t="inlineStr">
        <f aca="false">IF($B45="","",IF(COUNTIFS('English Scores- Leveled papers'!$H$3:$KM$3,W$4,'English Scores- Leveled papers'!$H44:$KM44,"&gt;-1")=0,"",SUMIF('English Scores- Leveled papers'!$H$3:$KM$3,W$4,'English Scores- Leveled papers'!$H44:$KM44)))</f>
        <is>
          <t/>
        </is>
      </c>
      <c r="X45" s="362" t="inlineStr">
        <f aca="false">IF($B45="","",IF(COUNTIFS('English Scores- Leveled papers'!$H$3:$KM$3,X$4,'English Scores- Leveled papers'!$H44:$KM44,"&gt;-1")=0,"",SUMIF('English Scores- Leveled papers'!$H$3:$KM$3,X$4,'English Scores- Leveled papers'!$H44:$KM44)))</f>
        <is>
          <t/>
        </is>
      </c>
      <c r="Y45" s="362" t="inlineStr">
        <f aca="false">IF($B45="","",IF(COUNTIFS('English Scores- Leveled papers'!$H$3:$KM$3,Y$4,'English Scores- Leveled papers'!$H44:$KM44,"&gt;-1")=0,"",SUMIF('English Scores- Leveled papers'!$H$3:$KM$3,Y$4,'English Scores- Leveled papers'!$H44:$KM44)))</f>
        <is>
          <t/>
        </is>
      </c>
      <c r="Z45" s="362" t="inlineStr">
        <f aca="false">IF($B45="","",IF(COUNTIFS('English Scores- Leveled papers'!$H$3:$KM$3,Z$4,'English Scores- Leveled papers'!$H44:$KM44,"&gt;-1")=0,"",SUMIF('English Scores- Leveled papers'!$H$3:$KM$3,Z$4,'English Scores- Leveled papers'!$H44:$KM44)))</f>
        <is>
          <t/>
        </is>
      </c>
      <c r="AA45" s="362" t="inlineStr">
        <f aca="false">IF($B45="","",IF(COUNTIFS('English Scores- Leveled papers'!$H$3:$KM$3,AA$4,'English Scores- Leveled papers'!$H44:$KM44,"&gt;-1")=0,"",SUMIF('English Scores- Leveled papers'!$H$3:$KM$3,AA$4,'English Scores- Leveled papers'!$H44:$KM44)))</f>
        <is>
          <t/>
        </is>
      </c>
      <c r="AB45" s="362" t="inlineStr">
        <f aca="false">IF($B45="","",IF(COUNTIFS('English Scores- Leveled papers'!$H$3:$KM$3,AB$4,'English Scores- Leveled papers'!$H44:$KM44,"&gt;-1")=0,"",SUMIF('English Scores- Leveled papers'!$H$3:$KM$3,AB$4,'English Scores- Leveled papers'!$H44:$KM44)))</f>
        <is>
          <t/>
        </is>
      </c>
      <c r="AC45" s="362" t="inlineStr">
        <f aca="false">IF($B45="","",IF(COUNTIFS('English Scores- Leveled papers'!$H$3:$KM$3,AC$4,'English Scores- Leveled papers'!$H44:$KM44,"&gt;-1")=0,"",SUMIF('English Scores- Leveled papers'!$H$3:$KM$3,AC$4,'English Scores- Leveled papers'!$H44:$KM44)))</f>
        <is>
          <t/>
        </is>
      </c>
      <c r="AD45" s="362" t="inlineStr">
        <f aca="false">IF($B45="","",IF(COUNTIFS('English Scores- Leveled papers'!$H$3:$KM$3,AD$4,'English Scores- Leveled papers'!$H44:$KM44,"&gt;-1")=0,"",SUMIF('English Scores- Leveled papers'!$H$3:$KM$3,AD$4,'English Scores- Leveled papers'!$H44:$KM44)))</f>
        <is>
          <t/>
        </is>
      </c>
      <c r="AE45" s="362" t="inlineStr">
        <f aca="false">IF($B45="","",IF(COUNTIFS('English Scores- Leveled papers'!$H$3:$KM$3,AE$4,'English Scores- Leveled papers'!$H44:$KM44,"&gt;-1")=0,"",SUMIF('English Scores- Leveled papers'!$H$3:$KM$3,AE$4,'English Scores- Leveled papers'!$H44:$KM44)))</f>
        <is>
          <t/>
        </is>
      </c>
      <c r="AF45" s="362" t="inlineStr">
        <f aca="false">IF($B45="","",IF(COUNTIFS('English Scores- Leveled papers'!$H$3:$KM$3,AF$4,'English Scores- Leveled papers'!$H44:$KM44,"&gt;-1")=0,"",SUMIF('English Scores- Leveled papers'!$H$3:$KM$3,AF$4,'English Scores- Leveled papers'!$H44:$KM44)))</f>
        <is>
          <t/>
        </is>
      </c>
      <c r="AG45" s="362" t="inlineStr">
        <f aca="false">IF($B45="","",IF(COUNTIFS('English Scores- Leveled papers'!$H$3:$KM$3,AG$4,'English Scores- Leveled papers'!$H44:$KM44,"&gt;-1")=0,"",SUMIF('English Scores- Leveled papers'!$H$3:$KM$3,AG$4,'English Scores- Leveled papers'!$H44:$KM44)))</f>
        <is>
          <t/>
        </is>
      </c>
      <c r="AH45" s="362" t="inlineStr">
        <f aca="false">IF($B45="","",IF(COUNTIFS('English Scores- Leveled papers'!$H$3:$KM$3,AH$4,'English Scores- Leveled papers'!$H44:$KM44,"&gt;-1")=0,"",SUMIF('English Scores- Leveled papers'!$H$3:$KM$3,AH$4,'English Scores- Leveled papers'!$H44:$KM44)))</f>
        <is>
          <t/>
        </is>
      </c>
      <c r="AI45" s="362" t="inlineStr">
        <f aca="false">IF($B45="","",IF(COUNTIFS('English Scores- Leveled papers'!$H$3:$KM$3,AI$4,'English Scores- Leveled papers'!$H44:$KM44,"&gt;-1")=0,"",SUMIF('English Scores- Leveled papers'!$H$3:$KM$3,AI$4,'English Scores- Leveled papers'!$H44:$KM44)))</f>
        <is>
          <t/>
        </is>
      </c>
      <c r="AJ45" s="362" t="inlineStr">
        <f aca="false">IF($B45="","",IF(COUNTIFS('English Scores- Leveled papers'!$H$3:$KM$3,AJ$4,'English Scores- Leveled papers'!$H44:$KM44,"&gt;-1")=0,"",SUMIF('English Scores- Leveled papers'!$H$3:$KM$3,AJ$4,'English Scores- Leveled papers'!$H44:$KM44)))</f>
        <is>
          <t/>
        </is>
      </c>
      <c r="AK45" s="362" t="inlineStr">
        <f aca="false">IF($B45="","",IF(COUNTIFS('English Scores- Leveled papers'!$H$3:$KM$3,AK$4,'English Scores- Leveled papers'!$H44:$KM44,"&gt;-1")=0,"",SUMIF('English Scores- Leveled papers'!$H$3:$KM$3,AK$4,'English Scores- Leveled papers'!$H44:$KM44)))</f>
        <is>
          <t/>
        </is>
      </c>
      <c r="AL45" s="362" t="inlineStr">
        <f aca="false">IF($B45="","",IF(COUNTIFS('English Scores- Leveled papers'!$H$3:$KM$3,AL$4,'English Scores- Leveled papers'!$H44:$KM44,"&gt;-1")=0,"",SUMIF('English Scores- Leveled papers'!$H$3:$KM$3,AL$4,'English Scores- Leveled papers'!$H44:$KM44)))</f>
        <is>
          <t/>
        </is>
      </c>
      <c r="AM45" s="362" t="inlineStr">
        <f aca="false">IF($B45="","",IF(COUNTIFS('English Scores- Leveled papers'!$H$3:$KM$3,AM$4,'English Scores- Leveled papers'!$H44:$KM44,"&gt;-1")=0,"",SUMIF('English Scores- Leveled papers'!$H$3:$KM$3,AM$4,'English Scores- Leveled papers'!$H44:$KM44)))</f>
        <is>
          <t/>
        </is>
      </c>
      <c r="AN45" s="362" t="inlineStr">
        <f aca="false">IF($B45="","",IF(COUNTIFS('English Scores- Leveled papers'!$H$3:$KM$3,AN$4,'English Scores- Leveled papers'!$H44:$KM44,"&gt;-1")=0,"",SUMIF('English Scores- Leveled papers'!$H$3:$KM$3,AN$4,'English Scores- Leveled papers'!$H44:$KM44)))</f>
        <is>
          <t/>
        </is>
      </c>
      <c r="AO45" s="362" t="inlineStr">
        <f aca="false">IF($B45="","",IF(COUNTIFS('English Scores- Leveled papers'!$H$3:$KM$3,AO$4,'English Scores- Leveled papers'!$H44:$KM44,"&gt;-1")=0,"",SUMIF('English Scores- Leveled papers'!$H$3:$KM$3,AO$4,'English Scores- Leveled papers'!$H44:$KM44)))</f>
        <is>
          <t/>
        </is>
      </c>
      <c r="AP45" s="362" t="inlineStr">
        <f aca="false">IF($B45="","",IF(COUNTIFS('English Scores- Leveled papers'!$H$3:$KM$3,AP$4,'English Scores- Leveled papers'!$H44:$KM44,"&gt;-1")=0,"",SUMIF('English Scores- Leveled papers'!$H$3:$KM$3,AP$4,'English Scores- Leveled papers'!$H44:$KM44)))</f>
        <is>
          <t/>
        </is>
      </c>
      <c r="AQ45" s="362" t="inlineStr">
        <f aca="false">IF($B45="","",IF(COUNTIFS('English Scores- Leveled papers'!$H$3:$KM$3,AQ$4,'English Scores- Leveled papers'!$H44:$KM44,"&gt;-1")=0,"",SUMIF('English Scores- Leveled papers'!$H$3:$KM$3,AQ$4,'English Scores- Leveled papers'!$H44:$KM44)))</f>
        <is>
          <t/>
        </is>
      </c>
      <c r="AR45" s="362" t="inlineStr">
        <f aca="false">IF($B45="","",IF(COUNTIFS('English Scores- Leveled papers'!$H$3:$KM$3,AR$4,'English Scores- Leveled papers'!$H44:$KM44,"&gt;-1")=0,"",SUMIF('English Scores- Leveled papers'!$H$3:$KM$3,AR$4,'English Scores- Leveled papers'!$H44:$KM44)))</f>
        <is>
          <t/>
        </is>
      </c>
      <c r="AS45" s="362" t="inlineStr">
        <f aca="false">IF($B45="","",IF(COUNTIFS('English Scores- Leveled papers'!$H$3:$KM$3,AS$4,'English Scores- Leveled papers'!$H44:$KM44,"&gt;-1")=0,"",SUMIF('English Scores- Leveled papers'!$H$3:$KM$3,AS$4,'English Scores- Leveled papers'!$H44:$KM44)))</f>
        <is>
          <t/>
        </is>
      </c>
      <c r="AT45" s="362" t="inlineStr">
        <f aca="false">IF($B45="","",IF(COUNTIFS('English Scores- Leveled papers'!$H$3:$KM$3,AT$4,'English Scores- Leveled papers'!$H44:$KM44,"&gt;-1")=0,"",SUMIF('English Scores- Leveled papers'!$H$3:$KM$3,AT$4,'English Scores- Leveled papers'!$H44:$KM44)))</f>
        <is>
          <t/>
        </is>
      </c>
      <c r="AU45" s="362" t="inlineStr">
        <f aca="false">IF($B45="","",IF(COUNTIFS('English Scores- Leveled papers'!$H$3:$KM$3,AU$4,'English Scores- Leveled papers'!$H44:$KM44,"&gt;-1")=0,"",SUMIF('English Scores- Leveled papers'!$H$3:$KM$3,AU$4,'English Scores- Leveled papers'!$H44:$KM44)))</f>
        <is>
          <t/>
        </is>
      </c>
      <c r="AV45" s="362" t="inlineStr">
        <f aca="false">IF($B45="","",IF(COUNTIFS('English Scores- Leveled papers'!$H$3:$KM$3,AV$4,'English Scores- Leveled papers'!$H44:$KM44,"&gt;-1")=0,"",SUMIF('English Scores- Leveled papers'!$H$3:$KM$3,AV$4,'English Scores- Leveled papers'!$H44:$KM44)))</f>
        <is>
          <t/>
        </is>
      </c>
      <c r="AW45" s="362" t="inlineStr">
        <f aca="false">IF($B45="","",IF(COUNTIFS('English Scores- Leveled papers'!$H$3:$KM$3,AW$4,'English Scores- Leveled papers'!$H44:$KM44,"&gt;-1")=0,"",SUMIF('English Scores- Leveled papers'!$H$3:$KM$3,AW$4,'English Scores- Leveled papers'!$H44:$KM44)))</f>
        <is>
          <t/>
        </is>
      </c>
      <c r="AX45" s="362" t="inlineStr">
        <f aca="false">IF($B45="","",IF(COUNTIFS('English Scores- Leveled papers'!$H$3:$KM$3,AX$4,'English Scores- Leveled papers'!$H44:$KM44,"&gt;-1")=0,"",SUMIF('English Scores- Leveled papers'!$H$3:$KM$3,AX$4,'English Scores- Leveled papers'!$H44:$KM44)))</f>
        <is>
          <t/>
        </is>
      </c>
      <c r="AY45" s="362" t="inlineStr">
        <f aca="false">IF($B45="","",IF(COUNTIFS('English Scores- Leveled papers'!$H$3:$KM$3,AY$4,'English Scores- Leveled papers'!$H44:$KM44,"&gt;-1")=0,"",SUMIF('English Scores- Leveled papers'!$H$3:$KM$3,AY$4,'English Scores- Leveled papers'!$H44:$KM44)))</f>
        <is>
          <t/>
        </is>
      </c>
      <c r="AZ45" s="362" t="inlineStr">
        <f aca="false">IF($B45="","",IF(COUNTIFS('English Scores- Leveled papers'!$H$3:$KM$3,AZ$4,'English Scores- Leveled papers'!$H44:$KM44,"&gt;-1")=0,"",SUMIF('English Scores- Leveled papers'!$H$3:$KM$3,AZ$4,'English Scores- Leveled papers'!$H44:$KM44)))</f>
        <is>
          <t/>
        </is>
      </c>
      <c r="BA45" s="362" t="inlineStr">
        <f aca="false">IF($B45="","",IF(COUNTIFS('English Scores- Leveled papers'!$H$3:$KM$3,BA$4,'English Scores- Leveled papers'!$H44:$KM44,"&gt;-1")=0,"",SUMIF('English Scores- Leveled papers'!$H$3:$KM$3,BA$4,'English Scores- Leveled papers'!$H44:$KM44)))</f>
        <is>
          <t/>
        </is>
      </c>
      <c r="BB45" s="362" t="inlineStr">
        <f aca="false">IF($B45="","",IF(COUNTIFS('English Scores- Leveled papers'!$H$3:$KM$3,BB$4,'English Scores- Leveled papers'!$H44:$KM44,"&gt;-1")=0,"",SUMIF('English Scores- Leveled papers'!$H$3:$KM$3,BB$4,'English Scores- Leveled papers'!$H44:$KM44)))</f>
        <is>
          <t/>
        </is>
      </c>
      <c r="BC45" s="362" t="inlineStr">
        <f aca="false">IF($B45="","",IF(COUNTIFS('English Scores- Leveled papers'!$H$3:$KM$3,BC$4,'English Scores- Leveled papers'!$H44:$KM44,"&gt;-1")=0,"",SUMIF('English Scores- Leveled papers'!$H$3:$KM$3,BC$4,'English Scores- Leveled papers'!$H44:$KM44)))</f>
        <is>
          <t/>
        </is>
      </c>
      <c r="BD45" s="362" t="inlineStr">
        <f aca="false">IF($B45="","",IF(COUNTIFS('English Scores- Leveled papers'!$H$3:$KM$3,BD$4,'English Scores- Leveled papers'!$H44:$KM44,"&gt;-1")=0,"",SUMIF('English Scores- Leveled papers'!$H$3:$KM$3,BD$4,'English Scores- Leveled papers'!$H44:$KM44)))</f>
        <is>
          <t/>
        </is>
      </c>
      <c r="BE45" s="362" t="inlineStr">
        <f aca="false">IF($B45="","",IF(COUNTIFS('English Scores- Leveled papers'!$H$3:$KM$3,BE$4,'English Scores- Leveled papers'!$H44:$KM44,"&gt;-1")=0,"",SUMIF('English Scores- Leveled papers'!$H$3:$KM$3,BE$4,'English Scores- Leveled papers'!$H44:$KM44)))</f>
        <is>
          <t/>
        </is>
      </c>
      <c r="BF45" s="362" t="inlineStr">
        <f aca="false">IF($B45="","",IF(COUNTIFS('English Scores- Leveled papers'!$H$3:$KM$3,BF$4,'English Scores- Leveled papers'!$H44:$KM44,"&gt;-1")=0,"",SUMIF('English Scores- Leveled papers'!$H$3:$KM$3,BF$4,'English Scores- Leveled papers'!$H44:$KM44)))</f>
        <is>
          <t/>
        </is>
      </c>
      <c r="BG45" s="362" t="inlineStr">
        <f aca="false">IF($B45="","",IF(COUNTIFS('English Scores- Leveled papers'!$H$3:$KM$3,BG$4,'English Scores- Leveled papers'!$H44:$KM44,"&gt;-1")=0,"",SUMIF('English Scores- Leveled papers'!$H$3:$KM$3,BG$4,'English Scores- Leveled papers'!$H44:$KM44)))</f>
        <is>
          <t/>
        </is>
      </c>
      <c r="BH45" s="362" t="inlineStr">
        <f aca="false">IF($B45="","",IF(COUNTIFS('English Scores- Leveled papers'!$H$3:$KM$3,BH$4,'English Scores- Leveled papers'!$H44:$KM44,"&gt;-1")=0,"",SUMIF('English Scores- Leveled papers'!$H$3:$KM$3,BH$4,'English Scores- Leveled papers'!$H44:$KM44)))</f>
        <is>
          <t/>
        </is>
      </c>
      <c r="BI45" s="362" t="inlineStr">
        <f aca="false">IF($B45="","",IF(COUNTIFS('English Scores- Leveled papers'!$H$3:$KM$3,BI$4,'English Scores- Leveled papers'!$H44:$KM44,"&gt;-1")=0,"",SUMIF('English Scores- Leveled papers'!$H$3:$KM$3,BI$4,'English Scores- Leveled papers'!$H44:$KM44)))</f>
        <is>
          <t/>
        </is>
      </c>
      <c r="BJ45" s="362" t="inlineStr">
        <f aca="false">IF($B45="","",IF(COUNTIFS('English Scores- Leveled papers'!$H$3:$KM$3,BJ$4,'English Scores- Leveled papers'!$H44:$KM44,"&gt;-1")=0,"",SUMIF('English Scores- Leveled papers'!$H$3:$KM$3,BJ$4,'English Scores- Leveled papers'!$H44:$KM44)))</f>
        <is>
          <t/>
        </is>
      </c>
      <c r="BK45" s="362" t="inlineStr">
        <f aca="false">IF($B45="","",IF(COUNTIFS('English Scores- Leveled papers'!$H$3:$KM$3,BK$4,'English Scores- Leveled papers'!$H44:$KM44,"&gt;-1")=0,"",SUMIF('English Scores- Leveled papers'!$H$3:$KM$3,BK$4,'English Scores- Leveled papers'!$H44:$KM44)))</f>
        <is>
          <t/>
        </is>
      </c>
      <c r="BL45" s="362" t="inlineStr">
        <f aca="false">IF($B45="","",IF(COUNTIFS('English Scores- Leveled papers'!$H$3:$KM$3,BL$4,'English Scores- Leveled papers'!$H44:$KM44,"&gt;-1")=0,"",SUMIF('English Scores- Leveled papers'!$H$3:$KM$3,BL$4,'English Scores- Leveled papers'!$H44:$KM44)))</f>
        <is>
          <t/>
        </is>
      </c>
      <c r="BM45" s="362" t="inlineStr">
        <f aca="false">IF($B45="","",IF(COUNTIFS('Eng GLA 6th, 7th, 8th'!$E$3:$DV$3,BM$4,'Eng GLA 6th, 7th, 8th'!$E45:$DV45, "&gt;-1")=0,"",SUMIF('Eng GLA 6th, 7th, 8th'!$E$3:$DV$3,BM$4,'Eng GLA 6th, 7th, 8th'!$E45:$DV45)))</f>
        <is>
          <t/>
        </is>
      </c>
      <c r="BN45" s="362" t="inlineStr">
        <f aca="false">IF($B45="","",IF(COUNTIFS('Eng GLA 6th, 7th, 8th'!$E$3:$DV$3,BN$4,'Eng GLA 6th, 7th, 8th'!$E45:$DV45, "&gt;-1")=0,"",SUMIF('Eng GLA 6th, 7th, 8th'!$E$3:$DV$3,BN$4,'Eng GLA 6th, 7th, 8th'!$E45:$DV45)))</f>
        <is>
          <t/>
        </is>
      </c>
      <c r="BO45" s="362" t="inlineStr">
        <f aca="false">IF($B45="","",IF(COUNTIFS('Eng GLA 6th, 7th, 8th'!$E$3:$DV$3,BO$4,'Eng GLA 6th, 7th, 8th'!$E45:$DV45, "&gt;-1")=0,"",SUMIF('Eng GLA 6th, 7th, 8th'!$E$3:$DV$3,BO$4,'Eng GLA 6th, 7th, 8th'!$E45:$DV45)))</f>
        <is>
          <t/>
        </is>
      </c>
      <c r="BP45" s="362" t="inlineStr">
        <f aca="false">IF($B45="","",IF(COUNTIFS('Eng GLA 6th, 7th, 8th'!$E$3:$DV$3,BP$4,'Eng GLA 6th, 7th, 8th'!$E45:$DV45, "&gt;-1")=0,"",SUMIF('Eng GLA 6th, 7th, 8th'!$E$3:$DV$3,BP$4,'Eng GLA 6th, 7th, 8th'!$E45:$DV45)))</f>
        <is>
          <t/>
        </is>
      </c>
      <c r="BQ45" s="362" t="inlineStr">
        <f aca="false">IF($B45="","",IF(COUNTIFS('Eng GLA 6th, 7th, 8th'!$E$3:$DV$3,BQ$4,'Eng GLA 6th, 7th, 8th'!$E45:$DV45, "&gt;-1")=0,"",SUMIF('Eng GLA 6th, 7th, 8th'!$E$3:$DV$3,BQ$4,'Eng GLA 6th, 7th, 8th'!$E45:$DV45)))</f>
        <is>
          <t/>
        </is>
      </c>
      <c r="BR45" s="362" t="inlineStr">
        <f aca="false">IF($B45="","",IF(COUNTIFS('Eng GLA 6th, 7th, 8th'!$E$3:$DV$3,BR$4,'Eng GLA 6th, 7th, 8th'!$E45:$DV45, "&gt;-1")=0,"",SUMIF('Eng GLA 6th, 7th, 8th'!$E$3:$DV$3,BR$4,'Eng GLA 6th, 7th, 8th'!$E45:$DV45)))</f>
        <is>
          <t/>
        </is>
      </c>
      <c r="BS45" s="362" t="inlineStr">
        <f aca="false">IF($B45="","",IF(COUNTIFS('Eng GLA 6th, 7th, 8th'!$E$3:$DV$3,BS$4,'Eng GLA 6th, 7th, 8th'!$E45:$DV45, "&gt;-1")=0,"",SUMIF('Eng GLA 6th, 7th, 8th'!$E$3:$DV$3,BS$4,'Eng GLA 6th, 7th, 8th'!$E45:$DV45)))</f>
        <is>
          <t/>
        </is>
      </c>
      <c r="BT45" s="362" t="inlineStr">
        <f aca="false">IF($B45="","",IF(COUNTIFS('Eng GLA 6th, 7th, 8th'!$E$3:$DV$3,BT$4,'Eng GLA 6th, 7th, 8th'!$E45:$DV45, "&gt;-1")=0,"",SUMIF('Eng GLA 6th, 7th, 8th'!$E$3:$DV$3,BT$4,'Eng GLA 6th, 7th, 8th'!$E45:$DV45)))</f>
        <is>
          <t/>
        </is>
      </c>
      <c r="BU45" s="362" t="inlineStr">
        <f aca="false">IF($B45="","",IF(COUNTIFS('Eng GLA 6th, 7th, 8th'!$E$3:$DV$3,BU$4,'Eng GLA 6th, 7th, 8th'!$E45:$DV45, "&gt;-1")=0,"",SUMIF('Eng GLA 6th, 7th, 8th'!$E$3:$DV$3,BU$4,'Eng GLA 6th, 7th, 8th'!$E45:$DV45)))</f>
        <is>
          <t/>
        </is>
      </c>
      <c r="BV45" s="362" t="inlineStr">
        <f aca="false">IF($B45="","",IF(COUNTIFS('Eng GLA 6th, 7th, 8th'!$E$3:$DV$3,BV$4,'Eng GLA 6th, 7th, 8th'!$E45:$DV45, "&gt;-1")=0,"",SUMIF('Eng GLA 6th, 7th, 8th'!$E$3:$DV$3,BV$4,'Eng GLA 6th, 7th, 8th'!$E45:$DV45)))</f>
        <is>
          <t/>
        </is>
      </c>
      <c r="BW45" s="362" t="inlineStr">
        <f aca="false">IF($B45="","",IF(COUNTIFS('Eng GLA 6th, 7th, 8th'!$E$3:$DV$3,BW$4,'Eng GLA 6th, 7th, 8th'!$E45:$DV45, "&gt;-1")=0,"",SUMIF('Eng GLA 6th, 7th, 8th'!$E$3:$DV$3,BW$4,'Eng GLA 6th, 7th, 8th'!$E45:$DV45)))</f>
        <is>
          <t/>
        </is>
      </c>
      <c r="BX45" s="362" t="inlineStr">
        <f aca="false">IF($B45="","",IF(COUNTIFS('Eng GLA 6th, 7th, 8th'!$E$3:$DV$3,BX$4,'Eng GLA 6th, 7th, 8th'!$E45:$DV45, "&gt;-1")=0,"",SUMIF('Eng GLA 6th, 7th, 8th'!$E$3:$DV$3,BX$4,'Eng GLA 6th, 7th, 8th'!$E45:$DV45)))</f>
        <is>
          <t/>
        </is>
      </c>
      <c r="BY45" s="362" t="inlineStr">
        <f aca="false">IF($B45="","",IF(COUNTIFS('Eng GLA 6th, 7th, 8th'!$E$3:$DV$3,BY$4,'Eng GLA 6th, 7th, 8th'!$E45:$DV45, "&gt;-1")=0,"",SUMIF('Eng GLA 6th, 7th, 8th'!$E$3:$DV$3,BY$4,'Eng GLA 6th, 7th, 8th'!$E45:$DV45)))</f>
        <is>
          <t/>
        </is>
      </c>
      <c r="BZ45" s="362" t="inlineStr">
        <f aca="false">IF($B45="","",IF(COUNTIFS('Eng GLA 6th, 7th, 8th'!$E$3:$DV$3,BZ$4,'Eng GLA 6th, 7th, 8th'!$E45:$DV45, "&gt;-1")=0,"",SUMIF('Eng GLA 6th, 7th, 8th'!$E$3:$DV$3,BZ$4,'Eng GLA 6th, 7th, 8th'!$E45:$DV45)))</f>
        <is>
          <t/>
        </is>
      </c>
      <c r="CA45" s="362" t="inlineStr">
        <f aca="false">IF($B45="","",IF(COUNTIFS('Eng GLA 6th, 7th, 8th'!$E$3:$DV$3,CA$4,'Eng GLA 6th, 7th, 8th'!$E45:$DV45, "&gt;-1")=0,"",SUMIF('Eng GLA 6th, 7th, 8th'!$E$3:$DV$3,CA$4,'Eng GLA 6th, 7th, 8th'!$E45:$DV45)))</f>
        <is>
          <t/>
        </is>
      </c>
      <c r="CB45" s="363"/>
      <c r="CC45" s="364" t="str">
        <f aca="false">IFERROR(IF((COUNT('Eng GLA 6th, 7th, 8th'!E45:U45)=0)," ",(SUM('Eng GLA 6th, 7th, 8th'!E45:U45)/$CC$3)),"")</f>
        <v> </v>
      </c>
      <c r="CD45" s="364" t="str">
        <f aca="false">IFERROR(IF((COUNT('Eng GLA 6th, 7th, 8th'!V45:AA45)=0)," ",(SUM('Eng GLA 6th, 7th, 8th'!V45:AA45)/$CD$3)),"")</f>
        <v> </v>
      </c>
      <c r="CE45" s="364" t="str">
        <f aca="false">IFERROR(IF((COUNT('Eng GLA 6th, 7th, 8th'!AB45:AG45)=0)," ",(SUM('Eng GLA 6th, 7th, 8th'!AB45:AG45)/$CE$3)),"")</f>
        <v> </v>
      </c>
      <c r="CF45" s="364" t="str">
        <f aca="false">IFERROR(IF((COUNT('Eng GLA 6th, 7th, 8th'!AH45:AP45)=0)," ",(SUM('Eng GLA 6th, 7th, 8th'!AH45:AP45)/$CF$3)),"")</f>
        <v> </v>
      </c>
      <c r="CG45" s="365" t="str">
        <f aca="false">IFERROR(IF((COUNT('Eng GLA 6th, 7th, 8th'!AR45:BH45)=0)," ",(SUM('Eng GLA 6th, 7th, 8th'!AR45:BH45)/$CG$3)),"")</f>
        <v> </v>
      </c>
      <c r="CH45" s="365" t="str">
        <f aca="false">IFERROR(IF((COUNT('Eng GLA 6th, 7th, 8th'!BI45:BN45)=0)," ",(SUM('Eng GLA 6th, 7th, 8th'!BI45:BN45)/$CH$3)),"")</f>
        <v> </v>
      </c>
      <c r="CI45" s="365" t="str">
        <f aca="false">IFERROR(IF((COUNT('Eng GLA 6th, 7th, 8th'!BO45:BT45)=0)," ",(SUM('Eng GLA 6th, 7th, 8th'!BO45:BT45)/$CI$3)),"")</f>
        <v> </v>
      </c>
      <c r="CJ45" s="365" t="str">
        <f aca="false">IFERROR(IF((COUNT('Eng GLA 6th, 7th, 8th'!BU45:CF45)=0)," ",(SUM('Eng GLA 6th, 7th, 8th'!BU45:CF45)/$CJ$3)),"")</f>
        <v> </v>
      </c>
      <c r="CK45" s="365" t="str">
        <f aca="false">IFERROR(IF((COUNT('Eng GLA 6th, 7th, 8th'!CH45:CX45)=0)," ",(SUM('Eng GLA 6th, 7th, 8th'!CH45:CX45)/$CK$3)),"")</f>
        <v> </v>
      </c>
      <c r="CL45" s="365" t="str">
        <f aca="false">IFERROR(IF((COUNT('Eng GLA 6th, 7th, 8th'!CY45:DD45)=0)," ",(SUM('Eng GLA 6th, 7th, 8th'!CY45:DD45)/$CL$3)),"")</f>
        <v> </v>
      </c>
      <c r="CM45" s="365" t="str">
        <f aca="false">IFERROR(IF((COUNT('Eng GLA 6th, 7th, 8th'!DE45:DJ45)=0)," ",(SUM('Eng GLA 6th, 7th, 8th'!DE45:DJ45)/$CM$3)),"")</f>
        <v> </v>
      </c>
      <c r="CN45" s="365" t="str">
        <f aca="false">IFERROR(IF((COUNT('Eng GLA 6th, 7th, 8th'!DK45:DV45)=0)," ",(SUM('Eng GLA 6th, 7th, 8th'!DK45:DV45)/$CN$3)),"")</f>
        <v> </v>
      </c>
    </row>
    <row r="46" customFormat="false" ht="12.75" hidden="false" customHeight="false" outlineLevel="0" collapsed="false">
      <c r="A46" s="315" t="n">
        <v>39</v>
      </c>
      <c r="B46" s="315" t="str">
        <f aca="false">'English Scores- Leveled papers'!B45</f>
        <v>Banuprasad</v>
      </c>
      <c r="C46" s="360" t="n">
        <f aca="false">'RC Mastery Check+Question type'!H43</f>
        <v>1</v>
      </c>
      <c r="D46" s="361" t="inlineStr">
        <f aca="false">'Cover Sheet'!L43</f>
        <is>
          <t/>
        </is>
      </c>
      <c r="E46" s="362" t="inlineStr">
        <f aca="false">IF($B46="","",IF(COUNTIFS('English Scores- Leveled papers'!$H$3:$KM$3,E$4,'English Scores- Leveled papers'!$H45:$KM45,"&gt;-1")=0,"",SUMIF('English Scores- Leveled papers'!$H$3:$KM$3,E$4,'English Scores- Leveled papers'!$H45:$KM45)))</f>
        <is>
          <t/>
        </is>
      </c>
      <c r="F46" s="362" t="inlineStr">
        <f aca="false">IF($B46="","",IF(COUNTIFS('English Scores- Leveled papers'!$H$3:$KM$3,F$4,'English Scores- Leveled papers'!$H45:$KM45,"&gt;-1")=0,"",SUMIF('English Scores- Leveled papers'!$H$3:$KM$3,F$4,'English Scores- Leveled papers'!$H45:$KM45)))</f>
        <is>
          <t/>
        </is>
      </c>
      <c r="G46" s="362" t="inlineStr">
        <f aca="false">IF($B46="","",IF(COUNTIFS('English Scores- Leveled papers'!$H$3:$KM$3,G$4,'English Scores- Leveled papers'!$H45:$KM45,"&gt;-1")=0,"",SUMIF('English Scores- Leveled papers'!$H$3:$KM$3,G$4,'English Scores- Leveled papers'!$H45:$KM45)))</f>
        <is>
          <t/>
        </is>
      </c>
      <c r="H46" s="362" t="inlineStr">
        <f aca="false">IF($B46="","",IF(COUNTIFS('English Scores- Leveled papers'!$H$3:$KM$3,H$4,'English Scores- Leveled papers'!$H45:$KM45,"&gt;-1")=0,"",SUMIF('English Scores- Leveled papers'!$H$3:$KM$3,H$4,'English Scores- Leveled papers'!$H45:$KM45)))</f>
        <is>
          <t/>
        </is>
      </c>
      <c r="I46" s="362" t="inlineStr">
        <f aca="false">IF($B46="","",IF(COUNTIFS('English Scores- Leveled papers'!$H$3:$KM$3,I$4,'English Scores- Leveled papers'!$H45:$KM45,"&gt;-1")=0,"",SUMIF('English Scores- Leveled papers'!$H$3:$KM$3,I$4,'English Scores- Leveled papers'!$H45:$KM45)))</f>
        <is>
          <t/>
        </is>
      </c>
      <c r="J46" s="362" t="inlineStr">
        <f aca="false">IF($B46="","",IF(COUNTIFS('English Scores- Leveled papers'!$H$3:$KM$3,J$4,'English Scores- Leveled papers'!$H45:$KM45,"&gt;-1")=0,"",SUMIF('English Scores- Leveled papers'!$H$3:$KM$3,J$4,'English Scores- Leveled papers'!$H45:$KM45)))</f>
        <is>
          <t/>
        </is>
      </c>
      <c r="K46" s="362" t="inlineStr">
        <f aca="false">IF($B46="","",IF(COUNTIFS('English Scores- Leveled papers'!$H$3:$KM$3,K$4,'English Scores- Leveled papers'!$H45:$KM45,"&gt;-1")=0,"",SUMIF('English Scores- Leveled papers'!$H$3:$KM$3,K$4,'English Scores- Leveled papers'!$H45:$KM45)))</f>
        <is>
          <t/>
        </is>
      </c>
      <c r="L46" s="362" t="inlineStr">
        <f aca="false">IF($B46="","",IF(COUNTIFS('English Scores- Leveled papers'!$H$3:$KM$3,L$4,'English Scores- Leveled papers'!$H45:$KM45,"&gt;-1")=0,"",SUMIF('English Scores- Leveled papers'!$H$3:$KM$3,L$4,'English Scores- Leveled papers'!$H45:$KM45)))</f>
        <is>
          <t/>
        </is>
      </c>
      <c r="M46" s="362" t="n">
        <f aca="false">IF($B46="","",IF(COUNTIFS('English Scores- Leveled papers'!$H$3:$KM$3,M$4,'English Scores- Leveled papers'!$H45:$KM45,"&gt;-1")=0,"",SUMIF('English Scores- Leveled papers'!$H$3:$KM$3,M$4,'English Scores- Leveled papers'!$H45:$KM45)))</f>
        <v>3</v>
      </c>
      <c r="N46" s="362" t="n">
        <f aca="false">IF($B46="","",IF(COUNTIFS('English Scores- Leveled papers'!$H$3:$KM$3,N$4,'English Scores- Leveled papers'!$H45:$KM45,"&gt;-1")=0,"",SUMIF('English Scores- Leveled papers'!$H$3:$KM$3,N$4,'English Scores- Leveled papers'!$H45:$KM45)))</f>
        <v>1</v>
      </c>
      <c r="O46" s="362" t="n">
        <f aca="false">IF($B46="","",IF(COUNTIFS('English Scores- Leveled papers'!$H$3:$KM$3,O$4,'English Scores- Leveled papers'!$H45:$KM45,"&gt;-1")=0,"",SUMIF('English Scores- Leveled papers'!$H$3:$KM$3,O$4,'English Scores- Leveled papers'!$H45:$KM45)))</f>
        <v>1</v>
      </c>
      <c r="P46" s="362" t="n">
        <f aca="false">IF($B46="","",IF(COUNTIFS('English Scores- Leveled papers'!$H$3:$KM$3,P$4,'English Scores- Leveled papers'!$H45:$KM45,"&gt;-1")=0,"",SUMIF('English Scores- Leveled papers'!$H$3:$KM$3,P$4,'English Scores- Leveled papers'!$H45:$KM45)))</f>
        <v>2</v>
      </c>
      <c r="Q46" s="362" t="n">
        <f aca="false">IF($B46="","",IF(COUNTIFS('English Scores- Leveled papers'!$H$3:$KM$3,Q$4,'English Scores- Leveled papers'!$H45:$KM45,"&gt;-1")=0,"",SUMIF('English Scores- Leveled papers'!$H$3:$KM$3,Q$4,'English Scores- Leveled papers'!$H45:$KM45)))</f>
        <v>3</v>
      </c>
      <c r="R46" s="362" t="n">
        <f aca="false">IF($B46="","",IF(COUNTIFS('English Scores- Leveled papers'!$H$3:$KM$3,R$4,'English Scores- Leveled papers'!$H45:$KM45,"&gt;-1")=0,"",SUMIF('English Scores- Leveled papers'!$H$3:$KM$3,R$4,'English Scores- Leveled papers'!$H45:$KM45)))</f>
        <v>1</v>
      </c>
      <c r="S46" s="362" t="n">
        <f aca="false">IF($B46="","",IF(COUNTIFS('English Scores- Leveled papers'!$H$3:$KM$3,S$4,'English Scores- Leveled papers'!$H45:$KM45,"&gt;-1")=0,"",SUMIF('English Scores- Leveled papers'!$H$3:$KM$3,S$4,'English Scores- Leveled papers'!$H45:$KM45)))</f>
        <v>0</v>
      </c>
      <c r="T46" s="362" t="n">
        <f aca="false">IF($B46="","",IF(COUNTIFS('English Scores- Leveled papers'!$H$3:$KM$3,T$4,'English Scores- Leveled papers'!$H45:$KM45,"&gt;-1")=0,"",SUMIF('English Scores- Leveled papers'!$H$3:$KM$3,T$4,'English Scores- Leveled papers'!$H45:$KM45)))</f>
        <v>0.75</v>
      </c>
      <c r="U46" s="362" t="n">
        <f aca="false">IF($B46="","",IF(COUNTIFS('English Scores- Leveled papers'!$H$3:$KM$3,U$4,'English Scores- Leveled papers'!$H45:$KM45,"&gt;-1")=0,"",SUMIF('English Scores- Leveled papers'!$H$3:$KM$3,U$4,'English Scores- Leveled papers'!$H45:$KM45)))</f>
        <v>2</v>
      </c>
      <c r="V46" s="362" t="inlineStr">
        <f aca="false">IF($B46="","",IF(COUNTIFS('English Scores- Leveled papers'!$H$3:$KM$3,V$4,'English Scores- Leveled papers'!$H45:$KM45,"&gt;-1")=0,"",SUMIF('English Scores- Leveled papers'!$H$3:$KM$3,V$4,'English Scores- Leveled papers'!$H45:$KM45)))</f>
        <is>
          <t/>
        </is>
      </c>
      <c r="W46" s="362" t="inlineStr">
        <f aca="false">IF($B46="","",IF(COUNTIFS('English Scores- Leveled papers'!$H$3:$KM$3,W$4,'English Scores- Leveled papers'!$H45:$KM45,"&gt;-1")=0,"",SUMIF('English Scores- Leveled papers'!$H$3:$KM$3,W$4,'English Scores- Leveled papers'!$H45:$KM45)))</f>
        <is>
          <t/>
        </is>
      </c>
      <c r="X46" s="362" t="inlineStr">
        <f aca="false">IF($B46="","",IF(COUNTIFS('English Scores- Leveled papers'!$H$3:$KM$3,X$4,'English Scores- Leveled papers'!$H45:$KM45,"&gt;-1")=0,"",SUMIF('English Scores- Leveled papers'!$H$3:$KM$3,X$4,'English Scores- Leveled papers'!$H45:$KM45)))</f>
        <is>
          <t/>
        </is>
      </c>
      <c r="Y46" s="362" t="inlineStr">
        <f aca="false">IF($B46="","",IF(COUNTIFS('English Scores- Leveled papers'!$H$3:$KM$3,Y$4,'English Scores- Leveled papers'!$H45:$KM45,"&gt;-1")=0,"",SUMIF('English Scores- Leveled papers'!$H$3:$KM$3,Y$4,'English Scores- Leveled papers'!$H45:$KM45)))</f>
        <is>
          <t/>
        </is>
      </c>
      <c r="Z46" s="362" t="inlineStr">
        <f aca="false">IF($B46="","",IF(COUNTIFS('English Scores- Leveled papers'!$H$3:$KM$3,Z$4,'English Scores- Leveled papers'!$H45:$KM45,"&gt;-1")=0,"",SUMIF('English Scores- Leveled papers'!$H$3:$KM$3,Z$4,'English Scores- Leveled papers'!$H45:$KM45)))</f>
        <is>
          <t/>
        </is>
      </c>
      <c r="AA46" s="362" t="inlineStr">
        <f aca="false">IF($B46="","",IF(COUNTIFS('English Scores- Leveled papers'!$H$3:$KM$3,AA$4,'English Scores- Leveled papers'!$H45:$KM45,"&gt;-1")=0,"",SUMIF('English Scores- Leveled papers'!$H$3:$KM$3,AA$4,'English Scores- Leveled papers'!$H45:$KM45)))</f>
        <is>
          <t/>
        </is>
      </c>
      <c r="AB46" s="362" t="inlineStr">
        <f aca="false">IF($B46="","",IF(COUNTIFS('English Scores- Leveled papers'!$H$3:$KM$3,AB$4,'English Scores- Leveled papers'!$H45:$KM45,"&gt;-1")=0,"",SUMIF('English Scores- Leveled papers'!$H$3:$KM$3,AB$4,'English Scores- Leveled papers'!$H45:$KM45)))</f>
        <is>
          <t/>
        </is>
      </c>
      <c r="AC46" s="362" t="inlineStr">
        <f aca="false">IF($B46="","",IF(COUNTIFS('English Scores- Leveled papers'!$H$3:$KM$3,AC$4,'English Scores- Leveled papers'!$H45:$KM45,"&gt;-1")=0,"",SUMIF('English Scores- Leveled papers'!$H$3:$KM$3,AC$4,'English Scores- Leveled papers'!$H45:$KM45)))</f>
        <is>
          <t/>
        </is>
      </c>
      <c r="AD46" s="362" t="inlineStr">
        <f aca="false">IF($B46="","",IF(COUNTIFS('English Scores- Leveled papers'!$H$3:$KM$3,AD$4,'English Scores- Leveled papers'!$H45:$KM45,"&gt;-1")=0,"",SUMIF('English Scores- Leveled papers'!$H$3:$KM$3,AD$4,'English Scores- Leveled papers'!$H45:$KM45)))</f>
        <is>
          <t/>
        </is>
      </c>
      <c r="AE46" s="362" t="inlineStr">
        <f aca="false">IF($B46="","",IF(COUNTIFS('English Scores- Leveled papers'!$H$3:$KM$3,AE$4,'English Scores- Leveled papers'!$H45:$KM45,"&gt;-1")=0,"",SUMIF('English Scores- Leveled papers'!$H$3:$KM$3,AE$4,'English Scores- Leveled papers'!$H45:$KM45)))</f>
        <is>
          <t/>
        </is>
      </c>
      <c r="AF46" s="362" t="inlineStr">
        <f aca="false">IF($B46="","",IF(COUNTIFS('English Scores- Leveled papers'!$H$3:$KM$3,AF$4,'English Scores- Leveled papers'!$H45:$KM45,"&gt;-1")=0,"",SUMIF('English Scores- Leveled papers'!$H$3:$KM$3,AF$4,'English Scores- Leveled papers'!$H45:$KM45)))</f>
        <is>
          <t/>
        </is>
      </c>
      <c r="AG46" s="362" t="inlineStr">
        <f aca="false">IF($B46="","",IF(COUNTIFS('English Scores- Leveled papers'!$H$3:$KM$3,AG$4,'English Scores- Leveled papers'!$H45:$KM45,"&gt;-1")=0,"",SUMIF('English Scores- Leveled papers'!$H$3:$KM$3,AG$4,'English Scores- Leveled papers'!$H45:$KM45)))</f>
        <is>
          <t/>
        </is>
      </c>
      <c r="AH46" s="362" t="inlineStr">
        <f aca="false">IF($B46="","",IF(COUNTIFS('English Scores- Leveled papers'!$H$3:$KM$3,AH$4,'English Scores- Leveled papers'!$H45:$KM45,"&gt;-1")=0,"",SUMIF('English Scores- Leveled papers'!$H$3:$KM$3,AH$4,'English Scores- Leveled papers'!$H45:$KM45)))</f>
        <is>
          <t/>
        </is>
      </c>
      <c r="AI46" s="362" t="inlineStr">
        <f aca="false">IF($B46="","",IF(COUNTIFS('English Scores- Leveled papers'!$H$3:$KM$3,AI$4,'English Scores- Leveled papers'!$H45:$KM45,"&gt;-1")=0,"",SUMIF('English Scores- Leveled papers'!$H$3:$KM$3,AI$4,'English Scores- Leveled papers'!$H45:$KM45)))</f>
        <is>
          <t/>
        </is>
      </c>
      <c r="AJ46" s="362" t="inlineStr">
        <f aca="false">IF($B46="","",IF(COUNTIFS('English Scores- Leveled papers'!$H$3:$KM$3,AJ$4,'English Scores- Leveled papers'!$H45:$KM45,"&gt;-1")=0,"",SUMIF('English Scores- Leveled papers'!$H$3:$KM$3,AJ$4,'English Scores- Leveled papers'!$H45:$KM45)))</f>
        <is>
          <t/>
        </is>
      </c>
      <c r="AK46" s="362" t="inlineStr">
        <f aca="false">IF($B46="","",IF(COUNTIFS('English Scores- Leveled papers'!$H$3:$KM$3,AK$4,'English Scores- Leveled papers'!$H45:$KM45,"&gt;-1")=0,"",SUMIF('English Scores- Leveled papers'!$H$3:$KM$3,AK$4,'English Scores- Leveled papers'!$H45:$KM45)))</f>
        <is>
          <t/>
        </is>
      </c>
      <c r="AL46" s="362" t="inlineStr">
        <f aca="false">IF($B46="","",IF(COUNTIFS('English Scores- Leveled papers'!$H$3:$KM$3,AL$4,'English Scores- Leveled papers'!$H45:$KM45,"&gt;-1")=0,"",SUMIF('English Scores- Leveled papers'!$H$3:$KM$3,AL$4,'English Scores- Leveled papers'!$H45:$KM45)))</f>
        <is>
          <t/>
        </is>
      </c>
      <c r="AM46" s="362" t="inlineStr">
        <f aca="false">IF($B46="","",IF(COUNTIFS('English Scores- Leveled papers'!$H$3:$KM$3,AM$4,'English Scores- Leveled papers'!$H45:$KM45,"&gt;-1")=0,"",SUMIF('English Scores- Leveled papers'!$H$3:$KM$3,AM$4,'English Scores- Leveled papers'!$H45:$KM45)))</f>
        <is>
          <t/>
        </is>
      </c>
      <c r="AN46" s="362" t="inlineStr">
        <f aca="false">IF($B46="","",IF(COUNTIFS('English Scores- Leveled papers'!$H$3:$KM$3,AN$4,'English Scores- Leveled papers'!$H45:$KM45,"&gt;-1")=0,"",SUMIF('English Scores- Leveled papers'!$H$3:$KM$3,AN$4,'English Scores- Leveled papers'!$H45:$KM45)))</f>
        <is>
          <t/>
        </is>
      </c>
      <c r="AO46" s="362" t="inlineStr">
        <f aca="false">IF($B46="","",IF(COUNTIFS('English Scores- Leveled papers'!$H$3:$KM$3,AO$4,'English Scores- Leveled papers'!$H45:$KM45,"&gt;-1")=0,"",SUMIF('English Scores- Leveled papers'!$H$3:$KM$3,AO$4,'English Scores- Leveled papers'!$H45:$KM45)))</f>
        <is>
          <t/>
        </is>
      </c>
      <c r="AP46" s="362" t="inlineStr">
        <f aca="false">IF($B46="","",IF(COUNTIFS('English Scores- Leveled papers'!$H$3:$KM$3,AP$4,'English Scores- Leveled papers'!$H45:$KM45,"&gt;-1")=0,"",SUMIF('English Scores- Leveled papers'!$H$3:$KM$3,AP$4,'English Scores- Leveled papers'!$H45:$KM45)))</f>
        <is>
          <t/>
        </is>
      </c>
      <c r="AQ46" s="362" t="inlineStr">
        <f aca="false">IF($B46="","",IF(COUNTIFS('English Scores- Leveled papers'!$H$3:$KM$3,AQ$4,'English Scores- Leveled papers'!$H45:$KM45,"&gt;-1")=0,"",SUMIF('English Scores- Leveled papers'!$H$3:$KM$3,AQ$4,'English Scores- Leveled papers'!$H45:$KM45)))</f>
        <is>
          <t/>
        </is>
      </c>
      <c r="AR46" s="362" t="inlineStr">
        <f aca="false">IF($B46="","",IF(COUNTIFS('English Scores- Leveled papers'!$H$3:$KM$3,AR$4,'English Scores- Leveled papers'!$H45:$KM45,"&gt;-1")=0,"",SUMIF('English Scores- Leveled papers'!$H$3:$KM$3,AR$4,'English Scores- Leveled papers'!$H45:$KM45)))</f>
        <is>
          <t/>
        </is>
      </c>
      <c r="AS46" s="362" t="inlineStr">
        <f aca="false">IF($B46="","",IF(COUNTIFS('English Scores- Leveled papers'!$H$3:$KM$3,AS$4,'English Scores- Leveled papers'!$H45:$KM45,"&gt;-1")=0,"",SUMIF('English Scores- Leveled papers'!$H$3:$KM$3,AS$4,'English Scores- Leveled papers'!$H45:$KM45)))</f>
        <is>
          <t/>
        </is>
      </c>
      <c r="AT46" s="362" t="inlineStr">
        <f aca="false">IF($B46="","",IF(COUNTIFS('English Scores- Leveled papers'!$H$3:$KM$3,AT$4,'English Scores- Leveled papers'!$H45:$KM45,"&gt;-1")=0,"",SUMIF('English Scores- Leveled papers'!$H$3:$KM$3,AT$4,'English Scores- Leveled papers'!$H45:$KM45)))</f>
        <is>
          <t/>
        </is>
      </c>
      <c r="AU46" s="362" t="inlineStr">
        <f aca="false">IF($B46="","",IF(COUNTIFS('English Scores- Leveled papers'!$H$3:$KM$3,AU$4,'English Scores- Leveled papers'!$H45:$KM45,"&gt;-1")=0,"",SUMIF('English Scores- Leveled papers'!$H$3:$KM$3,AU$4,'English Scores- Leveled papers'!$H45:$KM45)))</f>
        <is>
          <t/>
        </is>
      </c>
      <c r="AV46" s="362" t="inlineStr">
        <f aca="false">IF($B46="","",IF(COUNTIFS('English Scores- Leveled papers'!$H$3:$KM$3,AV$4,'English Scores- Leveled papers'!$H45:$KM45,"&gt;-1")=0,"",SUMIF('English Scores- Leveled papers'!$H$3:$KM$3,AV$4,'English Scores- Leveled papers'!$H45:$KM45)))</f>
        <is>
          <t/>
        </is>
      </c>
      <c r="AW46" s="362" t="inlineStr">
        <f aca="false">IF($B46="","",IF(COUNTIFS('English Scores- Leveled papers'!$H$3:$KM$3,AW$4,'English Scores- Leveled papers'!$H45:$KM45,"&gt;-1")=0,"",SUMIF('English Scores- Leveled papers'!$H$3:$KM$3,AW$4,'English Scores- Leveled papers'!$H45:$KM45)))</f>
        <is>
          <t/>
        </is>
      </c>
      <c r="AX46" s="362" t="inlineStr">
        <f aca="false">IF($B46="","",IF(COUNTIFS('English Scores- Leveled papers'!$H$3:$KM$3,AX$4,'English Scores- Leveled papers'!$H45:$KM45,"&gt;-1")=0,"",SUMIF('English Scores- Leveled papers'!$H$3:$KM$3,AX$4,'English Scores- Leveled papers'!$H45:$KM45)))</f>
        <is>
          <t/>
        </is>
      </c>
      <c r="AY46" s="362" t="inlineStr">
        <f aca="false">IF($B46="","",IF(COUNTIFS('English Scores- Leveled papers'!$H$3:$KM$3,AY$4,'English Scores- Leveled papers'!$H45:$KM45,"&gt;-1")=0,"",SUMIF('English Scores- Leveled papers'!$H$3:$KM$3,AY$4,'English Scores- Leveled papers'!$H45:$KM45)))</f>
        <is>
          <t/>
        </is>
      </c>
      <c r="AZ46" s="362" t="inlineStr">
        <f aca="false">IF($B46="","",IF(COUNTIFS('English Scores- Leveled papers'!$H$3:$KM$3,AZ$4,'English Scores- Leveled papers'!$H45:$KM45,"&gt;-1")=0,"",SUMIF('English Scores- Leveled papers'!$H$3:$KM$3,AZ$4,'English Scores- Leveled papers'!$H45:$KM45)))</f>
        <is>
          <t/>
        </is>
      </c>
      <c r="BA46" s="362" t="inlineStr">
        <f aca="false">IF($B46="","",IF(COUNTIFS('English Scores- Leveled papers'!$H$3:$KM$3,BA$4,'English Scores- Leveled papers'!$H45:$KM45,"&gt;-1")=0,"",SUMIF('English Scores- Leveled papers'!$H$3:$KM$3,BA$4,'English Scores- Leveled papers'!$H45:$KM45)))</f>
        <is>
          <t/>
        </is>
      </c>
      <c r="BB46" s="362" t="inlineStr">
        <f aca="false">IF($B46="","",IF(COUNTIFS('English Scores- Leveled papers'!$H$3:$KM$3,BB$4,'English Scores- Leveled papers'!$H45:$KM45,"&gt;-1")=0,"",SUMIF('English Scores- Leveled papers'!$H$3:$KM$3,BB$4,'English Scores- Leveled papers'!$H45:$KM45)))</f>
        <is>
          <t/>
        </is>
      </c>
      <c r="BC46" s="362" t="inlineStr">
        <f aca="false">IF($B46="","",IF(COUNTIFS('English Scores- Leveled papers'!$H$3:$KM$3,BC$4,'English Scores- Leveled papers'!$H45:$KM45,"&gt;-1")=0,"",SUMIF('English Scores- Leveled papers'!$H$3:$KM$3,BC$4,'English Scores- Leveled papers'!$H45:$KM45)))</f>
        <is>
          <t/>
        </is>
      </c>
      <c r="BD46" s="362" t="inlineStr">
        <f aca="false">IF($B46="","",IF(COUNTIFS('English Scores- Leveled papers'!$H$3:$KM$3,BD$4,'English Scores- Leveled papers'!$H45:$KM45,"&gt;-1")=0,"",SUMIF('English Scores- Leveled papers'!$H$3:$KM$3,BD$4,'English Scores- Leveled papers'!$H45:$KM45)))</f>
        <is>
          <t/>
        </is>
      </c>
      <c r="BE46" s="362" t="inlineStr">
        <f aca="false">IF($B46="","",IF(COUNTIFS('English Scores- Leveled papers'!$H$3:$KM$3,BE$4,'English Scores- Leveled papers'!$H45:$KM45,"&gt;-1")=0,"",SUMIF('English Scores- Leveled papers'!$H$3:$KM$3,BE$4,'English Scores- Leveled papers'!$H45:$KM45)))</f>
        <is>
          <t/>
        </is>
      </c>
      <c r="BF46" s="362" t="inlineStr">
        <f aca="false">IF($B46="","",IF(COUNTIFS('English Scores- Leveled papers'!$H$3:$KM$3,BF$4,'English Scores- Leveled papers'!$H45:$KM45,"&gt;-1")=0,"",SUMIF('English Scores- Leveled papers'!$H$3:$KM$3,BF$4,'English Scores- Leveled papers'!$H45:$KM45)))</f>
        <is>
          <t/>
        </is>
      </c>
      <c r="BG46" s="362" t="inlineStr">
        <f aca="false">IF($B46="","",IF(COUNTIFS('English Scores- Leveled papers'!$H$3:$KM$3,BG$4,'English Scores- Leveled papers'!$H45:$KM45,"&gt;-1")=0,"",SUMIF('English Scores- Leveled papers'!$H$3:$KM$3,BG$4,'English Scores- Leveled papers'!$H45:$KM45)))</f>
        <is>
          <t/>
        </is>
      </c>
      <c r="BH46" s="362" t="inlineStr">
        <f aca="false">IF($B46="","",IF(COUNTIFS('English Scores- Leveled papers'!$H$3:$KM$3,BH$4,'English Scores- Leveled papers'!$H45:$KM45,"&gt;-1")=0,"",SUMIF('English Scores- Leveled papers'!$H$3:$KM$3,BH$4,'English Scores- Leveled papers'!$H45:$KM45)))</f>
        <is>
          <t/>
        </is>
      </c>
      <c r="BI46" s="362" t="inlineStr">
        <f aca="false">IF($B46="","",IF(COUNTIFS('English Scores- Leveled papers'!$H$3:$KM$3,BI$4,'English Scores- Leveled papers'!$H45:$KM45,"&gt;-1")=0,"",SUMIF('English Scores- Leveled papers'!$H$3:$KM$3,BI$4,'English Scores- Leveled papers'!$H45:$KM45)))</f>
        <is>
          <t/>
        </is>
      </c>
      <c r="BJ46" s="362" t="inlineStr">
        <f aca="false">IF($B46="","",IF(COUNTIFS('English Scores- Leveled papers'!$H$3:$KM$3,BJ$4,'English Scores- Leveled papers'!$H45:$KM45,"&gt;-1")=0,"",SUMIF('English Scores- Leveled papers'!$H$3:$KM$3,BJ$4,'English Scores- Leveled papers'!$H45:$KM45)))</f>
        <is>
          <t/>
        </is>
      </c>
      <c r="BK46" s="362" t="inlineStr">
        <f aca="false">IF($B46="","",IF(COUNTIFS('English Scores- Leveled papers'!$H$3:$KM$3,BK$4,'English Scores- Leveled papers'!$H45:$KM45,"&gt;-1")=0,"",SUMIF('English Scores- Leveled papers'!$H$3:$KM$3,BK$4,'English Scores- Leveled papers'!$H45:$KM45)))</f>
        <is>
          <t/>
        </is>
      </c>
      <c r="BL46" s="362" t="inlineStr">
        <f aca="false">IF($B46="","",IF(COUNTIFS('English Scores- Leveled papers'!$H$3:$KM$3,BL$4,'English Scores- Leveled papers'!$H45:$KM45,"&gt;-1")=0,"",SUMIF('English Scores- Leveled papers'!$H$3:$KM$3,BL$4,'English Scores- Leveled papers'!$H45:$KM45)))</f>
        <is>
          <t/>
        </is>
      </c>
      <c r="BM46" s="362" t="inlineStr">
        <f aca="false">IF($B46="","",IF(COUNTIFS('Eng GLA 6th, 7th, 8th'!$E$3:$DV$3,BM$4,'Eng GLA 6th, 7th, 8th'!$E46:$DV46, "&gt;-1")=0,"",SUMIF('Eng GLA 6th, 7th, 8th'!$E$3:$DV$3,BM$4,'Eng GLA 6th, 7th, 8th'!$E46:$DV46)))</f>
        <is>
          <t/>
        </is>
      </c>
      <c r="BN46" s="362" t="inlineStr">
        <f aca="false">IF($B46="","",IF(COUNTIFS('Eng GLA 6th, 7th, 8th'!$E$3:$DV$3,BN$4,'Eng GLA 6th, 7th, 8th'!$E46:$DV46, "&gt;-1")=0,"",SUMIF('Eng GLA 6th, 7th, 8th'!$E$3:$DV$3,BN$4,'Eng GLA 6th, 7th, 8th'!$E46:$DV46)))</f>
        <is>
          <t/>
        </is>
      </c>
      <c r="BO46" s="362" t="inlineStr">
        <f aca="false">IF($B46="","",IF(COUNTIFS('Eng GLA 6th, 7th, 8th'!$E$3:$DV$3,BO$4,'Eng GLA 6th, 7th, 8th'!$E46:$DV46, "&gt;-1")=0,"",SUMIF('Eng GLA 6th, 7th, 8th'!$E$3:$DV$3,BO$4,'Eng GLA 6th, 7th, 8th'!$E46:$DV46)))</f>
        <is>
          <t/>
        </is>
      </c>
      <c r="BP46" s="362" t="inlineStr">
        <f aca="false">IF($B46="","",IF(COUNTIFS('Eng GLA 6th, 7th, 8th'!$E$3:$DV$3,BP$4,'Eng GLA 6th, 7th, 8th'!$E46:$DV46, "&gt;-1")=0,"",SUMIF('Eng GLA 6th, 7th, 8th'!$E$3:$DV$3,BP$4,'Eng GLA 6th, 7th, 8th'!$E46:$DV46)))</f>
        <is>
          <t/>
        </is>
      </c>
      <c r="BQ46" s="362" t="inlineStr">
        <f aca="false">IF($B46="","",IF(COUNTIFS('Eng GLA 6th, 7th, 8th'!$E$3:$DV$3,BQ$4,'Eng GLA 6th, 7th, 8th'!$E46:$DV46, "&gt;-1")=0,"",SUMIF('Eng GLA 6th, 7th, 8th'!$E$3:$DV$3,BQ$4,'Eng GLA 6th, 7th, 8th'!$E46:$DV46)))</f>
        <is>
          <t/>
        </is>
      </c>
      <c r="BR46" s="362" t="inlineStr">
        <f aca="false">IF($B46="","",IF(COUNTIFS('Eng GLA 6th, 7th, 8th'!$E$3:$DV$3,BR$4,'Eng GLA 6th, 7th, 8th'!$E46:$DV46, "&gt;-1")=0,"",SUMIF('Eng GLA 6th, 7th, 8th'!$E$3:$DV$3,BR$4,'Eng GLA 6th, 7th, 8th'!$E46:$DV46)))</f>
        <is>
          <t/>
        </is>
      </c>
      <c r="BS46" s="362" t="inlineStr">
        <f aca="false">IF($B46="","",IF(COUNTIFS('Eng GLA 6th, 7th, 8th'!$E$3:$DV$3,BS$4,'Eng GLA 6th, 7th, 8th'!$E46:$DV46, "&gt;-1")=0,"",SUMIF('Eng GLA 6th, 7th, 8th'!$E$3:$DV$3,BS$4,'Eng GLA 6th, 7th, 8th'!$E46:$DV46)))</f>
        <is>
          <t/>
        </is>
      </c>
      <c r="BT46" s="362" t="inlineStr">
        <f aca="false">IF($B46="","",IF(COUNTIFS('Eng GLA 6th, 7th, 8th'!$E$3:$DV$3,BT$4,'Eng GLA 6th, 7th, 8th'!$E46:$DV46, "&gt;-1")=0,"",SUMIF('Eng GLA 6th, 7th, 8th'!$E$3:$DV$3,BT$4,'Eng GLA 6th, 7th, 8th'!$E46:$DV46)))</f>
        <is>
          <t/>
        </is>
      </c>
      <c r="BU46" s="362" t="inlineStr">
        <f aca="false">IF($B46="","",IF(COUNTIFS('Eng GLA 6th, 7th, 8th'!$E$3:$DV$3,BU$4,'Eng GLA 6th, 7th, 8th'!$E46:$DV46, "&gt;-1")=0,"",SUMIF('Eng GLA 6th, 7th, 8th'!$E$3:$DV$3,BU$4,'Eng GLA 6th, 7th, 8th'!$E46:$DV46)))</f>
        <is>
          <t/>
        </is>
      </c>
      <c r="BV46" s="362" t="inlineStr">
        <f aca="false">IF($B46="","",IF(COUNTIFS('Eng GLA 6th, 7th, 8th'!$E$3:$DV$3,BV$4,'Eng GLA 6th, 7th, 8th'!$E46:$DV46, "&gt;-1")=0,"",SUMIF('Eng GLA 6th, 7th, 8th'!$E$3:$DV$3,BV$4,'Eng GLA 6th, 7th, 8th'!$E46:$DV46)))</f>
        <is>
          <t/>
        </is>
      </c>
      <c r="BW46" s="362" t="inlineStr">
        <f aca="false">IF($B46="","",IF(COUNTIFS('Eng GLA 6th, 7th, 8th'!$E$3:$DV$3,BW$4,'Eng GLA 6th, 7th, 8th'!$E46:$DV46, "&gt;-1")=0,"",SUMIF('Eng GLA 6th, 7th, 8th'!$E$3:$DV$3,BW$4,'Eng GLA 6th, 7th, 8th'!$E46:$DV46)))</f>
        <is>
          <t/>
        </is>
      </c>
      <c r="BX46" s="362" t="inlineStr">
        <f aca="false">IF($B46="","",IF(COUNTIFS('Eng GLA 6th, 7th, 8th'!$E$3:$DV$3,BX$4,'Eng GLA 6th, 7th, 8th'!$E46:$DV46, "&gt;-1")=0,"",SUMIF('Eng GLA 6th, 7th, 8th'!$E$3:$DV$3,BX$4,'Eng GLA 6th, 7th, 8th'!$E46:$DV46)))</f>
        <is>
          <t/>
        </is>
      </c>
      <c r="BY46" s="362" t="inlineStr">
        <f aca="false">IF($B46="","",IF(COUNTIFS('Eng GLA 6th, 7th, 8th'!$E$3:$DV$3,BY$4,'Eng GLA 6th, 7th, 8th'!$E46:$DV46, "&gt;-1")=0,"",SUMIF('Eng GLA 6th, 7th, 8th'!$E$3:$DV$3,BY$4,'Eng GLA 6th, 7th, 8th'!$E46:$DV46)))</f>
        <is>
          <t/>
        </is>
      </c>
      <c r="BZ46" s="362" t="inlineStr">
        <f aca="false">IF($B46="","",IF(COUNTIFS('Eng GLA 6th, 7th, 8th'!$E$3:$DV$3,BZ$4,'Eng GLA 6th, 7th, 8th'!$E46:$DV46, "&gt;-1")=0,"",SUMIF('Eng GLA 6th, 7th, 8th'!$E$3:$DV$3,BZ$4,'Eng GLA 6th, 7th, 8th'!$E46:$DV46)))</f>
        <is>
          <t/>
        </is>
      </c>
      <c r="CA46" s="362" t="inlineStr">
        <f aca="false">IF($B46="","",IF(COUNTIFS('Eng GLA 6th, 7th, 8th'!$E$3:$DV$3,CA$4,'Eng GLA 6th, 7th, 8th'!$E46:$DV46, "&gt;-1")=0,"",SUMIF('Eng GLA 6th, 7th, 8th'!$E$3:$DV$3,CA$4,'Eng GLA 6th, 7th, 8th'!$E46:$DV46)))</f>
        <is>
          <t/>
        </is>
      </c>
      <c r="CB46" s="363"/>
      <c r="CC46" s="364" t="str">
        <f aca="false">IFERROR(IF((COUNT('Eng GLA 6th, 7th, 8th'!E46:U46)=0)," ",(SUM('Eng GLA 6th, 7th, 8th'!E46:U46)/$CC$3)),"")</f>
        <v> </v>
      </c>
      <c r="CD46" s="364" t="str">
        <f aca="false">IFERROR(IF((COUNT('Eng GLA 6th, 7th, 8th'!V46:AA46)=0)," ",(SUM('Eng GLA 6th, 7th, 8th'!V46:AA46)/$CD$3)),"")</f>
        <v> </v>
      </c>
      <c r="CE46" s="364" t="str">
        <f aca="false">IFERROR(IF((COUNT('Eng GLA 6th, 7th, 8th'!AB46:AG46)=0)," ",(SUM('Eng GLA 6th, 7th, 8th'!AB46:AG46)/$CE$3)),"")</f>
        <v> </v>
      </c>
      <c r="CF46" s="364" t="str">
        <f aca="false">IFERROR(IF((COUNT('Eng GLA 6th, 7th, 8th'!AH46:AP46)=0)," ",(SUM('Eng GLA 6th, 7th, 8th'!AH46:AP46)/$CF$3)),"")</f>
        <v> </v>
      </c>
      <c r="CG46" s="365" t="str">
        <f aca="false">IFERROR(IF((COUNT('Eng GLA 6th, 7th, 8th'!AR46:BH46)=0)," ",(SUM('Eng GLA 6th, 7th, 8th'!AR46:BH46)/$CG$3)),"")</f>
        <v> </v>
      </c>
      <c r="CH46" s="365" t="str">
        <f aca="false">IFERROR(IF((COUNT('Eng GLA 6th, 7th, 8th'!BI46:BN46)=0)," ",(SUM('Eng GLA 6th, 7th, 8th'!BI46:BN46)/$CH$3)),"")</f>
        <v> </v>
      </c>
      <c r="CI46" s="365" t="str">
        <f aca="false">IFERROR(IF((COUNT('Eng GLA 6th, 7th, 8th'!BO46:BT46)=0)," ",(SUM('Eng GLA 6th, 7th, 8th'!BO46:BT46)/$CI$3)),"")</f>
        <v> </v>
      </c>
      <c r="CJ46" s="365" t="str">
        <f aca="false">IFERROR(IF((COUNT('Eng GLA 6th, 7th, 8th'!BU46:CF46)=0)," ",(SUM('Eng GLA 6th, 7th, 8th'!BU46:CF46)/$CJ$3)),"")</f>
        <v> </v>
      </c>
      <c r="CK46" s="365" t="str">
        <f aca="false">IFERROR(IF((COUNT('Eng GLA 6th, 7th, 8th'!CH46:CX46)=0)," ",(SUM('Eng GLA 6th, 7th, 8th'!CH46:CX46)/$CK$3)),"")</f>
        <v> </v>
      </c>
      <c r="CL46" s="365" t="str">
        <f aca="false">IFERROR(IF((COUNT('Eng GLA 6th, 7th, 8th'!CY46:DD46)=0)," ",(SUM('Eng GLA 6th, 7th, 8th'!CY46:DD46)/$CL$3)),"")</f>
        <v> </v>
      </c>
      <c r="CM46" s="365" t="str">
        <f aca="false">IFERROR(IF((COUNT('Eng GLA 6th, 7th, 8th'!DE46:DJ46)=0)," ",(SUM('Eng GLA 6th, 7th, 8th'!DE46:DJ46)/$CM$3)),"")</f>
        <v> </v>
      </c>
      <c r="CN46" s="365" t="str">
        <f aca="false">IFERROR(IF((COUNT('Eng GLA 6th, 7th, 8th'!DK46:DV46)=0)," ",(SUM('Eng GLA 6th, 7th, 8th'!DK46:DV46)/$CN$3)),"")</f>
        <v> </v>
      </c>
    </row>
    <row r="47" customFormat="false" ht="12.75" hidden="false" customHeight="false" outlineLevel="0" collapsed="false">
      <c r="A47" s="315" t="n">
        <v>40</v>
      </c>
      <c r="B47" s="315" t="inlineStr">
        <f aca="false">'English Scores- Leveled papers'!B46</f>
        <is>
          <t/>
        </is>
      </c>
      <c r="C47" s="360" t="inlineStr">
        <f aca="false">'RC Mastery Check+Question type'!H44</f>
        <is>
          <t/>
        </is>
      </c>
      <c r="D47" s="361" t="inlineStr">
        <f aca="false">'Cover Sheet'!L44</f>
        <is>
          <t/>
        </is>
      </c>
      <c r="E47" s="362" t="inlineStr">
        <f aca="false">IF($B47="","",IF(COUNTIFS('English Scores- Leveled papers'!$H$3:$KM$3,E$4,'English Scores- Leveled papers'!$H46:$KM46,"&gt;-1")=0,"",SUMIF('English Scores- Leveled papers'!$H$3:$KM$3,E$4,'English Scores- Leveled papers'!$H46:$KM46)))</f>
        <is>
          <t/>
        </is>
      </c>
      <c r="F47" s="362" t="inlineStr">
        <f aca="false">IF($B47="","",IF(COUNTIFS('English Scores- Leveled papers'!$H$3:$KM$3,F$4,'English Scores- Leveled papers'!$H46:$KM46,"&gt;-1")=0,"",SUMIF('English Scores- Leveled papers'!$H$3:$KM$3,F$4,'English Scores- Leveled papers'!$H46:$KM46)))</f>
        <is>
          <t/>
        </is>
      </c>
      <c r="G47" s="362" t="inlineStr">
        <f aca="false">IF($B47="","",IF(COUNTIFS('English Scores- Leveled papers'!$H$3:$KM$3,G$4,'English Scores- Leveled papers'!$H46:$KM46,"&gt;-1")=0,"",SUMIF('English Scores- Leveled papers'!$H$3:$KM$3,G$4,'English Scores- Leveled papers'!$H46:$KM46)))</f>
        <is>
          <t/>
        </is>
      </c>
      <c r="H47" s="362" t="inlineStr">
        <f aca="false">IF($B47="","",IF(COUNTIFS('English Scores- Leveled papers'!$H$3:$KM$3,H$4,'English Scores- Leveled papers'!$H46:$KM46,"&gt;-1")=0,"",SUMIF('English Scores- Leveled papers'!$H$3:$KM$3,H$4,'English Scores- Leveled papers'!$H46:$KM46)))</f>
        <is>
          <t/>
        </is>
      </c>
      <c r="I47" s="362" t="inlineStr">
        <f aca="false">IF($B47="","",IF(COUNTIFS('English Scores- Leveled papers'!$H$3:$KM$3,I$4,'English Scores- Leveled papers'!$H46:$KM46,"&gt;-1")=0,"",SUMIF('English Scores- Leveled papers'!$H$3:$KM$3,I$4,'English Scores- Leveled papers'!$H46:$KM46)))</f>
        <is>
          <t/>
        </is>
      </c>
      <c r="J47" s="362" t="inlineStr">
        <f aca="false">IF($B47="","",IF(COUNTIFS('English Scores- Leveled papers'!$H$3:$KM$3,J$4,'English Scores- Leveled papers'!$H46:$KM46,"&gt;-1")=0,"",SUMIF('English Scores- Leveled papers'!$H$3:$KM$3,J$4,'English Scores- Leveled papers'!$H46:$KM46)))</f>
        <is>
          <t/>
        </is>
      </c>
      <c r="K47" s="362" t="inlineStr">
        <f aca="false">IF($B47="","",IF(COUNTIFS('English Scores- Leveled papers'!$H$3:$KM$3,K$4,'English Scores- Leveled papers'!$H46:$KM46,"&gt;-1")=0,"",SUMIF('English Scores- Leveled papers'!$H$3:$KM$3,K$4,'English Scores- Leveled papers'!$H46:$KM46)))</f>
        <is>
          <t/>
        </is>
      </c>
      <c r="L47" s="362" t="inlineStr">
        <f aca="false">IF($B47="","",IF(COUNTIFS('English Scores- Leveled papers'!$H$3:$KM$3,L$4,'English Scores- Leveled papers'!$H46:$KM46,"&gt;-1")=0,"",SUMIF('English Scores- Leveled papers'!$H$3:$KM$3,L$4,'English Scores- Leveled papers'!$H46:$KM46)))</f>
        <is>
          <t/>
        </is>
      </c>
      <c r="M47" s="362" t="inlineStr">
        <f aca="false">IF($B47="","",IF(COUNTIFS('English Scores- Leveled papers'!$H$3:$KM$3,M$4,'English Scores- Leveled papers'!$H46:$KM46,"&gt;-1")=0,"",SUMIF('English Scores- Leveled papers'!$H$3:$KM$3,M$4,'English Scores- Leveled papers'!$H46:$KM46)))</f>
        <is>
          <t/>
        </is>
      </c>
      <c r="N47" s="362" t="inlineStr">
        <f aca="false">IF($B47="","",IF(COUNTIFS('English Scores- Leveled papers'!$H$3:$KM$3,N$4,'English Scores- Leveled papers'!$H46:$KM46,"&gt;-1")=0,"",SUMIF('English Scores- Leveled papers'!$H$3:$KM$3,N$4,'English Scores- Leveled papers'!$H46:$KM46)))</f>
        <is>
          <t/>
        </is>
      </c>
      <c r="O47" s="362" t="inlineStr">
        <f aca="false">IF($B47="","",IF(COUNTIFS('English Scores- Leveled papers'!$H$3:$KM$3,O$4,'English Scores- Leveled papers'!$H46:$KM46,"&gt;-1")=0,"",SUMIF('English Scores- Leveled papers'!$H$3:$KM$3,O$4,'English Scores- Leveled papers'!$H46:$KM46)))</f>
        <is>
          <t/>
        </is>
      </c>
      <c r="P47" s="362" t="inlineStr">
        <f aca="false">IF($B47="","",IF(COUNTIFS('English Scores- Leveled papers'!$H$3:$KM$3,P$4,'English Scores- Leveled papers'!$H46:$KM46,"&gt;-1")=0,"",SUMIF('English Scores- Leveled papers'!$H$3:$KM$3,P$4,'English Scores- Leveled papers'!$H46:$KM46)))</f>
        <is>
          <t/>
        </is>
      </c>
      <c r="Q47" s="362" t="inlineStr">
        <f aca="false">IF($B47="","",IF(COUNTIFS('English Scores- Leveled papers'!$H$3:$KM$3,Q$4,'English Scores- Leveled papers'!$H46:$KM46,"&gt;-1")=0,"",SUMIF('English Scores- Leveled papers'!$H$3:$KM$3,Q$4,'English Scores- Leveled papers'!$H46:$KM46)))</f>
        <is>
          <t/>
        </is>
      </c>
      <c r="R47" s="362" t="inlineStr">
        <f aca="false">IF($B47="","",IF(COUNTIFS('English Scores- Leveled papers'!$H$3:$KM$3,R$4,'English Scores- Leveled papers'!$H46:$KM46,"&gt;-1")=0,"",SUMIF('English Scores- Leveled papers'!$H$3:$KM$3,R$4,'English Scores- Leveled papers'!$H46:$KM46)))</f>
        <is>
          <t/>
        </is>
      </c>
      <c r="S47" s="362" t="inlineStr">
        <f aca="false">IF($B47="","",IF(COUNTIFS('English Scores- Leveled papers'!$H$3:$KM$3,S$4,'English Scores- Leveled papers'!$H46:$KM46,"&gt;-1")=0,"",SUMIF('English Scores- Leveled papers'!$H$3:$KM$3,S$4,'English Scores- Leveled papers'!$H46:$KM46)))</f>
        <is>
          <t/>
        </is>
      </c>
      <c r="T47" s="362" t="inlineStr">
        <f aca="false">IF($B47="","",IF(COUNTIFS('English Scores- Leveled papers'!$H$3:$KM$3,T$4,'English Scores- Leveled papers'!$H46:$KM46,"&gt;-1")=0,"",SUMIF('English Scores- Leveled papers'!$H$3:$KM$3,T$4,'English Scores- Leveled papers'!$H46:$KM46)))</f>
        <is>
          <t/>
        </is>
      </c>
      <c r="U47" s="362" t="inlineStr">
        <f aca="false">IF($B47="","",IF(COUNTIFS('English Scores- Leveled papers'!$H$3:$KM$3,U$4,'English Scores- Leveled papers'!$H46:$KM46,"&gt;-1")=0,"",SUMIF('English Scores- Leveled papers'!$H$3:$KM$3,U$4,'English Scores- Leveled papers'!$H46:$KM46)))</f>
        <is>
          <t/>
        </is>
      </c>
      <c r="V47" s="362" t="inlineStr">
        <f aca="false">IF($B47="","",IF(COUNTIFS('English Scores- Leveled papers'!$H$3:$KM$3,V$4,'English Scores- Leveled papers'!$H46:$KM46,"&gt;-1")=0,"",SUMIF('English Scores- Leveled papers'!$H$3:$KM$3,V$4,'English Scores- Leveled papers'!$H46:$KM46)))</f>
        <is>
          <t/>
        </is>
      </c>
      <c r="W47" s="362" t="inlineStr">
        <f aca="false">IF($B47="","",IF(COUNTIFS('English Scores- Leveled papers'!$H$3:$KM$3,W$4,'English Scores- Leveled papers'!$H46:$KM46,"&gt;-1")=0,"",SUMIF('English Scores- Leveled papers'!$H$3:$KM$3,W$4,'English Scores- Leveled papers'!$H46:$KM46)))</f>
        <is>
          <t/>
        </is>
      </c>
      <c r="X47" s="362" t="inlineStr">
        <f aca="false">IF($B47="","",IF(COUNTIFS('English Scores- Leveled papers'!$H$3:$KM$3,X$4,'English Scores- Leveled papers'!$H46:$KM46,"&gt;-1")=0,"",SUMIF('English Scores- Leveled papers'!$H$3:$KM$3,X$4,'English Scores- Leveled papers'!$H46:$KM46)))</f>
        <is>
          <t/>
        </is>
      </c>
      <c r="Y47" s="362" t="inlineStr">
        <f aca="false">IF($B47="","",IF(COUNTIFS('English Scores- Leveled papers'!$H$3:$KM$3,Y$4,'English Scores- Leveled papers'!$H46:$KM46,"&gt;-1")=0,"",SUMIF('English Scores- Leveled papers'!$H$3:$KM$3,Y$4,'English Scores- Leveled papers'!$H46:$KM46)))</f>
        <is>
          <t/>
        </is>
      </c>
      <c r="Z47" s="362" t="inlineStr">
        <f aca="false">IF($B47="","",IF(COUNTIFS('English Scores- Leveled papers'!$H$3:$KM$3,Z$4,'English Scores- Leveled papers'!$H46:$KM46,"&gt;-1")=0,"",SUMIF('English Scores- Leveled papers'!$H$3:$KM$3,Z$4,'English Scores- Leveled papers'!$H46:$KM46)))</f>
        <is>
          <t/>
        </is>
      </c>
      <c r="AA47" s="362" t="inlineStr">
        <f aca="false">IF($B47="","",IF(COUNTIFS('English Scores- Leveled papers'!$H$3:$KM$3,AA$4,'English Scores- Leveled papers'!$H46:$KM46,"&gt;-1")=0,"",SUMIF('English Scores- Leveled papers'!$H$3:$KM$3,AA$4,'English Scores- Leveled papers'!$H46:$KM46)))</f>
        <is>
          <t/>
        </is>
      </c>
      <c r="AB47" s="362" t="inlineStr">
        <f aca="false">IF($B47="","",IF(COUNTIFS('English Scores- Leveled papers'!$H$3:$KM$3,AB$4,'English Scores- Leveled papers'!$H46:$KM46,"&gt;-1")=0,"",SUMIF('English Scores- Leveled papers'!$H$3:$KM$3,AB$4,'English Scores- Leveled papers'!$H46:$KM46)))</f>
        <is>
          <t/>
        </is>
      </c>
      <c r="AC47" s="362" t="inlineStr">
        <f aca="false">IF($B47="","",IF(COUNTIFS('English Scores- Leveled papers'!$H$3:$KM$3,AC$4,'English Scores- Leveled papers'!$H46:$KM46,"&gt;-1")=0,"",SUMIF('English Scores- Leveled papers'!$H$3:$KM$3,AC$4,'English Scores- Leveled papers'!$H46:$KM46)))</f>
        <is>
          <t/>
        </is>
      </c>
      <c r="AD47" s="362" t="inlineStr">
        <f aca="false">IF($B47="","",IF(COUNTIFS('English Scores- Leveled papers'!$H$3:$KM$3,AD$4,'English Scores- Leveled papers'!$H46:$KM46,"&gt;-1")=0,"",SUMIF('English Scores- Leveled papers'!$H$3:$KM$3,AD$4,'English Scores- Leveled papers'!$H46:$KM46)))</f>
        <is>
          <t/>
        </is>
      </c>
      <c r="AE47" s="362" t="inlineStr">
        <f aca="false">IF($B47="","",IF(COUNTIFS('English Scores- Leveled papers'!$H$3:$KM$3,AE$4,'English Scores- Leveled papers'!$H46:$KM46,"&gt;-1")=0,"",SUMIF('English Scores- Leveled papers'!$H$3:$KM$3,AE$4,'English Scores- Leveled papers'!$H46:$KM46)))</f>
        <is>
          <t/>
        </is>
      </c>
      <c r="AF47" s="362" t="inlineStr">
        <f aca="false">IF($B47="","",IF(COUNTIFS('English Scores- Leveled papers'!$H$3:$KM$3,AF$4,'English Scores- Leveled papers'!$H46:$KM46,"&gt;-1")=0,"",SUMIF('English Scores- Leveled papers'!$H$3:$KM$3,AF$4,'English Scores- Leveled papers'!$H46:$KM46)))</f>
        <is>
          <t/>
        </is>
      </c>
      <c r="AG47" s="362" t="inlineStr">
        <f aca="false">IF($B47="","",IF(COUNTIFS('English Scores- Leveled papers'!$H$3:$KM$3,AG$4,'English Scores- Leveled papers'!$H46:$KM46,"&gt;-1")=0,"",SUMIF('English Scores- Leveled papers'!$H$3:$KM$3,AG$4,'English Scores- Leveled papers'!$H46:$KM46)))</f>
        <is>
          <t/>
        </is>
      </c>
      <c r="AH47" s="362" t="inlineStr">
        <f aca="false">IF($B47="","",IF(COUNTIFS('English Scores- Leveled papers'!$H$3:$KM$3,AH$4,'English Scores- Leveled papers'!$H46:$KM46,"&gt;-1")=0,"",SUMIF('English Scores- Leveled papers'!$H$3:$KM$3,AH$4,'English Scores- Leveled papers'!$H46:$KM46)))</f>
        <is>
          <t/>
        </is>
      </c>
      <c r="AI47" s="362" t="inlineStr">
        <f aca="false">IF($B47="","",IF(COUNTIFS('English Scores- Leveled papers'!$H$3:$KM$3,AI$4,'English Scores- Leveled papers'!$H46:$KM46,"&gt;-1")=0,"",SUMIF('English Scores- Leveled papers'!$H$3:$KM$3,AI$4,'English Scores- Leveled papers'!$H46:$KM46)))</f>
        <is>
          <t/>
        </is>
      </c>
      <c r="AJ47" s="362" t="inlineStr">
        <f aca="false">IF($B47="","",IF(COUNTIFS('English Scores- Leveled papers'!$H$3:$KM$3,AJ$4,'English Scores- Leveled papers'!$H46:$KM46,"&gt;-1")=0,"",SUMIF('English Scores- Leveled papers'!$H$3:$KM$3,AJ$4,'English Scores- Leveled papers'!$H46:$KM46)))</f>
        <is>
          <t/>
        </is>
      </c>
      <c r="AK47" s="362" t="inlineStr">
        <f aca="false">IF($B47="","",IF(COUNTIFS('English Scores- Leveled papers'!$H$3:$KM$3,AK$4,'English Scores- Leveled papers'!$H46:$KM46,"&gt;-1")=0,"",SUMIF('English Scores- Leveled papers'!$H$3:$KM$3,AK$4,'English Scores- Leveled papers'!$H46:$KM46)))</f>
        <is>
          <t/>
        </is>
      </c>
      <c r="AL47" s="362" t="inlineStr">
        <f aca="false">IF($B47="","",IF(COUNTIFS('English Scores- Leveled papers'!$H$3:$KM$3,AL$4,'English Scores- Leveled papers'!$H46:$KM46,"&gt;-1")=0,"",SUMIF('English Scores- Leveled papers'!$H$3:$KM$3,AL$4,'English Scores- Leveled papers'!$H46:$KM46)))</f>
        <is>
          <t/>
        </is>
      </c>
      <c r="AM47" s="362" t="inlineStr">
        <f aca="false">IF($B47="","",IF(COUNTIFS('English Scores- Leveled papers'!$H$3:$KM$3,AM$4,'English Scores- Leveled papers'!$H46:$KM46,"&gt;-1")=0,"",SUMIF('English Scores- Leveled papers'!$H$3:$KM$3,AM$4,'English Scores- Leveled papers'!$H46:$KM46)))</f>
        <is>
          <t/>
        </is>
      </c>
      <c r="AN47" s="362" t="inlineStr">
        <f aca="false">IF($B47="","",IF(COUNTIFS('English Scores- Leveled papers'!$H$3:$KM$3,AN$4,'English Scores- Leveled papers'!$H46:$KM46,"&gt;-1")=0,"",SUMIF('English Scores- Leveled papers'!$H$3:$KM$3,AN$4,'English Scores- Leveled papers'!$H46:$KM46)))</f>
        <is>
          <t/>
        </is>
      </c>
      <c r="AO47" s="362" t="inlineStr">
        <f aca="false">IF($B47="","",IF(COUNTIFS('English Scores- Leveled papers'!$H$3:$KM$3,AO$4,'English Scores- Leveled papers'!$H46:$KM46,"&gt;-1")=0,"",SUMIF('English Scores- Leveled papers'!$H$3:$KM$3,AO$4,'English Scores- Leveled papers'!$H46:$KM46)))</f>
        <is>
          <t/>
        </is>
      </c>
      <c r="AP47" s="362" t="inlineStr">
        <f aca="false">IF($B47="","",IF(COUNTIFS('English Scores- Leveled papers'!$H$3:$KM$3,AP$4,'English Scores- Leveled papers'!$H46:$KM46,"&gt;-1")=0,"",SUMIF('English Scores- Leveled papers'!$H$3:$KM$3,AP$4,'English Scores- Leveled papers'!$H46:$KM46)))</f>
        <is>
          <t/>
        </is>
      </c>
      <c r="AQ47" s="362" t="inlineStr">
        <f aca="false">IF($B47="","",IF(COUNTIFS('English Scores- Leveled papers'!$H$3:$KM$3,AQ$4,'English Scores- Leveled papers'!$H46:$KM46,"&gt;-1")=0,"",SUMIF('English Scores- Leveled papers'!$H$3:$KM$3,AQ$4,'English Scores- Leveled papers'!$H46:$KM46)))</f>
        <is>
          <t/>
        </is>
      </c>
      <c r="AR47" s="362" t="inlineStr">
        <f aca="false">IF($B47="","",IF(COUNTIFS('English Scores- Leveled papers'!$H$3:$KM$3,AR$4,'English Scores- Leveled papers'!$H46:$KM46,"&gt;-1")=0,"",SUMIF('English Scores- Leveled papers'!$H$3:$KM$3,AR$4,'English Scores- Leveled papers'!$H46:$KM46)))</f>
        <is>
          <t/>
        </is>
      </c>
      <c r="AS47" s="362" t="inlineStr">
        <f aca="false">IF($B47="","",IF(COUNTIFS('English Scores- Leveled papers'!$H$3:$KM$3,AS$4,'English Scores- Leveled papers'!$H46:$KM46,"&gt;-1")=0,"",SUMIF('English Scores- Leveled papers'!$H$3:$KM$3,AS$4,'English Scores- Leveled papers'!$H46:$KM46)))</f>
        <is>
          <t/>
        </is>
      </c>
      <c r="AT47" s="362" t="inlineStr">
        <f aca="false">IF($B47="","",IF(COUNTIFS('English Scores- Leveled papers'!$H$3:$KM$3,AT$4,'English Scores- Leveled papers'!$H46:$KM46,"&gt;-1")=0,"",SUMIF('English Scores- Leveled papers'!$H$3:$KM$3,AT$4,'English Scores- Leveled papers'!$H46:$KM46)))</f>
        <is>
          <t/>
        </is>
      </c>
      <c r="AU47" s="362" t="inlineStr">
        <f aca="false">IF($B47="","",IF(COUNTIFS('English Scores- Leveled papers'!$H$3:$KM$3,AU$4,'English Scores- Leveled papers'!$H46:$KM46,"&gt;-1")=0,"",SUMIF('English Scores- Leveled papers'!$H$3:$KM$3,AU$4,'English Scores- Leveled papers'!$H46:$KM46)))</f>
        <is>
          <t/>
        </is>
      </c>
      <c r="AV47" s="362" t="inlineStr">
        <f aca="false">IF($B47="","",IF(COUNTIFS('English Scores- Leveled papers'!$H$3:$KM$3,AV$4,'English Scores- Leveled papers'!$H46:$KM46,"&gt;-1")=0,"",SUMIF('English Scores- Leveled papers'!$H$3:$KM$3,AV$4,'English Scores- Leveled papers'!$H46:$KM46)))</f>
        <is>
          <t/>
        </is>
      </c>
      <c r="AW47" s="362" t="inlineStr">
        <f aca="false">IF($B47="","",IF(COUNTIFS('English Scores- Leveled papers'!$H$3:$KM$3,AW$4,'English Scores- Leveled papers'!$H46:$KM46,"&gt;-1")=0,"",SUMIF('English Scores- Leveled papers'!$H$3:$KM$3,AW$4,'English Scores- Leveled papers'!$H46:$KM46)))</f>
        <is>
          <t/>
        </is>
      </c>
      <c r="AX47" s="362" t="inlineStr">
        <f aca="false">IF($B47="","",IF(COUNTIFS('English Scores- Leveled papers'!$H$3:$KM$3,AX$4,'English Scores- Leveled papers'!$H46:$KM46,"&gt;-1")=0,"",SUMIF('English Scores- Leveled papers'!$H$3:$KM$3,AX$4,'English Scores- Leveled papers'!$H46:$KM46)))</f>
        <is>
          <t/>
        </is>
      </c>
      <c r="AY47" s="362" t="inlineStr">
        <f aca="false">IF($B47="","",IF(COUNTIFS('English Scores- Leveled papers'!$H$3:$KM$3,AY$4,'English Scores- Leveled papers'!$H46:$KM46,"&gt;-1")=0,"",SUMIF('English Scores- Leveled papers'!$H$3:$KM$3,AY$4,'English Scores- Leveled papers'!$H46:$KM46)))</f>
        <is>
          <t/>
        </is>
      </c>
      <c r="AZ47" s="362" t="inlineStr">
        <f aca="false">IF($B47="","",IF(COUNTIFS('English Scores- Leveled papers'!$H$3:$KM$3,AZ$4,'English Scores- Leveled papers'!$H46:$KM46,"&gt;-1")=0,"",SUMIF('English Scores- Leveled papers'!$H$3:$KM$3,AZ$4,'English Scores- Leveled papers'!$H46:$KM46)))</f>
        <is>
          <t/>
        </is>
      </c>
      <c r="BA47" s="362" t="inlineStr">
        <f aca="false">IF($B47="","",IF(COUNTIFS('English Scores- Leveled papers'!$H$3:$KM$3,BA$4,'English Scores- Leveled papers'!$H46:$KM46,"&gt;-1")=0,"",SUMIF('English Scores- Leveled papers'!$H$3:$KM$3,BA$4,'English Scores- Leveled papers'!$H46:$KM46)))</f>
        <is>
          <t/>
        </is>
      </c>
      <c r="BB47" s="362" t="inlineStr">
        <f aca="false">IF($B47="","",IF(COUNTIFS('English Scores- Leveled papers'!$H$3:$KM$3,BB$4,'English Scores- Leveled papers'!$H46:$KM46,"&gt;-1")=0,"",SUMIF('English Scores- Leveled papers'!$H$3:$KM$3,BB$4,'English Scores- Leveled papers'!$H46:$KM46)))</f>
        <is>
          <t/>
        </is>
      </c>
      <c r="BC47" s="362" t="inlineStr">
        <f aca="false">IF($B47="","",IF(COUNTIFS('English Scores- Leveled papers'!$H$3:$KM$3,BC$4,'English Scores- Leveled papers'!$H46:$KM46,"&gt;-1")=0,"",SUMIF('English Scores- Leveled papers'!$H$3:$KM$3,BC$4,'English Scores- Leveled papers'!$H46:$KM46)))</f>
        <is>
          <t/>
        </is>
      </c>
      <c r="BD47" s="362" t="inlineStr">
        <f aca="false">IF($B47="","",IF(COUNTIFS('English Scores- Leveled papers'!$H$3:$KM$3,BD$4,'English Scores- Leveled papers'!$H46:$KM46,"&gt;-1")=0,"",SUMIF('English Scores- Leveled papers'!$H$3:$KM$3,BD$4,'English Scores- Leveled papers'!$H46:$KM46)))</f>
        <is>
          <t/>
        </is>
      </c>
      <c r="BE47" s="362" t="inlineStr">
        <f aca="false">IF($B47="","",IF(COUNTIFS('English Scores- Leveled papers'!$H$3:$KM$3,BE$4,'English Scores- Leveled papers'!$H46:$KM46,"&gt;-1")=0,"",SUMIF('English Scores- Leveled papers'!$H$3:$KM$3,BE$4,'English Scores- Leveled papers'!$H46:$KM46)))</f>
        <is>
          <t/>
        </is>
      </c>
      <c r="BF47" s="362" t="inlineStr">
        <f aca="false">IF($B47="","",IF(COUNTIFS('English Scores- Leveled papers'!$H$3:$KM$3,BF$4,'English Scores- Leveled papers'!$H46:$KM46,"&gt;-1")=0,"",SUMIF('English Scores- Leveled papers'!$H$3:$KM$3,BF$4,'English Scores- Leveled papers'!$H46:$KM46)))</f>
        <is>
          <t/>
        </is>
      </c>
      <c r="BG47" s="362" t="inlineStr">
        <f aca="false">IF($B47="","",IF(COUNTIFS('English Scores- Leveled papers'!$H$3:$KM$3,BG$4,'English Scores- Leveled papers'!$H46:$KM46,"&gt;-1")=0,"",SUMIF('English Scores- Leveled papers'!$H$3:$KM$3,BG$4,'English Scores- Leveled papers'!$H46:$KM46)))</f>
        <is>
          <t/>
        </is>
      </c>
      <c r="BH47" s="362" t="inlineStr">
        <f aca="false">IF($B47="","",IF(COUNTIFS('English Scores- Leveled papers'!$H$3:$KM$3,BH$4,'English Scores- Leveled papers'!$H46:$KM46,"&gt;-1")=0,"",SUMIF('English Scores- Leveled papers'!$H$3:$KM$3,BH$4,'English Scores- Leveled papers'!$H46:$KM46)))</f>
        <is>
          <t/>
        </is>
      </c>
      <c r="BI47" s="362" t="inlineStr">
        <f aca="false">IF($B47="","",IF(COUNTIFS('English Scores- Leveled papers'!$H$3:$KM$3,BI$4,'English Scores- Leveled papers'!$H46:$KM46,"&gt;-1")=0,"",SUMIF('English Scores- Leveled papers'!$H$3:$KM$3,BI$4,'English Scores- Leveled papers'!$H46:$KM46)))</f>
        <is>
          <t/>
        </is>
      </c>
      <c r="BJ47" s="362" t="inlineStr">
        <f aca="false">IF($B47="","",IF(COUNTIFS('English Scores- Leveled papers'!$H$3:$KM$3,BJ$4,'English Scores- Leveled papers'!$H46:$KM46,"&gt;-1")=0,"",SUMIF('English Scores- Leveled papers'!$H$3:$KM$3,BJ$4,'English Scores- Leveled papers'!$H46:$KM46)))</f>
        <is>
          <t/>
        </is>
      </c>
      <c r="BK47" s="362" t="inlineStr">
        <f aca="false">IF($B47="","",IF(COUNTIFS('English Scores- Leveled papers'!$H$3:$KM$3,BK$4,'English Scores- Leveled papers'!$H46:$KM46,"&gt;-1")=0,"",SUMIF('English Scores- Leveled papers'!$H$3:$KM$3,BK$4,'English Scores- Leveled papers'!$H46:$KM46)))</f>
        <is>
          <t/>
        </is>
      </c>
      <c r="BL47" s="362" t="inlineStr">
        <f aca="false">IF($B47="","",IF(COUNTIFS('English Scores- Leveled papers'!$H$3:$KM$3,BL$4,'English Scores- Leveled papers'!$H46:$KM46,"&gt;-1")=0,"",SUMIF('English Scores- Leveled papers'!$H$3:$KM$3,BL$4,'English Scores- Leveled papers'!$H46:$KM46)))</f>
        <is>
          <t/>
        </is>
      </c>
      <c r="BM47" s="362" t="inlineStr">
        <f aca="false">IF($B47="","",IF(COUNTIFS('Eng GLA 6th, 7th, 8th'!$E$3:$DV$3,BM$4,'Eng GLA 6th, 7th, 8th'!$E47:$DV47, "&gt;-1")=0,"",SUMIF('Eng GLA 6th, 7th, 8th'!$E$3:$DV$3,BM$4,'Eng GLA 6th, 7th, 8th'!$E47:$DV47)))</f>
        <is>
          <t/>
        </is>
      </c>
      <c r="BN47" s="362" t="inlineStr">
        <f aca="false">IF($B47="","",IF(COUNTIFS('Eng GLA 6th, 7th, 8th'!$E$3:$DV$3,BN$4,'Eng GLA 6th, 7th, 8th'!$E47:$DV47, "&gt;-1")=0,"",SUMIF('Eng GLA 6th, 7th, 8th'!$E$3:$DV$3,BN$4,'Eng GLA 6th, 7th, 8th'!$E47:$DV47)))</f>
        <is>
          <t/>
        </is>
      </c>
      <c r="BO47" s="362" t="inlineStr">
        <f aca="false">IF($B47="","",IF(COUNTIFS('Eng GLA 6th, 7th, 8th'!$E$3:$DV$3,BO$4,'Eng GLA 6th, 7th, 8th'!$E47:$DV47, "&gt;-1")=0,"",SUMIF('Eng GLA 6th, 7th, 8th'!$E$3:$DV$3,BO$4,'Eng GLA 6th, 7th, 8th'!$E47:$DV47)))</f>
        <is>
          <t/>
        </is>
      </c>
      <c r="BP47" s="362" t="inlineStr">
        <f aca="false">IF($B47="","",IF(COUNTIFS('Eng GLA 6th, 7th, 8th'!$E$3:$DV$3,BP$4,'Eng GLA 6th, 7th, 8th'!$E47:$DV47, "&gt;-1")=0,"",SUMIF('Eng GLA 6th, 7th, 8th'!$E$3:$DV$3,BP$4,'Eng GLA 6th, 7th, 8th'!$E47:$DV47)))</f>
        <is>
          <t/>
        </is>
      </c>
      <c r="BQ47" s="362" t="inlineStr">
        <f aca="false">IF($B47="","",IF(COUNTIFS('Eng GLA 6th, 7th, 8th'!$E$3:$DV$3,BQ$4,'Eng GLA 6th, 7th, 8th'!$E47:$DV47, "&gt;-1")=0,"",SUMIF('Eng GLA 6th, 7th, 8th'!$E$3:$DV$3,BQ$4,'Eng GLA 6th, 7th, 8th'!$E47:$DV47)))</f>
        <is>
          <t/>
        </is>
      </c>
      <c r="BR47" s="362" t="inlineStr">
        <f aca="false">IF($B47="","",IF(COUNTIFS('Eng GLA 6th, 7th, 8th'!$E$3:$DV$3,BR$4,'Eng GLA 6th, 7th, 8th'!$E47:$DV47, "&gt;-1")=0,"",SUMIF('Eng GLA 6th, 7th, 8th'!$E$3:$DV$3,BR$4,'Eng GLA 6th, 7th, 8th'!$E47:$DV47)))</f>
        <is>
          <t/>
        </is>
      </c>
      <c r="BS47" s="362" t="inlineStr">
        <f aca="false">IF($B47="","",IF(COUNTIFS('Eng GLA 6th, 7th, 8th'!$E$3:$DV$3,BS$4,'Eng GLA 6th, 7th, 8th'!$E47:$DV47, "&gt;-1")=0,"",SUMIF('Eng GLA 6th, 7th, 8th'!$E$3:$DV$3,BS$4,'Eng GLA 6th, 7th, 8th'!$E47:$DV47)))</f>
        <is>
          <t/>
        </is>
      </c>
      <c r="BT47" s="362" t="inlineStr">
        <f aca="false">IF($B47="","",IF(COUNTIFS('Eng GLA 6th, 7th, 8th'!$E$3:$DV$3,BT$4,'Eng GLA 6th, 7th, 8th'!$E47:$DV47, "&gt;-1")=0,"",SUMIF('Eng GLA 6th, 7th, 8th'!$E$3:$DV$3,BT$4,'Eng GLA 6th, 7th, 8th'!$E47:$DV47)))</f>
        <is>
          <t/>
        </is>
      </c>
      <c r="BU47" s="362" t="inlineStr">
        <f aca="false">IF($B47="","",IF(COUNTIFS('Eng GLA 6th, 7th, 8th'!$E$3:$DV$3,BU$4,'Eng GLA 6th, 7th, 8th'!$E47:$DV47, "&gt;-1")=0,"",SUMIF('Eng GLA 6th, 7th, 8th'!$E$3:$DV$3,BU$4,'Eng GLA 6th, 7th, 8th'!$E47:$DV47)))</f>
        <is>
          <t/>
        </is>
      </c>
      <c r="BV47" s="362" t="inlineStr">
        <f aca="false">IF($B47="","",IF(COUNTIFS('Eng GLA 6th, 7th, 8th'!$E$3:$DV$3,BV$4,'Eng GLA 6th, 7th, 8th'!$E47:$DV47, "&gt;-1")=0,"",SUMIF('Eng GLA 6th, 7th, 8th'!$E$3:$DV$3,BV$4,'Eng GLA 6th, 7th, 8th'!$E47:$DV47)))</f>
        <is>
          <t/>
        </is>
      </c>
      <c r="BW47" s="362" t="inlineStr">
        <f aca="false">IF($B47="","",IF(COUNTIFS('Eng GLA 6th, 7th, 8th'!$E$3:$DV$3,BW$4,'Eng GLA 6th, 7th, 8th'!$E47:$DV47, "&gt;-1")=0,"",SUMIF('Eng GLA 6th, 7th, 8th'!$E$3:$DV$3,BW$4,'Eng GLA 6th, 7th, 8th'!$E47:$DV47)))</f>
        <is>
          <t/>
        </is>
      </c>
      <c r="BX47" s="362" t="inlineStr">
        <f aca="false">IF($B47="","",IF(COUNTIFS('Eng GLA 6th, 7th, 8th'!$E$3:$DV$3,BX$4,'Eng GLA 6th, 7th, 8th'!$E47:$DV47, "&gt;-1")=0,"",SUMIF('Eng GLA 6th, 7th, 8th'!$E$3:$DV$3,BX$4,'Eng GLA 6th, 7th, 8th'!$E47:$DV47)))</f>
        <is>
          <t/>
        </is>
      </c>
      <c r="BY47" s="362" t="inlineStr">
        <f aca="false">IF($B47="","",IF(COUNTIFS('Eng GLA 6th, 7th, 8th'!$E$3:$DV$3,BY$4,'Eng GLA 6th, 7th, 8th'!$E47:$DV47, "&gt;-1")=0,"",SUMIF('Eng GLA 6th, 7th, 8th'!$E$3:$DV$3,BY$4,'Eng GLA 6th, 7th, 8th'!$E47:$DV47)))</f>
        <is>
          <t/>
        </is>
      </c>
      <c r="BZ47" s="362" t="inlineStr">
        <f aca="false">IF($B47="","",IF(COUNTIFS('Eng GLA 6th, 7th, 8th'!$E$3:$DV$3,BZ$4,'Eng GLA 6th, 7th, 8th'!$E47:$DV47, "&gt;-1")=0,"",SUMIF('Eng GLA 6th, 7th, 8th'!$E$3:$DV$3,BZ$4,'Eng GLA 6th, 7th, 8th'!$E47:$DV47)))</f>
        <is>
          <t/>
        </is>
      </c>
      <c r="CA47" s="362" t="inlineStr">
        <f aca="false">IF($B47="","",IF(COUNTIFS('Eng GLA 6th, 7th, 8th'!$E$3:$DV$3,CA$4,'Eng GLA 6th, 7th, 8th'!$E47:$DV47, "&gt;-1")=0,"",SUMIF('Eng GLA 6th, 7th, 8th'!$E$3:$DV$3,CA$4,'Eng GLA 6th, 7th, 8th'!$E47:$DV47)))</f>
        <is>
          <t/>
        </is>
      </c>
      <c r="CB47" s="363"/>
      <c r="CC47" s="364" t="str">
        <f aca="false">IFERROR(IF((COUNT('Eng GLA 6th, 7th, 8th'!E47:U47)=0)," ",(SUM('Eng GLA 6th, 7th, 8th'!E47:U47)/$CC$3)),"")</f>
        <v> </v>
      </c>
      <c r="CD47" s="364" t="str">
        <f aca="false">IFERROR(IF((COUNT('Eng GLA 6th, 7th, 8th'!V47:AA47)=0)," ",(SUM('Eng GLA 6th, 7th, 8th'!V47:AA47)/$CD$3)),"")</f>
        <v> </v>
      </c>
      <c r="CE47" s="364" t="str">
        <f aca="false">IFERROR(IF((COUNT('Eng GLA 6th, 7th, 8th'!AB47:AG47)=0)," ",(SUM('Eng GLA 6th, 7th, 8th'!AB47:AG47)/$CE$3)),"")</f>
        <v> </v>
      </c>
      <c r="CF47" s="364" t="str">
        <f aca="false">IFERROR(IF((COUNT('Eng GLA 6th, 7th, 8th'!AH47:AP47)=0)," ",(SUM('Eng GLA 6th, 7th, 8th'!AH47:AP47)/$CF$3)),"")</f>
        <v> </v>
      </c>
      <c r="CG47" s="365" t="str">
        <f aca="false">IFERROR(IF((COUNT('Eng GLA 6th, 7th, 8th'!AR47:BH47)=0)," ",(SUM('Eng GLA 6th, 7th, 8th'!AR47:BH47)/$CG$3)),"")</f>
        <v> </v>
      </c>
      <c r="CH47" s="365" t="str">
        <f aca="false">IFERROR(IF((COUNT('Eng GLA 6th, 7th, 8th'!BI47:BN47)=0)," ",(SUM('Eng GLA 6th, 7th, 8th'!BI47:BN47)/$CH$3)),"")</f>
        <v> </v>
      </c>
      <c r="CI47" s="365" t="str">
        <f aca="false">IFERROR(IF((COUNT('Eng GLA 6th, 7th, 8th'!BO47:BT47)=0)," ",(SUM('Eng GLA 6th, 7th, 8th'!BO47:BT47)/$CI$3)),"")</f>
        <v> </v>
      </c>
      <c r="CJ47" s="365" t="str">
        <f aca="false">IFERROR(IF((COUNT('Eng GLA 6th, 7th, 8th'!BU47:CF47)=0)," ",(SUM('Eng GLA 6th, 7th, 8th'!BU47:CF47)/$CJ$3)),"")</f>
        <v> </v>
      </c>
      <c r="CK47" s="365" t="str">
        <f aca="false">IFERROR(IF((COUNT('Eng GLA 6th, 7th, 8th'!CH47:CX47)=0)," ",(SUM('Eng GLA 6th, 7th, 8th'!CH47:CX47)/$CK$3)),"")</f>
        <v> </v>
      </c>
      <c r="CL47" s="365" t="str">
        <f aca="false">IFERROR(IF((COUNT('Eng GLA 6th, 7th, 8th'!CY47:DD47)=0)," ",(SUM('Eng GLA 6th, 7th, 8th'!CY47:DD47)/$CL$3)),"")</f>
        <v> </v>
      </c>
      <c r="CM47" s="365" t="str">
        <f aca="false">IFERROR(IF((COUNT('Eng GLA 6th, 7th, 8th'!DE47:DJ47)=0)," ",(SUM('Eng GLA 6th, 7th, 8th'!DE47:DJ47)/$CM$3)),"")</f>
        <v> </v>
      </c>
      <c r="CN47" s="365" t="str">
        <f aca="false">IFERROR(IF((COUNT('Eng GLA 6th, 7th, 8th'!DK47:DV47)=0)," ",(SUM('Eng GLA 6th, 7th, 8th'!DK47:DV47)/$CN$3)),"")</f>
        <v> </v>
      </c>
    </row>
    <row r="48" customFormat="false" ht="12.75" hidden="false" customHeight="false" outlineLevel="0" collapsed="false">
      <c r="A48" s="315" t="n">
        <v>41</v>
      </c>
      <c r="B48" s="315" t="inlineStr">
        <f aca="false">'English Scores- Leveled papers'!B47</f>
        <is>
          <t/>
        </is>
      </c>
      <c r="C48" s="360" t="inlineStr">
        <f aca="false">'RC Mastery Check+Question type'!H45</f>
        <is>
          <t/>
        </is>
      </c>
      <c r="D48" s="361" t="inlineStr">
        <f aca="false">'Cover Sheet'!L45</f>
        <is>
          <t/>
        </is>
      </c>
      <c r="E48" s="362" t="inlineStr">
        <f aca="false">IF($B48="","",IF(COUNTIFS('English Scores- Leveled papers'!$H$3:$KM$3,E$4,'English Scores- Leveled papers'!$H47:$KM47,"&gt;-1")=0,"",SUMIF('English Scores- Leveled papers'!$H$3:$KM$3,E$4,'English Scores- Leveled papers'!$H47:$KM47)))</f>
        <is>
          <t/>
        </is>
      </c>
      <c r="F48" s="362" t="inlineStr">
        <f aca="false">IF($B48="","",IF(COUNTIFS('English Scores- Leveled papers'!$H$3:$KM$3,F$4,'English Scores- Leveled papers'!$H47:$KM47,"&gt;-1")=0,"",SUMIF('English Scores- Leveled papers'!$H$3:$KM$3,F$4,'English Scores- Leveled papers'!$H47:$KM47)))</f>
        <is>
          <t/>
        </is>
      </c>
      <c r="G48" s="362" t="inlineStr">
        <f aca="false">IF($B48="","",IF(COUNTIFS('English Scores- Leveled papers'!$H$3:$KM$3,G$4,'English Scores- Leveled papers'!$H47:$KM47,"&gt;-1")=0,"",SUMIF('English Scores- Leveled papers'!$H$3:$KM$3,G$4,'English Scores- Leveled papers'!$H47:$KM47)))</f>
        <is>
          <t/>
        </is>
      </c>
      <c r="H48" s="362" t="inlineStr">
        <f aca="false">IF($B48="","",IF(COUNTIFS('English Scores- Leveled papers'!$H$3:$KM$3,H$4,'English Scores- Leveled papers'!$H47:$KM47,"&gt;-1")=0,"",SUMIF('English Scores- Leveled papers'!$H$3:$KM$3,H$4,'English Scores- Leveled papers'!$H47:$KM47)))</f>
        <is>
          <t/>
        </is>
      </c>
      <c r="I48" s="362" t="inlineStr">
        <f aca="false">IF($B48="","",IF(COUNTIFS('English Scores- Leveled papers'!$H$3:$KM$3,I$4,'English Scores- Leveled papers'!$H47:$KM47,"&gt;-1")=0,"",SUMIF('English Scores- Leveled papers'!$H$3:$KM$3,I$4,'English Scores- Leveled papers'!$H47:$KM47)))</f>
        <is>
          <t/>
        </is>
      </c>
      <c r="J48" s="362" t="inlineStr">
        <f aca="false">IF($B48="","",IF(COUNTIFS('English Scores- Leveled papers'!$H$3:$KM$3,J$4,'English Scores- Leveled papers'!$H47:$KM47,"&gt;-1")=0,"",SUMIF('English Scores- Leveled papers'!$H$3:$KM$3,J$4,'English Scores- Leveled papers'!$H47:$KM47)))</f>
        <is>
          <t/>
        </is>
      </c>
      <c r="K48" s="362" t="inlineStr">
        <f aca="false">IF($B48="","",IF(COUNTIFS('English Scores- Leveled papers'!$H$3:$KM$3,K$4,'English Scores- Leveled papers'!$H47:$KM47,"&gt;-1")=0,"",SUMIF('English Scores- Leveled papers'!$H$3:$KM$3,K$4,'English Scores- Leveled papers'!$H47:$KM47)))</f>
        <is>
          <t/>
        </is>
      </c>
      <c r="L48" s="362" t="inlineStr">
        <f aca="false">IF($B48="","",IF(COUNTIFS('English Scores- Leveled papers'!$H$3:$KM$3,L$4,'English Scores- Leveled papers'!$H47:$KM47,"&gt;-1")=0,"",SUMIF('English Scores- Leveled papers'!$H$3:$KM$3,L$4,'English Scores- Leveled papers'!$H47:$KM47)))</f>
        <is>
          <t/>
        </is>
      </c>
      <c r="M48" s="362" t="inlineStr">
        <f aca="false">IF($B48="","",IF(COUNTIFS('English Scores- Leveled papers'!$H$3:$KM$3,M$4,'English Scores- Leveled papers'!$H47:$KM47,"&gt;-1")=0,"",SUMIF('English Scores- Leveled papers'!$H$3:$KM$3,M$4,'English Scores- Leveled papers'!$H47:$KM47)))</f>
        <is>
          <t/>
        </is>
      </c>
      <c r="N48" s="362" t="inlineStr">
        <f aca="false">IF($B48="","",IF(COUNTIFS('English Scores- Leveled papers'!$H$3:$KM$3,N$4,'English Scores- Leveled papers'!$H47:$KM47,"&gt;-1")=0,"",SUMIF('English Scores- Leveled papers'!$H$3:$KM$3,N$4,'English Scores- Leveled papers'!$H47:$KM47)))</f>
        <is>
          <t/>
        </is>
      </c>
      <c r="O48" s="362" t="inlineStr">
        <f aca="false">IF($B48="","",IF(COUNTIFS('English Scores- Leveled papers'!$H$3:$KM$3,O$4,'English Scores- Leveled papers'!$H47:$KM47,"&gt;-1")=0,"",SUMIF('English Scores- Leveled papers'!$H$3:$KM$3,O$4,'English Scores- Leveled papers'!$H47:$KM47)))</f>
        <is>
          <t/>
        </is>
      </c>
      <c r="P48" s="362" t="inlineStr">
        <f aca="false">IF($B48="","",IF(COUNTIFS('English Scores- Leveled papers'!$H$3:$KM$3,P$4,'English Scores- Leveled papers'!$H47:$KM47,"&gt;-1")=0,"",SUMIF('English Scores- Leveled papers'!$H$3:$KM$3,P$4,'English Scores- Leveled papers'!$H47:$KM47)))</f>
        <is>
          <t/>
        </is>
      </c>
      <c r="Q48" s="362" t="inlineStr">
        <f aca="false">IF($B48="","",IF(COUNTIFS('English Scores- Leveled papers'!$H$3:$KM$3,Q$4,'English Scores- Leveled papers'!$H47:$KM47,"&gt;-1")=0,"",SUMIF('English Scores- Leveled papers'!$H$3:$KM$3,Q$4,'English Scores- Leveled papers'!$H47:$KM47)))</f>
        <is>
          <t/>
        </is>
      </c>
      <c r="R48" s="362" t="inlineStr">
        <f aca="false">IF($B48="","",IF(COUNTIFS('English Scores- Leveled papers'!$H$3:$KM$3,R$4,'English Scores- Leveled papers'!$H47:$KM47,"&gt;-1")=0,"",SUMIF('English Scores- Leveled papers'!$H$3:$KM$3,R$4,'English Scores- Leveled papers'!$H47:$KM47)))</f>
        <is>
          <t/>
        </is>
      </c>
      <c r="S48" s="362" t="inlineStr">
        <f aca="false">IF($B48="","",IF(COUNTIFS('English Scores- Leveled papers'!$H$3:$KM$3,S$4,'English Scores- Leveled papers'!$H47:$KM47,"&gt;-1")=0,"",SUMIF('English Scores- Leveled papers'!$H$3:$KM$3,S$4,'English Scores- Leveled papers'!$H47:$KM47)))</f>
        <is>
          <t/>
        </is>
      </c>
      <c r="T48" s="362" t="inlineStr">
        <f aca="false">IF($B48="","",IF(COUNTIFS('English Scores- Leveled papers'!$H$3:$KM$3,T$4,'English Scores- Leveled papers'!$H47:$KM47,"&gt;-1")=0,"",SUMIF('English Scores- Leveled papers'!$H$3:$KM$3,T$4,'English Scores- Leveled papers'!$H47:$KM47)))</f>
        <is>
          <t/>
        </is>
      </c>
      <c r="U48" s="362" t="inlineStr">
        <f aca="false">IF($B48="","",IF(COUNTIFS('English Scores- Leveled papers'!$H$3:$KM$3,U$4,'English Scores- Leveled papers'!$H47:$KM47,"&gt;-1")=0,"",SUMIF('English Scores- Leveled papers'!$H$3:$KM$3,U$4,'English Scores- Leveled papers'!$H47:$KM47)))</f>
        <is>
          <t/>
        </is>
      </c>
      <c r="V48" s="362" t="inlineStr">
        <f aca="false">IF($B48="","",IF(COUNTIFS('English Scores- Leveled papers'!$H$3:$KM$3,V$4,'English Scores- Leveled papers'!$H47:$KM47,"&gt;-1")=0,"",SUMIF('English Scores- Leveled papers'!$H$3:$KM$3,V$4,'English Scores- Leveled papers'!$H47:$KM47)))</f>
        <is>
          <t/>
        </is>
      </c>
      <c r="W48" s="362" t="inlineStr">
        <f aca="false">IF($B48="","",IF(COUNTIFS('English Scores- Leveled papers'!$H$3:$KM$3,W$4,'English Scores- Leveled papers'!$H47:$KM47,"&gt;-1")=0,"",SUMIF('English Scores- Leveled papers'!$H$3:$KM$3,W$4,'English Scores- Leveled papers'!$H47:$KM47)))</f>
        <is>
          <t/>
        </is>
      </c>
      <c r="X48" s="362" t="inlineStr">
        <f aca="false">IF($B48="","",IF(COUNTIFS('English Scores- Leveled papers'!$H$3:$KM$3,X$4,'English Scores- Leveled papers'!$H47:$KM47,"&gt;-1")=0,"",SUMIF('English Scores- Leveled papers'!$H$3:$KM$3,X$4,'English Scores- Leveled papers'!$H47:$KM47)))</f>
        <is>
          <t/>
        </is>
      </c>
      <c r="Y48" s="362" t="inlineStr">
        <f aca="false">IF($B48="","",IF(COUNTIFS('English Scores- Leveled papers'!$H$3:$KM$3,Y$4,'English Scores- Leveled papers'!$H47:$KM47,"&gt;-1")=0,"",SUMIF('English Scores- Leveled papers'!$H$3:$KM$3,Y$4,'English Scores- Leveled papers'!$H47:$KM47)))</f>
        <is>
          <t/>
        </is>
      </c>
      <c r="Z48" s="362" t="inlineStr">
        <f aca="false">IF($B48="","",IF(COUNTIFS('English Scores- Leveled papers'!$H$3:$KM$3,Z$4,'English Scores- Leveled papers'!$H47:$KM47,"&gt;-1")=0,"",SUMIF('English Scores- Leveled papers'!$H$3:$KM$3,Z$4,'English Scores- Leveled papers'!$H47:$KM47)))</f>
        <is>
          <t/>
        </is>
      </c>
      <c r="AA48" s="362" t="inlineStr">
        <f aca="false">IF($B48="","",IF(COUNTIFS('English Scores- Leveled papers'!$H$3:$KM$3,AA$4,'English Scores- Leveled papers'!$H47:$KM47,"&gt;-1")=0,"",SUMIF('English Scores- Leveled papers'!$H$3:$KM$3,AA$4,'English Scores- Leveled papers'!$H47:$KM47)))</f>
        <is>
          <t/>
        </is>
      </c>
      <c r="AB48" s="362" t="inlineStr">
        <f aca="false">IF($B48="","",IF(COUNTIFS('English Scores- Leveled papers'!$H$3:$KM$3,AB$4,'English Scores- Leveled papers'!$H47:$KM47,"&gt;-1")=0,"",SUMIF('English Scores- Leveled papers'!$H$3:$KM$3,AB$4,'English Scores- Leveled papers'!$H47:$KM47)))</f>
        <is>
          <t/>
        </is>
      </c>
      <c r="AC48" s="362" t="inlineStr">
        <f aca="false">IF($B48="","",IF(COUNTIFS('English Scores- Leveled papers'!$H$3:$KM$3,AC$4,'English Scores- Leveled papers'!$H47:$KM47,"&gt;-1")=0,"",SUMIF('English Scores- Leveled papers'!$H$3:$KM$3,AC$4,'English Scores- Leveled papers'!$H47:$KM47)))</f>
        <is>
          <t/>
        </is>
      </c>
      <c r="AD48" s="362" t="inlineStr">
        <f aca="false">IF($B48="","",IF(COUNTIFS('English Scores- Leveled papers'!$H$3:$KM$3,AD$4,'English Scores- Leveled papers'!$H47:$KM47,"&gt;-1")=0,"",SUMIF('English Scores- Leveled papers'!$H$3:$KM$3,AD$4,'English Scores- Leveled papers'!$H47:$KM47)))</f>
        <is>
          <t/>
        </is>
      </c>
      <c r="AE48" s="362" t="inlineStr">
        <f aca="false">IF($B48="","",IF(COUNTIFS('English Scores- Leveled papers'!$H$3:$KM$3,AE$4,'English Scores- Leveled papers'!$H47:$KM47,"&gt;-1")=0,"",SUMIF('English Scores- Leveled papers'!$H$3:$KM$3,AE$4,'English Scores- Leveled papers'!$H47:$KM47)))</f>
        <is>
          <t/>
        </is>
      </c>
      <c r="AF48" s="362" t="inlineStr">
        <f aca="false">IF($B48="","",IF(COUNTIFS('English Scores- Leveled papers'!$H$3:$KM$3,AF$4,'English Scores- Leveled papers'!$H47:$KM47,"&gt;-1")=0,"",SUMIF('English Scores- Leveled papers'!$H$3:$KM$3,AF$4,'English Scores- Leveled papers'!$H47:$KM47)))</f>
        <is>
          <t/>
        </is>
      </c>
      <c r="AG48" s="362" t="inlineStr">
        <f aca="false">IF($B48="","",IF(COUNTIFS('English Scores- Leveled papers'!$H$3:$KM$3,AG$4,'English Scores- Leveled papers'!$H47:$KM47,"&gt;-1")=0,"",SUMIF('English Scores- Leveled papers'!$H$3:$KM$3,AG$4,'English Scores- Leveled papers'!$H47:$KM47)))</f>
        <is>
          <t/>
        </is>
      </c>
      <c r="AH48" s="362" t="inlineStr">
        <f aca="false">IF($B48="","",IF(COUNTIFS('English Scores- Leveled papers'!$H$3:$KM$3,AH$4,'English Scores- Leveled papers'!$H47:$KM47,"&gt;-1")=0,"",SUMIF('English Scores- Leveled papers'!$H$3:$KM$3,AH$4,'English Scores- Leveled papers'!$H47:$KM47)))</f>
        <is>
          <t/>
        </is>
      </c>
      <c r="AI48" s="362" t="inlineStr">
        <f aca="false">IF($B48="","",IF(COUNTIFS('English Scores- Leveled papers'!$H$3:$KM$3,AI$4,'English Scores- Leveled papers'!$H47:$KM47,"&gt;-1")=0,"",SUMIF('English Scores- Leveled papers'!$H$3:$KM$3,AI$4,'English Scores- Leveled papers'!$H47:$KM47)))</f>
        <is>
          <t/>
        </is>
      </c>
      <c r="AJ48" s="362" t="inlineStr">
        <f aca="false">IF($B48="","",IF(COUNTIFS('English Scores- Leveled papers'!$H$3:$KM$3,AJ$4,'English Scores- Leveled papers'!$H47:$KM47,"&gt;-1")=0,"",SUMIF('English Scores- Leveled papers'!$H$3:$KM$3,AJ$4,'English Scores- Leveled papers'!$H47:$KM47)))</f>
        <is>
          <t/>
        </is>
      </c>
      <c r="AK48" s="362" t="inlineStr">
        <f aca="false">IF($B48="","",IF(COUNTIFS('English Scores- Leveled papers'!$H$3:$KM$3,AK$4,'English Scores- Leveled papers'!$H47:$KM47,"&gt;-1")=0,"",SUMIF('English Scores- Leveled papers'!$H$3:$KM$3,AK$4,'English Scores- Leveled papers'!$H47:$KM47)))</f>
        <is>
          <t/>
        </is>
      </c>
      <c r="AL48" s="362" t="inlineStr">
        <f aca="false">IF($B48="","",IF(COUNTIFS('English Scores- Leveled papers'!$H$3:$KM$3,AL$4,'English Scores- Leveled papers'!$H47:$KM47,"&gt;-1")=0,"",SUMIF('English Scores- Leveled papers'!$H$3:$KM$3,AL$4,'English Scores- Leveled papers'!$H47:$KM47)))</f>
        <is>
          <t/>
        </is>
      </c>
      <c r="AM48" s="362" t="inlineStr">
        <f aca="false">IF($B48="","",IF(COUNTIFS('English Scores- Leveled papers'!$H$3:$KM$3,AM$4,'English Scores- Leveled papers'!$H47:$KM47,"&gt;-1")=0,"",SUMIF('English Scores- Leveled papers'!$H$3:$KM$3,AM$4,'English Scores- Leveled papers'!$H47:$KM47)))</f>
        <is>
          <t/>
        </is>
      </c>
      <c r="AN48" s="362" t="inlineStr">
        <f aca="false">IF($B48="","",IF(COUNTIFS('English Scores- Leveled papers'!$H$3:$KM$3,AN$4,'English Scores- Leveled papers'!$H47:$KM47,"&gt;-1")=0,"",SUMIF('English Scores- Leveled papers'!$H$3:$KM$3,AN$4,'English Scores- Leveled papers'!$H47:$KM47)))</f>
        <is>
          <t/>
        </is>
      </c>
      <c r="AO48" s="362" t="inlineStr">
        <f aca="false">IF($B48="","",IF(COUNTIFS('English Scores- Leveled papers'!$H$3:$KM$3,AO$4,'English Scores- Leveled papers'!$H47:$KM47,"&gt;-1")=0,"",SUMIF('English Scores- Leveled papers'!$H$3:$KM$3,AO$4,'English Scores- Leveled papers'!$H47:$KM47)))</f>
        <is>
          <t/>
        </is>
      </c>
      <c r="AP48" s="362" t="inlineStr">
        <f aca="false">IF($B48="","",IF(COUNTIFS('English Scores- Leveled papers'!$H$3:$KM$3,AP$4,'English Scores- Leveled papers'!$H47:$KM47,"&gt;-1")=0,"",SUMIF('English Scores- Leveled papers'!$H$3:$KM$3,AP$4,'English Scores- Leveled papers'!$H47:$KM47)))</f>
        <is>
          <t/>
        </is>
      </c>
      <c r="AQ48" s="362" t="inlineStr">
        <f aca="false">IF($B48="","",IF(COUNTIFS('English Scores- Leveled papers'!$H$3:$KM$3,AQ$4,'English Scores- Leveled papers'!$H47:$KM47,"&gt;-1")=0,"",SUMIF('English Scores- Leveled papers'!$H$3:$KM$3,AQ$4,'English Scores- Leveled papers'!$H47:$KM47)))</f>
        <is>
          <t/>
        </is>
      </c>
      <c r="AR48" s="362" t="inlineStr">
        <f aca="false">IF($B48="","",IF(COUNTIFS('English Scores- Leveled papers'!$H$3:$KM$3,AR$4,'English Scores- Leveled papers'!$H47:$KM47,"&gt;-1")=0,"",SUMIF('English Scores- Leveled papers'!$H$3:$KM$3,AR$4,'English Scores- Leveled papers'!$H47:$KM47)))</f>
        <is>
          <t/>
        </is>
      </c>
      <c r="AS48" s="362" t="inlineStr">
        <f aca="false">IF($B48="","",IF(COUNTIFS('English Scores- Leveled papers'!$H$3:$KM$3,AS$4,'English Scores- Leveled papers'!$H47:$KM47,"&gt;-1")=0,"",SUMIF('English Scores- Leveled papers'!$H$3:$KM$3,AS$4,'English Scores- Leveled papers'!$H47:$KM47)))</f>
        <is>
          <t/>
        </is>
      </c>
      <c r="AT48" s="362" t="inlineStr">
        <f aca="false">IF($B48="","",IF(COUNTIFS('English Scores- Leveled papers'!$H$3:$KM$3,AT$4,'English Scores- Leveled papers'!$H47:$KM47,"&gt;-1")=0,"",SUMIF('English Scores- Leveled papers'!$H$3:$KM$3,AT$4,'English Scores- Leveled papers'!$H47:$KM47)))</f>
        <is>
          <t/>
        </is>
      </c>
      <c r="AU48" s="362" t="inlineStr">
        <f aca="false">IF($B48="","",IF(COUNTIFS('English Scores- Leveled papers'!$H$3:$KM$3,AU$4,'English Scores- Leveled papers'!$H47:$KM47,"&gt;-1")=0,"",SUMIF('English Scores- Leveled papers'!$H$3:$KM$3,AU$4,'English Scores- Leveled papers'!$H47:$KM47)))</f>
        <is>
          <t/>
        </is>
      </c>
      <c r="AV48" s="362" t="inlineStr">
        <f aca="false">IF($B48="","",IF(COUNTIFS('English Scores- Leveled papers'!$H$3:$KM$3,AV$4,'English Scores- Leveled papers'!$H47:$KM47,"&gt;-1")=0,"",SUMIF('English Scores- Leveled papers'!$H$3:$KM$3,AV$4,'English Scores- Leveled papers'!$H47:$KM47)))</f>
        <is>
          <t/>
        </is>
      </c>
      <c r="AW48" s="362" t="inlineStr">
        <f aca="false">IF($B48="","",IF(COUNTIFS('English Scores- Leveled papers'!$H$3:$KM$3,AW$4,'English Scores- Leveled papers'!$H47:$KM47,"&gt;-1")=0,"",SUMIF('English Scores- Leveled papers'!$H$3:$KM$3,AW$4,'English Scores- Leveled papers'!$H47:$KM47)))</f>
        <is>
          <t/>
        </is>
      </c>
      <c r="AX48" s="362" t="inlineStr">
        <f aca="false">IF($B48="","",IF(COUNTIFS('English Scores- Leveled papers'!$H$3:$KM$3,AX$4,'English Scores- Leveled papers'!$H47:$KM47,"&gt;-1")=0,"",SUMIF('English Scores- Leveled papers'!$H$3:$KM$3,AX$4,'English Scores- Leveled papers'!$H47:$KM47)))</f>
        <is>
          <t/>
        </is>
      </c>
      <c r="AY48" s="362" t="inlineStr">
        <f aca="false">IF($B48="","",IF(COUNTIFS('English Scores- Leveled papers'!$H$3:$KM$3,AY$4,'English Scores- Leveled papers'!$H47:$KM47,"&gt;-1")=0,"",SUMIF('English Scores- Leveled papers'!$H$3:$KM$3,AY$4,'English Scores- Leveled papers'!$H47:$KM47)))</f>
        <is>
          <t/>
        </is>
      </c>
      <c r="AZ48" s="362" t="inlineStr">
        <f aca="false">IF($B48="","",IF(COUNTIFS('English Scores- Leveled papers'!$H$3:$KM$3,AZ$4,'English Scores- Leveled papers'!$H47:$KM47,"&gt;-1")=0,"",SUMIF('English Scores- Leveled papers'!$H$3:$KM$3,AZ$4,'English Scores- Leveled papers'!$H47:$KM47)))</f>
        <is>
          <t/>
        </is>
      </c>
      <c r="BA48" s="362" t="inlineStr">
        <f aca="false">IF($B48="","",IF(COUNTIFS('English Scores- Leveled papers'!$H$3:$KM$3,BA$4,'English Scores- Leveled papers'!$H47:$KM47,"&gt;-1")=0,"",SUMIF('English Scores- Leveled papers'!$H$3:$KM$3,BA$4,'English Scores- Leveled papers'!$H47:$KM47)))</f>
        <is>
          <t/>
        </is>
      </c>
      <c r="BB48" s="362" t="inlineStr">
        <f aca="false">IF($B48="","",IF(COUNTIFS('English Scores- Leveled papers'!$H$3:$KM$3,BB$4,'English Scores- Leveled papers'!$H47:$KM47,"&gt;-1")=0,"",SUMIF('English Scores- Leveled papers'!$H$3:$KM$3,BB$4,'English Scores- Leveled papers'!$H47:$KM47)))</f>
        <is>
          <t/>
        </is>
      </c>
      <c r="BC48" s="362" t="inlineStr">
        <f aca="false">IF($B48="","",IF(COUNTIFS('English Scores- Leveled papers'!$H$3:$KM$3,BC$4,'English Scores- Leveled papers'!$H47:$KM47,"&gt;-1")=0,"",SUMIF('English Scores- Leveled papers'!$H$3:$KM$3,BC$4,'English Scores- Leveled papers'!$H47:$KM47)))</f>
        <is>
          <t/>
        </is>
      </c>
      <c r="BD48" s="362" t="inlineStr">
        <f aca="false">IF($B48="","",IF(COUNTIFS('English Scores- Leveled papers'!$H$3:$KM$3,BD$4,'English Scores- Leveled papers'!$H47:$KM47,"&gt;-1")=0,"",SUMIF('English Scores- Leveled papers'!$H$3:$KM$3,BD$4,'English Scores- Leveled papers'!$H47:$KM47)))</f>
        <is>
          <t/>
        </is>
      </c>
      <c r="BE48" s="362" t="inlineStr">
        <f aca="false">IF($B48="","",IF(COUNTIFS('English Scores- Leveled papers'!$H$3:$KM$3,BE$4,'English Scores- Leveled papers'!$H47:$KM47,"&gt;-1")=0,"",SUMIF('English Scores- Leveled papers'!$H$3:$KM$3,BE$4,'English Scores- Leveled papers'!$H47:$KM47)))</f>
        <is>
          <t/>
        </is>
      </c>
      <c r="BF48" s="362" t="inlineStr">
        <f aca="false">IF($B48="","",IF(COUNTIFS('English Scores- Leveled papers'!$H$3:$KM$3,BF$4,'English Scores- Leveled papers'!$H47:$KM47,"&gt;-1")=0,"",SUMIF('English Scores- Leveled papers'!$H$3:$KM$3,BF$4,'English Scores- Leveled papers'!$H47:$KM47)))</f>
        <is>
          <t/>
        </is>
      </c>
      <c r="BG48" s="362" t="inlineStr">
        <f aca="false">IF($B48="","",IF(COUNTIFS('English Scores- Leveled papers'!$H$3:$KM$3,BG$4,'English Scores- Leveled papers'!$H47:$KM47,"&gt;-1")=0,"",SUMIF('English Scores- Leveled papers'!$H$3:$KM$3,BG$4,'English Scores- Leveled papers'!$H47:$KM47)))</f>
        <is>
          <t/>
        </is>
      </c>
      <c r="BH48" s="362" t="inlineStr">
        <f aca="false">IF($B48="","",IF(COUNTIFS('English Scores- Leveled papers'!$H$3:$KM$3,BH$4,'English Scores- Leveled papers'!$H47:$KM47,"&gt;-1")=0,"",SUMIF('English Scores- Leveled papers'!$H$3:$KM$3,BH$4,'English Scores- Leveled papers'!$H47:$KM47)))</f>
        <is>
          <t/>
        </is>
      </c>
      <c r="BI48" s="362" t="inlineStr">
        <f aca="false">IF($B48="","",IF(COUNTIFS('English Scores- Leveled papers'!$H$3:$KM$3,BI$4,'English Scores- Leveled papers'!$H47:$KM47,"&gt;-1")=0,"",SUMIF('English Scores- Leveled papers'!$H$3:$KM$3,BI$4,'English Scores- Leveled papers'!$H47:$KM47)))</f>
        <is>
          <t/>
        </is>
      </c>
      <c r="BJ48" s="362" t="inlineStr">
        <f aca="false">IF($B48="","",IF(COUNTIFS('English Scores- Leveled papers'!$H$3:$KM$3,BJ$4,'English Scores- Leveled papers'!$H47:$KM47,"&gt;-1")=0,"",SUMIF('English Scores- Leveled papers'!$H$3:$KM$3,BJ$4,'English Scores- Leveled papers'!$H47:$KM47)))</f>
        <is>
          <t/>
        </is>
      </c>
      <c r="BK48" s="362" t="inlineStr">
        <f aca="false">IF($B48="","",IF(COUNTIFS('English Scores- Leveled papers'!$H$3:$KM$3,BK$4,'English Scores- Leveled papers'!$H47:$KM47,"&gt;-1")=0,"",SUMIF('English Scores- Leveled papers'!$H$3:$KM$3,BK$4,'English Scores- Leveled papers'!$H47:$KM47)))</f>
        <is>
          <t/>
        </is>
      </c>
      <c r="BL48" s="362" t="inlineStr">
        <f aca="false">IF($B48="","",IF(COUNTIFS('English Scores- Leveled papers'!$H$3:$KM$3,BL$4,'English Scores- Leveled papers'!$H47:$KM47,"&gt;-1")=0,"",SUMIF('English Scores- Leveled papers'!$H$3:$KM$3,BL$4,'English Scores- Leveled papers'!$H47:$KM47)))</f>
        <is>
          <t/>
        </is>
      </c>
      <c r="BM48" s="362" t="inlineStr">
        <f aca="false">IF($B48="","",IF(COUNTIFS('Eng GLA 6th, 7th, 8th'!$E$3:$DV$3,BM$4,'Eng GLA 6th, 7th, 8th'!$E48:$DV48, "&gt;-1")=0,"",SUMIF('Eng GLA 6th, 7th, 8th'!$E$3:$DV$3,BM$4,'Eng GLA 6th, 7th, 8th'!$E48:$DV48)))</f>
        <is>
          <t/>
        </is>
      </c>
      <c r="BN48" s="362" t="inlineStr">
        <f aca="false">IF($B48="","",IF(COUNTIFS('Eng GLA 6th, 7th, 8th'!$E$3:$DV$3,BN$4,'Eng GLA 6th, 7th, 8th'!$E48:$DV48, "&gt;-1")=0,"",SUMIF('Eng GLA 6th, 7th, 8th'!$E$3:$DV$3,BN$4,'Eng GLA 6th, 7th, 8th'!$E48:$DV48)))</f>
        <is>
          <t/>
        </is>
      </c>
      <c r="BO48" s="362" t="inlineStr">
        <f aca="false">IF($B48="","",IF(COUNTIFS('Eng GLA 6th, 7th, 8th'!$E$3:$DV$3,BO$4,'Eng GLA 6th, 7th, 8th'!$E48:$DV48, "&gt;-1")=0,"",SUMIF('Eng GLA 6th, 7th, 8th'!$E$3:$DV$3,BO$4,'Eng GLA 6th, 7th, 8th'!$E48:$DV48)))</f>
        <is>
          <t/>
        </is>
      </c>
      <c r="BP48" s="362" t="inlineStr">
        <f aca="false">IF($B48="","",IF(COUNTIFS('Eng GLA 6th, 7th, 8th'!$E$3:$DV$3,BP$4,'Eng GLA 6th, 7th, 8th'!$E48:$DV48, "&gt;-1")=0,"",SUMIF('Eng GLA 6th, 7th, 8th'!$E$3:$DV$3,BP$4,'Eng GLA 6th, 7th, 8th'!$E48:$DV48)))</f>
        <is>
          <t/>
        </is>
      </c>
      <c r="BQ48" s="362" t="inlineStr">
        <f aca="false">IF($B48="","",IF(COUNTIFS('Eng GLA 6th, 7th, 8th'!$E$3:$DV$3,BQ$4,'Eng GLA 6th, 7th, 8th'!$E48:$DV48, "&gt;-1")=0,"",SUMIF('Eng GLA 6th, 7th, 8th'!$E$3:$DV$3,BQ$4,'Eng GLA 6th, 7th, 8th'!$E48:$DV48)))</f>
        <is>
          <t/>
        </is>
      </c>
      <c r="BR48" s="362" t="inlineStr">
        <f aca="false">IF($B48="","",IF(COUNTIFS('Eng GLA 6th, 7th, 8th'!$E$3:$DV$3,BR$4,'Eng GLA 6th, 7th, 8th'!$E48:$DV48, "&gt;-1")=0,"",SUMIF('Eng GLA 6th, 7th, 8th'!$E$3:$DV$3,BR$4,'Eng GLA 6th, 7th, 8th'!$E48:$DV48)))</f>
        <is>
          <t/>
        </is>
      </c>
      <c r="BS48" s="362" t="inlineStr">
        <f aca="false">IF($B48="","",IF(COUNTIFS('Eng GLA 6th, 7th, 8th'!$E$3:$DV$3,BS$4,'Eng GLA 6th, 7th, 8th'!$E48:$DV48, "&gt;-1")=0,"",SUMIF('Eng GLA 6th, 7th, 8th'!$E$3:$DV$3,BS$4,'Eng GLA 6th, 7th, 8th'!$E48:$DV48)))</f>
        <is>
          <t/>
        </is>
      </c>
      <c r="BT48" s="362" t="inlineStr">
        <f aca="false">IF($B48="","",IF(COUNTIFS('Eng GLA 6th, 7th, 8th'!$E$3:$DV$3,BT$4,'Eng GLA 6th, 7th, 8th'!$E48:$DV48, "&gt;-1")=0,"",SUMIF('Eng GLA 6th, 7th, 8th'!$E$3:$DV$3,BT$4,'Eng GLA 6th, 7th, 8th'!$E48:$DV48)))</f>
        <is>
          <t/>
        </is>
      </c>
      <c r="BU48" s="362" t="inlineStr">
        <f aca="false">IF($B48="","",IF(COUNTIFS('Eng GLA 6th, 7th, 8th'!$E$3:$DV$3,BU$4,'Eng GLA 6th, 7th, 8th'!$E48:$DV48, "&gt;-1")=0,"",SUMIF('Eng GLA 6th, 7th, 8th'!$E$3:$DV$3,BU$4,'Eng GLA 6th, 7th, 8th'!$E48:$DV48)))</f>
        <is>
          <t/>
        </is>
      </c>
      <c r="BV48" s="362" t="inlineStr">
        <f aca="false">IF($B48="","",IF(COUNTIFS('Eng GLA 6th, 7th, 8th'!$E$3:$DV$3,BV$4,'Eng GLA 6th, 7th, 8th'!$E48:$DV48, "&gt;-1")=0,"",SUMIF('Eng GLA 6th, 7th, 8th'!$E$3:$DV$3,BV$4,'Eng GLA 6th, 7th, 8th'!$E48:$DV48)))</f>
        <is>
          <t/>
        </is>
      </c>
      <c r="BW48" s="362" t="inlineStr">
        <f aca="false">IF($B48="","",IF(COUNTIFS('Eng GLA 6th, 7th, 8th'!$E$3:$DV$3,BW$4,'Eng GLA 6th, 7th, 8th'!$E48:$DV48, "&gt;-1")=0,"",SUMIF('Eng GLA 6th, 7th, 8th'!$E$3:$DV$3,BW$4,'Eng GLA 6th, 7th, 8th'!$E48:$DV48)))</f>
        <is>
          <t/>
        </is>
      </c>
      <c r="BX48" s="362" t="inlineStr">
        <f aca="false">IF($B48="","",IF(COUNTIFS('Eng GLA 6th, 7th, 8th'!$E$3:$DV$3,BX$4,'Eng GLA 6th, 7th, 8th'!$E48:$DV48, "&gt;-1")=0,"",SUMIF('Eng GLA 6th, 7th, 8th'!$E$3:$DV$3,BX$4,'Eng GLA 6th, 7th, 8th'!$E48:$DV48)))</f>
        <is>
          <t/>
        </is>
      </c>
      <c r="BY48" s="362" t="inlineStr">
        <f aca="false">IF($B48="","",IF(COUNTIFS('Eng GLA 6th, 7th, 8th'!$E$3:$DV$3,BY$4,'Eng GLA 6th, 7th, 8th'!$E48:$DV48, "&gt;-1")=0,"",SUMIF('Eng GLA 6th, 7th, 8th'!$E$3:$DV$3,BY$4,'Eng GLA 6th, 7th, 8th'!$E48:$DV48)))</f>
        <is>
          <t/>
        </is>
      </c>
      <c r="BZ48" s="362" t="inlineStr">
        <f aca="false">IF($B48="","",IF(COUNTIFS('Eng GLA 6th, 7th, 8th'!$E$3:$DV$3,BZ$4,'Eng GLA 6th, 7th, 8th'!$E48:$DV48, "&gt;-1")=0,"",SUMIF('Eng GLA 6th, 7th, 8th'!$E$3:$DV$3,BZ$4,'Eng GLA 6th, 7th, 8th'!$E48:$DV48)))</f>
        <is>
          <t/>
        </is>
      </c>
      <c r="CA48" s="362" t="inlineStr">
        <f aca="false">IF($B48="","",IF(COUNTIFS('Eng GLA 6th, 7th, 8th'!$E$3:$DV$3,CA$4,'Eng GLA 6th, 7th, 8th'!$E48:$DV48, "&gt;-1")=0,"",SUMIF('Eng GLA 6th, 7th, 8th'!$E$3:$DV$3,CA$4,'Eng GLA 6th, 7th, 8th'!$E48:$DV48)))</f>
        <is>
          <t/>
        </is>
      </c>
      <c r="CB48" s="363"/>
      <c r="CC48" s="364" t="str">
        <f aca="false">IFERROR(IF((COUNT('Eng GLA 6th, 7th, 8th'!E48:U48)=0)," ",(SUM('Eng GLA 6th, 7th, 8th'!E48:U48)/$CC$3)),"")</f>
        <v> </v>
      </c>
      <c r="CD48" s="364" t="str">
        <f aca="false">IFERROR(IF((COUNT('Eng GLA 6th, 7th, 8th'!V48:AA48)=0)," ",(SUM('Eng GLA 6th, 7th, 8th'!V48:AA48)/$CD$3)),"")</f>
        <v> </v>
      </c>
      <c r="CE48" s="364" t="str">
        <f aca="false">IFERROR(IF((COUNT('Eng GLA 6th, 7th, 8th'!AB48:AG48)=0)," ",(SUM('Eng GLA 6th, 7th, 8th'!AB48:AG48)/$CE$3)),"")</f>
        <v> </v>
      </c>
      <c r="CF48" s="364" t="str">
        <f aca="false">IFERROR(IF((COUNT('Eng GLA 6th, 7th, 8th'!AH48:AP48)=0)," ",(SUM('Eng GLA 6th, 7th, 8th'!AH48:AP48)/$CF$3)),"")</f>
        <v> </v>
      </c>
      <c r="CG48" s="365" t="str">
        <f aca="false">IFERROR(IF((COUNT('Eng GLA 6th, 7th, 8th'!AR48:BH48)=0)," ",(SUM('Eng GLA 6th, 7th, 8th'!AR48:BH48)/$CG$3)),"")</f>
        <v> </v>
      </c>
      <c r="CH48" s="365" t="str">
        <f aca="false">IFERROR(IF((COUNT('Eng GLA 6th, 7th, 8th'!BI48:BN48)=0)," ",(SUM('Eng GLA 6th, 7th, 8th'!BI48:BN48)/$CH$3)),"")</f>
        <v> </v>
      </c>
      <c r="CI48" s="365" t="str">
        <f aca="false">IFERROR(IF((COUNT('Eng GLA 6th, 7th, 8th'!BO48:BT48)=0)," ",(SUM('Eng GLA 6th, 7th, 8th'!BO48:BT48)/$CI$3)),"")</f>
        <v> </v>
      </c>
      <c r="CJ48" s="365" t="str">
        <f aca="false">IFERROR(IF((COUNT('Eng GLA 6th, 7th, 8th'!BU48:CF48)=0)," ",(SUM('Eng GLA 6th, 7th, 8th'!BU48:CF48)/$CJ$3)),"")</f>
        <v> </v>
      </c>
      <c r="CK48" s="365" t="str">
        <f aca="false">IFERROR(IF((COUNT('Eng GLA 6th, 7th, 8th'!CH48:CX48)=0)," ",(SUM('Eng GLA 6th, 7th, 8th'!CH48:CX48)/$CK$3)),"")</f>
        <v> </v>
      </c>
      <c r="CL48" s="365" t="str">
        <f aca="false">IFERROR(IF((COUNT('Eng GLA 6th, 7th, 8th'!CY48:DD48)=0)," ",(SUM('Eng GLA 6th, 7th, 8th'!CY48:DD48)/$CL$3)),"")</f>
        <v> </v>
      </c>
      <c r="CM48" s="365" t="str">
        <f aca="false">IFERROR(IF((COUNT('Eng GLA 6th, 7th, 8th'!DE48:DJ48)=0)," ",(SUM('Eng GLA 6th, 7th, 8th'!DE48:DJ48)/$CM$3)),"")</f>
        <v> </v>
      </c>
      <c r="CN48" s="365" t="str">
        <f aca="false">IFERROR(IF((COUNT('Eng GLA 6th, 7th, 8th'!DK48:DV48)=0)," ",(SUM('Eng GLA 6th, 7th, 8th'!DK48:DV48)/$CN$3)),"")</f>
        <v> </v>
      </c>
    </row>
    <row r="49" customFormat="false" ht="12.75" hidden="false" customHeight="false" outlineLevel="0" collapsed="false">
      <c r="A49" s="315" t="n">
        <v>42</v>
      </c>
      <c r="B49" s="315" t="inlineStr">
        <f aca="false">'English Scores- Leveled papers'!B48</f>
        <is>
          <t/>
        </is>
      </c>
      <c r="C49" s="360" t="inlineStr">
        <f aca="false">'RC Mastery Check+Question type'!H46</f>
        <is>
          <t/>
        </is>
      </c>
      <c r="D49" s="361" t="inlineStr">
        <f aca="false">'Cover Sheet'!L46</f>
        <is>
          <t/>
        </is>
      </c>
      <c r="E49" s="362" t="inlineStr">
        <f aca="false">IF($B49="","",IF(COUNTIFS('English Scores- Leveled papers'!$H$3:$KM$3,E$4,'English Scores- Leveled papers'!$H48:$KM48,"&gt;-1")=0,"",SUMIF('English Scores- Leveled papers'!$H$3:$KM$3,E$4,'English Scores- Leveled papers'!$H48:$KM48)))</f>
        <is>
          <t/>
        </is>
      </c>
      <c r="F49" s="362" t="inlineStr">
        <f aca="false">IF($B49="","",IF(COUNTIFS('English Scores- Leveled papers'!$H$3:$KM$3,F$4,'English Scores- Leveled papers'!$H48:$KM48,"&gt;-1")=0,"",SUMIF('English Scores- Leveled papers'!$H$3:$KM$3,F$4,'English Scores- Leveled papers'!$H48:$KM48)))</f>
        <is>
          <t/>
        </is>
      </c>
      <c r="G49" s="362" t="inlineStr">
        <f aca="false">IF($B49="","",IF(COUNTIFS('English Scores- Leveled papers'!$H$3:$KM$3,G$4,'English Scores- Leveled papers'!$H48:$KM48,"&gt;-1")=0,"",SUMIF('English Scores- Leveled papers'!$H$3:$KM$3,G$4,'English Scores- Leveled papers'!$H48:$KM48)))</f>
        <is>
          <t/>
        </is>
      </c>
      <c r="H49" s="362" t="inlineStr">
        <f aca="false">IF($B49="","",IF(COUNTIFS('English Scores- Leveled papers'!$H$3:$KM$3,H$4,'English Scores- Leveled papers'!$H48:$KM48,"&gt;-1")=0,"",SUMIF('English Scores- Leveled papers'!$H$3:$KM$3,H$4,'English Scores- Leveled papers'!$H48:$KM48)))</f>
        <is>
          <t/>
        </is>
      </c>
      <c r="I49" s="362" t="inlineStr">
        <f aca="false">IF($B49="","",IF(COUNTIFS('English Scores- Leveled papers'!$H$3:$KM$3,I$4,'English Scores- Leveled papers'!$H48:$KM48,"&gt;-1")=0,"",SUMIF('English Scores- Leveled papers'!$H$3:$KM$3,I$4,'English Scores- Leveled papers'!$H48:$KM48)))</f>
        <is>
          <t/>
        </is>
      </c>
      <c r="J49" s="362" t="inlineStr">
        <f aca="false">IF($B49="","",IF(COUNTIFS('English Scores- Leveled papers'!$H$3:$KM$3,J$4,'English Scores- Leveled papers'!$H48:$KM48,"&gt;-1")=0,"",SUMIF('English Scores- Leveled papers'!$H$3:$KM$3,J$4,'English Scores- Leveled papers'!$H48:$KM48)))</f>
        <is>
          <t/>
        </is>
      </c>
      <c r="K49" s="362" t="inlineStr">
        <f aca="false">IF($B49="","",IF(COUNTIFS('English Scores- Leveled papers'!$H$3:$KM$3,K$4,'English Scores- Leveled papers'!$H48:$KM48,"&gt;-1")=0,"",SUMIF('English Scores- Leveled papers'!$H$3:$KM$3,K$4,'English Scores- Leveled papers'!$H48:$KM48)))</f>
        <is>
          <t/>
        </is>
      </c>
      <c r="L49" s="362" t="inlineStr">
        <f aca="false">IF($B49="","",IF(COUNTIFS('English Scores- Leveled papers'!$H$3:$KM$3,L$4,'English Scores- Leveled papers'!$H48:$KM48,"&gt;-1")=0,"",SUMIF('English Scores- Leveled papers'!$H$3:$KM$3,L$4,'English Scores- Leveled papers'!$H48:$KM48)))</f>
        <is>
          <t/>
        </is>
      </c>
      <c r="M49" s="362" t="inlineStr">
        <f aca="false">IF($B49="","",IF(COUNTIFS('English Scores- Leveled papers'!$H$3:$KM$3,M$4,'English Scores- Leveled papers'!$H48:$KM48,"&gt;-1")=0,"",SUMIF('English Scores- Leveled papers'!$H$3:$KM$3,M$4,'English Scores- Leveled papers'!$H48:$KM48)))</f>
        <is>
          <t/>
        </is>
      </c>
      <c r="N49" s="362" t="inlineStr">
        <f aca="false">IF($B49="","",IF(COUNTIFS('English Scores- Leveled papers'!$H$3:$KM$3,N$4,'English Scores- Leveled papers'!$H48:$KM48,"&gt;-1")=0,"",SUMIF('English Scores- Leveled papers'!$H$3:$KM$3,N$4,'English Scores- Leveled papers'!$H48:$KM48)))</f>
        <is>
          <t/>
        </is>
      </c>
      <c r="O49" s="362" t="inlineStr">
        <f aca="false">IF($B49="","",IF(COUNTIFS('English Scores- Leveled papers'!$H$3:$KM$3,O$4,'English Scores- Leveled papers'!$H48:$KM48,"&gt;-1")=0,"",SUMIF('English Scores- Leveled papers'!$H$3:$KM$3,O$4,'English Scores- Leveled papers'!$H48:$KM48)))</f>
        <is>
          <t/>
        </is>
      </c>
      <c r="P49" s="362" t="inlineStr">
        <f aca="false">IF($B49="","",IF(COUNTIFS('English Scores- Leveled papers'!$H$3:$KM$3,P$4,'English Scores- Leveled papers'!$H48:$KM48,"&gt;-1")=0,"",SUMIF('English Scores- Leveled papers'!$H$3:$KM$3,P$4,'English Scores- Leveled papers'!$H48:$KM48)))</f>
        <is>
          <t/>
        </is>
      </c>
      <c r="Q49" s="362" t="inlineStr">
        <f aca="false">IF($B49="","",IF(COUNTIFS('English Scores- Leveled papers'!$H$3:$KM$3,Q$4,'English Scores- Leveled papers'!$H48:$KM48,"&gt;-1")=0,"",SUMIF('English Scores- Leveled papers'!$H$3:$KM$3,Q$4,'English Scores- Leveled papers'!$H48:$KM48)))</f>
        <is>
          <t/>
        </is>
      </c>
      <c r="R49" s="362" t="inlineStr">
        <f aca="false">IF($B49="","",IF(COUNTIFS('English Scores- Leveled papers'!$H$3:$KM$3,R$4,'English Scores- Leveled papers'!$H48:$KM48,"&gt;-1")=0,"",SUMIF('English Scores- Leveled papers'!$H$3:$KM$3,R$4,'English Scores- Leveled papers'!$H48:$KM48)))</f>
        <is>
          <t/>
        </is>
      </c>
      <c r="S49" s="362" t="inlineStr">
        <f aca="false">IF($B49="","",IF(COUNTIFS('English Scores- Leveled papers'!$H$3:$KM$3,S$4,'English Scores- Leveled papers'!$H48:$KM48,"&gt;-1")=0,"",SUMIF('English Scores- Leveled papers'!$H$3:$KM$3,S$4,'English Scores- Leveled papers'!$H48:$KM48)))</f>
        <is>
          <t/>
        </is>
      </c>
      <c r="T49" s="362" t="inlineStr">
        <f aca="false">IF($B49="","",IF(COUNTIFS('English Scores- Leveled papers'!$H$3:$KM$3,T$4,'English Scores- Leveled papers'!$H48:$KM48,"&gt;-1")=0,"",SUMIF('English Scores- Leveled papers'!$H$3:$KM$3,T$4,'English Scores- Leveled papers'!$H48:$KM48)))</f>
        <is>
          <t/>
        </is>
      </c>
      <c r="U49" s="362" t="inlineStr">
        <f aca="false">IF($B49="","",IF(COUNTIFS('English Scores- Leveled papers'!$H$3:$KM$3,U$4,'English Scores- Leveled papers'!$H48:$KM48,"&gt;-1")=0,"",SUMIF('English Scores- Leveled papers'!$H$3:$KM$3,U$4,'English Scores- Leveled papers'!$H48:$KM48)))</f>
        <is>
          <t/>
        </is>
      </c>
      <c r="V49" s="362" t="inlineStr">
        <f aca="false">IF($B49="","",IF(COUNTIFS('English Scores- Leveled papers'!$H$3:$KM$3,V$4,'English Scores- Leveled papers'!$H48:$KM48,"&gt;-1")=0,"",SUMIF('English Scores- Leveled papers'!$H$3:$KM$3,V$4,'English Scores- Leveled papers'!$H48:$KM48)))</f>
        <is>
          <t/>
        </is>
      </c>
      <c r="W49" s="362" t="inlineStr">
        <f aca="false">IF($B49="","",IF(COUNTIFS('English Scores- Leveled papers'!$H$3:$KM$3,W$4,'English Scores- Leveled papers'!$H48:$KM48,"&gt;-1")=0,"",SUMIF('English Scores- Leveled papers'!$H$3:$KM$3,W$4,'English Scores- Leveled papers'!$H48:$KM48)))</f>
        <is>
          <t/>
        </is>
      </c>
      <c r="X49" s="362" t="inlineStr">
        <f aca="false">IF($B49="","",IF(COUNTIFS('English Scores- Leveled papers'!$H$3:$KM$3,X$4,'English Scores- Leveled papers'!$H48:$KM48,"&gt;-1")=0,"",SUMIF('English Scores- Leveled papers'!$H$3:$KM$3,X$4,'English Scores- Leveled papers'!$H48:$KM48)))</f>
        <is>
          <t/>
        </is>
      </c>
      <c r="Y49" s="362" t="inlineStr">
        <f aca="false">IF($B49="","",IF(COUNTIFS('English Scores- Leveled papers'!$H$3:$KM$3,Y$4,'English Scores- Leveled papers'!$H48:$KM48,"&gt;-1")=0,"",SUMIF('English Scores- Leveled papers'!$H$3:$KM$3,Y$4,'English Scores- Leveled papers'!$H48:$KM48)))</f>
        <is>
          <t/>
        </is>
      </c>
      <c r="Z49" s="362" t="inlineStr">
        <f aca="false">IF($B49="","",IF(COUNTIFS('English Scores- Leveled papers'!$H$3:$KM$3,Z$4,'English Scores- Leveled papers'!$H48:$KM48,"&gt;-1")=0,"",SUMIF('English Scores- Leveled papers'!$H$3:$KM$3,Z$4,'English Scores- Leveled papers'!$H48:$KM48)))</f>
        <is>
          <t/>
        </is>
      </c>
      <c r="AA49" s="362" t="inlineStr">
        <f aca="false">IF($B49="","",IF(COUNTIFS('English Scores- Leveled papers'!$H$3:$KM$3,AA$4,'English Scores- Leveled papers'!$H48:$KM48,"&gt;-1")=0,"",SUMIF('English Scores- Leveled papers'!$H$3:$KM$3,AA$4,'English Scores- Leveled papers'!$H48:$KM48)))</f>
        <is>
          <t/>
        </is>
      </c>
      <c r="AB49" s="362" t="inlineStr">
        <f aca="false">IF($B49="","",IF(COUNTIFS('English Scores- Leveled papers'!$H$3:$KM$3,AB$4,'English Scores- Leveled papers'!$H48:$KM48,"&gt;-1")=0,"",SUMIF('English Scores- Leveled papers'!$H$3:$KM$3,AB$4,'English Scores- Leveled papers'!$H48:$KM48)))</f>
        <is>
          <t/>
        </is>
      </c>
      <c r="AC49" s="362" t="inlineStr">
        <f aca="false">IF($B49="","",IF(COUNTIFS('English Scores- Leveled papers'!$H$3:$KM$3,AC$4,'English Scores- Leveled papers'!$H48:$KM48,"&gt;-1")=0,"",SUMIF('English Scores- Leveled papers'!$H$3:$KM$3,AC$4,'English Scores- Leveled papers'!$H48:$KM48)))</f>
        <is>
          <t/>
        </is>
      </c>
      <c r="AD49" s="362" t="inlineStr">
        <f aca="false">IF($B49="","",IF(COUNTIFS('English Scores- Leveled papers'!$H$3:$KM$3,AD$4,'English Scores- Leveled papers'!$H48:$KM48,"&gt;-1")=0,"",SUMIF('English Scores- Leveled papers'!$H$3:$KM$3,AD$4,'English Scores- Leveled papers'!$H48:$KM48)))</f>
        <is>
          <t/>
        </is>
      </c>
      <c r="AE49" s="362" t="inlineStr">
        <f aca="false">IF($B49="","",IF(COUNTIFS('English Scores- Leveled papers'!$H$3:$KM$3,AE$4,'English Scores- Leveled papers'!$H48:$KM48,"&gt;-1")=0,"",SUMIF('English Scores- Leveled papers'!$H$3:$KM$3,AE$4,'English Scores- Leveled papers'!$H48:$KM48)))</f>
        <is>
          <t/>
        </is>
      </c>
      <c r="AF49" s="362" t="inlineStr">
        <f aca="false">IF($B49="","",IF(COUNTIFS('English Scores- Leveled papers'!$H$3:$KM$3,AF$4,'English Scores- Leveled papers'!$H48:$KM48,"&gt;-1")=0,"",SUMIF('English Scores- Leveled papers'!$H$3:$KM$3,AF$4,'English Scores- Leveled papers'!$H48:$KM48)))</f>
        <is>
          <t/>
        </is>
      </c>
      <c r="AG49" s="362" t="inlineStr">
        <f aca="false">IF($B49="","",IF(COUNTIFS('English Scores- Leveled papers'!$H$3:$KM$3,AG$4,'English Scores- Leveled papers'!$H48:$KM48,"&gt;-1")=0,"",SUMIF('English Scores- Leveled papers'!$H$3:$KM$3,AG$4,'English Scores- Leveled papers'!$H48:$KM48)))</f>
        <is>
          <t/>
        </is>
      </c>
      <c r="AH49" s="362" t="inlineStr">
        <f aca="false">IF($B49="","",IF(COUNTIFS('English Scores- Leveled papers'!$H$3:$KM$3,AH$4,'English Scores- Leveled papers'!$H48:$KM48,"&gt;-1")=0,"",SUMIF('English Scores- Leveled papers'!$H$3:$KM$3,AH$4,'English Scores- Leveled papers'!$H48:$KM48)))</f>
        <is>
          <t/>
        </is>
      </c>
      <c r="AI49" s="362" t="inlineStr">
        <f aca="false">IF($B49="","",IF(COUNTIFS('English Scores- Leveled papers'!$H$3:$KM$3,AI$4,'English Scores- Leveled papers'!$H48:$KM48,"&gt;-1")=0,"",SUMIF('English Scores- Leveled papers'!$H$3:$KM$3,AI$4,'English Scores- Leveled papers'!$H48:$KM48)))</f>
        <is>
          <t/>
        </is>
      </c>
      <c r="AJ49" s="362" t="inlineStr">
        <f aca="false">IF($B49="","",IF(COUNTIFS('English Scores- Leveled papers'!$H$3:$KM$3,AJ$4,'English Scores- Leveled papers'!$H48:$KM48,"&gt;-1")=0,"",SUMIF('English Scores- Leveled papers'!$H$3:$KM$3,AJ$4,'English Scores- Leveled papers'!$H48:$KM48)))</f>
        <is>
          <t/>
        </is>
      </c>
      <c r="AK49" s="362" t="inlineStr">
        <f aca="false">IF($B49="","",IF(COUNTIFS('English Scores- Leveled papers'!$H$3:$KM$3,AK$4,'English Scores- Leveled papers'!$H48:$KM48,"&gt;-1")=0,"",SUMIF('English Scores- Leveled papers'!$H$3:$KM$3,AK$4,'English Scores- Leveled papers'!$H48:$KM48)))</f>
        <is>
          <t/>
        </is>
      </c>
      <c r="AL49" s="362" t="inlineStr">
        <f aca="false">IF($B49="","",IF(COUNTIFS('English Scores- Leveled papers'!$H$3:$KM$3,AL$4,'English Scores- Leveled papers'!$H48:$KM48,"&gt;-1")=0,"",SUMIF('English Scores- Leveled papers'!$H$3:$KM$3,AL$4,'English Scores- Leveled papers'!$H48:$KM48)))</f>
        <is>
          <t/>
        </is>
      </c>
      <c r="AM49" s="362" t="inlineStr">
        <f aca="false">IF($B49="","",IF(COUNTIFS('English Scores- Leveled papers'!$H$3:$KM$3,AM$4,'English Scores- Leveled papers'!$H48:$KM48,"&gt;-1")=0,"",SUMIF('English Scores- Leveled papers'!$H$3:$KM$3,AM$4,'English Scores- Leveled papers'!$H48:$KM48)))</f>
        <is>
          <t/>
        </is>
      </c>
      <c r="AN49" s="362" t="inlineStr">
        <f aca="false">IF($B49="","",IF(COUNTIFS('English Scores- Leveled papers'!$H$3:$KM$3,AN$4,'English Scores- Leveled papers'!$H48:$KM48,"&gt;-1")=0,"",SUMIF('English Scores- Leveled papers'!$H$3:$KM$3,AN$4,'English Scores- Leveled papers'!$H48:$KM48)))</f>
        <is>
          <t/>
        </is>
      </c>
      <c r="AO49" s="362" t="inlineStr">
        <f aca="false">IF($B49="","",IF(COUNTIFS('English Scores- Leveled papers'!$H$3:$KM$3,AO$4,'English Scores- Leveled papers'!$H48:$KM48,"&gt;-1")=0,"",SUMIF('English Scores- Leveled papers'!$H$3:$KM$3,AO$4,'English Scores- Leveled papers'!$H48:$KM48)))</f>
        <is>
          <t/>
        </is>
      </c>
      <c r="AP49" s="362" t="inlineStr">
        <f aca="false">IF($B49="","",IF(COUNTIFS('English Scores- Leveled papers'!$H$3:$KM$3,AP$4,'English Scores- Leveled papers'!$H48:$KM48,"&gt;-1")=0,"",SUMIF('English Scores- Leveled papers'!$H$3:$KM$3,AP$4,'English Scores- Leveled papers'!$H48:$KM48)))</f>
        <is>
          <t/>
        </is>
      </c>
      <c r="AQ49" s="362" t="inlineStr">
        <f aca="false">IF($B49="","",IF(COUNTIFS('English Scores- Leveled papers'!$H$3:$KM$3,AQ$4,'English Scores- Leveled papers'!$H48:$KM48,"&gt;-1")=0,"",SUMIF('English Scores- Leveled papers'!$H$3:$KM$3,AQ$4,'English Scores- Leveled papers'!$H48:$KM48)))</f>
        <is>
          <t/>
        </is>
      </c>
      <c r="AR49" s="362" t="inlineStr">
        <f aca="false">IF($B49="","",IF(COUNTIFS('English Scores- Leveled papers'!$H$3:$KM$3,AR$4,'English Scores- Leveled papers'!$H48:$KM48,"&gt;-1")=0,"",SUMIF('English Scores- Leveled papers'!$H$3:$KM$3,AR$4,'English Scores- Leveled papers'!$H48:$KM48)))</f>
        <is>
          <t/>
        </is>
      </c>
      <c r="AS49" s="362" t="inlineStr">
        <f aca="false">IF($B49="","",IF(COUNTIFS('English Scores- Leveled papers'!$H$3:$KM$3,AS$4,'English Scores- Leveled papers'!$H48:$KM48,"&gt;-1")=0,"",SUMIF('English Scores- Leveled papers'!$H$3:$KM$3,AS$4,'English Scores- Leveled papers'!$H48:$KM48)))</f>
        <is>
          <t/>
        </is>
      </c>
      <c r="AT49" s="362" t="inlineStr">
        <f aca="false">IF($B49="","",IF(COUNTIFS('English Scores- Leveled papers'!$H$3:$KM$3,AT$4,'English Scores- Leveled papers'!$H48:$KM48,"&gt;-1")=0,"",SUMIF('English Scores- Leveled papers'!$H$3:$KM$3,AT$4,'English Scores- Leveled papers'!$H48:$KM48)))</f>
        <is>
          <t/>
        </is>
      </c>
      <c r="AU49" s="362" t="inlineStr">
        <f aca="false">IF($B49="","",IF(COUNTIFS('English Scores- Leveled papers'!$H$3:$KM$3,AU$4,'English Scores- Leveled papers'!$H48:$KM48,"&gt;-1")=0,"",SUMIF('English Scores- Leveled papers'!$H$3:$KM$3,AU$4,'English Scores- Leveled papers'!$H48:$KM48)))</f>
        <is>
          <t/>
        </is>
      </c>
      <c r="AV49" s="362" t="inlineStr">
        <f aca="false">IF($B49="","",IF(COUNTIFS('English Scores- Leveled papers'!$H$3:$KM$3,AV$4,'English Scores- Leveled papers'!$H48:$KM48,"&gt;-1")=0,"",SUMIF('English Scores- Leveled papers'!$H$3:$KM$3,AV$4,'English Scores- Leveled papers'!$H48:$KM48)))</f>
        <is>
          <t/>
        </is>
      </c>
      <c r="AW49" s="362" t="inlineStr">
        <f aca="false">IF($B49="","",IF(COUNTIFS('English Scores- Leveled papers'!$H$3:$KM$3,AW$4,'English Scores- Leveled papers'!$H48:$KM48,"&gt;-1")=0,"",SUMIF('English Scores- Leveled papers'!$H$3:$KM$3,AW$4,'English Scores- Leveled papers'!$H48:$KM48)))</f>
        <is>
          <t/>
        </is>
      </c>
      <c r="AX49" s="362" t="inlineStr">
        <f aca="false">IF($B49="","",IF(COUNTIFS('English Scores- Leveled papers'!$H$3:$KM$3,AX$4,'English Scores- Leveled papers'!$H48:$KM48,"&gt;-1")=0,"",SUMIF('English Scores- Leveled papers'!$H$3:$KM$3,AX$4,'English Scores- Leveled papers'!$H48:$KM48)))</f>
        <is>
          <t/>
        </is>
      </c>
      <c r="AY49" s="362" t="inlineStr">
        <f aca="false">IF($B49="","",IF(COUNTIFS('English Scores- Leveled papers'!$H$3:$KM$3,AY$4,'English Scores- Leveled papers'!$H48:$KM48,"&gt;-1")=0,"",SUMIF('English Scores- Leveled papers'!$H$3:$KM$3,AY$4,'English Scores- Leveled papers'!$H48:$KM48)))</f>
        <is>
          <t/>
        </is>
      </c>
      <c r="AZ49" s="362" t="inlineStr">
        <f aca="false">IF($B49="","",IF(COUNTIFS('English Scores- Leveled papers'!$H$3:$KM$3,AZ$4,'English Scores- Leveled papers'!$H48:$KM48,"&gt;-1")=0,"",SUMIF('English Scores- Leveled papers'!$H$3:$KM$3,AZ$4,'English Scores- Leveled papers'!$H48:$KM48)))</f>
        <is>
          <t/>
        </is>
      </c>
      <c r="BA49" s="362" t="inlineStr">
        <f aca="false">IF($B49="","",IF(COUNTIFS('English Scores- Leveled papers'!$H$3:$KM$3,BA$4,'English Scores- Leveled papers'!$H48:$KM48,"&gt;-1")=0,"",SUMIF('English Scores- Leveled papers'!$H$3:$KM$3,BA$4,'English Scores- Leveled papers'!$H48:$KM48)))</f>
        <is>
          <t/>
        </is>
      </c>
      <c r="BB49" s="362" t="inlineStr">
        <f aca="false">IF($B49="","",IF(COUNTIFS('English Scores- Leveled papers'!$H$3:$KM$3,BB$4,'English Scores- Leveled papers'!$H48:$KM48,"&gt;-1")=0,"",SUMIF('English Scores- Leveled papers'!$H$3:$KM$3,BB$4,'English Scores- Leveled papers'!$H48:$KM48)))</f>
        <is>
          <t/>
        </is>
      </c>
      <c r="BC49" s="362" t="inlineStr">
        <f aca="false">IF($B49="","",IF(COUNTIFS('English Scores- Leveled papers'!$H$3:$KM$3,BC$4,'English Scores- Leveled papers'!$H48:$KM48,"&gt;-1")=0,"",SUMIF('English Scores- Leveled papers'!$H$3:$KM$3,BC$4,'English Scores- Leveled papers'!$H48:$KM48)))</f>
        <is>
          <t/>
        </is>
      </c>
      <c r="BD49" s="362" t="inlineStr">
        <f aca="false">IF($B49="","",IF(COUNTIFS('English Scores- Leveled papers'!$H$3:$KM$3,BD$4,'English Scores- Leveled papers'!$H48:$KM48,"&gt;-1")=0,"",SUMIF('English Scores- Leveled papers'!$H$3:$KM$3,BD$4,'English Scores- Leveled papers'!$H48:$KM48)))</f>
        <is>
          <t/>
        </is>
      </c>
      <c r="BE49" s="362" t="inlineStr">
        <f aca="false">IF($B49="","",IF(COUNTIFS('English Scores- Leveled papers'!$H$3:$KM$3,BE$4,'English Scores- Leveled papers'!$H48:$KM48,"&gt;-1")=0,"",SUMIF('English Scores- Leveled papers'!$H$3:$KM$3,BE$4,'English Scores- Leveled papers'!$H48:$KM48)))</f>
        <is>
          <t/>
        </is>
      </c>
      <c r="BF49" s="362" t="inlineStr">
        <f aca="false">IF($B49="","",IF(COUNTIFS('English Scores- Leveled papers'!$H$3:$KM$3,BF$4,'English Scores- Leveled papers'!$H48:$KM48,"&gt;-1")=0,"",SUMIF('English Scores- Leveled papers'!$H$3:$KM$3,BF$4,'English Scores- Leveled papers'!$H48:$KM48)))</f>
        <is>
          <t/>
        </is>
      </c>
      <c r="BG49" s="362" t="inlineStr">
        <f aca="false">IF($B49="","",IF(COUNTIFS('English Scores- Leveled papers'!$H$3:$KM$3,BG$4,'English Scores- Leveled papers'!$H48:$KM48,"&gt;-1")=0,"",SUMIF('English Scores- Leveled papers'!$H$3:$KM$3,BG$4,'English Scores- Leveled papers'!$H48:$KM48)))</f>
        <is>
          <t/>
        </is>
      </c>
      <c r="BH49" s="362" t="inlineStr">
        <f aca="false">IF($B49="","",IF(COUNTIFS('English Scores- Leveled papers'!$H$3:$KM$3,BH$4,'English Scores- Leveled papers'!$H48:$KM48,"&gt;-1")=0,"",SUMIF('English Scores- Leveled papers'!$H$3:$KM$3,BH$4,'English Scores- Leveled papers'!$H48:$KM48)))</f>
        <is>
          <t/>
        </is>
      </c>
      <c r="BI49" s="362" t="inlineStr">
        <f aca="false">IF($B49="","",IF(COUNTIFS('English Scores- Leveled papers'!$H$3:$KM$3,BI$4,'English Scores- Leveled papers'!$H48:$KM48,"&gt;-1")=0,"",SUMIF('English Scores- Leveled papers'!$H$3:$KM$3,BI$4,'English Scores- Leveled papers'!$H48:$KM48)))</f>
        <is>
          <t/>
        </is>
      </c>
      <c r="BJ49" s="362" t="inlineStr">
        <f aca="false">IF($B49="","",IF(COUNTIFS('English Scores- Leveled papers'!$H$3:$KM$3,BJ$4,'English Scores- Leveled papers'!$H48:$KM48,"&gt;-1")=0,"",SUMIF('English Scores- Leveled papers'!$H$3:$KM$3,BJ$4,'English Scores- Leveled papers'!$H48:$KM48)))</f>
        <is>
          <t/>
        </is>
      </c>
      <c r="BK49" s="362" t="inlineStr">
        <f aca="false">IF($B49="","",IF(COUNTIFS('English Scores- Leveled papers'!$H$3:$KM$3,BK$4,'English Scores- Leveled papers'!$H48:$KM48,"&gt;-1")=0,"",SUMIF('English Scores- Leveled papers'!$H$3:$KM$3,BK$4,'English Scores- Leveled papers'!$H48:$KM48)))</f>
        <is>
          <t/>
        </is>
      </c>
      <c r="BL49" s="362" t="inlineStr">
        <f aca="false">IF($B49="","",IF(COUNTIFS('English Scores- Leveled papers'!$H$3:$KM$3,BL$4,'English Scores- Leveled papers'!$H48:$KM48,"&gt;-1")=0,"",SUMIF('English Scores- Leveled papers'!$H$3:$KM$3,BL$4,'English Scores- Leveled papers'!$H48:$KM48)))</f>
        <is>
          <t/>
        </is>
      </c>
      <c r="BM49" s="362" t="inlineStr">
        <f aca="false">IF($B49="","",IF(COUNTIFS('Eng GLA 6th, 7th, 8th'!$E$3:$DV$3,BM$4,'Eng GLA 6th, 7th, 8th'!$E49:$DV49, "&gt;-1")=0,"",SUMIF('Eng GLA 6th, 7th, 8th'!$E$3:$DV$3,BM$4,'Eng GLA 6th, 7th, 8th'!$E49:$DV49)))</f>
        <is>
          <t/>
        </is>
      </c>
      <c r="BN49" s="362" t="inlineStr">
        <f aca="false">IF($B49="","",IF(COUNTIFS('Eng GLA 6th, 7th, 8th'!$E$3:$DV$3,BN$4,'Eng GLA 6th, 7th, 8th'!$E49:$DV49, "&gt;-1")=0,"",SUMIF('Eng GLA 6th, 7th, 8th'!$E$3:$DV$3,BN$4,'Eng GLA 6th, 7th, 8th'!$E49:$DV49)))</f>
        <is>
          <t/>
        </is>
      </c>
      <c r="BO49" s="362" t="inlineStr">
        <f aca="false">IF($B49="","",IF(COUNTIFS('Eng GLA 6th, 7th, 8th'!$E$3:$DV$3,BO$4,'Eng GLA 6th, 7th, 8th'!$E49:$DV49, "&gt;-1")=0,"",SUMIF('Eng GLA 6th, 7th, 8th'!$E$3:$DV$3,BO$4,'Eng GLA 6th, 7th, 8th'!$E49:$DV49)))</f>
        <is>
          <t/>
        </is>
      </c>
      <c r="BP49" s="362" t="inlineStr">
        <f aca="false">IF($B49="","",IF(COUNTIFS('Eng GLA 6th, 7th, 8th'!$E$3:$DV$3,BP$4,'Eng GLA 6th, 7th, 8th'!$E49:$DV49, "&gt;-1")=0,"",SUMIF('Eng GLA 6th, 7th, 8th'!$E$3:$DV$3,BP$4,'Eng GLA 6th, 7th, 8th'!$E49:$DV49)))</f>
        <is>
          <t/>
        </is>
      </c>
      <c r="BQ49" s="362" t="inlineStr">
        <f aca="false">IF($B49="","",IF(COUNTIFS('Eng GLA 6th, 7th, 8th'!$E$3:$DV$3,BQ$4,'Eng GLA 6th, 7th, 8th'!$E49:$DV49, "&gt;-1")=0,"",SUMIF('Eng GLA 6th, 7th, 8th'!$E$3:$DV$3,BQ$4,'Eng GLA 6th, 7th, 8th'!$E49:$DV49)))</f>
        <is>
          <t/>
        </is>
      </c>
      <c r="BR49" s="362" t="inlineStr">
        <f aca="false">IF($B49="","",IF(COUNTIFS('Eng GLA 6th, 7th, 8th'!$E$3:$DV$3,BR$4,'Eng GLA 6th, 7th, 8th'!$E49:$DV49, "&gt;-1")=0,"",SUMIF('Eng GLA 6th, 7th, 8th'!$E$3:$DV$3,BR$4,'Eng GLA 6th, 7th, 8th'!$E49:$DV49)))</f>
        <is>
          <t/>
        </is>
      </c>
      <c r="BS49" s="362" t="inlineStr">
        <f aca="false">IF($B49="","",IF(COUNTIFS('Eng GLA 6th, 7th, 8th'!$E$3:$DV$3,BS$4,'Eng GLA 6th, 7th, 8th'!$E49:$DV49, "&gt;-1")=0,"",SUMIF('Eng GLA 6th, 7th, 8th'!$E$3:$DV$3,BS$4,'Eng GLA 6th, 7th, 8th'!$E49:$DV49)))</f>
        <is>
          <t/>
        </is>
      </c>
      <c r="BT49" s="362" t="inlineStr">
        <f aca="false">IF($B49="","",IF(COUNTIFS('Eng GLA 6th, 7th, 8th'!$E$3:$DV$3,BT$4,'Eng GLA 6th, 7th, 8th'!$E49:$DV49, "&gt;-1")=0,"",SUMIF('Eng GLA 6th, 7th, 8th'!$E$3:$DV$3,BT$4,'Eng GLA 6th, 7th, 8th'!$E49:$DV49)))</f>
        <is>
          <t/>
        </is>
      </c>
      <c r="BU49" s="362" t="inlineStr">
        <f aca="false">IF($B49="","",IF(COUNTIFS('Eng GLA 6th, 7th, 8th'!$E$3:$DV$3,BU$4,'Eng GLA 6th, 7th, 8th'!$E49:$DV49, "&gt;-1")=0,"",SUMIF('Eng GLA 6th, 7th, 8th'!$E$3:$DV$3,BU$4,'Eng GLA 6th, 7th, 8th'!$E49:$DV49)))</f>
        <is>
          <t/>
        </is>
      </c>
      <c r="BV49" s="362" t="inlineStr">
        <f aca="false">IF($B49="","",IF(COUNTIFS('Eng GLA 6th, 7th, 8th'!$E$3:$DV$3,BV$4,'Eng GLA 6th, 7th, 8th'!$E49:$DV49, "&gt;-1")=0,"",SUMIF('Eng GLA 6th, 7th, 8th'!$E$3:$DV$3,BV$4,'Eng GLA 6th, 7th, 8th'!$E49:$DV49)))</f>
        <is>
          <t/>
        </is>
      </c>
      <c r="BW49" s="362" t="inlineStr">
        <f aca="false">IF($B49="","",IF(COUNTIFS('Eng GLA 6th, 7th, 8th'!$E$3:$DV$3,BW$4,'Eng GLA 6th, 7th, 8th'!$E49:$DV49, "&gt;-1")=0,"",SUMIF('Eng GLA 6th, 7th, 8th'!$E$3:$DV$3,BW$4,'Eng GLA 6th, 7th, 8th'!$E49:$DV49)))</f>
        <is>
          <t/>
        </is>
      </c>
      <c r="BX49" s="362" t="inlineStr">
        <f aca="false">IF($B49="","",IF(COUNTIFS('Eng GLA 6th, 7th, 8th'!$E$3:$DV$3,BX$4,'Eng GLA 6th, 7th, 8th'!$E49:$DV49, "&gt;-1")=0,"",SUMIF('Eng GLA 6th, 7th, 8th'!$E$3:$DV$3,BX$4,'Eng GLA 6th, 7th, 8th'!$E49:$DV49)))</f>
        <is>
          <t/>
        </is>
      </c>
      <c r="BY49" s="362" t="inlineStr">
        <f aca="false">IF($B49="","",IF(COUNTIFS('Eng GLA 6th, 7th, 8th'!$E$3:$DV$3,BY$4,'Eng GLA 6th, 7th, 8th'!$E49:$DV49, "&gt;-1")=0,"",SUMIF('Eng GLA 6th, 7th, 8th'!$E$3:$DV$3,BY$4,'Eng GLA 6th, 7th, 8th'!$E49:$DV49)))</f>
        <is>
          <t/>
        </is>
      </c>
      <c r="BZ49" s="362" t="inlineStr">
        <f aca="false">IF($B49="","",IF(COUNTIFS('Eng GLA 6th, 7th, 8th'!$E$3:$DV$3,BZ$4,'Eng GLA 6th, 7th, 8th'!$E49:$DV49, "&gt;-1")=0,"",SUMIF('Eng GLA 6th, 7th, 8th'!$E$3:$DV$3,BZ$4,'Eng GLA 6th, 7th, 8th'!$E49:$DV49)))</f>
        <is>
          <t/>
        </is>
      </c>
      <c r="CA49" s="362" t="inlineStr">
        <f aca="false">IF($B49="","",IF(COUNTIFS('Eng GLA 6th, 7th, 8th'!$E$3:$DV$3,CA$4,'Eng GLA 6th, 7th, 8th'!$E49:$DV49, "&gt;-1")=0,"",SUMIF('Eng GLA 6th, 7th, 8th'!$E$3:$DV$3,CA$4,'Eng GLA 6th, 7th, 8th'!$E49:$DV49)))</f>
        <is>
          <t/>
        </is>
      </c>
      <c r="CB49" s="363"/>
      <c r="CC49" s="364" t="str">
        <f aca="false">IFERROR(IF((COUNT('Eng GLA 6th, 7th, 8th'!E49:U49)=0)," ",(SUM('Eng GLA 6th, 7th, 8th'!E49:U49)/$CC$3)),"")</f>
        <v> </v>
      </c>
      <c r="CD49" s="364" t="str">
        <f aca="false">IFERROR(IF((COUNT('Eng GLA 6th, 7th, 8th'!V49:AA49)=0)," ",(SUM('Eng GLA 6th, 7th, 8th'!V49:AA49)/$CD$3)),"")</f>
        <v> </v>
      </c>
      <c r="CE49" s="364" t="str">
        <f aca="false">IFERROR(IF((COUNT('Eng GLA 6th, 7th, 8th'!AB49:AG49)=0)," ",(SUM('Eng GLA 6th, 7th, 8th'!AB49:AG49)/$CE$3)),"")</f>
        <v> </v>
      </c>
      <c r="CF49" s="364" t="str">
        <f aca="false">IFERROR(IF((COUNT('Eng GLA 6th, 7th, 8th'!AH49:AP49)=0)," ",(SUM('Eng GLA 6th, 7th, 8th'!AH49:AP49)/$CF$3)),"")</f>
        <v> </v>
      </c>
      <c r="CG49" s="365" t="str">
        <f aca="false">IFERROR(IF((COUNT('Eng GLA 6th, 7th, 8th'!AR49:BH49)=0)," ",(SUM('Eng GLA 6th, 7th, 8th'!AR49:BH49)/$CG$3)),"")</f>
        <v> </v>
      </c>
      <c r="CH49" s="365" t="str">
        <f aca="false">IFERROR(IF((COUNT('Eng GLA 6th, 7th, 8th'!BI49:BN49)=0)," ",(SUM('Eng GLA 6th, 7th, 8th'!BI49:BN49)/$CH$3)),"")</f>
        <v> </v>
      </c>
      <c r="CI49" s="365" t="str">
        <f aca="false">IFERROR(IF((COUNT('Eng GLA 6th, 7th, 8th'!BO49:BT49)=0)," ",(SUM('Eng GLA 6th, 7th, 8th'!BO49:BT49)/$CI$3)),"")</f>
        <v> </v>
      </c>
      <c r="CJ49" s="365" t="str">
        <f aca="false">IFERROR(IF((COUNT('Eng GLA 6th, 7th, 8th'!BU49:CF49)=0)," ",(SUM('Eng GLA 6th, 7th, 8th'!BU49:CF49)/$CJ$3)),"")</f>
        <v> </v>
      </c>
      <c r="CK49" s="365" t="str">
        <f aca="false">IFERROR(IF((COUNT('Eng GLA 6th, 7th, 8th'!CH49:CX49)=0)," ",(SUM('Eng GLA 6th, 7th, 8th'!CH49:CX49)/$CK$3)),"")</f>
        <v> </v>
      </c>
      <c r="CL49" s="365" t="str">
        <f aca="false">IFERROR(IF((COUNT('Eng GLA 6th, 7th, 8th'!CY49:DD49)=0)," ",(SUM('Eng GLA 6th, 7th, 8th'!CY49:DD49)/$CL$3)),"")</f>
        <v> </v>
      </c>
      <c r="CM49" s="365" t="str">
        <f aca="false">IFERROR(IF((COUNT('Eng GLA 6th, 7th, 8th'!DE49:DJ49)=0)," ",(SUM('Eng GLA 6th, 7th, 8th'!DE49:DJ49)/$CM$3)),"")</f>
        <v> </v>
      </c>
      <c r="CN49" s="365" t="str">
        <f aca="false">IFERROR(IF((COUNT('Eng GLA 6th, 7th, 8th'!DK49:DV49)=0)," ",(SUM('Eng GLA 6th, 7th, 8th'!DK49:DV49)/$CN$3)),"")</f>
        <v> </v>
      </c>
    </row>
    <row r="50" customFormat="false" ht="12.75" hidden="false" customHeight="false" outlineLevel="0" collapsed="false">
      <c r="A50" s="315" t="n">
        <v>43</v>
      </c>
      <c r="B50" s="315" t="inlineStr">
        <f aca="false">'English Scores- Leveled papers'!B49</f>
        <is>
          <t/>
        </is>
      </c>
      <c r="C50" s="360" t="inlineStr">
        <f aca="false">'RC Mastery Check+Question type'!H47</f>
        <is>
          <t/>
        </is>
      </c>
      <c r="D50" s="361" t="inlineStr">
        <f aca="false">'Cover Sheet'!L47</f>
        <is>
          <t/>
        </is>
      </c>
      <c r="E50" s="362" t="inlineStr">
        <f aca="false">IF($B50="","",IF(COUNTIFS('English Scores- Leveled papers'!$H$3:$KM$3,E$4,'English Scores- Leveled papers'!$H49:$KM49,"&gt;-1")=0,"",SUMIF('English Scores- Leveled papers'!$H$3:$KM$3,E$4,'English Scores- Leveled papers'!$H49:$KM49)))</f>
        <is>
          <t/>
        </is>
      </c>
      <c r="F50" s="362" t="inlineStr">
        <f aca="false">IF($B50="","",IF(COUNTIFS('English Scores- Leveled papers'!$H$3:$KM$3,F$4,'English Scores- Leveled papers'!$H49:$KM49,"&gt;-1")=0,"",SUMIF('English Scores- Leveled papers'!$H$3:$KM$3,F$4,'English Scores- Leveled papers'!$H49:$KM49)))</f>
        <is>
          <t/>
        </is>
      </c>
      <c r="G50" s="362" t="inlineStr">
        <f aca="false">IF($B50="","",IF(COUNTIFS('English Scores- Leveled papers'!$H$3:$KM$3,G$4,'English Scores- Leveled papers'!$H49:$KM49,"&gt;-1")=0,"",SUMIF('English Scores- Leveled papers'!$H$3:$KM$3,G$4,'English Scores- Leveled papers'!$H49:$KM49)))</f>
        <is>
          <t/>
        </is>
      </c>
      <c r="H50" s="362" t="inlineStr">
        <f aca="false">IF($B50="","",IF(COUNTIFS('English Scores- Leveled papers'!$H$3:$KM$3,H$4,'English Scores- Leveled papers'!$H49:$KM49,"&gt;-1")=0,"",SUMIF('English Scores- Leveled papers'!$H$3:$KM$3,H$4,'English Scores- Leveled papers'!$H49:$KM49)))</f>
        <is>
          <t/>
        </is>
      </c>
      <c r="I50" s="362" t="inlineStr">
        <f aca="false">IF($B50="","",IF(COUNTIFS('English Scores- Leveled papers'!$H$3:$KM$3,I$4,'English Scores- Leveled papers'!$H49:$KM49,"&gt;-1")=0,"",SUMIF('English Scores- Leveled papers'!$H$3:$KM$3,I$4,'English Scores- Leveled papers'!$H49:$KM49)))</f>
        <is>
          <t/>
        </is>
      </c>
      <c r="J50" s="362" t="inlineStr">
        <f aca="false">IF($B50="","",IF(COUNTIFS('English Scores- Leveled papers'!$H$3:$KM$3,J$4,'English Scores- Leveled papers'!$H49:$KM49,"&gt;-1")=0,"",SUMIF('English Scores- Leveled papers'!$H$3:$KM$3,J$4,'English Scores- Leveled papers'!$H49:$KM49)))</f>
        <is>
          <t/>
        </is>
      </c>
      <c r="K50" s="362" t="inlineStr">
        <f aca="false">IF($B50="","",IF(COUNTIFS('English Scores- Leveled papers'!$H$3:$KM$3,K$4,'English Scores- Leveled papers'!$H49:$KM49,"&gt;-1")=0,"",SUMIF('English Scores- Leveled papers'!$H$3:$KM$3,K$4,'English Scores- Leveled papers'!$H49:$KM49)))</f>
        <is>
          <t/>
        </is>
      </c>
      <c r="L50" s="362" t="inlineStr">
        <f aca="false">IF($B50="","",IF(COUNTIFS('English Scores- Leveled papers'!$H$3:$KM$3,L$4,'English Scores- Leveled papers'!$H49:$KM49,"&gt;-1")=0,"",SUMIF('English Scores- Leveled papers'!$H$3:$KM$3,L$4,'English Scores- Leveled papers'!$H49:$KM49)))</f>
        <is>
          <t/>
        </is>
      </c>
      <c r="M50" s="362" t="inlineStr">
        <f aca="false">IF($B50="","",IF(COUNTIFS('English Scores- Leveled papers'!$H$3:$KM$3,M$4,'English Scores- Leveled papers'!$H49:$KM49,"&gt;-1")=0,"",SUMIF('English Scores- Leveled papers'!$H$3:$KM$3,M$4,'English Scores- Leveled papers'!$H49:$KM49)))</f>
        <is>
          <t/>
        </is>
      </c>
      <c r="N50" s="362" t="inlineStr">
        <f aca="false">IF($B50="","",IF(COUNTIFS('English Scores- Leveled papers'!$H$3:$KM$3,N$4,'English Scores- Leveled papers'!$H49:$KM49,"&gt;-1")=0,"",SUMIF('English Scores- Leveled papers'!$H$3:$KM$3,N$4,'English Scores- Leveled papers'!$H49:$KM49)))</f>
        <is>
          <t/>
        </is>
      </c>
      <c r="O50" s="362" t="inlineStr">
        <f aca="false">IF($B50="","",IF(COUNTIFS('English Scores- Leveled papers'!$H$3:$KM$3,O$4,'English Scores- Leveled papers'!$H49:$KM49,"&gt;-1")=0,"",SUMIF('English Scores- Leveled papers'!$H$3:$KM$3,O$4,'English Scores- Leveled papers'!$H49:$KM49)))</f>
        <is>
          <t/>
        </is>
      </c>
      <c r="P50" s="362" t="inlineStr">
        <f aca="false">IF($B50="","",IF(COUNTIFS('English Scores- Leveled papers'!$H$3:$KM$3,P$4,'English Scores- Leveled papers'!$H49:$KM49,"&gt;-1")=0,"",SUMIF('English Scores- Leveled papers'!$H$3:$KM$3,P$4,'English Scores- Leveled papers'!$H49:$KM49)))</f>
        <is>
          <t/>
        </is>
      </c>
      <c r="Q50" s="362" t="inlineStr">
        <f aca="false">IF($B50="","",IF(COUNTIFS('English Scores- Leveled papers'!$H$3:$KM$3,Q$4,'English Scores- Leveled papers'!$H49:$KM49,"&gt;-1")=0,"",SUMIF('English Scores- Leveled papers'!$H$3:$KM$3,Q$4,'English Scores- Leveled papers'!$H49:$KM49)))</f>
        <is>
          <t/>
        </is>
      </c>
      <c r="R50" s="362" t="inlineStr">
        <f aca="false">IF($B50="","",IF(COUNTIFS('English Scores- Leveled papers'!$H$3:$KM$3,R$4,'English Scores- Leveled papers'!$H49:$KM49,"&gt;-1")=0,"",SUMIF('English Scores- Leveled papers'!$H$3:$KM$3,R$4,'English Scores- Leveled papers'!$H49:$KM49)))</f>
        <is>
          <t/>
        </is>
      </c>
      <c r="S50" s="362" t="inlineStr">
        <f aca="false">IF($B50="","",IF(COUNTIFS('English Scores- Leveled papers'!$H$3:$KM$3,S$4,'English Scores- Leveled papers'!$H49:$KM49,"&gt;-1")=0,"",SUMIF('English Scores- Leveled papers'!$H$3:$KM$3,S$4,'English Scores- Leveled papers'!$H49:$KM49)))</f>
        <is>
          <t/>
        </is>
      </c>
      <c r="T50" s="362" t="inlineStr">
        <f aca="false">IF($B50="","",IF(COUNTIFS('English Scores- Leveled papers'!$H$3:$KM$3,T$4,'English Scores- Leveled papers'!$H49:$KM49,"&gt;-1")=0,"",SUMIF('English Scores- Leveled papers'!$H$3:$KM$3,T$4,'English Scores- Leveled papers'!$H49:$KM49)))</f>
        <is>
          <t/>
        </is>
      </c>
      <c r="U50" s="362" t="inlineStr">
        <f aca="false">IF($B50="","",IF(COUNTIFS('English Scores- Leveled papers'!$H$3:$KM$3,U$4,'English Scores- Leveled papers'!$H49:$KM49,"&gt;-1")=0,"",SUMIF('English Scores- Leveled papers'!$H$3:$KM$3,U$4,'English Scores- Leveled papers'!$H49:$KM49)))</f>
        <is>
          <t/>
        </is>
      </c>
      <c r="V50" s="362" t="inlineStr">
        <f aca="false">IF($B50="","",IF(COUNTIFS('English Scores- Leveled papers'!$H$3:$KM$3,V$4,'English Scores- Leveled papers'!$H49:$KM49,"&gt;-1")=0,"",SUMIF('English Scores- Leveled papers'!$H$3:$KM$3,V$4,'English Scores- Leveled papers'!$H49:$KM49)))</f>
        <is>
          <t/>
        </is>
      </c>
      <c r="W50" s="362" t="inlineStr">
        <f aca="false">IF($B50="","",IF(COUNTIFS('English Scores- Leveled papers'!$H$3:$KM$3,W$4,'English Scores- Leveled papers'!$H49:$KM49,"&gt;-1")=0,"",SUMIF('English Scores- Leveled papers'!$H$3:$KM$3,W$4,'English Scores- Leveled papers'!$H49:$KM49)))</f>
        <is>
          <t/>
        </is>
      </c>
      <c r="X50" s="362" t="inlineStr">
        <f aca="false">IF($B50="","",IF(COUNTIFS('English Scores- Leveled papers'!$H$3:$KM$3,X$4,'English Scores- Leveled papers'!$H49:$KM49,"&gt;-1")=0,"",SUMIF('English Scores- Leveled papers'!$H$3:$KM$3,X$4,'English Scores- Leveled papers'!$H49:$KM49)))</f>
        <is>
          <t/>
        </is>
      </c>
      <c r="Y50" s="362" t="inlineStr">
        <f aca="false">IF($B50="","",IF(COUNTIFS('English Scores- Leveled papers'!$H$3:$KM$3,Y$4,'English Scores- Leveled papers'!$H49:$KM49,"&gt;-1")=0,"",SUMIF('English Scores- Leveled papers'!$H$3:$KM$3,Y$4,'English Scores- Leveled papers'!$H49:$KM49)))</f>
        <is>
          <t/>
        </is>
      </c>
      <c r="Z50" s="362" t="inlineStr">
        <f aca="false">IF($B50="","",IF(COUNTIFS('English Scores- Leveled papers'!$H$3:$KM$3,Z$4,'English Scores- Leveled papers'!$H49:$KM49,"&gt;-1")=0,"",SUMIF('English Scores- Leveled papers'!$H$3:$KM$3,Z$4,'English Scores- Leveled papers'!$H49:$KM49)))</f>
        <is>
          <t/>
        </is>
      </c>
      <c r="AA50" s="362" t="inlineStr">
        <f aca="false">IF($B50="","",IF(COUNTIFS('English Scores- Leveled papers'!$H$3:$KM$3,AA$4,'English Scores- Leveled papers'!$H49:$KM49,"&gt;-1")=0,"",SUMIF('English Scores- Leveled papers'!$H$3:$KM$3,AA$4,'English Scores- Leveled papers'!$H49:$KM49)))</f>
        <is>
          <t/>
        </is>
      </c>
      <c r="AB50" s="362" t="inlineStr">
        <f aca="false">IF($B50="","",IF(COUNTIFS('English Scores- Leveled papers'!$H$3:$KM$3,AB$4,'English Scores- Leveled papers'!$H49:$KM49,"&gt;-1")=0,"",SUMIF('English Scores- Leveled papers'!$H$3:$KM$3,AB$4,'English Scores- Leveled papers'!$H49:$KM49)))</f>
        <is>
          <t/>
        </is>
      </c>
      <c r="AC50" s="362" t="inlineStr">
        <f aca="false">IF($B50="","",IF(COUNTIFS('English Scores- Leveled papers'!$H$3:$KM$3,AC$4,'English Scores- Leveled papers'!$H49:$KM49,"&gt;-1")=0,"",SUMIF('English Scores- Leveled papers'!$H$3:$KM$3,AC$4,'English Scores- Leveled papers'!$H49:$KM49)))</f>
        <is>
          <t/>
        </is>
      </c>
      <c r="AD50" s="362" t="inlineStr">
        <f aca="false">IF($B50="","",IF(COUNTIFS('English Scores- Leveled papers'!$H$3:$KM$3,AD$4,'English Scores- Leveled papers'!$H49:$KM49,"&gt;-1")=0,"",SUMIF('English Scores- Leveled papers'!$H$3:$KM$3,AD$4,'English Scores- Leveled papers'!$H49:$KM49)))</f>
        <is>
          <t/>
        </is>
      </c>
      <c r="AE50" s="362" t="inlineStr">
        <f aca="false">IF($B50="","",IF(COUNTIFS('English Scores- Leveled papers'!$H$3:$KM$3,AE$4,'English Scores- Leveled papers'!$H49:$KM49,"&gt;-1")=0,"",SUMIF('English Scores- Leveled papers'!$H$3:$KM$3,AE$4,'English Scores- Leveled papers'!$H49:$KM49)))</f>
        <is>
          <t/>
        </is>
      </c>
      <c r="AF50" s="362" t="inlineStr">
        <f aca="false">IF($B50="","",IF(COUNTIFS('English Scores- Leveled papers'!$H$3:$KM$3,AF$4,'English Scores- Leveled papers'!$H49:$KM49,"&gt;-1")=0,"",SUMIF('English Scores- Leveled papers'!$H$3:$KM$3,AF$4,'English Scores- Leveled papers'!$H49:$KM49)))</f>
        <is>
          <t/>
        </is>
      </c>
      <c r="AG50" s="362" t="inlineStr">
        <f aca="false">IF($B50="","",IF(COUNTIFS('English Scores- Leveled papers'!$H$3:$KM$3,AG$4,'English Scores- Leveled papers'!$H49:$KM49,"&gt;-1")=0,"",SUMIF('English Scores- Leveled papers'!$H$3:$KM$3,AG$4,'English Scores- Leveled papers'!$H49:$KM49)))</f>
        <is>
          <t/>
        </is>
      </c>
      <c r="AH50" s="362" t="inlineStr">
        <f aca="false">IF($B50="","",IF(COUNTIFS('English Scores- Leveled papers'!$H$3:$KM$3,AH$4,'English Scores- Leveled papers'!$H49:$KM49,"&gt;-1")=0,"",SUMIF('English Scores- Leveled papers'!$H$3:$KM$3,AH$4,'English Scores- Leveled papers'!$H49:$KM49)))</f>
        <is>
          <t/>
        </is>
      </c>
      <c r="AI50" s="362" t="inlineStr">
        <f aca="false">IF($B50="","",IF(COUNTIFS('English Scores- Leveled papers'!$H$3:$KM$3,AI$4,'English Scores- Leveled papers'!$H49:$KM49,"&gt;-1")=0,"",SUMIF('English Scores- Leveled papers'!$H$3:$KM$3,AI$4,'English Scores- Leveled papers'!$H49:$KM49)))</f>
        <is>
          <t/>
        </is>
      </c>
      <c r="AJ50" s="362" t="inlineStr">
        <f aca="false">IF($B50="","",IF(COUNTIFS('English Scores- Leveled papers'!$H$3:$KM$3,AJ$4,'English Scores- Leveled papers'!$H49:$KM49,"&gt;-1")=0,"",SUMIF('English Scores- Leveled papers'!$H$3:$KM$3,AJ$4,'English Scores- Leveled papers'!$H49:$KM49)))</f>
        <is>
          <t/>
        </is>
      </c>
      <c r="AK50" s="362" t="inlineStr">
        <f aca="false">IF($B50="","",IF(COUNTIFS('English Scores- Leveled papers'!$H$3:$KM$3,AK$4,'English Scores- Leveled papers'!$H49:$KM49,"&gt;-1")=0,"",SUMIF('English Scores- Leveled papers'!$H$3:$KM$3,AK$4,'English Scores- Leveled papers'!$H49:$KM49)))</f>
        <is>
          <t/>
        </is>
      </c>
      <c r="AL50" s="362" t="inlineStr">
        <f aca="false">IF($B50="","",IF(COUNTIFS('English Scores- Leveled papers'!$H$3:$KM$3,AL$4,'English Scores- Leveled papers'!$H49:$KM49,"&gt;-1")=0,"",SUMIF('English Scores- Leveled papers'!$H$3:$KM$3,AL$4,'English Scores- Leveled papers'!$H49:$KM49)))</f>
        <is>
          <t/>
        </is>
      </c>
      <c r="AM50" s="362" t="inlineStr">
        <f aca="false">IF($B50="","",IF(COUNTIFS('English Scores- Leveled papers'!$H$3:$KM$3,AM$4,'English Scores- Leveled papers'!$H49:$KM49,"&gt;-1")=0,"",SUMIF('English Scores- Leveled papers'!$H$3:$KM$3,AM$4,'English Scores- Leveled papers'!$H49:$KM49)))</f>
        <is>
          <t/>
        </is>
      </c>
      <c r="AN50" s="362" t="inlineStr">
        <f aca="false">IF($B50="","",IF(COUNTIFS('English Scores- Leveled papers'!$H$3:$KM$3,AN$4,'English Scores- Leveled papers'!$H49:$KM49,"&gt;-1")=0,"",SUMIF('English Scores- Leveled papers'!$H$3:$KM$3,AN$4,'English Scores- Leveled papers'!$H49:$KM49)))</f>
        <is>
          <t/>
        </is>
      </c>
      <c r="AO50" s="362" t="inlineStr">
        <f aca="false">IF($B50="","",IF(COUNTIFS('English Scores- Leveled papers'!$H$3:$KM$3,AO$4,'English Scores- Leveled papers'!$H49:$KM49,"&gt;-1")=0,"",SUMIF('English Scores- Leveled papers'!$H$3:$KM$3,AO$4,'English Scores- Leveled papers'!$H49:$KM49)))</f>
        <is>
          <t/>
        </is>
      </c>
      <c r="AP50" s="362" t="inlineStr">
        <f aca="false">IF($B50="","",IF(COUNTIFS('English Scores- Leveled papers'!$H$3:$KM$3,AP$4,'English Scores- Leveled papers'!$H49:$KM49,"&gt;-1")=0,"",SUMIF('English Scores- Leveled papers'!$H$3:$KM$3,AP$4,'English Scores- Leveled papers'!$H49:$KM49)))</f>
        <is>
          <t/>
        </is>
      </c>
      <c r="AQ50" s="362" t="inlineStr">
        <f aca="false">IF($B50="","",IF(COUNTIFS('English Scores- Leveled papers'!$H$3:$KM$3,AQ$4,'English Scores- Leveled papers'!$H49:$KM49,"&gt;-1")=0,"",SUMIF('English Scores- Leveled papers'!$H$3:$KM$3,AQ$4,'English Scores- Leveled papers'!$H49:$KM49)))</f>
        <is>
          <t/>
        </is>
      </c>
      <c r="AR50" s="362" t="inlineStr">
        <f aca="false">IF($B50="","",IF(COUNTIFS('English Scores- Leveled papers'!$H$3:$KM$3,AR$4,'English Scores- Leveled papers'!$H49:$KM49,"&gt;-1")=0,"",SUMIF('English Scores- Leveled papers'!$H$3:$KM$3,AR$4,'English Scores- Leveled papers'!$H49:$KM49)))</f>
        <is>
          <t/>
        </is>
      </c>
      <c r="AS50" s="362" t="inlineStr">
        <f aca="false">IF($B50="","",IF(COUNTIFS('English Scores- Leveled papers'!$H$3:$KM$3,AS$4,'English Scores- Leveled papers'!$H49:$KM49,"&gt;-1")=0,"",SUMIF('English Scores- Leveled papers'!$H$3:$KM$3,AS$4,'English Scores- Leveled papers'!$H49:$KM49)))</f>
        <is>
          <t/>
        </is>
      </c>
      <c r="AT50" s="362" t="inlineStr">
        <f aca="false">IF($B50="","",IF(COUNTIFS('English Scores- Leveled papers'!$H$3:$KM$3,AT$4,'English Scores- Leveled papers'!$H49:$KM49,"&gt;-1")=0,"",SUMIF('English Scores- Leveled papers'!$H$3:$KM$3,AT$4,'English Scores- Leveled papers'!$H49:$KM49)))</f>
        <is>
          <t/>
        </is>
      </c>
      <c r="AU50" s="362" t="inlineStr">
        <f aca="false">IF($B50="","",IF(COUNTIFS('English Scores- Leveled papers'!$H$3:$KM$3,AU$4,'English Scores- Leveled papers'!$H49:$KM49,"&gt;-1")=0,"",SUMIF('English Scores- Leveled papers'!$H$3:$KM$3,AU$4,'English Scores- Leveled papers'!$H49:$KM49)))</f>
        <is>
          <t/>
        </is>
      </c>
      <c r="AV50" s="362" t="inlineStr">
        <f aca="false">IF($B50="","",IF(COUNTIFS('English Scores- Leveled papers'!$H$3:$KM$3,AV$4,'English Scores- Leveled papers'!$H49:$KM49,"&gt;-1")=0,"",SUMIF('English Scores- Leveled papers'!$H$3:$KM$3,AV$4,'English Scores- Leveled papers'!$H49:$KM49)))</f>
        <is>
          <t/>
        </is>
      </c>
      <c r="AW50" s="362" t="inlineStr">
        <f aca="false">IF($B50="","",IF(COUNTIFS('English Scores- Leveled papers'!$H$3:$KM$3,AW$4,'English Scores- Leveled papers'!$H49:$KM49,"&gt;-1")=0,"",SUMIF('English Scores- Leveled papers'!$H$3:$KM$3,AW$4,'English Scores- Leveled papers'!$H49:$KM49)))</f>
        <is>
          <t/>
        </is>
      </c>
      <c r="AX50" s="362" t="inlineStr">
        <f aca="false">IF($B50="","",IF(COUNTIFS('English Scores- Leveled papers'!$H$3:$KM$3,AX$4,'English Scores- Leveled papers'!$H49:$KM49,"&gt;-1")=0,"",SUMIF('English Scores- Leveled papers'!$H$3:$KM$3,AX$4,'English Scores- Leveled papers'!$H49:$KM49)))</f>
        <is>
          <t/>
        </is>
      </c>
      <c r="AY50" s="362" t="inlineStr">
        <f aca="false">IF($B50="","",IF(COUNTIFS('English Scores- Leveled papers'!$H$3:$KM$3,AY$4,'English Scores- Leveled papers'!$H49:$KM49,"&gt;-1")=0,"",SUMIF('English Scores- Leveled papers'!$H$3:$KM$3,AY$4,'English Scores- Leveled papers'!$H49:$KM49)))</f>
        <is>
          <t/>
        </is>
      </c>
      <c r="AZ50" s="362" t="inlineStr">
        <f aca="false">IF($B50="","",IF(COUNTIFS('English Scores- Leveled papers'!$H$3:$KM$3,AZ$4,'English Scores- Leveled papers'!$H49:$KM49,"&gt;-1")=0,"",SUMIF('English Scores- Leveled papers'!$H$3:$KM$3,AZ$4,'English Scores- Leveled papers'!$H49:$KM49)))</f>
        <is>
          <t/>
        </is>
      </c>
      <c r="BA50" s="362" t="inlineStr">
        <f aca="false">IF($B50="","",IF(COUNTIFS('English Scores- Leveled papers'!$H$3:$KM$3,BA$4,'English Scores- Leveled papers'!$H49:$KM49,"&gt;-1")=0,"",SUMIF('English Scores- Leveled papers'!$H$3:$KM$3,BA$4,'English Scores- Leveled papers'!$H49:$KM49)))</f>
        <is>
          <t/>
        </is>
      </c>
      <c r="BB50" s="362" t="inlineStr">
        <f aca="false">IF($B50="","",IF(COUNTIFS('English Scores- Leveled papers'!$H$3:$KM$3,BB$4,'English Scores- Leveled papers'!$H49:$KM49,"&gt;-1")=0,"",SUMIF('English Scores- Leveled papers'!$H$3:$KM$3,BB$4,'English Scores- Leveled papers'!$H49:$KM49)))</f>
        <is>
          <t/>
        </is>
      </c>
      <c r="BC50" s="362" t="inlineStr">
        <f aca="false">IF($B50="","",IF(COUNTIFS('English Scores- Leveled papers'!$H$3:$KM$3,BC$4,'English Scores- Leveled papers'!$H49:$KM49,"&gt;-1")=0,"",SUMIF('English Scores- Leveled papers'!$H$3:$KM$3,BC$4,'English Scores- Leveled papers'!$H49:$KM49)))</f>
        <is>
          <t/>
        </is>
      </c>
      <c r="BD50" s="362" t="inlineStr">
        <f aca="false">IF($B50="","",IF(COUNTIFS('English Scores- Leveled papers'!$H$3:$KM$3,BD$4,'English Scores- Leveled papers'!$H49:$KM49,"&gt;-1")=0,"",SUMIF('English Scores- Leveled papers'!$H$3:$KM$3,BD$4,'English Scores- Leveled papers'!$H49:$KM49)))</f>
        <is>
          <t/>
        </is>
      </c>
      <c r="BE50" s="362" t="inlineStr">
        <f aca="false">IF($B50="","",IF(COUNTIFS('English Scores- Leveled papers'!$H$3:$KM$3,BE$4,'English Scores- Leveled papers'!$H49:$KM49,"&gt;-1")=0,"",SUMIF('English Scores- Leveled papers'!$H$3:$KM$3,BE$4,'English Scores- Leveled papers'!$H49:$KM49)))</f>
        <is>
          <t/>
        </is>
      </c>
      <c r="BF50" s="362" t="inlineStr">
        <f aca="false">IF($B50="","",IF(COUNTIFS('English Scores- Leveled papers'!$H$3:$KM$3,BF$4,'English Scores- Leveled papers'!$H49:$KM49,"&gt;-1")=0,"",SUMIF('English Scores- Leveled papers'!$H$3:$KM$3,BF$4,'English Scores- Leveled papers'!$H49:$KM49)))</f>
        <is>
          <t/>
        </is>
      </c>
      <c r="BG50" s="362" t="inlineStr">
        <f aca="false">IF($B50="","",IF(COUNTIFS('English Scores- Leveled papers'!$H$3:$KM$3,BG$4,'English Scores- Leveled papers'!$H49:$KM49,"&gt;-1")=0,"",SUMIF('English Scores- Leveled papers'!$H$3:$KM$3,BG$4,'English Scores- Leveled papers'!$H49:$KM49)))</f>
        <is>
          <t/>
        </is>
      </c>
      <c r="BH50" s="362" t="inlineStr">
        <f aca="false">IF($B50="","",IF(COUNTIFS('English Scores- Leveled papers'!$H$3:$KM$3,BH$4,'English Scores- Leveled papers'!$H49:$KM49,"&gt;-1")=0,"",SUMIF('English Scores- Leveled papers'!$H$3:$KM$3,BH$4,'English Scores- Leveled papers'!$H49:$KM49)))</f>
        <is>
          <t/>
        </is>
      </c>
      <c r="BI50" s="362" t="inlineStr">
        <f aca="false">IF($B50="","",IF(COUNTIFS('English Scores- Leveled papers'!$H$3:$KM$3,BI$4,'English Scores- Leveled papers'!$H49:$KM49,"&gt;-1")=0,"",SUMIF('English Scores- Leveled papers'!$H$3:$KM$3,BI$4,'English Scores- Leveled papers'!$H49:$KM49)))</f>
        <is>
          <t/>
        </is>
      </c>
      <c r="BJ50" s="362" t="inlineStr">
        <f aca="false">IF($B50="","",IF(COUNTIFS('English Scores- Leveled papers'!$H$3:$KM$3,BJ$4,'English Scores- Leveled papers'!$H49:$KM49,"&gt;-1")=0,"",SUMIF('English Scores- Leveled papers'!$H$3:$KM$3,BJ$4,'English Scores- Leveled papers'!$H49:$KM49)))</f>
        <is>
          <t/>
        </is>
      </c>
      <c r="BK50" s="362" t="inlineStr">
        <f aca="false">IF($B50="","",IF(COUNTIFS('English Scores- Leveled papers'!$H$3:$KM$3,BK$4,'English Scores- Leveled papers'!$H49:$KM49,"&gt;-1")=0,"",SUMIF('English Scores- Leveled papers'!$H$3:$KM$3,BK$4,'English Scores- Leveled papers'!$H49:$KM49)))</f>
        <is>
          <t/>
        </is>
      </c>
      <c r="BL50" s="362" t="inlineStr">
        <f aca="false">IF($B50="","",IF(COUNTIFS('English Scores- Leveled papers'!$H$3:$KM$3,BL$4,'English Scores- Leveled papers'!$H49:$KM49,"&gt;-1")=0,"",SUMIF('English Scores- Leveled papers'!$H$3:$KM$3,BL$4,'English Scores- Leveled papers'!$H49:$KM49)))</f>
        <is>
          <t/>
        </is>
      </c>
      <c r="BM50" s="362" t="inlineStr">
        <f aca="false">IF($B50="","",IF(COUNTIFS('Eng GLA 6th, 7th, 8th'!$E$3:$DV$3,BM$4,'Eng GLA 6th, 7th, 8th'!$E50:$DV50, "&gt;-1")=0,"",SUMIF('Eng GLA 6th, 7th, 8th'!$E$3:$DV$3,BM$4,'Eng GLA 6th, 7th, 8th'!$E50:$DV50)))</f>
        <is>
          <t/>
        </is>
      </c>
      <c r="BN50" s="362" t="inlineStr">
        <f aca="false">IF($B50="","",IF(COUNTIFS('Eng GLA 6th, 7th, 8th'!$E$3:$DV$3,BN$4,'Eng GLA 6th, 7th, 8th'!$E50:$DV50, "&gt;-1")=0,"",SUMIF('Eng GLA 6th, 7th, 8th'!$E$3:$DV$3,BN$4,'Eng GLA 6th, 7th, 8th'!$E50:$DV50)))</f>
        <is>
          <t/>
        </is>
      </c>
      <c r="BO50" s="362" t="inlineStr">
        <f aca="false">IF($B50="","",IF(COUNTIFS('Eng GLA 6th, 7th, 8th'!$E$3:$DV$3,BO$4,'Eng GLA 6th, 7th, 8th'!$E50:$DV50, "&gt;-1")=0,"",SUMIF('Eng GLA 6th, 7th, 8th'!$E$3:$DV$3,BO$4,'Eng GLA 6th, 7th, 8th'!$E50:$DV50)))</f>
        <is>
          <t/>
        </is>
      </c>
      <c r="BP50" s="362" t="inlineStr">
        <f aca="false">IF($B50="","",IF(COUNTIFS('Eng GLA 6th, 7th, 8th'!$E$3:$DV$3,BP$4,'Eng GLA 6th, 7th, 8th'!$E50:$DV50, "&gt;-1")=0,"",SUMIF('Eng GLA 6th, 7th, 8th'!$E$3:$DV$3,BP$4,'Eng GLA 6th, 7th, 8th'!$E50:$DV50)))</f>
        <is>
          <t/>
        </is>
      </c>
      <c r="BQ50" s="362" t="inlineStr">
        <f aca="false">IF($B50="","",IF(COUNTIFS('Eng GLA 6th, 7th, 8th'!$E$3:$DV$3,BQ$4,'Eng GLA 6th, 7th, 8th'!$E50:$DV50, "&gt;-1")=0,"",SUMIF('Eng GLA 6th, 7th, 8th'!$E$3:$DV$3,BQ$4,'Eng GLA 6th, 7th, 8th'!$E50:$DV50)))</f>
        <is>
          <t/>
        </is>
      </c>
      <c r="BR50" s="362" t="inlineStr">
        <f aca="false">IF($B50="","",IF(COUNTIFS('Eng GLA 6th, 7th, 8th'!$E$3:$DV$3,BR$4,'Eng GLA 6th, 7th, 8th'!$E50:$DV50, "&gt;-1")=0,"",SUMIF('Eng GLA 6th, 7th, 8th'!$E$3:$DV$3,BR$4,'Eng GLA 6th, 7th, 8th'!$E50:$DV50)))</f>
        <is>
          <t/>
        </is>
      </c>
      <c r="BS50" s="362" t="inlineStr">
        <f aca="false">IF($B50="","",IF(COUNTIFS('Eng GLA 6th, 7th, 8th'!$E$3:$DV$3,BS$4,'Eng GLA 6th, 7th, 8th'!$E50:$DV50, "&gt;-1")=0,"",SUMIF('Eng GLA 6th, 7th, 8th'!$E$3:$DV$3,BS$4,'Eng GLA 6th, 7th, 8th'!$E50:$DV50)))</f>
        <is>
          <t/>
        </is>
      </c>
      <c r="BT50" s="362" t="inlineStr">
        <f aca="false">IF($B50="","",IF(COUNTIFS('Eng GLA 6th, 7th, 8th'!$E$3:$DV$3,BT$4,'Eng GLA 6th, 7th, 8th'!$E50:$DV50, "&gt;-1")=0,"",SUMIF('Eng GLA 6th, 7th, 8th'!$E$3:$DV$3,BT$4,'Eng GLA 6th, 7th, 8th'!$E50:$DV50)))</f>
        <is>
          <t/>
        </is>
      </c>
      <c r="BU50" s="362" t="inlineStr">
        <f aca="false">IF($B50="","",IF(COUNTIFS('Eng GLA 6th, 7th, 8th'!$E$3:$DV$3,BU$4,'Eng GLA 6th, 7th, 8th'!$E50:$DV50, "&gt;-1")=0,"",SUMIF('Eng GLA 6th, 7th, 8th'!$E$3:$DV$3,BU$4,'Eng GLA 6th, 7th, 8th'!$E50:$DV50)))</f>
        <is>
          <t/>
        </is>
      </c>
      <c r="BV50" s="362" t="inlineStr">
        <f aca="false">IF($B50="","",IF(COUNTIFS('Eng GLA 6th, 7th, 8th'!$E$3:$DV$3,BV$4,'Eng GLA 6th, 7th, 8th'!$E50:$DV50, "&gt;-1")=0,"",SUMIF('Eng GLA 6th, 7th, 8th'!$E$3:$DV$3,BV$4,'Eng GLA 6th, 7th, 8th'!$E50:$DV50)))</f>
        <is>
          <t/>
        </is>
      </c>
      <c r="BW50" s="362" t="inlineStr">
        <f aca="false">IF($B50="","",IF(COUNTIFS('Eng GLA 6th, 7th, 8th'!$E$3:$DV$3,BW$4,'Eng GLA 6th, 7th, 8th'!$E50:$DV50, "&gt;-1")=0,"",SUMIF('Eng GLA 6th, 7th, 8th'!$E$3:$DV$3,BW$4,'Eng GLA 6th, 7th, 8th'!$E50:$DV50)))</f>
        <is>
          <t/>
        </is>
      </c>
      <c r="BX50" s="362" t="inlineStr">
        <f aca="false">IF($B50="","",IF(COUNTIFS('Eng GLA 6th, 7th, 8th'!$E$3:$DV$3,BX$4,'Eng GLA 6th, 7th, 8th'!$E50:$DV50, "&gt;-1")=0,"",SUMIF('Eng GLA 6th, 7th, 8th'!$E$3:$DV$3,BX$4,'Eng GLA 6th, 7th, 8th'!$E50:$DV50)))</f>
        <is>
          <t/>
        </is>
      </c>
      <c r="BY50" s="362" t="inlineStr">
        <f aca="false">IF($B50="","",IF(COUNTIFS('Eng GLA 6th, 7th, 8th'!$E$3:$DV$3,BY$4,'Eng GLA 6th, 7th, 8th'!$E50:$DV50, "&gt;-1")=0,"",SUMIF('Eng GLA 6th, 7th, 8th'!$E$3:$DV$3,BY$4,'Eng GLA 6th, 7th, 8th'!$E50:$DV50)))</f>
        <is>
          <t/>
        </is>
      </c>
      <c r="BZ50" s="362" t="inlineStr">
        <f aca="false">IF($B50="","",IF(COUNTIFS('Eng GLA 6th, 7th, 8th'!$E$3:$DV$3,BZ$4,'Eng GLA 6th, 7th, 8th'!$E50:$DV50, "&gt;-1")=0,"",SUMIF('Eng GLA 6th, 7th, 8th'!$E$3:$DV$3,BZ$4,'Eng GLA 6th, 7th, 8th'!$E50:$DV50)))</f>
        <is>
          <t/>
        </is>
      </c>
      <c r="CA50" s="362" t="inlineStr">
        <f aca="false">IF($B50="","",IF(COUNTIFS('Eng GLA 6th, 7th, 8th'!$E$3:$DV$3,CA$4,'Eng GLA 6th, 7th, 8th'!$E50:$DV50, "&gt;-1")=0,"",SUMIF('Eng GLA 6th, 7th, 8th'!$E$3:$DV$3,CA$4,'Eng GLA 6th, 7th, 8th'!$E50:$DV50)))</f>
        <is>
          <t/>
        </is>
      </c>
      <c r="CB50" s="363"/>
      <c r="CC50" s="364" t="str">
        <f aca="false">IFERROR(IF((COUNT('Eng GLA 6th, 7th, 8th'!E50:U50)=0)," ",(SUM('Eng GLA 6th, 7th, 8th'!E50:U50)/$CC$3)),"")</f>
        <v> </v>
      </c>
      <c r="CD50" s="364" t="str">
        <f aca="false">IFERROR(IF((COUNT('Eng GLA 6th, 7th, 8th'!V50:AA50)=0)," ",(SUM('Eng GLA 6th, 7th, 8th'!V50:AA50)/$CD$3)),"")</f>
        <v> </v>
      </c>
      <c r="CE50" s="364" t="str">
        <f aca="false">IFERROR(IF((COUNT('Eng GLA 6th, 7th, 8th'!AB50:AG50)=0)," ",(SUM('Eng GLA 6th, 7th, 8th'!AB50:AG50)/$CE$3)),"")</f>
        <v> </v>
      </c>
      <c r="CF50" s="364" t="str">
        <f aca="false">IFERROR(IF((COUNT('Eng GLA 6th, 7th, 8th'!AH50:AP50)=0)," ",(SUM('Eng GLA 6th, 7th, 8th'!AH50:AP50)/$CF$3)),"")</f>
        <v> </v>
      </c>
      <c r="CG50" s="365" t="str">
        <f aca="false">IFERROR(IF((COUNT('Eng GLA 6th, 7th, 8th'!AR50:BH50)=0)," ",(SUM('Eng GLA 6th, 7th, 8th'!AR50:BH50)/$CG$3)),"")</f>
        <v> </v>
      </c>
      <c r="CH50" s="365" t="str">
        <f aca="false">IFERROR(IF((COUNT('Eng GLA 6th, 7th, 8th'!BI50:BN50)=0)," ",(SUM('Eng GLA 6th, 7th, 8th'!BI50:BN50)/$CH$3)),"")</f>
        <v> </v>
      </c>
      <c r="CI50" s="365" t="str">
        <f aca="false">IFERROR(IF((COUNT('Eng GLA 6th, 7th, 8th'!BO50:BT50)=0)," ",(SUM('Eng GLA 6th, 7th, 8th'!BO50:BT50)/$CI$3)),"")</f>
        <v> </v>
      </c>
      <c r="CJ50" s="365" t="str">
        <f aca="false">IFERROR(IF((COUNT('Eng GLA 6th, 7th, 8th'!BU50:CF50)=0)," ",(SUM('Eng GLA 6th, 7th, 8th'!BU50:CF50)/$CJ$3)),"")</f>
        <v> </v>
      </c>
      <c r="CK50" s="365" t="str">
        <f aca="false">IFERROR(IF((COUNT('Eng GLA 6th, 7th, 8th'!CH50:CX50)=0)," ",(SUM('Eng GLA 6th, 7th, 8th'!CH50:CX50)/$CK$3)),"")</f>
        <v> </v>
      </c>
      <c r="CL50" s="365" t="str">
        <f aca="false">IFERROR(IF((COUNT('Eng GLA 6th, 7th, 8th'!CY50:DD50)=0)," ",(SUM('Eng GLA 6th, 7th, 8th'!CY50:DD50)/$CL$3)),"")</f>
        <v> </v>
      </c>
      <c r="CM50" s="365" t="str">
        <f aca="false">IFERROR(IF((COUNT('Eng GLA 6th, 7th, 8th'!DE50:DJ50)=0)," ",(SUM('Eng GLA 6th, 7th, 8th'!DE50:DJ50)/$CM$3)),"")</f>
        <v> </v>
      </c>
      <c r="CN50" s="365" t="str">
        <f aca="false">IFERROR(IF((COUNT('Eng GLA 6th, 7th, 8th'!DK50:DV50)=0)," ",(SUM('Eng GLA 6th, 7th, 8th'!DK50:DV50)/$CN$3)),"")</f>
        <v> </v>
      </c>
    </row>
    <row r="51" customFormat="false" ht="12.75" hidden="false" customHeight="false" outlineLevel="0" collapsed="false">
      <c r="A51" s="315" t="n">
        <v>44</v>
      </c>
      <c r="B51" s="315" t="inlineStr">
        <f aca="false">'English Scores- Leveled papers'!B50</f>
        <is>
          <t/>
        </is>
      </c>
      <c r="C51" s="360" t="inlineStr">
        <f aca="false">'RC Mastery Check+Question type'!H48</f>
        <is>
          <t/>
        </is>
      </c>
      <c r="D51" s="361" t="inlineStr">
        <f aca="false">'Cover Sheet'!L48</f>
        <is>
          <t/>
        </is>
      </c>
      <c r="E51" s="362" t="inlineStr">
        <f aca="false">IF($B51="","",IF(COUNTIFS('English Scores- Leveled papers'!$H$3:$KM$3,E$4,'English Scores- Leveled papers'!$H50:$KM50,"&gt;-1")=0,"",SUMIF('English Scores- Leveled papers'!$H$3:$KM$3,E$4,'English Scores- Leveled papers'!$H50:$KM50)))</f>
        <is>
          <t/>
        </is>
      </c>
      <c r="F51" s="362" t="inlineStr">
        <f aca="false">IF($B51="","",IF(COUNTIFS('English Scores- Leveled papers'!$H$3:$KM$3,F$4,'English Scores- Leveled papers'!$H50:$KM50,"&gt;-1")=0,"",SUMIF('English Scores- Leveled papers'!$H$3:$KM$3,F$4,'English Scores- Leveled papers'!$H50:$KM50)))</f>
        <is>
          <t/>
        </is>
      </c>
      <c r="G51" s="362" t="inlineStr">
        <f aca="false">IF($B51="","",IF(COUNTIFS('English Scores- Leveled papers'!$H$3:$KM$3,G$4,'English Scores- Leveled papers'!$H50:$KM50,"&gt;-1")=0,"",SUMIF('English Scores- Leveled papers'!$H$3:$KM$3,G$4,'English Scores- Leveled papers'!$H50:$KM50)))</f>
        <is>
          <t/>
        </is>
      </c>
      <c r="H51" s="362" t="inlineStr">
        <f aca="false">IF($B51="","",IF(COUNTIFS('English Scores- Leveled papers'!$H$3:$KM$3,H$4,'English Scores- Leveled papers'!$H50:$KM50,"&gt;-1")=0,"",SUMIF('English Scores- Leveled papers'!$H$3:$KM$3,H$4,'English Scores- Leveled papers'!$H50:$KM50)))</f>
        <is>
          <t/>
        </is>
      </c>
      <c r="I51" s="362" t="inlineStr">
        <f aca="false">IF($B51="","",IF(COUNTIFS('English Scores- Leveled papers'!$H$3:$KM$3,I$4,'English Scores- Leveled papers'!$H50:$KM50,"&gt;-1")=0,"",SUMIF('English Scores- Leveled papers'!$H$3:$KM$3,I$4,'English Scores- Leveled papers'!$H50:$KM50)))</f>
        <is>
          <t/>
        </is>
      </c>
      <c r="J51" s="362" t="inlineStr">
        <f aca="false">IF($B51="","",IF(COUNTIFS('English Scores- Leveled papers'!$H$3:$KM$3,J$4,'English Scores- Leveled papers'!$H50:$KM50,"&gt;-1")=0,"",SUMIF('English Scores- Leveled papers'!$H$3:$KM$3,J$4,'English Scores- Leveled papers'!$H50:$KM50)))</f>
        <is>
          <t/>
        </is>
      </c>
      <c r="K51" s="362" t="inlineStr">
        <f aca="false">IF($B51="","",IF(COUNTIFS('English Scores- Leveled papers'!$H$3:$KM$3,K$4,'English Scores- Leveled papers'!$H50:$KM50,"&gt;-1")=0,"",SUMIF('English Scores- Leveled papers'!$H$3:$KM$3,K$4,'English Scores- Leveled papers'!$H50:$KM50)))</f>
        <is>
          <t/>
        </is>
      </c>
      <c r="L51" s="362" t="inlineStr">
        <f aca="false">IF($B51="","",IF(COUNTIFS('English Scores- Leveled papers'!$H$3:$KM$3,L$4,'English Scores- Leveled papers'!$H50:$KM50,"&gt;-1")=0,"",SUMIF('English Scores- Leveled papers'!$H$3:$KM$3,L$4,'English Scores- Leveled papers'!$H50:$KM50)))</f>
        <is>
          <t/>
        </is>
      </c>
      <c r="M51" s="362" t="inlineStr">
        <f aca="false">IF($B51="","",IF(COUNTIFS('English Scores- Leveled papers'!$H$3:$KM$3,M$4,'English Scores- Leveled papers'!$H50:$KM50,"&gt;-1")=0,"",SUMIF('English Scores- Leveled papers'!$H$3:$KM$3,M$4,'English Scores- Leveled papers'!$H50:$KM50)))</f>
        <is>
          <t/>
        </is>
      </c>
      <c r="N51" s="362" t="inlineStr">
        <f aca="false">IF($B51="","",IF(COUNTIFS('English Scores- Leveled papers'!$H$3:$KM$3,N$4,'English Scores- Leveled papers'!$H50:$KM50,"&gt;-1")=0,"",SUMIF('English Scores- Leveled papers'!$H$3:$KM$3,N$4,'English Scores- Leveled papers'!$H50:$KM50)))</f>
        <is>
          <t/>
        </is>
      </c>
      <c r="O51" s="362" t="inlineStr">
        <f aca="false">IF($B51="","",IF(COUNTIFS('English Scores- Leveled papers'!$H$3:$KM$3,O$4,'English Scores- Leveled papers'!$H50:$KM50,"&gt;-1")=0,"",SUMIF('English Scores- Leveled papers'!$H$3:$KM$3,O$4,'English Scores- Leveled papers'!$H50:$KM50)))</f>
        <is>
          <t/>
        </is>
      </c>
      <c r="P51" s="362" t="inlineStr">
        <f aca="false">IF($B51="","",IF(COUNTIFS('English Scores- Leveled papers'!$H$3:$KM$3,P$4,'English Scores- Leveled papers'!$H50:$KM50,"&gt;-1")=0,"",SUMIF('English Scores- Leveled papers'!$H$3:$KM$3,P$4,'English Scores- Leveled papers'!$H50:$KM50)))</f>
        <is>
          <t/>
        </is>
      </c>
      <c r="Q51" s="362" t="inlineStr">
        <f aca="false">IF($B51="","",IF(COUNTIFS('English Scores- Leveled papers'!$H$3:$KM$3,Q$4,'English Scores- Leveled papers'!$H50:$KM50,"&gt;-1")=0,"",SUMIF('English Scores- Leveled papers'!$H$3:$KM$3,Q$4,'English Scores- Leveled papers'!$H50:$KM50)))</f>
        <is>
          <t/>
        </is>
      </c>
      <c r="R51" s="362" t="inlineStr">
        <f aca="false">IF($B51="","",IF(COUNTIFS('English Scores- Leveled papers'!$H$3:$KM$3,R$4,'English Scores- Leveled papers'!$H50:$KM50,"&gt;-1")=0,"",SUMIF('English Scores- Leveled papers'!$H$3:$KM$3,R$4,'English Scores- Leveled papers'!$H50:$KM50)))</f>
        <is>
          <t/>
        </is>
      </c>
      <c r="S51" s="362" t="inlineStr">
        <f aca="false">IF($B51="","",IF(COUNTIFS('English Scores- Leveled papers'!$H$3:$KM$3,S$4,'English Scores- Leveled papers'!$H50:$KM50,"&gt;-1")=0,"",SUMIF('English Scores- Leveled papers'!$H$3:$KM$3,S$4,'English Scores- Leveled papers'!$H50:$KM50)))</f>
        <is>
          <t/>
        </is>
      </c>
      <c r="T51" s="362" t="inlineStr">
        <f aca="false">IF($B51="","",IF(COUNTIFS('English Scores- Leveled papers'!$H$3:$KM$3,T$4,'English Scores- Leveled papers'!$H50:$KM50,"&gt;-1")=0,"",SUMIF('English Scores- Leveled papers'!$H$3:$KM$3,T$4,'English Scores- Leveled papers'!$H50:$KM50)))</f>
        <is>
          <t/>
        </is>
      </c>
      <c r="U51" s="362" t="inlineStr">
        <f aca="false">IF($B51="","",IF(COUNTIFS('English Scores- Leveled papers'!$H$3:$KM$3,U$4,'English Scores- Leveled papers'!$H50:$KM50,"&gt;-1")=0,"",SUMIF('English Scores- Leveled papers'!$H$3:$KM$3,U$4,'English Scores- Leveled papers'!$H50:$KM50)))</f>
        <is>
          <t/>
        </is>
      </c>
      <c r="V51" s="362" t="inlineStr">
        <f aca="false">IF($B51="","",IF(COUNTIFS('English Scores- Leveled papers'!$H$3:$KM$3,V$4,'English Scores- Leveled papers'!$H50:$KM50,"&gt;-1")=0,"",SUMIF('English Scores- Leveled papers'!$H$3:$KM$3,V$4,'English Scores- Leveled papers'!$H50:$KM50)))</f>
        <is>
          <t/>
        </is>
      </c>
      <c r="W51" s="362" t="inlineStr">
        <f aca="false">IF($B51="","",IF(COUNTIFS('English Scores- Leveled papers'!$H$3:$KM$3,W$4,'English Scores- Leveled papers'!$H50:$KM50,"&gt;-1")=0,"",SUMIF('English Scores- Leveled papers'!$H$3:$KM$3,W$4,'English Scores- Leveled papers'!$H50:$KM50)))</f>
        <is>
          <t/>
        </is>
      </c>
      <c r="X51" s="362" t="inlineStr">
        <f aca="false">IF($B51="","",IF(COUNTIFS('English Scores- Leveled papers'!$H$3:$KM$3,X$4,'English Scores- Leveled papers'!$H50:$KM50,"&gt;-1")=0,"",SUMIF('English Scores- Leveled papers'!$H$3:$KM$3,X$4,'English Scores- Leveled papers'!$H50:$KM50)))</f>
        <is>
          <t/>
        </is>
      </c>
      <c r="Y51" s="362" t="inlineStr">
        <f aca="false">IF($B51="","",IF(COUNTIFS('English Scores- Leveled papers'!$H$3:$KM$3,Y$4,'English Scores- Leveled papers'!$H50:$KM50,"&gt;-1")=0,"",SUMIF('English Scores- Leveled papers'!$H$3:$KM$3,Y$4,'English Scores- Leveled papers'!$H50:$KM50)))</f>
        <is>
          <t/>
        </is>
      </c>
      <c r="Z51" s="362" t="inlineStr">
        <f aca="false">IF($B51="","",IF(COUNTIFS('English Scores- Leveled papers'!$H$3:$KM$3,Z$4,'English Scores- Leveled papers'!$H50:$KM50,"&gt;-1")=0,"",SUMIF('English Scores- Leveled papers'!$H$3:$KM$3,Z$4,'English Scores- Leveled papers'!$H50:$KM50)))</f>
        <is>
          <t/>
        </is>
      </c>
      <c r="AA51" s="362" t="inlineStr">
        <f aca="false">IF($B51="","",IF(COUNTIFS('English Scores- Leveled papers'!$H$3:$KM$3,AA$4,'English Scores- Leveled papers'!$H50:$KM50,"&gt;-1")=0,"",SUMIF('English Scores- Leveled papers'!$H$3:$KM$3,AA$4,'English Scores- Leveled papers'!$H50:$KM50)))</f>
        <is>
          <t/>
        </is>
      </c>
      <c r="AB51" s="362" t="inlineStr">
        <f aca="false">IF($B51="","",IF(COUNTIFS('English Scores- Leveled papers'!$H$3:$KM$3,AB$4,'English Scores- Leveled papers'!$H50:$KM50,"&gt;-1")=0,"",SUMIF('English Scores- Leveled papers'!$H$3:$KM$3,AB$4,'English Scores- Leveled papers'!$H50:$KM50)))</f>
        <is>
          <t/>
        </is>
      </c>
      <c r="AC51" s="362" t="inlineStr">
        <f aca="false">IF($B51="","",IF(COUNTIFS('English Scores- Leveled papers'!$H$3:$KM$3,AC$4,'English Scores- Leveled papers'!$H50:$KM50,"&gt;-1")=0,"",SUMIF('English Scores- Leveled papers'!$H$3:$KM$3,AC$4,'English Scores- Leveled papers'!$H50:$KM50)))</f>
        <is>
          <t/>
        </is>
      </c>
      <c r="AD51" s="362" t="inlineStr">
        <f aca="false">IF($B51="","",IF(COUNTIFS('English Scores- Leveled papers'!$H$3:$KM$3,AD$4,'English Scores- Leveled papers'!$H50:$KM50,"&gt;-1")=0,"",SUMIF('English Scores- Leveled papers'!$H$3:$KM$3,AD$4,'English Scores- Leveled papers'!$H50:$KM50)))</f>
        <is>
          <t/>
        </is>
      </c>
      <c r="AE51" s="362" t="inlineStr">
        <f aca="false">IF($B51="","",IF(COUNTIFS('English Scores- Leveled papers'!$H$3:$KM$3,AE$4,'English Scores- Leveled papers'!$H50:$KM50,"&gt;-1")=0,"",SUMIF('English Scores- Leveled papers'!$H$3:$KM$3,AE$4,'English Scores- Leveled papers'!$H50:$KM50)))</f>
        <is>
          <t/>
        </is>
      </c>
      <c r="AF51" s="362" t="inlineStr">
        <f aca="false">IF($B51="","",IF(COUNTIFS('English Scores- Leveled papers'!$H$3:$KM$3,AF$4,'English Scores- Leveled papers'!$H50:$KM50,"&gt;-1")=0,"",SUMIF('English Scores- Leveled papers'!$H$3:$KM$3,AF$4,'English Scores- Leveled papers'!$H50:$KM50)))</f>
        <is>
          <t/>
        </is>
      </c>
      <c r="AG51" s="362" t="inlineStr">
        <f aca="false">IF($B51="","",IF(COUNTIFS('English Scores- Leveled papers'!$H$3:$KM$3,AG$4,'English Scores- Leveled papers'!$H50:$KM50,"&gt;-1")=0,"",SUMIF('English Scores- Leveled papers'!$H$3:$KM$3,AG$4,'English Scores- Leveled papers'!$H50:$KM50)))</f>
        <is>
          <t/>
        </is>
      </c>
      <c r="AH51" s="362" t="inlineStr">
        <f aca="false">IF($B51="","",IF(COUNTIFS('English Scores- Leveled papers'!$H$3:$KM$3,AH$4,'English Scores- Leveled papers'!$H50:$KM50,"&gt;-1")=0,"",SUMIF('English Scores- Leveled papers'!$H$3:$KM$3,AH$4,'English Scores- Leveled papers'!$H50:$KM50)))</f>
        <is>
          <t/>
        </is>
      </c>
      <c r="AI51" s="362" t="inlineStr">
        <f aca="false">IF($B51="","",IF(COUNTIFS('English Scores- Leveled papers'!$H$3:$KM$3,AI$4,'English Scores- Leveled papers'!$H50:$KM50,"&gt;-1")=0,"",SUMIF('English Scores- Leveled papers'!$H$3:$KM$3,AI$4,'English Scores- Leveled papers'!$H50:$KM50)))</f>
        <is>
          <t/>
        </is>
      </c>
      <c r="AJ51" s="362" t="inlineStr">
        <f aca="false">IF($B51="","",IF(COUNTIFS('English Scores- Leveled papers'!$H$3:$KM$3,AJ$4,'English Scores- Leveled papers'!$H50:$KM50,"&gt;-1")=0,"",SUMIF('English Scores- Leveled papers'!$H$3:$KM$3,AJ$4,'English Scores- Leveled papers'!$H50:$KM50)))</f>
        <is>
          <t/>
        </is>
      </c>
      <c r="AK51" s="362" t="inlineStr">
        <f aca="false">IF($B51="","",IF(COUNTIFS('English Scores- Leveled papers'!$H$3:$KM$3,AK$4,'English Scores- Leveled papers'!$H50:$KM50,"&gt;-1")=0,"",SUMIF('English Scores- Leveled papers'!$H$3:$KM$3,AK$4,'English Scores- Leveled papers'!$H50:$KM50)))</f>
        <is>
          <t/>
        </is>
      </c>
      <c r="AL51" s="362" t="inlineStr">
        <f aca="false">IF($B51="","",IF(COUNTIFS('English Scores- Leveled papers'!$H$3:$KM$3,AL$4,'English Scores- Leveled papers'!$H50:$KM50,"&gt;-1")=0,"",SUMIF('English Scores- Leveled papers'!$H$3:$KM$3,AL$4,'English Scores- Leveled papers'!$H50:$KM50)))</f>
        <is>
          <t/>
        </is>
      </c>
      <c r="AM51" s="362" t="inlineStr">
        <f aca="false">IF($B51="","",IF(COUNTIFS('English Scores- Leveled papers'!$H$3:$KM$3,AM$4,'English Scores- Leveled papers'!$H50:$KM50,"&gt;-1")=0,"",SUMIF('English Scores- Leveled papers'!$H$3:$KM$3,AM$4,'English Scores- Leveled papers'!$H50:$KM50)))</f>
        <is>
          <t/>
        </is>
      </c>
      <c r="AN51" s="362" t="inlineStr">
        <f aca="false">IF($B51="","",IF(COUNTIFS('English Scores- Leveled papers'!$H$3:$KM$3,AN$4,'English Scores- Leveled papers'!$H50:$KM50,"&gt;-1")=0,"",SUMIF('English Scores- Leveled papers'!$H$3:$KM$3,AN$4,'English Scores- Leveled papers'!$H50:$KM50)))</f>
        <is>
          <t/>
        </is>
      </c>
      <c r="AO51" s="362" t="inlineStr">
        <f aca="false">IF($B51="","",IF(COUNTIFS('English Scores- Leveled papers'!$H$3:$KM$3,AO$4,'English Scores- Leveled papers'!$H50:$KM50,"&gt;-1")=0,"",SUMIF('English Scores- Leveled papers'!$H$3:$KM$3,AO$4,'English Scores- Leveled papers'!$H50:$KM50)))</f>
        <is>
          <t/>
        </is>
      </c>
      <c r="AP51" s="362" t="inlineStr">
        <f aca="false">IF($B51="","",IF(COUNTIFS('English Scores- Leveled papers'!$H$3:$KM$3,AP$4,'English Scores- Leveled papers'!$H50:$KM50,"&gt;-1")=0,"",SUMIF('English Scores- Leveled papers'!$H$3:$KM$3,AP$4,'English Scores- Leveled papers'!$H50:$KM50)))</f>
        <is>
          <t/>
        </is>
      </c>
      <c r="AQ51" s="362" t="inlineStr">
        <f aca="false">IF($B51="","",IF(COUNTIFS('English Scores- Leveled papers'!$H$3:$KM$3,AQ$4,'English Scores- Leveled papers'!$H50:$KM50,"&gt;-1")=0,"",SUMIF('English Scores- Leveled papers'!$H$3:$KM$3,AQ$4,'English Scores- Leveled papers'!$H50:$KM50)))</f>
        <is>
          <t/>
        </is>
      </c>
      <c r="AR51" s="362" t="inlineStr">
        <f aca="false">IF($B51="","",IF(COUNTIFS('English Scores- Leveled papers'!$H$3:$KM$3,AR$4,'English Scores- Leveled papers'!$H50:$KM50,"&gt;-1")=0,"",SUMIF('English Scores- Leveled papers'!$H$3:$KM$3,AR$4,'English Scores- Leveled papers'!$H50:$KM50)))</f>
        <is>
          <t/>
        </is>
      </c>
      <c r="AS51" s="362" t="inlineStr">
        <f aca="false">IF($B51="","",IF(COUNTIFS('English Scores- Leveled papers'!$H$3:$KM$3,AS$4,'English Scores- Leveled papers'!$H50:$KM50,"&gt;-1")=0,"",SUMIF('English Scores- Leveled papers'!$H$3:$KM$3,AS$4,'English Scores- Leveled papers'!$H50:$KM50)))</f>
        <is>
          <t/>
        </is>
      </c>
      <c r="AT51" s="362" t="inlineStr">
        <f aca="false">IF($B51="","",IF(COUNTIFS('English Scores- Leveled papers'!$H$3:$KM$3,AT$4,'English Scores- Leveled papers'!$H50:$KM50,"&gt;-1")=0,"",SUMIF('English Scores- Leveled papers'!$H$3:$KM$3,AT$4,'English Scores- Leveled papers'!$H50:$KM50)))</f>
        <is>
          <t/>
        </is>
      </c>
      <c r="AU51" s="362" t="inlineStr">
        <f aca="false">IF($B51="","",IF(COUNTIFS('English Scores- Leveled papers'!$H$3:$KM$3,AU$4,'English Scores- Leveled papers'!$H50:$KM50,"&gt;-1")=0,"",SUMIF('English Scores- Leveled papers'!$H$3:$KM$3,AU$4,'English Scores- Leveled papers'!$H50:$KM50)))</f>
        <is>
          <t/>
        </is>
      </c>
      <c r="AV51" s="362" t="inlineStr">
        <f aca="false">IF($B51="","",IF(COUNTIFS('English Scores- Leveled papers'!$H$3:$KM$3,AV$4,'English Scores- Leveled papers'!$H50:$KM50,"&gt;-1")=0,"",SUMIF('English Scores- Leveled papers'!$H$3:$KM$3,AV$4,'English Scores- Leveled papers'!$H50:$KM50)))</f>
        <is>
          <t/>
        </is>
      </c>
      <c r="AW51" s="362" t="inlineStr">
        <f aca="false">IF($B51="","",IF(COUNTIFS('English Scores- Leveled papers'!$H$3:$KM$3,AW$4,'English Scores- Leveled papers'!$H50:$KM50,"&gt;-1")=0,"",SUMIF('English Scores- Leveled papers'!$H$3:$KM$3,AW$4,'English Scores- Leveled papers'!$H50:$KM50)))</f>
        <is>
          <t/>
        </is>
      </c>
      <c r="AX51" s="362" t="inlineStr">
        <f aca="false">IF($B51="","",IF(COUNTIFS('English Scores- Leveled papers'!$H$3:$KM$3,AX$4,'English Scores- Leveled papers'!$H50:$KM50,"&gt;-1")=0,"",SUMIF('English Scores- Leveled papers'!$H$3:$KM$3,AX$4,'English Scores- Leveled papers'!$H50:$KM50)))</f>
        <is>
          <t/>
        </is>
      </c>
      <c r="AY51" s="362" t="inlineStr">
        <f aca="false">IF($B51="","",IF(COUNTIFS('English Scores- Leveled papers'!$H$3:$KM$3,AY$4,'English Scores- Leveled papers'!$H50:$KM50,"&gt;-1")=0,"",SUMIF('English Scores- Leveled papers'!$H$3:$KM$3,AY$4,'English Scores- Leveled papers'!$H50:$KM50)))</f>
        <is>
          <t/>
        </is>
      </c>
      <c r="AZ51" s="362" t="inlineStr">
        <f aca="false">IF($B51="","",IF(COUNTIFS('English Scores- Leveled papers'!$H$3:$KM$3,AZ$4,'English Scores- Leveled papers'!$H50:$KM50,"&gt;-1")=0,"",SUMIF('English Scores- Leveled papers'!$H$3:$KM$3,AZ$4,'English Scores- Leveled papers'!$H50:$KM50)))</f>
        <is>
          <t/>
        </is>
      </c>
      <c r="BA51" s="362" t="inlineStr">
        <f aca="false">IF($B51="","",IF(COUNTIFS('English Scores- Leveled papers'!$H$3:$KM$3,BA$4,'English Scores- Leveled papers'!$H50:$KM50,"&gt;-1")=0,"",SUMIF('English Scores- Leveled papers'!$H$3:$KM$3,BA$4,'English Scores- Leveled papers'!$H50:$KM50)))</f>
        <is>
          <t/>
        </is>
      </c>
      <c r="BB51" s="362" t="inlineStr">
        <f aca="false">IF($B51="","",IF(COUNTIFS('English Scores- Leveled papers'!$H$3:$KM$3,BB$4,'English Scores- Leveled papers'!$H50:$KM50,"&gt;-1")=0,"",SUMIF('English Scores- Leveled papers'!$H$3:$KM$3,BB$4,'English Scores- Leveled papers'!$H50:$KM50)))</f>
        <is>
          <t/>
        </is>
      </c>
      <c r="BC51" s="362" t="inlineStr">
        <f aca="false">IF($B51="","",IF(COUNTIFS('English Scores- Leveled papers'!$H$3:$KM$3,BC$4,'English Scores- Leveled papers'!$H50:$KM50,"&gt;-1")=0,"",SUMIF('English Scores- Leveled papers'!$H$3:$KM$3,BC$4,'English Scores- Leveled papers'!$H50:$KM50)))</f>
        <is>
          <t/>
        </is>
      </c>
      <c r="BD51" s="362" t="inlineStr">
        <f aca="false">IF($B51="","",IF(COUNTIFS('English Scores- Leveled papers'!$H$3:$KM$3,BD$4,'English Scores- Leveled papers'!$H50:$KM50,"&gt;-1")=0,"",SUMIF('English Scores- Leveled papers'!$H$3:$KM$3,BD$4,'English Scores- Leveled papers'!$H50:$KM50)))</f>
        <is>
          <t/>
        </is>
      </c>
      <c r="BE51" s="362" t="inlineStr">
        <f aca="false">IF($B51="","",IF(COUNTIFS('English Scores- Leveled papers'!$H$3:$KM$3,BE$4,'English Scores- Leveled papers'!$H50:$KM50,"&gt;-1")=0,"",SUMIF('English Scores- Leveled papers'!$H$3:$KM$3,BE$4,'English Scores- Leveled papers'!$H50:$KM50)))</f>
        <is>
          <t/>
        </is>
      </c>
      <c r="BF51" s="362" t="inlineStr">
        <f aca="false">IF($B51="","",IF(COUNTIFS('English Scores- Leveled papers'!$H$3:$KM$3,BF$4,'English Scores- Leveled papers'!$H50:$KM50,"&gt;-1")=0,"",SUMIF('English Scores- Leveled papers'!$H$3:$KM$3,BF$4,'English Scores- Leveled papers'!$H50:$KM50)))</f>
        <is>
          <t/>
        </is>
      </c>
      <c r="BG51" s="362" t="inlineStr">
        <f aca="false">IF($B51="","",IF(COUNTIFS('English Scores- Leveled papers'!$H$3:$KM$3,BG$4,'English Scores- Leveled papers'!$H50:$KM50,"&gt;-1")=0,"",SUMIF('English Scores- Leveled papers'!$H$3:$KM$3,BG$4,'English Scores- Leveled papers'!$H50:$KM50)))</f>
        <is>
          <t/>
        </is>
      </c>
      <c r="BH51" s="362" t="inlineStr">
        <f aca="false">IF($B51="","",IF(COUNTIFS('English Scores- Leveled papers'!$H$3:$KM$3,BH$4,'English Scores- Leveled papers'!$H50:$KM50,"&gt;-1")=0,"",SUMIF('English Scores- Leveled papers'!$H$3:$KM$3,BH$4,'English Scores- Leveled papers'!$H50:$KM50)))</f>
        <is>
          <t/>
        </is>
      </c>
      <c r="BI51" s="362" t="inlineStr">
        <f aca="false">IF($B51="","",IF(COUNTIFS('English Scores- Leveled papers'!$H$3:$KM$3,BI$4,'English Scores- Leveled papers'!$H50:$KM50,"&gt;-1")=0,"",SUMIF('English Scores- Leveled papers'!$H$3:$KM$3,BI$4,'English Scores- Leveled papers'!$H50:$KM50)))</f>
        <is>
          <t/>
        </is>
      </c>
      <c r="BJ51" s="362" t="inlineStr">
        <f aca="false">IF($B51="","",IF(COUNTIFS('English Scores- Leveled papers'!$H$3:$KM$3,BJ$4,'English Scores- Leveled papers'!$H50:$KM50,"&gt;-1")=0,"",SUMIF('English Scores- Leveled papers'!$H$3:$KM$3,BJ$4,'English Scores- Leveled papers'!$H50:$KM50)))</f>
        <is>
          <t/>
        </is>
      </c>
      <c r="BK51" s="362" t="inlineStr">
        <f aca="false">IF($B51="","",IF(COUNTIFS('English Scores- Leveled papers'!$H$3:$KM$3,BK$4,'English Scores- Leveled papers'!$H50:$KM50,"&gt;-1")=0,"",SUMIF('English Scores- Leveled papers'!$H$3:$KM$3,BK$4,'English Scores- Leveled papers'!$H50:$KM50)))</f>
        <is>
          <t/>
        </is>
      </c>
      <c r="BL51" s="362" t="inlineStr">
        <f aca="false">IF($B51="","",IF(COUNTIFS('English Scores- Leveled papers'!$H$3:$KM$3,BL$4,'English Scores- Leveled papers'!$H50:$KM50,"&gt;-1")=0,"",SUMIF('English Scores- Leveled papers'!$H$3:$KM$3,BL$4,'English Scores- Leveled papers'!$H50:$KM50)))</f>
        <is>
          <t/>
        </is>
      </c>
      <c r="BM51" s="362" t="inlineStr">
        <f aca="false">IF($B51="","",IF(COUNTIFS('Eng GLA 6th, 7th, 8th'!$E$3:$DV$3,BM$4,'Eng GLA 6th, 7th, 8th'!$E51:$DV51, "&gt;-1")=0,"",SUMIF('Eng GLA 6th, 7th, 8th'!$E$3:$DV$3,BM$4,'Eng GLA 6th, 7th, 8th'!$E51:$DV51)))</f>
        <is>
          <t/>
        </is>
      </c>
      <c r="BN51" s="362" t="inlineStr">
        <f aca="false">IF($B51="","",IF(COUNTIFS('Eng GLA 6th, 7th, 8th'!$E$3:$DV$3,BN$4,'Eng GLA 6th, 7th, 8th'!$E51:$DV51, "&gt;-1")=0,"",SUMIF('Eng GLA 6th, 7th, 8th'!$E$3:$DV$3,BN$4,'Eng GLA 6th, 7th, 8th'!$E51:$DV51)))</f>
        <is>
          <t/>
        </is>
      </c>
      <c r="BO51" s="362" t="inlineStr">
        <f aca="false">IF($B51="","",IF(COUNTIFS('Eng GLA 6th, 7th, 8th'!$E$3:$DV$3,BO$4,'Eng GLA 6th, 7th, 8th'!$E51:$DV51, "&gt;-1")=0,"",SUMIF('Eng GLA 6th, 7th, 8th'!$E$3:$DV$3,BO$4,'Eng GLA 6th, 7th, 8th'!$E51:$DV51)))</f>
        <is>
          <t/>
        </is>
      </c>
      <c r="BP51" s="362" t="inlineStr">
        <f aca="false">IF($B51="","",IF(COUNTIFS('Eng GLA 6th, 7th, 8th'!$E$3:$DV$3,BP$4,'Eng GLA 6th, 7th, 8th'!$E51:$DV51, "&gt;-1")=0,"",SUMIF('Eng GLA 6th, 7th, 8th'!$E$3:$DV$3,BP$4,'Eng GLA 6th, 7th, 8th'!$E51:$DV51)))</f>
        <is>
          <t/>
        </is>
      </c>
      <c r="BQ51" s="362" t="inlineStr">
        <f aca="false">IF($B51="","",IF(COUNTIFS('Eng GLA 6th, 7th, 8th'!$E$3:$DV$3,BQ$4,'Eng GLA 6th, 7th, 8th'!$E51:$DV51, "&gt;-1")=0,"",SUMIF('Eng GLA 6th, 7th, 8th'!$E$3:$DV$3,BQ$4,'Eng GLA 6th, 7th, 8th'!$E51:$DV51)))</f>
        <is>
          <t/>
        </is>
      </c>
      <c r="BR51" s="362" t="inlineStr">
        <f aca="false">IF($B51="","",IF(COUNTIFS('Eng GLA 6th, 7th, 8th'!$E$3:$DV$3,BR$4,'Eng GLA 6th, 7th, 8th'!$E51:$DV51, "&gt;-1")=0,"",SUMIF('Eng GLA 6th, 7th, 8th'!$E$3:$DV$3,BR$4,'Eng GLA 6th, 7th, 8th'!$E51:$DV51)))</f>
        <is>
          <t/>
        </is>
      </c>
      <c r="BS51" s="362" t="inlineStr">
        <f aca="false">IF($B51="","",IF(COUNTIFS('Eng GLA 6th, 7th, 8th'!$E$3:$DV$3,BS$4,'Eng GLA 6th, 7th, 8th'!$E51:$DV51, "&gt;-1")=0,"",SUMIF('Eng GLA 6th, 7th, 8th'!$E$3:$DV$3,BS$4,'Eng GLA 6th, 7th, 8th'!$E51:$DV51)))</f>
        <is>
          <t/>
        </is>
      </c>
      <c r="BT51" s="362" t="inlineStr">
        <f aca="false">IF($B51="","",IF(COUNTIFS('Eng GLA 6th, 7th, 8th'!$E$3:$DV$3,BT$4,'Eng GLA 6th, 7th, 8th'!$E51:$DV51, "&gt;-1")=0,"",SUMIF('Eng GLA 6th, 7th, 8th'!$E$3:$DV$3,BT$4,'Eng GLA 6th, 7th, 8th'!$E51:$DV51)))</f>
        <is>
          <t/>
        </is>
      </c>
      <c r="BU51" s="362" t="inlineStr">
        <f aca="false">IF($B51="","",IF(COUNTIFS('Eng GLA 6th, 7th, 8th'!$E$3:$DV$3,BU$4,'Eng GLA 6th, 7th, 8th'!$E51:$DV51, "&gt;-1")=0,"",SUMIF('Eng GLA 6th, 7th, 8th'!$E$3:$DV$3,BU$4,'Eng GLA 6th, 7th, 8th'!$E51:$DV51)))</f>
        <is>
          <t/>
        </is>
      </c>
      <c r="BV51" s="362" t="inlineStr">
        <f aca="false">IF($B51="","",IF(COUNTIFS('Eng GLA 6th, 7th, 8th'!$E$3:$DV$3,BV$4,'Eng GLA 6th, 7th, 8th'!$E51:$DV51, "&gt;-1")=0,"",SUMIF('Eng GLA 6th, 7th, 8th'!$E$3:$DV$3,BV$4,'Eng GLA 6th, 7th, 8th'!$E51:$DV51)))</f>
        <is>
          <t/>
        </is>
      </c>
      <c r="BW51" s="362" t="inlineStr">
        <f aca="false">IF($B51="","",IF(COUNTIFS('Eng GLA 6th, 7th, 8th'!$E$3:$DV$3,BW$4,'Eng GLA 6th, 7th, 8th'!$E51:$DV51, "&gt;-1")=0,"",SUMIF('Eng GLA 6th, 7th, 8th'!$E$3:$DV$3,BW$4,'Eng GLA 6th, 7th, 8th'!$E51:$DV51)))</f>
        <is>
          <t/>
        </is>
      </c>
      <c r="BX51" s="362" t="inlineStr">
        <f aca="false">IF($B51="","",IF(COUNTIFS('Eng GLA 6th, 7th, 8th'!$E$3:$DV$3,BX$4,'Eng GLA 6th, 7th, 8th'!$E51:$DV51, "&gt;-1")=0,"",SUMIF('Eng GLA 6th, 7th, 8th'!$E$3:$DV$3,BX$4,'Eng GLA 6th, 7th, 8th'!$E51:$DV51)))</f>
        <is>
          <t/>
        </is>
      </c>
      <c r="BY51" s="362" t="inlineStr">
        <f aca="false">IF($B51="","",IF(COUNTIFS('Eng GLA 6th, 7th, 8th'!$E$3:$DV$3,BY$4,'Eng GLA 6th, 7th, 8th'!$E51:$DV51, "&gt;-1")=0,"",SUMIF('Eng GLA 6th, 7th, 8th'!$E$3:$DV$3,BY$4,'Eng GLA 6th, 7th, 8th'!$E51:$DV51)))</f>
        <is>
          <t/>
        </is>
      </c>
      <c r="BZ51" s="362" t="inlineStr">
        <f aca="false">IF($B51="","",IF(COUNTIFS('Eng GLA 6th, 7th, 8th'!$E$3:$DV$3,BZ$4,'Eng GLA 6th, 7th, 8th'!$E51:$DV51, "&gt;-1")=0,"",SUMIF('Eng GLA 6th, 7th, 8th'!$E$3:$DV$3,BZ$4,'Eng GLA 6th, 7th, 8th'!$E51:$DV51)))</f>
        <is>
          <t/>
        </is>
      </c>
      <c r="CA51" s="362" t="inlineStr">
        <f aca="false">IF($B51="","",IF(COUNTIFS('Eng GLA 6th, 7th, 8th'!$E$3:$DV$3,CA$4,'Eng GLA 6th, 7th, 8th'!$E51:$DV51, "&gt;-1")=0,"",SUMIF('Eng GLA 6th, 7th, 8th'!$E$3:$DV$3,CA$4,'Eng GLA 6th, 7th, 8th'!$E51:$DV51)))</f>
        <is>
          <t/>
        </is>
      </c>
      <c r="CB51" s="363"/>
      <c r="CC51" s="364" t="str">
        <f aca="false">IFERROR(IF((COUNT('Eng GLA 6th, 7th, 8th'!E51:U51)=0)," ",(SUM('Eng GLA 6th, 7th, 8th'!E51:U51)/$CC$3)),"")</f>
        <v> </v>
      </c>
      <c r="CD51" s="364" t="str">
        <f aca="false">IFERROR(IF((COUNT('Eng GLA 6th, 7th, 8th'!V51:AA51)=0)," ",(SUM('Eng GLA 6th, 7th, 8th'!V51:AA51)/$CD$3)),"")</f>
        <v> </v>
      </c>
      <c r="CE51" s="364" t="str">
        <f aca="false">IFERROR(IF((COUNT('Eng GLA 6th, 7th, 8th'!AB51:AG51)=0)," ",(SUM('Eng GLA 6th, 7th, 8th'!AB51:AG51)/$CE$3)),"")</f>
        <v> </v>
      </c>
      <c r="CF51" s="364" t="str">
        <f aca="false">IFERROR(IF((COUNT('Eng GLA 6th, 7th, 8th'!AH51:AP51)=0)," ",(SUM('Eng GLA 6th, 7th, 8th'!AH51:AP51)/$CF$3)),"")</f>
        <v> </v>
      </c>
      <c r="CG51" s="365" t="str">
        <f aca="false">IFERROR(IF((COUNT('Eng GLA 6th, 7th, 8th'!AR51:BH51)=0)," ",(SUM('Eng GLA 6th, 7th, 8th'!AR51:BH51)/$CG$3)),"")</f>
        <v> </v>
      </c>
      <c r="CH51" s="365" t="str">
        <f aca="false">IFERROR(IF((COUNT('Eng GLA 6th, 7th, 8th'!BI51:BN51)=0)," ",(SUM('Eng GLA 6th, 7th, 8th'!BI51:BN51)/$CH$3)),"")</f>
        <v> </v>
      </c>
      <c r="CI51" s="365" t="str">
        <f aca="false">IFERROR(IF((COUNT('Eng GLA 6th, 7th, 8th'!BO51:BT51)=0)," ",(SUM('Eng GLA 6th, 7th, 8th'!BO51:BT51)/$CI$3)),"")</f>
        <v> </v>
      </c>
      <c r="CJ51" s="365" t="str">
        <f aca="false">IFERROR(IF((COUNT('Eng GLA 6th, 7th, 8th'!BU51:CF51)=0)," ",(SUM('Eng GLA 6th, 7th, 8th'!BU51:CF51)/$CJ$3)),"")</f>
        <v> </v>
      </c>
      <c r="CK51" s="365" t="str">
        <f aca="false">IFERROR(IF((COUNT('Eng GLA 6th, 7th, 8th'!CH51:CX51)=0)," ",(SUM('Eng GLA 6th, 7th, 8th'!CH51:CX51)/$CK$3)),"")</f>
        <v> </v>
      </c>
      <c r="CL51" s="365" t="str">
        <f aca="false">IFERROR(IF((COUNT('Eng GLA 6th, 7th, 8th'!CY51:DD51)=0)," ",(SUM('Eng GLA 6th, 7th, 8th'!CY51:DD51)/$CL$3)),"")</f>
        <v> </v>
      </c>
      <c r="CM51" s="365" t="str">
        <f aca="false">IFERROR(IF((COUNT('Eng GLA 6th, 7th, 8th'!DE51:DJ51)=0)," ",(SUM('Eng GLA 6th, 7th, 8th'!DE51:DJ51)/$CM$3)),"")</f>
        <v> </v>
      </c>
      <c r="CN51" s="365" t="str">
        <f aca="false">IFERROR(IF((COUNT('Eng GLA 6th, 7th, 8th'!DK51:DV51)=0)," ",(SUM('Eng GLA 6th, 7th, 8th'!DK51:DV51)/$CN$3)),"")</f>
        <v> </v>
      </c>
    </row>
    <row r="52" customFormat="false" ht="12.75" hidden="false" customHeight="false" outlineLevel="0" collapsed="false">
      <c r="A52" s="315" t="n">
        <v>45</v>
      </c>
      <c r="B52" s="315" t="inlineStr">
        <f aca="false">'English Scores- Leveled papers'!B51</f>
        <is>
          <t/>
        </is>
      </c>
      <c r="C52" s="360" t="inlineStr">
        <f aca="false">'RC Mastery Check+Question type'!H49</f>
        <is>
          <t/>
        </is>
      </c>
      <c r="D52" s="361" t="inlineStr">
        <f aca="false">'Cover Sheet'!L49</f>
        <is>
          <t/>
        </is>
      </c>
      <c r="E52" s="362" t="inlineStr">
        <f aca="false">IF($B52="","",IF(COUNTIFS('English Scores- Leveled papers'!$H$3:$KM$3,E$4,'English Scores- Leveled papers'!$H51:$KM51,"&gt;-1")=0,"",SUMIF('English Scores- Leveled papers'!$H$3:$KM$3,E$4,'English Scores- Leveled papers'!$H51:$KM51)))</f>
        <is>
          <t/>
        </is>
      </c>
      <c r="F52" s="362" t="inlineStr">
        <f aca="false">IF($B52="","",IF(COUNTIFS('English Scores- Leveled papers'!$H$3:$KM$3,F$4,'English Scores- Leveled papers'!$H51:$KM51,"&gt;-1")=0,"",SUMIF('English Scores- Leveled papers'!$H$3:$KM$3,F$4,'English Scores- Leveled papers'!$H51:$KM51)))</f>
        <is>
          <t/>
        </is>
      </c>
      <c r="G52" s="362" t="inlineStr">
        <f aca="false">IF($B52="","",IF(COUNTIFS('English Scores- Leveled papers'!$H$3:$KM$3,G$4,'English Scores- Leveled papers'!$H51:$KM51,"&gt;-1")=0,"",SUMIF('English Scores- Leveled papers'!$H$3:$KM$3,G$4,'English Scores- Leveled papers'!$H51:$KM51)))</f>
        <is>
          <t/>
        </is>
      </c>
      <c r="H52" s="362" t="inlineStr">
        <f aca="false">IF($B52="","",IF(COUNTIFS('English Scores- Leveled papers'!$H$3:$KM$3,H$4,'English Scores- Leveled papers'!$H51:$KM51,"&gt;-1")=0,"",SUMIF('English Scores- Leveled papers'!$H$3:$KM$3,H$4,'English Scores- Leveled papers'!$H51:$KM51)))</f>
        <is>
          <t/>
        </is>
      </c>
      <c r="I52" s="362" t="inlineStr">
        <f aca="false">IF($B52="","",IF(COUNTIFS('English Scores- Leveled papers'!$H$3:$KM$3,I$4,'English Scores- Leveled papers'!$H51:$KM51,"&gt;-1")=0,"",SUMIF('English Scores- Leveled papers'!$H$3:$KM$3,I$4,'English Scores- Leveled papers'!$H51:$KM51)))</f>
        <is>
          <t/>
        </is>
      </c>
      <c r="J52" s="362" t="inlineStr">
        <f aca="false">IF($B52="","",IF(COUNTIFS('English Scores- Leveled papers'!$H$3:$KM$3,J$4,'English Scores- Leveled papers'!$H51:$KM51,"&gt;-1")=0,"",SUMIF('English Scores- Leveled papers'!$H$3:$KM$3,J$4,'English Scores- Leveled papers'!$H51:$KM51)))</f>
        <is>
          <t/>
        </is>
      </c>
      <c r="K52" s="362" t="inlineStr">
        <f aca="false">IF($B52="","",IF(COUNTIFS('English Scores- Leveled papers'!$H$3:$KM$3,K$4,'English Scores- Leveled papers'!$H51:$KM51,"&gt;-1")=0,"",SUMIF('English Scores- Leveled papers'!$H$3:$KM$3,K$4,'English Scores- Leveled papers'!$H51:$KM51)))</f>
        <is>
          <t/>
        </is>
      </c>
      <c r="L52" s="362" t="inlineStr">
        <f aca="false">IF($B52="","",IF(COUNTIFS('English Scores- Leveled papers'!$H$3:$KM$3,L$4,'English Scores- Leveled papers'!$H51:$KM51,"&gt;-1")=0,"",SUMIF('English Scores- Leveled papers'!$H$3:$KM$3,L$4,'English Scores- Leveled papers'!$H51:$KM51)))</f>
        <is>
          <t/>
        </is>
      </c>
      <c r="M52" s="362" t="inlineStr">
        <f aca="false">IF($B52="","",IF(COUNTIFS('English Scores- Leveled papers'!$H$3:$KM$3,M$4,'English Scores- Leveled papers'!$H51:$KM51,"&gt;-1")=0,"",SUMIF('English Scores- Leveled papers'!$H$3:$KM$3,M$4,'English Scores- Leveled papers'!$H51:$KM51)))</f>
        <is>
          <t/>
        </is>
      </c>
      <c r="N52" s="362" t="inlineStr">
        <f aca="false">IF($B52="","",IF(COUNTIFS('English Scores- Leveled papers'!$H$3:$KM$3,N$4,'English Scores- Leveled papers'!$H51:$KM51,"&gt;-1")=0,"",SUMIF('English Scores- Leveled papers'!$H$3:$KM$3,N$4,'English Scores- Leveled papers'!$H51:$KM51)))</f>
        <is>
          <t/>
        </is>
      </c>
      <c r="O52" s="362" t="inlineStr">
        <f aca="false">IF($B52="","",IF(COUNTIFS('English Scores- Leveled papers'!$H$3:$KM$3,O$4,'English Scores- Leveled papers'!$H51:$KM51,"&gt;-1")=0,"",SUMIF('English Scores- Leveled papers'!$H$3:$KM$3,O$4,'English Scores- Leveled papers'!$H51:$KM51)))</f>
        <is>
          <t/>
        </is>
      </c>
      <c r="P52" s="362" t="inlineStr">
        <f aca="false">IF($B52="","",IF(COUNTIFS('English Scores- Leveled papers'!$H$3:$KM$3,P$4,'English Scores- Leveled papers'!$H51:$KM51,"&gt;-1")=0,"",SUMIF('English Scores- Leveled papers'!$H$3:$KM$3,P$4,'English Scores- Leveled papers'!$H51:$KM51)))</f>
        <is>
          <t/>
        </is>
      </c>
      <c r="Q52" s="362" t="inlineStr">
        <f aca="false">IF($B52="","",IF(COUNTIFS('English Scores- Leveled papers'!$H$3:$KM$3,Q$4,'English Scores- Leveled papers'!$H51:$KM51,"&gt;-1")=0,"",SUMIF('English Scores- Leveled papers'!$H$3:$KM$3,Q$4,'English Scores- Leveled papers'!$H51:$KM51)))</f>
        <is>
          <t/>
        </is>
      </c>
      <c r="R52" s="362" t="inlineStr">
        <f aca="false">IF($B52="","",IF(COUNTIFS('English Scores- Leveled papers'!$H$3:$KM$3,R$4,'English Scores- Leveled papers'!$H51:$KM51,"&gt;-1")=0,"",SUMIF('English Scores- Leveled papers'!$H$3:$KM$3,R$4,'English Scores- Leveled papers'!$H51:$KM51)))</f>
        <is>
          <t/>
        </is>
      </c>
      <c r="S52" s="362" t="inlineStr">
        <f aca="false">IF($B52="","",IF(COUNTIFS('English Scores- Leveled papers'!$H$3:$KM$3,S$4,'English Scores- Leveled papers'!$H51:$KM51,"&gt;-1")=0,"",SUMIF('English Scores- Leveled papers'!$H$3:$KM$3,S$4,'English Scores- Leveled papers'!$H51:$KM51)))</f>
        <is>
          <t/>
        </is>
      </c>
      <c r="T52" s="362" t="inlineStr">
        <f aca="false">IF($B52="","",IF(COUNTIFS('English Scores- Leveled papers'!$H$3:$KM$3,T$4,'English Scores- Leveled papers'!$H51:$KM51,"&gt;-1")=0,"",SUMIF('English Scores- Leveled papers'!$H$3:$KM$3,T$4,'English Scores- Leveled papers'!$H51:$KM51)))</f>
        <is>
          <t/>
        </is>
      </c>
      <c r="U52" s="362" t="inlineStr">
        <f aca="false">IF($B52="","",IF(COUNTIFS('English Scores- Leveled papers'!$H$3:$KM$3,U$4,'English Scores- Leveled papers'!$H51:$KM51,"&gt;-1")=0,"",SUMIF('English Scores- Leveled papers'!$H$3:$KM$3,U$4,'English Scores- Leveled papers'!$H51:$KM51)))</f>
        <is>
          <t/>
        </is>
      </c>
      <c r="V52" s="362" t="inlineStr">
        <f aca="false">IF($B52="","",IF(COUNTIFS('English Scores- Leveled papers'!$H$3:$KM$3,V$4,'English Scores- Leveled papers'!$H51:$KM51,"&gt;-1")=0,"",SUMIF('English Scores- Leveled papers'!$H$3:$KM$3,V$4,'English Scores- Leveled papers'!$H51:$KM51)))</f>
        <is>
          <t/>
        </is>
      </c>
      <c r="W52" s="362" t="inlineStr">
        <f aca="false">IF($B52="","",IF(COUNTIFS('English Scores- Leveled papers'!$H$3:$KM$3,W$4,'English Scores- Leveled papers'!$H51:$KM51,"&gt;-1")=0,"",SUMIF('English Scores- Leveled papers'!$H$3:$KM$3,W$4,'English Scores- Leveled papers'!$H51:$KM51)))</f>
        <is>
          <t/>
        </is>
      </c>
      <c r="X52" s="362" t="inlineStr">
        <f aca="false">IF($B52="","",IF(COUNTIFS('English Scores- Leveled papers'!$H$3:$KM$3,X$4,'English Scores- Leveled papers'!$H51:$KM51,"&gt;-1")=0,"",SUMIF('English Scores- Leveled papers'!$H$3:$KM$3,X$4,'English Scores- Leveled papers'!$H51:$KM51)))</f>
        <is>
          <t/>
        </is>
      </c>
      <c r="Y52" s="362" t="inlineStr">
        <f aca="false">IF($B52="","",IF(COUNTIFS('English Scores- Leveled papers'!$H$3:$KM$3,Y$4,'English Scores- Leveled papers'!$H51:$KM51,"&gt;-1")=0,"",SUMIF('English Scores- Leveled papers'!$H$3:$KM$3,Y$4,'English Scores- Leveled papers'!$H51:$KM51)))</f>
        <is>
          <t/>
        </is>
      </c>
      <c r="Z52" s="362" t="inlineStr">
        <f aca="false">IF($B52="","",IF(COUNTIFS('English Scores- Leveled papers'!$H$3:$KM$3,Z$4,'English Scores- Leveled papers'!$H51:$KM51,"&gt;-1")=0,"",SUMIF('English Scores- Leveled papers'!$H$3:$KM$3,Z$4,'English Scores- Leveled papers'!$H51:$KM51)))</f>
        <is>
          <t/>
        </is>
      </c>
      <c r="AA52" s="362" t="inlineStr">
        <f aca="false">IF($B52="","",IF(COUNTIFS('English Scores- Leveled papers'!$H$3:$KM$3,AA$4,'English Scores- Leveled papers'!$H51:$KM51,"&gt;-1")=0,"",SUMIF('English Scores- Leveled papers'!$H$3:$KM$3,AA$4,'English Scores- Leveled papers'!$H51:$KM51)))</f>
        <is>
          <t/>
        </is>
      </c>
      <c r="AB52" s="362" t="inlineStr">
        <f aca="false">IF($B52="","",IF(COUNTIFS('English Scores- Leveled papers'!$H$3:$KM$3,AB$4,'English Scores- Leveled papers'!$H51:$KM51,"&gt;-1")=0,"",SUMIF('English Scores- Leveled papers'!$H$3:$KM$3,AB$4,'English Scores- Leveled papers'!$H51:$KM51)))</f>
        <is>
          <t/>
        </is>
      </c>
      <c r="AC52" s="362" t="inlineStr">
        <f aca="false">IF($B52="","",IF(COUNTIFS('English Scores- Leveled papers'!$H$3:$KM$3,AC$4,'English Scores- Leveled papers'!$H51:$KM51,"&gt;-1")=0,"",SUMIF('English Scores- Leveled papers'!$H$3:$KM$3,AC$4,'English Scores- Leveled papers'!$H51:$KM51)))</f>
        <is>
          <t/>
        </is>
      </c>
      <c r="AD52" s="362" t="inlineStr">
        <f aca="false">IF($B52="","",IF(COUNTIFS('English Scores- Leveled papers'!$H$3:$KM$3,AD$4,'English Scores- Leveled papers'!$H51:$KM51,"&gt;-1")=0,"",SUMIF('English Scores- Leveled papers'!$H$3:$KM$3,AD$4,'English Scores- Leveled papers'!$H51:$KM51)))</f>
        <is>
          <t/>
        </is>
      </c>
      <c r="AE52" s="362" t="inlineStr">
        <f aca="false">IF($B52="","",IF(COUNTIFS('English Scores- Leveled papers'!$H$3:$KM$3,AE$4,'English Scores- Leveled papers'!$H51:$KM51,"&gt;-1")=0,"",SUMIF('English Scores- Leveled papers'!$H$3:$KM$3,AE$4,'English Scores- Leveled papers'!$H51:$KM51)))</f>
        <is>
          <t/>
        </is>
      </c>
      <c r="AF52" s="362" t="inlineStr">
        <f aca="false">IF($B52="","",IF(COUNTIFS('English Scores- Leveled papers'!$H$3:$KM$3,AF$4,'English Scores- Leveled papers'!$H51:$KM51,"&gt;-1")=0,"",SUMIF('English Scores- Leveled papers'!$H$3:$KM$3,AF$4,'English Scores- Leveled papers'!$H51:$KM51)))</f>
        <is>
          <t/>
        </is>
      </c>
      <c r="AG52" s="362" t="inlineStr">
        <f aca="false">IF($B52="","",IF(COUNTIFS('English Scores- Leveled papers'!$H$3:$KM$3,AG$4,'English Scores- Leveled papers'!$H51:$KM51,"&gt;-1")=0,"",SUMIF('English Scores- Leveled papers'!$H$3:$KM$3,AG$4,'English Scores- Leveled papers'!$H51:$KM51)))</f>
        <is>
          <t/>
        </is>
      </c>
      <c r="AH52" s="362" t="inlineStr">
        <f aca="false">IF($B52="","",IF(COUNTIFS('English Scores- Leveled papers'!$H$3:$KM$3,AH$4,'English Scores- Leveled papers'!$H51:$KM51,"&gt;-1")=0,"",SUMIF('English Scores- Leveled papers'!$H$3:$KM$3,AH$4,'English Scores- Leveled papers'!$H51:$KM51)))</f>
        <is>
          <t/>
        </is>
      </c>
      <c r="AI52" s="362" t="inlineStr">
        <f aca="false">IF($B52="","",IF(COUNTIFS('English Scores- Leveled papers'!$H$3:$KM$3,AI$4,'English Scores- Leveled papers'!$H51:$KM51,"&gt;-1")=0,"",SUMIF('English Scores- Leveled papers'!$H$3:$KM$3,AI$4,'English Scores- Leveled papers'!$H51:$KM51)))</f>
        <is>
          <t/>
        </is>
      </c>
      <c r="AJ52" s="362" t="inlineStr">
        <f aca="false">IF($B52="","",IF(COUNTIFS('English Scores- Leveled papers'!$H$3:$KM$3,AJ$4,'English Scores- Leveled papers'!$H51:$KM51,"&gt;-1")=0,"",SUMIF('English Scores- Leveled papers'!$H$3:$KM$3,AJ$4,'English Scores- Leveled papers'!$H51:$KM51)))</f>
        <is>
          <t/>
        </is>
      </c>
      <c r="AK52" s="362" t="inlineStr">
        <f aca="false">IF($B52="","",IF(COUNTIFS('English Scores- Leveled papers'!$H$3:$KM$3,AK$4,'English Scores- Leveled papers'!$H51:$KM51,"&gt;-1")=0,"",SUMIF('English Scores- Leveled papers'!$H$3:$KM$3,AK$4,'English Scores- Leveled papers'!$H51:$KM51)))</f>
        <is>
          <t/>
        </is>
      </c>
      <c r="AL52" s="362" t="inlineStr">
        <f aca="false">IF($B52="","",IF(COUNTIFS('English Scores- Leveled papers'!$H$3:$KM$3,AL$4,'English Scores- Leveled papers'!$H51:$KM51,"&gt;-1")=0,"",SUMIF('English Scores- Leveled papers'!$H$3:$KM$3,AL$4,'English Scores- Leveled papers'!$H51:$KM51)))</f>
        <is>
          <t/>
        </is>
      </c>
      <c r="AM52" s="362" t="inlineStr">
        <f aca="false">IF($B52="","",IF(COUNTIFS('English Scores- Leveled papers'!$H$3:$KM$3,AM$4,'English Scores- Leveled papers'!$H51:$KM51,"&gt;-1")=0,"",SUMIF('English Scores- Leveled papers'!$H$3:$KM$3,AM$4,'English Scores- Leveled papers'!$H51:$KM51)))</f>
        <is>
          <t/>
        </is>
      </c>
      <c r="AN52" s="362" t="inlineStr">
        <f aca="false">IF($B52="","",IF(COUNTIFS('English Scores- Leveled papers'!$H$3:$KM$3,AN$4,'English Scores- Leveled papers'!$H51:$KM51,"&gt;-1")=0,"",SUMIF('English Scores- Leveled papers'!$H$3:$KM$3,AN$4,'English Scores- Leveled papers'!$H51:$KM51)))</f>
        <is>
          <t/>
        </is>
      </c>
      <c r="AO52" s="362" t="inlineStr">
        <f aca="false">IF($B52="","",IF(COUNTIFS('English Scores- Leveled papers'!$H$3:$KM$3,AO$4,'English Scores- Leveled papers'!$H51:$KM51,"&gt;-1")=0,"",SUMIF('English Scores- Leveled papers'!$H$3:$KM$3,AO$4,'English Scores- Leveled papers'!$H51:$KM51)))</f>
        <is>
          <t/>
        </is>
      </c>
      <c r="AP52" s="362" t="inlineStr">
        <f aca="false">IF($B52="","",IF(COUNTIFS('English Scores- Leveled papers'!$H$3:$KM$3,AP$4,'English Scores- Leveled papers'!$H51:$KM51,"&gt;-1")=0,"",SUMIF('English Scores- Leveled papers'!$H$3:$KM$3,AP$4,'English Scores- Leveled papers'!$H51:$KM51)))</f>
        <is>
          <t/>
        </is>
      </c>
      <c r="AQ52" s="362" t="inlineStr">
        <f aca="false">IF($B52="","",IF(COUNTIFS('English Scores- Leveled papers'!$H$3:$KM$3,AQ$4,'English Scores- Leveled papers'!$H51:$KM51,"&gt;-1")=0,"",SUMIF('English Scores- Leveled papers'!$H$3:$KM$3,AQ$4,'English Scores- Leveled papers'!$H51:$KM51)))</f>
        <is>
          <t/>
        </is>
      </c>
      <c r="AR52" s="362" t="inlineStr">
        <f aca="false">IF($B52="","",IF(COUNTIFS('English Scores- Leveled papers'!$H$3:$KM$3,AR$4,'English Scores- Leveled papers'!$H51:$KM51,"&gt;-1")=0,"",SUMIF('English Scores- Leveled papers'!$H$3:$KM$3,AR$4,'English Scores- Leveled papers'!$H51:$KM51)))</f>
        <is>
          <t/>
        </is>
      </c>
      <c r="AS52" s="362" t="inlineStr">
        <f aca="false">IF($B52="","",IF(COUNTIFS('English Scores- Leveled papers'!$H$3:$KM$3,AS$4,'English Scores- Leveled papers'!$H51:$KM51,"&gt;-1")=0,"",SUMIF('English Scores- Leveled papers'!$H$3:$KM$3,AS$4,'English Scores- Leveled papers'!$H51:$KM51)))</f>
        <is>
          <t/>
        </is>
      </c>
      <c r="AT52" s="362" t="inlineStr">
        <f aca="false">IF($B52="","",IF(COUNTIFS('English Scores- Leveled papers'!$H$3:$KM$3,AT$4,'English Scores- Leveled papers'!$H51:$KM51,"&gt;-1")=0,"",SUMIF('English Scores- Leveled papers'!$H$3:$KM$3,AT$4,'English Scores- Leveled papers'!$H51:$KM51)))</f>
        <is>
          <t/>
        </is>
      </c>
      <c r="AU52" s="362" t="inlineStr">
        <f aca="false">IF($B52="","",IF(COUNTIFS('English Scores- Leveled papers'!$H$3:$KM$3,AU$4,'English Scores- Leveled papers'!$H51:$KM51,"&gt;-1")=0,"",SUMIF('English Scores- Leveled papers'!$H$3:$KM$3,AU$4,'English Scores- Leveled papers'!$H51:$KM51)))</f>
        <is>
          <t/>
        </is>
      </c>
      <c r="AV52" s="362" t="inlineStr">
        <f aca="false">IF($B52="","",IF(COUNTIFS('English Scores- Leveled papers'!$H$3:$KM$3,AV$4,'English Scores- Leveled papers'!$H51:$KM51,"&gt;-1")=0,"",SUMIF('English Scores- Leveled papers'!$H$3:$KM$3,AV$4,'English Scores- Leveled papers'!$H51:$KM51)))</f>
        <is>
          <t/>
        </is>
      </c>
      <c r="AW52" s="362" t="inlineStr">
        <f aca="false">IF($B52="","",IF(COUNTIFS('English Scores- Leveled papers'!$H$3:$KM$3,AW$4,'English Scores- Leveled papers'!$H51:$KM51,"&gt;-1")=0,"",SUMIF('English Scores- Leveled papers'!$H$3:$KM$3,AW$4,'English Scores- Leveled papers'!$H51:$KM51)))</f>
        <is>
          <t/>
        </is>
      </c>
      <c r="AX52" s="362" t="inlineStr">
        <f aca="false">IF($B52="","",IF(COUNTIFS('English Scores- Leveled papers'!$H$3:$KM$3,AX$4,'English Scores- Leveled papers'!$H51:$KM51,"&gt;-1")=0,"",SUMIF('English Scores- Leveled papers'!$H$3:$KM$3,AX$4,'English Scores- Leveled papers'!$H51:$KM51)))</f>
        <is>
          <t/>
        </is>
      </c>
      <c r="AY52" s="362" t="inlineStr">
        <f aca="false">IF($B52="","",IF(COUNTIFS('English Scores- Leveled papers'!$H$3:$KM$3,AY$4,'English Scores- Leveled papers'!$H51:$KM51,"&gt;-1")=0,"",SUMIF('English Scores- Leveled papers'!$H$3:$KM$3,AY$4,'English Scores- Leveled papers'!$H51:$KM51)))</f>
        <is>
          <t/>
        </is>
      </c>
      <c r="AZ52" s="362" t="inlineStr">
        <f aca="false">IF($B52="","",IF(COUNTIFS('English Scores- Leveled papers'!$H$3:$KM$3,AZ$4,'English Scores- Leveled papers'!$H51:$KM51,"&gt;-1")=0,"",SUMIF('English Scores- Leveled papers'!$H$3:$KM$3,AZ$4,'English Scores- Leveled papers'!$H51:$KM51)))</f>
        <is>
          <t/>
        </is>
      </c>
      <c r="BA52" s="362" t="inlineStr">
        <f aca="false">IF($B52="","",IF(COUNTIFS('English Scores- Leveled papers'!$H$3:$KM$3,BA$4,'English Scores- Leveled papers'!$H51:$KM51,"&gt;-1")=0,"",SUMIF('English Scores- Leveled papers'!$H$3:$KM$3,BA$4,'English Scores- Leveled papers'!$H51:$KM51)))</f>
        <is>
          <t/>
        </is>
      </c>
      <c r="BB52" s="362" t="inlineStr">
        <f aca="false">IF($B52="","",IF(COUNTIFS('English Scores- Leveled papers'!$H$3:$KM$3,BB$4,'English Scores- Leveled papers'!$H51:$KM51,"&gt;-1")=0,"",SUMIF('English Scores- Leveled papers'!$H$3:$KM$3,BB$4,'English Scores- Leveled papers'!$H51:$KM51)))</f>
        <is>
          <t/>
        </is>
      </c>
      <c r="BC52" s="362" t="inlineStr">
        <f aca="false">IF($B52="","",IF(COUNTIFS('English Scores- Leveled papers'!$H$3:$KM$3,BC$4,'English Scores- Leveled papers'!$H51:$KM51,"&gt;-1")=0,"",SUMIF('English Scores- Leveled papers'!$H$3:$KM$3,BC$4,'English Scores- Leveled papers'!$H51:$KM51)))</f>
        <is>
          <t/>
        </is>
      </c>
      <c r="BD52" s="362" t="inlineStr">
        <f aca="false">IF($B52="","",IF(COUNTIFS('English Scores- Leveled papers'!$H$3:$KM$3,BD$4,'English Scores- Leveled papers'!$H51:$KM51,"&gt;-1")=0,"",SUMIF('English Scores- Leveled papers'!$H$3:$KM$3,BD$4,'English Scores- Leveled papers'!$H51:$KM51)))</f>
        <is>
          <t/>
        </is>
      </c>
      <c r="BE52" s="362" t="inlineStr">
        <f aca="false">IF($B52="","",IF(COUNTIFS('English Scores- Leveled papers'!$H$3:$KM$3,BE$4,'English Scores- Leveled papers'!$H51:$KM51,"&gt;-1")=0,"",SUMIF('English Scores- Leveled papers'!$H$3:$KM$3,BE$4,'English Scores- Leveled papers'!$H51:$KM51)))</f>
        <is>
          <t/>
        </is>
      </c>
      <c r="BF52" s="362" t="inlineStr">
        <f aca="false">IF($B52="","",IF(COUNTIFS('English Scores- Leveled papers'!$H$3:$KM$3,BF$4,'English Scores- Leveled papers'!$H51:$KM51,"&gt;-1")=0,"",SUMIF('English Scores- Leveled papers'!$H$3:$KM$3,BF$4,'English Scores- Leveled papers'!$H51:$KM51)))</f>
        <is>
          <t/>
        </is>
      </c>
      <c r="BG52" s="362" t="inlineStr">
        <f aca="false">IF($B52="","",IF(COUNTIFS('English Scores- Leveled papers'!$H$3:$KM$3,BG$4,'English Scores- Leveled papers'!$H51:$KM51,"&gt;-1")=0,"",SUMIF('English Scores- Leveled papers'!$H$3:$KM$3,BG$4,'English Scores- Leveled papers'!$H51:$KM51)))</f>
        <is>
          <t/>
        </is>
      </c>
      <c r="BH52" s="362" t="inlineStr">
        <f aca="false">IF($B52="","",IF(COUNTIFS('English Scores- Leveled papers'!$H$3:$KM$3,BH$4,'English Scores- Leveled papers'!$H51:$KM51,"&gt;-1")=0,"",SUMIF('English Scores- Leveled papers'!$H$3:$KM$3,BH$4,'English Scores- Leveled papers'!$H51:$KM51)))</f>
        <is>
          <t/>
        </is>
      </c>
      <c r="BI52" s="362" t="inlineStr">
        <f aca="false">IF($B52="","",IF(COUNTIFS('English Scores- Leveled papers'!$H$3:$KM$3,BI$4,'English Scores- Leveled papers'!$H51:$KM51,"&gt;-1")=0,"",SUMIF('English Scores- Leveled papers'!$H$3:$KM$3,BI$4,'English Scores- Leveled papers'!$H51:$KM51)))</f>
        <is>
          <t/>
        </is>
      </c>
      <c r="BJ52" s="362" t="inlineStr">
        <f aca="false">IF($B52="","",IF(COUNTIFS('English Scores- Leveled papers'!$H$3:$KM$3,BJ$4,'English Scores- Leveled papers'!$H51:$KM51,"&gt;-1")=0,"",SUMIF('English Scores- Leveled papers'!$H$3:$KM$3,BJ$4,'English Scores- Leveled papers'!$H51:$KM51)))</f>
        <is>
          <t/>
        </is>
      </c>
      <c r="BK52" s="362" t="inlineStr">
        <f aca="false">IF($B52="","",IF(COUNTIFS('English Scores- Leveled papers'!$H$3:$KM$3,BK$4,'English Scores- Leveled papers'!$H51:$KM51,"&gt;-1")=0,"",SUMIF('English Scores- Leveled papers'!$H$3:$KM$3,BK$4,'English Scores- Leveled papers'!$H51:$KM51)))</f>
        <is>
          <t/>
        </is>
      </c>
      <c r="BL52" s="362" t="inlineStr">
        <f aca="false">IF($B52="","",IF(COUNTIFS('English Scores- Leveled papers'!$H$3:$KM$3,BL$4,'English Scores- Leveled papers'!$H51:$KM51,"&gt;-1")=0,"",SUMIF('English Scores- Leveled papers'!$H$3:$KM$3,BL$4,'English Scores- Leveled papers'!$H51:$KM51)))</f>
        <is>
          <t/>
        </is>
      </c>
      <c r="BM52" s="362" t="inlineStr">
        <f aca="false">IF($B52="","",IF(COUNTIFS('Eng GLA 6th, 7th, 8th'!$E$3:$DV$3,BM$4,'Eng GLA 6th, 7th, 8th'!$E52:$DV52, "&gt;-1")=0,"",SUMIF('Eng GLA 6th, 7th, 8th'!$E$3:$DV$3,BM$4,'Eng GLA 6th, 7th, 8th'!$E52:$DV52)))</f>
        <is>
          <t/>
        </is>
      </c>
      <c r="BN52" s="362" t="inlineStr">
        <f aca="false">IF($B52="","",IF(COUNTIFS('Eng GLA 6th, 7th, 8th'!$E$3:$DV$3,BN$4,'Eng GLA 6th, 7th, 8th'!$E52:$DV52, "&gt;-1")=0,"",SUMIF('Eng GLA 6th, 7th, 8th'!$E$3:$DV$3,BN$4,'Eng GLA 6th, 7th, 8th'!$E52:$DV52)))</f>
        <is>
          <t/>
        </is>
      </c>
      <c r="BO52" s="362" t="inlineStr">
        <f aca="false">IF($B52="","",IF(COUNTIFS('Eng GLA 6th, 7th, 8th'!$E$3:$DV$3,BO$4,'Eng GLA 6th, 7th, 8th'!$E52:$DV52, "&gt;-1")=0,"",SUMIF('Eng GLA 6th, 7th, 8th'!$E$3:$DV$3,BO$4,'Eng GLA 6th, 7th, 8th'!$E52:$DV52)))</f>
        <is>
          <t/>
        </is>
      </c>
      <c r="BP52" s="362" t="inlineStr">
        <f aca="false">IF($B52="","",IF(COUNTIFS('Eng GLA 6th, 7th, 8th'!$E$3:$DV$3,BP$4,'Eng GLA 6th, 7th, 8th'!$E52:$DV52, "&gt;-1")=0,"",SUMIF('Eng GLA 6th, 7th, 8th'!$E$3:$DV$3,BP$4,'Eng GLA 6th, 7th, 8th'!$E52:$DV52)))</f>
        <is>
          <t/>
        </is>
      </c>
      <c r="BQ52" s="362" t="inlineStr">
        <f aca="false">IF($B52="","",IF(COUNTIFS('Eng GLA 6th, 7th, 8th'!$E$3:$DV$3,BQ$4,'Eng GLA 6th, 7th, 8th'!$E52:$DV52, "&gt;-1")=0,"",SUMIF('Eng GLA 6th, 7th, 8th'!$E$3:$DV$3,BQ$4,'Eng GLA 6th, 7th, 8th'!$E52:$DV52)))</f>
        <is>
          <t/>
        </is>
      </c>
      <c r="BR52" s="362" t="inlineStr">
        <f aca="false">IF($B52="","",IF(COUNTIFS('Eng GLA 6th, 7th, 8th'!$E$3:$DV$3,BR$4,'Eng GLA 6th, 7th, 8th'!$E52:$DV52, "&gt;-1")=0,"",SUMIF('Eng GLA 6th, 7th, 8th'!$E$3:$DV$3,BR$4,'Eng GLA 6th, 7th, 8th'!$E52:$DV52)))</f>
        <is>
          <t/>
        </is>
      </c>
      <c r="BS52" s="362" t="inlineStr">
        <f aca="false">IF($B52="","",IF(COUNTIFS('Eng GLA 6th, 7th, 8th'!$E$3:$DV$3,BS$4,'Eng GLA 6th, 7th, 8th'!$E52:$DV52, "&gt;-1")=0,"",SUMIF('Eng GLA 6th, 7th, 8th'!$E$3:$DV$3,BS$4,'Eng GLA 6th, 7th, 8th'!$E52:$DV52)))</f>
        <is>
          <t/>
        </is>
      </c>
      <c r="BT52" s="362" t="inlineStr">
        <f aca="false">IF($B52="","",IF(COUNTIFS('Eng GLA 6th, 7th, 8th'!$E$3:$DV$3,BT$4,'Eng GLA 6th, 7th, 8th'!$E52:$DV52, "&gt;-1")=0,"",SUMIF('Eng GLA 6th, 7th, 8th'!$E$3:$DV$3,BT$4,'Eng GLA 6th, 7th, 8th'!$E52:$DV52)))</f>
        <is>
          <t/>
        </is>
      </c>
      <c r="BU52" s="362" t="inlineStr">
        <f aca="false">IF($B52="","",IF(COUNTIFS('Eng GLA 6th, 7th, 8th'!$E$3:$DV$3,BU$4,'Eng GLA 6th, 7th, 8th'!$E52:$DV52, "&gt;-1")=0,"",SUMIF('Eng GLA 6th, 7th, 8th'!$E$3:$DV$3,BU$4,'Eng GLA 6th, 7th, 8th'!$E52:$DV52)))</f>
        <is>
          <t/>
        </is>
      </c>
      <c r="BV52" s="362" t="inlineStr">
        <f aca="false">IF($B52="","",IF(COUNTIFS('Eng GLA 6th, 7th, 8th'!$E$3:$DV$3,BV$4,'Eng GLA 6th, 7th, 8th'!$E52:$DV52, "&gt;-1")=0,"",SUMIF('Eng GLA 6th, 7th, 8th'!$E$3:$DV$3,BV$4,'Eng GLA 6th, 7th, 8th'!$E52:$DV52)))</f>
        <is>
          <t/>
        </is>
      </c>
      <c r="BW52" s="362" t="inlineStr">
        <f aca="false">IF($B52="","",IF(COUNTIFS('Eng GLA 6th, 7th, 8th'!$E$3:$DV$3,BW$4,'Eng GLA 6th, 7th, 8th'!$E52:$DV52, "&gt;-1")=0,"",SUMIF('Eng GLA 6th, 7th, 8th'!$E$3:$DV$3,BW$4,'Eng GLA 6th, 7th, 8th'!$E52:$DV52)))</f>
        <is>
          <t/>
        </is>
      </c>
      <c r="BX52" s="362" t="inlineStr">
        <f aca="false">IF($B52="","",IF(COUNTIFS('Eng GLA 6th, 7th, 8th'!$E$3:$DV$3,BX$4,'Eng GLA 6th, 7th, 8th'!$E52:$DV52, "&gt;-1")=0,"",SUMIF('Eng GLA 6th, 7th, 8th'!$E$3:$DV$3,BX$4,'Eng GLA 6th, 7th, 8th'!$E52:$DV52)))</f>
        <is>
          <t/>
        </is>
      </c>
      <c r="BY52" s="362" t="inlineStr">
        <f aca="false">IF($B52="","",IF(COUNTIFS('Eng GLA 6th, 7th, 8th'!$E$3:$DV$3,BY$4,'Eng GLA 6th, 7th, 8th'!$E52:$DV52, "&gt;-1")=0,"",SUMIF('Eng GLA 6th, 7th, 8th'!$E$3:$DV$3,BY$4,'Eng GLA 6th, 7th, 8th'!$E52:$DV52)))</f>
        <is>
          <t/>
        </is>
      </c>
      <c r="BZ52" s="362" t="inlineStr">
        <f aca="false">IF($B52="","",IF(COUNTIFS('Eng GLA 6th, 7th, 8th'!$E$3:$DV$3,BZ$4,'Eng GLA 6th, 7th, 8th'!$E52:$DV52, "&gt;-1")=0,"",SUMIF('Eng GLA 6th, 7th, 8th'!$E$3:$DV$3,BZ$4,'Eng GLA 6th, 7th, 8th'!$E52:$DV52)))</f>
        <is>
          <t/>
        </is>
      </c>
      <c r="CA52" s="362" t="inlineStr">
        <f aca="false">IF($B52="","",IF(COUNTIFS('Eng GLA 6th, 7th, 8th'!$E$3:$DV$3,CA$4,'Eng GLA 6th, 7th, 8th'!$E52:$DV52, "&gt;-1")=0,"",SUMIF('Eng GLA 6th, 7th, 8th'!$E$3:$DV$3,CA$4,'Eng GLA 6th, 7th, 8th'!$E52:$DV52)))</f>
        <is>
          <t/>
        </is>
      </c>
      <c r="CB52" s="363"/>
      <c r="CC52" s="364" t="str">
        <f aca="false">IFERROR(IF((COUNT('Eng GLA 6th, 7th, 8th'!E52:U52)=0)," ",(SUM('Eng GLA 6th, 7th, 8th'!E52:U52)/$CC$3)),"")</f>
        <v> </v>
      </c>
      <c r="CD52" s="364" t="str">
        <f aca="false">IFERROR(IF((COUNT('Eng GLA 6th, 7th, 8th'!V52:AA52)=0)," ",(SUM('Eng GLA 6th, 7th, 8th'!V52:AA52)/$CD$3)),"")</f>
        <v> </v>
      </c>
      <c r="CE52" s="364" t="str">
        <f aca="false">IFERROR(IF((COUNT('Eng GLA 6th, 7th, 8th'!AB52:AG52)=0)," ",(SUM('Eng GLA 6th, 7th, 8th'!AB52:AG52)/$CE$3)),"")</f>
        <v> </v>
      </c>
      <c r="CF52" s="364" t="str">
        <f aca="false">IFERROR(IF((COUNT('Eng GLA 6th, 7th, 8th'!AH52:AP52)=0)," ",(SUM('Eng GLA 6th, 7th, 8th'!AH52:AP52)/$CF$3)),"")</f>
        <v> </v>
      </c>
      <c r="CG52" s="365" t="str">
        <f aca="false">IFERROR(IF((COUNT('Eng GLA 6th, 7th, 8th'!AR52:BH52)=0)," ",(SUM('Eng GLA 6th, 7th, 8th'!AR52:BH52)/$CG$3)),"")</f>
        <v> </v>
      </c>
      <c r="CH52" s="365" t="str">
        <f aca="false">IFERROR(IF((COUNT('Eng GLA 6th, 7th, 8th'!BI52:BN52)=0)," ",(SUM('Eng GLA 6th, 7th, 8th'!BI52:BN52)/$CH$3)),"")</f>
        <v> </v>
      </c>
      <c r="CI52" s="365" t="str">
        <f aca="false">IFERROR(IF((COUNT('Eng GLA 6th, 7th, 8th'!BO52:BT52)=0)," ",(SUM('Eng GLA 6th, 7th, 8th'!BO52:BT52)/$CI$3)),"")</f>
        <v> </v>
      </c>
      <c r="CJ52" s="365" t="str">
        <f aca="false">IFERROR(IF((COUNT('Eng GLA 6th, 7th, 8th'!BU52:CF52)=0)," ",(SUM('Eng GLA 6th, 7th, 8th'!BU52:CF52)/$CJ$3)),"")</f>
        <v> </v>
      </c>
      <c r="CK52" s="365" t="str">
        <f aca="false">IFERROR(IF((COUNT('Eng GLA 6th, 7th, 8th'!CH52:CX52)=0)," ",(SUM('Eng GLA 6th, 7th, 8th'!CH52:CX52)/$CK$3)),"")</f>
        <v> </v>
      </c>
      <c r="CL52" s="365" t="str">
        <f aca="false">IFERROR(IF((COUNT('Eng GLA 6th, 7th, 8th'!CY52:DD52)=0)," ",(SUM('Eng GLA 6th, 7th, 8th'!CY52:DD52)/$CL$3)),"")</f>
        <v> </v>
      </c>
      <c r="CM52" s="365" t="str">
        <f aca="false">IFERROR(IF((COUNT('Eng GLA 6th, 7th, 8th'!DE52:DJ52)=0)," ",(SUM('Eng GLA 6th, 7th, 8th'!DE52:DJ52)/$CM$3)),"")</f>
        <v> </v>
      </c>
      <c r="CN52" s="365" t="str">
        <f aca="false">IFERROR(IF((COUNT('Eng GLA 6th, 7th, 8th'!DK52:DV52)=0)," ",(SUM('Eng GLA 6th, 7th, 8th'!DK52:DV52)/$CN$3)),"")</f>
        <v> </v>
      </c>
    </row>
    <row r="53" customFormat="false" ht="12.75" hidden="false" customHeight="false" outlineLevel="0" collapsed="false">
      <c r="A53" s="315" t="n">
        <v>46</v>
      </c>
      <c r="B53" s="315" t="inlineStr">
        <f aca="false">'English Scores- Leveled papers'!B52</f>
        <is>
          <t/>
        </is>
      </c>
      <c r="C53" s="360" t="inlineStr">
        <f aca="false">'RC Mastery Check+Question type'!H50</f>
        <is>
          <t/>
        </is>
      </c>
      <c r="D53" s="361" t="inlineStr">
        <f aca="false">'Cover Sheet'!L50</f>
        <is>
          <t/>
        </is>
      </c>
      <c r="E53" s="362" t="inlineStr">
        <f aca="false">IF($B53="","",IF(COUNTIFS('English Scores- Leveled papers'!$H$3:$KM$3,E$4,'English Scores- Leveled papers'!$H52:$KM52,"&gt;-1")=0,"",SUMIF('English Scores- Leveled papers'!$H$3:$KM$3,E$4,'English Scores- Leveled papers'!$H52:$KM52)))</f>
        <is>
          <t/>
        </is>
      </c>
      <c r="F53" s="362" t="inlineStr">
        <f aca="false">IF($B53="","",IF(COUNTIFS('English Scores- Leveled papers'!$H$3:$KM$3,F$4,'English Scores- Leveled papers'!$H52:$KM52,"&gt;-1")=0,"",SUMIF('English Scores- Leveled papers'!$H$3:$KM$3,F$4,'English Scores- Leveled papers'!$H52:$KM52)))</f>
        <is>
          <t/>
        </is>
      </c>
      <c r="G53" s="362" t="inlineStr">
        <f aca="false">IF($B53="","",IF(COUNTIFS('English Scores- Leveled papers'!$H$3:$KM$3,G$4,'English Scores- Leveled papers'!$H52:$KM52,"&gt;-1")=0,"",SUMIF('English Scores- Leveled papers'!$H$3:$KM$3,G$4,'English Scores- Leveled papers'!$H52:$KM52)))</f>
        <is>
          <t/>
        </is>
      </c>
      <c r="H53" s="362" t="inlineStr">
        <f aca="false">IF($B53="","",IF(COUNTIFS('English Scores- Leveled papers'!$H$3:$KM$3,H$4,'English Scores- Leveled papers'!$H52:$KM52,"&gt;-1")=0,"",SUMIF('English Scores- Leveled papers'!$H$3:$KM$3,H$4,'English Scores- Leveled papers'!$H52:$KM52)))</f>
        <is>
          <t/>
        </is>
      </c>
      <c r="I53" s="362" t="inlineStr">
        <f aca="false">IF($B53="","",IF(COUNTIFS('English Scores- Leveled papers'!$H$3:$KM$3,I$4,'English Scores- Leveled papers'!$H52:$KM52,"&gt;-1")=0,"",SUMIF('English Scores- Leveled papers'!$H$3:$KM$3,I$4,'English Scores- Leveled papers'!$H52:$KM52)))</f>
        <is>
          <t/>
        </is>
      </c>
      <c r="J53" s="362" t="inlineStr">
        <f aca="false">IF($B53="","",IF(COUNTIFS('English Scores- Leveled papers'!$H$3:$KM$3,J$4,'English Scores- Leveled papers'!$H52:$KM52,"&gt;-1")=0,"",SUMIF('English Scores- Leveled papers'!$H$3:$KM$3,J$4,'English Scores- Leveled papers'!$H52:$KM52)))</f>
        <is>
          <t/>
        </is>
      </c>
      <c r="K53" s="362" t="inlineStr">
        <f aca="false">IF($B53="","",IF(COUNTIFS('English Scores- Leveled papers'!$H$3:$KM$3,K$4,'English Scores- Leveled papers'!$H52:$KM52,"&gt;-1")=0,"",SUMIF('English Scores- Leveled papers'!$H$3:$KM$3,K$4,'English Scores- Leveled papers'!$H52:$KM52)))</f>
        <is>
          <t/>
        </is>
      </c>
      <c r="L53" s="362" t="inlineStr">
        <f aca="false">IF($B53="","",IF(COUNTIFS('English Scores- Leveled papers'!$H$3:$KM$3,L$4,'English Scores- Leveled papers'!$H52:$KM52,"&gt;-1")=0,"",SUMIF('English Scores- Leveled papers'!$H$3:$KM$3,L$4,'English Scores- Leveled papers'!$H52:$KM52)))</f>
        <is>
          <t/>
        </is>
      </c>
      <c r="M53" s="362" t="inlineStr">
        <f aca="false">IF($B53="","",IF(COUNTIFS('English Scores- Leveled papers'!$H$3:$KM$3,M$4,'English Scores- Leveled papers'!$H52:$KM52,"&gt;-1")=0,"",SUMIF('English Scores- Leveled papers'!$H$3:$KM$3,M$4,'English Scores- Leveled papers'!$H52:$KM52)))</f>
        <is>
          <t/>
        </is>
      </c>
      <c r="N53" s="362" t="inlineStr">
        <f aca="false">IF($B53="","",IF(COUNTIFS('English Scores- Leveled papers'!$H$3:$KM$3,N$4,'English Scores- Leveled papers'!$H52:$KM52,"&gt;-1")=0,"",SUMIF('English Scores- Leveled papers'!$H$3:$KM$3,N$4,'English Scores- Leveled papers'!$H52:$KM52)))</f>
        <is>
          <t/>
        </is>
      </c>
      <c r="O53" s="362" t="inlineStr">
        <f aca="false">IF($B53="","",IF(COUNTIFS('English Scores- Leveled papers'!$H$3:$KM$3,O$4,'English Scores- Leveled papers'!$H52:$KM52,"&gt;-1")=0,"",SUMIF('English Scores- Leveled papers'!$H$3:$KM$3,O$4,'English Scores- Leveled papers'!$H52:$KM52)))</f>
        <is>
          <t/>
        </is>
      </c>
      <c r="P53" s="362" t="inlineStr">
        <f aca="false">IF($B53="","",IF(COUNTIFS('English Scores- Leveled papers'!$H$3:$KM$3,P$4,'English Scores- Leveled papers'!$H52:$KM52,"&gt;-1")=0,"",SUMIF('English Scores- Leveled papers'!$H$3:$KM$3,P$4,'English Scores- Leveled papers'!$H52:$KM52)))</f>
        <is>
          <t/>
        </is>
      </c>
      <c r="Q53" s="362" t="inlineStr">
        <f aca="false">IF($B53="","",IF(COUNTIFS('English Scores- Leveled papers'!$H$3:$KM$3,Q$4,'English Scores- Leveled papers'!$H52:$KM52,"&gt;-1")=0,"",SUMIF('English Scores- Leveled papers'!$H$3:$KM$3,Q$4,'English Scores- Leveled papers'!$H52:$KM52)))</f>
        <is>
          <t/>
        </is>
      </c>
      <c r="R53" s="362" t="inlineStr">
        <f aca="false">IF($B53="","",IF(COUNTIFS('English Scores- Leveled papers'!$H$3:$KM$3,R$4,'English Scores- Leveled papers'!$H52:$KM52,"&gt;-1")=0,"",SUMIF('English Scores- Leveled papers'!$H$3:$KM$3,R$4,'English Scores- Leveled papers'!$H52:$KM52)))</f>
        <is>
          <t/>
        </is>
      </c>
      <c r="S53" s="362" t="inlineStr">
        <f aca="false">IF($B53="","",IF(COUNTIFS('English Scores- Leveled papers'!$H$3:$KM$3,S$4,'English Scores- Leveled papers'!$H52:$KM52,"&gt;-1")=0,"",SUMIF('English Scores- Leveled papers'!$H$3:$KM$3,S$4,'English Scores- Leveled papers'!$H52:$KM52)))</f>
        <is>
          <t/>
        </is>
      </c>
      <c r="T53" s="362" t="inlineStr">
        <f aca="false">IF($B53="","",IF(COUNTIFS('English Scores- Leveled papers'!$H$3:$KM$3,T$4,'English Scores- Leveled papers'!$H52:$KM52,"&gt;-1")=0,"",SUMIF('English Scores- Leveled papers'!$H$3:$KM$3,T$4,'English Scores- Leveled papers'!$H52:$KM52)))</f>
        <is>
          <t/>
        </is>
      </c>
      <c r="U53" s="362" t="inlineStr">
        <f aca="false">IF($B53="","",IF(COUNTIFS('English Scores- Leveled papers'!$H$3:$KM$3,U$4,'English Scores- Leveled papers'!$H52:$KM52,"&gt;-1")=0,"",SUMIF('English Scores- Leveled papers'!$H$3:$KM$3,U$4,'English Scores- Leveled papers'!$H52:$KM52)))</f>
        <is>
          <t/>
        </is>
      </c>
      <c r="V53" s="362" t="inlineStr">
        <f aca="false">IF($B53="","",IF(COUNTIFS('English Scores- Leveled papers'!$H$3:$KM$3,V$4,'English Scores- Leveled papers'!$H52:$KM52,"&gt;-1")=0,"",SUMIF('English Scores- Leveled papers'!$H$3:$KM$3,V$4,'English Scores- Leveled papers'!$H52:$KM52)))</f>
        <is>
          <t/>
        </is>
      </c>
      <c r="W53" s="362" t="inlineStr">
        <f aca="false">IF($B53="","",IF(COUNTIFS('English Scores- Leveled papers'!$H$3:$KM$3,W$4,'English Scores- Leveled papers'!$H52:$KM52,"&gt;-1")=0,"",SUMIF('English Scores- Leveled papers'!$H$3:$KM$3,W$4,'English Scores- Leveled papers'!$H52:$KM52)))</f>
        <is>
          <t/>
        </is>
      </c>
      <c r="X53" s="362" t="inlineStr">
        <f aca="false">IF($B53="","",IF(COUNTIFS('English Scores- Leveled papers'!$H$3:$KM$3,X$4,'English Scores- Leveled papers'!$H52:$KM52,"&gt;-1")=0,"",SUMIF('English Scores- Leveled papers'!$H$3:$KM$3,X$4,'English Scores- Leveled papers'!$H52:$KM52)))</f>
        <is>
          <t/>
        </is>
      </c>
      <c r="Y53" s="362" t="inlineStr">
        <f aca="false">IF($B53="","",IF(COUNTIFS('English Scores- Leveled papers'!$H$3:$KM$3,Y$4,'English Scores- Leveled papers'!$H52:$KM52,"&gt;-1")=0,"",SUMIF('English Scores- Leveled papers'!$H$3:$KM$3,Y$4,'English Scores- Leveled papers'!$H52:$KM52)))</f>
        <is>
          <t/>
        </is>
      </c>
      <c r="Z53" s="362" t="inlineStr">
        <f aca="false">IF($B53="","",IF(COUNTIFS('English Scores- Leveled papers'!$H$3:$KM$3,Z$4,'English Scores- Leveled papers'!$H52:$KM52,"&gt;-1")=0,"",SUMIF('English Scores- Leveled papers'!$H$3:$KM$3,Z$4,'English Scores- Leveled papers'!$H52:$KM52)))</f>
        <is>
          <t/>
        </is>
      </c>
      <c r="AA53" s="362" t="inlineStr">
        <f aca="false">IF($B53="","",IF(COUNTIFS('English Scores- Leveled papers'!$H$3:$KM$3,AA$4,'English Scores- Leveled papers'!$H52:$KM52,"&gt;-1")=0,"",SUMIF('English Scores- Leveled papers'!$H$3:$KM$3,AA$4,'English Scores- Leveled papers'!$H52:$KM52)))</f>
        <is>
          <t/>
        </is>
      </c>
      <c r="AB53" s="362" t="inlineStr">
        <f aca="false">IF($B53="","",IF(COUNTIFS('English Scores- Leveled papers'!$H$3:$KM$3,AB$4,'English Scores- Leveled papers'!$H52:$KM52,"&gt;-1")=0,"",SUMIF('English Scores- Leveled papers'!$H$3:$KM$3,AB$4,'English Scores- Leveled papers'!$H52:$KM52)))</f>
        <is>
          <t/>
        </is>
      </c>
      <c r="AC53" s="362" t="inlineStr">
        <f aca="false">IF($B53="","",IF(COUNTIFS('English Scores- Leveled papers'!$H$3:$KM$3,AC$4,'English Scores- Leveled papers'!$H52:$KM52,"&gt;-1")=0,"",SUMIF('English Scores- Leveled papers'!$H$3:$KM$3,AC$4,'English Scores- Leveled papers'!$H52:$KM52)))</f>
        <is>
          <t/>
        </is>
      </c>
      <c r="AD53" s="362" t="inlineStr">
        <f aca="false">IF($B53="","",IF(COUNTIFS('English Scores- Leveled papers'!$H$3:$KM$3,AD$4,'English Scores- Leveled papers'!$H52:$KM52,"&gt;-1")=0,"",SUMIF('English Scores- Leveled papers'!$H$3:$KM$3,AD$4,'English Scores- Leveled papers'!$H52:$KM52)))</f>
        <is>
          <t/>
        </is>
      </c>
      <c r="AE53" s="362" t="inlineStr">
        <f aca="false">IF($B53="","",IF(COUNTIFS('English Scores- Leveled papers'!$H$3:$KM$3,AE$4,'English Scores- Leveled papers'!$H52:$KM52,"&gt;-1")=0,"",SUMIF('English Scores- Leveled papers'!$H$3:$KM$3,AE$4,'English Scores- Leveled papers'!$H52:$KM52)))</f>
        <is>
          <t/>
        </is>
      </c>
      <c r="AF53" s="362" t="inlineStr">
        <f aca="false">IF($B53="","",IF(COUNTIFS('English Scores- Leveled papers'!$H$3:$KM$3,AF$4,'English Scores- Leveled papers'!$H52:$KM52,"&gt;-1")=0,"",SUMIF('English Scores- Leveled papers'!$H$3:$KM$3,AF$4,'English Scores- Leveled papers'!$H52:$KM52)))</f>
        <is>
          <t/>
        </is>
      </c>
      <c r="AG53" s="362" t="inlineStr">
        <f aca="false">IF($B53="","",IF(COUNTIFS('English Scores- Leveled papers'!$H$3:$KM$3,AG$4,'English Scores- Leveled papers'!$H52:$KM52,"&gt;-1")=0,"",SUMIF('English Scores- Leveled papers'!$H$3:$KM$3,AG$4,'English Scores- Leveled papers'!$H52:$KM52)))</f>
        <is>
          <t/>
        </is>
      </c>
      <c r="AH53" s="362" t="inlineStr">
        <f aca="false">IF($B53="","",IF(COUNTIFS('English Scores- Leveled papers'!$H$3:$KM$3,AH$4,'English Scores- Leveled papers'!$H52:$KM52,"&gt;-1")=0,"",SUMIF('English Scores- Leveled papers'!$H$3:$KM$3,AH$4,'English Scores- Leveled papers'!$H52:$KM52)))</f>
        <is>
          <t/>
        </is>
      </c>
      <c r="AI53" s="362" t="inlineStr">
        <f aca="false">IF($B53="","",IF(COUNTIFS('English Scores- Leveled papers'!$H$3:$KM$3,AI$4,'English Scores- Leveled papers'!$H52:$KM52,"&gt;-1")=0,"",SUMIF('English Scores- Leveled papers'!$H$3:$KM$3,AI$4,'English Scores- Leveled papers'!$H52:$KM52)))</f>
        <is>
          <t/>
        </is>
      </c>
      <c r="AJ53" s="362" t="inlineStr">
        <f aca="false">IF($B53="","",IF(COUNTIFS('English Scores- Leveled papers'!$H$3:$KM$3,AJ$4,'English Scores- Leveled papers'!$H52:$KM52,"&gt;-1")=0,"",SUMIF('English Scores- Leveled papers'!$H$3:$KM$3,AJ$4,'English Scores- Leveled papers'!$H52:$KM52)))</f>
        <is>
          <t/>
        </is>
      </c>
      <c r="AK53" s="362" t="inlineStr">
        <f aca="false">IF($B53="","",IF(COUNTIFS('English Scores- Leveled papers'!$H$3:$KM$3,AK$4,'English Scores- Leveled papers'!$H52:$KM52,"&gt;-1")=0,"",SUMIF('English Scores- Leveled papers'!$H$3:$KM$3,AK$4,'English Scores- Leveled papers'!$H52:$KM52)))</f>
        <is>
          <t/>
        </is>
      </c>
      <c r="AL53" s="362" t="inlineStr">
        <f aca="false">IF($B53="","",IF(COUNTIFS('English Scores- Leveled papers'!$H$3:$KM$3,AL$4,'English Scores- Leveled papers'!$H52:$KM52,"&gt;-1")=0,"",SUMIF('English Scores- Leveled papers'!$H$3:$KM$3,AL$4,'English Scores- Leveled papers'!$H52:$KM52)))</f>
        <is>
          <t/>
        </is>
      </c>
      <c r="AM53" s="362" t="inlineStr">
        <f aca="false">IF($B53="","",IF(COUNTIFS('English Scores- Leveled papers'!$H$3:$KM$3,AM$4,'English Scores- Leveled papers'!$H52:$KM52,"&gt;-1")=0,"",SUMIF('English Scores- Leveled papers'!$H$3:$KM$3,AM$4,'English Scores- Leveled papers'!$H52:$KM52)))</f>
        <is>
          <t/>
        </is>
      </c>
      <c r="AN53" s="362" t="inlineStr">
        <f aca="false">IF($B53="","",IF(COUNTIFS('English Scores- Leveled papers'!$H$3:$KM$3,AN$4,'English Scores- Leveled papers'!$H52:$KM52,"&gt;-1")=0,"",SUMIF('English Scores- Leveled papers'!$H$3:$KM$3,AN$4,'English Scores- Leveled papers'!$H52:$KM52)))</f>
        <is>
          <t/>
        </is>
      </c>
      <c r="AO53" s="362" t="inlineStr">
        <f aca="false">IF($B53="","",IF(COUNTIFS('English Scores- Leveled papers'!$H$3:$KM$3,AO$4,'English Scores- Leveled papers'!$H52:$KM52,"&gt;-1")=0,"",SUMIF('English Scores- Leveled papers'!$H$3:$KM$3,AO$4,'English Scores- Leveled papers'!$H52:$KM52)))</f>
        <is>
          <t/>
        </is>
      </c>
      <c r="AP53" s="362" t="inlineStr">
        <f aca="false">IF($B53="","",IF(COUNTIFS('English Scores- Leveled papers'!$H$3:$KM$3,AP$4,'English Scores- Leveled papers'!$H52:$KM52,"&gt;-1")=0,"",SUMIF('English Scores- Leveled papers'!$H$3:$KM$3,AP$4,'English Scores- Leveled papers'!$H52:$KM52)))</f>
        <is>
          <t/>
        </is>
      </c>
      <c r="AQ53" s="362" t="inlineStr">
        <f aca="false">IF($B53="","",IF(COUNTIFS('English Scores- Leveled papers'!$H$3:$KM$3,AQ$4,'English Scores- Leveled papers'!$H52:$KM52,"&gt;-1")=0,"",SUMIF('English Scores- Leveled papers'!$H$3:$KM$3,AQ$4,'English Scores- Leveled papers'!$H52:$KM52)))</f>
        <is>
          <t/>
        </is>
      </c>
      <c r="AR53" s="362" t="inlineStr">
        <f aca="false">IF($B53="","",IF(COUNTIFS('English Scores- Leveled papers'!$H$3:$KM$3,AR$4,'English Scores- Leveled papers'!$H52:$KM52,"&gt;-1")=0,"",SUMIF('English Scores- Leveled papers'!$H$3:$KM$3,AR$4,'English Scores- Leveled papers'!$H52:$KM52)))</f>
        <is>
          <t/>
        </is>
      </c>
      <c r="AS53" s="362" t="inlineStr">
        <f aca="false">IF($B53="","",IF(COUNTIFS('English Scores- Leveled papers'!$H$3:$KM$3,AS$4,'English Scores- Leveled papers'!$H52:$KM52,"&gt;-1")=0,"",SUMIF('English Scores- Leveled papers'!$H$3:$KM$3,AS$4,'English Scores- Leveled papers'!$H52:$KM52)))</f>
        <is>
          <t/>
        </is>
      </c>
      <c r="AT53" s="362" t="inlineStr">
        <f aca="false">IF($B53="","",IF(COUNTIFS('English Scores- Leveled papers'!$H$3:$KM$3,AT$4,'English Scores- Leveled papers'!$H52:$KM52,"&gt;-1")=0,"",SUMIF('English Scores- Leveled papers'!$H$3:$KM$3,AT$4,'English Scores- Leveled papers'!$H52:$KM52)))</f>
        <is>
          <t/>
        </is>
      </c>
      <c r="AU53" s="362" t="inlineStr">
        <f aca="false">IF($B53="","",IF(COUNTIFS('English Scores- Leveled papers'!$H$3:$KM$3,AU$4,'English Scores- Leveled papers'!$H52:$KM52,"&gt;-1")=0,"",SUMIF('English Scores- Leveled papers'!$H$3:$KM$3,AU$4,'English Scores- Leveled papers'!$H52:$KM52)))</f>
        <is>
          <t/>
        </is>
      </c>
      <c r="AV53" s="362" t="inlineStr">
        <f aca="false">IF($B53="","",IF(COUNTIFS('English Scores- Leveled papers'!$H$3:$KM$3,AV$4,'English Scores- Leveled papers'!$H52:$KM52,"&gt;-1")=0,"",SUMIF('English Scores- Leveled papers'!$H$3:$KM$3,AV$4,'English Scores- Leveled papers'!$H52:$KM52)))</f>
        <is>
          <t/>
        </is>
      </c>
      <c r="AW53" s="362" t="inlineStr">
        <f aca="false">IF($B53="","",IF(COUNTIFS('English Scores- Leveled papers'!$H$3:$KM$3,AW$4,'English Scores- Leveled papers'!$H52:$KM52,"&gt;-1")=0,"",SUMIF('English Scores- Leveled papers'!$H$3:$KM$3,AW$4,'English Scores- Leveled papers'!$H52:$KM52)))</f>
        <is>
          <t/>
        </is>
      </c>
      <c r="AX53" s="362" t="inlineStr">
        <f aca="false">IF($B53="","",IF(COUNTIFS('English Scores- Leveled papers'!$H$3:$KM$3,AX$4,'English Scores- Leveled papers'!$H52:$KM52,"&gt;-1")=0,"",SUMIF('English Scores- Leveled papers'!$H$3:$KM$3,AX$4,'English Scores- Leveled papers'!$H52:$KM52)))</f>
        <is>
          <t/>
        </is>
      </c>
      <c r="AY53" s="362" t="inlineStr">
        <f aca="false">IF($B53="","",IF(COUNTIFS('English Scores- Leveled papers'!$H$3:$KM$3,AY$4,'English Scores- Leveled papers'!$H52:$KM52,"&gt;-1")=0,"",SUMIF('English Scores- Leveled papers'!$H$3:$KM$3,AY$4,'English Scores- Leveled papers'!$H52:$KM52)))</f>
        <is>
          <t/>
        </is>
      </c>
      <c r="AZ53" s="362" t="inlineStr">
        <f aca="false">IF($B53="","",IF(COUNTIFS('English Scores- Leveled papers'!$H$3:$KM$3,AZ$4,'English Scores- Leveled papers'!$H52:$KM52,"&gt;-1")=0,"",SUMIF('English Scores- Leveled papers'!$H$3:$KM$3,AZ$4,'English Scores- Leveled papers'!$H52:$KM52)))</f>
        <is>
          <t/>
        </is>
      </c>
      <c r="BA53" s="362" t="inlineStr">
        <f aca="false">IF($B53="","",IF(COUNTIFS('English Scores- Leveled papers'!$H$3:$KM$3,BA$4,'English Scores- Leveled papers'!$H52:$KM52,"&gt;-1")=0,"",SUMIF('English Scores- Leveled papers'!$H$3:$KM$3,BA$4,'English Scores- Leveled papers'!$H52:$KM52)))</f>
        <is>
          <t/>
        </is>
      </c>
      <c r="BB53" s="362" t="inlineStr">
        <f aca="false">IF($B53="","",IF(COUNTIFS('English Scores- Leveled papers'!$H$3:$KM$3,BB$4,'English Scores- Leveled papers'!$H52:$KM52,"&gt;-1")=0,"",SUMIF('English Scores- Leveled papers'!$H$3:$KM$3,BB$4,'English Scores- Leveled papers'!$H52:$KM52)))</f>
        <is>
          <t/>
        </is>
      </c>
      <c r="BC53" s="362" t="inlineStr">
        <f aca="false">IF($B53="","",IF(COUNTIFS('English Scores- Leveled papers'!$H$3:$KM$3,BC$4,'English Scores- Leveled papers'!$H52:$KM52,"&gt;-1")=0,"",SUMIF('English Scores- Leveled papers'!$H$3:$KM$3,BC$4,'English Scores- Leveled papers'!$H52:$KM52)))</f>
        <is>
          <t/>
        </is>
      </c>
      <c r="BD53" s="362" t="inlineStr">
        <f aca="false">IF($B53="","",IF(COUNTIFS('English Scores- Leveled papers'!$H$3:$KM$3,BD$4,'English Scores- Leveled papers'!$H52:$KM52,"&gt;-1")=0,"",SUMIF('English Scores- Leveled papers'!$H$3:$KM$3,BD$4,'English Scores- Leveled papers'!$H52:$KM52)))</f>
        <is>
          <t/>
        </is>
      </c>
      <c r="BE53" s="362" t="inlineStr">
        <f aca="false">IF($B53="","",IF(COUNTIFS('English Scores- Leveled papers'!$H$3:$KM$3,BE$4,'English Scores- Leveled papers'!$H52:$KM52,"&gt;-1")=0,"",SUMIF('English Scores- Leveled papers'!$H$3:$KM$3,BE$4,'English Scores- Leveled papers'!$H52:$KM52)))</f>
        <is>
          <t/>
        </is>
      </c>
      <c r="BF53" s="362" t="inlineStr">
        <f aca="false">IF($B53="","",IF(COUNTIFS('English Scores- Leveled papers'!$H$3:$KM$3,BF$4,'English Scores- Leveled papers'!$H52:$KM52,"&gt;-1")=0,"",SUMIF('English Scores- Leveled papers'!$H$3:$KM$3,BF$4,'English Scores- Leveled papers'!$H52:$KM52)))</f>
        <is>
          <t/>
        </is>
      </c>
      <c r="BG53" s="362" t="inlineStr">
        <f aca="false">IF($B53="","",IF(COUNTIFS('English Scores- Leveled papers'!$H$3:$KM$3,BG$4,'English Scores- Leveled papers'!$H52:$KM52,"&gt;-1")=0,"",SUMIF('English Scores- Leveled papers'!$H$3:$KM$3,BG$4,'English Scores- Leveled papers'!$H52:$KM52)))</f>
        <is>
          <t/>
        </is>
      </c>
      <c r="BH53" s="362" t="inlineStr">
        <f aca="false">IF($B53="","",IF(COUNTIFS('English Scores- Leveled papers'!$H$3:$KM$3,BH$4,'English Scores- Leveled papers'!$H52:$KM52,"&gt;-1")=0,"",SUMIF('English Scores- Leveled papers'!$H$3:$KM$3,BH$4,'English Scores- Leveled papers'!$H52:$KM52)))</f>
        <is>
          <t/>
        </is>
      </c>
      <c r="BI53" s="362" t="inlineStr">
        <f aca="false">IF($B53="","",IF(COUNTIFS('English Scores- Leveled papers'!$H$3:$KM$3,BI$4,'English Scores- Leveled papers'!$H52:$KM52,"&gt;-1")=0,"",SUMIF('English Scores- Leveled papers'!$H$3:$KM$3,BI$4,'English Scores- Leveled papers'!$H52:$KM52)))</f>
        <is>
          <t/>
        </is>
      </c>
      <c r="BJ53" s="362" t="inlineStr">
        <f aca="false">IF($B53="","",IF(COUNTIFS('English Scores- Leveled papers'!$H$3:$KM$3,BJ$4,'English Scores- Leveled papers'!$H52:$KM52,"&gt;-1")=0,"",SUMIF('English Scores- Leveled papers'!$H$3:$KM$3,BJ$4,'English Scores- Leveled papers'!$H52:$KM52)))</f>
        <is>
          <t/>
        </is>
      </c>
      <c r="BK53" s="362" t="inlineStr">
        <f aca="false">IF($B53="","",IF(COUNTIFS('English Scores- Leveled papers'!$H$3:$KM$3,BK$4,'English Scores- Leveled papers'!$H52:$KM52,"&gt;-1")=0,"",SUMIF('English Scores- Leveled papers'!$H$3:$KM$3,BK$4,'English Scores- Leveled papers'!$H52:$KM52)))</f>
        <is>
          <t/>
        </is>
      </c>
      <c r="BL53" s="362" t="inlineStr">
        <f aca="false">IF($B53="","",IF(COUNTIFS('English Scores- Leveled papers'!$H$3:$KM$3,BL$4,'English Scores- Leveled papers'!$H52:$KM52,"&gt;-1")=0,"",SUMIF('English Scores- Leveled papers'!$H$3:$KM$3,BL$4,'English Scores- Leveled papers'!$H52:$KM52)))</f>
        <is>
          <t/>
        </is>
      </c>
      <c r="BM53" s="362" t="inlineStr">
        <f aca="false">IF($B53="","",IF(COUNTIFS('Eng GLA 6th, 7th, 8th'!$E$3:$DV$3,BM$4,'Eng GLA 6th, 7th, 8th'!$E53:$DV53, "&gt;-1")=0,"",SUMIF('Eng GLA 6th, 7th, 8th'!$E$3:$DV$3,BM$4,'Eng GLA 6th, 7th, 8th'!$E53:$DV53)))</f>
        <is>
          <t/>
        </is>
      </c>
      <c r="BN53" s="362" t="inlineStr">
        <f aca="false">IF($B53="","",IF(COUNTIFS('Eng GLA 6th, 7th, 8th'!$E$3:$DV$3,BN$4,'Eng GLA 6th, 7th, 8th'!$E53:$DV53, "&gt;-1")=0,"",SUMIF('Eng GLA 6th, 7th, 8th'!$E$3:$DV$3,BN$4,'Eng GLA 6th, 7th, 8th'!$E53:$DV53)))</f>
        <is>
          <t/>
        </is>
      </c>
      <c r="BO53" s="362" t="inlineStr">
        <f aca="false">IF($B53="","",IF(COUNTIFS('Eng GLA 6th, 7th, 8th'!$E$3:$DV$3,BO$4,'Eng GLA 6th, 7th, 8th'!$E53:$DV53, "&gt;-1")=0,"",SUMIF('Eng GLA 6th, 7th, 8th'!$E$3:$DV$3,BO$4,'Eng GLA 6th, 7th, 8th'!$E53:$DV53)))</f>
        <is>
          <t/>
        </is>
      </c>
      <c r="BP53" s="362" t="inlineStr">
        <f aca="false">IF($B53="","",IF(COUNTIFS('Eng GLA 6th, 7th, 8th'!$E$3:$DV$3,BP$4,'Eng GLA 6th, 7th, 8th'!$E53:$DV53, "&gt;-1")=0,"",SUMIF('Eng GLA 6th, 7th, 8th'!$E$3:$DV$3,BP$4,'Eng GLA 6th, 7th, 8th'!$E53:$DV53)))</f>
        <is>
          <t/>
        </is>
      </c>
      <c r="BQ53" s="362" t="inlineStr">
        <f aca="false">IF($B53="","",IF(COUNTIFS('Eng GLA 6th, 7th, 8th'!$E$3:$DV$3,BQ$4,'Eng GLA 6th, 7th, 8th'!$E53:$DV53, "&gt;-1")=0,"",SUMIF('Eng GLA 6th, 7th, 8th'!$E$3:$DV$3,BQ$4,'Eng GLA 6th, 7th, 8th'!$E53:$DV53)))</f>
        <is>
          <t/>
        </is>
      </c>
      <c r="BR53" s="362" t="inlineStr">
        <f aca="false">IF($B53="","",IF(COUNTIFS('Eng GLA 6th, 7th, 8th'!$E$3:$DV$3,BR$4,'Eng GLA 6th, 7th, 8th'!$E53:$DV53, "&gt;-1")=0,"",SUMIF('Eng GLA 6th, 7th, 8th'!$E$3:$DV$3,BR$4,'Eng GLA 6th, 7th, 8th'!$E53:$DV53)))</f>
        <is>
          <t/>
        </is>
      </c>
      <c r="BS53" s="362" t="inlineStr">
        <f aca="false">IF($B53="","",IF(COUNTIFS('Eng GLA 6th, 7th, 8th'!$E$3:$DV$3,BS$4,'Eng GLA 6th, 7th, 8th'!$E53:$DV53, "&gt;-1")=0,"",SUMIF('Eng GLA 6th, 7th, 8th'!$E$3:$DV$3,BS$4,'Eng GLA 6th, 7th, 8th'!$E53:$DV53)))</f>
        <is>
          <t/>
        </is>
      </c>
      <c r="BT53" s="362" t="inlineStr">
        <f aca="false">IF($B53="","",IF(COUNTIFS('Eng GLA 6th, 7th, 8th'!$E$3:$DV$3,BT$4,'Eng GLA 6th, 7th, 8th'!$E53:$DV53, "&gt;-1")=0,"",SUMIF('Eng GLA 6th, 7th, 8th'!$E$3:$DV$3,BT$4,'Eng GLA 6th, 7th, 8th'!$E53:$DV53)))</f>
        <is>
          <t/>
        </is>
      </c>
      <c r="BU53" s="362" t="inlineStr">
        <f aca="false">IF($B53="","",IF(COUNTIFS('Eng GLA 6th, 7th, 8th'!$E$3:$DV$3,BU$4,'Eng GLA 6th, 7th, 8th'!$E53:$DV53, "&gt;-1")=0,"",SUMIF('Eng GLA 6th, 7th, 8th'!$E$3:$DV$3,BU$4,'Eng GLA 6th, 7th, 8th'!$E53:$DV53)))</f>
        <is>
          <t/>
        </is>
      </c>
      <c r="BV53" s="362" t="inlineStr">
        <f aca="false">IF($B53="","",IF(COUNTIFS('Eng GLA 6th, 7th, 8th'!$E$3:$DV$3,BV$4,'Eng GLA 6th, 7th, 8th'!$E53:$DV53, "&gt;-1")=0,"",SUMIF('Eng GLA 6th, 7th, 8th'!$E$3:$DV$3,BV$4,'Eng GLA 6th, 7th, 8th'!$E53:$DV53)))</f>
        <is>
          <t/>
        </is>
      </c>
      <c r="BW53" s="362" t="inlineStr">
        <f aca="false">IF($B53="","",IF(COUNTIFS('Eng GLA 6th, 7th, 8th'!$E$3:$DV$3,BW$4,'Eng GLA 6th, 7th, 8th'!$E53:$DV53, "&gt;-1")=0,"",SUMIF('Eng GLA 6th, 7th, 8th'!$E$3:$DV$3,BW$4,'Eng GLA 6th, 7th, 8th'!$E53:$DV53)))</f>
        <is>
          <t/>
        </is>
      </c>
      <c r="BX53" s="362" t="inlineStr">
        <f aca="false">IF($B53="","",IF(COUNTIFS('Eng GLA 6th, 7th, 8th'!$E$3:$DV$3,BX$4,'Eng GLA 6th, 7th, 8th'!$E53:$DV53, "&gt;-1")=0,"",SUMIF('Eng GLA 6th, 7th, 8th'!$E$3:$DV$3,BX$4,'Eng GLA 6th, 7th, 8th'!$E53:$DV53)))</f>
        <is>
          <t/>
        </is>
      </c>
      <c r="BY53" s="362" t="inlineStr">
        <f aca="false">IF($B53="","",IF(COUNTIFS('Eng GLA 6th, 7th, 8th'!$E$3:$DV$3,BY$4,'Eng GLA 6th, 7th, 8th'!$E53:$DV53, "&gt;-1")=0,"",SUMIF('Eng GLA 6th, 7th, 8th'!$E$3:$DV$3,BY$4,'Eng GLA 6th, 7th, 8th'!$E53:$DV53)))</f>
        <is>
          <t/>
        </is>
      </c>
      <c r="BZ53" s="362" t="inlineStr">
        <f aca="false">IF($B53="","",IF(COUNTIFS('Eng GLA 6th, 7th, 8th'!$E$3:$DV$3,BZ$4,'Eng GLA 6th, 7th, 8th'!$E53:$DV53, "&gt;-1")=0,"",SUMIF('Eng GLA 6th, 7th, 8th'!$E$3:$DV$3,BZ$4,'Eng GLA 6th, 7th, 8th'!$E53:$DV53)))</f>
        <is>
          <t/>
        </is>
      </c>
      <c r="CA53" s="362" t="inlineStr">
        <f aca="false">IF($B53="","",IF(COUNTIFS('Eng GLA 6th, 7th, 8th'!$E$3:$DV$3,CA$4,'Eng GLA 6th, 7th, 8th'!$E53:$DV53, "&gt;-1")=0,"",SUMIF('Eng GLA 6th, 7th, 8th'!$E$3:$DV$3,CA$4,'Eng GLA 6th, 7th, 8th'!$E53:$DV53)))</f>
        <is>
          <t/>
        </is>
      </c>
      <c r="CB53" s="363"/>
      <c r="CC53" s="364" t="str">
        <f aca="false">IFERROR(IF((COUNT('Eng GLA 6th, 7th, 8th'!E53:U53)=0)," ",(SUM('Eng GLA 6th, 7th, 8th'!E53:U53)/$CC$3)),"")</f>
        <v> </v>
      </c>
      <c r="CD53" s="364" t="str">
        <f aca="false">IFERROR(IF((COUNT('Eng GLA 6th, 7th, 8th'!V53:AA53)=0)," ",(SUM('Eng GLA 6th, 7th, 8th'!V53:AA53)/$CD$3)),"")</f>
        <v> </v>
      </c>
      <c r="CE53" s="364" t="str">
        <f aca="false">IFERROR(IF((COUNT('Eng GLA 6th, 7th, 8th'!AB53:AG53)=0)," ",(SUM('Eng GLA 6th, 7th, 8th'!AB53:AG53)/$CE$3)),"")</f>
        <v> </v>
      </c>
      <c r="CF53" s="364" t="str">
        <f aca="false">IFERROR(IF((COUNT('Eng GLA 6th, 7th, 8th'!AH53:AP53)=0)," ",(SUM('Eng GLA 6th, 7th, 8th'!AH53:AP53)/$CF$3)),"")</f>
        <v> </v>
      </c>
      <c r="CG53" s="365" t="str">
        <f aca="false">IFERROR(IF((COUNT('Eng GLA 6th, 7th, 8th'!AR53:BH53)=0)," ",(SUM('Eng GLA 6th, 7th, 8th'!AR53:BH53)/$CG$3)),"")</f>
        <v> </v>
      </c>
      <c r="CH53" s="365" t="str">
        <f aca="false">IFERROR(IF((COUNT('Eng GLA 6th, 7th, 8th'!BI53:BN53)=0)," ",(SUM('Eng GLA 6th, 7th, 8th'!BI53:BN53)/$CH$3)),"")</f>
        <v> </v>
      </c>
      <c r="CI53" s="365" t="str">
        <f aca="false">IFERROR(IF((COUNT('Eng GLA 6th, 7th, 8th'!BO53:BT53)=0)," ",(SUM('Eng GLA 6th, 7th, 8th'!BO53:BT53)/$CI$3)),"")</f>
        <v> </v>
      </c>
      <c r="CJ53" s="365" t="str">
        <f aca="false">IFERROR(IF((COUNT('Eng GLA 6th, 7th, 8th'!BU53:CF53)=0)," ",(SUM('Eng GLA 6th, 7th, 8th'!BU53:CF53)/$CJ$3)),"")</f>
        <v> </v>
      </c>
      <c r="CK53" s="365" t="str">
        <f aca="false">IFERROR(IF((COUNT('Eng GLA 6th, 7th, 8th'!CH53:CX53)=0)," ",(SUM('Eng GLA 6th, 7th, 8th'!CH53:CX53)/$CK$3)),"")</f>
        <v> </v>
      </c>
      <c r="CL53" s="365" t="str">
        <f aca="false">IFERROR(IF((COUNT('Eng GLA 6th, 7th, 8th'!CY53:DD53)=0)," ",(SUM('Eng GLA 6th, 7th, 8th'!CY53:DD53)/$CL$3)),"")</f>
        <v> </v>
      </c>
      <c r="CM53" s="365" t="str">
        <f aca="false">IFERROR(IF((COUNT('Eng GLA 6th, 7th, 8th'!DE53:DJ53)=0)," ",(SUM('Eng GLA 6th, 7th, 8th'!DE53:DJ53)/$CM$3)),"")</f>
        <v> </v>
      </c>
      <c r="CN53" s="365" t="str">
        <f aca="false">IFERROR(IF((COUNT('Eng GLA 6th, 7th, 8th'!DK53:DV53)=0)," ",(SUM('Eng GLA 6th, 7th, 8th'!DK53:DV53)/$CN$3)),"")</f>
        <v> </v>
      </c>
    </row>
    <row r="54" customFormat="false" ht="12.75" hidden="false" customHeight="false" outlineLevel="0" collapsed="false">
      <c r="A54" s="315" t="n">
        <v>47</v>
      </c>
      <c r="B54" s="315" t="inlineStr">
        <f aca="false">'English Scores- Leveled papers'!B53</f>
        <is>
          <t/>
        </is>
      </c>
      <c r="C54" s="360" t="inlineStr">
        <f aca="false">'RC Mastery Check+Question type'!H51</f>
        <is>
          <t/>
        </is>
      </c>
      <c r="D54" s="361" t="inlineStr">
        <f aca="false">'Cover Sheet'!L51</f>
        <is>
          <t/>
        </is>
      </c>
      <c r="E54" s="362" t="inlineStr">
        <f aca="false">IF($B54="","",IF(COUNTIFS('English Scores- Leveled papers'!$H$3:$KM$3,E$4,'English Scores- Leveled papers'!$H53:$KM53,"&gt;-1")=0,"",SUMIF('English Scores- Leveled papers'!$H$3:$KM$3,E$4,'English Scores- Leveled papers'!$H53:$KM53)))</f>
        <is>
          <t/>
        </is>
      </c>
      <c r="F54" s="362" t="inlineStr">
        <f aca="false">IF($B54="","",IF(COUNTIFS('English Scores- Leveled papers'!$H$3:$KM$3,F$4,'English Scores- Leveled papers'!$H53:$KM53,"&gt;-1")=0,"",SUMIF('English Scores- Leveled papers'!$H$3:$KM$3,F$4,'English Scores- Leveled papers'!$H53:$KM53)))</f>
        <is>
          <t/>
        </is>
      </c>
      <c r="G54" s="362" t="inlineStr">
        <f aca="false">IF($B54="","",IF(COUNTIFS('English Scores- Leveled papers'!$H$3:$KM$3,G$4,'English Scores- Leveled papers'!$H53:$KM53,"&gt;-1")=0,"",SUMIF('English Scores- Leveled papers'!$H$3:$KM$3,G$4,'English Scores- Leveled papers'!$H53:$KM53)))</f>
        <is>
          <t/>
        </is>
      </c>
      <c r="H54" s="362" t="inlineStr">
        <f aca="false">IF($B54="","",IF(COUNTIFS('English Scores- Leveled papers'!$H$3:$KM$3,H$4,'English Scores- Leveled papers'!$H53:$KM53,"&gt;-1")=0,"",SUMIF('English Scores- Leveled papers'!$H$3:$KM$3,H$4,'English Scores- Leveled papers'!$H53:$KM53)))</f>
        <is>
          <t/>
        </is>
      </c>
      <c r="I54" s="362" t="inlineStr">
        <f aca="false">IF($B54="","",IF(COUNTIFS('English Scores- Leveled papers'!$H$3:$KM$3,I$4,'English Scores- Leveled papers'!$H53:$KM53,"&gt;-1")=0,"",SUMIF('English Scores- Leveled papers'!$H$3:$KM$3,I$4,'English Scores- Leveled papers'!$H53:$KM53)))</f>
        <is>
          <t/>
        </is>
      </c>
      <c r="J54" s="362" t="inlineStr">
        <f aca="false">IF($B54="","",IF(COUNTIFS('English Scores- Leveled papers'!$H$3:$KM$3,J$4,'English Scores- Leveled papers'!$H53:$KM53,"&gt;-1")=0,"",SUMIF('English Scores- Leveled papers'!$H$3:$KM$3,J$4,'English Scores- Leveled papers'!$H53:$KM53)))</f>
        <is>
          <t/>
        </is>
      </c>
      <c r="K54" s="362" t="inlineStr">
        <f aca="false">IF($B54="","",IF(COUNTIFS('English Scores- Leveled papers'!$H$3:$KM$3,K$4,'English Scores- Leveled papers'!$H53:$KM53,"&gt;-1")=0,"",SUMIF('English Scores- Leveled papers'!$H$3:$KM$3,K$4,'English Scores- Leveled papers'!$H53:$KM53)))</f>
        <is>
          <t/>
        </is>
      </c>
      <c r="L54" s="362" t="inlineStr">
        <f aca="false">IF($B54="","",IF(COUNTIFS('English Scores- Leveled papers'!$H$3:$KM$3,L$4,'English Scores- Leveled papers'!$H53:$KM53,"&gt;-1")=0,"",SUMIF('English Scores- Leveled papers'!$H$3:$KM$3,L$4,'English Scores- Leveled papers'!$H53:$KM53)))</f>
        <is>
          <t/>
        </is>
      </c>
      <c r="M54" s="362" t="inlineStr">
        <f aca="false">IF($B54="","",IF(COUNTIFS('English Scores- Leveled papers'!$H$3:$KM$3,M$4,'English Scores- Leveled papers'!$H53:$KM53,"&gt;-1")=0,"",SUMIF('English Scores- Leveled papers'!$H$3:$KM$3,M$4,'English Scores- Leveled papers'!$H53:$KM53)))</f>
        <is>
          <t/>
        </is>
      </c>
      <c r="N54" s="362" t="inlineStr">
        <f aca="false">IF($B54="","",IF(COUNTIFS('English Scores- Leveled papers'!$H$3:$KM$3,N$4,'English Scores- Leveled papers'!$H53:$KM53,"&gt;-1")=0,"",SUMIF('English Scores- Leveled papers'!$H$3:$KM$3,N$4,'English Scores- Leveled papers'!$H53:$KM53)))</f>
        <is>
          <t/>
        </is>
      </c>
      <c r="O54" s="362" t="inlineStr">
        <f aca="false">IF($B54="","",IF(COUNTIFS('English Scores- Leveled papers'!$H$3:$KM$3,O$4,'English Scores- Leveled papers'!$H53:$KM53,"&gt;-1")=0,"",SUMIF('English Scores- Leveled papers'!$H$3:$KM$3,O$4,'English Scores- Leveled papers'!$H53:$KM53)))</f>
        <is>
          <t/>
        </is>
      </c>
      <c r="P54" s="362" t="inlineStr">
        <f aca="false">IF($B54="","",IF(COUNTIFS('English Scores- Leveled papers'!$H$3:$KM$3,P$4,'English Scores- Leveled papers'!$H53:$KM53,"&gt;-1")=0,"",SUMIF('English Scores- Leveled papers'!$H$3:$KM$3,P$4,'English Scores- Leveled papers'!$H53:$KM53)))</f>
        <is>
          <t/>
        </is>
      </c>
      <c r="Q54" s="362" t="inlineStr">
        <f aca="false">IF($B54="","",IF(COUNTIFS('English Scores- Leveled papers'!$H$3:$KM$3,Q$4,'English Scores- Leveled papers'!$H53:$KM53,"&gt;-1")=0,"",SUMIF('English Scores- Leveled papers'!$H$3:$KM$3,Q$4,'English Scores- Leveled papers'!$H53:$KM53)))</f>
        <is>
          <t/>
        </is>
      </c>
      <c r="R54" s="362" t="inlineStr">
        <f aca="false">IF($B54="","",IF(COUNTIFS('English Scores- Leveled papers'!$H$3:$KM$3,R$4,'English Scores- Leveled papers'!$H53:$KM53,"&gt;-1")=0,"",SUMIF('English Scores- Leveled papers'!$H$3:$KM$3,R$4,'English Scores- Leveled papers'!$H53:$KM53)))</f>
        <is>
          <t/>
        </is>
      </c>
      <c r="S54" s="362" t="inlineStr">
        <f aca="false">IF($B54="","",IF(COUNTIFS('English Scores- Leveled papers'!$H$3:$KM$3,S$4,'English Scores- Leveled papers'!$H53:$KM53,"&gt;-1")=0,"",SUMIF('English Scores- Leveled papers'!$H$3:$KM$3,S$4,'English Scores- Leveled papers'!$H53:$KM53)))</f>
        <is>
          <t/>
        </is>
      </c>
      <c r="T54" s="362" t="inlineStr">
        <f aca="false">IF($B54="","",IF(COUNTIFS('English Scores- Leveled papers'!$H$3:$KM$3,T$4,'English Scores- Leveled papers'!$H53:$KM53,"&gt;-1")=0,"",SUMIF('English Scores- Leveled papers'!$H$3:$KM$3,T$4,'English Scores- Leveled papers'!$H53:$KM53)))</f>
        <is>
          <t/>
        </is>
      </c>
      <c r="U54" s="362" t="inlineStr">
        <f aca="false">IF($B54="","",IF(COUNTIFS('English Scores- Leveled papers'!$H$3:$KM$3,U$4,'English Scores- Leveled papers'!$H53:$KM53,"&gt;-1")=0,"",SUMIF('English Scores- Leveled papers'!$H$3:$KM$3,U$4,'English Scores- Leveled papers'!$H53:$KM53)))</f>
        <is>
          <t/>
        </is>
      </c>
      <c r="V54" s="362" t="inlineStr">
        <f aca="false">IF($B54="","",IF(COUNTIFS('English Scores- Leveled papers'!$H$3:$KM$3,V$4,'English Scores- Leveled papers'!$H53:$KM53,"&gt;-1")=0,"",SUMIF('English Scores- Leveled papers'!$H$3:$KM$3,V$4,'English Scores- Leveled papers'!$H53:$KM53)))</f>
        <is>
          <t/>
        </is>
      </c>
      <c r="W54" s="362" t="inlineStr">
        <f aca="false">IF($B54="","",IF(COUNTIFS('English Scores- Leveled papers'!$H$3:$KM$3,W$4,'English Scores- Leveled papers'!$H53:$KM53,"&gt;-1")=0,"",SUMIF('English Scores- Leveled papers'!$H$3:$KM$3,W$4,'English Scores- Leveled papers'!$H53:$KM53)))</f>
        <is>
          <t/>
        </is>
      </c>
      <c r="X54" s="362" t="inlineStr">
        <f aca="false">IF($B54="","",IF(COUNTIFS('English Scores- Leveled papers'!$H$3:$KM$3,X$4,'English Scores- Leveled papers'!$H53:$KM53,"&gt;-1")=0,"",SUMIF('English Scores- Leveled papers'!$H$3:$KM$3,X$4,'English Scores- Leveled papers'!$H53:$KM53)))</f>
        <is>
          <t/>
        </is>
      </c>
      <c r="Y54" s="362" t="inlineStr">
        <f aca="false">IF($B54="","",IF(COUNTIFS('English Scores- Leveled papers'!$H$3:$KM$3,Y$4,'English Scores- Leveled papers'!$H53:$KM53,"&gt;-1")=0,"",SUMIF('English Scores- Leveled papers'!$H$3:$KM$3,Y$4,'English Scores- Leveled papers'!$H53:$KM53)))</f>
        <is>
          <t/>
        </is>
      </c>
      <c r="Z54" s="362" t="inlineStr">
        <f aca="false">IF($B54="","",IF(COUNTIFS('English Scores- Leveled papers'!$H$3:$KM$3,Z$4,'English Scores- Leveled papers'!$H53:$KM53,"&gt;-1")=0,"",SUMIF('English Scores- Leveled papers'!$H$3:$KM$3,Z$4,'English Scores- Leveled papers'!$H53:$KM53)))</f>
        <is>
          <t/>
        </is>
      </c>
      <c r="AA54" s="362" t="inlineStr">
        <f aca="false">IF($B54="","",IF(COUNTIFS('English Scores- Leveled papers'!$H$3:$KM$3,AA$4,'English Scores- Leveled papers'!$H53:$KM53,"&gt;-1")=0,"",SUMIF('English Scores- Leveled papers'!$H$3:$KM$3,AA$4,'English Scores- Leveled papers'!$H53:$KM53)))</f>
        <is>
          <t/>
        </is>
      </c>
      <c r="AB54" s="362" t="inlineStr">
        <f aca="false">IF($B54="","",IF(COUNTIFS('English Scores- Leveled papers'!$H$3:$KM$3,AB$4,'English Scores- Leveled papers'!$H53:$KM53,"&gt;-1")=0,"",SUMIF('English Scores- Leveled papers'!$H$3:$KM$3,AB$4,'English Scores- Leveled papers'!$H53:$KM53)))</f>
        <is>
          <t/>
        </is>
      </c>
      <c r="AC54" s="362" t="inlineStr">
        <f aca="false">IF($B54="","",IF(COUNTIFS('English Scores- Leveled papers'!$H$3:$KM$3,AC$4,'English Scores- Leveled papers'!$H53:$KM53,"&gt;-1")=0,"",SUMIF('English Scores- Leveled papers'!$H$3:$KM$3,AC$4,'English Scores- Leveled papers'!$H53:$KM53)))</f>
        <is>
          <t/>
        </is>
      </c>
      <c r="AD54" s="362" t="inlineStr">
        <f aca="false">IF($B54="","",IF(COUNTIFS('English Scores- Leveled papers'!$H$3:$KM$3,AD$4,'English Scores- Leveled papers'!$H53:$KM53,"&gt;-1")=0,"",SUMIF('English Scores- Leveled papers'!$H$3:$KM$3,AD$4,'English Scores- Leveled papers'!$H53:$KM53)))</f>
        <is>
          <t/>
        </is>
      </c>
      <c r="AE54" s="362" t="inlineStr">
        <f aca="false">IF($B54="","",IF(COUNTIFS('English Scores- Leveled papers'!$H$3:$KM$3,AE$4,'English Scores- Leveled papers'!$H53:$KM53,"&gt;-1")=0,"",SUMIF('English Scores- Leveled papers'!$H$3:$KM$3,AE$4,'English Scores- Leveled papers'!$H53:$KM53)))</f>
        <is>
          <t/>
        </is>
      </c>
      <c r="AF54" s="362" t="inlineStr">
        <f aca="false">IF($B54="","",IF(COUNTIFS('English Scores- Leveled papers'!$H$3:$KM$3,AF$4,'English Scores- Leveled papers'!$H53:$KM53,"&gt;-1")=0,"",SUMIF('English Scores- Leveled papers'!$H$3:$KM$3,AF$4,'English Scores- Leveled papers'!$H53:$KM53)))</f>
        <is>
          <t/>
        </is>
      </c>
      <c r="AG54" s="362" t="inlineStr">
        <f aca="false">IF($B54="","",IF(COUNTIFS('English Scores- Leveled papers'!$H$3:$KM$3,AG$4,'English Scores- Leveled papers'!$H53:$KM53,"&gt;-1")=0,"",SUMIF('English Scores- Leveled papers'!$H$3:$KM$3,AG$4,'English Scores- Leveled papers'!$H53:$KM53)))</f>
        <is>
          <t/>
        </is>
      </c>
      <c r="AH54" s="362" t="inlineStr">
        <f aca="false">IF($B54="","",IF(COUNTIFS('English Scores- Leveled papers'!$H$3:$KM$3,AH$4,'English Scores- Leveled papers'!$H53:$KM53,"&gt;-1")=0,"",SUMIF('English Scores- Leveled papers'!$H$3:$KM$3,AH$4,'English Scores- Leveled papers'!$H53:$KM53)))</f>
        <is>
          <t/>
        </is>
      </c>
      <c r="AI54" s="362" t="inlineStr">
        <f aca="false">IF($B54="","",IF(COUNTIFS('English Scores- Leveled papers'!$H$3:$KM$3,AI$4,'English Scores- Leveled papers'!$H53:$KM53,"&gt;-1")=0,"",SUMIF('English Scores- Leveled papers'!$H$3:$KM$3,AI$4,'English Scores- Leveled papers'!$H53:$KM53)))</f>
        <is>
          <t/>
        </is>
      </c>
      <c r="AJ54" s="362" t="inlineStr">
        <f aca="false">IF($B54="","",IF(COUNTIFS('English Scores- Leveled papers'!$H$3:$KM$3,AJ$4,'English Scores- Leveled papers'!$H53:$KM53,"&gt;-1")=0,"",SUMIF('English Scores- Leveled papers'!$H$3:$KM$3,AJ$4,'English Scores- Leveled papers'!$H53:$KM53)))</f>
        <is>
          <t/>
        </is>
      </c>
      <c r="AK54" s="362" t="inlineStr">
        <f aca="false">IF($B54="","",IF(COUNTIFS('English Scores- Leveled papers'!$H$3:$KM$3,AK$4,'English Scores- Leveled papers'!$H53:$KM53,"&gt;-1")=0,"",SUMIF('English Scores- Leveled papers'!$H$3:$KM$3,AK$4,'English Scores- Leveled papers'!$H53:$KM53)))</f>
        <is>
          <t/>
        </is>
      </c>
      <c r="AL54" s="362" t="inlineStr">
        <f aca="false">IF($B54="","",IF(COUNTIFS('English Scores- Leveled papers'!$H$3:$KM$3,AL$4,'English Scores- Leveled papers'!$H53:$KM53,"&gt;-1")=0,"",SUMIF('English Scores- Leveled papers'!$H$3:$KM$3,AL$4,'English Scores- Leveled papers'!$H53:$KM53)))</f>
        <is>
          <t/>
        </is>
      </c>
      <c r="AM54" s="362" t="inlineStr">
        <f aca="false">IF($B54="","",IF(COUNTIFS('English Scores- Leveled papers'!$H$3:$KM$3,AM$4,'English Scores- Leveled papers'!$H53:$KM53,"&gt;-1")=0,"",SUMIF('English Scores- Leveled papers'!$H$3:$KM$3,AM$4,'English Scores- Leveled papers'!$H53:$KM53)))</f>
        <is>
          <t/>
        </is>
      </c>
      <c r="AN54" s="362" t="inlineStr">
        <f aca="false">IF($B54="","",IF(COUNTIFS('English Scores- Leveled papers'!$H$3:$KM$3,AN$4,'English Scores- Leveled papers'!$H53:$KM53,"&gt;-1")=0,"",SUMIF('English Scores- Leveled papers'!$H$3:$KM$3,AN$4,'English Scores- Leveled papers'!$H53:$KM53)))</f>
        <is>
          <t/>
        </is>
      </c>
      <c r="AO54" s="362" t="inlineStr">
        <f aca="false">IF($B54="","",IF(COUNTIFS('English Scores- Leveled papers'!$H$3:$KM$3,AO$4,'English Scores- Leveled papers'!$H53:$KM53,"&gt;-1")=0,"",SUMIF('English Scores- Leveled papers'!$H$3:$KM$3,AO$4,'English Scores- Leveled papers'!$H53:$KM53)))</f>
        <is>
          <t/>
        </is>
      </c>
      <c r="AP54" s="362" t="inlineStr">
        <f aca="false">IF($B54="","",IF(COUNTIFS('English Scores- Leveled papers'!$H$3:$KM$3,AP$4,'English Scores- Leveled papers'!$H53:$KM53,"&gt;-1")=0,"",SUMIF('English Scores- Leveled papers'!$H$3:$KM$3,AP$4,'English Scores- Leveled papers'!$H53:$KM53)))</f>
        <is>
          <t/>
        </is>
      </c>
      <c r="AQ54" s="362" t="inlineStr">
        <f aca="false">IF($B54="","",IF(COUNTIFS('English Scores- Leveled papers'!$H$3:$KM$3,AQ$4,'English Scores- Leveled papers'!$H53:$KM53,"&gt;-1")=0,"",SUMIF('English Scores- Leveled papers'!$H$3:$KM$3,AQ$4,'English Scores- Leveled papers'!$H53:$KM53)))</f>
        <is>
          <t/>
        </is>
      </c>
      <c r="AR54" s="362" t="inlineStr">
        <f aca="false">IF($B54="","",IF(COUNTIFS('English Scores- Leveled papers'!$H$3:$KM$3,AR$4,'English Scores- Leveled papers'!$H53:$KM53,"&gt;-1")=0,"",SUMIF('English Scores- Leveled papers'!$H$3:$KM$3,AR$4,'English Scores- Leveled papers'!$H53:$KM53)))</f>
        <is>
          <t/>
        </is>
      </c>
      <c r="AS54" s="362" t="inlineStr">
        <f aca="false">IF($B54="","",IF(COUNTIFS('English Scores- Leveled papers'!$H$3:$KM$3,AS$4,'English Scores- Leveled papers'!$H53:$KM53,"&gt;-1")=0,"",SUMIF('English Scores- Leveled papers'!$H$3:$KM$3,AS$4,'English Scores- Leveled papers'!$H53:$KM53)))</f>
        <is>
          <t/>
        </is>
      </c>
      <c r="AT54" s="362" t="inlineStr">
        <f aca="false">IF($B54="","",IF(COUNTIFS('English Scores- Leveled papers'!$H$3:$KM$3,AT$4,'English Scores- Leveled papers'!$H53:$KM53,"&gt;-1")=0,"",SUMIF('English Scores- Leveled papers'!$H$3:$KM$3,AT$4,'English Scores- Leveled papers'!$H53:$KM53)))</f>
        <is>
          <t/>
        </is>
      </c>
      <c r="AU54" s="362" t="inlineStr">
        <f aca="false">IF($B54="","",IF(COUNTIFS('English Scores- Leveled papers'!$H$3:$KM$3,AU$4,'English Scores- Leveled papers'!$H53:$KM53,"&gt;-1")=0,"",SUMIF('English Scores- Leveled papers'!$H$3:$KM$3,AU$4,'English Scores- Leveled papers'!$H53:$KM53)))</f>
        <is>
          <t/>
        </is>
      </c>
      <c r="AV54" s="362" t="inlineStr">
        <f aca="false">IF($B54="","",IF(COUNTIFS('English Scores- Leveled papers'!$H$3:$KM$3,AV$4,'English Scores- Leveled papers'!$H53:$KM53,"&gt;-1")=0,"",SUMIF('English Scores- Leveled papers'!$H$3:$KM$3,AV$4,'English Scores- Leveled papers'!$H53:$KM53)))</f>
        <is>
          <t/>
        </is>
      </c>
      <c r="AW54" s="362" t="inlineStr">
        <f aca="false">IF($B54="","",IF(COUNTIFS('English Scores- Leveled papers'!$H$3:$KM$3,AW$4,'English Scores- Leveled papers'!$H53:$KM53,"&gt;-1")=0,"",SUMIF('English Scores- Leveled papers'!$H$3:$KM$3,AW$4,'English Scores- Leveled papers'!$H53:$KM53)))</f>
        <is>
          <t/>
        </is>
      </c>
      <c r="AX54" s="362" t="inlineStr">
        <f aca="false">IF($B54="","",IF(COUNTIFS('English Scores- Leveled papers'!$H$3:$KM$3,AX$4,'English Scores- Leveled papers'!$H53:$KM53,"&gt;-1")=0,"",SUMIF('English Scores- Leveled papers'!$H$3:$KM$3,AX$4,'English Scores- Leveled papers'!$H53:$KM53)))</f>
        <is>
          <t/>
        </is>
      </c>
      <c r="AY54" s="362" t="inlineStr">
        <f aca="false">IF($B54="","",IF(COUNTIFS('English Scores- Leveled papers'!$H$3:$KM$3,AY$4,'English Scores- Leveled papers'!$H53:$KM53,"&gt;-1")=0,"",SUMIF('English Scores- Leveled papers'!$H$3:$KM$3,AY$4,'English Scores- Leveled papers'!$H53:$KM53)))</f>
        <is>
          <t/>
        </is>
      </c>
      <c r="AZ54" s="362" t="inlineStr">
        <f aca="false">IF($B54="","",IF(COUNTIFS('English Scores- Leveled papers'!$H$3:$KM$3,AZ$4,'English Scores- Leveled papers'!$H53:$KM53,"&gt;-1")=0,"",SUMIF('English Scores- Leveled papers'!$H$3:$KM$3,AZ$4,'English Scores- Leveled papers'!$H53:$KM53)))</f>
        <is>
          <t/>
        </is>
      </c>
      <c r="BA54" s="362" t="inlineStr">
        <f aca="false">IF($B54="","",IF(COUNTIFS('English Scores- Leveled papers'!$H$3:$KM$3,BA$4,'English Scores- Leveled papers'!$H53:$KM53,"&gt;-1")=0,"",SUMIF('English Scores- Leveled papers'!$H$3:$KM$3,BA$4,'English Scores- Leveled papers'!$H53:$KM53)))</f>
        <is>
          <t/>
        </is>
      </c>
      <c r="BB54" s="362" t="inlineStr">
        <f aca="false">IF($B54="","",IF(COUNTIFS('English Scores- Leveled papers'!$H$3:$KM$3,BB$4,'English Scores- Leveled papers'!$H53:$KM53,"&gt;-1")=0,"",SUMIF('English Scores- Leveled papers'!$H$3:$KM$3,BB$4,'English Scores- Leveled papers'!$H53:$KM53)))</f>
        <is>
          <t/>
        </is>
      </c>
      <c r="BC54" s="362" t="inlineStr">
        <f aca="false">IF($B54="","",IF(COUNTIFS('English Scores- Leveled papers'!$H$3:$KM$3,BC$4,'English Scores- Leveled papers'!$H53:$KM53,"&gt;-1")=0,"",SUMIF('English Scores- Leveled papers'!$H$3:$KM$3,BC$4,'English Scores- Leveled papers'!$H53:$KM53)))</f>
        <is>
          <t/>
        </is>
      </c>
      <c r="BD54" s="362" t="inlineStr">
        <f aca="false">IF($B54="","",IF(COUNTIFS('English Scores- Leveled papers'!$H$3:$KM$3,BD$4,'English Scores- Leveled papers'!$H53:$KM53,"&gt;-1")=0,"",SUMIF('English Scores- Leveled papers'!$H$3:$KM$3,BD$4,'English Scores- Leveled papers'!$H53:$KM53)))</f>
        <is>
          <t/>
        </is>
      </c>
      <c r="BE54" s="362" t="inlineStr">
        <f aca="false">IF($B54="","",IF(COUNTIFS('English Scores- Leveled papers'!$H$3:$KM$3,BE$4,'English Scores- Leveled papers'!$H53:$KM53,"&gt;-1")=0,"",SUMIF('English Scores- Leveled papers'!$H$3:$KM$3,BE$4,'English Scores- Leveled papers'!$H53:$KM53)))</f>
        <is>
          <t/>
        </is>
      </c>
      <c r="BF54" s="362" t="inlineStr">
        <f aca="false">IF($B54="","",IF(COUNTIFS('English Scores- Leveled papers'!$H$3:$KM$3,BF$4,'English Scores- Leveled papers'!$H53:$KM53,"&gt;-1")=0,"",SUMIF('English Scores- Leveled papers'!$H$3:$KM$3,BF$4,'English Scores- Leveled papers'!$H53:$KM53)))</f>
        <is>
          <t/>
        </is>
      </c>
      <c r="BG54" s="362" t="inlineStr">
        <f aca="false">IF($B54="","",IF(COUNTIFS('English Scores- Leveled papers'!$H$3:$KM$3,BG$4,'English Scores- Leveled papers'!$H53:$KM53,"&gt;-1")=0,"",SUMIF('English Scores- Leveled papers'!$H$3:$KM$3,BG$4,'English Scores- Leveled papers'!$H53:$KM53)))</f>
        <is>
          <t/>
        </is>
      </c>
      <c r="BH54" s="362" t="inlineStr">
        <f aca="false">IF($B54="","",IF(COUNTIFS('English Scores- Leveled papers'!$H$3:$KM$3,BH$4,'English Scores- Leveled papers'!$H53:$KM53,"&gt;-1")=0,"",SUMIF('English Scores- Leveled papers'!$H$3:$KM$3,BH$4,'English Scores- Leveled papers'!$H53:$KM53)))</f>
        <is>
          <t/>
        </is>
      </c>
      <c r="BI54" s="362" t="inlineStr">
        <f aca="false">IF($B54="","",IF(COUNTIFS('English Scores- Leveled papers'!$H$3:$KM$3,BI$4,'English Scores- Leveled papers'!$H53:$KM53,"&gt;-1")=0,"",SUMIF('English Scores- Leveled papers'!$H$3:$KM$3,BI$4,'English Scores- Leveled papers'!$H53:$KM53)))</f>
        <is>
          <t/>
        </is>
      </c>
      <c r="BJ54" s="362" t="inlineStr">
        <f aca="false">IF($B54="","",IF(COUNTIFS('English Scores- Leveled papers'!$H$3:$KM$3,BJ$4,'English Scores- Leveled papers'!$H53:$KM53,"&gt;-1")=0,"",SUMIF('English Scores- Leveled papers'!$H$3:$KM$3,BJ$4,'English Scores- Leveled papers'!$H53:$KM53)))</f>
        <is>
          <t/>
        </is>
      </c>
      <c r="BK54" s="362" t="inlineStr">
        <f aca="false">IF($B54="","",IF(COUNTIFS('English Scores- Leveled papers'!$H$3:$KM$3,BK$4,'English Scores- Leveled papers'!$H53:$KM53,"&gt;-1")=0,"",SUMIF('English Scores- Leveled papers'!$H$3:$KM$3,BK$4,'English Scores- Leveled papers'!$H53:$KM53)))</f>
        <is>
          <t/>
        </is>
      </c>
      <c r="BL54" s="362" t="inlineStr">
        <f aca="false">IF($B54="","",IF(COUNTIFS('English Scores- Leveled papers'!$H$3:$KM$3,BL$4,'English Scores- Leveled papers'!$H53:$KM53,"&gt;-1")=0,"",SUMIF('English Scores- Leveled papers'!$H$3:$KM$3,BL$4,'English Scores- Leveled papers'!$H53:$KM53)))</f>
        <is>
          <t/>
        </is>
      </c>
      <c r="BM54" s="362" t="inlineStr">
        <f aca="false">IF($B54="","",IF(COUNTIFS('Eng GLA 6th, 7th, 8th'!$E$3:$DV$3,BM$4,'Eng GLA 6th, 7th, 8th'!$E54:$DV54, "&gt;-1")=0,"",SUMIF('Eng GLA 6th, 7th, 8th'!$E$3:$DV$3,BM$4,'Eng GLA 6th, 7th, 8th'!$E54:$DV54)))</f>
        <is>
          <t/>
        </is>
      </c>
      <c r="BN54" s="362" t="inlineStr">
        <f aca="false">IF($B54="","",IF(COUNTIFS('Eng GLA 6th, 7th, 8th'!$E$3:$DV$3,BN$4,'Eng GLA 6th, 7th, 8th'!$E54:$DV54, "&gt;-1")=0,"",SUMIF('Eng GLA 6th, 7th, 8th'!$E$3:$DV$3,BN$4,'Eng GLA 6th, 7th, 8th'!$E54:$DV54)))</f>
        <is>
          <t/>
        </is>
      </c>
      <c r="BO54" s="362" t="inlineStr">
        <f aca="false">IF($B54="","",IF(COUNTIFS('Eng GLA 6th, 7th, 8th'!$E$3:$DV$3,BO$4,'Eng GLA 6th, 7th, 8th'!$E54:$DV54, "&gt;-1")=0,"",SUMIF('Eng GLA 6th, 7th, 8th'!$E$3:$DV$3,BO$4,'Eng GLA 6th, 7th, 8th'!$E54:$DV54)))</f>
        <is>
          <t/>
        </is>
      </c>
      <c r="BP54" s="362" t="inlineStr">
        <f aca="false">IF($B54="","",IF(COUNTIFS('Eng GLA 6th, 7th, 8th'!$E$3:$DV$3,BP$4,'Eng GLA 6th, 7th, 8th'!$E54:$DV54, "&gt;-1")=0,"",SUMIF('Eng GLA 6th, 7th, 8th'!$E$3:$DV$3,BP$4,'Eng GLA 6th, 7th, 8th'!$E54:$DV54)))</f>
        <is>
          <t/>
        </is>
      </c>
      <c r="BQ54" s="362" t="inlineStr">
        <f aca="false">IF($B54="","",IF(COUNTIFS('Eng GLA 6th, 7th, 8th'!$E$3:$DV$3,BQ$4,'Eng GLA 6th, 7th, 8th'!$E54:$DV54, "&gt;-1")=0,"",SUMIF('Eng GLA 6th, 7th, 8th'!$E$3:$DV$3,BQ$4,'Eng GLA 6th, 7th, 8th'!$E54:$DV54)))</f>
        <is>
          <t/>
        </is>
      </c>
      <c r="BR54" s="362" t="inlineStr">
        <f aca="false">IF($B54="","",IF(COUNTIFS('Eng GLA 6th, 7th, 8th'!$E$3:$DV$3,BR$4,'Eng GLA 6th, 7th, 8th'!$E54:$DV54, "&gt;-1")=0,"",SUMIF('Eng GLA 6th, 7th, 8th'!$E$3:$DV$3,BR$4,'Eng GLA 6th, 7th, 8th'!$E54:$DV54)))</f>
        <is>
          <t/>
        </is>
      </c>
      <c r="BS54" s="362" t="inlineStr">
        <f aca="false">IF($B54="","",IF(COUNTIFS('Eng GLA 6th, 7th, 8th'!$E$3:$DV$3,BS$4,'Eng GLA 6th, 7th, 8th'!$E54:$DV54, "&gt;-1")=0,"",SUMIF('Eng GLA 6th, 7th, 8th'!$E$3:$DV$3,BS$4,'Eng GLA 6th, 7th, 8th'!$E54:$DV54)))</f>
        <is>
          <t/>
        </is>
      </c>
      <c r="BT54" s="362" t="inlineStr">
        <f aca="false">IF($B54="","",IF(COUNTIFS('Eng GLA 6th, 7th, 8th'!$E$3:$DV$3,BT$4,'Eng GLA 6th, 7th, 8th'!$E54:$DV54, "&gt;-1")=0,"",SUMIF('Eng GLA 6th, 7th, 8th'!$E$3:$DV$3,BT$4,'Eng GLA 6th, 7th, 8th'!$E54:$DV54)))</f>
        <is>
          <t/>
        </is>
      </c>
      <c r="BU54" s="362" t="inlineStr">
        <f aca="false">IF($B54="","",IF(COUNTIFS('Eng GLA 6th, 7th, 8th'!$E$3:$DV$3,BU$4,'Eng GLA 6th, 7th, 8th'!$E54:$DV54, "&gt;-1")=0,"",SUMIF('Eng GLA 6th, 7th, 8th'!$E$3:$DV$3,BU$4,'Eng GLA 6th, 7th, 8th'!$E54:$DV54)))</f>
        <is>
          <t/>
        </is>
      </c>
      <c r="BV54" s="362" t="inlineStr">
        <f aca="false">IF($B54="","",IF(COUNTIFS('Eng GLA 6th, 7th, 8th'!$E$3:$DV$3,BV$4,'Eng GLA 6th, 7th, 8th'!$E54:$DV54, "&gt;-1")=0,"",SUMIF('Eng GLA 6th, 7th, 8th'!$E$3:$DV$3,BV$4,'Eng GLA 6th, 7th, 8th'!$E54:$DV54)))</f>
        <is>
          <t/>
        </is>
      </c>
      <c r="BW54" s="362" t="inlineStr">
        <f aca="false">IF($B54="","",IF(COUNTIFS('Eng GLA 6th, 7th, 8th'!$E$3:$DV$3,BW$4,'Eng GLA 6th, 7th, 8th'!$E54:$DV54, "&gt;-1")=0,"",SUMIF('Eng GLA 6th, 7th, 8th'!$E$3:$DV$3,BW$4,'Eng GLA 6th, 7th, 8th'!$E54:$DV54)))</f>
        <is>
          <t/>
        </is>
      </c>
      <c r="BX54" s="362" t="inlineStr">
        <f aca="false">IF($B54="","",IF(COUNTIFS('Eng GLA 6th, 7th, 8th'!$E$3:$DV$3,BX$4,'Eng GLA 6th, 7th, 8th'!$E54:$DV54, "&gt;-1")=0,"",SUMIF('Eng GLA 6th, 7th, 8th'!$E$3:$DV$3,BX$4,'Eng GLA 6th, 7th, 8th'!$E54:$DV54)))</f>
        <is>
          <t/>
        </is>
      </c>
      <c r="BY54" s="362" t="inlineStr">
        <f aca="false">IF($B54="","",IF(COUNTIFS('Eng GLA 6th, 7th, 8th'!$E$3:$DV$3,BY$4,'Eng GLA 6th, 7th, 8th'!$E54:$DV54, "&gt;-1")=0,"",SUMIF('Eng GLA 6th, 7th, 8th'!$E$3:$DV$3,BY$4,'Eng GLA 6th, 7th, 8th'!$E54:$DV54)))</f>
        <is>
          <t/>
        </is>
      </c>
      <c r="BZ54" s="362" t="inlineStr">
        <f aca="false">IF($B54="","",IF(COUNTIFS('Eng GLA 6th, 7th, 8th'!$E$3:$DV$3,BZ$4,'Eng GLA 6th, 7th, 8th'!$E54:$DV54, "&gt;-1")=0,"",SUMIF('Eng GLA 6th, 7th, 8th'!$E$3:$DV$3,BZ$4,'Eng GLA 6th, 7th, 8th'!$E54:$DV54)))</f>
        <is>
          <t/>
        </is>
      </c>
      <c r="CA54" s="362" t="inlineStr">
        <f aca="false">IF($B54="","",IF(COUNTIFS('Eng GLA 6th, 7th, 8th'!$E$3:$DV$3,CA$4,'Eng GLA 6th, 7th, 8th'!$E54:$DV54, "&gt;-1")=0,"",SUMIF('Eng GLA 6th, 7th, 8th'!$E$3:$DV$3,CA$4,'Eng GLA 6th, 7th, 8th'!$E54:$DV54)))</f>
        <is>
          <t/>
        </is>
      </c>
      <c r="CB54" s="363"/>
      <c r="CC54" s="364" t="str">
        <f aca="false">IFERROR(IF((COUNT('Eng GLA 6th, 7th, 8th'!E54:U54)=0)," ",(SUM('Eng GLA 6th, 7th, 8th'!E54:U54)/$CC$3)),"")</f>
        <v> </v>
      </c>
      <c r="CD54" s="364" t="str">
        <f aca="false">IFERROR(IF((COUNT('Eng GLA 6th, 7th, 8th'!V54:AA54)=0)," ",(SUM('Eng GLA 6th, 7th, 8th'!V54:AA54)/$CD$3)),"")</f>
        <v> </v>
      </c>
      <c r="CE54" s="364" t="str">
        <f aca="false">IFERROR(IF((COUNT('Eng GLA 6th, 7th, 8th'!AB54:AG54)=0)," ",(SUM('Eng GLA 6th, 7th, 8th'!AB54:AG54)/$CE$3)),"")</f>
        <v> </v>
      </c>
      <c r="CF54" s="364" t="str">
        <f aca="false">IFERROR(IF((COUNT('Eng GLA 6th, 7th, 8th'!AH54:AP54)=0)," ",(SUM('Eng GLA 6th, 7th, 8th'!AH54:AP54)/$CF$3)),"")</f>
        <v> </v>
      </c>
      <c r="CG54" s="365" t="str">
        <f aca="false">IFERROR(IF((COUNT('Eng GLA 6th, 7th, 8th'!AR54:BH54)=0)," ",(SUM('Eng GLA 6th, 7th, 8th'!AR54:BH54)/$CG$3)),"")</f>
        <v> </v>
      </c>
      <c r="CH54" s="365" t="str">
        <f aca="false">IFERROR(IF((COUNT('Eng GLA 6th, 7th, 8th'!BI54:BN54)=0)," ",(SUM('Eng GLA 6th, 7th, 8th'!BI54:BN54)/$CH$3)),"")</f>
        <v> </v>
      </c>
      <c r="CI54" s="365" t="str">
        <f aca="false">IFERROR(IF((COUNT('Eng GLA 6th, 7th, 8th'!BO54:BT54)=0)," ",(SUM('Eng GLA 6th, 7th, 8th'!BO54:BT54)/$CI$3)),"")</f>
        <v> </v>
      </c>
      <c r="CJ54" s="365" t="str">
        <f aca="false">IFERROR(IF((COUNT('Eng GLA 6th, 7th, 8th'!BU54:CF54)=0)," ",(SUM('Eng GLA 6th, 7th, 8th'!BU54:CF54)/$CJ$3)),"")</f>
        <v> </v>
      </c>
      <c r="CK54" s="365" t="str">
        <f aca="false">IFERROR(IF((COUNT('Eng GLA 6th, 7th, 8th'!CH54:CX54)=0)," ",(SUM('Eng GLA 6th, 7th, 8th'!CH54:CX54)/$CK$3)),"")</f>
        <v> </v>
      </c>
      <c r="CL54" s="365" t="str">
        <f aca="false">IFERROR(IF((COUNT('Eng GLA 6th, 7th, 8th'!CY54:DD54)=0)," ",(SUM('Eng GLA 6th, 7th, 8th'!CY54:DD54)/$CL$3)),"")</f>
        <v> </v>
      </c>
      <c r="CM54" s="365" t="str">
        <f aca="false">IFERROR(IF((COUNT('Eng GLA 6th, 7th, 8th'!DE54:DJ54)=0)," ",(SUM('Eng GLA 6th, 7th, 8th'!DE54:DJ54)/$CM$3)),"")</f>
        <v> </v>
      </c>
      <c r="CN54" s="365" t="str">
        <f aca="false">IFERROR(IF((COUNT('Eng GLA 6th, 7th, 8th'!DK54:DV54)=0)," ",(SUM('Eng GLA 6th, 7th, 8th'!DK54:DV54)/$CN$3)),"")</f>
        <v> </v>
      </c>
    </row>
    <row r="55" customFormat="false" ht="12.75" hidden="false" customHeight="false" outlineLevel="0" collapsed="false">
      <c r="A55" s="315" t="n">
        <v>48</v>
      </c>
      <c r="B55" s="315" t="inlineStr">
        <f aca="false">'English Scores- Leveled papers'!B54</f>
        <is>
          <t/>
        </is>
      </c>
      <c r="C55" s="360" t="inlineStr">
        <f aca="false">'RC Mastery Check+Question type'!H52</f>
        <is>
          <t/>
        </is>
      </c>
      <c r="D55" s="361" t="inlineStr">
        <f aca="false">'Cover Sheet'!L52</f>
        <is>
          <t/>
        </is>
      </c>
      <c r="E55" s="362" t="inlineStr">
        <f aca="false">IF($B55="","",IF(COUNTIFS('English Scores- Leveled papers'!$H$3:$KM$3,E$4,'English Scores- Leveled papers'!$H54:$KM54,"&gt;-1")=0,"",SUMIF('English Scores- Leveled papers'!$H$3:$KM$3,E$4,'English Scores- Leveled papers'!$H54:$KM54)))</f>
        <is>
          <t/>
        </is>
      </c>
      <c r="F55" s="362" t="inlineStr">
        <f aca="false">IF($B55="","",IF(COUNTIFS('English Scores- Leveled papers'!$H$3:$KM$3,F$4,'English Scores- Leveled papers'!$H54:$KM54,"&gt;-1")=0,"",SUMIF('English Scores- Leveled papers'!$H$3:$KM$3,F$4,'English Scores- Leveled papers'!$H54:$KM54)))</f>
        <is>
          <t/>
        </is>
      </c>
      <c r="G55" s="362" t="inlineStr">
        <f aca="false">IF($B55="","",IF(COUNTIFS('English Scores- Leveled papers'!$H$3:$KM$3,G$4,'English Scores- Leveled papers'!$H54:$KM54,"&gt;-1")=0,"",SUMIF('English Scores- Leveled papers'!$H$3:$KM$3,G$4,'English Scores- Leveled papers'!$H54:$KM54)))</f>
        <is>
          <t/>
        </is>
      </c>
      <c r="H55" s="362" t="inlineStr">
        <f aca="false">IF($B55="","",IF(COUNTIFS('English Scores- Leveled papers'!$H$3:$KM$3,H$4,'English Scores- Leveled papers'!$H54:$KM54,"&gt;-1")=0,"",SUMIF('English Scores- Leveled papers'!$H$3:$KM$3,H$4,'English Scores- Leveled papers'!$H54:$KM54)))</f>
        <is>
          <t/>
        </is>
      </c>
      <c r="I55" s="362" t="inlineStr">
        <f aca="false">IF($B55="","",IF(COUNTIFS('English Scores- Leveled papers'!$H$3:$KM$3,I$4,'English Scores- Leveled papers'!$H54:$KM54,"&gt;-1")=0,"",SUMIF('English Scores- Leveled papers'!$H$3:$KM$3,I$4,'English Scores- Leveled papers'!$H54:$KM54)))</f>
        <is>
          <t/>
        </is>
      </c>
      <c r="J55" s="362" t="inlineStr">
        <f aca="false">IF($B55="","",IF(COUNTIFS('English Scores- Leveled papers'!$H$3:$KM$3,J$4,'English Scores- Leveled papers'!$H54:$KM54,"&gt;-1")=0,"",SUMIF('English Scores- Leveled papers'!$H$3:$KM$3,J$4,'English Scores- Leveled papers'!$H54:$KM54)))</f>
        <is>
          <t/>
        </is>
      </c>
      <c r="K55" s="362" t="inlineStr">
        <f aca="false">IF($B55="","",IF(COUNTIFS('English Scores- Leveled papers'!$H$3:$KM$3,K$4,'English Scores- Leveled papers'!$H54:$KM54,"&gt;-1")=0,"",SUMIF('English Scores- Leveled papers'!$H$3:$KM$3,K$4,'English Scores- Leveled papers'!$H54:$KM54)))</f>
        <is>
          <t/>
        </is>
      </c>
      <c r="L55" s="362" t="inlineStr">
        <f aca="false">IF($B55="","",IF(COUNTIFS('English Scores- Leveled papers'!$H$3:$KM$3,L$4,'English Scores- Leveled papers'!$H54:$KM54,"&gt;-1")=0,"",SUMIF('English Scores- Leveled papers'!$H$3:$KM$3,L$4,'English Scores- Leveled papers'!$H54:$KM54)))</f>
        <is>
          <t/>
        </is>
      </c>
      <c r="M55" s="362" t="inlineStr">
        <f aca="false">IF($B55="","",IF(COUNTIFS('English Scores- Leveled papers'!$H$3:$KM$3,M$4,'English Scores- Leveled papers'!$H54:$KM54,"&gt;-1")=0,"",SUMIF('English Scores- Leveled papers'!$H$3:$KM$3,M$4,'English Scores- Leveled papers'!$H54:$KM54)))</f>
        <is>
          <t/>
        </is>
      </c>
      <c r="N55" s="362" t="inlineStr">
        <f aca="false">IF($B55="","",IF(COUNTIFS('English Scores- Leveled papers'!$H$3:$KM$3,N$4,'English Scores- Leveled papers'!$H54:$KM54,"&gt;-1")=0,"",SUMIF('English Scores- Leveled papers'!$H$3:$KM$3,N$4,'English Scores- Leveled papers'!$H54:$KM54)))</f>
        <is>
          <t/>
        </is>
      </c>
      <c r="O55" s="362" t="inlineStr">
        <f aca="false">IF($B55="","",IF(COUNTIFS('English Scores- Leveled papers'!$H$3:$KM$3,O$4,'English Scores- Leveled papers'!$H54:$KM54,"&gt;-1")=0,"",SUMIF('English Scores- Leveled papers'!$H$3:$KM$3,O$4,'English Scores- Leveled papers'!$H54:$KM54)))</f>
        <is>
          <t/>
        </is>
      </c>
      <c r="P55" s="362" t="inlineStr">
        <f aca="false">IF($B55="","",IF(COUNTIFS('English Scores- Leveled papers'!$H$3:$KM$3,P$4,'English Scores- Leveled papers'!$H54:$KM54,"&gt;-1")=0,"",SUMIF('English Scores- Leveled papers'!$H$3:$KM$3,P$4,'English Scores- Leveled papers'!$H54:$KM54)))</f>
        <is>
          <t/>
        </is>
      </c>
      <c r="Q55" s="362" t="inlineStr">
        <f aca="false">IF($B55="","",IF(COUNTIFS('English Scores- Leveled papers'!$H$3:$KM$3,Q$4,'English Scores- Leveled papers'!$H54:$KM54,"&gt;-1")=0,"",SUMIF('English Scores- Leveled papers'!$H$3:$KM$3,Q$4,'English Scores- Leveled papers'!$H54:$KM54)))</f>
        <is>
          <t/>
        </is>
      </c>
      <c r="R55" s="362" t="inlineStr">
        <f aca="false">IF($B55="","",IF(COUNTIFS('English Scores- Leveled papers'!$H$3:$KM$3,R$4,'English Scores- Leveled papers'!$H54:$KM54,"&gt;-1")=0,"",SUMIF('English Scores- Leveled papers'!$H$3:$KM$3,R$4,'English Scores- Leveled papers'!$H54:$KM54)))</f>
        <is>
          <t/>
        </is>
      </c>
      <c r="S55" s="362" t="inlineStr">
        <f aca="false">IF($B55="","",IF(COUNTIFS('English Scores- Leveled papers'!$H$3:$KM$3,S$4,'English Scores- Leveled papers'!$H54:$KM54,"&gt;-1")=0,"",SUMIF('English Scores- Leveled papers'!$H$3:$KM$3,S$4,'English Scores- Leveled papers'!$H54:$KM54)))</f>
        <is>
          <t/>
        </is>
      </c>
      <c r="T55" s="362" t="inlineStr">
        <f aca="false">IF($B55="","",IF(COUNTIFS('English Scores- Leveled papers'!$H$3:$KM$3,T$4,'English Scores- Leveled papers'!$H54:$KM54,"&gt;-1")=0,"",SUMIF('English Scores- Leveled papers'!$H$3:$KM$3,T$4,'English Scores- Leveled papers'!$H54:$KM54)))</f>
        <is>
          <t/>
        </is>
      </c>
      <c r="U55" s="362" t="inlineStr">
        <f aca="false">IF($B55="","",IF(COUNTIFS('English Scores- Leveled papers'!$H$3:$KM$3,U$4,'English Scores- Leveled papers'!$H54:$KM54,"&gt;-1")=0,"",SUMIF('English Scores- Leveled papers'!$H$3:$KM$3,U$4,'English Scores- Leveled papers'!$H54:$KM54)))</f>
        <is>
          <t/>
        </is>
      </c>
      <c r="V55" s="362" t="inlineStr">
        <f aca="false">IF($B55="","",IF(COUNTIFS('English Scores- Leveled papers'!$H$3:$KM$3,V$4,'English Scores- Leveled papers'!$H54:$KM54,"&gt;-1")=0,"",SUMIF('English Scores- Leveled papers'!$H$3:$KM$3,V$4,'English Scores- Leveled papers'!$H54:$KM54)))</f>
        <is>
          <t/>
        </is>
      </c>
      <c r="W55" s="362" t="inlineStr">
        <f aca="false">IF($B55="","",IF(COUNTIFS('English Scores- Leveled papers'!$H$3:$KM$3,W$4,'English Scores- Leveled papers'!$H54:$KM54,"&gt;-1")=0,"",SUMIF('English Scores- Leveled papers'!$H$3:$KM$3,W$4,'English Scores- Leveled papers'!$H54:$KM54)))</f>
        <is>
          <t/>
        </is>
      </c>
      <c r="X55" s="362" t="inlineStr">
        <f aca="false">IF($B55="","",IF(COUNTIFS('English Scores- Leveled papers'!$H$3:$KM$3,X$4,'English Scores- Leveled papers'!$H54:$KM54,"&gt;-1")=0,"",SUMIF('English Scores- Leveled papers'!$H$3:$KM$3,X$4,'English Scores- Leveled papers'!$H54:$KM54)))</f>
        <is>
          <t/>
        </is>
      </c>
      <c r="Y55" s="362" t="inlineStr">
        <f aca="false">IF($B55="","",IF(COUNTIFS('English Scores- Leveled papers'!$H$3:$KM$3,Y$4,'English Scores- Leveled papers'!$H54:$KM54,"&gt;-1")=0,"",SUMIF('English Scores- Leveled papers'!$H$3:$KM$3,Y$4,'English Scores- Leveled papers'!$H54:$KM54)))</f>
        <is>
          <t/>
        </is>
      </c>
      <c r="Z55" s="362" t="inlineStr">
        <f aca="false">IF($B55="","",IF(COUNTIFS('English Scores- Leveled papers'!$H$3:$KM$3,Z$4,'English Scores- Leveled papers'!$H54:$KM54,"&gt;-1")=0,"",SUMIF('English Scores- Leveled papers'!$H$3:$KM$3,Z$4,'English Scores- Leveled papers'!$H54:$KM54)))</f>
        <is>
          <t/>
        </is>
      </c>
      <c r="AA55" s="362" t="inlineStr">
        <f aca="false">IF($B55="","",IF(COUNTIFS('English Scores- Leveled papers'!$H$3:$KM$3,AA$4,'English Scores- Leveled papers'!$H54:$KM54,"&gt;-1")=0,"",SUMIF('English Scores- Leveled papers'!$H$3:$KM$3,AA$4,'English Scores- Leveled papers'!$H54:$KM54)))</f>
        <is>
          <t/>
        </is>
      </c>
      <c r="AB55" s="362" t="inlineStr">
        <f aca="false">IF($B55="","",IF(COUNTIFS('English Scores- Leveled papers'!$H$3:$KM$3,AB$4,'English Scores- Leveled papers'!$H54:$KM54,"&gt;-1")=0,"",SUMIF('English Scores- Leveled papers'!$H$3:$KM$3,AB$4,'English Scores- Leveled papers'!$H54:$KM54)))</f>
        <is>
          <t/>
        </is>
      </c>
      <c r="AC55" s="362" t="inlineStr">
        <f aca="false">IF($B55="","",IF(COUNTIFS('English Scores- Leveled papers'!$H$3:$KM$3,AC$4,'English Scores- Leveled papers'!$H54:$KM54,"&gt;-1")=0,"",SUMIF('English Scores- Leveled papers'!$H$3:$KM$3,AC$4,'English Scores- Leveled papers'!$H54:$KM54)))</f>
        <is>
          <t/>
        </is>
      </c>
      <c r="AD55" s="362" t="inlineStr">
        <f aca="false">IF($B55="","",IF(COUNTIFS('English Scores- Leveled papers'!$H$3:$KM$3,AD$4,'English Scores- Leveled papers'!$H54:$KM54,"&gt;-1")=0,"",SUMIF('English Scores- Leveled papers'!$H$3:$KM$3,AD$4,'English Scores- Leveled papers'!$H54:$KM54)))</f>
        <is>
          <t/>
        </is>
      </c>
      <c r="AE55" s="362" t="inlineStr">
        <f aca="false">IF($B55="","",IF(COUNTIFS('English Scores- Leveled papers'!$H$3:$KM$3,AE$4,'English Scores- Leveled papers'!$H54:$KM54,"&gt;-1")=0,"",SUMIF('English Scores- Leveled papers'!$H$3:$KM$3,AE$4,'English Scores- Leveled papers'!$H54:$KM54)))</f>
        <is>
          <t/>
        </is>
      </c>
      <c r="AF55" s="362" t="inlineStr">
        <f aca="false">IF($B55="","",IF(COUNTIFS('English Scores- Leveled papers'!$H$3:$KM$3,AF$4,'English Scores- Leveled papers'!$H54:$KM54,"&gt;-1")=0,"",SUMIF('English Scores- Leveled papers'!$H$3:$KM$3,AF$4,'English Scores- Leveled papers'!$H54:$KM54)))</f>
        <is>
          <t/>
        </is>
      </c>
      <c r="AG55" s="362" t="inlineStr">
        <f aca="false">IF($B55="","",IF(COUNTIFS('English Scores- Leveled papers'!$H$3:$KM$3,AG$4,'English Scores- Leveled papers'!$H54:$KM54,"&gt;-1")=0,"",SUMIF('English Scores- Leveled papers'!$H$3:$KM$3,AG$4,'English Scores- Leveled papers'!$H54:$KM54)))</f>
        <is>
          <t/>
        </is>
      </c>
      <c r="AH55" s="362" t="inlineStr">
        <f aca="false">IF($B55="","",IF(COUNTIFS('English Scores- Leveled papers'!$H$3:$KM$3,AH$4,'English Scores- Leveled papers'!$H54:$KM54,"&gt;-1")=0,"",SUMIF('English Scores- Leveled papers'!$H$3:$KM$3,AH$4,'English Scores- Leveled papers'!$H54:$KM54)))</f>
        <is>
          <t/>
        </is>
      </c>
      <c r="AI55" s="362" t="inlineStr">
        <f aca="false">IF($B55="","",IF(COUNTIFS('English Scores- Leveled papers'!$H$3:$KM$3,AI$4,'English Scores- Leveled papers'!$H54:$KM54,"&gt;-1")=0,"",SUMIF('English Scores- Leveled papers'!$H$3:$KM$3,AI$4,'English Scores- Leveled papers'!$H54:$KM54)))</f>
        <is>
          <t/>
        </is>
      </c>
      <c r="AJ55" s="362" t="inlineStr">
        <f aca="false">IF($B55="","",IF(COUNTIFS('English Scores- Leveled papers'!$H$3:$KM$3,AJ$4,'English Scores- Leveled papers'!$H54:$KM54,"&gt;-1")=0,"",SUMIF('English Scores- Leveled papers'!$H$3:$KM$3,AJ$4,'English Scores- Leveled papers'!$H54:$KM54)))</f>
        <is>
          <t/>
        </is>
      </c>
      <c r="AK55" s="362" t="inlineStr">
        <f aca="false">IF($B55="","",IF(COUNTIFS('English Scores- Leveled papers'!$H$3:$KM$3,AK$4,'English Scores- Leveled papers'!$H54:$KM54,"&gt;-1")=0,"",SUMIF('English Scores- Leveled papers'!$H$3:$KM$3,AK$4,'English Scores- Leveled papers'!$H54:$KM54)))</f>
        <is>
          <t/>
        </is>
      </c>
      <c r="AL55" s="362" t="inlineStr">
        <f aca="false">IF($B55="","",IF(COUNTIFS('English Scores- Leveled papers'!$H$3:$KM$3,AL$4,'English Scores- Leveled papers'!$H54:$KM54,"&gt;-1")=0,"",SUMIF('English Scores- Leveled papers'!$H$3:$KM$3,AL$4,'English Scores- Leveled papers'!$H54:$KM54)))</f>
        <is>
          <t/>
        </is>
      </c>
      <c r="AM55" s="362" t="inlineStr">
        <f aca="false">IF($B55="","",IF(COUNTIFS('English Scores- Leveled papers'!$H$3:$KM$3,AM$4,'English Scores- Leveled papers'!$H54:$KM54,"&gt;-1")=0,"",SUMIF('English Scores- Leveled papers'!$H$3:$KM$3,AM$4,'English Scores- Leveled papers'!$H54:$KM54)))</f>
        <is>
          <t/>
        </is>
      </c>
      <c r="AN55" s="362" t="inlineStr">
        <f aca="false">IF($B55="","",IF(COUNTIFS('English Scores- Leveled papers'!$H$3:$KM$3,AN$4,'English Scores- Leveled papers'!$H54:$KM54,"&gt;-1")=0,"",SUMIF('English Scores- Leveled papers'!$H$3:$KM$3,AN$4,'English Scores- Leveled papers'!$H54:$KM54)))</f>
        <is>
          <t/>
        </is>
      </c>
      <c r="AO55" s="362" t="inlineStr">
        <f aca="false">IF($B55="","",IF(COUNTIFS('English Scores- Leveled papers'!$H$3:$KM$3,AO$4,'English Scores- Leveled papers'!$H54:$KM54,"&gt;-1")=0,"",SUMIF('English Scores- Leveled papers'!$H$3:$KM$3,AO$4,'English Scores- Leveled papers'!$H54:$KM54)))</f>
        <is>
          <t/>
        </is>
      </c>
      <c r="AP55" s="362" t="inlineStr">
        <f aca="false">IF($B55="","",IF(COUNTIFS('English Scores- Leveled papers'!$H$3:$KM$3,AP$4,'English Scores- Leveled papers'!$H54:$KM54,"&gt;-1")=0,"",SUMIF('English Scores- Leveled papers'!$H$3:$KM$3,AP$4,'English Scores- Leveled papers'!$H54:$KM54)))</f>
        <is>
          <t/>
        </is>
      </c>
      <c r="AQ55" s="362" t="inlineStr">
        <f aca="false">IF($B55="","",IF(COUNTIFS('English Scores- Leveled papers'!$H$3:$KM$3,AQ$4,'English Scores- Leveled papers'!$H54:$KM54,"&gt;-1")=0,"",SUMIF('English Scores- Leveled papers'!$H$3:$KM$3,AQ$4,'English Scores- Leveled papers'!$H54:$KM54)))</f>
        <is>
          <t/>
        </is>
      </c>
      <c r="AR55" s="362" t="inlineStr">
        <f aca="false">IF($B55="","",IF(COUNTIFS('English Scores- Leveled papers'!$H$3:$KM$3,AR$4,'English Scores- Leveled papers'!$H54:$KM54,"&gt;-1")=0,"",SUMIF('English Scores- Leveled papers'!$H$3:$KM$3,AR$4,'English Scores- Leveled papers'!$H54:$KM54)))</f>
        <is>
          <t/>
        </is>
      </c>
      <c r="AS55" s="362" t="inlineStr">
        <f aca="false">IF($B55="","",IF(COUNTIFS('English Scores- Leveled papers'!$H$3:$KM$3,AS$4,'English Scores- Leveled papers'!$H54:$KM54,"&gt;-1")=0,"",SUMIF('English Scores- Leveled papers'!$H$3:$KM$3,AS$4,'English Scores- Leveled papers'!$H54:$KM54)))</f>
        <is>
          <t/>
        </is>
      </c>
      <c r="AT55" s="362" t="inlineStr">
        <f aca="false">IF($B55="","",IF(COUNTIFS('English Scores- Leveled papers'!$H$3:$KM$3,AT$4,'English Scores- Leveled papers'!$H54:$KM54,"&gt;-1")=0,"",SUMIF('English Scores- Leveled papers'!$H$3:$KM$3,AT$4,'English Scores- Leveled papers'!$H54:$KM54)))</f>
        <is>
          <t/>
        </is>
      </c>
      <c r="AU55" s="362" t="inlineStr">
        <f aca="false">IF($B55="","",IF(COUNTIFS('English Scores- Leveled papers'!$H$3:$KM$3,AU$4,'English Scores- Leveled papers'!$H54:$KM54,"&gt;-1")=0,"",SUMIF('English Scores- Leveled papers'!$H$3:$KM$3,AU$4,'English Scores- Leveled papers'!$H54:$KM54)))</f>
        <is>
          <t/>
        </is>
      </c>
      <c r="AV55" s="362" t="inlineStr">
        <f aca="false">IF($B55="","",IF(COUNTIFS('English Scores- Leveled papers'!$H$3:$KM$3,AV$4,'English Scores- Leveled papers'!$H54:$KM54,"&gt;-1")=0,"",SUMIF('English Scores- Leveled papers'!$H$3:$KM$3,AV$4,'English Scores- Leveled papers'!$H54:$KM54)))</f>
        <is>
          <t/>
        </is>
      </c>
      <c r="AW55" s="362" t="inlineStr">
        <f aca="false">IF($B55="","",IF(COUNTIFS('English Scores- Leveled papers'!$H$3:$KM$3,AW$4,'English Scores- Leveled papers'!$H54:$KM54,"&gt;-1")=0,"",SUMIF('English Scores- Leveled papers'!$H$3:$KM$3,AW$4,'English Scores- Leveled papers'!$H54:$KM54)))</f>
        <is>
          <t/>
        </is>
      </c>
      <c r="AX55" s="362" t="inlineStr">
        <f aca="false">IF($B55="","",IF(COUNTIFS('English Scores- Leveled papers'!$H$3:$KM$3,AX$4,'English Scores- Leveled papers'!$H54:$KM54,"&gt;-1")=0,"",SUMIF('English Scores- Leveled papers'!$H$3:$KM$3,AX$4,'English Scores- Leveled papers'!$H54:$KM54)))</f>
        <is>
          <t/>
        </is>
      </c>
      <c r="AY55" s="362" t="inlineStr">
        <f aca="false">IF($B55="","",IF(COUNTIFS('English Scores- Leveled papers'!$H$3:$KM$3,AY$4,'English Scores- Leveled papers'!$H54:$KM54,"&gt;-1")=0,"",SUMIF('English Scores- Leveled papers'!$H$3:$KM$3,AY$4,'English Scores- Leveled papers'!$H54:$KM54)))</f>
        <is>
          <t/>
        </is>
      </c>
      <c r="AZ55" s="362" t="inlineStr">
        <f aca="false">IF($B55="","",IF(COUNTIFS('English Scores- Leveled papers'!$H$3:$KM$3,AZ$4,'English Scores- Leveled papers'!$H54:$KM54,"&gt;-1")=0,"",SUMIF('English Scores- Leveled papers'!$H$3:$KM$3,AZ$4,'English Scores- Leveled papers'!$H54:$KM54)))</f>
        <is>
          <t/>
        </is>
      </c>
      <c r="BA55" s="362" t="inlineStr">
        <f aca="false">IF($B55="","",IF(COUNTIFS('English Scores- Leveled papers'!$H$3:$KM$3,BA$4,'English Scores- Leveled papers'!$H54:$KM54,"&gt;-1")=0,"",SUMIF('English Scores- Leveled papers'!$H$3:$KM$3,BA$4,'English Scores- Leveled papers'!$H54:$KM54)))</f>
        <is>
          <t/>
        </is>
      </c>
      <c r="BB55" s="362" t="inlineStr">
        <f aca="false">IF($B55="","",IF(COUNTIFS('English Scores- Leveled papers'!$H$3:$KM$3,BB$4,'English Scores- Leveled papers'!$H54:$KM54,"&gt;-1")=0,"",SUMIF('English Scores- Leveled papers'!$H$3:$KM$3,BB$4,'English Scores- Leveled papers'!$H54:$KM54)))</f>
        <is>
          <t/>
        </is>
      </c>
      <c r="BC55" s="362" t="inlineStr">
        <f aca="false">IF($B55="","",IF(COUNTIFS('English Scores- Leveled papers'!$H$3:$KM$3,BC$4,'English Scores- Leveled papers'!$H54:$KM54,"&gt;-1")=0,"",SUMIF('English Scores- Leveled papers'!$H$3:$KM$3,BC$4,'English Scores- Leveled papers'!$H54:$KM54)))</f>
        <is>
          <t/>
        </is>
      </c>
      <c r="BD55" s="362" t="inlineStr">
        <f aca="false">IF($B55="","",IF(COUNTIFS('English Scores- Leveled papers'!$H$3:$KM$3,BD$4,'English Scores- Leveled papers'!$H54:$KM54,"&gt;-1")=0,"",SUMIF('English Scores- Leveled papers'!$H$3:$KM$3,BD$4,'English Scores- Leveled papers'!$H54:$KM54)))</f>
        <is>
          <t/>
        </is>
      </c>
      <c r="BE55" s="362" t="inlineStr">
        <f aca="false">IF($B55="","",IF(COUNTIFS('English Scores- Leveled papers'!$H$3:$KM$3,BE$4,'English Scores- Leveled papers'!$H54:$KM54,"&gt;-1")=0,"",SUMIF('English Scores- Leveled papers'!$H$3:$KM$3,BE$4,'English Scores- Leveled papers'!$H54:$KM54)))</f>
        <is>
          <t/>
        </is>
      </c>
      <c r="BF55" s="362" t="inlineStr">
        <f aca="false">IF($B55="","",IF(COUNTIFS('English Scores- Leveled papers'!$H$3:$KM$3,BF$4,'English Scores- Leveled papers'!$H54:$KM54,"&gt;-1")=0,"",SUMIF('English Scores- Leveled papers'!$H$3:$KM$3,BF$4,'English Scores- Leveled papers'!$H54:$KM54)))</f>
        <is>
          <t/>
        </is>
      </c>
      <c r="BG55" s="362" t="inlineStr">
        <f aca="false">IF($B55="","",IF(COUNTIFS('English Scores- Leveled papers'!$H$3:$KM$3,BG$4,'English Scores- Leveled papers'!$H54:$KM54,"&gt;-1")=0,"",SUMIF('English Scores- Leveled papers'!$H$3:$KM$3,BG$4,'English Scores- Leveled papers'!$H54:$KM54)))</f>
        <is>
          <t/>
        </is>
      </c>
      <c r="BH55" s="362" t="inlineStr">
        <f aca="false">IF($B55="","",IF(COUNTIFS('English Scores- Leveled papers'!$H$3:$KM$3,BH$4,'English Scores- Leveled papers'!$H54:$KM54,"&gt;-1")=0,"",SUMIF('English Scores- Leveled papers'!$H$3:$KM$3,BH$4,'English Scores- Leveled papers'!$H54:$KM54)))</f>
        <is>
          <t/>
        </is>
      </c>
      <c r="BI55" s="362" t="inlineStr">
        <f aca="false">IF($B55="","",IF(COUNTIFS('English Scores- Leveled papers'!$H$3:$KM$3,BI$4,'English Scores- Leveled papers'!$H54:$KM54,"&gt;-1")=0,"",SUMIF('English Scores- Leveled papers'!$H$3:$KM$3,BI$4,'English Scores- Leveled papers'!$H54:$KM54)))</f>
        <is>
          <t/>
        </is>
      </c>
      <c r="BJ55" s="362" t="inlineStr">
        <f aca="false">IF($B55="","",IF(COUNTIFS('English Scores- Leveled papers'!$H$3:$KM$3,BJ$4,'English Scores- Leveled papers'!$H54:$KM54,"&gt;-1")=0,"",SUMIF('English Scores- Leveled papers'!$H$3:$KM$3,BJ$4,'English Scores- Leveled papers'!$H54:$KM54)))</f>
        <is>
          <t/>
        </is>
      </c>
      <c r="BK55" s="362" t="inlineStr">
        <f aca="false">IF($B55="","",IF(COUNTIFS('English Scores- Leveled papers'!$H$3:$KM$3,BK$4,'English Scores- Leveled papers'!$H54:$KM54,"&gt;-1")=0,"",SUMIF('English Scores- Leveled papers'!$H$3:$KM$3,BK$4,'English Scores- Leveled papers'!$H54:$KM54)))</f>
        <is>
          <t/>
        </is>
      </c>
      <c r="BL55" s="362" t="inlineStr">
        <f aca="false">IF($B55="","",IF(COUNTIFS('English Scores- Leveled papers'!$H$3:$KM$3,BL$4,'English Scores- Leveled papers'!$H54:$KM54,"&gt;-1")=0,"",SUMIF('English Scores- Leveled papers'!$H$3:$KM$3,BL$4,'English Scores- Leveled papers'!$H54:$KM54)))</f>
        <is>
          <t/>
        </is>
      </c>
      <c r="BM55" s="362" t="inlineStr">
        <f aca="false">IF($B55="","",IF(COUNTIFS('Eng GLA 6th, 7th, 8th'!$E$3:$DV$3,BM$4,'Eng GLA 6th, 7th, 8th'!$E55:$DV55, "&gt;-1")=0,"",SUMIF('Eng GLA 6th, 7th, 8th'!$E$3:$DV$3,BM$4,'Eng GLA 6th, 7th, 8th'!$E55:$DV55)))</f>
        <is>
          <t/>
        </is>
      </c>
      <c r="BN55" s="362" t="inlineStr">
        <f aca="false">IF($B55="","",IF(COUNTIFS('Eng GLA 6th, 7th, 8th'!$E$3:$DV$3,BN$4,'Eng GLA 6th, 7th, 8th'!$E55:$DV55, "&gt;-1")=0,"",SUMIF('Eng GLA 6th, 7th, 8th'!$E$3:$DV$3,BN$4,'Eng GLA 6th, 7th, 8th'!$E55:$DV55)))</f>
        <is>
          <t/>
        </is>
      </c>
      <c r="BO55" s="362" t="inlineStr">
        <f aca="false">IF($B55="","",IF(COUNTIFS('Eng GLA 6th, 7th, 8th'!$E$3:$DV$3,BO$4,'Eng GLA 6th, 7th, 8th'!$E55:$DV55, "&gt;-1")=0,"",SUMIF('Eng GLA 6th, 7th, 8th'!$E$3:$DV$3,BO$4,'Eng GLA 6th, 7th, 8th'!$E55:$DV55)))</f>
        <is>
          <t/>
        </is>
      </c>
      <c r="BP55" s="362" t="inlineStr">
        <f aca="false">IF($B55="","",IF(COUNTIFS('Eng GLA 6th, 7th, 8th'!$E$3:$DV$3,BP$4,'Eng GLA 6th, 7th, 8th'!$E55:$DV55, "&gt;-1")=0,"",SUMIF('Eng GLA 6th, 7th, 8th'!$E$3:$DV$3,BP$4,'Eng GLA 6th, 7th, 8th'!$E55:$DV55)))</f>
        <is>
          <t/>
        </is>
      </c>
      <c r="BQ55" s="362" t="inlineStr">
        <f aca="false">IF($B55="","",IF(COUNTIFS('Eng GLA 6th, 7th, 8th'!$E$3:$DV$3,BQ$4,'Eng GLA 6th, 7th, 8th'!$E55:$DV55, "&gt;-1")=0,"",SUMIF('Eng GLA 6th, 7th, 8th'!$E$3:$DV$3,BQ$4,'Eng GLA 6th, 7th, 8th'!$E55:$DV55)))</f>
        <is>
          <t/>
        </is>
      </c>
      <c r="BR55" s="362" t="inlineStr">
        <f aca="false">IF($B55="","",IF(COUNTIFS('Eng GLA 6th, 7th, 8th'!$E$3:$DV$3,BR$4,'Eng GLA 6th, 7th, 8th'!$E55:$DV55, "&gt;-1")=0,"",SUMIF('Eng GLA 6th, 7th, 8th'!$E$3:$DV$3,BR$4,'Eng GLA 6th, 7th, 8th'!$E55:$DV55)))</f>
        <is>
          <t/>
        </is>
      </c>
      <c r="BS55" s="362" t="inlineStr">
        <f aca="false">IF($B55="","",IF(COUNTIFS('Eng GLA 6th, 7th, 8th'!$E$3:$DV$3,BS$4,'Eng GLA 6th, 7th, 8th'!$E55:$DV55, "&gt;-1")=0,"",SUMIF('Eng GLA 6th, 7th, 8th'!$E$3:$DV$3,BS$4,'Eng GLA 6th, 7th, 8th'!$E55:$DV55)))</f>
        <is>
          <t/>
        </is>
      </c>
      <c r="BT55" s="362" t="inlineStr">
        <f aca="false">IF($B55="","",IF(COUNTIFS('Eng GLA 6th, 7th, 8th'!$E$3:$DV$3,BT$4,'Eng GLA 6th, 7th, 8th'!$E55:$DV55, "&gt;-1")=0,"",SUMIF('Eng GLA 6th, 7th, 8th'!$E$3:$DV$3,BT$4,'Eng GLA 6th, 7th, 8th'!$E55:$DV55)))</f>
        <is>
          <t/>
        </is>
      </c>
      <c r="BU55" s="362" t="inlineStr">
        <f aca="false">IF($B55="","",IF(COUNTIFS('Eng GLA 6th, 7th, 8th'!$E$3:$DV$3,BU$4,'Eng GLA 6th, 7th, 8th'!$E55:$DV55, "&gt;-1")=0,"",SUMIF('Eng GLA 6th, 7th, 8th'!$E$3:$DV$3,BU$4,'Eng GLA 6th, 7th, 8th'!$E55:$DV55)))</f>
        <is>
          <t/>
        </is>
      </c>
      <c r="BV55" s="362" t="inlineStr">
        <f aca="false">IF($B55="","",IF(COUNTIFS('Eng GLA 6th, 7th, 8th'!$E$3:$DV$3,BV$4,'Eng GLA 6th, 7th, 8th'!$E55:$DV55, "&gt;-1")=0,"",SUMIF('Eng GLA 6th, 7th, 8th'!$E$3:$DV$3,BV$4,'Eng GLA 6th, 7th, 8th'!$E55:$DV55)))</f>
        <is>
          <t/>
        </is>
      </c>
      <c r="BW55" s="362" t="inlineStr">
        <f aca="false">IF($B55="","",IF(COUNTIFS('Eng GLA 6th, 7th, 8th'!$E$3:$DV$3,BW$4,'Eng GLA 6th, 7th, 8th'!$E55:$DV55, "&gt;-1")=0,"",SUMIF('Eng GLA 6th, 7th, 8th'!$E$3:$DV$3,BW$4,'Eng GLA 6th, 7th, 8th'!$E55:$DV55)))</f>
        <is>
          <t/>
        </is>
      </c>
      <c r="BX55" s="362" t="inlineStr">
        <f aca="false">IF($B55="","",IF(COUNTIFS('Eng GLA 6th, 7th, 8th'!$E$3:$DV$3,BX$4,'Eng GLA 6th, 7th, 8th'!$E55:$DV55, "&gt;-1")=0,"",SUMIF('Eng GLA 6th, 7th, 8th'!$E$3:$DV$3,BX$4,'Eng GLA 6th, 7th, 8th'!$E55:$DV55)))</f>
        <is>
          <t/>
        </is>
      </c>
      <c r="BY55" s="362" t="inlineStr">
        <f aca="false">IF($B55="","",IF(COUNTIFS('Eng GLA 6th, 7th, 8th'!$E$3:$DV$3,BY$4,'Eng GLA 6th, 7th, 8th'!$E55:$DV55, "&gt;-1")=0,"",SUMIF('Eng GLA 6th, 7th, 8th'!$E$3:$DV$3,BY$4,'Eng GLA 6th, 7th, 8th'!$E55:$DV55)))</f>
        <is>
          <t/>
        </is>
      </c>
      <c r="BZ55" s="362" t="inlineStr">
        <f aca="false">IF($B55="","",IF(COUNTIFS('Eng GLA 6th, 7th, 8th'!$E$3:$DV$3,BZ$4,'Eng GLA 6th, 7th, 8th'!$E55:$DV55, "&gt;-1")=0,"",SUMIF('Eng GLA 6th, 7th, 8th'!$E$3:$DV$3,BZ$4,'Eng GLA 6th, 7th, 8th'!$E55:$DV55)))</f>
        <is>
          <t/>
        </is>
      </c>
      <c r="CA55" s="362" t="inlineStr">
        <f aca="false">IF($B55="","",IF(COUNTIFS('Eng GLA 6th, 7th, 8th'!$E$3:$DV$3,CA$4,'Eng GLA 6th, 7th, 8th'!$E55:$DV55, "&gt;-1")=0,"",SUMIF('Eng GLA 6th, 7th, 8th'!$E$3:$DV$3,CA$4,'Eng GLA 6th, 7th, 8th'!$E55:$DV55)))</f>
        <is>
          <t/>
        </is>
      </c>
      <c r="CB55" s="363"/>
      <c r="CC55" s="364" t="str">
        <f aca="false">IFERROR(IF((COUNT('Eng GLA 6th, 7th, 8th'!E55:U55)=0)," ",(SUM('Eng GLA 6th, 7th, 8th'!E55:U55)/$CC$3)),"")</f>
        <v> </v>
      </c>
      <c r="CD55" s="364" t="str">
        <f aca="false">IFERROR(IF((COUNT('Eng GLA 6th, 7th, 8th'!V55:AA55)=0)," ",(SUM('Eng GLA 6th, 7th, 8th'!V55:AA55)/$CD$3)),"")</f>
        <v> </v>
      </c>
      <c r="CE55" s="364" t="str">
        <f aca="false">IFERROR(IF((COUNT('Eng GLA 6th, 7th, 8th'!AB55:AG55)=0)," ",(SUM('Eng GLA 6th, 7th, 8th'!AB55:AG55)/$CE$3)),"")</f>
        <v> </v>
      </c>
      <c r="CF55" s="364" t="str">
        <f aca="false">IFERROR(IF((COUNT('Eng GLA 6th, 7th, 8th'!AH55:AP55)=0)," ",(SUM('Eng GLA 6th, 7th, 8th'!AH55:AP55)/$CF$3)),"")</f>
        <v> </v>
      </c>
      <c r="CG55" s="365" t="str">
        <f aca="false">IFERROR(IF((COUNT('Eng GLA 6th, 7th, 8th'!AR55:BH55)=0)," ",(SUM('Eng GLA 6th, 7th, 8th'!AR55:BH55)/$CG$3)),"")</f>
        <v> </v>
      </c>
      <c r="CH55" s="365" t="str">
        <f aca="false">IFERROR(IF((COUNT('Eng GLA 6th, 7th, 8th'!BI55:BN55)=0)," ",(SUM('Eng GLA 6th, 7th, 8th'!BI55:BN55)/$CH$3)),"")</f>
        <v> </v>
      </c>
      <c r="CI55" s="365" t="str">
        <f aca="false">IFERROR(IF((COUNT('Eng GLA 6th, 7th, 8th'!BO55:BT55)=0)," ",(SUM('Eng GLA 6th, 7th, 8th'!BO55:BT55)/$CI$3)),"")</f>
        <v> </v>
      </c>
      <c r="CJ55" s="365" t="str">
        <f aca="false">IFERROR(IF((COUNT('Eng GLA 6th, 7th, 8th'!BU55:CF55)=0)," ",(SUM('Eng GLA 6th, 7th, 8th'!BU55:CF55)/$CJ$3)),"")</f>
        <v> </v>
      </c>
      <c r="CK55" s="365" t="str">
        <f aca="false">IFERROR(IF((COUNT('Eng GLA 6th, 7th, 8th'!CH55:CX55)=0)," ",(SUM('Eng GLA 6th, 7th, 8th'!CH55:CX55)/$CK$3)),"")</f>
        <v> </v>
      </c>
      <c r="CL55" s="365" t="str">
        <f aca="false">IFERROR(IF((COUNT('Eng GLA 6th, 7th, 8th'!CY55:DD55)=0)," ",(SUM('Eng GLA 6th, 7th, 8th'!CY55:DD55)/$CL$3)),"")</f>
        <v> </v>
      </c>
      <c r="CM55" s="365" t="str">
        <f aca="false">IFERROR(IF((COUNT('Eng GLA 6th, 7th, 8th'!DE55:DJ55)=0)," ",(SUM('Eng GLA 6th, 7th, 8th'!DE55:DJ55)/$CM$3)),"")</f>
        <v> </v>
      </c>
      <c r="CN55" s="365" t="str">
        <f aca="false">IFERROR(IF((COUNT('Eng GLA 6th, 7th, 8th'!DK55:DV55)=0)," ",(SUM('Eng GLA 6th, 7th, 8th'!DK55:DV55)/$CN$3)),"")</f>
        <v> </v>
      </c>
    </row>
    <row r="56" customFormat="false" ht="12.75" hidden="false" customHeight="false" outlineLevel="0" collapsed="false">
      <c r="A56" s="315" t="n">
        <v>49</v>
      </c>
      <c r="B56" s="315" t="inlineStr">
        <f aca="false">'English Scores- Leveled papers'!B55</f>
        <is>
          <t/>
        </is>
      </c>
      <c r="C56" s="360" t="inlineStr">
        <f aca="false">'RC Mastery Check+Question type'!H53</f>
        <is>
          <t/>
        </is>
      </c>
      <c r="D56" s="361" t="inlineStr">
        <f aca="false">'Cover Sheet'!L53</f>
        <is>
          <t/>
        </is>
      </c>
      <c r="E56" s="362" t="inlineStr">
        <f aca="false">IF($B56="","",IF(COUNTIFS('English Scores- Leveled papers'!$H$3:$KM$3,E$4,'English Scores- Leveled papers'!$H55:$KM55,"&gt;-1")=0,"",SUMIF('English Scores- Leveled papers'!$H$3:$KM$3,E$4,'English Scores- Leveled papers'!$H55:$KM55)))</f>
        <is>
          <t/>
        </is>
      </c>
      <c r="F56" s="362" t="inlineStr">
        <f aca="false">IF($B56="","",IF(COUNTIFS('English Scores- Leveled papers'!$H$3:$KM$3,F$4,'English Scores- Leveled papers'!$H55:$KM55,"&gt;-1")=0,"",SUMIF('English Scores- Leveled papers'!$H$3:$KM$3,F$4,'English Scores- Leveled papers'!$H55:$KM55)))</f>
        <is>
          <t/>
        </is>
      </c>
      <c r="G56" s="362" t="inlineStr">
        <f aca="false">IF($B56="","",IF(COUNTIFS('English Scores- Leveled papers'!$H$3:$KM$3,G$4,'English Scores- Leveled papers'!$H55:$KM55,"&gt;-1")=0,"",SUMIF('English Scores- Leveled papers'!$H$3:$KM$3,G$4,'English Scores- Leveled papers'!$H55:$KM55)))</f>
        <is>
          <t/>
        </is>
      </c>
      <c r="H56" s="362" t="inlineStr">
        <f aca="false">IF($B56="","",IF(COUNTIFS('English Scores- Leveled papers'!$H$3:$KM$3,H$4,'English Scores- Leveled papers'!$H55:$KM55,"&gt;-1")=0,"",SUMIF('English Scores- Leveled papers'!$H$3:$KM$3,H$4,'English Scores- Leveled papers'!$H55:$KM55)))</f>
        <is>
          <t/>
        </is>
      </c>
      <c r="I56" s="362" t="inlineStr">
        <f aca="false">IF($B56="","",IF(COUNTIFS('English Scores- Leveled papers'!$H$3:$KM$3,I$4,'English Scores- Leveled papers'!$H55:$KM55,"&gt;-1")=0,"",SUMIF('English Scores- Leveled papers'!$H$3:$KM$3,I$4,'English Scores- Leveled papers'!$H55:$KM55)))</f>
        <is>
          <t/>
        </is>
      </c>
      <c r="J56" s="362" t="inlineStr">
        <f aca="false">IF($B56="","",IF(COUNTIFS('English Scores- Leveled papers'!$H$3:$KM$3,J$4,'English Scores- Leveled papers'!$H55:$KM55,"&gt;-1")=0,"",SUMIF('English Scores- Leveled papers'!$H$3:$KM$3,J$4,'English Scores- Leveled papers'!$H55:$KM55)))</f>
        <is>
          <t/>
        </is>
      </c>
      <c r="K56" s="362" t="inlineStr">
        <f aca="false">IF($B56="","",IF(COUNTIFS('English Scores- Leveled papers'!$H$3:$KM$3,K$4,'English Scores- Leveled papers'!$H55:$KM55,"&gt;-1")=0,"",SUMIF('English Scores- Leveled papers'!$H$3:$KM$3,K$4,'English Scores- Leveled papers'!$H55:$KM55)))</f>
        <is>
          <t/>
        </is>
      </c>
      <c r="L56" s="362" t="inlineStr">
        <f aca="false">IF($B56="","",IF(COUNTIFS('English Scores- Leveled papers'!$H$3:$KM$3,L$4,'English Scores- Leveled papers'!$H55:$KM55,"&gt;-1")=0,"",SUMIF('English Scores- Leveled papers'!$H$3:$KM$3,L$4,'English Scores- Leveled papers'!$H55:$KM55)))</f>
        <is>
          <t/>
        </is>
      </c>
      <c r="M56" s="362" t="inlineStr">
        <f aca="false">IF($B56="","",IF(COUNTIFS('English Scores- Leveled papers'!$H$3:$KM$3,M$4,'English Scores- Leveled papers'!$H55:$KM55,"&gt;-1")=0,"",SUMIF('English Scores- Leveled papers'!$H$3:$KM$3,M$4,'English Scores- Leveled papers'!$H55:$KM55)))</f>
        <is>
          <t/>
        </is>
      </c>
      <c r="N56" s="362" t="inlineStr">
        <f aca="false">IF($B56="","",IF(COUNTIFS('English Scores- Leveled papers'!$H$3:$KM$3,N$4,'English Scores- Leveled papers'!$H55:$KM55,"&gt;-1")=0,"",SUMIF('English Scores- Leveled papers'!$H$3:$KM$3,N$4,'English Scores- Leveled papers'!$H55:$KM55)))</f>
        <is>
          <t/>
        </is>
      </c>
      <c r="O56" s="362" t="inlineStr">
        <f aca="false">IF($B56="","",IF(COUNTIFS('English Scores- Leveled papers'!$H$3:$KM$3,O$4,'English Scores- Leveled papers'!$H55:$KM55,"&gt;-1")=0,"",SUMIF('English Scores- Leveled papers'!$H$3:$KM$3,O$4,'English Scores- Leveled papers'!$H55:$KM55)))</f>
        <is>
          <t/>
        </is>
      </c>
      <c r="P56" s="362" t="inlineStr">
        <f aca="false">IF($B56="","",IF(COUNTIFS('English Scores- Leveled papers'!$H$3:$KM$3,P$4,'English Scores- Leveled papers'!$H55:$KM55,"&gt;-1")=0,"",SUMIF('English Scores- Leveled papers'!$H$3:$KM$3,P$4,'English Scores- Leveled papers'!$H55:$KM55)))</f>
        <is>
          <t/>
        </is>
      </c>
      <c r="Q56" s="362" t="inlineStr">
        <f aca="false">IF($B56="","",IF(COUNTIFS('English Scores- Leveled papers'!$H$3:$KM$3,Q$4,'English Scores- Leveled papers'!$H55:$KM55,"&gt;-1")=0,"",SUMIF('English Scores- Leveled papers'!$H$3:$KM$3,Q$4,'English Scores- Leveled papers'!$H55:$KM55)))</f>
        <is>
          <t/>
        </is>
      </c>
      <c r="R56" s="362" t="inlineStr">
        <f aca="false">IF($B56="","",IF(COUNTIFS('English Scores- Leveled papers'!$H$3:$KM$3,R$4,'English Scores- Leveled papers'!$H55:$KM55,"&gt;-1")=0,"",SUMIF('English Scores- Leveled papers'!$H$3:$KM$3,R$4,'English Scores- Leveled papers'!$H55:$KM55)))</f>
        <is>
          <t/>
        </is>
      </c>
      <c r="S56" s="362" t="inlineStr">
        <f aca="false">IF($B56="","",IF(COUNTIFS('English Scores- Leveled papers'!$H$3:$KM$3,S$4,'English Scores- Leveled papers'!$H55:$KM55,"&gt;-1")=0,"",SUMIF('English Scores- Leveled papers'!$H$3:$KM$3,S$4,'English Scores- Leveled papers'!$H55:$KM55)))</f>
        <is>
          <t/>
        </is>
      </c>
      <c r="T56" s="362" t="inlineStr">
        <f aca="false">IF($B56="","",IF(COUNTIFS('English Scores- Leveled papers'!$H$3:$KM$3,T$4,'English Scores- Leveled papers'!$H55:$KM55,"&gt;-1")=0,"",SUMIF('English Scores- Leveled papers'!$H$3:$KM$3,T$4,'English Scores- Leveled papers'!$H55:$KM55)))</f>
        <is>
          <t/>
        </is>
      </c>
      <c r="U56" s="362" t="inlineStr">
        <f aca="false">IF($B56="","",IF(COUNTIFS('English Scores- Leveled papers'!$H$3:$KM$3,U$4,'English Scores- Leveled papers'!$H55:$KM55,"&gt;-1")=0,"",SUMIF('English Scores- Leveled papers'!$H$3:$KM$3,U$4,'English Scores- Leveled papers'!$H55:$KM55)))</f>
        <is>
          <t/>
        </is>
      </c>
      <c r="V56" s="362" t="inlineStr">
        <f aca="false">IF($B56="","",IF(COUNTIFS('English Scores- Leveled papers'!$H$3:$KM$3,V$4,'English Scores- Leveled papers'!$H55:$KM55,"&gt;-1")=0,"",SUMIF('English Scores- Leveled papers'!$H$3:$KM$3,V$4,'English Scores- Leveled papers'!$H55:$KM55)))</f>
        <is>
          <t/>
        </is>
      </c>
      <c r="W56" s="362" t="inlineStr">
        <f aca="false">IF($B56="","",IF(COUNTIFS('English Scores- Leveled papers'!$H$3:$KM$3,W$4,'English Scores- Leveled papers'!$H55:$KM55,"&gt;-1")=0,"",SUMIF('English Scores- Leveled papers'!$H$3:$KM$3,W$4,'English Scores- Leveled papers'!$H55:$KM55)))</f>
        <is>
          <t/>
        </is>
      </c>
      <c r="X56" s="362" t="inlineStr">
        <f aca="false">IF($B56="","",IF(COUNTIFS('English Scores- Leveled papers'!$H$3:$KM$3,X$4,'English Scores- Leveled papers'!$H55:$KM55,"&gt;-1")=0,"",SUMIF('English Scores- Leveled papers'!$H$3:$KM$3,X$4,'English Scores- Leveled papers'!$H55:$KM55)))</f>
        <is>
          <t/>
        </is>
      </c>
      <c r="Y56" s="362" t="inlineStr">
        <f aca="false">IF($B56="","",IF(COUNTIFS('English Scores- Leveled papers'!$H$3:$KM$3,Y$4,'English Scores- Leveled papers'!$H55:$KM55,"&gt;-1")=0,"",SUMIF('English Scores- Leveled papers'!$H$3:$KM$3,Y$4,'English Scores- Leveled papers'!$H55:$KM55)))</f>
        <is>
          <t/>
        </is>
      </c>
      <c r="Z56" s="362" t="inlineStr">
        <f aca="false">IF($B56="","",IF(COUNTIFS('English Scores- Leveled papers'!$H$3:$KM$3,Z$4,'English Scores- Leveled papers'!$H55:$KM55,"&gt;-1")=0,"",SUMIF('English Scores- Leveled papers'!$H$3:$KM$3,Z$4,'English Scores- Leveled papers'!$H55:$KM55)))</f>
        <is>
          <t/>
        </is>
      </c>
      <c r="AA56" s="362" t="inlineStr">
        <f aca="false">IF($B56="","",IF(COUNTIFS('English Scores- Leveled papers'!$H$3:$KM$3,AA$4,'English Scores- Leveled papers'!$H55:$KM55,"&gt;-1")=0,"",SUMIF('English Scores- Leveled papers'!$H$3:$KM$3,AA$4,'English Scores- Leveled papers'!$H55:$KM55)))</f>
        <is>
          <t/>
        </is>
      </c>
      <c r="AB56" s="362" t="inlineStr">
        <f aca="false">IF($B56="","",IF(COUNTIFS('English Scores- Leveled papers'!$H$3:$KM$3,AB$4,'English Scores- Leveled papers'!$H55:$KM55,"&gt;-1")=0,"",SUMIF('English Scores- Leveled papers'!$H$3:$KM$3,AB$4,'English Scores- Leveled papers'!$H55:$KM55)))</f>
        <is>
          <t/>
        </is>
      </c>
      <c r="AC56" s="362" t="inlineStr">
        <f aca="false">IF($B56="","",IF(COUNTIFS('English Scores- Leveled papers'!$H$3:$KM$3,AC$4,'English Scores- Leveled papers'!$H55:$KM55,"&gt;-1")=0,"",SUMIF('English Scores- Leveled papers'!$H$3:$KM$3,AC$4,'English Scores- Leveled papers'!$H55:$KM55)))</f>
        <is>
          <t/>
        </is>
      </c>
      <c r="AD56" s="362" t="inlineStr">
        <f aca="false">IF($B56="","",IF(COUNTIFS('English Scores- Leveled papers'!$H$3:$KM$3,AD$4,'English Scores- Leveled papers'!$H55:$KM55,"&gt;-1")=0,"",SUMIF('English Scores- Leveled papers'!$H$3:$KM$3,AD$4,'English Scores- Leveled papers'!$H55:$KM55)))</f>
        <is>
          <t/>
        </is>
      </c>
      <c r="AE56" s="362" t="inlineStr">
        <f aca="false">IF($B56="","",IF(COUNTIFS('English Scores- Leveled papers'!$H$3:$KM$3,AE$4,'English Scores- Leveled papers'!$H55:$KM55,"&gt;-1")=0,"",SUMIF('English Scores- Leveled papers'!$H$3:$KM$3,AE$4,'English Scores- Leveled papers'!$H55:$KM55)))</f>
        <is>
          <t/>
        </is>
      </c>
      <c r="AF56" s="362" t="inlineStr">
        <f aca="false">IF($B56="","",IF(COUNTIFS('English Scores- Leveled papers'!$H$3:$KM$3,AF$4,'English Scores- Leveled papers'!$H55:$KM55,"&gt;-1")=0,"",SUMIF('English Scores- Leveled papers'!$H$3:$KM$3,AF$4,'English Scores- Leveled papers'!$H55:$KM55)))</f>
        <is>
          <t/>
        </is>
      </c>
      <c r="AG56" s="362" t="inlineStr">
        <f aca="false">IF($B56="","",IF(COUNTIFS('English Scores- Leveled papers'!$H$3:$KM$3,AG$4,'English Scores- Leveled papers'!$H55:$KM55,"&gt;-1")=0,"",SUMIF('English Scores- Leveled papers'!$H$3:$KM$3,AG$4,'English Scores- Leveled papers'!$H55:$KM55)))</f>
        <is>
          <t/>
        </is>
      </c>
      <c r="AH56" s="362" t="inlineStr">
        <f aca="false">IF($B56="","",IF(COUNTIFS('English Scores- Leveled papers'!$H$3:$KM$3,AH$4,'English Scores- Leveled papers'!$H55:$KM55,"&gt;-1")=0,"",SUMIF('English Scores- Leveled papers'!$H$3:$KM$3,AH$4,'English Scores- Leveled papers'!$H55:$KM55)))</f>
        <is>
          <t/>
        </is>
      </c>
      <c r="AI56" s="362" t="inlineStr">
        <f aca="false">IF($B56="","",IF(COUNTIFS('English Scores- Leveled papers'!$H$3:$KM$3,AI$4,'English Scores- Leveled papers'!$H55:$KM55,"&gt;-1")=0,"",SUMIF('English Scores- Leveled papers'!$H$3:$KM$3,AI$4,'English Scores- Leveled papers'!$H55:$KM55)))</f>
        <is>
          <t/>
        </is>
      </c>
      <c r="AJ56" s="362" t="inlineStr">
        <f aca="false">IF($B56="","",IF(COUNTIFS('English Scores- Leveled papers'!$H$3:$KM$3,AJ$4,'English Scores- Leveled papers'!$H55:$KM55,"&gt;-1")=0,"",SUMIF('English Scores- Leveled papers'!$H$3:$KM$3,AJ$4,'English Scores- Leveled papers'!$H55:$KM55)))</f>
        <is>
          <t/>
        </is>
      </c>
      <c r="AK56" s="362" t="inlineStr">
        <f aca="false">IF($B56="","",IF(COUNTIFS('English Scores- Leveled papers'!$H$3:$KM$3,AK$4,'English Scores- Leveled papers'!$H55:$KM55,"&gt;-1")=0,"",SUMIF('English Scores- Leveled papers'!$H$3:$KM$3,AK$4,'English Scores- Leveled papers'!$H55:$KM55)))</f>
        <is>
          <t/>
        </is>
      </c>
      <c r="AL56" s="362" t="inlineStr">
        <f aca="false">IF($B56="","",IF(COUNTIFS('English Scores- Leveled papers'!$H$3:$KM$3,AL$4,'English Scores- Leveled papers'!$H55:$KM55,"&gt;-1")=0,"",SUMIF('English Scores- Leveled papers'!$H$3:$KM$3,AL$4,'English Scores- Leveled papers'!$H55:$KM55)))</f>
        <is>
          <t/>
        </is>
      </c>
      <c r="AM56" s="362" t="inlineStr">
        <f aca="false">IF($B56="","",IF(COUNTIFS('English Scores- Leveled papers'!$H$3:$KM$3,AM$4,'English Scores- Leveled papers'!$H55:$KM55,"&gt;-1")=0,"",SUMIF('English Scores- Leveled papers'!$H$3:$KM$3,AM$4,'English Scores- Leveled papers'!$H55:$KM55)))</f>
        <is>
          <t/>
        </is>
      </c>
      <c r="AN56" s="362" t="inlineStr">
        <f aca="false">IF($B56="","",IF(COUNTIFS('English Scores- Leveled papers'!$H$3:$KM$3,AN$4,'English Scores- Leveled papers'!$H55:$KM55,"&gt;-1")=0,"",SUMIF('English Scores- Leveled papers'!$H$3:$KM$3,AN$4,'English Scores- Leveled papers'!$H55:$KM55)))</f>
        <is>
          <t/>
        </is>
      </c>
      <c r="AO56" s="362" t="inlineStr">
        <f aca="false">IF($B56="","",IF(COUNTIFS('English Scores- Leveled papers'!$H$3:$KM$3,AO$4,'English Scores- Leveled papers'!$H55:$KM55,"&gt;-1")=0,"",SUMIF('English Scores- Leveled papers'!$H$3:$KM$3,AO$4,'English Scores- Leveled papers'!$H55:$KM55)))</f>
        <is>
          <t/>
        </is>
      </c>
      <c r="AP56" s="362" t="inlineStr">
        <f aca="false">IF($B56="","",IF(COUNTIFS('English Scores- Leveled papers'!$H$3:$KM$3,AP$4,'English Scores- Leveled papers'!$H55:$KM55,"&gt;-1")=0,"",SUMIF('English Scores- Leveled papers'!$H$3:$KM$3,AP$4,'English Scores- Leveled papers'!$H55:$KM55)))</f>
        <is>
          <t/>
        </is>
      </c>
      <c r="AQ56" s="362" t="inlineStr">
        <f aca="false">IF($B56="","",IF(COUNTIFS('English Scores- Leveled papers'!$H$3:$KM$3,AQ$4,'English Scores- Leveled papers'!$H55:$KM55,"&gt;-1")=0,"",SUMIF('English Scores- Leveled papers'!$H$3:$KM$3,AQ$4,'English Scores- Leveled papers'!$H55:$KM55)))</f>
        <is>
          <t/>
        </is>
      </c>
      <c r="AR56" s="362" t="inlineStr">
        <f aca="false">IF($B56="","",IF(COUNTIFS('English Scores- Leveled papers'!$H$3:$KM$3,AR$4,'English Scores- Leveled papers'!$H55:$KM55,"&gt;-1")=0,"",SUMIF('English Scores- Leveled papers'!$H$3:$KM$3,AR$4,'English Scores- Leveled papers'!$H55:$KM55)))</f>
        <is>
          <t/>
        </is>
      </c>
      <c r="AS56" s="362" t="inlineStr">
        <f aca="false">IF($B56="","",IF(COUNTIFS('English Scores- Leveled papers'!$H$3:$KM$3,AS$4,'English Scores- Leveled papers'!$H55:$KM55,"&gt;-1")=0,"",SUMIF('English Scores- Leveled papers'!$H$3:$KM$3,AS$4,'English Scores- Leveled papers'!$H55:$KM55)))</f>
        <is>
          <t/>
        </is>
      </c>
      <c r="AT56" s="362" t="inlineStr">
        <f aca="false">IF($B56="","",IF(COUNTIFS('English Scores- Leveled papers'!$H$3:$KM$3,AT$4,'English Scores- Leveled papers'!$H55:$KM55,"&gt;-1")=0,"",SUMIF('English Scores- Leveled papers'!$H$3:$KM$3,AT$4,'English Scores- Leveled papers'!$H55:$KM55)))</f>
        <is>
          <t/>
        </is>
      </c>
      <c r="AU56" s="362" t="inlineStr">
        <f aca="false">IF($B56="","",IF(COUNTIFS('English Scores- Leveled papers'!$H$3:$KM$3,AU$4,'English Scores- Leveled papers'!$H55:$KM55,"&gt;-1")=0,"",SUMIF('English Scores- Leveled papers'!$H$3:$KM$3,AU$4,'English Scores- Leveled papers'!$H55:$KM55)))</f>
        <is>
          <t/>
        </is>
      </c>
      <c r="AV56" s="362" t="inlineStr">
        <f aca="false">IF($B56="","",IF(COUNTIFS('English Scores- Leveled papers'!$H$3:$KM$3,AV$4,'English Scores- Leveled papers'!$H55:$KM55,"&gt;-1")=0,"",SUMIF('English Scores- Leveled papers'!$H$3:$KM$3,AV$4,'English Scores- Leveled papers'!$H55:$KM55)))</f>
        <is>
          <t/>
        </is>
      </c>
      <c r="AW56" s="362" t="inlineStr">
        <f aca="false">IF($B56="","",IF(COUNTIFS('English Scores- Leveled papers'!$H$3:$KM$3,AW$4,'English Scores- Leveled papers'!$H55:$KM55,"&gt;-1")=0,"",SUMIF('English Scores- Leveled papers'!$H$3:$KM$3,AW$4,'English Scores- Leveled papers'!$H55:$KM55)))</f>
        <is>
          <t/>
        </is>
      </c>
      <c r="AX56" s="362" t="inlineStr">
        <f aca="false">IF($B56="","",IF(COUNTIFS('English Scores- Leveled papers'!$H$3:$KM$3,AX$4,'English Scores- Leveled papers'!$H55:$KM55,"&gt;-1")=0,"",SUMIF('English Scores- Leveled papers'!$H$3:$KM$3,AX$4,'English Scores- Leveled papers'!$H55:$KM55)))</f>
        <is>
          <t/>
        </is>
      </c>
      <c r="AY56" s="362" t="inlineStr">
        <f aca="false">IF($B56="","",IF(COUNTIFS('English Scores- Leveled papers'!$H$3:$KM$3,AY$4,'English Scores- Leveled papers'!$H55:$KM55,"&gt;-1")=0,"",SUMIF('English Scores- Leveled papers'!$H$3:$KM$3,AY$4,'English Scores- Leveled papers'!$H55:$KM55)))</f>
        <is>
          <t/>
        </is>
      </c>
      <c r="AZ56" s="362" t="inlineStr">
        <f aca="false">IF($B56="","",IF(COUNTIFS('English Scores- Leveled papers'!$H$3:$KM$3,AZ$4,'English Scores- Leveled papers'!$H55:$KM55,"&gt;-1")=0,"",SUMIF('English Scores- Leveled papers'!$H$3:$KM$3,AZ$4,'English Scores- Leveled papers'!$H55:$KM55)))</f>
        <is>
          <t/>
        </is>
      </c>
      <c r="BA56" s="362" t="inlineStr">
        <f aca="false">IF($B56="","",IF(COUNTIFS('English Scores- Leveled papers'!$H$3:$KM$3,BA$4,'English Scores- Leveled papers'!$H55:$KM55,"&gt;-1")=0,"",SUMIF('English Scores- Leveled papers'!$H$3:$KM$3,BA$4,'English Scores- Leveled papers'!$H55:$KM55)))</f>
        <is>
          <t/>
        </is>
      </c>
      <c r="BB56" s="362" t="inlineStr">
        <f aca="false">IF($B56="","",IF(COUNTIFS('English Scores- Leveled papers'!$H$3:$KM$3,BB$4,'English Scores- Leveled papers'!$H55:$KM55,"&gt;-1")=0,"",SUMIF('English Scores- Leveled papers'!$H$3:$KM$3,BB$4,'English Scores- Leveled papers'!$H55:$KM55)))</f>
        <is>
          <t/>
        </is>
      </c>
      <c r="BC56" s="362" t="inlineStr">
        <f aca="false">IF($B56="","",IF(COUNTIFS('English Scores- Leveled papers'!$H$3:$KM$3,BC$4,'English Scores- Leveled papers'!$H55:$KM55,"&gt;-1")=0,"",SUMIF('English Scores- Leveled papers'!$H$3:$KM$3,BC$4,'English Scores- Leveled papers'!$H55:$KM55)))</f>
        <is>
          <t/>
        </is>
      </c>
      <c r="BD56" s="362" t="inlineStr">
        <f aca="false">IF($B56="","",IF(COUNTIFS('English Scores- Leveled papers'!$H$3:$KM$3,BD$4,'English Scores- Leveled papers'!$H55:$KM55,"&gt;-1")=0,"",SUMIF('English Scores- Leveled papers'!$H$3:$KM$3,BD$4,'English Scores- Leveled papers'!$H55:$KM55)))</f>
        <is>
          <t/>
        </is>
      </c>
      <c r="BE56" s="362" t="inlineStr">
        <f aca="false">IF($B56="","",IF(COUNTIFS('English Scores- Leveled papers'!$H$3:$KM$3,BE$4,'English Scores- Leveled papers'!$H55:$KM55,"&gt;-1")=0,"",SUMIF('English Scores- Leveled papers'!$H$3:$KM$3,BE$4,'English Scores- Leveled papers'!$H55:$KM55)))</f>
        <is>
          <t/>
        </is>
      </c>
      <c r="BF56" s="362" t="inlineStr">
        <f aca="false">IF($B56="","",IF(COUNTIFS('English Scores- Leveled papers'!$H$3:$KM$3,BF$4,'English Scores- Leveled papers'!$H55:$KM55,"&gt;-1")=0,"",SUMIF('English Scores- Leveled papers'!$H$3:$KM$3,BF$4,'English Scores- Leveled papers'!$H55:$KM55)))</f>
        <is>
          <t/>
        </is>
      </c>
      <c r="BG56" s="362" t="inlineStr">
        <f aca="false">IF($B56="","",IF(COUNTIFS('English Scores- Leveled papers'!$H$3:$KM$3,BG$4,'English Scores- Leveled papers'!$H55:$KM55,"&gt;-1")=0,"",SUMIF('English Scores- Leveled papers'!$H$3:$KM$3,BG$4,'English Scores- Leveled papers'!$H55:$KM55)))</f>
        <is>
          <t/>
        </is>
      </c>
      <c r="BH56" s="362" t="inlineStr">
        <f aca="false">IF($B56="","",IF(COUNTIFS('English Scores- Leveled papers'!$H$3:$KM$3,BH$4,'English Scores- Leveled papers'!$H55:$KM55,"&gt;-1")=0,"",SUMIF('English Scores- Leveled papers'!$H$3:$KM$3,BH$4,'English Scores- Leveled papers'!$H55:$KM55)))</f>
        <is>
          <t/>
        </is>
      </c>
      <c r="BI56" s="362" t="inlineStr">
        <f aca="false">IF($B56="","",IF(COUNTIFS('English Scores- Leveled papers'!$H$3:$KM$3,BI$4,'English Scores- Leveled papers'!$H55:$KM55,"&gt;-1")=0,"",SUMIF('English Scores- Leveled papers'!$H$3:$KM$3,BI$4,'English Scores- Leveled papers'!$H55:$KM55)))</f>
        <is>
          <t/>
        </is>
      </c>
      <c r="BJ56" s="362" t="inlineStr">
        <f aca="false">IF($B56="","",IF(COUNTIFS('English Scores- Leveled papers'!$H$3:$KM$3,BJ$4,'English Scores- Leveled papers'!$H55:$KM55,"&gt;-1")=0,"",SUMIF('English Scores- Leveled papers'!$H$3:$KM$3,BJ$4,'English Scores- Leveled papers'!$H55:$KM55)))</f>
        <is>
          <t/>
        </is>
      </c>
      <c r="BK56" s="362" t="inlineStr">
        <f aca="false">IF($B56="","",IF(COUNTIFS('English Scores- Leveled papers'!$H$3:$KM$3,BK$4,'English Scores- Leveled papers'!$H55:$KM55,"&gt;-1")=0,"",SUMIF('English Scores- Leveled papers'!$H$3:$KM$3,BK$4,'English Scores- Leveled papers'!$H55:$KM55)))</f>
        <is>
          <t/>
        </is>
      </c>
      <c r="BL56" s="362" t="inlineStr">
        <f aca="false">IF($B56="","",IF(COUNTIFS('English Scores- Leveled papers'!$H$3:$KM$3,BL$4,'English Scores- Leveled papers'!$H55:$KM55,"&gt;-1")=0,"",SUMIF('English Scores- Leveled papers'!$H$3:$KM$3,BL$4,'English Scores- Leveled papers'!$H55:$KM55)))</f>
        <is>
          <t/>
        </is>
      </c>
      <c r="BM56" s="362" t="inlineStr">
        <f aca="false">IF($B56="","",IF(COUNTIFS('Eng GLA 6th, 7th, 8th'!$E$3:$DV$3,BM$4,'Eng GLA 6th, 7th, 8th'!$E56:$DV56, "&gt;-1")=0,"",SUMIF('Eng GLA 6th, 7th, 8th'!$E$3:$DV$3,BM$4,'Eng GLA 6th, 7th, 8th'!$E56:$DV56)))</f>
        <is>
          <t/>
        </is>
      </c>
      <c r="BN56" s="362" t="inlineStr">
        <f aca="false">IF($B56="","",IF(COUNTIFS('Eng GLA 6th, 7th, 8th'!$E$3:$DV$3,BN$4,'Eng GLA 6th, 7th, 8th'!$E56:$DV56, "&gt;-1")=0,"",SUMIF('Eng GLA 6th, 7th, 8th'!$E$3:$DV$3,BN$4,'Eng GLA 6th, 7th, 8th'!$E56:$DV56)))</f>
        <is>
          <t/>
        </is>
      </c>
      <c r="BO56" s="362" t="inlineStr">
        <f aca="false">IF($B56="","",IF(COUNTIFS('Eng GLA 6th, 7th, 8th'!$E$3:$DV$3,BO$4,'Eng GLA 6th, 7th, 8th'!$E56:$DV56, "&gt;-1")=0,"",SUMIF('Eng GLA 6th, 7th, 8th'!$E$3:$DV$3,BO$4,'Eng GLA 6th, 7th, 8th'!$E56:$DV56)))</f>
        <is>
          <t/>
        </is>
      </c>
      <c r="BP56" s="362" t="inlineStr">
        <f aca="false">IF($B56="","",IF(COUNTIFS('Eng GLA 6th, 7th, 8th'!$E$3:$DV$3,BP$4,'Eng GLA 6th, 7th, 8th'!$E56:$DV56, "&gt;-1")=0,"",SUMIF('Eng GLA 6th, 7th, 8th'!$E$3:$DV$3,BP$4,'Eng GLA 6th, 7th, 8th'!$E56:$DV56)))</f>
        <is>
          <t/>
        </is>
      </c>
      <c r="BQ56" s="362" t="inlineStr">
        <f aca="false">IF($B56="","",IF(COUNTIFS('Eng GLA 6th, 7th, 8th'!$E$3:$DV$3,BQ$4,'Eng GLA 6th, 7th, 8th'!$E56:$DV56, "&gt;-1")=0,"",SUMIF('Eng GLA 6th, 7th, 8th'!$E$3:$DV$3,BQ$4,'Eng GLA 6th, 7th, 8th'!$E56:$DV56)))</f>
        <is>
          <t/>
        </is>
      </c>
      <c r="BR56" s="362" t="inlineStr">
        <f aca="false">IF($B56="","",IF(COUNTIFS('Eng GLA 6th, 7th, 8th'!$E$3:$DV$3,BR$4,'Eng GLA 6th, 7th, 8th'!$E56:$DV56, "&gt;-1")=0,"",SUMIF('Eng GLA 6th, 7th, 8th'!$E$3:$DV$3,BR$4,'Eng GLA 6th, 7th, 8th'!$E56:$DV56)))</f>
        <is>
          <t/>
        </is>
      </c>
      <c r="BS56" s="362" t="inlineStr">
        <f aca="false">IF($B56="","",IF(COUNTIFS('Eng GLA 6th, 7th, 8th'!$E$3:$DV$3,BS$4,'Eng GLA 6th, 7th, 8th'!$E56:$DV56, "&gt;-1")=0,"",SUMIF('Eng GLA 6th, 7th, 8th'!$E$3:$DV$3,BS$4,'Eng GLA 6th, 7th, 8th'!$E56:$DV56)))</f>
        <is>
          <t/>
        </is>
      </c>
      <c r="BT56" s="362" t="inlineStr">
        <f aca="false">IF($B56="","",IF(COUNTIFS('Eng GLA 6th, 7th, 8th'!$E$3:$DV$3,BT$4,'Eng GLA 6th, 7th, 8th'!$E56:$DV56, "&gt;-1")=0,"",SUMIF('Eng GLA 6th, 7th, 8th'!$E$3:$DV$3,BT$4,'Eng GLA 6th, 7th, 8th'!$E56:$DV56)))</f>
        <is>
          <t/>
        </is>
      </c>
      <c r="BU56" s="362" t="inlineStr">
        <f aca="false">IF($B56="","",IF(COUNTIFS('Eng GLA 6th, 7th, 8th'!$E$3:$DV$3,BU$4,'Eng GLA 6th, 7th, 8th'!$E56:$DV56, "&gt;-1")=0,"",SUMIF('Eng GLA 6th, 7th, 8th'!$E$3:$DV$3,BU$4,'Eng GLA 6th, 7th, 8th'!$E56:$DV56)))</f>
        <is>
          <t/>
        </is>
      </c>
      <c r="BV56" s="362" t="inlineStr">
        <f aca="false">IF($B56="","",IF(COUNTIFS('Eng GLA 6th, 7th, 8th'!$E$3:$DV$3,BV$4,'Eng GLA 6th, 7th, 8th'!$E56:$DV56, "&gt;-1")=0,"",SUMIF('Eng GLA 6th, 7th, 8th'!$E$3:$DV$3,BV$4,'Eng GLA 6th, 7th, 8th'!$E56:$DV56)))</f>
        <is>
          <t/>
        </is>
      </c>
      <c r="BW56" s="362" t="inlineStr">
        <f aca="false">IF($B56="","",IF(COUNTIFS('Eng GLA 6th, 7th, 8th'!$E$3:$DV$3,BW$4,'Eng GLA 6th, 7th, 8th'!$E56:$DV56, "&gt;-1")=0,"",SUMIF('Eng GLA 6th, 7th, 8th'!$E$3:$DV$3,BW$4,'Eng GLA 6th, 7th, 8th'!$E56:$DV56)))</f>
        <is>
          <t/>
        </is>
      </c>
      <c r="BX56" s="362" t="inlineStr">
        <f aca="false">IF($B56="","",IF(COUNTIFS('Eng GLA 6th, 7th, 8th'!$E$3:$DV$3,BX$4,'Eng GLA 6th, 7th, 8th'!$E56:$DV56, "&gt;-1")=0,"",SUMIF('Eng GLA 6th, 7th, 8th'!$E$3:$DV$3,BX$4,'Eng GLA 6th, 7th, 8th'!$E56:$DV56)))</f>
        <is>
          <t/>
        </is>
      </c>
      <c r="BY56" s="362" t="inlineStr">
        <f aca="false">IF($B56="","",IF(COUNTIFS('Eng GLA 6th, 7th, 8th'!$E$3:$DV$3,BY$4,'Eng GLA 6th, 7th, 8th'!$E56:$DV56, "&gt;-1")=0,"",SUMIF('Eng GLA 6th, 7th, 8th'!$E$3:$DV$3,BY$4,'Eng GLA 6th, 7th, 8th'!$E56:$DV56)))</f>
        <is>
          <t/>
        </is>
      </c>
      <c r="BZ56" s="362" t="inlineStr">
        <f aca="false">IF($B56="","",IF(COUNTIFS('Eng GLA 6th, 7th, 8th'!$E$3:$DV$3,BZ$4,'Eng GLA 6th, 7th, 8th'!$E56:$DV56, "&gt;-1")=0,"",SUMIF('Eng GLA 6th, 7th, 8th'!$E$3:$DV$3,BZ$4,'Eng GLA 6th, 7th, 8th'!$E56:$DV56)))</f>
        <is>
          <t/>
        </is>
      </c>
      <c r="CA56" s="362" t="inlineStr">
        <f aca="false">IF($B56="","",IF(COUNTIFS('Eng GLA 6th, 7th, 8th'!$E$3:$DV$3,CA$4,'Eng GLA 6th, 7th, 8th'!$E56:$DV56, "&gt;-1")=0,"",SUMIF('Eng GLA 6th, 7th, 8th'!$E$3:$DV$3,CA$4,'Eng GLA 6th, 7th, 8th'!$E56:$DV56)))</f>
        <is>
          <t/>
        </is>
      </c>
      <c r="CB56" s="363"/>
      <c r="CC56" s="364" t="str">
        <f aca="false">IFERROR(IF((COUNT('Eng GLA 6th, 7th, 8th'!E56:U56)=0)," ",(SUM('Eng GLA 6th, 7th, 8th'!E56:U56)/$CC$3)),"")</f>
        <v> </v>
      </c>
      <c r="CD56" s="364" t="str">
        <f aca="false">IFERROR(IF((COUNT('Eng GLA 6th, 7th, 8th'!V56:AA56)=0)," ",(SUM('Eng GLA 6th, 7th, 8th'!V56:AA56)/$CD$3)),"")</f>
        <v> </v>
      </c>
      <c r="CE56" s="364" t="str">
        <f aca="false">IFERROR(IF((COUNT('Eng GLA 6th, 7th, 8th'!AB56:AG56)=0)," ",(SUM('Eng GLA 6th, 7th, 8th'!AB56:AG56)/$CE$3)),"")</f>
        <v> </v>
      </c>
      <c r="CF56" s="364" t="str">
        <f aca="false">IFERROR(IF((COUNT('Eng GLA 6th, 7th, 8th'!AH56:AP56)=0)," ",(SUM('Eng GLA 6th, 7th, 8th'!AH56:AP56)/$CF$3)),"")</f>
        <v> </v>
      </c>
      <c r="CG56" s="365" t="str">
        <f aca="false">IFERROR(IF((COUNT('Eng GLA 6th, 7th, 8th'!AR56:BH56)=0)," ",(SUM('Eng GLA 6th, 7th, 8th'!AR56:BH56)/$CG$3)),"")</f>
        <v> </v>
      </c>
      <c r="CH56" s="365" t="str">
        <f aca="false">IFERROR(IF((COUNT('Eng GLA 6th, 7th, 8th'!BI56:BN56)=0)," ",(SUM('Eng GLA 6th, 7th, 8th'!BI56:BN56)/$CH$3)),"")</f>
        <v> </v>
      </c>
      <c r="CI56" s="365" t="str">
        <f aca="false">IFERROR(IF((COUNT('Eng GLA 6th, 7th, 8th'!BO56:BT56)=0)," ",(SUM('Eng GLA 6th, 7th, 8th'!BO56:BT56)/$CI$3)),"")</f>
        <v> </v>
      </c>
      <c r="CJ56" s="365" t="str">
        <f aca="false">IFERROR(IF((COUNT('Eng GLA 6th, 7th, 8th'!BU56:CF56)=0)," ",(SUM('Eng GLA 6th, 7th, 8th'!BU56:CF56)/$CJ$3)),"")</f>
        <v> </v>
      </c>
      <c r="CK56" s="365" t="str">
        <f aca="false">IFERROR(IF((COUNT('Eng GLA 6th, 7th, 8th'!CH56:CX56)=0)," ",(SUM('Eng GLA 6th, 7th, 8th'!CH56:CX56)/$CK$3)),"")</f>
        <v> </v>
      </c>
      <c r="CL56" s="365" t="str">
        <f aca="false">IFERROR(IF((COUNT('Eng GLA 6th, 7th, 8th'!CY56:DD56)=0)," ",(SUM('Eng GLA 6th, 7th, 8th'!CY56:DD56)/$CL$3)),"")</f>
        <v> </v>
      </c>
      <c r="CM56" s="365" t="str">
        <f aca="false">IFERROR(IF((COUNT('Eng GLA 6th, 7th, 8th'!DE56:DJ56)=0)," ",(SUM('Eng GLA 6th, 7th, 8th'!DE56:DJ56)/$CM$3)),"")</f>
        <v> </v>
      </c>
      <c r="CN56" s="365" t="str">
        <f aca="false">IFERROR(IF((COUNT('Eng GLA 6th, 7th, 8th'!DK56:DV56)=0)," ",(SUM('Eng GLA 6th, 7th, 8th'!DK56:DV56)/$CN$3)),"")</f>
        <v> </v>
      </c>
    </row>
    <row r="57" customFormat="false" ht="12.75" hidden="false" customHeight="false" outlineLevel="0" collapsed="false">
      <c r="A57" s="315" t="n">
        <v>50</v>
      </c>
      <c r="B57" s="315" t="inlineStr">
        <f aca="false">'English Scores- Leveled papers'!B56</f>
        <is>
          <t/>
        </is>
      </c>
      <c r="C57" s="360" t="inlineStr">
        <f aca="false">'RC Mastery Check+Question type'!H54</f>
        <is>
          <t/>
        </is>
      </c>
      <c r="D57" s="361" t="inlineStr">
        <f aca="false">'Cover Sheet'!L54</f>
        <is>
          <t/>
        </is>
      </c>
      <c r="E57" s="362" t="inlineStr">
        <f aca="false">IF($B57="","",IF(COUNTIFS('English Scores- Leveled papers'!$H$3:$KM$3,E$4,'English Scores- Leveled papers'!$H56:$KM56,"&gt;-1")=0,"",SUMIF('English Scores- Leveled papers'!$H$3:$KM$3,E$4,'English Scores- Leveled papers'!$H56:$KM56)))</f>
        <is>
          <t/>
        </is>
      </c>
      <c r="F57" s="362" t="inlineStr">
        <f aca="false">IF($B57="","",IF(COUNTIFS('English Scores- Leveled papers'!$H$3:$KM$3,F$4,'English Scores- Leveled papers'!$H56:$KM56,"&gt;-1")=0,"",SUMIF('English Scores- Leveled papers'!$H$3:$KM$3,F$4,'English Scores- Leveled papers'!$H56:$KM56)))</f>
        <is>
          <t/>
        </is>
      </c>
      <c r="G57" s="362" t="inlineStr">
        <f aca="false">IF($B57="","",IF(COUNTIFS('English Scores- Leveled papers'!$H$3:$KM$3,G$4,'English Scores- Leveled papers'!$H56:$KM56,"&gt;-1")=0,"",SUMIF('English Scores- Leveled papers'!$H$3:$KM$3,G$4,'English Scores- Leveled papers'!$H56:$KM56)))</f>
        <is>
          <t/>
        </is>
      </c>
      <c r="H57" s="362" t="inlineStr">
        <f aca="false">IF($B57="","",IF(COUNTIFS('English Scores- Leveled papers'!$H$3:$KM$3,H$4,'English Scores- Leveled papers'!$H56:$KM56,"&gt;-1")=0,"",SUMIF('English Scores- Leveled papers'!$H$3:$KM$3,H$4,'English Scores- Leveled papers'!$H56:$KM56)))</f>
        <is>
          <t/>
        </is>
      </c>
      <c r="I57" s="362" t="inlineStr">
        <f aca="false">IF($B57="","",IF(COUNTIFS('English Scores- Leveled papers'!$H$3:$KM$3,I$4,'English Scores- Leveled papers'!$H56:$KM56,"&gt;-1")=0,"",SUMIF('English Scores- Leveled papers'!$H$3:$KM$3,I$4,'English Scores- Leveled papers'!$H56:$KM56)))</f>
        <is>
          <t/>
        </is>
      </c>
      <c r="J57" s="362" t="inlineStr">
        <f aca="false">IF($B57="","",IF(COUNTIFS('English Scores- Leveled papers'!$H$3:$KM$3,J$4,'English Scores- Leveled papers'!$H56:$KM56,"&gt;-1")=0,"",SUMIF('English Scores- Leveled papers'!$H$3:$KM$3,J$4,'English Scores- Leveled papers'!$H56:$KM56)))</f>
        <is>
          <t/>
        </is>
      </c>
      <c r="K57" s="362" t="inlineStr">
        <f aca="false">IF($B57="","",IF(COUNTIFS('English Scores- Leveled papers'!$H$3:$KM$3,K$4,'English Scores- Leveled papers'!$H56:$KM56,"&gt;-1")=0,"",SUMIF('English Scores- Leveled papers'!$H$3:$KM$3,K$4,'English Scores- Leveled papers'!$H56:$KM56)))</f>
        <is>
          <t/>
        </is>
      </c>
      <c r="L57" s="362" t="inlineStr">
        <f aca="false">IF($B57="","",IF(COUNTIFS('English Scores- Leveled papers'!$H$3:$KM$3,L$4,'English Scores- Leveled papers'!$H56:$KM56,"&gt;-1")=0,"",SUMIF('English Scores- Leveled papers'!$H$3:$KM$3,L$4,'English Scores- Leveled papers'!$H56:$KM56)))</f>
        <is>
          <t/>
        </is>
      </c>
      <c r="M57" s="362" t="inlineStr">
        <f aca="false">IF($B57="","",IF(COUNTIFS('English Scores- Leveled papers'!$H$3:$KM$3,M$4,'English Scores- Leveled papers'!$H56:$KM56,"&gt;-1")=0,"",SUMIF('English Scores- Leveled papers'!$H$3:$KM$3,M$4,'English Scores- Leveled papers'!$H56:$KM56)))</f>
        <is>
          <t/>
        </is>
      </c>
      <c r="N57" s="362" t="inlineStr">
        <f aca="false">IF($B57="","",IF(COUNTIFS('English Scores- Leveled papers'!$H$3:$KM$3,N$4,'English Scores- Leveled papers'!$H56:$KM56,"&gt;-1")=0,"",SUMIF('English Scores- Leveled papers'!$H$3:$KM$3,N$4,'English Scores- Leveled papers'!$H56:$KM56)))</f>
        <is>
          <t/>
        </is>
      </c>
      <c r="O57" s="362" t="inlineStr">
        <f aca="false">IF($B57="","",IF(COUNTIFS('English Scores- Leveled papers'!$H$3:$KM$3,O$4,'English Scores- Leveled papers'!$H56:$KM56,"&gt;-1")=0,"",SUMIF('English Scores- Leveled papers'!$H$3:$KM$3,O$4,'English Scores- Leveled papers'!$H56:$KM56)))</f>
        <is>
          <t/>
        </is>
      </c>
      <c r="P57" s="362" t="inlineStr">
        <f aca="false">IF($B57="","",IF(COUNTIFS('English Scores- Leveled papers'!$H$3:$KM$3,P$4,'English Scores- Leveled papers'!$H56:$KM56,"&gt;-1")=0,"",SUMIF('English Scores- Leveled papers'!$H$3:$KM$3,P$4,'English Scores- Leveled papers'!$H56:$KM56)))</f>
        <is>
          <t/>
        </is>
      </c>
      <c r="Q57" s="362" t="inlineStr">
        <f aca="false">IF($B57="","",IF(COUNTIFS('English Scores- Leveled papers'!$H$3:$KM$3,Q$4,'English Scores- Leveled papers'!$H56:$KM56,"&gt;-1")=0,"",SUMIF('English Scores- Leveled papers'!$H$3:$KM$3,Q$4,'English Scores- Leveled papers'!$H56:$KM56)))</f>
        <is>
          <t/>
        </is>
      </c>
      <c r="R57" s="362" t="inlineStr">
        <f aca="false">IF($B57="","",IF(COUNTIFS('English Scores- Leveled papers'!$H$3:$KM$3,R$4,'English Scores- Leveled papers'!$H56:$KM56,"&gt;-1")=0,"",SUMIF('English Scores- Leveled papers'!$H$3:$KM$3,R$4,'English Scores- Leveled papers'!$H56:$KM56)))</f>
        <is>
          <t/>
        </is>
      </c>
      <c r="S57" s="362" t="inlineStr">
        <f aca="false">IF($B57="","",IF(COUNTIFS('English Scores- Leveled papers'!$H$3:$KM$3,S$4,'English Scores- Leveled papers'!$H56:$KM56,"&gt;-1")=0,"",SUMIF('English Scores- Leveled papers'!$H$3:$KM$3,S$4,'English Scores- Leveled papers'!$H56:$KM56)))</f>
        <is>
          <t/>
        </is>
      </c>
      <c r="T57" s="362" t="inlineStr">
        <f aca="false">IF($B57="","",IF(COUNTIFS('English Scores- Leveled papers'!$H$3:$KM$3,T$4,'English Scores- Leveled papers'!$H56:$KM56,"&gt;-1")=0,"",SUMIF('English Scores- Leveled papers'!$H$3:$KM$3,T$4,'English Scores- Leveled papers'!$H56:$KM56)))</f>
        <is>
          <t/>
        </is>
      </c>
      <c r="U57" s="362" t="inlineStr">
        <f aca="false">IF($B57="","",IF(COUNTIFS('English Scores- Leveled papers'!$H$3:$KM$3,U$4,'English Scores- Leveled papers'!$H56:$KM56,"&gt;-1")=0,"",SUMIF('English Scores- Leveled papers'!$H$3:$KM$3,U$4,'English Scores- Leveled papers'!$H56:$KM56)))</f>
        <is>
          <t/>
        </is>
      </c>
      <c r="V57" s="362" t="inlineStr">
        <f aca="false">IF($B57="","",IF(COUNTIFS('English Scores- Leveled papers'!$H$3:$KM$3,V$4,'English Scores- Leveled papers'!$H56:$KM56,"&gt;-1")=0,"",SUMIF('English Scores- Leveled papers'!$H$3:$KM$3,V$4,'English Scores- Leveled papers'!$H56:$KM56)))</f>
        <is>
          <t/>
        </is>
      </c>
      <c r="W57" s="362" t="inlineStr">
        <f aca="false">IF($B57="","",IF(COUNTIFS('English Scores- Leveled papers'!$H$3:$KM$3,W$4,'English Scores- Leveled papers'!$H56:$KM56,"&gt;-1")=0,"",SUMIF('English Scores- Leveled papers'!$H$3:$KM$3,W$4,'English Scores- Leveled papers'!$H56:$KM56)))</f>
        <is>
          <t/>
        </is>
      </c>
      <c r="X57" s="362" t="inlineStr">
        <f aca="false">IF($B57="","",IF(COUNTIFS('English Scores- Leveled papers'!$H$3:$KM$3,X$4,'English Scores- Leveled papers'!$H56:$KM56,"&gt;-1")=0,"",SUMIF('English Scores- Leveled papers'!$H$3:$KM$3,X$4,'English Scores- Leveled papers'!$H56:$KM56)))</f>
        <is>
          <t/>
        </is>
      </c>
      <c r="Y57" s="362" t="inlineStr">
        <f aca="false">IF($B57="","",IF(COUNTIFS('English Scores- Leveled papers'!$H$3:$KM$3,Y$4,'English Scores- Leveled papers'!$H56:$KM56,"&gt;-1")=0,"",SUMIF('English Scores- Leveled papers'!$H$3:$KM$3,Y$4,'English Scores- Leveled papers'!$H56:$KM56)))</f>
        <is>
          <t/>
        </is>
      </c>
      <c r="Z57" s="362" t="inlineStr">
        <f aca="false">IF($B57="","",IF(COUNTIFS('English Scores- Leveled papers'!$H$3:$KM$3,Z$4,'English Scores- Leveled papers'!$H56:$KM56,"&gt;-1")=0,"",SUMIF('English Scores- Leveled papers'!$H$3:$KM$3,Z$4,'English Scores- Leveled papers'!$H56:$KM56)))</f>
        <is>
          <t/>
        </is>
      </c>
      <c r="AA57" s="362" t="inlineStr">
        <f aca="false">IF($B57="","",IF(COUNTIFS('English Scores- Leveled papers'!$H$3:$KM$3,AA$4,'English Scores- Leveled papers'!$H56:$KM56,"&gt;-1")=0,"",SUMIF('English Scores- Leveled papers'!$H$3:$KM$3,AA$4,'English Scores- Leveled papers'!$H56:$KM56)))</f>
        <is>
          <t/>
        </is>
      </c>
      <c r="AB57" s="362" t="inlineStr">
        <f aca="false">IF($B57="","",IF(COUNTIFS('English Scores- Leveled papers'!$H$3:$KM$3,AB$4,'English Scores- Leveled papers'!$H56:$KM56,"&gt;-1")=0,"",SUMIF('English Scores- Leveled papers'!$H$3:$KM$3,AB$4,'English Scores- Leveled papers'!$H56:$KM56)))</f>
        <is>
          <t/>
        </is>
      </c>
      <c r="AC57" s="362" t="inlineStr">
        <f aca="false">IF($B57="","",IF(COUNTIFS('English Scores- Leveled papers'!$H$3:$KM$3,AC$4,'English Scores- Leveled papers'!$H56:$KM56,"&gt;-1")=0,"",SUMIF('English Scores- Leveled papers'!$H$3:$KM$3,AC$4,'English Scores- Leveled papers'!$H56:$KM56)))</f>
        <is>
          <t/>
        </is>
      </c>
      <c r="AD57" s="362" t="inlineStr">
        <f aca="false">IF($B57="","",IF(COUNTIFS('English Scores- Leveled papers'!$H$3:$KM$3,AD$4,'English Scores- Leveled papers'!$H56:$KM56,"&gt;-1")=0,"",SUMIF('English Scores- Leveled papers'!$H$3:$KM$3,AD$4,'English Scores- Leveled papers'!$H56:$KM56)))</f>
        <is>
          <t/>
        </is>
      </c>
      <c r="AE57" s="362" t="inlineStr">
        <f aca="false">IF($B57="","",IF(COUNTIFS('English Scores- Leveled papers'!$H$3:$KM$3,AE$4,'English Scores- Leveled papers'!$H56:$KM56,"&gt;-1")=0,"",SUMIF('English Scores- Leveled papers'!$H$3:$KM$3,AE$4,'English Scores- Leveled papers'!$H56:$KM56)))</f>
        <is>
          <t/>
        </is>
      </c>
      <c r="AF57" s="362" t="inlineStr">
        <f aca="false">IF($B57="","",IF(COUNTIFS('English Scores- Leveled papers'!$H$3:$KM$3,AF$4,'English Scores- Leveled papers'!$H56:$KM56,"&gt;-1")=0,"",SUMIF('English Scores- Leveled papers'!$H$3:$KM$3,AF$4,'English Scores- Leveled papers'!$H56:$KM56)))</f>
        <is>
          <t/>
        </is>
      </c>
      <c r="AG57" s="362" t="inlineStr">
        <f aca="false">IF($B57="","",IF(COUNTIFS('English Scores- Leveled papers'!$H$3:$KM$3,AG$4,'English Scores- Leveled papers'!$H56:$KM56,"&gt;-1")=0,"",SUMIF('English Scores- Leveled papers'!$H$3:$KM$3,AG$4,'English Scores- Leveled papers'!$H56:$KM56)))</f>
        <is>
          <t/>
        </is>
      </c>
      <c r="AH57" s="362" t="inlineStr">
        <f aca="false">IF($B57="","",IF(COUNTIFS('English Scores- Leveled papers'!$H$3:$KM$3,AH$4,'English Scores- Leveled papers'!$H56:$KM56,"&gt;-1")=0,"",SUMIF('English Scores- Leveled papers'!$H$3:$KM$3,AH$4,'English Scores- Leveled papers'!$H56:$KM56)))</f>
        <is>
          <t/>
        </is>
      </c>
      <c r="AI57" s="362" t="inlineStr">
        <f aca="false">IF($B57="","",IF(COUNTIFS('English Scores- Leveled papers'!$H$3:$KM$3,AI$4,'English Scores- Leveled papers'!$H56:$KM56,"&gt;-1")=0,"",SUMIF('English Scores- Leveled papers'!$H$3:$KM$3,AI$4,'English Scores- Leveled papers'!$H56:$KM56)))</f>
        <is>
          <t/>
        </is>
      </c>
      <c r="AJ57" s="362" t="inlineStr">
        <f aca="false">IF($B57="","",IF(COUNTIFS('English Scores- Leveled papers'!$H$3:$KM$3,AJ$4,'English Scores- Leveled papers'!$H56:$KM56,"&gt;-1")=0,"",SUMIF('English Scores- Leveled papers'!$H$3:$KM$3,AJ$4,'English Scores- Leveled papers'!$H56:$KM56)))</f>
        <is>
          <t/>
        </is>
      </c>
      <c r="AK57" s="362" t="inlineStr">
        <f aca="false">IF($B57="","",IF(COUNTIFS('English Scores- Leveled papers'!$H$3:$KM$3,AK$4,'English Scores- Leveled papers'!$H56:$KM56,"&gt;-1")=0,"",SUMIF('English Scores- Leveled papers'!$H$3:$KM$3,AK$4,'English Scores- Leveled papers'!$H56:$KM56)))</f>
        <is>
          <t/>
        </is>
      </c>
      <c r="AL57" s="362" t="inlineStr">
        <f aca="false">IF($B57="","",IF(COUNTIFS('English Scores- Leveled papers'!$H$3:$KM$3,AL$4,'English Scores- Leveled papers'!$H56:$KM56,"&gt;-1")=0,"",SUMIF('English Scores- Leveled papers'!$H$3:$KM$3,AL$4,'English Scores- Leveled papers'!$H56:$KM56)))</f>
        <is>
          <t/>
        </is>
      </c>
      <c r="AM57" s="362" t="inlineStr">
        <f aca="false">IF($B57="","",IF(COUNTIFS('English Scores- Leveled papers'!$H$3:$KM$3,AM$4,'English Scores- Leveled papers'!$H56:$KM56,"&gt;-1")=0,"",SUMIF('English Scores- Leveled papers'!$H$3:$KM$3,AM$4,'English Scores- Leveled papers'!$H56:$KM56)))</f>
        <is>
          <t/>
        </is>
      </c>
      <c r="AN57" s="362" t="inlineStr">
        <f aca="false">IF($B57="","",IF(COUNTIFS('English Scores- Leveled papers'!$H$3:$KM$3,AN$4,'English Scores- Leveled papers'!$H56:$KM56,"&gt;-1")=0,"",SUMIF('English Scores- Leveled papers'!$H$3:$KM$3,AN$4,'English Scores- Leveled papers'!$H56:$KM56)))</f>
        <is>
          <t/>
        </is>
      </c>
      <c r="AO57" s="362" t="inlineStr">
        <f aca="false">IF($B57="","",IF(COUNTIFS('English Scores- Leveled papers'!$H$3:$KM$3,AO$4,'English Scores- Leveled papers'!$H56:$KM56,"&gt;-1")=0,"",SUMIF('English Scores- Leveled papers'!$H$3:$KM$3,AO$4,'English Scores- Leveled papers'!$H56:$KM56)))</f>
        <is>
          <t/>
        </is>
      </c>
      <c r="AP57" s="362" t="inlineStr">
        <f aca="false">IF($B57="","",IF(COUNTIFS('English Scores- Leveled papers'!$H$3:$KM$3,AP$4,'English Scores- Leveled papers'!$H56:$KM56,"&gt;-1")=0,"",SUMIF('English Scores- Leveled papers'!$H$3:$KM$3,AP$4,'English Scores- Leveled papers'!$H56:$KM56)))</f>
        <is>
          <t/>
        </is>
      </c>
      <c r="AQ57" s="362" t="inlineStr">
        <f aca="false">IF($B57="","",IF(COUNTIFS('English Scores- Leveled papers'!$H$3:$KM$3,AQ$4,'English Scores- Leveled papers'!$H56:$KM56,"&gt;-1")=0,"",SUMIF('English Scores- Leveled papers'!$H$3:$KM$3,AQ$4,'English Scores- Leveled papers'!$H56:$KM56)))</f>
        <is>
          <t/>
        </is>
      </c>
      <c r="AR57" s="362" t="inlineStr">
        <f aca="false">IF($B57="","",IF(COUNTIFS('English Scores- Leveled papers'!$H$3:$KM$3,AR$4,'English Scores- Leveled papers'!$H56:$KM56,"&gt;-1")=0,"",SUMIF('English Scores- Leveled papers'!$H$3:$KM$3,AR$4,'English Scores- Leveled papers'!$H56:$KM56)))</f>
        <is>
          <t/>
        </is>
      </c>
      <c r="AS57" s="362" t="inlineStr">
        <f aca="false">IF($B57="","",IF(COUNTIFS('English Scores- Leveled papers'!$H$3:$KM$3,AS$4,'English Scores- Leveled papers'!$H56:$KM56,"&gt;-1")=0,"",SUMIF('English Scores- Leveled papers'!$H$3:$KM$3,AS$4,'English Scores- Leveled papers'!$H56:$KM56)))</f>
        <is>
          <t/>
        </is>
      </c>
      <c r="AT57" s="362" t="inlineStr">
        <f aca="false">IF($B57="","",IF(COUNTIFS('English Scores- Leveled papers'!$H$3:$KM$3,AT$4,'English Scores- Leveled papers'!$H56:$KM56,"&gt;-1")=0,"",SUMIF('English Scores- Leveled papers'!$H$3:$KM$3,AT$4,'English Scores- Leveled papers'!$H56:$KM56)))</f>
        <is>
          <t/>
        </is>
      </c>
      <c r="AU57" s="362" t="inlineStr">
        <f aca="false">IF($B57="","",IF(COUNTIFS('English Scores- Leveled papers'!$H$3:$KM$3,AU$4,'English Scores- Leveled papers'!$H56:$KM56,"&gt;-1")=0,"",SUMIF('English Scores- Leveled papers'!$H$3:$KM$3,AU$4,'English Scores- Leveled papers'!$H56:$KM56)))</f>
        <is>
          <t/>
        </is>
      </c>
      <c r="AV57" s="362" t="inlineStr">
        <f aca="false">IF($B57="","",IF(COUNTIFS('English Scores- Leveled papers'!$H$3:$KM$3,AV$4,'English Scores- Leveled papers'!$H56:$KM56,"&gt;-1")=0,"",SUMIF('English Scores- Leveled papers'!$H$3:$KM$3,AV$4,'English Scores- Leveled papers'!$H56:$KM56)))</f>
        <is>
          <t/>
        </is>
      </c>
      <c r="AW57" s="362" t="inlineStr">
        <f aca="false">IF($B57="","",IF(COUNTIFS('English Scores- Leveled papers'!$H$3:$KM$3,AW$4,'English Scores- Leveled papers'!$H56:$KM56,"&gt;-1")=0,"",SUMIF('English Scores- Leveled papers'!$H$3:$KM$3,AW$4,'English Scores- Leveled papers'!$H56:$KM56)))</f>
        <is>
          <t/>
        </is>
      </c>
      <c r="AX57" s="362" t="inlineStr">
        <f aca="false">IF($B57="","",IF(COUNTIFS('English Scores- Leveled papers'!$H$3:$KM$3,AX$4,'English Scores- Leveled papers'!$H56:$KM56,"&gt;-1")=0,"",SUMIF('English Scores- Leveled papers'!$H$3:$KM$3,AX$4,'English Scores- Leveled papers'!$H56:$KM56)))</f>
        <is>
          <t/>
        </is>
      </c>
      <c r="AY57" s="362" t="inlineStr">
        <f aca="false">IF($B57="","",IF(COUNTIFS('English Scores- Leveled papers'!$H$3:$KM$3,AY$4,'English Scores- Leveled papers'!$H56:$KM56,"&gt;-1")=0,"",SUMIF('English Scores- Leveled papers'!$H$3:$KM$3,AY$4,'English Scores- Leveled papers'!$H56:$KM56)))</f>
        <is>
          <t/>
        </is>
      </c>
      <c r="AZ57" s="362" t="inlineStr">
        <f aca="false">IF($B57="","",IF(COUNTIFS('English Scores- Leveled papers'!$H$3:$KM$3,AZ$4,'English Scores- Leveled papers'!$H56:$KM56,"&gt;-1")=0,"",SUMIF('English Scores- Leveled papers'!$H$3:$KM$3,AZ$4,'English Scores- Leveled papers'!$H56:$KM56)))</f>
        <is>
          <t/>
        </is>
      </c>
      <c r="BA57" s="362" t="inlineStr">
        <f aca="false">IF($B57="","",IF(COUNTIFS('English Scores- Leveled papers'!$H$3:$KM$3,BA$4,'English Scores- Leveled papers'!$H56:$KM56,"&gt;-1")=0,"",SUMIF('English Scores- Leveled papers'!$H$3:$KM$3,BA$4,'English Scores- Leveled papers'!$H56:$KM56)))</f>
        <is>
          <t/>
        </is>
      </c>
      <c r="BB57" s="362" t="inlineStr">
        <f aca="false">IF($B57="","",IF(COUNTIFS('English Scores- Leveled papers'!$H$3:$KM$3,BB$4,'English Scores- Leveled papers'!$H56:$KM56,"&gt;-1")=0,"",SUMIF('English Scores- Leveled papers'!$H$3:$KM$3,BB$4,'English Scores- Leveled papers'!$H56:$KM56)))</f>
        <is>
          <t/>
        </is>
      </c>
      <c r="BC57" s="362" t="inlineStr">
        <f aca="false">IF($B57="","",IF(COUNTIFS('English Scores- Leveled papers'!$H$3:$KM$3,BC$4,'English Scores- Leveled papers'!$H56:$KM56,"&gt;-1")=0,"",SUMIF('English Scores- Leveled papers'!$H$3:$KM$3,BC$4,'English Scores- Leveled papers'!$H56:$KM56)))</f>
        <is>
          <t/>
        </is>
      </c>
      <c r="BD57" s="362" t="inlineStr">
        <f aca="false">IF($B57="","",IF(COUNTIFS('English Scores- Leveled papers'!$H$3:$KM$3,BD$4,'English Scores- Leveled papers'!$H56:$KM56,"&gt;-1")=0,"",SUMIF('English Scores- Leveled papers'!$H$3:$KM$3,BD$4,'English Scores- Leveled papers'!$H56:$KM56)))</f>
        <is>
          <t/>
        </is>
      </c>
      <c r="BE57" s="362" t="inlineStr">
        <f aca="false">IF($B57="","",IF(COUNTIFS('English Scores- Leveled papers'!$H$3:$KM$3,BE$4,'English Scores- Leveled papers'!$H56:$KM56,"&gt;-1")=0,"",SUMIF('English Scores- Leveled papers'!$H$3:$KM$3,BE$4,'English Scores- Leveled papers'!$H56:$KM56)))</f>
        <is>
          <t/>
        </is>
      </c>
      <c r="BF57" s="362" t="inlineStr">
        <f aca="false">IF($B57="","",IF(COUNTIFS('English Scores- Leveled papers'!$H$3:$KM$3,BF$4,'English Scores- Leveled papers'!$H56:$KM56,"&gt;-1")=0,"",SUMIF('English Scores- Leveled papers'!$H$3:$KM$3,BF$4,'English Scores- Leveled papers'!$H56:$KM56)))</f>
        <is>
          <t/>
        </is>
      </c>
      <c r="BG57" s="362" t="inlineStr">
        <f aca="false">IF($B57="","",IF(COUNTIFS('English Scores- Leveled papers'!$H$3:$KM$3,BG$4,'English Scores- Leveled papers'!$H56:$KM56,"&gt;-1")=0,"",SUMIF('English Scores- Leveled papers'!$H$3:$KM$3,BG$4,'English Scores- Leveled papers'!$H56:$KM56)))</f>
        <is>
          <t/>
        </is>
      </c>
      <c r="BH57" s="362" t="inlineStr">
        <f aca="false">IF($B57="","",IF(COUNTIFS('English Scores- Leveled papers'!$H$3:$KM$3,BH$4,'English Scores- Leveled papers'!$H56:$KM56,"&gt;-1")=0,"",SUMIF('English Scores- Leveled papers'!$H$3:$KM$3,BH$4,'English Scores- Leveled papers'!$H56:$KM56)))</f>
        <is>
          <t/>
        </is>
      </c>
      <c r="BI57" s="362" t="inlineStr">
        <f aca="false">IF($B57="","",IF(COUNTIFS('English Scores- Leveled papers'!$H$3:$KM$3,BI$4,'English Scores- Leveled papers'!$H56:$KM56,"&gt;-1")=0,"",SUMIF('English Scores- Leveled papers'!$H$3:$KM$3,BI$4,'English Scores- Leveled papers'!$H56:$KM56)))</f>
        <is>
          <t/>
        </is>
      </c>
      <c r="BJ57" s="362" t="inlineStr">
        <f aca="false">IF($B57="","",IF(COUNTIFS('English Scores- Leveled papers'!$H$3:$KM$3,BJ$4,'English Scores- Leveled papers'!$H56:$KM56,"&gt;-1")=0,"",SUMIF('English Scores- Leveled papers'!$H$3:$KM$3,BJ$4,'English Scores- Leveled papers'!$H56:$KM56)))</f>
        <is>
          <t/>
        </is>
      </c>
      <c r="BK57" s="362" t="inlineStr">
        <f aca="false">IF($B57="","",IF(COUNTIFS('English Scores- Leveled papers'!$H$3:$KM$3,BK$4,'English Scores- Leveled papers'!$H56:$KM56,"&gt;-1")=0,"",SUMIF('English Scores- Leveled papers'!$H$3:$KM$3,BK$4,'English Scores- Leveled papers'!$H56:$KM56)))</f>
        <is>
          <t/>
        </is>
      </c>
      <c r="BL57" s="362" t="inlineStr">
        <f aca="false">IF($B57="","",IF(COUNTIFS('English Scores- Leveled papers'!$H$3:$KM$3,BL$4,'English Scores- Leveled papers'!$H56:$KM56,"&gt;-1")=0,"",SUMIF('English Scores- Leveled papers'!$H$3:$KM$3,BL$4,'English Scores- Leveled papers'!$H56:$KM56)))</f>
        <is>
          <t/>
        </is>
      </c>
      <c r="BM57" s="362" t="inlineStr">
        <f aca="false">IF($B57="","",IF(COUNTIFS('Eng GLA 6th, 7th, 8th'!$E$3:$DV$3,BM$4,'Eng GLA 6th, 7th, 8th'!$E57:$DV57, "&gt;-1")=0,"",SUMIF('Eng GLA 6th, 7th, 8th'!$E$3:$DV$3,BM$4,'Eng GLA 6th, 7th, 8th'!$E57:$DV57)))</f>
        <is>
          <t/>
        </is>
      </c>
      <c r="BN57" s="362" t="inlineStr">
        <f aca="false">IF($B57="","",IF(COUNTIFS('Eng GLA 6th, 7th, 8th'!$E$3:$DV$3,BN$4,'Eng GLA 6th, 7th, 8th'!$E57:$DV57, "&gt;-1")=0,"",SUMIF('Eng GLA 6th, 7th, 8th'!$E$3:$DV$3,BN$4,'Eng GLA 6th, 7th, 8th'!$E57:$DV57)))</f>
        <is>
          <t/>
        </is>
      </c>
      <c r="BO57" s="362" t="inlineStr">
        <f aca="false">IF($B57="","",IF(COUNTIFS('Eng GLA 6th, 7th, 8th'!$E$3:$DV$3,BO$4,'Eng GLA 6th, 7th, 8th'!$E57:$DV57, "&gt;-1")=0,"",SUMIF('Eng GLA 6th, 7th, 8th'!$E$3:$DV$3,BO$4,'Eng GLA 6th, 7th, 8th'!$E57:$DV57)))</f>
        <is>
          <t/>
        </is>
      </c>
      <c r="BP57" s="362" t="inlineStr">
        <f aca="false">IF($B57="","",IF(COUNTIFS('Eng GLA 6th, 7th, 8th'!$E$3:$DV$3,BP$4,'Eng GLA 6th, 7th, 8th'!$E57:$DV57, "&gt;-1")=0,"",SUMIF('Eng GLA 6th, 7th, 8th'!$E$3:$DV$3,BP$4,'Eng GLA 6th, 7th, 8th'!$E57:$DV57)))</f>
        <is>
          <t/>
        </is>
      </c>
      <c r="BQ57" s="362" t="inlineStr">
        <f aca="false">IF($B57="","",IF(COUNTIFS('Eng GLA 6th, 7th, 8th'!$E$3:$DV$3,BQ$4,'Eng GLA 6th, 7th, 8th'!$E57:$DV57, "&gt;-1")=0,"",SUMIF('Eng GLA 6th, 7th, 8th'!$E$3:$DV$3,BQ$4,'Eng GLA 6th, 7th, 8th'!$E57:$DV57)))</f>
        <is>
          <t/>
        </is>
      </c>
      <c r="BR57" s="362" t="inlineStr">
        <f aca="false">IF($B57="","",IF(COUNTIFS('Eng GLA 6th, 7th, 8th'!$E$3:$DV$3,BR$4,'Eng GLA 6th, 7th, 8th'!$E57:$DV57, "&gt;-1")=0,"",SUMIF('Eng GLA 6th, 7th, 8th'!$E$3:$DV$3,BR$4,'Eng GLA 6th, 7th, 8th'!$E57:$DV57)))</f>
        <is>
          <t/>
        </is>
      </c>
      <c r="BS57" s="362" t="inlineStr">
        <f aca="false">IF($B57="","",IF(COUNTIFS('Eng GLA 6th, 7th, 8th'!$E$3:$DV$3,BS$4,'Eng GLA 6th, 7th, 8th'!$E57:$DV57, "&gt;-1")=0,"",SUMIF('Eng GLA 6th, 7th, 8th'!$E$3:$DV$3,BS$4,'Eng GLA 6th, 7th, 8th'!$E57:$DV57)))</f>
        <is>
          <t/>
        </is>
      </c>
      <c r="BT57" s="362" t="inlineStr">
        <f aca="false">IF($B57="","",IF(COUNTIFS('Eng GLA 6th, 7th, 8th'!$E$3:$DV$3,BT$4,'Eng GLA 6th, 7th, 8th'!$E57:$DV57, "&gt;-1")=0,"",SUMIF('Eng GLA 6th, 7th, 8th'!$E$3:$DV$3,BT$4,'Eng GLA 6th, 7th, 8th'!$E57:$DV57)))</f>
        <is>
          <t/>
        </is>
      </c>
      <c r="BU57" s="362" t="inlineStr">
        <f aca="false">IF($B57="","",IF(COUNTIFS('Eng GLA 6th, 7th, 8th'!$E$3:$DV$3,BU$4,'Eng GLA 6th, 7th, 8th'!$E57:$DV57, "&gt;-1")=0,"",SUMIF('Eng GLA 6th, 7th, 8th'!$E$3:$DV$3,BU$4,'Eng GLA 6th, 7th, 8th'!$E57:$DV57)))</f>
        <is>
          <t/>
        </is>
      </c>
      <c r="BV57" s="362" t="inlineStr">
        <f aca="false">IF($B57="","",IF(COUNTIFS('Eng GLA 6th, 7th, 8th'!$E$3:$DV$3,BV$4,'Eng GLA 6th, 7th, 8th'!$E57:$DV57, "&gt;-1")=0,"",SUMIF('Eng GLA 6th, 7th, 8th'!$E$3:$DV$3,BV$4,'Eng GLA 6th, 7th, 8th'!$E57:$DV57)))</f>
        <is>
          <t/>
        </is>
      </c>
      <c r="BW57" s="362" t="inlineStr">
        <f aca="false">IF($B57="","",IF(COUNTIFS('Eng GLA 6th, 7th, 8th'!$E$3:$DV$3,BW$4,'Eng GLA 6th, 7th, 8th'!$E57:$DV57, "&gt;-1")=0,"",SUMIF('Eng GLA 6th, 7th, 8th'!$E$3:$DV$3,BW$4,'Eng GLA 6th, 7th, 8th'!$E57:$DV57)))</f>
        <is>
          <t/>
        </is>
      </c>
      <c r="BX57" s="362" t="inlineStr">
        <f aca="false">IF($B57="","",IF(COUNTIFS('Eng GLA 6th, 7th, 8th'!$E$3:$DV$3,BX$4,'Eng GLA 6th, 7th, 8th'!$E57:$DV57, "&gt;-1")=0,"",SUMIF('Eng GLA 6th, 7th, 8th'!$E$3:$DV$3,BX$4,'Eng GLA 6th, 7th, 8th'!$E57:$DV57)))</f>
        <is>
          <t/>
        </is>
      </c>
      <c r="BY57" s="362" t="inlineStr">
        <f aca="false">IF($B57="","",IF(COUNTIFS('Eng GLA 6th, 7th, 8th'!$E$3:$DV$3,BY$4,'Eng GLA 6th, 7th, 8th'!$E57:$DV57, "&gt;-1")=0,"",SUMIF('Eng GLA 6th, 7th, 8th'!$E$3:$DV$3,BY$4,'Eng GLA 6th, 7th, 8th'!$E57:$DV57)))</f>
        <is>
          <t/>
        </is>
      </c>
      <c r="BZ57" s="362" t="inlineStr">
        <f aca="false">IF($B57="","",IF(COUNTIFS('Eng GLA 6th, 7th, 8th'!$E$3:$DV$3,BZ$4,'Eng GLA 6th, 7th, 8th'!$E57:$DV57, "&gt;-1")=0,"",SUMIF('Eng GLA 6th, 7th, 8th'!$E$3:$DV$3,BZ$4,'Eng GLA 6th, 7th, 8th'!$E57:$DV57)))</f>
        <is>
          <t/>
        </is>
      </c>
      <c r="CA57" s="362" t="inlineStr">
        <f aca="false">IF($B57="","",IF(COUNTIFS('Eng GLA 6th, 7th, 8th'!$E$3:$DV$3,CA$4,'Eng GLA 6th, 7th, 8th'!$E57:$DV57, "&gt;-1")=0,"",SUMIF('Eng GLA 6th, 7th, 8th'!$E$3:$DV$3,CA$4,'Eng GLA 6th, 7th, 8th'!$E57:$DV57)))</f>
        <is>
          <t/>
        </is>
      </c>
      <c r="CB57" s="363"/>
      <c r="CC57" s="364" t="str">
        <f aca="false">IFERROR(IF((COUNT('Eng GLA 6th, 7th, 8th'!E57:U57)=0)," ",(SUM('Eng GLA 6th, 7th, 8th'!E57:U57)/$CC$3)),"")</f>
        <v> </v>
      </c>
      <c r="CD57" s="364" t="str">
        <f aca="false">IFERROR(IF((COUNT('Eng GLA 6th, 7th, 8th'!V57:AA57)=0)," ",(SUM('Eng GLA 6th, 7th, 8th'!V57:AA57)/$CD$3)),"")</f>
        <v> </v>
      </c>
      <c r="CE57" s="364" t="str">
        <f aca="false">IFERROR(IF((COUNT('Eng GLA 6th, 7th, 8th'!AB57:AG57)=0)," ",(SUM('Eng GLA 6th, 7th, 8th'!AB57:AG57)/$CE$3)),"")</f>
        <v> </v>
      </c>
      <c r="CF57" s="364" t="str">
        <f aca="false">IFERROR(IF((COUNT('Eng GLA 6th, 7th, 8th'!AH57:AP57)=0)," ",(SUM('Eng GLA 6th, 7th, 8th'!AH57:AP57)/$CF$3)),"")</f>
        <v> </v>
      </c>
      <c r="CG57" s="365" t="str">
        <f aca="false">IFERROR(IF((COUNT('Eng GLA 6th, 7th, 8th'!AR57:BH57)=0)," ",(SUM('Eng GLA 6th, 7th, 8th'!AR57:BH57)/$CG$3)),"")</f>
        <v> </v>
      </c>
      <c r="CH57" s="365" t="str">
        <f aca="false">IFERROR(IF((COUNT('Eng GLA 6th, 7th, 8th'!BI57:BN57)=0)," ",(SUM('Eng GLA 6th, 7th, 8th'!BI57:BN57)/$CH$3)),"")</f>
        <v> </v>
      </c>
      <c r="CI57" s="365" t="str">
        <f aca="false">IFERROR(IF((COUNT('Eng GLA 6th, 7th, 8th'!BO57:BT57)=0)," ",(SUM('Eng GLA 6th, 7th, 8th'!BO57:BT57)/$CI$3)),"")</f>
        <v> </v>
      </c>
      <c r="CJ57" s="365" t="str">
        <f aca="false">IFERROR(IF((COUNT('Eng GLA 6th, 7th, 8th'!BU57:CF57)=0)," ",(SUM('Eng GLA 6th, 7th, 8th'!BU57:CF57)/$CJ$3)),"")</f>
        <v> </v>
      </c>
      <c r="CK57" s="365" t="str">
        <f aca="false">IFERROR(IF((COUNT('Eng GLA 6th, 7th, 8th'!CH57:CX57)=0)," ",(SUM('Eng GLA 6th, 7th, 8th'!CH57:CX57)/$CK$3)),"")</f>
        <v> </v>
      </c>
      <c r="CL57" s="365" t="str">
        <f aca="false">IFERROR(IF((COUNT('Eng GLA 6th, 7th, 8th'!CY57:DD57)=0)," ",(SUM('Eng GLA 6th, 7th, 8th'!CY57:DD57)/$CL$3)),"")</f>
        <v> </v>
      </c>
      <c r="CM57" s="365" t="str">
        <f aca="false">IFERROR(IF((COUNT('Eng GLA 6th, 7th, 8th'!DE57:DJ57)=0)," ",(SUM('Eng GLA 6th, 7th, 8th'!DE57:DJ57)/$CM$3)),"")</f>
        <v> </v>
      </c>
      <c r="CN57" s="365" t="str">
        <f aca="false">IFERROR(IF((COUNT('Eng GLA 6th, 7th, 8th'!DK57:DV57)=0)," ",(SUM('Eng GLA 6th, 7th, 8th'!DK57:DV57)/$CN$3)),"")</f>
        <v> </v>
      </c>
    </row>
    <row r="58" customFormat="false" ht="12.75" hidden="false" customHeight="true" outlineLevel="0" collapsed="false">
      <c r="A58" s="315" t="n">
        <v>51</v>
      </c>
      <c r="B58" s="315" t="inlineStr">
        <f aca="false">'English Scores- Leveled papers'!B57</f>
        <is>
          <t/>
        </is>
      </c>
      <c r="C58" s="360" t="inlineStr">
        <f aca="false">'RC Mastery Check+Question type'!H55</f>
        <is>
          <t/>
        </is>
      </c>
      <c r="D58" s="361" t="inlineStr">
        <f aca="false">'Cover Sheet'!L55</f>
        <is>
          <t/>
        </is>
      </c>
      <c r="E58" s="362" t="inlineStr">
        <f aca="false">IF($B58="","",IF(COUNTIFS('English Scores- Leveled papers'!$H$3:$KM$3,E$4,'English Scores- Leveled papers'!$H57:$KM57,"&gt;-1")=0,"",SUMIF('English Scores- Leveled papers'!$H$3:$KM$3,E$4,'English Scores- Leveled papers'!$H57:$KM57)))</f>
        <is>
          <t/>
        </is>
      </c>
      <c r="F58" s="362" t="inlineStr">
        <f aca="false">IF($B58="","",IF(COUNTIFS('English Scores- Leveled papers'!$H$3:$KM$3,F$4,'English Scores- Leveled papers'!$H57:$KM57,"&gt;-1")=0,"",SUMIF('English Scores- Leveled papers'!$H$3:$KM$3,F$4,'English Scores- Leveled papers'!$H57:$KM57)))</f>
        <is>
          <t/>
        </is>
      </c>
      <c r="G58" s="362" t="inlineStr">
        <f aca="false">IF($B58="","",IF(COUNTIFS('English Scores- Leveled papers'!$H$3:$KM$3,G$4,'English Scores- Leveled papers'!$H57:$KM57,"&gt;-1")=0,"",SUMIF('English Scores- Leveled papers'!$H$3:$KM$3,G$4,'English Scores- Leveled papers'!$H57:$KM57)))</f>
        <is>
          <t/>
        </is>
      </c>
      <c r="H58" s="362" t="inlineStr">
        <f aca="false">IF($B58="","",IF(COUNTIFS('English Scores- Leveled papers'!$H$3:$KM$3,H$4,'English Scores- Leveled papers'!$H57:$KM57,"&gt;-1")=0,"",SUMIF('English Scores- Leveled papers'!$H$3:$KM$3,H$4,'English Scores- Leveled papers'!$H57:$KM57)))</f>
        <is>
          <t/>
        </is>
      </c>
      <c r="I58" s="362" t="inlineStr">
        <f aca="false">IF($B58="","",IF(COUNTIFS('English Scores- Leveled papers'!$H$3:$KM$3,I$4,'English Scores- Leveled papers'!$H57:$KM57,"&gt;-1")=0,"",SUMIF('English Scores- Leveled papers'!$H$3:$KM$3,I$4,'English Scores- Leveled papers'!$H57:$KM57)))</f>
        <is>
          <t/>
        </is>
      </c>
      <c r="J58" s="362" t="inlineStr">
        <f aca="false">IF($B58="","",IF(COUNTIFS('English Scores- Leveled papers'!$H$3:$KM$3,J$4,'English Scores- Leveled papers'!$H57:$KM57,"&gt;-1")=0,"",SUMIF('English Scores- Leveled papers'!$H$3:$KM$3,J$4,'English Scores- Leveled papers'!$H57:$KM57)))</f>
        <is>
          <t/>
        </is>
      </c>
      <c r="K58" s="362" t="inlineStr">
        <f aca="false">IF($B58="","",IF(COUNTIFS('English Scores- Leveled papers'!$H$3:$KM$3,K$4,'English Scores- Leveled papers'!$H57:$KM57,"&gt;-1")=0,"",SUMIF('English Scores- Leveled papers'!$H$3:$KM$3,K$4,'English Scores- Leveled papers'!$H57:$KM57)))</f>
        <is>
          <t/>
        </is>
      </c>
      <c r="L58" s="362" t="inlineStr">
        <f aca="false">IF($B58="","",IF(COUNTIFS('English Scores- Leveled papers'!$H$3:$KM$3,L$4,'English Scores- Leveled papers'!$H57:$KM57,"&gt;-1")=0,"",SUMIF('English Scores- Leveled papers'!$H$3:$KM$3,L$4,'English Scores- Leveled papers'!$H57:$KM57)))</f>
        <is>
          <t/>
        </is>
      </c>
      <c r="M58" s="362" t="inlineStr">
        <f aca="false">IF($B58="","",IF(COUNTIFS('English Scores- Leveled papers'!$H$3:$KM$3,M$4,'English Scores- Leveled papers'!$H57:$KM57,"&gt;-1")=0,"",SUMIF('English Scores- Leveled papers'!$H$3:$KM$3,M$4,'English Scores- Leveled papers'!$H57:$KM57)))</f>
        <is>
          <t/>
        </is>
      </c>
      <c r="N58" s="362" t="inlineStr">
        <f aca="false">IF($B58="","",IF(COUNTIFS('English Scores- Leveled papers'!$H$3:$KM$3,N$4,'English Scores- Leveled papers'!$H57:$KM57,"&gt;-1")=0,"",SUMIF('English Scores- Leveled papers'!$H$3:$KM$3,N$4,'English Scores- Leveled papers'!$H57:$KM57)))</f>
        <is>
          <t/>
        </is>
      </c>
      <c r="O58" s="362" t="inlineStr">
        <f aca="false">IF($B58="","",IF(COUNTIFS('English Scores- Leveled papers'!$H$3:$KM$3,O$4,'English Scores- Leveled papers'!$H57:$KM57,"&gt;-1")=0,"",SUMIF('English Scores- Leveled papers'!$H$3:$KM$3,O$4,'English Scores- Leveled papers'!$H57:$KM57)))</f>
        <is>
          <t/>
        </is>
      </c>
      <c r="P58" s="362" t="inlineStr">
        <f aca="false">IF($B58="","",IF(COUNTIFS('English Scores- Leveled papers'!$H$3:$KM$3,P$4,'English Scores- Leveled papers'!$H57:$KM57,"&gt;-1")=0,"",SUMIF('English Scores- Leveled papers'!$H$3:$KM$3,P$4,'English Scores- Leveled papers'!$H57:$KM57)))</f>
        <is>
          <t/>
        </is>
      </c>
      <c r="Q58" s="362" t="inlineStr">
        <f aca="false">IF($B58="","",IF(COUNTIFS('English Scores- Leveled papers'!$H$3:$KM$3,Q$4,'English Scores- Leveled papers'!$H57:$KM57,"&gt;-1")=0,"",SUMIF('English Scores- Leveled papers'!$H$3:$KM$3,Q$4,'English Scores- Leveled papers'!$H57:$KM57)))</f>
        <is>
          <t/>
        </is>
      </c>
      <c r="R58" s="362" t="inlineStr">
        <f aca="false">IF($B58="","",IF(COUNTIFS('English Scores- Leveled papers'!$H$3:$KM$3,R$4,'English Scores- Leveled papers'!$H57:$KM57,"&gt;-1")=0,"",SUMIF('English Scores- Leveled papers'!$H$3:$KM$3,R$4,'English Scores- Leveled papers'!$H57:$KM57)))</f>
        <is>
          <t/>
        </is>
      </c>
      <c r="S58" s="362" t="inlineStr">
        <f aca="false">IF($B58="","",IF(COUNTIFS('English Scores- Leveled papers'!$H$3:$KM$3,S$4,'English Scores- Leveled papers'!$H57:$KM57,"&gt;-1")=0,"",SUMIF('English Scores- Leveled papers'!$H$3:$KM$3,S$4,'English Scores- Leveled papers'!$H57:$KM57)))</f>
        <is>
          <t/>
        </is>
      </c>
      <c r="T58" s="362" t="inlineStr">
        <f aca="false">IF($B58="","",IF(COUNTIFS('English Scores- Leveled papers'!$H$3:$KM$3,T$4,'English Scores- Leveled papers'!$H57:$KM57,"&gt;-1")=0,"",SUMIF('English Scores- Leveled papers'!$H$3:$KM$3,T$4,'English Scores- Leveled papers'!$H57:$KM57)))</f>
        <is>
          <t/>
        </is>
      </c>
      <c r="U58" s="362" t="inlineStr">
        <f aca="false">IF($B58="","",IF(COUNTIFS('English Scores- Leveled papers'!$H$3:$KM$3,U$4,'English Scores- Leveled papers'!$H57:$KM57,"&gt;-1")=0,"",SUMIF('English Scores- Leveled papers'!$H$3:$KM$3,U$4,'English Scores- Leveled papers'!$H57:$KM57)))</f>
        <is>
          <t/>
        </is>
      </c>
      <c r="V58" s="362" t="inlineStr">
        <f aca="false">IF($B58="","",IF(COUNTIFS('English Scores- Leveled papers'!$H$3:$KM$3,V$4,'English Scores- Leveled papers'!$H57:$KM57,"&gt;-1")=0,"",SUMIF('English Scores- Leveled papers'!$H$3:$KM$3,V$4,'English Scores- Leveled papers'!$H57:$KM57)))</f>
        <is>
          <t/>
        </is>
      </c>
      <c r="W58" s="362" t="inlineStr">
        <f aca="false">IF($B58="","",IF(COUNTIFS('English Scores- Leveled papers'!$H$3:$KM$3,W$4,'English Scores- Leveled papers'!$H57:$KM57,"&gt;-1")=0,"",SUMIF('English Scores- Leveled papers'!$H$3:$KM$3,W$4,'English Scores- Leveled papers'!$H57:$KM57)))</f>
        <is>
          <t/>
        </is>
      </c>
      <c r="X58" s="362" t="inlineStr">
        <f aca="false">IF($B58="","",IF(COUNTIFS('English Scores- Leveled papers'!$H$3:$KM$3,X$4,'English Scores- Leveled papers'!$H57:$KM57,"&gt;-1")=0,"",SUMIF('English Scores- Leveled papers'!$H$3:$KM$3,X$4,'English Scores- Leveled papers'!$H57:$KM57)))</f>
        <is>
          <t/>
        </is>
      </c>
      <c r="Y58" s="362" t="inlineStr">
        <f aca="false">IF($B58="","",IF(COUNTIFS('English Scores- Leveled papers'!$H$3:$KM$3,Y$4,'English Scores- Leveled papers'!$H57:$KM57,"&gt;-1")=0,"",SUMIF('English Scores- Leveled papers'!$H$3:$KM$3,Y$4,'English Scores- Leveled papers'!$H57:$KM57)))</f>
        <is>
          <t/>
        </is>
      </c>
      <c r="Z58" s="362" t="inlineStr">
        <f aca="false">IF($B58="","",IF(COUNTIFS('English Scores- Leveled papers'!$H$3:$KM$3,Z$4,'English Scores- Leveled papers'!$H57:$KM57,"&gt;-1")=0,"",SUMIF('English Scores- Leveled papers'!$H$3:$KM$3,Z$4,'English Scores- Leveled papers'!$H57:$KM57)))</f>
        <is>
          <t/>
        </is>
      </c>
      <c r="AA58" s="362" t="inlineStr">
        <f aca="false">IF($B58="","",IF(COUNTIFS('English Scores- Leveled papers'!$H$3:$KM$3,AA$4,'English Scores- Leveled papers'!$H57:$KM57,"&gt;-1")=0,"",SUMIF('English Scores- Leveled papers'!$H$3:$KM$3,AA$4,'English Scores- Leveled papers'!$H57:$KM57)))</f>
        <is>
          <t/>
        </is>
      </c>
      <c r="AB58" s="362" t="inlineStr">
        <f aca="false">IF($B58="","",IF(COUNTIFS('English Scores- Leveled papers'!$H$3:$KM$3,AB$4,'English Scores- Leveled papers'!$H57:$KM57,"&gt;-1")=0,"",SUMIF('English Scores- Leveled papers'!$H$3:$KM$3,AB$4,'English Scores- Leveled papers'!$H57:$KM57)))</f>
        <is>
          <t/>
        </is>
      </c>
      <c r="AC58" s="362" t="inlineStr">
        <f aca="false">IF($B58="","",IF(COUNTIFS('English Scores- Leveled papers'!$H$3:$KM$3,AC$4,'English Scores- Leveled papers'!$H57:$KM57,"&gt;-1")=0,"",SUMIF('English Scores- Leveled papers'!$H$3:$KM$3,AC$4,'English Scores- Leveled papers'!$H57:$KM57)))</f>
        <is>
          <t/>
        </is>
      </c>
      <c r="AD58" s="362" t="inlineStr">
        <f aca="false">IF($B58="","",IF(COUNTIFS('English Scores- Leveled papers'!$H$3:$KM$3,AD$4,'English Scores- Leveled papers'!$H57:$KM57,"&gt;-1")=0,"",SUMIF('English Scores- Leveled papers'!$H$3:$KM$3,AD$4,'English Scores- Leveled papers'!$H57:$KM57)))</f>
        <is>
          <t/>
        </is>
      </c>
      <c r="AE58" s="362" t="inlineStr">
        <f aca="false">IF($B58="","",IF(COUNTIFS('English Scores- Leveled papers'!$H$3:$KM$3,AE$4,'English Scores- Leveled papers'!$H57:$KM57,"&gt;-1")=0,"",SUMIF('English Scores- Leveled papers'!$H$3:$KM$3,AE$4,'English Scores- Leveled papers'!$H57:$KM57)))</f>
        <is>
          <t/>
        </is>
      </c>
      <c r="AF58" s="362" t="inlineStr">
        <f aca="false">IF($B58="","",IF(COUNTIFS('English Scores- Leveled papers'!$H$3:$KM$3,AF$4,'English Scores- Leveled papers'!$H57:$KM57,"&gt;-1")=0,"",SUMIF('English Scores- Leveled papers'!$H$3:$KM$3,AF$4,'English Scores- Leveled papers'!$H57:$KM57)))</f>
        <is>
          <t/>
        </is>
      </c>
      <c r="AG58" s="362" t="inlineStr">
        <f aca="false">IF($B58="","",IF(COUNTIFS('English Scores- Leveled papers'!$H$3:$KM$3,AG$4,'English Scores- Leveled papers'!$H57:$KM57,"&gt;-1")=0,"",SUMIF('English Scores- Leveled papers'!$H$3:$KM$3,AG$4,'English Scores- Leveled papers'!$H57:$KM57)))</f>
        <is>
          <t/>
        </is>
      </c>
      <c r="AH58" s="362" t="inlineStr">
        <f aca="false">IF($B58="","",IF(COUNTIFS('English Scores- Leveled papers'!$H$3:$KM$3,AH$4,'English Scores- Leveled papers'!$H57:$KM57,"&gt;-1")=0,"",SUMIF('English Scores- Leveled papers'!$H$3:$KM$3,AH$4,'English Scores- Leveled papers'!$H57:$KM57)))</f>
        <is>
          <t/>
        </is>
      </c>
      <c r="AI58" s="362" t="inlineStr">
        <f aca="false">IF($B58="","",IF(COUNTIFS('English Scores- Leveled papers'!$H$3:$KM$3,AI$4,'English Scores- Leveled papers'!$H57:$KM57,"&gt;-1")=0,"",SUMIF('English Scores- Leveled papers'!$H$3:$KM$3,AI$4,'English Scores- Leveled papers'!$H57:$KM57)))</f>
        <is>
          <t/>
        </is>
      </c>
      <c r="AJ58" s="362" t="inlineStr">
        <f aca="false">IF($B58="","",IF(COUNTIFS('English Scores- Leveled papers'!$H$3:$KM$3,AJ$4,'English Scores- Leveled papers'!$H57:$KM57,"&gt;-1")=0,"",SUMIF('English Scores- Leveled papers'!$H$3:$KM$3,AJ$4,'English Scores- Leveled papers'!$H57:$KM57)))</f>
        <is>
          <t/>
        </is>
      </c>
      <c r="AK58" s="362" t="inlineStr">
        <f aca="false">IF($B58="","",IF(COUNTIFS('English Scores- Leveled papers'!$H$3:$KM$3,AK$4,'English Scores- Leveled papers'!$H57:$KM57,"&gt;-1")=0,"",SUMIF('English Scores- Leveled papers'!$H$3:$KM$3,AK$4,'English Scores- Leveled papers'!$H57:$KM57)))</f>
        <is>
          <t/>
        </is>
      </c>
      <c r="AL58" s="362" t="inlineStr">
        <f aca="false">IF($B58="","",IF(COUNTIFS('English Scores- Leveled papers'!$H$3:$KM$3,AL$4,'English Scores- Leveled papers'!$H57:$KM57,"&gt;-1")=0,"",SUMIF('English Scores- Leveled papers'!$H$3:$KM$3,AL$4,'English Scores- Leveled papers'!$H57:$KM57)))</f>
        <is>
          <t/>
        </is>
      </c>
      <c r="AM58" s="362" t="inlineStr">
        <f aca="false">IF($B58="","",IF(COUNTIFS('English Scores- Leveled papers'!$H$3:$KM$3,AM$4,'English Scores- Leveled papers'!$H57:$KM57,"&gt;-1")=0,"",SUMIF('English Scores- Leveled papers'!$H$3:$KM$3,AM$4,'English Scores- Leveled papers'!$H57:$KM57)))</f>
        <is>
          <t/>
        </is>
      </c>
      <c r="AN58" s="362" t="inlineStr">
        <f aca="false">IF($B58="","",IF(COUNTIFS('English Scores- Leveled papers'!$H$3:$KM$3,AN$4,'English Scores- Leveled papers'!$H57:$KM57,"&gt;-1")=0,"",SUMIF('English Scores- Leveled papers'!$H$3:$KM$3,AN$4,'English Scores- Leveled papers'!$H57:$KM57)))</f>
        <is>
          <t/>
        </is>
      </c>
      <c r="AO58" s="362" t="inlineStr">
        <f aca="false">IF($B58="","",IF(COUNTIFS('English Scores- Leveled papers'!$H$3:$KM$3,AO$4,'English Scores- Leveled papers'!$H57:$KM57,"&gt;-1")=0,"",SUMIF('English Scores- Leveled papers'!$H$3:$KM$3,AO$4,'English Scores- Leveled papers'!$H57:$KM57)))</f>
        <is>
          <t/>
        </is>
      </c>
      <c r="AP58" s="362" t="inlineStr">
        <f aca="false">IF($B58="","",IF(COUNTIFS('English Scores- Leveled papers'!$H$3:$KM$3,AP$4,'English Scores- Leveled papers'!$H57:$KM57,"&gt;-1")=0,"",SUMIF('English Scores- Leveled papers'!$H$3:$KM$3,AP$4,'English Scores- Leveled papers'!$H57:$KM57)))</f>
        <is>
          <t/>
        </is>
      </c>
      <c r="AQ58" s="362" t="inlineStr">
        <f aca="false">IF($B58="","",IF(COUNTIFS('English Scores- Leveled papers'!$H$3:$KM$3,AQ$4,'English Scores- Leveled papers'!$H57:$KM57,"&gt;-1")=0,"",SUMIF('English Scores- Leveled papers'!$H$3:$KM$3,AQ$4,'English Scores- Leveled papers'!$H57:$KM57)))</f>
        <is>
          <t/>
        </is>
      </c>
      <c r="AR58" s="362" t="inlineStr">
        <f aca="false">IF($B58="","",IF(COUNTIFS('English Scores- Leveled papers'!$H$3:$KM$3,AR$4,'English Scores- Leveled papers'!$H57:$KM57,"&gt;-1")=0,"",SUMIF('English Scores- Leveled papers'!$H$3:$KM$3,AR$4,'English Scores- Leveled papers'!$H57:$KM57)))</f>
        <is>
          <t/>
        </is>
      </c>
      <c r="AS58" s="362" t="inlineStr">
        <f aca="false">IF($B58="","",IF(COUNTIFS('English Scores- Leveled papers'!$H$3:$KM$3,AS$4,'English Scores- Leveled papers'!$H57:$KM57,"&gt;-1")=0,"",SUMIF('English Scores- Leveled papers'!$H$3:$KM$3,AS$4,'English Scores- Leveled papers'!$H57:$KM57)))</f>
        <is>
          <t/>
        </is>
      </c>
      <c r="AT58" s="362" t="inlineStr">
        <f aca="false">IF($B58="","",IF(COUNTIFS('English Scores- Leveled papers'!$H$3:$KM$3,AT$4,'English Scores- Leveled papers'!$H57:$KM57,"&gt;-1")=0,"",SUMIF('English Scores- Leveled papers'!$H$3:$KM$3,AT$4,'English Scores- Leveled papers'!$H57:$KM57)))</f>
        <is>
          <t/>
        </is>
      </c>
      <c r="AU58" s="362" t="inlineStr">
        <f aca="false">IF($B58="","",IF(COUNTIFS('English Scores- Leveled papers'!$H$3:$KM$3,AU$4,'English Scores- Leveled papers'!$H57:$KM57,"&gt;-1")=0,"",SUMIF('English Scores- Leveled papers'!$H$3:$KM$3,AU$4,'English Scores- Leveled papers'!$H57:$KM57)))</f>
        <is>
          <t/>
        </is>
      </c>
      <c r="AV58" s="362" t="inlineStr">
        <f aca="false">IF($B58="","",IF(COUNTIFS('English Scores- Leveled papers'!$H$3:$KM$3,AV$4,'English Scores- Leveled papers'!$H57:$KM57,"&gt;-1")=0,"",SUMIF('English Scores- Leveled papers'!$H$3:$KM$3,AV$4,'English Scores- Leveled papers'!$H57:$KM57)))</f>
        <is>
          <t/>
        </is>
      </c>
      <c r="AW58" s="362" t="inlineStr">
        <f aca="false">IF($B58="","",IF(COUNTIFS('English Scores- Leveled papers'!$H$3:$KM$3,AW$4,'English Scores- Leveled papers'!$H57:$KM57,"&gt;-1")=0,"",SUMIF('English Scores- Leveled papers'!$H$3:$KM$3,AW$4,'English Scores- Leveled papers'!$H57:$KM57)))</f>
        <is>
          <t/>
        </is>
      </c>
      <c r="AX58" s="362" t="inlineStr">
        <f aca="false">IF($B58="","",IF(COUNTIFS('English Scores- Leveled papers'!$H$3:$KM$3,AX$4,'English Scores- Leveled papers'!$H57:$KM57,"&gt;-1")=0,"",SUMIF('English Scores- Leveled papers'!$H$3:$KM$3,AX$4,'English Scores- Leveled papers'!$H57:$KM57)))</f>
        <is>
          <t/>
        </is>
      </c>
      <c r="AY58" s="362" t="inlineStr">
        <f aca="false">IF($B58="","",IF(COUNTIFS('English Scores- Leveled papers'!$H$3:$KM$3,AY$4,'English Scores- Leveled papers'!$H57:$KM57,"&gt;-1")=0,"",SUMIF('English Scores- Leveled papers'!$H$3:$KM$3,AY$4,'English Scores- Leveled papers'!$H57:$KM57)))</f>
        <is>
          <t/>
        </is>
      </c>
      <c r="AZ58" s="362" t="inlineStr">
        <f aca="false">IF($B58="","",IF(COUNTIFS('English Scores- Leveled papers'!$H$3:$KM$3,AZ$4,'English Scores- Leveled papers'!$H57:$KM57,"&gt;-1")=0,"",SUMIF('English Scores- Leveled papers'!$H$3:$KM$3,AZ$4,'English Scores- Leveled papers'!$H57:$KM57)))</f>
        <is>
          <t/>
        </is>
      </c>
      <c r="BA58" s="362" t="inlineStr">
        <f aca="false">IF($B58="","",IF(COUNTIFS('English Scores- Leveled papers'!$H$3:$KM$3,BA$4,'English Scores- Leveled papers'!$H57:$KM57,"&gt;-1")=0,"",SUMIF('English Scores- Leveled papers'!$H$3:$KM$3,BA$4,'English Scores- Leveled papers'!$H57:$KM57)))</f>
        <is>
          <t/>
        </is>
      </c>
      <c r="BB58" s="362" t="inlineStr">
        <f aca="false">IF($B58="","",IF(COUNTIFS('English Scores- Leveled papers'!$H$3:$KM$3,BB$4,'English Scores- Leveled papers'!$H57:$KM57,"&gt;-1")=0,"",SUMIF('English Scores- Leveled papers'!$H$3:$KM$3,BB$4,'English Scores- Leveled papers'!$H57:$KM57)))</f>
        <is>
          <t/>
        </is>
      </c>
      <c r="BC58" s="362" t="inlineStr">
        <f aca="false">IF($B58="","",IF(COUNTIFS('English Scores- Leveled papers'!$H$3:$KM$3,BC$4,'English Scores- Leveled papers'!$H57:$KM57,"&gt;-1")=0,"",SUMIF('English Scores- Leveled papers'!$H$3:$KM$3,BC$4,'English Scores- Leveled papers'!$H57:$KM57)))</f>
        <is>
          <t/>
        </is>
      </c>
      <c r="BD58" s="362" t="inlineStr">
        <f aca="false">IF($B58="","",IF(COUNTIFS('English Scores- Leveled papers'!$H$3:$KM$3,BD$4,'English Scores- Leveled papers'!$H57:$KM57,"&gt;-1")=0,"",SUMIF('English Scores- Leveled papers'!$H$3:$KM$3,BD$4,'English Scores- Leveled papers'!$H57:$KM57)))</f>
        <is>
          <t/>
        </is>
      </c>
      <c r="BE58" s="362" t="inlineStr">
        <f aca="false">IF($B58="","",IF(COUNTIFS('English Scores- Leveled papers'!$H$3:$KM$3,BE$4,'English Scores- Leveled papers'!$H57:$KM57,"&gt;-1")=0,"",SUMIF('English Scores- Leveled papers'!$H$3:$KM$3,BE$4,'English Scores- Leveled papers'!$H57:$KM57)))</f>
        <is>
          <t/>
        </is>
      </c>
      <c r="BF58" s="362" t="inlineStr">
        <f aca="false">IF($B58="","",IF(COUNTIFS('English Scores- Leveled papers'!$H$3:$KM$3,BF$4,'English Scores- Leveled papers'!$H57:$KM57,"&gt;-1")=0,"",SUMIF('English Scores- Leveled papers'!$H$3:$KM$3,BF$4,'English Scores- Leveled papers'!$H57:$KM57)))</f>
        <is>
          <t/>
        </is>
      </c>
      <c r="BG58" s="362" t="inlineStr">
        <f aca="false">IF($B58="","",IF(COUNTIFS('English Scores- Leveled papers'!$H$3:$KM$3,BG$4,'English Scores- Leveled papers'!$H57:$KM57,"&gt;-1")=0,"",SUMIF('English Scores- Leveled papers'!$H$3:$KM$3,BG$4,'English Scores- Leveled papers'!$H57:$KM57)))</f>
        <is>
          <t/>
        </is>
      </c>
      <c r="BH58" s="362" t="inlineStr">
        <f aca="false">IF($B58="","",IF(COUNTIFS('English Scores- Leveled papers'!$H$3:$KM$3,BH$4,'English Scores- Leveled papers'!$H57:$KM57,"&gt;-1")=0,"",SUMIF('English Scores- Leveled papers'!$H$3:$KM$3,BH$4,'English Scores- Leveled papers'!$H57:$KM57)))</f>
        <is>
          <t/>
        </is>
      </c>
      <c r="BI58" s="362" t="inlineStr">
        <f aca="false">IF($B58="","",IF(COUNTIFS('English Scores- Leveled papers'!$H$3:$KM$3,BI$4,'English Scores- Leveled papers'!$H57:$KM57,"&gt;-1")=0,"",SUMIF('English Scores- Leveled papers'!$H$3:$KM$3,BI$4,'English Scores- Leveled papers'!$H57:$KM57)))</f>
        <is>
          <t/>
        </is>
      </c>
      <c r="BJ58" s="362" t="inlineStr">
        <f aca="false">IF($B58="","",IF(COUNTIFS('English Scores- Leveled papers'!$H$3:$KM$3,BJ$4,'English Scores- Leveled papers'!$H57:$KM57,"&gt;-1")=0,"",SUMIF('English Scores- Leveled papers'!$H$3:$KM$3,BJ$4,'English Scores- Leveled papers'!$H57:$KM57)))</f>
        <is>
          <t/>
        </is>
      </c>
      <c r="BK58" s="362" t="inlineStr">
        <f aca="false">IF($B58="","",IF(COUNTIFS('English Scores- Leveled papers'!$H$3:$KM$3,BK$4,'English Scores- Leveled papers'!$H57:$KM57,"&gt;-1")=0,"",SUMIF('English Scores- Leveled papers'!$H$3:$KM$3,BK$4,'English Scores- Leveled papers'!$H57:$KM57)))</f>
        <is>
          <t/>
        </is>
      </c>
      <c r="BL58" s="362" t="inlineStr">
        <f aca="false">IF($B58="","",IF(COUNTIFS('English Scores- Leveled papers'!$H$3:$KM$3,BL$4,'English Scores- Leveled papers'!$H57:$KM57,"&gt;-1")=0,"",SUMIF('English Scores- Leveled papers'!$H$3:$KM$3,BL$4,'English Scores- Leveled papers'!$H57:$KM57)))</f>
        <is>
          <t/>
        </is>
      </c>
      <c r="BM58" s="362" t="inlineStr">
        <f aca="false">IF($B58="","",IF(COUNTIFS('Eng GLA 6th, 7th, 8th'!$E$3:$DV$3,BM$4,'Eng GLA 6th, 7th, 8th'!$E58:$DV58, "&gt;-1")=0,"",SUMIF('Eng GLA 6th, 7th, 8th'!$E$3:$DV$3,BM$4,'Eng GLA 6th, 7th, 8th'!$E58:$DV58)))</f>
        <is>
          <t/>
        </is>
      </c>
      <c r="BN58" s="362" t="inlineStr">
        <f aca="false">IF($B58="","",IF(COUNTIFS('Eng GLA 6th, 7th, 8th'!$E$3:$DV$3,BN$4,'Eng GLA 6th, 7th, 8th'!$E58:$DV58, "&gt;-1")=0,"",SUMIF('Eng GLA 6th, 7th, 8th'!$E$3:$DV$3,BN$4,'Eng GLA 6th, 7th, 8th'!$E58:$DV58)))</f>
        <is>
          <t/>
        </is>
      </c>
      <c r="BO58" s="362" t="inlineStr">
        <f aca="false">IF($B58="","",IF(COUNTIFS('Eng GLA 6th, 7th, 8th'!$E$3:$DV$3,BO$4,'Eng GLA 6th, 7th, 8th'!$E58:$DV58, "&gt;-1")=0,"",SUMIF('Eng GLA 6th, 7th, 8th'!$E$3:$DV$3,BO$4,'Eng GLA 6th, 7th, 8th'!$E58:$DV58)))</f>
        <is>
          <t/>
        </is>
      </c>
      <c r="BP58" s="362" t="inlineStr">
        <f aca="false">IF($B58="","",IF(COUNTIFS('Eng GLA 6th, 7th, 8th'!$E$3:$DV$3,BP$4,'Eng GLA 6th, 7th, 8th'!$E58:$DV58, "&gt;-1")=0,"",SUMIF('Eng GLA 6th, 7th, 8th'!$E$3:$DV$3,BP$4,'Eng GLA 6th, 7th, 8th'!$E58:$DV58)))</f>
        <is>
          <t/>
        </is>
      </c>
      <c r="BQ58" s="362" t="inlineStr">
        <f aca="false">IF($B58="","",IF(COUNTIFS('Eng GLA 6th, 7th, 8th'!$E$3:$DV$3,BQ$4,'Eng GLA 6th, 7th, 8th'!$E58:$DV58, "&gt;-1")=0,"",SUMIF('Eng GLA 6th, 7th, 8th'!$E$3:$DV$3,BQ$4,'Eng GLA 6th, 7th, 8th'!$E58:$DV58)))</f>
        <is>
          <t/>
        </is>
      </c>
      <c r="BR58" s="362" t="inlineStr">
        <f aca="false">IF($B58="","",IF(COUNTIFS('Eng GLA 6th, 7th, 8th'!$E$3:$DV$3,BR$4,'Eng GLA 6th, 7th, 8th'!$E58:$DV58, "&gt;-1")=0,"",SUMIF('Eng GLA 6th, 7th, 8th'!$E$3:$DV$3,BR$4,'Eng GLA 6th, 7th, 8th'!$E58:$DV58)))</f>
        <is>
          <t/>
        </is>
      </c>
      <c r="BS58" s="362" t="inlineStr">
        <f aca="false">IF($B58="","",IF(COUNTIFS('Eng GLA 6th, 7th, 8th'!$E$3:$DV$3,BS$4,'Eng GLA 6th, 7th, 8th'!$E58:$DV58, "&gt;-1")=0,"",SUMIF('Eng GLA 6th, 7th, 8th'!$E$3:$DV$3,BS$4,'Eng GLA 6th, 7th, 8th'!$E58:$DV58)))</f>
        <is>
          <t/>
        </is>
      </c>
      <c r="BT58" s="362" t="inlineStr">
        <f aca="false">IF($B58="","",IF(COUNTIFS('Eng GLA 6th, 7th, 8th'!$E$3:$DV$3,BT$4,'Eng GLA 6th, 7th, 8th'!$E58:$DV58, "&gt;-1")=0,"",SUMIF('Eng GLA 6th, 7th, 8th'!$E$3:$DV$3,BT$4,'Eng GLA 6th, 7th, 8th'!$E58:$DV58)))</f>
        <is>
          <t/>
        </is>
      </c>
      <c r="BU58" s="362" t="inlineStr">
        <f aca="false">IF($B58="","",IF(COUNTIFS('Eng GLA 6th, 7th, 8th'!$E$3:$DV$3,BU$4,'Eng GLA 6th, 7th, 8th'!$E58:$DV58, "&gt;-1")=0,"",SUMIF('Eng GLA 6th, 7th, 8th'!$E$3:$DV$3,BU$4,'Eng GLA 6th, 7th, 8th'!$E58:$DV58)))</f>
        <is>
          <t/>
        </is>
      </c>
      <c r="BV58" s="362" t="inlineStr">
        <f aca="false">IF($B58="","",IF(COUNTIFS('Eng GLA 6th, 7th, 8th'!$E$3:$DV$3,BV$4,'Eng GLA 6th, 7th, 8th'!$E58:$DV58, "&gt;-1")=0,"",SUMIF('Eng GLA 6th, 7th, 8th'!$E$3:$DV$3,BV$4,'Eng GLA 6th, 7th, 8th'!$E58:$DV58)))</f>
        <is>
          <t/>
        </is>
      </c>
      <c r="BW58" s="362" t="inlineStr">
        <f aca="false">IF($B58="","",IF(COUNTIFS('Eng GLA 6th, 7th, 8th'!$E$3:$DV$3,BW$4,'Eng GLA 6th, 7th, 8th'!$E58:$DV58, "&gt;-1")=0,"",SUMIF('Eng GLA 6th, 7th, 8th'!$E$3:$DV$3,BW$4,'Eng GLA 6th, 7th, 8th'!$E58:$DV58)))</f>
        <is>
          <t/>
        </is>
      </c>
      <c r="BX58" s="362" t="inlineStr">
        <f aca="false">IF($B58="","",IF(COUNTIFS('Eng GLA 6th, 7th, 8th'!$E$3:$DV$3,BX$4,'Eng GLA 6th, 7th, 8th'!$E58:$DV58, "&gt;-1")=0,"",SUMIF('Eng GLA 6th, 7th, 8th'!$E$3:$DV$3,BX$4,'Eng GLA 6th, 7th, 8th'!$E58:$DV58)))</f>
        <is>
          <t/>
        </is>
      </c>
      <c r="BY58" s="362" t="inlineStr">
        <f aca="false">IF($B58="","",IF(COUNTIFS('Eng GLA 6th, 7th, 8th'!$E$3:$DV$3,BY$4,'Eng GLA 6th, 7th, 8th'!$E58:$DV58, "&gt;-1")=0,"",SUMIF('Eng GLA 6th, 7th, 8th'!$E$3:$DV$3,BY$4,'Eng GLA 6th, 7th, 8th'!$E58:$DV58)))</f>
        <is>
          <t/>
        </is>
      </c>
      <c r="BZ58" s="362" t="inlineStr">
        <f aca="false">IF($B58="","",IF(COUNTIFS('Eng GLA 6th, 7th, 8th'!$E$3:$DV$3,BZ$4,'Eng GLA 6th, 7th, 8th'!$E58:$DV58, "&gt;-1")=0,"",SUMIF('Eng GLA 6th, 7th, 8th'!$E$3:$DV$3,BZ$4,'Eng GLA 6th, 7th, 8th'!$E58:$DV58)))</f>
        <is>
          <t/>
        </is>
      </c>
      <c r="CA58" s="362" t="inlineStr">
        <f aca="false">IF($B58="","",IF(COUNTIFS('Eng GLA 6th, 7th, 8th'!$E$3:$DV$3,CA$4,'Eng GLA 6th, 7th, 8th'!$E58:$DV58, "&gt;-1")=0,"",SUMIF('Eng GLA 6th, 7th, 8th'!$E$3:$DV$3,CA$4,'Eng GLA 6th, 7th, 8th'!$E58:$DV58)))</f>
        <is>
          <t/>
        </is>
      </c>
      <c r="CB58" s="363"/>
      <c r="CC58" s="364" t="str">
        <f aca="false">IFERROR(IF((COUNT('Eng GLA 6th, 7th, 8th'!E58:U58)=0)," ",(SUM('Eng GLA 6th, 7th, 8th'!E58:U58)/$CC$3)),"")</f>
        <v> </v>
      </c>
      <c r="CD58" s="364" t="str">
        <f aca="false">IFERROR(IF((COUNT('Eng GLA 6th, 7th, 8th'!V58:AA58)=0)," ",(SUM('Eng GLA 6th, 7th, 8th'!V58:AA58)/$CD$3)),"")</f>
        <v> </v>
      </c>
      <c r="CE58" s="364" t="str">
        <f aca="false">IFERROR(IF((COUNT('Eng GLA 6th, 7th, 8th'!AB58:AG58)=0)," ",(SUM('Eng GLA 6th, 7th, 8th'!AB58:AG58)/$CE$3)),"")</f>
        <v> </v>
      </c>
      <c r="CF58" s="364" t="str">
        <f aca="false">IFERROR(IF((COUNT('Eng GLA 6th, 7th, 8th'!AH58:AP58)=0)," ",(SUM('Eng GLA 6th, 7th, 8th'!AH58:AP58)/$CF$3)),"")</f>
        <v> </v>
      </c>
      <c r="CG58" s="365" t="str">
        <f aca="false">IFERROR(IF((COUNT('Eng GLA 6th, 7th, 8th'!AR58:BH58)=0)," ",(SUM('Eng GLA 6th, 7th, 8th'!AR58:BH58)/$CG$3)),"")</f>
        <v> </v>
      </c>
      <c r="CH58" s="365" t="str">
        <f aca="false">IFERROR(IF((COUNT('Eng GLA 6th, 7th, 8th'!BI58:BN58)=0)," ",(SUM('Eng GLA 6th, 7th, 8th'!BI58:BN58)/$CH$3)),"")</f>
        <v> </v>
      </c>
      <c r="CI58" s="365" t="str">
        <f aca="false">IFERROR(IF((COUNT('Eng GLA 6th, 7th, 8th'!BO58:BT58)=0)," ",(SUM('Eng GLA 6th, 7th, 8th'!BO58:BT58)/$CI$3)),"")</f>
        <v> </v>
      </c>
      <c r="CJ58" s="365" t="str">
        <f aca="false">IFERROR(IF((COUNT('Eng GLA 6th, 7th, 8th'!BU58:CF58)=0)," ",(SUM('Eng GLA 6th, 7th, 8th'!BU58:CF58)/$CJ$3)),"")</f>
        <v> </v>
      </c>
      <c r="CK58" s="365" t="str">
        <f aca="false">IFERROR(IF((COUNT('Eng GLA 6th, 7th, 8th'!CH58:CX58)=0)," ",(SUM('Eng GLA 6th, 7th, 8th'!CH58:CX58)/$CK$3)),"")</f>
        <v> </v>
      </c>
      <c r="CL58" s="365" t="str">
        <f aca="false">IFERROR(IF((COUNT('Eng GLA 6th, 7th, 8th'!CY58:DD58)=0)," ",(SUM('Eng GLA 6th, 7th, 8th'!CY58:DD58)/$CL$3)),"")</f>
        <v> </v>
      </c>
      <c r="CM58" s="365" t="str">
        <f aca="false">IFERROR(IF((COUNT('Eng GLA 6th, 7th, 8th'!DE58:DJ58)=0)," ",(SUM('Eng GLA 6th, 7th, 8th'!DE58:DJ58)/$CM$3)),"")</f>
        <v> </v>
      </c>
      <c r="CN58" s="365" t="str">
        <f aca="false">IFERROR(IF((COUNT('Eng GLA 6th, 7th, 8th'!DK58:DV58)=0)," ",(SUM('Eng GLA 6th, 7th, 8th'!DK58:DV58)/$CN$3)),"")</f>
        <v> </v>
      </c>
    </row>
    <row r="59" customFormat="false" ht="12.75" hidden="false" customHeight="true" outlineLevel="0" collapsed="false">
      <c r="A59" s="315" t="n">
        <v>52</v>
      </c>
      <c r="B59" s="315" t="inlineStr">
        <f aca="false">'English Scores- Leveled papers'!B58</f>
        <is>
          <t/>
        </is>
      </c>
      <c r="C59" s="360" t="inlineStr">
        <f aca="false">'RC Mastery Check+Question type'!H56</f>
        <is>
          <t/>
        </is>
      </c>
      <c r="D59" s="361" t="inlineStr">
        <f aca="false">'Cover Sheet'!L56</f>
        <is>
          <t/>
        </is>
      </c>
      <c r="E59" s="362" t="inlineStr">
        <f aca="false">IF($B59="","",IF(COUNTIFS('English Scores- Leveled papers'!$H$3:$KM$3,E$4,'English Scores- Leveled papers'!$H58:$KM58,"&gt;-1")=0,"",SUMIF('English Scores- Leveled papers'!$H$3:$KM$3,E$4,'English Scores- Leveled papers'!$H58:$KM58)))</f>
        <is>
          <t/>
        </is>
      </c>
      <c r="F59" s="362" t="inlineStr">
        <f aca="false">IF($B59="","",IF(COUNTIFS('English Scores- Leveled papers'!$H$3:$KM$3,F$4,'English Scores- Leveled papers'!$H58:$KM58,"&gt;-1")=0,"",SUMIF('English Scores- Leveled papers'!$H$3:$KM$3,F$4,'English Scores- Leveled papers'!$H58:$KM58)))</f>
        <is>
          <t/>
        </is>
      </c>
      <c r="G59" s="362" t="inlineStr">
        <f aca="false">IF($B59="","",IF(COUNTIFS('English Scores- Leveled papers'!$H$3:$KM$3,G$4,'English Scores- Leveled papers'!$H58:$KM58,"&gt;-1")=0,"",SUMIF('English Scores- Leveled papers'!$H$3:$KM$3,G$4,'English Scores- Leveled papers'!$H58:$KM58)))</f>
        <is>
          <t/>
        </is>
      </c>
      <c r="H59" s="362" t="inlineStr">
        <f aca="false">IF($B59="","",IF(COUNTIFS('English Scores- Leveled papers'!$H$3:$KM$3,H$4,'English Scores- Leveled papers'!$H58:$KM58,"&gt;-1")=0,"",SUMIF('English Scores- Leveled papers'!$H$3:$KM$3,H$4,'English Scores- Leveled papers'!$H58:$KM58)))</f>
        <is>
          <t/>
        </is>
      </c>
      <c r="I59" s="362" t="inlineStr">
        <f aca="false">IF($B59="","",IF(COUNTIFS('English Scores- Leveled papers'!$H$3:$KM$3,I$4,'English Scores- Leveled papers'!$H58:$KM58,"&gt;-1")=0,"",SUMIF('English Scores- Leveled papers'!$H$3:$KM$3,I$4,'English Scores- Leveled papers'!$H58:$KM58)))</f>
        <is>
          <t/>
        </is>
      </c>
      <c r="J59" s="362" t="inlineStr">
        <f aca="false">IF($B59="","",IF(COUNTIFS('English Scores- Leveled papers'!$H$3:$KM$3,J$4,'English Scores- Leveled papers'!$H58:$KM58,"&gt;-1")=0,"",SUMIF('English Scores- Leveled papers'!$H$3:$KM$3,J$4,'English Scores- Leveled papers'!$H58:$KM58)))</f>
        <is>
          <t/>
        </is>
      </c>
      <c r="K59" s="362" t="inlineStr">
        <f aca="false">IF($B59="","",IF(COUNTIFS('English Scores- Leveled papers'!$H$3:$KM$3,K$4,'English Scores- Leveled papers'!$H58:$KM58,"&gt;-1")=0,"",SUMIF('English Scores- Leveled papers'!$H$3:$KM$3,K$4,'English Scores- Leveled papers'!$H58:$KM58)))</f>
        <is>
          <t/>
        </is>
      </c>
      <c r="L59" s="362" t="inlineStr">
        <f aca="false">IF($B59="","",IF(COUNTIFS('English Scores- Leveled papers'!$H$3:$KM$3,L$4,'English Scores- Leveled papers'!$H58:$KM58,"&gt;-1")=0,"",SUMIF('English Scores- Leveled papers'!$H$3:$KM$3,L$4,'English Scores- Leveled papers'!$H58:$KM58)))</f>
        <is>
          <t/>
        </is>
      </c>
      <c r="M59" s="362" t="inlineStr">
        <f aca="false">IF($B59="","",IF(COUNTIFS('English Scores- Leveled papers'!$H$3:$KM$3,M$4,'English Scores- Leveled papers'!$H58:$KM58,"&gt;-1")=0,"",SUMIF('English Scores- Leveled papers'!$H$3:$KM$3,M$4,'English Scores- Leveled papers'!$H58:$KM58)))</f>
        <is>
          <t/>
        </is>
      </c>
      <c r="N59" s="362" t="inlineStr">
        <f aca="false">IF($B59="","",IF(COUNTIFS('English Scores- Leveled papers'!$H$3:$KM$3,N$4,'English Scores- Leveled papers'!$H58:$KM58,"&gt;-1")=0,"",SUMIF('English Scores- Leveled papers'!$H$3:$KM$3,N$4,'English Scores- Leveled papers'!$H58:$KM58)))</f>
        <is>
          <t/>
        </is>
      </c>
      <c r="O59" s="362" t="inlineStr">
        <f aca="false">IF($B59="","",IF(COUNTIFS('English Scores- Leveled papers'!$H$3:$KM$3,O$4,'English Scores- Leveled papers'!$H58:$KM58,"&gt;-1")=0,"",SUMIF('English Scores- Leveled papers'!$H$3:$KM$3,O$4,'English Scores- Leveled papers'!$H58:$KM58)))</f>
        <is>
          <t/>
        </is>
      </c>
      <c r="P59" s="362" t="inlineStr">
        <f aca="false">IF($B59="","",IF(COUNTIFS('English Scores- Leveled papers'!$H$3:$KM$3,P$4,'English Scores- Leveled papers'!$H58:$KM58,"&gt;-1")=0,"",SUMIF('English Scores- Leveled papers'!$H$3:$KM$3,P$4,'English Scores- Leveled papers'!$H58:$KM58)))</f>
        <is>
          <t/>
        </is>
      </c>
      <c r="Q59" s="362" t="inlineStr">
        <f aca="false">IF($B59="","",IF(COUNTIFS('English Scores- Leveled papers'!$H$3:$KM$3,Q$4,'English Scores- Leveled papers'!$H58:$KM58,"&gt;-1")=0,"",SUMIF('English Scores- Leveled papers'!$H$3:$KM$3,Q$4,'English Scores- Leveled papers'!$H58:$KM58)))</f>
        <is>
          <t/>
        </is>
      </c>
      <c r="R59" s="362" t="inlineStr">
        <f aca="false">IF($B59="","",IF(COUNTIFS('English Scores- Leveled papers'!$H$3:$KM$3,R$4,'English Scores- Leveled papers'!$H58:$KM58,"&gt;-1")=0,"",SUMIF('English Scores- Leveled papers'!$H$3:$KM$3,R$4,'English Scores- Leveled papers'!$H58:$KM58)))</f>
        <is>
          <t/>
        </is>
      </c>
      <c r="S59" s="362" t="inlineStr">
        <f aca="false">IF($B59="","",IF(COUNTIFS('English Scores- Leveled papers'!$H$3:$KM$3,S$4,'English Scores- Leveled papers'!$H58:$KM58,"&gt;-1")=0,"",SUMIF('English Scores- Leveled papers'!$H$3:$KM$3,S$4,'English Scores- Leveled papers'!$H58:$KM58)))</f>
        <is>
          <t/>
        </is>
      </c>
      <c r="T59" s="362" t="inlineStr">
        <f aca="false">IF($B59="","",IF(COUNTIFS('English Scores- Leveled papers'!$H$3:$KM$3,T$4,'English Scores- Leveled papers'!$H58:$KM58,"&gt;-1")=0,"",SUMIF('English Scores- Leveled papers'!$H$3:$KM$3,T$4,'English Scores- Leveled papers'!$H58:$KM58)))</f>
        <is>
          <t/>
        </is>
      </c>
      <c r="U59" s="362" t="inlineStr">
        <f aca="false">IF($B59="","",IF(COUNTIFS('English Scores- Leveled papers'!$H$3:$KM$3,U$4,'English Scores- Leveled papers'!$H58:$KM58,"&gt;-1")=0,"",SUMIF('English Scores- Leveled papers'!$H$3:$KM$3,U$4,'English Scores- Leveled papers'!$H58:$KM58)))</f>
        <is>
          <t/>
        </is>
      </c>
      <c r="V59" s="362" t="inlineStr">
        <f aca="false">IF($B59="","",IF(COUNTIFS('English Scores- Leveled papers'!$H$3:$KM$3,V$4,'English Scores- Leveled papers'!$H58:$KM58,"&gt;-1")=0,"",SUMIF('English Scores- Leveled papers'!$H$3:$KM$3,V$4,'English Scores- Leveled papers'!$H58:$KM58)))</f>
        <is>
          <t/>
        </is>
      </c>
      <c r="W59" s="362" t="inlineStr">
        <f aca="false">IF($B59="","",IF(COUNTIFS('English Scores- Leveled papers'!$H$3:$KM$3,W$4,'English Scores- Leveled papers'!$H58:$KM58,"&gt;-1")=0,"",SUMIF('English Scores- Leveled papers'!$H$3:$KM$3,W$4,'English Scores- Leveled papers'!$H58:$KM58)))</f>
        <is>
          <t/>
        </is>
      </c>
      <c r="X59" s="362" t="inlineStr">
        <f aca="false">IF($B59="","",IF(COUNTIFS('English Scores- Leveled papers'!$H$3:$KM$3,X$4,'English Scores- Leveled papers'!$H58:$KM58,"&gt;-1")=0,"",SUMIF('English Scores- Leveled papers'!$H$3:$KM$3,X$4,'English Scores- Leveled papers'!$H58:$KM58)))</f>
        <is>
          <t/>
        </is>
      </c>
      <c r="Y59" s="362" t="inlineStr">
        <f aca="false">IF($B59="","",IF(COUNTIFS('English Scores- Leveled papers'!$H$3:$KM$3,Y$4,'English Scores- Leveled papers'!$H58:$KM58,"&gt;-1")=0,"",SUMIF('English Scores- Leveled papers'!$H$3:$KM$3,Y$4,'English Scores- Leveled papers'!$H58:$KM58)))</f>
        <is>
          <t/>
        </is>
      </c>
      <c r="Z59" s="362" t="inlineStr">
        <f aca="false">IF($B59="","",IF(COUNTIFS('English Scores- Leveled papers'!$H$3:$KM$3,Z$4,'English Scores- Leveled papers'!$H58:$KM58,"&gt;-1")=0,"",SUMIF('English Scores- Leveled papers'!$H$3:$KM$3,Z$4,'English Scores- Leveled papers'!$H58:$KM58)))</f>
        <is>
          <t/>
        </is>
      </c>
      <c r="AA59" s="362" t="inlineStr">
        <f aca="false">IF($B59="","",IF(COUNTIFS('English Scores- Leveled papers'!$H$3:$KM$3,AA$4,'English Scores- Leveled papers'!$H58:$KM58,"&gt;-1")=0,"",SUMIF('English Scores- Leveled papers'!$H$3:$KM$3,AA$4,'English Scores- Leveled papers'!$H58:$KM58)))</f>
        <is>
          <t/>
        </is>
      </c>
      <c r="AB59" s="362" t="inlineStr">
        <f aca="false">IF($B59="","",IF(COUNTIFS('English Scores- Leveled papers'!$H$3:$KM$3,AB$4,'English Scores- Leveled papers'!$H58:$KM58,"&gt;-1")=0,"",SUMIF('English Scores- Leveled papers'!$H$3:$KM$3,AB$4,'English Scores- Leveled papers'!$H58:$KM58)))</f>
        <is>
          <t/>
        </is>
      </c>
      <c r="AC59" s="362" t="inlineStr">
        <f aca="false">IF($B59="","",IF(COUNTIFS('English Scores- Leveled papers'!$H$3:$KM$3,AC$4,'English Scores- Leveled papers'!$H58:$KM58,"&gt;-1")=0,"",SUMIF('English Scores- Leveled papers'!$H$3:$KM$3,AC$4,'English Scores- Leveled papers'!$H58:$KM58)))</f>
        <is>
          <t/>
        </is>
      </c>
      <c r="AD59" s="362" t="inlineStr">
        <f aca="false">IF($B59="","",IF(COUNTIFS('English Scores- Leveled papers'!$H$3:$KM$3,AD$4,'English Scores- Leveled papers'!$H58:$KM58,"&gt;-1")=0,"",SUMIF('English Scores- Leveled papers'!$H$3:$KM$3,AD$4,'English Scores- Leveled papers'!$H58:$KM58)))</f>
        <is>
          <t/>
        </is>
      </c>
      <c r="AE59" s="362" t="inlineStr">
        <f aca="false">IF($B59="","",IF(COUNTIFS('English Scores- Leveled papers'!$H$3:$KM$3,AE$4,'English Scores- Leveled papers'!$H58:$KM58,"&gt;-1")=0,"",SUMIF('English Scores- Leveled papers'!$H$3:$KM$3,AE$4,'English Scores- Leveled papers'!$H58:$KM58)))</f>
        <is>
          <t/>
        </is>
      </c>
      <c r="AF59" s="362" t="inlineStr">
        <f aca="false">IF($B59="","",IF(COUNTIFS('English Scores- Leveled papers'!$H$3:$KM$3,AF$4,'English Scores- Leveled papers'!$H58:$KM58,"&gt;-1")=0,"",SUMIF('English Scores- Leveled papers'!$H$3:$KM$3,AF$4,'English Scores- Leveled papers'!$H58:$KM58)))</f>
        <is>
          <t/>
        </is>
      </c>
      <c r="AG59" s="362" t="inlineStr">
        <f aca="false">IF($B59="","",IF(COUNTIFS('English Scores- Leveled papers'!$H$3:$KM$3,AG$4,'English Scores- Leveled papers'!$H58:$KM58,"&gt;-1")=0,"",SUMIF('English Scores- Leveled papers'!$H$3:$KM$3,AG$4,'English Scores- Leveled papers'!$H58:$KM58)))</f>
        <is>
          <t/>
        </is>
      </c>
      <c r="AH59" s="362" t="inlineStr">
        <f aca="false">IF($B59="","",IF(COUNTIFS('English Scores- Leveled papers'!$H$3:$KM$3,AH$4,'English Scores- Leveled papers'!$H58:$KM58,"&gt;-1")=0,"",SUMIF('English Scores- Leveled papers'!$H$3:$KM$3,AH$4,'English Scores- Leveled papers'!$H58:$KM58)))</f>
        <is>
          <t/>
        </is>
      </c>
      <c r="AI59" s="362" t="inlineStr">
        <f aca="false">IF($B59="","",IF(COUNTIFS('English Scores- Leveled papers'!$H$3:$KM$3,AI$4,'English Scores- Leveled papers'!$H58:$KM58,"&gt;-1")=0,"",SUMIF('English Scores- Leveled papers'!$H$3:$KM$3,AI$4,'English Scores- Leveled papers'!$H58:$KM58)))</f>
        <is>
          <t/>
        </is>
      </c>
      <c r="AJ59" s="362" t="inlineStr">
        <f aca="false">IF($B59="","",IF(COUNTIFS('English Scores- Leveled papers'!$H$3:$KM$3,AJ$4,'English Scores- Leveled papers'!$H58:$KM58,"&gt;-1")=0,"",SUMIF('English Scores- Leveled papers'!$H$3:$KM$3,AJ$4,'English Scores- Leveled papers'!$H58:$KM58)))</f>
        <is>
          <t/>
        </is>
      </c>
      <c r="AK59" s="362" t="inlineStr">
        <f aca="false">IF($B59="","",IF(COUNTIFS('English Scores- Leveled papers'!$H$3:$KM$3,AK$4,'English Scores- Leveled papers'!$H58:$KM58,"&gt;-1")=0,"",SUMIF('English Scores- Leveled papers'!$H$3:$KM$3,AK$4,'English Scores- Leveled papers'!$H58:$KM58)))</f>
        <is>
          <t/>
        </is>
      </c>
      <c r="AL59" s="362" t="inlineStr">
        <f aca="false">IF($B59="","",IF(COUNTIFS('English Scores- Leveled papers'!$H$3:$KM$3,AL$4,'English Scores- Leveled papers'!$H58:$KM58,"&gt;-1")=0,"",SUMIF('English Scores- Leveled papers'!$H$3:$KM$3,AL$4,'English Scores- Leveled papers'!$H58:$KM58)))</f>
        <is>
          <t/>
        </is>
      </c>
      <c r="AM59" s="362" t="inlineStr">
        <f aca="false">IF($B59="","",IF(COUNTIFS('English Scores- Leveled papers'!$H$3:$KM$3,AM$4,'English Scores- Leveled papers'!$H58:$KM58,"&gt;-1")=0,"",SUMIF('English Scores- Leveled papers'!$H$3:$KM$3,AM$4,'English Scores- Leveled papers'!$H58:$KM58)))</f>
        <is>
          <t/>
        </is>
      </c>
      <c r="AN59" s="362" t="inlineStr">
        <f aca="false">IF($B59="","",IF(COUNTIFS('English Scores- Leveled papers'!$H$3:$KM$3,AN$4,'English Scores- Leveled papers'!$H58:$KM58,"&gt;-1")=0,"",SUMIF('English Scores- Leveled papers'!$H$3:$KM$3,AN$4,'English Scores- Leveled papers'!$H58:$KM58)))</f>
        <is>
          <t/>
        </is>
      </c>
      <c r="AO59" s="362" t="inlineStr">
        <f aca="false">IF($B59="","",IF(COUNTIFS('English Scores- Leveled papers'!$H$3:$KM$3,AO$4,'English Scores- Leveled papers'!$H58:$KM58,"&gt;-1")=0,"",SUMIF('English Scores- Leveled papers'!$H$3:$KM$3,AO$4,'English Scores- Leveled papers'!$H58:$KM58)))</f>
        <is>
          <t/>
        </is>
      </c>
      <c r="AP59" s="362" t="inlineStr">
        <f aca="false">IF($B59="","",IF(COUNTIFS('English Scores- Leveled papers'!$H$3:$KM$3,AP$4,'English Scores- Leveled papers'!$H58:$KM58,"&gt;-1")=0,"",SUMIF('English Scores- Leveled papers'!$H$3:$KM$3,AP$4,'English Scores- Leveled papers'!$H58:$KM58)))</f>
        <is>
          <t/>
        </is>
      </c>
      <c r="AQ59" s="362" t="inlineStr">
        <f aca="false">IF($B59="","",IF(COUNTIFS('English Scores- Leveled papers'!$H$3:$KM$3,AQ$4,'English Scores- Leveled papers'!$H58:$KM58,"&gt;-1")=0,"",SUMIF('English Scores- Leveled papers'!$H$3:$KM$3,AQ$4,'English Scores- Leveled papers'!$H58:$KM58)))</f>
        <is>
          <t/>
        </is>
      </c>
      <c r="AR59" s="362" t="inlineStr">
        <f aca="false">IF($B59="","",IF(COUNTIFS('English Scores- Leveled papers'!$H$3:$KM$3,AR$4,'English Scores- Leveled papers'!$H58:$KM58,"&gt;-1")=0,"",SUMIF('English Scores- Leveled papers'!$H$3:$KM$3,AR$4,'English Scores- Leveled papers'!$H58:$KM58)))</f>
        <is>
          <t/>
        </is>
      </c>
      <c r="AS59" s="362" t="inlineStr">
        <f aca="false">IF($B59="","",IF(COUNTIFS('English Scores- Leveled papers'!$H$3:$KM$3,AS$4,'English Scores- Leveled papers'!$H58:$KM58,"&gt;-1")=0,"",SUMIF('English Scores- Leveled papers'!$H$3:$KM$3,AS$4,'English Scores- Leveled papers'!$H58:$KM58)))</f>
        <is>
          <t/>
        </is>
      </c>
      <c r="AT59" s="362" t="inlineStr">
        <f aca="false">IF($B59="","",IF(COUNTIFS('English Scores- Leveled papers'!$H$3:$KM$3,AT$4,'English Scores- Leveled papers'!$H58:$KM58,"&gt;-1")=0,"",SUMIF('English Scores- Leveled papers'!$H$3:$KM$3,AT$4,'English Scores- Leveled papers'!$H58:$KM58)))</f>
        <is>
          <t/>
        </is>
      </c>
      <c r="AU59" s="362" t="inlineStr">
        <f aca="false">IF($B59="","",IF(COUNTIFS('English Scores- Leveled papers'!$H$3:$KM$3,AU$4,'English Scores- Leveled papers'!$H58:$KM58,"&gt;-1")=0,"",SUMIF('English Scores- Leveled papers'!$H$3:$KM$3,AU$4,'English Scores- Leveled papers'!$H58:$KM58)))</f>
        <is>
          <t/>
        </is>
      </c>
      <c r="AV59" s="362" t="inlineStr">
        <f aca="false">IF($B59="","",IF(COUNTIFS('English Scores- Leveled papers'!$H$3:$KM$3,AV$4,'English Scores- Leveled papers'!$H58:$KM58,"&gt;-1")=0,"",SUMIF('English Scores- Leveled papers'!$H$3:$KM$3,AV$4,'English Scores- Leveled papers'!$H58:$KM58)))</f>
        <is>
          <t/>
        </is>
      </c>
      <c r="AW59" s="362" t="inlineStr">
        <f aca="false">IF($B59="","",IF(COUNTIFS('English Scores- Leveled papers'!$H$3:$KM$3,AW$4,'English Scores- Leveled papers'!$H58:$KM58,"&gt;-1")=0,"",SUMIF('English Scores- Leveled papers'!$H$3:$KM$3,AW$4,'English Scores- Leveled papers'!$H58:$KM58)))</f>
        <is>
          <t/>
        </is>
      </c>
      <c r="AX59" s="362" t="inlineStr">
        <f aca="false">IF($B59="","",IF(COUNTIFS('English Scores- Leveled papers'!$H$3:$KM$3,AX$4,'English Scores- Leveled papers'!$H58:$KM58,"&gt;-1")=0,"",SUMIF('English Scores- Leveled papers'!$H$3:$KM$3,AX$4,'English Scores- Leveled papers'!$H58:$KM58)))</f>
        <is>
          <t/>
        </is>
      </c>
      <c r="AY59" s="362" t="inlineStr">
        <f aca="false">IF($B59="","",IF(COUNTIFS('English Scores- Leveled papers'!$H$3:$KM$3,AY$4,'English Scores- Leveled papers'!$H58:$KM58,"&gt;-1")=0,"",SUMIF('English Scores- Leveled papers'!$H$3:$KM$3,AY$4,'English Scores- Leveled papers'!$H58:$KM58)))</f>
        <is>
          <t/>
        </is>
      </c>
      <c r="AZ59" s="362" t="inlineStr">
        <f aca="false">IF($B59="","",IF(COUNTIFS('English Scores- Leveled papers'!$H$3:$KM$3,AZ$4,'English Scores- Leveled papers'!$H58:$KM58,"&gt;-1")=0,"",SUMIF('English Scores- Leveled papers'!$H$3:$KM$3,AZ$4,'English Scores- Leveled papers'!$H58:$KM58)))</f>
        <is>
          <t/>
        </is>
      </c>
      <c r="BA59" s="362" t="inlineStr">
        <f aca="false">IF($B59="","",IF(COUNTIFS('English Scores- Leveled papers'!$H$3:$KM$3,BA$4,'English Scores- Leveled papers'!$H58:$KM58,"&gt;-1")=0,"",SUMIF('English Scores- Leveled papers'!$H$3:$KM$3,BA$4,'English Scores- Leveled papers'!$H58:$KM58)))</f>
        <is>
          <t/>
        </is>
      </c>
      <c r="BB59" s="362" t="inlineStr">
        <f aca="false">IF($B59="","",IF(COUNTIFS('English Scores- Leveled papers'!$H$3:$KM$3,BB$4,'English Scores- Leveled papers'!$H58:$KM58,"&gt;-1")=0,"",SUMIF('English Scores- Leveled papers'!$H$3:$KM$3,BB$4,'English Scores- Leveled papers'!$H58:$KM58)))</f>
        <is>
          <t/>
        </is>
      </c>
      <c r="BC59" s="362" t="inlineStr">
        <f aca="false">IF($B59="","",IF(COUNTIFS('English Scores- Leveled papers'!$H$3:$KM$3,BC$4,'English Scores- Leveled papers'!$H58:$KM58,"&gt;-1")=0,"",SUMIF('English Scores- Leveled papers'!$H$3:$KM$3,BC$4,'English Scores- Leveled papers'!$H58:$KM58)))</f>
        <is>
          <t/>
        </is>
      </c>
      <c r="BD59" s="362" t="inlineStr">
        <f aca="false">IF($B59="","",IF(COUNTIFS('English Scores- Leveled papers'!$H$3:$KM$3,BD$4,'English Scores- Leveled papers'!$H58:$KM58,"&gt;-1")=0,"",SUMIF('English Scores- Leveled papers'!$H$3:$KM$3,BD$4,'English Scores- Leveled papers'!$H58:$KM58)))</f>
        <is>
          <t/>
        </is>
      </c>
      <c r="BE59" s="362" t="inlineStr">
        <f aca="false">IF($B59="","",IF(COUNTIFS('English Scores- Leveled papers'!$H$3:$KM$3,BE$4,'English Scores- Leveled papers'!$H58:$KM58,"&gt;-1")=0,"",SUMIF('English Scores- Leveled papers'!$H$3:$KM$3,BE$4,'English Scores- Leveled papers'!$H58:$KM58)))</f>
        <is>
          <t/>
        </is>
      </c>
      <c r="BF59" s="362" t="inlineStr">
        <f aca="false">IF($B59="","",IF(COUNTIFS('English Scores- Leveled papers'!$H$3:$KM$3,BF$4,'English Scores- Leveled papers'!$H58:$KM58,"&gt;-1")=0,"",SUMIF('English Scores- Leveled papers'!$H$3:$KM$3,BF$4,'English Scores- Leveled papers'!$H58:$KM58)))</f>
        <is>
          <t/>
        </is>
      </c>
      <c r="BG59" s="362" t="inlineStr">
        <f aca="false">IF($B59="","",IF(COUNTIFS('English Scores- Leveled papers'!$H$3:$KM$3,BG$4,'English Scores- Leveled papers'!$H58:$KM58,"&gt;-1")=0,"",SUMIF('English Scores- Leveled papers'!$H$3:$KM$3,BG$4,'English Scores- Leveled papers'!$H58:$KM58)))</f>
        <is>
          <t/>
        </is>
      </c>
      <c r="BH59" s="362" t="inlineStr">
        <f aca="false">IF($B59="","",IF(COUNTIFS('English Scores- Leveled papers'!$H$3:$KM$3,BH$4,'English Scores- Leveled papers'!$H58:$KM58,"&gt;-1")=0,"",SUMIF('English Scores- Leveled papers'!$H$3:$KM$3,BH$4,'English Scores- Leveled papers'!$H58:$KM58)))</f>
        <is>
          <t/>
        </is>
      </c>
      <c r="BI59" s="362" t="inlineStr">
        <f aca="false">IF($B59="","",IF(COUNTIFS('English Scores- Leveled papers'!$H$3:$KM$3,BI$4,'English Scores- Leveled papers'!$H58:$KM58,"&gt;-1")=0,"",SUMIF('English Scores- Leveled papers'!$H$3:$KM$3,BI$4,'English Scores- Leveled papers'!$H58:$KM58)))</f>
        <is>
          <t/>
        </is>
      </c>
      <c r="BJ59" s="362" t="inlineStr">
        <f aca="false">IF($B59="","",IF(COUNTIFS('English Scores- Leveled papers'!$H$3:$KM$3,BJ$4,'English Scores- Leveled papers'!$H58:$KM58,"&gt;-1")=0,"",SUMIF('English Scores- Leveled papers'!$H$3:$KM$3,BJ$4,'English Scores- Leveled papers'!$H58:$KM58)))</f>
        <is>
          <t/>
        </is>
      </c>
      <c r="BK59" s="362" t="inlineStr">
        <f aca="false">IF($B59="","",IF(COUNTIFS('English Scores- Leveled papers'!$H$3:$KM$3,BK$4,'English Scores- Leveled papers'!$H58:$KM58,"&gt;-1")=0,"",SUMIF('English Scores- Leveled papers'!$H$3:$KM$3,BK$4,'English Scores- Leveled papers'!$H58:$KM58)))</f>
        <is>
          <t/>
        </is>
      </c>
      <c r="BL59" s="362" t="inlineStr">
        <f aca="false">IF($B59="","",IF(COUNTIFS('English Scores- Leveled papers'!$H$3:$KM$3,BL$4,'English Scores- Leveled papers'!$H58:$KM58,"&gt;-1")=0,"",SUMIF('English Scores- Leveled papers'!$H$3:$KM$3,BL$4,'English Scores- Leveled papers'!$H58:$KM58)))</f>
        <is>
          <t/>
        </is>
      </c>
      <c r="BM59" s="362" t="inlineStr">
        <f aca="false">IF($B59="","",IF(COUNTIFS('Eng GLA 6th, 7th, 8th'!$E$3:$DV$3,BM$4,'Eng GLA 6th, 7th, 8th'!$E59:$DV59, "&gt;-1")=0,"",SUMIF('Eng GLA 6th, 7th, 8th'!$E$3:$DV$3,BM$4,'Eng GLA 6th, 7th, 8th'!$E59:$DV59)))</f>
        <is>
          <t/>
        </is>
      </c>
      <c r="BN59" s="362" t="inlineStr">
        <f aca="false">IF($B59="","",IF(COUNTIFS('Eng GLA 6th, 7th, 8th'!$E$3:$DV$3,BN$4,'Eng GLA 6th, 7th, 8th'!$E59:$DV59, "&gt;-1")=0,"",SUMIF('Eng GLA 6th, 7th, 8th'!$E$3:$DV$3,BN$4,'Eng GLA 6th, 7th, 8th'!$E59:$DV59)))</f>
        <is>
          <t/>
        </is>
      </c>
      <c r="BO59" s="362" t="inlineStr">
        <f aca="false">IF($B59="","",IF(COUNTIFS('Eng GLA 6th, 7th, 8th'!$E$3:$DV$3,BO$4,'Eng GLA 6th, 7th, 8th'!$E59:$DV59, "&gt;-1")=0,"",SUMIF('Eng GLA 6th, 7th, 8th'!$E$3:$DV$3,BO$4,'Eng GLA 6th, 7th, 8th'!$E59:$DV59)))</f>
        <is>
          <t/>
        </is>
      </c>
      <c r="BP59" s="362" t="inlineStr">
        <f aca="false">IF($B59="","",IF(COUNTIFS('Eng GLA 6th, 7th, 8th'!$E$3:$DV$3,BP$4,'Eng GLA 6th, 7th, 8th'!$E59:$DV59, "&gt;-1")=0,"",SUMIF('Eng GLA 6th, 7th, 8th'!$E$3:$DV$3,BP$4,'Eng GLA 6th, 7th, 8th'!$E59:$DV59)))</f>
        <is>
          <t/>
        </is>
      </c>
      <c r="BQ59" s="362" t="inlineStr">
        <f aca="false">IF($B59="","",IF(COUNTIFS('Eng GLA 6th, 7th, 8th'!$E$3:$DV$3,BQ$4,'Eng GLA 6th, 7th, 8th'!$E59:$DV59, "&gt;-1")=0,"",SUMIF('Eng GLA 6th, 7th, 8th'!$E$3:$DV$3,BQ$4,'Eng GLA 6th, 7th, 8th'!$E59:$DV59)))</f>
        <is>
          <t/>
        </is>
      </c>
      <c r="BR59" s="362" t="inlineStr">
        <f aca="false">IF($B59="","",IF(COUNTIFS('Eng GLA 6th, 7th, 8th'!$E$3:$DV$3,BR$4,'Eng GLA 6th, 7th, 8th'!$E59:$DV59, "&gt;-1")=0,"",SUMIF('Eng GLA 6th, 7th, 8th'!$E$3:$DV$3,BR$4,'Eng GLA 6th, 7th, 8th'!$E59:$DV59)))</f>
        <is>
          <t/>
        </is>
      </c>
      <c r="BS59" s="362" t="inlineStr">
        <f aca="false">IF($B59="","",IF(COUNTIFS('Eng GLA 6th, 7th, 8th'!$E$3:$DV$3,BS$4,'Eng GLA 6th, 7th, 8th'!$E59:$DV59, "&gt;-1")=0,"",SUMIF('Eng GLA 6th, 7th, 8th'!$E$3:$DV$3,BS$4,'Eng GLA 6th, 7th, 8th'!$E59:$DV59)))</f>
        <is>
          <t/>
        </is>
      </c>
      <c r="BT59" s="362" t="inlineStr">
        <f aca="false">IF($B59="","",IF(COUNTIFS('Eng GLA 6th, 7th, 8th'!$E$3:$DV$3,BT$4,'Eng GLA 6th, 7th, 8th'!$E59:$DV59, "&gt;-1")=0,"",SUMIF('Eng GLA 6th, 7th, 8th'!$E$3:$DV$3,BT$4,'Eng GLA 6th, 7th, 8th'!$E59:$DV59)))</f>
        <is>
          <t/>
        </is>
      </c>
      <c r="BU59" s="362" t="inlineStr">
        <f aca="false">IF($B59="","",IF(COUNTIFS('Eng GLA 6th, 7th, 8th'!$E$3:$DV$3,BU$4,'Eng GLA 6th, 7th, 8th'!$E59:$DV59, "&gt;-1")=0,"",SUMIF('Eng GLA 6th, 7th, 8th'!$E$3:$DV$3,BU$4,'Eng GLA 6th, 7th, 8th'!$E59:$DV59)))</f>
        <is>
          <t/>
        </is>
      </c>
      <c r="BV59" s="362" t="inlineStr">
        <f aca="false">IF($B59="","",IF(COUNTIFS('Eng GLA 6th, 7th, 8th'!$E$3:$DV$3,BV$4,'Eng GLA 6th, 7th, 8th'!$E59:$DV59, "&gt;-1")=0,"",SUMIF('Eng GLA 6th, 7th, 8th'!$E$3:$DV$3,BV$4,'Eng GLA 6th, 7th, 8th'!$E59:$DV59)))</f>
        <is>
          <t/>
        </is>
      </c>
      <c r="BW59" s="362" t="inlineStr">
        <f aca="false">IF($B59="","",IF(COUNTIFS('Eng GLA 6th, 7th, 8th'!$E$3:$DV$3,BW$4,'Eng GLA 6th, 7th, 8th'!$E59:$DV59, "&gt;-1")=0,"",SUMIF('Eng GLA 6th, 7th, 8th'!$E$3:$DV$3,BW$4,'Eng GLA 6th, 7th, 8th'!$E59:$DV59)))</f>
        <is>
          <t/>
        </is>
      </c>
      <c r="BX59" s="362" t="inlineStr">
        <f aca="false">IF($B59="","",IF(COUNTIFS('Eng GLA 6th, 7th, 8th'!$E$3:$DV$3,BX$4,'Eng GLA 6th, 7th, 8th'!$E59:$DV59, "&gt;-1")=0,"",SUMIF('Eng GLA 6th, 7th, 8th'!$E$3:$DV$3,BX$4,'Eng GLA 6th, 7th, 8th'!$E59:$DV59)))</f>
        <is>
          <t/>
        </is>
      </c>
      <c r="BY59" s="362" t="inlineStr">
        <f aca="false">IF($B59="","",IF(COUNTIFS('Eng GLA 6th, 7th, 8th'!$E$3:$DV$3,BY$4,'Eng GLA 6th, 7th, 8th'!$E59:$DV59, "&gt;-1")=0,"",SUMIF('Eng GLA 6th, 7th, 8th'!$E$3:$DV$3,BY$4,'Eng GLA 6th, 7th, 8th'!$E59:$DV59)))</f>
        <is>
          <t/>
        </is>
      </c>
      <c r="BZ59" s="362" t="inlineStr">
        <f aca="false">IF($B59="","",IF(COUNTIFS('Eng GLA 6th, 7th, 8th'!$E$3:$DV$3,BZ$4,'Eng GLA 6th, 7th, 8th'!$E59:$DV59, "&gt;-1")=0,"",SUMIF('Eng GLA 6th, 7th, 8th'!$E$3:$DV$3,BZ$4,'Eng GLA 6th, 7th, 8th'!$E59:$DV59)))</f>
        <is>
          <t/>
        </is>
      </c>
      <c r="CA59" s="362" t="inlineStr">
        <f aca="false">IF($B59="","",IF(COUNTIFS('Eng GLA 6th, 7th, 8th'!$E$3:$DV$3,CA$4,'Eng GLA 6th, 7th, 8th'!$E59:$DV59, "&gt;-1")=0,"",SUMIF('Eng GLA 6th, 7th, 8th'!$E$3:$DV$3,CA$4,'Eng GLA 6th, 7th, 8th'!$E59:$DV59)))</f>
        <is>
          <t/>
        </is>
      </c>
      <c r="CB59" s="363"/>
      <c r="CC59" s="364" t="str">
        <f aca="false">IFERROR(IF((COUNT('Eng GLA 6th, 7th, 8th'!E59:U59)=0)," ",(SUM('Eng GLA 6th, 7th, 8th'!E59:U59)/$CC$3)),"")</f>
        <v> </v>
      </c>
      <c r="CD59" s="364" t="str">
        <f aca="false">IFERROR(IF((COUNT('Eng GLA 6th, 7th, 8th'!V59:AA59)=0)," ",(SUM('Eng GLA 6th, 7th, 8th'!V59:AA59)/$CD$3)),"")</f>
        <v> </v>
      </c>
      <c r="CE59" s="364" t="str">
        <f aca="false">IFERROR(IF((COUNT('Eng GLA 6th, 7th, 8th'!AB59:AG59)=0)," ",(SUM('Eng GLA 6th, 7th, 8th'!AB59:AG59)/$CE$3)),"")</f>
        <v> </v>
      </c>
      <c r="CF59" s="364" t="str">
        <f aca="false">IFERROR(IF((COUNT('Eng GLA 6th, 7th, 8th'!AH59:AP59)=0)," ",(SUM('Eng GLA 6th, 7th, 8th'!AH59:AP59)/$CF$3)),"")</f>
        <v> </v>
      </c>
      <c r="CG59" s="365" t="str">
        <f aca="false">IFERROR(IF((COUNT('Eng GLA 6th, 7th, 8th'!AR59:BH59)=0)," ",(SUM('Eng GLA 6th, 7th, 8th'!AR59:BH59)/$CG$3)),"")</f>
        <v> </v>
      </c>
      <c r="CH59" s="365" t="str">
        <f aca="false">IFERROR(IF((COUNT('Eng GLA 6th, 7th, 8th'!BI59:BN59)=0)," ",(SUM('Eng GLA 6th, 7th, 8th'!BI59:BN59)/$CH$3)),"")</f>
        <v> </v>
      </c>
      <c r="CI59" s="365" t="str">
        <f aca="false">IFERROR(IF((COUNT('Eng GLA 6th, 7th, 8th'!BO59:BT59)=0)," ",(SUM('Eng GLA 6th, 7th, 8th'!BO59:BT59)/$CI$3)),"")</f>
        <v> </v>
      </c>
      <c r="CJ59" s="365" t="str">
        <f aca="false">IFERROR(IF((COUNT('Eng GLA 6th, 7th, 8th'!BU59:CF59)=0)," ",(SUM('Eng GLA 6th, 7th, 8th'!BU59:CF59)/$CJ$3)),"")</f>
        <v> </v>
      </c>
      <c r="CK59" s="365" t="str">
        <f aca="false">IFERROR(IF((COUNT('Eng GLA 6th, 7th, 8th'!CH59:CX59)=0)," ",(SUM('Eng GLA 6th, 7th, 8th'!CH59:CX59)/$CK$3)),"")</f>
        <v> </v>
      </c>
      <c r="CL59" s="365" t="str">
        <f aca="false">IFERROR(IF((COUNT('Eng GLA 6th, 7th, 8th'!CY59:DD59)=0)," ",(SUM('Eng GLA 6th, 7th, 8th'!CY59:DD59)/$CL$3)),"")</f>
        <v> </v>
      </c>
      <c r="CM59" s="365" t="str">
        <f aca="false">IFERROR(IF((COUNT('Eng GLA 6th, 7th, 8th'!DE59:DJ59)=0)," ",(SUM('Eng GLA 6th, 7th, 8th'!DE59:DJ59)/$CM$3)),"")</f>
        <v> </v>
      </c>
      <c r="CN59" s="365" t="str">
        <f aca="false">IFERROR(IF((COUNT('Eng GLA 6th, 7th, 8th'!DK59:DV59)=0)," ",(SUM('Eng GLA 6th, 7th, 8th'!DK59:DV59)/$CN$3)),"")</f>
        <v> </v>
      </c>
    </row>
    <row r="60" customFormat="false" ht="12.75" hidden="false" customHeight="true" outlineLevel="0" collapsed="false">
      <c r="A60" s="315" t="n">
        <v>53</v>
      </c>
      <c r="B60" s="315" t="inlineStr">
        <f aca="false">'English Scores- Leveled papers'!B59</f>
        <is>
          <t/>
        </is>
      </c>
      <c r="C60" s="360" t="inlineStr">
        <f aca="false">'RC Mastery Check+Question type'!H57</f>
        <is>
          <t/>
        </is>
      </c>
      <c r="D60" s="361" t="inlineStr">
        <f aca="false">'Cover Sheet'!L57</f>
        <is>
          <t/>
        </is>
      </c>
      <c r="E60" s="362" t="inlineStr">
        <f aca="false">IF($B60="","",IF(COUNTIFS('English Scores- Leveled papers'!$H$3:$KM$3,E$4,'English Scores- Leveled papers'!$H59:$KM59,"&gt;-1")=0,"",SUMIF('English Scores- Leveled papers'!$H$3:$KM$3,E$4,'English Scores- Leveled papers'!$H59:$KM59)))</f>
        <is>
          <t/>
        </is>
      </c>
      <c r="F60" s="362" t="inlineStr">
        <f aca="false">IF($B60="","",IF(COUNTIFS('English Scores- Leveled papers'!$H$3:$KM$3,F$4,'English Scores- Leveled papers'!$H59:$KM59,"&gt;-1")=0,"",SUMIF('English Scores- Leveled papers'!$H$3:$KM$3,F$4,'English Scores- Leveled papers'!$H59:$KM59)))</f>
        <is>
          <t/>
        </is>
      </c>
      <c r="G60" s="362" t="inlineStr">
        <f aca="false">IF($B60="","",IF(COUNTIFS('English Scores- Leveled papers'!$H$3:$KM$3,G$4,'English Scores- Leveled papers'!$H59:$KM59,"&gt;-1")=0,"",SUMIF('English Scores- Leveled papers'!$H$3:$KM$3,G$4,'English Scores- Leveled papers'!$H59:$KM59)))</f>
        <is>
          <t/>
        </is>
      </c>
      <c r="H60" s="362" t="inlineStr">
        <f aca="false">IF($B60="","",IF(COUNTIFS('English Scores- Leveled papers'!$H$3:$KM$3,H$4,'English Scores- Leveled papers'!$H59:$KM59,"&gt;-1")=0,"",SUMIF('English Scores- Leveled papers'!$H$3:$KM$3,H$4,'English Scores- Leveled papers'!$H59:$KM59)))</f>
        <is>
          <t/>
        </is>
      </c>
      <c r="I60" s="362" t="inlineStr">
        <f aca="false">IF($B60="","",IF(COUNTIFS('English Scores- Leveled papers'!$H$3:$KM$3,I$4,'English Scores- Leveled papers'!$H59:$KM59,"&gt;-1")=0,"",SUMIF('English Scores- Leveled papers'!$H$3:$KM$3,I$4,'English Scores- Leveled papers'!$H59:$KM59)))</f>
        <is>
          <t/>
        </is>
      </c>
      <c r="J60" s="362" t="inlineStr">
        <f aca="false">IF($B60="","",IF(COUNTIFS('English Scores- Leveled papers'!$H$3:$KM$3,J$4,'English Scores- Leveled papers'!$H59:$KM59,"&gt;-1")=0,"",SUMIF('English Scores- Leveled papers'!$H$3:$KM$3,J$4,'English Scores- Leveled papers'!$H59:$KM59)))</f>
        <is>
          <t/>
        </is>
      </c>
      <c r="K60" s="362" t="inlineStr">
        <f aca="false">IF($B60="","",IF(COUNTIFS('English Scores- Leveled papers'!$H$3:$KM$3,K$4,'English Scores- Leveled papers'!$H59:$KM59,"&gt;-1")=0,"",SUMIF('English Scores- Leveled papers'!$H$3:$KM$3,K$4,'English Scores- Leveled papers'!$H59:$KM59)))</f>
        <is>
          <t/>
        </is>
      </c>
      <c r="L60" s="362" t="inlineStr">
        <f aca="false">IF($B60="","",IF(COUNTIFS('English Scores- Leveled papers'!$H$3:$KM$3,L$4,'English Scores- Leveled papers'!$H59:$KM59,"&gt;-1")=0,"",SUMIF('English Scores- Leveled papers'!$H$3:$KM$3,L$4,'English Scores- Leveled papers'!$H59:$KM59)))</f>
        <is>
          <t/>
        </is>
      </c>
      <c r="M60" s="362" t="inlineStr">
        <f aca="false">IF($B60="","",IF(COUNTIFS('English Scores- Leveled papers'!$H$3:$KM$3,M$4,'English Scores- Leveled papers'!$H59:$KM59,"&gt;-1")=0,"",SUMIF('English Scores- Leveled papers'!$H$3:$KM$3,M$4,'English Scores- Leveled papers'!$H59:$KM59)))</f>
        <is>
          <t/>
        </is>
      </c>
      <c r="N60" s="362" t="inlineStr">
        <f aca="false">IF($B60="","",IF(COUNTIFS('English Scores- Leveled papers'!$H$3:$KM$3,N$4,'English Scores- Leveled papers'!$H59:$KM59,"&gt;-1")=0,"",SUMIF('English Scores- Leveled papers'!$H$3:$KM$3,N$4,'English Scores- Leveled papers'!$H59:$KM59)))</f>
        <is>
          <t/>
        </is>
      </c>
      <c r="O60" s="362" t="inlineStr">
        <f aca="false">IF($B60="","",IF(COUNTIFS('English Scores- Leveled papers'!$H$3:$KM$3,O$4,'English Scores- Leveled papers'!$H59:$KM59,"&gt;-1")=0,"",SUMIF('English Scores- Leveled papers'!$H$3:$KM$3,O$4,'English Scores- Leveled papers'!$H59:$KM59)))</f>
        <is>
          <t/>
        </is>
      </c>
      <c r="P60" s="362" t="inlineStr">
        <f aca="false">IF($B60="","",IF(COUNTIFS('English Scores- Leveled papers'!$H$3:$KM$3,P$4,'English Scores- Leveled papers'!$H59:$KM59,"&gt;-1")=0,"",SUMIF('English Scores- Leveled papers'!$H$3:$KM$3,P$4,'English Scores- Leveled papers'!$H59:$KM59)))</f>
        <is>
          <t/>
        </is>
      </c>
      <c r="Q60" s="362" t="inlineStr">
        <f aca="false">IF($B60="","",IF(COUNTIFS('English Scores- Leveled papers'!$H$3:$KM$3,Q$4,'English Scores- Leveled papers'!$H59:$KM59,"&gt;-1")=0,"",SUMIF('English Scores- Leveled papers'!$H$3:$KM$3,Q$4,'English Scores- Leveled papers'!$H59:$KM59)))</f>
        <is>
          <t/>
        </is>
      </c>
      <c r="R60" s="362" t="inlineStr">
        <f aca="false">IF($B60="","",IF(COUNTIFS('English Scores- Leveled papers'!$H$3:$KM$3,R$4,'English Scores- Leveled papers'!$H59:$KM59,"&gt;-1")=0,"",SUMIF('English Scores- Leveled papers'!$H$3:$KM$3,R$4,'English Scores- Leveled papers'!$H59:$KM59)))</f>
        <is>
          <t/>
        </is>
      </c>
      <c r="S60" s="362" t="inlineStr">
        <f aca="false">IF($B60="","",IF(COUNTIFS('English Scores- Leveled papers'!$H$3:$KM$3,S$4,'English Scores- Leveled papers'!$H59:$KM59,"&gt;-1")=0,"",SUMIF('English Scores- Leveled papers'!$H$3:$KM$3,S$4,'English Scores- Leveled papers'!$H59:$KM59)))</f>
        <is>
          <t/>
        </is>
      </c>
      <c r="T60" s="362" t="inlineStr">
        <f aca="false">IF($B60="","",IF(COUNTIFS('English Scores- Leveled papers'!$H$3:$KM$3,T$4,'English Scores- Leveled papers'!$H59:$KM59,"&gt;-1")=0,"",SUMIF('English Scores- Leveled papers'!$H$3:$KM$3,T$4,'English Scores- Leveled papers'!$H59:$KM59)))</f>
        <is>
          <t/>
        </is>
      </c>
      <c r="U60" s="362" t="inlineStr">
        <f aca="false">IF($B60="","",IF(COUNTIFS('English Scores- Leveled papers'!$H$3:$KM$3,U$4,'English Scores- Leveled papers'!$H59:$KM59,"&gt;-1")=0,"",SUMIF('English Scores- Leveled papers'!$H$3:$KM$3,U$4,'English Scores- Leveled papers'!$H59:$KM59)))</f>
        <is>
          <t/>
        </is>
      </c>
      <c r="V60" s="362" t="inlineStr">
        <f aca="false">IF($B60="","",IF(COUNTIFS('English Scores- Leveled papers'!$H$3:$KM$3,V$4,'English Scores- Leveled papers'!$H59:$KM59,"&gt;-1")=0,"",SUMIF('English Scores- Leveled papers'!$H$3:$KM$3,V$4,'English Scores- Leveled papers'!$H59:$KM59)))</f>
        <is>
          <t/>
        </is>
      </c>
      <c r="W60" s="362" t="inlineStr">
        <f aca="false">IF($B60="","",IF(COUNTIFS('English Scores- Leveled papers'!$H$3:$KM$3,W$4,'English Scores- Leveled papers'!$H59:$KM59,"&gt;-1")=0,"",SUMIF('English Scores- Leveled papers'!$H$3:$KM$3,W$4,'English Scores- Leveled papers'!$H59:$KM59)))</f>
        <is>
          <t/>
        </is>
      </c>
      <c r="X60" s="362" t="inlineStr">
        <f aca="false">IF($B60="","",IF(COUNTIFS('English Scores- Leveled papers'!$H$3:$KM$3,X$4,'English Scores- Leveled papers'!$H59:$KM59,"&gt;-1")=0,"",SUMIF('English Scores- Leveled papers'!$H$3:$KM$3,X$4,'English Scores- Leveled papers'!$H59:$KM59)))</f>
        <is>
          <t/>
        </is>
      </c>
      <c r="Y60" s="362" t="inlineStr">
        <f aca="false">IF($B60="","",IF(COUNTIFS('English Scores- Leveled papers'!$H$3:$KM$3,Y$4,'English Scores- Leveled papers'!$H59:$KM59,"&gt;-1")=0,"",SUMIF('English Scores- Leveled papers'!$H$3:$KM$3,Y$4,'English Scores- Leveled papers'!$H59:$KM59)))</f>
        <is>
          <t/>
        </is>
      </c>
      <c r="Z60" s="362" t="inlineStr">
        <f aca="false">IF($B60="","",IF(COUNTIFS('English Scores- Leveled papers'!$H$3:$KM$3,Z$4,'English Scores- Leveled papers'!$H59:$KM59,"&gt;-1")=0,"",SUMIF('English Scores- Leveled papers'!$H$3:$KM$3,Z$4,'English Scores- Leveled papers'!$H59:$KM59)))</f>
        <is>
          <t/>
        </is>
      </c>
      <c r="AA60" s="362" t="inlineStr">
        <f aca="false">IF($B60="","",IF(COUNTIFS('English Scores- Leveled papers'!$H$3:$KM$3,AA$4,'English Scores- Leveled papers'!$H59:$KM59,"&gt;-1")=0,"",SUMIF('English Scores- Leveled papers'!$H$3:$KM$3,AA$4,'English Scores- Leveled papers'!$H59:$KM59)))</f>
        <is>
          <t/>
        </is>
      </c>
      <c r="AB60" s="362" t="inlineStr">
        <f aca="false">IF($B60="","",IF(COUNTIFS('English Scores- Leveled papers'!$H$3:$KM$3,AB$4,'English Scores- Leveled papers'!$H59:$KM59,"&gt;-1")=0,"",SUMIF('English Scores- Leveled papers'!$H$3:$KM$3,AB$4,'English Scores- Leveled papers'!$H59:$KM59)))</f>
        <is>
          <t/>
        </is>
      </c>
      <c r="AC60" s="362" t="inlineStr">
        <f aca="false">IF($B60="","",IF(COUNTIFS('English Scores- Leveled papers'!$H$3:$KM$3,AC$4,'English Scores- Leveled papers'!$H59:$KM59,"&gt;-1")=0,"",SUMIF('English Scores- Leveled papers'!$H$3:$KM$3,AC$4,'English Scores- Leveled papers'!$H59:$KM59)))</f>
        <is>
          <t/>
        </is>
      </c>
      <c r="AD60" s="362" t="inlineStr">
        <f aca="false">IF($B60="","",IF(COUNTIFS('English Scores- Leveled papers'!$H$3:$KM$3,AD$4,'English Scores- Leveled papers'!$H59:$KM59,"&gt;-1")=0,"",SUMIF('English Scores- Leveled papers'!$H$3:$KM$3,AD$4,'English Scores- Leveled papers'!$H59:$KM59)))</f>
        <is>
          <t/>
        </is>
      </c>
      <c r="AE60" s="362" t="inlineStr">
        <f aca="false">IF($B60="","",IF(COUNTIFS('English Scores- Leveled papers'!$H$3:$KM$3,AE$4,'English Scores- Leveled papers'!$H59:$KM59,"&gt;-1")=0,"",SUMIF('English Scores- Leveled papers'!$H$3:$KM$3,AE$4,'English Scores- Leveled papers'!$H59:$KM59)))</f>
        <is>
          <t/>
        </is>
      </c>
      <c r="AF60" s="362" t="inlineStr">
        <f aca="false">IF($B60="","",IF(COUNTIFS('English Scores- Leveled papers'!$H$3:$KM$3,AF$4,'English Scores- Leveled papers'!$H59:$KM59,"&gt;-1")=0,"",SUMIF('English Scores- Leveled papers'!$H$3:$KM$3,AF$4,'English Scores- Leveled papers'!$H59:$KM59)))</f>
        <is>
          <t/>
        </is>
      </c>
      <c r="AG60" s="362" t="inlineStr">
        <f aca="false">IF($B60="","",IF(COUNTIFS('English Scores- Leveled papers'!$H$3:$KM$3,AG$4,'English Scores- Leveled papers'!$H59:$KM59,"&gt;-1")=0,"",SUMIF('English Scores- Leveled papers'!$H$3:$KM$3,AG$4,'English Scores- Leveled papers'!$H59:$KM59)))</f>
        <is>
          <t/>
        </is>
      </c>
      <c r="AH60" s="362" t="inlineStr">
        <f aca="false">IF($B60="","",IF(COUNTIFS('English Scores- Leveled papers'!$H$3:$KM$3,AH$4,'English Scores- Leveled papers'!$H59:$KM59,"&gt;-1")=0,"",SUMIF('English Scores- Leveled papers'!$H$3:$KM$3,AH$4,'English Scores- Leveled papers'!$H59:$KM59)))</f>
        <is>
          <t/>
        </is>
      </c>
      <c r="AI60" s="362" t="inlineStr">
        <f aca="false">IF($B60="","",IF(COUNTIFS('English Scores- Leveled papers'!$H$3:$KM$3,AI$4,'English Scores- Leveled papers'!$H59:$KM59,"&gt;-1")=0,"",SUMIF('English Scores- Leveled papers'!$H$3:$KM$3,AI$4,'English Scores- Leveled papers'!$H59:$KM59)))</f>
        <is>
          <t/>
        </is>
      </c>
      <c r="AJ60" s="362" t="inlineStr">
        <f aca="false">IF($B60="","",IF(COUNTIFS('English Scores- Leveled papers'!$H$3:$KM$3,AJ$4,'English Scores- Leveled papers'!$H59:$KM59,"&gt;-1")=0,"",SUMIF('English Scores- Leveled papers'!$H$3:$KM$3,AJ$4,'English Scores- Leveled papers'!$H59:$KM59)))</f>
        <is>
          <t/>
        </is>
      </c>
      <c r="AK60" s="362" t="inlineStr">
        <f aca="false">IF($B60="","",IF(COUNTIFS('English Scores- Leveled papers'!$H$3:$KM$3,AK$4,'English Scores- Leveled papers'!$H59:$KM59,"&gt;-1")=0,"",SUMIF('English Scores- Leveled papers'!$H$3:$KM$3,AK$4,'English Scores- Leveled papers'!$H59:$KM59)))</f>
        <is>
          <t/>
        </is>
      </c>
      <c r="AL60" s="362" t="inlineStr">
        <f aca="false">IF($B60="","",IF(COUNTIFS('English Scores- Leveled papers'!$H$3:$KM$3,AL$4,'English Scores- Leveled papers'!$H59:$KM59,"&gt;-1")=0,"",SUMIF('English Scores- Leveled papers'!$H$3:$KM$3,AL$4,'English Scores- Leveled papers'!$H59:$KM59)))</f>
        <is>
          <t/>
        </is>
      </c>
      <c r="AM60" s="362" t="inlineStr">
        <f aca="false">IF($B60="","",IF(COUNTIFS('English Scores- Leveled papers'!$H$3:$KM$3,AM$4,'English Scores- Leveled papers'!$H59:$KM59,"&gt;-1")=0,"",SUMIF('English Scores- Leveled papers'!$H$3:$KM$3,AM$4,'English Scores- Leveled papers'!$H59:$KM59)))</f>
        <is>
          <t/>
        </is>
      </c>
      <c r="AN60" s="362" t="inlineStr">
        <f aca="false">IF($B60="","",IF(COUNTIFS('English Scores- Leveled papers'!$H$3:$KM$3,AN$4,'English Scores- Leveled papers'!$H59:$KM59,"&gt;-1")=0,"",SUMIF('English Scores- Leveled papers'!$H$3:$KM$3,AN$4,'English Scores- Leveled papers'!$H59:$KM59)))</f>
        <is>
          <t/>
        </is>
      </c>
      <c r="AO60" s="362" t="inlineStr">
        <f aca="false">IF($B60="","",IF(COUNTIFS('English Scores- Leveled papers'!$H$3:$KM$3,AO$4,'English Scores- Leveled papers'!$H59:$KM59,"&gt;-1")=0,"",SUMIF('English Scores- Leveled papers'!$H$3:$KM$3,AO$4,'English Scores- Leveled papers'!$H59:$KM59)))</f>
        <is>
          <t/>
        </is>
      </c>
      <c r="AP60" s="362" t="inlineStr">
        <f aca="false">IF($B60="","",IF(COUNTIFS('English Scores- Leveled papers'!$H$3:$KM$3,AP$4,'English Scores- Leveled papers'!$H59:$KM59,"&gt;-1")=0,"",SUMIF('English Scores- Leveled papers'!$H$3:$KM$3,AP$4,'English Scores- Leveled papers'!$H59:$KM59)))</f>
        <is>
          <t/>
        </is>
      </c>
      <c r="AQ60" s="362" t="inlineStr">
        <f aca="false">IF($B60="","",IF(COUNTIFS('English Scores- Leveled papers'!$H$3:$KM$3,AQ$4,'English Scores- Leveled papers'!$H59:$KM59,"&gt;-1")=0,"",SUMIF('English Scores- Leveled papers'!$H$3:$KM$3,AQ$4,'English Scores- Leveled papers'!$H59:$KM59)))</f>
        <is>
          <t/>
        </is>
      </c>
      <c r="AR60" s="362" t="inlineStr">
        <f aca="false">IF($B60="","",IF(COUNTIFS('English Scores- Leveled papers'!$H$3:$KM$3,AR$4,'English Scores- Leveled papers'!$H59:$KM59,"&gt;-1")=0,"",SUMIF('English Scores- Leveled papers'!$H$3:$KM$3,AR$4,'English Scores- Leveled papers'!$H59:$KM59)))</f>
        <is>
          <t/>
        </is>
      </c>
      <c r="AS60" s="362" t="inlineStr">
        <f aca="false">IF($B60="","",IF(COUNTIFS('English Scores- Leveled papers'!$H$3:$KM$3,AS$4,'English Scores- Leveled papers'!$H59:$KM59,"&gt;-1")=0,"",SUMIF('English Scores- Leveled papers'!$H$3:$KM$3,AS$4,'English Scores- Leveled papers'!$H59:$KM59)))</f>
        <is>
          <t/>
        </is>
      </c>
      <c r="AT60" s="362" t="inlineStr">
        <f aca="false">IF($B60="","",IF(COUNTIFS('English Scores- Leveled papers'!$H$3:$KM$3,AT$4,'English Scores- Leveled papers'!$H59:$KM59,"&gt;-1")=0,"",SUMIF('English Scores- Leveled papers'!$H$3:$KM$3,AT$4,'English Scores- Leveled papers'!$H59:$KM59)))</f>
        <is>
          <t/>
        </is>
      </c>
      <c r="AU60" s="362" t="inlineStr">
        <f aca="false">IF($B60="","",IF(COUNTIFS('English Scores- Leveled papers'!$H$3:$KM$3,AU$4,'English Scores- Leveled papers'!$H59:$KM59,"&gt;-1")=0,"",SUMIF('English Scores- Leveled papers'!$H$3:$KM$3,AU$4,'English Scores- Leveled papers'!$H59:$KM59)))</f>
        <is>
          <t/>
        </is>
      </c>
      <c r="AV60" s="362" t="inlineStr">
        <f aca="false">IF($B60="","",IF(COUNTIFS('English Scores- Leveled papers'!$H$3:$KM$3,AV$4,'English Scores- Leveled papers'!$H59:$KM59,"&gt;-1")=0,"",SUMIF('English Scores- Leveled papers'!$H$3:$KM$3,AV$4,'English Scores- Leveled papers'!$H59:$KM59)))</f>
        <is>
          <t/>
        </is>
      </c>
      <c r="AW60" s="362" t="inlineStr">
        <f aca="false">IF($B60="","",IF(COUNTIFS('English Scores- Leveled papers'!$H$3:$KM$3,AW$4,'English Scores- Leveled papers'!$H59:$KM59,"&gt;-1")=0,"",SUMIF('English Scores- Leveled papers'!$H$3:$KM$3,AW$4,'English Scores- Leveled papers'!$H59:$KM59)))</f>
        <is>
          <t/>
        </is>
      </c>
      <c r="AX60" s="362" t="inlineStr">
        <f aca="false">IF($B60="","",IF(COUNTIFS('English Scores- Leveled papers'!$H$3:$KM$3,AX$4,'English Scores- Leveled papers'!$H59:$KM59,"&gt;-1")=0,"",SUMIF('English Scores- Leveled papers'!$H$3:$KM$3,AX$4,'English Scores- Leveled papers'!$H59:$KM59)))</f>
        <is>
          <t/>
        </is>
      </c>
      <c r="AY60" s="362" t="inlineStr">
        <f aca="false">IF($B60="","",IF(COUNTIFS('English Scores- Leveled papers'!$H$3:$KM$3,AY$4,'English Scores- Leveled papers'!$H59:$KM59,"&gt;-1")=0,"",SUMIF('English Scores- Leveled papers'!$H$3:$KM$3,AY$4,'English Scores- Leveled papers'!$H59:$KM59)))</f>
        <is>
          <t/>
        </is>
      </c>
      <c r="AZ60" s="362" t="inlineStr">
        <f aca="false">IF($B60="","",IF(COUNTIFS('English Scores- Leveled papers'!$H$3:$KM$3,AZ$4,'English Scores- Leveled papers'!$H59:$KM59,"&gt;-1")=0,"",SUMIF('English Scores- Leveled papers'!$H$3:$KM$3,AZ$4,'English Scores- Leveled papers'!$H59:$KM59)))</f>
        <is>
          <t/>
        </is>
      </c>
      <c r="BA60" s="362" t="inlineStr">
        <f aca="false">IF($B60="","",IF(COUNTIFS('English Scores- Leveled papers'!$H$3:$KM$3,BA$4,'English Scores- Leveled papers'!$H59:$KM59,"&gt;-1")=0,"",SUMIF('English Scores- Leveled papers'!$H$3:$KM$3,BA$4,'English Scores- Leveled papers'!$H59:$KM59)))</f>
        <is>
          <t/>
        </is>
      </c>
      <c r="BB60" s="362" t="inlineStr">
        <f aca="false">IF($B60="","",IF(COUNTIFS('English Scores- Leveled papers'!$H$3:$KM$3,BB$4,'English Scores- Leveled papers'!$H59:$KM59,"&gt;-1")=0,"",SUMIF('English Scores- Leveled papers'!$H$3:$KM$3,BB$4,'English Scores- Leveled papers'!$H59:$KM59)))</f>
        <is>
          <t/>
        </is>
      </c>
      <c r="BC60" s="362" t="inlineStr">
        <f aca="false">IF($B60="","",IF(COUNTIFS('English Scores- Leveled papers'!$H$3:$KM$3,BC$4,'English Scores- Leveled papers'!$H59:$KM59,"&gt;-1")=0,"",SUMIF('English Scores- Leveled papers'!$H$3:$KM$3,BC$4,'English Scores- Leveled papers'!$H59:$KM59)))</f>
        <is>
          <t/>
        </is>
      </c>
      <c r="BD60" s="362" t="inlineStr">
        <f aca="false">IF($B60="","",IF(COUNTIFS('English Scores- Leveled papers'!$H$3:$KM$3,BD$4,'English Scores- Leveled papers'!$H59:$KM59,"&gt;-1")=0,"",SUMIF('English Scores- Leveled papers'!$H$3:$KM$3,BD$4,'English Scores- Leveled papers'!$H59:$KM59)))</f>
        <is>
          <t/>
        </is>
      </c>
      <c r="BE60" s="362" t="inlineStr">
        <f aca="false">IF($B60="","",IF(COUNTIFS('English Scores- Leveled papers'!$H$3:$KM$3,BE$4,'English Scores- Leveled papers'!$H59:$KM59,"&gt;-1")=0,"",SUMIF('English Scores- Leveled papers'!$H$3:$KM$3,BE$4,'English Scores- Leveled papers'!$H59:$KM59)))</f>
        <is>
          <t/>
        </is>
      </c>
      <c r="BF60" s="362" t="inlineStr">
        <f aca="false">IF($B60="","",IF(COUNTIFS('English Scores- Leveled papers'!$H$3:$KM$3,BF$4,'English Scores- Leveled papers'!$H59:$KM59,"&gt;-1")=0,"",SUMIF('English Scores- Leveled papers'!$H$3:$KM$3,BF$4,'English Scores- Leveled papers'!$H59:$KM59)))</f>
        <is>
          <t/>
        </is>
      </c>
      <c r="BG60" s="362" t="inlineStr">
        <f aca="false">IF($B60="","",IF(COUNTIFS('English Scores- Leveled papers'!$H$3:$KM$3,BG$4,'English Scores- Leveled papers'!$H59:$KM59,"&gt;-1")=0,"",SUMIF('English Scores- Leveled papers'!$H$3:$KM$3,BG$4,'English Scores- Leveled papers'!$H59:$KM59)))</f>
        <is>
          <t/>
        </is>
      </c>
      <c r="BH60" s="362" t="inlineStr">
        <f aca="false">IF($B60="","",IF(COUNTIFS('English Scores- Leveled papers'!$H$3:$KM$3,BH$4,'English Scores- Leveled papers'!$H59:$KM59,"&gt;-1")=0,"",SUMIF('English Scores- Leveled papers'!$H$3:$KM$3,BH$4,'English Scores- Leveled papers'!$H59:$KM59)))</f>
        <is>
          <t/>
        </is>
      </c>
      <c r="BI60" s="362" t="inlineStr">
        <f aca="false">IF($B60="","",IF(COUNTIFS('English Scores- Leveled papers'!$H$3:$KM$3,BI$4,'English Scores- Leveled papers'!$H59:$KM59,"&gt;-1")=0,"",SUMIF('English Scores- Leveled papers'!$H$3:$KM$3,BI$4,'English Scores- Leveled papers'!$H59:$KM59)))</f>
        <is>
          <t/>
        </is>
      </c>
      <c r="BJ60" s="362" t="inlineStr">
        <f aca="false">IF($B60="","",IF(COUNTIFS('English Scores- Leveled papers'!$H$3:$KM$3,BJ$4,'English Scores- Leveled papers'!$H59:$KM59,"&gt;-1")=0,"",SUMIF('English Scores- Leveled papers'!$H$3:$KM$3,BJ$4,'English Scores- Leveled papers'!$H59:$KM59)))</f>
        <is>
          <t/>
        </is>
      </c>
      <c r="BK60" s="362" t="inlineStr">
        <f aca="false">IF($B60="","",IF(COUNTIFS('English Scores- Leveled papers'!$H$3:$KM$3,BK$4,'English Scores- Leveled papers'!$H59:$KM59,"&gt;-1")=0,"",SUMIF('English Scores- Leveled papers'!$H$3:$KM$3,BK$4,'English Scores- Leveled papers'!$H59:$KM59)))</f>
        <is>
          <t/>
        </is>
      </c>
      <c r="BL60" s="362" t="inlineStr">
        <f aca="false">IF($B60="","",IF(COUNTIFS('English Scores- Leveled papers'!$H$3:$KM$3,BL$4,'English Scores- Leveled papers'!$H59:$KM59,"&gt;-1")=0,"",SUMIF('English Scores- Leveled papers'!$H$3:$KM$3,BL$4,'English Scores- Leveled papers'!$H59:$KM59)))</f>
        <is>
          <t/>
        </is>
      </c>
      <c r="BM60" s="362" t="inlineStr">
        <f aca="false">IF($B60="","",IF(COUNTIFS('Eng GLA 6th, 7th, 8th'!$E$3:$DV$3,BM$4,'Eng GLA 6th, 7th, 8th'!$E60:$DV60, "&gt;-1")=0,"",SUMIF('Eng GLA 6th, 7th, 8th'!$E$3:$DV$3,BM$4,'Eng GLA 6th, 7th, 8th'!$E60:$DV60)))</f>
        <is>
          <t/>
        </is>
      </c>
      <c r="BN60" s="362" t="inlineStr">
        <f aca="false">IF($B60="","",IF(COUNTIFS('Eng GLA 6th, 7th, 8th'!$E$3:$DV$3,BN$4,'Eng GLA 6th, 7th, 8th'!$E60:$DV60, "&gt;-1")=0,"",SUMIF('Eng GLA 6th, 7th, 8th'!$E$3:$DV$3,BN$4,'Eng GLA 6th, 7th, 8th'!$E60:$DV60)))</f>
        <is>
          <t/>
        </is>
      </c>
      <c r="BO60" s="362" t="inlineStr">
        <f aca="false">IF($B60="","",IF(COUNTIFS('Eng GLA 6th, 7th, 8th'!$E$3:$DV$3,BO$4,'Eng GLA 6th, 7th, 8th'!$E60:$DV60, "&gt;-1")=0,"",SUMIF('Eng GLA 6th, 7th, 8th'!$E$3:$DV$3,BO$4,'Eng GLA 6th, 7th, 8th'!$E60:$DV60)))</f>
        <is>
          <t/>
        </is>
      </c>
      <c r="BP60" s="362" t="inlineStr">
        <f aca="false">IF($B60="","",IF(COUNTIFS('Eng GLA 6th, 7th, 8th'!$E$3:$DV$3,BP$4,'Eng GLA 6th, 7th, 8th'!$E60:$DV60, "&gt;-1")=0,"",SUMIF('Eng GLA 6th, 7th, 8th'!$E$3:$DV$3,BP$4,'Eng GLA 6th, 7th, 8th'!$E60:$DV60)))</f>
        <is>
          <t/>
        </is>
      </c>
      <c r="BQ60" s="362" t="inlineStr">
        <f aca="false">IF($B60="","",IF(COUNTIFS('Eng GLA 6th, 7th, 8th'!$E$3:$DV$3,BQ$4,'Eng GLA 6th, 7th, 8th'!$E60:$DV60, "&gt;-1")=0,"",SUMIF('Eng GLA 6th, 7th, 8th'!$E$3:$DV$3,BQ$4,'Eng GLA 6th, 7th, 8th'!$E60:$DV60)))</f>
        <is>
          <t/>
        </is>
      </c>
      <c r="BR60" s="362" t="inlineStr">
        <f aca="false">IF($B60="","",IF(COUNTIFS('Eng GLA 6th, 7th, 8th'!$E$3:$DV$3,BR$4,'Eng GLA 6th, 7th, 8th'!$E60:$DV60, "&gt;-1")=0,"",SUMIF('Eng GLA 6th, 7th, 8th'!$E$3:$DV$3,BR$4,'Eng GLA 6th, 7th, 8th'!$E60:$DV60)))</f>
        <is>
          <t/>
        </is>
      </c>
      <c r="BS60" s="362" t="inlineStr">
        <f aca="false">IF($B60="","",IF(COUNTIFS('Eng GLA 6th, 7th, 8th'!$E$3:$DV$3,BS$4,'Eng GLA 6th, 7th, 8th'!$E60:$DV60, "&gt;-1")=0,"",SUMIF('Eng GLA 6th, 7th, 8th'!$E$3:$DV$3,BS$4,'Eng GLA 6th, 7th, 8th'!$E60:$DV60)))</f>
        <is>
          <t/>
        </is>
      </c>
      <c r="BT60" s="362" t="inlineStr">
        <f aca="false">IF($B60="","",IF(COUNTIFS('Eng GLA 6th, 7th, 8th'!$E$3:$DV$3,BT$4,'Eng GLA 6th, 7th, 8th'!$E60:$DV60, "&gt;-1")=0,"",SUMIF('Eng GLA 6th, 7th, 8th'!$E$3:$DV$3,BT$4,'Eng GLA 6th, 7th, 8th'!$E60:$DV60)))</f>
        <is>
          <t/>
        </is>
      </c>
      <c r="BU60" s="362" t="inlineStr">
        <f aca="false">IF($B60="","",IF(COUNTIFS('Eng GLA 6th, 7th, 8th'!$E$3:$DV$3,BU$4,'Eng GLA 6th, 7th, 8th'!$E60:$DV60, "&gt;-1")=0,"",SUMIF('Eng GLA 6th, 7th, 8th'!$E$3:$DV$3,BU$4,'Eng GLA 6th, 7th, 8th'!$E60:$DV60)))</f>
        <is>
          <t/>
        </is>
      </c>
      <c r="BV60" s="362" t="inlineStr">
        <f aca="false">IF($B60="","",IF(COUNTIFS('Eng GLA 6th, 7th, 8th'!$E$3:$DV$3,BV$4,'Eng GLA 6th, 7th, 8th'!$E60:$DV60, "&gt;-1")=0,"",SUMIF('Eng GLA 6th, 7th, 8th'!$E$3:$DV$3,BV$4,'Eng GLA 6th, 7th, 8th'!$E60:$DV60)))</f>
        <is>
          <t/>
        </is>
      </c>
      <c r="BW60" s="362" t="inlineStr">
        <f aca="false">IF($B60="","",IF(COUNTIFS('Eng GLA 6th, 7th, 8th'!$E$3:$DV$3,BW$4,'Eng GLA 6th, 7th, 8th'!$E60:$DV60, "&gt;-1")=0,"",SUMIF('Eng GLA 6th, 7th, 8th'!$E$3:$DV$3,BW$4,'Eng GLA 6th, 7th, 8th'!$E60:$DV60)))</f>
        <is>
          <t/>
        </is>
      </c>
      <c r="BX60" s="362" t="inlineStr">
        <f aca="false">IF($B60="","",IF(COUNTIFS('Eng GLA 6th, 7th, 8th'!$E$3:$DV$3,BX$4,'Eng GLA 6th, 7th, 8th'!$E60:$DV60, "&gt;-1")=0,"",SUMIF('Eng GLA 6th, 7th, 8th'!$E$3:$DV$3,BX$4,'Eng GLA 6th, 7th, 8th'!$E60:$DV60)))</f>
        <is>
          <t/>
        </is>
      </c>
      <c r="BY60" s="362" t="inlineStr">
        <f aca="false">IF($B60="","",IF(COUNTIFS('Eng GLA 6th, 7th, 8th'!$E$3:$DV$3,BY$4,'Eng GLA 6th, 7th, 8th'!$E60:$DV60, "&gt;-1")=0,"",SUMIF('Eng GLA 6th, 7th, 8th'!$E$3:$DV$3,BY$4,'Eng GLA 6th, 7th, 8th'!$E60:$DV60)))</f>
        <is>
          <t/>
        </is>
      </c>
      <c r="BZ60" s="362" t="inlineStr">
        <f aca="false">IF($B60="","",IF(COUNTIFS('Eng GLA 6th, 7th, 8th'!$E$3:$DV$3,BZ$4,'Eng GLA 6th, 7th, 8th'!$E60:$DV60, "&gt;-1")=0,"",SUMIF('Eng GLA 6th, 7th, 8th'!$E$3:$DV$3,BZ$4,'Eng GLA 6th, 7th, 8th'!$E60:$DV60)))</f>
        <is>
          <t/>
        </is>
      </c>
      <c r="CA60" s="362" t="inlineStr">
        <f aca="false">IF($B60="","",IF(COUNTIFS('Eng GLA 6th, 7th, 8th'!$E$3:$DV$3,CA$4,'Eng GLA 6th, 7th, 8th'!$E60:$DV60, "&gt;-1")=0,"",SUMIF('Eng GLA 6th, 7th, 8th'!$E$3:$DV$3,CA$4,'Eng GLA 6th, 7th, 8th'!$E60:$DV60)))</f>
        <is>
          <t/>
        </is>
      </c>
      <c r="CB60" s="363"/>
      <c r="CC60" s="364" t="str">
        <f aca="false">IFERROR(IF((COUNT('Eng GLA 6th, 7th, 8th'!E60:U60)=0)," ",(SUM('Eng GLA 6th, 7th, 8th'!E60:U60)/$CC$3)),"")</f>
        <v> </v>
      </c>
      <c r="CD60" s="364" t="str">
        <f aca="false">IFERROR(IF((COUNT('Eng GLA 6th, 7th, 8th'!V60:AA60)=0)," ",(SUM('Eng GLA 6th, 7th, 8th'!V60:AA60)/$CD$3)),"")</f>
        <v> </v>
      </c>
      <c r="CE60" s="364" t="str">
        <f aca="false">IFERROR(IF((COUNT('Eng GLA 6th, 7th, 8th'!AB60:AG60)=0)," ",(SUM('Eng GLA 6th, 7th, 8th'!AB60:AG60)/$CE$3)),"")</f>
        <v> </v>
      </c>
      <c r="CF60" s="364" t="str">
        <f aca="false">IFERROR(IF((COUNT('Eng GLA 6th, 7th, 8th'!AH60:AP60)=0)," ",(SUM('Eng GLA 6th, 7th, 8th'!AH60:AP60)/$CF$3)),"")</f>
        <v> </v>
      </c>
      <c r="CG60" s="365" t="str">
        <f aca="false">IFERROR(IF((COUNT('Eng GLA 6th, 7th, 8th'!AR60:BH60)=0)," ",(SUM('Eng GLA 6th, 7th, 8th'!AR60:BH60)/$CG$3)),"")</f>
        <v> </v>
      </c>
      <c r="CH60" s="365" t="str">
        <f aca="false">IFERROR(IF((COUNT('Eng GLA 6th, 7th, 8th'!BI60:BN60)=0)," ",(SUM('Eng GLA 6th, 7th, 8th'!BI60:BN60)/$CH$3)),"")</f>
        <v> </v>
      </c>
      <c r="CI60" s="365" t="str">
        <f aca="false">IFERROR(IF((COUNT('Eng GLA 6th, 7th, 8th'!BO60:BT60)=0)," ",(SUM('Eng GLA 6th, 7th, 8th'!BO60:BT60)/$CI$3)),"")</f>
        <v> </v>
      </c>
      <c r="CJ60" s="365" t="str">
        <f aca="false">IFERROR(IF((COUNT('Eng GLA 6th, 7th, 8th'!BU60:CF60)=0)," ",(SUM('Eng GLA 6th, 7th, 8th'!BU60:CF60)/$CJ$3)),"")</f>
        <v> </v>
      </c>
      <c r="CK60" s="365" t="str">
        <f aca="false">IFERROR(IF((COUNT('Eng GLA 6th, 7th, 8th'!CH60:CX60)=0)," ",(SUM('Eng GLA 6th, 7th, 8th'!CH60:CX60)/$CK$3)),"")</f>
        <v> </v>
      </c>
      <c r="CL60" s="365" t="str">
        <f aca="false">IFERROR(IF((COUNT('Eng GLA 6th, 7th, 8th'!CY60:DD60)=0)," ",(SUM('Eng GLA 6th, 7th, 8th'!CY60:DD60)/$CL$3)),"")</f>
        <v> </v>
      </c>
      <c r="CM60" s="365" t="str">
        <f aca="false">IFERROR(IF((COUNT('Eng GLA 6th, 7th, 8th'!DE60:DJ60)=0)," ",(SUM('Eng GLA 6th, 7th, 8th'!DE60:DJ60)/$CM$3)),"")</f>
        <v> </v>
      </c>
      <c r="CN60" s="365" t="str">
        <f aca="false">IFERROR(IF((COUNT('Eng GLA 6th, 7th, 8th'!DK60:DV60)=0)," ",(SUM('Eng GLA 6th, 7th, 8th'!DK60:DV60)/$CN$3)),"")</f>
        <v> </v>
      </c>
    </row>
    <row r="61" customFormat="false" ht="12.75" hidden="false" customHeight="true" outlineLevel="0" collapsed="false">
      <c r="A61" s="315" t="n">
        <v>54</v>
      </c>
      <c r="B61" s="315" t="inlineStr">
        <f aca="false">'English Scores- Leveled papers'!B60</f>
        <is>
          <t/>
        </is>
      </c>
      <c r="C61" s="360" t="inlineStr">
        <f aca="false">'RC Mastery Check+Question type'!H58</f>
        <is>
          <t/>
        </is>
      </c>
      <c r="D61" s="361" t="inlineStr">
        <f aca="false">'Cover Sheet'!L58</f>
        <is>
          <t/>
        </is>
      </c>
      <c r="E61" s="362" t="inlineStr">
        <f aca="false">IF($B61="","",IF(COUNTIFS('English Scores- Leveled papers'!$H$3:$KM$3,E$4,'English Scores- Leveled papers'!$H60:$KM60,"&gt;-1")=0,"",SUMIF('English Scores- Leveled papers'!$H$3:$KM$3,E$4,'English Scores- Leveled papers'!$H60:$KM60)))</f>
        <is>
          <t/>
        </is>
      </c>
      <c r="F61" s="362" t="inlineStr">
        <f aca="false">IF($B61="","",IF(COUNTIFS('English Scores- Leveled papers'!$H$3:$KM$3,F$4,'English Scores- Leveled papers'!$H60:$KM60,"&gt;-1")=0,"",SUMIF('English Scores- Leveled papers'!$H$3:$KM$3,F$4,'English Scores- Leveled papers'!$H60:$KM60)))</f>
        <is>
          <t/>
        </is>
      </c>
      <c r="G61" s="362" t="inlineStr">
        <f aca="false">IF($B61="","",IF(COUNTIFS('English Scores- Leveled papers'!$H$3:$KM$3,G$4,'English Scores- Leveled papers'!$H60:$KM60,"&gt;-1")=0,"",SUMIF('English Scores- Leveled papers'!$H$3:$KM$3,G$4,'English Scores- Leveled papers'!$H60:$KM60)))</f>
        <is>
          <t/>
        </is>
      </c>
      <c r="H61" s="362" t="inlineStr">
        <f aca="false">IF($B61="","",IF(COUNTIFS('English Scores- Leveled papers'!$H$3:$KM$3,H$4,'English Scores- Leveled papers'!$H60:$KM60,"&gt;-1")=0,"",SUMIF('English Scores- Leveled papers'!$H$3:$KM$3,H$4,'English Scores- Leveled papers'!$H60:$KM60)))</f>
        <is>
          <t/>
        </is>
      </c>
      <c r="I61" s="362" t="inlineStr">
        <f aca="false">IF($B61="","",IF(COUNTIFS('English Scores- Leveled papers'!$H$3:$KM$3,I$4,'English Scores- Leveled papers'!$H60:$KM60,"&gt;-1")=0,"",SUMIF('English Scores- Leveled papers'!$H$3:$KM$3,I$4,'English Scores- Leveled papers'!$H60:$KM60)))</f>
        <is>
          <t/>
        </is>
      </c>
      <c r="J61" s="362" t="inlineStr">
        <f aca="false">IF($B61="","",IF(COUNTIFS('English Scores- Leveled papers'!$H$3:$KM$3,J$4,'English Scores- Leveled papers'!$H60:$KM60,"&gt;-1")=0,"",SUMIF('English Scores- Leveled papers'!$H$3:$KM$3,J$4,'English Scores- Leveled papers'!$H60:$KM60)))</f>
        <is>
          <t/>
        </is>
      </c>
      <c r="K61" s="362" t="inlineStr">
        <f aca="false">IF($B61="","",IF(COUNTIFS('English Scores- Leveled papers'!$H$3:$KM$3,K$4,'English Scores- Leveled papers'!$H60:$KM60,"&gt;-1")=0,"",SUMIF('English Scores- Leveled papers'!$H$3:$KM$3,K$4,'English Scores- Leveled papers'!$H60:$KM60)))</f>
        <is>
          <t/>
        </is>
      </c>
      <c r="L61" s="362" t="inlineStr">
        <f aca="false">IF($B61="","",IF(COUNTIFS('English Scores- Leveled papers'!$H$3:$KM$3,L$4,'English Scores- Leveled papers'!$H60:$KM60,"&gt;-1")=0,"",SUMIF('English Scores- Leveled papers'!$H$3:$KM$3,L$4,'English Scores- Leveled papers'!$H60:$KM60)))</f>
        <is>
          <t/>
        </is>
      </c>
      <c r="M61" s="362" t="inlineStr">
        <f aca="false">IF($B61="","",IF(COUNTIFS('English Scores- Leveled papers'!$H$3:$KM$3,M$4,'English Scores- Leveled papers'!$H60:$KM60,"&gt;-1")=0,"",SUMIF('English Scores- Leveled papers'!$H$3:$KM$3,M$4,'English Scores- Leveled papers'!$H60:$KM60)))</f>
        <is>
          <t/>
        </is>
      </c>
      <c r="N61" s="362" t="inlineStr">
        <f aca="false">IF($B61="","",IF(COUNTIFS('English Scores- Leveled papers'!$H$3:$KM$3,N$4,'English Scores- Leveled papers'!$H60:$KM60,"&gt;-1")=0,"",SUMIF('English Scores- Leveled papers'!$H$3:$KM$3,N$4,'English Scores- Leveled papers'!$H60:$KM60)))</f>
        <is>
          <t/>
        </is>
      </c>
      <c r="O61" s="362" t="inlineStr">
        <f aca="false">IF($B61="","",IF(COUNTIFS('English Scores- Leveled papers'!$H$3:$KM$3,O$4,'English Scores- Leveled papers'!$H60:$KM60,"&gt;-1")=0,"",SUMIF('English Scores- Leveled papers'!$H$3:$KM$3,O$4,'English Scores- Leveled papers'!$H60:$KM60)))</f>
        <is>
          <t/>
        </is>
      </c>
      <c r="P61" s="362" t="inlineStr">
        <f aca="false">IF($B61="","",IF(COUNTIFS('English Scores- Leveled papers'!$H$3:$KM$3,P$4,'English Scores- Leveled papers'!$H60:$KM60,"&gt;-1")=0,"",SUMIF('English Scores- Leveled papers'!$H$3:$KM$3,P$4,'English Scores- Leveled papers'!$H60:$KM60)))</f>
        <is>
          <t/>
        </is>
      </c>
      <c r="Q61" s="362" t="inlineStr">
        <f aca="false">IF($B61="","",IF(COUNTIFS('English Scores- Leveled papers'!$H$3:$KM$3,Q$4,'English Scores- Leveled papers'!$H60:$KM60,"&gt;-1")=0,"",SUMIF('English Scores- Leveled papers'!$H$3:$KM$3,Q$4,'English Scores- Leveled papers'!$H60:$KM60)))</f>
        <is>
          <t/>
        </is>
      </c>
      <c r="R61" s="362" t="inlineStr">
        <f aca="false">IF($B61="","",IF(COUNTIFS('English Scores- Leveled papers'!$H$3:$KM$3,R$4,'English Scores- Leveled papers'!$H60:$KM60,"&gt;-1")=0,"",SUMIF('English Scores- Leveled papers'!$H$3:$KM$3,R$4,'English Scores- Leveled papers'!$H60:$KM60)))</f>
        <is>
          <t/>
        </is>
      </c>
      <c r="S61" s="362" t="inlineStr">
        <f aca="false">IF($B61="","",IF(COUNTIFS('English Scores- Leveled papers'!$H$3:$KM$3,S$4,'English Scores- Leveled papers'!$H60:$KM60,"&gt;-1")=0,"",SUMIF('English Scores- Leveled papers'!$H$3:$KM$3,S$4,'English Scores- Leveled papers'!$H60:$KM60)))</f>
        <is>
          <t/>
        </is>
      </c>
      <c r="T61" s="362" t="inlineStr">
        <f aca="false">IF($B61="","",IF(COUNTIFS('English Scores- Leveled papers'!$H$3:$KM$3,T$4,'English Scores- Leveled papers'!$H60:$KM60,"&gt;-1")=0,"",SUMIF('English Scores- Leveled papers'!$H$3:$KM$3,T$4,'English Scores- Leveled papers'!$H60:$KM60)))</f>
        <is>
          <t/>
        </is>
      </c>
      <c r="U61" s="362" t="inlineStr">
        <f aca="false">IF($B61="","",IF(COUNTIFS('English Scores- Leveled papers'!$H$3:$KM$3,U$4,'English Scores- Leveled papers'!$H60:$KM60,"&gt;-1")=0,"",SUMIF('English Scores- Leveled papers'!$H$3:$KM$3,U$4,'English Scores- Leveled papers'!$H60:$KM60)))</f>
        <is>
          <t/>
        </is>
      </c>
      <c r="V61" s="362" t="inlineStr">
        <f aca="false">IF($B61="","",IF(COUNTIFS('English Scores- Leveled papers'!$H$3:$KM$3,V$4,'English Scores- Leveled papers'!$H60:$KM60,"&gt;-1")=0,"",SUMIF('English Scores- Leveled papers'!$H$3:$KM$3,V$4,'English Scores- Leveled papers'!$H60:$KM60)))</f>
        <is>
          <t/>
        </is>
      </c>
      <c r="W61" s="362" t="inlineStr">
        <f aca="false">IF($B61="","",IF(COUNTIFS('English Scores- Leveled papers'!$H$3:$KM$3,W$4,'English Scores- Leveled papers'!$H60:$KM60,"&gt;-1")=0,"",SUMIF('English Scores- Leveled papers'!$H$3:$KM$3,W$4,'English Scores- Leveled papers'!$H60:$KM60)))</f>
        <is>
          <t/>
        </is>
      </c>
      <c r="X61" s="362" t="inlineStr">
        <f aca="false">IF($B61="","",IF(COUNTIFS('English Scores- Leveled papers'!$H$3:$KM$3,X$4,'English Scores- Leveled papers'!$H60:$KM60,"&gt;-1")=0,"",SUMIF('English Scores- Leveled papers'!$H$3:$KM$3,X$4,'English Scores- Leveled papers'!$H60:$KM60)))</f>
        <is>
          <t/>
        </is>
      </c>
      <c r="Y61" s="362" t="inlineStr">
        <f aca="false">IF($B61="","",IF(COUNTIFS('English Scores- Leveled papers'!$H$3:$KM$3,Y$4,'English Scores- Leveled papers'!$H60:$KM60,"&gt;-1")=0,"",SUMIF('English Scores- Leveled papers'!$H$3:$KM$3,Y$4,'English Scores- Leveled papers'!$H60:$KM60)))</f>
        <is>
          <t/>
        </is>
      </c>
      <c r="Z61" s="362" t="inlineStr">
        <f aca="false">IF($B61="","",IF(COUNTIFS('English Scores- Leveled papers'!$H$3:$KM$3,Z$4,'English Scores- Leveled papers'!$H60:$KM60,"&gt;-1")=0,"",SUMIF('English Scores- Leveled papers'!$H$3:$KM$3,Z$4,'English Scores- Leveled papers'!$H60:$KM60)))</f>
        <is>
          <t/>
        </is>
      </c>
      <c r="AA61" s="362" t="inlineStr">
        <f aca="false">IF($B61="","",IF(COUNTIFS('English Scores- Leveled papers'!$H$3:$KM$3,AA$4,'English Scores- Leveled papers'!$H60:$KM60,"&gt;-1")=0,"",SUMIF('English Scores- Leveled papers'!$H$3:$KM$3,AA$4,'English Scores- Leveled papers'!$H60:$KM60)))</f>
        <is>
          <t/>
        </is>
      </c>
      <c r="AB61" s="362" t="inlineStr">
        <f aca="false">IF($B61="","",IF(COUNTIFS('English Scores- Leveled papers'!$H$3:$KM$3,AB$4,'English Scores- Leveled papers'!$H60:$KM60,"&gt;-1")=0,"",SUMIF('English Scores- Leveled papers'!$H$3:$KM$3,AB$4,'English Scores- Leveled papers'!$H60:$KM60)))</f>
        <is>
          <t/>
        </is>
      </c>
      <c r="AC61" s="362" t="inlineStr">
        <f aca="false">IF($B61="","",IF(COUNTIFS('English Scores- Leveled papers'!$H$3:$KM$3,AC$4,'English Scores- Leveled papers'!$H60:$KM60,"&gt;-1")=0,"",SUMIF('English Scores- Leveled papers'!$H$3:$KM$3,AC$4,'English Scores- Leveled papers'!$H60:$KM60)))</f>
        <is>
          <t/>
        </is>
      </c>
      <c r="AD61" s="362" t="inlineStr">
        <f aca="false">IF($B61="","",IF(COUNTIFS('English Scores- Leveled papers'!$H$3:$KM$3,AD$4,'English Scores- Leveled papers'!$H60:$KM60,"&gt;-1")=0,"",SUMIF('English Scores- Leveled papers'!$H$3:$KM$3,AD$4,'English Scores- Leveled papers'!$H60:$KM60)))</f>
        <is>
          <t/>
        </is>
      </c>
      <c r="AE61" s="362" t="inlineStr">
        <f aca="false">IF($B61="","",IF(COUNTIFS('English Scores- Leveled papers'!$H$3:$KM$3,AE$4,'English Scores- Leveled papers'!$H60:$KM60,"&gt;-1")=0,"",SUMIF('English Scores- Leveled papers'!$H$3:$KM$3,AE$4,'English Scores- Leveled papers'!$H60:$KM60)))</f>
        <is>
          <t/>
        </is>
      </c>
      <c r="AF61" s="362" t="inlineStr">
        <f aca="false">IF($B61="","",IF(COUNTIFS('English Scores- Leveled papers'!$H$3:$KM$3,AF$4,'English Scores- Leveled papers'!$H60:$KM60,"&gt;-1")=0,"",SUMIF('English Scores- Leveled papers'!$H$3:$KM$3,AF$4,'English Scores- Leveled papers'!$H60:$KM60)))</f>
        <is>
          <t/>
        </is>
      </c>
      <c r="AG61" s="362" t="inlineStr">
        <f aca="false">IF($B61="","",IF(COUNTIFS('English Scores- Leveled papers'!$H$3:$KM$3,AG$4,'English Scores- Leveled papers'!$H60:$KM60,"&gt;-1")=0,"",SUMIF('English Scores- Leveled papers'!$H$3:$KM$3,AG$4,'English Scores- Leveled papers'!$H60:$KM60)))</f>
        <is>
          <t/>
        </is>
      </c>
      <c r="AH61" s="362" t="inlineStr">
        <f aca="false">IF($B61="","",IF(COUNTIFS('English Scores- Leveled papers'!$H$3:$KM$3,AH$4,'English Scores- Leveled papers'!$H60:$KM60,"&gt;-1")=0,"",SUMIF('English Scores- Leveled papers'!$H$3:$KM$3,AH$4,'English Scores- Leveled papers'!$H60:$KM60)))</f>
        <is>
          <t/>
        </is>
      </c>
      <c r="AI61" s="362" t="inlineStr">
        <f aca="false">IF($B61="","",IF(COUNTIFS('English Scores- Leveled papers'!$H$3:$KM$3,AI$4,'English Scores- Leveled papers'!$H60:$KM60,"&gt;-1")=0,"",SUMIF('English Scores- Leveled papers'!$H$3:$KM$3,AI$4,'English Scores- Leveled papers'!$H60:$KM60)))</f>
        <is>
          <t/>
        </is>
      </c>
      <c r="AJ61" s="362" t="inlineStr">
        <f aca="false">IF($B61="","",IF(COUNTIFS('English Scores- Leveled papers'!$H$3:$KM$3,AJ$4,'English Scores- Leveled papers'!$H60:$KM60,"&gt;-1")=0,"",SUMIF('English Scores- Leveled papers'!$H$3:$KM$3,AJ$4,'English Scores- Leveled papers'!$H60:$KM60)))</f>
        <is>
          <t/>
        </is>
      </c>
      <c r="AK61" s="362" t="inlineStr">
        <f aca="false">IF($B61="","",IF(COUNTIFS('English Scores- Leveled papers'!$H$3:$KM$3,AK$4,'English Scores- Leveled papers'!$H60:$KM60,"&gt;-1")=0,"",SUMIF('English Scores- Leveled papers'!$H$3:$KM$3,AK$4,'English Scores- Leveled papers'!$H60:$KM60)))</f>
        <is>
          <t/>
        </is>
      </c>
      <c r="AL61" s="362" t="inlineStr">
        <f aca="false">IF($B61="","",IF(COUNTIFS('English Scores- Leveled papers'!$H$3:$KM$3,AL$4,'English Scores- Leveled papers'!$H60:$KM60,"&gt;-1")=0,"",SUMIF('English Scores- Leveled papers'!$H$3:$KM$3,AL$4,'English Scores- Leveled papers'!$H60:$KM60)))</f>
        <is>
          <t/>
        </is>
      </c>
      <c r="AM61" s="362" t="inlineStr">
        <f aca="false">IF($B61="","",IF(COUNTIFS('English Scores- Leveled papers'!$H$3:$KM$3,AM$4,'English Scores- Leveled papers'!$H60:$KM60,"&gt;-1")=0,"",SUMIF('English Scores- Leveled papers'!$H$3:$KM$3,AM$4,'English Scores- Leveled papers'!$H60:$KM60)))</f>
        <is>
          <t/>
        </is>
      </c>
      <c r="AN61" s="362" t="inlineStr">
        <f aca="false">IF($B61="","",IF(COUNTIFS('English Scores- Leveled papers'!$H$3:$KM$3,AN$4,'English Scores- Leveled papers'!$H60:$KM60,"&gt;-1")=0,"",SUMIF('English Scores- Leveled papers'!$H$3:$KM$3,AN$4,'English Scores- Leveled papers'!$H60:$KM60)))</f>
        <is>
          <t/>
        </is>
      </c>
      <c r="AO61" s="362" t="inlineStr">
        <f aca="false">IF($B61="","",IF(COUNTIFS('English Scores- Leveled papers'!$H$3:$KM$3,AO$4,'English Scores- Leveled papers'!$H60:$KM60,"&gt;-1")=0,"",SUMIF('English Scores- Leveled papers'!$H$3:$KM$3,AO$4,'English Scores- Leveled papers'!$H60:$KM60)))</f>
        <is>
          <t/>
        </is>
      </c>
      <c r="AP61" s="362" t="inlineStr">
        <f aca="false">IF($B61="","",IF(COUNTIFS('English Scores- Leveled papers'!$H$3:$KM$3,AP$4,'English Scores- Leveled papers'!$H60:$KM60,"&gt;-1")=0,"",SUMIF('English Scores- Leveled papers'!$H$3:$KM$3,AP$4,'English Scores- Leveled papers'!$H60:$KM60)))</f>
        <is>
          <t/>
        </is>
      </c>
      <c r="AQ61" s="362" t="inlineStr">
        <f aca="false">IF($B61="","",IF(COUNTIFS('English Scores- Leveled papers'!$H$3:$KM$3,AQ$4,'English Scores- Leveled papers'!$H60:$KM60,"&gt;-1")=0,"",SUMIF('English Scores- Leveled papers'!$H$3:$KM$3,AQ$4,'English Scores- Leveled papers'!$H60:$KM60)))</f>
        <is>
          <t/>
        </is>
      </c>
      <c r="AR61" s="362" t="inlineStr">
        <f aca="false">IF($B61="","",IF(COUNTIFS('English Scores- Leveled papers'!$H$3:$KM$3,AR$4,'English Scores- Leveled papers'!$H60:$KM60,"&gt;-1")=0,"",SUMIF('English Scores- Leveled papers'!$H$3:$KM$3,AR$4,'English Scores- Leveled papers'!$H60:$KM60)))</f>
        <is>
          <t/>
        </is>
      </c>
      <c r="AS61" s="362" t="inlineStr">
        <f aca="false">IF($B61="","",IF(COUNTIFS('English Scores- Leveled papers'!$H$3:$KM$3,AS$4,'English Scores- Leveled papers'!$H60:$KM60,"&gt;-1")=0,"",SUMIF('English Scores- Leveled papers'!$H$3:$KM$3,AS$4,'English Scores- Leveled papers'!$H60:$KM60)))</f>
        <is>
          <t/>
        </is>
      </c>
      <c r="AT61" s="362" t="inlineStr">
        <f aca="false">IF($B61="","",IF(COUNTIFS('English Scores- Leveled papers'!$H$3:$KM$3,AT$4,'English Scores- Leveled papers'!$H60:$KM60,"&gt;-1")=0,"",SUMIF('English Scores- Leveled papers'!$H$3:$KM$3,AT$4,'English Scores- Leveled papers'!$H60:$KM60)))</f>
        <is>
          <t/>
        </is>
      </c>
      <c r="AU61" s="362" t="inlineStr">
        <f aca="false">IF($B61="","",IF(COUNTIFS('English Scores- Leveled papers'!$H$3:$KM$3,AU$4,'English Scores- Leveled papers'!$H60:$KM60,"&gt;-1")=0,"",SUMIF('English Scores- Leveled papers'!$H$3:$KM$3,AU$4,'English Scores- Leveled papers'!$H60:$KM60)))</f>
        <is>
          <t/>
        </is>
      </c>
      <c r="AV61" s="362" t="inlineStr">
        <f aca="false">IF($B61="","",IF(COUNTIFS('English Scores- Leveled papers'!$H$3:$KM$3,AV$4,'English Scores- Leveled papers'!$H60:$KM60,"&gt;-1")=0,"",SUMIF('English Scores- Leveled papers'!$H$3:$KM$3,AV$4,'English Scores- Leveled papers'!$H60:$KM60)))</f>
        <is>
          <t/>
        </is>
      </c>
      <c r="AW61" s="362" t="inlineStr">
        <f aca="false">IF($B61="","",IF(COUNTIFS('English Scores- Leveled papers'!$H$3:$KM$3,AW$4,'English Scores- Leveled papers'!$H60:$KM60,"&gt;-1")=0,"",SUMIF('English Scores- Leveled papers'!$H$3:$KM$3,AW$4,'English Scores- Leveled papers'!$H60:$KM60)))</f>
        <is>
          <t/>
        </is>
      </c>
      <c r="AX61" s="362" t="inlineStr">
        <f aca="false">IF($B61="","",IF(COUNTIFS('English Scores- Leveled papers'!$H$3:$KM$3,AX$4,'English Scores- Leveled papers'!$H60:$KM60,"&gt;-1")=0,"",SUMIF('English Scores- Leveled papers'!$H$3:$KM$3,AX$4,'English Scores- Leveled papers'!$H60:$KM60)))</f>
        <is>
          <t/>
        </is>
      </c>
      <c r="AY61" s="362" t="inlineStr">
        <f aca="false">IF($B61="","",IF(COUNTIFS('English Scores- Leveled papers'!$H$3:$KM$3,AY$4,'English Scores- Leveled papers'!$H60:$KM60,"&gt;-1")=0,"",SUMIF('English Scores- Leveled papers'!$H$3:$KM$3,AY$4,'English Scores- Leveled papers'!$H60:$KM60)))</f>
        <is>
          <t/>
        </is>
      </c>
      <c r="AZ61" s="362" t="inlineStr">
        <f aca="false">IF($B61="","",IF(COUNTIFS('English Scores- Leveled papers'!$H$3:$KM$3,AZ$4,'English Scores- Leveled papers'!$H60:$KM60,"&gt;-1")=0,"",SUMIF('English Scores- Leveled papers'!$H$3:$KM$3,AZ$4,'English Scores- Leveled papers'!$H60:$KM60)))</f>
        <is>
          <t/>
        </is>
      </c>
      <c r="BA61" s="362" t="inlineStr">
        <f aca="false">IF($B61="","",IF(COUNTIFS('English Scores- Leveled papers'!$H$3:$KM$3,BA$4,'English Scores- Leveled papers'!$H60:$KM60,"&gt;-1")=0,"",SUMIF('English Scores- Leveled papers'!$H$3:$KM$3,BA$4,'English Scores- Leveled papers'!$H60:$KM60)))</f>
        <is>
          <t/>
        </is>
      </c>
      <c r="BB61" s="362" t="inlineStr">
        <f aca="false">IF($B61="","",IF(COUNTIFS('English Scores- Leveled papers'!$H$3:$KM$3,BB$4,'English Scores- Leveled papers'!$H60:$KM60,"&gt;-1")=0,"",SUMIF('English Scores- Leveled papers'!$H$3:$KM$3,BB$4,'English Scores- Leveled papers'!$H60:$KM60)))</f>
        <is>
          <t/>
        </is>
      </c>
      <c r="BC61" s="362" t="inlineStr">
        <f aca="false">IF($B61="","",IF(COUNTIFS('English Scores- Leveled papers'!$H$3:$KM$3,BC$4,'English Scores- Leveled papers'!$H60:$KM60,"&gt;-1")=0,"",SUMIF('English Scores- Leveled papers'!$H$3:$KM$3,BC$4,'English Scores- Leveled papers'!$H60:$KM60)))</f>
        <is>
          <t/>
        </is>
      </c>
      <c r="BD61" s="362" t="inlineStr">
        <f aca="false">IF($B61="","",IF(COUNTIFS('English Scores- Leveled papers'!$H$3:$KM$3,BD$4,'English Scores- Leveled papers'!$H60:$KM60,"&gt;-1")=0,"",SUMIF('English Scores- Leveled papers'!$H$3:$KM$3,BD$4,'English Scores- Leveled papers'!$H60:$KM60)))</f>
        <is>
          <t/>
        </is>
      </c>
      <c r="BE61" s="362" t="inlineStr">
        <f aca="false">IF($B61="","",IF(COUNTIFS('English Scores- Leveled papers'!$H$3:$KM$3,BE$4,'English Scores- Leveled papers'!$H60:$KM60,"&gt;-1")=0,"",SUMIF('English Scores- Leveled papers'!$H$3:$KM$3,BE$4,'English Scores- Leveled papers'!$H60:$KM60)))</f>
        <is>
          <t/>
        </is>
      </c>
      <c r="BF61" s="362" t="inlineStr">
        <f aca="false">IF($B61="","",IF(COUNTIFS('English Scores- Leveled papers'!$H$3:$KM$3,BF$4,'English Scores- Leveled papers'!$H60:$KM60,"&gt;-1")=0,"",SUMIF('English Scores- Leveled papers'!$H$3:$KM$3,BF$4,'English Scores- Leveled papers'!$H60:$KM60)))</f>
        <is>
          <t/>
        </is>
      </c>
      <c r="BG61" s="362" t="inlineStr">
        <f aca="false">IF($B61="","",IF(COUNTIFS('English Scores- Leveled papers'!$H$3:$KM$3,BG$4,'English Scores- Leveled papers'!$H60:$KM60,"&gt;-1")=0,"",SUMIF('English Scores- Leveled papers'!$H$3:$KM$3,BG$4,'English Scores- Leveled papers'!$H60:$KM60)))</f>
        <is>
          <t/>
        </is>
      </c>
      <c r="BH61" s="362" t="inlineStr">
        <f aca="false">IF($B61="","",IF(COUNTIFS('English Scores- Leveled papers'!$H$3:$KM$3,BH$4,'English Scores- Leveled papers'!$H60:$KM60,"&gt;-1")=0,"",SUMIF('English Scores- Leveled papers'!$H$3:$KM$3,BH$4,'English Scores- Leveled papers'!$H60:$KM60)))</f>
        <is>
          <t/>
        </is>
      </c>
      <c r="BI61" s="362" t="inlineStr">
        <f aca="false">IF($B61="","",IF(COUNTIFS('English Scores- Leveled papers'!$H$3:$KM$3,BI$4,'English Scores- Leveled papers'!$H60:$KM60,"&gt;-1")=0,"",SUMIF('English Scores- Leveled papers'!$H$3:$KM$3,BI$4,'English Scores- Leveled papers'!$H60:$KM60)))</f>
        <is>
          <t/>
        </is>
      </c>
      <c r="BJ61" s="362" t="inlineStr">
        <f aca="false">IF($B61="","",IF(COUNTIFS('English Scores- Leveled papers'!$H$3:$KM$3,BJ$4,'English Scores- Leveled papers'!$H60:$KM60,"&gt;-1")=0,"",SUMIF('English Scores- Leveled papers'!$H$3:$KM$3,BJ$4,'English Scores- Leveled papers'!$H60:$KM60)))</f>
        <is>
          <t/>
        </is>
      </c>
      <c r="BK61" s="362" t="inlineStr">
        <f aca="false">IF($B61="","",IF(COUNTIFS('English Scores- Leveled papers'!$H$3:$KM$3,BK$4,'English Scores- Leveled papers'!$H60:$KM60,"&gt;-1")=0,"",SUMIF('English Scores- Leveled papers'!$H$3:$KM$3,BK$4,'English Scores- Leveled papers'!$H60:$KM60)))</f>
        <is>
          <t/>
        </is>
      </c>
      <c r="BL61" s="362" t="inlineStr">
        <f aca="false">IF($B61="","",IF(COUNTIFS('English Scores- Leveled papers'!$H$3:$KM$3,BL$4,'English Scores- Leveled papers'!$H60:$KM60,"&gt;-1")=0,"",SUMIF('English Scores- Leveled papers'!$H$3:$KM$3,BL$4,'English Scores- Leveled papers'!$H60:$KM60)))</f>
        <is>
          <t/>
        </is>
      </c>
      <c r="BM61" s="362" t="inlineStr">
        <f aca="false">IF($B61="","",IF(COUNTIFS('Eng GLA 6th, 7th, 8th'!$E$3:$DV$3,BM$4,'Eng GLA 6th, 7th, 8th'!$E61:$DV61, "&gt;-1")=0,"",SUMIF('Eng GLA 6th, 7th, 8th'!$E$3:$DV$3,BM$4,'Eng GLA 6th, 7th, 8th'!$E61:$DV61)))</f>
        <is>
          <t/>
        </is>
      </c>
      <c r="BN61" s="362" t="inlineStr">
        <f aca="false">IF($B61="","",IF(COUNTIFS('Eng GLA 6th, 7th, 8th'!$E$3:$DV$3,BN$4,'Eng GLA 6th, 7th, 8th'!$E61:$DV61, "&gt;-1")=0,"",SUMIF('Eng GLA 6th, 7th, 8th'!$E$3:$DV$3,BN$4,'Eng GLA 6th, 7th, 8th'!$E61:$DV61)))</f>
        <is>
          <t/>
        </is>
      </c>
      <c r="BO61" s="362" t="inlineStr">
        <f aca="false">IF($B61="","",IF(COUNTIFS('Eng GLA 6th, 7th, 8th'!$E$3:$DV$3,BO$4,'Eng GLA 6th, 7th, 8th'!$E61:$DV61, "&gt;-1")=0,"",SUMIF('Eng GLA 6th, 7th, 8th'!$E$3:$DV$3,BO$4,'Eng GLA 6th, 7th, 8th'!$E61:$DV61)))</f>
        <is>
          <t/>
        </is>
      </c>
      <c r="BP61" s="362" t="inlineStr">
        <f aca="false">IF($B61="","",IF(COUNTIFS('Eng GLA 6th, 7th, 8th'!$E$3:$DV$3,BP$4,'Eng GLA 6th, 7th, 8th'!$E61:$DV61, "&gt;-1")=0,"",SUMIF('Eng GLA 6th, 7th, 8th'!$E$3:$DV$3,BP$4,'Eng GLA 6th, 7th, 8th'!$E61:$DV61)))</f>
        <is>
          <t/>
        </is>
      </c>
      <c r="BQ61" s="362" t="inlineStr">
        <f aca="false">IF($B61="","",IF(COUNTIFS('Eng GLA 6th, 7th, 8th'!$E$3:$DV$3,BQ$4,'Eng GLA 6th, 7th, 8th'!$E61:$DV61, "&gt;-1")=0,"",SUMIF('Eng GLA 6th, 7th, 8th'!$E$3:$DV$3,BQ$4,'Eng GLA 6th, 7th, 8th'!$E61:$DV61)))</f>
        <is>
          <t/>
        </is>
      </c>
      <c r="BR61" s="362" t="inlineStr">
        <f aca="false">IF($B61="","",IF(COUNTIFS('Eng GLA 6th, 7th, 8th'!$E$3:$DV$3,BR$4,'Eng GLA 6th, 7th, 8th'!$E61:$DV61, "&gt;-1")=0,"",SUMIF('Eng GLA 6th, 7th, 8th'!$E$3:$DV$3,BR$4,'Eng GLA 6th, 7th, 8th'!$E61:$DV61)))</f>
        <is>
          <t/>
        </is>
      </c>
      <c r="BS61" s="362" t="inlineStr">
        <f aca="false">IF($B61="","",IF(COUNTIFS('Eng GLA 6th, 7th, 8th'!$E$3:$DV$3,BS$4,'Eng GLA 6th, 7th, 8th'!$E61:$DV61, "&gt;-1")=0,"",SUMIF('Eng GLA 6th, 7th, 8th'!$E$3:$DV$3,BS$4,'Eng GLA 6th, 7th, 8th'!$E61:$DV61)))</f>
        <is>
          <t/>
        </is>
      </c>
      <c r="BT61" s="362" t="inlineStr">
        <f aca="false">IF($B61="","",IF(COUNTIFS('Eng GLA 6th, 7th, 8th'!$E$3:$DV$3,BT$4,'Eng GLA 6th, 7th, 8th'!$E61:$DV61, "&gt;-1")=0,"",SUMIF('Eng GLA 6th, 7th, 8th'!$E$3:$DV$3,BT$4,'Eng GLA 6th, 7th, 8th'!$E61:$DV61)))</f>
        <is>
          <t/>
        </is>
      </c>
      <c r="BU61" s="362" t="inlineStr">
        <f aca="false">IF($B61="","",IF(COUNTIFS('Eng GLA 6th, 7th, 8th'!$E$3:$DV$3,BU$4,'Eng GLA 6th, 7th, 8th'!$E61:$DV61, "&gt;-1")=0,"",SUMIF('Eng GLA 6th, 7th, 8th'!$E$3:$DV$3,BU$4,'Eng GLA 6th, 7th, 8th'!$E61:$DV61)))</f>
        <is>
          <t/>
        </is>
      </c>
      <c r="BV61" s="362" t="inlineStr">
        <f aca="false">IF($B61="","",IF(COUNTIFS('Eng GLA 6th, 7th, 8th'!$E$3:$DV$3,BV$4,'Eng GLA 6th, 7th, 8th'!$E61:$DV61, "&gt;-1")=0,"",SUMIF('Eng GLA 6th, 7th, 8th'!$E$3:$DV$3,BV$4,'Eng GLA 6th, 7th, 8th'!$E61:$DV61)))</f>
        <is>
          <t/>
        </is>
      </c>
      <c r="BW61" s="362" t="inlineStr">
        <f aca="false">IF($B61="","",IF(COUNTIFS('Eng GLA 6th, 7th, 8th'!$E$3:$DV$3,BW$4,'Eng GLA 6th, 7th, 8th'!$E61:$DV61, "&gt;-1")=0,"",SUMIF('Eng GLA 6th, 7th, 8th'!$E$3:$DV$3,BW$4,'Eng GLA 6th, 7th, 8th'!$E61:$DV61)))</f>
        <is>
          <t/>
        </is>
      </c>
      <c r="BX61" s="362" t="inlineStr">
        <f aca="false">IF($B61="","",IF(COUNTIFS('Eng GLA 6th, 7th, 8th'!$E$3:$DV$3,BX$4,'Eng GLA 6th, 7th, 8th'!$E61:$DV61, "&gt;-1")=0,"",SUMIF('Eng GLA 6th, 7th, 8th'!$E$3:$DV$3,BX$4,'Eng GLA 6th, 7th, 8th'!$E61:$DV61)))</f>
        <is>
          <t/>
        </is>
      </c>
      <c r="BY61" s="362" t="inlineStr">
        <f aca="false">IF($B61="","",IF(COUNTIFS('Eng GLA 6th, 7th, 8th'!$E$3:$DV$3,BY$4,'Eng GLA 6th, 7th, 8th'!$E61:$DV61, "&gt;-1")=0,"",SUMIF('Eng GLA 6th, 7th, 8th'!$E$3:$DV$3,BY$4,'Eng GLA 6th, 7th, 8th'!$E61:$DV61)))</f>
        <is>
          <t/>
        </is>
      </c>
      <c r="BZ61" s="362" t="inlineStr">
        <f aca="false">IF($B61="","",IF(COUNTIFS('Eng GLA 6th, 7th, 8th'!$E$3:$DV$3,BZ$4,'Eng GLA 6th, 7th, 8th'!$E61:$DV61, "&gt;-1")=0,"",SUMIF('Eng GLA 6th, 7th, 8th'!$E$3:$DV$3,BZ$4,'Eng GLA 6th, 7th, 8th'!$E61:$DV61)))</f>
        <is>
          <t/>
        </is>
      </c>
      <c r="CA61" s="362" t="inlineStr">
        <f aca="false">IF($B61="","",IF(COUNTIFS('Eng GLA 6th, 7th, 8th'!$E$3:$DV$3,CA$4,'Eng GLA 6th, 7th, 8th'!$E61:$DV61, "&gt;-1")=0,"",SUMIF('Eng GLA 6th, 7th, 8th'!$E$3:$DV$3,CA$4,'Eng GLA 6th, 7th, 8th'!$E61:$DV61)))</f>
        <is>
          <t/>
        </is>
      </c>
      <c r="CB61" s="363"/>
      <c r="CC61" s="364" t="str">
        <f aca="false">IFERROR(IF((COUNT('Eng GLA 6th, 7th, 8th'!E61:U61)=0)," ",(SUM('Eng GLA 6th, 7th, 8th'!E61:U61)/$CC$3)),"")</f>
        <v> </v>
      </c>
      <c r="CD61" s="364" t="str">
        <f aca="false">IFERROR(IF((COUNT('Eng GLA 6th, 7th, 8th'!V61:AA61)=0)," ",(SUM('Eng GLA 6th, 7th, 8th'!V61:AA61)/$CD$3)),"")</f>
        <v> </v>
      </c>
      <c r="CE61" s="364" t="str">
        <f aca="false">IFERROR(IF((COUNT('Eng GLA 6th, 7th, 8th'!AB61:AG61)=0)," ",(SUM('Eng GLA 6th, 7th, 8th'!AB61:AG61)/$CE$3)),"")</f>
        <v> </v>
      </c>
      <c r="CF61" s="364" t="str">
        <f aca="false">IFERROR(IF((COUNT('Eng GLA 6th, 7th, 8th'!AH61:AP61)=0)," ",(SUM('Eng GLA 6th, 7th, 8th'!AH61:AP61)/$CF$3)),"")</f>
        <v> </v>
      </c>
      <c r="CG61" s="365" t="str">
        <f aca="false">IFERROR(IF((COUNT('Eng GLA 6th, 7th, 8th'!AR61:BH61)=0)," ",(SUM('Eng GLA 6th, 7th, 8th'!AR61:BH61)/$CG$3)),"")</f>
        <v> </v>
      </c>
      <c r="CH61" s="365" t="str">
        <f aca="false">IFERROR(IF((COUNT('Eng GLA 6th, 7th, 8th'!BI61:BN61)=0)," ",(SUM('Eng GLA 6th, 7th, 8th'!BI61:BN61)/$CH$3)),"")</f>
        <v> </v>
      </c>
      <c r="CI61" s="365" t="str">
        <f aca="false">IFERROR(IF((COUNT('Eng GLA 6th, 7th, 8th'!BO61:BT61)=0)," ",(SUM('Eng GLA 6th, 7th, 8th'!BO61:BT61)/$CI$3)),"")</f>
        <v> </v>
      </c>
      <c r="CJ61" s="365" t="str">
        <f aca="false">IFERROR(IF((COUNT('Eng GLA 6th, 7th, 8th'!BU61:CF61)=0)," ",(SUM('Eng GLA 6th, 7th, 8th'!BU61:CF61)/$CJ$3)),"")</f>
        <v> </v>
      </c>
      <c r="CK61" s="365" t="str">
        <f aca="false">IFERROR(IF((COUNT('Eng GLA 6th, 7th, 8th'!CH61:CX61)=0)," ",(SUM('Eng GLA 6th, 7th, 8th'!CH61:CX61)/$CK$3)),"")</f>
        <v> </v>
      </c>
      <c r="CL61" s="365" t="str">
        <f aca="false">IFERROR(IF((COUNT('Eng GLA 6th, 7th, 8th'!CY61:DD61)=0)," ",(SUM('Eng GLA 6th, 7th, 8th'!CY61:DD61)/$CL$3)),"")</f>
        <v> </v>
      </c>
      <c r="CM61" s="365" t="str">
        <f aca="false">IFERROR(IF((COUNT('Eng GLA 6th, 7th, 8th'!DE61:DJ61)=0)," ",(SUM('Eng GLA 6th, 7th, 8th'!DE61:DJ61)/$CM$3)),"")</f>
        <v> </v>
      </c>
      <c r="CN61" s="365" t="str">
        <f aca="false">IFERROR(IF((COUNT('Eng GLA 6th, 7th, 8th'!DK61:DV61)=0)," ",(SUM('Eng GLA 6th, 7th, 8th'!DK61:DV61)/$CN$3)),"")</f>
        <v> </v>
      </c>
    </row>
    <row r="62" customFormat="false" ht="12.75" hidden="false" customHeight="true" outlineLevel="0" collapsed="false">
      <c r="A62" s="315" t="n">
        <v>55</v>
      </c>
      <c r="B62" s="315" t="inlineStr">
        <f aca="false">'English Scores- Leveled papers'!B61</f>
        <is>
          <t/>
        </is>
      </c>
      <c r="C62" s="360" t="inlineStr">
        <f aca="false">'RC Mastery Check+Question type'!H59</f>
        <is>
          <t/>
        </is>
      </c>
      <c r="D62" s="361" t="inlineStr">
        <f aca="false">'Cover Sheet'!L59</f>
        <is>
          <t/>
        </is>
      </c>
      <c r="E62" s="362" t="inlineStr">
        <f aca="false">IF($B62="","",IF(COUNTIFS('English Scores- Leveled papers'!$H$3:$KM$3,E$4,'English Scores- Leveled papers'!$H61:$KM61,"&gt;-1")=0,"",SUMIF('English Scores- Leveled papers'!$H$3:$KM$3,E$4,'English Scores- Leveled papers'!$H61:$KM61)))</f>
        <is>
          <t/>
        </is>
      </c>
      <c r="F62" s="362" t="inlineStr">
        <f aca="false">IF($B62="","",IF(COUNTIFS('English Scores- Leveled papers'!$H$3:$KM$3,F$4,'English Scores- Leveled papers'!$H61:$KM61,"&gt;-1")=0,"",SUMIF('English Scores- Leveled papers'!$H$3:$KM$3,F$4,'English Scores- Leveled papers'!$H61:$KM61)))</f>
        <is>
          <t/>
        </is>
      </c>
      <c r="G62" s="362" t="inlineStr">
        <f aca="false">IF($B62="","",IF(COUNTIFS('English Scores- Leveled papers'!$H$3:$KM$3,G$4,'English Scores- Leveled papers'!$H61:$KM61,"&gt;-1")=0,"",SUMIF('English Scores- Leveled papers'!$H$3:$KM$3,G$4,'English Scores- Leveled papers'!$H61:$KM61)))</f>
        <is>
          <t/>
        </is>
      </c>
      <c r="H62" s="362" t="inlineStr">
        <f aca="false">IF($B62="","",IF(COUNTIFS('English Scores- Leveled papers'!$H$3:$KM$3,H$4,'English Scores- Leveled papers'!$H61:$KM61,"&gt;-1")=0,"",SUMIF('English Scores- Leveled papers'!$H$3:$KM$3,H$4,'English Scores- Leveled papers'!$H61:$KM61)))</f>
        <is>
          <t/>
        </is>
      </c>
      <c r="I62" s="362" t="inlineStr">
        <f aca="false">IF($B62="","",IF(COUNTIFS('English Scores- Leveled papers'!$H$3:$KM$3,I$4,'English Scores- Leveled papers'!$H61:$KM61,"&gt;-1")=0,"",SUMIF('English Scores- Leveled papers'!$H$3:$KM$3,I$4,'English Scores- Leveled papers'!$H61:$KM61)))</f>
        <is>
          <t/>
        </is>
      </c>
      <c r="J62" s="362" t="inlineStr">
        <f aca="false">IF($B62="","",IF(COUNTIFS('English Scores- Leveled papers'!$H$3:$KM$3,J$4,'English Scores- Leveled papers'!$H61:$KM61,"&gt;-1")=0,"",SUMIF('English Scores- Leveled papers'!$H$3:$KM$3,J$4,'English Scores- Leveled papers'!$H61:$KM61)))</f>
        <is>
          <t/>
        </is>
      </c>
      <c r="K62" s="362" t="inlineStr">
        <f aca="false">IF($B62="","",IF(COUNTIFS('English Scores- Leveled papers'!$H$3:$KM$3,K$4,'English Scores- Leveled papers'!$H61:$KM61,"&gt;-1")=0,"",SUMIF('English Scores- Leveled papers'!$H$3:$KM$3,K$4,'English Scores- Leveled papers'!$H61:$KM61)))</f>
        <is>
          <t/>
        </is>
      </c>
      <c r="L62" s="362" t="inlineStr">
        <f aca="false">IF($B62="","",IF(COUNTIFS('English Scores- Leveled papers'!$H$3:$KM$3,L$4,'English Scores- Leveled papers'!$H61:$KM61,"&gt;-1")=0,"",SUMIF('English Scores- Leveled papers'!$H$3:$KM$3,L$4,'English Scores- Leveled papers'!$H61:$KM61)))</f>
        <is>
          <t/>
        </is>
      </c>
      <c r="M62" s="362" t="inlineStr">
        <f aca="false">IF($B62="","",IF(COUNTIFS('English Scores- Leveled papers'!$H$3:$KM$3,M$4,'English Scores- Leveled papers'!$H61:$KM61,"&gt;-1")=0,"",SUMIF('English Scores- Leveled papers'!$H$3:$KM$3,M$4,'English Scores- Leveled papers'!$H61:$KM61)))</f>
        <is>
          <t/>
        </is>
      </c>
      <c r="N62" s="362" t="inlineStr">
        <f aca="false">IF($B62="","",IF(COUNTIFS('English Scores- Leveled papers'!$H$3:$KM$3,N$4,'English Scores- Leveled papers'!$H61:$KM61,"&gt;-1")=0,"",SUMIF('English Scores- Leveled papers'!$H$3:$KM$3,N$4,'English Scores- Leveled papers'!$H61:$KM61)))</f>
        <is>
          <t/>
        </is>
      </c>
      <c r="O62" s="362" t="inlineStr">
        <f aca="false">IF($B62="","",IF(COUNTIFS('English Scores- Leveled papers'!$H$3:$KM$3,O$4,'English Scores- Leveled papers'!$H61:$KM61,"&gt;-1")=0,"",SUMIF('English Scores- Leveled papers'!$H$3:$KM$3,O$4,'English Scores- Leveled papers'!$H61:$KM61)))</f>
        <is>
          <t/>
        </is>
      </c>
      <c r="P62" s="362" t="inlineStr">
        <f aca="false">IF($B62="","",IF(COUNTIFS('English Scores- Leveled papers'!$H$3:$KM$3,P$4,'English Scores- Leveled papers'!$H61:$KM61,"&gt;-1")=0,"",SUMIF('English Scores- Leveled papers'!$H$3:$KM$3,P$4,'English Scores- Leveled papers'!$H61:$KM61)))</f>
        <is>
          <t/>
        </is>
      </c>
      <c r="Q62" s="362" t="inlineStr">
        <f aca="false">IF($B62="","",IF(COUNTIFS('English Scores- Leveled papers'!$H$3:$KM$3,Q$4,'English Scores- Leveled papers'!$H61:$KM61,"&gt;-1")=0,"",SUMIF('English Scores- Leveled papers'!$H$3:$KM$3,Q$4,'English Scores- Leveled papers'!$H61:$KM61)))</f>
        <is>
          <t/>
        </is>
      </c>
      <c r="R62" s="362" t="inlineStr">
        <f aca="false">IF($B62="","",IF(COUNTIFS('English Scores- Leveled papers'!$H$3:$KM$3,R$4,'English Scores- Leveled papers'!$H61:$KM61,"&gt;-1")=0,"",SUMIF('English Scores- Leveled papers'!$H$3:$KM$3,R$4,'English Scores- Leveled papers'!$H61:$KM61)))</f>
        <is>
          <t/>
        </is>
      </c>
      <c r="S62" s="362" t="inlineStr">
        <f aca="false">IF($B62="","",IF(COUNTIFS('English Scores- Leveled papers'!$H$3:$KM$3,S$4,'English Scores- Leveled papers'!$H61:$KM61,"&gt;-1")=0,"",SUMIF('English Scores- Leveled papers'!$H$3:$KM$3,S$4,'English Scores- Leveled papers'!$H61:$KM61)))</f>
        <is>
          <t/>
        </is>
      </c>
      <c r="T62" s="362" t="inlineStr">
        <f aca="false">IF($B62="","",IF(COUNTIFS('English Scores- Leveled papers'!$H$3:$KM$3,T$4,'English Scores- Leveled papers'!$H61:$KM61,"&gt;-1")=0,"",SUMIF('English Scores- Leveled papers'!$H$3:$KM$3,T$4,'English Scores- Leveled papers'!$H61:$KM61)))</f>
        <is>
          <t/>
        </is>
      </c>
      <c r="U62" s="362" t="inlineStr">
        <f aca="false">IF($B62="","",IF(COUNTIFS('English Scores- Leveled papers'!$H$3:$KM$3,U$4,'English Scores- Leveled papers'!$H61:$KM61,"&gt;-1")=0,"",SUMIF('English Scores- Leveled papers'!$H$3:$KM$3,U$4,'English Scores- Leveled papers'!$H61:$KM61)))</f>
        <is>
          <t/>
        </is>
      </c>
      <c r="V62" s="362" t="inlineStr">
        <f aca="false">IF($B62="","",IF(COUNTIFS('English Scores- Leveled papers'!$H$3:$KM$3,V$4,'English Scores- Leveled papers'!$H61:$KM61,"&gt;-1")=0,"",SUMIF('English Scores- Leveled papers'!$H$3:$KM$3,V$4,'English Scores- Leveled papers'!$H61:$KM61)))</f>
        <is>
          <t/>
        </is>
      </c>
      <c r="W62" s="362" t="inlineStr">
        <f aca="false">IF($B62="","",IF(COUNTIFS('English Scores- Leveled papers'!$H$3:$KM$3,W$4,'English Scores- Leveled papers'!$H61:$KM61,"&gt;-1")=0,"",SUMIF('English Scores- Leveled papers'!$H$3:$KM$3,W$4,'English Scores- Leveled papers'!$H61:$KM61)))</f>
        <is>
          <t/>
        </is>
      </c>
      <c r="X62" s="362" t="inlineStr">
        <f aca="false">IF($B62="","",IF(COUNTIFS('English Scores- Leveled papers'!$H$3:$KM$3,X$4,'English Scores- Leveled papers'!$H61:$KM61,"&gt;-1")=0,"",SUMIF('English Scores- Leveled papers'!$H$3:$KM$3,X$4,'English Scores- Leveled papers'!$H61:$KM61)))</f>
        <is>
          <t/>
        </is>
      </c>
      <c r="Y62" s="362" t="inlineStr">
        <f aca="false">IF($B62="","",IF(COUNTIFS('English Scores- Leveled papers'!$H$3:$KM$3,Y$4,'English Scores- Leveled papers'!$H61:$KM61,"&gt;-1")=0,"",SUMIF('English Scores- Leveled papers'!$H$3:$KM$3,Y$4,'English Scores- Leveled papers'!$H61:$KM61)))</f>
        <is>
          <t/>
        </is>
      </c>
      <c r="Z62" s="362" t="inlineStr">
        <f aca="false">IF($B62="","",IF(COUNTIFS('English Scores- Leveled papers'!$H$3:$KM$3,Z$4,'English Scores- Leveled papers'!$H61:$KM61,"&gt;-1")=0,"",SUMIF('English Scores- Leveled papers'!$H$3:$KM$3,Z$4,'English Scores- Leveled papers'!$H61:$KM61)))</f>
        <is>
          <t/>
        </is>
      </c>
      <c r="AA62" s="362" t="inlineStr">
        <f aca="false">IF($B62="","",IF(COUNTIFS('English Scores- Leveled papers'!$H$3:$KM$3,AA$4,'English Scores- Leveled papers'!$H61:$KM61,"&gt;-1")=0,"",SUMIF('English Scores- Leveled papers'!$H$3:$KM$3,AA$4,'English Scores- Leveled papers'!$H61:$KM61)))</f>
        <is>
          <t/>
        </is>
      </c>
      <c r="AB62" s="362" t="inlineStr">
        <f aca="false">IF($B62="","",IF(COUNTIFS('English Scores- Leveled papers'!$H$3:$KM$3,AB$4,'English Scores- Leveled papers'!$H61:$KM61,"&gt;-1")=0,"",SUMIF('English Scores- Leveled papers'!$H$3:$KM$3,AB$4,'English Scores- Leveled papers'!$H61:$KM61)))</f>
        <is>
          <t/>
        </is>
      </c>
      <c r="AC62" s="362" t="inlineStr">
        <f aca="false">IF($B62="","",IF(COUNTIFS('English Scores- Leveled papers'!$H$3:$KM$3,AC$4,'English Scores- Leveled papers'!$H61:$KM61,"&gt;-1")=0,"",SUMIF('English Scores- Leveled papers'!$H$3:$KM$3,AC$4,'English Scores- Leveled papers'!$H61:$KM61)))</f>
        <is>
          <t/>
        </is>
      </c>
      <c r="AD62" s="362" t="inlineStr">
        <f aca="false">IF($B62="","",IF(COUNTIFS('English Scores- Leveled papers'!$H$3:$KM$3,AD$4,'English Scores- Leveled papers'!$H61:$KM61,"&gt;-1")=0,"",SUMIF('English Scores- Leveled papers'!$H$3:$KM$3,AD$4,'English Scores- Leveled papers'!$H61:$KM61)))</f>
        <is>
          <t/>
        </is>
      </c>
      <c r="AE62" s="362" t="inlineStr">
        <f aca="false">IF($B62="","",IF(COUNTIFS('English Scores- Leveled papers'!$H$3:$KM$3,AE$4,'English Scores- Leveled papers'!$H61:$KM61,"&gt;-1")=0,"",SUMIF('English Scores- Leveled papers'!$H$3:$KM$3,AE$4,'English Scores- Leveled papers'!$H61:$KM61)))</f>
        <is>
          <t/>
        </is>
      </c>
      <c r="AF62" s="362" t="inlineStr">
        <f aca="false">IF($B62="","",IF(COUNTIFS('English Scores- Leveled papers'!$H$3:$KM$3,AF$4,'English Scores- Leveled papers'!$H61:$KM61,"&gt;-1")=0,"",SUMIF('English Scores- Leveled papers'!$H$3:$KM$3,AF$4,'English Scores- Leveled papers'!$H61:$KM61)))</f>
        <is>
          <t/>
        </is>
      </c>
      <c r="AG62" s="362" t="inlineStr">
        <f aca="false">IF($B62="","",IF(COUNTIFS('English Scores- Leveled papers'!$H$3:$KM$3,AG$4,'English Scores- Leveled papers'!$H61:$KM61,"&gt;-1")=0,"",SUMIF('English Scores- Leveled papers'!$H$3:$KM$3,AG$4,'English Scores- Leveled papers'!$H61:$KM61)))</f>
        <is>
          <t/>
        </is>
      </c>
      <c r="AH62" s="362" t="inlineStr">
        <f aca="false">IF($B62="","",IF(COUNTIFS('English Scores- Leveled papers'!$H$3:$KM$3,AH$4,'English Scores- Leveled papers'!$H61:$KM61,"&gt;-1")=0,"",SUMIF('English Scores- Leveled papers'!$H$3:$KM$3,AH$4,'English Scores- Leveled papers'!$H61:$KM61)))</f>
        <is>
          <t/>
        </is>
      </c>
      <c r="AI62" s="362" t="inlineStr">
        <f aca="false">IF($B62="","",IF(COUNTIFS('English Scores- Leveled papers'!$H$3:$KM$3,AI$4,'English Scores- Leveled papers'!$H61:$KM61,"&gt;-1")=0,"",SUMIF('English Scores- Leveled papers'!$H$3:$KM$3,AI$4,'English Scores- Leveled papers'!$H61:$KM61)))</f>
        <is>
          <t/>
        </is>
      </c>
      <c r="AJ62" s="362" t="inlineStr">
        <f aca="false">IF($B62="","",IF(COUNTIFS('English Scores- Leveled papers'!$H$3:$KM$3,AJ$4,'English Scores- Leveled papers'!$H61:$KM61,"&gt;-1")=0,"",SUMIF('English Scores- Leveled papers'!$H$3:$KM$3,AJ$4,'English Scores- Leveled papers'!$H61:$KM61)))</f>
        <is>
          <t/>
        </is>
      </c>
      <c r="AK62" s="362" t="inlineStr">
        <f aca="false">IF($B62="","",IF(COUNTIFS('English Scores- Leveled papers'!$H$3:$KM$3,AK$4,'English Scores- Leveled papers'!$H61:$KM61,"&gt;-1")=0,"",SUMIF('English Scores- Leveled papers'!$H$3:$KM$3,AK$4,'English Scores- Leveled papers'!$H61:$KM61)))</f>
        <is>
          <t/>
        </is>
      </c>
      <c r="AL62" s="362" t="inlineStr">
        <f aca="false">IF($B62="","",IF(COUNTIFS('English Scores- Leveled papers'!$H$3:$KM$3,AL$4,'English Scores- Leveled papers'!$H61:$KM61,"&gt;-1")=0,"",SUMIF('English Scores- Leveled papers'!$H$3:$KM$3,AL$4,'English Scores- Leveled papers'!$H61:$KM61)))</f>
        <is>
          <t/>
        </is>
      </c>
      <c r="AM62" s="362" t="inlineStr">
        <f aca="false">IF($B62="","",IF(COUNTIFS('English Scores- Leveled papers'!$H$3:$KM$3,AM$4,'English Scores- Leveled papers'!$H61:$KM61,"&gt;-1")=0,"",SUMIF('English Scores- Leveled papers'!$H$3:$KM$3,AM$4,'English Scores- Leveled papers'!$H61:$KM61)))</f>
        <is>
          <t/>
        </is>
      </c>
      <c r="AN62" s="362" t="inlineStr">
        <f aca="false">IF($B62="","",IF(COUNTIFS('English Scores- Leveled papers'!$H$3:$KM$3,AN$4,'English Scores- Leveled papers'!$H61:$KM61,"&gt;-1")=0,"",SUMIF('English Scores- Leveled papers'!$H$3:$KM$3,AN$4,'English Scores- Leveled papers'!$H61:$KM61)))</f>
        <is>
          <t/>
        </is>
      </c>
      <c r="AO62" s="362" t="inlineStr">
        <f aca="false">IF($B62="","",IF(COUNTIFS('English Scores- Leveled papers'!$H$3:$KM$3,AO$4,'English Scores- Leveled papers'!$H61:$KM61,"&gt;-1")=0,"",SUMIF('English Scores- Leveled papers'!$H$3:$KM$3,AO$4,'English Scores- Leveled papers'!$H61:$KM61)))</f>
        <is>
          <t/>
        </is>
      </c>
      <c r="AP62" s="362" t="inlineStr">
        <f aca="false">IF($B62="","",IF(COUNTIFS('English Scores- Leveled papers'!$H$3:$KM$3,AP$4,'English Scores- Leveled papers'!$H61:$KM61,"&gt;-1")=0,"",SUMIF('English Scores- Leveled papers'!$H$3:$KM$3,AP$4,'English Scores- Leveled papers'!$H61:$KM61)))</f>
        <is>
          <t/>
        </is>
      </c>
      <c r="AQ62" s="362" t="inlineStr">
        <f aca="false">IF($B62="","",IF(COUNTIFS('English Scores- Leveled papers'!$H$3:$KM$3,AQ$4,'English Scores- Leveled papers'!$H61:$KM61,"&gt;-1")=0,"",SUMIF('English Scores- Leveled papers'!$H$3:$KM$3,AQ$4,'English Scores- Leveled papers'!$H61:$KM61)))</f>
        <is>
          <t/>
        </is>
      </c>
      <c r="AR62" s="362" t="inlineStr">
        <f aca="false">IF($B62="","",IF(COUNTIFS('English Scores- Leveled papers'!$H$3:$KM$3,AR$4,'English Scores- Leveled papers'!$H61:$KM61,"&gt;-1")=0,"",SUMIF('English Scores- Leveled papers'!$H$3:$KM$3,AR$4,'English Scores- Leveled papers'!$H61:$KM61)))</f>
        <is>
          <t/>
        </is>
      </c>
      <c r="AS62" s="362" t="inlineStr">
        <f aca="false">IF($B62="","",IF(COUNTIFS('English Scores- Leveled papers'!$H$3:$KM$3,AS$4,'English Scores- Leveled papers'!$H61:$KM61,"&gt;-1")=0,"",SUMIF('English Scores- Leveled papers'!$H$3:$KM$3,AS$4,'English Scores- Leveled papers'!$H61:$KM61)))</f>
        <is>
          <t/>
        </is>
      </c>
      <c r="AT62" s="362" t="inlineStr">
        <f aca="false">IF($B62="","",IF(COUNTIFS('English Scores- Leveled papers'!$H$3:$KM$3,AT$4,'English Scores- Leveled papers'!$H61:$KM61,"&gt;-1")=0,"",SUMIF('English Scores- Leveled papers'!$H$3:$KM$3,AT$4,'English Scores- Leveled papers'!$H61:$KM61)))</f>
        <is>
          <t/>
        </is>
      </c>
      <c r="AU62" s="362" t="inlineStr">
        <f aca="false">IF($B62="","",IF(COUNTIFS('English Scores- Leveled papers'!$H$3:$KM$3,AU$4,'English Scores- Leveled papers'!$H61:$KM61,"&gt;-1")=0,"",SUMIF('English Scores- Leveled papers'!$H$3:$KM$3,AU$4,'English Scores- Leveled papers'!$H61:$KM61)))</f>
        <is>
          <t/>
        </is>
      </c>
      <c r="AV62" s="362" t="inlineStr">
        <f aca="false">IF($B62="","",IF(COUNTIFS('English Scores- Leveled papers'!$H$3:$KM$3,AV$4,'English Scores- Leveled papers'!$H61:$KM61,"&gt;-1")=0,"",SUMIF('English Scores- Leveled papers'!$H$3:$KM$3,AV$4,'English Scores- Leveled papers'!$H61:$KM61)))</f>
        <is>
          <t/>
        </is>
      </c>
      <c r="AW62" s="362" t="inlineStr">
        <f aca="false">IF($B62="","",IF(COUNTIFS('English Scores- Leveled papers'!$H$3:$KM$3,AW$4,'English Scores- Leveled papers'!$H61:$KM61,"&gt;-1")=0,"",SUMIF('English Scores- Leveled papers'!$H$3:$KM$3,AW$4,'English Scores- Leveled papers'!$H61:$KM61)))</f>
        <is>
          <t/>
        </is>
      </c>
      <c r="AX62" s="362" t="inlineStr">
        <f aca="false">IF($B62="","",IF(COUNTIFS('English Scores- Leveled papers'!$H$3:$KM$3,AX$4,'English Scores- Leveled papers'!$H61:$KM61,"&gt;-1")=0,"",SUMIF('English Scores- Leveled papers'!$H$3:$KM$3,AX$4,'English Scores- Leveled papers'!$H61:$KM61)))</f>
        <is>
          <t/>
        </is>
      </c>
      <c r="AY62" s="362" t="inlineStr">
        <f aca="false">IF($B62="","",IF(COUNTIFS('English Scores- Leveled papers'!$H$3:$KM$3,AY$4,'English Scores- Leveled papers'!$H61:$KM61,"&gt;-1")=0,"",SUMIF('English Scores- Leveled papers'!$H$3:$KM$3,AY$4,'English Scores- Leveled papers'!$H61:$KM61)))</f>
        <is>
          <t/>
        </is>
      </c>
      <c r="AZ62" s="362" t="inlineStr">
        <f aca="false">IF($B62="","",IF(COUNTIFS('English Scores- Leveled papers'!$H$3:$KM$3,AZ$4,'English Scores- Leveled papers'!$H61:$KM61,"&gt;-1")=0,"",SUMIF('English Scores- Leveled papers'!$H$3:$KM$3,AZ$4,'English Scores- Leveled papers'!$H61:$KM61)))</f>
        <is>
          <t/>
        </is>
      </c>
      <c r="BA62" s="362" t="inlineStr">
        <f aca="false">IF($B62="","",IF(COUNTIFS('English Scores- Leveled papers'!$H$3:$KM$3,BA$4,'English Scores- Leveled papers'!$H61:$KM61,"&gt;-1")=0,"",SUMIF('English Scores- Leveled papers'!$H$3:$KM$3,BA$4,'English Scores- Leveled papers'!$H61:$KM61)))</f>
        <is>
          <t/>
        </is>
      </c>
      <c r="BB62" s="362" t="inlineStr">
        <f aca="false">IF($B62="","",IF(COUNTIFS('English Scores- Leveled papers'!$H$3:$KM$3,BB$4,'English Scores- Leveled papers'!$H61:$KM61,"&gt;-1")=0,"",SUMIF('English Scores- Leveled papers'!$H$3:$KM$3,BB$4,'English Scores- Leveled papers'!$H61:$KM61)))</f>
        <is>
          <t/>
        </is>
      </c>
      <c r="BC62" s="362" t="inlineStr">
        <f aca="false">IF($B62="","",IF(COUNTIFS('English Scores- Leveled papers'!$H$3:$KM$3,BC$4,'English Scores- Leveled papers'!$H61:$KM61,"&gt;-1")=0,"",SUMIF('English Scores- Leveled papers'!$H$3:$KM$3,BC$4,'English Scores- Leveled papers'!$H61:$KM61)))</f>
        <is>
          <t/>
        </is>
      </c>
      <c r="BD62" s="362" t="inlineStr">
        <f aca="false">IF($B62="","",IF(COUNTIFS('English Scores- Leveled papers'!$H$3:$KM$3,BD$4,'English Scores- Leveled papers'!$H61:$KM61,"&gt;-1")=0,"",SUMIF('English Scores- Leveled papers'!$H$3:$KM$3,BD$4,'English Scores- Leveled papers'!$H61:$KM61)))</f>
        <is>
          <t/>
        </is>
      </c>
      <c r="BE62" s="362" t="inlineStr">
        <f aca="false">IF($B62="","",IF(COUNTIFS('English Scores- Leveled papers'!$H$3:$KM$3,BE$4,'English Scores- Leveled papers'!$H61:$KM61,"&gt;-1")=0,"",SUMIF('English Scores- Leveled papers'!$H$3:$KM$3,BE$4,'English Scores- Leveled papers'!$H61:$KM61)))</f>
        <is>
          <t/>
        </is>
      </c>
      <c r="BF62" s="362" t="inlineStr">
        <f aca="false">IF($B62="","",IF(COUNTIFS('English Scores- Leveled papers'!$H$3:$KM$3,BF$4,'English Scores- Leveled papers'!$H61:$KM61,"&gt;-1")=0,"",SUMIF('English Scores- Leveled papers'!$H$3:$KM$3,BF$4,'English Scores- Leveled papers'!$H61:$KM61)))</f>
        <is>
          <t/>
        </is>
      </c>
      <c r="BG62" s="362" t="inlineStr">
        <f aca="false">IF($B62="","",IF(COUNTIFS('English Scores- Leveled papers'!$H$3:$KM$3,BG$4,'English Scores- Leveled papers'!$H61:$KM61,"&gt;-1")=0,"",SUMIF('English Scores- Leveled papers'!$H$3:$KM$3,BG$4,'English Scores- Leveled papers'!$H61:$KM61)))</f>
        <is>
          <t/>
        </is>
      </c>
      <c r="BH62" s="362" t="inlineStr">
        <f aca="false">IF($B62="","",IF(COUNTIFS('English Scores- Leveled papers'!$H$3:$KM$3,BH$4,'English Scores- Leveled papers'!$H61:$KM61,"&gt;-1")=0,"",SUMIF('English Scores- Leveled papers'!$H$3:$KM$3,BH$4,'English Scores- Leveled papers'!$H61:$KM61)))</f>
        <is>
          <t/>
        </is>
      </c>
      <c r="BI62" s="362" t="inlineStr">
        <f aca="false">IF($B62="","",IF(COUNTIFS('English Scores- Leveled papers'!$H$3:$KM$3,BI$4,'English Scores- Leveled papers'!$H61:$KM61,"&gt;-1")=0,"",SUMIF('English Scores- Leveled papers'!$H$3:$KM$3,BI$4,'English Scores- Leveled papers'!$H61:$KM61)))</f>
        <is>
          <t/>
        </is>
      </c>
      <c r="BJ62" s="362" t="inlineStr">
        <f aca="false">IF($B62="","",IF(COUNTIFS('English Scores- Leveled papers'!$H$3:$KM$3,BJ$4,'English Scores- Leveled papers'!$H61:$KM61,"&gt;-1")=0,"",SUMIF('English Scores- Leveled papers'!$H$3:$KM$3,BJ$4,'English Scores- Leveled papers'!$H61:$KM61)))</f>
        <is>
          <t/>
        </is>
      </c>
      <c r="BK62" s="362" t="inlineStr">
        <f aca="false">IF($B62="","",IF(COUNTIFS('English Scores- Leveled papers'!$H$3:$KM$3,BK$4,'English Scores- Leveled papers'!$H61:$KM61,"&gt;-1")=0,"",SUMIF('English Scores- Leveled papers'!$H$3:$KM$3,BK$4,'English Scores- Leveled papers'!$H61:$KM61)))</f>
        <is>
          <t/>
        </is>
      </c>
      <c r="BL62" s="362" t="inlineStr">
        <f aca="false">IF($B62="","",IF(COUNTIFS('English Scores- Leveled papers'!$H$3:$KM$3,BL$4,'English Scores- Leveled papers'!$H61:$KM61,"&gt;-1")=0,"",SUMIF('English Scores- Leveled papers'!$H$3:$KM$3,BL$4,'English Scores- Leveled papers'!$H61:$KM61)))</f>
        <is>
          <t/>
        </is>
      </c>
      <c r="BM62" s="362" t="inlineStr">
        <f aca="false">IF($B62="","",IF(COUNTIFS('Eng GLA 6th, 7th, 8th'!$E$3:$DV$3,BM$4,'Eng GLA 6th, 7th, 8th'!$E62:$DV62, "&gt;-1")=0,"",SUMIF('Eng GLA 6th, 7th, 8th'!$E$3:$DV$3,BM$4,'Eng GLA 6th, 7th, 8th'!$E62:$DV62)))</f>
        <is>
          <t/>
        </is>
      </c>
      <c r="BN62" s="362" t="inlineStr">
        <f aca="false">IF($B62="","",IF(COUNTIFS('Eng GLA 6th, 7th, 8th'!$E$3:$DV$3,BN$4,'Eng GLA 6th, 7th, 8th'!$E62:$DV62, "&gt;-1")=0,"",SUMIF('Eng GLA 6th, 7th, 8th'!$E$3:$DV$3,BN$4,'Eng GLA 6th, 7th, 8th'!$E62:$DV62)))</f>
        <is>
          <t/>
        </is>
      </c>
      <c r="BO62" s="362" t="inlineStr">
        <f aca="false">IF($B62="","",IF(COUNTIFS('Eng GLA 6th, 7th, 8th'!$E$3:$DV$3,BO$4,'Eng GLA 6th, 7th, 8th'!$E62:$DV62, "&gt;-1")=0,"",SUMIF('Eng GLA 6th, 7th, 8th'!$E$3:$DV$3,BO$4,'Eng GLA 6th, 7th, 8th'!$E62:$DV62)))</f>
        <is>
          <t/>
        </is>
      </c>
      <c r="BP62" s="362" t="inlineStr">
        <f aca="false">IF($B62="","",IF(COUNTIFS('Eng GLA 6th, 7th, 8th'!$E$3:$DV$3,BP$4,'Eng GLA 6th, 7th, 8th'!$E62:$DV62, "&gt;-1")=0,"",SUMIF('Eng GLA 6th, 7th, 8th'!$E$3:$DV$3,BP$4,'Eng GLA 6th, 7th, 8th'!$E62:$DV62)))</f>
        <is>
          <t/>
        </is>
      </c>
      <c r="BQ62" s="362" t="inlineStr">
        <f aca="false">IF($B62="","",IF(COUNTIFS('Eng GLA 6th, 7th, 8th'!$E$3:$DV$3,BQ$4,'Eng GLA 6th, 7th, 8th'!$E62:$DV62, "&gt;-1")=0,"",SUMIF('Eng GLA 6th, 7th, 8th'!$E$3:$DV$3,BQ$4,'Eng GLA 6th, 7th, 8th'!$E62:$DV62)))</f>
        <is>
          <t/>
        </is>
      </c>
      <c r="BR62" s="362" t="inlineStr">
        <f aca="false">IF($B62="","",IF(COUNTIFS('Eng GLA 6th, 7th, 8th'!$E$3:$DV$3,BR$4,'Eng GLA 6th, 7th, 8th'!$E62:$DV62, "&gt;-1")=0,"",SUMIF('Eng GLA 6th, 7th, 8th'!$E$3:$DV$3,BR$4,'Eng GLA 6th, 7th, 8th'!$E62:$DV62)))</f>
        <is>
          <t/>
        </is>
      </c>
      <c r="BS62" s="362" t="inlineStr">
        <f aca="false">IF($B62="","",IF(COUNTIFS('Eng GLA 6th, 7th, 8th'!$E$3:$DV$3,BS$4,'Eng GLA 6th, 7th, 8th'!$E62:$DV62, "&gt;-1")=0,"",SUMIF('Eng GLA 6th, 7th, 8th'!$E$3:$DV$3,BS$4,'Eng GLA 6th, 7th, 8th'!$E62:$DV62)))</f>
        <is>
          <t/>
        </is>
      </c>
      <c r="BT62" s="362" t="inlineStr">
        <f aca="false">IF($B62="","",IF(COUNTIFS('Eng GLA 6th, 7th, 8th'!$E$3:$DV$3,BT$4,'Eng GLA 6th, 7th, 8th'!$E62:$DV62, "&gt;-1")=0,"",SUMIF('Eng GLA 6th, 7th, 8th'!$E$3:$DV$3,BT$4,'Eng GLA 6th, 7th, 8th'!$E62:$DV62)))</f>
        <is>
          <t/>
        </is>
      </c>
      <c r="BU62" s="362" t="inlineStr">
        <f aca="false">IF($B62="","",IF(COUNTIFS('Eng GLA 6th, 7th, 8th'!$E$3:$DV$3,BU$4,'Eng GLA 6th, 7th, 8th'!$E62:$DV62, "&gt;-1")=0,"",SUMIF('Eng GLA 6th, 7th, 8th'!$E$3:$DV$3,BU$4,'Eng GLA 6th, 7th, 8th'!$E62:$DV62)))</f>
        <is>
          <t/>
        </is>
      </c>
      <c r="BV62" s="362" t="inlineStr">
        <f aca="false">IF($B62="","",IF(COUNTIFS('Eng GLA 6th, 7th, 8th'!$E$3:$DV$3,BV$4,'Eng GLA 6th, 7th, 8th'!$E62:$DV62, "&gt;-1")=0,"",SUMIF('Eng GLA 6th, 7th, 8th'!$E$3:$DV$3,BV$4,'Eng GLA 6th, 7th, 8th'!$E62:$DV62)))</f>
        <is>
          <t/>
        </is>
      </c>
      <c r="BW62" s="362" t="inlineStr">
        <f aca="false">IF($B62="","",IF(COUNTIFS('Eng GLA 6th, 7th, 8th'!$E$3:$DV$3,BW$4,'Eng GLA 6th, 7th, 8th'!$E62:$DV62, "&gt;-1")=0,"",SUMIF('Eng GLA 6th, 7th, 8th'!$E$3:$DV$3,BW$4,'Eng GLA 6th, 7th, 8th'!$E62:$DV62)))</f>
        <is>
          <t/>
        </is>
      </c>
      <c r="BX62" s="362" t="inlineStr">
        <f aca="false">IF($B62="","",IF(COUNTIFS('Eng GLA 6th, 7th, 8th'!$E$3:$DV$3,BX$4,'Eng GLA 6th, 7th, 8th'!$E62:$DV62, "&gt;-1")=0,"",SUMIF('Eng GLA 6th, 7th, 8th'!$E$3:$DV$3,BX$4,'Eng GLA 6th, 7th, 8th'!$E62:$DV62)))</f>
        <is>
          <t/>
        </is>
      </c>
      <c r="BY62" s="362" t="inlineStr">
        <f aca="false">IF($B62="","",IF(COUNTIFS('Eng GLA 6th, 7th, 8th'!$E$3:$DV$3,BY$4,'Eng GLA 6th, 7th, 8th'!$E62:$DV62, "&gt;-1")=0,"",SUMIF('Eng GLA 6th, 7th, 8th'!$E$3:$DV$3,BY$4,'Eng GLA 6th, 7th, 8th'!$E62:$DV62)))</f>
        <is>
          <t/>
        </is>
      </c>
      <c r="BZ62" s="362" t="inlineStr">
        <f aca="false">IF($B62="","",IF(COUNTIFS('Eng GLA 6th, 7th, 8th'!$E$3:$DV$3,BZ$4,'Eng GLA 6th, 7th, 8th'!$E62:$DV62, "&gt;-1")=0,"",SUMIF('Eng GLA 6th, 7th, 8th'!$E$3:$DV$3,BZ$4,'Eng GLA 6th, 7th, 8th'!$E62:$DV62)))</f>
        <is>
          <t/>
        </is>
      </c>
      <c r="CA62" s="362" t="inlineStr">
        <f aca="false">IF($B62="","",IF(COUNTIFS('Eng GLA 6th, 7th, 8th'!$E$3:$DV$3,CA$4,'Eng GLA 6th, 7th, 8th'!$E62:$DV62, "&gt;-1")=0,"",SUMIF('Eng GLA 6th, 7th, 8th'!$E$3:$DV$3,CA$4,'Eng GLA 6th, 7th, 8th'!$E62:$DV62)))</f>
        <is>
          <t/>
        </is>
      </c>
      <c r="CB62" s="363"/>
      <c r="CC62" s="364" t="str">
        <f aca="false">IFERROR(IF((COUNT('Eng GLA 6th, 7th, 8th'!E62:U62)=0)," ",(SUM('Eng GLA 6th, 7th, 8th'!E62:U62)/$CC$3)),"")</f>
        <v> </v>
      </c>
      <c r="CD62" s="364" t="str">
        <f aca="false">IFERROR(IF((COUNT('Eng GLA 6th, 7th, 8th'!V62:AA62)=0)," ",(SUM('Eng GLA 6th, 7th, 8th'!V62:AA62)/$CD$3)),"")</f>
        <v> </v>
      </c>
      <c r="CE62" s="364" t="str">
        <f aca="false">IFERROR(IF((COUNT('Eng GLA 6th, 7th, 8th'!AB62:AG62)=0)," ",(SUM('Eng GLA 6th, 7th, 8th'!AB62:AG62)/$CE$3)),"")</f>
        <v> </v>
      </c>
      <c r="CF62" s="364" t="str">
        <f aca="false">IFERROR(IF((COUNT('Eng GLA 6th, 7th, 8th'!AH62:AP62)=0)," ",(SUM('Eng GLA 6th, 7th, 8th'!AH62:AP62)/$CF$3)),"")</f>
        <v> </v>
      </c>
      <c r="CG62" s="365" t="str">
        <f aca="false">IFERROR(IF((COUNT('Eng GLA 6th, 7th, 8th'!AR62:BH62)=0)," ",(SUM('Eng GLA 6th, 7th, 8th'!AR62:BH62)/$CG$3)),"")</f>
        <v> </v>
      </c>
      <c r="CH62" s="365" t="str">
        <f aca="false">IFERROR(IF((COUNT('Eng GLA 6th, 7th, 8th'!BI62:BN62)=0)," ",(SUM('Eng GLA 6th, 7th, 8th'!BI62:BN62)/$CH$3)),"")</f>
        <v> </v>
      </c>
      <c r="CI62" s="365" t="str">
        <f aca="false">IFERROR(IF((COUNT('Eng GLA 6th, 7th, 8th'!BO62:BT62)=0)," ",(SUM('Eng GLA 6th, 7th, 8th'!BO62:BT62)/$CI$3)),"")</f>
        <v> </v>
      </c>
      <c r="CJ62" s="365" t="str">
        <f aca="false">IFERROR(IF((COUNT('Eng GLA 6th, 7th, 8th'!BU62:CF62)=0)," ",(SUM('Eng GLA 6th, 7th, 8th'!BU62:CF62)/$CJ$3)),"")</f>
        <v> </v>
      </c>
      <c r="CK62" s="365" t="str">
        <f aca="false">IFERROR(IF((COUNT('Eng GLA 6th, 7th, 8th'!CH62:CX62)=0)," ",(SUM('Eng GLA 6th, 7th, 8th'!CH62:CX62)/$CK$3)),"")</f>
        <v> </v>
      </c>
      <c r="CL62" s="365" t="str">
        <f aca="false">IFERROR(IF((COUNT('Eng GLA 6th, 7th, 8th'!CY62:DD62)=0)," ",(SUM('Eng GLA 6th, 7th, 8th'!CY62:DD62)/$CL$3)),"")</f>
        <v> </v>
      </c>
      <c r="CM62" s="365" t="str">
        <f aca="false">IFERROR(IF((COUNT('Eng GLA 6th, 7th, 8th'!DE62:DJ62)=0)," ",(SUM('Eng GLA 6th, 7th, 8th'!DE62:DJ62)/$CM$3)),"")</f>
        <v> </v>
      </c>
      <c r="CN62" s="365" t="str">
        <f aca="false">IFERROR(IF((COUNT('Eng GLA 6th, 7th, 8th'!DK62:DV62)=0)," ",(SUM('Eng GLA 6th, 7th, 8th'!DK62:DV62)/$CN$3)),"")</f>
        <v> </v>
      </c>
    </row>
    <row r="63" customFormat="false" ht="12.75" hidden="false" customHeight="true" outlineLevel="0" collapsed="false">
      <c r="A63" s="315" t="n">
        <v>56</v>
      </c>
      <c r="B63" s="315" t="inlineStr">
        <f aca="false">'English Scores- Leveled papers'!B62</f>
        <is>
          <t/>
        </is>
      </c>
      <c r="C63" s="360" t="inlineStr">
        <f aca="false">'RC Mastery Check+Question type'!H60</f>
        <is>
          <t/>
        </is>
      </c>
      <c r="D63" s="361" t="inlineStr">
        <f aca="false">'Cover Sheet'!L60</f>
        <is>
          <t/>
        </is>
      </c>
      <c r="E63" s="362" t="inlineStr">
        <f aca="false">IF($B63="","",IF(COUNTIFS('English Scores- Leveled papers'!$H$3:$KM$3,E$4,'English Scores- Leveled papers'!$H62:$KM62,"&gt;-1")=0,"",SUMIF('English Scores- Leveled papers'!$H$3:$KM$3,E$4,'English Scores- Leveled papers'!$H62:$KM62)))</f>
        <is>
          <t/>
        </is>
      </c>
      <c r="F63" s="362" t="inlineStr">
        <f aca="false">IF($B63="","",IF(COUNTIFS('English Scores- Leveled papers'!$H$3:$KM$3,F$4,'English Scores- Leveled papers'!$H62:$KM62,"&gt;-1")=0,"",SUMIF('English Scores- Leveled papers'!$H$3:$KM$3,F$4,'English Scores- Leveled papers'!$H62:$KM62)))</f>
        <is>
          <t/>
        </is>
      </c>
      <c r="G63" s="362" t="inlineStr">
        <f aca="false">IF($B63="","",IF(COUNTIFS('English Scores- Leveled papers'!$H$3:$KM$3,G$4,'English Scores- Leveled papers'!$H62:$KM62,"&gt;-1")=0,"",SUMIF('English Scores- Leveled papers'!$H$3:$KM$3,G$4,'English Scores- Leveled papers'!$H62:$KM62)))</f>
        <is>
          <t/>
        </is>
      </c>
      <c r="H63" s="362" t="inlineStr">
        <f aca="false">IF($B63="","",IF(COUNTIFS('English Scores- Leveled papers'!$H$3:$KM$3,H$4,'English Scores- Leveled papers'!$H62:$KM62,"&gt;-1")=0,"",SUMIF('English Scores- Leveled papers'!$H$3:$KM$3,H$4,'English Scores- Leveled papers'!$H62:$KM62)))</f>
        <is>
          <t/>
        </is>
      </c>
      <c r="I63" s="362" t="inlineStr">
        <f aca="false">IF($B63="","",IF(COUNTIFS('English Scores- Leveled papers'!$H$3:$KM$3,I$4,'English Scores- Leveled papers'!$H62:$KM62,"&gt;-1")=0,"",SUMIF('English Scores- Leveled papers'!$H$3:$KM$3,I$4,'English Scores- Leveled papers'!$H62:$KM62)))</f>
        <is>
          <t/>
        </is>
      </c>
      <c r="J63" s="362" t="inlineStr">
        <f aca="false">IF($B63="","",IF(COUNTIFS('English Scores- Leveled papers'!$H$3:$KM$3,J$4,'English Scores- Leveled papers'!$H62:$KM62,"&gt;-1")=0,"",SUMIF('English Scores- Leveled papers'!$H$3:$KM$3,J$4,'English Scores- Leveled papers'!$H62:$KM62)))</f>
        <is>
          <t/>
        </is>
      </c>
      <c r="K63" s="362" t="inlineStr">
        <f aca="false">IF($B63="","",IF(COUNTIFS('English Scores- Leveled papers'!$H$3:$KM$3,K$4,'English Scores- Leveled papers'!$H62:$KM62,"&gt;-1")=0,"",SUMIF('English Scores- Leveled papers'!$H$3:$KM$3,K$4,'English Scores- Leveled papers'!$H62:$KM62)))</f>
        <is>
          <t/>
        </is>
      </c>
      <c r="L63" s="362" t="inlineStr">
        <f aca="false">IF($B63="","",IF(COUNTIFS('English Scores- Leveled papers'!$H$3:$KM$3,L$4,'English Scores- Leveled papers'!$H62:$KM62,"&gt;-1")=0,"",SUMIF('English Scores- Leveled papers'!$H$3:$KM$3,L$4,'English Scores- Leveled papers'!$H62:$KM62)))</f>
        <is>
          <t/>
        </is>
      </c>
      <c r="M63" s="362" t="inlineStr">
        <f aca="false">IF($B63="","",IF(COUNTIFS('English Scores- Leveled papers'!$H$3:$KM$3,M$4,'English Scores- Leveled papers'!$H62:$KM62,"&gt;-1")=0,"",SUMIF('English Scores- Leveled papers'!$H$3:$KM$3,M$4,'English Scores- Leveled papers'!$H62:$KM62)))</f>
        <is>
          <t/>
        </is>
      </c>
      <c r="N63" s="362" t="inlineStr">
        <f aca="false">IF($B63="","",IF(COUNTIFS('English Scores- Leveled papers'!$H$3:$KM$3,N$4,'English Scores- Leveled papers'!$H62:$KM62,"&gt;-1")=0,"",SUMIF('English Scores- Leveled papers'!$H$3:$KM$3,N$4,'English Scores- Leveled papers'!$H62:$KM62)))</f>
        <is>
          <t/>
        </is>
      </c>
      <c r="O63" s="362" t="inlineStr">
        <f aca="false">IF($B63="","",IF(COUNTIFS('English Scores- Leveled papers'!$H$3:$KM$3,O$4,'English Scores- Leveled papers'!$H62:$KM62,"&gt;-1")=0,"",SUMIF('English Scores- Leveled papers'!$H$3:$KM$3,O$4,'English Scores- Leveled papers'!$H62:$KM62)))</f>
        <is>
          <t/>
        </is>
      </c>
      <c r="P63" s="362" t="inlineStr">
        <f aca="false">IF($B63="","",IF(COUNTIFS('English Scores- Leveled papers'!$H$3:$KM$3,P$4,'English Scores- Leveled papers'!$H62:$KM62,"&gt;-1")=0,"",SUMIF('English Scores- Leveled papers'!$H$3:$KM$3,P$4,'English Scores- Leveled papers'!$H62:$KM62)))</f>
        <is>
          <t/>
        </is>
      </c>
      <c r="Q63" s="362" t="inlineStr">
        <f aca="false">IF($B63="","",IF(COUNTIFS('English Scores- Leveled papers'!$H$3:$KM$3,Q$4,'English Scores- Leveled papers'!$H62:$KM62,"&gt;-1")=0,"",SUMIF('English Scores- Leveled papers'!$H$3:$KM$3,Q$4,'English Scores- Leveled papers'!$H62:$KM62)))</f>
        <is>
          <t/>
        </is>
      </c>
      <c r="R63" s="362" t="inlineStr">
        <f aca="false">IF($B63="","",IF(COUNTIFS('English Scores- Leveled papers'!$H$3:$KM$3,R$4,'English Scores- Leveled papers'!$H62:$KM62,"&gt;-1")=0,"",SUMIF('English Scores- Leveled papers'!$H$3:$KM$3,R$4,'English Scores- Leveled papers'!$H62:$KM62)))</f>
        <is>
          <t/>
        </is>
      </c>
      <c r="S63" s="362" t="inlineStr">
        <f aca="false">IF($B63="","",IF(COUNTIFS('English Scores- Leveled papers'!$H$3:$KM$3,S$4,'English Scores- Leveled papers'!$H62:$KM62,"&gt;-1")=0,"",SUMIF('English Scores- Leveled papers'!$H$3:$KM$3,S$4,'English Scores- Leveled papers'!$H62:$KM62)))</f>
        <is>
          <t/>
        </is>
      </c>
      <c r="T63" s="362" t="inlineStr">
        <f aca="false">IF($B63="","",IF(COUNTIFS('English Scores- Leveled papers'!$H$3:$KM$3,T$4,'English Scores- Leveled papers'!$H62:$KM62,"&gt;-1")=0,"",SUMIF('English Scores- Leveled papers'!$H$3:$KM$3,T$4,'English Scores- Leveled papers'!$H62:$KM62)))</f>
        <is>
          <t/>
        </is>
      </c>
      <c r="U63" s="362" t="inlineStr">
        <f aca="false">IF($B63="","",IF(COUNTIFS('English Scores- Leveled papers'!$H$3:$KM$3,U$4,'English Scores- Leveled papers'!$H62:$KM62,"&gt;-1")=0,"",SUMIF('English Scores- Leveled papers'!$H$3:$KM$3,U$4,'English Scores- Leveled papers'!$H62:$KM62)))</f>
        <is>
          <t/>
        </is>
      </c>
      <c r="V63" s="362" t="inlineStr">
        <f aca="false">IF($B63="","",IF(COUNTIFS('English Scores- Leveled papers'!$H$3:$KM$3,V$4,'English Scores- Leveled papers'!$H62:$KM62,"&gt;-1")=0,"",SUMIF('English Scores- Leveled papers'!$H$3:$KM$3,V$4,'English Scores- Leveled papers'!$H62:$KM62)))</f>
        <is>
          <t/>
        </is>
      </c>
      <c r="W63" s="362" t="inlineStr">
        <f aca="false">IF($B63="","",IF(COUNTIFS('English Scores- Leveled papers'!$H$3:$KM$3,W$4,'English Scores- Leveled papers'!$H62:$KM62,"&gt;-1")=0,"",SUMIF('English Scores- Leveled papers'!$H$3:$KM$3,W$4,'English Scores- Leveled papers'!$H62:$KM62)))</f>
        <is>
          <t/>
        </is>
      </c>
      <c r="X63" s="362" t="inlineStr">
        <f aca="false">IF($B63="","",IF(COUNTIFS('English Scores- Leveled papers'!$H$3:$KM$3,X$4,'English Scores- Leveled papers'!$H62:$KM62,"&gt;-1")=0,"",SUMIF('English Scores- Leveled papers'!$H$3:$KM$3,X$4,'English Scores- Leveled papers'!$H62:$KM62)))</f>
        <is>
          <t/>
        </is>
      </c>
      <c r="Y63" s="362" t="inlineStr">
        <f aca="false">IF($B63="","",IF(COUNTIFS('English Scores- Leveled papers'!$H$3:$KM$3,Y$4,'English Scores- Leveled papers'!$H62:$KM62,"&gt;-1")=0,"",SUMIF('English Scores- Leveled papers'!$H$3:$KM$3,Y$4,'English Scores- Leveled papers'!$H62:$KM62)))</f>
        <is>
          <t/>
        </is>
      </c>
      <c r="Z63" s="362" t="inlineStr">
        <f aca="false">IF($B63="","",IF(COUNTIFS('English Scores- Leveled papers'!$H$3:$KM$3,Z$4,'English Scores- Leveled papers'!$H62:$KM62,"&gt;-1")=0,"",SUMIF('English Scores- Leveled papers'!$H$3:$KM$3,Z$4,'English Scores- Leveled papers'!$H62:$KM62)))</f>
        <is>
          <t/>
        </is>
      </c>
      <c r="AA63" s="362" t="inlineStr">
        <f aca="false">IF($B63="","",IF(COUNTIFS('English Scores- Leveled papers'!$H$3:$KM$3,AA$4,'English Scores- Leveled papers'!$H62:$KM62,"&gt;-1")=0,"",SUMIF('English Scores- Leveled papers'!$H$3:$KM$3,AA$4,'English Scores- Leveled papers'!$H62:$KM62)))</f>
        <is>
          <t/>
        </is>
      </c>
      <c r="AB63" s="362" t="inlineStr">
        <f aca="false">IF($B63="","",IF(COUNTIFS('English Scores- Leveled papers'!$H$3:$KM$3,AB$4,'English Scores- Leveled papers'!$H62:$KM62,"&gt;-1")=0,"",SUMIF('English Scores- Leveled papers'!$H$3:$KM$3,AB$4,'English Scores- Leveled papers'!$H62:$KM62)))</f>
        <is>
          <t/>
        </is>
      </c>
      <c r="AC63" s="362" t="inlineStr">
        <f aca="false">IF($B63="","",IF(COUNTIFS('English Scores- Leveled papers'!$H$3:$KM$3,AC$4,'English Scores- Leveled papers'!$H62:$KM62,"&gt;-1")=0,"",SUMIF('English Scores- Leveled papers'!$H$3:$KM$3,AC$4,'English Scores- Leveled papers'!$H62:$KM62)))</f>
        <is>
          <t/>
        </is>
      </c>
      <c r="AD63" s="362" t="inlineStr">
        <f aca="false">IF($B63="","",IF(COUNTIFS('English Scores- Leveled papers'!$H$3:$KM$3,AD$4,'English Scores- Leveled papers'!$H62:$KM62,"&gt;-1")=0,"",SUMIF('English Scores- Leveled papers'!$H$3:$KM$3,AD$4,'English Scores- Leveled papers'!$H62:$KM62)))</f>
        <is>
          <t/>
        </is>
      </c>
      <c r="AE63" s="362" t="inlineStr">
        <f aca="false">IF($B63="","",IF(COUNTIFS('English Scores- Leveled papers'!$H$3:$KM$3,AE$4,'English Scores- Leveled papers'!$H62:$KM62,"&gt;-1")=0,"",SUMIF('English Scores- Leveled papers'!$H$3:$KM$3,AE$4,'English Scores- Leveled papers'!$H62:$KM62)))</f>
        <is>
          <t/>
        </is>
      </c>
      <c r="AF63" s="362" t="inlineStr">
        <f aca="false">IF($B63="","",IF(COUNTIFS('English Scores- Leveled papers'!$H$3:$KM$3,AF$4,'English Scores- Leveled papers'!$H62:$KM62,"&gt;-1")=0,"",SUMIF('English Scores- Leveled papers'!$H$3:$KM$3,AF$4,'English Scores- Leveled papers'!$H62:$KM62)))</f>
        <is>
          <t/>
        </is>
      </c>
      <c r="AG63" s="362" t="inlineStr">
        <f aca="false">IF($B63="","",IF(COUNTIFS('English Scores- Leveled papers'!$H$3:$KM$3,AG$4,'English Scores- Leveled papers'!$H62:$KM62,"&gt;-1")=0,"",SUMIF('English Scores- Leveled papers'!$H$3:$KM$3,AG$4,'English Scores- Leveled papers'!$H62:$KM62)))</f>
        <is>
          <t/>
        </is>
      </c>
      <c r="AH63" s="362" t="inlineStr">
        <f aca="false">IF($B63="","",IF(COUNTIFS('English Scores- Leveled papers'!$H$3:$KM$3,AH$4,'English Scores- Leveled papers'!$H62:$KM62,"&gt;-1")=0,"",SUMIF('English Scores- Leveled papers'!$H$3:$KM$3,AH$4,'English Scores- Leveled papers'!$H62:$KM62)))</f>
        <is>
          <t/>
        </is>
      </c>
      <c r="AI63" s="362" t="inlineStr">
        <f aca="false">IF($B63="","",IF(COUNTIFS('English Scores- Leveled papers'!$H$3:$KM$3,AI$4,'English Scores- Leveled papers'!$H62:$KM62,"&gt;-1")=0,"",SUMIF('English Scores- Leveled papers'!$H$3:$KM$3,AI$4,'English Scores- Leveled papers'!$H62:$KM62)))</f>
        <is>
          <t/>
        </is>
      </c>
      <c r="AJ63" s="362" t="inlineStr">
        <f aca="false">IF($B63="","",IF(COUNTIFS('English Scores- Leveled papers'!$H$3:$KM$3,AJ$4,'English Scores- Leveled papers'!$H62:$KM62,"&gt;-1")=0,"",SUMIF('English Scores- Leveled papers'!$H$3:$KM$3,AJ$4,'English Scores- Leveled papers'!$H62:$KM62)))</f>
        <is>
          <t/>
        </is>
      </c>
      <c r="AK63" s="362" t="inlineStr">
        <f aca="false">IF($B63="","",IF(COUNTIFS('English Scores- Leveled papers'!$H$3:$KM$3,AK$4,'English Scores- Leveled papers'!$H62:$KM62,"&gt;-1")=0,"",SUMIF('English Scores- Leveled papers'!$H$3:$KM$3,AK$4,'English Scores- Leveled papers'!$H62:$KM62)))</f>
        <is>
          <t/>
        </is>
      </c>
      <c r="AL63" s="362" t="inlineStr">
        <f aca="false">IF($B63="","",IF(COUNTIFS('English Scores- Leveled papers'!$H$3:$KM$3,AL$4,'English Scores- Leveled papers'!$H62:$KM62,"&gt;-1")=0,"",SUMIF('English Scores- Leveled papers'!$H$3:$KM$3,AL$4,'English Scores- Leveled papers'!$H62:$KM62)))</f>
        <is>
          <t/>
        </is>
      </c>
      <c r="AM63" s="362" t="inlineStr">
        <f aca="false">IF($B63="","",IF(COUNTIFS('English Scores- Leveled papers'!$H$3:$KM$3,AM$4,'English Scores- Leveled papers'!$H62:$KM62,"&gt;-1")=0,"",SUMIF('English Scores- Leveled papers'!$H$3:$KM$3,AM$4,'English Scores- Leveled papers'!$H62:$KM62)))</f>
        <is>
          <t/>
        </is>
      </c>
      <c r="AN63" s="362" t="inlineStr">
        <f aca="false">IF($B63="","",IF(COUNTIFS('English Scores- Leveled papers'!$H$3:$KM$3,AN$4,'English Scores- Leveled papers'!$H62:$KM62,"&gt;-1")=0,"",SUMIF('English Scores- Leveled papers'!$H$3:$KM$3,AN$4,'English Scores- Leveled papers'!$H62:$KM62)))</f>
        <is>
          <t/>
        </is>
      </c>
      <c r="AO63" s="362" t="inlineStr">
        <f aca="false">IF($B63="","",IF(COUNTIFS('English Scores- Leveled papers'!$H$3:$KM$3,AO$4,'English Scores- Leveled papers'!$H62:$KM62,"&gt;-1")=0,"",SUMIF('English Scores- Leveled papers'!$H$3:$KM$3,AO$4,'English Scores- Leveled papers'!$H62:$KM62)))</f>
        <is>
          <t/>
        </is>
      </c>
      <c r="AP63" s="362" t="inlineStr">
        <f aca="false">IF($B63="","",IF(COUNTIFS('English Scores- Leveled papers'!$H$3:$KM$3,AP$4,'English Scores- Leveled papers'!$H62:$KM62,"&gt;-1")=0,"",SUMIF('English Scores- Leveled papers'!$H$3:$KM$3,AP$4,'English Scores- Leveled papers'!$H62:$KM62)))</f>
        <is>
          <t/>
        </is>
      </c>
      <c r="AQ63" s="362" t="inlineStr">
        <f aca="false">IF($B63="","",IF(COUNTIFS('English Scores- Leveled papers'!$H$3:$KM$3,AQ$4,'English Scores- Leveled papers'!$H62:$KM62,"&gt;-1")=0,"",SUMIF('English Scores- Leveled papers'!$H$3:$KM$3,AQ$4,'English Scores- Leveled papers'!$H62:$KM62)))</f>
        <is>
          <t/>
        </is>
      </c>
      <c r="AR63" s="362" t="inlineStr">
        <f aca="false">IF($B63="","",IF(COUNTIFS('English Scores- Leveled papers'!$H$3:$KM$3,AR$4,'English Scores- Leveled papers'!$H62:$KM62,"&gt;-1")=0,"",SUMIF('English Scores- Leveled papers'!$H$3:$KM$3,AR$4,'English Scores- Leveled papers'!$H62:$KM62)))</f>
        <is>
          <t/>
        </is>
      </c>
      <c r="AS63" s="362" t="inlineStr">
        <f aca="false">IF($B63="","",IF(COUNTIFS('English Scores- Leveled papers'!$H$3:$KM$3,AS$4,'English Scores- Leveled papers'!$H62:$KM62,"&gt;-1")=0,"",SUMIF('English Scores- Leveled papers'!$H$3:$KM$3,AS$4,'English Scores- Leveled papers'!$H62:$KM62)))</f>
        <is>
          <t/>
        </is>
      </c>
      <c r="AT63" s="362" t="inlineStr">
        <f aca="false">IF($B63="","",IF(COUNTIFS('English Scores- Leveled papers'!$H$3:$KM$3,AT$4,'English Scores- Leveled papers'!$H62:$KM62,"&gt;-1")=0,"",SUMIF('English Scores- Leveled papers'!$H$3:$KM$3,AT$4,'English Scores- Leveled papers'!$H62:$KM62)))</f>
        <is>
          <t/>
        </is>
      </c>
      <c r="AU63" s="362" t="inlineStr">
        <f aca="false">IF($B63="","",IF(COUNTIFS('English Scores- Leveled papers'!$H$3:$KM$3,AU$4,'English Scores- Leveled papers'!$H62:$KM62,"&gt;-1")=0,"",SUMIF('English Scores- Leveled papers'!$H$3:$KM$3,AU$4,'English Scores- Leveled papers'!$H62:$KM62)))</f>
        <is>
          <t/>
        </is>
      </c>
      <c r="AV63" s="362" t="inlineStr">
        <f aca="false">IF($B63="","",IF(COUNTIFS('English Scores- Leveled papers'!$H$3:$KM$3,AV$4,'English Scores- Leveled papers'!$H62:$KM62,"&gt;-1")=0,"",SUMIF('English Scores- Leveled papers'!$H$3:$KM$3,AV$4,'English Scores- Leveled papers'!$H62:$KM62)))</f>
        <is>
          <t/>
        </is>
      </c>
      <c r="AW63" s="362" t="inlineStr">
        <f aca="false">IF($B63="","",IF(COUNTIFS('English Scores- Leveled papers'!$H$3:$KM$3,AW$4,'English Scores- Leveled papers'!$H62:$KM62,"&gt;-1")=0,"",SUMIF('English Scores- Leveled papers'!$H$3:$KM$3,AW$4,'English Scores- Leveled papers'!$H62:$KM62)))</f>
        <is>
          <t/>
        </is>
      </c>
      <c r="AX63" s="362" t="inlineStr">
        <f aca="false">IF($B63="","",IF(COUNTIFS('English Scores- Leveled papers'!$H$3:$KM$3,AX$4,'English Scores- Leveled papers'!$H62:$KM62,"&gt;-1")=0,"",SUMIF('English Scores- Leveled papers'!$H$3:$KM$3,AX$4,'English Scores- Leveled papers'!$H62:$KM62)))</f>
        <is>
          <t/>
        </is>
      </c>
      <c r="AY63" s="362" t="inlineStr">
        <f aca="false">IF($B63="","",IF(COUNTIFS('English Scores- Leveled papers'!$H$3:$KM$3,AY$4,'English Scores- Leveled papers'!$H62:$KM62,"&gt;-1")=0,"",SUMIF('English Scores- Leveled papers'!$H$3:$KM$3,AY$4,'English Scores- Leveled papers'!$H62:$KM62)))</f>
        <is>
          <t/>
        </is>
      </c>
      <c r="AZ63" s="362" t="inlineStr">
        <f aca="false">IF($B63="","",IF(COUNTIFS('English Scores- Leveled papers'!$H$3:$KM$3,AZ$4,'English Scores- Leveled papers'!$H62:$KM62,"&gt;-1")=0,"",SUMIF('English Scores- Leveled papers'!$H$3:$KM$3,AZ$4,'English Scores- Leveled papers'!$H62:$KM62)))</f>
        <is>
          <t/>
        </is>
      </c>
      <c r="BA63" s="362" t="inlineStr">
        <f aca="false">IF($B63="","",IF(COUNTIFS('English Scores- Leveled papers'!$H$3:$KM$3,BA$4,'English Scores- Leveled papers'!$H62:$KM62,"&gt;-1")=0,"",SUMIF('English Scores- Leveled papers'!$H$3:$KM$3,BA$4,'English Scores- Leveled papers'!$H62:$KM62)))</f>
        <is>
          <t/>
        </is>
      </c>
      <c r="BB63" s="362" t="inlineStr">
        <f aca="false">IF($B63="","",IF(COUNTIFS('English Scores- Leveled papers'!$H$3:$KM$3,BB$4,'English Scores- Leveled papers'!$H62:$KM62,"&gt;-1")=0,"",SUMIF('English Scores- Leveled papers'!$H$3:$KM$3,BB$4,'English Scores- Leveled papers'!$H62:$KM62)))</f>
        <is>
          <t/>
        </is>
      </c>
      <c r="BC63" s="362" t="inlineStr">
        <f aca="false">IF($B63="","",IF(COUNTIFS('English Scores- Leveled papers'!$H$3:$KM$3,BC$4,'English Scores- Leveled papers'!$H62:$KM62,"&gt;-1")=0,"",SUMIF('English Scores- Leveled papers'!$H$3:$KM$3,BC$4,'English Scores- Leveled papers'!$H62:$KM62)))</f>
        <is>
          <t/>
        </is>
      </c>
      <c r="BD63" s="362" t="inlineStr">
        <f aca="false">IF($B63="","",IF(COUNTIFS('English Scores- Leveled papers'!$H$3:$KM$3,BD$4,'English Scores- Leveled papers'!$H62:$KM62,"&gt;-1")=0,"",SUMIF('English Scores- Leveled papers'!$H$3:$KM$3,BD$4,'English Scores- Leveled papers'!$H62:$KM62)))</f>
        <is>
          <t/>
        </is>
      </c>
      <c r="BE63" s="362" t="inlineStr">
        <f aca="false">IF($B63="","",IF(COUNTIFS('English Scores- Leveled papers'!$H$3:$KM$3,BE$4,'English Scores- Leveled papers'!$H62:$KM62,"&gt;-1")=0,"",SUMIF('English Scores- Leveled papers'!$H$3:$KM$3,BE$4,'English Scores- Leveled papers'!$H62:$KM62)))</f>
        <is>
          <t/>
        </is>
      </c>
      <c r="BF63" s="362" t="inlineStr">
        <f aca="false">IF($B63="","",IF(COUNTIFS('English Scores- Leveled papers'!$H$3:$KM$3,BF$4,'English Scores- Leveled papers'!$H62:$KM62,"&gt;-1")=0,"",SUMIF('English Scores- Leveled papers'!$H$3:$KM$3,BF$4,'English Scores- Leveled papers'!$H62:$KM62)))</f>
        <is>
          <t/>
        </is>
      </c>
      <c r="BG63" s="362" t="inlineStr">
        <f aca="false">IF($B63="","",IF(COUNTIFS('English Scores- Leveled papers'!$H$3:$KM$3,BG$4,'English Scores- Leveled papers'!$H62:$KM62,"&gt;-1")=0,"",SUMIF('English Scores- Leveled papers'!$H$3:$KM$3,BG$4,'English Scores- Leveled papers'!$H62:$KM62)))</f>
        <is>
          <t/>
        </is>
      </c>
      <c r="BH63" s="362" t="inlineStr">
        <f aca="false">IF($B63="","",IF(COUNTIFS('English Scores- Leveled papers'!$H$3:$KM$3,BH$4,'English Scores- Leveled papers'!$H62:$KM62,"&gt;-1")=0,"",SUMIF('English Scores- Leveled papers'!$H$3:$KM$3,BH$4,'English Scores- Leveled papers'!$H62:$KM62)))</f>
        <is>
          <t/>
        </is>
      </c>
      <c r="BI63" s="362" t="inlineStr">
        <f aca="false">IF($B63="","",IF(COUNTIFS('English Scores- Leveled papers'!$H$3:$KM$3,BI$4,'English Scores- Leveled papers'!$H62:$KM62,"&gt;-1")=0,"",SUMIF('English Scores- Leveled papers'!$H$3:$KM$3,BI$4,'English Scores- Leveled papers'!$H62:$KM62)))</f>
        <is>
          <t/>
        </is>
      </c>
      <c r="BJ63" s="362" t="inlineStr">
        <f aca="false">IF($B63="","",IF(COUNTIFS('English Scores- Leveled papers'!$H$3:$KM$3,BJ$4,'English Scores- Leveled papers'!$H62:$KM62,"&gt;-1")=0,"",SUMIF('English Scores- Leveled papers'!$H$3:$KM$3,BJ$4,'English Scores- Leveled papers'!$H62:$KM62)))</f>
        <is>
          <t/>
        </is>
      </c>
      <c r="BK63" s="362" t="inlineStr">
        <f aca="false">IF($B63="","",IF(COUNTIFS('English Scores- Leveled papers'!$H$3:$KM$3,BK$4,'English Scores- Leveled papers'!$H62:$KM62,"&gt;-1")=0,"",SUMIF('English Scores- Leveled papers'!$H$3:$KM$3,BK$4,'English Scores- Leveled papers'!$H62:$KM62)))</f>
        <is>
          <t/>
        </is>
      </c>
      <c r="BL63" s="362" t="inlineStr">
        <f aca="false">IF($B63="","",IF(COUNTIFS('English Scores- Leveled papers'!$H$3:$KM$3,BL$4,'English Scores- Leveled papers'!$H62:$KM62,"&gt;-1")=0,"",SUMIF('English Scores- Leveled papers'!$H$3:$KM$3,BL$4,'English Scores- Leveled papers'!$H62:$KM62)))</f>
        <is>
          <t/>
        </is>
      </c>
      <c r="BM63" s="362" t="inlineStr">
        <f aca="false">IF($B63="","",IF(COUNTIFS('Eng GLA 6th, 7th, 8th'!$E$3:$DV$3,BM$4,'Eng GLA 6th, 7th, 8th'!$E63:$DV63, "&gt;-1")=0,"",SUMIF('Eng GLA 6th, 7th, 8th'!$E$3:$DV$3,BM$4,'Eng GLA 6th, 7th, 8th'!$E63:$DV63)))</f>
        <is>
          <t/>
        </is>
      </c>
      <c r="BN63" s="362" t="inlineStr">
        <f aca="false">IF($B63="","",IF(COUNTIFS('Eng GLA 6th, 7th, 8th'!$E$3:$DV$3,BN$4,'Eng GLA 6th, 7th, 8th'!$E63:$DV63, "&gt;-1")=0,"",SUMIF('Eng GLA 6th, 7th, 8th'!$E$3:$DV$3,BN$4,'Eng GLA 6th, 7th, 8th'!$E63:$DV63)))</f>
        <is>
          <t/>
        </is>
      </c>
      <c r="BO63" s="362" t="inlineStr">
        <f aca="false">IF($B63="","",IF(COUNTIFS('Eng GLA 6th, 7th, 8th'!$E$3:$DV$3,BO$4,'Eng GLA 6th, 7th, 8th'!$E63:$DV63, "&gt;-1")=0,"",SUMIF('Eng GLA 6th, 7th, 8th'!$E$3:$DV$3,BO$4,'Eng GLA 6th, 7th, 8th'!$E63:$DV63)))</f>
        <is>
          <t/>
        </is>
      </c>
      <c r="BP63" s="362" t="inlineStr">
        <f aca="false">IF($B63="","",IF(COUNTIFS('Eng GLA 6th, 7th, 8th'!$E$3:$DV$3,BP$4,'Eng GLA 6th, 7th, 8th'!$E63:$DV63, "&gt;-1")=0,"",SUMIF('Eng GLA 6th, 7th, 8th'!$E$3:$DV$3,BP$4,'Eng GLA 6th, 7th, 8th'!$E63:$DV63)))</f>
        <is>
          <t/>
        </is>
      </c>
      <c r="BQ63" s="362" t="inlineStr">
        <f aca="false">IF($B63="","",IF(COUNTIFS('Eng GLA 6th, 7th, 8th'!$E$3:$DV$3,BQ$4,'Eng GLA 6th, 7th, 8th'!$E63:$DV63, "&gt;-1")=0,"",SUMIF('Eng GLA 6th, 7th, 8th'!$E$3:$DV$3,BQ$4,'Eng GLA 6th, 7th, 8th'!$E63:$DV63)))</f>
        <is>
          <t/>
        </is>
      </c>
      <c r="BR63" s="362" t="inlineStr">
        <f aca="false">IF($B63="","",IF(COUNTIFS('Eng GLA 6th, 7th, 8th'!$E$3:$DV$3,BR$4,'Eng GLA 6th, 7th, 8th'!$E63:$DV63, "&gt;-1")=0,"",SUMIF('Eng GLA 6th, 7th, 8th'!$E$3:$DV$3,BR$4,'Eng GLA 6th, 7th, 8th'!$E63:$DV63)))</f>
        <is>
          <t/>
        </is>
      </c>
      <c r="BS63" s="362" t="inlineStr">
        <f aca="false">IF($B63="","",IF(COUNTIFS('Eng GLA 6th, 7th, 8th'!$E$3:$DV$3,BS$4,'Eng GLA 6th, 7th, 8th'!$E63:$DV63, "&gt;-1")=0,"",SUMIF('Eng GLA 6th, 7th, 8th'!$E$3:$DV$3,BS$4,'Eng GLA 6th, 7th, 8th'!$E63:$DV63)))</f>
        <is>
          <t/>
        </is>
      </c>
      <c r="BT63" s="362" t="inlineStr">
        <f aca="false">IF($B63="","",IF(COUNTIFS('Eng GLA 6th, 7th, 8th'!$E$3:$DV$3,BT$4,'Eng GLA 6th, 7th, 8th'!$E63:$DV63, "&gt;-1")=0,"",SUMIF('Eng GLA 6th, 7th, 8th'!$E$3:$DV$3,BT$4,'Eng GLA 6th, 7th, 8th'!$E63:$DV63)))</f>
        <is>
          <t/>
        </is>
      </c>
      <c r="BU63" s="362" t="inlineStr">
        <f aca="false">IF($B63="","",IF(COUNTIFS('Eng GLA 6th, 7th, 8th'!$E$3:$DV$3,BU$4,'Eng GLA 6th, 7th, 8th'!$E63:$DV63, "&gt;-1")=0,"",SUMIF('Eng GLA 6th, 7th, 8th'!$E$3:$DV$3,BU$4,'Eng GLA 6th, 7th, 8th'!$E63:$DV63)))</f>
        <is>
          <t/>
        </is>
      </c>
      <c r="BV63" s="362" t="inlineStr">
        <f aca="false">IF($B63="","",IF(COUNTIFS('Eng GLA 6th, 7th, 8th'!$E$3:$DV$3,BV$4,'Eng GLA 6th, 7th, 8th'!$E63:$DV63, "&gt;-1")=0,"",SUMIF('Eng GLA 6th, 7th, 8th'!$E$3:$DV$3,BV$4,'Eng GLA 6th, 7th, 8th'!$E63:$DV63)))</f>
        <is>
          <t/>
        </is>
      </c>
      <c r="BW63" s="362" t="inlineStr">
        <f aca="false">IF($B63="","",IF(COUNTIFS('Eng GLA 6th, 7th, 8th'!$E$3:$DV$3,BW$4,'Eng GLA 6th, 7th, 8th'!$E63:$DV63, "&gt;-1")=0,"",SUMIF('Eng GLA 6th, 7th, 8th'!$E$3:$DV$3,BW$4,'Eng GLA 6th, 7th, 8th'!$E63:$DV63)))</f>
        <is>
          <t/>
        </is>
      </c>
      <c r="BX63" s="362" t="inlineStr">
        <f aca="false">IF($B63="","",IF(COUNTIFS('Eng GLA 6th, 7th, 8th'!$E$3:$DV$3,BX$4,'Eng GLA 6th, 7th, 8th'!$E63:$DV63, "&gt;-1")=0,"",SUMIF('Eng GLA 6th, 7th, 8th'!$E$3:$DV$3,BX$4,'Eng GLA 6th, 7th, 8th'!$E63:$DV63)))</f>
        <is>
          <t/>
        </is>
      </c>
      <c r="BY63" s="362" t="inlineStr">
        <f aca="false">IF($B63="","",IF(COUNTIFS('Eng GLA 6th, 7th, 8th'!$E$3:$DV$3,BY$4,'Eng GLA 6th, 7th, 8th'!$E63:$DV63, "&gt;-1")=0,"",SUMIF('Eng GLA 6th, 7th, 8th'!$E$3:$DV$3,BY$4,'Eng GLA 6th, 7th, 8th'!$E63:$DV63)))</f>
        <is>
          <t/>
        </is>
      </c>
      <c r="BZ63" s="362" t="inlineStr">
        <f aca="false">IF($B63="","",IF(COUNTIFS('Eng GLA 6th, 7th, 8th'!$E$3:$DV$3,BZ$4,'Eng GLA 6th, 7th, 8th'!$E63:$DV63, "&gt;-1")=0,"",SUMIF('Eng GLA 6th, 7th, 8th'!$E$3:$DV$3,BZ$4,'Eng GLA 6th, 7th, 8th'!$E63:$DV63)))</f>
        <is>
          <t/>
        </is>
      </c>
      <c r="CA63" s="362" t="inlineStr">
        <f aca="false">IF($B63="","",IF(COUNTIFS('Eng GLA 6th, 7th, 8th'!$E$3:$DV$3,CA$4,'Eng GLA 6th, 7th, 8th'!$E63:$DV63, "&gt;-1")=0,"",SUMIF('Eng GLA 6th, 7th, 8th'!$E$3:$DV$3,CA$4,'Eng GLA 6th, 7th, 8th'!$E63:$DV63)))</f>
        <is>
          <t/>
        </is>
      </c>
      <c r="CB63" s="363"/>
      <c r="CC63" s="364" t="str">
        <f aca="false">IFERROR(IF((COUNT('Eng GLA 6th, 7th, 8th'!E63:U63)=0)," ",(SUM('Eng GLA 6th, 7th, 8th'!E63:U63)/$CC$3)),"")</f>
        <v> </v>
      </c>
      <c r="CD63" s="364" t="str">
        <f aca="false">IFERROR(IF((COUNT('Eng GLA 6th, 7th, 8th'!V63:AA63)=0)," ",(SUM('Eng GLA 6th, 7th, 8th'!V63:AA63)/$CD$3)),"")</f>
        <v> </v>
      </c>
      <c r="CE63" s="364" t="str">
        <f aca="false">IFERROR(IF((COUNT('Eng GLA 6th, 7th, 8th'!AB63:AG63)=0)," ",(SUM('Eng GLA 6th, 7th, 8th'!AB63:AG63)/$CE$3)),"")</f>
        <v> </v>
      </c>
      <c r="CF63" s="364" t="str">
        <f aca="false">IFERROR(IF((COUNT('Eng GLA 6th, 7th, 8th'!AH63:AP63)=0)," ",(SUM('Eng GLA 6th, 7th, 8th'!AH63:AP63)/$CF$3)),"")</f>
        <v> </v>
      </c>
      <c r="CG63" s="365" t="str">
        <f aca="false">IFERROR(IF((COUNT('Eng GLA 6th, 7th, 8th'!AR63:BH63)=0)," ",(SUM('Eng GLA 6th, 7th, 8th'!AR63:BH63)/$CG$3)),"")</f>
        <v> </v>
      </c>
      <c r="CH63" s="365" t="str">
        <f aca="false">IFERROR(IF((COUNT('Eng GLA 6th, 7th, 8th'!BI63:BN63)=0)," ",(SUM('Eng GLA 6th, 7th, 8th'!BI63:BN63)/$CH$3)),"")</f>
        <v> </v>
      </c>
      <c r="CI63" s="365" t="str">
        <f aca="false">IFERROR(IF((COUNT('Eng GLA 6th, 7th, 8th'!BO63:BT63)=0)," ",(SUM('Eng GLA 6th, 7th, 8th'!BO63:BT63)/$CI$3)),"")</f>
        <v> </v>
      </c>
      <c r="CJ63" s="365" t="str">
        <f aca="false">IFERROR(IF((COUNT('Eng GLA 6th, 7th, 8th'!BU63:CF63)=0)," ",(SUM('Eng GLA 6th, 7th, 8th'!BU63:CF63)/$CJ$3)),"")</f>
        <v> </v>
      </c>
      <c r="CK63" s="365" t="str">
        <f aca="false">IFERROR(IF((COUNT('Eng GLA 6th, 7th, 8th'!CH63:CX63)=0)," ",(SUM('Eng GLA 6th, 7th, 8th'!CH63:CX63)/$CK$3)),"")</f>
        <v> </v>
      </c>
      <c r="CL63" s="365" t="str">
        <f aca="false">IFERROR(IF((COUNT('Eng GLA 6th, 7th, 8th'!CY63:DD63)=0)," ",(SUM('Eng GLA 6th, 7th, 8th'!CY63:DD63)/$CL$3)),"")</f>
        <v> </v>
      </c>
      <c r="CM63" s="365" t="str">
        <f aca="false">IFERROR(IF((COUNT('Eng GLA 6th, 7th, 8th'!DE63:DJ63)=0)," ",(SUM('Eng GLA 6th, 7th, 8th'!DE63:DJ63)/$CM$3)),"")</f>
        <v> </v>
      </c>
      <c r="CN63" s="365" t="str">
        <f aca="false">IFERROR(IF((COUNT('Eng GLA 6th, 7th, 8th'!DK63:DV63)=0)," ",(SUM('Eng GLA 6th, 7th, 8th'!DK63:DV63)/$CN$3)),"")</f>
        <v> </v>
      </c>
    </row>
    <row r="64" customFormat="false" ht="12.75" hidden="false" customHeight="true" outlineLevel="0" collapsed="false">
      <c r="A64" s="315" t="n">
        <v>57</v>
      </c>
      <c r="B64" s="315" t="inlineStr">
        <f aca="false">'English Scores- Leveled papers'!B63</f>
        <is>
          <t/>
        </is>
      </c>
      <c r="C64" s="360" t="inlineStr">
        <f aca="false">'RC Mastery Check+Question type'!H61</f>
        <is>
          <t/>
        </is>
      </c>
      <c r="D64" s="361" t="inlineStr">
        <f aca="false">'Cover Sheet'!L61</f>
        <is>
          <t/>
        </is>
      </c>
      <c r="E64" s="362" t="inlineStr">
        <f aca="false">IF($B64="","",IF(COUNTIFS('English Scores- Leveled papers'!$H$3:$KM$3,E$4,'English Scores- Leveled papers'!$H63:$KM63,"&gt;-1")=0,"",SUMIF('English Scores- Leveled papers'!$H$3:$KM$3,E$4,'English Scores- Leveled papers'!$H63:$KM63)))</f>
        <is>
          <t/>
        </is>
      </c>
      <c r="F64" s="362" t="inlineStr">
        <f aca="false">IF($B64="","",IF(COUNTIFS('English Scores- Leveled papers'!$H$3:$KM$3,F$4,'English Scores- Leveled papers'!$H63:$KM63,"&gt;-1")=0,"",SUMIF('English Scores- Leveled papers'!$H$3:$KM$3,F$4,'English Scores- Leveled papers'!$H63:$KM63)))</f>
        <is>
          <t/>
        </is>
      </c>
      <c r="G64" s="362" t="inlineStr">
        <f aca="false">IF($B64="","",IF(COUNTIFS('English Scores- Leveled papers'!$H$3:$KM$3,G$4,'English Scores- Leveled papers'!$H63:$KM63,"&gt;-1")=0,"",SUMIF('English Scores- Leveled papers'!$H$3:$KM$3,G$4,'English Scores- Leveled papers'!$H63:$KM63)))</f>
        <is>
          <t/>
        </is>
      </c>
      <c r="H64" s="362" t="inlineStr">
        <f aca="false">IF($B64="","",IF(COUNTIFS('English Scores- Leveled papers'!$H$3:$KM$3,H$4,'English Scores- Leveled papers'!$H63:$KM63,"&gt;-1")=0,"",SUMIF('English Scores- Leveled papers'!$H$3:$KM$3,H$4,'English Scores- Leveled papers'!$H63:$KM63)))</f>
        <is>
          <t/>
        </is>
      </c>
      <c r="I64" s="362" t="inlineStr">
        <f aca="false">IF($B64="","",IF(COUNTIFS('English Scores- Leveled papers'!$H$3:$KM$3,I$4,'English Scores- Leveled papers'!$H63:$KM63,"&gt;-1")=0,"",SUMIF('English Scores- Leveled papers'!$H$3:$KM$3,I$4,'English Scores- Leveled papers'!$H63:$KM63)))</f>
        <is>
          <t/>
        </is>
      </c>
      <c r="J64" s="362" t="inlineStr">
        <f aca="false">IF($B64="","",IF(COUNTIFS('English Scores- Leveled papers'!$H$3:$KM$3,J$4,'English Scores- Leveled papers'!$H63:$KM63,"&gt;-1")=0,"",SUMIF('English Scores- Leveled papers'!$H$3:$KM$3,J$4,'English Scores- Leveled papers'!$H63:$KM63)))</f>
        <is>
          <t/>
        </is>
      </c>
      <c r="K64" s="362" t="inlineStr">
        <f aca="false">IF($B64="","",IF(COUNTIFS('English Scores- Leveled papers'!$H$3:$KM$3,K$4,'English Scores- Leveled papers'!$H63:$KM63,"&gt;-1")=0,"",SUMIF('English Scores- Leveled papers'!$H$3:$KM$3,K$4,'English Scores- Leveled papers'!$H63:$KM63)))</f>
        <is>
          <t/>
        </is>
      </c>
      <c r="L64" s="362" t="inlineStr">
        <f aca="false">IF($B64="","",IF(COUNTIFS('English Scores- Leveled papers'!$H$3:$KM$3,L$4,'English Scores- Leveled papers'!$H63:$KM63,"&gt;-1")=0,"",SUMIF('English Scores- Leveled papers'!$H$3:$KM$3,L$4,'English Scores- Leveled papers'!$H63:$KM63)))</f>
        <is>
          <t/>
        </is>
      </c>
      <c r="M64" s="362" t="inlineStr">
        <f aca="false">IF($B64="","",IF(COUNTIFS('English Scores- Leveled papers'!$H$3:$KM$3,M$4,'English Scores- Leveled papers'!$H63:$KM63,"&gt;-1")=0,"",SUMIF('English Scores- Leveled papers'!$H$3:$KM$3,M$4,'English Scores- Leveled papers'!$H63:$KM63)))</f>
        <is>
          <t/>
        </is>
      </c>
      <c r="N64" s="362" t="inlineStr">
        <f aca="false">IF($B64="","",IF(COUNTIFS('English Scores- Leveled papers'!$H$3:$KM$3,N$4,'English Scores- Leveled papers'!$H63:$KM63,"&gt;-1")=0,"",SUMIF('English Scores- Leveled papers'!$H$3:$KM$3,N$4,'English Scores- Leveled papers'!$H63:$KM63)))</f>
        <is>
          <t/>
        </is>
      </c>
      <c r="O64" s="362" t="inlineStr">
        <f aca="false">IF($B64="","",IF(COUNTIFS('English Scores- Leveled papers'!$H$3:$KM$3,O$4,'English Scores- Leveled papers'!$H63:$KM63,"&gt;-1")=0,"",SUMIF('English Scores- Leveled papers'!$H$3:$KM$3,O$4,'English Scores- Leveled papers'!$H63:$KM63)))</f>
        <is>
          <t/>
        </is>
      </c>
      <c r="P64" s="362" t="inlineStr">
        <f aca="false">IF($B64="","",IF(COUNTIFS('English Scores- Leveled papers'!$H$3:$KM$3,P$4,'English Scores- Leveled papers'!$H63:$KM63,"&gt;-1")=0,"",SUMIF('English Scores- Leveled papers'!$H$3:$KM$3,P$4,'English Scores- Leveled papers'!$H63:$KM63)))</f>
        <is>
          <t/>
        </is>
      </c>
      <c r="Q64" s="362" t="inlineStr">
        <f aca="false">IF($B64="","",IF(COUNTIFS('English Scores- Leveled papers'!$H$3:$KM$3,Q$4,'English Scores- Leveled papers'!$H63:$KM63,"&gt;-1")=0,"",SUMIF('English Scores- Leveled papers'!$H$3:$KM$3,Q$4,'English Scores- Leveled papers'!$H63:$KM63)))</f>
        <is>
          <t/>
        </is>
      </c>
      <c r="R64" s="362" t="inlineStr">
        <f aca="false">IF($B64="","",IF(COUNTIFS('English Scores- Leveled papers'!$H$3:$KM$3,R$4,'English Scores- Leveled papers'!$H63:$KM63,"&gt;-1")=0,"",SUMIF('English Scores- Leveled papers'!$H$3:$KM$3,R$4,'English Scores- Leveled papers'!$H63:$KM63)))</f>
        <is>
          <t/>
        </is>
      </c>
      <c r="S64" s="362" t="inlineStr">
        <f aca="false">IF($B64="","",IF(COUNTIFS('English Scores- Leveled papers'!$H$3:$KM$3,S$4,'English Scores- Leveled papers'!$H63:$KM63,"&gt;-1")=0,"",SUMIF('English Scores- Leveled papers'!$H$3:$KM$3,S$4,'English Scores- Leveled papers'!$H63:$KM63)))</f>
        <is>
          <t/>
        </is>
      </c>
      <c r="T64" s="362" t="inlineStr">
        <f aca="false">IF($B64="","",IF(COUNTIFS('English Scores- Leveled papers'!$H$3:$KM$3,T$4,'English Scores- Leveled papers'!$H63:$KM63,"&gt;-1")=0,"",SUMIF('English Scores- Leveled papers'!$H$3:$KM$3,T$4,'English Scores- Leveled papers'!$H63:$KM63)))</f>
        <is>
          <t/>
        </is>
      </c>
      <c r="U64" s="362" t="inlineStr">
        <f aca="false">IF($B64="","",IF(COUNTIFS('English Scores- Leveled papers'!$H$3:$KM$3,U$4,'English Scores- Leveled papers'!$H63:$KM63,"&gt;-1")=0,"",SUMIF('English Scores- Leveled papers'!$H$3:$KM$3,U$4,'English Scores- Leveled papers'!$H63:$KM63)))</f>
        <is>
          <t/>
        </is>
      </c>
      <c r="V64" s="362" t="inlineStr">
        <f aca="false">IF($B64="","",IF(COUNTIFS('English Scores- Leveled papers'!$H$3:$KM$3,V$4,'English Scores- Leveled papers'!$H63:$KM63,"&gt;-1")=0,"",SUMIF('English Scores- Leveled papers'!$H$3:$KM$3,V$4,'English Scores- Leveled papers'!$H63:$KM63)))</f>
        <is>
          <t/>
        </is>
      </c>
      <c r="W64" s="362" t="inlineStr">
        <f aca="false">IF($B64="","",IF(COUNTIFS('English Scores- Leveled papers'!$H$3:$KM$3,W$4,'English Scores- Leveled papers'!$H63:$KM63,"&gt;-1")=0,"",SUMIF('English Scores- Leveled papers'!$H$3:$KM$3,W$4,'English Scores- Leveled papers'!$H63:$KM63)))</f>
        <is>
          <t/>
        </is>
      </c>
      <c r="X64" s="362" t="inlineStr">
        <f aca="false">IF($B64="","",IF(COUNTIFS('English Scores- Leveled papers'!$H$3:$KM$3,X$4,'English Scores- Leveled papers'!$H63:$KM63,"&gt;-1")=0,"",SUMIF('English Scores- Leveled papers'!$H$3:$KM$3,X$4,'English Scores- Leveled papers'!$H63:$KM63)))</f>
        <is>
          <t/>
        </is>
      </c>
      <c r="Y64" s="362" t="inlineStr">
        <f aca="false">IF($B64="","",IF(COUNTIFS('English Scores- Leveled papers'!$H$3:$KM$3,Y$4,'English Scores- Leveled papers'!$H63:$KM63,"&gt;-1")=0,"",SUMIF('English Scores- Leveled papers'!$H$3:$KM$3,Y$4,'English Scores- Leveled papers'!$H63:$KM63)))</f>
        <is>
          <t/>
        </is>
      </c>
      <c r="Z64" s="362" t="inlineStr">
        <f aca="false">IF($B64="","",IF(COUNTIFS('English Scores- Leveled papers'!$H$3:$KM$3,Z$4,'English Scores- Leveled papers'!$H63:$KM63,"&gt;-1")=0,"",SUMIF('English Scores- Leveled papers'!$H$3:$KM$3,Z$4,'English Scores- Leveled papers'!$H63:$KM63)))</f>
        <is>
          <t/>
        </is>
      </c>
      <c r="AA64" s="362" t="inlineStr">
        <f aca="false">IF($B64="","",IF(COUNTIFS('English Scores- Leveled papers'!$H$3:$KM$3,AA$4,'English Scores- Leveled papers'!$H63:$KM63,"&gt;-1")=0,"",SUMIF('English Scores- Leveled papers'!$H$3:$KM$3,AA$4,'English Scores- Leveled papers'!$H63:$KM63)))</f>
        <is>
          <t/>
        </is>
      </c>
      <c r="AB64" s="362" t="inlineStr">
        <f aca="false">IF($B64="","",IF(COUNTIFS('English Scores- Leveled papers'!$H$3:$KM$3,AB$4,'English Scores- Leveled papers'!$H63:$KM63,"&gt;-1")=0,"",SUMIF('English Scores- Leveled papers'!$H$3:$KM$3,AB$4,'English Scores- Leveled papers'!$H63:$KM63)))</f>
        <is>
          <t/>
        </is>
      </c>
      <c r="AC64" s="362" t="inlineStr">
        <f aca="false">IF($B64="","",IF(COUNTIFS('English Scores- Leveled papers'!$H$3:$KM$3,AC$4,'English Scores- Leveled papers'!$H63:$KM63,"&gt;-1")=0,"",SUMIF('English Scores- Leveled papers'!$H$3:$KM$3,AC$4,'English Scores- Leveled papers'!$H63:$KM63)))</f>
        <is>
          <t/>
        </is>
      </c>
      <c r="AD64" s="362" t="inlineStr">
        <f aca="false">IF($B64="","",IF(COUNTIFS('English Scores- Leveled papers'!$H$3:$KM$3,AD$4,'English Scores- Leveled papers'!$H63:$KM63,"&gt;-1")=0,"",SUMIF('English Scores- Leveled papers'!$H$3:$KM$3,AD$4,'English Scores- Leveled papers'!$H63:$KM63)))</f>
        <is>
          <t/>
        </is>
      </c>
      <c r="AE64" s="362" t="inlineStr">
        <f aca="false">IF($B64="","",IF(COUNTIFS('English Scores- Leveled papers'!$H$3:$KM$3,AE$4,'English Scores- Leveled papers'!$H63:$KM63,"&gt;-1")=0,"",SUMIF('English Scores- Leveled papers'!$H$3:$KM$3,AE$4,'English Scores- Leveled papers'!$H63:$KM63)))</f>
        <is>
          <t/>
        </is>
      </c>
      <c r="AF64" s="362" t="inlineStr">
        <f aca="false">IF($B64="","",IF(COUNTIFS('English Scores- Leveled papers'!$H$3:$KM$3,AF$4,'English Scores- Leveled papers'!$H63:$KM63,"&gt;-1")=0,"",SUMIF('English Scores- Leveled papers'!$H$3:$KM$3,AF$4,'English Scores- Leveled papers'!$H63:$KM63)))</f>
        <is>
          <t/>
        </is>
      </c>
      <c r="AG64" s="362" t="inlineStr">
        <f aca="false">IF($B64="","",IF(COUNTIFS('English Scores- Leveled papers'!$H$3:$KM$3,AG$4,'English Scores- Leveled papers'!$H63:$KM63,"&gt;-1")=0,"",SUMIF('English Scores- Leveled papers'!$H$3:$KM$3,AG$4,'English Scores- Leveled papers'!$H63:$KM63)))</f>
        <is>
          <t/>
        </is>
      </c>
      <c r="AH64" s="362" t="inlineStr">
        <f aca="false">IF($B64="","",IF(COUNTIFS('English Scores- Leveled papers'!$H$3:$KM$3,AH$4,'English Scores- Leveled papers'!$H63:$KM63,"&gt;-1")=0,"",SUMIF('English Scores- Leveled papers'!$H$3:$KM$3,AH$4,'English Scores- Leveled papers'!$H63:$KM63)))</f>
        <is>
          <t/>
        </is>
      </c>
      <c r="AI64" s="362" t="inlineStr">
        <f aca="false">IF($B64="","",IF(COUNTIFS('English Scores- Leveled papers'!$H$3:$KM$3,AI$4,'English Scores- Leveled papers'!$H63:$KM63,"&gt;-1")=0,"",SUMIF('English Scores- Leveled papers'!$H$3:$KM$3,AI$4,'English Scores- Leveled papers'!$H63:$KM63)))</f>
        <is>
          <t/>
        </is>
      </c>
      <c r="AJ64" s="362" t="inlineStr">
        <f aca="false">IF($B64="","",IF(COUNTIFS('English Scores- Leveled papers'!$H$3:$KM$3,AJ$4,'English Scores- Leveled papers'!$H63:$KM63,"&gt;-1")=0,"",SUMIF('English Scores- Leveled papers'!$H$3:$KM$3,AJ$4,'English Scores- Leveled papers'!$H63:$KM63)))</f>
        <is>
          <t/>
        </is>
      </c>
      <c r="AK64" s="362" t="inlineStr">
        <f aca="false">IF($B64="","",IF(COUNTIFS('English Scores- Leveled papers'!$H$3:$KM$3,AK$4,'English Scores- Leveled papers'!$H63:$KM63,"&gt;-1")=0,"",SUMIF('English Scores- Leveled papers'!$H$3:$KM$3,AK$4,'English Scores- Leveled papers'!$H63:$KM63)))</f>
        <is>
          <t/>
        </is>
      </c>
      <c r="AL64" s="362" t="inlineStr">
        <f aca="false">IF($B64="","",IF(COUNTIFS('English Scores- Leveled papers'!$H$3:$KM$3,AL$4,'English Scores- Leveled papers'!$H63:$KM63,"&gt;-1")=0,"",SUMIF('English Scores- Leveled papers'!$H$3:$KM$3,AL$4,'English Scores- Leveled papers'!$H63:$KM63)))</f>
        <is>
          <t/>
        </is>
      </c>
      <c r="AM64" s="362" t="inlineStr">
        <f aca="false">IF($B64="","",IF(COUNTIFS('English Scores- Leveled papers'!$H$3:$KM$3,AM$4,'English Scores- Leveled papers'!$H63:$KM63,"&gt;-1")=0,"",SUMIF('English Scores- Leveled papers'!$H$3:$KM$3,AM$4,'English Scores- Leveled papers'!$H63:$KM63)))</f>
        <is>
          <t/>
        </is>
      </c>
      <c r="AN64" s="362" t="inlineStr">
        <f aca="false">IF($B64="","",IF(COUNTIFS('English Scores- Leveled papers'!$H$3:$KM$3,AN$4,'English Scores- Leveled papers'!$H63:$KM63,"&gt;-1")=0,"",SUMIF('English Scores- Leveled papers'!$H$3:$KM$3,AN$4,'English Scores- Leveled papers'!$H63:$KM63)))</f>
        <is>
          <t/>
        </is>
      </c>
      <c r="AO64" s="362" t="inlineStr">
        <f aca="false">IF($B64="","",IF(COUNTIFS('English Scores- Leveled papers'!$H$3:$KM$3,AO$4,'English Scores- Leveled papers'!$H63:$KM63,"&gt;-1")=0,"",SUMIF('English Scores- Leveled papers'!$H$3:$KM$3,AO$4,'English Scores- Leveled papers'!$H63:$KM63)))</f>
        <is>
          <t/>
        </is>
      </c>
      <c r="AP64" s="362" t="inlineStr">
        <f aca="false">IF($B64="","",IF(COUNTIFS('English Scores- Leveled papers'!$H$3:$KM$3,AP$4,'English Scores- Leveled papers'!$H63:$KM63,"&gt;-1")=0,"",SUMIF('English Scores- Leveled papers'!$H$3:$KM$3,AP$4,'English Scores- Leveled papers'!$H63:$KM63)))</f>
        <is>
          <t/>
        </is>
      </c>
      <c r="AQ64" s="362" t="inlineStr">
        <f aca="false">IF($B64="","",IF(COUNTIFS('English Scores- Leveled papers'!$H$3:$KM$3,AQ$4,'English Scores- Leveled papers'!$H63:$KM63,"&gt;-1")=0,"",SUMIF('English Scores- Leveled papers'!$H$3:$KM$3,AQ$4,'English Scores- Leveled papers'!$H63:$KM63)))</f>
        <is>
          <t/>
        </is>
      </c>
      <c r="AR64" s="362" t="inlineStr">
        <f aca="false">IF($B64="","",IF(COUNTIFS('English Scores- Leveled papers'!$H$3:$KM$3,AR$4,'English Scores- Leveled papers'!$H63:$KM63,"&gt;-1")=0,"",SUMIF('English Scores- Leveled papers'!$H$3:$KM$3,AR$4,'English Scores- Leveled papers'!$H63:$KM63)))</f>
        <is>
          <t/>
        </is>
      </c>
      <c r="AS64" s="362" t="inlineStr">
        <f aca="false">IF($B64="","",IF(COUNTIFS('English Scores- Leveled papers'!$H$3:$KM$3,AS$4,'English Scores- Leveled papers'!$H63:$KM63,"&gt;-1")=0,"",SUMIF('English Scores- Leveled papers'!$H$3:$KM$3,AS$4,'English Scores- Leveled papers'!$H63:$KM63)))</f>
        <is>
          <t/>
        </is>
      </c>
      <c r="AT64" s="362" t="inlineStr">
        <f aca="false">IF($B64="","",IF(COUNTIFS('English Scores- Leveled papers'!$H$3:$KM$3,AT$4,'English Scores- Leveled papers'!$H63:$KM63,"&gt;-1")=0,"",SUMIF('English Scores- Leveled papers'!$H$3:$KM$3,AT$4,'English Scores- Leveled papers'!$H63:$KM63)))</f>
        <is>
          <t/>
        </is>
      </c>
      <c r="AU64" s="362" t="inlineStr">
        <f aca="false">IF($B64="","",IF(COUNTIFS('English Scores- Leveled papers'!$H$3:$KM$3,AU$4,'English Scores- Leveled papers'!$H63:$KM63,"&gt;-1")=0,"",SUMIF('English Scores- Leveled papers'!$H$3:$KM$3,AU$4,'English Scores- Leveled papers'!$H63:$KM63)))</f>
        <is>
          <t/>
        </is>
      </c>
      <c r="AV64" s="362" t="inlineStr">
        <f aca="false">IF($B64="","",IF(COUNTIFS('English Scores- Leveled papers'!$H$3:$KM$3,AV$4,'English Scores- Leveled papers'!$H63:$KM63,"&gt;-1")=0,"",SUMIF('English Scores- Leveled papers'!$H$3:$KM$3,AV$4,'English Scores- Leveled papers'!$H63:$KM63)))</f>
        <is>
          <t/>
        </is>
      </c>
      <c r="AW64" s="362" t="inlineStr">
        <f aca="false">IF($B64="","",IF(COUNTIFS('English Scores- Leveled papers'!$H$3:$KM$3,AW$4,'English Scores- Leveled papers'!$H63:$KM63,"&gt;-1")=0,"",SUMIF('English Scores- Leveled papers'!$H$3:$KM$3,AW$4,'English Scores- Leveled papers'!$H63:$KM63)))</f>
        <is>
          <t/>
        </is>
      </c>
      <c r="AX64" s="362" t="inlineStr">
        <f aca="false">IF($B64="","",IF(COUNTIFS('English Scores- Leveled papers'!$H$3:$KM$3,AX$4,'English Scores- Leveled papers'!$H63:$KM63,"&gt;-1")=0,"",SUMIF('English Scores- Leveled papers'!$H$3:$KM$3,AX$4,'English Scores- Leveled papers'!$H63:$KM63)))</f>
        <is>
          <t/>
        </is>
      </c>
      <c r="AY64" s="362" t="inlineStr">
        <f aca="false">IF($B64="","",IF(COUNTIFS('English Scores- Leveled papers'!$H$3:$KM$3,AY$4,'English Scores- Leveled papers'!$H63:$KM63,"&gt;-1")=0,"",SUMIF('English Scores- Leveled papers'!$H$3:$KM$3,AY$4,'English Scores- Leveled papers'!$H63:$KM63)))</f>
        <is>
          <t/>
        </is>
      </c>
      <c r="AZ64" s="362" t="inlineStr">
        <f aca="false">IF($B64="","",IF(COUNTIFS('English Scores- Leveled papers'!$H$3:$KM$3,AZ$4,'English Scores- Leveled papers'!$H63:$KM63,"&gt;-1")=0,"",SUMIF('English Scores- Leveled papers'!$H$3:$KM$3,AZ$4,'English Scores- Leveled papers'!$H63:$KM63)))</f>
        <is>
          <t/>
        </is>
      </c>
      <c r="BA64" s="362" t="inlineStr">
        <f aca="false">IF($B64="","",IF(COUNTIFS('English Scores- Leveled papers'!$H$3:$KM$3,BA$4,'English Scores- Leveled papers'!$H63:$KM63,"&gt;-1")=0,"",SUMIF('English Scores- Leveled papers'!$H$3:$KM$3,BA$4,'English Scores- Leveled papers'!$H63:$KM63)))</f>
        <is>
          <t/>
        </is>
      </c>
      <c r="BB64" s="362" t="inlineStr">
        <f aca="false">IF($B64="","",IF(COUNTIFS('English Scores- Leveled papers'!$H$3:$KM$3,BB$4,'English Scores- Leveled papers'!$H63:$KM63,"&gt;-1")=0,"",SUMIF('English Scores- Leveled papers'!$H$3:$KM$3,BB$4,'English Scores- Leveled papers'!$H63:$KM63)))</f>
        <is>
          <t/>
        </is>
      </c>
      <c r="BC64" s="362" t="inlineStr">
        <f aca="false">IF($B64="","",IF(COUNTIFS('English Scores- Leveled papers'!$H$3:$KM$3,BC$4,'English Scores- Leveled papers'!$H63:$KM63,"&gt;-1")=0,"",SUMIF('English Scores- Leveled papers'!$H$3:$KM$3,BC$4,'English Scores- Leveled papers'!$H63:$KM63)))</f>
        <is>
          <t/>
        </is>
      </c>
      <c r="BD64" s="362" t="inlineStr">
        <f aca="false">IF($B64="","",IF(COUNTIFS('English Scores- Leveled papers'!$H$3:$KM$3,BD$4,'English Scores- Leveled papers'!$H63:$KM63,"&gt;-1")=0,"",SUMIF('English Scores- Leveled papers'!$H$3:$KM$3,BD$4,'English Scores- Leveled papers'!$H63:$KM63)))</f>
        <is>
          <t/>
        </is>
      </c>
      <c r="BE64" s="362" t="inlineStr">
        <f aca="false">IF($B64="","",IF(COUNTIFS('English Scores- Leveled papers'!$H$3:$KM$3,BE$4,'English Scores- Leveled papers'!$H63:$KM63,"&gt;-1")=0,"",SUMIF('English Scores- Leveled papers'!$H$3:$KM$3,BE$4,'English Scores- Leveled papers'!$H63:$KM63)))</f>
        <is>
          <t/>
        </is>
      </c>
      <c r="BF64" s="362" t="inlineStr">
        <f aca="false">IF($B64="","",IF(COUNTIFS('English Scores- Leveled papers'!$H$3:$KM$3,BF$4,'English Scores- Leveled papers'!$H63:$KM63,"&gt;-1")=0,"",SUMIF('English Scores- Leveled papers'!$H$3:$KM$3,BF$4,'English Scores- Leveled papers'!$H63:$KM63)))</f>
        <is>
          <t/>
        </is>
      </c>
      <c r="BG64" s="362" t="inlineStr">
        <f aca="false">IF($B64="","",IF(COUNTIFS('English Scores- Leveled papers'!$H$3:$KM$3,BG$4,'English Scores- Leveled papers'!$H63:$KM63,"&gt;-1")=0,"",SUMIF('English Scores- Leveled papers'!$H$3:$KM$3,BG$4,'English Scores- Leveled papers'!$H63:$KM63)))</f>
        <is>
          <t/>
        </is>
      </c>
      <c r="BH64" s="362" t="inlineStr">
        <f aca="false">IF($B64="","",IF(COUNTIFS('English Scores- Leveled papers'!$H$3:$KM$3,BH$4,'English Scores- Leveled papers'!$H63:$KM63,"&gt;-1")=0,"",SUMIF('English Scores- Leveled papers'!$H$3:$KM$3,BH$4,'English Scores- Leveled papers'!$H63:$KM63)))</f>
        <is>
          <t/>
        </is>
      </c>
      <c r="BI64" s="362" t="inlineStr">
        <f aca="false">IF($B64="","",IF(COUNTIFS('English Scores- Leveled papers'!$H$3:$KM$3,BI$4,'English Scores- Leveled papers'!$H63:$KM63,"&gt;-1")=0,"",SUMIF('English Scores- Leveled papers'!$H$3:$KM$3,BI$4,'English Scores- Leveled papers'!$H63:$KM63)))</f>
        <is>
          <t/>
        </is>
      </c>
      <c r="BJ64" s="362" t="inlineStr">
        <f aca="false">IF($B64="","",IF(COUNTIFS('English Scores- Leveled papers'!$H$3:$KM$3,BJ$4,'English Scores- Leveled papers'!$H63:$KM63,"&gt;-1")=0,"",SUMIF('English Scores- Leveled papers'!$H$3:$KM$3,BJ$4,'English Scores- Leveled papers'!$H63:$KM63)))</f>
        <is>
          <t/>
        </is>
      </c>
      <c r="BK64" s="362" t="inlineStr">
        <f aca="false">IF($B64="","",IF(COUNTIFS('English Scores- Leveled papers'!$H$3:$KM$3,BK$4,'English Scores- Leveled papers'!$H63:$KM63,"&gt;-1")=0,"",SUMIF('English Scores- Leveled papers'!$H$3:$KM$3,BK$4,'English Scores- Leveled papers'!$H63:$KM63)))</f>
        <is>
          <t/>
        </is>
      </c>
      <c r="BL64" s="362" t="inlineStr">
        <f aca="false">IF($B64="","",IF(COUNTIFS('English Scores- Leveled papers'!$H$3:$KM$3,BL$4,'English Scores- Leveled papers'!$H63:$KM63,"&gt;-1")=0,"",SUMIF('English Scores- Leveled papers'!$H$3:$KM$3,BL$4,'English Scores- Leveled papers'!$H63:$KM63)))</f>
        <is>
          <t/>
        </is>
      </c>
      <c r="BM64" s="362" t="inlineStr">
        <f aca="false">IF($B64="","",IF(COUNTIFS('Eng GLA 6th, 7th, 8th'!$E$3:$DV$3,BM$4,'Eng GLA 6th, 7th, 8th'!$E64:$DV64, "&gt;-1")=0,"",SUMIF('Eng GLA 6th, 7th, 8th'!$E$3:$DV$3,BM$4,'Eng GLA 6th, 7th, 8th'!$E64:$DV64)))</f>
        <is>
          <t/>
        </is>
      </c>
      <c r="BN64" s="362" t="inlineStr">
        <f aca="false">IF($B64="","",IF(COUNTIFS('Eng GLA 6th, 7th, 8th'!$E$3:$DV$3,BN$4,'Eng GLA 6th, 7th, 8th'!$E64:$DV64, "&gt;-1")=0,"",SUMIF('Eng GLA 6th, 7th, 8th'!$E$3:$DV$3,BN$4,'Eng GLA 6th, 7th, 8th'!$E64:$DV64)))</f>
        <is>
          <t/>
        </is>
      </c>
      <c r="BO64" s="362" t="inlineStr">
        <f aca="false">IF($B64="","",IF(COUNTIFS('Eng GLA 6th, 7th, 8th'!$E$3:$DV$3,BO$4,'Eng GLA 6th, 7th, 8th'!$E64:$DV64, "&gt;-1")=0,"",SUMIF('Eng GLA 6th, 7th, 8th'!$E$3:$DV$3,BO$4,'Eng GLA 6th, 7th, 8th'!$E64:$DV64)))</f>
        <is>
          <t/>
        </is>
      </c>
      <c r="BP64" s="362" t="inlineStr">
        <f aca="false">IF($B64="","",IF(COUNTIFS('Eng GLA 6th, 7th, 8th'!$E$3:$DV$3,BP$4,'Eng GLA 6th, 7th, 8th'!$E64:$DV64, "&gt;-1")=0,"",SUMIF('Eng GLA 6th, 7th, 8th'!$E$3:$DV$3,BP$4,'Eng GLA 6th, 7th, 8th'!$E64:$DV64)))</f>
        <is>
          <t/>
        </is>
      </c>
      <c r="BQ64" s="362" t="inlineStr">
        <f aca="false">IF($B64="","",IF(COUNTIFS('Eng GLA 6th, 7th, 8th'!$E$3:$DV$3,BQ$4,'Eng GLA 6th, 7th, 8th'!$E64:$DV64, "&gt;-1")=0,"",SUMIF('Eng GLA 6th, 7th, 8th'!$E$3:$DV$3,BQ$4,'Eng GLA 6th, 7th, 8th'!$E64:$DV64)))</f>
        <is>
          <t/>
        </is>
      </c>
      <c r="BR64" s="362" t="inlineStr">
        <f aca="false">IF($B64="","",IF(COUNTIFS('Eng GLA 6th, 7th, 8th'!$E$3:$DV$3,BR$4,'Eng GLA 6th, 7th, 8th'!$E64:$DV64, "&gt;-1")=0,"",SUMIF('Eng GLA 6th, 7th, 8th'!$E$3:$DV$3,BR$4,'Eng GLA 6th, 7th, 8th'!$E64:$DV64)))</f>
        <is>
          <t/>
        </is>
      </c>
      <c r="BS64" s="362" t="inlineStr">
        <f aca="false">IF($B64="","",IF(COUNTIFS('Eng GLA 6th, 7th, 8th'!$E$3:$DV$3,BS$4,'Eng GLA 6th, 7th, 8th'!$E64:$DV64, "&gt;-1")=0,"",SUMIF('Eng GLA 6th, 7th, 8th'!$E$3:$DV$3,BS$4,'Eng GLA 6th, 7th, 8th'!$E64:$DV64)))</f>
        <is>
          <t/>
        </is>
      </c>
      <c r="BT64" s="362" t="inlineStr">
        <f aca="false">IF($B64="","",IF(COUNTIFS('Eng GLA 6th, 7th, 8th'!$E$3:$DV$3,BT$4,'Eng GLA 6th, 7th, 8th'!$E64:$DV64, "&gt;-1")=0,"",SUMIF('Eng GLA 6th, 7th, 8th'!$E$3:$DV$3,BT$4,'Eng GLA 6th, 7th, 8th'!$E64:$DV64)))</f>
        <is>
          <t/>
        </is>
      </c>
      <c r="BU64" s="362" t="inlineStr">
        <f aca="false">IF($B64="","",IF(COUNTIFS('Eng GLA 6th, 7th, 8th'!$E$3:$DV$3,BU$4,'Eng GLA 6th, 7th, 8th'!$E64:$DV64, "&gt;-1")=0,"",SUMIF('Eng GLA 6th, 7th, 8th'!$E$3:$DV$3,BU$4,'Eng GLA 6th, 7th, 8th'!$E64:$DV64)))</f>
        <is>
          <t/>
        </is>
      </c>
      <c r="BV64" s="362" t="inlineStr">
        <f aca="false">IF($B64="","",IF(COUNTIFS('Eng GLA 6th, 7th, 8th'!$E$3:$DV$3,BV$4,'Eng GLA 6th, 7th, 8th'!$E64:$DV64, "&gt;-1")=0,"",SUMIF('Eng GLA 6th, 7th, 8th'!$E$3:$DV$3,BV$4,'Eng GLA 6th, 7th, 8th'!$E64:$DV64)))</f>
        <is>
          <t/>
        </is>
      </c>
      <c r="BW64" s="362" t="inlineStr">
        <f aca="false">IF($B64="","",IF(COUNTIFS('Eng GLA 6th, 7th, 8th'!$E$3:$DV$3,BW$4,'Eng GLA 6th, 7th, 8th'!$E64:$DV64, "&gt;-1")=0,"",SUMIF('Eng GLA 6th, 7th, 8th'!$E$3:$DV$3,BW$4,'Eng GLA 6th, 7th, 8th'!$E64:$DV64)))</f>
        <is>
          <t/>
        </is>
      </c>
      <c r="BX64" s="362" t="inlineStr">
        <f aca="false">IF($B64="","",IF(COUNTIFS('Eng GLA 6th, 7th, 8th'!$E$3:$DV$3,BX$4,'Eng GLA 6th, 7th, 8th'!$E64:$DV64, "&gt;-1")=0,"",SUMIF('Eng GLA 6th, 7th, 8th'!$E$3:$DV$3,BX$4,'Eng GLA 6th, 7th, 8th'!$E64:$DV64)))</f>
        <is>
          <t/>
        </is>
      </c>
      <c r="BY64" s="362" t="inlineStr">
        <f aca="false">IF($B64="","",IF(COUNTIFS('Eng GLA 6th, 7th, 8th'!$E$3:$DV$3,BY$4,'Eng GLA 6th, 7th, 8th'!$E64:$DV64, "&gt;-1")=0,"",SUMIF('Eng GLA 6th, 7th, 8th'!$E$3:$DV$3,BY$4,'Eng GLA 6th, 7th, 8th'!$E64:$DV64)))</f>
        <is>
          <t/>
        </is>
      </c>
      <c r="BZ64" s="362" t="inlineStr">
        <f aca="false">IF($B64="","",IF(COUNTIFS('Eng GLA 6th, 7th, 8th'!$E$3:$DV$3,BZ$4,'Eng GLA 6th, 7th, 8th'!$E64:$DV64, "&gt;-1")=0,"",SUMIF('Eng GLA 6th, 7th, 8th'!$E$3:$DV$3,BZ$4,'Eng GLA 6th, 7th, 8th'!$E64:$DV64)))</f>
        <is>
          <t/>
        </is>
      </c>
      <c r="CA64" s="362" t="inlineStr">
        <f aca="false">IF($B64="","",IF(COUNTIFS('Eng GLA 6th, 7th, 8th'!$E$3:$DV$3,CA$4,'Eng GLA 6th, 7th, 8th'!$E64:$DV64, "&gt;-1")=0,"",SUMIF('Eng GLA 6th, 7th, 8th'!$E$3:$DV$3,CA$4,'Eng GLA 6th, 7th, 8th'!$E64:$DV64)))</f>
        <is>
          <t/>
        </is>
      </c>
      <c r="CB64" s="363"/>
      <c r="CC64" s="364" t="str">
        <f aca="false">IFERROR(IF((COUNT('Eng GLA 6th, 7th, 8th'!E64:U64)=0)," ",(SUM('Eng GLA 6th, 7th, 8th'!E64:U64)/$CC$3)),"")</f>
        <v> </v>
      </c>
      <c r="CD64" s="364" t="str">
        <f aca="false">IFERROR(IF((COUNT('Eng GLA 6th, 7th, 8th'!V64:AA64)=0)," ",(SUM('Eng GLA 6th, 7th, 8th'!V64:AA64)/$CD$3)),"")</f>
        <v> </v>
      </c>
      <c r="CE64" s="364" t="str">
        <f aca="false">IFERROR(IF((COUNT('Eng GLA 6th, 7th, 8th'!AB64:AG64)=0)," ",(SUM('Eng GLA 6th, 7th, 8th'!AB64:AG64)/$CE$3)),"")</f>
        <v> </v>
      </c>
      <c r="CF64" s="364" t="str">
        <f aca="false">IFERROR(IF((COUNT('Eng GLA 6th, 7th, 8th'!AH64:AP64)=0)," ",(SUM('Eng GLA 6th, 7th, 8th'!AH64:AP64)/$CF$3)),"")</f>
        <v> </v>
      </c>
      <c r="CG64" s="365" t="str">
        <f aca="false">IFERROR(IF((COUNT('Eng GLA 6th, 7th, 8th'!AR64:BH64)=0)," ",(SUM('Eng GLA 6th, 7th, 8th'!AR64:BH64)/$CG$3)),"")</f>
        <v> </v>
      </c>
      <c r="CH64" s="365" t="str">
        <f aca="false">IFERROR(IF((COUNT('Eng GLA 6th, 7th, 8th'!BI64:BN64)=0)," ",(SUM('Eng GLA 6th, 7th, 8th'!BI64:BN64)/$CH$3)),"")</f>
        <v> </v>
      </c>
      <c r="CI64" s="365" t="str">
        <f aca="false">IFERROR(IF((COUNT('Eng GLA 6th, 7th, 8th'!BO64:BT64)=0)," ",(SUM('Eng GLA 6th, 7th, 8th'!BO64:BT64)/$CI$3)),"")</f>
        <v> </v>
      </c>
      <c r="CJ64" s="365" t="str">
        <f aca="false">IFERROR(IF((COUNT('Eng GLA 6th, 7th, 8th'!BU64:CF64)=0)," ",(SUM('Eng GLA 6th, 7th, 8th'!BU64:CF64)/$CJ$3)),"")</f>
        <v> </v>
      </c>
      <c r="CK64" s="365" t="str">
        <f aca="false">IFERROR(IF((COUNT('Eng GLA 6th, 7th, 8th'!CH64:CX64)=0)," ",(SUM('Eng GLA 6th, 7th, 8th'!CH64:CX64)/$CK$3)),"")</f>
        <v> </v>
      </c>
      <c r="CL64" s="365" t="str">
        <f aca="false">IFERROR(IF((COUNT('Eng GLA 6th, 7th, 8th'!CY64:DD64)=0)," ",(SUM('Eng GLA 6th, 7th, 8th'!CY64:DD64)/$CL$3)),"")</f>
        <v> </v>
      </c>
      <c r="CM64" s="365" t="str">
        <f aca="false">IFERROR(IF((COUNT('Eng GLA 6th, 7th, 8th'!DE64:DJ64)=0)," ",(SUM('Eng GLA 6th, 7th, 8th'!DE64:DJ64)/$CM$3)),"")</f>
        <v> </v>
      </c>
      <c r="CN64" s="365" t="str">
        <f aca="false">IFERROR(IF((COUNT('Eng GLA 6th, 7th, 8th'!DK64:DV64)=0)," ",(SUM('Eng GLA 6th, 7th, 8th'!DK64:DV64)/$CN$3)),"")</f>
        <v> </v>
      </c>
    </row>
    <row r="65" customFormat="false" ht="12.75" hidden="false" customHeight="true" outlineLevel="0" collapsed="false">
      <c r="A65" s="315" t="n">
        <v>58</v>
      </c>
      <c r="B65" s="315" t="inlineStr">
        <f aca="false">'English Scores- Leveled papers'!B64</f>
        <is>
          <t/>
        </is>
      </c>
      <c r="C65" s="360" t="inlineStr">
        <f aca="false">'RC Mastery Check+Question type'!H62</f>
        <is>
          <t/>
        </is>
      </c>
      <c r="D65" s="361" t="inlineStr">
        <f aca="false">'Cover Sheet'!L62</f>
        <is>
          <t/>
        </is>
      </c>
      <c r="E65" s="362" t="inlineStr">
        <f aca="false">IF($B65="","",IF(COUNTIFS('English Scores- Leveled papers'!$H$3:$KM$3,E$4,'English Scores- Leveled papers'!$H64:$KM64,"&gt;-1")=0,"",SUMIF('English Scores- Leveled papers'!$H$3:$KM$3,E$4,'English Scores- Leveled papers'!$H64:$KM64)))</f>
        <is>
          <t/>
        </is>
      </c>
      <c r="F65" s="362" t="inlineStr">
        <f aca="false">IF($B65="","",IF(COUNTIFS('English Scores- Leveled papers'!$H$3:$KM$3,F$4,'English Scores- Leveled papers'!$H64:$KM64,"&gt;-1")=0,"",SUMIF('English Scores- Leveled papers'!$H$3:$KM$3,F$4,'English Scores- Leveled papers'!$H64:$KM64)))</f>
        <is>
          <t/>
        </is>
      </c>
      <c r="G65" s="362" t="inlineStr">
        <f aca="false">IF($B65="","",IF(COUNTIFS('English Scores- Leveled papers'!$H$3:$KM$3,G$4,'English Scores- Leveled papers'!$H64:$KM64,"&gt;-1")=0,"",SUMIF('English Scores- Leveled papers'!$H$3:$KM$3,G$4,'English Scores- Leveled papers'!$H64:$KM64)))</f>
        <is>
          <t/>
        </is>
      </c>
      <c r="H65" s="362" t="inlineStr">
        <f aca="false">IF($B65="","",IF(COUNTIFS('English Scores- Leveled papers'!$H$3:$KM$3,H$4,'English Scores- Leveled papers'!$H64:$KM64,"&gt;-1")=0,"",SUMIF('English Scores- Leveled papers'!$H$3:$KM$3,H$4,'English Scores- Leveled papers'!$H64:$KM64)))</f>
        <is>
          <t/>
        </is>
      </c>
      <c r="I65" s="362" t="inlineStr">
        <f aca="false">IF($B65="","",IF(COUNTIFS('English Scores- Leveled papers'!$H$3:$KM$3,I$4,'English Scores- Leveled papers'!$H64:$KM64,"&gt;-1")=0,"",SUMIF('English Scores- Leveled papers'!$H$3:$KM$3,I$4,'English Scores- Leveled papers'!$H64:$KM64)))</f>
        <is>
          <t/>
        </is>
      </c>
      <c r="J65" s="362" t="inlineStr">
        <f aca="false">IF($B65="","",IF(COUNTIFS('English Scores- Leveled papers'!$H$3:$KM$3,J$4,'English Scores- Leveled papers'!$H64:$KM64,"&gt;-1")=0,"",SUMIF('English Scores- Leveled papers'!$H$3:$KM$3,J$4,'English Scores- Leveled papers'!$H64:$KM64)))</f>
        <is>
          <t/>
        </is>
      </c>
      <c r="K65" s="362" t="inlineStr">
        <f aca="false">IF($B65="","",IF(COUNTIFS('English Scores- Leveled papers'!$H$3:$KM$3,K$4,'English Scores- Leveled papers'!$H64:$KM64,"&gt;-1")=0,"",SUMIF('English Scores- Leveled papers'!$H$3:$KM$3,K$4,'English Scores- Leveled papers'!$H64:$KM64)))</f>
        <is>
          <t/>
        </is>
      </c>
      <c r="L65" s="362" t="inlineStr">
        <f aca="false">IF($B65="","",IF(COUNTIFS('English Scores- Leveled papers'!$H$3:$KM$3,L$4,'English Scores- Leveled papers'!$H64:$KM64,"&gt;-1")=0,"",SUMIF('English Scores- Leveled papers'!$H$3:$KM$3,L$4,'English Scores- Leveled papers'!$H64:$KM64)))</f>
        <is>
          <t/>
        </is>
      </c>
      <c r="M65" s="362" t="inlineStr">
        <f aca="false">IF($B65="","",IF(COUNTIFS('English Scores- Leveled papers'!$H$3:$KM$3,M$4,'English Scores- Leveled papers'!$H64:$KM64,"&gt;-1")=0,"",SUMIF('English Scores- Leveled papers'!$H$3:$KM$3,M$4,'English Scores- Leveled papers'!$H64:$KM64)))</f>
        <is>
          <t/>
        </is>
      </c>
      <c r="N65" s="362" t="inlineStr">
        <f aca="false">IF($B65="","",IF(COUNTIFS('English Scores- Leveled papers'!$H$3:$KM$3,N$4,'English Scores- Leveled papers'!$H64:$KM64,"&gt;-1")=0,"",SUMIF('English Scores- Leveled papers'!$H$3:$KM$3,N$4,'English Scores- Leveled papers'!$H64:$KM64)))</f>
        <is>
          <t/>
        </is>
      </c>
      <c r="O65" s="362" t="inlineStr">
        <f aca="false">IF($B65="","",IF(COUNTIFS('English Scores- Leveled papers'!$H$3:$KM$3,O$4,'English Scores- Leveled papers'!$H64:$KM64,"&gt;-1")=0,"",SUMIF('English Scores- Leveled papers'!$H$3:$KM$3,O$4,'English Scores- Leveled papers'!$H64:$KM64)))</f>
        <is>
          <t/>
        </is>
      </c>
      <c r="P65" s="362" t="inlineStr">
        <f aca="false">IF($B65="","",IF(COUNTIFS('English Scores- Leveled papers'!$H$3:$KM$3,P$4,'English Scores- Leveled papers'!$H64:$KM64,"&gt;-1")=0,"",SUMIF('English Scores- Leveled papers'!$H$3:$KM$3,P$4,'English Scores- Leveled papers'!$H64:$KM64)))</f>
        <is>
          <t/>
        </is>
      </c>
      <c r="Q65" s="362" t="inlineStr">
        <f aca="false">IF($B65="","",IF(COUNTIFS('English Scores- Leveled papers'!$H$3:$KM$3,Q$4,'English Scores- Leveled papers'!$H64:$KM64,"&gt;-1")=0,"",SUMIF('English Scores- Leveled papers'!$H$3:$KM$3,Q$4,'English Scores- Leveled papers'!$H64:$KM64)))</f>
        <is>
          <t/>
        </is>
      </c>
      <c r="R65" s="362" t="inlineStr">
        <f aca="false">IF($B65="","",IF(COUNTIFS('English Scores- Leveled papers'!$H$3:$KM$3,R$4,'English Scores- Leveled papers'!$H64:$KM64,"&gt;-1")=0,"",SUMIF('English Scores- Leveled papers'!$H$3:$KM$3,R$4,'English Scores- Leveled papers'!$H64:$KM64)))</f>
        <is>
          <t/>
        </is>
      </c>
      <c r="S65" s="362" t="inlineStr">
        <f aca="false">IF($B65="","",IF(COUNTIFS('English Scores- Leveled papers'!$H$3:$KM$3,S$4,'English Scores- Leveled papers'!$H64:$KM64,"&gt;-1")=0,"",SUMIF('English Scores- Leveled papers'!$H$3:$KM$3,S$4,'English Scores- Leveled papers'!$H64:$KM64)))</f>
        <is>
          <t/>
        </is>
      </c>
      <c r="T65" s="362" t="inlineStr">
        <f aca="false">IF($B65="","",IF(COUNTIFS('English Scores- Leveled papers'!$H$3:$KM$3,T$4,'English Scores- Leveled papers'!$H64:$KM64,"&gt;-1")=0,"",SUMIF('English Scores- Leveled papers'!$H$3:$KM$3,T$4,'English Scores- Leveled papers'!$H64:$KM64)))</f>
        <is>
          <t/>
        </is>
      </c>
      <c r="U65" s="362" t="inlineStr">
        <f aca="false">IF($B65="","",IF(COUNTIFS('English Scores- Leveled papers'!$H$3:$KM$3,U$4,'English Scores- Leveled papers'!$H64:$KM64,"&gt;-1")=0,"",SUMIF('English Scores- Leveled papers'!$H$3:$KM$3,U$4,'English Scores- Leveled papers'!$H64:$KM64)))</f>
        <is>
          <t/>
        </is>
      </c>
      <c r="V65" s="362" t="inlineStr">
        <f aca="false">IF($B65="","",IF(COUNTIFS('English Scores- Leveled papers'!$H$3:$KM$3,V$4,'English Scores- Leveled papers'!$H64:$KM64,"&gt;-1")=0,"",SUMIF('English Scores- Leveled papers'!$H$3:$KM$3,V$4,'English Scores- Leveled papers'!$H64:$KM64)))</f>
        <is>
          <t/>
        </is>
      </c>
      <c r="W65" s="362" t="inlineStr">
        <f aca="false">IF($B65="","",IF(COUNTIFS('English Scores- Leveled papers'!$H$3:$KM$3,W$4,'English Scores- Leveled papers'!$H64:$KM64,"&gt;-1")=0,"",SUMIF('English Scores- Leveled papers'!$H$3:$KM$3,W$4,'English Scores- Leveled papers'!$H64:$KM64)))</f>
        <is>
          <t/>
        </is>
      </c>
      <c r="X65" s="362" t="inlineStr">
        <f aca="false">IF($B65="","",IF(COUNTIFS('English Scores- Leveled papers'!$H$3:$KM$3,X$4,'English Scores- Leveled papers'!$H64:$KM64,"&gt;-1")=0,"",SUMIF('English Scores- Leveled papers'!$H$3:$KM$3,X$4,'English Scores- Leveled papers'!$H64:$KM64)))</f>
        <is>
          <t/>
        </is>
      </c>
      <c r="Y65" s="362" t="inlineStr">
        <f aca="false">IF($B65="","",IF(COUNTIFS('English Scores- Leveled papers'!$H$3:$KM$3,Y$4,'English Scores- Leveled papers'!$H64:$KM64,"&gt;-1")=0,"",SUMIF('English Scores- Leveled papers'!$H$3:$KM$3,Y$4,'English Scores- Leveled papers'!$H64:$KM64)))</f>
        <is>
          <t/>
        </is>
      </c>
      <c r="Z65" s="362" t="inlineStr">
        <f aca="false">IF($B65="","",IF(COUNTIFS('English Scores- Leveled papers'!$H$3:$KM$3,Z$4,'English Scores- Leveled papers'!$H64:$KM64,"&gt;-1")=0,"",SUMIF('English Scores- Leveled papers'!$H$3:$KM$3,Z$4,'English Scores- Leveled papers'!$H64:$KM64)))</f>
        <is>
          <t/>
        </is>
      </c>
      <c r="AA65" s="362" t="inlineStr">
        <f aca="false">IF($B65="","",IF(COUNTIFS('English Scores- Leveled papers'!$H$3:$KM$3,AA$4,'English Scores- Leveled papers'!$H64:$KM64,"&gt;-1")=0,"",SUMIF('English Scores- Leveled papers'!$H$3:$KM$3,AA$4,'English Scores- Leveled papers'!$H64:$KM64)))</f>
        <is>
          <t/>
        </is>
      </c>
      <c r="AB65" s="362" t="inlineStr">
        <f aca="false">IF($B65="","",IF(COUNTIFS('English Scores- Leveled papers'!$H$3:$KM$3,AB$4,'English Scores- Leveled papers'!$H64:$KM64,"&gt;-1")=0,"",SUMIF('English Scores- Leveled papers'!$H$3:$KM$3,AB$4,'English Scores- Leveled papers'!$H64:$KM64)))</f>
        <is>
          <t/>
        </is>
      </c>
      <c r="AC65" s="362" t="inlineStr">
        <f aca="false">IF($B65="","",IF(COUNTIFS('English Scores- Leveled papers'!$H$3:$KM$3,AC$4,'English Scores- Leveled papers'!$H64:$KM64,"&gt;-1")=0,"",SUMIF('English Scores- Leveled papers'!$H$3:$KM$3,AC$4,'English Scores- Leveled papers'!$H64:$KM64)))</f>
        <is>
          <t/>
        </is>
      </c>
      <c r="AD65" s="362" t="inlineStr">
        <f aca="false">IF($B65="","",IF(COUNTIFS('English Scores- Leveled papers'!$H$3:$KM$3,AD$4,'English Scores- Leveled papers'!$H64:$KM64,"&gt;-1")=0,"",SUMIF('English Scores- Leveled papers'!$H$3:$KM$3,AD$4,'English Scores- Leveled papers'!$H64:$KM64)))</f>
        <is>
          <t/>
        </is>
      </c>
      <c r="AE65" s="362" t="inlineStr">
        <f aca="false">IF($B65="","",IF(COUNTIFS('English Scores- Leveled papers'!$H$3:$KM$3,AE$4,'English Scores- Leveled papers'!$H64:$KM64,"&gt;-1")=0,"",SUMIF('English Scores- Leveled papers'!$H$3:$KM$3,AE$4,'English Scores- Leveled papers'!$H64:$KM64)))</f>
        <is>
          <t/>
        </is>
      </c>
      <c r="AF65" s="362" t="inlineStr">
        <f aca="false">IF($B65="","",IF(COUNTIFS('English Scores- Leveled papers'!$H$3:$KM$3,AF$4,'English Scores- Leveled papers'!$H64:$KM64,"&gt;-1")=0,"",SUMIF('English Scores- Leveled papers'!$H$3:$KM$3,AF$4,'English Scores- Leveled papers'!$H64:$KM64)))</f>
        <is>
          <t/>
        </is>
      </c>
      <c r="AG65" s="362" t="inlineStr">
        <f aca="false">IF($B65="","",IF(COUNTIFS('English Scores- Leveled papers'!$H$3:$KM$3,AG$4,'English Scores- Leveled papers'!$H64:$KM64,"&gt;-1")=0,"",SUMIF('English Scores- Leveled papers'!$H$3:$KM$3,AG$4,'English Scores- Leveled papers'!$H64:$KM64)))</f>
        <is>
          <t/>
        </is>
      </c>
      <c r="AH65" s="362" t="inlineStr">
        <f aca="false">IF($B65="","",IF(COUNTIFS('English Scores- Leveled papers'!$H$3:$KM$3,AH$4,'English Scores- Leveled papers'!$H64:$KM64,"&gt;-1")=0,"",SUMIF('English Scores- Leveled papers'!$H$3:$KM$3,AH$4,'English Scores- Leveled papers'!$H64:$KM64)))</f>
        <is>
          <t/>
        </is>
      </c>
      <c r="AI65" s="362" t="inlineStr">
        <f aca="false">IF($B65="","",IF(COUNTIFS('English Scores- Leveled papers'!$H$3:$KM$3,AI$4,'English Scores- Leveled papers'!$H64:$KM64,"&gt;-1")=0,"",SUMIF('English Scores- Leveled papers'!$H$3:$KM$3,AI$4,'English Scores- Leveled papers'!$H64:$KM64)))</f>
        <is>
          <t/>
        </is>
      </c>
      <c r="AJ65" s="362" t="inlineStr">
        <f aca="false">IF($B65="","",IF(COUNTIFS('English Scores- Leveled papers'!$H$3:$KM$3,AJ$4,'English Scores- Leveled papers'!$H64:$KM64,"&gt;-1")=0,"",SUMIF('English Scores- Leveled papers'!$H$3:$KM$3,AJ$4,'English Scores- Leveled papers'!$H64:$KM64)))</f>
        <is>
          <t/>
        </is>
      </c>
      <c r="AK65" s="362" t="inlineStr">
        <f aca="false">IF($B65="","",IF(COUNTIFS('English Scores- Leveled papers'!$H$3:$KM$3,AK$4,'English Scores- Leveled papers'!$H64:$KM64,"&gt;-1")=0,"",SUMIF('English Scores- Leveled papers'!$H$3:$KM$3,AK$4,'English Scores- Leveled papers'!$H64:$KM64)))</f>
        <is>
          <t/>
        </is>
      </c>
      <c r="AL65" s="362" t="inlineStr">
        <f aca="false">IF($B65="","",IF(COUNTIFS('English Scores- Leveled papers'!$H$3:$KM$3,AL$4,'English Scores- Leveled papers'!$H64:$KM64,"&gt;-1")=0,"",SUMIF('English Scores- Leveled papers'!$H$3:$KM$3,AL$4,'English Scores- Leveled papers'!$H64:$KM64)))</f>
        <is>
          <t/>
        </is>
      </c>
      <c r="AM65" s="362" t="inlineStr">
        <f aca="false">IF($B65="","",IF(COUNTIFS('English Scores- Leveled papers'!$H$3:$KM$3,AM$4,'English Scores- Leveled papers'!$H64:$KM64,"&gt;-1")=0,"",SUMIF('English Scores- Leveled papers'!$H$3:$KM$3,AM$4,'English Scores- Leveled papers'!$H64:$KM64)))</f>
        <is>
          <t/>
        </is>
      </c>
      <c r="AN65" s="362" t="inlineStr">
        <f aca="false">IF($B65="","",IF(COUNTIFS('English Scores- Leveled papers'!$H$3:$KM$3,AN$4,'English Scores- Leveled papers'!$H64:$KM64,"&gt;-1")=0,"",SUMIF('English Scores- Leveled papers'!$H$3:$KM$3,AN$4,'English Scores- Leveled papers'!$H64:$KM64)))</f>
        <is>
          <t/>
        </is>
      </c>
      <c r="AO65" s="362" t="inlineStr">
        <f aca="false">IF($B65="","",IF(COUNTIFS('English Scores- Leveled papers'!$H$3:$KM$3,AO$4,'English Scores- Leveled papers'!$H64:$KM64,"&gt;-1")=0,"",SUMIF('English Scores- Leveled papers'!$H$3:$KM$3,AO$4,'English Scores- Leveled papers'!$H64:$KM64)))</f>
        <is>
          <t/>
        </is>
      </c>
      <c r="AP65" s="362" t="inlineStr">
        <f aca="false">IF($B65="","",IF(COUNTIFS('English Scores- Leveled papers'!$H$3:$KM$3,AP$4,'English Scores- Leveled papers'!$H64:$KM64,"&gt;-1")=0,"",SUMIF('English Scores- Leveled papers'!$H$3:$KM$3,AP$4,'English Scores- Leveled papers'!$H64:$KM64)))</f>
        <is>
          <t/>
        </is>
      </c>
      <c r="AQ65" s="362" t="inlineStr">
        <f aca="false">IF($B65="","",IF(COUNTIFS('English Scores- Leveled papers'!$H$3:$KM$3,AQ$4,'English Scores- Leveled papers'!$H64:$KM64,"&gt;-1")=0,"",SUMIF('English Scores- Leveled papers'!$H$3:$KM$3,AQ$4,'English Scores- Leveled papers'!$H64:$KM64)))</f>
        <is>
          <t/>
        </is>
      </c>
      <c r="AR65" s="362" t="inlineStr">
        <f aca="false">IF($B65="","",IF(COUNTIFS('English Scores- Leveled papers'!$H$3:$KM$3,AR$4,'English Scores- Leveled papers'!$H64:$KM64,"&gt;-1")=0,"",SUMIF('English Scores- Leveled papers'!$H$3:$KM$3,AR$4,'English Scores- Leveled papers'!$H64:$KM64)))</f>
        <is>
          <t/>
        </is>
      </c>
      <c r="AS65" s="362" t="inlineStr">
        <f aca="false">IF($B65="","",IF(COUNTIFS('English Scores- Leveled papers'!$H$3:$KM$3,AS$4,'English Scores- Leveled papers'!$H64:$KM64,"&gt;-1")=0,"",SUMIF('English Scores- Leveled papers'!$H$3:$KM$3,AS$4,'English Scores- Leveled papers'!$H64:$KM64)))</f>
        <is>
          <t/>
        </is>
      </c>
      <c r="AT65" s="362" t="inlineStr">
        <f aca="false">IF($B65="","",IF(COUNTIFS('English Scores- Leveled papers'!$H$3:$KM$3,AT$4,'English Scores- Leveled papers'!$H64:$KM64,"&gt;-1")=0,"",SUMIF('English Scores- Leveled papers'!$H$3:$KM$3,AT$4,'English Scores- Leveled papers'!$H64:$KM64)))</f>
        <is>
          <t/>
        </is>
      </c>
      <c r="AU65" s="362" t="inlineStr">
        <f aca="false">IF($B65="","",IF(COUNTIFS('English Scores- Leveled papers'!$H$3:$KM$3,AU$4,'English Scores- Leveled papers'!$H64:$KM64,"&gt;-1")=0,"",SUMIF('English Scores- Leveled papers'!$H$3:$KM$3,AU$4,'English Scores- Leveled papers'!$H64:$KM64)))</f>
        <is>
          <t/>
        </is>
      </c>
      <c r="AV65" s="362" t="inlineStr">
        <f aca="false">IF($B65="","",IF(COUNTIFS('English Scores- Leveled papers'!$H$3:$KM$3,AV$4,'English Scores- Leveled papers'!$H64:$KM64,"&gt;-1")=0,"",SUMIF('English Scores- Leveled papers'!$H$3:$KM$3,AV$4,'English Scores- Leveled papers'!$H64:$KM64)))</f>
        <is>
          <t/>
        </is>
      </c>
      <c r="AW65" s="362" t="inlineStr">
        <f aca="false">IF($B65="","",IF(COUNTIFS('English Scores- Leveled papers'!$H$3:$KM$3,AW$4,'English Scores- Leveled papers'!$H64:$KM64,"&gt;-1")=0,"",SUMIF('English Scores- Leveled papers'!$H$3:$KM$3,AW$4,'English Scores- Leveled papers'!$H64:$KM64)))</f>
        <is>
          <t/>
        </is>
      </c>
      <c r="AX65" s="362" t="inlineStr">
        <f aca="false">IF($B65="","",IF(COUNTIFS('English Scores- Leveled papers'!$H$3:$KM$3,AX$4,'English Scores- Leveled papers'!$H64:$KM64,"&gt;-1")=0,"",SUMIF('English Scores- Leveled papers'!$H$3:$KM$3,AX$4,'English Scores- Leveled papers'!$H64:$KM64)))</f>
        <is>
          <t/>
        </is>
      </c>
      <c r="AY65" s="362" t="inlineStr">
        <f aca="false">IF($B65="","",IF(COUNTIFS('English Scores- Leveled papers'!$H$3:$KM$3,AY$4,'English Scores- Leveled papers'!$H64:$KM64,"&gt;-1")=0,"",SUMIF('English Scores- Leveled papers'!$H$3:$KM$3,AY$4,'English Scores- Leveled papers'!$H64:$KM64)))</f>
        <is>
          <t/>
        </is>
      </c>
      <c r="AZ65" s="362" t="inlineStr">
        <f aca="false">IF($B65="","",IF(COUNTIFS('English Scores- Leveled papers'!$H$3:$KM$3,AZ$4,'English Scores- Leveled papers'!$H64:$KM64,"&gt;-1")=0,"",SUMIF('English Scores- Leveled papers'!$H$3:$KM$3,AZ$4,'English Scores- Leveled papers'!$H64:$KM64)))</f>
        <is>
          <t/>
        </is>
      </c>
      <c r="BA65" s="362" t="inlineStr">
        <f aca="false">IF($B65="","",IF(COUNTIFS('English Scores- Leveled papers'!$H$3:$KM$3,BA$4,'English Scores- Leveled papers'!$H64:$KM64,"&gt;-1")=0,"",SUMIF('English Scores- Leveled papers'!$H$3:$KM$3,BA$4,'English Scores- Leveled papers'!$H64:$KM64)))</f>
        <is>
          <t/>
        </is>
      </c>
      <c r="BB65" s="362" t="inlineStr">
        <f aca="false">IF($B65="","",IF(COUNTIFS('English Scores- Leveled papers'!$H$3:$KM$3,BB$4,'English Scores- Leveled papers'!$H64:$KM64,"&gt;-1")=0,"",SUMIF('English Scores- Leveled papers'!$H$3:$KM$3,BB$4,'English Scores- Leveled papers'!$H64:$KM64)))</f>
        <is>
          <t/>
        </is>
      </c>
      <c r="BC65" s="362" t="inlineStr">
        <f aca="false">IF($B65="","",IF(COUNTIFS('English Scores- Leveled papers'!$H$3:$KM$3,BC$4,'English Scores- Leveled papers'!$H64:$KM64,"&gt;-1")=0,"",SUMIF('English Scores- Leveled papers'!$H$3:$KM$3,BC$4,'English Scores- Leveled papers'!$H64:$KM64)))</f>
        <is>
          <t/>
        </is>
      </c>
      <c r="BD65" s="362" t="inlineStr">
        <f aca="false">IF($B65="","",IF(COUNTIFS('English Scores- Leveled papers'!$H$3:$KM$3,BD$4,'English Scores- Leveled papers'!$H64:$KM64,"&gt;-1")=0,"",SUMIF('English Scores- Leveled papers'!$H$3:$KM$3,BD$4,'English Scores- Leveled papers'!$H64:$KM64)))</f>
        <is>
          <t/>
        </is>
      </c>
      <c r="BE65" s="362" t="inlineStr">
        <f aca="false">IF($B65="","",IF(COUNTIFS('English Scores- Leveled papers'!$H$3:$KM$3,BE$4,'English Scores- Leveled papers'!$H64:$KM64,"&gt;-1")=0,"",SUMIF('English Scores- Leveled papers'!$H$3:$KM$3,BE$4,'English Scores- Leveled papers'!$H64:$KM64)))</f>
        <is>
          <t/>
        </is>
      </c>
      <c r="BF65" s="362" t="inlineStr">
        <f aca="false">IF($B65="","",IF(COUNTIFS('English Scores- Leveled papers'!$H$3:$KM$3,BF$4,'English Scores- Leveled papers'!$H64:$KM64,"&gt;-1")=0,"",SUMIF('English Scores- Leveled papers'!$H$3:$KM$3,BF$4,'English Scores- Leveled papers'!$H64:$KM64)))</f>
        <is>
          <t/>
        </is>
      </c>
      <c r="BG65" s="362" t="inlineStr">
        <f aca="false">IF($B65="","",IF(COUNTIFS('English Scores- Leveled papers'!$H$3:$KM$3,BG$4,'English Scores- Leveled papers'!$H64:$KM64,"&gt;-1")=0,"",SUMIF('English Scores- Leveled papers'!$H$3:$KM$3,BG$4,'English Scores- Leveled papers'!$H64:$KM64)))</f>
        <is>
          <t/>
        </is>
      </c>
      <c r="BH65" s="362" t="inlineStr">
        <f aca="false">IF($B65="","",IF(COUNTIFS('English Scores- Leveled papers'!$H$3:$KM$3,BH$4,'English Scores- Leveled papers'!$H64:$KM64,"&gt;-1")=0,"",SUMIF('English Scores- Leveled papers'!$H$3:$KM$3,BH$4,'English Scores- Leveled papers'!$H64:$KM64)))</f>
        <is>
          <t/>
        </is>
      </c>
      <c r="BI65" s="362" t="inlineStr">
        <f aca="false">IF($B65="","",IF(COUNTIFS('English Scores- Leveled papers'!$H$3:$KM$3,BI$4,'English Scores- Leveled papers'!$H64:$KM64,"&gt;-1")=0,"",SUMIF('English Scores- Leveled papers'!$H$3:$KM$3,BI$4,'English Scores- Leveled papers'!$H64:$KM64)))</f>
        <is>
          <t/>
        </is>
      </c>
      <c r="BJ65" s="362" t="inlineStr">
        <f aca="false">IF($B65="","",IF(COUNTIFS('English Scores- Leveled papers'!$H$3:$KM$3,BJ$4,'English Scores- Leveled papers'!$H64:$KM64,"&gt;-1")=0,"",SUMIF('English Scores- Leveled papers'!$H$3:$KM$3,BJ$4,'English Scores- Leveled papers'!$H64:$KM64)))</f>
        <is>
          <t/>
        </is>
      </c>
      <c r="BK65" s="362" t="inlineStr">
        <f aca="false">IF($B65="","",IF(COUNTIFS('English Scores- Leveled papers'!$H$3:$KM$3,BK$4,'English Scores- Leveled papers'!$H64:$KM64,"&gt;-1")=0,"",SUMIF('English Scores- Leveled papers'!$H$3:$KM$3,BK$4,'English Scores- Leveled papers'!$H64:$KM64)))</f>
        <is>
          <t/>
        </is>
      </c>
      <c r="BL65" s="362" t="inlineStr">
        <f aca="false">IF($B65="","",IF(COUNTIFS('English Scores- Leveled papers'!$H$3:$KM$3,BL$4,'English Scores- Leveled papers'!$H64:$KM64,"&gt;-1")=0,"",SUMIF('English Scores- Leveled papers'!$H$3:$KM$3,BL$4,'English Scores- Leveled papers'!$H64:$KM64)))</f>
        <is>
          <t/>
        </is>
      </c>
      <c r="BM65" s="362" t="inlineStr">
        <f aca="false">IF($B65="","",IF(COUNTIFS('Eng GLA 6th, 7th, 8th'!$E$3:$DV$3,BM$4,'Eng GLA 6th, 7th, 8th'!$E65:$DV65, "&gt;-1")=0,"",SUMIF('Eng GLA 6th, 7th, 8th'!$E$3:$DV$3,BM$4,'Eng GLA 6th, 7th, 8th'!$E65:$DV65)))</f>
        <is>
          <t/>
        </is>
      </c>
      <c r="BN65" s="362" t="inlineStr">
        <f aca="false">IF($B65="","",IF(COUNTIFS('Eng GLA 6th, 7th, 8th'!$E$3:$DV$3,BN$4,'Eng GLA 6th, 7th, 8th'!$E65:$DV65, "&gt;-1")=0,"",SUMIF('Eng GLA 6th, 7th, 8th'!$E$3:$DV$3,BN$4,'Eng GLA 6th, 7th, 8th'!$E65:$DV65)))</f>
        <is>
          <t/>
        </is>
      </c>
      <c r="BO65" s="362" t="inlineStr">
        <f aca="false">IF($B65="","",IF(COUNTIFS('Eng GLA 6th, 7th, 8th'!$E$3:$DV$3,BO$4,'Eng GLA 6th, 7th, 8th'!$E65:$DV65, "&gt;-1")=0,"",SUMIF('Eng GLA 6th, 7th, 8th'!$E$3:$DV$3,BO$4,'Eng GLA 6th, 7th, 8th'!$E65:$DV65)))</f>
        <is>
          <t/>
        </is>
      </c>
      <c r="BP65" s="362" t="inlineStr">
        <f aca="false">IF($B65="","",IF(COUNTIFS('Eng GLA 6th, 7th, 8th'!$E$3:$DV$3,BP$4,'Eng GLA 6th, 7th, 8th'!$E65:$DV65, "&gt;-1")=0,"",SUMIF('Eng GLA 6th, 7th, 8th'!$E$3:$DV$3,BP$4,'Eng GLA 6th, 7th, 8th'!$E65:$DV65)))</f>
        <is>
          <t/>
        </is>
      </c>
      <c r="BQ65" s="362" t="inlineStr">
        <f aca="false">IF($B65="","",IF(COUNTIFS('Eng GLA 6th, 7th, 8th'!$E$3:$DV$3,BQ$4,'Eng GLA 6th, 7th, 8th'!$E65:$DV65, "&gt;-1")=0,"",SUMIF('Eng GLA 6th, 7th, 8th'!$E$3:$DV$3,BQ$4,'Eng GLA 6th, 7th, 8th'!$E65:$DV65)))</f>
        <is>
          <t/>
        </is>
      </c>
      <c r="BR65" s="362" t="inlineStr">
        <f aca="false">IF($B65="","",IF(COUNTIFS('Eng GLA 6th, 7th, 8th'!$E$3:$DV$3,BR$4,'Eng GLA 6th, 7th, 8th'!$E65:$DV65, "&gt;-1")=0,"",SUMIF('Eng GLA 6th, 7th, 8th'!$E$3:$DV$3,BR$4,'Eng GLA 6th, 7th, 8th'!$E65:$DV65)))</f>
        <is>
          <t/>
        </is>
      </c>
      <c r="BS65" s="362" t="inlineStr">
        <f aca="false">IF($B65="","",IF(COUNTIFS('Eng GLA 6th, 7th, 8th'!$E$3:$DV$3,BS$4,'Eng GLA 6th, 7th, 8th'!$E65:$DV65, "&gt;-1")=0,"",SUMIF('Eng GLA 6th, 7th, 8th'!$E$3:$DV$3,BS$4,'Eng GLA 6th, 7th, 8th'!$E65:$DV65)))</f>
        <is>
          <t/>
        </is>
      </c>
      <c r="BT65" s="362" t="inlineStr">
        <f aca="false">IF($B65="","",IF(COUNTIFS('Eng GLA 6th, 7th, 8th'!$E$3:$DV$3,BT$4,'Eng GLA 6th, 7th, 8th'!$E65:$DV65, "&gt;-1")=0,"",SUMIF('Eng GLA 6th, 7th, 8th'!$E$3:$DV$3,BT$4,'Eng GLA 6th, 7th, 8th'!$E65:$DV65)))</f>
        <is>
          <t/>
        </is>
      </c>
      <c r="BU65" s="362" t="inlineStr">
        <f aca="false">IF($B65="","",IF(COUNTIFS('Eng GLA 6th, 7th, 8th'!$E$3:$DV$3,BU$4,'Eng GLA 6th, 7th, 8th'!$E65:$DV65, "&gt;-1")=0,"",SUMIF('Eng GLA 6th, 7th, 8th'!$E$3:$DV$3,BU$4,'Eng GLA 6th, 7th, 8th'!$E65:$DV65)))</f>
        <is>
          <t/>
        </is>
      </c>
      <c r="BV65" s="362" t="inlineStr">
        <f aca="false">IF($B65="","",IF(COUNTIFS('Eng GLA 6th, 7th, 8th'!$E$3:$DV$3,BV$4,'Eng GLA 6th, 7th, 8th'!$E65:$DV65, "&gt;-1")=0,"",SUMIF('Eng GLA 6th, 7th, 8th'!$E$3:$DV$3,BV$4,'Eng GLA 6th, 7th, 8th'!$E65:$DV65)))</f>
        <is>
          <t/>
        </is>
      </c>
      <c r="BW65" s="362" t="inlineStr">
        <f aca="false">IF($B65="","",IF(COUNTIFS('Eng GLA 6th, 7th, 8th'!$E$3:$DV$3,BW$4,'Eng GLA 6th, 7th, 8th'!$E65:$DV65, "&gt;-1")=0,"",SUMIF('Eng GLA 6th, 7th, 8th'!$E$3:$DV$3,BW$4,'Eng GLA 6th, 7th, 8th'!$E65:$DV65)))</f>
        <is>
          <t/>
        </is>
      </c>
      <c r="BX65" s="362" t="inlineStr">
        <f aca="false">IF($B65="","",IF(COUNTIFS('Eng GLA 6th, 7th, 8th'!$E$3:$DV$3,BX$4,'Eng GLA 6th, 7th, 8th'!$E65:$DV65, "&gt;-1")=0,"",SUMIF('Eng GLA 6th, 7th, 8th'!$E$3:$DV$3,BX$4,'Eng GLA 6th, 7th, 8th'!$E65:$DV65)))</f>
        <is>
          <t/>
        </is>
      </c>
      <c r="BY65" s="362" t="inlineStr">
        <f aca="false">IF($B65="","",IF(COUNTIFS('Eng GLA 6th, 7th, 8th'!$E$3:$DV$3,BY$4,'Eng GLA 6th, 7th, 8th'!$E65:$DV65, "&gt;-1")=0,"",SUMIF('Eng GLA 6th, 7th, 8th'!$E$3:$DV$3,BY$4,'Eng GLA 6th, 7th, 8th'!$E65:$DV65)))</f>
        <is>
          <t/>
        </is>
      </c>
      <c r="BZ65" s="362" t="inlineStr">
        <f aca="false">IF($B65="","",IF(COUNTIFS('Eng GLA 6th, 7th, 8th'!$E$3:$DV$3,BZ$4,'Eng GLA 6th, 7th, 8th'!$E65:$DV65, "&gt;-1")=0,"",SUMIF('Eng GLA 6th, 7th, 8th'!$E$3:$DV$3,BZ$4,'Eng GLA 6th, 7th, 8th'!$E65:$DV65)))</f>
        <is>
          <t/>
        </is>
      </c>
      <c r="CA65" s="362" t="inlineStr">
        <f aca="false">IF($B65="","",IF(COUNTIFS('Eng GLA 6th, 7th, 8th'!$E$3:$DV$3,CA$4,'Eng GLA 6th, 7th, 8th'!$E65:$DV65, "&gt;-1")=0,"",SUMIF('Eng GLA 6th, 7th, 8th'!$E$3:$DV$3,CA$4,'Eng GLA 6th, 7th, 8th'!$E65:$DV65)))</f>
        <is>
          <t/>
        </is>
      </c>
      <c r="CB65" s="363"/>
      <c r="CC65" s="364" t="str">
        <f aca="false">IFERROR(IF((COUNT('Eng GLA 6th, 7th, 8th'!E65:U65)=0)," ",(SUM('Eng GLA 6th, 7th, 8th'!E65:U65)/$CC$3)),"")</f>
        <v> </v>
      </c>
      <c r="CD65" s="364" t="str">
        <f aca="false">IFERROR(IF((COUNT('Eng GLA 6th, 7th, 8th'!V65:AA65)=0)," ",(SUM('Eng GLA 6th, 7th, 8th'!V65:AA65)/$CD$3)),"")</f>
        <v> </v>
      </c>
      <c r="CE65" s="364" t="str">
        <f aca="false">IFERROR(IF((COUNT('Eng GLA 6th, 7th, 8th'!AB65:AG65)=0)," ",(SUM('Eng GLA 6th, 7th, 8th'!AB65:AG65)/$CE$3)),"")</f>
        <v> </v>
      </c>
      <c r="CF65" s="364" t="str">
        <f aca="false">IFERROR(IF((COUNT('Eng GLA 6th, 7th, 8th'!AH65:AP65)=0)," ",(SUM('Eng GLA 6th, 7th, 8th'!AH65:AP65)/$CF$3)),"")</f>
        <v> </v>
      </c>
      <c r="CG65" s="365" t="str">
        <f aca="false">IFERROR(IF((COUNT('Eng GLA 6th, 7th, 8th'!AR65:BH65)=0)," ",(SUM('Eng GLA 6th, 7th, 8th'!AR65:BH65)/$CG$3)),"")</f>
        <v> </v>
      </c>
      <c r="CH65" s="365" t="str">
        <f aca="false">IFERROR(IF((COUNT('Eng GLA 6th, 7th, 8th'!BI65:BN65)=0)," ",(SUM('Eng GLA 6th, 7th, 8th'!BI65:BN65)/$CH$3)),"")</f>
        <v> </v>
      </c>
      <c r="CI65" s="365" t="str">
        <f aca="false">IFERROR(IF((COUNT('Eng GLA 6th, 7th, 8th'!BO65:BT65)=0)," ",(SUM('Eng GLA 6th, 7th, 8th'!BO65:BT65)/$CI$3)),"")</f>
        <v> </v>
      </c>
      <c r="CJ65" s="365" t="str">
        <f aca="false">IFERROR(IF((COUNT('Eng GLA 6th, 7th, 8th'!BU65:CF65)=0)," ",(SUM('Eng GLA 6th, 7th, 8th'!BU65:CF65)/$CJ$3)),"")</f>
        <v> </v>
      </c>
      <c r="CK65" s="365" t="str">
        <f aca="false">IFERROR(IF((COUNT('Eng GLA 6th, 7th, 8th'!CH65:CX65)=0)," ",(SUM('Eng GLA 6th, 7th, 8th'!CH65:CX65)/$CK$3)),"")</f>
        <v> </v>
      </c>
      <c r="CL65" s="365" t="str">
        <f aca="false">IFERROR(IF((COUNT('Eng GLA 6th, 7th, 8th'!CY65:DD65)=0)," ",(SUM('Eng GLA 6th, 7th, 8th'!CY65:DD65)/$CL$3)),"")</f>
        <v> </v>
      </c>
      <c r="CM65" s="365" t="str">
        <f aca="false">IFERROR(IF((COUNT('Eng GLA 6th, 7th, 8th'!DE65:DJ65)=0)," ",(SUM('Eng GLA 6th, 7th, 8th'!DE65:DJ65)/$CM$3)),"")</f>
        <v> </v>
      </c>
      <c r="CN65" s="365" t="str">
        <f aca="false">IFERROR(IF((COUNT('Eng GLA 6th, 7th, 8th'!DK65:DV65)=0)," ",(SUM('Eng GLA 6th, 7th, 8th'!DK65:DV65)/$CN$3)),"")</f>
        <v> </v>
      </c>
    </row>
    <row r="66" customFormat="false" ht="12.75" hidden="false" customHeight="true" outlineLevel="0" collapsed="false">
      <c r="A66" s="315" t="n">
        <v>59</v>
      </c>
      <c r="B66" s="315" t="inlineStr">
        <f aca="false">'English Scores- Leveled papers'!B65</f>
        <is>
          <t/>
        </is>
      </c>
      <c r="C66" s="360" t="inlineStr">
        <f aca="false">'RC Mastery Check+Question type'!H63</f>
        <is>
          <t/>
        </is>
      </c>
      <c r="D66" s="361" t="inlineStr">
        <f aca="false">'Cover Sheet'!L63</f>
        <is>
          <t/>
        </is>
      </c>
      <c r="E66" s="362" t="inlineStr">
        <f aca="false">IF($B66="","",IF(COUNTIFS('English Scores- Leveled papers'!$H$3:$KM$3,E$4,'English Scores- Leveled papers'!$H65:$KM65,"&gt;-1")=0,"",SUMIF('English Scores- Leveled papers'!$H$3:$KM$3,E$4,'English Scores- Leveled papers'!$H65:$KM65)))</f>
        <is>
          <t/>
        </is>
      </c>
      <c r="F66" s="362" t="inlineStr">
        <f aca="false">IF($B66="","",IF(COUNTIFS('English Scores- Leveled papers'!$H$3:$KM$3,F$4,'English Scores- Leveled papers'!$H65:$KM65,"&gt;-1")=0,"",SUMIF('English Scores- Leveled papers'!$H$3:$KM$3,F$4,'English Scores- Leveled papers'!$H65:$KM65)))</f>
        <is>
          <t/>
        </is>
      </c>
      <c r="G66" s="362" t="inlineStr">
        <f aca="false">IF($B66="","",IF(COUNTIFS('English Scores- Leveled papers'!$H$3:$KM$3,G$4,'English Scores- Leveled papers'!$H65:$KM65,"&gt;-1")=0,"",SUMIF('English Scores- Leveled papers'!$H$3:$KM$3,G$4,'English Scores- Leveled papers'!$H65:$KM65)))</f>
        <is>
          <t/>
        </is>
      </c>
      <c r="H66" s="362" t="inlineStr">
        <f aca="false">IF($B66="","",IF(COUNTIFS('English Scores- Leveled papers'!$H$3:$KM$3,H$4,'English Scores- Leveled papers'!$H65:$KM65,"&gt;-1")=0,"",SUMIF('English Scores- Leveled papers'!$H$3:$KM$3,H$4,'English Scores- Leveled papers'!$H65:$KM65)))</f>
        <is>
          <t/>
        </is>
      </c>
      <c r="I66" s="362" t="inlineStr">
        <f aca="false">IF($B66="","",IF(COUNTIFS('English Scores- Leveled papers'!$H$3:$KM$3,I$4,'English Scores- Leveled papers'!$H65:$KM65,"&gt;-1")=0,"",SUMIF('English Scores- Leveled papers'!$H$3:$KM$3,I$4,'English Scores- Leveled papers'!$H65:$KM65)))</f>
        <is>
          <t/>
        </is>
      </c>
      <c r="J66" s="362" t="inlineStr">
        <f aca="false">IF($B66="","",IF(COUNTIFS('English Scores- Leveled papers'!$H$3:$KM$3,J$4,'English Scores- Leveled papers'!$H65:$KM65,"&gt;-1")=0,"",SUMIF('English Scores- Leveled papers'!$H$3:$KM$3,J$4,'English Scores- Leveled papers'!$H65:$KM65)))</f>
        <is>
          <t/>
        </is>
      </c>
      <c r="K66" s="362" t="inlineStr">
        <f aca="false">IF($B66="","",IF(COUNTIFS('English Scores- Leveled papers'!$H$3:$KM$3,K$4,'English Scores- Leveled papers'!$H65:$KM65,"&gt;-1")=0,"",SUMIF('English Scores- Leveled papers'!$H$3:$KM$3,K$4,'English Scores- Leveled papers'!$H65:$KM65)))</f>
        <is>
          <t/>
        </is>
      </c>
      <c r="L66" s="362" t="inlineStr">
        <f aca="false">IF($B66="","",IF(COUNTIFS('English Scores- Leveled papers'!$H$3:$KM$3,L$4,'English Scores- Leveled papers'!$H65:$KM65,"&gt;-1")=0,"",SUMIF('English Scores- Leveled papers'!$H$3:$KM$3,L$4,'English Scores- Leveled papers'!$H65:$KM65)))</f>
        <is>
          <t/>
        </is>
      </c>
      <c r="M66" s="362" t="inlineStr">
        <f aca="false">IF($B66="","",IF(COUNTIFS('English Scores- Leveled papers'!$H$3:$KM$3,M$4,'English Scores- Leveled papers'!$H65:$KM65,"&gt;-1")=0,"",SUMIF('English Scores- Leveled papers'!$H$3:$KM$3,M$4,'English Scores- Leveled papers'!$H65:$KM65)))</f>
        <is>
          <t/>
        </is>
      </c>
      <c r="N66" s="362" t="inlineStr">
        <f aca="false">IF($B66="","",IF(COUNTIFS('English Scores- Leveled papers'!$H$3:$KM$3,N$4,'English Scores- Leveled papers'!$H65:$KM65,"&gt;-1")=0,"",SUMIF('English Scores- Leveled papers'!$H$3:$KM$3,N$4,'English Scores- Leveled papers'!$H65:$KM65)))</f>
        <is>
          <t/>
        </is>
      </c>
      <c r="O66" s="362" t="inlineStr">
        <f aca="false">IF($B66="","",IF(COUNTIFS('English Scores- Leveled papers'!$H$3:$KM$3,O$4,'English Scores- Leveled papers'!$H65:$KM65,"&gt;-1")=0,"",SUMIF('English Scores- Leveled papers'!$H$3:$KM$3,O$4,'English Scores- Leveled papers'!$H65:$KM65)))</f>
        <is>
          <t/>
        </is>
      </c>
      <c r="P66" s="362" t="inlineStr">
        <f aca="false">IF($B66="","",IF(COUNTIFS('English Scores- Leveled papers'!$H$3:$KM$3,P$4,'English Scores- Leveled papers'!$H65:$KM65,"&gt;-1")=0,"",SUMIF('English Scores- Leveled papers'!$H$3:$KM$3,P$4,'English Scores- Leveled papers'!$H65:$KM65)))</f>
        <is>
          <t/>
        </is>
      </c>
      <c r="Q66" s="362" t="inlineStr">
        <f aca="false">IF($B66="","",IF(COUNTIFS('English Scores- Leveled papers'!$H$3:$KM$3,Q$4,'English Scores- Leveled papers'!$H65:$KM65,"&gt;-1")=0,"",SUMIF('English Scores- Leveled papers'!$H$3:$KM$3,Q$4,'English Scores- Leveled papers'!$H65:$KM65)))</f>
        <is>
          <t/>
        </is>
      </c>
      <c r="R66" s="362" t="inlineStr">
        <f aca="false">IF($B66="","",IF(COUNTIFS('English Scores- Leveled papers'!$H$3:$KM$3,R$4,'English Scores- Leveled papers'!$H65:$KM65,"&gt;-1")=0,"",SUMIF('English Scores- Leveled papers'!$H$3:$KM$3,R$4,'English Scores- Leveled papers'!$H65:$KM65)))</f>
        <is>
          <t/>
        </is>
      </c>
      <c r="S66" s="362" t="inlineStr">
        <f aca="false">IF($B66="","",IF(COUNTIFS('English Scores- Leveled papers'!$H$3:$KM$3,S$4,'English Scores- Leveled papers'!$H65:$KM65,"&gt;-1")=0,"",SUMIF('English Scores- Leveled papers'!$H$3:$KM$3,S$4,'English Scores- Leveled papers'!$H65:$KM65)))</f>
        <is>
          <t/>
        </is>
      </c>
      <c r="T66" s="362" t="inlineStr">
        <f aca="false">IF($B66="","",IF(COUNTIFS('English Scores- Leveled papers'!$H$3:$KM$3,T$4,'English Scores- Leveled papers'!$H65:$KM65,"&gt;-1")=0,"",SUMIF('English Scores- Leveled papers'!$H$3:$KM$3,T$4,'English Scores- Leveled papers'!$H65:$KM65)))</f>
        <is>
          <t/>
        </is>
      </c>
      <c r="U66" s="362" t="inlineStr">
        <f aca="false">IF($B66="","",IF(COUNTIFS('English Scores- Leveled papers'!$H$3:$KM$3,U$4,'English Scores- Leveled papers'!$H65:$KM65,"&gt;-1")=0,"",SUMIF('English Scores- Leveled papers'!$H$3:$KM$3,U$4,'English Scores- Leveled papers'!$H65:$KM65)))</f>
        <is>
          <t/>
        </is>
      </c>
      <c r="V66" s="362" t="inlineStr">
        <f aca="false">IF($B66="","",IF(COUNTIFS('English Scores- Leveled papers'!$H$3:$KM$3,V$4,'English Scores- Leveled papers'!$H65:$KM65,"&gt;-1")=0,"",SUMIF('English Scores- Leveled papers'!$H$3:$KM$3,V$4,'English Scores- Leveled papers'!$H65:$KM65)))</f>
        <is>
          <t/>
        </is>
      </c>
      <c r="W66" s="362" t="inlineStr">
        <f aca="false">IF($B66="","",IF(COUNTIFS('English Scores- Leveled papers'!$H$3:$KM$3,W$4,'English Scores- Leveled papers'!$H65:$KM65,"&gt;-1")=0,"",SUMIF('English Scores- Leveled papers'!$H$3:$KM$3,W$4,'English Scores- Leveled papers'!$H65:$KM65)))</f>
        <is>
          <t/>
        </is>
      </c>
      <c r="X66" s="362" t="inlineStr">
        <f aca="false">IF($B66="","",IF(COUNTIFS('English Scores- Leveled papers'!$H$3:$KM$3,X$4,'English Scores- Leveled papers'!$H65:$KM65,"&gt;-1")=0,"",SUMIF('English Scores- Leveled papers'!$H$3:$KM$3,X$4,'English Scores- Leveled papers'!$H65:$KM65)))</f>
        <is>
          <t/>
        </is>
      </c>
      <c r="Y66" s="362" t="inlineStr">
        <f aca="false">IF($B66="","",IF(COUNTIFS('English Scores- Leveled papers'!$H$3:$KM$3,Y$4,'English Scores- Leveled papers'!$H65:$KM65,"&gt;-1")=0,"",SUMIF('English Scores- Leveled papers'!$H$3:$KM$3,Y$4,'English Scores- Leveled papers'!$H65:$KM65)))</f>
        <is>
          <t/>
        </is>
      </c>
      <c r="Z66" s="362" t="inlineStr">
        <f aca="false">IF($B66="","",IF(COUNTIFS('English Scores- Leveled papers'!$H$3:$KM$3,Z$4,'English Scores- Leveled papers'!$H65:$KM65,"&gt;-1")=0,"",SUMIF('English Scores- Leveled papers'!$H$3:$KM$3,Z$4,'English Scores- Leveled papers'!$H65:$KM65)))</f>
        <is>
          <t/>
        </is>
      </c>
      <c r="AA66" s="362" t="inlineStr">
        <f aca="false">IF($B66="","",IF(COUNTIFS('English Scores- Leveled papers'!$H$3:$KM$3,AA$4,'English Scores- Leveled papers'!$H65:$KM65,"&gt;-1")=0,"",SUMIF('English Scores- Leveled papers'!$H$3:$KM$3,AA$4,'English Scores- Leveled papers'!$H65:$KM65)))</f>
        <is>
          <t/>
        </is>
      </c>
      <c r="AB66" s="362" t="inlineStr">
        <f aca="false">IF($B66="","",IF(COUNTIFS('English Scores- Leveled papers'!$H$3:$KM$3,AB$4,'English Scores- Leveled papers'!$H65:$KM65,"&gt;-1")=0,"",SUMIF('English Scores- Leveled papers'!$H$3:$KM$3,AB$4,'English Scores- Leveled papers'!$H65:$KM65)))</f>
        <is>
          <t/>
        </is>
      </c>
      <c r="AC66" s="362" t="inlineStr">
        <f aca="false">IF($B66="","",IF(COUNTIFS('English Scores- Leveled papers'!$H$3:$KM$3,AC$4,'English Scores- Leveled papers'!$H65:$KM65,"&gt;-1")=0,"",SUMIF('English Scores- Leveled papers'!$H$3:$KM$3,AC$4,'English Scores- Leveled papers'!$H65:$KM65)))</f>
        <is>
          <t/>
        </is>
      </c>
      <c r="AD66" s="362" t="inlineStr">
        <f aca="false">IF($B66="","",IF(COUNTIFS('English Scores- Leveled papers'!$H$3:$KM$3,AD$4,'English Scores- Leveled papers'!$H65:$KM65,"&gt;-1")=0,"",SUMIF('English Scores- Leveled papers'!$H$3:$KM$3,AD$4,'English Scores- Leveled papers'!$H65:$KM65)))</f>
        <is>
          <t/>
        </is>
      </c>
      <c r="AE66" s="362" t="inlineStr">
        <f aca="false">IF($B66="","",IF(COUNTIFS('English Scores- Leveled papers'!$H$3:$KM$3,AE$4,'English Scores- Leveled papers'!$H65:$KM65,"&gt;-1")=0,"",SUMIF('English Scores- Leveled papers'!$H$3:$KM$3,AE$4,'English Scores- Leveled papers'!$H65:$KM65)))</f>
        <is>
          <t/>
        </is>
      </c>
      <c r="AF66" s="362" t="inlineStr">
        <f aca="false">IF($B66="","",IF(COUNTIFS('English Scores- Leveled papers'!$H$3:$KM$3,AF$4,'English Scores- Leveled papers'!$H65:$KM65,"&gt;-1")=0,"",SUMIF('English Scores- Leveled papers'!$H$3:$KM$3,AF$4,'English Scores- Leveled papers'!$H65:$KM65)))</f>
        <is>
          <t/>
        </is>
      </c>
      <c r="AG66" s="362" t="inlineStr">
        <f aca="false">IF($B66="","",IF(COUNTIFS('English Scores- Leveled papers'!$H$3:$KM$3,AG$4,'English Scores- Leveled papers'!$H65:$KM65,"&gt;-1")=0,"",SUMIF('English Scores- Leveled papers'!$H$3:$KM$3,AG$4,'English Scores- Leveled papers'!$H65:$KM65)))</f>
        <is>
          <t/>
        </is>
      </c>
      <c r="AH66" s="362" t="inlineStr">
        <f aca="false">IF($B66="","",IF(COUNTIFS('English Scores- Leveled papers'!$H$3:$KM$3,AH$4,'English Scores- Leveled papers'!$H65:$KM65,"&gt;-1")=0,"",SUMIF('English Scores- Leveled papers'!$H$3:$KM$3,AH$4,'English Scores- Leveled papers'!$H65:$KM65)))</f>
        <is>
          <t/>
        </is>
      </c>
      <c r="AI66" s="362" t="inlineStr">
        <f aca="false">IF($B66="","",IF(COUNTIFS('English Scores- Leveled papers'!$H$3:$KM$3,AI$4,'English Scores- Leveled papers'!$H65:$KM65,"&gt;-1")=0,"",SUMIF('English Scores- Leveled papers'!$H$3:$KM$3,AI$4,'English Scores- Leveled papers'!$H65:$KM65)))</f>
        <is>
          <t/>
        </is>
      </c>
      <c r="AJ66" s="362" t="inlineStr">
        <f aca="false">IF($B66="","",IF(COUNTIFS('English Scores- Leveled papers'!$H$3:$KM$3,AJ$4,'English Scores- Leveled papers'!$H65:$KM65,"&gt;-1")=0,"",SUMIF('English Scores- Leveled papers'!$H$3:$KM$3,AJ$4,'English Scores- Leveled papers'!$H65:$KM65)))</f>
        <is>
          <t/>
        </is>
      </c>
      <c r="AK66" s="362" t="inlineStr">
        <f aca="false">IF($B66="","",IF(COUNTIFS('English Scores- Leveled papers'!$H$3:$KM$3,AK$4,'English Scores- Leveled papers'!$H65:$KM65,"&gt;-1")=0,"",SUMIF('English Scores- Leveled papers'!$H$3:$KM$3,AK$4,'English Scores- Leveled papers'!$H65:$KM65)))</f>
        <is>
          <t/>
        </is>
      </c>
      <c r="AL66" s="362" t="inlineStr">
        <f aca="false">IF($B66="","",IF(COUNTIFS('English Scores- Leveled papers'!$H$3:$KM$3,AL$4,'English Scores- Leveled papers'!$H65:$KM65,"&gt;-1")=0,"",SUMIF('English Scores- Leveled papers'!$H$3:$KM$3,AL$4,'English Scores- Leveled papers'!$H65:$KM65)))</f>
        <is>
          <t/>
        </is>
      </c>
      <c r="AM66" s="362" t="inlineStr">
        <f aca="false">IF($B66="","",IF(COUNTIFS('English Scores- Leveled papers'!$H$3:$KM$3,AM$4,'English Scores- Leveled papers'!$H65:$KM65,"&gt;-1")=0,"",SUMIF('English Scores- Leveled papers'!$H$3:$KM$3,AM$4,'English Scores- Leveled papers'!$H65:$KM65)))</f>
        <is>
          <t/>
        </is>
      </c>
      <c r="AN66" s="362" t="inlineStr">
        <f aca="false">IF($B66="","",IF(COUNTIFS('English Scores- Leveled papers'!$H$3:$KM$3,AN$4,'English Scores- Leveled papers'!$H65:$KM65,"&gt;-1")=0,"",SUMIF('English Scores- Leveled papers'!$H$3:$KM$3,AN$4,'English Scores- Leveled papers'!$H65:$KM65)))</f>
        <is>
          <t/>
        </is>
      </c>
      <c r="AO66" s="362" t="inlineStr">
        <f aca="false">IF($B66="","",IF(COUNTIFS('English Scores- Leveled papers'!$H$3:$KM$3,AO$4,'English Scores- Leveled papers'!$H65:$KM65,"&gt;-1")=0,"",SUMIF('English Scores- Leveled papers'!$H$3:$KM$3,AO$4,'English Scores- Leveled papers'!$H65:$KM65)))</f>
        <is>
          <t/>
        </is>
      </c>
      <c r="AP66" s="362" t="inlineStr">
        <f aca="false">IF($B66="","",IF(COUNTIFS('English Scores- Leveled papers'!$H$3:$KM$3,AP$4,'English Scores- Leveled papers'!$H65:$KM65,"&gt;-1")=0,"",SUMIF('English Scores- Leveled papers'!$H$3:$KM$3,AP$4,'English Scores- Leveled papers'!$H65:$KM65)))</f>
        <is>
          <t/>
        </is>
      </c>
      <c r="AQ66" s="362" t="inlineStr">
        <f aca="false">IF($B66="","",IF(COUNTIFS('English Scores- Leveled papers'!$H$3:$KM$3,AQ$4,'English Scores- Leveled papers'!$H65:$KM65,"&gt;-1")=0,"",SUMIF('English Scores- Leveled papers'!$H$3:$KM$3,AQ$4,'English Scores- Leveled papers'!$H65:$KM65)))</f>
        <is>
          <t/>
        </is>
      </c>
      <c r="AR66" s="362" t="inlineStr">
        <f aca="false">IF($B66="","",IF(COUNTIFS('English Scores- Leveled papers'!$H$3:$KM$3,AR$4,'English Scores- Leveled papers'!$H65:$KM65,"&gt;-1")=0,"",SUMIF('English Scores- Leveled papers'!$H$3:$KM$3,AR$4,'English Scores- Leveled papers'!$H65:$KM65)))</f>
        <is>
          <t/>
        </is>
      </c>
      <c r="AS66" s="362" t="inlineStr">
        <f aca="false">IF($B66="","",IF(COUNTIFS('English Scores- Leveled papers'!$H$3:$KM$3,AS$4,'English Scores- Leveled papers'!$H65:$KM65,"&gt;-1")=0,"",SUMIF('English Scores- Leveled papers'!$H$3:$KM$3,AS$4,'English Scores- Leveled papers'!$H65:$KM65)))</f>
        <is>
          <t/>
        </is>
      </c>
      <c r="AT66" s="362" t="inlineStr">
        <f aca="false">IF($B66="","",IF(COUNTIFS('English Scores- Leveled papers'!$H$3:$KM$3,AT$4,'English Scores- Leveled papers'!$H65:$KM65,"&gt;-1")=0,"",SUMIF('English Scores- Leveled papers'!$H$3:$KM$3,AT$4,'English Scores- Leveled papers'!$H65:$KM65)))</f>
        <is>
          <t/>
        </is>
      </c>
      <c r="AU66" s="362" t="inlineStr">
        <f aca="false">IF($B66="","",IF(COUNTIFS('English Scores- Leveled papers'!$H$3:$KM$3,AU$4,'English Scores- Leveled papers'!$H65:$KM65,"&gt;-1")=0,"",SUMIF('English Scores- Leveled papers'!$H$3:$KM$3,AU$4,'English Scores- Leveled papers'!$H65:$KM65)))</f>
        <is>
          <t/>
        </is>
      </c>
      <c r="AV66" s="362" t="inlineStr">
        <f aca="false">IF($B66="","",IF(COUNTIFS('English Scores- Leveled papers'!$H$3:$KM$3,AV$4,'English Scores- Leveled papers'!$H65:$KM65,"&gt;-1")=0,"",SUMIF('English Scores- Leveled papers'!$H$3:$KM$3,AV$4,'English Scores- Leveled papers'!$H65:$KM65)))</f>
        <is>
          <t/>
        </is>
      </c>
      <c r="AW66" s="362" t="inlineStr">
        <f aca="false">IF($B66="","",IF(COUNTIFS('English Scores- Leveled papers'!$H$3:$KM$3,AW$4,'English Scores- Leveled papers'!$H65:$KM65,"&gt;-1")=0,"",SUMIF('English Scores- Leveled papers'!$H$3:$KM$3,AW$4,'English Scores- Leveled papers'!$H65:$KM65)))</f>
        <is>
          <t/>
        </is>
      </c>
      <c r="AX66" s="362" t="inlineStr">
        <f aca="false">IF($B66="","",IF(COUNTIFS('English Scores- Leveled papers'!$H$3:$KM$3,AX$4,'English Scores- Leveled papers'!$H65:$KM65,"&gt;-1")=0,"",SUMIF('English Scores- Leveled papers'!$H$3:$KM$3,AX$4,'English Scores- Leveled papers'!$H65:$KM65)))</f>
        <is>
          <t/>
        </is>
      </c>
      <c r="AY66" s="362" t="inlineStr">
        <f aca="false">IF($B66="","",IF(COUNTIFS('English Scores- Leveled papers'!$H$3:$KM$3,AY$4,'English Scores- Leveled papers'!$H65:$KM65,"&gt;-1")=0,"",SUMIF('English Scores- Leveled papers'!$H$3:$KM$3,AY$4,'English Scores- Leveled papers'!$H65:$KM65)))</f>
        <is>
          <t/>
        </is>
      </c>
      <c r="AZ66" s="362" t="inlineStr">
        <f aca="false">IF($B66="","",IF(COUNTIFS('English Scores- Leveled papers'!$H$3:$KM$3,AZ$4,'English Scores- Leveled papers'!$H65:$KM65,"&gt;-1")=0,"",SUMIF('English Scores- Leveled papers'!$H$3:$KM$3,AZ$4,'English Scores- Leveled papers'!$H65:$KM65)))</f>
        <is>
          <t/>
        </is>
      </c>
      <c r="BA66" s="362" t="inlineStr">
        <f aca="false">IF($B66="","",IF(COUNTIFS('English Scores- Leveled papers'!$H$3:$KM$3,BA$4,'English Scores- Leveled papers'!$H65:$KM65,"&gt;-1")=0,"",SUMIF('English Scores- Leveled papers'!$H$3:$KM$3,BA$4,'English Scores- Leveled papers'!$H65:$KM65)))</f>
        <is>
          <t/>
        </is>
      </c>
      <c r="BB66" s="362" t="inlineStr">
        <f aca="false">IF($B66="","",IF(COUNTIFS('English Scores- Leveled papers'!$H$3:$KM$3,BB$4,'English Scores- Leveled papers'!$H65:$KM65,"&gt;-1")=0,"",SUMIF('English Scores- Leveled papers'!$H$3:$KM$3,BB$4,'English Scores- Leveled papers'!$H65:$KM65)))</f>
        <is>
          <t/>
        </is>
      </c>
      <c r="BC66" s="362" t="inlineStr">
        <f aca="false">IF($B66="","",IF(COUNTIFS('English Scores- Leveled papers'!$H$3:$KM$3,BC$4,'English Scores- Leveled papers'!$H65:$KM65,"&gt;-1")=0,"",SUMIF('English Scores- Leveled papers'!$H$3:$KM$3,BC$4,'English Scores- Leveled papers'!$H65:$KM65)))</f>
        <is>
          <t/>
        </is>
      </c>
      <c r="BD66" s="362" t="inlineStr">
        <f aca="false">IF($B66="","",IF(COUNTIFS('English Scores- Leveled papers'!$H$3:$KM$3,BD$4,'English Scores- Leveled papers'!$H65:$KM65,"&gt;-1")=0,"",SUMIF('English Scores- Leveled papers'!$H$3:$KM$3,BD$4,'English Scores- Leveled papers'!$H65:$KM65)))</f>
        <is>
          <t/>
        </is>
      </c>
      <c r="BE66" s="362" t="inlineStr">
        <f aca="false">IF($B66="","",IF(COUNTIFS('English Scores- Leveled papers'!$H$3:$KM$3,BE$4,'English Scores- Leveled papers'!$H65:$KM65,"&gt;-1")=0,"",SUMIF('English Scores- Leveled papers'!$H$3:$KM$3,BE$4,'English Scores- Leveled papers'!$H65:$KM65)))</f>
        <is>
          <t/>
        </is>
      </c>
      <c r="BF66" s="362" t="inlineStr">
        <f aca="false">IF($B66="","",IF(COUNTIFS('English Scores- Leveled papers'!$H$3:$KM$3,BF$4,'English Scores- Leveled papers'!$H65:$KM65,"&gt;-1")=0,"",SUMIF('English Scores- Leveled papers'!$H$3:$KM$3,BF$4,'English Scores- Leveled papers'!$H65:$KM65)))</f>
        <is>
          <t/>
        </is>
      </c>
      <c r="BG66" s="362" t="inlineStr">
        <f aca="false">IF($B66="","",IF(COUNTIFS('English Scores- Leveled papers'!$H$3:$KM$3,BG$4,'English Scores- Leveled papers'!$H65:$KM65,"&gt;-1")=0,"",SUMIF('English Scores- Leveled papers'!$H$3:$KM$3,BG$4,'English Scores- Leveled papers'!$H65:$KM65)))</f>
        <is>
          <t/>
        </is>
      </c>
      <c r="BH66" s="362" t="inlineStr">
        <f aca="false">IF($B66="","",IF(COUNTIFS('English Scores- Leveled papers'!$H$3:$KM$3,BH$4,'English Scores- Leveled papers'!$H65:$KM65,"&gt;-1")=0,"",SUMIF('English Scores- Leveled papers'!$H$3:$KM$3,BH$4,'English Scores- Leveled papers'!$H65:$KM65)))</f>
        <is>
          <t/>
        </is>
      </c>
      <c r="BI66" s="362" t="inlineStr">
        <f aca="false">IF($B66="","",IF(COUNTIFS('English Scores- Leveled papers'!$H$3:$KM$3,BI$4,'English Scores- Leveled papers'!$H65:$KM65,"&gt;-1")=0,"",SUMIF('English Scores- Leveled papers'!$H$3:$KM$3,BI$4,'English Scores- Leveled papers'!$H65:$KM65)))</f>
        <is>
          <t/>
        </is>
      </c>
      <c r="BJ66" s="362" t="inlineStr">
        <f aca="false">IF($B66="","",IF(COUNTIFS('English Scores- Leveled papers'!$H$3:$KM$3,BJ$4,'English Scores- Leveled papers'!$H65:$KM65,"&gt;-1")=0,"",SUMIF('English Scores- Leveled papers'!$H$3:$KM$3,BJ$4,'English Scores- Leveled papers'!$H65:$KM65)))</f>
        <is>
          <t/>
        </is>
      </c>
      <c r="BK66" s="362" t="inlineStr">
        <f aca="false">IF($B66="","",IF(COUNTIFS('English Scores- Leveled papers'!$H$3:$KM$3,BK$4,'English Scores- Leveled papers'!$H65:$KM65,"&gt;-1")=0,"",SUMIF('English Scores- Leveled papers'!$H$3:$KM$3,BK$4,'English Scores- Leveled papers'!$H65:$KM65)))</f>
        <is>
          <t/>
        </is>
      </c>
      <c r="BL66" s="362" t="inlineStr">
        <f aca="false">IF($B66="","",IF(COUNTIFS('English Scores- Leveled papers'!$H$3:$KM$3,BL$4,'English Scores- Leveled papers'!$H65:$KM65,"&gt;-1")=0,"",SUMIF('English Scores- Leveled papers'!$H$3:$KM$3,BL$4,'English Scores- Leveled papers'!$H65:$KM65)))</f>
        <is>
          <t/>
        </is>
      </c>
      <c r="BM66" s="362" t="inlineStr">
        <f aca="false">IF($B66="","",IF(COUNTIFS('Eng GLA 6th, 7th, 8th'!$E$3:$DV$3,BM$4,'Eng GLA 6th, 7th, 8th'!$E66:$DV66, "&gt;-1")=0,"",SUMIF('Eng GLA 6th, 7th, 8th'!$E$3:$DV$3,BM$4,'Eng GLA 6th, 7th, 8th'!$E66:$DV66)))</f>
        <is>
          <t/>
        </is>
      </c>
      <c r="BN66" s="362" t="inlineStr">
        <f aca="false">IF($B66="","",IF(COUNTIFS('Eng GLA 6th, 7th, 8th'!$E$3:$DV$3,BN$4,'Eng GLA 6th, 7th, 8th'!$E66:$DV66, "&gt;-1")=0,"",SUMIF('Eng GLA 6th, 7th, 8th'!$E$3:$DV$3,BN$4,'Eng GLA 6th, 7th, 8th'!$E66:$DV66)))</f>
        <is>
          <t/>
        </is>
      </c>
      <c r="BO66" s="362" t="inlineStr">
        <f aca="false">IF($B66="","",IF(COUNTIFS('Eng GLA 6th, 7th, 8th'!$E$3:$DV$3,BO$4,'Eng GLA 6th, 7th, 8th'!$E66:$DV66, "&gt;-1")=0,"",SUMIF('Eng GLA 6th, 7th, 8th'!$E$3:$DV$3,BO$4,'Eng GLA 6th, 7th, 8th'!$E66:$DV66)))</f>
        <is>
          <t/>
        </is>
      </c>
      <c r="BP66" s="362" t="inlineStr">
        <f aca="false">IF($B66="","",IF(COUNTIFS('Eng GLA 6th, 7th, 8th'!$E$3:$DV$3,BP$4,'Eng GLA 6th, 7th, 8th'!$E66:$DV66, "&gt;-1")=0,"",SUMIF('Eng GLA 6th, 7th, 8th'!$E$3:$DV$3,BP$4,'Eng GLA 6th, 7th, 8th'!$E66:$DV66)))</f>
        <is>
          <t/>
        </is>
      </c>
      <c r="BQ66" s="362" t="inlineStr">
        <f aca="false">IF($B66="","",IF(COUNTIFS('Eng GLA 6th, 7th, 8th'!$E$3:$DV$3,BQ$4,'Eng GLA 6th, 7th, 8th'!$E66:$DV66, "&gt;-1")=0,"",SUMIF('Eng GLA 6th, 7th, 8th'!$E$3:$DV$3,BQ$4,'Eng GLA 6th, 7th, 8th'!$E66:$DV66)))</f>
        <is>
          <t/>
        </is>
      </c>
      <c r="BR66" s="362" t="inlineStr">
        <f aca="false">IF($B66="","",IF(COUNTIFS('Eng GLA 6th, 7th, 8th'!$E$3:$DV$3,BR$4,'Eng GLA 6th, 7th, 8th'!$E66:$DV66, "&gt;-1")=0,"",SUMIF('Eng GLA 6th, 7th, 8th'!$E$3:$DV$3,BR$4,'Eng GLA 6th, 7th, 8th'!$E66:$DV66)))</f>
        <is>
          <t/>
        </is>
      </c>
      <c r="BS66" s="362" t="inlineStr">
        <f aca="false">IF($B66="","",IF(COUNTIFS('Eng GLA 6th, 7th, 8th'!$E$3:$DV$3,BS$4,'Eng GLA 6th, 7th, 8th'!$E66:$DV66, "&gt;-1")=0,"",SUMIF('Eng GLA 6th, 7th, 8th'!$E$3:$DV$3,BS$4,'Eng GLA 6th, 7th, 8th'!$E66:$DV66)))</f>
        <is>
          <t/>
        </is>
      </c>
      <c r="BT66" s="362" t="inlineStr">
        <f aca="false">IF($B66="","",IF(COUNTIFS('Eng GLA 6th, 7th, 8th'!$E$3:$DV$3,BT$4,'Eng GLA 6th, 7th, 8th'!$E66:$DV66, "&gt;-1")=0,"",SUMIF('Eng GLA 6th, 7th, 8th'!$E$3:$DV$3,BT$4,'Eng GLA 6th, 7th, 8th'!$E66:$DV66)))</f>
        <is>
          <t/>
        </is>
      </c>
      <c r="BU66" s="362" t="inlineStr">
        <f aca="false">IF($B66="","",IF(COUNTIFS('Eng GLA 6th, 7th, 8th'!$E$3:$DV$3,BU$4,'Eng GLA 6th, 7th, 8th'!$E66:$DV66, "&gt;-1")=0,"",SUMIF('Eng GLA 6th, 7th, 8th'!$E$3:$DV$3,BU$4,'Eng GLA 6th, 7th, 8th'!$E66:$DV66)))</f>
        <is>
          <t/>
        </is>
      </c>
      <c r="BV66" s="362" t="inlineStr">
        <f aca="false">IF($B66="","",IF(COUNTIFS('Eng GLA 6th, 7th, 8th'!$E$3:$DV$3,BV$4,'Eng GLA 6th, 7th, 8th'!$E66:$DV66, "&gt;-1")=0,"",SUMIF('Eng GLA 6th, 7th, 8th'!$E$3:$DV$3,BV$4,'Eng GLA 6th, 7th, 8th'!$E66:$DV66)))</f>
        <is>
          <t/>
        </is>
      </c>
      <c r="BW66" s="362" t="inlineStr">
        <f aca="false">IF($B66="","",IF(COUNTIFS('Eng GLA 6th, 7th, 8th'!$E$3:$DV$3,BW$4,'Eng GLA 6th, 7th, 8th'!$E66:$DV66, "&gt;-1")=0,"",SUMIF('Eng GLA 6th, 7th, 8th'!$E$3:$DV$3,BW$4,'Eng GLA 6th, 7th, 8th'!$E66:$DV66)))</f>
        <is>
          <t/>
        </is>
      </c>
      <c r="BX66" s="362" t="inlineStr">
        <f aca="false">IF($B66="","",IF(COUNTIFS('Eng GLA 6th, 7th, 8th'!$E$3:$DV$3,BX$4,'Eng GLA 6th, 7th, 8th'!$E66:$DV66, "&gt;-1")=0,"",SUMIF('Eng GLA 6th, 7th, 8th'!$E$3:$DV$3,BX$4,'Eng GLA 6th, 7th, 8th'!$E66:$DV66)))</f>
        <is>
          <t/>
        </is>
      </c>
      <c r="BY66" s="362" t="inlineStr">
        <f aca="false">IF($B66="","",IF(COUNTIFS('Eng GLA 6th, 7th, 8th'!$E$3:$DV$3,BY$4,'Eng GLA 6th, 7th, 8th'!$E66:$DV66, "&gt;-1")=0,"",SUMIF('Eng GLA 6th, 7th, 8th'!$E$3:$DV$3,BY$4,'Eng GLA 6th, 7th, 8th'!$E66:$DV66)))</f>
        <is>
          <t/>
        </is>
      </c>
      <c r="BZ66" s="362" t="inlineStr">
        <f aca="false">IF($B66="","",IF(COUNTIFS('Eng GLA 6th, 7th, 8th'!$E$3:$DV$3,BZ$4,'Eng GLA 6th, 7th, 8th'!$E66:$DV66, "&gt;-1")=0,"",SUMIF('Eng GLA 6th, 7th, 8th'!$E$3:$DV$3,BZ$4,'Eng GLA 6th, 7th, 8th'!$E66:$DV66)))</f>
        <is>
          <t/>
        </is>
      </c>
      <c r="CA66" s="362" t="inlineStr">
        <f aca="false">IF($B66="","",IF(COUNTIFS('Eng GLA 6th, 7th, 8th'!$E$3:$DV$3,CA$4,'Eng GLA 6th, 7th, 8th'!$E66:$DV66, "&gt;-1")=0,"",SUMIF('Eng GLA 6th, 7th, 8th'!$E$3:$DV$3,CA$4,'Eng GLA 6th, 7th, 8th'!$E66:$DV66)))</f>
        <is>
          <t/>
        </is>
      </c>
      <c r="CB66" s="363"/>
      <c r="CC66" s="364" t="str">
        <f aca="false">IFERROR(IF((COUNT('Eng GLA 6th, 7th, 8th'!E66:U66)=0)," ",(SUM('Eng GLA 6th, 7th, 8th'!E66:U66)/$CC$3)),"")</f>
        <v> </v>
      </c>
      <c r="CD66" s="364" t="str">
        <f aca="false">IFERROR(IF((COUNT('Eng GLA 6th, 7th, 8th'!V66:AA66)=0)," ",(SUM('Eng GLA 6th, 7th, 8th'!V66:AA66)/$CD$3)),"")</f>
        <v> </v>
      </c>
      <c r="CE66" s="364" t="str">
        <f aca="false">IFERROR(IF((COUNT('Eng GLA 6th, 7th, 8th'!AB66:AG66)=0)," ",(SUM('Eng GLA 6th, 7th, 8th'!AB66:AG66)/$CE$3)),"")</f>
        <v> </v>
      </c>
      <c r="CF66" s="364" t="str">
        <f aca="false">IFERROR(IF((COUNT('Eng GLA 6th, 7th, 8th'!AH66:AP66)=0)," ",(SUM('Eng GLA 6th, 7th, 8th'!AH66:AP66)/$CF$3)),"")</f>
        <v> </v>
      </c>
      <c r="CG66" s="365" t="str">
        <f aca="false">IFERROR(IF((COUNT('Eng GLA 6th, 7th, 8th'!AR66:BH66)=0)," ",(SUM('Eng GLA 6th, 7th, 8th'!AR66:BH66)/$CG$3)),"")</f>
        <v> </v>
      </c>
      <c r="CH66" s="365" t="str">
        <f aca="false">IFERROR(IF((COUNT('Eng GLA 6th, 7th, 8th'!BI66:BN66)=0)," ",(SUM('Eng GLA 6th, 7th, 8th'!BI66:BN66)/$CH$3)),"")</f>
        <v> </v>
      </c>
      <c r="CI66" s="365" t="str">
        <f aca="false">IFERROR(IF((COUNT('Eng GLA 6th, 7th, 8th'!BO66:BT66)=0)," ",(SUM('Eng GLA 6th, 7th, 8th'!BO66:BT66)/$CI$3)),"")</f>
        <v> </v>
      </c>
      <c r="CJ66" s="365" t="str">
        <f aca="false">IFERROR(IF((COUNT('Eng GLA 6th, 7th, 8th'!BU66:CF66)=0)," ",(SUM('Eng GLA 6th, 7th, 8th'!BU66:CF66)/$CJ$3)),"")</f>
        <v> </v>
      </c>
      <c r="CK66" s="365" t="str">
        <f aca="false">IFERROR(IF((COUNT('Eng GLA 6th, 7th, 8th'!CH66:CX66)=0)," ",(SUM('Eng GLA 6th, 7th, 8th'!CH66:CX66)/$CK$3)),"")</f>
        <v> </v>
      </c>
      <c r="CL66" s="365" t="str">
        <f aca="false">IFERROR(IF((COUNT('Eng GLA 6th, 7th, 8th'!CY66:DD66)=0)," ",(SUM('Eng GLA 6th, 7th, 8th'!CY66:DD66)/$CL$3)),"")</f>
        <v> </v>
      </c>
      <c r="CM66" s="365" t="str">
        <f aca="false">IFERROR(IF((COUNT('Eng GLA 6th, 7th, 8th'!DE66:DJ66)=0)," ",(SUM('Eng GLA 6th, 7th, 8th'!DE66:DJ66)/$CM$3)),"")</f>
        <v> </v>
      </c>
      <c r="CN66" s="365" t="str">
        <f aca="false">IFERROR(IF((COUNT('Eng GLA 6th, 7th, 8th'!DK66:DV66)=0)," ",(SUM('Eng GLA 6th, 7th, 8th'!DK66:DV66)/$CN$3)),"")</f>
        <v> </v>
      </c>
    </row>
    <row r="67" customFormat="false" ht="12.75" hidden="false" customHeight="true" outlineLevel="0" collapsed="false">
      <c r="A67" s="315" t="n">
        <v>60</v>
      </c>
      <c r="B67" s="315" t="inlineStr">
        <f aca="false">'English Scores- Leveled papers'!B66</f>
        <is>
          <t/>
        </is>
      </c>
      <c r="C67" s="360" t="inlineStr">
        <f aca="false">'RC Mastery Check+Question type'!H64</f>
        <is>
          <t/>
        </is>
      </c>
      <c r="D67" s="361" t="inlineStr">
        <f aca="false">'Cover Sheet'!L64</f>
        <is>
          <t/>
        </is>
      </c>
      <c r="E67" s="362" t="inlineStr">
        <f aca="false">IF($B67="","",IF(COUNTIFS('English Scores- Leveled papers'!$H$3:$KM$3,E$4,'English Scores- Leveled papers'!$H66:$KM66,"&gt;-1")=0,"",SUMIF('English Scores- Leveled papers'!$H$3:$KM$3,E$4,'English Scores- Leveled papers'!$H66:$KM66)))</f>
        <is>
          <t/>
        </is>
      </c>
      <c r="F67" s="362" t="inlineStr">
        <f aca="false">IF($B67="","",IF(COUNTIFS('English Scores- Leveled papers'!$H$3:$KM$3,F$4,'English Scores- Leveled papers'!$H66:$KM66,"&gt;-1")=0,"",SUMIF('English Scores- Leveled papers'!$H$3:$KM$3,F$4,'English Scores- Leveled papers'!$H66:$KM66)))</f>
        <is>
          <t/>
        </is>
      </c>
      <c r="G67" s="362" t="inlineStr">
        <f aca="false">IF($B67="","",IF(COUNTIFS('English Scores- Leveled papers'!$H$3:$KM$3,G$4,'English Scores- Leveled papers'!$H66:$KM66,"&gt;-1")=0,"",SUMIF('English Scores- Leveled papers'!$H$3:$KM$3,G$4,'English Scores- Leveled papers'!$H66:$KM66)))</f>
        <is>
          <t/>
        </is>
      </c>
      <c r="H67" s="362" t="inlineStr">
        <f aca="false">IF($B67="","",IF(COUNTIFS('English Scores- Leveled papers'!$H$3:$KM$3,H$4,'English Scores- Leveled papers'!$H66:$KM66,"&gt;-1")=0,"",SUMIF('English Scores- Leveled papers'!$H$3:$KM$3,H$4,'English Scores- Leveled papers'!$H66:$KM66)))</f>
        <is>
          <t/>
        </is>
      </c>
      <c r="I67" s="362" t="inlineStr">
        <f aca="false">IF($B67="","",IF(COUNTIFS('English Scores- Leveled papers'!$H$3:$KM$3,I$4,'English Scores- Leveled papers'!$H66:$KM66,"&gt;-1")=0,"",SUMIF('English Scores- Leveled papers'!$H$3:$KM$3,I$4,'English Scores- Leveled papers'!$H66:$KM66)))</f>
        <is>
          <t/>
        </is>
      </c>
      <c r="J67" s="362" t="inlineStr">
        <f aca="false">IF($B67="","",IF(COUNTIFS('English Scores- Leveled papers'!$H$3:$KM$3,J$4,'English Scores- Leveled papers'!$H66:$KM66,"&gt;-1")=0,"",SUMIF('English Scores- Leveled papers'!$H$3:$KM$3,J$4,'English Scores- Leveled papers'!$H66:$KM66)))</f>
        <is>
          <t/>
        </is>
      </c>
      <c r="K67" s="362" t="inlineStr">
        <f aca="false">IF($B67="","",IF(COUNTIFS('English Scores- Leveled papers'!$H$3:$KM$3,K$4,'English Scores- Leveled papers'!$H66:$KM66,"&gt;-1")=0,"",SUMIF('English Scores- Leveled papers'!$H$3:$KM$3,K$4,'English Scores- Leveled papers'!$H66:$KM66)))</f>
        <is>
          <t/>
        </is>
      </c>
      <c r="L67" s="362" t="inlineStr">
        <f aca="false">IF($B67="","",IF(COUNTIFS('English Scores- Leveled papers'!$H$3:$KM$3,L$4,'English Scores- Leveled papers'!$H66:$KM66,"&gt;-1")=0,"",SUMIF('English Scores- Leveled papers'!$H$3:$KM$3,L$4,'English Scores- Leveled papers'!$H66:$KM66)))</f>
        <is>
          <t/>
        </is>
      </c>
      <c r="M67" s="362" t="inlineStr">
        <f aca="false">IF($B67="","",IF(COUNTIFS('English Scores- Leveled papers'!$H$3:$KM$3,M$4,'English Scores- Leveled papers'!$H66:$KM66,"&gt;-1")=0,"",SUMIF('English Scores- Leveled papers'!$H$3:$KM$3,M$4,'English Scores- Leveled papers'!$H66:$KM66)))</f>
        <is>
          <t/>
        </is>
      </c>
      <c r="N67" s="362" t="inlineStr">
        <f aca="false">IF($B67="","",IF(COUNTIFS('English Scores- Leveled papers'!$H$3:$KM$3,N$4,'English Scores- Leveled papers'!$H66:$KM66,"&gt;-1")=0,"",SUMIF('English Scores- Leveled papers'!$H$3:$KM$3,N$4,'English Scores- Leveled papers'!$H66:$KM66)))</f>
        <is>
          <t/>
        </is>
      </c>
      <c r="O67" s="362" t="inlineStr">
        <f aca="false">IF($B67="","",IF(COUNTIFS('English Scores- Leveled papers'!$H$3:$KM$3,O$4,'English Scores- Leveled papers'!$H66:$KM66,"&gt;-1")=0,"",SUMIF('English Scores- Leveled papers'!$H$3:$KM$3,O$4,'English Scores- Leveled papers'!$H66:$KM66)))</f>
        <is>
          <t/>
        </is>
      </c>
      <c r="P67" s="362" t="inlineStr">
        <f aca="false">IF($B67="","",IF(COUNTIFS('English Scores- Leveled papers'!$H$3:$KM$3,P$4,'English Scores- Leveled papers'!$H66:$KM66,"&gt;-1")=0,"",SUMIF('English Scores- Leveled papers'!$H$3:$KM$3,P$4,'English Scores- Leveled papers'!$H66:$KM66)))</f>
        <is>
          <t/>
        </is>
      </c>
      <c r="Q67" s="362" t="inlineStr">
        <f aca="false">IF($B67="","",IF(COUNTIFS('English Scores- Leveled papers'!$H$3:$KM$3,Q$4,'English Scores- Leveled papers'!$H66:$KM66,"&gt;-1")=0,"",SUMIF('English Scores- Leveled papers'!$H$3:$KM$3,Q$4,'English Scores- Leveled papers'!$H66:$KM66)))</f>
        <is>
          <t/>
        </is>
      </c>
      <c r="R67" s="362" t="inlineStr">
        <f aca="false">IF($B67="","",IF(COUNTIFS('English Scores- Leveled papers'!$H$3:$KM$3,R$4,'English Scores- Leveled papers'!$H66:$KM66,"&gt;-1")=0,"",SUMIF('English Scores- Leveled papers'!$H$3:$KM$3,R$4,'English Scores- Leveled papers'!$H66:$KM66)))</f>
        <is>
          <t/>
        </is>
      </c>
      <c r="S67" s="362" t="inlineStr">
        <f aca="false">IF($B67="","",IF(COUNTIFS('English Scores- Leveled papers'!$H$3:$KM$3,S$4,'English Scores- Leveled papers'!$H66:$KM66,"&gt;-1")=0,"",SUMIF('English Scores- Leveled papers'!$H$3:$KM$3,S$4,'English Scores- Leveled papers'!$H66:$KM66)))</f>
        <is>
          <t/>
        </is>
      </c>
      <c r="T67" s="362" t="inlineStr">
        <f aca="false">IF($B67="","",IF(COUNTIFS('English Scores- Leveled papers'!$H$3:$KM$3,T$4,'English Scores- Leveled papers'!$H66:$KM66,"&gt;-1")=0,"",SUMIF('English Scores- Leveled papers'!$H$3:$KM$3,T$4,'English Scores- Leveled papers'!$H66:$KM66)))</f>
        <is>
          <t/>
        </is>
      </c>
      <c r="U67" s="362" t="inlineStr">
        <f aca="false">IF($B67="","",IF(COUNTIFS('English Scores- Leveled papers'!$H$3:$KM$3,U$4,'English Scores- Leveled papers'!$H66:$KM66,"&gt;-1")=0,"",SUMIF('English Scores- Leveled papers'!$H$3:$KM$3,U$4,'English Scores- Leveled papers'!$H66:$KM66)))</f>
        <is>
          <t/>
        </is>
      </c>
      <c r="V67" s="362" t="inlineStr">
        <f aca="false">IF($B67="","",IF(COUNTIFS('English Scores- Leveled papers'!$H$3:$KM$3,V$4,'English Scores- Leveled papers'!$H66:$KM66,"&gt;-1")=0,"",SUMIF('English Scores- Leveled papers'!$H$3:$KM$3,V$4,'English Scores- Leveled papers'!$H66:$KM66)))</f>
        <is>
          <t/>
        </is>
      </c>
      <c r="W67" s="362" t="inlineStr">
        <f aca="false">IF($B67="","",IF(COUNTIFS('English Scores- Leveled papers'!$H$3:$KM$3,W$4,'English Scores- Leveled papers'!$H66:$KM66,"&gt;-1")=0,"",SUMIF('English Scores- Leveled papers'!$H$3:$KM$3,W$4,'English Scores- Leveled papers'!$H66:$KM66)))</f>
        <is>
          <t/>
        </is>
      </c>
      <c r="X67" s="362" t="inlineStr">
        <f aca="false">IF($B67="","",IF(COUNTIFS('English Scores- Leveled papers'!$H$3:$KM$3,X$4,'English Scores- Leveled papers'!$H66:$KM66,"&gt;-1")=0,"",SUMIF('English Scores- Leveled papers'!$H$3:$KM$3,X$4,'English Scores- Leveled papers'!$H66:$KM66)))</f>
        <is>
          <t/>
        </is>
      </c>
      <c r="Y67" s="362" t="inlineStr">
        <f aca="false">IF($B67="","",IF(COUNTIFS('English Scores- Leveled papers'!$H$3:$KM$3,Y$4,'English Scores- Leveled papers'!$H66:$KM66,"&gt;-1")=0,"",SUMIF('English Scores- Leveled papers'!$H$3:$KM$3,Y$4,'English Scores- Leveled papers'!$H66:$KM66)))</f>
        <is>
          <t/>
        </is>
      </c>
      <c r="Z67" s="362" t="inlineStr">
        <f aca="false">IF($B67="","",IF(COUNTIFS('English Scores- Leveled papers'!$H$3:$KM$3,Z$4,'English Scores- Leveled papers'!$H66:$KM66,"&gt;-1")=0,"",SUMIF('English Scores- Leveled papers'!$H$3:$KM$3,Z$4,'English Scores- Leveled papers'!$H66:$KM66)))</f>
        <is>
          <t/>
        </is>
      </c>
      <c r="AA67" s="362" t="inlineStr">
        <f aca="false">IF($B67="","",IF(COUNTIFS('English Scores- Leveled papers'!$H$3:$KM$3,AA$4,'English Scores- Leveled papers'!$H66:$KM66,"&gt;-1")=0,"",SUMIF('English Scores- Leveled papers'!$H$3:$KM$3,AA$4,'English Scores- Leveled papers'!$H66:$KM66)))</f>
        <is>
          <t/>
        </is>
      </c>
      <c r="AB67" s="362" t="inlineStr">
        <f aca="false">IF($B67="","",IF(COUNTIFS('English Scores- Leveled papers'!$H$3:$KM$3,AB$4,'English Scores- Leveled papers'!$H66:$KM66,"&gt;-1")=0,"",SUMIF('English Scores- Leveled papers'!$H$3:$KM$3,AB$4,'English Scores- Leveled papers'!$H66:$KM66)))</f>
        <is>
          <t/>
        </is>
      </c>
      <c r="AC67" s="362" t="inlineStr">
        <f aca="false">IF($B67="","",IF(COUNTIFS('English Scores- Leveled papers'!$H$3:$KM$3,AC$4,'English Scores- Leveled papers'!$H66:$KM66,"&gt;-1")=0,"",SUMIF('English Scores- Leveled papers'!$H$3:$KM$3,AC$4,'English Scores- Leveled papers'!$H66:$KM66)))</f>
        <is>
          <t/>
        </is>
      </c>
      <c r="AD67" s="362" t="inlineStr">
        <f aca="false">IF($B67="","",IF(COUNTIFS('English Scores- Leveled papers'!$H$3:$KM$3,AD$4,'English Scores- Leveled papers'!$H66:$KM66,"&gt;-1")=0,"",SUMIF('English Scores- Leveled papers'!$H$3:$KM$3,AD$4,'English Scores- Leveled papers'!$H66:$KM66)))</f>
        <is>
          <t/>
        </is>
      </c>
      <c r="AE67" s="362" t="inlineStr">
        <f aca="false">IF($B67="","",IF(COUNTIFS('English Scores- Leveled papers'!$H$3:$KM$3,AE$4,'English Scores- Leveled papers'!$H66:$KM66,"&gt;-1")=0,"",SUMIF('English Scores- Leveled papers'!$H$3:$KM$3,AE$4,'English Scores- Leveled papers'!$H66:$KM66)))</f>
        <is>
          <t/>
        </is>
      </c>
      <c r="AF67" s="362" t="inlineStr">
        <f aca="false">IF($B67="","",IF(COUNTIFS('English Scores- Leveled papers'!$H$3:$KM$3,AF$4,'English Scores- Leveled papers'!$H66:$KM66,"&gt;-1")=0,"",SUMIF('English Scores- Leveled papers'!$H$3:$KM$3,AF$4,'English Scores- Leveled papers'!$H66:$KM66)))</f>
        <is>
          <t/>
        </is>
      </c>
      <c r="AG67" s="362" t="inlineStr">
        <f aca="false">IF($B67="","",IF(COUNTIFS('English Scores- Leveled papers'!$H$3:$KM$3,AG$4,'English Scores- Leveled papers'!$H66:$KM66,"&gt;-1")=0,"",SUMIF('English Scores- Leveled papers'!$H$3:$KM$3,AG$4,'English Scores- Leveled papers'!$H66:$KM66)))</f>
        <is>
          <t/>
        </is>
      </c>
      <c r="AH67" s="362" t="inlineStr">
        <f aca="false">IF($B67="","",IF(COUNTIFS('English Scores- Leveled papers'!$H$3:$KM$3,AH$4,'English Scores- Leveled papers'!$H66:$KM66,"&gt;-1")=0,"",SUMIF('English Scores- Leveled papers'!$H$3:$KM$3,AH$4,'English Scores- Leveled papers'!$H66:$KM66)))</f>
        <is>
          <t/>
        </is>
      </c>
      <c r="AI67" s="362" t="inlineStr">
        <f aca="false">IF($B67="","",IF(COUNTIFS('English Scores- Leveled papers'!$H$3:$KM$3,AI$4,'English Scores- Leveled papers'!$H66:$KM66,"&gt;-1")=0,"",SUMIF('English Scores- Leveled papers'!$H$3:$KM$3,AI$4,'English Scores- Leveled papers'!$H66:$KM66)))</f>
        <is>
          <t/>
        </is>
      </c>
      <c r="AJ67" s="362" t="inlineStr">
        <f aca="false">IF($B67="","",IF(COUNTIFS('English Scores- Leveled papers'!$H$3:$KM$3,AJ$4,'English Scores- Leveled papers'!$H66:$KM66,"&gt;-1")=0,"",SUMIF('English Scores- Leveled papers'!$H$3:$KM$3,AJ$4,'English Scores- Leveled papers'!$H66:$KM66)))</f>
        <is>
          <t/>
        </is>
      </c>
      <c r="AK67" s="362" t="inlineStr">
        <f aca="false">IF($B67="","",IF(COUNTIFS('English Scores- Leveled papers'!$H$3:$KM$3,AK$4,'English Scores- Leveled papers'!$H66:$KM66,"&gt;-1")=0,"",SUMIF('English Scores- Leveled papers'!$H$3:$KM$3,AK$4,'English Scores- Leveled papers'!$H66:$KM66)))</f>
        <is>
          <t/>
        </is>
      </c>
      <c r="AL67" s="362" t="inlineStr">
        <f aca="false">IF($B67="","",IF(COUNTIFS('English Scores- Leveled papers'!$H$3:$KM$3,AL$4,'English Scores- Leveled papers'!$H66:$KM66,"&gt;-1")=0,"",SUMIF('English Scores- Leveled papers'!$H$3:$KM$3,AL$4,'English Scores- Leveled papers'!$H66:$KM66)))</f>
        <is>
          <t/>
        </is>
      </c>
      <c r="AM67" s="362" t="inlineStr">
        <f aca="false">IF($B67="","",IF(COUNTIFS('English Scores- Leveled papers'!$H$3:$KM$3,AM$4,'English Scores- Leveled papers'!$H66:$KM66,"&gt;-1")=0,"",SUMIF('English Scores- Leveled papers'!$H$3:$KM$3,AM$4,'English Scores- Leveled papers'!$H66:$KM66)))</f>
        <is>
          <t/>
        </is>
      </c>
      <c r="AN67" s="362" t="inlineStr">
        <f aca="false">IF($B67="","",IF(COUNTIFS('English Scores- Leveled papers'!$H$3:$KM$3,AN$4,'English Scores- Leveled papers'!$H66:$KM66,"&gt;-1")=0,"",SUMIF('English Scores- Leveled papers'!$H$3:$KM$3,AN$4,'English Scores- Leveled papers'!$H66:$KM66)))</f>
        <is>
          <t/>
        </is>
      </c>
      <c r="AO67" s="362" t="inlineStr">
        <f aca="false">IF($B67="","",IF(COUNTIFS('English Scores- Leveled papers'!$H$3:$KM$3,AO$4,'English Scores- Leveled papers'!$H66:$KM66,"&gt;-1")=0,"",SUMIF('English Scores- Leveled papers'!$H$3:$KM$3,AO$4,'English Scores- Leveled papers'!$H66:$KM66)))</f>
        <is>
          <t/>
        </is>
      </c>
      <c r="AP67" s="362" t="inlineStr">
        <f aca="false">IF($B67="","",IF(COUNTIFS('English Scores- Leveled papers'!$H$3:$KM$3,AP$4,'English Scores- Leveled papers'!$H66:$KM66,"&gt;-1")=0,"",SUMIF('English Scores- Leveled papers'!$H$3:$KM$3,AP$4,'English Scores- Leveled papers'!$H66:$KM66)))</f>
        <is>
          <t/>
        </is>
      </c>
      <c r="AQ67" s="362" t="inlineStr">
        <f aca="false">IF($B67="","",IF(COUNTIFS('English Scores- Leveled papers'!$H$3:$KM$3,AQ$4,'English Scores- Leveled papers'!$H66:$KM66,"&gt;-1")=0,"",SUMIF('English Scores- Leveled papers'!$H$3:$KM$3,AQ$4,'English Scores- Leveled papers'!$H66:$KM66)))</f>
        <is>
          <t/>
        </is>
      </c>
      <c r="AR67" s="362" t="inlineStr">
        <f aca="false">IF($B67="","",IF(COUNTIFS('English Scores- Leveled papers'!$H$3:$KM$3,AR$4,'English Scores- Leveled papers'!$H66:$KM66,"&gt;-1")=0,"",SUMIF('English Scores- Leveled papers'!$H$3:$KM$3,AR$4,'English Scores- Leveled papers'!$H66:$KM66)))</f>
        <is>
          <t/>
        </is>
      </c>
      <c r="AS67" s="362" t="inlineStr">
        <f aca="false">IF($B67="","",IF(COUNTIFS('English Scores- Leveled papers'!$H$3:$KM$3,AS$4,'English Scores- Leveled papers'!$H66:$KM66,"&gt;-1")=0,"",SUMIF('English Scores- Leveled papers'!$H$3:$KM$3,AS$4,'English Scores- Leveled papers'!$H66:$KM66)))</f>
        <is>
          <t/>
        </is>
      </c>
      <c r="AT67" s="362" t="inlineStr">
        <f aca="false">IF($B67="","",IF(COUNTIFS('English Scores- Leveled papers'!$H$3:$KM$3,AT$4,'English Scores- Leveled papers'!$H66:$KM66,"&gt;-1")=0,"",SUMIF('English Scores- Leveled papers'!$H$3:$KM$3,AT$4,'English Scores- Leveled papers'!$H66:$KM66)))</f>
        <is>
          <t/>
        </is>
      </c>
      <c r="AU67" s="362" t="inlineStr">
        <f aca="false">IF($B67="","",IF(COUNTIFS('English Scores- Leveled papers'!$H$3:$KM$3,AU$4,'English Scores- Leveled papers'!$H66:$KM66,"&gt;-1")=0,"",SUMIF('English Scores- Leveled papers'!$H$3:$KM$3,AU$4,'English Scores- Leveled papers'!$H66:$KM66)))</f>
        <is>
          <t/>
        </is>
      </c>
      <c r="AV67" s="362" t="inlineStr">
        <f aca="false">IF($B67="","",IF(COUNTIFS('English Scores- Leveled papers'!$H$3:$KM$3,AV$4,'English Scores- Leveled papers'!$H66:$KM66,"&gt;-1")=0,"",SUMIF('English Scores- Leveled papers'!$H$3:$KM$3,AV$4,'English Scores- Leveled papers'!$H66:$KM66)))</f>
        <is>
          <t/>
        </is>
      </c>
      <c r="AW67" s="362" t="inlineStr">
        <f aca="false">IF($B67="","",IF(COUNTIFS('English Scores- Leveled papers'!$H$3:$KM$3,AW$4,'English Scores- Leveled papers'!$H66:$KM66,"&gt;-1")=0,"",SUMIF('English Scores- Leveled papers'!$H$3:$KM$3,AW$4,'English Scores- Leveled papers'!$H66:$KM66)))</f>
        <is>
          <t/>
        </is>
      </c>
      <c r="AX67" s="362" t="inlineStr">
        <f aca="false">IF($B67="","",IF(COUNTIFS('English Scores- Leveled papers'!$H$3:$KM$3,AX$4,'English Scores- Leveled papers'!$H66:$KM66,"&gt;-1")=0,"",SUMIF('English Scores- Leveled papers'!$H$3:$KM$3,AX$4,'English Scores- Leveled papers'!$H66:$KM66)))</f>
        <is>
          <t/>
        </is>
      </c>
      <c r="AY67" s="362" t="inlineStr">
        <f aca="false">IF($B67="","",IF(COUNTIFS('English Scores- Leveled papers'!$H$3:$KM$3,AY$4,'English Scores- Leveled papers'!$H66:$KM66,"&gt;-1")=0,"",SUMIF('English Scores- Leveled papers'!$H$3:$KM$3,AY$4,'English Scores- Leveled papers'!$H66:$KM66)))</f>
        <is>
          <t/>
        </is>
      </c>
      <c r="AZ67" s="362" t="inlineStr">
        <f aca="false">IF($B67="","",IF(COUNTIFS('English Scores- Leveled papers'!$H$3:$KM$3,AZ$4,'English Scores- Leveled papers'!$H66:$KM66,"&gt;-1")=0,"",SUMIF('English Scores- Leveled papers'!$H$3:$KM$3,AZ$4,'English Scores- Leveled papers'!$H66:$KM66)))</f>
        <is>
          <t/>
        </is>
      </c>
      <c r="BA67" s="362" t="inlineStr">
        <f aca="false">IF($B67="","",IF(COUNTIFS('English Scores- Leveled papers'!$H$3:$KM$3,BA$4,'English Scores- Leveled papers'!$H66:$KM66,"&gt;-1")=0,"",SUMIF('English Scores- Leveled papers'!$H$3:$KM$3,BA$4,'English Scores- Leveled papers'!$H66:$KM66)))</f>
        <is>
          <t/>
        </is>
      </c>
      <c r="BB67" s="362" t="inlineStr">
        <f aca="false">IF($B67="","",IF(COUNTIFS('English Scores- Leveled papers'!$H$3:$KM$3,BB$4,'English Scores- Leveled papers'!$H66:$KM66,"&gt;-1")=0,"",SUMIF('English Scores- Leveled papers'!$H$3:$KM$3,BB$4,'English Scores- Leveled papers'!$H66:$KM66)))</f>
        <is>
          <t/>
        </is>
      </c>
      <c r="BC67" s="362" t="inlineStr">
        <f aca="false">IF($B67="","",IF(COUNTIFS('English Scores- Leveled papers'!$H$3:$KM$3,BC$4,'English Scores- Leveled papers'!$H66:$KM66,"&gt;-1")=0,"",SUMIF('English Scores- Leveled papers'!$H$3:$KM$3,BC$4,'English Scores- Leveled papers'!$H66:$KM66)))</f>
        <is>
          <t/>
        </is>
      </c>
      <c r="BD67" s="362" t="inlineStr">
        <f aca="false">IF($B67="","",IF(COUNTIFS('English Scores- Leveled papers'!$H$3:$KM$3,BD$4,'English Scores- Leveled papers'!$H66:$KM66,"&gt;-1")=0,"",SUMIF('English Scores- Leveled papers'!$H$3:$KM$3,BD$4,'English Scores- Leveled papers'!$H66:$KM66)))</f>
        <is>
          <t/>
        </is>
      </c>
      <c r="BE67" s="362" t="inlineStr">
        <f aca="false">IF($B67="","",IF(COUNTIFS('English Scores- Leveled papers'!$H$3:$KM$3,BE$4,'English Scores- Leveled papers'!$H66:$KM66,"&gt;-1")=0,"",SUMIF('English Scores- Leveled papers'!$H$3:$KM$3,BE$4,'English Scores- Leveled papers'!$H66:$KM66)))</f>
        <is>
          <t/>
        </is>
      </c>
      <c r="BF67" s="362" t="inlineStr">
        <f aca="false">IF($B67="","",IF(COUNTIFS('English Scores- Leveled papers'!$H$3:$KM$3,BF$4,'English Scores- Leveled papers'!$H66:$KM66,"&gt;-1")=0,"",SUMIF('English Scores- Leveled papers'!$H$3:$KM$3,BF$4,'English Scores- Leveled papers'!$H66:$KM66)))</f>
        <is>
          <t/>
        </is>
      </c>
      <c r="BG67" s="362" t="inlineStr">
        <f aca="false">IF($B67="","",IF(COUNTIFS('English Scores- Leveled papers'!$H$3:$KM$3,BG$4,'English Scores- Leveled papers'!$H66:$KM66,"&gt;-1")=0,"",SUMIF('English Scores- Leveled papers'!$H$3:$KM$3,BG$4,'English Scores- Leveled papers'!$H66:$KM66)))</f>
        <is>
          <t/>
        </is>
      </c>
      <c r="BH67" s="362" t="inlineStr">
        <f aca="false">IF($B67="","",IF(COUNTIFS('English Scores- Leveled papers'!$H$3:$KM$3,BH$4,'English Scores- Leveled papers'!$H66:$KM66,"&gt;-1")=0,"",SUMIF('English Scores- Leveled papers'!$H$3:$KM$3,BH$4,'English Scores- Leveled papers'!$H66:$KM66)))</f>
        <is>
          <t/>
        </is>
      </c>
      <c r="BI67" s="362" t="inlineStr">
        <f aca="false">IF($B67="","",IF(COUNTIFS('English Scores- Leveled papers'!$H$3:$KM$3,BI$4,'English Scores- Leveled papers'!$H66:$KM66,"&gt;-1")=0,"",SUMIF('English Scores- Leveled papers'!$H$3:$KM$3,BI$4,'English Scores- Leveled papers'!$H66:$KM66)))</f>
        <is>
          <t/>
        </is>
      </c>
      <c r="BJ67" s="362" t="inlineStr">
        <f aca="false">IF($B67="","",IF(COUNTIFS('English Scores- Leveled papers'!$H$3:$KM$3,BJ$4,'English Scores- Leveled papers'!$H66:$KM66,"&gt;-1")=0,"",SUMIF('English Scores- Leveled papers'!$H$3:$KM$3,BJ$4,'English Scores- Leveled papers'!$H66:$KM66)))</f>
        <is>
          <t/>
        </is>
      </c>
      <c r="BK67" s="362" t="inlineStr">
        <f aca="false">IF($B67="","",IF(COUNTIFS('English Scores- Leveled papers'!$H$3:$KM$3,BK$4,'English Scores- Leveled papers'!$H66:$KM66,"&gt;-1")=0,"",SUMIF('English Scores- Leveled papers'!$H$3:$KM$3,BK$4,'English Scores- Leveled papers'!$H66:$KM66)))</f>
        <is>
          <t/>
        </is>
      </c>
      <c r="BL67" s="362" t="inlineStr">
        <f aca="false">IF($B67="","",IF(COUNTIFS('English Scores- Leveled papers'!$H$3:$KM$3,BL$4,'English Scores- Leveled papers'!$H66:$KM66,"&gt;-1")=0,"",SUMIF('English Scores- Leveled papers'!$H$3:$KM$3,BL$4,'English Scores- Leveled papers'!$H66:$KM66)))</f>
        <is>
          <t/>
        </is>
      </c>
      <c r="BM67" s="362" t="inlineStr">
        <f aca="false">IF($B67="","",IF(COUNTIFS('Eng GLA 6th, 7th, 8th'!$E$3:$DV$3,BM$4,'Eng GLA 6th, 7th, 8th'!$E67:$DV67, "&gt;-1")=0,"",SUMIF('Eng GLA 6th, 7th, 8th'!$E$3:$DV$3,BM$4,'Eng GLA 6th, 7th, 8th'!$E67:$DV67)))</f>
        <is>
          <t/>
        </is>
      </c>
      <c r="BN67" s="362" t="inlineStr">
        <f aca="false">IF($B67="","",IF(COUNTIFS('Eng GLA 6th, 7th, 8th'!$E$3:$DV$3,BN$4,'Eng GLA 6th, 7th, 8th'!$E67:$DV67, "&gt;-1")=0,"",SUMIF('Eng GLA 6th, 7th, 8th'!$E$3:$DV$3,BN$4,'Eng GLA 6th, 7th, 8th'!$E67:$DV67)))</f>
        <is>
          <t/>
        </is>
      </c>
      <c r="BO67" s="362" t="inlineStr">
        <f aca="false">IF($B67="","",IF(COUNTIFS('Eng GLA 6th, 7th, 8th'!$E$3:$DV$3,BO$4,'Eng GLA 6th, 7th, 8th'!$E67:$DV67, "&gt;-1")=0,"",SUMIF('Eng GLA 6th, 7th, 8th'!$E$3:$DV$3,BO$4,'Eng GLA 6th, 7th, 8th'!$E67:$DV67)))</f>
        <is>
          <t/>
        </is>
      </c>
      <c r="BP67" s="362" t="inlineStr">
        <f aca="false">IF($B67="","",IF(COUNTIFS('Eng GLA 6th, 7th, 8th'!$E$3:$DV$3,BP$4,'Eng GLA 6th, 7th, 8th'!$E67:$DV67, "&gt;-1")=0,"",SUMIF('Eng GLA 6th, 7th, 8th'!$E$3:$DV$3,BP$4,'Eng GLA 6th, 7th, 8th'!$E67:$DV67)))</f>
        <is>
          <t/>
        </is>
      </c>
      <c r="BQ67" s="362" t="inlineStr">
        <f aca="false">IF($B67="","",IF(COUNTIFS('Eng GLA 6th, 7th, 8th'!$E$3:$DV$3,BQ$4,'Eng GLA 6th, 7th, 8th'!$E67:$DV67, "&gt;-1")=0,"",SUMIF('Eng GLA 6th, 7th, 8th'!$E$3:$DV$3,BQ$4,'Eng GLA 6th, 7th, 8th'!$E67:$DV67)))</f>
        <is>
          <t/>
        </is>
      </c>
      <c r="BR67" s="362" t="inlineStr">
        <f aca="false">IF($B67="","",IF(COUNTIFS('Eng GLA 6th, 7th, 8th'!$E$3:$DV$3,BR$4,'Eng GLA 6th, 7th, 8th'!$E67:$DV67, "&gt;-1")=0,"",SUMIF('Eng GLA 6th, 7th, 8th'!$E$3:$DV$3,BR$4,'Eng GLA 6th, 7th, 8th'!$E67:$DV67)))</f>
        <is>
          <t/>
        </is>
      </c>
      <c r="BS67" s="362" t="inlineStr">
        <f aca="false">IF($B67="","",IF(COUNTIFS('Eng GLA 6th, 7th, 8th'!$E$3:$DV$3,BS$4,'Eng GLA 6th, 7th, 8th'!$E67:$DV67, "&gt;-1")=0,"",SUMIF('Eng GLA 6th, 7th, 8th'!$E$3:$DV$3,BS$4,'Eng GLA 6th, 7th, 8th'!$E67:$DV67)))</f>
        <is>
          <t/>
        </is>
      </c>
      <c r="BT67" s="362" t="inlineStr">
        <f aca="false">IF($B67="","",IF(COUNTIFS('Eng GLA 6th, 7th, 8th'!$E$3:$DV$3,BT$4,'Eng GLA 6th, 7th, 8th'!$E67:$DV67, "&gt;-1")=0,"",SUMIF('Eng GLA 6th, 7th, 8th'!$E$3:$DV$3,BT$4,'Eng GLA 6th, 7th, 8th'!$E67:$DV67)))</f>
        <is>
          <t/>
        </is>
      </c>
      <c r="BU67" s="362" t="inlineStr">
        <f aca="false">IF($B67="","",IF(COUNTIFS('Eng GLA 6th, 7th, 8th'!$E$3:$DV$3,BU$4,'Eng GLA 6th, 7th, 8th'!$E67:$DV67, "&gt;-1")=0,"",SUMIF('Eng GLA 6th, 7th, 8th'!$E$3:$DV$3,BU$4,'Eng GLA 6th, 7th, 8th'!$E67:$DV67)))</f>
        <is>
          <t/>
        </is>
      </c>
      <c r="BV67" s="362" t="inlineStr">
        <f aca="false">IF($B67="","",IF(COUNTIFS('Eng GLA 6th, 7th, 8th'!$E$3:$DV$3,BV$4,'Eng GLA 6th, 7th, 8th'!$E67:$DV67, "&gt;-1")=0,"",SUMIF('Eng GLA 6th, 7th, 8th'!$E$3:$DV$3,BV$4,'Eng GLA 6th, 7th, 8th'!$E67:$DV67)))</f>
        <is>
          <t/>
        </is>
      </c>
      <c r="BW67" s="362" t="inlineStr">
        <f aca="false">IF($B67="","",IF(COUNTIFS('Eng GLA 6th, 7th, 8th'!$E$3:$DV$3,BW$4,'Eng GLA 6th, 7th, 8th'!$E67:$DV67, "&gt;-1")=0,"",SUMIF('Eng GLA 6th, 7th, 8th'!$E$3:$DV$3,BW$4,'Eng GLA 6th, 7th, 8th'!$E67:$DV67)))</f>
        <is>
          <t/>
        </is>
      </c>
      <c r="BX67" s="362" t="inlineStr">
        <f aca="false">IF($B67="","",IF(COUNTIFS('Eng GLA 6th, 7th, 8th'!$E$3:$DV$3,BX$4,'Eng GLA 6th, 7th, 8th'!$E67:$DV67, "&gt;-1")=0,"",SUMIF('Eng GLA 6th, 7th, 8th'!$E$3:$DV$3,BX$4,'Eng GLA 6th, 7th, 8th'!$E67:$DV67)))</f>
        <is>
          <t/>
        </is>
      </c>
      <c r="BY67" s="362" t="inlineStr">
        <f aca="false">IF($B67="","",IF(COUNTIFS('Eng GLA 6th, 7th, 8th'!$E$3:$DV$3,BY$4,'Eng GLA 6th, 7th, 8th'!$E67:$DV67, "&gt;-1")=0,"",SUMIF('Eng GLA 6th, 7th, 8th'!$E$3:$DV$3,BY$4,'Eng GLA 6th, 7th, 8th'!$E67:$DV67)))</f>
        <is>
          <t/>
        </is>
      </c>
      <c r="BZ67" s="362" t="inlineStr">
        <f aca="false">IF($B67="","",IF(COUNTIFS('Eng GLA 6th, 7th, 8th'!$E$3:$DV$3,BZ$4,'Eng GLA 6th, 7th, 8th'!$E67:$DV67, "&gt;-1")=0,"",SUMIF('Eng GLA 6th, 7th, 8th'!$E$3:$DV$3,BZ$4,'Eng GLA 6th, 7th, 8th'!$E67:$DV67)))</f>
        <is>
          <t/>
        </is>
      </c>
      <c r="CA67" s="362" t="inlineStr">
        <f aca="false">IF($B67="","",IF(COUNTIFS('Eng GLA 6th, 7th, 8th'!$E$3:$DV$3,CA$4,'Eng GLA 6th, 7th, 8th'!$E67:$DV67, "&gt;-1")=0,"",SUMIF('Eng GLA 6th, 7th, 8th'!$E$3:$DV$3,CA$4,'Eng GLA 6th, 7th, 8th'!$E67:$DV67)))</f>
        <is>
          <t/>
        </is>
      </c>
      <c r="CB67" s="363"/>
      <c r="CC67" s="364" t="str">
        <f aca="false">IFERROR(IF((COUNT('Eng GLA 6th, 7th, 8th'!E67:U67)=0)," ",(SUM('Eng GLA 6th, 7th, 8th'!E67:U67)/$CC$3)),"")</f>
        <v> </v>
      </c>
      <c r="CD67" s="364" t="str">
        <f aca="false">IFERROR(IF((COUNT('Eng GLA 6th, 7th, 8th'!V67:AA67)=0)," ",(SUM('Eng GLA 6th, 7th, 8th'!V67:AA67)/$CD$3)),"")</f>
        <v> </v>
      </c>
      <c r="CE67" s="364" t="str">
        <f aca="false">IFERROR(IF((COUNT('Eng GLA 6th, 7th, 8th'!AB67:AG67)=0)," ",(SUM('Eng GLA 6th, 7th, 8th'!AB67:AG67)/$CE$3)),"")</f>
        <v> </v>
      </c>
      <c r="CF67" s="364" t="str">
        <f aca="false">IFERROR(IF((COUNT('Eng GLA 6th, 7th, 8th'!AH67:AP67)=0)," ",(SUM('Eng GLA 6th, 7th, 8th'!AH67:AP67)/$CF$3)),"")</f>
        <v> </v>
      </c>
      <c r="CG67" s="365" t="str">
        <f aca="false">IFERROR(IF((COUNT('Eng GLA 6th, 7th, 8th'!AR67:BH67)=0)," ",(SUM('Eng GLA 6th, 7th, 8th'!AR67:BH67)/$CG$3)),"")</f>
        <v> </v>
      </c>
      <c r="CH67" s="365" t="str">
        <f aca="false">IFERROR(IF((COUNT('Eng GLA 6th, 7th, 8th'!BI67:BN67)=0)," ",(SUM('Eng GLA 6th, 7th, 8th'!BI67:BN67)/$CH$3)),"")</f>
        <v> </v>
      </c>
      <c r="CI67" s="365" t="str">
        <f aca="false">IFERROR(IF((COUNT('Eng GLA 6th, 7th, 8th'!BO67:BT67)=0)," ",(SUM('Eng GLA 6th, 7th, 8th'!BO67:BT67)/$CI$3)),"")</f>
        <v> </v>
      </c>
      <c r="CJ67" s="365" t="str">
        <f aca="false">IFERROR(IF((COUNT('Eng GLA 6th, 7th, 8th'!BU67:CF67)=0)," ",(SUM('Eng GLA 6th, 7th, 8th'!BU67:CF67)/$CJ$3)),"")</f>
        <v> </v>
      </c>
      <c r="CK67" s="365" t="str">
        <f aca="false">IFERROR(IF((COUNT('Eng GLA 6th, 7th, 8th'!CH67:CX67)=0)," ",(SUM('Eng GLA 6th, 7th, 8th'!CH67:CX67)/$CK$3)),"")</f>
        <v> </v>
      </c>
      <c r="CL67" s="365" t="str">
        <f aca="false">IFERROR(IF((COUNT('Eng GLA 6th, 7th, 8th'!CY67:DD67)=0)," ",(SUM('Eng GLA 6th, 7th, 8th'!CY67:DD67)/$CL$3)),"")</f>
        <v> </v>
      </c>
      <c r="CM67" s="365" t="str">
        <f aca="false">IFERROR(IF((COUNT('Eng GLA 6th, 7th, 8th'!DE67:DJ67)=0)," ",(SUM('Eng GLA 6th, 7th, 8th'!DE67:DJ67)/$CM$3)),"")</f>
        <v> </v>
      </c>
      <c r="CN67" s="365" t="str">
        <f aca="false">IFERROR(IF((COUNT('Eng GLA 6th, 7th, 8th'!DK67:DV67)=0)," ",(SUM('Eng GLA 6th, 7th, 8th'!DK67:DV67)/$CN$3)),"")</f>
        <v> </v>
      </c>
    </row>
    <row r="68" customFormat="false" ht="12.75" hidden="false" customHeight="true" outlineLevel="0" collapsed="false">
      <c r="A68" s="315" t="n">
        <v>61</v>
      </c>
      <c r="B68" s="315" t="inlineStr">
        <f aca="false">'English Scores- Leveled papers'!B67</f>
        <is>
          <t/>
        </is>
      </c>
      <c r="C68" s="360" t="inlineStr">
        <f aca="false">'RC Mastery Check+Question type'!H65</f>
        <is>
          <t/>
        </is>
      </c>
      <c r="D68" s="361" t="inlineStr">
        <f aca="false">'Cover Sheet'!L65</f>
        <is>
          <t/>
        </is>
      </c>
      <c r="E68" s="362" t="inlineStr">
        <f aca="false">IF($B68="","",IF(COUNTIFS('English Scores- Leveled papers'!$H$3:$KM$3,E$4,'English Scores- Leveled papers'!$H67:$KM67,"&gt;-1")=0,"",SUMIF('English Scores- Leveled papers'!$H$3:$KM$3,E$4,'English Scores- Leveled papers'!$H67:$KM67)))</f>
        <is>
          <t/>
        </is>
      </c>
      <c r="F68" s="362" t="inlineStr">
        <f aca="false">IF($B68="","",IF(COUNTIFS('English Scores- Leveled papers'!$H$3:$KM$3,F$4,'English Scores- Leveled papers'!$H67:$KM67,"&gt;-1")=0,"",SUMIF('English Scores- Leveled papers'!$H$3:$KM$3,F$4,'English Scores- Leveled papers'!$H67:$KM67)))</f>
        <is>
          <t/>
        </is>
      </c>
      <c r="G68" s="362" t="inlineStr">
        <f aca="false">IF($B68="","",IF(COUNTIFS('English Scores- Leveled papers'!$H$3:$KM$3,G$4,'English Scores- Leveled papers'!$H67:$KM67,"&gt;-1")=0,"",SUMIF('English Scores- Leveled papers'!$H$3:$KM$3,G$4,'English Scores- Leveled papers'!$H67:$KM67)))</f>
        <is>
          <t/>
        </is>
      </c>
      <c r="H68" s="362" t="inlineStr">
        <f aca="false">IF($B68="","",IF(COUNTIFS('English Scores- Leveled papers'!$H$3:$KM$3,H$4,'English Scores- Leveled papers'!$H67:$KM67,"&gt;-1")=0,"",SUMIF('English Scores- Leveled papers'!$H$3:$KM$3,H$4,'English Scores- Leveled papers'!$H67:$KM67)))</f>
        <is>
          <t/>
        </is>
      </c>
      <c r="I68" s="362" t="inlineStr">
        <f aca="false">IF($B68="","",IF(COUNTIFS('English Scores- Leveled papers'!$H$3:$KM$3,I$4,'English Scores- Leveled papers'!$H67:$KM67,"&gt;-1")=0,"",SUMIF('English Scores- Leveled papers'!$H$3:$KM$3,I$4,'English Scores- Leveled papers'!$H67:$KM67)))</f>
        <is>
          <t/>
        </is>
      </c>
      <c r="J68" s="362" t="inlineStr">
        <f aca="false">IF($B68="","",IF(COUNTIFS('English Scores- Leveled papers'!$H$3:$KM$3,J$4,'English Scores- Leveled papers'!$H67:$KM67,"&gt;-1")=0,"",SUMIF('English Scores- Leveled papers'!$H$3:$KM$3,J$4,'English Scores- Leveled papers'!$H67:$KM67)))</f>
        <is>
          <t/>
        </is>
      </c>
      <c r="K68" s="362" t="inlineStr">
        <f aca="false">IF($B68="","",IF(COUNTIFS('English Scores- Leveled papers'!$H$3:$KM$3,K$4,'English Scores- Leveled papers'!$H67:$KM67,"&gt;-1")=0,"",SUMIF('English Scores- Leveled papers'!$H$3:$KM$3,K$4,'English Scores- Leveled papers'!$H67:$KM67)))</f>
        <is>
          <t/>
        </is>
      </c>
      <c r="L68" s="362" t="inlineStr">
        <f aca="false">IF($B68="","",IF(COUNTIFS('English Scores- Leveled papers'!$H$3:$KM$3,L$4,'English Scores- Leveled papers'!$H67:$KM67,"&gt;-1")=0,"",SUMIF('English Scores- Leveled papers'!$H$3:$KM$3,L$4,'English Scores- Leveled papers'!$H67:$KM67)))</f>
        <is>
          <t/>
        </is>
      </c>
      <c r="M68" s="362" t="inlineStr">
        <f aca="false">IF($B68="","",IF(COUNTIFS('English Scores- Leveled papers'!$H$3:$KM$3,M$4,'English Scores- Leveled papers'!$H67:$KM67,"&gt;-1")=0,"",SUMIF('English Scores- Leveled papers'!$H$3:$KM$3,M$4,'English Scores- Leveled papers'!$H67:$KM67)))</f>
        <is>
          <t/>
        </is>
      </c>
      <c r="N68" s="362" t="inlineStr">
        <f aca="false">IF($B68="","",IF(COUNTIFS('English Scores- Leveled papers'!$H$3:$KM$3,N$4,'English Scores- Leveled papers'!$H67:$KM67,"&gt;-1")=0,"",SUMIF('English Scores- Leveled papers'!$H$3:$KM$3,N$4,'English Scores- Leveled papers'!$H67:$KM67)))</f>
        <is>
          <t/>
        </is>
      </c>
      <c r="O68" s="362" t="inlineStr">
        <f aca="false">IF($B68="","",IF(COUNTIFS('English Scores- Leveled papers'!$H$3:$KM$3,O$4,'English Scores- Leveled papers'!$H67:$KM67,"&gt;-1")=0,"",SUMIF('English Scores- Leveled papers'!$H$3:$KM$3,O$4,'English Scores- Leveled papers'!$H67:$KM67)))</f>
        <is>
          <t/>
        </is>
      </c>
      <c r="P68" s="362" t="inlineStr">
        <f aca="false">IF($B68="","",IF(COUNTIFS('English Scores- Leveled papers'!$H$3:$KM$3,P$4,'English Scores- Leveled papers'!$H67:$KM67,"&gt;-1")=0,"",SUMIF('English Scores- Leveled papers'!$H$3:$KM$3,P$4,'English Scores- Leveled papers'!$H67:$KM67)))</f>
        <is>
          <t/>
        </is>
      </c>
      <c r="Q68" s="362" t="inlineStr">
        <f aca="false">IF($B68="","",IF(COUNTIFS('English Scores- Leveled papers'!$H$3:$KM$3,Q$4,'English Scores- Leveled papers'!$H67:$KM67,"&gt;-1")=0,"",SUMIF('English Scores- Leveled papers'!$H$3:$KM$3,Q$4,'English Scores- Leveled papers'!$H67:$KM67)))</f>
        <is>
          <t/>
        </is>
      </c>
      <c r="R68" s="362" t="inlineStr">
        <f aca="false">IF($B68="","",IF(COUNTIFS('English Scores- Leveled papers'!$H$3:$KM$3,R$4,'English Scores- Leveled papers'!$H67:$KM67,"&gt;-1")=0,"",SUMIF('English Scores- Leveled papers'!$H$3:$KM$3,R$4,'English Scores- Leveled papers'!$H67:$KM67)))</f>
        <is>
          <t/>
        </is>
      </c>
      <c r="S68" s="362" t="inlineStr">
        <f aca="false">IF($B68="","",IF(COUNTIFS('English Scores- Leveled papers'!$H$3:$KM$3,S$4,'English Scores- Leveled papers'!$H67:$KM67,"&gt;-1")=0,"",SUMIF('English Scores- Leveled papers'!$H$3:$KM$3,S$4,'English Scores- Leveled papers'!$H67:$KM67)))</f>
        <is>
          <t/>
        </is>
      </c>
      <c r="T68" s="362" t="inlineStr">
        <f aca="false">IF($B68="","",IF(COUNTIFS('English Scores- Leveled papers'!$H$3:$KM$3,T$4,'English Scores- Leveled papers'!$H67:$KM67,"&gt;-1")=0,"",SUMIF('English Scores- Leveled papers'!$H$3:$KM$3,T$4,'English Scores- Leveled papers'!$H67:$KM67)))</f>
        <is>
          <t/>
        </is>
      </c>
      <c r="U68" s="362" t="inlineStr">
        <f aca="false">IF($B68="","",IF(COUNTIFS('English Scores- Leveled papers'!$H$3:$KM$3,U$4,'English Scores- Leveled papers'!$H67:$KM67,"&gt;-1")=0,"",SUMIF('English Scores- Leveled papers'!$H$3:$KM$3,U$4,'English Scores- Leveled papers'!$H67:$KM67)))</f>
        <is>
          <t/>
        </is>
      </c>
      <c r="V68" s="362" t="inlineStr">
        <f aca="false">IF($B68="","",IF(COUNTIFS('English Scores- Leveled papers'!$H$3:$KM$3,V$4,'English Scores- Leveled papers'!$H67:$KM67,"&gt;-1")=0,"",SUMIF('English Scores- Leveled papers'!$H$3:$KM$3,V$4,'English Scores- Leveled papers'!$H67:$KM67)))</f>
        <is>
          <t/>
        </is>
      </c>
      <c r="W68" s="362" t="inlineStr">
        <f aca="false">IF($B68="","",IF(COUNTIFS('English Scores- Leveled papers'!$H$3:$KM$3,W$4,'English Scores- Leveled papers'!$H67:$KM67,"&gt;-1")=0,"",SUMIF('English Scores- Leveled papers'!$H$3:$KM$3,W$4,'English Scores- Leveled papers'!$H67:$KM67)))</f>
        <is>
          <t/>
        </is>
      </c>
      <c r="X68" s="362" t="inlineStr">
        <f aca="false">IF($B68="","",IF(COUNTIFS('English Scores- Leveled papers'!$H$3:$KM$3,X$4,'English Scores- Leveled papers'!$H67:$KM67,"&gt;-1")=0,"",SUMIF('English Scores- Leveled papers'!$H$3:$KM$3,X$4,'English Scores- Leveled papers'!$H67:$KM67)))</f>
        <is>
          <t/>
        </is>
      </c>
      <c r="Y68" s="362" t="inlineStr">
        <f aca="false">IF($B68="","",IF(COUNTIFS('English Scores- Leveled papers'!$H$3:$KM$3,Y$4,'English Scores- Leveled papers'!$H67:$KM67,"&gt;-1")=0,"",SUMIF('English Scores- Leveled papers'!$H$3:$KM$3,Y$4,'English Scores- Leveled papers'!$H67:$KM67)))</f>
        <is>
          <t/>
        </is>
      </c>
      <c r="Z68" s="362" t="inlineStr">
        <f aca="false">IF($B68="","",IF(COUNTIFS('English Scores- Leveled papers'!$H$3:$KM$3,Z$4,'English Scores- Leveled papers'!$H67:$KM67,"&gt;-1")=0,"",SUMIF('English Scores- Leveled papers'!$H$3:$KM$3,Z$4,'English Scores- Leveled papers'!$H67:$KM67)))</f>
        <is>
          <t/>
        </is>
      </c>
      <c r="AA68" s="362" t="inlineStr">
        <f aca="false">IF($B68="","",IF(COUNTIFS('English Scores- Leveled papers'!$H$3:$KM$3,AA$4,'English Scores- Leveled papers'!$H67:$KM67,"&gt;-1")=0,"",SUMIF('English Scores- Leveled papers'!$H$3:$KM$3,AA$4,'English Scores- Leveled papers'!$H67:$KM67)))</f>
        <is>
          <t/>
        </is>
      </c>
      <c r="AB68" s="362" t="inlineStr">
        <f aca="false">IF($B68="","",IF(COUNTIFS('English Scores- Leveled papers'!$H$3:$KM$3,AB$4,'English Scores- Leveled papers'!$H67:$KM67,"&gt;-1")=0,"",SUMIF('English Scores- Leveled papers'!$H$3:$KM$3,AB$4,'English Scores- Leveled papers'!$H67:$KM67)))</f>
        <is>
          <t/>
        </is>
      </c>
      <c r="AC68" s="362" t="inlineStr">
        <f aca="false">IF($B68="","",IF(COUNTIFS('English Scores- Leveled papers'!$H$3:$KM$3,AC$4,'English Scores- Leveled papers'!$H67:$KM67,"&gt;-1")=0,"",SUMIF('English Scores- Leveled papers'!$H$3:$KM$3,AC$4,'English Scores- Leveled papers'!$H67:$KM67)))</f>
        <is>
          <t/>
        </is>
      </c>
      <c r="AD68" s="362" t="inlineStr">
        <f aca="false">IF($B68="","",IF(COUNTIFS('English Scores- Leveled papers'!$H$3:$KM$3,AD$4,'English Scores- Leveled papers'!$H67:$KM67,"&gt;-1")=0,"",SUMIF('English Scores- Leveled papers'!$H$3:$KM$3,AD$4,'English Scores- Leveled papers'!$H67:$KM67)))</f>
        <is>
          <t/>
        </is>
      </c>
      <c r="AE68" s="362" t="inlineStr">
        <f aca="false">IF($B68="","",IF(COUNTIFS('English Scores- Leveled papers'!$H$3:$KM$3,AE$4,'English Scores- Leveled papers'!$H67:$KM67,"&gt;-1")=0,"",SUMIF('English Scores- Leveled papers'!$H$3:$KM$3,AE$4,'English Scores- Leveled papers'!$H67:$KM67)))</f>
        <is>
          <t/>
        </is>
      </c>
      <c r="AF68" s="362" t="inlineStr">
        <f aca="false">IF($B68="","",IF(COUNTIFS('English Scores- Leveled papers'!$H$3:$KM$3,AF$4,'English Scores- Leveled papers'!$H67:$KM67,"&gt;-1")=0,"",SUMIF('English Scores- Leveled papers'!$H$3:$KM$3,AF$4,'English Scores- Leveled papers'!$H67:$KM67)))</f>
        <is>
          <t/>
        </is>
      </c>
      <c r="AG68" s="362" t="inlineStr">
        <f aca="false">IF($B68="","",IF(COUNTIFS('English Scores- Leveled papers'!$H$3:$KM$3,AG$4,'English Scores- Leveled papers'!$H67:$KM67,"&gt;-1")=0,"",SUMIF('English Scores- Leveled papers'!$H$3:$KM$3,AG$4,'English Scores- Leveled papers'!$H67:$KM67)))</f>
        <is>
          <t/>
        </is>
      </c>
      <c r="AH68" s="362" t="inlineStr">
        <f aca="false">IF($B68="","",IF(COUNTIFS('English Scores- Leveled papers'!$H$3:$KM$3,AH$4,'English Scores- Leveled papers'!$H67:$KM67,"&gt;-1")=0,"",SUMIF('English Scores- Leveled papers'!$H$3:$KM$3,AH$4,'English Scores- Leveled papers'!$H67:$KM67)))</f>
        <is>
          <t/>
        </is>
      </c>
      <c r="AI68" s="362" t="inlineStr">
        <f aca="false">IF($B68="","",IF(COUNTIFS('English Scores- Leveled papers'!$H$3:$KM$3,AI$4,'English Scores- Leveled papers'!$H67:$KM67,"&gt;-1")=0,"",SUMIF('English Scores- Leveled papers'!$H$3:$KM$3,AI$4,'English Scores- Leveled papers'!$H67:$KM67)))</f>
        <is>
          <t/>
        </is>
      </c>
      <c r="AJ68" s="362" t="inlineStr">
        <f aca="false">IF($B68="","",IF(COUNTIFS('English Scores- Leveled papers'!$H$3:$KM$3,AJ$4,'English Scores- Leveled papers'!$H67:$KM67,"&gt;-1")=0,"",SUMIF('English Scores- Leveled papers'!$H$3:$KM$3,AJ$4,'English Scores- Leveled papers'!$H67:$KM67)))</f>
        <is>
          <t/>
        </is>
      </c>
      <c r="AK68" s="362" t="inlineStr">
        <f aca="false">IF($B68="","",IF(COUNTIFS('English Scores- Leveled papers'!$H$3:$KM$3,AK$4,'English Scores- Leveled papers'!$H67:$KM67,"&gt;-1")=0,"",SUMIF('English Scores- Leveled papers'!$H$3:$KM$3,AK$4,'English Scores- Leveled papers'!$H67:$KM67)))</f>
        <is>
          <t/>
        </is>
      </c>
      <c r="AL68" s="362" t="inlineStr">
        <f aca="false">IF($B68="","",IF(COUNTIFS('English Scores- Leveled papers'!$H$3:$KM$3,AL$4,'English Scores- Leveled papers'!$H67:$KM67,"&gt;-1")=0,"",SUMIF('English Scores- Leveled papers'!$H$3:$KM$3,AL$4,'English Scores- Leveled papers'!$H67:$KM67)))</f>
        <is>
          <t/>
        </is>
      </c>
      <c r="AM68" s="362" t="inlineStr">
        <f aca="false">IF($B68="","",IF(COUNTIFS('English Scores- Leveled papers'!$H$3:$KM$3,AM$4,'English Scores- Leveled papers'!$H67:$KM67,"&gt;-1")=0,"",SUMIF('English Scores- Leveled papers'!$H$3:$KM$3,AM$4,'English Scores- Leveled papers'!$H67:$KM67)))</f>
        <is>
          <t/>
        </is>
      </c>
      <c r="AN68" s="362" t="inlineStr">
        <f aca="false">IF($B68="","",IF(COUNTIFS('English Scores- Leveled papers'!$H$3:$KM$3,AN$4,'English Scores- Leveled papers'!$H67:$KM67,"&gt;-1")=0,"",SUMIF('English Scores- Leveled papers'!$H$3:$KM$3,AN$4,'English Scores- Leveled papers'!$H67:$KM67)))</f>
        <is>
          <t/>
        </is>
      </c>
      <c r="AO68" s="362" t="inlineStr">
        <f aca="false">IF($B68="","",IF(COUNTIFS('English Scores- Leveled papers'!$H$3:$KM$3,AO$4,'English Scores- Leveled papers'!$H67:$KM67,"&gt;-1")=0,"",SUMIF('English Scores- Leveled papers'!$H$3:$KM$3,AO$4,'English Scores- Leveled papers'!$H67:$KM67)))</f>
        <is>
          <t/>
        </is>
      </c>
      <c r="AP68" s="362" t="inlineStr">
        <f aca="false">IF($B68="","",IF(COUNTIFS('English Scores- Leveled papers'!$H$3:$KM$3,AP$4,'English Scores- Leveled papers'!$H67:$KM67,"&gt;-1")=0,"",SUMIF('English Scores- Leveled papers'!$H$3:$KM$3,AP$4,'English Scores- Leveled papers'!$H67:$KM67)))</f>
        <is>
          <t/>
        </is>
      </c>
      <c r="AQ68" s="362" t="inlineStr">
        <f aca="false">IF($B68="","",IF(COUNTIFS('English Scores- Leveled papers'!$H$3:$KM$3,AQ$4,'English Scores- Leveled papers'!$H67:$KM67,"&gt;-1")=0,"",SUMIF('English Scores- Leveled papers'!$H$3:$KM$3,AQ$4,'English Scores- Leveled papers'!$H67:$KM67)))</f>
        <is>
          <t/>
        </is>
      </c>
      <c r="AR68" s="362" t="inlineStr">
        <f aca="false">IF($B68="","",IF(COUNTIFS('English Scores- Leveled papers'!$H$3:$KM$3,AR$4,'English Scores- Leveled papers'!$H67:$KM67,"&gt;-1")=0,"",SUMIF('English Scores- Leveled papers'!$H$3:$KM$3,AR$4,'English Scores- Leveled papers'!$H67:$KM67)))</f>
        <is>
          <t/>
        </is>
      </c>
      <c r="AS68" s="362" t="inlineStr">
        <f aca="false">IF($B68="","",IF(COUNTIFS('English Scores- Leveled papers'!$H$3:$KM$3,AS$4,'English Scores- Leveled papers'!$H67:$KM67,"&gt;-1")=0,"",SUMIF('English Scores- Leveled papers'!$H$3:$KM$3,AS$4,'English Scores- Leveled papers'!$H67:$KM67)))</f>
        <is>
          <t/>
        </is>
      </c>
      <c r="AT68" s="362" t="inlineStr">
        <f aca="false">IF($B68="","",IF(COUNTIFS('English Scores- Leveled papers'!$H$3:$KM$3,AT$4,'English Scores- Leveled papers'!$H67:$KM67,"&gt;-1")=0,"",SUMIF('English Scores- Leveled papers'!$H$3:$KM$3,AT$4,'English Scores- Leveled papers'!$H67:$KM67)))</f>
        <is>
          <t/>
        </is>
      </c>
      <c r="AU68" s="362" t="inlineStr">
        <f aca="false">IF($B68="","",IF(COUNTIFS('English Scores- Leveled papers'!$H$3:$KM$3,AU$4,'English Scores- Leveled papers'!$H67:$KM67,"&gt;-1")=0,"",SUMIF('English Scores- Leveled papers'!$H$3:$KM$3,AU$4,'English Scores- Leveled papers'!$H67:$KM67)))</f>
        <is>
          <t/>
        </is>
      </c>
      <c r="AV68" s="362" t="inlineStr">
        <f aca="false">IF($B68="","",IF(COUNTIFS('English Scores- Leveled papers'!$H$3:$KM$3,AV$4,'English Scores- Leveled papers'!$H67:$KM67,"&gt;-1")=0,"",SUMIF('English Scores- Leveled papers'!$H$3:$KM$3,AV$4,'English Scores- Leveled papers'!$H67:$KM67)))</f>
        <is>
          <t/>
        </is>
      </c>
      <c r="AW68" s="362" t="inlineStr">
        <f aca="false">IF($B68="","",IF(COUNTIFS('English Scores- Leveled papers'!$H$3:$KM$3,AW$4,'English Scores- Leveled papers'!$H67:$KM67,"&gt;-1")=0,"",SUMIF('English Scores- Leveled papers'!$H$3:$KM$3,AW$4,'English Scores- Leveled papers'!$H67:$KM67)))</f>
        <is>
          <t/>
        </is>
      </c>
      <c r="AX68" s="362" t="inlineStr">
        <f aca="false">IF($B68="","",IF(COUNTIFS('English Scores- Leveled papers'!$H$3:$KM$3,AX$4,'English Scores- Leveled papers'!$H67:$KM67,"&gt;-1")=0,"",SUMIF('English Scores- Leveled papers'!$H$3:$KM$3,AX$4,'English Scores- Leveled papers'!$H67:$KM67)))</f>
        <is>
          <t/>
        </is>
      </c>
      <c r="AY68" s="362" t="inlineStr">
        <f aca="false">IF($B68="","",IF(COUNTIFS('English Scores- Leveled papers'!$H$3:$KM$3,AY$4,'English Scores- Leveled papers'!$H67:$KM67,"&gt;-1")=0,"",SUMIF('English Scores- Leveled papers'!$H$3:$KM$3,AY$4,'English Scores- Leveled papers'!$H67:$KM67)))</f>
        <is>
          <t/>
        </is>
      </c>
      <c r="AZ68" s="362" t="inlineStr">
        <f aca="false">IF($B68="","",IF(COUNTIFS('English Scores- Leveled papers'!$H$3:$KM$3,AZ$4,'English Scores- Leveled papers'!$H67:$KM67,"&gt;-1")=0,"",SUMIF('English Scores- Leveled papers'!$H$3:$KM$3,AZ$4,'English Scores- Leveled papers'!$H67:$KM67)))</f>
        <is>
          <t/>
        </is>
      </c>
      <c r="BA68" s="362" t="inlineStr">
        <f aca="false">IF($B68="","",IF(COUNTIFS('English Scores- Leveled papers'!$H$3:$KM$3,BA$4,'English Scores- Leveled papers'!$H67:$KM67,"&gt;-1")=0,"",SUMIF('English Scores- Leveled papers'!$H$3:$KM$3,BA$4,'English Scores- Leveled papers'!$H67:$KM67)))</f>
        <is>
          <t/>
        </is>
      </c>
      <c r="BB68" s="362" t="inlineStr">
        <f aca="false">IF($B68="","",IF(COUNTIFS('English Scores- Leveled papers'!$H$3:$KM$3,BB$4,'English Scores- Leveled papers'!$H67:$KM67,"&gt;-1")=0,"",SUMIF('English Scores- Leveled papers'!$H$3:$KM$3,BB$4,'English Scores- Leveled papers'!$H67:$KM67)))</f>
        <is>
          <t/>
        </is>
      </c>
      <c r="BC68" s="362" t="inlineStr">
        <f aca="false">IF($B68="","",IF(COUNTIFS('English Scores- Leveled papers'!$H$3:$KM$3,BC$4,'English Scores- Leveled papers'!$H67:$KM67,"&gt;-1")=0,"",SUMIF('English Scores- Leveled papers'!$H$3:$KM$3,BC$4,'English Scores- Leveled papers'!$H67:$KM67)))</f>
        <is>
          <t/>
        </is>
      </c>
      <c r="BD68" s="362" t="inlineStr">
        <f aca="false">IF($B68="","",IF(COUNTIFS('English Scores- Leveled papers'!$H$3:$KM$3,BD$4,'English Scores- Leveled papers'!$H67:$KM67,"&gt;-1")=0,"",SUMIF('English Scores- Leveled papers'!$H$3:$KM$3,BD$4,'English Scores- Leveled papers'!$H67:$KM67)))</f>
        <is>
          <t/>
        </is>
      </c>
      <c r="BE68" s="362" t="inlineStr">
        <f aca="false">IF($B68="","",IF(COUNTIFS('English Scores- Leveled papers'!$H$3:$KM$3,BE$4,'English Scores- Leveled papers'!$H67:$KM67,"&gt;-1")=0,"",SUMIF('English Scores- Leveled papers'!$H$3:$KM$3,BE$4,'English Scores- Leveled papers'!$H67:$KM67)))</f>
        <is>
          <t/>
        </is>
      </c>
      <c r="BF68" s="362" t="inlineStr">
        <f aca="false">IF($B68="","",IF(COUNTIFS('English Scores- Leveled papers'!$H$3:$KM$3,BF$4,'English Scores- Leveled papers'!$H67:$KM67,"&gt;-1")=0,"",SUMIF('English Scores- Leveled papers'!$H$3:$KM$3,BF$4,'English Scores- Leveled papers'!$H67:$KM67)))</f>
        <is>
          <t/>
        </is>
      </c>
      <c r="BG68" s="362" t="inlineStr">
        <f aca="false">IF($B68="","",IF(COUNTIFS('English Scores- Leveled papers'!$H$3:$KM$3,BG$4,'English Scores- Leveled papers'!$H67:$KM67,"&gt;-1")=0,"",SUMIF('English Scores- Leveled papers'!$H$3:$KM$3,BG$4,'English Scores- Leveled papers'!$H67:$KM67)))</f>
        <is>
          <t/>
        </is>
      </c>
      <c r="BH68" s="362" t="inlineStr">
        <f aca="false">IF($B68="","",IF(COUNTIFS('English Scores- Leveled papers'!$H$3:$KM$3,BH$4,'English Scores- Leveled papers'!$H67:$KM67,"&gt;-1")=0,"",SUMIF('English Scores- Leveled papers'!$H$3:$KM$3,BH$4,'English Scores- Leveled papers'!$H67:$KM67)))</f>
        <is>
          <t/>
        </is>
      </c>
      <c r="BI68" s="362" t="inlineStr">
        <f aca="false">IF($B68="","",IF(COUNTIFS('English Scores- Leveled papers'!$H$3:$KM$3,BI$4,'English Scores- Leveled papers'!$H67:$KM67,"&gt;-1")=0,"",SUMIF('English Scores- Leveled papers'!$H$3:$KM$3,BI$4,'English Scores- Leveled papers'!$H67:$KM67)))</f>
        <is>
          <t/>
        </is>
      </c>
      <c r="BJ68" s="362" t="inlineStr">
        <f aca="false">IF($B68="","",IF(COUNTIFS('English Scores- Leveled papers'!$H$3:$KM$3,BJ$4,'English Scores- Leveled papers'!$H67:$KM67,"&gt;-1")=0,"",SUMIF('English Scores- Leveled papers'!$H$3:$KM$3,BJ$4,'English Scores- Leveled papers'!$H67:$KM67)))</f>
        <is>
          <t/>
        </is>
      </c>
      <c r="BK68" s="362" t="inlineStr">
        <f aca="false">IF($B68="","",IF(COUNTIFS('English Scores- Leveled papers'!$H$3:$KM$3,BK$4,'English Scores- Leveled papers'!$H67:$KM67,"&gt;-1")=0,"",SUMIF('English Scores- Leveled papers'!$H$3:$KM$3,BK$4,'English Scores- Leveled papers'!$H67:$KM67)))</f>
        <is>
          <t/>
        </is>
      </c>
      <c r="BL68" s="362" t="inlineStr">
        <f aca="false">IF($B68="","",IF(COUNTIFS('English Scores- Leveled papers'!$H$3:$KM$3,BL$4,'English Scores- Leveled papers'!$H67:$KM67,"&gt;-1")=0,"",SUMIF('English Scores- Leveled papers'!$H$3:$KM$3,BL$4,'English Scores- Leveled papers'!$H67:$KM67)))</f>
        <is>
          <t/>
        </is>
      </c>
      <c r="BM68" s="362" t="inlineStr">
        <f aca="false">IF($B68="","",IF(COUNTIFS('Eng GLA 6th, 7th, 8th'!$E$3:$DV$3,BM$4,'Eng GLA 6th, 7th, 8th'!$E68:$DV68, "&gt;-1")=0,"",SUMIF('Eng GLA 6th, 7th, 8th'!$E$3:$DV$3,BM$4,'Eng GLA 6th, 7th, 8th'!$E68:$DV68)))</f>
        <is>
          <t/>
        </is>
      </c>
      <c r="BN68" s="362" t="inlineStr">
        <f aca="false">IF($B68="","",IF(COUNTIFS('Eng GLA 6th, 7th, 8th'!$E$3:$DV$3,BN$4,'Eng GLA 6th, 7th, 8th'!$E68:$DV68, "&gt;-1")=0,"",SUMIF('Eng GLA 6th, 7th, 8th'!$E$3:$DV$3,BN$4,'Eng GLA 6th, 7th, 8th'!$E68:$DV68)))</f>
        <is>
          <t/>
        </is>
      </c>
      <c r="BO68" s="362" t="inlineStr">
        <f aca="false">IF($B68="","",IF(COUNTIFS('Eng GLA 6th, 7th, 8th'!$E$3:$DV$3,BO$4,'Eng GLA 6th, 7th, 8th'!$E68:$DV68, "&gt;-1")=0,"",SUMIF('Eng GLA 6th, 7th, 8th'!$E$3:$DV$3,BO$4,'Eng GLA 6th, 7th, 8th'!$E68:$DV68)))</f>
        <is>
          <t/>
        </is>
      </c>
      <c r="BP68" s="362" t="inlineStr">
        <f aca="false">IF($B68="","",IF(COUNTIFS('Eng GLA 6th, 7th, 8th'!$E$3:$DV$3,BP$4,'Eng GLA 6th, 7th, 8th'!$E68:$DV68, "&gt;-1")=0,"",SUMIF('Eng GLA 6th, 7th, 8th'!$E$3:$DV$3,BP$4,'Eng GLA 6th, 7th, 8th'!$E68:$DV68)))</f>
        <is>
          <t/>
        </is>
      </c>
      <c r="BQ68" s="362" t="inlineStr">
        <f aca="false">IF($B68="","",IF(COUNTIFS('Eng GLA 6th, 7th, 8th'!$E$3:$DV$3,BQ$4,'Eng GLA 6th, 7th, 8th'!$E68:$DV68, "&gt;-1")=0,"",SUMIF('Eng GLA 6th, 7th, 8th'!$E$3:$DV$3,BQ$4,'Eng GLA 6th, 7th, 8th'!$E68:$DV68)))</f>
        <is>
          <t/>
        </is>
      </c>
      <c r="BR68" s="362" t="inlineStr">
        <f aca="false">IF($B68="","",IF(COUNTIFS('Eng GLA 6th, 7th, 8th'!$E$3:$DV$3,BR$4,'Eng GLA 6th, 7th, 8th'!$E68:$DV68, "&gt;-1")=0,"",SUMIF('Eng GLA 6th, 7th, 8th'!$E$3:$DV$3,BR$4,'Eng GLA 6th, 7th, 8th'!$E68:$DV68)))</f>
        <is>
          <t/>
        </is>
      </c>
      <c r="BS68" s="362" t="inlineStr">
        <f aca="false">IF($B68="","",IF(COUNTIFS('Eng GLA 6th, 7th, 8th'!$E$3:$DV$3,BS$4,'Eng GLA 6th, 7th, 8th'!$E68:$DV68, "&gt;-1")=0,"",SUMIF('Eng GLA 6th, 7th, 8th'!$E$3:$DV$3,BS$4,'Eng GLA 6th, 7th, 8th'!$E68:$DV68)))</f>
        <is>
          <t/>
        </is>
      </c>
      <c r="BT68" s="362" t="inlineStr">
        <f aca="false">IF($B68="","",IF(COUNTIFS('Eng GLA 6th, 7th, 8th'!$E$3:$DV$3,BT$4,'Eng GLA 6th, 7th, 8th'!$E68:$DV68, "&gt;-1")=0,"",SUMIF('Eng GLA 6th, 7th, 8th'!$E$3:$DV$3,BT$4,'Eng GLA 6th, 7th, 8th'!$E68:$DV68)))</f>
        <is>
          <t/>
        </is>
      </c>
      <c r="BU68" s="362" t="inlineStr">
        <f aca="false">IF($B68="","",IF(COUNTIFS('Eng GLA 6th, 7th, 8th'!$E$3:$DV$3,BU$4,'Eng GLA 6th, 7th, 8th'!$E68:$DV68, "&gt;-1")=0,"",SUMIF('Eng GLA 6th, 7th, 8th'!$E$3:$DV$3,BU$4,'Eng GLA 6th, 7th, 8th'!$E68:$DV68)))</f>
        <is>
          <t/>
        </is>
      </c>
      <c r="BV68" s="362" t="inlineStr">
        <f aca="false">IF($B68="","",IF(COUNTIFS('Eng GLA 6th, 7th, 8th'!$E$3:$DV$3,BV$4,'Eng GLA 6th, 7th, 8th'!$E68:$DV68, "&gt;-1")=0,"",SUMIF('Eng GLA 6th, 7th, 8th'!$E$3:$DV$3,BV$4,'Eng GLA 6th, 7th, 8th'!$E68:$DV68)))</f>
        <is>
          <t/>
        </is>
      </c>
      <c r="BW68" s="362" t="inlineStr">
        <f aca="false">IF($B68="","",IF(COUNTIFS('Eng GLA 6th, 7th, 8th'!$E$3:$DV$3,BW$4,'Eng GLA 6th, 7th, 8th'!$E68:$DV68, "&gt;-1")=0,"",SUMIF('Eng GLA 6th, 7th, 8th'!$E$3:$DV$3,BW$4,'Eng GLA 6th, 7th, 8th'!$E68:$DV68)))</f>
        <is>
          <t/>
        </is>
      </c>
      <c r="BX68" s="362" t="inlineStr">
        <f aca="false">IF($B68="","",IF(COUNTIFS('Eng GLA 6th, 7th, 8th'!$E$3:$DV$3,BX$4,'Eng GLA 6th, 7th, 8th'!$E68:$DV68, "&gt;-1")=0,"",SUMIF('Eng GLA 6th, 7th, 8th'!$E$3:$DV$3,BX$4,'Eng GLA 6th, 7th, 8th'!$E68:$DV68)))</f>
        <is>
          <t/>
        </is>
      </c>
      <c r="BY68" s="362" t="inlineStr">
        <f aca="false">IF($B68="","",IF(COUNTIFS('Eng GLA 6th, 7th, 8th'!$E$3:$DV$3,BY$4,'Eng GLA 6th, 7th, 8th'!$E68:$DV68, "&gt;-1")=0,"",SUMIF('Eng GLA 6th, 7th, 8th'!$E$3:$DV$3,BY$4,'Eng GLA 6th, 7th, 8th'!$E68:$DV68)))</f>
        <is>
          <t/>
        </is>
      </c>
      <c r="BZ68" s="362" t="inlineStr">
        <f aca="false">IF($B68="","",IF(COUNTIFS('Eng GLA 6th, 7th, 8th'!$E$3:$DV$3,BZ$4,'Eng GLA 6th, 7th, 8th'!$E68:$DV68, "&gt;-1")=0,"",SUMIF('Eng GLA 6th, 7th, 8th'!$E$3:$DV$3,BZ$4,'Eng GLA 6th, 7th, 8th'!$E68:$DV68)))</f>
        <is>
          <t/>
        </is>
      </c>
      <c r="CA68" s="362" t="inlineStr">
        <f aca="false">IF($B68="","",IF(COUNTIFS('Eng GLA 6th, 7th, 8th'!$E$3:$DV$3,CA$4,'Eng GLA 6th, 7th, 8th'!$E68:$DV68, "&gt;-1")=0,"",SUMIF('Eng GLA 6th, 7th, 8th'!$E$3:$DV$3,CA$4,'Eng GLA 6th, 7th, 8th'!$E68:$DV68)))</f>
        <is>
          <t/>
        </is>
      </c>
      <c r="CB68" s="363"/>
      <c r="CC68" s="364" t="str">
        <f aca="false">IFERROR(IF((COUNT('Eng GLA 6th, 7th, 8th'!E68:U68)=0)," ",(SUM('Eng GLA 6th, 7th, 8th'!E68:U68)/$CC$3)),"")</f>
        <v> </v>
      </c>
      <c r="CD68" s="364" t="str">
        <f aca="false">IFERROR(IF((COUNT('Eng GLA 6th, 7th, 8th'!V68:AA68)=0)," ",(SUM('Eng GLA 6th, 7th, 8th'!V68:AA68)/$CD$3)),"")</f>
        <v> </v>
      </c>
      <c r="CE68" s="364" t="str">
        <f aca="false">IFERROR(IF((COUNT('Eng GLA 6th, 7th, 8th'!AB68:AG68)=0)," ",(SUM('Eng GLA 6th, 7th, 8th'!AB68:AG68)/$CE$3)),"")</f>
        <v> </v>
      </c>
      <c r="CF68" s="364" t="str">
        <f aca="false">IFERROR(IF((COUNT('Eng GLA 6th, 7th, 8th'!AH68:AP68)=0)," ",(SUM('Eng GLA 6th, 7th, 8th'!AH68:AP68)/$CF$3)),"")</f>
        <v> </v>
      </c>
      <c r="CG68" s="365" t="str">
        <f aca="false">IFERROR(IF((COUNT('Eng GLA 6th, 7th, 8th'!AR68:BH68)=0)," ",(SUM('Eng GLA 6th, 7th, 8th'!AR68:BH68)/$CG$3)),"")</f>
        <v> </v>
      </c>
      <c r="CH68" s="365" t="str">
        <f aca="false">IFERROR(IF((COUNT('Eng GLA 6th, 7th, 8th'!BI68:BN68)=0)," ",(SUM('Eng GLA 6th, 7th, 8th'!BI68:BN68)/$CH$3)),"")</f>
        <v> </v>
      </c>
      <c r="CI68" s="365" t="str">
        <f aca="false">IFERROR(IF((COUNT('Eng GLA 6th, 7th, 8th'!BO68:BT68)=0)," ",(SUM('Eng GLA 6th, 7th, 8th'!BO68:BT68)/$CI$3)),"")</f>
        <v> </v>
      </c>
      <c r="CJ68" s="365" t="str">
        <f aca="false">IFERROR(IF((COUNT('Eng GLA 6th, 7th, 8th'!BU68:CF68)=0)," ",(SUM('Eng GLA 6th, 7th, 8th'!BU68:CF68)/$CJ$3)),"")</f>
        <v> </v>
      </c>
      <c r="CK68" s="365" t="str">
        <f aca="false">IFERROR(IF((COUNT('Eng GLA 6th, 7th, 8th'!CH68:CX68)=0)," ",(SUM('Eng GLA 6th, 7th, 8th'!CH68:CX68)/$CK$3)),"")</f>
        <v> </v>
      </c>
      <c r="CL68" s="365" t="str">
        <f aca="false">IFERROR(IF((COUNT('Eng GLA 6th, 7th, 8th'!CY68:DD68)=0)," ",(SUM('Eng GLA 6th, 7th, 8th'!CY68:DD68)/$CL$3)),"")</f>
        <v> </v>
      </c>
      <c r="CM68" s="365" t="str">
        <f aca="false">IFERROR(IF((COUNT('Eng GLA 6th, 7th, 8th'!DE68:DJ68)=0)," ",(SUM('Eng GLA 6th, 7th, 8th'!DE68:DJ68)/$CM$3)),"")</f>
        <v> </v>
      </c>
      <c r="CN68" s="365" t="str">
        <f aca="false">IFERROR(IF((COUNT('Eng GLA 6th, 7th, 8th'!DK68:DV68)=0)," ",(SUM('Eng GLA 6th, 7th, 8th'!DK68:DV68)/$CN$3)),"")</f>
        <v> </v>
      </c>
    </row>
    <row r="69" customFormat="false" ht="12.75" hidden="false" customHeight="true" outlineLevel="0" collapsed="false">
      <c r="A69" s="315" t="n">
        <v>62</v>
      </c>
      <c r="B69" s="315" t="inlineStr">
        <f aca="false">'English Scores- Leveled papers'!B68</f>
        <is>
          <t/>
        </is>
      </c>
      <c r="C69" s="360" t="inlineStr">
        <f aca="false">'RC Mastery Check+Question type'!H66</f>
        <is>
          <t/>
        </is>
      </c>
      <c r="D69" s="361" t="inlineStr">
        <f aca="false">'Cover Sheet'!L66</f>
        <is>
          <t/>
        </is>
      </c>
      <c r="E69" s="362" t="inlineStr">
        <f aca="false">IF($B69="","",IF(COUNTIFS('English Scores- Leveled papers'!$H$3:$KM$3,E$4,'English Scores- Leveled papers'!$H68:$KM68,"&gt;-1")=0,"",SUMIF('English Scores- Leveled papers'!$H$3:$KM$3,E$4,'English Scores- Leveled papers'!$H68:$KM68)))</f>
        <is>
          <t/>
        </is>
      </c>
      <c r="F69" s="362" t="inlineStr">
        <f aca="false">IF($B69="","",IF(COUNTIFS('English Scores- Leveled papers'!$H$3:$KM$3,F$4,'English Scores- Leveled papers'!$H68:$KM68,"&gt;-1")=0,"",SUMIF('English Scores- Leveled papers'!$H$3:$KM$3,F$4,'English Scores- Leveled papers'!$H68:$KM68)))</f>
        <is>
          <t/>
        </is>
      </c>
      <c r="G69" s="362" t="inlineStr">
        <f aca="false">IF($B69="","",IF(COUNTIFS('English Scores- Leveled papers'!$H$3:$KM$3,G$4,'English Scores- Leveled papers'!$H68:$KM68,"&gt;-1")=0,"",SUMIF('English Scores- Leveled papers'!$H$3:$KM$3,G$4,'English Scores- Leveled papers'!$H68:$KM68)))</f>
        <is>
          <t/>
        </is>
      </c>
      <c r="H69" s="362" t="inlineStr">
        <f aca="false">IF($B69="","",IF(COUNTIFS('English Scores- Leveled papers'!$H$3:$KM$3,H$4,'English Scores- Leveled papers'!$H68:$KM68,"&gt;-1")=0,"",SUMIF('English Scores- Leveled papers'!$H$3:$KM$3,H$4,'English Scores- Leveled papers'!$H68:$KM68)))</f>
        <is>
          <t/>
        </is>
      </c>
      <c r="I69" s="362" t="inlineStr">
        <f aca="false">IF($B69="","",IF(COUNTIFS('English Scores- Leveled papers'!$H$3:$KM$3,I$4,'English Scores- Leveled papers'!$H68:$KM68,"&gt;-1")=0,"",SUMIF('English Scores- Leveled papers'!$H$3:$KM$3,I$4,'English Scores- Leveled papers'!$H68:$KM68)))</f>
        <is>
          <t/>
        </is>
      </c>
      <c r="J69" s="362" t="inlineStr">
        <f aca="false">IF($B69="","",IF(COUNTIFS('English Scores- Leveled papers'!$H$3:$KM$3,J$4,'English Scores- Leveled papers'!$H68:$KM68,"&gt;-1")=0,"",SUMIF('English Scores- Leveled papers'!$H$3:$KM$3,J$4,'English Scores- Leveled papers'!$H68:$KM68)))</f>
        <is>
          <t/>
        </is>
      </c>
      <c r="K69" s="362" t="inlineStr">
        <f aca="false">IF($B69="","",IF(COUNTIFS('English Scores- Leveled papers'!$H$3:$KM$3,K$4,'English Scores- Leveled papers'!$H68:$KM68,"&gt;-1")=0,"",SUMIF('English Scores- Leveled papers'!$H$3:$KM$3,K$4,'English Scores- Leveled papers'!$H68:$KM68)))</f>
        <is>
          <t/>
        </is>
      </c>
      <c r="L69" s="362" t="inlineStr">
        <f aca="false">IF($B69="","",IF(COUNTIFS('English Scores- Leveled papers'!$H$3:$KM$3,L$4,'English Scores- Leveled papers'!$H68:$KM68,"&gt;-1")=0,"",SUMIF('English Scores- Leveled papers'!$H$3:$KM$3,L$4,'English Scores- Leveled papers'!$H68:$KM68)))</f>
        <is>
          <t/>
        </is>
      </c>
      <c r="M69" s="362" t="inlineStr">
        <f aca="false">IF($B69="","",IF(COUNTIFS('English Scores- Leveled papers'!$H$3:$KM$3,M$4,'English Scores- Leveled papers'!$H68:$KM68,"&gt;-1")=0,"",SUMIF('English Scores- Leveled papers'!$H$3:$KM$3,M$4,'English Scores- Leveled papers'!$H68:$KM68)))</f>
        <is>
          <t/>
        </is>
      </c>
      <c r="N69" s="362" t="inlineStr">
        <f aca="false">IF($B69="","",IF(COUNTIFS('English Scores- Leveled papers'!$H$3:$KM$3,N$4,'English Scores- Leveled papers'!$H68:$KM68,"&gt;-1")=0,"",SUMIF('English Scores- Leveled papers'!$H$3:$KM$3,N$4,'English Scores- Leveled papers'!$H68:$KM68)))</f>
        <is>
          <t/>
        </is>
      </c>
      <c r="O69" s="362" t="inlineStr">
        <f aca="false">IF($B69="","",IF(COUNTIFS('English Scores- Leveled papers'!$H$3:$KM$3,O$4,'English Scores- Leveled papers'!$H68:$KM68,"&gt;-1")=0,"",SUMIF('English Scores- Leveled papers'!$H$3:$KM$3,O$4,'English Scores- Leveled papers'!$H68:$KM68)))</f>
        <is>
          <t/>
        </is>
      </c>
      <c r="P69" s="362" t="inlineStr">
        <f aca="false">IF($B69="","",IF(COUNTIFS('English Scores- Leveled papers'!$H$3:$KM$3,P$4,'English Scores- Leveled papers'!$H68:$KM68,"&gt;-1")=0,"",SUMIF('English Scores- Leveled papers'!$H$3:$KM$3,P$4,'English Scores- Leveled papers'!$H68:$KM68)))</f>
        <is>
          <t/>
        </is>
      </c>
      <c r="Q69" s="362" t="inlineStr">
        <f aca="false">IF($B69="","",IF(COUNTIFS('English Scores- Leveled papers'!$H$3:$KM$3,Q$4,'English Scores- Leveled papers'!$H68:$KM68,"&gt;-1")=0,"",SUMIF('English Scores- Leveled papers'!$H$3:$KM$3,Q$4,'English Scores- Leveled papers'!$H68:$KM68)))</f>
        <is>
          <t/>
        </is>
      </c>
      <c r="R69" s="362" t="inlineStr">
        <f aca="false">IF($B69="","",IF(COUNTIFS('English Scores- Leveled papers'!$H$3:$KM$3,R$4,'English Scores- Leveled papers'!$H68:$KM68,"&gt;-1")=0,"",SUMIF('English Scores- Leveled papers'!$H$3:$KM$3,R$4,'English Scores- Leveled papers'!$H68:$KM68)))</f>
        <is>
          <t/>
        </is>
      </c>
      <c r="S69" s="362" t="inlineStr">
        <f aca="false">IF($B69="","",IF(COUNTIFS('English Scores- Leveled papers'!$H$3:$KM$3,S$4,'English Scores- Leveled papers'!$H68:$KM68,"&gt;-1")=0,"",SUMIF('English Scores- Leveled papers'!$H$3:$KM$3,S$4,'English Scores- Leveled papers'!$H68:$KM68)))</f>
        <is>
          <t/>
        </is>
      </c>
      <c r="T69" s="362" t="inlineStr">
        <f aca="false">IF($B69="","",IF(COUNTIFS('English Scores- Leveled papers'!$H$3:$KM$3,T$4,'English Scores- Leveled papers'!$H68:$KM68,"&gt;-1")=0,"",SUMIF('English Scores- Leveled papers'!$H$3:$KM$3,T$4,'English Scores- Leveled papers'!$H68:$KM68)))</f>
        <is>
          <t/>
        </is>
      </c>
      <c r="U69" s="362" t="inlineStr">
        <f aca="false">IF($B69="","",IF(COUNTIFS('English Scores- Leveled papers'!$H$3:$KM$3,U$4,'English Scores- Leveled papers'!$H68:$KM68,"&gt;-1")=0,"",SUMIF('English Scores- Leveled papers'!$H$3:$KM$3,U$4,'English Scores- Leveled papers'!$H68:$KM68)))</f>
        <is>
          <t/>
        </is>
      </c>
      <c r="V69" s="362" t="inlineStr">
        <f aca="false">IF($B69="","",IF(COUNTIFS('English Scores- Leveled papers'!$H$3:$KM$3,V$4,'English Scores- Leveled papers'!$H68:$KM68,"&gt;-1")=0,"",SUMIF('English Scores- Leveled papers'!$H$3:$KM$3,V$4,'English Scores- Leveled papers'!$H68:$KM68)))</f>
        <is>
          <t/>
        </is>
      </c>
      <c r="W69" s="362" t="inlineStr">
        <f aca="false">IF($B69="","",IF(COUNTIFS('English Scores- Leveled papers'!$H$3:$KM$3,W$4,'English Scores- Leveled papers'!$H68:$KM68,"&gt;-1")=0,"",SUMIF('English Scores- Leveled papers'!$H$3:$KM$3,W$4,'English Scores- Leveled papers'!$H68:$KM68)))</f>
        <is>
          <t/>
        </is>
      </c>
      <c r="X69" s="362" t="inlineStr">
        <f aca="false">IF($B69="","",IF(COUNTIFS('English Scores- Leveled papers'!$H$3:$KM$3,X$4,'English Scores- Leveled papers'!$H68:$KM68,"&gt;-1")=0,"",SUMIF('English Scores- Leveled papers'!$H$3:$KM$3,X$4,'English Scores- Leveled papers'!$H68:$KM68)))</f>
        <is>
          <t/>
        </is>
      </c>
      <c r="Y69" s="362" t="inlineStr">
        <f aca="false">IF($B69="","",IF(COUNTIFS('English Scores- Leveled papers'!$H$3:$KM$3,Y$4,'English Scores- Leveled papers'!$H68:$KM68,"&gt;-1")=0,"",SUMIF('English Scores- Leveled papers'!$H$3:$KM$3,Y$4,'English Scores- Leveled papers'!$H68:$KM68)))</f>
        <is>
          <t/>
        </is>
      </c>
      <c r="Z69" s="362" t="inlineStr">
        <f aca="false">IF($B69="","",IF(COUNTIFS('English Scores- Leveled papers'!$H$3:$KM$3,Z$4,'English Scores- Leveled papers'!$H68:$KM68,"&gt;-1")=0,"",SUMIF('English Scores- Leveled papers'!$H$3:$KM$3,Z$4,'English Scores- Leveled papers'!$H68:$KM68)))</f>
        <is>
          <t/>
        </is>
      </c>
      <c r="AA69" s="362" t="inlineStr">
        <f aca="false">IF($B69="","",IF(COUNTIFS('English Scores- Leveled papers'!$H$3:$KM$3,AA$4,'English Scores- Leveled papers'!$H68:$KM68,"&gt;-1")=0,"",SUMIF('English Scores- Leveled papers'!$H$3:$KM$3,AA$4,'English Scores- Leveled papers'!$H68:$KM68)))</f>
        <is>
          <t/>
        </is>
      </c>
      <c r="AB69" s="362" t="inlineStr">
        <f aca="false">IF($B69="","",IF(COUNTIFS('English Scores- Leveled papers'!$H$3:$KM$3,AB$4,'English Scores- Leveled papers'!$H68:$KM68,"&gt;-1")=0,"",SUMIF('English Scores- Leveled papers'!$H$3:$KM$3,AB$4,'English Scores- Leveled papers'!$H68:$KM68)))</f>
        <is>
          <t/>
        </is>
      </c>
      <c r="AC69" s="362" t="inlineStr">
        <f aca="false">IF($B69="","",IF(COUNTIFS('English Scores- Leveled papers'!$H$3:$KM$3,AC$4,'English Scores- Leveled papers'!$H68:$KM68,"&gt;-1")=0,"",SUMIF('English Scores- Leveled papers'!$H$3:$KM$3,AC$4,'English Scores- Leveled papers'!$H68:$KM68)))</f>
        <is>
          <t/>
        </is>
      </c>
      <c r="AD69" s="362" t="inlineStr">
        <f aca="false">IF($B69="","",IF(COUNTIFS('English Scores- Leveled papers'!$H$3:$KM$3,AD$4,'English Scores- Leveled papers'!$H68:$KM68,"&gt;-1")=0,"",SUMIF('English Scores- Leveled papers'!$H$3:$KM$3,AD$4,'English Scores- Leveled papers'!$H68:$KM68)))</f>
        <is>
          <t/>
        </is>
      </c>
      <c r="AE69" s="362" t="inlineStr">
        <f aca="false">IF($B69="","",IF(COUNTIFS('English Scores- Leveled papers'!$H$3:$KM$3,AE$4,'English Scores- Leveled papers'!$H68:$KM68,"&gt;-1")=0,"",SUMIF('English Scores- Leveled papers'!$H$3:$KM$3,AE$4,'English Scores- Leveled papers'!$H68:$KM68)))</f>
        <is>
          <t/>
        </is>
      </c>
      <c r="AF69" s="362" t="inlineStr">
        <f aca="false">IF($B69="","",IF(COUNTIFS('English Scores- Leveled papers'!$H$3:$KM$3,AF$4,'English Scores- Leveled papers'!$H68:$KM68,"&gt;-1")=0,"",SUMIF('English Scores- Leveled papers'!$H$3:$KM$3,AF$4,'English Scores- Leveled papers'!$H68:$KM68)))</f>
        <is>
          <t/>
        </is>
      </c>
      <c r="AG69" s="362" t="inlineStr">
        <f aca="false">IF($B69="","",IF(COUNTIFS('English Scores- Leveled papers'!$H$3:$KM$3,AG$4,'English Scores- Leveled papers'!$H68:$KM68,"&gt;-1")=0,"",SUMIF('English Scores- Leveled papers'!$H$3:$KM$3,AG$4,'English Scores- Leveled papers'!$H68:$KM68)))</f>
        <is>
          <t/>
        </is>
      </c>
      <c r="AH69" s="362" t="inlineStr">
        <f aca="false">IF($B69="","",IF(COUNTIFS('English Scores- Leveled papers'!$H$3:$KM$3,AH$4,'English Scores- Leveled papers'!$H68:$KM68,"&gt;-1")=0,"",SUMIF('English Scores- Leveled papers'!$H$3:$KM$3,AH$4,'English Scores- Leveled papers'!$H68:$KM68)))</f>
        <is>
          <t/>
        </is>
      </c>
      <c r="AI69" s="362" t="inlineStr">
        <f aca="false">IF($B69="","",IF(COUNTIFS('English Scores- Leveled papers'!$H$3:$KM$3,AI$4,'English Scores- Leveled papers'!$H68:$KM68,"&gt;-1")=0,"",SUMIF('English Scores- Leveled papers'!$H$3:$KM$3,AI$4,'English Scores- Leveled papers'!$H68:$KM68)))</f>
        <is>
          <t/>
        </is>
      </c>
      <c r="AJ69" s="362" t="inlineStr">
        <f aca="false">IF($B69="","",IF(COUNTIFS('English Scores- Leveled papers'!$H$3:$KM$3,AJ$4,'English Scores- Leveled papers'!$H68:$KM68,"&gt;-1")=0,"",SUMIF('English Scores- Leveled papers'!$H$3:$KM$3,AJ$4,'English Scores- Leveled papers'!$H68:$KM68)))</f>
        <is>
          <t/>
        </is>
      </c>
      <c r="AK69" s="362" t="inlineStr">
        <f aca="false">IF($B69="","",IF(COUNTIFS('English Scores- Leveled papers'!$H$3:$KM$3,AK$4,'English Scores- Leveled papers'!$H68:$KM68,"&gt;-1")=0,"",SUMIF('English Scores- Leveled papers'!$H$3:$KM$3,AK$4,'English Scores- Leveled papers'!$H68:$KM68)))</f>
        <is>
          <t/>
        </is>
      </c>
      <c r="AL69" s="362" t="inlineStr">
        <f aca="false">IF($B69="","",IF(COUNTIFS('English Scores- Leveled papers'!$H$3:$KM$3,AL$4,'English Scores- Leveled papers'!$H68:$KM68,"&gt;-1")=0,"",SUMIF('English Scores- Leveled papers'!$H$3:$KM$3,AL$4,'English Scores- Leveled papers'!$H68:$KM68)))</f>
        <is>
          <t/>
        </is>
      </c>
      <c r="AM69" s="362" t="inlineStr">
        <f aca="false">IF($B69="","",IF(COUNTIFS('English Scores- Leveled papers'!$H$3:$KM$3,AM$4,'English Scores- Leveled papers'!$H68:$KM68,"&gt;-1")=0,"",SUMIF('English Scores- Leveled papers'!$H$3:$KM$3,AM$4,'English Scores- Leveled papers'!$H68:$KM68)))</f>
        <is>
          <t/>
        </is>
      </c>
      <c r="AN69" s="362" t="inlineStr">
        <f aca="false">IF($B69="","",IF(COUNTIFS('English Scores- Leveled papers'!$H$3:$KM$3,AN$4,'English Scores- Leveled papers'!$H68:$KM68,"&gt;-1")=0,"",SUMIF('English Scores- Leveled papers'!$H$3:$KM$3,AN$4,'English Scores- Leveled papers'!$H68:$KM68)))</f>
        <is>
          <t/>
        </is>
      </c>
      <c r="AO69" s="362" t="inlineStr">
        <f aca="false">IF($B69="","",IF(COUNTIFS('English Scores- Leveled papers'!$H$3:$KM$3,AO$4,'English Scores- Leveled papers'!$H68:$KM68,"&gt;-1")=0,"",SUMIF('English Scores- Leveled papers'!$H$3:$KM$3,AO$4,'English Scores- Leveled papers'!$H68:$KM68)))</f>
        <is>
          <t/>
        </is>
      </c>
      <c r="AP69" s="362" t="inlineStr">
        <f aca="false">IF($B69="","",IF(COUNTIFS('English Scores- Leveled papers'!$H$3:$KM$3,AP$4,'English Scores- Leveled papers'!$H68:$KM68,"&gt;-1")=0,"",SUMIF('English Scores- Leveled papers'!$H$3:$KM$3,AP$4,'English Scores- Leveled papers'!$H68:$KM68)))</f>
        <is>
          <t/>
        </is>
      </c>
      <c r="AQ69" s="362" t="inlineStr">
        <f aca="false">IF($B69="","",IF(COUNTIFS('English Scores- Leveled papers'!$H$3:$KM$3,AQ$4,'English Scores- Leveled papers'!$H68:$KM68,"&gt;-1")=0,"",SUMIF('English Scores- Leveled papers'!$H$3:$KM$3,AQ$4,'English Scores- Leveled papers'!$H68:$KM68)))</f>
        <is>
          <t/>
        </is>
      </c>
      <c r="AR69" s="362" t="inlineStr">
        <f aca="false">IF($B69="","",IF(COUNTIFS('English Scores- Leveled papers'!$H$3:$KM$3,AR$4,'English Scores- Leveled papers'!$H68:$KM68,"&gt;-1")=0,"",SUMIF('English Scores- Leveled papers'!$H$3:$KM$3,AR$4,'English Scores- Leveled papers'!$H68:$KM68)))</f>
        <is>
          <t/>
        </is>
      </c>
      <c r="AS69" s="362" t="inlineStr">
        <f aca="false">IF($B69="","",IF(COUNTIFS('English Scores- Leveled papers'!$H$3:$KM$3,AS$4,'English Scores- Leveled papers'!$H68:$KM68,"&gt;-1")=0,"",SUMIF('English Scores- Leveled papers'!$H$3:$KM$3,AS$4,'English Scores- Leveled papers'!$H68:$KM68)))</f>
        <is>
          <t/>
        </is>
      </c>
      <c r="AT69" s="362" t="inlineStr">
        <f aca="false">IF($B69="","",IF(COUNTIFS('English Scores- Leveled papers'!$H$3:$KM$3,AT$4,'English Scores- Leveled papers'!$H68:$KM68,"&gt;-1")=0,"",SUMIF('English Scores- Leveled papers'!$H$3:$KM$3,AT$4,'English Scores- Leveled papers'!$H68:$KM68)))</f>
        <is>
          <t/>
        </is>
      </c>
      <c r="AU69" s="362" t="inlineStr">
        <f aca="false">IF($B69="","",IF(COUNTIFS('English Scores- Leveled papers'!$H$3:$KM$3,AU$4,'English Scores- Leveled papers'!$H68:$KM68,"&gt;-1")=0,"",SUMIF('English Scores- Leveled papers'!$H$3:$KM$3,AU$4,'English Scores- Leveled papers'!$H68:$KM68)))</f>
        <is>
          <t/>
        </is>
      </c>
      <c r="AV69" s="362" t="inlineStr">
        <f aca="false">IF($B69="","",IF(COUNTIFS('English Scores- Leveled papers'!$H$3:$KM$3,AV$4,'English Scores- Leveled papers'!$H68:$KM68,"&gt;-1")=0,"",SUMIF('English Scores- Leveled papers'!$H$3:$KM$3,AV$4,'English Scores- Leveled papers'!$H68:$KM68)))</f>
        <is>
          <t/>
        </is>
      </c>
      <c r="AW69" s="362" t="inlineStr">
        <f aca="false">IF($B69="","",IF(COUNTIFS('English Scores- Leveled papers'!$H$3:$KM$3,AW$4,'English Scores- Leveled papers'!$H68:$KM68,"&gt;-1")=0,"",SUMIF('English Scores- Leveled papers'!$H$3:$KM$3,AW$4,'English Scores- Leveled papers'!$H68:$KM68)))</f>
        <is>
          <t/>
        </is>
      </c>
      <c r="AX69" s="362" t="inlineStr">
        <f aca="false">IF($B69="","",IF(COUNTIFS('English Scores- Leveled papers'!$H$3:$KM$3,AX$4,'English Scores- Leveled papers'!$H68:$KM68,"&gt;-1")=0,"",SUMIF('English Scores- Leveled papers'!$H$3:$KM$3,AX$4,'English Scores- Leveled papers'!$H68:$KM68)))</f>
        <is>
          <t/>
        </is>
      </c>
      <c r="AY69" s="362" t="inlineStr">
        <f aca="false">IF($B69="","",IF(COUNTIFS('English Scores- Leveled papers'!$H$3:$KM$3,AY$4,'English Scores- Leveled papers'!$H68:$KM68,"&gt;-1")=0,"",SUMIF('English Scores- Leveled papers'!$H$3:$KM$3,AY$4,'English Scores- Leveled papers'!$H68:$KM68)))</f>
        <is>
          <t/>
        </is>
      </c>
      <c r="AZ69" s="362" t="inlineStr">
        <f aca="false">IF($B69="","",IF(COUNTIFS('English Scores- Leveled papers'!$H$3:$KM$3,AZ$4,'English Scores- Leveled papers'!$H68:$KM68,"&gt;-1")=0,"",SUMIF('English Scores- Leveled papers'!$H$3:$KM$3,AZ$4,'English Scores- Leveled papers'!$H68:$KM68)))</f>
        <is>
          <t/>
        </is>
      </c>
      <c r="BA69" s="362" t="inlineStr">
        <f aca="false">IF($B69="","",IF(COUNTIFS('English Scores- Leveled papers'!$H$3:$KM$3,BA$4,'English Scores- Leveled papers'!$H68:$KM68,"&gt;-1")=0,"",SUMIF('English Scores- Leveled papers'!$H$3:$KM$3,BA$4,'English Scores- Leveled papers'!$H68:$KM68)))</f>
        <is>
          <t/>
        </is>
      </c>
      <c r="BB69" s="362" t="inlineStr">
        <f aca="false">IF($B69="","",IF(COUNTIFS('English Scores- Leveled papers'!$H$3:$KM$3,BB$4,'English Scores- Leveled papers'!$H68:$KM68,"&gt;-1")=0,"",SUMIF('English Scores- Leveled papers'!$H$3:$KM$3,BB$4,'English Scores- Leveled papers'!$H68:$KM68)))</f>
        <is>
          <t/>
        </is>
      </c>
      <c r="BC69" s="362" t="inlineStr">
        <f aca="false">IF($B69="","",IF(COUNTIFS('English Scores- Leveled papers'!$H$3:$KM$3,BC$4,'English Scores- Leveled papers'!$H68:$KM68,"&gt;-1")=0,"",SUMIF('English Scores- Leveled papers'!$H$3:$KM$3,BC$4,'English Scores- Leveled papers'!$H68:$KM68)))</f>
        <is>
          <t/>
        </is>
      </c>
      <c r="BD69" s="362" t="inlineStr">
        <f aca="false">IF($B69="","",IF(COUNTIFS('English Scores- Leveled papers'!$H$3:$KM$3,BD$4,'English Scores- Leveled papers'!$H68:$KM68,"&gt;-1")=0,"",SUMIF('English Scores- Leveled papers'!$H$3:$KM$3,BD$4,'English Scores- Leveled papers'!$H68:$KM68)))</f>
        <is>
          <t/>
        </is>
      </c>
      <c r="BE69" s="362" t="inlineStr">
        <f aca="false">IF($B69="","",IF(COUNTIFS('English Scores- Leveled papers'!$H$3:$KM$3,BE$4,'English Scores- Leveled papers'!$H68:$KM68,"&gt;-1")=0,"",SUMIF('English Scores- Leveled papers'!$H$3:$KM$3,BE$4,'English Scores- Leveled papers'!$H68:$KM68)))</f>
        <is>
          <t/>
        </is>
      </c>
      <c r="BF69" s="362" t="inlineStr">
        <f aca="false">IF($B69="","",IF(COUNTIFS('English Scores- Leveled papers'!$H$3:$KM$3,BF$4,'English Scores- Leveled papers'!$H68:$KM68,"&gt;-1")=0,"",SUMIF('English Scores- Leveled papers'!$H$3:$KM$3,BF$4,'English Scores- Leveled papers'!$H68:$KM68)))</f>
        <is>
          <t/>
        </is>
      </c>
      <c r="BG69" s="362" t="inlineStr">
        <f aca="false">IF($B69="","",IF(COUNTIFS('English Scores- Leveled papers'!$H$3:$KM$3,BG$4,'English Scores- Leveled papers'!$H68:$KM68,"&gt;-1")=0,"",SUMIF('English Scores- Leveled papers'!$H$3:$KM$3,BG$4,'English Scores- Leveled papers'!$H68:$KM68)))</f>
        <is>
          <t/>
        </is>
      </c>
      <c r="BH69" s="362" t="inlineStr">
        <f aca="false">IF($B69="","",IF(COUNTIFS('English Scores- Leveled papers'!$H$3:$KM$3,BH$4,'English Scores- Leveled papers'!$H68:$KM68,"&gt;-1")=0,"",SUMIF('English Scores- Leveled papers'!$H$3:$KM$3,BH$4,'English Scores- Leveled papers'!$H68:$KM68)))</f>
        <is>
          <t/>
        </is>
      </c>
      <c r="BI69" s="362" t="inlineStr">
        <f aca="false">IF($B69="","",IF(COUNTIFS('English Scores- Leveled papers'!$H$3:$KM$3,BI$4,'English Scores- Leveled papers'!$H68:$KM68,"&gt;-1")=0,"",SUMIF('English Scores- Leveled papers'!$H$3:$KM$3,BI$4,'English Scores- Leveled papers'!$H68:$KM68)))</f>
        <is>
          <t/>
        </is>
      </c>
      <c r="BJ69" s="362" t="inlineStr">
        <f aca="false">IF($B69="","",IF(COUNTIFS('English Scores- Leveled papers'!$H$3:$KM$3,BJ$4,'English Scores- Leveled papers'!$H68:$KM68,"&gt;-1")=0,"",SUMIF('English Scores- Leveled papers'!$H$3:$KM$3,BJ$4,'English Scores- Leveled papers'!$H68:$KM68)))</f>
        <is>
          <t/>
        </is>
      </c>
      <c r="BK69" s="362" t="inlineStr">
        <f aca="false">IF($B69="","",IF(COUNTIFS('English Scores- Leveled papers'!$H$3:$KM$3,BK$4,'English Scores- Leveled papers'!$H68:$KM68,"&gt;-1")=0,"",SUMIF('English Scores- Leveled papers'!$H$3:$KM$3,BK$4,'English Scores- Leveled papers'!$H68:$KM68)))</f>
        <is>
          <t/>
        </is>
      </c>
      <c r="BL69" s="362" t="inlineStr">
        <f aca="false">IF($B69="","",IF(COUNTIFS('English Scores- Leveled papers'!$H$3:$KM$3,BL$4,'English Scores- Leveled papers'!$H68:$KM68,"&gt;-1")=0,"",SUMIF('English Scores- Leveled papers'!$H$3:$KM$3,BL$4,'English Scores- Leveled papers'!$H68:$KM68)))</f>
        <is>
          <t/>
        </is>
      </c>
      <c r="BM69" s="362" t="inlineStr">
        <f aca="false">IF($B69="","",IF(COUNTIFS('Eng GLA 6th, 7th, 8th'!$E$3:$DV$3,BM$4,'Eng GLA 6th, 7th, 8th'!$E69:$DV69, "&gt;-1")=0,"",SUMIF('Eng GLA 6th, 7th, 8th'!$E$3:$DV$3,BM$4,'Eng GLA 6th, 7th, 8th'!$E69:$DV69)))</f>
        <is>
          <t/>
        </is>
      </c>
      <c r="BN69" s="362" t="inlineStr">
        <f aca="false">IF($B69="","",IF(COUNTIFS('Eng GLA 6th, 7th, 8th'!$E$3:$DV$3,BN$4,'Eng GLA 6th, 7th, 8th'!$E69:$DV69, "&gt;-1")=0,"",SUMIF('Eng GLA 6th, 7th, 8th'!$E$3:$DV$3,BN$4,'Eng GLA 6th, 7th, 8th'!$E69:$DV69)))</f>
        <is>
          <t/>
        </is>
      </c>
      <c r="BO69" s="362" t="inlineStr">
        <f aca="false">IF($B69="","",IF(COUNTIFS('Eng GLA 6th, 7th, 8th'!$E$3:$DV$3,BO$4,'Eng GLA 6th, 7th, 8th'!$E69:$DV69, "&gt;-1")=0,"",SUMIF('Eng GLA 6th, 7th, 8th'!$E$3:$DV$3,BO$4,'Eng GLA 6th, 7th, 8th'!$E69:$DV69)))</f>
        <is>
          <t/>
        </is>
      </c>
      <c r="BP69" s="362" t="inlineStr">
        <f aca="false">IF($B69="","",IF(COUNTIFS('Eng GLA 6th, 7th, 8th'!$E$3:$DV$3,BP$4,'Eng GLA 6th, 7th, 8th'!$E69:$DV69, "&gt;-1")=0,"",SUMIF('Eng GLA 6th, 7th, 8th'!$E$3:$DV$3,BP$4,'Eng GLA 6th, 7th, 8th'!$E69:$DV69)))</f>
        <is>
          <t/>
        </is>
      </c>
      <c r="BQ69" s="362" t="inlineStr">
        <f aca="false">IF($B69="","",IF(COUNTIFS('Eng GLA 6th, 7th, 8th'!$E$3:$DV$3,BQ$4,'Eng GLA 6th, 7th, 8th'!$E69:$DV69, "&gt;-1")=0,"",SUMIF('Eng GLA 6th, 7th, 8th'!$E$3:$DV$3,BQ$4,'Eng GLA 6th, 7th, 8th'!$E69:$DV69)))</f>
        <is>
          <t/>
        </is>
      </c>
      <c r="BR69" s="362" t="inlineStr">
        <f aca="false">IF($B69="","",IF(COUNTIFS('Eng GLA 6th, 7th, 8th'!$E$3:$DV$3,BR$4,'Eng GLA 6th, 7th, 8th'!$E69:$DV69, "&gt;-1")=0,"",SUMIF('Eng GLA 6th, 7th, 8th'!$E$3:$DV$3,BR$4,'Eng GLA 6th, 7th, 8th'!$E69:$DV69)))</f>
        <is>
          <t/>
        </is>
      </c>
      <c r="BS69" s="362" t="inlineStr">
        <f aca="false">IF($B69="","",IF(COUNTIFS('Eng GLA 6th, 7th, 8th'!$E$3:$DV$3,BS$4,'Eng GLA 6th, 7th, 8th'!$E69:$DV69, "&gt;-1")=0,"",SUMIF('Eng GLA 6th, 7th, 8th'!$E$3:$DV$3,BS$4,'Eng GLA 6th, 7th, 8th'!$E69:$DV69)))</f>
        <is>
          <t/>
        </is>
      </c>
      <c r="BT69" s="362" t="inlineStr">
        <f aca="false">IF($B69="","",IF(COUNTIFS('Eng GLA 6th, 7th, 8th'!$E$3:$DV$3,BT$4,'Eng GLA 6th, 7th, 8th'!$E69:$DV69, "&gt;-1")=0,"",SUMIF('Eng GLA 6th, 7th, 8th'!$E$3:$DV$3,BT$4,'Eng GLA 6th, 7th, 8th'!$E69:$DV69)))</f>
        <is>
          <t/>
        </is>
      </c>
      <c r="BU69" s="362" t="inlineStr">
        <f aca="false">IF($B69="","",IF(COUNTIFS('Eng GLA 6th, 7th, 8th'!$E$3:$DV$3,BU$4,'Eng GLA 6th, 7th, 8th'!$E69:$DV69, "&gt;-1")=0,"",SUMIF('Eng GLA 6th, 7th, 8th'!$E$3:$DV$3,BU$4,'Eng GLA 6th, 7th, 8th'!$E69:$DV69)))</f>
        <is>
          <t/>
        </is>
      </c>
      <c r="BV69" s="362" t="inlineStr">
        <f aca="false">IF($B69="","",IF(COUNTIFS('Eng GLA 6th, 7th, 8th'!$E$3:$DV$3,BV$4,'Eng GLA 6th, 7th, 8th'!$E69:$DV69, "&gt;-1")=0,"",SUMIF('Eng GLA 6th, 7th, 8th'!$E$3:$DV$3,BV$4,'Eng GLA 6th, 7th, 8th'!$E69:$DV69)))</f>
        <is>
          <t/>
        </is>
      </c>
      <c r="BW69" s="362" t="inlineStr">
        <f aca="false">IF($B69="","",IF(COUNTIFS('Eng GLA 6th, 7th, 8th'!$E$3:$DV$3,BW$4,'Eng GLA 6th, 7th, 8th'!$E69:$DV69, "&gt;-1")=0,"",SUMIF('Eng GLA 6th, 7th, 8th'!$E$3:$DV$3,BW$4,'Eng GLA 6th, 7th, 8th'!$E69:$DV69)))</f>
        <is>
          <t/>
        </is>
      </c>
      <c r="BX69" s="362" t="inlineStr">
        <f aca="false">IF($B69="","",IF(COUNTIFS('Eng GLA 6th, 7th, 8th'!$E$3:$DV$3,BX$4,'Eng GLA 6th, 7th, 8th'!$E69:$DV69, "&gt;-1")=0,"",SUMIF('Eng GLA 6th, 7th, 8th'!$E$3:$DV$3,BX$4,'Eng GLA 6th, 7th, 8th'!$E69:$DV69)))</f>
        <is>
          <t/>
        </is>
      </c>
      <c r="BY69" s="362" t="inlineStr">
        <f aca="false">IF($B69="","",IF(COUNTIFS('Eng GLA 6th, 7th, 8th'!$E$3:$DV$3,BY$4,'Eng GLA 6th, 7th, 8th'!$E69:$DV69, "&gt;-1")=0,"",SUMIF('Eng GLA 6th, 7th, 8th'!$E$3:$DV$3,BY$4,'Eng GLA 6th, 7th, 8th'!$E69:$DV69)))</f>
        <is>
          <t/>
        </is>
      </c>
      <c r="BZ69" s="362" t="inlineStr">
        <f aca="false">IF($B69="","",IF(COUNTIFS('Eng GLA 6th, 7th, 8th'!$E$3:$DV$3,BZ$4,'Eng GLA 6th, 7th, 8th'!$E69:$DV69, "&gt;-1")=0,"",SUMIF('Eng GLA 6th, 7th, 8th'!$E$3:$DV$3,BZ$4,'Eng GLA 6th, 7th, 8th'!$E69:$DV69)))</f>
        <is>
          <t/>
        </is>
      </c>
      <c r="CA69" s="362" t="inlineStr">
        <f aca="false">IF($B69="","",IF(COUNTIFS('Eng GLA 6th, 7th, 8th'!$E$3:$DV$3,CA$4,'Eng GLA 6th, 7th, 8th'!$E69:$DV69, "&gt;-1")=0,"",SUMIF('Eng GLA 6th, 7th, 8th'!$E$3:$DV$3,CA$4,'Eng GLA 6th, 7th, 8th'!$E69:$DV69)))</f>
        <is>
          <t/>
        </is>
      </c>
      <c r="CB69" s="363"/>
      <c r="CC69" s="364" t="str">
        <f aca="false">IFERROR(IF((COUNT('Eng GLA 6th, 7th, 8th'!E69:U69)=0)," ",(SUM('Eng GLA 6th, 7th, 8th'!E69:U69)/$CC$3)),"")</f>
        <v> </v>
      </c>
      <c r="CD69" s="364" t="str">
        <f aca="false">IFERROR(IF((COUNT('Eng GLA 6th, 7th, 8th'!V69:AA69)=0)," ",(SUM('Eng GLA 6th, 7th, 8th'!V69:AA69)/$CD$3)),"")</f>
        <v> </v>
      </c>
      <c r="CE69" s="364" t="str">
        <f aca="false">IFERROR(IF((COUNT('Eng GLA 6th, 7th, 8th'!AB69:AG69)=0)," ",(SUM('Eng GLA 6th, 7th, 8th'!AB69:AG69)/$CE$3)),"")</f>
        <v> </v>
      </c>
      <c r="CF69" s="364" t="str">
        <f aca="false">IFERROR(IF((COUNT('Eng GLA 6th, 7th, 8th'!AH69:AP69)=0)," ",(SUM('Eng GLA 6th, 7th, 8th'!AH69:AP69)/$CF$3)),"")</f>
        <v> </v>
      </c>
      <c r="CG69" s="365" t="str">
        <f aca="false">IFERROR(IF((COUNT('Eng GLA 6th, 7th, 8th'!AR69:BH69)=0)," ",(SUM('Eng GLA 6th, 7th, 8th'!AR69:BH69)/$CG$3)),"")</f>
        <v> </v>
      </c>
      <c r="CH69" s="365" t="str">
        <f aca="false">IFERROR(IF((COUNT('Eng GLA 6th, 7th, 8th'!BI69:BN69)=0)," ",(SUM('Eng GLA 6th, 7th, 8th'!BI69:BN69)/$CH$3)),"")</f>
        <v> </v>
      </c>
      <c r="CI69" s="365" t="str">
        <f aca="false">IFERROR(IF((COUNT('Eng GLA 6th, 7th, 8th'!BO69:BT69)=0)," ",(SUM('Eng GLA 6th, 7th, 8th'!BO69:BT69)/$CI$3)),"")</f>
        <v> </v>
      </c>
      <c r="CJ69" s="365" t="str">
        <f aca="false">IFERROR(IF((COUNT('Eng GLA 6th, 7th, 8th'!BU69:CF69)=0)," ",(SUM('Eng GLA 6th, 7th, 8th'!BU69:CF69)/$CJ$3)),"")</f>
        <v> </v>
      </c>
      <c r="CK69" s="365" t="str">
        <f aca="false">IFERROR(IF((COUNT('Eng GLA 6th, 7th, 8th'!CH69:CX69)=0)," ",(SUM('Eng GLA 6th, 7th, 8th'!CH69:CX69)/$CK$3)),"")</f>
        <v> </v>
      </c>
      <c r="CL69" s="365" t="str">
        <f aca="false">IFERROR(IF((COUNT('Eng GLA 6th, 7th, 8th'!CY69:DD69)=0)," ",(SUM('Eng GLA 6th, 7th, 8th'!CY69:DD69)/$CL$3)),"")</f>
        <v> </v>
      </c>
      <c r="CM69" s="365" t="str">
        <f aca="false">IFERROR(IF((COUNT('Eng GLA 6th, 7th, 8th'!DE69:DJ69)=0)," ",(SUM('Eng GLA 6th, 7th, 8th'!DE69:DJ69)/$CM$3)),"")</f>
        <v> </v>
      </c>
      <c r="CN69" s="365" t="str">
        <f aca="false">IFERROR(IF((COUNT('Eng GLA 6th, 7th, 8th'!DK69:DV69)=0)," ",(SUM('Eng GLA 6th, 7th, 8th'!DK69:DV69)/$CN$3)),"")</f>
        <v> </v>
      </c>
    </row>
    <row r="70" customFormat="false" ht="12.75" hidden="false" customHeight="true" outlineLevel="0" collapsed="false">
      <c r="A70" s="315" t="n">
        <v>63</v>
      </c>
      <c r="B70" s="315" t="inlineStr">
        <f aca="false">'English Scores- Leveled papers'!B69</f>
        <is>
          <t/>
        </is>
      </c>
      <c r="C70" s="360" t="inlineStr">
        <f aca="false">'RC Mastery Check+Question type'!H67</f>
        <is>
          <t/>
        </is>
      </c>
      <c r="D70" s="361" t="inlineStr">
        <f aca="false">'Cover Sheet'!L67</f>
        <is>
          <t/>
        </is>
      </c>
      <c r="E70" s="362" t="inlineStr">
        <f aca="false">IF($B70="","",IF(COUNTIFS('English Scores- Leveled papers'!$H$3:$KM$3,E$4,'English Scores- Leveled papers'!$H69:$KM69,"&gt;-1")=0,"",SUMIF('English Scores- Leveled papers'!$H$3:$KM$3,E$4,'English Scores- Leveled papers'!$H69:$KM69)))</f>
        <is>
          <t/>
        </is>
      </c>
      <c r="F70" s="362" t="inlineStr">
        <f aca="false">IF($B70="","",IF(COUNTIFS('English Scores- Leveled papers'!$H$3:$KM$3,F$4,'English Scores- Leveled papers'!$H69:$KM69,"&gt;-1")=0,"",SUMIF('English Scores- Leveled papers'!$H$3:$KM$3,F$4,'English Scores- Leveled papers'!$H69:$KM69)))</f>
        <is>
          <t/>
        </is>
      </c>
      <c r="G70" s="362" t="inlineStr">
        <f aca="false">IF($B70="","",IF(COUNTIFS('English Scores- Leveled papers'!$H$3:$KM$3,G$4,'English Scores- Leveled papers'!$H69:$KM69,"&gt;-1")=0,"",SUMIF('English Scores- Leveled papers'!$H$3:$KM$3,G$4,'English Scores- Leveled papers'!$H69:$KM69)))</f>
        <is>
          <t/>
        </is>
      </c>
      <c r="H70" s="362" t="inlineStr">
        <f aca="false">IF($B70="","",IF(COUNTIFS('English Scores- Leveled papers'!$H$3:$KM$3,H$4,'English Scores- Leveled papers'!$H69:$KM69,"&gt;-1")=0,"",SUMIF('English Scores- Leveled papers'!$H$3:$KM$3,H$4,'English Scores- Leveled papers'!$H69:$KM69)))</f>
        <is>
          <t/>
        </is>
      </c>
      <c r="I70" s="362" t="inlineStr">
        <f aca="false">IF($B70="","",IF(COUNTIFS('English Scores- Leveled papers'!$H$3:$KM$3,I$4,'English Scores- Leveled papers'!$H69:$KM69,"&gt;-1")=0,"",SUMIF('English Scores- Leveled papers'!$H$3:$KM$3,I$4,'English Scores- Leveled papers'!$H69:$KM69)))</f>
        <is>
          <t/>
        </is>
      </c>
      <c r="J70" s="362" t="inlineStr">
        <f aca="false">IF($B70="","",IF(COUNTIFS('English Scores- Leveled papers'!$H$3:$KM$3,J$4,'English Scores- Leveled papers'!$H69:$KM69,"&gt;-1")=0,"",SUMIF('English Scores- Leveled papers'!$H$3:$KM$3,J$4,'English Scores- Leveled papers'!$H69:$KM69)))</f>
        <is>
          <t/>
        </is>
      </c>
      <c r="K70" s="362" t="inlineStr">
        <f aca="false">IF($B70="","",IF(COUNTIFS('English Scores- Leveled papers'!$H$3:$KM$3,K$4,'English Scores- Leveled papers'!$H69:$KM69,"&gt;-1")=0,"",SUMIF('English Scores- Leveled papers'!$H$3:$KM$3,K$4,'English Scores- Leveled papers'!$H69:$KM69)))</f>
        <is>
          <t/>
        </is>
      </c>
      <c r="L70" s="362" t="inlineStr">
        <f aca="false">IF($B70="","",IF(COUNTIFS('English Scores- Leveled papers'!$H$3:$KM$3,L$4,'English Scores- Leveled papers'!$H69:$KM69,"&gt;-1")=0,"",SUMIF('English Scores- Leveled papers'!$H$3:$KM$3,L$4,'English Scores- Leveled papers'!$H69:$KM69)))</f>
        <is>
          <t/>
        </is>
      </c>
      <c r="M70" s="362" t="inlineStr">
        <f aca="false">IF($B70="","",IF(COUNTIFS('English Scores- Leveled papers'!$H$3:$KM$3,M$4,'English Scores- Leveled papers'!$H69:$KM69,"&gt;-1")=0,"",SUMIF('English Scores- Leveled papers'!$H$3:$KM$3,M$4,'English Scores- Leveled papers'!$H69:$KM69)))</f>
        <is>
          <t/>
        </is>
      </c>
      <c r="N70" s="362" t="inlineStr">
        <f aca="false">IF($B70="","",IF(COUNTIFS('English Scores- Leveled papers'!$H$3:$KM$3,N$4,'English Scores- Leveled papers'!$H69:$KM69,"&gt;-1")=0,"",SUMIF('English Scores- Leveled papers'!$H$3:$KM$3,N$4,'English Scores- Leveled papers'!$H69:$KM69)))</f>
        <is>
          <t/>
        </is>
      </c>
      <c r="O70" s="362" t="inlineStr">
        <f aca="false">IF($B70="","",IF(COUNTIFS('English Scores- Leveled papers'!$H$3:$KM$3,O$4,'English Scores- Leveled papers'!$H69:$KM69,"&gt;-1")=0,"",SUMIF('English Scores- Leveled papers'!$H$3:$KM$3,O$4,'English Scores- Leveled papers'!$H69:$KM69)))</f>
        <is>
          <t/>
        </is>
      </c>
      <c r="P70" s="362" t="inlineStr">
        <f aca="false">IF($B70="","",IF(COUNTIFS('English Scores- Leveled papers'!$H$3:$KM$3,P$4,'English Scores- Leveled papers'!$H69:$KM69,"&gt;-1")=0,"",SUMIF('English Scores- Leveled papers'!$H$3:$KM$3,P$4,'English Scores- Leveled papers'!$H69:$KM69)))</f>
        <is>
          <t/>
        </is>
      </c>
      <c r="Q70" s="362" t="inlineStr">
        <f aca="false">IF($B70="","",IF(COUNTIFS('English Scores- Leveled papers'!$H$3:$KM$3,Q$4,'English Scores- Leveled papers'!$H69:$KM69,"&gt;-1")=0,"",SUMIF('English Scores- Leveled papers'!$H$3:$KM$3,Q$4,'English Scores- Leveled papers'!$H69:$KM69)))</f>
        <is>
          <t/>
        </is>
      </c>
      <c r="R70" s="362" t="inlineStr">
        <f aca="false">IF($B70="","",IF(COUNTIFS('English Scores- Leveled papers'!$H$3:$KM$3,R$4,'English Scores- Leveled papers'!$H69:$KM69,"&gt;-1")=0,"",SUMIF('English Scores- Leveled papers'!$H$3:$KM$3,R$4,'English Scores- Leveled papers'!$H69:$KM69)))</f>
        <is>
          <t/>
        </is>
      </c>
      <c r="S70" s="362" t="inlineStr">
        <f aca="false">IF($B70="","",IF(COUNTIFS('English Scores- Leveled papers'!$H$3:$KM$3,S$4,'English Scores- Leveled papers'!$H69:$KM69,"&gt;-1")=0,"",SUMIF('English Scores- Leveled papers'!$H$3:$KM$3,S$4,'English Scores- Leveled papers'!$H69:$KM69)))</f>
        <is>
          <t/>
        </is>
      </c>
      <c r="T70" s="362" t="inlineStr">
        <f aca="false">IF($B70="","",IF(COUNTIFS('English Scores- Leveled papers'!$H$3:$KM$3,T$4,'English Scores- Leveled papers'!$H69:$KM69,"&gt;-1")=0,"",SUMIF('English Scores- Leveled papers'!$H$3:$KM$3,T$4,'English Scores- Leveled papers'!$H69:$KM69)))</f>
        <is>
          <t/>
        </is>
      </c>
      <c r="U70" s="362" t="inlineStr">
        <f aca="false">IF($B70="","",IF(COUNTIFS('English Scores- Leveled papers'!$H$3:$KM$3,U$4,'English Scores- Leveled papers'!$H69:$KM69,"&gt;-1")=0,"",SUMIF('English Scores- Leveled papers'!$H$3:$KM$3,U$4,'English Scores- Leveled papers'!$H69:$KM69)))</f>
        <is>
          <t/>
        </is>
      </c>
      <c r="V70" s="362" t="inlineStr">
        <f aca="false">IF($B70="","",IF(COUNTIFS('English Scores- Leveled papers'!$H$3:$KM$3,V$4,'English Scores- Leveled papers'!$H69:$KM69,"&gt;-1")=0,"",SUMIF('English Scores- Leveled papers'!$H$3:$KM$3,V$4,'English Scores- Leveled papers'!$H69:$KM69)))</f>
        <is>
          <t/>
        </is>
      </c>
      <c r="W70" s="362" t="inlineStr">
        <f aca="false">IF($B70="","",IF(COUNTIFS('English Scores- Leveled papers'!$H$3:$KM$3,W$4,'English Scores- Leveled papers'!$H69:$KM69,"&gt;-1")=0,"",SUMIF('English Scores- Leveled papers'!$H$3:$KM$3,W$4,'English Scores- Leveled papers'!$H69:$KM69)))</f>
        <is>
          <t/>
        </is>
      </c>
      <c r="X70" s="362" t="inlineStr">
        <f aca="false">IF($B70="","",IF(COUNTIFS('English Scores- Leveled papers'!$H$3:$KM$3,X$4,'English Scores- Leveled papers'!$H69:$KM69,"&gt;-1")=0,"",SUMIF('English Scores- Leveled papers'!$H$3:$KM$3,X$4,'English Scores- Leveled papers'!$H69:$KM69)))</f>
        <is>
          <t/>
        </is>
      </c>
      <c r="Y70" s="362" t="inlineStr">
        <f aca="false">IF($B70="","",IF(COUNTIFS('English Scores- Leveled papers'!$H$3:$KM$3,Y$4,'English Scores- Leveled papers'!$H69:$KM69,"&gt;-1")=0,"",SUMIF('English Scores- Leveled papers'!$H$3:$KM$3,Y$4,'English Scores- Leveled papers'!$H69:$KM69)))</f>
        <is>
          <t/>
        </is>
      </c>
      <c r="Z70" s="362" t="inlineStr">
        <f aca="false">IF($B70="","",IF(COUNTIFS('English Scores- Leveled papers'!$H$3:$KM$3,Z$4,'English Scores- Leveled papers'!$H69:$KM69,"&gt;-1")=0,"",SUMIF('English Scores- Leveled papers'!$H$3:$KM$3,Z$4,'English Scores- Leveled papers'!$H69:$KM69)))</f>
        <is>
          <t/>
        </is>
      </c>
      <c r="AA70" s="362" t="inlineStr">
        <f aca="false">IF($B70="","",IF(COUNTIFS('English Scores- Leveled papers'!$H$3:$KM$3,AA$4,'English Scores- Leveled papers'!$H69:$KM69,"&gt;-1")=0,"",SUMIF('English Scores- Leveled papers'!$H$3:$KM$3,AA$4,'English Scores- Leveled papers'!$H69:$KM69)))</f>
        <is>
          <t/>
        </is>
      </c>
      <c r="AB70" s="362" t="inlineStr">
        <f aca="false">IF($B70="","",IF(COUNTIFS('English Scores- Leveled papers'!$H$3:$KM$3,AB$4,'English Scores- Leveled papers'!$H69:$KM69,"&gt;-1")=0,"",SUMIF('English Scores- Leveled papers'!$H$3:$KM$3,AB$4,'English Scores- Leveled papers'!$H69:$KM69)))</f>
        <is>
          <t/>
        </is>
      </c>
      <c r="AC70" s="362" t="inlineStr">
        <f aca="false">IF($B70="","",IF(COUNTIFS('English Scores- Leveled papers'!$H$3:$KM$3,AC$4,'English Scores- Leveled papers'!$H69:$KM69,"&gt;-1")=0,"",SUMIF('English Scores- Leveled papers'!$H$3:$KM$3,AC$4,'English Scores- Leveled papers'!$H69:$KM69)))</f>
        <is>
          <t/>
        </is>
      </c>
      <c r="AD70" s="362" t="inlineStr">
        <f aca="false">IF($B70="","",IF(COUNTIFS('English Scores- Leveled papers'!$H$3:$KM$3,AD$4,'English Scores- Leveled papers'!$H69:$KM69,"&gt;-1")=0,"",SUMIF('English Scores- Leveled papers'!$H$3:$KM$3,AD$4,'English Scores- Leveled papers'!$H69:$KM69)))</f>
        <is>
          <t/>
        </is>
      </c>
      <c r="AE70" s="362" t="inlineStr">
        <f aca="false">IF($B70="","",IF(COUNTIFS('English Scores- Leveled papers'!$H$3:$KM$3,AE$4,'English Scores- Leveled papers'!$H69:$KM69,"&gt;-1")=0,"",SUMIF('English Scores- Leveled papers'!$H$3:$KM$3,AE$4,'English Scores- Leveled papers'!$H69:$KM69)))</f>
        <is>
          <t/>
        </is>
      </c>
      <c r="AF70" s="362" t="inlineStr">
        <f aca="false">IF($B70="","",IF(COUNTIFS('English Scores- Leveled papers'!$H$3:$KM$3,AF$4,'English Scores- Leveled papers'!$H69:$KM69,"&gt;-1")=0,"",SUMIF('English Scores- Leveled papers'!$H$3:$KM$3,AF$4,'English Scores- Leveled papers'!$H69:$KM69)))</f>
        <is>
          <t/>
        </is>
      </c>
      <c r="AG70" s="362" t="inlineStr">
        <f aca="false">IF($B70="","",IF(COUNTIFS('English Scores- Leveled papers'!$H$3:$KM$3,AG$4,'English Scores- Leveled papers'!$H69:$KM69,"&gt;-1")=0,"",SUMIF('English Scores- Leveled papers'!$H$3:$KM$3,AG$4,'English Scores- Leveled papers'!$H69:$KM69)))</f>
        <is>
          <t/>
        </is>
      </c>
      <c r="AH70" s="362" t="inlineStr">
        <f aca="false">IF($B70="","",IF(COUNTIFS('English Scores- Leveled papers'!$H$3:$KM$3,AH$4,'English Scores- Leveled papers'!$H69:$KM69,"&gt;-1")=0,"",SUMIF('English Scores- Leveled papers'!$H$3:$KM$3,AH$4,'English Scores- Leveled papers'!$H69:$KM69)))</f>
        <is>
          <t/>
        </is>
      </c>
      <c r="AI70" s="362" t="inlineStr">
        <f aca="false">IF($B70="","",IF(COUNTIFS('English Scores- Leveled papers'!$H$3:$KM$3,AI$4,'English Scores- Leveled papers'!$H69:$KM69,"&gt;-1")=0,"",SUMIF('English Scores- Leveled papers'!$H$3:$KM$3,AI$4,'English Scores- Leveled papers'!$H69:$KM69)))</f>
        <is>
          <t/>
        </is>
      </c>
      <c r="AJ70" s="362" t="inlineStr">
        <f aca="false">IF($B70="","",IF(COUNTIFS('English Scores- Leveled papers'!$H$3:$KM$3,AJ$4,'English Scores- Leveled papers'!$H69:$KM69,"&gt;-1")=0,"",SUMIF('English Scores- Leveled papers'!$H$3:$KM$3,AJ$4,'English Scores- Leveled papers'!$H69:$KM69)))</f>
        <is>
          <t/>
        </is>
      </c>
      <c r="AK70" s="362" t="inlineStr">
        <f aca="false">IF($B70="","",IF(COUNTIFS('English Scores- Leveled papers'!$H$3:$KM$3,AK$4,'English Scores- Leveled papers'!$H69:$KM69,"&gt;-1")=0,"",SUMIF('English Scores- Leveled papers'!$H$3:$KM$3,AK$4,'English Scores- Leveled papers'!$H69:$KM69)))</f>
        <is>
          <t/>
        </is>
      </c>
      <c r="AL70" s="362" t="inlineStr">
        <f aca="false">IF($B70="","",IF(COUNTIFS('English Scores- Leveled papers'!$H$3:$KM$3,AL$4,'English Scores- Leveled papers'!$H69:$KM69,"&gt;-1")=0,"",SUMIF('English Scores- Leveled papers'!$H$3:$KM$3,AL$4,'English Scores- Leveled papers'!$H69:$KM69)))</f>
        <is>
          <t/>
        </is>
      </c>
      <c r="AM70" s="362" t="inlineStr">
        <f aca="false">IF($B70="","",IF(COUNTIFS('English Scores- Leveled papers'!$H$3:$KM$3,AM$4,'English Scores- Leveled papers'!$H69:$KM69,"&gt;-1")=0,"",SUMIF('English Scores- Leveled papers'!$H$3:$KM$3,AM$4,'English Scores- Leveled papers'!$H69:$KM69)))</f>
        <is>
          <t/>
        </is>
      </c>
      <c r="AN70" s="362" t="inlineStr">
        <f aca="false">IF($B70="","",IF(COUNTIFS('English Scores- Leveled papers'!$H$3:$KM$3,AN$4,'English Scores- Leveled papers'!$H69:$KM69,"&gt;-1")=0,"",SUMIF('English Scores- Leveled papers'!$H$3:$KM$3,AN$4,'English Scores- Leveled papers'!$H69:$KM69)))</f>
        <is>
          <t/>
        </is>
      </c>
      <c r="AO70" s="362" t="inlineStr">
        <f aca="false">IF($B70="","",IF(COUNTIFS('English Scores- Leveled papers'!$H$3:$KM$3,AO$4,'English Scores- Leveled papers'!$H69:$KM69,"&gt;-1")=0,"",SUMIF('English Scores- Leveled papers'!$H$3:$KM$3,AO$4,'English Scores- Leveled papers'!$H69:$KM69)))</f>
        <is>
          <t/>
        </is>
      </c>
      <c r="AP70" s="362" t="inlineStr">
        <f aca="false">IF($B70="","",IF(COUNTIFS('English Scores- Leveled papers'!$H$3:$KM$3,AP$4,'English Scores- Leveled papers'!$H69:$KM69,"&gt;-1")=0,"",SUMIF('English Scores- Leveled papers'!$H$3:$KM$3,AP$4,'English Scores- Leveled papers'!$H69:$KM69)))</f>
        <is>
          <t/>
        </is>
      </c>
      <c r="AQ70" s="362" t="inlineStr">
        <f aca="false">IF($B70="","",IF(COUNTIFS('English Scores- Leveled papers'!$H$3:$KM$3,AQ$4,'English Scores- Leveled papers'!$H69:$KM69,"&gt;-1")=0,"",SUMIF('English Scores- Leveled papers'!$H$3:$KM$3,AQ$4,'English Scores- Leveled papers'!$H69:$KM69)))</f>
        <is>
          <t/>
        </is>
      </c>
      <c r="AR70" s="362" t="inlineStr">
        <f aca="false">IF($B70="","",IF(COUNTIFS('English Scores- Leveled papers'!$H$3:$KM$3,AR$4,'English Scores- Leveled papers'!$H69:$KM69,"&gt;-1")=0,"",SUMIF('English Scores- Leveled papers'!$H$3:$KM$3,AR$4,'English Scores- Leveled papers'!$H69:$KM69)))</f>
        <is>
          <t/>
        </is>
      </c>
      <c r="AS70" s="362" t="inlineStr">
        <f aca="false">IF($B70="","",IF(COUNTIFS('English Scores- Leveled papers'!$H$3:$KM$3,AS$4,'English Scores- Leveled papers'!$H69:$KM69,"&gt;-1")=0,"",SUMIF('English Scores- Leveled papers'!$H$3:$KM$3,AS$4,'English Scores- Leveled papers'!$H69:$KM69)))</f>
        <is>
          <t/>
        </is>
      </c>
      <c r="AT70" s="362" t="inlineStr">
        <f aca="false">IF($B70="","",IF(COUNTIFS('English Scores- Leveled papers'!$H$3:$KM$3,AT$4,'English Scores- Leveled papers'!$H69:$KM69,"&gt;-1")=0,"",SUMIF('English Scores- Leveled papers'!$H$3:$KM$3,AT$4,'English Scores- Leveled papers'!$H69:$KM69)))</f>
        <is>
          <t/>
        </is>
      </c>
      <c r="AU70" s="362" t="inlineStr">
        <f aca="false">IF($B70="","",IF(COUNTIFS('English Scores- Leveled papers'!$H$3:$KM$3,AU$4,'English Scores- Leveled papers'!$H69:$KM69,"&gt;-1")=0,"",SUMIF('English Scores- Leveled papers'!$H$3:$KM$3,AU$4,'English Scores- Leveled papers'!$H69:$KM69)))</f>
        <is>
          <t/>
        </is>
      </c>
      <c r="AV70" s="362" t="inlineStr">
        <f aca="false">IF($B70="","",IF(COUNTIFS('English Scores- Leveled papers'!$H$3:$KM$3,AV$4,'English Scores- Leveled papers'!$H69:$KM69,"&gt;-1")=0,"",SUMIF('English Scores- Leveled papers'!$H$3:$KM$3,AV$4,'English Scores- Leveled papers'!$H69:$KM69)))</f>
        <is>
          <t/>
        </is>
      </c>
      <c r="AW70" s="362" t="inlineStr">
        <f aca="false">IF($B70="","",IF(COUNTIFS('English Scores- Leveled papers'!$H$3:$KM$3,AW$4,'English Scores- Leveled papers'!$H69:$KM69,"&gt;-1")=0,"",SUMIF('English Scores- Leveled papers'!$H$3:$KM$3,AW$4,'English Scores- Leveled papers'!$H69:$KM69)))</f>
        <is>
          <t/>
        </is>
      </c>
      <c r="AX70" s="362" t="inlineStr">
        <f aca="false">IF($B70="","",IF(COUNTIFS('English Scores- Leveled papers'!$H$3:$KM$3,AX$4,'English Scores- Leveled papers'!$H69:$KM69,"&gt;-1")=0,"",SUMIF('English Scores- Leveled papers'!$H$3:$KM$3,AX$4,'English Scores- Leveled papers'!$H69:$KM69)))</f>
        <is>
          <t/>
        </is>
      </c>
      <c r="AY70" s="362" t="inlineStr">
        <f aca="false">IF($B70="","",IF(COUNTIFS('English Scores- Leveled papers'!$H$3:$KM$3,AY$4,'English Scores- Leveled papers'!$H69:$KM69,"&gt;-1")=0,"",SUMIF('English Scores- Leveled papers'!$H$3:$KM$3,AY$4,'English Scores- Leveled papers'!$H69:$KM69)))</f>
        <is>
          <t/>
        </is>
      </c>
      <c r="AZ70" s="362" t="inlineStr">
        <f aca="false">IF($B70="","",IF(COUNTIFS('English Scores- Leveled papers'!$H$3:$KM$3,AZ$4,'English Scores- Leveled papers'!$H69:$KM69,"&gt;-1")=0,"",SUMIF('English Scores- Leveled papers'!$H$3:$KM$3,AZ$4,'English Scores- Leveled papers'!$H69:$KM69)))</f>
        <is>
          <t/>
        </is>
      </c>
      <c r="BA70" s="362" t="inlineStr">
        <f aca="false">IF($B70="","",IF(COUNTIFS('English Scores- Leveled papers'!$H$3:$KM$3,BA$4,'English Scores- Leveled papers'!$H69:$KM69,"&gt;-1")=0,"",SUMIF('English Scores- Leveled papers'!$H$3:$KM$3,BA$4,'English Scores- Leveled papers'!$H69:$KM69)))</f>
        <is>
          <t/>
        </is>
      </c>
      <c r="BB70" s="362" t="inlineStr">
        <f aca="false">IF($B70="","",IF(COUNTIFS('English Scores- Leveled papers'!$H$3:$KM$3,BB$4,'English Scores- Leveled papers'!$H69:$KM69,"&gt;-1")=0,"",SUMIF('English Scores- Leveled papers'!$H$3:$KM$3,BB$4,'English Scores- Leveled papers'!$H69:$KM69)))</f>
        <is>
          <t/>
        </is>
      </c>
      <c r="BC70" s="362" t="inlineStr">
        <f aca="false">IF($B70="","",IF(COUNTIFS('English Scores- Leveled papers'!$H$3:$KM$3,BC$4,'English Scores- Leveled papers'!$H69:$KM69,"&gt;-1")=0,"",SUMIF('English Scores- Leveled papers'!$H$3:$KM$3,BC$4,'English Scores- Leveled papers'!$H69:$KM69)))</f>
        <is>
          <t/>
        </is>
      </c>
      <c r="BD70" s="362" t="inlineStr">
        <f aca="false">IF($B70="","",IF(COUNTIFS('English Scores- Leveled papers'!$H$3:$KM$3,BD$4,'English Scores- Leveled papers'!$H69:$KM69,"&gt;-1")=0,"",SUMIF('English Scores- Leveled papers'!$H$3:$KM$3,BD$4,'English Scores- Leveled papers'!$H69:$KM69)))</f>
        <is>
          <t/>
        </is>
      </c>
      <c r="BE70" s="362" t="inlineStr">
        <f aca="false">IF($B70="","",IF(COUNTIFS('English Scores- Leveled papers'!$H$3:$KM$3,BE$4,'English Scores- Leveled papers'!$H69:$KM69,"&gt;-1")=0,"",SUMIF('English Scores- Leveled papers'!$H$3:$KM$3,BE$4,'English Scores- Leveled papers'!$H69:$KM69)))</f>
        <is>
          <t/>
        </is>
      </c>
      <c r="BF70" s="362" t="inlineStr">
        <f aca="false">IF($B70="","",IF(COUNTIFS('English Scores- Leveled papers'!$H$3:$KM$3,BF$4,'English Scores- Leveled papers'!$H69:$KM69,"&gt;-1")=0,"",SUMIF('English Scores- Leveled papers'!$H$3:$KM$3,BF$4,'English Scores- Leveled papers'!$H69:$KM69)))</f>
        <is>
          <t/>
        </is>
      </c>
      <c r="BG70" s="362" t="inlineStr">
        <f aca="false">IF($B70="","",IF(COUNTIFS('English Scores- Leveled papers'!$H$3:$KM$3,BG$4,'English Scores- Leveled papers'!$H69:$KM69,"&gt;-1")=0,"",SUMIF('English Scores- Leveled papers'!$H$3:$KM$3,BG$4,'English Scores- Leveled papers'!$H69:$KM69)))</f>
        <is>
          <t/>
        </is>
      </c>
      <c r="BH70" s="362" t="inlineStr">
        <f aca="false">IF($B70="","",IF(COUNTIFS('English Scores- Leveled papers'!$H$3:$KM$3,BH$4,'English Scores- Leveled papers'!$H69:$KM69,"&gt;-1")=0,"",SUMIF('English Scores- Leveled papers'!$H$3:$KM$3,BH$4,'English Scores- Leveled papers'!$H69:$KM69)))</f>
        <is>
          <t/>
        </is>
      </c>
      <c r="BI70" s="362" t="inlineStr">
        <f aca="false">IF($B70="","",IF(COUNTIFS('English Scores- Leveled papers'!$H$3:$KM$3,BI$4,'English Scores- Leveled papers'!$H69:$KM69,"&gt;-1")=0,"",SUMIF('English Scores- Leveled papers'!$H$3:$KM$3,BI$4,'English Scores- Leveled papers'!$H69:$KM69)))</f>
        <is>
          <t/>
        </is>
      </c>
      <c r="BJ70" s="362" t="inlineStr">
        <f aca="false">IF($B70="","",IF(COUNTIFS('English Scores- Leveled papers'!$H$3:$KM$3,BJ$4,'English Scores- Leveled papers'!$H69:$KM69,"&gt;-1")=0,"",SUMIF('English Scores- Leveled papers'!$H$3:$KM$3,BJ$4,'English Scores- Leveled papers'!$H69:$KM69)))</f>
        <is>
          <t/>
        </is>
      </c>
      <c r="BK70" s="362" t="inlineStr">
        <f aca="false">IF($B70="","",IF(COUNTIFS('English Scores- Leveled papers'!$H$3:$KM$3,BK$4,'English Scores- Leveled papers'!$H69:$KM69,"&gt;-1")=0,"",SUMIF('English Scores- Leveled papers'!$H$3:$KM$3,BK$4,'English Scores- Leveled papers'!$H69:$KM69)))</f>
        <is>
          <t/>
        </is>
      </c>
      <c r="BL70" s="362" t="inlineStr">
        <f aca="false">IF($B70="","",IF(COUNTIFS('English Scores- Leveled papers'!$H$3:$KM$3,BL$4,'English Scores- Leveled papers'!$H69:$KM69,"&gt;-1")=0,"",SUMIF('English Scores- Leveled papers'!$H$3:$KM$3,BL$4,'English Scores- Leveled papers'!$H69:$KM69)))</f>
        <is>
          <t/>
        </is>
      </c>
      <c r="BM70" s="362" t="inlineStr">
        <f aca="false">IF($B70="","",IF(COUNTIFS('Eng GLA 6th, 7th, 8th'!$E$3:$DV$3,BM$4,'Eng GLA 6th, 7th, 8th'!$E70:$DV70, "&gt;-1")=0,"",SUMIF('Eng GLA 6th, 7th, 8th'!$E$3:$DV$3,BM$4,'Eng GLA 6th, 7th, 8th'!$E70:$DV70)))</f>
        <is>
          <t/>
        </is>
      </c>
      <c r="BN70" s="362" t="inlineStr">
        <f aca="false">IF($B70="","",IF(COUNTIFS('Eng GLA 6th, 7th, 8th'!$E$3:$DV$3,BN$4,'Eng GLA 6th, 7th, 8th'!$E70:$DV70, "&gt;-1")=0,"",SUMIF('Eng GLA 6th, 7th, 8th'!$E$3:$DV$3,BN$4,'Eng GLA 6th, 7th, 8th'!$E70:$DV70)))</f>
        <is>
          <t/>
        </is>
      </c>
      <c r="BO70" s="362" t="inlineStr">
        <f aca="false">IF($B70="","",IF(COUNTIFS('Eng GLA 6th, 7th, 8th'!$E$3:$DV$3,BO$4,'Eng GLA 6th, 7th, 8th'!$E70:$DV70, "&gt;-1")=0,"",SUMIF('Eng GLA 6th, 7th, 8th'!$E$3:$DV$3,BO$4,'Eng GLA 6th, 7th, 8th'!$E70:$DV70)))</f>
        <is>
          <t/>
        </is>
      </c>
      <c r="BP70" s="362" t="inlineStr">
        <f aca="false">IF($B70="","",IF(COUNTIFS('Eng GLA 6th, 7th, 8th'!$E$3:$DV$3,BP$4,'Eng GLA 6th, 7th, 8th'!$E70:$DV70, "&gt;-1")=0,"",SUMIF('Eng GLA 6th, 7th, 8th'!$E$3:$DV$3,BP$4,'Eng GLA 6th, 7th, 8th'!$E70:$DV70)))</f>
        <is>
          <t/>
        </is>
      </c>
      <c r="BQ70" s="362" t="inlineStr">
        <f aca="false">IF($B70="","",IF(COUNTIFS('Eng GLA 6th, 7th, 8th'!$E$3:$DV$3,BQ$4,'Eng GLA 6th, 7th, 8th'!$E70:$DV70, "&gt;-1")=0,"",SUMIF('Eng GLA 6th, 7th, 8th'!$E$3:$DV$3,BQ$4,'Eng GLA 6th, 7th, 8th'!$E70:$DV70)))</f>
        <is>
          <t/>
        </is>
      </c>
      <c r="BR70" s="362" t="inlineStr">
        <f aca="false">IF($B70="","",IF(COUNTIFS('Eng GLA 6th, 7th, 8th'!$E$3:$DV$3,BR$4,'Eng GLA 6th, 7th, 8th'!$E70:$DV70, "&gt;-1")=0,"",SUMIF('Eng GLA 6th, 7th, 8th'!$E$3:$DV$3,BR$4,'Eng GLA 6th, 7th, 8th'!$E70:$DV70)))</f>
        <is>
          <t/>
        </is>
      </c>
      <c r="BS70" s="362" t="inlineStr">
        <f aca="false">IF($B70="","",IF(COUNTIFS('Eng GLA 6th, 7th, 8th'!$E$3:$DV$3,BS$4,'Eng GLA 6th, 7th, 8th'!$E70:$DV70, "&gt;-1")=0,"",SUMIF('Eng GLA 6th, 7th, 8th'!$E$3:$DV$3,BS$4,'Eng GLA 6th, 7th, 8th'!$E70:$DV70)))</f>
        <is>
          <t/>
        </is>
      </c>
      <c r="BT70" s="362" t="inlineStr">
        <f aca="false">IF($B70="","",IF(COUNTIFS('Eng GLA 6th, 7th, 8th'!$E$3:$DV$3,BT$4,'Eng GLA 6th, 7th, 8th'!$E70:$DV70, "&gt;-1")=0,"",SUMIF('Eng GLA 6th, 7th, 8th'!$E$3:$DV$3,BT$4,'Eng GLA 6th, 7th, 8th'!$E70:$DV70)))</f>
        <is>
          <t/>
        </is>
      </c>
      <c r="BU70" s="362" t="inlineStr">
        <f aca="false">IF($B70="","",IF(COUNTIFS('Eng GLA 6th, 7th, 8th'!$E$3:$DV$3,BU$4,'Eng GLA 6th, 7th, 8th'!$E70:$DV70, "&gt;-1")=0,"",SUMIF('Eng GLA 6th, 7th, 8th'!$E$3:$DV$3,BU$4,'Eng GLA 6th, 7th, 8th'!$E70:$DV70)))</f>
        <is>
          <t/>
        </is>
      </c>
      <c r="BV70" s="362" t="inlineStr">
        <f aca="false">IF($B70="","",IF(COUNTIFS('Eng GLA 6th, 7th, 8th'!$E$3:$DV$3,BV$4,'Eng GLA 6th, 7th, 8th'!$E70:$DV70, "&gt;-1")=0,"",SUMIF('Eng GLA 6th, 7th, 8th'!$E$3:$DV$3,BV$4,'Eng GLA 6th, 7th, 8th'!$E70:$DV70)))</f>
        <is>
          <t/>
        </is>
      </c>
      <c r="BW70" s="362" t="inlineStr">
        <f aca="false">IF($B70="","",IF(COUNTIFS('Eng GLA 6th, 7th, 8th'!$E$3:$DV$3,BW$4,'Eng GLA 6th, 7th, 8th'!$E70:$DV70, "&gt;-1")=0,"",SUMIF('Eng GLA 6th, 7th, 8th'!$E$3:$DV$3,BW$4,'Eng GLA 6th, 7th, 8th'!$E70:$DV70)))</f>
        <is>
          <t/>
        </is>
      </c>
      <c r="BX70" s="362" t="inlineStr">
        <f aca="false">IF($B70="","",IF(COUNTIFS('Eng GLA 6th, 7th, 8th'!$E$3:$DV$3,BX$4,'Eng GLA 6th, 7th, 8th'!$E70:$DV70, "&gt;-1")=0,"",SUMIF('Eng GLA 6th, 7th, 8th'!$E$3:$DV$3,BX$4,'Eng GLA 6th, 7th, 8th'!$E70:$DV70)))</f>
        <is>
          <t/>
        </is>
      </c>
      <c r="BY70" s="362" t="inlineStr">
        <f aca="false">IF($B70="","",IF(COUNTIFS('Eng GLA 6th, 7th, 8th'!$E$3:$DV$3,BY$4,'Eng GLA 6th, 7th, 8th'!$E70:$DV70, "&gt;-1")=0,"",SUMIF('Eng GLA 6th, 7th, 8th'!$E$3:$DV$3,BY$4,'Eng GLA 6th, 7th, 8th'!$E70:$DV70)))</f>
        <is>
          <t/>
        </is>
      </c>
      <c r="BZ70" s="362" t="inlineStr">
        <f aca="false">IF($B70="","",IF(COUNTIFS('Eng GLA 6th, 7th, 8th'!$E$3:$DV$3,BZ$4,'Eng GLA 6th, 7th, 8th'!$E70:$DV70, "&gt;-1")=0,"",SUMIF('Eng GLA 6th, 7th, 8th'!$E$3:$DV$3,BZ$4,'Eng GLA 6th, 7th, 8th'!$E70:$DV70)))</f>
        <is>
          <t/>
        </is>
      </c>
      <c r="CA70" s="362" t="inlineStr">
        <f aca="false">IF($B70="","",IF(COUNTIFS('Eng GLA 6th, 7th, 8th'!$E$3:$DV$3,CA$4,'Eng GLA 6th, 7th, 8th'!$E70:$DV70, "&gt;-1")=0,"",SUMIF('Eng GLA 6th, 7th, 8th'!$E$3:$DV$3,CA$4,'Eng GLA 6th, 7th, 8th'!$E70:$DV70)))</f>
        <is>
          <t/>
        </is>
      </c>
      <c r="CB70" s="363"/>
      <c r="CC70" s="364" t="str">
        <f aca="false">IFERROR(IF((COUNT('Eng GLA 6th, 7th, 8th'!E70:U70)=0)," ",(SUM('Eng GLA 6th, 7th, 8th'!E70:U70)/$CC$3)),"")</f>
        <v> </v>
      </c>
      <c r="CD70" s="364" t="str">
        <f aca="false">IFERROR(IF((COUNT('Eng GLA 6th, 7th, 8th'!V70:AA70)=0)," ",(SUM('Eng GLA 6th, 7th, 8th'!V70:AA70)/$CD$3)),"")</f>
        <v> </v>
      </c>
      <c r="CE70" s="364" t="str">
        <f aca="false">IFERROR(IF((COUNT('Eng GLA 6th, 7th, 8th'!AB70:AG70)=0)," ",(SUM('Eng GLA 6th, 7th, 8th'!AB70:AG70)/$CE$3)),"")</f>
        <v> </v>
      </c>
      <c r="CF70" s="364" t="str">
        <f aca="false">IFERROR(IF((COUNT('Eng GLA 6th, 7th, 8th'!AH70:AP70)=0)," ",(SUM('Eng GLA 6th, 7th, 8th'!AH70:AP70)/$CF$3)),"")</f>
        <v> </v>
      </c>
      <c r="CG70" s="365" t="str">
        <f aca="false">IFERROR(IF((COUNT('Eng GLA 6th, 7th, 8th'!AR70:BH70)=0)," ",(SUM('Eng GLA 6th, 7th, 8th'!AR70:BH70)/$CG$3)),"")</f>
        <v> </v>
      </c>
      <c r="CH70" s="365" t="str">
        <f aca="false">IFERROR(IF((COUNT('Eng GLA 6th, 7th, 8th'!BI70:BN70)=0)," ",(SUM('Eng GLA 6th, 7th, 8th'!BI70:BN70)/$CH$3)),"")</f>
        <v> </v>
      </c>
      <c r="CI70" s="365" t="str">
        <f aca="false">IFERROR(IF((COUNT('Eng GLA 6th, 7th, 8th'!BO70:BT70)=0)," ",(SUM('Eng GLA 6th, 7th, 8th'!BO70:BT70)/$CI$3)),"")</f>
        <v> </v>
      </c>
      <c r="CJ70" s="365" t="str">
        <f aca="false">IFERROR(IF((COUNT('Eng GLA 6th, 7th, 8th'!BU70:CF70)=0)," ",(SUM('Eng GLA 6th, 7th, 8th'!BU70:CF70)/$CJ$3)),"")</f>
        <v> </v>
      </c>
      <c r="CK70" s="365" t="str">
        <f aca="false">IFERROR(IF((COUNT('Eng GLA 6th, 7th, 8th'!CH70:CX70)=0)," ",(SUM('Eng GLA 6th, 7th, 8th'!CH70:CX70)/$CK$3)),"")</f>
        <v> </v>
      </c>
      <c r="CL70" s="365" t="str">
        <f aca="false">IFERROR(IF((COUNT('Eng GLA 6th, 7th, 8th'!CY70:DD70)=0)," ",(SUM('Eng GLA 6th, 7th, 8th'!CY70:DD70)/$CL$3)),"")</f>
        <v> </v>
      </c>
      <c r="CM70" s="365" t="str">
        <f aca="false">IFERROR(IF((COUNT('Eng GLA 6th, 7th, 8th'!DE70:DJ70)=0)," ",(SUM('Eng GLA 6th, 7th, 8th'!DE70:DJ70)/$CM$3)),"")</f>
        <v> </v>
      </c>
      <c r="CN70" s="365" t="str">
        <f aca="false">IFERROR(IF((COUNT('Eng GLA 6th, 7th, 8th'!DK70:DV70)=0)," ",(SUM('Eng GLA 6th, 7th, 8th'!DK70:DV70)/$CN$3)),"")</f>
        <v> </v>
      </c>
    </row>
    <row r="71" customFormat="false" ht="12.75" hidden="false" customHeight="true" outlineLevel="0" collapsed="false">
      <c r="A71" s="315" t="n">
        <v>64</v>
      </c>
      <c r="B71" s="315" t="inlineStr">
        <f aca="false">'English Scores- Leveled papers'!B70</f>
        <is>
          <t/>
        </is>
      </c>
      <c r="C71" s="360" t="inlineStr">
        <f aca="false">'RC Mastery Check+Question type'!H68</f>
        <is>
          <t/>
        </is>
      </c>
      <c r="D71" s="361" t="inlineStr">
        <f aca="false">'Cover Sheet'!L68</f>
        <is>
          <t/>
        </is>
      </c>
      <c r="E71" s="362" t="inlineStr">
        <f aca="false">IF($B71="","",IF(COUNTIFS('English Scores- Leveled papers'!$H$3:$KM$3,E$4,'English Scores- Leveled papers'!$H70:$KM70,"&gt;-1")=0,"",SUMIF('English Scores- Leveled papers'!$H$3:$KM$3,E$4,'English Scores- Leveled papers'!$H70:$KM70)))</f>
        <is>
          <t/>
        </is>
      </c>
      <c r="F71" s="362" t="inlineStr">
        <f aca="false">IF($B71="","",IF(COUNTIFS('English Scores- Leveled papers'!$H$3:$KM$3,F$4,'English Scores- Leveled papers'!$H70:$KM70,"&gt;-1")=0,"",SUMIF('English Scores- Leveled papers'!$H$3:$KM$3,F$4,'English Scores- Leveled papers'!$H70:$KM70)))</f>
        <is>
          <t/>
        </is>
      </c>
      <c r="G71" s="362" t="inlineStr">
        <f aca="false">IF($B71="","",IF(COUNTIFS('English Scores- Leveled papers'!$H$3:$KM$3,G$4,'English Scores- Leveled papers'!$H70:$KM70,"&gt;-1")=0,"",SUMIF('English Scores- Leveled papers'!$H$3:$KM$3,G$4,'English Scores- Leveled papers'!$H70:$KM70)))</f>
        <is>
          <t/>
        </is>
      </c>
      <c r="H71" s="362" t="inlineStr">
        <f aca="false">IF($B71="","",IF(COUNTIFS('English Scores- Leveled papers'!$H$3:$KM$3,H$4,'English Scores- Leveled papers'!$H70:$KM70,"&gt;-1")=0,"",SUMIF('English Scores- Leveled papers'!$H$3:$KM$3,H$4,'English Scores- Leveled papers'!$H70:$KM70)))</f>
        <is>
          <t/>
        </is>
      </c>
      <c r="I71" s="362" t="inlineStr">
        <f aca="false">IF($B71="","",IF(COUNTIFS('English Scores- Leveled papers'!$H$3:$KM$3,I$4,'English Scores- Leveled papers'!$H70:$KM70,"&gt;-1")=0,"",SUMIF('English Scores- Leveled papers'!$H$3:$KM$3,I$4,'English Scores- Leveled papers'!$H70:$KM70)))</f>
        <is>
          <t/>
        </is>
      </c>
      <c r="J71" s="362" t="inlineStr">
        <f aca="false">IF($B71="","",IF(COUNTIFS('English Scores- Leveled papers'!$H$3:$KM$3,J$4,'English Scores- Leveled papers'!$H70:$KM70,"&gt;-1")=0,"",SUMIF('English Scores- Leveled papers'!$H$3:$KM$3,J$4,'English Scores- Leveled papers'!$H70:$KM70)))</f>
        <is>
          <t/>
        </is>
      </c>
      <c r="K71" s="362" t="inlineStr">
        <f aca="false">IF($B71="","",IF(COUNTIFS('English Scores- Leveled papers'!$H$3:$KM$3,K$4,'English Scores- Leveled papers'!$H70:$KM70,"&gt;-1")=0,"",SUMIF('English Scores- Leveled papers'!$H$3:$KM$3,K$4,'English Scores- Leveled papers'!$H70:$KM70)))</f>
        <is>
          <t/>
        </is>
      </c>
      <c r="L71" s="362" t="inlineStr">
        <f aca="false">IF($B71="","",IF(COUNTIFS('English Scores- Leveled papers'!$H$3:$KM$3,L$4,'English Scores- Leveled papers'!$H70:$KM70,"&gt;-1")=0,"",SUMIF('English Scores- Leveled papers'!$H$3:$KM$3,L$4,'English Scores- Leveled papers'!$H70:$KM70)))</f>
        <is>
          <t/>
        </is>
      </c>
      <c r="M71" s="362" t="inlineStr">
        <f aca="false">IF($B71="","",IF(COUNTIFS('English Scores- Leveled papers'!$H$3:$KM$3,M$4,'English Scores- Leveled papers'!$H70:$KM70,"&gt;-1")=0,"",SUMIF('English Scores- Leveled papers'!$H$3:$KM$3,M$4,'English Scores- Leveled papers'!$H70:$KM70)))</f>
        <is>
          <t/>
        </is>
      </c>
      <c r="N71" s="362" t="inlineStr">
        <f aca="false">IF($B71="","",IF(COUNTIFS('English Scores- Leveled papers'!$H$3:$KM$3,N$4,'English Scores- Leveled papers'!$H70:$KM70,"&gt;-1")=0,"",SUMIF('English Scores- Leveled papers'!$H$3:$KM$3,N$4,'English Scores- Leveled papers'!$H70:$KM70)))</f>
        <is>
          <t/>
        </is>
      </c>
      <c r="O71" s="362" t="inlineStr">
        <f aca="false">IF($B71="","",IF(COUNTIFS('English Scores- Leveled papers'!$H$3:$KM$3,O$4,'English Scores- Leveled papers'!$H70:$KM70,"&gt;-1")=0,"",SUMIF('English Scores- Leveled papers'!$H$3:$KM$3,O$4,'English Scores- Leveled papers'!$H70:$KM70)))</f>
        <is>
          <t/>
        </is>
      </c>
      <c r="P71" s="362" t="inlineStr">
        <f aca="false">IF($B71="","",IF(COUNTIFS('English Scores- Leveled papers'!$H$3:$KM$3,P$4,'English Scores- Leveled papers'!$H70:$KM70,"&gt;-1")=0,"",SUMIF('English Scores- Leveled papers'!$H$3:$KM$3,P$4,'English Scores- Leveled papers'!$H70:$KM70)))</f>
        <is>
          <t/>
        </is>
      </c>
      <c r="Q71" s="362" t="inlineStr">
        <f aca="false">IF($B71="","",IF(COUNTIFS('English Scores- Leveled papers'!$H$3:$KM$3,Q$4,'English Scores- Leveled papers'!$H70:$KM70,"&gt;-1")=0,"",SUMIF('English Scores- Leveled papers'!$H$3:$KM$3,Q$4,'English Scores- Leveled papers'!$H70:$KM70)))</f>
        <is>
          <t/>
        </is>
      </c>
      <c r="R71" s="362" t="inlineStr">
        <f aca="false">IF($B71="","",IF(COUNTIFS('English Scores- Leveled papers'!$H$3:$KM$3,R$4,'English Scores- Leveled papers'!$H70:$KM70,"&gt;-1")=0,"",SUMIF('English Scores- Leveled papers'!$H$3:$KM$3,R$4,'English Scores- Leveled papers'!$H70:$KM70)))</f>
        <is>
          <t/>
        </is>
      </c>
      <c r="S71" s="362" t="inlineStr">
        <f aca="false">IF($B71="","",IF(COUNTIFS('English Scores- Leveled papers'!$H$3:$KM$3,S$4,'English Scores- Leveled papers'!$H70:$KM70,"&gt;-1")=0,"",SUMIF('English Scores- Leveled papers'!$H$3:$KM$3,S$4,'English Scores- Leveled papers'!$H70:$KM70)))</f>
        <is>
          <t/>
        </is>
      </c>
      <c r="T71" s="362" t="inlineStr">
        <f aca="false">IF($B71="","",IF(COUNTIFS('English Scores- Leveled papers'!$H$3:$KM$3,T$4,'English Scores- Leveled papers'!$H70:$KM70,"&gt;-1")=0,"",SUMIF('English Scores- Leveled papers'!$H$3:$KM$3,T$4,'English Scores- Leveled papers'!$H70:$KM70)))</f>
        <is>
          <t/>
        </is>
      </c>
      <c r="U71" s="362" t="inlineStr">
        <f aca="false">IF($B71="","",IF(COUNTIFS('English Scores- Leveled papers'!$H$3:$KM$3,U$4,'English Scores- Leveled papers'!$H70:$KM70,"&gt;-1")=0,"",SUMIF('English Scores- Leveled papers'!$H$3:$KM$3,U$4,'English Scores- Leveled papers'!$H70:$KM70)))</f>
        <is>
          <t/>
        </is>
      </c>
      <c r="V71" s="362" t="inlineStr">
        <f aca="false">IF($B71="","",IF(COUNTIFS('English Scores- Leveled papers'!$H$3:$KM$3,V$4,'English Scores- Leveled papers'!$H70:$KM70,"&gt;-1")=0,"",SUMIF('English Scores- Leveled papers'!$H$3:$KM$3,V$4,'English Scores- Leveled papers'!$H70:$KM70)))</f>
        <is>
          <t/>
        </is>
      </c>
      <c r="W71" s="362" t="inlineStr">
        <f aca="false">IF($B71="","",IF(COUNTIFS('English Scores- Leveled papers'!$H$3:$KM$3,W$4,'English Scores- Leveled papers'!$H70:$KM70,"&gt;-1")=0,"",SUMIF('English Scores- Leveled papers'!$H$3:$KM$3,W$4,'English Scores- Leveled papers'!$H70:$KM70)))</f>
        <is>
          <t/>
        </is>
      </c>
      <c r="X71" s="362" t="inlineStr">
        <f aca="false">IF($B71="","",IF(COUNTIFS('English Scores- Leveled papers'!$H$3:$KM$3,X$4,'English Scores- Leveled papers'!$H70:$KM70,"&gt;-1")=0,"",SUMIF('English Scores- Leveled papers'!$H$3:$KM$3,X$4,'English Scores- Leveled papers'!$H70:$KM70)))</f>
        <is>
          <t/>
        </is>
      </c>
      <c r="Y71" s="362" t="inlineStr">
        <f aca="false">IF($B71="","",IF(COUNTIFS('English Scores- Leveled papers'!$H$3:$KM$3,Y$4,'English Scores- Leveled papers'!$H70:$KM70,"&gt;-1")=0,"",SUMIF('English Scores- Leveled papers'!$H$3:$KM$3,Y$4,'English Scores- Leveled papers'!$H70:$KM70)))</f>
        <is>
          <t/>
        </is>
      </c>
      <c r="Z71" s="362" t="inlineStr">
        <f aca="false">IF($B71="","",IF(COUNTIFS('English Scores- Leveled papers'!$H$3:$KM$3,Z$4,'English Scores- Leveled papers'!$H70:$KM70,"&gt;-1")=0,"",SUMIF('English Scores- Leveled papers'!$H$3:$KM$3,Z$4,'English Scores- Leveled papers'!$H70:$KM70)))</f>
        <is>
          <t/>
        </is>
      </c>
      <c r="AA71" s="362" t="inlineStr">
        <f aca="false">IF($B71="","",IF(COUNTIFS('English Scores- Leveled papers'!$H$3:$KM$3,AA$4,'English Scores- Leveled papers'!$H70:$KM70,"&gt;-1")=0,"",SUMIF('English Scores- Leveled papers'!$H$3:$KM$3,AA$4,'English Scores- Leveled papers'!$H70:$KM70)))</f>
        <is>
          <t/>
        </is>
      </c>
      <c r="AB71" s="362" t="inlineStr">
        <f aca="false">IF($B71="","",IF(COUNTIFS('English Scores- Leveled papers'!$H$3:$KM$3,AB$4,'English Scores- Leveled papers'!$H70:$KM70,"&gt;-1")=0,"",SUMIF('English Scores- Leveled papers'!$H$3:$KM$3,AB$4,'English Scores- Leveled papers'!$H70:$KM70)))</f>
        <is>
          <t/>
        </is>
      </c>
      <c r="AC71" s="362" t="inlineStr">
        <f aca="false">IF($B71="","",IF(COUNTIFS('English Scores- Leveled papers'!$H$3:$KM$3,AC$4,'English Scores- Leveled papers'!$H70:$KM70,"&gt;-1")=0,"",SUMIF('English Scores- Leveled papers'!$H$3:$KM$3,AC$4,'English Scores- Leveled papers'!$H70:$KM70)))</f>
        <is>
          <t/>
        </is>
      </c>
      <c r="AD71" s="362" t="inlineStr">
        <f aca="false">IF($B71="","",IF(COUNTIFS('English Scores- Leveled papers'!$H$3:$KM$3,AD$4,'English Scores- Leveled papers'!$H70:$KM70,"&gt;-1")=0,"",SUMIF('English Scores- Leveled papers'!$H$3:$KM$3,AD$4,'English Scores- Leveled papers'!$H70:$KM70)))</f>
        <is>
          <t/>
        </is>
      </c>
      <c r="AE71" s="362" t="inlineStr">
        <f aca="false">IF($B71="","",IF(COUNTIFS('English Scores- Leveled papers'!$H$3:$KM$3,AE$4,'English Scores- Leveled papers'!$H70:$KM70,"&gt;-1")=0,"",SUMIF('English Scores- Leveled papers'!$H$3:$KM$3,AE$4,'English Scores- Leveled papers'!$H70:$KM70)))</f>
        <is>
          <t/>
        </is>
      </c>
      <c r="AF71" s="362" t="inlineStr">
        <f aca="false">IF($B71="","",IF(COUNTIFS('English Scores- Leveled papers'!$H$3:$KM$3,AF$4,'English Scores- Leveled papers'!$H70:$KM70,"&gt;-1")=0,"",SUMIF('English Scores- Leveled papers'!$H$3:$KM$3,AF$4,'English Scores- Leveled papers'!$H70:$KM70)))</f>
        <is>
          <t/>
        </is>
      </c>
      <c r="AG71" s="362" t="inlineStr">
        <f aca="false">IF($B71="","",IF(COUNTIFS('English Scores- Leveled papers'!$H$3:$KM$3,AG$4,'English Scores- Leveled papers'!$H70:$KM70,"&gt;-1")=0,"",SUMIF('English Scores- Leveled papers'!$H$3:$KM$3,AG$4,'English Scores- Leveled papers'!$H70:$KM70)))</f>
        <is>
          <t/>
        </is>
      </c>
      <c r="AH71" s="362" t="inlineStr">
        <f aca="false">IF($B71="","",IF(COUNTIFS('English Scores- Leveled papers'!$H$3:$KM$3,AH$4,'English Scores- Leveled papers'!$H70:$KM70,"&gt;-1")=0,"",SUMIF('English Scores- Leveled papers'!$H$3:$KM$3,AH$4,'English Scores- Leveled papers'!$H70:$KM70)))</f>
        <is>
          <t/>
        </is>
      </c>
      <c r="AI71" s="362" t="inlineStr">
        <f aca="false">IF($B71="","",IF(COUNTIFS('English Scores- Leveled papers'!$H$3:$KM$3,AI$4,'English Scores- Leveled papers'!$H70:$KM70,"&gt;-1")=0,"",SUMIF('English Scores- Leveled papers'!$H$3:$KM$3,AI$4,'English Scores- Leveled papers'!$H70:$KM70)))</f>
        <is>
          <t/>
        </is>
      </c>
      <c r="AJ71" s="362" t="inlineStr">
        <f aca="false">IF($B71="","",IF(COUNTIFS('English Scores- Leveled papers'!$H$3:$KM$3,AJ$4,'English Scores- Leveled papers'!$H70:$KM70,"&gt;-1")=0,"",SUMIF('English Scores- Leveled papers'!$H$3:$KM$3,AJ$4,'English Scores- Leveled papers'!$H70:$KM70)))</f>
        <is>
          <t/>
        </is>
      </c>
      <c r="AK71" s="362" t="inlineStr">
        <f aca="false">IF($B71="","",IF(COUNTIFS('English Scores- Leveled papers'!$H$3:$KM$3,AK$4,'English Scores- Leveled papers'!$H70:$KM70,"&gt;-1")=0,"",SUMIF('English Scores- Leveled papers'!$H$3:$KM$3,AK$4,'English Scores- Leveled papers'!$H70:$KM70)))</f>
        <is>
          <t/>
        </is>
      </c>
      <c r="AL71" s="362" t="inlineStr">
        <f aca="false">IF($B71="","",IF(COUNTIFS('English Scores- Leveled papers'!$H$3:$KM$3,AL$4,'English Scores- Leveled papers'!$H70:$KM70,"&gt;-1")=0,"",SUMIF('English Scores- Leveled papers'!$H$3:$KM$3,AL$4,'English Scores- Leveled papers'!$H70:$KM70)))</f>
        <is>
          <t/>
        </is>
      </c>
      <c r="AM71" s="362" t="inlineStr">
        <f aca="false">IF($B71="","",IF(COUNTIFS('English Scores- Leveled papers'!$H$3:$KM$3,AM$4,'English Scores- Leveled papers'!$H70:$KM70,"&gt;-1")=0,"",SUMIF('English Scores- Leveled papers'!$H$3:$KM$3,AM$4,'English Scores- Leveled papers'!$H70:$KM70)))</f>
        <is>
          <t/>
        </is>
      </c>
      <c r="AN71" s="362" t="inlineStr">
        <f aca="false">IF($B71="","",IF(COUNTIFS('English Scores- Leveled papers'!$H$3:$KM$3,AN$4,'English Scores- Leveled papers'!$H70:$KM70,"&gt;-1")=0,"",SUMIF('English Scores- Leveled papers'!$H$3:$KM$3,AN$4,'English Scores- Leveled papers'!$H70:$KM70)))</f>
        <is>
          <t/>
        </is>
      </c>
      <c r="AO71" s="362" t="inlineStr">
        <f aca="false">IF($B71="","",IF(COUNTIFS('English Scores- Leveled papers'!$H$3:$KM$3,AO$4,'English Scores- Leveled papers'!$H70:$KM70,"&gt;-1")=0,"",SUMIF('English Scores- Leveled papers'!$H$3:$KM$3,AO$4,'English Scores- Leveled papers'!$H70:$KM70)))</f>
        <is>
          <t/>
        </is>
      </c>
      <c r="AP71" s="362" t="inlineStr">
        <f aca="false">IF($B71="","",IF(COUNTIFS('English Scores- Leveled papers'!$H$3:$KM$3,AP$4,'English Scores- Leveled papers'!$H70:$KM70,"&gt;-1")=0,"",SUMIF('English Scores- Leveled papers'!$H$3:$KM$3,AP$4,'English Scores- Leveled papers'!$H70:$KM70)))</f>
        <is>
          <t/>
        </is>
      </c>
      <c r="AQ71" s="362" t="inlineStr">
        <f aca="false">IF($B71="","",IF(COUNTIFS('English Scores- Leveled papers'!$H$3:$KM$3,AQ$4,'English Scores- Leveled papers'!$H70:$KM70,"&gt;-1")=0,"",SUMIF('English Scores- Leveled papers'!$H$3:$KM$3,AQ$4,'English Scores- Leveled papers'!$H70:$KM70)))</f>
        <is>
          <t/>
        </is>
      </c>
      <c r="AR71" s="362" t="inlineStr">
        <f aca="false">IF($B71="","",IF(COUNTIFS('English Scores- Leveled papers'!$H$3:$KM$3,AR$4,'English Scores- Leveled papers'!$H70:$KM70,"&gt;-1")=0,"",SUMIF('English Scores- Leveled papers'!$H$3:$KM$3,AR$4,'English Scores- Leveled papers'!$H70:$KM70)))</f>
        <is>
          <t/>
        </is>
      </c>
      <c r="AS71" s="362" t="inlineStr">
        <f aca="false">IF($B71="","",IF(COUNTIFS('English Scores- Leveled papers'!$H$3:$KM$3,AS$4,'English Scores- Leveled papers'!$H70:$KM70,"&gt;-1")=0,"",SUMIF('English Scores- Leveled papers'!$H$3:$KM$3,AS$4,'English Scores- Leveled papers'!$H70:$KM70)))</f>
        <is>
          <t/>
        </is>
      </c>
      <c r="AT71" s="362" t="inlineStr">
        <f aca="false">IF($B71="","",IF(COUNTIFS('English Scores- Leveled papers'!$H$3:$KM$3,AT$4,'English Scores- Leveled papers'!$H70:$KM70,"&gt;-1")=0,"",SUMIF('English Scores- Leveled papers'!$H$3:$KM$3,AT$4,'English Scores- Leveled papers'!$H70:$KM70)))</f>
        <is>
          <t/>
        </is>
      </c>
      <c r="AU71" s="362" t="inlineStr">
        <f aca="false">IF($B71="","",IF(COUNTIFS('English Scores- Leveled papers'!$H$3:$KM$3,AU$4,'English Scores- Leveled papers'!$H70:$KM70,"&gt;-1")=0,"",SUMIF('English Scores- Leveled papers'!$H$3:$KM$3,AU$4,'English Scores- Leveled papers'!$H70:$KM70)))</f>
        <is>
          <t/>
        </is>
      </c>
      <c r="AV71" s="362" t="inlineStr">
        <f aca="false">IF($B71="","",IF(COUNTIFS('English Scores- Leveled papers'!$H$3:$KM$3,AV$4,'English Scores- Leveled papers'!$H70:$KM70,"&gt;-1")=0,"",SUMIF('English Scores- Leveled papers'!$H$3:$KM$3,AV$4,'English Scores- Leveled papers'!$H70:$KM70)))</f>
        <is>
          <t/>
        </is>
      </c>
      <c r="AW71" s="362" t="inlineStr">
        <f aca="false">IF($B71="","",IF(COUNTIFS('English Scores- Leveled papers'!$H$3:$KM$3,AW$4,'English Scores- Leveled papers'!$H70:$KM70,"&gt;-1")=0,"",SUMIF('English Scores- Leveled papers'!$H$3:$KM$3,AW$4,'English Scores- Leveled papers'!$H70:$KM70)))</f>
        <is>
          <t/>
        </is>
      </c>
      <c r="AX71" s="362" t="inlineStr">
        <f aca="false">IF($B71="","",IF(COUNTIFS('English Scores- Leveled papers'!$H$3:$KM$3,AX$4,'English Scores- Leveled papers'!$H70:$KM70,"&gt;-1")=0,"",SUMIF('English Scores- Leveled papers'!$H$3:$KM$3,AX$4,'English Scores- Leveled papers'!$H70:$KM70)))</f>
        <is>
          <t/>
        </is>
      </c>
      <c r="AY71" s="362" t="inlineStr">
        <f aca="false">IF($B71="","",IF(COUNTIFS('English Scores- Leveled papers'!$H$3:$KM$3,AY$4,'English Scores- Leveled papers'!$H70:$KM70,"&gt;-1")=0,"",SUMIF('English Scores- Leveled papers'!$H$3:$KM$3,AY$4,'English Scores- Leveled papers'!$H70:$KM70)))</f>
        <is>
          <t/>
        </is>
      </c>
      <c r="AZ71" s="362" t="inlineStr">
        <f aca="false">IF($B71="","",IF(COUNTIFS('English Scores- Leveled papers'!$H$3:$KM$3,AZ$4,'English Scores- Leveled papers'!$H70:$KM70,"&gt;-1")=0,"",SUMIF('English Scores- Leveled papers'!$H$3:$KM$3,AZ$4,'English Scores- Leveled papers'!$H70:$KM70)))</f>
        <is>
          <t/>
        </is>
      </c>
      <c r="BA71" s="362" t="inlineStr">
        <f aca="false">IF($B71="","",IF(COUNTIFS('English Scores- Leveled papers'!$H$3:$KM$3,BA$4,'English Scores- Leveled papers'!$H70:$KM70,"&gt;-1")=0,"",SUMIF('English Scores- Leveled papers'!$H$3:$KM$3,BA$4,'English Scores- Leveled papers'!$H70:$KM70)))</f>
        <is>
          <t/>
        </is>
      </c>
      <c r="BB71" s="362" t="inlineStr">
        <f aca="false">IF($B71="","",IF(COUNTIFS('English Scores- Leveled papers'!$H$3:$KM$3,BB$4,'English Scores- Leveled papers'!$H70:$KM70,"&gt;-1")=0,"",SUMIF('English Scores- Leveled papers'!$H$3:$KM$3,BB$4,'English Scores- Leveled papers'!$H70:$KM70)))</f>
        <is>
          <t/>
        </is>
      </c>
      <c r="BC71" s="362" t="inlineStr">
        <f aca="false">IF($B71="","",IF(COUNTIFS('English Scores- Leveled papers'!$H$3:$KM$3,BC$4,'English Scores- Leveled papers'!$H70:$KM70,"&gt;-1")=0,"",SUMIF('English Scores- Leveled papers'!$H$3:$KM$3,BC$4,'English Scores- Leveled papers'!$H70:$KM70)))</f>
        <is>
          <t/>
        </is>
      </c>
      <c r="BD71" s="362" t="inlineStr">
        <f aca="false">IF($B71="","",IF(COUNTIFS('English Scores- Leveled papers'!$H$3:$KM$3,BD$4,'English Scores- Leveled papers'!$H70:$KM70,"&gt;-1")=0,"",SUMIF('English Scores- Leveled papers'!$H$3:$KM$3,BD$4,'English Scores- Leveled papers'!$H70:$KM70)))</f>
        <is>
          <t/>
        </is>
      </c>
      <c r="BE71" s="362" t="inlineStr">
        <f aca="false">IF($B71="","",IF(COUNTIFS('English Scores- Leveled papers'!$H$3:$KM$3,BE$4,'English Scores- Leveled papers'!$H70:$KM70,"&gt;-1")=0,"",SUMIF('English Scores- Leveled papers'!$H$3:$KM$3,BE$4,'English Scores- Leveled papers'!$H70:$KM70)))</f>
        <is>
          <t/>
        </is>
      </c>
      <c r="BF71" s="362" t="inlineStr">
        <f aca="false">IF($B71="","",IF(COUNTIFS('English Scores- Leveled papers'!$H$3:$KM$3,BF$4,'English Scores- Leveled papers'!$H70:$KM70,"&gt;-1")=0,"",SUMIF('English Scores- Leveled papers'!$H$3:$KM$3,BF$4,'English Scores- Leveled papers'!$H70:$KM70)))</f>
        <is>
          <t/>
        </is>
      </c>
      <c r="BG71" s="362" t="inlineStr">
        <f aca="false">IF($B71="","",IF(COUNTIFS('English Scores- Leveled papers'!$H$3:$KM$3,BG$4,'English Scores- Leveled papers'!$H70:$KM70,"&gt;-1")=0,"",SUMIF('English Scores- Leveled papers'!$H$3:$KM$3,BG$4,'English Scores- Leveled papers'!$H70:$KM70)))</f>
        <is>
          <t/>
        </is>
      </c>
      <c r="BH71" s="362" t="inlineStr">
        <f aca="false">IF($B71="","",IF(COUNTIFS('English Scores- Leveled papers'!$H$3:$KM$3,BH$4,'English Scores- Leveled papers'!$H70:$KM70,"&gt;-1")=0,"",SUMIF('English Scores- Leveled papers'!$H$3:$KM$3,BH$4,'English Scores- Leveled papers'!$H70:$KM70)))</f>
        <is>
          <t/>
        </is>
      </c>
      <c r="BI71" s="362" t="inlineStr">
        <f aca="false">IF($B71="","",IF(COUNTIFS('English Scores- Leveled papers'!$H$3:$KM$3,BI$4,'English Scores- Leveled papers'!$H70:$KM70,"&gt;-1")=0,"",SUMIF('English Scores- Leveled papers'!$H$3:$KM$3,BI$4,'English Scores- Leveled papers'!$H70:$KM70)))</f>
        <is>
          <t/>
        </is>
      </c>
      <c r="BJ71" s="362" t="inlineStr">
        <f aca="false">IF($B71="","",IF(COUNTIFS('English Scores- Leveled papers'!$H$3:$KM$3,BJ$4,'English Scores- Leveled papers'!$H70:$KM70,"&gt;-1")=0,"",SUMIF('English Scores- Leveled papers'!$H$3:$KM$3,BJ$4,'English Scores- Leveled papers'!$H70:$KM70)))</f>
        <is>
          <t/>
        </is>
      </c>
      <c r="BK71" s="362" t="inlineStr">
        <f aca="false">IF($B71="","",IF(COUNTIFS('English Scores- Leveled papers'!$H$3:$KM$3,BK$4,'English Scores- Leveled papers'!$H70:$KM70,"&gt;-1")=0,"",SUMIF('English Scores- Leveled papers'!$H$3:$KM$3,BK$4,'English Scores- Leveled papers'!$H70:$KM70)))</f>
        <is>
          <t/>
        </is>
      </c>
      <c r="BL71" s="362" t="inlineStr">
        <f aca="false">IF($B71="","",IF(COUNTIFS('English Scores- Leveled papers'!$H$3:$KM$3,BL$4,'English Scores- Leveled papers'!$H70:$KM70,"&gt;-1")=0,"",SUMIF('English Scores- Leveled papers'!$H$3:$KM$3,BL$4,'English Scores- Leveled papers'!$H70:$KM70)))</f>
        <is>
          <t/>
        </is>
      </c>
      <c r="BM71" s="362" t="inlineStr">
        <f aca="false">IF($B71="","",IF(COUNTIFS('Eng GLA 6th, 7th, 8th'!$E$3:$DV$3,BM$4,'Eng GLA 6th, 7th, 8th'!$E71:$DV71, "&gt;-1")=0,"",SUMIF('Eng GLA 6th, 7th, 8th'!$E$3:$DV$3,BM$4,'Eng GLA 6th, 7th, 8th'!$E71:$DV71)))</f>
        <is>
          <t/>
        </is>
      </c>
      <c r="BN71" s="362" t="inlineStr">
        <f aca="false">IF($B71="","",IF(COUNTIFS('Eng GLA 6th, 7th, 8th'!$E$3:$DV$3,BN$4,'Eng GLA 6th, 7th, 8th'!$E71:$DV71, "&gt;-1")=0,"",SUMIF('Eng GLA 6th, 7th, 8th'!$E$3:$DV$3,BN$4,'Eng GLA 6th, 7th, 8th'!$E71:$DV71)))</f>
        <is>
          <t/>
        </is>
      </c>
      <c r="BO71" s="362" t="inlineStr">
        <f aca="false">IF($B71="","",IF(COUNTIFS('Eng GLA 6th, 7th, 8th'!$E$3:$DV$3,BO$4,'Eng GLA 6th, 7th, 8th'!$E71:$DV71, "&gt;-1")=0,"",SUMIF('Eng GLA 6th, 7th, 8th'!$E$3:$DV$3,BO$4,'Eng GLA 6th, 7th, 8th'!$E71:$DV71)))</f>
        <is>
          <t/>
        </is>
      </c>
      <c r="BP71" s="362" t="inlineStr">
        <f aca="false">IF($B71="","",IF(COUNTIFS('Eng GLA 6th, 7th, 8th'!$E$3:$DV$3,BP$4,'Eng GLA 6th, 7th, 8th'!$E71:$DV71, "&gt;-1")=0,"",SUMIF('Eng GLA 6th, 7th, 8th'!$E$3:$DV$3,BP$4,'Eng GLA 6th, 7th, 8th'!$E71:$DV71)))</f>
        <is>
          <t/>
        </is>
      </c>
      <c r="BQ71" s="362" t="inlineStr">
        <f aca="false">IF($B71="","",IF(COUNTIFS('Eng GLA 6th, 7th, 8th'!$E$3:$DV$3,BQ$4,'Eng GLA 6th, 7th, 8th'!$E71:$DV71, "&gt;-1")=0,"",SUMIF('Eng GLA 6th, 7th, 8th'!$E$3:$DV$3,BQ$4,'Eng GLA 6th, 7th, 8th'!$E71:$DV71)))</f>
        <is>
          <t/>
        </is>
      </c>
      <c r="BR71" s="362" t="inlineStr">
        <f aca="false">IF($B71="","",IF(COUNTIFS('Eng GLA 6th, 7th, 8th'!$E$3:$DV$3,BR$4,'Eng GLA 6th, 7th, 8th'!$E71:$DV71, "&gt;-1")=0,"",SUMIF('Eng GLA 6th, 7th, 8th'!$E$3:$DV$3,BR$4,'Eng GLA 6th, 7th, 8th'!$E71:$DV71)))</f>
        <is>
          <t/>
        </is>
      </c>
      <c r="BS71" s="362" t="inlineStr">
        <f aca="false">IF($B71="","",IF(COUNTIFS('Eng GLA 6th, 7th, 8th'!$E$3:$DV$3,BS$4,'Eng GLA 6th, 7th, 8th'!$E71:$DV71, "&gt;-1")=0,"",SUMIF('Eng GLA 6th, 7th, 8th'!$E$3:$DV$3,BS$4,'Eng GLA 6th, 7th, 8th'!$E71:$DV71)))</f>
        <is>
          <t/>
        </is>
      </c>
      <c r="BT71" s="362" t="inlineStr">
        <f aca="false">IF($B71="","",IF(COUNTIFS('Eng GLA 6th, 7th, 8th'!$E$3:$DV$3,BT$4,'Eng GLA 6th, 7th, 8th'!$E71:$DV71, "&gt;-1")=0,"",SUMIF('Eng GLA 6th, 7th, 8th'!$E$3:$DV$3,BT$4,'Eng GLA 6th, 7th, 8th'!$E71:$DV71)))</f>
        <is>
          <t/>
        </is>
      </c>
      <c r="BU71" s="362" t="inlineStr">
        <f aca="false">IF($B71="","",IF(COUNTIFS('Eng GLA 6th, 7th, 8th'!$E$3:$DV$3,BU$4,'Eng GLA 6th, 7th, 8th'!$E71:$DV71, "&gt;-1")=0,"",SUMIF('Eng GLA 6th, 7th, 8th'!$E$3:$DV$3,BU$4,'Eng GLA 6th, 7th, 8th'!$E71:$DV71)))</f>
        <is>
          <t/>
        </is>
      </c>
      <c r="BV71" s="362" t="inlineStr">
        <f aca="false">IF($B71="","",IF(COUNTIFS('Eng GLA 6th, 7th, 8th'!$E$3:$DV$3,BV$4,'Eng GLA 6th, 7th, 8th'!$E71:$DV71, "&gt;-1")=0,"",SUMIF('Eng GLA 6th, 7th, 8th'!$E$3:$DV$3,BV$4,'Eng GLA 6th, 7th, 8th'!$E71:$DV71)))</f>
        <is>
          <t/>
        </is>
      </c>
      <c r="BW71" s="362" t="inlineStr">
        <f aca="false">IF($B71="","",IF(COUNTIFS('Eng GLA 6th, 7th, 8th'!$E$3:$DV$3,BW$4,'Eng GLA 6th, 7th, 8th'!$E71:$DV71, "&gt;-1")=0,"",SUMIF('Eng GLA 6th, 7th, 8th'!$E$3:$DV$3,BW$4,'Eng GLA 6th, 7th, 8th'!$E71:$DV71)))</f>
        <is>
          <t/>
        </is>
      </c>
      <c r="BX71" s="362" t="inlineStr">
        <f aca="false">IF($B71="","",IF(COUNTIFS('Eng GLA 6th, 7th, 8th'!$E$3:$DV$3,BX$4,'Eng GLA 6th, 7th, 8th'!$E71:$DV71, "&gt;-1")=0,"",SUMIF('Eng GLA 6th, 7th, 8th'!$E$3:$DV$3,BX$4,'Eng GLA 6th, 7th, 8th'!$E71:$DV71)))</f>
        <is>
          <t/>
        </is>
      </c>
      <c r="BY71" s="362" t="inlineStr">
        <f aca="false">IF($B71="","",IF(COUNTIFS('Eng GLA 6th, 7th, 8th'!$E$3:$DV$3,BY$4,'Eng GLA 6th, 7th, 8th'!$E71:$DV71, "&gt;-1")=0,"",SUMIF('Eng GLA 6th, 7th, 8th'!$E$3:$DV$3,BY$4,'Eng GLA 6th, 7th, 8th'!$E71:$DV71)))</f>
        <is>
          <t/>
        </is>
      </c>
      <c r="BZ71" s="362" t="inlineStr">
        <f aca="false">IF($B71="","",IF(COUNTIFS('Eng GLA 6th, 7th, 8th'!$E$3:$DV$3,BZ$4,'Eng GLA 6th, 7th, 8th'!$E71:$DV71, "&gt;-1")=0,"",SUMIF('Eng GLA 6th, 7th, 8th'!$E$3:$DV$3,BZ$4,'Eng GLA 6th, 7th, 8th'!$E71:$DV71)))</f>
        <is>
          <t/>
        </is>
      </c>
      <c r="CA71" s="362" t="inlineStr">
        <f aca="false">IF($B71="","",IF(COUNTIFS('Eng GLA 6th, 7th, 8th'!$E$3:$DV$3,CA$4,'Eng GLA 6th, 7th, 8th'!$E71:$DV71, "&gt;-1")=0,"",SUMIF('Eng GLA 6th, 7th, 8th'!$E$3:$DV$3,CA$4,'Eng GLA 6th, 7th, 8th'!$E71:$DV71)))</f>
        <is>
          <t/>
        </is>
      </c>
      <c r="CB71" s="363"/>
      <c r="CC71" s="364" t="str">
        <f aca="false">IFERROR(IF((COUNT('Eng GLA 6th, 7th, 8th'!E71:U71)=0)," ",(SUM('Eng GLA 6th, 7th, 8th'!E71:U71)/$CC$3)),"")</f>
        <v> </v>
      </c>
      <c r="CD71" s="364" t="str">
        <f aca="false">IFERROR(IF((COUNT('Eng GLA 6th, 7th, 8th'!V71:AA71)=0)," ",(SUM('Eng GLA 6th, 7th, 8th'!V71:AA71)/$CD$3)),"")</f>
        <v> </v>
      </c>
      <c r="CE71" s="364" t="str">
        <f aca="false">IFERROR(IF((COUNT('Eng GLA 6th, 7th, 8th'!AB71:AG71)=0)," ",(SUM('Eng GLA 6th, 7th, 8th'!AB71:AG71)/$CE$3)),"")</f>
        <v> </v>
      </c>
      <c r="CF71" s="364" t="str">
        <f aca="false">IFERROR(IF((COUNT('Eng GLA 6th, 7th, 8th'!AH71:AP71)=0)," ",(SUM('Eng GLA 6th, 7th, 8th'!AH71:AP71)/$CF$3)),"")</f>
        <v> </v>
      </c>
      <c r="CG71" s="365" t="str">
        <f aca="false">IFERROR(IF((COUNT('Eng GLA 6th, 7th, 8th'!AR71:BH71)=0)," ",(SUM('Eng GLA 6th, 7th, 8th'!AR71:BH71)/$CG$3)),"")</f>
        <v> </v>
      </c>
      <c r="CH71" s="365" t="str">
        <f aca="false">IFERROR(IF((COUNT('Eng GLA 6th, 7th, 8th'!BI71:BN71)=0)," ",(SUM('Eng GLA 6th, 7th, 8th'!BI71:BN71)/$CH$3)),"")</f>
        <v> </v>
      </c>
      <c r="CI71" s="365" t="str">
        <f aca="false">IFERROR(IF((COUNT('Eng GLA 6th, 7th, 8th'!BO71:BT71)=0)," ",(SUM('Eng GLA 6th, 7th, 8th'!BO71:BT71)/$CI$3)),"")</f>
        <v> </v>
      </c>
      <c r="CJ71" s="365" t="str">
        <f aca="false">IFERROR(IF((COUNT('Eng GLA 6th, 7th, 8th'!BU71:CF71)=0)," ",(SUM('Eng GLA 6th, 7th, 8th'!BU71:CF71)/$CJ$3)),"")</f>
        <v> </v>
      </c>
      <c r="CK71" s="365" t="str">
        <f aca="false">IFERROR(IF((COUNT('Eng GLA 6th, 7th, 8th'!CH71:CX71)=0)," ",(SUM('Eng GLA 6th, 7th, 8th'!CH71:CX71)/$CK$3)),"")</f>
        <v> </v>
      </c>
      <c r="CL71" s="365" t="str">
        <f aca="false">IFERROR(IF((COUNT('Eng GLA 6th, 7th, 8th'!CY71:DD71)=0)," ",(SUM('Eng GLA 6th, 7th, 8th'!CY71:DD71)/$CL$3)),"")</f>
        <v> </v>
      </c>
      <c r="CM71" s="365" t="str">
        <f aca="false">IFERROR(IF((COUNT('Eng GLA 6th, 7th, 8th'!DE71:DJ71)=0)," ",(SUM('Eng GLA 6th, 7th, 8th'!DE71:DJ71)/$CM$3)),"")</f>
        <v> </v>
      </c>
      <c r="CN71" s="365" t="str">
        <f aca="false">IFERROR(IF((COUNT('Eng GLA 6th, 7th, 8th'!DK71:DV71)=0)," ",(SUM('Eng GLA 6th, 7th, 8th'!DK71:DV71)/$CN$3)),"")</f>
        <v> </v>
      </c>
    </row>
    <row r="72" customFormat="false" ht="12.75" hidden="false" customHeight="true" outlineLevel="0" collapsed="false">
      <c r="A72" s="315" t="n">
        <v>65</v>
      </c>
      <c r="B72" s="315" t="inlineStr">
        <f aca="false">'English Scores- Leveled papers'!B71</f>
        <is>
          <t/>
        </is>
      </c>
      <c r="C72" s="360" t="inlineStr">
        <f aca="false">'RC Mastery Check+Question type'!H69</f>
        <is>
          <t/>
        </is>
      </c>
      <c r="D72" s="361" t="inlineStr">
        <f aca="false">'Cover Sheet'!L69</f>
        <is>
          <t/>
        </is>
      </c>
      <c r="E72" s="362" t="inlineStr">
        <f aca="false">IF($B72="","",IF(COUNTIFS('English Scores- Leveled papers'!$H$3:$KM$3,E$4,'English Scores- Leveled papers'!$H71:$KM71,"&gt;-1")=0,"",SUMIF('English Scores- Leveled papers'!$H$3:$KM$3,E$4,'English Scores- Leveled papers'!$H71:$KM71)))</f>
        <is>
          <t/>
        </is>
      </c>
      <c r="F72" s="362" t="inlineStr">
        <f aca="false">IF($B72="","",IF(COUNTIFS('English Scores- Leveled papers'!$H$3:$KM$3,F$4,'English Scores- Leveled papers'!$H71:$KM71,"&gt;-1")=0,"",SUMIF('English Scores- Leveled papers'!$H$3:$KM$3,F$4,'English Scores- Leveled papers'!$H71:$KM71)))</f>
        <is>
          <t/>
        </is>
      </c>
      <c r="G72" s="362" t="inlineStr">
        <f aca="false">IF($B72="","",IF(COUNTIFS('English Scores- Leveled papers'!$H$3:$KM$3,G$4,'English Scores- Leveled papers'!$H71:$KM71,"&gt;-1")=0,"",SUMIF('English Scores- Leveled papers'!$H$3:$KM$3,G$4,'English Scores- Leveled papers'!$H71:$KM71)))</f>
        <is>
          <t/>
        </is>
      </c>
      <c r="H72" s="362" t="inlineStr">
        <f aca="false">IF($B72="","",IF(COUNTIFS('English Scores- Leveled papers'!$H$3:$KM$3,H$4,'English Scores- Leveled papers'!$H71:$KM71,"&gt;-1")=0,"",SUMIF('English Scores- Leveled papers'!$H$3:$KM$3,H$4,'English Scores- Leveled papers'!$H71:$KM71)))</f>
        <is>
          <t/>
        </is>
      </c>
      <c r="I72" s="362" t="inlineStr">
        <f aca="false">IF($B72="","",IF(COUNTIFS('English Scores- Leveled papers'!$H$3:$KM$3,I$4,'English Scores- Leveled papers'!$H71:$KM71,"&gt;-1")=0,"",SUMIF('English Scores- Leveled papers'!$H$3:$KM$3,I$4,'English Scores- Leveled papers'!$H71:$KM71)))</f>
        <is>
          <t/>
        </is>
      </c>
      <c r="J72" s="362" t="inlineStr">
        <f aca="false">IF($B72="","",IF(COUNTIFS('English Scores- Leveled papers'!$H$3:$KM$3,J$4,'English Scores- Leveled papers'!$H71:$KM71,"&gt;-1")=0,"",SUMIF('English Scores- Leveled papers'!$H$3:$KM$3,J$4,'English Scores- Leveled papers'!$H71:$KM71)))</f>
        <is>
          <t/>
        </is>
      </c>
      <c r="K72" s="362" t="inlineStr">
        <f aca="false">IF($B72="","",IF(COUNTIFS('English Scores- Leveled papers'!$H$3:$KM$3,K$4,'English Scores- Leveled papers'!$H71:$KM71,"&gt;-1")=0,"",SUMIF('English Scores- Leveled papers'!$H$3:$KM$3,K$4,'English Scores- Leveled papers'!$H71:$KM71)))</f>
        <is>
          <t/>
        </is>
      </c>
      <c r="L72" s="362" t="inlineStr">
        <f aca="false">IF($B72="","",IF(COUNTIFS('English Scores- Leveled papers'!$H$3:$KM$3,L$4,'English Scores- Leveled papers'!$H71:$KM71,"&gt;-1")=0,"",SUMIF('English Scores- Leveled papers'!$H$3:$KM$3,L$4,'English Scores- Leveled papers'!$H71:$KM71)))</f>
        <is>
          <t/>
        </is>
      </c>
      <c r="M72" s="362" t="inlineStr">
        <f aca="false">IF($B72="","",IF(COUNTIFS('English Scores- Leveled papers'!$H$3:$KM$3,M$4,'English Scores- Leveled papers'!$H71:$KM71,"&gt;-1")=0,"",SUMIF('English Scores- Leveled papers'!$H$3:$KM$3,M$4,'English Scores- Leveled papers'!$H71:$KM71)))</f>
        <is>
          <t/>
        </is>
      </c>
      <c r="N72" s="362" t="inlineStr">
        <f aca="false">IF($B72="","",IF(COUNTIFS('English Scores- Leveled papers'!$H$3:$KM$3,N$4,'English Scores- Leveled papers'!$H71:$KM71,"&gt;-1")=0,"",SUMIF('English Scores- Leveled papers'!$H$3:$KM$3,N$4,'English Scores- Leveled papers'!$H71:$KM71)))</f>
        <is>
          <t/>
        </is>
      </c>
      <c r="O72" s="362" t="inlineStr">
        <f aca="false">IF($B72="","",IF(COUNTIFS('English Scores- Leveled papers'!$H$3:$KM$3,O$4,'English Scores- Leveled papers'!$H71:$KM71,"&gt;-1")=0,"",SUMIF('English Scores- Leveled papers'!$H$3:$KM$3,O$4,'English Scores- Leveled papers'!$H71:$KM71)))</f>
        <is>
          <t/>
        </is>
      </c>
      <c r="P72" s="362" t="inlineStr">
        <f aca="false">IF($B72="","",IF(COUNTIFS('English Scores- Leveled papers'!$H$3:$KM$3,P$4,'English Scores- Leveled papers'!$H71:$KM71,"&gt;-1")=0,"",SUMIF('English Scores- Leveled papers'!$H$3:$KM$3,P$4,'English Scores- Leveled papers'!$H71:$KM71)))</f>
        <is>
          <t/>
        </is>
      </c>
      <c r="Q72" s="362" t="inlineStr">
        <f aca="false">IF($B72="","",IF(COUNTIFS('English Scores- Leveled papers'!$H$3:$KM$3,Q$4,'English Scores- Leveled papers'!$H71:$KM71,"&gt;-1")=0,"",SUMIF('English Scores- Leveled papers'!$H$3:$KM$3,Q$4,'English Scores- Leveled papers'!$H71:$KM71)))</f>
        <is>
          <t/>
        </is>
      </c>
      <c r="R72" s="362" t="inlineStr">
        <f aca="false">IF($B72="","",IF(COUNTIFS('English Scores- Leveled papers'!$H$3:$KM$3,R$4,'English Scores- Leveled papers'!$H71:$KM71,"&gt;-1")=0,"",SUMIF('English Scores- Leveled papers'!$H$3:$KM$3,R$4,'English Scores- Leveled papers'!$H71:$KM71)))</f>
        <is>
          <t/>
        </is>
      </c>
      <c r="S72" s="362" t="inlineStr">
        <f aca="false">IF($B72="","",IF(COUNTIFS('English Scores- Leveled papers'!$H$3:$KM$3,S$4,'English Scores- Leveled papers'!$H71:$KM71,"&gt;-1")=0,"",SUMIF('English Scores- Leveled papers'!$H$3:$KM$3,S$4,'English Scores- Leveled papers'!$H71:$KM71)))</f>
        <is>
          <t/>
        </is>
      </c>
      <c r="T72" s="362" t="inlineStr">
        <f aca="false">IF($B72="","",IF(COUNTIFS('English Scores- Leveled papers'!$H$3:$KM$3,T$4,'English Scores- Leveled papers'!$H71:$KM71,"&gt;-1")=0,"",SUMIF('English Scores- Leveled papers'!$H$3:$KM$3,T$4,'English Scores- Leveled papers'!$H71:$KM71)))</f>
        <is>
          <t/>
        </is>
      </c>
      <c r="U72" s="362" t="inlineStr">
        <f aca="false">IF($B72="","",IF(COUNTIFS('English Scores- Leveled papers'!$H$3:$KM$3,U$4,'English Scores- Leveled papers'!$H71:$KM71,"&gt;-1")=0,"",SUMIF('English Scores- Leveled papers'!$H$3:$KM$3,U$4,'English Scores- Leveled papers'!$H71:$KM71)))</f>
        <is>
          <t/>
        </is>
      </c>
      <c r="V72" s="362" t="inlineStr">
        <f aca="false">IF($B72="","",IF(COUNTIFS('English Scores- Leveled papers'!$H$3:$KM$3,V$4,'English Scores- Leveled papers'!$H71:$KM71,"&gt;-1")=0,"",SUMIF('English Scores- Leveled papers'!$H$3:$KM$3,V$4,'English Scores- Leveled papers'!$H71:$KM71)))</f>
        <is>
          <t/>
        </is>
      </c>
      <c r="W72" s="362" t="inlineStr">
        <f aca="false">IF($B72="","",IF(COUNTIFS('English Scores- Leveled papers'!$H$3:$KM$3,W$4,'English Scores- Leveled papers'!$H71:$KM71,"&gt;-1")=0,"",SUMIF('English Scores- Leveled papers'!$H$3:$KM$3,W$4,'English Scores- Leveled papers'!$H71:$KM71)))</f>
        <is>
          <t/>
        </is>
      </c>
      <c r="X72" s="362" t="inlineStr">
        <f aca="false">IF($B72="","",IF(COUNTIFS('English Scores- Leveled papers'!$H$3:$KM$3,X$4,'English Scores- Leveled papers'!$H71:$KM71,"&gt;-1")=0,"",SUMIF('English Scores- Leveled papers'!$H$3:$KM$3,X$4,'English Scores- Leveled papers'!$H71:$KM71)))</f>
        <is>
          <t/>
        </is>
      </c>
      <c r="Y72" s="362" t="inlineStr">
        <f aca="false">IF($B72="","",IF(COUNTIFS('English Scores- Leveled papers'!$H$3:$KM$3,Y$4,'English Scores- Leveled papers'!$H71:$KM71,"&gt;-1")=0,"",SUMIF('English Scores- Leveled papers'!$H$3:$KM$3,Y$4,'English Scores- Leveled papers'!$H71:$KM71)))</f>
        <is>
          <t/>
        </is>
      </c>
      <c r="Z72" s="362" t="inlineStr">
        <f aca="false">IF($B72="","",IF(COUNTIFS('English Scores- Leveled papers'!$H$3:$KM$3,Z$4,'English Scores- Leveled papers'!$H71:$KM71,"&gt;-1")=0,"",SUMIF('English Scores- Leveled papers'!$H$3:$KM$3,Z$4,'English Scores- Leveled papers'!$H71:$KM71)))</f>
        <is>
          <t/>
        </is>
      </c>
      <c r="AA72" s="362" t="inlineStr">
        <f aca="false">IF($B72="","",IF(COUNTIFS('English Scores- Leveled papers'!$H$3:$KM$3,AA$4,'English Scores- Leveled papers'!$H71:$KM71,"&gt;-1")=0,"",SUMIF('English Scores- Leveled papers'!$H$3:$KM$3,AA$4,'English Scores- Leveled papers'!$H71:$KM71)))</f>
        <is>
          <t/>
        </is>
      </c>
      <c r="AB72" s="362" t="inlineStr">
        <f aca="false">IF($B72="","",IF(COUNTIFS('English Scores- Leveled papers'!$H$3:$KM$3,AB$4,'English Scores- Leveled papers'!$H71:$KM71,"&gt;-1")=0,"",SUMIF('English Scores- Leveled papers'!$H$3:$KM$3,AB$4,'English Scores- Leveled papers'!$H71:$KM71)))</f>
        <is>
          <t/>
        </is>
      </c>
      <c r="AC72" s="362" t="inlineStr">
        <f aca="false">IF($B72="","",IF(COUNTIFS('English Scores- Leveled papers'!$H$3:$KM$3,AC$4,'English Scores- Leveled papers'!$H71:$KM71,"&gt;-1")=0,"",SUMIF('English Scores- Leveled papers'!$H$3:$KM$3,AC$4,'English Scores- Leveled papers'!$H71:$KM71)))</f>
        <is>
          <t/>
        </is>
      </c>
      <c r="AD72" s="362" t="inlineStr">
        <f aca="false">IF($B72="","",IF(COUNTIFS('English Scores- Leveled papers'!$H$3:$KM$3,AD$4,'English Scores- Leveled papers'!$H71:$KM71,"&gt;-1")=0,"",SUMIF('English Scores- Leveled papers'!$H$3:$KM$3,AD$4,'English Scores- Leveled papers'!$H71:$KM71)))</f>
        <is>
          <t/>
        </is>
      </c>
      <c r="AE72" s="362" t="inlineStr">
        <f aca="false">IF($B72="","",IF(COUNTIFS('English Scores- Leveled papers'!$H$3:$KM$3,AE$4,'English Scores- Leveled papers'!$H71:$KM71,"&gt;-1")=0,"",SUMIF('English Scores- Leveled papers'!$H$3:$KM$3,AE$4,'English Scores- Leveled papers'!$H71:$KM71)))</f>
        <is>
          <t/>
        </is>
      </c>
      <c r="AF72" s="362" t="inlineStr">
        <f aca="false">IF($B72="","",IF(COUNTIFS('English Scores- Leveled papers'!$H$3:$KM$3,AF$4,'English Scores- Leveled papers'!$H71:$KM71,"&gt;-1")=0,"",SUMIF('English Scores- Leveled papers'!$H$3:$KM$3,AF$4,'English Scores- Leveled papers'!$H71:$KM71)))</f>
        <is>
          <t/>
        </is>
      </c>
      <c r="AG72" s="362" t="inlineStr">
        <f aca="false">IF($B72="","",IF(COUNTIFS('English Scores- Leveled papers'!$H$3:$KM$3,AG$4,'English Scores- Leveled papers'!$H71:$KM71,"&gt;-1")=0,"",SUMIF('English Scores- Leveled papers'!$H$3:$KM$3,AG$4,'English Scores- Leveled papers'!$H71:$KM71)))</f>
        <is>
          <t/>
        </is>
      </c>
      <c r="AH72" s="362" t="inlineStr">
        <f aca="false">IF($B72="","",IF(COUNTIFS('English Scores- Leveled papers'!$H$3:$KM$3,AH$4,'English Scores- Leveled papers'!$H71:$KM71,"&gt;-1")=0,"",SUMIF('English Scores- Leveled papers'!$H$3:$KM$3,AH$4,'English Scores- Leveled papers'!$H71:$KM71)))</f>
        <is>
          <t/>
        </is>
      </c>
      <c r="AI72" s="362" t="inlineStr">
        <f aca="false">IF($B72="","",IF(COUNTIFS('English Scores- Leveled papers'!$H$3:$KM$3,AI$4,'English Scores- Leveled papers'!$H71:$KM71,"&gt;-1")=0,"",SUMIF('English Scores- Leveled papers'!$H$3:$KM$3,AI$4,'English Scores- Leveled papers'!$H71:$KM71)))</f>
        <is>
          <t/>
        </is>
      </c>
      <c r="AJ72" s="362" t="inlineStr">
        <f aca="false">IF($B72="","",IF(COUNTIFS('English Scores- Leveled papers'!$H$3:$KM$3,AJ$4,'English Scores- Leveled papers'!$H71:$KM71,"&gt;-1")=0,"",SUMIF('English Scores- Leveled papers'!$H$3:$KM$3,AJ$4,'English Scores- Leveled papers'!$H71:$KM71)))</f>
        <is>
          <t/>
        </is>
      </c>
      <c r="AK72" s="362" t="inlineStr">
        <f aca="false">IF($B72="","",IF(COUNTIFS('English Scores- Leveled papers'!$H$3:$KM$3,AK$4,'English Scores- Leveled papers'!$H71:$KM71,"&gt;-1")=0,"",SUMIF('English Scores- Leveled papers'!$H$3:$KM$3,AK$4,'English Scores- Leveled papers'!$H71:$KM71)))</f>
        <is>
          <t/>
        </is>
      </c>
      <c r="AL72" s="362" t="inlineStr">
        <f aca="false">IF($B72="","",IF(COUNTIFS('English Scores- Leveled papers'!$H$3:$KM$3,AL$4,'English Scores- Leveled papers'!$H71:$KM71,"&gt;-1")=0,"",SUMIF('English Scores- Leveled papers'!$H$3:$KM$3,AL$4,'English Scores- Leveled papers'!$H71:$KM71)))</f>
        <is>
          <t/>
        </is>
      </c>
      <c r="AM72" s="362" t="inlineStr">
        <f aca="false">IF($B72="","",IF(COUNTIFS('English Scores- Leveled papers'!$H$3:$KM$3,AM$4,'English Scores- Leveled papers'!$H71:$KM71,"&gt;-1")=0,"",SUMIF('English Scores- Leveled papers'!$H$3:$KM$3,AM$4,'English Scores- Leveled papers'!$H71:$KM71)))</f>
        <is>
          <t/>
        </is>
      </c>
      <c r="AN72" s="362" t="inlineStr">
        <f aca="false">IF($B72="","",IF(COUNTIFS('English Scores- Leveled papers'!$H$3:$KM$3,AN$4,'English Scores- Leveled papers'!$H71:$KM71,"&gt;-1")=0,"",SUMIF('English Scores- Leveled papers'!$H$3:$KM$3,AN$4,'English Scores- Leveled papers'!$H71:$KM71)))</f>
        <is>
          <t/>
        </is>
      </c>
      <c r="AO72" s="362" t="inlineStr">
        <f aca="false">IF($B72="","",IF(COUNTIFS('English Scores- Leveled papers'!$H$3:$KM$3,AO$4,'English Scores- Leveled papers'!$H71:$KM71,"&gt;-1")=0,"",SUMIF('English Scores- Leveled papers'!$H$3:$KM$3,AO$4,'English Scores- Leveled papers'!$H71:$KM71)))</f>
        <is>
          <t/>
        </is>
      </c>
      <c r="AP72" s="362" t="inlineStr">
        <f aca="false">IF($B72="","",IF(COUNTIFS('English Scores- Leveled papers'!$H$3:$KM$3,AP$4,'English Scores- Leveled papers'!$H71:$KM71,"&gt;-1")=0,"",SUMIF('English Scores- Leveled papers'!$H$3:$KM$3,AP$4,'English Scores- Leveled papers'!$H71:$KM71)))</f>
        <is>
          <t/>
        </is>
      </c>
      <c r="AQ72" s="362" t="inlineStr">
        <f aca="false">IF($B72="","",IF(COUNTIFS('English Scores- Leveled papers'!$H$3:$KM$3,AQ$4,'English Scores- Leveled papers'!$H71:$KM71,"&gt;-1")=0,"",SUMIF('English Scores- Leveled papers'!$H$3:$KM$3,AQ$4,'English Scores- Leveled papers'!$H71:$KM71)))</f>
        <is>
          <t/>
        </is>
      </c>
      <c r="AR72" s="362" t="inlineStr">
        <f aca="false">IF($B72="","",IF(COUNTIFS('English Scores- Leveled papers'!$H$3:$KM$3,AR$4,'English Scores- Leveled papers'!$H71:$KM71,"&gt;-1")=0,"",SUMIF('English Scores- Leveled papers'!$H$3:$KM$3,AR$4,'English Scores- Leveled papers'!$H71:$KM71)))</f>
        <is>
          <t/>
        </is>
      </c>
      <c r="AS72" s="362" t="inlineStr">
        <f aca="false">IF($B72="","",IF(COUNTIFS('English Scores- Leveled papers'!$H$3:$KM$3,AS$4,'English Scores- Leveled papers'!$H71:$KM71,"&gt;-1")=0,"",SUMIF('English Scores- Leveled papers'!$H$3:$KM$3,AS$4,'English Scores- Leveled papers'!$H71:$KM71)))</f>
        <is>
          <t/>
        </is>
      </c>
      <c r="AT72" s="362" t="inlineStr">
        <f aca="false">IF($B72="","",IF(COUNTIFS('English Scores- Leveled papers'!$H$3:$KM$3,AT$4,'English Scores- Leveled papers'!$H71:$KM71,"&gt;-1")=0,"",SUMIF('English Scores- Leveled papers'!$H$3:$KM$3,AT$4,'English Scores- Leveled papers'!$H71:$KM71)))</f>
        <is>
          <t/>
        </is>
      </c>
      <c r="AU72" s="362" t="inlineStr">
        <f aca="false">IF($B72="","",IF(COUNTIFS('English Scores- Leveled papers'!$H$3:$KM$3,AU$4,'English Scores- Leveled papers'!$H71:$KM71,"&gt;-1")=0,"",SUMIF('English Scores- Leveled papers'!$H$3:$KM$3,AU$4,'English Scores- Leveled papers'!$H71:$KM71)))</f>
        <is>
          <t/>
        </is>
      </c>
      <c r="AV72" s="362" t="inlineStr">
        <f aca="false">IF($B72="","",IF(COUNTIFS('English Scores- Leveled papers'!$H$3:$KM$3,AV$4,'English Scores- Leveled papers'!$H71:$KM71,"&gt;-1")=0,"",SUMIF('English Scores- Leveled papers'!$H$3:$KM$3,AV$4,'English Scores- Leveled papers'!$H71:$KM71)))</f>
        <is>
          <t/>
        </is>
      </c>
      <c r="AW72" s="362" t="inlineStr">
        <f aca="false">IF($B72="","",IF(COUNTIFS('English Scores- Leveled papers'!$H$3:$KM$3,AW$4,'English Scores- Leveled papers'!$H71:$KM71,"&gt;-1")=0,"",SUMIF('English Scores- Leveled papers'!$H$3:$KM$3,AW$4,'English Scores- Leveled papers'!$H71:$KM71)))</f>
        <is>
          <t/>
        </is>
      </c>
      <c r="AX72" s="362" t="inlineStr">
        <f aca="false">IF($B72="","",IF(COUNTIFS('English Scores- Leveled papers'!$H$3:$KM$3,AX$4,'English Scores- Leveled papers'!$H71:$KM71,"&gt;-1")=0,"",SUMIF('English Scores- Leveled papers'!$H$3:$KM$3,AX$4,'English Scores- Leveled papers'!$H71:$KM71)))</f>
        <is>
          <t/>
        </is>
      </c>
      <c r="AY72" s="362" t="inlineStr">
        <f aca="false">IF($B72="","",IF(COUNTIFS('English Scores- Leveled papers'!$H$3:$KM$3,AY$4,'English Scores- Leveled papers'!$H71:$KM71,"&gt;-1")=0,"",SUMIF('English Scores- Leveled papers'!$H$3:$KM$3,AY$4,'English Scores- Leveled papers'!$H71:$KM71)))</f>
        <is>
          <t/>
        </is>
      </c>
      <c r="AZ72" s="362" t="inlineStr">
        <f aca="false">IF($B72="","",IF(COUNTIFS('English Scores- Leveled papers'!$H$3:$KM$3,AZ$4,'English Scores- Leveled papers'!$H71:$KM71,"&gt;-1")=0,"",SUMIF('English Scores- Leveled papers'!$H$3:$KM$3,AZ$4,'English Scores- Leveled papers'!$H71:$KM71)))</f>
        <is>
          <t/>
        </is>
      </c>
      <c r="BA72" s="362" t="inlineStr">
        <f aca="false">IF($B72="","",IF(COUNTIFS('English Scores- Leveled papers'!$H$3:$KM$3,BA$4,'English Scores- Leveled papers'!$H71:$KM71,"&gt;-1")=0,"",SUMIF('English Scores- Leveled papers'!$H$3:$KM$3,BA$4,'English Scores- Leveled papers'!$H71:$KM71)))</f>
        <is>
          <t/>
        </is>
      </c>
      <c r="BB72" s="362" t="inlineStr">
        <f aca="false">IF($B72="","",IF(COUNTIFS('English Scores- Leveled papers'!$H$3:$KM$3,BB$4,'English Scores- Leveled papers'!$H71:$KM71,"&gt;-1")=0,"",SUMIF('English Scores- Leveled papers'!$H$3:$KM$3,BB$4,'English Scores- Leveled papers'!$H71:$KM71)))</f>
        <is>
          <t/>
        </is>
      </c>
      <c r="BC72" s="362" t="inlineStr">
        <f aca="false">IF($B72="","",IF(COUNTIFS('English Scores- Leveled papers'!$H$3:$KM$3,BC$4,'English Scores- Leveled papers'!$H71:$KM71,"&gt;-1")=0,"",SUMIF('English Scores- Leveled papers'!$H$3:$KM$3,BC$4,'English Scores- Leveled papers'!$H71:$KM71)))</f>
        <is>
          <t/>
        </is>
      </c>
      <c r="BD72" s="362" t="inlineStr">
        <f aca="false">IF($B72="","",IF(COUNTIFS('English Scores- Leveled papers'!$H$3:$KM$3,BD$4,'English Scores- Leveled papers'!$H71:$KM71,"&gt;-1")=0,"",SUMIF('English Scores- Leveled papers'!$H$3:$KM$3,BD$4,'English Scores- Leveled papers'!$H71:$KM71)))</f>
        <is>
          <t/>
        </is>
      </c>
      <c r="BE72" s="362" t="inlineStr">
        <f aca="false">IF($B72="","",IF(COUNTIFS('English Scores- Leveled papers'!$H$3:$KM$3,BE$4,'English Scores- Leveled papers'!$H71:$KM71,"&gt;-1")=0,"",SUMIF('English Scores- Leveled papers'!$H$3:$KM$3,BE$4,'English Scores- Leveled papers'!$H71:$KM71)))</f>
        <is>
          <t/>
        </is>
      </c>
      <c r="BF72" s="362" t="inlineStr">
        <f aca="false">IF($B72="","",IF(COUNTIFS('English Scores- Leveled papers'!$H$3:$KM$3,BF$4,'English Scores- Leveled papers'!$H71:$KM71,"&gt;-1")=0,"",SUMIF('English Scores- Leveled papers'!$H$3:$KM$3,BF$4,'English Scores- Leveled papers'!$H71:$KM71)))</f>
        <is>
          <t/>
        </is>
      </c>
      <c r="BG72" s="362" t="inlineStr">
        <f aca="false">IF($B72="","",IF(COUNTIFS('English Scores- Leveled papers'!$H$3:$KM$3,BG$4,'English Scores- Leveled papers'!$H71:$KM71,"&gt;-1")=0,"",SUMIF('English Scores- Leveled papers'!$H$3:$KM$3,BG$4,'English Scores- Leveled papers'!$H71:$KM71)))</f>
        <is>
          <t/>
        </is>
      </c>
      <c r="BH72" s="362" t="inlineStr">
        <f aca="false">IF($B72="","",IF(COUNTIFS('English Scores- Leveled papers'!$H$3:$KM$3,BH$4,'English Scores- Leveled papers'!$H71:$KM71,"&gt;-1")=0,"",SUMIF('English Scores- Leveled papers'!$H$3:$KM$3,BH$4,'English Scores- Leveled papers'!$H71:$KM71)))</f>
        <is>
          <t/>
        </is>
      </c>
      <c r="BI72" s="362" t="inlineStr">
        <f aca="false">IF($B72="","",IF(COUNTIFS('English Scores- Leveled papers'!$H$3:$KM$3,BI$4,'English Scores- Leveled papers'!$H71:$KM71,"&gt;-1")=0,"",SUMIF('English Scores- Leveled papers'!$H$3:$KM$3,BI$4,'English Scores- Leveled papers'!$H71:$KM71)))</f>
        <is>
          <t/>
        </is>
      </c>
      <c r="BJ72" s="362" t="inlineStr">
        <f aca="false">IF($B72="","",IF(COUNTIFS('English Scores- Leveled papers'!$H$3:$KM$3,BJ$4,'English Scores- Leveled papers'!$H71:$KM71,"&gt;-1")=0,"",SUMIF('English Scores- Leveled papers'!$H$3:$KM$3,BJ$4,'English Scores- Leveled papers'!$H71:$KM71)))</f>
        <is>
          <t/>
        </is>
      </c>
      <c r="BK72" s="362" t="inlineStr">
        <f aca="false">IF($B72="","",IF(COUNTIFS('English Scores- Leveled papers'!$H$3:$KM$3,BK$4,'English Scores- Leveled papers'!$H71:$KM71,"&gt;-1")=0,"",SUMIF('English Scores- Leveled papers'!$H$3:$KM$3,BK$4,'English Scores- Leveled papers'!$H71:$KM71)))</f>
        <is>
          <t/>
        </is>
      </c>
      <c r="BL72" s="362" t="inlineStr">
        <f aca="false">IF($B72="","",IF(COUNTIFS('English Scores- Leveled papers'!$H$3:$KM$3,BL$4,'English Scores- Leveled papers'!$H71:$KM71,"&gt;-1")=0,"",SUMIF('English Scores- Leveled papers'!$H$3:$KM$3,BL$4,'English Scores- Leveled papers'!$H71:$KM71)))</f>
        <is>
          <t/>
        </is>
      </c>
      <c r="BM72" s="362" t="inlineStr">
        <f aca="false">IF($B72="","",IF(COUNTIFS('Eng GLA 6th, 7th, 8th'!$E$3:$DV$3,BM$4,'Eng GLA 6th, 7th, 8th'!$E72:$DV72, "&gt;-1")=0,"",SUMIF('Eng GLA 6th, 7th, 8th'!$E$3:$DV$3,BM$4,'Eng GLA 6th, 7th, 8th'!$E72:$DV72)))</f>
        <is>
          <t/>
        </is>
      </c>
      <c r="BN72" s="362" t="inlineStr">
        <f aca="false">IF($B72="","",IF(COUNTIFS('Eng GLA 6th, 7th, 8th'!$E$3:$DV$3,BN$4,'Eng GLA 6th, 7th, 8th'!$E72:$DV72, "&gt;-1")=0,"",SUMIF('Eng GLA 6th, 7th, 8th'!$E$3:$DV$3,BN$4,'Eng GLA 6th, 7th, 8th'!$E72:$DV72)))</f>
        <is>
          <t/>
        </is>
      </c>
      <c r="BO72" s="362" t="inlineStr">
        <f aca="false">IF($B72="","",IF(COUNTIFS('Eng GLA 6th, 7th, 8th'!$E$3:$DV$3,BO$4,'Eng GLA 6th, 7th, 8th'!$E72:$DV72, "&gt;-1")=0,"",SUMIF('Eng GLA 6th, 7th, 8th'!$E$3:$DV$3,BO$4,'Eng GLA 6th, 7th, 8th'!$E72:$DV72)))</f>
        <is>
          <t/>
        </is>
      </c>
      <c r="BP72" s="362" t="inlineStr">
        <f aca="false">IF($B72="","",IF(COUNTIFS('Eng GLA 6th, 7th, 8th'!$E$3:$DV$3,BP$4,'Eng GLA 6th, 7th, 8th'!$E72:$DV72, "&gt;-1")=0,"",SUMIF('Eng GLA 6th, 7th, 8th'!$E$3:$DV$3,BP$4,'Eng GLA 6th, 7th, 8th'!$E72:$DV72)))</f>
        <is>
          <t/>
        </is>
      </c>
      <c r="BQ72" s="362" t="inlineStr">
        <f aca="false">IF($B72="","",IF(COUNTIFS('Eng GLA 6th, 7th, 8th'!$E$3:$DV$3,BQ$4,'Eng GLA 6th, 7th, 8th'!$E72:$DV72, "&gt;-1")=0,"",SUMIF('Eng GLA 6th, 7th, 8th'!$E$3:$DV$3,BQ$4,'Eng GLA 6th, 7th, 8th'!$E72:$DV72)))</f>
        <is>
          <t/>
        </is>
      </c>
      <c r="BR72" s="362" t="inlineStr">
        <f aca="false">IF($B72="","",IF(COUNTIFS('Eng GLA 6th, 7th, 8th'!$E$3:$DV$3,BR$4,'Eng GLA 6th, 7th, 8th'!$E72:$DV72, "&gt;-1")=0,"",SUMIF('Eng GLA 6th, 7th, 8th'!$E$3:$DV$3,BR$4,'Eng GLA 6th, 7th, 8th'!$E72:$DV72)))</f>
        <is>
          <t/>
        </is>
      </c>
      <c r="BS72" s="362" t="inlineStr">
        <f aca="false">IF($B72="","",IF(COUNTIFS('Eng GLA 6th, 7th, 8th'!$E$3:$DV$3,BS$4,'Eng GLA 6th, 7th, 8th'!$E72:$DV72, "&gt;-1")=0,"",SUMIF('Eng GLA 6th, 7th, 8th'!$E$3:$DV$3,BS$4,'Eng GLA 6th, 7th, 8th'!$E72:$DV72)))</f>
        <is>
          <t/>
        </is>
      </c>
      <c r="BT72" s="362" t="inlineStr">
        <f aca="false">IF($B72="","",IF(COUNTIFS('Eng GLA 6th, 7th, 8th'!$E$3:$DV$3,BT$4,'Eng GLA 6th, 7th, 8th'!$E72:$DV72, "&gt;-1")=0,"",SUMIF('Eng GLA 6th, 7th, 8th'!$E$3:$DV$3,BT$4,'Eng GLA 6th, 7th, 8th'!$E72:$DV72)))</f>
        <is>
          <t/>
        </is>
      </c>
      <c r="BU72" s="362" t="inlineStr">
        <f aca="false">IF($B72="","",IF(COUNTIFS('Eng GLA 6th, 7th, 8th'!$E$3:$DV$3,BU$4,'Eng GLA 6th, 7th, 8th'!$E72:$DV72, "&gt;-1")=0,"",SUMIF('Eng GLA 6th, 7th, 8th'!$E$3:$DV$3,BU$4,'Eng GLA 6th, 7th, 8th'!$E72:$DV72)))</f>
        <is>
          <t/>
        </is>
      </c>
      <c r="BV72" s="362" t="inlineStr">
        <f aca="false">IF($B72="","",IF(COUNTIFS('Eng GLA 6th, 7th, 8th'!$E$3:$DV$3,BV$4,'Eng GLA 6th, 7th, 8th'!$E72:$DV72, "&gt;-1")=0,"",SUMIF('Eng GLA 6th, 7th, 8th'!$E$3:$DV$3,BV$4,'Eng GLA 6th, 7th, 8th'!$E72:$DV72)))</f>
        <is>
          <t/>
        </is>
      </c>
      <c r="BW72" s="362" t="inlineStr">
        <f aca="false">IF($B72="","",IF(COUNTIFS('Eng GLA 6th, 7th, 8th'!$E$3:$DV$3,BW$4,'Eng GLA 6th, 7th, 8th'!$E72:$DV72, "&gt;-1")=0,"",SUMIF('Eng GLA 6th, 7th, 8th'!$E$3:$DV$3,BW$4,'Eng GLA 6th, 7th, 8th'!$E72:$DV72)))</f>
        <is>
          <t/>
        </is>
      </c>
      <c r="BX72" s="362" t="inlineStr">
        <f aca="false">IF($B72="","",IF(COUNTIFS('Eng GLA 6th, 7th, 8th'!$E$3:$DV$3,BX$4,'Eng GLA 6th, 7th, 8th'!$E72:$DV72, "&gt;-1")=0,"",SUMIF('Eng GLA 6th, 7th, 8th'!$E$3:$DV$3,BX$4,'Eng GLA 6th, 7th, 8th'!$E72:$DV72)))</f>
        <is>
          <t/>
        </is>
      </c>
      <c r="BY72" s="362" t="inlineStr">
        <f aca="false">IF($B72="","",IF(COUNTIFS('Eng GLA 6th, 7th, 8th'!$E$3:$DV$3,BY$4,'Eng GLA 6th, 7th, 8th'!$E72:$DV72, "&gt;-1")=0,"",SUMIF('Eng GLA 6th, 7th, 8th'!$E$3:$DV$3,BY$4,'Eng GLA 6th, 7th, 8th'!$E72:$DV72)))</f>
        <is>
          <t/>
        </is>
      </c>
      <c r="BZ72" s="362" t="inlineStr">
        <f aca="false">IF($B72="","",IF(COUNTIFS('Eng GLA 6th, 7th, 8th'!$E$3:$DV$3,BZ$4,'Eng GLA 6th, 7th, 8th'!$E72:$DV72, "&gt;-1")=0,"",SUMIF('Eng GLA 6th, 7th, 8th'!$E$3:$DV$3,BZ$4,'Eng GLA 6th, 7th, 8th'!$E72:$DV72)))</f>
        <is>
          <t/>
        </is>
      </c>
      <c r="CA72" s="362" t="inlineStr">
        <f aca="false">IF($B72="","",IF(COUNTIFS('Eng GLA 6th, 7th, 8th'!$E$3:$DV$3,CA$4,'Eng GLA 6th, 7th, 8th'!$E72:$DV72, "&gt;-1")=0,"",SUMIF('Eng GLA 6th, 7th, 8th'!$E$3:$DV$3,CA$4,'Eng GLA 6th, 7th, 8th'!$E72:$DV72)))</f>
        <is>
          <t/>
        </is>
      </c>
      <c r="CB72" s="363"/>
      <c r="CC72" s="364" t="str">
        <f aca="false">IFERROR(IF((COUNT('Eng GLA 6th, 7th, 8th'!E72:U72)=0)," ",(SUM('Eng GLA 6th, 7th, 8th'!E72:U72)/$CC$3)),"")</f>
        <v> </v>
      </c>
      <c r="CD72" s="364" t="str">
        <f aca="false">IFERROR(IF((COUNT('Eng GLA 6th, 7th, 8th'!V72:AA72)=0)," ",(SUM('Eng GLA 6th, 7th, 8th'!V72:AA72)/$CD$3)),"")</f>
        <v> </v>
      </c>
      <c r="CE72" s="364" t="str">
        <f aca="false">IFERROR(IF((COUNT('Eng GLA 6th, 7th, 8th'!AB72:AG72)=0)," ",(SUM('Eng GLA 6th, 7th, 8th'!AB72:AG72)/$CE$3)),"")</f>
        <v> </v>
      </c>
      <c r="CF72" s="364" t="str">
        <f aca="false">IFERROR(IF((COUNT('Eng GLA 6th, 7th, 8th'!AH72:AP72)=0)," ",(SUM('Eng GLA 6th, 7th, 8th'!AH72:AP72)/$CF$3)),"")</f>
        <v> </v>
      </c>
      <c r="CG72" s="365" t="str">
        <f aca="false">IFERROR(IF((COUNT('Eng GLA 6th, 7th, 8th'!AR72:BH72)=0)," ",(SUM('Eng GLA 6th, 7th, 8th'!AR72:BH72)/$CG$3)),"")</f>
        <v> </v>
      </c>
      <c r="CH72" s="365" t="str">
        <f aca="false">IFERROR(IF((COUNT('Eng GLA 6th, 7th, 8th'!BI72:BN72)=0)," ",(SUM('Eng GLA 6th, 7th, 8th'!BI72:BN72)/$CH$3)),"")</f>
        <v> </v>
      </c>
      <c r="CI72" s="365" t="str">
        <f aca="false">IFERROR(IF((COUNT('Eng GLA 6th, 7th, 8th'!BO72:BT72)=0)," ",(SUM('Eng GLA 6th, 7th, 8th'!BO72:BT72)/$CI$3)),"")</f>
        <v> </v>
      </c>
      <c r="CJ72" s="365" t="str">
        <f aca="false">IFERROR(IF((COUNT('Eng GLA 6th, 7th, 8th'!BU72:CF72)=0)," ",(SUM('Eng GLA 6th, 7th, 8th'!BU72:CF72)/$CJ$3)),"")</f>
        <v> </v>
      </c>
      <c r="CK72" s="365" t="str">
        <f aca="false">IFERROR(IF((COUNT('Eng GLA 6th, 7th, 8th'!CH72:CX72)=0)," ",(SUM('Eng GLA 6th, 7th, 8th'!CH72:CX72)/$CK$3)),"")</f>
        <v> </v>
      </c>
      <c r="CL72" s="365" t="str">
        <f aca="false">IFERROR(IF((COUNT('Eng GLA 6th, 7th, 8th'!CY72:DD72)=0)," ",(SUM('Eng GLA 6th, 7th, 8th'!CY72:DD72)/$CL$3)),"")</f>
        <v> </v>
      </c>
      <c r="CM72" s="365" t="str">
        <f aca="false">IFERROR(IF((COUNT('Eng GLA 6th, 7th, 8th'!DE72:DJ72)=0)," ",(SUM('Eng GLA 6th, 7th, 8th'!DE72:DJ72)/$CM$3)),"")</f>
        <v> </v>
      </c>
      <c r="CN72" s="365" t="str">
        <f aca="false">IFERROR(IF((COUNT('Eng GLA 6th, 7th, 8th'!DK72:DV72)=0)," ",(SUM('Eng GLA 6th, 7th, 8th'!DK72:DV72)/$CN$3)),"")</f>
        <v> </v>
      </c>
    </row>
    <row r="73" customFormat="false" ht="12.75" hidden="false" customHeight="true" outlineLevel="0" collapsed="false">
      <c r="A73" s="315" t="n">
        <v>66</v>
      </c>
      <c r="B73" s="315" t="inlineStr">
        <f aca="false">'English Scores- Leveled papers'!B72</f>
        <is>
          <t/>
        </is>
      </c>
      <c r="C73" s="360" t="inlineStr">
        <f aca="false">'RC Mastery Check+Question type'!H70</f>
        <is>
          <t/>
        </is>
      </c>
      <c r="D73" s="361" t="inlineStr">
        <f aca="false">'Cover Sheet'!L70</f>
        <is>
          <t/>
        </is>
      </c>
      <c r="E73" s="362" t="inlineStr">
        <f aca="false">IF($B73="","",IF(COUNTIFS('English Scores- Leveled papers'!$H$3:$KM$3,E$4,'English Scores- Leveled papers'!$H72:$KM72,"&gt;-1")=0,"",SUMIF('English Scores- Leveled papers'!$H$3:$KM$3,E$4,'English Scores- Leveled papers'!$H72:$KM72)))</f>
        <is>
          <t/>
        </is>
      </c>
      <c r="F73" s="362" t="inlineStr">
        <f aca="false">IF($B73="","",IF(COUNTIFS('English Scores- Leveled papers'!$H$3:$KM$3,F$4,'English Scores- Leveled papers'!$H72:$KM72,"&gt;-1")=0,"",SUMIF('English Scores- Leveled papers'!$H$3:$KM$3,F$4,'English Scores- Leveled papers'!$H72:$KM72)))</f>
        <is>
          <t/>
        </is>
      </c>
      <c r="G73" s="362" t="inlineStr">
        <f aca="false">IF($B73="","",IF(COUNTIFS('English Scores- Leveled papers'!$H$3:$KM$3,G$4,'English Scores- Leveled papers'!$H72:$KM72,"&gt;-1")=0,"",SUMIF('English Scores- Leveled papers'!$H$3:$KM$3,G$4,'English Scores- Leveled papers'!$H72:$KM72)))</f>
        <is>
          <t/>
        </is>
      </c>
      <c r="H73" s="362" t="inlineStr">
        <f aca="false">IF($B73="","",IF(COUNTIFS('English Scores- Leveled papers'!$H$3:$KM$3,H$4,'English Scores- Leveled papers'!$H72:$KM72,"&gt;-1")=0,"",SUMIF('English Scores- Leveled papers'!$H$3:$KM$3,H$4,'English Scores- Leveled papers'!$H72:$KM72)))</f>
        <is>
          <t/>
        </is>
      </c>
      <c r="I73" s="362" t="inlineStr">
        <f aca="false">IF($B73="","",IF(COUNTIFS('English Scores- Leveled papers'!$H$3:$KM$3,I$4,'English Scores- Leveled papers'!$H72:$KM72,"&gt;-1")=0,"",SUMIF('English Scores- Leveled papers'!$H$3:$KM$3,I$4,'English Scores- Leveled papers'!$H72:$KM72)))</f>
        <is>
          <t/>
        </is>
      </c>
      <c r="J73" s="362" t="inlineStr">
        <f aca="false">IF($B73="","",IF(COUNTIFS('English Scores- Leveled papers'!$H$3:$KM$3,J$4,'English Scores- Leveled papers'!$H72:$KM72,"&gt;-1")=0,"",SUMIF('English Scores- Leveled papers'!$H$3:$KM$3,J$4,'English Scores- Leveled papers'!$H72:$KM72)))</f>
        <is>
          <t/>
        </is>
      </c>
      <c r="K73" s="362" t="inlineStr">
        <f aca="false">IF($B73="","",IF(COUNTIFS('English Scores- Leveled papers'!$H$3:$KM$3,K$4,'English Scores- Leveled papers'!$H72:$KM72,"&gt;-1")=0,"",SUMIF('English Scores- Leveled papers'!$H$3:$KM$3,K$4,'English Scores- Leveled papers'!$H72:$KM72)))</f>
        <is>
          <t/>
        </is>
      </c>
      <c r="L73" s="362" t="inlineStr">
        <f aca="false">IF($B73="","",IF(COUNTIFS('English Scores- Leveled papers'!$H$3:$KM$3,L$4,'English Scores- Leveled papers'!$H72:$KM72,"&gt;-1")=0,"",SUMIF('English Scores- Leveled papers'!$H$3:$KM$3,L$4,'English Scores- Leveled papers'!$H72:$KM72)))</f>
        <is>
          <t/>
        </is>
      </c>
      <c r="M73" s="362" t="inlineStr">
        <f aca="false">IF($B73="","",IF(COUNTIFS('English Scores- Leveled papers'!$H$3:$KM$3,M$4,'English Scores- Leveled papers'!$H72:$KM72,"&gt;-1")=0,"",SUMIF('English Scores- Leveled papers'!$H$3:$KM$3,M$4,'English Scores- Leveled papers'!$H72:$KM72)))</f>
        <is>
          <t/>
        </is>
      </c>
      <c r="N73" s="362" t="inlineStr">
        <f aca="false">IF($B73="","",IF(COUNTIFS('English Scores- Leveled papers'!$H$3:$KM$3,N$4,'English Scores- Leveled papers'!$H72:$KM72,"&gt;-1")=0,"",SUMIF('English Scores- Leveled papers'!$H$3:$KM$3,N$4,'English Scores- Leveled papers'!$H72:$KM72)))</f>
        <is>
          <t/>
        </is>
      </c>
      <c r="O73" s="362" t="inlineStr">
        <f aca="false">IF($B73="","",IF(COUNTIFS('English Scores- Leveled papers'!$H$3:$KM$3,O$4,'English Scores- Leveled papers'!$H72:$KM72,"&gt;-1")=0,"",SUMIF('English Scores- Leveled papers'!$H$3:$KM$3,O$4,'English Scores- Leveled papers'!$H72:$KM72)))</f>
        <is>
          <t/>
        </is>
      </c>
      <c r="P73" s="362" t="inlineStr">
        <f aca="false">IF($B73="","",IF(COUNTIFS('English Scores- Leveled papers'!$H$3:$KM$3,P$4,'English Scores- Leveled papers'!$H72:$KM72,"&gt;-1")=0,"",SUMIF('English Scores- Leveled papers'!$H$3:$KM$3,P$4,'English Scores- Leveled papers'!$H72:$KM72)))</f>
        <is>
          <t/>
        </is>
      </c>
      <c r="Q73" s="362" t="inlineStr">
        <f aca="false">IF($B73="","",IF(COUNTIFS('English Scores- Leveled papers'!$H$3:$KM$3,Q$4,'English Scores- Leveled papers'!$H72:$KM72,"&gt;-1")=0,"",SUMIF('English Scores- Leveled papers'!$H$3:$KM$3,Q$4,'English Scores- Leveled papers'!$H72:$KM72)))</f>
        <is>
          <t/>
        </is>
      </c>
      <c r="R73" s="362" t="inlineStr">
        <f aca="false">IF($B73="","",IF(COUNTIFS('English Scores- Leveled papers'!$H$3:$KM$3,R$4,'English Scores- Leveled papers'!$H72:$KM72,"&gt;-1")=0,"",SUMIF('English Scores- Leveled papers'!$H$3:$KM$3,R$4,'English Scores- Leveled papers'!$H72:$KM72)))</f>
        <is>
          <t/>
        </is>
      </c>
      <c r="S73" s="362" t="inlineStr">
        <f aca="false">IF($B73="","",IF(COUNTIFS('English Scores- Leveled papers'!$H$3:$KM$3,S$4,'English Scores- Leveled papers'!$H72:$KM72,"&gt;-1")=0,"",SUMIF('English Scores- Leveled papers'!$H$3:$KM$3,S$4,'English Scores- Leveled papers'!$H72:$KM72)))</f>
        <is>
          <t/>
        </is>
      </c>
      <c r="T73" s="362" t="inlineStr">
        <f aca="false">IF($B73="","",IF(COUNTIFS('English Scores- Leveled papers'!$H$3:$KM$3,T$4,'English Scores- Leveled papers'!$H72:$KM72,"&gt;-1")=0,"",SUMIF('English Scores- Leveled papers'!$H$3:$KM$3,T$4,'English Scores- Leveled papers'!$H72:$KM72)))</f>
        <is>
          <t/>
        </is>
      </c>
      <c r="U73" s="362" t="inlineStr">
        <f aca="false">IF($B73="","",IF(COUNTIFS('English Scores- Leveled papers'!$H$3:$KM$3,U$4,'English Scores- Leveled papers'!$H72:$KM72,"&gt;-1")=0,"",SUMIF('English Scores- Leveled papers'!$H$3:$KM$3,U$4,'English Scores- Leveled papers'!$H72:$KM72)))</f>
        <is>
          <t/>
        </is>
      </c>
      <c r="V73" s="362" t="inlineStr">
        <f aca="false">IF($B73="","",IF(COUNTIFS('English Scores- Leveled papers'!$H$3:$KM$3,V$4,'English Scores- Leveled papers'!$H72:$KM72,"&gt;-1")=0,"",SUMIF('English Scores- Leveled papers'!$H$3:$KM$3,V$4,'English Scores- Leveled papers'!$H72:$KM72)))</f>
        <is>
          <t/>
        </is>
      </c>
      <c r="W73" s="362" t="inlineStr">
        <f aca="false">IF($B73="","",IF(COUNTIFS('English Scores- Leveled papers'!$H$3:$KM$3,W$4,'English Scores- Leveled papers'!$H72:$KM72,"&gt;-1")=0,"",SUMIF('English Scores- Leveled papers'!$H$3:$KM$3,W$4,'English Scores- Leveled papers'!$H72:$KM72)))</f>
        <is>
          <t/>
        </is>
      </c>
      <c r="X73" s="362" t="inlineStr">
        <f aca="false">IF($B73="","",IF(COUNTIFS('English Scores- Leveled papers'!$H$3:$KM$3,X$4,'English Scores- Leveled papers'!$H72:$KM72,"&gt;-1")=0,"",SUMIF('English Scores- Leveled papers'!$H$3:$KM$3,X$4,'English Scores- Leveled papers'!$H72:$KM72)))</f>
        <is>
          <t/>
        </is>
      </c>
      <c r="Y73" s="362" t="inlineStr">
        <f aca="false">IF($B73="","",IF(COUNTIFS('English Scores- Leveled papers'!$H$3:$KM$3,Y$4,'English Scores- Leveled papers'!$H72:$KM72,"&gt;-1")=0,"",SUMIF('English Scores- Leveled papers'!$H$3:$KM$3,Y$4,'English Scores- Leveled papers'!$H72:$KM72)))</f>
        <is>
          <t/>
        </is>
      </c>
      <c r="Z73" s="362" t="inlineStr">
        <f aca="false">IF($B73="","",IF(COUNTIFS('English Scores- Leveled papers'!$H$3:$KM$3,Z$4,'English Scores- Leveled papers'!$H72:$KM72,"&gt;-1")=0,"",SUMIF('English Scores- Leveled papers'!$H$3:$KM$3,Z$4,'English Scores- Leveled papers'!$H72:$KM72)))</f>
        <is>
          <t/>
        </is>
      </c>
      <c r="AA73" s="362" t="inlineStr">
        <f aca="false">IF($B73="","",IF(COUNTIFS('English Scores- Leveled papers'!$H$3:$KM$3,AA$4,'English Scores- Leveled papers'!$H72:$KM72,"&gt;-1")=0,"",SUMIF('English Scores- Leveled papers'!$H$3:$KM$3,AA$4,'English Scores- Leveled papers'!$H72:$KM72)))</f>
        <is>
          <t/>
        </is>
      </c>
      <c r="AB73" s="362" t="inlineStr">
        <f aca="false">IF($B73="","",IF(COUNTIFS('English Scores- Leveled papers'!$H$3:$KM$3,AB$4,'English Scores- Leveled papers'!$H72:$KM72,"&gt;-1")=0,"",SUMIF('English Scores- Leveled papers'!$H$3:$KM$3,AB$4,'English Scores- Leveled papers'!$H72:$KM72)))</f>
        <is>
          <t/>
        </is>
      </c>
      <c r="AC73" s="362" t="inlineStr">
        <f aca="false">IF($B73="","",IF(COUNTIFS('English Scores- Leveled papers'!$H$3:$KM$3,AC$4,'English Scores- Leveled papers'!$H72:$KM72,"&gt;-1")=0,"",SUMIF('English Scores- Leveled papers'!$H$3:$KM$3,AC$4,'English Scores- Leveled papers'!$H72:$KM72)))</f>
        <is>
          <t/>
        </is>
      </c>
      <c r="AD73" s="362" t="inlineStr">
        <f aca="false">IF($B73="","",IF(COUNTIFS('English Scores- Leveled papers'!$H$3:$KM$3,AD$4,'English Scores- Leveled papers'!$H72:$KM72,"&gt;-1")=0,"",SUMIF('English Scores- Leveled papers'!$H$3:$KM$3,AD$4,'English Scores- Leveled papers'!$H72:$KM72)))</f>
        <is>
          <t/>
        </is>
      </c>
      <c r="AE73" s="362" t="inlineStr">
        <f aca="false">IF($B73="","",IF(COUNTIFS('English Scores- Leveled papers'!$H$3:$KM$3,AE$4,'English Scores- Leveled papers'!$H72:$KM72,"&gt;-1")=0,"",SUMIF('English Scores- Leveled papers'!$H$3:$KM$3,AE$4,'English Scores- Leveled papers'!$H72:$KM72)))</f>
        <is>
          <t/>
        </is>
      </c>
      <c r="AF73" s="362" t="inlineStr">
        <f aca="false">IF($B73="","",IF(COUNTIFS('English Scores- Leveled papers'!$H$3:$KM$3,AF$4,'English Scores- Leveled papers'!$H72:$KM72,"&gt;-1")=0,"",SUMIF('English Scores- Leveled papers'!$H$3:$KM$3,AF$4,'English Scores- Leveled papers'!$H72:$KM72)))</f>
        <is>
          <t/>
        </is>
      </c>
      <c r="AG73" s="362" t="inlineStr">
        <f aca="false">IF($B73="","",IF(COUNTIFS('English Scores- Leveled papers'!$H$3:$KM$3,AG$4,'English Scores- Leveled papers'!$H72:$KM72,"&gt;-1")=0,"",SUMIF('English Scores- Leveled papers'!$H$3:$KM$3,AG$4,'English Scores- Leveled papers'!$H72:$KM72)))</f>
        <is>
          <t/>
        </is>
      </c>
      <c r="AH73" s="362" t="inlineStr">
        <f aca="false">IF($B73="","",IF(COUNTIFS('English Scores- Leveled papers'!$H$3:$KM$3,AH$4,'English Scores- Leveled papers'!$H72:$KM72,"&gt;-1")=0,"",SUMIF('English Scores- Leveled papers'!$H$3:$KM$3,AH$4,'English Scores- Leveled papers'!$H72:$KM72)))</f>
        <is>
          <t/>
        </is>
      </c>
      <c r="AI73" s="362" t="inlineStr">
        <f aca="false">IF($B73="","",IF(COUNTIFS('English Scores- Leveled papers'!$H$3:$KM$3,AI$4,'English Scores- Leveled papers'!$H72:$KM72,"&gt;-1")=0,"",SUMIF('English Scores- Leveled papers'!$H$3:$KM$3,AI$4,'English Scores- Leveled papers'!$H72:$KM72)))</f>
        <is>
          <t/>
        </is>
      </c>
      <c r="AJ73" s="362" t="inlineStr">
        <f aca="false">IF($B73="","",IF(COUNTIFS('English Scores- Leveled papers'!$H$3:$KM$3,AJ$4,'English Scores- Leveled papers'!$H72:$KM72,"&gt;-1")=0,"",SUMIF('English Scores- Leveled papers'!$H$3:$KM$3,AJ$4,'English Scores- Leveled papers'!$H72:$KM72)))</f>
        <is>
          <t/>
        </is>
      </c>
      <c r="AK73" s="362" t="inlineStr">
        <f aca="false">IF($B73="","",IF(COUNTIFS('English Scores- Leveled papers'!$H$3:$KM$3,AK$4,'English Scores- Leveled papers'!$H72:$KM72,"&gt;-1")=0,"",SUMIF('English Scores- Leveled papers'!$H$3:$KM$3,AK$4,'English Scores- Leveled papers'!$H72:$KM72)))</f>
        <is>
          <t/>
        </is>
      </c>
      <c r="AL73" s="362" t="inlineStr">
        <f aca="false">IF($B73="","",IF(COUNTIFS('English Scores- Leveled papers'!$H$3:$KM$3,AL$4,'English Scores- Leveled papers'!$H72:$KM72,"&gt;-1")=0,"",SUMIF('English Scores- Leveled papers'!$H$3:$KM$3,AL$4,'English Scores- Leveled papers'!$H72:$KM72)))</f>
        <is>
          <t/>
        </is>
      </c>
      <c r="AM73" s="362" t="inlineStr">
        <f aca="false">IF($B73="","",IF(COUNTIFS('English Scores- Leveled papers'!$H$3:$KM$3,AM$4,'English Scores- Leveled papers'!$H72:$KM72,"&gt;-1")=0,"",SUMIF('English Scores- Leveled papers'!$H$3:$KM$3,AM$4,'English Scores- Leveled papers'!$H72:$KM72)))</f>
        <is>
          <t/>
        </is>
      </c>
      <c r="AN73" s="362" t="inlineStr">
        <f aca="false">IF($B73="","",IF(COUNTIFS('English Scores- Leveled papers'!$H$3:$KM$3,AN$4,'English Scores- Leveled papers'!$H72:$KM72,"&gt;-1")=0,"",SUMIF('English Scores- Leveled papers'!$H$3:$KM$3,AN$4,'English Scores- Leveled papers'!$H72:$KM72)))</f>
        <is>
          <t/>
        </is>
      </c>
      <c r="AO73" s="362" t="inlineStr">
        <f aca="false">IF($B73="","",IF(COUNTIFS('English Scores- Leveled papers'!$H$3:$KM$3,AO$4,'English Scores- Leveled papers'!$H72:$KM72,"&gt;-1")=0,"",SUMIF('English Scores- Leveled papers'!$H$3:$KM$3,AO$4,'English Scores- Leveled papers'!$H72:$KM72)))</f>
        <is>
          <t/>
        </is>
      </c>
      <c r="AP73" s="362" t="inlineStr">
        <f aca="false">IF($B73="","",IF(COUNTIFS('English Scores- Leveled papers'!$H$3:$KM$3,AP$4,'English Scores- Leveled papers'!$H72:$KM72,"&gt;-1")=0,"",SUMIF('English Scores- Leveled papers'!$H$3:$KM$3,AP$4,'English Scores- Leveled papers'!$H72:$KM72)))</f>
        <is>
          <t/>
        </is>
      </c>
      <c r="AQ73" s="362" t="inlineStr">
        <f aca="false">IF($B73="","",IF(COUNTIFS('English Scores- Leveled papers'!$H$3:$KM$3,AQ$4,'English Scores- Leveled papers'!$H72:$KM72,"&gt;-1")=0,"",SUMIF('English Scores- Leveled papers'!$H$3:$KM$3,AQ$4,'English Scores- Leveled papers'!$H72:$KM72)))</f>
        <is>
          <t/>
        </is>
      </c>
      <c r="AR73" s="362" t="inlineStr">
        <f aca="false">IF($B73="","",IF(COUNTIFS('English Scores- Leveled papers'!$H$3:$KM$3,AR$4,'English Scores- Leveled papers'!$H72:$KM72,"&gt;-1")=0,"",SUMIF('English Scores- Leveled papers'!$H$3:$KM$3,AR$4,'English Scores- Leveled papers'!$H72:$KM72)))</f>
        <is>
          <t/>
        </is>
      </c>
      <c r="AS73" s="362" t="inlineStr">
        <f aca="false">IF($B73="","",IF(COUNTIFS('English Scores- Leveled papers'!$H$3:$KM$3,AS$4,'English Scores- Leveled papers'!$H72:$KM72,"&gt;-1")=0,"",SUMIF('English Scores- Leveled papers'!$H$3:$KM$3,AS$4,'English Scores- Leveled papers'!$H72:$KM72)))</f>
        <is>
          <t/>
        </is>
      </c>
      <c r="AT73" s="362" t="inlineStr">
        <f aca="false">IF($B73="","",IF(COUNTIFS('English Scores- Leveled papers'!$H$3:$KM$3,AT$4,'English Scores- Leveled papers'!$H72:$KM72,"&gt;-1")=0,"",SUMIF('English Scores- Leveled papers'!$H$3:$KM$3,AT$4,'English Scores- Leveled papers'!$H72:$KM72)))</f>
        <is>
          <t/>
        </is>
      </c>
      <c r="AU73" s="362" t="inlineStr">
        <f aca="false">IF($B73="","",IF(COUNTIFS('English Scores- Leveled papers'!$H$3:$KM$3,AU$4,'English Scores- Leveled papers'!$H72:$KM72,"&gt;-1")=0,"",SUMIF('English Scores- Leveled papers'!$H$3:$KM$3,AU$4,'English Scores- Leveled papers'!$H72:$KM72)))</f>
        <is>
          <t/>
        </is>
      </c>
      <c r="AV73" s="362" t="inlineStr">
        <f aca="false">IF($B73="","",IF(COUNTIFS('English Scores- Leveled papers'!$H$3:$KM$3,AV$4,'English Scores- Leveled papers'!$H72:$KM72,"&gt;-1")=0,"",SUMIF('English Scores- Leveled papers'!$H$3:$KM$3,AV$4,'English Scores- Leveled papers'!$H72:$KM72)))</f>
        <is>
          <t/>
        </is>
      </c>
      <c r="AW73" s="362" t="inlineStr">
        <f aca="false">IF($B73="","",IF(COUNTIFS('English Scores- Leveled papers'!$H$3:$KM$3,AW$4,'English Scores- Leveled papers'!$H72:$KM72,"&gt;-1")=0,"",SUMIF('English Scores- Leveled papers'!$H$3:$KM$3,AW$4,'English Scores- Leveled papers'!$H72:$KM72)))</f>
        <is>
          <t/>
        </is>
      </c>
      <c r="AX73" s="362" t="inlineStr">
        <f aca="false">IF($B73="","",IF(COUNTIFS('English Scores- Leveled papers'!$H$3:$KM$3,AX$4,'English Scores- Leveled papers'!$H72:$KM72,"&gt;-1")=0,"",SUMIF('English Scores- Leveled papers'!$H$3:$KM$3,AX$4,'English Scores- Leveled papers'!$H72:$KM72)))</f>
        <is>
          <t/>
        </is>
      </c>
      <c r="AY73" s="362" t="inlineStr">
        <f aca="false">IF($B73="","",IF(COUNTIFS('English Scores- Leveled papers'!$H$3:$KM$3,AY$4,'English Scores- Leveled papers'!$H72:$KM72,"&gt;-1")=0,"",SUMIF('English Scores- Leveled papers'!$H$3:$KM$3,AY$4,'English Scores- Leveled papers'!$H72:$KM72)))</f>
        <is>
          <t/>
        </is>
      </c>
      <c r="AZ73" s="362" t="inlineStr">
        <f aca="false">IF($B73="","",IF(COUNTIFS('English Scores- Leveled papers'!$H$3:$KM$3,AZ$4,'English Scores- Leveled papers'!$H72:$KM72,"&gt;-1")=0,"",SUMIF('English Scores- Leveled papers'!$H$3:$KM$3,AZ$4,'English Scores- Leveled papers'!$H72:$KM72)))</f>
        <is>
          <t/>
        </is>
      </c>
      <c r="BA73" s="362" t="inlineStr">
        <f aca="false">IF($B73="","",IF(COUNTIFS('English Scores- Leveled papers'!$H$3:$KM$3,BA$4,'English Scores- Leveled papers'!$H72:$KM72,"&gt;-1")=0,"",SUMIF('English Scores- Leveled papers'!$H$3:$KM$3,BA$4,'English Scores- Leveled papers'!$H72:$KM72)))</f>
        <is>
          <t/>
        </is>
      </c>
      <c r="BB73" s="362" t="inlineStr">
        <f aca="false">IF($B73="","",IF(COUNTIFS('English Scores- Leveled papers'!$H$3:$KM$3,BB$4,'English Scores- Leveled papers'!$H72:$KM72,"&gt;-1")=0,"",SUMIF('English Scores- Leveled papers'!$H$3:$KM$3,BB$4,'English Scores- Leveled papers'!$H72:$KM72)))</f>
        <is>
          <t/>
        </is>
      </c>
      <c r="BC73" s="362" t="inlineStr">
        <f aca="false">IF($B73="","",IF(COUNTIFS('English Scores- Leveled papers'!$H$3:$KM$3,BC$4,'English Scores- Leveled papers'!$H72:$KM72,"&gt;-1")=0,"",SUMIF('English Scores- Leveled papers'!$H$3:$KM$3,BC$4,'English Scores- Leveled papers'!$H72:$KM72)))</f>
        <is>
          <t/>
        </is>
      </c>
      <c r="BD73" s="362" t="inlineStr">
        <f aca="false">IF($B73="","",IF(COUNTIFS('English Scores- Leveled papers'!$H$3:$KM$3,BD$4,'English Scores- Leveled papers'!$H72:$KM72,"&gt;-1")=0,"",SUMIF('English Scores- Leveled papers'!$H$3:$KM$3,BD$4,'English Scores- Leveled papers'!$H72:$KM72)))</f>
        <is>
          <t/>
        </is>
      </c>
      <c r="BE73" s="362" t="inlineStr">
        <f aca="false">IF($B73="","",IF(COUNTIFS('English Scores- Leveled papers'!$H$3:$KM$3,BE$4,'English Scores- Leveled papers'!$H72:$KM72,"&gt;-1")=0,"",SUMIF('English Scores- Leveled papers'!$H$3:$KM$3,BE$4,'English Scores- Leveled papers'!$H72:$KM72)))</f>
        <is>
          <t/>
        </is>
      </c>
      <c r="BF73" s="362" t="inlineStr">
        <f aca="false">IF($B73="","",IF(COUNTIFS('English Scores- Leveled papers'!$H$3:$KM$3,BF$4,'English Scores- Leveled papers'!$H72:$KM72,"&gt;-1")=0,"",SUMIF('English Scores- Leveled papers'!$H$3:$KM$3,BF$4,'English Scores- Leveled papers'!$H72:$KM72)))</f>
        <is>
          <t/>
        </is>
      </c>
      <c r="BG73" s="362" t="inlineStr">
        <f aca="false">IF($B73="","",IF(COUNTIFS('English Scores- Leveled papers'!$H$3:$KM$3,BG$4,'English Scores- Leveled papers'!$H72:$KM72,"&gt;-1")=0,"",SUMIF('English Scores- Leveled papers'!$H$3:$KM$3,BG$4,'English Scores- Leveled papers'!$H72:$KM72)))</f>
        <is>
          <t/>
        </is>
      </c>
      <c r="BH73" s="362" t="inlineStr">
        <f aca="false">IF($B73="","",IF(COUNTIFS('English Scores- Leveled papers'!$H$3:$KM$3,BH$4,'English Scores- Leveled papers'!$H72:$KM72,"&gt;-1")=0,"",SUMIF('English Scores- Leveled papers'!$H$3:$KM$3,BH$4,'English Scores- Leveled papers'!$H72:$KM72)))</f>
        <is>
          <t/>
        </is>
      </c>
      <c r="BI73" s="362" t="inlineStr">
        <f aca="false">IF($B73="","",IF(COUNTIFS('English Scores- Leveled papers'!$H$3:$KM$3,BI$4,'English Scores- Leveled papers'!$H72:$KM72,"&gt;-1")=0,"",SUMIF('English Scores- Leveled papers'!$H$3:$KM$3,BI$4,'English Scores- Leveled papers'!$H72:$KM72)))</f>
        <is>
          <t/>
        </is>
      </c>
      <c r="BJ73" s="362" t="inlineStr">
        <f aca="false">IF($B73="","",IF(COUNTIFS('English Scores- Leveled papers'!$H$3:$KM$3,BJ$4,'English Scores- Leveled papers'!$H72:$KM72,"&gt;-1")=0,"",SUMIF('English Scores- Leveled papers'!$H$3:$KM$3,BJ$4,'English Scores- Leveled papers'!$H72:$KM72)))</f>
        <is>
          <t/>
        </is>
      </c>
      <c r="BK73" s="362" t="inlineStr">
        <f aca="false">IF($B73="","",IF(COUNTIFS('English Scores- Leveled papers'!$H$3:$KM$3,BK$4,'English Scores- Leveled papers'!$H72:$KM72,"&gt;-1")=0,"",SUMIF('English Scores- Leveled papers'!$H$3:$KM$3,BK$4,'English Scores- Leveled papers'!$H72:$KM72)))</f>
        <is>
          <t/>
        </is>
      </c>
      <c r="BL73" s="362" t="inlineStr">
        <f aca="false">IF($B73="","",IF(COUNTIFS('English Scores- Leveled papers'!$H$3:$KM$3,BL$4,'English Scores- Leveled papers'!$H72:$KM72,"&gt;-1")=0,"",SUMIF('English Scores- Leveled papers'!$H$3:$KM$3,BL$4,'English Scores- Leveled papers'!$H72:$KM72)))</f>
        <is>
          <t/>
        </is>
      </c>
      <c r="BM73" s="362" t="inlineStr">
        <f aca="false">IF($B73="","",IF(COUNTIFS('Eng GLA 6th, 7th, 8th'!$E$3:$DV$3,BM$4,'Eng GLA 6th, 7th, 8th'!$E73:$DV73, "&gt;-1")=0,"",SUMIF('Eng GLA 6th, 7th, 8th'!$E$3:$DV$3,BM$4,'Eng GLA 6th, 7th, 8th'!$E73:$DV73)))</f>
        <is>
          <t/>
        </is>
      </c>
      <c r="BN73" s="362" t="inlineStr">
        <f aca="false">IF($B73="","",IF(COUNTIFS('Eng GLA 6th, 7th, 8th'!$E$3:$DV$3,BN$4,'Eng GLA 6th, 7th, 8th'!$E73:$DV73, "&gt;-1")=0,"",SUMIF('Eng GLA 6th, 7th, 8th'!$E$3:$DV$3,BN$4,'Eng GLA 6th, 7th, 8th'!$E73:$DV73)))</f>
        <is>
          <t/>
        </is>
      </c>
      <c r="BO73" s="362" t="inlineStr">
        <f aca="false">IF($B73="","",IF(COUNTIFS('Eng GLA 6th, 7th, 8th'!$E$3:$DV$3,BO$4,'Eng GLA 6th, 7th, 8th'!$E73:$DV73, "&gt;-1")=0,"",SUMIF('Eng GLA 6th, 7th, 8th'!$E$3:$DV$3,BO$4,'Eng GLA 6th, 7th, 8th'!$E73:$DV73)))</f>
        <is>
          <t/>
        </is>
      </c>
      <c r="BP73" s="362" t="inlineStr">
        <f aca="false">IF($B73="","",IF(COUNTIFS('Eng GLA 6th, 7th, 8th'!$E$3:$DV$3,BP$4,'Eng GLA 6th, 7th, 8th'!$E73:$DV73, "&gt;-1")=0,"",SUMIF('Eng GLA 6th, 7th, 8th'!$E$3:$DV$3,BP$4,'Eng GLA 6th, 7th, 8th'!$E73:$DV73)))</f>
        <is>
          <t/>
        </is>
      </c>
      <c r="BQ73" s="362" t="inlineStr">
        <f aca="false">IF($B73="","",IF(COUNTIFS('Eng GLA 6th, 7th, 8th'!$E$3:$DV$3,BQ$4,'Eng GLA 6th, 7th, 8th'!$E73:$DV73, "&gt;-1")=0,"",SUMIF('Eng GLA 6th, 7th, 8th'!$E$3:$DV$3,BQ$4,'Eng GLA 6th, 7th, 8th'!$E73:$DV73)))</f>
        <is>
          <t/>
        </is>
      </c>
      <c r="BR73" s="362" t="inlineStr">
        <f aca="false">IF($B73="","",IF(COUNTIFS('Eng GLA 6th, 7th, 8th'!$E$3:$DV$3,BR$4,'Eng GLA 6th, 7th, 8th'!$E73:$DV73, "&gt;-1")=0,"",SUMIF('Eng GLA 6th, 7th, 8th'!$E$3:$DV$3,BR$4,'Eng GLA 6th, 7th, 8th'!$E73:$DV73)))</f>
        <is>
          <t/>
        </is>
      </c>
      <c r="BS73" s="362" t="inlineStr">
        <f aca="false">IF($B73="","",IF(COUNTIFS('Eng GLA 6th, 7th, 8th'!$E$3:$DV$3,BS$4,'Eng GLA 6th, 7th, 8th'!$E73:$DV73, "&gt;-1")=0,"",SUMIF('Eng GLA 6th, 7th, 8th'!$E$3:$DV$3,BS$4,'Eng GLA 6th, 7th, 8th'!$E73:$DV73)))</f>
        <is>
          <t/>
        </is>
      </c>
      <c r="BT73" s="362" t="inlineStr">
        <f aca="false">IF($B73="","",IF(COUNTIFS('Eng GLA 6th, 7th, 8th'!$E$3:$DV$3,BT$4,'Eng GLA 6th, 7th, 8th'!$E73:$DV73, "&gt;-1")=0,"",SUMIF('Eng GLA 6th, 7th, 8th'!$E$3:$DV$3,BT$4,'Eng GLA 6th, 7th, 8th'!$E73:$DV73)))</f>
        <is>
          <t/>
        </is>
      </c>
      <c r="BU73" s="362" t="inlineStr">
        <f aca="false">IF($B73="","",IF(COUNTIFS('Eng GLA 6th, 7th, 8th'!$E$3:$DV$3,BU$4,'Eng GLA 6th, 7th, 8th'!$E73:$DV73, "&gt;-1")=0,"",SUMIF('Eng GLA 6th, 7th, 8th'!$E$3:$DV$3,BU$4,'Eng GLA 6th, 7th, 8th'!$E73:$DV73)))</f>
        <is>
          <t/>
        </is>
      </c>
      <c r="BV73" s="362" t="inlineStr">
        <f aca="false">IF($B73="","",IF(COUNTIFS('Eng GLA 6th, 7th, 8th'!$E$3:$DV$3,BV$4,'Eng GLA 6th, 7th, 8th'!$E73:$DV73, "&gt;-1")=0,"",SUMIF('Eng GLA 6th, 7th, 8th'!$E$3:$DV$3,BV$4,'Eng GLA 6th, 7th, 8th'!$E73:$DV73)))</f>
        <is>
          <t/>
        </is>
      </c>
      <c r="BW73" s="362" t="inlineStr">
        <f aca="false">IF($B73="","",IF(COUNTIFS('Eng GLA 6th, 7th, 8th'!$E$3:$DV$3,BW$4,'Eng GLA 6th, 7th, 8th'!$E73:$DV73, "&gt;-1")=0,"",SUMIF('Eng GLA 6th, 7th, 8th'!$E$3:$DV$3,BW$4,'Eng GLA 6th, 7th, 8th'!$E73:$DV73)))</f>
        <is>
          <t/>
        </is>
      </c>
      <c r="BX73" s="362" t="inlineStr">
        <f aca="false">IF($B73="","",IF(COUNTIFS('Eng GLA 6th, 7th, 8th'!$E$3:$DV$3,BX$4,'Eng GLA 6th, 7th, 8th'!$E73:$DV73, "&gt;-1")=0,"",SUMIF('Eng GLA 6th, 7th, 8th'!$E$3:$DV$3,BX$4,'Eng GLA 6th, 7th, 8th'!$E73:$DV73)))</f>
        <is>
          <t/>
        </is>
      </c>
      <c r="BY73" s="362" t="inlineStr">
        <f aca="false">IF($B73="","",IF(COUNTIFS('Eng GLA 6th, 7th, 8th'!$E$3:$DV$3,BY$4,'Eng GLA 6th, 7th, 8th'!$E73:$DV73, "&gt;-1")=0,"",SUMIF('Eng GLA 6th, 7th, 8th'!$E$3:$DV$3,BY$4,'Eng GLA 6th, 7th, 8th'!$E73:$DV73)))</f>
        <is>
          <t/>
        </is>
      </c>
      <c r="BZ73" s="362" t="inlineStr">
        <f aca="false">IF($B73="","",IF(COUNTIFS('Eng GLA 6th, 7th, 8th'!$E$3:$DV$3,BZ$4,'Eng GLA 6th, 7th, 8th'!$E73:$DV73, "&gt;-1")=0,"",SUMIF('Eng GLA 6th, 7th, 8th'!$E$3:$DV$3,BZ$4,'Eng GLA 6th, 7th, 8th'!$E73:$DV73)))</f>
        <is>
          <t/>
        </is>
      </c>
      <c r="CA73" s="362" t="inlineStr">
        <f aca="false">IF($B73="","",IF(COUNTIFS('Eng GLA 6th, 7th, 8th'!$E$3:$DV$3,CA$4,'Eng GLA 6th, 7th, 8th'!$E73:$DV73, "&gt;-1")=0,"",SUMIF('Eng GLA 6th, 7th, 8th'!$E$3:$DV$3,CA$4,'Eng GLA 6th, 7th, 8th'!$E73:$DV73)))</f>
        <is>
          <t/>
        </is>
      </c>
      <c r="CB73" s="363"/>
      <c r="CC73" s="364" t="str">
        <f aca="false">IFERROR(IF((COUNT('Eng GLA 6th, 7th, 8th'!E73:U73)=0)," ",(SUM('Eng GLA 6th, 7th, 8th'!E73:U73)/$CC$3)),"")</f>
        <v> </v>
      </c>
      <c r="CD73" s="364" t="str">
        <f aca="false">IFERROR(IF((COUNT('Eng GLA 6th, 7th, 8th'!V73:AA73)=0)," ",(SUM('Eng GLA 6th, 7th, 8th'!V73:AA73)/$CD$3)),"")</f>
        <v> </v>
      </c>
      <c r="CE73" s="364" t="str">
        <f aca="false">IFERROR(IF((COUNT('Eng GLA 6th, 7th, 8th'!AB73:AG73)=0)," ",(SUM('Eng GLA 6th, 7th, 8th'!AB73:AG73)/$CE$3)),"")</f>
        <v> </v>
      </c>
      <c r="CF73" s="364" t="str">
        <f aca="false">IFERROR(IF((COUNT('Eng GLA 6th, 7th, 8th'!AH73:AP73)=0)," ",(SUM('Eng GLA 6th, 7th, 8th'!AH73:AP73)/$CF$3)),"")</f>
        <v> </v>
      </c>
      <c r="CG73" s="365" t="str">
        <f aca="false">IFERROR(IF((COUNT('Eng GLA 6th, 7th, 8th'!AR73:BH73)=0)," ",(SUM('Eng GLA 6th, 7th, 8th'!AR73:BH73)/$CG$3)),"")</f>
        <v> </v>
      </c>
      <c r="CH73" s="365" t="str">
        <f aca="false">IFERROR(IF((COUNT('Eng GLA 6th, 7th, 8th'!BI73:BN73)=0)," ",(SUM('Eng GLA 6th, 7th, 8th'!BI73:BN73)/$CH$3)),"")</f>
        <v> </v>
      </c>
      <c r="CI73" s="365" t="str">
        <f aca="false">IFERROR(IF((COUNT('Eng GLA 6th, 7th, 8th'!BO73:BT73)=0)," ",(SUM('Eng GLA 6th, 7th, 8th'!BO73:BT73)/$CI$3)),"")</f>
        <v> </v>
      </c>
      <c r="CJ73" s="365" t="str">
        <f aca="false">IFERROR(IF((COUNT('Eng GLA 6th, 7th, 8th'!BU73:CF73)=0)," ",(SUM('Eng GLA 6th, 7th, 8th'!BU73:CF73)/$CJ$3)),"")</f>
        <v> </v>
      </c>
      <c r="CK73" s="365" t="str">
        <f aca="false">IFERROR(IF((COUNT('Eng GLA 6th, 7th, 8th'!CH73:CX73)=0)," ",(SUM('Eng GLA 6th, 7th, 8th'!CH73:CX73)/$CK$3)),"")</f>
        <v> </v>
      </c>
      <c r="CL73" s="365" t="str">
        <f aca="false">IFERROR(IF((COUNT('Eng GLA 6th, 7th, 8th'!CY73:DD73)=0)," ",(SUM('Eng GLA 6th, 7th, 8th'!CY73:DD73)/$CL$3)),"")</f>
        <v> </v>
      </c>
      <c r="CM73" s="365" t="str">
        <f aca="false">IFERROR(IF((COUNT('Eng GLA 6th, 7th, 8th'!DE73:DJ73)=0)," ",(SUM('Eng GLA 6th, 7th, 8th'!DE73:DJ73)/$CM$3)),"")</f>
        <v> </v>
      </c>
      <c r="CN73" s="365" t="str">
        <f aca="false">IFERROR(IF((COUNT('Eng GLA 6th, 7th, 8th'!DK73:DV73)=0)," ",(SUM('Eng GLA 6th, 7th, 8th'!DK73:DV73)/$CN$3)),"")</f>
        <v> </v>
      </c>
    </row>
    <row r="74" customFormat="false" ht="12.75" hidden="false" customHeight="true" outlineLevel="0" collapsed="false">
      <c r="A74" s="315" t="n">
        <v>67</v>
      </c>
      <c r="B74" s="315" t="inlineStr">
        <f aca="false">'English Scores- Leveled papers'!B73</f>
        <is>
          <t/>
        </is>
      </c>
      <c r="C74" s="360" t="inlineStr">
        <f aca="false">'RC Mastery Check+Question type'!H71</f>
        <is>
          <t/>
        </is>
      </c>
      <c r="D74" s="361" t="inlineStr">
        <f aca="false">'Cover Sheet'!L71</f>
        <is>
          <t/>
        </is>
      </c>
      <c r="E74" s="362" t="inlineStr">
        <f aca="false">IF($B74="","",IF(COUNTIFS('English Scores- Leveled papers'!$H$3:$KM$3,E$4,'English Scores- Leveled papers'!$H73:$KM73,"&gt;-1")=0,"",SUMIF('English Scores- Leveled papers'!$H$3:$KM$3,E$4,'English Scores- Leveled papers'!$H73:$KM73)))</f>
        <is>
          <t/>
        </is>
      </c>
      <c r="F74" s="362" t="inlineStr">
        <f aca="false">IF($B74="","",IF(COUNTIFS('English Scores- Leveled papers'!$H$3:$KM$3,F$4,'English Scores- Leveled papers'!$H73:$KM73,"&gt;-1")=0,"",SUMIF('English Scores- Leveled papers'!$H$3:$KM$3,F$4,'English Scores- Leveled papers'!$H73:$KM73)))</f>
        <is>
          <t/>
        </is>
      </c>
      <c r="G74" s="362" t="inlineStr">
        <f aca="false">IF($B74="","",IF(COUNTIFS('English Scores- Leveled papers'!$H$3:$KM$3,G$4,'English Scores- Leveled papers'!$H73:$KM73,"&gt;-1")=0,"",SUMIF('English Scores- Leveled papers'!$H$3:$KM$3,G$4,'English Scores- Leveled papers'!$H73:$KM73)))</f>
        <is>
          <t/>
        </is>
      </c>
      <c r="H74" s="362" t="inlineStr">
        <f aca="false">IF($B74="","",IF(COUNTIFS('English Scores- Leveled papers'!$H$3:$KM$3,H$4,'English Scores- Leveled papers'!$H73:$KM73,"&gt;-1")=0,"",SUMIF('English Scores- Leveled papers'!$H$3:$KM$3,H$4,'English Scores- Leveled papers'!$H73:$KM73)))</f>
        <is>
          <t/>
        </is>
      </c>
      <c r="I74" s="362" t="inlineStr">
        <f aca="false">IF($B74="","",IF(COUNTIFS('English Scores- Leveled papers'!$H$3:$KM$3,I$4,'English Scores- Leveled papers'!$H73:$KM73,"&gt;-1")=0,"",SUMIF('English Scores- Leveled papers'!$H$3:$KM$3,I$4,'English Scores- Leveled papers'!$H73:$KM73)))</f>
        <is>
          <t/>
        </is>
      </c>
      <c r="J74" s="362" t="inlineStr">
        <f aca="false">IF($B74="","",IF(COUNTIFS('English Scores- Leveled papers'!$H$3:$KM$3,J$4,'English Scores- Leveled papers'!$H73:$KM73,"&gt;-1")=0,"",SUMIF('English Scores- Leveled papers'!$H$3:$KM$3,J$4,'English Scores- Leveled papers'!$H73:$KM73)))</f>
        <is>
          <t/>
        </is>
      </c>
      <c r="K74" s="362" t="inlineStr">
        <f aca="false">IF($B74="","",IF(COUNTIFS('English Scores- Leveled papers'!$H$3:$KM$3,K$4,'English Scores- Leveled papers'!$H73:$KM73,"&gt;-1")=0,"",SUMIF('English Scores- Leveled papers'!$H$3:$KM$3,K$4,'English Scores- Leveled papers'!$H73:$KM73)))</f>
        <is>
          <t/>
        </is>
      </c>
      <c r="L74" s="362" t="inlineStr">
        <f aca="false">IF($B74="","",IF(COUNTIFS('English Scores- Leveled papers'!$H$3:$KM$3,L$4,'English Scores- Leveled papers'!$H73:$KM73,"&gt;-1")=0,"",SUMIF('English Scores- Leveled papers'!$H$3:$KM$3,L$4,'English Scores- Leveled papers'!$H73:$KM73)))</f>
        <is>
          <t/>
        </is>
      </c>
      <c r="M74" s="362" t="inlineStr">
        <f aca="false">IF($B74="","",IF(COUNTIFS('English Scores- Leveled papers'!$H$3:$KM$3,M$4,'English Scores- Leveled papers'!$H73:$KM73,"&gt;-1")=0,"",SUMIF('English Scores- Leveled papers'!$H$3:$KM$3,M$4,'English Scores- Leveled papers'!$H73:$KM73)))</f>
        <is>
          <t/>
        </is>
      </c>
      <c r="N74" s="362" t="inlineStr">
        <f aca="false">IF($B74="","",IF(COUNTIFS('English Scores- Leveled papers'!$H$3:$KM$3,N$4,'English Scores- Leveled papers'!$H73:$KM73,"&gt;-1")=0,"",SUMIF('English Scores- Leveled papers'!$H$3:$KM$3,N$4,'English Scores- Leveled papers'!$H73:$KM73)))</f>
        <is>
          <t/>
        </is>
      </c>
      <c r="O74" s="362" t="inlineStr">
        <f aca="false">IF($B74="","",IF(COUNTIFS('English Scores- Leveled papers'!$H$3:$KM$3,O$4,'English Scores- Leveled papers'!$H73:$KM73,"&gt;-1")=0,"",SUMIF('English Scores- Leveled papers'!$H$3:$KM$3,O$4,'English Scores- Leveled papers'!$H73:$KM73)))</f>
        <is>
          <t/>
        </is>
      </c>
      <c r="P74" s="362" t="inlineStr">
        <f aca="false">IF($B74="","",IF(COUNTIFS('English Scores- Leveled papers'!$H$3:$KM$3,P$4,'English Scores- Leveled papers'!$H73:$KM73,"&gt;-1")=0,"",SUMIF('English Scores- Leveled papers'!$H$3:$KM$3,P$4,'English Scores- Leveled papers'!$H73:$KM73)))</f>
        <is>
          <t/>
        </is>
      </c>
      <c r="Q74" s="362" t="inlineStr">
        <f aca="false">IF($B74="","",IF(COUNTIFS('English Scores- Leveled papers'!$H$3:$KM$3,Q$4,'English Scores- Leveled papers'!$H73:$KM73,"&gt;-1")=0,"",SUMIF('English Scores- Leveled papers'!$H$3:$KM$3,Q$4,'English Scores- Leveled papers'!$H73:$KM73)))</f>
        <is>
          <t/>
        </is>
      </c>
      <c r="R74" s="362" t="inlineStr">
        <f aca="false">IF($B74="","",IF(COUNTIFS('English Scores- Leveled papers'!$H$3:$KM$3,R$4,'English Scores- Leveled papers'!$H73:$KM73,"&gt;-1")=0,"",SUMIF('English Scores- Leveled papers'!$H$3:$KM$3,R$4,'English Scores- Leveled papers'!$H73:$KM73)))</f>
        <is>
          <t/>
        </is>
      </c>
      <c r="S74" s="362" t="inlineStr">
        <f aca="false">IF($B74="","",IF(COUNTIFS('English Scores- Leveled papers'!$H$3:$KM$3,S$4,'English Scores- Leveled papers'!$H73:$KM73,"&gt;-1")=0,"",SUMIF('English Scores- Leveled papers'!$H$3:$KM$3,S$4,'English Scores- Leveled papers'!$H73:$KM73)))</f>
        <is>
          <t/>
        </is>
      </c>
      <c r="T74" s="362" t="inlineStr">
        <f aca="false">IF($B74="","",IF(COUNTIFS('English Scores- Leveled papers'!$H$3:$KM$3,T$4,'English Scores- Leveled papers'!$H73:$KM73,"&gt;-1")=0,"",SUMIF('English Scores- Leveled papers'!$H$3:$KM$3,T$4,'English Scores- Leveled papers'!$H73:$KM73)))</f>
        <is>
          <t/>
        </is>
      </c>
      <c r="U74" s="362" t="inlineStr">
        <f aca="false">IF($B74="","",IF(COUNTIFS('English Scores- Leveled papers'!$H$3:$KM$3,U$4,'English Scores- Leveled papers'!$H73:$KM73,"&gt;-1")=0,"",SUMIF('English Scores- Leveled papers'!$H$3:$KM$3,U$4,'English Scores- Leveled papers'!$H73:$KM73)))</f>
        <is>
          <t/>
        </is>
      </c>
      <c r="V74" s="362" t="inlineStr">
        <f aca="false">IF($B74="","",IF(COUNTIFS('English Scores- Leveled papers'!$H$3:$KM$3,V$4,'English Scores- Leveled papers'!$H73:$KM73,"&gt;-1")=0,"",SUMIF('English Scores- Leveled papers'!$H$3:$KM$3,V$4,'English Scores- Leveled papers'!$H73:$KM73)))</f>
        <is>
          <t/>
        </is>
      </c>
      <c r="W74" s="362" t="inlineStr">
        <f aca="false">IF($B74="","",IF(COUNTIFS('English Scores- Leveled papers'!$H$3:$KM$3,W$4,'English Scores- Leveled papers'!$H73:$KM73,"&gt;-1")=0,"",SUMIF('English Scores- Leveled papers'!$H$3:$KM$3,W$4,'English Scores- Leveled papers'!$H73:$KM73)))</f>
        <is>
          <t/>
        </is>
      </c>
      <c r="X74" s="362" t="inlineStr">
        <f aca="false">IF($B74="","",IF(COUNTIFS('English Scores- Leveled papers'!$H$3:$KM$3,X$4,'English Scores- Leveled papers'!$H73:$KM73,"&gt;-1")=0,"",SUMIF('English Scores- Leveled papers'!$H$3:$KM$3,X$4,'English Scores- Leveled papers'!$H73:$KM73)))</f>
        <is>
          <t/>
        </is>
      </c>
      <c r="Y74" s="362" t="inlineStr">
        <f aca="false">IF($B74="","",IF(COUNTIFS('English Scores- Leveled papers'!$H$3:$KM$3,Y$4,'English Scores- Leveled papers'!$H73:$KM73,"&gt;-1")=0,"",SUMIF('English Scores- Leveled papers'!$H$3:$KM$3,Y$4,'English Scores- Leveled papers'!$H73:$KM73)))</f>
        <is>
          <t/>
        </is>
      </c>
      <c r="Z74" s="362" t="inlineStr">
        <f aca="false">IF($B74="","",IF(COUNTIFS('English Scores- Leveled papers'!$H$3:$KM$3,Z$4,'English Scores- Leveled papers'!$H73:$KM73,"&gt;-1")=0,"",SUMIF('English Scores- Leveled papers'!$H$3:$KM$3,Z$4,'English Scores- Leveled papers'!$H73:$KM73)))</f>
        <is>
          <t/>
        </is>
      </c>
      <c r="AA74" s="362" t="inlineStr">
        <f aca="false">IF($B74="","",IF(COUNTIFS('English Scores- Leveled papers'!$H$3:$KM$3,AA$4,'English Scores- Leveled papers'!$H73:$KM73,"&gt;-1")=0,"",SUMIF('English Scores- Leveled papers'!$H$3:$KM$3,AA$4,'English Scores- Leveled papers'!$H73:$KM73)))</f>
        <is>
          <t/>
        </is>
      </c>
      <c r="AB74" s="362" t="inlineStr">
        <f aca="false">IF($B74="","",IF(COUNTIFS('English Scores- Leveled papers'!$H$3:$KM$3,AB$4,'English Scores- Leveled papers'!$H73:$KM73,"&gt;-1")=0,"",SUMIF('English Scores- Leveled papers'!$H$3:$KM$3,AB$4,'English Scores- Leveled papers'!$H73:$KM73)))</f>
        <is>
          <t/>
        </is>
      </c>
      <c r="AC74" s="362" t="inlineStr">
        <f aca="false">IF($B74="","",IF(COUNTIFS('English Scores- Leveled papers'!$H$3:$KM$3,AC$4,'English Scores- Leveled papers'!$H73:$KM73,"&gt;-1")=0,"",SUMIF('English Scores- Leveled papers'!$H$3:$KM$3,AC$4,'English Scores- Leveled papers'!$H73:$KM73)))</f>
        <is>
          <t/>
        </is>
      </c>
      <c r="AD74" s="362" t="inlineStr">
        <f aca="false">IF($B74="","",IF(COUNTIFS('English Scores- Leveled papers'!$H$3:$KM$3,AD$4,'English Scores- Leveled papers'!$H73:$KM73,"&gt;-1")=0,"",SUMIF('English Scores- Leveled papers'!$H$3:$KM$3,AD$4,'English Scores- Leveled papers'!$H73:$KM73)))</f>
        <is>
          <t/>
        </is>
      </c>
      <c r="AE74" s="362" t="inlineStr">
        <f aca="false">IF($B74="","",IF(COUNTIFS('English Scores- Leveled papers'!$H$3:$KM$3,AE$4,'English Scores- Leveled papers'!$H73:$KM73,"&gt;-1")=0,"",SUMIF('English Scores- Leveled papers'!$H$3:$KM$3,AE$4,'English Scores- Leveled papers'!$H73:$KM73)))</f>
        <is>
          <t/>
        </is>
      </c>
      <c r="AF74" s="362" t="inlineStr">
        <f aca="false">IF($B74="","",IF(COUNTIFS('English Scores- Leveled papers'!$H$3:$KM$3,AF$4,'English Scores- Leveled papers'!$H73:$KM73,"&gt;-1")=0,"",SUMIF('English Scores- Leveled papers'!$H$3:$KM$3,AF$4,'English Scores- Leveled papers'!$H73:$KM73)))</f>
        <is>
          <t/>
        </is>
      </c>
      <c r="AG74" s="362" t="inlineStr">
        <f aca="false">IF($B74="","",IF(COUNTIFS('English Scores- Leveled papers'!$H$3:$KM$3,AG$4,'English Scores- Leveled papers'!$H73:$KM73,"&gt;-1")=0,"",SUMIF('English Scores- Leveled papers'!$H$3:$KM$3,AG$4,'English Scores- Leveled papers'!$H73:$KM73)))</f>
        <is>
          <t/>
        </is>
      </c>
      <c r="AH74" s="362" t="inlineStr">
        <f aca="false">IF($B74="","",IF(COUNTIFS('English Scores- Leveled papers'!$H$3:$KM$3,AH$4,'English Scores- Leveled papers'!$H73:$KM73,"&gt;-1")=0,"",SUMIF('English Scores- Leveled papers'!$H$3:$KM$3,AH$4,'English Scores- Leveled papers'!$H73:$KM73)))</f>
        <is>
          <t/>
        </is>
      </c>
      <c r="AI74" s="362" t="inlineStr">
        <f aca="false">IF($B74="","",IF(COUNTIFS('English Scores- Leveled papers'!$H$3:$KM$3,AI$4,'English Scores- Leveled papers'!$H73:$KM73,"&gt;-1")=0,"",SUMIF('English Scores- Leveled papers'!$H$3:$KM$3,AI$4,'English Scores- Leveled papers'!$H73:$KM73)))</f>
        <is>
          <t/>
        </is>
      </c>
      <c r="AJ74" s="362" t="inlineStr">
        <f aca="false">IF($B74="","",IF(COUNTIFS('English Scores- Leveled papers'!$H$3:$KM$3,AJ$4,'English Scores- Leveled papers'!$H73:$KM73,"&gt;-1")=0,"",SUMIF('English Scores- Leveled papers'!$H$3:$KM$3,AJ$4,'English Scores- Leveled papers'!$H73:$KM73)))</f>
        <is>
          <t/>
        </is>
      </c>
      <c r="AK74" s="362" t="inlineStr">
        <f aca="false">IF($B74="","",IF(COUNTIFS('English Scores- Leveled papers'!$H$3:$KM$3,AK$4,'English Scores- Leveled papers'!$H73:$KM73,"&gt;-1")=0,"",SUMIF('English Scores- Leveled papers'!$H$3:$KM$3,AK$4,'English Scores- Leveled papers'!$H73:$KM73)))</f>
        <is>
          <t/>
        </is>
      </c>
      <c r="AL74" s="362" t="inlineStr">
        <f aca="false">IF($B74="","",IF(COUNTIFS('English Scores- Leveled papers'!$H$3:$KM$3,AL$4,'English Scores- Leveled papers'!$H73:$KM73,"&gt;-1")=0,"",SUMIF('English Scores- Leveled papers'!$H$3:$KM$3,AL$4,'English Scores- Leveled papers'!$H73:$KM73)))</f>
        <is>
          <t/>
        </is>
      </c>
      <c r="AM74" s="362" t="inlineStr">
        <f aca="false">IF($B74="","",IF(COUNTIFS('English Scores- Leveled papers'!$H$3:$KM$3,AM$4,'English Scores- Leveled papers'!$H73:$KM73,"&gt;-1")=0,"",SUMIF('English Scores- Leveled papers'!$H$3:$KM$3,AM$4,'English Scores- Leveled papers'!$H73:$KM73)))</f>
        <is>
          <t/>
        </is>
      </c>
      <c r="AN74" s="362" t="inlineStr">
        <f aca="false">IF($B74="","",IF(COUNTIFS('English Scores- Leveled papers'!$H$3:$KM$3,AN$4,'English Scores- Leveled papers'!$H73:$KM73,"&gt;-1")=0,"",SUMIF('English Scores- Leveled papers'!$H$3:$KM$3,AN$4,'English Scores- Leveled papers'!$H73:$KM73)))</f>
        <is>
          <t/>
        </is>
      </c>
      <c r="AO74" s="362" t="inlineStr">
        <f aca="false">IF($B74="","",IF(COUNTIFS('English Scores- Leveled papers'!$H$3:$KM$3,AO$4,'English Scores- Leveled papers'!$H73:$KM73,"&gt;-1")=0,"",SUMIF('English Scores- Leveled papers'!$H$3:$KM$3,AO$4,'English Scores- Leveled papers'!$H73:$KM73)))</f>
        <is>
          <t/>
        </is>
      </c>
      <c r="AP74" s="362" t="inlineStr">
        <f aca="false">IF($B74="","",IF(COUNTIFS('English Scores- Leveled papers'!$H$3:$KM$3,AP$4,'English Scores- Leveled papers'!$H73:$KM73,"&gt;-1")=0,"",SUMIF('English Scores- Leveled papers'!$H$3:$KM$3,AP$4,'English Scores- Leveled papers'!$H73:$KM73)))</f>
        <is>
          <t/>
        </is>
      </c>
      <c r="AQ74" s="362" t="inlineStr">
        <f aca="false">IF($B74="","",IF(COUNTIFS('English Scores- Leveled papers'!$H$3:$KM$3,AQ$4,'English Scores- Leveled papers'!$H73:$KM73,"&gt;-1")=0,"",SUMIF('English Scores- Leveled papers'!$H$3:$KM$3,AQ$4,'English Scores- Leveled papers'!$H73:$KM73)))</f>
        <is>
          <t/>
        </is>
      </c>
      <c r="AR74" s="362" t="inlineStr">
        <f aca="false">IF($B74="","",IF(COUNTIFS('English Scores- Leveled papers'!$H$3:$KM$3,AR$4,'English Scores- Leveled papers'!$H73:$KM73,"&gt;-1")=0,"",SUMIF('English Scores- Leveled papers'!$H$3:$KM$3,AR$4,'English Scores- Leveled papers'!$H73:$KM73)))</f>
        <is>
          <t/>
        </is>
      </c>
      <c r="AS74" s="362" t="inlineStr">
        <f aca="false">IF($B74="","",IF(COUNTIFS('English Scores- Leveled papers'!$H$3:$KM$3,AS$4,'English Scores- Leveled papers'!$H73:$KM73,"&gt;-1")=0,"",SUMIF('English Scores- Leveled papers'!$H$3:$KM$3,AS$4,'English Scores- Leveled papers'!$H73:$KM73)))</f>
        <is>
          <t/>
        </is>
      </c>
      <c r="AT74" s="362" t="inlineStr">
        <f aca="false">IF($B74="","",IF(COUNTIFS('English Scores- Leveled papers'!$H$3:$KM$3,AT$4,'English Scores- Leveled papers'!$H73:$KM73,"&gt;-1")=0,"",SUMIF('English Scores- Leveled papers'!$H$3:$KM$3,AT$4,'English Scores- Leveled papers'!$H73:$KM73)))</f>
        <is>
          <t/>
        </is>
      </c>
      <c r="AU74" s="362" t="inlineStr">
        <f aca="false">IF($B74="","",IF(COUNTIFS('English Scores- Leveled papers'!$H$3:$KM$3,AU$4,'English Scores- Leveled papers'!$H73:$KM73,"&gt;-1")=0,"",SUMIF('English Scores- Leveled papers'!$H$3:$KM$3,AU$4,'English Scores- Leveled papers'!$H73:$KM73)))</f>
        <is>
          <t/>
        </is>
      </c>
      <c r="AV74" s="362" t="inlineStr">
        <f aca="false">IF($B74="","",IF(COUNTIFS('English Scores- Leveled papers'!$H$3:$KM$3,AV$4,'English Scores- Leveled papers'!$H73:$KM73,"&gt;-1")=0,"",SUMIF('English Scores- Leveled papers'!$H$3:$KM$3,AV$4,'English Scores- Leveled papers'!$H73:$KM73)))</f>
        <is>
          <t/>
        </is>
      </c>
      <c r="AW74" s="362" t="inlineStr">
        <f aca="false">IF($B74="","",IF(COUNTIFS('English Scores- Leveled papers'!$H$3:$KM$3,AW$4,'English Scores- Leveled papers'!$H73:$KM73,"&gt;-1")=0,"",SUMIF('English Scores- Leveled papers'!$H$3:$KM$3,AW$4,'English Scores- Leveled papers'!$H73:$KM73)))</f>
        <is>
          <t/>
        </is>
      </c>
      <c r="AX74" s="362" t="inlineStr">
        <f aca="false">IF($B74="","",IF(COUNTIFS('English Scores- Leveled papers'!$H$3:$KM$3,AX$4,'English Scores- Leveled papers'!$H73:$KM73,"&gt;-1")=0,"",SUMIF('English Scores- Leveled papers'!$H$3:$KM$3,AX$4,'English Scores- Leveled papers'!$H73:$KM73)))</f>
        <is>
          <t/>
        </is>
      </c>
      <c r="AY74" s="362" t="inlineStr">
        <f aca="false">IF($B74="","",IF(COUNTIFS('English Scores- Leveled papers'!$H$3:$KM$3,AY$4,'English Scores- Leveled papers'!$H73:$KM73,"&gt;-1")=0,"",SUMIF('English Scores- Leveled papers'!$H$3:$KM$3,AY$4,'English Scores- Leveled papers'!$H73:$KM73)))</f>
        <is>
          <t/>
        </is>
      </c>
      <c r="AZ74" s="362" t="inlineStr">
        <f aca="false">IF($B74="","",IF(COUNTIFS('English Scores- Leveled papers'!$H$3:$KM$3,AZ$4,'English Scores- Leveled papers'!$H73:$KM73,"&gt;-1")=0,"",SUMIF('English Scores- Leveled papers'!$H$3:$KM$3,AZ$4,'English Scores- Leveled papers'!$H73:$KM73)))</f>
        <is>
          <t/>
        </is>
      </c>
      <c r="BA74" s="362" t="inlineStr">
        <f aca="false">IF($B74="","",IF(COUNTIFS('English Scores- Leveled papers'!$H$3:$KM$3,BA$4,'English Scores- Leveled papers'!$H73:$KM73,"&gt;-1")=0,"",SUMIF('English Scores- Leveled papers'!$H$3:$KM$3,BA$4,'English Scores- Leveled papers'!$H73:$KM73)))</f>
        <is>
          <t/>
        </is>
      </c>
      <c r="BB74" s="362" t="inlineStr">
        <f aca="false">IF($B74="","",IF(COUNTIFS('English Scores- Leveled papers'!$H$3:$KM$3,BB$4,'English Scores- Leveled papers'!$H73:$KM73,"&gt;-1")=0,"",SUMIF('English Scores- Leveled papers'!$H$3:$KM$3,BB$4,'English Scores- Leveled papers'!$H73:$KM73)))</f>
        <is>
          <t/>
        </is>
      </c>
      <c r="BC74" s="362" t="inlineStr">
        <f aca="false">IF($B74="","",IF(COUNTIFS('English Scores- Leveled papers'!$H$3:$KM$3,BC$4,'English Scores- Leveled papers'!$H73:$KM73,"&gt;-1")=0,"",SUMIF('English Scores- Leveled papers'!$H$3:$KM$3,BC$4,'English Scores- Leveled papers'!$H73:$KM73)))</f>
        <is>
          <t/>
        </is>
      </c>
      <c r="BD74" s="362" t="inlineStr">
        <f aca="false">IF($B74="","",IF(COUNTIFS('English Scores- Leveled papers'!$H$3:$KM$3,BD$4,'English Scores- Leveled papers'!$H73:$KM73,"&gt;-1")=0,"",SUMIF('English Scores- Leveled papers'!$H$3:$KM$3,BD$4,'English Scores- Leveled papers'!$H73:$KM73)))</f>
        <is>
          <t/>
        </is>
      </c>
      <c r="BE74" s="362" t="inlineStr">
        <f aca="false">IF($B74="","",IF(COUNTIFS('English Scores- Leveled papers'!$H$3:$KM$3,BE$4,'English Scores- Leveled papers'!$H73:$KM73,"&gt;-1")=0,"",SUMIF('English Scores- Leveled papers'!$H$3:$KM$3,BE$4,'English Scores- Leveled papers'!$H73:$KM73)))</f>
        <is>
          <t/>
        </is>
      </c>
      <c r="BF74" s="362" t="inlineStr">
        <f aca="false">IF($B74="","",IF(COUNTIFS('English Scores- Leveled papers'!$H$3:$KM$3,BF$4,'English Scores- Leveled papers'!$H73:$KM73,"&gt;-1")=0,"",SUMIF('English Scores- Leveled papers'!$H$3:$KM$3,BF$4,'English Scores- Leveled papers'!$H73:$KM73)))</f>
        <is>
          <t/>
        </is>
      </c>
      <c r="BG74" s="362" t="inlineStr">
        <f aca="false">IF($B74="","",IF(COUNTIFS('English Scores- Leveled papers'!$H$3:$KM$3,BG$4,'English Scores- Leveled papers'!$H73:$KM73,"&gt;-1")=0,"",SUMIF('English Scores- Leveled papers'!$H$3:$KM$3,BG$4,'English Scores- Leveled papers'!$H73:$KM73)))</f>
        <is>
          <t/>
        </is>
      </c>
      <c r="BH74" s="362" t="inlineStr">
        <f aca="false">IF($B74="","",IF(COUNTIFS('English Scores- Leveled papers'!$H$3:$KM$3,BH$4,'English Scores- Leveled papers'!$H73:$KM73,"&gt;-1")=0,"",SUMIF('English Scores- Leveled papers'!$H$3:$KM$3,BH$4,'English Scores- Leveled papers'!$H73:$KM73)))</f>
        <is>
          <t/>
        </is>
      </c>
      <c r="BI74" s="362" t="inlineStr">
        <f aca="false">IF($B74="","",IF(COUNTIFS('English Scores- Leveled papers'!$H$3:$KM$3,BI$4,'English Scores- Leveled papers'!$H73:$KM73,"&gt;-1")=0,"",SUMIF('English Scores- Leveled papers'!$H$3:$KM$3,BI$4,'English Scores- Leveled papers'!$H73:$KM73)))</f>
        <is>
          <t/>
        </is>
      </c>
      <c r="BJ74" s="362" t="inlineStr">
        <f aca="false">IF($B74="","",IF(COUNTIFS('English Scores- Leveled papers'!$H$3:$KM$3,BJ$4,'English Scores- Leveled papers'!$H73:$KM73,"&gt;-1")=0,"",SUMIF('English Scores- Leveled papers'!$H$3:$KM$3,BJ$4,'English Scores- Leveled papers'!$H73:$KM73)))</f>
        <is>
          <t/>
        </is>
      </c>
      <c r="BK74" s="362" t="inlineStr">
        <f aca="false">IF($B74="","",IF(COUNTIFS('English Scores- Leveled papers'!$H$3:$KM$3,BK$4,'English Scores- Leveled papers'!$H73:$KM73,"&gt;-1")=0,"",SUMIF('English Scores- Leveled papers'!$H$3:$KM$3,BK$4,'English Scores- Leveled papers'!$H73:$KM73)))</f>
        <is>
          <t/>
        </is>
      </c>
      <c r="BL74" s="362" t="inlineStr">
        <f aca="false">IF($B74="","",IF(COUNTIFS('English Scores- Leveled papers'!$H$3:$KM$3,BL$4,'English Scores- Leveled papers'!$H73:$KM73,"&gt;-1")=0,"",SUMIF('English Scores- Leveled papers'!$H$3:$KM$3,BL$4,'English Scores- Leveled papers'!$H73:$KM73)))</f>
        <is>
          <t/>
        </is>
      </c>
      <c r="BM74" s="362" t="inlineStr">
        <f aca="false">IF($B74="","",IF(COUNTIFS('Eng GLA 6th, 7th, 8th'!$E$3:$DV$3,BM$4,'Eng GLA 6th, 7th, 8th'!$E74:$DV74, "&gt;-1")=0,"",SUMIF('Eng GLA 6th, 7th, 8th'!$E$3:$DV$3,BM$4,'Eng GLA 6th, 7th, 8th'!$E74:$DV74)))</f>
        <is>
          <t/>
        </is>
      </c>
      <c r="BN74" s="362" t="inlineStr">
        <f aca="false">IF($B74="","",IF(COUNTIFS('Eng GLA 6th, 7th, 8th'!$E$3:$DV$3,BN$4,'Eng GLA 6th, 7th, 8th'!$E74:$DV74, "&gt;-1")=0,"",SUMIF('Eng GLA 6th, 7th, 8th'!$E$3:$DV$3,BN$4,'Eng GLA 6th, 7th, 8th'!$E74:$DV74)))</f>
        <is>
          <t/>
        </is>
      </c>
      <c r="BO74" s="362" t="inlineStr">
        <f aca="false">IF($B74="","",IF(COUNTIFS('Eng GLA 6th, 7th, 8th'!$E$3:$DV$3,BO$4,'Eng GLA 6th, 7th, 8th'!$E74:$DV74, "&gt;-1")=0,"",SUMIF('Eng GLA 6th, 7th, 8th'!$E$3:$DV$3,BO$4,'Eng GLA 6th, 7th, 8th'!$E74:$DV74)))</f>
        <is>
          <t/>
        </is>
      </c>
      <c r="BP74" s="362" t="inlineStr">
        <f aca="false">IF($B74="","",IF(COUNTIFS('Eng GLA 6th, 7th, 8th'!$E$3:$DV$3,BP$4,'Eng GLA 6th, 7th, 8th'!$E74:$DV74, "&gt;-1")=0,"",SUMIF('Eng GLA 6th, 7th, 8th'!$E$3:$DV$3,BP$4,'Eng GLA 6th, 7th, 8th'!$E74:$DV74)))</f>
        <is>
          <t/>
        </is>
      </c>
      <c r="BQ74" s="362" t="inlineStr">
        <f aca="false">IF($B74="","",IF(COUNTIFS('Eng GLA 6th, 7th, 8th'!$E$3:$DV$3,BQ$4,'Eng GLA 6th, 7th, 8th'!$E74:$DV74, "&gt;-1")=0,"",SUMIF('Eng GLA 6th, 7th, 8th'!$E$3:$DV$3,BQ$4,'Eng GLA 6th, 7th, 8th'!$E74:$DV74)))</f>
        <is>
          <t/>
        </is>
      </c>
      <c r="BR74" s="362" t="inlineStr">
        <f aca="false">IF($B74="","",IF(COUNTIFS('Eng GLA 6th, 7th, 8th'!$E$3:$DV$3,BR$4,'Eng GLA 6th, 7th, 8th'!$E74:$DV74, "&gt;-1")=0,"",SUMIF('Eng GLA 6th, 7th, 8th'!$E$3:$DV$3,BR$4,'Eng GLA 6th, 7th, 8th'!$E74:$DV74)))</f>
        <is>
          <t/>
        </is>
      </c>
      <c r="BS74" s="362" t="inlineStr">
        <f aca="false">IF($B74="","",IF(COUNTIFS('Eng GLA 6th, 7th, 8th'!$E$3:$DV$3,BS$4,'Eng GLA 6th, 7th, 8th'!$E74:$DV74, "&gt;-1")=0,"",SUMIF('Eng GLA 6th, 7th, 8th'!$E$3:$DV$3,BS$4,'Eng GLA 6th, 7th, 8th'!$E74:$DV74)))</f>
        <is>
          <t/>
        </is>
      </c>
      <c r="BT74" s="362" t="inlineStr">
        <f aca="false">IF($B74="","",IF(COUNTIFS('Eng GLA 6th, 7th, 8th'!$E$3:$DV$3,BT$4,'Eng GLA 6th, 7th, 8th'!$E74:$DV74, "&gt;-1")=0,"",SUMIF('Eng GLA 6th, 7th, 8th'!$E$3:$DV$3,BT$4,'Eng GLA 6th, 7th, 8th'!$E74:$DV74)))</f>
        <is>
          <t/>
        </is>
      </c>
      <c r="BU74" s="362" t="inlineStr">
        <f aca="false">IF($B74="","",IF(COUNTIFS('Eng GLA 6th, 7th, 8th'!$E$3:$DV$3,BU$4,'Eng GLA 6th, 7th, 8th'!$E74:$DV74, "&gt;-1")=0,"",SUMIF('Eng GLA 6th, 7th, 8th'!$E$3:$DV$3,BU$4,'Eng GLA 6th, 7th, 8th'!$E74:$DV74)))</f>
        <is>
          <t/>
        </is>
      </c>
      <c r="BV74" s="362" t="inlineStr">
        <f aca="false">IF($B74="","",IF(COUNTIFS('Eng GLA 6th, 7th, 8th'!$E$3:$DV$3,BV$4,'Eng GLA 6th, 7th, 8th'!$E74:$DV74, "&gt;-1")=0,"",SUMIF('Eng GLA 6th, 7th, 8th'!$E$3:$DV$3,BV$4,'Eng GLA 6th, 7th, 8th'!$E74:$DV74)))</f>
        <is>
          <t/>
        </is>
      </c>
      <c r="BW74" s="362" t="inlineStr">
        <f aca="false">IF($B74="","",IF(COUNTIFS('Eng GLA 6th, 7th, 8th'!$E$3:$DV$3,BW$4,'Eng GLA 6th, 7th, 8th'!$E74:$DV74, "&gt;-1")=0,"",SUMIF('Eng GLA 6th, 7th, 8th'!$E$3:$DV$3,BW$4,'Eng GLA 6th, 7th, 8th'!$E74:$DV74)))</f>
        <is>
          <t/>
        </is>
      </c>
      <c r="BX74" s="362" t="inlineStr">
        <f aca="false">IF($B74="","",IF(COUNTIFS('Eng GLA 6th, 7th, 8th'!$E$3:$DV$3,BX$4,'Eng GLA 6th, 7th, 8th'!$E74:$DV74, "&gt;-1")=0,"",SUMIF('Eng GLA 6th, 7th, 8th'!$E$3:$DV$3,BX$4,'Eng GLA 6th, 7th, 8th'!$E74:$DV74)))</f>
        <is>
          <t/>
        </is>
      </c>
      <c r="BY74" s="362" t="inlineStr">
        <f aca="false">IF($B74="","",IF(COUNTIFS('Eng GLA 6th, 7th, 8th'!$E$3:$DV$3,BY$4,'Eng GLA 6th, 7th, 8th'!$E74:$DV74, "&gt;-1")=0,"",SUMIF('Eng GLA 6th, 7th, 8th'!$E$3:$DV$3,BY$4,'Eng GLA 6th, 7th, 8th'!$E74:$DV74)))</f>
        <is>
          <t/>
        </is>
      </c>
      <c r="BZ74" s="362" t="inlineStr">
        <f aca="false">IF($B74="","",IF(COUNTIFS('Eng GLA 6th, 7th, 8th'!$E$3:$DV$3,BZ$4,'Eng GLA 6th, 7th, 8th'!$E74:$DV74, "&gt;-1")=0,"",SUMIF('Eng GLA 6th, 7th, 8th'!$E$3:$DV$3,BZ$4,'Eng GLA 6th, 7th, 8th'!$E74:$DV74)))</f>
        <is>
          <t/>
        </is>
      </c>
      <c r="CA74" s="362" t="inlineStr">
        <f aca="false">IF($B74="","",IF(COUNTIFS('Eng GLA 6th, 7th, 8th'!$E$3:$DV$3,CA$4,'Eng GLA 6th, 7th, 8th'!$E74:$DV74, "&gt;-1")=0,"",SUMIF('Eng GLA 6th, 7th, 8th'!$E$3:$DV$3,CA$4,'Eng GLA 6th, 7th, 8th'!$E74:$DV74)))</f>
        <is>
          <t/>
        </is>
      </c>
      <c r="CB74" s="363"/>
      <c r="CC74" s="364" t="str">
        <f aca="false">IFERROR(IF((COUNT('Eng GLA 6th, 7th, 8th'!E74:U74)=0)," ",(SUM('Eng GLA 6th, 7th, 8th'!E74:U74)/$CC$3)),"")</f>
        <v> </v>
      </c>
      <c r="CD74" s="364" t="str">
        <f aca="false">IFERROR(IF((COUNT('Eng GLA 6th, 7th, 8th'!V74:AA74)=0)," ",(SUM('Eng GLA 6th, 7th, 8th'!V74:AA74)/$CD$3)),"")</f>
        <v> </v>
      </c>
      <c r="CE74" s="364" t="str">
        <f aca="false">IFERROR(IF((COUNT('Eng GLA 6th, 7th, 8th'!AB74:AG74)=0)," ",(SUM('Eng GLA 6th, 7th, 8th'!AB74:AG74)/$CE$3)),"")</f>
        <v> </v>
      </c>
      <c r="CF74" s="364" t="str">
        <f aca="false">IFERROR(IF((COUNT('Eng GLA 6th, 7th, 8th'!AH74:AP74)=0)," ",(SUM('Eng GLA 6th, 7th, 8th'!AH74:AP74)/$CF$3)),"")</f>
        <v> </v>
      </c>
      <c r="CG74" s="365" t="str">
        <f aca="false">IFERROR(IF((COUNT('Eng GLA 6th, 7th, 8th'!AR74:BH74)=0)," ",(SUM('Eng GLA 6th, 7th, 8th'!AR74:BH74)/$CG$3)),"")</f>
        <v> </v>
      </c>
      <c r="CH74" s="365" t="str">
        <f aca="false">IFERROR(IF((COUNT('Eng GLA 6th, 7th, 8th'!BI74:BN74)=0)," ",(SUM('Eng GLA 6th, 7th, 8th'!BI74:BN74)/$CH$3)),"")</f>
        <v> </v>
      </c>
      <c r="CI74" s="365" t="str">
        <f aca="false">IFERROR(IF((COUNT('Eng GLA 6th, 7th, 8th'!BO74:BT74)=0)," ",(SUM('Eng GLA 6th, 7th, 8th'!BO74:BT74)/$CI$3)),"")</f>
        <v> </v>
      </c>
      <c r="CJ74" s="365" t="str">
        <f aca="false">IFERROR(IF((COUNT('Eng GLA 6th, 7th, 8th'!BU74:CF74)=0)," ",(SUM('Eng GLA 6th, 7th, 8th'!BU74:CF74)/$CJ$3)),"")</f>
        <v> </v>
      </c>
      <c r="CK74" s="365" t="str">
        <f aca="false">IFERROR(IF((COUNT('Eng GLA 6th, 7th, 8th'!CH74:CX74)=0)," ",(SUM('Eng GLA 6th, 7th, 8th'!CH74:CX74)/$CK$3)),"")</f>
        <v> </v>
      </c>
      <c r="CL74" s="365" t="str">
        <f aca="false">IFERROR(IF((COUNT('Eng GLA 6th, 7th, 8th'!CY74:DD74)=0)," ",(SUM('Eng GLA 6th, 7th, 8th'!CY74:DD74)/$CL$3)),"")</f>
        <v> </v>
      </c>
      <c r="CM74" s="365" t="str">
        <f aca="false">IFERROR(IF((COUNT('Eng GLA 6th, 7th, 8th'!DE74:DJ74)=0)," ",(SUM('Eng GLA 6th, 7th, 8th'!DE74:DJ74)/$CM$3)),"")</f>
        <v> </v>
      </c>
      <c r="CN74" s="365" t="str">
        <f aca="false">IFERROR(IF((COUNT('Eng GLA 6th, 7th, 8th'!DK74:DV74)=0)," ",(SUM('Eng GLA 6th, 7th, 8th'!DK74:DV74)/$CN$3)),"")</f>
        <v> </v>
      </c>
    </row>
    <row r="75" customFormat="false" ht="12.75" hidden="false" customHeight="true" outlineLevel="0" collapsed="false">
      <c r="A75" s="315" t="n">
        <v>68</v>
      </c>
      <c r="B75" s="315" t="inlineStr">
        <f aca="false">'English Scores- Leveled papers'!B74</f>
        <is>
          <t/>
        </is>
      </c>
      <c r="C75" s="360" t="inlineStr">
        <f aca="false">'RC Mastery Check+Question type'!H72</f>
        <is>
          <t/>
        </is>
      </c>
      <c r="D75" s="361" t="inlineStr">
        <f aca="false">'Cover Sheet'!L72</f>
        <is>
          <t/>
        </is>
      </c>
      <c r="E75" s="362" t="inlineStr">
        <f aca="false">IF($B75="","",IF(COUNTIFS('English Scores- Leveled papers'!$H$3:$KM$3,E$4,'English Scores- Leveled papers'!$H74:$KM74,"&gt;-1")=0,"",SUMIF('English Scores- Leveled papers'!$H$3:$KM$3,E$4,'English Scores- Leveled papers'!$H74:$KM74)))</f>
        <is>
          <t/>
        </is>
      </c>
      <c r="F75" s="362" t="inlineStr">
        <f aca="false">IF($B75="","",IF(COUNTIFS('English Scores- Leveled papers'!$H$3:$KM$3,F$4,'English Scores- Leveled papers'!$H74:$KM74,"&gt;-1")=0,"",SUMIF('English Scores- Leveled papers'!$H$3:$KM$3,F$4,'English Scores- Leveled papers'!$H74:$KM74)))</f>
        <is>
          <t/>
        </is>
      </c>
      <c r="G75" s="362" t="inlineStr">
        <f aca="false">IF($B75="","",IF(COUNTIFS('English Scores- Leveled papers'!$H$3:$KM$3,G$4,'English Scores- Leveled papers'!$H74:$KM74,"&gt;-1")=0,"",SUMIF('English Scores- Leveled papers'!$H$3:$KM$3,G$4,'English Scores- Leveled papers'!$H74:$KM74)))</f>
        <is>
          <t/>
        </is>
      </c>
      <c r="H75" s="362" t="inlineStr">
        <f aca="false">IF($B75="","",IF(COUNTIFS('English Scores- Leveled papers'!$H$3:$KM$3,H$4,'English Scores- Leveled papers'!$H74:$KM74,"&gt;-1")=0,"",SUMIF('English Scores- Leveled papers'!$H$3:$KM$3,H$4,'English Scores- Leveled papers'!$H74:$KM74)))</f>
        <is>
          <t/>
        </is>
      </c>
      <c r="I75" s="362" t="inlineStr">
        <f aca="false">IF($B75="","",IF(COUNTIFS('English Scores- Leveled papers'!$H$3:$KM$3,I$4,'English Scores- Leveled papers'!$H74:$KM74,"&gt;-1")=0,"",SUMIF('English Scores- Leveled papers'!$H$3:$KM$3,I$4,'English Scores- Leveled papers'!$H74:$KM74)))</f>
        <is>
          <t/>
        </is>
      </c>
      <c r="J75" s="362" t="inlineStr">
        <f aca="false">IF($B75="","",IF(COUNTIFS('English Scores- Leveled papers'!$H$3:$KM$3,J$4,'English Scores- Leveled papers'!$H74:$KM74,"&gt;-1")=0,"",SUMIF('English Scores- Leveled papers'!$H$3:$KM$3,J$4,'English Scores- Leveled papers'!$H74:$KM74)))</f>
        <is>
          <t/>
        </is>
      </c>
      <c r="K75" s="362" t="inlineStr">
        <f aca="false">IF($B75="","",IF(COUNTIFS('English Scores- Leveled papers'!$H$3:$KM$3,K$4,'English Scores- Leveled papers'!$H74:$KM74,"&gt;-1")=0,"",SUMIF('English Scores- Leveled papers'!$H$3:$KM$3,K$4,'English Scores- Leveled papers'!$H74:$KM74)))</f>
        <is>
          <t/>
        </is>
      </c>
      <c r="L75" s="362" t="inlineStr">
        <f aca="false">IF($B75="","",IF(COUNTIFS('English Scores- Leveled papers'!$H$3:$KM$3,L$4,'English Scores- Leveled papers'!$H74:$KM74,"&gt;-1")=0,"",SUMIF('English Scores- Leveled papers'!$H$3:$KM$3,L$4,'English Scores- Leveled papers'!$H74:$KM74)))</f>
        <is>
          <t/>
        </is>
      </c>
      <c r="M75" s="362" t="inlineStr">
        <f aca="false">IF($B75="","",IF(COUNTIFS('English Scores- Leveled papers'!$H$3:$KM$3,M$4,'English Scores- Leveled papers'!$H74:$KM74,"&gt;-1")=0,"",SUMIF('English Scores- Leveled papers'!$H$3:$KM$3,M$4,'English Scores- Leveled papers'!$H74:$KM74)))</f>
        <is>
          <t/>
        </is>
      </c>
      <c r="N75" s="362" t="inlineStr">
        <f aca="false">IF($B75="","",IF(COUNTIFS('English Scores- Leveled papers'!$H$3:$KM$3,N$4,'English Scores- Leveled papers'!$H74:$KM74,"&gt;-1")=0,"",SUMIF('English Scores- Leveled papers'!$H$3:$KM$3,N$4,'English Scores- Leveled papers'!$H74:$KM74)))</f>
        <is>
          <t/>
        </is>
      </c>
      <c r="O75" s="362" t="inlineStr">
        <f aca="false">IF($B75="","",IF(COUNTIFS('English Scores- Leveled papers'!$H$3:$KM$3,O$4,'English Scores- Leveled papers'!$H74:$KM74,"&gt;-1")=0,"",SUMIF('English Scores- Leveled papers'!$H$3:$KM$3,O$4,'English Scores- Leveled papers'!$H74:$KM74)))</f>
        <is>
          <t/>
        </is>
      </c>
      <c r="P75" s="362" t="inlineStr">
        <f aca="false">IF($B75="","",IF(COUNTIFS('English Scores- Leveled papers'!$H$3:$KM$3,P$4,'English Scores- Leveled papers'!$H74:$KM74,"&gt;-1")=0,"",SUMIF('English Scores- Leveled papers'!$H$3:$KM$3,P$4,'English Scores- Leveled papers'!$H74:$KM74)))</f>
        <is>
          <t/>
        </is>
      </c>
      <c r="Q75" s="362" t="inlineStr">
        <f aca="false">IF($B75="","",IF(COUNTIFS('English Scores- Leveled papers'!$H$3:$KM$3,Q$4,'English Scores- Leveled papers'!$H74:$KM74,"&gt;-1")=0,"",SUMIF('English Scores- Leveled papers'!$H$3:$KM$3,Q$4,'English Scores- Leveled papers'!$H74:$KM74)))</f>
        <is>
          <t/>
        </is>
      </c>
      <c r="R75" s="362" t="inlineStr">
        <f aca="false">IF($B75="","",IF(COUNTIFS('English Scores- Leveled papers'!$H$3:$KM$3,R$4,'English Scores- Leveled papers'!$H74:$KM74,"&gt;-1")=0,"",SUMIF('English Scores- Leveled papers'!$H$3:$KM$3,R$4,'English Scores- Leveled papers'!$H74:$KM74)))</f>
        <is>
          <t/>
        </is>
      </c>
      <c r="S75" s="362" t="inlineStr">
        <f aca="false">IF($B75="","",IF(COUNTIFS('English Scores- Leveled papers'!$H$3:$KM$3,S$4,'English Scores- Leveled papers'!$H74:$KM74,"&gt;-1")=0,"",SUMIF('English Scores- Leveled papers'!$H$3:$KM$3,S$4,'English Scores- Leveled papers'!$H74:$KM74)))</f>
        <is>
          <t/>
        </is>
      </c>
      <c r="T75" s="362" t="inlineStr">
        <f aca="false">IF($B75="","",IF(COUNTIFS('English Scores- Leveled papers'!$H$3:$KM$3,T$4,'English Scores- Leveled papers'!$H74:$KM74,"&gt;-1")=0,"",SUMIF('English Scores- Leveled papers'!$H$3:$KM$3,T$4,'English Scores- Leveled papers'!$H74:$KM74)))</f>
        <is>
          <t/>
        </is>
      </c>
      <c r="U75" s="362" t="inlineStr">
        <f aca="false">IF($B75="","",IF(COUNTIFS('English Scores- Leveled papers'!$H$3:$KM$3,U$4,'English Scores- Leveled papers'!$H74:$KM74,"&gt;-1")=0,"",SUMIF('English Scores- Leveled papers'!$H$3:$KM$3,U$4,'English Scores- Leveled papers'!$H74:$KM74)))</f>
        <is>
          <t/>
        </is>
      </c>
      <c r="V75" s="362" t="inlineStr">
        <f aca="false">IF($B75="","",IF(COUNTIFS('English Scores- Leveled papers'!$H$3:$KM$3,V$4,'English Scores- Leveled papers'!$H74:$KM74,"&gt;-1")=0,"",SUMIF('English Scores- Leveled papers'!$H$3:$KM$3,V$4,'English Scores- Leveled papers'!$H74:$KM74)))</f>
        <is>
          <t/>
        </is>
      </c>
      <c r="W75" s="362" t="inlineStr">
        <f aca="false">IF($B75="","",IF(COUNTIFS('English Scores- Leveled papers'!$H$3:$KM$3,W$4,'English Scores- Leveled papers'!$H74:$KM74,"&gt;-1")=0,"",SUMIF('English Scores- Leveled papers'!$H$3:$KM$3,W$4,'English Scores- Leveled papers'!$H74:$KM74)))</f>
        <is>
          <t/>
        </is>
      </c>
      <c r="X75" s="362" t="inlineStr">
        <f aca="false">IF($B75="","",IF(COUNTIFS('English Scores- Leveled papers'!$H$3:$KM$3,X$4,'English Scores- Leveled papers'!$H74:$KM74,"&gt;-1")=0,"",SUMIF('English Scores- Leveled papers'!$H$3:$KM$3,X$4,'English Scores- Leveled papers'!$H74:$KM74)))</f>
        <is>
          <t/>
        </is>
      </c>
      <c r="Y75" s="362" t="inlineStr">
        <f aca="false">IF($B75="","",IF(COUNTIFS('English Scores- Leveled papers'!$H$3:$KM$3,Y$4,'English Scores- Leveled papers'!$H74:$KM74,"&gt;-1")=0,"",SUMIF('English Scores- Leveled papers'!$H$3:$KM$3,Y$4,'English Scores- Leveled papers'!$H74:$KM74)))</f>
        <is>
          <t/>
        </is>
      </c>
      <c r="Z75" s="362" t="inlineStr">
        <f aca="false">IF($B75="","",IF(COUNTIFS('English Scores- Leveled papers'!$H$3:$KM$3,Z$4,'English Scores- Leveled papers'!$H74:$KM74,"&gt;-1")=0,"",SUMIF('English Scores- Leveled papers'!$H$3:$KM$3,Z$4,'English Scores- Leveled papers'!$H74:$KM74)))</f>
        <is>
          <t/>
        </is>
      </c>
      <c r="AA75" s="362" t="inlineStr">
        <f aca="false">IF($B75="","",IF(COUNTIFS('English Scores- Leveled papers'!$H$3:$KM$3,AA$4,'English Scores- Leveled papers'!$H74:$KM74,"&gt;-1")=0,"",SUMIF('English Scores- Leveled papers'!$H$3:$KM$3,AA$4,'English Scores- Leveled papers'!$H74:$KM74)))</f>
        <is>
          <t/>
        </is>
      </c>
      <c r="AB75" s="362" t="inlineStr">
        <f aca="false">IF($B75="","",IF(COUNTIFS('English Scores- Leveled papers'!$H$3:$KM$3,AB$4,'English Scores- Leveled papers'!$H74:$KM74,"&gt;-1")=0,"",SUMIF('English Scores- Leveled papers'!$H$3:$KM$3,AB$4,'English Scores- Leveled papers'!$H74:$KM74)))</f>
        <is>
          <t/>
        </is>
      </c>
      <c r="AC75" s="362" t="inlineStr">
        <f aca="false">IF($B75="","",IF(COUNTIFS('English Scores- Leveled papers'!$H$3:$KM$3,AC$4,'English Scores- Leveled papers'!$H74:$KM74,"&gt;-1")=0,"",SUMIF('English Scores- Leveled papers'!$H$3:$KM$3,AC$4,'English Scores- Leveled papers'!$H74:$KM74)))</f>
        <is>
          <t/>
        </is>
      </c>
      <c r="AD75" s="362" t="inlineStr">
        <f aca="false">IF($B75="","",IF(COUNTIFS('English Scores- Leveled papers'!$H$3:$KM$3,AD$4,'English Scores- Leveled papers'!$H74:$KM74,"&gt;-1")=0,"",SUMIF('English Scores- Leveled papers'!$H$3:$KM$3,AD$4,'English Scores- Leveled papers'!$H74:$KM74)))</f>
        <is>
          <t/>
        </is>
      </c>
      <c r="AE75" s="362" t="inlineStr">
        <f aca="false">IF($B75="","",IF(COUNTIFS('English Scores- Leveled papers'!$H$3:$KM$3,AE$4,'English Scores- Leveled papers'!$H74:$KM74,"&gt;-1")=0,"",SUMIF('English Scores- Leveled papers'!$H$3:$KM$3,AE$4,'English Scores- Leveled papers'!$H74:$KM74)))</f>
        <is>
          <t/>
        </is>
      </c>
      <c r="AF75" s="362" t="inlineStr">
        <f aca="false">IF($B75="","",IF(COUNTIFS('English Scores- Leveled papers'!$H$3:$KM$3,AF$4,'English Scores- Leveled papers'!$H74:$KM74,"&gt;-1")=0,"",SUMIF('English Scores- Leveled papers'!$H$3:$KM$3,AF$4,'English Scores- Leveled papers'!$H74:$KM74)))</f>
        <is>
          <t/>
        </is>
      </c>
      <c r="AG75" s="362" t="inlineStr">
        <f aca="false">IF($B75="","",IF(COUNTIFS('English Scores- Leveled papers'!$H$3:$KM$3,AG$4,'English Scores- Leveled papers'!$H74:$KM74,"&gt;-1")=0,"",SUMIF('English Scores- Leveled papers'!$H$3:$KM$3,AG$4,'English Scores- Leveled papers'!$H74:$KM74)))</f>
        <is>
          <t/>
        </is>
      </c>
      <c r="AH75" s="362" t="inlineStr">
        <f aca="false">IF($B75="","",IF(COUNTIFS('English Scores- Leveled papers'!$H$3:$KM$3,AH$4,'English Scores- Leveled papers'!$H74:$KM74,"&gt;-1")=0,"",SUMIF('English Scores- Leveled papers'!$H$3:$KM$3,AH$4,'English Scores- Leveled papers'!$H74:$KM74)))</f>
        <is>
          <t/>
        </is>
      </c>
      <c r="AI75" s="362" t="inlineStr">
        <f aca="false">IF($B75="","",IF(COUNTIFS('English Scores- Leveled papers'!$H$3:$KM$3,AI$4,'English Scores- Leveled papers'!$H74:$KM74,"&gt;-1")=0,"",SUMIF('English Scores- Leveled papers'!$H$3:$KM$3,AI$4,'English Scores- Leveled papers'!$H74:$KM74)))</f>
        <is>
          <t/>
        </is>
      </c>
      <c r="AJ75" s="362" t="inlineStr">
        <f aca="false">IF($B75="","",IF(COUNTIFS('English Scores- Leveled papers'!$H$3:$KM$3,AJ$4,'English Scores- Leveled papers'!$H74:$KM74,"&gt;-1")=0,"",SUMIF('English Scores- Leveled papers'!$H$3:$KM$3,AJ$4,'English Scores- Leveled papers'!$H74:$KM74)))</f>
        <is>
          <t/>
        </is>
      </c>
      <c r="AK75" s="362" t="inlineStr">
        <f aca="false">IF($B75="","",IF(COUNTIFS('English Scores- Leveled papers'!$H$3:$KM$3,AK$4,'English Scores- Leveled papers'!$H74:$KM74,"&gt;-1")=0,"",SUMIF('English Scores- Leveled papers'!$H$3:$KM$3,AK$4,'English Scores- Leveled papers'!$H74:$KM74)))</f>
        <is>
          <t/>
        </is>
      </c>
      <c r="AL75" s="362" t="inlineStr">
        <f aca="false">IF($B75="","",IF(COUNTIFS('English Scores- Leveled papers'!$H$3:$KM$3,AL$4,'English Scores- Leveled papers'!$H74:$KM74,"&gt;-1")=0,"",SUMIF('English Scores- Leveled papers'!$H$3:$KM$3,AL$4,'English Scores- Leveled papers'!$H74:$KM74)))</f>
        <is>
          <t/>
        </is>
      </c>
      <c r="AM75" s="362" t="inlineStr">
        <f aca="false">IF($B75="","",IF(COUNTIFS('English Scores- Leveled papers'!$H$3:$KM$3,AM$4,'English Scores- Leveled papers'!$H74:$KM74,"&gt;-1")=0,"",SUMIF('English Scores- Leveled papers'!$H$3:$KM$3,AM$4,'English Scores- Leveled papers'!$H74:$KM74)))</f>
        <is>
          <t/>
        </is>
      </c>
      <c r="AN75" s="362" t="inlineStr">
        <f aca="false">IF($B75="","",IF(COUNTIFS('English Scores- Leveled papers'!$H$3:$KM$3,AN$4,'English Scores- Leveled papers'!$H74:$KM74,"&gt;-1")=0,"",SUMIF('English Scores- Leveled papers'!$H$3:$KM$3,AN$4,'English Scores- Leveled papers'!$H74:$KM74)))</f>
        <is>
          <t/>
        </is>
      </c>
      <c r="AO75" s="362" t="inlineStr">
        <f aca="false">IF($B75="","",IF(COUNTIFS('English Scores- Leveled papers'!$H$3:$KM$3,AO$4,'English Scores- Leveled papers'!$H74:$KM74,"&gt;-1")=0,"",SUMIF('English Scores- Leveled papers'!$H$3:$KM$3,AO$4,'English Scores- Leveled papers'!$H74:$KM74)))</f>
        <is>
          <t/>
        </is>
      </c>
      <c r="AP75" s="362" t="inlineStr">
        <f aca="false">IF($B75="","",IF(COUNTIFS('English Scores- Leveled papers'!$H$3:$KM$3,AP$4,'English Scores- Leveled papers'!$H74:$KM74,"&gt;-1")=0,"",SUMIF('English Scores- Leveled papers'!$H$3:$KM$3,AP$4,'English Scores- Leveled papers'!$H74:$KM74)))</f>
        <is>
          <t/>
        </is>
      </c>
      <c r="AQ75" s="362" t="inlineStr">
        <f aca="false">IF($B75="","",IF(COUNTIFS('English Scores- Leveled papers'!$H$3:$KM$3,AQ$4,'English Scores- Leveled papers'!$H74:$KM74,"&gt;-1")=0,"",SUMIF('English Scores- Leveled papers'!$H$3:$KM$3,AQ$4,'English Scores- Leveled papers'!$H74:$KM74)))</f>
        <is>
          <t/>
        </is>
      </c>
      <c r="AR75" s="362" t="inlineStr">
        <f aca="false">IF($B75="","",IF(COUNTIFS('English Scores- Leveled papers'!$H$3:$KM$3,AR$4,'English Scores- Leveled papers'!$H74:$KM74,"&gt;-1")=0,"",SUMIF('English Scores- Leveled papers'!$H$3:$KM$3,AR$4,'English Scores- Leveled papers'!$H74:$KM74)))</f>
        <is>
          <t/>
        </is>
      </c>
      <c r="AS75" s="362" t="inlineStr">
        <f aca="false">IF($B75="","",IF(COUNTIFS('English Scores- Leveled papers'!$H$3:$KM$3,AS$4,'English Scores- Leveled papers'!$H74:$KM74,"&gt;-1")=0,"",SUMIF('English Scores- Leveled papers'!$H$3:$KM$3,AS$4,'English Scores- Leveled papers'!$H74:$KM74)))</f>
        <is>
          <t/>
        </is>
      </c>
      <c r="AT75" s="362" t="inlineStr">
        <f aca="false">IF($B75="","",IF(COUNTIFS('English Scores- Leveled papers'!$H$3:$KM$3,AT$4,'English Scores- Leveled papers'!$H74:$KM74,"&gt;-1")=0,"",SUMIF('English Scores- Leveled papers'!$H$3:$KM$3,AT$4,'English Scores- Leveled papers'!$H74:$KM74)))</f>
        <is>
          <t/>
        </is>
      </c>
      <c r="AU75" s="362" t="inlineStr">
        <f aca="false">IF($B75="","",IF(COUNTIFS('English Scores- Leveled papers'!$H$3:$KM$3,AU$4,'English Scores- Leveled papers'!$H74:$KM74,"&gt;-1")=0,"",SUMIF('English Scores- Leveled papers'!$H$3:$KM$3,AU$4,'English Scores- Leveled papers'!$H74:$KM74)))</f>
        <is>
          <t/>
        </is>
      </c>
      <c r="AV75" s="362" t="inlineStr">
        <f aca="false">IF($B75="","",IF(COUNTIFS('English Scores- Leveled papers'!$H$3:$KM$3,AV$4,'English Scores- Leveled papers'!$H74:$KM74,"&gt;-1")=0,"",SUMIF('English Scores- Leveled papers'!$H$3:$KM$3,AV$4,'English Scores- Leveled papers'!$H74:$KM74)))</f>
        <is>
          <t/>
        </is>
      </c>
      <c r="AW75" s="362" t="inlineStr">
        <f aca="false">IF($B75="","",IF(COUNTIFS('English Scores- Leveled papers'!$H$3:$KM$3,AW$4,'English Scores- Leveled papers'!$H74:$KM74,"&gt;-1")=0,"",SUMIF('English Scores- Leveled papers'!$H$3:$KM$3,AW$4,'English Scores- Leveled papers'!$H74:$KM74)))</f>
        <is>
          <t/>
        </is>
      </c>
      <c r="AX75" s="362" t="inlineStr">
        <f aca="false">IF($B75="","",IF(COUNTIFS('English Scores- Leveled papers'!$H$3:$KM$3,AX$4,'English Scores- Leveled papers'!$H74:$KM74,"&gt;-1")=0,"",SUMIF('English Scores- Leveled papers'!$H$3:$KM$3,AX$4,'English Scores- Leveled papers'!$H74:$KM74)))</f>
        <is>
          <t/>
        </is>
      </c>
      <c r="AY75" s="362" t="inlineStr">
        <f aca="false">IF($B75="","",IF(COUNTIFS('English Scores- Leveled papers'!$H$3:$KM$3,AY$4,'English Scores- Leveled papers'!$H74:$KM74,"&gt;-1")=0,"",SUMIF('English Scores- Leveled papers'!$H$3:$KM$3,AY$4,'English Scores- Leveled papers'!$H74:$KM74)))</f>
        <is>
          <t/>
        </is>
      </c>
      <c r="AZ75" s="362" t="inlineStr">
        <f aca="false">IF($B75="","",IF(COUNTIFS('English Scores- Leveled papers'!$H$3:$KM$3,AZ$4,'English Scores- Leveled papers'!$H74:$KM74,"&gt;-1")=0,"",SUMIF('English Scores- Leveled papers'!$H$3:$KM$3,AZ$4,'English Scores- Leveled papers'!$H74:$KM74)))</f>
        <is>
          <t/>
        </is>
      </c>
      <c r="BA75" s="362" t="inlineStr">
        <f aca="false">IF($B75="","",IF(COUNTIFS('English Scores- Leveled papers'!$H$3:$KM$3,BA$4,'English Scores- Leveled papers'!$H74:$KM74,"&gt;-1")=0,"",SUMIF('English Scores- Leveled papers'!$H$3:$KM$3,BA$4,'English Scores- Leveled papers'!$H74:$KM74)))</f>
        <is>
          <t/>
        </is>
      </c>
      <c r="BB75" s="362" t="inlineStr">
        <f aca="false">IF($B75="","",IF(COUNTIFS('English Scores- Leveled papers'!$H$3:$KM$3,BB$4,'English Scores- Leveled papers'!$H74:$KM74,"&gt;-1")=0,"",SUMIF('English Scores- Leveled papers'!$H$3:$KM$3,BB$4,'English Scores- Leveled papers'!$H74:$KM74)))</f>
        <is>
          <t/>
        </is>
      </c>
      <c r="BC75" s="362" t="inlineStr">
        <f aca="false">IF($B75="","",IF(COUNTIFS('English Scores- Leveled papers'!$H$3:$KM$3,BC$4,'English Scores- Leveled papers'!$H74:$KM74,"&gt;-1")=0,"",SUMIF('English Scores- Leveled papers'!$H$3:$KM$3,BC$4,'English Scores- Leveled papers'!$H74:$KM74)))</f>
        <is>
          <t/>
        </is>
      </c>
      <c r="BD75" s="362" t="inlineStr">
        <f aca="false">IF($B75="","",IF(COUNTIFS('English Scores- Leveled papers'!$H$3:$KM$3,BD$4,'English Scores- Leveled papers'!$H74:$KM74,"&gt;-1")=0,"",SUMIF('English Scores- Leveled papers'!$H$3:$KM$3,BD$4,'English Scores- Leveled papers'!$H74:$KM74)))</f>
        <is>
          <t/>
        </is>
      </c>
      <c r="BE75" s="362" t="inlineStr">
        <f aca="false">IF($B75="","",IF(COUNTIFS('English Scores- Leveled papers'!$H$3:$KM$3,BE$4,'English Scores- Leveled papers'!$H74:$KM74,"&gt;-1")=0,"",SUMIF('English Scores- Leveled papers'!$H$3:$KM$3,BE$4,'English Scores- Leveled papers'!$H74:$KM74)))</f>
        <is>
          <t/>
        </is>
      </c>
      <c r="BF75" s="362" t="inlineStr">
        <f aca="false">IF($B75="","",IF(COUNTIFS('English Scores- Leveled papers'!$H$3:$KM$3,BF$4,'English Scores- Leveled papers'!$H74:$KM74,"&gt;-1")=0,"",SUMIF('English Scores- Leveled papers'!$H$3:$KM$3,BF$4,'English Scores- Leveled papers'!$H74:$KM74)))</f>
        <is>
          <t/>
        </is>
      </c>
      <c r="BG75" s="362" t="inlineStr">
        <f aca="false">IF($B75="","",IF(COUNTIFS('English Scores- Leveled papers'!$H$3:$KM$3,BG$4,'English Scores- Leveled papers'!$H74:$KM74,"&gt;-1")=0,"",SUMIF('English Scores- Leveled papers'!$H$3:$KM$3,BG$4,'English Scores- Leveled papers'!$H74:$KM74)))</f>
        <is>
          <t/>
        </is>
      </c>
      <c r="BH75" s="362" t="inlineStr">
        <f aca="false">IF($B75="","",IF(COUNTIFS('English Scores- Leveled papers'!$H$3:$KM$3,BH$4,'English Scores- Leveled papers'!$H74:$KM74,"&gt;-1")=0,"",SUMIF('English Scores- Leveled papers'!$H$3:$KM$3,BH$4,'English Scores- Leveled papers'!$H74:$KM74)))</f>
        <is>
          <t/>
        </is>
      </c>
      <c r="BI75" s="362" t="inlineStr">
        <f aca="false">IF($B75="","",IF(COUNTIFS('English Scores- Leveled papers'!$H$3:$KM$3,BI$4,'English Scores- Leveled papers'!$H74:$KM74,"&gt;-1")=0,"",SUMIF('English Scores- Leveled papers'!$H$3:$KM$3,BI$4,'English Scores- Leveled papers'!$H74:$KM74)))</f>
        <is>
          <t/>
        </is>
      </c>
      <c r="BJ75" s="362" t="inlineStr">
        <f aca="false">IF($B75="","",IF(COUNTIFS('English Scores- Leveled papers'!$H$3:$KM$3,BJ$4,'English Scores- Leveled papers'!$H74:$KM74,"&gt;-1")=0,"",SUMIF('English Scores- Leveled papers'!$H$3:$KM$3,BJ$4,'English Scores- Leveled papers'!$H74:$KM74)))</f>
        <is>
          <t/>
        </is>
      </c>
      <c r="BK75" s="362" t="inlineStr">
        <f aca="false">IF($B75="","",IF(COUNTIFS('English Scores- Leveled papers'!$H$3:$KM$3,BK$4,'English Scores- Leveled papers'!$H74:$KM74,"&gt;-1")=0,"",SUMIF('English Scores- Leveled papers'!$H$3:$KM$3,BK$4,'English Scores- Leveled papers'!$H74:$KM74)))</f>
        <is>
          <t/>
        </is>
      </c>
      <c r="BL75" s="362" t="inlineStr">
        <f aca="false">IF($B75="","",IF(COUNTIFS('English Scores- Leveled papers'!$H$3:$KM$3,BL$4,'English Scores- Leveled papers'!$H74:$KM74,"&gt;-1")=0,"",SUMIF('English Scores- Leveled papers'!$H$3:$KM$3,BL$4,'English Scores- Leveled papers'!$H74:$KM74)))</f>
        <is>
          <t/>
        </is>
      </c>
      <c r="BM75" s="362" t="inlineStr">
        <f aca="false">IF($B75="","",IF(COUNTIFS('Eng GLA 6th, 7th, 8th'!$E$3:$DV$3,BM$4,'Eng GLA 6th, 7th, 8th'!$E75:$DV75, "&gt;-1")=0,"",SUMIF('Eng GLA 6th, 7th, 8th'!$E$3:$DV$3,BM$4,'Eng GLA 6th, 7th, 8th'!$E75:$DV75)))</f>
        <is>
          <t/>
        </is>
      </c>
      <c r="BN75" s="362" t="inlineStr">
        <f aca="false">IF($B75="","",IF(COUNTIFS('Eng GLA 6th, 7th, 8th'!$E$3:$DV$3,BN$4,'Eng GLA 6th, 7th, 8th'!$E75:$DV75, "&gt;-1")=0,"",SUMIF('Eng GLA 6th, 7th, 8th'!$E$3:$DV$3,BN$4,'Eng GLA 6th, 7th, 8th'!$E75:$DV75)))</f>
        <is>
          <t/>
        </is>
      </c>
      <c r="BO75" s="362" t="inlineStr">
        <f aca="false">IF($B75="","",IF(COUNTIFS('Eng GLA 6th, 7th, 8th'!$E$3:$DV$3,BO$4,'Eng GLA 6th, 7th, 8th'!$E75:$DV75, "&gt;-1")=0,"",SUMIF('Eng GLA 6th, 7th, 8th'!$E$3:$DV$3,BO$4,'Eng GLA 6th, 7th, 8th'!$E75:$DV75)))</f>
        <is>
          <t/>
        </is>
      </c>
      <c r="BP75" s="362" t="inlineStr">
        <f aca="false">IF($B75="","",IF(COUNTIFS('Eng GLA 6th, 7th, 8th'!$E$3:$DV$3,BP$4,'Eng GLA 6th, 7th, 8th'!$E75:$DV75, "&gt;-1")=0,"",SUMIF('Eng GLA 6th, 7th, 8th'!$E$3:$DV$3,BP$4,'Eng GLA 6th, 7th, 8th'!$E75:$DV75)))</f>
        <is>
          <t/>
        </is>
      </c>
      <c r="BQ75" s="362" t="inlineStr">
        <f aca="false">IF($B75="","",IF(COUNTIFS('Eng GLA 6th, 7th, 8th'!$E$3:$DV$3,BQ$4,'Eng GLA 6th, 7th, 8th'!$E75:$DV75, "&gt;-1")=0,"",SUMIF('Eng GLA 6th, 7th, 8th'!$E$3:$DV$3,BQ$4,'Eng GLA 6th, 7th, 8th'!$E75:$DV75)))</f>
        <is>
          <t/>
        </is>
      </c>
      <c r="BR75" s="362" t="inlineStr">
        <f aca="false">IF($B75="","",IF(COUNTIFS('Eng GLA 6th, 7th, 8th'!$E$3:$DV$3,BR$4,'Eng GLA 6th, 7th, 8th'!$E75:$DV75, "&gt;-1")=0,"",SUMIF('Eng GLA 6th, 7th, 8th'!$E$3:$DV$3,BR$4,'Eng GLA 6th, 7th, 8th'!$E75:$DV75)))</f>
        <is>
          <t/>
        </is>
      </c>
      <c r="BS75" s="362" t="inlineStr">
        <f aca="false">IF($B75="","",IF(COUNTIFS('Eng GLA 6th, 7th, 8th'!$E$3:$DV$3,BS$4,'Eng GLA 6th, 7th, 8th'!$E75:$DV75, "&gt;-1")=0,"",SUMIF('Eng GLA 6th, 7th, 8th'!$E$3:$DV$3,BS$4,'Eng GLA 6th, 7th, 8th'!$E75:$DV75)))</f>
        <is>
          <t/>
        </is>
      </c>
      <c r="BT75" s="362" t="inlineStr">
        <f aca="false">IF($B75="","",IF(COUNTIFS('Eng GLA 6th, 7th, 8th'!$E$3:$DV$3,BT$4,'Eng GLA 6th, 7th, 8th'!$E75:$DV75, "&gt;-1")=0,"",SUMIF('Eng GLA 6th, 7th, 8th'!$E$3:$DV$3,BT$4,'Eng GLA 6th, 7th, 8th'!$E75:$DV75)))</f>
        <is>
          <t/>
        </is>
      </c>
      <c r="BU75" s="362" t="inlineStr">
        <f aca="false">IF($B75="","",IF(COUNTIFS('Eng GLA 6th, 7th, 8th'!$E$3:$DV$3,BU$4,'Eng GLA 6th, 7th, 8th'!$E75:$DV75, "&gt;-1")=0,"",SUMIF('Eng GLA 6th, 7th, 8th'!$E$3:$DV$3,BU$4,'Eng GLA 6th, 7th, 8th'!$E75:$DV75)))</f>
        <is>
          <t/>
        </is>
      </c>
      <c r="BV75" s="362" t="inlineStr">
        <f aca="false">IF($B75="","",IF(COUNTIFS('Eng GLA 6th, 7th, 8th'!$E$3:$DV$3,BV$4,'Eng GLA 6th, 7th, 8th'!$E75:$DV75, "&gt;-1")=0,"",SUMIF('Eng GLA 6th, 7th, 8th'!$E$3:$DV$3,BV$4,'Eng GLA 6th, 7th, 8th'!$E75:$DV75)))</f>
        <is>
          <t/>
        </is>
      </c>
      <c r="BW75" s="362" t="inlineStr">
        <f aca="false">IF($B75="","",IF(COUNTIFS('Eng GLA 6th, 7th, 8th'!$E$3:$DV$3,BW$4,'Eng GLA 6th, 7th, 8th'!$E75:$DV75, "&gt;-1")=0,"",SUMIF('Eng GLA 6th, 7th, 8th'!$E$3:$DV$3,BW$4,'Eng GLA 6th, 7th, 8th'!$E75:$DV75)))</f>
        <is>
          <t/>
        </is>
      </c>
      <c r="BX75" s="362" t="inlineStr">
        <f aca="false">IF($B75="","",IF(COUNTIFS('Eng GLA 6th, 7th, 8th'!$E$3:$DV$3,BX$4,'Eng GLA 6th, 7th, 8th'!$E75:$DV75, "&gt;-1")=0,"",SUMIF('Eng GLA 6th, 7th, 8th'!$E$3:$DV$3,BX$4,'Eng GLA 6th, 7th, 8th'!$E75:$DV75)))</f>
        <is>
          <t/>
        </is>
      </c>
      <c r="BY75" s="362" t="inlineStr">
        <f aca="false">IF($B75="","",IF(COUNTIFS('Eng GLA 6th, 7th, 8th'!$E$3:$DV$3,BY$4,'Eng GLA 6th, 7th, 8th'!$E75:$DV75, "&gt;-1")=0,"",SUMIF('Eng GLA 6th, 7th, 8th'!$E$3:$DV$3,BY$4,'Eng GLA 6th, 7th, 8th'!$E75:$DV75)))</f>
        <is>
          <t/>
        </is>
      </c>
      <c r="BZ75" s="362" t="inlineStr">
        <f aca="false">IF($B75="","",IF(COUNTIFS('Eng GLA 6th, 7th, 8th'!$E$3:$DV$3,BZ$4,'Eng GLA 6th, 7th, 8th'!$E75:$DV75, "&gt;-1")=0,"",SUMIF('Eng GLA 6th, 7th, 8th'!$E$3:$DV$3,BZ$4,'Eng GLA 6th, 7th, 8th'!$E75:$DV75)))</f>
        <is>
          <t/>
        </is>
      </c>
      <c r="CA75" s="362" t="inlineStr">
        <f aca="false">IF($B75="","",IF(COUNTIFS('Eng GLA 6th, 7th, 8th'!$E$3:$DV$3,CA$4,'Eng GLA 6th, 7th, 8th'!$E75:$DV75, "&gt;-1")=0,"",SUMIF('Eng GLA 6th, 7th, 8th'!$E$3:$DV$3,CA$4,'Eng GLA 6th, 7th, 8th'!$E75:$DV75)))</f>
        <is>
          <t/>
        </is>
      </c>
      <c r="CB75" s="363"/>
      <c r="CC75" s="364" t="str">
        <f aca="false">IFERROR(IF((COUNT('Eng GLA 6th, 7th, 8th'!E75:U75)=0)," ",(SUM('Eng GLA 6th, 7th, 8th'!E75:U75)/$CC$3)),"")</f>
        <v> </v>
      </c>
      <c r="CD75" s="364" t="str">
        <f aca="false">IFERROR(IF((COUNT('Eng GLA 6th, 7th, 8th'!V75:AA75)=0)," ",(SUM('Eng GLA 6th, 7th, 8th'!V75:AA75)/$CD$3)),"")</f>
        <v> </v>
      </c>
      <c r="CE75" s="364" t="str">
        <f aca="false">IFERROR(IF((COUNT('Eng GLA 6th, 7th, 8th'!AB75:AG75)=0)," ",(SUM('Eng GLA 6th, 7th, 8th'!AB75:AG75)/$CE$3)),"")</f>
        <v> </v>
      </c>
      <c r="CF75" s="364" t="str">
        <f aca="false">IFERROR(IF((COUNT('Eng GLA 6th, 7th, 8th'!AH75:AP75)=0)," ",(SUM('Eng GLA 6th, 7th, 8th'!AH75:AP75)/$CF$3)),"")</f>
        <v> </v>
      </c>
      <c r="CG75" s="365" t="str">
        <f aca="false">IFERROR(IF((COUNT('Eng GLA 6th, 7th, 8th'!AR75:BH75)=0)," ",(SUM('Eng GLA 6th, 7th, 8th'!AR75:BH75)/$CG$3)),"")</f>
        <v> </v>
      </c>
      <c r="CH75" s="365" t="str">
        <f aca="false">IFERROR(IF((COUNT('Eng GLA 6th, 7th, 8th'!BI75:BN75)=0)," ",(SUM('Eng GLA 6th, 7th, 8th'!BI75:BN75)/$CH$3)),"")</f>
        <v> </v>
      </c>
      <c r="CI75" s="365" t="str">
        <f aca="false">IFERROR(IF((COUNT('Eng GLA 6th, 7th, 8th'!BO75:BT75)=0)," ",(SUM('Eng GLA 6th, 7th, 8th'!BO75:BT75)/$CI$3)),"")</f>
        <v> </v>
      </c>
      <c r="CJ75" s="365" t="str">
        <f aca="false">IFERROR(IF((COUNT('Eng GLA 6th, 7th, 8th'!BU75:CF75)=0)," ",(SUM('Eng GLA 6th, 7th, 8th'!BU75:CF75)/$CJ$3)),"")</f>
        <v> </v>
      </c>
      <c r="CK75" s="365" t="str">
        <f aca="false">IFERROR(IF((COUNT('Eng GLA 6th, 7th, 8th'!CH75:CX75)=0)," ",(SUM('Eng GLA 6th, 7th, 8th'!CH75:CX75)/$CK$3)),"")</f>
        <v> </v>
      </c>
      <c r="CL75" s="365" t="str">
        <f aca="false">IFERROR(IF((COUNT('Eng GLA 6th, 7th, 8th'!CY75:DD75)=0)," ",(SUM('Eng GLA 6th, 7th, 8th'!CY75:DD75)/$CL$3)),"")</f>
        <v> </v>
      </c>
      <c r="CM75" s="365" t="str">
        <f aca="false">IFERROR(IF((COUNT('Eng GLA 6th, 7th, 8th'!DE75:DJ75)=0)," ",(SUM('Eng GLA 6th, 7th, 8th'!DE75:DJ75)/$CM$3)),"")</f>
        <v> </v>
      </c>
      <c r="CN75" s="365" t="str">
        <f aca="false">IFERROR(IF((COUNT('Eng GLA 6th, 7th, 8th'!DK75:DV75)=0)," ",(SUM('Eng GLA 6th, 7th, 8th'!DK75:DV75)/$CN$3)),"")</f>
        <v> </v>
      </c>
    </row>
    <row r="76" customFormat="false" ht="12.75" hidden="false" customHeight="true" outlineLevel="0" collapsed="false">
      <c r="A76" s="315" t="n">
        <v>69</v>
      </c>
      <c r="B76" s="315" t="inlineStr">
        <f aca="false">'English Scores- Leveled papers'!B75</f>
        <is>
          <t/>
        </is>
      </c>
      <c r="C76" s="360" t="inlineStr">
        <f aca="false">'RC Mastery Check+Question type'!H73</f>
        <is>
          <t/>
        </is>
      </c>
      <c r="D76" s="361" t="inlineStr">
        <f aca="false">'Cover Sheet'!L73</f>
        <is>
          <t/>
        </is>
      </c>
      <c r="E76" s="362" t="inlineStr">
        <f aca="false">IF($B76="","",IF(COUNTIFS('English Scores- Leveled papers'!$H$3:$KM$3,E$4,'English Scores- Leveled papers'!$H75:$KM75,"&gt;-1")=0,"",SUMIF('English Scores- Leveled papers'!$H$3:$KM$3,E$4,'English Scores- Leveled papers'!$H75:$KM75)))</f>
        <is>
          <t/>
        </is>
      </c>
      <c r="F76" s="362" t="inlineStr">
        <f aca="false">IF($B76="","",IF(COUNTIFS('English Scores- Leveled papers'!$H$3:$KM$3,F$4,'English Scores- Leveled papers'!$H75:$KM75,"&gt;-1")=0,"",SUMIF('English Scores- Leveled papers'!$H$3:$KM$3,F$4,'English Scores- Leveled papers'!$H75:$KM75)))</f>
        <is>
          <t/>
        </is>
      </c>
      <c r="G76" s="362" t="inlineStr">
        <f aca="false">IF($B76="","",IF(COUNTIFS('English Scores- Leveled papers'!$H$3:$KM$3,G$4,'English Scores- Leveled papers'!$H75:$KM75,"&gt;-1")=0,"",SUMIF('English Scores- Leveled papers'!$H$3:$KM$3,G$4,'English Scores- Leveled papers'!$H75:$KM75)))</f>
        <is>
          <t/>
        </is>
      </c>
      <c r="H76" s="362" t="inlineStr">
        <f aca="false">IF($B76="","",IF(COUNTIFS('English Scores- Leveled papers'!$H$3:$KM$3,H$4,'English Scores- Leveled papers'!$H75:$KM75,"&gt;-1")=0,"",SUMIF('English Scores- Leveled papers'!$H$3:$KM$3,H$4,'English Scores- Leveled papers'!$H75:$KM75)))</f>
        <is>
          <t/>
        </is>
      </c>
      <c r="I76" s="362" t="inlineStr">
        <f aca="false">IF($B76="","",IF(COUNTIFS('English Scores- Leveled papers'!$H$3:$KM$3,I$4,'English Scores- Leveled papers'!$H75:$KM75,"&gt;-1")=0,"",SUMIF('English Scores- Leveled papers'!$H$3:$KM$3,I$4,'English Scores- Leveled papers'!$H75:$KM75)))</f>
        <is>
          <t/>
        </is>
      </c>
      <c r="J76" s="362" t="inlineStr">
        <f aca="false">IF($B76="","",IF(COUNTIFS('English Scores- Leveled papers'!$H$3:$KM$3,J$4,'English Scores- Leveled papers'!$H75:$KM75,"&gt;-1")=0,"",SUMIF('English Scores- Leveled papers'!$H$3:$KM$3,J$4,'English Scores- Leveled papers'!$H75:$KM75)))</f>
        <is>
          <t/>
        </is>
      </c>
      <c r="K76" s="362" t="inlineStr">
        <f aca="false">IF($B76="","",IF(COUNTIFS('English Scores- Leveled papers'!$H$3:$KM$3,K$4,'English Scores- Leveled papers'!$H75:$KM75,"&gt;-1")=0,"",SUMIF('English Scores- Leveled papers'!$H$3:$KM$3,K$4,'English Scores- Leveled papers'!$H75:$KM75)))</f>
        <is>
          <t/>
        </is>
      </c>
      <c r="L76" s="362" t="inlineStr">
        <f aca="false">IF($B76="","",IF(COUNTIFS('English Scores- Leveled papers'!$H$3:$KM$3,L$4,'English Scores- Leveled papers'!$H75:$KM75,"&gt;-1")=0,"",SUMIF('English Scores- Leveled papers'!$H$3:$KM$3,L$4,'English Scores- Leveled papers'!$H75:$KM75)))</f>
        <is>
          <t/>
        </is>
      </c>
      <c r="M76" s="362" t="inlineStr">
        <f aca="false">IF($B76="","",IF(COUNTIFS('English Scores- Leveled papers'!$H$3:$KM$3,M$4,'English Scores- Leveled papers'!$H75:$KM75,"&gt;-1")=0,"",SUMIF('English Scores- Leveled papers'!$H$3:$KM$3,M$4,'English Scores- Leveled papers'!$H75:$KM75)))</f>
        <is>
          <t/>
        </is>
      </c>
      <c r="N76" s="362" t="inlineStr">
        <f aca="false">IF($B76="","",IF(COUNTIFS('English Scores- Leveled papers'!$H$3:$KM$3,N$4,'English Scores- Leveled papers'!$H75:$KM75,"&gt;-1")=0,"",SUMIF('English Scores- Leveled papers'!$H$3:$KM$3,N$4,'English Scores- Leveled papers'!$H75:$KM75)))</f>
        <is>
          <t/>
        </is>
      </c>
      <c r="O76" s="362" t="inlineStr">
        <f aca="false">IF($B76="","",IF(COUNTIFS('English Scores- Leveled papers'!$H$3:$KM$3,O$4,'English Scores- Leveled papers'!$H75:$KM75,"&gt;-1")=0,"",SUMIF('English Scores- Leveled papers'!$H$3:$KM$3,O$4,'English Scores- Leveled papers'!$H75:$KM75)))</f>
        <is>
          <t/>
        </is>
      </c>
      <c r="P76" s="362" t="inlineStr">
        <f aca="false">IF($B76="","",IF(COUNTIFS('English Scores- Leveled papers'!$H$3:$KM$3,P$4,'English Scores- Leveled papers'!$H75:$KM75,"&gt;-1")=0,"",SUMIF('English Scores- Leveled papers'!$H$3:$KM$3,P$4,'English Scores- Leveled papers'!$H75:$KM75)))</f>
        <is>
          <t/>
        </is>
      </c>
      <c r="Q76" s="362" t="inlineStr">
        <f aca="false">IF($B76="","",IF(COUNTIFS('English Scores- Leveled papers'!$H$3:$KM$3,Q$4,'English Scores- Leveled papers'!$H75:$KM75,"&gt;-1")=0,"",SUMIF('English Scores- Leveled papers'!$H$3:$KM$3,Q$4,'English Scores- Leveled papers'!$H75:$KM75)))</f>
        <is>
          <t/>
        </is>
      </c>
      <c r="R76" s="362" t="inlineStr">
        <f aca="false">IF($B76="","",IF(COUNTIFS('English Scores- Leveled papers'!$H$3:$KM$3,R$4,'English Scores- Leveled papers'!$H75:$KM75,"&gt;-1")=0,"",SUMIF('English Scores- Leveled papers'!$H$3:$KM$3,R$4,'English Scores- Leveled papers'!$H75:$KM75)))</f>
        <is>
          <t/>
        </is>
      </c>
      <c r="S76" s="362" t="inlineStr">
        <f aca="false">IF($B76="","",IF(COUNTIFS('English Scores- Leveled papers'!$H$3:$KM$3,S$4,'English Scores- Leveled papers'!$H75:$KM75,"&gt;-1")=0,"",SUMIF('English Scores- Leveled papers'!$H$3:$KM$3,S$4,'English Scores- Leveled papers'!$H75:$KM75)))</f>
        <is>
          <t/>
        </is>
      </c>
      <c r="T76" s="362" t="inlineStr">
        <f aca="false">IF($B76="","",IF(COUNTIFS('English Scores- Leveled papers'!$H$3:$KM$3,T$4,'English Scores- Leveled papers'!$H75:$KM75,"&gt;-1")=0,"",SUMIF('English Scores- Leveled papers'!$H$3:$KM$3,T$4,'English Scores- Leveled papers'!$H75:$KM75)))</f>
        <is>
          <t/>
        </is>
      </c>
      <c r="U76" s="362" t="inlineStr">
        <f aca="false">IF($B76="","",IF(COUNTIFS('English Scores- Leveled papers'!$H$3:$KM$3,U$4,'English Scores- Leveled papers'!$H75:$KM75,"&gt;-1")=0,"",SUMIF('English Scores- Leveled papers'!$H$3:$KM$3,U$4,'English Scores- Leveled papers'!$H75:$KM75)))</f>
        <is>
          <t/>
        </is>
      </c>
      <c r="V76" s="362" t="inlineStr">
        <f aca="false">IF($B76="","",IF(COUNTIFS('English Scores- Leveled papers'!$H$3:$KM$3,V$4,'English Scores- Leveled papers'!$H75:$KM75,"&gt;-1")=0,"",SUMIF('English Scores- Leveled papers'!$H$3:$KM$3,V$4,'English Scores- Leveled papers'!$H75:$KM75)))</f>
        <is>
          <t/>
        </is>
      </c>
      <c r="W76" s="362" t="inlineStr">
        <f aca="false">IF($B76="","",IF(COUNTIFS('English Scores- Leveled papers'!$H$3:$KM$3,W$4,'English Scores- Leveled papers'!$H75:$KM75,"&gt;-1")=0,"",SUMIF('English Scores- Leveled papers'!$H$3:$KM$3,W$4,'English Scores- Leveled papers'!$H75:$KM75)))</f>
        <is>
          <t/>
        </is>
      </c>
      <c r="X76" s="362" t="inlineStr">
        <f aca="false">IF($B76="","",IF(COUNTIFS('English Scores- Leveled papers'!$H$3:$KM$3,X$4,'English Scores- Leveled papers'!$H75:$KM75,"&gt;-1")=0,"",SUMIF('English Scores- Leveled papers'!$H$3:$KM$3,X$4,'English Scores- Leveled papers'!$H75:$KM75)))</f>
        <is>
          <t/>
        </is>
      </c>
      <c r="Y76" s="362" t="inlineStr">
        <f aca="false">IF($B76="","",IF(COUNTIFS('English Scores- Leveled papers'!$H$3:$KM$3,Y$4,'English Scores- Leveled papers'!$H75:$KM75,"&gt;-1")=0,"",SUMIF('English Scores- Leveled papers'!$H$3:$KM$3,Y$4,'English Scores- Leveled papers'!$H75:$KM75)))</f>
        <is>
          <t/>
        </is>
      </c>
      <c r="Z76" s="362" t="inlineStr">
        <f aca="false">IF($B76="","",IF(COUNTIFS('English Scores- Leveled papers'!$H$3:$KM$3,Z$4,'English Scores- Leveled papers'!$H75:$KM75,"&gt;-1")=0,"",SUMIF('English Scores- Leveled papers'!$H$3:$KM$3,Z$4,'English Scores- Leveled papers'!$H75:$KM75)))</f>
        <is>
          <t/>
        </is>
      </c>
      <c r="AA76" s="362" t="inlineStr">
        <f aca="false">IF($B76="","",IF(COUNTIFS('English Scores- Leveled papers'!$H$3:$KM$3,AA$4,'English Scores- Leveled papers'!$H75:$KM75,"&gt;-1")=0,"",SUMIF('English Scores- Leveled papers'!$H$3:$KM$3,AA$4,'English Scores- Leveled papers'!$H75:$KM75)))</f>
        <is>
          <t/>
        </is>
      </c>
      <c r="AB76" s="362" t="inlineStr">
        <f aca="false">IF($B76="","",IF(COUNTIFS('English Scores- Leveled papers'!$H$3:$KM$3,AB$4,'English Scores- Leveled papers'!$H75:$KM75,"&gt;-1")=0,"",SUMIF('English Scores- Leveled papers'!$H$3:$KM$3,AB$4,'English Scores- Leveled papers'!$H75:$KM75)))</f>
        <is>
          <t/>
        </is>
      </c>
      <c r="AC76" s="362" t="inlineStr">
        <f aca="false">IF($B76="","",IF(COUNTIFS('English Scores- Leveled papers'!$H$3:$KM$3,AC$4,'English Scores- Leveled papers'!$H75:$KM75,"&gt;-1")=0,"",SUMIF('English Scores- Leveled papers'!$H$3:$KM$3,AC$4,'English Scores- Leveled papers'!$H75:$KM75)))</f>
        <is>
          <t/>
        </is>
      </c>
      <c r="AD76" s="362" t="inlineStr">
        <f aca="false">IF($B76="","",IF(COUNTIFS('English Scores- Leveled papers'!$H$3:$KM$3,AD$4,'English Scores- Leveled papers'!$H75:$KM75,"&gt;-1")=0,"",SUMIF('English Scores- Leveled papers'!$H$3:$KM$3,AD$4,'English Scores- Leveled papers'!$H75:$KM75)))</f>
        <is>
          <t/>
        </is>
      </c>
      <c r="AE76" s="362" t="inlineStr">
        <f aca="false">IF($B76="","",IF(COUNTIFS('English Scores- Leveled papers'!$H$3:$KM$3,AE$4,'English Scores- Leveled papers'!$H75:$KM75,"&gt;-1")=0,"",SUMIF('English Scores- Leveled papers'!$H$3:$KM$3,AE$4,'English Scores- Leveled papers'!$H75:$KM75)))</f>
        <is>
          <t/>
        </is>
      </c>
      <c r="AF76" s="362" t="inlineStr">
        <f aca="false">IF($B76="","",IF(COUNTIFS('English Scores- Leveled papers'!$H$3:$KM$3,AF$4,'English Scores- Leveled papers'!$H75:$KM75,"&gt;-1")=0,"",SUMIF('English Scores- Leveled papers'!$H$3:$KM$3,AF$4,'English Scores- Leveled papers'!$H75:$KM75)))</f>
        <is>
          <t/>
        </is>
      </c>
      <c r="AG76" s="362" t="inlineStr">
        <f aca="false">IF($B76="","",IF(COUNTIFS('English Scores- Leveled papers'!$H$3:$KM$3,AG$4,'English Scores- Leveled papers'!$H75:$KM75,"&gt;-1")=0,"",SUMIF('English Scores- Leveled papers'!$H$3:$KM$3,AG$4,'English Scores- Leveled papers'!$H75:$KM75)))</f>
        <is>
          <t/>
        </is>
      </c>
      <c r="AH76" s="362" t="inlineStr">
        <f aca="false">IF($B76="","",IF(COUNTIFS('English Scores- Leveled papers'!$H$3:$KM$3,AH$4,'English Scores- Leveled papers'!$H75:$KM75,"&gt;-1")=0,"",SUMIF('English Scores- Leveled papers'!$H$3:$KM$3,AH$4,'English Scores- Leveled papers'!$H75:$KM75)))</f>
        <is>
          <t/>
        </is>
      </c>
      <c r="AI76" s="362" t="inlineStr">
        <f aca="false">IF($B76="","",IF(COUNTIFS('English Scores- Leveled papers'!$H$3:$KM$3,AI$4,'English Scores- Leveled papers'!$H75:$KM75,"&gt;-1")=0,"",SUMIF('English Scores- Leveled papers'!$H$3:$KM$3,AI$4,'English Scores- Leveled papers'!$H75:$KM75)))</f>
        <is>
          <t/>
        </is>
      </c>
      <c r="AJ76" s="362" t="inlineStr">
        <f aca="false">IF($B76="","",IF(COUNTIFS('English Scores- Leveled papers'!$H$3:$KM$3,AJ$4,'English Scores- Leveled papers'!$H75:$KM75,"&gt;-1")=0,"",SUMIF('English Scores- Leveled papers'!$H$3:$KM$3,AJ$4,'English Scores- Leveled papers'!$H75:$KM75)))</f>
        <is>
          <t/>
        </is>
      </c>
      <c r="AK76" s="362" t="inlineStr">
        <f aca="false">IF($B76="","",IF(COUNTIFS('English Scores- Leveled papers'!$H$3:$KM$3,AK$4,'English Scores- Leveled papers'!$H75:$KM75,"&gt;-1")=0,"",SUMIF('English Scores- Leveled papers'!$H$3:$KM$3,AK$4,'English Scores- Leveled papers'!$H75:$KM75)))</f>
        <is>
          <t/>
        </is>
      </c>
      <c r="AL76" s="362" t="inlineStr">
        <f aca="false">IF($B76="","",IF(COUNTIFS('English Scores- Leveled papers'!$H$3:$KM$3,AL$4,'English Scores- Leveled papers'!$H75:$KM75,"&gt;-1")=0,"",SUMIF('English Scores- Leveled papers'!$H$3:$KM$3,AL$4,'English Scores- Leveled papers'!$H75:$KM75)))</f>
        <is>
          <t/>
        </is>
      </c>
      <c r="AM76" s="362" t="inlineStr">
        <f aca="false">IF($B76="","",IF(COUNTIFS('English Scores- Leveled papers'!$H$3:$KM$3,AM$4,'English Scores- Leveled papers'!$H75:$KM75,"&gt;-1")=0,"",SUMIF('English Scores- Leveled papers'!$H$3:$KM$3,AM$4,'English Scores- Leveled papers'!$H75:$KM75)))</f>
        <is>
          <t/>
        </is>
      </c>
      <c r="AN76" s="362" t="inlineStr">
        <f aca="false">IF($B76="","",IF(COUNTIFS('English Scores- Leveled papers'!$H$3:$KM$3,AN$4,'English Scores- Leveled papers'!$H75:$KM75,"&gt;-1")=0,"",SUMIF('English Scores- Leveled papers'!$H$3:$KM$3,AN$4,'English Scores- Leveled papers'!$H75:$KM75)))</f>
        <is>
          <t/>
        </is>
      </c>
      <c r="AO76" s="362" t="inlineStr">
        <f aca="false">IF($B76="","",IF(COUNTIFS('English Scores- Leveled papers'!$H$3:$KM$3,AO$4,'English Scores- Leveled papers'!$H75:$KM75,"&gt;-1")=0,"",SUMIF('English Scores- Leveled papers'!$H$3:$KM$3,AO$4,'English Scores- Leveled papers'!$H75:$KM75)))</f>
        <is>
          <t/>
        </is>
      </c>
      <c r="AP76" s="362" t="inlineStr">
        <f aca="false">IF($B76="","",IF(COUNTIFS('English Scores- Leveled papers'!$H$3:$KM$3,AP$4,'English Scores- Leveled papers'!$H75:$KM75,"&gt;-1")=0,"",SUMIF('English Scores- Leveled papers'!$H$3:$KM$3,AP$4,'English Scores- Leveled papers'!$H75:$KM75)))</f>
        <is>
          <t/>
        </is>
      </c>
      <c r="AQ76" s="362" t="inlineStr">
        <f aca="false">IF($B76="","",IF(COUNTIFS('English Scores- Leveled papers'!$H$3:$KM$3,AQ$4,'English Scores- Leveled papers'!$H75:$KM75,"&gt;-1")=0,"",SUMIF('English Scores- Leveled papers'!$H$3:$KM$3,AQ$4,'English Scores- Leveled papers'!$H75:$KM75)))</f>
        <is>
          <t/>
        </is>
      </c>
      <c r="AR76" s="362" t="inlineStr">
        <f aca="false">IF($B76="","",IF(COUNTIFS('English Scores- Leveled papers'!$H$3:$KM$3,AR$4,'English Scores- Leveled papers'!$H75:$KM75,"&gt;-1")=0,"",SUMIF('English Scores- Leveled papers'!$H$3:$KM$3,AR$4,'English Scores- Leveled papers'!$H75:$KM75)))</f>
        <is>
          <t/>
        </is>
      </c>
      <c r="AS76" s="362" t="inlineStr">
        <f aca="false">IF($B76="","",IF(COUNTIFS('English Scores- Leveled papers'!$H$3:$KM$3,AS$4,'English Scores- Leveled papers'!$H75:$KM75,"&gt;-1")=0,"",SUMIF('English Scores- Leveled papers'!$H$3:$KM$3,AS$4,'English Scores- Leveled papers'!$H75:$KM75)))</f>
        <is>
          <t/>
        </is>
      </c>
      <c r="AT76" s="362" t="inlineStr">
        <f aca="false">IF($B76="","",IF(COUNTIFS('English Scores- Leveled papers'!$H$3:$KM$3,AT$4,'English Scores- Leveled papers'!$H75:$KM75,"&gt;-1")=0,"",SUMIF('English Scores- Leveled papers'!$H$3:$KM$3,AT$4,'English Scores- Leveled papers'!$H75:$KM75)))</f>
        <is>
          <t/>
        </is>
      </c>
      <c r="AU76" s="362" t="inlineStr">
        <f aca="false">IF($B76="","",IF(COUNTIFS('English Scores- Leveled papers'!$H$3:$KM$3,AU$4,'English Scores- Leveled papers'!$H75:$KM75,"&gt;-1")=0,"",SUMIF('English Scores- Leveled papers'!$H$3:$KM$3,AU$4,'English Scores- Leveled papers'!$H75:$KM75)))</f>
        <is>
          <t/>
        </is>
      </c>
      <c r="AV76" s="362" t="inlineStr">
        <f aca="false">IF($B76="","",IF(COUNTIFS('English Scores- Leveled papers'!$H$3:$KM$3,AV$4,'English Scores- Leveled papers'!$H75:$KM75,"&gt;-1")=0,"",SUMIF('English Scores- Leveled papers'!$H$3:$KM$3,AV$4,'English Scores- Leveled papers'!$H75:$KM75)))</f>
        <is>
          <t/>
        </is>
      </c>
      <c r="AW76" s="362" t="inlineStr">
        <f aca="false">IF($B76="","",IF(COUNTIFS('English Scores- Leveled papers'!$H$3:$KM$3,AW$4,'English Scores- Leveled papers'!$H75:$KM75,"&gt;-1")=0,"",SUMIF('English Scores- Leveled papers'!$H$3:$KM$3,AW$4,'English Scores- Leveled papers'!$H75:$KM75)))</f>
        <is>
          <t/>
        </is>
      </c>
      <c r="AX76" s="362" t="inlineStr">
        <f aca="false">IF($B76="","",IF(COUNTIFS('English Scores- Leveled papers'!$H$3:$KM$3,AX$4,'English Scores- Leveled papers'!$H75:$KM75,"&gt;-1")=0,"",SUMIF('English Scores- Leveled papers'!$H$3:$KM$3,AX$4,'English Scores- Leveled papers'!$H75:$KM75)))</f>
        <is>
          <t/>
        </is>
      </c>
      <c r="AY76" s="362" t="inlineStr">
        <f aca="false">IF($B76="","",IF(COUNTIFS('English Scores- Leveled papers'!$H$3:$KM$3,AY$4,'English Scores- Leveled papers'!$H75:$KM75,"&gt;-1")=0,"",SUMIF('English Scores- Leveled papers'!$H$3:$KM$3,AY$4,'English Scores- Leveled papers'!$H75:$KM75)))</f>
        <is>
          <t/>
        </is>
      </c>
      <c r="AZ76" s="362" t="inlineStr">
        <f aca="false">IF($B76="","",IF(COUNTIFS('English Scores- Leveled papers'!$H$3:$KM$3,AZ$4,'English Scores- Leveled papers'!$H75:$KM75,"&gt;-1")=0,"",SUMIF('English Scores- Leveled papers'!$H$3:$KM$3,AZ$4,'English Scores- Leveled papers'!$H75:$KM75)))</f>
        <is>
          <t/>
        </is>
      </c>
      <c r="BA76" s="362" t="inlineStr">
        <f aca="false">IF($B76="","",IF(COUNTIFS('English Scores- Leveled papers'!$H$3:$KM$3,BA$4,'English Scores- Leveled papers'!$H75:$KM75,"&gt;-1")=0,"",SUMIF('English Scores- Leveled papers'!$H$3:$KM$3,BA$4,'English Scores- Leveled papers'!$H75:$KM75)))</f>
        <is>
          <t/>
        </is>
      </c>
      <c r="BB76" s="362" t="inlineStr">
        <f aca="false">IF($B76="","",IF(COUNTIFS('English Scores- Leveled papers'!$H$3:$KM$3,BB$4,'English Scores- Leveled papers'!$H75:$KM75,"&gt;-1")=0,"",SUMIF('English Scores- Leveled papers'!$H$3:$KM$3,BB$4,'English Scores- Leveled papers'!$H75:$KM75)))</f>
        <is>
          <t/>
        </is>
      </c>
      <c r="BC76" s="362" t="inlineStr">
        <f aca="false">IF($B76="","",IF(COUNTIFS('English Scores- Leveled papers'!$H$3:$KM$3,BC$4,'English Scores- Leveled papers'!$H75:$KM75,"&gt;-1")=0,"",SUMIF('English Scores- Leveled papers'!$H$3:$KM$3,BC$4,'English Scores- Leveled papers'!$H75:$KM75)))</f>
        <is>
          <t/>
        </is>
      </c>
      <c r="BD76" s="362" t="inlineStr">
        <f aca="false">IF($B76="","",IF(COUNTIFS('English Scores- Leveled papers'!$H$3:$KM$3,BD$4,'English Scores- Leveled papers'!$H75:$KM75,"&gt;-1")=0,"",SUMIF('English Scores- Leveled papers'!$H$3:$KM$3,BD$4,'English Scores- Leveled papers'!$H75:$KM75)))</f>
        <is>
          <t/>
        </is>
      </c>
      <c r="BE76" s="362" t="inlineStr">
        <f aca="false">IF($B76="","",IF(COUNTIFS('English Scores- Leveled papers'!$H$3:$KM$3,BE$4,'English Scores- Leveled papers'!$H75:$KM75,"&gt;-1")=0,"",SUMIF('English Scores- Leveled papers'!$H$3:$KM$3,BE$4,'English Scores- Leveled papers'!$H75:$KM75)))</f>
        <is>
          <t/>
        </is>
      </c>
      <c r="BF76" s="362" t="inlineStr">
        <f aca="false">IF($B76="","",IF(COUNTIFS('English Scores- Leveled papers'!$H$3:$KM$3,BF$4,'English Scores- Leveled papers'!$H75:$KM75,"&gt;-1")=0,"",SUMIF('English Scores- Leveled papers'!$H$3:$KM$3,BF$4,'English Scores- Leveled papers'!$H75:$KM75)))</f>
        <is>
          <t/>
        </is>
      </c>
      <c r="BG76" s="362" t="inlineStr">
        <f aca="false">IF($B76="","",IF(COUNTIFS('English Scores- Leveled papers'!$H$3:$KM$3,BG$4,'English Scores- Leveled papers'!$H75:$KM75,"&gt;-1")=0,"",SUMIF('English Scores- Leveled papers'!$H$3:$KM$3,BG$4,'English Scores- Leveled papers'!$H75:$KM75)))</f>
        <is>
          <t/>
        </is>
      </c>
      <c r="BH76" s="362" t="inlineStr">
        <f aca="false">IF($B76="","",IF(COUNTIFS('English Scores- Leveled papers'!$H$3:$KM$3,BH$4,'English Scores- Leveled papers'!$H75:$KM75,"&gt;-1")=0,"",SUMIF('English Scores- Leveled papers'!$H$3:$KM$3,BH$4,'English Scores- Leveled papers'!$H75:$KM75)))</f>
        <is>
          <t/>
        </is>
      </c>
      <c r="BI76" s="362" t="inlineStr">
        <f aca="false">IF($B76="","",IF(COUNTIFS('English Scores- Leveled papers'!$H$3:$KM$3,BI$4,'English Scores- Leveled papers'!$H75:$KM75,"&gt;-1")=0,"",SUMIF('English Scores- Leveled papers'!$H$3:$KM$3,BI$4,'English Scores- Leveled papers'!$H75:$KM75)))</f>
        <is>
          <t/>
        </is>
      </c>
      <c r="BJ76" s="362" t="inlineStr">
        <f aca="false">IF($B76="","",IF(COUNTIFS('English Scores- Leveled papers'!$H$3:$KM$3,BJ$4,'English Scores- Leveled papers'!$H75:$KM75,"&gt;-1")=0,"",SUMIF('English Scores- Leveled papers'!$H$3:$KM$3,BJ$4,'English Scores- Leveled papers'!$H75:$KM75)))</f>
        <is>
          <t/>
        </is>
      </c>
      <c r="BK76" s="362" t="inlineStr">
        <f aca="false">IF($B76="","",IF(COUNTIFS('English Scores- Leveled papers'!$H$3:$KM$3,BK$4,'English Scores- Leveled papers'!$H75:$KM75,"&gt;-1")=0,"",SUMIF('English Scores- Leveled papers'!$H$3:$KM$3,BK$4,'English Scores- Leveled papers'!$H75:$KM75)))</f>
        <is>
          <t/>
        </is>
      </c>
      <c r="BL76" s="362" t="inlineStr">
        <f aca="false">IF($B76="","",IF(COUNTIFS('English Scores- Leveled papers'!$H$3:$KM$3,BL$4,'English Scores- Leveled papers'!$H75:$KM75,"&gt;-1")=0,"",SUMIF('English Scores- Leveled papers'!$H$3:$KM$3,BL$4,'English Scores- Leveled papers'!$H75:$KM75)))</f>
        <is>
          <t/>
        </is>
      </c>
      <c r="BM76" s="362" t="inlineStr">
        <f aca="false">IF($B76="","",IF(COUNTIFS('Eng GLA 6th, 7th, 8th'!$E$3:$DV$3,BM$4,'Eng GLA 6th, 7th, 8th'!$E76:$DV76, "&gt;-1")=0,"",SUMIF('Eng GLA 6th, 7th, 8th'!$E$3:$DV$3,BM$4,'Eng GLA 6th, 7th, 8th'!$E76:$DV76)))</f>
        <is>
          <t/>
        </is>
      </c>
      <c r="BN76" s="362" t="inlineStr">
        <f aca="false">IF($B76="","",IF(COUNTIFS('Eng GLA 6th, 7th, 8th'!$E$3:$DV$3,BN$4,'Eng GLA 6th, 7th, 8th'!$E76:$DV76, "&gt;-1")=0,"",SUMIF('Eng GLA 6th, 7th, 8th'!$E$3:$DV$3,BN$4,'Eng GLA 6th, 7th, 8th'!$E76:$DV76)))</f>
        <is>
          <t/>
        </is>
      </c>
      <c r="BO76" s="362" t="inlineStr">
        <f aca="false">IF($B76="","",IF(COUNTIFS('Eng GLA 6th, 7th, 8th'!$E$3:$DV$3,BO$4,'Eng GLA 6th, 7th, 8th'!$E76:$DV76, "&gt;-1")=0,"",SUMIF('Eng GLA 6th, 7th, 8th'!$E$3:$DV$3,BO$4,'Eng GLA 6th, 7th, 8th'!$E76:$DV76)))</f>
        <is>
          <t/>
        </is>
      </c>
      <c r="BP76" s="362" t="inlineStr">
        <f aca="false">IF($B76="","",IF(COUNTIFS('Eng GLA 6th, 7th, 8th'!$E$3:$DV$3,BP$4,'Eng GLA 6th, 7th, 8th'!$E76:$DV76, "&gt;-1")=0,"",SUMIF('Eng GLA 6th, 7th, 8th'!$E$3:$DV$3,BP$4,'Eng GLA 6th, 7th, 8th'!$E76:$DV76)))</f>
        <is>
          <t/>
        </is>
      </c>
      <c r="BQ76" s="362" t="inlineStr">
        <f aca="false">IF($B76="","",IF(COUNTIFS('Eng GLA 6th, 7th, 8th'!$E$3:$DV$3,BQ$4,'Eng GLA 6th, 7th, 8th'!$E76:$DV76, "&gt;-1")=0,"",SUMIF('Eng GLA 6th, 7th, 8th'!$E$3:$DV$3,BQ$4,'Eng GLA 6th, 7th, 8th'!$E76:$DV76)))</f>
        <is>
          <t/>
        </is>
      </c>
      <c r="BR76" s="362" t="inlineStr">
        <f aca="false">IF($B76="","",IF(COUNTIFS('Eng GLA 6th, 7th, 8th'!$E$3:$DV$3,BR$4,'Eng GLA 6th, 7th, 8th'!$E76:$DV76, "&gt;-1")=0,"",SUMIF('Eng GLA 6th, 7th, 8th'!$E$3:$DV$3,BR$4,'Eng GLA 6th, 7th, 8th'!$E76:$DV76)))</f>
        <is>
          <t/>
        </is>
      </c>
      <c r="BS76" s="362" t="inlineStr">
        <f aca="false">IF($B76="","",IF(COUNTIFS('Eng GLA 6th, 7th, 8th'!$E$3:$DV$3,BS$4,'Eng GLA 6th, 7th, 8th'!$E76:$DV76, "&gt;-1")=0,"",SUMIF('Eng GLA 6th, 7th, 8th'!$E$3:$DV$3,BS$4,'Eng GLA 6th, 7th, 8th'!$E76:$DV76)))</f>
        <is>
          <t/>
        </is>
      </c>
      <c r="BT76" s="362" t="inlineStr">
        <f aca="false">IF($B76="","",IF(COUNTIFS('Eng GLA 6th, 7th, 8th'!$E$3:$DV$3,BT$4,'Eng GLA 6th, 7th, 8th'!$E76:$DV76, "&gt;-1")=0,"",SUMIF('Eng GLA 6th, 7th, 8th'!$E$3:$DV$3,BT$4,'Eng GLA 6th, 7th, 8th'!$E76:$DV76)))</f>
        <is>
          <t/>
        </is>
      </c>
      <c r="BU76" s="362" t="inlineStr">
        <f aca="false">IF($B76="","",IF(COUNTIFS('Eng GLA 6th, 7th, 8th'!$E$3:$DV$3,BU$4,'Eng GLA 6th, 7th, 8th'!$E76:$DV76, "&gt;-1")=0,"",SUMIF('Eng GLA 6th, 7th, 8th'!$E$3:$DV$3,BU$4,'Eng GLA 6th, 7th, 8th'!$E76:$DV76)))</f>
        <is>
          <t/>
        </is>
      </c>
      <c r="BV76" s="362" t="inlineStr">
        <f aca="false">IF($B76="","",IF(COUNTIFS('Eng GLA 6th, 7th, 8th'!$E$3:$DV$3,BV$4,'Eng GLA 6th, 7th, 8th'!$E76:$DV76, "&gt;-1")=0,"",SUMIF('Eng GLA 6th, 7th, 8th'!$E$3:$DV$3,BV$4,'Eng GLA 6th, 7th, 8th'!$E76:$DV76)))</f>
        <is>
          <t/>
        </is>
      </c>
      <c r="BW76" s="362" t="inlineStr">
        <f aca="false">IF($B76="","",IF(COUNTIFS('Eng GLA 6th, 7th, 8th'!$E$3:$DV$3,BW$4,'Eng GLA 6th, 7th, 8th'!$E76:$DV76, "&gt;-1")=0,"",SUMIF('Eng GLA 6th, 7th, 8th'!$E$3:$DV$3,BW$4,'Eng GLA 6th, 7th, 8th'!$E76:$DV76)))</f>
        <is>
          <t/>
        </is>
      </c>
      <c r="BX76" s="362" t="inlineStr">
        <f aca="false">IF($B76="","",IF(COUNTIFS('Eng GLA 6th, 7th, 8th'!$E$3:$DV$3,BX$4,'Eng GLA 6th, 7th, 8th'!$E76:$DV76, "&gt;-1")=0,"",SUMIF('Eng GLA 6th, 7th, 8th'!$E$3:$DV$3,BX$4,'Eng GLA 6th, 7th, 8th'!$E76:$DV76)))</f>
        <is>
          <t/>
        </is>
      </c>
      <c r="BY76" s="362" t="inlineStr">
        <f aca="false">IF($B76="","",IF(COUNTIFS('Eng GLA 6th, 7th, 8th'!$E$3:$DV$3,BY$4,'Eng GLA 6th, 7th, 8th'!$E76:$DV76, "&gt;-1")=0,"",SUMIF('Eng GLA 6th, 7th, 8th'!$E$3:$DV$3,BY$4,'Eng GLA 6th, 7th, 8th'!$E76:$DV76)))</f>
        <is>
          <t/>
        </is>
      </c>
      <c r="BZ76" s="362" t="inlineStr">
        <f aca="false">IF($B76="","",IF(COUNTIFS('Eng GLA 6th, 7th, 8th'!$E$3:$DV$3,BZ$4,'Eng GLA 6th, 7th, 8th'!$E76:$DV76, "&gt;-1")=0,"",SUMIF('Eng GLA 6th, 7th, 8th'!$E$3:$DV$3,BZ$4,'Eng GLA 6th, 7th, 8th'!$E76:$DV76)))</f>
        <is>
          <t/>
        </is>
      </c>
      <c r="CA76" s="362" t="inlineStr">
        <f aca="false">IF($B76="","",IF(COUNTIFS('Eng GLA 6th, 7th, 8th'!$E$3:$DV$3,CA$4,'Eng GLA 6th, 7th, 8th'!$E76:$DV76, "&gt;-1")=0,"",SUMIF('Eng GLA 6th, 7th, 8th'!$E$3:$DV$3,CA$4,'Eng GLA 6th, 7th, 8th'!$E76:$DV76)))</f>
        <is>
          <t/>
        </is>
      </c>
      <c r="CB76" s="363"/>
      <c r="CC76" s="364" t="str">
        <f aca="false">IFERROR(IF((COUNT('Eng GLA 6th, 7th, 8th'!E76:U76)=0)," ",(SUM('Eng GLA 6th, 7th, 8th'!E76:U76)/$CC$3)),"")</f>
        <v> </v>
      </c>
      <c r="CD76" s="364" t="str">
        <f aca="false">IFERROR(IF((COUNT('Eng GLA 6th, 7th, 8th'!V76:AA76)=0)," ",(SUM('Eng GLA 6th, 7th, 8th'!V76:AA76)/$CD$3)),"")</f>
        <v> </v>
      </c>
      <c r="CE76" s="364" t="str">
        <f aca="false">IFERROR(IF((COUNT('Eng GLA 6th, 7th, 8th'!AB76:AG76)=0)," ",(SUM('Eng GLA 6th, 7th, 8th'!AB76:AG76)/$CE$3)),"")</f>
        <v> </v>
      </c>
      <c r="CF76" s="364" t="str">
        <f aca="false">IFERROR(IF((COUNT('Eng GLA 6th, 7th, 8th'!AH76:AP76)=0)," ",(SUM('Eng GLA 6th, 7th, 8th'!AH76:AP76)/$CF$3)),"")</f>
        <v> </v>
      </c>
      <c r="CG76" s="365" t="str">
        <f aca="false">IFERROR(IF((COUNT('Eng GLA 6th, 7th, 8th'!AR76:BH76)=0)," ",(SUM('Eng GLA 6th, 7th, 8th'!AR76:BH76)/$CG$3)),"")</f>
        <v> </v>
      </c>
      <c r="CH76" s="365" t="str">
        <f aca="false">IFERROR(IF((COUNT('Eng GLA 6th, 7th, 8th'!BI76:BN76)=0)," ",(SUM('Eng GLA 6th, 7th, 8th'!BI76:BN76)/$CH$3)),"")</f>
        <v> </v>
      </c>
      <c r="CI76" s="365" t="str">
        <f aca="false">IFERROR(IF((COUNT('Eng GLA 6th, 7th, 8th'!BO76:BT76)=0)," ",(SUM('Eng GLA 6th, 7th, 8th'!BO76:BT76)/$CI$3)),"")</f>
        <v> </v>
      </c>
      <c r="CJ76" s="365" t="str">
        <f aca="false">IFERROR(IF((COUNT('Eng GLA 6th, 7th, 8th'!BU76:CF76)=0)," ",(SUM('Eng GLA 6th, 7th, 8th'!BU76:CF76)/$CJ$3)),"")</f>
        <v> </v>
      </c>
      <c r="CK76" s="365" t="str">
        <f aca="false">IFERROR(IF((COUNT('Eng GLA 6th, 7th, 8th'!CH76:CX76)=0)," ",(SUM('Eng GLA 6th, 7th, 8th'!CH76:CX76)/$CK$3)),"")</f>
        <v> </v>
      </c>
      <c r="CL76" s="365" t="str">
        <f aca="false">IFERROR(IF((COUNT('Eng GLA 6th, 7th, 8th'!CY76:DD76)=0)," ",(SUM('Eng GLA 6th, 7th, 8th'!CY76:DD76)/$CL$3)),"")</f>
        <v> </v>
      </c>
      <c r="CM76" s="365" t="str">
        <f aca="false">IFERROR(IF((COUNT('Eng GLA 6th, 7th, 8th'!DE76:DJ76)=0)," ",(SUM('Eng GLA 6th, 7th, 8th'!DE76:DJ76)/$CM$3)),"")</f>
        <v> </v>
      </c>
      <c r="CN76" s="365" t="str">
        <f aca="false">IFERROR(IF((COUNT('Eng GLA 6th, 7th, 8th'!DK76:DV76)=0)," ",(SUM('Eng GLA 6th, 7th, 8th'!DK76:DV76)/$CN$3)),"")</f>
        <v> </v>
      </c>
    </row>
    <row r="77" customFormat="false" ht="12.75" hidden="false" customHeight="true" outlineLevel="0" collapsed="false">
      <c r="A77" s="315" t="n">
        <v>70</v>
      </c>
      <c r="B77" s="315" t="inlineStr">
        <f aca="false">'English Scores- Leveled papers'!B76</f>
        <is>
          <t/>
        </is>
      </c>
      <c r="C77" s="360" t="inlineStr">
        <f aca="false">'RC Mastery Check+Question type'!H74</f>
        <is>
          <t/>
        </is>
      </c>
      <c r="D77" s="361" t="inlineStr">
        <f aca="false">'Cover Sheet'!L74</f>
        <is>
          <t/>
        </is>
      </c>
      <c r="E77" s="362" t="inlineStr">
        <f aca="false">IF($B77="","",IF(COUNTIFS('English Scores- Leveled papers'!$H$3:$KM$3,E$4,'English Scores- Leveled papers'!$H76:$KM76,"&gt;-1")=0,"",SUMIF('English Scores- Leveled papers'!$H$3:$KM$3,E$4,'English Scores- Leveled papers'!$H76:$KM76)))</f>
        <is>
          <t/>
        </is>
      </c>
      <c r="F77" s="362" t="inlineStr">
        <f aca="false">IF($B77="","",IF(COUNTIFS('English Scores- Leveled papers'!$H$3:$KM$3,F$4,'English Scores- Leveled papers'!$H76:$KM76,"&gt;-1")=0,"",SUMIF('English Scores- Leveled papers'!$H$3:$KM$3,F$4,'English Scores- Leveled papers'!$H76:$KM76)))</f>
        <is>
          <t/>
        </is>
      </c>
      <c r="G77" s="362" t="inlineStr">
        <f aca="false">IF($B77="","",IF(COUNTIFS('English Scores- Leveled papers'!$H$3:$KM$3,G$4,'English Scores- Leveled papers'!$H76:$KM76,"&gt;-1")=0,"",SUMIF('English Scores- Leveled papers'!$H$3:$KM$3,G$4,'English Scores- Leveled papers'!$H76:$KM76)))</f>
        <is>
          <t/>
        </is>
      </c>
      <c r="H77" s="362" t="inlineStr">
        <f aca="false">IF($B77="","",IF(COUNTIFS('English Scores- Leveled papers'!$H$3:$KM$3,H$4,'English Scores- Leveled papers'!$H76:$KM76,"&gt;-1")=0,"",SUMIF('English Scores- Leveled papers'!$H$3:$KM$3,H$4,'English Scores- Leveled papers'!$H76:$KM76)))</f>
        <is>
          <t/>
        </is>
      </c>
      <c r="I77" s="362" t="inlineStr">
        <f aca="false">IF($B77="","",IF(COUNTIFS('English Scores- Leveled papers'!$H$3:$KM$3,I$4,'English Scores- Leveled papers'!$H76:$KM76,"&gt;-1")=0,"",SUMIF('English Scores- Leveled papers'!$H$3:$KM$3,I$4,'English Scores- Leveled papers'!$H76:$KM76)))</f>
        <is>
          <t/>
        </is>
      </c>
      <c r="J77" s="362" t="inlineStr">
        <f aca="false">IF($B77="","",IF(COUNTIFS('English Scores- Leveled papers'!$H$3:$KM$3,J$4,'English Scores- Leveled papers'!$H76:$KM76,"&gt;-1")=0,"",SUMIF('English Scores- Leveled papers'!$H$3:$KM$3,J$4,'English Scores- Leveled papers'!$H76:$KM76)))</f>
        <is>
          <t/>
        </is>
      </c>
      <c r="K77" s="362" t="inlineStr">
        <f aca="false">IF($B77="","",IF(COUNTIFS('English Scores- Leveled papers'!$H$3:$KM$3,K$4,'English Scores- Leveled papers'!$H76:$KM76,"&gt;-1")=0,"",SUMIF('English Scores- Leveled papers'!$H$3:$KM$3,K$4,'English Scores- Leveled papers'!$H76:$KM76)))</f>
        <is>
          <t/>
        </is>
      </c>
      <c r="L77" s="362" t="inlineStr">
        <f aca="false">IF($B77="","",IF(COUNTIFS('English Scores- Leveled papers'!$H$3:$KM$3,L$4,'English Scores- Leveled papers'!$H76:$KM76,"&gt;-1")=0,"",SUMIF('English Scores- Leveled papers'!$H$3:$KM$3,L$4,'English Scores- Leveled papers'!$H76:$KM76)))</f>
        <is>
          <t/>
        </is>
      </c>
      <c r="M77" s="362" t="inlineStr">
        <f aca="false">IF($B77="","",IF(COUNTIFS('English Scores- Leveled papers'!$H$3:$KM$3,M$4,'English Scores- Leveled papers'!$H76:$KM76,"&gt;-1")=0,"",SUMIF('English Scores- Leveled papers'!$H$3:$KM$3,M$4,'English Scores- Leveled papers'!$H76:$KM76)))</f>
        <is>
          <t/>
        </is>
      </c>
      <c r="N77" s="362" t="inlineStr">
        <f aca="false">IF($B77="","",IF(COUNTIFS('English Scores- Leveled papers'!$H$3:$KM$3,N$4,'English Scores- Leveled papers'!$H76:$KM76,"&gt;-1")=0,"",SUMIF('English Scores- Leveled papers'!$H$3:$KM$3,N$4,'English Scores- Leveled papers'!$H76:$KM76)))</f>
        <is>
          <t/>
        </is>
      </c>
      <c r="O77" s="362" t="inlineStr">
        <f aca="false">IF($B77="","",IF(COUNTIFS('English Scores- Leveled papers'!$H$3:$KM$3,O$4,'English Scores- Leveled papers'!$H76:$KM76,"&gt;-1")=0,"",SUMIF('English Scores- Leveled papers'!$H$3:$KM$3,O$4,'English Scores- Leveled papers'!$H76:$KM76)))</f>
        <is>
          <t/>
        </is>
      </c>
      <c r="P77" s="362" t="inlineStr">
        <f aca="false">IF($B77="","",IF(COUNTIFS('English Scores- Leveled papers'!$H$3:$KM$3,P$4,'English Scores- Leveled papers'!$H76:$KM76,"&gt;-1")=0,"",SUMIF('English Scores- Leveled papers'!$H$3:$KM$3,P$4,'English Scores- Leveled papers'!$H76:$KM76)))</f>
        <is>
          <t/>
        </is>
      </c>
      <c r="Q77" s="362" t="inlineStr">
        <f aca="false">IF($B77="","",IF(COUNTIFS('English Scores- Leveled papers'!$H$3:$KM$3,Q$4,'English Scores- Leveled papers'!$H76:$KM76,"&gt;-1")=0,"",SUMIF('English Scores- Leveled papers'!$H$3:$KM$3,Q$4,'English Scores- Leveled papers'!$H76:$KM76)))</f>
        <is>
          <t/>
        </is>
      </c>
      <c r="R77" s="362" t="inlineStr">
        <f aca="false">IF($B77="","",IF(COUNTIFS('English Scores- Leveled papers'!$H$3:$KM$3,R$4,'English Scores- Leveled papers'!$H76:$KM76,"&gt;-1")=0,"",SUMIF('English Scores- Leveled papers'!$H$3:$KM$3,R$4,'English Scores- Leveled papers'!$H76:$KM76)))</f>
        <is>
          <t/>
        </is>
      </c>
      <c r="S77" s="362" t="inlineStr">
        <f aca="false">IF($B77="","",IF(COUNTIFS('English Scores- Leveled papers'!$H$3:$KM$3,S$4,'English Scores- Leveled papers'!$H76:$KM76,"&gt;-1")=0,"",SUMIF('English Scores- Leveled papers'!$H$3:$KM$3,S$4,'English Scores- Leveled papers'!$H76:$KM76)))</f>
        <is>
          <t/>
        </is>
      </c>
      <c r="T77" s="362" t="inlineStr">
        <f aca="false">IF($B77="","",IF(COUNTIFS('English Scores- Leveled papers'!$H$3:$KM$3,T$4,'English Scores- Leveled papers'!$H76:$KM76,"&gt;-1")=0,"",SUMIF('English Scores- Leveled papers'!$H$3:$KM$3,T$4,'English Scores- Leveled papers'!$H76:$KM76)))</f>
        <is>
          <t/>
        </is>
      </c>
      <c r="U77" s="362" t="inlineStr">
        <f aca="false">IF($B77="","",IF(COUNTIFS('English Scores- Leveled papers'!$H$3:$KM$3,U$4,'English Scores- Leveled papers'!$H76:$KM76,"&gt;-1")=0,"",SUMIF('English Scores- Leveled papers'!$H$3:$KM$3,U$4,'English Scores- Leveled papers'!$H76:$KM76)))</f>
        <is>
          <t/>
        </is>
      </c>
      <c r="V77" s="362" t="inlineStr">
        <f aca="false">IF($B77="","",IF(COUNTIFS('English Scores- Leveled papers'!$H$3:$KM$3,V$4,'English Scores- Leveled papers'!$H76:$KM76,"&gt;-1")=0,"",SUMIF('English Scores- Leveled papers'!$H$3:$KM$3,V$4,'English Scores- Leveled papers'!$H76:$KM76)))</f>
        <is>
          <t/>
        </is>
      </c>
      <c r="W77" s="362" t="inlineStr">
        <f aca="false">IF($B77="","",IF(COUNTIFS('English Scores- Leveled papers'!$H$3:$KM$3,W$4,'English Scores- Leveled papers'!$H76:$KM76,"&gt;-1")=0,"",SUMIF('English Scores- Leveled papers'!$H$3:$KM$3,W$4,'English Scores- Leveled papers'!$H76:$KM76)))</f>
        <is>
          <t/>
        </is>
      </c>
      <c r="X77" s="362" t="inlineStr">
        <f aca="false">IF($B77="","",IF(COUNTIFS('English Scores- Leveled papers'!$H$3:$KM$3,X$4,'English Scores- Leveled papers'!$H76:$KM76,"&gt;-1")=0,"",SUMIF('English Scores- Leveled papers'!$H$3:$KM$3,X$4,'English Scores- Leveled papers'!$H76:$KM76)))</f>
        <is>
          <t/>
        </is>
      </c>
      <c r="Y77" s="362" t="inlineStr">
        <f aca="false">IF($B77="","",IF(COUNTIFS('English Scores- Leveled papers'!$H$3:$KM$3,Y$4,'English Scores- Leveled papers'!$H76:$KM76,"&gt;-1")=0,"",SUMIF('English Scores- Leveled papers'!$H$3:$KM$3,Y$4,'English Scores- Leveled papers'!$H76:$KM76)))</f>
        <is>
          <t/>
        </is>
      </c>
      <c r="Z77" s="362" t="inlineStr">
        <f aca="false">IF($B77="","",IF(COUNTIFS('English Scores- Leveled papers'!$H$3:$KM$3,Z$4,'English Scores- Leveled papers'!$H76:$KM76,"&gt;-1")=0,"",SUMIF('English Scores- Leveled papers'!$H$3:$KM$3,Z$4,'English Scores- Leveled papers'!$H76:$KM76)))</f>
        <is>
          <t/>
        </is>
      </c>
      <c r="AA77" s="362" t="inlineStr">
        <f aca="false">IF($B77="","",IF(COUNTIFS('English Scores- Leveled papers'!$H$3:$KM$3,AA$4,'English Scores- Leveled papers'!$H76:$KM76,"&gt;-1")=0,"",SUMIF('English Scores- Leveled papers'!$H$3:$KM$3,AA$4,'English Scores- Leveled papers'!$H76:$KM76)))</f>
        <is>
          <t/>
        </is>
      </c>
      <c r="AB77" s="362" t="inlineStr">
        <f aca="false">IF($B77="","",IF(COUNTIFS('English Scores- Leveled papers'!$H$3:$KM$3,AB$4,'English Scores- Leveled papers'!$H76:$KM76,"&gt;-1")=0,"",SUMIF('English Scores- Leveled papers'!$H$3:$KM$3,AB$4,'English Scores- Leveled papers'!$H76:$KM76)))</f>
        <is>
          <t/>
        </is>
      </c>
      <c r="AC77" s="362" t="inlineStr">
        <f aca="false">IF($B77="","",IF(COUNTIFS('English Scores- Leveled papers'!$H$3:$KM$3,AC$4,'English Scores- Leveled papers'!$H76:$KM76,"&gt;-1")=0,"",SUMIF('English Scores- Leveled papers'!$H$3:$KM$3,AC$4,'English Scores- Leveled papers'!$H76:$KM76)))</f>
        <is>
          <t/>
        </is>
      </c>
      <c r="AD77" s="362" t="inlineStr">
        <f aca="false">IF($B77="","",IF(COUNTIFS('English Scores- Leveled papers'!$H$3:$KM$3,AD$4,'English Scores- Leveled papers'!$H76:$KM76,"&gt;-1")=0,"",SUMIF('English Scores- Leveled papers'!$H$3:$KM$3,AD$4,'English Scores- Leveled papers'!$H76:$KM76)))</f>
        <is>
          <t/>
        </is>
      </c>
      <c r="AE77" s="362" t="inlineStr">
        <f aca="false">IF($B77="","",IF(COUNTIFS('English Scores- Leveled papers'!$H$3:$KM$3,AE$4,'English Scores- Leveled papers'!$H76:$KM76,"&gt;-1")=0,"",SUMIF('English Scores- Leveled papers'!$H$3:$KM$3,AE$4,'English Scores- Leveled papers'!$H76:$KM76)))</f>
        <is>
          <t/>
        </is>
      </c>
      <c r="AF77" s="362" t="inlineStr">
        <f aca="false">IF($B77="","",IF(COUNTIFS('English Scores- Leveled papers'!$H$3:$KM$3,AF$4,'English Scores- Leveled papers'!$H76:$KM76,"&gt;-1")=0,"",SUMIF('English Scores- Leveled papers'!$H$3:$KM$3,AF$4,'English Scores- Leveled papers'!$H76:$KM76)))</f>
        <is>
          <t/>
        </is>
      </c>
      <c r="AG77" s="362" t="inlineStr">
        <f aca="false">IF($B77="","",IF(COUNTIFS('English Scores- Leveled papers'!$H$3:$KM$3,AG$4,'English Scores- Leveled papers'!$H76:$KM76,"&gt;-1")=0,"",SUMIF('English Scores- Leveled papers'!$H$3:$KM$3,AG$4,'English Scores- Leveled papers'!$H76:$KM76)))</f>
        <is>
          <t/>
        </is>
      </c>
      <c r="AH77" s="362" t="inlineStr">
        <f aca="false">IF($B77="","",IF(COUNTIFS('English Scores- Leveled papers'!$H$3:$KM$3,AH$4,'English Scores- Leveled papers'!$H76:$KM76,"&gt;-1")=0,"",SUMIF('English Scores- Leveled papers'!$H$3:$KM$3,AH$4,'English Scores- Leveled papers'!$H76:$KM76)))</f>
        <is>
          <t/>
        </is>
      </c>
      <c r="AI77" s="362" t="inlineStr">
        <f aca="false">IF($B77="","",IF(COUNTIFS('English Scores- Leveled papers'!$H$3:$KM$3,AI$4,'English Scores- Leveled papers'!$H76:$KM76,"&gt;-1")=0,"",SUMIF('English Scores- Leveled papers'!$H$3:$KM$3,AI$4,'English Scores- Leveled papers'!$H76:$KM76)))</f>
        <is>
          <t/>
        </is>
      </c>
      <c r="AJ77" s="362" t="inlineStr">
        <f aca="false">IF($B77="","",IF(COUNTIFS('English Scores- Leveled papers'!$H$3:$KM$3,AJ$4,'English Scores- Leveled papers'!$H76:$KM76,"&gt;-1")=0,"",SUMIF('English Scores- Leveled papers'!$H$3:$KM$3,AJ$4,'English Scores- Leveled papers'!$H76:$KM76)))</f>
        <is>
          <t/>
        </is>
      </c>
      <c r="AK77" s="362" t="inlineStr">
        <f aca="false">IF($B77="","",IF(COUNTIFS('English Scores- Leveled papers'!$H$3:$KM$3,AK$4,'English Scores- Leveled papers'!$H76:$KM76,"&gt;-1")=0,"",SUMIF('English Scores- Leveled papers'!$H$3:$KM$3,AK$4,'English Scores- Leveled papers'!$H76:$KM76)))</f>
        <is>
          <t/>
        </is>
      </c>
      <c r="AL77" s="362" t="inlineStr">
        <f aca="false">IF($B77="","",IF(COUNTIFS('English Scores- Leveled papers'!$H$3:$KM$3,AL$4,'English Scores- Leveled papers'!$H76:$KM76,"&gt;-1")=0,"",SUMIF('English Scores- Leveled papers'!$H$3:$KM$3,AL$4,'English Scores- Leveled papers'!$H76:$KM76)))</f>
        <is>
          <t/>
        </is>
      </c>
      <c r="AM77" s="362" t="inlineStr">
        <f aca="false">IF($B77="","",IF(COUNTIFS('English Scores- Leveled papers'!$H$3:$KM$3,AM$4,'English Scores- Leveled papers'!$H76:$KM76,"&gt;-1")=0,"",SUMIF('English Scores- Leveled papers'!$H$3:$KM$3,AM$4,'English Scores- Leveled papers'!$H76:$KM76)))</f>
        <is>
          <t/>
        </is>
      </c>
      <c r="AN77" s="362" t="inlineStr">
        <f aca="false">IF($B77="","",IF(COUNTIFS('English Scores- Leveled papers'!$H$3:$KM$3,AN$4,'English Scores- Leveled papers'!$H76:$KM76,"&gt;-1")=0,"",SUMIF('English Scores- Leveled papers'!$H$3:$KM$3,AN$4,'English Scores- Leveled papers'!$H76:$KM76)))</f>
        <is>
          <t/>
        </is>
      </c>
      <c r="AO77" s="362" t="inlineStr">
        <f aca="false">IF($B77="","",IF(COUNTIFS('English Scores- Leveled papers'!$H$3:$KM$3,AO$4,'English Scores- Leveled papers'!$H76:$KM76,"&gt;-1")=0,"",SUMIF('English Scores- Leveled papers'!$H$3:$KM$3,AO$4,'English Scores- Leveled papers'!$H76:$KM76)))</f>
        <is>
          <t/>
        </is>
      </c>
      <c r="AP77" s="362" t="inlineStr">
        <f aca="false">IF($B77="","",IF(COUNTIFS('English Scores- Leveled papers'!$H$3:$KM$3,AP$4,'English Scores- Leveled papers'!$H76:$KM76,"&gt;-1")=0,"",SUMIF('English Scores- Leveled papers'!$H$3:$KM$3,AP$4,'English Scores- Leveled papers'!$H76:$KM76)))</f>
        <is>
          <t/>
        </is>
      </c>
      <c r="AQ77" s="362" t="inlineStr">
        <f aca="false">IF($B77="","",IF(COUNTIFS('English Scores- Leveled papers'!$H$3:$KM$3,AQ$4,'English Scores- Leveled papers'!$H76:$KM76,"&gt;-1")=0,"",SUMIF('English Scores- Leveled papers'!$H$3:$KM$3,AQ$4,'English Scores- Leveled papers'!$H76:$KM76)))</f>
        <is>
          <t/>
        </is>
      </c>
      <c r="AR77" s="362" t="inlineStr">
        <f aca="false">IF($B77="","",IF(COUNTIFS('English Scores- Leveled papers'!$H$3:$KM$3,AR$4,'English Scores- Leveled papers'!$H76:$KM76,"&gt;-1")=0,"",SUMIF('English Scores- Leveled papers'!$H$3:$KM$3,AR$4,'English Scores- Leveled papers'!$H76:$KM76)))</f>
        <is>
          <t/>
        </is>
      </c>
      <c r="AS77" s="362" t="inlineStr">
        <f aca="false">IF($B77="","",IF(COUNTIFS('English Scores- Leveled papers'!$H$3:$KM$3,AS$4,'English Scores- Leveled papers'!$H76:$KM76,"&gt;-1")=0,"",SUMIF('English Scores- Leveled papers'!$H$3:$KM$3,AS$4,'English Scores- Leveled papers'!$H76:$KM76)))</f>
        <is>
          <t/>
        </is>
      </c>
      <c r="AT77" s="362" t="inlineStr">
        <f aca="false">IF($B77="","",IF(COUNTIFS('English Scores- Leveled papers'!$H$3:$KM$3,AT$4,'English Scores- Leveled papers'!$H76:$KM76,"&gt;-1")=0,"",SUMIF('English Scores- Leveled papers'!$H$3:$KM$3,AT$4,'English Scores- Leveled papers'!$H76:$KM76)))</f>
        <is>
          <t/>
        </is>
      </c>
      <c r="AU77" s="362" t="inlineStr">
        <f aca="false">IF($B77="","",IF(COUNTIFS('English Scores- Leveled papers'!$H$3:$KM$3,AU$4,'English Scores- Leveled papers'!$H76:$KM76,"&gt;-1")=0,"",SUMIF('English Scores- Leveled papers'!$H$3:$KM$3,AU$4,'English Scores- Leveled papers'!$H76:$KM76)))</f>
        <is>
          <t/>
        </is>
      </c>
      <c r="AV77" s="362" t="inlineStr">
        <f aca="false">IF($B77="","",IF(COUNTIFS('English Scores- Leveled papers'!$H$3:$KM$3,AV$4,'English Scores- Leveled papers'!$H76:$KM76,"&gt;-1")=0,"",SUMIF('English Scores- Leveled papers'!$H$3:$KM$3,AV$4,'English Scores- Leveled papers'!$H76:$KM76)))</f>
        <is>
          <t/>
        </is>
      </c>
      <c r="AW77" s="362" t="inlineStr">
        <f aca="false">IF($B77="","",IF(COUNTIFS('English Scores- Leveled papers'!$H$3:$KM$3,AW$4,'English Scores- Leveled papers'!$H76:$KM76,"&gt;-1")=0,"",SUMIF('English Scores- Leveled papers'!$H$3:$KM$3,AW$4,'English Scores- Leveled papers'!$H76:$KM76)))</f>
        <is>
          <t/>
        </is>
      </c>
      <c r="AX77" s="362" t="inlineStr">
        <f aca="false">IF($B77="","",IF(COUNTIFS('English Scores- Leveled papers'!$H$3:$KM$3,AX$4,'English Scores- Leveled papers'!$H76:$KM76,"&gt;-1")=0,"",SUMIF('English Scores- Leveled papers'!$H$3:$KM$3,AX$4,'English Scores- Leveled papers'!$H76:$KM76)))</f>
        <is>
          <t/>
        </is>
      </c>
      <c r="AY77" s="362" t="inlineStr">
        <f aca="false">IF($B77="","",IF(COUNTIFS('English Scores- Leveled papers'!$H$3:$KM$3,AY$4,'English Scores- Leveled papers'!$H76:$KM76,"&gt;-1")=0,"",SUMIF('English Scores- Leveled papers'!$H$3:$KM$3,AY$4,'English Scores- Leveled papers'!$H76:$KM76)))</f>
        <is>
          <t/>
        </is>
      </c>
      <c r="AZ77" s="362" t="inlineStr">
        <f aca="false">IF($B77="","",IF(COUNTIFS('English Scores- Leveled papers'!$H$3:$KM$3,AZ$4,'English Scores- Leveled papers'!$H76:$KM76,"&gt;-1")=0,"",SUMIF('English Scores- Leveled papers'!$H$3:$KM$3,AZ$4,'English Scores- Leveled papers'!$H76:$KM76)))</f>
        <is>
          <t/>
        </is>
      </c>
      <c r="BA77" s="362" t="inlineStr">
        <f aca="false">IF($B77="","",IF(COUNTIFS('English Scores- Leveled papers'!$H$3:$KM$3,BA$4,'English Scores- Leveled papers'!$H76:$KM76,"&gt;-1")=0,"",SUMIF('English Scores- Leveled papers'!$H$3:$KM$3,BA$4,'English Scores- Leveled papers'!$H76:$KM76)))</f>
        <is>
          <t/>
        </is>
      </c>
      <c r="BB77" s="362" t="inlineStr">
        <f aca="false">IF($B77="","",IF(COUNTIFS('English Scores- Leveled papers'!$H$3:$KM$3,BB$4,'English Scores- Leveled papers'!$H76:$KM76,"&gt;-1")=0,"",SUMIF('English Scores- Leveled papers'!$H$3:$KM$3,BB$4,'English Scores- Leveled papers'!$H76:$KM76)))</f>
        <is>
          <t/>
        </is>
      </c>
      <c r="BC77" s="362" t="inlineStr">
        <f aca="false">IF($B77="","",IF(COUNTIFS('English Scores- Leveled papers'!$H$3:$KM$3,BC$4,'English Scores- Leveled papers'!$H76:$KM76,"&gt;-1")=0,"",SUMIF('English Scores- Leveled papers'!$H$3:$KM$3,BC$4,'English Scores- Leveled papers'!$H76:$KM76)))</f>
        <is>
          <t/>
        </is>
      </c>
      <c r="BD77" s="362" t="inlineStr">
        <f aca="false">IF($B77="","",IF(COUNTIFS('English Scores- Leveled papers'!$H$3:$KM$3,BD$4,'English Scores- Leveled papers'!$H76:$KM76,"&gt;-1")=0,"",SUMIF('English Scores- Leveled papers'!$H$3:$KM$3,BD$4,'English Scores- Leveled papers'!$H76:$KM76)))</f>
        <is>
          <t/>
        </is>
      </c>
      <c r="BE77" s="362" t="inlineStr">
        <f aca="false">IF($B77="","",IF(COUNTIFS('English Scores- Leveled papers'!$H$3:$KM$3,BE$4,'English Scores- Leveled papers'!$H76:$KM76,"&gt;-1")=0,"",SUMIF('English Scores- Leveled papers'!$H$3:$KM$3,BE$4,'English Scores- Leveled papers'!$H76:$KM76)))</f>
        <is>
          <t/>
        </is>
      </c>
      <c r="BF77" s="362" t="inlineStr">
        <f aca="false">IF($B77="","",IF(COUNTIFS('English Scores- Leveled papers'!$H$3:$KM$3,BF$4,'English Scores- Leveled papers'!$H76:$KM76,"&gt;-1")=0,"",SUMIF('English Scores- Leveled papers'!$H$3:$KM$3,BF$4,'English Scores- Leveled papers'!$H76:$KM76)))</f>
        <is>
          <t/>
        </is>
      </c>
      <c r="BG77" s="362" t="inlineStr">
        <f aca="false">IF($B77="","",IF(COUNTIFS('English Scores- Leveled papers'!$H$3:$KM$3,BG$4,'English Scores- Leveled papers'!$H76:$KM76,"&gt;-1")=0,"",SUMIF('English Scores- Leveled papers'!$H$3:$KM$3,BG$4,'English Scores- Leveled papers'!$H76:$KM76)))</f>
        <is>
          <t/>
        </is>
      </c>
      <c r="BH77" s="362" t="inlineStr">
        <f aca="false">IF($B77="","",IF(COUNTIFS('English Scores- Leveled papers'!$H$3:$KM$3,BH$4,'English Scores- Leveled papers'!$H76:$KM76,"&gt;-1")=0,"",SUMIF('English Scores- Leveled papers'!$H$3:$KM$3,BH$4,'English Scores- Leveled papers'!$H76:$KM76)))</f>
        <is>
          <t/>
        </is>
      </c>
      <c r="BI77" s="362" t="inlineStr">
        <f aca="false">IF($B77="","",IF(COUNTIFS('English Scores- Leveled papers'!$H$3:$KM$3,BI$4,'English Scores- Leveled papers'!$H76:$KM76,"&gt;-1")=0,"",SUMIF('English Scores- Leveled papers'!$H$3:$KM$3,BI$4,'English Scores- Leveled papers'!$H76:$KM76)))</f>
        <is>
          <t/>
        </is>
      </c>
      <c r="BJ77" s="362" t="inlineStr">
        <f aca="false">IF($B77="","",IF(COUNTIFS('English Scores- Leveled papers'!$H$3:$KM$3,BJ$4,'English Scores- Leveled papers'!$H76:$KM76,"&gt;-1")=0,"",SUMIF('English Scores- Leveled papers'!$H$3:$KM$3,BJ$4,'English Scores- Leveled papers'!$H76:$KM76)))</f>
        <is>
          <t/>
        </is>
      </c>
      <c r="BK77" s="362" t="inlineStr">
        <f aca="false">IF($B77="","",IF(COUNTIFS('English Scores- Leveled papers'!$H$3:$KM$3,BK$4,'English Scores- Leveled papers'!$H76:$KM76,"&gt;-1")=0,"",SUMIF('English Scores- Leveled papers'!$H$3:$KM$3,BK$4,'English Scores- Leveled papers'!$H76:$KM76)))</f>
        <is>
          <t/>
        </is>
      </c>
      <c r="BL77" s="362" t="inlineStr">
        <f aca="false">IF($B77="","",IF(COUNTIFS('English Scores- Leveled papers'!$H$3:$KM$3,BL$4,'English Scores- Leveled papers'!$H76:$KM76,"&gt;-1")=0,"",SUMIF('English Scores- Leveled papers'!$H$3:$KM$3,BL$4,'English Scores- Leveled papers'!$H76:$KM76)))</f>
        <is>
          <t/>
        </is>
      </c>
      <c r="BM77" s="362" t="inlineStr">
        <f aca="false">IF($B77="","",IF(COUNTIFS('Eng GLA 6th, 7th, 8th'!$E$3:$DV$3,BM$4,'Eng GLA 6th, 7th, 8th'!$E77:$DV77, "&gt;-1")=0,"",SUMIF('Eng GLA 6th, 7th, 8th'!$E$3:$DV$3,BM$4,'Eng GLA 6th, 7th, 8th'!$E77:$DV77)))</f>
        <is>
          <t/>
        </is>
      </c>
      <c r="BN77" s="362" t="inlineStr">
        <f aca="false">IF($B77="","",IF(COUNTIFS('Eng GLA 6th, 7th, 8th'!$E$3:$DV$3,BN$4,'Eng GLA 6th, 7th, 8th'!$E77:$DV77, "&gt;-1")=0,"",SUMIF('Eng GLA 6th, 7th, 8th'!$E$3:$DV$3,BN$4,'Eng GLA 6th, 7th, 8th'!$E77:$DV77)))</f>
        <is>
          <t/>
        </is>
      </c>
      <c r="BO77" s="362" t="inlineStr">
        <f aca="false">IF($B77="","",IF(COUNTIFS('Eng GLA 6th, 7th, 8th'!$E$3:$DV$3,BO$4,'Eng GLA 6th, 7th, 8th'!$E77:$DV77, "&gt;-1")=0,"",SUMIF('Eng GLA 6th, 7th, 8th'!$E$3:$DV$3,BO$4,'Eng GLA 6th, 7th, 8th'!$E77:$DV77)))</f>
        <is>
          <t/>
        </is>
      </c>
      <c r="BP77" s="362" t="inlineStr">
        <f aca="false">IF($B77="","",IF(COUNTIFS('Eng GLA 6th, 7th, 8th'!$E$3:$DV$3,BP$4,'Eng GLA 6th, 7th, 8th'!$E77:$DV77, "&gt;-1")=0,"",SUMIF('Eng GLA 6th, 7th, 8th'!$E$3:$DV$3,BP$4,'Eng GLA 6th, 7th, 8th'!$E77:$DV77)))</f>
        <is>
          <t/>
        </is>
      </c>
      <c r="BQ77" s="362" t="inlineStr">
        <f aca="false">IF($B77="","",IF(COUNTIFS('Eng GLA 6th, 7th, 8th'!$E$3:$DV$3,BQ$4,'Eng GLA 6th, 7th, 8th'!$E77:$DV77, "&gt;-1")=0,"",SUMIF('Eng GLA 6th, 7th, 8th'!$E$3:$DV$3,BQ$4,'Eng GLA 6th, 7th, 8th'!$E77:$DV77)))</f>
        <is>
          <t/>
        </is>
      </c>
      <c r="BR77" s="362" t="inlineStr">
        <f aca="false">IF($B77="","",IF(COUNTIFS('Eng GLA 6th, 7th, 8th'!$E$3:$DV$3,BR$4,'Eng GLA 6th, 7th, 8th'!$E77:$DV77, "&gt;-1")=0,"",SUMIF('Eng GLA 6th, 7th, 8th'!$E$3:$DV$3,BR$4,'Eng GLA 6th, 7th, 8th'!$E77:$DV77)))</f>
        <is>
          <t/>
        </is>
      </c>
      <c r="BS77" s="362" t="inlineStr">
        <f aca="false">IF($B77="","",IF(COUNTIFS('Eng GLA 6th, 7th, 8th'!$E$3:$DV$3,BS$4,'Eng GLA 6th, 7th, 8th'!$E77:$DV77, "&gt;-1")=0,"",SUMIF('Eng GLA 6th, 7th, 8th'!$E$3:$DV$3,BS$4,'Eng GLA 6th, 7th, 8th'!$E77:$DV77)))</f>
        <is>
          <t/>
        </is>
      </c>
      <c r="BT77" s="362" t="inlineStr">
        <f aca="false">IF($B77="","",IF(COUNTIFS('Eng GLA 6th, 7th, 8th'!$E$3:$DV$3,BT$4,'Eng GLA 6th, 7th, 8th'!$E77:$DV77, "&gt;-1")=0,"",SUMIF('Eng GLA 6th, 7th, 8th'!$E$3:$DV$3,BT$4,'Eng GLA 6th, 7th, 8th'!$E77:$DV77)))</f>
        <is>
          <t/>
        </is>
      </c>
      <c r="BU77" s="362" t="inlineStr">
        <f aca="false">IF($B77="","",IF(COUNTIFS('Eng GLA 6th, 7th, 8th'!$E$3:$DV$3,BU$4,'Eng GLA 6th, 7th, 8th'!$E77:$DV77, "&gt;-1")=0,"",SUMIF('Eng GLA 6th, 7th, 8th'!$E$3:$DV$3,BU$4,'Eng GLA 6th, 7th, 8th'!$E77:$DV77)))</f>
        <is>
          <t/>
        </is>
      </c>
      <c r="BV77" s="362" t="inlineStr">
        <f aca="false">IF($B77="","",IF(COUNTIFS('Eng GLA 6th, 7th, 8th'!$E$3:$DV$3,BV$4,'Eng GLA 6th, 7th, 8th'!$E77:$DV77, "&gt;-1")=0,"",SUMIF('Eng GLA 6th, 7th, 8th'!$E$3:$DV$3,BV$4,'Eng GLA 6th, 7th, 8th'!$E77:$DV77)))</f>
        <is>
          <t/>
        </is>
      </c>
      <c r="BW77" s="362" t="inlineStr">
        <f aca="false">IF($B77="","",IF(COUNTIFS('Eng GLA 6th, 7th, 8th'!$E$3:$DV$3,BW$4,'Eng GLA 6th, 7th, 8th'!$E77:$DV77, "&gt;-1")=0,"",SUMIF('Eng GLA 6th, 7th, 8th'!$E$3:$DV$3,BW$4,'Eng GLA 6th, 7th, 8th'!$E77:$DV77)))</f>
        <is>
          <t/>
        </is>
      </c>
      <c r="BX77" s="362" t="inlineStr">
        <f aca="false">IF($B77="","",IF(COUNTIFS('Eng GLA 6th, 7th, 8th'!$E$3:$DV$3,BX$4,'Eng GLA 6th, 7th, 8th'!$E77:$DV77, "&gt;-1")=0,"",SUMIF('Eng GLA 6th, 7th, 8th'!$E$3:$DV$3,BX$4,'Eng GLA 6th, 7th, 8th'!$E77:$DV77)))</f>
        <is>
          <t/>
        </is>
      </c>
      <c r="BY77" s="362" t="inlineStr">
        <f aca="false">IF($B77="","",IF(COUNTIFS('Eng GLA 6th, 7th, 8th'!$E$3:$DV$3,BY$4,'Eng GLA 6th, 7th, 8th'!$E77:$DV77, "&gt;-1")=0,"",SUMIF('Eng GLA 6th, 7th, 8th'!$E$3:$DV$3,BY$4,'Eng GLA 6th, 7th, 8th'!$E77:$DV77)))</f>
        <is>
          <t/>
        </is>
      </c>
      <c r="BZ77" s="362" t="inlineStr">
        <f aca="false">IF($B77="","",IF(COUNTIFS('Eng GLA 6th, 7th, 8th'!$E$3:$DV$3,BZ$4,'Eng GLA 6th, 7th, 8th'!$E77:$DV77, "&gt;-1")=0,"",SUMIF('Eng GLA 6th, 7th, 8th'!$E$3:$DV$3,BZ$4,'Eng GLA 6th, 7th, 8th'!$E77:$DV77)))</f>
        <is>
          <t/>
        </is>
      </c>
      <c r="CA77" s="362" t="inlineStr">
        <f aca="false">IF($B77="","",IF(COUNTIFS('Eng GLA 6th, 7th, 8th'!$E$3:$DV$3,CA$4,'Eng GLA 6th, 7th, 8th'!$E77:$DV77, "&gt;-1")=0,"",SUMIF('Eng GLA 6th, 7th, 8th'!$E$3:$DV$3,CA$4,'Eng GLA 6th, 7th, 8th'!$E77:$DV77)))</f>
        <is>
          <t/>
        </is>
      </c>
      <c r="CB77" s="363"/>
      <c r="CC77" s="364" t="str">
        <f aca="false">IFERROR(IF((COUNT('Eng GLA 6th, 7th, 8th'!E77:U77)=0)," ",(SUM('Eng GLA 6th, 7th, 8th'!E77:U77)/$CC$3)),"")</f>
        <v> </v>
      </c>
      <c r="CD77" s="364" t="str">
        <f aca="false">IFERROR(IF((COUNT('Eng GLA 6th, 7th, 8th'!V77:AA77)=0)," ",(SUM('Eng GLA 6th, 7th, 8th'!V77:AA77)/$CD$3)),"")</f>
        <v> </v>
      </c>
      <c r="CE77" s="364" t="str">
        <f aca="false">IFERROR(IF((COUNT('Eng GLA 6th, 7th, 8th'!AB77:AG77)=0)," ",(SUM('Eng GLA 6th, 7th, 8th'!AB77:AG77)/$CE$3)),"")</f>
        <v> </v>
      </c>
      <c r="CF77" s="364" t="str">
        <f aca="false">IFERROR(IF((COUNT('Eng GLA 6th, 7th, 8th'!AH77:AP77)=0)," ",(SUM('Eng GLA 6th, 7th, 8th'!AH77:AP77)/$CF$3)),"")</f>
        <v> </v>
      </c>
      <c r="CG77" s="365" t="str">
        <f aca="false">IFERROR(IF((COUNT('Eng GLA 6th, 7th, 8th'!AR77:BH77)=0)," ",(SUM('Eng GLA 6th, 7th, 8th'!AR77:BH77)/$CG$3)),"")</f>
        <v> </v>
      </c>
      <c r="CH77" s="365" t="str">
        <f aca="false">IFERROR(IF((COUNT('Eng GLA 6th, 7th, 8th'!BI77:BN77)=0)," ",(SUM('Eng GLA 6th, 7th, 8th'!BI77:BN77)/$CH$3)),"")</f>
        <v> </v>
      </c>
      <c r="CI77" s="365" t="str">
        <f aca="false">IFERROR(IF((COUNT('Eng GLA 6th, 7th, 8th'!BO77:BT77)=0)," ",(SUM('Eng GLA 6th, 7th, 8th'!BO77:BT77)/$CI$3)),"")</f>
        <v> </v>
      </c>
      <c r="CJ77" s="365" t="str">
        <f aca="false">IFERROR(IF((COUNT('Eng GLA 6th, 7th, 8th'!BU77:CF77)=0)," ",(SUM('Eng GLA 6th, 7th, 8th'!BU77:CF77)/$CJ$3)),"")</f>
        <v> </v>
      </c>
      <c r="CK77" s="365" t="str">
        <f aca="false">IFERROR(IF((COUNT('Eng GLA 6th, 7th, 8th'!CH77:CX77)=0)," ",(SUM('Eng GLA 6th, 7th, 8th'!CH77:CX77)/$CK$3)),"")</f>
        <v> </v>
      </c>
      <c r="CL77" s="365" t="str">
        <f aca="false">IFERROR(IF((COUNT('Eng GLA 6th, 7th, 8th'!CY77:DD77)=0)," ",(SUM('Eng GLA 6th, 7th, 8th'!CY77:DD77)/$CL$3)),"")</f>
        <v> </v>
      </c>
      <c r="CM77" s="365" t="str">
        <f aca="false">IFERROR(IF((COUNT('Eng GLA 6th, 7th, 8th'!DE77:DJ77)=0)," ",(SUM('Eng GLA 6th, 7th, 8th'!DE77:DJ77)/$CM$3)),"")</f>
        <v> </v>
      </c>
      <c r="CN77" s="365" t="str">
        <f aca="false">IFERROR(IF((COUNT('Eng GLA 6th, 7th, 8th'!DK77:DV77)=0)," ",(SUM('Eng GLA 6th, 7th, 8th'!DK77:DV77)/$CN$3)),"")</f>
        <v> </v>
      </c>
    </row>
    <row r="78" customFormat="false" ht="12.75" hidden="false" customHeight="true" outlineLevel="0" collapsed="false">
      <c r="A78" s="315" t="n">
        <v>71</v>
      </c>
      <c r="B78" s="315" t="inlineStr">
        <f aca="false">'English Scores- Leveled papers'!B77</f>
        <is>
          <t/>
        </is>
      </c>
      <c r="C78" s="360" t="inlineStr">
        <f aca="false">'RC Mastery Check+Question type'!H75</f>
        <is>
          <t/>
        </is>
      </c>
      <c r="D78" s="361" t="inlineStr">
        <f aca="false">'Cover Sheet'!L75</f>
        <is>
          <t/>
        </is>
      </c>
      <c r="E78" s="362" t="inlineStr">
        <f aca="false">IF($B78="","",IF(COUNTIFS('English Scores- Leveled papers'!$H$3:$KM$3,E$4,'English Scores- Leveled papers'!$H77:$KM77,"&gt;-1")=0,"",SUMIF('English Scores- Leveled papers'!$H$3:$KM$3,E$4,'English Scores- Leveled papers'!$H77:$KM77)))</f>
        <is>
          <t/>
        </is>
      </c>
      <c r="F78" s="362" t="inlineStr">
        <f aca="false">IF($B78="","",IF(COUNTIFS('English Scores- Leveled papers'!$H$3:$KM$3,F$4,'English Scores- Leveled papers'!$H77:$KM77,"&gt;-1")=0,"",SUMIF('English Scores- Leveled papers'!$H$3:$KM$3,F$4,'English Scores- Leveled papers'!$H77:$KM77)))</f>
        <is>
          <t/>
        </is>
      </c>
      <c r="G78" s="362" t="inlineStr">
        <f aca="false">IF($B78="","",IF(COUNTIFS('English Scores- Leveled papers'!$H$3:$KM$3,G$4,'English Scores- Leveled papers'!$H77:$KM77,"&gt;-1")=0,"",SUMIF('English Scores- Leveled papers'!$H$3:$KM$3,G$4,'English Scores- Leveled papers'!$H77:$KM77)))</f>
        <is>
          <t/>
        </is>
      </c>
      <c r="H78" s="362" t="inlineStr">
        <f aca="false">IF($B78="","",IF(COUNTIFS('English Scores- Leveled papers'!$H$3:$KM$3,H$4,'English Scores- Leveled papers'!$H77:$KM77,"&gt;-1")=0,"",SUMIF('English Scores- Leveled papers'!$H$3:$KM$3,H$4,'English Scores- Leveled papers'!$H77:$KM77)))</f>
        <is>
          <t/>
        </is>
      </c>
      <c r="I78" s="362" t="inlineStr">
        <f aca="false">IF($B78="","",IF(COUNTIFS('English Scores- Leveled papers'!$H$3:$KM$3,I$4,'English Scores- Leveled papers'!$H77:$KM77,"&gt;-1")=0,"",SUMIF('English Scores- Leveled papers'!$H$3:$KM$3,I$4,'English Scores- Leveled papers'!$H77:$KM77)))</f>
        <is>
          <t/>
        </is>
      </c>
      <c r="J78" s="362" t="inlineStr">
        <f aca="false">IF($B78="","",IF(COUNTIFS('English Scores- Leveled papers'!$H$3:$KM$3,J$4,'English Scores- Leveled papers'!$H77:$KM77,"&gt;-1")=0,"",SUMIF('English Scores- Leveled papers'!$H$3:$KM$3,J$4,'English Scores- Leveled papers'!$H77:$KM77)))</f>
        <is>
          <t/>
        </is>
      </c>
      <c r="K78" s="362" t="inlineStr">
        <f aca="false">IF($B78="","",IF(COUNTIFS('English Scores- Leveled papers'!$H$3:$KM$3,K$4,'English Scores- Leveled papers'!$H77:$KM77,"&gt;-1")=0,"",SUMIF('English Scores- Leveled papers'!$H$3:$KM$3,K$4,'English Scores- Leveled papers'!$H77:$KM77)))</f>
        <is>
          <t/>
        </is>
      </c>
      <c r="L78" s="362" t="inlineStr">
        <f aca="false">IF($B78="","",IF(COUNTIFS('English Scores- Leveled papers'!$H$3:$KM$3,L$4,'English Scores- Leveled papers'!$H77:$KM77,"&gt;-1")=0,"",SUMIF('English Scores- Leveled papers'!$H$3:$KM$3,L$4,'English Scores- Leveled papers'!$H77:$KM77)))</f>
        <is>
          <t/>
        </is>
      </c>
      <c r="M78" s="362" t="inlineStr">
        <f aca="false">IF($B78="","",IF(COUNTIFS('English Scores- Leveled papers'!$H$3:$KM$3,M$4,'English Scores- Leveled papers'!$H77:$KM77,"&gt;-1")=0,"",SUMIF('English Scores- Leveled papers'!$H$3:$KM$3,M$4,'English Scores- Leveled papers'!$H77:$KM77)))</f>
        <is>
          <t/>
        </is>
      </c>
      <c r="N78" s="362" t="inlineStr">
        <f aca="false">IF($B78="","",IF(COUNTIFS('English Scores- Leveled papers'!$H$3:$KM$3,N$4,'English Scores- Leveled papers'!$H77:$KM77,"&gt;-1")=0,"",SUMIF('English Scores- Leveled papers'!$H$3:$KM$3,N$4,'English Scores- Leveled papers'!$H77:$KM77)))</f>
        <is>
          <t/>
        </is>
      </c>
      <c r="O78" s="362" t="inlineStr">
        <f aca="false">IF($B78="","",IF(COUNTIFS('English Scores- Leveled papers'!$H$3:$KM$3,O$4,'English Scores- Leveled papers'!$H77:$KM77,"&gt;-1")=0,"",SUMIF('English Scores- Leveled papers'!$H$3:$KM$3,O$4,'English Scores- Leveled papers'!$H77:$KM77)))</f>
        <is>
          <t/>
        </is>
      </c>
      <c r="P78" s="362" t="inlineStr">
        <f aca="false">IF($B78="","",IF(COUNTIFS('English Scores- Leveled papers'!$H$3:$KM$3,P$4,'English Scores- Leveled papers'!$H77:$KM77,"&gt;-1")=0,"",SUMIF('English Scores- Leveled papers'!$H$3:$KM$3,P$4,'English Scores- Leveled papers'!$H77:$KM77)))</f>
        <is>
          <t/>
        </is>
      </c>
      <c r="Q78" s="362" t="inlineStr">
        <f aca="false">IF($B78="","",IF(COUNTIFS('English Scores- Leveled papers'!$H$3:$KM$3,Q$4,'English Scores- Leveled papers'!$H77:$KM77,"&gt;-1")=0,"",SUMIF('English Scores- Leveled papers'!$H$3:$KM$3,Q$4,'English Scores- Leveled papers'!$H77:$KM77)))</f>
        <is>
          <t/>
        </is>
      </c>
      <c r="R78" s="362" t="inlineStr">
        <f aca="false">IF($B78="","",IF(COUNTIFS('English Scores- Leveled papers'!$H$3:$KM$3,R$4,'English Scores- Leveled papers'!$H77:$KM77,"&gt;-1")=0,"",SUMIF('English Scores- Leveled papers'!$H$3:$KM$3,R$4,'English Scores- Leveled papers'!$H77:$KM77)))</f>
        <is>
          <t/>
        </is>
      </c>
      <c r="S78" s="362" t="inlineStr">
        <f aca="false">IF($B78="","",IF(COUNTIFS('English Scores- Leveled papers'!$H$3:$KM$3,S$4,'English Scores- Leveled papers'!$H77:$KM77,"&gt;-1")=0,"",SUMIF('English Scores- Leveled papers'!$H$3:$KM$3,S$4,'English Scores- Leveled papers'!$H77:$KM77)))</f>
        <is>
          <t/>
        </is>
      </c>
      <c r="T78" s="362" t="inlineStr">
        <f aca="false">IF($B78="","",IF(COUNTIFS('English Scores- Leveled papers'!$H$3:$KM$3,T$4,'English Scores- Leveled papers'!$H77:$KM77,"&gt;-1")=0,"",SUMIF('English Scores- Leveled papers'!$H$3:$KM$3,T$4,'English Scores- Leveled papers'!$H77:$KM77)))</f>
        <is>
          <t/>
        </is>
      </c>
      <c r="U78" s="362" t="inlineStr">
        <f aca="false">IF($B78="","",IF(COUNTIFS('English Scores- Leveled papers'!$H$3:$KM$3,U$4,'English Scores- Leveled papers'!$H77:$KM77,"&gt;-1")=0,"",SUMIF('English Scores- Leveled papers'!$H$3:$KM$3,U$4,'English Scores- Leveled papers'!$H77:$KM77)))</f>
        <is>
          <t/>
        </is>
      </c>
      <c r="V78" s="362" t="inlineStr">
        <f aca="false">IF($B78="","",IF(COUNTIFS('English Scores- Leveled papers'!$H$3:$KM$3,V$4,'English Scores- Leveled papers'!$H77:$KM77,"&gt;-1")=0,"",SUMIF('English Scores- Leveled papers'!$H$3:$KM$3,V$4,'English Scores- Leveled papers'!$H77:$KM77)))</f>
        <is>
          <t/>
        </is>
      </c>
      <c r="W78" s="362" t="inlineStr">
        <f aca="false">IF($B78="","",IF(COUNTIFS('English Scores- Leveled papers'!$H$3:$KM$3,W$4,'English Scores- Leveled papers'!$H77:$KM77,"&gt;-1")=0,"",SUMIF('English Scores- Leveled papers'!$H$3:$KM$3,W$4,'English Scores- Leveled papers'!$H77:$KM77)))</f>
        <is>
          <t/>
        </is>
      </c>
      <c r="X78" s="362" t="inlineStr">
        <f aca="false">IF($B78="","",IF(COUNTIFS('English Scores- Leveled papers'!$H$3:$KM$3,X$4,'English Scores- Leveled papers'!$H77:$KM77,"&gt;-1")=0,"",SUMIF('English Scores- Leveled papers'!$H$3:$KM$3,X$4,'English Scores- Leveled papers'!$H77:$KM77)))</f>
        <is>
          <t/>
        </is>
      </c>
      <c r="Y78" s="362" t="inlineStr">
        <f aca="false">IF($B78="","",IF(COUNTIFS('English Scores- Leveled papers'!$H$3:$KM$3,Y$4,'English Scores- Leveled papers'!$H77:$KM77,"&gt;-1")=0,"",SUMIF('English Scores- Leveled papers'!$H$3:$KM$3,Y$4,'English Scores- Leveled papers'!$H77:$KM77)))</f>
        <is>
          <t/>
        </is>
      </c>
      <c r="Z78" s="362" t="inlineStr">
        <f aca="false">IF($B78="","",IF(COUNTIFS('English Scores- Leveled papers'!$H$3:$KM$3,Z$4,'English Scores- Leveled papers'!$H77:$KM77,"&gt;-1")=0,"",SUMIF('English Scores- Leveled papers'!$H$3:$KM$3,Z$4,'English Scores- Leveled papers'!$H77:$KM77)))</f>
        <is>
          <t/>
        </is>
      </c>
      <c r="AA78" s="362" t="inlineStr">
        <f aca="false">IF($B78="","",IF(COUNTIFS('English Scores- Leveled papers'!$H$3:$KM$3,AA$4,'English Scores- Leveled papers'!$H77:$KM77,"&gt;-1")=0,"",SUMIF('English Scores- Leveled papers'!$H$3:$KM$3,AA$4,'English Scores- Leveled papers'!$H77:$KM77)))</f>
        <is>
          <t/>
        </is>
      </c>
      <c r="AB78" s="362" t="inlineStr">
        <f aca="false">IF($B78="","",IF(COUNTIFS('English Scores- Leveled papers'!$H$3:$KM$3,AB$4,'English Scores- Leveled papers'!$H77:$KM77,"&gt;-1")=0,"",SUMIF('English Scores- Leveled papers'!$H$3:$KM$3,AB$4,'English Scores- Leveled papers'!$H77:$KM77)))</f>
        <is>
          <t/>
        </is>
      </c>
      <c r="AC78" s="362" t="inlineStr">
        <f aca="false">IF($B78="","",IF(COUNTIFS('English Scores- Leveled papers'!$H$3:$KM$3,AC$4,'English Scores- Leveled papers'!$H77:$KM77,"&gt;-1")=0,"",SUMIF('English Scores- Leveled papers'!$H$3:$KM$3,AC$4,'English Scores- Leveled papers'!$H77:$KM77)))</f>
        <is>
          <t/>
        </is>
      </c>
      <c r="AD78" s="362" t="inlineStr">
        <f aca="false">IF($B78="","",IF(COUNTIFS('English Scores- Leveled papers'!$H$3:$KM$3,AD$4,'English Scores- Leveled papers'!$H77:$KM77,"&gt;-1")=0,"",SUMIF('English Scores- Leveled papers'!$H$3:$KM$3,AD$4,'English Scores- Leveled papers'!$H77:$KM77)))</f>
        <is>
          <t/>
        </is>
      </c>
      <c r="AE78" s="362" t="inlineStr">
        <f aca="false">IF($B78="","",IF(COUNTIFS('English Scores- Leveled papers'!$H$3:$KM$3,AE$4,'English Scores- Leveled papers'!$H77:$KM77,"&gt;-1")=0,"",SUMIF('English Scores- Leveled papers'!$H$3:$KM$3,AE$4,'English Scores- Leveled papers'!$H77:$KM77)))</f>
        <is>
          <t/>
        </is>
      </c>
      <c r="AF78" s="362" t="inlineStr">
        <f aca="false">IF($B78="","",IF(COUNTIFS('English Scores- Leveled papers'!$H$3:$KM$3,AF$4,'English Scores- Leveled papers'!$H77:$KM77,"&gt;-1")=0,"",SUMIF('English Scores- Leveled papers'!$H$3:$KM$3,AF$4,'English Scores- Leveled papers'!$H77:$KM77)))</f>
        <is>
          <t/>
        </is>
      </c>
      <c r="AG78" s="362" t="inlineStr">
        <f aca="false">IF($B78="","",IF(COUNTIFS('English Scores- Leveled papers'!$H$3:$KM$3,AG$4,'English Scores- Leveled papers'!$H77:$KM77,"&gt;-1")=0,"",SUMIF('English Scores- Leveled papers'!$H$3:$KM$3,AG$4,'English Scores- Leveled papers'!$H77:$KM77)))</f>
        <is>
          <t/>
        </is>
      </c>
      <c r="AH78" s="362" t="inlineStr">
        <f aca="false">IF($B78="","",IF(COUNTIFS('English Scores- Leveled papers'!$H$3:$KM$3,AH$4,'English Scores- Leveled papers'!$H77:$KM77,"&gt;-1")=0,"",SUMIF('English Scores- Leveled papers'!$H$3:$KM$3,AH$4,'English Scores- Leveled papers'!$H77:$KM77)))</f>
        <is>
          <t/>
        </is>
      </c>
      <c r="AI78" s="362" t="inlineStr">
        <f aca="false">IF($B78="","",IF(COUNTIFS('English Scores- Leveled papers'!$H$3:$KM$3,AI$4,'English Scores- Leveled papers'!$H77:$KM77,"&gt;-1")=0,"",SUMIF('English Scores- Leveled papers'!$H$3:$KM$3,AI$4,'English Scores- Leveled papers'!$H77:$KM77)))</f>
        <is>
          <t/>
        </is>
      </c>
      <c r="AJ78" s="362" t="inlineStr">
        <f aca="false">IF($B78="","",IF(COUNTIFS('English Scores- Leveled papers'!$H$3:$KM$3,AJ$4,'English Scores- Leveled papers'!$H77:$KM77,"&gt;-1")=0,"",SUMIF('English Scores- Leveled papers'!$H$3:$KM$3,AJ$4,'English Scores- Leveled papers'!$H77:$KM77)))</f>
        <is>
          <t/>
        </is>
      </c>
      <c r="AK78" s="362" t="inlineStr">
        <f aca="false">IF($B78="","",IF(COUNTIFS('English Scores- Leveled papers'!$H$3:$KM$3,AK$4,'English Scores- Leveled papers'!$H77:$KM77,"&gt;-1")=0,"",SUMIF('English Scores- Leveled papers'!$H$3:$KM$3,AK$4,'English Scores- Leveled papers'!$H77:$KM77)))</f>
        <is>
          <t/>
        </is>
      </c>
      <c r="AL78" s="362" t="inlineStr">
        <f aca="false">IF($B78="","",IF(COUNTIFS('English Scores- Leveled papers'!$H$3:$KM$3,AL$4,'English Scores- Leveled papers'!$H77:$KM77,"&gt;-1")=0,"",SUMIF('English Scores- Leveled papers'!$H$3:$KM$3,AL$4,'English Scores- Leveled papers'!$H77:$KM77)))</f>
        <is>
          <t/>
        </is>
      </c>
      <c r="AM78" s="362" t="inlineStr">
        <f aca="false">IF($B78="","",IF(COUNTIFS('English Scores- Leveled papers'!$H$3:$KM$3,AM$4,'English Scores- Leveled papers'!$H77:$KM77,"&gt;-1")=0,"",SUMIF('English Scores- Leveled papers'!$H$3:$KM$3,AM$4,'English Scores- Leveled papers'!$H77:$KM77)))</f>
        <is>
          <t/>
        </is>
      </c>
      <c r="AN78" s="362" t="inlineStr">
        <f aca="false">IF($B78="","",IF(COUNTIFS('English Scores- Leveled papers'!$H$3:$KM$3,AN$4,'English Scores- Leveled papers'!$H77:$KM77,"&gt;-1")=0,"",SUMIF('English Scores- Leveled papers'!$H$3:$KM$3,AN$4,'English Scores- Leveled papers'!$H77:$KM77)))</f>
        <is>
          <t/>
        </is>
      </c>
      <c r="AO78" s="362" t="inlineStr">
        <f aca="false">IF($B78="","",IF(COUNTIFS('English Scores- Leveled papers'!$H$3:$KM$3,AO$4,'English Scores- Leveled papers'!$H77:$KM77,"&gt;-1")=0,"",SUMIF('English Scores- Leveled papers'!$H$3:$KM$3,AO$4,'English Scores- Leveled papers'!$H77:$KM77)))</f>
        <is>
          <t/>
        </is>
      </c>
      <c r="AP78" s="362" t="inlineStr">
        <f aca="false">IF($B78="","",IF(COUNTIFS('English Scores- Leveled papers'!$H$3:$KM$3,AP$4,'English Scores- Leveled papers'!$H77:$KM77,"&gt;-1")=0,"",SUMIF('English Scores- Leveled papers'!$H$3:$KM$3,AP$4,'English Scores- Leveled papers'!$H77:$KM77)))</f>
        <is>
          <t/>
        </is>
      </c>
      <c r="AQ78" s="362" t="inlineStr">
        <f aca="false">IF($B78="","",IF(COUNTIFS('English Scores- Leveled papers'!$H$3:$KM$3,AQ$4,'English Scores- Leveled papers'!$H77:$KM77,"&gt;-1")=0,"",SUMIF('English Scores- Leveled papers'!$H$3:$KM$3,AQ$4,'English Scores- Leveled papers'!$H77:$KM77)))</f>
        <is>
          <t/>
        </is>
      </c>
      <c r="AR78" s="362" t="inlineStr">
        <f aca="false">IF($B78="","",IF(COUNTIFS('English Scores- Leveled papers'!$H$3:$KM$3,AR$4,'English Scores- Leveled papers'!$H77:$KM77,"&gt;-1")=0,"",SUMIF('English Scores- Leveled papers'!$H$3:$KM$3,AR$4,'English Scores- Leveled papers'!$H77:$KM77)))</f>
        <is>
          <t/>
        </is>
      </c>
      <c r="AS78" s="362" t="inlineStr">
        <f aca="false">IF($B78="","",IF(COUNTIFS('English Scores- Leveled papers'!$H$3:$KM$3,AS$4,'English Scores- Leveled papers'!$H77:$KM77,"&gt;-1")=0,"",SUMIF('English Scores- Leveled papers'!$H$3:$KM$3,AS$4,'English Scores- Leveled papers'!$H77:$KM77)))</f>
        <is>
          <t/>
        </is>
      </c>
      <c r="AT78" s="362" t="inlineStr">
        <f aca="false">IF($B78="","",IF(COUNTIFS('English Scores- Leveled papers'!$H$3:$KM$3,AT$4,'English Scores- Leveled papers'!$H77:$KM77,"&gt;-1")=0,"",SUMIF('English Scores- Leveled papers'!$H$3:$KM$3,AT$4,'English Scores- Leveled papers'!$H77:$KM77)))</f>
        <is>
          <t/>
        </is>
      </c>
      <c r="AU78" s="362" t="inlineStr">
        <f aca="false">IF($B78="","",IF(COUNTIFS('English Scores- Leveled papers'!$H$3:$KM$3,AU$4,'English Scores- Leveled papers'!$H77:$KM77,"&gt;-1")=0,"",SUMIF('English Scores- Leveled papers'!$H$3:$KM$3,AU$4,'English Scores- Leveled papers'!$H77:$KM77)))</f>
        <is>
          <t/>
        </is>
      </c>
      <c r="AV78" s="362" t="inlineStr">
        <f aca="false">IF($B78="","",IF(COUNTIFS('English Scores- Leveled papers'!$H$3:$KM$3,AV$4,'English Scores- Leveled papers'!$H77:$KM77,"&gt;-1")=0,"",SUMIF('English Scores- Leveled papers'!$H$3:$KM$3,AV$4,'English Scores- Leveled papers'!$H77:$KM77)))</f>
        <is>
          <t/>
        </is>
      </c>
      <c r="AW78" s="362" t="inlineStr">
        <f aca="false">IF($B78="","",IF(COUNTIFS('English Scores- Leveled papers'!$H$3:$KM$3,AW$4,'English Scores- Leveled papers'!$H77:$KM77,"&gt;-1")=0,"",SUMIF('English Scores- Leveled papers'!$H$3:$KM$3,AW$4,'English Scores- Leveled papers'!$H77:$KM77)))</f>
        <is>
          <t/>
        </is>
      </c>
      <c r="AX78" s="362" t="inlineStr">
        <f aca="false">IF($B78="","",IF(COUNTIFS('English Scores- Leveled papers'!$H$3:$KM$3,AX$4,'English Scores- Leveled papers'!$H77:$KM77,"&gt;-1")=0,"",SUMIF('English Scores- Leveled papers'!$H$3:$KM$3,AX$4,'English Scores- Leveled papers'!$H77:$KM77)))</f>
        <is>
          <t/>
        </is>
      </c>
      <c r="AY78" s="362" t="inlineStr">
        <f aca="false">IF($B78="","",IF(COUNTIFS('English Scores- Leveled papers'!$H$3:$KM$3,AY$4,'English Scores- Leveled papers'!$H77:$KM77,"&gt;-1")=0,"",SUMIF('English Scores- Leveled papers'!$H$3:$KM$3,AY$4,'English Scores- Leveled papers'!$H77:$KM77)))</f>
        <is>
          <t/>
        </is>
      </c>
      <c r="AZ78" s="362" t="inlineStr">
        <f aca="false">IF($B78="","",IF(COUNTIFS('English Scores- Leveled papers'!$H$3:$KM$3,AZ$4,'English Scores- Leveled papers'!$H77:$KM77,"&gt;-1")=0,"",SUMIF('English Scores- Leveled papers'!$H$3:$KM$3,AZ$4,'English Scores- Leveled papers'!$H77:$KM77)))</f>
        <is>
          <t/>
        </is>
      </c>
      <c r="BA78" s="362" t="inlineStr">
        <f aca="false">IF($B78="","",IF(COUNTIFS('English Scores- Leveled papers'!$H$3:$KM$3,BA$4,'English Scores- Leveled papers'!$H77:$KM77,"&gt;-1")=0,"",SUMIF('English Scores- Leveled papers'!$H$3:$KM$3,BA$4,'English Scores- Leveled papers'!$H77:$KM77)))</f>
        <is>
          <t/>
        </is>
      </c>
      <c r="BB78" s="362" t="inlineStr">
        <f aca="false">IF($B78="","",IF(COUNTIFS('English Scores- Leveled papers'!$H$3:$KM$3,BB$4,'English Scores- Leveled papers'!$H77:$KM77,"&gt;-1")=0,"",SUMIF('English Scores- Leveled papers'!$H$3:$KM$3,BB$4,'English Scores- Leveled papers'!$H77:$KM77)))</f>
        <is>
          <t/>
        </is>
      </c>
      <c r="BC78" s="362" t="inlineStr">
        <f aca="false">IF($B78="","",IF(COUNTIFS('English Scores- Leveled papers'!$H$3:$KM$3,BC$4,'English Scores- Leveled papers'!$H77:$KM77,"&gt;-1")=0,"",SUMIF('English Scores- Leveled papers'!$H$3:$KM$3,BC$4,'English Scores- Leveled papers'!$H77:$KM77)))</f>
        <is>
          <t/>
        </is>
      </c>
      <c r="BD78" s="362" t="inlineStr">
        <f aca="false">IF($B78="","",IF(COUNTIFS('English Scores- Leveled papers'!$H$3:$KM$3,BD$4,'English Scores- Leveled papers'!$H77:$KM77,"&gt;-1")=0,"",SUMIF('English Scores- Leveled papers'!$H$3:$KM$3,BD$4,'English Scores- Leveled papers'!$H77:$KM77)))</f>
        <is>
          <t/>
        </is>
      </c>
      <c r="BE78" s="362" t="inlineStr">
        <f aca="false">IF($B78="","",IF(COUNTIFS('English Scores- Leveled papers'!$H$3:$KM$3,BE$4,'English Scores- Leveled papers'!$H77:$KM77,"&gt;-1")=0,"",SUMIF('English Scores- Leveled papers'!$H$3:$KM$3,BE$4,'English Scores- Leveled papers'!$H77:$KM77)))</f>
        <is>
          <t/>
        </is>
      </c>
      <c r="BF78" s="362" t="inlineStr">
        <f aca="false">IF($B78="","",IF(COUNTIFS('English Scores- Leveled papers'!$H$3:$KM$3,BF$4,'English Scores- Leveled papers'!$H77:$KM77,"&gt;-1")=0,"",SUMIF('English Scores- Leveled papers'!$H$3:$KM$3,BF$4,'English Scores- Leveled papers'!$H77:$KM77)))</f>
        <is>
          <t/>
        </is>
      </c>
      <c r="BG78" s="362" t="inlineStr">
        <f aca="false">IF($B78="","",IF(COUNTIFS('English Scores- Leveled papers'!$H$3:$KM$3,BG$4,'English Scores- Leveled papers'!$H77:$KM77,"&gt;-1")=0,"",SUMIF('English Scores- Leveled papers'!$H$3:$KM$3,BG$4,'English Scores- Leveled papers'!$H77:$KM77)))</f>
        <is>
          <t/>
        </is>
      </c>
      <c r="BH78" s="362" t="inlineStr">
        <f aca="false">IF($B78="","",IF(COUNTIFS('English Scores- Leveled papers'!$H$3:$KM$3,BH$4,'English Scores- Leveled papers'!$H77:$KM77,"&gt;-1")=0,"",SUMIF('English Scores- Leveled papers'!$H$3:$KM$3,BH$4,'English Scores- Leveled papers'!$H77:$KM77)))</f>
        <is>
          <t/>
        </is>
      </c>
      <c r="BI78" s="362" t="inlineStr">
        <f aca="false">IF($B78="","",IF(COUNTIFS('English Scores- Leveled papers'!$H$3:$KM$3,BI$4,'English Scores- Leveled papers'!$H77:$KM77,"&gt;-1")=0,"",SUMIF('English Scores- Leveled papers'!$H$3:$KM$3,BI$4,'English Scores- Leveled papers'!$H77:$KM77)))</f>
        <is>
          <t/>
        </is>
      </c>
      <c r="BJ78" s="362" t="inlineStr">
        <f aca="false">IF($B78="","",IF(COUNTIFS('English Scores- Leveled papers'!$H$3:$KM$3,BJ$4,'English Scores- Leveled papers'!$H77:$KM77,"&gt;-1")=0,"",SUMIF('English Scores- Leveled papers'!$H$3:$KM$3,BJ$4,'English Scores- Leveled papers'!$H77:$KM77)))</f>
        <is>
          <t/>
        </is>
      </c>
      <c r="BK78" s="362" t="inlineStr">
        <f aca="false">IF($B78="","",IF(COUNTIFS('English Scores- Leveled papers'!$H$3:$KM$3,BK$4,'English Scores- Leveled papers'!$H77:$KM77,"&gt;-1")=0,"",SUMIF('English Scores- Leveled papers'!$H$3:$KM$3,BK$4,'English Scores- Leveled papers'!$H77:$KM77)))</f>
        <is>
          <t/>
        </is>
      </c>
      <c r="BL78" s="362" t="inlineStr">
        <f aca="false">IF($B78="","",IF(COUNTIFS('English Scores- Leveled papers'!$H$3:$KM$3,BL$4,'English Scores- Leveled papers'!$H77:$KM77,"&gt;-1")=0,"",SUMIF('English Scores- Leveled papers'!$H$3:$KM$3,BL$4,'English Scores- Leveled papers'!$H77:$KM77)))</f>
        <is>
          <t/>
        </is>
      </c>
      <c r="BM78" s="362" t="inlineStr">
        <f aca="false">IF($B78="","",IF(COUNTIFS('Eng GLA 6th, 7th, 8th'!$E$3:$DV$3,BM$4,'Eng GLA 6th, 7th, 8th'!$E78:$DV78, "&gt;-1")=0,"",SUMIF('Eng GLA 6th, 7th, 8th'!$E$3:$DV$3,BM$4,'Eng GLA 6th, 7th, 8th'!$E78:$DV78)))</f>
        <is>
          <t/>
        </is>
      </c>
      <c r="BN78" s="362" t="inlineStr">
        <f aca="false">IF($B78="","",IF(COUNTIFS('Eng GLA 6th, 7th, 8th'!$E$3:$DV$3,BN$4,'Eng GLA 6th, 7th, 8th'!$E78:$DV78, "&gt;-1")=0,"",SUMIF('Eng GLA 6th, 7th, 8th'!$E$3:$DV$3,BN$4,'Eng GLA 6th, 7th, 8th'!$E78:$DV78)))</f>
        <is>
          <t/>
        </is>
      </c>
      <c r="BO78" s="362" t="inlineStr">
        <f aca="false">IF($B78="","",IF(COUNTIFS('Eng GLA 6th, 7th, 8th'!$E$3:$DV$3,BO$4,'Eng GLA 6th, 7th, 8th'!$E78:$DV78, "&gt;-1")=0,"",SUMIF('Eng GLA 6th, 7th, 8th'!$E$3:$DV$3,BO$4,'Eng GLA 6th, 7th, 8th'!$E78:$DV78)))</f>
        <is>
          <t/>
        </is>
      </c>
      <c r="BP78" s="362" t="inlineStr">
        <f aca="false">IF($B78="","",IF(COUNTIFS('Eng GLA 6th, 7th, 8th'!$E$3:$DV$3,BP$4,'Eng GLA 6th, 7th, 8th'!$E78:$DV78, "&gt;-1")=0,"",SUMIF('Eng GLA 6th, 7th, 8th'!$E$3:$DV$3,BP$4,'Eng GLA 6th, 7th, 8th'!$E78:$DV78)))</f>
        <is>
          <t/>
        </is>
      </c>
      <c r="BQ78" s="362" t="inlineStr">
        <f aca="false">IF($B78="","",IF(COUNTIFS('Eng GLA 6th, 7th, 8th'!$E$3:$DV$3,BQ$4,'Eng GLA 6th, 7th, 8th'!$E78:$DV78, "&gt;-1")=0,"",SUMIF('Eng GLA 6th, 7th, 8th'!$E$3:$DV$3,BQ$4,'Eng GLA 6th, 7th, 8th'!$E78:$DV78)))</f>
        <is>
          <t/>
        </is>
      </c>
      <c r="BR78" s="362" t="inlineStr">
        <f aca="false">IF($B78="","",IF(COUNTIFS('Eng GLA 6th, 7th, 8th'!$E$3:$DV$3,BR$4,'Eng GLA 6th, 7th, 8th'!$E78:$DV78, "&gt;-1")=0,"",SUMIF('Eng GLA 6th, 7th, 8th'!$E$3:$DV$3,BR$4,'Eng GLA 6th, 7th, 8th'!$E78:$DV78)))</f>
        <is>
          <t/>
        </is>
      </c>
      <c r="BS78" s="362" t="inlineStr">
        <f aca="false">IF($B78="","",IF(COUNTIFS('Eng GLA 6th, 7th, 8th'!$E$3:$DV$3,BS$4,'Eng GLA 6th, 7th, 8th'!$E78:$DV78, "&gt;-1")=0,"",SUMIF('Eng GLA 6th, 7th, 8th'!$E$3:$DV$3,BS$4,'Eng GLA 6th, 7th, 8th'!$E78:$DV78)))</f>
        <is>
          <t/>
        </is>
      </c>
      <c r="BT78" s="362" t="inlineStr">
        <f aca="false">IF($B78="","",IF(COUNTIFS('Eng GLA 6th, 7th, 8th'!$E$3:$DV$3,BT$4,'Eng GLA 6th, 7th, 8th'!$E78:$DV78, "&gt;-1")=0,"",SUMIF('Eng GLA 6th, 7th, 8th'!$E$3:$DV$3,BT$4,'Eng GLA 6th, 7th, 8th'!$E78:$DV78)))</f>
        <is>
          <t/>
        </is>
      </c>
      <c r="BU78" s="362" t="inlineStr">
        <f aca="false">IF($B78="","",IF(COUNTIFS('Eng GLA 6th, 7th, 8th'!$E$3:$DV$3,BU$4,'Eng GLA 6th, 7th, 8th'!$E78:$DV78, "&gt;-1")=0,"",SUMIF('Eng GLA 6th, 7th, 8th'!$E$3:$DV$3,BU$4,'Eng GLA 6th, 7th, 8th'!$E78:$DV78)))</f>
        <is>
          <t/>
        </is>
      </c>
      <c r="BV78" s="362" t="inlineStr">
        <f aca="false">IF($B78="","",IF(COUNTIFS('Eng GLA 6th, 7th, 8th'!$E$3:$DV$3,BV$4,'Eng GLA 6th, 7th, 8th'!$E78:$DV78, "&gt;-1")=0,"",SUMIF('Eng GLA 6th, 7th, 8th'!$E$3:$DV$3,BV$4,'Eng GLA 6th, 7th, 8th'!$E78:$DV78)))</f>
        <is>
          <t/>
        </is>
      </c>
      <c r="BW78" s="362" t="inlineStr">
        <f aca="false">IF($B78="","",IF(COUNTIFS('Eng GLA 6th, 7th, 8th'!$E$3:$DV$3,BW$4,'Eng GLA 6th, 7th, 8th'!$E78:$DV78, "&gt;-1")=0,"",SUMIF('Eng GLA 6th, 7th, 8th'!$E$3:$DV$3,BW$4,'Eng GLA 6th, 7th, 8th'!$E78:$DV78)))</f>
        <is>
          <t/>
        </is>
      </c>
      <c r="BX78" s="362" t="inlineStr">
        <f aca="false">IF($B78="","",IF(COUNTIFS('Eng GLA 6th, 7th, 8th'!$E$3:$DV$3,BX$4,'Eng GLA 6th, 7th, 8th'!$E78:$DV78, "&gt;-1")=0,"",SUMIF('Eng GLA 6th, 7th, 8th'!$E$3:$DV$3,BX$4,'Eng GLA 6th, 7th, 8th'!$E78:$DV78)))</f>
        <is>
          <t/>
        </is>
      </c>
      <c r="BY78" s="362" t="inlineStr">
        <f aca="false">IF($B78="","",IF(COUNTIFS('Eng GLA 6th, 7th, 8th'!$E$3:$DV$3,BY$4,'Eng GLA 6th, 7th, 8th'!$E78:$DV78, "&gt;-1")=0,"",SUMIF('Eng GLA 6th, 7th, 8th'!$E$3:$DV$3,BY$4,'Eng GLA 6th, 7th, 8th'!$E78:$DV78)))</f>
        <is>
          <t/>
        </is>
      </c>
      <c r="BZ78" s="362" t="inlineStr">
        <f aca="false">IF($B78="","",IF(COUNTIFS('Eng GLA 6th, 7th, 8th'!$E$3:$DV$3,BZ$4,'Eng GLA 6th, 7th, 8th'!$E78:$DV78, "&gt;-1")=0,"",SUMIF('Eng GLA 6th, 7th, 8th'!$E$3:$DV$3,BZ$4,'Eng GLA 6th, 7th, 8th'!$E78:$DV78)))</f>
        <is>
          <t/>
        </is>
      </c>
      <c r="CA78" s="362" t="inlineStr">
        <f aca="false">IF($B78="","",IF(COUNTIFS('Eng GLA 6th, 7th, 8th'!$E$3:$DV$3,CA$4,'Eng GLA 6th, 7th, 8th'!$E78:$DV78, "&gt;-1")=0,"",SUMIF('Eng GLA 6th, 7th, 8th'!$E$3:$DV$3,CA$4,'Eng GLA 6th, 7th, 8th'!$E78:$DV78)))</f>
        <is>
          <t/>
        </is>
      </c>
      <c r="CB78" s="363"/>
      <c r="CC78" s="364" t="str">
        <f aca="false">IFERROR(IF((COUNT('Eng GLA 6th, 7th, 8th'!E78:U78)=0)," ",(SUM('Eng GLA 6th, 7th, 8th'!E78:U78)/$CC$3)),"")</f>
        <v> </v>
      </c>
      <c r="CD78" s="364" t="str">
        <f aca="false">IFERROR(IF((COUNT('Eng GLA 6th, 7th, 8th'!V78:AA78)=0)," ",(SUM('Eng GLA 6th, 7th, 8th'!V78:AA78)/$CD$3)),"")</f>
        <v> </v>
      </c>
      <c r="CE78" s="364" t="str">
        <f aca="false">IFERROR(IF((COUNT('Eng GLA 6th, 7th, 8th'!AB78:AG78)=0)," ",(SUM('Eng GLA 6th, 7th, 8th'!AB78:AG78)/$CE$3)),"")</f>
        <v> </v>
      </c>
      <c r="CF78" s="364" t="str">
        <f aca="false">IFERROR(IF((COUNT('Eng GLA 6th, 7th, 8th'!AH78:AP78)=0)," ",(SUM('Eng GLA 6th, 7th, 8th'!AH78:AP78)/$CF$3)),"")</f>
        <v> </v>
      </c>
      <c r="CG78" s="365" t="str">
        <f aca="false">IFERROR(IF((COUNT('Eng GLA 6th, 7th, 8th'!AR78:BH78)=0)," ",(SUM('Eng GLA 6th, 7th, 8th'!AR78:BH78)/$CG$3)),"")</f>
        <v> </v>
      </c>
      <c r="CH78" s="365" t="str">
        <f aca="false">IFERROR(IF((COUNT('Eng GLA 6th, 7th, 8th'!BI78:BN78)=0)," ",(SUM('Eng GLA 6th, 7th, 8th'!BI78:BN78)/$CH$3)),"")</f>
        <v> </v>
      </c>
      <c r="CI78" s="365" t="str">
        <f aca="false">IFERROR(IF((COUNT('Eng GLA 6th, 7th, 8th'!BO78:BT78)=0)," ",(SUM('Eng GLA 6th, 7th, 8th'!BO78:BT78)/$CI$3)),"")</f>
        <v> </v>
      </c>
      <c r="CJ78" s="365" t="str">
        <f aca="false">IFERROR(IF((COUNT('Eng GLA 6th, 7th, 8th'!BU78:CF78)=0)," ",(SUM('Eng GLA 6th, 7th, 8th'!BU78:CF78)/$CJ$3)),"")</f>
        <v> </v>
      </c>
      <c r="CK78" s="365" t="str">
        <f aca="false">IFERROR(IF((COUNT('Eng GLA 6th, 7th, 8th'!CH78:CX78)=0)," ",(SUM('Eng GLA 6th, 7th, 8th'!CH78:CX78)/$CK$3)),"")</f>
        <v> </v>
      </c>
      <c r="CL78" s="365" t="str">
        <f aca="false">IFERROR(IF((COUNT('Eng GLA 6th, 7th, 8th'!CY78:DD78)=0)," ",(SUM('Eng GLA 6th, 7th, 8th'!CY78:DD78)/$CL$3)),"")</f>
        <v> </v>
      </c>
      <c r="CM78" s="365" t="str">
        <f aca="false">IFERROR(IF((COUNT('Eng GLA 6th, 7th, 8th'!DE78:DJ78)=0)," ",(SUM('Eng GLA 6th, 7th, 8th'!DE78:DJ78)/$CM$3)),"")</f>
        <v> </v>
      </c>
      <c r="CN78" s="365" t="str">
        <f aca="false">IFERROR(IF((COUNT('Eng GLA 6th, 7th, 8th'!DK78:DV78)=0)," ",(SUM('Eng GLA 6th, 7th, 8th'!DK78:DV78)/$CN$3)),"")</f>
        <v> </v>
      </c>
    </row>
    <row r="79" customFormat="false" ht="12.75" hidden="false" customHeight="true" outlineLevel="0" collapsed="false">
      <c r="A79" s="315" t="n">
        <v>72</v>
      </c>
      <c r="B79" s="315" t="inlineStr">
        <f aca="false">'English Scores- Leveled papers'!B78</f>
        <is>
          <t/>
        </is>
      </c>
      <c r="C79" s="360" t="inlineStr">
        <f aca="false">'RC Mastery Check+Question type'!H76</f>
        <is>
          <t/>
        </is>
      </c>
      <c r="D79" s="361" t="inlineStr">
        <f aca="false">'Cover Sheet'!L76</f>
        <is>
          <t/>
        </is>
      </c>
      <c r="E79" s="362" t="inlineStr">
        <f aca="false">IF($B79="","",IF(COUNTIFS('English Scores- Leveled papers'!$H$3:$KM$3,E$4,'English Scores- Leveled papers'!$H78:$KM78,"&gt;-1")=0,"",SUMIF('English Scores- Leveled papers'!$H$3:$KM$3,E$4,'English Scores- Leveled papers'!$H78:$KM78)))</f>
        <is>
          <t/>
        </is>
      </c>
      <c r="F79" s="362" t="inlineStr">
        <f aca="false">IF($B79="","",IF(COUNTIFS('English Scores- Leveled papers'!$H$3:$KM$3,F$4,'English Scores- Leveled papers'!$H78:$KM78,"&gt;-1")=0,"",SUMIF('English Scores- Leveled papers'!$H$3:$KM$3,F$4,'English Scores- Leveled papers'!$H78:$KM78)))</f>
        <is>
          <t/>
        </is>
      </c>
      <c r="G79" s="362" t="inlineStr">
        <f aca="false">IF($B79="","",IF(COUNTIFS('English Scores- Leveled papers'!$H$3:$KM$3,G$4,'English Scores- Leveled papers'!$H78:$KM78,"&gt;-1")=0,"",SUMIF('English Scores- Leveled papers'!$H$3:$KM$3,G$4,'English Scores- Leveled papers'!$H78:$KM78)))</f>
        <is>
          <t/>
        </is>
      </c>
      <c r="H79" s="362" t="inlineStr">
        <f aca="false">IF($B79="","",IF(COUNTIFS('English Scores- Leveled papers'!$H$3:$KM$3,H$4,'English Scores- Leveled papers'!$H78:$KM78,"&gt;-1")=0,"",SUMIF('English Scores- Leveled papers'!$H$3:$KM$3,H$4,'English Scores- Leveled papers'!$H78:$KM78)))</f>
        <is>
          <t/>
        </is>
      </c>
      <c r="I79" s="362" t="inlineStr">
        <f aca="false">IF($B79="","",IF(COUNTIFS('English Scores- Leveled papers'!$H$3:$KM$3,I$4,'English Scores- Leveled papers'!$H78:$KM78,"&gt;-1")=0,"",SUMIF('English Scores- Leveled papers'!$H$3:$KM$3,I$4,'English Scores- Leveled papers'!$H78:$KM78)))</f>
        <is>
          <t/>
        </is>
      </c>
      <c r="J79" s="362" t="inlineStr">
        <f aca="false">IF($B79="","",IF(COUNTIFS('English Scores- Leveled papers'!$H$3:$KM$3,J$4,'English Scores- Leveled papers'!$H78:$KM78,"&gt;-1")=0,"",SUMIF('English Scores- Leveled papers'!$H$3:$KM$3,J$4,'English Scores- Leveled papers'!$H78:$KM78)))</f>
        <is>
          <t/>
        </is>
      </c>
      <c r="K79" s="362" t="inlineStr">
        <f aca="false">IF($B79="","",IF(COUNTIFS('English Scores- Leveled papers'!$H$3:$KM$3,K$4,'English Scores- Leveled papers'!$H78:$KM78,"&gt;-1")=0,"",SUMIF('English Scores- Leveled papers'!$H$3:$KM$3,K$4,'English Scores- Leveled papers'!$H78:$KM78)))</f>
        <is>
          <t/>
        </is>
      </c>
      <c r="L79" s="362" t="inlineStr">
        <f aca="false">IF($B79="","",IF(COUNTIFS('English Scores- Leveled papers'!$H$3:$KM$3,L$4,'English Scores- Leveled papers'!$H78:$KM78,"&gt;-1")=0,"",SUMIF('English Scores- Leveled papers'!$H$3:$KM$3,L$4,'English Scores- Leveled papers'!$H78:$KM78)))</f>
        <is>
          <t/>
        </is>
      </c>
      <c r="M79" s="362" t="inlineStr">
        <f aca="false">IF($B79="","",IF(COUNTIFS('English Scores- Leveled papers'!$H$3:$KM$3,M$4,'English Scores- Leveled papers'!$H78:$KM78,"&gt;-1")=0,"",SUMIF('English Scores- Leveled papers'!$H$3:$KM$3,M$4,'English Scores- Leveled papers'!$H78:$KM78)))</f>
        <is>
          <t/>
        </is>
      </c>
      <c r="N79" s="362" t="inlineStr">
        <f aca="false">IF($B79="","",IF(COUNTIFS('English Scores- Leveled papers'!$H$3:$KM$3,N$4,'English Scores- Leveled papers'!$H78:$KM78,"&gt;-1")=0,"",SUMIF('English Scores- Leveled papers'!$H$3:$KM$3,N$4,'English Scores- Leveled papers'!$H78:$KM78)))</f>
        <is>
          <t/>
        </is>
      </c>
      <c r="O79" s="362" t="inlineStr">
        <f aca="false">IF($B79="","",IF(COUNTIFS('English Scores- Leveled papers'!$H$3:$KM$3,O$4,'English Scores- Leveled papers'!$H78:$KM78,"&gt;-1")=0,"",SUMIF('English Scores- Leveled papers'!$H$3:$KM$3,O$4,'English Scores- Leveled papers'!$H78:$KM78)))</f>
        <is>
          <t/>
        </is>
      </c>
      <c r="P79" s="362" t="inlineStr">
        <f aca="false">IF($B79="","",IF(COUNTIFS('English Scores- Leveled papers'!$H$3:$KM$3,P$4,'English Scores- Leveled papers'!$H78:$KM78,"&gt;-1")=0,"",SUMIF('English Scores- Leveled papers'!$H$3:$KM$3,P$4,'English Scores- Leveled papers'!$H78:$KM78)))</f>
        <is>
          <t/>
        </is>
      </c>
      <c r="Q79" s="362" t="inlineStr">
        <f aca="false">IF($B79="","",IF(COUNTIFS('English Scores- Leveled papers'!$H$3:$KM$3,Q$4,'English Scores- Leveled papers'!$H78:$KM78,"&gt;-1")=0,"",SUMIF('English Scores- Leveled papers'!$H$3:$KM$3,Q$4,'English Scores- Leveled papers'!$H78:$KM78)))</f>
        <is>
          <t/>
        </is>
      </c>
      <c r="R79" s="362" t="inlineStr">
        <f aca="false">IF($B79="","",IF(COUNTIFS('English Scores- Leveled papers'!$H$3:$KM$3,R$4,'English Scores- Leveled papers'!$H78:$KM78,"&gt;-1")=0,"",SUMIF('English Scores- Leveled papers'!$H$3:$KM$3,R$4,'English Scores- Leveled papers'!$H78:$KM78)))</f>
        <is>
          <t/>
        </is>
      </c>
      <c r="S79" s="362" t="inlineStr">
        <f aca="false">IF($B79="","",IF(COUNTIFS('English Scores- Leveled papers'!$H$3:$KM$3,S$4,'English Scores- Leveled papers'!$H78:$KM78,"&gt;-1")=0,"",SUMIF('English Scores- Leveled papers'!$H$3:$KM$3,S$4,'English Scores- Leveled papers'!$H78:$KM78)))</f>
        <is>
          <t/>
        </is>
      </c>
      <c r="T79" s="362" t="inlineStr">
        <f aca="false">IF($B79="","",IF(COUNTIFS('English Scores- Leveled papers'!$H$3:$KM$3,T$4,'English Scores- Leveled papers'!$H78:$KM78,"&gt;-1")=0,"",SUMIF('English Scores- Leveled papers'!$H$3:$KM$3,T$4,'English Scores- Leveled papers'!$H78:$KM78)))</f>
        <is>
          <t/>
        </is>
      </c>
      <c r="U79" s="362" t="inlineStr">
        <f aca="false">IF($B79="","",IF(COUNTIFS('English Scores- Leveled papers'!$H$3:$KM$3,U$4,'English Scores- Leveled papers'!$H78:$KM78,"&gt;-1")=0,"",SUMIF('English Scores- Leveled papers'!$H$3:$KM$3,U$4,'English Scores- Leveled papers'!$H78:$KM78)))</f>
        <is>
          <t/>
        </is>
      </c>
      <c r="V79" s="362" t="inlineStr">
        <f aca="false">IF($B79="","",IF(COUNTIFS('English Scores- Leveled papers'!$H$3:$KM$3,V$4,'English Scores- Leveled papers'!$H78:$KM78,"&gt;-1")=0,"",SUMIF('English Scores- Leveled papers'!$H$3:$KM$3,V$4,'English Scores- Leveled papers'!$H78:$KM78)))</f>
        <is>
          <t/>
        </is>
      </c>
      <c r="W79" s="362" t="inlineStr">
        <f aca="false">IF($B79="","",IF(COUNTIFS('English Scores- Leveled papers'!$H$3:$KM$3,W$4,'English Scores- Leveled papers'!$H78:$KM78,"&gt;-1")=0,"",SUMIF('English Scores- Leveled papers'!$H$3:$KM$3,W$4,'English Scores- Leveled papers'!$H78:$KM78)))</f>
        <is>
          <t/>
        </is>
      </c>
      <c r="X79" s="362" t="inlineStr">
        <f aca="false">IF($B79="","",IF(COUNTIFS('English Scores- Leveled papers'!$H$3:$KM$3,X$4,'English Scores- Leveled papers'!$H78:$KM78,"&gt;-1")=0,"",SUMIF('English Scores- Leveled papers'!$H$3:$KM$3,X$4,'English Scores- Leveled papers'!$H78:$KM78)))</f>
        <is>
          <t/>
        </is>
      </c>
      <c r="Y79" s="362" t="inlineStr">
        <f aca="false">IF($B79="","",IF(COUNTIFS('English Scores- Leveled papers'!$H$3:$KM$3,Y$4,'English Scores- Leveled papers'!$H78:$KM78,"&gt;-1")=0,"",SUMIF('English Scores- Leveled papers'!$H$3:$KM$3,Y$4,'English Scores- Leveled papers'!$H78:$KM78)))</f>
        <is>
          <t/>
        </is>
      </c>
      <c r="Z79" s="362" t="inlineStr">
        <f aca="false">IF($B79="","",IF(COUNTIFS('English Scores- Leveled papers'!$H$3:$KM$3,Z$4,'English Scores- Leveled papers'!$H78:$KM78,"&gt;-1")=0,"",SUMIF('English Scores- Leveled papers'!$H$3:$KM$3,Z$4,'English Scores- Leveled papers'!$H78:$KM78)))</f>
        <is>
          <t/>
        </is>
      </c>
      <c r="AA79" s="362" t="inlineStr">
        <f aca="false">IF($B79="","",IF(COUNTIFS('English Scores- Leveled papers'!$H$3:$KM$3,AA$4,'English Scores- Leveled papers'!$H78:$KM78,"&gt;-1")=0,"",SUMIF('English Scores- Leveled papers'!$H$3:$KM$3,AA$4,'English Scores- Leveled papers'!$H78:$KM78)))</f>
        <is>
          <t/>
        </is>
      </c>
      <c r="AB79" s="362" t="inlineStr">
        <f aca="false">IF($B79="","",IF(COUNTIFS('English Scores- Leveled papers'!$H$3:$KM$3,AB$4,'English Scores- Leveled papers'!$H78:$KM78,"&gt;-1")=0,"",SUMIF('English Scores- Leveled papers'!$H$3:$KM$3,AB$4,'English Scores- Leveled papers'!$H78:$KM78)))</f>
        <is>
          <t/>
        </is>
      </c>
      <c r="AC79" s="362" t="inlineStr">
        <f aca="false">IF($B79="","",IF(COUNTIFS('English Scores- Leveled papers'!$H$3:$KM$3,AC$4,'English Scores- Leveled papers'!$H78:$KM78,"&gt;-1")=0,"",SUMIF('English Scores- Leveled papers'!$H$3:$KM$3,AC$4,'English Scores- Leveled papers'!$H78:$KM78)))</f>
        <is>
          <t/>
        </is>
      </c>
      <c r="AD79" s="362" t="inlineStr">
        <f aca="false">IF($B79="","",IF(COUNTIFS('English Scores- Leveled papers'!$H$3:$KM$3,AD$4,'English Scores- Leveled papers'!$H78:$KM78,"&gt;-1")=0,"",SUMIF('English Scores- Leveled papers'!$H$3:$KM$3,AD$4,'English Scores- Leveled papers'!$H78:$KM78)))</f>
        <is>
          <t/>
        </is>
      </c>
      <c r="AE79" s="362" t="inlineStr">
        <f aca="false">IF($B79="","",IF(COUNTIFS('English Scores- Leveled papers'!$H$3:$KM$3,AE$4,'English Scores- Leveled papers'!$H78:$KM78,"&gt;-1")=0,"",SUMIF('English Scores- Leveled papers'!$H$3:$KM$3,AE$4,'English Scores- Leveled papers'!$H78:$KM78)))</f>
        <is>
          <t/>
        </is>
      </c>
      <c r="AF79" s="362" t="inlineStr">
        <f aca="false">IF($B79="","",IF(COUNTIFS('English Scores- Leveled papers'!$H$3:$KM$3,AF$4,'English Scores- Leveled papers'!$H78:$KM78,"&gt;-1")=0,"",SUMIF('English Scores- Leveled papers'!$H$3:$KM$3,AF$4,'English Scores- Leveled papers'!$H78:$KM78)))</f>
        <is>
          <t/>
        </is>
      </c>
      <c r="AG79" s="362" t="inlineStr">
        <f aca="false">IF($B79="","",IF(COUNTIFS('English Scores- Leveled papers'!$H$3:$KM$3,AG$4,'English Scores- Leveled papers'!$H78:$KM78,"&gt;-1")=0,"",SUMIF('English Scores- Leveled papers'!$H$3:$KM$3,AG$4,'English Scores- Leveled papers'!$H78:$KM78)))</f>
        <is>
          <t/>
        </is>
      </c>
      <c r="AH79" s="362" t="inlineStr">
        <f aca="false">IF($B79="","",IF(COUNTIFS('English Scores- Leveled papers'!$H$3:$KM$3,AH$4,'English Scores- Leveled papers'!$H78:$KM78,"&gt;-1")=0,"",SUMIF('English Scores- Leveled papers'!$H$3:$KM$3,AH$4,'English Scores- Leveled papers'!$H78:$KM78)))</f>
        <is>
          <t/>
        </is>
      </c>
      <c r="AI79" s="362" t="inlineStr">
        <f aca="false">IF($B79="","",IF(COUNTIFS('English Scores- Leveled papers'!$H$3:$KM$3,AI$4,'English Scores- Leveled papers'!$H78:$KM78,"&gt;-1")=0,"",SUMIF('English Scores- Leveled papers'!$H$3:$KM$3,AI$4,'English Scores- Leveled papers'!$H78:$KM78)))</f>
        <is>
          <t/>
        </is>
      </c>
      <c r="AJ79" s="362" t="inlineStr">
        <f aca="false">IF($B79="","",IF(COUNTIFS('English Scores- Leveled papers'!$H$3:$KM$3,AJ$4,'English Scores- Leveled papers'!$H78:$KM78,"&gt;-1")=0,"",SUMIF('English Scores- Leveled papers'!$H$3:$KM$3,AJ$4,'English Scores- Leveled papers'!$H78:$KM78)))</f>
        <is>
          <t/>
        </is>
      </c>
      <c r="AK79" s="362" t="inlineStr">
        <f aca="false">IF($B79="","",IF(COUNTIFS('English Scores- Leveled papers'!$H$3:$KM$3,AK$4,'English Scores- Leveled papers'!$H78:$KM78,"&gt;-1")=0,"",SUMIF('English Scores- Leveled papers'!$H$3:$KM$3,AK$4,'English Scores- Leveled papers'!$H78:$KM78)))</f>
        <is>
          <t/>
        </is>
      </c>
      <c r="AL79" s="362" t="inlineStr">
        <f aca="false">IF($B79="","",IF(COUNTIFS('English Scores- Leveled papers'!$H$3:$KM$3,AL$4,'English Scores- Leveled papers'!$H78:$KM78,"&gt;-1")=0,"",SUMIF('English Scores- Leveled papers'!$H$3:$KM$3,AL$4,'English Scores- Leveled papers'!$H78:$KM78)))</f>
        <is>
          <t/>
        </is>
      </c>
      <c r="AM79" s="362" t="inlineStr">
        <f aca="false">IF($B79="","",IF(COUNTIFS('English Scores- Leveled papers'!$H$3:$KM$3,AM$4,'English Scores- Leveled papers'!$H78:$KM78,"&gt;-1")=0,"",SUMIF('English Scores- Leveled papers'!$H$3:$KM$3,AM$4,'English Scores- Leveled papers'!$H78:$KM78)))</f>
        <is>
          <t/>
        </is>
      </c>
      <c r="AN79" s="362" t="inlineStr">
        <f aca="false">IF($B79="","",IF(COUNTIFS('English Scores- Leveled papers'!$H$3:$KM$3,AN$4,'English Scores- Leveled papers'!$H78:$KM78,"&gt;-1")=0,"",SUMIF('English Scores- Leveled papers'!$H$3:$KM$3,AN$4,'English Scores- Leveled papers'!$H78:$KM78)))</f>
        <is>
          <t/>
        </is>
      </c>
      <c r="AO79" s="362" t="inlineStr">
        <f aca="false">IF($B79="","",IF(COUNTIFS('English Scores- Leveled papers'!$H$3:$KM$3,AO$4,'English Scores- Leveled papers'!$H78:$KM78,"&gt;-1")=0,"",SUMIF('English Scores- Leveled papers'!$H$3:$KM$3,AO$4,'English Scores- Leveled papers'!$H78:$KM78)))</f>
        <is>
          <t/>
        </is>
      </c>
      <c r="AP79" s="362" t="inlineStr">
        <f aca="false">IF($B79="","",IF(COUNTIFS('English Scores- Leveled papers'!$H$3:$KM$3,AP$4,'English Scores- Leveled papers'!$H78:$KM78,"&gt;-1")=0,"",SUMIF('English Scores- Leveled papers'!$H$3:$KM$3,AP$4,'English Scores- Leveled papers'!$H78:$KM78)))</f>
        <is>
          <t/>
        </is>
      </c>
      <c r="AQ79" s="362" t="inlineStr">
        <f aca="false">IF($B79="","",IF(COUNTIFS('English Scores- Leveled papers'!$H$3:$KM$3,AQ$4,'English Scores- Leveled papers'!$H78:$KM78,"&gt;-1")=0,"",SUMIF('English Scores- Leveled papers'!$H$3:$KM$3,AQ$4,'English Scores- Leveled papers'!$H78:$KM78)))</f>
        <is>
          <t/>
        </is>
      </c>
      <c r="AR79" s="362" t="inlineStr">
        <f aca="false">IF($B79="","",IF(COUNTIFS('English Scores- Leveled papers'!$H$3:$KM$3,AR$4,'English Scores- Leveled papers'!$H78:$KM78,"&gt;-1")=0,"",SUMIF('English Scores- Leveled papers'!$H$3:$KM$3,AR$4,'English Scores- Leveled papers'!$H78:$KM78)))</f>
        <is>
          <t/>
        </is>
      </c>
      <c r="AS79" s="362" t="inlineStr">
        <f aca="false">IF($B79="","",IF(COUNTIFS('English Scores- Leveled papers'!$H$3:$KM$3,AS$4,'English Scores- Leveled papers'!$H78:$KM78,"&gt;-1")=0,"",SUMIF('English Scores- Leveled papers'!$H$3:$KM$3,AS$4,'English Scores- Leveled papers'!$H78:$KM78)))</f>
        <is>
          <t/>
        </is>
      </c>
      <c r="AT79" s="362" t="inlineStr">
        <f aca="false">IF($B79="","",IF(COUNTIFS('English Scores- Leveled papers'!$H$3:$KM$3,AT$4,'English Scores- Leveled papers'!$H78:$KM78,"&gt;-1")=0,"",SUMIF('English Scores- Leveled papers'!$H$3:$KM$3,AT$4,'English Scores- Leveled papers'!$H78:$KM78)))</f>
        <is>
          <t/>
        </is>
      </c>
      <c r="AU79" s="362" t="inlineStr">
        <f aca="false">IF($B79="","",IF(COUNTIFS('English Scores- Leveled papers'!$H$3:$KM$3,AU$4,'English Scores- Leveled papers'!$H78:$KM78,"&gt;-1")=0,"",SUMIF('English Scores- Leveled papers'!$H$3:$KM$3,AU$4,'English Scores- Leveled papers'!$H78:$KM78)))</f>
        <is>
          <t/>
        </is>
      </c>
      <c r="AV79" s="362" t="inlineStr">
        <f aca="false">IF($B79="","",IF(COUNTIFS('English Scores- Leveled papers'!$H$3:$KM$3,AV$4,'English Scores- Leveled papers'!$H78:$KM78,"&gt;-1")=0,"",SUMIF('English Scores- Leveled papers'!$H$3:$KM$3,AV$4,'English Scores- Leveled papers'!$H78:$KM78)))</f>
        <is>
          <t/>
        </is>
      </c>
      <c r="AW79" s="362" t="inlineStr">
        <f aca="false">IF($B79="","",IF(COUNTIFS('English Scores- Leveled papers'!$H$3:$KM$3,AW$4,'English Scores- Leveled papers'!$H78:$KM78,"&gt;-1")=0,"",SUMIF('English Scores- Leveled papers'!$H$3:$KM$3,AW$4,'English Scores- Leveled papers'!$H78:$KM78)))</f>
        <is>
          <t/>
        </is>
      </c>
      <c r="AX79" s="362" t="inlineStr">
        <f aca="false">IF($B79="","",IF(COUNTIFS('English Scores- Leveled papers'!$H$3:$KM$3,AX$4,'English Scores- Leveled papers'!$H78:$KM78,"&gt;-1")=0,"",SUMIF('English Scores- Leveled papers'!$H$3:$KM$3,AX$4,'English Scores- Leveled papers'!$H78:$KM78)))</f>
        <is>
          <t/>
        </is>
      </c>
      <c r="AY79" s="362" t="inlineStr">
        <f aca="false">IF($B79="","",IF(COUNTIFS('English Scores- Leveled papers'!$H$3:$KM$3,AY$4,'English Scores- Leveled papers'!$H78:$KM78,"&gt;-1")=0,"",SUMIF('English Scores- Leveled papers'!$H$3:$KM$3,AY$4,'English Scores- Leveled papers'!$H78:$KM78)))</f>
        <is>
          <t/>
        </is>
      </c>
      <c r="AZ79" s="362" t="inlineStr">
        <f aca="false">IF($B79="","",IF(COUNTIFS('English Scores- Leveled papers'!$H$3:$KM$3,AZ$4,'English Scores- Leveled papers'!$H78:$KM78,"&gt;-1")=0,"",SUMIF('English Scores- Leveled papers'!$H$3:$KM$3,AZ$4,'English Scores- Leveled papers'!$H78:$KM78)))</f>
        <is>
          <t/>
        </is>
      </c>
      <c r="BA79" s="362" t="inlineStr">
        <f aca="false">IF($B79="","",IF(COUNTIFS('English Scores- Leveled papers'!$H$3:$KM$3,BA$4,'English Scores- Leveled papers'!$H78:$KM78,"&gt;-1")=0,"",SUMIF('English Scores- Leveled papers'!$H$3:$KM$3,BA$4,'English Scores- Leveled papers'!$H78:$KM78)))</f>
        <is>
          <t/>
        </is>
      </c>
      <c r="BB79" s="362" t="inlineStr">
        <f aca="false">IF($B79="","",IF(COUNTIFS('English Scores- Leveled papers'!$H$3:$KM$3,BB$4,'English Scores- Leveled papers'!$H78:$KM78,"&gt;-1")=0,"",SUMIF('English Scores- Leveled papers'!$H$3:$KM$3,BB$4,'English Scores- Leveled papers'!$H78:$KM78)))</f>
        <is>
          <t/>
        </is>
      </c>
      <c r="BC79" s="362" t="inlineStr">
        <f aca="false">IF($B79="","",IF(COUNTIFS('English Scores- Leveled papers'!$H$3:$KM$3,BC$4,'English Scores- Leveled papers'!$H78:$KM78,"&gt;-1")=0,"",SUMIF('English Scores- Leveled papers'!$H$3:$KM$3,BC$4,'English Scores- Leveled papers'!$H78:$KM78)))</f>
        <is>
          <t/>
        </is>
      </c>
      <c r="BD79" s="362" t="inlineStr">
        <f aca="false">IF($B79="","",IF(COUNTIFS('English Scores- Leveled papers'!$H$3:$KM$3,BD$4,'English Scores- Leveled papers'!$H78:$KM78,"&gt;-1")=0,"",SUMIF('English Scores- Leveled papers'!$H$3:$KM$3,BD$4,'English Scores- Leveled papers'!$H78:$KM78)))</f>
        <is>
          <t/>
        </is>
      </c>
      <c r="BE79" s="362" t="inlineStr">
        <f aca="false">IF($B79="","",IF(COUNTIFS('English Scores- Leveled papers'!$H$3:$KM$3,BE$4,'English Scores- Leveled papers'!$H78:$KM78,"&gt;-1")=0,"",SUMIF('English Scores- Leveled papers'!$H$3:$KM$3,BE$4,'English Scores- Leveled papers'!$H78:$KM78)))</f>
        <is>
          <t/>
        </is>
      </c>
      <c r="BF79" s="362" t="inlineStr">
        <f aca="false">IF($B79="","",IF(COUNTIFS('English Scores- Leveled papers'!$H$3:$KM$3,BF$4,'English Scores- Leveled papers'!$H78:$KM78,"&gt;-1")=0,"",SUMIF('English Scores- Leveled papers'!$H$3:$KM$3,BF$4,'English Scores- Leveled papers'!$H78:$KM78)))</f>
        <is>
          <t/>
        </is>
      </c>
      <c r="BG79" s="362" t="inlineStr">
        <f aca="false">IF($B79="","",IF(COUNTIFS('English Scores- Leveled papers'!$H$3:$KM$3,BG$4,'English Scores- Leveled papers'!$H78:$KM78,"&gt;-1")=0,"",SUMIF('English Scores- Leveled papers'!$H$3:$KM$3,BG$4,'English Scores- Leveled papers'!$H78:$KM78)))</f>
        <is>
          <t/>
        </is>
      </c>
      <c r="BH79" s="362" t="inlineStr">
        <f aca="false">IF($B79="","",IF(COUNTIFS('English Scores- Leveled papers'!$H$3:$KM$3,BH$4,'English Scores- Leveled papers'!$H78:$KM78,"&gt;-1")=0,"",SUMIF('English Scores- Leveled papers'!$H$3:$KM$3,BH$4,'English Scores- Leveled papers'!$H78:$KM78)))</f>
        <is>
          <t/>
        </is>
      </c>
      <c r="BI79" s="362" t="inlineStr">
        <f aca="false">IF($B79="","",IF(COUNTIFS('English Scores- Leveled papers'!$H$3:$KM$3,BI$4,'English Scores- Leveled papers'!$H78:$KM78,"&gt;-1")=0,"",SUMIF('English Scores- Leveled papers'!$H$3:$KM$3,BI$4,'English Scores- Leveled papers'!$H78:$KM78)))</f>
        <is>
          <t/>
        </is>
      </c>
      <c r="BJ79" s="362" t="inlineStr">
        <f aca="false">IF($B79="","",IF(COUNTIFS('English Scores- Leveled papers'!$H$3:$KM$3,BJ$4,'English Scores- Leveled papers'!$H78:$KM78,"&gt;-1")=0,"",SUMIF('English Scores- Leveled papers'!$H$3:$KM$3,BJ$4,'English Scores- Leveled papers'!$H78:$KM78)))</f>
        <is>
          <t/>
        </is>
      </c>
      <c r="BK79" s="362" t="inlineStr">
        <f aca="false">IF($B79="","",IF(COUNTIFS('English Scores- Leveled papers'!$H$3:$KM$3,BK$4,'English Scores- Leveled papers'!$H78:$KM78,"&gt;-1")=0,"",SUMIF('English Scores- Leveled papers'!$H$3:$KM$3,BK$4,'English Scores- Leveled papers'!$H78:$KM78)))</f>
        <is>
          <t/>
        </is>
      </c>
      <c r="BL79" s="362" t="inlineStr">
        <f aca="false">IF($B79="","",IF(COUNTIFS('English Scores- Leveled papers'!$H$3:$KM$3,BL$4,'English Scores- Leveled papers'!$H78:$KM78,"&gt;-1")=0,"",SUMIF('English Scores- Leveled papers'!$H$3:$KM$3,BL$4,'English Scores- Leveled papers'!$H78:$KM78)))</f>
        <is>
          <t/>
        </is>
      </c>
      <c r="BM79" s="362" t="inlineStr">
        <f aca="false">IF($B79="","",IF(COUNTIFS('Eng GLA 6th, 7th, 8th'!$E$3:$DV$3,BM$4,'Eng GLA 6th, 7th, 8th'!$E79:$DV79, "&gt;-1")=0,"",SUMIF('Eng GLA 6th, 7th, 8th'!$E$3:$DV$3,BM$4,'Eng GLA 6th, 7th, 8th'!$E79:$DV79)))</f>
        <is>
          <t/>
        </is>
      </c>
      <c r="BN79" s="362" t="inlineStr">
        <f aca="false">IF($B79="","",IF(COUNTIFS('Eng GLA 6th, 7th, 8th'!$E$3:$DV$3,BN$4,'Eng GLA 6th, 7th, 8th'!$E79:$DV79, "&gt;-1")=0,"",SUMIF('Eng GLA 6th, 7th, 8th'!$E$3:$DV$3,BN$4,'Eng GLA 6th, 7th, 8th'!$E79:$DV79)))</f>
        <is>
          <t/>
        </is>
      </c>
      <c r="BO79" s="362" t="inlineStr">
        <f aca="false">IF($B79="","",IF(COUNTIFS('Eng GLA 6th, 7th, 8th'!$E$3:$DV$3,BO$4,'Eng GLA 6th, 7th, 8th'!$E79:$DV79, "&gt;-1")=0,"",SUMIF('Eng GLA 6th, 7th, 8th'!$E$3:$DV$3,BO$4,'Eng GLA 6th, 7th, 8th'!$E79:$DV79)))</f>
        <is>
          <t/>
        </is>
      </c>
      <c r="BP79" s="362" t="inlineStr">
        <f aca="false">IF($B79="","",IF(COUNTIFS('Eng GLA 6th, 7th, 8th'!$E$3:$DV$3,BP$4,'Eng GLA 6th, 7th, 8th'!$E79:$DV79, "&gt;-1")=0,"",SUMIF('Eng GLA 6th, 7th, 8th'!$E$3:$DV$3,BP$4,'Eng GLA 6th, 7th, 8th'!$E79:$DV79)))</f>
        <is>
          <t/>
        </is>
      </c>
      <c r="BQ79" s="362" t="inlineStr">
        <f aca="false">IF($B79="","",IF(COUNTIFS('Eng GLA 6th, 7th, 8th'!$E$3:$DV$3,BQ$4,'Eng GLA 6th, 7th, 8th'!$E79:$DV79, "&gt;-1")=0,"",SUMIF('Eng GLA 6th, 7th, 8th'!$E$3:$DV$3,BQ$4,'Eng GLA 6th, 7th, 8th'!$E79:$DV79)))</f>
        <is>
          <t/>
        </is>
      </c>
      <c r="BR79" s="362" t="inlineStr">
        <f aca="false">IF($B79="","",IF(COUNTIFS('Eng GLA 6th, 7th, 8th'!$E$3:$DV$3,BR$4,'Eng GLA 6th, 7th, 8th'!$E79:$DV79, "&gt;-1")=0,"",SUMIF('Eng GLA 6th, 7th, 8th'!$E$3:$DV$3,BR$4,'Eng GLA 6th, 7th, 8th'!$E79:$DV79)))</f>
        <is>
          <t/>
        </is>
      </c>
      <c r="BS79" s="362" t="inlineStr">
        <f aca="false">IF($B79="","",IF(COUNTIFS('Eng GLA 6th, 7th, 8th'!$E$3:$DV$3,BS$4,'Eng GLA 6th, 7th, 8th'!$E79:$DV79, "&gt;-1")=0,"",SUMIF('Eng GLA 6th, 7th, 8th'!$E$3:$DV$3,BS$4,'Eng GLA 6th, 7th, 8th'!$E79:$DV79)))</f>
        <is>
          <t/>
        </is>
      </c>
      <c r="BT79" s="362" t="inlineStr">
        <f aca="false">IF($B79="","",IF(COUNTIFS('Eng GLA 6th, 7th, 8th'!$E$3:$DV$3,BT$4,'Eng GLA 6th, 7th, 8th'!$E79:$DV79, "&gt;-1")=0,"",SUMIF('Eng GLA 6th, 7th, 8th'!$E$3:$DV$3,BT$4,'Eng GLA 6th, 7th, 8th'!$E79:$DV79)))</f>
        <is>
          <t/>
        </is>
      </c>
      <c r="BU79" s="362" t="inlineStr">
        <f aca="false">IF($B79="","",IF(COUNTIFS('Eng GLA 6th, 7th, 8th'!$E$3:$DV$3,BU$4,'Eng GLA 6th, 7th, 8th'!$E79:$DV79, "&gt;-1")=0,"",SUMIF('Eng GLA 6th, 7th, 8th'!$E$3:$DV$3,BU$4,'Eng GLA 6th, 7th, 8th'!$E79:$DV79)))</f>
        <is>
          <t/>
        </is>
      </c>
      <c r="BV79" s="362" t="inlineStr">
        <f aca="false">IF($B79="","",IF(COUNTIFS('Eng GLA 6th, 7th, 8th'!$E$3:$DV$3,BV$4,'Eng GLA 6th, 7th, 8th'!$E79:$DV79, "&gt;-1")=0,"",SUMIF('Eng GLA 6th, 7th, 8th'!$E$3:$DV$3,BV$4,'Eng GLA 6th, 7th, 8th'!$E79:$DV79)))</f>
        <is>
          <t/>
        </is>
      </c>
      <c r="BW79" s="362" t="inlineStr">
        <f aca="false">IF($B79="","",IF(COUNTIFS('Eng GLA 6th, 7th, 8th'!$E$3:$DV$3,BW$4,'Eng GLA 6th, 7th, 8th'!$E79:$DV79, "&gt;-1")=0,"",SUMIF('Eng GLA 6th, 7th, 8th'!$E$3:$DV$3,BW$4,'Eng GLA 6th, 7th, 8th'!$E79:$DV79)))</f>
        <is>
          <t/>
        </is>
      </c>
      <c r="BX79" s="362" t="inlineStr">
        <f aca="false">IF($B79="","",IF(COUNTIFS('Eng GLA 6th, 7th, 8th'!$E$3:$DV$3,BX$4,'Eng GLA 6th, 7th, 8th'!$E79:$DV79, "&gt;-1")=0,"",SUMIF('Eng GLA 6th, 7th, 8th'!$E$3:$DV$3,BX$4,'Eng GLA 6th, 7th, 8th'!$E79:$DV79)))</f>
        <is>
          <t/>
        </is>
      </c>
      <c r="BY79" s="362" t="inlineStr">
        <f aca="false">IF($B79="","",IF(COUNTIFS('Eng GLA 6th, 7th, 8th'!$E$3:$DV$3,BY$4,'Eng GLA 6th, 7th, 8th'!$E79:$DV79, "&gt;-1")=0,"",SUMIF('Eng GLA 6th, 7th, 8th'!$E$3:$DV$3,BY$4,'Eng GLA 6th, 7th, 8th'!$E79:$DV79)))</f>
        <is>
          <t/>
        </is>
      </c>
      <c r="BZ79" s="362" t="inlineStr">
        <f aca="false">IF($B79="","",IF(COUNTIFS('Eng GLA 6th, 7th, 8th'!$E$3:$DV$3,BZ$4,'Eng GLA 6th, 7th, 8th'!$E79:$DV79, "&gt;-1")=0,"",SUMIF('Eng GLA 6th, 7th, 8th'!$E$3:$DV$3,BZ$4,'Eng GLA 6th, 7th, 8th'!$E79:$DV79)))</f>
        <is>
          <t/>
        </is>
      </c>
      <c r="CA79" s="362" t="inlineStr">
        <f aca="false">IF($B79="","",IF(COUNTIFS('Eng GLA 6th, 7th, 8th'!$E$3:$DV$3,CA$4,'Eng GLA 6th, 7th, 8th'!$E79:$DV79, "&gt;-1")=0,"",SUMIF('Eng GLA 6th, 7th, 8th'!$E$3:$DV$3,CA$4,'Eng GLA 6th, 7th, 8th'!$E79:$DV79)))</f>
        <is>
          <t/>
        </is>
      </c>
      <c r="CB79" s="363"/>
      <c r="CC79" s="364" t="str">
        <f aca="false">IFERROR(IF((COUNT('Eng GLA 6th, 7th, 8th'!E79:U79)=0)," ",(SUM('Eng GLA 6th, 7th, 8th'!E79:U79)/$CC$3)),"")</f>
        <v> </v>
      </c>
      <c r="CD79" s="364" t="str">
        <f aca="false">IFERROR(IF((COUNT('Eng GLA 6th, 7th, 8th'!V79:AA79)=0)," ",(SUM('Eng GLA 6th, 7th, 8th'!V79:AA79)/$CD$3)),"")</f>
        <v> </v>
      </c>
      <c r="CE79" s="364" t="str">
        <f aca="false">IFERROR(IF((COUNT('Eng GLA 6th, 7th, 8th'!AB79:AG79)=0)," ",(SUM('Eng GLA 6th, 7th, 8th'!AB79:AG79)/$CE$3)),"")</f>
        <v> </v>
      </c>
      <c r="CF79" s="364" t="str">
        <f aca="false">IFERROR(IF((COUNT('Eng GLA 6th, 7th, 8th'!AH79:AP79)=0)," ",(SUM('Eng GLA 6th, 7th, 8th'!AH79:AP79)/$CF$3)),"")</f>
        <v> </v>
      </c>
      <c r="CG79" s="365" t="str">
        <f aca="false">IFERROR(IF((COUNT('Eng GLA 6th, 7th, 8th'!AR79:BH79)=0)," ",(SUM('Eng GLA 6th, 7th, 8th'!AR79:BH79)/$CG$3)),"")</f>
        <v> </v>
      </c>
      <c r="CH79" s="365" t="str">
        <f aca="false">IFERROR(IF((COUNT('Eng GLA 6th, 7th, 8th'!BI79:BN79)=0)," ",(SUM('Eng GLA 6th, 7th, 8th'!BI79:BN79)/$CH$3)),"")</f>
        <v> </v>
      </c>
      <c r="CI79" s="365" t="str">
        <f aca="false">IFERROR(IF((COUNT('Eng GLA 6th, 7th, 8th'!BO79:BT79)=0)," ",(SUM('Eng GLA 6th, 7th, 8th'!BO79:BT79)/$CI$3)),"")</f>
        <v> </v>
      </c>
      <c r="CJ79" s="365" t="str">
        <f aca="false">IFERROR(IF((COUNT('Eng GLA 6th, 7th, 8th'!BU79:CF79)=0)," ",(SUM('Eng GLA 6th, 7th, 8th'!BU79:CF79)/$CJ$3)),"")</f>
        <v> </v>
      </c>
      <c r="CK79" s="365" t="str">
        <f aca="false">IFERROR(IF((COUNT('Eng GLA 6th, 7th, 8th'!CH79:CX79)=0)," ",(SUM('Eng GLA 6th, 7th, 8th'!CH79:CX79)/$CK$3)),"")</f>
        <v> </v>
      </c>
      <c r="CL79" s="365" t="str">
        <f aca="false">IFERROR(IF((COUNT('Eng GLA 6th, 7th, 8th'!CY79:DD79)=0)," ",(SUM('Eng GLA 6th, 7th, 8th'!CY79:DD79)/$CL$3)),"")</f>
        <v> </v>
      </c>
      <c r="CM79" s="365" t="str">
        <f aca="false">IFERROR(IF((COUNT('Eng GLA 6th, 7th, 8th'!DE79:DJ79)=0)," ",(SUM('Eng GLA 6th, 7th, 8th'!DE79:DJ79)/$CM$3)),"")</f>
        <v> </v>
      </c>
      <c r="CN79" s="365" t="str">
        <f aca="false">IFERROR(IF((COUNT('Eng GLA 6th, 7th, 8th'!DK79:DV79)=0)," ",(SUM('Eng GLA 6th, 7th, 8th'!DK79:DV79)/$CN$3)),"")</f>
        <v> </v>
      </c>
    </row>
    <row r="80" customFormat="false" ht="12.75" hidden="false" customHeight="true" outlineLevel="0" collapsed="false">
      <c r="A80" s="315" t="n">
        <v>73</v>
      </c>
      <c r="B80" s="315" t="inlineStr">
        <f aca="false">'English Scores- Leveled papers'!B79</f>
        <is>
          <t/>
        </is>
      </c>
      <c r="C80" s="360" t="inlineStr">
        <f aca="false">'RC Mastery Check+Question type'!H77</f>
        <is>
          <t/>
        </is>
      </c>
      <c r="D80" s="361" t="inlineStr">
        <f aca="false">'Cover Sheet'!L77</f>
        <is>
          <t/>
        </is>
      </c>
      <c r="E80" s="362" t="inlineStr">
        <f aca="false">IF($B80="","",IF(COUNTIFS('English Scores- Leveled papers'!$H$3:$KM$3,E$4,'English Scores- Leveled papers'!$H79:$KM79,"&gt;-1")=0,"",SUMIF('English Scores- Leveled papers'!$H$3:$KM$3,E$4,'English Scores- Leveled papers'!$H79:$KM79)))</f>
        <is>
          <t/>
        </is>
      </c>
      <c r="F80" s="362" t="inlineStr">
        <f aca="false">IF($B80="","",IF(COUNTIFS('English Scores- Leveled papers'!$H$3:$KM$3,F$4,'English Scores- Leveled papers'!$H79:$KM79,"&gt;-1")=0,"",SUMIF('English Scores- Leveled papers'!$H$3:$KM$3,F$4,'English Scores- Leveled papers'!$H79:$KM79)))</f>
        <is>
          <t/>
        </is>
      </c>
      <c r="G80" s="362" t="inlineStr">
        <f aca="false">IF($B80="","",IF(COUNTIFS('English Scores- Leveled papers'!$H$3:$KM$3,G$4,'English Scores- Leveled papers'!$H79:$KM79,"&gt;-1")=0,"",SUMIF('English Scores- Leveled papers'!$H$3:$KM$3,G$4,'English Scores- Leveled papers'!$H79:$KM79)))</f>
        <is>
          <t/>
        </is>
      </c>
      <c r="H80" s="362" t="inlineStr">
        <f aca="false">IF($B80="","",IF(COUNTIFS('English Scores- Leveled papers'!$H$3:$KM$3,H$4,'English Scores- Leveled papers'!$H79:$KM79,"&gt;-1")=0,"",SUMIF('English Scores- Leveled papers'!$H$3:$KM$3,H$4,'English Scores- Leveled papers'!$H79:$KM79)))</f>
        <is>
          <t/>
        </is>
      </c>
      <c r="I80" s="362" t="inlineStr">
        <f aca="false">IF($B80="","",IF(COUNTIFS('English Scores- Leveled papers'!$H$3:$KM$3,I$4,'English Scores- Leveled papers'!$H79:$KM79,"&gt;-1")=0,"",SUMIF('English Scores- Leveled papers'!$H$3:$KM$3,I$4,'English Scores- Leveled papers'!$H79:$KM79)))</f>
        <is>
          <t/>
        </is>
      </c>
      <c r="J80" s="362" t="inlineStr">
        <f aca="false">IF($B80="","",IF(COUNTIFS('English Scores- Leveled papers'!$H$3:$KM$3,J$4,'English Scores- Leveled papers'!$H79:$KM79,"&gt;-1")=0,"",SUMIF('English Scores- Leveled papers'!$H$3:$KM$3,J$4,'English Scores- Leveled papers'!$H79:$KM79)))</f>
        <is>
          <t/>
        </is>
      </c>
      <c r="K80" s="362" t="inlineStr">
        <f aca="false">IF($B80="","",IF(COUNTIFS('English Scores- Leveled papers'!$H$3:$KM$3,K$4,'English Scores- Leveled papers'!$H79:$KM79,"&gt;-1")=0,"",SUMIF('English Scores- Leveled papers'!$H$3:$KM$3,K$4,'English Scores- Leveled papers'!$H79:$KM79)))</f>
        <is>
          <t/>
        </is>
      </c>
      <c r="L80" s="362" t="inlineStr">
        <f aca="false">IF($B80="","",IF(COUNTIFS('English Scores- Leveled papers'!$H$3:$KM$3,L$4,'English Scores- Leveled papers'!$H79:$KM79,"&gt;-1")=0,"",SUMIF('English Scores- Leveled papers'!$H$3:$KM$3,L$4,'English Scores- Leveled papers'!$H79:$KM79)))</f>
        <is>
          <t/>
        </is>
      </c>
      <c r="M80" s="362" t="inlineStr">
        <f aca="false">IF($B80="","",IF(COUNTIFS('English Scores- Leveled papers'!$H$3:$KM$3,M$4,'English Scores- Leveled papers'!$H79:$KM79,"&gt;-1")=0,"",SUMIF('English Scores- Leveled papers'!$H$3:$KM$3,M$4,'English Scores- Leveled papers'!$H79:$KM79)))</f>
        <is>
          <t/>
        </is>
      </c>
      <c r="N80" s="362" t="inlineStr">
        <f aca="false">IF($B80="","",IF(COUNTIFS('English Scores- Leveled papers'!$H$3:$KM$3,N$4,'English Scores- Leveled papers'!$H79:$KM79,"&gt;-1")=0,"",SUMIF('English Scores- Leveled papers'!$H$3:$KM$3,N$4,'English Scores- Leveled papers'!$H79:$KM79)))</f>
        <is>
          <t/>
        </is>
      </c>
      <c r="O80" s="362" t="inlineStr">
        <f aca="false">IF($B80="","",IF(COUNTIFS('English Scores- Leveled papers'!$H$3:$KM$3,O$4,'English Scores- Leveled papers'!$H79:$KM79,"&gt;-1")=0,"",SUMIF('English Scores- Leveled papers'!$H$3:$KM$3,O$4,'English Scores- Leveled papers'!$H79:$KM79)))</f>
        <is>
          <t/>
        </is>
      </c>
      <c r="P80" s="362" t="inlineStr">
        <f aca="false">IF($B80="","",IF(COUNTIFS('English Scores- Leveled papers'!$H$3:$KM$3,P$4,'English Scores- Leveled papers'!$H79:$KM79,"&gt;-1")=0,"",SUMIF('English Scores- Leveled papers'!$H$3:$KM$3,P$4,'English Scores- Leveled papers'!$H79:$KM79)))</f>
        <is>
          <t/>
        </is>
      </c>
      <c r="Q80" s="362" t="inlineStr">
        <f aca="false">IF($B80="","",IF(COUNTIFS('English Scores- Leveled papers'!$H$3:$KM$3,Q$4,'English Scores- Leveled papers'!$H79:$KM79,"&gt;-1")=0,"",SUMIF('English Scores- Leveled papers'!$H$3:$KM$3,Q$4,'English Scores- Leveled papers'!$H79:$KM79)))</f>
        <is>
          <t/>
        </is>
      </c>
      <c r="R80" s="362" t="inlineStr">
        <f aca="false">IF($B80="","",IF(COUNTIFS('English Scores- Leveled papers'!$H$3:$KM$3,R$4,'English Scores- Leveled papers'!$H79:$KM79,"&gt;-1")=0,"",SUMIF('English Scores- Leveled papers'!$H$3:$KM$3,R$4,'English Scores- Leveled papers'!$H79:$KM79)))</f>
        <is>
          <t/>
        </is>
      </c>
      <c r="S80" s="362" t="inlineStr">
        <f aca="false">IF($B80="","",IF(COUNTIFS('English Scores- Leveled papers'!$H$3:$KM$3,S$4,'English Scores- Leveled papers'!$H79:$KM79,"&gt;-1")=0,"",SUMIF('English Scores- Leveled papers'!$H$3:$KM$3,S$4,'English Scores- Leveled papers'!$H79:$KM79)))</f>
        <is>
          <t/>
        </is>
      </c>
      <c r="T80" s="362" t="inlineStr">
        <f aca="false">IF($B80="","",IF(COUNTIFS('English Scores- Leveled papers'!$H$3:$KM$3,T$4,'English Scores- Leveled papers'!$H79:$KM79,"&gt;-1")=0,"",SUMIF('English Scores- Leveled papers'!$H$3:$KM$3,T$4,'English Scores- Leveled papers'!$H79:$KM79)))</f>
        <is>
          <t/>
        </is>
      </c>
      <c r="U80" s="362" t="inlineStr">
        <f aca="false">IF($B80="","",IF(COUNTIFS('English Scores- Leveled papers'!$H$3:$KM$3,U$4,'English Scores- Leveled papers'!$H79:$KM79,"&gt;-1")=0,"",SUMIF('English Scores- Leveled papers'!$H$3:$KM$3,U$4,'English Scores- Leveled papers'!$H79:$KM79)))</f>
        <is>
          <t/>
        </is>
      </c>
      <c r="V80" s="362" t="inlineStr">
        <f aca="false">IF($B80="","",IF(COUNTIFS('English Scores- Leveled papers'!$H$3:$KM$3,V$4,'English Scores- Leveled papers'!$H79:$KM79,"&gt;-1")=0,"",SUMIF('English Scores- Leveled papers'!$H$3:$KM$3,V$4,'English Scores- Leveled papers'!$H79:$KM79)))</f>
        <is>
          <t/>
        </is>
      </c>
      <c r="W80" s="362" t="inlineStr">
        <f aca="false">IF($B80="","",IF(COUNTIFS('English Scores- Leveled papers'!$H$3:$KM$3,W$4,'English Scores- Leveled papers'!$H79:$KM79,"&gt;-1")=0,"",SUMIF('English Scores- Leveled papers'!$H$3:$KM$3,W$4,'English Scores- Leveled papers'!$H79:$KM79)))</f>
        <is>
          <t/>
        </is>
      </c>
      <c r="X80" s="362" t="inlineStr">
        <f aca="false">IF($B80="","",IF(COUNTIFS('English Scores- Leveled papers'!$H$3:$KM$3,X$4,'English Scores- Leveled papers'!$H79:$KM79,"&gt;-1")=0,"",SUMIF('English Scores- Leveled papers'!$H$3:$KM$3,X$4,'English Scores- Leveled papers'!$H79:$KM79)))</f>
        <is>
          <t/>
        </is>
      </c>
      <c r="Y80" s="362" t="inlineStr">
        <f aca="false">IF($B80="","",IF(COUNTIFS('English Scores- Leveled papers'!$H$3:$KM$3,Y$4,'English Scores- Leveled papers'!$H79:$KM79,"&gt;-1")=0,"",SUMIF('English Scores- Leveled papers'!$H$3:$KM$3,Y$4,'English Scores- Leveled papers'!$H79:$KM79)))</f>
        <is>
          <t/>
        </is>
      </c>
      <c r="Z80" s="362" t="inlineStr">
        <f aca="false">IF($B80="","",IF(COUNTIFS('English Scores- Leveled papers'!$H$3:$KM$3,Z$4,'English Scores- Leveled papers'!$H79:$KM79,"&gt;-1")=0,"",SUMIF('English Scores- Leveled papers'!$H$3:$KM$3,Z$4,'English Scores- Leveled papers'!$H79:$KM79)))</f>
        <is>
          <t/>
        </is>
      </c>
      <c r="AA80" s="362" t="inlineStr">
        <f aca="false">IF($B80="","",IF(COUNTIFS('English Scores- Leveled papers'!$H$3:$KM$3,AA$4,'English Scores- Leveled papers'!$H79:$KM79,"&gt;-1")=0,"",SUMIF('English Scores- Leveled papers'!$H$3:$KM$3,AA$4,'English Scores- Leveled papers'!$H79:$KM79)))</f>
        <is>
          <t/>
        </is>
      </c>
      <c r="AB80" s="362" t="inlineStr">
        <f aca="false">IF($B80="","",IF(COUNTIFS('English Scores- Leveled papers'!$H$3:$KM$3,AB$4,'English Scores- Leveled papers'!$H79:$KM79,"&gt;-1")=0,"",SUMIF('English Scores- Leveled papers'!$H$3:$KM$3,AB$4,'English Scores- Leveled papers'!$H79:$KM79)))</f>
        <is>
          <t/>
        </is>
      </c>
      <c r="AC80" s="362" t="inlineStr">
        <f aca="false">IF($B80="","",IF(COUNTIFS('English Scores- Leveled papers'!$H$3:$KM$3,AC$4,'English Scores- Leveled papers'!$H79:$KM79,"&gt;-1")=0,"",SUMIF('English Scores- Leveled papers'!$H$3:$KM$3,AC$4,'English Scores- Leveled papers'!$H79:$KM79)))</f>
        <is>
          <t/>
        </is>
      </c>
      <c r="AD80" s="362" t="inlineStr">
        <f aca="false">IF($B80="","",IF(COUNTIFS('English Scores- Leveled papers'!$H$3:$KM$3,AD$4,'English Scores- Leveled papers'!$H79:$KM79,"&gt;-1")=0,"",SUMIF('English Scores- Leveled papers'!$H$3:$KM$3,AD$4,'English Scores- Leveled papers'!$H79:$KM79)))</f>
        <is>
          <t/>
        </is>
      </c>
      <c r="AE80" s="362" t="inlineStr">
        <f aca="false">IF($B80="","",IF(COUNTIFS('English Scores- Leveled papers'!$H$3:$KM$3,AE$4,'English Scores- Leveled papers'!$H79:$KM79,"&gt;-1")=0,"",SUMIF('English Scores- Leveled papers'!$H$3:$KM$3,AE$4,'English Scores- Leveled papers'!$H79:$KM79)))</f>
        <is>
          <t/>
        </is>
      </c>
      <c r="AF80" s="362" t="inlineStr">
        <f aca="false">IF($B80="","",IF(COUNTIFS('English Scores- Leveled papers'!$H$3:$KM$3,AF$4,'English Scores- Leveled papers'!$H79:$KM79,"&gt;-1")=0,"",SUMIF('English Scores- Leveled papers'!$H$3:$KM$3,AF$4,'English Scores- Leveled papers'!$H79:$KM79)))</f>
        <is>
          <t/>
        </is>
      </c>
      <c r="AG80" s="362" t="inlineStr">
        <f aca="false">IF($B80="","",IF(COUNTIFS('English Scores- Leveled papers'!$H$3:$KM$3,AG$4,'English Scores- Leveled papers'!$H79:$KM79,"&gt;-1")=0,"",SUMIF('English Scores- Leveled papers'!$H$3:$KM$3,AG$4,'English Scores- Leveled papers'!$H79:$KM79)))</f>
        <is>
          <t/>
        </is>
      </c>
      <c r="AH80" s="362" t="inlineStr">
        <f aca="false">IF($B80="","",IF(COUNTIFS('English Scores- Leveled papers'!$H$3:$KM$3,AH$4,'English Scores- Leveled papers'!$H79:$KM79,"&gt;-1")=0,"",SUMIF('English Scores- Leveled papers'!$H$3:$KM$3,AH$4,'English Scores- Leveled papers'!$H79:$KM79)))</f>
        <is>
          <t/>
        </is>
      </c>
      <c r="AI80" s="362" t="inlineStr">
        <f aca="false">IF($B80="","",IF(COUNTIFS('English Scores- Leveled papers'!$H$3:$KM$3,AI$4,'English Scores- Leveled papers'!$H79:$KM79,"&gt;-1")=0,"",SUMIF('English Scores- Leveled papers'!$H$3:$KM$3,AI$4,'English Scores- Leveled papers'!$H79:$KM79)))</f>
        <is>
          <t/>
        </is>
      </c>
      <c r="AJ80" s="362" t="inlineStr">
        <f aca="false">IF($B80="","",IF(COUNTIFS('English Scores- Leveled papers'!$H$3:$KM$3,AJ$4,'English Scores- Leveled papers'!$H79:$KM79,"&gt;-1")=0,"",SUMIF('English Scores- Leveled papers'!$H$3:$KM$3,AJ$4,'English Scores- Leveled papers'!$H79:$KM79)))</f>
        <is>
          <t/>
        </is>
      </c>
      <c r="AK80" s="362" t="inlineStr">
        <f aca="false">IF($B80="","",IF(COUNTIFS('English Scores- Leveled papers'!$H$3:$KM$3,AK$4,'English Scores- Leveled papers'!$H79:$KM79,"&gt;-1")=0,"",SUMIF('English Scores- Leveled papers'!$H$3:$KM$3,AK$4,'English Scores- Leveled papers'!$H79:$KM79)))</f>
        <is>
          <t/>
        </is>
      </c>
      <c r="AL80" s="362" t="inlineStr">
        <f aca="false">IF($B80="","",IF(COUNTIFS('English Scores- Leveled papers'!$H$3:$KM$3,AL$4,'English Scores- Leveled papers'!$H79:$KM79,"&gt;-1")=0,"",SUMIF('English Scores- Leveled papers'!$H$3:$KM$3,AL$4,'English Scores- Leveled papers'!$H79:$KM79)))</f>
        <is>
          <t/>
        </is>
      </c>
      <c r="AM80" s="362" t="inlineStr">
        <f aca="false">IF($B80="","",IF(COUNTIFS('English Scores- Leveled papers'!$H$3:$KM$3,AM$4,'English Scores- Leveled papers'!$H79:$KM79,"&gt;-1")=0,"",SUMIF('English Scores- Leveled papers'!$H$3:$KM$3,AM$4,'English Scores- Leveled papers'!$H79:$KM79)))</f>
        <is>
          <t/>
        </is>
      </c>
      <c r="AN80" s="362" t="inlineStr">
        <f aca="false">IF($B80="","",IF(COUNTIFS('English Scores- Leveled papers'!$H$3:$KM$3,AN$4,'English Scores- Leveled papers'!$H79:$KM79,"&gt;-1")=0,"",SUMIF('English Scores- Leveled papers'!$H$3:$KM$3,AN$4,'English Scores- Leveled papers'!$H79:$KM79)))</f>
        <is>
          <t/>
        </is>
      </c>
      <c r="AO80" s="362" t="inlineStr">
        <f aca="false">IF($B80="","",IF(COUNTIFS('English Scores- Leveled papers'!$H$3:$KM$3,AO$4,'English Scores- Leveled papers'!$H79:$KM79,"&gt;-1")=0,"",SUMIF('English Scores- Leveled papers'!$H$3:$KM$3,AO$4,'English Scores- Leveled papers'!$H79:$KM79)))</f>
        <is>
          <t/>
        </is>
      </c>
      <c r="AP80" s="362" t="inlineStr">
        <f aca="false">IF($B80="","",IF(COUNTIFS('English Scores- Leveled papers'!$H$3:$KM$3,AP$4,'English Scores- Leveled papers'!$H79:$KM79,"&gt;-1")=0,"",SUMIF('English Scores- Leveled papers'!$H$3:$KM$3,AP$4,'English Scores- Leveled papers'!$H79:$KM79)))</f>
        <is>
          <t/>
        </is>
      </c>
      <c r="AQ80" s="362" t="inlineStr">
        <f aca="false">IF($B80="","",IF(COUNTIFS('English Scores- Leveled papers'!$H$3:$KM$3,AQ$4,'English Scores- Leveled papers'!$H79:$KM79,"&gt;-1")=0,"",SUMIF('English Scores- Leveled papers'!$H$3:$KM$3,AQ$4,'English Scores- Leveled papers'!$H79:$KM79)))</f>
        <is>
          <t/>
        </is>
      </c>
      <c r="AR80" s="362" t="inlineStr">
        <f aca="false">IF($B80="","",IF(COUNTIFS('English Scores- Leveled papers'!$H$3:$KM$3,AR$4,'English Scores- Leveled papers'!$H79:$KM79,"&gt;-1")=0,"",SUMIF('English Scores- Leveled papers'!$H$3:$KM$3,AR$4,'English Scores- Leveled papers'!$H79:$KM79)))</f>
        <is>
          <t/>
        </is>
      </c>
      <c r="AS80" s="362" t="inlineStr">
        <f aca="false">IF($B80="","",IF(COUNTIFS('English Scores- Leveled papers'!$H$3:$KM$3,AS$4,'English Scores- Leveled papers'!$H79:$KM79,"&gt;-1")=0,"",SUMIF('English Scores- Leveled papers'!$H$3:$KM$3,AS$4,'English Scores- Leveled papers'!$H79:$KM79)))</f>
        <is>
          <t/>
        </is>
      </c>
      <c r="AT80" s="362" t="inlineStr">
        <f aca="false">IF($B80="","",IF(COUNTIFS('English Scores- Leveled papers'!$H$3:$KM$3,AT$4,'English Scores- Leveled papers'!$H79:$KM79,"&gt;-1")=0,"",SUMIF('English Scores- Leveled papers'!$H$3:$KM$3,AT$4,'English Scores- Leveled papers'!$H79:$KM79)))</f>
        <is>
          <t/>
        </is>
      </c>
      <c r="AU80" s="362" t="inlineStr">
        <f aca="false">IF($B80="","",IF(COUNTIFS('English Scores- Leveled papers'!$H$3:$KM$3,AU$4,'English Scores- Leveled papers'!$H79:$KM79,"&gt;-1")=0,"",SUMIF('English Scores- Leveled papers'!$H$3:$KM$3,AU$4,'English Scores- Leveled papers'!$H79:$KM79)))</f>
        <is>
          <t/>
        </is>
      </c>
      <c r="AV80" s="362" t="inlineStr">
        <f aca="false">IF($B80="","",IF(COUNTIFS('English Scores- Leveled papers'!$H$3:$KM$3,AV$4,'English Scores- Leveled papers'!$H79:$KM79,"&gt;-1")=0,"",SUMIF('English Scores- Leveled papers'!$H$3:$KM$3,AV$4,'English Scores- Leveled papers'!$H79:$KM79)))</f>
        <is>
          <t/>
        </is>
      </c>
      <c r="AW80" s="362" t="inlineStr">
        <f aca="false">IF($B80="","",IF(COUNTIFS('English Scores- Leveled papers'!$H$3:$KM$3,AW$4,'English Scores- Leveled papers'!$H79:$KM79,"&gt;-1")=0,"",SUMIF('English Scores- Leveled papers'!$H$3:$KM$3,AW$4,'English Scores- Leveled papers'!$H79:$KM79)))</f>
        <is>
          <t/>
        </is>
      </c>
      <c r="AX80" s="362" t="inlineStr">
        <f aca="false">IF($B80="","",IF(COUNTIFS('English Scores- Leveled papers'!$H$3:$KM$3,AX$4,'English Scores- Leveled papers'!$H79:$KM79,"&gt;-1")=0,"",SUMIF('English Scores- Leveled papers'!$H$3:$KM$3,AX$4,'English Scores- Leveled papers'!$H79:$KM79)))</f>
        <is>
          <t/>
        </is>
      </c>
      <c r="AY80" s="362" t="inlineStr">
        <f aca="false">IF($B80="","",IF(COUNTIFS('English Scores- Leveled papers'!$H$3:$KM$3,AY$4,'English Scores- Leveled papers'!$H79:$KM79,"&gt;-1")=0,"",SUMIF('English Scores- Leveled papers'!$H$3:$KM$3,AY$4,'English Scores- Leveled papers'!$H79:$KM79)))</f>
        <is>
          <t/>
        </is>
      </c>
      <c r="AZ80" s="362" t="inlineStr">
        <f aca="false">IF($B80="","",IF(COUNTIFS('English Scores- Leveled papers'!$H$3:$KM$3,AZ$4,'English Scores- Leveled papers'!$H79:$KM79,"&gt;-1")=0,"",SUMIF('English Scores- Leveled papers'!$H$3:$KM$3,AZ$4,'English Scores- Leveled papers'!$H79:$KM79)))</f>
        <is>
          <t/>
        </is>
      </c>
      <c r="BA80" s="362" t="inlineStr">
        <f aca="false">IF($B80="","",IF(COUNTIFS('English Scores- Leveled papers'!$H$3:$KM$3,BA$4,'English Scores- Leveled papers'!$H79:$KM79,"&gt;-1")=0,"",SUMIF('English Scores- Leveled papers'!$H$3:$KM$3,BA$4,'English Scores- Leveled papers'!$H79:$KM79)))</f>
        <is>
          <t/>
        </is>
      </c>
      <c r="BB80" s="362" t="inlineStr">
        <f aca="false">IF($B80="","",IF(COUNTIFS('English Scores- Leveled papers'!$H$3:$KM$3,BB$4,'English Scores- Leveled papers'!$H79:$KM79,"&gt;-1")=0,"",SUMIF('English Scores- Leveled papers'!$H$3:$KM$3,BB$4,'English Scores- Leveled papers'!$H79:$KM79)))</f>
        <is>
          <t/>
        </is>
      </c>
      <c r="BC80" s="362" t="inlineStr">
        <f aca="false">IF($B80="","",IF(COUNTIFS('English Scores- Leveled papers'!$H$3:$KM$3,BC$4,'English Scores- Leveled papers'!$H79:$KM79,"&gt;-1")=0,"",SUMIF('English Scores- Leveled papers'!$H$3:$KM$3,BC$4,'English Scores- Leveled papers'!$H79:$KM79)))</f>
        <is>
          <t/>
        </is>
      </c>
      <c r="BD80" s="362" t="inlineStr">
        <f aca="false">IF($B80="","",IF(COUNTIFS('English Scores- Leveled papers'!$H$3:$KM$3,BD$4,'English Scores- Leveled papers'!$H79:$KM79,"&gt;-1")=0,"",SUMIF('English Scores- Leveled papers'!$H$3:$KM$3,BD$4,'English Scores- Leveled papers'!$H79:$KM79)))</f>
        <is>
          <t/>
        </is>
      </c>
      <c r="BE80" s="362" t="inlineStr">
        <f aca="false">IF($B80="","",IF(COUNTIFS('English Scores- Leveled papers'!$H$3:$KM$3,BE$4,'English Scores- Leveled papers'!$H79:$KM79,"&gt;-1")=0,"",SUMIF('English Scores- Leveled papers'!$H$3:$KM$3,BE$4,'English Scores- Leveled papers'!$H79:$KM79)))</f>
        <is>
          <t/>
        </is>
      </c>
      <c r="BF80" s="362" t="inlineStr">
        <f aca="false">IF($B80="","",IF(COUNTIFS('English Scores- Leveled papers'!$H$3:$KM$3,BF$4,'English Scores- Leveled papers'!$H79:$KM79,"&gt;-1")=0,"",SUMIF('English Scores- Leveled papers'!$H$3:$KM$3,BF$4,'English Scores- Leveled papers'!$H79:$KM79)))</f>
        <is>
          <t/>
        </is>
      </c>
      <c r="BG80" s="362" t="inlineStr">
        <f aca="false">IF($B80="","",IF(COUNTIFS('English Scores- Leveled papers'!$H$3:$KM$3,BG$4,'English Scores- Leveled papers'!$H79:$KM79,"&gt;-1")=0,"",SUMIF('English Scores- Leveled papers'!$H$3:$KM$3,BG$4,'English Scores- Leveled papers'!$H79:$KM79)))</f>
        <is>
          <t/>
        </is>
      </c>
      <c r="BH80" s="362" t="inlineStr">
        <f aca="false">IF($B80="","",IF(COUNTIFS('English Scores- Leveled papers'!$H$3:$KM$3,BH$4,'English Scores- Leveled papers'!$H79:$KM79,"&gt;-1")=0,"",SUMIF('English Scores- Leveled papers'!$H$3:$KM$3,BH$4,'English Scores- Leveled papers'!$H79:$KM79)))</f>
        <is>
          <t/>
        </is>
      </c>
      <c r="BI80" s="362" t="inlineStr">
        <f aca="false">IF($B80="","",IF(COUNTIFS('English Scores- Leveled papers'!$H$3:$KM$3,BI$4,'English Scores- Leveled papers'!$H79:$KM79,"&gt;-1")=0,"",SUMIF('English Scores- Leveled papers'!$H$3:$KM$3,BI$4,'English Scores- Leveled papers'!$H79:$KM79)))</f>
        <is>
          <t/>
        </is>
      </c>
      <c r="BJ80" s="362" t="inlineStr">
        <f aca="false">IF($B80="","",IF(COUNTIFS('English Scores- Leveled papers'!$H$3:$KM$3,BJ$4,'English Scores- Leveled papers'!$H79:$KM79,"&gt;-1")=0,"",SUMIF('English Scores- Leveled papers'!$H$3:$KM$3,BJ$4,'English Scores- Leveled papers'!$H79:$KM79)))</f>
        <is>
          <t/>
        </is>
      </c>
      <c r="BK80" s="362" t="inlineStr">
        <f aca="false">IF($B80="","",IF(COUNTIFS('English Scores- Leveled papers'!$H$3:$KM$3,BK$4,'English Scores- Leveled papers'!$H79:$KM79,"&gt;-1")=0,"",SUMIF('English Scores- Leveled papers'!$H$3:$KM$3,BK$4,'English Scores- Leveled papers'!$H79:$KM79)))</f>
        <is>
          <t/>
        </is>
      </c>
      <c r="BL80" s="362" t="inlineStr">
        <f aca="false">IF($B80="","",IF(COUNTIFS('English Scores- Leveled papers'!$H$3:$KM$3,BL$4,'English Scores- Leveled papers'!$H79:$KM79,"&gt;-1")=0,"",SUMIF('English Scores- Leveled papers'!$H$3:$KM$3,BL$4,'English Scores- Leveled papers'!$H79:$KM79)))</f>
        <is>
          <t/>
        </is>
      </c>
      <c r="BM80" s="362" t="inlineStr">
        <f aca="false">IF($B80="","",IF(COUNTIFS('Eng GLA 6th, 7th, 8th'!$E$3:$DV$3,BM$4,'Eng GLA 6th, 7th, 8th'!$E80:$DV80, "&gt;-1")=0,"",SUMIF('Eng GLA 6th, 7th, 8th'!$E$3:$DV$3,BM$4,'Eng GLA 6th, 7th, 8th'!$E80:$DV80)))</f>
        <is>
          <t/>
        </is>
      </c>
      <c r="BN80" s="362" t="inlineStr">
        <f aca="false">IF($B80="","",IF(COUNTIFS('Eng GLA 6th, 7th, 8th'!$E$3:$DV$3,BN$4,'Eng GLA 6th, 7th, 8th'!$E80:$DV80, "&gt;-1")=0,"",SUMIF('Eng GLA 6th, 7th, 8th'!$E$3:$DV$3,BN$4,'Eng GLA 6th, 7th, 8th'!$E80:$DV80)))</f>
        <is>
          <t/>
        </is>
      </c>
      <c r="BO80" s="362" t="inlineStr">
        <f aca="false">IF($B80="","",IF(COUNTIFS('Eng GLA 6th, 7th, 8th'!$E$3:$DV$3,BO$4,'Eng GLA 6th, 7th, 8th'!$E80:$DV80, "&gt;-1")=0,"",SUMIF('Eng GLA 6th, 7th, 8th'!$E$3:$DV$3,BO$4,'Eng GLA 6th, 7th, 8th'!$E80:$DV80)))</f>
        <is>
          <t/>
        </is>
      </c>
      <c r="BP80" s="362" t="inlineStr">
        <f aca="false">IF($B80="","",IF(COUNTIFS('Eng GLA 6th, 7th, 8th'!$E$3:$DV$3,BP$4,'Eng GLA 6th, 7th, 8th'!$E80:$DV80, "&gt;-1")=0,"",SUMIF('Eng GLA 6th, 7th, 8th'!$E$3:$DV$3,BP$4,'Eng GLA 6th, 7th, 8th'!$E80:$DV80)))</f>
        <is>
          <t/>
        </is>
      </c>
      <c r="BQ80" s="362" t="inlineStr">
        <f aca="false">IF($B80="","",IF(COUNTIFS('Eng GLA 6th, 7th, 8th'!$E$3:$DV$3,BQ$4,'Eng GLA 6th, 7th, 8th'!$E80:$DV80, "&gt;-1")=0,"",SUMIF('Eng GLA 6th, 7th, 8th'!$E$3:$DV$3,BQ$4,'Eng GLA 6th, 7th, 8th'!$E80:$DV80)))</f>
        <is>
          <t/>
        </is>
      </c>
      <c r="BR80" s="362" t="inlineStr">
        <f aca="false">IF($B80="","",IF(COUNTIFS('Eng GLA 6th, 7th, 8th'!$E$3:$DV$3,BR$4,'Eng GLA 6th, 7th, 8th'!$E80:$DV80, "&gt;-1")=0,"",SUMIF('Eng GLA 6th, 7th, 8th'!$E$3:$DV$3,BR$4,'Eng GLA 6th, 7th, 8th'!$E80:$DV80)))</f>
        <is>
          <t/>
        </is>
      </c>
      <c r="BS80" s="362" t="inlineStr">
        <f aca="false">IF($B80="","",IF(COUNTIFS('Eng GLA 6th, 7th, 8th'!$E$3:$DV$3,BS$4,'Eng GLA 6th, 7th, 8th'!$E80:$DV80, "&gt;-1")=0,"",SUMIF('Eng GLA 6th, 7th, 8th'!$E$3:$DV$3,BS$4,'Eng GLA 6th, 7th, 8th'!$E80:$DV80)))</f>
        <is>
          <t/>
        </is>
      </c>
      <c r="BT80" s="362" t="inlineStr">
        <f aca="false">IF($B80="","",IF(COUNTIFS('Eng GLA 6th, 7th, 8th'!$E$3:$DV$3,BT$4,'Eng GLA 6th, 7th, 8th'!$E80:$DV80, "&gt;-1")=0,"",SUMIF('Eng GLA 6th, 7th, 8th'!$E$3:$DV$3,BT$4,'Eng GLA 6th, 7th, 8th'!$E80:$DV80)))</f>
        <is>
          <t/>
        </is>
      </c>
      <c r="BU80" s="362" t="inlineStr">
        <f aca="false">IF($B80="","",IF(COUNTIFS('Eng GLA 6th, 7th, 8th'!$E$3:$DV$3,BU$4,'Eng GLA 6th, 7th, 8th'!$E80:$DV80, "&gt;-1")=0,"",SUMIF('Eng GLA 6th, 7th, 8th'!$E$3:$DV$3,BU$4,'Eng GLA 6th, 7th, 8th'!$E80:$DV80)))</f>
        <is>
          <t/>
        </is>
      </c>
      <c r="BV80" s="362" t="inlineStr">
        <f aca="false">IF($B80="","",IF(COUNTIFS('Eng GLA 6th, 7th, 8th'!$E$3:$DV$3,BV$4,'Eng GLA 6th, 7th, 8th'!$E80:$DV80, "&gt;-1")=0,"",SUMIF('Eng GLA 6th, 7th, 8th'!$E$3:$DV$3,BV$4,'Eng GLA 6th, 7th, 8th'!$E80:$DV80)))</f>
        <is>
          <t/>
        </is>
      </c>
      <c r="BW80" s="362" t="inlineStr">
        <f aca="false">IF($B80="","",IF(COUNTIFS('Eng GLA 6th, 7th, 8th'!$E$3:$DV$3,BW$4,'Eng GLA 6th, 7th, 8th'!$E80:$DV80, "&gt;-1")=0,"",SUMIF('Eng GLA 6th, 7th, 8th'!$E$3:$DV$3,BW$4,'Eng GLA 6th, 7th, 8th'!$E80:$DV80)))</f>
        <is>
          <t/>
        </is>
      </c>
      <c r="BX80" s="362" t="inlineStr">
        <f aca="false">IF($B80="","",IF(COUNTIFS('Eng GLA 6th, 7th, 8th'!$E$3:$DV$3,BX$4,'Eng GLA 6th, 7th, 8th'!$E80:$DV80, "&gt;-1")=0,"",SUMIF('Eng GLA 6th, 7th, 8th'!$E$3:$DV$3,BX$4,'Eng GLA 6th, 7th, 8th'!$E80:$DV80)))</f>
        <is>
          <t/>
        </is>
      </c>
      <c r="BY80" s="362" t="inlineStr">
        <f aca="false">IF($B80="","",IF(COUNTIFS('Eng GLA 6th, 7th, 8th'!$E$3:$DV$3,BY$4,'Eng GLA 6th, 7th, 8th'!$E80:$DV80, "&gt;-1")=0,"",SUMIF('Eng GLA 6th, 7th, 8th'!$E$3:$DV$3,BY$4,'Eng GLA 6th, 7th, 8th'!$E80:$DV80)))</f>
        <is>
          <t/>
        </is>
      </c>
      <c r="BZ80" s="362" t="inlineStr">
        <f aca="false">IF($B80="","",IF(COUNTIFS('Eng GLA 6th, 7th, 8th'!$E$3:$DV$3,BZ$4,'Eng GLA 6th, 7th, 8th'!$E80:$DV80, "&gt;-1")=0,"",SUMIF('Eng GLA 6th, 7th, 8th'!$E$3:$DV$3,BZ$4,'Eng GLA 6th, 7th, 8th'!$E80:$DV80)))</f>
        <is>
          <t/>
        </is>
      </c>
      <c r="CA80" s="362" t="inlineStr">
        <f aca="false">IF($B80="","",IF(COUNTIFS('Eng GLA 6th, 7th, 8th'!$E$3:$DV$3,CA$4,'Eng GLA 6th, 7th, 8th'!$E80:$DV80, "&gt;-1")=0,"",SUMIF('Eng GLA 6th, 7th, 8th'!$E$3:$DV$3,CA$4,'Eng GLA 6th, 7th, 8th'!$E80:$DV80)))</f>
        <is>
          <t/>
        </is>
      </c>
      <c r="CB80" s="363"/>
      <c r="CC80" s="364" t="str">
        <f aca="false">IFERROR(IF((COUNT('Eng GLA 6th, 7th, 8th'!E80:U80)=0)," ",(SUM('Eng GLA 6th, 7th, 8th'!E80:U80)/$CC$3)),"")</f>
        <v> </v>
      </c>
      <c r="CD80" s="364" t="str">
        <f aca="false">IFERROR(IF((COUNT('Eng GLA 6th, 7th, 8th'!V80:AA80)=0)," ",(SUM('Eng GLA 6th, 7th, 8th'!V80:AA80)/$CD$3)),"")</f>
        <v> </v>
      </c>
      <c r="CE80" s="364" t="str">
        <f aca="false">IFERROR(IF((COUNT('Eng GLA 6th, 7th, 8th'!AB80:AG80)=0)," ",(SUM('Eng GLA 6th, 7th, 8th'!AB80:AG80)/$CE$3)),"")</f>
        <v> </v>
      </c>
      <c r="CF80" s="364" t="str">
        <f aca="false">IFERROR(IF((COUNT('Eng GLA 6th, 7th, 8th'!AH80:AP80)=0)," ",(SUM('Eng GLA 6th, 7th, 8th'!AH80:AP80)/$CF$3)),"")</f>
        <v> </v>
      </c>
      <c r="CG80" s="365" t="str">
        <f aca="false">IFERROR(IF((COUNT('Eng GLA 6th, 7th, 8th'!AR80:BH80)=0)," ",(SUM('Eng GLA 6th, 7th, 8th'!AR80:BH80)/$CG$3)),"")</f>
        <v> </v>
      </c>
      <c r="CH80" s="365" t="str">
        <f aca="false">IFERROR(IF((COUNT('Eng GLA 6th, 7th, 8th'!BI80:BN80)=0)," ",(SUM('Eng GLA 6th, 7th, 8th'!BI80:BN80)/$CH$3)),"")</f>
        <v> </v>
      </c>
      <c r="CI80" s="365" t="str">
        <f aca="false">IFERROR(IF((COUNT('Eng GLA 6th, 7th, 8th'!BO80:BT80)=0)," ",(SUM('Eng GLA 6th, 7th, 8th'!BO80:BT80)/$CI$3)),"")</f>
        <v> </v>
      </c>
      <c r="CJ80" s="365" t="str">
        <f aca="false">IFERROR(IF((COUNT('Eng GLA 6th, 7th, 8th'!BU80:CF80)=0)," ",(SUM('Eng GLA 6th, 7th, 8th'!BU80:CF80)/$CJ$3)),"")</f>
        <v> </v>
      </c>
      <c r="CK80" s="365" t="str">
        <f aca="false">IFERROR(IF((COUNT('Eng GLA 6th, 7th, 8th'!CH80:CX80)=0)," ",(SUM('Eng GLA 6th, 7th, 8th'!CH80:CX80)/$CK$3)),"")</f>
        <v> </v>
      </c>
      <c r="CL80" s="365" t="str">
        <f aca="false">IFERROR(IF((COUNT('Eng GLA 6th, 7th, 8th'!CY80:DD80)=0)," ",(SUM('Eng GLA 6th, 7th, 8th'!CY80:DD80)/$CL$3)),"")</f>
        <v> </v>
      </c>
      <c r="CM80" s="365" t="str">
        <f aca="false">IFERROR(IF((COUNT('Eng GLA 6th, 7th, 8th'!DE80:DJ80)=0)," ",(SUM('Eng GLA 6th, 7th, 8th'!DE80:DJ80)/$CM$3)),"")</f>
        <v> </v>
      </c>
      <c r="CN80" s="365" t="str">
        <f aca="false">IFERROR(IF((COUNT('Eng GLA 6th, 7th, 8th'!DK80:DV80)=0)," ",(SUM('Eng GLA 6th, 7th, 8th'!DK80:DV80)/$CN$3)),"")</f>
        <v> </v>
      </c>
    </row>
    <row r="81" customFormat="false" ht="12.75" hidden="false" customHeight="true" outlineLevel="0" collapsed="false">
      <c r="A81" s="315" t="n">
        <v>74</v>
      </c>
      <c r="B81" s="315" t="inlineStr">
        <f aca="false">'English Scores- Leveled papers'!B80</f>
        <is>
          <t/>
        </is>
      </c>
      <c r="C81" s="360" t="inlineStr">
        <f aca="false">'RC Mastery Check+Question type'!H78</f>
        <is>
          <t/>
        </is>
      </c>
      <c r="D81" s="361" t="inlineStr">
        <f aca="false">'Cover Sheet'!L78</f>
        <is>
          <t/>
        </is>
      </c>
      <c r="E81" s="362" t="inlineStr">
        <f aca="false">IF($B81="","",IF(COUNTIFS('English Scores- Leveled papers'!$H$3:$KM$3,E$4,'English Scores- Leveled papers'!$H80:$KM80,"&gt;-1")=0,"",SUMIF('English Scores- Leveled papers'!$H$3:$KM$3,E$4,'English Scores- Leveled papers'!$H80:$KM80)))</f>
        <is>
          <t/>
        </is>
      </c>
      <c r="F81" s="362" t="inlineStr">
        <f aca="false">IF($B81="","",IF(COUNTIFS('English Scores- Leveled papers'!$H$3:$KM$3,F$4,'English Scores- Leveled papers'!$H80:$KM80,"&gt;-1")=0,"",SUMIF('English Scores- Leveled papers'!$H$3:$KM$3,F$4,'English Scores- Leveled papers'!$H80:$KM80)))</f>
        <is>
          <t/>
        </is>
      </c>
      <c r="G81" s="362" t="inlineStr">
        <f aca="false">IF($B81="","",IF(COUNTIFS('English Scores- Leveled papers'!$H$3:$KM$3,G$4,'English Scores- Leveled papers'!$H80:$KM80,"&gt;-1")=0,"",SUMIF('English Scores- Leveled papers'!$H$3:$KM$3,G$4,'English Scores- Leveled papers'!$H80:$KM80)))</f>
        <is>
          <t/>
        </is>
      </c>
      <c r="H81" s="362" t="inlineStr">
        <f aca="false">IF($B81="","",IF(COUNTIFS('English Scores- Leveled papers'!$H$3:$KM$3,H$4,'English Scores- Leveled papers'!$H80:$KM80,"&gt;-1")=0,"",SUMIF('English Scores- Leveled papers'!$H$3:$KM$3,H$4,'English Scores- Leveled papers'!$H80:$KM80)))</f>
        <is>
          <t/>
        </is>
      </c>
      <c r="I81" s="362" t="inlineStr">
        <f aca="false">IF($B81="","",IF(COUNTIFS('English Scores- Leveled papers'!$H$3:$KM$3,I$4,'English Scores- Leveled papers'!$H80:$KM80,"&gt;-1")=0,"",SUMIF('English Scores- Leveled papers'!$H$3:$KM$3,I$4,'English Scores- Leveled papers'!$H80:$KM80)))</f>
        <is>
          <t/>
        </is>
      </c>
      <c r="J81" s="362" t="inlineStr">
        <f aca="false">IF($B81="","",IF(COUNTIFS('English Scores- Leveled papers'!$H$3:$KM$3,J$4,'English Scores- Leveled papers'!$H80:$KM80,"&gt;-1")=0,"",SUMIF('English Scores- Leveled papers'!$H$3:$KM$3,J$4,'English Scores- Leveled papers'!$H80:$KM80)))</f>
        <is>
          <t/>
        </is>
      </c>
      <c r="K81" s="362" t="inlineStr">
        <f aca="false">IF($B81="","",IF(COUNTIFS('English Scores- Leveled papers'!$H$3:$KM$3,K$4,'English Scores- Leveled papers'!$H80:$KM80,"&gt;-1")=0,"",SUMIF('English Scores- Leveled papers'!$H$3:$KM$3,K$4,'English Scores- Leveled papers'!$H80:$KM80)))</f>
        <is>
          <t/>
        </is>
      </c>
      <c r="L81" s="362" t="inlineStr">
        <f aca="false">IF($B81="","",IF(COUNTIFS('English Scores- Leveled papers'!$H$3:$KM$3,L$4,'English Scores- Leveled papers'!$H80:$KM80,"&gt;-1")=0,"",SUMIF('English Scores- Leveled papers'!$H$3:$KM$3,L$4,'English Scores- Leveled papers'!$H80:$KM80)))</f>
        <is>
          <t/>
        </is>
      </c>
      <c r="M81" s="362" t="inlineStr">
        <f aca="false">IF($B81="","",IF(COUNTIFS('English Scores- Leveled papers'!$H$3:$KM$3,M$4,'English Scores- Leveled papers'!$H80:$KM80,"&gt;-1")=0,"",SUMIF('English Scores- Leveled papers'!$H$3:$KM$3,M$4,'English Scores- Leveled papers'!$H80:$KM80)))</f>
        <is>
          <t/>
        </is>
      </c>
      <c r="N81" s="362" t="inlineStr">
        <f aca="false">IF($B81="","",IF(COUNTIFS('English Scores- Leveled papers'!$H$3:$KM$3,N$4,'English Scores- Leveled papers'!$H80:$KM80,"&gt;-1")=0,"",SUMIF('English Scores- Leveled papers'!$H$3:$KM$3,N$4,'English Scores- Leveled papers'!$H80:$KM80)))</f>
        <is>
          <t/>
        </is>
      </c>
      <c r="O81" s="362" t="inlineStr">
        <f aca="false">IF($B81="","",IF(COUNTIFS('English Scores- Leveled papers'!$H$3:$KM$3,O$4,'English Scores- Leveled papers'!$H80:$KM80,"&gt;-1")=0,"",SUMIF('English Scores- Leveled papers'!$H$3:$KM$3,O$4,'English Scores- Leveled papers'!$H80:$KM80)))</f>
        <is>
          <t/>
        </is>
      </c>
      <c r="P81" s="362" t="inlineStr">
        <f aca="false">IF($B81="","",IF(COUNTIFS('English Scores- Leveled papers'!$H$3:$KM$3,P$4,'English Scores- Leveled papers'!$H80:$KM80,"&gt;-1")=0,"",SUMIF('English Scores- Leveled papers'!$H$3:$KM$3,P$4,'English Scores- Leveled papers'!$H80:$KM80)))</f>
        <is>
          <t/>
        </is>
      </c>
      <c r="Q81" s="362" t="inlineStr">
        <f aca="false">IF($B81="","",IF(COUNTIFS('English Scores- Leveled papers'!$H$3:$KM$3,Q$4,'English Scores- Leveled papers'!$H80:$KM80,"&gt;-1")=0,"",SUMIF('English Scores- Leveled papers'!$H$3:$KM$3,Q$4,'English Scores- Leveled papers'!$H80:$KM80)))</f>
        <is>
          <t/>
        </is>
      </c>
      <c r="R81" s="362" t="inlineStr">
        <f aca="false">IF($B81="","",IF(COUNTIFS('English Scores- Leveled papers'!$H$3:$KM$3,R$4,'English Scores- Leveled papers'!$H80:$KM80,"&gt;-1")=0,"",SUMIF('English Scores- Leveled papers'!$H$3:$KM$3,R$4,'English Scores- Leveled papers'!$H80:$KM80)))</f>
        <is>
          <t/>
        </is>
      </c>
      <c r="S81" s="362" t="inlineStr">
        <f aca="false">IF($B81="","",IF(COUNTIFS('English Scores- Leveled papers'!$H$3:$KM$3,S$4,'English Scores- Leveled papers'!$H80:$KM80,"&gt;-1")=0,"",SUMIF('English Scores- Leveled papers'!$H$3:$KM$3,S$4,'English Scores- Leveled papers'!$H80:$KM80)))</f>
        <is>
          <t/>
        </is>
      </c>
      <c r="T81" s="362" t="inlineStr">
        <f aca="false">IF($B81="","",IF(COUNTIFS('English Scores- Leveled papers'!$H$3:$KM$3,T$4,'English Scores- Leveled papers'!$H80:$KM80,"&gt;-1")=0,"",SUMIF('English Scores- Leveled papers'!$H$3:$KM$3,T$4,'English Scores- Leveled papers'!$H80:$KM80)))</f>
        <is>
          <t/>
        </is>
      </c>
      <c r="U81" s="362" t="inlineStr">
        <f aca="false">IF($B81="","",IF(COUNTIFS('English Scores- Leveled papers'!$H$3:$KM$3,U$4,'English Scores- Leveled papers'!$H80:$KM80,"&gt;-1")=0,"",SUMIF('English Scores- Leveled papers'!$H$3:$KM$3,U$4,'English Scores- Leveled papers'!$H80:$KM80)))</f>
        <is>
          <t/>
        </is>
      </c>
      <c r="V81" s="362" t="inlineStr">
        <f aca="false">IF($B81="","",IF(COUNTIFS('English Scores- Leveled papers'!$H$3:$KM$3,V$4,'English Scores- Leveled papers'!$H80:$KM80,"&gt;-1")=0,"",SUMIF('English Scores- Leveled papers'!$H$3:$KM$3,V$4,'English Scores- Leveled papers'!$H80:$KM80)))</f>
        <is>
          <t/>
        </is>
      </c>
      <c r="W81" s="362" t="inlineStr">
        <f aca="false">IF($B81="","",IF(COUNTIFS('English Scores- Leveled papers'!$H$3:$KM$3,W$4,'English Scores- Leveled papers'!$H80:$KM80,"&gt;-1")=0,"",SUMIF('English Scores- Leveled papers'!$H$3:$KM$3,W$4,'English Scores- Leveled papers'!$H80:$KM80)))</f>
        <is>
          <t/>
        </is>
      </c>
      <c r="X81" s="362" t="inlineStr">
        <f aca="false">IF($B81="","",IF(COUNTIFS('English Scores- Leveled papers'!$H$3:$KM$3,X$4,'English Scores- Leveled papers'!$H80:$KM80,"&gt;-1")=0,"",SUMIF('English Scores- Leveled papers'!$H$3:$KM$3,X$4,'English Scores- Leveled papers'!$H80:$KM80)))</f>
        <is>
          <t/>
        </is>
      </c>
      <c r="Y81" s="362" t="inlineStr">
        <f aca="false">IF($B81="","",IF(COUNTIFS('English Scores- Leveled papers'!$H$3:$KM$3,Y$4,'English Scores- Leveled papers'!$H80:$KM80,"&gt;-1")=0,"",SUMIF('English Scores- Leveled papers'!$H$3:$KM$3,Y$4,'English Scores- Leveled papers'!$H80:$KM80)))</f>
        <is>
          <t/>
        </is>
      </c>
      <c r="Z81" s="362" t="inlineStr">
        <f aca="false">IF($B81="","",IF(COUNTIFS('English Scores- Leveled papers'!$H$3:$KM$3,Z$4,'English Scores- Leveled papers'!$H80:$KM80,"&gt;-1")=0,"",SUMIF('English Scores- Leveled papers'!$H$3:$KM$3,Z$4,'English Scores- Leveled papers'!$H80:$KM80)))</f>
        <is>
          <t/>
        </is>
      </c>
      <c r="AA81" s="362" t="inlineStr">
        <f aca="false">IF($B81="","",IF(COUNTIFS('English Scores- Leveled papers'!$H$3:$KM$3,AA$4,'English Scores- Leveled papers'!$H80:$KM80,"&gt;-1")=0,"",SUMIF('English Scores- Leveled papers'!$H$3:$KM$3,AA$4,'English Scores- Leveled papers'!$H80:$KM80)))</f>
        <is>
          <t/>
        </is>
      </c>
      <c r="AB81" s="362" t="inlineStr">
        <f aca="false">IF($B81="","",IF(COUNTIFS('English Scores- Leveled papers'!$H$3:$KM$3,AB$4,'English Scores- Leveled papers'!$H80:$KM80,"&gt;-1")=0,"",SUMIF('English Scores- Leveled papers'!$H$3:$KM$3,AB$4,'English Scores- Leveled papers'!$H80:$KM80)))</f>
        <is>
          <t/>
        </is>
      </c>
      <c r="AC81" s="362" t="inlineStr">
        <f aca="false">IF($B81="","",IF(COUNTIFS('English Scores- Leveled papers'!$H$3:$KM$3,AC$4,'English Scores- Leveled papers'!$H80:$KM80,"&gt;-1")=0,"",SUMIF('English Scores- Leveled papers'!$H$3:$KM$3,AC$4,'English Scores- Leveled papers'!$H80:$KM80)))</f>
        <is>
          <t/>
        </is>
      </c>
      <c r="AD81" s="362" t="inlineStr">
        <f aca="false">IF($B81="","",IF(COUNTIFS('English Scores- Leveled papers'!$H$3:$KM$3,AD$4,'English Scores- Leveled papers'!$H80:$KM80,"&gt;-1")=0,"",SUMIF('English Scores- Leveled papers'!$H$3:$KM$3,AD$4,'English Scores- Leveled papers'!$H80:$KM80)))</f>
        <is>
          <t/>
        </is>
      </c>
      <c r="AE81" s="362" t="inlineStr">
        <f aca="false">IF($B81="","",IF(COUNTIFS('English Scores- Leveled papers'!$H$3:$KM$3,AE$4,'English Scores- Leveled papers'!$H80:$KM80,"&gt;-1")=0,"",SUMIF('English Scores- Leveled papers'!$H$3:$KM$3,AE$4,'English Scores- Leveled papers'!$H80:$KM80)))</f>
        <is>
          <t/>
        </is>
      </c>
      <c r="AF81" s="362" t="inlineStr">
        <f aca="false">IF($B81="","",IF(COUNTIFS('English Scores- Leveled papers'!$H$3:$KM$3,AF$4,'English Scores- Leveled papers'!$H80:$KM80,"&gt;-1")=0,"",SUMIF('English Scores- Leveled papers'!$H$3:$KM$3,AF$4,'English Scores- Leveled papers'!$H80:$KM80)))</f>
        <is>
          <t/>
        </is>
      </c>
      <c r="AG81" s="362" t="inlineStr">
        <f aca="false">IF($B81="","",IF(COUNTIFS('English Scores- Leveled papers'!$H$3:$KM$3,AG$4,'English Scores- Leveled papers'!$H80:$KM80,"&gt;-1")=0,"",SUMIF('English Scores- Leveled papers'!$H$3:$KM$3,AG$4,'English Scores- Leveled papers'!$H80:$KM80)))</f>
        <is>
          <t/>
        </is>
      </c>
      <c r="AH81" s="362" t="inlineStr">
        <f aca="false">IF($B81="","",IF(COUNTIFS('English Scores- Leveled papers'!$H$3:$KM$3,AH$4,'English Scores- Leveled papers'!$H80:$KM80,"&gt;-1")=0,"",SUMIF('English Scores- Leveled papers'!$H$3:$KM$3,AH$4,'English Scores- Leveled papers'!$H80:$KM80)))</f>
        <is>
          <t/>
        </is>
      </c>
      <c r="AI81" s="362" t="inlineStr">
        <f aca="false">IF($B81="","",IF(COUNTIFS('English Scores- Leveled papers'!$H$3:$KM$3,AI$4,'English Scores- Leveled papers'!$H80:$KM80,"&gt;-1")=0,"",SUMIF('English Scores- Leveled papers'!$H$3:$KM$3,AI$4,'English Scores- Leveled papers'!$H80:$KM80)))</f>
        <is>
          <t/>
        </is>
      </c>
      <c r="AJ81" s="362" t="inlineStr">
        <f aca="false">IF($B81="","",IF(COUNTIFS('English Scores- Leveled papers'!$H$3:$KM$3,AJ$4,'English Scores- Leveled papers'!$H80:$KM80,"&gt;-1")=0,"",SUMIF('English Scores- Leveled papers'!$H$3:$KM$3,AJ$4,'English Scores- Leveled papers'!$H80:$KM80)))</f>
        <is>
          <t/>
        </is>
      </c>
      <c r="AK81" s="362" t="inlineStr">
        <f aca="false">IF($B81="","",IF(COUNTIFS('English Scores- Leveled papers'!$H$3:$KM$3,AK$4,'English Scores- Leveled papers'!$H80:$KM80,"&gt;-1")=0,"",SUMIF('English Scores- Leveled papers'!$H$3:$KM$3,AK$4,'English Scores- Leveled papers'!$H80:$KM80)))</f>
        <is>
          <t/>
        </is>
      </c>
      <c r="AL81" s="362" t="inlineStr">
        <f aca="false">IF($B81="","",IF(COUNTIFS('English Scores- Leveled papers'!$H$3:$KM$3,AL$4,'English Scores- Leveled papers'!$H80:$KM80,"&gt;-1")=0,"",SUMIF('English Scores- Leveled papers'!$H$3:$KM$3,AL$4,'English Scores- Leveled papers'!$H80:$KM80)))</f>
        <is>
          <t/>
        </is>
      </c>
      <c r="AM81" s="362" t="inlineStr">
        <f aca="false">IF($B81="","",IF(COUNTIFS('English Scores- Leveled papers'!$H$3:$KM$3,AM$4,'English Scores- Leveled papers'!$H80:$KM80,"&gt;-1")=0,"",SUMIF('English Scores- Leveled papers'!$H$3:$KM$3,AM$4,'English Scores- Leveled papers'!$H80:$KM80)))</f>
        <is>
          <t/>
        </is>
      </c>
      <c r="AN81" s="362" t="inlineStr">
        <f aca="false">IF($B81="","",IF(COUNTIFS('English Scores- Leveled papers'!$H$3:$KM$3,AN$4,'English Scores- Leveled papers'!$H80:$KM80,"&gt;-1")=0,"",SUMIF('English Scores- Leveled papers'!$H$3:$KM$3,AN$4,'English Scores- Leveled papers'!$H80:$KM80)))</f>
        <is>
          <t/>
        </is>
      </c>
      <c r="AO81" s="362" t="inlineStr">
        <f aca="false">IF($B81="","",IF(COUNTIFS('English Scores- Leveled papers'!$H$3:$KM$3,AO$4,'English Scores- Leveled papers'!$H80:$KM80,"&gt;-1")=0,"",SUMIF('English Scores- Leveled papers'!$H$3:$KM$3,AO$4,'English Scores- Leveled papers'!$H80:$KM80)))</f>
        <is>
          <t/>
        </is>
      </c>
      <c r="AP81" s="362" t="inlineStr">
        <f aca="false">IF($B81="","",IF(COUNTIFS('English Scores- Leveled papers'!$H$3:$KM$3,AP$4,'English Scores- Leveled papers'!$H80:$KM80,"&gt;-1")=0,"",SUMIF('English Scores- Leveled papers'!$H$3:$KM$3,AP$4,'English Scores- Leveled papers'!$H80:$KM80)))</f>
        <is>
          <t/>
        </is>
      </c>
      <c r="AQ81" s="362" t="inlineStr">
        <f aca="false">IF($B81="","",IF(COUNTIFS('English Scores- Leveled papers'!$H$3:$KM$3,AQ$4,'English Scores- Leveled papers'!$H80:$KM80,"&gt;-1")=0,"",SUMIF('English Scores- Leveled papers'!$H$3:$KM$3,AQ$4,'English Scores- Leveled papers'!$H80:$KM80)))</f>
        <is>
          <t/>
        </is>
      </c>
      <c r="AR81" s="362" t="inlineStr">
        <f aca="false">IF($B81="","",IF(COUNTIFS('English Scores- Leveled papers'!$H$3:$KM$3,AR$4,'English Scores- Leveled papers'!$H80:$KM80,"&gt;-1")=0,"",SUMIF('English Scores- Leveled papers'!$H$3:$KM$3,AR$4,'English Scores- Leveled papers'!$H80:$KM80)))</f>
        <is>
          <t/>
        </is>
      </c>
      <c r="AS81" s="362" t="inlineStr">
        <f aca="false">IF($B81="","",IF(COUNTIFS('English Scores- Leveled papers'!$H$3:$KM$3,AS$4,'English Scores- Leveled papers'!$H80:$KM80,"&gt;-1")=0,"",SUMIF('English Scores- Leveled papers'!$H$3:$KM$3,AS$4,'English Scores- Leveled papers'!$H80:$KM80)))</f>
        <is>
          <t/>
        </is>
      </c>
      <c r="AT81" s="362" t="inlineStr">
        <f aca="false">IF($B81="","",IF(COUNTIFS('English Scores- Leveled papers'!$H$3:$KM$3,AT$4,'English Scores- Leveled papers'!$H80:$KM80,"&gt;-1")=0,"",SUMIF('English Scores- Leveled papers'!$H$3:$KM$3,AT$4,'English Scores- Leveled papers'!$H80:$KM80)))</f>
        <is>
          <t/>
        </is>
      </c>
      <c r="AU81" s="362" t="inlineStr">
        <f aca="false">IF($B81="","",IF(COUNTIFS('English Scores- Leveled papers'!$H$3:$KM$3,AU$4,'English Scores- Leveled papers'!$H80:$KM80,"&gt;-1")=0,"",SUMIF('English Scores- Leveled papers'!$H$3:$KM$3,AU$4,'English Scores- Leveled papers'!$H80:$KM80)))</f>
        <is>
          <t/>
        </is>
      </c>
      <c r="AV81" s="362" t="inlineStr">
        <f aca="false">IF($B81="","",IF(COUNTIFS('English Scores- Leveled papers'!$H$3:$KM$3,AV$4,'English Scores- Leveled papers'!$H80:$KM80,"&gt;-1")=0,"",SUMIF('English Scores- Leveled papers'!$H$3:$KM$3,AV$4,'English Scores- Leveled papers'!$H80:$KM80)))</f>
        <is>
          <t/>
        </is>
      </c>
      <c r="AW81" s="362" t="inlineStr">
        <f aca="false">IF($B81="","",IF(COUNTIFS('English Scores- Leveled papers'!$H$3:$KM$3,AW$4,'English Scores- Leveled papers'!$H80:$KM80,"&gt;-1")=0,"",SUMIF('English Scores- Leveled papers'!$H$3:$KM$3,AW$4,'English Scores- Leveled papers'!$H80:$KM80)))</f>
        <is>
          <t/>
        </is>
      </c>
      <c r="AX81" s="362" t="inlineStr">
        <f aca="false">IF($B81="","",IF(COUNTIFS('English Scores- Leveled papers'!$H$3:$KM$3,AX$4,'English Scores- Leveled papers'!$H80:$KM80,"&gt;-1")=0,"",SUMIF('English Scores- Leveled papers'!$H$3:$KM$3,AX$4,'English Scores- Leveled papers'!$H80:$KM80)))</f>
        <is>
          <t/>
        </is>
      </c>
      <c r="AY81" s="362" t="inlineStr">
        <f aca="false">IF($B81="","",IF(COUNTIFS('English Scores- Leveled papers'!$H$3:$KM$3,AY$4,'English Scores- Leveled papers'!$H80:$KM80,"&gt;-1")=0,"",SUMIF('English Scores- Leveled papers'!$H$3:$KM$3,AY$4,'English Scores- Leveled papers'!$H80:$KM80)))</f>
        <is>
          <t/>
        </is>
      </c>
      <c r="AZ81" s="362" t="inlineStr">
        <f aca="false">IF($B81="","",IF(COUNTIFS('English Scores- Leveled papers'!$H$3:$KM$3,AZ$4,'English Scores- Leveled papers'!$H80:$KM80,"&gt;-1")=0,"",SUMIF('English Scores- Leveled papers'!$H$3:$KM$3,AZ$4,'English Scores- Leveled papers'!$H80:$KM80)))</f>
        <is>
          <t/>
        </is>
      </c>
      <c r="BA81" s="362" t="inlineStr">
        <f aca="false">IF($B81="","",IF(COUNTIFS('English Scores- Leveled papers'!$H$3:$KM$3,BA$4,'English Scores- Leveled papers'!$H80:$KM80,"&gt;-1")=0,"",SUMIF('English Scores- Leveled papers'!$H$3:$KM$3,BA$4,'English Scores- Leveled papers'!$H80:$KM80)))</f>
        <is>
          <t/>
        </is>
      </c>
      <c r="BB81" s="362" t="inlineStr">
        <f aca="false">IF($B81="","",IF(COUNTIFS('English Scores- Leveled papers'!$H$3:$KM$3,BB$4,'English Scores- Leveled papers'!$H80:$KM80,"&gt;-1")=0,"",SUMIF('English Scores- Leveled papers'!$H$3:$KM$3,BB$4,'English Scores- Leveled papers'!$H80:$KM80)))</f>
        <is>
          <t/>
        </is>
      </c>
      <c r="BC81" s="362" t="inlineStr">
        <f aca="false">IF($B81="","",IF(COUNTIFS('English Scores- Leveled papers'!$H$3:$KM$3,BC$4,'English Scores- Leveled papers'!$H80:$KM80,"&gt;-1")=0,"",SUMIF('English Scores- Leveled papers'!$H$3:$KM$3,BC$4,'English Scores- Leveled papers'!$H80:$KM80)))</f>
        <is>
          <t/>
        </is>
      </c>
      <c r="BD81" s="362" t="inlineStr">
        <f aca="false">IF($B81="","",IF(COUNTIFS('English Scores- Leveled papers'!$H$3:$KM$3,BD$4,'English Scores- Leveled papers'!$H80:$KM80,"&gt;-1")=0,"",SUMIF('English Scores- Leveled papers'!$H$3:$KM$3,BD$4,'English Scores- Leveled papers'!$H80:$KM80)))</f>
        <is>
          <t/>
        </is>
      </c>
      <c r="BE81" s="362" t="inlineStr">
        <f aca="false">IF($B81="","",IF(COUNTIFS('English Scores- Leveled papers'!$H$3:$KM$3,BE$4,'English Scores- Leveled papers'!$H80:$KM80,"&gt;-1")=0,"",SUMIF('English Scores- Leveled papers'!$H$3:$KM$3,BE$4,'English Scores- Leveled papers'!$H80:$KM80)))</f>
        <is>
          <t/>
        </is>
      </c>
      <c r="BF81" s="362" t="inlineStr">
        <f aca="false">IF($B81="","",IF(COUNTIFS('English Scores- Leveled papers'!$H$3:$KM$3,BF$4,'English Scores- Leveled papers'!$H80:$KM80,"&gt;-1")=0,"",SUMIF('English Scores- Leveled papers'!$H$3:$KM$3,BF$4,'English Scores- Leveled papers'!$H80:$KM80)))</f>
        <is>
          <t/>
        </is>
      </c>
      <c r="BG81" s="362" t="inlineStr">
        <f aca="false">IF($B81="","",IF(COUNTIFS('English Scores- Leveled papers'!$H$3:$KM$3,BG$4,'English Scores- Leveled papers'!$H80:$KM80,"&gt;-1")=0,"",SUMIF('English Scores- Leveled papers'!$H$3:$KM$3,BG$4,'English Scores- Leveled papers'!$H80:$KM80)))</f>
        <is>
          <t/>
        </is>
      </c>
      <c r="BH81" s="362" t="inlineStr">
        <f aca="false">IF($B81="","",IF(COUNTIFS('English Scores- Leveled papers'!$H$3:$KM$3,BH$4,'English Scores- Leveled papers'!$H80:$KM80,"&gt;-1")=0,"",SUMIF('English Scores- Leveled papers'!$H$3:$KM$3,BH$4,'English Scores- Leveled papers'!$H80:$KM80)))</f>
        <is>
          <t/>
        </is>
      </c>
      <c r="BI81" s="362" t="inlineStr">
        <f aca="false">IF($B81="","",IF(COUNTIFS('English Scores- Leveled papers'!$H$3:$KM$3,BI$4,'English Scores- Leveled papers'!$H80:$KM80,"&gt;-1")=0,"",SUMIF('English Scores- Leveled papers'!$H$3:$KM$3,BI$4,'English Scores- Leveled papers'!$H80:$KM80)))</f>
        <is>
          <t/>
        </is>
      </c>
      <c r="BJ81" s="362" t="inlineStr">
        <f aca="false">IF($B81="","",IF(COUNTIFS('English Scores- Leveled papers'!$H$3:$KM$3,BJ$4,'English Scores- Leveled papers'!$H80:$KM80,"&gt;-1")=0,"",SUMIF('English Scores- Leveled papers'!$H$3:$KM$3,BJ$4,'English Scores- Leveled papers'!$H80:$KM80)))</f>
        <is>
          <t/>
        </is>
      </c>
      <c r="BK81" s="362" t="inlineStr">
        <f aca="false">IF($B81="","",IF(COUNTIFS('English Scores- Leveled papers'!$H$3:$KM$3,BK$4,'English Scores- Leveled papers'!$H80:$KM80,"&gt;-1")=0,"",SUMIF('English Scores- Leveled papers'!$H$3:$KM$3,BK$4,'English Scores- Leveled papers'!$H80:$KM80)))</f>
        <is>
          <t/>
        </is>
      </c>
      <c r="BL81" s="362" t="inlineStr">
        <f aca="false">IF($B81="","",IF(COUNTIFS('English Scores- Leveled papers'!$H$3:$KM$3,BL$4,'English Scores- Leveled papers'!$H80:$KM80,"&gt;-1")=0,"",SUMIF('English Scores- Leveled papers'!$H$3:$KM$3,BL$4,'English Scores- Leveled papers'!$H80:$KM80)))</f>
        <is>
          <t/>
        </is>
      </c>
      <c r="BM81" s="362" t="inlineStr">
        <f aca="false">IF($B81="","",IF(COUNTIFS('Eng GLA 6th, 7th, 8th'!$E$3:$DV$3,BM$4,'Eng GLA 6th, 7th, 8th'!$E81:$DV81, "&gt;-1")=0,"",SUMIF('Eng GLA 6th, 7th, 8th'!$E$3:$DV$3,BM$4,'Eng GLA 6th, 7th, 8th'!$E81:$DV81)))</f>
        <is>
          <t/>
        </is>
      </c>
      <c r="BN81" s="362" t="inlineStr">
        <f aca="false">IF($B81="","",IF(COUNTIFS('Eng GLA 6th, 7th, 8th'!$E$3:$DV$3,BN$4,'Eng GLA 6th, 7th, 8th'!$E81:$DV81, "&gt;-1")=0,"",SUMIF('Eng GLA 6th, 7th, 8th'!$E$3:$DV$3,BN$4,'Eng GLA 6th, 7th, 8th'!$E81:$DV81)))</f>
        <is>
          <t/>
        </is>
      </c>
      <c r="BO81" s="362" t="inlineStr">
        <f aca="false">IF($B81="","",IF(COUNTIFS('Eng GLA 6th, 7th, 8th'!$E$3:$DV$3,BO$4,'Eng GLA 6th, 7th, 8th'!$E81:$DV81, "&gt;-1")=0,"",SUMIF('Eng GLA 6th, 7th, 8th'!$E$3:$DV$3,BO$4,'Eng GLA 6th, 7th, 8th'!$E81:$DV81)))</f>
        <is>
          <t/>
        </is>
      </c>
      <c r="BP81" s="362" t="inlineStr">
        <f aca="false">IF($B81="","",IF(COUNTIFS('Eng GLA 6th, 7th, 8th'!$E$3:$DV$3,BP$4,'Eng GLA 6th, 7th, 8th'!$E81:$DV81, "&gt;-1")=0,"",SUMIF('Eng GLA 6th, 7th, 8th'!$E$3:$DV$3,BP$4,'Eng GLA 6th, 7th, 8th'!$E81:$DV81)))</f>
        <is>
          <t/>
        </is>
      </c>
      <c r="BQ81" s="362" t="inlineStr">
        <f aca="false">IF($B81="","",IF(COUNTIFS('Eng GLA 6th, 7th, 8th'!$E$3:$DV$3,BQ$4,'Eng GLA 6th, 7th, 8th'!$E81:$DV81, "&gt;-1")=0,"",SUMIF('Eng GLA 6th, 7th, 8th'!$E$3:$DV$3,BQ$4,'Eng GLA 6th, 7th, 8th'!$E81:$DV81)))</f>
        <is>
          <t/>
        </is>
      </c>
      <c r="BR81" s="362" t="inlineStr">
        <f aca="false">IF($B81="","",IF(COUNTIFS('Eng GLA 6th, 7th, 8th'!$E$3:$DV$3,BR$4,'Eng GLA 6th, 7th, 8th'!$E81:$DV81, "&gt;-1")=0,"",SUMIF('Eng GLA 6th, 7th, 8th'!$E$3:$DV$3,BR$4,'Eng GLA 6th, 7th, 8th'!$E81:$DV81)))</f>
        <is>
          <t/>
        </is>
      </c>
      <c r="BS81" s="362" t="inlineStr">
        <f aca="false">IF($B81="","",IF(COUNTIFS('Eng GLA 6th, 7th, 8th'!$E$3:$DV$3,BS$4,'Eng GLA 6th, 7th, 8th'!$E81:$DV81, "&gt;-1")=0,"",SUMIF('Eng GLA 6th, 7th, 8th'!$E$3:$DV$3,BS$4,'Eng GLA 6th, 7th, 8th'!$E81:$DV81)))</f>
        <is>
          <t/>
        </is>
      </c>
      <c r="BT81" s="362" t="inlineStr">
        <f aca="false">IF($B81="","",IF(COUNTIFS('Eng GLA 6th, 7th, 8th'!$E$3:$DV$3,BT$4,'Eng GLA 6th, 7th, 8th'!$E81:$DV81, "&gt;-1")=0,"",SUMIF('Eng GLA 6th, 7th, 8th'!$E$3:$DV$3,BT$4,'Eng GLA 6th, 7th, 8th'!$E81:$DV81)))</f>
        <is>
          <t/>
        </is>
      </c>
      <c r="BU81" s="362" t="inlineStr">
        <f aca="false">IF($B81="","",IF(COUNTIFS('Eng GLA 6th, 7th, 8th'!$E$3:$DV$3,BU$4,'Eng GLA 6th, 7th, 8th'!$E81:$DV81, "&gt;-1")=0,"",SUMIF('Eng GLA 6th, 7th, 8th'!$E$3:$DV$3,BU$4,'Eng GLA 6th, 7th, 8th'!$E81:$DV81)))</f>
        <is>
          <t/>
        </is>
      </c>
      <c r="BV81" s="362" t="inlineStr">
        <f aca="false">IF($B81="","",IF(COUNTIFS('Eng GLA 6th, 7th, 8th'!$E$3:$DV$3,BV$4,'Eng GLA 6th, 7th, 8th'!$E81:$DV81, "&gt;-1")=0,"",SUMIF('Eng GLA 6th, 7th, 8th'!$E$3:$DV$3,BV$4,'Eng GLA 6th, 7th, 8th'!$E81:$DV81)))</f>
        <is>
          <t/>
        </is>
      </c>
      <c r="BW81" s="362" t="inlineStr">
        <f aca="false">IF($B81="","",IF(COUNTIFS('Eng GLA 6th, 7th, 8th'!$E$3:$DV$3,BW$4,'Eng GLA 6th, 7th, 8th'!$E81:$DV81, "&gt;-1")=0,"",SUMIF('Eng GLA 6th, 7th, 8th'!$E$3:$DV$3,BW$4,'Eng GLA 6th, 7th, 8th'!$E81:$DV81)))</f>
        <is>
          <t/>
        </is>
      </c>
      <c r="BX81" s="362" t="inlineStr">
        <f aca="false">IF($B81="","",IF(COUNTIFS('Eng GLA 6th, 7th, 8th'!$E$3:$DV$3,BX$4,'Eng GLA 6th, 7th, 8th'!$E81:$DV81, "&gt;-1")=0,"",SUMIF('Eng GLA 6th, 7th, 8th'!$E$3:$DV$3,BX$4,'Eng GLA 6th, 7th, 8th'!$E81:$DV81)))</f>
        <is>
          <t/>
        </is>
      </c>
      <c r="BY81" s="362" t="inlineStr">
        <f aca="false">IF($B81="","",IF(COUNTIFS('Eng GLA 6th, 7th, 8th'!$E$3:$DV$3,BY$4,'Eng GLA 6th, 7th, 8th'!$E81:$DV81, "&gt;-1")=0,"",SUMIF('Eng GLA 6th, 7th, 8th'!$E$3:$DV$3,BY$4,'Eng GLA 6th, 7th, 8th'!$E81:$DV81)))</f>
        <is>
          <t/>
        </is>
      </c>
      <c r="BZ81" s="362" t="inlineStr">
        <f aca="false">IF($B81="","",IF(COUNTIFS('Eng GLA 6th, 7th, 8th'!$E$3:$DV$3,BZ$4,'Eng GLA 6th, 7th, 8th'!$E81:$DV81, "&gt;-1")=0,"",SUMIF('Eng GLA 6th, 7th, 8th'!$E$3:$DV$3,BZ$4,'Eng GLA 6th, 7th, 8th'!$E81:$DV81)))</f>
        <is>
          <t/>
        </is>
      </c>
      <c r="CA81" s="362" t="inlineStr">
        <f aca="false">IF($B81="","",IF(COUNTIFS('Eng GLA 6th, 7th, 8th'!$E$3:$DV$3,CA$4,'Eng GLA 6th, 7th, 8th'!$E81:$DV81, "&gt;-1")=0,"",SUMIF('Eng GLA 6th, 7th, 8th'!$E$3:$DV$3,CA$4,'Eng GLA 6th, 7th, 8th'!$E81:$DV81)))</f>
        <is>
          <t/>
        </is>
      </c>
      <c r="CB81" s="363"/>
      <c r="CC81" s="364" t="str">
        <f aca="false">IFERROR(IF((COUNT('Eng GLA 6th, 7th, 8th'!E81:U81)=0)," ",(SUM('Eng GLA 6th, 7th, 8th'!E81:U81)/$CC$3)),"")</f>
        <v> </v>
      </c>
      <c r="CD81" s="364" t="str">
        <f aca="false">IFERROR(IF((COUNT('Eng GLA 6th, 7th, 8th'!V81:AA81)=0)," ",(SUM('Eng GLA 6th, 7th, 8th'!V81:AA81)/$CD$3)),"")</f>
        <v> </v>
      </c>
      <c r="CE81" s="364" t="str">
        <f aca="false">IFERROR(IF((COUNT('Eng GLA 6th, 7th, 8th'!AB81:AG81)=0)," ",(SUM('Eng GLA 6th, 7th, 8th'!AB81:AG81)/$CE$3)),"")</f>
        <v> </v>
      </c>
      <c r="CF81" s="364" t="str">
        <f aca="false">IFERROR(IF((COUNT('Eng GLA 6th, 7th, 8th'!AH81:AP81)=0)," ",(SUM('Eng GLA 6th, 7th, 8th'!AH81:AP81)/$CF$3)),"")</f>
        <v> </v>
      </c>
      <c r="CG81" s="365" t="str">
        <f aca="false">IFERROR(IF((COUNT('Eng GLA 6th, 7th, 8th'!AR81:BH81)=0)," ",(SUM('Eng GLA 6th, 7th, 8th'!AR81:BH81)/$CG$3)),"")</f>
        <v> </v>
      </c>
      <c r="CH81" s="365" t="str">
        <f aca="false">IFERROR(IF((COUNT('Eng GLA 6th, 7th, 8th'!BI81:BN81)=0)," ",(SUM('Eng GLA 6th, 7th, 8th'!BI81:BN81)/$CH$3)),"")</f>
        <v> </v>
      </c>
      <c r="CI81" s="365" t="str">
        <f aca="false">IFERROR(IF((COUNT('Eng GLA 6th, 7th, 8th'!BO81:BT81)=0)," ",(SUM('Eng GLA 6th, 7th, 8th'!BO81:BT81)/$CI$3)),"")</f>
        <v> </v>
      </c>
      <c r="CJ81" s="365" t="str">
        <f aca="false">IFERROR(IF((COUNT('Eng GLA 6th, 7th, 8th'!BU81:CF81)=0)," ",(SUM('Eng GLA 6th, 7th, 8th'!BU81:CF81)/$CJ$3)),"")</f>
        <v> </v>
      </c>
      <c r="CK81" s="365" t="str">
        <f aca="false">IFERROR(IF((COUNT('Eng GLA 6th, 7th, 8th'!CH81:CX81)=0)," ",(SUM('Eng GLA 6th, 7th, 8th'!CH81:CX81)/$CK$3)),"")</f>
        <v> </v>
      </c>
      <c r="CL81" s="365" t="str">
        <f aca="false">IFERROR(IF((COUNT('Eng GLA 6th, 7th, 8th'!CY81:DD81)=0)," ",(SUM('Eng GLA 6th, 7th, 8th'!CY81:DD81)/$CL$3)),"")</f>
        <v> </v>
      </c>
      <c r="CM81" s="365" t="str">
        <f aca="false">IFERROR(IF((COUNT('Eng GLA 6th, 7th, 8th'!DE81:DJ81)=0)," ",(SUM('Eng GLA 6th, 7th, 8th'!DE81:DJ81)/$CM$3)),"")</f>
        <v> </v>
      </c>
      <c r="CN81" s="365" t="str">
        <f aca="false">IFERROR(IF((COUNT('Eng GLA 6th, 7th, 8th'!DK81:DV81)=0)," ",(SUM('Eng GLA 6th, 7th, 8th'!DK81:DV81)/$CN$3)),"")</f>
        <v> </v>
      </c>
    </row>
    <row r="82" customFormat="false" ht="12.75" hidden="false" customHeight="true" outlineLevel="0" collapsed="false">
      <c r="A82" s="315" t="n">
        <v>75</v>
      </c>
      <c r="B82" s="315" t="inlineStr">
        <f aca="false">'English Scores- Leveled papers'!B81</f>
        <is>
          <t/>
        </is>
      </c>
      <c r="C82" s="360" t="inlineStr">
        <f aca="false">'RC Mastery Check+Question type'!H79</f>
        <is>
          <t/>
        </is>
      </c>
      <c r="D82" s="361" t="inlineStr">
        <f aca="false">'Cover Sheet'!L79</f>
        <is>
          <t/>
        </is>
      </c>
      <c r="E82" s="362" t="inlineStr">
        <f aca="false">IF($B82="","",IF(COUNTIFS('English Scores- Leveled papers'!$H$3:$KM$3,E$4,'English Scores- Leveled papers'!$H81:$KM81,"&gt;-1")=0,"",SUMIF('English Scores- Leveled papers'!$H$3:$KM$3,E$4,'English Scores- Leveled papers'!$H81:$KM81)))</f>
        <is>
          <t/>
        </is>
      </c>
      <c r="F82" s="362" t="inlineStr">
        <f aca="false">IF($B82="","",IF(COUNTIFS('English Scores- Leveled papers'!$H$3:$KM$3,F$4,'English Scores- Leveled papers'!$H81:$KM81,"&gt;-1")=0,"",SUMIF('English Scores- Leveled papers'!$H$3:$KM$3,F$4,'English Scores- Leveled papers'!$H81:$KM81)))</f>
        <is>
          <t/>
        </is>
      </c>
      <c r="G82" s="362" t="inlineStr">
        <f aca="false">IF($B82="","",IF(COUNTIFS('English Scores- Leveled papers'!$H$3:$KM$3,G$4,'English Scores- Leveled papers'!$H81:$KM81,"&gt;-1")=0,"",SUMIF('English Scores- Leveled papers'!$H$3:$KM$3,G$4,'English Scores- Leveled papers'!$H81:$KM81)))</f>
        <is>
          <t/>
        </is>
      </c>
      <c r="H82" s="362" t="inlineStr">
        <f aca="false">IF($B82="","",IF(COUNTIFS('English Scores- Leveled papers'!$H$3:$KM$3,H$4,'English Scores- Leveled papers'!$H81:$KM81,"&gt;-1")=0,"",SUMIF('English Scores- Leveled papers'!$H$3:$KM$3,H$4,'English Scores- Leveled papers'!$H81:$KM81)))</f>
        <is>
          <t/>
        </is>
      </c>
      <c r="I82" s="362" t="inlineStr">
        <f aca="false">IF($B82="","",IF(COUNTIFS('English Scores- Leveled papers'!$H$3:$KM$3,I$4,'English Scores- Leveled papers'!$H81:$KM81,"&gt;-1")=0,"",SUMIF('English Scores- Leveled papers'!$H$3:$KM$3,I$4,'English Scores- Leveled papers'!$H81:$KM81)))</f>
        <is>
          <t/>
        </is>
      </c>
      <c r="J82" s="362" t="inlineStr">
        <f aca="false">IF($B82="","",IF(COUNTIFS('English Scores- Leveled papers'!$H$3:$KM$3,J$4,'English Scores- Leveled papers'!$H81:$KM81,"&gt;-1")=0,"",SUMIF('English Scores- Leveled papers'!$H$3:$KM$3,J$4,'English Scores- Leveled papers'!$H81:$KM81)))</f>
        <is>
          <t/>
        </is>
      </c>
      <c r="K82" s="362" t="inlineStr">
        <f aca="false">IF($B82="","",IF(COUNTIFS('English Scores- Leveled papers'!$H$3:$KM$3,K$4,'English Scores- Leveled papers'!$H81:$KM81,"&gt;-1")=0,"",SUMIF('English Scores- Leveled papers'!$H$3:$KM$3,K$4,'English Scores- Leveled papers'!$H81:$KM81)))</f>
        <is>
          <t/>
        </is>
      </c>
      <c r="L82" s="362" t="inlineStr">
        <f aca="false">IF($B82="","",IF(COUNTIFS('English Scores- Leveled papers'!$H$3:$KM$3,L$4,'English Scores- Leveled papers'!$H81:$KM81,"&gt;-1")=0,"",SUMIF('English Scores- Leveled papers'!$H$3:$KM$3,L$4,'English Scores- Leveled papers'!$H81:$KM81)))</f>
        <is>
          <t/>
        </is>
      </c>
      <c r="M82" s="362" t="inlineStr">
        <f aca="false">IF($B82="","",IF(COUNTIFS('English Scores- Leveled papers'!$H$3:$KM$3,M$4,'English Scores- Leveled papers'!$H81:$KM81,"&gt;-1")=0,"",SUMIF('English Scores- Leveled papers'!$H$3:$KM$3,M$4,'English Scores- Leveled papers'!$H81:$KM81)))</f>
        <is>
          <t/>
        </is>
      </c>
      <c r="N82" s="362" t="inlineStr">
        <f aca="false">IF($B82="","",IF(COUNTIFS('English Scores- Leveled papers'!$H$3:$KM$3,N$4,'English Scores- Leveled papers'!$H81:$KM81,"&gt;-1")=0,"",SUMIF('English Scores- Leveled papers'!$H$3:$KM$3,N$4,'English Scores- Leveled papers'!$H81:$KM81)))</f>
        <is>
          <t/>
        </is>
      </c>
      <c r="O82" s="362" t="inlineStr">
        <f aca="false">IF($B82="","",IF(COUNTIFS('English Scores- Leveled papers'!$H$3:$KM$3,O$4,'English Scores- Leveled papers'!$H81:$KM81,"&gt;-1")=0,"",SUMIF('English Scores- Leveled papers'!$H$3:$KM$3,O$4,'English Scores- Leveled papers'!$H81:$KM81)))</f>
        <is>
          <t/>
        </is>
      </c>
      <c r="P82" s="362" t="inlineStr">
        <f aca="false">IF($B82="","",IF(COUNTIFS('English Scores- Leveled papers'!$H$3:$KM$3,P$4,'English Scores- Leveled papers'!$H81:$KM81,"&gt;-1")=0,"",SUMIF('English Scores- Leveled papers'!$H$3:$KM$3,P$4,'English Scores- Leveled papers'!$H81:$KM81)))</f>
        <is>
          <t/>
        </is>
      </c>
      <c r="Q82" s="362" t="inlineStr">
        <f aca="false">IF($B82="","",IF(COUNTIFS('English Scores- Leveled papers'!$H$3:$KM$3,Q$4,'English Scores- Leveled papers'!$H81:$KM81,"&gt;-1")=0,"",SUMIF('English Scores- Leveled papers'!$H$3:$KM$3,Q$4,'English Scores- Leveled papers'!$H81:$KM81)))</f>
        <is>
          <t/>
        </is>
      </c>
      <c r="R82" s="362" t="inlineStr">
        <f aca="false">IF($B82="","",IF(COUNTIFS('English Scores- Leveled papers'!$H$3:$KM$3,R$4,'English Scores- Leveled papers'!$H81:$KM81,"&gt;-1")=0,"",SUMIF('English Scores- Leveled papers'!$H$3:$KM$3,R$4,'English Scores- Leveled papers'!$H81:$KM81)))</f>
        <is>
          <t/>
        </is>
      </c>
      <c r="S82" s="362" t="inlineStr">
        <f aca="false">IF($B82="","",IF(COUNTIFS('English Scores- Leveled papers'!$H$3:$KM$3,S$4,'English Scores- Leveled papers'!$H81:$KM81,"&gt;-1")=0,"",SUMIF('English Scores- Leveled papers'!$H$3:$KM$3,S$4,'English Scores- Leveled papers'!$H81:$KM81)))</f>
        <is>
          <t/>
        </is>
      </c>
      <c r="T82" s="362" t="inlineStr">
        <f aca="false">IF($B82="","",IF(COUNTIFS('English Scores- Leveled papers'!$H$3:$KM$3,T$4,'English Scores- Leveled papers'!$H81:$KM81,"&gt;-1")=0,"",SUMIF('English Scores- Leveled papers'!$H$3:$KM$3,T$4,'English Scores- Leveled papers'!$H81:$KM81)))</f>
        <is>
          <t/>
        </is>
      </c>
      <c r="U82" s="362" t="inlineStr">
        <f aca="false">IF($B82="","",IF(COUNTIFS('English Scores- Leveled papers'!$H$3:$KM$3,U$4,'English Scores- Leveled papers'!$H81:$KM81,"&gt;-1")=0,"",SUMIF('English Scores- Leveled papers'!$H$3:$KM$3,U$4,'English Scores- Leveled papers'!$H81:$KM81)))</f>
        <is>
          <t/>
        </is>
      </c>
      <c r="V82" s="362" t="inlineStr">
        <f aca="false">IF($B82="","",IF(COUNTIFS('English Scores- Leveled papers'!$H$3:$KM$3,V$4,'English Scores- Leveled papers'!$H81:$KM81,"&gt;-1")=0,"",SUMIF('English Scores- Leveled papers'!$H$3:$KM$3,V$4,'English Scores- Leveled papers'!$H81:$KM81)))</f>
        <is>
          <t/>
        </is>
      </c>
      <c r="W82" s="362" t="inlineStr">
        <f aca="false">IF($B82="","",IF(COUNTIFS('English Scores- Leveled papers'!$H$3:$KM$3,W$4,'English Scores- Leveled papers'!$H81:$KM81,"&gt;-1")=0,"",SUMIF('English Scores- Leveled papers'!$H$3:$KM$3,W$4,'English Scores- Leveled papers'!$H81:$KM81)))</f>
        <is>
          <t/>
        </is>
      </c>
      <c r="X82" s="362" t="inlineStr">
        <f aca="false">IF($B82="","",IF(COUNTIFS('English Scores- Leveled papers'!$H$3:$KM$3,X$4,'English Scores- Leveled papers'!$H81:$KM81,"&gt;-1")=0,"",SUMIF('English Scores- Leveled papers'!$H$3:$KM$3,X$4,'English Scores- Leveled papers'!$H81:$KM81)))</f>
        <is>
          <t/>
        </is>
      </c>
      <c r="Y82" s="362" t="inlineStr">
        <f aca="false">IF($B82="","",IF(COUNTIFS('English Scores- Leveled papers'!$H$3:$KM$3,Y$4,'English Scores- Leveled papers'!$H81:$KM81,"&gt;-1")=0,"",SUMIF('English Scores- Leveled papers'!$H$3:$KM$3,Y$4,'English Scores- Leveled papers'!$H81:$KM81)))</f>
        <is>
          <t/>
        </is>
      </c>
      <c r="Z82" s="362" t="inlineStr">
        <f aca="false">IF($B82="","",IF(COUNTIFS('English Scores- Leveled papers'!$H$3:$KM$3,Z$4,'English Scores- Leveled papers'!$H81:$KM81,"&gt;-1")=0,"",SUMIF('English Scores- Leveled papers'!$H$3:$KM$3,Z$4,'English Scores- Leveled papers'!$H81:$KM81)))</f>
        <is>
          <t/>
        </is>
      </c>
      <c r="AA82" s="362" t="inlineStr">
        <f aca="false">IF($B82="","",IF(COUNTIFS('English Scores- Leveled papers'!$H$3:$KM$3,AA$4,'English Scores- Leveled papers'!$H81:$KM81,"&gt;-1")=0,"",SUMIF('English Scores- Leveled papers'!$H$3:$KM$3,AA$4,'English Scores- Leveled papers'!$H81:$KM81)))</f>
        <is>
          <t/>
        </is>
      </c>
      <c r="AB82" s="362" t="inlineStr">
        <f aca="false">IF($B82="","",IF(COUNTIFS('English Scores- Leveled papers'!$H$3:$KM$3,AB$4,'English Scores- Leveled papers'!$H81:$KM81,"&gt;-1")=0,"",SUMIF('English Scores- Leveled papers'!$H$3:$KM$3,AB$4,'English Scores- Leveled papers'!$H81:$KM81)))</f>
        <is>
          <t/>
        </is>
      </c>
      <c r="AC82" s="362" t="inlineStr">
        <f aca="false">IF($B82="","",IF(COUNTIFS('English Scores- Leveled papers'!$H$3:$KM$3,AC$4,'English Scores- Leveled papers'!$H81:$KM81,"&gt;-1")=0,"",SUMIF('English Scores- Leveled papers'!$H$3:$KM$3,AC$4,'English Scores- Leveled papers'!$H81:$KM81)))</f>
        <is>
          <t/>
        </is>
      </c>
      <c r="AD82" s="362" t="inlineStr">
        <f aca="false">IF($B82="","",IF(COUNTIFS('English Scores- Leveled papers'!$H$3:$KM$3,AD$4,'English Scores- Leveled papers'!$H81:$KM81,"&gt;-1")=0,"",SUMIF('English Scores- Leveled papers'!$H$3:$KM$3,AD$4,'English Scores- Leveled papers'!$H81:$KM81)))</f>
        <is>
          <t/>
        </is>
      </c>
      <c r="AE82" s="362" t="inlineStr">
        <f aca="false">IF($B82="","",IF(COUNTIFS('English Scores- Leveled papers'!$H$3:$KM$3,AE$4,'English Scores- Leveled papers'!$H81:$KM81,"&gt;-1")=0,"",SUMIF('English Scores- Leveled papers'!$H$3:$KM$3,AE$4,'English Scores- Leveled papers'!$H81:$KM81)))</f>
        <is>
          <t/>
        </is>
      </c>
      <c r="AF82" s="362" t="inlineStr">
        <f aca="false">IF($B82="","",IF(COUNTIFS('English Scores- Leveled papers'!$H$3:$KM$3,AF$4,'English Scores- Leveled papers'!$H81:$KM81,"&gt;-1")=0,"",SUMIF('English Scores- Leveled papers'!$H$3:$KM$3,AF$4,'English Scores- Leveled papers'!$H81:$KM81)))</f>
        <is>
          <t/>
        </is>
      </c>
      <c r="AG82" s="362" t="inlineStr">
        <f aca="false">IF($B82="","",IF(COUNTIFS('English Scores- Leveled papers'!$H$3:$KM$3,AG$4,'English Scores- Leveled papers'!$H81:$KM81,"&gt;-1")=0,"",SUMIF('English Scores- Leveled papers'!$H$3:$KM$3,AG$4,'English Scores- Leveled papers'!$H81:$KM81)))</f>
        <is>
          <t/>
        </is>
      </c>
      <c r="AH82" s="362" t="inlineStr">
        <f aca="false">IF($B82="","",IF(COUNTIFS('English Scores- Leveled papers'!$H$3:$KM$3,AH$4,'English Scores- Leveled papers'!$H81:$KM81,"&gt;-1")=0,"",SUMIF('English Scores- Leveled papers'!$H$3:$KM$3,AH$4,'English Scores- Leveled papers'!$H81:$KM81)))</f>
        <is>
          <t/>
        </is>
      </c>
      <c r="AI82" s="362" t="inlineStr">
        <f aca="false">IF($B82="","",IF(COUNTIFS('English Scores- Leveled papers'!$H$3:$KM$3,AI$4,'English Scores- Leveled papers'!$H81:$KM81,"&gt;-1")=0,"",SUMIF('English Scores- Leveled papers'!$H$3:$KM$3,AI$4,'English Scores- Leveled papers'!$H81:$KM81)))</f>
        <is>
          <t/>
        </is>
      </c>
      <c r="AJ82" s="362" t="inlineStr">
        <f aca="false">IF($B82="","",IF(COUNTIFS('English Scores- Leveled papers'!$H$3:$KM$3,AJ$4,'English Scores- Leveled papers'!$H81:$KM81,"&gt;-1")=0,"",SUMIF('English Scores- Leveled papers'!$H$3:$KM$3,AJ$4,'English Scores- Leveled papers'!$H81:$KM81)))</f>
        <is>
          <t/>
        </is>
      </c>
      <c r="AK82" s="362" t="inlineStr">
        <f aca="false">IF($B82="","",IF(COUNTIFS('English Scores- Leveled papers'!$H$3:$KM$3,AK$4,'English Scores- Leveled papers'!$H81:$KM81,"&gt;-1")=0,"",SUMIF('English Scores- Leveled papers'!$H$3:$KM$3,AK$4,'English Scores- Leveled papers'!$H81:$KM81)))</f>
        <is>
          <t/>
        </is>
      </c>
      <c r="AL82" s="362" t="inlineStr">
        <f aca="false">IF($B82="","",IF(COUNTIFS('English Scores- Leveled papers'!$H$3:$KM$3,AL$4,'English Scores- Leveled papers'!$H81:$KM81,"&gt;-1")=0,"",SUMIF('English Scores- Leveled papers'!$H$3:$KM$3,AL$4,'English Scores- Leveled papers'!$H81:$KM81)))</f>
        <is>
          <t/>
        </is>
      </c>
      <c r="AM82" s="362" t="inlineStr">
        <f aca="false">IF($B82="","",IF(COUNTIFS('English Scores- Leveled papers'!$H$3:$KM$3,AM$4,'English Scores- Leveled papers'!$H81:$KM81,"&gt;-1")=0,"",SUMIF('English Scores- Leveled papers'!$H$3:$KM$3,AM$4,'English Scores- Leveled papers'!$H81:$KM81)))</f>
        <is>
          <t/>
        </is>
      </c>
      <c r="AN82" s="362" t="inlineStr">
        <f aca="false">IF($B82="","",IF(COUNTIFS('English Scores- Leveled papers'!$H$3:$KM$3,AN$4,'English Scores- Leveled papers'!$H81:$KM81,"&gt;-1")=0,"",SUMIF('English Scores- Leveled papers'!$H$3:$KM$3,AN$4,'English Scores- Leveled papers'!$H81:$KM81)))</f>
        <is>
          <t/>
        </is>
      </c>
      <c r="AO82" s="362" t="inlineStr">
        <f aca="false">IF($B82="","",IF(COUNTIFS('English Scores- Leveled papers'!$H$3:$KM$3,AO$4,'English Scores- Leveled papers'!$H81:$KM81,"&gt;-1")=0,"",SUMIF('English Scores- Leveled papers'!$H$3:$KM$3,AO$4,'English Scores- Leveled papers'!$H81:$KM81)))</f>
        <is>
          <t/>
        </is>
      </c>
      <c r="AP82" s="362" t="inlineStr">
        <f aca="false">IF($B82="","",IF(COUNTIFS('English Scores- Leveled papers'!$H$3:$KM$3,AP$4,'English Scores- Leveled papers'!$H81:$KM81,"&gt;-1")=0,"",SUMIF('English Scores- Leveled papers'!$H$3:$KM$3,AP$4,'English Scores- Leveled papers'!$H81:$KM81)))</f>
        <is>
          <t/>
        </is>
      </c>
      <c r="AQ82" s="362" t="inlineStr">
        <f aca="false">IF($B82="","",IF(COUNTIFS('English Scores- Leveled papers'!$H$3:$KM$3,AQ$4,'English Scores- Leveled papers'!$H81:$KM81,"&gt;-1")=0,"",SUMIF('English Scores- Leveled papers'!$H$3:$KM$3,AQ$4,'English Scores- Leveled papers'!$H81:$KM81)))</f>
        <is>
          <t/>
        </is>
      </c>
      <c r="AR82" s="362" t="inlineStr">
        <f aca="false">IF($B82="","",IF(COUNTIFS('English Scores- Leveled papers'!$H$3:$KM$3,AR$4,'English Scores- Leveled papers'!$H81:$KM81,"&gt;-1")=0,"",SUMIF('English Scores- Leveled papers'!$H$3:$KM$3,AR$4,'English Scores- Leveled papers'!$H81:$KM81)))</f>
        <is>
          <t/>
        </is>
      </c>
      <c r="AS82" s="362" t="inlineStr">
        <f aca="false">IF($B82="","",IF(COUNTIFS('English Scores- Leveled papers'!$H$3:$KM$3,AS$4,'English Scores- Leveled papers'!$H81:$KM81,"&gt;-1")=0,"",SUMIF('English Scores- Leveled papers'!$H$3:$KM$3,AS$4,'English Scores- Leveled papers'!$H81:$KM81)))</f>
        <is>
          <t/>
        </is>
      </c>
      <c r="AT82" s="362" t="inlineStr">
        <f aca="false">IF($B82="","",IF(COUNTIFS('English Scores- Leveled papers'!$H$3:$KM$3,AT$4,'English Scores- Leveled papers'!$H81:$KM81,"&gt;-1")=0,"",SUMIF('English Scores- Leveled papers'!$H$3:$KM$3,AT$4,'English Scores- Leveled papers'!$H81:$KM81)))</f>
        <is>
          <t/>
        </is>
      </c>
      <c r="AU82" s="362" t="inlineStr">
        <f aca="false">IF($B82="","",IF(COUNTIFS('English Scores- Leveled papers'!$H$3:$KM$3,AU$4,'English Scores- Leveled papers'!$H81:$KM81,"&gt;-1")=0,"",SUMIF('English Scores- Leveled papers'!$H$3:$KM$3,AU$4,'English Scores- Leveled papers'!$H81:$KM81)))</f>
        <is>
          <t/>
        </is>
      </c>
      <c r="AV82" s="362" t="inlineStr">
        <f aca="false">IF($B82="","",IF(COUNTIFS('English Scores- Leveled papers'!$H$3:$KM$3,AV$4,'English Scores- Leveled papers'!$H81:$KM81,"&gt;-1")=0,"",SUMIF('English Scores- Leveled papers'!$H$3:$KM$3,AV$4,'English Scores- Leveled papers'!$H81:$KM81)))</f>
        <is>
          <t/>
        </is>
      </c>
      <c r="AW82" s="362" t="inlineStr">
        <f aca="false">IF($B82="","",IF(COUNTIFS('English Scores- Leveled papers'!$H$3:$KM$3,AW$4,'English Scores- Leveled papers'!$H81:$KM81,"&gt;-1")=0,"",SUMIF('English Scores- Leveled papers'!$H$3:$KM$3,AW$4,'English Scores- Leveled papers'!$H81:$KM81)))</f>
        <is>
          <t/>
        </is>
      </c>
      <c r="AX82" s="362" t="inlineStr">
        <f aca="false">IF($B82="","",IF(COUNTIFS('English Scores- Leveled papers'!$H$3:$KM$3,AX$4,'English Scores- Leveled papers'!$H81:$KM81,"&gt;-1")=0,"",SUMIF('English Scores- Leveled papers'!$H$3:$KM$3,AX$4,'English Scores- Leveled papers'!$H81:$KM81)))</f>
        <is>
          <t/>
        </is>
      </c>
      <c r="AY82" s="362" t="inlineStr">
        <f aca="false">IF($B82="","",IF(COUNTIFS('English Scores- Leveled papers'!$H$3:$KM$3,AY$4,'English Scores- Leveled papers'!$H81:$KM81,"&gt;-1")=0,"",SUMIF('English Scores- Leveled papers'!$H$3:$KM$3,AY$4,'English Scores- Leveled papers'!$H81:$KM81)))</f>
        <is>
          <t/>
        </is>
      </c>
      <c r="AZ82" s="362" t="inlineStr">
        <f aca="false">IF($B82="","",IF(COUNTIFS('English Scores- Leveled papers'!$H$3:$KM$3,AZ$4,'English Scores- Leveled papers'!$H81:$KM81,"&gt;-1")=0,"",SUMIF('English Scores- Leveled papers'!$H$3:$KM$3,AZ$4,'English Scores- Leveled papers'!$H81:$KM81)))</f>
        <is>
          <t/>
        </is>
      </c>
      <c r="BA82" s="362" t="inlineStr">
        <f aca="false">IF($B82="","",IF(COUNTIFS('English Scores- Leveled papers'!$H$3:$KM$3,BA$4,'English Scores- Leveled papers'!$H81:$KM81,"&gt;-1")=0,"",SUMIF('English Scores- Leveled papers'!$H$3:$KM$3,BA$4,'English Scores- Leveled papers'!$H81:$KM81)))</f>
        <is>
          <t/>
        </is>
      </c>
      <c r="BB82" s="362" t="inlineStr">
        <f aca="false">IF($B82="","",IF(COUNTIFS('English Scores- Leveled papers'!$H$3:$KM$3,BB$4,'English Scores- Leveled papers'!$H81:$KM81,"&gt;-1")=0,"",SUMIF('English Scores- Leveled papers'!$H$3:$KM$3,BB$4,'English Scores- Leveled papers'!$H81:$KM81)))</f>
        <is>
          <t/>
        </is>
      </c>
      <c r="BC82" s="362" t="inlineStr">
        <f aca="false">IF($B82="","",IF(COUNTIFS('English Scores- Leveled papers'!$H$3:$KM$3,BC$4,'English Scores- Leveled papers'!$H81:$KM81,"&gt;-1")=0,"",SUMIF('English Scores- Leveled papers'!$H$3:$KM$3,BC$4,'English Scores- Leveled papers'!$H81:$KM81)))</f>
        <is>
          <t/>
        </is>
      </c>
      <c r="BD82" s="362" t="inlineStr">
        <f aca="false">IF($B82="","",IF(COUNTIFS('English Scores- Leveled papers'!$H$3:$KM$3,BD$4,'English Scores- Leveled papers'!$H81:$KM81,"&gt;-1")=0,"",SUMIF('English Scores- Leveled papers'!$H$3:$KM$3,BD$4,'English Scores- Leveled papers'!$H81:$KM81)))</f>
        <is>
          <t/>
        </is>
      </c>
      <c r="BE82" s="362" t="inlineStr">
        <f aca="false">IF($B82="","",IF(COUNTIFS('English Scores- Leveled papers'!$H$3:$KM$3,BE$4,'English Scores- Leveled papers'!$H81:$KM81,"&gt;-1")=0,"",SUMIF('English Scores- Leveled papers'!$H$3:$KM$3,BE$4,'English Scores- Leveled papers'!$H81:$KM81)))</f>
        <is>
          <t/>
        </is>
      </c>
      <c r="BF82" s="362" t="inlineStr">
        <f aca="false">IF($B82="","",IF(COUNTIFS('English Scores- Leveled papers'!$H$3:$KM$3,BF$4,'English Scores- Leveled papers'!$H81:$KM81,"&gt;-1")=0,"",SUMIF('English Scores- Leveled papers'!$H$3:$KM$3,BF$4,'English Scores- Leveled papers'!$H81:$KM81)))</f>
        <is>
          <t/>
        </is>
      </c>
      <c r="BG82" s="362" t="inlineStr">
        <f aca="false">IF($B82="","",IF(COUNTIFS('English Scores- Leveled papers'!$H$3:$KM$3,BG$4,'English Scores- Leveled papers'!$H81:$KM81,"&gt;-1")=0,"",SUMIF('English Scores- Leveled papers'!$H$3:$KM$3,BG$4,'English Scores- Leveled papers'!$H81:$KM81)))</f>
        <is>
          <t/>
        </is>
      </c>
      <c r="BH82" s="362" t="inlineStr">
        <f aca="false">IF($B82="","",IF(COUNTIFS('English Scores- Leveled papers'!$H$3:$KM$3,BH$4,'English Scores- Leveled papers'!$H81:$KM81,"&gt;-1")=0,"",SUMIF('English Scores- Leveled papers'!$H$3:$KM$3,BH$4,'English Scores- Leveled papers'!$H81:$KM81)))</f>
        <is>
          <t/>
        </is>
      </c>
      <c r="BI82" s="362" t="inlineStr">
        <f aca="false">IF($B82="","",IF(COUNTIFS('English Scores- Leveled papers'!$H$3:$KM$3,BI$4,'English Scores- Leveled papers'!$H81:$KM81,"&gt;-1")=0,"",SUMIF('English Scores- Leveled papers'!$H$3:$KM$3,BI$4,'English Scores- Leveled papers'!$H81:$KM81)))</f>
        <is>
          <t/>
        </is>
      </c>
      <c r="BJ82" s="362" t="inlineStr">
        <f aca="false">IF($B82="","",IF(COUNTIFS('English Scores- Leveled papers'!$H$3:$KM$3,BJ$4,'English Scores- Leveled papers'!$H81:$KM81,"&gt;-1")=0,"",SUMIF('English Scores- Leveled papers'!$H$3:$KM$3,BJ$4,'English Scores- Leveled papers'!$H81:$KM81)))</f>
        <is>
          <t/>
        </is>
      </c>
      <c r="BK82" s="362" t="inlineStr">
        <f aca="false">IF($B82="","",IF(COUNTIFS('English Scores- Leveled papers'!$H$3:$KM$3,BK$4,'English Scores- Leveled papers'!$H81:$KM81,"&gt;-1")=0,"",SUMIF('English Scores- Leveled papers'!$H$3:$KM$3,BK$4,'English Scores- Leveled papers'!$H81:$KM81)))</f>
        <is>
          <t/>
        </is>
      </c>
      <c r="BL82" s="362" t="inlineStr">
        <f aca="false">IF($B82="","",IF(COUNTIFS('English Scores- Leveled papers'!$H$3:$KM$3,BL$4,'English Scores- Leveled papers'!$H81:$KM81,"&gt;-1")=0,"",SUMIF('English Scores- Leveled papers'!$H$3:$KM$3,BL$4,'English Scores- Leveled papers'!$H81:$KM81)))</f>
        <is>
          <t/>
        </is>
      </c>
      <c r="BM82" s="362" t="inlineStr">
        <f aca="false">IF($B82="","",IF(COUNTIFS('Eng GLA 6th, 7th, 8th'!$E$3:$DV$3,BM$4,'Eng GLA 6th, 7th, 8th'!$E82:$DV82, "&gt;-1")=0,"",SUMIF('Eng GLA 6th, 7th, 8th'!$E$3:$DV$3,BM$4,'Eng GLA 6th, 7th, 8th'!$E82:$DV82)))</f>
        <is>
          <t/>
        </is>
      </c>
      <c r="BN82" s="362" t="inlineStr">
        <f aca="false">IF($B82="","",IF(COUNTIFS('Eng GLA 6th, 7th, 8th'!$E$3:$DV$3,BN$4,'Eng GLA 6th, 7th, 8th'!$E82:$DV82, "&gt;-1")=0,"",SUMIF('Eng GLA 6th, 7th, 8th'!$E$3:$DV$3,BN$4,'Eng GLA 6th, 7th, 8th'!$E82:$DV82)))</f>
        <is>
          <t/>
        </is>
      </c>
      <c r="BO82" s="362" t="inlineStr">
        <f aca="false">IF($B82="","",IF(COUNTIFS('Eng GLA 6th, 7th, 8th'!$E$3:$DV$3,BO$4,'Eng GLA 6th, 7th, 8th'!$E82:$DV82, "&gt;-1")=0,"",SUMIF('Eng GLA 6th, 7th, 8th'!$E$3:$DV$3,BO$4,'Eng GLA 6th, 7th, 8th'!$E82:$DV82)))</f>
        <is>
          <t/>
        </is>
      </c>
      <c r="BP82" s="362" t="inlineStr">
        <f aca="false">IF($B82="","",IF(COUNTIFS('Eng GLA 6th, 7th, 8th'!$E$3:$DV$3,BP$4,'Eng GLA 6th, 7th, 8th'!$E82:$DV82, "&gt;-1")=0,"",SUMIF('Eng GLA 6th, 7th, 8th'!$E$3:$DV$3,BP$4,'Eng GLA 6th, 7th, 8th'!$E82:$DV82)))</f>
        <is>
          <t/>
        </is>
      </c>
      <c r="BQ82" s="362" t="inlineStr">
        <f aca="false">IF($B82="","",IF(COUNTIFS('Eng GLA 6th, 7th, 8th'!$E$3:$DV$3,BQ$4,'Eng GLA 6th, 7th, 8th'!$E82:$DV82, "&gt;-1")=0,"",SUMIF('Eng GLA 6th, 7th, 8th'!$E$3:$DV$3,BQ$4,'Eng GLA 6th, 7th, 8th'!$E82:$DV82)))</f>
        <is>
          <t/>
        </is>
      </c>
      <c r="BR82" s="362" t="inlineStr">
        <f aca="false">IF($B82="","",IF(COUNTIFS('Eng GLA 6th, 7th, 8th'!$E$3:$DV$3,BR$4,'Eng GLA 6th, 7th, 8th'!$E82:$DV82, "&gt;-1")=0,"",SUMIF('Eng GLA 6th, 7th, 8th'!$E$3:$DV$3,BR$4,'Eng GLA 6th, 7th, 8th'!$E82:$DV82)))</f>
        <is>
          <t/>
        </is>
      </c>
      <c r="BS82" s="362" t="inlineStr">
        <f aca="false">IF($B82="","",IF(COUNTIFS('Eng GLA 6th, 7th, 8th'!$E$3:$DV$3,BS$4,'Eng GLA 6th, 7th, 8th'!$E82:$DV82, "&gt;-1")=0,"",SUMIF('Eng GLA 6th, 7th, 8th'!$E$3:$DV$3,BS$4,'Eng GLA 6th, 7th, 8th'!$E82:$DV82)))</f>
        <is>
          <t/>
        </is>
      </c>
      <c r="BT82" s="362" t="inlineStr">
        <f aca="false">IF($B82="","",IF(COUNTIFS('Eng GLA 6th, 7th, 8th'!$E$3:$DV$3,BT$4,'Eng GLA 6th, 7th, 8th'!$E82:$DV82, "&gt;-1")=0,"",SUMIF('Eng GLA 6th, 7th, 8th'!$E$3:$DV$3,BT$4,'Eng GLA 6th, 7th, 8th'!$E82:$DV82)))</f>
        <is>
          <t/>
        </is>
      </c>
      <c r="BU82" s="362" t="inlineStr">
        <f aca="false">IF($B82="","",IF(COUNTIFS('Eng GLA 6th, 7th, 8th'!$E$3:$DV$3,BU$4,'Eng GLA 6th, 7th, 8th'!$E82:$DV82, "&gt;-1")=0,"",SUMIF('Eng GLA 6th, 7th, 8th'!$E$3:$DV$3,BU$4,'Eng GLA 6th, 7th, 8th'!$E82:$DV82)))</f>
        <is>
          <t/>
        </is>
      </c>
      <c r="BV82" s="362" t="inlineStr">
        <f aca="false">IF($B82="","",IF(COUNTIFS('Eng GLA 6th, 7th, 8th'!$E$3:$DV$3,BV$4,'Eng GLA 6th, 7th, 8th'!$E82:$DV82, "&gt;-1")=0,"",SUMIF('Eng GLA 6th, 7th, 8th'!$E$3:$DV$3,BV$4,'Eng GLA 6th, 7th, 8th'!$E82:$DV82)))</f>
        <is>
          <t/>
        </is>
      </c>
      <c r="BW82" s="362" t="inlineStr">
        <f aca="false">IF($B82="","",IF(COUNTIFS('Eng GLA 6th, 7th, 8th'!$E$3:$DV$3,BW$4,'Eng GLA 6th, 7th, 8th'!$E82:$DV82, "&gt;-1")=0,"",SUMIF('Eng GLA 6th, 7th, 8th'!$E$3:$DV$3,BW$4,'Eng GLA 6th, 7th, 8th'!$E82:$DV82)))</f>
        <is>
          <t/>
        </is>
      </c>
      <c r="BX82" s="362" t="inlineStr">
        <f aca="false">IF($B82="","",IF(COUNTIFS('Eng GLA 6th, 7th, 8th'!$E$3:$DV$3,BX$4,'Eng GLA 6th, 7th, 8th'!$E82:$DV82, "&gt;-1")=0,"",SUMIF('Eng GLA 6th, 7th, 8th'!$E$3:$DV$3,BX$4,'Eng GLA 6th, 7th, 8th'!$E82:$DV82)))</f>
        <is>
          <t/>
        </is>
      </c>
      <c r="BY82" s="362" t="inlineStr">
        <f aca="false">IF($B82="","",IF(COUNTIFS('Eng GLA 6th, 7th, 8th'!$E$3:$DV$3,BY$4,'Eng GLA 6th, 7th, 8th'!$E82:$DV82, "&gt;-1")=0,"",SUMIF('Eng GLA 6th, 7th, 8th'!$E$3:$DV$3,BY$4,'Eng GLA 6th, 7th, 8th'!$E82:$DV82)))</f>
        <is>
          <t/>
        </is>
      </c>
      <c r="BZ82" s="362" t="inlineStr">
        <f aca="false">IF($B82="","",IF(COUNTIFS('Eng GLA 6th, 7th, 8th'!$E$3:$DV$3,BZ$4,'Eng GLA 6th, 7th, 8th'!$E82:$DV82, "&gt;-1")=0,"",SUMIF('Eng GLA 6th, 7th, 8th'!$E$3:$DV$3,BZ$4,'Eng GLA 6th, 7th, 8th'!$E82:$DV82)))</f>
        <is>
          <t/>
        </is>
      </c>
      <c r="CA82" s="362" t="inlineStr">
        <f aca="false">IF($B82="","",IF(COUNTIFS('Eng GLA 6th, 7th, 8th'!$E$3:$DV$3,CA$4,'Eng GLA 6th, 7th, 8th'!$E82:$DV82, "&gt;-1")=0,"",SUMIF('Eng GLA 6th, 7th, 8th'!$E$3:$DV$3,CA$4,'Eng GLA 6th, 7th, 8th'!$E82:$DV82)))</f>
        <is>
          <t/>
        </is>
      </c>
      <c r="CB82" s="363"/>
      <c r="CC82" s="364" t="str">
        <f aca="false">IFERROR(IF((COUNT('Eng GLA 6th, 7th, 8th'!E82:U82)=0)," ",(SUM('Eng GLA 6th, 7th, 8th'!E82:U82)/$CC$3)),"")</f>
        <v> </v>
      </c>
      <c r="CD82" s="364" t="str">
        <f aca="false">IFERROR(IF((COUNT('Eng GLA 6th, 7th, 8th'!V82:AA82)=0)," ",(SUM('Eng GLA 6th, 7th, 8th'!V82:AA82)/$CD$3)),"")</f>
        <v> </v>
      </c>
      <c r="CE82" s="364" t="str">
        <f aca="false">IFERROR(IF((COUNT('Eng GLA 6th, 7th, 8th'!AB82:AG82)=0)," ",(SUM('Eng GLA 6th, 7th, 8th'!AB82:AG82)/$CE$3)),"")</f>
        <v> </v>
      </c>
      <c r="CF82" s="364" t="str">
        <f aca="false">IFERROR(IF((COUNT('Eng GLA 6th, 7th, 8th'!AH82:AP82)=0)," ",(SUM('Eng GLA 6th, 7th, 8th'!AH82:AP82)/$CF$3)),"")</f>
        <v> </v>
      </c>
      <c r="CG82" s="365" t="str">
        <f aca="false">IFERROR(IF((COUNT('Eng GLA 6th, 7th, 8th'!AR82:BH82)=0)," ",(SUM('Eng GLA 6th, 7th, 8th'!AR82:BH82)/$CG$3)),"")</f>
        <v> </v>
      </c>
      <c r="CH82" s="365" t="str">
        <f aca="false">IFERROR(IF((COUNT('Eng GLA 6th, 7th, 8th'!BI82:BN82)=0)," ",(SUM('Eng GLA 6th, 7th, 8th'!BI82:BN82)/$CH$3)),"")</f>
        <v> </v>
      </c>
      <c r="CI82" s="365" t="str">
        <f aca="false">IFERROR(IF((COUNT('Eng GLA 6th, 7th, 8th'!BO82:BT82)=0)," ",(SUM('Eng GLA 6th, 7th, 8th'!BO82:BT82)/$CI$3)),"")</f>
        <v> </v>
      </c>
      <c r="CJ82" s="365" t="str">
        <f aca="false">IFERROR(IF((COUNT('Eng GLA 6th, 7th, 8th'!BU82:CF82)=0)," ",(SUM('Eng GLA 6th, 7th, 8th'!BU82:CF82)/$CJ$3)),"")</f>
        <v> </v>
      </c>
      <c r="CK82" s="365" t="str">
        <f aca="false">IFERROR(IF((COUNT('Eng GLA 6th, 7th, 8th'!CH82:CX82)=0)," ",(SUM('Eng GLA 6th, 7th, 8th'!CH82:CX82)/$CK$3)),"")</f>
        <v> </v>
      </c>
      <c r="CL82" s="365" t="str">
        <f aca="false">IFERROR(IF((COUNT('Eng GLA 6th, 7th, 8th'!CY82:DD82)=0)," ",(SUM('Eng GLA 6th, 7th, 8th'!CY82:DD82)/$CL$3)),"")</f>
        <v> </v>
      </c>
      <c r="CM82" s="365" t="str">
        <f aca="false">IFERROR(IF((COUNT('Eng GLA 6th, 7th, 8th'!DE82:DJ82)=0)," ",(SUM('Eng GLA 6th, 7th, 8th'!DE82:DJ82)/$CM$3)),"")</f>
        <v> </v>
      </c>
      <c r="CN82" s="365" t="str">
        <f aca="false">IFERROR(IF((COUNT('Eng GLA 6th, 7th, 8th'!DK82:DV82)=0)," ",(SUM('Eng GLA 6th, 7th, 8th'!DK82:DV82)/$CN$3)),"")</f>
        <v> </v>
      </c>
    </row>
    <row r="83" customFormat="false" ht="12.75" hidden="false" customHeight="true" outlineLevel="0" collapsed="false">
      <c r="A83" s="315" t="n">
        <v>76</v>
      </c>
      <c r="B83" s="315" t="inlineStr">
        <f aca="false">'English Scores- Leveled papers'!B82</f>
        <is>
          <t/>
        </is>
      </c>
      <c r="C83" s="360" t="inlineStr">
        <f aca="false">'RC Mastery Check+Question type'!H80</f>
        <is>
          <t/>
        </is>
      </c>
      <c r="D83" s="361" t="inlineStr">
        <f aca="false">'Cover Sheet'!L80</f>
        <is>
          <t/>
        </is>
      </c>
      <c r="E83" s="362" t="inlineStr">
        <f aca="false">IF($B83="","",IF(COUNTIFS('English Scores- Leveled papers'!$H$3:$KM$3,E$4,'English Scores- Leveled papers'!$H82:$KM82,"&gt;-1")=0,"",SUMIF('English Scores- Leveled papers'!$H$3:$KM$3,E$4,'English Scores- Leveled papers'!$H82:$KM82)))</f>
        <is>
          <t/>
        </is>
      </c>
      <c r="F83" s="362" t="inlineStr">
        <f aca="false">IF($B83="","",IF(COUNTIFS('English Scores- Leveled papers'!$H$3:$KM$3,F$4,'English Scores- Leveled papers'!$H82:$KM82,"&gt;-1")=0,"",SUMIF('English Scores- Leveled papers'!$H$3:$KM$3,F$4,'English Scores- Leveled papers'!$H82:$KM82)))</f>
        <is>
          <t/>
        </is>
      </c>
      <c r="G83" s="362" t="inlineStr">
        <f aca="false">IF($B83="","",IF(COUNTIFS('English Scores- Leveled papers'!$H$3:$KM$3,G$4,'English Scores- Leveled papers'!$H82:$KM82,"&gt;-1")=0,"",SUMIF('English Scores- Leveled papers'!$H$3:$KM$3,G$4,'English Scores- Leveled papers'!$H82:$KM82)))</f>
        <is>
          <t/>
        </is>
      </c>
      <c r="H83" s="362" t="inlineStr">
        <f aca="false">IF($B83="","",IF(COUNTIFS('English Scores- Leveled papers'!$H$3:$KM$3,H$4,'English Scores- Leveled papers'!$H82:$KM82,"&gt;-1")=0,"",SUMIF('English Scores- Leveled papers'!$H$3:$KM$3,H$4,'English Scores- Leveled papers'!$H82:$KM82)))</f>
        <is>
          <t/>
        </is>
      </c>
      <c r="I83" s="362" t="inlineStr">
        <f aca="false">IF($B83="","",IF(COUNTIFS('English Scores- Leveled papers'!$H$3:$KM$3,I$4,'English Scores- Leveled papers'!$H82:$KM82,"&gt;-1")=0,"",SUMIF('English Scores- Leveled papers'!$H$3:$KM$3,I$4,'English Scores- Leveled papers'!$H82:$KM82)))</f>
        <is>
          <t/>
        </is>
      </c>
      <c r="J83" s="362" t="inlineStr">
        <f aca="false">IF($B83="","",IF(COUNTIFS('English Scores- Leveled papers'!$H$3:$KM$3,J$4,'English Scores- Leveled papers'!$H82:$KM82,"&gt;-1")=0,"",SUMIF('English Scores- Leveled papers'!$H$3:$KM$3,J$4,'English Scores- Leveled papers'!$H82:$KM82)))</f>
        <is>
          <t/>
        </is>
      </c>
      <c r="K83" s="362" t="inlineStr">
        <f aca="false">IF($B83="","",IF(COUNTIFS('English Scores- Leveled papers'!$H$3:$KM$3,K$4,'English Scores- Leveled papers'!$H82:$KM82,"&gt;-1")=0,"",SUMIF('English Scores- Leveled papers'!$H$3:$KM$3,K$4,'English Scores- Leveled papers'!$H82:$KM82)))</f>
        <is>
          <t/>
        </is>
      </c>
      <c r="L83" s="362" t="inlineStr">
        <f aca="false">IF($B83="","",IF(COUNTIFS('English Scores- Leveled papers'!$H$3:$KM$3,L$4,'English Scores- Leveled papers'!$H82:$KM82,"&gt;-1")=0,"",SUMIF('English Scores- Leveled papers'!$H$3:$KM$3,L$4,'English Scores- Leveled papers'!$H82:$KM82)))</f>
        <is>
          <t/>
        </is>
      </c>
      <c r="M83" s="362" t="inlineStr">
        <f aca="false">IF($B83="","",IF(COUNTIFS('English Scores- Leveled papers'!$H$3:$KM$3,M$4,'English Scores- Leveled papers'!$H82:$KM82,"&gt;-1")=0,"",SUMIF('English Scores- Leveled papers'!$H$3:$KM$3,M$4,'English Scores- Leveled papers'!$H82:$KM82)))</f>
        <is>
          <t/>
        </is>
      </c>
      <c r="N83" s="362" t="inlineStr">
        <f aca="false">IF($B83="","",IF(COUNTIFS('English Scores- Leveled papers'!$H$3:$KM$3,N$4,'English Scores- Leveled papers'!$H82:$KM82,"&gt;-1")=0,"",SUMIF('English Scores- Leveled papers'!$H$3:$KM$3,N$4,'English Scores- Leveled papers'!$H82:$KM82)))</f>
        <is>
          <t/>
        </is>
      </c>
      <c r="O83" s="362" t="inlineStr">
        <f aca="false">IF($B83="","",IF(COUNTIFS('English Scores- Leveled papers'!$H$3:$KM$3,O$4,'English Scores- Leveled papers'!$H82:$KM82,"&gt;-1")=0,"",SUMIF('English Scores- Leveled papers'!$H$3:$KM$3,O$4,'English Scores- Leveled papers'!$H82:$KM82)))</f>
        <is>
          <t/>
        </is>
      </c>
      <c r="P83" s="362" t="inlineStr">
        <f aca="false">IF($B83="","",IF(COUNTIFS('English Scores- Leveled papers'!$H$3:$KM$3,P$4,'English Scores- Leveled papers'!$H82:$KM82,"&gt;-1")=0,"",SUMIF('English Scores- Leveled papers'!$H$3:$KM$3,P$4,'English Scores- Leveled papers'!$H82:$KM82)))</f>
        <is>
          <t/>
        </is>
      </c>
      <c r="Q83" s="362" t="inlineStr">
        <f aca="false">IF($B83="","",IF(COUNTIFS('English Scores- Leveled papers'!$H$3:$KM$3,Q$4,'English Scores- Leveled papers'!$H82:$KM82,"&gt;-1")=0,"",SUMIF('English Scores- Leveled papers'!$H$3:$KM$3,Q$4,'English Scores- Leveled papers'!$H82:$KM82)))</f>
        <is>
          <t/>
        </is>
      </c>
      <c r="R83" s="362" t="inlineStr">
        <f aca="false">IF($B83="","",IF(COUNTIFS('English Scores- Leveled papers'!$H$3:$KM$3,R$4,'English Scores- Leveled papers'!$H82:$KM82,"&gt;-1")=0,"",SUMIF('English Scores- Leveled papers'!$H$3:$KM$3,R$4,'English Scores- Leveled papers'!$H82:$KM82)))</f>
        <is>
          <t/>
        </is>
      </c>
      <c r="S83" s="362" t="inlineStr">
        <f aca="false">IF($B83="","",IF(COUNTIFS('English Scores- Leveled papers'!$H$3:$KM$3,S$4,'English Scores- Leveled papers'!$H82:$KM82,"&gt;-1")=0,"",SUMIF('English Scores- Leveled papers'!$H$3:$KM$3,S$4,'English Scores- Leveled papers'!$H82:$KM82)))</f>
        <is>
          <t/>
        </is>
      </c>
      <c r="T83" s="362" t="inlineStr">
        <f aca="false">IF($B83="","",IF(COUNTIFS('English Scores- Leveled papers'!$H$3:$KM$3,T$4,'English Scores- Leveled papers'!$H82:$KM82,"&gt;-1")=0,"",SUMIF('English Scores- Leveled papers'!$H$3:$KM$3,T$4,'English Scores- Leveled papers'!$H82:$KM82)))</f>
        <is>
          <t/>
        </is>
      </c>
      <c r="U83" s="362" t="inlineStr">
        <f aca="false">IF($B83="","",IF(COUNTIFS('English Scores- Leveled papers'!$H$3:$KM$3,U$4,'English Scores- Leveled papers'!$H82:$KM82,"&gt;-1")=0,"",SUMIF('English Scores- Leveled papers'!$H$3:$KM$3,U$4,'English Scores- Leveled papers'!$H82:$KM82)))</f>
        <is>
          <t/>
        </is>
      </c>
      <c r="V83" s="362" t="inlineStr">
        <f aca="false">IF($B83="","",IF(COUNTIFS('English Scores- Leveled papers'!$H$3:$KM$3,V$4,'English Scores- Leveled papers'!$H82:$KM82,"&gt;-1")=0,"",SUMIF('English Scores- Leveled papers'!$H$3:$KM$3,V$4,'English Scores- Leveled papers'!$H82:$KM82)))</f>
        <is>
          <t/>
        </is>
      </c>
      <c r="W83" s="362" t="inlineStr">
        <f aca="false">IF($B83="","",IF(COUNTIFS('English Scores- Leveled papers'!$H$3:$KM$3,W$4,'English Scores- Leveled papers'!$H82:$KM82,"&gt;-1")=0,"",SUMIF('English Scores- Leveled papers'!$H$3:$KM$3,W$4,'English Scores- Leveled papers'!$H82:$KM82)))</f>
        <is>
          <t/>
        </is>
      </c>
      <c r="X83" s="362" t="inlineStr">
        <f aca="false">IF($B83="","",IF(COUNTIFS('English Scores- Leveled papers'!$H$3:$KM$3,X$4,'English Scores- Leveled papers'!$H82:$KM82,"&gt;-1")=0,"",SUMIF('English Scores- Leveled papers'!$H$3:$KM$3,X$4,'English Scores- Leveled papers'!$H82:$KM82)))</f>
        <is>
          <t/>
        </is>
      </c>
      <c r="Y83" s="362" t="inlineStr">
        <f aca="false">IF($B83="","",IF(COUNTIFS('English Scores- Leveled papers'!$H$3:$KM$3,Y$4,'English Scores- Leveled papers'!$H82:$KM82,"&gt;-1")=0,"",SUMIF('English Scores- Leveled papers'!$H$3:$KM$3,Y$4,'English Scores- Leveled papers'!$H82:$KM82)))</f>
        <is>
          <t/>
        </is>
      </c>
      <c r="Z83" s="362" t="inlineStr">
        <f aca="false">IF($B83="","",IF(COUNTIFS('English Scores- Leveled papers'!$H$3:$KM$3,Z$4,'English Scores- Leveled papers'!$H82:$KM82,"&gt;-1")=0,"",SUMIF('English Scores- Leveled papers'!$H$3:$KM$3,Z$4,'English Scores- Leveled papers'!$H82:$KM82)))</f>
        <is>
          <t/>
        </is>
      </c>
      <c r="AA83" s="362" t="inlineStr">
        <f aca="false">IF($B83="","",IF(COUNTIFS('English Scores- Leveled papers'!$H$3:$KM$3,AA$4,'English Scores- Leveled papers'!$H82:$KM82,"&gt;-1")=0,"",SUMIF('English Scores- Leveled papers'!$H$3:$KM$3,AA$4,'English Scores- Leveled papers'!$H82:$KM82)))</f>
        <is>
          <t/>
        </is>
      </c>
      <c r="AB83" s="362" t="inlineStr">
        <f aca="false">IF($B83="","",IF(COUNTIFS('English Scores- Leveled papers'!$H$3:$KM$3,AB$4,'English Scores- Leveled papers'!$H82:$KM82,"&gt;-1")=0,"",SUMIF('English Scores- Leveled papers'!$H$3:$KM$3,AB$4,'English Scores- Leveled papers'!$H82:$KM82)))</f>
        <is>
          <t/>
        </is>
      </c>
      <c r="AC83" s="362" t="inlineStr">
        <f aca="false">IF($B83="","",IF(COUNTIFS('English Scores- Leveled papers'!$H$3:$KM$3,AC$4,'English Scores- Leveled papers'!$H82:$KM82,"&gt;-1")=0,"",SUMIF('English Scores- Leveled papers'!$H$3:$KM$3,AC$4,'English Scores- Leveled papers'!$H82:$KM82)))</f>
        <is>
          <t/>
        </is>
      </c>
      <c r="AD83" s="362" t="inlineStr">
        <f aca="false">IF($B83="","",IF(COUNTIFS('English Scores- Leveled papers'!$H$3:$KM$3,AD$4,'English Scores- Leveled papers'!$H82:$KM82,"&gt;-1")=0,"",SUMIF('English Scores- Leveled papers'!$H$3:$KM$3,AD$4,'English Scores- Leveled papers'!$H82:$KM82)))</f>
        <is>
          <t/>
        </is>
      </c>
      <c r="AE83" s="362" t="inlineStr">
        <f aca="false">IF($B83="","",IF(COUNTIFS('English Scores- Leveled papers'!$H$3:$KM$3,AE$4,'English Scores- Leveled papers'!$H82:$KM82,"&gt;-1")=0,"",SUMIF('English Scores- Leveled papers'!$H$3:$KM$3,AE$4,'English Scores- Leveled papers'!$H82:$KM82)))</f>
        <is>
          <t/>
        </is>
      </c>
      <c r="AF83" s="362" t="inlineStr">
        <f aca="false">IF($B83="","",IF(COUNTIFS('English Scores- Leveled papers'!$H$3:$KM$3,AF$4,'English Scores- Leveled papers'!$H82:$KM82,"&gt;-1")=0,"",SUMIF('English Scores- Leveled papers'!$H$3:$KM$3,AF$4,'English Scores- Leveled papers'!$H82:$KM82)))</f>
        <is>
          <t/>
        </is>
      </c>
      <c r="AG83" s="362" t="inlineStr">
        <f aca="false">IF($B83="","",IF(COUNTIFS('English Scores- Leveled papers'!$H$3:$KM$3,AG$4,'English Scores- Leveled papers'!$H82:$KM82,"&gt;-1")=0,"",SUMIF('English Scores- Leveled papers'!$H$3:$KM$3,AG$4,'English Scores- Leveled papers'!$H82:$KM82)))</f>
        <is>
          <t/>
        </is>
      </c>
      <c r="AH83" s="362" t="inlineStr">
        <f aca="false">IF($B83="","",IF(COUNTIFS('English Scores- Leveled papers'!$H$3:$KM$3,AH$4,'English Scores- Leveled papers'!$H82:$KM82,"&gt;-1")=0,"",SUMIF('English Scores- Leveled papers'!$H$3:$KM$3,AH$4,'English Scores- Leveled papers'!$H82:$KM82)))</f>
        <is>
          <t/>
        </is>
      </c>
      <c r="AI83" s="362" t="inlineStr">
        <f aca="false">IF($B83="","",IF(COUNTIFS('English Scores- Leveled papers'!$H$3:$KM$3,AI$4,'English Scores- Leveled papers'!$H82:$KM82,"&gt;-1")=0,"",SUMIF('English Scores- Leveled papers'!$H$3:$KM$3,AI$4,'English Scores- Leveled papers'!$H82:$KM82)))</f>
        <is>
          <t/>
        </is>
      </c>
      <c r="AJ83" s="362" t="inlineStr">
        <f aca="false">IF($B83="","",IF(COUNTIFS('English Scores- Leveled papers'!$H$3:$KM$3,AJ$4,'English Scores- Leveled papers'!$H82:$KM82,"&gt;-1")=0,"",SUMIF('English Scores- Leveled papers'!$H$3:$KM$3,AJ$4,'English Scores- Leveled papers'!$H82:$KM82)))</f>
        <is>
          <t/>
        </is>
      </c>
      <c r="AK83" s="362" t="inlineStr">
        <f aca="false">IF($B83="","",IF(COUNTIFS('English Scores- Leveled papers'!$H$3:$KM$3,AK$4,'English Scores- Leveled papers'!$H82:$KM82,"&gt;-1")=0,"",SUMIF('English Scores- Leveled papers'!$H$3:$KM$3,AK$4,'English Scores- Leveled papers'!$H82:$KM82)))</f>
        <is>
          <t/>
        </is>
      </c>
      <c r="AL83" s="362" t="inlineStr">
        <f aca="false">IF($B83="","",IF(COUNTIFS('English Scores- Leveled papers'!$H$3:$KM$3,AL$4,'English Scores- Leveled papers'!$H82:$KM82,"&gt;-1")=0,"",SUMIF('English Scores- Leveled papers'!$H$3:$KM$3,AL$4,'English Scores- Leveled papers'!$H82:$KM82)))</f>
        <is>
          <t/>
        </is>
      </c>
      <c r="AM83" s="362" t="inlineStr">
        <f aca="false">IF($B83="","",IF(COUNTIFS('English Scores- Leveled papers'!$H$3:$KM$3,AM$4,'English Scores- Leveled papers'!$H82:$KM82,"&gt;-1")=0,"",SUMIF('English Scores- Leveled papers'!$H$3:$KM$3,AM$4,'English Scores- Leveled papers'!$H82:$KM82)))</f>
        <is>
          <t/>
        </is>
      </c>
      <c r="AN83" s="362" t="inlineStr">
        <f aca="false">IF($B83="","",IF(COUNTIFS('English Scores- Leveled papers'!$H$3:$KM$3,AN$4,'English Scores- Leveled papers'!$H82:$KM82,"&gt;-1")=0,"",SUMIF('English Scores- Leveled papers'!$H$3:$KM$3,AN$4,'English Scores- Leveled papers'!$H82:$KM82)))</f>
        <is>
          <t/>
        </is>
      </c>
      <c r="AO83" s="362" t="inlineStr">
        <f aca="false">IF($B83="","",IF(COUNTIFS('English Scores- Leveled papers'!$H$3:$KM$3,AO$4,'English Scores- Leveled papers'!$H82:$KM82,"&gt;-1")=0,"",SUMIF('English Scores- Leveled papers'!$H$3:$KM$3,AO$4,'English Scores- Leveled papers'!$H82:$KM82)))</f>
        <is>
          <t/>
        </is>
      </c>
      <c r="AP83" s="362" t="inlineStr">
        <f aca="false">IF($B83="","",IF(COUNTIFS('English Scores- Leveled papers'!$H$3:$KM$3,AP$4,'English Scores- Leveled papers'!$H82:$KM82,"&gt;-1")=0,"",SUMIF('English Scores- Leveled papers'!$H$3:$KM$3,AP$4,'English Scores- Leveled papers'!$H82:$KM82)))</f>
        <is>
          <t/>
        </is>
      </c>
      <c r="AQ83" s="362" t="inlineStr">
        <f aca="false">IF($B83="","",IF(COUNTIFS('English Scores- Leveled papers'!$H$3:$KM$3,AQ$4,'English Scores- Leveled papers'!$H82:$KM82,"&gt;-1")=0,"",SUMIF('English Scores- Leveled papers'!$H$3:$KM$3,AQ$4,'English Scores- Leveled papers'!$H82:$KM82)))</f>
        <is>
          <t/>
        </is>
      </c>
      <c r="AR83" s="362" t="inlineStr">
        <f aca="false">IF($B83="","",IF(COUNTIFS('English Scores- Leveled papers'!$H$3:$KM$3,AR$4,'English Scores- Leveled papers'!$H82:$KM82,"&gt;-1")=0,"",SUMIF('English Scores- Leveled papers'!$H$3:$KM$3,AR$4,'English Scores- Leveled papers'!$H82:$KM82)))</f>
        <is>
          <t/>
        </is>
      </c>
      <c r="AS83" s="362" t="inlineStr">
        <f aca="false">IF($B83="","",IF(COUNTIFS('English Scores- Leveled papers'!$H$3:$KM$3,AS$4,'English Scores- Leveled papers'!$H82:$KM82,"&gt;-1")=0,"",SUMIF('English Scores- Leveled papers'!$H$3:$KM$3,AS$4,'English Scores- Leveled papers'!$H82:$KM82)))</f>
        <is>
          <t/>
        </is>
      </c>
      <c r="AT83" s="362" t="inlineStr">
        <f aca="false">IF($B83="","",IF(COUNTIFS('English Scores- Leveled papers'!$H$3:$KM$3,AT$4,'English Scores- Leveled papers'!$H82:$KM82,"&gt;-1")=0,"",SUMIF('English Scores- Leveled papers'!$H$3:$KM$3,AT$4,'English Scores- Leveled papers'!$H82:$KM82)))</f>
        <is>
          <t/>
        </is>
      </c>
      <c r="AU83" s="362" t="inlineStr">
        <f aca="false">IF($B83="","",IF(COUNTIFS('English Scores- Leveled papers'!$H$3:$KM$3,AU$4,'English Scores- Leveled papers'!$H82:$KM82,"&gt;-1")=0,"",SUMIF('English Scores- Leveled papers'!$H$3:$KM$3,AU$4,'English Scores- Leveled papers'!$H82:$KM82)))</f>
        <is>
          <t/>
        </is>
      </c>
      <c r="AV83" s="362" t="inlineStr">
        <f aca="false">IF($B83="","",IF(COUNTIFS('English Scores- Leveled papers'!$H$3:$KM$3,AV$4,'English Scores- Leveled papers'!$H82:$KM82,"&gt;-1")=0,"",SUMIF('English Scores- Leveled papers'!$H$3:$KM$3,AV$4,'English Scores- Leveled papers'!$H82:$KM82)))</f>
        <is>
          <t/>
        </is>
      </c>
      <c r="AW83" s="362" t="inlineStr">
        <f aca="false">IF($B83="","",IF(COUNTIFS('English Scores- Leveled papers'!$H$3:$KM$3,AW$4,'English Scores- Leveled papers'!$H82:$KM82,"&gt;-1")=0,"",SUMIF('English Scores- Leveled papers'!$H$3:$KM$3,AW$4,'English Scores- Leveled papers'!$H82:$KM82)))</f>
        <is>
          <t/>
        </is>
      </c>
      <c r="AX83" s="362" t="inlineStr">
        <f aca="false">IF($B83="","",IF(COUNTIFS('English Scores- Leveled papers'!$H$3:$KM$3,AX$4,'English Scores- Leveled papers'!$H82:$KM82,"&gt;-1")=0,"",SUMIF('English Scores- Leveled papers'!$H$3:$KM$3,AX$4,'English Scores- Leveled papers'!$H82:$KM82)))</f>
        <is>
          <t/>
        </is>
      </c>
      <c r="AY83" s="362" t="inlineStr">
        <f aca="false">IF($B83="","",IF(COUNTIFS('English Scores- Leveled papers'!$H$3:$KM$3,AY$4,'English Scores- Leveled papers'!$H82:$KM82,"&gt;-1")=0,"",SUMIF('English Scores- Leveled papers'!$H$3:$KM$3,AY$4,'English Scores- Leveled papers'!$H82:$KM82)))</f>
        <is>
          <t/>
        </is>
      </c>
      <c r="AZ83" s="362" t="inlineStr">
        <f aca="false">IF($B83="","",IF(COUNTIFS('English Scores- Leveled papers'!$H$3:$KM$3,AZ$4,'English Scores- Leveled papers'!$H82:$KM82,"&gt;-1")=0,"",SUMIF('English Scores- Leveled papers'!$H$3:$KM$3,AZ$4,'English Scores- Leveled papers'!$H82:$KM82)))</f>
        <is>
          <t/>
        </is>
      </c>
      <c r="BA83" s="362" t="inlineStr">
        <f aca="false">IF($B83="","",IF(COUNTIFS('English Scores- Leveled papers'!$H$3:$KM$3,BA$4,'English Scores- Leveled papers'!$H82:$KM82,"&gt;-1")=0,"",SUMIF('English Scores- Leveled papers'!$H$3:$KM$3,BA$4,'English Scores- Leveled papers'!$H82:$KM82)))</f>
        <is>
          <t/>
        </is>
      </c>
      <c r="BB83" s="362" t="inlineStr">
        <f aca="false">IF($B83="","",IF(COUNTIFS('English Scores- Leveled papers'!$H$3:$KM$3,BB$4,'English Scores- Leveled papers'!$H82:$KM82,"&gt;-1")=0,"",SUMIF('English Scores- Leveled papers'!$H$3:$KM$3,BB$4,'English Scores- Leveled papers'!$H82:$KM82)))</f>
        <is>
          <t/>
        </is>
      </c>
      <c r="BC83" s="362" t="inlineStr">
        <f aca="false">IF($B83="","",IF(COUNTIFS('English Scores- Leveled papers'!$H$3:$KM$3,BC$4,'English Scores- Leveled papers'!$H82:$KM82,"&gt;-1")=0,"",SUMIF('English Scores- Leveled papers'!$H$3:$KM$3,BC$4,'English Scores- Leveled papers'!$H82:$KM82)))</f>
        <is>
          <t/>
        </is>
      </c>
      <c r="BD83" s="362" t="inlineStr">
        <f aca="false">IF($B83="","",IF(COUNTIFS('English Scores- Leveled papers'!$H$3:$KM$3,BD$4,'English Scores- Leveled papers'!$H82:$KM82,"&gt;-1")=0,"",SUMIF('English Scores- Leveled papers'!$H$3:$KM$3,BD$4,'English Scores- Leveled papers'!$H82:$KM82)))</f>
        <is>
          <t/>
        </is>
      </c>
      <c r="BE83" s="362" t="inlineStr">
        <f aca="false">IF($B83="","",IF(COUNTIFS('English Scores- Leveled papers'!$H$3:$KM$3,BE$4,'English Scores- Leveled papers'!$H82:$KM82,"&gt;-1")=0,"",SUMIF('English Scores- Leveled papers'!$H$3:$KM$3,BE$4,'English Scores- Leveled papers'!$H82:$KM82)))</f>
        <is>
          <t/>
        </is>
      </c>
      <c r="BF83" s="362" t="inlineStr">
        <f aca="false">IF($B83="","",IF(COUNTIFS('English Scores- Leveled papers'!$H$3:$KM$3,BF$4,'English Scores- Leveled papers'!$H82:$KM82,"&gt;-1")=0,"",SUMIF('English Scores- Leveled papers'!$H$3:$KM$3,BF$4,'English Scores- Leveled papers'!$H82:$KM82)))</f>
        <is>
          <t/>
        </is>
      </c>
      <c r="BG83" s="362" t="inlineStr">
        <f aca="false">IF($B83="","",IF(COUNTIFS('English Scores- Leveled papers'!$H$3:$KM$3,BG$4,'English Scores- Leveled papers'!$H82:$KM82,"&gt;-1")=0,"",SUMIF('English Scores- Leveled papers'!$H$3:$KM$3,BG$4,'English Scores- Leveled papers'!$H82:$KM82)))</f>
        <is>
          <t/>
        </is>
      </c>
      <c r="BH83" s="362" t="inlineStr">
        <f aca="false">IF($B83="","",IF(COUNTIFS('English Scores- Leveled papers'!$H$3:$KM$3,BH$4,'English Scores- Leveled papers'!$H82:$KM82,"&gt;-1")=0,"",SUMIF('English Scores- Leveled papers'!$H$3:$KM$3,BH$4,'English Scores- Leveled papers'!$H82:$KM82)))</f>
        <is>
          <t/>
        </is>
      </c>
      <c r="BI83" s="362" t="inlineStr">
        <f aca="false">IF($B83="","",IF(COUNTIFS('English Scores- Leveled papers'!$H$3:$KM$3,BI$4,'English Scores- Leveled papers'!$H82:$KM82,"&gt;-1")=0,"",SUMIF('English Scores- Leveled papers'!$H$3:$KM$3,BI$4,'English Scores- Leveled papers'!$H82:$KM82)))</f>
        <is>
          <t/>
        </is>
      </c>
      <c r="BJ83" s="362" t="inlineStr">
        <f aca="false">IF($B83="","",IF(COUNTIFS('English Scores- Leveled papers'!$H$3:$KM$3,BJ$4,'English Scores- Leveled papers'!$H82:$KM82,"&gt;-1")=0,"",SUMIF('English Scores- Leveled papers'!$H$3:$KM$3,BJ$4,'English Scores- Leveled papers'!$H82:$KM82)))</f>
        <is>
          <t/>
        </is>
      </c>
      <c r="BK83" s="362" t="inlineStr">
        <f aca="false">IF($B83="","",IF(COUNTIFS('English Scores- Leveled papers'!$H$3:$KM$3,BK$4,'English Scores- Leveled papers'!$H82:$KM82,"&gt;-1")=0,"",SUMIF('English Scores- Leveled papers'!$H$3:$KM$3,BK$4,'English Scores- Leveled papers'!$H82:$KM82)))</f>
        <is>
          <t/>
        </is>
      </c>
      <c r="BL83" s="362" t="inlineStr">
        <f aca="false">IF($B83="","",IF(COUNTIFS('English Scores- Leveled papers'!$H$3:$KM$3,BL$4,'English Scores- Leveled papers'!$H82:$KM82,"&gt;-1")=0,"",SUMIF('English Scores- Leveled papers'!$H$3:$KM$3,BL$4,'English Scores- Leveled papers'!$H82:$KM82)))</f>
        <is>
          <t/>
        </is>
      </c>
      <c r="BM83" s="362" t="inlineStr">
        <f aca="false">IF($B83="","",IF(COUNTIFS('Eng GLA 6th, 7th, 8th'!$E$3:$DV$3,BM$4,'Eng GLA 6th, 7th, 8th'!$E83:$DV83, "&gt;-1")=0,"",SUMIF('Eng GLA 6th, 7th, 8th'!$E$3:$DV$3,BM$4,'Eng GLA 6th, 7th, 8th'!$E83:$DV83)))</f>
        <is>
          <t/>
        </is>
      </c>
      <c r="BN83" s="362" t="inlineStr">
        <f aca="false">IF($B83="","",IF(COUNTIFS('Eng GLA 6th, 7th, 8th'!$E$3:$DV$3,BN$4,'Eng GLA 6th, 7th, 8th'!$E83:$DV83, "&gt;-1")=0,"",SUMIF('Eng GLA 6th, 7th, 8th'!$E$3:$DV$3,BN$4,'Eng GLA 6th, 7th, 8th'!$E83:$DV83)))</f>
        <is>
          <t/>
        </is>
      </c>
      <c r="BO83" s="362" t="inlineStr">
        <f aca="false">IF($B83="","",IF(COUNTIFS('Eng GLA 6th, 7th, 8th'!$E$3:$DV$3,BO$4,'Eng GLA 6th, 7th, 8th'!$E83:$DV83, "&gt;-1")=0,"",SUMIF('Eng GLA 6th, 7th, 8th'!$E$3:$DV$3,BO$4,'Eng GLA 6th, 7th, 8th'!$E83:$DV83)))</f>
        <is>
          <t/>
        </is>
      </c>
      <c r="BP83" s="362" t="inlineStr">
        <f aca="false">IF($B83="","",IF(COUNTIFS('Eng GLA 6th, 7th, 8th'!$E$3:$DV$3,BP$4,'Eng GLA 6th, 7th, 8th'!$E83:$DV83, "&gt;-1")=0,"",SUMIF('Eng GLA 6th, 7th, 8th'!$E$3:$DV$3,BP$4,'Eng GLA 6th, 7th, 8th'!$E83:$DV83)))</f>
        <is>
          <t/>
        </is>
      </c>
      <c r="BQ83" s="362" t="inlineStr">
        <f aca="false">IF($B83="","",IF(COUNTIFS('Eng GLA 6th, 7th, 8th'!$E$3:$DV$3,BQ$4,'Eng GLA 6th, 7th, 8th'!$E83:$DV83, "&gt;-1")=0,"",SUMIF('Eng GLA 6th, 7th, 8th'!$E$3:$DV$3,BQ$4,'Eng GLA 6th, 7th, 8th'!$E83:$DV83)))</f>
        <is>
          <t/>
        </is>
      </c>
      <c r="BR83" s="362" t="inlineStr">
        <f aca="false">IF($B83="","",IF(COUNTIFS('Eng GLA 6th, 7th, 8th'!$E$3:$DV$3,BR$4,'Eng GLA 6th, 7th, 8th'!$E83:$DV83, "&gt;-1")=0,"",SUMIF('Eng GLA 6th, 7th, 8th'!$E$3:$DV$3,BR$4,'Eng GLA 6th, 7th, 8th'!$E83:$DV83)))</f>
        <is>
          <t/>
        </is>
      </c>
      <c r="BS83" s="362" t="inlineStr">
        <f aca="false">IF($B83="","",IF(COUNTIFS('Eng GLA 6th, 7th, 8th'!$E$3:$DV$3,BS$4,'Eng GLA 6th, 7th, 8th'!$E83:$DV83, "&gt;-1")=0,"",SUMIF('Eng GLA 6th, 7th, 8th'!$E$3:$DV$3,BS$4,'Eng GLA 6th, 7th, 8th'!$E83:$DV83)))</f>
        <is>
          <t/>
        </is>
      </c>
      <c r="BT83" s="362" t="inlineStr">
        <f aca="false">IF($B83="","",IF(COUNTIFS('Eng GLA 6th, 7th, 8th'!$E$3:$DV$3,BT$4,'Eng GLA 6th, 7th, 8th'!$E83:$DV83, "&gt;-1")=0,"",SUMIF('Eng GLA 6th, 7th, 8th'!$E$3:$DV$3,BT$4,'Eng GLA 6th, 7th, 8th'!$E83:$DV83)))</f>
        <is>
          <t/>
        </is>
      </c>
      <c r="BU83" s="362" t="inlineStr">
        <f aca="false">IF($B83="","",IF(COUNTIFS('Eng GLA 6th, 7th, 8th'!$E$3:$DV$3,BU$4,'Eng GLA 6th, 7th, 8th'!$E83:$DV83, "&gt;-1")=0,"",SUMIF('Eng GLA 6th, 7th, 8th'!$E$3:$DV$3,BU$4,'Eng GLA 6th, 7th, 8th'!$E83:$DV83)))</f>
        <is>
          <t/>
        </is>
      </c>
      <c r="BV83" s="362" t="inlineStr">
        <f aca="false">IF($B83="","",IF(COUNTIFS('Eng GLA 6th, 7th, 8th'!$E$3:$DV$3,BV$4,'Eng GLA 6th, 7th, 8th'!$E83:$DV83, "&gt;-1")=0,"",SUMIF('Eng GLA 6th, 7th, 8th'!$E$3:$DV$3,BV$4,'Eng GLA 6th, 7th, 8th'!$E83:$DV83)))</f>
        <is>
          <t/>
        </is>
      </c>
      <c r="BW83" s="362" t="inlineStr">
        <f aca="false">IF($B83="","",IF(COUNTIFS('Eng GLA 6th, 7th, 8th'!$E$3:$DV$3,BW$4,'Eng GLA 6th, 7th, 8th'!$E83:$DV83, "&gt;-1")=0,"",SUMIF('Eng GLA 6th, 7th, 8th'!$E$3:$DV$3,BW$4,'Eng GLA 6th, 7th, 8th'!$E83:$DV83)))</f>
        <is>
          <t/>
        </is>
      </c>
      <c r="BX83" s="362" t="inlineStr">
        <f aca="false">IF($B83="","",IF(COUNTIFS('Eng GLA 6th, 7th, 8th'!$E$3:$DV$3,BX$4,'Eng GLA 6th, 7th, 8th'!$E83:$DV83, "&gt;-1")=0,"",SUMIF('Eng GLA 6th, 7th, 8th'!$E$3:$DV$3,BX$4,'Eng GLA 6th, 7th, 8th'!$E83:$DV83)))</f>
        <is>
          <t/>
        </is>
      </c>
      <c r="BY83" s="362" t="inlineStr">
        <f aca="false">IF($B83="","",IF(COUNTIFS('Eng GLA 6th, 7th, 8th'!$E$3:$DV$3,BY$4,'Eng GLA 6th, 7th, 8th'!$E83:$DV83, "&gt;-1")=0,"",SUMIF('Eng GLA 6th, 7th, 8th'!$E$3:$DV$3,BY$4,'Eng GLA 6th, 7th, 8th'!$E83:$DV83)))</f>
        <is>
          <t/>
        </is>
      </c>
      <c r="BZ83" s="362" t="inlineStr">
        <f aca="false">IF($B83="","",IF(COUNTIFS('Eng GLA 6th, 7th, 8th'!$E$3:$DV$3,BZ$4,'Eng GLA 6th, 7th, 8th'!$E83:$DV83, "&gt;-1")=0,"",SUMIF('Eng GLA 6th, 7th, 8th'!$E$3:$DV$3,BZ$4,'Eng GLA 6th, 7th, 8th'!$E83:$DV83)))</f>
        <is>
          <t/>
        </is>
      </c>
      <c r="CA83" s="362" t="inlineStr">
        <f aca="false">IF($B83="","",IF(COUNTIFS('Eng GLA 6th, 7th, 8th'!$E$3:$DV$3,CA$4,'Eng GLA 6th, 7th, 8th'!$E83:$DV83, "&gt;-1")=0,"",SUMIF('Eng GLA 6th, 7th, 8th'!$E$3:$DV$3,CA$4,'Eng GLA 6th, 7th, 8th'!$E83:$DV83)))</f>
        <is>
          <t/>
        </is>
      </c>
      <c r="CB83" s="363"/>
      <c r="CC83" s="364" t="str">
        <f aca="false">IFERROR(IF((COUNT('Eng GLA 6th, 7th, 8th'!E83:U83)=0)," ",(SUM('Eng GLA 6th, 7th, 8th'!E83:U83)/$CC$3)),"")</f>
        <v> </v>
      </c>
      <c r="CD83" s="364" t="str">
        <f aca="false">IFERROR(IF((COUNT('Eng GLA 6th, 7th, 8th'!V83:AA83)=0)," ",(SUM('Eng GLA 6th, 7th, 8th'!V83:AA83)/$CD$3)),"")</f>
        <v> </v>
      </c>
      <c r="CE83" s="364" t="str">
        <f aca="false">IFERROR(IF((COUNT('Eng GLA 6th, 7th, 8th'!AB83:AG83)=0)," ",(SUM('Eng GLA 6th, 7th, 8th'!AB83:AG83)/$CE$3)),"")</f>
        <v> </v>
      </c>
      <c r="CF83" s="364" t="str">
        <f aca="false">IFERROR(IF((COUNT('Eng GLA 6th, 7th, 8th'!AH83:AP83)=0)," ",(SUM('Eng GLA 6th, 7th, 8th'!AH83:AP83)/$CF$3)),"")</f>
        <v> </v>
      </c>
      <c r="CG83" s="365" t="str">
        <f aca="false">IFERROR(IF((COUNT('Eng GLA 6th, 7th, 8th'!AR83:BH83)=0)," ",(SUM('Eng GLA 6th, 7th, 8th'!AR83:BH83)/$CG$3)),"")</f>
        <v> </v>
      </c>
      <c r="CH83" s="365" t="str">
        <f aca="false">IFERROR(IF((COUNT('Eng GLA 6th, 7th, 8th'!BI83:BN83)=0)," ",(SUM('Eng GLA 6th, 7th, 8th'!BI83:BN83)/$CH$3)),"")</f>
        <v> </v>
      </c>
      <c r="CI83" s="365" t="str">
        <f aca="false">IFERROR(IF((COUNT('Eng GLA 6th, 7th, 8th'!BO83:BT83)=0)," ",(SUM('Eng GLA 6th, 7th, 8th'!BO83:BT83)/$CI$3)),"")</f>
        <v> </v>
      </c>
      <c r="CJ83" s="365" t="str">
        <f aca="false">IFERROR(IF((COUNT('Eng GLA 6th, 7th, 8th'!BU83:CF83)=0)," ",(SUM('Eng GLA 6th, 7th, 8th'!BU83:CF83)/$CJ$3)),"")</f>
        <v> </v>
      </c>
      <c r="CK83" s="365" t="str">
        <f aca="false">IFERROR(IF((COUNT('Eng GLA 6th, 7th, 8th'!CH83:CX83)=0)," ",(SUM('Eng GLA 6th, 7th, 8th'!CH83:CX83)/$CK$3)),"")</f>
        <v> </v>
      </c>
      <c r="CL83" s="365" t="str">
        <f aca="false">IFERROR(IF((COUNT('Eng GLA 6th, 7th, 8th'!CY83:DD83)=0)," ",(SUM('Eng GLA 6th, 7th, 8th'!CY83:DD83)/$CL$3)),"")</f>
        <v> </v>
      </c>
      <c r="CM83" s="365" t="str">
        <f aca="false">IFERROR(IF((COUNT('Eng GLA 6th, 7th, 8th'!DE83:DJ83)=0)," ",(SUM('Eng GLA 6th, 7th, 8th'!DE83:DJ83)/$CM$3)),"")</f>
        <v> </v>
      </c>
      <c r="CN83" s="365" t="str">
        <f aca="false">IFERROR(IF((COUNT('Eng GLA 6th, 7th, 8th'!DK83:DV83)=0)," ",(SUM('Eng GLA 6th, 7th, 8th'!DK83:DV83)/$CN$3)),"")</f>
        <v> </v>
      </c>
    </row>
    <row r="84" customFormat="false" ht="12.75" hidden="false" customHeight="true" outlineLevel="0" collapsed="false">
      <c r="A84" s="315" t="n">
        <v>77</v>
      </c>
      <c r="B84" s="315" t="inlineStr">
        <f aca="false">'English Scores- Leveled papers'!B83</f>
        <is>
          <t/>
        </is>
      </c>
      <c r="C84" s="360" t="inlineStr">
        <f aca="false">'RC Mastery Check+Question type'!H81</f>
        <is>
          <t/>
        </is>
      </c>
      <c r="D84" s="361" t="inlineStr">
        <f aca="false">'Cover Sheet'!L81</f>
        <is>
          <t/>
        </is>
      </c>
      <c r="E84" s="362" t="inlineStr">
        <f aca="false">IF($B84="","",IF(COUNTIFS('English Scores- Leveled papers'!$H$3:$KM$3,E$4,'English Scores- Leveled papers'!$H83:$KM83,"&gt;-1")=0,"",SUMIF('English Scores- Leveled papers'!$H$3:$KM$3,E$4,'English Scores- Leveled papers'!$H83:$KM83)))</f>
        <is>
          <t/>
        </is>
      </c>
      <c r="F84" s="362" t="inlineStr">
        <f aca="false">IF($B84="","",IF(COUNTIFS('English Scores- Leveled papers'!$H$3:$KM$3,F$4,'English Scores- Leveled papers'!$H83:$KM83,"&gt;-1")=0,"",SUMIF('English Scores- Leveled papers'!$H$3:$KM$3,F$4,'English Scores- Leveled papers'!$H83:$KM83)))</f>
        <is>
          <t/>
        </is>
      </c>
      <c r="G84" s="362" t="inlineStr">
        <f aca="false">IF($B84="","",IF(COUNTIFS('English Scores- Leveled papers'!$H$3:$KM$3,G$4,'English Scores- Leveled papers'!$H83:$KM83,"&gt;-1")=0,"",SUMIF('English Scores- Leveled papers'!$H$3:$KM$3,G$4,'English Scores- Leveled papers'!$H83:$KM83)))</f>
        <is>
          <t/>
        </is>
      </c>
      <c r="H84" s="362" t="inlineStr">
        <f aca="false">IF($B84="","",IF(COUNTIFS('English Scores- Leveled papers'!$H$3:$KM$3,H$4,'English Scores- Leveled papers'!$H83:$KM83,"&gt;-1")=0,"",SUMIF('English Scores- Leveled papers'!$H$3:$KM$3,H$4,'English Scores- Leveled papers'!$H83:$KM83)))</f>
        <is>
          <t/>
        </is>
      </c>
      <c r="I84" s="362" t="inlineStr">
        <f aca="false">IF($B84="","",IF(COUNTIFS('English Scores- Leveled papers'!$H$3:$KM$3,I$4,'English Scores- Leveled papers'!$H83:$KM83,"&gt;-1")=0,"",SUMIF('English Scores- Leveled papers'!$H$3:$KM$3,I$4,'English Scores- Leveled papers'!$H83:$KM83)))</f>
        <is>
          <t/>
        </is>
      </c>
      <c r="J84" s="362" t="inlineStr">
        <f aca="false">IF($B84="","",IF(COUNTIFS('English Scores- Leveled papers'!$H$3:$KM$3,J$4,'English Scores- Leveled papers'!$H83:$KM83,"&gt;-1")=0,"",SUMIF('English Scores- Leveled papers'!$H$3:$KM$3,J$4,'English Scores- Leveled papers'!$H83:$KM83)))</f>
        <is>
          <t/>
        </is>
      </c>
      <c r="K84" s="362" t="inlineStr">
        <f aca="false">IF($B84="","",IF(COUNTIFS('English Scores- Leveled papers'!$H$3:$KM$3,K$4,'English Scores- Leveled papers'!$H83:$KM83,"&gt;-1")=0,"",SUMIF('English Scores- Leveled papers'!$H$3:$KM$3,K$4,'English Scores- Leveled papers'!$H83:$KM83)))</f>
        <is>
          <t/>
        </is>
      </c>
      <c r="L84" s="362" t="inlineStr">
        <f aca="false">IF($B84="","",IF(COUNTIFS('English Scores- Leveled papers'!$H$3:$KM$3,L$4,'English Scores- Leveled papers'!$H83:$KM83,"&gt;-1")=0,"",SUMIF('English Scores- Leveled papers'!$H$3:$KM$3,L$4,'English Scores- Leveled papers'!$H83:$KM83)))</f>
        <is>
          <t/>
        </is>
      </c>
      <c r="M84" s="362" t="inlineStr">
        <f aca="false">IF($B84="","",IF(COUNTIFS('English Scores- Leveled papers'!$H$3:$KM$3,M$4,'English Scores- Leveled papers'!$H83:$KM83,"&gt;-1")=0,"",SUMIF('English Scores- Leveled papers'!$H$3:$KM$3,M$4,'English Scores- Leveled papers'!$H83:$KM83)))</f>
        <is>
          <t/>
        </is>
      </c>
      <c r="N84" s="362" t="inlineStr">
        <f aca="false">IF($B84="","",IF(COUNTIFS('English Scores- Leveled papers'!$H$3:$KM$3,N$4,'English Scores- Leveled papers'!$H83:$KM83,"&gt;-1")=0,"",SUMIF('English Scores- Leveled papers'!$H$3:$KM$3,N$4,'English Scores- Leveled papers'!$H83:$KM83)))</f>
        <is>
          <t/>
        </is>
      </c>
      <c r="O84" s="362" t="inlineStr">
        <f aca="false">IF($B84="","",IF(COUNTIFS('English Scores- Leveled papers'!$H$3:$KM$3,O$4,'English Scores- Leveled papers'!$H83:$KM83,"&gt;-1")=0,"",SUMIF('English Scores- Leveled papers'!$H$3:$KM$3,O$4,'English Scores- Leveled papers'!$H83:$KM83)))</f>
        <is>
          <t/>
        </is>
      </c>
      <c r="P84" s="362" t="inlineStr">
        <f aca="false">IF($B84="","",IF(COUNTIFS('English Scores- Leveled papers'!$H$3:$KM$3,P$4,'English Scores- Leveled papers'!$H83:$KM83,"&gt;-1")=0,"",SUMIF('English Scores- Leveled papers'!$H$3:$KM$3,P$4,'English Scores- Leveled papers'!$H83:$KM83)))</f>
        <is>
          <t/>
        </is>
      </c>
      <c r="Q84" s="362" t="inlineStr">
        <f aca="false">IF($B84="","",IF(COUNTIFS('English Scores- Leveled papers'!$H$3:$KM$3,Q$4,'English Scores- Leveled papers'!$H83:$KM83,"&gt;-1")=0,"",SUMIF('English Scores- Leveled papers'!$H$3:$KM$3,Q$4,'English Scores- Leveled papers'!$H83:$KM83)))</f>
        <is>
          <t/>
        </is>
      </c>
      <c r="R84" s="362" t="inlineStr">
        <f aca="false">IF($B84="","",IF(COUNTIFS('English Scores- Leveled papers'!$H$3:$KM$3,R$4,'English Scores- Leveled papers'!$H83:$KM83,"&gt;-1")=0,"",SUMIF('English Scores- Leveled papers'!$H$3:$KM$3,R$4,'English Scores- Leveled papers'!$H83:$KM83)))</f>
        <is>
          <t/>
        </is>
      </c>
      <c r="S84" s="362" t="inlineStr">
        <f aca="false">IF($B84="","",IF(COUNTIFS('English Scores- Leveled papers'!$H$3:$KM$3,S$4,'English Scores- Leveled papers'!$H83:$KM83,"&gt;-1")=0,"",SUMIF('English Scores- Leveled papers'!$H$3:$KM$3,S$4,'English Scores- Leveled papers'!$H83:$KM83)))</f>
        <is>
          <t/>
        </is>
      </c>
      <c r="T84" s="362" t="inlineStr">
        <f aca="false">IF($B84="","",IF(COUNTIFS('English Scores- Leveled papers'!$H$3:$KM$3,T$4,'English Scores- Leveled papers'!$H83:$KM83,"&gt;-1")=0,"",SUMIF('English Scores- Leveled papers'!$H$3:$KM$3,T$4,'English Scores- Leveled papers'!$H83:$KM83)))</f>
        <is>
          <t/>
        </is>
      </c>
      <c r="U84" s="362" t="inlineStr">
        <f aca="false">IF($B84="","",IF(COUNTIFS('English Scores- Leveled papers'!$H$3:$KM$3,U$4,'English Scores- Leveled papers'!$H83:$KM83,"&gt;-1")=0,"",SUMIF('English Scores- Leveled papers'!$H$3:$KM$3,U$4,'English Scores- Leveled papers'!$H83:$KM83)))</f>
        <is>
          <t/>
        </is>
      </c>
      <c r="V84" s="362" t="inlineStr">
        <f aca="false">IF($B84="","",IF(COUNTIFS('English Scores- Leveled papers'!$H$3:$KM$3,V$4,'English Scores- Leveled papers'!$H83:$KM83,"&gt;-1")=0,"",SUMIF('English Scores- Leveled papers'!$H$3:$KM$3,V$4,'English Scores- Leveled papers'!$H83:$KM83)))</f>
        <is>
          <t/>
        </is>
      </c>
      <c r="W84" s="362" t="inlineStr">
        <f aca="false">IF($B84="","",IF(COUNTIFS('English Scores- Leveled papers'!$H$3:$KM$3,W$4,'English Scores- Leveled papers'!$H83:$KM83,"&gt;-1")=0,"",SUMIF('English Scores- Leveled papers'!$H$3:$KM$3,W$4,'English Scores- Leveled papers'!$H83:$KM83)))</f>
        <is>
          <t/>
        </is>
      </c>
      <c r="X84" s="362" t="inlineStr">
        <f aca="false">IF($B84="","",IF(COUNTIFS('English Scores- Leveled papers'!$H$3:$KM$3,X$4,'English Scores- Leveled papers'!$H83:$KM83,"&gt;-1")=0,"",SUMIF('English Scores- Leveled papers'!$H$3:$KM$3,X$4,'English Scores- Leveled papers'!$H83:$KM83)))</f>
        <is>
          <t/>
        </is>
      </c>
      <c r="Y84" s="362" t="inlineStr">
        <f aca="false">IF($B84="","",IF(COUNTIFS('English Scores- Leveled papers'!$H$3:$KM$3,Y$4,'English Scores- Leveled papers'!$H83:$KM83,"&gt;-1")=0,"",SUMIF('English Scores- Leveled papers'!$H$3:$KM$3,Y$4,'English Scores- Leveled papers'!$H83:$KM83)))</f>
        <is>
          <t/>
        </is>
      </c>
      <c r="Z84" s="362" t="inlineStr">
        <f aca="false">IF($B84="","",IF(COUNTIFS('English Scores- Leveled papers'!$H$3:$KM$3,Z$4,'English Scores- Leveled papers'!$H83:$KM83,"&gt;-1")=0,"",SUMIF('English Scores- Leveled papers'!$H$3:$KM$3,Z$4,'English Scores- Leveled papers'!$H83:$KM83)))</f>
        <is>
          <t/>
        </is>
      </c>
      <c r="AA84" s="362" t="inlineStr">
        <f aca="false">IF($B84="","",IF(COUNTIFS('English Scores- Leveled papers'!$H$3:$KM$3,AA$4,'English Scores- Leveled papers'!$H83:$KM83,"&gt;-1")=0,"",SUMIF('English Scores- Leveled papers'!$H$3:$KM$3,AA$4,'English Scores- Leveled papers'!$H83:$KM83)))</f>
        <is>
          <t/>
        </is>
      </c>
      <c r="AB84" s="362" t="inlineStr">
        <f aca="false">IF($B84="","",IF(COUNTIFS('English Scores- Leveled papers'!$H$3:$KM$3,AB$4,'English Scores- Leveled papers'!$H83:$KM83,"&gt;-1")=0,"",SUMIF('English Scores- Leveled papers'!$H$3:$KM$3,AB$4,'English Scores- Leveled papers'!$H83:$KM83)))</f>
        <is>
          <t/>
        </is>
      </c>
      <c r="AC84" s="362" t="inlineStr">
        <f aca="false">IF($B84="","",IF(COUNTIFS('English Scores- Leveled papers'!$H$3:$KM$3,AC$4,'English Scores- Leveled papers'!$H83:$KM83,"&gt;-1")=0,"",SUMIF('English Scores- Leveled papers'!$H$3:$KM$3,AC$4,'English Scores- Leveled papers'!$H83:$KM83)))</f>
        <is>
          <t/>
        </is>
      </c>
      <c r="AD84" s="362" t="inlineStr">
        <f aca="false">IF($B84="","",IF(COUNTIFS('English Scores- Leveled papers'!$H$3:$KM$3,AD$4,'English Scores- Leveled papers'!$H83:$KM83,"&gt;-1")=0,"",SUMIF('English Scores- Leveled papers'!$H$3:$KM$3,AD$4,'English Scores- Leveled papers'!$H83:$KM83)))</f>
        <is>
          <t/>
        </is>
      </c>
      <c r="AE84" s="362" t="inlineStr">
        <f aca="false">IF($B84="","",IF(COUNTIFS('English Scores- Leveled papers'!$H$3:$KM$3,AE$4,'English Scores- Leveled papers'!$H83:$KM83,"&gt;-1")=0,"",SUMIF('English Scores- Leveled papers'!$H$3:$KM$3,AE$4,'English Scores- Leveled papers'!$H83:$KM83)))</f>
        <is>
          <t/>
        </is>
      </c>
      <c r="AF84" s="362" t="inlineStr">
        <f aca="false">IF($B84="","",IF(COUNTIFS('English Scores- Leveled papers'!$H$3:$KM$3,AF$4,'English Scores- Leveled papers'!$H83:$KM83,"&gt;-1")=0,"",SUMIF('English Scores- Leveled papers'!$H$3:$KM$3,AF$4,'English Scores- Leveled papers'!$H83:$KM83)))</f>
        <is>
          <t/>
        </is>
      </c>
      <c r="AG84" s="362" t="inlineStr">
        <f aca="false">IF($B84="","",IF(COUNTIFS('English Scores- Leveled papers'!$H$3:$KM$3,AG$4,'English Scores- Leveled papers'!$H83:$KM83,"&gt;-1")=0,"",SUMIF('English Scores- Leveled papers'!$H$3:$KM$3,AG$4,'English Scores- Leveled papers'!$H83:$KM83)))</f>
        <is>
          <t/>
        </is>
      </c>
      <c r="AH84" s="362" t="inlineStr">
        <f aca="false">IF($B84="","",IF(COUNTIFS('English Scores- Leveled papers'!$H$3:$KM$3,AH$4,'English Scores- Leveled papers'!$H83:$KM83,"&gt;-1")=0,"",SUMIF('English Scores- Leveled papers'!$H$3:$KM$3,AH$4,'English Scores- Leveled papers'!$H83:$KM83)))</f>
        <is>
          <t/>
        </is>
      </c>
      <c r="AI84" s="362" t="inlineStr">
        <f aca="false">IF($B84="","",IF(COUNTIFS('English Scores- Leveled papers'!$H$3:$KM$3,AI$4,'English Scores- Leveled papers'!$H83:$KM83,"&gt;-1")=0,"",SUMIF('English Scores- Leveled papers'!$H$3:$KM$3,AI$4,'English Scores- Leveled papers'!$H83:$KM83)))</f>
        <is>
          <t/>
        </is>
      </c>
      <c r="AJ84" s="362" t="inlineStr">
        <f aca="false">IF($B84="","",IF(COUNTIFS('English Scores- Leveled papers'!$H$3:$KM$3,AJ$4,'English Scores- Leveled papers'!$H83:$KM83,"&gt;-1")=0,"",SUMIF('English Scores- Leveled papers'!$H$3:$KM$3,AJ$4,'English Scores- Leveled papers'!$H83:$KM83)))</f>
        <is>
          <t/>
        </is>
      </c>
      <c r="AK84" s="362" t="inlineStr">
        <f aca="false">IF($B84="","",IF(COUNTIFS('English Scores- Leveled papers'!$H$3:$KM$3,AK$4,'English Scores- Leveled papers'!$H83:$KM83,"&gt;-1")=0,"",SUMIF('English Scores- Leveled papers'!$H$3:$KM$3,AK$4,'English Scores- Leveled papers'!$H83:$KM83)))</f>
        <is>
          <t/>
        </is>
      </c>
      <c r="AL84" s="362" t="inlineStr">
        <f aca="false">IF($B84="","",IF(COUNTIFS('English Scores- Leveled papers'!$H$3:$KM$3,AL$4,'English Scores- Leveled papers'!$H83:$KM83,"&gt;-1")=0,"",SUMIF('English Scores- Leveled papers'!$H$3:$KM$3,AL$4,'English Scores- Leveled papers'!$H83:$KM83)))</f>
        <is>
          <t/>
        </is>
      </c>
      <c r="AM84" s="362" t="inlineStr">
        <f aca="false">IF($B84="","",IF(COUNTIFS('English Scores- Leveled papers'!$H$3:$KM$3,AM$4,'English Scores- Leveled papers'!$H83:$KM83,"&gt;-1")=0,"",SUMIF('English Scores- Leveled papers'!$H$3:$KM$3,AM$4,'English Scores- Leveled papers'!$H83:$KM83)))</f>
        <is>
          <t/>
        </is>
      </c>
      <c r="AN84" s="362" t="inlineStr">
        <f aca="false">IF($B84="","",IF(COUNTIFS('English Scores- Leveled papers'!$H$3:$KM$3,AN$4,'English Scores- Leveled papers'!$H83:$KM83,"&gt;-1")=0,"",SUMIF('English Scores- Leveled papers'!$H$3:$KM$3,AN$4,'English Scores- Leveled papers'!$H83:$KM83)))</f>
        <is>
          <t/>
        </is>
      </c>
      <c r="AO84" s="362" t="inlineStr">
        <f aca="false">IF($B84="","",IF(COUNTIFS('English Scores- Leveled papers'!$H$3:$KM$3,AO$4,'English Scores- Leveled papers'!$H83:$KM83,"&gt;-1")=0,"",SUMIF('English Scores- Leveled papers'!$H$3:$KM$3,AO$4,'English Scores- Leveled papers'!$H83:$KM83)))</f>
        <is>
          <t/>
        </is>
      </c>
      <c r="AP84" s="362" t="inlineStr">
        <f aca="false">IF($B84="","",IF(COUNTIFS('English Scores- Leveled papers'!$H$3:$KM$3,AP$4,'English Scores- Leveled papers'!$H83:$KM83,"&gt;-1")=0,"",SUMIF('English Scores- Leveled papers'!$H$3:$KM$3,AP$4,'English Scores- Leveled papers'!$H83:$KM83)))</f>
        <is>
          <t/>
        </is>
      </c>
      <c r="AQ84" s="362" t="inlineStr">
        <f aca="false">IF($B84="","",IF(COUNTIFS('English Scores- Leveled papers'!$H$3:$KM$3,AQ$4,'English Scores- Leveled papers'!$H83:$KM83,"&gt;-1")=0,"",SUMIF('English Scores- Leveled papers'!$H$3:$KM$3,AQ$4,'English Scores- Leveled papers'!$H83:$KM83)))</f>
        <is>
          <t/>
        </is>
      </c>
      <c r="AR84" s="362" t="inlineStr">
        <f aca="false">IF($B84="","",IF(COUNTIFS('English Scores- Leveled papers'!$H$3:$KM$3,AR$4,'English Scores- Leveled papers'!$H83:$KM83,"&gt;-1")=0,"",SUMIF('English Scores- Leveled papers'!$H$3:$KM$3,AR$4,'English Scores- Leveled papers'!$H83:$KM83)))</f>
        <is>
          <t/>
        </is>
      </c>
      <c r="AS84" s="362" t="inlineStr">
        <f aca="false">IF($B84="","",IF(COUNTIFS('English Scores- Leveled papers'!$H$3:$KM$3,AS$4,'English Scores- Leveled papers'!$H83:$KM83,"&gt;-1")=0,"",SUMIF('English Scores- Leveled papers'!$H$3:$KM$3,AS$4,'English Scores- Leveled papers'!$H83:$KM83)))</f>
        <is>
          <t/>
        </is>
      </c>
      <c r="AT84" s="362" t="inlineStr">
        <f aca="false">IF($B84="","",IF(COUNTIFS('English Scores- Leveled papers'!$H$3:$KM$3,AT$4,'English Scores- Leveled papers'!$H83:$KM83,"&gt;-1")=0,"",SUMIF('English Scores- Leveled papers'!$H$3:$KM$3,AT$4,'English Scores- Leveled papers'!$H83:$KM83)))</f>
        <is>
          <t/>
        </is>
      </c>
      <c r="AU84" s="362" t="inlineStr">
        <f aca="false">IF($B84="","",IF(COUNTIFS('English Scores- Leveled papers'!$H$3:$KM$3,AU$4,'English Scores- Leveled papers'!$H83:$KM83,"&gt;-1")=0,"",SUMIF('English Scores- Leveled papers'!$H$3:$KM$3,AU$4,'English Scores- Leveled papers'!$H83:$KM83)))</f>
        <is>
          <t/>
        </is>
      </c>
      <c r="AV84" s="362" t="inlineStr">
        <f aca="false">IF($B84="","",IF(COUNTIFS('English Scores- Leveled papers'!$H$3:$KM$3,AV$4,'English Scores- Leveled papers'!$H83:$KM83,"&gt;-1")=0,"",SUMIF('English Scores- Leveled papers'!$H$3:$KM$3,AV$4,'English Scores- Leveled papers'!$H83:$KM83)))</f>
        <is>
          <t/>
        </is>
      </c>
      <c r="AW84" s="362" t="inlineStr">
        <f aca="false">IF($B84="","",IF(COUNTIFS('English Scores- Leveled papers'!$H$3:$KM$3,AW$4,'English Scores- Leveled papers'!$H83:$KM83,"&gt;-1")=0,"",SUMIF('English Scores- Leveled papers'!$H$3:$KM$3,AW$4,'English Scores- Leveled papers'!$H83:$KM83)))</f>
        <is>
          <t/>
        </is>
      </c>
      <c r="AX84" s="362" t="inlineStr">
        <f aca="false">IF($B84="","",IF(COUNTIFS('English Scores- Leveled papers'!$H$3:$KM$3,AX$4,'English Scores- Leveled papers'!$H83:$KM83,"&gt;-1")=0,"",SUMIF('English Scores- Leveled papers'!$H$3:$KM$3,AX$4,'English Scores- Leveled papers'!$H83:$KM83)))</f>
        <is>
          <t/>
        </is>
      </c>
      <c r="AY84" s="362" t="inlineStr">
        <f aca="false">IF($B84="","",IF(COUNTIFS('English Scores- Leveled papers'!$H$3:$KM$3,AY$4,'English Scores- Leveled papers'!$H83:$KM83,"&gt;-1")=0,"",SUMIF('English Scores- Leveled papers'!$H$3:$KM$3,AY$4,'English Scores- Leveled papers'!$H83:$KM83)))</f>
        <is>
          <t/>
        </is>
      </c>
      <c r="AZ84" s="362" t="inlineStr">
        <f aca="false">IF($B84="","",IF(COUNTIFS('English Scores- Leveled papers'!$H$3:$KM$3,AZ$4,'English Scores- Leveled papers'!$H83:$KM83,"&gt;-1")=0,"",SUMIF('English Scores- Leveled papers'!$H$3:$KM$3,AZ$4,'English Scores- Leveled papers'!$H83:$KM83)))</f>
        <is>
          <t/>
        </is>
      </c>
      <c r="BA84" s="362" t="inlineStr">
        <f aca="false">IF($B84="","",IF(COUNTIFS('English Scores- Leveled papers'!$H$3:$KM$3,BA$4,'English Scores- Leveled papers'!$H83:$KM83,"&gt;-1")=0,"",SUMIF('English Scores- Leveled papers'!$H$3:$KM$3,BA$4,'English Scores- Leveled papers'!$H83:$KM83)))</f>
        <is>
          <t/>
        </is>
      </c>
      <c r="BB84" s="362" t="inlineStr">
        <f aca="false">IF($B84="","",IF(COUNTIFS('English Scores- Leveled papers'!$H$3:$KM$3,BB$4,'English Scores- Leveled papers'!$H83:$KM83,"&gt;-1")=0,"",SUMIF('English Scores- Leveled papers'!$H$3:$KM$3,BB$4,'English Scores- Leveled papers'!$H83:$KM83)))</f>
        <is>
          <t/>
        </is>
      </c>
      <c r="BC84" s="362" t="inlineStr">
        <f aca="false">IF($B84="","",IF(COUNTIFS('English Scores- Leveled papers'!$H$3:$KM$3,BC$4,'English Scores- Leveled papers'!$H83:$KM83,"&gt;-1")=0,"",SUMIF('English Scores- Leveled papers'!$H$3:$KM$3,BC$4,'English Scores- Leveled papers'!$H83:$KM83)))</f>
        <is>
          <t/>
        </is>
      </c>
      <c r="BD84" s="362" t="inlineStr">
        <f aca="false">IF($B84="","",IF(COUNTIFS('English Scores- Leveled papers'!$H$3:$KM$3,BD$4,'English Scores- Leveled papers'!$H83:$KM83,"&gt;-1")=0,"",SUMIF('English Scores- Leveled papers'!$H$3:$KM$3,BD$4,'English Scores- Leveled papers'!$H83:$KM83)))</f>
        <is>
          <t/>
        </is>
      </c>
      <c r="BE84" s="362" t="inlineStr">
        <f aca="false">IF($B84="","",IF(COUNTIFS('English Scores- Leveled papers'!$H$3:$KM$3,BE$4,'English Scores- Leveled papers'!$H83:$KM83,"&gt;-1")=0,"",SUMIF('English Scores- Leveled papers'!$H$3:$KM$3,BE$4,'English Scores- Leveled papers'!$H83:$KM83)))</f>
        <is>
          <t/>
        </is>
      </c>
      <c r="BF84" s="362" t="inlineStr">
        <f aca="false">IF($B84="","",IF(COUNTIFS('English Scores- Leveled papers'!$H$3:$KM$3,BF$4,'English Scores- Leveled papers'!$H83:$KM83,"&gt;-1")=0,"",SUMIF('English Scores- Leveled papers'!$H$3:$KM$3,BF$4,'English Scores- Leveled papers'!$H83:$KM83)))</f>
        <is>
          <t/>
        </is>
      </c>
      <c r="BG84" s="362" t="inlineStr">
        <f aca="false">IF($B84="","",IF(COUNTIFS('English Scores- Leveled papers'!$H$3:$KM$3,BG$4,'English Scores- Leveled papers'!$H83:$KM83,"&gt;-1")=0,"",SUMIF('English Scores- Leveled papers'!$H$3:$KM$3,BG$4,'English Scores- Leveled papers'!$H83:$KM83)))</f>
        <is>
          <t/>
        </is>
      </c>
      <c r="BH84" s="362" t="inlineStr">
        <f aca="false">IF($B84="","",IF(COUNTIFS('English Scores- Leveled papers'!$H$3:$KM$3,BH$4,'English Scores- Leveled papers'!$H83:$KM83,"&gt;-1")=0,"",SUMIF('English Scores- Leveled papers'!$H$3:$KM$3,BH$4,'English Scores- Leveled papers'!$H83:$KM83)))</f>
        <is>
          <t/>
        </is>
      </c>
      <c r="BI84" s="362" t="inlineStr">
        <f aca="false">IF($B84="","",IF(COUNTIFS('English Scores- Leveled papers'!$H$3:$KM$3,BI$4,'English Scores- Leveled papers'!$H83:$KM83,"&gt;-1")=0,"",SUMIF('English Scores- Leveled papers'!$H$3:$KM$3,BI$4,'English Scores- Leveled papers'!$H83:$KM83)))</f>
        <is>
          <t/>
        </is>
      </c>
      <c r="BJ84" s="362" t="inlineStr">
        <f aca="false">IF($B84="","",IF(COUNTIFS('English Scores- Leveled papers'!$H$3:$KM$3,BJ$4,'English Scores- Leveled papers'!$H83:$KM83,"&gt;-1")=0,"",SUMIF('English Scores- Leveled papers'!$H$3:$KM$3,BJ$4,'English Scores- Leveled papers'!$H83:$KM83)))</f>
        <is>
          <t/>
        </is>
      </c>
      <c r="BK84" s="362" t="inlineStr">
        <f aca="false">IF($B84="","",IF(COUNTIFS('English Scores- Leveled papers'!$H$3:$KM$3,BK$4,'English Scores- Leveled papers'!$H83:$KM83,"&gt;-1")=0,"",SUMIF('English Scores- Leveled papers'!$H$3:$KM$3,BK$4,'English Scores- Leveled papers'!$H83:$KM83)))</f>
        <is>
          <t/>
        </is>
      </c>
      <c r="BL84" s="362" t="inlineStr">
        <f aca="false">IF($B84="","",IF(COUNTIFS('English Scores- Leveled papers'!$H$3:$KM$3,BL$4,'English Scores- Leveled papers'!$H83:$KM83,"&gt;-1")=0,"",SUMIF('English Scores- Leveled papers'!$H$3:$KM$3,BL$4,'English Scores- Leveled papers'!$H83:$KM83)))</f>
        <is>
          <t/>
        </is>
      </c>
      <c r="BM84" s="362" t="inlineStr">
        <f aca="false">IF($B84="","",IF(COUNTIFS('Eng GLA 6th, 7th, 8th'!$E$3:$DV$3,BM$4,'Eng GLA 6th, 7th, 8th'!$E84:$DV84, "&gt;-1")=0,"",SUMIF('Eng GLA 6th, 7th, 8th'!$E$3:$DV$3,BM$4,'Eng GLA 6th, 7th, 8th'!$E84:$DV84)))</f>
        <is>
          <t/>
        </is>
      </c>
      <c r="BN84" s="362" t="inlineStr">
        <f aca="false">IF($B84="","",IF(COUNTIFS('Eng GLA 6th, 7th, 8th'!$E$3:$DV$3,BN$4,'Eng GLA 6th, 7th, 8th'!$E84:$DV84, "&gt;-1")=0,"",SUMIF('Eng GLA 6th, 7th, 8th'!$E$3:$DV$3,BN$4,'Eng GLA 6th, 7th, 8th'!$E84:$DV84)))</f>
        <is>
          <t/>
        </is>
      </c>
      <c r="BO84" s="362" t="inlineStr">
        <f aca="false">IF($B84="","",IF(COUNTIFS('Eng GLA 6th, 7th, 8th'!$E$3:$DV$3,BO$4,'Eng GLA 6th, 7th, 8th'!$E84:$DV84, "&gt;-1")=0,"",SUMIF('Eng GLA 6th, 7th, 8th'!$E$3:$DV$3,BO$4,'Eng GLA 6th, 7th, 8th'!$E84:$DV84)))</f>
        <is>
          <t/>
        </is>
      </c>
      <c r="BP84" s="362" t="inlineStr">
        <f aca="false">IF($B84="","",IF(COUNTIFS('Eng GLA 6th, 7th, 8th'!$E$3:$DV$3,BP$4,'Eng GLA 6th, 7th, 8th'!$E84:$DV84, "&gt;-1")=0,"",SUMIF('Eng GLA 6th, 7th, 8th'!$E$3:$DV$3,BP$4,'Eng GLA 6th, 7th, 8th'!$E84:$DV84)))</f>
        <is>
          <t/>
        </is>
      </c>
      <c r="BQ84" s="362" t="inlineStr">
        <f aca="false">IF($B84="","",IF(COUNTIFS('Eng GLA 6th, 7th, 8th'!$E$3:$DV$3,BQ$4,'Eng GLA 6th, 7th, 8th'!$E84:$DV84, "&gt;-1")=0,"",SUMIF('Eng GLA 6th, 7th, 8th'!$E$3:$DV$3,BQ$4,'Eng GLA 6th, 7th, 8th'!$E84:$DV84)))</f>
        <is>
          <t/>
        </is>
      </c>
      <c r="BR84" s="362" t="inlineStr">
        <f aca="false">IF($B84="","",IF(COUNTIFS('Eng GLA 6th, 7th, 8th'!$E$3:$DV$3,BR$4,'Eng GLA 6th, 7th, 8th'!$E84:$DV84, "&gt;-1")=0,"",SUMIF('Eng GLA 6th, 7th, 8th'!$E$3:$DV$3,BR$4,'Eng GLA 6th, 7th, 8th'!$E84:$DV84)))</f>
        <is>
          <t/>
        </is>
      </c>
      <c r="BS84" s="362" t="inlineStr">
        <f aca="false">IF($B84="","",IF(COUNTIFS('Eng GLA 6th, 7th, 8th'!$E$3:$DV$3,BS$4,'Eng GLA 6th, 7th, 8th'!$E84:$DV84, "&gt;-1")=0,"",SUMIF('Eng GLA 6th, 7th, 8th'!$E$3:$DV$3,BS$4,'Eng GLA 6th, 7th, 8th'!$E84:$DV84)))</f>
        <is>
          <t/>
        </is>
      </c>
      <c r="BT84" s="362" t="inlineStr">
        <f aca="false">IF($B84="","",IF(COUNTIFS('Eng GLA 6th, 7th, 8th'!$E$3:$DV$3,BT$4,'Eng GLA 6th, 7th, 8th'!$E84:$DV84, "&gt;-1")=0,"",SUMIF('Eng GLA 6th, 7th, 8th'!$E$3:$DV$3,BT$4,'Eng GLA 6th, 7th, 8th'!$E84:$DV84)))</f>
        <is>
          <t/>
        </is>
      </c>
      <c r="BU84" s="362" t="inlineStr">
        <f aca="false">IF($B84="","",IF(COUNTIFS('Eng GLA 6th, 7th, 8th'!$E$3:$DV$3,BU$4,'Eng GLA 6th, 7th, 8th'!$E84:$DV84, "&gt;-1")=0,"",SUMIF('Eng GLA 6th, 7th, 8th'!$E$3:$DV$3,BU$4,'Eng GLA 6th, 7th, 8th'!$E84:$DV84)))</f>
        <is>
          <t/>
        </is>
      </c>
      <c r="BV84" s="362" t="inlineStr">
        <f aca="false">IF($B84="","",IF(COUNTIFS('Eng GLA 6th, 7th, 8th'!$E$3:$DV$3,BV$4,'Eng GLA 6th, 7th, 8th'!$E84:$DV84, "&gt;-1")=0,"",SUMIF('Eng GLA 6th, 7th, 8th'!$E$3:$DV$3,BV$4,'Eng GLA 6th, 7th, 8th'!$E84:$DV84)))</f>
        <is>
          <t/>
        </is>
      </c>
      <c r="BW84" s="362" t="inlineStr">
        <f aca="false">IF($B84="","",IF(COUNTIFS('Eng GLA 6th, 7th, 8th'!$E$3:$DV$3,BW$4,'Eng GLA 6th, 7th, 8th'!$E84:$DV84, "&gt;-1")=0,"",SUMIF('Eng GLA 6th, 7th, 8th'!$E$3:$DV$3,BW$4,'Eng GLA 6th, 7th, 8th'!$E84:$DV84)))</f>
        <is>
          <t/>
        </is>
      </c>
      <c r="BX84" s="362" t="inlineStr">
        <f aca="false">IF($B84="","",IF(COUNTIFS('Eng GLA 6th, 7th, 8th'!$E$3:$DV$3,BX$4,'Eng GLA 6th, 7th, 8th'!$E84:$DV84, "&gt;-1")=0,"",SUMIF('Eng GLA 6th, 7th, 8th'!$E$3:$DV$3,BX$4,'Eng GLA 6th, 7th, 8th'!$E84:$DV84)))</f>
        <is>
          <t/>
        </is>
      </c>
      <c r="BY84" s="362" t="inlineStr">
        <f aca="false">IF($B84="","",IF(COUNTIFS('Eng GLA 6th, 7th, 8th'!$E$3:$DV$3,BY$4,'Eng GLA 6th, 7th, 8th'!$E84:$DV84, "&gt;-1")=0,"",SUMIF('Eng GLA 6th, 7th, 8th'!$E$3:$DV$3,BY$4,'Eng GLA 6th, 7th, 8th'!$E84:$DV84)))</f>
        <is>
          <t/>
        </is>
      </c>
      <c r="BZ84" s="362" t="inlineStr">
        <f aca="false">IF($B84="","",IF(COUNTIFS('Eng GLA 6th, 7th, 8th'!$E$3:$DV$3,BZ$4,'Eng GLA 6th, 7th, 8th'!$E84:$DV84, "&gt;-1")=0,"",SUMIF('Eng GLA 6th, 7th, 8th'!$E$3:$DV$3,BZ$4,'Eng GLA 6th, 7th, 8th'!$E84:$DV84)))</f>
        <is>
          <t/>
        </is>
      </c>
      <c r="CA84" s="362" t="inlineStr">
        <f aca="false">IF($B84="","",IF(COUNTIFS('Eng GLA 6th, 7th, 8th'!$E$3:$DV$3,CA$4,'Eng GLA 6th, 7th, 8th'!$E84:$DV84, "&gt;-1")=0,"",SUMIF('Eng GLA 6th, 7th, 8th'!$E$3:$DV$3,CA$4,'Eng GLA 6th, 7th, 8th'!$E84:$DV84)))</f>
        <is>
          <t/>
        </is>
      </c>
      <c r="CB84" s="363"/>
      <c r="CC84" s="364" t="str">
        <f aca="false">IFERROR(IF((COUNT('Eng GLA 6th, 7th, 8th'!E84:U84)=0)," ",(SUM('Eng GLA 6th, 7th, 8th'!E84:U84)/$CC$3)),"")</f>
        <v> </v>
      </c>
      <c r="CD84" s="364" t="str">
        <f aca="false">IFERROR(IF((COUNT('Eng GLA 6th, 7th, 8th'!V84:AA84)=0)," ",(SUM('Eng GLA 6th, 7th, 8th'!V84:AA84)/$CD$3)),"")</f>
        <v> </v>
      </c>
      <c r="CE84" s="364" t="str">
        <f aca="false">IFERROR(IF((COUNT('Eng GLA 6th, 7th, 8th'!AB84:AG84)=0)," ",(SUM('Eng GLA 6th, 7th, 8th'!AB84:AG84)/$CE$3)),"")</f>
        <v> </v>
      </c>
      <c r="CF84" s="364" t="str">
        <f aca="false">IFERROR(IF((COUNT('Eng GLA 6th, 7th, 8th'!AH84:AP84)=0)," ",(SUM('Eng GLA 6th, 7th, 8th'!AH84:AP84)/$CF$3)),"")</f>
        <v> </v>
      </c>
      <c r="CG84" s="365" t="str">
        <f aca="false">IFERROR(IF((COUNT('Eng GLA 6th, 7th, 8th'!AR84:BH84)=0)," ",(SUM('Eng GLA 6th, 7th, 8th'!AR84:BH84)/$CG$3)),"")</f>
        <v> </v>
      </c>
      <c r="CH84" s="365" t="str">
        <f aca="false">IFERROR(IF((COUNT('Eng GLA 6th, 7th, 8th'!BI84:BN84)=0)," ",(SUM('Eng GLA 6th, 7th, 8th'!BI84:BN84)/$CH$3)),"")</f>
        <v> </v>
      </c>
      <c r="CI84" s="365" t="str">
        <f aca="false">IFERROR(IF((COUNT('Eng GLA 6th, 7th, 8th'!BO84:BT84)=0)," ",(SUM('Eng GLA 6th, 7th, 8th'!BO84:BT84)/$CI$3)),"")</f>
        <v> </v>
      </c>
      <c r="CJ84" s="365" t="str">
        <f aca="false">IFERROR(IF((COUNT('Eng GLA 6th, 7th, 8th'!BU84:CF84)=0)," ",(SUM('Eng GLA 6th, 7th, 8th'!BU84:CF84)/$CJ$3)),"")</f>
        <v> </v>
      </c>
      <c r="CK84" s="365" t="str">
        <f aca="false">IFERROR(IF((COUNT('Eng GLA 6th, 7th, 8th'!CH84:CX84)=0)," ",(SUM('Eng GLA 6th, 7th, 8th'!CH84:CX84)/$CK$3)),"")</f>
        <v> </v>
      </c>
      <c r="CL84" s="365" t="str">
        <f aca="false">IFERROR(IF((COUNT('Eng GLA 6th, 7th, 8th'!CY84:DD84)=0)," ",(SUM('Eng GLA 6th, 7th, 8th'!CY84:DD84)/$CL$3)),"")</f>
        <v> </v>
      </c>
      <c r="CM84" s="365" t="str">
        <f aca="false">IFERROR(IF((COUNT('Eng GLA 6th, 7th, 8th'!DE84:DJ84)=0)," ",(SUM('Eng GLA 6th, 7th, 8th'!DE84:DJ84)/$CM$3)),"")</f>
        <v> </v>
      </c>
      <c r="CN84" s="365" t="str">
        <f aca="false">IFERROR(IF((COUNT('Eng GLA 6th, 7th, 8th'!DK84:DV84)=0)," ",(SUM('Eng GLA 6th, 7th, 8th'!DK84:DV84)/$CN$3)),"")</f>
        <v> </v>
      </c>
    </row>
    <row r="85" customFormat="false" ht="12.75" hidden="false" customHeight="true" outlineLevel="0" collapsed="false">
      <c r="A85" s="315" t="n">
        <v>78</v>
      </c>
      <c r="B85" s="315" t="inlineStr">
        <f aca="false">'English Scores- Leveled papers'!B84</f>
        <is>
          <t/>
        </is>
      </c>
      <c r="C85" s="360" t="inlineStr">
        <f aca="false">'RC Mastery Check+Question type'!H82</f>
        <is>
          <t/>
        </is>
      </c>
      <c r="D85" s="361" t="inlineStr">
        <f aca="false">'Cover Sheet'!L82</f>
        <is>
          <t/>
        </is>
      </c>
      <c r="E85" s="362" t="inlineStr">
        <f aca="false">IF($B85="","",IF(COUNTIFS('English Scores- Leveled papers'!$H$3:$KM$3,E$4,'English Scores- Leveled papers'!$H84:$KM84,"&gt;-1")=0,"",SUMIF('English Scores- Leveled papers'!$H$3:$KM$3,E$4,'English Scores- Leveled papers'!$H84:$KM84)))</f>
        <is>
          <t/>
        </is>
      </c>
      <c r="F85" s="362" t="inlineStr">
        <f aca="false">IF($B85="","",IF(COUNTIFS('English Scores- Leveled papers'!$H$3:$KM$3,F$4,'English Scores- Leveled papers'!$H84:$KM84,"&gt;-1")=0,"",SUMIF('English Scores- Leveled papers'!$H$3:$KM$3,F$4,'English Scores- Leveled papers'!$H84:$KM84)))</f>
        <is>
          <t/>
        </is>
      </c>
      <c r="G85" s="362" t="inlineStr">
        <f aca="false">IF($B85="","",IF(COUNTIFS('English Scores- Leveled papers'!$H$3:$KM$3,G$4,'English Scores- Leveled papers'!$H84:$KM84,"&gt;-1")=0,"",SUMIF('English Scores- Leveled papers'!$H$3:$KM$3,G$4,'English Scores- Leveled papers'!$H84:$KM84)))</f>
        <is>
          <t/>
        </is>
      </c>
      <c r="H85" s="362" t="inlineStr">
        <f aca="false">IF($B85="","",IF(COUNTIFS('English Scores- Leveled papers'!$H$3:$KM$3,H$4,'English Scores- Leveled papers'!$H84:$KM84,"&gt;-1")=0,"",SUMIF('English Scores- Leveled papers'!$H$3:$KM$3,H$4,'English Scores- Leveled papers'!$H84:$KM84)))</f>
        <is>
          <t/>
        </is>
      </c>
      <c r="I85" s="362" t="inlineStr">
        <f aca="false">IF($B85="","",IF(COUNTIFS('English Scores- Leveled papers'!$H$3:$KM$3,I$4,'English Scores- Leveled papers'!$H84:$KM84,"&gt;-1")=0,"",SUMIF('English Scores- Leveled papers'!$H$3:$KM$3,I$4,'English Scores- Leveled papers'!$H84:$KM84)))</f>
        <is>
          <t/>
        </is>
      </c>
      <c r="J85" s="362" t="inlineStr">
        <f aca="false">IF($B85="","",IF(COUNTIFS('English Scores- Leveled papers'!$H$3:$KM$3,J$4,'English Scores- Leveled papers'!$H84:$KM84,"&gt;-1")=0,"",SUMIF('English Scores- Leveled papers'!$H$3:$KM$3,J$4,'English Scores- Leveled papers'!$H84:$KM84)))</f>
        <is>
          <t/>
        </is>
      </c>
      <c r="K85" s="362" t="inlineStr">
        <f aca="false">IF($B85="","",IF(COUNTIFS('English Scores- Leveled papers'!$H$3:$KM$3,K$4,'English Scores- Leveled papers'!$H84:$KM84,"&gt;-1")=0,"",SUMIF('English Scores- Leveled papers'!$H$3:$KM$3,K$4,'English Scores- Leveled papers'!$H84:$KM84)))</f>
        <is>
          <t/>
        </is>
      </c>
      <c r="L85" s="362" t="inlineStr">
        <f aca="false">IF($B85="","",IF(COUNTIFS('English Scores- Leveled papers'!$H$3:$KM$3,L$4,'English Scores- Leveled papers'!$H84:$KM84,"&gt;-1")=0,"",SUMIF('English Scores- Leveled papers'!$H$3:$KM$3,L$4,'English Scores- Leveled papers'!$H84:$KM84)))</f>
        <is>
          <t/>
        </is>
      </c>
      <c r="M85" s="362" t="inlineStr">
        <f aca="false">IF($B85="","",IF(COUNTIFS('English Scores- Leveled papers'!$H$3:$KM$3,M$4,'English Scores- Leveled papers'!$H84:$KM84,"&gt;-1")=0,"",SUMIF('English Scores- Leveled papers'!$H$3:$KM$3,M$4,'English Scores- Leveled papers'!$H84:$KM84)))</f>
        <is>
          <t/>
        </is>
      </c>
      <c r="N85" s="362" t="inlineStr">
        <f aca="false">IF($B85="","",IF(COUNTIFS('English Scores- Leveled papers'!$H$3:$KM$3,N$4,'English Scores- Leveled papers'!$H84:$KM84,"&gt;-1")=0,"",SUMIF('English Scores- Leveled papers'!$H$3:$KM$3,N$4,'English Scores- Leveled papers'!$H84:$KM84)))</f>
        <is>
          <t/>
        </is>
      </c>
      <c r="O85" s="362" t="inlineStr">
        <f aca="false">IF($B85="","",IF(COUNTIFS('English Scores- Leveled papers'!$H$3:$KM$3,O$4,'English Scores- Leveled papers'!$H84:$KM84,"&gt;-1")=0,"",SUMIF('English Scores- Leveled papers'!$H$3:$KM$3,O$4,'English Scores- Leveled papers'!$H84:$KM84)))</f>
        <is>
          <t/>
        </is>
      </c>
      <c r="P85" s="362" t="inlineStr">
        <f aca="false">IF($B85="","",IF(COUNTIFS('English Scores- Leveled papers'!$H$3:$KM$3,P$4,'English Scores- Leveled papers'!$H84:$KM84,"&gt;-1")=0,"",SUMIF('English Scores- Leveled papers'!$H$3:$KM$3,P$4,'English Scores- Leveled papers'!$H84:$KM84)))</f>
        <is>
          <t/>
        </is>
      </c>
      <c r="Q85" s="362" t="inlineStr">
        <f aca="false">IF($B85="","",IF(COUNTIFS('English Scores- Leveled papers'!$H$3:$KM$3,Q$4,'English Scores- Leveled papers'!$H84:$KM84,"&gt;-1")=0,"",SUMIF('English Scores- Leveled papers'!$H$3:$KM$3,Q$4,'English Scores- Leveled papers'!$H84:$KM84)))</f>
        <is>
          <t/>
        </is>
      </c>
      <c r="R85" s="362" t="inlineStr">
        <f aca="false">IF($B85="","",IF(COUNTIFS('English Scores- Leveled papers'!$H$3:$KM$3,R$4,'English Scores- Leveled papers'!$H84:$KM84,"&gt;-1")=0,"",SUMIF('English Scores- Leveled papers'!$H$3:$KM$3,R$4,'English Scores- Leveled papers'!$H84:$KM84)))</f>
        <is>
          <t/>
        </is>
      </c>
      <c r="S85" s="362" t="inlineStr">
        <f aca="false">IF($B85="","",IF(COUNTIFS('English Scores- Leveled papers'!$H$3:$KM$3,S$4,'English Scores- Leveled papers'!$H84:$KM84,"&gt;-1")=0,"",SUMIF('English Scores- Leveled papers'!$H$3:$KM$3,S$4,'English Scores- Leveled papers'!$H84:$KM84)))</f>
        <is>
          <t/>
        </is>
      </c>
      <c r="T85" s="362" t="inlineStr">
        <f aca="false">IF($B85="","",IF(COUNTIFS('English Scores- Leveled papers'!$H$3:$KM$3,T$4,'English Scores- Leveled papers'!$H84:$KM84,"&gt;-1")=0,"",SUMIF('English Scores- Leveled papers'!$H$3:$KM$3,T$4,'English Scores- Leveled papers'!$H84:$KM84)))</f>
        <is>
          <t/>
        </is>
      </c>
      <c r="U85" s="362" t="inlineStr">
        <f aca="false">IF($B85="","",IF(COUNTIFS('English Scores- Leveled papers'!$H$3:$KM$3,U$4,'English Scores- Leveled papers'!$H84:$KM84,"&gt;-1")=0,"",SUMIF('English Scores- Leveled papers'!$H$3:$KM$3,U$4,'English Scores- Leveled papers'!$H84:$KM84)))</f>
        <is>
          <t/>
        </is>
      </c>
      <c r="V85" s="362" t="inlineStr">
        <f aca="false">IF($B85="","",IF(COUNTIFS('English Scores- Leveled papers'!$H$3:$KM$3,V$4,'English Scores- Leveled papers'!$H84:$KM84,"&gt;-1")=0,"",SUMIF('English Scores- Leveled papers'!$H$3:$KM$3,V$4,'English Scores- Leveled papers'!$H84:$KM84)))</f>
        <is>
          <t/>
        </is>
      </c>
      <c r="W85" s="362" t="inlineStr">
        <f aca="false">IF($B85="","",IF(COUNTIFS('English Scores- Leveled papers'!$H$3:$KM$3,W$4,'English Scores- Leveled papers'!$H84:$KM84,"&gt;-1")=0,"",SUMIF('English Scores- Leveled papers'!$H$3:$KM$3,W$4,'English Scores- Leveled papers'!$H84:$KM84)))</f>
        <is>
          <t/>
        </is>
      </c>
      <c r="X85" s="362" t="inlineStr">
        <f aca="false">IF($B85="","",IF(COUNTIFS('English Scores- Leveled papers'!$H$3:$KM$3,X$4,'English Scores- Leveled papers'!$H84:$KM84,"&gt;-1")=0,"",SUMIF('English Scores- Leveled papers'!$H$3:$KM$3,X$4,'English Scores- Leveled papers'!$H84:$KM84)))</f>
        <is>
          <t/>
        </is>
      </c>
      <c r="Y85" s="362" t="inlineStr">
        <f aca="false">IF($B85="","",IF(COUNTIFS('English Scores- Leveled papers'!$H$3:$KM$3,Y$4,'English Scores- Leveled papers'!$H84:$KM84,"&gt;-1")=0,"",SUMIF('English Scores- Leveled papers'!$H$3:$KM$3,Y$4,'English Scores- Leveled papers'!$H84:$KM84)))</f>
        <is>
          <t/>
        </is>
      </c>
      <c r="Z85" s="362" t="inlineStr">
        <f aca="false">IF($B85="","",IF(COUNTIFS('English Scores- Leveled papers'!$H$3:$KM$3,Z$4,'English Scores- Leveled papers'!$H84:$KM84,"&gt;-1")=0,"",SUMIF('English Scores- Leveled papers'!$H$3:$KM$3,Z$4,'English Scores- Leveled papers'!$H84:$KM84)))</f>
        <is>
          <t/>
        </is>
      </c>
      <c r="AA85" s="362" t="inlineStr">
        <f aca="false">IF($B85="","",IF(COUNTIFS('English Scores- Leveled papers'!$H$3:$KM$3,AA$4,'English Scores- Leveled papers'!$H84:$KM84,"&gt;-1")=0,"",SUMIF('English Scores- Leveled papers'!$H$3:$KM$3,AA$4,'English Scores- Leveled papers'!$H84:$KM84)))</f>
        <is>
          <t/>
        </is>
      </c>
      <c r="AB85" s="362" t="inlineStr">
        <f aca="false">IF($B85="","",IF(COUNTIFS('English Scores- Leveled papers'!$H$3:$KM$3,AB$4,'English Scores- Leveled papers'!$H84:$KM84,"&gt;-1")=0,"",SUMIF('English Scores- Leveled papers'!$H$3:$KM$3,AB$4,'English Scores- Leveled papers'!$H84:$KM84)))</f>
        <is>
          <t/>
        </is>
      </c>
      <c r="AC85" s="362" t="inlineStr">
        <f aca="false">IF($B85="","",IF(COUNTIFS('English Scores- Leveled papers'!$H$3:$KM$3,AC$4,'English Scores- Leveled papers'!$H84:$KM84,"&gt;-1")=0,"",SUMIF('English Scores- Leveled papers'!$H$3:$KM$3,AC$4,'English Scores- Leveled papers'!$H84:$KM84)))</f>
        <is>
          <t/>
        </is>
      </c>
      <c r="AD85" s="362" t="inlineStr">
        <f aca="false">IF($B85="","",IF(COUNTIFS('English Scores- Leveled papers'!$H$3:$KM$3,AD$4,'English Scores- Leveled papers'!$H84:$KM84,"&gt;-1")=0,"",SUMIF('English Scores- Leveled papers'!$H$3:$KM$3,AD$4,'English Scores- Leveled papers'!$H84:$KM84)))</f>
        <is>
          <t/>
        </is>
      </c>
      <c r="AE85" s="362" t="inlineStr">
        <f aca="false">IF($B85="","",IF(COUNTIFS('English Scores- Leveled papers'!$H$3:$KM$3,AE$4,'English Scores- Leveled papers'!$H84:$KM84,"&gt;-1")=0,"",SUMIF('English Scores- Leveled papers'!$H$3:$KM$3,AE$4,'English Scores- Leveled papers'!$H84:$KM84)))</f>
        <is>
          <t/>
        </is>
      </c>
      <c r="AF85" s="362" t="inlineStr">
        <f aca="false">IF($B85="","",IF(COUNTIFS('English Scores- Leveled papers'!$H$3:$KM$3,AF$4,'English Scores- Leveled papers'!$H84:$KM84,"&gt;-1")=0,"",SUMIF('English Scores- Leveled papers'!$H$3:$KM$3,AF$4,'English Scores- Leveled papers'!$H84:$KM84)))</f>
        <is>
          <t/>
        </is>
      </c>
      <c r="AG85" s="362" t="inlineStr">
        <f aca="false">IF($B85="","",IF(COUNTIFS('English Scores- Leveled papers'!$H$3:$KM$3,AG$4,'English Scores- Leveled papers'!$H84:$KM84,"&gt;-1")=0,"",SUMIF('English Scores- Leveled papers'!$H$3:$KM$3,AG$4,'English Scores- Leveled papers'!$H84:$KM84)))</f>
        <is>
          <t/>
        </is>
      </c>
      <c r="AH85" s="362" t="inlineStr">
        <f aca="false">IF($B85="","",IF(COUNTIFS('English Scores- Leveled papers'!$H$3:$KM$3,AH$4,'English Scores- Leveled papers'!$H84:$KM84,"&gt;-1")=0,"",SUMIF('English Scores- Leveled papers'!$H$3:$KM$3,AH$4,'English Scores- Leveled papers'!$H84:$KM84)))</f>
        <is>
          <t/>
        </is>
      </c>
      <c r="AI85" s="362" t="inlineStr">
        <f aca="false">IF($B85="","",IF(COUNTIFS('English Scores- Leveled papers'!$H$3:$KM$3,AI$4,'English Scores- Leveled papers'!$H84:$KM84,"&gt;-1")=0,"",SUMIF('English Scores- Leveled papers'!$H$3:$KM$3,AI$4,'English Scores- Leveled papers'!$H84:$KM84)))</f>
        <is>
          <t/>
        </is>
      </c>
      <c r="AJ85" s="362" t="inlineStr">
        <f aca="false">IF($B85="","",IF(COUNTIFS('English Scores- Leveled papers'!$H$3:$KM$3,AJ$4,'English Scores- Leveled papers'!$H84:$KM84,"&gt;-1")=0,"",SUMIF('English Scores- Leveled papers'!$H$3:$KM$3,AJ$4,'English Scores- Leveled papers'!$H84:$KM84)))</f>
        <is>
          <t/>
        </is>
      </c>
      <c r="AK85" s="362" t="inlineStr">
        <f aca="false">IF($B85="","",IF(COUNTIFS('English Scores- Leveled papers'!$H$3:$KM$3,AK$4,'English Scores- Leveled papers'!$H84:$KM84,"&gt;-1")=0,"",SUMIF('English Scores- Leveled papers'!$H$3:$KM$3,AK$4,'English Scores- Leveled papers'!$H84:$KM84)))</f>
        <is>
          <t/>
        </is>
      </c>
      <c r="AL85" s="362" t="inlineStr">
        <f aca="false">IF($B85="","",IF(COUNTIFS('English Scores- Leveled papers'!$H$3:$KM$3,AL$4,'English Scores- Leveled papers'!$H84:$KM84,"&gt;-1")=0,"",SUMIF('English Scores- Leveled papers'!$H$3:$KM$3,AL$4,'English Scores- Leveled papers'!$H84:$KM84)))</f>
        <is>
          <t/>
        </is>
      </c>
      <c r="AM85" s="362" t="inlineStr">
        <f aca="false">IF($B85="","",IF(COUNTIFS('English Scores- Leveled papers'!$H$3:$KM$3,AM$4,'English Scores- Leveled papers'!$H84:$KM84,"&gt;-1")=0,"",SUMIF('English Scores- Leveled papers'!$H$3:$KM$3,AM$4,'English Scores- Leveled papers'!$H84:$KM84)))</f>
        <is>
          <t/>
        </is>
      </c>
      <c r="AN85" s="362" t="inlineStr">
        <f aca="false">IF($B85="","",IF(COUNTIFS('English Scores- Leveled papers'!$H$3:$KM$3,AN$4,'English Scores- Leveled papers'!$H84:$KM84,"&gt;-1")=0,"",SUMIF('English Scores- Leveled papers'!$H$3:$KM$3,AN$4,'English Scores- Leveled papers'!$H84:$KM84)))</f>
        <is>
          <t/>
        </is>
      </c>
      <c r="AO85" s="362" t="inlineStr">
        <f aca="false">IF($B85="","",IF(COUNTIFS('English Scores- Leveled papers'!$H$3:$KM$3,AO$4,'English Scores- Leveled papers'!$H84:$KM84,"&gt;-1")=0,"",SUMIF('English Scores- Leveled papers'!$H$3:$KM$3,AO$4,'English Scores- Leveled papers'!$H84:$KM84)))</f>
        <is>
          <t/>
        </is>
      </c>
      <c r="AP85" s="362" t="inlineStr">
        <f aca="false">IF($B85="","",IF(COUNTIFS('English Scores- Leveled papers'!$H$3:$KM$3,AP$4,'English Scores- Leveled papers'!$H84:$KM84,"&gt;-1")=0,"",SUMIF('English Scores- Leveled papers'!$H$3:$KM$3,AP$4,'English Scores- Leveled papers'!$H84:$KM84)))</f>
        <is>
          <t/>
        </is>
      </c>
      <c r="AQ85" s="362" t="inlineStr">
        <f aca="false">IF($B85="","",IF(COUNTIFS('English Scores- Leveled papers'!$H$3:$KM$3,AQ$4,'English Scores- Leveled papers'!$H84:$KM84,"&gt;-1")=0,"",SUMIF('English Scores- Leveled papers'!$H$3:$KM$3,AQ$4,'English Scores- Leveled papers'!$H84:$KM84)))</f>
        <is>
          <t/>
        </is>
      </c>
      <c r="AR85" s="362" t="inlineStr">
        <f aca="false">IF($B85="","",IF(COUNTIFS('English Scores- Leveled papers'!$H$3:$KM$3,AR$4,'English Scores- Leveled papers'!$H84:$KM84,"&gt;-1")=0,"",SUMIF('English Scores- Leveled papers'!$H$3:$KM$3,AR$4,'English Scores- Leveled papers'!$H84:$KM84)))</f>
        <is>
          <t/>
        </is>
      </c>
      <c r="AS85" s="362" t="inlineStr">
        <f aca="false">IF($B85="","",IF(COUNTIFS('English Scores- Leveled papers'!$H$3:$KM$3,AS$4,'English Scores- Leveled papers'!$H84:$KM84,"&gt;-1")=0,"",SUMIF('English Scores- Leveled papers'!$H$3:$KM$3,AS$4,'English Scores- Leveled papers'!$H84:$KM84)))</f>
        <is>
          <t/>
        </is>
      </c>
      <c r="AT85" s="362" t="inlineStr">
        <f aca="false">IF($B85="","",IF(COUNTIFS('English Scores- Leveled papers'!$H$3:$KM$3,AT$4,'English Scores- Leveled papers'!$H84:$KM84,"&gt;-1")=0,"",SUMIF('English Scores- Leveled papers'!$H$3:$KM$3,AT$4,'English Scores- Leveled papers'!$H84:$KM84)))</f>
        <is>
          <t/>
        </is>
      </c>
      <c r="AU85" s="362" t="inlineStr">
        <f aca="false">IF($B85="","",IF(COUNTIFS('English Scores- Leveled papers'!$H$3:$KM$3,AU$4,'English Scores- Leveled papers'!$H84:$KM84,"&gt;-1")=0,"",SUMIF('English Scores- Leveled papers'!$H$3:$KM$3,AU$4,'English Scores- Leveled papers'!$H84:$KM84)))</f>
        <is>
          <t/>
        </is>
      </c>
      <c r="AV85" s="362" t="inlineStr">
        <f aca="false">IF($B85="","",IF(COUNTIFS('English Scores- Leveled papers'!$H$3:$KM$3,AV$4,'English Scores- Leveled papers'!$H84:$KM84,"&gt;-1")=0,"",SUMIF('English Scores- Leveled papers'!$H$3:$KM$3,AV$4,'English Scores- Leveled papers'!$H84:$KM84)))</f>
        <is>
          <t/>
        </is>
      </c>
      <c r="AW85" s="362" t="inlineStr">
        <f aca="false">IF($B85="","",IF(COUNTIFS('English Scores- Leveled papers'!$H$3:$KM$3,AW$4,'English Scores- Leveled papers'!$H84:$KM84,"&gt;-1")=0,"",SUMIF('English Scores- Leveled papers'!$H$3:$KM$3,AW$4,'English Scores- Leveled papers'!$H84:$KM84)))</f>
        <is>
          <t/>
        </is>
      </c>
      <c r="AX85" s="362" t="inlineStr">
        <f aca="false">IF($B85="","",IF(COUNTIFS('English Scores- Leveled papers'!$H$3:$KM$3,AX$4,'English Scores- Leveled papers'!$H84:$KM84,"&gt;-1")=0,"",SUMIF('English Scores- Leveled papers'!$H$3:$KM$3,AX$4,'English Scores- Leveled papers'!$H84:$KM84)))</f>
        <is>
          <t/>
        </is>
      </c>
      <c r="AY85" s="362" t="inlineStr">
        <f aca="false">IF($B85="","",IF(COUNTIFS('English Scores- Leveled papers'!$H$3:$KM$3,AY$4,'English Scores- Leveled papers'!$H84:$KM84,"&gt;-1")=0,"",SUMIF('English Scores- Leveled papers'!$H$3:$KM$3,AY$4,'English Scores- Leveled papers'!$H84:$KM84)))</f>
        <is>
          <t/>
        </is>
      </c>
      <c r="AZ85" s="362" t="inlineStr">
        <f aca="false">IF($B85="","",IF(COUNTIFS('English Scores- Leveled papers'!$H$3:$KM$3,AZ$4,'English Scores- Leveled papers'!$H84:$KM84,"&gt;-1")=0,"",SUMIF('English Scores- Leveled papers'!$H$3:$KM$3,AZ$4,'English Scores- Leveled papers'!$H84:$KM84)))</f>
        <is>
          <t/>
        </is>
      </c>
      <c r="BA85" s="362" t="inlineStr">
        <f aca="false">IF($B85="","",IF(COUNTIFS('English Scores- Leveled papers'!$H$3:$KM$3,BA$4,'English Scores- Leveled papers'!$H84:$KM84,"&gt;-1")=0,"",SUMIF('English Scores- Leveled papers'!$H$3:$KM$3,BA$4,'English Scores- Leveled papers'!$H84:$KM84)))</f>
        <is>
          <t/>
        </is>
      </c>
      <c r="BB85" s="362" t="inlineStr">
        <f aca="false">IF($B85="","",IF(COUNTIFS('English Scores- Leveled papers'!$H$3:$KM$3,BB$4,'English Scores- Leveled papers'!$H84:$KM84,"&gt;-1")=0,"",SUMIF('English Scores- Leveled papers'!$H$3:$KM$3,BB$4,'English Scores- Leveled papers'!$H84:$KM84)))</f>
        <is>
          <t/>
        </is>
      </c>
      <c r="BC85" s="362" t="inlineStr">
        <f aca="false">IF($B85="","",IF(COUNTIFS('English Scores- Leveled papers'!$H$3:$KM$3,BC$4,'English Scores- Leveled papers'!$H84:$KM84,"&gt;-1")=0,"",SUMIF('English Scores- Leveled papers'!$H$3:$KM$3,BC$4,'English Scores- Leveled papers'!$H84:$KM84)))</f>
        <is>
          <t/>
        </is>
      </c>
      <c r="BD85" s="362" t="inlineStr">
        <f aca="false">IF($B85="","",IF(COUNTIFS('English Scores- Leveled papers'!$H$3:$KM$3,BD$4,'English Scores- Leveled papers'!$H84:$KM84,"&gt;-1")=0,"",SUMIF('English Scores- Leveled papers'!$H$3:$KM$3,BD$4,'English Scores- Leveled papers'!$H84:$KM84)))</f>
        <is>
          <t/>
        </is>
      </c>
      <c r="BE85" s="362" t="inlineStr">
        <f aca="false">IF($B85="","",IF(COUNTIFS('English Scores- Leveled papers'!$H$3:$KM$3,BE$4,'English Scores- Leveled papers'!$H84:$KM84,"&gt;-1")=0,"",SUMIF('English Scores- Leveled papers'!$H$3:$KM$3,BE$4,'English Scores- Leveled papers'!$H84:$KM84)))</f>
        <is>
          <t/>
        </is>
      </c>
      <c r="BF85" s="362" t="inlineStr">
        <f aca="false">IF($B85="","",IF(COUNTIFS('English Scores- Leveled papers'!$H$3:$KM$3,BF$4,'English Scores- Leveled papers'!$H84:$KM84,"&gt;-1")=0,"",SUMIF('English Scores- Leveled papers'!$H$3:$KM$3,BF$4,'English Scores- Leveled papers'!$H84:$KM84)))</f>
        <is>
          <t/>
        </is>
      </c>
      <c r="BG85" s="362" t="inlineStr">
        <f aca="false">IF($B85="","",IF(COUNTIFS('English Scores- Leveled papers'!$H$3:$KM$3,BG$4,'English Scores- Leveled papers'!$H84:$KM84,"&gt;-1")=0,"",SUMIF('English Scores- Leveled papers'!$H$3:$KM$3,BG$4,'English Scores- Leveled papers'!$H84:$KM84)))</f>
        <is>
          <t/>
        </is>
      </c>
      <c r="BH85" s="362" t="inlineStr">
        <f aca="false">IF($B85="","",IF(COUNTIFS('English Scores- Leveled papers'!$H$3:$KM$3,BH$4,'English Scores- Leveled papers'!$H84:$KM84,"&gt;-1")=0,"",SUMIF('English Scores- Leveled papers'!$H$3:$KM$3,BH$4,'English Scores- Leveled papers'!$H84:$KM84)))</f>
        <is>
          <t/>
        </is>
      </c>
      <c r="BI85" s="362" t="inlineStr">
        <f aca="false">IF($B85="","",IF(COUNTIFS('English Scores- Leveled papers'!$H$3:$KM$3,BI$4,'English Scores- Leveled papers'!$H84:$KM84,"&gt;-1")=0,"",SUMIF('English Scores- Leveled papers'!$H$3:$KM$3,BI$4,'English Scores- Leveled papers'!$H84:$KM84)))</f>
        <is>
          <t/>
        </is>
      </c>
      <c r="BJ85" s="362" t="inlineStr">
        <f aca="false">IF($B85="","",IF(COUNTIFS('English Scores- Leveled papers'!$H$3:$KM$3,BJ$4,'English Scores- Leveled papers'!$H84:$KM84,"&gt;-1")=0,"",SUMIF('English Scores- Leveled papers'!$H$3:$KM$3,BJ$4,'English Scores- Leveled papers'!$H84:$KM84)))</f>
        <is>
          <t/>
        </is>
      </c>
      <c r="BK85" s="362" t="inlineStr">
        <f aca="false">IF($B85="","",IF(COUNTIFS('English Scores- Leveled papers'!$H$3:$KM$3,BK$4,'English Scores- Leveled papers'!$H84:$KM84,"&gt;-1")=0,"",SUMIF('English Scores- Leveled papers'!$H$3:$KM$3,BK$4,'English Scores- Leveled papers'!$H84:$KM84)))</f>
        <is>
          <t/>
        </is>
      </c>
      <c r="BL85" s="362" t="inlineStr">
        <f aca="false">IF($B85="","",IF(COUNTIFS('English Scores- Leveled papers'!$H$3:$KM$3,BL$4,'English Scores- Leveled papers'!$H84:$KM84,"&gt;-1")=0,"",SUMIF('English Scores- Leveled papers'!$H$3:$KM$3,BL$4,'English Scores- Leveled papers'!$H84:$KM84)))</f>
        <is>
          <t/>
        </is>
      </c>
      <c r="BM85" s="362" t="inlineStr">
        <f aca="false">IF($B85="","",IF(COUNTIFS('Eng GLA 6th, 7th, 8th'!$E$3:$DV$3,BM$4,'Eng GLA 6th, 7th, 8th'!$E85:$DV85, "&gt;-1")=0,"",SUMIF('Eng GLA 6th, 7th, 8th'!$E$3:$DV$3,BM$4,'Eng GLA 6th, 7th, 8th'!$E85:$DV85)))</f>
        <is>
          <t/>
        </is>
      </c>
      <c r="BN85" s="362" t="inlineStr">
        <f aca="false">IF($B85="","",IF(COUNTIFS('Eng GLA 6th, 7th, 8th'!$E$3:$DV$3,BN$4,'Eng GLA 6th, 7th, 8th'!$E85:$DV85, "&gt;-1")=0,"",SUMIF('Eng GLA 6th, 7th, 8th'!$E$3:$DV$3,BN$4,'Eng GLA 6th, 7th, 8th'!$E85:$DV85)))</f>
        <is>
          <t/>
        </is>
      </c>
      <c r="BO85" s="362" t="inlineStr">
        <f aca="false">IF($B85="","",IF(COUNTIFS('Eng GLA 6th, 7th, 8th'!$E$3:$DV$3,BO$4,'Eng GLA 6th, 7th, 8th'!$E85:$DV85, "&gt;-1")=0,"",SUMIF('Eng GLA 6th, 7th, 8th'!$E$3:$DV$3,BO$4,'Eng GLA 6th, 7th, 8th'!$E85:$DV85)))</f>
        <is>
          <t/>
        </is>
      </c>
      <c r="BP85" s="362" t="inlineStr">
        <f aca="false">IF($B85="","",IF(COUNTIFS('Eng GLA 6th, 7th, 8th'!$E$3:$DV$3,BP$4,'Eng GLA 6th, 7th, 8th'!$E85:$DV85, "&gt;-1")=0,"",SUMIF('Eng GLA 6th, 7th, 8th'!$E$3:$DV$3,BP$4,'Eng GLA 6th, 7th, 8th'!$E85:$DV85)))</f>
        <is>
          <t/>
        </is>
      </c>
      <c r="BQ85" s="362" t="inlineStr">
        <f aca="false">IF($B85="","",IF(COUNTIFS('Eng GLA 6th, 7th, 8th'!$E$3:$DV$3,BQ$4,'Eng GLA 6th, 7th, 8th'!$E85:$DV85, "&gt;-1")=0,"",SUMIF('Eng GLA 6th, 7th, 8th'!$E$3:$DV$3,BQ$4,'Eng GLA 6th, 7th, 8th'!$E85:$DV85)))</f>
        <is>
          <t/>
        </is>
      </c>
      <c r="BR85" s="362" t="inlineStr">
        <f aca="false">IF($B85="","",IF(COUNTIFS('Eng GLA 6th, 7th, 8th'!$E$3:$DV$3,BR$4,'Eng GLA 6th, 7th, 8th'!$E85:$DV85, "&gt;-1")=0,"",SUMIF('Eng GLA 6th, 7th, 8th'!$E$3:$DV$3,BR$4,'Eng GLA 6th, 7th, 8th'!$E85:$DV85)))</f>
        <is>
          <t/>
        </is>
      </c>
      <c r="BS85" s="362" t="inlineStr">
        <f aca="false">IF($B85="","",IF(COUNTIFS('Eng GLA 6th, 7th, 8th'!$E$3:$DV$3,BS$4,'Eng GLA 6th, 7th, 8th'!$E85:$DV85, "&gt;-1")=0,"",SUMIF('Eng GLA 6th, 7th, 8th'!$E$3:$DV$3,BS$4,'Eng GLA 6th, 7th, 8th'!$E85:$DV85)))</f>
        <is>
          <t/>
        </is>
      </c>
      <c r="BT85" s="362" t="inlineStr">
        <f aca="false">IF($B85="","",IF(COUNTIFS('Eng GLA 6th, 7th, 8th'!$E$3:$DV$3,BT$4,'Eng GLA 6th, 7th, 8th'!$E85:$DV85, "&gt;-1")=0,"",SUMIF('Eng GLA 6th, 7th, 8th'!$E$3:$DV$3,BT$4,'Eng GLA 6th, 7th, 8th'!$E85:$DV85)))</f>
        <is>
          <t/>
        </is>
      </c>
      <c r="BU85" s="362" t="inlineStr">
        <f aca="false">IF($B85="","",IF(COUNTIFS('Eng GLA 6th, 7th, 8th'!$E$3:$DV$3,BU$4,'Eng GLA 6th, 7th, 8th'!$E85:$DV85, "&gt;-1")=0,"",SUMIF('Eng GLA 6th, 7th, 8th'!$E$3:$DV$3,BU$4,'Eng GLA 6th, 7th, 8th'!$E85:$DV85)))</f>
        <is>
          <t/>
        </is>
      </c>
      <c r="BV85" s="362" t="inlineStr">
        <f aca="false">IF($B85="","",IF(COUNTIFS('Eng GLA 6th, 7th, 8th'!$E$3:$DV$3,BV$4,'Eng GLA 6th, 7th, 8th'!$E85:$DV85, "&gt;-1")=0,"",SUMIF('Eng GLA 6th, 7th, 8th'!$E$3:$DV$3,BV$4,'Eng GLA 6th, 7th, 8th'!$E85:$DV85)))</f>
        <is>
          <t/>
        </is>
      </c>
      <c r="BW85" s="362" t="inlineStr">
        <f aca="false">IF($B85="","",IF(COUNTIFS('Eng GLA 6th, 7th, 8th'!$E$3:$DV$3,BW$4,'Eng GLA 6th, 7th, 8th'!$E85:$DV85, "&gt;-1")=0,"",SUMIF('Eng GLA 6th, 7th, 8th'!$E$3:$DV$3,BW$4,'Eng GLA 6th, 7th, 8th'!$E85:$DV85)))</f>
        <is>
          <t/>
        </is>
      </c>
      <c r="BX85" s="362" t="inlineStr">
        <f aca="false">IF($B85="","",IF(COUNTIFS('Eng GLA 6th, 7th, 8th'!$E$3:$DV$3,BX$4,'Eng GLA 6th, 7th, 8th'!$E85:$DV85, "&gt;-1")=0,"",SUMIF('Eng GLA 6th, 7th, 8th'!$E$3:$DV$3,BX$4,'Eng GLA 6th, 7th, 8th'!$E85:$DV85)))</f>
        <is>
          <t/>
        </is>
      </c>
      <c r="BY85" s="362" t="inlineStr">
        <f aca="false">IF($B85="","",IF(COUNTIFS('Eng GLA 6th, 7th, 8th'!$E$3:$DV$3,BY$4,'Eng GLA 6th, 7th, 8th'!$E85:$DV85, "&gt;-1")=0,"",SUMIF('Eng GLA 6th, 7th, 8th'!$E$3:$DV$3,BY$4,'Eng GLA 6th, 7th, 8th'!$E85:$DV85)))</f>
        <is>
          <t/>
        </is>
      </c>
      <c r="BZ85" s="362" t="inlineStr">
        <f aca="false">IF($B85="","",IF(COUNTIFS('Eng GLA 6th, 7th, 8th'!$E$3:$DV$3,BZ$4,'Eng GLA 6th, 7th, 8th'!$E85:$DV85, "&gt;-1")=0,"",SUMIF('Eng GLA 6th, 7th, 8th'!$E$3:$DV$3,BZ$4,'Eng GLA 6th, 7th, 8th'!$E85:$DV85)))</f>
        <is>
          <t/>
        </is>
      </c>
      <c r="CA85" s="362" t="inlineStr">
        <f aca="false">IF($B85="","",IF(COUNTIFS('Eng GLA 6th, 7th, 8th'!$E$3:$DV$3,CA$4,'Eng GLA 6th, 7th, 8th'!$E85:$DV85, "&gt;-1")=0,"",SUMIF('Eng GLA 6th, 7th, 8th'!$E$3:$DV$3,CA$4,'Eng GLA 6th, 7th, 8th'!$E85:$DV85)))</f>
        <is>
          <t/>
        </is>
      </c>
      <c r="CB85" s="363"/>
      <c r="CC85" s="364" t="str">
        <f aca="false">IFERROR(IF((COUNT('Eng GLA 6th, 7th, 8th'!E85:U85)=0)," ",(SUM('Eng GLA 6th, 7th, 8th'!E85:U85)/$CC$3)),"")</f>
        <v> </v>
      </c>
      <c r="CD85" s="364" t="str">
        <f aca="false">IFERROR(IF((COUNT('Eng GLA 6th, 7th, 8th'!V85:AA85)=0)," ",(SUM('Eng GLA 6th, 7th, 8th'!V85:AA85)/$CD$3)),"")</f>
        <v> </v>
      </c>
      <c r="CE85" s="364" t="str">
        <f aca="false">IFERROR(IF((COUNT('Eng GLA 6th, 7th, 8th'!AB85:AG85)=0)," ",(SUM('Eng GLA 6th, 7th, 8th'!AB85:AG85)/$CE$3)),"")</f>
        <v> </v>
      </c>
      <c r="CF85" s="364" t="str">
        <f aca="false">IFERROR(IF((COUNT('Eng GLA 6th, 7th, 8th'!AH85:AP85)=0)," ",(SUM('Eng GLA 6th, 7th, 8th'!AH85:AP85)/$CF$3)),"")</f>
        <v> </v>
      </c>
      <c r="CG85" s="365" t="str">
        <f aca="false">IFERROR(IF((COUNT('Eng GLA 6th, 7th, 8th'!AR85:BH85)=0)," ",(SUM('Eng GLA 6th, 7th, 8th'!AR85:BH85)/$CG$3)),"")</f>
        <v> </v>
      </c>
      <c r="CH85" s="365" t="str">
        <f aca="false">IFERROR(IF((COUNT('Eng GLA 6th, 7th, 8th'!BI85:BN85)=0)," ",(SUM('Eng GLA 6th, 7th, 8th'!BI85:BN85)/$CH$3)),"")</f>
        <v> </v>
      </c>
      <c r="CI85" s="365" t="str">
        <f aca="false">IFERROR(IF((COUNT('Eng GLA 6th, 7th, 8th'!BO85:BT85)=0)," ",(SUM('Eng GLA 6th, 7th, 8th'!BO85:BT85)/$CI$3)),"")</f>
        <v> </v>
      </c>
      <c r="CJ85" s="365" t="str">
        <f aca="false">IFERROR(IF((COUNT('Eng GLA 6th, 7th, 8th'!BU85:CF85)=0)," ",(SUM('Eng GLA 6th, 7th, 8th'!BU85:CF85)/$CJ$3)),"")</f>
        <v> </v>
      </c>
      <c r="CK85" s="365" t="str">
        <f aca="false">IFERROR(IF((COUNT('Eng GLA 6th, 7th, 8th'!CH85:CX85)=0)," ",(SUM('Eng GLA 6th, 7th, 8th'!CH85:CX85)/$CK$3)),"")</f>
        <v> </v>
      </c>
      <c r="CL85" s="365" t="str">
        <f aca="false">IFERROR(IF((COUNT('Eng GLA 6th, 7th, 8th'!CY85:DD85)=0)," ",(SUM('Eng GLA 6th, 7th, 8th'!CY85:DD85)/$CL$3)),"")</f>
        <v> </v>
      </c>
      <c r="CM85" s="365" t="str">
        <f aca="false">IFERROR(IF((COUNT('Eng GLA 6th, 7th, 8th'!DE85:DJ85)=0)," ",(SUM('Eng GLA 6th, 7th, 8th'!DE85:DJ85)/$CM$3)),"")</f>
        <v> </v>
      </c>
      <c r="CN85" s="365" t="str">
        <f aca="false">IFERROR(IF((COUNT('Eng GLA 6th, 7th, 8th'!DK85:DV85)=0)," ",(SUM('Eng GLA 6th, 7th, 8th'!DK85:DV85)/$CN$3)),"")</f>
        <v> </v>
      </c>
    </row>
    <row r="86" customFormat="false" ht="12.75" hidden="false" customHeight="true" outlineLevel="0" collapsed="false">
      <c r="A86" s="315" t="n">
        <v>79</v>
      </c>
      <c r="B86" s="315" t="inlineStr">
        <f aca="false">'English Scores- Leveled papers'!B85</f>
        <is>
          <t/>
        </is>
      </c>
      <c r="C86" s="360" t="inlineStr">
        <f aca="false">'RC Mastery Check+Question type'!H83</f>
        <is>
          <t/>
        </is>
      </c>
      <c r="D86" s="361" t="inlineStr">
        <f aca="false">'Cover Sheet'!L83</f>
        <is>
          <t/>
        </is>
      </c>
      <c r="E86" s="362" t="inlineStr">
        <f aca="false">IF($B86="","",IF(COUNTIFS('English Scores- Leveled papers'!$H$3:$KM$3,E$4,'English Scores- Leveled papers'!$H85:$KM85,"&gt;-1")=0,"",SUMIF('English Scores- Leveled papers'!$H$3:$KM$3,E$4,'English Scores- Leveled papers'!$H85:$KM85)))</f>
        <is>
          <t/>
        </is>
      </c>
      <c r="F86" s="362" t="inlineStr">
        <f aca="false">IF($B86="","",IF(COUNTIFS('English Scores- Leveled papers'!$H$3:$KM$3,F$4,'English Scores- Leveled papers'!$H85:$KM85,"&gt;-1")=0,"",SUMIF('English Scores- Leveled papers'!$H$3:$KM$3,F$4,'English Scores- Leveled papers'!$H85:$KM85)))</f>
        <is>
          <t/>
        </is>
      </c>
      <c r="G86" s="362" t="inlineStr">
        <f aca="false">IF($B86="","",IF(COUNTIFS('English Scores- Leveled papers'!$H$3:$KM$3,G$4,'English Scores- Leveled papers'!$H85:$KM85,"&gt;-1")=0,"",SUMIF('English Scores- Leveled papers'!$H$3:$KM$3,G$4,'English Scores- Leveled papers'!$H85:$KM85)))</f>
        <is>
          <t/>
        </is>
      </c>
      <c r="H86" s="362" t="inlineStr">
        <f aca="false">IF($B86="","",IF(COUNTIFS('English Scores- Leveled papers'!$H$3:$KM$3,H$4,'English Scores- Leveled papers'!$H85:$KM85,"&gt;-1")=0,"",SUMIF('English Scores- Leveled papers'!$H$3:$KM$3,H$4,'English Scores- Leveled papers'!$H85:$KM85)))</f>
        <is>
          <t/>
        </is>
      </c>
      <c r="I86" s="362" t="inlineStr">
        <f aca="false">IF($B86="","",IF(COUNTIFS('English Scores- Leveled papers'!$H$3:$KM$3,I$4,'English Scores- Leveled papers'!$H85:$KM85,"&gt;-1")=0,"",SUMIF('English Scores- Leveled papers'!$H$3:$KM$3,I$4,'English Scores- Leveled papers'!$H85:$KM85)))</f>
        <is>
          <t/>
        </is>
      </c>
      <c r="J86" s="362" t="inlineStr">
        <f aca="false">IF($B86="","",IF(COUNTIFS('English Scores- Leveled papers'!$H$3:$KM$3,J$4,'English Scores- Leveled papers'!$H85:$KM85,"&gt;-1")=0,"",SUMIF('English Scores- Leveled papers'!$H$3:$KM$3,J$4,'English Scores- Leveled papers'!$H85:$KM85)))</f>
        <is>
          <t/>
        </is>
      </c>
      <c r="K86" s="362" t="inlineStr">
        <f aca="false">IF($B86="","",IF(COUNTIFS('English Scores- Leveled papers'!$H$3:$KM$3,K$4,'English Scores- Leveled papers'!$H85:$KM85,"&gt;-1")=0,"",SUMIF('English Scores- Leveled papers'!$H$3:$KM$3,K$4,'English Scores- Leveled papers'!$H85:$KM85)))</f>
        <is>
          <t/>
        </is>
      </c>
      <c r="L86" s="362" t="inlineStr">
        <f aca="false">IF($B86="","",IF(COUNTIFS('English Scores- Leveled papers'!$H$3:$KM$3,L$4,'English Scores- Leveled papers'!$H85:$KM85,"&gt;-1")=0,"",SUMIF('English Scores- Leveled papers'!$H$3:$KM$3,L$4,'English Scores- Leveled papers'!$H85:$KM85)))</f>
        <is>
          <t/>
        </is>
      </c>
      <c r="M86" s="362" t="inlineStr">
        <f aca="false">IF($B86="","",IF(COUNTIFS('English Scores- Leveled papers'!$H$3:$KM$3,M$4,'English Scores- Leveled papers'!$H85:$KM85,"&gt;-1")=0,"",SUMIF('English Scores- Leveled papers'!$H$3:$KM$3,M$4,'English Scores- Leveled papers'!$H85:$KM85)))</f>
        <is>
          <t/>
        </is>
      </c>
      <c r="N86" s="362" t="inlineStr">
        <f aca="false">IF($B86="","",IF(COUNTIFS('English Scores- Leveled papers'!$H$3:$KM$3,N$4,'English Scores- Leveled papers'!$H85:$KM85,"&gt;-1")=0,"",SUMIF('English Scores- Leveled papers'!$H$3:$KM$3,N$4,'English Scores- Leveled papers'!$H85:$KM85)))</f>
        <is>
          <t/>
        </is>
      </c>
      <c r="O86" s="362" t="inlineStr">
        <f aca="false">IF($B86="","",IF(COUNTIFS('English Scores- Leveled papers'!$H$3:$KM$3,O$4,'English Scores- Leveled papers'!$H85:$KM85,"&gt;-1")=0,"",SUMIF('English Scores- Leveled papers'!$H$3:$KM$3,O$4,'English Scores- Leveled papers'!$H85:$KM85)))</f>
        <is>
          <t/>
        </is>
      </c>
      <c r="P86" s="362" t="inlineStr">
        <f aca="false">IF($B86="","",IF(COUNTIFS('English Scores- Leveled papers'!$H$3:$KM$3,P$4,'English Scores- Leveled papers'!$H85:$KM85,"&gt;-1")=0,"",SUMIF('English Scores- Leveled papers'!$H$3:$KM$3,P$4,'English Scores- Leveled papers'!$H85:$KM85)))</f>
        <is>
          <t/>
        </is>
      </c>
      <c r="Q86" s="362" t="inlineStr">
        <f aca="false">IF($B86="","",IF(COUNTIFS('English Scores- Leveled papers'!$H$3:$KM$3,Q$4,'English Scores- Leveled papers'!$H85:$KM85,"&gt;-1")=0,"",SUMIF('English Scores- Leveled papers'!$H$3:$KM$3,Q$4,'English Scores- Leveled papers'!$H85:$KM85)))</f>
        <is>
          <t/>
        </is>
      </c>
      <c r="R86" s="362" t="inlineStr">
        <f aca="false">IF($B86="","",IF(COUNTIFS('English Scores- Leveled papers'!$H$3:$KM$3,R$4,'English Scores- Leveled papers'!$H85:$KM85,"&gt;-1")=0,"",SUMIF('English Scores- Leveled papers'!$H$3:$KM$3,R$4,'English Scores- Leveled papers'!$H85:$KM85)))</f>
        <is>
          <t/>
        </is>
      </c>
      <c r="S86" s="362" t="inlineStr">
        <f aca="false">IF($B86="","",IF(COUNTIFS('English Scores- Leveled papers'!$H$3:$KM$3,S$4,'English Scores- Leveled papers'!$H85:$KM85,"&gt;-1")=0,"",SUMIF('English Scores- Leveled papers'!$H$3:$KM$3,S$4,'English Scores- Leveled papers'!$H85:$KM85)))</f>
        <is>
          <t/>
        </is>
      </c>
      <c r="T86" s="362" t="inlineStr">
        <f aca="false">IF($B86="","",IF(COUNTIFS('English Scores- Leveled papers'!$H$3:$KM$3,T$4,'English Scores- Leveled papers'!$H85:$KM85,"&gt;-1")=0,"",SUMIF('English Scores- Leveled papers'!$H$3:$KM$3,T$4,'English Scores- Leveled papers'!$H85:$KM85)))</f>
        <is>
          <t/>
        </is>
      </c>
      <c r="U86" s="362" t="inlineStr">
        <f aca="false">IF($B86="","",IF(COUNTIFS('English Scores- Leveled papers'!$H$3:$KM$3,U$4,'English Scores- Leveled papers'!$H85:$KM85,"&gt;-1")=0,"",SUMIF('English Scores- Leveled papers'!$H$3:$KM$3,U$4,'English Scores- Leveled papers'!$H85:$KM85)))</f>
        <is>
          <t/>
        </is>
      </c>
      <c r="V86" s="362" t="inlineStr">
        <f aca="false">IF($B86="","",IF(COUNTIFS('English Scores- Leveled papers'!$H$3:$KM$3,V$4,'English Scores- Leveled papers'!$H85:$KM85,"&gt;-1")=0,"",SUMIF('English Scores- Leveled papers'!$H$3:$KM$3,V$4,'English Scores- Leveled papers'!$H85:$KM85)))</f>
        <is>
          <t/>
        </is>
      </c>
      <c r="W86" s="362" t="inlineStr">
        <f aca="false">IF($B86="","",IF(COUNTIFS('English Scores- Leveled papers'!$H$3:$KM$3,W$4,'English Scores- Leveled papers'!$H85:$KM85,"&gt;-1")=0,"",SUMIF('English Scores- Leveled papers'!$H$3:$KM$3,W$4,'English Scores- Leveled papers'!$H85:$KM85)))</f>
        <is>
          <t/>
        </is>
      </c>
      <c r="X86" s="362" t="inlineStr">
        <f aca="false">IF($B86="","",IF(COUNTIFS('English Scores- Leveled papers'!$H$3:$KM$3,X$4,'English Scores- Leveled papers'!$H85:$KM85,"&gt;-1")=0,"",SUMIF('English Scores- Leveled papers'!$H$3:$KM$3,X$4,'English Scores- Leveled papers'!$H85:$KM85)))</f>
        <is>
          <t/>
        </is>
      </c>
      <c r="Y86" s="362" t="inlineStr">
        <f aca="false">IF($B86="","",IF(COUNTIFS('English Scores- Leveled papers'!$H$3:$KM$3,Y$4,'English Scores- Leveled papers'!$H85:$KM85,"&gt;-1")=0,"",SUMIF('English Scores- Leveled papers'!$H$3:$KM$3,Y$4,'English Scores- Leveled papers'!$H85:$KM85)))</f>
        <is>
          <t/>
        </is>
      </c>
      <c r="Z86" s="362" t="inlineStr">
        <f aca="false">IF($B86="","",IF(COUNTIFS('English Scores- Leveled papers'!$H$3:$KM$3,Z$4,'English Scores- Leveled papers'!$H85:$KM85,"&gt;-1")=0,"",SUMIF('English Scores- Leveled papers'!$H$3:$KM$3,Z$4,'English Scores- Leveled papers'!$H85:$KM85)))</f>
        <is>
          <t/>
        </is>
      </c>
      <c r="AA86" s="362" t="inlineStr">
        <f aca="false">IF($B86="","",IF(COUNTIFS('English Scores- Leveled papers'!$H$3:$KM$3,AA$4,'English Scores- Leveled papers'!$H85:$KM85,"&gt;-1")=0,"",SUMIF('English Scores- Leveled papers'!$H$3:$KM$3,AA$4,'English Scores- Leveled papers'!$H85:$KM85)))</f>
        <is>
          <t/>
        </is>
      </c>
      <c r="AB86" s="362" t="inlineStr">
        <f aca="false">IF($B86="","",IF(COUNTIFS('English Scores- Leveled papers'!$H$3:$KM$3,AB$4,'English Scores- Leveled papers'!$H85:$KM85,"&gt;-1")=0,"",SUMIF('English Scores- Leveled papers'!$H$3:$KM$3,AB$4,'English Scores- Leveled papers'!$H85:$KM85)))</f>
        <is>
          <t/>
        </is>
      </c>
      <c r="AC86" s="362" t="inlineStr">
        <f aca="false">IF($B86="","",IF(COUNTIFS('English Scores- Leveled papers'!$H$3:$KM$3,AC$4,'English Scores- Leveled papers'!$H85:$KM85,"&gt;-1")=0,"",SUMIF('English Scores- Leveled papers'!$H$3:$KM$3,AC$4,'English Scores- Leveled papers'!$H85:$KM85)))</f>
        <is>
          <t/>
        </is>
      </c>
      <c r="AD86" s="362" t="inlineStr">
        <f aca="false">IF($B86="","",IF(COUNTIFS('English Scores- Leveled papers'!$H$3:$KM$3,AD$4,'English Scores- Leveled papers'!$H85:$KM85,"&gt;-1")=0,"",SUMIF('English Scores- Leveled papers'!$H$3:$KM$3,AD$4,'English Scores- Leveled papers'!$H85:$KM85)))</f>
        <is>
          <t/>
        </is>
      </c>
      <c r="AE86" s="362" t="inlineStr">
        <f aca="false">IF($B86="","",IF(COUNTIFS('English Scores- Leveled papers'!$H$3:$KM$3,AE$4,'English Scores- Leveled papers'!$H85:$KM85,"&gt;-1")=0,"",SUMIF('English Scores- Leveled papers'!$H$3:$KM$3,AE$4,'English Scores- Leveled papers'!$H85:$KM85)))</f>
        <is>
          <t/>
        </is>
      </c>
      <c r="AF86" s="362" t="inlineStr">
        <f aca="false">IF($B86="","",IF(COUNTIFS('English Scores- Leveled papers'!$H$3:$KM$3,AF$4,'English Scores- Leveled papers'!$H85:$KM85,"&gt;-1")=0,"",SUMIF('English Scores- Leveled papers'!$H$3:$KM$3,AF$4,'English Scores- Leveled papers'!$H85:$KM85)))</f>
        <is>
          <t/>
        </is>
      </c>
      <c r="AG86" s="362" t="inlineStr">
        <f aca="false">IF($B86="","",IF(COUNTIFS('English Scores- Leveled papers'!$H$3:$KM$3,AG$4,'English Scores- Leveled papers'!$H85:$KM85,"&gt;-1")=0,"",SUMIF('English Scores- Leveled papers'!$H$3:$KM$3,AG$4,'English Scores- Leveled papers'!$H85:$KM85)))</f>
        <is>
          <t/>
        </is>
      </c>
      <c r="AH86" s="362" t="inlineStr">
        <f aca="false">IF($B86="","",IF(COUNTIFS('English Scores- Leveled papers'!$H$3:$KM$3,AH$4,'English Scores- Leveled papers'!$H85:$KM85,"&gt;-1")=0,"",SUMIF('English Scores- Leveled papers'!$H$3:$KM$3,AH$4,'English Scores- Leveled papers'!$H85:$KM85)))</f>
        <is>
          <t/>
        </is>
      </c>
      <c r="AI86" s="362" t="inlineStr">
        <f aca="false">IF($B86="","",IF(COUNTIFS('English Scores- Leveled papers'!$H$3:$KM$3,AI$4,'English Scores- Leveled papers'!$H85:$KM85,"&gt;-1")=0,"",SUMIF('English Scores- Leveled papers'!$H$3:$KM$3,AI$4,'English Scores- Leveled papers'!$H85:$KM85)))</f>
        <is>
          <t/>
        </is>
      </c>
      <c r="AJ86" s="362" t="inlineStr">
        <f aca="false">IF($B86="","",IF(COUNTIFS('English Scores- Leveled papers'!$H$3:$KM$3,AJ$4,'English Scores- Leveled papers'!$H85:$KM85,"&gt;-1")=0,"",SUMIF('English Scores- Leveled papers'!$H$3:$KM$3,AJ$4,'English Scores- Leveled papers'!$H85:$KM85)))</f>
        <is>
          <t/>
        </is>
      </c>
      <c r="AK86" s="362" t="inlineStr">
        <f aca="false">IF($B86="","",IF(COUNTIFS('English Scores- Leveled papers'!$H$3:$KM$3,AK$4,'English Scores- Leveled papers'!$H85:$KM85,"&gt;-1")=0,"",SUMIF('English Scores- Leveled papers'!$H$3:$KM$3,AK$4,'English Scores- Leveled papers'!$H85:$KM85)))</f>
        <is>
          <t/>
        </is>
      </c>
      <c r="AL86" s="362" t="inlineStr">
        <f aca="false">IF($B86="","",IF(COUNTIFS('English Scores- Leveled papers'!$H$3:$KM$3,AL$4,'English Scores- Leveled papers'!$H85:$KM85,"&gt;-1")=0,"",SUMIF('English Scores- Leveled papers'!$H$3:$KM$3,AL$4,'English Scores- Leveled papers'!$H85:$KM85)))</f>
        <is>
          <t/>
        </is>
      </c>
      <c r="AM86" s="362" t="inlineStr">
        <f aca="false">IF($B86="","",IF(COUNTIFS('English Scores- Leveled papers'!$H$3:$KM$3,AM$4,'English Scores- Leveled papers'!$H85:$KM85,"&gt;-1")=0,"",SUMIF('English Scores- Leveled papers'!$H$3:$KM$3,AM$4,'English Scores- Leveled papers'!$H85:$KM85)))</f>
        <is>
          <t/>
        </is>
      </c>
      <c r="AN86" s="362" t="inlineStr">
        <f aca="false">IF($B86="","",IF(COUNTIFS('English Scores- Leveled papers'!$H$3:$KM$3,AN$4,'English Scores- Leveled papers'!$H85:$KM85,"&gt;-1")=0,"",SUMIF('English Scores- Leveled papers'!$H$3:$KM$3,AN$4,'English Scores- Leveled papers'!$H85:$KM85)))</f>
        <is>
          <t/>
        </is>
      </c>
      <c r="AO86" s="362" t="inlineStr">
        <f aca="false">IF($B86="","",IF(COUNTIFS('English Scores- Leveled papers'!$H$3:$KM$3,AO$4,'English Scores- Leveled papers'!$H85:$KM85,"&gt;-1")=0,"",SUMIF('English Scores- Leveled papers'!$H$3:$KM$3,AO$4,'English Scores- Leveled papers'!$H85:$KM85)))</f>
        <is>
          <t/>
        </is>
      </c>
      <c r="AP86" s="362" t="inlineStr">
        <f aca="false">IF($B86="","",IF(COUNTIFS('English Scores- Leveled papers'!$H$3:$KM$3,AP$4,'English Scores- Leveled papers'!$H85:$KM85,"&gt;-1")=0,"",SUMIF('English Scores- Leveled papers'!$H$3:$KM$3,AP$4,'English Scores- Leveled papers'!$H85:$KM85)))</f>
        <is>
          <t/>
        </is>
      </c>
      <c r="AQ86" s="362" t="inlineStr">
        <f aca="false">IF($B86="","",IF(COUNTIFS('English Scores- Leveled papers'!$H$3:$KM$3,AQ$4,'English Scores- Leveled papers'!$H85:$KM85,"&gt;-1")=0,"",SUMIF('English Scores- Leveled papers'!$H$3:$KM$3,AQ$4,'English Scores- Leveled papers'!$H85:$KM85)))</f>
        <is>
          <t/>
        </is>
      </c>
      <c r="AR86" s="362" t="inlineStr">
        <f aca="false">IF($B86="","",IF(COUNTIFS('English Scores- Leveled papers'!$H$3:$KM$3,AR$4,'English Scores- Leveled papers'!$H85:$KM85,"&gt;-1")=0,"",SUMIF('English Scores- Leveled papers'!$H$3:$KM$3,AR$4,'English Scores- Leveled papers'!$H85:$KM85)))</f>
        <is>
          <t/>
        </is>
      </c>
      <c r="AS86" s="362" t="inlineStr">
        <f aca="false">IF($B86="","",IF(COUNTIFS('English Scores- Leveled papers'!$H$3:$KM$3,AS$4,'English Scores- Leveled papers'!$H85:$KM85,"&gt;-1")=0,"",SUMIF('English Scores- Leveled papers'!$H$3:$KM$3,AS$4,'English Scores- Leveled papers'!$H85:$KM85)))</f>
        <is>
          <t/>
        </is>
      </c>
      <c r="AT86" s="362" t="inlineStr">
        <f aca="false">IF($B86="","",IF(COUNTIFS('English Scores- Leveled papers'!$H$3:$KM$3,AT$4,'English Scores- Leveled papers'!$H85:$KM85,"&gt;-1")=0,"",SUMIF('English Scores- Leveled papers'!$H$3:$KM$3,AT$4,'English Scores- Leveled papers'!$H85:$KM85)))</f>
        <is>
          <t/>
        </is>
      </c>
      <c r="AU86" s="362" t="inlineStr">
        <f aca="false">IF($B86="","",IF(COUNTIFS('English Scores- Leveled papers'!$H$3:$KM$3,AU$4,'English Scores- Leveled papers'!$H85:$KM85,"&gt;-1")=0,"",SUMIF('English Scores- Leveled papers'!$H$3:$KM$3,AU$4,'English Scores- Leveled papers'!$H85:$KM85)))</f>
        <is>
          <t/>
        </is>
      </c>
      <c r="AV86" s="362" t="inlineStr">
        <f aca="false">IF($B86="","",IF(COUNTIFS('English Scores- Leveled papers'!$H$3:$KM$3,AV$4,'English Scores- Leveled papers'!$H85:$KM85,"&gt;-1")=0,"",SUMIF('English Scores- Leveled papers'!$H$3:$KM$3,AV$4,'English Scores- Leveled papers'!$H85:$KM85)))</f>
        <is>
          <t/>
        </is>
      </c>
      <c r="AW86" s="362" t="inlineStr">
        <f aca="false">IF($B86="","",IF(COUNTIFS('English Scores- Leveled papers'!$H$3:$KM$3,AW$4,'English Scores- Leveled papers'!$H85:$KM85,"&gt;-1")=0,"",SUMIF('English Scores- Leveled papers'!$H$3:$KM$3,AW$4,'English Scores- Leveled papers'!$H85:$KM85)))</f>
        <is>
          <t/>
        </is>
      </c>
      <c r="AX86" s="362" t="inlineStr">
        <f aca="false">IF($B86="","",IF(COUNTIFS('English Scores- Leveled papers'!$H$3:$KM$3,AX$4,'English Scores- Leveled papers'!$H85:$KM85,"&gt;-1")=0,"",SUMIF('English Scores- Leveled papers'!$H$3:$KM$3,AX$4,'English Scores- Leveled papers'!$H85:$KM85)))</f>
        <is>
          <t/>
        </is>
      </c>
      <c r="AY86" s="362" t="inlineStr">
        <f aca="false">IF($B86="","",IF(COUNTIFS('English Scores- Leveled papers'!$H$3:$KM$3,AY$4,'English Scores- Leveled papers'!$H85:$KM85,"&gt;-1")=0,"",SUMIF('English Scores- Leveled papers'!$H$3:$KM$3,AY$4,'English Scores- Leveled papers'!$H85:$KM85)))</f>
        <is>
          <t/>
        </is>
      </c>
      <c r="AZ86" s="362" t="inlineStr">
        <f aca="false">IF($B86="","",IF(COUNTIFS('English Scores- Leveled papers'!$H$3:$KM$3,AZ$4,'English Scores- Leveled papers'!$H85:$KM85,"&gt;-1")=0,"",SUMIF('English Scores- Leveled papers'!$H$3:$KM$3,AZ$4,'English Scores- Leveled papers'!$H85:$KM85)))</f>
        <is>
          <t/>
        </is>
      </c>
      <c r="BA86" s="362" t="inlineStr">
        <f aca="false">IF($B86="","",IF(COUNTIFS('English Scores- Leveled papers'!$H$3:$KM$3,BA$4,'English Scores- Leveled papers'!$H85:$KM85,"&gt;-1")=0,"",SUMIF('English Scores- Leveled papers'!$H$3:$KM$3,BA$4,'English Scores- Leveled papers'!$H85:$KM85)))</f>
        <is>
          <t/>
        </is>
      </c>
      <c r="BB86" s="362" t="inlineStr">
        <f aca="false">IF($B86="","",IF(COUNTIFS('English Scores- Leveled papers'!$H$3:$KM$3,BB$4,'English Scores- Leveled papers'!$H85:$KM85,"&gt;-1")=0,"",SUMIF('English Scores- Leveled papers'!$H$3:$KM$3,BB$4,'English Scores- Leveled papers'!$H85:$KM85)))</f>
        <is>
          <t/>
        </is>
      </c>
      <c r="BC86" s="362" t="inlineStr">
        <f aca="false">IF($B86="","",IF(COUNTIFS('English Scores- Leveled papers'!$H$3:$KM$3,BC$4,'English Scores- Leveled papers'!$H85:$KM85,"&gt;-1")=0,"",SUMIF('English Scores- Leveled papers'!$H$3:$KM$3,BC$4,'English Scores- Leveled papers'!$H85:$KM85)))</f>
        <is>
          <t/>
        </is>
      </c>
      <c r="BD86" s="362" t="inlineStr">
        <f aca="false">IF($B86="","",IF(COUNTIFS('English Scores- Leveled papers'!$H$3:$KM$3,BD$4,'English Scores- Leveled papers'!$H85:$KM85,"&gt;-1")=0,"",SUMIF('English Scores- Leveled papers'!$H$3:$KM$3,BD$4,'English Scores- Leveled papers'!$H85:$KM85)))</f>
        <is>
          <t/>
        </is>
      </c>
      <c r="BE86" s="362" t="inlineStr">
        <f aca="false">IF($B86="","",IF(COUNTIFS('English Scores- Leveled papers'!$H$3:$KM$3,BE$4,'English Scores- Leveled papers'!$H85:$KM85,"&gt;-1")=0,"",SUMIF('English Scores- Leveled papers'!$H$3:$KM$3,BE$4,'English Scores- Leveled papers'!$H85:$KM85)))</f>
        <is>
          <t/>
        </is>
      </c>
      <c r="BF86" s="362" t="inlineStr">
        <f aca="false">IF($B86="","",IF(COUNTIFS('English Scores- Leveled papers'!$H$3:$KM$3,BF$4,'English Scores- Leveled papers'!$H85:$KM85,"&gt;-1")=0,"",SUMIF('English Scores- Leveled papers'!$H$3:$KM$3,BF$4,'English Scores- Leveled papers'!$H85:$KM85)))</f>
        <is>
          <t/>
        </is>
      </c>
      <c r="BG86" s="362" t="inlineStr">
        <f aca="false">IF($B86="","",IF(COUNTIFS('English Scores- Leveled papers'!$H$3:$KM$3,BG$4,'English Scores- Leveled papers'!$H85:$KM85,"&gt;-1")=0,"",SUMIF('English Scores- Leveled papers'!$H$3:$KM$3,BG$4,'English Scores- Leveled papers'!$H85:$KM85)))</f>
        <is>
          <t/>
        </is>
      </c>
      <c r="BH86" s="362" t="inlineStr">
        <f aca="false">IF($B86="","",IF(COUNTIFS('English Scores- Leveled papers'!$H$3:$KM$3,BH$4,'English Scores- Leveled papers'!$H85:$KM85,"&gt;-1")=0,"",SUMIF('English Scores- Leveled papers'!$H$3:$KM$3,BH$4,'English Scores- Leveled papers'!$H85:$KM85)))</f>
        <is>
          <t/>
        </is>
      </c>
      <c r="BI86" s="362" t="inlineStr">
        <f aca="false">IF($B86="","",IF(COUNTIFS('English Scores- Leveled papers'!$H$3:$KM$3,BI$4,'English Scores- Leveled papers'!$H85:$KM85,"&gt;-1")=0,"",SUMIF('English Scores- Leveled papers'!$H$3:$KM$3,BI$4,'English Scores- Leveled papers'!$H85:$KM85)))</f>
        <is>
          <t/>
        </is>
      </c>
      <c r="BJ86" s="362" t="inlineStr">
        <f aca="false">IF($B86="","",IF(COUNTIFS('English Scores- Leveled papers'!$H$3:$KM$3,BJ$4,'English Scores- Leveled papers'!$H85:$KM85,"&gt;-1")=0,"",SUMIF('English Scores- Leveled papers'!$H$3:$KM$3,BJ$4,'English Scores- Leveled papers'!$H85:$KM85)))</f>
        <is>
          <t/>
        </is>
      </c>
      <c r="BK86" s="362" t="inlineStr">
        <f aca="false">IF($B86="","",IF(COUNTIFS('English Scores- Leveled papers'!$H$3:$KM$3,BK$4,'English Scores- Leveled papers'!$H85:$KM85,"&gt;-1")=0,"",SUMIF('English Scores- Leveled papers'!$H$3:$KM$3,BK$4,'English Scores- Leveled papers'!$H85:$KM85)))</f>
        <is>
          <t/>
        </is>
      </c>
      <c r="BL86" s="362" t="inlineStr">
        <f aca="false">IF($B86="","",IF(COUNTIFS('English Scores- Leveled papers'!$H$3:$KM$3,BL$4,'English Scores- Leveled papers'!$H85:$KM85,"&gt;-1")=0,"",SUMIF('English Scores- Leveled papers'!$H$3:$KM$3,BL$4,'English Scores- Leveled papers'!$H85:$KM85)))</f>
        <is>
          <t/>
        </is>
      </c>
      <c r="BM86" s="362" t="inlineStr">
        <f aca="false">IF($B86="","",IF(COUNTIFS('Eng GLA 6th, 7th, 8th'!$E$3:$DV$3,BM$4,'Eng GLA 6th, 7th, 8th'!$E86:$DV86, "&gt;-1")=0,"",SUMIF('Eng GLA 6th, 7th, 8th'!$E$3:$DV$3,BM$4,'Eng GLA 6th, 7th, 8th'!$E86:$DV86)))</f>
        <is>
          <t/>
        </is>
      </c>
      <c r="BN86" s="362" t="inlineStr">
        <f aca="false">IF($B86="","",IF(COUNTIFS('Eng GLA 6th, 7th, 8th'!$E$3:$DV$3,BN$4,'Eng GLA 6th, 7th, 8th'!$E86:$DV86, "&gt;-1")=0,"",SUMIF('Eng GLA 6th, 7th, 8th'!$E$3:$DV$3,BN$4,'Eng GLA 6th, 7th, 8th'!$E86:$DV86)))</f>
        <is>
          <t/>
        </is>
      </c>
      <c r="BO86" s="362" t="inlineStr">
        <f aca="false">IF($B86="","",IF(COUNTIFS('Eng GLA 6th, 7th, 8th'!$E$3:$DV$3,BO$4,'Eng GLA 6th, 7th, 8th'!$E86:$DV86, "&gt;-1")=0,"",SUMIF('Eng GLA 6th, 7th, 8th'!$E$3:$DV$3,BO$4,'Eng GLA 6th, 7th, 8th'!$E86:$DV86)))</f>
        <is>
          <t/>
        </is>
      </c>
      <c r="BP86" s="362" t="inlineStr">
        <f aca="false">IF($B86="","",IF(COUNTIFS('Eng GLA 6th, 7th, 8th'!$E$3:$DV$3,BP$4,'Eng GLA 6th, 7th, 8th'!$E86:$DV86, "&gt;-1")=0,"",SUMIF('Eng GLA 6th, 7th, 8th'!$E$3:$DV$3,BP$4,'Eng GLA 6th, 7th, 8th'!$E86:$DV86)))</f>
        <is>
          <t/>
        </is>
      </c>
      <c r="BQ86" s="362" t="inlineStr">
        <f aca="false">IF($B86="","",IF(COUNTIFS('Eng GLA 6th, 7th, 8th'!$E$3:$DV$3,BQ$4,'Eng GLA 6th, 7th, 8th'!$E86:$DV86, "&gt;-1")=0,"",SUMIF('Eng GLA 6th, 7th, 8th'!$E$3:$DV$3,BQ$4,'Eng GLA 6th, 7th, 8th'!$E86:$DV86)))</f>
        <is>
          <t/>
        </is>
      </c>
      <c r="BR86" s="362" t="inlineStr">
        <f aca="false">IF($B86="","",IF(COUNTIFS('Eng GLA 6th, 7th, 8th'!$E$3:$DV$3,BR$4,'Eng GLA 6th, 7th, 8th'!$E86:$DV86, "&gt;-1")=0,"",SUMIF('Eng GLA 6th, 7th, 8th'!$E$3:$DV$3,BR$4,'Eng GLA 6th, 7th, 8th'!$E86:$DV86)))</f>
        <is>
          <t/>
        </is>
      </c>
      <c r="BS86" s="362" t="inlineStr">
        <f aca="false">IF($B86="","",IF(COUNTIFS('Eng GLA 6th, 7th, 8th'!$E$3:$DV$3,BS$4,'Eng GLA 6th, 7th, 8th'!$E86:$DV86, "&gt;-1")=0,"",SUMIF('Eng GLA 6th, 7th, 8th'!$E$3:$DV$3,BS$4,'Eng GLA 6th, 7th, 8th'!$E86:$DV86)))</f>
        <is>
          <t/>
        </is>
      </c>
      <c r="BT86" s="362" t="inlineStr">
        <f aca="false">IF($B86="","",IF(COUNTIFS('Eng GLA 6th, 7th, 8th'!$E$3:$DV$3,BT$4,'Eng GLA 6th, 7th, 8th'!$E86:$DV86, "&gt;-1")=0,"",SUMIF('Eng GLA 6th, 7th, 8th'!$E$3:$DV$3,BT$4,'Eng GLA 6th, 7th, 8th'!$E86:$DV86)))</f>
        <is>
          <t/>
        </is>
      </c>
      <c r="BU86" s="362" t="inlineStr">
        <f aca="false">IF($B86="","",IF(COUNTIFS('Eng GLA 6th, 7th, 8th'!$E$3:$DV$3,BU$4,'Eng GLA 6th, 7th, 8th'!$E86:$DV86, "&gt;-1")=0,"",SUMIF('Eng GLA 6th, 7th, 8th'!$E$3:$DV$3,BU$4,'Eng GLA 6th, 7th, 8th'!$E86:$DV86)))</f>
        <is>
          <t/>
        </is>
      </c>
      <c r="BV86" s="362" t="inlineStr">
        <f aca="false">IF($B86="","",IF(COUNTIFS('Eng GLA 6th, 7th, 8th'!$E$3:$DV$3,BV$4,'Eng GLA 6th, 7th, 8th'!$E86:$DV86, "&gt;-1")=0,"",SUMIF('Eng GLA 6th, 7th, 8th'!$E$3:$DV$3,BV$4,'Eng GLA 6th, 7th, 8th'!$E86:$DV86)))</f>
        <is>
          <t/>
        </is>
      </c>
      <c r="BW86" s="362" t="inlineStr">
        <f aca="false">IF($B86="","",IF(COUNTIFS('Eng GLA 6th, 7th, 8th'!$E$3:$DV$3,BW$4,'Eng GLA 6th, 7th, 8th'!$E86:$DV86, "&gt;-1")=0,"",SUMIF('Eng GLA 6th, 7th, 8th'!$E$3:$DV$3,BW$4,'Eng GLA 6th, 7th, 8th'!$E86:$DV86)))</f>
        <is>
          <t/>
        </is>
      </c>
      <c r="BX86" s="362" t="inlineStr">
        <f aca="false">IF($B86="","",IF(COUNTIFS('Eng GLA 6th, 7th, 8th'!$E$3:$DV$3,BX$4,'Eng GLA 6th, 7th, 8th'!$E86:$DV86, "&gt;-1")=0,"",SUMIF('Eng GLA 6th, 7th, 8th'!$E$3:$DV$3,BX$4,'Eng GLA 6th, 7th, 8th'!$E86:$DV86)))</f>
        <is>
          <t/>
        </is>
      </c>
      <c r="BY86" s="362" t="inlineStr">
        <f aca="false">IF($B86="","",IF(COUNTIFS('Eng GLA 6th, 7th, 8th'!$E$3:$DV$3,BY$4,'Eng GLA 6th, 7th, 8th'!$E86:$DV86, "&gt;-1")=0,"",SUMIF('Eng GLA 6th, 7th, 8th'!$E$3:$DV$3,BY$4,'Eng GLA 6th, 7th, 8th'!$E86:$DV86)))</f>
        <is>
          <t/>
        </is>
      </c>
      <c r="BZ86" s="362" t="inlineStr">
        <f aca="false">IF($B86="","",IF(COUNTIFS('Eng GLA 6th, 7th, 8th'!$E$3:$DV$3,BZ$4,'Eng GLA 6th, 7th, 8th'!$E86:$DV86, "&gt;-1")=0,"",SUMIF('Eng GLA 6th, 7th, 8th'!$E$3:$DV$3,BZ$4,'Eng GLA 6th, 7th, 8th'!$E86:$DV86)))</f>
        <is>
          <t/>
        </is>
      </c>
      <c r="CA86" s="362" t="inlineStr">
        <f aca="false">IF($B86="","",IF(COUNTIFS('Eng GLA 6th, 7th, 8th'!$E$3:$DV$3,CA$4,'Eng GLA 6th, 7th, 8th'!$E86:$DV86, "&gt;-1")=0,"",SUMIF('Eng GLA 6th, 7th, 8th'!$E$3:$DV$3,CA$4,'Eng GLA 6th, 7th, 8th'!$E86:$DV86)))</f>
        <is>
          <t/>
        </is>
      </c>
      <c r="CB86" s="363"/>
      <c r="CC86" s="364" t="str">
        <f aca="false">IFERROR(IF((COUNT('Eng GLA 6th, 7th, 8th'!E86:U86)=0)," ",(SUM('Eng GLA 6th, 7th, 8th'!E86:U86)/$CC$3)),"")</f>
        <v> </v>
      </c>
      <c r="CD86" s="364" t="str">
        <f aca="false">IFERROR(IF((COUNT('Eng GLA 6th, 7th, 8th'!V86:AA86)=0)," ",(SUM('Eng GLA 6th, 7th, 8th'!V86:AA86)/$CD$3)),"")</f>
        <v> </v>
      </c>
      <c r="CE86" s="364" t="str">
        <f aca="false">IFERROR(IF((COUNT('Eng GLA 6th, 7th, 8th'!AB86:AG86)=0)," ",(SUM('Eng GLA 6th, 7th, 8th'!AB86:AG86)/$CE$3)),"")</f>
        <v> </v>
      </c>
      <c r="CF86" s="364" t="str">
        <f aca="false">IFERROR(IF((COUNT('Eng GLA 6th, 7th, 8th'!AH86:AP86)=0)," ",(SUM('Eng GLA 6th, 7th, 8th'!AH86:AP86)/$CF$3)),"")</f>
        <v> </v>
      </c>
      <c r="CG86" s="365" t="str">
        <f aca="false">IFERROR(IF((COUNT('Eng GLA 6th, 7th, 8th'!AR86:BH86)=0)," ",(SUM('Eng GLA 6th, 7th, 8th'!AR86:BH86)/$CG$3)),"")</f>
        <v> </v>
      </c>
      <c r="CH86" s="365" t="str">
        <f aca="false">IFERROR(IF((COUNT('Eng GLA 6th, 7th, 8th'!BI86:BN86)=0)," ",(SUM('Eng GLA 6th, 7th, 8th'!BI86:BN86)/$CH$3)),"")</f>
        <v> </v>
      </c>
      <c r="CI86" s="365" t="str">
        <f aca="false">IFERROR(IF((COUNT('Eng GLA 6th, 7th, 8th'!BO86:BT86)=0)," ",(SUM('Eng GLA 6th, 7th, 8th'!BO86:BT86)/$CI$3)),"")</f>
        <v> </v>
      </c>
      <c r="CJ86" s="365" t="str">
        <f aca="false">IFERROR(IF((COUNT('Eng GLA 6th, 7th, 8th'!BU86:CF86)=0)," ",(SUM('Eng GLA 6th, 7th, 8th'!BU86:CF86)/$CJ$3)),"")</f>
        <v> </v>
      </c>
      <c r="CK86" s="365" t="str">
        <f aca="false">IFERROR(IF((COUNT('Eng GLA 6th, 7th, 8th'!CH86:CX86)=0)," ",(SUM('Eng GLA 6th, 7th, 8th'!CH86:CX86)/$CK$3)),"")</f>
        <v> </v>
      </c>
      <c r="CL86" s="365" t="str">
        <f aca="false">IFERROR(IF((COUNT('Eng GLA 6th, 7th, 8th'!CY86:DD86)=0)," ",(SUM('Eng GLA 6th, 7th, 8th'!CY86:DD86)/$CL$3)),"")</f>
        <v> </v>
      </c>
      <c r="CM86" s="365" t="str">
        <f aca="false">IFERROR(IF((COUNT('Eng GLA 6th, 7th, 8th'!DE86:DJ86)=0)," ",(SUM('Eng GLA 6th, 7th, 8th'!DE86:DJ86)/$CM$3)),"")</f>
        <v> </v>
      </c>
      <c r="CN86" s="365" t="str">
        <f aca="false">IFERROR(IF((COUNT('Eng GLA 6th, 7th, 8th'!DK86:DV86)=0)," ",(SUM('Eng GLA 6th, 7th, 8th'!DK86:DV86)/$CN$3)),"")</f>
        <v> </v>
      </c>
    </row>
    <row r="87" customFormat="false" ht="12.75" hidden="false" customHeight="true" outlineLevel="0" collapsed="false">
      <c r="A87" s="315" t="n">
        <v>80</v>
      </c>
      <c r="B87" s="315" t="inlineStr">
        <f aca="false">'English Scores- Leveled papers'!B86</f>
        <is>
          <t/>
        </is>
      </c>
      <c r="C87" s="360" t="inlineStr">
        <f aca="false">'RC Mastery Check+Question type'!H84</f>
        <is>
          <t/>
        </is>
      </c>
      <c r="D87" s="361" t="inlineStr">
        <f aca="false">'Cover Sheet'!L84</f>
        <is>
          <t/>
        </is>
      </c>
      <c r="E87" s="362" t="inlineStr">
        <f aca="false">IF($B87="","",IF(COUNTIFS('English Scores- Leveled papers'!$H$3:$KM$3,E$4,'English Scores- Leveled papers'!$H86:$KM86,"&gt;-1")=0,"",SUMIF('English Scores- Leveled papers'!$H$3:$KM$3,E$4,'English Scores- Leveled papers'!$H86:$KM86)))</f>
        <is>
          <t/>
        </is>
      </c>
      <c r="F87" s="362" t="inlineStr">
        <f aca="false">IF($B87="","",IF(COUNTIFS('English Scores- Leveled papers'!$H$3:$KM$3,F$4,'English Scores- Leveled papers'!$H86:$KM86,"&gt;-1")=0,"",SUMIF('English Scores- Leveled papers'!$H$3:$KM$3,F$4,'English Scores- Leveled papers'!$H86:$KM86)))</f>
        <is>
          <t/>
        </is>
      </c>
      <c r="G87" s="362" t="inlineStr">
        <f aca="false">IF($B87="","",IF(COUNTIFS('English Scores- Leveled papers'!$H$3:$KM$3,G$4,'English Scores- Leveled papers'!$H86:$KM86,"&gt;-1")=0,"",SUMIF('English Scores- Leveled papers'!$H$3:$KM$3,G$4,'English Scores- Leveled papers'!$H86:$KM86)))</f>
        <is>
          <t/>
        </is>
      </c>
      <c r="H87" s="362" t="inlineStr">
        <f aca="false">IF($B87="","",IF(COUNTIFS('English Scores- Leveled papers'!$H$3:$KM$3,H$4,'English Scores- Leveled papers'!$H86:$KM86,"&gt;-1")=0,"",SUMIF('English Scores- Leveled papers'!$H$3:$KM$3,H$4,'English Scores- Leveled papers'!$H86:$KM86)))</f>
        <is>
          <t/>
        </is>
      </c>
      <c r="I87" s="362" t="inlineStr">
        <f aca="false">IF($B87="","",IF(COUNTIFS('English Scores- Leveled papers'!$H$3:$KM$3,I$4,'English Scores- Leveled papers'!$H86:$KM86,"&gt;-1")=0,"",SUMIF('English Scores- Leveled papers'!$H$3:$KM$3,I$4,'English Scores- Leveled papers'!$H86:$KM86)))</f>
        <is>
          <t/>
        </is>
      </c>
      <c r="J87" s="362" t="inlineStr">
        <f aca="false">IF($B87="","",IF(COUNTIFS('English Scores- Leveled papers'!$H$3:$KM$3,J$4,'English Scores- Leveled papers'!$H86:$KM86,"&gt;-1")=0,"",SUMIF('English Scores- Leveled papers'!$H$3:$KM$3,J$4,'English Scores- Leveled papers'!$H86:$KM86)))</f>
        <is>
          <t/>
        </is>
      </c>
      <c r="K87" s="362" t="inlineStr">
        <f aca="false">IF($B87="","",IF(COUNTIFS('English Scores- Leveled papers'!$H$3:$KM$3,K$4,'English Scores- Leveled papers'!$H86:$KM86,"&gt;-1")=0,"",SUMIF('English Scores- Leveled papers'!$H$3:$KM$3,K$4,'English Scores- Leveled papers'!$H86:$KM86)))</f>
        <is>
          <t/>
        </is>
      </c>
      <c r="L87" s="362" t="inlineStr">
        <f aca="false">IF($B87="","",IF(COUNTIFS('English Scores- Leveled papers'!$H$3:$KM$3,L$4,'English Scores- Leveled papers'!$H86:$KM86,"&gt;-1")=0,"",SUMIF('English Scores- Leveled papers'!$H$3:$KM$3,L$4,'English Scores- Leveled papers'!$H86:$KM86)))</f>
        <is>
          <t/>
        </is>
      </c>
      <c r="M87" s="362" t="inlineStr">
        <f aca="false">IF($B87="","",IF(COUNTIFS('English Scores- Leveled papers'!$H$3:$KM$3,M$4,'English Scores- Leveled papers'!$H86:$KM86,"&gt;-1")=0,"",SUMIF('English Scores- Leveled papers'!$H$3:$KM$3,M$4,'English Scores- Leveled papers'!$H86:$KM86)))</f>
        <is>
          <t/>
        </is>
      </c>
      <c r="N87" s="362" t="inlineStr">
        <f aca="false">IF($B87="","",IF(COUNTIFS('English Scores- Leveled papers'!$H$3:$KM$3,N$4,'English Scores- Leveled papers'!$H86:$KM86,"&gt;-1")=0,"",SUMIF('English Scores- Leveled papers'!$H$3:$KM$3,N$4,'English Scores- Leveled papers'!$H86:$KM86)))</f>
        <is>
          <t/>
        </is>
      </c>
      <c r="O87" s="362" t="inlineStr">
        <f aca="false">IF($B87="","",IF(COUNTIFS('English Scores- Leveled papers'!$H$3:$KM$3,O$4,'English Scores- Leveled papers'!$H86:$KM86,"&gt;-1")=0,"",SUMIF('English Scores- Leveled papers'!$H$3:$KM$3,O$4,'English Scores- Leveled papers'!$H86:$KM86)))</f>
        <is>
          <t/>
        </is>
      </c>
      <c r="P87" s="362" t="inlineStr">
        <f aca="false">IF($B87="","",IF(COUNTIFS('English Scores- Leveled papers'!$H$3:$KM$3,P$4,'English Scores- Leveled papers'!$H86:$KM86,"&gt;-1")=0,"",SUMIF('English Scores- Leveled papers'!$H$3:$KM$3,P$4,'English Scores- Leveled papers'!$H86:$KM86)))</f>
        <is>
          <t/>
        </is>
      </c>
      <c r="Q87" s="362" t="inlineStr">
        <f aca="false">IF($B87="","",IF(COUNTIFS('English Scores- Leveled papers'!$H$3:$KM$3,Q$4,'English Scores- Leveled papers'!$H86:$KM86,"&gt;-1")=0,"",SUMIF('English Scores- Leveled papers'!$H$3:$KM$3,Q$4,'English Scores- Leveled papers'!$H86:$KM86)))</f>
        <is>
          <t/>
        </is>
      </c>
      <c r="R87" s="362" t="inlineStr">
        <f aca="false">IF($B87="","",IF(COUNTIFS('English Scores- Leveled papers'!$H$3:$KM$3,R$4,'English Scores- Leveled papers'!$H86:$KM86,"&gt;-1")=0,"",SUMIF('English Scores- Leveled papers'!$H$3:$KM$3,R$4,'English Scores- Leveled papers'!$H86:$KM86)))</f>
        <is>
          <t/>
        </is>
      </c>
      <c r="S87" s="362" t="inlineStr">
        <f aca="false">IF($B87="","",IF(COUNTIFS('English Scores- Leveled papers'!$H$3:$KM$3,S$4,'English Scores- Leveled papers'!$H86:$KM86,"&gt;-1")=0,"",SUMIF('English Scores- Leveled papers'!$H$3:$KM$3,S$4,'English Scores- Leveled papers'!$H86:$KM86)))</f>
        <is>
          <t/>
        </is>
      </c>
      <c r="T87" s="362" t="inlineStr">
        <f aca="false">IF($B87="","",IF(COUNTIFS('English Scores- Leveled papers'!$H$3:$KM$3,T$4,'English Scores- Leveled papers'!$H86:$KM86,"&gt;-1")=0,"",SUMIF('English Scores- Leveled papers'!$H$3:$KM$3,T$4,'English Scores- Leveled papers'!$H86:$KM86)))</f>
        <is>
          <t/>
        </is>
      </c>
      <c r="U87" s="362" t="inlineStr">
        <f aca="false">IF($B87="","",IF(COUNTIFS('English Scores- Leveled papers'!$H$3:$KM$3,U$4,'English Scores- Leveled papers'!$H86:$KM86,"&gt;-1")=0,"",SUMIF('English Scores- Leveled papers'!$H$3:$KM$3,U$4,'English Scores- Leveled papers'!$H86:$KM86)))</f>
        <is>
          <t/>
        </is>
      </c>
      <c r="V87" s="362" t="inlineStr">
        <f aca="false">IF($B87="","",IF(COUNTIFS('English Scores- Leveled papers'!$H$3:$KM$3,V$4,'English Scores- Leveled papers'!$H86:$KM86,"&gt;-1")=0,"",SUMIF('English Scores- Leveled papers'!$H$3:$KM$3,V$4,'English Scores- Leveled papers'!$H86:$KM86)))</f>
        <is>
          <t/>
        </is>
      </c>
      <c r="W87" s="362" t="inlineStr">
        <f aca="false">IF($B87="","",IF(COUNTIFS('English Scores- Leveled papers'!$H$3:$KM$3,W$4,'English Scores- Leveled papers'!$H86:$KM86,"&gt;-1")=0,"",SUMIF('English Scores- Leveled papers'!$H$3:$KM$3,W$4,'English Scores- Leveled papers'!$H86:$KM86)))</f>
        <is>
          <t/>
        </is>
      </c>
      <c r="X87" s="362" t="inlineStr">
        <f aca="false">IF($B87="","",IF(COUNTIFS('English Scores- Leveled papers'!$H$3:$KM$3,X$4,'English Scores- Leveled papers'!$H86:$KM86,"&gt;-1")=0,"",SUMIF('English Scores- Leveled papers'!$H$3:$KM$3,X$4,'English Scores- Leveled papers'!$H86:$KM86)))</f>
        <is>
          <t/>
        </is>
      </c>
      <c r="Y87" s="362" t="inlineStr">
        <f aca="false">IF($B87="","",IF(COUNTIFS('English Scores- Leveled papers'!$H$3:$KM$3,Y$4,'English Scores- Leveled papers'!$H86:$KM86,"&gt;-1")=0,"",SUMIF('English Scores- Leveled papers'!$H$3:$KM$3,Y$4,'English Scores- Leveled papers'!$H86:$KM86)))</f>
        <is>
          <t/>
        </is>
      </c>
      <c r="Z87" s="362" t="inlineStr">
        <f aca="false">IF($B87="","",IF(COUNTIFS('English Scores- Leveled papers'!$H$3:$KM$3,Z$4,'English Scores- Leveled papers'!$H86:$KM86,"&gt;-1")=0,"",SUMIF('English Scores- Leveled papers'!$H$3:$KM$3,Z$4,'English Scores- Leveled papers'!$H86:$KM86)))</f>
        <is>
          <t/>
        </is>
      </c>
      <c r="AA87" s="362" t="inlineStr">
        <f aca="false">IF($B87="","",IF(COUNTIFS('English Scores- Leveled papers'!$H$3:$KM$3,AA$4,'English Scores- Leveled papers'!$H86:$KM86,"&gt;-1")=0,"",SUMIF('English Scores- Leveled papers'!$H$3:$KM$3,AA$4,'English Scores- Leveled papers'!$H86:$KM86)))</f>
        <is>
          <t/>
        </is>
      </c>
      <c r="AB87" s="362" t="inlineStr">
        <f aca="false">IF($B87="","",IF(COUNTIFS('English Scores- Leveled papers'!$H$3:$KM$3,AB$4,'English Scores- Leveled papers'!$H86:$KM86,"&gt;-1")=0,"",SUMIF('English Scores- Leveled papers'!$H$3:$KM$3,AB$4,'English Scores- Leveled papers'!$H86:$KM86)))</f>
        <is>
          <t/>
        </is>
      </c>
      <c r="AC87" s="362" t="inlineStr">
        <f aca="false">IF($B87="","",IF(COUNTIFS('English Scores- Leveled papers'!$H$3:$KM$3,AC$4,'English Scores- Leveled papers'!$H86:$KM86,"&gt;-1")=0,"",SUMIF('English Scores- Leveled papers'!$H$3:$KM$3,AC$4,'English Scores- Leveled papers'!$H86:$KM86)))</f>
        <is>
          <t/>
        </is>
      </c>
      <c r="AD87" s="362" t="inlineStr">
        <f aca="false">IF($B87="","",IF(COUNTIFS('English Scores- Leveled papers'!$H$3:$KM$3,AD$4,'English Scores- Leveled papers'!$H86:$KM86,"&gt;-1")=0,"",SUMIF('English Scores- Leveled papers'!$H$3:$KM$3,AD$4,'English Scores- Leveled papers'!$H86:$KM86)))</f>
        <is>
          <t/>
        </is>
      </c>
      <c r="AE87" s="362" t="inlineStr">
        <f aca="false">IF($B87="","",IF(COUNTIFS('English Scores- Leveled papers'!$H$3:$KM$3,AE$4,'English Scores- Leveled papers'!$H86:$KM86,"&gt;-1")=0,"",SUMIF('English Scores- Leveled papers'!$H$3:$KM$3,AE$4,'English Scores- Leveled papers'!$H86:$KM86)))</f>
        <is>
          <t/>
        </is>
      </c>
      <c r="AF87" s="362" t="inlineStr">
        <f aca="false">IF($B87="","",IF(COUNTIFS('English Scores- Leveled papers'!$H$3:$KM$3,AF$4,'English Scores- Leveled papers'!$H86:$KM86,"&gt;-1")=0,"",SUMIF('English Scores- Leveled papers'!$H$3:$KM$3,AF$4,'English Scores- Leveled papers'!$H86:$KM86)))</f>
        <is>
          <t/>
        </is>
      </c>
      <c r="AG87" s="362" t="inlineStr">
        <f aca="false">IF($B87="","",IF(COUNTIFS('English Scores- Leveled papers'!$H$3:$KM$3,AG$4,'English Scores- Leveled papers'!$H86:$KM86,"&gt;-1")=0,"",SUMIF('English Scores- Leveled papers'!$H$3:$KM$3,AG$4,'English Scores- Leveled papers'!$H86:$KM86)))</f>
        <is>
          <t/>
        </is>
      </c>
      <c r="AH87" s="362" t="inlineStr">
        <f aca="false">IF($B87="","",IF(COUNTIFS('English Scores- Leveled papers'!$H$3:$KM$3,AH$4,'English Scores- Leveled papers'!$H86:$KM86,"&gt;-1")=0,"",SUMIF('English Scores- Leveled papers'!$H$3:$KM$3,AH$4,'English Scores- Leveled papers'!$H86:$KM86)))</f>
        <is>
          <t/>
        </is>
      </c>
      <c r="AI87" s="362" t="inlineStr">
        <f aca="false">IF($B87="","",IF(COUNTIFS('English Scores- Leveled papers'!$H$3:$KM$3,AI$4,'English Scores- Leveled papers'!$H86:$KM86,"&gt;-1")=0,"",SUMIF('English Scores- Leveled papers'!$H$3:$KM$3,AI$4,'English Scores- Leveled papers'!$H86:$KM86)))</f>
        <is>
          <t/>
        </is>
      </c>
      <c r="AJ87" s="362" t="inlineStr">
        <f aca="false">IF($B87="","",IF(COUNTIFS('English Scores- Leveled papers'!$H$3:$KM$3,AJ$4,'English Scores- Leveled papers'!$H86:$KM86,"&gt;-1")=0,"",SUMIF('English Scores- Leveled papers'!$H$3:$KM$3,AJ$4,'English Scores- Leveled papers'!$H86:$KM86)))</f>
        <is>
          <t/>
        </is>
      </c>
      <c r="AK87" s="362" t="inlineStr">
        <f aca="false">IF($B87="","",IF(COUNTIFS('English Scores- Leveled papers'!$H$3:$KM$3,AK$4,'English Scores- Leveled papers'!$H86:$KM86,"&gt;-1")=0,"",SUMIF('English Scores- Leveled papers'!$H$3:$KM$3,AK$4,'English Scores- Leveled papers'!$H86:$KM86)))</f>
        <is>
          <t/>
        </is>
      </c>
      <c r="AL87" s="362" t="inlineStr">
        <f aca="false">IF($B87="","",IF(COUNTIFS('English Scores- Leveled papers'!$H$3:$KM$3,AL$4,'English Scores- Leveled papers'!$H86:$KM86,"&gt;-1")=0,"",SUMIF('English Scores- Leveled papers'!$H$3:$KM$3,AL$4,'English Scores- Leveled papers'!$H86:$KM86)))</f>
        <is>
          <t/>
        </is>
      </c>
      <c r="AM87" s="362" t="inlineStr">
        <f aca="false">IF($B87="","",IF(COUNTIFS('English Scores- Leveled papers'!$H$3:$KM$3,AM$4,'English Scores- Leveled papers'!$H86:$KM86,"&gt;-1")=0,"",SUMIF('English Scores- Leveled papers'!$H$3:$KM$3,AM$4,'English Scores- Leveled papers'!$H86:$KM86)))</f>
        <is>
          <t/>
        </is>
      </c>
      <c r="AN87" s="362" t="inlineStr">
        <f aca="false">IF($B87="","",IF(COUNTIFS('English Scores- Leveled papers'!$H$3:$KM$3,AN$4,'English Scores- Leveled papers'!$H86:$KM86,"&gt;-1")=0,"",SUMIF('English Scores- Leveled papers'!$H$3:$KM$3,AN$4,'English Scores- Leveled papers'!$H86:$KM86)))</f>
        <is>
          <t/>
        </is>
      </c>
      <c r="AO87" s="362" t="inlineStr">
        <f aca="false">IF($B87="","",IF(COUNTIFS('English Scores- Leveled papers'!$H$3:$KM$3,AO$4,'English Scores- Leveled papers'!$H86:$KM86,"&gt;-1")=0,"",SUMIF('English Scores- Leveled papers'!$H$3:$KM$3,AO$4,'English Scores- Leveled papers'!$H86:$KM86)))</f>
        <is>
          <t/>
        </is>
      </c>
      <c r="AP87" s="362" t="inlineStr">
        <f aca="false">IF($B87="","",IF(COUNTIFS('English Scores- Leveled papers'!$H$3:$KM$3,AP$4,'English Scores- Leveled papers'!$H86:$KM86,"&gt;-1")=0,"",SUMIF('English Scores- Leveled papers'!$H$3:$KM$3,AP$4,'English Scores- Leveled papers'!$H86:$KM86)))</f>
        <is>
          <t/>
        </is>
      </c>
      <c r="AQ87" s="362" t="inlineStr">
        <f aca="false">IF($B87="","",IF(COUNTIFS('English Scores- Leveled papers'!$H$3:$KM$3,AQ$4,'English Scores- Leveled papers'!$H86:$KM86,"&gt;-1")=0,"",SUMIF('English Scores- Leveled papers'!$H$3:$KM$3,AQ$4,'English Scores- Leveled papers'!$H86:$KM86)))</f>
        <is>
          <t/>
        </is>
      </c>
      <c r="AR87" s="362" t="inlineStr">
        <f aca="false">IF($B87="","",IF(COUNTIFS('English Scores- Leveled papers'!$H$3:$KM$3,AR$4,'English Scores- Leveled papers'!$H86:$KM86,"&gt;-1")=0,"",SUMIF('English Scores- Leveled papers'!$H$3:$KM$3,AR$4,'English Scores- Leveled papers'!$H86:$KM86)))</f>
        <is>
          <t/>
        </is>
      </c>
      <c r="AS87" s="362" t="inlineStr">
        <f aca="false">IF($B87="","",IF(COUNTIFS('English Scores- Leveled papers'!$H$3:$KM$3,AS$4,'English Scores- Leveled papers'!$H86:$KM86,"&gt;-1")=0,"",SUMIF('English Scores- Leveled papers'!$H$3:$KM$3,AS$4,'English Scores- Leveled papers'!$H86:$KM86)))</f>
        <is>
          <t/>
        </is>
      </c>
      <c r="AT87" s="362" t="inlineStr">
        <f aca="false">IF($B87="","",IF(COUNTIFS('English Scores- Leveled papers'!$H$3:$KM$3,AT$4,'English Scores- Leveled papers'!$H86:$KM86,"&gt;-1")=0,"",SUMIF('English Scores- Leveled papers'!$H$3:$KM$3,AT$4,'English Scores- Leveled papers'!$H86:$KM86)))</f>
        <is>
          <t/>
        </is>
      </c>
      <c r="AU87" s="362" t="inlineStr">
        <f aca="false">IF($B87="","",IF(COUNTIFS('English Scores- Leveled papers'!$H$3:$KM$3,AU$4,'English Scores- Leveled papers'!$H86:$KM86,"&gt;-1")=0,"",SUMIF('English Scores- Leveled papers'!$H$3:$KM$3,AU$4,'English Scores- Leveled papers'!$H86:$KM86)))</f>
        <is>
          <t/>
        </is>
      </c>
      <c r="AV87" s="362" t="inlineStr">
        <f aca="false">IF($B87="","",IF(COUNTIFS('English Scores- Leveled papers'!$H$3:$KM$3,AV$4,'English Scores- Leveled papers'!$H86:$KM86,"&gt;-1")=0,"",SUMIF('English Scores- Leveled papers'!$H$3:$KM$3,AV$4,'English Scores- Leveled papers'!$H86:$KM86)))</f>
        <is>
          <t/>
        </is>
      </c>
      <c r="AW87" s="362" t="inlineStr">
        <f aca="false">IF($B87="","",IF(COUNTIFS('English Scores- Leveled papers'!$H$3:$KM$3,AW$4,'English Scores- Leveled papers'!$H86:$KM86,"&gt;-1")=0,"",SUMIF('English Scores- Leveled papers'!$H$3:$KM$3,AW$4,'English Scores- Leveled papers'!$H86:$KM86)))</f>
        <is>
          <t/>
        </is>
      </c>
      <c r="AX87" s="362" t="inlineStr">
        <f aca="false">IF($B87="","",IF(COUNTIFS('English Scores- Leveled papers'!$H$3:$KM$3,AX$4,'English Scores- Leveled papers'!$H86:$KM86,"&gt;-1")=0,"",SUMIF('English Scores- Leveled papers'!$H$3:$KM$3,AX$4,'English Scores- Leveled papers'!$H86:$KM86)))</f>
        <is>
          <t/>
        </is>
      </c>
      <c r="AY87" s="362" t="inlineStr">
        <f aca="false">IF($B87="","",IF(COUNTIFS('English Scores- Leveled papers'!$H$3:$KM$3,AY$4,'English Scores- Leveled papers'!$H86:$KM86,"&gt;-1")=0,"",SUMIF('English Scores- Leveled papers'!$H$3:$KM$3,AY$4,'English Scores- Leveled papers'!$H86:$KM86)))</f>
        <is>
          <t/>
        </is>
      </c>
      <c r="AZ87" s="362" t="inlineStr">
        <f aca="false">IF($B87="","",IF(COUNTIFS('English Scores- Leveled papers'!$H$3:$KM$3,AZ$4,'English Scores- Leveled papers'!$H86:$KM86,"&gt;-1")=0,"",SUMIF('English Scores- Leveled papers'!$H$3:$KM$3,AZ$4,'English Scores- Leveled papers'!$H86:$KM86)))</f>
        <is>
          <t/>
        </is>
      </c>
      <c r="BA87" s="362" t="inlineStr">
        <f aca="false">IF($B87="","",IF(COUNTIFS('English Scores- Leveled papers'!$H$3:$KM$3,BA$4,'English Scores- Leveled papers'!$H86:$KM86,"&gt;-1")=0,"",SUMIF('English Scores- Leveled papers'!$H$3:$KM$3,BA$4,'English Scores- Leveled papers'!$H86:$KM86)))</f>
        <is>
          <t/>
        </is>
      </c>
      <c r="BB87" s="362" t="inlineStr">
        <f aca="false">IF($B87="","",IF(COUNTIFS('English Scores- Leveled papers'!$H$3:$KM$3,BB$4,'English Scores- Leveled papers'!$H86:$KM86,"&gt;-1")=0,"",SUMIF('English Scores- Leveled papers'!$H$3:$KM$3,BB$4,'English Scores- Leveled papers'!$H86:$KM86)))</f>
        <is>
          <t/>
        </is>
      </c>
      <c r="BC87" s="362" t="inlineStr">
        <f aca="false">IF($B87="","",IF(COUNTIFS('English Scores- Leveled papers'!$H$3:$KM$3,BC$4,'English Scores- Leveled papers'!$H86:$KM86,"&gt;-1")=0,"",SUMIF('English Scores- Leveled papers'!$H$3:$KM$3,BC$4,'English Scores- Leveled papers'!$H86:$KM86)))</f>
        <is>
          <t/>
        </is>
      </c>
      <c r="BD87" s="362" t="inlineStr">
        <f aca="false">IF($B87="","",IF(COUNTIFS('English Scores- Leveled papers'!$H$3:$KM$3,BD$4,'English Scores- Leveled papers'!$H86:$KM86,"&gt;-1")=0,"",SUMIF('English Scores- Leveled papers'!$H$3:$KM$3,BD$4,'English Scores- Leveled papers'!$H86:$KM86)))</f>
        <is>
          <t/>
        </is>
      </c>
      <c r="BE87" s="362" t="inlineStr">
        <f aca="false">IF($B87="","",IF(COUNTIFS('English Scores- Leveled papers'!$H$3:$KM$3,BE$4,'English Scores- Leveled papers'!$H86:$KM86,"&gt;-1")=0,"",SUMIF('English Scores- Leveled papers'!$H$3:$KM$3,BE$4,'English Scores- Leveled papers'!$H86:$KM86)))</f>
        <is>
          <t/>
        </is>
      </c>
      <c r="BF87" s="362" t="inlineStr">
        <f aca="false">IF($B87="","",IF(COUNTIFS('English Scores- Leveled papers'!$H$3:$KM$3,BF$4,'English Scores- Leveled papers'!$H86:$KM86,"&gt;-1")=0,"",SUMIF('English Scores- Leveled papers'!$H$3:$KM$3,BF$4,'English Scores- Leveled papers'!$H86:$KM86)))</f>
        <is>
          <t/>
        </is>
      </c>
      <c r="BG87" s="362" t="inlineStr">
        <f aca="false">IF($B87="","",IF(COUNTIFS('English Scores- Leveled papers'!$H$3:$KM$3,BG$4,'English Scores- Leveled papers'!$H86:$KM86,"&gt;-1")=0,"",SUMIF('English Scores- Leveled papers'!$H$3:$KM$3,BG$4,'English Scores- Leveled papers'!$H86:$KM86)))</f>
        <is>
          <t/>
        </is>
      </c>
      <c r="BH87" s="362" t="inlineStr">
        <f aca="false">IF($B87="","",IF(COUNTIFS('English Scores- Leveled papers'!$H$3:$KM$3,BH$4,'English Scores- Leveled papers'!$H86:$KM86,"&gt;-1")=0,"",SUMIF('English Scores- Leveled papers'!$H$3:$KM$3,BH$4,'English Scores- Leveled papers'!$H86:$KM86)))</f>
        <is>
          <t/>
        </is>
      </c>
      <c r="BI87" s="362" t="inlineStr">
        <f aca="false">IF($B87="","",IF(COUNTIFS('English Scores- Leveled papers'!$H$3:$KM$3,BI$4,'English Scores- Leveled papers'!$H86:$KM86,"&gt;-1")=0,"",SUMIF('English Scores- Leveled papers'!$H$3:$KM$3,BI$4,'English Scores- Leveled papers'!$H86:$KM86)))</f>
        <is>
          <t/>
        </is>
      </c>
      <c r="BJ87" s="362" t="inlineStr">
        <f aca="false">IF($B87="","",IF(COUNTIFS('English Scores- Leveled papers'!$H$3:$KM$3,BJ$4,'English Scores- Leveled papers'!$H86:$KM86,"&gt;-1")=0,"",SUMIF('English Scores- Leveled papers'!$H$3:$KM$3,BJ$4,'English Scores- Leveled papers'!$H86:$KM86)))</f>
        <is>
          <t/>
        </is>
      </c>
      <c r="BK87" s="362" t="inlineStr">
        <f aca="false">IF($B87="","",IF(COUNTIFS('English Scores- Leveled papers'!$H$3:$KM$3,BK$4,'English Scores- Leveled papers'!$H86:$KM86,"&gt;-1")=0,"",SUMIF('English Scores- Leveled papers'!$H$3:$KM$3,BK$4,'English Scores- Leveled papers'!$H86:$KM86)))</f>
        <is>
          <t/>
        </is>
      </c>
      <c r="BL87" s="362" t="inlineStr">
        <f aca="false">IF($B87="","",IF(COUNTIFS('English Scores- Leveled papers'!$H$3:$KM$3,BL$4,'English Scores- Leveled papers'!$H86:$KM86,"&gt;-1")=0,"",SUMIF('English Scores- Leveled papers'!$H$3:$KM$3,BL$4,'English Scores- Leveled papers'!$H86:$KM86)))</f>
        <is>
          <t/>
        </is>
      </c>
      <c r="BM87" s="362" t="inlineStr">
        <f aca="false">IF($B87="","",IF(COUNTIFS('Eng GLA 6th, 7th, 8th'!$E$3:$DV$3,BM$4,'Eng GLA 6th, 7th, 8th'!$E87:$DV87, "&gt;-1")=0,"",SUMIF('Eng GLA 6th, 7th, 8th'!$E$3:$DV$3,BM$4,'Eng GLA 6th, 7th, 8th'!$E87:$DV87)))</f>
        <is>
          <t/>
        </is>
      </c>
      <c r="BN87" s="362" t="inlineStr">
        <f aca="false">IF($B87="","",IF(COUNTIFS('Eng GLA 6th, 7th, 8th'!$E$3:$DV$3,BN$4,'Eng GLA 6th, 7th, 8th'!$E87:$DV87, "&gt;-1")=0,"",SUMIF('Eng GLA 6th, 7th, 8th'!$E$3:$DV$3,BN$4,'Eng GLA 6th, 7th, 8th'!$E87:$DV87)))</f>
        <is>
          <t/>
        </is>
      </c>
      <c r="BO87" s="362" t="inlineStr">
        <f aca="false">IF($B87="","",IF(COUNTIFS('Eng GLA 6th, 7th, 8th'!$E$3:$DV$3,BO$4,'Eng GLA 6th, 7th, 8th'!$E87:$DV87, "&gt;-1")=0,"",SUMIF('Eng GLA 6th, 7th, 8th'!$E$3:$DV$3,BO$4,'Eng GLA 6th, 7th, 8th'!$E87:$DV87)))</f>
        <is>
          <t/>
        </is>
      </c>
      <c r="BP87" s="362" t="inlineStr">
        <f aca="false">IF($B87="","",IF(COUNTIFS('Eng GLA 6th, 7th, 8th'!$E$3:$DV$3,BP$4,'Eng GLA 6th, 7th, 8th'!$E87:$DV87, "&gt;-1")=0,"",SUMIF('Eng GLA 6th, 7th, 8th'!$E$3:$DV$3,BP$4,'Eng GLA 6th, 7th, 8th'!$E87:$DV87)))</f>
        <is>
          <t/>
        </is>
      </c>
      <c r="BQ87" s="362" t="inlineStr">
        <f aca="false">IF($B87="","",IF(COUNTIFS('Eng GLA 6th, 7th, 8th'!$E$3:$DV$3,BQ$4,'Eng GLA 6th, 7th, 8th'!$E87:$DV87, "&gt;-1")=0,"",SUMIF('Eng GLA 6th, 7th, 8th'!$E$3:$DV$3,BQ$4,'Eng GLA 6th, 7th, 8th'!$E87:$DV87)))</f>
        <is>
          <t/>
        </is>
      </c>
      <c r="BR87" s="362" t="inlineStr">
        <f aca="false">IF($B87="","",IF(COUNTIFS('Eng GLA 6th, 7th, 8th'!$E$3:$DV$3,BR$4,'Eng GLA 6th, 7th, 8th'!$E87:$DV87, "&gt;-1")=0,"",SUMIF('Eng GLA 6th, 7th, 8th'!$E$3:$DV$3,BR$4,'Eng GLA 6th, 7th, 8th'!$E87:$DV87)))</f>
        <is>
          <t/>
        </is>
      </c>
      <c r="BS87" s="362" t="inlineStr">
        <f aca="false">IF($B87="","",IF(COUNTIFS('Eng GLA 6th, 7th, 8th'!$E$3:$DV$3,BS$4,'Eng GLA 6th, 7th, 8th'!$E87:$DV87, "&gt;-1")=0,"",SUMIF('Eng GLA 6th, 7th, 8th'!$E$3:$DV$3,BS$4,'Eng GLA 6th, 7th, 8th'!$E87:$DV87)))</f>
        <is>
          <t/>
        </is>
      </c>
      <c r="BT87" s="362" t="inlineStr">
        <f aca="false">IF($B87="","",IF(COUNTIFS('Eng GLA 6th, 7th, 8th'!$E$3:$DV$3,BT$4,'Eng GLA 6th, 7th, 8th'!$E87:$DV87, "&gt;-1")=0,"",SUMIF('Eng GLA 6th, 7th, 8th'!$E$3:$DV$3,BT$4,'Eng GLA 6th, 7th, 8th'!$E87:$DV87)))</f>
        <is>
          <t/>
        </is>
      </c>
      <c r="BU87" s="362" t="inlineStr">
        <f aca="false">IF($B87="","",IF(COUNTIFS('Eng GLA 6th, 7th, 8th'!$E$3:$DV$3,BU$4,'Eng GLA 6th, 7th, 8th'!$E87:$DV87, "&gt;-1")=0,"",SUMIF('Eng GLA 6th, 7th, 8th'!$E$3:$DV$3,BU$4,'Eng GLA 6th, 7th, 8th'!$E87:$DV87)))</f>
        <is>
          <t/>
        </is>
      </c>
      <c r="BV87" s="362" t="inlineStr">
        <f aca="false">IF($B87="","",IF(COUNTIFS('Eng GLA 6th, 7th, 8th'!$E$3:$DV$3,BV$4,'Eng GLA 6th, 7th, 8th'!$E87:$DV87, "&gt;-1")=0,"",SUMIF('Eng GLA 6th, 7th, 8th'!$E$3:$DV$3,BV$4,'Eng GLA 6th, 7th, 8th'!$E87:$DV87)))</f>
        <is>
          <t/>
        </is>
      </c>
      <c r="BW87" s="362" t="inlineStr">
        <f aca="false">IF($B87="","",IF(COUNTIFS('Eng GLA 6th, 7th, 8th'!$E$3:$DV$3,BW$4,'Eng GLA 6th, 7th, 8th'!$E87:$DV87, "&gt;-1")=0,"",SUMIF('Eng GLA 6th, 7th, 8th'!$E$3:$DV$3,BW$4,'Eng GLA 6th, 7th, 8th'!$E87:$DV87)))</f>
        <is>
          <t/>
        </is>
      </c>
      <c r="BX87" s="362" t="inlineStr">
        <f aca="false">IF($B87="","",IF(COUNTIFS('Eng GLA 6th, 7th, 8th'!$E$3:$DV$3,BX$4,'Eng GLA 6th, 7th, 8th'!$E87:$DV87, "&gt;-1")=0,"",SUMIF('Eng GLA 6th, 7th, 8th'!$E$3:$DV$3,BX$4,'Eng GLA 6th, 7th, 8th'!$E87:$DV87)))</f>
        <is>
          <t/>
        </is>
      </c>
      <c r="BY87" s="362" t="inlineStr">
        <f aca="false">IF($B87="","",IF(COUNTIFS('Eng GLA 6th, 7th, 8th'!$E$3:$DV$3,BY$4,'Eng GLA 6th, 7th, 8th'!$E87:$DV87, "&gt;-1")=0,"",SUMIF('Eng GLA 6th, 7th, 8th'!$E$3:$DV$3,BY$4,'Eng GLA 6th, 7th, 8th'!$E87:$DV87)))</f>
        <is>
          <t/>
        </is>
      </c>
      <c r="BZ87" s="362" t="inlineStr">
        <f aca="false">IF($B87="","",IF(COUNTIFS('Eng GLA 6th, 7th, 8th'!$E$3:$DV$3,BZ$4,'Eng GLA 6th, 7th, 8th'!$E87:$DV87, "&gt;-1")=0,"",SUMIF('Eng GLA 6th, 7th, 8th'!$E$3:$DV$3,BZ$4,'Eng GLA 6th, 7th, 8th'!$E87:$DV87)))</f>
        <is>
          <t/>
        </is>
      </c>
      <c r="CA87" s="362" t="inlineStr">
        <f aca="false">IF($B87="","",IF(COUNTIFS('Eng GLA 6th, 7th, 8th'!$E$3:$DV$3,CA$4,'Eng GLA 6th, 7th, 8th'!$E87:$DV87, "&gt;-1")=0,"",SUMIF('Eng GLA 6th, 7th, 8th'!$E$3:$DV$3,CA$4,'Eng GLA 6th, 7th, 8th'!$E87:$DV87)))</f>
        <is>
          <t/>
        </is>
      </c>
      <c r="CB87" s="363"/>
      <c r="CC87" s="364" t="str">
        <f aca="false">IFERROR(IF((COUNT('Eng GLA 6th, 7th, 8th'!E87:U87)=0)," ",(SUM('Eng GLA 6th, 7th, 8th'!E87:U87)/$CC$3)),"")</f>
        <v> </v>
      </c>
      <c r="CD87" s="364" t="str">
        <f aca="false">IFERROR(IF((COUNT('Eng GLA 6th, 7th, 8th'!V87:AA87)=0)," ",(SUM('Eng GLA 6th, 7th, 8th'!V87:AA87)/$CD$3)),"")</f>
        <v> </v>
      </c>
      <c r="CE87" s="364" t="str">
        <f aca="false">IFERROR(IF((COUNT('Eng GLA 6th, 7th, 8th'!AB87:AG87)=0)," ",(SUM('Eng GLA 6th, 7th, 8th'!AB87:AG87)/$CE$3)),"")</f>
        <v> </v>
      </c>
      <c r="CF87" s="364" t="str">
        <f aca="false">IFERROR(IF((COUNT('Eng GLA 6th, 7th, 8th'!AH87:AP87)=0)," ",(SUM('Eng GLA 6th, 7th, 8th'!AH87:AP87)/$CF$3)),"")</f>
        <v> </v>
      </c>
      <c r="CG87" s="365" t="str">
        <f aca="false">IFERROR(IF((COUNT('Eng GLA 6th, 7th, 8th'!AR87:BH87)=0)," ",(SUM('Eng GLA 6th, 7th, 8th'!AR87:BH87)/$CG$3)),"")</f>
        <v> </v>
      </c>
      <c r="CH87" s="365" t="str">
        <f aca="false">IFERROR(IF((COUNT('Eng GLA 6th, 7th, 8th'!BI87:BN87)=0)," ",(SUM('Eng GLA 6th, 7th, 8th'!BI87:BN87)/$CH$3)),"")</f>
        <v> </v>
      </c>
      <c r="CI87" s="365" t="str">
        <f aca="false">IFERROR(IF((COUNT('Eng GLA 6th, 7th, 8th'!BO87:BT87)=0)," ",(SUM('Eng GLA 6th, 7th, 8th'!BO87:BT87)/$CI$3)),"")</f>
        <v> </v>
      </c>
      <c r="CJ87" s="365" t="str">
        <f aca="false">IFERROR(IF((COUNT('Eng GLA 6th, 7th, 8th'!BU87:CF87)=0)," ",(SUM('Eng GLA 6th, 7th, 8th'!BU87:CF87)/$CJ$3)),"")</f>
        <v> </v>
      </c>
      <c r="CK87" s="365" t="str">
        <f aca="false">IFERROR(IF((COUNT('Eng GLA 6th, 7th, 8th'!CH87:CX87)=0)," ",(SUM('Eng GLA 6th, 7th, 8th'!CH87:CX87)/$CK$3)),"")</f>
        <v> </v>
      </c>
      <c r="CL87" s="365" t="str">
        <f aca="false">IFERROR(IF((COUNT('Eng GLA 6th, 7th, 8th'!CY87:DD87)=0)," ",(SUM('Eng GLA 6th, 7th, 8th'!CY87:DD87)/$CL$3)),"")</f>
        <v> </v>
      </c>
      <c r="CM87" s="365" t="str">
        <f aca="false">IFERROR(IF((COUNT('Eng GLA 6th, 7th, 8th'!DE87:DJ87)=0)," ",(SUM('Eng GLA 6th, 7th, 8th'!DE87:DJ87)/$CM$3)),"")</f>
        <v> </v>
      </c>
      <c r="CN87" s="365" t="str">
        <f aca="false">IFERROR(IF((COUNT('Eng GLA 6th, 7th, 8th'!DK87:DV87)=0)," ",(SUM('Eng GLA 6th, 7th, 8th'!DK87:DV87)/$CN$3)),"")</f>
        <v> </v>
      </c>
    </row>
    <row r="88" customFormat="false" ht="12.75" hidden="false" customHeight="true" outlineLevel="0" collapsed="false">
      <c r="A88" s="315" t="n">
        <v>81</v>
      </c>
      <c r="B88" s="315" t="inlineStr">
        <f aca="false">'English Scores- Leveled papers'!B87</f>
        <is>
          <t/>
        </is>
      </c>
      <c r="C88" s="360" t="inlineStr">
        <f aca="false">'RC Mastery Check+Question type'!H85</f>
        <is>
          <t/>
        </is>
      </c>
      <c r="D88" s="361" t="inlineStr">
        <f aca="false">'Cover Sheet'!L85</f>
        <is>
          <t/>
        </is>
      </c>
      <c r="E88" s="362" t="inlineStr">
        <f aca="false">IF($B88="","",IF(COUNTIFS('English Scores- Leveled papers'!$H$3:$KM$3,E$4,'English Scores- Leveled papers'!$H87:$KM87,"&gt;-1")=0,"",SUMIF('English Scores- Leveled papers'!$H$3:$KM$3,E$4,'English Scores- Leveled papers'!$H87:$KM87)))</f>
        <is>
          <t/>
        </is>
      </c>
      <c r="F88" s="362" t="inlineStr">
        <f aca="false">IF($B88="","",IF(COUNTIFS('English Scores- Leveled papers'!$H$3:$KM$3,F$4,'English Scores- Leveled papers'!$H87:$KM87,"&gt;-1")=0,"",SUMIF('English Scores- Leveled papers'!$H$3:$KM$3,F$4,'English Scores- Leveled papers'!$H87:$KM87)))</f>
        <is>
          <t/>
        </is>
      </c>
      <c r="G88" s="362" t="inlineStr">
        <f aca="false">IF($B88="","",IF(COUNTIFS('English Scores- Leveled papers'!$H$3:$KM$3,G$4,'English Scores- Leveled papers'!$H87:$KM87,"&gt;-1")=0,"",SUMIF('English Scores- Leveled papers'!$H$3:$KM$3,G$4,'English Scores- Leveled papers'!$H87:$KM87)))</f>
        <is>
          <t/>
        </is>
      </c>
      <c r="H88" s="362" t="inlineStr">
        <f aca="false">IF($B88="","",IF(COUNTIFS('English Scores- Leveled papers'!$H$3:$KM$3,H$4,'English Scores- Leveled papers'!$H87:$KM87,"&gt;-1")=0,"",SUMIF('English Scores- Leveled papers'!$H$3:$KM$3,H$4,'English Scores- Leveled papers'!$H87:$KM87)))</f>
        <is>
          <t/>
        </is>
      </c>
      <c r="I88" s="362" t="inlineStr">
        <f aca="false">IF($B88="","",IF(COUNTIFS('English Scores- Leveled papers'!$H$3:$KM$3,I$4,'English Scores- Leveled papers'!$H87:$KM87,"&gt;-1")=0,"",SUMIF('English Scores- Leveled papers'!$H$3:$KM$3,I$4,'English Scores- Leveled papers'!$H87:$KM87)))</f>
        <is>
          <t/>
        </is>
      </c>
      <c r="J88" s="362" t="inlineStr">
        <f aca="false">IF($B88="","",IF(COUNTIFS('English Scores- Leveled papers'!$H$3:$KM$3,J$4,'English Scores- Leveled papers'!$H87:$KM87,"&gt;-1")=0,"",SUMIF('English Scores- Leveled papers'!$H$3:$KM$3,J$4,'English Scores- Leveled papers'!$H87:$KM87)))</f>
        <is>
          <t/>
        </is>
      </c>
      <c r="K88" s="362" t="inlineStr">
        <f aca="false">IF($B88="","",IF(COUNTIFS('English Scores- Leveled papers'!$H$3:$KM$3,K$4,'English Scores- Leveled papers'!$H87:$KM87,"&gt;-1")=0,"",SUMIF('English Scores- Leveled papers'!$H$3:$KM$3,K$4,'English Scores- Leveled papers'!$H87:$KM87)))</f>
        <is>
          <t/>
        </is>
      </c>
      <c r="L88" s="362" t="inlineStr">
        <f aca="false">IF($B88="","",IF(COUNTIFS('English Scores- Leveled papers'!$H$3:$KM$3,L$4,'English Scores- Leveled papers'!$H87:$KM87,"&gt;-1")=0,"",SUMIF('English Scores- Leveled papers'!$H$3:$KM$3,L$4,'English Scores- Leveled papers'!$H87:$KM87)))</f>
        <is>
          <t/>
        </is>
      </c>
      <c r="M88" s="362" t="inlineStr">
        <f aca="false">IF($B88="","",IF(COUNTIFS('English Scores- Leveled papers'!$H$3:$KM$3,M$4,'English Scores- Leveled papers'!$H87:$KM87,"&gt;-1")=0,"",SUMIF('English Scores- Leveled papers'!$H$3:$KM$3,M$4,'English Scores- Leveled papers'!$H87:$KM87)))</f>
        <is>
          <t/>
        </is>
      </c>
      <c r="N88" s="362" t="inlineStr">
        <f aca="false">IF($B88="","",IF(COUNTIFS('English Scores- Leveled papers'!$H$3:$KM$3,N$4,'English Scores- Leveled papers'!$H87:$KM87,"&gt;-1")=0,"",SUMIF('English Scores- Leveled papers'!$H$3:$KM$3,N$4,'English Scores- Leveled papers'!$H87:$KM87)))</f>
        <is>
          <t/>
        </is>
      </c>
      <c r="O88" s="362" t="inlineStr">
        <f aca="false">IF($B88="","",IF(COUNTIFS('English Scores- Leveled papers'!$H$3:$KM$3,O$4,'English Scores- Leveled papers'!$H87:$KM87,"&gt;-1")=0,"",SUMIF('English Scores- Leveled papers'!$H$3:$KM$3,O$4,'English Scores- Leveled papers'!$H87:$KM87)))</f>
        <is>
          <t/>
        </is>
      </c>
      <c r="P88" s="362" t="inlineStr">
        <f aca="false">IF($B88="","",IF(COUNTIFS('English Scores- Leveled papers'!$H$3:$KM$3,P$4,'English Scores- Leveled papers'!$H87:$KM87,"&gt;-1")=0,"",SUMIF('English Scores- Leveled papers'!$H$3:$KM$3,P$4,'English Scores- Leveled papers'!$H87:$KM87)))</f>
        <is>
          <t/>
        </is>
      </c>
      <c r="Q88" s="362" t="inlineStr">
        <f aca="false">IF($B88="","",IF(COUNTIFS('English Scores- Leveled papers'!$H$3:$KM$3,Q$4,'English Scores- Leveled papers'!$H87:$KM87,"&gt;-1")=0,"",SUMIF('English Scores- Leveled papers'!$H$3:$KM$3,Q$4,'English Scores- Leveled papers'!$H87:$KM87)))</f>
        <is>
          <t/>
        </is>
      </c>
      <c r="R88" s="362" t="inlineStr">
        <f aca="false">IF($B88="","",IF(COUNTIFS('English Scores- Leveled papers'!$H$3:$KM$3,R$4,'English Scores- Leveled papers'!$H87:$KM87,"&gt;-1")=0,"",SUMIF('English Scores- Leveled papers'!$H$3:$KM$3,R$4,'English Scores- Leveled papers'!$H87:$KM87)))</f>
        <is>
          <t/>
        </is>
      </c>
      <c r="S88" s="362" t="inlineStr">
        <f aca="false">IF($B88="","",IF(COUNTIFS('English Scores- Leveled papers'!$H$3:$KM$3,S$4,'English Scores- Leveled papers'!$H87:$KM87,"&gt;-1")=0,"",SUMIF('English Scores- Leveled papers'!$H$3:$KM$3,S$4,'English Scores- Leveled papers'!$H87:$KM87)))</f>
        <is>
          <t/>
        </is>
      </c>
      <c r="T88" s="362" t="inlineStr">
        <f aca="false">IF($B88="","",IF(COUNTIFS('English Scores- Leveled papers'!$H$3:$KM$3,T$4,'English Scores- Leveled papers'!$H87:$KM87,"&gt;-1")=0,"",SUMIF('English Scores- Leveled papers'!$H$3:$KM$3,T$4,'English Scores- Leveled papers'!$H87:$KM87)))</f>
        <is>
          <t/>
        </is>
      </c>
      <c r="U88" s="362" t="inlineStr">
        <f aca="false">IF($B88="","",IF(COUNTIFS('English Scores- Leveled papers'!$H$3:$KM$3,U$4,'English Scores- Leveled papers'!$H87:$KM87,"&gt;-1")=0,"",SUMIF('English Scores- Leveled papers'!$H$3:$KM$3,U$4,'English Scores- Leveled papers'!$H87:$KM87)))</f>
        <is>
          <t/>
        </is>
      </c>
      <c r="V88" s="362" t="inlineStr">
        <f aca="false">IF($B88="","",IF(COUNTIFS('English Scores- Leveled papers'!$H$3:$KM$3,V$4,'English Scores- Leveled papers'!$H87:$KM87,"&gt;-1")=0,"",SUMIF('English Scores- Leveled papers'!$H$3:$KM$3,V$4,'English Scores- Leveled papers'!$H87:$KM87)))</f>
        <is>
          <t/>
        </is>
      </c>
      <c r="W88" s="362" t="inlineStr">
        <f aca="false">IF($B88="","",IF(COUNTIFS('English Scores- Leveled papers'!$H$3:$KM$3,W$4,'English Scores- Leveled papers'!$H87:$KM87,"&gt;-1")=0,"",SUMIF('English Scores- Leveled papers'!$H$3:$KM$3,W$4,'English Scores- Leveled papers'!$H87:$KM87)))</f>
        <is>
          <t/>
        </is>
      </c>
      <c r="X88" s="362" t="inlineStr">
        <f aca="false">IF($B88="","",IF(COUNTIFS('English Scores- Leveled papers'!$H$3:$KM$3,X$4,'English Scores- Leveled papers'!$H87:$KM87,"&gt;-1")=0,"",SUMIF('English Scores- Leveled papers'!$H$3:$KM$3,X$4,'English Scores- Leveled papers'!$H87:$KM87)))</f>
        <is>
          <t/>
        </is>
      </c>
      <c r="Y88" s="362" t="inlineStr">
        <f aca="false">IF($B88="","",IF(COUNTIFS('English Scores- Leveled papers'!$H$3:$KM$3,Y$4,'English Scores- Leveled papers'!$H87:$KM87,"&gt;-1")=0,"",SUMIF('English Scores- Leveled papers'!$H$3:$KM$3,Y$4,'English Scores- Leveled papers'!$H87:$KM87)))</f>
        <is>
          <t/>
        </is>
      </c>
      <c r="Z88" s="362" t="inlineStr">
        <f aca="false">IF($B88="","",IF(COUNTIFS('English Scores- Leveled papers'!$H$3:$KM$3,Z$4,'English Scores- Leveled papers'!$H87:$KM87,"&gt;-1")=0,"",SUMIF('English Scores- Leveled papers'!$H$3:$KM$3,Z$4,'English Scores- Leveled papers'!$H87:$KM87)))</f>
        <is>
          <t/>
        </is>
      </c>
      <c r="AA88" s="362" t="inlineStr">
        <f aca="false">IF($B88="","",IF(COUNTIFS('English Scores- Leveled papers'!$H$3:$KM$3,AA$4,'English Scores- Leveled papers'!$H87:$KM87,"&gt;-1")=0,"",SUMIF('English Scores- Leveled papers'!$H$3:$KM$3,AA$4,'English Scores- Leveled papers'!$H87:$KM87)))</f>
        <is>
          <t/>
        </is>
      </c>
      <c r="AB88" s="362" t="inlineStr">
        <f aca="false">IF($B88="","",IF(COUNTIFS('English Scores- Leveled papers'!$H$3:$KM$3,AB$4,'English Scores- Leveled papers'!$H87:$KM87,"&gt;-1")=0,"",SUMIF('English Scores- Leveled papers'!$H$3:$KM$3,AB$4,'English Scores- Leveled papers'!$H87:$KM87)))</f>
        <is>
          <t/>
        </is>
      </c>
      <c r="AC88" s="362" t="inlineStr">
        <f aca="false">IF($B88="","",IF(COUNTIFS('English Scores- Leveled papers'!$H$3:$KM$3,AC$4,'English Scores- Leveled papers'!$H87:$KM87,"&gt;-1")=0,"",SUMIF('English Scores- Leveled papers'!$H$3:$KM$3,AC$4,'English Scores- Leveled papers'!$H87:$KM87)))</f>
        <is>
          <t/>
        </is>
      </c>
      <c r="AD88" s="362" t="inlineStr">
        <f aca="false">IF($B88="","",IF(COUNTIFS('English Scores- Leveled papers'!$H$3:$KM$3,AD$4,'English Scores- Leveled papers'!$H87:$KM87,"&gt;-1")=0,"",SUMIF('English Scores- Leveled papers'!$H$3:$KM$3,AD$4,'English Scores- Leveled papers'!$H87:$KM87)))</f>
        <is>
          <t/>
        </is>
      </c>
      <c r="AE88" s="362" t="inlineStr">
        <f aca="false">IF($B88="","",IF(COUNTIFS('English Scores- Leveled papers'!$H$3:$KM$3,AE$4,'English Scores- Leveled papers'!$H87:$KM87,"&gt;-1")=0,"",SUMIF('English Scores- Leveled papers'!$H$3:$KM$3,AE$4,'English Scores- Leveled papers'!$H87:$KM87)))</f>
        <is>
          <t/>
        </is>
      </c>
      <c r="AF88" s="362" t="inlineStr">
        <f aca="false">IF($B88="","",IF(COUNTIFS('English Scores- Leveled papers'!$H$3:$KM$3,AF$4,'English Scores- Leveled papers'!$H87:$KM87,"&gt;-1")=0,"",SUMIF('English Scores- Leveled papers'!$H$3:$KM$3,AF$4,'English Scores- Leveled papers'!$H87:$KM87)))</f>
        <is>
          <t/>
        </is>
      </c>
      <c r="AG88" s="362" t="inlineStr">
        <f aca="false">IF($B88="","",IF(COUNTIFS('English Scores- Leveled papers'!$H$3:$KM$3,AG$4,'English Scores- Leveled papers'!$H87:$KM87,"&gt;-1")=0,"",SUMIF('English Scores- Leveled papers'!$H$3:$KM$3,AG$4,'English Scores- Leveled papers'!$H87:$KM87)))</f>
        <is>
          <t/>
        </is>
      </c>
      <c r="AH88" s="362" t="inlineStr">
        <f aca="false">IF($B88="","",IF(COUNTIFS('English Scores- Leveled papers'!$H$3:$KM$3,AH$4,'English Scores- Leveled papers'!$H87:$KM87,"&gt;-1")=0,"",SUMIF('English Scores- Leveled papers'!$H$3:$KM$3,AH$4,'English Scores- Leveled papers'!$H87:$KM87)))</f>
        <is>
          <t/>
        </is>
      </c>
      <c r="AI88" s="362" t="inlineStr">
        <f aca="false">IF($B88="","",IF(COUNTIFS('English Scores- Leveled papers'!$H$3:$KM$3,AI$4,'English Scores- Leveled papers'!$H87:$KM87,"&gt;-1")=0,"",SUMIF('English Scores- Leveled papers'!$H$3:$KM$3,AI$4,'English Scores- Leveled papers'!$H87:$KM87)))</f>
        <is>
          <t/>
        </is>
      </c>
      <c r="AJ88" s="362" t="inlineStr">
        <f aca="false">IF($B88="","",IF(COUNTIFS('English Scores- Leveled papers'!$H$3:$KM$3,AJ$4,'English Scores- Leveled papers'!$H87:$KM87,"&gt;-1")=0,"",SUMIF('English Scores- Leveled papers'!$H$3:$KM$3,AJ$4,'English Scores- Leveled papers'!$H87:$KM87)))</f>
        <is>
          <t/>
        </is>
      </c>
      <c r="AK88" s="362" t="inlineStr">
        <f aca="false">IF($B88="","",IF(COUNTIFS('English Scores- Leveled papers'!$H$3:$KM$3,AK$4,'English Scores- Leveled papers'!$H87:$KM87,"&gt;-1")=0,"",SUMIF('English Scores- Leveled papers'!$H$3:$KM$3,AK$4,'English Scores- Leveled papers'!$H87:$KM87)))</f>
        <is>
          <t/>
        </is>
      </c>
      <c r="AL88" s="362" t="inlineStr">
        <f aca="false">IF($B88="","",IF(COUNTIFS('English Scores- Leveled papers'!$H$3:$KM$3,AL$4,'English Scores- Leveled papers'!$H87:$KM87,"&gt;-1")=0,"",SUMIF('English Scores- Leveled papers'!$H$3:$KM$3,AL$4,'English Scores- Leveled papers'!$H87:$KM87)))</f>
        <is>
          <t/>
        </is>
      </c>
      <c r="AM88" s="362" t="inlineStr">
        <f aca="false">IF($B88="","",IF(COUNTIFS('English Scores- Leveled papers'!$H$3:$KM$3,AM$4,'English Scores- Leveled papers'!$H87:$KM87,"&gt;-1")=0,"",SUMIF('English Scores- Leveled papers'!$H$3:$KM$3,AM$4,'English Scores- Leveled papers'!$H87:$KM87)))</f>
        <is>
          <t/>
        </is>
      </c>
      <c r="AN88" s="362" t="inlineStr">
        <f aca="false">IF($B88="","",IF(COUNTIFS('English Scores- Leveled papers'!$H$3:$KM$3,AN$4,'English Scores- Leveled papers'!$H87:$KM87,"&gt;-1")=0,"",SUMIF('English Scores- Leveled papers'!$H$3:$KM$3,AN$4,'English Scores- Leveled papers'!$H87:$KM87)))</f>
        <is>
          <t/>
        </is>
      </c>
      <c r="AO88" s="362" t="inlineStr">
        <f aca="false">IF($B88="","",IF(COUNTIFS('English Scores- Leveled papers'!$H$3:$KM$3,AO$4,'English Scores- Leveled papers'!$H87:$KM87,"&gt;-1")=0,"",SUMIF('English Scores- Leveled papers'!$H$3:$KM$3,AO$4,'English Scores- Leveled papers'!$H87:$KM87)))</f>
        <is>
          <t/>
        </is>
      </c>
      <c r="AP88" s="362" t="inlineStr">
        <f aca="false">IF($B88="","",IF(COUNTIFS('English Scores- Leveled papers'!$H$3:$KM$3,AP$4,'English Scores- Leveled papers'!$H87:$KM87,"&gt;-1")=0,"",SUMIF('English Scores- Leveled papers'!$H$3:$KM$3,AP$4,'English Scores- Leveled papers'!$H87:$KM87)))</f>
        <is>
          <t/>
        </is>
      </c>
      <c r="AQ88" s="362" t="inlineStr">
        <f aca="false">IF($B88="","",IF(COUNTIFS('English Scores- Leveled papers'!$H$3:$KM$3,AQ$4,'English Scores- Leveled papers'!$H87:$KM87,"&gt;-1")=0,"",SUMIF('English Scores- Leveled papers'!$H$3:$KM$3,AQ$4,'English Scores- Leveled papers'!$H87:$KM87)))</f>
        <is>
          <t/>
        </is>
      </c>
      <c r="AR88" s="362" t="inlineStr">
        <f aca="false">IF($B88="","",IF(COUNTIFS('English Scores- Leveled papers'!$H$3:$KM$3,AR$4,'English Scores- Leveled papers'!$H87:$KM87,"&gt;-1")=0,"",SUMIF('English Scores- Leveled papers'!$H$3:$KM$3,AR$4,'English Scores- Leveled papers'!$H87:$KM87)))</f>
        <is>
          <t/>
        </is>
      </c>
      <c r="AS88" s="362" t="inlineStr">
        <f aca="false">IF($B88="","",IF(COUNTIFS('English Scores- Leveled papers'!$H$3:$KM$3,AS$4,'English Scores- Leveled papers'!$H87:$KM87,"&gt;-1")=0,"",SUMIF('English Scores- Leveled papers'!$H$3:$KM$3,AS$4,'English Scores- Leveled papers'!$H87:$KM87)))</f>
        <is>
          <t/>
        </is>
      </c>
      <c r="AT88" s="362" t="inlineStr">
        <f aca="false">IF($B88="","",IF(COUNTIFS('English Scores- Leveled papers'!$H$3:$KM$3,AT$4,'English Scores- Leveled papers'!$H87:$KM87,"&gt;-1")=0,"",SUMIF('English Scores- Leveled papers'!$H$3:$KM$3,AT$4,'English Scores- Leveled papers'!$H87:$KM87)))</f>
        <is>
          <t/>
        </is>
      </c>
      <c r="AU88" s="362" t="inlineStr">
        <f aca="false">IF($B88="","",IF(COUNTIFS('English Scores- Leveled papers'!$H$3:$KM$3,AU$4,'English Scores- Leveled papers'!$H87:$KM87,"&gt;-1")=0,"",SUMIF('English Scores- Leveled papers'!$H$3:$KM$3,AU$4,'English Scores- Leveled papers'!$H87:$KM87)))</f>
        <is>
          <t/>
        </is>
      </c>
      <c r="AV88" s="362" t="inlineStr">
        <f aca="false">IF($B88="","",IF(COUNTIFS('English Scores- Leveled papers'!$H$3:$KM$3,AV$4,'English Scores- Leveled papers'!$H87:$KM87,"&gt;-1")=0,"",SUMIF('English Scores- Leveled papers'!$H$3:$KM$3,AV$4,'English Scores- Leveled papers'!$H87:$KM87)))</f>
        <is>
          <t/>
        </is>
      </c>
      <c r="AW88" s="362" t="inlineStr">
        <f aca="false">IF($B88="","",IF(COUNTIFS('English Scores- Leveled papers'!$H$3:$KM$3,AW$4,'English Scores- Leveled papers'!$H87:$KM87,"&gt;-1")=0,"",SUMIF('English Scores- Leveled papers'!$H$3:$KM$3,AW$4,'English Scores- Leveled papers'!$H87:$KM87)))</f>
        <is>
          <t/>
        </is>
      </c>
      <c r="AX88" s="362" t="inlineStr">
        <f aca="false">IF($B88="","",IF(COUNTIFS('English Scores- Leveled papers'!$H$3:$KM$3,AX$4,'English Scores- Leveled papers'!$H87:$KM87,"&gt;-1")=0,"",SUMIF('English Scores- Leveled papers'!$H$3:$KM$3,AX$4,'English Scores- Leveled papers'!$H87:$KM87)))</f>
        <is>
          <t/>
        </is>
      </c>
      <c r="AY88" s="362" t="inlineStr">
        <f aca="false">IF($B88="","",IF(COUNTIFS('English Scores- Leveled papers'!$H$3:$KM$3,AY$4,'English Scores- Leveled papers'!$H87:$KM87,"&gt;-1")=0,"",SUMIF('English Scores- Leveled papers'!$H$3:$KM$3,AY$4,'English Scores- Leveled papers'!$H87:$KM87)))</f>
        <is>
          <t/>
        </is>
      </c>
      <c r="AZ88" s="362" t="inlineStr">
        <f aca="false">IF($B88="","",IF(COUNTIFS('English Scores- Leveled papers'!$H$3:$KM$3,AZ$4,'English Scores- Leveled papers'!$H87:$KM87,"&gt;-1")=0,"",SUMIF('English Scores- Leveled papers'!$H$3:$KM$3,AZ$4,'English Scores- Leveled papers'!$H87:$KM87)))</f>
        <is>
          <t/>
        </is>
      </c>
      <c r="BA88" s="362" t="inlineStr">
        <f aca="false">IF($B88="","",IF(COUNTIFS('English Scores- Leveled papers'!$H$3:$KM$3,BA$4,'English Scores- Leveled papers'!$H87:$KM87,"&gt;-1")=0,"",SUMIF('English Scores- Leveled papers'!$H$3:$KM$3,BA$4,'English Scores- Leveled papers'!$H87:$KM87)))</f>
        <is>
          <t/>
        </is>
      </c>
      <c r="BB88" s="362" t="inlineStr">
        <f aca="false">IF($B88="","",IF(COUNTIFS('English Scores- Leveled papers'!$H$3:$KM$3,BB$4,'English Scores- Leveled papers'!$H87:$KM87,"&gt;-1")=0,"",SUMIF('English Scores- Leveled papers'!$H$3:$KM$3,BB$4,'English Scores- Leveled papers'!$H87:$KM87)))</f>
        <is>
          <t/>
        </is>
      </c>
      <c r="BC88" s="362" t="inlineStr">
        <f aca="false">IF($B88="","",IF(COUNTIFS('English Scores- Leveled papers'!$H$3:$KM$3,BC$4,'English Scores- Leveled papers'!$H87:$KM87,"&gt;-1")=0,"",SUMIF('English Scores- Leveled papers'!$H$3:$KM$3,BC$4,'English Scores- Leveled papers'!$H87:$KM87)))</f>
        <is>
          <t/>
        </is>
      </c>
      <c r="BD88" s="362" t="inlineStr">
        <f aca="false">IF($B88="","",IF(COUNTIFS('English Scores- Leveled papers'!$H$3:$KM$3,BD$4,'English Scores- Leveled papers'!$H87:$KM87,"&gt;-1")=0,"",SUMIF('English Scores- Leveled papers'!$H$3:$KM$3,BD$4,'English Scores- Leveled papers'!$H87:$KM87)))</f>
        <is>
          <t/>
        </is>
      </c>
      <c r="BE88" s="362" t="inlineStr">
        <f aca="false">IF($B88="","",IF(COUNTIFS('English Scores- Leveled papers'!$H$3:$KM$3,BE$4,'English Scores- Leveled papers'!$H87:$KM87,"&gt;-1")=0,"",SUMIF('English Scores- Leveled papers'!$H$3:$KM$3,BE$4,'English Scores- Leveled papers'!$H87:$KM87)))</f>
        <is>
          <t/>
        </is>
      </c>
      <c r="BF88" s="362" t="inlineStr">
        <f aca="false">IF($B88="","",IF(COUNTIFS('English Scores- Leveled papers'!$H$3:$KM$3,BF$4,'English Scores- Leveled papers'!$H87:$KM87,"&gt;-1")=0,"",SUMIF('English Scores- Leveled papers'!$H$3:$KM$3,BF$4,'English Scores- Leveled papers'!$H87:$KM87)))</f>
        <is>
          <t/>
        </is>
      </c>
      <c r="BG88" s="362" t="inlineStr">
        <f aca="false">IF($B88="","",IF(COUNTIFS('English Scores- Leveled papers'!$H$3:$KM$3,BG$4,'English Scores- Leveled papers'!$H87:$KM87,"&gt;-1")=0,"",SUMIF('English Scores- Leveled papers'!$H$3:$KM$3,BG$4,'English Scores- Leveled papers'!$H87:$KM87)))</f>
        <is>
          <t/>
        </is>
      </c>
      <c r="BH88" s="362" t="inlineStr">
        <f aca="false">IF($B88="","",IF(COUNTIFS('English Scores- Leveled papers'!$H$3:$KM$3,BH$4,'English Scores- Leveled papers'!$H87:$KM87,"&gt;-1")=0,"",SUMIF('English Scores- Leveled papers'!$H$3:$KM$3,BH$4,'English Scores- Leveled papers'!$H87:$KM87)))</f>
        <is>
          <t/>
        </is>
      </c>
      <c r="BI88" s="362" t="inlineStr">
        <f aca="false">IF($B88="","",IF(COUNTIFS('English Scores- Leveled papers'!$H$3:$KM$3,BI$4,'English Scores- Leveled papers'!$H87:$KM87,"&gt;-1")=0,"",SUMIF('English Scores- Leveled papers'!$H$3:$KM$3,BI$4,'English Scores- Leveled papers'!$H87:$KM87)))</f>
        <is>
          <t/>
        </is>
      </c>
      <c r="BJ88" s="362" t="inlineStr">
        <f aca="false">IF($B88="","",IF(COUNTIFS('English Scores- Leveled papers'!$H$3:$KM$3,BJ$4,'English Scores- Leveled papers'!$H87:$KM87,"&gt;-1")=0,"",SUMIF('English Scores- Leveled papers'!$H$3:$KM$3,BJ$4,'English Scores- Leveled papers'!$H87:$KM87)))</f>
        <is>
          <t/>
        </is>
      </c>
      <c r="BK88" s="362" t="inlineStr">
        <f aca="false">IF($B88="","",IF(COUNTIFS('English Scores- Leveled papers'!$H$3:$KM$3,BK$4,'English Scores- Leveled papers'!$H87:$KM87,"&gt;-1")=0,"",SUMIF('English Scores- Leveled papers'!$H$3:$KM$3,BK$4,'English Scores- Leveled papers'!$H87:$KM87)))</f>
        <is>
          <t/>
        </is>
      </c>
      <c r="BL88" s="362" t="inlineStr">
        <f aca="false">IF($B88="","",IF(COUNTIFS('English Scores- Leveled papers'!$H$3:$KM$3,BL$4,'English Scores- Leveled papers'!$H87:$KM87,"&gt;-1")=0,"",SUMIF('English Scores- Leveled papers'!$H$3:$KM$3,BL$4,'English Scores- Leveled papers'!$H87:$KM87)))</f>
        <is>
          <t/>
        </is>
      </c>
      <c r="BM88" s="362" t="inlineStr">
        <f aca="false">IF($B88="","",IF(COUNTIFS('Eng GLA 6th, 7th, 8th'!$E$3:$DV$3,BM$4,'Eng GLA 6th, 7th, 8th'!$E88:$DV88, "&gt;-1")=0,"",SUMIF('Eng GLA 6th, 7th, 8th'!$E$3:$DV$3,BM$4,'Eng GLA 6th, 7th, 8th'!$E88:$DV88)))</f>
        <is>
          <t/>
        </is>
      </c>
      <c r="BN88" s="362" t="inlineStr">
        <f aca="false">IF($B88="","",IF(COUNTIFS('Eng GLA 6th, 7th, 8th'!$E$3:$DV$3,BN$4,'Eng GLA 6th, 7th, 8th'!$E88:$DV88, "&gt;-1")=0,"",SUMIF('Eng GLA 6th, 7th, 8th'!$E$3:$DV$3,BN$4,'Eng GLA 6th, 7th, 8th'!$E88:$DV88)))</f>
        <is>
          <t/>
        </is>
      </c>
      <c r="BO88" s="362" t="inlineStr">
        <f aca="false">IF($B88="","",IF(COUNTIFS('Eng GLA 6th, 7th, 8th'!$E$3:$DV$3,BO$4,'Eng GLA 6th, 7th, 8th'!$E88:$DV88, "&gt;-1")=0,"",SUMIF('Eng GLA 6th, 7th, 8th'!$E$3:$DV$3,BO$4,'Eng GLA 6th, 7th, 8th'!$E88:$DV88)))</f>
        <is>
          <t/>
        </is>
      </c>
      <c r="BP88" s="362" t="inlineStr">
        <f aca="false">IF($B88="","",IF(COUNTIFS('Eng GLA 6th, 7th, 8th'!$E$3:$DV$3,BP$4,'Eng GLA 6th, 7th, 8th'!$E88:$DV88, "&gt;-1")=0,"",SUMIF('Eng GLA 6th, 7th, 8th'!$E$3:$DV$3,BP$4,'Eng GLA 6th, 7th, 8th'!$E88:$DV88)))</f>
        <is>
          <t/>
        </is>
      </c>
      <c r="BQ88" s="362" t="inlineStr">
        <f aca="false">IF($B88="","",IF(COUNTIFS('Eng GLA 6th, 7th, 8th'!$E$3:$DV$3,BQ$4,'Eng GLA 6th, 7th, 8th'!$E88:$DV88, "&gt;-1")=0,"",SUMIF('Eng GLA 6th, 7th, 8th'!$E$3:$DV$3,BQ$4,'Eng GLA 6th, 7th, 8th'!$E88:$DV88)))</f>
        <is>
          <t/>
        </is>
      </c>
      <c r="BR88" s="362" t="inlineStr">
        <f aca="false">IF($B88="","",IF(COUNTIFS('Eng GLA 6th, 7th, 8th'!$E$3:$DV$3,BR$4,'Eng GLA 6th, 7th, 8th'!$E88:$DV88, "&gt;-1")=0,"",SUMIF('Eng GLA 6th, 7th, 8th'!$E$3:$DV$3,BR$4,'Eng GLA 6th, 7th, 8th'!$E88:$DV88)))</f>
        <is>
          <t/>
        </is>
      </c>
      <c r="BS88" s="362" t="inlineStr">
        <f aca="false">IF($B88="","",IF(COUNTIFS('Eng GLA 6th, 7th, 8th'!$E$3:$DV$3,BS$4,'Eng GLA 6th, 7th, 8th'!$E88:$DV88, "&gt;-1")=0,"",SUMIF('Eng GLA 6th, 7th, 8th'!$E$3:$DV$3,BS$4,'Eng GLA 6th, 7th, 8th'!$E88:$DV88)))</f>
        <is>
          <t/>
        </is>
      </c>
      <c r="BT88" s="362" t="inlineStr">
        <f aca="false">IF($B88="","",IF(COUNTIFS('Eng GLA 6th, 7th, 8th'!$E$3:$DV$3,BT$4,'Eng GLA 6th, 7th, 8th'!$E88:$DV88, "&gt;-1")=0,"",SUMIF('Eng GLA 6th, 7th, 8th'!$E$3:$DV$3,BT$4,'Eng GLA 6th, 7th, 8th'!$E88:$DV88)))</f>
        <is>
          <t/>
        </is>
      </c>
      <c r="BU88" s="362" t="inlineStr">
        <f aca="false">IF($B88="","",IF(COUNTIFS('Eng GLA 6th, 7th, 8th'!$E$3:$DV$3,BU$4,'Eng GLA 6th, 7th, 8th'!$E88:$DV88, "&gt;-1")=0,"",SUMIF('Eng GLA 6th, 7th, 8th'!$E$3:$DV$3,BU$4,'Eng GLA 6th, 7th, 8th'!$E88:$DV88)))</f>
        <is>
          <t/>
        </is>
      </c>
      <c r="BV88" s="362" t="inlineStr">
        <f aca="false">IF($B88="","",IF(COUNTIFS('Eng GLA 6th, 7th, 8th'!$E$3:$DV$3,BV$4,'Eng GLA 6th, 7th, 8th'!$E88:$DV88, "&gt;-1")=0,"",SUMIF('Eng GLA 6th, 7th, 8th'!$E$3:$DV$3,BV$4,'Eng GLA 6th, 7th, 8th'!$E88:$DV88)))</f>
        <is>
          <t/>
        </is>
      </c>
      <c r="BW88" s="362" t="inlineStr">
        <f aca="false">IF($B88="","",IF(COUNTIFS('Eng GLA 6th, 7th, 8th'!$E$3:$DV$3,BW$4,'Eng GLA 6th, 7th, 8th'!$E88:$DV88, "&gt;-1")=0,"",SUMIF('Eng GLA 6th, 7th, 8th'!$E$3:$DV$3,BW$4,'Eng GLA 6th, 7th, 8th'!$E88:$DV88)))</f>
        <is>
          <t/>
        </is>
      </c>
      <c r="BX88" s="362" t="inlineStr">
        <f aca="false">IF($B88="","",IF(COUNTIFS('Eng GLA 6th, 7th, 8th'!$E$3:$DV$3,BX$4,'Eng GLA 6th, 7th, 8th'!$E88:$DV88, "&gt;-1")=0,"",SUMIF('Eng GLA 6th, 7th, 8th'!$E$3:$DV$3,BX$4,'Eng GLA 6th, 7th, 8th'!$E88:$DV88)))</f>
        <is>
          <t/>
        </is>
      </c>
      <c r="BY88" s="362" t="inlineStr">
        <f aca="false">IF($B88="","",IF(COUNTIFS('Eng GLA 6th, 7th, 8th'!$E$3:$DV$3,BY$4,'Eng GLA 6th, 7th, 8th'!$E88:$DV88, "&gt;-1")=0,"",SUMIF('Eng GLA 6th, 7th, 8th'!$E$3:$DV$3,BY$4,'Eng GLA 6th, 7th, 8th'!$E88:$DV88)))</f>
        <is>
          <t/>
        </is>
      </c>
      <c r="BZ88" s="362" t="inlineStr">
        <f aca="false">IF($B88="","",IF(COUNTIFS('Eng GLA 6th, 7th, 8th'!$E$3:$DV$3,BZ$4,'Eng GLA 6th, 7th, 8th'!$E88:$DV88, "&gt;-1")=0,"",SUMIF('Eng GLA 6th, 7th, 8th'!$E$3:$DV$3,BZ$4,'Eng GLA 6th, 7th, 8th'!$E88:$DV88)))</f>
        <is>
          <t/>
        </is>
      </c>
      <c r="CA88" s="362" t="inlineStr">
        <f aca="false">IF($B88="","",IF(COUNTIFS('Eng GLA 6th, 7th, 8th'!$E$3:$DV$3,CA$4,'Eng GLA 6th, 7th, 8th'!$E88:$DV88, "&gt;-1")=0,"",SUMIF('Eng GLA 6th, 7th, 8th'!$E$3:$DV$3,CA$4,'Eng GLA 6th, 7th, 8th'!$E88:$DV88)))</f>
        <is>
          <t/>
        </is>
      </c>
      <c r="CB88" s="363"/>
      <c r="CC88" s="364" t="str">
        <f aca="false">IFERROR(IF((COUNT('Eng GLA 6th, 7th, 8th'!E88:U88)=0)," ",(SUM('Eng GLA 6th, 7th, 8th'!E88:U88)/$CC$3)),"")</f>
        <v> </v>
      </c>
      <c r="CD88" s="364" t="str">
        <f aca="false">IFERROR(IF((COUNT('Eng GLA 6th, 7th, 8th'!V88:AA88)=0)," ",(SUM('Eng GLA 6th, 7th, 8th'!V88:AA88)/$CD$3)),"")</f>
        <v> </v>
      </c>
      <c r="CE88" s="364" t="str">
        <f aca="false">IFERROR(IF((COUNT('Eng GLA 6th, 7th, 8th'!AB88:AG88)=0)," ",(SUM('Eng GLA 6th, 7th, 8th'!AB88:AG88)/$CE$3)),"")</f>
        <v> </v>
      </c>
      <c r="CF88" s="364" t="str">
        <f aca="false">IFERROR(IF((COUNT('Eng GLA 6th, 7th, 8th'!AH88:AP88)=0)," ",(SUM('Eng GLA 6th, 7th, 8th'!AH88:AP88)/$CF$3)),"")</f>
        <v> </v>
      </c>
      <c r="CG88" s="365" t="str">
        <f aca="false">IFERROR(IF((COUNT('Eng GLA 6th, 7th, 8th'!AR88:BH88)=0)," ",(SUM('Eng GLA 6th, 7th, 8th'!AR88:BH88)/$CG$3)),"")</f>
        <v> </v>
      </c>
      <c r="CH88" s="365" t="str">
        <f aca="false">IFERROR(IF((COUNT('Eng GLA 6th, 7th, 8th'!BI88:BN88)=0)," ",(SUM('Eng GLA 6th, 7th, 8th'!BI88:BN88)/$CH$3)),"")</f>
        <v> </v>
      </c>
      <c r="CI88" s="365" t="str">
        <f aca="false">IFERROR(IF((COUNT('Eng GLA 6th, 7th, 8th'!BO88:BT88)=0)," ",(SUM('Eng GLA 6th, 7th, 8th'!BO88:BT88)/$CI$3)),"")</f>
        <v> </v>
      </c>
      <c r="CJ88" s="365" t="str">
        <f aca="false">IFERROR(IF((COUNT('Eng GLA 6th, 7th, 8th'!BU88:CF88)=0)," ",(SUM('Eng GLA 6th, 7th, 8th'!BU88:CF88)/$CJ$3)),"")</f>
        <v> </v>
      </c>
      <c r="CK88" s="365" t="str">
        <f aca="false">IFERROR(IF((COUNT('Eng GLA 6th, 7th, 8th'!CH88:CX88)=0)," ",(SUM('Eng GLA 6th, 7th, 8th'!CH88:CX88)/$CK$3)),"")</f>
        <v> </v>
      </c>
      <c r="CL88" s="365" t="str">
        <f aca="false">IFERROR(IF((COUNT('Eng GLA 6th, 7th, 8th'!CY88:DD88)=0)," ",(SUM('Eng GLA 6th, 7th, 8th'!CY88:DD88)/$CL$3)),"")</f>
        <v> </v>
      </c>
      <c r="CM88" s="365" t="str">
        <f aca="false">IFERROR(IF((COUNT('Eng GLA 6th, 7th, 8th'!DE88:DJ88)=0)," ",(SUM('Eng GLA 6th, 7th, 8th'!DE88:DJ88)/$CM$3)),"")</f>
        <v> </v>
      </c>
      <c r="CN88" s="365" t="str">
        <f aca="false">IFERROR(IF((COUNT('Eng GLA 6th, 7th, 8th'!DK88:DV88)=0)," ",(SUM('Eng GLA 6th, 7th, 8th'!DK88:DV88)/$CN$3)),"")</f>
        <v> </v>
      </c>
    </row>
    <row r="89" customFormat="false" ht="12.75" hidden="false" customHeight="true" outlineLevel="0" collapsed="false">
      <c r="A89" s="315" t="n">
        <v>82</v>
      </c>
      <c r="B89" s="315" t="inlineStr">
        <f aca="false">'English Scores- Leveled papers'!B88</f>
        <is>
          <t/>
        </is>
      </c>
      <c r="C89" s="360" t="inlineStr">
        <f aca="false">'RC Mastery Check+Question type'!H86</f>
        <is>
          <t/>
        </is>
      </c>
      <c r="D89" s="361" t="inlineStr">
        <f aca="false">'Cover Sheet'!L86</f>
        <is>
          <t/>
        </is>
      </c>
      <c r="E89" s="362" t="inlineStr">
        <f aca="false">IF($B89="","",IF(COUNTIFS('English Scores- Leveled papers'!$H$3:$KM$3,E$4,'English Scores- Leveled papers'!$H88:$KM88,"&gt;-1")=0,"",SUMIF('English Scores- Leveled papers'!$H$3:$KM$3,E$4,'English Scores- Leveled papers'!$H88:$KM88)))</f>
        <is>
          <t/>
        </is>
      </c>
      <c r="F89" s="362" t="inlineStr">
        <f aca="false">IF($B89="","",IF(COUNTIFS('English Scores- Leveled papers'!$H$3:$KM$3,F$4,'English Scores- Leveled papers'!$H88:$KM88,"&gt;-1")=0,"",SUMIF('English Scores- Leveled papers'!$H$3:$KM$3,F$4,'English Scores- Leveled papers'!$H88:$KM88)))</f>
        <is>
          <t/>
        </is>
      </c>
      <c r="G89" s="362" t="inlineStr">
        <f aca="false">IF($B89="","",IF(COUNTIFS('English Scores- Leveled papers'!$H$3:$KM$3,G$4,'English Scores- Leveled papers'!$H88:$KM88,"&gt;-1")=0,"",SUMIF('English Scores- Leveled papers'!$H$3:$KM$3,G$4,'English Scores- Leveled papers'!$H88:$KM88)))</f>
        <is>
          <t/>
        </is>
      </c>
      <c r="H89" s="362" t="inlineStr">
        <f aca="false">IF($B89="","",IF(COUNTIFS('English Scores- Leveled papers'!$H$3:$KM$3,H$4,'English Scores- Leveled papers'!$H88:$KM88,"&gt;-1")=0,"",SUMIF('English Scores- Leveled papers'!$H$3:$KM$3,H$4,'English Scores- Leveled papers'!$H88:$KM88)))</f>
        <is>
          <t/>
        </is>
      </c>
      <c r="I89" s="362" t="inlineStr">
        <f aca="false">IF($B89="","",IF(COUNTIFS('English Scores- Leveled papers'!$H$3:$KM$3,I$4,'English Scores- Leveled papers'!$H88:$KM88,"&gt;-1")=0,"",SUMIF('English Scores- Leveled papers'!$H$3:$KM$3,I$4,'English Scores- Leveled papers'!$H88:$KM88)))</f>
        <is>
          <t/>
        </is>
      </c>
      <c r="J89" s="362" t="inlineStr">
        <f aca="false">IF($B89="","",IF(COUNTIFS('English Scores- Leveled papers'!$H$3:$KM$3,J$4,'English Scores- Leveled papers'!$H88:$KM88,"&gt;-1")=0,"",SUMIF('English Scores- Leveled papers'!$H$3:$KM$3,J$4,'English Scores- Leveled papers'!$H88:$KM88)))</f>
        <is>
          <t/>
        </is>
      </c>
      <c r="K89" s="362" t="inlineStr">
        <f aca="false">IF($B89="","",IF(COUNTIFS('English Scores- Leveled papers'!$H$3:$KM$3,K$4,'English Scores- Leveled papers'!$H88:$KM88,"&gt;-1")=0,"",SUMIF('English Scores- Leveled papers'!$H$3:$KM$3,K$4,'English Scores- Leveled papers'!$H88:$KM88)))</f>
        <is>
          <t/>
        </is>
      </c>
      <c r="L89" s="362" t="inlineStr">
        <f aca="false">IF($B89="","",IF(COUNTIFS('English Scores- Leveled papers'!$H$3:$KM$3,L$4,'English Scores- Leveled papers'!$H88:$KM88,"&gt;-1")=0,"",SUMIF('English Scores- Leveled papers'!$H$3:$KM$3,L$4,'English Scores- Leveled papers'!$H88:$KM88)))</f>
        <is>
          <t/>
        </is>
      </c>
      <c r="M89" s="362" t="inlineStr">
        <f aca="false">IF($B89="","",IF(COUNTIFS('English Scores- Leveled papers'!$H$3:$KM$3,M$4,'English Scores- Leveled papers'!$H88:$KM88,"&gt;-1")=0,"",SUMIF('English Scores- Leveled papers'!$H$3:$KM$3,M$4,'English Scores- Leveled papers'!$H88:$KM88)))</f>
        <is>
          <t/>
        </is>
      </c>
      <c r="N89" s="362" t="inlineStr">
        <f aca="false">IF($B89="","",IF(COUNTIFS('English Scores- Leveled papers'!$H$3:$KM$3,N$4,'English Scores- Leveled papers'!$H88:$KM88,"&gt;-1")=0,"",SUMIF('English Scores- Leveled papers'!$H$3:$KM$3,N$4,'English Scores- Leveled papers'!$H88:$KM88)))</f>
        <is>
          <t/>
        </is>
      </c>
      <c r="O89" s="362" t="inlineStr">
        <f aca="false">IF($B89="","",IF(COUNTIFS('English Scores- Leveled papers'!$H$3:$KM$3,O$4,'English Scores- Leveled papers'!$H88:$KM88,"&gt;-1")=0,"",SUMIF('English Scores- Leveled papers'!$H$3:$KM$3,O$4,'English Scores- Leveled papers'!$H88:$KM88)))</f>
        <is>
          <t/>
        </is>
      </c>
      <c r="P89" s="362" t="inlineStr">
        <f aca="false">IF($B89="","",IF(COUNTIFS('English Scores- Leveled papers'!$H$3:$KM$3,P$4,'English Scores- Leveled papers'!$H88:$KM88,"&gt;-1")=0,"",SUMIF('English Scores- Leveled papers'!$H$3:$KM$3,P$4,'English Scores- Leveled papers'!$H88:$KM88)))</f>
        <is>
          <t/>
        </is>
      </c>
      <c r="Q89" s="362" t="inlineStr">
        <f aca="false">IF($B89="","",IF(COUNTIFS('English Scores- Leveled papers'!$H$3:$KM$3,Q$4,'English Scores- Leveled papers'!$H88:$KM88,"&gt;-1")=0,"",SUMIF('English Scores- Leveled papers'!$H$3:$KM$3,Q$4,'English Scores- Leveled papers'!$H88:$KM88)))</f>
        <is>
          <t/>
        </is>
      </c>
      <c r="R89" s="362" t="inlineStr">
        <f aca="false">IF($B89="","",IF(COUNTIFS('English Scores- Leveled papers'!$H$3:$KM$3,R$4,'English Scores- Leveled papers'!$H88:$KM88,"&gt;-1")=0,"",SUMIF('English Scores- Leveled papers'!$H$3:$KM$3,R$4,'English Scores- Leveled papers'!$H88:$KM88)))</f>
        <is>
          <t/>
        </is>
      </c>
      <c r="S89" s="362" t="inlineStr">
        <f aca="false">IF($B89="","",IF(COUNTIFS('English Scores- Leveled papers'!$H$3:$KM$3,S$4,'English Scores- Leveled papers'!$H88:$KM88,"&gt;-1")=0,"",SUMIF('English Scores- Leveled papers'!$H$3:$KM$3,S$4,'English Scores- Leveled papers'!$H88:$KM88)))</f>
        <is>
          <t/>
        </is>
      </c>
      <c r="T89" s="362" t="inlineStr">
        <f aca="false">IF($B89="","",IF(COUNTIFS('English Scores- Leveled papers'!$H$3:$KM$3,T$4,'English Scores- Leveled papers'!$H88:$KM88,"&gt;-1")=0,"",SUMIF('English Scores- Leveled papers'!$H$3:$KM$3,T$4,'English Scores- Leveled papers'!$H88:$KM88)))</f>
        <is>
          <t/>
        </is>
      </c>
      <c r="U89" s="362" t="inlineStr">
        <f aca="false">IF($B89="","",IF(COUNTIFS('English Scores- Leveled papers'!$H$3:$KM$3,U$4,'English Scores- Leveled papers'!$H88:$KM88,"&gt;-1")=0,"",SUMIF('English Scores- Leveled papers'!$H$3:$KM$3,U$4,'English Scores- Leveled papers'!$H88:$KM88)))</f>
        <is>
          <t/>
        </is>
      </c>
      <c r="V89" s="362" t="inlineStr">
        <f aca="false">IF($B89="","",IF(COUNTIFS('English Scores- Leveled papers'!$H$3:$KM$3,V$4,'English Scores- Leveled papers'!$H88:$KM88,"&gt;-1")=0,"",SUMIF('English Scores- Leveled papers'!$H$3:$KM$3,V$4,'English Scores- Leveled papers'!$H88:$KM88)))</f>
        <is>
          <t/>
        </is>
      </c>
      <c r="W89" s="362" t="inlineStr">
        <f aca="false">IF($B89="","",IF(COUNTIFS('English Scores- Leveled papers'!$H$3:$KM$3,W$4,'English Scores- Leveled papers'!$H88:$KM88,"&gt;-1")=0,"",SUMIF('English Scores- Leveled papers'!$H$3:$KM$3,W$4,'English Scores- Leveled papers'!$H88:$KM88)))</f>
        <is>
          <t/>
        </is>
      </c>
      <c r="X89" s="362" t="inlineStr">
        <f aca="false">IF($B89="","",IF(COUNTIFS('English Scores- Leveled papers'!$H$3:$KM$3,X$4,'English Scores- Leveled papers'!$H88:$KM88,"&gt;-1")=0,"",SUMIF('English Scores- Leveled papers'!$H$3:$KM$3,X$4,'English Scores- Leveled papers'!$H88:$KM88)))</f>
        <is>
          <t/>
        </is>
      </c>
      <c r="Y89" s="362" t="inlineStr">
        <f aca="false">IF($B89="","",IF(COUNTIFS('English Scores- Leveled papers'!$H$3:$KM$3,Y$4,'English Scores- Leveled papers'!$H88:$KM88,"&gt;-1")=0,"",SUMIF('English Scores- Leveled papers'!$H$3:$KM$3,Y$4,'English Scores- Leveled papers'!$H88:$KM88)))</f>
        <is>
          <t/>
        </is>
      </c>
      <c r="Z89" s="362" t="inlineStr">
        <f aca="false">IF($B89="","",IF(COUNTIFS('English Scores- Leveled papers'!$H$3:$KM$3,Z$4,'English Scores- Leveled papers'!$H88:$KM88,"&gt;-1")=0,"",SUMIF('English Scores- Leveled papers'!$H$3:$KM$3,Z$4,'English Scores- Leveled papers'!$H88:$KM88)))</f>
        <is>
          <t/>
        </is>
      </c>
      <c r="AA89" s="362" t="inlineStr">
        <f aca="false">IF($B89="","",IF(COUNTIFS('English Scores- Leveled papers'!$H$3:$KM$3,AA$4,'English Scores- Leveled papers'!$H88:$KM88,"&gt;-1")=0,"",SUMIF('English Scores- Leveled papers'!$H$3:$KM$3,AA$4,'English Scores- Leveled papers'!$H88:$KM88)))</f>
        <is>
          <t/>
        </is>
      </c>
      <c r="AB89" s="362" t="inlineStr">
        <f aca="false">IF($B89="","",IF(COUNTIFS('English Scores- Leveled papers'!$H$3:$KM$3,AB$4,'English Scores- Leveled papers'!$H88:$KM88,"&gt;-1")=0,"",SUMIF('English Scores- Leveled papers'!$H$3:$KM$3,AB$4,'English Scores- Leveled papers'!$H88:$KM88)))</f>
        <is>
          <t/>
        </is>
      </c>
      <c r="AC89" s="362" t="inlineStr">
        <f aca="false">IF($B89="","",IF(COUNTIFS('English Scores- Leveled papers'!$H$3:$KM$3,AC$4,'English Scores- Leveled papers'!$H88:$KM88,"&gt;-1")=0,"",SUMIF('English Scores- Leveled papers'!$H$3:$KM$3,AC$4,'English Scores- Leveled papers'!$H88:$KM88)))</f>
        <is>
          <t/>
        </is>
      </c>
      <c r="AD89" s="362" t="inlineStr">
        <f aca="false">IF($B89="","",IF(COUNTIFS('English Scores- Leveled papers'!$H$3:$KM$3,AD$4,'English Scores- Leveled papers'!$H88:$KM88,"&gt;-1")=0,"",SUMIF('English Scores- Leveled papers'!$H$3:$KM$3,AD$4,'English Scores- Leveled papers'!$H88:$KM88)))</f>
        <is>
          <t/>
        </is>
      </c>
      <c r="AE89" s="362" t="inlineStr">
        <f aca="false">IF($B89="","",IF(COUNTIFS('English Scores- Leveled papers'!$H$3:$KM$3,AE$4,'English Scores- Leveled papers'!$H88:$KM88,"&gt;-1")=0,"",SUMIF('English Scores- Leveled papers'!$H$3:$KM$3,AE$4,'English Scores- Leveled papers'!$H88:$KM88)))</f>
        <is>
          <t/>
        </is>
      </c>
      <c r="AF89" s="362" t="inlineStr">
        <f aca="false">IF($B89="","",IF(COUNTIFS('English Scores- Leveled papers'!$H$3:$KM$3,AF$4,'English Scores- Leveled papers'!$H88:$KM88,"&gt;-1")=0,"",SUMIF('English Scores- Leveled papers'!$H$3:$KM$3,AF$4,'English Scores- Leveled papers'!$H88:$KM88)))</f>
        <is>
          <t/>
        </is>
      </c>
      <c r="AG89" s="362" t="inlineStr">
        <f aca="false">IF($B89="","",IF(COUNTIFS('English Scores- Leveled papers'!$H$3:$KM$3,AG$4,'English Scores- Leveled papers'!$H88:$KM88,"&gt;-1")=0,"",SUMIF('English Scores- Leveled papers'!$H$3:$KM$3,AG$4,'English Scores- Leveled papers'!$H88:$KM88)))</f>
        <is>
          <t/>
        </is>
      </c>
      <c r="AH89" s="362" t="inlineStr">
        <f aca="false">IF($B89="","",IF(COUNTIFS('English Scores- Leveled papers'!$H$3:$KM$3,AH$4,'English Scores- Leveled papers'!$H88:$KM88,"&gt;-1")=0,"",SUMIF('English Scores- Leveled papers'!$H$3:$KM$3,AH$4,'English Scores- Leveled papers'!$H88:$KM88)))</f>
        <is>
          <t/>
        </is>
      </c>
      <c r="AI89" s="362" t="inlineStr">
        <f aca="false">IF($B89="","",IF(COUNTIFS('English Scores- Leveled papers'!$H$3:$KM$3,AI$4,'English Scores- Leveled papers'!$H88:$KM88,"&gt;-1")=0,"",SUMIF('English Scores- Leveled papers'!$H$3:$KM$3,AI$4,'English Scores- Leveled papers'!$H88:$KM88)))</f>
        <is>
          <t/>
        </is>
      </c>
      <c r="AJ89" s="362" t="inlineStr">
        <f aca="false">IF($B89="","",IF(COUNTIFS('English Scores- Leveled papers'!$H$3:$KM$3,AJ$4,'English Scores- Leveled papers'!$H88:$KM88,"&gt;-1")=0,"",SUMIF('English Scores- Leveled papers'!$H$3:$KM$3,AJ$4,'English Scores- Leveled papers'!$H88:$KM88)))</f>
        <is>
          <t/>
        </is>
      </c>
      <c r="AK89" s="362" t="inlineStr">
        <f aca="false">IF($B89="","",IF(COUNTIFS('English Scores- Leveled papers'!$H$3:$KM$3,AK$4,'English Scores- Leveled papers'!$H88:$KM88,"&gt;-1")=0,"",SUMIF('English Scores- Leveled papers'!$H$3:$KM$3,AK$4,'English Scores- Leveled papers'!$H88:$KM88)))</f>
        <is>
          <t/>
        </is>
      </c>
      <c r="AL89" s="362" t="inlineStr">
        <f aca="false">IF($B89="","",IF(COUNTIFS('English Scores- Leveled papers'!$H$3:$KM$3,AL$4,'English Scores- Leveled papers'!$H88:$KM88,"&gt;-1")=0,"",SUMIF('English Scores- Leveled papers'!$H$3:$KM$3,AL$4,'English Scores- Leveled papers'!$H88:$KM88)))</f>
        <is>
          <t/>
        </is>
      </c>
      <c r="AM89" s="362" t="inlineStr">
        <f aca="false">IF($B89="","",IF(COUNTIFS('English Scores- Leveled papers'!$H$3:$KM$3,AM$4,'English Scores- Leveled papers'!$H88:$KM88,"&gt;-1")=0,"",SUMIF('English Scores- Leveled papers'!$H$3:$KM$3,AM$4,'English Scores- Leveled papers'!$H88:$KM88)))</f>
        <is>
          <t/>
        </is>
      </c>
      <c r="AN89" s="362" t="inlineStr">
        <f aca="false">IF($B89="","",IF(COUNTIFS('English Scores- Leveled papers'!$H$3:$KM$3,AN$4,'English Scores- Leveled papers'!$H88:$KM88,"&gt;-1")=0,"",SUMIF('English Scores- Leveled papers'!$H$3:$KM$3,AN$4,'English Scores- Leveled papers'!$H88:$KM88)))</f>
        <is>
          <t/>
        </is>
      </c>
      <c r="AO89" s="362" t="inlineStr">
        <f aca="false">IF($B89="","",IF(COUNTIFS('English Scores- Leveled papers'!$H$3:$KM$3,AO$4,'English Scores- Leveled papers'!$H88:$KM88,"&gt;-1")=0,"",SUMIF('English Scores- Leveled papers'!$H$3:$KM$3,AO$4,'English Scores- Leveled papers'!$H88:$KM88)))</f>
        <is>
          <t/>
        </is>
      </c>
      <c r="AP89" s="362" t="inlineStr">
        <f aca="false">IF($B89="","",IF(COUNTIFS('English Scores- Leveled papers'!$H$3:$KM$3,AP$4,'English Scores- Leveled papers'!$H88:$KM88,"&gt;-1")=0,"",SUMIF('English Scores- Leveled papers'!$H$3:$KM$3,AP$4,'English Scores- Leveled papers'!$H88:$KM88)))</f>
        <is>
          <t/>
        </is>
      </c>
      <c r="AQ89" s="362" t="inlineStr">
        <f aca="false">IF($B89="","",IF(COUNTIFS('English Scores- Leveled papers'!$H$3:$KM$3,AQ$4,'English Scores- Leveled papers'!$H88:$KM88,"&gt;-1")=0,"",SUMIF('English Scores- Leveled papers'!$H$3:$KM$3,AQ$4,'English Scores- Leveled papers'!$H88:$KM88)))</f>
        <is>
          <t/>
        </is>
      </c>
      <c r="AR89" s="362" t="inlineStr">
        <f aca="false">IF($B89="","",IF(COUNTIFS('English Scores- Leveled papers'!$H$3:$KM$3,AR$4,'English Scores- Leveled papers'!$H88:$KM88,"&gt;-1")=0,"",SUMIF('English Scores- Leveled papers'!$H$3:$KM$3,AR$4,'English Scores- Leveled papers'!$H88:$KM88)))</f>
        <is>
          <t/>
        </is>
      </c>
      <c r="AS89" s="362" t="inlineStr">
        <f aca="false">IF($B89="","",IF(COUNTIFS('English Scores- Leveled papers'!$H$3:$KM$3,AS$4,'English Scores- Leveled papers'!$H88:$KM88,"&gt;-1")=0,"",SUMIF('English Scores- Leveled papers'!$H$3:$KM$3,AS$4,'English Scores- Leveled papers'!$H88:$KM88)))</f>
        <is>
          <t/>
        </is>
      </c>
      <c r="AT89" s="362" t="inlineStr">
        <f aca="false">IF($B89="","",IF(COUNTIFS('English Scores- Leveled papers'!$H$3:$KM$3,AT$4,'English Scores- Leveled papers'!$H88:$KM88,"&gt;-1")=0,"",SUMIF('English Scores- Leveled papers'!$H$3:$KM$3,AT$4,'English Scores- Leveled papers'!$H88:$KM88)))</f>
        <is>
          <t/>
        </is>
      </c>
      <c r="AU89" s="362" t="inlineStr">
        <f aca="false">IF($B89="","",IF(COUNTIFS('English Scores- Leveled papers'!$H$3:$KM$3,AU$4,'English Scores- Leveled papers'!$H88:$KM88,"&gt;-1")=0,"",SUMIF('English Scores- Leveled papers'!$H$3:$KM$3,AU$4,'English Scores- Leveled papers'!$H88:$KM88)))</f>
        <is>
          <t/>
        </is>
      </c>
      <c r="AV89" s="362" t="inlineStr">
        <f aca="false">IF($B89="","",IF(COUNTIFS('English Scores- Leveled papers'!$H$3:$KM$3,AV$4,'English Scores- Leveled papers'!$H88:$KM88,"&gt;-1")=0,"",SUMIF('English Scores- Leveled papers'!$H$3:$KM$3,AV$4,'English Scores- Leveled papers'!$H88:$KM88)))</f>
        <is>
          <t/>
        </is>
      </c>
      <c r="AW89" s="362" t="inlineStr">
        <f aca="false">IF($B89="","",IF(COUNTIFS('English Scores- Leveled papers'!$H$3:$KM$3,AW$4,'English Scores- Leveled papers'!$H88:$KM88,"&gt;-1")=0,"",SUMIF('English Scores- Leveled papers'!$H$3:$KM$3,AW$4,'English Scores- Leveled papers'!$H88:$KM88)))</f>
        <is>
          <t/>
        </is>
      </c>
      <c r="AX89" s="362" t="inlineStr">
        <f aca="false">IF($B89="","",IF(COUNTIFS('English Scores- Leveled papers'!$H$3:$KM$3,AX$4,'English Scores- Leveled papers'!$H88:$KM88,"&gt;-1")=0,"",SUMIF('English Scores- Leveled papers'!$H$3:$KM$3,AX$4,'English Scores- Leveled papers'!$H88:$KM88)))</f>
        <is>
          <t/>
        </is>
      </c>
      <c r="AY89" s="362" t="inlineStr">
        <f aca="false">IF($B89="","",IF(COUNTIFS('English Scores- Leveled papers'!$H$3:$KM$3,AY$4,'English Scores- Leveled papers'!$H88:$KM88,"&gt;-1")=0,"",SUMIF('English Scores- Leveled papers'!$H$3:$KM$3,AY$4,'English Scores- Leveled papers'!$H88:$KM88)))</f>
        <is>
          <t/>
        </is>
      </c>
      <c r="AZ89" s="362" t="inlineStr">
        <f aca="false">IF($B89="","",IF(COUNTIFS('English Scores- Leveled papers'!$H$3:$KM$3,AZ$4,'English Scores- Leveled papers'!$H88:$KM88,"&gt;-1")=0,"",SUMIF('English Scores- Leveled papers'!$H$3:$KM$3,AZ$4,'English Scores- Leveled papers'!$H88:$KM88)))</f>
        <is>
          <t/>
        </is>
      </c>
      <c r="BA89" s="362" t="inlineStr">
        <f aca="false">IF($B89="","",IF(COUNTIFS('English Scores- Leveled papers'!$H$3:$KM$3,BA$4,'English Scores- Leveled papers'!$H88:$KM88,"&gt;-1")=0,"",SUMIF('English Scores- Leveled papers'!$H$3:$KM$3,BA$4,'English Scores- Leveled papers'!$H88:$KM88)))</f>
        <is>
          <t/>
        </is>
      </c>
      <c r="BB89" s="362" t="inlineStr">
        <f aca="false">IF($B89="","",IF(COUNTIFS('English Scores- Leveled papers'!$H$3:$KM$3,BB$4,'English Scores- Leveled papers'!$H88:$KM88,"&gt;-1")=0,"",SUMIF('English Scores- Leveled papers'!$H$3:$KM$3,BB$4,'English Scores- Leveled papers'!$H88:$KM88)))</f>
        <is>
          <t/>
        </is>
      </c>
      <c r="BC89" s="362" t="inlineStr">
        <f aca="false">IF($B89="","",IF(COUNTIFS('English Scores- Leveled papers'!$H$3:$KM$3,BC$4,'English Scores- Leveled papers'!$H88:$KM88,"&gt;-1")=0,"",SUMIF('English Scores- Leveled papers'!$H$3:$KM$3,BC$4,'English Scores- Leveled papers'!$H88:$KM88)))</f>
        <is>
          <t/>
        </is>
      </c>
      <c r="BD89" s="362" t="inlineStr">
        <f aca="false">IF($B89="","",IF(COUNTIFS('English Scores- Leveled papers'!$H$3:$KM$3,BD$4,'English Scores- Leveled papers'!$H88:$KM88,"&gt;-1")=0,"",SUMIF('English Scores- Leveled papers'!$H$3:$KM$3,BD$4,'English Scores- Leveled papers'!$H88:$KM88)))</f>
        <is>
          <t/>
        </is>
      </c>
      <c r="BE89" s="362" t="inlineStr">
        <f aca="false">IF($B89="","",IF(COUNTIFS('English Scores- Leveled papers'!$H$3:$KM$3,BE$4,'English Scores- Leveled papers'!$H88:$KM88,"&gt;-1")=0,"",SUMIF('English Scores- Leveled papers'!$H$3:$KM$3,BE$4,'English Scores- Leveled papers'!$H88:$KM88)))</f>
        <is>
          <t/>
        </is>
      </c>
      <c r="BF89" s="362" t="inlineStr">
        <f aca="false">IF($B89="","",IF(COUNTIFS('English Scores- Leveled papers'!$H$3:$KM$3,BF$4,'English Scores- Leveled papers'!$H88:$KM88,"&gt;-1")=0,"",SUMIF('English Scores- Leveled papers'!$H$3:$KM$3,BF$4,'English Scores- Leveled papers'!$H88:$KM88)))</f>
        <is>
          <t/>
        </is>
      </c>
      <c r="BG89" s="362" t="inlineStr">
        <f aca="false">IF($B89="","",IF(COUNTIFS('English Scores- Leveled papers'!$H$3:$KM$3,BG$4,'English Scores- Leveled papers'!$H88:$KM88,"&gt;-1")=0,"",SUMIF('English Scores- Leveled papers'!$H$3:$KM$3,BG$4,'English Scores- Leveled papers'!$H88:$KM88)))</f>
        <is>
          <t/>
        </is>
      </c>
      <c r="BH89" s="362" t="inlineStr">
        <f aca="false">IF($B89="","",IF(COUNTIFS('English Scores- Leveled papers'!$H$3:$KM$3,BH$4,'English Scores- Leveled papers'!$H88:$KM88,"&gt;-1")=0,"",SUMIF('English Scores- Leveled papers'!$H$3:$KM$3,BH$4,'English Scores- Leveled papers'!$H88:$KM88)))</f>
        <is>
          <t/>
        </is>
      </c>
      <c r="BI89" s="362" t="inlineStr">
        <f aca="false">IF($B89="","",IF(COUNTIFS('English Scores- Leveled papers'!$H$3:$KM$3,BI$4,'English Scores- Leveled papers'!$H88:$KM88,"&gt;-1")=0,"",SUMIF('English Scores- Leveled papers'!$H$3:$KM$3,BI$4,'English Scores- Leveled papers'!$H88:$KM88)))</f>
        <is>
          <t/>
        </is>
      </c>
      <c r="BJ89" s="362" t="inlineStr">
        <f aca="false">IF($B89="","",IF(COUNTIFS('English Scores- Leveled papers'!$H$3:$KM$3,BJ$4,'English Scores- Leveled papers'!$H88:$KM88,"&gt;-1")=0,"",SUMIF('English Scores- Leveled papers'!$H$3:$KM$3,BJ$4,'English Scores- Leveled papers'!$H88:$KM88)))</f>
        <is>
          <t/>
        </is>
      </c>
      <c r="BK89" s="362" t="inlineStr">
        <f aca="false">IF($B89="","",IF(COUNTIFS('English Scores- Leveled papers'!$H$3:$KM$3,BK$4,'English Scores- Leveled papers'!$H88:$KM88,"&gt;-1")=0,"",SUMIF('English Scores- Leveled papers'!$H$3:$KM$3,BK$4,'English Scores- Leveled papers'!$H88:$KM88)))</f>
        <is>
          <t/>
        </is>
      </c>
      <c r="BL89" s="362" t="inlineStr">
        <f aca="false">IF($B89="","",IF(COUNTIFS('English Scores- Leveled papers'!$H$3:$KM$3,BL$4,'English Scores- Leveled papers'!$H88:$KM88,"&gt;-1")=0,"",SUMIF('English Scores- Leveled papers'!$H$3:$KM$3,BL$4,'English Scores- Leveled papers'!$H88:$KM88)))</f>
        <is>
          <t/>
        </is>
      </c>
      <c r="BM89" s="362" t="inlineStr">
        <f aca="false">IF($B89="","",IF(COUNTIFS('Eng GLA 6th, 7th, 8th'!$E$3:$DV$3,BM$4,'Eng GLA 6th, 7th, 8th'!$E89:$DV89, "&gt;-1")=0,"",SUMIF('Eng GLA 6th, 7th, 8th'!$E$3:$DV$3,BM$4,'Eng GLA 6th, 7th, 8th'!$E89:$DV89)))</f>
        <is>
          <t/>
        </is>
      </c>
      <c r="BN89" s="362" t="inlineStr">
        <f aca="false">IF($B89="","",IF(COUNTIFS('Eng GLA 6th, 7th, 8th'!$E$3:$DV$3,BN$4,'Eng GLA 6th, 7th, 8th'!$E89:$DV89, "&gt;-1")=0,"",SUMIF('Eng GLA 6th, 7th, 8th'!$E$3:$DV$3,BN$4,'Eng GLA 6th, 7th, 8th'!$E89:$DV89)))</f>
        <is>
          <t/>
        </is>
      </c>
      <c r="BO89" s="362" t="inlineStr">
        <f aca="false">IF($B89="","",IF(COUNTIFS('Eng GLA 6th, 7th, 8th'!$E$3:$DV$3,BO$4,'Eng GLA 6th, 7th, 8th'!$E89:$DV89, "&gt;-1")=0,"",SUMIF('Eng GLA 6th, 7th, 8th'!$E$3:$DV$3,BO$4,'Eng GLA 6th, 7th, 8th'!$E89:$DV89)))</f>
        <is>
          <t/>
        </is>
      </c>
      <c r="BP89" s="362" t="inlineStr">
        <f aca="false">IF($B89="","",IF(COUNTIFS('Eng GLA 6th, 7th, 8th'!$E$3:$DV$3,BP$4,'Eng GLA 6th, 7th, 8th'!$E89:$DV89, "&gt;-1")=0,"",SUMIF('Eng GLA 6th, 7th, 8th'!$E$3:$DV$3,BP$4,'Eng GLA 6th, 7th, 8th'!$E89:$DV89)))</f>
        <is>
          <t/>
        </is>
      </c>
      <c r="BQ89" s="362" t="inlineStr">
        <f aca="false">IF($B89="","",IF(COUNTIFS('Eng GLA 6th, 7th, 8th'!$E$3:$DV$3,BQ$4,'Eng GLA 6th, 7th, 8th'!$E89:$DV89, "&gt;-1")=0,"",SUMIF('Eng GLA 6th, 7th, 8th'!$E$3:$DV$3,BQ$4,'Eng GLA 6th, 7th, 8th'!$E89:$DV89)))</f>
        <is>
          <t/>
        </is>
      </c>
      <c r="BR89" s="362" t="inlineStr">
        <f aca="false">IF($B89="","",IF(COUNTIFS('Eng GLA 6th, 7th, 8th'!$E$3:$DV$3,BR$4,'Eng GLA 6th, 7th, 8th'!$E89:$DV89, "&gt;-1")=0,"",SUMIF('Eng GLA 6th, 7th, 8th'!$E$3:$DV$3,BR$4,'Eng GLA 6th, 7th, 8th'!$E89:$DV89)))</f>
        <is>
          <t/>
        </is>
      </c>
      <c r="BS89" s="362" t="inlineStr">
        <f aca="false">IF($B89="","",IF(COUNTIFS('Eng GLA 6th, 7th, 8th'!$E$3:$DV$3,BS$4,'Eng GLA 6th, 7th, 8th'!$E89:$DV89, "&gt;-1")=0,"",SUMIF('Eng GLA 6th, 7th, 8th'!$E$3:$DV$3,BS$4,'Eng GLA 6th, 7th, 8th'!$E89:$DV89)))</f>
        <is>
          <t/>
        </is>
      </c>
      <c r="BT89" s="362" t="inlineStr">
        <f aca="false">IF($B89="","",IF(COUNTIFS('Eng GLA 6th, 7th, 8th'!$E$3:$DV$3,BT$4,'Eng GLA 6th, 7th, 8th'!$E89:$DV89, "&gt;-1")=0,"",SUMIF('Eng GLA 6th, 7th, 8th'!$E$3:$DV$3,BT$4,'Eng GLA 6th, 7th, 8th'!$E89:$DV89)))</f>
        <is>
          <t/>
        </is>
      </c>
      <c r="BU89" s="362" t="inlineStr">
        <f aca="false">IF($B89="","",IF(COUNTIFS('Eng GLA 6th, 7th, 8th'!$E$3:$DV$3,BU$4,'Eng GLA 6th, 7th, 8th'!$E89:$DV89, "&gt;-1")=0,"",SUMIF('Eng GLA 6th, 7th, 8th'!$E$3:$DV$3,BU$4,'Eng GLA 6th, 7th, 8th'!$E89:$DV89)))</f>
        <is>
          <t/>
        </is>
      </c>
      <c r="BV89" s="362" t="inlineStr">
        <f aca="false">IF($B89="","",IF(COUNTIFS('Eng GLA 6th, 7th, 8th'!$E$3:$DV$3,BV$4,'Eng GLA 6th, 7th, 8th'!$E89:$DV89, "&gt;-1")=0,"",SUMIF('Eng GLA 6th, 7th, 8th'!$E$3:$DV$3,BV$4,'Eng GLA 6th, 7th, 8th'!$E89:$DV89)))</f>
        <is>
          <t/>
        </is>
      </c>
      <c r="BW89" s="362" t="inlineStr">
        <f aca="false">IF($B89="","",IF(COUNTIFS('Eng GLA 6th, 7th, 8th'!$E$3:$DV$3,BW$4,'Eng GLA 6th, 7th, 8th'!$E89:$DV89, "&gt;-1")=0,"",SUMIF('Eng GLA 6th, 7th, 8th'!$E$3:$DV$3,BW$4,'Eng GLA 6th, 7th, 8th'!$E89:$DV89)))</f>
        <is>
          <t/>
        </is>
      </c>
      <c r="BX89" s="362" t="inlineStr">
        <f aca="false">IF($B89="","",IF(COUNTIFS('Eng GLA 6th, 7th, 8th'!$E$3:$DV$3,BX$4,'Eng GLA 6th, 7th, 8th'!$E89:$DV89, "&gt;-1")=0,"",SUMIF('Eng GLA 6th, 7th, 8th'!$E$3:$DV$3,BX$4,'Eng GLA 6th, 7th, 8th'!$E89:$DV89)))</f>
        <is>
          <t/>
        </is>
      </c>
      <c r="BY89" s="362" t="inlineStr">
        <f aca="false">IF($B89="","",IF(COUNTIFS('Eng GLA 6th, 7th, 8th'!$E$3:$DV$3,BY$4,'Eng GLA 6th, 7th, 8th'!$E89:$DV89, "&gt;-1")=0,"",SUMIF('Eng GLA 6th, 7th, 8th'!$E$3:$DV$3,BY$4,'Eng GLA 6th, 7th, 8th'!$E89:$DV89)))</f>
        <is>
          <t/>
        </is>
      </c>
      <c r="BZ89" s="362" t="inlineStr">
        <f aca="false">IF($B89="","",IF(COUNTIFS('Eng GLA 6th, 7th, 8th'!$E$3:$DV$3,BZ$4,'Eng GLA 6th, 7th, 8th'!$E89:$DV89, "&gt;-1")=0,"",SUMIF('Eng GLA 6th, 7th, 8th'!$E$3:$DV$3,BZ$4,'Eng GLA 6th, 7th, 8th'!$E89:$DV89)))</f>
        <is>
          <t/>
        </is>
      </c>
      <c r="CA89" s="362" t="inlineStr">
        <f aca="false">IF($B89="","",IF(COUNTIFS('Eng GLA 6th, 7th, 8th'!$E$3:$DV$3,CA$4,'Eng GLA 6th, 7th, 8th'!$E89:$DV89, "&gt;-1")=0,"",SUMIF('Eng GLA 6th, 7th, 8th'!$E$3:$DV$3,CA$4,'Eng GLA 6th, 7th, 8th'!$E89:$DV89)))</f>
        <is>
          <t/>
        </is>
      </c>
      <c r="CB89" s="363"/>
      <c r="CC89" s="364" t="str">
        <f aca="false">IFERROR(IF((COUNT('Eng GLA 6th, 7th, 8th'!E89:U89)=0)," ",(SUM('Eng GLA 6th, 7th, 8th'!E89:U89)/$CC$3)),"")</f>
        <v> </v>
      </c>
      <c r="CD89" s="364" t="str">
        <f aca="false">IFERROR(IF((COUNT('Eng GLA 6th, 7th, 8th'!V89:AA89)=0)," ",(SUM('Eng GLA 6th, 7th, 8th'!V89:AA89)/$CD$3)),"")</f>
        <v> </v>
      </c>
      <c r="CE89" s="364" t="str">
        <f aca="false">IFERROR(IF((COUNT('Eng GLA 6th, 7th, 8th'!AB89:AG89)=0)," ",(SUM('Eng GLA 6th, 7th, 8th'!AB89:AG89)/$CE$3)),"")</f>
        <v> </v>
      </c>
      <c r="CF89" s="364" t="str">
        <f aca="false">IFERROR(IF((COUNT('Eng GLA 6th, 7th, 8th'!AH89:AP89)=0)," ",(SUM('Eng GLA 6th, 7th, 8th'!AH89:AP89)/$CF$3)),"")</f>
        <v> </v>
      </c>
      <c r="CG89" s="365" t="str">
        <f aca="false">IFERROR(IF((COUNT('Eng GLA 6th, 7th, 8th'!AR89:BH89)=0)," ",(SUM('Eng GLA 6th, 7th, 8th'!AR89:BH89)/$CG$3)),"")</f>
        <v> </v>
      </c>
      <c r="CH89" s="365" t="str">
        <f aca="false">IFERROR(IF((COUNT('Eng GLA 6th, 7th, 8th'!BI89:BN89)=0)," ",(SUM('Eng GLA 6th, 7th, 8th'!BI89:BN89)/$CH$3)),"")</f>
        <v> </v>
      </c>
      <c r="CI89" s="365" t="str">
        <f aca="false">IFERROR(IF((COUNT('Eng GLA 6th, 7th, 8th'!BO89:BT89)=0)," ",(SUM('Eng GLA 6th, 7th, 8th'!BO89:BT89)/$CI$3)),"")</f>
        <v> </v>
      </c>
      <c r="CJ89" s="365" t="str">
        <f aca="false">IFERROR(IF((COUNT('Eng GLA 6th, 7th, 8th'!BU89:CF89)=0)," ",(SUM('Eng GLA 6th, 7th, 8th'!BU89:CF89)/$CJ$3)),"")</f>
        <v> </v>
      </c>
      <c r="CK89" s="365" t="str">
        <f aca="false">IFERROR(IF((COUNT('Eng GLA 6th, 7th, 8th'!CH89:CX89)=0)," ",(SUM('Eng GLA 6th, 7th, 8th'!CH89:CX89)/$CK$3)),"")</f>
        <v> </v>
      </c>
      <c r="CL89" s="365" t="str">
        <f aca="false">IFERROR(IF((COUNT('Eng GLA 6th, 7th, 8th'!CY89:DD89)=0)," ",(SUM('Eng GLA 6th, 7th, 8th'!CY89:DD89)/$CL$3)),"")</f>
        <v> </v>
      </c>
      <c r="CM89" s="365" t="str">
        <f aca="false">IFERROR(IF((COUNT('Eng GLA 6th, 7th, 8th'!DE89:DJ89)=0)," ",(SUM('Eng GLA 6th, 7th, 8th'!DE89:DJ89)/$CM$3)),"")</f>
        <v> </v>
      </c>
      <c r="CN89" s="365" t="str">
        <f aca="false">IFERROR(IF((COUNT('Eng GLA 6th, 7th, 8th'!DK89:DV89)=0)," ",(SUM('Eng GLA 6th, 7th, 8th'!DK89:DV89)/$CN$3)),"")</f>
        <v> </v>
      </c>
    </row>
    <row r="90" customFormat="false" ht="12.75" hidden="false" customHeight="true" outlineLevel="0" collapsed="false">
      <c r="A90" s="315" t="n">
        <v>83</v>
      </c>
      <c r="B90" s="315" t="inlineStr">
        <f aca="false">'English Scores- Leveled papers'!B89</f>
        <is>
          <t/>
        </is>
      </c>
      <c r="C90" s="360" t="inlineStr">
        <f aca="false">'RC Mastery Check+Question type'!H87</f>
        <is>
          <t/>
        </is>
      </c>
      <c r="D90" s="361" t="inlineStr">
        <f aca="false">'Cover Sheet'!L87</f>
        <is>
          <t/>
        </is>
      </c>
      <c r="E90" s="362" t="inlineStr">
        <f aca="false">IF($B90="","",IF(COUNTIFS('English Scores- Leveled papers'!$H$3:$KM$3,E$4,'English Scores- Leveled papers'!$H89:$KM89,"&gt;-1")=0,"",SUMIF('English Scores- Leveled papers'!$H$3:$KM$3,E$4,'English Scores- Leveled papers'!$H89:$KM89)))</f>
        <is>
          <t/>
        </is>
      </c>
      <c r="F90" s="362" t="inlineStr">
        <f aca="false">IF($B90="","",IF(COUNTIFS('English Scores- Leveled papers'!$H$3:$KM$3,F$4,'English Scores- Leveled papers'!$H89:$KM89,"&gt;-1")=0,"",SUMIF('English Scores- Leveled papers'!$H$3:$KM$3,F$4,'English Scores- Leveled papers'!$H89:$KM89)))</f>
        <is>
          <t/>
        </is>
      </c>
      <c r="G90" s="362" t="inlineStr">
        <f aca="false">IF($B90="","",IF(COUNTIFS('English Scores- Leveled papers'!$H$3:$KM$3,G$4,'English Scores- Leveled papers'!$H89:$KM89,"&gt;-1")=0,"",SUMIF('English Scores- Leveled papers'!$H$3:$KM$3,G$4,'English Scores- Leveled papers'!$H89:$KM89)))</f>
        <is>
          <t/>
        </is>
      </c>
      <c r="H90" s="362" t="inlineStr">
        <f aca="false">IF($B90="","",IF(COUNTIFS('English Scores- Leveled papers'!$H$3:$KM$3,H$4,'English Scores- Leveled papers'!$H89:$KM89,"&gt;-1")=0,"",SUMIF('English Scores- Leveled papers'!$H$3:$KM$3,H$4,'English Scores- Leveled papers'!$H89:$KM89)))</f>
        <is>
          <t/>
        </is>
      </c>
      <c r="I90" s="362" t="inlineStr">
        <f aca="false">IF($B90="","",IF(COUNTIFS('English Scores- Leveled papers'!$H$3:$KM$3,I$4,'English Scores- Leveled papers'!$H89:$KM89,"&gt;-1")=0,"",SUMIF('English Scores- Leveled papers'!$H$3:$KM$3,I$4,'English Scores- Leveled papers'!$H89:$KM89)))</f>
        <is>
          <t/>
        </is>
      </c>
      <c r="J90" s="362" t="inlineStr">
        <f aca="false">IF($B90="","",IF(COUNTIFS('English Scores- Leveled papers'!$H$3:$KM$3,J$4,'English Scores- Leveled papers'!$H89:$KM89,"&gt;-1")=0,"",SUMIF('English Scores- Leveled papers'!$H$3:$KM$3,J$4,'English Scores- Leveled papers'!$H89:$KM89)))</f>
        <is>
          <t/>
        </is>
      </c>
      <c r="K90" s="362" t="inlineStr">
        <f aca="false">IF($B90="","",IF(COUNTIFS('English Scores- Leveled papers'!$H$3:$KM$3,K$4,'English Scores- Leveled papers'!$H89:$KM89,"&gt;-1")=0,"",SUMIF('English Scores- Leveled papers'!$H$3:$KM$3,K$4,'English Scores- Leveled papers'!$H89:$KM89)))</f>
        <is>
          <t/>
        </is>
      </c>
      <c r="L90" s="362" t="inlineStr">
        <f aca="false">IF($B90="","",IF(COUNTIFS('English Scores- Leveled papers'!$H$3:$KM$3,L$4,'English Scores- Leveled papers'!$H89:$KM89,"&gt;-1")=0,"",SUMIF('English Scores- Leveled papers'!$H$3:$KM$3,L$4,'English Scores- Leveled papers'!$H89:$KM89)))</f>
        <is>
          <t/>
        </is>
      </c>
      <c r="M90" s="362" t="inlineStr">
        <f aca="false">IF($B90="","",IF(COUNTIFS('English Scores- Leveled papers'!$H$3:$KM$3,M$4,'English Scores- Leveled papers'!$H89:$KM89,"&gt;-1")=0,"",SUMIF('English Scores- Leveled papers'!$H$3:$KM$3,M$4,'English Scores- Leveled papers'!$H89:$KM89)))</f>
        <is>
          <t/>
        </is>
      </c>
      <c r="N90" s="362" t="inlineStr">
        <f aca="false">IF($B90="","",IF(COUNTIFS('English Scores- Leveled papers'!$H$3:$KM$3,N$4,'English Scores- Leveled papers'!$H89:$KM89,"&gt;-1")=0,"",SUMIF('English Scores- Leveled papers'!$H$3:$KM$3,N$4,'English Scores- Leveled papers'!$H89:$KM89)))</f>
        <is>
          <t/>
        </is>
      </c>
      <c r="O90" s="362" t="inlineStr">
        <f aca="false">IF($B90="","",IF(COUNTIFS('English Scores- Leveled papers'!$H$3:$KM$3,O$4,'English Scores- Leveled papers'!$H89:$KM89,"&gt;-1")=0,"",SUMIF('English Scores- Leveled papers'!$H$3:$KM$3,O$4,'English Scores- Leveled papers'!$H89:$KM89)))</f>
        <is>
          <t/>
        </is>
      </c>
      <c r="P90" s="362" t="inlineStr">
        <f aca="false">IF($B90="","",IF(COUNTIFS('English Scores- Leveled papers'!$H$3:$KM$3,P$4,'English Scores- Leveled papers'!$H89:$KM89,"&gt;-1")=0,"",SUMIF('English Scores- Leveled papers'!$H$3:$KM$3,P$4,'English Scores- Leveled papers'!$H89:$KM89)))</f>
        <is>
          <t/>
        </is>
      </c>
      <c r="Q90" s="362" t="inlineStr">
        <f aca="false">IF($B90="","",IF(COUNTIFS('English Scores- Leveled papers'!$H$3:$KM$3,Q$4,'English Scores- Leveled papers'!$H89:$KM89,"&gt;-1")=0,"",SUMIF('English Scores- Leveled papers'!$H$3:$KM$3,Q$4,'English Scores- Leveled papers'!$H89:$KM89)))</f>
        <is>
          <t/>
        </is>
      </c>
      <c r="R90" s="362" t="inlineStr">
        <f aca="false">IF($B90="","",IF(COUNTIFS('English Scores- Leveled papers'!$H$3:$KM$3,R$4,'English Scores- Leveled papers'!$H89:$KM89,"&gt;-1")=0,"",SUMIF('English Scores- Leveled papers'!$H$3:$KM$3,R$4,'English Scores- Leveled papers'!$H89:$KM89)))</f>
        <is>
          <t/>
        </is>
      </c>
      <c r="S90" s="362" t="inlineStr">
        <f aca="false">IF($B90="","",IF(COUNTIFS('English Scores- Leveled papers'!$H$3:$KM$3,S$4,'English Scores- Leveled papers'!$H89:$KM89,"&gt;-1")=0,"",SUMIF('English Scores- Leveled papers'!$H$3:$KM$3,S$4,'English Scores- Leveled papers'!$H89:$KM89)))</f>
        <is>
          <t/>
        </is>
      </c>
      <c r="T90" s="362" t="inlineStr">
        <f aca="false">IF($B90="","",IF(COUNTIFS('English Scores- Leveled papers'!$H$3:$KM$3,T$4,'English Scores- Leveled papers'!$H89:$KM89,"&gt;-1")=0,"",SUMIF('English Scores- Leveled papers'!$H$3:$KM$3,T$4,'English Scores- Leveled papers'!$H89:$KM89)))</f>
        <is>
          <t/>
        </is>
      </c>
      <c r="U90" s="362" t="inlineStr">
        <f aca="false">IF($B90="","",IF(COUNTIFS('English Scores- Leveled papers'!$H$3:$KM$3,U$4,'English Scores- Leveled papers'!$H89:$KM89,"&gt;-1")=0,"",SUMIF('English Scores- Leveled papers'!$H$3:$KM$3,U$4,'English Scores- Leveled papers'!$H89:$KM89)))</f>
        <is>
          <t/>
        </is>
      </c>
      <c r="V90" s="362" t="inlineStr">
        <f aca="false">IF($B90="","",IF(COUNTIFS('English Scores- Leveled papers'!$H$3:$KM$3,V$4,'English Scores- Leveled papers'!$H89:$KM89,"&gt;-1")=0,"",SUMIF('English Scores- Leveled papers'!$H$3:$KM$3,V$4,'English Scores- Leveled papers'!$H89:$KM89)))</f>
        <is>
          <t/>
        </is>
      </c>
      <c r="W90" s="362" t="inlineStr">
        <f aca="false">IF($B90="","",IF(COUNTIFS('English Scores- Leveled papers'!$H$3:$KM$3,W$4,'English Scores- Leveled papers'!$H89:$KM89,"&gt;-1")=0,"",SUMIF('English Scores- Leveled papers'!$H$3:$KM$3,W$4,'English Scores- Leveled papers'!$H89:$KM89)))</f>
        <is>
          <t/>
        </is>
      </c>
      <c r="X90" s="362" t="inlineStr">
        <f aca="false">IF($B90="","",IF(COUNTIFS('English Scores- Leveled papers'!$H$3:$KM$3,X$4,'English Scores- Leveled papers'!$H89:$KM89,"&gt;-1")=0,"",SUMIF('English Scores- Leveled papers'!$H$3:$KM$3,X$4,'English Scores- Leveled papers'!$H89:$KM89)))</f>
        <is>
          <t/>
        </is>
      </c>
      <c r="Y90" s="362" t="inlineStr">
        <f aca="false">IF($B90="","",IF(COUNTIFS('English Scores- Leveled papers'!$H$3:$KM$3,Y$4,'English Scores- Leveled papers'!$H89:$KM89,"&gt;-1")=0,"",SUMIF('English Scores- Leveled papers'!$H$3:$KM$3,Y$4,'English Scores- Leveled papers'!$H89:$KM89)))</f>
        <is>
          <t/>
        </is>
      </c>
      <c r="Z90" s="362" t="inlineStr">
        <f aca="false">IF($B90="","",IF(COUNTIFS('English Scores- Leveled papers'!$H$3:$KM$3,Z$4,'English Scores- Leveled papers'!$H89:$KM89,"&gt;-1")=0,"",SUMIF('English Scores- Leveled papers'!$H$3:$KM$3,Z$4,'English Scores- Leveled papers'!$H89:$KM89)))</f>
        <is>
          <t/>
        </is>
      </c>
      <c r="AA90" s="362" t="inlineStr">
        <f aca="false">IF($B90="","",IF(COUNTIFS('English Scores- Leveled papers'!$H$3:$KM$3,AA$4,'English Scores- Leveled papers'!$H89:$KM89,"&gt;-1")=0,"",SUMIF('English Scores- Leveled papers'!$H$3:$KM$3,AA$4,'English Scores- Leveled papers'!$H89:$KM89)))</f>
        <is>
          <t/>
        </is>
      </c>
      <c r="AB90" s="362" t="inlineStr">
        <f aca="false">IF($B90="","",IF(COUNTIFS('English Scores- Leveled papers'!$H$3:$KM$3,AB$4,'English Scores- Leveled papers'!$H89:$KM89,"&gt;-1")=0,"",SUMIF('English Scores- Leveled papers'!$H$3:$KM$3,AB$4,'English Scores- Leveled papers'!$H89:$KM89)))</f>
        <is>
          <t/>
        </is>
      </c>
      <c r="AC90" s="362" t="inlineStr">
        <f aca="false">IF($B90="","",IF(COUNTIFS('English Scores- Leveled papers'!$H$3:$KM$3,AC$4,'English Scores- Leveled papers'!$H89:$KM89,"&gt;-1")=0,"",SUMIF('English Scores- Leveled papers'!$H$3:$KM$3,AC$4,'English Scores- Leveled papers'!$H89:$KM89)))</f>
        <is>
          <t/>
        </is>
      </c>
      <c r="AD90" s="362" t="inlineStr">
        <f aca="false">IF($B90="","",IF(COUNTIFS('English Scores- Leveled papers'!$H$3:$KM$3,AD$4,'English Scores- Leveled papers'!$H89:$KM89,"&gt;-1")=0,"",SUMIF('English Scores- Leveled papers'!$H$3:$KM$3,AD$4,'English Scores- Leveled papers'!$H89:$KM89)))</f>
        <is>
          <t/>
        </is>
      </c>
      <c r="AE90" s="362" t="inlineStr">
        <f aca="false">IF($B90="","",IF(COUNTIFS('English Scores- Leveled papers'!$H$3:$KM$3,AE$4,'English Scores- Leveled papers'!$H89:$KM89,"&gt;-1")=0,"",SUMIF('English Scores- Leveled papers'!$H$3:$KM$3,AE$4,'English Scores- Leveled papers'!$H89:$KM89)))</f>
        <is>
          <t/>
        </is>
      </c>
      <c r="AF90" s="362" t="inlineStr">
        <f aca="false">IF($B90="","",IF(COUNTIFS('English Scores- Leveled papers'!$H$3:$KM$3,AF$4,'English Scores- Leveled papers'!$H89:$KM89,"&gt;-1")=0,"",SUMIF('English Scores- Leveled papers'!$H$3:$KM$3,AF$4,'English Scores- Leveled papers'!$H89:$KM89)))</f>
        <is>
          <t/>
        </is>
      </c>
      <c r="AG90" s="362" t="inlineStr">
        <f aca="false">IF($B90="","",IF(COUNTIFS('English Scores- Leveled papers'!$H$3:$KM$3,AG$4,'English Scores- Leveled papers'!$H89:$KM89,"&gt;-1")=0,"",SUMIF('English Scores- Leveled papers'!$H$3:$KM$3,AG$4,'English Scores- Leveled papers'!$H89:$KM89)))</f>
        <is>
          <t/>
        </is>
      </c>
      <c r="AH90" s="362" t="inlineStr">
        <f aca="false">IF($B90="","",IF(COUNTIFS('English Scores- Leveled papers'!$H$3:$KM$3,AH$4,'English Scores- Leveled papers'!$H89:$KM89,"&gt;-1")=0,"",SUMIF('English Scores- Leveled papers'!$H$3:$KM$3,AH$4,'English Scores- Leveled papers'!$H89:$KM89)))</f>
        <is>
          <t/>
        </is>
      </c>
      <c r="AI90" s="362" t="inlineStr">
        <f aca="false">IF($B90="","",IF(COUNTIFS('English Scores- Leveled papers'!$H$3:$KM$3,AI$4,'English Scores- Leveled papers'!$H89:$KM89,"&gt;-1")=0,"",SUMIF('English Scores- Leveled papers'!$H$3:$KM$3,AI$4,'English Scores- Leveled papers'!$H89:$KM89)))</f>
        <is>
          <t/>
        </is>
      </c>
      <c r="AJ90" s="362" t="inlineStr">
        <f aca="false">IF($B90="","",IF(COUNTIFS('English Scores- Leveled papers'!$H$3:$KM$3,AJ$4,'English Scores- Leveled papers'!$H89:$KM89,"&gt;-1")=0,"",SUMIF('English Scores- Leveled papers'!$H$3:$KM$3,AJ$4,'English Scores- Leveled papers'!$H89:$KM89)))</f>
        <is>
          <t/>
        </is>
      </c>
      <c r="AK90" s="362" t="inlineStr">
        <f aca="false">IF($B90="","",IF(COUNTIFS('English Scores- Leveled papers'!$H$3:$KM$3,AK$4,'English Scores- Leveled papers'!$H89:$KM89,"&gt;-1")=0,"",SUMIF('English Scores- Leveled papers'!$H$3:$KM$3,AK$4,'English Scores- Leveled papers'!$H89:$KM89)))</f>
        <is>
          <t/>
        </is>
      </c>
      <c r="AL90" s="362" t="inlineStr">
        <f aca="false">IF($B90="","",IF(COUNTIFS('English Scores- Leveled papers'!$H$3:$KM$3,AL$4,'English Scores- Leveled papers'!$H89:$KM89,"&gt;-1")=0,"",SUMIF('English Scores- Leveled papers'!$H$3:$KM$3,AL$4,'English Scores- Leveled papers'!$H89:$KM89)))</f>
        <is>
          <t/>
        </is>
      </c>
      <c r="AM90" s="362" t="inlineStr">
        <f aca="false">IF($B90="","",IF(COUNTIFS('English Scores- Leveled papers'!$H$3:$KM$3,AM$4,'English Scores- Leveled papers'!$H89:$KM89,"&gt;-1")=0,"",SUMIF('English Scores- Leveled papers'!$H$3:$KM$3,AM$4,'English Scores- Leveled papers'!$H89:$KM89)))</f>
        <is>
          <t/>
        </is>
      </c>
      <c r="AN90" s="362" t="inlineStr">
        <f aca="false">IF($B90="","",IF(COUNTIFS('English Scores- Leveled papers'!$H$3:$KM$3,AN$4,'English Scores- Leveled papers'!$H89:$KM89,"&gt;-1")=0,"",SUMIF('English Scores- Leveled papers'!$H$3:$KM$3,AN$4,'English Scores- Leveled papers'!$H89:$KM89)))</f>
        <is>
          <t/>
        </is>
      </c>
      <c r="AO90" s="362" t="inlineStr">
        <f aca="false">IF($B90="","",IF(COUNTIFS('English Scores- Leveled papers'!$H$3:$KM$3,AO$4,'English Scores- Leveled papers'!$H89:$KM89,"&gt;-1")=0,"",SUMIF('English Scores- Leveled papers'!$H$3:$KM$3,AO$4,'English Scores- Leveled papers'!$H89:$KM89)))</f>
        <is>
          <t/>
        </is>
      </c>
      <c r="AP90" s="362" t="inlineStr">
        <f aca="false">IF($B90="","",IF(COUNTIFS('English Scores- Leveled papers'!$H$3:$KM$3,AP$4,'English Scores- Leveled papers'!$H89:$KM89,"&gt;-1")=0,"",SUMIF('English Scores- Leveled papers'!$H$3:$KM$3,AP$4,'English Scores- Leveled papers'!$H89:$KM89)))</f>
        <is>
          <t/>
        </is>
      </c>
      <c r="AQ90" s="362" t="inlineStr">
        <f aca="false">IF($B90="","",IF(COUNTIFS('English Scores- Leveled papers'!$H$3:$KM$3,AQ$4,'English Scores- Leveled papers'!$H89:$KM89,"&gt;-1")=0,"",SUMIF('English Scores- Leveled papers'!$H$3:$KM$3,AQ$4,'English Scores- Leveled papers'!$H89:$KM89)))</f>
        <is>
          <t/>
        </is>
      </c>
      <c r="AR90" s="362" t="inlineStr">
        <f aca="false">IF($B90="","",IF(COUNTIFS('English Scores- Leveled papers'!$H$3:$KM$3,AR$4,'English Scores- Leveled papers'!$H89:$KM89,"&gt;-1")=0,"",SUMIF('English Scores- Leveled papers'!$H$3:$KM$3,AR$4,'English Scores- Leveled papers'!$H89:$KM89)))</f>
        <is>
          <t/>
        </is>
      </c>
      <c r="AS90" s="362" t="inlineStr">
        <f aca="false">IF($B90="","",IF(COUNTIFS('English Scores- Leveled papers'!$H$3:$KM$3,AS$4,'English Scores- Leveled papers'!$H89:$KM89,"&gt;-1")=0,"",SUMIF('English Scores- Leveled papers'!$H$3:$KM$3,AS$4,'English Scores- Leveled papers'!$H89:$KM89)))</f>
        <is>
          <t/>
        </is>
      </c>
      <c r="AT90" s="362" t="inlineStr">
        <f aca="false">IF($B90="","",IF(COUNTIFS('English Scores- Leveled papers'!$H$3:$KM$3,AT$4,'English Scores- Leveled papers'!$H89:$KM89,"&gt;-1")=0,"",SUMIF('English Scores- Leveled papers'!$H$3:$KM$3,AT$4,'English Scores- Leveled papers'!$H89:$KM89)))</f>
        <is>
          <t/>
        </is>
      </c>
      <c r="AU90" s="362" t="inlineStr">
        <f aca="false">IF($B90="","",IF(COUNTIFS('English Scores- Leveled papers'!$H$3:$KM$3,AU$4,'English Scores- Leveled papers'!$H89:$KM89,"&gt;-1")=0,"",SUMIF('English Scores- Leveled papers'!$H$3:$KM$3,AU$4,'English Scores- Leveled papers'!$H89:$KM89)))</f>
        <is>
          <t/>
        </is>
      </c>
      <c r="AV90" s="362" t="inlineStr">
        <f aca="false">IF($B90="","",IF(COUNTIFS('English Scores- Leveled papers'!$H$3:$KM$3,AV$4,'English Scores- Leveled papers'!$H89:$KM89,"&gt;-1")=0,"",SUMIF('English Scores- Leveled papers'!$H$3:$KM$3,AV$4,'English Scores- Leveled papers'!$H89:$KM89)))</f>
        <is>
          <t/>
        </is>
      </c>
      <c r="AW90" s="362" t="inlineStr">
        <f aca="false">IF($B90="","",IF(COUNTIFS('English Scores- Leveled papers'!$H$3:$KM$3,AW$4,'English Scores- Leveled papers'!$H89:$KM89,"&gt;-1")=0,"",SUMIF('English Scores- Leveled papers'!$H$3:$KM$3,AW$4,'English Scores- Leveled papers'!$H89:$KM89)))</f>
        <is>
          <t/>
        </is>
      </c>
      <c r="AX90" s="362" t="inlineStr">
        <f aca="false">IF($B90="","",IF(COUNTIFS('English Scores- Leveled papers'!$H$3:$KM$3,AX$4,'English Scores- Leveled papers'!$H89:$KM89,"&gt;-1")=0,"",SUMIF('English Scores- Leveled papers'!$H$3:$KM$3,AX$4,'English Scores- Leveled papers'!$H89:$KM89)))</f>
        <is>
          <t/>
        </is>
      </c>
      <c r="AY90" s="362" t="inlineStr">
        <f aca="false">IF($B90="","",IF(COUNTIFS('English Scores- Leveled papers'!$H$3:$KM$3,AY$4,'English Scores- Leveled papers'!$H89:$KM89,"&gt;-1")=0,"",SUMIF('English Scores- Leveled papers'!$H$3:$KM$3,AY$4,'English Scores- Leveled papers'!$H89:$KM89)))</f>
        <is>
          <t/>
        </is>
      </c>
      <c r="AZ90" s="362" t="inlineStr">
        <f aca="false">IF($B90="","",IF(COUNTIFS('English Scores- Leveled papers'!$H$3:$KM$3,AZ$4,'English Scores- Leveled papers'!$H89:$KM89,"&gt;-1")=0,"",SUMIF('English Scores- Leveled papers'!$H$3:$KM$3,AZ$4,'English Scores- Leveled papers'!$H89:$KM89)))</f>
        <is>
          <t/>
        </is>
      </c>
      <c r="BA90" s="362" t="inlineStr">
        <f aca="false">IF($B90="","",IF(COUNTIFS('English Scores- Leveled papers'!$H$3:$KM$3,BA$4,'English Scores- Leveled papers'!$H89:$KM89,"&gt;-1")=0,"",SUMIF('English Scores- Leveled papers'!$H$3:$KM$3,BA$4,'English Scores- Leveled papers'!$H89:$KM89)))</f>
        <is>
          <t/>
        </is>
      </c>
      <c r="BB90" s="362" t="inlineStr">
        <f aca="false">IF($B90="","",IF(COUNTIFS('English Scores- Leveled papers'!$H$3:$KM$3,BB$4,'English Scores- Leveled papers'!$H89:$KM89,"&gt;-1")=0,"",SUMIF('English Scores- Leveled papers'!$H$3:$KM$3,BB$4,'English Scores- Leveled papers'!$H89:$KM89)))</f>
        <is>
          <t/>
        </is>
      </c>
      <c r="BC90" s="362" t="inlineStr">
        <f aca="false">IF($B90="","",IF(COUNTIFS('English Scores- Leveled papers'!$H$3:$KM$3,BC$4,'English Scores- Leveled papers'!$H89:$KM89,"&gt;-1")=0,"",SUMIF('English Scores- Leveled papers'!$H$3:$KM$3,BC$4,'English Scores- Leveled papers'!$H89:$KM89)))</f>
        <is>
          <t/>
        </is>
      </c>
      <c r="BD90" s="362" t="inlineStr">
        <f aca="false">IF($B90="","",IF(COUNTIFS('English Scores- Leveled papers'!$H$3:$KM$3,BD$4,'English Scores- Leveled papers'!$H89:$KM89,"&gt;-1")=0,"",SUMIF('English Scores- Leveled papers'!$H$3:$KM$3,BD$4,'English Scores- Leveled papers'!$H89:$KM89)))</f>
        <is>
          <t/>
        </is>
      </c>
      <c r="BE90" s="362" t="inlineStr">
        <f aca="false">IF($B90="","",IF(COUNTIFS('English Scores- Leveled papers'!$H$3:$KM$3,BE$4,'English Scores- Leveled papers'!$H89:$KM89,"&gt;-1")=0,"",SUMIF('English Scores- Leveled papers'!$H$3:$KM$3,BE$4,'English Scores- Leveled papers'!$H89:$KM89)))</f>
        <is>
          <t/>
        </is>
      </c>
      <c r="BF90" s="362" t="inlineStr">
        <f aca="false">IF($B90="","",IF(COUNTIFS('English Scores- Leveled papers'!$H$3:$KM$3,BF$4,'English Scores- Leveled papers'!$H89:$KM89,"&gt;-1")=0,"",SUMIF('English Scores- Leveled papers'!$H$3:$KM$3,BF$4,'English Scores- Leveled papers'!$H89:$KM89)))</f>
        <is>
          <t/>
        </is>
      </c>
      <c r="BG90" s="362" t="inlineStr">
        <f aca="false">IF($B90="","",IF(COUNTIFS('English Scores- Leveled papers'!$H$3:$KM$3,BG$4,'English Scores- Leveled papers'!$H89:$KM89,"&gt;-1")=0,"",SUMIF('English Scores- Leveled papers'!$H$3:$KM$3,BG$4,'English Scores- Leveled papers'!$H89:$KM89)))</f>
        <is>
          <t/>
        </is>
      </c>
      <c r="BH90" s="362" t="inlineStr">
        <f aca="false">IF($B90="","",IF(COUNTIFS('English Scores- Leveled papers'!$H$3:$KM$3,BH$4,'English Scores- Leveled papers'!$H89:$KM89,"&gt;-1")=0,"",SUMIF('English Scores- Leveled papers'!$H$3:$KM$3,BH$4,'English Scores- Leveled papers'!$H89:$KM89)))</f>
        <is>
          <t/>
        </is>
      </c>
      <c r="BI90" s="362" t="inlineStr">
        <f aca="false">IF($B90="","",IF(COUNTIFS('English Scores- Leveled papers'!$H$3:$KM$3,BI$4,'English Scores- Leveled papers'!$H89:$KM89,"&gt;-1")=0,"",SUMIF('English Scores- Leveled papers'!$H$3:$KM$3,BI$4,'English Scores- Leveled papers'!$H89:$KM89)))</f>
        <is>
          <t/>
        </is>
      </c>
      <c r="BJ90" s="362" t="inlineStr">
        <f aca="false">IF($B90="","",IF(COUNTIFS('English Scores- Leveled papers'!$H$3:$KM$3,BJ$4,'English Scores- Leveled papers'!$H89:$KM89,"&gt;-1")=0,"",SUMIF('English Scores- Leveled papers'!$H$3:$KM$3,BJ$4,'English Scores- Leveled papers'!$H89:$KM89)))</f>
        <is>
          <t/>
        </is>
      </c>
      <c r="BK90" s="362" t="inlineStr">
        <f aca="false">IF($B90="","",IF(COUNTIFS('English Scores- Leveled papers'!$H$3:$KM$3,BK$4,'English Scores- Leveled papers'!$H89:$KM89,"&gt;-1")=0,"",SUMIF('English Scores- Leveled papers'!$H$3:$KM$3,BK$4,'English Scores- Leveled papers'!$H89:$KM89)))</f>
        <is>
          <t/>
        </is>
      </c>
      <c r="BL90" s="362" t="inlineStr">
        <f aca="false">IF($B90="","",IF(COUNTIFS('English Scores- Leveled papers'!$H$3:$KM$3,BL$4,'English Scores- Leveled papers'!$H89:$KM89,"&gt;-1")=0,"",SUMIF('English Scores- Leveled papers'!$H$3:$KM$3,BL$4,'English Scores- Leveled papers'!$H89:$KM89)))</f>
        <is>
          <t/>
        </is>
      </c>
      <c r="BM90" s="362" t="inlineStr">
        <f aca="false">IF($B90="","",IF(COUNTIFS('Eng GLA 6th, 7th, 8th'!$E$3:$DV$3,BM$4,'Eng GLA 6th, 7th, 8th'!$E90:$DV90, "&gt;-1")=0,"",SUMIF('Eng GLA 6th, 7th, 8th'!$E$3:$DV$3,BM$4,'Eng GLA 6th, 7th, 8th'!$E90:$DV90)))</f>
        <is>
          <t/>
        </is>
      </c>
      <c r="BN90" s="362" t="inlineStr">
        <f aca="false">IF($B90="","",IF(COUNTIFS('Eng GLA 6th, 7th, 8th'!$E$3:$DV$3,BN$4,'Eng GLA 6th, 7th, 8th'!$E90:$DV90, "&gt;-1")=0,"",SUMIF('Eng GLA 6th, 7th, 8th'!$E$3:$DV$3,BN$4,'Eng GLA 6th, 7th, 8th'!$E90:$DV90)))</f>
        <is>
          <t/>
        </is>
      </c>
      <c r="BO90" s="362" t="inlineStr">
        <f aca="false">IF($B90="","",IF(COUNTIFS('Eng GLA 6th, 7th, 8th'!$E$3:$DV$3,BO$4,'Eng GLA 6th, 7th, 8th'!$E90:$DV90, "&gt;-1")=0,"",SUMIF('Eng GLA 6th, 7th, 8th'!$E$3:$DV$3,BO$4,'Eng GLA 6th, 7th, 8th'!$E90:$DV90)))</f>
        <is>
          <t/>
        </is>
      </c>
      <c r="BP90" s="362" t="inlineStr">
        <f aca="false">IF($B90="","",IF(COUNTIFS('Eng GLA 6th, 7th, 8th'!$E$3:$DV$3,BP$4,'Eng GLA 6th, 7th, 8th'!$E90:$DV90, "&gt;-1")=0,"",SUMIF('Eng GLA 6th, 7th, 8th'!$E$3:$DV$3,BP$4,'Eng GLA 6th, 7th, 8th'!$E90:$DV90)))</f>
        <is>
          <t/>
        </is>
      </c>
      <c r="BQ90" s="362" t="inlineStr">
        <f aca="false">IF($B90="","",IF(COUNTIFS('Eng GLA 6th, 7th, 8th'!$E$3:$DV$3,BQ$4,'Eng GLA 6th, 7th, 8th'!$E90:$DV90, "&gt;-1")=0,"",SUMIF('Eng GLA 6th, 7th, 8th'!$E$3:$DV$3,BQ$4,'Eng GLA 6th, 7th, 8th'!$E90:$DV90)))</f>
        <is>
          <t/>
        </is>
      </c>
      <c r="BR90" s="362" t="inlineStr">
        <f aca="false">IF($B90="","",IF(COUNTIFS('Eng GLA 6th, 7th, 8th'!$E$3:$DV$3,BR$4,'Eng GLA 6th, 7th, 8th'!$E90:$DV90, "&gt;-1")=0,"",SUMIF('Eng GLA 6th, 7th, 8th'!$E$3:$DV$3,BR$4,'Eng GLA 6th, 7th, 8th'!$E90:$DV90)))</f>
        <is>
          <t/>
        </is>
      </c>
      <c r="BS90" s="362" t="inlineStr">
        <f aca="false">IF($B90="","",IF(COUNTIFS('Eng GLA 6th, 7th, 8th'!$E$3:$DV$3,BS$4,'Eng GLA 6th, 7th, 8th'!$E90:$DV90, "&gt;-1")=0,"",SUMIF('Eng GLA 6th, 7th, 8th'!$E$3:$DV$3,BS$4,'Eng GLA 6th, 7th, 8th'!$E90:$DV90)))</f>
        <is>
          <t/>
        </is>
      </c>
      <c r="BT90" s="362" t="inlineStr">
        <f aca="false">IF($B90="","",IF(COUNTIFS('Eng GLA 6th, 7th, 8th'!$E$3:$DV$3,BT$4,'Eng GLA 6th, 7th, 8th'!$E90:$DV90, "&gt;-1")=0,"",SUMIF('Eng GLA 6th, 7th, 8th'!$E$3:$DV$3,BT$4,'Eng GLA 6th, 7th, 8th'!$E90:$DV90)))</f>
        <is>
          <t/>
        </is>
      </c>
      <c r="BU90" s="362" t="inlineStr">
        <f aca="false">IF($B90="","",IF(COUNTIFS('Eng GLA 6th, 7th, 8th'!$E$3:$DV$3,BU$4,'Eng GLA 6th, 7th, 8th'!$E90:$DV90, "&gt;-1")=0,"",SUMIF('Eng GLA 6th, 7th, 8th'!$E$3:$DV$3,BU$4,'Eng GLA 6th, 7th, 8th'!$E90:$DV90)))</f>
        <is>
          <t/>
        </is>
      </c>
      <c r="BV90" s="362" t="inlineStr">
        <f aca="false">IF($B90="","",IF(COUNTIFS('Eng GLA 6th, 7th, 8th'!$E$3:$DV$3,BV$4,'Eng GLA 6th, 7th, 8th'!$E90:$DV90, "&gt;-1")=0,"",SUMIF('Eng GLA 6th, 7th, 8th'!$E$3:$DV$3,BV$4,'Eng GLA 6th, 7th, 8th'!$E90:$DV90)))</f>
        <is>
          <t/>
        </is>
      </c>
      <c r="BW90" s="362" t="inlineStr">
        <f aca="false">IF($B90="","",IF(COUNTIFS('Eng GLA 6th, 7th, 8th'!$E$3:$DV$3,BW$4,'Eng GLA 6th, 7th, 8th'!$E90:$DV90, "&gt;-1")=0,"",SUMIF('Eng GLA 6th, 7th, 8th'!$E$3:$DV$3,BW$4,'Eng GLA 6th, 7th, 8th'!$E90:$DV90)))</f>
        <is>
          <t/>
        </is>
      </c>
      <c r="BX90" s="362" t="inlineStr">
        <f aca="false">IF($B90="","",IF(COUNTIFS('Eng GLA 6th, 7th, 8th'!$E$3:$DV$3,BX$4,'Eng GLA 6th, 7th, 8th'!$E90:$DV90, "&gt;-1")=0,"",SUMIF('Eng GLA 6th, 7th, 8th'!$E$3:$DV$3,BX$4,'Eng GLA 6th, 7th, 8th'!$E90:$DV90)))</f>
        <is>
          <t/>
        </is>
      </c>
      <c r="BY90" s="362" t="inlineStr">
        <f aca="false">IF($B90="","",IF(COUNTIFS('Eng GLA 6th, 7th, 8th'!$E$3:$DV$3,BY$4,'Eng GLA 6th, 7th, 8th'!$E90:$DV90, "&gt;-1")=0,"",SUMIF('Eng GLA 6th, 7th, 8th'!$E$3:$DV$3,BY$4,'Eng GLA 6th, 7th, 8th'!$E90:$DV90)))</f>
        <is>
          <t/>
        </is>
      </c>
      <c r="BZ90" s="362" t="inlineStr">
        <f aca="false">IF($B90="","",IF(COUNTIFS('Eng GLA 6th, 7th, 8th'!$E$3:$DV$3,BZ$4,'Eng GLA 6th, 7th, 8th'!$E90:$DV90, "&gt;-1")=0,"",SUMIF('Eng GLA 6th, 7th, 8th'!$E$3:$DV$3,BZ$4,'Eng GLA 6th, 7th, 8th'!$E90:$DV90)))</f>
        <is>
          <t/>
        </is>
      </c>
      <c r="CA90" s="362" t="inlineStr">
        <f aca="false">IF($B90="","",IF(COUNTIFS('Eng GLA 6th, 7th, 8th'!$E$3:$DV$3,CA$4,'Eng GLA 6th, 7th, 8th'!$E90:$DV90, "&gt;-1")=0,"",SUMIF('Eng GLA 6th, 7th, 8th'!$E$3:$DV$3,CA$4,'Eng GLA 6th, 7th, 8th'!$E90:$DV90)))</f>
        <is>
          <t/>
        </is>
      </c>
      <c r="CB90" s="363"/>
      <c r="CC90" s="364" t="str">
        <f aca="false">IFERROR(IF((COUNT('Eng GLA 6th, 7th, 8th'!E90:U90)=0)," ",(SUM('Eng GLA 6th, 7th, 8th'!E90:U90)/$CC$3)),"")</f>
        <v> </v>
      </c>
      <c r="CD90" s="364" t="str">
        <f aca="false">IFERROR(IF((COUNT('Eng GLA 6th, 7th, 8th'!V90:AA90)=0)," ",(SUM('Eng GLA 6th, 7th, 8th'!V90:AA90)/$CD$3)),"")</f>
        <v> </v>
      </c>
      <c r="CE90" s="364" t="str">
        <f aca="false">IFERROR(IF((COUNT('Eng GLA 6th, 7th, 8th'!AB90:AG90)=0)," ",(SUM('Eng GLA 6th, 7th, 8th'!AB90:AG90)/$CE$3)),"")</f>
        <v> </v>
      </c>
      <c r="CF90" s="364" t="str">
        <f aca="false">IFERROR(IF((COUNT('Eng GLA 6th, 7th, 8th'!AH90:AP90)=0)," ",(SUM('Eng GLA 6th, 7th, 8th'!AH90:AP90)/$CF$3)),"")</f>
        <v> </v>
      </c>
      <c r="CG90" s="365" t="str">
        <f aca="false">IFERROR(IF((COUNT('Eng GLA 6th, 7th, 8th'!AR90:BH90)=0)," ",(SUM('Eng GLA 6th, 7th, 8th'!AR90:BH90)/$CG$3)),"")</f>
        <v> </v>
      </c>
      <c r="CH90" s="365" t="str">
        <f aca="false">IFERROR(IF((COUNT('Eng GLA 6th, 7th, 8th'!BI90:BN90)=0)," ",(SUM('Eng GLA 6th, 7th, 8th'!BI90:BN90)/$CH$3)),"")</f>
        <v> </v>
      </c>
      <c r="CI90" s="365" t="str">
        <f aca="false">IFERROR(IF((COUNT('Eng GLA 6th, 7th, 8th'!BO90:BT90)=0)," ",(SUM('Eng GLA 6th, 7th, 8th'!BO90:BT90)/$CI$3)),"")</f>
        <v> </v>
      </c>
      <c r="CJ90" s="365" t="str">
        <f aca="false">IFERROR(IF((COUNT('Eng GLA 6th, 7th, 8th'!BU90:CF90)=0)," ",(SUM('Eng GLA 6th, 7th, 8th'!BU90:CF90)/$CJ$3)),"")</f>
        <v> </v>
      </c>
      <c r="CK90" s="365" t="str">
        <f aca="false">IFERROR(IF((COUNT('Eng GLA 6th, 7th, 8th'!CH90:CX90)=0)," ",(SUM('Eng GLA 6th, 7th, 8th'!CH90:CX90)/$CK$3)),"")</f>
        <v> </v>
      </c>
      <c r="CL90" s="365" t="str">
        <f aca="false">IFERROR(IF((COUNT('Eng GLA 6th, 7th, 8th'!CY90:DD90)=0)," ",(SUM('Eng GLA 6th, 7th, 8th'!CY90:DD90)/$CL$3)),"")</f>
        <v> </v>
      </c>
      <c r="CM90" s="365" t="str">
        <f aca="false">IFERROR(IF((COUNT('Eng GLA 6th, 7th, 8th'!DE90:DJ90)=0)," ",(SUM('Eng GLA 6th, 7th, 8th'!DE90:DJ90)/$CM$3)),"")</f>
        <v> </v>
      </c>
      <c r="CN90" s="365" t="str">
        <f aca="false">IFERROR(IF((COUNT('Eng GLA 6th, 7th, 8th'!DK90:DV90)=0)," ",(SUM('Eng GLA 6th, 7th, 8th'!DK90:DV90)/$CN$3)),"")</f>
        <v> </v>
      </c>
    </row>
    <row r="91" customFormat="false" ht="12.75" hidden="false" customHeight="true" outlineLevel="0" collapsed="false">
      <c r="A91" s="315" t="n">
        <v>84</v>
      </c>
      <c r="B91" s="315" t="inlineStr">
        <f aca="false">'English Scores- Leveled papers'!B90</f>
        <is>
          <t/>
        </is>
      </c>
      <c r="C91" s="360" t="inlineStr">
        <f aca="false">'RC Mastery Check+Question type'!H88</f>
        <is>
          <t/>
        </is>
      </c>
      <c r="D91" s="361" t="inlineStr">
        <f aca="false">'Cover Sheet'!L88</f>
        <is>
          <t/>
        </is>
      </c>
      <c r="E91" s="362" t="inlineStr">
        <f aca="false">IF($B91="","",IF(COUNTIFS('English Scores- Leveled papers'!$H$3:$KM$3,E$4,'English Scores- Leveled papers'!$H90:$KM90,"&gt;-1")=0,"",SUMIF('English Scores- Leveled papers'!$H$3:$KM$3,E$4,'English Scores- Leveled papers'!$H90:$KM90)))</f>
        <is>
          <t/>
        </is>
      </c>
      <c r="F91" s="362" t="inlineStr">
        <f aca="false">IF($B91="","",IF(COUNTIFS('English Scores- Leveled papers'!$H$3:$KM$3,F$4,'English Scores- Leveled papers'!$H90:$KM90,"&gt;-1")=0,"",SUMIF('English Scores- Leveled papers'!$H$3:$KM$3,F$4,'English Scores- Leveled papers'!$H90:$KM90)))</f>
        <is>
          <t/>
        </is>
      </c>
      <c r="G91" s="362" t="inlineStr">
        <f aca="false">IF($B91="","",IF(COUNTIFS('English Scores- Leveled papers'!$H$3:$KM$3,G$4,'English Scores- Leveled papers'!$H90:$KM90,"&gt;-1")=0,"",SUMIF('English Scores- Leveled papers'!$H$3:$KM$3,G$4,'English Scores- Leveled papers'!$H90:$KM90)))</f>
        <is>
          <t/>
        </is>
      </c>
      <c r="H91" s="362" t="inlineStr">
        <f aca="false">IF($B91="","",IF(COUNTIFS('English Scores- Leveled papers'!$H$3:$KM$3,H$4,'English Scores- Leveled papers'!$H90:$KM90,"&gt;-1")=0,"",SUMIF('English Scores- Leveled papers'!$H$3:$KM$3,H$4,'English Scores- Leveled papers'!$H90:$KM90)))</f>
        <is>
          <t/>
        </is>
      </c>
      <c r="I91" s="362" t="inlineStr">
        <f aca="false">IF($B91="","",IF(COUNTIFS('English Scores- Leveled papers'!$H$3:$KM$3,I$4,'English Scores- Leveled papers'!$H90:$KM90,"&gt;-1")=0,"",SUMIF('English Scores- Leveled papers'!$H$3:$KM$3,I$4,'English Scores- Leveled papers'!$H90:$KM90)))</f>
        <is>
          <t/>
        </is>
      </c>
      <c r="J91" s="362" t="inlineStr">
        <f aca="false">IF($B91="","",IF(COUNTIFS('English Scores- Leveled papers'!$H$3:$KM$3,J$4,'English Scores- Leveled papers'!$H90:$KM90,"&gt;-1")=0,"",SUMIF('English Scores- Leveled papers'!$H$3:$KM$3,J$4,'English Scores- Leveled papers'!$H90:$KM90)))</f>
        <is>
          <t/>
        </is>
      </c>
      <c r="K91" s="362" t="inlineStr">
        <f aca="false">IF($B91="","",IF(COUNTIFS('English Scores- Leveled papers'!$H$3:$KM$3,K$4,'English Scores- Leveled papers'!$H90:$KM90,"&gt;-1")=0,"",SUMIF('English Scores- Leveled papers'!$H$3:$KM$3,K$4,'English Scores- Leveled papers'!$H90:$KM90)))</f>
        <is>
          <t/>
        </is>
      </c>
      <c r="L91" s="362" t="inlineStr">
        <f aca="false">IF($B91="","",IF(COUNTIFS('English Scores- Leveled papers'!$H$3:$KM$3,L$4,'English Scores- Leveled papers'!$H90:$KM90,"&gt;-1")=0,"",SUMIF('English Scores- Leveled papers'!$H$3:$KM$3,L$4,'English Scores- Leveled papers'!$H90:$KM90)))</f>
        <is>
          <t/>
        </is>
      </c>
      <c r="M91" s="362" t="inlineStr">
        <f aca="false">IF($B91="","",IF(COUNTIFS('English Scores- Leveled papers'!$H$3:$KM$3,M$4,'English Scores- Leveled papers'!$H90:$KM90,"&gt;-1")=0,"",SUMIF('English Scores- Leveled papers'!$H$3:$KM$3,M$4,'English Scores- Leveled papers'!$H90:$KM90)))</f>
        <is>
          <t/>
        </is>
      </c>
      <c r="N91" s="362" t="inlineStr">
        <f aca="false">IF($B91="","",IF(COUNTIFS('English Scores- Leveled papers'!$H$3:$KM$3,N$4,'English Scores- Leveled papers'!$H90:$KM90,"&gt;-1")=0,"",SUMIF('English Scores- Leveled papers'!$H$3:$KM$3,N$4,'English Scores- Leveled papers'!$H90:$KM90)))</f>
        <is>
          <t/>
        </is>
      </c>
      <c r="O91" s="362" t="inlineStr">
        <f aca="false">IF($B91="","",IF(COUNTIFS('English Scores- Leveled papers'!$H$3:$KM$3,O$4,'English Scores- Leveled papers'!$H90:$KM90,"&gt;-1")=0,"",SUMIF('English Scores- Leveled papers'!$H$3:$KM$3,O$4,'English Scores- Leveled papers'!$H90:$KM90)))</f>
        <is>
          <t/>
        </is>
      </c>
      <c r="P91" s="362" t="inlineStr">
        <f aca="false">IF($B91="","",IF(COUNTIFS('English Scores- Leveled papers'!$H$3:$KM$3,P$4,'English Scores- Leveled papers'!$H90:$KM90,"&gt;-1")=0,"",SUMIF('English Scores- Leveled papers'!$H$3:$KM$3,P$4,'English Scores- Leveled papers'!$H90:$KM90)))</f>
        <is>
          <t/>
        </is>
      </c>
      <c r="Q91" s="362" t="inlineStr">
        <f aca="false">IF($B91="","",IF(COUNTIFS('English Scores- Leveled papers'!$H$3:$KM$3,Q$4,'English Scores- Leveled papers'!$H90:$KM90,"&gt;-1")=0,"",SUMIF('English Scores- Leveled papers'!$H$3:$KM$3,Q$4,'English Scores- Leveled papers'!$H90:$KM90)))</f>
        <is>
          <t/>
        </is>
      </c>
      <c r="R91" s="362" t="inlineStr">
        <f aca="false">IF($B91="","",IF(COUNTIFS('English Scores- Leveled papers'!$H$3:$KM$3,R$4,'English Scores- Leveled papers'!$H90:$KM90,"&gt;-1")=0,"",SUMIF('English Scores- Leveled papers'!$H$3:$KM$3,R$4,'English Scores- Leveled papers'!$H90:$KM90)))</f>
        <is>
          <t/>
        </is>
      </c>
      <c r="S91" s="362" t="inlineStr">
        <f aca="false">IF($B91="","",IF(COUNTIFS('English Scores- Leveled papers'!$H$3:$KM$3,S$4,'English Scores- Leveled papers'!$H90:$KM90,"&gt;-1")=0,"",SUMIF('English Scores- Leveled papers'!$H$3:$KM$3,S$4,'English Scores- Leveled papers'!$H90:$KM90)))</f>
        <is>
          <t/>
        </is>
      </c>
      <c r="T91" s="362" t="inlineStr">
        <f aca="false">IF($B91="","",IF(COUNTIFS('English Scores- Leveled papers'!$H$3:$KM$3,T$4,'English Scores- Leveled papers'!$H90:$KM90,"&gt;-1")=0,"",SUMIF('English Scores- Leveled papers'!$H$3:$KM$3,T$4,'English Scores- Leveled papers'!$H90:$KM90)))</f>
        <is>
          <t/>
        </is>
      </c>
      <c r="U91" s="362" t="inlineStr">
        <f aca="false">IF($B91="","",IF(COUNTIFS('English Scores- Leveled papers'!$H$3:$KM$3,U$4,'English Scores- Leveled papers'!$H90:$KM90,"&gt;-1")=0,"",SUMIF('English Scores- Leveled papers'!$H$3:$KM$3,U$4,'English Scores- Leveled papers'!$H90:$KM90)))</f>
        <is>
          <t/>
        </is>
      </c>
      <c r="V91" s="362" t="inlineStr">
        <f aca="false">IF($B91="","",IF(COUNTIFS('English Scores- Leveled papers'!$H$3:$KM$3,V$4,'English Scores- Leveled papers'!$H90:$KM90,"&gt;-1")=0,"",SUMIF('English Scores- Leveled papers'!$H$3:$KM$3,V$4,'English Scores- Leveled papers'!$H90:$KM90)))</f>
        <is>
          <t/>
        </is>
      </c>
      <c r="W91" s="362" t="inlineStr">
        <f aca="false">IF($B91="","",IF(COUNTIFS('English Scores- Leveled papers'!$H$3:$KM$3,W$4,'English Scores- Leveled papers'!$H90:$KM90,"&gt;-1")=0,"",SUMIF('English Scores- Leveled papers'!$H$3:$KM$3,W$4,'English Scores- Leveled papers'!$H90:$KM90)))</f>
        <is>
          <t/>
        </is>
      </c>
      <c r="X91" s="362" t="inlineStr">
        <f aca="false">IF($B91="","",IF(COUNTIFS('English Scores- Leveled papers'!$H$3:$KM$3,X$4,'English Scores- Leveled papers'!$H90:$KM90,"&gt;-1")=0,"",SUMIF('English Scores- Leveled papers'!$H$3:$KM$3,X$4,'English Scores- Leveled papers'!$H90:$KM90)))</f>
        <is>
          <t/>
        </is>
      </c>
      <c r="Y91" s="362" t="inlineStr">
        <f aca="false">IF($B91="","",IF(COUNTIFS('English Scores- Leveled papers'!$H$3:$KM$3,Y$4,'English Scores- Leveled papers'!$H90:$KM90,"&gt;-1")=0,"",SUMIF('English Scores- Leveled papers'!$H$3:$KM$3,Y$4,'English Scores- Leveled papers'!$H90:$KM90)))</f>
        <is>
          <t/>
        </is>
      </c>
      <c r="Z91" s="362" t="inlineStr">
        <f aca="false">IF($B91="","",IF(COUNTIFS('English Scores- Leveled papers'!$H$3:$KM$3,Z$4,'English Scores- Leveled papers'!$H90:$KM90,"&gt;-1")=0,"",SUMIF('English Scores- Leveled papers'!$H$3:$KM$3,Z$4,'English Scores- Leveled papers'!$H90:$KM90)))</f>
        <is>
          <t/>
        </is>
      </c>
      <c r="AA91" s="362" t="inlineStr">
        <f aca="false">IF($B91="","",IF(COUNTIFS('English Scores- Leveled papers'!$H$3:$KM$3,AA$4,'English Scores- Leveled papers'!$H90:$KM90,"&gt;-1")=0,"",SUMIF('English Scores- Leveled papers'!$H$3:$KM$3,AA$4,'English Scores- Leveled papers'!$H90:$KM90)))</f>
        <is>
          <t/>
        </is>
      </c>
      <c r="AB91" s="362" t="inlineStr">
        <f aca="false">IF($B91="","",IF(COUNTIFS('English Scores- Leveled papers'!$H$3:$KM$3,AB$4,'English Scores- Leveled papers'!$H90:$KM90,"&gt;-1")=0,"",SUMIF('English Scores- Leveled papers'!$H$3:$KM$3,AB$4,'English Scores- Leveled papers'!$H90:$KM90)))</f>
        <is>
          <t/>
        </is>
      </c>
      <c r="AC91" s="362" t="inlineStr">
        <f aca="false">IF($B91="","",IF(COUNTIFS('English Scores- Leveled papers'!$H$3:$KM$3,AC$4,'English Scores- Leveled papers'!$H90:$KM90,"&gt;-1")=0,"",SUMIF('English Scores- Leveled papers'!$H$3:$KM$3,AC$4,'English Scores- Leveled papers'!$H90:$KM90)))</f>
        <is>
          <t/>
        </is>
      </c>
      <c r="AD91" s="362" t="inlineStr">
        <f aca="false">IF($B91="","",IF(COUNTIFS('English Scores- Leveled papers'!$H$3:$KM$3,AD$4,'English Scores- Leveled papers'!$H90:$KM90,"&gt;-1")=0,"",SUMIF('English Scores- Leveled papers'!$H$3:$KM$3,AD$4,'English Scores- Leveled papers'!$H90:$KM90)))</f>
        <is>
          <t/>
        </is>
      </c>
      <c r="AE91" s="362" t="inlineStr">
        <f aca="false">IF($B91="","",IF(COUNTIFS('English Scores- Leveled papers'!$H$3:$KM$3,AE$4,'English Scores- Leveled papers'!$H90:$KM90,"&gt;-1")=0,"",SUMIF('English Scores- Leveled papers'!$H$3:$KM$3,AE$4,'English Scores- Leveled papers'!$H90:$KM90)))</f>
        <is>
          <t/>
        </is>
      </c>
      <c r="AF91" s="362" t="inlineStr">
        <f aca="false">IF($B91="","",IF(COUNTIFS('English Scores- Leveled papers'!$H$3:$KM$3,AF$4,'English Scores- Leveled papers'!$H90:$KM90,"&gt;-1")=0,"",SUMIF('English Scores- Leveled papers'!$H$3:$KM$3,AF$4,'English Scores- Leveled papers'!$H90:$KM90)))</f>
        <is>
          <t/>
        </is>
      </c>
      <c r="AG91" s="362" t="inlineStr">
        <f aca="false">IF($B91="","",IF(COUNTIFS('English Scores- Leveled papers'!$H$3:$KM$3,AG$4,'English Scores- Leveled papers'!$H90:$KM90,"&gt;-1")=0,"",SUMIF('English Scores- Leveled papers'!$H$3:$KM$3,AG$4,'English Scores- Leveled papers'!$H90:$KM90)))</f>
        <is>
          <t/>
        </is>
      </c>
      <c r="AH91" s="362" t="inlineStr">
        <f aca="false">IF($B91="","",IF(COUNTIFS('English Scores- Leveled papers'!$H$3:$KM$3,AH$4,'English Scores- Leveled papers'!$H90:$KM90,"&gt;-1")=0,"",SUMIF('English Scores- Leveled papers'!$H$3:$KM$3,AH$4,'English Scores- Leveled papers'!$H90:$KM90)))</f>
        <is>
          <t/>
        </is>
      </c>
      <c r="AI91" s="362" t="inlineStr">
        <f aca="false">IF($B91="","",IF(COUNTIFS('English Scores- Leveled papers'!$H$3:$KM$3,AI$4,'English Scores- Leveled papers'!$H90:$KM90,"&gt;-1")=0,"",SUMIF('English Scores- Leveled papers'!$H$3:$KM$3,AI$4,'English Scores- Leveled papers'!$H90:$KM90)))</f>
        <is>
          <t/>
        </is>
      </c>
      <c r="AJ91" s="362" t="inlineStr">
        <f aca="false">IF($B91="","",IF(COUNTIFS('English Scores- Leveled papers'!$H$3:$KM$3,AJ$4,'English Scores- Leveled papers'!$H90:$KM90,"&gt;-1")=0,"",SUMIF('English Scores- Leveled papers'!$H$3:$KM$3,AJ$4,'English Scores- Leveled papers'!$H90:$KM90)))</f>
        <is>
          <t/>
        </is>
      </c>
      <c r="AK91" s="362" t="inlineStr">
        <f aca="false">IF($B91="","",IF(COUNTIFS('English Scores- Leveled papers'!$H$3:$KM$3,AK$4,'English Scores- Leveled papers'!$H90:$KM90,"&gt;-1")=0,"",SUMIF('English Scores- Leveled papers'!$H$3:$KM$3,AK$4,'English Scores- Leveled papers'!$H90:$KM90)))</f>
        <is>
          <t/>
        </is>
      </c>
      <c r="AL91" s="362" t="inlineStr">
        <f aca="false">IF($B91="","",IF(COUNTIFS('English Scores- Leveled papers'!$H$3:$KM$3,AL$4,'English Scores- Leveled papers'!$H90:$KM90,"&gt;-1")=0,"",SUMIF('English Scores- Leveled papers'!$H$3:$KM$3,AL$4,'English Scores- Leveled papers'!$H90:$KM90)))</f>
        <is>
          <t/>
        </is>
      </c>
      <c r="AM91" s="362" t="inlineStr">
        <f aca="false">IF($B91="","",IF(COUNTIFS('English Scores- Leveled papers'!$H$3:$KM$3,AM$4,'English Scores- Leveled papers'!$H90:$KM90,"&gt;-1")=0,"",SUMIF('English Scores- Leveled papers'!$H$3:$KM$3,AM$4,'English Scores- Leveled papers'!$H90:$KM90)))</f>
        <is>
          <t/>
        </is>
      </c>
      <c r="AN91" s="362" t="inlineStr">
        <f aca="false">IF($B91="","",IF(COUNTIFS('English Scores- Leveled papers'!$H$3:$KM$3,AN$4,'English Scores- Leveled papers'!$H90:$KM90,"&gt;-1")=0,"",SUMIF('English Scores- Leveled papers'!$H$3:$KM$3,AN$4,'English Scores- Leveled papers'!$H90:$KM90)))</f>
        <is>
          <t/>
        </is>
      </c>
      <c r="AO91" s="362" t="inlineStr">
        <f aca="false">IF($B91="","",IF(COUNTIFS('English Scores- Leveled papers'!$H$3:$KM$3,AO$4,'English Scores- Leveled papers'!$H90:$KM90,"&gt;-1")=0,"",SUMIF('English Scores- Leveled papers'!$H$3:$KM$3,AO$4,'English Scores- Leveled papers'!$H90:$KM90)))</f>
        <is>
          <t/>
        </is>
      </c>
      <c r="AP91" s="362" t="inlineStr">
        <f aca="false">IF($B91="","",IF(COUNTIFS('English Scores- Leveled papers'!$H$3:$KM$3,AP$4,'English Scores- Leveled papers'!$H90:$KM90,"&gt;-1")=0,"",SUMIF('English Scores- Leveled papers'!$H$3:$KM$3,AP$4,'English Scores- Leveled papers'!$H90:$KM90)))</f>
        <is>
          <t/>
        </is>
      </c>
      <c r="AQ91" s="362" t="inlineStr">
        <f aca="false">IF($B91="","",IF(COUNTIFS('English Scores- Leveled papers'!$H$3:$KM$3,AQ$4,'English Scores- Leveled papers'!$H90:$KM90,"&gt;-1")=0,"",SUMIF('English Scores- Leveled papers'!$H$3:$KM$3,AQ$4,'English Scores- Leveled papers'!$H90:$KM90)))</f>
        <is>
          <t/>
        </is>
      </c>
      <c r="AR91" s="362" t="inlineStr">
        <f aca="false">IF($B91="","",IF(COUNTIFS('English Scores- Leveled papers'!$H$3:$KM$3,AR$4,'English Scores- Leveled papers'!$H90:$KM90,"&gt;-1")=0,"",SUMIF('English Scores- Leveled papers'!$H$3:$KM$3,AR$4,'English Scores- Leveled papers'!$H90:$KM90)))</f>
        <is>
          <t/>
        </is>
      </c>
      <c r="AS91" s="362" t="inlineStr">
        <f aca="false">IF($B91="","",IF(COUNTIFS('English Scores- Leveled papers'!$H$3:$KM$3,AS$4,'English Scores- Leveled papers'!$H90:$KM90,"&gt;-1")=0,"",SUMIF('English Scores- Leveled papers'!$H$3:$KM$3,AS$4,'English Scores- Leveled papers'!$H90:$KM90)))</f>
        <is>
          <t/>
        </is>
      </c>
      <c r="AT91" s="362" t="inlineStr">
        <f aca="false">IF($B91="","",IF(COUNTIFS('English Scores- Leveled papers'!$H$3:$KM$3,AT$4,'English Scores- Leveled papers'!$H90:$KM90,"&gt;-1")=0,"",SUMIF('English Scores- Leveled papers'!$H$3:$KM$3,AT$4,'English Scores- Leveled papers'!$H90:$KM90)))</f>
        <is>
          <t/>
        </is>
      </c>
      <c r="AU91" s="362" t="inlineStr">
        <f aca="false">IF($B91="","",IF(COUNTIFS('English Scores- Leveled papers'!$H$3:$KM$3,AU$4,'English Scores- Leveled papers'!$H90:$KM90,"&gt;-1")=0,"",SUMIF('English Scores- Leveled papers'!$H$3:$KM$3,AU$4,'English Scores- Leveled papers'!$H90:$KM90)))</f>
        <is>
          <t/>
        </is>
      </c>
      <c r="AV91" s="362" t="inlineStr">
        <f aca="false">IF($B91="","",IF(COUNTIFS('English Scores- Leveled papers'!$H$3:$KM$3,AV$4,'English Scores- Leveled papers'!$H90:$KM90,"&gt;-1")=0,"",SUMIF('English Scores- Leveled papers'!$H$3:$KM$3,AV$4,'English Scores- Leveled papers'!$H90:$KM90)))</f>
        <is>
          <t/>
        </is>
      </c>
      <c r="AW91" s="362" t="inlineStr">
        <f aca="false">IF($B91="","",IF(COUNTIFS('English Scores- Leveled papers'!$H$3:$KM$3,AW$4,'English Scores- Leveled papers'!$H90:$KM90,"&gt;-1")=0,"",SUMIF('English Scores- Leveled papers'!$H$3:$KM$3,AW$4,'English Scores- Leveled papers'!$H90:$KM90)))</f>
        <is>
          <t/>
        </is>
      </c>
      <c r="AX91" s="362" t="inlineStr">
        <f aca="false">IF($B91="","",IF(COUNTIFS('English Scores- Leveled papers'!$H$3:$KM$3,AX$4,'English Scores- Leveled papers'!$H90:$KM90,"&gt;-1")=0,"",SUMIF('English Scores- Leveled papers'!$H$3:$KM$3,AX$4,'English Scores- Leveled papers'!$H90:$KM90)))</f>
        <is>
          <t/>
        </is>
      </c>
      <c r="AY91" s="362" t="inlineStr">
        <f aca="false">IF($B91="","",IF(COUNTIFS('English Scores- Leveled papers'!$H$3:$KM$3,AY$4,'English Scores- Leveled papers'!$H90:$KM90,"&gt;-1")=0,"",SUMIF('English Scores- Leveled papers'!$H$3:$KM$3,AY$4,'English Scores- Leveled papers'!$H90:$KM90)))</f>
        <is>
          <t/>
        </is>
      </c>
      <c r="AZ91" s="362" t="inlineStr">
        <f aca="false">IF($B91="","",IF(COUNTIFS('English Scores- Leveled papers'!$H$3:$KM$3,AZ$4,'English Scores- Leveled papers'!$H90:$KM90,"&gt;-1")=0,"",SUMIF('English Scores- Leveled papers'!$H$3:$KM$3,AZ$4,'English Scores- Leveled papers'!$H90:$KM90)))</f>
        <is>
          <t/>
        </is>
      </c>
      <c r="BA91" s="362" t="inlineStr">
        <f aca="false">IF($B91="","",IF(COUNTIFS('English Scores- Leveled papers'!$H$3:$KM$3,BA$4,'English Scores- Leveled papers'!$H90:$KM90,"&gt;-1")=0,"",SUMIF('English Scores- Leveled papers'!$H$3:$KM$3,BA$4,'English Scores- Leveled papers'!$H90:$KM90)))</f>
        <is>
          <t/>
        </is>
      </c>
      <c r="BB91" s="362" t="inlineStr">
        <f aca="false">IF($B91="","",IF(COUNTIFS('English Scores- Leveled papers'!$H$3:$KM$3,BB$4,'English Scores- Leveled papers'!$H90:$KM90,"&gt;-1")=0,"",SUMIF('English Scores- Leveled papers'!$H$3:$KM$3,BB$4,'English Scores- Leveled papers'!$H90:$KM90)))</f>
        <is>
          <t/>
        </is>
      </c>
      <c r="BC91" s="362" t="inlineStr">
        <f aca="false">IF($B91="","",IF(COUNTIFS('English Scores- Leveled papers'!$H$3:$KM$3,BC$4,'English Scores- Leveled papers'!$H90:$KM90,"&gt;-1")=0,"",SUMIF('English Scores- Leveled papers'!$H$3:$KM$3,BC$4,'English Scores- Leveled papers'!$H90:$KM90)))</f>
        <is>
          <t/>
        </is>
      </c>
      <c r="BD91" s="362" t="inlineStr">
        <f aca="false">IF($B91="","",IF(COUNTIFS('English Scores- Leveled papers'!$H$3:$KM$3,BD$4,'English Scores- Leveled papers'!$H90:$KM90,"&gt;-1")=0,"",SUMIF('English Scores- Leveled papers'!$H$3:$KM$3,BD$4,'English Scores- Leveled papers'!$H90:$KM90)))</f>
        <is>
          <t/>
        </is>
      </c>
      <c r="BE91" s="362" t="inlineStr">
        <f aca="false">IF($B91="","",IF(COUNTIFS('English Scores- Leveled papers'!$H$3:$KM$3,BE$4,'English Scores- Leveled papers'!$H90:$KM90,"&gt;-1")=0,"",SUMIF('English Scores- Leveled papers'!$H$3:$KM$3,BE$4,'English Scores- Leveled papers'!$H90:$KM90)))</f>
        <is>
          <t/>
        </is>
      </c>
      <c r="BF91" s="362" t="inlineStr">
        <f aca="false">IF($B91="","",IF(COUNTIFS('English Scores- Leveled papers'!$H$3:$KM$3,BF$4,'English Scores- Leveled papers'!$H90:$KM90,"&gt;-1")=0,"",SUMIF('English Scores- Leveled papers'!$H$3:$KM$3,BF$4,'English Scores- Leveled papers'!$H90:$KM90)))</f>
        <is>
          <t/>
        </is>
      </c>
      <c r="BG91" s="362" t="inlineStr">
        <f aca="false">IF($B91="","",IF(COUNTIFS('English Scores- Leveled papers'!$H$3:$KM$3,BG$4,'English Scores- Leveled papers'!$H90:$KM90,"&gt;-1")=0,"",SUMIF('English Scores- Leveled papers'!$H$3:$KM$3,BG$4,'English Scores- Leveled papers'!$H90:$KM90)))</f>
        <is>
          <t/>
        </is>
      </c>
      <c r="BH91" s="362" t="inlineStr">
        <f aca="false">IF($B91="","",IF(COUNTIFS('English Scores- Leveled papers'!$H$3:$KM$3,BH$4,'English Scores- Leveled papers'!$H90:$KM90,"&gt;-1")=0,"",SUMIF('English Scores- Leveled papers'!$H$3:$KM$3,BH$4,'English Scores- Leveled papers'!$H90:$KM90)))</f>
        <is>
          <t/>
        </is>
      </c>
      <c r="BI91" s="362" t="inlineStr">
        <f aca="false">IF($B91="","",IF(COUNTIFS('English Scores- Leveled papers'!$H$3:$KM$3,BI$4,'English Scores- Leveled papers'!$H90:$KM90,"&gt;-1")=0,"",SUMIF('English Scores- Leveled papers'!$H$3:$KM$3,BI$4,'English Scores- Leveled papers'!$H90:$KM90)))</f>
        <is>
          <t/>
        </is>
      </c>
      <c r="BJ91" s="362" t="inlineStr">
        <f aca="false">IF($B91="","",IF(COUNTIFS('English Scores- Leveled papers'!$H$3:$KM$3,BJ$4,'English Scores- Leveled papers'!$H90:$KM90,"&gt;-1")=0,"",SUMIF('English Scores- Leveled papers'!$H$3:$KM$3,BJ$4,'English Scores- Leveled papers'!$H90:$KM90)))</f>
        <is>
          <t/>
        </is>
      </c>
      <c r="BK91" s="362" t="inlineStr">
        <f aca="false">IF($B91="","",IF(COUNTIFS('English Scores- Leveled papers'!$H$3:$KM$3,BK$4,'English Scores- Leveled papers'!$H90:$KM90,"&gt;-1")=0,"",SUMIF('English Scores- Leveled papers'!$H$3:$KM$3,BK$4,'English Scores- Leveled papers'!$H90:$KM90)))</f>
        <is>
          <t/>
        </is>
      </c>
      <c r="BL91" s="362" t="inlineStr">
        <f aca="false">IF($B91="","",IF(COUNTIFS('English Scores- Leveled papers'!$H$3:$KM$3,BL$4,'English Scores- Leveled papers'!$H90:$KM90,"&gt;-1")=0,"",SUMIF('English Scores- Leveled papers'!$H$3:$KM$3,BL$4,'English Scores- Leveled papers'!$H90:$KM90)))</f>
        <is>
          <t/>
        </is>
      </c>
      <c r="BM91" s="362" t="inlineStr">
        <f aca="false">IF($B91="","",IF(COUNTIFS('Eng GLA 6th, 7th, 8th'!$E$3:$DV$3,BM$4,'Eng GLA 6th, 7th, 8th'!$E91:$DV91, "&gt;-1")=0,"",SUMIF('Eng GLA 6th, 7th, 8th'!$E$3:$DV$3,BM$4,'Eng GLA 6th, 7th, 8th'!$E91:$DV91)))</f>
        <is>
          <t/>
        </is>
      </c>
      <c r="BN91" s="362" t="inlineStr">
        <f aca="false">IF($B91="","",IF(COUNTIFS('Eng GLA 6th, 7th, 8th'!$E$3:$DV$3,BN$4,'Eng GLA 6th, 7th, 8th'!$E91:$DV91, "&gt;-1")=0,"",SUMIF('Eng GLA 6th, 7th, 8th'!$E$3:$DV$3,BN$4,'Eng GLA 6th, 7th, 8th'!$E91:$DV91)))</f>
        <is>
          <t/>
        </is>
      </c>
      <c r="BO91" s="362" t="inlineStr">
        <f aca="false">IF($B91="","",IF(COUNTIFS('Eng GLA 6th, 7th, 8th'!$E$3:$DV$3,BO$4,'Eng GLA 6th, 7th, 8th'!$E91:$DV91, "&gt;-1")=0,"",SUMIF('Eng GLA 6th, 7th, 8th'!$E$3:$DV$3,BO$4,'Eng GLA 6th, 7th, 8th'!$E91:$DV91)))</f>
        <is>
          <t/>
        </is>
      </c>
      <c r="BP91" s="362" t="inlineStr">
        <f aca="false">IF($B91="","",IF(COUNTIFS('Eng GLA 6th, 7th, 8th'!$E$3:$DV$3,BP$4,'Eng GLA 6th, 7th, 8th'!$E91:$DV91, "&gt;-1")=0,"",SUMIF('Eng GLA 6th, 7th, 8th'!$E$3:$DV$3,BP$4,'Eng GLA 6th, 7th, 8th'!$E91:$DV91)))</f>
        <is>
          <t/>
        </is>
      </c>
      <c r="BQ91" s="362" t="inlineStr">
        <f aca="false">IF($B91="","",IF(COUNTIFS('Eng GLA 6th, 7th, 8th'!$E$3:$DV$3,BQ$4,'Eng GLA 6th, 7th, 8th'!$E91:$DV91, "&gt;-1")=0,"",SUMIF('Eng GLA 6th, 7th, 8th'!$E$3:$DV$3,BQ$4,'Eng GLA 6th, 7th, 8th'!$E91:$DV91)))</f>
        <is>
          <t/>
        </is>
      </c>
      <c r="BR91" s="362" t="inlineStr">
        <f aca="false">IF($B91="","",IF(COUNTIFS('Eng GLA 6th, 7th, 8th'!$E$3:$DV$3,BR$4,'Eng GLA 6th, 7th, 8th'!$E91:$DV91, "&gt;-1")=0,"",SUMIF('Eng GLA 6th, 7th, 8th'!$E$3:$DV$3,BR$4,'Eng GLA 6th, 7th, 8th'!$E91:$DV91)))</f>
        <is>
          <t/>
        </is>
      </c>
      <c r="BS91" s="362" t="inlineStr">
        <f aca="false">IF($B91="","",IF(COUNTIFS('Eng GLA 6th, 7th, 8th'!$E$3:$DV$3,BS$4,'Eng GLA 6th, 7th, 8th'!$E91:$DV91, "&gt;-1")=0,"",SUMIF('Eng GLA 6th, 7th, 8th'!$E$3:$DV$3,BS$4,'Eng GLA 6th, 7th, 8th'!$E91:$DV91)))</f>
        <is>
          <t/>
        </is>
      </c>
      <c r="BT91" s="362" t="inlineStr">
        <f aca="false">IF($B91="","",IF(COUNTIFS('Eng GLA 6th, 7th, 8th'!$E$3:$DV$3,BT$4,'Eng GLA 6th, 7th, 8th'!$E91:$DV91, "&gt;-1")=0,"",SUMIF('Eng GLA 6th, 7th, 8th'!$E$3:$DV$3,BT$4,'Eng GLA 6th, 7th, 8th'!$E91:$DV91)))</f>
        <is>
          <t/>
        </is>
      </c>
      <c r="BU91" s="362" t="inlineStr">
        <f aca="false">IF($B91="","",IF(COUNTIFS('Eng GLA 6th, 7th, 8th'!$E$3:$DV$3,BU$4,'Eng GLA 6th, 7th, 8th'!$E91:$DV91, "&gt;-1")=0,"",SUMIF('Eng GLA 6th, 7th, 8th'!$E$3:$DV$3,BU$4,'Eng GLA 6th, 7th, 8th'!$E91:$DV91)))</f>
        <is>
          <t/>
        </is>
      </c>
      <c r="BV91" s="362" t="inlineStr">
        <f aca="false">IF($B91="","",IF(COUNTIFS('Eng GLA 6th, 7th, 8th'!$E$3:$DV$3,BV$4,'Eng GLA 6th, 7th, 8th'!$E91:$DV91, "&gt;-1")=0,"",SUMIF('Eng GLA 6th, 7th, 8th'!$E$3:$DV$3,BV$4,'Eng GLA 6th, 7th, 8th'!$E91:$DV91)))</f>
        <is>
          <t/>
        </is>
      </c>
      <c r="BW91" s="362" t="inlineStr">
        <f aca="false">IF($B91="","",IF(COUNTIFS('Eng GLA 6th, 7th, 8th'!$E$3:$DV$3,BW$4,'Eng GLA 6th, 7th, 8th'!$E91:$DV91, "&gt;-1")=0,"",SUMIF('Eng GLA 6th, 7th, 8th'!$E$3:$DV$3,BW$4,'Eng GLA 6th, 7th, 8th'!$E91:$DV91)))</f>
        <is>
          <t/>
        </is>
      </c>
      <c r="BX91" s="362" t="inlineStr">
        <f aca="false">IF($B91="","",IF(COUNTIFS('Eng GLA 6th, 7th, 8th'!$E$3:$DV$3,BX$4,'Eng GLA 6th, 7th, 8th'!$E91:$DV91, "&gt;-1")=0,"",SUMIF('Eng GLA 6th, 7th, 8th'!$E$3:$DV$3,BX$4,'Eng GLA 6th, 7th, 8th'!$E91:$DV91)))</f>
        <is>
          <t/>
        </is>
      </c>
      <c r="BY91" s="362" t="inlineStr">
        <f aca="false">IF($B91="","",IF(COUNTIFS('Eng GLA 6th, 7th, 8th'!$E$3:$DV$3,BY$4,'Eng GLA 6th, 7th, 8th'!$E91:$DV91, "&gt;-1")=0,"",SUMIF('Eng GLA 6th, 7th, 8th'!$E$3:$DV$3,BY$4,'Eng GLA 6th, 7th, 8th'!$E91:$DV91)))</f>
        <is>
          <t/>
        </is>
      </c>
      <c r="BZ91" s="362" t="inlineStr">
        <f aca="false">IF($B91="","",IF(COUNTIFS('Eng GLA 6th, 7th, 8th'!$E$3:$DV$3,BZ$4,'Eng GLA 6th, 7th, 8th'!$E91:$DV91, "&gt;-1")=0,"",SUMIF('Eng GLA 6th, 7th, 8th'!$E$3:$DV$3,BZ$4,'Eng GLA 6th, 7th, 8th'!$E91:$DV91)))</f>
        <is>
          <t/>
        </is>
      </c>
      <c r="CA91" s="362" t="inlineStr">
        <f aca="false">IF($B91="","",IF(COUNTIFS('Eng GLA 6th, 7th, 8th'!$E$3:$DV$3,CA$4,'Eng GLA 6th, 7th, 8th'!$E91:$DV91, "&gt;-1")=0,"",SUMIF('Eng GLA 6th, 7th, 8th'!$E$3:$DV$3,CA$4,'Eng GLA 6th, 7th, 8th'!$E91:$DV91)))</f>
        <is>
          <t/>
        </is>
      </c>
      <c r="CB91" s="363"/>
      <c r="CC91" s="364" t="str">
        <f aca="false">IFERROR(IF((COUNT('Eng GLA 6th, 7th, 8th'!E91:U91)=0)," ",(SUM('Eng GLA 6th, 7th, 8th'!E91:U91)/$CC$3)),"")</f>
        <v> </v>
      </c>
      <c r="CD91" s="364" t="str">
        <f aca="false">IFERROR(IF((COUNT('Eng GLA 6th, 7th, 8th'!V91:AA91)=0)," ",(SUM('Eng GLA 6th, 7th, 8th'!V91:AA91)/$CD$3)),"")</f>
        <v> </v>
      </c>
      <c r="CE91" s="364" t="str">
        <f aca="false">IFERROR(IF((COUNT('Eng GLA 6th, 7th, 8th'!AB91:AG91)=0)," ",(SUM('Eng GLA 6th, 7th, 8th'!AB91:AG91)/$CE$3)),"")</f>
        <v> </v>
      </c>
      <c r="CF91" s="364" t="str">
        <f aca="false">IFERROR(IF((COUNT('Eng GLA 6th, 7th, 8th'!AH91:AP91)=0)," ",(SUM('Eng GLA 6th, 7th, 8th'!AH91:AP91)/$CF$3)),"")</f>
        <v> </v>
      </c>
      <c r="CG91" s="365" t="str">
        <f aca="false">IFERROR(IF((COUNT('Eng GLA 6th, 7th, 8th'!AR91:BH91)=0)," ",(SUM('Eng GLA 6th, 7th, 8th'!AR91:BH91)/$CG$3)),"")</f>
        <v> </v>
      </c>
      <c r="CH91" s="365" t="str">
        <f aca="false">IFERROR(IF((COUNT('Eng GLA 6th, 7th, 8th'!BI91:BN91)=0)," ",(SUM('Eng GLA 6th, 7th, 8th'!BI91:BN91)/$CH$3)),"")</f>
        <v> </v>
      </c>
      <c r="CI91" s="365" t="str">
        <f aca="false">IFERROR(IF((COUNT('Eng GLA 6th, 7th, 8th'!BO91:BT91)=0)," ",(SUM('Eng GLA 6th, 7th, 8th'!BO91:BT91)/$CI$3)),"")</f>
        <v> </v>
      </c>
      <c r="CJ91" s="365" t="str">
        <f aca="false">IFERROR(IF((COUNT('Eng GLA 6th, 7th, 8th'!BU91:CF91)=0)," ",(SUM('Eng GLA 6th, 7th, 8th'!BU91:CF91)/$CJ$3)),"")</f>
        <v> </v>
      </c>
      <c r="CK91" s="365" t="str">
        <f aca="false">IFERROR(IF((COUNT('Eng GLA 6th, 7th, 8th'!CH91:CX91)=0)," ",(SUM('Eng GLA 6th, 7th, 8th'!CH91:CX91)/$CK$3)),"")</f>
        <v> </v>
      </c>
      <c r="CL91" s="365" t="str">
        <f aca="false">IFERROR(IF((COUNT('Eng GLA 6th, 7th, 8th'!CY91:DD91)=0)," ",(SUM('Eng GLA 6th, 7th, 8th'!CY91:DD91)/$CL$3)),"")</f>
        <v> </v>
      </c>
      <c r="CM91" s="365" t="str">
        <f aca="false">IFERROR(IF((COUNT('Eng GLA 6th, 7th, 8th'!DE91:DJ91)=0)," ",(SUM('Eng GLA 6th, 7th, 8th'!DE91:DJ91)/$CM$3)),"")</f>
        <v> </v>
      </c>
      <c r="CN91" s="365" t="str">
        <f aca="false">IFERROR(IF((COUNT('Eng GLA 6th, 7th, 8th'!DK91:DV91)=0)," ",(SUM('Eng GLA 6th, 7th, 8th'!DK91:DV91)/$CN$3)),"")</f>
        <v> </v>
      </c>
    </row>
    <row r="92" customFormat="false" ht="12.75" hidden="false" customHeight="true" outlineLevel="0" collapsed="false">
      <c r="A92" s="315" t="n">
        <v>85</v>
      </c>
      <c r="B92" s="315" t="inlineStr">
        <f aca="false">'English Scores- Leveled papers'!B91</f>
        <is>
          <t/>
        </is>
      </c>
      <c r="C92" s="360" t="inlineStr">
        <f aca="false">'RC Mastery Check+Question type'!H89</f>
        <is>
          <t/>
        </is>
      </c>
      <c r="D92" s="361" t="inlineStr">
        <f aca="false">'Cover Sheet'!L89</f>
        <is>
          <t/>
        </is>
      </c>
      <c r="E92" s="362" t="inlineStr">
        <f aca="false">IF($B92="","",IF(COUNTIFS('English Scores- Leveled papers'!$H$3:$KM$3,E$4,'English Scores- Leveled papers'!$H91:$KM91,"&gt;-1")=0,"",SUMIF('English Scores- Leveled papers'!$H$3:$KM$3,E$4,'English Scores- Leveled papers'!$H91:$KM91)))</f>
        <is>
          <t/>
        </is>
      </c>
      <c r="F92" s="362" t="inlineStr">
        <f aca="false">IF($B92="","",IF(COUNTIFS('English Scores- Leveled papers'!$H$3:$KM$3,F$4,'English Scores- Leveled papers'!$H91:$KM91,"&gt;-1")=0,"",SUMIF('English Scores- Leveled papers'!$H$3:$KM$3,F$4,'English Scores- Leveled papers'!$H91:$KM91)))</f>
        <is>
          <t/>
        </is>
      </c>
      <c r="G92" s="362" t="inlineStr">
        <f aca="false">IF($B92="","",IF(COUNTIFS('English Scores- Leveled papers'!$H$3:$KM$3,G$4,'English Scores- Leveled papers'!$H91:$KM91,"&gt;-1")=0,"",SUMIF('English Scores- Leveled papers'!$H$3:$KM$3,G$4,'English Scores- Leveled papers'!$H91:$KM91)))</f>
        <is>
          <t/>
        </is>
      </c>
      <c r="H92" s="362" t="inlineStr">
        <f aca="false">IF($B92="","",IF(COUNTIFS('English Scores- Leveled papers'!$H$3:$KM$3,H$4,'English Scores- Leveled papers'!$H91:$KM91,"&gt;-1")=0,"",SUMIF('English Scores- Leveled papers'!$H$3:$KM$3,H$4,'English Scores- Leveled papers'!$H91:$KM91)))</f>
        <is>
          <t/>
        </is>
      </c>
      <c r="I92" s="362" t="inlineStr">
        <f aca="false">IF($B92="","",IF(COUNTIFS('English Scores- Leveled papers'!$H$3:$KM$3,I$4,'English Scores- Leveled papers'!$H91:$KM91,"&gt;-1")=0,"",SUMIF('English Scores- Leveled papers'!$H$3:$KM$3,I$4,'English Scores- Leveled papers'!$H91:$KM91)))</f>
        <is>
          <t/>
        </is>
      </c>
      <c r="J92" s="362" t="inlineStr">
        <f aca="false">IF($B92="","",IF(COUNTIFS('English Scores- Leveled papers'!$H$3:$KM$3,J$4,'English Scores- Leveled papers'!$H91:$KM91,"&gt;-1")=0,"",SUMIF('English Scores- Leveled papers'!$H$3:$KM$3,J$4,'English Scores- Leveled papers'!$H91:$KM91)))</f>
        <is>
          <t/>
        </is>
      </c>
      <c r="K92" s="362" t="inlineStr">
        <f aca="false">IF($B92="","",IF(COUNTIFS('English Scores- Leveled papers'!$H$3:$KM$3,K$4,'English Scores- Leveled papers'!$H91:$KM91,"&gt;-1")=0,"",SUMIF('English Scores- Leveled papers'!$H$3:$KM$3,K$4,'English Scores- Leveled papers'!$H91:$KM91)))</f>
        <is>
          <t/>
        </is>
      </c>
      <c r="L92" s="362" t="inlineStr">
        <f aca="false">IF($B92="","",IF(COUNTIFS('English Scores- Leveled papers'!$H$3:$KM$3,L$4,'English Scores- Leveled papers'!$H91:$KM91,"&gt;-1")=0,"",SUMIF('English Scores- Leveled papers'!$H$3:$KM$3,L$4,'English Scores- Leveled papers'!$H91:$KM91)))</f>
        <is>
          <t/>
        </is>
      </c>
      <c r="M92" s="362" t="inlineStr">
        <f aca="false">IF($B92="","",IF(COUNTIFS('English Scores- Leveled papers'!$H$3:$KM$3,M$4,'English Scores- Leveled papers'!$H91:$KM91,"&gt;-1")=0,"",SUMIF('English Scores- Leveled papers'!$H$3:$KM$3,M$4,'English Scores- Leveled papers'!$H91:$KM91)))</f>
        <is>
          <t/>
        </is>
      </c>
      <c r="N92" s="362" t="inlineStr">
        <f aca="false">IF($B92="","",IF(COUNTIFS('English Scores- Leveled papers'!$H$3:$KM$3,N$4,'English Scores- Leveled papers'!$H91:$KM91,"&gt;-1")=0,"",SUMIF('English Scores- Leveled papers'!$H$3:$KM$3,N$4,'English Scores- Leveled papers'!$H91:$KM91)))</f>
        <is>
          <t/>
        </is>
      </c>
      <c r="O92" s="362" t="inlineStr">
        <f aca="false">IF($B92="","",IF(COUNTIFS('English Scores- Leveled papers'!$H$3:$KM$3,O$4,'English Scores- Leveled papers'!$H91:$KM91,"&gt;-1")=0,"",SUMIF('English Scores- Leveled papers'!$H$3:$KM$3,O$4,'English Scores- Leveled papers'!$H91:$KM91)))</f>
        <is>
          <t/>
        </is>
      </c>
      <c r="P92" s="362" t="inlineStr">
        <f aca="false">IF($B92="","",IF(COUNTIFS('English Scores- Leveled papers'!$H$3:$KM$3,P$4,'English Scores- Leveled papers'!$H91:$KM91,"&gt;-1")=0,"",SUMIF('English Scores- Leveled papers'!$H$3:$KM$3,P$4,'English Scores- Leveled papers'!$H91:$KM91)))</f>
        <is>
          <t/>
        </is>
      </c>
      <c r="Q92" s="362" t="inlineStr">
        <f aca="false">IF($B92="","",IF(COUNTIFS('English Scores- Leveled papers'!$H$3:$KM$3,Q$4,'English Scores- Leveled papers'!$H91:$KM91,"&gt;-1")=0,"",SUMIF('English Scores- Leveled papers'!$H$3:$KM$3,Q$4,'English Scores- Leveled papers'!$H91:$KM91)))</f>
        <is>
          <t/>
        </is>
      </c>
      <c r="R92" s="362" t="inlineStr">
        <f aca="false">IF($B92="","",IF(COUNTIFS('English Scores- Leveled papers'!$H$3:$KM$3,R$4,'English Scores- Leveled papers'!$H91:$KM91,"&gt;-1")=0,"",SUMIF('English Scores- Leveled papers'!$H$3:$KM$3,R$4,'English Scores- Leveled papers'!$H91:$KM91)))</f>
        <is>
          <t/>
        </is>
      </c>
      <c r="S92" s="362" t="inlineStr">
        <f aca="false">IF($B92="","",IF(COUNTIFS('English Scores- Leveled papers'!$H$3:$KM$3,S$4,'English Scores- Leveled papers'!$H91:$KM91,"&gt;-1")=0,"",SUMIF('English Scores- Leveled papers'!$H$3:$KM$3,S$4,'English Scores- Leveled papers'!$H91:$KM91)))</f>
        <is>
          <t/>
        </is>
      </c>
      <c r="T92" s="362"/>
      <c r="U92" s="362" t="inlineStr">
        <f aca="false">IF($B92="","",IF(COUNTIFS('English Scores- Leveled papers'!$H$3:$KM$3,U$4,'English Scores- Leveled papers'!$H91:$KM91,"&gt;-1")=0,"",SUMIF('English Scores- Leveled papers'!$H$3:$KM$3,U$4,'English Scores- Leveled papers'!$H91:$KM91)))</f>
        <is>
          <t/>
        </is>
      </c>
      <c r="V92" s="362" t="inlineStr">
        <f aca="false">IF($B92="","",IF(COUNTIFS('English Scores- Leveled papers'!$H$3:$KM$3,V$4,'English Scores- Leveled papers'!$H91:$KM91,"&gt;-1")=0,"",SUMIF('English Scores- Leveled papers'!$H$3:$KM$3,V$4,'English Scores- Leveled papers'!$H91:$KM91)))</f>
        <is>
          <t/>
        </is>
      </c>
      <c r="W92" s="362" t="inlineStr">
        <f aca="false">IF($B92="","",IF(COUNTIFS('English Scores- Leveled papers'!$H$3:$KM$3,W$4,'English Scores- Leveled papers'!$H91:$KM91,"&gt;-1")=0,"",SUMIF('English Scores- Leveled papers'!$H$3:$KM$3,W$4,'English Scores- Leveled papers'!$H91:$KM91)))</f>
        <is>
          <t/>
        </is>
      </c>
      <c r="X92" s="362" t="inlineStr">
        <f aca="false">IF($B92="","",IF(COUNTIFS('English Scores- Leveled papers'!$H$3:$KM$3,X$4,'English Scores- Leveled papers'!$H91:$KM91,"&gt;-1")=0,"",SUMIF('English Scores- Leveled papers'!$H$3:$KM$3,X$4,'English Scores- Leveled papers'!$H91:$KM91)))</f>
        <is>
          <t/>
        </is>
      </c>
      <c r="Y92" s="362" t="inlineStr">
        <f aca="false">IF($B92="","",IF(COUNTIFS('English Scores- Leveled papers'!$H$3:$KM$3,Y$4,'English Scores- Leveled papers'!$H91:$KM91,"&gt;-1")=0,"",SUMIF('English Scores- Leveled papers'!$H$3:$KM$3,Y$4,'English Scores- Leveled papers'!$H91:$KM91)))</f>
        <is>
          <t/>
        </is>
      </c>
      <c r="Z92" s="362" t="inlineStr">
        <f aca="false">IF($B92="","",IF(COUNTIFS('English Scores- Leveled papers'!$H$3:$KM$3,Z$4,'English Scores- Leveled papers'!$H91:$KM91,"&gt;-1")=0,"",SUMIF('English Scores- Leveled papers'!$H$3:$KM$3,Z$4,'English Scores- Leveled papers'!$H91:$KM91)))</f>
        <is>
          <t/>
        </is>
      </c>
      <c r="AA92" s="362" t="inlineStr">
        <f aca="false">IF($B92="","",IF(COUNTIFS('English Scores- Leveled papers'!$H$3:$KM$3,AA$4,'English Scores- Leveled papers'!$H91:$KM91,"&gt;-1")=0,"",SUMIF('English Scores- Leveled papers'!$H$3:$KM$3,AA$4,'English Scores- Leveled papers'!$H91:$KM91)))</f>
        <is>
          <t/>
        </is>
      </c>
      <c r="AB92" s="362" t="inlineStr">
        <f aca="false">IF($B92="","",IF(COUNTIFS('English Scores- Leveled papers'!$H$3:$KM$3,AB$4,'English Scores- Leveled papers'!$H91:$KM91,"&gt;-1")=0,"",SUMIF('English Scores- Leveled papers'!$H$3:$KM$3,AB$4,'English Scores- Leveled papers'!$H91:$KM91)))</f>
        <is>
          <t/>
        </is>
      </c>
      <c r="AC92" s="362"/>
      <c r="AD92" s="362" t="inlineStr">
        <f aca="false">IF($B92="","",IF(COUNTIFS('English Scores- Leveled papers'!$H$3:$KM$3,AD$4,'English Scores- Leveled papers'!$H91:$KM91,"&gt;-1")=0,"",SUMIF('English Scores- Leveled papers'!$H$3:$KM$3,AD$4,'English Scores- Leveled papers'!$H91:$KM91)))</f>
        <is>
          <t/>
        </is>
      </c>
      <c r="AE92" s="362" t="inlineStr">
        <f aca="false">IF($B92="","",IF(COUNTIFS('English Scores- Leveled papers'!$H$3:$KM$3,AE$4,'English Scores- Leveled papers'!$H91:$KM91,"&gt;-1")=0,"",SUMIF('English Scores- Leveled papers'!$H$3:$KM$3,AE$4,'English Scores- Leveled papers'!$H91:$KM91)))</f>
        <is>
          <t/>
        </is>
      </c>
      <c r="AF92" s="362" t="inlineStr">
        <f aca="false">IF($B92="","",IF(COUNTIFS('English Scores- Leveled papers'!$H$3:$KM$3,AF$4,'English Scores- Leveled papers'!$H91:$KM91,"&gt;-1")=0,"",SUMIF('English Scores- Leveled papers'!$H$3:$KM$3,AF$4,'English Scores- Leveled papers'!$H91:$KM91)))</f>
        <is>
          <t/>
        </is>
      </c>
      <c r="AG92" s="362" t="inlineStr">
        <f aca="false">IF($B92="","",IF(COUNTIFS('English Scores- Leveled papers'!$H$3:$KM$3,AG$4,'English Scores- Leveled papers'!$H91:$KM91,"&gt;-1")=0,"",SUMIF('English Scores- Leveled papers'!$H$3:$KM$3,AG$4,'English Scores- Leveled papers'!$H91:$KM91)))</f>
        <is>
          <t/>
        </is>
      </c>
      <c r="AH92" s="362"/>
      <c r="AI92" s="362" t="inlineStr">
        <f aca="false">IF($B92="","",IF(COUNTIFS('English Scores- Leveled papers'!$H$3:$KM$3,AI$4,'English Scores- Leveled papers'!$H91:$KM91,"&gt;-1")=0,"",SUMIF('English Scores- Leveled papers'!$H$3:$KM$3,AI$4,'English Scores- Leveled papers'!$H91:$KM91)))</f>
        <is>
          <t/>
        </is>
      </c>
      <c r="AJ92" s="362" t="inlineStr">
        <f aca="false">IF($B92="","",IF(COUNTIFS('English Scores- Leveled papers'!$H$3:$KM$3,AJ$4,'English Scores- Leveled papers'!$H91:$KM91,"&gt;-1")=0,"",SUMIF('English Scores- Leveled papers'!$H$3:$KM$3,AJ$4,'English Scores- Leveled papers'!$H91:$KM91)))</f>
        <is>
          <t/>
        </is>
      </c>
      <c r="AK92" s="362" t="inlineStr">
        <f aca="false">IF($B92="","",IF(COUNTIFS('English Scores- Leveled papers'!$H$3:$KM$3,AK$4,'English Scores- Leveled papers'!$H91:$KM91,"&gt;-1")=0,"",SUMIF('English Scores- Leveled papers'!$H$3:$KM$3,AK$4,'English Scores- Leveled papers'!$H91:$KM91)))</f>
        <is>
          <t/>
        </is>
      </c>
      <c r="AL92" s="362" t="inlineStr">
        <f aca="false">IF($B92="","",IF(COUNTIFS('English Scores- Leveled papers'!$H$3:$KM$3,AL$4,'English Scores- Leveled papers'!$H91:$KM91,"&gt;-1")=0,"",SUMIF('English Scores- Leveled papers'!$H$3:$KM$3,AL$4,'English Scores- Leveled papers'!$H91:$KM91)))</f>
        <is>
          <t/>
        </is>
      </c>
      <c r="AM92" s="362"/>
      <c r="AN92" s="362" t="inlineStr">
        <f aca="false">IF($B92="","",IF(COUNTIFS('English Scores- Leveled papers'!$H$3:$KM$3,AN$4,'English Scores- Leveled papers'!$H91:$KM91,"&gt;-1")=0,"",SUMIF('English Scores- Leveled papers'!$H$3:$KM$3,AN$4,'English Scores- Leveled papers'!$H91:$KM91)))</f>
        <is>
          <t/>
        </is>
      </c>
      <c r="AO92" s="362" t="inlineStr">
        <f aca="false">IF($B92="","",IF(COUNTIFS('English Scores- Leveled papers'!$H$3:$KM$3,AO$4,'English Scores- Leveled papers'!$H91:$KM91,"&gt;-1")=0,"",SUMIF('English Scores- Leveled papers'!$H$3:$KM$3,AO$4,'English Scores- Leveled papers'!$H91:$KM91)))</f>
        <is>
          <t/>
        </is>
      </c>
      <c r="AP92" s="362" t="inlineStr">
        <f aca="false">IF($B92="","",IF(COUNTIFS('English Scores- Leveled papers'!$H$3:$KM$3,AP$4,'English Scores- Leveled papers'!$H91:$KM91,"&gt;-1")=0,"",SUMIF('English Scores- Leveled papers'!$H$3:$KM$3,AP$4,'English Scores- Leveled papers'!$H91:$KM91)))</f>
        <is>
          <t/>
        </is>
      </c>
      <c r="AQ92" s="362" t="inlineStr">
        <f aca="false">IF($B92="","",IF(COUNTIFS('English Scores- Leveled papers'!$H$3:$KM$3,AQ$4,'English Scores- Leveled papers'!$H91:$KM91,"&gt;-1")=0,"",SUMIF('English Scores- Leveled papers'!$H$3:$KM$3,AQ$4,'English Scores- Leveled papers'!$H91:$KM91)))</f>
        <is>
          <t/>
        </is>
      </c>
      <c r="AR92" s="362"/>
      <c r="AS92" s="362" t="inlineStr">
        <f aca="false">IF($B92="","",IF(COUNTIFS('English Scores- Leveled papers'!$H$3:$KM$3,AS$4,'English Scores- Leveled papers'!$H91:$KM91,"&gt;-1")=0,"",SUMIF('English Scores- Leveled papers'!$H$3:$KM$3,AS$4,'English Scores- Leveled papers'!$H91:$KM91)))</f>
        <is>
          <t/>
        </is>
      </c>
      <c r="AT92" s="362" t="inlineStr">
        <f aca="false">IF($B92="","",IF(COUNTIFS('English Scores- Leveled papers'!$H$3:$KM$3,AT$4,'English Scores- Leveled papers'!$H91:$KM91,"&gt;-1")=0,"",SUMIF('English Scores- Leveled papers'!$H$3:$KM$3,AT$4,'English Scores- Leveled papers'!$H91:$KM91)))</f>
        <is>
          <t/>
        </is>
      </c>
      <c r="AU92" s="362" t="inlineStr">
        <f aca="false">IF($B92="","",IF(COUNTIFS('English Scores- Leveled papers'!$H$3:$KM$3,AU$4,'English Scores- Leveled papers'!$H91:$KM91,"&gt;-1")=0,"",SUMIF('English Scores- Leveled papers'!$H$3:$KM$3,AU$4,'English Scores- Leveled papers'!$H91:$KM91)))</f>
        <is>
          <t/>
        </is>
      </c>
      <c r="AV92" s="362" t="inlineStr">
        <f aca="false">IF($B92="","",IF(COUNTIFS('English Scores- Leveled papers'!$H$3:$KM$3,AV$4,'English Scores- Leveled papers'!$H91:$KM91,"&gt;-1")=0,"",SUMIF('English Scores- Leveled papers'!$H$3:$KM$3,AV$4,'English Scores- Leveled papers'!$H91:$KM91)))</f>
        <is>
          <t/>
        </is>
      </c>
      <c r="AW92" s="362"/>
      <c r="AX92" s="362" t="inlineStr">
        <f aca="false">IF($B92="","",IF(COUNTIFS('English Scores- Leveled papers'!$H$3:$KM$3,AX$4,'English Scores- Leveled papers'!$H91:$KM91,"&gt;-1")=0,"",SUMIF('English Scores- Leveled papers'!$H$3:$KM$3,AX$4,'English Scores- Leveled papers'!$H91:$KM91)))</f>
        <is>
          <t/>
        </is>
      </c>
      <c r="AY92" s="362" t="inlineStr">
        <f aca="false">IF($B92="","",IF(COUNTIFS('English Scores- Leveled papers'!$H$3:$KM$3,AY$4,'English Scores- Leveled papers'!$H91:$KM91,"&gt;-1")=0,"",SUMIF('English Scores- Leveled papers'!$H$3:$KM$3,AY$4,'English Scores- Leveled papers'!$H91:$KM91)))</f>
        <is>
          <t/>
        </is>
      </c>
      <c r="AZ92" s="362" t="inlineStr">
        <f aca="false">IF($B92="","",IF(COUNTIFS('English Scores- Leveled papers'!$H$3:$KM$3,AZ$4,'English Scores- Leveled papers'!$H91:$KM91,"&gt;-1")=0,"",SUMIF('English Scores- Leveled papers'!$H$3:$KM$3,AZ$4,'English Scores- Leveled papers'!$H91:$KM91)))</f>
        <is>
          <t/>
        </is>
      </c>
      <c r="BA92" s="362" t="inlineStr">
        <f aca="false">IF($B92="","",IF(COUNTIFS('English Scores- Leveled papers'!$H$3:$KM$3,BA$4,'English Scores- Leveled papers'!$H91:$KM91,"&gt;-1")=0,"",SUMIF('English Scores- Leveled papers'!$H$3:$KM$3,BA$4,'English Scores- Leveled papers'!$H91:$KM91)))</f>
        <is>
          <t/>
        </is>
      </c>
      <c r="BB92" s="362"/>
      <c r="BC92" s="362" t="inlineStr">
        <f aca="false">IF($B92="","",IF(COUNTIFS('English Scores- Leveled papers'!$H$3:$KM$3,BC$4,'English Scores- Leveled papers'!$H91:$KM91,"&gt;-1")=0,"",SUMIF('English Scores- Leveled papers'!$H$3:$KM$3,BC$4,'English Scores- Leveled papers'!$H91:$KM91)))</f>
        <is>
          <t/>
        </is>
      </c>
      <c r="BD92" s="362" t="inlineStr">
        <f aca="false">IF($B92="","",IF(COUNTIFS('English Scores- Leveled papers'!$H$3:$KM$3,BD$4,'English Scores- Leveled papers'!$H91:$KM91,"&gt;-1")=0,"",SUMIF('English Scores- Leveled papers'!$H$3:$KM$3,BD$4,'English Scores- Leveled papers'!$H91:$KM91)))</f>
        <is>
          <t/>
        </is>
      </c>
      <c r="BE92" s="362" t="inlineStr">
        <f aca="false">IF($B92="","",IF(COUNTIFS('English Scores- Leveled papers'!$H$3:$KM$3,BE$4,'English Scores- Leveled papers'!$H91:$KM91,"&gt;-1")=0,"",SUMIF('English Scores- Leveled papers'!$H$3:$KM$3,BE$4,'English Scores- Leveled papers'!$H91:$KM91)))</f>
        <is>
          <t/>
        </is>
      </c>
      <c r="BF92" s="362" t="inlineStr">
        <f aca="false">IF($B92="","",IF(COUNTIFS('English Scores- Leveled papers'!$H$3:$KM$3,BF$4,'English Scores- Leveled papers'!$H91:$KM91,"&gt;-1")=0,"",SUMIF('English Scores- Leveled papers'!$H$3:$KM$3,BF$4,'English Scores- Leveled papers'!$H91:$KM91)))</f>
        <is>
          <t/>
        </is>
      </c>
      <c r="BG92" s="362"/>
      <c r="BH92" s="362" t="inlineStr">
        <f aca="false">IF($B92="","",IF(COUNTIFS('English Scores- Leveled papers'!$H$3:$KM$3,BH$4,'English Scores- Leveled papers'!$H91:$KM91,"&gt;-1")=0,"",SUMIF('English Scores- Leveled papers'!$H$3:$KM$3,BH$4,'English Scores- Leveled papers'!$H91:$KM91)))</f>
        <is>
          <t/>
        </is>
      </c>
      <c r="BI92" s="362" t="inlineStr">
        <f aca="false">IF($B92="","",IF(COUNTIFS('English Scores- Leveled papers'!$H$3:$KM$3,BI$4,'English Scores- Leveled papers'!$H91:$KM91,"&gt;-1")=0,"",SUMIF('English Scores- Leveled papers'!$H$3:$KM$3,BI$4,'English Scores- Leveled papers'!$H91:$KM91)))</f>
        <is>
          <t/>
        </is>
      </c>
      <c r="BJ92" s="362" t="inlineStr">
        <f aca="false">IF($B92="","",IF(COUNTIFS('English Scores- Leveled papers'!$H$3:$KM$3,BJ$4,'English Scores- Leveled papers'!$H91:$KM91,"&gt;-1")=0,"",SUMIF('English Scores- Leveled papers'!$H$3:$KM$3,BJ$4,'English Scores- Leveled papers'!$H91:$KM91)))</f>
        <is>
          <t/>
        </is>
      </c>
      <c r="BK92" s="362" t="inlineStr">
        <f aca="false">IF($B92="","",IF(COUNTIFS('English Scores- Leveled papers'!$H$3:$KM$3,BK$4,'English Scores- Leveled papers'!$H91:$KM91,"&gt;-1")=0,"",SUMIF('English Scores- Leveled papers'!$H$3:$KM$3,BK$4,'English Scores- Leveled papers'!$H91:$KM91)))</f>
        <is>
          <t/>
        </is>
      </c>
      <c r="BL92" s="362"/>
      <c r="BM92" s="362" t="inlineStr">
        <f aca="false">IF($B92="","",IF(COUNTIFS('Eng GLA 6th, 7th, 8th'!$E$3:$DV$3,BM$4,'Eng GLA 6th, 7th, 8th'!$E92:$DV92, "&gt;-1")=0,"",SUMIF('Eng GLA 6th, 7th, 8th'!$E$3:$DV$3,BM$4,'Eng GLA 6th, 7th, 8th'!$E92:$DV92)))</f>
        <is>
          <t/>
        </is>
      </c>
      <c r="BN92" s="362" t="inlineStr">
        <f aca="false">IF($B92="","",IF(COUNTIFS('Eng GLA 6th, 7th, 8th'!$E$3:$DV$3,BN$4,'Eng GLA 6th, 7th, 8th'!$E92:$DV92, "&gt;-1")=0,"",SUMIF('Eng GLA 6th, 7th, 8th'!$E$3:$DV$3,BN$4,'Eng GLA 6th, 7th, 8th'!$E92:$DV92)))</f>
        <is>
          <t/>
        </is>
      </c>
      <c r="BO92" s="362" t="inlineStr">
        <f aca="false">IF($B92="","",IF(COUNTIFS('Eng GLA 6th, 7th, 8th'!$E$3:$DV$3,BO$4,'Eng GLA 6th, 7th, 8th'!$E92:$DV92, "&gt;-1")=0,"",SUMIF('Eng GLA 6th, 7th, 8th'!$E$3:$DV$3,BO$4,'Eng GLA 6th, 7th, 8th'!$E92:$DV92)))</f>
        <is>
          <t/>
        </is>
      </c>
      <c r="BP92" s="362" t="inlineStr">
        <f aca="false">IF($B92="","",IF(COUNTIFS('Eng GLA 6th, 7th, 8th'!$E$3:$DV$3,BP$4,'Eng GLA 6th, 7th, 8th'!$E92:$DV92, "&gt;-1")=0,"",SUMIF('Eng GLA 6th, 7th, 8th'!$E$3:$DV$3,BP$4,'Eng GLA 6th, 7th, 8th'!$E92:$DV92)))</f>
        <is>
          <t/>
        </is>
      </c>
      <c r="BQ92" s="362" t="inlineStr">
        <f aca="false">IF($B92="","",IF(COUNTIFS('Eng GLA 6th, 7th, 8th'!$E$3:$DV$3,BQ$4,'Eng GLA 6th, 7th, 8th'!$E92:$DV92, "&gt;-1")=0,"",SUMIF('Eng GLA 6th, 7th, 8th'!$E$3:$DV$3,BQ$4,'Eng GLA 6th, 7th, 8th'!$E92:$DV92)))</f>
        <is>
          <t/>
        </is>
      </c>
      <c r="BR92" s="362" t="inlineStr">
        <f aca="false">IF($B92="","",IF(COUNTIFS('Eng GLA 6th, 7th, 8th'!$E$3:$DV$3,BR$4,'Eng GLA 6th, 7th, 8th'!$E92:$DV92, "&gt;-1")=0,"",SUMIF('Eng GLA 6th, 7th, 8th'!$E$3:$DV$3,BR$4,'Eng GLA 6th, 7th, 8th'!$E92:$DV92)))</f>
        <is>
          <t/>
        </is>
      </c>
      <c r="BS92" s="362" t="inlineStr">
        <f aca="false">IF($B92="","",IF(COUNTIFS('Eng GLA 6th, 7th, 8th'!$E$3:$DV$3,BS$4,'Eng GLA 6th, 7th, 8th'!$E92:$DV92, "&gt;-1")=0,"",SUMIF('Eng GLA 6th, 7th, 8th'!$E$3:$DV$3,BS$4,'Eng GLA 6th, 7th, 8th'!$E92:$DV92)))</f>
        <is>
          <t/>
        </is>
      </c>
      <c r="BT92" s="362" t="inlineStr">
        <f aca="false">IF($B92="","",IF(COUNTIFS('Eng GLA 6th, 7th, 8th'!$E$3:$DV$3,BT$4,'Eng GLA 6th, 7th, 8th'!$E92:$DV92, "&gt;-1")=0,"",SUMIF('Eng GLA 6th, 7th, 8th'!$E$3:$DV$3,BT$4,'Eng GLA 6th, 7th, 8th'!$E92:$DV92)))</f>
        <is>
          <t/>
        </is>
      </c>
      <c r="BU92" s="362" t="inlineStr">
        <f aca="false">IF($B92="","",IF(COUNTIFS('Eng GLA 6th, 7th, 8th'!$E$3:$DV$3,BU$4,'Eng GLA 6th, 7th, 8th'!$E92:$DV92, "&gt;-1")=0,"",SUMIF('Eng GLA 6th, 7th, 8th'!$E$3:$DV$3,BU$4,'Eng GLA 6th, 7th, 8th'!$E92:$DV92)))</f>
        <is>
          <t/>
        </is>
      </c>
      <c r="BV92" s="362" t="inlineStr">
        <f aca="false">IF($B92="","",IF(COUNTIFS('Eng GLA 6th, 7th, 8th'!$E$3:$DV$3,BV$4,'Eng GLA 6th, 7th, 8th'!$E92:$DV92, "&gt;-1")=0,"",SUMIF('Eng GLA 6th, 7th, 8th'!$E$3:$DV$3,BV$4,'Eng GLA 6th, 7th, 8th'!$E92:$DV92)))</f>
        <is>
          <t/>
        </is>
      </c>
      <c r="BW92" s="362" t="inlineStr">
        <f aca="false">IF($B92="","",IF(COUNTIFS('Eng GLA 6th, 7th, 8th'!$E$3:$DV$3,BW$4,'Eng GLA 6th, 7th, 8th'!$E92:$DV92, "&gt;-1")=0,"",SUMIF('Eng GLA 6th, 7th, 8th'!$E$3:$DV$3,BW$4,'Eng GLA 6th, 7th, 8th'!$E92:$DV92)))</f>
        <is>
          <t/>
        </is>
      </c>
      <c r="BX92" s="362" t="inlineStr">
        <f aca="false">IF($B92="","",IF(COUNTIFS('Eng GLA 6th, 7th, 8th'!$E$3:$DV$3,BX$4,'Eng GLA 6th, 7th, 8th'!$E92:$DV92, "&gt;-1")=0,"",SUMIF('Eng GLA 6th, 7th, 8th'!$E$3:$DV$3,BX$4,'Eng GLA 6th, 7th, 8th'!$E92:$DV92)))</f>
        <is>
          <t/>
        </is>
      </c>
      <c r="BY92" s="362" t="inlineStr">
        <f aca="false">IF($B92="","",IF(COUNTIFS('Eng GLA 6th, 7th, 8th'!$E$3:$DV$3,BY$4,'Eng GLA 6th, 7th, 8th'!$E92:$DV92, "&gt;-1")=0,"",SUMIF('Eng GLA 6th, 7th, 8th'!$E$3:$DV$3,BY$4,'Eng GLA 6th, 7th, 8th'!$E92:$DV92)))</f>
        <is>
          <t/>
        </is>
      </c>
      <c r="BZ92" s="362" t="inlineStr">
        <f aca="false">IF($B92="","",IF(COUNTIFS('Eng GLA 6th, 7th, 8th'!$E$3:$DV$3,BZ$4,'Eng GLA 6th, 7th, 8th'!$E92:$DV92, "&gt;-1")=0,"",SUMIF('Eng GLA 6th, 7th, 8th'!$E$3:$DV$3,BZ$4,'Eng GLA 6th, 7th, 8th'!$E92:$DV92)))</f>
        <is>
          <t/>
        </is>
      </c>
      <c r="CA92" s="362" t="inlineStr">
        <f aca="false">IF($B92="","",IF(COUNTIFS('Eng GLA 6th, 7th, 8th'!$E$3:$DV$3,CA$4,'Eng GLA 6th, 7th, 8th'!$E92:$DV92, "&gt;-1")=0,"",SUMIF('Eng GLA 6th, 7th, 8th'!$E$3:$DV$3,CA$4,'Eng GLA 6th, 7th, 8th'!$E92:$DV92)))</f>
        <is>
          <t/>
        </is>
      </c>
      <c r="CB92" s="363"/>
      <c r="CC92" s="364" t="str">
        <f aca="false">IFERROR(IF((COUNT('Eng GLA 6th, 7th, 8th'!E92:U92)=0)," ",(SUM('Eng GLA 6th, 7th, 8th'!E92:U92)/$CC$3)),"")</f>
        <v> </v>
      </c>
      <c r="CD92" s="364" t="str">
        <f aca="false">IFERROR(IF((COUNT('Eng GLA 6th, 7th, 8th'!V92:AA92)=0)," ",(SUM('Eng GLA 6th, 7th, 8th'!V92:AA92)/$CD$3)),"")</f>
        <v> </v>
      </c>
      <c r="CE92" s="364" t="str">
        <f aca="false">IFERROR(IF((COUNT('Eng GLA 6th, 7th, 8th'!AB92:AG92)=0)," ",(SUM('Eng GLA 6th, 7th, 8th'!AB92:AG92)/$CE$3)),"")</f>
        <v> </v>
      </c>
      <c r="CF92" s="364" t="str">
        <f aca="false">IFERROR(IF((COUNT('Eng GLA 6th, 7th, 8th'!AH92:AP92)=0)," ",(SUM('Eng GLA 6th, 7th, 8th'!AH92:AP92)/$CF$3)),"")</f>
        <v> </v>
      </c>
      <c r="CG92" s="365" t="str">
        <f aca="false">IFERROR(IF((COUNT('Eng GLA 6th, 7th, 8th'!AR92:BH92)=0)," ",(SUM('Eng GLA 6th, 7th, 8th'!AR92:BH92)/$CG$3)),"")</f>
        <v> </v>
      </c>
      <c r="CH92" s="365" t="str">
        <f aca="false">IFERROR(IF((COUNT('Eng GLA 6th, 7th, 8th'!BI92:BN92)=0)," ",(SUM('Eng GLA 6th, 7th, 8th'!BI92:BN92)/$CH$3)),"")</f>
        <v> </v>
      </c>
      <c r="CI92" s="365" t="str">
        <f aca="false">IFERROR(IF((COUNT('Eng GLA 6th, 7th, 8th'!BO92:BT92)=0)," ",(SUM('Eng GLA 6th, 7th, 8th'!BO92:BT92)/$CI$3)),"")</f>
        <v> </v>
      </c>
      <c r="CJ92" s="365" t="str">
        <f aca="false">IFERROR(IF((COUNT('Eng GLA 6th, 7th, 8th'!BU92:CF92)=0)," ",(SUM('Eng GLA 6th, 7th, 8th'!BU92:CF92)/$CJ$3)),"")</f>
        <v> </v>
      </c>
      <c r="CK92" s="365" t="str">
        <f aca="false">IFERROR(IF((COUNT('Eng GLA 6th, 7th, 8th'!CH92:CX92)=0)," ",(SUM('Eng GLA 6th, 7th, 8th'!CH92:CX92)/$CK$3)),"")</f>
        <v> </v>
      </c>
      <c r="CL92" s="365" t="str">
        <f aca="false">IFERROR(IF((COUNT('Eng GLA 6th, 7th, 8th'!CY92:DD92)=0)," ",(SUM('Eng GLA 6th, 7th, 8th'!CY92:DD92)/$CL$3)),"")</f>
        <v> </v>
      </c>
      <c r="CM92" s="365" t="str">
        <f aca="false">IFERROR(IF((COUNT('Eng GLA 6th, 7th, 8th'!DE92:DJ92)=0)," ",(SUM('Eng GLA 6th, 7th, 8th'!DE92:DJ92)/$CM$3)),"")</f>
        <v> </v>
      </c>
      <c r="CN92" s="365" t="str">
        <f aca="false">IFERROR(IF((COUNT('Eng GLA 6th, 7th, 8th'!DK92:DV92)=0)," ",(SUM('Eng GLA 6th, 7th, 8th'!DK92:DV92)/$CN$3)),"")</f>
        <v> </v>
      </c>
    </row>
  </sheetData>
  <sheetProtection sheet="true" objects="true" scenarios="true"/>
  <mergeCells count="24">
    <mergeCell ref="B1:D1"/>
    <mergeCell ref="CB1:CB2"/>
    <mergeCell ref="A2:A5"/>
    <mergeCell ref="B2:D5"/>
    <mergeCell ref="E2:H2"/>
    <mergeCell ref="I2:L2"/>
    <mergeCell ref="M2:P2"/>
    <mergeCell ref="Q2:U2"/>
    <mergeCell ref="V2:Y2"/>
    <mergeCell ref="Z2:AD2"/>
    <mergeCell ref="AE2:AI2"/>
    <mergeCell ref="AJ2:AN2"/>
    <mergeCell ref="AO2:AS2"/>
    <mergeCell ref="AT2:AX2"/>
    <mergeCell ref="AY2:BC2"/>
    <mergeCell ref="BD2:BH2"/>
    <mergeCell ref="BI2:BL2"/>
    <mergeCell ref="BM2:BQ2"/>
    <mergeCell ref="BR2:BV2"/>
    <mergeCell ref="BW2:CA2"/>
    <mergeCell ref="CC2:CF2"/>
    <mergeCell ref="CG2:CJ2"/>
    <mergeCell ref="CK2:CN2"/>
    <mergeCell ref="E5:AD5"/>
  </mergeCells>
  <conditionalFormatting sqref="E7:CN7">
    <cfRule type="cellIs" priority="2" operator="greaterThan" aboveAverage="0" equalAverage="0" bottom="0" percent="0" rank="0" text="" dxfId="0">
      <formula>0.79</formula>
    </cfRule>
    <cfRule type="cellIs" priority="3" operator="lessThan" aboveAverage="0" equalAverage="0" bottom="0" percent="0" rank="0" text="" dxfId="1">
      <formula>0.6</formula>
    </cfRule>
    <cfRule type="cellIs" priority="4" operator="between" aboveAverage="0" equalAverage="0" bottom="0" percent="0" rank="0" text="" dxfId="2">
      <formula>0.59</formula>
      <formula>0.8</formula>
    </cfRule>
  </conditionalFormatting>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L22"/>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1" activeCellId="0" sqref="G1"/>
    </sheetView>
  </sheetViews>
  <sheetFormatPr defaultRowHeight="12.75"/>
  <cols>
    <col collapsed="false" hidden="false" max="1025" min="1" style="0" width="8.72959183673469"/>
  </cols>
  <sheetData>
    <row r="1" customFormat="false" ht="369.75" hidden="false" customHeight="false" outlineLevel="0" collapsed="false">
      <c r="A1" s="366" t="s">
        <v>862</v>
      </c>
      <c r="B1" s="366"/>
      <c r="C1" s="367" t="s">
        <v>863</v>
      </c>
      <c r="D1" s="368"/>
      <c r="E1" s="367" t="s">
        <v>864</v>
      </c>
      <c r="F1" s="368" t="str">
        <f aca="false">IFERROR(IF(SUM((F19*$B$19)+(F22*$B$22)+(#REF!*#REF!))=0,"",((1-(SUM(#REF!+#REF!+#REF!+B22+B19)))*(AVERAGEIF(B19:B20,"&gt;0%",F19:F20)))+(F19*$B$19)+(F22*$B$22)+(#REF!*#REF!)),"")</f>
        <v/>
      </c>
      <c r="G1" s="367" t="s">
        <v>865</v>
      </c>
      <c r="H1" s="368"/>
      <c r="I1" s="367" t="s">
        <v>866</v>
      </c>
      <c r="J1" s="368"/>
      <c r="K1" s="367" t="s">
        <v>867</v>
      </c>
      <c r="L1" s="368"/>
    </row>
    <row r="2" customFormat="false" ht="372" hidden="false" customHeight="false" outlineLevel="0" collapsed="false">
      <c r="A2" s="369" t="s">
        <v>868</v>
      </c>
      <c r="B2" s="370" t="s">
        <v>869</v>
      </c>
      <c r="C2" s="371" t="s">
        <v>870</v>
      </c>
      <c r="D2" s="371"/>
      <c r="E2" s="371" t="s">
        <v>871</v>
      </c>
      <c r="F2" s="371"/>
      <c r="G2" s="371" t="s">
        <v>872</v>
      </c>
      <c r="H2" s="371"/>
      <c r="I2" s="371" t="s">
        <v>873</v>
      </c>
      <c r="J2" s="371"/>
      <c r="K2" s="371" t="s">
        <v>874</v>
      </c>
      <c r="L2" s="371"/>
    </row>
    <row r="3" customFormat="false" ht="101.25" hidden="false" customHeight="false" outlineLevel="0" collapsed="false">
      <c r="A3" s="372" t="s">
        <v>875</v>
      </c>
      <c r="B3" s="373" t="n">
        <f aca="false">COUNTIF('RC Mastery Check+Question type'!H5:H89,-0.5)/SUM('RC Mastery Check+Question type'!$DT$10:$DT$17)</f>
        <v>0</v>
      </c>
      <c r="C3" s="374" t="s">
        <v>876</v>
      </c>
      <c r="D3" s="375" t="str">
        <f aca="false">IFERROR(SUMIF('RC Mastery Check+Question type'!H5:H89,-0.5,'RC Mastery Check+Question type'!AD5:AD89)/COUNTIF('RC Mastery Check+Question type'!H5:H89,-0.5)/'RC Mastery Check+Question type'!AD2,"")</f>
        <v/>
      </c>
      <c r="E3" s="372"/>
      <c r="F3" s="375"/>
      <c r="G3" s="374" t="s">
        <v>877</v>
      </c>
      <c r="H3" s="375" t="str">
        <f aca="false">IFERROR(SUMIF('RC Mastery Check+Question type'!H5:H89,-0.5,'RC Mastery Check+Question type'!AE5:AE89)/COUNTIF('RC Mastery Check+Question type'!H5:H89,-0.5)/'RC Mastery Check+Question type'!AE2,"")</f>
        <v/>
      </c>
      <c r="I3" s="374" t="s">
        <v>878</v>
      </c>
      <c r="J3" s="375" t="str">
        <f aca="false">IFERROR(SUMIF('RC Mastery Check+Question type'!H5:H89,-0.5,'RC Mastery Check+Question type'!AC5:AC89)/COUNTIF('RC Mastery Check+Question type'!H5:H89,-0.5)/'RC Mastery Check+Question type'!AC2,"")</f>
        <v/>
      </c>
      <c r="K3" s="374" t="s">
        <v>879</v>
      </c>
      <c r="L3" s="375" t="str">
        <f aca="false">IFERROR(SUMIF('RC Mastery Check+Question type'!H5:H89,-0.5,'RC Mastery Check+Question type'!AF5:AF89)/COUNTIF('RC Mastery Check+Question type'!H5:H89,-0.5)/'RC Mastery Check+Question type'!AF2,"")</f>
        <v/>
      </c>
    </row>
    <row r="4" customFormat="false" ht="18" hidden="false" customHeight="false" outlineLevel="0" collapsed="false">
      <c r="A4" s="372" t="s">
        <v>829</v>
      </c>
      <c r="B4" s="373" t="n">
        <f aca="false">IFERROR(SUM('RC Mastery Check+Question type'!DT11)/SUM('RC Mastery Check+Question type'!$DT$10:$DT$20),"")</f>
        <v>0.032258064516129</v>
      </c>
      <c r="C4" s="374"/>
      <c r="D4" s="375" t="n">
        <f aca="false">IFERROR(AVERAGEIF('RC Mastery Check+Question type'!H5:H89,0,'RC Mastery Check+Question type'!AC5:AC89)/'RC Mastery Check+Question type'!AC2,"")</f>
        <v>1</v>
      </c>
      <c r="E4" s="372"/>
      <c r="F4" s="375"/>
      <c r="G4" s="374"/>
      <c r="H4" s="375" t="n">
        <f aca="false">IFERROR(AVERAGEIF('RC Mastery Check+Question type'!H5:H89,0,'RC Mastery Check+Question type'!AD5:AD89)/'RC Mastery Check+Question type'!AD2,"")</f>
        <v>0.5</v>
      </c>
      <c r="I4" s="374"/>
      <c r="J4" s="375" t="n">
        <f aca="false">IFERROR(SUMIF('RC Mastery Check+Question type'!H5:H89,0,'RC Mastery Check+Question type'!AE5:AE89)/COUNTIF('RC Mastery Check+Question type'!H5:H89,0)/'RC Mastery Check+Question type'!AE2,"")</f>
        <v>0</v>
      </c>
      <c r="K4" s="374"/>
      <c r="L4" s="375" t="n">
        <f aca="false">IFERROR(SUMIF('RC Mastery Check+Question type'!H5:H89,0,'RC Mastery Check+Question type'!AF5:AF89)/COUNTIF('RC Mastery Check+Question type'!H5:H89,0)/'RC Mastery Check+Question type'!AF2,"")</f>
        <v>1</v>
      </c>
    </row>
    <row r="5" customFormat="false" ht="101.25" hidden="false" customHeight="false" outlineLevel="0" collapsed="false">
      <c r="A5" s="372" t="s">
        <v>830</v>
      </c>
      <c r="B5" s="373" t="n">
        <f aca="false">IFERROR(SUM('RC Mastery Check+Question type'!DT12)/SUM('RC Mastery Check+Question type'!$DT$10:$DT$23),"")</f>
        <v>0.225806451612903</v>
      </c>
      <c r="C5" s="376" t="s">
        <v>880</v>
      </c>
      <c r="D5" s="375" t="n">
        <f aca="false">IFERROR(AVERAGEIF('RC Mastery Check+Question type'!H5:H89,0.2,'RC Mastery Check+Question type'!AJ5:AJ89)/'RC Mastery Check+Question type'!AJ2,"")</f>
        <v>0.857142857142857</v>
      </c>
      <c r="E5" s="372"/>
      <c r="F5" s="375"/>
      <c r="G5" s="374" t="s">
        <v>881</v>
      </c>
      <c r="H5" s="375" t="str">
        <f aca="false">IFERROR(AVERAGEIF('RC Mastery Check+Question type'!H5:H89,0.2,'RC Mastery Check+Question type'!AH5:AH89)/'RC Mastery Check+Question type'!AH2,"")</f>
        <v/>
      </c>
      <c r="I5" s="374" t="s">
        <v>882</v>
      </c>
      <c r="J5" s="375" t="n">
        <f aca="false">IFERROR((AVERAGEIF('RC Mastery Check+Question type'!H5:H89,0.2,'RC Mastery Check+Question type'!AI5:AI89)/'RC Mastery Check+Question type'!AI2),"")</f>
        <v>0.857142857142857</v>
      </c>
      <c r="K5" s="374" t="s">
        <v>883</v>
      </c>
      <c r="L5" s="375" t="n">
        <f aca="false">IFERROR((AVERAGEIF('RC Mastery Check+Question type'!H5:H89,0.2,'RC Mastery Check+Question type'!AK5:AK89)/'RC Mastery Check+Question type'!AK2),"")</f>
        <v>0.857142857142857</v>
      </c>
    </row>
    <row r="6" customFormat="false" ht="56.25" hidden="false" customHeight="false" outlineLevel="0" collapsed="false">
      <c r="A6" s="372" t="s">
        <v>831</v>
      </c>
      <c r="B6" s="373" t="n">
        <f aca="false">IFERROR(SUM('RC Mastery Check+Question type'!DT13)/SUM('RC Mastery Check+Question type'!$DT$10:$DT$23),"")</f>
        <v>0.387096774193548</v>
      </c>
      <c r="C6" s="376" t="s">
        <v>884</v>
      </c>
      <c r="D6" s="375" t="n">
        <f aca="false">IFERROR(AVERAGEIF('RC Mastery Check+Question type'!H5:H89,0.5,'RC Mastery Check+Question type'!AM5:AM89)/'RC Mastery Check+Question type'!AM2,"")</f>
        <v>1</v>
      </c>
      <c r="E6" s="372"/>
      <c r="F6" s="375"/>
      <c r="G6" s="374"/>
      <c r="H6" s="375" t="n">
        <f aca="false">IFERROR((AVERAGEIF('RC Mastery Check+Question type'!H5:H89,0.5, 'RC Mastery Check+Question type'!AN5:AN89)/'RC Mastery Check+Question type'!AN2),"")</f>
        <v>1</v>
      </c>
      <c r="I6" s="374"/>
      <c r="J6" s="375" t="n">
        <f aca="false">IFERROR((AVERAGEIF('RC Mastery Check+Question type'!H5:H89,0.5,'RC Mastery Check+Question type'!AO5:AO89)/'RC Mastery Check+Question type'!AO2),"")</f>
        <v>0.5</v>
      </c>
      <c r="K6" s="374"/>
      <c r="L6" s="375" t="n">
        <f aca="false">IFERROR((AVERAGEIF('RC Mastery Check+Question type'!H5:H89,0.5,'RC Mastery Check+Question type'!AP5:AP89)/'RC Mastery Check+Question type'!AP2),"")</f>
        <v>0.791666666666667</v>
      </c>
    </row>
    <row r="7" customFormat="false" ht="101.25" hidden="false" customHeight="false" outlineLevel="0" collapsed="false">
      <c r="A7" s="376" t="s">
        <v>885</v>
      </c>
      <c r="B7" s="373" t="n">
        <f aca="false">IFERROR(SUM('RC Mastery Check+Question type'!DT12:DT13)/SUM('RC Mastery Check+Question type'!$DT$10:$DT$23),"")</f>
        <v>0.612903225806452</v>
      </c>
      <c r="C7" s="377" t="s">
        <v>880</v>
      </c>
      <c r="D7" s="375" t="n">
        <f aca="false">IFERROR(AVERAGE(D5:D6),"NA")</f>
        <v>0.928571428571429</v>
      </c>
      <c r="E7" s="372"/>
      <c r="F7" s="375"/>
      <c r="G7" s="376" t="s">
        <v>881</v>
      </c>
      <c r="H7" s="375" t="n">
        <f aca="false">IFERROR(AVERAGE(H5:H6),"NA")</f>
        <v>1</v>
      </c>
      <c r="I7" s="376" t="s">
        <v>882</v>
      </c>
      <c r="J7" s="375" t="n">
        <f aca="false">IFERROR(AVERAGE(J5:J6),"NA")</f>
        <v>0.678571428571429</v>
      </c>
      <c r="K7" s="376" t="s">
        <v>883</v>
      </c>
      <c r="L7" s="375" t="n">
        <f aca="false">IFERROR(AVERAGE(L5:L6),0)</f>
        <v>0.824404761904762</v>
      </c>
    </row>
    <row r="8" customFormat="false" ht="146.25" hidden="false" customHeight="false" outlineLevel="0" collapsed="false">
      <c r="A8" s="372" t="s">
        <v>886</v>
      </c>
      <c r="B8" s="373" t="n">
        <f aca="false">IFERROR(SUM('RC Mastery Check+Question type'!DT14)/SUM('RC Mastery Check+Question type'!$DT$10:$DT$23),"")</f>
        <v>0.161290322580645</v>
      </c>
      <c r="C8" s="374" t="s">
        <v>887</v>
      </c>
      <c r="D8" s="375" t="n">
        <f aca="false">IFERROR(AVERAGEIF('RC Mastery Check+Question type'!H5:H89,1,'RC Mastery Check+Question type'!AR5:AR89)/'RC Mastery Check+Question type'!AR2,"")</f>
        <v>1</v>
      </c>
      <c r="E8" s="372"/>
      <c r="F8" s="375"/>
      <c r="G8" s="374" t="s">
        <v>888</v>
      </c>
      <c r="H8" s="375" t="n">
        <f aca="false">IFERROR(AVERAGEIF('RC Mastery Check+Question type'!H5:H89,1,'RC Mastery Check+Question type'!AS5:AS89)/'RC Mastery Check+Question type'!AS2,"")</f>
        <v>1</v>
      </c>
      <c r="I8" s="374" t="s">
        <v>889</v>
      </c>
      <c r="J8" s="375" t="n">
        <f aca="false">IFERROR(AVERAGEIF('RC Mastery Check+Question type'!H5:H89,1,'RC Mastery Check+Question type'!AT5:AT89)/'RC Mastery Check+Question type'!AT2,"")</f>
        <v>0.8</v>
      </c>
      <c r="K8" s="374" t="s">
        <v>890</v>
      </c>
      <c r="L8" s="375" t="n">
        <f aca="false">IFERROR(AVERAGEIF('RC Mastery Check+Question type'!H5:H89,1,'RC Mastery Check+Question type'!AU5:AU89)/'RC Mastery Check+Question type'!AU2,"")</f>
        <v>0.2</v>
      </c>
    </row>
    <row r="9" customFormat="false" ht="18" hidden="false" customHeight="false" outlineLevel="0" collapsed="false">
      <c r="A9" s="372" t="s">
        <v>891</v>
      </c>
      <c r="B9" s="373" t="n">
        <f aca="false">IFERROR(SUM('RC Mastery Check+Question type'!DT15)/SUM('RC Mastery Check+Question type'!$DT$10:$DT$23),"")</f>
        <v>0.0645161290322581</v>
      </c>
      <c r="C9" s="374"/>
      <c r="D9" s="375" t="n">
        <f aca="false">IFERROR(AVERAGEIF('RC Mastery Check+Question type'!H5:H89,1.5,'RC Mastery Check+Question type'!AX5:AX89)/'RC Mastery Check+Question type'!AX2,"")</f>
        <v>1</v>
      </c>
      <c r="E9" s="372"/>
      <c r="F9" s="375"/>
      <c r="G9" s="374"/>
      <c r="H9" s="375" t="n">
        <f aca="false">IFERROR((AVERAGEIF('RC Mastery Check+Question type'!H5:H89,1.5,'RC Mastery Check+Question type'!AY5:AY89)/'RC Mastery Check+Question type'!AY2),"")</f>
        <v>1</v>
      </c>
      <c r="I9" s="374"/>
      <c r="J9" s="375" t="n">
        <f aca="false">IFERROR((AVERAGEIF('RC Mastery Check+Question type'!H5:H89,1.5,'RC Mastery Check+Question type'!AZ5:AZ89)/'RC Mastery Check+Question type'!AZ2),"")</f>
        <v>0.5</v>
      </c>
      <c r="K9" s="374"/>
      <c r="L9" s="375" t="n">
        <f aca="false">IFERROR((AVERAGEIF('RC Mastery Check+Question type'!H5:H89,1.5,'RC Mastery Check+Question type'!BA5:BA89)/'RC Mastery Check+Question type'!BA2),"")</f>
        <v>0</v>
      </c>
    </row>
    <row r="10" customFormat="false" ht="22.5" hidden="false" customHeight="false" outlineLevel="0" collapsed="false">
      <c r="A10" s="376" t="s">
        <v>892</v>
      </c>
      <c r="B10" s="373" t="n">
        <f aca="false">IFERROR(SUM('RC Mastery Check+Question type'!DT14:DT15)/SUM('RC Mastery Check+Question type'!$DT$10:$DT$23),"")</f>
        <v>0.225806451612903</v>
      </c>
      <c r="C10" s="374"/>
      <c r="D10" s="375" t="n">
        <f aca="false">IFERROR(AVERAGE(D8:D9),"NA")</f>
        <v>1</v>
      </c>
      <c r="E10" s="372"/>
      <c r="F10" s="375"/>
      <c r="G10" s="374"/>
      <c r="H10" s="375" t="n">
        <f aca="false">IFERROR(AVERAGE(H8:H9),"NA")</f>
        <v>1</v>
      </c>
      <c r="I10" s="374"/>
      <c r="J10" s="375" t="n">
        <f aca="false">IFERROR(AVERAGE(J8:J9),0)</f>
        <v>0.65</v>
      </c>
      <c r="K10" s="374"/>
      <c r="L10" s="375" t="n">
        <f aca="false">IFERROR(AVERAGE(L8:L9),0)</f>
        <v>0.1</v>
      </c>
    </row>
    <row r="11" customFormat="false" ht="326.25" hidden="false" customHeight="false" outlineLevel="0" collapsed="false">
      <c r="A11" s="372" t="s">
        <v>893</v>
      </c>
      <c r="B11" s="373" t="n">
        <f aca="false">IFERROR(SUM('RC Mastery Check+Question type'!DT16)/SUM('RC Mastery Check+Question type'!$DT$10:$DT$23),"")</f>
        <v>0.032258064516129</v>
      </c>
      <c r="C11" s="374" t="s">
        <v>894</v>
      </c>
      <c r="D11" s="375" t="n">
        <f aca="false">IFERROR(AVERAGEIF('RC Mastery Check+Question type'!H5:H89,2,'RC Mastery Check+Question type'!BD5:BD89)/'RC Mastery Check+Question type'!BD2,"")</f>
        <v>1</v>
      </c>
      <c r="E11" s="372"/>
      <c r="F11" s="375"/>
      <c r="G11" s="374" t="s">
        <v>895</v>
      </c>
      <c r="H11" s="375" t="n">
        <f aca="false">IFERROR(AVERAGEIF('RC Mastery Check+Question type'!H5:H89,2,'RC Mastery Check+Question type'!BE5:BE89)/'RC Mastery Check+Question type'!BE2,"")</f>
        <v>1</v>
      </c>
      <c r="I11" s="374" t="s">
        <v>896</v>
      </c>
      <c r="J11" s="375" t="n">
        <f aca="false">IFERROR(AVERAGE(AVERAGEIF('RC Mastery Check+Question type'!H5:H89,2,'RC Mastery Check+Question type'!BG5:BG89)/'RC Mastery Check+Question type'!BG2,AVERAGEIF('RC Mastery Check+Question type'!H5:H89,2,'RC Mastery Check+Question type'!BF5:BF89)/'RC Mastery Check+Question type'!BF2),"")</f>
        <v>0.5</v>
      </c>
      <c r="K11" s="374" t="s">
        <v>897</v>
      </c>
      <c r="L11" s="375" t="n">
        <f aca="false">IFERROR(AVERAGE(AVERAGEIF('RC Mastery Check+Question type'!H5:H89,2,'RC Mastery Check+Question type'!BH5:BH89)/'RC Mastery Check+Question type'!BH2,AVERAGEIF('RC Mastery Check+Question type'!H5:H89,2,'RC Mastery Check+Question type'!BI5:BI89)/'RC Mastery Check+Question type'!BI2),"")</f>
        <v>0.25</v>
      </c>
    </row>
    <row r="12" customFormat="false" ht="18" hidden="false" customHeight="false" outlineLevel="0" collapsed="false">
      <c r="A12" s="372" t="s">
        <v>898</v>
      </c>
      <c r="B12" s="373" t="n">
        <f aca="false">IFERROR(SUM('RC Mastery Check+Question type'!DT17)/SUM('RC Mastery Check+Question type'!$DT$10:$DT$23),"")</f>
        <v>0.0645161290322581</v>
      </c>
      <c r="C12" s="374"/>
      <c r="D12" s="375" t="n">
        <f aca="false">IFERROR(AVERAGEIF('RC Mastery Check+Question type'!H5:H89,2.5,'RC Mastery Check+Question type'!BL5:BL89)/'RC Mastery Check+Question type'!BL2,"")</f>
        <v>1</v>
      </c>
      <c r="E12" s="372"/>
      <c r="F12" s="375"/>
      <c r="G12" s="374"/>
      <c r="H12" s="375" t="n">
        <f aca="false">IFERROR(AVERAGEIF('RC Mastery Check+Question type'!H5:H89,2.5,'RC Mastery Check+Question type'!BM5:BM89)/'RC Mastery Check+Question type'!BM2,"")</f>
        <v>1</v>
      </c>
      <c r="I12" s="374"/>
      <c r="J12" s="375" t="n">
        <f aca="false">IFERROR(AVERAGE(AVERAGEIF('RC Mastery Check+Question type'!H5:H89,2.5,'RC Mastery Check+Question type'!BO5:BO89)/'RC Mastery Check+Question type'!BO2,AVERAGEIF('RC Mastery Check+Question type'!H5:H89,2.5,'RC Mastery Check+Question type'!BN5:BN89)/'RC Mastery Check+Question type'!BN2),"")</f>
        <v>0.625</v>
      </c>
      <c r="K12" s="374"/>
      <c r="L12" s="375" t="n">
        <f aca="false">IFERROR(AVERAGE(AVERAGEIF('RC Mastery Check+Question type'!H5:H89,2.5,'RC Mastery Check+Question type'!BQ5:BQ89)/'RC Mastery Check+Question type'!BQ2,AVERAGEIF('RC Mastery Check+Question type'!H5:H89,2.5,'RC Mastery Check+Question type'!BP5:BP89)/'RC Mastery Check+Question type'!BP2),"")</f>
        <v>0.875</v>
      </c>
    </row>
    <row r="13" customFormat="false" ht="22.5" hidden="false" customHeight="false" outlineLevel="0" collapsed="false">
      <c r="A13" s="376" t="s">
        <v>899</v>
      </c>
      <c r="B13" s="373" t="n">
        <f aca="false">IFERROR(SUM('RC Mastery Check+Question type'!DT16:DT17)/SUM('RC Mastery Check+Question type'!$DT$10:$DT$23),"")</f>
        <v>0.0967741935483871</v>
      </c>
      <c r="C13" s="374"/>
      <c r="D13" s="375" t="n">
        <f aca="false">IFERROR(AVERAGE(D11:D12),"NA")</f>
        <v>1</v>
      </c>
      <c r="E13" s="372"/>
      <c r="F13" s="375"/>
      <c r="G13" s="374"/>
      <c r="H13" s="375" t="n">
        <f aca="false">IFERROR(AVERAGE(H11:H12),"NA")</f>
        <v>1</v>
      </c>
      <c r="I13" s="374"/>
      <c r="J13" s="375" t="n">
        <f aca="false">IFERROR(AVERAGE(J11:J12),"NA")</f>
        <v>0.5625</v>
      </c>
      <c r="K13" s="374"/>
      <c r="L13" s="375" t="n">
        <f aca="false">IFERROR(AVERAGE(L11:L12),0)</f>
        <v>0.5625</v>
      </c>
    </row>
    <row r="14" customFormat="false" ht="258.75" hidden="false" customHeight="false" outlineLevel="0" collapsed="false">
      <c r="A14" s="376" t="s">
        <v>900</v>
      </c>
      <c r="B14" s="373" t="n">
        <f aca="false">IFERROR(SUM('RC Mastery Check+Question type'!DT18)/SUM('RC Mastery Check+Question type'!$DT$10:$DT$23),"")</f>
        <v>0.032258064516129</v>
      </c>
      <c r="C14" s="374" t="s">
        <v>901</v>
      </c>
      <c r="D14" s="375" t="n">
        <f aca="false">IFERROR(AVERAGEIF('RC Mastery Check+Question type'!H5:H89,3,'RC Mastery Check+Question type'!BT5:BT89)/'RC Mastery Check+Question type'!BT2,"")</f>
        <v>1</v>
      </c>
      <c r="E14" s="374"/>
      <c r="F14" s="375"/>
      <c r="G14" s="374" t="s">
        <v>902</v>
      </c>
      <c r="H14" s="375" t="n">
        <f aca="false">IFERROR(AVERAGE(AVERAGEIF('RC Mastery Check+Question type'!H5:H89,3,'RC Mastery Check+Question type'!BU5:BU89)/'RC Mastery Check+Question type'!BU2,AVERAGEIF('RC Mastery Check+Question type'!H5:H89,3,'RC Mastery Check+Question type'!BV5:BV89)/'RC Mastery Check+Question type'!BV2),"")</f>
        <v>0.75</v>
      </c>
      <c r="I14" s="374" t="s">
        <v>903</v>
      </c>
      <c r="J14" s="375" t="n">
        <f aca="false">IFERROR(AVERAGE(AVERAGEIF('RC Mastery Check+Question type'!H5:H89,3,'RC Mastery Check+Question type'!BX5:BX89)/'RC Mastery Check+Question type'!BX2,AVERAGEIF('RC Mastery Check+Question type'!H5:H89,3,'RC Mastery Check+Question type'!BW5:BW89)/'RC Mastery Check+Question type'!BW2),"")</f>
        <v>0.75</v>
      </c>
      <c r="K14" s="374" t="s">
        <v>904</v>
      </c>
      <c r="L14" s="375" t="n">
        <f aca="false">IFERROR(AVERAGE(AVERAGEIF('RC Mastery Check+Question type'!H5:H89,3,'RC Mastery Check+Question type'!BZ5:BZ89)/'RC Mastery Check+Question type'!BZ2,AVERAGEIF('RC Mastery Check+Question type'!H5:H89,3,'RC Mastery Check+Question type'!BY5:BY89)/'RC Mastery Check+Question type'!BY2),"")</f>
        <v>0.75</v>
      </c>
    </row>
    <row r="15" customFormat="false" ht="18" hidden="false" customHeight="false" outlineLevel="0" collapsed="false">
      <c r="A15" s="376" t="s">
        <v>905</v>
      </c>
      <c r="B15" s="373" t="n">
        <f aca="false">IFERROR(SUM('RC Mastery Check+Question type'!DT19)/SUM('RC Mastery Check+Question type'!$DT$10:$DT$23),"")</f>
        <v>0</v>
      </c>
      <c r="C15" s="374"/>
      <c r="D15" s="375" t="str">
        <f aca="false">IFERROR(AVERAGEIF('RC Mastery Check+Question type'!H5:H89,3.5,'RC Mastery Check+Question type'!CC5:CC89)/'RC Mastery Check+Question type'!CC2,"")</f>
        <v/>
      </c>
      <c r="E15" s="374"/>
      <c r="F15" s="375"/>
      <c r="G15" s="374"/>
      <c r="H15" s="375" t="str">
        <f aca="false">IFERROR(AVERAGE(AVERAGEIF('RC Mastery Check+Question type'!H5:H89,3,'RC Mastery Check+Question type'!CD5:CD89)/'RC Mastery Check+Question type'!CD2,),"")</f>
        <v/>
      </c>
      <c r="I15" s="374"/>
      <c r="J15" s="375" t="str">
        <f aca="false">IFERROR(AVERAGE(AVERAGEIF('RC Mastery Check+Question type'!H5:H89,3.5,'RC Mastery Check+Question type'!CF5:CF89)/'RC Mastery Check+Question type'!CF2,AVERAGEIF('RC Mastery Check+Question type'!H5:H89,3.5,'RC Mastery Check+Question type'!CG5:CG89)/'RC Mastery Check+Question type'!CG2),"")</f>
        <v/>
      </c>
      <c r="K15" s="374"/>
      <c r="L15" s="375" t="str">
        <f aca="false">IFERROR(AVERAGE(AVERAGEIF('RC Mastery Check+Question type'!H5:H89,3.5,'RC Mastery Check+Question type'!CH5:CH89)/'RC Mastery Check+Question type'!CH2,AVERAGEIF('RC Mastery Check+Question type'!H5:H89,3.5,'RC Mastery Check+Question type'!CG5:CG89)/'RC Mastery Check+Question type'!CG2),"")</f>
        <v/>
      </c>
    </row>
    <row r="16" customFormat="false" ht="22.5" hidden="false" customHeight="false" outlineLevel="0" collapsed="false">
      <c r="A16" s="376" t="s">
        <v>906</v>
      </c>
      <c r="B16" s="373" t="n">
        <f aca="false">IFERROR(SUM('RC Mastery Check+Question type'!DT22)/SUM('RC Mastery Check+Question type'!$DT$10:$DT$17),"")</f>
        <v>0</v>
      </c>
      <c r="C16" s="374"/>
      <c r="D16" s="375" t="n">
        <f aca="false">IFERROR(AVERAGE(D14:D15),"NA")</f>
        <v>1</v>
      </c>
      <c r="E16" s="374"/>
      <c r="F16" s="375"/>
      <c r="G16" s="374"/>
      <c r="H16" s="375" t="n">
        <f aca="false">IFERROR(AVERAGE(H14:H15),0)</f>
        <v>0.75</v>
      </c>
      <c r="I16" s="374"/>
      <c r="J16" s="375" t="n">
        <f aca="false">IFERROR(AVERAGE(J14:J15),0)</f>
        <v>0.75</v>
      </c>
      <c r="K16" s="374"/>
      <c r="L16" s="375" t="n">
        <f aca="false">IFERROR(AVERAGE(L14:L15),0)</f>
        <v>0.75</v>
      </c>
    </row>
    <row r="17" customFormat="false" ht="225" hidden="false" customHeight="false" outlineLevel="0" collapsed="false">
      <c r="A17" s="376" t="s">
        <v>907</v>
      </c>
      <c r="B17" s="373" t="n">
        <f aca="false">IFERROR(SUM('RC Mastery Check+Question type'!DT20)/SUM('RC Mastery Check+Question type'!$DT$10:$DT$23),"")</f>
        <v>0</v>
      </c>
      <c r="C17" s="374" t="s">
        <v>908</v>
      </c>
      <c r="D17" s="375" t="str">
        <f aca="false">IFERROR(AVERAGEIF('RC Mastery Check+Question type'!H5:H89,4,'RC Mastery Check+Question type'!CK5:CK89)/'RC Mastery Check+Question type'!CK3,"")</f>
        <v/>
      </c>
      <c r="E17" s="374" t="s">
        <v>909</v>
      </c>
      <c r="F17" s="375" t="str">
        <f aca="false">IFERROR(AVERAGEIF('RC Mastery Check+Question type'!H5:H89,4,'RC Mastery Check+Question type'!CK5:CK89)/'RC Mastery Check+Question type'!CK2,"")</f>
        <v/>
      </c>
      <c r="G17" s="374" t="s">
        <v>910</v>
      </c>
      <c r="H17" s="375" t="str">
        <f aca="false">IFERROR(AVERAGE(AVERAGEIF('RC Mastery Check+Question type'!H5:H89,4,'RC Mastery Check+Question type'!CL5:CL89)/'RC Mastery Check+Question type'!CL2),"")</f>
        <v/>
      </c>
      <c r="I17" s="374" t="s">
        <v>911</v>
      </c>
      <c r="J17" s="375" t="str">
        <f aca="false">IFERROR(AVERAGE(AVERAGEIF('RC Mastery Check+Question type'!H5:H89,4,'RC Mastery Check+Question type'!CM5:CM89)/'RC Mastery Check+Question type'!CM2,AVERAGEIF('RC Mastery Check+Question type'!H5:H89,4,'RC Mastery Check+Question type'!CN5:CN89)/'RC Mastery Check+Question type'!CN2),"")</f>
        <v/>
      </c>
      <c r="K17" s="374" t="s">
        <v>912</v>
      </c>
      <c r="L17" s="375" t="str">
        <f aca="false">IFERROR(AVERAGE(AVERAGEIF('RC Mastery Check+Question type'!H5:H89,4,'RC Mastery Check+Question type'!CO5:CO89)/'RC Mastery Check+Question type'!CO2,AVERAGEIF('RC Mastery Check+Question type'!H5:H89,4,'RC Mastery Check+Question type'!CP5:CP89)/'RC Mastery Check+Question type'!CP2),"")</f>
        <v/>
      </c>
    </row>
    <row r="18" customFormat="false" ht="18" hidden="false" customHeight="false" outlineLevel="0" collapsed="false">
      <c r="A18" s="376" t="s">
        <v>913</v>
      </c>
      <c r="B18" s="373" t="n">
        <f aca="false">IFERROR(SUM('RC Mastery Check+Question type'!DT21)/SUM('RC Mastery Check+Question type'!$DT$10:$DT$23),"")</f>
        <v>0</v>
      </c>
      <c r="C18" s="374"/>
      <c r="D18" s="375" t="str">
        <f aca="false">IFERROR(AVERAGEIF('RC Mastery Check+Question type'!H5:H89,4.5,'RC Mastery Check+Question type'!CS5:CT89)/AVERAGE('RC Mastery Check+Question type'!CS2:CT2),"")</f>
        <v/>
      </c>
      <c r="E18" s="374"/>
      <c r="F18" s="375" t="str">
        <f aca="false">IFERROR(AVERAGEIF('RC Mastery Check+Question type'!H5:H89,4.5,'RC Mastery Check+Question type'!CU5:CU89)/'RC Mastery Check+Question type'!CU2,"")</f>
        <v/>
      </c>
      <c r="G18" s="374"/>
      <c r="H18" s="375" t="str">
        <f aca="false">IFERROR(AVERAGE(AVERAGEIF('RC Mastery Check+Question type'!H5:H89,4.5,'RC Mastery Check+Question type'!CU5:CU89)/'RC Mastery Check+Question type'!CU2),"")</f>
        <v/>
      </c>
      <c r="I18" s="374"/>
      <c r="J18" s="375" t="str">
        <f aca="false">IFERROR(AVERAGEIF('RC Mastery Check+Question type'!H5:H89,4.5,'RC Mastery Check+Question type'!CV5:CV89)/'RC Mastery Check+Question type'!CV2,"")</f>
        <v/>
      </c>
      <c r="K18" s="374"/>
      <c r="L18" s="375" t="str">
        <f aca="false">IFERROR(AVERAGE(AVERAGEIF('RC Mastery Check+Question type'!H5:H89,4,'RC Mastery Check+Question type'!CW5:CW89)/'RC Mastery Check+Question type'!CW2,AVERAGEIF('RC Mastery Check+Question type'!H5:H89,4,'RC Mastery Check+Question type'!CX5:CX89)/'RC Mastery Check+Question type'!CX2),"")</f>
        <v/>
      </c>
    </row>
    <row r="19" customFormat="false" ht="22.5" hidden="false" customHeight="false" outlineLevel="0" collapsed="false">
      <c r="A19" s="376" t="s">
        <v>914</v>
      </c>
      <c r="B19" s="373" t="n">
        <f aca="false">IFERROR(SUM('RC Mastery Check+Question type'!DT20:DT21)/SUM('RC Mastery Check+Question type'!$DT$10:$DT$23),"")</f>
        <v>0</v>
      </c>
      <c r="C19" s="374"/>
      <c r="D19" s="375" t="str">
        <f aca="false">IFERROR(AVERAGE(D17:D18),"NA")</f>
        <v>NA</v>
      </c>
      <c r="E19" s="374"/>
      <c r="F19" s="375" t="n">
        <f aca="false">IFERROR(AVERAGE(F17:F18),0)</f>
        <v>0</v>
      </c>
      <c r="G19" s="374"/>
      <c r="H19" s="375" t="n">
        <f aca="false">IFERROR(AVERAGE(H17:H18),0)</f>
        <v>0</v>
      </c>
      <c r="I19" s="374"/>
      <c r="J19" s="375" t="n">
        <f aca="false">IFERROR(AVERAGE(J17:J18),0)</f>
        <v>0</v>
      </c>
      <c r="K19" s="374"/>
      <c r="L19" s="375" t="n">
        <f aca="false">IFERROR(AVERAGE(L17:L18),0)</f>
        <v>0</v>
      </c>
    </row>
    <row r="20" customFormat="false" ht="303.75" hidden="false" customHeight="false" outlineLevel="0" collapsed="false">
      <c r="A20" s="376" t="s">
        <v>915</v>
      </c>
      <c r="B20" s="373" t="n">
        <f aca="false">IFERROR(SUM('RC Mastery Check+Question type'!DT22)/SUM('RC Mastery Check+Question type'!$DT$10:$DT$23),"")</f>
        <v>0</v>
      </c>
      <c r="C20" s="374" t="s">
        <v>449</v>
      </c>
      <c r="D20" s="375" t="str">
        <f aca="false">IFERROR(AVERAGEIF('RC Mastery Check+Question type'!H5:H89,5,'RC Mastery Check+Question type'!DA5:DA89)/'RC Mastery Check+Question type'!DA2,"")</f>
        <v/>
      </c>
      <c r="E20" s="374" t="s">
        <v>916</v>
      </c>
      <c r="F20" s="375" t="e">
        <f aca="false">IFERROR(AVERAGEIF('RC Mastery Check+Question type'!H5:H89,5,'rc mastery check+question type'!#ref!)/'rc mastery check+question type'!#ref!,"")</f>
        <v>#VALUE!</v>
      </c>
      <c r="G20" s="374" t="s">
        <v>917</v>
      </c>
      <c r="H20" s="375" t="str">
        <f aca="false">IFERROR(AVERAGE(AVERAGEIF('RC Mastery Check+Question type'!H5:H89,5,'RC Mastery Check+Question type'!DC5:DC89)/'RC Mastery Check+Question type'!D2,AVERAGEIF('RC Mastery Check+Question type'!H5:H89,5,'RC Mastery Check+Question type'!DD5:DD89)/'RC Mastery Check+Question type'!DD2),"")</f>
        <v/>
      </c>
      <c r="I20" s="374" t="s">
        <v>918</v>
      </c>
      <c r="J20" s="375" t="str">
        <f aca="false">IFERROR(AVERAGE(AVERAGEIF('RC Mastery Check+Question type'!H5:H89,5,'RC Mastery Check+Question type'!DE5:DE89)/'RC Mastery Check+Question type'!DE2,AVERAGEIF('RC Mastery Check+Question type'!H5:H89,5,'RC Mastery Check+Question type'!DF5:DF89)/'RC Mastery Check+Question type'!DF2),"")</f>
        <v/>
      </c>
      <c r="K20" s="374" t="s">
        <v>919</v>
      </c>
      <c r="L20" s="375" t="str">
        <f aca="false">IFERROR(AVERAGE(AVERAGEIF('RC Mastery Check+Question type'!H5:H89,5,'RC Mastery Check+Question type'!DG5:DG89)/'RC Mastery Check+Question type'!DG2,AVERAGEIF('RC Mastery Check+Question type'!H5:H89,5,'RC Mastery Check+Question type'!DH5:DH89)/'RC Mastery Check+Question type'!DH2),"")</f>
        <v/>
      </c>
    </row>
    <row r="21" customFormat="false" ht="18" hidden="false" customHeight="false" outlineLevel="0" collapsed="false">
      <c r="A21" s="376" t="s">
        <v>920</v>
      </c>
      <c r="B21" s="373" t="n">
        <f aca="false">IFERROR(SUM('RC Mastery Check+Question type'!DT23)/SUM('RC Mastery Check+Question type'!$DT$10:$DT$23),"")</f>
        <v>0</v>
      </c>
      <c r="C21" s="374"/>
      <c r="D21" s="375" t="str">
        <f aca="false">IFERROR(AVERAGEIF('RC Mastery Check+Question type'!H5:H89,5.5,'RC Mastery Check+Question type'!DK5:DK89)/'RC Mastery Check+Question type'!DK2,"")</f>
        <v/>
      </c>
      <c r="E21" s="374"/>
      <c r="F21" s="375" t="e">
        <f aca="false">IFERROR(AVERAGE(AVERAGEIF('RC Mastery Check+Question type'!H5:H89,5.5,'RC Mastery Check+Question type'!DQ5:DQ89)/'RC Mastery Check+Question type'!CS2,AVERAGEIF('RC Mastery Check+Question type'!H5:H89,5.5,'rc mastery check+question type'!#ref!)/'rc mastery check+question type'!#ref!),"")</f>
        <v>#VALUE!</v>
      </c>
      <c r="G21" s="374"/>
      <c r="H21" s="375"/>
      <c r="I21" s="374"/>
      <c r="J21" s="375" t="str">
        <f aca="false">IFERROR(AVERAGE(AVERAGEIF('RC Mastery Check+Question type'!H5:H89,5.5,'RC Mastery Check+Question type'!DL5:DL89)/'RC Mastery Check+Question type'!DL2,AVERAGEIF('RC Mastery Check+Question type'!H5:H89,5.5,'RC Mastery Check+Question type'!DM5:DM89)/'RC Mastery Check+Question type'!DM2),"")</f>
        <v/>
      </c>
      <c r="K21" s="374"/>
      <c r="L21" s="375" t="str">
        <f aca="false">IFERROR(AVERAGE(AVERAGEIF('RC Mastery Check+Question type'!H5:H89,5.5,'RC Mastery Check+Question type'!DN5:DN89)/'RC Mastery Check+Question type'!DN2,AVERAGEIF('RC Mastery Check+Question type'!H5:H89,5.5,'RC Mastery Check+Question type'!DO5:DO89)/'RC Mastery Check+Question type'!DO2),"")</f>
        <v/>
      </c>
    </row>
    <row r="22" customFormat="false" ht="22.5" hidden="false" customHeight="false" outlineLevel="0" collapsed="false">
      <c r="A22" s="376" t="s">
        <v>921</v>
      </c>
      <c r="B22" s="373" t="n">
        <f aca="false">IFERROR(SUM('RC Mastery Check+Question type'!DT22:DT23)/SUM('RC Mastery Check+Question type'!$DT$10:$DT$23),"")</f>
        <v>0</v>
      </c>
      <c r="C22" s="374"/>
      <c r="D22" s="375" t="str">
        <f aca="false">IFERROR(AVERAGE(D20:D21),"NA")</f>
        <v>NA</v>
      </c>
      <c r="E22" s="374"/>
      <c r="F22" s="375" t="n">
        <f aca="false">IFERROR(AVERAGE(F20:F21),0)</f>
        <v>0</v>
      </c>
      <c r="G22" s="374"/>
      <c r="H22" s="375" t="str">
        <f aca="false">IFERROR(AVERAGE(H20:H21),"NA")</f>
        <v>NA</v>
      </c>
      <c r="I22" s="374"/>
      <c r="J22" s="375" t="str">
        <f aca="false">IFERROR(AVERAGE(J20:J21),"NA")</f>
        <v>NA</v>
      </c>
      <c r="K22" s="374"/>
      <c r="L22" s="375" t="str">
        <f aca="false">IFERROR(AVERAGE(L20:L21),"NA")</f>
        <v>NA</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AT84"/>
  <sheetViews>
    <sheetView windowProtection="false" showFormulas="false" showGridLines="true" showRowColHeaders="true" showZeros="true" rightToLeft="false" tabSelected="false" showOutlineSymbols="true" defaultGridColor="true" view="normal" topLeftCell="T1" colorId="64" zoomScale="100" zoomScaleNormal="100" zoomScalePageLayoutView="100" workbookViewId="0">
      <selection pane="topLeft" activeCell="AM15" activeCellId="0" sqref="AM15"/>
    </sheetView>
  </sheetViews>
  <sheetFormatPr defaultRowHeight="12.75"/>
  <cols>
    <col collapsed="false" hidden="false" max="1" min="1" style="0" width="8.85714285714286"/>
    <col collapsed="false" hidden="false" max="2" min="2" style="0" width="15"/>
    <col collapsed="false" hidden="false" max="22" min="3" style="0" width="8.85714285714286"/>
    <col collapsed="false" hidden="false" max="23" min="23" style="0" width="16"/>
    <col collapsed="false" hidden="false" max="41" min="24" style="0" width="8.85714285714286"/>
    <col collapsed="false" hidden="false" max="42" min="42" style="0" width="14.4285714285714"/>
    <col collapsed="false" hidden="false" max="45" min="43" style="0" width="8.85714285714286"/>
    <col collapsed="false" hidden="true" max="46" min="46" style="0" width="0"/>
    <col collapsed="false" hidden="false" max="1025" min="47" style="0" width="8.85714285714286"/>
  </cols>
  <sheetData>
    <row r="1" customFormat="false" ht="18" hidden="false" customHeight="true" outlineLevel="0" collapsed="false">
      <c r="A1" s="378" t="s">
        <v>922</v>
      </c>
      <c r="B1" s="378"/>
      <c r="C1" s="378"/>
      <c r="D1" s="378"/>
      <c r="E1" s="379" t="s">
        <v>923</v>
      </c>
      <c r="F1" s="379"/>
      <c r="G1" s="379"/>
      <c r="H1" s="379"/>
      <c r="I1" s="379"/>
      <c r="J1" s="379"/>
      <c r="K1" s="379"/>
      <c r="L1" s="379"/>
      <c r="M1" s="380" t="s">
        <v>924</v>
      </c>
      <c r="N1" s="380"/>
      <c r="O1" s="380"/>
      <c r="P1" s="380"/>
      <c r="Q1" s="380"/>
      <c r="R1" s="380"/>
      <c r="S1" s="380"/>
      <c r="T1" s="380"/>
      <c r="U1" s="381"/>
      <c r="V1" s="382" t="s">
        <v>925</v>
      </c>
      <c r="W1" s="382"/>
      <c r="X1" s="382"/>
      <c r="Y1" s="382"/>
      <c r="Z1" s="383" t="s">
        <v>923</v>
      </c>
      <c r="AA1" s="383"/>
      <c r="AB1" s="383"/>
      <c r="AC1" s="383"/>
      <c r="AD1" s="383"/>
      <c r="AE1" s="383"/>
      <c r="AF1" s="384"/>
      <c r="AG1" s="385" t="s">
        <v>926</v>
      </c>
      <c r="AH1" s="385"/>
      <c r="AI1" s="385"/>
      <c r="AJ1" s="385"/>
      <c r="AK1" s="385"/>
      <c r="AL1" s="385"/>
      <c r="AM1" s="385"/>
      <c r="AN1" s="381"/>
      <c r="AO1" s="382" t="s">
        <v>927</v>
      </c>
      <c r="AP1" s="382"/>
      <c r="AQ1" s="382"/>
    </row>
    <row r="2" s="324" customFormat="true" ht="12.75" hidden="false" customHeight="false" outlineLevel="0" collapsed="false">
      <c r="A2" s="378"/>
      <c r="B2" s="378"/>
      <c r="C2" s="378"/>
      <c r="D2" s="378"/>
      <c r="E2" s="386" t="n">
        <v>26</v>
      </c>
      <c r="F2" s="386" t="n">
        <v>26</v>
      </c>
      <c r="G2" s="386" t="n">
        <v>5</v>
      </c>
      <c r="H2" s="386" t="n">
        <v>5</v>
      </c>
      <c r="I2" s="386" t="n">
        <v>5</v>
      </c>
      <c r="J2" s="386" t="n">
        <v>40</v>
      </c>
      <c r="K2" s="386" t="n">
        <v>26</v>
      </c>
      <c r="L2" s="386" t="n">
        <v>26</v>
      </c>
      <c r="M2" s="386" t="n">
        <v>10</v>
      </c>
      <c r="N2" s="386" t="n">
        <v>2</v>
      </c>
      <c r="O2" s="386" t="n">
        <v>1</v>
      </c>
      <c r="P2" s="386" t="n">
        <v>1</v>
      </c>
      <c r="Q2" s="386" t="n">
        <v>1</v>
      </c>
      <c r="R2" s="386" t="n">
        <v>2</v>
      </c>
      <c r="S2" s="386" t="n">
        <v>1</v>
      </c>
      <c r="T2" s="386" t="n">
        <v>2</v>
      </c>
      <c r="U2" s="387"/>
      <c r="V2" s="382"/>
      <c r="W2" s="382"/>
      <c r="X2" s="382"/>
      <c r="Y2" s="382"/>
      <c r="Z2" s="386" t="n">
        <v>40</v>
      </c>
      <c r="AA2" s="386" t="n">
        <v>10</v>
      </c>
      <c r="AB2" s="386" t="n">
        <v>10</v>
      </c>
      <c r="AC2" s="386" t="n">
        <v>10</v>
      </c>
      <c r="AD2" s="386" t="n">
        <v>10</v>
      </c>
      <c r="AE2" s="386" t="n">
        <v>10</v>
      </c>
      <c r="AF2" s="386" t="n">
        <v>10</v>
      </c>
      <c r="AG2" s="386" t="n">
        <v>2</v>
      </c>
      <c r="AH2" s="386" t="n">
        <v>1</v>
      </c>
      <c r="AI2" s="386" t="n">
        <v>1</v>
      </c>
      <c r="AJ2" s="386" t="n">
        <v>1</v>
      </c>
      <c r="AK2" s="386" t="n">
        <v>2</v>
      </c>
      <c r="AL2" s="386" t="n">
        <v>1</v>
      </c>
      <c r="AM2" s="386" t="n">
        <v>2</v>
      </c>
      <c r="AN2" s="387"/>
      <c r="AO2" s="382"/>
      <c r="AP2" s="382"/>
      <c r="AQ2" s="382"/>
    </row>
    <row r="3" s="396" customFormat="true" ht="141" hidden="false" customHeight="true" outlineLevel="0" collapsed="false">
      <c r="A3" s="388" t="s">
        <v>928</v>
      </c>
      <c r="B3" s="388"/>
      <c r="C3" s="389" t="s">
        <v>929</v>
      </c>
      <c r="D3" s="389" t="s">
        <v>930</v>
      </c>
      <c r="E3" s="390" t="s">
        <v>931</v>
      </c>
      <c r="F3" s="390" t="s">
        <v>932</v>
      </c>
      <c r="G3" s="390" t="s">
        <v>933</v>
      </c>
      <c r="H3" s="390" t="s">
        <v>934</v>
      </c>
      <c r="I3" s="390" t="s">
        <v>935</v>
      </c>
      <c r="J3" s="390" t="s">
        <v>936</v>
      </c>
      <c r="K3" s="390" t="s">
        <v>937</v>
      </c>
      <c r="L3" s="390" t="s">
        <v>938</v>
      </c>
      <c r="M3" s="390" t="s">
        <v>939</v>
      </c>
      <c r="N3" s="391" t="s">
        <v>940</v>
      </c>
      <c r="O3" s="391" t="s">
        <v>941</v>
      </c>
      <c r="P3" s="391" t="s">
        <v>942</v>
      </c>
      <c r="Q3" s="391" t="s">
        <v>943</v>
      </c>
      <c r="R3" s="391" t="s">
        <v>944</v>
      </c>
      <c r="S3" s="391" t="s">
        <v>945</v>
      </c>
      <c r="T3" s="391" t="s">
        <v>946</v>
      </c>
      <c r="U3" s="392"/>
      <c r="V3" s="393"/>
      <c r="W3" s="394"/>
      <c r="X3" s="389" t="s">
        <v>929</v>
      </c>
      <c r="Y3" s="389" t="s">
        <v>930</v>
      </c>
      <c r="Z3" s="390" t="s">
        <v>947</v>
      </c>
      <c r="AA3" s="390" t="s">
        <v>948</v>
      </c>
      <c r="AB3" s="390" t="s">
        <v>949</v>
      </c>
      <c r="AC3" s="390" t="s">
        <v>950</v>
      </c>
      <c r="AD3" s="390" t="s">
        <v>951</v>
      </c>
      <c r="AE3" s="390" t="s">
        <v>952</v>
      </c>
      <c r="AF3" s="390" t="s">
        <v>953</v>
      </c>
      <c r="AG3" s="391" t="s">
        <v>940</v>
      </c>
      <c r="AH3" s="391" t="s">
        <v>941</v>
      </c>
      <c r="AI3" s="391" t="s">
        <v>942</v>
      </c>
      <c r="AJ3" s="391" t="s">
        <v>943</v>
      </c>
      <c r="AK3" s="391" t="s">
        <v>944</v>
      </c>
      <c r="AL3" s="391" t="s">
        <v>945</v>
      </c>
      <c r="AM3" s="391" t="s">
        <v>946</v>
      </c>
      <c r="AN3" s="392"/>
      <c r="AO3" s="393"/>
      <c r="AP3" s="394"/>
      <c r="AQ3" s="395" t="s">
        <v>954</v>
      </c>
    </row>
    <row r="4" customFormat="false" ht="12.75" hidden="false" customHeight="false" outlineLevel="0" collapsed="false">
      <c r="A4" s="397" t="s">
        <v>24</v>
      </c>
      <c r="B4" s="397" t="s">
        <v>774</v>
      </c>
      <c r="C4" s="398"/>
      <c r="D4" s="399" t="str">
        <f aca="false">IFERROR(AVERAGE(D5:D54),"")</f>
        <v/>
      </c>
      <c r="E4" s="400" t="str">
        <f aca="false">IF((COUNT(E5:E54)=0),"",(AVERAGE(E5:E54)/E2))</f>
        <v/>
      </c>
      <c r="F4" s="400" t="str">
        <f aca="false">IF((COUNT(F5:F54)=0),"",(AVERAGE(F5:F54)/F2))</f>
        <v/>
      </c>
      <c r="G4" s="400" t="str">
        <f aca="false">IF((COUNT(G5:G54)=0),"",(AVERAGE(G5:G54)/G2))</f>
        <v/>
      </c>
      <c r="H4" s="400" t="str">
        <f aca="false">IF((COUNT(H5:H54)=0),"",(AVERAGE(H5:H54)/H2))</f>
        <v/>
      </c>
      <c r="I4" s="400" t="str">
        <f aca="false">IF((COUNT(I5:I54)=0),"",(AVERAGE(I5:I54)/I2))</f>
        <v/>
      </c>
      <c r="J4" s="400" t="str">
        <f aca="false">IF((COUNT(J5:J54)=0),"",(AVERAGE(J5:J54)/J2))</f>
        <v/>
      </c>
      <c r="K4" s="400" t="str">
        <f aca="false">IF((COUNT(K5:K54)=0),"",(AVERAGE(K5:K54)/K2))</f>
        <v/>
      </c>
      <c r="L4" s="400" t="str">
        <f aca="false">IF((COUNT(L5:L54)=0),"",(AVERAGE(L5:L54)/L2))</f>
        <v/>
      </c>
      <c r="M4" s="400" t="str">
        <f aca="false">IF((COUNT(M5:M54)=0),"",(AVERAGE(M5:M54)/M2))</f>
        <v/>
      </c>
      <c r="N4" s="400" t="str">
        <f aca="false">IF((COUNT(N5:N54)=0),"",(AVERAGE(N5:N54)/N2))</f>
        <v/>
      </c>
      <c r="O4" s="400" t="str">
        <f aca="false">IF((COUNT(O5:O54)=0),"",(AVERAGE(O5:O54)/O2))</f>
        <v/>
      </c>
      <c r="P4" s="400" t="str">
        <f aca="false">IF((COUNT(P5:P54)=0),"",(AVERAGE(P5:P54)/P2))</f>
        <v/>
      </c>
      <c r="Q4" s="400" t="str">
        <f aca="false">IF((COUNT(Q5:Q54)=0),"",(AVERAGE(Q5:Q54)/Q2))</f>
        <v/>
      </c>
      <c r="R4" s="400" t="str">
        <f aca="false">IF((COUNT(R5:R54)=0),"",(AVERAGE(R5:R54)/R2))</f>
        <v/>
      </c>
      <c r="S4" s="400" t="str">
        <f aca="false">IF((COUNT(S5:S54)=0),"",(AVERAGE(S5:S54)/S2))</f>
        <v/>
      </c>
      <c r="T4" s="400" t="str">
        <f aca="false">IF((COUNT(T5:T54)=0),"",(AVERAGE(T5:T54)/T2))</f>
        <v/>
      </c>
      <c r="U4" s="381"/>
      <c r="V4" s="401" t="s">
        <v>24</v>
      </c>
      <c r="W4" s="401" t="s">
        <v>774</v>
      </c>
      <c r="X4" s="402"/>
      <c r="Y4" s="403" t="str">
        <f aca="false">IFERROR(AVERAGE(Y5:Y54),"")</f>
        <v/>
      </c>
      <c r="Z4" s="400" t="str">
        <f aca="false">IF((COUNT(Z5:Z54)=0),"",(AVERAGE(Z5:Z54)/Z2))</f>
        <v/>
      </c>
      <c r="AA4" s="400" t="str">
        <f aca="false">IF((COUNT(AA5:AA54)=0),"",(AVERAGE(AA5:AA54)/AA2))</f>
        <v/>
      </c>
      <c r="AB4" s="400" t="str">
        <f aca="false">IF((COUNT(AB5:AB54)=0),"",(AVERAGE(AB5:AB54)/AB2))</f>
        <v/>
      </c>
      <c r="AC4" s="400" t="str">
        <f aca="false">IF((COUNT(AC5:AC54)=0),"",(AVERAGE(AC5:AC54)/AC2))</f>
        <v/>
      </c>
      <c r="AD4" s="400" t="str">
        <f aca="false">IF((COUNT(AD5:AD54)=0),"",(AVERAGE(AD5:AD54)/AD2))</f>
        <v/>
      </c>
      <c r="AE4" s="400" t="str">
        <f aca="false">IF((COUNT(AE5:AE54)=0),"",(AVERAGE(AE5:AE54)/AE2))</f>
        <v/>
      </c>
      <c r="AF4" s="400" t="str">
        <f aca="false">IF((COUNT(AF5:AF54)=0),"",(AVERAGE(AF5:AF54)/AF2))</f>
        <v/>
      </c>
      <c r="AG4" s="400" t="str">
        <f aca="false">IF((COUNT(AG5:AG54)=0),"",(AVERAGE(AG5:AG54)/AG2))</f>
        <v/>
      </c>
      <c r="AH4" s="400" t="str">
        <f aca="false">IF((COUNT(AH5:AH54)=0),"",(AVERAGE(AH5:AH54)/AH2))</f>
        <v/>
      </c>
      <c r="AI4" s="400" t="str">
        <f aca="false">IF((COUNT(AI5:AI54)=0),"",(AVERAGE(AI5:AI54)/AI2))</f>
        <v/>
      </c>
      <c r="AJ4" s="400" t="str">
        <f aca="false">IF((COUNT(AJ5:AJ54)=0),"",(AVERAGE(AJ5:AJ54)/AJ2))</f>
        <v/>
      </c>
      <c r="AK4" s="400" t="str">
        <f aca="false">IF((COUNT(AK5:AK54)=0),"",(AVERAGE(AK5:AK54)/AK2))</f>
        <v/>
      </c>
      <c r="AL4" s="400" t="str">
        <f aca="false">IF((COUNT(AL5:AL54)=0),"",(AVERAGE(AL5:AL54)/AL2))</f>
        <v/>
      </c>
      <c r="AM4" s="400" t="str">
        <f aca="false">IF((COUNT(AM5:AM54)=0),"",(AVERAGE(AM5:AM54)/AM2))</f>
        <v/>
      </c>
      <c r="AN4" s="381"/>
      <c r="AO4" s="401" t="s">
        <v>24</v>
      </c>
      <c r="AP4" s="401" t="s">
        <v>774</v>
      </c>
      <c r="AQ4" s="404" t="str">
        <f aca="false">IFERROR(AVERAGE(AQ5:AQ54),"")</f>
        <v/>
      </c>
    </row>
    <row r="5" customFormat="false" ht="12.75" hidden="false" customHeight="false" outlineLevel="0" collapsed="false">
      <c r="A5" s="405" t="n">
        <v>1</v>
      </c>
      <c r="B5" s="406" t="str">
        <f aca="false">'English Scores- Leveled papers'!B7</f>
        <v>A.Chandana</v>
      </c>
      <c r="C5" s="407" t="str">
        <f aca="false">IF(COUNT(E5:M5)=0,"",SUM(E5:M5))</f>
        <v/>
      </c>
      <c r="D5" s="399" t="str">
        <f aca="false">IF(OR(ISBLANK($B5),C5=""),"",(C5/SUM($E$2:$M$2)))</f>
        <v/>
      </c>
      <c r="E5" s="408"/>
      <c r="F5" s="408"/>
      <c r="G5" s="408"/>
      <c r="H5" s="408"/>
      <c r="I5" s="408"/>
      <c r="J5" s="408"/>
      <c r="K5" s="408"/>
      <c r="L5" s="408"/>
      <c r="M5" s="409" t="str">
        <f aca="false">IF(COUNT(N5:T5)=0,"",SUM(N5:T5))</f>
        <v/>
      </c>
      <c r="N5" s="408"/>
      <c r="O5" s="408"/>
      <c r="P5" s="408"/>
      <c r="Q5" s="408"/>
      <c r="R5" s="408"/>
      <c r="S5" s="408"/>
      <c r="T5" s="408"/>
      <c r="U5" s="381"/>
      <c r="V5" s="405" t="n">
        <v>1</v>
      </c>
      <c r="W5" s="406" t="str">
        <f aca="false">'English Scores- Leveled papers'!B7</f>
        <v>A.Chandana</v>
      </c>
      <c r="X5" s="407" t="str">
        <f aca="false">IF(COUNT(Z5:AF5)=0,"",SUM(Z5:AF5))</f>
        <v/>
      </c>
      <c r="Y5" s="403" t="str">
        <f aca="false">IF(OR(ISBLANK($W5),X5=""),"",(X5/SUM($Z$2:$AF$2)))</f>
        <v/>
      </c>
      <c r="Z5" s="410"/>
      <c r="AA5" s="410"/>
      <c r="AB5" s="410"/>
      <c r="AC5" s="410"/>
      <c r="AD5" s="410"/>
      <c r="AE5" s="410"/>
      <c r="AF5" s="407" t="str">
        <f aca="false">IF(COUNT(AG5:AM5)=0,"",SUM(AG5:AM5))</f>
        <v/>
      </c>
      <c r="AG5" s="410"/>
      <c r="AH5" s="410"/>
      <c r="AI5" s="410"/>
      <c r="AJ5" s="410"/>
      <c r="AK5" s="410"/>
      <c r="AL5" s="410"/>
      <c r="AM5" s="410"/>
      <c r="AN5" s="381"/>
      <c r="AO5" s="405" t="n">
        <v>1</v>
      </c>
      <c r="AP5" s="406" t="str">
        <f aca="false">'English Scores- Leveled papers'!B7</f>
        <v>A.Chandana</v>
      </c>
      <c r="AQ5" s="404"/>
      <c r="AT5" s="0" t="s">
        <v>955</v>
      </c>
    </row>
    <row r="6" customFormat="false" ht="12.75" hidden="false" customHeight="false" outlineLevel="0" collapsed="false">
      <c r="A6" s="405" t="n">
        <v>2</v>
      </c>
      <c r="B6" s="406" t="str">
        <f aca="false">'English Scores- Leveled papers'!B8</f>
        <v>Asma Tulasa</v>
      </c>
      <c r="C6" s="407" t="str">
        <f aca="false">IF(COUNT(E6:M6)=0,"",SUM(E6:M6))</f>
        <v/>
      </c>
      <c r="D6" s="399" t="str">
        <f aca="false">IF(OR(ISBLANK($B6),C6=""),"",(C6/SUM($E$2:$M$2)))</f>
        <v/>
      </c>
      <c r="E6" s="408"/>
      <c r="F6" s="408"/>
      <c r="G6" s="408"/>
      <c r="H6" s="408"/>
      <c r="I6" s="408"/>
      <c r="J6" s="408"/>
      <c r="K6" s="408"/>
      <c r="L6" s="408"/>
      <c r="M6" s="409" t="str">
        <f aca="false">IF(COUNT(N6:T6)=0,"",SUM(N6:T6))</f>
        <v/>
      </c>
      <c r="N6" s="408"/>
      <c r="O6" s="408"/>
      <c r="P6" s="408"/>
      <c r="Q6" s="408"/>
      <c r="R6" s="408"/>
      <c r="S6" s="408"/>
      <c r="T6" s="408"/>
      <c r="U6" s="381"/>
      <c r="V6" s="405" t="n">
        <v>2</v>
      </c>
      <c r="W6" s="406" t="str">
        <f aca="false">'English Scores- Leveled papers'!B8</f>
        <v>Asma Tulasa</v>
      </c>
      <c r="X6" s="407" t="str">
        <f aca="false">IF(COUNT(Z6:AF6)=0,"",SUM(Z6:AF6))</f>
        <v/>
      </c>
      <c r="Y6" s="403" t="str">
        <f aca="false">IF(OR(ISBLANK($W6),X6=""),"",(X6/SUM($Z$2:$AF$2)))</f>
        <v/>
      </c>
      <c r="Z6" s="410"/>
      <c r="AA6" s="410"/>
      <c r="AB6" s="410"/>
      <c r="AC6" s="410"/>
      <c r="AD6" s="410"/>
      <c r="AE6" s="410"/>
      <c r="AF6" s="407" t="str">
        <f aca="false">IF(COUNT(AG6:AM6)=0,"",SUM(AG6:AM6))</f>
        <v/>
      </c>
      <c r="AG6" s="410"/>
      <c r="AH6" s="410"/>
      <c r="AI6" s="410"/>
      <c r="AJ6" s="410"/>
      <c r="AK6" s="410"/>
      <c r="AL6" s="410"/>
      <c r="AM6" s="410"/>
      <c r="AN6" s="381"/>
      <c r="AO6" s="405" t="n">
        <v>2</v>
      </c>
      <c r="AP6" s="406" t="str">
        <f aca="false">'English Scores- Leveled papers'!B8</f>
        <v>Asma Tulasa</v>
      </c>
      <c r="AQ6" s="404"/>
      <c r="AT6" s="0" t="s">
        <v>956</v>
      </c>
    </row>
    <row r="7" customFormat="false" ht="12.75" hidden="false" customHeight="false" outlineLevel="0" collapsed="false">
      <c r="A7" s="405" t="n">
        <v>3</v>
      </c>
      <c r="B7" s="406" t="str">
        <f aca="false">'English Scores- Leveled papers'!B9</f>
        <v>B.Yamuna</v>
      </c>
      <c r="C7" s="407" t="str">
        <f aca="false">IF(COUNT(E7:M7)=0,"",SUM(E7:M7))</f>
        <v/>
      </c>
      <c r="D7" s="399" t="str">
        <f aca="false">IF(OR(ISBLANK($B7),C7=""),"",(C7/SUM($E$2:$M$2)))</f>
        <v/>
      </c>
      <c r="E7" s="408"/>
      <c r="F7" s="408"/>
      <c r="G7" s="408"/>
      <c r="H7" s="408"/>
      <c r="I7" s="408"/>
      <c r="J7" s="408"/>
      <c r="K7" s="408"/>
      <c r="L7" s="408"/>
      <c r="M7" s="409" t="str">
        <f aca="false">IF(COUNT(N7:T7)=0,"",SUM(N7:T7))</f>
        <v/>
      </c>
      <c r="N7" s="408"/>
      <c r="O7" s="408"/>
      <c r="P7" s="408"/>
      <c r="Q7" s="408"/>
      <c r="R7" s="408"/>
      <c r="S7" s="408"/>
      <c r="T7" s="408"/>
      <c r="U7" s="381"/>
      <c r="V7" s="405" t="n">
        <v>3</v>
      </c>
      <c r="W7" s="406" t="str">
        <f aca="false">'English Scores- Leveled papers'!B9</f>
        <v>B.Yamuna</v>
      </c>
      <c r="X7" s="407" t="str">
        <f aca="false">IF(COUNT(Z7:AF7)=0,"",SUM(Z7:AF7))</f>
        <v/>
      </c>
      <c r="Y7" s="403" t="str">
        <f aca="false">IF(OR(ISBLANK($W7),X7=""),"",(X7/SUM($Z$2:$AF$2)))</f>
        <v/>
      </c>
      <c r="Z7" s="410"/>
      <c r="AA7" s="410"/>
      <c r="AB7" s="410"/>
      <c r="AC7" s="410"/>
      <c r="AD7" s="410"/>
      <c r="AE7" s="410"/>
      <c r="AF7" s="407" t="str">
        <f aca="false">IF(COUNT(AG7:AM7)=0,"",SUM(AG7:AM7))</f>
        <v/>
      </c>
      <c r="AG7" s="410"/>
      <c r="AH7" s="410"/>
      <c r="AI7" s="410"/>
      <c r="AJ7" s="410"/>
      <c r="AK7" s="410"/>
      <c r="AL7" s="410"/>
      <c r="AM7" s="410"/>
      <c r="AN7" s="381"/>
      <c r="AO7" s="405" t="n">
        <v>3</v>
      </c>
      <c r="AP7" s="406" t="str">
        <f aca="false">'English Scores- Leveled papers'!B9</f>
        <v>B.Yamuna</v>
      </c>
      <c r="AQ7" s="404"/>
      <c r="AT7" s="0" t="s">
        <v>957</v>
      </c>
    </row>
    <row r="8" customFormat="false" ht="12.75" hidden="false" customHeight="false" outlineLevel="0" collapsed="false">
      <c r="A8" s="405" t="n">
        <v>4</v>
      </c>
      <c r="B8" s="406" t="str">
        <f aca="false">'English Scores- Leveled papers'!B10</f>
        <v>CH.Shirisha</v>
      </c>
      <c r="C8" s="407" t="str">
        <f aca="false">IF(COUNT(E8:M8)=0,"",SUM(E8:M8))</f>
        <v/>
      </c>
      <c r="D8" s="399" t="str">
        <f aca="false">IF(OR(ISBLANK($B8),C8=""),"",(C8/SUM($E$2:$M$2)))</f>
        <v/>
      </c>
      <c r="E8" s="408"/>
      <c r="F8" s="408"/>
      <c r="G8" s="408"/>
      <c r="H8" s="408"/>
      <c r="I8" s="408"/>
      <c r="J8" s="408"/>
      <c r="K8" s="408"/>
      <c r="L8" s="408"/>
      <c r="M8" s="409" t="str">
        <f aca="false">IF(COUNT(N8:T8)=0,"",SUM(N8:T8))</f>
        <v/>
      </c>
      <c r="N8" s="408"/>
      <c r="O8" s="408"/>
      <c r="P8" s="408"/>
      <c r="Q8" s="408"/>
      <c r="R8" s="408"/>
      <c r="S8" s="408"/>
      <c r="T8" s="408"/>
      <c r="U8" s="381"/>
      <c r="V8" s="405" t="n">
        <v>4</v>
      </c>
      <c r="W8" s="406" t="str">
        <f aca="false">'English Scores- Leveled papers'!B10</f>
        <v>CH.Shirisha</v>
      </c>
      <c r="X8" s="407" t="str">
        <f aca="false">IF(COUNT(Z8:AF8)=0,"",SUM(Z8:AF8))</f>
        <v/>
      </c>
      <c r="Y8" s="403" t="str">
        <f aca="false">IF(OR(ISBLANK($W8),X8=""),"",(X8/SUM($Z$2:$AF$2)))</f>
        <v/>
      </c>
      <c r="Z8" s="410"/>
      <c r="AA8" s="410"/>
      <c r="AB8" s="410"/>
      <c r="AC8" s="410"/>
      <c r="AD8" s="410"/>
      <c r="AE8" s="410"/>
      <c r="AF8" s="407" t="str">
        <f aca="false">IF(COUNT(AG8:AM8)=0,"",SUM(AG8:AM8))</f>
        <v/>
      </c>
      <c r="AG8" s="410"/>
      <c r="AH8" s="410"/>
      <c r="AI8" s="410"/>
      <c r="AJ8" s="410"/>
      <c r="AK8" s="410"/>
      <c r="AL8" s="410"/>
      <c r="AM8" s="410"/>
      <c r="AN8" s="381"/>
      <c r="AO8" s="405" t="n">
        <v>4</v>
      </c>
      <c r="AP8" s="406" t="str">
        <f aca="false">'English Scores- Leveled papers'!B10</f>
        <v>CH.Shirisha</v>
      </c>
      <c r="AQ8" s="404"/>
      <c r="AT8" s="0" t="s">
        <v>958</v>
      </c>
    </row>
    <row r="9" customFormat="false" ht="13.75" hidden="false" customHeight="false" outlineLevel="0" collapsed="false">
      <c r="A9" s="405" t="n">
        <v>5</v>
      </c>
      <c r="B9" s="406" t="str">
        <f aca="false">'English Scores- Leveled papers'!B11</f>
        <v>D.Vanaja</v>
      </c>
      <c r="C9" s="407" t="str">
        <f aca="false">IF(COUNT(E9:M9)=0,"",SUM(E9:M9))</f>
        <v/>
      </c>
      <c r="D9" s="399" t="str">
        <f aca="false">IF(OR(ISBLANK($B9),C9=""),"",(C9/SUM($E$2:$M$2)))</f>
        <v/>
      </c>
      <c r="E9" s="408"/>
      <c r="F9" s="408"/>
      <c r="G9" s="408"/>
      <c r="H9" s="408"/>
      <c r="I9" s="408"/>
      <c r="J9" s="408"/>
      <c r="K9" s="408"/>
      <c r="L9" s="408"/>
      <c r="M9" s="409" t="str">
        <f aca="false">IF(COUNT(N9:T9)=0,"",SUM(N9:T9))</f>
        <v/>
      </c>
      <c r="N9" s="408"/>
      <c r="O9" s="408"/>
      <c r="P9" s="408"/>
      <c r="Q9" s="408"/>
      <c r="R9" s="408"/>
      <c r="S9" s="408"/>
      <c r="T9" s="408"/>
      <c r="U9" s="381"/>
      <c r="V9" s="405" t="n">
        <v>5</v>
      </c>
      <c r="W9" s="406" t="str">
        <f aca="false">'English Scores- Leveled papers'!B11</f>
        <v>D.Vanaja</v>
      </c>
      <c r="X9" s="407" t="str">
        <f aca="false">IF(COUNT(Z9:AF9)=0,"",SUM(Z9:AF9))</f>
        <v/>
      </c>
      <c r="Y9" s="403" t="str">
        <f aca="false">IF(OR(ISBLANK($W9),X9=""),"",(X9/SUM($Z$2:$AF$2)))</f>
        <v/>
      </c>
      <c r="Z9" s="410"/>
      <c r="AA9" s="410"/>
      <c r="AB9" s="410"/>
      <c r="AC9" s="410"/>
      <c r="AD9" s="410"/>
      <c r="AE9" s="410"/>
      <c r="AF9" s="407" t="str">
        <f aca="false">IF(COUNT(AG9:AM9)=0,"",SUM(AG9:AM9))</f>
        <v/>
      </c>
      <c r="AG9" s="410"/>
      <c r="AH9" s="410"/>
      <c r="AI9" s="410"/>
      <c r="AJ9" s="410"/>
      <c r="AK9" s="410"/>
      <c r="AL9" s="410"/>
      <c r="AM9" s="410"/>
      <c r="AN9" s="381"/>
      <c r="AO9" s="405" t="n">
        <v>5</v>
      </c>
      <c r="AP9" s="406" t="str">
        <f aca="false">'English Scores- Leveled papers'!B11</f>
        <v>D.Vanaja</v>
      </c>
      <c r="AQ9" s="404"/>
      <c r="AT9" s="0" t="s">
        <v>959</v>
      </c>
    </row>
    <row r="10" customFormat="false" ht="12.75" hidden="false" customHeight="false" outlineLevel="0" collapsed="false">
      <c r="A10" s="405" t="n">
        <v>6</v>
      </c>
      <c r="B10" s="406" t="str">
        <f aca="false">'English Scores- Leveled papers'!B12</f>
        <v>G.Devika</v>
      </c>
      <c r="C10" s="407" t="str">
        <f aca="false">IF(COUNT(E10:M10)=0,"",SUM(E10:M10))</f>
        <v/>
      </c>
      <c r="D10" s="399" t="str">
        <f aca="false">IF(OR(ISBLANK($B10),C10=""),"",(C10/SUM($E$2:$M$2)))</f>
        <v/>
      </c>
      <c r="E10" s="408"/>
      <c r="F10" s="408"/>
      <c r="G10" s="408"/>
      <c r="H10" s="408"/>
      <c r="I10" s="408"/>
      <c r="J10" s="408"/>
      <c r="K10" s="408"/>
      <c r="L10" s="408"/>
      <c r="M10" s="409" t="str">
        <f aca="false">IF(COUNT(N10:T10)=0,"",SUM(N10:T10))</f>
        <v/>
      </c>
      <c r="N10" s="408"/>
      <c r="O10" s="408"/>
      <c r="P10" s="408"/>
      <c r="Q10" s="408"/>
      <c r="R10" s="408"/>
      <c r="S10" s="408"/>
      <c r="T10" s="408"/>
      <c r="U10" s="381"/>
      <c r="V10" s="405" t="n">
        <v>6</v>
      </c>
      <c r="W10" s="406" t="str">
        <f aca="false">'English Scores- Leveled papers'!B12</f>
        <v>G.Devika</v>
      </c>
      <c r="X10" s="407" t="str">
        <f aca="false">IF(COUNT(Z10:AF10)=0,"",SUM(Z10:AF10))</f>
        <v/>
      </c>
      <c r="Y10" s="403" t="str">
        <f aca="false">IF(OR(ISBLANK($W10),X10=""),"",(X10/SUM($Z$2:$AF$2)))</f>
        <v/>
      </c>
      <c r="Z10" s="410"/>
      <c r="AA10" s="410"/>
      <c r="AB10" s="410"/>
      <c r="AC10" s="410"/>
      <c r="AD10" s="410"/>
      <c r="AE10" s="410"/>
      <c r="AF10" s="407" t="str">
        <f aca="false">IF(COUNT(AG10:AM10)=0,"",SUM(AG10:AM10))</f>
        <v/>
      </c>
      <c r="AG10" s="410"/>
      <c r="AH10" s="410"/>
      <c r="AI10" s="410"/>
      <c r="AJ10" s="410"/>
      <c r="AK10" s="410"/>
      <c r="AL10" s="410"/>
      <c r="AM10" s="410"/>
      <c r="AN10" s="381"/>
      <c r="AO10" s="405" t="n">
        <v>6</v>
      </c>
      <c r="AP10" s="406" t="str">
        <f aca="false">'English Scores- Leveled papers'!B12</f>
        <v>G.Devika</v>
      </c>
      <c r="AQ10" s="404"/>
      <c r="AT10" s="0" t="s">
        <v>960</v>
      </c>
    </row>
    <row r="11" customFormat="false" ht="12.75" hidden="false" customHeight="false" outlineLevel="0" collapsed="false">
      <c r="A11" s="405" t="n">
        <v>7</v>
      </c>
      <c r="B11" s="406" t="str">
        <f aca="false">'English Scores- Leveled papers'!B13</f>
        <v>G.Hemalatha</v>
      </c>
      <c r="C11" s="407" t="str">
        <f aca="false">IF(COUNT(E11:M11)=0,"",SUM(E11:M11))</f>
        <v/>
      </c>
      <c r="D11" s="399" t="str">
        <f aca="false">IF(OR(ISBLANK($B11),C11=""),"",(C11/SUM($E$2:$M$2)))</f>
        <v/>
      </c>
      <c r="E11" s="408"/>
      <c r="F11" s="408"/>
      <c r="G11" s="408"/>
      <c r="H11" s="408"/>
      <c r="I11" s="408"/>
      <c r="J11" s="408"/>
      <c r="K11" s="408"/>
      <c r="L11" s="408"/>
      <c r="M11" s="409" t="str">
        <f aca="false">IF(COUNT(N11:T11)=0,"",SUM(N11:T11))</f>
        <v/>
      </c>
      <c r="N11" s="408"/>
      <c r="O11" s="408"/>
      <c r="P11" s="408"/>
      <c r="Q11" s="408"/>
      <c r="R11" s="408"/>
      <c r="S11" s="408"/>
      <c r="T11" s="408"/>
      <c r="U11" s="381"/>
      <c r="V11" s="405" t="n">
        <v>7</v>
      </c>
      <c r="W11" s="406" t="str">
        <f aca="false">'English Scores- Leveled papers'!B13</f>
        <v>G.Hemalatha</v>
      </c>
      <c r="X11" s="407" t="str">
        <f aca="false">IF(COUNT(Z11:AF11)=0,"",SUM(Z11:AF11))</f>
        <v/>
      </c>
      <c r="Y11" s="403" t="str">
        <f aca="false">IF(OR(ISBLANK($W11),X11=""),"",(X11/SUM($Z$2:$AF$2)))</f>
        <v/>
      </c>
      <c r="Z11" s="410"/>
      <c r="AA11" s="410"/>
      <c r="AB11" s="410"/>
      <c r="AC11" s="410"/>
      <c r="AD11" s="410"/>
      <c r="AE11" s="410"/>
      <c r="AF11" s="407" t="str">
        <f aca="false">IF(COUNT(AG11:AM11)=0,"",SUM(AG11:AM11))</f>
        <v/>
      </c>
      <c r="AG11" s="410"/>
      <c r="AH11" s="410"/>
      <c r="AI11" s="410"/>
      <c r="AJ11" s="410"/>
      <c r="AK11" s="410"/>
      <c r="AL11" s="410"/>
      <c r="AM11" s="410"/>
      <c r="AN11" s="381"/>
      <c r="AO11" s="405" t="n">
        <v>7</v>
      </c>
      <c r="AP11" s="406" t="str">
        <f aca="false">'English Scores- Leveled papers'!B13</f>
        <v>G.Hemalatha</v>
      </c>
      <c r="AQ11" s="404"/>
      <c r="AT11" s="0" t="s">
        <v>961</v>
      </c>
    </row>
    <row r="12" customFormat="false" ht="12.75" hidden="false" customHeight="false" outlineLevel="0" collapsed="false">
      <c r="A12" s="405" t="n">
        <v>8</v>
      </c>
      <c r="B12" s="406" t="str">
        <f aca="false">'English Scores- Leveled papers'!B14</f>
        <v>G.Roopa</v>
      </c>
      <c r="C12" s="407" t="str">
        <f aca="false">IF(COUNT(E12:M12)=0,"",SUM(E12:M12))</f>
        <v/>
      </c>
      <c r="D12" s="399" t="str">
        <f aca="false">IF(OR(ISBLANK($B12),C12=""),"",(C12/SUM($E$2:$M$2)))</f>
        <v/>
      </c>
      <c r="E12" s="408"/>
      <c r="F12" s="408"/>
      <c r="G12" s="408"/>
      <c r="H12" s="408"/>
      <c r="I12" s="408"/>
      <c r="J12" s="408"/>
      <c r="K12" s="408"/>
      <c r="L12" s="408"/>
      <c r="M12" s="409" t="str">
        <f aca="false">IF(COUNT(N12:T12)=0,"",SUM(N12:T12))</f>
        <v/>
      </c>
      <c r="N12" s="408"/>
      <c r="O12" s="408"/>
      <c r="P12" s="408"/>
      <c r="Q12" s="408"/>
      <c r="R12" s="408"/>
      <c r="S12" s="408"/>
      <c r="T12" s="408"/>
      <c r="U12" s="381"/>
      <c r="V12" s="405" t="n">
        <v>8</v>
      </c>
      <c r="W12" s="406" t="str">
        <f aca="false">'English Scores- Leveled papers'!B14</f>
        <v>G.Roopa</v>
      </c>
      <c r="X12" s="407" t="str">
        <f aca="false">IF(COUNT(Z12:AF12)=0,"",SUM(Z12:AF12))</f>
        <v/>
      </c>
      <c r="Y12" s="403" t="str">
        <f aca="false">IF(OR(ISBLANK($W12),X12=""),"",(X12/SUM($Z$2:$AF$2)))</f>
        <v/>
      </c>
      <c r="Z12" s="410"/>
      <c r="AA12" s="410"/>
      <c r="AB12" s="410"/>
      <c r="AC12" s="410"/>
      <c r="AD12" s="410"/>
      <c r="AE12" s="410"/>
      <c r="AF12" s="407" t="str">
        <f aca="false">IF(COUNT(AG12:AM12)=0,"",SUM(AG12:AM12))</f>
        <v/>
      </c>
      <c r="AG12" s="410"/>
      <c r="AH12" s="410"/>
      <c r="AI12" s="410"/>
      <c r="AJ12" s="410"/>
      <c r="AK12" s="410"/>
      <c r="AL12" s="410"/>
      <c r="AM12" s="410"/>
      <c r="AN12" s="381"/>
      <c r="AO12" s="405" t="n">
        <v>8</v>
      </c>
      <c r="AP12" s="406" t="str">
        <f aca="false">'English Scores- Leveled papers'!B14</f>
        <v>G.Roopa</v>
      </c>
      <c r="AQ12" s="404"/>
      <c r="AT12" s="0" t="s">
        <v>962</v>
      </c>
    </row>
    <row r="13" customFormat="false" ht="12.75" hidden="false" customHeight="false" outlineLevel="0" collapsed="false">
      <c r="A13" s="405" t="n">
        <v>9</v>
      </c>
      <c r="B13" s="406" t="str">
        <f aca="false">'English Scores- Leveled papers'!B15</f>
        <v>K.Nagamani</v>
      </c>
      <c r="C13" s="407" t="str">
        <f aca="false">IF(COUNT(E13:M13)=0,"",SUM(E13:M13))</f>
        <v/>
      </c>
      <c r="D13" s="399" t="str">
        <f aca="false">IF(OR(ISBLANK($B13),C13=""),"",(C13/SUM($E$2:$M$2)))</f>
        <v/>
      </c>
      <c r="E13" s="408"/>
      <c r="F13" s="408"/>
      <c r="G13" s="408"/>
      <c r="H13" s="408"/>
      <c r="I13" s="408"/>
      <c r="J13" s="408"/>
      <c r="K13" s="408"/>
      <c r="L13" s="408"/>
      <c r="M13" s="409" t="str">
        <f aca="false">IF(COUNT(N13:T13)=0,"",SUM(N13:T13))</f>
        <v/>
      </c>
      <c r="N13" s="408"/>
      <c r="O13" s="408"/>
      <c r="P13" s="408"/>
      <c r="Q13" s="408"/>
      <c r="R13" s="408"/>
      <c r="S13" s="408"/>
      <c r="T13" s="408"/>
      <c r="U13" s="381"/>
      <c r="V13" s="405" t="n">
        <v>9</v>
      </c>
      <c r="W13" s="406" t="str">
        <f aca="false">'English Scores- Leveled papers'!B15</f>
        <v>K.Nagamani</v>
      </c>
      <c r="X13" s="407" t="str">
        <f aca="false">IF(COUNT(Z13:AF13)=0,"",SUM(Z13:AF13))</f>
        <v/>
      </c>
      <c r="Y13" s="403" t="str">
        <f aca="false">IF(OR(ISBLANK($W13),X13=""),"",(X13/SUM($Z$2:$AF$2)))</f>
        <v/>
      </c>
      <c r="Z13" s="410"/>
      <c r="AA13" s="410"/>
      <c r="AB13" s="410"/>
      <c r="AC13" s="410"/>
      <c r="AD13" s="410"/>
      <c r="AE13" s="410"/>
      <c r="AF13" s="407" t="str">
        <f aca="false">IF(COUNT(AG13:AM13)=0,"",SUM(AG13:AM13))</f>
        <v/>
      </c>
      <c r="AG13" s="410"/>
      <c r="AH13" s="410"/>
      <c r="AI13" s="410"/>
      <c r="AJ13" s="410"/>
      <c r="AK13" s="410"/>
      <c r="AL13" s="410"/>
      <c r="AM13" s="410"/>
      <c r="AN13" s="381"/>
      <c r="AO13" s="405" t="n">
        <v>9</v>
      </c>
      <c r="AP13" s="406" t="str">
        <f aca="false">'English Scores- Leveled papers'!B15</f>
        <v>K.Nagamani</v>
      </c>
      <c r="AQ13" s="404"/>
      <c r="AT13" s="0" t="s">
        <v>963</v>
      </c>
    </row>
    <row r="14" customFormat="false" ht="12.75" hidden="false" customHeight="false" outlineLevel="0" collapsed="false">
      <c r="A14" s="405" t="n">
        <v>10</v>
      </c>
      <c r="B14" s="406" t="str">
        <f aca="false">'English Scores- Leveled papers'!B16</f>
        <v>K.Sahana</v>
      </c>
      <c r="C14" s="407" t="str">
        <f aca="false">IF(COUNT(E14:M14)=0,"",SUM(E14:M14))</f>
        <v/>
      </c>
      <c r="D14" s="399" t="str">
        <f aca="false">IF(OR(ISBLANK($B14),C14=""),"",(C14/SUM($E$2:$M$2)))</f>
        <v/>
      </c>
      <c r="E14" s="408"/>
      <c r="F14" s="408"/>
      <c r="G14" s="408"/>
      <c r="H14" s="408"/>
      <c r="I14" s="408"/>
      <c r="J14" s="408"/>
      <c r="K14" s="408"/>
      <c r="L14" s="408"/>
      <c r="M14" s="409" t="str">
        <f aca="false">IF(COUNT(N14:T14)=0,"",SUM(N14:T14))</f>
        <v/>
      </c>
      <c r="N14" s="408"/>
      <c r="O14" s="408"/>
      <c r="P14" s="408"/>
      <c r="Q14" s="408"/>
      <c r="R14" s="408"/>
      <c r="S14" s="408"/>
      <c r="T14" s="408"/>
      <c r="U14" s="381"/>
      <c r="V14" s="405" t="n">
        <v>10</v>
      </c>
      <c r="W14" s="406" t="str">
        <f aca="false">'English Scores- Leveled papers'!B16</f>
        <v>K.Sahana</v>
      </c>
      <c r="X14" s="407" t="str">
        <f aca="false">IF(COUNT(Z14:AF14)=0,"",SUM(Z14:AF14))</f>
        <v/>
      </c>
      <c r="Y14" s="403" t="str">
        <f aca="false">IF(OR(ISBLANK($W14),X14=""),"",(X14/SUM($Z$2:$AF$2)))</f>
        <v/>
      </c>
      <c r="Z14" s="410"/>
      <c r="AA14" s="410"/>
      <c r="AB14" s="410"/>
      <c r="AC14" s="410"/>
      <c r="AD14" s="410"/>
      <c r="AE14" s="410"/>
      <c r="AF14" s="407" t="str">
        <f aca="false">IF(COUNT(AG14:AM14)=0,"",SUM(AG14:AM14))</f>
        <v/>
      </c>
      <c r="AG14" s="410"/>
      <c r="AH14" s="410"/>
      <c r="AI14" s="410"/>
      <c r="AJ14" s="410"/>
      <c r="AK14" s="410"/>
      <c r="AL14" s="410"/>
      <c r="AM14" s="410"/>
      <c r="AN14" s="381"/>
      <c r="AO14" s="405" t="n">
        <v>10</v>
      </c>
      <c r="AP14" s="406" t="str">
        <f aca="false">'English Scores- Leveled papers'!B16</f>
        <v>K.Sahana</v>
      </c>
      <c r="AQ14" s="404"/>
      <c r="AT14" s="0" t="s">
        <v>964</v>
      </c>
    </row>
    <row r="15" customFormat="false" ht="13.75" hidden="false" customHeight="false" outlineLevel="0" collapsed="false">
      <c r="A15" s="405" t="n">
        <v>11</v>
      </c>
      <c r="B15" s="406" t="str">
        <f aca="false">'English Scores- Leveled papers'!B17</f>
        <v>K.Shirisha</v>
      </c>
      <c r="C15" s="407" t="str">
        <f aca="false">IF(COUNT(E15:M15)=0,"",SUM(E15:M15))</f>
        <v/>
      </c>
      <c r="D15" s="399" t="str">
        <f aca="false">IF(OR(ISBLANK($B15),C15=""),"",(C15/SUM($E$2:$M$2)))</f>
        <v/>
      </c>
      <c r="E15" s="408"/>
      <c r="F15" s="408"/>
      <c r="G15" s="408"/>
      <c r="H15" s="408"/>
      <c r="I15" s="408"/>
      <c r="J15" s="408"/>
      <c r="K15" s="408"/>
      <c r="L15" s="408"/>
      <c r="M15" s="409" t="str">
        <f aca="false">IF(COUNT(N15:T15)=0,"",SUM(N15:T15))</f>
        <v/>
      </c>
      <c r="N15" s="408"/>
      <c r="O15" s="408"/>
      <c r="P15" s="408"/>
      <c r="Q15" s="408"/>
      <c r="R15" s="408"/>
      <c r="S15" s="408"/>
      <c r="T15" s="408"/>
      <c r="U15" s="381"/>
      <c r="V15" s="405" t="n">
        <v>11</v>
      </c>
      <c r="W15" s="406" t="str">
        <f aca="false">'English Scores- Leveled papers'!B17</f>
        <v>K.Shirisha</v>
      </c>
      <c r="X15" s="407" t="str">
        <f aca="false">IF(COUNT(Z15:AF15)=0,"",SUM(Z15:AF15))</f>
        <v/>
      </c>
      <c r="Y15" s="403" t="str">
        <f aca="false">IF(OR(ISBLANK($W15),X15=""),"",(X15/SUM($Z$2:$AF$2)))</f>
        <v/>
      </c>
      <c r="Z15" s="410"/>
      <c r="AA15" s="410"/>
      <c r="AB15" s="410"/>
      <c r="AC15" s="410"/>
      <c r="AD15" s="410"/>
      <c r="AE15" s="410"/>
      <c r="AF15" s="407" t="str">
        <f aca="false">IF(COUNT(AG15:AM15)=0,"",SUM(AG15:AM15))</f>
        <v/>
      </c>
      <c r="AG15" s="410"/>
      <c r="AH15" s="410"/>
      <c r="AI15" s="410"/>
      <c r="AJ15" s="410"/>
      <c r="AK15" s="410"/>
      <c r="AL15" s="410"/>
      <c r="AM15" s="410"/>
      <c r="AN15" s="381"/>
      <c r="AO15" s="405" t="n">
        <v>11</v>
      </c>
      <c r="AP15" s="406" t="str">
        <f aca="false">'English Scores- Leveled papers'!B17</f>
        <v>K.Shirisha</v>
      </c>
      <c r="AQ15" s="404"/>
      <c r="AT15" s="0" t="s">
        <v>965</v>
      </c>
    </row>
    <row r="16" customFormat="false" ht="12.75" hidden="false" customHeight="false" outlineLevel="0" collapsed="false">
      <c r="A16" s="405" t="n">
        <v>12</v>
      </c>
      <c r="B16" s="406" t="str">
        <f aca="false">'English Scores- Leveled papers'!B18</f>
        <v>K.Shravani</v>
      </c>
      <c r="C16" s="407" t="str">
        <f aca="false">IF(COUNT(E16:M16)=0,"",SUM(E16:M16))</f>
        <v/>
      </c>
      <c r="D16" s="399" t="str">
        <f aca="false">IF(OR(ISBLANK($B16),C16=""),"",(C16/SUM($E$2:$M$2)))</f>
        <v/>
      </c>
      <c r="E16" s="408"/>
      <c r="F16" s="408"/>
      <c r="G16" s="408"/>
      <c r="H16" s="408"/>
      <c r="I16" s="408"/>
      <c r="J16" s="408"/>
      <c r="K16" s="408"/>
      <c r="L16" s="408"/>
      <c r="M16" s="409" t="str">
        <f aca="false">IF(COUNT(N16:T16)=0,"",SUM(N16:T16))</f>
        <v/>
      </c>
      <c r="N16" s="408"/>
      <c r="O16" s="408"/>
      <c r="P16" s="408"/>
      <c r="Q16" s="408"/>
      <c r="R16" s="408"/>
      <c r="S16" s="408"/>
      <c r="T16" s="408"/>
      <c r="U16" s="381"/>
      <c r="V16" s="405" t="n">
        <v>12</v>
      </c>
      <c r="W16" s="406" t="str">
        <f aca="false">'English Scores- Leveled papers'!B18</f>
        <v>K.Shravani</v>
      </c>
      <c r="X16" s="407" t="str">
        <f aca="false">IF(COUNT(Z16:AF16)=0,"",SUM(Z16:AF16))</f>
        <v/>
      </c>
      <c r="Y16" s="403" t="str">
        <f aca="false">IF(OR(ISBLANK($W16),X16=""),"",(X16/SUM($Z$2:$AF$2)))</f>
        <v/>
      </c>
      <c r="Z16" s="410"/>
      <c r="AA16" s="410"/>
      <c r="AB16" s="410"/>
      <c r="AC16" s="410"/>
      <c r="AD16" s="410"/>
      <c r="AE16" s="410"/>
      <c r="AF16" s="407" t="str">
        <f aca="false">IF(COUNT(AG16:AM16)=0,"",SUM(AG16:AM16))</f>
        <v/>
      </c>
      <c r="AG16" s="410"/>
      <c r="AH16" s="410"/>
      <c r="AI16" s="410"/>
      <c r="AJ16" s="410"/>
      <c r="AK16" s="410"/>
      <c r="AL16" s="410"/>
      <c r="AM16" s="410"/>
      <c r="AN16" s="381"/>
      <c r="AO16" s="405" t="n">
        <v>12</v>
      </c>
      <c r="AP16" s="406" t="str">
        <f aca="false">'English Scores- Leveled papers'!B18</f>
        <v>K.Shravani</v>
      </c>
      <c r="AQ16" s="404"/>
      <c r="AT16" s="0" t="s">
        <v>966</v>
      </c>
    </row>
    <row r="17" customFormat="false" ht="12.75" hidden="false" customHeight="false" outlineLevel="0" collapsed="false">
      <c r="A17" s="405" t="n">
        <v>13</v>
      </c>
      <c r="B17" s="406" t="str">
        <f aca="false">'English Scores- Leveled papers'!B19</f>
        <v>Lakshmi</v>
      </c>
      <c r="C17" s="407" t="str">
        <f aca="false">IF(COUNT(E17:M17)=0,"",SUM(E17:M17))</f>
        <v/>
      </c>
      <c r="D17" s="399" t="str">
        <f aca="false">IF(OR(ISBLANK($B17),C17=""),"",(C17/SUM($E$2:$M$2)))</f>
        <v/>
      </c>
      <c r="E17" s="408"/>
      <c r="F17" s="408"/>
      <c r="G17" s="408"/>
      <c r="H17" s="408"/>
      <c r="I17" s="408"/>
      <c r="J17" s="408"/>
      <c r="K17" s="408"/>
      <c r="L17" s="408"/>
      <c r="M17" s="409" t="str">
        <f aca="false">IF(COUNT(N17:T17)=0,"",SUM(N17:T17))</f>
        <v/>
      </c>
      <c r="N17" s="408"/>
      <c r="O17" s="408"/>
      <c r="P17" s="408"/>
      <c r="Q17" s="408"/>
      <c r="R17" s="408"/>
      <c r="S17" s="408"/>
      <c r="T17" s="408"/>
      <c r="U17" s="381"/>
      <c r="V17" s="405" t="n">
        <v>13</v>
      </c>
      <c r="W17" s="406" t="str">
        <f aca="false">'English Scores- Leveled papers'!B19</f>
        <v>Lakshmi</v>
      </c>
      <c r="X17" s="407" t="str">
        <f aca="false">IF(COUNT(Z17:AF17)=0,"",SUM(Z17:AF17))</f>
        <v/>
      </c>
      <c r="Y17" s="403" t="str">
        <f aca="false">IF(OR(ISBLANK($W17),X17=""),"",(X17/SUM($Z$2:$AF$2)))</f>
        <v/>
      </c>
      <c r="Z17" s="410"/>
      <c r="AA17" s="410"/>
      <c r="AB17" s="410"/>
      <c r="AC17" s="410"/>
      <c r="AD17" s="410"/>
      <c r="AE17" s="410"/>
      <c r="AF17" s="407" t="str">
        <f aca="false">IF(COUNT(AG17:AM17)=0,"",SUM(AG17:AM17))</f>
        <v/>
      </c>
      <c r="AG17" s="410"/>
      <c r="AH17" s="410"/>
      <c r="AI17" s="410"/>
      <c r="AJ17" s="410"/>
      <c r="AK17" s="410"/>
      <c r="AL17" s="410"/>
      <c r="AM17" s="410"/>
      <c r="AN17" s="381"/>
      <c r="AO17" s="405" t="n">
        <v>13</v>
      </c>
      <c r="AP17" s="406" t="str">
        <f aca="false">'English Scores- Leveled papers'!B19</f>
        <v>Lakshmi</v>
      </c>
      <c r="AQ17" s="404"/>
      <c r="AT17" s="0" t="s">
        <v>967</v>
      </c>
    </row>
    <row r="18" customFormat="false" ht="12.75" hidden="false" customHeight="false" outlineLevel="0" collapsed="false">
      <c r="A18" s="405" t="n">
        <v>14</v>
      </c>
      <c r="B18" s="406" t="str">
        <f aca="false">'English Scores- Leveled papers'!B20</f>
        <v>M.Chandana</v>
      </c>
      <c r="C18" s="407" t="str">
        <f aca="false">IF(COUNT(E18:M18)=0,"",SUM(E18:M18))</f>
        <v/>
      </c>
      <c r="D18" s="399" t="str">
        <f aca="false">IF(OR(ISBLANK($B18),C18=""),"",(C18/SUM($E$2:$M$2)))</f>
        <v/>
      </c>
      <c r="E18" s="408"/>
      <c r="F18" s="408"/>
      <c r="G18" s="408"/>
      <c r="H18" s="408"/>
      <c r="I18" s="408"/>
      <c r="J18" s="408"/>
      <c r="K18" s="408"/>
      <c r="L18" s="408"/>
      <c r="M18" s="409" t="str">
        <f aca="false">IF(COUNT(N18:T18)=0,"",SUM(N18:T18))</f>
        <v/>
      </c>
      <c r="N18" s="408"/>
      <c r="O18" s="408"/>
      <c r="P18" s="408"/>
      <c r="Q18" s="408"/>
      <c r="R18" s="408"/>
      <c r="S18" s="408"/>
      <c r="T18" s="408"/>
      <c r="U18" s="381"/>
      <c r="V18" s="405" t="n">
        <v>14</v>
      </c>
      <c r="W18" s="406" t="str">
        <f aca="false">'English Scores- Leveled papers'!B20</f>
        <v>M.Chandana</v>
      </c>
      <c r="X18" s="407" t="str">
        <f aca="false">IF(COUNT(Z18:AF18)=0,"",SUM(Z18:AF18))</f>
        <v/>
      </c>
      <c r="Y18" s="403" t="str">
        <f aca="false">IF(OR(ISBLANK($W18),X18=""),"",(X18/SUM($Z$2:$AF$2)))</f>
        <v/>
      </c>
      <c r="Z18" s="410"/>
      <c r="AA18" s="410"/>
      <c r="AB18" s="410"/>
      <c r="AC18" s="410"/>
      <c r="AD18" s="410"/>
      <c r="AE18" s="410"/>
      <c r="AF18" s="407" t="str">
        <f aca="false">IF(COUNT(AG18:AM18)=0,"",SUM(AG18:AM18))</f>
        <v/>
      </c>
      <c r="AG18" s="410"/>
      <c r="AH18" s="410"/>
      <c r="AI18" s="410"/>
      <c r="AJ18" s="410"/>
      <c r="AK18" s="410"/>
      <c r="AL18" s="410"/>
      <c r="AM18" s="410"/>
      <c r="AN18" s="381"/>
      <c r="AO18" s="405" t="n">
        <v>14</v>
      </c>
      <c r="AP18" s="406" t="str">
        <f aca="false">'English Scores- Leveled papers'!B20</f>
        <v>M.Chandana</v>
      </c>
      <c r="AQ18" s="404"/>
      <c r="AT18" s="0" t="s">
        <v>968</v>
      </c>
    </row>
    <row r="19" customFormat="false" ht="25.5" hidden="false" customHeight="false" outlineLevel="0" collapsed="false">
      <c r="A19" s="405" t="n">
        <v>15</v>
      </c>
      <c r="B19" s="406" t="str">
        <f aca="false">'English Scores- Leveled papers'!B21</f>
        <v>S.Dhanalakshmi</v>
      </c>
      <c r="C19" s="407" t="str">
        <f aca="false">IF(COUNT(E19:M19)=0,"",SUM(E19:M19))</f>
        <v/>
      </c>
      <c r="D19" s="399" t="str">
        <f aca="false">IF(OR(ISBLANK($B19),C19=""),"",(C19/SUM($E$2:$M$2)))</f>
        <v/>
      </c>
      <c r="E19" s="408"/>
      <c r="F19" s="408"/>
      <c r="G19" s="408"/>
      <c r="H19" s="408"/>
      <c r="I19" s="408"/>
      <c r="J19" s="408"/>
      <c r="K19" s="408"/>
      <c r="L19" s="408"/>
      <c r="M19" s="409" t="str">
        <f aca="false">IF(COUNT(N19:T19)=0,"",SUM(N19:T19))</f>
        <v/>
      </c>
      <c r="N19" s="408"/>
      <c r="O19" s="408"/>
      <c r="P19" s="408"/>
      <c r="Q19" s="408"/>
      <c r="R19" s="408"/>
      <c r="S19" s="408"/>
      <c r="T19" s="408"/>
      <c r="U19" s="381"/>
      <c r="V19" s="405" t="n">
        <v>15</v>
      </c>
      <c r="W19" s="406" t="str">
        <f aca="false">'English Scores- Leveled papers'!B21</f>
        <v>S.Dhanalakshmi</v>
      </c>
      <c r="X19" s="407" t="str">
        <f aca="false">IF(COUNT(Z19:AF19)=0,"",SUM(Z19:AF19))</f>
        <v/>
      </c>
      <c r="Y19" s="403" t="str">
        <f aca="false">IF(OR(ISBLANK($W19),X19=""),"",(X19/SUM($Z$2:$AF$2)))</f>
        <v/>
      </c>
      <c r="Z19" s="410"/>
      <c r="AA19" s="410"/>
      <c r="AB19" s="410"/>
      <c r="AC19" s="410"/>
      <c r="AD19" s="410"/>
      <c r="AE19" s="410"/>
      <c r="AF19" s="407" t="str">
        <f aca="false">IF(COUNT(AG19:AM19)=0,"",SUM(AG19:AM19))</f>
        <v/>
      </c>
      <c r="AG19" s="410"/>
      <c r="AH19" s="410"/>
      <c r="AI19" s="410"/>
      <c r="AJ19" s="410"/>
      <c r="AK19" s="410"/>
      <c r="AL19" s="410"/>
      <c r="AM19" s="410"/>
      <c r="AN19" s="381"/>
      <c r="AO19" s="405" t="n">
        <v>15</v>
      </c>
      <c r="AP19" s="406" t="str">
        <f aca="false">'English Scores- Leveled papers'!B21</f>
        <v>S.Dhanalakshmi</v>
      </c>
      <c r="AQ19" s="404"/>
      <c r="AT19" s="0" t="s">
        <v>969</v>
      </c>
    </row>
    <row r="20" customFormat="false" ht="12.75" hidden="false" customHeight="false" outlineLevel="0" collapsed="false">
      <c r="A20" s="405" t="n">
        <v>16</v>
      </c>
      <c r="B20" s="406" t="str">
        <f aca="false">'English Scores- Leveled papers'!B22</f>
        <v>S.Mounika</v>
      </c>
      <c r="C20" s="407" t="str">
        <f aca="false">IF(COUNT(E20:M20)=0,"",SUM(E20:M20))</f>
        <v/>
      </c>
      <c r="D20" s="399" t="str">
        <f aca="false">IF(OR(ISBLANK($B20),C20=""),"",(C20/SUM($E$2:$M$2)))</f>
        <v/>
      </c>
      <c r="E20" s="408"/>
      <c r="F20" s="408"/>
      <c r="G20" s="408"/>
      <c r="H20" s="408"/>
      <c r="I20" s="408"/>
      <c r="J20" s="408"/>
      <c r="K20" s="408"/>
      <c r="L20" s="408"/>
      <c r="M20" s="409" t="str">
        <f aca="false">IF(COUNT(N20:T20)=0,"",SUM(N20:T20))</f>
        <v/>
      </c>
      <c r="N20" s="408"/>
      <c r="O20" s="408"/>
      <c r="P20" s="408"/>
      <c r="Q20" s="408"/>
      <c r="R20" s="408"/>
      <c r="S20" s="408"/>
      <c r="T20" s="408"/>
      <c r="U20" s="381"/>
      <c r="V20" s="405" t="n">
        <v>16</v>
      </c>
      <c r="W20" s="406" t="str">
        <f aca="false">'English Scores- Leveled papers'!B22</f>
        <v>S.Mounika</v>
      </c>
      <c r="X20" s="407" t="str">
        <f aca="false">IF(COUNT(Z20:AF20)=0,"",SUM(Z20:AF20))</f>
        <v/>
      </c>
      <c r="Y20" s="403" t="str">
        <f aca="false">IF(OR(ISBLANK($W20),X20=""),"",(X20/SUM($Z$2:$AF$2)))</f>
        <v/>
      </c>
      <c r="Z20" s="410"/>
      <c r="AA20" s="410"/>
      <c r="AB20" s="410"/>
      <c r="AC20" s="410"/>
      <c r="AD20" s="410"/>
      <c r="AE20" s="410"/>
      <c r="AF20" s="407" t="str">
        <f aca="false">IF(COUNT(AG20:AM20)=0,"",SUM(AG20:AM20))</f>
        <v/>
      </c>
      <c r="AG20" s="410"/>
      <c r="AH20" s="410"/>
      <c r="AI20" s="410"/>
      <c r="AJ20" s="410"/>
      <c r="AK20" s="410"/>
      <c r="AL20" s="410"/>
      <c r="AM20" s="410"/>
      <c r="AN20" s="381"/>
      <c r="AO20" s="405" t="n">
        <v>16</v>
      </c>
      <c r="AP20" s="406" t="str">
        <f aca="false">'English Scores- Leveled papers'!B22</f>
        <v>S.Mounika</v>
      </c>
      <c r="AQ20" s="404"/>
      <c r="AT20" s="0" t="s">
        <v>970</v>
      </c>
    </row>
    <row r="21" customFormat="false" ht="12.75" hidden="false" customHeight="false" outlineLevel="0" collapsed="false">
      <c r="A21" s="405" t="n">
        <v>17</v>
      </c>
      <c r="B21" s="406" t="str">
        <f aca="false">'English Scores- Leveled papers'!B23</f>
        <v>S.Swati</v>
      </c>
      <c r="C21" s="407" t="str">
        <f aca="false">IF(COUNT(E21:M21)=0,"",SUM(E21:M21))</f>
        <v/>
      </c>
      <c r="D21" s="399" t="str">
        <f aca="false">IF(OR(ISBLANK($B21),C21=""),"",(C21/SUM($E$2:$M$2)))</f>
        <v/>
      </c>
      <c r="E21" s="408"/>
      <c r="F21" s="408"/>
      <c r="G21" s="408"/>
      <c r="H21" s="408"/>
      <c r="I21" s="408"/>
      <c r="J21" s="408"/>
      <c r="K21" s="408"/>
      <c r="L21" s="408"/>
      <c r="M21" s="409" t="str">
        <f aca="false">IF(COUNT(N21:T21)=0,"",SUM(N21:T21))</f>
        <v/>
      </c>
      <c r="N21" s="408"/>
      <c r="O21" s="408"/>
      <c r="P21" s="408"/>
      <c r="Q21" s="408"/>
      <c r="R21" s="408"/>
      <c r="S21" s="408"/>
      <c r="T21" s="408"/>
      <c r="U21" s="381"/>
      <c r="V21" s="405" t="n">
        <v>17</v>
      </c>
      <c r="W21" s="406" t="str">
        <f aca="false">'English Scores- Leveled papers'!B23</f>
        <v>S.Swati</v>
      </c>
      <c r="X21" s="407" t="str">
        <f aca="false">IF(COUNT(Z21:AF21)=0,"",SUM(Z21:AF21))</f>
        <v/>
      </c>
      <c r="Y21" s="403" t="str">
        <f aca="false">IF(OR(ISBLANK($W21),X21=""),"",(X21/SUM($Z$2:$AF$2)))</f>
        <v/>
      </c>
      <c r="Z21" s="410"/>
      <c r="AA21" s="410"/>
      <c r="AB21" s="410"/>
      <c r="AC21" s="410"/>
      <c r="AD21" s="410"/>
      <c r="AE21" s="410"/>
      <c r="AF21" s="407" t="str">
        <f aca="false">IF(COUNT(AG21:AM21)=0,"",SUM(AG21:AM21))</f>
        <v/>
      </c>
      <c r="AG21" s="410"/>
      <c r="AH21" s="410"/>
      <c r="AI21" s="410"/>
      <c r="AJ21" s="410"/>
      <c r="AK21" s="410"/>
      <c r="AL21" s="410"/>
      <c r="AM21" s="410"/>
      <c r="AN21" s="381"/>
      <c r="AO21" s="405" t="n">
        <v>17</v>
      </c>
      <c r="AP21" s="406" t="str">
        <f aca="false">'English Scores- Leveled papers'!B23</f>
        <v>S.Swati</v>
      </c>
      <c r="AQ21" s="404"/>
      <c r="AT21" s="0" t="s">
        <v>971</v>
      </c>
    </row>
    <row r="22" customFormat="false" ht="12.75" hidden="false" customHeight="false" outlineLevel="0" collapsed="false">
      <c r="A22" s="405" t="n">
        <v>18</v>
      </c>
      <c r="B22" s="406" t="str">
        <f aca="false">'English Scores- Leveled papers'!B24</f>
        <v>Sania Rehana</v>
      </c>
      <c r="C22" s="407" t="str">
        <f aca="false">IF(COUNT(E22:M22)=0,"",SUM(E22:M22))</f>
        <v/>
      </c>
      <c r="D22" s="399" t="str">
        <f aca="false">IF(OR(ISBLANK($B22),C22=""),"",(C22/SUM($E$2:$M$2)))</f>
        <v/>
      </c>
      <c r="E22" s="408"/>
      <c r="F22" s="408"/>
      <c r="G22" s="408"/>
      <c r="H22" s="408"/>
      <c r="I22" s="408"/>
      <c r="J22" s="408"/>
      <c r="K22" s="408"/>
      <c r="L22" s="408"/>
      <c r="M22" s="409" t="str">
        <f aca="false">IF(COUNT(N22:T22)=0,"",SUM(N22:T22))</f>
        <v/>
      </c>
      <c r="N22" s="408"/>
      <c r="O22" s="408"/>
      <c r="P22" s="408"/>
      <c r="Q22" s="408"/>
      <c r="R22" s="408"/>
      <c r="S22" s="408"/>
      <c r="T22" s="408"/>
      <c r="U22" s="381"/>
      <c r="V22" s="405" t="n">
        <v>18</v>
      </c>
      <c r="W22" s="406" t="str">
        <f aca="false">'English Scores- Leveled papers'!B24</f>
        <v>Sania Rehana</v>
      </c>
      <c r="X22" s="407" t="str">
        <f aca="false">IF(COUNT(Z22:AF22)=0,"",SUM(Z22:AF22))</f>
        <v/>
      </c>
      <c r="Y22" s="403" t="str">
        <f aca="false">IF(OR(ISBLANK($W22),X22=""),"",(X22/SUM($Z$2:$AF$2)))</f>
        <v/>
      </c>
      <c r="Z22" s="410"/>
      <c r="AA22" s="410"/>
      <c r="AB22" s="410"/>
      <c r="AC22" s="410"/>
      <c r="AD22" s="410"/>
      <c r="AE22" s="410"/>
      <c r="AF22" s="407" t="str">
        <f aca="false">IF(COUNT(AG22:AM22)=0,"",SUM(AG22:AM22))</f>
        <v/>
      </c>
      <c r="AG22" s="410"/>
      <c r="AH22" s="410"/>
      <c r="AI22" s="410"/>
      <c r="AJ22" s="410"/>
      <c r="AK22" s="410"/>
      <c r="AL22" s="410"/>
      <c r="AM22" s="410"/>
      <c r="AN22" s="381"/>
      <c r="AO22" s="405" t="n">
        <v>18</v>
      </c>
      <c r="AP22" s="406" t="str">
        <f aca="false">'English Scores- Leveled papers'!B24</f>
        <v>Sania Rehana</v>
      </c>
      <c r="AQ22" s="404"/>
      <c r="AT22" s="0" t="s">
        <v>972</v>
      </c>
    </row>
    <row r="23" customFormat="false" ht="12.75" hidden="false" customHeight="false" outlineLevel="0" collapsed="false">
      <c r="A23" s="405" t="n">
        <v>19</v>
      </c>
      <c r="B23" s="406" t="str">
        <f aca="false">'English Scores- Leveled papers'!B25</f>
        <v>Sri Vidya</v>
      </c>
      <c r="C23" s="407" t="str">
        <f aca="false">IF(COUNT(E23:M23)=0,"",SUM(E23:M23))</f>
        <v/>
      </c>
      <c r="D23" s="399" t="str">
        <f aca="false">IF(OR(ISBLANK($B23),C23=""),"",(C23/SUM($E$2:$M$2)))</f>
        <v/>
      </c>
      <c r="E23" s="408"/>
      <c r="F23" s="408"/>
      <c r="G23" s="408"/>
      <c r="H23" s="408"/>
      <c r="I23" s="408"/>
      <c r="J23" s="408"/>
      <c r="K23" s="408"/>
      <c r="L23" s="408"/>
      <c r="M23" s="409" t="str">
        <f aca="false">IF(COUNT(N23:T23)=0,"",SUM(N23:T23))</f>
        <v/>
      </c>
      <c r="N23" s="408"/>
      <c r="O23" s="408"/>
      <c r="P23" s="408"/>
      <c r="Q23" s="408"/>
      <c r="R23" s="408"/>
      <c r="S23" s="408"/>
      <c r="T23" s="408"/>
      <c r="U23" s="381"/>
      <c r="V23" s="405" t="n">
        <v>19</v>
      </c>
      <c r="W23" s="406" t="str">
        <f aca="false">'English Scores- Leveled papers'!B25</f>
        <v>Sri Vidya</v>
      </c>
      <c r="X23" s="407" t="str">
        <f aca="false">IF(COUNT(Z23:AF23)=0,"",SUM(Z23:AF23))</f>
        <v/>
      </c>
      <c r="Y23" s="403" t="str">
        <f aca="false">IF(OR(ISBLANK($W23),X23=""),"",(X23/SUM($Z$2:$AF$2)))</f>
        <v/>
      </c>
      <c r="Z23" s="410"/>
      <c r="AA23" s="410"/>
      <c r="AB23" s="410"/>
      <c r="AC23" s="410"/>
      <c r="AD23" s="410"/>
      <c r="AE23" s="410"/>
      <c r="AF23" s="407" t="str">
        <f aca="false">IF(COUNT(AG23:AM23)=0,"",SUM(AG23:AM23))</f>
        <v/>
      </c>
      <c r="AG23" s="410"/>
      <c r="AH23" s="410"/>
      <c r="AI23" s="410"/>
      <c r="AJ23" s="410"/>
      <c r="AK23" s="410"/>
      <c r="AL23" s="410"/>
      <c r="AM23" s="410"/>
      <c r="AN23" s="381"/>
      <c r="AO23" s="405" t="n">
        <v>19</v>
      </c>
      <c r="AP23" s="406" t="str">
        <f aca="false">'English Scores- Leveled papers'!B25</f>
        <v>Sri Vidya</v>
      </c>
      <c r="AQ23" s="404"/>
      <c r="AT23" s="0" t="s">
        <v>973</v>
      </c>
    </row>
    <row r="24" customFormat="false" ht="25.5" hidden="false" customHeight="false" outlineLevel="0" collapsed="false">
      <c r="A24" s="405" t="n">
        <v>20</v>
      </c>
      <c r="B24" s="406" t="str">
        <f aca="false">'English Scores- Leveled papers'!B26</f>
        <v>Lakshmi Narayan</v>
      </c>
      <c r="C24" s="407" t="str">
        <f aca="false">IF(COUNT(E24:M24)=0,"",SUM(E24:M24))</f>
        <v/>
      </c>
      <c r="D24" s="399" t="str">
        <f aca="false">IF(OR(ISBLANK($B24),C24=""),"",(C24/SUM($E$2:$M$2)))</f>
        <v/>
      </c>
      <c r="E24" s="408"/>
      <c r="F24" s="408"/>
      <c r="G24" s="408"/>
      <c r="H24" s="408"/>
      <c r="I24" s="408"/>
      <c r="J24" s="408"/>
      <c r="K24" s="408"/>
      <c r="L24" s="408"/>
      <c r="M24" s="409" t="str">
        <f aca="false">IF(COUNT(N24:T24)=0,"",SUM(N24:T24))</f>
        <v/>
      </c>
      <c r="N24" s="408"/>
      <c r="O24" s="408"/>
      <c r="P24" s="408"/>
      <c r="Q24" s="408"/>
      <c r="R24" s="408"/>
      <c r="S24" s="408"/>
      <c r="T24" s="408"/>
      <c r="U24" s="381"/>
      <c r="V24" s="405" t="n">
        <v>20</v>
      </c>
      <c r="W24" s="406" t="str">
        <f aca="false">'English Scores- Leveled papers'!B26</f>
        <v>Lakshmi Narayan</v>
      </c>
      <c r="X24" s="407" t="str">
        <f aca="false">IF(COUNT(Z24:AF24)=0,"",SUM(Z24:AF24))</f>
        <v/>
      </c>
      <c r="Y24" s="403" t="str">
        <f aca="false">IF(OR(ISBLANK($W24),X24=""),"",(X24/SUM($Z$2:$AF$2)))</f>
        <v/>
      </c>
      <c r="Z24" s="410"/>
      <c r="AA24" s="410"/>
      <c r="AB24" s="410"/>
      <c r="AC24" s="410"/>
      <c r="AD24" s="410"/>
      <c r="AE24" s="410"/>
      <c r="AF24" s="407" t="str">
        <f aca="false">IF(COUNT(AG24:AM24)=0,"",SUM(AG24:AM24))</f>
        <v/>
      </c>
      <c r="AG24" s="410"/>
      <c r="AH24" s="410"/>
      <c r="AI24" s="410"/>
      <c r="AJ24" s="410"/>
      <c r="AK24" s="410"/>
      <c r="AL24" s="410"/>
      <c r="AM24" s="410"/>
      <c r="AN24" s="381"/>
      <c r="AO24" s="405" t="n">
        <v>20</v>
      </c>
      <c r="AP24" s="406" t="str">
        <f aca="false">'English Scores- Leveled papers'!B26</f>
        <v>Lakshmi Narayan</v>
      </c>
      <c r="AQ24" s="404"/>
      <c r="AT24" s="0" t="s">
        <v>974</v>
      </c>
    </row>
    <row r="25" customFormat="false" ht="12.75" hidden="false" customHeight="false" outlineLevel="0" collapsed="false">
      <c r="A25" s="405" t="n">
        <v>21</v>
      </c>
      <c r="B25" s="406" t="str">
        <f aca="false">'English Scores- Leveled papers'!B27</f>
        <v>B.Madhu</v>
      </c>
      <c r="C25" s="407" t="str">
        <f aca="false">IF(COUNT(E25:M25)=0,"",SUM(E25:M25))</f>
        <v/>
      </c>
      <c r="D25" s="399" t="str">
        <f aca="false">IF(OR(ISBLANK($B25),C25=""),"",(C25/SUM($E$2:$M$2)))</f>
        <v/>
      </c>
      <c r="E25" s="408"/>
      <c r="F25" s="408"/>
      <c r="G25" s="408"/>
      <c r="H25" s="408"/>
      <c r="I25" s="408"/>
      <c r="J25" s="408"/>
      <c r="K25" s="408"/>
      <c r="L25" s="408"/>
      <c r="M25" s="409" t="str">
        <f aca="false">IF(COUNT(N25:T25)=0,"",SUM(N25:T25))</f>
        <v/>
      </c>
      <c r="N25" s="408"/>
      <c r="O25" s="408"/>
      <c r="P25" s="408"/>
      <c r="Q25" s="408"/>
      <c r="R25" s="408"/>
      <c r="S25" s="408"/>
      <c r="T25" s="408"/>
      <c r="U25" s="381"/>
      <c r="V25" s="405" t="n">
        <v>21</v>
      </c>
      <c r="W25" s="406" t="str">
        <f aca="false">'English Scores- Leveled papers'!B27</f>
        <v>B.Madhu</v>
      </c>
      <c r="X25" s="407" t="str">
        <f aca="false">IF(COUNT(Z25:AF25)=0,"",SUM(Z25:AF25))</f>
        <v/>
      </c>
      <c r="Y25" s="403" t="str">
        <f aca="false">IF(OR(ISBLANK($W25),X25=""),"",(X25/SUM($Z$2:$AF$2)))</f>
        <v/>
      </c>
      <c r="Z25" s="410"/>
      <c r="AA25" s="410"/>
      <c r="AB25" s="410"/>
      <c r="AC25" s="410"/>
      <c r="AD25" s="410"/>
      <c r="AE25" s="410"/>
      <c r="AF25" s="407" t="str">
        <f aca="false">IF(COUNT(AG25:AM25)=0,"",SUM(AG25:AM25))</f>
        <v/>
      </c>
      <c r="AG25" s="410"/>
      <c r="AH25" s="410"/>
      <c r="AI25" s="410"/>
      <c r="AJ25" s="410"/>
      <c r="AK25" s="410"/>
      <c r="AL25" s="410"/>
      <c r="AM25" s="410"/>
      <c r="AN25" s="381"/>
      <c r="AO25" s="405" t="n">
        <v>21</v>
      </c>
      <c r="AP25" s="406" t="str">
        <f aca="false">'English Scores- Leveled papers'!B27</f>
        <v>B.Madhu</v>
      </c>
      <c r="AQ25" s="404"/>
      <c r="AT25" s="0" t="s">
        <v>975</v>
      </c>
    </row>
    <row r="26" customFormat="false" ht="12.75" hidden="false" customHeight="false" outlineLevel="0" collapsed="false">
      <c r="A26" s="405" t="n">
        <v>22</v>
      </c>
      <c r="B26" s="406" t="str">
        <f aca="false">'English Scores- Leveled papers'!B28</f>
        <v>Dileshwar Rao</v>
      </c>
      <c r="C26" s="407" t="str">
        <f aca="false">IF(COUNT(E26:M26)=0,"",SUM(E26:M26))</f>
        <v/>
      </c>
      <c r="D26" s="399" t="str">
        <f aca="false">IF(OR(ISBLANK($B26),C26=""),"",(C26/SUM($E$2:$M$2)))</f>
        <v/>
      </c>
      <c r="E26" s="408"/>
      <c r="F26" s="408"/>
      <c r="G26" s="408"/>
      <c r="H26" s="408"/>
      <c r="I26" s="408"/>
      <c r="J26" s="408"/>
      <c r="K26" s="408"/>
      <c r="L26" s="408"/>
      <c r="M26" s="409" t="str">
        <f aca="false">IF(COUNT(N26:T26)=0,"",SUM(N26:T26))</f>
        <v/>
      </c>
      <c r="N26" s="408"/>
      <c r="O26" s="408"/>
      <c r="P26" s="408"/>
      <c r="Q26" s="408"/>
      <c r="R26" s="408"/>
      <c r="S26" s="408"/>
      <c r="T26" s="408"/>
      <c r="U26" s="381"/>
      <c r="V26" s="405" t="n">
        <v>22</v>
      </c>
      <c r="W26" s="406" t="str">
        <f aca="false">'English Scores- Leveled papers'!B28</f>
        <v>Dileshwar Rao</v>
      </c>
      <c r="X26" s="407" t="str">
        <f aca="false">IF(COUNT(Z26:AF26)=0,"",SUM(Z26:AF26))</f>
        <v/>
      </c>
      <c r="Y26" s="403" t="str">
        <f aca="false">IF(OR(ISBLANK($W26),X26=""),"",(X26/SUM($Z$2:$AF$2)))</f>
        <v/>
      </c>
      <c r="Z26" s="410"/>
      <c r="AA26" s="410"/>
      <c r="AB26" s="410"/>
      <c r="AC26" s="410"/>
      <c r="AD26" s="410"/>
      <c r="AE26" s="410"/>
      <c r="AF26" s="407" t="str">
        <f aca="false">IF(COUNT(AG26:AM26)=0,"",SUM(AG26:AM26))</f>
        <v/>
      </c>
      <c r="AG26" s="410"/>
      <c r="AH26" s="410"/>
      <c r="AI26" s="410"/>
      <c r="AJ26" s="410"/>
      <c r="AK26" s="410"/>
      <c r="AL26" s="410"/>
      <c r="AM26" s="410"/>
      <c r="AN26" s="381"/>
      <c r="AO26" s="405" t="n">
        <v>22</v>
      </c>
      <c r="AP26" s="406" t="str">
        <f aca="false">'English Scores- Leveled papers'!B28</f>
        <v>Dileshwar Rao</v>
      </c>
      <c r="AQ26" s="404"/>
      <c r="AT26" s="0" t="s">
        <v>976</v>
      </c>
    </row>
    <row r="27" customFormat="false" ht="12.75" hidden="false" customHeight="false" outlineLevel="0" collapsed="false">
      <c r="A27" s="405" t="n">
        <v>23</v>
      </c>
      <c r="B27" s="406" t="str">
        <f aca="false">'English Scores- Leveled papers'!B29</f>
        <v>Raghu Ram</v>
      </c>
      <c r="C27" s="407" t="str">
        <f aca="false">IF(COUNT(E27:M27)=0,"",SUM(E27:M27))</f>
        <v/>
      </c>
      <c r="D27" s="399" t="str">
        <f aca="false">IF(OR(ISBLANK($B27),C27=""),"",(C27/SUM($E$2:$M$2)))</f>
        <v/>
      </c>
      <c r="E27" s="408"/>
      <c r="F27" s="408"/>
      <c r="G27" s="408"/>
      <c r="H27" s="408"/>
      <c r="I27" s="408"/>
      <c r="J27" s="408"/>
      <c r="K27" s="408"/>
      <c r="L27" s="408"/>
      <c r="M27" s="409" t="str">
        <f aca="false">IF(COUNT(N27:T27)=0,"",SUM(N27:T27))</f>
        <v/>
      </c>
      <c r="N27" s="408"/>
      <c r="O27" s="408"/>
      <c r="P27" s="408"/>
      <c r="Q27" s="408"/>
      <c r="R27" s="408"/>
      <c r="S27" s="408"/>
      <c r="T27" s="408"/>
      <c r="U27" s="381"/>
      <c r="V27" s="405" t="n">
        <v>23</v>
      </c>
      <c r="W27" s="406" t="str">
        <f aca="false">'English Scores- Leveled papers'!B29</f>
        <v>Raghu Ram</v>
      </c>
      <c r="X27" s="407" t="str">
        <f aca="false">IF(COUNT(Z27:AF27)=0,"",SUM(Z27:AF27))</f>
        <v/>
      </c>
      <c r="Y27" s="403" t="str">
        <f aca="false">IF(OR(ISBLANK($W27),X27=""),"",(X27/SUM($Z$2:$AF$2)))</f>
        <v/>
      </c>
      <c r="Z27" s="410"/>
      <c r="AA27" s="410"/>
      <c r="AB27" s="410"/>
      <c r="AC27" s="410"/>
      <c r="AD27" s="410"/>
      <c r="AE27" s="410"/>
      <c r="AF27" s="407" t="str">
        <f aca="false">IF(COUNT(AG27:AM27)=0,"",SUM(AG27:AM27))</f>
        <v/>
      </c>
      <c r="AG27" s="410"/>
      <c r="AH27" s="410"/>
      <c r="AI27" s="410"/>
      <c r="AJ27" s="410"/>
      <c r="AK27" s="410"/>
      <c r="AL27" s="410"/>
      <c r="AM27" s="410"/>
      <c r="AN27" s="381"/>
      <c r="AO27" s="405" t="n">
        <v>23</v>
      </c>
      <c r="AP27" s="406" t="str">
        <f aca="false">'English Scores- Leveled papers'!B29</f>
        <v>Raghu Ram</v>
      </c>
      <c r="AQ27" s="404"/>
      <c r="AT27" s="0" t="s">
        <v>977</v>
      </c>
    </row>
    <row r="28" customFormat="false" ht="12.75" hidden="false" customHeight="false" outlineLevel="0" collapsed="false">
      <c r="A28" s="405" t="n">
        <v>24</v>
      </c>
      <c r="B28" s="406" t="str">
        <f aca="false">'English Scores- Leveled papers'!B30</f>
        <v>Hemanth</v>
      </c>
      <c r="C28" s="407" t="str">
        <f aca="false">IF(COUNT(E28:M28)=0,"",SUM(E28:M28))</f>
        <v/>
      </c>
      <c r="D28" s="399" t="str">
        <f aca="false">IF(OR(ISBLANK($B28),C28=""),"",(C28/SUM($E$2:$M$2)))</f>
        <v/>
      </c>
      <c r="E28" s="408"/>
      <c r="F28" s="408"/>
      <c r="G28" s="408"/>
      <c r="H28" s="408"/>
      <c r="I28" s="408"/>
      <c r="J28" s="408"/>
      <c r="K28" s="408"/>
      <c r="L28" s="408"/>
      <c r="M28" s="409" t="str">
        <f aca="false">IF(COUNT(N28:T28)=0,"",SUM(N28:T28))</f>
        <v/>
      </c>
      <c r="N28" s="408"/>
      <c r="O28" s="408"/>
      <c r="P28" s="408"/>
      <c r="Q28" s="408"/>
      <c r="R28" s="408"/>
      <c r="S28" s="408"/>
      <c r="T28" s="408"/>
      <c r="U28" s="381"/>
      <c r="V28" s="405" t="n">
        <v>24</v>
      </c>
      <c r="W28" s="406" t="str">
        <f aca="false">'English Scores- Leveled papers'!B30</f>
        <v>Hemanth</v>
      </c>
      <c r="X28" s="407" t="str">
        <f aca="false">IF(COUNT(Z28:AF28)=0,"",SUM(Z28:AF28))</f>
        <v/>
      </c>
      <c r="Y28" s="403" t="str">
        <f aca="false">IF(OR(ISBLANK($W28),X28=""),"",(X28/SUM($Z$2:$AF$2)))</f>
        <v/>
      </c>
      <c r="Z28" s="410"/>
      <c r="AA28" s="410"/>
      <c r="AB28" s="410"/>
      <c r="AC28" s="410"/>
      <c r="AD28" s="410"/>
      <c r="AE28" s="410"/>
      <c r="AF28" s="407" t="str">
        <f aca="false">IF(COUNT(AG28:AM28)=0,"",SUM(AG28:AM28))</f>
        <v/>
      </c>
      <c r="AG28" s="410"/>
      <c r="AH28" s="410"/>
      <c r="AI28" s="410"/>
      <c r="AJ28" s="410"/>
      <c r="AK28" s="410"/>
      <c r="AL28" s="410"/>
      <c r="AM28" s="410"/>
      <c r="AN28" s="381"/>
      <c r="AO28" s="405" t="n">
        <v>24</v>
      </c>
      <c r="AP28" s="406" t="str">
        <f aca="false">'English Scores- Leveled papers'!B30</f>
        <v>Hemanth</v>
      </c>
      <c r="AQ28" s="404"/>
    </row>
    <row r="29" customFormat="false" ht="12.75" hidden="false" customHeight="false" outlineLevel="0" collapsed="false">
      <c r="A29" s="405" t="n">
        <v>25</v>
      </c>
      <c r="B29" s="406" t="str">
        <f aca="false">'English Scores- Leveled papers'!B31</f>
        <v>J.Kartik</v>
      </c>
      <c r="C29" s="407" t="str">
        <f aca="false">IF(COUNT(E29:M29)=0,"",SUM(E29:M29))</f>
        <v/>
      </c>
      <c r="D29" s="399" t="str">
        <f aca="false">IF(OR(ISBLANK($B29),C29=""),"",(C29/SUM($E$2:$M$2)))</f>
        <v/>
      </c>
      <c r="E29" s="408"/>
      <c r="F29" s="408"/>
      <c r="G29" s="408"/>
      <c r="H29" s="408"/>
      <c r="I29" s="408"/>
      <c r="J29" s="408"/>
      <c r="K29" s="408"/>
      <c r="L29" s="408"/>
      <c r="M29" s="409" t="str">
        <f aca="false">IF(COUNT(N29:T29)=0,"",SUM(N29:T29))</f>
        <v/>
      </c>
      <c r="N29" s="408"/>
      <c r="O29" s="408"/>
      <c r="P29" s="408"/>
      <c r="Q29" s="408"/>
      <c r="R29" s="408"/>
      <c r="S29" s="408"/>
      <c r="T29" s="408"/>
      <c r="U29" s="381"/>
      <c r="V29" s="405" t="n">
        <v>25</v>
      </c>
      <c r="W29" s="406" t="str">
        <f aca="false">'English Scores- Leveled papers'!B31</f>
        <v>J.Kartik</v>
      </c>
      <c r="X29" s="407" t="str">
        <f aca="false">IF(COUNT(Z29:AF29)=0,"",SUM(Z29:AF29))</f>
        <v/>
      </c>
      <c r="Y29" s="403" t="str">
        <f aca="false">IF(OR(ISBLANK($W29),X29=""),"",(X29/SUM($Z$2:$AF$2)))</f>
        <v/>
      </c>
      <c r="Z29" s="410"/>
      <c r="AA29" s="410"/>
      <c r="AB29" s="410"/>
      <c r="AC29" s="410"/>
      <c r="AD29" s="410"/>
      <c r="AE29" s="410"/>
      <c r="AF29" s="407" t="str">
        <f aca="false">IF(COUNT(AG29:AM29)=0,"",SUM(AG29:AM29))</f>
        <v/>
      </c>
      <c r="AG29" s="410"/>
      <c r="AH29" s="410"/>
      <c r="AI29" s="410"/>
      <c r="AJ29" s="410"/>
      <c r="AK29" s="410"/>
      <c r="AL29" s="410"/>
      <c r="AM29" s="410"/>
      <c r="AN29" s="381"/>
      <c r="AO29" s="405" t="n">
        <v>25</v>
      </c>
      <c r="AP29" s="406" t="str">
        <f aca="false">'English Scores- Leveled papers'!B31</f>
        <v>J.Kartik</v>
      </c>
      <c r="AQ29" s="404"/>
    </row>
    <row r="30" customFormat="false" ht="12.75" hidden="false" customHeight="false" outlineLevel="0" collapsed="false">
      <c r="A30" s="405" t="n">
        <v>26</v>
      </c>
      <c r="B30" s="406" t="str">
        <f aca="false">'English Scores- Leveled papers'!B32</f>
        <v>K.Ganesh</v>
      </c>
      <c r="C30" s="407" t="str">
        <f aca="false">IF(COUNT(E30:M30)=0,"",SUM(E30:M30))</f>
        <v/>
      </c>
      <c r="D30" s="399" t="str">
        <f aca="false">IF(OR(ISBLANK($B30),C30=""),"",(C30/SUM($E$2:$M$2)))</f>
        <v/>
      </c>
      <c r="E30" s="408"/>
      <c r="F30" s="408"/>
      <c r="G30" s="408"/>
      <c r="H30" s="408"/>
      <c r="I30" s="408"/>
      <c r="J30" s="408"/>
      <c r="K30" s="408"/>
      <c r="L30" s="408"/>
      <c r="M30" s="409" t="str">
        <f aca="false">IF(COUNT(N30:T30)=0,"",SUM(N30:T30))</f>
        <v/>
      </c>
      <c r="N30" s="408"/>
      <c r="O30" s="408"/>
      <c r="P30" s="408"/>
      <c r="Q30" s="408"/>
      <c r="R30" s="408"/>
      <c r="S30" s="408"/>
      <c r="T30" s="408"/>
      <c r="U30" s="381"/>
      <c r="V30" s="405" t="n">
        <v>26</v>
      </c>
      <c r="W30" s="406" t="str">
        <f aca="false">'English Scores- Leveled papers'!B32</f>
        <v>K.Ganesh</v>
      </c>
      <c r="X30" s="407" t="str">
        <f aca="false">IF(COUNT(Z30:AF30)=0,"",SUM(Z30:AF30))</f>
        <v/>
      </c>
      <c r="Y30" s="403" t="str">
        <f aca="false">IF(OR(ISBLANK($W30),X30=""),"",(X30/SUM($Z$2:$AF$2)))</f>
        <v/>
      </c>
      <c r="Z30" s="410"/>
      <c r="AA30" s="410"/>
      <c r="AB30" s="410"/>
      <c r="AC30" s="410"/>
      <c r="AD30" s="410"/>
      <c r="AE30" s="410"/>
      <c r="AF30" s="407" t="str">
        <f aca="false">IF(COUNT(AG30:AM30)=0,"",SUM(AG30:AM30))</f>
        <v/>
      </c>
      <c r="AG30" s="410"/>
      <c r="AH30" s="410"/>
      <c r="AI30" s="410"/>
      <c r="AJ30" s="410"/>
      <c r="AK30" s="410"/>
      <c r="AL30" s="410"/>
      <c r="AM30" s="410"/>
      <c r="AN30" s="381"/>
      <c r="AO30" s="405" t="n">
        <v>26</v>
      </c>
      <c r="AP30" s="406" t="str">
        <f aca="false">'English Scores- Leveled papers'!B32</f>
        <v>K.Ganesh</v>
      </c>
      <c r="AQ30" s="404"/>
    </row>
    <row r="31" customFormat="false" ht="12.75" hidden="false" customHeight="false" outlineLevel="0" collapsed="false">
      <c r="A31" s="405" t="n">
        <v>27</v>
      </c>
      <c r="B31" s="406" t="str">
        <f aca="false">'English Scores- Leveled papers'!B33</f>
        <v>K.Sashikant</v>
      </c>
      <c r="C31" s="407" t="str">
        <f aca="false">IF(COUNT(E31:M31)=0,"",SUM(E31:M31))</f>
        <v/>
      </c>
      <c r="D31" s="399" t="str">
        <f aca="false">IF(OR(ISBLANK($B31),C31=""),"",(C31/SUM($E$2:$M$2)))</f>
        <v/>
      </c>
      <c r="E31" s="408"/>
      <c r="F31" s="408"/>
      <c r="G31" s="408"/>
      <c r="H31" s="408"/>
      <c r="I31" s="408"/>
      <c r="J31" s="408"/>
      <c r="K31" s="408"/>
      <c r="L31" s="408"/>
      <c r="M31" s="409" t="str">
        <f aca="false">IF(COUNT(N31:T31)=0,"",SUM(N31:T31))</f>
        <v/>
      </c>
      <c r="N31" s="408"/>
      <c r="O31" s="408"/>
      <c r="P31" s="408"/>
      <c r="Q31" s="408"/>
      <c r="R31" s="408"/>
      <c r="S31" s="408"/>
      <c r="T31" s="408"/>
      <c r="U31" s="381"/>
      <c r="V31" s="405" t="n">
        <v>27</v>
      </c>
      <c r="W31" s="406" t="str">
        <f aca="false">'English Scores- Leveled papers'!B33</f>
        <v>K.Sashikant</v>
      </c>
      <c r="X31" s="407" t="str">
        <f aca="false">IF(COUNT(Z31:AF31)=0,"",SUM(Z31:AF31))</f>
        <v/>
      </c>
      <c r="Y31" s="403" t="str">
        <f aca="false">IF(OR(ISBLANK($W31),X31=""),"",(X31/SUM($Z$2:$AF$2)))</f>
        <v/>
      </c>
      <c r="Z31" s="410"/>
      <c r="AA31" s="410"/>
      <c r="AB31" s="410"/>
      <c r="AC31" s="410"/>
      <c r="AD31" s="410"/>
      <c r="AE31" s="410"/>
      <c r="AF31" s="407" t="str">
        <f aca="false">IF(COUNT(AG31:AM31)=0,"",SUM(AG31:AM31))</f>
        <v/>
      </c>
      <c r="AG31" s="410"/>
      <c r="AH31" s="410"/>
      <c r="AI31" s="410"/>
      <c r="AJ31" s="410"/>
      <c r="AK31" s="410"/>
      <c r="AL31" s="410"/>
      <c r="AM31" s="410"/>
      <c r="AN31" s="381"/>
      <c r="AO31" s="405" t="n">
        <v>27</v>
      </c>
      <c r="AP31" s="406" t="str">
        <f aca="false">'English Scores- Leveled papers'!B33</f>
        <v>K.Sashikant</v>
      </c>
      <c r="AQ31" s="404"/>
    </row>
    <row r="32" customFormat="false" ht="12.75" hidden="false" customHeight="false" outlineLevel="0" collapsed="false">
      <c r="A32" s="405" t="n">
        <v>28</v>
      </c>
      <c r="B32" s="406" t="str">
        <f aca="false">'English Scores- Leveled papers'!B34</f>
        <v>Kartik Kumar</v>
      </c>
      <c r="C32" s="407" t="str">
        <f aca="false">IF(COUNT(E32:M32)=0,"",SUM(E32:M32))</f>
        <v/>
      </c>
      <c r="D32" s="399" t="str">
        <f aca="false">IF(OR(ISBLANK($B32),C32=""),"",(C32/SUM($E$2:$M$2)))</f>
        <v/>
      </c>
      <c r="E32" s="408"/>
      <c r="F32" s="408"/>
      <c r="G32" s="408"/>
      <c r="H32" s="408"/>
      <c r="I32" s="408"/>
      <c r="J32" s="408"/>
      <c r="K32" s="408"/>
      <c r="L32" s="408"/>
      <c r="M32" s="409" t="str">
        <f aca="false">IF(COUNT(N32:T32)=0,"",SUM(N32:T32))</f>
        <v/>
      </c>
      <c r="N32" s="408"/>
      <c r="O32" s="408"/>
      <c r="P32" s="408"/>
      <c r="Q32" s="408"/>
      <c r="R32" s="408"/>
      <c r="S32" s="408"/>
      <c r="T32" s="408"/>
      <c r="U32" s="381"/>
      <c r="V32" s="405" t="n">
        <v>28</v>
      </c>
      <c r="W32" s="406" t="str">
        <f aca="false">'English Scores- Leveled papers'!B34</f>
        <v>Kartik Kumar</v>
      </c>
      <c r="X32" s="407" t="str">
        <f aca="false">IF(COUNT(Z32:AF32)=0,"",SUM(Z32:AF32))</f>
        <v/>
      </c>
      <c r="Y32" s="403" t="str">
        <f aca="false">IF(OR(ISBLANK($W32),X32=""),"",(X32/SUM($Z$2:$AF$2)))</f>
        <v/>
      </c>
      <c r="Z32" s="410"/>
      <c r="AA32" s="410"/>
      <c r="AB32" s="410"/>
      <c r="AC32" s="410"/>
      <c r="AD32" s="410"/>
      <c r="AE32" s="410"/>
      <c r="AF32" s="407" t="str">
        <f aca="false">IF(COUNT(AG32:AM32)=0,"",SUM(AG32:AM32))</f>
        <v/>
      </c>
      <c r="AG32" s="410"/>
      <c r="AH32" s="410"/>
      <c r="AI32" s="410"/>
      <c r="AJ32" s="410"/>
      <c r="AK32" s="410"/>
      <c r="AL32" s="410"/>
      <c r="AM32" s="410"/>
      <c r="AN32" s="381"/>
      <c r="AO32" s="405" t="n">
        <v>28</v>
      </c>
      <c r="AP32" s="406" t="str">
        <f aca="false">'English Scores- Leveled papers'!B34</f>
        <v>Kartik Kumar</v>
      </c>
      <c r="AQ32" s="404"/>
    </row>
    <row r="33" customFormat="false" ht="12.75" hidden="false" customHeight="false" outlineLevel="0" collapsed="false">
      <c r="A33" s="405" t="n">
        <v>29</v>
      </c>
      <c r="B33" s="406" t="str">
        <f aca="false">'English Scores- Leveled papers'!B35</f>
        <v>N.Keshi</v>
      </c>
      <c r="C33" s="407" t="str">
        <f aca="false">IF(COUNT(E33:M33)=0,"",SUM(E33:M33))</f>
        <v/>
      </c>
      <c r="D33" s="399" t="str">
        <f aca="false">IF(OR(ISBLANK($B33),C33=""),"",(C33/SUM($E$2:$M$2)))</f>
        <v/>
      </c>
      <c r="E33" s="408"/>
      <c r="F33" s="408"/>
      <c r="G33" s="408"/>
      <c r="H33" s="408"/>
      <c r="I33" s="408"/>
      <c r="J33" s="408"/>
      <c r="K33" s="408"/>
      <c r="L33" s="408"/>
      <c r="M33" s="409" t="str">
        <f aca="false">IF(COUNT(N33:T33)=0,"",SUM(N33:T33))</f>
        <v/>
      </c>
      <c r="N33" s="408"/>
      <c r="O33" s="408"/>
      <c r="P33" s="408"/>
      <c r="Q33" s="408"/>
      <c r="R33" s="408"/>
      <c r="S33" s="408"/>
      <c r="T33" s="408"/>
      <c r="U33" s="381"/>
      <c r="V33" s="405" t="n">
        <v>29</v>
      </c>
      <c r="W33" s="406" t="str">
        <f aca="false">'English Scores- Leveled papers'!B35</f>
        <v>N.Keshi</v>
      </c>
      <c r="X33" s="407" t="str">
        <f aca="false">IF(COUNT(Z33:AF33)=0,"",SUM(Z33:AF33))</f>
        <v/>
      </c>
      <c r="Y33" s="403" t="str">
        <f aca="false">IF(OR(ISBLANK($W33),X33=""),"",(X33/SUM($Z$2:$AF$2)))</f>
        <v/>
      </c>
      <c r="Z33" s="410"/>
      <c r="AA33" s="410"/>
      <c r="AB33" s="410"/>
      <c r="AC33" s="410"/>
      <c r="AD33" s="410"/>
      <c r="AE33" s="410"/>
      <c r="AF33" s="407" t="str">
        <f aca="false">IF(COUNT(AG33:AM33)=0,"",SUM(AG33:AM33))</f>
        <v/>
      </c>
      <c r="AG33" s="410"/>
      <c r="AH33" s="410"/>
      <c r="AI33" s="410"/>
      <c r="AJ33" s="410"/>
      <c r="AK33" s="410"/>
      <c r="AL33" s="410"/>
      <c r="AM33" s="410"/>
      <c r="AN33" s="381"/>
      <c r="AO33" s="405" t="n">
        <v>29</v>
      </c>
      <c r="AP33" s="406" t="str">
        <f aca="false">'English Scores- Leveled papers'!B35</f>
        <v>N.Keshi</v>
      </c>
      <c r="AQ33" s="404"/>
    </row>
    <row r="34" customFormat="false" ht="12.75" hidden="false" customHeight="false" outlineLevel="0" collapsed="false">
      <c r="A34" s="405" t="n">
        <v>30</v>
      </c>
      <c r="B34" s="406" t="str">
        <f aca="false">'English Scores- Leveled papers'!B36</f>
        <v>O.Chandu</v>
      </c>
      <c r="C34" s="407" t="str">
        <f aca="false">IF(COUNT(E34:M34)=0,"",SUM(E34:M34))</f>
        <v/>
      </c>
      <c r="D34" s="399" t="str">
        <f aca="false">IF(OR(ISBLANK($B34),C34=""),"",(C34/SUM($E$2:$M$2)))</f>
        <v/>
      </c>
      <c r="E34" s="408"/>
      <c r="F34" s="408"/>
      <c r="G34" s="408"/>
      <c r="H34" s="408"/>
      <c r="I34" s="408"/>
      <c r="J34" s="408"/>
      <c r="K34" s="408"/>
      <c r="L34" s="408"/>
      <c r="M34" s="409" t="str">
        <f aca="false">IF(COUNT(N34:T34)=0,"",SUM(N34:T34))</f>
        <v/>
      </c>
      <c r="N34" s="408"/>
      <c r="O34" s="408"/>
      <c r="P34" s="408"/>
      <c r="Q34" s="408"/>
      <c r="R34" s="408"/>
      <c r="S34" s="408"/>
      <c r="T34" s="408"/>
      <c r="U34" s="381"/>
      <c r="V34" s="405" t="n">
        <v>30</v>
      </c>
      <c r="W34" s="406" t="str">
        <f aca="false">'English Scores- Leveled papers'!B36</f>
        <v>O.Chandu</v>
      </c>
      <c r="X34" s="407" t="str">
        <f aca="false">IF(COUNT(Z34:AF34)=0,"",SUM(Z34:AF34))</f>
        <v/>
      </c>
      <c r="Y34" s="403" t="str">
        <f aca="false">IF(OR(ISBLANK($W34),X34=""),"",(X34/SUM($Z$2:$AF$2)))</f>
        <v/>
      </c>
      <c r="Z34" s="410"/>
      <c r="AA34" s="410"/>
      <c r="AB34" s="410"/>
      <c r="AC34" s="410"/>
      <c r="AD34" s="410"/>
      <c r="AE34" s="410"/>
      <c r="AF34" s="407" t="str">
        <f aca="false">IF(COUNT(AG34:AM34)=0,"",SUM(AG34:AM34))</f>
        <v/>
      </c>
      <c r="AG34" s="410"/>
      <c r="AH34" s="410"/>
      <c r="AI34" s="410"/>
      <c r="AJ34" s="410"/>
      <c r="AK34" s="410"/>
      <c r="AL34" s="410"/>
      <c r="AM34" s="410"/>
      <c r="AN34" s="381"/>
      <c r="AO34" s="405" t="n">
        <v>30</v>
      </c>
      <c r="AP34" s="406" t="str">
        <f aca="false">'English Scores- Leveled papers'!B36</f>
        <v>O.Chandu</v>
      </c>
      <c r="AQ34" s="404"/>
    </row>
    <row r="35" customFormat="false" ht="12.75" hidden="false" customHeight="false" outlineLevel="0" collapsed="false">
      <c r="A35" s="405" t="n">
        <v>31</v>
      </c>
      <c r="B35" s="406" t="str">
        <f aca="false">'English Scores- Leveled papers'!B37</f>
        <v>O.Harish</v>
      </c>
      <c r="C35" s="407" t="str">
        <f aca="false">IF(COUNT(E35:M35)=0,"",SUM(E35:M35))</f>
        <v/>
      </c>
      <c r="D35" s="399" t="str">
        <f aca="false">IF(OR(ISBLANK($B35),C35=""),"",(C35/SUM($E$2:$M$2)))</f>
        <v/>
      </c>
      <c r="E35" s="408"/>
      <c r="F35" s="408"/>
      <c r="G35" s="408"/>
      <c r="H35" s="408"/>
      <c r="I35" s="408"/>
      <c r="J35" s="408"/>
      <c r="K35" s="408"/>
      <c r="L35" s="408"/>
      <c r="M35" s="409" t="str">
        <f aca="false">IF(COUNT(N35:T35)=0,"",SUM(N35:T35))</f>
        <v/>
      </c>
      <c r="N35" s="408"/>
      <c r="O35" s="408"/>
      <c r="P35" s="408"/>
      <c r="Q35" s="408"/>
      <c r="R35" s="408"/>
      <c r="S35" s="408"/>
      <c r="T35" s="408"/>
      <c r="U35" s="381"/>
      <c r="V35" s="405" t="n">
        <v>31</v>
      </c>
      <c r="W35" s="406" t="str">
        <f aca="false">'English Scores- Leveled papers'!B37</f>
        <v>O.Harish</v>
      </c>
      <c r="X35" s="407" t="str">
        <f aca="false">IF(COUNT(Z35:AF35)=0,"",SUM(Z35:AF35))</f>
        <v/>
      </c>
      <c r="Y35" s="403" t="str">
        <f aca="false">IF(OR(ISBLANK($W35),X35=""),"",(X35/SUM($Z$2:$AF$2)))</f>
        <v/>
      </c>
      <c r="Z35" s="410"/>
      <c r="AA35" s="410"/>
      <c r="AB35" s="410"/>
      <c r="AC35" s="410"/>
      <c r="AD35" s="410"/>
      <c r="AE35" s="410"/>
      <c r="AF35" s="407" t="str">
        <f aca="false">IF(COUNT(AG35:AM35)=0,"",SUM(AG35:AM35))</f>
        <v/>
      </c>
      <c r="AG35" s="410"/>
      <c r="AH35" s="410"/>
      <c r="AI35" s="410"/>
      <c r="AJ35" s="410"/>
      <c r="AK35" s="410"/>
      <c r="AL35" s="410"/>
      <c r="AM35" s="410"/>
      <c r="AN35" s="381"/>
      <c r="AO35" s="405" t="n">
        <v>31</v>
      </c>
      <c r="AP35" s="406" t="str">
        <f aca="false">'English Scores- Leveled papers'!B37</f>
        <v>O.Harish</v>
      </c>
      <c r="AQ35" s="404"/>
    </row>
    <row r="36" customFormat="false" ht="12.75" hidden="false" customHeight="false" outlineLevel="0" collapsed="false">
      <c r="A36" s="405" t="n">
        <v>32</v>
      </c>
      <c r="B36" s="406" t="str">
        <f aca="false">'English Scores- Leveled papers'!B38</f>
        <v>O.Kalyan</v>
      </c>
      <c r="C36" s="407" t="str">
        <f aca="false">IF(COUNT(E36:M36)=0,"",SUM(E36:M36))</f>
        <v/>
      </c>
      <c r="D36" s="399" t="str">
        <f aca="false">IF(OR(ISBLANK($B36),C36=""),"",(C36/SUM($E$2:$M$2)))</f>
        <v/>
      </c>
      <c r="E36" s="408"/>
      <c r="F36" s="408"/>
      <c r="G36" s="408"/>
      <c r="H36" s="408"/>
      <c r="I36" s="408"/>
      <c r="J36" s="408"/>
      <c r="K36" s="408"/>
      <c r="L36" s="408"/>
      <c r="M36" s="409" t="str">
        <f aca="false">IF(COUNT(N36:T36)=0,"",SUM(N36:T36))</f>
        <v/>
      </c>
      <c r="N36" s="408"/>
      <c r="O36" s="408"/>
      <c r="P36" s="408"/>
      <c r="Q36" s="408"/>
      <c r="R36" s="408"/>
      <c r="S36" s="408"/>
      <c r="T36" s="408"/>
      <c r="U36" s="381"/>
      <c r="V36" s="405" t="n">
        <v>32</v>
      </c>
      <c r="W36" s="406" t="str">
        <f aca="false">'English Scores- Leveled papers'!B38</f>
        <v>O.Kalyan</v>
      </c>
      <c r="X36" s="407" t="str">
        <f aca="false">IF(COUNT(Z36:AF36)=0,"",SUM(Z36:AF36))</f>
        <v/>
      </c>
      <c r="Y36" s="403" t="str">
        <f aca="false">IF(OR(ISBLANK($W36),X36=""),"",(X36/SUM($Z$2:$AF$2)))</f>
        <v/>
      </c>
      <c r="Z36" s="410"/>
      <c r="AA36" s="410"/>
      <c r="AB36" s="410"/>
      <c r="AC36" s="410"/>
      <c r="AD36" s="410"/>
      <c r="AE36" s="410"/>
      <c r="AF36" s="407" t="str">
        <f aca="false">IF(COUNT(AG36:AM36)=0,"",SUM(AG36:AM36))</f>
        <v/>
      </c>
      <c r="AG36" s="410"/>
      <c r="AH36" s="410"/>
      <c r="AI36" s="410"/>
      <c r="AJ36" s="410"/>
      <c r="AK36" s="410"/>
      <c r="AL36" s="410"/>
      <c r="AM36" s="410"/>
      <c r="AN36" s="381"/>
      <c r="AO36" s="405" t="n">
        <v>32</v>
      </c>
      <c r="AP36" s="406" t="str">
        <f aca="false">'English Scores- Leveled papers'!B38</f>
        <v>O.Kalyan</v>
      </c>
      <c r="AQ36" s="404"/>
    </row>
    <row r="37" customFormat="false" ht="12.75" hidden="false" customHeight="false" outlineLevel="0" collapsed="false">
      <c r="A37" s="405" t="n">
        <v>33</v>
      </c>
      <c r="B37" s="406" t="str">
        <f aca="false">'English Scores- Leveled papers'!B39</f>
        <v>Shankarappa</v>
      </c>
      <c r="C37" s="407" t="str">
        <f aca="false">IF(COUNT(E37:M37)=0,"",SUM(E37:M37))</f>
        <v/>
      </c>
      <c r="D37" s="399" t="str">
        <f aca="false">IF(OR(ISBLANK($B37),C37=""),"",(C37/SUM($E$2:$M$2)))</f>
        <v/>
      </c>
      <c r="E37" s="408"/>
      <c r="F37" s="408"/>
      <c r="G37" s="408"/>
      <c r="H37" s="408"/>
      <c r="I37" s="408"/>
      <c r="J37" s="408"/>
      <c r="K37" s="408"/>
      <c r="L37" s="408"/>
      <c r="M37" s="409" t="str">
        <f aca="false">IF(COUNT(N37:T37)=0,"",SUM(N37:T37))</f>
        <v/>
      </c>
      <c r="N37" s="408"/>
      <c r="O37" s="408"/>
      <c r="P37" s="408"/>
      <c r="Q37" s="408"/>
      <c r="R37" s="408"/>
      <c r="S37" s="408"/>
      <c r="T37" s="408"/>
      <c r="U37" s="381"/>
      <c r="V37" s="405" t="n">
        <v>33</v>
      </c>
      <c r="W37" s="406" t="str">
        <f aca="false">'English Scores- Leveled papers'!B39</f>
        <v>Shankarappa</v>
      </c>
      <c r="X37" s="407" t="str">
        <f aca="false">IF(COUNT(Z37:AF37)=0,"",SUM(Z37:AF37))</f>
        <v/>
      </c>
      <c r="Y37" s="403" t="str">
        <f aca="false">IF(OR(ISBLANK($W37),X37=""),"",(X37/SUM($Z$2:$AF$2)))</f>
        <v/>
      </c>
      <c r="Z37" s="410"/>
      <c r="AA37" s="410"/>
      <c r="AB37" s="410"/>
      <c r="AC37" s="410"/>
      <c r="AD37" s="410"/>
      <c r="AE37" s="410"/>
      <c r="AF37" s="407" t="str">
        <f aca="false">IF(COUNT(AG37:AM37)=0,"",SUM(AG37:AM37))</f>
        <v/>
      </c>
      <c r="AG37" s="410"/>
      <c r="AH37" s="410"/>
      <c r="AI37" s="410"/>
      <c r="AJ37" s="410"/>
      <c r="AK37" s="410"/>
      <c r="AL37" s="410"/>
      <c r="AM37" s="410"/>
      <c r="AN37" s="381"/>
      <c r="AO37" s="405" t="n">
        <v>33</v>
      </c>
      <c r="AP37" s="406" t="str">
        <f aca="false">'English Scores- Leveled papers'!B39</f>
        <v>Shankarappa</v>
      </c>
      <c r="AQ37" s="404"/>
    </row>
    <row r="38" customFormat="false" ht="12.75" hidden="false" customHeight="false" outlineLevel="0" collapsed="false">
      <c r="A38" s="405" t="n">
        <v>34</v>
      </c>
      <c r="B38" s="406" t="str">
        <f aca="false">'English Scores- Leveled papers'!B40</f>
        <v>Shashank</v>
      </c>
      <c r="C38" s="407" t="str">
        <f aca="false">IF(COUNT(E38:M38)=0,"",SUM(E38:M38))</f>
        <v/>
      </c>
      <c r="D38" s="399" t="str">
        <f aca="false">IF(OR(ISBLANK($B38),C38=""),"",(C38/SUM($E$2:$M$2)))</f>
        <v/>
      </c>
      <c r="E38" s="408"/>
      <c r="F38" s="408"/>
      <c r="G38" s="408"/>
      <c r="H38" s="408"/>
      <c r="I38" s="408"/>
      <c r="J38" s="408"/>
      <c r="K38" s="408"/>
      <c r="L38" s="408"/>
      <c r="M38" s="409" t="str">
        <f aca="false">IF(COUNT(N38:T38)=0,"",SUM(N38:T38))</f>
        <v/>
      </c>
      <c r="N38" s="408"/>
      <c r="O38" s="408"/>
      <c r="P38" s="408"/>
      <c r="Q38" s="408"/>
      <c r="R38" s="408"/>
      <c r="S38" s="408"/>
      <c r="T38" s="408"/>
      <c r="U38" s="381"/>
      <c r="V38" s="405" t="n">
        <v>34</v>
      </c>
      <c r="W38" s="406" t="str">
        <f aca="false">'English Scores- Leveled papers'!B40</f>
        <v>Shashank</v>
      </c>
      <c r="X38" s="407" t="str">
        <f aca="false">IF(COUNT(Z38:AF38)=0,"",SUM(Z38:AF38))</f>
        <v/>
      </c>
      <c r="Y38" s="403" t="str">
        <f aca="false">IF(OR(ISBLANK($W38),X38=""),"",(X38/SUM($Z$2:$AF$2)))</f>
        <v/>
      </c>
      <c r="Z38" s="410"/>
      <c r="AA38" s="410"/>
      <c r="AB38" s="410"/>
      <c r="AC38" s="410"/>
      <c r="AD38" s="410"/>
      <c r="AE38" s="410"/>
      <c r="AF38" s="407" t="str">
        <f aca="false">IF(COUNT(AG38:AM38)=0,"",SUM(AG38:AM38))</f>
        <v/>
      </c>
      <c r="AG38" s="410"/>
      <c r="AH38" s="410"/>
      <c r="AI38" s="410"/>
      <c r="AJ38" s="410"/>
      <c r="AK38" s="410"/>
      <c r="AL38" s="410"/>
      <c r="AM38" s="410"/>
      <c r="AN38" s="381"/>
      <c r="AO38" s="405" t="n">
        <v>34</v>
      </c>
      <c r="AP38" s="406" t="str">
        <f aca="false">'English Scores- Leveled papers'!B40</f>
        <v>Shashank</v>
      </c>
      <c r="AQ38" s="404"/>
    </row>
    <row r="39" customFormat="false" ht="12.75" hidden="false" customHeight="false" outlineLevel="0" collapsed="false">
      <c r="A39" s="405" t="n">
        <v>35</v>
      </c>
      <c r="B39" s="406" t="str">
        <f aca="false">'English Scores- Leveled papers'!B41</f>
        <v>Shivaprasad</v>
      </c>
      <c r="C39" s="407" t="str">
        <f aca="false">IF(COUNT(E39:M39)=0,"",SUM(E39:M39))</f>
        <v/>
      </c>
      <c r="D39" s="399" t="str">
        <f aca="false">IF(OR(ISBLANK($B39),C39=""),"",(C39/SUM($E$2:$M$2)))</f>
        <v/>
      </c>
      <c r="E39" s="408"/>
      <c r="F39" s="408"/>
      <c r="G39" s="408"/>
      <c r="H39" s="408"/>
      <c r="I39" s="408"/>
      <c r="J39" s="408"/>
      <c r="K39" s="408"/>
      <c r="L39" s="408"/>
      <c r="M39" s="409" t="str">
        <f aca="false">IF(COUNT(N39:T39)=0,"",SUM(N39:T39))</f>
        <v/>
      </c>
      <c r="N39" s="408"/>
      <c r="O39" s="408"/>
      <c r="P39" s="408"/>
      <c r="Q39" s="408"/>
      <c r="R39" s="408"/>
      <c r="S39" s="408"/>
      <c r="T39" s="408"/>
      <c r="U39" s="381"/>
      <c r="V39" s="405" t="n">
        <v>35</v>
      </c>
      <c r="W39" s="406" t="str">
        <f aca="false">'English Scores- Leveled papers'!B41</f>
        <v>Shivaprasad</v>
      </c>
      <c r="X39" s="407" t="str">
        <f aca="false">IF(COUNT(Z39:AF39)=0,"",SUM(Z39:AF39))</f>
        <v/>
      </c>
      <c r="Y39" s="403" t="str">
        <f aca="false">IF(OR(ISBLANK($W39),X39=""),"",(X39/SUM($Z$2:$AF$2)))</f>
        <v/>
      </c>
      <c r="Z39" s="410"/>
      <c r="AA39" s="410"/>
      <c r="AB39" s="410"/>
      <c r="AC39" s="410"/>
      <c r="AD39" s="410"/>
      <c r="AE39" s="410"/>
      <c r="AF39" s="407" t="str">
        <f aca="false">IF(COUNT(AG39:AM39)=0,"",SUM(AG39:AM39))</f>
        <v/>
      </c>
      <c r="AG39" s="410"/>
      <c r="AH39" s="410"/>
      <c r="AI39" s="410"/>
      <c r="AJ39" s="410"/>
      <c r="AK39" s="410"/>
      <c r="AL39" s="410"/>
      <c r="AM39" s="410"/>
      <c r="AN39" s="381"/>
      <c r="AO39" s="405" t="n">
        <v>35</v>
      </c>
      <c r="AP39" s="406" t="str">
        <f aca="false">'English Scores- Leveled papers'!B41</f>
        <v>Shivaprasad</v>
      </c>
      <c r="AQ39" s="404"/>
    </row>
    <row r="40" customFormat="false" ht="12.75" hidden="false" customHeight="false" outlineLevel="0" collapsed="false">
      <c r="A40" s="405" t="n">
        <v>36</v>
      </c>
      <c r="B40" s="406" t="str">
        <f aca="false">'English Scores- Leveled papers'!B42</f>
        <v>Shivasai</v>
      </c>
      <c r="C40" s="407" t="str">
        <f aca="false">IF(COUNT(E40:M40)=0,"",SUM(E40:M40))</f>
        <v/>
      </c>
      <c r="D40" s="399" t="str">
        <f aca="false">IF(OR(ISBLANK($B40),C40=""),"",(C40/SUM($E$2:$M$2)))</f>
        <v/>
      </c>
      <c r="E40" s="408"/>
      <c r="F40" s="408"/>
      <c r="G40" s="408"/>
      <c r="H40" s="408"/>
      <c r="I40" s="408"/>
      <c r="J40" s="408"/>
      <c r="K40" s="408"/>
      <c r="L40" s="408"/>
      <c r="M40" s="409" t="str">
        <f aca="false">IF(COUNT(N40:T40)=0,"",SUM(N40:T40))</f>
        <v/>
      </c>
      <c r="N40" s="408"/>
      <c r="O40" s="408"/>
      <c r="P40" s="408"/>
      <c r="Q40" s="408"/>
      <c r="R40" s="408"/>
      <c r="S40" s="408"/>
      <c r="T40" s="408"/>
      <c r="U40" s="381"/>
      <c r="V40" s="405" t="n">
        <v>36</v>
      </c>
      <c r="W40" s="406" t="str">
        <f aca="false">'English Scores- Leveled papers'!B42</f>
        <v>Shivasai</v>
      </c>
      <c r="X40" s="407" t="str">
        <f aca="false">IF(COUNT(Z40:AF40)=0,"",SUM(Z40:AF40))</f>
        <v/>
      </c>
      <c r="Y40" s="403" t="str">
        <f aca="false">IF(OR(ISBLANK($W40),X40=""),"",(X40/SUM($Z$2:$AF$2)))</f>
        <v/>
      </c>
      <c r="Z40" s="410"/>
      <c r="AA40" s="410"/>
      <c r="AB40" s="410"/>
      <c r="AC40" s="410"/>
      <c r="AD40" s="410"/>
      <c r="AE40" s="410"/>
      <c r="AF40" s="407" t="str">
        <f aca="false">IF(COUNT(AG40:AM40)=0,"",SUM(AG40:AM40))</f>
        <v/>
      </c>
      <c r="AG40" s="410"/>
      <c r="AH40" s="410"/>
      <c r="AI40" s="410"/>
      <c r="AJ40" s="410"/>
      <c r="AK40" s="410"/>
      <c r="AL40" s="410"/>
      <c r="AM40" s="410"/>
      <c r="AN40" s="381"/>
      <c r="AO40" s="405" t="n">
        <v>36</v>
      </c>
      <c r="AP40" s="406" t="str">
        <f aca="false">'English Scores- Leveled papers'!B42</f>
        <v>Shivasai</v>
      </c>
      <c r="AQ40" s="404"/>
    </row>
    <row r="41" customFormat="false" ht="12.75" hidden="false" customHeight="false" outlineLevel="0" collapsed="false">
      <c r="A41" s="405" t="n">
        <v>37</v>
      </c>
      <c r="B41" s="406" t="str">
        <f aca="false">'English Scores- Leveled papers'!B43</f>
        <v>Srishant</v>
      </c>
      <c r="C41" s="407" t="str">
        <f aca="false">IF(COUNT(E41:M41)=0,"",SUM(E41:M41))</f>
        <v/>
      </c>
      <c r="D41" s="399" t="str">
        <f aca="false">IF(OR(ISBLANK($B41),C41=""),"",(C41/SUM($E$2:$M$2)))</f>
        <v/>
      </c>
      <c r="E41" s="408"/>
      <c r="F41" s="408"/>
      <c r="G41" s="408"/>
      <c r="H41" s="408"/>
      <c r="I41" s="408"/>
      <c r="J41" s="408"/>
      <c r="K41" s="408"/>
      <c r="L41" s="408"/>
      <c r="M41" s="409" t="str">
        <f aca="false">IF(COUNT(N41:T41)=0,"",SUM(N41:T41))</f>
        <v/>
      </c>
      <c r="N41" s="408"/>
      <c r="O41" s="408"/>
      <c r="P41" s="408"/>
      <c r="Q41" s="408"/>
      <c r="R41" s="408"/>
      <c r="S41" s="408"/>
      <c r="T41" s="408"/>
      <c r="U41" s="381"/>
      <c r="V41" s="405" t="n">
        <v>37</v>
      </c>
      <c r="W41" s="406" t="str">
        <f aca="false">'English Scores- Leveled papers'!B43</f>
        <v>Srishant</v>
      </c>
      <c r="X41" s="407" t="str">
        <f aca="false">IF(COUNT(Z41:AF41)=0,"",SUM(Z41:AF41))</f>
        <v/>
      </c>
      <c r="Y41" s="403" t="str">
        <f aca="false">IF(OR(ISBLANK($W41),X41=""),"",(X41/SUM($Z$2:$AF$2)))</f>
        <v/>
      </c>
      <c r="Z41" s="410"/>
      <c r="AA41" s="410"/>
      <c r="AB41" s="410"/>
      <c r="AC41" s="410"/>
      <c r="AD41" s="410"/>
      <c r="AE41" s="410"/>
      <c r="AF41" s="407" t="str">
        <f aca="false">IF(COUNT(AG41:AM41)=0,"",SUM(AG41:AM41))</f>
        <v/>
      </c>
      <c r="AG41" s="410"/>
      <c r="AH41" s="410"/>
      <c r="AI41" s="410"/>
      <c r="AJ41" s="410"/>
      <c r="AK41" s="410"/>
      <c r="AL41" s="410"/>
      <c r="AM41" s="410"/>
      <c r="AN41" s="381"/>
      <c r="AO41" s="405" t="n">
        <v>37</v>
      </c>
      <c r="AP41" s="406" t="str">
        <f aca="false">'English Scores- Leveled papers'!B43</f>
        <v>Srishant</v>
      </c>
      <c r="AQ41" s="404"/>
    </row>
    <row r="42" customFormat="false" ht="12.75" hidden="false" customHeight="false" outlineLevel="0" collapsed="false">
      <c r="A42" s="405" t="n">
        <v>38</v>
      </c>
      <c r="B42" s="406" t="str">
        <f aca="false">'English Scores- Leveled papers'!B44</f>
        <v>Tarun</v>
      </c>
      <c r="C42" s="407" t="str">
        <f aca="false">IF(COUNT(E42:M42)=0,"",SUM(E42:M42))</f>
        <v/>
      </c>
      <c r="D42" s="399" t="str">
        <f aca="false">IF(OR(ISBLANK($B42),C42=""),"",(C42/SUM($E$2:$M$2)))</f>
        <v/>
      </c>
      <c r="E42" s="408"/>
      <c r="F42" s="408"/>
      <c r="G42" s="408"/>
      <c r="H42" s="408"/>
      <c r="I42" s="408"/>
      <c r="J42" s="408"/>
      <c r="K42" s="408"/>
      <c r="L42" s="408"/>
      <c r="M42" s="409" t="str">
        <f aca="false">IF(COUNT(N42:T42)=0,"",SUM(N42:T42))</f>
        <v/>
      </c>
      <c r="N42" s="408"/>
      <c r="O42" s="408"/>
      <c r="P42" s="408"/>
      <c r="Q42" s="408"/>
      <c r="R42" s="408"/>
      <c r="S42" s="408"/>
      <c r="T42" s="408"/>
      <c r="U42" s="381"/>
      <c r="V42" s="405" t="n">
        <v>38</v>
      </c>
      <c r="W42" s="406" t="str">
        <f aca="false">'English Scores- Leveled papers'!B44</f>
        <v>Tarun</v>
      </c>
      <c r="X42" s="407" t="str">
        <f aca="false">IF(COUNT(Z42:AF42)=0,"",SUM(Z42:AF42))</f>
        <v/>
      </c>
      <c r="Y42" s="403" t="str">
        <f aca="false">IF(OR(ISBLANK($W42),X42=""),"",(X42/SUM($Z$2:$AF$2)))</f>
        <v/>
      </c>
      <c r="Z42" s="410"/>
      <c r="AA42" s="410"/>
      <c r="AB42" s="410"/>
      <c r="AC42" s="410"/>
      <c r="AD42" s="410"/>
      <c r="AE42" s="410"/>
      <c r="AF42" s="407" t="str">
        <f aca="false">IF(COUNT(AG42:AM42)=0,"",SUM(AG42:AM42))</f>
        <v/>
      </c>
      <c r="AG42" s="410"/>
      <c r="AH42" s="410"/>
      <c r="AI42" s="410"/>
      <c r="AJ42" s="410"/>
      <c r="AK42" s="410"/>
      <c r="AL42" s="410"/>
      <c r="AM42" s="410"/>
      <c r="AN42" s="381"/>
      <c r="AO42" s="405" t="n">
        <v>38</v>
      </c>
      <c r="AP42" s="406" t="str">
        <f aca="false">'English Scores- Leveled papers'!B44</f>
        <v>Tarun</v>
      </c>
      <c r="AQ42" s="404"/>
    </row>
    <row r="43" customFormat="false" ht="12.75" hidden="false" customHeight="false" outlineLevel="0" collapsed="false">
      <c r="A43" s="405" t="n">
        <v>39</v>
      </c>
      <c r="B43" s="406" t="str">
        <f aca="false">'English Scores- Leveled papers'!B45</f>
        <v>Banuprasad</v>
      </c>
      <c r="C43" s="407" t="str">
        <f aca="false">IF(COUNT(E43:M43)=0,"",SUM(E43:M43))</f>
        <v/>
      </c>
      <c r="D43" s="399" t="str">
        <f aca="false">IF(OR(ISBLANK($B43),C43=""),"",(C43/SUM($E$2:$M$2)))</f>
        <v/>
      </c>
      <c r="E43" s="408"/>
      <c r="F43" s="408"/>
      <c r="G43" s="408"/>
      <c r="H43" s="408"/>
      <c r="I43" s="408"/>
      <c r="J43" s="408"/>
      <c r="K43" s="408"/>
      <c r="L43" s="408"/>
      <c r="M43" s="409" t="str">
        <f aca="false">IF(COUNT(N43:T43)=0,"",SUM(N43:T43))</f>
        <v/>
      </c>
      <c r="N43" s="408"/>
      <c r="O43" s="408"/>
      <c r="P43" s="408"/>
      <c r="Q43" s="408"/>
      <c r="R43" s="408"/>
      <c r="S43" s="408"/>
      <c r="T43" s="408"/>
      <c r="U43" s="381"/>
      <c r="V43" s="405" t="n">
        <v>39</v>
      </c>
      <c r="W43" s="406" t="str">
        <f aca="false">'English Scores- Leveled papers'!B45</f>
        <v>Banuprasad</v>
      </c>
      <c r="X43" s="407" t="str">
        <f aca="false">IF(COUNT(Z43:AF43)=0,"",SUM(Z43:AF43))</f>
        <v/>
      </c>
      <c r="Y43" s="403" t="str">
        <f aca="false">IF(OR(ISBLANK($W43),X43=""),"",(X43/SUM($Z$2:$AF$2)))</f>
        <v/>
      </c>
      <c r="Z43" s="410"/>
      <c r="AA43" s="410"/>
      <c r="AB43" s="410"/>
      <c r="AC43" s="410"/>
      <c r="AD43" s="410"/>
      <c r="AE43" s="410"/>
      <c r="AF43" s="407" t="str">
        <f aca="false">IF(COUNT(AG43:AM43)=0,"",SUM(AG43:AM43))</f>
        <v/>
      </c>
      <c r="AG43" s="410"/>
      <c r="AH43" s="410"/>
      <c r="AI43" s="410"/>
      <c r="AJ43" s="410"/>
      <c r="AK43" s="410"/>
      <c r="AL43" s="410"/>
      <c r="AM43" s="410"/>
      <c r="AN43" s="381"/>
      <c r="AO43" s="405" t="n">
        <v>39</v>
      </c>
      <c r="AP43" s="406" t="str">
        <f aca="false">'English Scores- Leveled papers'!B45</f>
        <v>Banuprasad</v>
      </c>
      <c r="AQ43" s="404"/>
    </row>
    <row r="44" customFormat="false" ht="12.75" hidden="false" customHeight="false" outlineLevel="0" collapsed="false">
      <c r="A44" s="405" t="n">
        <v>40</v>
      </c>
      <c r="B44" s="406" t="inlineStr">
        <f aca="false">'English Scores- Leveled papers'!B46</f>
        <is>
          <t/>
        </is>
      </c>
      <c r="C44" s="407" t="str">
        <f aca="false">IF(COUNT(E44:M44)=0,"",SUM(E44:M44))</f>
        <v/>
      </c>
      <c r="D44" s="399" t="str">
        <f aca="false">IF(OR(ISBLANK($B44),C44=""),"",(C44/SUM($E$2:$M$2)))</f>
        <v/>
      </c>
      <c r="E44" s="408"/>
      <c r="F44" s="408"/>
      <c r="G44" s="408"/>
      <c r="H44" s="408"/>
      <c r="I44" s="408"/>
      <c r="J44" s="408"/>
      <c r="K44" s="408"/>
      <c r="L44" s="408"/>
      <c r="M44" s="409" t="str">
        <f aca="false">IF(COUNT(N44:T44)=0,"",SUM(N44:T44))</f>
        <v/>
      </c>
      <c r="N44" s="408"/>
      <c r="O44" s="408"/>
      <c r="P44" s="408"/>
      <c r="Q44" s="408"/>
      <c r="R44" s="408"/>
      <c r="S44" s="408"/>
      <c r="T44" s="408"/>
      <c r="U44" s="381"/>
      <c r="V44" s="405" t="n">
        <v>40</v>
      </c>
      <c r="W44" s="406" t="inlineStr">
        <f aca="false">'English Scores- Leveled papers'!B46</f>
        <is>
          <t/>
        </is>
      </c>
      <c r="X44" s="407" t="str">
        <f aca="false">IF(COUNT(Z44:AF44)=0,"",SUM(Z44:AF44))</f>
        <v/>
      </c>
      <c r="Y44" s="403" t="str">
        <f aca="false">IF(OR(ISBLANK($W44),X44=""),"",(X44/SUM($Z$2:$AF$2)))</f>
        <v/>
      </c>
      <c r="Z44" s="410"/>
      <c r="AA44" s="410"/>
      <c r="AB44" s="410"/>
      <c r="AC44" s="410"/>
      <c r="AD44" s="410"/>
      <c r="AE44" s="410"/>
      <c r="AF44" s="407" t="str">
        <f aca="false">IF(COUNT(AG44:AM44)=0,"",SUM(AG44:AM44))</f>
        <v/>
      </c>
      <c r="AG44" s="410"/>
      <c r="AH44" s="410"/>
      <c r="AI44" s="410"/>
      <c r="AJ44" s="410"/>
      <c r="AK44" s="410"/>
      <c r="AL44" s="410"/>
      <c r="AM44" s="410"/>
      <c r="AN44" s="381"/>
      <c r="AO44" s="405" t="n">
        <v>40</v>
      </c>
      <c r="AP44" s="406" t="inlineStr">
        <f aca="false">'English Scores- Leveled papers'!B46</f>
        <is>
          <t/>
        </is>
      </c>
      <c r="AQ44" s="404"/>
    </row>
    <row r="45" customFormat="false" ht="12.75" hidden="false" customHeight="false" outlineLevel="0" collapsed="false">
      <c r="A45" s="405" t="n">
        <v>41</v>
      </c>
      <c r="B45" s="406" t="inlineStr">
        <f aca="false">'English Scores- Leveled papers'!B47</f>
        <is>
          <t/>
        </is>
      </c>
      <c r="C45" s="407" t="str">
        <f aca="false">IF(COUNT(E45:M45)=0,"",SUM(E45:M45))</f>
        <v/>
      </c>
      <c r="D45" s="399" t="str">
        <f aca="false">IF(OR(ISBLANK($B45),C45=""),"",(C45/SUM($E$2:$M$2)))</f>
        <v/>
      </c>
      <c r="E45" s="408"/>
      <c r="F45" s="408"/>
      <c r="G45" s="408"/>
      <c r="H45" s="408"/>
      <c r="I45" s="408"/>
      <c r="J45" s="408"/>
      <c r="K45" s="408"/>
      <c r="L45" s="408"/>
      <c r="M45" s="409" t="str">
        <f aca="false">IF(COUNT(N45:T45)=0,"",SUM(N45:T45))</f>
        <v/>
      </c>
      <c r="N45" s="408"/>
      <c r="O45" s="408"/>
      <c r="P45" s="408"/>
      <c r="Q45" s="408"/>
      <c r="R45" s="408"/>
      <c r="S45" s="408"/>
      <c r="T45" s="408"/>
      <c r="U45" s="381"/>
      <c r="V45" s="405" t="n">
        <v>41</v>
      </c>
      <c r="W45" s="406" t="inlineStr">
        <f aca="false">'English Scores- Leveled papers'!B47</f>
        <is>
          <t/>
        </is>
      </c>
      <c r="X45" s="407" t="str">
        <f aca="false">IF(COUNT(Z45:AF45)=0,"",SUM(Z45:AF45))</f>
        <v/>
      </c>
      <c r="Y45" s="403" t="str">
        <f aca="false">IF(OR(ISBLANK($W45),X45=""),"",(X45/SUM($Z$2:$AF$2)))</f>
        <v/>
      </c>
      <c r="Z45" s="410"/>
      <c r="AA45" s="410"/>
      <c r="AB45" s="410"/>
      <c r="AC45" s="410"/>
      <c r="AD45" s="410"/>
      <c r="AE45" s="410"/>
      <c r="AF45" s="407" t="str">
        <f aca="false">IF(COUNT(AG45:AM45)=0,"",SUM(AG45:AM45))</f>
        <v/>
      </c>
      <c r="AG45" s="410"/>
      <c r="AH45" s="410"/>
      <c r="AI45" s="410"/>
      <c r="AJ45" s="410"/>
      <c r="AK45" s="410"/>
      <c r="AL45" s="410"/>
      <c r="AM45" s="410"/>
      <c r="AN45" s="381"/>
      <c r="AO45" s="405" t="n">
        <v>41</v>
      </c>
      <c r="AP45" s="406" t="inlineStr">
        <f aca="false">'English Scores- Leveled papers'!B47</f>
        <is>
          <t/>
        </is>
      </c>
      <c r="AQ45" s="404"/>
    </row>
    <row r="46" customFormat="false" ht="12.75" hidden="false" customHeight="false" outlineLevel="0" collapsed="false">
      <c r="A46" s="405" t="n">
        <v>42</v>
      </c>
      <c r="B46" s="406" t="inlineStr">
        <f aca="false">'English Scores- Leveled papers'!B48</f>
        <is>
          <t/>
        </is>
      </c>
      <c r="C46" s="407" t="str">
        <f aca="false">IF(COUNT(E46:M46)=0,"",SUM(E46:M46))</f>
        <v/>
      </c>
      <c r="D46" s="399" t="str">
        <f aca="false">IF(OR(ISBLANK($B46),C46=""),"",(C46/SUM($E$2:$M$2)))</f>
        <v/>
      </c>
      <c r="E46" s="408"/>
      <c r="F46" s="408"/>
      <c r="G46" s="408"/>
      <c r="H46" s="408"/>
      <c r="I46" s="408"/>
      <c r="J46" s="408"/>
      <c r="K46" s="408"/>
      <c r="L46" s="408"/>
      <c r="M46" s="409" t="str">
        <f aca="false">IF(COUNT(N46:T46)=0,"",SUM(N46:T46))</f>
        <v/>
      </c>
      <c r="N46" s="408"/>
      <c r="O46" s="408"/>
      <c r="P46" s="408"/>
      <c r="Q46" s="408"/>
      <c r="R46" s="408"/>
      <c r="S46" s="408"/>
      <c r="T46" s="408"/>
      <c r="U46" s="381"/>
      <c r="V46" s="405" t="n">
        <v>42</v>
      </c>
      <c r="W46" s="406" t="inlineStr">
        <f aca="false">'English Scores- Leveled papers'!B48</f>
        <is>
          <t/>
        </is>
      </c>
      <c r="X46" s="407" t="str">
        <f aca="false">IF(COUNT(Z46:AF46)=0,"",SUM(Z46:AF46))</f>
        <v/>
      </c>
      <c r="Y46" s="403" t="str">
        <f aca="false">IF(OR(ISBLANK($W46),X46=""),"",(X46/SUM($Z$2:$AF$2)))</f>
        <v/>
      </c>
      <c r="Z46" s="410"/>
      <c r="AA46" s="410"/>
      <c r="AB46" s="410"/>
      <c r="AC46" s="410"/>
      <c r="AD46" s="410"/>
      <c r="AE46" s="410"/>
      <c r="AF46" s="407" t="str">
        <f aca="false">IF(COUNT(AG46:AM46)=0,"",SUM(AG46:AM46))</f>
        <v/>
      </c>
      <c r="AG46" s="410"/>
      <c r="AH46" s="410"/>
      <c r="AI46" s="410"/>
      <c r="AJ46" s="410"/>
      <c r="AK46" s="410"/>
      <c r="AL46" s="410"/>
      <c r="AM46" s="410"/>
      <c r="AN46" s="381"/>
      <c r="AO46" s="405" t="n">
        <v>42</v>
      </c>
      <c r="AP46" s="406" t="inlineStr">
        <f aca="false">'English Scores- Leveled papers'!B48</f>
        <is>
          <t/>
        </is>
      </c>
      <c r="AQ46" s="404"/>
    </row>
    <row r="47" customFormat="false" ht="12.75" hidden="false" customHeight="false" outlineLevel="0" collapsed="false">
      <c r="A47" s="405" t="n">
        <v>43</v>
      </c>
      <c r="B47" s="406" t="inlineStr">
        <f aca="false">'English Scores- Leveled papers'!B49</f>
        <is>
          <t/>
        </is>
      </c>
      <c r="C47" s="407" t="str">
        <f aca="false">IF(COUNT(E47:M47)=0,"",SUM(E47:M47))</f>
        <v/>
      </c>
      <c r="D47" s="399" t="str">
        <f aca="false">IF(OR(ISBLANK($B47),C47=""),"",(C47/SUM($E$2:$M$2)))</f>
        <v/>
      </c>
      <c r="E47" s="408"/>
      <c r="F47" s="408"/>
      <c r="G47" s="408"/>
      <c r="H47" s="408"/>
      <c r="I47" s="408"/>
      <c r="J47" s="408"/>
      <c r="K47" s="408"/>
      <c r="L47" s="408"/>
      <c r="M47" s="409" t="str">
        <f aca="false">IF(COUNT(N47:T47)=0,"",SUM(N47:T47))</f>
        <v/>
      </c>
      <c r="N47" s="408"/>
      <c r="O47" s="408"/>
      <c r="P47" s="408"/>
      <c r="Q47" s="408"/>
      <c r="R47" s="408"/>
      <c r="S47" s="408"/>
      <c r="T47" s="408"/>
      <c r="U47" s="381"/>
      <c r="V47" s="405" t="n">
        <v>43</v>
      </c>
      <c r="W47" s="406" t="inlineStr">
        <f aca="false">'English Scores- Leveled papers'!B49</f>
        <is>
          <t/>
        </is>
      </c>
      <c r="X47" s="407" t="str">
        <f aca="false">IF(COUNT(Z47:AF47)=0,"",SUM(Z47:AF47))</f>
        <v/>
      </c>
      <c r="Y47" s="403" t="str">
        <f aca="false">IF(OR(ISBLANK($W47),X47=""),"",(X47/SUM($Z$2:$AF$2)))</f>
        <v/>
      </c>
      <c r="Z47" s="410"/>
      <c r="AA47" s="410"/>
      <c r="AB47" s="410"/>
      <c r="AC47" s="410"/>
      <c r="AD47" s="410"/>
      <c r="AE47" s="410"/>
      <c r="AF47" s="407" t="str">
        <f aca="false">IF(COUNT(AG47:AM47)=0,"",SUM(AG47:AM47))</f>
        <v/>
      </c>
      <c r="AG47" s="410"/>
      <c r="AH47" s="410"/>
      <c r="AI47" s="410"/>
      <c r="AJ47" s="410"/>
      <c r="AK47" s="410"/>
      <c r="AL47" s="410"/>
      <c r="AM47" s="410"/>
      <c r="AN47" s="381"/>
      <c r="AO47" s="405" t="n">
        <v>43</v>
      </c>
      <c r="AP47" s="406" t="inlineStr">
        <f aca="false">'English Scores- Leveled papers'!B49</f>
        <is>
          <t/>
        </is>
      </c>
      <c r="AQ47" s="404"/>
    </row>
    <row r="48" customFormat="false" ht="12.75" hidden="false" customHeight="false" outlineLevel="0" collapsed="false">
      <c r="A48" s="405" t="n">
        <v>44</v>
      </c>
      <c r="B48" s="406" t="inlineStr">
        <f aca="false">'English Scores- Leveled papers'!B50</f>
        <is>
          <t/>
        </is>
      </c>
      <c r="C48" s="407" t="str">
        <f aca="false">IF(COUNT(E48:M48)=0,"",SUM(E48:M48))</f>
        <v/>
      </c>
      <c r="D48" s="399" t="str">
        <f aca="false">IF(OR(ISBLANK($B48),C48=""),"",(C48/SUM($E$2:$M$2)))</f>
        <v/>
      </c>
      <c r="E48" s="408"/>
      <c r="F48" s="408"/>
      <c r="G48" s="408"/>
      <c r="H48" s="408"/>
      <c r="I48" s="408"/>
      <c r="J48" s="408"/>
      <c r="K48" s="408"/>
      <c r="L48" s="408"/>
      <c r="M48" s="409" t="str">
        <f aca="false">IF(COUNT(N48:T48)=0,"",SUM(N48:T48))</f>
        <v/>
      </c>
      <c r="N48" s="408"/>
      <c r="O48" s="408"/>
      <c r="P48" s="408"/>
      <c r="Q48" s="408"/>
      <c r="R48" s="408"/>
      <c r="S48" s="408"/>
      <c r="T48" s="408"/>
      <c r="U48" s="381"/>
      <c r="V48" s="405" t="n">
        <v>44</v>
      </c>
      <c r="W48" s="406" t="inlineStr">
        <f aca="false">'English Scores- Leveled papers'!B50</f>
        <is>
          <t/>
        </is>
      </c>
      <c r="X48" s="407" t="str">
        <f aca="false">IF(COUNT(Z48:AF48)=0,"",SUM(Z48:AF48))</f>
        <v/>
      </c>
      <c r="Y48" s="403" t="str">
        <f aca="false">IF(OR(ISBLANK($W48),X48=""),"",(X48/SUM($Z$2:$AF$2)))</f>
        <v/>
      </c>
      <c r="Z48" s="410"/>
      <c r="AA48" s="410"/>
      <c r="AB48" s="410"/>
      <c r="AC48" s="410"/>
      <c r="AD48" s="410"/>
      <c r="AE48" s="410"/>
      <c r="AF48" s="407" t="str">
        <f aca="false">IF(COUNT(AG48:AM48)=0,"",SUM(AG48:AM48))</f>
        <v/>
      </c>
      <c r="AG48" s="410"/>
      <c r="AH48" s="410"/>
      <c r="AI48" s="410"/>
      <c r="AJ48" s="410"/>
      <c r="AK48" s="410"/>
      <c r="AL48" s="410"/>
      <c r="AM48" s="410"/>
      <c r="AN48" s="381"/>
      <c r="AO48" s="405" t="n">
        <v>44</v>
      </c>
      <c r="AP48" s="406" t="inlineStr">
        <f aca="false">'English Scores- Leveled papers'!B50</f>
        <is>
          <t/>
        </is>
      </c>
      <c r="AQ48" s="404"/>
    </row>
    <row r="49" customFormat="false" ht="12.75" hidden="false" customHeight="false" outlineLevel="0" collapsed="false">
      <c r="A49" s="405" t="n">
        <v>45</v>
      </c>
      <c r="B49" s="406" t="inlineStr">
        <f aca="false">'English Scores- Leveled papers'!B51</f>
        <is>
          <t/>
        </is>
      </c>
      <c r="C49" s="407" t="str">
        <f aca="false">IF(COUNT(E49:M49)=0,"",SUM(E49:M49))</f>
        <v/>
      </c>
      <c r="D49" s="399" t="str">
        <f aca="false">IF(OR(ISBLANK($B49),C49=""),"",(C49/SUM($E$2:$M$2)))</f>
        <v/>
      </c>
      <c r="E49" s="408"/>
      <c r="F49" s="408"/>
      <c r="G49" s="408"/>
      <c r="H49" s="408"/>
      <c r="I49" s="408"/>
      <c r="J49" s="408"/>
      <c r="K49" s="408"/>
      <c r="L49" s="408"/>
      <c r="M49" s="409" t="str">
        <f aca="false">IF(COUNT(N49:T49)=0,"",SUM(N49:T49))</f>
        <v/>
      </c>
      <c r="N49" s="408"/>
      <c r="O49" s="408"/>
      <c r="P49" s="408"/>
      <c r="Q49" s="408"/>
      <c r="R49" s="408"/>
      <c r="S49" s="408"/>
      <c r="T49" s="408"/>
      <c r="U49" s="381"/>
      <c r="V49" s="405" t="n">
        <v>45</v>
      </c>
      <c r="W49" s="406" t="inlineStr">
        <f aca="false">'English Scores- Leveled papers'!B51</f>
        <is>
          <t/>
        </is>
      </c>
      <c r="X49" s="407" t="str">
        <f aca="false">IF(COUNT(Z49:AF49)=0,"",SUM(Z49:AF49))</f>
        <v/>
      </c>
      <c r="Y49" s="403" t="str">
        <f aca="false">IF(OR(ISBLANK($W49),X49=""),"",(X49/SUM($Z$2:$AF$2)))</f>
        <v/>
      </c>
      <c r="Z49" s="410"/>
      <c r="AA49" s="410"/>
      <c r="AB49" s="410"/>
      <c r="AC49" s="410"/>
      <c r="AD49" s="410"/>
      <c r="AE49" s="410"/>
      <c r="AF49" s="407" t="str">
        <f aca="false">IF(COUNT(AG49:AM49)=0,"",SUM(AG49:AM49))</f>
        <v/>
      </c>
      <c r="AG49" s="410"/>
      <c r="AH49" s="410"/>
      <c r="AI49" s="410"/>
      <c r="AJ49" s="410"/>
      <c r="AK49" s="410"/>
      <c r="AL49" s="410"/>
      <c r="AM49" s="410"/>
      <c r="AN49" s="381"/>
      <c r="AO49" s="405" t="n">
        <v>45</v>
      </c>
      <c r="AP49" s="406" t="inlineStr">
        <f aca="false">'English Scores- Leveled papers'!B51</f>
        <is>
          <t/>
        </is>
      </c>
      <c r="AQ49" s="404"/>
    </row>
    <row r="50" customFormat="false" ht="12.75" hidden="false" customHeight="false" outlineLevel="0" collapsed="false">
      <c r="A50" s="405" t="n">
        <v>46</v>
      </c>
      <c r="B50" s="406" t="inlineStr">
        <f aca="false">'English Scores- Leveled papers'!B52</f>
        <is>
          <t/>
        </is>
      </c>
      <c r="C50" s="407" t="str">
        <f aca="false">IF(COUNT(E50:M50)=0,"",SUM(E50:M50))</f>
        <v/>
      </c>
      <c r="D50" s="399" t="str">
        <f aca="false">IF(OR(ISBLANK($B50),C50=""),"",(C50/SUM($E$2:$M$2)))</f>
        <v/>
      </c>
      <c r="E50" s="408"/>
      <c r="F50" s="408"/>
      <c r="G50" s="408"/>
      <c r="H50" s="408"/>
      <c r="I50" s="408"/>
      <c r="J50" s="408"/>
      <c r="K50" s="408"/>
      <c r="L50" s="408"/>
      <c r="M50" s="409" t="str">
        <f aca="false">IF(COUNT(N50:T50)=0,"",SUM(N50:T50))</f>
        <v/>
      </c>
      <c r="N50" s="408"/>
      <c r="O50" s="408"/>
      <c r="P50" s="408"/>
      <c r="Q50" s="408"/>
      <c r="R50" s="408"/>
      <c r="S50" s="408"/>
      <c r="T50" s="408"/>
      <c r="U50" s="381"/>
      <c r="V50" s="405" t="n">
        <v>46</v>
      </c>
      <c r="W50" s="406" t="inlineStr">
        <f aca="false">'English Scores- Leveled papers'!B52</f>
        <is>
          <t/>
        </is>
      </c>
      <c r="X50" s="407" t="str">
        <f aca="false">IF(COUNT(Z50:AF50)=0,"",SUM(Z50:AF50))</f>
        <v/>
      </c>
      <c r="Y50" s="403" t="str">
        <f aca="false">IF(OR(ISBLANK($W50),X50=""),"",(X50/SUM($Z$2:$AF$2)))</f>
        <v/>
      </c>
      <c r="Z50" s="410"/>
      <c r="AA50" s="410"/>
      <c r="AB50" s="410"/>
      <c r="AC50" s="410"/>
      <c r="AD50" s="410"/>
      <c r="AE50" s="410"/>
      <c r="AF50" s="407" t="str">
        <f aca="false">IF(COUNT(AG50:AM50)=0,"",SUM(AG50:AM50))</f>
        <v/>
      </c>
      <c r="AG50" s="410"/>
      <c r="AH50" s="410"/>
      <c r="AI50" s="410"/>
      <c r="AJ50" s="410"/>
      <c r="AK50" s="410"/>
      <c r="AL50" s="410"/>
      <c r="AM50" s="410"/>
      <c r="AN50" s="381"/>
      <c r="AO50" s="405" t="n">
        <v>46</v>
      </c>
      <c r="AP50" s="406" t="inlineStr">
        <f aca="false">'English Scores- Leveled papers'!B52</f>
        <is>
          <t/>
        </is>
      </c>
      <c r="AQ50" s="404"/>
    </row>
    <row r="51" customFormat="false" ht="12.75" hidden="false" customHeight="false" outlineLevel="0" collapsed="false">
      <c r="A51" s="405" t="n">
        <v>47</v>
      </c>
      <c r="B51" s="406" t="inlineStr">
        <f aca="false">'English Scores- Leveled papers'!B53</f>
        <is>
          <t/>
        </is>
      </c>
      <c r="C51" s="407" t="str">
        <f aca="false">IF(COUNT(E51:M51)=0,"",SUM(E51:M51))</f>
        <v/>
      </c>
      <c r="D51" s="399" t="str">
        <f aca="false">IF(OR(ISBLANK($B51),C51=""),"",(C51/SUM($E$2:$M$2)))</f>
        <v/>
      </c>
      <c r="E51" s="408"/>
      <c r="F51" s="408"/>
      <c r="G51" s="408"/>
      <c r="H51" s="408"/>
      <c r="I51" s="408"/>
      <c r="J51" s="408"/>
      <c r="K51" s="408"/>
      <c r="L51" s="408"/>
      <c r="M51" s="409" t="str">
        <f aca="false">IF(COUNT(N51:T51)=0,"",SUM(N51:T51))</f>
        <v/>
      </c>
      <c r="N51" s="408"/>
      <c r="O51" s="408"/>
      <c r="P51" s="408"/>
      <c r="Q51" s="408"/>
      <c r="R51" s="408"/>
      <c r="S51" s="408"/>
      <c r="T51" s="408"/>
      <c r="U51" s="381"/>
      <c r="V51" s="405" t="n">
        <v>47</v>
      </c>
      <c r="W51" s="406" t="inlineStr">
        <f aca="false">'English Scores- Leveled papers'!B53</f>
        <is>
          <t/>
        </is>
      </c>
      <c r="X51" s="407" t="str">
        <f aca="false">IF(COUNT(Z51:AF51)=0,"",SUM(Z51:AF51))</f>
        <v/>
      </c>
      <c r="Y51" s="403" t="str">
        <f aca="false">IF(OR(ISBLANK($W51),X51=""),"",(X51/SUM($Z$2:$AF$2)))</f>
        <v/>
      </c>
      <c r="Z51" s="410"/>
      <c r="AA51" s="410"/>
      <c r="AB51" s="410"/>
      <c r="AC51" s="410"/>
      <c r="AD51" s="410"/>
      <c r="AE51" s="410"/>
      <c r="AF51" s="407" t="str">
        <f aca="false">IF(COUNT(AG51:AM51)=0,"",SUM(AG51:AM51))</f>
        <v/>
      </c>
      <c r="AG51" s="410"/>
      <c r="AH51" s="410"/>
      <c r="AI51" s="410"/>
      <c r="AJ51" s="410"/>
      <c r="AK51" s="410"/>
      <c r="AL51" s="410"/>
      <c r="AM51" s="410"/>
      <c r="AN51" s="381"/>
      <c r="AO51" s="405" t="n">
        <v>47</v>
      </c>
      <c r="AP51" s="406" t="inlineStr">
        <f aca="false">'English Scores- Leveled papers'!B53</f>
        <is>
          <t/>
        </is>
      </c>
      <c r="AQ51" s="404"/>
    </row>
    <row r="52" customFormat="false" ht="12.75" hidden="false" customHeight="false" outlineLevel="0" collapsed="false">
      <c r="A52" s="405" t="n">
        <v>48</v>
      </c>
      <c r="B52" s="406" t="inlineStr">
        <f aca="false">'English Scores- Leveled papers'!B54</f>
        <is>
          <t/>
        </is>
      </c>
      <c r="C52" s="407" t="str">
        <f aca="false">IF(COUNT(E52:M52)=0,"",SUM(E52:M52))</f>
        <v/>
      </c>
      <c r="D52" s="399" t="str">
        <f aca="false">IF(OR(ISBLANK($B52),C52=""),"",(C52/SUM($E$2:$M$2)))</f>
        <v/>
      </c>
      <c r="E52" s="408"/>
      <c r="F52" s="408"/>
      <c r="G52" s="408"/>
      <c r="H52" s="408"/>
      <c r="I52" s="408"/>
      <c r="J52" s="408"/>
      <c r="K52" s="408"/>
      <c r="L52" s="408"/>
      <c r="M52" s="409" t="str">
        <f aca="false">IF(COUNT(N52:T52)=0,"",SUM(N52:T52))</f>
        <v/>
      </c>
      <c r="N52" s="408"/>
      <c r="O52" s="408"/>
      <c r="P52" s="408"/>
      <c r="Q52" s="408"/>
      <c r="R52" s="408"/>
      <c r="S52" s="408"/>
      <c r="T52" s="408"/>
      <c r="U52" s="381"/>
      <c r="V52" s="405" t="n">
        <v>48</v>
      </c>
      <c r="W52" s="406" t="inlineStr">
        <f aca="false">'English Scores- Leveled papers'!B54</f>
        <is>
          <t/>
        </is>
      </c>
      <c r="X52" s="407" t="str">
        <f aca="false">IF(COUNT(Z52:AF52)=0,"",SUM(Z52:AF52))</f>
        <v/>
      </c>
      <c r="Y52" s="403" t="str">
        <f aca="false">IF(OR(ISBLANK($W52),X52=""),"",(X52/SUM($Z$2:$AF$2)))</f>
        <v/>
      </c>
      <c r="Z52" s="410"/>
      <c r="AA52" s="410"/>
      <c r="AB52" s="410"/>
      <c r="AC52" s="410"/>
      <c r="AD52" s="410"/>
      <c r="AE52" s="410"/>
      <c r="AF52" s="407" t="str">
        <f aca="false">IF(COUNT(AG52:AM52)=0,"",SUM(AG52:AM52))</f>
        <v/>
      </c>
      <c r="AG52" s="410"/>
      <c r="AH52" s="410"/>
      <c r="AI52" s="410"/>
      <c r="AJ52" s="410"/>
      <c r="AK52" s="410"/>
      <c r="AL52" s="410"/>
      <c r="AM52" s="410"/>
      <c r="AN52" s="381"/>
      <c r="AO52" s="405" t="n">
        <v>48</v>
      </c>
      <c r="AP52" s="406" t="inlineStr">
        <f aca="false">'English Scores- Leveled papers'!B54</f>
        <is>
          <t/>
        </is>
      </c>
      <c r="AQ52" s="404"/>
    </row>
    <row r="53" customFormat="false" ht="12.75" hidden="false" customHeight="false" outlineLevel="0" collapsed="false">
      <c r="A53" s="405" t="n">
        <v>49</v>
      </c>
      <c r="B53" s="406" t="inlineStr">
        <f aca="false">'English Scores- Leveled papers'!B55</f>
        <is>
          <t/>
        </is>
      </c>
      <c r="C53" s="407" t="str">
        <f aca="false">IF(COUNT(E53:M53)=0,"",SUM(E53:M53))</f>
        <v/>
      </c>
      <c r="D53" s="399" t="str">
        <f aca="false">IF(OR(ISBLANK($B53),C53=""),"",(C53/SUM($E$2:$M$2)))</f>
        <v/>
      </c>
      <c r="E53" s="408"/>
      <c r="F53" s="408"/>
      <c r="G53" s="408"/>
      <c r="H53" s="408"/>
      <c r="I53" s="408"/>
      <c r="J53" s="408"/>
      <c r="K53" s="408"/>
      <c r="L53" s="408"/>
      <c r="M53" s="409" t="str">
        <f aca="false">IF(COUNT(N53:T53)=0,"",SUM(N53:T53))</f>
        <v/>
      </c>
      <c r="N53" s="408"/>
      <c r="O53" s="408"/>
      <c r="P53" s="408"/>
      <c r="Q53" s="408"/>
      <c r="R53" s="408"/>
      <c r="S53" s="408"/>
      <c r="T53" s="408"/>
      <c r="U53" s="381"/>
      <c r="V53" s="405" t="n">
        <v>49</v>
      </c>
      <c r="W53" s="406" t="inlineStr">
        <f aca="false">'English Scores- Leveled papers'!B55</f>
        <is>
          <t/>
        </is>
      </c>
      <c r="X53" s="407" t="str">
        <f aca="false">IF(COUNT(Z53:AF53)=0,"",SUM(Z53:AF53))</f>
        <v/>
      </c>
      <c r="Y53" s="403" t="str">
        <f aca="false">IF(OR(ISBLANK($W53),X53=""),"",(X53/SUM($Z$2:$AF$2)))</f>
        <v/>
      </c>
      <c r="Z53" s="410"/>
      <c r="AA53" s="410"/>
      <c r="AB53" s="410"/>
      <c r="AC53" s="410"/>
      <c r="AD53" s="410"/>
      <c r="AE53" s="410"/>
      <c r="AF53" s="407" t="str">
        <f aca="false">IF(COUNT(AG53:AM53)=0,"",SUM(AG53:AM53))</f>
        <v/>
      </c>
      <c r="AG53" s="410"/>
      <c r="AH53" s="410"/>
      <c r="AI53" s="410"/>
      <c r="AJ53" s="410"/>
      <c r="AK53" s="410"/>
      <c r="AL53" s="410"/>
      <c r="AM53" s="410"/>
      <c r="AN53" s="381"/>
      <c r="AO53" s="405" t="n">
        <v>49</v>
      </c>
      <c r="AP53" s="406" t="inlineStr">
        <f aca="false">'English Scores- Leveled papers'!B55</f>
        <is>
          <t/>
        </is>
      </c>
      <c r="AQ53" s="404"/>
    </row>
    <row r="54" customFormat="false" ht="12.75" hidden="false" customHeight="false" outlineLevel="0" collapsed="false">
      <c r="A54" s="405" t="n">
        <v>50</v>
      </c>
      <c r="B54" s="406" t="inlineStr">
        <f aca="false">'English Scores- Leveled papers'!B56</f>
        <is>
          <t/>
        </is>
      </c>
      <c r="C54" s="407" t="str">
        <f aca="false">IF(COUNT(E54:M54)=0,"",SUM(E54:M54))</f>
        <v/>
      </c>
      <c r="D54" s="399" t="str">
        <f aca="false">IF(OR(ISBLANK($B54),C54=""),"",(C54/SUM($E$2:$M$2)))</f>
        <v/>
      </c>
      <c r="E54" s="408"/>
      <c r="F54" s="408"/>
      <c r="G54" s="408"/>
      <c r="H54" s="408"/>
      <c r="I54" s="408"/>
      <c r="J54" s="408"/>
      <c r="K54" s="408"/>
      <c r="L54" s="408"/>
      <c r="M54" s="409" t="str">
        <f aca="false">IF(COUNT(N54:T54)=0,"",SUM(N54:T54))</f>
        <v/>
      </c>
      <c r="N54" s="408"/>
      <c r="O54" s="408"/>
      <c r="P54" s="408"/>
      <c r="Q54" s="408"/>
      <c r="R54" s="408"/>
      <c r="S54" s="408"/>
      <c r="T54" s="408"/>
      <c r="U54" s="381"/>
      <c r="V54" s="405" t="n">
        <v>50</v>
      </c>
      <c r="W54" s="406" t="inlineStr">
        <f aca="false">'English Scores- Leveled papers'!B56</f>
        <is>
          <t/>
        </is>
      </c>
      <c r="X54" s="407" t="str">
        <f aca="false">IF(COUNT(Z54:AF54)=0,"",SUM(Z54:AF54))</f>
        <v/>
      </c>
      <c r="Y54" s="403" t="str">
        <f aca="false">IF(OR(ISBLANK($W54),X54=""),"",(X54/SUM($Z$2:$AF$2)))</f>
        <v/>
      </c>
      <c r="Z54" s="410"/>
      <c r="AA54" s="410"/>
      <c r="AB54" s="410"/>
      <c r="AC54" s="410"/>
      <c r="AD54" s="410"/>
      <c r="AE54" s="410"/>
      <c r="AF54" s="407" t="str">
        <f aca="false">IF(COUNT(AG54:AM54)=0,"",SUM(AG54:AM54))</f>
        <v/>
      </c>
      <c r="AG54" s="410"/>
      <c r="AH54" s="410"/>
      <c r="AI54" s="410"/>
      <c r="AJ54" s="410"/>
      <c r="AK54" s="410"/>
      <c r="AL54" s="410"/>
      <c r="AM54" s="410"/>
      <c r="AN54" s="381"/>
      <c r="AO54" s="405" t="n">
        <v>50</v>
      </c>
      <c r="AP54" s="406" t="inlineStr">
        <f aca="false">'English Scores- Leveled papers'!B56</f>
        <is>
          <t/>
        </is>
      </c>
      <c r="AQ54" s="404"/>
    </row>
    <row r="55" customFormat="false" ht="12.75" hidden="false" customHeight="false" outlineLevel="0" collapsed="false">
      <c r="A55" s="405" t="n">
        <v>51</v>
      </c>
      <c r="B55" s="406" t="inlineStr">
        <f aca="false">'English Scores- Leveled papers'!B57</f>
        <is>
          <t/>
        </is>
      </c>
      <c r="C55" s="407" t="str">
        <f aca="false">IF(COUNT(E55:M55)=0,"",SUM(E55:M55))</f>
        <v/>
      </c>
      <c r="D55" s="399" t="str">
        <f aca="false">IF(OR(ISBLANK($B55),C55=""),"",(C55/SUM($E$2:$M$2)))</f>
        <v/>
      </c>
      <c r="E55" s="408"/>
      <c r="F55" s="408"/>
      <c r="G55" s="408"/>
      <c r="H55" s="408"/>
      <c r="I55" s="408"/>
      <c r="J55" s="408"/>
      <c r="K55" s="408"/>
      <c r="L55" s="408"/>
      <c r="M55" s="409" t="str">
        <f aca="false">IF(COUNT(N55:T55)=0,"",SUM(N55:T55))</f>
        <v/>
      </c>
      <c r="N55" s="408"/>
      <c r="O55" s="408"/>
      <c r="P55" s="408"/>
      <c r="Q55" s="408"/>
      <c r="R55" s="408"/>
      <c r="S55" s="408"/>
      <c r="T55" s="408"/>
      <c r="V55" s="405" t="n">
        <v>51</v>
      </c>
      <c r="W55" s="406" t="inlineStr">
        <f aca="false">'English Scores- Leveled papers'!B57</f>
        <is>
          <t/>
        </is>
      </c>
      <c r="X55" s="407" t="str">
        <f aca="false">IF(COUNT(Z55:AF55)=0,"",SUM(Z55:AF55))</f>
        <v/>
      </c>
      <c r="Y55" s="403" t="str">
        <f aca="false">IF(OR(ISBLANK($W55),X55=""),"",(X55/SUM($Z$2:$AF$2)))</f>
        <v/>
      </c>
      <c r="Z55" s="410"/>
      <c r="AA55" s="410"/>
      <c r="AB55" s="410"/>
      <c r="AC55" s="410"/>
      <c r="AD55" s="410"/>
      <c r="AE55" s="410"/>
      <c r="AF55" s="407" t="str">
        <f aca="false">IF(COUNT(AG55:AM55)=0,"",SUM(AG55:AM55))</f>
        <v/>
      </c>
      <c r="AG55" s="410"/>
      <c r="AH55" s="410"/>
      <c r="AI55" s="410"/>
      <c r="AJ55" s="410"/>
      <c r="AK55" s="410"/>
      <c r="AL55" s="410"/>
      <c r="AM55" s="410"/>
      <c r="AO55" s="405" t="n">
        <v>51</v>
      </c>
      <c r="AP55" s="406" t="inlineStr">
        <f aca="false">'English Scores- Leveled papers'!B57</f>
        <is>
          <t/>
        </is>
      </c>
      <c r="AQ55" s="404"/>
    </row>
    <row r="56" customFormat="false" ht="12.75" hidden="false" customHeight="false" outlineLevel="0" collapsed="false">
      <c r="A56" s="405" t="n">
        <v>52</v>
      </c>
      <c r="B56" s="406" t="inlineStr">
        <f aca="false">'English Scores- Leveled papers'!B58</f>
        <is>
          <t/>
        </is>
      </c>
      <c r="C56" s="407" t="str">
        <f aca="false">IF(COUNT(E56:M56)=0,"",SUM(E56:M56))</f>
        <v/>
      </c>
      <c r="D56" s="399" t="str">
        <f aca="false">IF(OR(ISBLANK($B56),C56=""),"",(C56/SUM($E$2:$M$2)))</f>
        <v/>
      </c>
      <c r="E56" s="408"/>
      <c r="F56" s="408"/>
      <c r="G56" s="408"/>
      <c r="H56" s="408"/>
      <c r="I56" s="408"/>
      <c r="J56" s="408"/>
      <c r="K56" s="408"/>
      <c r="L56" s="408"/>
      <c r="M56" s="409" t="str">
        <f aca="false">IF(COUNT(N56:T56)=0,"",SUM(N56:T56))</f>
        <v/>
      </c>
      <c r="N56" s="408"/>
      <c r="O56" s="408"/>
      <c r="P56" s="408"/>
      <c r="Q56" s="408"/>
      <c r="R56" s="408"/>
      <c r="S56" s="408"/>
      <c r="T56" s="408"/>
      <c r="V56" s="405" t="n">
        <v>52</v>
      </c>
      <c r="W56" s="406" t="inlineStr">
        <f aca="false">'English Scores- Leveled papers'!B58</f>
        <is>
          <t/>
        </is>
      </c>
      <c r="X56" s="407" t="str">
        <f aca="false">IF(COUNT(Z56:AF56)=0,"",SUM(Z56:AF56))</f>
        <v/>
      </c>
      <c r="Y56" s="403" t="str">
        <f aca="false">IF(OR(ISBLANK($W56),X56=""),"",(X56/SUM($Z$2:$AF$2)))</f>
        <v/>
      </c>
      <c r="Z56" s="410"/>
      <c r="AA56" s="410"/>
      <c r="AB56" s="410"/>
      <c r="AC56" s="410"/>
      <c r="AD56" s="410"/>
      <c r="AE56" s="410"/>
      <c r="AF56" s="407" t="str">
        <f aca="false">IF(COUNT(AG56:AM56)=0,"",SUM(AG56:AM56))</f>
        <v/>
      </c>
      <c r="AG56" s="410"/>
      <c r="AH56" s="410"/>
      <c r="AI56" s="410"/>
      <c r="AJ56" s="410"/>
      <c r="AK56" s="410"/>
      <c r="AL56" s="410"/>
      <c r="AM56" s="410"/>
      <c r="AO56" s="405" t="n">
        <v>52</v>
      </c>
      <c r="AP56" s="406" t="inlineStr">
        <f aca="false">'English Scores- Leveled papers'!B58</f>
        <is>
          <t/>
        </is>
      </c>
      <c r="AQ56" s="404"/>
    </row>
    <row r="57" customFormat="false" ht="12.75" hidden="false" customHeight="false" outlineLevel="0" collapsed="false">
      <c r="A57" s="405" t="n">
        <v>53</v>
      </c>
      <c r="B57" s="406" t="inlineStr">
        <f aca="false">'English Scores- Leveled papers'!B59</f>
        <is>
          <t/>
        </is>
      </c>
      <c r="C57" s="407" t="str">
        <f aca="false">IF(COUNT(E57:M57)=0,"",SUM(E57:M57))</f>
        <v/>
      </c>
      <c r="D57" s="399" t="str">
        <f aca="false">IF(OR(ISBLANK($B57),C57=""),"",(C57/SUM($E$2:$M$2)))</f>
        <v/>
      </c>
      <c r="E57" s="408"/>
      <c r="F57" s="408"/>
      <c r="G57" s="408"/>
      <c r="H57" s="408"/>
      <c r="I57" s="408"/>
      <c r="J57" s="408"/>
      <c r="K57" s="408"/>
      <c r="L57" s="408"/>
      <c r="M57" s="409" t="str">
        <f aca="false">IF(COUNT(N57:T57)=0,"",SUM(N57:T57))</f>
        <v/>
      </c>
      <c r="N57" s="408"/>
      <c r="O57" s="408"/>
      <c r="P57" s="408"/>
      <c r="Q57" s="408"/>
      <c r="R57" s="408"/>
      <c r="S57" s="408"/>
      <c r="T57" s="408"/>
      <c r="V57" s="405" t="n">
        <v>53</v>
      </c>
      <c r="W57" s="406" t="inlineStr">
        <f aca="false">'English Scores- Leveled papers'!B59</f>
        <is>
          <t/>
        </is>
      </c>
      <c r="X57" s="407" t="str">
        <f aca="false">IF(COUNT(Z57:AF57)=0,"",SUM(Z57:AF57))</f>
        <v/>
      </c>
      <c r="Y57" s="403" t="str">
        <f aca="false">IF(OR(ISBLANK($W57),X57=""),"",(X57/SUM($Z$2:$AF$2)))</f>
        <v/>
      </c>
      <c r="Z57" s="410"/>
      <c r="AA57" s="410"/>
      <c r="AB57" s="410"/>
      <c r="AC57" s="410"/>
      <c r="AD57" s="410"/>
      <c r="AE57" s="410"/>
      <c r="AF57" s="407" t="str">
        <f aca="false">IF(COUNT(AG57:AM57)=0,"",SUM(AG57:AM57))</f>
        <v/>
      </c>
      <c r="AG57" s="410"/>
      <c r="AH57" s="410"/>
      <c r="AI57" s="410"/>
      <c r="AJ57" s="410"/>
      <c r="AK57" s="410"/>
      <c r="AL57" s="410"/>
      <c r="AM57" s="410"/>
      <c r="AO57" s="405" t="n">
        <v>53</v>
      </c>
      <c r="AP57" s="406" t="inlineStr">
        <f aca="false">'English Scores- Leveled papers'!B59</f>
        <is>
          <t/>
        </is>
      </c>
      <c r="AQ57" s="404"/>
    </row>
    <row r="58" customFormat="false" ht="12.75" hidden="false" customHeight="false" outlineLevel="0" collapsed="false">
      <c r="A58" s="405" t="n">
        <v>54</v>
      </c>
      <c r="B58" s="406" t="inlineStr">
        <f aca="false">'English Scores- Leveled papers'!B60</f>
        <is>
          <t/>
        </is>
      </c>
      <c r="C58" s="407" t="str">
        <f aca="false">IF(COUNT(E58:M58)=0,"",SUM(E58:M58))</f>
        <v/>
      </c>
      <c r="D58" s="399" t="str">
        <f aca="false">IF(OR(ISBLANK($B58),C58=""),"",(C58/SUM($E$2:$M$2)))</f>
        <v/>
      </c>
      <c r="E58" s="408"/>
      <c r="F58" s="408"/>
      <c r="G58" s="408"/>
      <c r="H58" s="408"/>
      <c r="I58" s="408"/>
      <c r="J58" s="408"/>
      <c r="K58" s="408"/>
      <c r="L58" s="408"/>
      <c r="M58" s="409" t="str">
        <f aca="false">IF(COUNT(N58:T58)=0,"",SUM(N58:T58))</f>
        <v/>
      </c>
      <c r="N58" s="408"/>
      <c r="O58" s="408"/>
      <c r="P58" s="408"/>
      <c r="Q58" s="408"/>
      <c r="R58" s="408"/>
      <c r="S58" s="408"/>
      <c r="T58" s="408"/>
      <c r="V58" s="405" t="n">
        <v>54</v>
      </c>
      <c r="W58" s="406" t="inlineStr">
        <f aca="false">'English Scores- Leveled papers'!B60</f>
        <is>
          <t/>
        </is>
      </c>
      <c r="X58" s="407" t="str">
        <f aca="false">IF(COUNT(Z58:AF58)=0,"",SUM(Z58:AF58))</f>
        <v/>
      </c>
      <c r="Y58" s="403" t="str">
        <f aca="false">IF(OR(ISBLANK($W58),X58=""),"",(X58/SUM($Z$2:$AF$2)))</f>
        <v/>
      </c>
      <c r="Z58" s="410"/>
      <c r="AA58" s="410"/>
      <c r="AB58" s="410"/>
      <c r="AC58" s="410"/>
      <c r="AD58" s="410"/>
      <c r="AE58" s="410"/>
      <c r="AF58" s="407" t="str">
        <f aca="false">IF(COUNT(AG58:AM58)=0,"",SUM(AG58:AM58))</f>
        <v/>
      </c>
      <c r="AG58" s="410"/>
      <c r="AH58" s="410"/>
      <c r="AI58" s="410"/>
      <c r="AJ58" s="410"/>
      <c r="AK58" s="410"/>
      <c r="AL58" s="410"/>
      <c r="AM58" s="410"/>
      <c r="AO58" s="405" t="n">
        <v>54</v>
      </c>
      <c r="AP58" s="406" t="inlineStr">
        <f aca="false">'English Scores- Leveled papers'!B60</f>
        <is>
          <t/>
        </is>
      </c>
      <c r="AQ58" s="404"/>
    </row>
    <row r="59" customFormat="false" ht="12.75" hidden="false" customHeight="false" outlineLevel="0" collapsed="false">
      <c r="A59" s="405" t="n">
        <v>55</v>
      </c>
      <c r="B59" s="406" t="inlineStr">
        <f aca="false">'English Scores- Leveled papers'!B61</f>
        <is>
          <t/>
        </is>
      </c>
      <c r="C59" s="407" t="str">
        <f aca="false">IF(COUNT(E59:M59)=0,"",SUM(E59:M59))</f>
        <v/>
      </c>
      <c r="D59" s="399" t="str">
        <f aca="false">IF(OR(ISBLANK($B59),C59=""),"",(C59/SUM($E$2:$M$2)))</f>
        <v/>
      </c>
      <c r="E59" s="408"/>
      <c r="F59" s="408"/>
      <c r="G59" s="408"/>
      <c r="H59" s="408"/>
      <c r="I59" s="408"/>
      <c r="J59" s="408"/>
      <c r="K59" s="408"/>
      <c r="L59" s="408"/>
      <c r="M59" s="409" t="str">
        <f aca="false">IF(COUNT(N59:T59)=0,"",SUM(N59:T59))</f>
        <v/>
      </c>
      <c r="N59" s="408"/>
      <c r="O59" s="408"/>
      <c r="P59" s="408"/>
      <c r="Q59" s="408"/>
      <c r="R59" s="408"/>
      <c r="S59" s="408"/>
      <c r="T59" s="408"/>
      <c r="V59" s="405" t="n">
        <v>55</v>
      </c>
      <c r="W59" s="406" t="inlineStr">
        <f aca="false">'English Scores- Leveled papers'!B61</f>
        <is>
          <t/>
        </is>
      </c>
      <c r="X59" s="407" t="str">
        <f aca="false">IF(COUNT(Z59:AF59)=0,"",SUM(Z59:AF59))</f>
        <v/>
      </c>
      <c r="Y59" s="403" t="str">
        <f aca="false">IF(OR(ISBLANK($W59),X59=""),"",(X59/SUM($Z$2:$AF$2)))</f>
        <v/>
      </c>
      <c r="Z59" s="410"/>
      <c r="AA59" s="410"/>
      <c r="AB59" s="410"/>
      <c r="AC59" s="410"/>
      <c r="AD59" s="410"/>
      <c r="AE59" s="410"/>
      <c r="AF59" s="407" t="str">
        <f aca="false">IF(COUNT(AG59:AM59)=0,"",SUM(AG59:AM59))</f>
        <v/>
      </c>
      <c r="AG59" s="410"/>
      <c r="AH59" s="410"/>
      <c r="AI59" s="410"/>
      <c r="AJ59" s="410"/>
      <c r="AK59" s="410"/>
      <c r="AL59" s="410"/>
      <c r="AM59" s="410"/>
      <c r="AO59" s="405" t="n">
        <v>55</v>
      </c>
      <c r="AP59" s="406" t="inlineStr">
        <f aca="false">'English Scores- Leveled papers'!B61</f>
        <is>
          <t/>
        </is>
      </c>
      <c r="AQ59" s="404"/>
    </row>
    <row r="60" customFormat="false" ht="12.75" hidden="false" customHeight="false" outlineLevel="0" collapsed="false">
      <c r="A60" s="405" t="n">
        <v>56</v>
      </c>
      <c r="B60" s="406" t="inlineStr">
        <f aca="false">'English Scores- Leveled papers'!B62</f>
        <is>
          <t/>
        </is>
      </c>
      <c r="C60" s="407" t="str">
        <f aca="false">IF(COUNT(E60:M60)=0,"",SUM(E60:M60))</f>
        <v/>
      </c>
      <c r="D60" s="399" t="str">
        <f aca="false">IF(OR(ISBLANK($B60),C60=""),"",(C60/SUM($E$2:$M$2)))</f>
        <v/>
      </c>
      <c r="E60" s="408"/>
      <c r="F60" s="408"/>
      <c r="G60" s="408"/>
      <c r="H60" s="408"/>
      <c r="I60" s="408"/>
      <c r="J60" s="408"/>
      <c r="K60" s="408"/>
      <c r="L60" s="408"/>
      <c r="M60" s="409" t="str">
        <f aca="false">IF(COUNT(N60:T60)=0,"",SUM(N60:T60))</f>
        <v/>
      </c>
      <c r="N60" s="408"/>
      <c r="O60" s="408"/>
      <c r="P60" s="408"/>
      <c r="Q60" s="408"/>
      <c r="R60" s="408"/>
      <c r="S60" s="408"/>
      <c r="T60" s="408"/>
      <c r="V60" s="405" t="n">
        <v>56</v>
      </c>
      <c r="W60" s="406" t="inlineStr">
        <f aca="false">'English Scores- Leveled papers'!B62</f>
        <is>
          <t/>
        </is>
      </c>
      <c r="X60" s="407" t="str">
        <f aca="false">IF(COUNT(Z60:AF60)=0,"",SUM(Z60:AF60))</f>
        <v/>
      </c>
      <c r="Y60" s="403" t="str">
        <f aca="false">IF(OR(ISBLANK($W60),X60=""),"",(X60/SUM($Z$2:$AF$2)))</f>
        <v/>
      </c>
      <c r="Z60" s="410"/>
      <c r="AA60" s="410"/>
      <c r="AB60" s="410"/>
      <c r="AC60" s="410"/>
      <c r="AD60" s="410"/>
      <c r="AE60" s="410"/>
      <c r="AF60" s="407" t="str">
        <f aca="false">IF(COUNT(AG60:AM60)=0,"",SUM(AG60:AM60))</f>
        <v/>
      </c>
      <c r="AG60" s="410"/>
      <c r="AH60" s="410"/>
      <c r="AI60" s="410"/>
      <c r="AJ60" s="410"/>
      <c r="AK60" s="410"/>
      <c r="AL60" s="410"/>
      <c r="AM60" s="410"/>
      <c r="AO60" s="405" t="n">
        <v>56</v>
      </c>
      <c r="AP60" s="406" t="inlineStr">
        <f aca="false">'English Scores- Leveled papers'!B62</f>
        <is>
          <t/>
        </is>
      </c>
      <c r="AQ60" s="404"/>
    </row>
    <row r="61" customFormat="false" ht="12.75" hidden="false" customHeight="false" outlineLevel="0" collapsed="false">
      <c r="A61" s="405" t="n">
        <v>57</v>
      </c>
      <c r="B61" s="406" t="inlineStr">
        <f aca="false">'English Scores- Leveled papers'!B63</f>
        <is>
          <t/>
        </is>
      </c>
      <c r="C61" s="407" t="str">
        <f aca="false">IF(COUNT(E61:M61)=0,"",SUM(E61:M61))</f>
        <v/>
      </c>
      <c r="D61" s="399" t="str">
        <f aca="false">IF(OR(ISBLANK($B61),C61=""),"",(C61/SUM($E$2:$M$2)))</f>
        <v/>
      </c>
      <c r="E61" s="408"/>
      <c r="F61" s="408"/>
      <c r="G61" s="408"/>
      <c r="H61" s="408"/>
      <c r="I61" s="408"/>
      <c r="J61" s="408"/>
      <c r="K61" s="408"/>
      <c r="L61" s="408"/>
      <c r="M61" s="409" t="str">
        <f aca="false">IF(COUNT(N61:T61)=0,"",SUM(N61:T61))</f>
        <v/>
      </c>
      <c r="N61" s="408"/>
      <c r="O61" s="408"/>
      <c r="P61" s="408"/>
      <c r="Q61" s="408"/>
      <c r="R61" s="408"/>
      <c r="S61" s="408"/>
      <c r="T61" s="408"/>
      <c r="V61" s="405" t="n">
        <v>57</v>
      </c>
      <c r="W61" s="406" t="inlineStr">
        <f aca="false">'English Scores- Leveled papers'!B63</f>
        <is>
          <t/>
        </is>
      </c>
      <c r="X61" s="407" t="str">
        <f aca="false">IF(COUNT(Z61:AF61)=0,"",SUM(Z61:AF61))</f>
        <v/>
      </c>
      <c r="Y61" s="403" t="str">
        <f aca="false">IF(OR(ISBLANK($W61),X61=""),"",(X61/SUM($Z$2:$AF$2)))</f>
        <v/>
      </c>
      <c r="Z61" s="410"/>
      <c r="AA61" s="410"/>
      <c r="AB61" s="410"/>
      <c r="AC61" s="410"/>
      <c r="AD61" s="410"/>
      <c r="AE61" s="410"/>
      <c r="AF61" s="407" t="str">
        <f aca="false">IF(COUNT(AG61:AM61)=0,"",SUM(AG61:AM61))</f>
        <v/>
      </c>
      <c r="AG61" s="410"/>
      <c r="AH61" s="410"/>
      <c r="AI61" s="410"/>
      <c r="AJ61" s="410"/>
      <c r="AK61" s="410"/>
      <c r="AL61" s="410"/>
      <c r="AM61" s="410"/>
      <c r="AO61" s="405" t="n">
        <v>57</v>
      </c>
      <c r="AP61" s="406" t="inlineStr">
        <f aca="false">'English Scores- Leveled papers'!B63</f>
        <is>
          <t/>
        </is>
      </c>
      <c r="AQ61" s="404"/>
    </row>
    <row r="62" customFormat="false" ht="12.75" hidden="false" customHeight="false" outlineLevel="0" collapsed="false">
      <c r="A62" s="405" t="n">
        <v>58</v>
      </c>
      <c r="B62" s="406" t="inlineStr">
        <f aca="false">'English Scores- Leveled papers'!B64</f>
        <is>
          <t/>
        </is>
      </c>
      <c r="C62" s="407" t="str">
        <f aca="false">IF(COUNT(E62:M62)=0,"",SUM(E62:M62))</f>
        <v/>
      </c>
      <c r="D62" s="399" t="str">
        <f aca="false">IF(OR(ISBLANK($B62),C62=""),"",(C62/SUM($E$2:$M$2)))</f>
        <v/>
      </c>
      <c r="E62" s="408"/>
      <c r="F62" s="408"/>
      <c r="G62" s="408"/>
      <c r="H62" s="408"/>
      <c r="I62" s="408"/>
      <c r="J62" s="408"/>
      <c r="K62" s="408"/>
      <c r="L62" s="408"/>
      <c r="M62" s="409" t="str">
        <f aca="false">IF(COUNT(N62:T62)=0,"",SUM(N62:T62))</f>
        <v/>
      </c>
      <c r="N62" s="408"/>
      <c r="O62" s="408"/>
      <c r="P62" s="408"/>
      <c r="Q62" s="408"/>
      <c r="R62" s="408"/>
      <c r="S62" s="408"/>
      <c r="T62" s="408"/>
      <c r="V62" s="405" t="n">
        <v>58</v>
      </c>
      <c r="W62" s="406" t="inlineStr">
        <f aca="false">'English Scores- Leveled papers'!B64</f>
        <is>
          <t/>
        </is>
      </c>
      <c r="X62" s="407" t="str">
        <f aca="false">IF(COUNT(Z62:AF62)=0,"",SUM(Z62:AF62))</f>
        <v/>
      </c>
      <c r="Y62" s="403" t="str">
        <f aca="false">IF(OR(ISBLANK($W62),X62=""),"",(X62/SUM($Z$2:$AF$2)))</f>
        <v/>
      </c>
      <c r="Z62" s="410"/>
      <c r="AA62" s="410"/>
      <c r="AB62" s="410"/>
      <c r="AC62" s="410"/>
      <c r="AD62" s="410"/>
      <c r="AE62" s="410"/>
      <c r="AF62" s="407" t="str">
        <f aca="false">IF(COUNT(AG62:AM62)=0,"",SUM(AG62:AM62))</f>
        <v/>
      </c>
      <c r="AG62" s="410"/>
      <c r="AH62" s="410"/>
      <c r="AI62" s="410"/>
      <c r="AJ62" s="410"/>
      <c r="AK62" s="410"/>
      <c r="AL62" s="410"/>
      <c r="AM62" s="410"/>
      <c r="AO62" s="405" t="n">
        <v>58</v>
      </c>
      <c r="AP62" s="406" t="inlineStr">
        <f aca="false">'English Scores- Leveled papers'!B64</f>
        <is>
          <t/>
        </is>
      </c>
      <c r="AQ62" s="404"/>
    </row>
    <row r="63" customFormat="false" ht="12.75" hidden="false" customHeight="false" outlineLevel="0" collapsed="false">
      <c r="A63" s="405" t="n">
        <v>59</v>
      </c>
      <c r="B63" s="406" t="inlineStr">
        <f aca="false">'English Scores- Leveled papers'!B65</f>
        <is>
          <t/>
        </is>
      </c>
      <c r="C63" s="407" t="str">
        <f aca="false">IF(COUNT(E63:M63)=0,"",SUM(E63:M63))</f>
        <v/>
      </c>
      <c r="D63" s="399" t="str">
        <f aca="false">IF(OR(ISBLANK($B63),C63=""),"",(C63/SUM($E$2:$M$2)))</f>
        <v/>
      </c>
      <c r="E63" s="408"/>
      <c r="F63" s="408"/>
      <c r="G63" s="408"/>
      <c r="H63" s="408"/>
      <c r="I63" s="408"/>
      <c r="J63" s="408"/>
      <c r="K63" s="408"/>
      <c r="L63" s="408"/>
      <c r="M63" s="409" t="str">
        <f aca="false">IF(COUNT(N63:T63)=0,"",SUM(N63:T63))</f>
        <v/>
      </c>
      <c r="N63" s="408"/>
      <c r="O63" s="408"/>
      <c r="P63" s="408"/>
      <c r="Q63" s="408"/>
      <c r="R63" s="408"/>
      <c r="S63" s="408"/>
      <c r="T63" s="408"/>
      <c r="V63" s="405" t="n">
        <v>59</v>
      </c>
      <c r="W63" s="406" t="inlineStr">
        <f aca="false">'English Scores- Leveled papers'!B65</f>
        <is>
          <t/>
        </is>
      </c>
      <c r="X63" s="407" t="str">
        <f aca="false">IF(COUNT(Z63:AF63)=0,"",SUM(Z63:AF63))</f>
        <v/>
      </c>
      <c r="Y63" s="403" t="str">
        <f aca="false">IF(OR(ISBLANK($W63),X63=""),"",(X63/SUM($Z$2:$AF$2)))</f>
        <v/>
      </c>
      <c r="Z63" s="410"/>
      <c r="AA63" s="410"/>
      <c r="AB63" s="410"/>
      <c r="AC63" s="410"/>
      <c r="AD63" s="410"/>
      <c r="AE63" s="410"/>
      <c r="AF63" s="407" t="str">
        <f aca="false">IF(COUNT(AG63:AM63)=0,"",SUM(AG63:AM63))</f>
        <v/>
      </c>
      <c r="AG63" s="410"/>
      <c r="AH63" s="410"/>
      <c r="AI63" s="410"/>
      <c r="AJ63" s="410"/>
      <c r="AK63" s="410"/>
      <c r="AL63" s="410"/>
      <c r="AM63" s="410"/>
      <c r="AO63" s="405" t="n">
        <v>59</v>
      </c>
      <c r="AP63" s="406" t="inlineStr">
        <f aca="false">'English Scores- Leveled papers'!B65</f>
        <is>
          <t/>
        </is>
      </c>
      <c r="AQ63" s="404"/>
    </row>
    <row r="64" customFormat="false" ht="12.75" hidden="false" customHeight="false" outlineLevel="0" collapsed="false">
      <c r="A64" s="405" t="n">
        <v>60</v>
      </c>
      <c r="B64" s="406" t="inlineStr">
        <f aca="false">'English Scores- Leveled papers'!B66</f>
        <is>
          <t/>
        </is>
      </c>
      <c r="C64" s="407" t="str">
        <f aca="false">IF(COUNT(E64:M64)=0,"",SUM(E64:M64))</f>
        <v/>
      </c>
      <c r="D64" s="399" t="str">
        <f aca="false">IF(OR(ISBLANK($B64),C64=""),"",(C64/SUM($E$2:$M$2)))</f>
        <v/>
      </c>
      <c r="E64" s="408"/>
      <c r="F64" s="408"/>
      <c r="G64" s="408"/>
      <c r="H64" s="408"/>
      <c r="I64" s="408"/>
      <c r="J64" s="408"/>
      <c r="K64" s="408"/>
      <c r="L64" s="408"/>
      <c r="M64" s="409" t="str">
        <f aca="false">IF(COUNT(N64:T64)=0,"",SUM(N64:T64))</f>
        <v/>
      </c>
      <c r="N64" s="408"/>
      <c r="O64" s="408"/>
      <c r="P64" s="408"/>
      <c r="Q64" s="408"/>
      <c r="R64" s="408"/>
      <c r="S64" s="408"/>
      <c r="T64" s="408"/>
      <c r="V64" s="405" t="n">
        <v>60</v>
      </c>
      <c r="W64" s="406" t="inlineStr">
        <f aca="false">'English Scores- Leveled papers'!B66</f>
        <is>
          <t/>
        </is>
      </c>
      <c r="X64" s="407" t="str">
        <f aca="false">IF(COUNT(Z64:AF64)=0,"",SUM(Z64:AF64))</f>
        <v/>
      </c>
      <c r="Y64" s="403" t="str">
        <f aca="false">IF(OR(ISBLANK($W64),X64=""),"",(X64/SUM($Z$2:$AF$2)))</f>
        <v/>
      </c>
      <c r="Z64" s="410"/>
      <c r="AA64" s="410"/>
      <c r="AB64" s="410"/>
      <c r="AC64" s="410"/>
      <c r="AD64" s="410"/>
      <c r="AE64" s="410"/>
      <c r="AF64" s="407" t="str">
        <f aca="false">IF(COUNT(AG64:AM64)=0,"",SUM(AG64:AM64))</f>
        <v/>
      </c>
      <c r="AG64" s="410"/>
      <c r="AH64" s="410"/>
      <c r="AI64" s="410"/>
      <c r="AJ64" s="410"/>
      <c r="AK64" s="410"/>
      <c r="AL64" s="410"/>
      <c r="AM64" s="410"/>
      <c r="AO64" s="405" t="n">
        <v>60</v>
      </c>
      <c r="AP64" s="406" t="inlineStr">
        <f aca="false">'English Scores- Leveled papers'!B66</f>
        <is>
          <t/>
        </is>
      </c>
      <c r="AQ64" s="404"/>
    </row>
    <row r="65" customFormat="false" ht="12.75" hidden="false" customHeight="false" outlineLevel="0" collapsed="false">
      <c r="A65" s="405" t="n">
        <v>61</v>
      </c>
      <c r="B65" s="406" t="inlineStr">
        <f aca="false">'English Scores- Leveled papers'!B67</f>
        <is>
          <t/>
        </is>
      </c>
      <c r="C65" s="407" t="str">
        <f aca="false">IF(COUNT(E65:M65)=0,"",SUM(E65:M65))</f>
        <v/>
      </c>
      <c r="D65" s="399" t="str">
        <f aca="false">IF(OR(ISBLANK($B65),C65=""),"",(C65/SUM($E$2:$M$2)))</f>
        <v/>
      </c>
      <c r="E65" s="408"/>
      <c r="F65" s="408"/>
      <c r="G65" s="408"/>
      <c r="H65" s="408"/>
      <c r="I65" s="408"/>
      <c r="J65" s="408"/>
      <c r="K65" s="408"/>
      <c r="L65" s="408"/>
      <c r="M65" s="409" t="str">
        <f aca="false">IF(COUNT(N65:T65)=0,"",SUM(N65:T65))</f>
        <v/>
      </c>
      <c r="N65" s="408"/>
      <c r="O65" s="408"/>
      <c r="P65" s="408"/>
      <c r="Q65" s="408"/>
      <c r="R65" s="408"/>
      <c r="S65" s="408"/>
      <c r="T65" s="408"/>
      <c r="V65" s="405" t="n">
        <v>61</v>
      </c>
      <c r="W65" s="406" t="inlineStr">
        <f aca="false">'English Scores- Leveled papers'!B67</f>
        <is>
          <t/>
        </is>
      </c>
      <c r="X65" s="407" t="str">
        <f aca="false">IF(COUNT(Z65:AF65)=0,"",SUM(Z65:AF65))</f>
        <v/>
      </c>
      <c r="Y65" s="403" t="str">
        <f aca="false">IF(OR(ISBLANK($W65),X65=""),"",(X65/SUM($Z$2:$AF$2)))</f>
        <v/>
      </c>
      <c r="Z65" s="410"/>
      <c r="AA65" s="410"/>
      <c r="AB65" s="410"/>
      <c r="AC65" s="410"/>
      <c r="AD65" s="410"/>
      <c r="AE65" s="410"/>
      <c r="AF65" s="407" t="str">
        <f aca="false">IF(COUNT(AG65:AM65)=0,"",SUM(AG65:AM65))</f>
        <v/>
      </c>
      <c r="AG65" s="410"/>
      <c r="AH65" s="410"/>
      <c r="AI65" s="410"/>
      <c r="AJ65" s="410"/>
      <c r="AK65" s="410"/>
      <c r="AL65" s="410"/>
      <c r="AM65" s="410"/>
      <c r="AO65" s="405" t="n">
        <v>61</v>
      </c>
      <c r="AP65" s="406" t="inlineStr">
        <f aca="false">'English Scores- Leveled papers'!B67</f>
        <is>
          <t/>
        </is>
      </c>
      <c r="AQ65" s="404"/>
    </row>
    <row r="66" customFormat="false" ht="12.75" hidden="false" customHeight="false" outlineLevel="0" collapsed="false">
      <c r="A66" s="405" t="n">
        <v>62</v>
      </c>
      <c r="B66" s="406" t="inlineStr">
        <f aca="false">'English Scores- Leveled papers'!B68</f>
        <is>
          <t/>
        </is>
      </c>
      <c r="C66" s="407" t="str">
        <f aca="false">IF(COUNT(E66:M66)=0,"",SUM(E66:M66))</f>
        <v/>
      </c>
      <c r="D66" s="399" t="str">
        <f aca="false">IF(OR(ISBLANK($B66),C66=""),"",(C66/SUM($E$2:$M$2)))</f>
        <v/>
      </c>
      <c r="E66" s="408"/>
      <c r="F66" s="408"/>
      <c r="G66" s="408"/>
      <c r="H66" s="408"/>
      <c r="I66" s="408"/>
      <c r="J66" s="408"/>
      <c r="K66" s="408"/>
      <c r="L66" s="408"/>
      <c r="M66" s="409" t="str">
        <f aca="false">IF(COUNT(N66:T66)=0,"",SUM(N66:T66))</f>
        <v/>
      </c>
      <c r="N66" s="408"/>
      <c r="O66" s="408"/>
      <c r="P66" s="408"/>
      <c r="Q66" s="408"/>
      <c r="R66" s="408"/>
      <c r="S66" s="408"/>
      <c r="T66" s="408"/>
      <c r="V66" s="405" t="n">
        <v>62</v>
      </c>
      <c r="W66" s="406" t="inlineStr">
        <f aca="false">'English Scores- Leveled papers'!B68</f>
        <is>
          <t/>
        </is>
      </c>
      <c r="X66" s="407" t="str">
        <f aca="false">IF(COUNT(Z66:AF66)=0,"",SUM(Z66:AF66))</f>
        <v/>
      </c>
      <c r="Y66" s="403" t="str">
        <f aca="false">IF(OR(ISBLANK($W66),X66=""),"",(X66/SUM($Z$2:$AF$2)))</f>
        <v/>
      </c>
      <c r="Z66" s="410"/>
      <c r="AA66" s="410"/>
      <c r="AB66" s="410"/>
      <c r="AC66" s="410"/>
      <c r="AD66" s="410"/>
      <c r="AE66" s="410"/>
      <c r="AF66" s="407" t="str">
        <f aca="false">IF(COUNT(AG66:AM66)=0,"",SUM(AG66:AM66))</f>
        <v/>
      </c>
      <c r="AG66" s="410"/>
      <c r="AH66" s="410"/>
      <c r="AI66" s="410"/>
      <c r="AJ66" s="410"/>
      <c r="AK66" s="410"/>
      <c r="AL66" s="410"/>
      <c r="AM66" s="410"/>
      <c r="AO66" s="405" t="n">
        <v>62</v>
      </c>
      <c r="AP66" s="406" t="inlineStr">
        <f aca="false">'English Scores- Leveled papers'!B68</f>
        <is>
          <t/>
        </is>
      </c>
      <c r="AQ66" s="404"/>
    </row>
    <row r="67" customFormat="false" ht="12.75" hidden="false" customHeight="false" outlineLevel="0" collapsed="false">
      <c r="A67" s="405" t="n">
        <v>63</v>
      </c>
      <c r="B67" s="406" t="inlineStr">
        <f aca="false">'English Scores- Leveled papers'!B69</f>
        <is>
          <t/>
        </is>
      </c>
      <c r="C67" s="407" t="str">
        <f aca="false">IF(COUNT(E67:M67)=0,"",SUM(E67:M67))</f>
        <v/>
      </c>
      <c r="D67" s="399" t="str">
        <f aca="false">IF(OR(ISBLANK($B67),C67=""),"",(C67/SUM($E$2:$M$2)))</f>
        <v/>
      </c>
      <c r="E67" s="408"/>
      <c r="F67" s="408"/>
      <c r="G67" s="408"/>
      <c r="H67" s="408"/>
      <c r="I67" s="408"/>
      <c r="J67" s="408"/>
      <c r="K67" s="408"/>
      <c r="L67" s="408"/>
      <c r="M67" s="409" t="str">
        <f aca="false">IF(COUNT(N67:T67)=0,"",SUM(N67:T67))</f>
        <v/>
      </c>
      <c r="N67" s="408"/>
      <c r="O67" s="408"/>
      <c r="P67" s="408"/>
      <c r="Q67" s="408"/>
      <c r="R67" s="408"/>
      <c r="S67" s="408"/>
      <c r="T67" s="408"/>
      <c r="V67" s="405" t="n">
        <v>63</v>
      </c>
      <c r="W67" s="406" t="inlineStr">
        <f aca="false">'English Scores- Leveled papers'!B69</f>
        <is>
          <t/>
        </is>
      </c>
      <c r="X67" s="407" t="str">
        <f aca="false">IF(COUNT(Z67:AF67)=0,"",SUM(Z67:AF67))</f>
        <v/>
      </c>
      <c r="Y67" s="403" t="str">
        <f aca="false">IF(OR(ISBLANK($W67),X67=""),"",(X67/SUM($Z$2:$AF$2)))</f>
        <v/>
      </c>
      <c r="Z67" s="410"/>
      <c r="AA67" s="410"/>
      <c r="AB67" s="410"/>
      <c r="AC67" s="410"/>
      <c r="AD67" s="410"/>
      <c r="AE67" s="410"/>
      <c r="AF67" s="407" t="str">
        <f aca="false">IF(COUNT(AG67:AM67)=0,"",SUM(AG67:AM67))</f>
        <v/>
      </c>
      <c r="AG67" s="410"/>
      <c r="AH67" s="410"/>
      <c r="AI67" s="410"/>
      <c r="AJ67" s="410"/>
      <c r="AK67" s="410"/>
      <c r="AL67" s="410"/>
      <c r="AM67" s="410"/>
      <c r="AO67" s="405" t="n">
        <v>63</v>
      </c>
      <c r="AP67" s="406" t="inlineStr">
        <f aca="false">'English Scores- Leveled papers'!B69</f>
        <is>
          <t/>
        </is>
      </c>
      <c r="AQ67" s="404"/>
    </row>
    <row r="68" customFormat="false" ht="12.75" hidden="false" customHeight="false" outlineLevel="0" collapsed="false">
      <c r="A68" s="405" t="n">
        <v>64</v>
      </c>
      <c r="B68" s="406" t="inlineStr">
        <f aca="false">'English Scores- Leveled papers'!B70</f>
        <is>
          <t/>
        </is>
      </c>
      <c r="C68" s="407" t="str">
        <f aca="false">IF(COUNT(E68:M68)=0,"",SUM(E68:M68))</f>
        <v/>
      </c>
      <c r="D68" s="399" t="str">
        <f aca="false">IF(OR(ISBLANK($B68),C68=""),"",(C68/SUM($E$2:$M$2)))</f>
        <v/>
      </c>
      <c r="E68" s="408"/>
      <c r="F68" s="408"/>
      <c r="G68" s="408"/>
      <c r="H68" s="408"/>
      <c r="I68" s="408"/>
      <c r="J68" s="408"/>
      <c r="K68" s="408"/>
      <c r="L68" s="408"/>
      <c r="M68" s="409" t="str">
        <f aca="false">IF(COUNT(N68:T68)=0,"",SUM(N68:T68))</f>
        <v/>
      </c>
      <c r="N68" s="408"/>
      <c r="O68" s="408"/>
      <c r="P68" s="408"/>
      <c r="Q68" s="408"/>
      <c r="R68" s="408"/>
      <c r="S68" s="408"/>
      <c r="T68" s="408"/>
      <c r="V68" s="405" t="n">
        <v>64</v>
      </c>
      <c r="W68" s="406" t="inlineStr">
        <f aca="false">'English Scores- Leveled papers'!B70</f>
        <is>
          <t/>
        </is>
      </c>
      <c r="X68" s="407" t="str">
        <f aca="false">IF(COUNT(Z68:AF68)=0,"",SUM(Z68:AF68))</f>
        <v/>
      </c>
      <c r="Y68" s="403" t="str">
        <f aca="false">IF(OR(ISBLANK($W68),X68=""),"",(X68/SUM($Z$2:$AF$2)))</f>
        <v/>
      </c>
      <c r="Z68" s="410"/>
      <c r="AA68" s="410"/>
      <c r="AB68" s="410"/>
      <c r="AC68" s="410"/>
      <c r="AD68" s="410"/>
      <c r="AE68" s="410"/>
      <c r="AF68" s="407" t="str">
        <f aca="false">IF(COUNT(AG68:AM68)=0,"",SUM(AG68:AM68))</f>
        <v/>
      </c>
      <c r="AG68" s="410"/>
      <c r="AH68" s="410"/>
      <c r="AI68" s="410"/>
      <c r="AJ68" s="410"/>
      <c r="AK68" s="410"/>
      <c r="AL68" s="410"/>
      <c r="AM68" s="410"/>
      <c r="AO68" s="405" t="n">
        <v>64</v>
      </c>
      <c r="AP68" s="406" t="inlineStr">
        <f aca="false">'English Scores- Leveled papers'!B70</f>
        <is>
          <t/>
        </is>
      </c>
      <c r="AQ68" s="404"/>
    </row>
    <row r="69" customFormat="false" ht="12.75" hidden="false" customHeight="false" outlineLevel="0" collapsed="false">
      <c r="A69" s="405" t="n">
        <v>65</v>
      </c>
      <c r="B69" s="406" t="inlineStr">
        <f aca="false">'English Scores- Leveled papers'!B71</f>
        <is>
          <t/>
        </is>
      </c>
      <c r="C69" s="407" t="str">
        <f aca="false">IF(COUNT(E69:M69)=0,"",SUM(E69:M69))</f>
        <v/>
      </c>
      <c r="D69" s="399" t="str">
        <f aca="false">IF(OR(ISBLANK($B69),C69=""),"",(C69/SUM($E$2:$M$2)))</f>
        <v/>
      </c>
      <c r="E69" s="408"/>
      <c r="F69" s="408"/>
      <c r="G69" s="408"/>
      <c r="H69" s="408"/>
      <c r="I69" s="408"/>
      <c r="J69" s="408"/>
      <c r="K69" s="408"/>
      <c r="L69" s="408"/>
      <c r="M69" s="409" t="str">
        <f aca="false">IF(COUNT(N69:T69)=0,"",SUM(N69:T69))</f>
        <v/>
      </c>
      <c r="N69" s="408"/>
      <c r="O69" s="408"/>
      <c r="P69" s="408"/>
      <c r="Q69" s="408"/>
      <c r="R69" s="408"/>
      <c r="S69" s="408"/>
      <c r="T69" s="408"/>
      <c r="V69" s="405" t="n">
        <v>65</v>
      </c>
      <c r="W69" s="406" t="inlineStr">
        <f aca="false">'English Scores- Leveled papers'!B71</f>
        <is>
          <t/>
        </is>
      </c>
      <c r="X69" s="407" t="str">
        <f aca="false">IF(COUNT(Z69:AF69)=0,"",SUM(Z69:AF69))</f>
        <v/>
      </c>
      <c r="Y69" s="403" t="str">
        <f aca="false">IF(OR(ISBLANK($W69),X69=""),"",(X69/SUM($Z$2:$AF$2)))</f>
        <v/>
      </c>
      <c r="Z69" s="410"/>
      <c r="AA69" s="410"/>
      <c r="AB69" s="410"/>
      <c r="AC69" s="410"/>
      <c r="AD69" s="410"/>
      <c r="AE69" s="410"/>
      <c r="AF69" s="407" t="str">
        <f aca="false">IF(COUNT(AG69:AM69)=0,"",SUM(AG69:AM69))</f>
        <v/>
      </c>
      <c r="AG69" s="410"/>
      <c r="AH69" s="410"/>
      <c r="AI69" s="410"/>
      <c r="AJ69" s="410"/>
      <c r="AK69" s="410"/>
      <c r="AL69" s="410"/>
      <c r="AM69" s="410"/>
      <c r="AO69" s="405" t="n">
        <v>65</v>
      </c>
      <c r="AP69" s="406" t="inlineStr">
        <f aca="false">'English Scores- Leveled papers'!B71</f>
        <is>
          <t/>
        </is>
      </c>
      <c r="AQ69" s="404"/>
    </row>
    <row r="70" customFormat="false" ht="12.75" hidden="false" customHeight="false" outlineLevel="0" collapsed="false">
      <c r="A70" s="405" t="n">
        <v>66</v>
      </c>
      <c r="B70" s="406" t="inlineStr">
        <f aca="false">'English Scores- Leveled papers'!B72</f>
        <is>
          <t/>
        </is>
      </c>
      <c r="C70" s="407" t="str">
        <f aca="false">IF(COUNT(E70:M70)=0,"",SUM(E70:M70))</f>
        <v/>
      </c>
      <c r="D70" s="399" t="str">
        <f aca="false">IF(OR(ISBLANK($B70),C70=""),"",(C70/SUM($E$2:$M$2)))</f>
        <v/>
      </c>
      <c r="E70" s="408"/>
      <c r="F70" s="408"/>
      <c r="G70" s="408"/>
      <c r="H70" s="408"/>
      <c r="I70" s="408"/>
      <c r="J70" s="408"/>
      <c r="K70" s="408"/>
      <c r="L70" s="408"/>
      <c r="M70" s="409" t="str">
        <f aca="false">IF(COUNT(N70:T70)=0,"",SUM(N70:T70))</f>
        <v/>
      </c>
      <c r="N70" s="408"/>
      <c r="O70" s="408"/>
      <c r="P70" s="408"/>
      <c r="Q70" s="408"/>
      <c r="R70" s="408"/>
      <c r="S70" s="408"/>
      <c r="T70" s="408"/>
      <c r="V70" s="405" t="n">
        <v>66</v>
      </c>
      <c r="W70" s="406" t="inlineStr">
        <f aca="false">'English Scores- Leveled papers'!B72</f>
        <is>
          <t/>
        </is>
      </c>
      <c r="X70" s="407" t="str">
        <f aca="false">IF(COUNT(Z70:AF70)=0,"",SUM(Z70:AF70))</f>
        <v/>
      </c>
      <c r="Y70" s="403" t="str">
        <f aca="false">IF(OR(ISBLANK($W70),X70=""),"",(X70/SUM($Z$2:$AF$2)))</f>
        <v/>
      </c>
      <c r="Z70" s="410"/>
      <c r="AA70" s="410"/>
      <c r="AB70" s="410"/>
      <c r="AC70" s="410"/>
      <c r="AD70" s="410"/>
      <c r="AE70" s="410"/>
      <c r="AF70" s="407" t="str">
        <f aca="false">IF(COUNT(AG70:AM70)=0,"",SUM(AG70:AM70))</f>
        <v/>
      </c>
      <c r="AG70" s="410"/>
      <c r="AH70" s="410"/>
      <c r="AI70" s="410"/>
      <c r="AJ70" s="410"/>
      <c r="AK70" s="410"/>
      <c r="AL70" s="410"/>
      <c r="AM70" s="410"/>
      <c r="AO70" s="405" t="n">
        <v>66</v>
      </c>
      <c r="AP70" s="406" t="inlineStr">
        <f aca="false">'English Scores- Leveled papers'!B72</f>
        <is>
          <t/>
        </is>
      </c>
      <c r="AQ70" s="404"/>
    </row>
    <row r="71" customFormat="false" ht="12.75" hidden="false" customHeight="false" outlineLevel="0" collapsed="false">
      <c r="A71" s="405" t="n">
        <v>67</v>
      </c>
      <c r="B71" s="406" t="inlineStr">
        <f aca="false">'English Scores- Leveled papers'!B73</f>
        <is>
          <t/>
        </is>
      </c>
      <c r="C71" s="407" t="str">
        <f aca="false">IF(COUNT(E71:M71)=0,"",SUM(E71:M71))</f>
        <v/>
      </c>
      <c r="D71" s="399" t="str">
        <f aca="false">IF(OR(ISBLANK($B71),C71=""),"",(C71/SUM($E$2:$M$2)))</f>
        <v/>
      </c>
      <c r="E71" s="408"/>
      <c r="F71" s="408"/>
      <c r="G71" s="408"/>
      <c r="H71" s="408"/>
      <c r="I71" s="408"/>
      <c r="J71" s="408"/>
      <c r="K71" s="408"/>
      <c r="L71" s="408"/>
      <c r="M71" s="409" t="str">
        <f aca="false">IF(COUNT(N71:T71)=0,"",SUM(N71:T71))</f>
        <v/>
      </c>
      <c r="N71" s="408"/>
      <c r="O71" s="408"/>
      <c r="P71" s="408"/>
      <c r="Q71" s="408"/>
      <c r="R71" s="408"/>
      <c r="S71" s="408"/>
      <c r="T71" s="408"/>
      <c r="V71" s="405" t="n">
        <v>67</v>
      </c>
      <c r="W71" s="406" t="inlineStr">
        <f aca="false">'English Scores- Leveled papers'!B73</f>
        <is>
          <t/>
        </is>
      </c>
      <c r="X71" s="407" t="str">
        <f aca="false">IF(COUNT(Z71:AF71)=0,"",SUM(Z71:AF71))</f>
        <v/>
      </c>
      <c r="Y71" s="403" t="str">
        <f aca="false">IF(OR(ISBLANK($W71),X71=""),"",(X71/SUM($Z$2:$AF$2)))</f>
        <v/>
      </c>
      <c r="Z71" s="410"/>
      <c r="AA71" s="410"/>
      <c r="AB71" s="410"/>
      <c r="AC71" s="410"/>
      <c r="AD71" s="410"/>
      <c r="AE71" s="410"/>
      <c r="AF71" s="407" t="str">
        <f aca="false">IF(COUNT(AG71:AM71)=0,"",SUM(AG71:AM71))</f>
        <v/>
      </c>
      <c r="AG71" s="410"/>
      <c r="AH71" s="410"/>
      <c r="AI71" s="410"/>
      <c r="AJ71" s="410"/>
      <c r="AK71" s="410"/>
      <c r="AL71" s="410"/>
      <c r="AM71" s="410"/>
      <c r="AO71" s="405" t="n">
        <v>67</v>
      </c>
      <c r="AP71" s="406" t="inlineStr">
        <f aca="false">'English Scores- Leveled papers'!B73</f>
        <is>
          <t/>
        </is>
      </c>
      <c r="AQ71" s="404"/>
    </row>
    <row r="72" customFormat="false" ht="12.75" hidden="false" customHeight="false" outlineLevel="0" collapsed="false">
      <c r="A72" s="405" t="n">
        <v>68</v>
      </c>
      <c r="B72" s="406" t="inlineStr">
        <f aca="false">'English Scores- Leveled papers'!B74</f>
        <is>
          <t/>
        </is>
      </c>
      <c r="C72" s="407" t="str">
        <f aca="false">IF(COUNT(E72:M72)=0,"",SUM(E72:M72))</f>
        <v/>
      </c>
      <c r="D72" s="399" t="str">
        <f aca="false">IF(OR(ISBLANK($B72),C72=""),"",(C72/SUM($E$2:$M$2)))</f>
        <v/>
      </c>
      <c r="E72" s="408"/>
      <c r="F72" s="408"/>
      <c r="G72" s="408"/>
      <c r="H72" s="408"/>
      <c r="I72" s="408"/>
      <c r="J72" s="408"/>
      <c r="K72" s="408"/>
      <c r="L72" s="408"/>
      <c r="M72" s="409" t="str">
        <f aca="false">IF(COUNT(N72:T72)=0,"",SUM(N72:T72))</f>
        <v/>
      </c>
      <c r="N72" s="408"/>
      <c r="O72" s="408"/>
      <c r="P72" s="408"/>
      <c r="Q72" s="408"/>
      <c r="R72" s="408"/>
      <c r="S72" s="408"/>
      <c r="T72" s="408"/>
      <c r="V72" s="405" t="n">
        <v>68</v>
      </c>
      <c r="W72" s="406" t="inlineStr">
        <f aca="false">'English Scores- Leveled papers'!B74</f>
        <is>
          <t/>
        </is>
      </c>
      <c r="X72" s="407" t="str">
        <f aca="false">IF(COUNT(Z72:AF72)=0,"",SUM(Z72:AF72))</f>
        <v/>
      </c>
      <c r="Y72" s="403" t="str">
        <f aca="false">IF(OR(ISBLANK($W72),X72=""),"",(X72/SUM($Z$2:$AF$2)))</f>
        <v/>
      </c>
      <c r="Z72" s="410"/>
      <c r="AA72" s="410"/>
      <c r="AB72" s="410"/>
      <c r="AC72" s="410"/>
      <c r="AD72" s="410"/>
      <c r="AE72" s="410"/>
      <c r="AF72" s="407" t="str">
        <f aca="false">IF(COUNT(AG72:AM72)=0,"",SUM(AG72:AM72))</f>
        <v/>
      </c>
      <c r="AG72" s="410"/>
      <c r="AH72" s="410"/>
      <c r="AI72" s="410"/>
      <c r="AJ72" s="410"/>
      <c r="AK72" s="410"/>
      <c r="AL72" s="410"/>
      <c r="AM72" s="410"/>
      <c r="AO72" s="405" t="n">
        <v>68</v>
      </c>
      <c r="AP72" s="406" t="inlineStr">
        <f aca="false">'English Scores- Leveled papers'!B74</f>
        <is>
          <t/>
        </is>
      </c>
      <c r="AQ72" s="404"/>
    </row>
    <row r="73" customFormat="false" ht="12.75" hidden="false" customHeight="false" outlineLevel="0" collapsed="false">
      <c r="A73" s="405" t="n">
        <v>69</v>
      </c>
      <c r="B73" s="406" t="inlineStr">
        <f aca="false">'English Scores- Leveled papers'!B75</f>
        <is>
          <t/>
        </is>
      </c>
      <c r="C73" s="407" t="str">
        <f aca="false">IF(COUNT(E73:M73)=0,"",SUM(E73:M73))</f>
        <v/>
      </c>
      <c r="D73" s="399" t="str">
        <f aca="false">IF(OR(ISBLANK($B73),C73=""),"",(C73/SUM($E$2:$M$2)))</f>
        <v/>
      </c>
      <c r="E73" s="408"/>
      <c r="F73" s="408"/>
      <c r="G73" s="408"/>
      <c r="H73" s="408"/>
      <c r="I73" s="408"/>
      <c r="J73" s="408"/>
      <c r="K73" s="408"/>
      <c r="L73" s="408"/>
      <c r="M73" s="409" t="str">
        <f aca="false">IF(COUNT(N73:T73)=0,"",SUM(N73:T73))</f>
        <v/>
      </c>
      <c r="N73" s="408"/>
      <c r="O73" s="408"/>
      <c r="P73" s="408"/>
      <c r="Q73" s="408"/>
      <c r="R73" s="408"/>
      <c r="S73" s="408"/>
      <c r="T73" s="408"/>
      <c r="V73" s="405" t="n">
        <v>69</v>
      </c>
      <c r="W73" s="406" t="inlineStr">
        <f aca="false">'English Scores- Leveled papers'!B75</f>
        <is>
          <t/>
        </is>
      </c>
      <c r="X73" s="407" t="str">
        <f aca="false">IF(COUNT(Z73:AF73)=0,"",SUM(Z73:AF73))</f>
        <v/>
      </c>
      <c r="Y73" s="403" t="str">
        <f aca="false">IF(OR(ISBLANK($W73),X73=""),"",(X73/SUM($Z$2:$AF$2)))</f>
        <v/>
      </c>
      <c r="Z73" s="410"/>
      <c r="AA73" s="410"/>
      <c r="AB73" s="410"/>
      <c r="AC73" s="410"/>
      <c r="AD73" s="410"/>
      <c r="AE73" s="410"/>
      <c r="AF73" s="407" t="str">
        <f aca="false">IF(COUNT(AG73:AM73)=0,"",SUM(AG73:AM73))</f>
        <v/>
      </c>
      <c r="AG73" s="410"/>
      <c r="AH73" s="410"/>
      <c r="AI73" s="410"/>
      <c r="AJ73" s="410"/>
      <c r="AK73" s="410"/>
      <c r="AL73" s="410"/>
      <c r="AM73" s="410"/>
      <c r="AO73" s="405" t="n">
        <v>69</v>
      </c>
      <c r="AP73" s="406" t="inlineStr">
        <f aca="false">'English Scores- Leveled papers'!B75</f>
        <is>
          <t/>
        </is>
      </c>
      <c r="AQ73" s="404"/>
    </row>
    <row r="74" customFormat="false" ht="12.75" hidden="false" customHeight="false" outlineLevel="0" collapsed="false">
      <c r="A74" s="405" t="n">
        <v>70</v>
      </c>
      <c r="B74" s="406" t="inlineStr">
        <f aca="false">'English Scores- Leveled papers'!B76</f>
        <is>
          <t/>
        </is>
      </c>
      <c r="C74" s="407" t="str">
        <f aca="false">IF(COUNT(E74:M74)=0,"",SUM(E74:M74))</f>
        <v/>
      </c>
      <c r="D74" s="399" t="str">
        <f aca="false">IF(OR(ISBLANK($B74),C74=""),"",(C74/SUM($E$2:$M$2)))</f>
        <v/>
      </c>
      <c r="E74" s="408"/>
      <c r="F74" s="408"/>
      <c r="G74" s="408"/>
      <c r="H74" s="408"/>
      <c r="I74" s="408"/>
      <c r="J74" s="408"/>
      <c r="K74" s="408"/>
      <c r="L74" s="408"/>
      <c r="M74" s="409" t="str">
        <f aca="false">IF(COUNT(N74:T74)=0,"",SUM(N74:T74))</f>
        <v/>
      </c>
      <c r="N74" s="408"/>
      <c r="O74" s="408"/>
      <c r="P74" s="408"/>
      <c r="Q74" s="408"/>
      <c r="R74" s="408"/>
      <c r="S74" s="408"/>
      <c r="T74" s="408"/>
      <c r="V74" s="405" t="n">
        <v>70</v>
      </c>
      <c r="W74" s="406" t="inlineStr">
        <f aca="false">'English Scores- Leveled papers'!B76</f>
        <is>
          <t/>
        </is>
      </c>
      <c r="X74" s="407" t="str">
        <f aca="false">IF(COUNT(Z74:AF74)=0,"",SUM(Z74:AF74))</f>
        <v/>
      </c>
      <c r="Y74" s="403" t="str">
        <f aca="false">IF(OR(ISBLANK($W74),X74=""),"",(X74/SUM($Z$2:$AF$2)))</f>
        <v/>
      </c>
      <c r="Z74" s="410"/>
      <c r="AA74" s="410"/>
      <c r="AB74" s="410"/>
      <c r="AC74" s="410"/>
      <c r="AD74" s="410"/>
      <c r="AE74" s="410"/>
      <c r="AF74" s="407" t="str">
        <f aca="false">IF(COUNT(AG74:AM74)=0,"",SUM(AG74:AM74))</f>
        <v/>
      </c>
      <c r="AG74" s="410"/>
      <c r="AH74" s="410"/>
      <c r="AI74" s="410"/>
      <c r="AJ74" s="410"/>
      <c r="AK74" s="410"/>
      <c r="AL74" s="410"/>
      <c r="AM74" s="410"/>
      <c r="AO74" s="405" t="n">
        <v>70</v>
      </c>
      <c r="AP74" s="406" t="inlineStr">
        <f aca="false">'English Scores- Leveled papers'!B76</f>
        <is>
          <t/>
        </is>
      </c>
      <c r="AQ74" s="404"/>
    </row>
    <row r="75" customFormat="false" ht="12.75" hidden="false" customHeight="false" outlineLevel="0" collapsed="false">
      <c r="A75" s="405" t="n">
        <v>71</v>
      </c>
      <c r="B75" s="406" t="inlineStr">
        <f aca="false">'English Scores- Leveled papers'!B77</f>
        <is>
          <t/>
        </is>
      </c>
      <c r="C75" s="407" t="str">
        <f aca="false">IF(COUNT(E75:M75)=0,"",SUM(E75:M75))</f>
        <v/>
      </c>
      <c r="D75" s="399" t="str">
        <f aca="false">IF(OR(ISBLANK($B75),C75=""),"",(C75/SUM($E$2:$M$2)))</f>
        <v/>
      </c>
      <c r="E75" s="408"/>
      <c r="F75" s="408"/>
      <c r="G75" s="408"/>
      <c r="H75" s="408"/>
      <c r="I75" s="408"/>
      <c r="J75" s="408"/>
      <c r="K75" s="408"/>
      <c r="L75" s="408"/>
      <c r="M75" s="409" t="str">
        <f aca="false">IF(COUNT(N75:T75)=0,"",SUM(N75:T75))</f>
        <v/>
      </c>
      <c r="N75" s="408"/>
      <c r="O75" s="408"/>
      <c r="P75" s="408"/>
      <c r="Q75" s="408"/>
      <c r="R75" s="408"/>
      <c r="S75" s="408"/>
      <c r="T75" s="408"/>
      <c r="V75" s="405" t="n">
        <v>71</v>
      </c>
      <c r="W75" s="406" t="inlineStr">
        <f aca="false">'English Scores- Leveled papers'!B77</f>
        <is>
          <t/>
        </is>
      </c>
      <c r="X75" s="407" t="str">
        <f aca="false">IF(COUNT(Z75:AF75)=0,"",SUM(Z75:AF75))</f>
        <v/>
      </c>
      <c r="Y75" s="403" t="str">
        <f aca="false">IF(OR(ISBLANK($W75),X75=""),"",(X75/SUM($Z$2:$AF$2)))</f>
        <v/>
      </c>
      <c r="Z75" s="410"/>
      <c r="AA75" s="410"/>
      <c r="AB75" s="410"/>
      <c r="AC75" s="410"/>
      <c r="AD75" s="410"/>
      <c r="AE75" s="410"/>
      <c r="AF75" s="407" t="str">
        <f aca="false">IF(COUNT(AG75:AM75)=0,"",SUM(AG75:AM75))</f>
        <v/>
      </c>
      <c r="AG75" s="410"/>
      <c r="AH75" s="410"/>
      <c r="AI75" s="410"/>
      <c r="AJ75" s="410"/>
      <c r="AK75" s="410"/>
      <c r="AL75" s="410"/>
      <c r="AM75" s="410"/>
      <c r="AO75" s="405" t="n">
        <v>71</v>
      </c>
      <c r="AP75" s="406" t="inlineStr">
        <f aca="false">'English Scores- Leveled papers'!B77</f>
        <is>
          <t/>
        </is>
      </c>
      <c r="AQ75" s="404"/>
    </row>
    <row r="76" customFormat="false" ht="12.75" hidden="false" customHeight="false" outlineLevel="0" collapsed="false">
      <c r="A76" s="405" t="n">
        <v>72</v>
      </c>
      <c r="B76" s="406" t="inlineStr">
        <f aca="false">'English Scores- Leveled papers'!B78</f>
        <is>
          <t/>
        </is>
      </c>
      <c r="C76" s="407" t="str">
        <f aca="false">IF(COUNT(E76:M76)=0,"",SUM(E76:M76))</f>
        <v/>
      </c>
      <c r="D76" s="399" t="str">
        <f aca="false">IF(OR(ISBLANK($B76),C76=""),"",(C76/SUM($E$2:$M$2)))</f>
        <v/>
      </c>
      <c r="E76" s="408"/>
      <c r="F76" s="408"/>
      <c r="G76" s="408"/>
      <c r="H76" s="408"/>
      <c r="I76" s="408"/>
      <c r="J76" s="408"/>
      <c r="K76" s="408"/>
      <c r="L76" s="408"/>
      <c r="M76" s="409" t="str">
        <f aca="false">IF(COUNT(N76:T76)=0,"",SUM(N76:T76))</f>
        <v/>
      </c>
      <c r="N76" s="408"/>
      <c r="O76" s="408"/>
      <c r="P76" s="408"/>
      <c r="Q76" s="408"/>
      <c r="R76" s="408"/>
      <c r="S76" s="408"/>
      <c r="T76" s="408"/>
      <c r="V76" s="405" t="n">
        <v>72</v>
      </c>
      <c r="W76" s="406" t="inlineStr">
        <f aca="false">'English Scores- Leveled papers'!B78</f>
        <is>
          <t/>
        </is>
      </c>
      <c r="X76" s="407" t="str">
        <f aca="false">IF(COUNT(Z76:AF76)=0,"",SUM(Z76:AF76))</f>
        <v/>
      </c>
      <c r="Y76" s="403" t="str">
        <f aca="false">IF(OR(ISBLANK($W76),X76=""),"",(X76/SUM($Z$2:$AF$2)))</f>
        <v/>
      </c>
      <c r="Z76" s="410"/>
      <c r="AA76" s="410"/>
      <c r="AB76" s="410"/>
      <c r="AC76" s="410"/>
      <c r="AD76" s="410"/>
      <c r="AE76" s="410"/>
      <c r="AF76" s="407" t="str">
        <f aca="false">IF(COUNT(AG76:AM76)=0,"",SUM(AG76:AM76))</f>
        <v/>
      </c>
      <c r="AG76" s="410"/>
      <c r="AH76" s="410"/>
      <c r="AI76" s="410"/>
      <c r="AJ76" s="410"/>
      <c r="AK76" s="410"/>
      <c r="AL76" s="410"/>
      <c r="AM76" s="410"/>
      <c r="AO76" s="405" t="n">
        <v>72</v>
      </c>
      <c r="AP76" s="406" t="inlineStr">
        <f aca="false">'English Scores- Leveled papers'!B78</f>
        <is>
          <t/>
        </is>
      </c>
      <c r="AQ76" s="404"/>
    </row>
    <row r="77" customFormat="false" ht="12.75" hidden="false" customHeight="false" outlineLevel="0" collapsed="false">
      <c r="A77" s="405" t="n">
        <v>73</v>
      </c>
      <c r="B77" s="406" t="inlineStr">
        <f aca="false">'English Scores- Leveled papers'!B79</f>
        <is>
          <t/>
        </is>
      </c>
      <c r="C77" s="407" t="str">
        <f aca="false">IF(COUNT(E77:M77)=0,"",SUM(E77:M77))</f>
        <v/>
      </c>
      <c r="D77" s="399" t="str">
        <f aca="false">IF(OR(ISBLANK($B77),C77=""),"",(C77/SUM($E$2:$M$2)))</f>
        <v/>
      </c>
      <c r="E77" s="408"/>
      <c r="F77" s="408"/>
      <c r="G77" s="408"/>
      <c r="H77" s="408"/>
      <c r="I77" s="408"/>
      <c r="J77" s="408"/>
      <c r="K77" s="408"/>
      <c r="L77" s="408"/>
      <c r="M77" s="409" t="str">
        <f aca="false">IF(COUNT(N77:T77)=0,"",SUM(N77:T77))</f>
        <v/>
      </c>
      <c r="N77" s="408"/>
      <c r="O77" s="408"/>
      <c r="P77" s="408"/>
      <c r="Q77" s="408"/>
      <c r="R77" s="408"/>
      <c r="S77" s="408"/>
      <c r="T77" s="408"/>
      <c r="V77" s="405" t="n">
        <v>73</v>
      </c>
      <c r="W77" s="406" t="inlineStr">
        <f aca="false">'English Scores- Leveled papers'!B79</f>
        <is>
          <t/>
        </is>
      </c>
      <c r="X77" s="407" t="str">
        <f aca="false">IF(COUNT(Z77:AF77)=0,"",SUM(Z77:AF77))</f>
        <v/>
      </c>
      <c r="Y77" s="403" t="str">
        <f aca="false">IF(OR(ISBLANK($W77),X77=""),"",(X77/SUM($Z$2:$AF$2)))</f>
        <v/>
      </c>
      <c r="Z77" s="410"/>
      <c r="AA77" s="410"/>
      <c r="AB77" s="410"/>
      <c r="AC77" s="410"/>
      <c r="AD77" s="410"/>
      <c r="AE77" s="410"/>
      <c r="AF77" s="407" t="str">
        <f aca="false">IF(COUNT(AG77:AM77)=0,"",SUM(AG77:AM77))</f>
        <v/>
      </c>
      <c r="AG77" s="410"/>
      <c r="AH77" s="410"/>
      <c r="AI77" s="410"/>
      <c r="AJ77" s="410"/>
      <c r="AK77" s="410"/>
      <c r="AL77" s="410"/>
      <c r="AM77" s="410"/>
      <c r="AO77" s="405" t="n">
        <v>73</v>
      </c>
      <c r="AP77" s="406" t="inlineStr">
        <f aca="false">'English Scores- Leveled papers'!B79</f>
        <is>
          <t/>
        </is>
      </c>
      <c r="AQ77" s="404"/>
    </row>
    <row r="78" customFormat="false" ht="12.75" hidden="false" customHeight="false" outlineLevel="0" collapsed="false">
      <c r="A78" s="405" t="n">
        <v>74</v>
      </c>
      <c r="B78" s="406" t="inlineStr">
        <f aca="false">'English Scores- Leveled papers'!B80</f>
        <is>
          <t/>
        </is>
      </c>
      <c r="C78" s="407" t="str">
        <f aca="false">IF(COUNT(E78:M78)=0,"",SUM(E78:M78))</f>
        <v/>
      </c>
      <c r="D78" s="399" t="str">
        <f aca="false">IF(OR(ISBLANK($B78),C78=""),"",(C78/SUM($E$2:$M$2)))</f>
        <v/>
      </c>
      <c r="E78" s="408"/>
      <c r="F78" s="408"/>
      <c r="G78" s="408"/>
      <c r="H78" s="408"/>
      <c r="I78" s="408"/>
      <c r="J78" s="408"/>
      <c r="K78" s="408"/>
      <c r="L78" s="408"/>
      <c r="M78" s="409" t="str">
        <f aca="false">IF(COUNT(N78:T78)=0,"",SUM(N78:T78))</f>
        <v/>
      </c>
      <c r="N78" s="408"/>
      <c r="O78" s="408"/>
      <c r="P78" s="408"/>
      <c r="Q78" s="408"/>
      <c r="R78" s="408"/>
      <c r="S78" s="408"/>
      <c r="T78" s="408"/>
      <c r="V78" s="405" t="n">
        <v>74</v>
      </c>
      <c r="W78" s="406" t="inlineStr">
        <f aca="false">'English Scores- Leveled papers'!B80</f>
        <is>
          <t/>
        </is>
      </c>
      <c r="X78" s="407" t="str">
        <f aca="false">IF(COUNT(Z78:AF78)=0,"",SUM(Z78:AF78))</f>
        <v/>
      </c>
      <c r="Y78" s="403" t="str">
        <f aca="false">IF(OR(ISBLANK($W78),X78=""),"",(X78/SUM($Z$2:$AF$2)))</f>
        <v/>
      </c>
      <c r="Z78" s="410"/>
      <c r="AA78" s="410"/>
      <c r="AB78" s="410"/>
      <c r="AC78" s="410"/>
      <c r="AD78" s="410"/>
      <c r="AE78" s="410"/>
      <c r="AF78" s="407" t="str">
        <f aca="false">IF(COUNT(AG78:AM78)=0,"",SUM(AG78:AM78))</f>
        <v/>
      </c>
      <c r="AG78" s="410"/>
      <c r="AH78" s="410"/>
      <c r="AI78" s="410"/>
      <c r="AJ78" s="410"/>
      <c r="AK78" s="410"/>
      <c r="AL78" s="410"/>
      <c r="AM78" s="410"/>
      <c r="AO78" s="405" t="n">
        <v>74</v>
      </c>
      <c r="AP78" s="406" t="inlineStr">
        <f aca="false">'English Scores- Leveled papers'!B80</f>
        <is>
          <t/>
        </is>
      </c>
      <c r="AQ78" s="404"/>
    </row>
    <row r="79" customFormat="false" ht="12.75" hidden="false" customHeight="false" outlineLevel="0" collapsed="false">
      <c r="A79" s="405" t="n">
        <v>75</v>
      </c>
      <c r="B79" s="406" t="inlineStr">
        <f aca="false">'English Scores- Leveled papers'!B81</f>
        <is>
          <t/>
        </is>
      </c>
      <c r="C79" s="407" t="str">
        <f aca="false">IF(COUNT(E79:M79)=0,"",SUM(E79:M79))</f>
        <v/>
      </c>
      <c r="D79" s="399" t="str">
        <f aca="false">IF(OR(ISBLANK($B79),C79=""),"",(C79/SUM($E$2:$M$2)))</f>
        <v/>
      </c>
      <c r="E79" s="408"/>
      <c r="F79" s="408"/>
      <c r="G79" s="408"/>
      <c r="H79" s="408"/>
      <c r="I79" s="408"/>
      <c r="J79" s="408"/>
      <c r="K79" s="408"/>
      <c r="L79" s="408"/>
      <c r="M79" s="409" t="str">
        <f aca="false">IF(COUNT(N79:T79)=0,"",SUM(N79:T79))</f>
        <v/>
      </c>
      <c r="N79" s="408"/>
      <c r="O79" s="408"/>
      <c r="P79" s="408"/>
      <c r="Q79" s="408"/>
      <c r="R79" s="408"/>
      <c r="S79" s="408"/>
      <c r="T79" s="408"/>
      <c r="V79" s="405" t="n">
        <v>75</v>
      </c>
      <c r="W79" s="406" t="inlineStr">
        <f aca="false">'English Scores- Leveled papers'!B81</f>
        <is>
          <t/>
        </is>
      </c>
      <c r="X79" s="407" t="str">
        <f aca="false">IF(COUNT(Z79:AF79)=0,"",SUM(Z79:AF79))</f>
        <v/>
      </c>
      <c r="Y79" s="403" t="str">
        <f aca="false">IF(OR(ISBLANK($W79),X79=""),"",(X79/SUM($Z$2:$AF$2)))</f>
        <v/>
      </c>
      <c r="Z79" s="410"/>
      <c r="AA79" s="410"/>
      <c r="AB79" s="410"/>
      <c r="AC79" s="410"/>
      <c r="AD79" s="410"/>
      <c r="AE79" s="410"/>
      <c r="AF79" s="407" t="str">
        <f aca="false">IF(COUNT(AG79:AM79)=0,"",SUM(AG79:AM79))</f>
        <v/>
      </c>
      <c r="AG79" s="410"/>
      <c r="AH79" s="410"/>
      <c r="AI79" s="410"/>
      <c r="AJ79" s="410"/>
      <c r="AK79" s="410"/>
      <c r="AL79" s="410"/>
      <c r="AM79" s="410"/>
      <c r="AO79" s="405" t="n">
        <v>75</v>
      </c>
      <c r="AP79" s="406" t="inlineStr">
        <f aca="false">'English Scores- Leveled papers'!B81</f>
        <is>
          <t/>
        </is>
      </c>
      <c r="AQ79" s="404"/>
    </row>
    <row r="80" customFormat="false" ht="12.75" hidden="false" customHeight="false" outlineLevel="0" collapsed="false">
      <c r="A80" s="405" t="n">
        <v>76</v>
      </c>
      <c r="B80" s="406" t="inlineStr">
        <f aca="false">'English Scores- Leveled papers'!B82</f>
        <is>
          <t/>
        </is>
      </c>
      <c r="C80" s="407" t="str">
        <f aca="false">IF(COUNT(E80:M80)=0,"",SUM(E80:M80))</f>
        <v/>
      </c>
      <c r="D80" s="399" t="str">
        <f aca="false">IF(OR(ISBLANK($B80),C80=""),"",(C80/SUM($E$2:$M$2)))</f>
        <v/>
      </c>
      <c r="E80" s="408"/>
      <c r="F80" s="408"/>
      <c r="G80" s="408"/>
      <c r="H80" s="408"/>
      <c r="I80" s="408"/>
      <c r="J80" s="408"/>
      <c r="K80" s="408"/>
      <c r="L80" s="408"/>
      <c r="M80" s="409" t="str">
        <f aca="false">IF(COUNT(N80:T80)=0,"",SUM(N80:T80))</f>
        <v/>
      </c>
      <c r="N80" s="408"/>
      <c r="O80" s="408"/>
      <c r="P80" s="408"/>
      <c r="Q80" s="408"/>
      <c r="R80" s="408"/>
      <c r="S80" s="408"/>
      <c r="T80" s="408"/>
      <c r="V80" s="405" t="n">
        <v>76</v>
      </c>
      <c r="W80" s="406" t="inlineStr">
        <f aca="false">'English Scores- Leveled papers'!B82</f>
        <is>
          <t/>
        </is>
      </c>
      <c r="X80" s="407" t="str">
        <f aca="false">IF(COUNT(Z80:AF80)=0,"",SUM(Z80:AF80))</f>
        <v/>
      </c>
      <c r="Y80" s="403" t="str">
        <f aca="false">IF(OR(ISBLANK($W80),X80=""),"",(X80/SUM($Z$2:$AF$2)))</f>
        <v/>
      </c>
      <c r="Z80" s="410"/>
      <c r="AA80" s="410"/>
      <c r="AB80" s="410"/>
      <c r="AC80" s="410"/>
      <c r="AD80" s="410"/>
      <c r="AE80" s="410"/>
      <c r="AF80" s="407" t="str">
        <f aca="false">IF(COUNT(AG80:AM80)=0,"",SUM(AG80:AM80))</f>
        <v/>
      </c>
      <c r="AG80" s="410"/>
      <c r="AH80" s="410"/>
      <c r="AI80" s="410"/>
      <c r="AJ80" s="410"/>
      <c r="AK80" s="410"/>
      <c r="AL80" s="410"/>
      <c r="AM80" s="410"/>
      <c r="AO80" s="405" t="n">
        <v>76</v>
      </c>
      <c r="AP80" s="406" t="inlineStr">
        <f aca="false">'English Scores- Leveled papers'!B82</f>
        <is>
          <t/>
        </is>
      </c>
      <c r="AQ80" s="404"/>
    </row>
    <row r="81" customFormat="false" ht="12.75" hidden="false" customHeight="false" outlineLevel="0" collapsed="false">
      <c r="A81" s="411" t="n">
        <v>77</v>
      </c>
      <c r="B81" s="406" t="inlineStr">
        <f aca="false">'English Scores- Leveled papers'!B83</f>
        <is>
          <t/>
        </is>
      </c>
      <c r="C81" s="407" t="str">
        <f aca="false">IF(COUNT(E81:M81)=0,"",SUM(E81:M81))</f>
        <v/>
      </c>
      <c r="D81" s="399" t="str">
        <f aca="false">IF(OR(ISBLANK($B81),C81=""),"",(C81/SUM($E$2:$M$2)))</f>
        <v/>
      </c>
      <c r="E81" s="408"/>
      <c r="F81" s="408"/>
      <c r="G81" s="408"/>
      <c r="H81" s="408"/>
      <c r="I81" s="408"/>
      <c r="J81" s="408"/>
      <c r="K81" s="408"/>
      <c r="L81" s="408"/>
      <c r="M81" s="409" t="str">
        <f aca="false">IF(COUNT(N81:T81)=0,"",SUM(N81:T81))</f>
        <v/>
      </c>
      <c r="N81" s="408"/>
      <c r="O81" s="408"/>
      <c r="P81" s="408"/>
      <c r="Q81" s="408"/>
      <c r="R81" s="408"/>
      <c r="S81" s="408"/>
      <c r="T81" s="408"/>
      <c r="V81" s="411" t="n">
        <v>77</v>
      </c>
      <c r="W81" s="406" t="inlineStr">
        <f aca="false">'English Scores- Leveled papers'!B83</f>
        <is>
          <t/>
        </is>
      </c>
      <c r="X81" s="407" t="str">
        <f aca="false">IF(COUNT(Z81:AF81)=0,"",SUM(Z81:AF81))</f>
        <v/>
      </c>
      <c r="Y81" s="403" t="str">
        <f aca="false">IF(OR(ISBLANK($W81),X81=""),"",(X81/SUM($Z$2:$AF$2)))</f>
        <v/>
      </c>
      <c r="Z81" s="410"/>
      <c r="AA81" s="410"/>
      <c r="AB81" s="410"/>
      <c r="AC81" s="410"/>
      <c r="AD81" s="410"/>
      <c r="AE81" s="410"/>
      <c r="AF81" s="407" t="str">
        <f aca="false">IF(COUNT(AG81:AM81)=0,"",SUM(AG81:AM81))</f>
        <v/>
      </c>
      <c r="AG81" s="410"/>
      <c r="AH81" s="410"/>
      <c r="AI81" s="410"/>
      <c r="AJ81" s="410"/>
      <c r="AK81" s="410"/>
      <c r="AL81" s="410"/>
      <c r="AM81" s="410"/>
      <c r="AO81" s="411" t="n">
        <v>77</v>
      </c>
      <c r="AP81" s="406" t="inlineStr">
        <f aca="false">'English Scores- Leveled papers'!B83</f>
        <is>
          <t/>
        </is>
      </c>
      <c r="AQ81" s="404"/>
    </row>
    <row r="82" customFormat="false" ht="12.75" hidden="false" customHeight="false" outlineLevel="0" collapsed="false">
      <c r="A82" s="411" t="n">
        <v>78</v>
      </c>
      <c r="B82" s="406" t="inlineStr">
        <f aca="false">'English Scores- Leveled papers'!B84</f>
        <is>
          <t/>
        </is>
      </c>
      <c r="C82" s="407" t="str">
        <f aca="false">IF(COUNT(E82:M82)=0,"",SUM(E82:M82))</f>
        <v/>
      </c>
      <c r="D82" s="399" t="str">
        <f aca="false">IF(OR(ISBLANK($B82),C82=""),"",(C82/SUM($E$2:$M$2)))</f>
        <v/>
      </c>
      <c r="E82" s="408"/>
      <c r="F82" s="408"/>
      <c r="G82" s="408"/>
      <c r="H82" s="408"/>
      <c r="I82" s="408"/>
      <c r="J82" s="408"/>
      <c r="K82" s="408"/>
      <c r="L82" s="408"/>
      <c r="M82" s="409" t="str">
        <f aca="false">IF(COUNT(N82:T82)=0,"",SUM(N82:T82))</f>
        <v/>
      </c>
      <c r="N82" s="408"/>
      <c r="O82" s="408"/>
      <c r="P82" s="408"/>
      <c r="Q82" s="408"/>
      <c r="R82" s="408"/>
      <c r="S82" s="408"/>
      <c r="T82" s="408"/>
      <c r="V82" s="411" t="n">
        <v>78</v>
      </c>
      <c r="W82" s="406" t="inlineStr">
        <f aca="false">'English Scores- Leveled papers'!B84</f>
        <is>
          <t/>
        </is>
      </c>
      <c r="X82" s="407" t="str">
        <f aca="false">IF(COUNT(Z82:AF82)=0,"",SUM(Z82:AF82))</f>
        <v/>
      </c>
      <c r="Y82" s="403" t="str">
        <f aca="false">IF(OR(ISBLANK($W82),X82=""),"",(X82/SUM($Z$2:$AF$2)))</f>
        <v/>
      </c>
      <c r="Z82" s="410"/>
      <c r="AA82" s="410"/>
      <c r="AB82" s="410"/>
      <c r="AC82" s="410"/>
      <c r="AD82" s="410"/>
      <c r="AE82" s="410"/>
      <c r="AF82" s="407" t="str">
        <f aca="false">IF(COUNT(AG82:AM82)=0,"",SUM(AG82:AM82))</f>
        <v/>
      </c>
      <c r="AG82" s="410"/>
      <c r="AH82" s="410"/>
      <c r="AI82" s="410"/>
      <c r="AJ82" s="410"/>
      <c r="AK82" s="410"/>
      <c r="AL82" s="410"/>
      <c r="AM82" s="410"/>
      <c r="AO82" s="411" t="n">
        <v>78</v>
      </c>
      <c r="AP82" s="406" t="inlineStr">
        <f aca="false">'English Scores- Leveled papers'!B84</f>
        <is>
          <t/>
        </is>
      </c>
      <c r="AQ82" s="404"/>
    </row>
    <row r="83" customFormat="false" ht="12.75" hidden="false" customHeight="false" outlineLevel="0" collapsed="false">
      <c r="A83" s="411" t="n">
        <v>79</v>
      </c>
      <c r="B83" s="406" t="inlineStr">
        <f aca="false">'English Scores- Leveled papers'!B85</f>
        <is>
          <t/>
        </is>
      </c>
      <c r="C83" s="407" t="str">
        <f aca="false">IF(COUNT(E83:M83)=0,"",SUM(E83:M83))</f>
        <v/>
      </c>
      <c r="D83" s="399" t="str">
        <f aca="false">IF(OR(ISBLANK($B83),C83=""),"",(C83/SUM($E$2:$M$2)))</f>
        <v/>
      </c>
      <c r="E83" s="408"/>
      <c r="F83" s="408"/>
      <c r="G83" s="408"/>
      <c r="H83" s="408"/>
      <c r="I83" s="408"/>
      <c r="J83" s="408"/>
      <c r="K83" s="408"/>
      <c r="L83" s="408"/>
      <c r="M83" s="409" t="str">
        <f aca="false">IF(COUNT(N83:T83)=0,"",SUM(N83:T83))</f>
        <v/>
      </c>
      <c r="N83" s="408"/>
      <c r="O83" s="408"/>
      <c r="P83" s="408"/>
      <c r="Q83" s="408"/>
      <c r="R83" s="408"/>
      <c r="S83" s="408"/>
      <c r="T83" s="408"/>
      <c r="V83" s="411" t="n">
        <v>79</v>
      </c>
      <c r="W83" s="406" t="inlineStr">
        <f aca="false">'English Scores- Leveled papers'!B85</f>
        <is>
          <t/>
        </is>
      </c>
      <c r="X83" s="407" t="str">
        <f aca="false">IF(COUNT(Z83:AF83)=0,"",SUM(Z83:AF83))</f>
        <v/>
      </c>
      <c r="Y83" s="403" t="str">
        <f aca="false">IF(OR(ISBLANK($W83),X83=""),"",(X83/SUM($Z$2:$AF$2)))</f>
        <v/>
      </c>
      <c r="Z83" s="410"/>
      <c r="AA83" s="410"/>
      <c r="AB83" s="410"/>
      <c r="AC83" s="410"/>
      <c r="AD83" s="410"/>
      <c r="AE83" s="410"/>
      <c r="AF83" s="407" t="str">
        <f aca="false">IF(COUNT(AG83:AM83)=0,"",SUM(AG83:AM83))</f>
        <v/>
      </c>
      <c r="AG83" s="410"/>
      <c r="AH83" s="410"/>
      <c r="AI83" s="410"/>
      <c r="AJ83" s="410"/>
      <c r="AK83" s="410"/>
      <c r="AL83" s="410"/>
      <c r="AM83" s="410"/>
      <c r="AO83" s="411" t="n">
        <v>79</v>
      </c>
      <c r="AP83" s="406" t="inlineStr">
        <f aca="false">'English Scores- Leveled papers'!B85</f>
        <is>
          <t/>
        </is>
      </c>
      <c r="AQ83" s="404"/>
    </row>
    <row r="84" customFormat="false" ht="12.75" hidden="false" customHeight="false" outlineLevel="0" collapsed="false">
      <c r="A84" s="411" t="n">
        <v>80</v>
      </c>
      <c r="B84" s="406" t="inlineStr">
        <f aca="false">'English Scores- Leveled papers'!B86</f>
        <is>
          <t/>
        </is>
      </c>
      <c r="C84" s="407" t="str">
        <f aca="false">IF(COUNT(E84:M84)=0,"",SUM(E84:M84))</f>
        <v/>
      </c>
      <c r="D84" s="399" t="str">
        <f aca="false">IF(OR(ISBLANK($B84),C84=""),"",(C84/SUM($E$2:$M$2)))</f>
        <v/>
      </c>
      <c r="E84" s="408"/>
      <c r="F84" s="408"/>
      <c r="G84" s="408"/>
      <c r="H84" s="408"/>
      <c r="I84" s="408"/>
      <c r="J84" s="408"/>
      <c r="K84" s="408"/>
      <c r="L84" s="408"/>
      <c r="M84" s="409" t="str">
        <f aca="false">IF(COUNT(N84:T84)=0,"",SUM(N84:T84))</f>
        <v/>
      </c>
      <c r="N84" s="408"/>
      <c r="O84" s="408"/>
      <c r="P84" s="408"/>
      <c r="Q84" s="408"/>
      <c r="R84" s="408"/>
      <c r="S84" s="408"/>
      <c r="T84" s="408"/>
      <c r="V84" s="411" t="n">
        <v>80</v>
      </c>
      <c r="W84" s="406" t="inlineStr">
        <f aca="false">'English Scores- Leveled papers'!B86</f>
        <is>
          <t/>
        </is>
      </c>
      <c r="X84" s="407" t="str">
        <f aca="false">IF(COUNT(Z84:AF84)=0,"",SUM(Z84:AF84))</f>
        <v/>
      </c>
      <c r="Y84" s="403" t="str">
        <f aca="false">IF(OR(ISBLANK($W84),X84=""),"",(X84/SUM($Z$2:$AF$2)))</f>
        <v/>
      </c>
      <c r="Z84" s="410"/>
      <c r="AA84" s="410"/>
      <c r="AB84" s="410"/>
      <c r="AC84" s="410"/>
      <c r="AD84" s="410"/>
      <c r="AE84" s="410"/>
      <c r="AF84" s="407" t="str">
        <f aca="false">IF(COUNT(AG84:AM84)=0,"",SUM(AG84:AM84))</f>
        <v/>
      </c>
      <c r="AG84" s="410"/>
      <c r="AH84" s="410"/>
      <c r="AI84" s="410"/>
      <c r="AJ84" s="410"/>
      <c r="AK84" s="410"/>
      <c r="AL84" s="410"/>
      <c r="AM84" s="410"/>
      <c r="AO84" s="411" t="n">
        <v>80</v>
      </c>
      <c r="AP84" s="406" t="inlineStr">
        <f aca="false">'English Scores- Leveled papers'!B86</f>
        <is>
          <t/>
        </is>
      </c>
      <c r="AQ84" s="404"/>
    </row>
  </sheetData>
  <sheetProtection sheet="true" objects="true" scenarios="true"/>
  <mergeCells count="8">
    <mergeCell ref="A1:D2"/>
    <mergeCell ref="E1:L1"/>
    <mergeCell ref="M1:T1"/>
    <mergeCell ref="V1:Y2"/>
    <mergeCell ref="Z1:AE1"/>
    <mergeCell ref="AG1:AM1"/>
    <mergeCell ref="AO1:AQ2"/>
    <mergeCell ref="A3:B3"/>
  </mergeCells>
  <dataValidations count="2">
    <dataValidation allowBlank="true" operator="between" showDropDown="false" showErrorMessage="true" showInputMessage="true" sqref="E5:L84 N5:T84 Z5:AM84" type="decimal">
      <formula1>0</formula1>
      <formula2>#REF!</formula2>
    </dataValidation>
    <dataValidation allowBlank="true" operator="equal" showDropDown="false" showErrorMessage="true" showInputMessage="true" sqref="AQ5:AQ84" type="list">
      <formula1>$AT$4:$AT$26</formula1>
      <formula2>0</formula2>
    </dataValidation>
  </dataValidation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M88"/>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C3" activeCellId="0" sqref="C3"/>
    </sheetView>
  </sheetViews>
  <sheetFormatPr defaultRowHeight="12.75"/>
  <cols>
    <col collapsed="false" hidden="false" max="1" min="1" style="0" width="7.14795918367347"/>
    <col collapsed="false" hidden="false" max="2" min="2" style="0" width="19.4183673469388"/>
    <col collapsed="false" hidden="false" max="3" min="3" style="0" width="13.4285714285714"/>
    <col collapsed="false" hidden="false" max="8" min="4" style="189" width="10.7091836734694"/>
    <col collapsed="false" hidden="false" max="9" min="9" style="189" width="11.4183673469388"/>
    <col collapsed="false" hidden="false" max="11" min="10" style="0" width="2.70918367346939"/>
    <col collapsed="false" hidden="false" max="12" min="12" style="0" width="8.85714285714286"/>
    <col collapsed="false" hidden="false" max="13" min="13" style="0" width="6.00510204081633"/>
    <col collapsed="false" hidden="false" max="1025" min="14" style="0" width="8.85714285714286"/>
  </cols>
  <sheetData>
    <row r="1" customFormat="false" ht="35.25" hidden="false" customHeight="true" outlineLevel="0" collapsed="false">
      <c r="A1" s="412" t="s">
        <v>978</v>
      </c>
      <c r="B1" s="412"/>
      <c r="C1" s="412"/>
      <c r="D1" s="412"/>
      <c r="E1" s="412"/>
      <c r="F1" s="412"/>
      <c r="G1" s="412"/>
      <c r="H1" s="412"/>
      <c r="I1" s="412"/>
      <c r="K1" s="59"/>
    </row>
    <row r="2" s="416" customFormat="true" ht="38.25" hidden="false" customHeight="true" outlineLevel="0" collapsed="false">
      <c r="A2" s="413" t="s">
        <v>24</v>
      </c>
      <c r="B2" s="414" t="s">
        <v>774</v>
      </c>
      <c r="C2" s="414" t="s">
        <v>979</v>
      </c>
      <c r="D2" s="415" t="s">
        <v>980</v>
      </c>
      <c r="E2" s="415" t="s">
        <v>981</v>
      </c>
      <c r="F2" s="415" t="s">
        <v>982</v>
      </c>
      <c r="G2" s="415" t="s">
        <v>983</v>
      </c>
      <c r="H2" s="415" t="s">
        <v>984</v>
      </c>
      <c r="I2" s="415" t="s">
        <v>985</v>
      </c>
      <c r="K2" s="59"/>
    </row>
    <row r="3" s="420" customFormat="true" ht="15" hidden="false" customHeight="true" outlineLevel="0" collapsed="false">
      <c r="A3" s="417" t="s">
        <v>986</v>
      </c>
      <c r="B3" s="417"/>
      <c r="C3" s="418" t="n">
        <f aca="false">IFERROR(AVERAGE(C4:C88),"")</f>
        <v>0.540229885057471</v>
      </c>
      <c r="D3" s="419" t="n">
        <f aca="false">IFERROR(AVERAGE(D4:D88),"")</f>
        <v>1.03448275862069</v>
      </c>
      <c r="E3" s="419" t="n">
        <f aca="false">IFERROR(AVERAGE(E4:E88),"")</f>
        <v>0.413793103448276</v>
      </c>
      <c r="F3" s="419" t="n">
        <f aca="false">IFERROR(AVERAGE(F4:F88),"")</f>
        <v>0.448275862068966</v>
      </c>
      <c r="G3" s="419" t="n">
        <f aca="false">IFERROR(AVERAGE(G4:G88),"")</f>
        <v>0.655172413793103</v>
      </c>
      <c r="H3" s="419" t="n">
        <f aca="false">IFERROR(AVERAGE(H4:H88),"")</f>
        <v>0.103448275862069</v>
      </c>
      <c r="I3" s="419" t="n">
        <f aca="false">IFERROR(AVERAGE(I4:I88),"")</f>
        <v>0.586206896551724</v>
      </c>
    </row>
    <row r="4" customFormat="false" ht="12" hidden="false" customHeight="true" outlineLevel="0" collapsed="false">
      <c r="A4" s="421" t="n">
        <v>1</v>
      </c>
      <c r="B4" s="422" t="str">
        <f aca="false">'English Scores- Leveled papers'!B7</f>
        <v>A.Chandana</v>
      </c>
      <c r="C4" s="423" t="str">
        <f aca="false">IF(COUNT(D4:I4)=0,"",SUM(D4:I4)/6)</f>
        <v/>
      </c>
      <c r="D4" s="424"/>
      <c r="E4" s="424"/>
      <c r="F4" s="424"/>
      <c r="G4" s="424"/>
      <c r="H4" s="424"/>
      <c r="I4" s="424"/>
    </row>
    <row r="5" customFormat="false" ht="15.75" hidden="false" customHeight="true" outlineLevel="0" collapsed="false">
      <c r="A5" s="421" t="n">
        <v>2</v>
      </c>
      <c r="B5" s="422" t="str">
        <f aca="false">'English Scores- Leveled papers'!B8</f>
        <v>Asma Tulasa</v>
      </c>
      <c r="C5" s="423" t="str">
        <f aca="false">IF(COUNT(D5:I5)=0,"",SUM(D5:I5)/6)</f>
        <v/>
      </c>
      <c r="D5" s="424"/>
      <c r="E5" s="424"/>
      <c r="F5" s="424"/>
      <c r="G5" s="424"/>
      <c r="H5" s="424"/>
      <c r="I5" s="424"/>
      <c r="K5" s="359"/>
    </row>
    <row r="6" customFormat="false" ht="15.75" hidden="false" customHeight="true" outlineLevel="0" collapsed="false">
      <c r="A6" s="421" t="n">
        <v>3</v>
      </c>
      <c r="B6" s="422" t="str">
        <f aca="false">'English Scores- Leveled papers'!B9</f>
        <v>B.Yamuna</v>
      </c>
      <c r="C6" s="423" t="n">
        <f aca="false">IF(COUNT(D6:I6)=0,"",SUM(D6:I6)/6)</f>
        <v>0.5</v>
      </c>
      <c r="D6" s="424" t="n">
        <v>1</v>
      </c>
      <c r="E6" s="424" t="n">
        <v>0.5</v>
      </c>
      <c r="F6" s="424" t="n">
        <v>0.5</v>
      </c>
      <c r="G6" s="424" t="n">
        <v>0.5</v>
      </c>
      <c r="H6" s="424" t="n">
        <v>0</v>
      </c>
      <c r="I6" s="424" t="n">
        <v>0.5</v>
      </c>
      <c r="K6" s="359"/>
    </row>
    <row r="7" customFormat="false" ht="12.75" hidden="false" customHeight="true" outlineLevel="0" collapsed="false">
      <c r="A7" s="421" t="n">
        <v>4</v>
      </c>
      <c r="B7" s="422" t="str">
        <f aca="false">'English Scores- Leveled papers'!B10</f>
        <v>CH.Shirisha</v>
      </c>
      <c r="C7" s="423" t="n">
        <f aca="false">IF(COUNT(D7:I7)=0,"",SUM(D7:I7)/6)</f>
        <v>0.25</v>
      </c>
      <c r="D7" s="424" t="n">
        <v>1</v>
      </c>
      <c r="E7" s="424" t="n">
        <v>0</v>
      </c>
      <c r="F7" s="424" t="n">
        <v>0</v>
      </c>
      <c r="G7" s="424" t="n">
        <v>0.5</v>
      </c>
      <c r="H7" s="424" t="n">
        <v>0</v>
      </c>
      <c r="I7" s="424" t="n">
        <v>0</v>
      </c>
    </row>
    <row r="8" customFormat="false" ht="12.75" hidden="false" customHeight="true" outlineLevel="0" collapsed="false">
      <c r="A8" s="421" t="n">
        <v>5</v>
      </c>
      <c r="B8" s="422" t="str">
        <f aca="false">'English Scores- Leveled papers'!B11</f>
        <v>D.Vanaja</v>
      </c>
      <c r="C8" s="423" t="n">
        <f aca="false">IF(COUNT(D8:I8)=0,"",SUM(D8:I8)/6)</f>
        <v>0.583333333333333</v>
      </c>
      <c r="D8" s="424" t="n">
        <v>1</v>
      </c>
      <c r="E8" s="424" t="n">
        <v>0.5</v>
      </c>
      <c r="F8" s="424" t="n">
        <v>0.5</v>
      </c>
      <c r="G8" s="424" t="n">
        <v>1</v>
      </c>
      <c r="H8" s="424" t="n">
        <v>0</v>
      </c>
      <c r="I8" s="424" t="n">
        <v>0.5</v>
      </c>
    </row>
    <row r="9" customFormat="false" ht="13.75" hidden="false" customHeight="false" outlineLevel="0" collapsed="false">
      <c r="A9" s="421" t="n">
        <v>6</v>
      </c>
      <c r="B9" s="422" t="str">
        <f aca="false">'English Scores- Leveled papers'!B12</f>
        <v>G.Devika</v>
      </c>
      <c r="C9" s="423" t="n">
        <f aca="false">IF(COUNT(D9:I9)=0,"",SUM(D9:I9)/6)</f>
        <v>1.08333333333333</v>
      </c>
      <c r="D9" s="424" t="n">
        <v>2</v>
      </c>
      <c r="E9" s="424" t="n">
        <v>1</v>
      </c>
      <c r="F9" s="424" t="n">
        <v>1.5</v>
      </c>
      <c r="G9" s="424" t="n">
        <v>1</v>
      </c>
      <c r="H9" s="424" t="n">
        <v>0.5</v>
      </c>
      <c r="I9" s="424" t="n">
        <v>0.5</v>
      </c>
    </row>
    <row r="10" customFormat="false" ht="12.75" hidden="false" customHeight="true" outlineLevel="0" collapsed="false">
      <c r="A10" s="421" t="n">
        <v>7</v>
      </c>
      <c r="B10" s="422" t="str">
        <f aca="false">'English Scores- Leveled papers'!B13</f>
        <v>G.Hemalatha</v>
      </c>
      <c r="C10" s="423" t="n">
        <f aca="false">IF(COUNT(D10:I10)=0,"",SUM(D10:I10)/6)</f>
        <v>0.25</v>
      </c>
      <c r="D10" s="424" t="n">
        <v>0.5</v>
      </c>
      <c r="E10" s="424" t="n">
        <v>0</v>
      </c>
      <c r="F10" s="424" t="n">
        <v>0.5</v>
      </c>
      <c r="G10" s="424" t="n">
        <v>0.5</v>
      </c>
      <c r="H10" s="424" t="n">
        <v>0</v>
      </c>
      <c r="I10" s="424" t="n">
        <v>0</v>
      </c>
      <c r="L10" s="425" t="s">
        <v>987</v>
      </c>
      <c r="M10" s="425"/>
    </row>
    <row r="11" customFormat="false" ht="15.75" hidden="false" customHeight="true" outlineLevel="0" collapsed="false">
      <c r="A11" s="421" t="n">
        <v>8</v>
      </c>
      <c r="B11" s="422" t="str">
        <f aca="false">'English Scores- Leveled papers'!B14</f>
        <v>G.Roopa</v>
      </c>
      <c r="C11" s="423" t="n">
        <f aca="false">IF(COUNT(D11:I11)=0,"",SUM(D11:I11)/6)</f>
        <v>0.583333333333333</v>
      </c>
      <c r="D11" s="424" t="n">
        <v>1</v>
      </c>
      <c r="E11" s="424" t="n">
        <v>0.5</v>
      </c>
      <c r="F11" s="424" t="n">
        <v>0.5</v>
      </c>
      <c r="G11" s="424" t="n">
        <v>0.5</v>
      </c>
      <c r="H11" s="424" t="n">
        <v>0</v>
      </c>
      <c r="I11" s="424" t="n">
        <v>1</v>
      </c>
      <c r="L11" s="425"/>
      <c r="M11" s="425"/>
    </row>
    <row r="12" customFormat="false" ht="12.75" hidden="false" customHeight="true" outlineLevel="0" collapsed="false">
      <c r="A12" s="421" t="n">
        <v>9</v>
      </c>
      <c r="B12" s="422" t="str">
        <f aca="false">'English Scores- Leveled papers'!B15</f>
        <v>K.Nagamani</v>
      </c>
      <c r="C12" s="423" t="n">
        <f aca="false">IF(COUNT(D12:I12)=0,"",SUM(D12:I12)/6)</f>
        <v>0.0833333333333333</v>
      </c>
      <c r="D12" s="424" t="n">
        <v>0.5</v>
      </c>
      <c r="E12" s="424" t="n">
        <v>0</v>
      </c>
      <c r="F12" s="424" t="n">
        <v>0</v>
      </c>
      <c r="G12" s="424" t="n">
        <v>0</v>
      </c>
      <c r="H12" s="424" t="n">
        <v>0</v>
      </c>
      <c r="I12" s="424" t="n">
        <v>0</v>
      </c>
      <c r="L12" s="425"/>
      <c r="M12" s="425"/>
    </row>
    <row r="13" customFormat="false" ht="12.75" hidden="false" customHeight="true" outlineLevel="0" collapsed="false">
      <c r="A13" s="421" t="n">
        <v>10</v>
      </c>
      <c r="B13" s="422" t="str">
        <f aca="false">'English Scores- Leveled papers'!B16</f>
        <v>K.Sahana</v>
      </c>
      <c r="C13" s="423" t="str">
        <f aca="false">IF(COUNT(D13:I13)=0,"",SUM(D13:I13)/6)</f>
        <v/>
      </c>
      <c r="D13" s="424"/>
      <c r="E13" s="424"/>
      <c r="F13" s="424"/>
      <c r="G13" s="424"/>
      <c r="H13" s="424"/>
      <c r="I13" s="424"/>
      <c r="L13" s="426" t="n">
        <f aca="false">IFERROR(AVERAGE(C4:C88),"")</f>
        <v>0.540229885057471</v>
      </c>
      <c r="M13" s="426"/>
    </row>
    <row r="14" customFormat="false" ht="12.75" hidden="false" customHeight="true" outlineLevel="0" collapsed="false">
      <c r="A14" s="421" t="n">
        <v>11</v>
      </c>
      <c r="B14" s="422" t="str">
        <f aca="false">'English Scores- Leveled papers'!B17</f>
        <v>K.Shirisha</v>
      </c>
      <c r="C14" s="423" t="n">
        <f aca="false">IF(COUNT(D14:I14)=0,"",SUM(D14:I14)/6)</f>
        <v>0.25</v>
      </c>
      <c r="D14" s="424" t="n">
        <v>1</v>
      </c>
      <c r="E14" s="424" t="n">
        <v>0</v>
      </c>
      <c r="F14" s="424" t="n">
        <v>0</v>
      </c>
      <c r="G14" s="424" t="n">
        <v>0</v>
      </c>
      <c r="H14" s="424" t="n">
        <v>0</v>
      </c>
      <c r="I14" s="424" t="n">
        <v>0.5</v>
      </c>
      <c r="L14" s="426"/>
      <c r="M14" s="426"/>
    </row>
    <row r="15" customFormat="false" ht="13.75" hidden="false" customHeight="false" outlineLevel="0" collapsed="false">
      <c r="A15" s="421" t="n">
        <v>12</v>
      </c>
      <c r="B15" s="422" t="str">
        <f aca="false">'English Scores- Leveled papers'!B18</f>
        <v>K.Shravani</v>
      </c>
      <c r="C15" s="423" t="n">
        <f aca="false">IF(COUNT(D15:I15)=0,"",SUM(D15:I15)/6)</f>
        <v>1.33333333333333</v>
      </c>
      <c r="D15" s="424" t="n">
        <v>2.5</v>
      </c>
      <c r="E15" s="424" t="n">
        <v>1</v>
      </c>
      <c r="F15" s="424" t="n">
        <v>1.5</v>
      </c>
      <c r="G15" s="424" t="n">
        <v>1.5</v>
      </c>
      <c r="H15" s="424" t="n">
        <v>0.5</v>
      </c>
      <c r="I15" s="424" t="n">
        <v>1</v>
      </c>
      <c r="L15" s="426"/>
      <c r="M15" s="426"/>
    </row>
    <row r="16" customFormat="false" ht="15.75" hidden="false" customHeight="true" outlineLevel="0" collapsed="false">
      <c r="A16" s="421" t="n">
        <v>13</v>
      </c>
      <c r="B16" s="422" t="str">
        <f aca="false">'English Scores- Leveled papers'!B19</f>
        <v>Lakshmi</v>
      </c>
      <c r="C16" s="423" t="str">
        <f aca="false">IF(COUNT(D16:I16)=0,"",SUM(D16:I16)/6)</f>
        <v/>
      </c>
      <c r="D16" s="424"/>
      <c r="E16" s="424"/>
      <c r="F16" s="424"/>
      <c r="G16" s="424"/>
      <c r="H16" s="424"/>
      <c r="I16" s="424"/>
    </row>
    <row r="17" customFormat="false" ht="12.75" hidden="false" customHeight="true" outlineLevel="0" collapsed="false">
      <c r="A17" s="421" t="n">
        <v>14</v>
      </c>
      <c r="B17" s="422" t="str">
        <f aca="false">'English Scores- Leveled papers'!B20</f>
        <v>M.Chandana</v>
      </c>
      <c r="C17" s="423" t="n">
        <f aca="false">IF(COUNT(D17:I17)=0,"",SUM(D17:I17)/6)</f>
        <v>0.416666666666667</v>
      </c>
      <c r="D17" s="424" t="n">
        <v>1</v>
      </c>
      <c r="E17" s="424" t="n">
        <v>0</v>
      </c>
      <c r="F17" s="424" t="n">
        <v>0.5</v>
      </c>
      <c r="G17" s="424" t="n">
        <v>0.5</v>
      </c>
      <c r="H17" s="424" t="n">
        <v>0</v>
      </c>
      <c r="I17" s="424" t="n">
        <v>0.5</v>
      </c>
    </row>
    <row r="18" customFormat="false" ht="12.75" hidden="false" customHeight="true" outlineLevel="0" collapsed="false">
      <c r="A18" s="421" t="n">
        <v>15</v>
      </c>
      <c r="B18" s="422" t="str">
        <f aca="false">'English Scores- Leveled papers'!B21</f>
        <v>S.Dhanalakshmi</v>
      </c>
      <c r="C18" s="423" t="n">
        <f aca="false">IF(COUNT(D18:I18)=0,"",SUM(D18:I18)/6)</f>
        <v>1</v>
      </c>
      <c r="D18" s="424" t="n">
        <v>1.5</v>
      </c>
      <c r="E18" s="424" t="n">
        <v>1</v>
      </c>
      <c r="F18" s="424" t="n">
        <v>1.5</v>
      </c>
      <c r="G18" s="424" t="n">
        <v>1</v>
      </c>
      <c r="H18" s="424" t="n">
        <v>0</v>
      </c>
      <c r="I18" s="424" t="n">
        <v>1</v>
      </c>
    </row>
    <row r="19" customFormat="false" ht="12.75" hidden="false" customHeight="true" outlineLevel="0" collapsed="false">
      <c r="A19" s="421" t="n">
        <v>16</v>
      </c>
      <c r="B19" s="422" t="str">
        <f aca="false">'English Scores- Leveled papers'!B22</f>
        <v>S.Mounika</v>
      </c>
      <c r="C19" s="423" t="n">
        <f aca="false">IF(COUNT(D19:I19)=0,"",SUM(D19:I19)/6)</f>
        <v>1.5</v>
      </c>
      <c r="D19" s="424" t="n">
        <v>2</v>
      </c>
      <c r="E19" s="424" t="n">
        <v>2</v>
      </c>
      <c r="F19" s="424" t="n">
        <v>1.5</v>
      </c>
      <c r="G19" s="424" t="n">
        <v>1.5</v>
      </c>
      <c r="H19" s="424" t="n">
        <v>0.5</v>
      </c>
      <c r="I19" s="424" t="n">
        <v>1.5</v>
      </c>
    </row>
    <row r="20" customFormat="false" ht="13.75" hidden="false" customHeight="false" outlineLevel="0" collapsed="false">
      <c r="A20" s="421" t="n">
        <v>17</v>
      </c>
      <c r="B20" s="422" t="str">
        <f aca="false">'English Scores- Leveled papers'!B23</f>
        <v>S.Swati</v>
      </c>
      <c r="C20" s="423" t="n">
        <f aca="false">IF(COUNT(D20:I20)=0,"",SUM(D20:I20)/6)</f>
        <v>0.0833333333333333</v>
      </c>
      <c r="D20" s="424" t="n">
        <v>0.5</v>
      </c>
      <c r="E20" s="424" t="n">
        <v>0</v>
      </c>
      <c r="F20" s="424" t="n">
        <v>0</v>
      </c>
      <c r="G20" s="424" t="n">
        <v>0</v>
      </c>
      <c r="H20" s="424" t="n">
        <v>0</v>
      </c>
      <c r="I20" s="424" t="n">
        <v>0</v>
      </c>
    </row>
    <row r="21" customFormat="false" ht="13.75" hidden="false" customHeight="false" outlineLevel="0" collapsed="false">
      <c r="A21" s="421" t="n">
        <v>18</v>
      </c>
      <c r="B21" s="422" t="str">
        <f aca="false">'English Scores- Leveled papers'!B24</f>
        <v>Sania Rehana</v>
      </c>
      <c r="C21" s="423" t="n">
        <f aca="false">IF(COUNT(D21:I21)=0,"",SUM(D21:I21)/6)</f>
        <v>0.583333333333333</v>
      </c>
      <c r="D21" s="424" t="n">
        <v>1</v>
      </c>
      <c r="E21" s="424" t="n">
        <v>0.5</v>
      </c>
      <c r="F21" s="424" t="n">
        <v>0.5</v>
      </c>
      <c r="G21" s="424" t="n">
        <v>0.5</v>
      </c>
      <c r="H21" s="424" t="n">
        <v>0</v>
      </c>
      <c r="I21" s="424" t="n">
        <v>1</v>
      </c>
    </row>
    <row r="22" customFormat="false" ht="13.75" hidden="false" customHeight="false" outlineLevel="0" collapsed="false">
      <c r="A22" s="421" t="n">
        <v>19</v>
      </c>
      <c r="B22" s="422" t="str">
        <f aca="false">'English Scores- Leveled papers'!B25</f>
        <v>Sri Vidya</v>
      </c>
      <c r="C22" s="423" t="n">
        <f aca="false">IF(COUNT(D22:I22)=0,"",SUM(D22:I22)/6)</f>
        <v>1.66666666666667</v>
      </c>
      <c r="D22" s="424" t="n">
        <v>2.5</v>
      </c>
      <c r="E22" s="424" t="n">
        <v>2</v>
      </c>
      <c r="F22" s="424" t="n">
        <v>1.5</v>
      </c>
      <c r="G22" s="424" t="n">
        <v>1.5</v>
      </c>
      <c r="H22" s="424" t="n">
        <v>0.5</v>
      </c>
      <c r="I22" s="424" t="n">
        <v>2</v>
      </c>
    </row>
    <row r="23" customFormat="false" ht="12.75" hidden="false" customHeight="false" outlineLevel="0" collapsed="false">
      <c r="A23" s="421" t="n">
        <v>20</v>
      </c>
      <c r="B23" s="422" t="str">
        <f aca="false">'English Scores- Leveled papers'!B26</f>
        <v>Lakshmi Narayan</v>
      </c>
      <c r="C23" s="423" t="str">
        <f aca="false">IF(COUNT(D23:I23)=0,"",SUM(D23:I23)/6)</f>
        <v/>
      </c>
      <c r="D23" s="424"/>
      <c r="E23" s="424"/>
      <c r="F23" s="424"/>
      <c r="G23" s="424"/>
      <c r="H23" s="424"/>
      <c r="I23" s="424"/>
    </row>
    <row r="24" customFormat="false" ht="13.75" hidden="false" customHeight="false" outlineLevel="0" collapsed="false">
      <c r="A24" s="421" t="n">
        <v>21</v>
      </c>
      <c r="B24" s="422" t="str">
        <f aca="false">'English Scores- Leveled papers'!B27</f>
        <v>B.Madhu</v>
      </c>
      <c r="C24" s="423" t="n">
        <f aca="false">IF(COUNT(D24:I24)=0,"",SUM(D24:I24)/6)</f>
        <v>0.166666666666667</v>
      </c>
      <c r="D24" s="424" t="n">
        <v>0.5</v>
      </c>
      <c r="E24" s="424" t="n">
        <v>0</v>
      </c>
      <c r="F24" s="424" t="n">
        <v>0</v>
      </c>
      <c r="G24" s="424" t="n">
        <v>0.5</v>
      </c>
      <c r="H24" s="424" t="n">
        <v>0</v>
      </c>
      <c r="I24" s="424" t="n">
        <v>0</v>
      </c>
    </row>
    <row r="25" customFormat="false" ht="13.75" hidden="false" customHeight="false" outlineLevel="0" collapsed="false">
      <c r="A25" s="421" t="n">
        <v>22</v>
      </c>
      <c r="B25" s="422" t="str">
        <f aca="false">'English Scores- Leveled papers'!B28</f>
        <v>Dileshwar Rao</v>
      </c>
      <c r="C25" s="423" t="n">
        <f aca="false">IF(COUNT(D25:I25)=0,"",SUM(D25:I25)/6)</f>
        <v>0.0833333333333333</v>
      </c>
      <c r="D25" s="424" t="n">
        <v>0</v>
      </c>
      <c r="E25" s="424" t="n">
        <v>0</v>
      </c>
      <c r="F25" s="424" t="n">
        <v>0</v>
      </c>
      <c r="G25" s="424" t="n">
        <v>0.5</v>
      </c>
      <c r="H25" s="424" t="n">
        <v>0</v>
      </c>
      <c r="I25" s="424" t="n">
        <v>0</v>
      </c>
    </row>
    <row r="26" customFormat="false" ht="12.75" hidden="false" customHeight="false" outlineLevel="0" collapsed="false">
      <c r="A26" s="421" t="n">
        <v>23</v>
      </c>
      <c r="B26" s="422" t="str">
        <f aca="false">'English Scores- Leveled papers'!B29</f>
        <v>Raghu Ram</v>
      </c>
      <c r="C26" s="423" t="str">
        <f aca="false">IF(COUNT(D26:I26)=0,"",SUM(D26:I26)/6)</f>
        <v/>
      </c>
      <c r="D26" s="424"/>
      <c r="E26" s="424"/>
      <c r="F26" s="424"/>
      <c r="G26" s="424"/>
      <c r="H26" s="424"/>
      <c r="I26" s="424"/>
    </row>
    <row r="27" customFormat="false" ht="13.75" hidden="false" customHeight="false" outlineLevel="0" collapsed="false">
      <c r="A27" s="421" t="n">
        <v>24</v>
      </c>
      <c r="B27" s="422" t="str">
        <f aca="false">'English Scores- Leveled papers'!B30</f>
        <v>Hemanth</v>
      </c>
      <c r="C27" s="423" t="str">
        <f aca="false">IF(COUNT(D27:I27)=0,"",SUM(D27:I27)/6)</f>
        <v/>
      </c>
      <c r="D27" s="424"/>
      <c r="E27" s="424"/>
      <c r="F27" s="424"/>
      <c r="G27" s="424"/>
      <c r="H27" s="424"/>
      <c r="I27" s="424"/>
    </row>
    <row r="28" customFormat="false" ht="13.75" hidden="false" customHeight="false" outlineLevel="0" collapsed="false">
      <c r="A28" s="421" t="n">
        <v>25</v>
      </c>
      <c r="B28" s="422" t="str">
        <f aca="false">'English Scores- Leveled papers'!B31</f>
        <v>J.Kartik</v>
      </c>
      <c r="C28" s="423" t="n">
        <f aca="false">IF(COUNT(D28:I28)=0,"",SUM(D28:I28)/6)</f>
        <v>0.75</v>
      </c>
      <c r="D28" s="424" t="n">
        <v>1</v>
      </c>
      <c r="E28" s="424" t="n">
        <v>1</v>
      </c>
      <c r="F28" s="424" t="n">
        <v>0</v>
      </c>
      <c r="G28" s="424" t="n">
        <v>1</v>
      </c>
      <c r="H28" s="424" t="n">
        <v>0.5</v>
      </c>
      <c r="I28" s="424" t="n">
        <v>1</v>
      </c>
    </row>
    <row r="29" customFormat="false" ht="13.75" hidden="false" customHeight="false" outlineLevel="0" collapsed="false">
      <c r="A29" s="421" t="n">
        <v>26</v>
      </c>
      <c r="B29" s="422" t="str">
        <f aca="false">'English Scores- Leveled papers'!B32</f>
        <v>K.Ganesh</v>
      </c>
      <c r="C29" s="423" t="n">
        <f aca="false">IF(COUNT(D29:I29)=0,"",SUM(D29:I29)/6)</f>
        <v>0.416666666666667</v>
      </c>
      <c r="D29" s="424" t="n">
        <v>1</v>
      </c>
      <c r="E29" s="424" t="n">
        <v>0</v>
      </c>
      <c r="F29" s="424" t="n">
        <v>0.5</v>
      </c>
      <c r="G29" s="424" t="n">
        <v>0.5</v>
      </c>
      <c r="H29" s="424" t="n">
        <v>0</v>
      </c>
      <c r="I29" s="424" t="n">
        <v>0.5</v>
      </c>
    </row>
    <row r="30" customFormat="false" ht="13.75" hidden="false" customHeight="false" outlineLevel="0" collapsed="false">
      <c r="A30" s="421" t="n">
        <v>27</v>
      </c>
      <c r="B30" s="422" t="str">
        <f aca="false">'English Scores- Leveled papers'!B33</f>
        <v>K.Sashikant</v>
      </c>
      <c r="C30" s="423" t="n">
        <f aca="false">IF(COUNT(D30:I30)=0,"",SUM(D30:I30)/6)</f>
        <v>0.166666666666667</v>
      </c>
      <c r="D30" s="424" t="n">
        <v>0.5</v>
      </c>
      <c r="E30" s="424" t="n">
        <v>0</v>
      </c>
      <c r="F30" s="424" t="n">
        <v>0</v>
      </c>
      <c r="G30" s="424" t="n">
        <v>0.5</v>
      </c>
      <c r="H30" s="424" t="n">
        <v>0</v>
      </c>
      <c r="I30" s="424" t="n">
        <v>0</v>
      </c>
    </row>
    <row r="31" customFormat="false" ht="13.75" hidden="false" customHeight="false" outlineLevel="0" collapsed="false">
      <c r="A31" s="421" t="n">
        <v>28</v>
      </c>
      <c r="B31" s="422" t="str">
        <f aca="false">'English Scores- Leveled papers'!B34</f>
        <v>Kartik Kumar</v>
      </c>
      <c r="C31" s="423" t="n">
        <f aca="false">IF(COUNT(D31:I31)=0,"",SUM(D31:I31)/6)</f>
        <v>0.416666666666667</v>
      </c>
      <c r="D31" s="424" t="n">
        <v>1</v>
      </c>
      <c r="E31" s="424" t="n">
        <v>0</v>
      </c>
      <c r="F31" s="424" t="n">
        <v>0.5</v>
      </c>
      <c r="G31" s="424" t="n">
        <v>0.5</v>
      </c>
      <c r="H31" s="424" t="n">
        <v>0</v>
      </c>
      <c r="I31" s="424" t="n">
        <v>0.5</v>
      </c>
    </row>
    <row r="32" customFormat="false" ht="13.75" hidden="false" customHeight="false" outlineLevel="0" collapsed="false">
      <c r="A32" s="421" t="n">
        <v>29</v>
      </c>
      <c r="B32" s="422" t="str">
        <f aca="false">'English Scores- Leveled papers'!B35</f>
        <v>N.Keshi</v>
      </c>
      <c r="C32" s="423" t="str">
        <f aca="false">IF(COUNT(D32:I32)=0,"",SUM(D32:I32)/6)</f>
        <v/>
      </c>
      <c r="D32" s="424"/>
      <c r="E32" s="424"/>
      <c r="F32" s="424"/>
      <c r="G32" s="424"/>
      <c r="H32" s="424"/>
      <c r="I32" s="424"/>
    </row>
    <row r="33" customFormat="false" ht="13.75" hidden="false" customHeight="false" outlineLevel="0" collapsed="false">
      <c r="A33" s="421" t="n">
        <v>30</v>
      </c>
      <c r="B33" s="422" t="str">
        <f aca="false">'English Scores- Leveled papers'!B36</f>
        <v>O.Chandu</v>
      </c>
      <c r="C33" s="423" t="n">
        <f aca="false">IF(COUNT(D33:I33)=0,"",SUM(D33:I33)/6)</f>
        <v>0</v>
      </c>
      <c r="D33" s="424" t="n">
        <v>0</v>
      </c>
      <c r="E33" s="424" t="n">
        <v>0</v>
      </c>
      <c r="F33" s="424" t="n">
        <v>0</v>
      </c>
      <c r="G33" s="424" t="n">
        <v>0</v>
      </c>
      <c r="H33" s="424" t="n">
        <v>0</v>
      </c>
      <c r="I33" s="424" t="n">
        <v>0</v>
      </c>
    </row>
    <row r="34" customFormat="false" ht="13.75" hidden="false" customHeight="false" outlineLevel="0" collapsed="false">
      <c r="A34" s="421" t="n">
        <v>31</v>
      </c>
      <c r="B34" s="422" t="str">
        <f aca="false">'English Scores- Leveled papers'!B37</f>
        <v>O.Harish</v>
      </c>
      <c r="C34" s="423" t="n">
        <f aca="false">IF(COUNT(D34:I34)=0,"",SUM(D34:I34)/6)</f>
        <v>0.0833333333333333</v>
      </c>
      <c r="D34" s="424" t="n">
        <v>0.5</v>
      </c>
      <c r="E34" s="424" t="n">
        <v>0</v>
      </c>
      <c r="F34" s="424" t="n">
        <v>0</v>
      </c>
      <c r="G34" s="424" t="n">
        <v>0</v>
      </c>
      <c r="H34" s="424" t="n">
        <v>0</v>
      </c>
      <c r="I34" s="424" t="n">
        <v>0</v>
      </c>
    </row>
    <row r="35" customFormat="false" ht="13.75" hidden="false" customHeight="false" outlineLevel="0" collapsed="false">
      <c r="A35" s="421" t="n">
        <v>32</v>
      </c>
      <c r="B35" s="422" t="str">
        <f aca="false">'English Scores- Leveled papers'!B38</f>
        <v>O.Kalyan</v>
      </c>
      <c r="C35" s="423" t="str">
        <f aca="false">IF(COUNT(D35:I35)=0,"",SUM(D35:I35)/6)</f>
        <v/>
      </c>
      <c r="D35" s="424"/>
      <c r="E35" s="424"/>
      <c r="F35" s="424"/>
      <c r="G35" s="424"/>
      <c r="H35" s="424"/>
      <c r="I35" s="424"/>
    </row>
    <row r="36" customFormat="false" ht="13.75" hidden="false" customHeight="false" outlineLevel="0" collapsed="false">
      <c r="A36" s="421" t="n">
        <v>33</v>
      </c>
      <c r="B36" s="422" t="str">
        <f aca="false">'English Scores- Leveled papers'!B39</f>
        <v>Shankarappa</v>
      </c>
      <c r="C36" s="423" t="str">
        <f aca="false">IF(COUNT(D36:I36)=0,"",SUM(D36:I36)/6)</f>
        <v/>
      </c>
      <c r="D36" s="424"/>
      <c r="E36" s="424"/>
      <c r="F36" s="424"/>
      <c r="G36" s="424"/>
      <c r="H36" s="424"/>
      <c r="I36" s="424"/>
    </row>
    <row r="37" customFormat="false" ht="13.75" hidden="false" customHeight="false" outlineLevel="0" collapsed="false">
      <c r="A37" s="421" t="n">
        <v>34</v>
      </c>
      <c r="B37" s="422" t="str">
        <f aca="false">'English Scores- Leveled papers'!B40</f>
        <v>Shashank</v>
      </c>
      <c r="C37" s="423" t="n">
        <f aca="false">IF(COUNT(D37:I37)=0,"",SUM(D37:I37)/6)</f>
        <v>1.08333333333333</v>
      </c>
      <c r="D37" s="424" t="n">
        <v>1</v>
      </c>
      <c r="E37" s="424" t="n">
        <v>0.5</v>
      </c>
      <c r="F37" s="424" t="n">
        <v>1</v>
      </c>
      <c r="G37" s="424" t="n">
        <v>1.5</v>
      </c>
      <c r="H37" s="424" t="n">
        <v>0.5</v>
      </c>
      <c r="I37" s="424" t="n">
        <v>2</v>
      </c>
    </row>
    <row r="38" customFormat="false" ht="13.75" hidden="false" customHeight="false" outlineLevel="0" collapsed="false">
      <c r="A38" s="421" t="n">
        <v>35</v>
      </c>
      <c r="B38" s="422" t="str">
        <f aca="false">'English Scores- Leveled papers'!B41</f>
        <v>Shivaprasad</v>
      </c>
      <c r="C38" s="423" t="n">
        <f aca="false">IF(COUNT(D38:I38)=0,"",SUM(D38:I38)/6)</f>
        <v>0.5</v>
      </c>
      <c r="D38" s="424" t="n">
        <v>1</v>
      </c>
      <c r="E38" s="424" t="n">
        <v>0</v>
      </c>
      <c r="F38" s="424" t="n">
        <v>0</v>
      </c>
      <c r="G38" s="424" t="n">
        <v>1</v>
      </c>
      <c r="H38" s="424" t="n">
        <v>0</v>
      </c>
      <c r="I38" s="424" t="n">
        <v>1</v>
      </c>
    </row>
    <row r="39" customFormat="false" ht="13.75" hidden="false" customHeight="false" outlineLevel="0" collapsed="false">
      <c r="A39" s="421" t="n">
        <v>36</v>
      </c>
      <c r="B39" s="422" t="str">
        <f aca="false">'English Scores- Leveled papers'!B42</f>
        <v>Shivasai</v>
      </c>
      <c r="C39" s="423" t="n">
        <f aca="false">IF(COUNT(D39:I39)=0,"",SUM(D39:I39)/6)</f>
        <v>0.166666666666667</v>
      </c>
      <c r="D39" s="424" t="n">
        <v>0.5</v>
      </c>
      <c r="E39" s="424" t="n">
        <v>0</v>
      </c>
      <c r="F39" s="424" t="n">
        <v>0</v>
      </c>
      <c r="G39" s="424" t="n">
        <v>0.5</v>
      </c>
      <c r="H39" s="424" t="n">
        <v>0</v>
      </c>
      <c r="I39" s="424" t="n">
        <v>0</v>
      </c>
    </row>
    <row r="40" customFormat="false" ht="13.75" hidden="false" customHeight="false" outlineLevel="0" collapsed="false">
      <c r="A40" s="421" t="n">
        <v>37</v>
      </c>
      <c r="B40" s="422" t="str">
        <f aca="false">'English Scores- Leveled papers'!B43</f>
        <v>Srishant</v>
      </c>
      <c r="C40" s="423" t="n">
        <f aca="false">IF(COUNT(D40:I40)=0,"",SUM(D40:I40)/6)</f>
        <v>0.333333333333333</v>
      </c>
      <c r="D40" s="424" t="n">
        <v>1</v>
      </c>
      <c r="E40" s="424" t="n">
        <v>0</v>
      </c>
      <c r="F40" s="424" t="n">
        <v>0</v>
      </c>
      <c r="G40" s="424" t="n">
        <v>0.5</v>
      </c>
      <c r="H40" s="424" t="n">
        <v>0</v>
      </c>
      <c r="I40" s="424" t="n">
        <v>0.5</v>
      </c>
    </row>
    <row r="41" customFormat="false" ht="13.75" hidden="false" customHeight="false" outlineLevel="0" collapsed="false">
      <c r="A41" s="421" t="n">
        <v>38</v>
      </c>
      <c r="B41" s="422" t="str">
        <f aca="false">'English Scores- Leveled papers'!B44</f>
        <v>Tarun</v>
      </c>
      <c r="C41" s="423" t="n">
        <f aca="false">IF(COUNT(D41:I41)=0,"",SUM(D41:I41)/6)</f>
        <v>0.5</v>
      </c>
      <c r="D41" s="424" t="n">
        <v>1</v>
      </c>
      <c r="E41" s="424" t="n">
        <v>0.5</v>
      </c>
      <c r="F41" s="424" t="n">
        <v>0</v>
      </c>
      <c r="G41" s="424" t="n">
        <v>1</v>
      </c>
      <c r="H41" s="424" t="n">
        <v>0</v>
      </c>
      <c r="I41" s="424" t="n">
        <v>0.5</v>
      </c>
    </row>
    <row r="42" customFormat="false" ht="13.75" hidden="false" customHeight="false" outlineLevel="0" collapsed="false">
      <c r="A42" s="421" t="n">
        <v>39</v>
      </c>
      <c r="B42" s="422" t="str">
        <f aca="false">'English Scores- Leveled papers'!B45</f>
        <v>Banuprasad</v>
      </c>
      <c r="C42" s="423" t="n">
        <f aca="false">IF(COUNT(D42:I42)=0,"",SUM(D42:I42)/6)</f>
        <v>0.833333333333333</v>
      </c>
      <c r="D42" s="424" t="n">
        <v>2</v>
      </c>
      <c r="E42" s="424" t="n">
        <v>1</v>
      </c>
      <c r="F42" s="424" t="n">
        <v>0.5</v>
      </c>
      <c r="G42" s="424" t="n">
        <v>0.5</v>
      </c>
      <c r="H42" s="424" t="n">
        <v>0</v>
      </c>
      <c r="I42" s="424" t="n">
        <v>1</v>
      </c>
    </row>
    <row r="43" customFormat="false" ht="12.75" hidden="false" customHeight="false" outlineLevel="0" collapsed="false">
      <c r="A43" s="421" t="n">
        <v>40</v>
      </c>
      <c r="B43" s="422" t="inlineStr">
        <f aca="false">'English Scores- Leveled papers'!B46</f>
        <is>
          <t/>
        </is>
      </c>
      <c r="C43" s="423" t="str">
        <f aca="false">IF(COUNT(D43:I43)=0,"",SUM(D43:I43)/6)</f>
        <v/>
      </c>
      <c r="D43" s="424"/>
      <c r="E43" s="424"/>
      <c r="F43" s="424"/>
      <c r="G43" s="424"/>
      <c r="H43" s="424"/>
      <c r="I43" s="424"/>
    </row>
    <row r="44" customFormat="false" ht="12.75" hidden="false" customHeight="false" outlineLevel="0" collapsed="false">
      <c r="A44" s="421" t="n">
        <v>41</v>
      </c>
      <c r="B44" s="422" t="inlineStr">
        <f aca="false">'English Scores- Leveled papers'!B47</f>
        <is>
          <t/>
        </is>
      </c>
      <c r="C44" s="423" t="str">
        <f aca="false">IF(COUNT(D44:I44)=0,"",SUM(D44:I44)/6)</f>
        <v/>
      </c>
      <c r="D44" s="424"/>
      <c r="E44" s="424"/>
      <c r="F44" s="424"/>
      <c r="G44" s="424"/>
      <c r="H44" s="424"/>
      <c r="I44" s="424"/>
    </row>
    <row r="45" customFormat="false" ht="12.75" hidden="false" customHeight="false" outlineLevel="0" collapsed="false">
      <c r="A45" s="421" t="n">
        <v>42</v>
      </c>
      <c r="B45" s="422" t="inlineStr">
        <f aca="false">'English Scores- Leveled papers'!B48</f>
        <is>
          <t/>
        </is>
      </c>
      <c r="C45" s="423" t="str">
        <f aca="false">IF(COUNT(D45:I45)=0,"",SUM(D45:I45)/6)</f>
        <v/>
      </c>
      <c r="D45" s="424"/>
      <c r="E45" s="424"/>
      <c r="F45" s="424"/>
      <c r="G45" s="424"/>
      <c r="H45" s="424"/>
      <c r="I45" s="424"/>
    </row>
    <row r="46" customFormat="false" ht="12.75" hidden="false" customHeight="false" outlineLevel="0" collapsed="false">
      <c r="A46" s="421" t="n">
        <v>43</v>
      </c>
      <c r="B46" s="422" t="inlineStr">
        <f aca="false">'English Scores- Leveled papers'!B49</f>
        <is>
          <t/>
        </is>
      </c>
      <c r="C46" s="423" t="str">
        <f aca="false">IF(COUNT(D46:I46)=0,"",SUM(D46:I46)/6)</f>
        <v/>
      </c>
      <c r="D46" s="424"/>
      <c r="E46" s="424"/>
      <c r="F46" s="424"/>
      <c r="G46" s="424"/>
      <c r="H46" s="424"/>
      <c r="I46" s="424"/>
    </row>
    <row r="47" customFormat="false" ht="12.75" hidden="false" customHeight="false" outlineLevel="0" collapsed="false">
      <c r="A47" s="421" t="n">
        <v>44</v>
      </c>
      <c r="B47" s="422" t="inlineStr">
        <f aca="false">'English Scores- Leveled papers'!B50</f>
        <is>
          <t/>
        </is>
      </c>
      <c r="C47" s="423" t="str">
        <f aca="false">IF(COUNT(D47:I47)=0,"",SUM(D47:I47)/6)</f>
        <v/>
      </c>
      <c r="D47" s="424"/>
      <c r="E47" s="424"/>
      <c r="F47" s="424"/>
      <c r="G47" s="424"/>
      <c r="H47" s="424"/>
      <c r="I47" s="424"/>
    </row>
    <row r="48" customFormat="false" ht="12.75" hidden="false" customHeight="false" outlineLevel="0" collapsed="false">
      <c r="A48" s="421" t="n">
        <v>45</v>
      </c>
      <c r="B48" s="422" t="inlineStr">
        <f aca="false">'English Scores- Leveled papers'!B51</f>
        <is>
          <t/>
        </is>
      </c>
      <c r="C48" s="423" t="str">
        <f aca="false">IF(COUNT(D48:I48)=0,"",SUM(D48:I48)/6)</f>
        <v/>
      </c>
      <c r="D48" s="424"/>
      <c r="E48" s="424"/>
      <c r="F48" s="424"/>
      <c r="G48" s="424"/>
      <c r="H48" s="424"/>
      <c r="I48" s="424"/>
    </row>
    <row r="49" customFormat="false" ht="12.75" hidden="false" customHeight="false" outlineLevel="0" collapsed="false">
      <c r="A49" s="421" t="n">
        <v>46</v>
      </c>
      <c r="B49" s="422" t="inlineStr">
        <f aca="false">'English Scores- Leveled papers'!B52</f>
        <is>
          <t/>
        </is>
      </c>
      <c r="C49" s="423" t="str">
        <f aca="false">IF(COUNT(D49:I49)=0,"",SUM(D49:I49)/6)</f>
        <v/>
      </c>
      <c r="D49" s="424"/>
      <c r="E49" s="424"/>
      <c r="F49" s="424"/>
      <c r="G49" s="424"/>
      <c r="H49" s="424"/>
      <c r="I49" s="424"/>
    </row>
    <row r="50" customFormat="false" ht="12.75" hidden="false" customHeight="false" outlineLevel="0" collapsed="false">
      <c r="A50" s="421" t="n">
        <v>47</v>
      </c>
      <c r="B50" s="422" t="inlineStr">
        <f aca="false">'English Scores- Leveled papers'!B53</f>
        <is>
          <t/>
        </is>
      </c>
      <c r="C50" s="423" t="str">
        <f aca="false">IF(COUNT(D50:I50)=0,"",SUM(D50:I50)/6)</f>
        <v/>
      </c>
      <c r="D50" s="424"/>
      <c r="E50" s="424"/>
      <c r="F50" s="424"/>
      <c r="G50" s="424"/>
      <c r="H50" s="424"/>
      <c r="I50" s="424"/>
    </row>
    <row r="51" customFormat="false" ht="12.75" hidden="false" customHeight="false" outlineLevel="0" collapsed="false">
      <c r="A51" s="421" t="n">
        <v>48</v>
      </c>
      <c r="B51" s="422" t="inlineStr">
        <f aca="false">'English Scores- Leveled papers'!B54</f>
        <is>
          <t/>
        </is>
      </c>
      <c r="C51" s="423" t="str">
        <f aca="false">IF(COUNT(D51:I51)=0,"",SUM(D51:I51)/6)</f>
        <v/>
      </c>
      <c r="D51" s="424"/>
      <c r="E51" s="424"/>
      <c r="F51" s="424"/>
      <c r="G51" s="424"/>
      <c r="H51" s="424"/>
      <c r="I51" s="424"/>
    </row>
    <row r="52" customFormat="false" ht="12.75" hidden="false" customHeight="false" outlineLevel="0" collapsed="false">
      <c r="A52" s="421" t="n">
        <v>49</v>
      </c>
      <c r="B52" s="422" t="inlineStr">
        <f aca="false">'English Scores- Leveled papers'!B55</f>
        <is>
          <t/>
        </is>
      </c>
      <c r="C52" s="423" t="str">
        <f aca="false">IF(COUNT(D52:I52)=0,"",SUM(D52:I52)/6)</f>
        <v/>
      </c>
      <c r="D52" s="424"/>
      <c r="E52" s="424"/>
      <c r="F52" s="424"/>
      <c r="G52" s="424"/>
      <c r="H52" s="424"/>
      <c r="I52" s="424"/>
    </row>
    <row r="53" customFormat="false" ht="12.75" hidden="false" customHeight="false" outlineLevel="0" collapsed="false">
      <c r="A53" s="421" t="n">
        <v>50</v>
      </c>
      <c r="B53" s="422" t="inlineStr">
        <f aca="false">'English Scores- Leveled papers'!B56</f>
        <is>
          <t/>
        </is>
      </c>
      <c r="C53" s="423" t="str">
        <f aca="false">IF(COUNT(D53:I53)=0,"",SUM(D53:I53)/6)</f>
        <v/>
      </c>
      <c r="D53" s="424"/>
      <c r="E53" s="424"/>
      <c r="F53" s="424"/>
      <c r="G53" s="424"/>
      <c r="H53" s="424"/>
      <c r="I53" s="424"/>
    </row>
    <row r="54" customFormat="false" ht="12.75" hidden="false" customHeight="false" outlineLevel="0" collapsed="false">
      <c r="A54" s="421" t="n">
        <v>51</v>
      </c>
      <c r="B54" s="422" t="inlineStr">
        <f aca="false">'English Scores- Leveled papers'!B57</f>
        <is>
          <t/>
        </is>
      </c>
      <c r="C54" s="423" t="str">
        <f aca="false">IF(COUNT(D54:I54)=0,"",SUM(D54:I54)/6)</f>
        <v/>
      </c>
      <c r="D54" s="424"/>
      <c r="E54" s="424"/>
      <c r="F54" s="424"/>
      <c r="G54" s="424"/>
      <c r="H54" s="424"/>
      <c r="I54" s="424"/>
    </row>
    <row r="55" customFormat="false" ht="12.75" hidden="false" customHeight="false" outlineLevel="0" collapsed="false">
      <c r="A55" s="421" t="n">
        <v>52</v>
      </c>
      <c r="B55" s="422" t="inlineStr">
        <f aca="false">'English Scores- Leveled papers'!B58</f>
        <is>
          <t/>
        </is>
      </c>
      <c r="C55" s="423" t="str">
        <f aca="false">IF(COUNT(D55:I55)=0,"",SUM(D55:I55)/6)</f>
        <v/>
      </c>
      <c r="D55" s="424"/>
      <c r="E55" s="424"/>
      <c r="F55" s="424"/>
      <c r="G55" s="424"/>
      <c r="H55" s="424"/>
      <c r="I55" s="424"/>
    </row>
    <row r="56" customFormat="false" ht="12.75" hidden="false" customHeight="false" outlineLevel="0" collapsed="false">
      <c r="A56" s="421" t="n">
        <v>53</v>
      </c>
      <c r="B56" s="422" t="inlineStr">
        <f aca="false">'English Scores- Leveled papers'!B59</f>
        <is>
          <t/>
        </is>
      </c>
      <c r="C56" s="423" t="str">
        <f aca="false">IF(COUNT(D56:I56)=0,"",SUM(D56:I56)/6)</f>
        <v/>
      </c>
      <c r="D56" s="424"/>
      <c r="E56" s="424"/>
      <c r="F56" s="424"/>
      <c r="G56" s="424"/>
      <c r="H56" s="424"/>
      <c r="I56" s="424"/>
    </row>
    <row r="57" customFormat="false" ht="12.75" hidden="false" customHeight="false" outlineLevel="0" collapsed="false">
      <c r="A57" s="421" t="n">
        <v>54</v>
      </c>
      <c r="B57" s="422" t="inlineStr">
        <f aca="false">'English Scores- Leveled papers'!B60</f>
        <is>
          <t/>
        </is>
      </c>
      <c r="C57" s="423" t="str">
        <f aca="false">IF(COUNT(D57:I57)=0,"",SUM(D57:I57)/6)</f>
        <v/>
      </c>
      <c r="D57" s="424"/>
      <c r="E57" s="424"/>
      <c r="F57" s="424"/>
      <c r="G57" s="424"/>
      <c r="H57" s="424"/>
      <c r="I57" s="424"/>
    </row>
    <row r="58" customFormat="false" ht="12.75" hidden="false" customHeight="false" outlineLevel="0" collapsed="false">
      <c r="A58" s="421" t="n">
        <v>55</v>
      </c>
      <c r="B58" s="422" t="inlineStr">
        <f aca="false">'English Scores- Leveled papers'!B61</f>
        <is>
          <t/>
        </is>
      </c>
      <c r="C58" s="423" t="str">
        <f aca="false">IF(COUNT(D58:I58)=0,"",SUM(D58:I58)/6)</f>
        <v/>
      </c>
      <c r="D58" s="424"/>
      <c r="E58" s="424"/>
      <c r="F58" s="424"/>
      <c r="G58" s="424"/>
      <c r="H58" s="424"/>
      <c r="I58" s="424"/>
    </row>
    <row r="59" customFormat="false" ht="12.75" hidden="false" customHeight="false" outlineLevel="0" collapsed="false">
      <c r="A59" s="421" t="n">
        <v>56</v>
      </c>
      <c r="B59" s="422" t="inlineStr">
        <f aca="false">'English Scores- Leveled papers'!B62</f>
        <is>
          <t/>
        </is>
      </c>
      <c r="C59" s="423" t="str">
        <f aca="false">IF(COUNT(D59:I59)=0,"",SUM(D59:I59)/6)</f>
        <v/>
      </c>
      <c r="D59" s="424"/>
      <c r="E59" s="424"/>
      <c r="F59" s="424"/>
      <c r="G59" s="424"/>
      <c r="H59" s="424"/>
      <c r="I59" s="424"/>
    </row>
    <row r="60" customFormat="false" ht="12.75" hidden="false" customHeight="false" outlineLevel="0" collapsed="false">
      <c r="A60" s="421" t="n">
        <v>57</v>
      </c>
      <c r="B60" s="422" t="inlineStr">
        <f aca="false">'English Scores- Leveled papers'!B63</f>
        <is>
          <t/>
        </is>
      </c>
      <c r="C60" s="423" t="str">
        <f aca="false">IF(COUNT(D60:I60)=0,"",SUM(D60:I60)/6)</f>
        <v/>
      </c>
      <c r="D60" s="424"/>
      <c r="E60" s="424"/>
      <c r="F60" s="424"/>
      <c r="G60" s="424"/>
      <c r="H60" s="424"/>
      <c r="I60" s="424"/>
    </row>
    <row r="61" customFormat="false" ht="12.75" hidden="false" customHeight="false" outlineLevel="0" collapsed="false">
      <c r="A61" s="421" t="n">
        <v>58</v>
      </c>
      <c r="B61" s="422" t="inlineStr">
        <f aca="false">'English Scores- Leveled papers'!B64</f>
        <is>
          <t/>
        </is>
      </c>
      <c r="C61" s="423" t="str">
        <f aca="false">IF(COUNT(D61:I61)=0,"",SUM(D61:I61)/6)</f>
        <v/>
      </c>
      <c r="D61" s="424"/>
      <c r="E61" s="424"/>
      <c r="F61" s="424"/>
      <c r="G61" s="424"/>
      <c r="H61" s="424"/>
      <c r="I61" s="424"/>
    </row>
    <row r="62" customFormat="false" ht="12.75" hidden="false" customHeight="false" outlineLevel="0" collapsed="false">
      <c r="A62" s="421" t="n">
        <v>59</v>
      </c>
      <c r="B62" s="422" t="inlineStr">
        <f aca="false">'English Scores- Leveled papers'!B65</f>
        <is>
          <t/>
        </is>
      </c>
      <c r="C62" s="423" t="str">
        <f aca="false">IF(COUNT(D62:I62)=0,"",SUM(D62:I62)/6)</f>
        <v/>
      </c>
      <c r="D62" s="424"/>
      <c r="E62" s="424"/>
      <c r="F62" s="424"/>
      <c r="G62" s="424"/>
      <c r="H62" s="424"/>
      <c r="I62" s="424"/>
    </row>
    <row r="63" customFormat="false" ht="12.75" hidden="false" customHeight="false" outlineLevel="0" collapsed="false">
      <c r="A63" s="421" t="n">
        <v>60</v>
      </c>
      <c r="B63" s="422" t="inlineStr">
        <f aca="false">'English Scores- Leveled papers'!B66</f>
        <is>
          <t/>
        </is>
      </c>
      <c r="C63" s="423" t="str">
        <f aca="false">IF(COUNT(D63:I63)=0,"",SUM(D63:I63)/6)</f>
        <v/>
      </c>
      <c r="D63" s="424"/>
      <c r="E63" s="424"/>
      <c r="F63" s="424"/>
      <c r="G63" s="424"/>
      <c r="H63" s="424"/>
      <c r="I63" s="424"/>
    </row>
    <row r="64" customFormat="false" ht="12.75" hidden="false" customHeight="false" outlineLevel="0" collapsed="false">
      <c r="A64" s="421" t="n">
        <v>61</v>
      </c>
      <c r="B64" s="422" t="inlineStr">
        <f aca="false">'English Scores- Leveled papers'!B67</f>
        <is>
          <t/>
        </is>
      </c>
      <c r="C64" s="423" t="str">
        <f aca="false">IF(COUNT(D64:I64)=0,"",SUM(D64:I64)/6)</f>
        <v/>
      </c>
      <c r="D64" s="424"/>
      <c r="E64" s="424"/>
      <c r="F64" s="424"/>
      <c r="G64" s="424"/>
      <c r="H64" s="424"/>
      <c r="I64" s="424"/>
    </row>
    <row r="65" customFormat="false" ht="12.75" hidden="false" customHeight="false" outlineLevel="0" collapsed="false">
      <c r="A65" s="421" t="n">
        <v>62</v>
      </c>
      <c r="B65" s="422" t="inlineStr">
        <f aca="false">'English Scores- Leveled papers'!B68</f>
        <is>
          <t/>
        </is>
      </c>
      <c r="C65" s="423" t="str">
        <f aca="false">IF(COUNT(D65:I65)=0,"",SUM(D65:I65)/6)</f>
        <v/>
      </c>
      <c r="D65" s="424"/>
      <c r="E65" s="424"/>
      <c r="F65" s="424"/>
      <c r="G65" s="424"/>
      <c r="H65" s="424"/>
      <c r="I65" s="424"/>
    </row>
    <row r="66" customFormat="false" ht="12.75" hidden="false" customHeight="false" outlineLevel="0" collapsed="false">
      <c r="A66" s="421" t="n">
        <v>63</v>
      </c>
      <c r="B66" s="422" t="inlineStr">
        <f aca="false">'English Scores- Leveled papers'!B69</f>
        <is>
          <t/>
        </is>
      </c>
      <c r="C66" s="423" t="str">
        <f aca="false">IF(COUNT(D66:I66)=0,"",SUM(D66:I66)/6)</f>
        <v/>
      </c>
      <c r="D66" s="424"/>
      <c r="E66" s="424"/>
      <c r="F66" s="424"/>
      <c r="G66" s="424"/>
      <c r="H66" s="424"/>
      <c r="I66" s="424"/>
    </row>
    <row r="67" customFormat="false" ht="12.75" hidden="false" customHeight="false" outlineLevel="0" collapsed="false">
      <c r="A67" s="421" t="n">
        <v>64</v>
      </c>
      <c r="B67" s="422" t="inlineStr">
        <f aca="false">'English Scores- Leveled papers'!B70</f>
        <is>
          <t/>
        </is>
      </c>
      <c r="C67" s="423" t="str">
        <f aca="false">IF(COUNT(D67:I67)=0,"",SUM(D67:I67)/6)</f>
        <v/>
      </c>
      <c r="D67" s="424"/>
      <c r="E67" s="424"/>
      <c r="F67" s="424"/>
      <c r="G67" s="424"/>
      <c r="H67" s="424"/>
      <c r="I67" s="424"/>
    </row>
    <row r="68" customFormat="false" ht="12.75" hidden="false" customHeight="false" outlineLevel="0" collapsed="false">
      <c r="A68" s="421" t="n">
        <v>65</v>
      </c>
      <c r="B68" s="422" t="inlineStr">
        <f aca="false">'English Scores- Leveled papers'!B71</f>
        <is>
          <t/>
        </is>
      </c>
      <c r="C68" s="423" t="str">
        <f aca="false">IF(COUNT(D68:I68)=0,"",SUM(D68:I68)/6)</f>
        <v/>
      </c>
      <c r="D68" s="424"/>
      <c r="E68" s="424"/>
      <c r="F68" s="424"/>
      <c r="G68" s="424"/>
      <c r="H68" s="424"/>
      <c r="I68" s="424"/>
    </row>
    <row r="69" customFormat="false" ht="12.75" hidden="false" customHeight="false" outlineLevel="0" collapsed="false">
      <c r="A69" s="421" t="n">
        <v>66</v>
      </c>
      <c r="B69" s="422" t="inlineStr">
        <f aca="false">'English Scores- Leveled papers'!B72</f>
        <is>
          <t/>
        </is>
      </c>
      <c r="C69" s="423" t="str">
        <f aca="false">IF(COUNT(D69:I69)=0,"",SUM(D69:I69)/6)</f>
        <v/>
      </c>
      <c r="D69" s="424"/>
      <c r="E69" s="424"/>
      <c r="F69" s="424"/>
      <c r="G69" s="424"/>
      <c r="H69" s="424"/>
      <c r="I69" s="424"/>
    </row>
    <row r="70" customFormat="false" ht="12.75" hidden="false" customHeight="false" outlineLevel="0" collapsed="false">
      <c r="A70" s="421" t="n">
        <v>67</v>
      </c>
      <c r="B70" s="422" t="inlineStr">
        <f aca="false">'English Scores- Leveled papers'!B73</f>
        <is>
          <t/>
        </is>
      </c>
      <c r="C70" s="423" t="str">
        <f aca="false">IF(COUNT(D70:I70)=0,"",SUM(D70:I70)/6)</f>
        <v/>
      </c>
      <c r="D70" s="424"/>
      <c r="E70" s="424"/>
      <c r="F70" s="424"/>
      <c r="G70" s="424"/>
      <c r="H70" s="424"/>
      <c r="I70" s="424"/>
    </row>
    <row r="71" customFormat="false" ht="12.75" hidden="false" customHeight="false" outlineLevel="0" collapsed="false">
      <c r="A71" s="421" t="n">
        <v>68</v>
      </c>
      <c r="B71" s="422" t="inlineStr">
        <f aca="false">'English Scores- Leveled papers'!B74</f>
        <is>
          <t/>
        </is>
      </c>
      <c r="C71" s="423" t="str">
        <f aca="false">IF(COUNT(D71:I71)=0,"",SUM(D71:I71)/6)</f>
        <v/>
      </c>
      <c r="D71" s="424"/>
      <c r="E71" s="424"/>
      <c r="F71" s="424"/>
      <c r="G71" s="424"/>
      <c r="H71" s="424"/>
      <c r="I71" s="424"/>
    </row>
    <row r="72" customFormat="false" ht="12.75" hidden="false" customHeight="false" outlineLevel="0" collapsed="false">
      <c r="A72" s="421" t="n">
        <v>69</v>
      </c>
      <c r="B72" s="422" t="inlineStr">
        <f aca="false">'English Scores- Leveled papers'!B75</f>
        <is>
          <t/>
        </is>
      </c>
      <c r="C72" s="423" t="str">
        <f aca="false">IF(COUNT(D72:I72)=0,"",SUM(D72:I72)/6)</f>
        <v/>
      </c>
      <c r="D72" s="424"/>
      <c r="E72" s="424"/>
      <c r="F72" s="424"/>
      <c r="G72" s="424"/>
      <c r="H72" s="424"/>
      <c r="I72" s="424"/>
    </row>
    <row r="73" customFormat="false" ht="12.75" hidden="false" customHeight="false" outlineLevel="0" collapsed="false">
      <c r="A73" s="421" t="n">
        <v>70</v>
      </c>
      <c r="B73" s="422" t="inlineStr">
        <f aca="false">'English Scores- Leveled papers'!B76</f>
        <is>
          <t/>
        </is>
      </c>
      <c r="C73" s="423" t="str">
        <f aca="false">IF(COUNT(D73:I73)=0,"",SUM(D73:I73)/6)</f>
        <v/>
      </c>
      <c r="D73" s="424"/>
      <c r="E73" s="424"/>
      <c r="F73" s="424"/>
      <c r="G73" s="424"/>
      <c r="H73" s="424"/>
      <c r="I73" s="424"/>
    </row>
    <row r="74" customFormat="false" ht="12.75" hidden="false" customHeight="false" outlineLevel="0" collapsed="false">
      <c r="A74" s="421" t="n">
        <v>71</v>
      </c>
      <c r="B74" s="422" t="inlineStr">
        <f aca="false">'English Scores- Leveled papers'!B77</f>
        <is>
          <t/>
        </is>
      </c>
      <c r="C74" s="423" t="str">
        <f aca="false">IF(COUNT(D74:I74)=0,"",SUM(D74:I74)/6)</f>
        <v/>
      </c>
      <c r="D74" s="424"/>
      <c r="E74" s="424"/>
      <c r="F74" s="424"/>
      <c r="G74" s="424"/>
      <c r="H74" s="424"/>
      <c r="I74" s="424"/>
    </row>
    <row r="75" customFormat="false" ht="12.75" hidden="false" customHeight="false" outlineLevel="0" collapsed="false">
      <c r="A75" s="421" t="n">
        <v>72</v>
      </c>
      <c r="B75" s="422" t="inlineStr">
        <f aca="false">'English Scores- Leveled papers'!B78</f>
        <is>
          <t/>
        </is>
      </c>
      <c r="C75" s="423" t="str">
        <f aca="false">IF(COUNT(D75:I75)=0,"",SUM(D75:I75)/6)</f>
        <v/>
      </c>
      <c r="D75" s="424"/>
      <c r="E75" s="424"/>
      <c r="F75" s="424"/>
      <c r="G75" s="424"/>
      <c r="H75" s="424"/>
      <c r="I75" s="424"/>
    </row>
    <row r="76" customFormat="false" ht="12.75" hidden="false" customHeight="false" outlineLevel="0" collapsed="false">
      <c r="A76" s="421" t="n">
        <v>73</v>
      </c>
      <c r="B76" s="422" t="inlineStr">
        <f aca="false">'English Scores- Leveled papers'!B79</f>
        <is>
          <t/>
        </is>
      </c>
      <c r="C76" s="423" t="str">
        <f aca="false">IF(COUNT(D76:I76)=0,"",SUM(D76:I76)/6)</f>
        <v/>
      </c>
      <c r="D76" s="424"/>
      <c r="E76" s="424"/>
      <c r="F76" s="424"/>
      <c r="G76" s="424"/>
      <c r="H76" s="424"/>
      <c r="I76" s="424"/>
    </row>
    <row r="77" customFormat="false" ht="12.75" hidden="false" customHeight="false" outlineLevel="0" collapsed="false">
      <c r="A77" s="421" t="n">
        <v>74</v>
      </c>
      <c r="B77" s="422" t="inlineStr">
        <f aca="false">'English Scores- Leveled papers'!B80</f>
        <is>
          <t/>
        </is>
      </c>
      <c r="C77" s="423" t="str">
        <f aca="false">IF(COUNT(D77:I77)=0,"",SUM(D77:I77)/6)</f>
        <v/>
      </c>
      <c r="D77" s="424"/>
      <c r="E77" s="424"/>
      <c r="F77" s="424"/>
      <c r="G77" s="424"/>
      <c r="H77" s="424"/>
      <c r="I77" s="424"/>
    </row>
    <row r="78" customFormat="false" ht="12.75" hidden="false" customHeight="false" outlineLevel="0" collapsed="false">
      <c r="A78" s="421" t="n">
        <v>75</v>
      </c>
      <c r="B78" s="422" t="inlineStr">
        <f aca="false">'English Scores- Leveled papers'!B81</f>
        <is>
          <t/>
        </is>
      </c>
      <c r="C78" s="423" t="str">
        <f aca="false">IF(COUNT(D78:I78)=0,"",SUM(D78:I78)/6)</f>
        <v/>
      </c>
      <c r="D78" s="424"/>
      <c r="E78" s="424"/>
      <c r="F78" s="424"/>
      <c r="G78" s="424"/>
      <c r="H78" s="424"/>
      <c r="I78" s="424"/>
    </row>
    <row r="79" customFormat="false" ht="12.75" hidden="false" customHeight="false" outlineLevel="0" collapsed="false">
      <c r="A79" s="421" t="n">
        <v>76</v>
      </c>
      <c r="B79" s="422" t="inlineStr">
        <f aca="false">'English Scores- Leveled papers'!B82</f>
        <is>
          <t/>
        </is>
      </c>
      <c r="C79" s="423" t="str">
        <f aca="false">IF(COUNT(D79:I79)=0,"",SUM(D79:I79)/6)</f>
        <v/>
      </c>
      <c r="D79" s="424"/>
      <c r="E79" s="424"/>
      <c r="F79" s="424"/>
      <c r="G79" s="424"/>
      <c r="H79" s="424"/>
      <c r="I79" s="424"/>
    </row>
    <row r="80" customFormat="false" ht="12.75" hidden="false" customHeight="false" outlineLevel="0" collapsed="false">
      <c r="A80" s="421" t="n">
        <v>77</v>
      </c>
      <c r="B80" s="422" t="inlineStr">
        <f aca="false">'English Scores- Leveled papers'!B83</f>
        <is>
          <t/>
        </is>
      </c>
      <c r="C80" s="423" t="str">
        <f aca="false">IF(COUNT(D80:I80)=0,"",SUM(D80:I80)/6)</f>
        <v/>
      </c>
      <c r="D80" s="424"/>
      <c r="E80" s="424"/>
      <c r="F80" s="424"/>
      <c r="G80" s="424"/>
      <c r="H80" s="424"/>
      <c r="I80" s="424"/>
    </row>
    <row r="81" customFormat="false" ht="12.75" hidden="false" customHeight="false" outlineLevel="0" collapsed="false">
      <c r="A81" s="421" t="n">
        <v>78</v>
      </c>
      <c r="B81" s="422" t="inlineStr">
        <f aca="false">'English Scores- Leveled papers'!B84</f>
        <is>
          <t/>
        </is>
      </c>
      <c r="C81" s="423" t="str">
        <f aca="false">IF(COUNT(D81:I81)=0,"",SUM(D81:I81)/6)</f>
        <v/>
      </c>
      <c r="D81" s="424"/>
      <c r="E81" s="424"/>
      <c r="F81" s="424"/>
      <c r="G81" s="424"/>
      <c r="H81" s="424"/>
      <c r="I81" s="424"/>
    </row>
    <row r="82" customFormat="false" ht="12.75" hidden="false" customHeight="false" outlineLevel="0" collapsed="false">
      <c r="A82" s="421" t="n">
        <v>79</v>
      </c>
      <c r="B82" s="422" t="inlineStr">
        <f aca="false">'English Scores- Leveled papers'!B85</f>
        <is>
          <t/>
        </is>
      </c>
      <c r="C82" s="423" t="str">
        <f aca="false">IF(COUNT(D82:I82)=0,"",SUM(D82:I82)/6)</f>
        <v/>
      </c>
      <c r="D82" s="424"/>
      <c r="E82" s="424"/>
      <c r="F82" s="424"/>
      <c r="G82" s="424"/>
      <c r="H82" s="424"/>
      <c r="I82" s="424"/>
    </row>
    <row r="83" customFormat="false" ht="12.75" hidden="false" customHeight="false" outlineLevel="0" collapsed="false">
      <c r="A83" s="421" t="n">
        <v>80</v>
      </c>
      <c r="B83" s="422" t="inlineStr">
        <f aca="false">'English Scores- Leveled papers'!B86</f>
        <is>
          <t/>
        </is>
      </c>
      <c r="C83" s="423" t="str">
        <f aca="false">IF(COUNT(D83:I83)=0,"",SUM(D83:I83)/6)</f>
        <v/>
      </c>
      <c r="D83" s="424"/>
      <c r="E83" s="424"/>
      <c r="F83" s="424"/>
      <c r="G83" s="424"/>
      <c r="H83" s="424"/>
      <c r="I83" s="424"/>
    </row>
    <row r="84" customFormat="false" ht="12.75" hidden="false" customHeight="false" outlineLevel="0" collapsed="false">
      <c r="A84" s="421" t="n">
        <v>81</v>
      </c>
      <c r="B84" s="422" t="inlineStr">
        <f aca="false">'English Scores- Leveled papers'!B87</f>
        <is>
          <t/>
        </is>
      </c>
      <c r="C84" s="423" t="str">
        <f aca="false">IF(COUNT(D84:I84)=0,"",SUM(D84:I84)/6)</f>
        <v/>
      </c>
      <c r="D84" s="424"/>
      <c r="E84" s="424"/>
      <c r="F84" s="424"/>
      <c r="G84" s="424"/>
      <c r="H84" s="424"/>
      <c r="I84" s="424"/>
    </row>
    <row r="85" customFormat="false" ht="12.75" hidden="false" customHeight="false" outlineLevel="0" collapsed="false">
      <c r="A85" s="421" t="n">
        <v>82</v>
      </c>
      <c r="B85" s="422" t="inlineStr">
        <f aca="false">'English Scores- Leveled papers'!B88</f>
        <is>
          <t/>
        </is>
      </c>
      <c r="C85" s="423" t="str">
        <f aca="false">IF(COUNT(D85:I85)=0,"",SUM(D85:I85)/6)</f>
        <v/>
      </c>
      <c r="D85" s="424"/>
      <c r="E85" s="424"/>
      <c r="F85" s="424"/>
      <c r="G85" s="424"/>
      <c r="H85" s="424"/>
      <c r="I85" s="424"/>
    </row>
    <row r="86" customFormat="false" ht="12.75" hidden="false" customHeight="false" outlineLevel="0" collapsed="false">
      <c r="A86" s="421" t="n">
        <v>83</v>
      </c>
      <c r="B86" s="422" t="inlineStr">
        <f aca="false">'English Scores- Leveled papers'!B89</f>
        <is>
          <t/>
        </is>
      </c>
      <c r="C86" s="423" t="str">
        <f aca="false">IF(COUNT(D86:I86)=0,"",SUM(D86:I86)/6)</f>
        <v/>
      </c>
      <c r="D86" s="424"/>
      <c r="E86" s="424"/>
      <c r="F86" s="424"/>
      <c r="G86" s="424"/>
      <c r="H86" s="424"/>
      <c r="I86" s="424"/>
    </row>
    <row r="87" customFormat="false" ht="12.75" hidden="false" customHeight="false" outlineLevel="0" collapsed="false">
      <c r="A87" s="421" t="n">
        <v>84</v>
      </c>
      <c r="B87" s="422" t="inlineStr">
        <f aca="false">'English Scores- Leveled papers'!B90</f>
        <is>
          <t/>
        </is>
      </c>
      <c r="C87" s="423" t="str">
        <f aca="false">IF(COUNT(D87:I87)=0,"",SUM(D87:I87)/6)</f>
        <v/>
      </c>
      <c r="D87" s="424"/>
      <c r="E87" s="424"/>
      <c r="F87" s="424"/>
      <c r="G87" s="424"/>
      <c r="H87" s="424"/>
      <c r="I87" s="424"/>
    </row>
    <row r="88" customFormat="false" ht="12.75" hidden="false" customHeight="false" outlineLevel="0" collapsed="false">
      <c r="A88" s="421" t="n">
        <v>85</v>
      </c>
      <c r="B88" s="422" t="inlineStr">
        <f aca="false">'English Scores- Leveled papers'!B91</f>
        <is>
          <t/>
        </is>
      </c>
      <c r="C88" s="423" t="str">
        <f aca="false">IF(COUNT(D88:I88)=0,"",SUM(D88:I88)/6)</f>
        <v/>
      </c>
      <c r="D88" s="424"/>
      <c r="E88" s="424"/>
      <c r="F88" s="424"/>
      <c r="G88" s="424"/>
      <c r="H88" s="424"/>
      <c r="I88" s="424"/>
    </row>
  </sheetData>
  <sheetProtection sheet="true" objects="true" scenarios="true"/>
  <mergeCells count="4">
    <mergeCell ref="A1:I1"/>
    <mergeCell ref="A3:B3"/>
    <mergeCell ref="L10:M12"/>
    <mergeCell ref="L13:M15"/>
  </mergeCells>
  <dataValidations count="1">
    <dataValidation allowBlank="true" operator="between" showDropDown="false" showErrorMessage="true" showInputMessage="true" sqref="D4:I88" type="decimal">
      <formula1>0</formula1>
      <formula2>8</formula2>
    </dataValidation>
  </dataValidation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R96"/>
  <sheetViews>
    <sheetView windowProtection="false" showFormulas="false" showGridLines="true" showRowColHeaders="true" showZeros="true" rightToLeft="false" tabSelected="false" showOutlineSymbols="true" defaultGridColor="true" view="normal" topLeftCell="A5" colorId="64" zoomScale="100" zoomScaleNormal="100" zoomScalePageLayoutView="100" workbookViewId="0">
      <selection pane="topLeft" activeCell="A29" activeCellId="0" sqref="A29"/>
    </sheetView>
  </sheetViews>
  <sheetFormatPr defaultRowHeight="12.75"/>
  <cols>
    <col collapsed="false" hidden="false" max="1" min="1" style="0" width="20.1428571428571"/>
    <col collapsed="false" hidden="false" max="6" min="2" style="0" width="11.4183673469388"/>
    <col collapsed="false" hidden="false" max="7" min="7" style="0" width="21.4285714285714"/>
    <col collapsed="false" hidden="false" max="12" min="8" style="0" width="11.4183673469388"/>
    <col collapsed="false" hidden="false" max="13" min="13" style="0" width="22.1377551020408"/>
    <col collapsed="false" hidden="false" max="1025" min="14" style="0" width="11.4183673469388"/>
  </cols>
  <sheetData>
    <row r="1" customFormat="false" ht="41.1" hidden="false" customHeight="true" outlineLevel="0" collapsed="false">
      <c r="A1" s="427" t="s">
        <v>988</v>
      </c>
      <c r="B1" s="427"/>
      <c r="C1" s="427"/>
      <c r="D1" s="427"/>
      <c r="E1" s="427"/>
      <c r="F1" s="427"/>
      <c r="G1" s="427"/>
      <c r="H1" s="427"/>
      <c r="I1" s="427"/>
      <c r="J1" s="427"/>
      <c r="K1" s="427"/>
      <c r="L1" s="427"/>
      <c r="M1" s="427"/>
      <c r="N1" s="427"/>
      <c r="O1" s="427"/>
      <c r="P1" s="427"/>
      <c r="Q1" s="427"/>
      <c r="R1" s="427"/>
    </row>
    <row r="2" customFormat="false" ht="69" hidden="false" customHeight="true" outlineLevel="0" collapsed="false">
      <c r="A2" s="428" t="s">
        <v>989</v>
      </c>
      <c r="B2" s="428"/>
      <c r="C2" s="428"/>
      <c r="D2" s="428"/>
      <c r="E2" s="428"/>
      <c r="F2" s="428"/>
      <c r="G2" s="429" t="s">
        <v>990</v>
      </c>
      <c r="H2" s="429"/>
      <c r="I2" s="429"/>
      <c r="J2" s="429"/>
      <c r="K2" s="429"/>
      <c r="L2" s="429"/>
      <c r="M2" s="430" t="s">
        <v>991</v>
      </c>
      <c r="N2" s="430"/>
      <c r="O2" s="430"/>
      <c r="P2" s="430"/>
      <c r="Q2" s="430"/>
      <c r="R2" s="430"/>
    </row>
    <row r="3" customFormat="false" ht="69" hidden="false" customHeight="true" outlineLevel="0" collapsed="false">
      <c r="A3" s="431" t="s">
        <v>992</v>
      </c>
      <c r="B3" s="63" t="s">
        <v>993</v>
      </c>
      <c r="C3" s="64" t="s">
        <v>994</v>
      </c>
      <c r="D3" s="65" t="s">
        <v>864</v>
      </c>
      <c r="E3" s="66" t="s">
        <v>995</v>
      </c>
      <c r="F3" s="67" t="s">
        <v>996</v>
      </c>
      <c r="G3" s="431" t="s">
        <v>992</v>
      </c>
      <c r="H3" s="63" t="s">
        <v>993</v>
      </c>
      <c r="I3" s="64" t="s">
        <v>994</v>
      </c>
      <c r="J3" s="65" t="s">
        <v>864</v>
      </c>
      <c r="K3" s="66" t="s">
        <v>995</v>
      </c>
      <c r="L3" s="67" t="s">
        <v>996</v>
      </c>
      <c r="M3" s="431" t="s">
        <v>992</v>
      </c>
      <c r="N3" s="63" t="s">
        <v>993</v>
      </c>
      <c r="O3" s="64" t="s">
        <v>994</v>
      </c>
      <c r="P3" s="65" t="s">
        <v>864</v>
      </c>
      <c r="Q3" s="66" t="s">
        <v>995</v>
      </c>
      <c r="R3" s="67" t="s">
        <v>996</v>
      </c>
    </row>
    <row r="4" customFormat="false" ht="125.1" hidden="false" customHeight="true" outlineLevel="0" collapsed="false">
      <c r="A4" s="431"/>
      <c r="B4" s="432" t="s">
        <v>997</v>
      </c>
      <c r="C4" s="433" t="s">
        <v>998</v>
      </c>
      <c r="D4" s="434" t="s">
        <v>999</v>
      </c>
      <c r="E4" s="435" t="s">
        <v>1000</v>
      </c>
      <c r="F4" s="436" t="s">
        <v>1001</v>
      </c>
      <c r="G4" s="431"/>
      <c r="H4" s="432" t="s">
        <v>997</v>
      </c>
      <c r="I4" s="433" t="s">
        <v>998</v>
      </c>
      <c r="J4" s="434" t="s">
        <v>999</v>
      </c>
      <c r="K4" s="435" t="s">
        <v>1000</v>
      </c>
      <c r="L4" s="436" t="s">
        <v>1001</v>
      </c>
      <c r="M4" s="431"/>
      <c r="N4" s="432" t="s">
        <v>997</v>
      </c>
      <c r="O4" s="433" t="s">
        <v>998</v>
      </c>
      <c r="P4" s="434" t="s">
        <v>999</v>
      </c>
      <c r="Q4" s="435" t="s">
        <v>1000</v>
      </c>
      <c r="R4" s="436" t="s">
        <v>1001</v>
      </c>
    </row>
    <row r="5" customFormat="false" ht="51" hidden="false" customHeight="true" outlineLevel="0" collapsed="false">
      <c r="A5" s="437" t="s">
        <v>1002</v>
      </c>
      <c r="B5" s="438" t="n">
        <f aca="false">IFERROR(AVERAGE(B6:B89), "")</f>
        <v>2.07692307692308</v>
      </c>
      <c r="C5" s="438" t="n">
        <f aca="false">IFERROR(AVERAGE(C6:C89), "")</f>
        <v>1.53846153846154</v>
      </c>
      <c r="D5" s="438" t="n">
        <f aca="false">IFERROR(AVERAGE(D6:D89), "")</f>
        <v>1.30769230769231</v>
      </c>
      <c r="E5" s="438" t="n">
        <f aca="false">IFERROR(AVERAGE(E6:E89), "")</f>
        <v>1.30769230769231</v>
      </c>
      <c r="F5" s="439" t="s">
        <v>1003</v>
      </c>
      <c r="G5" s="437" t="s">
        <v>1002</v>
      </c>
      <c r="H5" s="438" t="str">
        <f aca="false">IFERROR(AVERAGE(H6:H89), "")</f>
        <v/>
      </c>
      <c r="I5" s="438" t="str">
        <f aca="false">IFERROR(AVERAGE(I6:I89), "")</f>
        <v/>
      </c>
      <c r="J5" s="438" t="str">
        <f aca="false">IFERROR(AVERAGE(J6:J89), "")</f>
        <v/>
      </c>
      <c r="K5" s="438" t="str">
        <f aca="false">IFERROR(AVERAGE(K6:K89), "")</f>
        <v/>
      </c>
      <c r="L5" s="438" t="str">
        <f aca="false">IFERROR(AVERAGE(L6:L89), "")</f>
        <v/>
      </c>
      <c r="M5" s="437" t="s">
        <v>1002</v>
      </c>
      <c r="N5" s="438" t="str">
        <f aca="false">IFERROR(AVERAGE(N6:N89), "")</f>
        <v/>
      </c>
      <c r="O5" s="438" t="str">
        <f aca="false">IFERROR(AVERAGE(O6:O89), "")</f>
        <v/>
      </c>
      <c r="P5" s="438" t="str">
        <f aca="false">IFERROR(AVERAGE(P6:P89), "")</f>
        <v/>
      </c>
      <c r="Q5" s="438" t="str">
        <f aca="false">IFERROR(AVERAGE(Q6:Q89), "")</f>
        <v/>
      </c>
      <c r="R5" s="439" t="s">
        <v>1004</v>
      </c>
    </row>
    <row r="6" customFormat="false" ht="12.75" hidden="false" customHeight="false" outlineLevel="0" collapsed="false">
      <c r="A6" s="440" t="str">
        <f aca="false">'English Scores- Leveled papers'!B7</f>
        <v>A.Chandana</v>
      </c>
      <c r="B6" s="441"/>
      <c r="C6" s="441"/>
      <c r="D6" s="441"/>
      <c r="E6" s="441"/>
      <c r="F6" s="442"/>
      <c r="G6" s="440" t="str">
        <f aca="false">A6</f>
        <v>A.Chandana</v>
      </c>
      <c r="H6" s="441"/>
      <c r="I6" s="441"/>
      <c r="J6" s="441"/>
      <c r="K6" s="441"/>
      <c r="L6" s="441"/>
      <c r="M6" s="440" t="str">
        <f aca="false">G6</f>
        <v>A.Chandana</v>
      </c>
      <c r="N6" s="441"/>
      <c r="O6" s="441"/>
      <c r="P6" s="441"/>
      <c r="Q6" s="441"/>
      <c r="R6" s="442"/>
    </row>
    <row r="7" customFormat="false" ht="12.75" hidden="false" customHeight="false" outlineLevel="0" collapsed="false">
      <c r="A7" s="440" t="str">
        <f aca="false">'English Scores- Leveled papers'!B8</f>
        <v>Asma Tulasa</v>
      </c>
      <c r="B7" s="441"/>
      <c r="C7" s="441"/>
      <c r="D7" s="441"/>
      <c r="E7" s="441"/>
      <c r="F7" s="442"/>
      <c r="G7" s="440" t="str">
        <f aca="false">A7</f>
        <v>Asma Tulasa</v>
      </c>
      <c r="H7" s="441"/>
      <c r="I7" s="441"/>
      <c r="J7" s="441"/>
      <c r="K7" s="441"/>
      <c r="L7" s="441"/>
      <c r="M7" s="440" t="str">
        <f aca="false">G7</f>
        <v>Asma Tulasa</v>
      </c>
      <c r="N7" s="441"/>
      <c r="O7" s="441"/>
      <c r="P7" s="441"/>
      <c r="Q7" s="441"/>
      <c r="R7" s="442"/>
    </row>
    <row r="8" customFormat="false" ht="13.75" hidden="false" customHeight="false" outlineLevel="0" collapsed="false">
      <c r="A8" s="440" t="str">
        <f aca="false">'English Scores- Leveled papers'!B9</f>
        <v>B.Yamuna</v>
      </c>
      <c r="B8" s="441" t="n">
        <v>2</v>
      </c>
      <c r="C8" s="441" t="n">
        <v>1</v>
      </c>
      <c r="D8" s="441" t="n">
        <v>1</v>
      </c>
      <c r="E8" s="441" t="n">
        <v>1</v>
      </c>
      <c r="F8" s="442" t="n">
        <v>1</v>
      </c>
      <c r="G8" s="440" t="str">
        <f aca="false">A8</f>
        <v>B.Yamuna</v>
      </c>
      <c r="H8" s="441"/>
      <c r="I8" s="441"/>
      <c r="J8" s="441"/>
      <c r="K8" s="441"/>
      <c r="L8" s="441"/>
      <c r="M8" s="440" t="str">
        <f aca="false">G8</f>
        <v>B.Yamuna</v>
      </c>
      <c r="N8" s="441"/>
      <c r="O8" s="441"/>
      <c r="P8" s="441"/>
      <c r="Q8" s="441"/>
      <c r="R8" s="442"/>
    </row>
    <row r="9" customFormat="false" ht="13.75" hidden="false" customHeight="false" outlineLevel="0" collapsed="false">
      <c r="A9" s="440" t="str">
        <f aca="false">'English Scores- Leveled papers'!B10</f>
        <v>CH.Shirisha</v>
      </c>
      <c r="B9" s="441" t="n">
        <v>1</v>
      </c>
      <c r="C9" s="441" t="n">
        <v>1</v>
      </c>
      <c r="D9" s="441" t="n">
        <v>1</v>
      </c>
      <c r="E9" s="441" t="n">
        <v>1</v>
      </c>
      <c r="F9" s="442" t="n">
        <v>1</v>
      </c>
      <c r="G9" s="440" t="str">
        <f aca="false">A9</f>
        <v>CH.Shirisha</v>
      </c>
      <c r="H9" s="441"/>
      <c r="I9" s="441"/>
      <c r="J9" s="441"/>
      <c r="K9" s="441"/>
      <c r="L9" s="441"/>
      <c r="M9" s="440" t="str">
        <f aca="false">G9</f>
        <v>CH.Shirisha</v>
      </c>
      <c r="N9" s="441"/>
      <c r="O9" s="441"/>
      <c r="P9" s="441"/>
      <c r="Q9" s="441"/>
      <c r="R9" s="442"/>
    </row>
    <row r="10" customFormat="false" ht="13.75" hidden="false" customHeight="false" outlineLevel="0" collapsed="false">
      <c r="A10" s="440" t="str">
        <f aca="false">'English Scores- Leveled papers'!B11</f>
        <v>D.Vanaja</v>
      </c>
      <c r="B10" s="441" t="n">
        <v>2</v>
      </c>
      <c r="C10" s="441" t="n">
        <v>2</v>
      </c>
      <c r="D10" s="441" t="n">
        <v>1</v>
      </c>
      <c r="E10" s="441" t="n">
        <v>1</v>
      </c>
      <c r="F10" s="442" t="n">
        <v>2</v>
      </c>
      <c r="G10" s="440" t="str">
        <f aca="false">A10</f>
        <v>D.Vanaja</v>
      </c>
      <c r="H10" s="441"/>
      <c r="I10" s="441"/>
      <c r="J10" s="441"/>
      <c r="K10" s="441"/>
      <c r="L10" s="441"/>
      <c r="M10" s="440" t="str">
        <f aca="false">G10</f>
        <v>D.Vanaja</v>
      </c>
      <c r="N10" s="441"/>
      <c r="O10" s="441"/>
      <c r="P10" s="441"/>
      <c r="Q10" s="441"/>
      <c r="R10" s="442"/>
    </row>
    <row r="11" customFormat="false" ht="12.75" hidden="false" customHeight="false" outlineLevel="0" collapsed="false">
      <c r="A11" s="440" t="str">
        <f aca="false">'English Scores- Leveled papers'!B12</f>
        <v>G.Devika</v>
      </c>
      <c r="B11" s="441"/>
      <c r="C11" s="441"/>
      <c r="D11" s="441"/>
      <c r="E11" s="441"/>
      <c r="F11" s="442"/>
      <c r="G11" s="440" t="str">
        <f aca="false">A11</f>
        <v>G.Devika</v>
      </c>
      <c r="H11" s="441"/>
      <c r="I11" s="441"/>
      <c r="J11" s="441"/>
      <c r="K11" s="441"/>
      <c r="L11" s="441"/>
      <c r="M11" s="440" t="str">
        <f aca="false">G11</f>
        <v>G.Devika</v>
      </c>
      <c r="N11" s="441"/>
      <c r="O11" s="441"/>
      <c r="P11" s="441"/>
      <c r="Q11" s="441"/>
      <c r="R11" s="442"/>
    </row>
    <row r="12" customFormat="false" ht="12.75" hidden="false" customHeight="false" outlineLevel="0" collapsed="false">
      <c r="A12" s="440" t="str">
        <f aca="false">'English Scores- Leveled papers'!B13</f>
        <v>G.Hemalatha</v>
      </c>
      <c r="B12" s="441" t="n">
        <v>1</v>
      </c>
      <c r="C12" s="441" t="n">
        <v>1</v>
      </c>
      <c r="D12" s="441" t="n">
        <v>1</v>
      </c>
      <c r="E12" s="441" t="n">
        <v>1</v>
      </c>
      <c r="F12" s="442"/>
      <c r="G12" s="440" t="str">
        <f aca="false">A12</f>
        <v>G.Hemalatha</v>
      </c>
      <c r="H12" s="441"/>
      <c r="I12" s="441"/>
      <c r="J12" s="441"/>
      <c r="K12" s="441"/>
      <c r="L12" s="441"/>
      <c r="M12" s="440" t="str">
        <f aca="false">G12</f>
        <v>G.Hemalatha</v>
      </c>
      <c r="N12" s="441"/>
      <c r="O12" s="441"/>
      <c r="P12" s="441"/>
      <c r="Q12" s="441"/>
      <c r="R12" s="442"/>
    </row>
    <row r="13" customFormat="false" ht="13.75" hidden="false" customHeight="false" outlineLevel="0" collapsed="false">
      <c r="A13" s="440" t="str">
        <f aca="false">'English Scores- Leveled papers'!B14</f>
        <v>G.Roopa</v>
      </c>
      <c r="B13" s="441" t="n">
        <v>2</v>
      </c>
      <c r="C13" s="441" t="n">
        <v>1</v>
      </c>
      <c r="D13" s="441" t="n">
        <v>1</v>
      </c>
      <c r="E13" s="441" t="n">
        <v>2</v>
      </c>
      <c r="F13" s="442" t="n">
        <v>2</v>
      </c>
      <c r="G13" s="440" t="str">
        <f aca="false">A13</f>
        <v>G.Roopa</v>
      </c>
      <c r="H13" s="441"/>
      <c r="I13" s="441"/>
      <c r="J13" s="441"/>
      <c r="K13" s="441"/>
      <c r="L13" s="441"/>
      <c r="M13" s="440" t="str">
        <f aca="false">G13</f>
        <v>G.Roopa</v>
      </c>
      <c r="N13" s="441"/>
      <c r="O13" s="441"/>
      <c r="P13" s="441"/>
      <c r="Q13" s="441"/>
      <c r="R13" s="442"/>
    </row>
    <row r="14" customFormat="false" ht="13.75" hidden="false" customHeight="false" outlineLevel="0" collapsed="false">
      <c r="A14" s="440" t="str">
        <f aca="false">'English Scores- Leveled papers'!B15</f>
        <v>K.Nagamani</v>
      </c>
      <c r="B14" s="441" t="n">
        <v>2</v>
      </c>
      <c r="C14" s="441" t="n">
        <v>2</v>
      </c>
      <c r="D14" s="441" t="n">
        <v>1</v>
      </c>
      <c r="E14" s="441" t="n">
        <v>1</v>
      </c>
      <c r="F14" s="442" t="n">
        <v>3</v>
      </c>
      <c r="G14" s="440" t="str">
        <f aca="false">A14</f>
        <v>K.Nagamani</v>
      </c>
      <c r="H14" s="441"/>
      <c r="I14" s="441"/>
      <c r="J14" s="441"/>
      <c r="K14" s="441"/>
      <c r="L14" s="441"/>
      <c r="M14" s="440" t="str">
        <f aca="false">G14</f>
        <v>K.Nagamani</v>
      </c>
      <c r="N14" s="441"/>
      <c r="O14" s="441"/>
      <c r="P14" s="441"/>
      <c r="Q14" s="441"/>
      <c r="R14" s="442"/>
    </row>
    <row r="15" customFormat="false" ht="12.75" hidden="false" customHeight="false" outlineLevel="0" collapsed="false">
      <c r="A15" s="440" t="str">
        <f aca="false">'English Scores- Leveled papers'!B16</f>
        <v>K.Sahana</v>
      </c>
      <c r="B15" s="441"/>
      <c r="C15" s="441"/>
      <c r="D15" s="441"/>
      <c r="E15" s="441"/>
      <c r="F15" s="442"/>
      <c r="G15" s="440" t="str">
        <f aca="false">A15</f>
        <v>K.Sahana</v>
      </c>
      <c r="H15" s="441"/>
      <c r="I15" s="441"/>
      <c r="J15" s="441"/>
      <c r="K15" s="441"/>
      <c r="L15" s="441"/>
      <c r="M15" s="440" t="str">
        <f aca="false">G15</f>
        <v>K.Sahana</v>
      </c>
      <c r="N15" s="441"/>
      <c r="O15" s="441"/>
      <c r="P15" s="441"/>
      <c r="Q15" s="441"/>
      <c r="R15" s="442"/>
    </row>
    <row r="16" customFormat="false" ht="12.75" hidden="false" customHeight="false" outlineLevel="0" collapsed="false">
      <c r="A16" s="440" t="str">
        <f aca="false">'English Scores- Leveled papers'!B17</f>
        <v>K.Shirisha</v>
      </c>
      <c r="B16" s="441" t="n">
        <v>2</v>
      </c>
      <c r="C16" s="441" t="n">
        <v>1</v>
      </c>
      <c r="D16" s="441" t="n">
        <v>1</v>
      </c>
      <c r="E16" s="441" t="n">
        <v>1</v>
      </c>
      <c r="F16" s="442"/>
      <c r="G16" s="440" t="str">
        <f aca="false">A16</f>
        <v>K.Shirisha</v>
      </c>
      <c r="H16" s="441"/>
      <c r="I16" s="441"/>
      <c r="J16" s="441"/>
      <c r="K16" s="441"/>
      <c r="L16" s="441"/>
      <c r="M16" s="440" t="str">
        <f aca="false">G16</f>
        <v>K.Shirisha</v>
      </c>
      <c r="N16" s="441"/>
      <c r="O16" s="441"/>
      <c r="P16" s="441"/>
      <c r="Q16" s="441"/>
      <c r="R16" s="442"/>
    </row>
    <row r="17" customFormat="false" ht="13.75" hidden="false" customHeight="false" outlineLevel="0" collapsed="false">
      <c r="A17" s="440" t="str">
        <f aca="false">'English Scores- Leveled papers'!B18</f>
        <v>K.Shravani</v>
      </c>
      <c r="B17" s="441" t="n">
        <v>3</v>
      </c>
      <c r="C17" s="441" t="n">
        <v>2</v>
      </c>
      <c r="D17" s="441" t="n">
        <v>3</v>
      </c>
      <c r="E17" s="441" t="n">
        <v>2</v>
      </c>
      <c r="F17" s="442" t="n">
        <v>2</v>
      </c>
      <c r="G17" s="440" t="str">
        <f aca="false">A17</f>
        <v>K.Shravani</v>
      </c>
      <c r="H17" s="441"/>
      <c r="I17" s="441"/>
      <c r="J17" s="441"/>
      <c r="K17" s="441"/>
      <c r="L17" s="441"/>
      <c r="M17" s="440" t="str">
        <f aca="false">G17</f>
        <v>K.Shravani</v>
      </c>
      <c r="N17" s="441"/>
      <c r="O17" s="441"/>
      <c r="P17" s="441"/>
      <c r="Q17" s="441"/>
      <c r="R17" s="442"/>
    </row>
    <row r="18" customFormat="false" ht="12.75" hidden="false" customHeight="false" outlineLevel="0" collapsed="false">
      <c r="A18" s="440" t="str">
        <f aca="false">'English Scores- Leveled papers'!B19</f>
        <v>Lakshmi</v>
      </c>
      <c r="B18" s="441"/>
      <c r="C18" s="441"/>
      <c r="D18" s="441"/>
      <c r="E18" s="441"/>
      <c r="F18" s="442"/>
      <c r="G18" s="440" t="str">
        <f aca="false">A18</f>
        <v>Lakshmi</v>
      </c>
      <c r="H18" s="441"/>
      <c r="I18" s="441"/>
      <c r="J18" s="441"/>
      <c r="K18" s="441"/>
      <c r="L18" s="441"/>
      <c r="M18" s="440" t="str">
        <f aca="false">G18</f>
        <v>Lakshmi</v>
      </c>
      <c r="N18" s="441"/>
      <c r="O18" s="441"/>
      <c r="P18" s="441"/>
      <c r="Q18" s="441"/>
      <c r="R18" s="442"/>
    </row>
    <row r="19" customFormat="false" ht="13.75" hidden="false" customHeight="false" outlineLevel="0" collapsed="false">
      <c r="A19" s="440" t="str">
        <f aca="false">'English Scores- Leveled papers'!B20</f>
        <v>M.Chandana</v>
      </c>
      <c r="B19" s="441" t="n">
        <v>2</v>
      </c>
      <c r="C19" s="441" t="n">
        <v>1</v>
      </c>
      <c r="D19" s="441" t="n">
        <v>1</v>
      </c>
      <c r="E19" s="441" t="n">
        <v>1</v>
      </c>
      <c r="F19" s="442" t="n">
        <v>1</v>
      </c>
      <c r="G19" s="440" t="str">
        <f aca="false">A19</f>
        <v>M.Chandana</v>
      </c>
      <c r="H19" s="441"/>
      <c r="I19" s="441"/>
      <c r="J19" s="441"/>
      <c r="K19" s="441"/>
      <c r="L19" s="441"/>
      <c r="M19" s="440" t="str">
        <f aca="false">G19</f>
        <v>M.Chandana</v>
      </c>
      <c r="N19" s="441"/>
      <c r="O19" s="441"/>
      <c r="P19" s="441"/>
      <c r="Q19" s="441"/>
      <c r="R19" s="442"/>
    </row>
    <row r="20" customFormat="false" ht="13.75" hidden="false" customHeight="false" outlineLevel="0" collapsed="false">
      <c r="A20" s="440" t="str">
        <f aca="false">'English Scores- Leveled papers'!B21</f>
        <v>S.Dhanalakshmi</v>
      </c>
      <c r="B20" s="441" t="n">
        <v>2</v>
      </c>
      <c r="C20" s="441" t="n">
        <v>2</v>
      </c>
      <c r="D20" s="441" t="n">
        <v>1</v>
      </c>
      <c r="E20" s="441" t="n">
        <v>1</v>
      </c>
      <c r="F20" s="442" t="n">
        <v>2</v>
      </c>
      <c r="G20" s="440" t="str">
        <f aca="false">A20</f>
        <v>S.Dhanalakshmi</v>
      </c>
      <c r="H20" s="441"/>
      <c r="I20" s="441"/>
      <c r="J20" s="441"/>
      <c r="K20" s="441"/>
      <c r="L20" s="441"/>
      <c r="M20" s="440" t="str">
        <f aca="false">G20</f>
        <v>S.Dhanalakshmi</v>
      </c>
      <c r="N20" s="441"/>
      <c r="O20" s="441"/>
      <c r="P20" s="441"/>
      <c r="Q20" s="441"/>
      <c r="R20" s="442"/>
    </row>
    <row r="21" customFormat="false" ht="13.75" hidden="false" customHeight="false" outlineLevel="0" collapsed="false">
      <c r="A21" s="440" t="str">
        <f aca="false">'English Scores- Leveled papers'!B22</f>
        <v>S.Mounika</v>
      </c>
      <c r="B21" s="441" t="n">
        <v>2</v>
      </c>
      <c r="C21" s="441" t="n">
        <v>2</v>
      </c>
      <c r="D21" s="441" t="n">
        <v>1</v>
      </c>
      <c r="E21" s="441" t="n">
        <v>1</v>
      </c>
      <c r="F21" s="442" t="n">
        <v>4</v>
      </c>
      <c r="G21" s="440" t="str">
        <f aca="false">A21</f>
        <v>S.Mounika</v>
      </c>
      <c r="H21" s="441"/>
      <c r="I21" s="441"/>
      <c r="J21" s="441"/>
      <c r="K21" s="441"/>
      <c r="L21" s="441"/>
      <c r="M21" s="440" t="str">
        <f aca="false">G21</f>
        <v>S.Mounika</v>
      </c>
      <c r="N21" s="441"/>
      <c r="O21" s="441"/>
      <c r="P21" s="441"/>
      <c r="Q21" s="441"/>
      <c r="R21" s="442"/>
    </row>
    <row r="22" customFormat="false" ht="12.85" hidden="false" customHeight="false" outlineLevel="0" collapsed="false">
      <c r="A22" s="440" t="str">
        <f aca="false">'English Scores- Leveled papers'!B23</f>
        <v>S.Swati</v>
      </c>
      <c r="B22" s="441" t="n">
        <v>2</v>
      </c>
      <c r="C22" s="441" t="n">
        <v>1</v>
      </c>
      <c r="D22" s="441" t="n">
        <v>1</v>
      </c>
      <c r="E22" s="441" t="n">
        <v>1</v>
      </c>
      <c r="F22" s="442"/>
      <c r="G22" s="440" t="str">
        <f aca="false">A22</f>
        <v>S.Swati</v>
      </c>
      <c r="H22" s="441"/>
      <c r="I22" s="441"/>
      <c r="J22" s="441"/>
      <c r="K22" s="441"/>
      <c r="L22" s="441"/>
      <c r="M22" s="440" t="str">
        <f aca="false">G22</f>
        <v>S.Swati</v>
      </c>
      <c r="N22" s="441"/>
      <c r="O22" s="441"/>
      <c r="P22" s="441"/>
      <c r="Q22" s="441"/>
      <c r="R22" s="442"/>
    </row>
    <row r="23" customFormat="false" ht="12.75" hidden="false" customHeight="false" outlineLevel="0" collapsed="false">
      <c r="A23" s="440" t="str">
        <f aca="false">'English Scores- Leveled papers'!B24</f>
        <v>Sania Rehana</v>
      </c>
      <c r="B23" s="441"/>
      <c r="C23" s="441"/>
      <c r="D23" s="441"/>
      <c r="E23" s="441"/>
      <c r="F23" s="442"/>
      <c r="G23" s="440" t="str">
        <f aca="false">A23</f>
        <v>Sania Rehana</v>
      </c>
      <c r="H23" s="441"/>
      <c r="I23" s="441"/>
      <c r="J23" s="441"/>
      <c r="K23" s="441"/>
      <c r="L23" s="441"/>
      <c r="M23" s="440" t="str">
        <f aca="false">G23</f>
        <v>Sania Rehana</v>
      </c>
      <c r="N23" s="441"/>
      <c r="O23" s="441"/>
      <c r="P23" s="441"/>
      <c r="Q23" s="441"/>
      <c r="R23" s="442"/>
    </row>
    <row r="24" customFormat="false" ht="13.75" hidden="false" customHeight="false" outlineLevel="0" collapsed="false">
      <c r="A24" s="440" t="str">
        <f aca="false">'English Scores- Leveled papers'!B25</f>
        <v>Sri Vidya</v>
      </c>
      <c r="B24" s="441" t="n">
        <v>4</v>
      </c>
      <c r="C24" s="441" t="n">
        <v>3</v>
      </c>
      <c r="D24" s="441" t="n">
        <v>3</v>
      </c>
      <c r="E24" s="441" t="n">
        <v>3</v>
      </c>
      <c r="F24" s="442" t="n">
        <v>4</v>
      </c>
      <c r="G24" s="440" t="str">
        <f aca="false">A24</f>
        <v>Sri Vidya</v>
      </c>
      <c r="H24" s="441"/>
      <c r="I24" s="441"/>
      <c r="J24" s="441"/>
      <c r="K24" s="441"/>
      <c r="L24" s="441"/>
      <c r="M24" s="440" t="str">
        <f aca="false">G24</f>
        <v>Sri Vidya</v>
      </c>
      <c r="N24" s="441"/>
      <c r="O24" s="441"/>
      <c r="P24" s="441"/>
      <c r="Q24" s="441"/>
      <c r="R24" s="442"/>
    </row>
    <row r="25" customFormat="false" ht="12.75" hidden="false" customHeight="false" outlineLevel="0" collapsed="false">
      <c r="A25" s="440" t="str">
        <f aca="false">'English Scores- Leveled papers'!B26</f>
        <v>Lakshmi Narayan</v>
      </c>
      <c r="B25" s="441"/>
      <c r="C25" s="441"/>
      <c r="D25" s="441"/>
      <c r="E25" s="441"/>
      <c r="F25" s="443"/>
      <c r="G25" s="440" t="str">
        <f aca="false">A25</f>
        <v>Lakshmi Narayan</v>
      </c>
      <c r="H25" s="441"/>
      <c r="I25" s="441"/>
      <c r="J25" s="441"/>
      <c r="K25" s="441"/>
      <c r="L25" s="444"/>
      <c r="M25" s="440" t="str">
        <f aca="false">G25</f>
        <v>Lakshmi Narayan</v>
      </c>
      <c r="N25" s="441"/>
      <c r="O25" s="441"/>
      <c r="P25" s="441"/>
      <c r="Q25" s="441"/>
      <c r="R25" s="443"/>
    </row>
    <row r="26" customFormat="false" ht="12.75" hidden="false" customHeight="false" outlineLevel="0" collapsed="false">
      <c r="A26" s="440" t="str">
        <f aca="false">'English Scores- Leveled papers'!B27</f>
        <v>B.Madhu</v>
      </c>
      <c r="B26" s="441"/>
      <c r="C26" s="441"/>
      <c r="D26" s="441"/>
      <c r="E26" s="441"/>
      <c r="F26" s="443"/>
      <c r="G26" s="440" t="str">
        <f aca="false">A26</f>
        <v>B.Madhu</v>
      </c>
      <c r="H26" s="441"/>
      <c r="I26" s="441"/>
      <c r="J26" s="441"/>
      <c r="K26" s="441"/>
      <c r="L26" s="444"/>
      <c r="M26" s="440" t="str">
        <f aca="false">G26</f>
        <v>B.Madhu</v>
      </c>
      <c r="N26" s="441"/>
      <c r="O26" s="441"/>
      <c r="P26" s="441"/>
      <c r="Q26" s="441"/>
      <c r="R26" s="443"/>
    </row>
    <row r="27" customFormat="false" ht="12.75" hidden="false" customHeight="false" outlineLevel="0" collapsed="false">
      <c r="A27" s="440" t="str">
        <f aca="false">'English Scores- Leveled papers'!B28</f>
        <v>Dileshwar Rao</v>
      </c>
      <c r="B27" s="441"/>
      <c r="C27" s="441"/>
      <c r="D27" s="441"/>
      <c r="E27" s="441"/>
      <c r="F27" s="443"/>
      <c r="G27" s="440" t="str">
        <f aca="false">A27</f>
        <v>Dileshwar Rao</v>
      </c>
      <c r="H27" s="441"/>
      <c r="I27" s="441"/>
      <c r="J27" s="441"/>
      <c r="K27" s="441"/>
      <c r="L27" s="444"/>
      <c r="M27" s="440" t="str">
        <f aca="false">G27</f>
        <v>Dileshwar Rao</v>
      </c>
      <c r="N27" s="441"/>
      <c r="O27" s="441"/>
      <c r="P27" s="441"/>
      <c r="Q27" s="441"/>
      <c r="R27" s="443"/>
    </row>
    <row r="28" customFormat="false" ht="12.75" hidden="false" customHeight="false" outlineLevel="0" collapsed="false">
      <c r="A28" s="440" t="str">
        <f aca="false">'English Scores- Leveled papers'!B29</f>
        <v>Raghu Ram</v>
      </c>
      <c r="B28" s="441"/>
      <c r="C28" s="441"/>
      <c r="D28" s="441"/>
      <c r="E28" s="441"/>
      <c r="F28" s="443"/>
      <c r="G28" s="440" t="str">
        <f aca="false">A28</f>
        <v>Raghu Ram</v>
      </c>
      <c r="H28" s="441"/>
      <c r="I28" s="441"/>
      <c r="J28" s="441"/>
      <c r="K28" s="441"/>
      <c r="L28" s="444"/>
      <c r="M28" s="440" t="str">
        <f aca="false">G28</f>
        <v>Raghu Ram</v>
      </c>
      <c r="N28" s="441"/>
      <c r="O28" s="441"/>
      <c r="P28" s="441"/>
      <c r="Q28" s="441"/>
      <c r="R28" s="443"/>
    </row>
    <row r="29" customFormat="false" ht="12.75" hidden="false" customHeight="false" outlineLevel="0" collapsed="false">
      <c r="A29" s="440" t="str">
        <f aca="false">'English Scores- Leveled papers'!B30</f>
        <v>Hemanth</v>
      </c>
      <c r="B29" s="441"/>
      <c r="C29" s="441"/>
      <c r="D29" s="441"/>
      <c r="E29" s="441"/>
      <c r="F29" s="443"/>
      <c r="G29" s="440" t="str">
        <f aca="false">A29</f>
        <v>Hemanth</v>
      </c>
      <c r="H29" s="441"/>
      <c r="I29" s="441"/>
      <c r="J29" s="441"/>
      <c r="K29" s="441"/>
      <c r="L29" s="444"/>
      <c r="M29" s="440" t="str">
        <f aca="false">G29</f>
        <v>Hemanth</v>
      </c>
      <c r="N29" s="441"/>
      <c r="O29" s="441"/>
      <c r="P29" s="441"/>
      <c r="Q29" s="441"/>
      <c r="R29" s="443"/>
    </row>
    <row r="30" customFormat="false" ht="12.75" hidden="false" customHeight="false" outlineLevel="0" collapsed="false">
      <c r="A30" s="440" t="str">
        <f aca="false">'English Scores- Leveled papers'!B31</f>
        <v>J.Kartik</v>
      </c>
      <c r="B30" s="441"/>
      <c r="C30" s="441"/>
      <c r="D30" s="441"/>
      <c r="E30" s="441"/>
      <c r="F30" s="443"/>
      <c r="G30" s="440" t="str">
        <f aca="false">A30</f>
        <v>J.Kartik</v>
      </c>
      <c r="H30" s="441"/>
      <c r="I30" s="441"/>
      <c r="J30" s="441"/>
      <c r="K30" s="441"/>
      <c r="L30" s="444"/>
      <c r="M30" s="440" t="str">
        <f aca="false">G30</f>
        <v>J.Kartik</v>
      </c>
      <c r="N30" s="441"/>
      <c r="O30" s="441"/>
      <c r="P30" s="441"/>
      <c r="Q30" s="441"/>
      <c r="R30" s="443"/>
    </row>
    <row r="31" customFormat="false" ht="12.75" hidden="false" customHeight="false" outlineLevel="0" collapsed="false">
      <c r="A31" s="440" t="str">
        <f aca="false">'English Scores- Leveled papers'!B32</f>
        <v>K.Ganesh</v>
      </c>
      <c r="B31" s="441"/>
      <c r="C31" s="441"/>
      <c r="D31" s="441"/>
      <c r="E31" s="441"/>
      <c r="F31" s="443"/>
      <c r="G31" s="440" t="str">
        <f aca="false">A31</f>
        <v>K.Ganesh</v>
      </c>
      <c r="H31" s="441"/>
      <c r="I31" s="441"/>
      <c r="J31" s="441"/>
      <c r="K31" s="441"/>
      <c r="L31" s="444"/>
      <c r="M31" s="440" t="str">
        <f aca="false">G31</f>
        <v>K.Ganesh</v>
      </c>
      <c r="N31" s="441"/>
      <c r="O31" s="441"/>
      <c r="P31" s="441"/>
      <c r="Q31" s="441"/>
      <c r="R31" s="443"/>
    </row>
    <row r="32" customFormat="false" ht="12.75" hidden="false" customHeight="false" outlineLevel="0" collapsed="false">
      <c r="A32" s="440" t="str">
        <f aca="false">'English Scores- Leveled papers'!B33</f>
        <v>K.Sashikant</v>
      </c>
      <c r="B32" s="441"/>
      <c r="C32" s="441"/>
      <c r="D32" s="441"/>
      <c r="E32" s="441"/>
      <c r="F32" s="443"/>
      <c r="G32" s="440" t="str">
        <f aca="false">A32</f>
        <v>K.Sashikant</v>
      </c>
      <c r="H32" s="441"/>
      <c r="I32" s="441"/>
      <c r="J32" s="441"/>
      <c r="K32" s="441"/>
      <c r="L32" s="444"/>
      <c r="M32" s="440" t="str">
        <f aca="false">G32</f>
        <v>K.Sashikant</v>
      </c>
      <c r="N32" s="441"/>
      <c r="O32" s="441"/>
      <c r="P32" s="441"/>
      <c r="Q32" s="441"/>
      <c r="R32" s="443"/>
    </row>
    <row r="33" customFormat="false" ht="12.75" hidden="false" customHeight="false" outlineLevel="0" collapsed="false">
      <c r="A33" s="440" t="str">
        <f aca="false">'English Scores- Leveled papers'!B34</f>
        <v>Kartik Kumar</v>
      </c>
      <c r="B33" s="441"/>
      <c r="C33" s="441"/>
      <c r="D33" s="441"/>
      <c r="E33" s="441"/>
      <c r="F33" s="443"/>
      <c r="G33" s="440" t="str">
        <f aca="false">A33</f>
        <v>Kartik Kumar</v>
      </c>
      <c r="H33" s="441"/>
      <c r="I33" s="441"/>
      <c r="J33" s="441"/>
      <c r="K33" s="441"/>
      <c r="L33" s="444"/>
      <c r="M33" s="440" t="str">
        <f aca="false">G33</f>
        <v>Kartik Kumar</v>
      </c>
      <c r="N33" s="441"/>
      <c r="O33" s="441"/>
      <c r="P33" s="441"/>
      <c r="Q33" s="441"/>
      <c r="R33" s="443"/>
    </row>
    <row r="34" customFormat="false" ht="15" hidden="false" customHeight="true" outlineLevel="0" collapsed="false">
      <c r="A34" s="440" t="str">
        <f aca="false">'English Scores- Leveled papers'!B35</f>
        <v>N.Keshi</v>
      </c>
      <c r="B34" s="441"/>
      <c r="C34" s="441"/>
      <c r="D34" s="441"/>
      <c r="E34" s="441"/>
      <c r="F34" s="443"/>
      <c r="G34" s="440" t="str">
        <f aca="false">A34</f>
        <v>N.Keshi</v>
      </c>
      <c r="H34" s="441"/>
      <c r="I34" s="441"/>
      <c r="J34" s="441"/>
      <c r="K34" s="441"/>
      <c r="L34" s="444"/>
      <c r="M34" s="440" t="str">
        <f aca="false">G34</f>
        <v>N.Keshi</v>
      </c>
      <c r="N34" s="441"/>
      <c r="O34" s="441"/>
      <c r="P34" s="441"/>
      <c r="Q34" s="441"/>
      <c r="R34" s="443"/>
    </row>
    <row r="35" customFormat="false" ht="15" hidden="false" customHeight="true" outlineLevel="0" collapsed="false">
      <c r="A35" s="440" t="str">
        <f aca="false">'English Scores- Leveled papers'!B36</f>
        <v>O.Chandu</v>
      </c>
      <c r="B35" s="441"/>
      <c r="C35" s="441"/>
      <c r="D35" s="441"/>
      <c r="E35" s="441"/>
      <c r="F35" s="443"/>
      <c r="G35" s="440" t="str">
        <f aca="false">A35</f>
        <v>O.Chandu</v>
      </c>
      <c r="H35" s="441"/>
      <c r="I35" s="441"/>
      <c r="J35" s="441"/>
      <c r="K35" s="441"/>
      <c r="L35" s="444"/>
      <c r="M35" s="440" t="str">
        <f aca="false">G35</f>
        <v>O.Chandu</v>
      </c>
      <c r="N35" s="441"/>
      <c r="O35" s="441"/>
      <c r="P35" s="441"/>
      <c r="Q35" s="441"/>
      <c r="R35" s="443"/>
    </row>
    <row r="36" customFormat="false" ht="15" hidden="false" customHeight="true" outlineLevel="0" collapsed="false">
      <c r="A36" s="440" t="str">
        <f aca="false">'English Scores- Leveled papers'!B37</f>
        <v>O.Harish</v>
      </c>
      <c r="B36" s="441"/>
      <c r="C36" s="441"/>
      <c r="D36" s="441"/>
      <c r="E36" s="441"/>
      <c r="F36" s="443"/>
      <c r="G36" s="440" t="str">
        <f aca="false">A36</f>
        <v>O.Harish</v>
      </c>
      <c r="H36" s="441"/>
      <c r="I36" s="441"/>
      <c r="J36" s="441"/>
      <c r="K36" s="441"/>
      <c r="L36" s="444"/>
      <c r="M36" s="440" t="str">
        <f aca="false">G36</f>
        <v>O.Harish</v>
      </c>
      <c r="N36" s="441"/>
      <c r="O36" s="441"/>
      <c r="P36" s="441"/>
      <c r="Q36" s="441"/>
      <c r="R36" s="443"/>
    </row>
    <row r="37" customFormat="false" ht="15" hidden="false" customHeight="true" outlineLevel="0" collapsed="false">
      <c r="A37" s="440" t="str">
        <f aca="false">'English Scores- Leveled papers'!B38</f>
        <v>O.Kalyan</v>
      </c>
      <c r="B37" s="441"/>
      <c r="C37" s="441"/>
      <c r="D37" s="441"/>
      <c r="E37" s="441"/>
      <c r="F37" s="443"/>
      <c r="G37" s="440" t="str">
        <f aca="false">A37</f>
        <v>O.Kalyan</v>
      </c>
      <c r="H37" s="441"/>
      <c r="I37" s="441"/>
      <c r="J37" s="441"/>
      <c r="K37" s="441"/>
      <c r="L37" s="444"/>
      <c r="M37" s="440" t="str">
        <f aca="false">G37</f>
        <v>O.Kalyan</v>
      </c>
      <c r="N37" s="441"/>
      <c r="O37" s="441"/>
      <c r="P37" s="441"/>
      <c r="Q37" s="441"/>
      <c r="R37" s="443"/>
    </row>
    <row r="38" customFormat="false" ht="15" hidden="false" customHeight="true" outlineLevel="0" collapsed="false">
      <c r="A38" s="440" t="str">
        <f aca="false">'English Scores- Leveled papers'!B39</f>
        <v>Shankarappa</v>
      </c>
      <c r="B38" s="441"/>
      <c r="C38" s="441"/>
      <c r="D38" s="441"/>
      <c r="E38" s="441"/>
      <c r="F38" s="443"/>
      <c r="G38" s="440" t="str">
        <f aca="false">A38</f>
        <v>Shankarappa</v>
      </c>
      <c r="H38" s="441"/>
      <c r="I38" s="441"/>
      <c r="J38" s="441"/>
      <c r="K38" s="441"/>
      <c r="L38" s="444"/>
      <c r="M38" s="440" t="str">
        <f aca="false">G38</f>
        <v>Shankarappa</v>
      </c>
      <c r="N38" s="441"/>
      <c r="O38" s="441"/>
      <c r="P38" s="441"/>
      <c r="Q38" s="441"/>
      <c r="R38" s="443"/>
    </row>
    <row r="39" customFormat="false" ht="15" hidden="false" customHeight="true" outlineLevel="0" collapsed="false">
      <c r="A39" s="440" t="str">
        <f aca="false">'English Scores- Leveled papers'!B40</f>
        <v>Shashank</v>
      </c>
      <c r="B39" s="441"/>
      <c r="C39" s="441"/>
      <c r="D39" s="441"/>
      <c r="E39" s="441"/>
      <c r="F39" s="443"/>
      <c r="G39" s="440" t="str">
        <f aca="false">A39</f>
        <v>Shashank</v>
      </c>
      <c r="H39" s="441"/>
      <c r="I39" s="441"/>
      <c r="J39" s="441"/>
      <c r="K39" s="441"/>
      <c r="L39" s="444"/>
      <c r="M39" s="440" t="str">
        <f aca="false">G39</f>
        <v>Shashank</v>
      </c>
      <c r="N39" s="441"/>
      <c r="O39" s="441"/>
      <c r="P39" s="441"/>
      <c r="Q39" s="441"/>
      <c r="R39" s="443"/>
    </row>
    <row r="40" customFormat="false" ht="12.75" hidden="false" customHeight="false" outlineLevel="0" collapsed="false">
      <c r="A40" s="440" t="str">
        <f aca="false">'English Scores- Leveled papers'!B41</f>
        <v>Shivaprasad</v>
      </c>
      <c r="B40" s="441"/>
      <c r="C40" s="441"/>
      <c r="D40" s="441"/>
      <c r="E40" s="441"/>
      <c r="F40" s="443"/>
      <c r="G40" s="440" t="str">
        <f aca="false">A40</f>
        <v>Shivaprasad</v>
      </c>
      <c r="H40" s="441"/>
      <c r="I40" s="441"/>
      <c r="J40" s="441"/>
      <c r="K40" s="441"/>
      <c r="L40" s="444"/>
      <c r="M40" s="440" t="str">
        <f aca="false">G40</f>
        <v>Shivaprasad</v>
      </c>
      <c r="N40" s="441"/>
      <c r="O40" s="441"/>
      <c r="P40" s="441"/>
      <c r="Q40" s="441"/>
      <c r="R40" s="443"/>
    </row>
    <row r="41" customFormat="false" ht="12.75" hidden="false" customHeight="false" outlineLevel="0" collapsed="false">
      <c r="A41" s="440" t="str">
        <f aca="false">'English Scores- Leveled papers'!B42</f>
        <v>Shivasai</v>
      </c>
      <c r="B41" s="441"/>
      <c r="C41" s="441"/>
      <c r="D41" s="441"/>
      <c r="E41" s="441"/>
      <c r="F41" s="443"/>
      <c r="G41" s="440" t="str">
        <f aca="false">A41</f>
        <v>Shivasai</v>
      </c>
      <c r="H41" s="441"/>
      <c r="I41" s="441"/>
      <c r="J41" s="441"/>
      <c r="K41" s="441"/>
      <c r="L41" s="444"/>
      <c r="M41" s="440" t="str">
        <f aca="false">G41</f>
        <v>Shivasai</v>
      </c>
      <c r="N41" s="441"/>
      <c r="O41" s="441"/>
      <c r="P41" s="441"/>
      <c r="Q41" s="441"/>
      <c r="R41" s="443"/>
    </row>
    <row r="42" customFormat="false" ht="12.75" hidden="false" customHeight="false" outlineLevel="0" collapsed="false">
      <c r="A42" s="440" t="str">
        <f aca="false">'English Scores- Leveled papers'!B43</f>
        <v>Srishant</v>
      </c>
      <c r="B42" s="441"/>
      <c r="C42" s="441"/>
      <c r="D42" s="441"/>
      <c r="E42" s="441"/>
      <c r="F42" s="443"/>
      <c r="G42" s="440" t="str">
        <f aca="false">A42</f>
        <v>Srishant</v>
      </c>
      <c r="H42" s="441"/>
      <c r="I42" s="441"/>
      <c r="J42" s="441"/>
      <c r="K42" s="441"/>
      <c r="L42" s="444"/>
      <c r="M42" s="440" t="str">
        <f aca="false">G42</f>
        <v>Srishant</v>
      </c>
      <c r="N42" s="441"/>
      <c r="O42" s="441"/>
      <c r="P42" s="441"/>
      <c r="Q42" s="441"/>
      <c r="R42" s="443"/>
    </row>
    <row r="43" customFormat="false" ht="12.75" hidden="false" customHeight="false" outlineLevel="0" collapsed="false">
      <c r="A43" s="440" t="str">
        <f aca="false">'English Scores- Leveled papers'!B44</f>
        <v>Tarun</v>
      </c>
      <c r="B43" s="441"/>
      <c r="C43" s="441"/>
      <c r="D43" s="441"/>
      <c r="E43" s="441"/>
      <c r="F43" s="443"/>
      <c r="G43" s="440" t="str">
        <f aca="false">A43</f>
        <v>Tarun</v>
      </c>
      <c r="H43" s="441"/>
      <c r="I43" s="441"/>
      <c r="J43" s="441"/>
      <c r="K43" s="441"/>
      <c r="L43" s="444"/>
      <c r="M43" s="440" t="str">
        <f aca="false">G43</f>
        <v>Tarun</v>
      </c>
      <c r="N43" s="441"/>
      <c r="O43" s="441"/>
      <c r="P43" s="441"/>
      <c r="Q43" s="441"/>
      <c r="R43" s="443"/>
    </row>
    <row r="44" customFormat="false" ht="12.75" hidden="false" customHeight="false" outlineLevel="0" collapsed="false">
      <c r="A44" s="440" t="str">
        <f aca="false">'English Scores- Leveled papers'!B45</f>
        <v>Banuprasad</v>
      </c>
      <c r="B44" s="441"/>
      <c r="C44" s="441"/>
      <c r="D44" s="441"/>
      <c r="E44" s="441"/>
      <c r="F44" s="443"/>
      <c r="G44" s="440" t="str">
        <f aca="false">A44</f>
        <v>Banuprasad</v>
      </c>
      <c r="H44" s="441"/>
      <c r="I44" s="441"/>
      <c r="J44" s="441"/>
      <c r="K44" s="441"/>
      <c r="L44" s="444"/>
      <c r="M44" s="440" t="str">
        <f aca="false">G44</f>
        <v>Banuprasad</v>
      </c>
      <c r="N44" s="441"/>
      <c r="O44" s="441"/>
      <c r="P44" s="441"/>
      <c r="Q44" s="441"/>
      <c r="R44" s="443"/>
    </row>
    <row r="45" customFormat="false" ht="12.75" hidden="false" customHeight="false" outlineLevel="0" collapsed="false">
      <c r="A45" s="440" t="inlineStr">
        <f aca="false">'English Scores- Leveled papers'!B46</f>
        <is>
          <t/>
        </is>
      </c>
      <c r="B45" s="441"/>
      <c r="C45" s="441"/>
      <c r="D45" s="441"/>
      <c r="E45" s="441"/>
      <c r="F45" s="443"/>
      <c r="G45" s="440" t="str">
        <f aca="false">A45</f>
        <v/>
      </c>
      <c r="H45" s="441"/>
      <c r="I45" s="441"/>
      <c r="J45" s="441"/>
      <c r="K45" s="441"/>
      <c r="L45" s="444"/>
      <c r="M45" s="440" t="str">
        <f aca="false">G45</f>
        <v/>
      </c>
      <c r="N45" s="441"/>
      <c r="O45" s="441"/>
      <c r="P45" s="441"/>
      <c r="Q45" s="441"/>
      <c r="R45" s="443"/>
    </row>
    <row r="46" customFormat="false" ht="12.75" hidden="false" customHeight="false" outlineLevel="0" collapsed="false">
      <c r="A46" s="440" t="inlineStr">
        <f aca="false">'English Scores- Leveled papers'!B47</f>
        <is>
          <t/>
        </is>
      </c>
      <c r="B46" s="441"/>
      <c r="C46" s="441"/>
      <c r="D46" s="441"/>
      <c r="E46" s="441"/>
      <c r="F46" s="443"/>
      <c r="G46" s="440" t="str">
        <f aca="false">A46</f>
        <v/>
      </c>
      <c r="H46" s="441"/>
      <c r="I46" s="441"/>
      <c r="J46" s="441"/>
      <c r="K46" s="441"/>
      <c r="L46" s="444"/>
      <c r="M46" s="440" t="str">
        <f aca="false">G46</f>
        <v/>
      </c>
      <c r="N46" s="441"/>
      <c r="O46" s="441"/>
      <c r="P46" s="441"/>
      <c r="Q46" s="441"/>
      <c r="R46" s="443"/>
    </row>
    <row r="47" customFormat="false" ht="12.75" hidden="false" customHeight="false" outlineLevel="0" collapsed="false">
      <c r="A47" s="440" t="inlineStr">
        <f aca="false">'English Scores- Leveled papers'!B48</f>
        <is>
          <t/>
        </is>
      </c>
      <c r="B47" s="441"/>
      <c r="C47" s="441"/>
      <c r="D47" s="441"/>
      <c r="E47" s="441"/>
      <c r="F47" s="443"/>
      <c r="G47" s="440" t="str">
        <f aca="false">A47</f>
        <v/>
      </c>
      <c r="H47" s="441"/>
      <c r="I47" s="441"/>
      <c r="J47" s="441"/>
      <c r="K47" s="441"/>
      <c r="L47" s="444"/>
      <c r="M47" s="440" t="str">
        <f aca="false">G47</f>
        <v/>
      </c>
      <c r="N47" s="441"/>
      <c r="O47" s="441"/>
      <c r="P47" s="441"/>
      <c r="Q47" s="441"/>
      <c r="R47" s="443"/>
    </row>
    <row r="48" customFormat="false" ht="12.75" hidden="false" customHeight="false" outlineLevel="0" collapsed="false">
      <c r="A48" s="440" t="inlineStr">
        <f aca="false">'English Scores- Leveled papers'!B49</f>
        <is>
          <t/>
        </is>
      </c>
      <c r="B48" s="441"/>
      <c r="C48" s="441"/>
      <c r="D48" s="441"/>
      <c r="E48" s="441"/>
      <c r="F48" s="443"/>
      <c r="G48" s="440" t="str">
        <f aca="false">A48</f>
        <v/>
      </c>
      <c r="H48" s="441"/>
      <c r="I48" s="441"/>
      <c r="J48" s="441"/>
      <c r="K48" s="441"/>
      <c r="L48" s="444"/>
      <c r="M48" s="440" t="str">
        <f aca="false">G48</f>
        <v/>
      </c>
      <c r="N48" s="441"/>
      <c r="O48" s="441"/>
      <c r="P48" s="441"/>
      <c r="Q48" s="441"/>
      <c r="R48" s="443"/>
    </row>
    <row r="49" customFormat="false" ht="12.75" hidden="false" customHeight="false" outlineLevel="0" collapsed="false">
      <c r="A49" s="440" t="inlineStr">
        <f aca="false">'English Scores- Leveled papers'!B50</f>
        <is>
          <t/>
        </is>
      </c>
      <c r="B49" s="441"/>
      <c r="C49" s="441"/>
      <c r="D49" s="441"/>
      <c r="E49" s="441"/>
      <c r="F49" s="443"/>
      <c r="G49" s="440" t="str">
        <f aca="false">A49</f>
        <v/>
      </c>
      <c r="H49" s="441"/>
      <c r="I49" s="441"/>
      <c r="J49" s="441"/>
      <c r="K49" s="441"/>
      <c r="L49" s="444"/>
      <c r="M49" s="440" t="str">
        <f aca="false">G49</f>
        <v/>
      </c>
      <c r="N49" s="441"/>
      <c r="O49" s="441"/>
      <c r="P49" s="441"/>
      <c r="Q49" s="441"/>
      <c r="R49" s="443"/>
    </row>
    <row r="50" customFormat="false" ht="12.75" hidden="false" customHeight="false" outlineLevel="0" collapsed="false">
      <c r="A50" s="440" t="inlineStr">
        <f aca="false">'English Scores- Leveled papers'!B51</f>
        <is>
          <t/>
        </is>
      </c>
      <c r="B50" s="441"/>
      <c r="C50" s="441"/>
      <c r="D50" s="441"/>
      <c r="E50" s="441"/>
      <c r="F50" s="443"/>
      <c r="G50" s="440" t="str">
        <f aca="false">A50</f>
        <v/>
      </c>
      <c r="H50" s="441"/>
      <c r="I50" s="441"/>
      <c r="J50" s="441"/>
      <c r="K50" s="441"/>
      <c r="L50" s="444"/>
      <c r="M50" s="440" t="str">
        <f aca="false">G50</f>
        <v/>
      </c>
      <c r="N50" s="441"/>
      <c r="O50" s="441"/>
      <c r="P50" s="441"/>
      <c r="Q50" s="441"/>
      <c r="R50" s="443"/>
    </row>
    <row r="51" customFormat="false" ht="12.75" hidden="false" customHeight="false" outlineLevel="0" collapsed="false">
      <c r="A51" s="440" t="inlineStr">
        <f aca="false">'English Scores- Leveled papers'!B52</f>
        <is>
          <t/>
        </is>
      </c>
      <c r="B51" s="441"/>
      <c r="C51" s="441"/>
      <c r="D51" s="441"/>
      <c r="E51" s="441"/>
      <c r="F51" s="443"/>
      <c r="G51" s="440" t="str">
        <f aca="false">A51</f>
        <v/>
      </c>
      <c r="H51" s="441"/>
      <c r="I51" s="441"/>
      <c r="J51" s="441"/>
      <c r="K51" s="441"/>
      <c r="L51" s="444"/>
      <c r="M51" s="440" t="str">
        <f aca="false">G51</f>
        <v/>
      </c>
      <c r="N51" s="441"/>
      <c r="O51" s="441"/>
      <c r="P51" s="441"/>
      <c r="Q51" s="441"/>
      <c r="R51" s="443"/>
    </row>
    <row r="52" customFormat="false" ht="12.75" hidden="false" customHeight="false" outlineLevel="0" collapsed="false">
      <c r="A52" s="440" t="inlineStr">
        <f aca="false">'English Scores- Leveled papers'!B53</f>
        <is>
          <t/>
        </is>
      </c>
      <c r="B52" s="441"/>
      <c r="C52" s="441"/>
      <c r="D52" s="441"/>
      <c r="E52" s="441"/>
      <c r="F52" s="443"/>
      <c r="G52" s="440" t="str">
        <f aca="false">A52</f>
        <v/>
      </c>
      <c r="H52" s="441"/>
      <c r="I52" s="441"/>
      <c r="J52" s="441"/>
      <c r="K52" s="441"/>
      <c r="L52" s="444"/>
      <c r="M52" s="440" t="str">
        <f aca="false">G52</f>
        <v/>
      </c>
      <c r="N52" s="441"/>
      <c r="O52" s="441"/>
      <c r="P52" s="441"/>
      <c r="Q52" s="441"/>
      <c r="R52" s="443"/>
    </row>
    <row r="53" customFormat="false" ht="12.75" hidden="false" customHeight="false" outlineLevel="0" collapsed="false">
      <c r="A53" s="440" t="inlineStr">
        <f aca="false">'English Scores- Leveled papers'!B54</f>
        <is>
          <t/>
        </is>
      </c>
      <c r="B53" s="441"/>
      <c r="C53" s="441"/>
      <c r="D53" s="441"/>
      <c r="E53" s="441"/>
      <c r="F53" s="443"/>
      <c r="G53" s="440" t="str">
        <f aca="false">A53</f>
        <v/>
      </c>
      <c r="H53" s="441"/>
      <c r="I53" s="441"/>
      <c r="J53" s="441"/>
      <c r="K53" s="441"/>
      <c r="L53" s="444"/>
      <c r="M53" s="440" t="str">
        <f aca="false">G53</f>
        <v/>
      </c>
      <c r="N53" s="441"/>
      <c r="O53" s="441"/>
      <c r="P53" s="441"/>
      <c r="Q53" s="441"/>
      <c r="R53" s="443"/>
    </row>
    <row r="54" customFormat="false" ht="12.75" hidden="false" customHeight="false" outlineLevel="0" collapsed="false">
      <c r="A54" s="440" t="inlineStr">
        <f aca="false">'English Scores- Leveled papers'!B55</f>
        <is>
          <t/>
        </is>
      </c>
      <c r="B54" s="441"/>
      <c r="C54" s="441"/>
      <c r="D54" s="441"/>
      <c r="E54" s="441"/>
      <c r="F54" s="443"/>
      <c r="G54" s="440" t="str">
        <f aca="false">A54</f>
        <v/>
      </c>
      <c r="H54" s="441"/>
      <c r="I54" s="441"/>
      <c r="J54" s="441"/>
      <c r="K54" s="441"/>
      <c r="L54" s="444"/>
      <c r="M54" s="440" t="str">
        <f aca="false">G54</f>
        <v/>
      </c>
      <c r="N54" s="441"/>
      <c r="O54" s="441"/>
      <c r="P54" s="441"/>
      <c r="Q54" s="441"/>
      <c r="R54" s="443"/>
    </row>
    <row r="55" customFormat="false" ht="12.75" hidden="false" customHeight="false" outlineLevel="0" collapsed="false">
      <c r="A55" s="440" t="inlineStr">
        <f aca="false">'English Scores- Leveled papers'!B56</f>
        <is>
          <t/>
        </is>
      </c>
      <c r="B55" s="441"/>
      <c r="C55" s="441"/>
      <c r="D55" s="441"/>
      <c r="E55" s="441"/>
      <c r="F55" s="443"/>
      <c r="G55" s="440" t="str">
        <f aca="false">A55</f>
        <v/>
      </c>
      <c r="H55" s="441"/>
      <c r="I55" s="441"/>
      <c r="J55" s="441"/>
      <c r="K55" s="441"/>
      <c r="L55" s="444"/>
      <c r="M55" s="440" t="str">
        <f aca="false">G55</f>
        <v/>
      </c>
      <c r="N55" s="441"/>
      <c r="O55" s="441"/>
      <c r="P55" s="441"/>
      <c r="Q55" s="441"/>
      <c r="R55" s="443"/>
    </row>
    <row r="56" customFormat="false" ht="12.75" hidden="false" customHeight="false" outlineLevel="0" collapsed="false">
      <c r="A56" s="440" t="inlineStr">
        <f aca="false">'English Scores- Leveled papers'!B57</f>
        <is>
          <t/>
        </is>
      </c>
      <c r="B56" s="441"/>
      <c r="C56" s="441"/>
      <c r="D56" s="441"/>
      <c r="E56" s="441"/>
      <c r="F56" s="443"/>
      <c r="G56" s="440" t="str">
        <f aca="false">A56</f>
        <v/>
      </c>
      <c r="H56" s="441"/>
      <c r="I56" s="441"/>
      <c r="J56" s="441"/>
      <c r="K56" s="441"/>
      <c r="L56" s="444"/>
      <c r="M56" s="440" t="str">
        <f aca="false">G56</f>
        <v/>
      </c>
      <c r="N56" s="441"/>
      <c r="O56" s="441"/>
      <c r="P56" s="441"/>
      <c r="Q56" s="441"/>
      <c r="R56" s="443"/>
    </row>
    <row r="57" customFormat="false" ht="12.75" hidden="false" customHeight="false" outlineLevel="0" collapsed="false">
      <c r="A57" s="440" t="inlineStr">
        <f aca="false">'English Scores- Leveled papers'!B58</f>
        <is>
          <t/>
        </is>
      </c>
      <c r="B57" s="441"/>
      <c r="C57" s="441"/>
      <c r="D57" s="441"/>
      <c r="E57" s="441"/>
      <c r="F57" s="443"/>
      <c r="G57" s="440" t="str">
        <f aca="false">A57</f>
        <v/>
      </c>
      <c r="H57" s="441"/>
      <c r="I57" s="441"/>
      <c r="J57" s="441"/>
      <c r="K57" s="441"/>
      <c r="L57" s="444"/>
      <c r="M57" s="440" t="str">
        <f aca="false">G57</f>
        <v/>
      </c>
      <c r="N57" s="441"/>
      <c r="O57" s="441"/>
      <c r="P57" s="441"/>
      <c r="Q57" s="441"/>
      <c r="R57" s="443"/>
    </row>
    <row r="58" customFormat="false" ht="12.75" hidden="false" customHeight="false" outlineLevel="0" collapsed="false">
      <c r="A58" s="440" t="inlineStr">
        <f aca="false">'English Scores- Leveled papers'!B59</f>
        <is>
          <t/>
        </is>
      </c>
      <c r="B58" s="441"/>
      <c r="C58" s="441"/>
      <c r="D58" s="441"/>
      <c r="E58" s="441"/>
      <c r="F58" s="443"/>
      <c r="G58" s="440" t="str">
        <f aca="false">A58</f>
        <v/>
      </c>
      <c r="H58" s="441"/>
      <c r="I58" s="441"/>
      <c r="J58" s="441"/>
      <c r="K58" s="441"/>
      <c r="L58" s="444"/>
      <c r="M58" s="440" t="str">
        <f aca="false">G58</f>
        <v/>
      </c>
      <c r="N58" s="441"/>
      <c r="O58" s="441"/>
      <c r="P58" s="441"/>
      <c r="Q58" s="441"/>
      <c r="R58" s="443"/>
    </row>
    <row r="59" customFormat="false" ht="12.75" hidden="false" customHeight="false" outlineLevel="0" collapsed="false">
      <c r="A59" s="440" t="inlineStr">
        <f aca="false">'English Scores- Leveled papers'!B60</f>
        <is>
          <t/>
        </is>
      </c>
      <c r="B59" s="441"/>
      <c r="C59" s="441"/>
      <c r="D59" s="441"/>
      <c r="E59" s="441"/>
      <c r="F59" s="443"/>
      <c r="G59" s="440" t="str">
        <f aca="false">A59</f>
        <v/>
      </c>
      <c r="H59" s="441"/>
      <c r="I59" s="441"/>
      <c r="J59" s="441"/>
      <c r="K59" s="441"/>
      <c r="L59" s="444"/>
      <c r="M59" s="440" t="str">
        <f aca="false">G59</f>
        <v/>
      </c>
      <c r="N59" s="441"/>
      <c r="O59" s="441"/>
      <c r="P59" s="441"/>
      <c r="Q59" s="441"/>
      <c r="R59" s="443"/>
    </row>
    <row r="60" customFormat="false" ht="12.75" hidden="false" customHeight="false" outlineLevel="0" collapsed="false">
      <c r="A60" s="440" t="inlineStr">
        <f aca="false">'English Scores- Leveled papers'!B61</f>
        <is>
          <t/>
        </is>
      </c>
      <c r="B60" s="441"/>
      <c r="C60" s="441"/>
      <c r="D60" s="441"/>
      <c r="E60" s="441"/>
      <c r="F60" s="443"/>
      <c r="G60" s="440" t="str">
        <f aca="false">A60</f>
        <v/>
      </c>
      <c r="H60" s="441"/>
      <c r="I60" s="441"/>
      <c r="J60" s="441"/>
      <c r="K60" s="441"/>
      <c r="L60" s="444"/>
      <c r="M60" s="440" t="str">
        <f aca="false">G60</f>
        <v/>
      </c>
      <c r="N60" s="441"/>
      <c r="O60" s="441"/>
      <c r="P60" s="441"/>
      <c r="Q60" s="441"/>
      <c r="R60" s="443"/>
    </row>
    <row r="61" customFormat="false" ht="12.75" hidden="false" customHeight="false" outlineLevel="0" collapsed="false">
      <c r="A61" s="440" t="inlineStr">
        <f aca="false">'English Scores- Leveled papers'!B62</f>
        <is>
          <t/>
        </is>
      </c>
      <c r="B61" s="441"/>
      <c r="C61" s="441"/>
      <c r="D61" s="441"/>
      <c r="E61" s="441"/>
      <c r="F61" s="443"/>
      <c r="G61" s="440" t="str">
        <f aca="false">A61</f>
        <v/>
      </c>
      <c r="H61" s="441"/>
      <c r="I61" s="441"/>
      <c r="J61" s="441"/>
      <c r="K61" s="441"/>
      <c r="L61" s="444"/>
      <c r="M61" s="440" t="str">
        <f aca="false">G61</f>
        <v/>
      </c>
      <c r="N61" s="441"/>
      <c r="O61" s="441"/>
      <c r="P61" s="441"/>
      <c r="Q61" s="441"/>
      <c r="R61" s="443"/>
    </row>
    <row r="62" customFormat="false" ht="12.75" hidden="false" customHeight="false" outlineLevel="0" collapsed="false">
      <c r="A62" s="440" t="inlineStr">
        <f aca="false">'English Scores- Leveled papers'!B63</f>
        <is>
          <t/>
        </is>
      </c>
      <c r="B62" s="441"/>
      <c r="C62" s="441"/>
      <c r="D62" s="441"/>
      <c r="E62" s="441"/>
      <c r="F62" s="443"/>
      <c r="G62" s="440" t="str">
        <f aca="false">A62</f>
        <v/>
      </c>
      <c r="H62" s="441"/>
      <c r="I62" s="441"/>
      <c r="J62" s="441"/>
      <c r="K62" s="441"/>
      <c r="L62" s="444"/>
      <c r="M62" s="440" t="str">
        <f aca="false">G62</f>
        <v/>
      </c>
      <c r="N62" s="441"/>
      <c r="O62" s="441"/>
      <c r="P62" s="441"/>
      <c r="Q62" s="441"/>
      <c r="R62" s="443"/>
    </row>
    <row r="63" customFormat="false" ht="12.75" hidden="false" customHeight="false" outlineLevel="0" collapsed="false">
      <c r="A63" s="440" t="inlineStr">
        <f aca="false">'English Scores- Leveled papers'!B64</f>
        <is>
          <t/>
        </is>
      </c>
      <c r="B63" s="441"/>
      <c r="C63" s="441"/>
      <c r="D63" s="441"/>
      <c r="E63" s="441"/>
      <c r="F63" s="443"/>
      <c r="G63" s="440" t="str">
        <f aca="false">A63</f>
        <v/>
      </c>
      <c r="H63" s="441"/>
      <c r="I63" s="441"/>
      <c r="J63" s="441"/>
      <c r="K63" s="441"/>
      <c r="L63" s="444"/>
      <c r="M63" s="440" t="str">
        <f aca="false">G63</f>
        <v/>
      </c>
      <c r="N63" s="441"/>
      <c r="O63" s="441"/>
      <c r="P63" s="441"/>
      <c r="Q63" s="441"/>
      <c r="R63" s="443"/>
    </row>
    <row r="64" customFormat="false" ht="12.75" hidden="false" customHeight="false" outlineLevel="0" collapsed="false">
      <c r="A64" s="440" t="inlineStr">
        <f aca="false">'English Scores- Leveled papers'!B65</f>
        <is>
          <t/>
        </is>
      </c>
      <c r="B64" s="441"/>
      <c r="C64" s="441"/>
      <c r="D64" s="441"/>
      <c r="E64" s="441"/>
      <c r="F64" s="443"/>
      <c r="G64" s="440" t="str">
        <f aca="false">A64</f>
        <v/>
      </c>
      <c r="H64" s="441"/>
      <c r="I64" s="441"/>
      <c r="J64" s="441"/>
      <c r="K64" s="441"/>
      <c r="L64" s="444"/>
      <c r="M64" s="440" t="str">
        <f aca="false">G64</f>
        <v/>
      </c>
      <c r="N64" s="441"/>
      <c r="O64" s="441"/>
      <c r="P64" s="441"/>
      <c r="Q64" s="441"/>
      <c r="R64" s="443"/>
    </row>
    <row r="65" customFormat="false" ht="12.75" hidden="false" customHeight="false" outlineLevel="0" collapsed="false">
      <c r="A65" s="440" t="inlineStr">
        <f aca="false">'English Scores- Leveled papers'!B66</f>
        <is>
          <t/>
        </is>
      </c>
      <c r="B65" s="441"/>
      <c r="C65" s="441"/>
      <c r="D65" s="441"/>
      <c r="E65" s="441"/>
      <c r="F65" s="443"/>
      <c r="G65" s="440" t="str">
        <f aca="false">A65</f>
        <v/>
      </c>
      <c r="H65" s="441"/>
      <c r="I65" s="441"/>
      <c r="J65" s="441"/>
      <c r="K65" s="441"/>
      <c r="L65" s="444"/>
      <c r="M65" s="440" t="str">
        <f aca="false">G65</f>
        <v/>
      </c>
      <c r="N65" s="441"/>
      <c r="O65" s="441"/>
      <c r="P65" s="441"/>
      <c r="Q65" s="441"/>
      <c r="R65" s="443"/>
    </row>
    <row r="66" customFormat="false" ht="12.75" hidden="false" customHeight="false" outlineLevel="0" collapsed="false">
      <c r="A66" s="440" t="inlineStr">
        <f aca="false">'English Scores- Leveled papers'!B67</f>
        <is>
          <t/>
        </is>
      </c>
      <c r="B66" s="441"/>
      <c r="C66" s="441"/>
      <c r="D66" s="441"/>
      <c r="E66" s="441"/>
      <c r="F66" s="443"/>
      <c r="G66" s="440" t="str">
        <f aca="false">A66</f>
        <v/>
      </c>
      <c r="H66" s="441"/>
      <c r="I66" s="441"/>
      <c r="J66" s="441"/>
      <c r="K66" s="441"/>
      <c r="L66" s="444"/>
      <c r="M66" s="440" t="str">
        <f aca="false">G66</f>
        <v/>
      </c>
      <c r="N66" s="441"/>
      <c r="O66" s="441"/>
      <c r="P66" s="441"/>
      <c r="Q66" s="441"/>
      <c r="R66" s="443"/>
    </row>
    <row r="67" customFormat="false" ht="12.75" hidden="false" customHeight="false" outlineLevel="0" collapsed="false">
      <c r="A67" s="440" t="inlineStr">
        <f aca="false">'English Scores- Leveled papers'!B68</f>
        <is>
          <t/>
        </is>
      </c>
      <c r="B67" s="441"/>
      <c r="C67" s="441"/>
      <c r="D67" s="441"/>
      <c r="E67" s="441"/>
      <c r="F67" s="443"/>
      <c r="G67" s="440" t="str">
        <f aca="false">A67</f>
        <v/>
      </c>
      <c r="H67" s="441"/>
      <c r="I67" s="441"/>
      <c r="J67" s="441"/>
      <c r="K67" s="441"/>
      <c r="L67" s="444"/>
      <c r="M67" s="440" t="str">
        <f aca="false">G67</f>
        <v/>
      </c>
      <c r="N67" s="441"/>
      <c r="O67" s="441"/>
      <c r="P67" s="441"/>
      <c r="Q67" s="441"/>
      <c r="R67" s="443"/>
    </row>
    <row r="68" customFormat="false" ht="12.75" hidden="false" customHeight="false" outlineLevel="0" collapsed="false">
      <c r="A68" s="440" t="inlineStr">
        <f aca="false">'English Scores- Leveled papers'!B69</f>
        <is>
          <t/>
        </is>
      </c>
      <c r="B68" s="441"/>
      <c r="C68" s="441"/>
      <c r="D68" s="441"/>
      <c r="E68" s="441"/>
      <c r="F68" s="443"/>
      <c r="G68" s="440" t="str">
        <f aca="false">A68</f>
        <v/>
      </c>
      <c r="H68" s="441"/>
      <c r="I68" s="441"/>
      <c r="J68" s="441"/>
      <c r="K68" s="441"/>
      <c r="L68" s="444"/>
      <c r="M68" s="440" t="str">
        <f aca="false">G68</f>
        <v/>
      </c>
      <c r="N68" s="441"/>
      <c r="O68" s="441"/>
      <c r="P68" s="441"/>
      <c r="Q68" s="441"/>
      <c r="R68" s="443"/>
    </row>
    <row r="69" customFormat="false" ht="12.75" hidden="false" customHeight="false" outlineLevel="0" collapsed="false">
      <c r="A69" s="440" t="inlineStr">
        <f aca="false">'English Scores- Leveled papers'!B70</f>
        <is>
          <t/>
        </is>
      </c>
      <c r="B69" s="441"/>
      <c r="C69" s="441"/>
      <c r="D69" s="441"/>
      <c r="E69" s="441"/>
      <c r="F69" s="443"/>
      <c r="G69" s="440" t="str">
        <f aca="false">A69</f>
        <v/>
      </c>
      <c r="H69" s="441"/>
      <c r="I69" s="441"/>
      <c r="J69" s="441"/>
      <c r="K69" s="441"/>
      <c r="L69" s="444"/>
      <c r="M69" s="440" t="str">
        <f aca="false">G69</f>
        <v/>
      </c>
      <c r="N69" s="441"/>
      <c r="O69" s="441"/>
      <c r="P69" s="441"/>
      <c r="Q69" s="441"/>
      <c r="R69" s="443"/>
    </row>
    <row r="70" customFormat="false" ht="12.75" hidden="false" customHeight="false" outlineLevel="0" collapsed="false">
      <c r="A70" s="440" t="inlineStr">
        <f aca="false">'English Scores- Leveled papers'!B71</f>
        <is>
          <t/>
        </is>
      </c>
      <c r="B70" s="441"/>
      <c r="C70" s="441"/>
      <c r="D70" s="441"/>
      <c r="E70" s="441"/>
      <c r="F70" s="443"/>
      <c r="G70" s="440" t="str">
        <f aca="false">A70</f>
        <v/>
      </c>
      <c r="H70" s="441"/>
      <c r="I70" s="441"/>
      <c r="J70" s="441"/>
      <c r="K70" s="441"/>
      <c r="L70" s="444"/>
      <c r="M70" s="440" t="str">
        <f aca="false">G70</f>
        <v/>
      </c>
      <c r="N70" s="441"/>
      <c r="O70" s="441"/>
      <c r="P70" s="441"/>
      <c r="Q70" s="441"/>
      <c r="R70" s="443"/>
    </row>
    <row r="71" customFormat="false" ht="12.75" hidden="false" customHeight="false" outlineLevel="0" collapsed="false">
      <c r="A71" s="440" t="inlineStr">
        <f aca="false">'English Scores- Leveled papers'!B72</f>
        <is>
          <t/>
        </is>
      </c>
      <c r="B71" s="441"/>
      <c r="C71" s="441"/>
      <c r="D71" s="441"/>
      <c r="E71" s="441"/>
      <c r="F71" s="443"/>
      <c r="G71" s="440" t="str">
        <f aca="false">A71</f>
        <v/>
      </c>
      <c r="H71" s="441"/>
      <c r="I71" s="441"/>
      <c r="J71" s="441"/>
      <c r="K71" s="441"/>
      <c r="L71" s="444"/>
      <c r="M71" s="440" t="str">
        <f aca="false">G71</f>
        <v/>
      </c>
      <c r="N71" s="441"/>
      <c r="O71" s="441"/>
      <c r="P71" s="441"/>
      <c r="Q71" s="441"/>
      <c r="R71" s="443"/>
    </row>
    <row r="72" customFormat="false" ht="12.75" hidden="false" customHeight="false" outlineLevel="0" collapsed="false">
      <c r="A72" s="440" t="inlineStr">
        <f aca="false">'English Scores- Leveled papers'!B73</f>
        <is>
          <t/>
        </is>
      </c>
      <c r="B72" s="441"/>
      <c r="C72" s="441"/>
      <c r="D72" s="441"/>
      <c r="E72" s="441"/>
      <c r="F72" s="443"/>
      <c r="G72" s="440" t="str">
        <f aca="false">A72</f>
        <v/>
      </c>
      <c r="H72" s="441"/>
      <c r="I72" s="441"/>
      <c r="J72" s="441"/>
      <c r="K72" s="441"/>
      <c r="L72" s="444"/>
      <c r="M72" s="440" t="str">
        <f aca="false">G72</f>
        <v/>
      </c>
      <c r="N72" s="441"/>
      <c r="O72" s="441"/>
      <c r="P72" s="441"/>
      <c r="Q72" s="441"/>
      <c r="R72" s="443"/>
    </row>
    <row r="73" customFormat="false" ht="12.75" hidden="false" customHeight="false" outlineLevel="0" collapsed="false">
      <c r="A73" s="440" t="inlineStr">
        <f aca="false">'English Scores- Leveled papers'!B74</f>
        <is>
          <t/>
        </is>
      </c>
      <c r="B73" s="441"/>
      <c r="C73" s="441"/>
      <c r="D73" s="441"/>
      <c r="E73" s="441"/>
      <c r="F73" s="443"/>
      <c r="G73" s="440" t="str">
        <f aca="false">A73</f>
        <v/>
      </c>
      <c r="H73" s="441"/>
      <c r="I73" s="441"/>
      <c r="J73" s="441"/>
      <c r="K73" s="441"/>
      <c r="L73" s="444"/>
      <c r="M73" s="440" t="str">
        <f aca="false">G73</f>
        <v/>
      </c>
      <c r="N73" s="441"/>
      <c r="O73" s="441"/>
      <c r="P73" s="441"/>
      <c r="Q73" s="441"/>
      <c r="R73" s="443"/>
    </row>
    <row r="74" customFormat="false" ht="12.75" hidden="false" customHeight="false" outlineLevel="0" collapsed="false">
      <c r="A74" s="440" t="inlineStr">
        <f aca="false">'English Scores- Leveled papers'!B75</f>
        <is>
          <t/>
        </is>
      </c>
      <c r="B74" s="441"/>
      <c r="C74" s="441"/>
      <c r="D74" s="441"/>
      <c r="E74" s="441"/>
      <c r="F74" s="443"/>
      <c r="G74" s="440" t="str">
        <f aca="false">A74</f>
        <v/>
      </c>
      <c r="H74" s="441"/>
      <c r="I74" s="441"/>
      <c r="J74" s="441"/>
      <c r="K74" s="441"/>
      <c r="L74" s="444"/>
      <c r="M74" s="440" t="str">
        <f aca="false">G74</f>
        <v/>
      </c>
      <c r="N74" s="441"/>
      <c r="O74" s="441"/>
      <c r="P74" s="441"/>
      <c r="Q74" s="441"/>
      <c r="R74" s="443"/>
    </row>
    <row r="75" customFormat="false" ht="12.75" hidden="false" customHeight="false" outlineLevel="0" collapsed="false">
      <c r="A75" s="440" t="inlineStr">
        <f aca="false">'English Scores- Leveled papers'!B76</f>
        <is>
          <t/>
        </is>
      </c>
      <c r="B75" s="441"/>
      <c r="C75" s="441"/>
      <c r="D75" s="441"/>
      <c r="E75" s="441"/>
      <c r="F75" s="443"/>
      <c r="G75" s="440" t="str">
        <f aca="false">A75</f>
        <v/>
      </c>
      <c r="H75" s="441"/>
      <c r="I75" s="441"/>
      <c r="J75" s="441"/>
      <c r="K75" s="441"/>
      <c r="L75" s="444"/>
      <c r="M75" s="440" t="str">
        <f aca="false">G75</f>
        <v/>
      </c>
      <c r="N75" s="441"/>
      <c r="O75" s="441"/>
      <c r="P75" s="441"/>
      <c r="Q75" s="441"/>
      <c r="R75" s="443"/>
    </row>
    <row r="76" customFormat="false" ht="12.75" hidden="false" customHeight="false" outlineLevel="0" collapsed="false">
      <c r="A76" s="440" t="inlineStr">
        <f aca="false">'English Scores- Leveled papers'!B77</f>
        <is>
          <t/>
        </is>
      </c>
      <c r="B76" s="441"/>
      <c r="C76" s="441"/>
      <c r="D76" s="441"/>
      <c r="E76" s="441"/>
      <c r="F76" s="443"/>
      <c r="G76" s="440" t="str">
        <f aca="false">A76</f>
        <v/>
      </c>
      <c r="H76" s="441"/>
      <c r="I76" s="441"/>
      <c r="J76" s="441"/>
      <c r="K76" s="441"/>
      <c r="L76" s="444"/>
      <c r="M76" s="440" t="str">
        <f aca="false">G76</f>
        <v/>
      </c>
      <c r="N76" s="441"/>
      <c r="O76" s="441"/>
      <c r="P76" s="441"/>
      <c r="Q76" s="441"/>
      <c r="R76" s="443"/>
    </row>
    <row r="77" customFormat="false" ht="12.75" hidden="false" customHeight="false" outlineLevel="0" collapsed="false">
      <c r="A77" s="440" t="inlineStr">
        <f aca="false">'English Scores- Leveled papers'!B78</f>
        <is>
          <t/>
        </is>
      </c>
      <c r="B77" s="441"/>
      <c r="C77" s="441"/>
      <c r="D77" s="441"/>
      <c r="E77" s="441"/>
      <c r="F77" s="443"/>
      <c r="G77" s="440" t="str">
        <f aca="false">A77</f>
        <v/>
      </c>
      <c r="H77" s="441"/>
      <c r="I77" s="441"/>
      <c r="J77" s="441"/>
      <c r="K77" s="441"/>
      <c r="L77" s="444"/>
      <c r="M77" s="440" t="str">
        <f aca="false">G77</f>
        <v/>
      </c>
      <c r="N77" s="441"/>
      <c r="O77" s="441"/>
      <c r="P77" s="441"/>
      <c r="Q77" s="441"/>
      <c r="R77" s="443"/>
    </row>
    <row r="78" customFormat="false" ht="12.75" hidden="false" customHeight="false" outlineLevel="0" collapsed="false">
      <c r="A78" s="440" t="inlineStr">
        <f aca="false">'English Scores- Leveled papers'!B79</f>
        <is>
          <t/>
        </is>
      </c>
      <c r="B78" s="441"/>
      <c r="C78" s="441"/>
      <c r="D78" s="441"/>
      <c r="E78" s="441"/>
      <c r="F78" s="443"/>
      <c r="G78" s="440" t="str">
        <f aca="false">A78</f>
        <v/>
      </c>
      <c r="H78" s="441"/>
      <c r="I78" s="441"/>
      <c r="J78" s="441"/>
      <c r="K78" s="441"/>
      <c r="L78" s="444"/>
      <c r="M78" s="440" t="str">
        <f aca="false">G78</f>
        <v/>
      </c>
      <c r="N78" s="441"/>
      <c r="O78" s="441"/>
      <c r="P78" s="441"/>
      <c r="Q78" s="441"/>
      <c r="R78" s="443"/>
    </row>
    <row r="79" customFormat="false" ht="12.75" hidden="false" customHeight="false" outlineLevel="0" collapsed="false">
      <c r="A79" s="440" t="inlineStr">
        <f aca="false">'English Scores- Leveled papers'!B80</f>
        <is>
          <t/>
        </is>
      </c>
      <c r="B79" s="441"/>
      <c r="C79" s="441"/>
      <c r="D79" s="441"/>
      <c r="E79" s="441"/>
      <c r="F79" s="443"/>
      <c r="G79" s="440" t="str">
        <f aca="false">A79</f>
        <v/>
      </c>
      <c r="H79" s="441"/>
      <c r="I79" s="441"/>
      <c r="J79" s="441"/>
      <c r="K79" s="441"/>
      <c r="L79" s="444"/>
      <c r="M79" s="440" t="str">
        <f aca="false">G79</f>
        <v/>
      </c>
      <c r="N79" s="441"/>
      <c r="O79" s="441"/>
      <c r="P79" s="441"/>
      <c r="Q79" s="441"/>
      <c r="R79" s="443"/>
    </row>
    <row r="80" customFormat="false" ht="12.75" hidden="false" customHeight="false" outlineLevel="0" collapsed="false">
      <c r="A80" s="440" t="inlineStr">
        <f aca="false">'English Scores- Leveled papers'!B81</f>
        <is>
          <t/>
        </is>
      </c>
      <c r="B80" s="441"/>
      <c r="C80" s="441"/>
      <c r="D80" s="441"/>
      <c r="E80" s="441"/>
      <c r="F80" s="443"/>
      <c r="G80" s="440" t="str">
        <f aca="false">A80</f>
        <v/>
      </c>
      <c r="H80" s="441"/>
      <c r="I80" s="441"/>
      <c r="J80" s="441"/>
      <c r="K80" s="441"/>
      <c r="L80" s="444"/>
      <c r="M80" s="440" t="str">
        <f aca="false">G80</f>
        <v/>
      </c>
      <c r="N80" s="441"/>
      <c r="O80" s="441"/>
      <c r="P80" s="441"/>
      <c r="Q80" s="441"/>
      <c r="R80" s="443"/>
    </row>
    <row r="81" customFormat="false" ht="12.75" hidden="false" customHeight="false" outlineLevel="0" collapsed="false">
      <c r="A81" s="440" t="inlineStr">
        <f aca="false">'English Scores- Leveled papers'!B82</f>
        <is>
          <t/>
        </is>
      </c>
      <c r="B81" s="441"/>
      <c r="C81" s="441"/>
      <c r="D81" s="441"/>
      <c r="E81" s="441"/>
      <c r="F81" s="443"/>
      <c r="G81" s="440" t="str">
        <f aca="false">A81</f>
        <v/>
      </c>
      <c r="H81" s="441"/>
      <c r="I81" s="441"/>
      <c r="J81" s="441"/>
      <c r="K81" s="441"/>
      <c r="L81" s="444"/>
      <c r="M81" s="440" t="str">
        <f aca="false">G81</f>
        <v/>
      </c>
      <c r="N81" s="441"/>
      <c r="O81" s="441"/>
      <c r="P81" s="441"/>
      <c r="Q81" s="441"/>
      <c r="R81" s="443"/>
    </row>
    <row r="82" customFormat="false" ht="12.75" hidden="false" customHeight="false" outlineLevel="0" collapsed="false">
      <c r="A82" s="440" t="inlineStr">
        <f aca="false">'English Scores- Leveled papers'!B83</f>
        <is>
          <t/>
        </is>
      </c>
      <c r="B82" s="441"/>
      <c r="C82" s="441"/>
      <c r="D82" s="441"/>
      <c r="E82" s="441"/>
      <c r="F82" s="443"/>
      <c r="G82" s="440" t="str">
        <f aca="false">A82</f>
        <v/>
      </c>
      <c r="H82" s="441"/>
      <c r="I82" s="441"/>
      <c r="J82" s="441"/>
      <c r="K82" s="441"/>
      <c r="L82" s="444"/>
      <c r="M82" s="440" t="str">
        <f aca="false">G82</f>
        <v/>
      </c>
      <c r="N82" s="441"/>
      <c r="O82" s="441"/>
      <c r="P82" s="441"/>
      <c r="Q82" s="441"/>
      <c r="R82" s="443"/>
    </row>
    <row r="83" customFormat="false" ht="12.75" hidden="false" customHeight="false" outlineLevel="0" collapsed="false">
      <c r="A83" s="440" t="inlineStr">
        <f aca="false">'English Scores- Leveled papers'!B84</f>
        <is>
          <t/>
        </is>
      </c>
      <c r="B83" s="441"/>
      <c r="C83" s="441"/>
      <c r="D83" s="441"/>
      <c r="E83" s="441"/>
      <c r="F83" s="443"/>
      <c r="G83" s="440" t="str">
        <f aca="false">A83</f>
        <v/>
      </c>
      <c r="H83" s="441"/>
      <c r="I83" s="441"/>
      <c r="J83" s="441"/>
      <c r="K83" s="441"/>
      <c r="L83" s="444"/>
      <c r="M83" s="440" t="str">
        <f aca="false">G83</f>
        <v/>
      </c>
      <c r="N83" s="441"/>
      <c r="O83" s="441"/>
      <c r="P83" s="441"/>
      <c r="Q83" s="441"/>
      <c r="R83" s="443"/>
    </row>
    <row r="84" customFormat="false" ht="12.75" hidden="false" customHeight="false" outlineLevel="0" collapsed="false">
      <c r="A84" s="440" t="inlineStr">
        <f aca="false">'English Scores- Leveled papers'!B85</f>
        <is>
          <t/>
        </is>
      </c>
      <c r="B84" s="441"/>
      <c r="C84" s="441"/>
      <c r="D84" s="441"/>
      <c r="E84" s="441"/>
      <c r="F84" s="443"/>
      <c r="G84" s="440" t="str">
        <f aca="false">A84</f>
        <v/>
      </c>
      <c r="H84" s="441"/>
      <c r="I84" s="441"/>
      <c r="J84" s="441"/>
      <c r="K84" s="441"/>
      <c r="L84" s="444"/>
      <c r="M84" s="440" t="str">
        <f aca="false">G84</f>
        <v/>
      </c>
      <c r="N84" s="441"/>
      <c r="O84" s="441"/>
      <c r="P84" s="441"/>
      <c r="Q84" s="441"/>
      <c r="R84" s="443"/>
    </row>
    <row r="85" customFormat="false" ht="12.75" hidden="false" customHeight="false" outlineLevel="0" collapsed="false">
      <c r="A85" s="440" t="inlineStr">
        <f aca="false">'English Scores- Leveled papers'!B86</f>
        <is>
          <t/>
        </is>
      </c>
      <c r="B85" s="441"/>
      <c r="C85" s="441"/>
      <c r="D85" s="441"/>
      <c r="E85" s="441"/>
      <c r="F85" s="443"/>
      <c r="G85" s="440" t="str">
        <f aca="false">A85</f>
        <v/>
      </c>
      <c r="H85" s="441"/>
      <c r="I85" s="441"/>
      <c r="J85" s="441"/>
      <c r="K85" s="441"/>
      <c r="L85" s="444"/>
      <c r="M85" s="440" t="str">
        <f aca="false">G85</f>
        <v/>
      </c>
      <c r="N85" s="441"/>
      <c r="O85" s="441"/>
      <c r="P85" s="441"/>
      <c r="Q85" s="441"/>
      <c r="R85" s="443"/>
    </row>
    <row r="90" customFormat="false" ht="12.75" hidden="false" customHeight="true" outlineLevel="0" collapsed="false">
      <c r="A90" s="445" t="s">
        <v>1005</v>
      </c>
      <c r="B90" s="445"/>
      <c r="C90" s="446" t="s">
        <v>993</v>
      </c>
      <c r="D90" s="446"/>
      <c r="E90" s="64" t="s">
        <v>994</v>
      </c>
      <c r="F90" s="64"/>
      <c r="G90" s="65" t="s">
        <v>864</v>
      </c>
      <c r="H90" s="65"/>
      <c r="I90" s="66" t="s">
        <v>995</v>
      </c>
      <c r="J90" s="66"/>
      <c r="K90" s="67" t="s">
        <v>996</v>
      </c>
      <c r="L90" s="67"/>
    </row>
    <row r="91" customFormat="false" ht="138.75" hidden="false" customHeight="true" outlineLevel="0" collapsed="false">
      <c r="A91" s="445"/>
      <c r="B91" s="445"/>
      <c r="C91" s="447" t="s">
        <v>997</v>
      </c>
      <c r="D91" s="447"/>
      <c r="E91" s="446" t="s">
        <v>998</v>
      </c>
      <c r="F91" s="446"/>
      <c r="G91" s="64" t="s">
        <v>999</v>
      </c>
      <c r="H91" s="64"/>
      <c r="I91" s="65" t="s">
        <v>1000</v>
      </c>
      <c r="J91" s="65"/>
      <c r="K91" s="66" t="s">
        <v>1001</v>
      </c>
      <c r="L91" s="66"/>
    </row>
    <row r="92" customFormat="false" ht="71.25" hidden="false" customHeight="true" outlineLevel="0" collapsed="false">
      <c r="A92" s="448" t="s">
        <v>1006</v>
      </c>
      <c r="B92" s="448"/>
      <c r="C92" s="449" t="s">
        <v>1007</v>
      </c>
      <c r="D92" s="449"/>
      <c r="E92" s="449" t="s">
        <v>1008</v>
      </c>
      <c r="F92" s="449"/>
      <c r="G92" s="449" t="s">
        <v>1009</v>
      </c>
      <c r="H92" s="449"/>
      <c r="I92" s="449" t="s">
        <v>1010</v>
      </c>
      <c r="J92" s="449"/>
      <c r="K92" s="449" t="s">
        <v>1011</v>
      </c>
      <c r="L92" s="449"/>
    </row>
    <row r="93" customFormat="false" ht="75.75" hidden="false" customHeight="true" outlineLevel="0" collapsed="false">
      <c r="A93" s="450" t="s">
        <v>1012</v>
      </c>
      <c r="B93" s="450"/>
      <c r="C93" s="449" t="s">
        <v>1013</v>
      </c>
      <c r="D93" s="449"/>
      <c r="E93" s="449" t="s">
        <v>1014</v>
      </c>
      <c r="F93" s="449"/>
      <c r="G93" s="449" t="s">
        <v>1015</v>
      </c>
      <c r="H93" s="449"/>
      <c r="I93" s="449" t="s">
        <v>1016</v>
      </c>
      <c r="J93" s="449"/>
      <c r="K93" s="449" t="s">
        <v>1017</v>
      </c>
      <c r="L93" s="449"/>
    </row>
    <row r="94" customFormat="false" ht="87.75" hidden="false" customHeight="true" outlineLevel="0" collapsed="false">
      <c r="A94" s="451" t="s">
        <v>1018</v>
      </c>
      <c r="B94" s="451"/>
      <c r="C94" s="449" t="s">
        <v>1019</v>
      </c>
      <c r="D94" s="449"/>
      <c r="E94" s="449" t="s">
        <v>1020</v>
      </c>
      <c r="F94" s="449"/>
      <c r="G94" s="449" t="s">
        <v>1021</v>
      </c>
      <c r="H94" s="449"/>
      <c r="I94" s="449" t="s">
        <v>1022</v>
      </c>
      <c r="J94" s="449"/>
      <c r="K94" s="449" t="s">
        <v>1023</v>
      </c>
      <c r="L94" s="449"/>
    </row>
    <row r="95" customFormat="false" ht="126.75" hidden="false" customHeight="true" outlineLevel="0" collapsed="false">
      <c r="A95" s="452" t="s">
        <v>1024</v>
      </c>
      <c r="B95" s="452"/>
      <c r="C95" s="449" t="s">
        <v>1025</v>
      </c>
      <c r="D95" s="449"/>
      <c r="E95" s="449" t="s">
        <v>1026</v>
      </c>
      <c r="F95" s="449"/>
      <c r="G95" s="449" t="s">
        <v>1027</v>
      </c>
      <c r="H95" s="449"/>
      <c r="I95" s="449" t="s">
        <v>1028</v>
      </c>
      <c r="J95" s="449"/>
      <c r="K95" s="449" t="s">
        <v>1029</v>
      </c>
      <c r="L95" s="449"/>
    </row>
    <row r="96" customFormat="false" ht="123" hidden="false" customHeight="true" outlineLevel="0" collapsed="false">
      <c r="A96" s="453" t="s">
        <v>1030</v>
      </c>
      <c r="B96" s="453"/>
      <c r="C96" s="449" t="s">
        <v>1031</v>
      </c>
      <c r="D96" s="449"/>
      <c r="E96" s="449" t="s">
        <v>1032</v>
      </c>
      <c r="F96" s="449"/>
      <c r="G96" s="449" t="s">
        <v>1033</v>
      </c>
      <c r="H96" s="449"/>
      <c r="I96" s="449" t="s">
        <v>1034</v>
      </c>
      <c r="J96" s="449"/>
      <c r="K96" s="449" t="s">
        <v>1035</v>
      </c>
      <c r="L96" s="449"/>
    </row>
  </sheetData>
  <sheetProtection sheet="true" objects="true" scenarios="true"/>
  <mergeCells count="48">
    <mergeCell ref="A1:R1"/>
    <mergeCell ref="A2:F2"/>
    <mergeCell ref="G2:L2"/>
    <mergeCell ref="M2:R2"/>
    <mergeCell ref="A3:A4"/>
    <mergeCell ref="G3:G4"/>
    <mergeCell ref="M3:M4"/>
    <mergeCell ref="A90:B91"/>
    <mergeCell ref="C90:D90"/>
    <mergeCell ref="E90:F90"/>
    <mergeCell ref="G90:H90"/>
    <mergeCell ref="I90:J90"/>
    <mergeCell ref="K90:L90"/>
    <mergeCell ref="C91:D91"/>
    <mergeCell ref="E91:F91"/>
    <mergeCell ref="G91:H91"/>
    <mergeCell ref="I91:J91"/>
    <mergeCell ref="K91:L91"/>
    <mergeCell ref="A92:B92"/>
    <mergeCell ref="C92:D92"/>
    <mergeCell ref="E92:F92"/>
    <mergeCell ref="G92:H92"/>
    <mergeCell ref="I92:J92"/>
    <mergeCell ref="K92:L92"/>
    <mergeCell ref="A93:B93"/>
    <mergeCell ref="C93:D93"/>
    <mergeCell ref="E93:F93"/>
    <mergeCell ref="G93:H93"/>
    <mergeCell ref="I93:J93"/>
    <mergeCell ref="K93:L93"/>
    <mergeCell ref="A94:B94"/>
    <mergeCell ref="C94:D94"/>
    <mergeCell ref="E94:F94"/>
    <mergeCell ref="G94:H94"/>
    <mergeCell ref="I94:J94"/>
    <mergeCell ref="K94:L94"/>
    <mergeCell ref="A95:B95"/>
    <mergeCell ref="C95:D95"/>
    <mergeCell ref="E95:F95"/>
    <mergeCell ref="G95:H95"/>
    <mergeCell ref="I95:J95"/>
    <mergeCell ref="K95:L95"/>
    <mergeCell ref="A96:B96"/>
    <mergeCell ref="C96:D96"/>
    <mergeCell ref="E96:F96"/>
    <mergeCell ref="G96:H96"/>
    <mergeCell ref="I96:J96"/>
    <mergeCell ref="K96:L96"/>
  </mergeCells>
  <dataValidations count="1">
    <dataValidation allowBlank="true" operator="between" showDropDown="false" showErrorMessage="true" showInputMessage="true" sqref="B6:E85 H6:L24 N6:Q85 H25:K85" type="whole">
      <formula1>1</formula1>
      <formula2>5</formula2>
    </dataValidation>
  </dataValidation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AT5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1" min="1" style="381" width="8.85714285714286"/>
    <col collapsed="false" hidden="false" max="2" min="2" style="381" width="16"/>
    <col collapsed="false" hidden="false" max="22" min="3" style="381" width="8.85714285714286"/>
    <col collapsed="false" hidden="false" max="23" min="23" style="381" width="16.8571428571429"/>
    <col collapsed="false" hidden="false" max="41" min="24" style="381" width="8.85714285714286"/>
    <col collapsed="false" hidden="false" max="42" min="42" style="381" width="14.4285714285714"/>
    <col collapsed="false" hidden="false" max="45" min="43" style="381" width="8.85714285714286"/>
    <col collapsed="false" hidden="true" max="46" min="46" style="381" width="0"/>
    <col collapsed="false" hidden="false" max="1025" min="47" style="381" width="8.85714285714286"/>
  </cols>
  <sheetData>
    <row r="1" customFormat="false" ht="19.5" hidden="false" customHeight="true" outlineLevel="0" collapsed="false">
      <c r="A1" s="378" t="s">
        <v>1036</v>
      </c>
      <c r="B1" s="378"/>
      <c r="C1" s="378"/>
      <c r="D1" s="378"/>
      <c r="E1" s="379" t="s">
        <v>923</v>
      </c>
      <c r="F1" s="379"/>
      <c r="G1" s="379"/>
      <c r="H1" s="379"/>
      <c r="I1" s="379"/>
      <c r="J1" s="379"/>
      <c r="K1" s="379"/>
      <c r="L1" s="379"/>
      <c r="M1" s="380" t="s">
        <v>924</v>
      </c>
      <c r="N1" s="380"/>
      <c r="O1" s="380"/>
      <c r="P1" s="380"/>
      <c r="Q1" s="380"/>
      <c r="R1" s="380"/>
      <c r="S1" s="380"/>
      <c r="T1" s="380"/>
      <c r="V1" s="382" t="s">
        <v>1037</v>
      </c>
      <c r="W1" s="382"/>
      <c r="X1" s="382"/>
      <c r="Y1" s="382"/>
      <c r="Z1" s="383" t="s">
        <v>923</v>
      </c>
      <c r="AA1" s="383"/>
      <c r="AB1" s="383"/>
      <c r="AC1" s="383"/>
      <c r="AD1" s="383"/>
      <c r="AE1" s="383"/>
      <c r="AF1" s="384"/>
      <c r="AG1" s="385" t="s">
        <v>926</v>
      </c>
      <c r="AH1" s="385"/>
      <c r="AI1" s="385"/>
      <c r="AJ1" s="385"/>
      <c r="AK1" s="385"/>
      <c r="AL1" s="385"/>
      <c r="AM1" s="385"/>
      <c r="AO1" s="382" t="s">
        <v>927</v>
      </c>
      <c r="AP1" s="382"/>
      <c r="AQ1" s="382"/>
      <c r="AT1" s="0"/>
    </row>
    <row r="2" customFormat="false" ht="18" hidden="false" customHeight="true" outlineLevel="0" collapsed="false">
      <c r="A2" s="378"/>
      <c r="B2" s="378"/>
      <c r="C2" s="378"/>
      <c r="D2" s="378"/>
      <c r="E2" s="454" t="n">
        <v>26</v>
      </c>
      <c r="F2" s="454" t="n">
        <v>26</v>
      </c>
      <c r="G2" s="454" t="n">
        <v>5</v>
      </c>
      <c r="H2" s="454" t="n">
        <v>5</v>
      </c>
      <c r="I2" s="454" t="n">
        <v>5</v>
      </c>
      <c r="J2" s="454" t="n">
        <v>40</v>
      </c>
      <c r="K2" s="454" t="n">
        <v>26</v>
      </c>
      <c r="L2" s="454" t="n">
        <v>26</v>
      </c>
      <c r="M2" s="454" t="n">
        <v>10</v>
      </c>
      <c r="N2" s="454" t="n">
        <v>2</v>
      </c>
      <c r="O2" s="454" t="n">
        <v>1</v>
      </c>
      <c r="P2" s="454" t="n">
        <v>1</v>
      </c>
      <c r="Q2" s="454" t="n">
        <v>1</v>
      </c>
      <c r="R2" s="454" t="n">
        <v>2</v>
      </c>
      <c r="S2" s="454" t="n">
        <v>1</v>
      </c>
      <c r="T2" s="454" t="n">
        <v>2</v>
      </c>
      <c r="V2" s="382"/>
      <c r="W2" s="382"/>
      <c r="X2" s="382"/>
      <c r="Y2" s="382"/>
      <c r="Z2" s="454" t="n">
        <v>40</v>
      </c>
      <c r="AA2" s="454" t="n">
        <v>10</v>
      </c>
      <c r="AB2" s="454" t="n">
        <v>10</v>
      </c>
      <c r="AC2" s="454" t="n">
        <v>10</v>
      </c>
      <c r="AD2" s="454" t="n">
        <v>10</v>
      </c>
      <c r="AE2" s="454" t="n">
        <v>10</v>
      </c>
      <c r="AF2" s="454" t="n">
        <v>10</v>
      </c>
      <c r="AG2" s="454" t="n">
        <v>2</v>
      </c>
      <c r="AH2" s="454" t="n">
        <v>1</v>
      </c>
      <c r="AI2" s="454" t="n">
        <v>1</v>
      </c>
      <c r="AJ2" s="454" t="n">
        <v>1</v>
      </c>
      <c r="AK2" s="454" t="n">
        <v>2</v>
      </c>
      <c r="AL2" s="454" t="n">
        <v>1</v>
      </c>
      <c r="AM2" s="454" t="n">
        <v>2</v>
      </c>
      <c r="AO2" s="382"/>
      <c r="AP2" s="382"/>
      <c r="AQ2" s="382"/>
      <c r="AT2" s="0"/>
    </row>
    <row r="3" customFormat="false" ht="115.5" hidden="false" customHeight="true" outlineLevel="0" collapsed="false">
      <c r="A3" s="455" t="s">
        <v>24</v>
      </c>
      <c r="B3" s="455" t="s">
        <v>774</v>
      </c>
      <c r="C3" s="58" t="s">
        <v>929</v>
      </c>
      <c r="D3" s="58" t="s">
        <v>930</v>
      </c>
      <c r="E3" s="456" t="s">
        <v>931</v>
      </c>
      <c r="F3" s="456" t="s">
        <v>932</v>
      </c>
      <c r="G3" s="456" t="s">
        <v>933</v>
      </c>
      <c r="H3" s="456" t="s">
        <v>934</v>
      </c>
      <c r="I3" s="456" t="s">
        <v>935</v>
      </c>
      <c r="J3" s="456" t="s">
        <v>936</v>
      </c>
      <c r="K3" s="456" t="s">
        <v>937</v>
      </c>
      <c r="L3" s="456" t="s">
        <v>938</v>
      </c>
      <c r="M3" s="456" t="s">
        <v>939</v>
      </c>
      <c r="N3" s="405" t="s">
        <v>940</v>
      </c>
      <c r="O3" s="405" t="s">
        <v>941</v>
      </c>
      <c r="P3" s="405" t="s">
        <v>942</v>
      </c>
      <c r="Q3" s="405" t="s">
        <v>943</v>
      </c>
      <c r="R3" s="405" t="s">
        <v>944</v>
      </c>
      <c r="S3" s="405" t="s">
        <v>945</v>
      </c>
      <c r="T3" s="405" t="s">
        <v>946</v>
      </c>
      <c r="V3" s="457"/>
      <c r="W3" s="458"/>
      <c r="X3" s="58" t="s">
        <v>929</v>
      </c>
      <c r="Y3" s="58" t="s">
        <v>930</v>
      </c>
      <c r="Z3" s="459" t="s">
        <v>947</v>
      </c>
      <c r="AA3" s="456" t="s">
        <v>948</v>
      </c>
      <c r="AB3" s="456" t="s">
        <v>949</v>
      </c>
      <c r="AC3" s="456" t="s">
        <v>950</v>
      </c>
      <c r="AD3" s="456" t="s">
        <v>951</v>
      </c>
      <c r="AE3" s="456" t="s">
        <v>952</v>
      </c>
      <c r="AF3" s="456" t="s">
        <v>953</v>
      </c>
      <c r="AG3" s="405" t="s">
        <v>940</v>
      </c>
      <c r="AH3" s="405" t="s">
        <v>941</v>
      </c>
      <c r="AI3" s="405" t="s">
        <v>942</v>
      </c>
      <c r="AJ3" s="405" t="s">
        <v>943</v>
      </c>
      <c r="AK3" s="405" t="s">
        <v>944</v>
      </c>
      <c r="AL3" s="405" t="s">
        <v>945</v>
      </c>
      <c r="AM3" s="405" t="s">
        <v>946</v>
      </c>
      <c r="AO3" s="457"/>
      <c r="AP3" s="458"/>
      <c r="AQ3" s="460" t="s">
        <v>954</v>
      </c>
      <c r="AT3" s="0"/>
    </row>
    <row r="4" customFormat="false" ht="12.75" hidden="false" customHeight="false" outlineLevel="0" collapsed="false">
      <c r="A4" s="455"/>
      <c r="B4" s="455"/>
      <c r="C4" s="461"/>
      <c r="D4" s="399" t="str">
        <f aca="false">IFERROR(AVERAGE(D5:D54),"")</f>
        <v/>
      </c>
      <c r="E4" s="400" t="str">
        <f aca="false">IF((COUNT(E5:E54)=0),"",(AVERAGE(E5:E54)/E2))</f>
        <v/>
      </c>
      <c r="F4" s="400" t="str">
        <f aca="false">IF((COUNT(F5:F54)=0),"",(AVERAGE(F5:F54)/F2))</f>
        <v/>
      </c>
      <c r="G4" s="400" t="str">
        <f aca="false">IF((COUNT(G5:G54)=0),"",(AVERAGE(G5:G54)/G2))</f>
        <v/>
      </c>
      <c r="H4" s="400" t="str">
        <f aca="false">IF((COUNT(H5:H54)=0),"",(AVERAGE(H5:H54)/H2))</f>
        <v/>
      </c>
      <c r="I4" s="400" t="str">
        <f aca="false">IF((COUNT(I5:I54)=0),"",(AVERAGE(I5:I54)/I2))</f>
        <v/>
      </c>
      <c r="J4" s="400" t="str">
        <f aca="false">IF((COUNT(J5:J54)=0),"",(AVERAGE(J5:J54)/J2))</f>
        <v/>
      </c>
      <c r="K4" s="400" t="str">
        <f aca="false">IF((COUNT(K5:K54)=0),"",(AVERAGE(K5:K54)/K2))</f>
        <v/>
      </c>
      <c r="L4" s="400" t="str">
        <f aca="false">IF((COUNT(L5:L54)=0),"",(AVERAGE(L5:L54)/L2))</f>
        <v/>
      </c>
      <c r="M4" s="400" t="str">
        <f aca="false">IF((COUNT(M5:M54)=0),"",(AVERAGE(M5:M54)/M2))</f>
        <v/>
      </c>
      <c r="N4" s="400" t="str">
        <f aca="false">IF((COUNT(N5:N54)=0),"",(AVERAGE(N5:N54)/N2))</f>
        <v/>
      </c>
      <c r="O4" s="400" t="str">
        <f aca="false">IF((COUNT(O5:O54)=0),"",(AVERAGE(O5:O54)/O2))</f>
        <v/>
      </c>
      <c r="P4" s="400" t="str">
        <f aca="false">IF((COUNT(P5:P54)=0),"",(AVERAGE(P5:P54)/P2))</f>
        <v/>
      </c>
      <c r="Q4" s="400" t="str">
        <f aca="false">IF((COUNT(Q5:Q54)=0),"",(AVERAGE(Q5:Q54)/Q2))</f>
        <v/>
      </c>
      <c r="R4" s="400" t="str">
        <f aca="false">IF((COUNT(R5:R54)=0),"",(AVERAGE(R5:R54)/R2))</f>
        <v/>
      </c>
      <c r="S4" s="400" t="str">
        <f aca="false">IF((COUNT(S5:S54)=0),"",(AVERAGE(S5:S54)/S2))</f>
        <v/>
      </c>
      <c r="T4" s="400" t="str">
        <f aca="false">IF((COUNT(T5:T54)=0),"",(AVERAGE(T5:T54)/T2))</f>
        <v/>
      </c>
      <c r="V4" s="455" t="s">
        <v>24</v>
      </c>
      <c r="W4" s="455" t="s">
        <v>774</v>
      </c>
      <c r="X4" s="402"/>
      <c r="Y4" s="403" t="str">
        <f aca="false">IFERROR(AVERAGE(Y5:Y54),"")</f>
        <v/>
      </c>
      <c r="Z4" s="400" t="str">
        <f aca="false">IF((COUNT(Z5:Z54)=0),"",(AVERAGE(Z5:Z54)/Z2))</f>
        <v/>
      </c>
      <c r="AA4" s="400" t="str">
        <f aca="false">IF((COUNT(AA5:AA54)=0),"",(AVERAGE(AA5:AA54)/AA2))</f>
        <v/>
      </c>
      <c r="AB4" s="400" t="str">
        <f aca="false">IF((COUNT(AB5:AB54)=0),"",(AVERAGE(AB5:AB54)/AB2))</f>
        <v/>
      </c>
      <c r="AC4" s="400" t="str">
        <f aca="false">IF((COUNT(AC5:AC54)=0),"",(AVERAGE(AC5:AC54)/AC2))</f>
        <v/>
      </c>
      <c r="AD4" s="400" t="str">
        <f aca="false">IF((COUNT(AD5:AD54)=0),"",(AVERAGE(AD5:AD54)/AD2))</f>
        <v/>
      </c>
      <c r="AE4" s="400" t="str">
        <f aca="false">IF((COUNT(AE5:AE54)=0),"",(AVERAGE(AE5:AE54)/AE2))</f>
        <v/>
      </c>
      <c r="AF4" s="400" t="str">
        <f aca="false">IF((COUNT(AF5:AF54)=0),"",(AVERAGE(AF5:AF54)/AF2))</f>
        <v/>
      </c>
      <c r="AG4" s="400" t="str">
        <f aca="false">IF((COUNT(AG5:AG54)=0),"",(AVERAGE(AG5:AG54)/AG2))</f>
        <v/>
      </c>
      <c r="AH4" s="400" t="str">
        <f aca="false">IF((COUNT(AH5:AH54)=0),"",(AVERAGE(AH5:AH54)/AH2))</f>
        <v/>
      </c>
      <c r="AI4" s="400" t="str">
        <f aca="false">IF((COUNT(AI5:AI54)=0),"",(AVERAGE(AI5:AI54)/AI2))</f>
        <v/>
      </c>
      <c r="AJ4" s="400" t="str">
        <f aca="false">IF((COUNT(AJ5:AJ54)=0),"",(AVERAGE(AJ5:AJ54)/AJ2))</f>
        <v/>
      </c>
      <c r="AK4" s="400" t="str">
        <f aca="false">IF((COUNT(AK5:AK54)=0),"",(AVERAGE(AK5:AK54)/AK2))</f>
        <v/>
      </c>
      <c r="AL4" s="400" t="str">
        <f aca="false">IF((COUNT(AL5:AL54)=0),"",(AVERAGE(AL5:AL54)/AL2))</f>
        <v/>
      </c>
      <c r="AM4" s="400" t="str">
        <f aca="false">IF((COUNT(AM5:AM54)=0),"",(AVERAGE(AM5:AM54)/AM2))</f>
        <v/>
      </c>
      <c r="AO4" s="455" t="s">
        <v>24</v>
      </c>
      <c r="AP4" s="455" t="s">
        <v>774</v>
      </c>
      <c r="AQ4" s="462" t="str">
        <f aca="false">IFERROR(AVERAGE(AQ5:AQ54),"")</f>
        <v/>
      </c>
      <c r="AT4" s="381" t="s">
        <v>955</v>
      </c>
    </row>
    <row r="5" customFormat="false" ht="12.75" hidden="false" customHeight="false" outlineLevel="0" collapsed="false">
      <c r="A5" s="405" t="n">
        <v>1</v>
      </c>
      <c r="B5" s="463"/>
      <c r="C5" s="464" t="str">
        <f aca="false">IF(COUNT(E5:M5)=0,"",SUM(E5:M5))</f>
        <v/>
      </c>
      <c r="D5" s="399" t="str">
        <f aca="false">IF(OR(ISBLANK($B5),C5=""),"",(C5/SUM($E$2:$M$2)))</f>
        <v/>
      </c>
      <c r="E5" s="465"/>
      <c r="F5" s="465"/>
      <c r="G5" s="465"/>
      <c r="H5" s="465"/>
      <c r="I5" s="465"/>
      <c r="J5" s="465"/>
      <c r="K5" s="465"/>
      <c r="L5" s="465"/>
      <c r="M5" s="409" t="str">
        <f aca="false">IF(COUNT(N5:T5)=0,"",SUM(N5:T5))</f>
        <v/>
      </c>
      <c r="N5" s="465"/>
      <c r="O5" s="465"/>
      <c r="P5" s="465"/>
      <c r="Q5" s="465"/>
      <c r="R5" s="465"/>
      <c r="S5" s="465"/>
      <c r="T5" s="465"/>
      <c r="V5" s="405" t="n">
        <v>1</v>
      </c>
      <c r="W5" s="463"/>
      <c r="X5" s="464" t="str">
        <f aca="false">IF(COUNT(Z5:AF5)=0,"",SUM(Z5:AF5))</f>
        <v/>
      </c>
      <c r="Y5" s="403" t="str">
        <f aca="false">IF(OR(ISBLANK($W5),X5=""),"",(X5/SUM($Z$2:$AF$2)))</f>
        <v/>
      </c>
      <c r="Z5" s="465"/>
      <c r="AA5" s="465"/>
      <c r="AB5" s="465"/>
      <c r="AC5" s="465"/>
      <c r="AD5" s="465"/>
      <c r="AE5" s="465"/>
      <c r="AF5" s="464" t="str">
        <f aca="false">IF(COUNT(AG5:AM5)=0,"",SUM(AG5:AM5))</f>
        <v/>
      </c>
      <c r="AG5" s="465"/>
      <c r="AH5" s="465"/>
      <c r="AI5" s="465"/>
      <c r="AJ5" s="465"/>
      <c r="AK5" s="465"/>
      <c r="AL5" s="465"/>
      <c r="AM5" s="465"/>
      <c r="AO5" s="405" t="n">
        <v>1</v>
      </c>
      <c r="AP5" s="463"/>
      <c r="AQ5" s="462"/>
      <c r="AT5" s="381" t="s">
        <v>956</v>
      </c>
    </row>
    <row r="6" customFormat="false" ht="12.75" hidden="false" customHeight="false" outlineLevel="0" collapsed="false">
      <c r="A6" s="405" t="n">
        <v>2</v>
      </c>
      <c r="B6" s="463"/>
      <c r="C6" s="464" t="str">
        <f aca="false">IF(COUNT(E6:M6)=0,"",SUM(E6:M6))</f>
        <v/>
      </c>
      <c r="D6" s="399" t="str">
        <f aca="false">IF(OR(ISBLANK($B6),C6=""),"",(C6/SUM($E$2:$M$2)))</f>
        <v/>
      </c>
      <c r="E6" s="465"/>
      <c r="F6" s="465"/>
      <c r="G6" s="465"/>
      <c r="H6" s="465"/>
      <c r="I6" s="465"/>
      <c r="J6" s="465"/>
      <c r="K6" s="465"/>
      <c r="L6" s="465"/>
      <c r="M6" s="409" t="str">
        <f aca="false">IF(COUNT(N6:T6)=0,"",SUM(N6:T6))</f>
        <v/>
      </c>
      <c r="N6" s="465"/>
      <c r="O6" s="465"/>
      <c r="P6" s="465"/>
      <c r="Q6" s="465"/>
      <c r="R6" s="465"/>
      <c r="S6" s="465"/>
      <c r="T6" s="465"/>
      <c r="V6" s="405" t="n">
        <v>2</v>
      </c>
      <c r="W6" s="463"/>
      <c r="X6" s="464" t="str">
        <f aca="false">IF(COUNT(Z6:AF6)=0,"",SUM(Z6:AF6))</f>
        <v/>
      </c>
      <c r="Y6" s="403" t="str">
        <f aca="false">IF(OR(ISBLANK($W6),X6=""),"",(X6/SUM($Z$2:$AF$2)))</f>
        <v/>
      </c>
      <c r="Z6" s="465"/>
      <c r="AA6" s="465"/>
      <c r="AB6" s="465"/>
      <c r="AC6" s="465"/>
      <c r="AD6" s="465"/>
      <c r="AE6" s="465"/>
      <c r="AF6" s="464" t="str">
        <f aca="false">IF(COUNT(AG6:AM6)=0,"",SUM(AG6:AM6))</f>
        <v/>
      </c>
      <c r="AG6" s="465"/>
      <c r="AH6" s="465"/>
      <c r="AI6" s="465"/>
      <c r="AJ6" s="465"/>
      <c r="AK6" s="465"/>
      <c r="AL6" s="465"/>
      <c r="AM6" s="465"/>
      <c r="AO6" s="405" t="n">
        <v>2</v>
      </c>
      <c r="AP6" s="463"/>
      <c r="AQ6" s="462"/>
      <c r="AT6" s="381" t="s">
        <v>957</v>
      </c>
    </row>
    <row r="7" customFormat="false" ht="12.75" hidden="false" customHeight="false" outlineLevel="0" collapsed="false">
      <c r="A7" s="405" t="n">
        <v>3</v>
      </c>
      <c r="B7" s="463"/>
      <c r="C7" s="464" t="str">
        <f aca="false">IF(COUNT(E7:M7)=0,"",SUM(E7:M7))</f>
        <v/>
      </c>
      <c r="D7" s="399" t="str">
        <f aca="false">IF(OR(ISBLANK($B7),C7=""),"",(C7/SUM($E$2:$M$2)))</f>
        <v/>
      </c>
      <c r="E7" s="465"/>
      <c r="F7" s="465"/>
      <c r="G7" s="465"/>
      <c r="H7" s="465"/>
      <c r="I7" s="465"/>
      <c r="J7" s="465"/>
      <c r="K7" s="465"/>
      <c r="L7" s="465"/>
      <c r="M7" s="409" t="str">
        <f aca="false">IF(COUNT(N7:T7)=0,"",SUM(N7:T7))</f>
        <v/>
      </c>
      <c r="N7" s="465"/>
      <c r="O7" s="465"/>
      <c r="P7" s="465"/>
      <c r="Q7" s="465"/>
      <c r="R7" s="465"/>
      <c r="S7" s="465"/>
      <c r="T7" s="465"/>
      <c r="V7" s="405" t="n">
        <v>3</v>
      </c>
      <c r="W7" s="463"/>
      <c r="X7" s="464" t="str">
        <f aca="false">IF(COUNT(Z7:AF7)=0,"",SUM(Z7:AF7))</f>
        <v/>
      </c>
      <c r="Y7" s="403" t="str">
        <f aca="false">IF(OR(ISBLANK($W7),X7=""),"",(X7/SUM($Z$2:$AF$2)))</f>
        <v/>
      </c>
      <c r="Z7" s="465"/>
      <c r="AA7" s="465"/>
      <c r="AB7" s="465"/>
      <c r="AC7" s="465"/>
      <c r="AD7" s="465"/>
      <c r="AE7" s="465"/>
      <c r="AF7" s="464" t="str">
        <f aca="false">IF(COUNT(AG7:AM7)=0,"",SUM(AG7:AM7))</f>
        <v/>
      </c>
      <c r="AG7" s="465"/>
      <c r="AH7" s="465"/>
      <c r="AI7" s="465"/>
      <c r="AJ7" s="465"/>
      <c r="AK7" s="465"/>
      <c r="AL7" s="465"/>
      <c r="AM7" s="465"/>
      <c r="AO7" s="405" t="n">
        <v>3</v>
      </c>
      <c r="AP7" s="463"/>
      <c r="AQ7" s="462"/>
      <c r="AT7" s="381" t="s">
        <v>958</v>
      </c>
    </row>
    <row r="8" customFormat="false" ht="12.75" hidden="false" customHeight="false" outlineLevel="0" collapsed="false">
      <c r="A8" s="405" t="n">
        <v>4</v>
      </c>
      <c r="B8" s="463"/>
      <c r="C8" s="464" t="str">
        <f aca="false">IF(COUNT(E8:M8)=0,"",SUM(E8:M8))</f>
        <v/>
      </c>
      <c r="D8" s="399" t="str">
        <f aca="false">IF(OR(ISBLANK($B8),C8=""),"",(C8/SUM($E$2:$M$2)))</f>
        <v/>
      </c>
      <c r="E8" s="465"/>
      <c r="F8" s="465"/>
      <c r="G8" s="465"/>
      <c r="H8" s="465"/>
      <c r="I8" s="465"/>
      <c r="J8" s="465"/>
      <c r="K8" s="465"/>
      <c r="L8" s="465"/>
      <c r="M8" s="409" t="str">
        <f aca="false">IF(COUNT(N8:T8)=0,"",SUM(N8:T8))</f>
        <v/>
      </c>
      <c r="N8" s="465"/>
      <c r="O8" s="465"/>
      <c r="P8" s="465"/>
      <c r="Q8" s="465"/>
      <c r="R8" s="465"/>
      <c r="S8" s="465"/>
      <c r="T8" s="465"/>
      <c r="V8" s="405" t="n">
        <v>4</v>
      </c>
      <c r="W8" s="463"/>
      <c r="X8" s="464" t="str">
        <f aca="false">IF(COUNT(Z8:AF8)=0,"",SUM(Z8:AF8))</f>
        <v/>
      </c>
      <c r="Y8" s="403" t="str">
        <f aca="false">IF(OR(ISBLANK($W8),X8=""),"",(X8/SUM($Z$2:$AF$2)))</f>
        <v/>
      </c>
      <c r="Z8" s="465"/>
      <c r="AA8" s="465"/>
      <c r="AB8" s="465"/>
      <c r="AC8" s="465"/>
      <c r="AD8" s="465"/>
      <c r="AE8" s="465"/>
      <c r="AF8" s="464" t="str">
        <f aca="false">IF(COUNT(AG8:AM8)=0,"",SUM(AG8:AM8))</f>
        <v/>
      </c>
      <c r="AG8" s="465"/>
      <c r="AH8" s="465"/>
      <c r="AI8" s="465"/>
      <c r="AJ8" s="465"/>
      <c r="AK8" s="465"/>
      <c r="AL8" s="465"/>
      <c r="AM8" s="465"/>
      <c r="AO8" s="405" t="n">
        <v>4</v>
      </c>
      <c r="AP8" s="463"/>
      <c r="AQ8" s="462"/>
      <c r="AT8" s="381" t="s">
        <v>959</v>
      </c>
    </row>
    <row r="9" customFormat="false" ht="12.75" hidden="false" customHeight="false" outlineLevel="0" collapsed="false">
      <c r="A9" s="405" t="n">
        <v>5</v>
      </c>
      <c r="B9" s="463"/>
      <c r="C9" s="464" t="str">
        <f aca="false">IF(COUNT(E9:M9)=0,"",SUM(E9:M9))</f>
        <v/>
      </c>
      <c r="D9" s="399" t="str">
        <f aca="false">IF(OR(ISBLANK($B9),C9=""),"",(C9/SUM($E$2:$M$2)))</f>
        <v/>
      </c>
      <c r="E9" s="465"/>
      <c r="F9" s="465"/>
      <c r="G9" s="465"/>
      <c r="H9" s="465"/>
      <c r="I9" s="465"/>
      <c r="J9" s="465"/>
      <c r="K9" s="465"/>
      <c r="L9" s="465"/>
      <c r="M9" s="409" t="str">
        <f aca="false">IF(COUNT(N9:T9)=0,"",SUM(N9:T9))</f>
        <v/>
      </c>
      <c r="N9" s="465"/>
      <c r="O9" s="465"/>
      <c r="P9" s="465"/>
      <c r="Q9" s="465"/>
      <c r="R9" s="465"/>
      <c r="S9" s="465"/>
      <c r="T9" s="465"/>
      <c r="V9" s="405" t="n">
        <v>5</v>
      </c>
      <c r="W9" s="463"/>
      <c r="X9" s="464" t="str">
        <f aca="false">IF(COUNT(Z9:AF9)=0,"",SUM(Z9:AF9))</f>
        <v/>
      </c>
      <c r="Y9" s="403" t="str">
        <f aca="false">IF(OR(ISBLANK($W9),X9=""),"",(X9/SUM($Z$2:$AF$2)))</f>
        <v/>
      </c>
      <c r="Z9" s="465"/>
      <c r="AA9" s="465"/>
      <c r="AB9" s="465"/>
      <c r="AC9" s="465"/>
      <c r="AD9" s="465"/>
      <c r="AE9" s="465"/>
      <c r="AF9" s="464" t="str">
        <f aca="false">IF(COUNT(AG9:AM9)=0,"",SUM(AG9:AM9))</f>
        <v/>
      </c>
      <c r="AG9" s="465"/>
      <c r="AH9" s="465"/>
      <c r="AI9" s="465"/>
      <c r="AJ9" s="465"/>
      <c r="AK9" s="465"/>
      <c r="AL9" s="465"/>
      <c r="AM9" s="465"/>
      <c r="AO9" s="405" t="n">
        <v>5</v>
      </c>
      <c r="AP9" s="463"/>
      <c r="AQ9" s="462"/>
      <c r="AT9" s="381" t="s">
        <v>960</v>
      </c>
    </row>
    <row r="10" customFormat="false" ht="12.75" hidden="false" customHeight="false" outlineLevel="0" collapsed="false">
      <c r="A10" s="405" t="n">
        <v>6</v>
      </c>
      <c r="B10" s="463"/>
      <c r="C10" s="464" t="str">
        <f aca="false">IF(COUNT(E10:M10)=0,"",SUM(E10:M10))</f>
        <v/>
      </c>
      <c r="D10" s="399" t="str">
        <f aca="false">IF(OR(ISBLANK($B10),C10=""),"",(C10/SUM($E$2:$M$2)))</f>
        <v/>
      </c>
      <c r="E10" s="465"/>
      <c r="F10" s="465"/>
      <c r="G10" s="465"/>
      <c r="H10" s="465"/>
      <c r="I10" s="465"/>
      <c r="J10" s="465"/>
      <c r="K10" s="465"/>
      <c r="L10" s="465"/>
      <c r="M10" s="409" t="str">
        <f aca="false">IF(COUNT(N10:T10)=0,"",SUM(N10:T10))</f>
        <v/>
      </c>
      <c r="N10" s="465"/>
      <c r="O10" s="465"/>
      <c r="P10" s="465"/>
      <c r="Q10" s="465"/>
      <c r="R10" s="465"/>
      <c r="S10" s="465"/>
      <c r="T10" s="465"/>
      <c r="V10" s="405" t="n">
        <v>6</v>
      </c>
      <c r="W10" s="463"/>
      <c r="X10" s="464" t="str">
        <f aca="false">IF(COUNT(Z10:AF10)=0,"",SUM(Z10:AF10))</f>
        <v/>
      </c>
      <c r="Y10" s="403" t="str">
        <f aca="false">IF(OR(ISBLANK($W10),X10=""),"",(X10/SUM($Z$2:$AF$2)))</f>
        <v/>
      </c>
      <c r="Z10" s="465"/>
      <c r="AA10" s="465"/>
      <c r="AB10" s="465"/>
      <c r="AC10" s="465"/>
      <c r="AD10" s="465"/>
      <c r="AE10" s="465"/>
      <c r="AF10" s="464" t="str">
        <f aca="false">IF(COUNT(AG10:AM10)=0,"",SUM(AG10:AM10))</f>
        <v/>
      </c>
      <c r="AG10" s="465"/>
      <c r="AH10" s="465"/>
      <c r="AI10" s="465"/>
      <c r="AJ10" s="465"/>
      <c r="AK10" s="465"/>
      <c r="AL10" s="465"/>
      <c r="AM10" s="465"/>
      <c r="AO10" s="405" t="n">
        <v>6</v>
      </c>
      <c r="AP10" s="463"/>
      <c r="AQ10" s="462"/>
      <c r="AT10" s="381" t="s">
        <v>961</v>
      </c>
    </row>
    <row r="11" customFormat="false" ht="12.75" hidden="false" customHeight="false" outlineLevel="0" collapsed="false">
      <c r="A11" s="405" t="n">
        <v>7</v>
      </c>
      <c r="B11" s="463"/>
      <c r="C11" s="464" t="str">
        <f aca="false">IF(COUNT(E11:M11)=0,"",SUM(E11:M11))</f>
        <v/>
      </c>
      <c r="D11" s="399" t="str">
        <f aca="false">IF(OR(ISBLANK($B11),C11=""),"",(C11/SUM($E$2:$M$2)))</f>
        <v/>
      </c>
      <c r="E11" s="465"/>
      <c r="F11" s="465"/>
      <c r="G11" s="465"/>
      <c r="H11" s="465"/>
      <c r="I11" s="465"/>
      <c r="J11" s="465"/>
      <c r="K11" s="465"/>
      <c r="L11" s="465"/>
      <c r="M11" s="409" t="str">
        <f aca="false">IF(COUNT(N11:T11)=0,"",SUM(N11:T11))</f>
        <v/>
      </c>
      <c r="N11" s="465"/>
      <c r="O11" s="465"/>
      <c r="P11" s="465"/>
      <c r="Q11" s="465"/>
      <c r="R11" s="465"/>
      <c r="S11" s="465"/>
      <c r="T11" s="465"/>
      <c r="V11" s="405" t="n">
        <v>7</v>
      </c>
      <c r="W11" s="463"/>
      <c r="X11" s="464" t="str">
        <f aca="false">IF(COUNT(Z11:AF11)=0,"",SUM(Z11:AF11))</f>
        <v/>
      </c>
      <c r="Y11" s="403" t="str">
        <f aca="false">IF(OR(ISBLANK($W11),X11=""),"",(X11/SUM($Z$2:$AF$2)))</f>
        <v/>
      </c>
      <c r="Z11" s="465"/>
      <c r="AA11" s="465"/>
      <c r="AB11" s="465"/>
      <c r="AC11" s="465"/>
      <c r="AD11" s="465"/>
      <c r="AE11" s="465"/>
      <c r="AF11" s="464" t="str">
        <f aca="false">IF(COUNT(AG11:AM11)=0,"",SUM(AG11:AM11))</f>
        <v/>
      </c>
      <c r="AG11" s="465"/>
      <c r="AH11" s="465"/>
      <c r="AI11" s="465"/>
      <c r="AJ11" s="465"/>
      <c r="AK11" s="465"/>
      <c r="AL11" s="465"/>
      <c r="AM11" s="465"/>
      <c r="AO11" s="405" t="n">
        <v>7</v>
      </c>
      <c r="AP11" s="463"/>
      <c r="AQ11" s="462"/>
      <c r="AT11" s="381" t="s">
        <v>962</v>
      </c>
    </row>
    <row r="12" customFormat="false" ht="12.75" hidden="false" customHeight="false" outlineLevel="0" collapsed="false">
      <c r="A12" s="405" t="n">
        <v>8</v>
      </c>
      <c r="B12" s="463"/>
      <c r="C12" s="464" t="str">
        <f aca="false">IF(COUNT(E12:M12)=0,"",SUM(E12:M12))</f>
        <v/>
      </c>
      <c r="D12" s="399" t="str">
        <f aca="false">IF(OR(ISBLANK($B12),C12=""),"",(C12/SUM($E$2:$M$2)))</f>
        <v/>
      </c>
      <c r="E12" s="465"/>
      <c r="F12" s="465"/>
      <c r="G12" s="465"/>
      <c r="H12" s="465"/>
      <c r="I12" s="465"/>
      <c r="J12" s="465"/>
      <c r="K12" s="465"/>
      <c r="L12" s="465"/>
      <c r="M12" s="409" t="str">
        <f aca="false">IF(COUNT(N12:T12)=0,"",SUM(N12:T12))</f>
        <v/>
      </c>
      <c r="N12" s="465"/>
      <c r="O12" s="465"/>
      <c r="P12" s="465"/>
      <c r="Q12" s="465"/>
      <c r="R12" s="465"/>
      <c r="S12" s="465"/>
      <c r="T12" s="465"/>
      <c r="V12" s="405" t="n">
        <v>8</v>
      </c>
      <c r="W12" s="463"/>
      <c r="X12" s="464" t="str">
        <f aca="false">IF(COUNT(Z12:AF12)=0,"",SUM(Z12:AF12))</f>
        <v/>
      </c>
      <c r="Y12" s="403" t="str">
        <f aca="false">IF(OR(ISBLANK($W12),X12=""),"",(X12/SUM($Z$2:$AF$2)))</f>
        <v/>
      </c>
      <c r="Z12" s="465"/>
      <c r="AA12" s="465"/>
      <c r="AB12" s="465"/>
      <c r="AC12" s="465"/>
      <c r="AD12" s="465"/>
      <c r="AE12" s="465"/>
      <c r="AF12" s="464" t="str">
        <f aca="false">IF(COUNT(AG12:AM12)=0,"",SUM(AG12:AM12))</f>
        <v/>
      </c>
      <c r="AG12" s="465"/>
      <c r="AH12" s="465"/>
      <c r="AI12" s="465"/>
      <c r="AJ12" s="465"/>
      <c r="AK12" s="465"/>
      <c r="AL12" s="465"/>
      <c r="AM12" s="465"/>
      <c r="AO12" s="405" t="n">
        <v>8</v>
      </c>
      <c r="AP12" s="463"/>
      <c r="AQ12" s="462"/>
      <c r="AT12" s="381" t="s">
        <v>963</v>
      </c>
    </row>
    <row r="13" customFormat="false" ht="12.75" hidden="false" customHeight="false" outlineLevel="0" collapsed="false">
      <c r="A13" s="405" t="n">
        <v>9</v>
      </c>
      <c r="B13" s="463"/>
      <c r="C13" s="464" t="str">
        <f aca="false">IF(COUNT(E13:M13)=0,"",SUM(E13:M13))</f>
        <v/>
      </c>
      <c r="D13" s="399" t="str">
        <f aca="false">IF(OR(ISBLANK($B13),C13=""),"",(C13/SUM($E$2:$M$2)))</f>
        <v/>
      </c>
      <c r="E13" s="465"/>
      <c r="F13" s="465"/>
      <c r="G13" s="465"/>
      <c r="H13" s="465"/>
      <c r="I13" s="465"/>
      <c r="J13" s="465"/>
      <c r="K13" s="465"/>
      <c r="L13" s="465"/>
      <c r="M13" s="409" t="str">
        <f aca="false">IF(COUNT(N13:T13)=0,"",SUM(N13:T13))</f>
        <v/>
      </c>
      <c r="N13" s="465"/>
      <c r="O13" s="465"/>
      <c r="P13" s="465"/>
      <c r="Q13" s="465"/>
      <c r="R13" s="465"/>
      <c r="S13" s="465"/>
      <c r="T13" s="465"/>
      <c r="V13" s="405" t="n">
        <v>9</v>
      </c>
      <c r="W13" s="463"/>
      <c r="X13" s="464" t="str">
        <f aca="false">IF(COUNT(Z13:AF13)=0,"",SUM(Z13:AF13))</f>
        <v/>
      </c>
      <c r="Y13" s="403" t="str">
        <f aca="false">IF(OR(ISBLANK($W13),X13=""),"",(X13/SUM($Z$2:$AF$2)))</f>
        <v/>
      </c>
      <c r="Z13" s="465"/>
      <c r="AA13" s="465"/>
      <c r="AB13" s="465"/>
      <c r="AC13" s="465"/>
      <c r="AD13" s="465"/>
      <c r="AE13" s="465"/>
      <c r="AF13" s="464" t="str">
        <f aca="false">IF(COUNT(AG13:AM13)=0,"",SUM(AG13:AM13))</f>
        <v/>
      </c>
      <c r="AG13" s="465"/>
      <c r="AH13" s="465"/>
      <c r="AI13" s="465"/>
      <c r="AJ13" s="465"/>
      <c r="AK13" s="465"/>
      <c r="AL13" s="465"/>
      <c r="AM13" s="465"/>
      <c r="AO13" s="405" t="n">
        <v>9</v>
      </c>
      <c r="AP13" s="463"/>
      <c r="AQ13" s="462"/>
      <c r="AT13" s="381" t="s">
        <v>964</v>
      </c>
    </row>
    <row r="14" customFormat="false" ht="12.75" hidden="false" customHeight="false" outlineLevel="0" collapsed="false">
      <c r="A14" s="405" t="n">
        <v>10</v>
      </c>
      <c r="B14" s="463"/>
      <c r="C14" s="464" t="str">
        <f aca="false">IF(COUNT(E14:M14)=0,"",SUM(E14:M14))</f>
        <v/>
      </c>
      <c r="D14" s="399" t="str">
        <f aca="false">IF(OR(ISBLANK($B14),C14=""),"",(C14/SUM($E$2:$M$2)))</f>
        <v/>
      </c>
      <c r="E14" s="465"/>
      <c r="F14" s="465"/>
      <c r="G14" s="465"/>
      <c r="H14" s="465"/>
      <c r="I14" s="465"/>
      <c r="J14" s="465"/>
      <c r="K14" s="465"/>
      <c r="L14" s="465"/>
      <c r="M14" s="409" t="str">
        <f aca="false">IF(COUNT(N14:T14)=0,"",SUM(N14:T14))</f>
        <v/>
      </c>
      <c r="N14" s="465"/>
      <c r="O14" s="465"/>
      <c r="P14" s="465"/>
      <c r="Q14" s="465"/>
      <c r="R14" s="465"/>
      <c r="S14" s="465"/>
      <c r="T14" s="465"/>
      <c r="V14" s="405" t="n">
        <v>10</v>
      </c>
      <c r="W14" s="463"/>
      <c r="X14" s="464" t="str">
        <f aca="false">IF(COUNT(Z14:AF14)=0,"",SUM(Z14:AF14))</f>
        <v/>
      </c>
      <c r="Y14" s="403" t="str">
        <f aca="false">IF(OR(ISBLANK($W14),X14=""),"",(X14/SUM($Z$2:$AF$2)))</f>
        <v/>
      </c>
      <c r="Z14" s="465"/>
      <c r="AA14" s="465"/>
      <c r="AB14" s="465"/>
      <c r="AC14" s="465"/>
      <c r="AD14" s="465"/>
      <c r="AE14" s="465"/>
      <c r="AF14" s="464" t="str">
        <f aca="false">IF(COUNT(AG14:AM14)=0,"",SUM(AG14:AM14))</f>
        <v/>
      </c>
      <c r="AG14" s="465"/>
      <c r="AH14" s="465"/>
      <c r="AI14" s="465"/>
      <c r="AJ14" s="465"/>
      <c r="AK14" s="465"/>
      <c r="AL14" s="465"/>
      <c r="AM14" s="465"/>
      <c r="AO14" s="405" t="n">
        <v>10</v>
      </c>
      <c r="AP14" s="463"/>
      <c r="AQ14" s="462"/>
      <c r="AT14" s="381" t="s">
        <v>965</v>
      </c>
    </row>
    <row r="15" customFormat="false" ht="12.75" hidden="false" customHeight="false" outlineLevel="0" collapsed="false">
      <c r="A15" s="405" t="n">
        <v>11</v>
      </c>
      <c r="B15" s="463"/>
      <c r="C15" s="464" t="str">
        <f aca="false">IF(COUNT(E15:M15)=0,"",SUM(E15:M15))</f>
        <v/>
      </c>
      <c r="D15" s="399" t="str">
        <f aca="false">IF(OR(ISBLANK($B15),C15=""),"",(C15/SUM($E$2:$M$2)))</f>
        <v/>
      </c>
      <c r="E15" s="465"/>
      <c r="F15" s="465"/>
      <c r="G15" s="465"/>
      <c r="H15" s="465"/>
      <c r="I15" s="465"/>
      <c r="J15" s="465"/>
      <c r="K15" s="465"/>
      <c r="L15" s="465"/>
      <c r="M15" s="409" t="str">
        <f aca="false">IF(COUNT(N15:T15)=0,"",SUM(N15:T15))</f>
        <v/>
      </c>
      <c r="N15" s="465"/>
      <c r="O15" s="465"/>
      <c r="P15" s="465"/>
      <c r="Q15" s="465"/>
      <c r="R15" s="465"/>
      <c r="S15" s="465"/>
      <c r="T15" s="465"/>
      <c r="V15" s="405" t="n">
        <v>11</v>
      </c>
      <c r="W15" s="463"/>
      <c r="X15" s="464" t="str">
        <f aca="false">IF(COUNT(Z15:AF15)=0,"",SUM(Z15:AF15))</f>
        <v/>
      </c>
      <c r="Y15" s="403" t="str">
        <f aca="false">IF(OR(ISBLANK($W15),X15=""),"",(X15/SUM($Z$2:$AF$2)))</f>
        <v/>
      </c>
      <c r="Z15" s="465"/>
      <c r="AA15" s="465"/>
      <c r="AB15" s="465"/>
      <c r="AC15" s="465"/>
      <c r="AD15" s="465"/>
      <c r="AE15" s="465"/>
      <c r="AF15" s="464" t="str">
        <f aca="false">IF(COUNT(AG15:AM15)=0,"",SUM(AG15:AM15))</f>
        <v/>
      </c>
      <c r="AG15" s="465"/>
      <c r="AH15" s="465"/>
      <c r="AI15" s="465"/>
      <c r="AJ15" s="465"/>
      <c r="AK15" s="465"/>
      <c r="AL15" s="465"/>
      <c r="AM15" s="465"/>
      <c r="AO15" s="405" t="n">
        <v>11</v>
      </c>
      <c r="AP15" s="463"/>
      <c r="AQ15" s="462"/>
      <c r="AT15" s="381" t="s">
        <v>966</v>
      </c>
    </row>
    <row r="16" customFormat="false" ht="12.75" hidden="false" customHeight="false" outlineLevel="0" collapsed="false">
      <c r="A16" s="405" t="n">
        <v>12</v>
      </c>
      <c r="B16" s="463"/>
      <c r="C16" s="464" t="str">
        <f aca="false">IF(COUNT(E16:M16)=0,"",SUM(E16:M16))</f>
        <v/>
      </c>
      <c r="D16" s="399" t="str">
        <f aca="false">IF(OR(ISBLANK($B16),C16=""),"",(C16/SUM($E$2:$M$2)))</f>
        <v/>
      </c>
      <c r="E16" s="465"/>
      <c r="F16" s="465"/>
      <c r="G16" s="465"/>
      <c r="H16" s="465"/>
      <c r="I16" s="465"/>
      <c r="J16" s="465"/>
      <c r="K16" s="465"/>
      <c r="L16" s="465"/>
      <c r="M16" s="409" t="str">
        <f aca="false">IF(COUNT(N16:T16)=0,"",SUM(N16:T16))</f>
        <v/>
      </c>
      <c r="N16" s="465"/>
      <c r="O16" s="465"/>
      <c r="P16" s="465"/>
      <c r="Q16" s="465"/>
      <c r="R16" s="465"/>
      <c r="S16" s="465"/>
      <c r="T16" s="465"/>
      <c r="V16" s="405" t="n">
        <v>12</v>
      </c>
      <c r="W16" s="463"/>
      <c r="X16" s="464" t="str">
        <f aca="false">IF(COUNT(Z16:AF16)=0,"",SUM(Z16:AF16))</f>
        <v/>
      </c>
      <c r="Y16" s="403" t="str">
        <f aca="false">IF(OR(ISBLANK($W16),X16=""),"",(X16/SUM($Z$2:$AF$2)))</f>
        <v/>
      </c>
      <c r="Z16" s="465"/>
      <c r="AA16" s="465"/>
      <c r="AB16" s="465"/>
      <c r="AC16" s="465"/>
      <c r="AD16" s="465"/>
      <c r="AE16" s="465"/>
      <c r="AF16" s="464" t="str">
        <f aca="false">IF(COUNT(AG16:AM16)=0,"",SUM(AG16:AM16))</f>
        <v/>
      </c>
      <c r="AG16" s="465"/>
      <c r="AH16" s="465"/>
      <c r="AI16" s="465"/>
      <c r="AJ16" s="465"/>
      <c r="AK16" s="465"/>
      <c r="AL16" s="465"/>
      <c r="AM16" s="465"/>
      <c r="AO16" s="405" t="n">
        <v>12</v>
      </c>
      <c r="AP16" s="463"/>
      <c r="AQ16" s="462"/>
      <c r="AT16" s="381" t="s">
        <v>967</v>
      </c>
    </row>
    <row r="17" customFormat="false" ht="12.75" hidden="false" customHeight="false" outlineLevel="0" collapsed="false">
      <c r="A17" s="405" t="n">
        <v>13</v>
      </c>
      <c r="B17" s="463"/>
      <c r="C17" s="464" t="str">
        <f aca="false">IF(COUNT(E17:M17)=0,"",SUM(E17:M17))</f>
        <v/>
      </c>
      <c r="D17" s="399" t="str">
        <f aca="false">IF(OR(ISBLANK($B17),C17=""),"",(C17/SUM($E$2:$M$2)))</f>
        <v/>
      </c>
      <c r="E17" s="465"/>
      <c r="F17" s="465"/>
      <c r="G17" s="465"/>
      <c r="H17" s="465"/>
      <c r="I17" s="465"/>
      <c r="J17" s="465"/>
      <c r="K17" s="465"/>
      <c r="L17" s="465"/>
      <c r="M17" s="409" t="str">
        <f aca="false">IF(COUNT(N17:T17)=0,"",SUM(N17:T17))</f>
        <v/>
      </c>
      <c r="N17" s="465"/>
      <c r="O17" s="465"/>
      <c r="P17" s="465"/>
      <c r="Q17" s="465"/>
      <c r="R17" s="465"/>
      <c r="S17" s="465"/>
      <c r="T17" s="465"/>
      <c r="V17" s="405" t="n">
        <v>13</v>
      </c>
      <c r="W17" s="463"/>
      <c r="X17" s="464" t="str">
        <f aca="false">IF(COUNT(Z17:AF17)=0,"",SUM(Z17:AF17))</f>
        <v/>
      </c>
      <c r="Y17" s="403" t="str">
        <f aca="false">IF(OR(ISBLANK($W17),X17=""),"",(X17/SUM($Z$2:$AF$2)))</f>
        <v/>
      </c>
      <c r="Z17" s="465"/>
      <c r="AA17" s="465"/>
      <c r="AB17" s="465"/>
      <c r="AC17" s="465"/>
      <c r="AD17" s="465"/>
      <c r="AE17" s="465"/>
      <c r="AF17" s="464" t="str">
        <f aca="false">IF(COUNT(AG17:AM17)=0,"",SUM(AG17:AM17))</f>
        <v/>
      </c>
      <c r="AG17" s="465"/>
      <c r="AH17" s="465"/>
      <c r="AI17" s="465"/>
      <c r="AJ17" s="465"/>
      <c r="AK17" s="465"/>
      <c r="AL17" s="465"/>
      <c r="AM17" s="465"/>
      <c r="AO17" s="405" t="n">
        <v>13</v>
      </c>
      <c r="AP17" s="463"/>
      <c r="AQ17" s="462"/>
      <c r="AT17" s="381" t="s">
        <v>968</v>
      </c>
    </row>
    <row r="18" customFormat="false" ht="12.75" hidden="false" customHeight="false" outlineLevel="0" collapsed="false">
      <c r="A18" s="405" t="n">
        <v>14</v>
      </c>
      <c r="B18" s="463"/>
      <c r="C18" s="464" t="str">
        <f aca="false">IF(COUNT(E18:M18)=0,"",SUM(E18:M18))</f>
        <v/>
      </c>
      <c r="D18" s="399" t="str">
        <f aca="false">IF(OR(ISBLANK($B18),C18=""),"",(C18/SUM($E$2:$M$2)))</f>
        <v/>
      </c>
      <c r="E18" s="465"/>
      <c r="F18" s="465"/>
      <c r="G18" s="465"/>
      <c r="H18" s="465"/>
      <c r="I18" s="465"/>
      <c r="J18" s="465"/>
      <c r="K18" s="465"/>
      <c r="L18" s="465"/>
      <c r="M18" s="409" t="str">
        <f aca="false">IF(COUNT(N18:T18)=0,"",SUM(N18:T18))</f>
        <v/>
      </c>
      <c r="N18" s="465"/>
      <c r="O18" s="465"/>
      <c r="P18" s="465"/>
      <c r="Q18" s="465"/>
      <c r="R18" s="465"/>
      <c r="S18" s="465"/>
      <c r="T18" s="465"/>
      <c r="V18" s="405" t="n">
        <v>14</v>
      </c>
      <c r="W18" s="463"/>
      <c r="X18" s="464" t="str">
        <f aca="false">IF(COUNT(Z18:AF18)=0,"",SUM(Z18:AF18))</f>
        <v/>
      </c>
      <c r="Y18" s="403" t="str">
        <f aca="false">IF(OR(ISBLANK($W18),X18=""),"",(X18/SUM($Z$2:$AF$2)))</f>
        <v/>
      </c>
      <c r="Z18" s="465"/>
      <c r="AA18" s="465"/>
      <c r="AB18" s="465"/>
      <c r="AC18" s="465"/>
      <c r="AD18" s="465"/>
      <c r="AE18" s="465"/>
      <c r="AF18" s="464" t="str">
        <f aca="false">IF(COUNT(AG18:AM18)=0,"",SUM(AG18:AM18))</f>
        <v/>
      </c>
      <c r="AG18" s="465"/>
      <c r="AH18" s="465"/>
      <c r="AI18" s="465"/>
      <c r="AJ18" s="465"/>
      <c r="AK18" s="465"/>
      <c r="AL18" s="465"/>
      <c r="AM18" s="465"/>
      <c r="AO18" s="405" t="n">
        <v>14</v>
      </c>
      <c r="AP18" s="463"/>
      <c r="AQ18" s="462"/>
      <c r="AT18" s="381" t="s">
        <v>969</v>
      </c>
    </row>
    <row r="19" customFormat="false" ht="12.75" hidden="false" customHeight="false" outlineLevel="0" collapsed="false">
      <c r="A19" s="405" t="n">
        <v>15</v>
      </c>
      <c r="B19" s="463"/>
      <c r="C19" s="464" t="str">
        <f aca="false">IF(COUNT(E19:M19)=0,"",SUM(E19:M19))</f>
        <v/>
      </c>
      <c r="D19" s="399" t="str">
        <f aca="false">IF(OR(ISBLANK($B19),C19=""),"",(C19/SUM($E$2:$M$2)))</f>
        <v/>
      </c>
      <c r="E19" s="465"/>
      <c r="F19" s="465"/>
      <c r="G19" s="465"/>
      <c r="H19" s="465"/>
      <c r="I19" s="465"/>
      <c r="J19" s="465"/>
      <c r="K19" s="465"/>
      <c r="L19" s="465"/>
      <c r="M19" s="409" t="str">
        <f aca="false">IF(COUNT(N19:T19)=0,"",SUM(N19:T19))</f>
        <v/>
      </c>
      <c r="N19" s="465"/>
      <c r="O19" s="465"/>
      <c r="P19" s="465"/>
      <c r="Q19" s="465"/>
      <c r="R19" s="465"/>
      <c r="S19" s="465"/>
      <c r="T19" s="465"/>
      <c r="V19" s="405" t="n">
        <v>15</v>
      </c>
      <c r="W19" s="463"/>
      <c r="X19" s="464" t="str">
        <f aca="false">IF(COUNT(Z19:AF19)=0,"",SUM(Z19:AF19))</f>
        <v/>
      </c>
      <c r="Y19" s="403" t="str">
        <f aca="false">IF(OR(ISBLANK($W19),X19=""),"",(X19/SUM($Z$2:$AF$2)))</f>
        <v/>
      </c>
      <c r="Z19" s="465"/>
      <c r="AA19" s="465"/>
      <c r="AB19" s="465"/>
      <c r="AC19" s="465"/>
      <c r="AD19" s="465"/>
      <c r="AE19" s="465"/>
      <c r="AF19" s="464" t="str">
        <f aca="false">IF(COUNT(AG19:AM19)=0,"",SUM(AG19:AM19))</f>
        <v/>
      </c>
      <c r="AG19" s="465"/>
      <c r="AH19" s="465"/>
      <c r="AI19" s="465"/>
      <c r="AJ19" s="465"/>
      <c r="AK19" s="465"/>
      <c r="AL19" s="465"/>
      <c r="AM19" s="465"/>
      <c r="AO19" s="405" t="n">
        <v>15</v>
      </c>
      <c r="AP19" s="463"/>
      <c r="AQ19" s="462"/>
      <c r="AT19" s="381" t="s">
        <v>970</v>
      </c>
    </row>
    <row r="20" customFormat="false" ht="12.75" hidden="false" customHeight="false" outlineLevel="0" collapsed="false">
      <c r="A20" s="405" t="n">
        <v>16</v>
      </c>
      <c r="B20" s="463"/>
      <c r="C20" s="464" t="str">
        <f aca="false">IF(COUNT(E20:M20)=0,"",SUM(E20:M20))</f>
        <v/>
      </c>
      <c r="D20" s="399" t="str">
        <f aca="false">IF(OR(ISBLANK($B20),C20=""),"",(C20/SUM($E$2:$M$2)))</f>
        <v/>
      </c>
      <c r="E20" s="465"/>
      <c r="F20" s="465"/>
      <c r="G20" s="465"/>
      <c r="H20" s="465"/>
      <c r="I20" s="465"/>
      <c r="J20" s="465"/>
      <c r="K20" s="465"/>
      <c r="L20" s="465"/>
      <c r="M20" s="409" t="str">
        <f aca="false">IF(COUNT(N20:T20)=0,"",SUM(N20:T20))</f>
        <v/>
      </c>
      <c r="N20" s="465"/>
      <c r="O20" s="465"/>
      <c r="P20" s="465"/>
      <c r="Q20" s="465"/>
      <c r="R20" s="465"/>
      <c r="S20" s="465"/>
      <c r="T20" s="465"/>
      <c r="V20" s="405" t="n">
        <v>16</v>
      </c>
      <c r="W20" s="463"/>
      <c r="X20" s="464" t="str">
        <f aca="false">IF(COUNT(Z20:AF20)=0,"",SUM(Z20:AF20))</f>
        <v/>
      </c>
      <c r="Y20" s="403" t="str">
        <f aca="false">IF(OR(ISBLANK($W20),X20=""),"",(X20/SUM($Z$2:$AF$2)))</f>
        <v/>
      </c>
      <c r="Z20" s="465"/>
      <c r="AA20" s="465"/>
      <c r="AB20" s="465"/>
      <c r="AC20" s="465"/>
      <c r="AD20" s="465"/>
      <c r="AE20" s="465"/>
      <c r="AF20" s="464" t="str">
        <f aca="false">IF(COUNT(AG20:AM20)=0,"",SUM(AG20:AM20))</f>
        <v/>
      </c>
      <c r="AG20" s="465"/>
      <c r="AH20" s="465"/>
      <c r="AI20" s="465"/>
      <c r="AJ20" s="465"/>
      <c r="AK20" s="465"/>
      <c r="AL20" s="465"/>
      <c r="AM20" s="465"/>
      <c r="AO20" s="405" t="n">
        <v>16</v>
      </c>
      <c r="AP20" s="463"/>
      <c r="AQ20" s="462"/>
      <c r="AT20" s="381" t="s">
        <v>971</v>
      </c>
    </row>
    <row r="21" customFormat="false" ht="12.75" hidden="false" customHeight="false" outlineLevel="0" collapsed="false">
      <c r="A21" s="405" t="n">
        <v>17</v>
      </c>
      <c r="B21" s="463"/>
      <c r="C21" s="464" t="str">
        <f aca="false">IF(COUNT(E21:M21)=0,"",SUM(E21:M21))</f>
        <v/>
      </c>
      <c r="D21" s="399" t="str">
        <f aca="false">IF(OR(ISBLANK($B21),C21=""),"",(C21/SUM($E$2:$M$2)))</f>
        <v/>
      </c>
      <c r="E21" s="465"/>
      <c r="F21" s="465"/>
      <c r="G21" s="465"/>
      <c r="H21" s="465"/>
      <c r="I21" s="465"/>
      <c r="J21" s="465"/>
      <c r="K21" s="465"/>
      <c r="L21" s="465"/>
      <c r="M21" s="409" t="str">
        <f aca="false">IF(COUNT(N21:T21)=0,"",SUM(N21:T21))</f>
        <v/>
      </c>
      <c r="N21" s="465"/>
      <c r="O21" s="465"/>
      <c r="P21" s="465"/>
      <c r="Q21" s="465"/>
      <c r="R21" s="465"/>
      <c r="S21" s="465"/>
      <c r="T21" s="465"/>
      <c r="V21" s="405" t="n">
        <v>17</v>
      </c>
      <c r="W21" s="463"/>
      <c r="X21" s="464" t="str">
        <f aca="false">IF(COUNT(Z21:AF21)=0,"",SUM(Z21:AF21))</f>
        <v/>
      </c>
      <c r="Y21" s="403" t="str">
        <f aca="false">IF(OR(ISBLANK($W21),X21=""),"",(X21/SUM($Z$2:$AF$2)))</f>
        <v/>
      </c>
      <c r="Z21" s="465"/>
      <c r="AA21" s="465"/>
      <c r="AB21" s="465"/>
      <c r="AC21" s="465"/>
      <c r="AD21" s="465"/>
      <c r="AE21" s="465"/>
      <c r="AF21" s="464" t="str">
        <f aca="false">IF(COUNT(AG21:AM21)=0,"",SUM(AG21:AM21))</f>
        <v/>
      </c>
      <c r="AG21" s="465"/>
      <c r="AH21" s="465"/>
      <c r="AI21" s="465"/>
      <c r="AJ21" s="465"/>
      <c r="AK21" s="465"/>
      <c r="AL21" s="465"/>
      <c r="AM21" s="465"/>
      <c r="AO21" s="405" t="n">
        <v>17</v>
      </c>
      <c r="AP21" s="463"/>
      <c r="AQ21" s="462"/>
      <c r="AT21" s="381" t="s">
        <v>972</v>
      </c>
    </row>
    <row r="22" customFormat="false" ht="12.75" hidden="false" customHeight="false" outlineLevel="0" collapsed="false">
      <c r="A22" s="405" t="n">
        <v>18</v>
      </c>
      <c r="B22" s="463"/>
      <c r="C22" s="464" t="str">
        <f aca="false">IF(COUNT(E22:M22)=0,"",SUM(E22:M22))</f>
        <v/>
      </c>
      <c r="D22" s="399" t="str">
        <f aca="false">IF(OR(ISBLANK($B22),C22=""),"",(C22/SUM($E$2:$M$2)))</f>
        <v/>
      </c>
      <c r="E22" s="465"/>
      <c r="F22" s="465"/>
      <c r="G22" s="465"/>
      <c r="H22" s="465"/>
      <c r="I22" s="465"/>
      <c r="J22" s="465"/>
      <c r="K22" s="465"/>
      <c r="L22" s="465"/>
      <c r="M22" s="409" t="str">
        <f aca="false">IF(COUNT(N22:T22)=0,"",SUM(N22:T22))</f>
        <v/>
      </c>
      <c r="N22" s="465"/>
      <c r="O22" s="465"/>
      <c r="P22" s="465"/>
      <c r="Q22" s="465"/>
      <c r="R22" s="465"/>
      <c r="S22" s="465"/>
      <c r="T22" s="465"/>
      <c r="V22" s="405" t="n">
        <v>18</v>
      </c>
      <c r="W22" s="463"/>
      <c r="X22" s="464" t="str">
        <f aca="false">IF(COUNT(Z22:AF22)=0,"",SUM(Z22:AF22))</f>
        <v/>
      </c>
      <c r="Y22" s="403" t="str">
        <f aca="false">IF(OR(ISBLANK($W22),X22=""),"",(X22/SUM($Z$2:$AF$2)))</f>
        <v/>
      </c>
      <c r="Z22" s="465"/>
      <c r="AA22" s="465"/>
      <c r="AB22" s="465"/>
      <c r="AC22" s="465"/>
      <c r="AD22" s="465"/>
      <c r="AE22" s="465"/>
      <c r="AF22" s="464" t="str">
        <f aca="false">IF(COUNT(AG22:AM22)=0,"",SUM(AG22:AM22))</f>
        <v/>
      </c>
      <c r="AG22" s="465"/>
      <c r="AH22" s="465"/>
      <c r="AI22" s="465"/>
      <c r="AJ22" s="465"/>
      <c r="AK22" s="465"/>
      <c r="AL22" s="465"/>
      <c r="AM22" s="465"/>
      <c r="AO22" s="405" t="n">
        <v>18</v>
      </c>
      <c r="AP22" s="463"/>
      <c r="AQ22" s="462"/>
      <c r="AT22" s="381" t="s">
        <v>973</v>
      </c>
    </row>
    <row r="23" customFormat="false" ht="12.75" hidden="false" customHeight="false" outlineLevel="0" collapsed="false">
      <c r="A23" s="405" t="n">
        <v>19</v>
      </c>
      <c r="B23" s="463"/>
      <c r="C23" s="464" t="str">
        <f aca="false">IF(COUNT(E23:M23)=0,"",SUM(E23:M23))</f>
        <v/>
      </c>
      <c r="D23" s="399" t="str">
        <f aca="false">IF(OR(ISBLANK($B23),C23=""),"",(C23/SUM($E$2:$M$2)))</f>
        <v/>
      </c>
      <c r="E23" s="465"/>
      <c r="F23" s="465"/>
      <c r="G23" s="465"/>
      <c r="H23" s="465"/>
      <c r="I23" s="465"/>
      <c r="J23" s="465"/>
      <c r="K23" s="465"/>
      <c r="L23" s="465"/>
      <c r="M23" s="409" t="str">
        <f aca="false">IF(COUNT(N23:T23)=0,"",SUM(N23:T23))</f>
        <v/>
      </c>
      <c r="N23" s="465"/>
      <c r="O23" s="465"/>
      <c r="P23" s="465"/>
      <c r="Q23" s="465"/>
      <c r="R23" s="465"/>
      <c r="S23" s="465"/>
      <c r="T23" s="465"/>
      <c r="V23" s="405" t="n">
        <v>19</v>
      </c>
      <c r="W23" s="463"/>
      <c r="X23" s="464" t="str">
        <f aca="false">IF(COUNT(Z23:AF23)=0,"",SUM(Z23:AF23))</f>
        <v/>
      </c>
      <c r="Y23" s="403" t="str">
        <f aca="false">IF(OR(ISBLANK($W23),X23=""),"",(X23/SUM($Z$2:$AF$2)))</f>
        <v/>
      </c>
      <c r="Z23" s="465"/>
      <c r="AA23" s="465"/>
      <c r="AB23" s="465"/>
      <c r="AC23" s="465"/>
      <c r="AD23" s="465"/>
      <c r="AE23" s="465"/>
      <c r="AF23" s="464" t="str">
        <f aca="false">IF(COUNT(AG23:AM23)=0,"",SUM(AG23:AM23))</f>
        <v/>
      </c>
      <c r="AG23" s="465"/>
      <c r="AH23" s="465"/>
      <c r="AI23" s="465"/>
      <c r="AJ23" s="465"/>
      <c r="AK23" s="465"/>
      <c r="AL23" s="465"/>
      <c r="AM23" s="465"/>
      <c r="AO23" s="405" t="n">
        <v>19</v>
      </c>
      <c r="AP23" s="463"/>
      <c r="AQ23" s="462"/>
      <c r="AT23" s="381" t="s">
        <v>974</v>
      </c>
    </row>
    <row r="24" customFormat="false" ht="12.75" hidden="false" customHeight="false" outlineLevel="0" collapsed="false">
      <c r="A24" s="405" t="n">
        <v>20</v>
      </c>
      <c r="B24" s="463"/>
      <c r="C24" s="464" t="str">
        <f aca="false">IF(COUNT(E24:M24)=0,"",SUM(E24:M24))</f>
        <v/>
      </c>
      <c r="D24" s="399" t="str">
        <f aca="false">IF(OR(ISBLANK($B24),C24=""),"",(C24/SUM($E$2:$M$2)))</f>
        <v/>
      </c>
      <c r="E24" s="465"/>
      <c r="F24" s="465"/>
      <c r="G24" s="465"/>
      <c r="H24" s="465"/>
      <c r="I24" s="465"/>
      <c r="J24" s="465"/>
      <c r="K24" s="465"/>
      <c r="L24" s="465"/>
      <c r="M24" s="409" t="str">
        <f aca="false">IF(COUNT(N24:T24)=0,"",SUM(N24:T24))</f>
        <v/>
      </c>
      <c r="N24" s="465"/>
      <c r="O24" s="465"/>
      <c r="P24" s="465"/>
      <c r="Q24" s="465"/>
      <c r="R24" s="465"/>
      <c r="S24" s="465"/>
      <c r="T24" s="465"/>
      <c r="V24" s="405" t="n">
        <v>20</v>
      </c>
      <c r="W24" s="463"/>
      <c r="X24" s="464" t="str">
        <f aca="false">IF(COUNT(Z24:AF24)=0,"",SUM(Z24:AF24))</f>
        <v/>
      </c>
      <c r="Y24" s="403" t="str">
        <f aca="false">IF(OR(ISBLANK($W24),X24=""),"",(X24/SUM($Z$2:$AF$2)))</f>
        <v/>
      </c>
      <c r="Z24" s="465"/>
      <c r="AA24" s="465"/>
      <c r="AB24" s="465"/>
      <c r="AC24" s="465"/>
      <c r="AD24" s="465"/>
      <c r="AE24" s="465"/>
      <c r="AF24" s="464" t="str">
        <f aca="false">IF(COUNT(AG24:AM24)=0,"",SUM(AG24:AM24))</f>
        <v/>
      </c>
      <c r="AG24" s="465"/>
      <c r="AH24" s="465"/>
      <c r="AI24" s="465"/>
      <c r="AJ24" s="465"/>
      <c r="AK24" s="465"/>
      <c r="AL24" s="465"/>
      <c r="AM24" s="465"/>
      <c r="AO24" s="405" t="n">
        <v>20</v>
      </c>
      <c r="AP24" s="463"/>
      <c r="AQ24" s="462"/>
      <c r="AT24" s="381" t="s">
        <v>975</v>
      </c>
    </row>
    <row r="25" customFormat="false" ht="12.75" hidden="false" customHeight="false" outlineLevel="0" collapsed="false">
      <c r="A25" s="405" t="n">
        <v>21</v>
      </c>
      <c r="B25" s="463"/>
      <c r="C25" s="464" t="str">
        <f aca="false">IF(COUNT(E25:M25)=0,"",SUM(E25:M25))</f>
        <v/>
      </c>
      <c r="D25" s="399" t="str">
        <f aca="false">IF(OR(ISBLANK($B25),C25=""),"",(C25/SUM($E$2:$M$2)))</f>
        <v/>
      </c>
      <c r="E25" s="465"/>
      <c r="F25" s="465"/>
      <c r="G25" s="465"/>
      <c r="H25" s="465"/>
      <c r="I25" s="465"/>
      <c r="J25" s="465"/>
      <c r="K25" s="465"/>
      <c r="L25" s="465"/>
      <c r="M25" s="409" t="str">
        <f aca="false">IF(COUNT(N25:T25)=0,"",SUM(N25:T25))</f>
        <v/>
      </c>
      <c r="N25" s="465"/>
      <c r="O25" s="465"/>
      <c r="P25" s="465"/>
      <c r="Q25" s="465"/>
      <c r="R25" s="465"/>
      <c r="S25" s="465"/>
      <c r="T25" s="465"/>
      <c r="V25" s="405" t="n">
        <v>21</v>
      </c>
      <c r="W25" s="463"/>
      <c r="X25" s="464" t="str">
        <f aca="false">IF(COUNT(Z25:AF25)=0,"",SUM(Z25:AF25))</f>
        <v/>
      </c>
      <c r="Y25" s="403" t="str">
        <f aca="false">IF(OR(ISBLANK($W25),X25=""),"",(X25/SUM($Z$2:$AF$2)))</f>
        <v/>
      </c>
      <c r="Z25" s="465"/>
      <c r="AA25" s="465"/>
      <c r="AB25" s="465"/>
      <c r="AC25" s="465"/>
      <c r="AD25" s="465"/>
      <c r="AE25" s="465"/>
      <c r="AF25" s="464" t="str">
        <f aca="false">IF(COUNT(AG25:AM25)=0,"",SUM(AG25:AM25))</f>
        <v/>
      </c>
      <c r="AG25" s="465"/>
      <c r="AH25" s="465"/>
      <c r="AI25" s="465"/>
      <c r="AJ25" s="465"/>
      <c r="AK25" s="465"/>
      <c r="AL25" s="465"/>
      <c r="AM25" s="465"/>
      <c r="AO25" s="405" t="n">
        <v>21</v>
      </c>
      <c r="AP25" s="463"/>
      <c r="AQ25" s="462"/>
      <c r="AT25" s="381" t="s">
        <v>976</v>
      </c>
    </row>
    <row r="26" customFormat="false" ht="12.75" hidden="false" customHeight="false" outlineLevel="0" collapsed="false">
      <c r="A26" s="405" t="n">
        <v>22</v>
      </c>
      <c r="B26" s="463"/>
      <c r="C26" s="464" t="str">
        <f aca="false">IF(COUNT(E26:M26)=0,"",SUM(E26:M26))</f>
        <v/>
      </c>
      <c r="D26" s="399" t="str">
        <f aca="false">IF(OR(ISBLANK($B26),C26=""),"",(C26/SUM($E$2:$M$2)))</f>
        <v/>
      </c>
      <c r="E26" s="465"/>
      <c r="F26" s="465"/>
      <c r="G26" s="465"/>
      <c r="H26" s="465"/>
      <c r="I26" s="465"/>
      <c r="J26" s="465"/>
      <c r="K26" s="465"/>
      <c r="L26" s="465"/>
      <c r="M26" s="409" t="str">
        <f aca="false">IF(COUNT(N26:T26)=0,"",SUM(N26:T26))</f>
        <v/>
      </c>
      <c r="N26" s="465"/>
      <c r="O26" s="465"/>
      <c r="P26" s="465"/>
      <c r="Q26" s="465"/>
      <c r="R26" s="465"/>
      <c r="S26" s="465"/>
      <c r="T26" s="465"/>
      <c r="V26" s="405" t="n">
        <v>22</v>
      </c>
      <c r="W26" s="463"/>
      <c r="X26" s="464" t="str">
        <f aca="false">IF(COUNT(Z26:AF26)=0,"",SUM(Z26:AF26))</f>
        <v/>
      </c>
      <c r="Y26" s="403" t="str">
        <f aca="false">IF(OR(ISBLANK($W26),X26=""),"",(X26/SUM($Z$2:$AF$2)))</f>
        <v/>
      </c>
      <c r="Z26" s="465"/>
      <c r="AA26" s="465"/>
      <c r="AB26" s="465"/>
      <c r="AC26" s="465"/>
      <c r="AD26" s="465"/>
      <c r="AE26" s="465"/>
      <c r="AF26" s="464" t="str">
        <f aca="false">IF(COUNT(AG26:AM26)=0,"",SUM(AG26:AM26))</f>
        <v/>
      </c>
      <c r="AG26" s="465"/>
      <c r="AH26" s="465"/>
      <c r="AI26" s="465"/>
      <c r="AJ26" s="465"/>
      <c r="AK26" s="465"/>
      <c r="AL26" s="465"/>
      <c r="AM26" s="465"/>
      <c r="AO26" s="405" t="n">
        <v>22</v>
      </c>
      <c r="AP26" s="463"/>
      <c r="AQ26" s="462"/>
      <c r="AT26" s="381" t="s">
        <v>977</v>
      </c>
    </row>
    <row r="27" customFormat="false" ht="12.75" hidden="false" customHeight="false" outlineLevel="0" collapsed="false">
      <c r="A27" s="405" t="n">
        <v>23</v>
      </c>
      <c r="B27" s="463"/>
      <c r="C27" s="464" t="str">
        <f aca="false">IF(COUNT(E27:M27)=0,"",SUM(E27:M27))</f>
        <v/>
      </c>
      <c r="D27" s="399" t="str">
        <f aca="false">IF(OR(ISBLANK($B27),C27=""),"",(C27/SUM($E$2:$M$2)))</f>
        <v/>
      </c>
      <c r="E27" s="465"/>
      <c r="F27" s="465"/>
      <c r="G27" s="465"/>
      <c r="H27" s="465"/>
      <c r="I27" s="465"/>
      <c r="J27" s="465"/>
      <c r="K27" s="465"/>
      <c r="L27" s="465"/>
      <c r="M27" s="409" t="str">
        <f aca="false">IF(COUNT(N27:T27)=0,"",SUM(N27:T27))</f>
        <v/>
      </c>
      <c r="N27" s="465"/>
      <c r="O27" s="465"/>
      <c r="P27" s="465"/>
      <c r="Q27" s="465"/>
      <c r="R27" s="465"/>
      <c r="S27" s="465"/>
      <c r="T27" s="465"/>
      <c r="V27" s="405" t="n">
        <v>23</v>
      </c>
      <c r="W27" s="463"/>
      <c r="X27" s="464" t="str">
        <f aca="false">IF(COUNT(Z27:AF27)=0,"",SUM(Z27:AF27))</f>
        <v/>
      </c>
      <c r="Y27" s="403" t="str">
        <f aca="false">IF(OR(ISBLANK($W27),X27=""),"",(X27/SUM($Z$2:$AF$2)))</f>
        <v/>
      </c>
      <c r="Z27" s="465"/>
      <c r="AA27" s="465"/>
      <c r="AB27" s="465"/>
      <c r="AC27" s="465"/>
      <c r="AD27" s="465"/>
      <c r="AE27" s="465"/>
      <c r="AF27" s="464" t="str">
        <f aca="false">IF(COUNT(AG27:AM27)=0,"",SUM(AG27:AM27))</f>
        <v/>
      </c>
      <c r="AG27" s="465"/>
      <c r="AH27" s="465"/>
      <c r="AI27" s="465"/>
      <c r="AJ27" s="465"/>
      <c r="AK27" s="465"/>
      <c r="AL27" s="465"/>
      <c r="AM27" s="465"/>
      <c r="AO27" s="405" t="n">
        <v>23</v>
      </c>
      <c r="AP27" s="463"/>
      <c r="AQ27" s="462"/>
    </row>
    <row r="28" customFormat="false" ht="12.75" hidden="false" customHeight="false" outlineLevel="0" collapsed="false">
      <c r="A28" s="405" t="n">
        <v>24</v>
      </c>
      <c r="B28" s="463"/>
      <c r="C28" s="464" t="str">
        <f aca="false">IF(COUNT(E28:M28)=0,"",SUM(E28:M28))</f>
        <v/>
      </c>
      <c r="D28" s="399" t="str">
        <f aca="false">IF(OR(ISBLANK($B28),C28=""),"",(C28/SUM($E$2:$M$2)))</f>
        <v/>
      </c>
      <c r="E28" s="465"/>
      <c r="F28" s="465"/>
      <c r="G28" s="465"/>
      <c r="H28" s="465"/>
      <c r="I28" s="465"/>
      <c r="J28" s="465"/>
      <c r="K28" s="465"/>
      <c r="L28" s="465"/>
      <c r="M28" s="409" t="str">
        <f aca="false">IF(COUNT(N28:T28)=0,"",SUM(N28:T28))</f>
        <v/>
      </c>
      <c r="N28" s="465"/>
      <c r="O28" s="465"/>
      <c r="P28" s="465"/>
      <c r="Q28" s="465"/>
      <c r="R28" s="465"/>
      <c r="S28" s="465"/>
      <c r="T28" s="465"/>
      <c r="V28" s="405" t="n">
        <v>24</v>
      </c>
      <c r="W28" s="463"/>
      <c r="X28" s="464" t="str">
        <f aca="false">IF(COUNT(Z28:AF28)=0,"",SUM(Z28:AF28))</f>
        <v/>
      </c>
      <c r="Y28" s="403" t="str">
        <f aca="false">IF(OR(ISBLANK($W28),X28=""),"",(X28/SUM($Z$2:$AF$2)))</f>
        <v/>
      </c>
      <c r="Z28" s="465"/>
      <c r="AA28" s="465"/>
      <c r="AB28" s="465"/>
      <c r="AC28" s="465"/>
      <c r="AD28" s="465"/>
      <c r="AE28" s="465"/>
      <c r="AF28" s="464" t="str">
        <f aca="false">IF(COUNT(AG28:AM28)=0,"",SUM(AG28:AM28))</f>
        <v/>
      </c>
      <c r="AG28" s="465"/>
      <c r="AH28" s="465"/>
      <c r="AI28" s="465"/>
      <c r="AJ28" s="465"/>
      <c r="AK28" s="465"/>
      <c r="AL28" s="465"/>
      <c r="AM28" s="465"/>
      <c r="AO28" s="405" t="n">
        <v>24</v>
      </c>
      <c r="AP28" s="463"/>
      <c r="AQ28" s="462"/>
    </row>
    <row r="29" customFormat="false" ht="12.75" hidden="false" customHeight="false" outlineLevel="0" collapsed="false">
      <c r="A29" s="405" t="n">
        <v>25</v>
      </c>
      <c r="B29" s="463"/>
      <c r="C29" s="464" t="str">
        <f aca="false">IF(COUNT(E29:M29)=0,"",SUM(E29:M29))</f>
        <v/>
      </c>
      <c r="D29" s="399" t="str">
        <f aca="false">IF(OR(ISBLANK($B29),C29=""),"",(C29/SUM($E$2:$M$2)))</f>
        <v/>
      </c>
      <c r="E29" s="465"/>
      <c r="F29" s="465"/>
      <c r="G29" s="465"/>
      <c r="H29" s="465"/>
      <c r="I29" s="465"/>
      <c r="J29" s="465"/>
      <c r="K29" s="465"/>
      <c r="L29" s="465"/>
      <c r="M29" s="409" t="str">
        <f aca="false">IF(COUNT(N29:T29)=0,"",SUM(N29:T29))</f>
        <v/>
      </c>
      <c r="N29" s="465"/>
      <c r="O29" s="465"/>
      <c r="P29" s="465"/>
      <c r="Q29" s="465"/>
      <c r="R29" s="465"/>
      <c r="S29" s="465"/>
      <c r="T29" s="465"/>
      <c r="V29" s="405" t="n">
        <v>25</v>
      </c>
      <c r="W29" s="463"/>
      <c r="X29" s="464" t="str">
        <f aca="false">IF(COUNT(Z29:AF29)=0,"",SUM(Z29:AF29))</f>
        <v/>
      </c>
      <c r="Y29" s="403" t="str">
        <f aca="false">IF(OR(ISBLANK($W29),X29=""),"",(X29/SUM($Z$2:$AF$2)))</f>
        <v/>
      </c>
      <c r="Z29" s="465"/>
      <c r="AA29" s="465"/>
      <c r="AB29" s="465"/>
      <c r="AC29" s="465"/>
      <c r="AD29" s="465"/>
      <c r="AE29" s="465"/>
      <c r="AF29" s="464" t="str">
        <f aca="false">IF(COUNT(AG29:AM29)=0,"",SUM(AG29:AM29))</f>
        <v/>
      </c>
      <c r="AG29" s="465"/>
      <c r="AH29" s="465"/>
      <c r="AI29" s="465"/>
      <c r="AJ29" s="465"/>
      <c r="AK29" s="465"/>
      <c r="AL29" s="465"/>
      <c r="AM29" s="465"/>
      <c r="AO29" s="405" t="n">
        <v>25</v>
      </c>
      <c r="AP29" s="463"/>
      <c r="AQ29" s="462"/>
    </row>
    <row r="30" customFormat="false" ht="12.75" hidden="false" customHeight="false" outlineLevel="0" collapsed="false">
      <c r="A30" s="405" t="n">
        <v>26</v>
      </c>
      <c r="B30" s="463"/>
      <c r="C30" s="464" t="str">
        <f aca="false">IF(COUNT(E30:M30)=0,"",SUM(E30:M30))</f>
        <v/>
      </c>
      <c r="D30" s="399" t="str">
        <f aca="false">IF(OR(ISBLANK($B30),C30=""),"",(C30/SUM($E$2:$M$2)))</f>
        <v/>
      </c>
      <c r="E30" s="465"/>
      <c r="F30" s="465"/>
      <c r="G30" s="465"/>
      <c r="H30" s="465"/>
      <c r="I30" s="465"/>
      <c r="J30" s="465"/>
      <c r="K30" s="465"/>
      <c r="L30" s="465"/>
      <c r="M30" s="409" t="str">
        <f aca="false">IF(COUNT(N30:T30)=0,"",SUM(N30:T30))</f>
        <v/>
      </c>
      <c r="N30" s="465"/>
      <c r="O30" s="465"/>
      <c r="P30" s="465"/>
      <c r="Q30" s="465"/>
      <c r="R30" s="465"/>
      <c r="S30" s="465"/>
      <c r="T30" s="465"/>
      <c r="V30" s="405" t="n">
        <v>26</v>
      </c>
      <c r="W30" s="463"/>
      <c r="X30" s="464" t="str">
        <f aca="false">IF(COUNT(Z30:AF30)=0,"",SUM(Z30:AF30))</f>
        <v/>
      </c>
      <c r="Y30" s="403" t="str">
        <f aca="false">IF(OR(ISBLANK($W30),X30=""),"",(X30/SUM($Z$2:$AF$2)))</f>
        <v/>
      </c>
      <c r="Z30" s="465"/>
      <c r="AA30" s="465"/>
      <c r="AB30" s="465"/>
      <c r="AC30" s="465"/>
      <c r="AD30" s="465"/>
      <c r="AE30" s="465"/>
      <c r="AF30" s="464" t="str">
        <f aca="false">IF(COUNT(AG30:AM30)=0,"",SUM(AG30:AM30))</f>
        <v/>
      </c>
      <c r="AG30" s="465"/>
      <c r="AH30" s="465"/>
      <c r="AI30" s="465"/>
      <c r="AJ30" s="465"/>
      <c r="AK30" s="465"/>
      <c r="AL30" s="465"/>
      <c r="AM30" s="465"/>
      <c r="AO30" s="405" t="n">
        <v>26</v>
      </c>
      <c r="AP30" s="463"/>
      <c r="AQ30" s="462"/>
    </row>
    <row r="31" customFormat="false" ht="12.75" hidden="false" customHeight="false" outlineLevel="0" collapsed="false">
      <c r="A31" s="405" t="n">
        <v>27</v>
      </c>
      <c r="B31" s="463"/>
      <c r="C31" s="464" t="str">
        <f aca="false">IF(COUNT(E31:M31)=0,"",SUM(E31:M31))</f>
        <v/>
      </c>
      <c r="D31" s="399" t="str">
        <f aca="false">IF(OR(ISBLANK($B31),C31=""),"",(C31/SUM($E$2:$M$2)))</f>
        <v/>
      </c>
      <c r="E31" s="465"/>
      <c r="F31" s="465"/>
      <c r="G31" s="465"/>
      <c r="H31" s="465"/>
      <c r="I31" s="465"/>
      <c r="J31" s="465"/>
      <c r="K31" s="465"/>
      <c r="L31" s="465"/>
      <c r="M31" s="409" t="str">
        <f aca="false">IF(COUNT(N31:T31)=0,"",SUM(N31:T31))</f>
        <v/>
      </c>
      <c r="N31" s="465"/>
      <c r="O31" s="465"/>
      <c r="P31" s="465"/>
      <c r="Q31" s="465"/>
      <c r="R31" s="465"/>
      <c r="S31" s="465"/>
      <c r="T31" s="465"/>
      <c r="V31" s="405" t="n">
        <v>27</v>
      </c>
      <c r="W31" s="463"/>
      <c r="X31" s="464" t="str">
        <f aca="false">IF(COUNT(Z31:AF31)=0,"",SUM(Z31:AF31))</f>
        <v/>
      </c>
      <c r="Y31" s="403" t="str">
        <f aca="false">IF(OR(ISBLANK($W31),X31=""),"",(X31/SUM($Z$2:$AF$2)))</f>
        <v/>
      </c>
      <c r="Z31" s="465"/>
      <c r="AA31" s="465"/>
      <c r="AB31" s="465"/>
      <c r="AC31" s="465"/>
      <c r="AD31" s="465"/>
      <c r="AE31" s="465"/>
      <c r="AF31" s="464" t="str">
        <f aca="false">IF(COUNT(AG31:AM31)=0,"",SUM(AG31:AM31))</f>
        <v/>
      </c>
      <c r="AG31" s="465"/>
      <c r="AH31" s="465"/>
      <c r="AI31" s="465"/>
      <c r="AJ31" s="465"/>
      <c r="AK31" s="465"/>
      <c r="AL31" s="465"/>
      <c r="AM31" s="465"/>
      <c r="AO31" s="405" t="n">
        <v>27</v>
      </c>
      <c r="AP31" s="463"/>
      <c r="AQ31" s="462"/>
    </row>
    <row r="32" customFormat="false" ht="12.75" hidden="false" customHeight="false" outlineLevel="0" collapsed="false">
      <c r="A32" s="405" t="n">
        <v>28</v>
      </c>
      <c r="B32" s="463"/>
      <c r="C32" s="464" t="str">
        <f aca="false">IF(COUNT(E32:M32)=0,"",SUM(E32:M32))</f>
        <v/>
      </c>
      <c r="D32" s="399" t="str">
        <f aca="false">IF(OR(ISBLANK($B32),C32=""),"",(C32/SUM($E$2:$M$2)))</f>
        <v/>
      </c>
      <c r="E32" s="465"/>
      <c r="F32" s="465"/>
      <c r="G32" s="465"/>
      <c r="H32" s="465"/>
      <c r="I32" s="465"/>
      <c r="J32" s="465"/>
      <c r="K32" s="465"/>
      <c r="L32" s="465"/>
      <c r="M32" s="409" t="str">
        <f aca="false">IF(COUNT(N32:T32)=0,"",SUM(N32:T32))</f>
        <v/>
      </c>
      <c r="N32" s="465"/>
      <c r="O32" s="465"/>
      <c r="P32" s="465"/>
      <c r="Q32" s="465"/>
      <c r="R32" s="465"/>
      <c r="S32" s="465"/>
      <c r="T32" s="465"/>
      <c r="V32" s="405" t="n">
        <v>28</v>
      </c>
      <c r="W32" s="463"/>
      <c r="X32" s="464" t="str">
        <f aca="false">IF(COUNT(Z32:AF32)=0,"",SUM(Z32:AF32))</f>
        <v/>
      </c>
      <c r="Y32" s="403" t="str">
        <f aca="false">IF(OR(ISBLANK($W32),X32=""),"",(X32/SUM($Z$2:$AF$2)))</f>
        <v/>
      </c>
      <c r="Z32" s="465"/>
      <c r="AA32" s="465"/>
      <c r="AB32" s="465"/>
      <c r="AC32" s="465"/>
      <c r="AD32" s="465"/>
      <c r="AE32" s="465"/>
      <c r="AF32" s="464" t="str">
        <f aca="false">IF(COUNT(AG32:AM32)=0,"",SUM(AG32:AM32))</f>
        <v/>
      </c>
      <c r="AG32" s="465"/>
      <c r="AH32" s="465"/>
      <c r="AI32" s="465"/>
      <c r="AJ32" s="465"/>
      <c r="AK32" s="465"/>
      <c r="AL32" s="465"/>
      <c r="AM32" s="465"/>
      <c r="AO32" s="405" t="n">
        <v>28</v>
      </c>
      <c r="AP32" s="463"/>
      <c r="AQ32" s="462"/>
    </row>
    <row r="33" customFormat="false" ht="12.75" hidden="false" customHeight="false" outlineLevel="0" collapsed="false">
      <c r="A33" s="405" t="n">
        <v>29</v>
      </c>
      <c r="B33" s="463"/>
      <c r="C33" s="464" t="str">
        <f aca="false">IF(COUNT(E33:M33)=0,"",SUM(E33:M33))</f>
        <v/>
      </c>
      <c r="D33" s="399" t="str">
        <f aca="false">IF(OR(ISBLANK($B33),C33=""),"",(C33/SUM($E$2:$M$2)))</f>
        <v/>
      </c>
      <c r="E33" s="465"/>
      <c r="F33" s="465"/>
      <c r="G33" s="465"/>
      <c r="H33" s="465"/>
      <c r="I33" s="465"/>
      <c r="J33" s="465"/>
      <c r="K33" s="465"/>
      <c r="L33" s="465"/>
      <c r="M33" s="409" t="str">
        <f aca="false">IF(COUNT(N33:T33)=0,"",SUM(N33:T33))</f>
        <v/>
      </c>
      <c r="N33" s="465"/>
      <c r="O33" s="465"/>
      <c r="P33" s="465"/>
      <c r="Q33" s="465"/>
      <c r="R33" s="465"/>
      <c r="S33" s="465"/>
      <c r="T33" s="465"/>
      <c r="V33" s="405" t="n">
        <v>29</v>
      </c>
      <c r="W33" s="463"/>
      <c r="X33" s="464" t="str">
        <f aca="false">IF(COUNT(Z33:AF33)=0,"",SUM(Z33:AF33))</f>
        <v/>
      </c>
      <c r="Y33" s="403" t="str">
        <f aca="false">IF(OR(ISBLANK($W33),X33=""),"",(X33/SUM($Z$2:$AF$2)))</f>
        <v/>
      </c>
      <c r="Z33" s="465"/>
      <c r="AA33" s="465"/>
      <c r="AB33" s="465"/>
      <c r="AC33" s="465"/>
      <c r="AD33" s="465"/>
      <c r="AE33" s="465"/>
      <c r="AF33" s="464" t="str">
        <f aca="false">IF(COUNT(AG33:AM33)=0,"",SUM(AG33:AM33))</f>
        <v/>
      </c>
      <c r="AG33" s="465"/>
      <c r="AH33" s="465"/>
      <c r="AI33" s="465"/>
      <c r="AJ33" s="465"/>
      <c r="AK33" s="465"/>
      <c r="AL33" s="465"/>
      <c r="AM33" s="465"/>
      <c r="AO33" s="405" t="n">
        <v>29</v>
      </c>
      <c r="AP33" s="463"/>
      <c r="AQ33" s="462"/>
    </row>
    <row r="34" customFormat="false" ht="12.75" hidden="false" customHeight="false" outlineLevel="0" collapsed="false">
      <c r="A34" s="405" t="n">
        <v>30</v>
      </c>
      <c r="B34" s="463"/>
      <c r="C34" s="464" t="str">
        <f aca="false">IF(COUNT(E34:M34)=0,"",SUM(E34:M34))</f>
        <v/>
      </c>
      <c r="D34" s="399" t="str">
        <f aca="false">IF(OR(ISBLANK($B34),C34=""),"",(C34/SUM($E$2:$M$2)))</f>
        <v/>
      </c>
      <c r="E34" s="465"/>
      <c r="F34" s="465"/>
      <c r="G34" s="465"/>
      <c r="H34" s="465"/>
      <c r="I34" s="465"/>
      <c r="J34" s="465"/>
      <c r="K34" s="465"/>
      <c r="L34" s="465"/>
      <c r="M34" s="409" t="str">
        <f aca="false">IF(COUNT(N34:T34)=0,"",SUM(N34:T34))</f>
        <v/>
      </c>
      <c r="N34" s="465"/>
      <c r="O34" s="465"/>
      <c r="P34" s="465"/>
      <c r="Q34" s="465"/>
      <c r="R34" s="465"/>
      <c r="S34" s="465"/>
      <c r="T34" s="465"/>
      <c r="V34" s="405" t="n">
        <v>30</v>
      </c>
      <c r="W34" s="463"/>
      <c r="X34" s="464" t="str">
        <f aca="false">IF(COUNT(Z34:AF34)=0,"",SUM(Z34:AF34))</f>
        <v/>
      </c>
      <c r="Y34" s="403" t="str">
        <f aca="false">IF(OR(ISBLANK($W34),X34=""),"",(X34/SUM($Z$2:$AF$2)))</f>
        <v/>
      </c>
      <c r="Z34" s="465"/>
      <c r="AA34" s="465"/>
      <c r="AB34" s="465"/>
      <c r="AC34" s="465"/>
      <c r="AD34" s="465"/>
      <c r="AE34" s="465"/>
      <c r="AF34" s="464" t="str">
        <f aca="false">IF(COUNT(AG34:AM34)=0,"",SUM(AG34:AM34))</f>
        <v/>
      </c>
      <c r="AG34" s="465"/>
      <c r="AH34" s="465"/>
      <c r="AI34" s="465"/>
      <c r="AJ34" s="465"/>
      <c r="AK34" s="465"/>
      <c r="AL34" s="465"/>
      <c r="AM34" s="465"/>
      <c r="AO34" s="405" t="n">
        <v>30</v>
      </c>
      <c r="AP34" s="463"/>
      <c r="AQ34" s="462"/>
    </row>
    <row r="35" customFormat="false" ht="12.75" hidden="false" customHeight="false" outlineLevel="0" collapsed="false">
      <c r="A35" s="405" t="n">
        <v>31</v>
      </c>
      <c r="B35" s="463"/>
      <c r="C35" s="464" t="str">
        <f aca="false">IF(COUNT(E35:M35)=0,"",SUM(E35:M35))</f>
        <v/>
      </c>
      <c r="D35" s="399" t="str">
        <f aca="false">IF(OR(ISBLANK($B35),C35=""),"",(C35/SUM($E$2:$M$2)))</f>
        <v/>
      </c>
      <c r="E35" s="465"/>
      <c r="F35" s="465"/>
      <c r="G35" s="465"/>
      <c r="H35" s="465"/>
      <c r="I35" s="465"/>
      <c r="J35" s="465"/>
      <c r="K35" s="465"/>
      <c r="L35" s="465"/>
      <c r="M35" s="409" t="str">
        <f aca="false">IF(COUNT(N35:T35)=0,"",SUM(N35:T35))</f>
        <v/>
      </c>
      <c r="N35" s="465"/>
      <c r="O35" s="465"/>
      <c r="P35" s="465"/>
      <c r="Q35" s="465"/>
      <c r="R35" s="465"/>
      <c r="S35" s="465"/>
      <c r="T35" s="465"/>
      <c r="V35" s="405" t="n">
        <v>31</v>
      </c>
      <c r="W35" s="463"/>
      <c r="X35" s="464" t="str">
        <f aca="false">IF(COUNT(Z35:AF35)=0,"",SUM(Z35:AF35))</f>
        <v/>
      </c>
      <c r="Y35" s="403" t="str">
        <f aca="false">IF(OR(ISBLANK($W35),X35=""),"",(X35/SUM($Z$2:$AF$2)))</f>
        <v/>
      </c>
      <c r="Z35" s="465"/>
      <c r="AA35" s="465"/>
      <c r="AB35" s="465"/>
      <c r="AC35" s="465"/>
      <c r="AD35" s="465"/>
      <c r="AE35" s="465"/>
      <c r="AF35" s="464" t="str">
        <f aca="false">IF(COUNT(AG35:AM35)=0,"",SUM(AG35:AM35))</f>
        <v/>
      </c>
      <c r="AG35" s="465"/>
      <c r="AH35" s="465"/>
      <c r="AI35" s="465"/>
      <c r="AJ35" s="465"/>
      <c r="AK35" s="465"/>
      <c r="AL35" s="465"/>
      <c r="AM35" s="465"/>
      <c r="AO35" s="405" t="n">
        <v>31</v>
      </c>
      <c r="AP35" s="463"/>
      <c r="AQ35" s="462"/>
    </row>
    <row r="36" customFormat="false" ht="12.75" hidden="false" customHeight="false" outlineLevel="0" collapsed="false">
      <c r="A36" s="405" t="n">
        <v>32</v>
      </c>
      <c r="B36" s="463"/>
      <c r="C36" s="464" t="str">
        <f aca="false">IF(COUNT(E36:M36)=0,"",SUM(E36:M36))</f>
        <v/>
      </c>
      <c r="D36" s="399" t="str">
        <f aca="false">IF(OR(ISBLANK($B36),C36=""),"",(C36/SUM($E$2:$M$2)))</f>
        <v/>
      </c>
      <c r="E36" s="465"/>
      <c r="F36" s="465"/>
      <c r="G36" s="465"/>
      <c r="H36" s="465"/>
      <c r="I36" s="465"/>
      <c r="J36" s="465"/>
      <c r="K36" s="465"/>
      <c r="L36" s="465"/>
      <c r="M36" s="409" t="str">
        <f aca="false">IF(COUNT(N36:T36)=0,"",SUM(N36:T36))</f>
        <v/>
      </c>
      <c r="N36" s="465"/>
      <c r="O36" s="465"/>
      <c r="P36" s="465"/>
      <c r="Q36" s="465"/>
      <c r="R36" s="465"/>
      <c r="S36" s="465"/>
      <c r="T36" s="465"/>
      <c r="V36" s="405" t="n">
        <v>32</v>
      </c>
      <c r="W36" s="463"/>
      <c r="X36" s="464" t="str">
        <f aca="false">IF(COUNT(Z36:AF36)=0,"",SUM(Z36:AF36))</f>
        <v/>
      </c>
      <c r="Y36" s="403" t="str">
        <f aca="false">IF(OR(ISBLANK($W36),X36=""),"",(X36/SUM($Z$2:$AF$2)))</f>
        <v/>
      </c>
      <c r="Z36" s="465"/>
      <c r="AA36" s="465"/>
      <c r="AB36" s="465"/>
      <c r="AC36" s="465"/>
      <c r="AD36" s="465"/>
      <c r="AE36" s="465"/>
      <c r="AF36" s="464" t="str">
        <f aca="false">IF(COUNT(AG36:AM36)=0,"",SUM(AG36:AM36))</f>
        <v/>
      </c>
      <c r="AG36" s="465"/>
      <c r="AH36" s="465"/>
      <c r="AI36" s="465"/>
      <c r="AJ36" s="465"/>
      <c r="AK36" s="465"/>
      <c r="AL36" s="465"/>
      <c r="AM36" s="465"/>
      <c r="AO36" s="405" t="n">
        <v>32</v>
      </c>
      <c r="AP36" s="463"/>
      <c r="AQ36" s="462"/>
    </row>
    <row r="37" customFormat="false" ht="12.75" hidden="false" customHeight="false" outlineLevel="0" collapsed="false">
      <c r="A37" s="405" t="n">
        <v>33</v>
      </c>
      <c r="B37" s="463"/>
      <c r="C37" s="464" t="str">
        <f aca="false">IF(COUNT(E37:M37)=0,"",SUM(E37:M37))</f>
        <v/>
      </c>
      <c r="D37" s="399" t="str">
        <f aca="false">IF(OR(ISBLANK($B37),C37=""),"",(C37/SUM($E$2:$M$2)))</f>
        <v/>
      </c>
      <c r="E37" s="465"/>
      <c r="F37" s="465"/>
      <c r="G37" s="465"/>
      <c r="H37" s="465"/>
      <c r="I37" s="465"/>
      <c r="J37" s="465"/>
      <c r="K37" s="465"/>
      <c r="L37" s="465"/>
      <c r="M37" s="409" t="str">
        <f aca="false">IF(COUNT(N37:T37)=0,"",SUM(N37:T37))</f>
        <v/>
      </c>
      <c r="N37" s="465"/>
      <c r="O37" s="465"/>
      <c r="P37" s="465"/>
      <c r="Q37" s="465"/>
      <c r="R37" s="465"/>
      <c r="S37" s="465"/>
      <c r="T37" s="465"/>
      <c r="V37" s="405" t="n">
        <v>33</v>
      </c>
      <c r="W37" s="463"/>
      <c r="X37" s="464" t="str">
        <f aca="false">IF(COUNT(Z37:AF37)=0,"",SUM(Z37:AF37))</f>
        <v/>
      </c>
      <c r="Y37" s="403" t="str">
        <f aca="false">IF(OR(ISBLANK($W37),X37=""),"",(X37/SUM($Z$2:$AF$2)))</f>
        <v/>
      </c>
      <c r="Z37" s="465"/>
      <c r="AA37" s="465"/>
      <c r="AB37" s="465"/>
      <c r="AC37" s="465"/>
      <c r="AD37" s="465"/>
      <c r="AE37" s="465"/>
      <c r="AF37" s="464" t="str">
        <f aca="false">IF(COUNT(AG37:AM37)=0,"",SUM(AG37:AM37))</f>
        <v/>
      </c>
      <c r="AG37" s="465"/>
      <c r="AH37" s="465"/>
      <c r="AI37" s="465"/>
      <c r="AJ37" s="465"/>
      <c r="AK37" s="465"/>
      <c r="AL37" s="465"/>
      <c r="AM37" s="465"/>
      <c r="AO37" s="405" t="n">
        <v>33</v>
      </c>
      <c r="AP37" s="463"/>
      <c r="AQ37" s="462"/>
    </row>
    <row r="38" customFormat="false" ht="12.75" hidden="false" customHeight="false" outlineLevel="0" collapsed="false">
      <c r="A38" s="405" t="n">
        <v>34</v>
      </c>
      <c r="B38" s="463"/>
      <c r="C38" s="464" t="str">
        <f aca="false">IF(COUNT(E38:M38)=0,"",SUM(E38:M38))</f>
        <v/>
      </c>
      <c r="D38" s="399" t="str">
        <f aca="false">IF(OR(ISBLANK($B38),C38=""),"",(C38/SUM($E$2:$M$2)))</f>
        <v/>
      </c>
      <c r="E38" s="465"/>
      <c r="F38" s="465"/>
      <c r="G38" s="465"/>
      <c r="H38" s="465"/>
      <c r="I38" s="465"/>
      <c r="J38" s="465"/>
      <c r="K38" s="465"/>
      <c r="L38" s="465"/>
      <c r="M38" s="409" t="str">
        <f aca="false">IF(COUNT(N38:T38)=0,"",SUM(N38:T38))</f>
        <v/>
      </c>
      <c r="N38" s="465"/>
      <c r="O38" s="465"/>
      <c r="P38" s="465"/>
      <c r="Q38" s="465"/>
      <c r="R38" s="465"/>
      <c r="S38" s="465"/>
      <c r="T38" s="465"/>
      <c r="V38" s="405" t="n">
        <v>34</v>
      </c>
      <c r="W38" s="463"/>
      <c r="X38" s="464" t="str">
        <f aca="false">IF(COUNT(Z38:AF38)=0,"",SUM(Z38:AF38))</f>
        <v/>
      </c>
      <c r="Y38" s="403" t="str">
        <f aca="false">IF(OR(ISBLANK($W38),X38=""),"",(X38/SUM($Z$2:$AF$2)))</f>
        <v/>
      </c>
      <c r="Z38" s="465"/>
      <c r="AA38" s="465"/>
      <c r="AB38" s="465"/>
      <c r="AC38" s="465"/>
      <c r="AD38" s="465"/>
      <c r="AE38" s="465"/>
      <c r="AF38" s="464" t="str">
        <f aca="false">IF(COUNT(AG38:AM38)=0,"",SUM(AG38:AM38))</f>
        <v/>
      </c>
      <c r="AG38" s="465"/>
      <c r="AH38" s="465"/>
      <c r="AI38" s="465"/>
      <c r="AJ38" s="465"/>
      <c r="AK38" s="465"/>
      <c r="AL38" s="465"/>
      <c r="AM38" s="465"/>
      <c r="AO38" s="405" t="n">
        <v>34</v>
      </c>
      <c r="AP38" s="463"/>
      <c r="AQ38" s="462"/>
    </row>
    <row r="39" customFormat="false" ht="12.75" hidden="false" customHeight="false" outlineLevel="0" collapsed="false">
      <c r="A39" s="405" t="n">
        <v>35</v>
      </c>
      <c r="B39" s="463"/>
      <c r="C39" s="464" t="str">
        <f aca="false">IF(COUNT(E39:M39)=0,"",SUM(E39:M39))</f>
        <v/>
      </c>
      <c r="D39" s="399" t="str">
        <f aca="false">IF(OR(ISBLANK($B39),C39=""),"",(C39/SUM($E$2:$M$2)))</f>
        <v/>
      </c>
      <c r="E39" s="465"/>
      <c r="F39" s="465"/>
      <c r="G39" s="465"/>
      <c r="H39" s="465"/>
      <c r="I39" s="465"/>
      <c r="J39" s="465"/>
      <c r="K39" s="465"/>
      <c r="L39" s="465"/>
      <c r="M39" s="409" t="str">
        <f aca="false">IF(COUNT(N39:T39)=0,"",SUM(N39:T39))</f>
        <v/>
      </c>
      <c r="N39" s="465"/>
      <c r="O39" s="465"/>
      <c r="P39" s="465"/>
      <c r="Q39" s="465"/>
      <c r="R39" s="465"/>
      <c r="S39" s="465"/>
      <c r="T39" s="465"/>
      <c r="V39" s="405" t="n">
        <v>35</v>
      </c>
      <c r="W39" s="463"/>
      <c r="X39" s="464" t="str">
        <f aca="false">IF(COUNT(Z39:AF39)=0,"",SUM(Z39:AF39))</f>
        <v/>
      </c>
      <c r="Y39" s="403" t="str">
        <f aca="false">IF(OR(ISBLANK($W39),X39=""),"",(X39/SUM($Z$2:$AF$2)))</f>
        <v/>
      </c>
      <c r="Z39" s="465"/>
      <c r="AA39" s="465"/>
      <c r="AB39" s="465"/>
      <c r="AC39" s="465"/>
      <c r="AD39" s="465"/>
      <c r="AE39" s="465"/>
      <c r="AF39" s="464" t="str">
        <f aca="false">IF(COUNT(AG39:AM39)=0,"",SUM(AG39:AM39))</f>
        <v/>
      </c>
      <c r="AG39" s="465"/>
      <c r="AH39" s="465"/>
      <c r="AI39" s="465"/>
      <c r="AJ39" s="465"/>
      <c r="AK39" s="465"/>
      <c r="AL39" s="465"/>
      <c r="AM39" s="465"/>
      <c r="AO39" s="405" t="n">
        <v>35</v>
      </c>
      <c r="AP39" s="463"/>
      <c r="AQ39" s="462"/>
    </row>
    <row r="40" customFormat="false" ht="12.75" hidden="false" customHeight="false" outlineLevel="0" collapsed="false">
      <c r="A40" s="405" t="n">
        <v>36</v>
      </c>
      <c r="B40" s="463"/>
      <c r="C40" s="464" t="str">
        <f aca="false">IF(COUNT(E40:M40)=0,"",SUM(E40:M40))</f>
        <v/>
      </c>
      <c r="D40" s="399" t="str">
        <f aca="false">IF(OR(ISBLANK($B40),C40=""),"",(C40/SUM($E$2:$M$2)))</f>
        <v/>
      </c>
      <c r="E40" s="465"/>
      <c r="F40" s="465"/>
      <c r="G40" s="465"/>
      <c r="H40" s="465"/>
      <c r="I40" s="465"/>
      <c r="J40" s="465"/>
      <c r="K40" s="465"/>
      <c r="L40" s="465"/>
      <c r="M40" s="409" t="str">
        <f aca="false">IF(COUNT(N40:T40)=0,"",SUM(N40:T40))</f>
        <v/>
      </c>
      <c r="N40" s="465"/>
      <c r="O40" s="465"/>
      <c r="P40" s="465"/>
      <c r="Q40" s="465"/>
      <c r="R40" s="465"/>
      <c r="S40" s="465"/>
      <c r="T40" s="465"/>
      <c r="V40" s="405" t="n">
        <v>36</v>
      </c>
      <c r="W40" s="463"/>
      <c r="X40" s="464" t="str">
        <f aca="false">IF(COUNT(Z40:AF40)=0,"",SUM(Z40:AF40))</f>
        <v/>
      </c>
      <c r="Y40" s="403" t="str">
        <f aca="false">IF(OR(ISBLANK($W40),X40=""),"",(X40/SUM($Z$2:$AF$2)))</f>
        <v/>
      </c>
      <c r="Z40" s="465"/>
      <c r="AA40" s="465"/>
      <c r="AB40" s="465"/>
      <c r="AC40" s="465"/>
      <c r="AD40" s="465"/>
      <c r="AE40" s="465"/>
      <c r="AF40" s="464" t="str">
        <f aca="false">IF(COUNT(AG40:AM40)=0,"",SUM(AG40:AM40))</f>
        <v/>
      </c>
      <c r="AG40" s="465"/>
      <c r="AH40" s="465"/>
      <c r="AI40" s="465"/>
      <c r="AJ40" s="465"/>
      <c r="AK40" s="465"/>
      <c r="AL40" s="465"/>
      <c r="AM40" s="465"/>
      <c r="AO40" s="405" t="n">
        <v>36</v>
      </c>
      <c r="AP40" s="463"/>
      <c r="AQ40" s="462"/>
    </row>
    <row r="41" customFormat="false" ht="12.75" hidden="false" customHeight="false" outlineLevel="0" collapsed="false">
      <c r="A41" s="405" t="n">
        <v>37</v>
      </c>
      <c r="B41" s="463"/>
      <c r="C41" s="464" t="str">
        <f aca="false">IF(COUNT(E41:M41)=0,"",SUM(E41:M41))</f>
        <v/>
      </c>
      <c r="D41" s="399" t="str">
        <f aca="false">IF(OR(ISBLANK($B41),C41=""),"",(C41/SUM($E$2:$M$2)))</f>
        <v/>
      </c>
      <c r="E41" s="465"/>
      <c r="F41" s="465"/>
      <c r="G41" s="465"/>
      <c r="H41" s="465"/>
      <c r="I41" s="465"/>
      <c r="J41" s="465"/>
      <c r="K41" s="465"/>
      <c r="L41" s="465"/>
      <c r="M41" s="409" t="str">
        <f aca="false">IF(COUNT(N41:T41)=0,"",SUM(N41:T41))</f>
        <v/>
      </c>
      <c r="N41" s="465"/>
      <c r="O41" s="465"/>
      <c r="P41" s="465"/>
      <c r="Q41" s="465"/>
      <c r="R41" s="465"/>
      <c r="S41" s="465"/>
      <c r="T41" s="465"/>
      <c r="V41" s="405" t="n">
        <v>37</v>
      </c>
      <c r="W41" s="463"/>
      <c r="X41" s="464" t="str">
        <f aca="false">IF(COUNT(Z41:AF41)=0,"",SUM(Z41:AF41))</f>
        <v/>
      </c>
      <c r="Y41" s="403" t="str">
        <f aca="false">IF(OR(ISBLANK($W41),X41=""),"",(X41/SUM($Z$2:$AF$2)))</f>
        <v/>
      </c>
      <c r="Z41" s="465"/>
      <c r="AA41" s="465"/>
      <c r="AB41" s="465"/>
      <c r="AC41" s="465"/>
      <c r="AD41" s="465"/>
      <c r="AE41" s="465"/>
      <c r="AF41" s="464" t="str">
        <f aca="false">IF(COUNT(AG41:AM41)=0,"",SUM(AG41:AM41))</f>
        <v/>
      </c>
      <c r="AG41" s="465"/>
      <c r="AH41" s="465"/>
      <c r="AI41" s="465"/>
      <c r="AJ41" s="465"/>
      <c r="AK41" s="465"/>
      <c r="AL41" s="465"/>
      <c r="AM41" s="465"/>
      <c r="AO41" s="405" t="n">
        <v>37</v>
      </c>
      <c r="AP41" s="463"/>
      <c r="AQ41" s="462"/>
    </row>
    <row r="42" customFormat="false" ht="12.75" hidden="false" customHeight="false" outlineLevel="0" collapsed="false">
      <c r="A42" s="405" t="n">
        <v>38</v>
      </c>
      <c r="B42" s="463"/>
      <c r="C42" s="464" t="str">
        <f aca="false">IF(COUNT(E42:M42)=0,"",SUM(E42:M42))</f>
        <v/>
      </c>
      <c r="D42" s="399" t="str">
        <f aca="false">IF(OR(ISBLANK($B42),C42=""),"",(C42/SUM($E$2:$M$2)))</f>
        <v/>
      </c>
      <c r="E42" s="465"/>
      <c r="F42" s="465"/>
      <c r="G42" s="465"/>
      <c r="H42" s="465"/>
      <c r="I42" s="465"/>
      <c r="J42" s="465"/>
      <c r="K42" s="465"/>
      <c r="L42" s="465"/>
      <c r="M42" s="409" t="str">
        <f aca="false">IF(COUNT(N42:T42)=0,"",SUM(N42:T42))</f>
        <v/>
      </c>
      <c r="N42" s="465"/>
      <c r="O42" s="465"/>
      <c r="P42" s="465"/>
      <c r="Q42" s="465"/>
      <c r="R42" s="465"/>
      <c r="S42" s="465"/>
      <c r="T42" s="465"/>
      <c r="V42" s="405" t="n">
        <v>38</v>
      </c>
      <c r="W42" s="463"/>
      <c r="X42" s="464" t="str">
        <f aca="false">IF(COUNT(Z42:AF42)=0,"",SUM(Z42:AF42))</f>
        <v/>
      </c>
      <c r="Y42" s="403" t="str">
        <f aca="false">IF(OR(ISBLANK($W42),X42=""),"",(X42/SUM($Z$2:$AF$2)))</f>
        <v/>
      </c>
      <c r="Z42" s="465"/>
      <c r="AA42" s="465"/>
      <c r="AB42" s="465"/>
      <c r="AC42" s="465"/>
      <c r="AD42" s="465"/>
      <c r="AE42" s="465"/>
      <c r="AF42" s="464" t="str">
        <f aca="false">IF(COUNT(AG42:AM42)=0,"",SUM(AG42:AM42))</f>
        <v/>
      </c>
      <c r="AG42" s="465"/>
      <c r="AH42" s="465"/>
      <c r="AI42" s="465"/>
      <c r="AJ42" s="465"/>
      <c r="AK42" s="465"/>
      <c r="AL42" s="465"/>
      <c r="AM42" s="465"/>
      <c r="AO42" s="405" t="n">
        <v>38</v>
      </c>
      <c r="AP42" s="463"/>
      <c r="AQ42" s="462"/>
    </row>
    <row r="43" customFormat="false" ht="12.75" hidden="false" customHeight="false" outlineLevel="0" collapsed="false">
      <c r="A43" s="405" t="n">
        <v>39</v>
      </c>
      <c r="B43" s="463"/>
      <c r="C43" s="464" t="str">
        <f aca="false">IF(COUNT(E43:M43)=0,"",SUM(E43:M43))</f>
        <v/>
      </c>
      <c r="D43" s="399" t="str">
        <f aca="false">IF(OR(ISBLANK($B43),C43=""),"",(C43/SUM($E$2:$M$2)))</f>
        <v/>
      </c>
      <c r="E43" s="465"/>
      <c r="F43" s="465"/>
      <c r="G43" s="465"/>
      <c r="H43" s="465"/>
      <c r="I43" s="465"/>
      <c r="J43" s="465"/>
      <c r="K43" s="465"/>
      <c r="L43" s="465"/>
      <c r="M43" s="409" t="str">
        <f aca="false">IF(COUNT(N43:T43)=0,"",SUM(N43:T43))</f>
        <v/>
      </c>
      <c r="N43" s="465"/>
      <c r="O43" s="465"/>
      <c r="P43" s="465"/>
      <c r="Q43" s="465"/>
      <c r="R43" s="465"/>
      <c r="S43" s="465"/>
      <c r="T43" s="465"/>
      <c r="V43" s="405" t="n">
        <v>39</v>
      </c>
      <c r="W43" s="463"/>
      <c r="X43" s="464" t="str">
        <f aca="false">IF(COUNT(Z43:AF43)=0,"",SUM(Z43:AF43))</f>
        <v/>
      </c>
      <c r="Y43" s="403" t="str">
        <f aca="false">IF(OR(ISBLANK($W43),X43=""),"",(X43/SUM($Z$2:$AF$2)))</f>
        <v/>
      </c>
      <c r="Z43" s="465"/>
      <c r="AA43" s="465"/>
      <c r="AB43" s="465"/>
      <c r="AC43" s="465"/>
      <c r="AD43" s="465"/>
      <c r="AE43" s="465"/>
      <c r="AF43" s="464" t="str">
        <f aca="false">IF(COUNT(AG43:AM43)=0,"",SUM(AG43:AM43))</f>
        <v/>
      </c>
      <c r="AG43" s="465"/>
      <c r="AH43" s="465"/>
      <c r="AI43" s="465"/>
      <c r="AJ43" s="465"/>
      <c r="AK43" s="465"/>
      <c r="AL43" s="465"/>
      <c r="AM43" s="465"/>
      <c r="AO43" s="405" t="n">
        <v>39</v>
      </c>
      <c r="AP43" s="463"/>
      <c r="AQ43" s="462"/>
    </row>
    <row r="44" customFormat="false" ht="12.75" hidden="false" customHeight="false" outlineLevel="0" collapsed="false">
      <c r="A44" s="405" t="n">
        <v>40</v>
      </c>
      <c r="B44" s="463"/>
      <c r="C44" s="464" t="str">
        <f aca="false">IF(COUNT(E44:M44)=0,"",SUM(E44:M44))</f>
        <v/>
      </c>
      <c r="D44" s="399" t="str">
        <f aca="false">IF(OR(ISBLANK($B44),C44=""),"",(C44/SUM($E$2:$M$2)))</f>
        <v/>
      </c>
      <c r="E44" s="465"/>
      <c r="F44" s="465"/>
      <c r="G44" s="465"/>
      <c r="H44" s="465"/>
      <c r="I44" s="465"/>
      <c r="J44" s="465"/>
      <c r="K44" s="465"/>
      <c r="L44" s="465"/>
      <c r="M44" s="409" t="str">
        <f aca="false">IF(COUNT(N44:T44)=0,"",SUM(N44:T44))</f>
        <v/>
      </c>
      <c r="N44" s="465"/>
      <c r="O44" s="465"/>
      <c r="P44" s="465"/>
      <c r="Q44" s="465"/>
      <c r="R44" s="465"/>
      <c r="S44" s="465"/>
      <c r="T44" s="465"/>
      <c r="V44" s="405" t="n">
        <v>40</v>
      </c>
      <c r="W44" s="463"/>
      <c r="X44" s="464" t="str">
        <f aca="false">IF(COUNT(Z44:AF44)=0,"",SUM(Z44:AF44))</f>
        <v/>
      </c>
      <c r="Y44" s="403" t="str">
        <f aca="false">IF(OR(ISBLANK($W44),X44=""),"",(X44/SUM($Z$2:$AF$2)))</f>
        <v/>
      </c>
      <c r="Z44" s="465"/>
      <c r="AA44" s="465"/>
      <c r="AB44" s="465"/>
      <c r="AC44" s="465"/>
      <c r="AD44" s="465"/>
      <c r="AE44" s="465"/>
      <c r="AF44" s="464" t="str">
        <f aca="false">IF(COUNT(AG44:AM44)=0,"",SUM(AG44:AM44))</f>
        <v/>
      </c>
      <c r="AG44" s="465"/>
      <c r="AH44" s="465"/>
      <c r="AI44" s="465"/>
      <c r="AJ44" s="465"/>
      <c r="AK44" s="465"/>
      <c r="AL44" s="465"/>
      <c r="AM44" s="465"/>
      <c r="AO44" s="405" t="n">
        <v>40</v>
      </c>
      <c r="AP44" s="463"/>
      <c r="AQ44" s="462"/>
    </row>
    <row r="45" customFormat="false" ht="12.75" hidden="false" customHeight="false" outlineLevel="0" collapsed="false">
      <c r="A45" s="405" t="n">
        <v>41</v>
      </c>
      <c r="B45" s="463"/>
      <c r="C45" s="464" t="str">
        <f aca="false">IF(COUNT(E45:M45)=0,"",SUM(E45:M45))</f>
        <v/>
      </c>
      <c r="D45" s="399" t="str">
        <f aca="false">IF(OR(ISBLANK($B45),C45=""),"",(C45/SUM($E$2:$M$2)))</f>
        <v/>
      </c>
      <c r="E45" s="465"/>
      <c r="F45" s="465"/>
      <c r="G45" s="465"/>
      <c r="H45" s="465"/>
      <c r="I45" s="465"/>
      <c r="J45" s="465"/>
      <c r="K45" s="465"/>
      <c r="L45" s="465"/>
      <c r="M45" s="409" t="str">
        <f aca="false">IF(COUNT(N45:T45)=0,"",SUM(N45:T45))</f>
        <v/>
      </c>
      <c r="N45" s="465"/>
      <c r="O45" s="465"/>
      <c r="P45" s="465"/>
      <c r="Q45" s="465"/>
      <c r="R45" s="465"/>
      <c r="S45" s="465"/>
      <c r="T45" s="465"/>
      <c r="V45" s="405" t="n">
        <v>41</v>
      </c>
      <c r="W45" s="463"/>
      <c r="X45" s="464" t="str">
        <f aca="false">IF(COUNT(Z45:AF45)=0,"",SUM(Z45:AF45))</f>
        <v/>
      </c>
      <c r="Y45" s="403" t="str">
        <f aca="false">IF(OR(ISBLANK($W45),X45=""),"",(X45/SUM($Z$2:$AF$2)))</f>
        <v/>
      </c>
      <c r="Z45" s="465"/>
      <c r="AA45" s="465"/>
      <c r="AB45" s="465"/>
      <c r="AC45" s="465"/>
      <c r="AD45" s="465"/>
      <c r="AE45" s="465"/>
      <c r="AF45" s="464" t="str">
        <f aca="false">IF(COUNT(AG45:AM45)=0,"",SUM(AG45:AM45))</f>
        <v/>
      </c>
      <c r="AG45" s="465"/>
      <c r="AH45" s="465"/>
      <c r="AI45" s="465"/>
      <c r="AJ45" s="465"/>
      <c r="AK45" s="465"/>
      <c r="AL45" s="465"/>
      <c r="AM45" s="465"/>
      <c r="AO45" s="405" t="n">
        <v>41</v>
      </c>
      <c r="AP45" s="463"/>
      <c r="AQ45" s="462"/>
    </row>
    <row r="46" customFormat="false" ht="12.75" hidden="false" customHeight="false" outlineLevel="0" collapsed="false">
      <c r="A46" s="405" t="n">
        <v>42</v>
      </c>
      <c r="B46" s="463"/>
      <c r="C46" s="464" t="str">
        <f aca="false">IF(COUNT(E46:M46)=0,"",SUM(E46:M46))</f>
        <v/>
      </c>
      <c r="D46" s="399" t="str">
        <f aca="false">IF(OR(ISBLANK($B46),C46=""),"",(C46/SUM($E$2:$M$2)))</f>
        <v/>
      </c>
      <c r="E46" s="465"/>
      <c r="F46" s="465"/>
      <c r="G46" s="465"/>
      <c r="H46" s="465"/>
      <c r="I46" s="465"/>
      <c r="J46" s="465"/>
      <c r="K46" s="465"/>
      <c r="L46" s="465"/>
      <c r="M46" s="409" t="str">
        <f aca="false">IF(COUNT(N46:T46)=0,"",SUM(N46:T46))</f>
        <v/>
      </c>
      <c r="N46" s="465"/>
      <c r="O46" s="465"/>
      <c r="P46" s="465"/>
      <c r="Q46" s="465"/>
      <c r="R46" s="465"/>
      <c r="S46" s="465"/>
      <c r="T46" s="465"/>
      <c r="V46" s="405" t="n">
        <v>42</v>
      </c>
      <c r="W46" s="463"/>
      <c r="X46" s="464" t="str">
        <f aca="false">IF(COUNT(Z46:AF46)=0,"",SUM(Z46:AF46))</f>
        <v/>
      </c>
      <c r="Y46" s="403" t="str">
        <f aca="false">IF(OR(ISBLANK($W46),X46=""),"",(X46/SUM($Z$2:$AF$2)))</f>
        <v/>
      </c>
      <c r="Z46" s="465"/>
      <c r="AA46" s="465"/>
      <c r="AB46" s="465"/>
      <c r="AC46" s="465"/>
      <c r="AD46" s="465"/>
      <c r="AE46" s="465"/>
      <c r="AF46" s="464" t="str">
        <f aca="false">IF(COUNT(AG46:AM46)=0,"",SUM(AG46:AM46))</f>
        <v/>
      </c>
      <c r="AG46" s="465"/>
      <c r="AH46" s="465"/>
      <c r="AI46" s="465"/>
      <c r="AJ46" s="465"/>
      <c r="AK46" s="465"/>
      <c r="AL46" s="465"/>
      <c r="AM46" s="465"/>
      <c r="AO46" s="405" t="n">
        <v>42</v>
      </c>
      <c r="AP46" s="463"/>
      <c r="AQ46" s="462"/>
    </row>
    <row r="47" customFormat="false" ht="12.75" hidden="false" customHeight="false" outlineLevel="0" collapsed="false">
      <c r="A47" s="405" t="n">
        <v>43</v>
      </c>
      <c r="B47" s="463"/>
      <c r="C47" s="464" t="str">
        <f aca="false">IF(COUNT(E47:M47)=0,"",SUM(E47:M47))</f>
        <v/>
      </c>
      <c r="D47" s="399" t="str">
        <f aca="false">IF(OR(ISBLANK($B47),C47=""),"",(C47/SUM($E$2:$M$2)))</f>
        <v/>
      </c>
      <c r="E47" s="465"/>
      <c r="F47" s="465"/>
      <c r="G47" s="465"/>
      <c r="H47" s="465"/>
      <c r="I47" s="465"/>
      <c r="J47" s="465"/>
      <c r="K47" s="465"/>
      <c r="L47" s="465"/>
      <c r="M47" s="409" t="str">
        <f aca="false">IF(COUNT(N47:T47)=0,"",SUM(N47:T47))</f>
        <v/>
      </c>
      <c r="N47" s="465"/>
      <c r="O47" s="465"/>
      <c r="P47" s="465"/>
      <c r="Q47" s="465"/>
      <c r="R47" s="465"/>
      <c r="S47" s="465"/>
      <c r="T47" s="465"/>
      <c r="V47" s="405" t="n">
        <v>43</v>
      </c>
      <c r="W47" s="463"/>
      <c r="X47" s="464" t="str">
        <f aca="false">IF(COUNT(Z47:AF47)=0,"",SUM(Z47:AF47))</f>
        <v/>
      </c>
      <c r="Y47" s="403" t="str">
        <f aca="false">IF(OR(ISBLANK($W47),X47=""),"",(X47/SUM($Z$2:$AF$2)))</f>
        <v/>
      </c>
      <c r="Z47" s="465"/>
      <c r="AA47" s="465"/>
      <c r="AB47" s="465"/>
      <c r="AC47" s="465"/>
      <c r="AD47" s="465"/>
      <c r="AE47" s="465"/>
      <c r="AF47" s="464" t="str">
        <f aca="false">IF(COUNT(AG47:AM47)=0,"",SUM(AG47:AM47))</f>
        <v/>
      </c>
      <c r="AG47" s="465"/>
      <c r="AH47" s="465"/>
      <c r="AI47" s="465"/>
      <c r="AJ47" s="465"/>
      <c r="AK47" s="465"/>
      <c r="AL47" s="465"/>
      <c r="AM47" s="465"/>
      <c r="AO47" s="405" t="n">
        <v>43</v>
      </c>
      <c r="AP47" s="463"/>
      <c r="AQ47" s="462"/>
    </row>
    <row r="48" customFormat="false" ht="12.75" hidden="false" customHeight="false" outlineLevel="0" collapsed="false">
      <c r="A48" s="405" t="n">
        <v>44</v>
      </c>
      <c r="B48" s="463"/>
      <c r="C48" s="464" t="str">
        <f aca="false">IF(COUNT(E48:M48)=0,"",SUM(E48:M48))</f>
        <v/>
      </c>
      <c r="D48" s="399" t="str">
        <f aca="false">IF(OR(ISBLANK($B48),C48=""),"",(C48/SUM($E$2:$M$2)))</f>
        <v/>
      </c>
      <c r="E48" s="465"/>
      <c r="F48" s="465"/>
      <c r="G48" s="465"/>
      <c r="H48" s="465"/>
      <c r="I48" s="465"/>
      <c r="J48" s="465"/>
      <c r="K48" s="465"/>
      <c r="L48" s="465"/>
      <c r="M48" s="409" t="str">
        <f aca="false">IF(COUNT(N48:T48)=0,"",SUM(N48:T48))</f>
        <v/>
      </c>
      <c r="N48" s="465"/>
      <c r="O48" s="465"/>
      <c r="P48" s="465"/>
      <c r="Q48" s="465"/>
      <c r="R48" s="465"/>
      <c r="S48" s="465"/>
      <c r="T48" s="465"/>
      <c r="V48" s="405" t="n">
        <v>44</v>
      </c>
      <c r="W48" s="463"/>
      <c r="X48" s="464" t="str">
        <f aca="false">IF(COUNT(Z48:AF48)=0,"",SUM(Z48:AF48))</f>
        <v/>
      </c>
      <c r="Y48" s="403" t="str">
        <f aca="false">IF(OR(ISBLANK($W48),X48=""),"",(X48/SUM($Z$2:$AF$2)))</f>
        <v/>
      </c>
      <c r="Z48" s="465"/>
      <c r="AA48" s="465"/>
      <c r="AB48" s="465"/>
      <c r="AC48" s="465"/>
      <c r="AD48" s="465"/>
      <c r="AE48" s="465"/>
      <c r="AF48" s="464" t="str">
        <f aca="false">IF(COUNT(AG48:AM48)=0,"",SUM(AG48:AM48))</f>
        <v/>
      </c>
      <c r="AG48" s="465"/>
      <c r="AH48" s="465"/>
      <c r="AI48" s="465"/>
      <c r="AJ48" s="465"/>
      <c r="AK48" s="465"/>
      <c r="AL48" s="465"/>
      <c r="AM48" s="465"/>
      <c r="AO48" s="405" t="n">
        <v>44</v>
      </c>
      <c r="AP48" s="463"/>
      <c r="AQ48" s="462"/>
    </row>
    <row r="49" customFormat="false" ht="12.75" hidden="false" customHeight="false" outlineLevel="0" collapsed="false">
      <c r="A49" s="405" t="n">
        <v>45</v>
      </c>
      <c r="B49" s="463"/>
      <c r="C49" s="464" t="str">
        <f aca="false">IF(COUNT(E49:M49)=0,"",SUM(E49:M49))</f>
        <v/>
      </c>
      <c r="D49" s="399" t="str">
        <f aca="false">IF(OR(ISBLANK($B49),C49=""),"",(C49/SUM($E$2:$M$2)))</f>
        <v/>
      </c>
      <c r="E49" s="465"/>
      <c r="F49" s="465"/>
      <c r="G49" s="465"/>
      <c r="H49" s="465"/>
      <c r="I49" s="465"/>
      <c r="J49" s="465"/>
      <c r="K49" s="465"/>
      <c r="L49" s="465"/>
      <c r="M49" s="409" t="str">
        <f aca="false">IF(COUNT(N49:T49)=0,"",SUM(N49:T49))</f>
        <v/>
      </c>
      <c r="N49" s="465"/>
      <c r="O49" s="465"/>
      <c r="P49" s="465"/>
      <c r="Q49" s="465"/>
      <c r="R49" s="465"/>
      <c r="S49" s="465"/>
      <c r="T49" s="465"/>
      <c r="V49" s="405" t="n">
        <v>45</v>
      </c>
      <c r="W49" s="463"/>
      <c r="X49" s="464" t="str">
        <f aca="false">IF(COUNT(Z49:AF49)=0,"",SUM(Z49:AF49))</f>
        <v/>
      </c>
      <c r="Y49" s="403" t="str">
        <f aca="false">IF(OR(ISBLANK($W49),X49=""),"",(X49/SUM($Z$2:$AF$2)))</f>
        <v/>
      </c>
      <c r="Z49" s="465"/>
      <c r="AA49" s="465"/>
      <c r="AB49" s="465"/>
      <c r="AC49" s="465"/>
      <c r="AD49" s="465"/>
      <c r="AE49" s="465"/>
      <c r="AF49" s="464" t="str">
        <f aca="false">IF(COUNT(AG49:AM49)=0,"",SUM(AG49:AM49))</f>
        <v/>
      </c>
      <c r="AG49" s="465"/>
      <c r="AH49" s="465"/>
      <c r="AI49" s="465"/>
      <c r="AJ49" s="465"/>
      <c r="AK49" s="465"/>
      <c r="AL49" s="465"/>
      <c r="AM49" s="465"/>
      <c r="AO49" s="405" t="n">
        <v>45</v>
      </c>
      <c r="AP49" s="463"/>
      <c r="AQ49" s="462"/>
    </row>
    <row r="50" customFormat="false" ht="12.75" hidden="false" customHeight="false" outlineLevel="0" collapsed="false">
      <c r="A50" s="405" t="n">
        <v>46</v>
      </c>
      <c r="B50" s="463"/>
      <c r="C50" s="464" t="str">
        <f aca="false">IF(COUNT(E50:M50)=0,"",SUM(E50:M50))</f>
        <v/>
      </c>
      <c r="D50" s="399" t="str">
        <f aca="false">IF(OR(ISBLANK($B50),C50=""),"",(C50/SUM($E$2:$M$2)))</f>
        <v/>
      </c>
      <c r="E50" s="465"/>
      <c r="F50" s="465"/>
      <c r="G50" s="465"/>
      <c r="H50" s="465"/>
      <c r="I50" s="465"/>
      <c r="J50" s="465"/>
      <c r="K50" s="465"/>
      <c r="L50" s="465"/>
      <c r="M50" s="409" t="str">
        <f aca="false">IF(COUNT(N50:T50)=0,"",SUM(N50:T50))</f>
        <v/>
      </c>
      <c r="N50" s="465"/>
      <c r="O50" s="465"/>
      <c r="P50" s="465"/>
      <c r="Q50" s="465"/>
      <c r="R50" s="465"/>
      <c r="S50" s="465"/>
      <c r="T50" s="465"/>
      <c r="V50" s="405" t="n">
        <v>46</v>
      </c>
      <c r="W50" s="463"/>
      <c r="X50" s="464" t="str">
        <f aca="false">IF(COUNT(Z50:AF50)=0,"",SUM(Z50:AF50))</f>
        <v/>
      </c>
      <c r="Y50" s="403" t="str">
        <f aca="false">IF(OR(ISBLANK($W50),X50=""),"",(X50/SUM($Z$2:$AF$2)))</f>
        <v/>
      </c>
      <c r="Z50" s="465"/>
      <c r="AA50" s="465"/>
      <c r="AB50" s="465"/>
      <c r="AC50" s="465"/>
      <c r="AD50" s="465"/>
      <c r="AE50" s="465"/>
      <c r="AF50" s="464" t="str">
        <f aca="false">IF(COUNT(AG50:AM50)=0,"",SUM(AG50:AM50))</f>
        <v/>
      </c>
      <c r="AG50" s="465"/>
      <c r="AH50" s="465"/>
      <c r="AI50" s="465"/>
      <c r="AJ50" s="465"/>
      <c r="AK50" s="465"/>
      <c r="AL50" s="465"/>
      <c r="AM50" s="465"/>
      <c r="AO50" s="405" t="n">
        <v>46</v>
      </c>
      <c r="AP50" s="463"/>
      <c r="AQ50" s="462"/>
    </row>
    <row r="51" customFormat="false" ht="12.75" hidden="false" customHeight="false" outlineLevel="0" collapsed="false">
      <c r="A51" s="405" t="n">
        <v>47</v>
      </c>
      <c r="B51" s="463"/>
      <c r="C51" s="464" t="str">
        <f aca="false">IF(COUNT(E51:M51)=0,"",SUM(E51:M51))</f>
        <v/>
      </c>
      <c r="D51" s="399" t="str">
        <f aca="false">IF(OR(ISBLANK($B51),C51=""),"",(C51/SUM($E$2:$M$2)))</f>
        <v/>
      </c>
      <c r="E51" s="465"/>
      <c r="F51" s="465"/>
      <c r="G51" s="465"/>
      <c r="H51" s="465"/>
      <c r="I51" s="465"/>
      <c r="J51" s="465"/>
      <c r="K51" s="465"/>
      <c r="L51" s="465"/>
      <c r="M51" s="409" t="str">
        <f aca="false">IF(COUNT(N51:T51)=0,"",SUM(N51:T51))</f>
        <v/>
      </c>
      <c r="N51" s="465"/>
      <c r="O51" s="465"/>
      <c r="P51" s="465"/>
      <c r="Q51" s="465"/>
      <c r="R51" s="465"/>
      <c r="S51" s="465"/>
      <c r="T51" s="465"/>
      <c r="V51" s="405" t="n">
        <v>47</v>
      </c>
      <c r="W51" s="463"/>
      <c r="X51" s="464" t="str">
        <f aca="false">IF(COUNT(Z51:AF51)=0,"",SUM(Z51:AF51))</f>
        <v/>
      </c>
      <c r="Y51" s="403" t="str">
        <f aca="false">IF(OR(ISBLANK($W51),X51=""),"",(X51/SUM($Z$2:$AF$2)))</f>
        <v/>
      </c>
      <c r="Z51" s="465"/>
      <c r="AA51" s="465"/>
      <c r="AB51" s="465"/>
      <c r="AC51" s="465"/>
      <c r="AD51" s="465"/>
      <c r="AE51" s="465"/>
      <c r="AF51" s="464" t="str">
        <f aca="false">IF(COUNT(AG51:AM51)=0,"",SUM(AG51:AM51))</f>
        <v/>
      </c>
      <c r="AG51" s="465"/>
      <c r="AH51" s="465"/>
      <c r="AI51" s="465"/>
      <c r="AJ51" s="465"/>
      <c r="AK51" s="465"/>
      <c r="AL51" s="465"/>
      <c r="AM51" s="465"/>
      <c r="AO51" s="405" t="n">
        <v>47</v>
      </c>
      <c r="AP51" s="463"/>
      <c r="AQ51" s="462"/>
    </row>
    <row r="52" customFormat="false" ht="12.75" hidden="false" customHeight="false" outlineLevel="0" collapsed="false">
      <c r="A52" s="405" t="n">
        <v>48</v>
      </c>
      <c r="B52" s="463"/>
      <c r="C52" s="464" t="str">
        <f aca="false">IF(COUNT(E52:M52)=0,"",SUM(E52:M52))</f>
        <v/>
      </c>
      <c r="D52" s="399" t="str">
        <f aca="false">IF(OR(ISBLANK($B52),C52=""),"",(C52/SUM($E$2:$M$2)))</f>
        <v/>
      </c>
      <c r="E52" s="465"/>
      <c r="F52" s="465"/>
      <c r="G52" s="465"/>
      <c r="H52" s="465"/>
      <c r="I52" s="465"/>
      <c r="J52" s="465"/>
      <c r="K52" s="465"/>
      <c r="L52" s="465"/>
      <c r="M52" s="409" t="str">
        <f aca="false">IF(COUNT(N52:T52)=0,"",SUM(N52:T52))</f>
        <v/>
      </c>
      <c r="N52" s="465"/>
      <c r="O52" s="465"/>
      <c r="P52" s="465"/>
      <c r="Q52" s="465"/>
      <c r="R52" s="465"/>
      <c r="S52" s="465"/>
      <c r="T52" s="465"/>
      <c r="V52" s="405" t="n">
        <v>48</v>
      </c>
      <c r="W52" s="463"/>
      <c r="X52" s="464" t="str">
        <f aca="false">IF(COUNT(Z52:AF52)=0,"",SUM(Z52:AF52))</f>
        <v/>
      </c>
      <c r="Y52" s="403" t="str">
        <f aca="false">IF(OR(ISBLANK($W52),X52=""),"",(X52/SUM($Z$2:$AF$2)))</f>
        <v/>
      </c>
      <c r="Z52" s="465"/>
      <c r="AA52" s="465"/>
      <c r="AB52" s="465"/>
      <c r="AC52" s="465"/>
      <c r="AD52" s="465"/>
      <c r="AE52" s="465"/>
      <c r="AF52" s="464" t="str">
        <f aca="false">IF(COUNT(AG52:AM52)=0,"",SUM(AG52:AM52))</f>
        <v/>
      </c>
      <c r="AG52" s="465"/>
      <c r="AH52" s="465"/>
      <c r="AI52" s="465"/>
      <c r="AJ52" s="465"/>
      <c r="AK52" s="465"/>
      <c r="AL52" s="465"/>
      <c r="AM52" s="465"/>
      <c r="AO52" s="405" t="n">
        <v>48</v>
      </c>
      <c r="AP52" s="463"/>
      <c r="AQ52" s="462"/>
    </row>
    <row r="53" customFormat="false" ht="12.75" hidden="false" customHeight="false" outlineLevel="0" collapsed="false">
      <c r="A53" s="405" t="n">
        <v>49</v>
      </c>
      <c r="B53" s="463"/>
      <c r="C53" s="464" t="str">
        <f aca="false">IF(COUNT(E53:M53)=0,"",SUM(E53:M53))</f>
        <v/>
      </c>
      <c r="D53" s="399" t="str">
        <f aca="false">IF(OR(ISBLANK($B53),C53=""),"",(C53/SUM($E$2:$M$2)))</f>
        <v/>
      </c>
      <c r="E53" s="465"/>
      <c r="F53" s="465"/>
      <c r="G53" s="465"/>
      <c r="H53" s="465"/>
      <c r="I53" s="465"/>
      <c r="J53" s="465"/>
      <c r="K53" s="465"/>
      <c r="L53" s="465"/>
      <c r="M53" s="409" t="str">
        <f aca="false">IF(COUNT(N53:T53)=0,"",SUM(N53:T53))</f>
        <v/>
      </c>
      <c r="N53" s="465"/>
      <c r="O53" s="465"/>
      <c r="P53" s="465"/>
      <c r="Q53" s="465"/>
      <c r="R53" s="465"/>
      <c r="S53" s="465"/>
      <c r="T53" s="465"/>
      <c r="V53" s="405" t="n">
        <v>49</v>
      </c>
      <c r="W53" s="463"/>
      <c r="X53" s="464" t="str">
        <f aca="false">IF(COUNT(Z53:AF53)=0,"",SUM(Z53:AF53))</f>
        <v/>
      </c>
      <c r="Y53" s="403" t="str">
        <f aca="false">IF(OR(ISBLANK($W53),X53=""),"",(X53/SUM($Z$2:$AF$2)))</f>
        <v/>
      </c>
      <c r="Z53" s="465"/>
      <c r="AA53" s="465"/>
      <c r="AB53" s="465"/>
      <c r="AC53" s="465"/>
      <c r="AD53" s="465"/>
      <c r="AE53" s="465"/>
      <c r="AF53" s="464" t="str">
        <f aca="false">IF(COUNT(AG53:AM53)=0,"",SUM(AG53:AM53))</f>
        <v/>
      </c>
      <c r="AG53" s="465"/>
      <c r="AH53" s="465"/>
      <c r="AI53" s="465"/>
      <c r="AJ53" s="465"/>
      <c r="AK53" s="465"/>
      <c r="AL53" s="465"/>
      <c r="AM53" s="465"/>
      <c r="AO53" s="405" t="n">
        <v>49</v>
      </c>
      <c r="AP53" s="463"/>
      <c r="AQ53" s="462"/>
    </row>
    <row r="54" customFormat="false" ht="12.75" hidden="false" customHeight="false" outlineLevel="0" collapsed="false">
      <c r="A54" s="405" t="n">
        <v>50</v>
      </c>
      <c r="B54" s="463"/>
      <c r="C54" s="464" t="str">
        <f aca="false">IF(COUNT(E54:M54)=0,"",SUM(E54:M54))</f>
        <v/>
      </c>
      <c r="D54" s="399" t="str">
        <f aca="false">IF(OR(ISBLANK($B54),C54=""),"",(C54/SUM($E$2:$M$2)))</f>
        <v/>
      </c>
      <c r="E54" s="465"/>
      <c r="F54" s="465"/>
      <c r="G54" s="465"/>
      <c r="H54" s="465"/>
      <c r="I54" s="465"/>
      <c r="J54" s="465"/>
      <c r="K54" s="465"/>
      <c r="L54" s="465"/>
      <c r="M54" s="409" t="str">
        <f aca="false">IF(COUNT(N54:T54)=0,"",SUM(N54:T54))</f>
        <v/>
      </c>
      <c r="N54" s="465"/>
      <c r="O54" s="465"/>
      <c r="P54" s="465"/>
      <c r="Q54" s="465"/>
      <c r="R54" s="465"/>
      <c r="S54" s="465"/>
      <c r="T54" s="465"/>
      <c r="V54" s="405" t="n">
        <v>50</v>
      </c>
      <c r="W54" s="463"/>
      <c r="X54" s="464" t="str">
        <f aca="false">IF(COUNT(Z54:AF54)=0,"",SUM(Z54:AF54))</f>
        <v/>
      </c>
      <c r="Y54" s="403" t="str">
        <f aca="false">IF(OR(ISBLANK($W54),X54=""),"",(X54/SUM($Z$2:$AF$2)))</f>
        <v/>
      </c>
      <c r="Z54" s="465"/>
      <c r="AA54" s="465"/>
      <c r="AB54" s="465"/>
      <c r="AC54" s="465"/>
      <c r="AD54" s="465"/>
      <c r="AE54" s="465"/>
      <c r="AF54" s="464" t="str">
        <f aca="false">IF(COUNT(AG54:AM54)=0,"",SUM(AG54:AM54))</f>
        <v/>
      </c>
      <c r="AG54" s="465"/>
      <c r="AH54" s="465"/>
      <c r="AI54" s="465"/>
      <c r="AJ54" s="465"/>
      <c r="AK54" s="465"/>
      <c r="AL54" s="465"/>
      <c r="AM54" s="465"/>
      <c r="AO54" s="405" t="n">
        <v>50</v>
      </c>
      <c r="AP54" s="463"/>
      <c r="AQ54" s="462"/>
    </row>
  </sheetData>
  <sheetProtection sheet="true" objects="true" scenarios="true"/>
  <mergeCells count="9">
    <mergeCell ref="A1:D2"/>
    <mergeCell ref="E1:L1"/>
    <mergeCell ref="M1:T1"/>
    <mergeCell ref="V1:Y2"/>
    <mergeCell ref="Z1:AE1"/>
    <mergeCell ref="AG1:AM1"/>
    <mergeCell ref="AO1:AQ2"/>
    <mergeCell ref="A3:A4"/>
    <mergeCell ref="B3:B4"/>
  </mergeCells>
  <dataValidations count="2">
    <dataValidation allowBlank="true" operator="between" showDropDown="false" showErrorMessage="true" showInputMessage="true" sqref="E5:L54 N5:T54 Z5:AM54" type="decimal">
      <formula1>0</formula1>
      <formula2>#REF!</formula2>
    </dataValidation>
    <dataValidation allowBlank="true" operator="equal" showDropDown="false" showErrorMessage="true" showInputMessage="true" sqref="AQ5:AQ54" type="list">
      <formula1>$AT$4:$AT$26</formula1>
      <formula2>0</formula2>
    </dataValidation>
  </dataValidation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DG92"/>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1025" min="1" style="0" width="8.72959183673469"/>
  </cols>
  <sheetData>
    <row r="1" customFormat="false" ht="153" hidden="false" customHeight="false" outlineLevel="0" collapsed="false">
      <c r="A1" s="466" t="str">
        <f aca="false">IFERROR((COUNTIF(E8:E92,"A1")+COUNTIF(E8:E92,"A2")+COUNTIF(E8:E92,"B1"))/COUNTIF(E8:E92,"&gt;"""),"")</f>
        <v/>
      </c>
      <c r="B1" s="467" t="s">
        <v>1038</v>
      </c>
      <c r="C1" s="467"/>
      <c r="D1" s="467"/>
      <c r="E1" s="468" t="s">
        <v>1039</v>
      </c>
      <c r="F1" s="469"/>
      <c r="G1" s="470"/>
      <c r="H1" s="471" t="s">
        <v>1040</v>
      </c>
      <c r="I1" s="472"/>
      <c r="J1" s="472"/>
      <c r="K1" s="472"/>
      <c r="L1" s="472"/>
      <c r="M1" s="472"/>
      <c r="N1" s="472"/>
      <c r="O1" s="472"/>
      <c r="P1" s="472"/>
      <c r="Q1" s="472"/>
      <c r="R1" s="472"/>
      <c r="S1" s="472"/>
      <c r="T1" s="472"/>
      <c r="U1" s="472"/>
      <c r="V1" s="472"/>
      <c r="W1" s="472"/>
      <c r="X1" s="473" t="s">
        <v>1041</v>
      </c>
      <c r="Y1" s="473"/>
      <c r="Z1" s="473"/>
      <c r="AA1" s="473"/>
      <c r="AB1" s="473"/>
      <c r="AC1" s="473"/>
      <c r="AD1" s="473"/>
      <c r="AE1" s="473"/>
      <c r="AF1" s="473"/>
      <c r="AG1" s="473"/>
      <c r="AH1" s="473"/>
      <c r="AI1" s="473"/>
      <c r="AJ1" s="474" t="s">
        <v>1042</v>
      </c>
      <c r="AK1" s="474"/>
      <c r="AL1" s="474"/>
      <c r="AM1" s="474"/>
      <c r="AN1" s="474"/>
      <c r="AO1" s="474"/>
      <c r="AP1" s="474"/>
      <c r="AQ1" s="474"/>
      <c r="AR1" s="474"/>
      <c r="AS1" s="474"/>
      <c r="AT1" s="474"/>
      <c r="AU1" s="474"/>
      <c r="AV1" s="474"/>
      <c r="AW1" s="474"/>
      <c r="AX1" s="473" t="s">
        <v>1043</v>
      </c>
      <c r="AY1" s="473"/>
      <c r="AZ1" s="473"/>
      <c r="BA1" s="473"/>
      <c r="BB1" s="473"/>
      <c r="BC1" s="473"/>
      <c r="BD1" s="473"/>
      <c r="BE1" s="473"/>
      <c r="BF1" s="473"/>
      <c r="BG1" s="473"/>
      <c r="BH1" s="473"/>
      <c r="BI1" s="473"/>
      <c r="BJ1" s="473"/>
      <c r="BK1" s="473"/>
      <c r="BL1" s="474" t="s">
        <v>1044</v>
      </c>
      <c r="BM1" s="474"/>
      <c r="BN1" s="474"/>
      <c r="BO1" s="474"/>
      <c r="BP1" s="474"/>
      <c r="BQ1" s="474"/>
      <c r="BR1" s="474"/>
      <c r="BS1" s="474"/>
      <c r="BT1" s="474"/>
      <c r="BU1" s="474"/>
      <c r="BV1" s="474"/>
      <c r="BW1" s="474"/>
      <c r="BX1" s="474"/>
      <c r="BY1" s="474"/>
      <c r="BZ1" s="474"/>
      <c r="CA1" s="474"/>
      <c r="CB1" s="474"/>
      <c r="CC1" s="474"/>
      <c r="CD1" s="473" t="s">
        <v>1045</v>
      </c>
      <c r="CE1" s="473"/>
      <c r="CF1" s="473"/>
      <c r="CG1" s="473"/>
      <c r="CH1" s="473"/>
      <c r="CI1" s="473"/>
      <c r="CJ1" s="473"/>
      <c r="CK1" s="473"/>
      <c r="CL1" s="473"/>
      <c r="CM1" s="473"/>
      <c r="CN1" s="473"/>
      <c r="CO1" s="473"/>
      <c r="CP1" s="473"/>
      <c r="CQ1" s="473"/>
      <c r="CR1" s="473"/>
      <c r="CS1" s="473"/>
      <c r="CT1" s="475" t="s">
        <v>1046</v>
      </c>
      <c r="CU1" s="475"/>
      <c r="CV1" s="475"/>
      <c r="CW1" s="475"/>
      <c r="CX1" s="475"/>
      <c r="CY1" s="475"/>
      <c r="CZ1" s="475"/>
      <c r="DA1" s="475"/>
      <c r="DB1" s="475"/>
      <c r="DC1" s="475"/>
      <c r="DD1" s="475"/>
      <c r="DE1" s="475"/>
      <c r="DF1" s="475"/>
      <c r="DG1" s="475"/>
    </row>
    <row r="2" customFormat="false" ht="76.5" hidden="false" customHeight="false" outlineLevel="0" collapsed="false">
      <c r="A2" s="476" t="str">
        <f aca="false">IFERROR((COUNTIF(E8:E92,"D")+COUNTIF(E8:E92,"E1")+COUNTIF(E8:E92,"E2"))/COUNTIF(E8:E92,"&gt;"""),"")</f>
        <v/>
      </c>
      <c r="B2" s="477" t="s">
        <v>1047</v>
      </c>
      <c r="C2" s="477"/>
      <c r="D2" s="477"/>
      <c r="E2" s="478" t="s">
        <v>1048</v>
      </c>
      <c r="F2" s="469"/>
      <c r="G2" s="479"/>
      <c r="H2" s="480" t="n">
        <f aca="false">SUMIF('Math Scores'!$F$6:$HI$6,H$4,'Math Scores'!$F$2:$HI$2)</f>
        <v>0</v>
      </c>
      <c r="I2" s="481" t="n">
        <f aca="false">SUMIF('Math Scores'!$F$6:$HI$6,I$4,'Math Scores'!$F$2:$HI$2)</f>
        <v>0</v>
      </c>
      <c r="J2" s="481" t="n">
        <f aca="false">SUMIF('Math Scores'!$F$6:$HI$6,J$4,'Math Scores'!$F$2:$HI$2)</f>
        <v>0</v>
      </c>
      <c r="K2" s="481" t="n">
        <f aca="false">SUMIF('Math Scores'!$F$6:$HI$6,K$4,'Math Scores'!$F$2:$HI$2)</f>
        <v>0</v>
      </c>
      <c r="L2" s="481" t="n">
        <f aca="false">SUMIF('Math Scores'!$F$6:$HI$6,L$4,'Math Scores'!$F$2:$HI$2)</f>
        <v>0</v>
      </c>
      <c r="M2" s="481" t="n">
        <f aca="false">SUMIF('Math Scores'!$F$6:$HI$6,M$4,'Math Scores'!$F$2:$HI$2)</f>
        <v>0</v>
      </c>
      <c r="N2" s="481" t="n">
        <f aca="false">SUMIF('Math Scores'!$F$6:$HI$6,N$4,'Math Scores'!$F$2:$HI$2)</f>
        <v>0</v>
      </c>
      <c r="O2" s="481" t="n">
        <f aca="false">SUMIF('Math Scores'!$F$6:$HI$6,O$4,'Math Scores'!$F$2:$HI$2)</f>
        <v>0</v>
      </c>
      <c r="P2" s="481" t="n">
        <f aca="false">SUMIF('Math Scores'!$F$6:$HI$6,P$4,'Math Scores'!$F$2:$HI$2)</f>
        <v>0</v>
      </c>
      <c r="Q2" s="481" t="n">
        <f aca="false">SUMIF('Math Scores'!$F$6:$HI$6,Q$4,'Math Scores'!$F$2:$HI$2)</f>
        <v>0</v>
      </c>
      <c r="R2" s="481" t="n">
        <f aca="false">SUMIF('Math Scores'!$F$6:$HI$6,R$4,'Math Scores'!$F$2:$HI$2)</f>
        <v>0</v>
      </c>
      <c r="S2" s="481"/>
      <c r="T2" s="481" t="n">
        <f aca="false">SUMIF('Math Scores'!$F$6:$HI$6,T$4,'Math Scores'!$F$2:$HI$2)</f>
        <v>0</v>
      </c>
      <c r="U2" s="481" t="n">
        <f aca="false">SUMIF('Math Scores'!$F$6:$HI$6,U$4,'Math Scores'!$F$2:$HI$2)</f>
        <v>0</v>
      </c>
      <c r="V2" s="481" t="n">
        <f aca="false">SUMIF('Math Scores'!$F$6:$HI$6,V$4,'Math Scores'!$F$2:$HI$2)</f>
        <v>0</v>
      </c>
      <c r="W2" s="481" t="n">
        <f aca="false">SUMIF('Math Scores'!$F$6:$HI$6,W$4,'Math Scores'!$F$2:$HI$2)</f>
        <v>0</v>
      </c>
      <c r="X2" s="480" t="n">
        <f aca="false">SUMIF('Math Scores'!$F$6:$IC$6,X$4,'Math Scores'!$F$2:$IC$2)</f>
        <v>0</v>
      </c>
      <c r="Y2" s="480" t="n">
        <f aca="false">SUMIF('Math Scores'!$F$6:$IC$6,Y$4,'Math Scores'!$F$2:$IC$2)</f>
        <v>0</v>
      </c>
      <c r="Z2" s="480" t="n">
        <f aca="false">SUMIF('Math Scores'!$F$6:$IC$6,Z$4,'Math Scores'!$F$2:$IC$2)</f>
        <v>0</v>
      </c>
      <c r="AA2" s="480" t="n">
        <f aca="false">SUMIF('Math Scores'!$F$6:$IC$6,AA$4,'Math Scores'!$F$2:$IC$2)</f>
        <v>0</v>
      </c>
      <c r="AB2" s="480" t="n">
        <f aca="false">SUMIF('Math Scores'!$F$6:$IC$6,AB$4,'Math Scores'!$F$2:$IC$2)</f>
        <v>0</v>
      </c>
      <c r="AC2" s="480" t="n">
        <f aca="false">SUMIF('Math Scores'!$F$6:$IC$6,AC$4,'Math Scores'!$F$2:$IC$2)</f>
        <v>0</v>
      </c>
      <c r="AD2" s="480" t="n">
        <f aca="false">SUMIF('Math Scores'!$F$6:$IC$6,AD$4,'Math Scores'!$F$2:$IC$2)</f>
        <v>0</v>
      </c>
      <c r="AE2" s="480" t="n">
        <f aca="false">SUMIF('Math Scores'!$F$6:$IC$6,AE$4,'Math Scores'!$F$2:$IC$2)</f>
        <v>0</v>
      </c>
      <c r="AF2" s="480" t="n">
        <f aca="false">SUMIF('Math Scores'!$F$6:$IC$6,AF$4,'Math Scores'!$F$2:$IC$2)</f>
        <v>0</v>
      </c>
      <c r="AG2" s="480" t="n">
        <f aca="false">SUMIF('Math Scores'!$F$6:$IC$6,AG$4,'Math Scores'!$F$2:$IC$2)</f>
        <v>0</v>
      </c>
      <c r="AH2" s="480" t="n">
        <f aca="false">SUMIF('Math Scores'!$F$6:$IC$6,AH$4,'Math Scores'!$F$2:$IC$2)</f>
        <v>0</v>
      </c>
      <c r="AI2" s="480" t="n">
        <f aca="false">SUMIF('Math Scores'!$F$6:$IC$6,AI$4,'Math Scores'!$F$2:$IC$2)</f>
        <v>0</v>
      </c>
      <c r="AJ2" s="480" t="n">
        <f aca="false">SUMIF('Math Scores'!$F$6:$IC$6,AP$4,'Math Scores'!$F$2:$IC$2)</f>
        <v>0</v>
      </c>
      <c r="AK2" s="480" t="n">
        <f aca="false">SUMIF('Math Scores'!$F$6:$IC$6,AQ$4,'Math Scores'!$F$2:$IC$2)</f>
        <v>0</v>
      </c>
      <c r="AL2" s="480" t="n">
        <f aca="false">SUMIF('Math Scores'!$F$6:$IC$6,AR$4,'Math Scores'!$F$2:$IC$2)</f>
        <v>0</v>
      </c>
      <c r="AM2" s="480" t="n">
        <f aca="false">SUMIF('Math Scores'!$F$6:$IC$6,AS$4,'Math Scores'!$F$2:$IC$2)</f>
        <v>0</v>
      </c>
      <c r="AN2" s="480" t="n">
        <f aca="false">SUMIF('Math Scores'!$F$6:$IC$6,AT$4,'Math Scores'!$F$2:$IC$2)</f>
        <v>0</v>
      </c>
      <c r="AO2" s="480" t="n">
        <f aca="false">SUMIF('Math Scores'!$F$6:$IC$6,AJ$4,'Math Scores'!$F$2:$IC$2)</f>
        <v>0</v>
      </c>
      <c r="AP2" s="480" t="n">
        <f aca="false">SUMIF('Math Scores'!$F$6:$IC$6,AK$4,'Math Scores'!$F$2:$IC$2)</f>
        <v>0</v>
      </c>
      <c r="AQ2" s="480" t="n">
        <f aca="false">SUMIF('Math Scores'!$F$6:$IC$6,AL$4,'Math Scores'!$F$2:$IC$2)</f>
        <v>0</v>
      </c>
      <c r="AR2" s="480" t="n">
        <f aca="false">SUMIF('Math Scores'!$F$6:$IC$6,AM$4,'Math Scores'!$F$2:$IC$2)</f>
        <v>0</v>
      </c>
      <c r="AS2" s="480" t="n">
        <f aca="false">SUMIF('Math Scores'!$F$6:$IC$6,AN$4,'Math Scores'!$F$2:$IC$2)</f>
        <v>0</v>
      </c>
      <c r="AT2" s="480" t="n">
        <f aca="false">SUMIF('Math Scores'!$F$6:$IC$6,AO$4,'Math Scores'!$F$2:$IC$2)</f>
        <v>0</v>
      </c>
      <c r="AU2" s="480" t="n">
        <f aca="false">SUMIF('Math Scores'!$F$6:$IC$6,AU$4,'Math Scores'!$F$2:$IC$2)</f>
        <v>0</v>
      </c>
      <c r="AV2" s="480" t="n">
        <f aca="false">SUMIF('Math Scores'!$F$6:$IC$6,AV$4,'Math Scores'!$F$2:$IC$2)</f>
        <v>0</v>
      </c>
      <c r="AW2" s="480" t="n">
        <f aca="false">SUMIF('Math Scores'!$F$6:$IC$6,AW$4,'Math Scores'!$F$2:$IC$2)</f>
        <v>0</v>
      </c>
      <c r="AX2" s="480" t="n">
        <f aca="false">SUMIF('Math Scores'!$F$6:$IC$6,AX$4,'Math Scores'!$F$2:$IC$2)</f>
        <v>0</v>
      </c>
      <c r="AY2" s="480" t="n">
        <f aca="false">SUMIF('Math Scores'!$F$6:$IC$6,AY$4,'Math Scores'!$F$2:$IC$2)</f>
        <v>0</v>
      </c>
      <c r="AZ2" s="480" t="n">
        <f aca="false">SUMIF('Math Scores'!$F$6:$IC$6,AZ$4,'Math Scores'!$F$2:$IC$2)</f>
        <v>0</v>
      </c>
      <c r="BA2" s="480" t="n">
        <f aca="false">SUMIF('Math Scores'!$F$6:$IC$6,BA$4,'Math Scores'!$F$2:$IC$2)</f>
        <v>0</v>
      </c>
      <c r="BB2" s="480" t="n">
        <f aca="false">SUMIF('Math Scores'!$F$6:$IC$6,BB$4,'Math Scores'!$F$2:$IC$2)</f>
        <v>0</v>
      </c>
      <c r="BC2" s="480" t="n">
        <f aca="false">SUMIF('Math Scores'!$F$6:$IC$6,BC$4,'Math Scores'!$F$2:$IC$2)</f>
        <v>0</v>
      </c>
      <c r="BD2" s="480" t="n">
        <f aca="false">SUMIF('Math Scores'!$F$6:$IC$6,BD$4,'Math Scores'!$F$2:$IC$2)</f>
        <v>0</v>
      </c>
      <c r="BE2" s="480" t="n">
        <f aca="false">SUMIF('Math Scores'!$F$6:$IC$6,BE$4,'Math Scores'!$F$2:$IC$2)</f>
        <v>0</v>
      </c>
      <c r="BF2" s="480" t="n">
        <f aca="false">SUMIF('Math Scores'!$F$6:$IC$6,BF$4,'Math Scores'!$F$2:$IC$2)</f>
        <v>0</v>
      </c>
      <c r="BG2" s="480" t="n">
        <f aca="false">SUMIF('Math Scores'!$F$6:$IC$6,BG$4,'Math Scores'!$F$2:$IC$2)</f>
        <v>0</v>
      </c>
      <c r="BH2" s="480" t="n">
        <f aca="false">SUMIF('Math Scores'!$F$6:$IC$6,BH$4,'Math Scores'!$F$2:$IC$2)</f>
        <v>0</v>
      </c>
      <c r="BI2" s="480" t="n">
        <f aca="false">SUMIF('Math Scores'!$F$6:$IC$6,BI$4,'Math Scores'!$F$2:$IC$2)</f>
        <v>0</v>
      </c>
      <c r="BJ2" s="480" t="n">
        <f aca="false">SUMIF('Math Scores'!$F$6:$IC$6,BJ$4,'Math Scores'!$F$2:$IC$2)</f>
        <v>0</v>
      </c>
      <c r="BK2" s="480" t="n">
        <f aca="false">SUMIF('Math Scores'!$F$6:$IC$6,BK$4,'Math Scores'!$F$2:$IC$2)</f>
        <v>0</v>
      </c>
      <c r="BL2" s="480" t="n">
        <f aca="false">SUMIF('Math Scores'!$F$6:$IC$6,BL$4,'Math Scores'!$F$2:$IC$2)</f>
        <v>0</v>
      </c>
      <c r="BM2" s="480" t="n">
        <f aca="false">SUMIF('Math Scores'!$F$6:$IC$6,BM$4,'Math Scores'!$F$2:$IC$2)</f>
        <v>0</v>
      </c>
      <c r="BN2" s="480" t="n">
        <f aca="false">SUMIF('Math Scores'!$F$6:$IC$6,BN$4,'Math Scores'!$F$2:$IC$2)</f>
        <v>0</v>
      </c>
      <c r="BO2" s="480" t="n">
        <f aca="false">SUMIF('Math Scores'!$F$6:$IC$6,BO$4,'Math Scores'!$F$2:$IC$2)</f>
        <v>0</v>
      </c>
      <c r="BP2" s="480" t="n">
        <f aca="false">SUMIF('Math Scores'!$F$6:$IC$6,BP$4,'Math Scores'!$F$2:$IC$2)</f>
        <v>0</v>
      </c>
      <c r="BQ2" s="480" t="n">
        <f aca="false">SUMIF('Math Scores'!$F$6:$IC$6,BQ$4,'Math Scores'!$F$2:$IC$2)</f>
        <v>0</v>
      </c>
      <c r="BR2" s="480" t="n">
        <f aca="false">SUMIF('Math Scores'!$F$6:$IC$6,BR$4,'Math Scores'!$F$2:$IC$2)</f>
        <v>0</v>
      </c>
      <c r="BS2" s="480" t="n">
        <f aca="false">SUMIF('Math Scores'!$F$6:$IC$6,BS$4,'Math Scores'!$F$2:$IC$2)</f>
        <v>0</v>
      </c>
      <c r="BT2" s="480" t="n">
        <f aca="false">SUMIF('Math Scores'!$F$6:$IC$6,BT$4,'Math Scores'!$F$2:$IC$2)</f>
        <v>0</v>
      </c>
      <c r="BU2" s="480" t="n">
        <f aca="false">SUMIF('Math Scores'!$F$6:$IC$6,BU$4,'Math Scores'!$F$2:$IC$2)</f>
        <v>0</v>
      </c>
      <c r="BV2" s="480" t="n">
        <f aca="false">SUMIF('Math Scores'!$F$6:$IC$6,BV$4,'Math Scores'!$F$2:$IC$2)</f>
        <v>0</v>
      </c>
      <c r="BW2" s="480" t="n">
        <f aca="false">SUMIF('Math Scores'!$F$6:$IC$6,BW$4,'Math Scores'!$F$2:$IC$2)</f>
        <v>0</v>
      </c>
      <c r="BX2" s="480" t="n">
        <f aca="false">SUMIF('Math Scores'!$F$6:$IC$6,BX$4,'Math Scores'!$F$2:$IC$2)</f>
        <v>0</v>
      </c>
      <c r="BY2" s="480" t="n">
        <f aca="false">SUMIF('Math Scores'!$F$6:$IC$6,BY$4,'Math Scores'!$F$2:$IC$2)</f>
        <v>0</v>
      </c>
      <c r="BZ2" s="480" t="n">
        <f aca="false">SUMIF('Math Scores'!$F$6:$IC$6,BZ$4,'Math Scores'!$F$2:$IC$2)</f>
        <v>0</v>
      </c>
      <c r="CA2" s="480" t="n">
        <f aca="false">SUMIF('Math Scores'!$F$6:$IC$6,CA$4,'Math Scores'!$F$2:$IC$2)</f>
        <v>0</v>
      </c>
      <c r="CB2" s="480" t="n">
        <f aca="false">SUMIF('Math Scores'!$F$6:$IC$6,CB$4,'Math Scores'!$F$2:$IC$2)</f>
        <v>0</v>
      </c>
      <c r="CC2" s="480" t="n">
        <f aca="false">SUMIF('Math Scores'!$F$6:$IC$6,CC$4,'Math Scores'!$F$2:$IC$2)</f>
        <v>0</v>
      </c>
      <c r="CD2" s="480" t="n">
        <f aca="false">SUMIF('Math Scores'!$F$6:$IC$6,CD$4,'Math Scores'!$F$2:$IC$2)</f>
        <v>0</v>
      </c>
      <c r="CE2" s="480" t="n">
        <f aca="false">SUMIF('Math Scores'!$F$6:$IC$6,CE$4,'Math Scores'!$F$2:$IC$2)</f>
        <v>0</v>
      </c>
      <c r="CF2" s="480" t="n">
        <f aca="false">SUMIF('Math Scores'!$F$6:$IC$6,CF$4,'Math Scores'!$F$2:$IC$2)</f>
        <v>0</v>
      </c>
      <c r="CG2" s="480" t="n">
        <f aca="false">SUMIF('Math Scores'!$F$6:$IC$6,CG$4,'Math Scores'!$F$2:$IC$2)</f>
        <v>0</v>
      </c>
      <c r="CH2" s="480" t="n">
        <f aca="false">SUMIF('Math Scores'!$F$6:$IC$6,CH$4,'Math Scores'!$F$2:$IC$2)</f>
        <v>0</v>
      </c>
      <c r="CI2" s="480" t="n">
        <f aca="false">SUMIF('Math Scores'!$F$6:$IC$6,CI$4,'Math Scores'!$F$2:$IC$2)</f>
        <v>0</v>
      </c>
      <c r="CJ2" s="480" t="n">
        <f aca="false">SUMIF('Math Scores'!$F$6:$IC$6,CJ$4,'Math Scores'!$F$2:$IC$2)</f>
        <v>0</v>
      </c>
      <c r="CK2" s="480" t="n">
        <f aca="false">SUMIF('Math Scores'!$F$6:$IC$6,CK$4,'Math Scores'!$F$2:$IC$2)</f>
        <v>0</v>
      </c>
      <c r="CL2" s="480" t="n">
        <f aca="false">SUMIF('Math Scores'!$F$6:$IC$6,CL$4,'Math Scores'!$F$2:$IC$2)</f>
        <v>0</v>
      </c>
      <c r="CM2" s="480" t="n">
        <f aca="false">SUMIF('Math Scores'!$F$6:$IC$6,CM$4,'Math Scores'!$F$2:$IC$2)</f>
        <v>0</v>
      </c>
      <c r="CN2" s="480" t="n">
        <f aca="false">SUMIF('Math Scores'!$F$6:$IC$6,CN$4,'Math Scores'!$F$2:$IC$2)</f>
        <v>0</v>
      </c>
      <c r="CO2" s="480" t="n">
        <f aca="false">SUMIF('Math Scores'!$F$6:$IC$6,CO$4,'Math Scores'!$F$2:$IC$2)</f>
        <v>0</v>
      </c>
      <c r="CP2" s="480" t="n">
        <f aca="false">SUMIF('Math Scores'!$F$6:$IC$6,CP$4,'Math Scores'!$F$2:$IC$2)</f>
        <v>0</v>
      </c>
      <c r="CQ2" s="480" t="n">
        <f aca="false">SUMIF('Math Scores'!$F$6:$IC$6,CQ$4,'Math Scores'!$F$2:$IC$2)</f>
        <v>0</v>
      </c>
      <c r="CR2" s="480" t="n">
        <f aca="false">SUMIF('Math Scores'!$F$6:$IC$6,CR$4,'Math Scores'!$F$2:$IC$2)</f>
        <v>0</v>
      </c>
      <c r="CS2" s="480" t="n">
        <f aca="false">SUMIF('Math Scores'!$F$6:$IC$6,CS$4,'Math Scores'!$F$2:$IC$2)</f>
        <v>0</v>
      </c>
      <c r="CT2" s="480" t="n">
        <f aca="false">SUMIF('Math Scores'!$F$6:$IC$6,CT$4,'Math Scores'!$F$2:$IC$2)</f>
        <v>0</v>
      </c>
      <c r="CU2" s="480" t="n">
        <f aca="false">SUMIF('Math Scores'!$F$6:$IC$6,CU$4,'Math Scores'!$F$2:$IC$2)</f>
        <v>0</v>
      </c>
      <c r="CV2" s="480" t="n">
        <f aca="false">SUMIF('Math Scores'!$F$6:$IC$6,CV$4,'Math Scores'!$F$2:$IC$2)</f>
        <v>0</v>
      </c>
      <c r="CW2" s="480" t="n">
        <f aca="false">SUMIF('Math Scores'!$F$6:$IC$6,CW$4,'Math Scores'!$F$2:$IC$2)</f>
        <v>0</v>
      </c>
      <c r="CX2" s="480" t="n">
        <f aca="false">SUMIF('Math Scores'!$F$6:$IC$6,CX$4,'Math Scores'!$F$2:$IC$2)</f>
        <v>0</v>
      </c>
      <c r="CY2" s="480" t="n">
        <f aca="false">SUMIF('Math Scores'!$F$6:$IC$6,CY$4,'Math Scores'!$F$2:$IC$2)</f>
        <v>0</v>
      </c>
      <c r="CZ2" s="480" t="n">
        <f aca="false">SUMIF('Math Scores'!$F$6:$IC$6,CZ$4,'Math Scores'!$F$2:$IC$2)</f>
        <v>0</v>
      </c>
      <c r="DA2" s="480" t="n">
        <f aca="false">SUMIF('Math Scores'!$F$6:$IC$6,DA$4,'Math Scores'!$F$2:$IC$2)</f>
        <v>0</v>
      </c>
      <c r="DB2" s="480" t="n">
        <f aca="false">SUMIF('Math Scores'!$F$6:$IC$6,DB$4,'Math Scores'!$F$2:$IC$2)</f>
        <v>0</v>
      </c>
      <c r="DC2" s="480" t="n">
        <f aca="false">SUMIF('Math Scores'!$F$6:$IC$6,DC$4,'Math Scores'!$F$2:$IC$2)</f>
        <v>0</v>
      </c>
      <c r="DD2" s="480" t="n">
        <f aca="false">SUMIF('Math Scores'!$F$6:$IC$6,DD$4,'Math Scores'!$F$2:$IC$2)</f>
        <v>0</v>
      </c>
      <c r="DE2" s="480" t="n">
        <f aca="false">SUMIF('Math Scores'!$F$6:$IC$6,DE$4,'Math Scores'!$F$2:$IC$2)</f>
        <v>0</v>
      </c>
      <c r="DF2" s="480" t="n">
        <f aca="false">SUMIF('Math Scores'!$F$6:$IC$6,DF$4,'Math Scores'!$F$2:$IC$2)</f>
        <v>0</v>
      </c>
      <c r="DG2" s="480" t="n">
        <f aca="false">SUMIF('Math Scores'!$F$6:$IC$6,DG$4,'Math Scores'!$F$2:$IC$2)</f>
        <v>0</v>
      </c>
    </row>
    <row r="3" customFormat="false" ht="12.75" hidden="false" customHeight="false" outlineLevel="0" collapsed="false">
      <c r="A3" s="482" t="str">
        <f aca="false">IFERROR(AVERAGE(C8:C92), "")</f>
        <v/>
      </c>
      <c r="B3" s="483" t="s">
        <v>1049</v>
      </c>
      <c r="C3" s="483"/>
      <c r="D3" s="483"/>
      <c r="E3" s="484" t="s">
        <v>1050</v>
      </c>
      <c r="F3" s="485"/>
      <c r="G3" s="486"/>
      <c r="H3" s="487" t="s">
        <v>1051</v>
      </c>
      <c r="I3" s="487"/>
      <c r="J3" s="487"/>
      <c r="K3" s="487"/>
      <c r="L3" s="487"/>
      <c r="M3" s="487"/>
      <c r="N3" s="487"/>
      <c r="O3" s="487"/>
      <c r="P3" s="476" t="str">
        <f aca="false">IFERROR(AVERAGE(H7:P7),"")</f>
        <v/>
      </c>
      <c r="Q3" s="488" t="s">
        <v>1052</v>
      </c>
      <c r="R3" s="476" t="str">
        <f aca="false">IFERROR(AVERAGE(Q7:R7),"")</f>
        <v/>
      </c>
      <c r="S3" s="489"/>
      <c r="T3" s="489"/>
      <c r="U3" s="489"/>
      <c r="V3" s="489"/>
      <c r="W3" s="489"/>
      <c r="X3" s="490" t="s">
        <v>1052</v>
      </c>
      <c r="Y3" s="490"/>
      <c r="Z3" s="490"/>
      <c r="AA3" s="490"/>
      <c r="AB3" s="490"/>
      <c r="AC3" s="476" t="str">
        <f aca="false">IFERROR(AVERAGE(X7:AC7),"")</f>
        <v/>
      </c>
      <c r="AD3" s="487" t="s">
        <v>1051</v>
      </c>
      <c r="AE3" s="487"/>
      <c r="AF3" s="487"/>
      <c r="AG3" s="487"/>
      <c r="AH3" s="487"/>
      <c r="AI3" s="476" t="str">
        <f aca="false">IFERROR(AVERAGE(AD7:AI7),"")</f>
        <v/>
      </c>
      <c r="AJ3" s="487" t="s">
        <v>1051</v>
      </c>
      <c r="AK3" s="487"/>
      <c r="AL3" s="487"/>
      <c r="AM3" s="487"/>
      <c r="AN3" s="487"/>
      <c r="AO3" s="476" t="str">
        <f aca="false">IFERROR(AVERAGE(AJ7:AO7),"")</f>
        <v/>
      </c>
      <c r="AP3" s="487" t="s">
        <v>1052</v>
      </c>
      <c r="AQ3" s="487"/>
      <c r="AR3" s="487"/>
      <c r="AS3" s="487"/>
      <c r="AT3" s="476" t="str">
        <f aca="false">IFERROR(AVERAGE(AP7:AT7),"")</f>
        <v/>
      </c>
      <c r="AU3" s="487" t="s">
        <v>1053</v>
      </c>
      <c r="AV3" s="487"/>
      <c r="AW3" s="476" t="str">
        <f aca="false">IFERROR(AVERAGE(AT7:AW7),"")</f>
        <v/>
      </c>
      <c r="AX3" s="487" t="s">
        <v>1051</v>
      </c>
      <c r="AY3" s="487"/>
      <c r="AZ3" s="487"/>
      <c r="BA3" s="487"/>
      <c r="BB3" s="487"/>
      <c r="BC3" s="487"/>
      <c r="BD3" s="476" t="str">
        <f aca="false">IFERROR(AVERAGE(AX7:BD7),"")</f>
        <v/>
      </c>
      <c r="BE3" s="487" t="s">
        <v>1052</v>
      </c>
      <c r="BF3" s="487"/>
      <c r="BG3" s="476" t="str">
        <f aca="false">IFERROR(AVERAGE(BE7:BG7),"")</f>
        <v/>
      </c>
      <c r="BH3" s="491" t="s">
        <v>1053</v>
      </c>
      <c r="BI3" s="491"/>
      <c r="BJ3" s="491"/>
      <c r="BK3" s="476" t="str">
        <f aca="false">IFERROR(AVERAGE(BH7:BK7),"")</f>
        <v/>
      </c>
      <c r="BL3" s="491" t="s">
        <v>1054</v>
      </c>
      <c r="BM3" s="491"/>
      <c r="BN3" s="491"/>
      <c r="BO3" s="491"/>
      <c r="BP3" s="491"/>
      <c r="BQ3" s="491"/>
      <c r="BR3" s="491"/>
      <c r="BS3" s="491"/>
      <c r="BT3" s="491"/>
      <c r="BU3" s="476" t="str">
        <f aca="false">IFERROR(AVERAGE(BL7:BU7),"")</f>
        <v/>
      </c>
      <c r="BV3" s="492" t="s">
        <v>1055</v>
      </c>
      <c r="BW3" s="492"/>
      <c r="BX3" s="476" t="str">
        <f aca="false">IFERROR(AVERAGE(BV7:BX7),"")</f>
        <v/>
      </c>
      <c r="BY3" s="493" t="s">
        <v>1056</v>
      </c>
      <c r="BZ3" s="493"/>
      <c r="CA3" s="493"/>
      <c r="CB3" s="493"/>
      <c r="CC3" s="476" t="str">
        <f aca="false">IFERROR(AVERAGE(BY7:CC7),"")</f>
        <v/>
      </c>
      <c r="CD3" s="491" t="s">
        <v>1054</v>
      </c>
      <c r="CE3" s="491"/>
      <c r="CF3" s="491"/>
      <c r="CG3" s="491"/>
      <c r="CH3" s="491"/>
      <c r="CI3" s="491"/>
      <c r="CJ3" s="476" t="str">
        <f aca="false">IFERROR(AVERAGE(CD7:CJ7),"")</f>
        <v/>
      </c>
      <c r="CK3" s="491" t="s">
        <v>1056</v>
      </c>
      <c r="CL3" s="491"/>
      <c r="CM3" s="491"/>
      <c r="CN3" s="476" t="str">
        <f aca="false">IFERROR(AVERAGE(CK7:CN7),"")</f>
        <v/>
      </c>
      <c r="CO3" s="493" t="s">
        <v>1055</v>
      </c>
      <c r="CP3" s="493"/>
      <c r="CQ3" s="493"/>
      <c r="CR3" s="493"/>
      <c r="CS3" s="476" t="str">
        <f aca="false">IFERROR(AVERAGE(CO7:CS7),"")</f>
        <v/>
      </c>
      <c r="CT3" s="494" t="s">
        <v>1054</v>
      </c>
      <c r="CU3" s="476" t="e">
        <f aca="false">IFERROR(AVERAGE(cn\Q7:CU7),"")</f>
        <v>#VALUE!</v>
      </c>
      <c r="CV3" s="495" t="s">
        <v>1056</v>
      </c>
      <c r="CW3" s="495"/>
      <c r="CX3" s="495"/>
      <c r="CY3" s="476" t="str">
        <f aca="false">IFERROR(AVERAGE(CV7:CY7),"")</f>
        <v/>
      </c>
      <c r="CZ3" s="495" t="s">
        <v>958</v>
      </c>
      <c r="DA3" s="495"/>
      <c r="DB3" s="495"/>
      <c r="DC3" s="495"/>
      <c r="DD3" s="495"/>
      <c r="DE3" s="495"/>
      <c r="DF3" s="495"/>
      <c r="DG3" s="476" t="str">
        <f aca="false">IFERROR(AVERAGE(CZ7:DG7),"")</f>
        <v/>
      </c>
    </row>
    <row r="4" customFormat="false" ht="409.5" hidden="false" customHeight="false" outlineLevel="0" collapsed="false">
      <c r="A4" s="496" t="str">
        <f aca="false">'Math Scores'!A6</f>
        <v/>
      </c>
      <c r="B4" s="497" t="s">
        <v>1057</v>
      </c>
      <c r="C4" s="497"/>
      <c r="D4" s="497"/>
      <c r="E4" s="484" t="s">
        <v>1058</v>
      </c>
      <c r="F4" s="485"/>
      <c r="G4" s="486"/>
      <c r="H4" s="498" t="s">
        <v>1059</v>
      </c>
      <c r="I4" s="498" t="s">
        <v>1060</v>
      </c>
      <c r="J4" s="498" t="s">
        <v>1061</v>
      </c>
      <c r="K4" s="498" t="s">
        <v>1062</v>
      </c>
      <c r="L4" s="498" t="s">
        <v>1063</v>
      </c>
      <c r="M4" s="498" t="s">
        <v>1064</v>
      </c>
      <c r="N4" s="498" t="s">
        <v>1065</v>
      </c>
      <c r="O4" s="498" t="s">
        <v>1066</v>
      </c>
      <c r="P4" s="498" t="s">
        <v>1067</v>
      </c>
      <c r="Q4" s="498" t="s">
        <v>1068</v>
      </c>
      <c r="R4" s="498" t="s">
        <v>1069</v>
      </c>
      <c r="S4" s="498" t="s">
        <v>1070</v>
      </c>
      <c r="T4" s="498" t="s">
        <v>1071</v>
      </c>
      <c r="U4" s="498" t="s">
        <v>1070</v>
      </c>
      <c r="V4" s="498" t="s">
        <v>1071</v>
      </c>
      <c r="W4" s="498" t="s">
        <v>1071</v>
      </c>
      <c r="X4" s="499" t="s">
        <v>1072</v>
      </c>
      <c r="Y4" s="499" t="s">
        <v>1073</v>
      </c>
      <c r="Z4" s="499" t="s">
        <v>1074</v>
      </c>
      <c r="AA4" s="499" t="s">
        <v>1075</v>
      </c>
      <c r="AB4" s="499" t="s">
        <v>1076</v>
      </c>
      <c r="AC4" s="499" t="s">
        <v>1077</v>
      </c>
      <c r="AD4" s="499" t="s">
        <v>1078</v>
      </c>
      <c r="AE4" s="499" t="s">
        <v>1079</v>
      </c>
      <c r="AF4" s="499" t="s">
        <v>1080</v>
      </c>
      <c r="AG4" s="499" t="s">
        <v>1081</v>
      </c>
      <c r="AH4" s="499" t="s">
        <v>1082</v>
      </c>
      <c r="AI4" s="499" t="s">
        <v>1083</v>
      </c>
      <c r="AJ4" s="500" t="s">
        <v>1084</v>
      </c>
      <c r="AK4" s="500" t="s">
        <v>1085</v>
      </c>
      <c r="AL4" s="500" t="s">
        <v>1086</v>
      </c>
      <c r="AM4" s="500" t="s">
        <v>1087</v>
      </c>
      <c r="AN4" s="500" t="s">
        <v>1088</v>
      </c>
      <c r="AO4" s="500" t="s">
        <v>1089</v>
      </c>
      <c r="AP4" s="500" t="s">
        <v>1090</v>
      </c>
      <c r="AQ4" s="500" t="s">
        <v>1091</v>
      </c>
      <c r="AR4" s="500" t="s">
        <v>1092</v>
      </c>
      <c r="AS4" s="500" t="s">
        <v>1093</v>
      </c>
      <c r="AT4" s="500" t="s">
        <v>1094</v>
      </c>
      <c r="AU4" s="500" t="s">
        <v>1095</v>
      </c>
      <c r="AV4" s="500" t="s">
        <v>1096</v>
      </c>
      <c r="AW4" s="500" t="s">
        <v>1097</v>
      </c>
      <c r="AX4" s="500" t="s">
        <v>1098</v>
      </c>
      <c r="AY4" s="500" t="s">
        <v>1099</v>
      </c>
      <c r="AZ4" s="500" t="s">
        <v>1100</v>
      </c>
      <c r="BA4" s="500" t="s">
        <v>1101</v>
      </c>
      <c r="BB4" s="500" t="s">
        <v>1102</v>
      </c>
      <c r="BC4" s="500" t="s">
        <v>1103</v>
      </c>
      <c r="BD4" s="500" t="s">
        <v>1104</v>
      </c>
      <c r="BE4" s="500" t="s">
        <v>1105</v>
      </c>
      <c r="BF4" s="500" t="s">
        <v>1106</v>
      </c>
      <c r="BG4" s="500" t="s">
        <v>1107</v>
      </c>
      <c r="BH4" s="501" t="s">
        <v>1108</v>
      </c>
      <c r="BI4" s="501" t="s">
        <v>1109</v>
      </c>
      <c r="BJ4" s="501" t="s">
        <v>1110</v>
      </c>
      <c r="BK4" s="500" t="s">
        <v>1111</v>
      </c>
      <c r="BL4" s="500" t="s">
        <v>1112</v>
      </c>
      <c r="BM4" s="500" t="s">
        <v>1113</v>
      </c>
      <c r="BN4" s="500" t="s">
        <v>1114</v>
      </c>
      <c r="BO4" s="500" t="s">
        <v>1115</v>
      </c>
      <c r="BP4" s="500" t="s">
        <v>1116</v>
      </c>
      <c r="BQ4" s="500" t="s">
        <v>1117</v>
      </c>
      <c r="BR4" s="500" t="s">
        <v>1118</v>
      </c>
      <c r="BS4" s="500" t="s">
        <v>1119</v>
      </c>
      <c r="BT4" s="500" t="s">
        <v>1120</v>
      </c>
      <c r="BU4" s="500" t="s">
        <v>1121</v>
      </c>
      <c r="BV4" s="501" t="s">
        <v>1122</v>
      </c>
      <c r="BW4" s="501" t="s">
        <v>1123</v>
      </c>
      <c r="BX4" s="501" t="s">
        <v>1124</v>
      </c>
      <c r="BY4" s="500" t="s">
        <v>1125</v>
      </c>
      <c r="BZ4" s="502" t="s">
        <v>1126</v>
      </c>
      <c r="CA4" s="500" t="s">
        <v>1127</v>
      </c>
      <c r="CB4" s="500" t="s">
        <v>1128</v>
      </c>
      <c r="CC4" s="500" t="s">
        <v>1129</v>
      </c>
      <c r="CD4" s="500" t="s">
        <v>1130</v>
      </c>
      <c r="CE4" s="500" t="s">
        <v>1131</v>
      </c>
      <c r="CF4" s="500" t="s">
        <v>1132</v>
      </c>
      <c r="CG4" s="500" t="s">
        <v>1133</v>
      </c>
      <c r="CH4" s="500" t="s">
        <v>1134</v>
      </c>
      <c r="CI4" s="500" t="s">
        <v>1135</v>
      </c>
      <c r="CJ4" s="502" t="s">
        <v>1136</v>
      </c>
      <c r="CK4" s="500" t="s">
        <v>1137</v>
      </c>
      <c r="CL4" s="500" t="s">
        <v>1138</v>
      </c>
      <c r="CM4" s="500" t="s">
        <v>1139</v>
      </c>
      <c r="CN4" s="500" t="s">
        <v>1140</v>
      </c>
      <c r="CO4" s="500" t="s">
        <v>1141</v>
      </c>
      <c r="CP4" s="500" t="s">
        <v>1142</v>
      </c>
      <c r="CQ4" s="500" t="s">
        <v>1143</v>
      </c>
      <c r="CR4" s="500" t="s">
        <v>1144</v>
      </c>
      <c r="CS4" s="500" t="s">
        <v>1145</v>
      </c>
      <c r="CT4" s="503" t="s">
        <v>1146</v>
      </c>
      <c r="CU4" s="503" t="s">
        <v>1147</v>
      </c>
      <c r="CV4" s="503" t="s">
        <v>1148</v>
      </c>
      <c r="CW4" s="503" t="s">
        <v>1149</v>
      </c>
      <c r="CX4" s="503" t="s">
        <v>1150</v>
      </c>
      <c r="CY4" s="503" t="s">
        <v>1151</v>
      </c>
      <c r="CZ4" s="504" t="s">
        <v>1152</v>
      </c>
      <c r="DA4" s="505" t="s">
        <v>1153</v>
      </c>
      <c r="DB4" s="506" t="s">
        <v>1154</v>
      </c>
      <c r="DC4" s="505" t="s">
        <v>1155</v>
      </c>
      <c r="DD4" s="505" t="s">
        <v>1156</v>
      </c>
      <c r="DE4" s="507" t="s">
        <v>1157</v>
      </c>
      <c r="DF4" s="505" t="s">
        <v>1158</v>
      </c>
      <c r="DG4" s="505" t="s">
        <v>1159</v>
      </c>
    </row>
    <row r="5" customFormat="false" ht="12.75" hidden="false" customHeight="false" outlineLevel="0" collapsed="false">
      <c r="A5" s="482"/>
      <c r="B5" s="508"/>
      <c r="C5" s="508"/>
      <c r="D5" s="509"/>
      <c r="E5" s="509"/>
      <c r="F5" s="509"/>
      <c r="G5" s="510"/>
      <c r="H5" s="476" t="str">
        <f aca="false">IFERROR(IF(SUM(H8:H92)=0,"",AVERAGEIF($D$8:$D$92,"&gt;=56%",H8:H92)/H2), "")</f>
        <v/>
      </c>
      <c r="I5" s="476" t="str">
        <f aca="false">IFERROR(IF(SUM(I8:I92)=0,"",AVERAGEIF($D$8:$D$92,"&gt;=56%",I8:I92)/I2), "")</f>
        <v/>
      </c>
      <c r="J5" s="476" t="str">
        <f aca="false">IFERROR(IF(SUM(J8:J92)=0,"",AVERAGEIF($D$8:$D$92,"&gt;=56%",J8:J92)/J2), "")</f>
        <v/>
      </c>
      <c r="K5" s="476" t="str">
        <f aca="false">IFERROR(IF(SUM(K8:K92)=0,"",AVERAGEIF($D$8:$D$92,"&gt;=56%",K8:K92)/K2), "")</f>
        <v/>
      </c>
      <c r="L5" s="476" t="str">
        <f aca="false">IFERROR(IF(SUM(L8:L92)=0,"",AVERAGEIF($D$8:$D$92,"&gt;=56%",L8:L92)/L2), "")</f>
        <v/>
      </c>
      <c r="M5" s="476" t="str">
        <f aca="false">IFERROR(IF(SUM(M8:M92)=0,"",AVERAGEIF($D$8:$D$92,"&gt;=56%",M8:M92)/M2), "")</f>
        <v/>
      </c>
      <c r="N5" s="476" t="str">
        <f aca="false">IFERROR(IF(SUM(N8:N92)=0,"",AVERAGEIF($D$8:$D$92,"&gt;=56%",N8:N92)/N2), "")</f>
        <v/>
      </c>
      <c r="O5" s="476" t="str">
        <f aca="false">IFERROR(IF(SUM(O8:O92)=0,"",AVERAGEIF($D$8:$D$92,"&gt;=56%",O8:O92)/O2), "")</f>
        <v/>
      </c>
      <c r="P5" s="476" t="str">
        <f aca="false">IFERROR(IF(SUM(P8:P92)=0,"",AVERAGEIF($D$8:$D$92,"&gt;=56%",P8:P92)/P2), "")</f>
        <v/>
      </c>
      <c r="Q5" s="476" t="str">
        <f aca="false">IFERROR(IF(SUM(Q8:Q92)=0,"",AVERAGEIF($D$8:$D$92,"&gt;=56%",Q8:Q92)/Q2), "")</f>
        <v/>
      </c>
      <c r="R5" s="476" t="str">
        <f aca="false">IFERROR(IF(SUM(R8:R92)=0,"",AVERAGEIF($D$8:$D$92,"&gt;=56%",R8:R92)/R2), "")</f>
        <v/>
      </c>
      <c r="S5" s="318"/>
      <c r="T5" s="318"/>
      <c r="U5" s="318"/>
      <c r="V5" s="318"/>
      <c r="W5" s="318"/>
      <c r="X5" s="476" t="str">
        <f aca="false">IFERROR(IF(SUM(X8:X92)=0,"",AVERAGEIF($D$8:$D$92,"&gt;=56%",X8:X92)/X2), "")</f>
        <v/>
      </c>
      <c r="Y5" s="476" t="str">
        <f aca="false">IFERROR(IF(SUM(Y8:Y92)=0,"",AVERAGEIF($D$8:$D$92,"&gt;=56%",Y8:Y92)/Y2), "")</f>
        <v/>
      </c>
      <c r="Z5" s="476" t="str">
        <f aca="false">IFERROR(IF(SUM(Z8:Z92)=0,"",AVERAGEIF($D$8:$D$92,"&gt;=56%",Z8:Z92)/Z2), "")</f>
        <v/>
      </c>
      <c r="AA5" s="476" t="str">
        <f aca="false">IFERROR(IF(SUM(AA8:AA92)=0,"",AVERAGEIF($D$8:$D$92,"&gt;=56%",AA8:AA92)/AA2), "")</f>
        <v/>
      </c>
      <c r="AB5" s="476" t="str">
        <f aca="false">IFERROR(IF(SUM(AB8:AB92)=0,"",AVERAGEIF($D$8:$D$92,"&gt;=56%",AB8:AB92)/AB2), "")</f>
        <v/>
      </c>
      <c r="AC5" s="476" t="str">
        <f aca="false">IFERROR(IF(SUM(AC8:AC92)=0,"",AVERAGEIF($D$8:$D$92,"&gt;=56%",AC8:AC92)/AC2), "")</f>
        <v/>
      </c>
      <c r="AD5" s="476" t="str">
        <f aca="false">IFERROR(IF(SUM(AD8:AD92)=0,"",AVERAGEIF($D$8:$D$92,"&gt;=56%",AD8:AD92)/AD2), "")</f>
        <v/>
      </c>
      <c r="AE5" s="476" t="str">
        <f aca="false">IFERROR(IF(SUM(AE8:AE92)=0,"",AVERAGEIF($D$8:$D$92,"&gt;=56%",AE8:AE92)/AE2), "")</f>
        <v/>
      </c>
      <c r="AF5" s="476" t="str">
        <f aca="false">IFERROR(IF(SUM(AF8:AF92)=0,"",AVERAGEIF($D$8:$D$92,"&gt;=56%",AF8:AF92)/AF2), "")</f>
        <v/>
      </c>
      <c r="AG5" s="476" t="str">
        <f aca="false">IFERROR(IF(SUM(AG8:AG92)=0,"",AVERAGEIF($D$8:$D$92,"&gt;=56%",AG8:AG92)/AG2), "")</f>
        <v/>
      </c>
      <c r="AH5" s="476" t="str">
        <f aca="false">IFERROR(IF(SUM(AH8:AH92)=0,"",AVERAGEIF($D$8:$D$92,"&gt;=56%",AH8:AH92)/AH2), "")</f>
        <v/>
      </c>
      <c r="AI5" s="476" t="str">
        <f aca="false">IFERROR(IF(SUM(AI8:AI92)=0,"",AVERAGEIF($D$8:$D$92,"&gt;=56%",AI8:AI92)/AI2), "")</f>
        <v/>
      </c>
      <c r="AJ5" s="476" t="str">
        <f aca="false">IFERROR(IF(SUM(AJ8:AJ92)=0,"",AVERAGEIF($D$8:$D$92,"&gt;=56%",AJ8:AJ92)/AJ2), "")</f>
        <v/>
      </c>
      <c r="AK5" s="476" t="str">
        <f aca="false">IFERROR(IF(SUM(AK8:AK92)=0,"",AVERAGEIF($D$8:$D$92,"&gt;=56%",AK8:AK92)/AK2), "")</f>
        <v/>
      </c>
      <c r="AL5" s="476" t="str">
        <f aca="false">IFERROR(IF(SUM(AL8:AL92)=0,"",AVERAGEIF($D$8:$D$92,"&gt;=56%",AL8:AL92)/AL2), "")</f>
        <v/>
      </c>
      <c r="AM5" s="476" t="str">
        <f aca="false">IFERROR(IF(SUM(AM8:AM92)=0,"",AVERAGEIF($D$8:$D$92,"&gt;=56%",AM8:AM92)/AM2), "")</f>
        <v/>
      </c>
      <c r="AN5" s="476" t="str">
        <f aca="false">IFERROR(IF(SUM(AN8:AN92)=0,"",AVERAGEIF($D$8:$D$92,"&gt;=56%",AN8:AN92)/AN2), "")</f>
        <v/>
      </c>
      <c r="AO5" s="476" t="str">
        <f aca="false">IFERROR(IF(SUM(AO8:AO92)=0,"",AVERAGEIF($D$8:$D$92,"&gt;=56%",AO8:AO92)/AO2), "")</f>
        <v/>
      </c>
      <c r="AP5" s="476" t="str">
        <f aca="false">IFERROR(IF(SUM(AP8:AP92)=0,"",AVERAGEIF($D$8:$D$92,"&gt;=56%",AP8:AP92)/AP2), "")</f>
        <v/>
      </c>
      <c r="AQ5" s="476" t="str">
        <f aca="false">IFERROR(IF(SUM(AQ8:AQ92)=0,"",AVERAGEIF($D$8:$D$92,"&gt;=56%",AQ8:AQ92)/AQ2), "")</f>
        <v/>
      </c>
      <c r="AR5" s="476" t="str">
        <f aca="false">IFERROR(IF(SUM(AR8:AR92)=0,"",AVERAGEIF($D$8:$D$92,"&gt;=56%",AR8:AR92)/AR2), "")</f>
        <v/>
      </c>
      <c r="AS5" s="476" t="str">
        <f aca="false">IFERROR(IF(SUM(AS8:AS92)=0,"",AVERAGEIF($D$8:$D$92,"&gt;=56%",AS8:AS92)/AS2), "")</f>
        <v/>
      </c>
      <c r="AT5" s="476" t="str">
        <f aca="false">IFERROR(IF(SUM(AT8:AT92)=0,"",AVERAGEIF($D$8:$D$92,"&gt;=56%",AT8:AT92)/AT2), "")</f>
        <v/>
      </c>
      <c r="AU5" s="476" t="str">
        <f aca="false">IFERROR(IF(SUM(AU8:AU92)=0,"",AVERAGEIF($D$8:$D$92,"&gt;=56%",AU8:AU92)/AU2), "")</f>
        <v/>
      </c>
      <c r="AV5" s="476" t="str">
        <f aca="false">IFERROR(IF(SUM(AV8:AV92)=0,"",AVERAGEIF($D$8:$D$92,"&gt;=56%",AV8:AV92)/AV2), "")</f>
        <v/>
      </c>
      <c r="AW5" s="476" t="str">
        <f aca="false">IFERROR(IF(SUM(AW8:AW92)=0,"",AVERAGEIF($D$8:$D$92,"&gt;=56%",AW8:AW92)/AW2), "")</f>
        <v/>
      </c>
      <c r="AX5" s="476" t="str">
        <f aca="false">IFERROR(IF(SUM(AX8:AX92)=0,"",AVERAGEIF($D$8:$D$92,"&gt;=56%",AX8:AX92)/AX2), "")</f>
        <v/>
      </c>
      <c r="AY5" s="476" t="str">
        <f aca="false">IFERROR(IF(SUM(AY8:AY92)=0,"",AVERAGEIF($D$8:$D$92,"&gt;=56%",AY8:AY92)/AY2), "")</f>
        <v/>
      </c>
      <c r="AZ5" s="476" t="str">
        <f aca="false">IFERROR(IF(SUM(AZ8:AZ92)=0,"",AVERAGEIF($D$8:$D$92,"&gt;=56%",AZ8:AZ92)/AZ2), "")</f>
        <v/>
      </c>
      <c r="BA5" s="476" t="str">
        <f aca="false">IFERROR(IF(SUM(BA8:BA92)=0,"",AVERAGEIF($D$8:$D$92,"&gt;=56%",BA8:BA92)/BA2), "")</f>
        <v/>
      </c>
      <c r="BB5" s="476" t="str">
        <f aca="false">IFERROR(IF(SUM(BB8:BB92)=0,"",AVERAGEIF($D$8:$D$92,"&gt;=56%",BB8:BB92)/BB2), "")</f>
        <v/>
      </c>
      <c r="BC5" s="476" t="str">
        <f aca="false">IFERROR(IF(SUM(BC8:BC92)=0,"",AVERAGEIF($D$8:$D$92,"&gt;=56%",BC8:BC92)/BC2), "")</f>
        <v/>
      </c>
      <c r="BD5" s="476" t="str">
        <f aca="false">IFERROR(IF(SUM(BD8:BD92)=0,"",AVERAGEIF($D$8:$D$92,"&gt;=56%",BD8:BD92)/BD2), "")</f>
        <v/>
      </c>
      <c r="BE5" s="476" t="str">
        <f aca="false">IFERROR(IF(SUM(BE8:BE92)=0,"",AVERAGEIF($D$8:$D$92,"&gt;=56%",BE8:BE92)/BE2), "")</f>
        <v/>
      </c>
      <c r="BF5" s="476" t="str">
        <f aca="false">IFERROR(IF(SUM(BF8:BF92)=0,"",AVERAGEIF($D$8:$D$92,"&gt;=56%",BF8:BF92)/BF2), "")</f>
        <v/>
      </c>
      <c r="BG5" s="476" t="str">
        <f aca="false">IFERROR(IF(SUM(BG8:BG92)=0,"",AVERAGEIF($D$8:$D$92,"&gt;=56%",BG8:BG92)/BG2), "")</f>
        <v/>
      </c>
      <c r="BH5" s="476" t="str">
        <f aca="false">IFERROR(IF(SUM(BH8:BH92)=0,"",AVERAGEIF($D$8:$D$92,"&gt;=56%",BH8:BH92)/BH2), "")</f>
        <v/>
      </c>
      <c r="BI5" s="476" t="str">
        <f aca="false">IFERROR(IF(SUM(BI8:BI92)=0,"",AVERAGEIF($D$8:$D$92,"&gt;=56%",BI8:BI92)/BI2), "")</f>
        <v/>
      </c>
      <c r="BJ5" s="476" t="str">
        <f aca="false">IFERROR(IF(SUM(BJ8:BJ92)=0,"",AVERAGEIF($D$8:$D$92,"&gt;=56%",BJ8:BJ92)/BJ2), "")</f>
        <v/>
      </c>
      <c r="BK5" s="476" t="str">
        <f aca="false">IFERROR(IF(SUM(BK8:BK92)=0,"",AVERAGEIF($D$8:$D$92,"&gt;=56%",BK8:BK92)/BK2), "")</f>
        <v/>
      </c>
      <c r="BL5" s="476" t="str">
        <f aca="false">IFERROR(IF(SUM(BL8:BL92)=0,"",AVERAGEIF($D$8:$D$92,"&gt;=56%",BL8:BL92)/BL2), "")</f>
        <v/>
      </c>
      <c r="BM5" s="476" t="str">
        <f aca="false">IFERROR(IF(SUM(BM8:BM92)=0,"",AVERAGEIF($D$8:$D$92,"&gt;=56%",BM8:BM92)/BM2), "")</f>
        <v/>
      </c>
      <c r="BN5" s="476" t="str">
        <f aca="false">IFERROR(IF(SUM(BN8:BN92)=0,"",AVERAGEIF($D$8:$D$92,"&gt;=56%",BN8:BN92)/BN2), "")</f>
        <v/>
      </c>
      <c r="BO5" s="476" t="str">
        <f aca="false">IFERROR(IF(SUM(BO8:BO92)=0,"",AVERAGEIF($D$8:$D$92,"&gt;=56%",BO8:BO92)/BO2), "")</f>
        <v/>
      </c>
      <c r="BP5" s="476" t="str">
        <f aca="false">IFERROR(IF(SUM(BP8:BP92)=0,"",AVERAGEIF($D$8:$D$92,"&gt;=56%",BP8:BP92)/BP2), "")</f>
        <v/>
      </c>
      <c r="BQ5" s="476" t="str">
        <f aca="false">IFERROR(IF(SUM(BQ8:BQ92)=0,"",AVERAGEIF($D$8:$D$92,"&gt;=56%",BQ8:BQ92)/BQ2), "")</f>
        <v/>
      </c>
      <c r="BR5" s="476" t="str">
        <f aca="false">IFERROR(IF(SUM(BR8:BR92)=0,"",AVERAGEIF($D$8:$D$92,"&gt;=56%",BR8:BR92)/BR2), "")</f>
        <v/>
      </c>
      <c r="BS5" s="476" t="str">
        <f aca="false">IFERROR(IF(SUM(BS8:BS92)=0,"",AVERAGEIF($D$8:$D$92,"&gt;=56%",BS8:BS92)/BS2), "")</f>
        <v/>
      </c>
      <c r="BT5" s="476" t="str">
        <f aca="false">IFERROR(IF(SUM(BT8:BT92)=0,"",AVERAGEIF($D$8:$D$92,"&gt;=56%",BT8:BT92)/BT2), "")</f>
        <v/>
      </c>
      <c r="BU5" s="476" t="str">
        <f aca="false">IFERROR(IF(SUM(BU8:BU92)=0,"",AVERAGEIF($D$8:$D$92,"&gt;=56%",BU8:BU92)/BU2), "")</f>
        <v/>
      </c>
      <c r="BV5" s="476" t="str">
        <f aca="false">IFERROR(IF(SUM(BV8:BV92)=0,"",AVERAGEIF($D$8:$D$92,"&gt;=56%",BV8:BV92)/BV2), "")</f>
        <v/>
      </c>
      <c r="BW5" s="476" t="str">
        <f aca="false">IFERROR(IF(SUM(BW8:BW92)=0,"",AVERAGEIF($D$8:$D$92,"&gt;=56%",BW8:BW92)/BW2), "")</f>
        <v/>
      </c>
      <c r="BX5" s="476" t="str">
        <f aca="false">IFERROR(IF(SUM(BX8:BX92)=0,"",AVERAGEIF($D$8:$D$92,"&gt;=56%",BX8:BX92)/BX2), "")</f>
        <v/>
      </c>
      <c r="BY5" s="476" t="str">
        <f aca="false">IFERROR(IF(SUM(BY8:BY92)=0,"",AVERAGEIF($D$8:$D$92,"&gt;=56%",BY8:BY92)/BY2), "")</f>
        <v/>
      </c>
      <c r="BZ5" s="476" t="str">
        <f aca="false">IFERROR(IF(SUM(BZ8:BZ92)=0,"",AVERAGEIF($D$8:$D$92,"&gt;=56%",BZ8:BZ92)/BZ2), "")</f>
        <v/>
      </c>
      <c r="CA5" s="476" t="str">
        <f aca="false">IFERROR(IF(SUM(CA8:CA92)=0,"",AVERAGEIF($D$8:$D$92,"&gt;=56%",CA8:CA92)/CA2), "")</f>
        <v/>
      </c>
      <c r="CB5" s="476" t="str">
        <f aca="false">IFERROR(IF(SUM(CB8:CB92)=0,"",AVERAGEIF($D$8:$D$92,"&gt;=56%",CB8:CB92)/CB2), "")</f>
        <v/>
      </c>
      <c r="CC5" s="476" t="str">
        <f aca="false">IFERROR(IF(SUM(CC8:CC92)=0,"",AVERAGEIF($D$8:$D$92,"&gt;=56%",CC8:CC92)/CC2), "")</f>
        <v/>
      </c>
      <c r="CD5" s="476" t="str">
        <f aca="false">IFERROR(IF(SUM(CD8:CD92)=0,"",AVERAGEIF($D$8:$D$92,"&gt;=56%",CD8:CD92)/CD2), "")</f>
        <v/>
      </c>
      <c r="CE5" s="476" t="str">
        <f aca="false">IFERROR(IF(SUM(CE8:CE92)=0,"",AVERAGEIF($D$8:$D$92,"&gt;=56%",CE8:CE92)/CE2), "")</f>
        <v/>
      </c>
      <c r="CF5" s="476" t="str">
        <f aca="false">IFERROR(IF(SUM(CF8:CF92)=0,"",AVERAGEIF($D$8:$D$92,"&gt;=56%",CF8:CF92)/CF2), "")</f>
        <v/>
      </c>
      <c r="CG5" s="476" t="str">
        <f aca="false">IFERROR(IF(SUM(CG8:CG92)=0,"",AVERAGEIF($D$8:$D$92,"&gt;=56%",CG8:CG92)/CG2), "")</f>
        <v/>
      </c>
      <c r="CH5" s="476" t="str">
        <f aca="false">IFERROR(IF(SUM(CH8:CH92)=0,"",AVERAGEIF($D$8:$D$92,"&gt;=56%",CH8:CH92)/CH2), "")</f>
        <v/>
      </c>
      <c r="CI5" s="476" t="str">
        <f aca="false">IFERROR(IF(SUM(CI8:CI92)=0,"",AVERAGEIF($D$8:$D$92,"&gt;=56%",CI8:CI92)/CI2), "")</f>
        <v/>
      </c>
      <c r="CJ5" s="476" t="str">
        <f aca="false">IFERROR(IF(SUM(CJ8:CJ92)=0,"",AVERAGEIF($D$8:$D$92,"&gt;=56%",CJ8:CJ92)/CJ2), "")</f>
        <v/>
      </c>
      <c r="CK5" s="476" t="str">
        <f aca="false">IFERROR(IF(SUM(CK8:CK92)=0,"",AVERAGEIF($D$8:$D$92,"&gt;=56%",CK8:CK92)/CK2), "")</f>
        <v/>
      </c>
      <c r="CL5" s="476" t="str">
        <f aca="false">IFERROR(IF(SUM(CL8:CL92)=0,"",AVERAGEIF($D$8:$D$92,"&gt;=56%",CL8:CL92)/CL2), "")</f>
        <v/>
      </c>
      <c r="CM5" s="476" t="str">
        <f aca="false">IFERROR(IF(SUM(CM8:CM92)=0,"",AVERAGEIF($D$8:$D$92,"&gt;=56%",CM8:CM92)/CM2), "")</f>
        <v/>
      </c>
      <c r="CN5" s="476" t="str">
        <f aca="false">IFERROR(IF(SUM(CN8:CN92)=0,"",AVERAGEIF($D$8:$D$92,"&gt;=56%",CN8:CN92)/CN2), "")</f>
        <v/>
      </c>
      <c r="CO5" s="476" t="str">
        <f aca="false">IFERROR(IF(SUM(CO8:CO92)=0,"",AVERAGEIF($D$8:$D$92,"&gt;=56%",CO8:CO92)/CO2), "")</f>
        <v/>
      </c>
      <c r="CP5" s="476" t="str">
        <f aca="false">IFERROR(IF(SUM(CP8:CP92)=0,"",AVERAGEIF($D$8:$D$92,"&gt;=56%",CP8:CP92)/CP2), "")</f>
        <v/>
      </c>
      <c r="CQ5" s="476" t="str">
        <f aca="false">IFERROR(IF(SUM(CQ8:CQ92)=0,"",AVERAGEIF($D$8:$D$92,"&gt;=56%",CQ8:CQ92)/CQ2), "")</f>
        <v/>
      </c>
      <c r="CR5" s="476" t="str">
        <f aca="false">IFERROR(IF(SUM(CR8:CR92)=0,"",AVERAGEIF($D$8:$D$92,"&gt;=56%",CR8:CR92)/CR2), "")</f>
        <v/>
      </c>
      <c r="CS5" s="476" t="str">
        <f aca="false">IFERROR(IF(SUM(CS8:CS92)=0,"",AVERAGEIF($D$8:$D$92,"&gt;=56%",CS8:CS92)/CS2), "")</f>
        <v/>
      </c>
      <c r="CT5" s="476" t="str">
        <f aca="false">IFERROR(IF(SUM(CT8:CT92)=0,"",AVERAGEIF($D$8:$D$92,"&gt;=56%",CT8:CT92)/CT2), "")</f>
        <v/>
      </c>
      <c r="CU5" s="476" t="str">
        <f aca="false">IFERROR(IF(SUM(CU8:CU92)=0,"",AVERAGEIF($D$8:$D$92,"&gt;=56%",CU8:CU92)/CU2), "")</f>
        <v/>
      </c>
      <c r="CV5" s="476" t="str">
        <f aca="false">IFERROR(IF(SUM(CV8:CV92)=0,"",AVERAGEIF($D$8:$D$92,"&gt;=56%",CV8:CV92)/CV2), "")</f>
        <v/>
      </c>
      <c r="CW5" s="476" t="str">
        <f aca="false">IFERROR(IF(SUM(CW8:CW92)=0,"",AVERAGEIF($D$8:$D$92,"&gt;=56%",CW8:CW92)/CW2), "")</f>
        <v/>
      </c>
      <c r="CX5" s="476" t="str">
        <f aca="false">IFERROR(IF(SUM(CX8:CX92)=0,"",AVERAGEIF($D$8:$D$92,"&gt;=56%",CX8:CX92)/CX2), "")</f>
        <v/>
      </c>
      <c r="CY5" s="476" t="str">
        <f aca="false">IFERROR(IF(SUM(CY8:CY92)=0,"",AVERAGEIF($D$8:$D$92,"&gt;=56%",CY8:CY92)/CY2), "")</f>
        <v/>
      </c>
      <c r="CZ5" s="476" t="str">
        <f aca="false">IFERROR(IF(SUM(CZ8:CZ92)=0,"",AVERAGEIF($D$8:$D$92,"&gt;=56%",CZ8:CZ92)/CZ2), "")</f>
        <v/>
      </c>
      <c r="DA5" s="476" t="str">
        <f aca="false">IFERROR(IF(SUM(DA8:DA92)=0,"",AVERAGEIF($D$8:$D$92,"&gt;=56%",DA8:DA92)/DA2), "")</f>
        <v/>
      </c>
      <c r="DB5" s="476" t="str">
        <f aca="false">IFERROR(IF(SUM(DB8:DB92)=0,"",AVERAGEIF($D$8:$D$92,"&gt;=56%",DB8:DB92)/DB2), "")</f>
        <v/>
      </c>
      <c r="DC5" s="476" t="str">
        <f aca="false">IFERROR(IF(SUM(DC8:DC92)=0,"",AVERAGEIF($D$8:$D$92,"&gt;=56%",DC8:DC92)/DC2), "")</f>
        <v/>
      </c>
      <c r="DD5" s="476" t="str">
        <f aca="false">IFERROR(IF(SUM(DD8:DD92)=0,"",AVERAGEIF($D$8:$D$92,"&gt;=56%",DD8:DD92)/DD2), "")</f>
        <v/>
      </c>
      <c r="DE5" s="476" t="str">
        <f aca="false">IFERROR(IF(SUM(DE8:DE92)=0,"",AVERAGEIF($D$8:$D$92,"&gt;=56%",DE8:DE92)/DE2), "")</f>
        <v/>
      </c>
      <c r="DF5" s="476" t="str">
        <f aca="false">IFERROR(IF(SUM(DF8:DF92)=0,"",AVERAGEIF($D$8:$D$92,"&gt;=56%",DF8:DF92)/DF2), "")</f>
        <v/>
      </c>
      <c r="DG5" s="476" t="str">
        <f aca="false">IFERROR(IF(SUM(DG8:DG92)=0,"",AVERAGEIF($D$8:$D$92,"&gt;=56%",DG8:DG92)/DG2), "")</f>
        <v/>
      </c>
    </row>
    <row r="6" customFormat="false" ht="12.75" hidden="false" customHeight="false" outlineLevel="0" collapsed="false">
      <c r="A6" s="511"/>
      <c r="B6" s="512"/>
      <c r="C6" s="512"/>
      <c r="D6" s="513"/>
      <c r="E6" s="513"/>
      <c r="F6" s="513"/>
      <c r="G6" s="514"/>
      <c r="H6" s="476" t="str">
        <f aca="false">IF(SUM(H8:H92)=0,"",AVERAGEIF($D$8:$D$92,"&lt;56%",H8:H92)/H2)</f>
        <v/>
      </c>
      <c r="I6" s="476" t="str">
        <f aca="false">IF(SUM(I8:I92)=0,"",AVERAGEIF($D$8:$D$92,"&lt;56%",I8:I92)/I2)</f>
        <v/>
      </c>
      <c r="J6" s="476" t="str">
        <f aca="false">IF(SUM(J8:J92)=0,"",AVERAGEIF($D$8:$D$92,"&lt;56%",J8:J92)/J2)</f>
        <v/>
      </c>
      <c r="K6" s="476" t="str">
        <f aca="false">IF(SUM(K8:K92)=0,"",AVERAGEIF($D$8:$D$92,"&lt;56%",K8:K92)/K2)</f>
        <v/>
      </c>
      <c r="L6" s="476" t="str">
        <f aca="false">IF(SUM(L8:L92)=0,"",AVERAGEIF($D$8:$D$92,"&lt;56%",L8:L92)/L2)</f>
        <v/>
      </c>
      <c r="M6" s="476" t="str">
        <f aca="false">IF(SUM(M8:M92)=0,"",AVERAGEIF($D$8:$D$92,"&lt;56%",M8:M92)/M2)</f>
        <v/>
      </c>
      <c r="N6" s="476" t="str">
        <f aca="false">IF(SUM(N8:N92)=0,"",AVERAGEIF($D$8:$D$92,"&lt;56%",N8:N92)/N2)</f>
        <v/>
      </c>
      <c r="O6" s="476" t="str">
        <f aca="false">IF(SUM(O8:O92)=0,"",AVERAGEIF($D$8:$D$92,"&lt;56%",O8:O92)/O2)</f>
        <v/>
      </c>
      <c r="P6" s="476" t="str">
        <f aca="false">IF(SUM(P8:P92)=0,"",AVERAGEIF($D$8:$D$92,"&lt;56%",P8:P92)/P2)</f>
        <v/>
      </c>
      <c r="Q6" s="476" t="str">
        <f aca="false">IF(SUM(Q8:Q92)=0,"",AVERAGEIF($D$8:$D$92,"&lt;56%",Q8:Q92)/Q2)</f>
        <v/>
      </c>
      <c r="R6" s="476" t="str">
        <f aca="false">IF(SUM(R8:R92)=0,"",AVERAGEIF($D$8:$D$92,"&lt;56%",R8:R92)/R2)</f>
        <v/>
      </c>
      <c r="S6" s="318"/>
      <c r="T6" s="318"/>
      <c r="U6" s="318"/>
      <c r="V6" s="318"/>
      <c r="W6" s="318"/>
      <c r="X6" s="476" t="str">
        <f aca="false">IF(SUM(X8:X92)=0,"",AVERAGEIF($D$8:$D$92,"&lt;56%",X8:X92)/X2)</f>
        <v/>
      </c>
      <c r="Y6" s="476" t="str">
        <f aca="false">IF(SUM(Y8:Y92)=0,"",AVERAGEIF($D$8:$D$92,"&lt;56%",Y8:Y92)/Y2)</f>
        <v/>
      </c>
      <c r="Z6" s="476" t="str">
        <f aca="false">IF(SUM(Z8:Z92)=0,"",AVERAGEIF($D$8:$D$92,"&lt;56%",Z8:Z92)/Z2)</f>
        <v/>
      </c>
      <c r="AA6" s="476" t="str">
        <f aca="false">IF(SUM(AA8:AA92)=0,"",AVERAGEIF($D$8:$D$92,"&lt;56%",AA8:AA92)/AA2)</f>
        <v/>
      </c>
      <c r="AB6" s="476" t="str">
        <f aca="false">IF(SUM(AB8:AB92)=0,"",AVERAGEIF($D$8:$D$92,"&lt;56%",AB8:AB92)/AB2)</f>
        <v/>
      </c>
      <c r="AC6" s="476" t="str">
        <f aca="false">IF(SUM(AC8:AC92)=0,"",AVERAGEIF($D$8:$D$92,"&lt;56%",AC8:AC92)/AC2)</f>
        <v/>
      </c>
      <c r="AD6" s="476" t="str">
        <f aca="false">IF(SUM(AD8:AD92)=0,"",AVERAGEIF($D$8:$D$92,"&lt;56%",AD8:AD92)/AD2)</f>
        <v/>
      </c>
      <c r="AE6" s="476" t="str">
        <f aca="false">IF(SUM(AE8:AE92)=0,"",AVERAGEIF($D$8:$D$92,"&lt;56%",AE8:AE92)/AE2)</f>
        <v/>
      </c>
      <c r="AF6" s="476" t="str">
        <f aca="false">IF(SUM(AF8:AF92)=0,"",AVERAGEIF($D$8:$D$92,"&lt;56%",AF8:AF92)/AF2)</f>
        <v/>
      </c>
      <c r="AG6" s="476" t="str">
        <f aca="false">IF(SUM(AG8:AG92)=0,"",AVERAGEIF($D$8:$D$92,"&lt;56%",AG8:AG92)/AG2)</f>
        <v/>
      </c>
      <c r="AH6" s="476" t="str">
        <f aca="false">IF(SUM(AH8:AH92)=0,"",AVERAGEIF($D$8:$D$92,"&lt;56%",AH8:AH92)/AH2)</f>
        <v/>
      </c>
      <c r="AI6" s="476" t="str">
        <f aca="false">IF(SUM(AI8:AI92)=0,"",AVERAGEIF($D$8:$D$92,"&lt;56%",AI8:AI92)/AI2)</f>
        <v/>
      </c>
      <c r="AJ6" s="476" t="str">
        <f aca="false">IF(SUM(AJ8:AJ92)=0,"",AVERAGEIF($D$8:$D$92,"&lt;56%",AJ8:AJ92)/AJ2)</f>
        <v/>
      </c>
      <c r="AK6" s="476" t="str">
        <f aca="false">IF(SUM(AK8:AK92)=0,"",AVERAGEIF($D$8:$D$92,"&lt;56%",AK8:AK92)/AK2)</f>
        <v/>
      </c>
      <c r="AL6" s="476" t="str">
        <f aca="false">IF(SUM(AL8:AL92)=0,"",AVERAGEIF($D$8:$D$92,"&lt;56%",AL8:AL92)/AL2)</f>
        <v/>
      </c>
      <c r="AM6" s="476" t="str">
        <f aca="false">IF(SUM(AM8:AM92)=0,"",AVERAGEIF($D$8:$D$92,"&lt;56%",AM8:AM92)/AM2)</f>
        <v/>
      </c>
      <c r="AN6" s="476" t="str">
        <f aca="false">IF(SUM(AN8:AN92)=0,"",AVERAGEIF($D$8:$D$92,"&lt;56%",AN8:AN92)/AN2)</f>
        <v/>
      </c>
      <c r="AO6" s="476" t="str">
        <f aca="false">IF(SUM(AO8:AO92)=0,"",AVERAGEIF($D$8:$D$92,"&lt;56%",AO8:AO92)/AO2)</f>
        <v/>
      </c>
      <c r="AP6" s="476" t="str">
        <f aca="false">IF(SUM(AP8:AP92)=0,"",AVERAGEIF($D$8:$D$92,"&lt;56%",AP8:AP92)/AP2)</f>
        <v/>
      </c>
      <c r="AQ6" s="476" t="str">
        <f aca="false">IF(SUM(AQ8:AQ92)=0,"",AVERAGEIF($D$8:$D$92,"&lt;56%",AQ8:AQ92)/AQ2)</f>
        <v/>
      </c>
      <c r="AR6" s="476" t="str">
        <f aca="false">IF(SUM(AR8:AR92)=0,"",AVERAGEIF($D$8:$D$92,"&lt;56%",AR8:AR92)/AR2)</f>
        <v/>
      </c>
      <c r="AS6" s="476" t="str">
        <f aca="false">IF(SUM(AS8:AS92)=0,"",AVERAGEIF($D$8:$D$92,"&lt;56%",AS8:AS92)/AS2)</f>
        <v/>
      </c>
      <c r="AT6" s="476" t="str">
        <f aca="false">IF(SUM(AT8:AT92)=0,"",AVERAGEIF($D$8:$D$92,"&lt;56%",AT8:AT92)/AT2)</f>
        <v/>
      </c>
      <c r="AU6" s="476" t="str">
        <f aca="false">IF(SUM(AU8:AU92)=0,"",AVERAGEIF($D$8:$D$92,"&lt;56%",AU8:AU92)/AU2)</f>
        <v/>
      </c>
      <c r="AV6" s="476" t="str">
        <f aca="false">IF(SUM(AV8:AV92)=0,"",AVERAGEIF($D$8:$D$92,"&lt;56%",AV8:AV92)/AV2)</f>
        <v/>
      </c>
      <c r="AW6" s="476" t="str">
        <f aca="false">IF(SUM(AW8:AW92)=0,"",AVERAGEIF($D$8:$D$92,"&lt;56%",AW8:AW92)/AW2)</f>
        <v/>
      </c>
      <c r="AX6" s="476" t="str">
        <f aca="false">IF(SUM(AX8:AX92)=0,"",AVERAGEIF($D$8:$D$92,"&lt;56%",AX8:AX92)/AX2)</f>
        <v/>
      </c>
      <c r="AY6" s="476" t="str">
        <f aca="false">IF(SUM(AY8:AY92)=0,"",AVERAGEIF($D$8:$D$92,"&lt;56%",AY8:AY92)/AY2)</f>
        <v/>
      </c>
      <c r="AZ6" s="476" t="str">
        <f aca="false">IF(SUM(AZ8:AZ92)=0,"",AVERAGEIF($D$8:$D$92,"&lt;56%",AZ8:AZ92)/AZ2)</f>
        <v/>
      </c>
      <c r="BA6" s="476" t="str">
        <f aca="false">IF(SUM(BA8:BA92)=0,"",AVERAGEIF($D$8:$D$92,"&lt;56%",BA8:BA92)/BA2)</f>
        <v/>
      </c>
      <c r="BB6" s="476" t="str">
        <f aca="false">IF(SUM(BB8:BB92)=0,"",AVERAGEIF($D$8:$D$92,"&lt;56%",BB8:BB92)/BB2)</f>
        <v/>
      </c>
      <c r="BC6" s="476" t="str">
        <f aca="false">IF(SUM(BC8:BC92)=0,"",AVERAGEIF($D$8:$D$92,"&lt;56%",BC8:BC92)/BC2)</f>
        <v/>
      </c>
      <c r="BD6" s="476" t="str">
        <f aca="false">IF(SUM(BD8:BD92)=0,"",AVERAGEIF($D$8:$D$92,"&lt;56%",BD8:BD92)/BD2)</f>
        <v/>
      </c>
      <c r="BE6" s="476" t="str">
        <f aca="false">IF(SUM(BE8:BE92)=0,"",AVERAGEIF($D$8:$D$92,"&lt;56%",BE8:BE92)/BE2)</f>
        <v/>
      </c>
      <c r="BF6" s="476" t="str">
        <f aca="false">IF(SUM(BF8:BF92)=0,"",AVERAGEIF($D$8:$D$92,"&lt;56%",BF8:BF92)/BF2)</f>
        <v/>
      </c>
      <c r="BG6" s="476" t="str">
        <f aca="false">IF(SUM(BG8:BG92)=0,"",AVERAGEIF($D$8:$D$92,"&lt;56%",BG8:BG92)/BG2)</f>
        <v/>
      </c>
      <c r="BH6" s="476" t="str">
        <f aca="false">IF(SUM(BH8:BH92)=0,"",AVERAGEIF($D$8:$D$92,"&lt;56%",BH8:BH92)/BH2)</f>
        <v/>
      </c>
      <c r="BI6" s="476" t="str">
        <f aca="false">IF(SUM(BI8:BI92)=0,"",AVERAGEIF($D$8:$D$92,"&lt;56%",BI8:BI92)/BI2)</f>
        <v/>
      </c>
      <c r="BJ6" s="476" t="str">
        <f aca="false">IF(SUM(BJ8:BJ92)=0,"",AVERAGEIF($D$8:$D$92,"&lt;56%",BJ8:BJ92)/BJ2)</f>
        <v/>
      </c>
      <c r="BK6" s="476" t="str">
        <f aca="false">IF(SUM(BK8:BK92)=0,"",AVERAGEIF($D$8:$D$92,"&lt;56%",BK8:BK92)/BK2)</f>
        <v/>
      </c>
      <c r="BL6" s="476" t="e">
        <f aca="false">IF(SUM(BL8:BL92)=0,"",AVERAGEIF($D$8:$D$92,"&lt;56%",BL8:BL92)/BL2)</f>
        <v>#DIV/0!</v>
      </c>
      <c r="BM6" s="476" t="e">
        <f aca="false">IF(SUM(BM8:BM92)=0,"",AVERAGEIF($D$8:$D$92,"&lt;56%",BM8:BM92)/BM2)</f>
        <v>#DIV/0!</v>
      </c>
      <c r="BN6" s="476" t="e">
        <f aca="false">IF(SUM(BN8:BN92)=0,"",AVERAGEIF($D$8:$D$92,"&lt;56%",BN8:BN92)/BN2)</f>
        <v>#DIV/0!</v>
      </c>
      <c r="BO6" s="476" t="e">
        <f aca="false">IF(SUM(BO8:BO92)=0,"",AVERAGEIF($D$8:$D$92,"&lt;56%",BO8:BO92)/BO2)</f>
        <v>#DIV/0!</v>
      </c>
      <c r="BP6" s="476" t="e">
        <f aca="false">IF(SUM(BP8:BP92)=0,"",AVERAGEIF($D$8:$D$92,"&lt;56%",BP8:BP92)/BP2)</f>
        <v>#DIV/0!</v>
      </c>
      <c r="BQ6" s="476" t="e">
        <f aca="false">IF(SUM(BQ8:BQ92)=0,"",AVERAGEIF($D$8:$D$92,"&lt;56%",BQ8:BQ92)/BQ2)</f>
        <v>#DIV/0!</v>
      </c>
      <c r="BR6" s="476" t="e">
        <f aca="false">IF(SUM(BR8:BR92)=0,"",AVERAGEIF($D$8:$D$92,"&lt;56%",BR8:BR92)/BR2)</f>
        <v>#DIV/0!</v>
      </c>
      <c r="BS6" s="476" t="e">
        <f aca="false">IF(SUM(BS8:BS92)=0,"",AVERAGEIF($D$8:$D$92,"&lt;56%",BS8:BS92)/BS2)</f>
        <v>#DIV/0!</v>
      </c>
      <c r="BT6" s="476" t="e">
        <f aca="false">IF(SUM(BT8:BT92)=0,"",AVERAGEIF($D$8:$D$92,"&lt;56%",BT8:BT92)/BT2)</f>
        <v>#DIV/0!</v>
      </c>
      <c r="BU6" s="476" t="e">
        <f aca="false">IF(SUM(BU8:BU92)=0,"",AVERAGEIF($D$8:$D$92,"&lt;56%",BU8:BU92)/BU2)</f>
        <v>#DIV/0!</v>
      </c>
      <c r="BV6" s="476" t="e">
        <f aca="false">IF(SUM(BV8:BV92)=0,"",AVERAGEIF($D$8:$D$92,"&lt;56%",BV8:BV92)/BV2)</f>
        <v>#DIV/0!</v>
      </c>
      <c r="BW6" s="476" t="e">
        <f aca="false">IF(SUM(BW8:BW92)=0,"",AVERAGEIF($D$8:$D$92,"&lt;56%",BW8:BW92)/BW2)</f>
        <v>#DIV/0!</v>
      </c>
      <c r="BX6" s="476" t="e">
        <f aca="false">IF(SUM(BX8:BX92)=0,"",AVERAGEIF($D$8:$D$92,"&lt;56%",BX8:BX92)/BX2)</f>
        <v>#DIV/0!</v>
      </c>
      <c r="BY6" s="476" t="e">
        <f aca="false">IF(SUM(BY8:BY92)=0,"",AVERAGEIF($D$8:$D$92,"&lt;56%",BY8:BY92)/BY2)</f>
        <v>#DIV/0!</v>
      </c>
      <c r="BZ6" s="476" t="e">
        <f aca="false">IF(SUM(BZ8:BZ92)=0,"",AVERAGEIF($D$8:$D$92,"&lt;56%",BZ8:BZ92)/BZ2)</f>
        <v>#DIV/0!</v>
      </c>
      <c r="CA6" s="476" t="str">
        <f aca="false">IF(SUM(CA8:CA92)=0,"",AVERAGEIF($D$8:$D$92,"&lt;56%",CA8:CA92)/CA2)</f>
        <v/>
      </c>
      <c r="CB6" s="476" t="str">
        <f aca="false">IF(SUM(CB8:CB92)=0,"",AVERAGEIF($D$8:$D$92,"&lt;56%",CB8:CB92)/CB2)</f>
        <v/>
      </c>
      <c r="CC6" s="476" t="str">
        <f aca="false">IF(SUM(CC8:CC92)=0,"",AVERAGEIF($D$8:$D$92,"&lt;56%",CC8:CC92)/CC2)</f>
        <v/>
      </c>
      <c r="CD6" s="476" t="str">
        <f aca="false">IF(SUM(CD8:CD92)=0,"",AVERAGEIF($D$8:$D$92,"&lt;56%",CD8:CD92)/CD2)</f>
        <v/>
      </c>
      <c r="CE6" s="476" t="str">
        <f aca="false">IF(SUM(CE8:CE92)=0,"",AVERAGEIF($D$8:$D$92,"&lt;56%",CE8:CE92)/CE2)</f>
        <v/>
      </c>
      <c r="CF6" s="476" t="str">
        <f aca="false">IF(SUM(CF8:CF92)=0,"",AVERAGEIF($D$8:$D$92,"&lt;56%",CF8:CF92)/CF2)</f>
        <v/>
      </c>
      <c r="CG6" s="476" t="str">
        <f aca="false">IF(SUM(CG8:CG92)=0,"",AVERAGEIF($D$8:$D$92,"&lt;56%",CG8:CG92)/CG2)</f>
        <v/>
      </c>
      <c r="CH6" s="476" t="str">
        <f aca="false">IF(SUM(CH8:CH92)=0,"",AVERAGEIF($D$8:$D$92,"&lt;56%",CH8:CH92)/CH2)</f>
        <v/>
      </c>
      <c r="CI6" s="476" t="str">
        <f aca="false">IF(SUM(CI8:CI92)=0,"",AVERAGEIF($D$8:$D$92,"&lt;56%",CI8:CI92)/CI2)</f>
        <v/>
      </c>
      <c r="CJ6" s="476" t="str">
        <f aca="false">IF(SUM(CJ8:CJ92)=0,"",AVERAGEIF($D$8:$D$92,"&lt;56%",CJ8:CJ92)/CJ2)</f>
        <v/>
      </c>
      <c r="CK6" s="476" t="str">
        <f aca="false">IF(SUM(CK8:CK92)=0,"",AVERAGEIF($D$8:$D$92,"&lt;56%",CK8:CK92)/CK2)</f>
        <v/>
      </c>
      <c r="CL6" s="476" t="str">
        <f aca="false">IF(SUM(CL8:CL92)=0,"",AVERAGEIF($D$8:$D$92,"&lt;56%",CL8:CL92)/CL2)</f>
        <v/>
      </c>
      <c r="CM6" s="476" t="str">
        <f aca="false">IF(SUM(CM8:CM92)=0,"",AVERAGEIF($D$8:$D$92,"&lt;56%",CM8:CM92)/CM2)</f>
        <v/>
      </c>
      <c r="CN6" s="476" t="str">
        <f aca="false">IF(SUM(CN8:CN92)=0,"",AVERAGEIF($D$8:$D$92,"&lt;56%",CN8:CN92)/CN2)</f>
        <v/>
      </c>
      <c r="CO6" s="476" t="str">
        <f aca="false">IF(SUM(CO8:CO92)=0,"",AVERAGEIF($D$8:$D$92,"&lt;56%",CO8:CO92)/CO2)</f>
        <v/>
      </c>
      <c r="CP6" s="476" t="str">
        <f aca="false">IF(SUM(CP8:CP92)=0,"",AVERAGEIF($D$8:$D$92,"&lt;56%",CP8:CP92)/CP2)</f>
        <v/>
      </c>
      <c r="CQ6" s="476" t="str">
        <f aca="false">IF(SUM(CQ8:CQ92)=0,"",AVERAGEIF($D$8:$D$92,"&lt;56%",CQ8:CQ92)/CQ2)</f>
        <v/>
      </c>
      <c r="CR6" s="476" t="str">
        <f aca="false">IF(SUM(CR8:CR92)=0,"",AVERAGEIF($D$8:$D$92,"&lt;56%",CR8:CR92)/CR2)</f>
        <v/>
      </c>
      <c r="CS6" s="476" t="str">
        <f aca="false">IF(SUM(CS8:CS92)=0,"",AVERAGEIF($D$8:$D$92,"&lt;56%",CS8:CS92)/CS2)</f>
        <v/>
      </c>
      <c r="CT6" s="476" t="str">
        <f aca="false">IF(SUM(CT8:CT92)=0,"",AVERAGEIF($D$8:$D$92,"&lt;56%",CT8:CT92)/CT2)</f>
        <v/>
      </c>
      <c r="CU6" s="476" t="str">
        <f aca="false">IF(SUM(CU8:CU92)=0,"",AVERAGEIF($D$8:$D$92,"&lt;56%",CU8:CU92)/CU2)</f>
        <v/>
      </c>
      <c r="CV6" s="476" t="str">
        <f aca="false">IF(SUM(CV8:CV92)=0,"",AVERAGEIF($D$8:$D$92,"&lt;56%",CV8:CV92)/CV2)</f>
        <v/>
      </c>
      <c r="CW6" s="476" t="str">
        <f aca="false">IF(SUM(CW8:CW92)=0,"",AVERAGEIF($D$8:$D$92,"&lt;56%",CW8:CW92)/CW2)</f>
        <v/>
      </c>
      <c r="CX6" s="476" t="str">
        <f aca="false">IF(SUM(CX8:CX92)=0,"",AVERAGEIF($D$8:$D$92,"&lt;56%",CX8:CX92)/CX2)</f>
        <v/>
      </c>
      <c r="CY6" s="476" t="str">
        <f aca="false">IF(SUM(CY8:CY92)=0,"",AVERAGEIF($D$8:$D$92,"&lt;56%",CY8:CY92)/CY2)</f>
        <v/>
      </c>
      <c r="CZ6" s="476" t="str">
        <f aca="false">IF(SUM(CZ8:CZ92)=0,"",AVERAGEIF($D$8:$D$92,"&lt;56%",CZ8:CZ92)/CZ2)</f>
        <v/>
      </c>
      <c r="DA6" s="476" t="str">
        <f aca="false">IF(SUM(DA8:DA92)=0,"",AVERAGEIF($D$8:$D$92,"&lt;56%",DA8:DA92)/DA2)</f>
        <v/>
      </c>
      <c r="DB6" s="476" t="str">
        <f aca="false">IF(SUM(DB8:DB92)=0,"",AVERAGEIF($D$8:$D$92,"&lt;56%",DB8:DB92)/DB2)</f>
        <v/>
      </c>
      <c r="DC6" s="476" t="str">
        <f aca="false">IF(SUM(DC8:DC92)=0,"",AVERAGEIF($D$8:$D$92,"&lt;56%",DC8:DC92)/DC2)</f>
        <v/>
      </c>
      <c r="DD6" s="476" t="str">
        <f aca="false">IF(SUM(DD8:DD92)=0,"",AVERAGEIF($D$8:$D$92,"&lt;56%",DD8:DD92)/DD2)</f>
        <v/>
      </c>
      <c r="DE6" s="476" t="str">
        <f aca="false">IF(SUM(DE8:DE92)=0,"",AVERAGEIF($D$8:$D$92,"&lt;56%",DE8:DE92)/DE2)</f>
        <v/>
      </c>
      <c r="DF6" s="476" t="str">
        <f aca="false">IF(SUM(DF8:DF92)=0,"",AVERAGEIF($D$8:$D$92,"&lt;56%",DF8:DF92)/DF2)</f>
        <v/>
      </c>
      <c r="DG6" s="476" t="str">
        <f aca="false">IF(SUM(DG8:DG92)=0,"",AVERAGEIF($D$8:$D$92,"&lt;56%",DG8:DG92)/DG2)</f>
        <v/>
      </c>
    </row>
    <row r="7" customFormat="false" ht="33.75" hidden="false" customHeight="false" outlineLevel="0" collapsed="false">
      <c r="A7" s="515"/>
      <c r="B7" s="516" t="s">
        <v>774</v>
      </c>
      <c r="C7" s="516" t="s">
        <v>264</v>
      </c>
      <c r="D7" s="516" t="s">
        <v>1160</v>
      </c>
      <c r="E7" s="516" t="s">
        <v>1161</v>
      </c>
      <c r="F7" s="516" t="s">
        <v>1162</v>
      </c>
      <c r="G7" s="516" t="s">
        <v>1163</v>
      </c>
      <c r="H7" s="476" t="str">
        <f aca="false">IF((SUM(H8:H92)=0)," ",(AVERAGE(H8:H92)/H2))</f>
        <v> </v>
      </c>
      <c r="I7" s="476" t="str">
        <f aca="false">IF((SUM(I8:I92)=0)," ",(AVERAGE(I8:I92)/I2))</f>
        <v> </v>
      </c>
      <c r="J7" s="476" t="str">
        <f aca="false">IF((SUM(J8:J92)=0)," ",(AVERAGE(J8:J92)/J2))</f>
        <v> </v>
      </c>
      <c r="K7" s="476" t="str">
        <f aca="false">IF((SUM(K8:K92)=0)," ",(AVERAGE(K8:K92)/K2))</f>
        <v> </v>
      </c>
      <c r="L7" s="476" t="str">
        <f aca="false">IF((SUM(L8:L92)=0)," ",(AVERAGE(L8:L92)/L2))</f>
        <v> </v>
      </c>
      <c r="M7" s="476" t="str">
        <f aca="false">IF((SUM(M8:M92)=0)," ",(AVERAGE(M8:M92)/M2))</f>
        <v> </v>
      </c>
      <c r="N7" s="476" t="str">
        <f aca="false">IF((SUM(N8:N92)=0)," ",(AVERAGE(N8:N92)/N2))</f>
        <v> </v>
      </c>
      <c r="O7" s="476" t="str">
        <f aca="false">IF((SUM(O8:O92)=0)," ",(AVERAGE(O8:O92)/O2))</f>
        <v> </v>
      </c>
      <c r="P7" s="476" t="str">
        <f aca="false">IF((SUM(P8:P92)=0)," ",(AVERAGE(P8:P92)/P2))</f>
        <v> </v>
      </c>
      <c r="Q7" s="476" t="str">
        <f aca="false">IF((SUM(Q8:Q92)=0)," ",(AVERAGE(Q8:Q92)/Q2))</f>
        <v> </v>
      </c>
      <c r="R7" s="476" t="str">
        <f aca="false">IF((SUM(R8:R92)=0)," ",(AVERAGE(R8:R92)/R2))</f>
        <v> </v>
      </c>
      <c r="S7" s="318"/>
      <c r="T7" s="318" t="str">
        <f aca="false">IF((SUM(T8:T92)=0)," ",(AVERAGE(T8:T92)/T2))</f>
        <v> </v>
      </c>
      <c r="U7" s="318" t="str">
        <f aca="false">IF((SUM(U8:U92)=0)," ",(AVERAGE(U8:U92)/U2))</f>
        <v> </v>
      </c>
      <c r="V7" s="318" t="str">
        <f aca="false">IF((SUM(V8:V92)=0)," ",(AVERAGE(V8:V92)/V2))</f>
        <v> </v>
      </c>
      <c r="W7" s="318" t="str">
        <f aca="false">IF((SUM(W8:W92)=0)," ",(AVERAGE(W8:W92)/W2))</f>
        <v> </v>
      </c>
      <c r="X7" s="318" t="str">
        <f aca="false">IF((SUM(X8:X92)=0)," ",(AVERAGE(X8:X92)/X2))</f>
        <v> </v>
      </c>
      <c r="Y7" s="318" t="str">
        <f aca="false">IF((SUM(Y8:Y92)=0)," ",(AVERAGE(Y8:Y92)/Y2))</f>
        <v> </v>
      </c>
      <c r="Z7" s="318" t="str">
        <f aca="false">IF((SUM(Z8:Z92)=0)," ",(AVERAGE(Z8:Z92)/Z2))</f>
        <v> </v>
      </c>
      <c r="AA7" s="318" t="str">
        <f aca="false">IF((SUM(AA8:AA92)=0)," ",(AVERAGE(AA8:AA92)/AA2))</f>
        <v> </v>
      </c>
      <c r="AB7" s="318" t="str">
        <f aca="false">IF((SUM(AB8:AB92)=0)," ",(AVERAGE(AB8:AB92)/AB2))</f>
        <v> </v>
      </c>
      <c r="AC7" s="318" t="str">
        <f aca="false">IF((SUM(AC8:AC92)=0)," ",(AVERAGE(AC8:AC92)/AC2))</f>
        <v> </v>
      </c>
      <c r="AD7" s="318" t="str">
        <f aca="false">IF((SUM(AD8:AD92)=0)," ",(AVERAGE(AD8:AD92)/AD2))</f>
        <v> </v>
      </c>
      <c r="AE7" s="318" t="str">
        <f aca="false">IF((SUM(AE8:AE92)=0)," ",(AVERAGE(AE8:AE92)/AE2))</f>
        <v> </v>
      </c>
      <c r="AF7" s="318" t="str">
        <f aca="false">IF((SUM(AF8:AF92)=0)," ",(AVERAGE(AF8:AF92)/AF2))</f>
        <v> </v>
      </c>
      <c r="AG7" s="318" t="str">
        <f aca="false">IF((SUM(AG8:AG92)=0)," ",(AVERAGE(AG8:AG92)/AG2))</f>
        <v> </v>
      </c>
      <c r="AH7" s="318" t="str">
        <f aca="false">IF((SUM(AH8:AH92)=0)," ",(AVERAGE(AH8:AH92)/AH2))</f>
        <v> </v>
      </c>
      <c r="AI7" s="318" t="str">
        <f aca="false">IF((SUM(AI8:AI92)=0)," ",(AVERAGE(AI8:AI92)/AI2))</f>
        <v> </v>
      </c>
      <c r="AJ7" s="318" t="str">
        <f aca="false">IF((SUM(AJ8:AJ92)=0)," ",(AVERAGE(AJ8:AJ92)/AJ2))</f>
        <v> </v>
      </c>
      <c r="AK7" s="318" t="str">
        <f aca="false">IF((SUM(AK8:AK92)=0)," ",(AVERAGE(AK8:AK92)/AK2))</f>
        <v> </v>
      </c>
      <c r="AL7" s="318" t="str">
        <f aca="false">IF((SUM(AL8:AL92)=0)," ",(AVERAGE(AL8:AL92)/AL2))</f>
        <v> </v>
      </c>
      <c r="AM7" s="318" t="str">
        <f aca="false">IF((SUM(AM8:AM92)=0)," ",(AVERAGE(AM8:AM92)/AM2))</f>
        <v> </v>
      </c>
      <c r="AN7" s="318" t="str">
        <f aca="false">IF((SUM(AN8:AN92)=0)," ",(AVERAGE(AN8:AN92)/AN2))</f>
        <v> </v>
      </c>
      <c r="AO7" s="318" t="str">
        <f aca="false">IF((SUM(AO8:AO92)=0)," ",(AVERAGE(AO8:AO92)/AO2))</f>
        <v> </v>
      </c>
      <c r="AP7" s="318" t="str">
        <f aca="false">IF((SUM(AP8:AP92)=0)," ",(AVERAGE(AP8:AP92)/AP2))</f>
        <v> </v>
      </c>
      <c r="AQ7" s="318" t="str">
        <f aca="false">IF((SUM(AQ8:AQ92)=0)," ",(AVERAGE(AQ8:AQ92)/AQ2))</f>
        <v> </v>
      </c>
      <c r="AR7" s="318" t="str">
        <f aca="false">IF((SUM(AR8:AR92)=0)," ",(AVERAGE(AR8:AR92)/AR2))</f>
        <v> </v>
      </c>
      <c r="AS7" s="318" t="str">
        <f aca="false">IF((SUM(AS8:AS92)=0)," ",(AVERAGE(AS8:AS92)/AS2))</f>
        <v> </v>
      </c>
      <c r="AT7" s="318" t="str">
        <f aca="false">IF((SUM(AT8:AT92)=0)," ",(AVERAGE(AT8:AT92)/AT2))</f>
        <v> </v>
      </c>
      <c r="AU7" s="318" t="str">
        <f aca="false">IF((SUM(AU8:AU92)=0)," ",(AVERAGE(AU8:AU92)/AU2))</f>
        <v> </v>
      </c>
      <c r="AV7" s="318" t="str">
        <f aca="false">IF((SUM(AV8:AV92)=0)," ",(AVERAGE(AV8:AV92)/AV2))</f>
        <v> </v>
      </c>
      <c r="AW7" s="318" t="str">
        <f aca="false">IF((SUM(AW8:AW92)=0)," ",(AVERAGE(AW8:AW92)/AW2))</f>
        <v> </v>
      </c>
      <c r="AX7" s="318" t="str">
        <f aca="false">IF((SUM(AX8:AX92)=0)," ",(AVERAGE(AX8:AX92)/AX2))</f>
        <v> </v>
      </c>
      <c r="AY7" s="318" t="str">
        <f aca="false">IF((SUM(AY8:AY92)=0)," ",(AVERAGE(AY8:AY92)/AY2))</f>
        <v> </v>
      </c>
      <c r="AZ7" s="318" t="str">
        <f aca="false">IF((SUM(AZ8:AZ92)=0)," ",(AVERAGE(AZ8:AZ92)/AZ2))</f>
        <v> </v>
      </c>
      <c r="BA7" s="318" t="str">
        <f aca="false">IF((SUM(BA8:BA92)=0)," ",(AVERAGE(BA8:BA92)/BA2))</f>
        <v> </v>
      </c>
      <c r="BB7" s="318" t="str">
        <f aca="false">IF((SUM(BB8:BB92)=0)," ",(AVERAGE(BB8:BB92)/BB2))</f>
        <v> </v>
      </c>
      <c r="BC7" s="318" t="str">
        <f aca="false">IF((SUM(BC8:BC92)=0)," ",(AVERAGE(BC8:BC92)/BC2))</f>
        <v> </v>
      </c>
      <c r="BD7" s="318" t="str">
        <f aca="false">IF((SUM(BD8:BD92)=0)," ",(AVERAGE(BD8:BD92)/BD2))</f>
        <v> </v>
      </c>
      <c r="BE7" s="318" t="str">
        <f aca="false">IF((SUM(BE8:BE92)=0)," ",(AVERAGE(BE8:BE92)/BE2))</f>
        <v> </v>
      </c>
      <c r="BF7" s="318" t="str">
        <f aca="false">IF((SUM(BF8:BF92)=0)," ",(AVERAGE(BF8:BF92)/BF2))</f>
        <v> </v>
      </c>
      <c r="BG7" s="318" t="str">
        <f aca="false">IF((SUM(BG8:BG92)=0)," ",(AVERAGE(BG8:BG92)/BG2))</f>
        <v> </v>
      </c>
      <c r="BH7" s="318" t="str">
        <f aca="false">IF((SUM(BH8:BH92)=0)," ",(AVERAGE(BH8:BH92)/BH2))</f>
        <v> </v>
      </c>
      <c r="BI7" s="318" t="str">
        <f aca="false">IF((SUM(BI8:BI92)=0)," ",(AVERAGE(BI8:BI92)/BI2))</f>
        <v> </v>
      </c>
      <c r="BJ7" s="318" t="str">
        <f aca="false">IF((SUM(BJ8:BJ92)=0)," ",(AVERAGE(BJ8:BJ92)/BJ2))</f>
        <v> </v>
      </c>
      <c r="BK7" s="318" t="str">
        <f aca="false">IF((SUM(BK8:BK92)=0)," ",(AVERAGE(BK8:BK92)/BK2))</f>
        <v> </v>
      </c>
      <c r="BL7" s="318" t="e">
        <f aca="false">IF((SUM(BL8:BL92)=0)," ",(AVERAGE(BL8:BL92)/BL2))</f>
        <v>#DIV/0!</v>
      </c>
      <c r="BM7" s="318" t="e">
        <f aca="false">IF((SUM(BM8:BM92)=0)," ",(AVERAGE(BM8:BM92)/BM2))</f>
        <v>#DIV/0!</v>
      </c>
      <c r="BN7" s="318" t="e">
        <f aca="false">IF((SUM(BN8:BN92)=0)," ",(AVERAGE(BN8:BN92)/BN2))</f>
        <v>#DIV/0!</v>
      </c>
      <c r="BO7" s="318" t="e">
        <f aca="false">IF((SUM(BO8:BO92)=0)," ",(AVERAGE(BO8:BO92)/BO2))</f>
        <v>#DIV/0!</v>
      </c>
      <c r="BP7" s="318" t="e">
        <f aca="false">IF((SUM(BP8:BP92)=0)," ",(AVERAGE(BP8:BP92)/BP2))</f>
        <v>#DIV/0!</v>
      </c>
      <c r="BQ7" s="318" t="e">
        <f aca="false">IF((SUM(BQ8:BQ92)=0)," ",(AVERAGE(BQ8:BQ92)/BQ2))</f>
        <v>#DIV/0!</v>
      </c>
      <c r="BR7" s="318" t="e">
        <f aca="false">IF((SUM(BR8:BR92)=0)," ",(AVERAGE(BR8:BR92)/BR2))</f>
        <v>#DIV/0!</v>
      </c>
      <c r="BS7" s="318" t="e">
        <f aca="false">IF((SUM(BS8:BS92)=0)," ",(AVERAGE(BS8:BS92)/BS2))</f>
        <v>#DIV/0!</v>
      </c>
      <c r="BT7" s="318" t="e">
        <f aca="false">IF((SUM(BT8:BT92)=0)," ",(AVERAGE(BT8:BT92)/BT2))</f>
        <v>#DIV/0!</v>
      </c>
      <c r="BU7" s="318" t="e">
        <f aca="false">IF((SUM(BU8:BU92)=0)," ",(AVERAGE(BU8:BU92)/BU2))</f>
        <v>#DIV/0!</v>
      </c>
      <c r="BV7" s="318" t="e">
        <f aca="false">IF((SUM(BV8:BV92)=0)," ",(AVERAGE(BV8:BV92)/BV2))</f>
        <v>#DIV/0!</v>
      </c>
      <c r="BW7" s="318" t="e">
        <f aca="false">IF((SUM(BW8:BW92)=0)," ",(AVERAGE(BW8:BW92)/BW2))</f>
        <v>#DIV/0!</v>
      </c>
      <c r="BX7" s="318" t="e">
        <f aca="false">IF((SUM(BX8:BX92)=0)," ",(AVERAGE(BX8:BX92)/BX2))</f>
        <v>#DIV/0!</v>
      </c>
      <c r="BY7" s="318" t="e">
        <f aca="false">IF((SUM(BY8:BY92)=0)," ",(AVERAGE(BY8:BY92)/BY2))</f>
        <v>#DIV/0!</v>
      </c>
      <c r="BZ7" s="318" t="e">
        <f aca="false">IF((SUM(BZ8:BZ92)=0)," ",(AVERAGE(BZ8:BZ92)/BZ2))</f>
        <v>#DIV/0!</v>
      </c>
      <c r="CA7" s="318" t="str">
        <f aca="false">IF((SUM(CA8:CA92)=0)," ",(AVERAGE(CA8:CA92)/CA2))</f>
        <v> </v>
      </c>
      <c r="CB7" s="318" t="str">
        <f aca="false">IF((SUM(CB8:CB92)=0)," ",(AVERAGE(CB8:CB92)/CB2))</f>
        <v> </v>
      </c>
      <c r="CC7" s="318" t="str">
        <f aca="false">IF((SUM(CC8:CC92)=0)," ",(AVERAGE(CC8:CC92)/CC2))</f>
        <v> </v>
      </c>
      <c r="CD7" s="318" t="str">
        <f aca="false">IF((SUM(CD8:CD92)=0)," ",(AVERAGE(CD8:CD92)/CD2))</f>
        <v> </v>
      </c>
      <c r="CE7" s="318" t="str">
        <f aca="false">IF((SUM(CE8:CE92)=0)," ",(AVERAGE(CE8:CE92)/CE2))</f>
        <v> </v>
      </c>
      <c r="CF7" s="318" t="str">
        <f aca="false">IF((SUM(CF8:CF92)=0)," ",(AVERAGE(CF8:CF92)/CF2))</f>
        <v> </v>
      </c>
      <c r="CG7" s="318" t="str">
        <f aca="false">IF((SUM(CG8:CG92)=0)," ",(AVERAGE(CG8:CG92)/CG2))</f>
        <v> </v>
      </c>
      <c r="CH7" s="318" t="str">
        <f aca="false">IF((SUM(CH8:CH92)=0)," ",(AVERAGE(CH8:CH92)/CH2))</f>
        <v> </v>
      </c>
      <c r="CI7" s="318" t="str">
        <f aca="false">IF((SUM(CI8:CI92)=0)," ",(AVERAGE(CI8:CI92)/CI2))</f>
        <v> </v>
      </c>
      <c r="CJ7" s="318" t="str">
        <f aca="false">IF((SUM(CJ8:CJ92)=0)," ",(AVERAGE(CJ8:CJ92)/CJ2))</f>
        <v> </v>
      </c>
      <c r="CK7" s="318" t="str">
        <f aca="false">IF((SUM(CK8:CK92)=0)," ",(AVERAGE(CK8:CK92)/CK2))</f>
        <v> </v>
      </c>
      <c r="CL7" s="318" t="str">
        <f aca="false">IF((SUM(CL8:CL92)=0)," ",(AVERAGE(CL8:CL92)/CL2))</f>
        <v> </v>
      </c>
      <c r="CM7" s="318" t="str">
        <f aca="false">IF((SUM(CM8:CM92)=0)," ",(AVERAGE(CM8:CM92)/CM2))</f>
        <v> </v>
      </c>
      <c r="CN7" s="318" t="str">
        <f aca="false">IF((SUM(CN8:CN92)=0)," ",(AVERAGE(CN8:CN92)/CN2))</f>
        <v> </v>
      </c>
      <c r="CO7" s="318" t="str">
        <f aca="false">IF((SUM(CO8:CO92)=0)," ",(AVERAGE(CO8:CO92)/CO2))</f>
        <v> </v>
      </c>
      <c r="CP7" s="318" t="str">
        <f aca="false">IF((SUM(CP8:CP92)=0)," ",(AVERAGE(CP8:CP92)/CP2))</f>
        <v> </v>
      </c>
      <c r="CQ7" s="318" t="str">
        <f aca="false">IF((SUM(CQ8:CQ92)=0)," ",(AVERAGE(CQ8:CQ92)/CQ2))</f>
        <v> </v>
      </c>
      <c r="CR7" s="318" t="str">
        <f aca="false">IF((SUM(CR8:CR92)=0)," ",(AVERAGE(CR8:CR92)/CR2))</f>
        <v> </v>
      </c>
      <c r="CS7" s="476" t="str">
        <f aca="false">IF((SUM(CS8:CS92)=0)," ",(AVERAGE(CS8:CS92)/CS2))</f>
        <v> </v>
      </c>
      <c r="CT7" s="476" t="str">
        <f aca="false">IF((SUM(CT8:CT92)=0)," ",(AVERAGE(CT8:CT92)/CT2))</f>
        <v> </v>
      </c>
      <c r="CU7" s="476" t="str">
        <f aca="false">IF((SUM(CU8:CU92)=0)," ",(AVERAGE(CU8:CU92)/CU2))</f>
        <v> </v>
      </c>
      <c r="CV7" s="476" t="str">
        <f aca="false">IF((SUM(CV8:CV92)=0)," ",(AVERAGE(CV8:CV92)/CV2))</f>
        <v> </v>
      </c>
      <c r="CW7" s="476" t="str">
        <f aca="false">IF((SUM(CW8:CW92)=0)," ",(AVERAGE(CW8:CW92)/CW2))</f>
        <v> </v>
      </c>
      <c r="CX7" s="476" t="str">
        <f aca="false">IF((SUM(CX8:CX92)=0)," ",(AVERAGE(CX8:CX92)/CX2))</f>
        <v> </v>
      </c>
      <c r="CY7" s="476" t="str">
        <f aca="false">IF((SUM(CY8:CY92)=0)," ",(AVERAGE(CY8:CY92)/CY2))</f>
        <v> </v>
      </c>
      <c r="CZ7" s="476" t="str">
        <f aca="false">IF((SUM(CZ8:CZ92)=0)," ",(AVERAGE(CZ8:CZ92)/CZ2))</f>
        <v> </v>
      </c>
      <c r="DA7" s="476" t="str">
        <f aca="false">IF((SUM(DA8:DA92)=0)," ",(AVERAGE(DA8:DA92)/DA2))</f>
        <v> </v>
      </c>
      <c r="DB7" s="476" t="str">
        <f aca="false">IF((SUM(DB8:DB92)=0)," ",(AVERAGE(DB8:DB92)/DB2))</f>
        <v> </v>
      </c>
      <c r="DC7" s="476" t="str">
        <f aca="false">IF((SUM(DC8:DC92)=0)," ",(AVERAGE(DC8:DC92)/DC2))</f>
        <v> </v>
      </c>
      <c r="DD7" s="476" t="str">
        <f aca="false">IF((SUM(DD8:DD92)=0)," ",(AVERAGE(DD8:DD92)/DD2))</f>
        <v> </v>
      </c>
      <c r="DE7" s="476" t="str">
        <f aca="false">IF((SUM(DE8:DE92)=0)," ",(AVERAGE(DE8:DE92)/DE2))</f>
        <v> </v>
      </c>
      <c r="DF7" s="476" t="str">
        <f aca="false">IF((SUM(DF8:DF92)=0)," ",(AVERAGE(DF8:DF92)/DF2))</f>
        <v> </v>
      </c>
      <c r="DG7" s="476" t="str">
        <f aca="false">IF((SUM(DG8:DG92)=0)," ",(AVERAGE(DG8:DG92)/DG2))</f>
        <v> </v>
      </c>
    </row>
    <row r="8" customFormat="false" ht="22.5" hidden="false" customHeight="false" outlineLevel="0" collapsed="false">
      <c r="A8" s="421" t="n">
        <v>1</v>
      </c>
      <c r="B8" s="228" t="str">
        <f aca="false">'Math Scores'!B9</f>
        <v>A.Chandana</v>
      </c>
      <c r="C8" s="517" t="e">
        <f aca="false">IF(COUNT('Math Scores'!F9:HI9)=0, "", (SUMIF('Math Scores'!$F$5:$HI$5,"Yes",'Math Scores'!F9:HI9)/SUMIF('Math Scores'!$F$5:$HI$5,"Yes",'Math Scores'!$F$2:$HI$2)))</f>
        <v>#DIV/0!</v>
      </c>
      <c r="D8" s="318" t="e">
        <f aca="false">IF(B8="","",IF(COUNT(H8:DG8)=0,"",IF(('Cover Sheet'!$AC$6="2nd"),(SUM(H8:W8)/SUM(H$2:W$2)),IF(('Cover Sheet'!$AC$6="3rd"),(SUM(X8:AI8)/SUM(X$2:AI$2)),IF(('Cover Sheet'!$AC$6="4th"),(SUM(AJ8:AW8)/SUM(AJ$2:AW$2)),IF(('Cover Sheet'!$AC$6="5th"),(SUM(AX8:BK8)/SUM(AX$2:BK$2)),IF(('Cover Sheet'!$AC$6="6th"),(SUM(BL8:CC8)/SUM(BL$2:CC$2)),IF(('Cover Sheet'!$AC$6="7th"),(SUM(CD8:CS8)/SUM(CD$2:CS$2)),IF(('Cover Sheet'!$AC$6="8th"),(SUM(CT8:DG8)/SUM(CT$2:DG$2)),"ERROR")))))))))</f>
        <v>#DIV/0!</v>
      </c>
      <c r="E8" s="318" t="e">
        <f aca="false">IF(D8="","",IF(D8&gt;0.9,"A1",IF(D8&gt;0.8,"A2",IF(D8&gt;0.7,"B1",IF(D8&gt;0.6,"B2",IF(D8&gt;0.5,"C1",IF(D8&gt;0.4,"C2",IF(D8&gt;0.32,"D",IF(D8&gt;0.2,"E1","E2")))))))))</f>
        <v>#DIV/0!</v>
      </c>
      <c r="F8" s="476" t="e">
        <f aca="false">IF(G8="","",IF(G8&gt;=0.9,"Distinction",IF(G8&gt;=0.75,"First Class",IF(G8&gt;=0.56,"Second Class",IF(G8&gt;=0.35,"Pass","Unsatisfactory")))))</f>
        <v>#DIV/0!</v>
      </c>
      <c r="G8" s="518" t="e">
        <f aca="false">IF(OR(B8="",'Cover Sheet'!$AC$6=""),"",IF(('Cover Sheet'!$AC$6="2nd"),(VLOOKUP(ROUND((D8*100),0),Goals!$E$4:$H$104,2,1)/100),IF(('Cover Sheet'!$AC$6="3rd"),(VLOOKUP(ROUND((D8*100),0),Goals!$E$4:$H$104,3,1)/100),VLOOKUP(ROUND((D8*100),0),Goals!$E$4:$H$104,4,1)/100)))</f>
        <v>#DIV/0!</v>
      </c>
      <c r="H8" s="519" t="str">
        <f aca="false">IF(COUNT('Math Scores'!$F9:$AZ9)=0,"",SUMIF('Math Scores'!$F$6:$AZ$6,H$4,'Math Scores'!$F9:$AZ9))</f>
        <v/>
      </c>
      <c r="I8" s="519" t="str">
        <f aca="false">IF(COUNT('Math Scores'!$F9:$AZ9)=0,"",SUMIF('Math Scores'!$F$6:$AZ$6,I$4,'Math Scores'!$F9:$AZ9))</f>
        <v/>
      </c>
      <c r="J8" s="519" t="str">
        <f aca="false">IF(COUNT('Math Scores'!$F9:$AZ9)=0,"",SUMIF('Math Scores'!$F$6:$AZ$6,J$4,'Math Scores'!$F9:$AZ9))</f>
        <v/>
      </c>
      <c r="K8" s="519" t="str">
        <f aca="false">IF(COUNT('Math Scores'!$F9:$AZ9)=0,"",SUMIF('Math Scores'!$F$6:$AZ$6,K$4,'Math Scores'!$F9:$AZ9))</f>
        <v/>
      </c>
      <c r="L8" s="519" t="str">
        <f aca="false">IF(COUNT('Math Scores'!$F9:$AZ9)=0,"",SUMIF('Math Scores'!$F$6:$AZ$6,L$4,'Math Scores'!$F9:$AZ9))</f>
        <v/>
      </c>
      <c r="M8" s="519" t="str">
        <f aca="false">IF(COUNT('Math Scores'!$F9:$AZ9)=0,"",SUMIF('Math Scores'!$F$6:$AZ$6,M$4,'Math Scores'!$F9:$AZ9))</f>
        <v/>
      </c>
      <c r="N8" s="519" t="str">
        <f aca="false">IF(COUNT('Math Scores'!$F9:$AZ9)=0,"",SUMIF('Math Scores'!$F$6:$AZ$6,N$4,'Math Scores'!$F9:$AZ9))</f>
        <v/>
      </c>
      <c r="O8" s="519" t="str">
        <f aca="false">IF(COUNT('Math Scores'!$F9:$AZ9)=0,"",SUMIF('Math Scores'!$F$6:$AZ$6,O$4,'Math Scores'!$F9:$AZ9))</f>
        <v/>
      </c>
      <c r="P8" s="519" t="str">
        <f aca="false">IF(COUNT('Math Scores'!$F9:$AZ9)=0,"",SUMIF('Math Scores'!$F$6:$AZ$6,P$4,'Math Scores'!$F9:$AZ9))</f>
        <v/>
      </c>
      <c r="Q8" s="519" t="str">
        <f aca="false">IF(COUNT('Math Scores'!$F9:$AZ9)=0,"",SUMIF('Math Scores'!$F$6:$AZ$6,Q$4,'Math Scores'!$F9:$AZ9))</f>
        <v/>
      </c>
      <c r="R8" s="519" t="str">
        <f aca="false">IF(COUNT('Math Scores'!$F9:$AZ9)=0,"",SUMIF('Math Scores'!$F$6:$AZ$6,R$4,'Math Scores'!$F9:$AZ9))</f>
        <v/>
      </c>
      <c r="S8" s="519"/>
      <c r="T8" s="519" t="str">
        <f aca="false">IF(COUNT('Math Scores'!$F9:$AZ9)=0,"",SUMIF('Math Scores'!$F$6:$AZ$6,T$4,'Math Scores'!$F9:$AZ9))</f>
        <v/>
      </c>
      <c r="U8" s="519" t="str">
        <f aca="false">IF(COUNT('Math Scores'!$F9:$AZ9)=0,"",SUMIF('Math Scores'!$F$6:$AZ$6,U$4,'Math Scores'!$F9:$AZ9))</f>
        <v/>
      </c>
      <c r="V8" s="519" t="str">
        <f aca="false">IF(COUNT('Math Scores'!$F9:$AZ9)=0,"",SUMIF('Math Scores'!$F$6:$AZ$6,V$4,'Math Scores'!$F9:$AZ9))</f>
        <v/>
      </c>
      <c r="W8" s="519" t="str">
        <f aca="false">IF(COUNT('Math Scores'!$F9:$AZ9)=0,"",SUMIF('Math Scores'!$F$6:$AZ$6,W$4,'Math Scores'!$F9:$AZ9))</f>
        <v/>
      </c>
      <c r="X8" s="520" t="str">
        <f aca="false">IF(COUNT('Math Scores'!$AD9:$AZ9)=0,"",SUMIF('Math Scores'!$F$6:$IC$6,X$4,'Math Scores'!$F9:$IC9))</f>
        <v/>
      </c>
      <c r="Y8" s="519" t="str">
        <f aca="false">IF(COUNT('Math Scores'!$AD9:$AZ9)=0,"",SUMIF('Math Scores'!$F$6:$IC$6,Y$4,'Math Scores'!$F9:$IC9))</f>
        <v/>
      </c>
      <c r="Z8" s="519" t="str">
        <f aca="false">IF(COUNT('Math Scores'!$AD9:$AZ9)=0,"",SUMIF('Math Scores'!$F$6:$IC$6,Z$4,'Math Scores'!$F9:$IC9))</f>
        <v/>
      </c>
      <c r="AA8" s="519" t="str">
        <f aca="false">IF(COUNT('Math Scores'!$AD9:$AZ9)=0,"",SUMIF('Math Scores'!$F$6:$IC$6,AA$4,'Math Scores'!$F9:$IC9))</f>
        <v/>
      </c>
      <c r="AB8" s="519" t="str">
        <f aca="false">IF(COUNT('Math Scores'!$AD9:$AZ9)=0,"",SUMIF('Math Scores'!$F$6:$IC$6,AB$4,'Math Scores'!$F9:$IC9))</f>
        <v/>
      </c>
      <c r="AC8" s="519" t="str">
        <f aca="false">IF(COUNT('Math Scores'!$AD9:$AZ9)=0,"",SUMIF('Math Scores'!$F$6:$IC$6,AC$4,'Math Scores'!$F9:$IC9))</f>
        <v/>
      </c>
      <c r="AD8" s="519" t="str">
        <f aca="false">IF(COUNT('Math Scores'!$AD9:$AZ9)=0,"",SUMIF('Math Scores'!$F$6:$IC$6,AD$4,'Math Scores'!$F9:$IC9))</f>
        <v/>
      </c>
      <c r="AE8" s="519" t="str">
        <f aca="false">IF(COUNT('Math Scores'!$AD9:$AZ9)=0,"",SUMIF('Math Scores'!$F$6:$IC$6,AE$4,'Math Scores'!$F9:$IC9))</f>
        <v/>
      </c>
      <c r="AF8" s="519" t="str">
        <f aca="false">IF(COUNT('Math Scores'!$AD9:$AZ9)=0,"",SUMIF('Math Scores'!$F$6:$IC$6,AF$4,'Math Scores'!$F9:$IC9))</f>
        <v/>
      </c>
      <c r="AG8" s="519" t="str">
        <f aca="false">IF(COUNT('Math Scores'!$AD9:$AZ9)=0,"",SUMIF('Math Scores'!$F$6:$IC$6,AG$4,'Math Scores'!$F9:$IC9))</f>
        <v/>
      </c>
      <c r="AH8" s="519" t="str">
        <f aca="false">IF(COUNT('Math Scores'!$AD9:$AZ9)=0,"",SUMIF('Math Scores'!$F$6:$IC$6,AH$4,'Math Scores'!$F9:$IC9))</f>
        <v/>
      </c>
      <c r="AI8" s="519" t="str">
        <f aca="false">IF(COUNT('Math Scores'!$AD9:$AZ9)=0,"",SUMIF('Math Scores'!$F$6:$IC$6,AI$4,'Math Scores'!$F9:$IC9))</f>
        <v/>
      </c>
      <c r="AJ8" s="520" t="n">
        <f aca="false">IF(COUNT('Math Scores'!$BA9:$BY9)=0,"",SUMIF('Math Scores'!$F$6:$IC$6,AJ$4,'Math Scores'!$F9:$IC9))</f>
        <v>0</v>
      </c>
      <c r="AK8" s="519" t="n">
        <f aca="false">IF(COUNT('Math Scores'!$BA9:$BY9)=0,"",SUMIF('Math Scores'!$F$6:$IC$6,AK$4,'Math Scores'!$F9:$IC9))</f>
        <v>0</v>
      </c>
      <c r="AL8" s="519" t="n">
        <f aca="false">IF(COUNT('Math Scores'!$BA9:$BY9)=0,"",SUMIF('Math Scores'!$F$6:$IC$6,AL$4,'Math Scores'!$F9:$IC9))</f>
        <v>0</v>
      </c>
      <c r="AM8" s="519" t="n">
        <f aca="false">IF(COUNT('Math Scores'!$BA9:$BY9)=0,"",SUMIF('Math Scores'!$F$6:$IC$6,AM$4,'Math Scores'!$F9:$IC9))</f>
        <v>0</v>
      </c>
      <c r="AN8" s="519" t="n">
        <f aca="false">IF(COUNT('Math Scores'!$BA9:$BY9)=0,"",SUMIF('Math Scores'!$F$6:$IC$6,AN$4,'Math Scores'!$F9:$IC9))</f>
        <v>0</v>
      </c>
      <c r="AO8" s="519" t="n">
        <f aca="false">IF(COUNT('Math Scores'!$BA9:$BY9)=0,"",SUMIF('Math Scores'!$F$6:$IC$6,AO$4,'Math Scores'!$F9:$IC9))</f>
        <v>0</v>
      </c>
      <c r="AP8" s="519" t="n">
        <f aca="false">IF(COUNT('Math Scores'!$BA9:$BY9)=0,"",SUMIF('Math Scores'!$F$6:$IC$6,AP$4,'Math Scores'!$F9:$IC9))</f>
        <v>0</v>
      </c>
      <c r="AQ8" s="519" t="n">
        <f aca="false">IF(COUNT('Math Scores'!$BA9:$BY9)=0,"",SUMIF('Math Scores'!$F$6:$IC$6,AQ$4,'Math Scores'!$F9:$IC9))</f>
        <v>0</v>
      </c>
      <c r="AR8" s="519" t="n">
        <f aca="false">IF(COUNT('Math Scores'!$BA9:$BY9)=0,"",SUMIF('Math Scores'!$F$6:$IC$6,AR$4,'Math Scores'!$F9:$IC9))</f>
        <v>0</v>
      </c>
      <c r="AS8" s="519" t="n">
        <f aca="false">IF(COUNT('Math Scores'!$BA9:$BY9)=0,"",SUMIF('Math Scores'!$F$6:$IC$6,AS$4,'Math Scores'!$F9:$IC9))</f>
        <v>0</v>
      </c>
      <c r="AT8" s="519" t="n">
        <f aca="false">IF(COUNT('Math Scores'!$BA9:$BY9)=0,"",SUMIF('Math Scores'!$F$6:$IC$6,AT$4,'Math Scores'!$F9:$IC9))</f>
        <v>0</v>
      </c>
      <c r="AU8" s="519" t="n">
        <f aca="false">IF(COUNT('Math Scores'!$BA9:$BY9)=0,"",SUMIF('Math Scores'!$F$6:$IC$6,AU$4,'Math Scores'!$F9:$IC9))</f>
        <v>0</v>
      </c>
      <c r="AV8" s="519" t="n">
        <f aca="false">IF(COUNT('Math Scores'!$BA9:$BY9)=0,"",SUMIF('Math Scores'!$F$6:$IC$6,AV$4,'Math Scores'!$F9:$IC9))</f>
        <v>0</v>
      </c>
      <c r="AW8" s="519" t="n">
        <f aca="false">IF(COUNT('Math Scores'!$BA9:$BY9)=0,"",SUMIF('Math Scores'!$F$6:$IC$6,AW$4,'Math Scores'!$F9:$IC9))</f>
        <v>0</v>
      </c>
      <c r="AX8" s="520" t="n">
        <f aca="false">IF(COUNT('Math Scores'!$BZ9:$CW9)=0,"",SUMIF('Math Scores'!$F$6:$IC$6,AX$4,'Math Scores'!$F9:$IC9))</f>
        <v>0</v>
      </c>
      <c r="AY8" s="519" t="n">
        <f aca="false">IF(COUNT('Math Scores'!$BZ9:$CW9)=0,"",SUMIF('Math Scores'!$F$6:$IC$6,AY$4,'Math Scores'!$F9:$IC9))</f>
        <v>0</v>
      </c>
      <c r="AZ8" s="519" t="n">
        <f aca="false">IF(COUNT('Math Scores'!$BZ9:$CW9)=0,"",SUMIF('Math Scores'!$F$6:$IC$6,AZ$4,'Math Scores'!$F9:$IC9))</f>
        <v>0</v>
      </c>
      <c r="BA8" s="519" t="n">
        <f aca="false">IF(COUNT('Math Scores'!$BZ9:$CW9)=0,"",SUMIF('Math Scores'!$F$6:$IC$6,BA$4,'Math Scores'!$F9:$IC9))</f>
        <v>0</v>
      </c>
      <c r="BB8" s="519" t="n">
        <f aca="false">IF(COUNT('Math Scores'!$BZ9:$CW9)=0,"",SUMIF('Math Scores'!$F$6:$IC$6,BB$4,'Math Scores'!$F9:$IC9))</f>
        <v>0</v>
      </c>
      <c r="BC8" s="519" t="n">
        <f aca="false">IF(COUNT('Math Scores'!$BZ9:$CW9)=0,"",SUMIF('Math Scores'!$F$6:$IC$6,BC$4,'Math Scores'!$F9:$IC9))</f>
        <v>0</v>
      </c>
      <c r="BD8" s="519" t="n">
        <f aca="false">IF(COUNT('Math Scores'!$BZ9:$CW9)=0,"",SUMIF('Math Scores'!$F$6:$IC$6,BD$4,'Math Scores'!$F9:$IC9))</f>
        <v>0</v>
      </c>
      <c r="BE8" s="519" t="n">
        <f aca="false">IF(COUNT('Math Scores'!$BZ9:$CW9)=0,"",SUMIF('Math Scores'!$F$6:$IC$6,BE$4,'Math Scores'!$F9:$IC9))</f>
        <v>0</v>
      </c>
      <c r="BF8" s="519" t="n">
        <f aca="false">IF(COUNT('Math Scores'!$BZ9:$CW9)=0,"",SUMIF('Math Scores'!$F$6:$IC$6,BF$4,'Math Scores'!$F9:$IC9))</f>
        <v>0</v>
      </c>
      <c r="BG8" s="519" t="n">
        <f aca="false">IF(COUNT('Math Scores'!$BZ9:$CW9)=0,"",SUMIF('Math Scores'!$F$6:$IC$6,BG$4,'Math Scores'!$F9:$IC9))</f>
        <v>0</v>
      </c>
      <c r="BH8" s="519" t="n">
        <f aca="false">IF(COUNT('Math Scores'!$BZ9:$CW9)=0,"",SUMIF('Math Scores'!$F$6:$IC$6,BH$4,'Math Scores'!$F9:$IC9))</f>
        <v>0</v>
      </c>
      <c r="BI8" s="519" t="n">
        <f aca="false">IF(COUNT('Math Scores'!$BZ9:$CW9)=0,"",SUMIF('Math Scores'!$F$6:$IC$6,BI$4,'Math Scores'!$F9:$IC9))</f>
        <v>0</v>
      </c>
      <c r="BJ8" s="519" t="n">
        <f aca="false">IF(COUNT('Math Scores'!$BZ9:$CW9)=0,"",SUMIF('Math Scores'!$F$6:$IC$6,BJ$4,'Math Scores'!$F9:$IC9))</f>
        <v>0</v>
      </c>
      <c r="BK8" s="519" t="n">
        <f aca="false">IF(COUNT('Math Scores'!$BZ9:$CW9)=0,"",SUMIF('Math Scores'!$F$6:$IC$6,BK$4,'Math Scores'!$F9:$IC9))</f>
        <v>0</v>
      </c>
      <c r="BL8" s="520" t="n">
        <v>1</v>
      </c>
      <c r="BM8" s="519" t="n">
        <v>1</v>
      </c>
      <c r="BN8" s="519" t="n">
        <v>1</v>
      </c>
      <c r="BO8" s="519" t="n">
        <v>1</v>
      </c>
      <c r="BP8" s="519" t="n">
        <v>1</v>
      </c>
      <c r="BQ8" s="519" t="n">
        <v>1</v>
      </c>
      <c r="BR8" s="519" t="n">
        <v>1</v>
      </c>
      <c r="BS8" s="519" t="n">
        <v>1</v>
      </c>
      <c r="BT8" s="519" t="n">
        <v>1</v>
      </c>
      <c r="BU8" s="519" t="n">
        <v>1</v>
      </c>
      <c r="BV8" s="519" t="n">
        <v>1</v>
      </c>
      <c r="BW8" s="519" t="n">
        <v>1</v>
      </c>
      <c r="BX8" s="519" t="n">
        <v>1</v>
      </c>
      <c r="BY8" s="519" t="n">
        <v>1</v>
      </c>
      <c r="BZ8" s="519" t="n">
        <v>1</v>
      </c>
      <c r="CA8" s="519" t="str">
        <f aca="false">IF(COUNT('Math Scores'!$CX9:$DU9)=0,"",SUMIF('Math Scores'!$F$6:$IC$6,CA$4,'Math Scores'!$F9:$IC9))</f>
        <v/>
      </c>
      <c r="CB8" s="519" t="str">
        <f aca="false">IF(COUNT('Math Scores'!$CX9:$DU9)=0,"",SUMIF('Math Scores'!$F$6:$IC$6,CB$4,'Math Scores'!$F9:$IC9))</f>
        <v/>
      </c>
      <c r="CC8" s="519" t="str">
        <f aca="false">IF(COUNT('Math Scores'!$CX9:$DU9)=0,"",SUMIF('Math Scores'!$F$6:$IC$6,CC$4,'Math Scores'!$F9:$IC9))</f>
        <v/>
      </c>
      <c r="CD8" s="520" t="str">
        <f aca="false">IF(COUNT('Math Scores'!$DV9:$EU9)=0,"",SUMIF('Math Scores'!$F$6:$IC$6,CD$4,'Math Scores'!$F9:$IC9))</f>
        <v/>
      </c>
      <c r="CE8" s="519" t="str">
        <f aca="false">IF(COUNT('Math Scores'!$DV9:$EU9)=0,"",SUMIF('Math Scores'!$F$6:$IC$6,CE$4,'Math Scores'!$F9:$IC9))</f>
        <v/>
      </c>
      <c r="CF8" s="519" t="str">
        <f aca="false">IF(COUNT('Math Scores'!$DV9:$EU9)=0,"",SUMIF('Math Scores'!$F$6:$IC$6,CF$4,'Math Scores'!$F9:$IC9))</f>
        <v/>
      </c>
      <c r="CG8" s="519" t="str">
        <f aca="false">IF(COUNT('Math Scores'!$DV9:$EU9)=0,"",SUMIF('Math Scores'!$F$6:$IC$6,CG$4,'Math Scores'!$F9:$IC9))</f>
        <v/>
      </c>
      <c r="CH8" s="519" t="str">
        <f aca="false">IF(COUNT('Math Scores'!$DV9:$EU9)=0,"",SUMIF('Math Scores'!$F$6:$IC$6,CH$4,'Math Scores'!$F9:$IC9))</f>
        <v/>
      </c>
      <c r="CI8" s="519" t="str">
        <f aca="false">IF(COUNT('Math Scores'!$DV9:$EU9)=0,"",SUMIF('Math Scores'!$F$6:$IC$6,CI$4,'Math Scores'!$F9:$IC9))</f>
        <v/>
      </c>
      <c r="CJ8" s="519" t="str">
        <f aca="false">IF(COUNT('Math Scores'!$DV9:$EU9)=0,"",SUMIF('Math Scores'!$F$6:$IC$6,CJ$4,'Math Scores'!$F9:$IC9))</f>
        <v/>
      </c>
      <c r="CK8" s="519" t="str">
        <f aca="false">IF(COUNT('Math Scores'!$DV9:$EU9)=0,"",SUMIF('Math Scores'!$F$6:$IC$6,CK$4,'Math Scores'!$F9:$IC9))</f>
        <v/>
      </c>
      <c r="CL8" s="519" t="str">
        <f aca="false">IF(COUNT('Math Scores'!$DV9:$EU9)=0,"",SUMIF('Math Scores'!$F$6:$IC$6,CL$4,'Math Scores'!$F9:$IC9))</f>
        <v/>
      </c>
      <c r="CM8" s="519" t="str">
        <f aca="false">IF(COUNT('Math Scores'!$DV9:$EU9)=0,"",SUMIF('Math Scores'!$F$6:$IC$6,CM$4,'Math Scores'!$F9:$IC9))</f>
        <v/>
      </c>
      <c r="CN8" s="519" t="str">
        <f aca="false">IF(COUNT('Math Scores'!$DV9:$EU9)=0,"",SUMIF('Math Scores'!$F$6:$IC$6,CN$4,'Math Scores'!$F9:$IC9))</f>
        <v/>
      </c>
      <c r="CO8" s="519" t="str">
        <f aca="false">IF(COUNT('Math Scores'!$DV9:$EU9)=0,"",SUMIF('Math Scores'!$F$6:$IC$6,CO$4,'Math Scores'!$F9:$IC9))</f>
        <v/>
      </c>
      <c r="CP8" s="519" t="str">
        <f aca="false">IF(COUNT('Math Scores'!$DV9:$EU9)=0,"",SUMIF('Math Scores'!$F$6:$IC$6,CP$4,'Math Scores'!$F9:$IC9))</f>
        <v/>
      </c>
      <c r="CQ8" s="519" t="str">
        <f aca="false">IF(COUNT('Math Scores'!$DV9:$EU9)=0,"",SUMIF('Math Scores'!$F$6:$IC$6,CQ$4,'Math Scores'!$F9:$IC9))</f>
        <v/>
      </c>
      <c r="CR8" s="519" t="str">
        <f aca="false">IF(COUNT('Math Scores'!$DV9:$EU9)=0,"",SUMIF('Math Scores'!$F$6:$IC$6,CR$4,'Math Scores'!$F9:$IC9))</f>
        <v/>
      </c>
      <c r="CS8" s="519" t="str">
        <f aca="false">IF(COUNT('Math Scores'!$DV9:$EU9)=0,"",SUMIF('Math Scores'!$F$6:$IC$6,CS$4,'Math Scores'!$F9:$IC9))</f>
        <v/>
      </c>
      <c r="CT8" s="520" t="str">
        <f aca="false">IF(COUNT('Math Scores'!$EV9:$FW9)=0,"",SUMIF('Math Scores'!$F$6:$IC$6,CT$4,'Math Scores'!$F9:$IC9))</f>
        <v/>
      </c>
      <c r="CU8" s="519" t="str">
        <f aca="false">IF(COUNT('Math Scores'!$EV9:$FW9)=0,"",SUMIF('Math Scores'!$F$6:$IC$6,CU$4,'Math Scores'!$F9:$IC9))</f>
        <v/>
      </c>
      <c r="CV8" s="519" t="str">
        <f aca="false">IF(COUNT('Math Scores'!$EV9:$FW9)=0,"",SUMIF('Math Scores'!$F$6:$IC$6,CV$4,'Math Scores'!$F9:$IC9))</f>
        <v/>
      </c>
      <c r="CW8" s="519" t="str">
        <f aca="false">IF(COUNT('Math Scores'!$EV9:$FW9)=0,"",SUMIF('Math Scores'!$F$6:$IC$6,CW$4,'Math Scores'!$F9:$IC9))</f>
        <v/>
      </c>
      <c r="CX8" s="519" t="str">
        <f aca="false">IF(COUNT('Math Scores'!$EV9:$FW9)=0,"",SUMIF('Math Scores'!$F$6:$IC$6,CX$4,'Math Scores'!$F9:$IC9))</f>
        <v/>
      </c>
      <c r="CY8" s="519" t="str">
        <f aca="false">IF(COUNT('Math Scores'!$EV9:$FW9)=0,"",SUMIF('Math Scores'!$F$6:$IC$6,CY$4,'Math Scores'!$F9:$IC9))</f>
        <v/>
      </c>
      <c r="CZ8" s="519" t="str">
        <f aca="false">IF(COUNT('Math Scores'!$EV9:$FW9)=0,"",SUMIF('Math Scores'!$F$6:$IC$6,CZ$4,'Math Scores'!$F9:$IC9))</f>
        <v/>
      </c>
      <c r="DA8" s="519" t="str">
        <f aca="false">IF(COUNT('Math Scores'!$EV9:$FW9)=0,"",SUMIF('Math Scores'!$F$6:$IC$6,DA$4,'Math Scores'!$F9:$IC9))</f>
        <v/>
      </c>
      <c r="DB8" s="519" t="str">
        <f aca="false">IF(COUNT('Math Scores'!$EV9:$FW9)=0,"",SUMIF('Math Scores'!$F$6:$IC$6,DB$4,'Math Scores'!$F9:$IC9))</f>
        <v/>
      </c>
      <c r="DC8" s="519" t="str">
        <f aca="false">IF(COUNT('Math Scores'!$EV9:$FW9)=0,"",SUMIF('Math Scores'!$F$6:$IC$6,DC$4,'Math Scores'!$F9:$IC9))</f>
        <v/>
      </c>
      <c r="DD8" s="519" t="str">
        <f aca="false">IF(COUNT('Math Scores'!$EV9:$FW9)=0,"",SUMIF('Math Scores'!$F$6:$IC$6,DD$4,'Math Scores'!$F9:$IC9))</f>
        <v/>
      </c>
      <c r="DE8" s="519" t="str">
        <f aca="false">IF(COUNT('Math Scores'!$EV9:$FW9)=0,"",SUMIF('Math Scores'!$F$6:$IC$6,DE$4,'Math Scores'!$F9:$IC9))</f>
        <v/>
      </c>
      <c r="DF8" s="519" t="str">
        <f aca="false">IF(COUNT('Math Scores'!$EV9:$FW9)=0,"",SUMIF('Math Scores'!$F$6:$IC$6,DF$4,'Math Scores'!$F9:$IC9))</f>
        <v/>
      </c>
      <c r="DG8" s="519" t="str">
        <f aca="false">IF(COUNT('Math Scores'!$EV9:$FW9)=0,"",SUMIF('Math Scores'!$F$6:$IC$6,DG$4,'Math Scores'!$F9:$IC9))</f>
        <v/>
      </c>
    </row>
    <row r="9" customFormat="false" ht="22.5" hidden="false" customHeight="false" outlineLevel="0" collapsed="false">
      <c r="A9" s="421" t="n">
        <v>2</v>
      </c>
      <c r="B9" s="228" t="str">
        <f aca="false">'Math Scores'!B10</f>
        <v>Asma Tulasa</v>
      </c>
      <c r="C9" s="517" t="inlineStr">
        <f aca="false">IF(COUNT('Math Scores'!F10:HI10)=0, "", (SUMIF('Math Scores'!$F$5:$HI$5,"Yes",'Math Scores'!F10:HI10)/SUMIF('Math Scores'!$F$5:$HI$5,"Yes",'Math Scores'!$F$2:$HI$2)))</f>
        <is>
          <t/>
        </is>
      </c>
      <c r="D9" s="476" t="inlineStr">
        <f aca="false">IF(B9="","",IF(COUNT(H9:DG9)=0,"",IF(('Cover Sheet'!$AC$6="2nd"),(SUM(H9:W9)/SUM(H$2:W$2)),IF(('Cover Sheet'!$AC$6="3rd"),(SUM(X9:AI9)/SUM(X$2:AI$2)),IF(('Cover Sheet'!$AC$6="4th"),(SUM(AJ9:AW9)/SUM(AJ$2:AW$2)),IF(('Cover Sheet'!$AC$6="5th"),(SUM(AX9:BK9)/SUM(AX$2:BK$2)),IF(('Cover Sheet'!$AC$6="6th"),(SUM(BL9:CC9)/SUM(BL$2:CC$2)),IF(('Cover Sheet'!$AC$6="7th"),(SUM(CD9:CS9)/SUM(CD$2:CS$2)),IF(('Cover Sheet'!$AC$6="8th"),(SUM(CT9:DG9)/SUM(CT$2:DG$2)),"ERROR")))))))))</f>
        <is>
          <t/>
        </is>
      </c>
      <c r="E9" s="318" t="str">
        <f aca="false">IF(D9="","",IF(D9&gt;0.9,"A1",IF(D9&gt;0.8,"A2",IF(D9&gt;0.7,"B1",IF(D9&gt;0.6,"B2",IF(D9&gt;0.5,"C1",IF(D9&gt;0.4,"C2",IF(D9&gt;0.32,"D",IF(D9&gt;0.2,"E1","E2")))))))))</f>
        <v/>
      </c>
      <c r="F9" s="476" t="str">
        <f aca="false">IF(G9="","",IF(G9&gt;=0.9,"Distinction",IF(G9&gt;=0.75,"First Class",IF(G9&gt;=0.56,"Second Class",IF(G9&gt;=0.35,"Pass","Unsatisfactory")))))</f>
        <v/>
      </c>
      <c r="G9" s="518" t="inlineStr">
        <f aca="false">IF(OR(B9="",'Cover Sheet'!$AC$6=""),"",IF(('Cover Sheet'!$AC$6="2nd"),(VLOOKUP(ROUND((D9*100),0),Goals!$E$4:$H$104,2,1)/100),IF(('Cover Sheet'!$AC$6="3rd"),(VLOOKUP(ROUND((D9*100),0),Goals!$E$4:$H$104,3,1)/100),VLOOKUP(ROUND((D9*100),0),Goals!$E$4:$H$104,4,1)/100)))</f>
        <is>
          <t/>
        </is>
      </c>
      <c r="H9" s="519" t="str">
        <f aca="false">IF(COUNT('Math Scores'!$F10:$AC10)=0,"",SUMIF('Math Scores'!$F$6:$IC$6,H$4,'Math Scores'!$F10:$IC10))</f>
        <v/>
      </c>
      <c r="I9" s="519" t="str">
        <f aca="false">IF(COUNT('Math Scores'!$F10:$AC10)=0,"",SUMIF('Math Scores'!$F$6:$IC$6,I$4,'Math Scores'!$F10:$IC10))</f>
        <v/>
      </c>
      <c r="J9" s="519" t="str">
        <f aca="false">IF(COUNT('Math Scores'!$F10:$AC10)=0,"",SUMIF('Math Scores'!$F$6:$IC$6,J$4,'Math Scores'!$F10:$IC10))</f>
        <v/>
      </c>
      <c r="K9" s="519" t="str">
        <f aca="false">IF(COUNT('Math Scores'!$F10:$AC10)=0,"",SUMIF('Math Scores'!$F$6:$IC$6,K$4,'Math Scores'!$F10:$IC10))</f>
        <v/>
      </c>
      <c r="L9" s="519" t="str">
        <f aca="false">IF(COUNT('Math Scores'!$F10:$AC10)=0,"",SUMIF('Math Scores'!$F$6:$IC$6,L$4,'Math Scores'!$F10:$IC10))</f>
        <v/>
      </c>
      <c r="M9" s="519" t="str">
        <f aca="false">IF(COUNT('Math Scores'!$F10:$AC10)=0,"",SUMIF('Math Scores'!$F$6:$IC$6,M$4,'Math Scores'!$F10:$IC10))</f>
        <v/>
      </c>
      <c r="N9" s="519" t="str">
        <f aca="false">IF(COUNT('Math Scores'!$F10:$AC10)=0,"",SUMIF('Math Scores'!$F$6:$IC$6,N$4,'Math Scores'!$F10:$IC10))</f>
        <v/>
      </c>
      <c r="O9" s="519" t="str">
        <f aca="false">IF(COUNT('Math Scores'!$F10:$AC10)=0,"",SUMIF('Math Scores'!$F$6:$IC$6,O$4,'Math Scores'!$F10:$IC10))</f>
        <v/>
      </c>
      <c r="P9" s="519" t="str">
        <f aca="false">IF(COUNT('Math Scores'!$F10:$AC10)=0,"",SUMIF('Math Scores'!$F$6:$IC$6,P$4,'Math Scores'!$F10:$IC10))</f>
        <v/>
      </c>
      <c r="Q9" s="519" t="str">
        <f aca="false">IF(COUNT('Math Scores'!$F10:$AC10)=0,"",SUMIF('Math Scores'!$F$6:$IC$6,Q$4,'Math Scores'!$F10:$IC10))</f>
        <v/>
      </c>
      <c r="R9" s="519" t="str">
        <f aca="false">IF(COUNT('Math Scores'!$F10:$AC10)=0,"",SUMIF('Math Scores'!$F$6:$IC$6,R$4,'Math Scores'!$F10:$IC10))</f>
        <v/>
      </c>
      <c r="S9" s="519"/>
      <c r="T9" s="519"/>
      <c r="U9" s="519"/>
      <c r="V9" s="519"/>
      <c r="W9" s="519"/>
      <c r="X9" s="519" t="inlineStr">
        <f aca="false">IF(COUNT('Math Scores'!$AD10:$AZ10)=0,"",SUMIF('Math Scores'!$F$6:$IC$6,X$4,'Math Scores'!$F10:$IC10))</f>
        <is>
          <t/>
        </is>
      </c>
      <c r="Y9" s="519" t="inlineStr">
        <f aca="false">IF(COUNT('Math Scores'!$AD10:$AZ10)=0,"",SUMIF('Math Scores'!$F$6:$IC$6,Y$4,'Math Scores'!$F10:$IC10))</f>
        <is>
          <t/>
        </is>
      </c>
      <c r="Z9" s="519" t="inlineStr">
        <f aca="false">IF(COUNT('Math Scores'!$AD10:$AZ10)=0,"",SUMIF('Math Scores'!$F$6:$IC$6,Z$4,'Math Scores'!$F10:$IC10))</f>
        <is>
          <t/>
        </is>
      </c>
      <c r="AA9" s="519" t="inlineStr">
        <f aca="false">IF(COUNT('Math Scores'!$AD10:$AZ10)=0,"",SUMIF('Math Scores'!$F$6:$IC$6,AA$4,'Math Scores'!$F10:$IC10))</f>
        <is>
          <t/>
        </is>
      </c>
      <c r="AB9" s="519" t="inlineStr">
        <f aca="false">IF(COUNT('Math Scores'!$AD10:$AZ10)=0,"",SUMIF('Math Scores'!$F$6:$IC$6,AB$4,'Math Scores'!$F10:$IC10))</f>
        <is>
          <t/>
        </is>
      </c>
      <c r="AC9" s="519" t="inlineStr">
        <f aca="false">IF(COUNT('Math Scores'!$AD10:$AZ10)=0,"",SUMIF('Math Scores'!$F$6:$IC$6,AC$4,'Math Scores'!$F10:$IC10))</f>
        <is>
          <t/>
        </is>
      </c>
      <c r="AD9" s="519" t="inlineStr">
        <f aca="false">IF(COUNT('Math Scores'!$AD10:$AZ10)=0,"",SUMIF('Math Scores'!$F$6:$IC$6,AD$4,'Math Scores'!$F10:$IC10))</f>
        <is>
          <t/>
        </is>
      </c>
      <c r="AE9" s="519" t="inlineStr">
        <f aca="false">IF(COUNT('Math Scores'!$AD10:$AZ10)=0,"",SUMIF('Math Scores'!$F$6:$IC$6,AE$4,'Math Scores'!$F10:$IC10))</f>
        <is>
          <t/>
        </is>
      </c>
      <c r="AF9" s="519" t="inlineStr">
        <f aca="false">IF(COUNT('Math Scores'!$AD10:$AZ10)=0,"",SUMIF('Math Scores'!$F$6:$IC$6,AF$4,'Math Scores'!$F10:$IC10))</f>
        <is>
          <t/>
        </is>
      </c>
      <c r="AG9" s="519" t="inlineStr">
        <f aca="false">IF(COUNT('Math Scores'!$AD10:$AZ10)=0,"",SUMIF('Math Scores'!$F$6:$IC$6,AG$4,'Math Scores'!$F10:$IC10))</f>
        <is>
          <t/>
        </is>
      </c>
      <c r="AH9" s="519" t="inlineStr">
        <f aca="false">IF(COUNT('Math Scores'!$AD10:$AZ10)=0,"",SUMIF('Math Scores'!$F$6:$IC$6,AH$4,'Math Scores'!$F10:$IC10))</f>
        <is>
          <t/>
        </is>
      </c>
      <c r="AI9" s="519" t="inlineStr">
        <f aca="false">IF(COUNT('Math Scores'!$AD10:$AZ10)=0,"",SUMIF('Math Scores'!$F$6:$IC$6,AI$4,'Math Scores'!$F10:$IC10))</f>
        <is>
          <t/>
        </is>
      </c>
      <c r="AJ9" s="519" t="n">
        <f aca="false">IF(COUNT('Math Scores'!$BA10:$BY10)=0,"",SUMIF('Math Scores'!$F$6:$IC$6,AJ$4,'Math Scores'!$F10:$IC10))</f>
        <v>0</v>
      </c>
      <c r="AK9" s="519" t="n">
        <f aca="false">IF(COUNT('Math Scores'!$BA10:$BY10)=0,"",SUMIF('Math Scores'!$F$6:$IC$6,AK$4,'Math Scores'!$F10:$IC10))</f>
        <v>0</v>
      </c>
      <c r="AL9" s="519" t="n">
        <f aca="false">IF(COUNT('Math Scores'!$BA10:$BY10)=0,"",SUMIF('Math Scores'!$F$6:$IC$6,AL$4,'Math Scores'!$F10:$IC10))</f>
        <v>0</v>
      </c>
      <c r="AM9" s="519" t="n">
        <f aca="false">IF(COUNT('Math Scores'!$BA10:$BY10)=0,"",SUMIF('Math Scores'!$F$6:$IC$6,AM$4,'Math Scores'!$F10:$IC10))</f>
        <v>0</v>
      </c>
      <c r="AN9" s="519" t="n">
        <f aca="false">IF(COUNT('Math Scores'!$BA10:$BY10)=0,"",SUMIF('Math Scores'!$F$6:$IC$6,AN$4,'Math Scores'!$F10:$IC10))</f>
        <v>0</v>
      </c>
      <c r="AO9" s="519" t="n">
        <f aca="false">IF(COUNT('Math Scores'!$BA10:$BY10)=0,"",SUMIF('Math Scores'!$F$6:$IC$6,AO$4,'Math Scores'!$F10:$IC10))</f>
        <v>0</v>
      </c>
      <c r="AP9" s="519" t="n">
        <f aca="false">IF(COUNT('Math Scores'!$BA10:$BY10)=0,"",SUMIF('Math Scores'!$F$6:$IC$6,AP$4,'Math Scores'!$F10:$IC10))</f>
        <v>0</v>
      </c>
      <c r="AQ9" s="519" t="n">
        <f aca="false">IF(COUNT('Math Scores'!$BA10:$BY10)=0,"",SUMIF('Math Scores'!$F$6:$IC$6,AQ$4,'Math Scores'!$F10:$IC10))</f>
        <v>0</v>
      </c>
      <c r="AR9" s="519" t="n">
        <f aca="false">IF(COUNT('Math Scores'!$BA10:$BY10)=0,"",SUMIF('Math Scores'!$F$6:$IC$6,AR$4,'Math Scores'!$F10:$IC10))</f>
        <v>0</v>
      </c>
      <c r="AS9" s="519" t="n">
        <f aca="false">IF(COUNT('Math Scores'!$BA10:$BY10)=0,"",SUMIF('Math Scores'!$F$6:$IC$6,AS$4,'Math Scores'!$F10:$IC10))</f>
        <v>0</v>
      </c>
      <c r="AT9" s="519" t="n">
        <f aca="false">IF(COUNT('Math Scores'!$BA10:$BY10)=0,"",SUMIF('Math Scores'!$F$6:$IC$6,AT$4,'Math Scores'!$F10:$IC10))</f>
        <v>0</v>
      </c>
      <c r="AU9" s="519" t="n">
        <f aca="false">IF(COUNT('Math Scores'!$BA10:$BY10)=0,"",SUMIF('Math Scores'!$F$6:$IC$6,AU$4,'Math Scores'!$F10:$IC10))</f>
        <v>0</v>
      </c>
      <c r="AV9" s="519" t="n">
        <f aca="false">IF(COUNT('Math Scores'!$BA10:$BY10)=0,"",SUMIF('Math Scores'!$F$6:$IC$6,AV$4,'Math Scores'!$F10:$IC10))</f>
        <v>0</v>
      </c>
      <c r="AW9" s="519" t="n">
        <f aca="false">IF(COUNT('Math Scores'!$BA10:$BY10)=0,"",SUMIF('Math Scores'!$F$6:$IC$6,AW$4,'Math Scores'!$F10:$IC10))</f>
        <v>0</v>
      </c>
      <c r="AX9" s="519" t="n">
        <f aca="false">IF(COUNT('Math Scores'!$BZ10:$CW10)=0,"",SUMIF('Math Scores'!$F$6:$IC$6,AX$4,'Math Scores'!$F10:$IC10))</f>
        <v>0</v>
      </c>
      <c r="AY9" s="519" t="n">
        <f aca="false">IF(COUNT('Math Scores'!$BZ10:$CW10)=0,"",SUMIF('Math Scores'!$F$6:$IC$6,AY$4,'Math Scores'!$F10:$IC10))</f>
        <v>0</v>
      </c>
      <c r="AZ9" s="519" t="n">
        <f aca="false">IF(COUNT('Math Scores'!$BZ10:$CW10)=0,"",SUMIF('Math Scores'!$F$6:$IC$6,AZ$4,'Math Scores'!$F10:$IC10))</f>
        <v>0</v>
      </c>
      <c r="BA9" s="519" t="n">
        <f aca="false">IF(COUNT('Math Scores'!$BZ10:$CW10)=0,"",SUMIF('Math Scores'!$F$6:$IC$6,BA$4,'Math Scores'!$F10:$IC10))</f>
        <v>0</v>
      </c>
      <c r="BB9" s="519" t="n">
        <f aca="false">IF(COUNT('Math Scores'!$BZ10:$CW10)=0,"",SUMIF('Math Scores'!$F$6:$IC$6,BB$4,'Math Scores'!$F10:$IC10))</f>
        <v>0</v>
      </c>
      <c r="BC9" s="519" t="n">
        <f aca="false">IF(COUNT('Math Scores'!$BZ10:$CW10)=0,"",SUMIF('Math Scores'!$F$6:$IC$6,BC$4,'Math Scores'!$F10:$IC10))</f>
        <v>0</v>
      </c>
      <c r="BD9" s="519" t="n">
        <f aca="false">IF(COUNT('Math Scores'!$BZ10:$CW10)=0,"",SUMIF('Math Scores'!$F$6:$IC$6,BD$4,'Math Scores'!$F10:$IC10))</f>
        <v>0</v>
      </c>
      <c r="BE9" s="519" t="n">
        <f aca="false">IF(COUNT('Math Scores'!$BZ10:$CW10)=0,"",SUMIF('Math Scores'!$F$6:$IC$6,BE$4,'Math Scores'!$F10:$IC10))</f>
        <v>0</v>
      </c>
      <c r="BF9" s="519" t="n">
        <f aca="false">IF(COUNT('Math Scores'!$BZ10:$CW10)=0,"",SUMIF('Math Scores'!$F$6:$IC$6,BF$4,'Math Scores'!$F10:$IC10))</f>
        <v>0</v>
      </c>
      <c r="BG9" s="519" t="n">
        <f aca="false">IF(COUNT('Math Scores'!$BZ10:$CW10)=0,"",SUMIF('Math Scores'!$F$6:$IC$6,BG$4,'Math Scores'!$F10:$IC10))</f>
        <v>0</v>
      </c>
      <c r="BH9" s="519" t="inlineStr">
        <f aca="false">IF(COUNT('Math Scores'!$BZ10:$CW10)=0,"",SUMIF('Math Scores'!$F$6:$IC$6,BH$4,'Math Scores'!$F10:$IC10))</f>
        <is>
          <t/>
        </is>
      </c>
      <c r="BI9" s="519" t="inlineStr">
        <f aca="false">IF(COUNT('Math Scores'!$BZ10:$CW10)=0,"",SUMIF('Math Scores'!$F$6:$IC$6,BI$4,'Math Scores'!$F10:$IC10))</f>
        <is>
          <t/>
        </is>
      </c>
      <c r="BJ9" s="519" t="inlineStr">
        <f aca="false">IF(COUNT('Math Scores'!$BZ10:$CW10)=0,"",SUMIF('Math Scores'!$F$6:$IC$6,BJ$4,'Math Scores'!$F10:$IC10))</f>
        <is>
          <t/>
        </is>
      </c>
      <c r="BK9" s="519" t="n">
        <f aca="false">IF(COUNT('Math Scores'!$BZ10:$CW10)=0,"",SUMIF('Math Scores'!$F$6:$IC$6,BK$4,'Math Scores'!$F10:$IC10))</f>
        <v>0</v>
      </c>
      <c r="BL9" s="519" t="str">
        <f aca="false">IF(COUNT('Math Scores'!$CX10:$DU10)=0,"",SUMIF('Math Scores'!$F$6:$IC$6,BL$4,'Math Scores'!$F10:$IC10))</f>
        <v/>
      </c>
      <c r="BM9" s="519" t="str">
        <f aca="false">IF(COUNT('Math Scores'!$CX10:$DU10)=0,"",SUMIF('Math Scores'!$F$6:$IC$6,BM$4,'Math Scores'!$F10:$IC10))</f>
        <v/>
      </c>
      <c r="BN9" s="519" t="str">
        <f aca="false">IF(COUNT('Math Scores'!$CX10:$DU10)=0,"",SUMIF('Math Scores'!$F$6:$IC$6,BN$4,'Math Scores'!$F10:$IC10))</f>
        <v/>
      </c>
      <c r="BO9" s="519" t="str">
        <f aca="false">IF(COUNT('Math Scores'!$CX10:$DU10)=0,"",SUMIF('Math Scores'!$F$6:$IC$6,BO$4,'Math Scores'!$F10:$IC10))</f>
        <v/>
      </c>
      <c r="BP9" s="519" t="str">
        <f aca="false">IF(COUNT('Math Scores'!$CX10:$DU10)=0,"",SUMIF('Math Scores'!$F$6:$IC$6,BP$4,'Math Scores'!$F10:$IC10))</f>
        <v/>
      </c>
      <c r="BQ9" s="519" t="str">
        <f aca="false">IF(COUNT('Math Scores'!$CX10:$DU10)=0,"",SUMIF('Math Scores'!$F$6:$IC$6,BQ$4,'Math Scores'!$F10:$IC10))</f>
        <v/>
      </c>
      <c r="BR9" s="519" t="str">
        <f aca="false">IF(COUNT('Math Scores'!$CX10:$DU10)=0,"",SUMIF('Math Scores'!$F$6:$IC$6,BR$4,'Math Scores'!$F10:$IC10))</f>
        <v/>
      </c>
      <c r="BS9" s="519" t="str">
        <f aca="false">IF(COUNT('Math Scores'!$CX10:$DU10)=0,"",SUMIF('Math Scores'!$F$6:$IC$6,BS$4,'Math Scores'!$F10:$IC10))</f>
        <v/>
      </c>
      <c r="BT9" s="519" t="str">
        <f aca="false">IF(COUNT('Math Scores'!$CX10:$DU10)=0,"",SUMIF('Math Scores'!$F$6:$IC$6,BT$4,'Math Scores'!$F10:$IC10))</f>
        <v/>
      </c>
      <c r="BU9" s="519" t="str">
        <f aca="false">IF(COUNT('Math Scores'!$CX10:$DU10)=0,"",SUMIF('Math Scores'!$F$6:$IC$6,BU$4,'Math Scores'!$F10:$IC10))</f>
        <v/>
      </c>
      <c r="BV9" s="519" t="str">
        <f aca="false">IF(COUNT('Math Scores'!$CX10:$DU10)=0,"",SUMIF('Math Scores'!$F$6:$IC$6,BV$4,'Math Scores'!$F10:$IC10))</f>
        <v/>
      </c>
      <c r="BW9" s="519" t="str">
        <f aca="false">IF(COUNT('Math Scores'!$CX10:$DU10)=0,"",SUMIF('Math Scores'!$F$6:$IC$6,BW$4,'Math Scores'!$F10:$IC10))</f>
        <v/>
      </c>
      <c r="BX9" s="519" t="str">
        <f aca="false">IF(COUNT('Math Scores'!$CX10:$DU10)=0,"",SUMIF('Math Scores'!$F$6:$IC$6,BX$4,'Math Scores'!$F10:$IC10))</f>
        <v/>
      </c>
      <c r="BY9" s="519" t="str">
        <f aca="false">IF(COUNT('Math Scores'!$CX10:$DU10)=0,"",SUMIF('Math Scores'!$F$6:$IC$6,BY$4,'Math Scores'!$F10:$IC10))</f>
        <v/>
      </c>
      <c r="BZ9" s="519" t="str">
        <f aca="false">IF(COUNT('Math Scores'!$CX10:$DU10)=0,"",SUMIF('Math Scores'!$F$6:$IC$6,BZ$4,'Math Scores'!$F10:$IC10))</f>
        <v/>
      </c>
      <c r="CA9" s="519" t="inlineStr">
        <f aca="false">IF(COUNT('Math Scores'!$CX10:$DU10)=0,"",SUMIF('Math Scores'!$F$6:$IC$6,CA$4,'Math Scores'!$F10:$IC10))</f>
        <is>
          <t/>
        </is>
      </c>
      <c r="CB9" s="519" t="inlineStr">
        <f aca="false">IF(COUNT('Math Scores'!$CX10:$DU10)=0,"",SUMIF('Math Scores'!$F$6:$IC$6,CB$4,'Math Scores'!$F10:$IC10))</f>
        <is>
          <t/>
        </is>
      </c>
      <c r="CC9" s="519" t="inlineStr">
        <f aca="false">IF(COUNT('Math Scores'!$CX10:$DU10)=0,"",SUMIF('Math Scores'!$F$6:$IC$6,CC$4,'Math Scores'!$F10:$IC10))</f>
        <is>
          <t/>
        </is>
      </c>
      <c r="CD9" s="519" t="inlineStr">
        <f aca="false">IF(COUNT('Math Scores'!$DV10:$EU10)=0,"",SUMIF('Math Scores'!$F$6:$IC$6,CD$4,'Math Scores'!$F10:$IC10))</f>
        <is>
          <t/>
        </is>
      </c>
      <c r="CE9" s="519" t="inlineStr">
        <f aca="false">IF(COUNT('Math Scores'!$DV10:$EU10)=0,"",SUMIF('Math Scores'!$F$6:$IC$6,CE$4,'Math Scores'!$F10:$IC10))</f>
        <is>
          <t/>
        </is>
      </c>
      <c r="CF9" s="519" t="inlineStr">
        <f aca="false">IF(COUNT('Math Scores'!$DV10:$EU10)=0,"",SUMIF('Math Scores'!$F$6:$IC$6,CF$4,'Math Scores'!$F10:$IC10))</f>
        <is>
          <t/>
        </is>
      </c>
      <c r="CG9" s="519" t="inlineStr">
        <f aca="false">IF(COUNT('Math Scores'!$DV10:$EU10)=0,"",SUMIF('Math Scores'!$F$6:$IC$6,CG$4,'Math Scores'!$F10:$IC10))</f>
        <is>
          <t/>
        </is>
      </c>
      <c r="CH9" s="519" t="inlineStr">
        <f aca="false">IF(COUNT('Math Scores'!$DV10:$EU10)=0,"",SUMIF('Math Scores'!$F$6:$IC$6,CH$4,'Math Scores'!$F10:$IC10))</f>
        <is>
          <t/>
        </is>
      </c>
      <c r="CI9" s="519" t="inlineStr">
        <f aca="false">IF(COUNT('Math Scores'!$DV10:$EU10)=0,"",SUMIF('Math Scores'!$F$6:$IC$6,CI$4,'Math Scores'!$F10:$IC10))</f>
        <is>
          <t/>
        </is>
      </c>
      <c r="CJ9" s="519" t="inlineStr">
        <f aca="false">IF(COUNT('Math Scores'!$DV10:$EU10)=0,"",SUMIF('Math Scores'!$F$6:$IC$6,CJ$4,'Math Scores'!$F10:$IC10))</f>
        <is>
          <t/>
        </is>
      </c>
      <c r="CK9" s="519" t="inlineStr">
        <f aca="false">IF(COUNT('Math Scores'!$DV10:$EU10)=0,"",SUMIF('Math Scores'!$F$6:$IC$6,CK$4,'Math Scores'!$F10:$IC10))</f>
        <is>
          <t/>
        </is>
      </c>
      <c r="CL9" s="519" t="inlineStr">
        <f aca="false">IF(COUNT('Math Scores'!$DV10:$EU10)=0,"",SUMIF('Math Scores'!$F$6:$IC$6,CL$4,'Math Scores'!$F10:$IC10))</f>
        <is>
          <t/>
        </is>
      </c>
      <c r="CM9" s="519" t="inlineStr">
        <f aca="false">IF(COUNT('Math Scores'!$DV10:$EU10)=0,"",SUMIF('Math Scores'!$F$6:$IC$6,CM$4,'Math Scores'!$F10:$IC10))</f>
        <is>
          <t/>
        </is>
      </c>
      <c r="CN9" s="519" t="inlineStr">
        <f aca="false">IF(COUNT('Math Scores'!$DV10:$EU10)=0,"",SUMIF('Math Scores'!$F$6:$IC$6,CN$4,'Math Scores'!$F10:$IC10))</f>
        <is>
          <t/>
        </is>
      </c>
      <c r="CO9" s="519" t="inlineStr">
        <f aca="false">IF(COUNT('Math Scores'!$DV10:$EU10)=0,"",SUMIF('Math Scores'!$F$6:$IC$6,CO$4,'Math Scores'!$F10:$IC10))</f>
        <is>
          <t/>
        </is>
      </c>
      <c r="CP9" s="519" t="inlineStr">
        <f aca="false">IF(COUNT('Math Scores'!$DV10:$EU10)=0,"",SUMIF('Math Scores'!$F$6:$IC$6,CP$4,'Math Scores'!$F10:$IC10))</f>
        <is>
          <t/>
        </is>
      </c>
      <c r="CQ9" s="519" t="inlineStr">
        <f aca="false">IF(COUNT('Math Scores'!$DV10:$EU10)=0,"",SUMIF('Math Scores'!$F$6:$IC$6,CQ$4,'Math Scores'!$F10:$IC10))</f>
        <is>
          <t/>
        </is>
      </c>
      <c r="CR9" s="519" t="inlineStr">
        <f aca="false">IF(COUNT('Math Scores'!$DV10:$EU10)=0,"",SUMIF('Math Scores'!$F$6:$IC$6,CR$4,'Math Scores'!$F10:$IC10))</f>
        <is>
          <t/>
        </is>
      </c>
      <c r="CS9" s="519" t="inlineStr">
        <f aca="false">IF(COUNT('Math Scores'!$DV10:$EU10)=0,"",SUMIF('Math Scores'!$F$6:$IC$6,CS$4,'Math Scores'!$F10:$IC10))</f>
        <is>
          <t/>
        </is>
      </c>
      <c r="CT9" s="519" t="inlineStr">
        <f aca="false">IF(COUNT('Math Scores'!$EV10:$FW10)=0,"",SUMIF('Math Scores'!$F$6:$IC$6,CT$4,'Math Scores'!$F10:$IC10))</f>
        <is>
          <t/>
        </is>
      </c>
      <c r="CU9" s="519" t="inlineStr">
        <f aca="false">IF(COUNT('Math Scores'!$EV10:$FW10)=0,"",SUMIF('Math Scores'!$F$6:$IC$6,CU$4,'Math Scores'!$F10:$IC10))</f>
        <is>
          <t/>
        </is>
      </c>
      <c r="CV9" s="519" t="inlineStr">
        <f aca="false">IF(COUNT('Math Scores'!$EV10:$FW10)=0,"",SUMIF('Math Scores'!$F$6:$IC$6,CV$4,'Math Scores'!$F10:$IC10))</f>
        <is>
          <t/>
        </is>
      </c>
      <c r="CW9" s="519" t="inlineStr">
        <f aca="false">IF(COUNT('Math Scores'!$EV10:$FW10)=0,"",SUMIF('Math Scores'!$F$6:$IC$6,CW$4,'Math Scores'!$F10:$IC10))</f>
        <is>
          <t/>
        </is>
      </c>
      <c r="CX9" s="519" t="inlineStr">
        <f aca="false">IF(COUNT('Math Scores'!$EV10:$FW10)=0,"",SUMIF('Math Scores'!$F$6:$IC$6,CX$4,'Math Scores'!$F10:$IC10))</f>
        <is>
          <t/>
        </is>
      </c>
      <c r="CY9" s="519" t="inlineStr">
        <f aca="false">IF(COUNT('Math Scores'!$EV10:$FW10)=0,"",SUMIF('Math Scores'!$F$6:$IC$6,CY$4,'Math Scores'!$F10:$IC10))</f>
        <is>
          <t/>
        </is>
      </c>
      <c r="CZ9" s="519" t="inlineStr">
        <f aca="false">IF(COUNT('Math Scores'!$EV10:$FW10)=0,"",SUMIF('Math Scores'!$F$6:$IC$6,CZ$4,'Math Scores'!$F10:$IC10))</f>
        <is>
          <t/>
        </is>
      </c>
      <c r="DA9" s="519" t="inlineStr">
        <f aca="false">IF(COUNT('Math Scores'!$EV10:$FW10)=0,"",SUMIF('Math Scores'!$F$6:$IC$6,DA$4,'Math Scores'!$F10:$IC10))</f>
        <is>
          <t/>
        </is>
      </c>
      <c r="DB9" s="519" t="inlineStr">
        <f aca="false">IF(COUNT('Math Scores'!$EV10:$FW10)=0,"",SUMIF('Math Scores'!$F$6:$IC$6,DB$4,'Math Scores'!$F10:$IC10))</f>
        <is>
          <t/>
        </is>
      </c>
      <c r="DC9" s="519" t="inlineStr">
        <f aca="false">IF(COUNT('Math Scores'!$EV10:$FW10)=0,"",SUMIF('Math Scores'!$F$6:$IC$6,DC$4,'Math Scores'!$F10:$IC10))</f>
        <is>
          <t/>
        </is>
      </c>
      <c r="DD9" s="519" t="inlineStr">
        <f aca="false">IF(COUNT('Math Scores'!$EV10:$FW10)=0,"",SUMIF('Math Scores'!$F$6:$IC$6,DD$4,'Math Scores'!$F10:$IC10))</f>
        <is>
          <t/>
        </is>
      </c>
      <c r="DE9" s="519" t="inlineStr">
        <f aca="false">IF(COUNT('Math Scores'!$EV10:$FW10)=0,"",SUMIF('Math Scores'!$F$6:$IC$6,DE$4,'Math Scores'!$F10:$IC10))</f>
        <is>
          <t/>
        </is>
      </c>
      <c r="DF9" s="519" t="inlineStr">
        <f aca="false">IF(COUNT('Math Scores'!$EV10:$FW10)=0,"",SUMIF('Math Scores'!$F$6:$IC$6,DF$4,'Math Scores'!$F10:$IC10))</f>
        <is>
          <t/>
        </is>
      </c>
      <c r="DG9" s="519" t="inlineStr">
        <f aca="false">IF(COUNT('Math Scores'!$EV10:$FW10)=0,"",SUMIF('Math Scores'!$F$6:$IC$6,DG$4,'Math Scores'!$F10:$IC10))</f>
        <is>
          <t/>
        </is>
      </c>
    </row>
    <row r="10" customFormat="false" ht="12.75" hidden="false" customHeight="false" outlineLevel="0" collapsed="false">
      <c r="A10" s="421" t="n">
        <v>3</v>
      </c>
      <c r="B10" s="228" t="str">
        <f aca="false">'Math Scores'!B11</f>
        <v>B.Yamuna</v>
      </c>
      <c r="C10" s="517" t="inlineStr">
        <f aca="false">IF(COUNT('Math Scores'!F11:HI11)=0, "", (SUMIF('Math Scores'!$F$5:$HI$5,"Yes",'Math Scores'!F11:HI11)/SUMIF('Math Scores'!$F$5:$HI$5,"Yes",'Math Scores'!$F$2:$HI$2)))</f>
        <is>
          <t/>
        </is>
      </c>
      <c r="D10" s="476" t="inlineStr">
        <f aca="false">IF(B10="","",IF(COUNT(H10:DG10)=0,"",IF(('Cover Sheet'!$AC$6="2nd"),(SUM(H10:W10)/SUM(H$2:W$2)),IF(('Cover Sheet'!$AC$6="3rd"),(SUM(X10:AI10)/SUM(X$2:AI$2)),IF(('Cover Sheet'!$AC$6="4th"),(SUM(AJ10:AW10)/SUM(AJ$2:AW$2)),IF(('Cover Sheet'!$AC$6="5th"),(SUM(AX10:BK10)/SUM(AX$2:BK$2)),IF(('Cover Sheet'!$AC$6="6th"),(SUM(BL10:CC10)/SUM(BL$2:CC$2)),IF(('Cover Sheet'!$AC$6="7th"),(SUM(CD10:CS10)/SUM(CD$2:CS$2)),IF(('Cover Sheet'!$AC$6="8th"),(SUM(CT10:DG10)/SUM(CT$2:DG$2)),"ERROR")))))))))</f>
        <is>
          <t/>
        </is>
      </c>
      <c r="E10" s="318" t="str">
        <f aca="false">IF(D10="","",IF(D10&gt;0.9,"A1",IF(D10&gt;0.8,"A2",IF(D10&gt;0.7,"B1",IF(D10&gt;0.6,"B2",IF(D10&gt;0.5,"C1",IF(D10&gt;0.4,"C2",IF(D10&gt;0.32,"D",IF(D10&gt;0.2,"E1","E2")))))))))</f>
        <v/>
      </c>
      <c r="F10" s="476" t="str">
        <f aca="false">IF(G10="","",IF(G10&gt;=0.9,"Distinction",IF(G10&gt;=0.75,"First Class",IF(G10&gt;=0.56,"Second Class",IF(G10&gt;=0.35,"Pass","Unsatisfactory")))))</f>
        <v/>
      </c>
      <c r="G10" s="518" t="inlineStr">
        <f aca="false">IF(OR(B10="",'Cover Sheet'!$AC$6=""),"",IF(('Cover Sheet'!$AC$6="2nd"),(VLOOKUP(ROUND((D10*100),0),Goals!$E$4:$H$104,2,1)/100),IF(('Cover Sheet'!$AC$6="3rd"),(VLOOKUP(ROUND((D10*100),0),Goals!$E$4:$H$104,3,1)/100),VLOOKUP(ROUND((D10*100),0),Goals!$E$4:$H$104,4,1)/100)))</f>
        <is>
          <t/>
        </is>
      </c>
      <c r="H10" s="519" t="inlineStr">
        <f aca="false">IF(COUNT('Math Scores'!$F11:$AC11)=0,"",SUMIF('Math Scores'!$F$6:$IC$6,H$4,'Math Scores'!$F11:$IC11))</f>
        <is>
          <t/>
        </is>
      </c>
      <c r="I10" s="519" t="inlineStr">
        <f aca="false">IF(COUNT('Math Scores'!$F11:$AC11)=0,"",SUMIF('Math Scores'!$F$6:$IC$6,I$4,'Math Scores'!$F11:$IC11))</f>
        <is>
          <t/>
        </is>
      </c>
      <c r="J10" s="519" t="inlineStr">
        <f aca="false">IF(COUNT('Math Scores'!$F11:$AC11)=0,"",SUMIF('Math Scores'!$F$6:$IC$6,J$4,'Math Scores'!$F11:$IC11))</f>
        <is>
          <t/>
        </is>
      </c>
      <c r="K10" s="519" t="inlineStr">
        <f aca="false">IF(COUNT('Math Scores'!$F11:$AC11)=0,"",SUMIF('Math Scores'!$F$6:$IC$6,K$4,'Math Scores'!$F11:$IC11))</f>
        <is>
          <t/>
        </is>
      </c>
      <c r="L10" s="519" t="inlineStr">
        <f aca="false">IF(COUNT('Math Scores'!$F11:$AC11)=0,"",SUMIF('Math Scores'!$F$6:$IC$6,L$4,'Math Scores'!$F11:$IC11))</f>
        <is>
          <t/>
        </is>
      </c>
      <c r="M10" s="519" t="inlineStr">
        <f aca="false">IF(COUNT('Math Scores'!$F11:$AC11)=0,"",SUMIF('Math Scores'!$F$6:$IC$6,M$4,'Math Scores'!$F11:$IC11))</f>
        <is>
          <t/>
        </is>
      </c>
      <c r="N10" s="519" t="inlineStr">
        <f aca="false">IF(COUNT('Math Scores'!$F11:$AC11)=0,"",SUMIF('Math Scores'!$F$6:$IC$6,N$4,'Math Scores'!$F11:$IC11))</f>
        <is>
          <t/>
        </is>
      </c>
      <c r="O10" s="519" t="inlineStr">
        <f aca="false">IF(COUNT('Math Scores'!$F11:$AC11)=0,"",SUMIF('Math Scores'!$F$6:$IC$6,O$4,'Math Scores'!$F11:$IC11))</f>
        <is>
          <t/>
        </is>
      </c>
      <c r="P10" s="519" t="inlineStr">
        <f aca="false">IF(COUNT('Math Scores'!$F11:$AC11)=0,"",SUMIF('Math Scores'!$F$6:$IC$6,P$4,'Math Scores'!$F11:$IC11))</f>
        <is>
          <t/>
        </is>
      </c>
      <c r="Q10" s="519" t="inlineStr">
        <f aca="false">IF(COUNT('Math Scores'!$F11:$AC11)=0,"",SUMIF('Math Scores'!$F$6:$IC$6,Q$4,'Math Scores'!$F11:$IC11))</f>
        <is>
          <t/>
        </is>
      </c>
      <c r="R10" s="519" t="inlineStr">
        <f aca="false">IF(COUNT('Math Scores'!$F11:$AC11)=0,"",SUMIF('Math Scores'!$F$6:$IC$6,R$4,'Math Scores'!$F11:$IC11))</f>
        <is>
          <t/>
        </is>
      </c>
      <c r="S10" s="519"/>
      <c r="T10" s="519"/>
      <c r="U10" s="519"/>
      <c r="V10" s="519"/>
      <c r="W10" s="519"/>
      <c r="X10" s="519" t="inlineStr">
        <f aca="false">IF(COUNT('Math Scores'!$AD11:$AZ11)=0,"",SUMIF('Math Scores'!$F$6:$IC$6,X$4,'Math Scores'!$F11:$IC11))</f>
        <is>
          <t/>
        </is>
      </c>
      <c r="Y10" s="519" t="inlineStr">
        <f aca="false">IF(COUNT('Math Scores'!$AD11:$AZ11)=0,"",SUMIF('Math Scores'!$F$6:$IC$6,Y$4,'Math Scores'!$F11:$IC11))</f>
        <is>
          <t/>
        </is>
      </c>
      <c r="Z10" s="519" t="inlineStr">
        <f aca="false">IF(COUNT('Math Scores'!$AD11:$AZ11)=0,"",SUMIF('Math Scores'!$F$6:$IC$6,Z$4,'Math Scores'!$F11:$IC11))</f>
        <is>
          <t/>
        </is>
      </c>
      <c r="AA10" s="519" t="inlineStr">
        <f aca="false">IF(COUNT('Math Scores'!$AD11:$AZ11)=0,"",SUMIF('Math Scores'!$F$6:$IC$6,AA$4,'Math Scores'!$F11:$IC11))</f>
        <is>
          <t/>
        </is>
      </c>
      <c r="AB10" s="519" t="inlineStr">
        <f aca="false">IF(COUNT('Math Scores'!$AD11:$AZ11)=0,"",SUMIF('Math Scores'!$F$6:$IC$6,AB$4,'Math Scores'!$F11:$IC11))</f>
        <is>
          <t/>
        </is>
      </c>
      <c r="AC10" s="519" t="inlineStr">
        <f aca="false">IF(COUNT('Math Scores'!$AD11:$AZ11)=0,"",SUMIF('Math Scores'!$F$6:$IC$6,AC$4,'Math Scores'!$F11:$IC11))</f>
        <is>
          <t/>
        </is>
      </c>
      <c r="AD10" s="519" t="inlineStr">
        <f aca="false">IF(COUNT('Math Scores'!$AD11:$AZ11)=0,"",SUMIF('Math Scores'!$F$6:$IC$6,AD$4,'Math Scores'!$F11:$IC11))</f>
        <is>
          <t/>
        </is>
      </c>
      <c r="AE10" s="519" t="inlineStr">
        <f aca="false">IF(COUNT('Math Scores'!$AD11:$AZ11)=0,"",SUMIF('Math Scores'!$F$6:$IC$6,AE$4,'Math Scores'!$F11:$IC11))</f>
        <is>
          <t/>
        </is>
      </c>
      <c r="AF10" s="519" t="inlineStr">
        <f aca="false">IF(COUNT('Math Scores'!$AD11:$AZ11)=0,"",SUMIF('Math Scores'!$F$6:$IC$6,AF$4,'Math Scores'!$F11:$IC11))</f>
        <is>
          <t/>
        </is>
      </c>
      <c r="AG10" s="519" t="inlineStr">
        <f aca="false">IF(COUNT('Math Scores'!$AD11:$AZ11)=0,"",SUMIF('Math Scores'!$F$6:$IC$6,AG$4,'Math Scores'!$F11:$IC11))</f>
        <is>
          <t/>
        </is>
      </c>
      <c r="AH10" s="519" t="inlineStr">
        <f aca="false">IF(COUNT('Math Scores'!$AD11:$AZ11)=0,"",SUMIF('Math Scores'!$F$6:$IC$6,AH$4,'Math Scores'!$F11:$IC11))</f>
        <is>
          <t/>
        </is>
      </c>
      <c r="AI10" s="519" t="inlineStr">
        <f aca="false">IF(COUNT('Math Scores'!$AD11:$AZ11)=0,"",SUMIF('Math Scores'!$F$6:$IC$6,AI$4,'Math Scores'!$F11:$IC11))</f>
        <is>
          <t/>
        </is>
      </c>
      <c r="AJ10" s="519" t="n">
        <f aca="false">IF(COUNT('Math Scores'!$BA11:$BY11)=0,"",SUMIF('Math Scores'!$F$6:$IC$6,AJ$4,'Math Scores'!$F11:$IC11))</f>
        <v>0</v>
      </c>
      <c r="AK10" s="519" t="n">
        <f aca="false">IF(COUNT('Math Scores'!$BA11:$BY11)=0,"",SUMIF('Math Scores'!$F$6:$IC$6,AK$4,'Math Scores'!$F11:$IC11))</f>
        <v>0</v>
      </c>
      <c r="AL10" s="519" t="n">
        <f aca="false">IF(COUNT('Math Scores'!$BA11:$BY11)=0,"",SUMIF('Math Scores'!$F$6:$IC$6,AL$4,'Math Scores'!$F11:$IC11))</f>
        <v>0</v>
      </c>
      <c r="AM10" s="519" t="n">
        <f aca="false">IF(COUNT('Math Scores'!$BA11:$BY11)=0,"",SUMIF('Math Scores'!$F$6:$IC$6,AM$4,'Math Scores'!$F11:$IC11))</f>
        <v>0</v>
      </c>
      <c r="AN10" s="519" t="n">
        <f aca="false">IF(COUNT('Math Scores'!$BA11:$BY11)=0,"",SUMIF('Math Scores'!$F$6:$IC$6,AN$4,'Math Scores'!$F11:$IC11))</f>
        <v>0</v>
      </c>
      <c r="AO10" s="519" t="n">
        <f aca="false">IF(COUNT('Math Scores'!$BA11:$BY11)=0,"",SUMIF('Math Scores'!$F$6:$IC$6,AO$4,'Math Scores'!$F11:$IC11))</f>
        <v>0</v>
      </c>
      <c r="AP10" s="519" t="n">
        <f aca="false">IF(COUNT('Math Scores'!$BA11:$BY11)=0,"",SUMIF('Math Scores'!$F$6:$IC$6,AP$4,'Math Scores'!$F11:$IC11))</f>
        <v>0</v>
      </c>
      <c r="AQ10" s="519" t="n">
        <f aca="false">IF(COUNT('Math Scores'!$BA11:$BY11)=0,"",SUMIF('Math Scores'!$F$6:$IC$6,AQ$4,'Math Scores'!$F11:$IC11))</f>
        <v>0</v>
      </c>
      <c r="AR10" s="519" t="n">
        <f aca="false">IF(COUNT('Math Scores'!$BA11:$BY11)=0,"",SUMIF('Math Scores'!$F$6:$IC$6,AR$4,'Math Scores'!$F11:$IC11))</f>
        <v>0</v>
      </c>
      <c r="AS10" s="519" t="n">
        <f aca="false">IF(COUNT('Math Scores'!$BA11:$BY11)=0,"",SUMIF('Math Scores'!$F$6:$IC$6,AS$4,'Math Scores'!$F11:$IC11))</f>
        <v>0</v>
      </c>
      <c r="AT10" s="519" t="n">
        <f aca="false">IF(COUNT('Math Scores'!$BA11:$BY11)=0,"",SUMIF('Math Scores'!$F$6:$IC$6,AT$4,'Math Scores'!$F11:$IC11))</f>
        <v>0</v>
      </c>
      <c r="AU10" s="519" t="n">
        <f aca="false">IF(COUNT('Math Scores'!$BA11:$BY11)=0,"",SUMIF('Math Scores'!$F$6:$IC$6,AU$4,'Math Scores'!$F11:$IC11))</f>
        <v>0</v>
      </c>
      <c r="AV10" s="519" t="n">
        <f aca="false">IF(COUNT('Math Scores'!$BA11:$BY11)=0,"",SUMIF('Math Scores'!$F$6:$IC$6,AV$4,'Math Scores'!$F11:$IC11))</f>
        <v>0</v>
      </c>
      <c r="AW10" s="519" t="n">
        <f aca="false">IF(COUNT('Math Scores'!$BA11:$BY11)=0,"",SUMIF('Math Scores'!$F$6:$IC$6,AW$4,'Math Scores'!$F11:$IC11))</f>
        <v>0</v>
      </c>
      <c r="AX10" s="519" t="n">
        <f aca="false">IF(COUNT('Math Scores'!$BZ11:$CW11)=0,"",SUMIF('Math Scores'!$F$6:$IC$6,AX$4,'Math Scores'!$F11:$IC11))</f>
        <v>0</v>
      </c>
      <c r="AY10" s="519" t="n">
        <f aca="false">IF(COUNT('Math Scores'!$BZ11:$CW11)=0,"",SUMIF('Math Scores'!$F$6:$IC$6,AY$4,'Math Scores'!$F11:$IC11))</f>
        <v>0</v>
      </c>
      <c r="AZ10" s="519" t="n">
        <f aca="false">IF(COUNT('Math Scores'!$BZ11:$CW11)=0,"",SUMIF('Math Scores'!$F$6:$IC$6,AZ$4,'Math Scores'!$F11:$IC11))</f>
        <v>0</v>
      </c>
      <c r="BA10" s="519" t="n">
        <f aca="false">IF(COUNT('Math Scores'!$BZ11:$CW11)=0,"",SUMIF('Math Scores'!$F$6:$IC$6,BA$4,'Math Scores'!$F11:$IC11))</f>
        <v>0</v>
      </c>
      <c r="BB10" s="519" t="n">
        <f aca="false">IF(COUNT('Math Scores'!$BZ11:$CW11)=0,"",SUMIF('Math Scores'!$F$6:$IC$6,BB$4,'Math Scores'!$F11:$IC11))</f>
        <v>0</v>
      </c>
      <c r="BC10" s="519" t="n">
        <f aca="false">IF(COUNT('Math Scores'!$BZ11:$CW11)=0,"",SUMIF('Math Scores'!$F$6:$IC$6,BC$4,'Math Scores'!$F11:$IC11))</f>
        <v>0</v>
      </c>
      <c r="BD10" s="519" t="n">
        <f aca="false">IF(COUNT('Math Scores'!$BZ11:$CW11)=0,"",SUMIF('Math Scores'!$F$6:$IC$6,BD$4,'Math Scores'!$F11:$IC11))</f>
        <v>0</v>
      </c>
      <c r="BE10" s="519" t="n">
        <f aca="false">IF(COUNT('Math Scores'!$BZ11:$CW11)=0,"",SUMIF('Math Scores'!$F$6:$IC$6,BE$4,'Math Scores'!$F11:$IC11))</f>
        <v>0</v>
      </c>
      <c r="BF10" s="519" t="n">
        <f aca="false">IF(COUNT('Math Scores'!$BZ11:$CW11)=0,"",SUMIF('Math Scores'!$F$6:$IC$6,BF$4,'Math Scores'!$F11:$IC11))</f>
        <v>0</v>
      </c>
      <c r="BG10" s="519" t="n">
        <f aca="false">IF(COUNT('Math Scores'!$BZ11:$CW11)=0,"",SUMIF('Math Scores'!$F$6:$IC$6,BG$4,'Math Scores'!$F11:$IC11))</f>
        <v>0</v>
      </c>
      <c r="BH10" s="519" t="inlineStr">
        <f aca="false">IF(COUNT('Math Scores'!$BZ11:$CW11)=0,"",SUMIF('Math Scores'!$F$6:$IC$6,BH$4,'Math Scores'!$F11:$IC11))</f>
        <is>
          <t/>
        </is>
      </c>
      <c r="BI10" s="519" t="inlineStr">
        <f aca="false">IF(COUNT('Math Scores'!$BZ11:$CW11)=0,"",SUMIF('Math Scores'!$F$6:$IC$6,BI$4,'Math Scores'!$F11:$IC11))</f>
        <is>
          <t/>
        </is>
      </c>
      <c r="BJ10" s="519" t="inlineStr">
        <f aca="false">IF(COUNT('Math Scores'!$BZ11:$CW11)=0,"",SUMIF('Math Scores'!$F$6:$IC$6,BJ$4,'Math Scores'!$F11:$IC11))</f>
        <is>
          <t/>
        </is>
      </c>
      <c r="BK10" s="519" t="n">
        <f aca="false">IF(COUNT('Math Scores'!$BZ11:$CW11)=0,"",SUMIF('Math Scores'!$F$6:$IC$6,BK$4,'Math Scores'!$F11:$IC11))</f>
        <v>0</v>
      </c>
      <c r="BL10" s="519" t="n">
        <f aca="false">IF(COUNT('Math Scores'!$CX11:$DU11)=0,"",SUMIF('Math Scores'!$F$6:$IC$6,BL$4,'Math Scores'!$F11:$IC11))</f>
        <v>0</v>
      </c>
      <c r="BM10" s="519" t="n">
        <f aca="false">IF(COUNT('Math Scores'!$CX11:$DU11)=0,"",SUMIF('Math Scores'!$F$6:$IC$6,BM$4,'Math Scores'!$F11:$IC11))</f>
        <v>0</v>
      </c>
      <c r="BN10" s="519" t="n">
        <f aca="false">IF(COUNT('Math Scores'!$CX11:$DU11)=0,"",SUMIF('Math Scores'!$F$6:$IC$6,BN$4,'Math Scores'!$F11:$IC11))</f>
        <v>0</v>
      </c>
      <c r="BO10" s="519" t="n">
        <f aca="false">IF(COUNT('Math Scores'!$CX11:$DU11)=0,"",SUMIF('Math Scores'!$F$6:$IC$6,BO$4,'Math Scores'!$F11:$IC11))</f>
        <v>0</v>
      </c>
      <c r="BP10" s="519" t="n">
        <f aca="false">IF(COUNT('Math Scores'!$CX11:$DU11)=0,"",SUMIF('Math Scores'!$F$6:$IC$6,BP$4,'Math Scores'!$F11:$IC11))</f>
        <v>0</v>
      </c>
      <c r="BQ10" s="519" t="n">
        <f aca="false">IF(COUNT('Math Scores'!$CX11:$DU11)=0,"",SUMIF('Math Scores'!$F$6:$IC$6,BQ$4,'Math Scores'!$F11:$IC11))</f>
        <v>0</v>
      </c>
      <c r="BR10" s="519" t="n">
        <f aca="false">IF(COUNT('Math Scores'!$CX11:$DU11)=0,"",SUMIF('Math Scores'!$F$6:$IC$6,BR$4,'Math Scores'!$F11:$IC11))</f>
        <v>0</v>
      </c>
      <c r="BS10" s="519" t="n">
        <f aca="false">IF(COUNT('Math Scores'!$CX11:$DU11)=0,"",SUMIF('Math Scores'!$F$6:$IC$6,BS$4,'Math Scores'!$F11:$IC11))</f>
        <v>0</v>
      </c>
      <c r="BT10" s="519" t="n">
        <f aca="false">IF(COUNT('Math Scores'!$CX11:$DU11)=0,"",SUMIF('Math Scores'!$F$6:$IC$6,BT$4,'Math Scores'!$F11:$IC11))</f>
        <v>0</v>
      </c>
      <c r="BU10" s="519" t="n">
        <f aca="false">IF(COUNT('Math Scores'!$CX11:$DU11)=0,"",SUMIF('Math Scores'!$F$6:$IC$6,BU$4,'Math Scores'!$F11:$IC11))</f>
        <v>0</v>
      </c>
      <c r="BV10" s="519" t="n">
        <f aca="false">IF(COUNT('Math Scores'!$CX11:$DU11)=0,"",SUMIF('Math Scores'!$F$6:$IC$6,BV$4,'Math Scores'!$F11:$IC11))</f>
        <v>0</v>
      </c>
      <c r="BW10" s="519" t="n">
        <f aca="false">IF(COUNT('Math Scores'!$CX11:$DU11)=0,"",SUMIF('Math Scores'!$F$6:$IC$6,BW$4,'Math Scores'!$F11:$IC11))</f>
        <v>0</v>
      </c>
      <c r="BX10" s="519" t="n">
        <f aca="false">IF(COUNT('Math Scores'!$CX11:$DU11)=0,"",SUMIF('Math Scores'!$F$6:$IC$6,BX$4,'Math Scores'!$F11:$IC11))</f>
        <v>0</v>
      </c>
      <c r="BY10" s="519" t="n">
        <f aca="false">IF(COUNT('Math Scores'!$CX11:$DU11)=0,"",SUMIF('Math Scores'!$F$6:$IC$6,BY$4,'Math Scores'!$F11:$IC11))</f>
        <v>0</v>
      </c>
      <c r="BZ10" s="519" t="n">
        <f aca="false">IF(COUNT('Math Scores'!$CX11:$DU11)=0,"",SUMIF('Math Scores'!$F$6:$IC$6,BZ$4,'Math Scores'!$F11:$IC11))</f>
        <v>0</v>
      </c>
      <c r="CA10" s="519" t="n">
        <f aca="false">IF(COUNT('Math Scores'!$CX11:$DU11)=0,"",SUMIF('Math Scores'!$F$6:$IC$6,CA$4,'Math Scores'!$F11:$IC11))</f>
        <v>0</v>
      </c>
      <c r="CB10" s="519" t="n">
        <f aca="false">IF(COUNT('Math Scores'!$CX11:$DU11)=0,"",SUMIF('Math Scores'!$F$6:$IC$6,CB$4,'Math Scores'!$F11:$IC11))</f>
        <v>0</v>
      </c>
      <c r="CC10" s="519" t="n">
        <f aca="false">IF(COUNT('Math Scores'!$CX11:$DU11)=0,"",SUMIF('Math Scores'!$F$6:$IC$6,CC$4,'Math Scores'!$F11:$IC11))</f>
        <v>0</v>
      </c>
      <c r="CD10" s="519" t="inlineStr">
        <f aca="false">IF(COUNT('Math Scores'!$DV11:$EU11)=0,"",SUMIF('Math Scores'!$F$6:$IC$6,CD$4,'Math Scores'!$F11:$IC11))</f>
        <is>
          <t/>
        </is>
      </c>
      <c r="CE10" s="519" t="inlineStr">
        <f aca="false">IF(COUNT('Math Scores'!$DV11:$EU11)=0,"",SUMIF('Math Scores'!$F$6:$IC$6,CE$4,'Math Scores'!$F11:$IC11))</f>
        <is>
          <t/>
        </is>
      </c>
      <c r="CF10" s="519" t="inlineStr">
        <f aca="false">IF(COUNT('Math Scores'!$DV11:$EU11)=0,"",SUMIF('Math Scores'!$F$6:$IC$6,CF$4,'Math Scores'!$F11:$IC11))</f>
        <is>
          <t/>
        </is>
      </c>
      <c r="CG10" s="519" t="inlineStr">
        <f aca="false">IF(COUNT('Math Scores'!$DV11:$EU11)=0,"",SUMIF('Math Scores'!$F$6:$IC$6,CG$4,'Math Scores'!$F11:$IC11))</f>
        <is>
          <t/>
        </is>
      </c>
      <c r="CH10" s="519" t="inlineStr">
        <f aca="false">IF(COUNT('Math Scores'!$DV11:$EU11)=0,"",SUMIF('Math Scores'!$F$6:$IC$6,CH$4,'Math Scores'!$F11:$IC11))</f>
        <is>
          <t/>
        </is>
      </c>
      <c r="CI10" s="519" t="inlineStr">
        <f aca="false">IF(COUNT('Math Scores'!$DV11:$EU11)=0,"",SUMIF('Math Scores'!$F$6:$IC$6,CI$4,'Math Scores'!$F11:$IC11))</f>
        <is>
          <t/>
        </is>
      </c>
      <c r="CJ10" s="519" t="inlineStr">
        <f aca="false">IF(COUNT('Math Scores'!$DV11:$EU11)=0,"",SUMIF('Math Scores'!$F$6:$IC$6,CJ$4,'Math Scores'!$F11:$IC11))</f>
        <is>
          <t/>
        </is>
      </c>
      <c r="CK10" s="519" t="inlineStr">
        <f aca="false">IF(COUNT('Math Scores'!$DV11:$EU11)=0,"",SUMIF('Math Scores'!$F$6:$IC$6,CK$4,'Math Scores'!$F11:$IC11))</f>
        <is>
          <t/>
        </is>
      </c>
      <c r="CL10" s="519" t="inlineStr">
        <f aca="false">IF(COUNT('Math Scores'!$DV11:$EU11)=0,"",SUMIF('Math Scores'!$F$6:$IC$6,CL$4,'Math Scores'!$F11:$IC11))</f>
        <is>
          <t/>
        </is>
      </c>
      <c r="CM10" s="519" t="inlineStr">
        <f aca="false">IF(COUNT('Math Scores'!$DV11:$EU11)=0,"",SUMIF('Math Scores'!$F$6:$IC$6,CM$4,'Math Scores'!$F11:$IC11))</f>
        <is>
          <t/>
        </is>
      </c>
      <c r="CN10" s="519" t="inlineStr">
        <f aca="false">IF(COUNT('Math Scores'!$DV11:$EU11)=0,"",SUMIF('Math Scores'!$F$6:$IC$6,CN$4,'Math Scores'!$F11:$IC11))</f>
        <is>
          <t/>
        </is>
      </c>
      <c r="CO10" s="519" t="inlineStr">
        <f aca="false">IF(COUNT('Math Scores'!$DV11:$EU11)=0,"",SUMIF('Math Scores'!$F$6:$IC$6,CO$4,'Math Scores'!$F11:$IC11))</f>
        <is>
          <t/>
        </is>
      </c>
      <c r="CP10" s="519" t="inlineStr">
        <f aca="false">IF(COUNT('Math Scores'!$DV11:$EU11)=0,"",SUMIF('Math Scores'!$F$6:$IC$6,CP$4,'Math Scores'!$F11:$IC11))</f>
        <is>
          <t/>
        </is>
      </c>
      <c r="CQ10" s="519" t="inlineStr">
        <f aca="false">IF(COUNT('Math Scores'!$DV11:$EU11)=0,"",SUMIF('Math Scores'!$F$6:$IC$6,CQ$4,'Math Scores'!$F11:$IC11))</f>
        <is>
          <t/>
        </is>
      </c>
      <c r="CR10" s="519" t="inlineStr">
        <f aca="false">IF(COUNT('Math Scores'!$DV11:$EU11)=0,"",SUMIF('Math Scores'!$F$6:$IC$6,CR$4,'Math Scores'!$F11:$IC11))</f>
        <is>
          <t/>
        </is>
      </c>
      <c r="CS10" s="519" t="inlineStr">
        <f aca="false">IF(COUNT('Math Scores'!$DV11:$EU11)=0,"",SUMIF('Math Scores'!$F$6:$IC$6,CS$4,'Math Scores'!$F11:$IC11))</f>
        <is>
          <t/>
        </is>
      </c>
      <c r="CT10" s="519" t="inlineStr">
        <f aca="false">IF(COUNT('Math Scores'!$EV11:$FW11)=0,"",SUMIF('Math Scores'!$F$6:$IC$6,CT$4,'Math Scores'!$F11:$IC11))</f>
        <is>
          <t/>
        </is>
      </c>
      <c r="CU10" s="519" t="inlineStr">
        <f aca="false">IF(COUNT('Math Scores'!$EV11:$FW11)=0,"",SUMIF('Math Scores'!$F$6:$IC$6,CU$4,'Math Scores'!$F11:$IC11))</f>
        <is>
          <t/>
        </is>
      </c>
      <c r="CV10" s="519" t="inlineStr">
        <f aca="false">IF(COUNT('Math Scores'!$EV11:$FW11)=0,"",SUMIF('Math Scores'!$F$6:$IC$6,CV$4,'Math Scores'!$F11:$IC11))</f>
        <is>
          <t/>
        </is>
      </c>
      <c r="CW10" s="519" t="inlineStr">
        <f aca="false">IF(COUNT('Math Scores'!$EV11:$FW11)=0,"",SUMIF('Math Scores'!$F$6:$IC$6,CW$4,'Math Scores'!$F11:$IC11))</f>
        <is>
          <t/>
        </is>
      </c>
      <c r="CX10" s="519" t="inlineStr">
        <f aca="false">IF(COUNT('Math Scores'!$EV11:$FW11)=0,"",SUMIF('Math Scores'!$F$6:$IC$6,CX$4,'Math Scores'!$F11:$IC11))</f>
        <is>
          <t/>
        </is>
      </c>
      <c r="CY10" s="519" t="inlineStr">
        <f aca="false">IF(COUNT('Math Scores'!$EV11:$FW11)=0,"",SUMIF('Math Scores'!$F$6:$IC$6,CY$4,'Math Scores'!$F11:$IC11))</f>
        <is>
          <t/>
        </is>
      </c>
      <c r="CZ10" s="519" t="inlineStr">
        <f aca="false">IF(COUNT('Math Scores'!$EV11:$FW11)=0,"",SUMIF('Math Scores'!$F$6:$IC$6,CZ$4,'Math Scores'!$F11:$IC11))</f>
        <is>
          <t/>
        </is>
      </c>
      <c r="DA10" s="519" t="inlineStr">
        <f aca="false">IF(COUNT('Math Scores'!$EV11:$FW11)=0,"",SUMIF('Math Scores'!$F$6:$IC$6,DA$4,'Math Scores'!$F11:$IC11))</f>
        <is>
          <t/>
        </is>
      </c>
      <c r="DB10" s="519" t="inlineStr">
        <f aca="false">IF(COUNT('Math Scores'!$EV11:$FW11)=0,"",SUMIF('Math Scores'!$F$6:$IC$6,DB$4,'Math Scores'!$F11:$IC11))</f>
        <is>
          <t/>
        </is>
      </c>
      <c r="DC10" s="519" t="inlineStr">
        <f aca="false">IF(COUNT('Math Scores'!$EV11:$FW11)=0,"",SUMIF('Math Scores'!$F$6:$IC$6,DC$4,'Math Scores'!$F11:$IC11))</f>
        <is>
          <t/>
        </is>
      </c>
      <c r="DD10" s="519" t="inlineStr">
        <f aca="false">IF(COUNT('Math Scores'!$EV11:$FW11)=0,"",SUMIF('Math Scores'!$F$6:$IC$6,DD$4,'Math Scores'!$F11:$IC11))</f>
        <is>
          <t/>
        </is>
      </c>
      <c r="DE10" s="519" t="inlineStr">
        <f aca="false">IF(COUNT('Math Scores'!$EV11:$FW11)=0,"",SUMIF('Math Scores'!$F$6:$IC$6,DE$4,'Math Scores'!$F11:$IC11))</f>
        <is>
          <t/>
        </is>
      </c>
      <c r="DF10" s="519" t="inlineStr">
        <f aca="false">IF(COUNT('Math Scores'!$EV11:$FW11)=0,"",SUMIF('Math Scores'!$F$6:$IC$6,DF$4,'Math Scores'!$F11:$IC11))</f>
        <is>
          <t/>
        </is>
      </c>
      <c r="DG10" s="519" t="inlineStr">
        <f aca="false">IF(COUNT('Math Scores'!$EV11:$FW11)=0,"",SUMIF('Math Scores'!$F$6:$IC$6,DG$4,'Math Scores'!$F11:$IC11))</f>
        <is>
          <t/>
        </is>
      </c>
    </row>
    <row r="11" customFormat="false" ht="12.75" hidden="false" customHeight="false" outlineLevel="0" collapsed="false">
      <c r="A11" s="421" t="n">
        <v>4</v>
      </c>
      <c r="B11" s="228" t="str">
        <f aca="false">'Math Scores'!B12</f>
        <v>CH.Shirisha</v>
      </c>
      <c r="C11" s="517" t="inlineStr">
        <f aca="false">IF(COUNT('Math Scores'!F12:HI12)=0, "", (SUMIF('Math Scores'!$F$5:$HI$5,"Yes",'Math Scores'!F12:HI12)/SUMIF('Math Scores'!$F$5:$HI$5,"Yes",'Math Scores'!$F$2:$HI$2)))</f>
        <is>
          <t/>
        </is>
      </c>
      <c r="D11" s="476" t="inlineStr">
        <f aca="false">IF(B11="","",IF(COUNT(H11:DG11)=0,"",IF(('Cover Sheet'!$AC$6="2nd"),(SUM(H11:W11)/SUM(H$2:W$2)),IF(('Cover Sheet'!$AC$6="3rd"),(SUM(X11:AI11)/SUM(X$2:AI$2)),IF(('Cover Sheet'!$AC$6="4th"),(SUM(AJ11:AW11)/SUM(AJ$2:AW$2)),IF(('Cover Sheet'!$AC$6="5th"),(SUM(AX11:BK11)/SUM(AX$2:BK$2)),IF(('Cover Sheet'!$AC$6="6th"),(SUM(BL11:CC11)/SUM(BL$2:CC$2)),IF(('Cover Sheet'!$AC$6="7th"),(SUM(CD11:CS11)/SUM(CD$2:CS$2)),IF(('Cover Sheet'!$AC$6="8th"),(SUM(CT11:DG11)/SUM(CT$2:DG$2)),"ERROR")))))))))</f>
        <is>
          <t/>
        </is>
      </c>
      <c r="E11" s="318" t="str">
        <f aca="false">IF(D11="","",IF(D11&gt;0.9,"A1",IF(D11&gt;0.8,"A2",IF(D11&gt;0.7,"B1",IF(D11&gt;0.6,"B2",IF(D11&gt;0.5,"C1",IF(D11&gt;0.4,"C2",IF(D11&gt;0.32,"D",IF(D11&gt;0.2,"E1","E2")))))))))</f>
        <v/>
      </c>
      <c r="F11" s="476" t="str">
        <f aca="false">IF(G11="","",IF(G11&gt;=0.9,"Distinction",IF(G11&gt;=0.75,"First Class",IF(G11&gt;=0.56,"Second Class",IF(G11&gt;=0.35,"Pass","Unsatisfactory")))))</f>
        <v/>
      </c>
      <c r="G11" s="518" t="inlineStr">
        <f aca="false">IF(OR(B11="",'Cover Sheet'!$AC$6=""),"",IF(('Cover Sheet'!$AC$6="2nd"),(VLOOKUP(ROUND((D11*100),0),Goals!$E$4:$H$104,2,1)/100),IF(('Cover Sheet'!$AC$6="3rd"),(VLOOKUP(ROUND((D11*100),0),Goals!$E$4:$H$104,3,1)/100),VLOOKUP(ROUND((D11*100),0),Goals!$E$4:$H$104,4,1)/100)))</f>
        <is>
          <t/>
        </is>
      </c>
      <c r="H11" s="519" t="inlineStr">
        <f aca="false">IF(COUNT('Math Scores'!$F12:$AC12)=0,"",SUMIF('Math Scores'!$F$6:$IC$6,H$4,'Math Scores'!$F12:$IC12))</f>
        <is>
          <t/>
        </is>
      </c>
      <c r="I11" s="519" t="inlineStr">
        <f aca="false">IF(COUNT('Math Scores'!$F12:$AC12)=0,"",SUMIF('Math Scores'!$F$6:$IC$6,I$4,'Math Scores'!$F12:$IC12))</f>
        <is>
          <t/>
        </is>
      </c>
      <c r="J11" s="519" t="inlineStr">
        <f aca="false">IF(COUNT('Math Scores'!$F12:$AC12)=0,"",SUMIF('Math Scores'!$F$6:$IC$6,J$4,'Math Scores'!$F12:$IC12))</f>
        <is>
          <t/>
        </is>
      </c>
      <c r="K11" s="519" t="inlineStr">
        <f aca="false">IF(COUNT('Math Scores'!$F12:$AC12)=0,"",SUMIF('Math Scores'!$F$6:$IC$6,K$4,'Math Scores'!$F12:$IC12))</f>
        <is>
          <t/>
        </is>
      </c>
      <c r="L11" s="519" t="inlineStr">
        <f aca="false">IF(COUNT('Math Scores'!$F12:$AC12)=0,"",SUMIF('Math Scores'!$F$6:$IC$6,L$4,'Math Scores'!$F12:$IC12))</f>
        <is>
          <t/>
        </is>
      </c>
      <c r="M11" s="519" t="inlineStr">
        <f aca="false">IF(COUNT('Math Scores'!$F12:$AC12)=0,"",SUMIF('Math Scores'!$F$6:$IC$6,M$4,'Math Scores'!$F12:$IC12))</f>
        <is>
          <t/>
        </is>
      </c>
      <c r="N11" s="519" t="inlineStr">
        <f aca="false">IF(COUNT('Math Scores'!$F12:$AC12)=0,"",SUMIF('Math Scores'!$F$6:$IC$6,N$4,'Math Scores'!$F12:$IC12))</f>
        <is>
          <t/>
        </is>
      </c>
      <c r="O11" s="519" t="inlineStr">
        <f aca="false">IF(COUNT('Math Scores'!$F12:$AC12)=0,"",SUMIF('Math Scores'!$F$6:$IC$6,O$4,'Math Scores'!$F12:$IC12))</f>
        <is>
          <t/>
        </is>
      </c>
      <c r="P11" s="519" t="inlineStr">
        <f aca="false">IF(COUNT('Math Scores'!$F12:$AC12)=0,"",SUMIF('Math Scores'!$F$6:$IC$6,P$4,'Math Scores'!$F12:$IC12))</f>
        <is>
          <t/>
        </is>
      </c>
      <c r="Q11" s="519" t="inlineStr">
        <f aca="false">IF(COUNT('Math Scores'!$F12:$AC12)=0,"",SUMIF('Math Scores'!$F$6:$IC$6,Q$4,'Math Scores'!$F12:$IC12))</f>
        <is>
          <t/>
        </is>
      </c>
      <c r="R11" s="519" t="inlineStr">
        <f aca="false">IF(COUNT('Math Scores'!$F12:$AC12)=0,"",SUMIF('Math Scores'!$F$6:$IC$6,R$4,'Math Scores'!$F12:$IC12))</f>
        <is>
          <t/>
        </is>
      </c>
      <c r="S11" s="519"/>
      <c r="T11" s="519"/>
      <c r="U11" s="519"/>
      <c r="V11" s="519"/>
      <c r="W11" s="519"/>
      <c r="X11" s="519" t="inlineStr">
        <f aca="false">IF(COUNT('Math Scores'!$AD12:$AZ12)=0,"",SUMIF('Math Scores'!$F$6:$IC$6,X$4,'Math Scores'!$F12:$IC12))</f>
        <is>
          <t/>
        </is>
      </c>
      <c r="Y11" s="519" t="inlineStr">
        <f aca="false">IF(COUNT('Math Scores'!$AD12:$AZ12)=0,"",SUMIF('Math Scores'!$F$6:$IC$6,Y$4,'Math Scores'!$F12:$IC12))</f>
        <is>
          <t/>
        </is>
      </c>
      <c r="Z11" s="519" t="inlineStr">
        <f aca="false">IF(COUNT('Math Scores'!$AD12:$AZ12)=0,"",SUMIF('Math Scores'!$F$6:$IC$6,Z$4,'Math Scores'!$F12:$IC12))</f>
        <is>
          <t/>
        </is>
      </c>
      <c r="AA11" s="519" t="inlineStr">
        <f aca="false">IF(COUNT('Math Scores'!$AD12:$AZ12)=0,"",SUMIF('Math Scores'!$F$6:$IC$6,AA$4,'Math Scores'!$F12:$IC12))</f>
        <is>
          <t/>
        </is>
      </c>
      <c r="AB11" s="519" t="inlineStr">
        <f aca="false">IF(COUNT('Math Scores'!$AD12:$AZ12)=0,"",SUMIF('Math Scores'!$F$6:$IC$6,AB$4,'Math Scores'!$F12:$IC12))</f>
        <is>
          <t/>
        </is>
      </c>
      <c r="AC11" s="519" t="inlineStr">
        <f aca="false">IF(COUNT('Math Scores'!$AD12:$AZ12)=0,"",SUMIF('Math Scores'!$F$6:$IC$6,AC$4,'Math Scores'!$F12:$IC12))</f>
        <is>
          <t/>
        </is>
      </c>
      <c r="AD11" s="519" t="inlineStr">
        <f aca="false">IF(COUNT('Math Scores'!$AD12:$AZ12)=0,"",SUMIF('Math Scores'!$F$6:$IC$6,AD$4,'Math Scores'!$F12:$IC12))</f>
        <is>
          <t/>
        </is>
      </c>
      <c r="AE11" s="519" t="inlineStr">
        <f aca="false">IF(COUNT('Math Scores'!$AD12:$AZ12)=0,"",SUMIF('Math Scores'!$F$6:$IC$6,AE$4,'Math Scores'!$F12:$IC12))</f>
        <is>
          <t/>
        </is>
      </c>
      <c r="AF11" s="519" t="inlineStr">
        <f aca="false">IF(COUNT('Math Scores'!$AD12:$AZ12)=0,"",SUMIF('Math Scores'!$F$6:$IC$6,AF$4,'Math Scores'!$F12:$IC12))</f>
        <is>
          <t/>
        </is>
      </c>
      <c r="AG11" s="519" t="inlineStr">
        <f aca="false">IF(COUNT('Math Scores'!$AD12:$AZ12)=0,"",SUMIF('Math Scores'!$F$6:$IC$6,AG$4,'Math Scores'!$F12:$IC12))</f>
        <is>
          <t/>
        </is>
      </c>
      <c r="AH11" s="519" t="inlineStr">
        <f aca="false">IF(COUNT('Math Scores'!$AD12:$AZ12)=0,"",SUMIF('Math Scores'!$F$6:$IC$6,AH$4,'Math Scores'!$F12:$IC12))</f>
        <is>
          <t/>
        </is>
      </c>
      <c r="AI11" s="519" t="inlineStr">
        <f aca="false">IF(COUNT('Math Scores'!$AD12:$AZ12)=0,"",SUMIF('Math Scores'!$F$6:$IC$6,AI$4,'Math Scores'!$F12:$IC12))</f>
        <is>
          <t/>
        </is>
      </c>
      <c r="AJ11" s="519" t="n">
        <f aca="false">IF(COUNT('Math Scores'!$BA12:$BY12)=0,"",SUMIF('Math Scores'!$F$6:$IC$6,AJ$4,'Math Scores'!$F12:$IC12))</f>
        <v>0</v>
      </c>
      <c r="AK11" s="519" t="n">
        <f aca="false">IF(COUNT('Math Scores'!$BA12:$BY12)=0,"",SUMIF('Math Scores'!$F$6:$IC$6,AK$4,'Math Scores'!$F12:$IC12))</f>
        <v>0</v>
      </c>
      <c r="AL11" s="519" t="n">
        <f aca="false">IF(COUNT('Math Scores'!$BA12:$BY12)=0,"",SUMIF('Math Scores'!$F$6:$IC$6,AL$4,'Math Scores'!$F12:$IC12))</f>
        <v>0</v>
      </c>
      <c r="AM11" s="519" t="n">
        <f aca="false">IF(COUNT('Math Scores'!$BA12:$BY12)=0,"",SUMIF('Math Scores'!$F$6:$IC$6,AM$4,'Math Scores'!$F12:$IC12))</f>
        <v>0</v>
      </c>
      <c r="AN11" s="519" t="n">
        <f aca="false">IF(COUNT('Math Scores'!$BA12:$BY12)=0,"",SUMIF('Math Scores'!$F$6:$IC$6,AN$4,'Math Scores'!$F12:$IC12))</f>
        <v>0</v>
      </c>
      <c r="AO11" s="519" t="n">
        <f aca="false">IF(COUNT('Math Scores'!$BA12:$BY12)=0,"",SUMIF('Math Scores'!$F$6:$IC$6,AO$4,'Math Scores'!$F12:$IC12))</f>
        <v>0</v>
      </c>
      <c r="AP11" s="519" t="n">
        <f aca="false">IF(COUNT('Math Scores'!$BA12:$BY12)=0,"",SUMIF('Math Scores'!$F$6:$IC$6,AP$4,'Math Scores'!$F12:$IC12))</f>
        <v>0</v>
      </c>
      <c r="AQ11" s="519" t="n">
        <f aca="false">IF(COUNT('Math Scores'!$BA12:$BY12)=0,"",SUMIF('Math Scores'!$F$6:$IC$6,AQ$4,'Math Scores'!$F12:$IC12))</f>
        <v>0</v>
      </c>
      <c r="AR11" s="519" t="n">
        <f aca="false">IF(COUNT('Math Scores'!$BA12:$BY12)=0,"",SUMIF('Math Scores'!$F$6:$IC$6,AR$4,'Math Scores'!$F12:$IC12))</f>
        <v>0</v>
      </c>
      <c r="AS11" s="519" t="n">
        <f aca="false">IF(COUNT('Math Scores'!$BA12:$BY12)=0,"",SUMIF('Math Scores'!$F$6:$IC$6,AS$4,'Math Scores'!$F12:$IC12))</f>
        <v>0</v>
      </c>
      <c r="AT11" s="519" t="n">
        <f aca="false">IF(COUNT('Math Scores'!$BA12:$BY12)=0,"",SUMIF('Math Scores'!$F$6:$IC$6,AT$4,'Math Scores'!$F12:$IC12))</f>
        <v>0</v>
      </c>
      <c r="AU11" s="519" t="n">
        <f aca="false">IF(COUNT('Math Scores'!$BA12:$BY12)=0,"",SUMIF('Math Scores'!$F$6:$IC$6,AU$4,'Math Scores'!$F12:$IC12))</f>
        <v>0</v>
      </c>
      <c r="AV11" s="519" t="n">
        <f aca="false">IF(COUNT('Math Scores'!$BA12:$BY12)=0,"",SUMIF('Math Scores'!$F$6:$IC$6,AV$4,'Math Scores'!$F12:$IC12))</f>
        <v>0</v>
      </c>
      <c r="AW11" s="519" t="n">
        <f aca="false">IF(COUNT('Math Scores'!$BA12:$BY12)=0,"",SUMIF('Math Scores'!$F$6:$IC$6,AW$4,'Math Scores'!$F12:$IC12))</f>
        <v>0</v>
      </c>
      <c r="AX11" s="519" t="n">
        <f aca="false">IF(COUNT('Math Scores'!$BZ12:$CW12)=0,"",SUMIF('Math Scores'!$F$6:$IC$6,AX$4,'Math Scores'!$F12:$IC12))</f>
        <v>0</v>
      </c>
      <c r="AY11" s="519" t="n">
        <f aca="false">IF(COUNT('Math Scores'!$BZ12:$CW12)=0,"",SUMIF('Math Scores'!$F$6:$IC$6,AY$4,'Math Scores'!$F12:$IC12))</f>
        <v>0</v>
      </c>
      <c r="AZ11" s="519" t="n">
        <f aca="false">IF(COUNT('Math Scores'!$BZ12:$CW12)=0,"",SUMIF('Math Scores'!$F$6:$IC$6,AZ$4,'Math Scores'!$F12:$IC12))</f>
        <v>0</v>
      </c>
      <c r="BA11" s="519" t="n">
        <f aca="false">IF(COUNT('Math Scores'!$BZ12:$CW12)=0,"",SUMIF('Math Scores'!$F$6:$IC$6,BA$4,'Math Scores'!$F12:$IC12))</f>
        <v>0</v>
      </c>
      <c r="BB11" s="519" t="n">
        <f aca="false">IF(COUNT('Math Scores'!$BZ12:$CW12)=0,"",SUMIF('Math Scores'!$F$6:$IC$6,BB$4,'Math Scores'!$F12:$IC12))</f>
        <v>0</v>
      </c>
      <c r="BC11" s="519" t="n">
        <f aca="false">IF(COUNT('Math Scores'!$BZ12:$CW12)=0,"",SUMIF('Math Scores'!$F$6:$IC$6,BC$4,'Math Scores'!$F12:$IC12))</f>
        <v>0</v>
      </c>
      <c r="BD11" s="519" t="n">
        <f aca="false">IF(COUNT('Math Scores'!$BZ12:$CW12)=0,"",SUMIF('Math Scores'!$F$6:$IC$6,BD$4,'Math Scores'!$F12:$IC12))</f>
        <v>0</v>
      </c>
      <c r="BE11" s="519" t="n">
        <f aca="false">IF(COUNT('Math Scores'!$BZ12:$CW12)=0,"",SUMIF('Math Scores'!$F$6:$IC$6,BE$4,'Math Scores'!$F12:$IC12))</f>
        <v>0</v>
      </c>
      <c r="BF11" s="519" t="n">
        <f aca="false">IF(COUNT('Math Scores'!$BZ12:$CW12)=0,"",SUMIF('Math Scores'!$F$6:$IC$6,BF$4,'Math Scores'!$F12:$IC12))</f>
        <v>0</v>
      </c>
      <c r="BG11" s="519" t="n">
        <f aca="false">IF(COUNT('Math Scores'!$BZ12:$CW12)=0,"",SUMIF('Math Scores'!$F$6:$IC$6,BG$4,'Math Scores'!$F12:$IC12))</f>
        <v>0</v>
      </c>
      <c r="BH11" s="519" t="inlineStr">
        <f aca="false">IF(COUNT('Math Scores'!$BZ12:$CW12)=0,"",SUMIF('Math Scores'!$F$6:$IC$6,BH$4,'Math Scores'!$F12:$IC12))</f>
        <is>
          <t/>
        </is>
      </c>
      <c r="BI11" s="519" t="inlineStr">
        <f aca="false">IF(COUNT('Math Scores'!$BZ12:$CW12)=0,"",SUMIF('Math Scores'!$F$6:$IC$6,BI$4,'Math Scores'!$F12:$IC12))</f>
        <is>
          <t/>
        </is>
      </c>
      <c r="BJ11" s="519" t="inlineStr">
        <f aca="false">IF(COUNT('Math Scores'!$BZ12:$CW12)=0,"",SUMIF('Math Scores'!$F$6:$IC$6,BJ$4,'Math Scores'!$F12:$IC12))</f>
        <is>
          <t/>
        </is>
      </c>
      <c r="BK11" s="519" t="n">
        <f aca="false">IF(COUNT('Math Scores'!$BZ12:$CW12)=0,"",SUMIF('Math Scores'!$F$6:$IC$6,BK$4,'Math Scores'!$F12:$IC12))</f>
        <v>0</v>
      </c>
      <c r="BL11" s="519" t="n">
        <f aca="false">IF(COUNT('Math Scores'!$CX12:$DU12)=0,"",SUMIF('Math Scores'!$F$6:$IC$6,BL$4,'Math Scores'!$F12:$IC12))</f>
        <v>0</v>
      </c>
      <c r="BM11" s="519" t="n">
        <f aca="false">IF(COUNT('Math Scores'!$CX12:$DU12)=0,"",SUMIF('Math Scores'!$F$6:$IC$6,BM$4,'Math Scores'!$F12:$IC12))</f>
        <v>0</v>
      </c>
      <c r="BN11" s="519" t="n">
        <f aca="false">IF(COUNT('Math Scores'!$CX12:$DU12)=0,"",SUMIF('Math Scores'!$F$6:$IC$6,BN$4,'Math Scores'!$F12:$IC12))</f>
        <v>0</v>
      </c>
      <c r="BO11" s="519" t="n">
        <f aca="false">IF(COUNT('Math Scores'!$CX12:$DU12)=0,"",SUMIF('Math Scores'!$F$6:$IC$6,BO$4,'Math Scores'!$F12:$IC12))</f>
        <v>0</v>
      </c>
      <c r="BP11" s="519" t="n">
        <f aca="false">IF(COUNT('Math Scores'!$CX12:$DU12)=0,"",SUMIF('Math Scores'!$F$6:$IC$6,BP$4,'Math Scores'!$F12:$IC12))</f>
        <v>0</v>
      </c>
      <c r="BQ11" s="519" t="n">
        <f aca="false">IF(COUNT('Math Scores'!$CX12:$DU12)=0,"",SUMIF('Math Scores'!$F$6:$IC$6,BQ$4,'Math Scores'!$F12:$IC12))</f>
        <v>0</v>
      </c>
      <c r="BR11" s="519" t="n">
        <f aca="false">IF(COUNT('Math Scores'!$CX12:$DU12)=0,"",SUMIF('Math Scores'!$F$6:$IC$6,BR$4,'Math Scores'!$F12:$IC12))</f>
        <v>0</v>
      </c>
      <c r="BS11" s="519" t="n">
        <f aca="false">IF(COUNT('Math Scores'!$CX12:$DU12)=0,"",SUMIF('Math Scores'!$F$6:$IC$6,BS$4,'Math Scores'!$F12:$IC12))</f>
        <v>0</v>
      </c>
      <c r="BT11" s="519" t="n">
        <f aca="false">IF(COUNT('Math Scores'!$CX12:$DU12)=0,"",SUMIF('Math Scores'!$F$6:$IC$6,BT$4,'Math Scores'!$F12:$IC12))</f>
        <v>0</v>
      </c>
      <c r="BU11" s="519" t="n">
        <f aca="false">IF(COUNT('Math Scores'!$CX12:$DU12)=0,"",SUMIF('Math Scores'!$F$6:$IC$6,BU$4,'Math Scores'!$F12:$IC12))</f>
        <v>0</v>
      </c>
      <c r="BV11" s="519" t="n">
        <f aca="false">IF(COUNT('Math Scores'!$CX12:$DU12)=0,"",SUMIF('Math Scores'!$F$6:$IC$6,BV$4,'Math Scores'!$F12:$IC12))</f>
        <v>0</v>
      </c>
      <c r="BW11" s="519" t="n">
        <f aca="false">IF(COUNT('Math Scores'!$CX12:$DU12)=0,"",SUMIF('Math Scores'!$F$6:$IC$6,BW$4,'Math Scores'!$F12:$IC12))</f>
        <v>0</v>
      </c>
      <c r="BX11" s="519" t="n">
        <f aca="false">IF(COUNT('Math Scores'!$CX12:$DU12)=0,"",SUMIF('Math Scores'!$F$6:$IC$6,BX$4,'Math Scores'!$F12:$IC12))</f>
        <v>0</v>
      </c>
      <c r="BY11" s="519" t="n">
        <f aca="false">IF(COUNT('Math Scores'!$CX12:$DU12)=0,"",SUMIF('Math Scores'!$F$6:$IC$6,BY$4,'Math Scores'!$F12:$IC12))</f>
        <v>0</v>
      </c>
      <c r="BZ11" s="519" t="n">
        <f aca="false">IF(COUNT('Math Scores'!$CX12:$DU12)=0,"",SUMIF('Math Scores'!$F$6:$IC$6,BZ$4,'Math Scores'!$F12:$IC12))</f>
        <v>0</v>
      </c>
      <c r="CA11" s="519" t="n">
        <f aca="false">IF(COUNT('Math Scores'!$CX12:$DU12)=0,"",SUMIF('Math Scores'!$F$6:$IC$6,CA$4,'Math Scores'!$F12:$IC12))</f>
        <v>0</v>
      </c>
      <c r="CB11" s="519" t="n">
        <f aca="false">IF(COUNT('Math Scores'!$CX12:$DU12)=0,"",SUMIF('Math Scores'!$F$6:$IC$6,CB$4,'Math Scores'!$F12:$IC12))</f>
        <v>0</v>
      </c>
      <c r="CC11" s="519" t="n">
        <f aca="false">IF(COUNT('Math Scores'!$CX12:$DU12)=0,"",SUMIF('Math Scores'!$F$6:$IC$6,CC$4,'Math Scores'!$F12:$IC12))</f>
        <v>0</v>
      </c>
      <c r="CD11" s="519" t="inlineStr">
        <f aca="false">IF(COUNT('Math Scores'!$DV12:$EU12)=0,"",SUMIF('Math Scores'!$F$6:$IC$6,CD$4,'Math Scores'!$F12:$IC12))</f>
        <is>
          <t/>
        </is>
      </c>
      <c r="CE11" s="519" t="inlineStr">
        <f aca="false">IF(COUNT('Math Scores'!$DV12:$EU12)=0,"",SUMIF('Math Scores'!$F$6:$IC$6,CE$4,'Math Scores'!$F12:$IC12))</f>
        <is>
          <t/>
        </is>
      </c>
      <c r="CF11" s="519" t="inlineStr">
        <f aca="false">IF(COUNT('Math Scores'!$DV12:$EU12)=0,"",SUMIF('Math Scores'!$F$6:$IC$6,CF$4,'Math Scores'!$F12:$IC12))</f>
        <is>
          <t/>
        </is>
      </c>
      <c r="CG11" s="519" t="inlineStr">
        <f aca="false">IF(COUNT('Math Scores'!$DV12:$EU12)=0,"",SUMIF('Math Scores'!$F$6:$IC$6,CG$4,'Math Scores'!$F12:$IC12))</f>
        <is>
          <t/>
        </is>
      </c>
      <c r="CH11" s="519" t="inlineStr">
        <f aca="false">IF(COUNT('Math Scores'!$DV12:$EU12)=0,"",SUMIF('Math Scores'!$F$6:$IC$6,CH$4,'Math Scores'!$F12:$IC12))</f>
        <is>
          <t/>
        </is>
      </c>
      <c r="CI11" s="519" t="inlineStr">
        <f aca="false">IF(COUNT('Math Scores'!$DV12:$EU12)=0,"",SUMIF('Math Scores'!$F$6:$IC$6,CI$4,'Math Scores'!$F12:$IC12))</f>
        <is>
          <t/>
        </is>
      </c>
      <c r="CJ11" s="519" t="inlineStr">
        <f aca="false">IF(COUNT('Math Scores'!$DV12:$EU12)=0,"",SUMIF('Math Scores'!$F$6:$IC$6,CJ$4,'Math Scores'!$F12:$IC12))</f>
        <is>
          <t/>
        </is>
      </c>
      <c r="CK11" s="519" t="inlineStr">
        <f aca="false">IF(COUNT('Math Scores'!$DV12:$EU12)=0,"",SUMIF('Math Scores'!$F$6:$IC$6,CK$4,'Math Scores'!$F12:$IC12))</f>
        <is>
          <t/>
        </is>
      </c>
      <c r="CL11" s="519" t="inlineStr">
        <f aca="false">IF(COUNT('Math Scores'!$DV12:$EU12)=0,"",SUMIF('Math Scores'!$F$6:$IC$6,CL$4,'Math Scores'!$F12:$IC12))</f>
        <is>
          <t/>
        </is>
      </c>
      <c r="CM11" s="519" t="inlineStr">
        <f aca="false">IF(COUNT('Math Scores'!$DV12:$EU12)=0,"",SUMIF('Math Scores'!$F$6:$IC$6,CM$4,'Math Scores'!$F12:$IC12))</f>
        <is>
          <t/>
        </is>
      </c>
      <c r="CN11" s="519" t="inlineStr">
        <f aca="false">IF(COUNT('Math Scores'!$DV12:$EU12)=0,"",SUMIF('Math Scores'!$F$6:$IC$6,CN$4,'Math Scores'!$F12:$IC12))</f>
        <is>
          <t/>
        </is>
      </c>
      <c r="CO11" s="519" t="inlineStr">
        <f aca="false">IF(COUNT('Math Scores'!$DV12:$EU12)=0,"",SUMIF('Math Scores'!$F$6:$IC$6,CO$4,'Math Scores'!$F12:$IC12))</f>
        <is>
          <t/>
        </is>
      </c>
      <c r="CP11" s="519" t="inlineStr">
        <f aca="false">IF(COUNT('Math Scores'!$DV12:$EU12)=0,"",SUMIF('Math Scores'!$F$6:$IC$6,CP$4,'Math Scores'!$F12:$IC12))</f>
        <is>
          <t/>
        </is>
      </c>
      <c r="CQ11" s="519" t="inlineStr">
        <f aca="false">IF(COUNT('Math Scores'!$DV12:$EU12)=0,"",SUMIF('Math Scores'!$F$6:$IC$6,CQ$4,'Math Scores'!$F12:$IC12))</f>
        <is>
          <t/>
        </is>
      </c>
      <c r="CR11" s="519" t="inlineStr">
        <f aca="false">IF(COUNT('Math Scores'!$DV12:$EU12)=0,"",SUMIF('Math Scores'!$F$6:$IC$6,CR$4,'Math Scores'!$F12:$IC12))</f>
        <is>
          <t/>
        </is>
      </c>
      <c r="CS11" s="519" t="inlineStr">
        <f aca="false">IF(COUNT('Math Scores'!$DV12:$EU12)=0,"",SUMIF('Math Scores'!$F$6:$IC$6,CS$4,'Math Scores'!$F12:$IC12))</f>
        <is>
          <t/>
        </is>
      </c>
      <c r="CT11" s="519" t="inlineStr">
        <f aca="false">IF(COUNT('Math Scores'!$EV12:$FW12)=0,"",SUMIF('Math Scores'!$F$6:$IC$6,CT$4,'Math Scores'!$F12:$IC12))</f>
        <is>
          <t/>
        </is>
      </c>
      <c r="CU11" s="519" t="inlineStr">
        <f aca="false">IF(COUNT('Math Scores'!$EV12:$FW12)=0,"",SUMIF('Math Scores'!$F$6:$IC$6,CU$4,'Math Scores'!$F12:$IC12))</f>
        <is>
          <t/>
        </is>
      </c>
      <c r="CV11" s="519" t="inlineStr">
        <f aca="false">IF(COUNT('Math Scores'!$EV12:$FW12)=0,"",SUMIF('Math Scores'!$F$6:$IC$6,CV$4,'Math Scores'!$F12:$IC12))</f>
        <is>
          <t/>
        </is>
      </c>
      <c r="CW11" s="519" t="inlineStr">
        <f aca="false">IF(COUNT('Math Scores'!$EV12:$FW12)=0,"",SUMIF('Math Scores'!$F$6:$IC$6,CW$4,'Math Scores'!$F12:$IC12))</f>
        <is>
          <t/>
        </is>
      </c>
      <c r="CX11" s="519" t="inlineStr">
        <f aca="false">IF(COUNT('Math Scores'!$EV12:$FW12)=0,"",SUMIF('Math Scores'!$F$6:$IC$6,CX$4,'Math Scores'!$F12:$IC12))</f>
        <is>
          <t/>
        </is>
      </c>
      <c r="CY11" s="519" t="inlineStr">
        <f aca="false">IF(COUNT('Math Scores'!$EV12:$FW12)=0,"",SUMIF('Math Scores'!$F$6:$IC$6,CY$4,'Math Scores'!$F12:$IC12))</f>
        <is>
          <t/>
        </is>
      </c>
      <c r="CZ11" s="519" t="inlineStr">
        <f aca="false">IF(COUNT('Math Scores'!$EV12:$FW12)=0,"",SUMIF('Math Scores'!$F$6:$IC$6,CZ$4,'Math Scores'!$F12:$IC12))</f>
        <is>
          <t/>
        </is>
      </c>
      <c r="DA11" s="519" t="inlineStr">
        <f aca="false">IF(COUNT('Math Scores'!$EV12:$FW12)=0,"",SUMIF('Math Scores'!$F$6:$IC$6,DA$4,'Math Scores'!$F12:$IC12))</f>
        <is>
          <t/>
        </is>
      </c>
      <c r="DB11" s="519" t="inlineStr">
        <f aca="false">IF(COUNT('Math Scores'!$EV12:$FW12)=0,"",SUMIF('Math Scores'!$F$6:$IC$6,DB$4,'Math Scores'!$F12:$IC12))</f>
        <is>
          <t/>
        </is>
      </c>
      <c r="DC11" s="519" t="inlineStr">
        <f aca="false">IF(COUNT('Math Scores'!$EV12:$FW12)=0,"",SUMIF('Math Scores'!$F$6:$IC$6,DC$4,'Math Scores'!$F12:$IC12))</f>
        <is>
          <t/>
        </is>
      </c>
      <c r="DD11" s="519" t="inlineStr">
        <f aca="false">IF(COUNT('Math Scores'!$EV12:$FW12)=0,"",SUMIF('Math Scores'!$F$6:$IC$6,DD$4,'Math Scores'!$F12:$IC12))</f>
        <is>
          <t/>
        </is>
      </c>
      <c r="DE11" s="519" t="inlineStr">
        <f aca="false">IF(COUNT('Math Scores'!$EV12:$FW12)=0,"",SUMIF('Math Scores'!$F$6:$IC$6,DE$4,'Math Scores'!$F12:$IC12))</f>
        <is>
          <t/>
        </is>
      </c>
      <c r="DF11" s="519" t="inlineStr">
        <f aca="false">IF(COUNT('Math Scores'!$EV12:$FW12)=0,"",SUMIF('Math Scores'!$F$6:$IC$6,DF$4,'Math Scores'!$F12:$IC12))</f>
        <is>
          <t/>
        </is>
      </c>
      <c r="DG11" s="519" t="inlineStr">
        <f aca="false">IF(COUNT('Math Scores'!$EV12:$FW12)=0,"",SUMIF('Math Scores'!$F$6:$IC$6,DG$4,'Math Scores'!$F12:$IC12))</f>
        <is>
          <t/>
        </is>
      </c>
    </row>
    <row r="12" customFormat="false" ht="12.75" hidden="false" customHeight="false" outlineLevel="0" collapsed="false">
      <c r="A12" s="421" t="n">
        <v>5</v>
      </c>
      <c r="B12" s="228" t="str">
        <f aca="false">'Math Scores'!B13</f>
        <v>D.Vanaja</v>
      </c>
      <c r="C12" s="517" t="inlineStr">
        <f aca="false">IF(COUNT('Math Scores'!F13:HI13)=0, "", (SUMIF('Math Scores'!$F$5:$HI$5,"Yes",'Math Scores'!F13:HI13)/SUMIF('Math Scores'!$F$5:$HI$5,"Yes",'Math Scores'!$F$2:$HI$2)))</f>
        <is>
          <t/>
        </is>
      </c>
      <c r="D12" s="476" t="inlineStr">
        <f aca="false">IF(B12="","",IF(COUNT(H12:DG12)=0,"",IF(('Cover Sheet'!$AC$6="2nd"),(SUM(H12:W12)/SUM(H$2:W$2)),IF(('Cover Sheet'!$AC$6="3rd"),(SUM(X12:AI12)/SUM(X$2:AI$2)),IF(('Cover Sheet'!$AC$6="4th"),(SUM(AJ12:AW12)/SUM(AJ$2:AW$2)),IF(('Cover Sheet'!$AC$6="5th"),(SUM(AX12:BK12)/SUM(AX$2:BK$2)),IF(('Cover Sheet'!$AC$6="6th"),(SUM(BL12:CC12)/SUM(BL$2:CC$2)),IF(('Cover Sheet'!$AC$6="7th"),(SUM(CD12:CS12)/SUM(CD$2:CS$2)),IF(('Cover Sheet'!$AC$6="8th"),(SUM(CT12:DG12)/SUM(CT$2:DG$2)),"ERROR")))))))))</f>
        <is>
          <t/>
        </is>
      </c>
      <c r="E12" s="318" t="str">
        <f aca="false">IF(D12="","",IF(D12&gt;0.9,"A1",IF(D12&gt;0.8,"A2",IF(D12&gt;0.7,"B1",IF(D12&gt;0.6,"B2",IF(D12&gt;0.5,"C1",IF(D12&gt;0.4,"C2",IF(D12&gt;0.32,"D",IF(D12&gt;0.2,"E1","E2")))))))))</f>
        <v/>
      </c>
      <c r="F12" s="476" t="str">
        <f aca="false">IF(G12="","",IF(G12&gt;=0.9,"Distinction",IF(G12&gt;=0.75,"First Class",IF(G12&gt;=0.56,"Second Class",IF(G12&gt;=0.35,"Pass","Unsatisfactory")))))</f>
        <v/>
      </c>
      <c r="G12" s="518" t="inlineStr">
        <f aca="false">IF(OR(B12="",'Cover Sheet'!$AC$6=""),"",IF(('Cover Sheet'!$AC$6="2nd"),(VLOOKUP(ROUND((D12*100),0),Goals!$E$4:$H$104,2,1)/100),IF(('Cover Sheet'!$AC$6="3rd"),(VLOOKUP(ROUND((D12*100),0),Goals!$E$4:$H$104,3,1)/100),VLOOKUP(ROUND((D12*100),0),Goals!$E$4:$H$104,4,1)/100)))</f>
        <is>
          <t/>
        </is>
      </c>
      <c r="H12" s="519" t="inlineStr">
        <f aca="false">IF(COUNT('Math Scores'!$F13:$AC13)=0,"",SUMIF('Math Scores'!$F$6:$IC$6,H$4,'Math Scores'!$F13:$IC13))</f>
        <is>
          <t/>
        </is>
      </c>
      <c r="I12" s="519" t="inlineStr">
        <f aca="false">IF(COUNT('Math Scores'!$F13:$AC13)=0,"",SUMIF('Math Scores'!$F$6:$IC$6,I$4,'Math Scores'!$F13:$IC13))</f>
        <is>
          <t/>
        </is>
      </c>
      <c r="J12" s="519" t="inlineStr">
        <f aca="false">IF(COUNT('Math Scores'!$F13:$AC13)=0,"",SUMIF('Math Scores'!$F$6:$IC$6,J$4,'Math Scores'!$F13:$IC13))</f>
        <is>
          <t/>
        </is>
      </c>
      <c r="K12" s="519" t="inlineStr">
        <f aca="false">IF(COUNT('Math Scores'!$F13:$AC13)=0,"",SUMIF('Math Scores'!$F$6:$IC$6,K$4,'Math Scores'!$F13:$IC13))</f>
        <is>
          <t/>
        </is>
      </c>
      <c r="L12" s="519" t="inlineStr">
        <f aca="false">IF(COUNT('Math Scores'!$F13:$AC13)=0,"",SUMIF('Math Scores'!$F$6:$IC$6,L$4,'Math Scores'!$F13:$IC13))</f>
        <is>
          <t/>
        </is>
      </c>
      <c r="M12" s="519" t="inlineStr">
        <f aca="false">IF(COUNT('Math Scores'!$F13:$AC13)=0,"",SUMIF('Math Scores'!$F$6:$IC$6,M$4,'Math Scores'!$F13:$IC13))</f>
        <is>
          <t/>
        </is>
      </c>
      <c r="N12" s="519" t="inlineStr">
        <f aca="false">IF(COUNT('Math Scores'!$F13:$AC13)=0,"",SUMIF('Math Scores'!$F$6:$IC$6,N$4,'Math Scores'!$F13:$IC13))</f>
        <is>
          <t/>
        </is>
      </c>
      <c r="O12" s="519" t="inlineStr">
        <f aca="false">IF(COUNT('Math Scores'!$F13:$AC13)=0,"",SUMIF('Math Scores'!$F$6:$IC$6,O$4,'Math Scores'!$F13:$IC13))</f>
        <is>
          <t/>
        </is>
      </c>
      <c r="P12" s="519" t="inlineStr">
        <f aca="false">IF(COUNT('Math Scores'!$F13:$AC13)=0,"",SUMIF('Math Scores'!$F$6:$IC$6,P$4,'Math Scores'!$F13:$IC13))</f>
        <is>
          <t/>
        </is>
      </c>
      <c r="Q12" s="519" t="inlineStr">
        <f aca="false">IF(COUNT('Math Scores'!$F13:$AC13)=0,"",SUMIF('Math Scores'!$F$6:$IC$6,Q$4,'Math Scores'!$F13:$IC13))</f>
        <is>
          <t/>
        </is>
      </c>
      <c r="R12" s="519" t="inlineStr">
        <f aca="false">IF(COUNT('Math Scores'!$F13:$AC13)=0,"",SUMIF('Math Scores'!$F$6:$IC$6,R$4,'Math Scores'!$F13:$IC13))</f>
        <is>
          <t/>
        </is>
      </c>
      <c r="S12" s="519"/>
      <c r="T12" s="519"/>
      <c r="U12" s="519"/>
      <c r="V12" s="519"/>
      <c r="W12" s="519"/>
      <c r="X12" s="519" t="inlineStr">
        <f aca="false">IF(COUNT('Math Scores'!$AD13:$AZ13)=0,"",SUMIF('Math Scores'!$F$6:$IC$6,X$4,'Math Scores'!$F13:$IC13))</f>
        <is>
          <t/>
        </is>
      </c>
      <c r="Y12" s="519" t="inlineStr">
        <f aca="false">IF(COUNT('Math Scores'!$AD13:$AZ13)=0,"",SUMIF('Math Scores'!$F$6:$IC$6,Y$4,'Math Scores'!$F13:$IC13))</f>
        <is>
          <t/>
        </is>
      </c>
      <c r="Z12" s="519" t="inlineStr">
        <f aca="false">IF(COUNT('Math Scores'!$AD13:$AZ13)=0,"",SUMIF('Math Scores'!$F$6:$IC$6,Z$4,'Math Scores'!$F13:$IC13))</f>
        <is>
          <t/>
        </is>
      </c>
      <c r="AA12" s="519" t="inlineStr">
        <f aca="false">IF(COUNT('Math Scores'!$AD13:$AZ13)=0,"",SUMIF('Math Scores'!$F$6:$IC$6,AA$4,'Math Scores'!$F13:$IC13))</f>
        <is>
          <t/>
        </is>
      </c>
      <c r="AB12" s="519" t="inlineStr">
        <f aca="false">IF(COUNT('Math Scores'!$AD13:$AZ13)=0,"",SUMIF('Math Scores'!$F$6:$IC$6,AB$4,'Math Scores'!$F13:$IC13))</f>
        <is>
          <t/>
        </is>
      </c>
      <c r="AC12" s="519" t="inlineStr">
        <f aca="false">IF(COUNT('Math Scores'!$AD13:$AZ13)=0,"",SUMIF('Math Scores'!$F$6:$IC$6,AC$4,'Math Scores'!$F13:$IC13))</f>
        <is>
          <t/>
        </is>
      </c>
      <c r="AD12" s="519" t="inlineStr">
        <f aca="false">IF(COUNT('Math Scores'!$AD13:$AZ13)=0,"",SUMIF('Math Scores'!$F$6:$IC$6,AD$4,'Math Scores'!$F13:$IC13))</f>
        <is>
          <t/>
        </is>
      </c>
      <c r="AE12" s="519" t="inlineStr">
        <f aca="false">IF(COUNT('Math Scores'!$AD13:$AZ13)=0,"",SUMIF('Math Scores'!$F$6:$IC$6,AE$4,'Math Scores'!$F13:$IC13))</f>
        <is>
          <t/>
        </is>
      </c>
      <c r="AF12" s="519" t="inlineStr">
        <f aca="false">IF(COUNT('Math Scores'!$AD13:$AZ13)=0,"",SUMIF('Math Scores'!$F$6:$IC$6,AF$4,'Math Scores'!$F13:$IC13))</f>
        <is>
          <t/>
        </is>
      </c>
      <c r="AG12" s="519" t="inlineStr">
        <f aca="false">IF(COUNT('Math Scores'!$AD13:$AZ13)=0,"",SUMIF('Math Scores'!$F$6:$IC$6,AG$4,'Math Scores'!$F13:$IC13))</f>
        <is>
          <t/>
        </is>
      </c>
      <c r="AH12" s="519" t="inlineStr">
        <f aca="false">IF(COUNT('Math Scores'!$AD13:$AZ13)=0,"",SUMIF('Math Scores'!$F$6:$IC$6,AH$4,'Math Scores'!$F13:$IC13))</f>
        <is>
          <t/>
        </is>
      </c>
      <c r="AI12" s="519" t="inlineStr">
        <f aca="false">IF(COUNT('Math Scores'!$AD13:$AZ13)=0,"",SUMIF('Math Scores'!$F$6:$IC$6,AI$4,'Math Scores'!$F13:$IC13))</f>
        <is>
          <t/>
        </is>
      </c>
      <c r="AJ12" s="519" t="n">
        <f aca="false">IF(COUNT('Math Scores'!$BA13:$BY13)=0,"",SUMIF('Math Scores'!$F$6:$IC$6,AJ$4,'Math Scores'!$F13:$IC13))</f>
        <v>0</v>
      </c>
      <c r="AK12" s="519" t="n">
        <f aca="false">IF(COUNT('Math Scores'!$BA13:$BY13)=0,"",SUMIF('Math Scores'!$F$6:$IC$6,AK$4,'Math Scores'!$F13:$IC13))</f>
        <v>0</v>
      </c>
      <c r="AL12" s="519" t="n">
        <f aca="false">IF(COUNT('Math Scores'!$BA13:$BY13)=0,"",SUMIF('Math Scores'!$F$6:$IC$6,AL$4,'Math Scores'!$F13:$IC13))</f>
        <v>0</v>
      </c>
      <c r="AM12" s="519" t="n">
        <f aca="false">IF(COUNT('Math Scores'!$BA13:$BY13)=0,"",SUMIF('Math Scores'!$F$6:$IC$6,AM$4,'Math Scores'!$F13:$IC13))</f>
        <v>0</v>
      </c>
      <c r="AN12" s="519" t="n">
        <f aca="false">IF(COUNT('Math Scores'!$BA13:$BY13)=0,"",SUMIF('Math Scores'!$F$6:$IC$6,AN$4,'Math Scores'!$F13:$IC13))</f>
        <v>0</v>
      </c>
      <c r="AO12" s="519" t="n">
        <f aca="false">IF(COUNT('Math Scores'!$BA13:$BY13)=0,"",SUMIF('Math Scores'!$F$6:$IC$6,AO$4,'Math Scores'!$F13:$IC13))</f>
        <v>0</v>
      </c>
      <c r="AP12" s="519" t="n">
        <f aca="false">IF(COUNT('Math Scores'!$BA13:$BY13)=0,"",SUMIF('Math Scores'!$F$6:$IC$6,AP$4,'Math Scores'!$F13:$IC13))</f>
        <v>0</v>
      </c>
      <c r="AQ12" s="519" t="n">
        <f aca="false">IF(COUNT('Math Scores'!$BA13:$BY13)=0,"",SUMIF('Math Scores'!$F$6:$IC$6,AQ$4,'Math Scores'!$F13:$IC13))</f>
        <v>0</v>
      </c>
      <c r="AR12" s="519" t="n">
        <f aca="false">IF(COUNT('Math Scores'!$BA13:$BY13)=0,"",SUMIF('Math Scores'!$F$6:$IC$6,AR$4,'Math Scores'!$F13:$IC13))</f>
        <v>0</v>
      </c>
      <c r="AS12" s="519" t="n">
        <f aca="false">IF(COUNT('Math Scores'!$BA13:$BY13)=0,"",SUMIF('Math Scores'!$F$6:$IC$6,AS$4,'Math Scores'!$F13:$IC13))</f>
        <v>0</v>
      </c>
      <c r="AT12" s="519" t="n">
        <f aca="false">IF(COUNT('Math Scores'!$BA13:$BY13)=0,"",SUMIF('Math Scores'!$F$6:$IC$6,AT$4,'Math Scores'!$F13:$IC13))</f>
        <v>0</v>
      </c>
      <c r="AU12" s="519" t="n">
        <f aca="false">IF(COUNT('Math Scores'!$BA13:$BY13)=0,"",SUMIF('Math Scores'!$F$6:$IC$6,AU$4,'Math Scores'!$F13:$IC13))</f>
        <v>0</v>
      </c>
      <c r="AV12" s="519" t="n">
        <f aca="false">IF(COUNT('Math Scores'!$BA13:$BY13)=0,"",SUMIF('Math Scores'!$F$6:$IC$6,AV$4,'Math Scores'!$F13:$IC13))</f>
        <v>0</v>
      </c>
      <c r="AW12" s="519" t="n">
        <f aca="false">IF(COUNT('Math Scores'!$BA13:$BY13)=0,"",SUMIF('Math Scores'!$F$6:$IC$6,AW$4,'Math Scores'!$F13:$IC13))</f>
        <v>0</v>
      </c>
      <c r="AX12" s="519" t="n">
        <f aca="false">IF(COUNT('Math Scores'!$BZ13:$CW13)=0,"",SUMIF('Math Scores'!$F$6:$IC$6,AX$4,'Math Scores'!$F13:$IC13))</f>
        <v>0</v>
      </c>
      <c r="AY12" s="519" t="n">
        <f aca="false">IF(COUNT('Math Scores'!$BZ13:$CW13)=0,"",SUMIF('Math Scores'!$F$6:$IC$6,AY$4,'Math Scores'!$F13:$IC13))</f>
        <v>0</v>
      </c>
      <c r="AZ12" s="519" t="n">
        <f aca="false">IF(COUNT('Math Scores'!$BZ13:$CW13)=0,"",SUMIF('Math Scores'!$F$6:$IC$6,AZ$4,'Math Scores'!$F13:$IC13))</f>
        <v>0</v>
      </c>
      <c r="BA12" s="519" t="n">
        <f aca="false">IF(COUNT('Math Scores'!$BZ13:$CW13)=0,"",SUMIF('Math Scores'!$F$6:$IC$6,BA$4,'Math Scores'!$F13:$IC13))</f>
        <v>0</v>
      </c>
      <c r="BB12" s="519" t="n">
        <f aca="false">IF(COUNT('Math Scores'!$BZ13:$CW13)=0,"",SUMIF('Math Scores'!$F$6:$IC$6,BB$4,'Math Scores'!$F13:$IC13))</f>
        <v>0</v>
      </c>
      <c r="BC12" s="519" t="n">
        <f aca="false">IF(COUNT('Math Scores'!$BZ13:$CW13)=0,"",SUMIF('Math Scores'!$F$6:$IC$6,BC$4,'Math Scores'!$F13:$IC13))</f>
        <v>0</v>
      </c>
      <c r="BD12" s="519" t="n">
        <f aca="false">IF(COUNT('Math Scores'!$BZ13:$CW13)=0,"",SUMIF('Math Scores'!$F$6:$IC$6,BD$4,'Math Scores'!$F13:$IC13))</f>
        <v>0</v>
      </c>
      <c r="BE12" s="519" t="n">
        <f aca="false">IF(COUNT('Math Scores'!$BZ13:$CW13)=0,"",SUMIF('Math Scores'!$F$6:$IC$6,BE$4,'Math Scores'!$F13:$IC13))</f>
        <v>0</v>
      </c>
      <c r="BF12" s="519" t="n">
        <f aca="false">IF(COUNT('Math Scores'!$BZ13:$CW13)=0,"",SUMIF('Math Scores'!$F$6:$IC$6,BF$4,'Math Scores'!$F13:$IC13))</f>
        <v>0</v>
      </c>
      <c r="BG12" s="519" t="n">
        <f aca="false">IF(COUNT('Math Scores'!$BZ13:$CW13)=0,"",SUMIF('Math Scores'!$F$6:$IC$6,BG$4,'Math Scores'!$F13:$IC13))</f>
        <v>0</v>
      </c>
      <c r="BH12" s="519" t="inlineStr">
        <f aca="false">IF(COUNT('Math Scores'!$BZ13:$CW13)=0,"",SUMIF('Math Scores'!$F$6:$IC$6,BH$4,'Math Scores'!$F13:$IC13))</f>
        <is>
          <t/>
        </is>
      </c>
      <c r="BI12" s="519" t="inlineStr">
        <f aca="false">IF(COUNT('Math Scores'!$BZ13:$CW13)=0,"",SUMIF('Math Scores'!$F$6:$IC$6,BI$4,'Math Scores'!$F13:$IC13))</f>
        <is>
          <t/>
        </is>
      </c>
      <c r="BJ12" s="519" t="inlineStr">
        <f aca="false">IF(COUNT('Math Scores'!$BZ13:$CW13)=0,"",SUMIF('Math Scores'!$F$6:$IC$6,BJ$4,'Math Scores'!$F13:$IC13))</f>
        <is>
          <t/>
        </is>
      </c>
      <c r="BK12" s="519" t="n">
        <f aca="false">IF(COUNT('Math Scores'!$BZ13:$CW13)=0,"",SUMIF('Math Scores'!$F$6:$IC$6,BK$4,'Math Scores'!$F13:$IC13))</f>
        <v>0</v>
      </c>
      <c r="BL12" s="519" t="n">
        <f aca="false">IF(COUNT('Math Scores'!$CX13:$DU13)=0,"",SUMIF('Math Scores'!$F$6:$IC$6,BL$4,'Math Scores'!$F13:$IC13))</f>
        <v>0</v>
      </c>
      <c r="BM12" s="519" t="n">
        <f aca="false">IF(COUNT('Math Scores'!$CX13:$DU13)=0,"",SUMIF('Math Scores'!$F$6:$IC$6,BM$4,'Math Scores'!$F13:$IC13))</f>
        <v>0</v>
      </c>
      <c r="BN12" s="519" t="n">
        <f aca="false">IF(COUNT('Math Scores'!$CX13:$DU13)=0,"",SUMIF('Math Scores'!$F$6:$IC$6,BN$4,'Math Scores'!$F13:$IC13))</f>
        <v>0</v>
      </c>
      <c r="BO12" s="519" t="n">
        <f aca="false">IF(COUNT('Math Scores'!$CX13:$DU13)=0,"",SUMIF('Math Scores'!$F$6:$IC$6,BO$4,'Math Scores'!$F13:$IC13))</f>
        <v>0</v>
      </c>
      <c r="BP12" s="519" t="n">
        <f aca="false">IF(COUNT('Math Scores'!$CX13:$DU13)=0,"",SUMIF('Math Scores'!$F$6:$IC$6,BP$4,'Math Scores'!$F13:$IC13))</f>
        <v>0</v>
      </c>
      <c r="BQ12" s="519" t="n">
        <f aca="false">IF(COUNT('Math Scores'!$CX13:$DU13)=0,"",SUMIF('Math Scores'!$F$6:$IC$6,BQ$4,'Math Scores'!$F13:$IC13))</f>
        <v>0</v>
      </c>
      <c r="BR12" s="519" t="n">
        <f aca="false">IF(COUNT('Math Scores'!$CX13:$DU13)=0,"",SUMIF('Math Scores'!$F$6:$IC$6,BR$4,'Math Scores'!$F13:$IC13))</f>
        <v>0</v>
      </c>
      <c r="BS12" s="519" t="n">
        <f aca="false">IF(COUNT('Math Scores'!$CX13:$DU13)=0,"",SUMIF('Math Scores'!$F$6:$IC$6,BS$4,'Math Scores'!$F13:$IC13))</f>
        <v>0</v>
      </c>
      <c r="BT12" s="519" t="n">
        <f aca="false">IF(COUNT('Math Scores'!$CX13:$DU13)=0,"",SUMIF('Math Scores'!$F$6:$IC$6,BT$4,'Math Scores'!$F13:$IC13))</f>
        <v>0</v>
      </c>
      <c r="BU12" s="519" t="n">
        <f aca="false">IF(COUNT('Math Scores'!$CX13:$DU13)=0,"",SUMIF('Math Scores'!$F$6:$IC$6,BU$4,'Math Scores'!$F13:$IC13))</f>
        <v>0</v>
      </c>
      <c r="BV12" s="519" t="n">
        <f aca="false">IF(COUNT('Math Scores'!$CX13:$DU13)=0,"",SUMIF('Math Scores'!$F$6:$IC$6,BV$4,'Math Scores'!$F13:$IC13))</f>
        <v>0</v>
      </c>
      <c r="BW12" s="519" t="n">
        <f aca="false">IF(COUNT('Math Scores'!$CX13:$DU13)=0,"",SUMIF('Math Scores'!$F$6:$IC$6,BW$4,'Math Scores'!$F13:$IC13))</f>
        <v>0</v>
      </c>
      <c r="BX12" s="519" t="n">
        <f aca="false">IF(COUNT('Math Scores'!$CX13:$DU13)=0,"",SUMIF('Math Scores'!$F$6:$IC$6,BX$4,'Math Scores'!$F13:$IC13))</f>
        <v>0</v>
      </c>
      <c r="BY12" s="519" t="n">
        <f aca="false">IF(COUNT('Math Scores'!$CX13:$DU13)=0,"",SUMIF('Math Scores'!$F$6:$IC$6,BY$4,'Math Scores'!$F13:$IC13))</f>
        <v>0</v>
      </c>
      <c r="BZ12" s="519" t="n">
        <f aca="false">IF(COUNT('Math Scores'!$CX13:$DU13)=0,"",SUMIF('Math Scores'!$F$6:$IC$6,BZ$4,'Math Scores'!$F13:$IC13))</f>
        <v>0</v>
      </c>
      <c r="CA12" s="519" t="n">
        <f aca="false">IF(COUNT('Math Scores'!$CX13:$DU13)=0,"",SUMIF('Math Scores'!$F$6:$IC$6,CA$4,'Math Scores'!$F13:$IC13))</f>
        <v>0</v>
      </c>
      <c r="CB12" s="519" t="n">
        <f aca="false">IF(COUNT('Math Scores'!$CX13:$DU13)=0,"",SUMIF('Math Scores'!$F$6:$IC$6,CB$4,'Math Scores'!$F13:$IC13))</f>
        <v>0</v>
      </c>
      <c r="CC12" s="519" t="n">
        <f aca="false">IF(COUNT('Math Scores'!$CX13:$DU13)=0,"",SUMIF('Math Scores'!$F$6:$IC$6,CC$4,'Math Scores'!$F13:$IC13))</f>
        <v>0</v>
      </c>
      <c r="CD12" s="519" t="inlineStr">
        <f aca="false">IF(COUNT('Math Scores'!$DV13:$EU13)=0,"",SUMIF('Math Scores'!$F$6:$IC$6,CD$4,'Math Scores'!$F13:$IC13))</f>
        <is>
          <t/>
        </is>
      </c>
      <c r="CE12" s="519" t="inlineStr">
        <f aca="false">IF(COUNT('Math Scores'!$DV13:$EU13)=0,"",SUMIF('Math Scores'!$F$6:$IC$6,CE$4,'Math Scores'!$F13:$IC13))</f>
        <is>
          <t/>
        </is>
      </c>
      <c r="CF12" s="519" t="inlineStr">
        <f aca="false">IF(COUNT('Math Scores'!$DV13:$EU13)=0,"",SUMIF('Math Scores'!$F$6:$IC$6,CF$4,'Math Scores'!$F13:$IC13))</f>
        <is>
          <t/>
        </is>
      </c>
      <c r="CG12" s="519" t="inlineStr">
        <f aca="false">IF(COUNT('Math Scores'!$DV13:$EU13)=0,"",SUMIF('Math Scores'!$F$6:$IC$6,CG$4,'Math Scores'!$F13:$IC13))</f>
        <is>
          <t/>
        </is>
      </c>
      <c r="CH12" s="519" t="inlineStr">
        <f aca="false">IF(COUNT('Math Scores'!$DV13:$EU13)=0,"",SUMIF('Math Scores'!$F$6:$IC$6,CH$4,'Math Scores'!$F13:$IC13))</f>
        <is>
          <t/>
        </is>
      </c>
      <c r="CI12" s="519" t="inlineStr">
        <f aca="false">IF(COUNT('Math Scores'!$DV13:$EU13)=0,"",SUMIF('Math Scores'!$F$6:$IC$6,CI$4,'Math Scores'!$F13:$IC13))</f>
        <is>
          <t/>
        </is>
      </c>
      <c r="CJ12" s="519" t="inlineStr">
        <f aca="false">IF(COUNT('Math Scores'!$DV13:$EU13)=0,"",SUMIF('Math Scores'!$F$6:$IC$6,CJ$4,'Math Scores'!$F13:$IC13))</f>
        <is>
          <t/>
        </is>
      </c>
      <c r="CK12" s="519" t="inlineStr">
        <f aca="false">IF(COUNT('Math Scores'!$DV13:$EU13)=0,"",SUMIF('Math Scores'!$F$6:$IC$6,CK$4,'Math Scores'!$F13:$IC13))</f>
        <is>
          <t/>
        </is>
      </c>
      <c r="CL12" s="519" t="inlineStr">
        <f aca="false">IF(COUNT('Math Scores'!$DV13:$EU13)=0,"",SUMIF('Math Scores'!$F$6:$IC$6,CL$4,'Math Scores'!$F13:$IC13))</f>
        <is>
          <t/>
        </is>
      </c>
      <c r="CM12" s="519" t="inlineStr">
        <f aca="false">IF(COUNT('Math Scores'!$DV13:$EU13)=0,"",SUMIF('Math Scores'!$F$6:$IC$6,CM$4,'Math Scores'!$F13:$IC13))</f>
        <is>
          <t/>
        </is>
      </c>
      <c r="CN12" s="519" t="inlineStr">
        <f aca="false">IF(COUNT('Math Scores'!$DV13:$EU13)=0,"",SUMIF('Math Scores'!$F$6:$IC$6,CN$4,'Math Scores'!$F13:$IC13))</f>
        <is>
          <t/>
        </is>
      </c>
      <c r="CO12" s="519" t="inlineStr">
        <f aca="false">IF(COUNT('Math Scores'!$DV13:$EU13)=0,"",SUMIF('Math Scores'!$F$6:$IC$6,CO$4,'Math Scores'!$F13:$IC13))</f>
        <is>
          <t/>
        </is>
      </c>
      <c r="CP12" s="519" t="inlineStr">
        <f aca="false">IF(COUNT('Math Scores'!$DV13:$EU13)=0,"",SUMIF('Math Scores'!$F$6:$IC$6,CP$4,'Math Scores'!$F13:$IC13))</f>
        <is>
          <t/>
        </is>
      </c>
      <c r="CQ12" s="519" t="inlineStr">
        <f aca="false">IF(COUNT('Math Scores'!$DV13:$EU13)=0,"",SUMIF('Math Scores'!$F$6:$IC$6,CQ$4,'Math Scores'!$F13:$IC13))</f>
        <is>
          <t/>
        </is>
      </c>
      <c r="CR12" s="519" t="inlineStr">
        <f aca="false">IF(COUNT('Math Scores'!$DV13:$EU13)=0,"",SUMIF('Math Scores'!$F$6:$IC$6,CR$4,'Math Scores'!$F13:$IC13))</f>
        <is>
          <t/>
        </is>
      </c>
      <c r="CS12" s="519" t="inlineStr">
        <f aca="false">IF(COUNT('Math Scores'!$DV13:$EU13)=0,"",SUMIF('Math Scores'!$F$6:$IC$6,CS$4,'Math Scores'!$F13:$IC13))</f>
        <is>
          <t/>
        </is>
      </c>
      <c r="CT12" s="519" t="inlineStr">
        <f aca="false">IF(COUNT('Math Scores'!$EV13:$FW13)=0,"",SUMIF('Math Scores'!$F$6:$IC$6,CT$4,'Math Scores'!$F13:$IC13))</f>
        <is>
          <t/>
        </is>
      </c>
      <c r="CU12" s="519" t="inlineStr">
        <f aca="false">IF(COUNT('Math Scores'!$EV13:$FW13)=0,"",SUMIF('Math Scores'!$F$6:$IC$6,CU$4,'Math Scores'!$F13:$IC13))</f>
        <is>
          <t/>
        </is>
      </c>
      <c r="CV12" s="519" t="inlineStr">
        <f aca="false">IF(COUNT('Math Scores'!$EV13:$FW13)=0,"",SUMIF('Math Scores'!$F$6:$IC$6,CV$4,'Math Scores'!$F13:$IC13))</f>
        <is>
          <t/>
        </is>
      </c>
      <c r="CW12" s="519" t="inlineStr">
        <f aca="false">IF(COUNT('Math Scores'!$EV13:$FW13)=0,"",SUMIF('Math Scores'!$F$6:$IC$6,CW$4,'Math Scores'!$F13:$IC13))</f>
        <is>
          <t/>
        </is>
      </c>
      <c r="CX12" s="519" t="inlineStr">
        <f aca="false">IF(COUNT('Math Scores'!$EV13:$FW13)=0,"",SUMIF('Math Scores'!$F$6:$IC$6,CX$4,'Math Scores'!$F13:$IC13))</f>
        <is>
          <t/>
        </is>
      </c>
      <c r="CY12" s="519" t="inlineStr">
        <f aca="false">IF(COUNT('Math Scores'!$EV13:$FW13)=0,"",SUMIF('Math Scores'!$F$6:$IC$6,CY$4,'Math Scores'!$F13:$IC13))</f>
        <is>
          <t/>
        </is>
      </c>
      <c r="CZ12" s="519" t="inlineStr">
        <f aca="false">IF(COUNT('Math Scores'!$EV13:$FW13)=0,"",SUMIF('Math Scores'!$F$6:$IC$6,CZ$4,'Math Scores'!$F13:$IC13))</f>
        <is>
          <t/>
        </is>
      </c>
      <c r="DA12" s="519" t="inlineStr">
        <f aca="false">IF(COUNT('Math Scores'!$EV13:$FW13)=0,"",SUMIF('Math Scores'!$F$6:$IC$6,DA$4,'Math Scores'!$F13:$IC13))</f>
        <is>
          <t/>
        </is>
      </c>
      <c r="DB12" s="519" t="inlineStr">
        <f aca="false">IF(COUNT('Math Scores'!$EV13:$FW13)=0,"",SUMIF('Math Scores'!$F$6:$IC$6,DB$4,'Math Scores'!$F13:$IC13))</f>
        <is>
          <t/>
        </is>
      </c>
      <c r="DC12" s="519" t="inlineStr">
        <f aca="false">IF(COUNT('Math Scores'!$EV13:$FW13)=0,"",SUMIF('Math Scores'!$F$6:$IC$6,DC$4,'Math Scores'!$F13:$IC13))</f>
        <is>
          <t/>
        </is>
      </c>
      <c r="DD12" s="519" t="inlineStr">
        <f aca="false">IF(COUNT('Math Scores'!$EV13:$FW13)=0,"",SUMIF('Math Scores'!$F$6:$IC$6,DD$4,'Math Scores'!$F13:$IC13))</f>
        <is>
          <t/>
        </is>
      </c>
      <c r="DE12" s="519" t="inlineStr">
        <f aca="false">IF(COUNT('Math Scores'!$EV13:$FW13)=0,"",SUMIF('Math Scores'!$F$6:$IC$6,DE$4,'Math Scores'!$F13:$IC13))</f>
        <is>
          <t/>
        </is>
      </c>
      <c r="DF12" s="519" t="inlineStr">
        <f aca="false">IF(COUNT('Math Scores'!$EV13:$FW13)=0,"",SUMIF('Math Scores'!$F$6:$IC$6,DF$4,'Math Scores'!$F13:$IC13))</f>
        <is>
          <t/>
        </is>
      </c>
      <c r="DG12" s="519" t="inlineStr">
        <f aca="false">IF(COUNT('Math Scores'!$EV13:$FW13)=0,"",SUMIF('Math Scores'!$F$6:$IC$6,DG$4,'Math Scores'!$F13:$IC13))</f>
        <is>
          <t/>
        </is>
      </c>
    </row>
    <row r="13" customFormat="false" ht="12.75" hidden="false" customHeight="false" outlineLevel="0" collapsed="false">
      <c r="A13" s="421" t="n">
        <v>6</v>
      </c>
      <c r="B13" s="228" t="str">
        <f aca="false">'Math Scores'!B14</f>
        <v>G.Devika</v>
      </c>
      <c r="C13" s="517" t="inlineStr">
        <f aca="false">IF(COUNT('Math Scores'!F14:HI14)=0, "", (SUMIF('Math Scores'!$F$5:$HI$5,"Yes",'Math Scores'!F14:HI14)/SUMIF('Math Scores'!$F$5:$HI$5,"Yes",'Math Scores'!$F$2:$HI$2)))</f>
        <is>
          <t/>
        </is>
      </c>
      <c r="D13" s="476" t="inlineStr">
        <f aca="false">IF(B13="","",IF(COUNT(H13:DG13)=0,"",IF(('Cover Sheet'!$AC$6="2nd"),(SUM(H13:W13)/SUM(H$2:W$2)),IF(('Cover Sheet'!$AC$6="3rd"),(SUM(X13:AI13)/SUM(X$2:AI$2)),IF(('Cover Sheet'!$AC$6="4th"),(SUM(AJ13:AW13)/SUM(AJ$2:AW$2)),IF(('Cover Sheet'!$AC$6="5th"),(SUM(AX13:BK13)/SUM(AX$2:BK$2)),IF(('Cover Sheet'!$AC$6="6th"),(SUM(BL13:CC13)/SUM(BL$2:CC$2)),IF(('Cover Sheet'!$AC$6="7th"),(SUM(CD13:CS13)/SUM(CD$2:CS$2)),IF(('Cover Sheet'!$AC$6="8th"),(SUM(CT13:DG13)/SUM(CT$2:DG$2)),"ERROR")))))))))</f>
        <is>
          <t/>
        </is>
      </c>
      <c r="E13" s="318" t="str">
        <f aca="false">IF(D13="","",IF(D13&gt;0.9,"A1",IF(D13&gt;0.8,"A2",IF(D13&gt;0.7,"B1",IF(D13&gt;0.6,"B2",IF(D13&gt;0.5,"C1",IF(D13&gt;0.4,"C2",IF(D13&gt;0.32,"D",IF(D13&gt;0.2,"E1","E2")))))))))</f>
        <v/>
      </c>
      <c r="F13" s="476" t="str">
        <f aca="false">IF(G13="","",IF(G13&gt;=0.9,"Distinction",IF(G13&gt;=0.75,"First Class",IF(G13&gt;=0.56,"Second Class",IF(G13&gt;=0.35,"Pass","Unsatisfactory")))))</f>
        <v/>
      </c>
      <c r="G13" s="518" t="inlineStr">
        <f aca="false">IF(OR(B13="",'Cover Sheet'!$AC$6=""),"",IF(('Cover Sheet'!$AC$6="2nd"),(VLOOKUP(ROUND((D13*100),0),Goals!$E$4:$H$104,2,1)/100),IF(('Cover Sheet'!$AC$6="3rd"),(VLOOKUP(ROUND((D13*100),0),Goals!$E$4:$H$104,3,1)/100),VLOOKUP(ROUND((D13*100),0),Goals!$E$4:$H$104,4,1)/100)))</f>
        <is>
          <t/>
        </is>
      </c>
      <c r="H13" s="519" t="inlineStr">
        <f aca="false">IF(COUNT('Math Scores'!$F14:$AC14)=0,"",SUMIF('Math Scores'!$F$6:$IC$6,H$4,'Math Scores'!$F14:$IC14))</f>
        <is>
          <t/>
        </is>
      </c>
      <c r="I13" s="519" t="inlineStr">
        <f aca="false">IF(COUNT('Math Scores'!$F14:$AC14)=0,"",SUMIF('Math Scores'!$F$6:$IC$6,I$4,'Math Scores'!$F14:$IC14))</f>
        <is>
          <t/>
        </is>
      </c>
      <c r="J13" s="519" t="inlineStr">
        <f aca="false">IF(COUNT('Math Scores'!$F14:$AC14)=0,"",SUMIF('Math Scores'!$F$6:$IC$6,J$4,'Math Scores'!$F14:$IC14))</f>
        <is>
          <t/>
        </is>
      </c>
      <c r="K13" s="519" t="inlineStr">
        <f aca="false">IF(COUNT('Math Scores'!$F14:$AC14)=0,"",SUMIF('Math Scores'!$F$6:$IC$6,K$4,'Math Scores'!$F14:$IC14))</f>
        <is>
          <t/>
        </is>
      </c>
      <c r="L13" s="519" t="inlineStr">
        <f aca="false">IF(COUNT('Math Scores'!$F14:$AC14)=0,"",SUMIF('Math Scores'!$F$6:$IC$6,L$4,'Math Scores'!$F14:$IC14))</f>
        <is>
          <t/>
        </is>
      </c>
      <c r="M13" s="519" t="inlineStr">
        <f aca="false">IF(COUNT('Math Scores'!$F14:$AC14)=0,"",SUMIF('Math Scores'!$F$6:$IC$6,M$4,'Math Scores'!$F14:$IC14))</f>
        <is>
          <t/>
        </is>
      </c>
      <c r="N13" s="519" t="inlineStr">
        <f aca="false">IF(COUNT('Math Scores'!$F14:$AC14)=0,"",SUMIF('Math Scores'!$F$6:$IC$6,N$4,'Math Scores'!$F14:$IC14))</f>
        <is>
          <t/>
        </is>
      </c>
      <c r="O13" s="519" t="inlineStr">
        <f aca="false">IF(COUNT('Math Scores'!$F14:$AC14)=0,"",SUMIF('Math Scores'!$F$6:$IC$6,O$4,'Math Scores'!$F14:$IC14))</f>
        <is>
          <t/>
        </is>
      </c>
      <c r="P13" s="519" t="inlineStr">
        <f aca="false">IF(COUNT('Math Scores'!$F14:$AC14)=0,"",SUMIF('Math Scores'!$F$6:$IC$6,P$4,'Math Scores'!$F14:$IC14))</f>
        <is>
          <t/>
        </is>
      </c>
      <c r="Q13" s="519" t="inlineStr">
        <f aca="false">IF(COUNT('Math Scores'!$F14:$AC14)=0,"",SUMIF('Math Scores'!$F$6:$IC$6,Q$4,'Math Scores'!$F14:$IC14))</f>
        <is>
          <t/>
        </is>
      </c>
      <c r="R13" s="519" t="inlineStr">
        <f aca="false">IF(COUNT('Math Scores'!$F14:$AC14)=0,"",SUMIF('Math Scores'!$F$6:$IC$6,R$4,'Math Scores'!$F14:$IC14))</f>
        <is>
          <t/>
        </is>
      </c>
      <c r="S13" s="519"/>
      <c r="T13" s="519"/>
      <c r="U13" s="519"/>
      <c r="V13" s="519"/>
      <c r="W13" s="519"/>
      <c r="X13" s="519" t="inlineStr">
        <f aca="false">IF(COUNT('Math Scores'!$AD14:$AZ14)=0,"",SUMIF('Math Scores'!$F$6:$IC$6,X$4,'Math Scores'!$F14:$IC14))</f>
        <is>
          <t/>
        </is>
      </c>
      <c r="Y13" s="519" t="inlineStr">
        <f aca="false">IF(COUNT('Math Scores'!$AD14:$AZ14)=0,"",SUMIF('Math Scores'!$F$6:$IC$6,Y$4,'Math Scores'!$F14:$IC14))</f>
        <is>
          <t/>
        </is>
      </c>
      <c r="Z13" s="519" t="inlineStr">
        <f aca="false">IF(COUNT('Math Scores'!$AD14:$AZ14)=0,"",SUMIF('Math Scores'!$F$6:$IC$6,Z$4,'Math Scores'!$F14:$IC14))</f>
        <is>
          <t/>
        </is>
      </c>
      <c r="AA13" s="519" t="inlineStr">
        <f aca="false">IF(COUNT('Math Scores'!$AD14:$AZ14)=0,"",SUMIF('Math Scores'!$F$6:$IC$6,AA$4,'Math Scores'!$F14:$IC14))</f>
        <is>
          <t/>
        </is>
      </c>
      <c r="AB13" s="519" t="inlineStr">
        <f aca="false">IF(COUNT('Math Scores'!$AD14:$AZ14)=0,"",SUMIF('Math Scores'!$F$6:$IC$6,AB$4,'Math Scores'!$F14:$IC14))</f>
        <is>
          <t/>
        </is>
      </c>
      <c r="AC13" s="519" t="inlineStr">
        <f aca="false">IF(COUNT('Math Scores'!$AD14:$AZ14)=0,"",SUMIF('Math Scores'!$F$6:$IC$6,AC$4,'Math Scores'!$F14:$IC14))</f>
        <is>
          <t/>
        </is>
      </c>
      <c r="AD13" s="519" t="inlineStr">
        <f aca="false">IF(COUNT('Math Scores'!$AD14:$AZ14)=0,"",SUMIF('Math Scores'!$F$6:$IC$6,AD$4,'Math Scores'!$F14:$IC14))</f>
        <is>
          <t/>
        </is>
      </c>
      <c r="AE13" s="519" t="inlineStr">
        <f aca="false">IF(COUNT('Math Scores'!$AD14:$AZ14)=0,"",SUMIF('Math Scores'!$F$6:$IC$6,AE$4,'Math Scores'!$F14:$IC14))</f>
        <is>
          <t/>
        </is>
      </c>
      <c r="AF13" s="519" t="inlineStr">
        <f aca="false">IF(COUNT('Math Scores'!$AD14:$AZ14)=0,"",SUMIF('Math Scores'!$F$6:$IC$6,AF$4,'Math Scores'!$F14:$IC14))</f>
        <is>
          <t/>
        </is>
      </c>
      <c r="AG13" s="519" t="inlineStr">
        <f aca="false">IF(COUNT('Math Scores'!$AD14:$AZ14)=0,"",SUMIF('Math Scores'!$F$6:$IC$6,AG$4,'Math Scores'!$F14:$IC14))</f>
        <is>
          <t/>
        </is>
      </c>
      <c r="AH13" s="519" t="inlineStr">
        <f aca="false">IF(COUNT('Math Scores'!$AD14:$AZ14)=0,"",SUMIF('Math Scores'!$F$6:$IC$6,AH$4,'Math Scores'!$F14:$IC14))</f>
        <is>
          <t/>
        </is>
      </c>
      <c r="AI13" s="519" t="inlineStr">
        <f aca="false">IF(COUNT('Math Scores'!$AD14:$AZ14)=0,"",SUMIF('Math Scores'!$F$6:$IC$6,AI$4,'Math Scores'!$F14:$IC14))</f>
        <is>
          <t/>
        </is>
      </c>
      <c r="AJ13" s="519" t="n">
        <f aca="false">IF(COUNT('Math Scores'!$BA14:$BY14)=0,"",SUMIF('Math Scores'!$F$6:$IC$6,AJ$4,'Math Scores'!$F14:$IC14))</f>
        <v>0</v>
      </c>
      <c r="AK13" s="519" t="n">
        <f aca="false">IF(COUNT('Math Scores'!$BA14:$BY14)=0,"",SUMIF('Math Scores'!$F$6:$IC$6,AK$4,'Math Scores'!$F14:$IC14))</f>
        <v>0</v>
      </c>
      <c r="AL13" s="519" t="n">
        <f aca="false">IF(COUNT('Math Scores'!$BA14:$BY14)=0,"",SUMIF('Math Scores'!$F$6:$IC$6,AL$4,'Math Scores'!$F14:$IC14))</f>
        <v>0</v>
      </c>
      <c r="AM13" s="519" t="n">
        <f aca="false">IF(COUNT('Math Scores'!$BA14:$BY14)=0,"",SUMIF('Math Scores'!$F$6:$IC$6,AM$4,'Math Scores'!$F14:$IC14))</f>
        <v>0</v>
      </c>
      <c r="AN13" s="519" t="n">
        <f aca="false">IF(COUNT('Math Scores'!$BA14:$BY14)=0,"",SUMIF('Math Scores'!$F$6:$IC$6,AN$4,'Math Scores'!$F14:$IC14))</f>
        <v>0</v>
      </c>
      <c r="AO13" s="519" t="n">
        <f aca="false">IF(COUNT('Math Scores'!$BA14:$BY14)=0,"",SUMIF('Math Scores'!$F$6:$IC$6,AO$4,'Math Scores'!$F14:$IC14))</f>
        <v>0</v>
      </c>
      <c r="AP13" s="519" t="n">
        <f aca="false">IF(COUNT('Math Scores'!$BA14:$BY14)=0,"",SUMIF('Math Scores'!$F$6:$IC$6,AP$4,'Math Scores'!$F14:$IC14))</f>
        <v>0</v>
      </c>
      <c r="AQ13" s="519" t="n">
        <f aca="false">IF(COUNT('Math Scores'!$BA14:$BY14)=0,"",SUMIF('Math Scores'!$F$6:$IC$6,AQ$4,'Math Scores'!$F14:$IC14))</f>
        <v>0</v>
      </c>
      <c r="AR13" s="519" t="n">
        <f aca="false">IF(COUNT('Math Scores'!$BA14:$BY14)=0,"",SUMIF('Math Scores'!$F$6:$IC$6,AR$4,'Math Scores'!$F14:$IC14))</f>
        <v>0</v>
      </c>
      <c r="AS13" s="519" t="n">
        <f aca="false">IF(COUNT('Math Scores'!$BA14:$BY14)=0,"",SUMIF('Math Scores'!$F$6:$IC$6,AS$4,'Math Scores'!$F14:$IC14))</f>
        <v>0</v>
      </c>
      <c r="AT13" s="519" t="n">
        <f aca="false">IF(COUNT('Math Scores'!$BA14:$BY14)=0,"",SUMIF('Math Scores'!$F$6:$IC$6,AT$4,'Math Scores'!$F14:$IC14))</f>
        <v>0</v>
      </c>
      <c r="AU13" s="519" t="n">
        <f aca="false">IF(COUNT('Math Scores'!$BA14:$BY14)=0,"",SUMIF('Math Scores'!$F$6:$IC$6,AU$4,'Math Scores'!$F14:$IC14))</f>
        <v>0</v>
      </c>
      <c r="AV13" s="519" t="n">
        <f aca="false">IF(COUNT('Math Scores'!$BA14:$BY14)=0,"",SUMIF('Math Scores'!$F$6:$IC$6,AV$4,'Math Scores'!$F14:$IC14))</f>
        <v>0</v>
      </c>
      <c r="AW13" s="519" t="n">
        <f aca="false">IF(COUNT('Math Scores'!$BA14:$BY14)=0,"",SUMIF('Math Scores'!$F$6:$IC$6,AW$4,'Math Scores'!$F14:$IC14))</f>
        <v>0</v>
      </c>
      <c r="AX13" s="519" t="n">
        <f aca="false">IF(COUNT('Math Scores'!$BZ14:$CW14)=0,"",SUMIF('Math Scores'!$F$6:$IC$6,AX$4,'Math Scores'!$F14:$IC14))</f>
        <v>0</v>
      </c>
      <c r="AY13" s="519" t="n">
        <f aca="false">IF(COUNT('Math Scores'!$BZ14:$CW14)=0,"",SUMIF('Math Scores'!$F$6:$IC$6,AY$4,'Math Scores'!$F14:$IC14))</f>
        <v>0</v>
      </c>
      <c r="AZ13" s="519" t="n">
        <f aca="false">IF(COUNT('Math Scores'!$BZ14:$CW14)=0,"",SUMIF('Math Scores'!$F$6:$IC$6,AZ$4,'Math Scores'!$F14:$IC14))</f>
        <v>0</v>
      </c>
      <c r="BA13" s="519" t="n">
        <f aca="false">IF(COUNT('Math Scores'!$BZ14:$CW14)=0,"",SUMIF('Math Scores'!$F$6:$IC$6,BA$4,'Math Scores'!$F14:$IC14))</f>
        <v>0</v>
      </c>
      <c r="BB13" s="519" t="n">
        <f aca="false">IF(COUNT('Math Scores'!$BZ14:$CW14)=0,"",SUMIF('Math Scores'!$F$6:$IC$6,BB$4,'Math Scores'!$F14:$IC14))</f>
        <v>0</v>
      </c>
      <c r="BC13" s="519" t="n">
        <f aca="false">IF(COUNT('Math Scores'!$BZ14:$CW14)=0,"",SUMIF('Math Scores'!$F$6:$IC$6,BC$4,'Math Scores'!$F14:$IC14))</f>
        <v>0</v>
      </c>
      <c r="BD13" s="519" t="n">
        <f aca="false">IF(COUNT('Math Scores'!$BZ14:$CW14)=0,"",SUMIF('Math Scores'!$F$6:$IC$6,BD$4,'Math Scores'!$F14:$IC14))</f>
        <v>0</v>
      </c>
      <c r="BE13" s="519" t="n">
        <f aca="false">IF(COUNT('Math Scores'!$BZ14:$CW14)=0,"",SUMIF('Math Scores'!$F$6:$IC$6,BE$4,'Math Scores'!$F14:$IC14))</f>
        <v>0</v>
      </c>
      <c r="BF13" s="519" t="n">
        <f aca="false">IF(COUNT('Math Scores'!$BZ14:$CW14)=0,"",SUMIF('Math Scores'!$F$6:$IC$6,BF$4,'Math Scores'!$F14:$IC14))</f>
        <v>0</v>
      </c>
      <c r="BG13" s="519" t="n">
        <f aca="false">IF(COUNT('Math Scores'!$BZ14:$CW14)=0,"",SUMIF('Math Scores'!$F$6:$IC$6,BG$4,'Math Scores'!$F14:$IC14))</f>
        <v>0</v>
      </c>
      <c r="BH13" s="519" t="inlineStr">
        <f aca="false">IF(COUNT('Math Scores'!$BZ14:$CW14)=0,"",SUMIF('Math Scores'!$F$6:$IC$6,BH$4,'Math Scores'!$F14:$IC14))</f>
        <is>
          <t/>
        </is>
      </c>
      <c r="BI13" s="519" t="inlineStr">
        <f aca="false">IF(COUNT('Math Scores'!$BZ14:$CW14)=0,"",SUMIF('Math Scores'!$F$6:$IC$6,BI$4,'Math Scores'!$F14:$IC14))</f>
        <is>
          <t/>
        </is>
      </c>
      <c r="BJ13" s="519" t="inlineStr">
        <f aca="false">IF(COUNT('Math Scores'!$BZ14:$CW14)=0,"",SUMIF('Math Scores'!$F$6:$IC$6,BJ$4,'Math Scores'!$F14:$IC14))</f>
        <is>
          <t/>
        </is>
      </c>
      <c r="BK13" s="519" t="n">
        <f aca="false">IF(COUNT('Math Scores'!$BZ14:$CW14)=0,"",SUMIF('Math Scores'!$F$6:$IC$6,BK$4,'Math Scores'!$F14:$IC14))</f>
        <v>0</v>
      </c>
      <c r="BL13" s="519" t="n">
        <f aca="false">IF(COUNT('Math Scores'!$CX14:$DU14)=0,"",SUMIF('Math Scores'!$F$6:$IC$6,BL$4,'Math Scores'!$F14:$IC14))</f>
        <v>0</v>
      </c>
      <c r="BM13" s="519" t="n">
        <f aca="false">IF(COUNT('Math Scores'!$CX14:$DU14)=0,"",SUMIF('Math Scores'!$F$6:$IC$6,BM$4,'Math Scores'!$F14:$IC14))</f>
        <v>0</v>
      </c>
      <c r="BN13" s="519" t="n">
        <f aca="false">IF(COUNT('Math Scores'!$CX14:$DU14)=0,"",SUMIF('Math Scores'!$F$6:$IC$6,BN$4,'Math Scores'!$F14:$IC14))</f>
        <v>0</v>
      </c>
      <c r="BO13" s="519" t="n">
        <f aca="false">IF(COUNT('Math Scores'!$CX14:$DU14)=0,"",SUMIF('Math Scores'!$F$6:$IC$6,BO$4,'Math Scores'!$F14:$IC14))</f>
        <v>0</v>
      </c>
      <c r="BP13" s="519" t="n">
        <f aca="false">IF(COUNT('Math Scores'!$CX14:$DU14)=0,"",SUMIF('Math Scores'!$F$6:$IC$6,BP$4,'Math Scores'!$F14:$IC14))</f>
        <v>0</v>
      </c>
      <c r="BQ13" s="519" t="n">
        <f aca="false">IF(COUNT('Math Scores'!$CX14:$DU14)=0,"",SUMIF('Math Scores'!$F$6:$IC$6,BQ$4,'Math Scores'!$F14:$IC14))</f>
        <v>0</v>
      </c>
      <c r="BR13" s="519" t="n">
        <f aca="false">IF(COUNT('Math Scores'!$CX14:$DU14)=0,"",SUMIF('Math Scores'!$F$6:$IC$6,BR$4,'Math Scores'!$F14:$IC14))</f>
        <v>0</v>
      </c>
      <c r="BS13" s="519" t="n">
        <f aca="false">IF(COUNT('Math Scores'!$CX14:$DU14)=0,"",SUMIF('Math Scores'!$F$6:$IC$6,BS$4,'Math Scores'!$F14:$IC14))</f>
        <v>0</v>
      </c>
      <c r="BT13" s="519" t="n">
        <f aca="false">IF(COUNT('Math Scores'!$CX14:$DU14)=0,"",SUMIF('Math Scores'!$F$6:$IC$6,BT$4,'Math Scores'!$F14:$IC14))</f>
        <v>0</v>
      </c>
      <c r="BU13" s="519" t="n">
        <f aca="false">IF(COUNT('Math Scores'!$CX14:$DU14)=0,"",SUMIF('Math Scores'!$F$6:$IC$6,BU$4,'Math Scores'!$F14:$IC14))</f>
        <v>0</v>
      </c>
      <c r="BV13" s="519" t="n">
        <f aca="false">IF(COUNT('Math Scores'!$CX14:$DU14)=0,"",SUMIF('Math Scores'!$F$6:$IC$6,BV$4,'Math Scores'!$F14:$IC14))</f>
        <v>0</v>
      </c>
      <c r="BW13" s="519" t="n">
        <f aca="false">IF(COUNT('Math Scores'!$CX14:$DU14)=0,"",SUMIF('Math Scores'!$F$6:$IC$6,BW$4,'Math Scores'!$F14:$IC14))</f>
        <v>0</v>
      </c>
      <c r="BX13" s="519" t="n">
        <f aca="false">IF(COUNT('Math Scores'!$CX14:$DU14)=0,"",SUMIF('Math Scores'!$F$6:$IC$6,BX$4,'Math Scores'!$F14:$IC14))</f>
        <v>0</v>
      </c>
      <c r="BY13" s="519" t="n">
        <f aca="false">IF(COUNT('Math Scores'!$CX14:$DU14)=0,"",SUMIF('Math Scores'!$F$6:$IC$6,BY$4,'Math Scores'!$F14:$IC14))</f>
        <v>0</v>
      </c>
      <c r="BZ13" s="519" t="n">
        <f aca="false">IF(COUNT('Math Scores'!$CX14:$DU14)=0,"",SUMIF('Math Scores'!$F$6:$IC$6,BZ$4,'Math Scores'!$F14:$IC14))</f>
        <v>0</v>
      </c>
      <c r="CA13" s="519" t="n">
        <f aca="false">IF(COUNT('Math Scores'!$CX14:$DU14)=0,"",SUMIF('Math Scores'!$F$6:$IC$6,CA$4,'Math Scores'!$F14:$IC14))</f>
        <v>0</v>
      </c>
      <c r="CB13" s="519" t="n">
        <f aca="false">IF(COUNT('Math Scores'!$CX14:$DU14)=0,"",SUMIF('Math Scores'!$F$6:$IC$6,CB$4,'Math Scores'!$F14:$IC14))</f>
        <v>0</v>
      </c>
      <c r="CC13" s="519" t="n">
        <f aca="false">IF(COUNT('Math Scores'!$CX14:$DU14)=0,"",SUMIF('Math Scores'!$F$6:$IC$6,CC$4,'Math Scores'!$F14:$IC14))</f>
        <v>0</v>
      </c>
      <c r="CD13" s="519" t="inlineStr">
        <f aca="false">IF(COUNT('Math Scores'!$DV14:$EU14)=0,"",SUMIF('Math Scores'!$F$6:$IC$6,CD$4,'Math Scores'!$F14:$IC14))</f>
        <is>
          <t/>
        </is>
      </c>
      <c r="CE13" s="519" t="inlineStr">
        <f aca="false">IF(COUNT('Math Scores'!$DV14:$EU14)=0,"",SUMIF('Math Scores'!$F$6:$IC$6,CE$4,'Math Scores'!$F14:$IC14))</f>
        <is>
          <t/>
        </is>
      </c>
      <c r="CF13" s="519" t="inlineStr">
        <f aca="false">IF(COUNT('Math Scores'!$DV14:$EU14)=0,"",SUMIF('Math Scores'!$F$6:$IC$6,CF$4,'Math Scores'!$F14:$IC14))</f>
        <is>
          <t/>
        </is>
      </c>
      <c r="CG13" s="519" t="inlineStr">
        <f aca="false">IF(COUNT('Math Scores'!$DV14:$EU14)=0,"",SUMIF('Math Scores'!$F$6:$IC$6,CG$4,'Math Scores'!$F14:$IC14))</f>
        <is>
          <t/>
        </is>
      </c>
      <c r="CH13" s="519" t="inlineStr">
        <f aca="false">IF(COUNT('Math Scores'!$DV14:$EU14)=0,"",SUMIF('Math Scores'!$F$6:$IC$6,CH$4,'Math Scores'!$F14:$IC14))</f>
        <is>
          <t/>
        </is>
      </c>
      <c r="CI13" s="519" t="inlineStr">
        <f aca="false">IF(COUNT('Math Scores'!$DV14:$EU14)=0,"",SUMIF('Math Scores'!$F$6:$IC$6,CI$4,'Math Scores'!$F14:$IC14))</f>
        <is>
          <t/>
        </is>
      </c>
      <c r="CJ13" s="519" t="inlineStr">
        <f aca="false">IF(COUNT('Math Scores'!$DV14:$EU14)=0,"",SUMIF('Math Scores'!$F$6:$IC$6,CJ$4,'Math Scores'!$F14:$IC14))</f>
        <is>
          <t/>
        </is>
      </c>
      <c r="CK13" s="519" t="inlineStr">
        <f aca="false">IF(COUNT('Math Scores'!$DV14:$EU14)=0,"",SUMIF('Math Scores'!$F$6:$IC$6,CK$4,'Math Scores'!$F14:$IC14))</f>
        <is>
          <t/>
        </is>
      </c>
      <c r="CL13" s="519" t="inlineStr">
        <f aca="false">IF(COUNT('Math Scores'!$DV14:$EU14)=0,"",SUMIF('Math Scores'!$F$6:$IC$6,CL$4,'Math Scores'!$F14:$IC14))</f>
        <is>
          <t/>
        </is>
      </c>
      <c r="CM13" s="519" t="inlineStr">
        <f aca="false">IF(COUNT('Math Scores'!$DV14:$EU14)=0,"",SUMIF('Math Scores'!$F$6:$IC$6,CM$4,'Math Scores'!$F14:$IC14))</f>
        <is>
          <t/>
        </is>
      </c>
      <c r="CN13" s="519" t="inlineStr">
        <f aca="false">IF(COUNT('Math Scores'!$DV14:$EU14)=0,"",SUMIF('Math Scores'!$F$6:$IC$6,CN$4,'Math Scores'!$F14:$IC14))</f>
        <is>
          <t/>
        </is>
      </c>
      <c r="CO13" s="519" t="inlineStr">
        <f aca="false">IF(COUNT('Math Scores'!$DV14:$EU14)=0,"",SUMIF('Math Scores'!$F$6:$IC$6,CO$4,'Math Scores'!$F14:$IC14))</f>
        <is>
          <t/>
        </is>
      </c>
      <c r="CP13" s="519" t="inlineStr">
        <f aca="false">IF(COUNT('Math Scores'!$DV14:$EU14)=0,"",SUMIF('Math Scores'!$F$6:$IC$6,CP$4,'Math Scores'!$F14:$IC14))</f>
        <is>
          <t/>
        </is>
      </c>
      <c r="CQ13" s="519" t="inlineStr">
        <f aca="false">IF(COUNT('Math Scores'!$DV14:$EU14)=0,"",SUMIF('Math Scores'!$F$6:$IC$6,CQ$4,'Math Scores'!$F14:$IC14))</f>
        <is>
          <t/>
        </is>
      </c>
      <c r="CR13" s="519" t="inlineStr">
        <f aca="false">IF(COUNT('Math Scores'!$DV14:$EU14)=0,"",SUMIF('Math Scores'!$F$6:$IC$6,CR$4,'Math Scores'!$F14:$IC14))</f>
        <is>
          <t/>
        </is>
      </c>
      <c r="CS13" s="519" t="inlineStr">
        <f aca="false">IF(COUNT('Math Scores'!$DV14:$EU14)=0,"",SUMIF('Math Scores'!$F$6:$IC$6,CS$4,'Math Scores'!$F14:$IC14))</f>
        <is>
          <t/>
        </is>
      </c>
      <c r="CT13" s="519" t="inlineStr">
        <f aca="false">IF(COUNT('Math Scores'!$EV14:$FW14)=0,"",SUMIF('Math Scores'!$F$6:$IC$6,CT$4,'Math Scores'!$F14:$IC14))</f>
        <is>
          <t/>
        </is>
      </c>
      <c r="CU13" s="519" t="inlineStr">
        <f aca="false">IF(COUNT('Math Scores'!$EV14:$FW14)=0,"",SUMIF('Math Scores'!$F$6:$IC$6,CU$4,'Math Scores'!$F14:$IC14))</f>
        <is>
          <t/>
        </is>
      </c>
      <c r="CV13" s="519" t="inlineStr">
        <f aca="false">IF(COUNT('Math Scores'!$EV14:$FW14)=0,"",SUMIF('Math Scores'!$F$6:$IC$6,CV$4,'Math Scores'!$F14:$IC14))</f>
        <is>
          <t/>
        </is>
      </c>
      <c r="CW13" s="519" t="inlineStr">
        <f aca="false">IF(COUNT('Math Scores'!$EV14:$FW14)=0,"",SUMIF('Math Scores'!$F$6:$IC$6,CW$4,'Math Scores'!$F14:$IC14))</f>
        <is>
          <t/>
        </is>
      </c>
      <c r="CX13" s="519" t="inlineStr">
        <f aca="false">IF(COUNT('Math Scores'!$EV14:$FW14)=0,"",SUMIF('Math Scores'!$F$6:$IC$6,CX$4,'Math Scores'!$F14:$IC14))</f>
        <is>
          <t/>
        </is>
      </c>
      <c r="CY13" s="519" t="inlineStr">
        <f aca="false">IF(COUNT('Math Scores'!$EV14:$FW14)=0,"",SUMIF('Math Scores'!$F$6:$IC$6,CY$4,'Math Scores'!$F14:$IC14))</f>
        <is>
          <t/>
        </is>
      </c>
      <c r="CZ13" s="519" t="inlineStr">
        <f aca="false">IF(COUNT('Math Scores'!$EV14:$FW14)=0,"",SUMIF('Math Scores'!$F$6:$IC$6,CZ$4,'Math Scores'!$F14:$IC14))</f>
        <is>
          <t/>
        </is>
      </c>
      <c r="DA13" s="519" t="inlineStr">
        <f aca="false">IF(COUNT('Math Scores'!$EV14:$FW14)=0,"",SUMIF('Math Scores'!$F$6:$IC$6,DA$4,'Math Scores'!$F14:$IC14))</f>
        <is>
          <t/>
        </is>
      </c>
      <c r="DB13" s="519" t="inlineStr">
        <f aca="false">IF(COUNT('Math Scores'!$EV14:$FW14)=0,"",SUMIF('Math Scores'!$F$6:$IC$6,DB$4,'Math Scores'!$F14:$IC14))</f>
        <is>
          <t/>
        </is>
      </c>
      <c r="DC13" s="519" t="inlineStr">
        <f aca="false">IF(COUNT('Math Scores'!$EV14:$FW14)=0,"",SUMIF('Math Scores'!$F$6:$IC$6,DC$4,'Math Scores'!$F14:$IC14))</f>
        <is>
          <t/>
        </is>
      </c>
      <c r="DD13" s="519" t="inlineStr">
        <f aca="false">IF(COUNT('Math Scores'!$EV14:$FW14)=0,"",SUMIF('Math Scores'!$F$6:$IC$6,DD$4,'Math Scores'!$F14:$IC14))</f>
        <is>
          <t/>
        </is>
      </c>
      <c r="DE13" s="519" t="inlineStr">
        <f aca="false">IF(COUNT('Math Scores'!$EV14:$FW14)=0,"",SUMIF('Math Scores'!$F$6:$IC$6,DE$4,'Math Scores'!$F14:$IC14))</f>
        <is>
          <t/>
        </is>
      </c>
      <c r="DF13" s="519" t="inlineStr">
        <f aca="false">IF(COUNT('Math Scores'!$EV14:$FW14)=0,"",SUMIF('Math Scores'!$F$6:$IC$6,DF$4,'Math Scores'!$F14:$IC14))</f>
        <is>
          <t/>
        </is>
      </c>
      <c r="DG13" s="519" t="inlineStr">
        <f aca="false">IF(COUNT('Math Scores'!$EV14:$FW14)=0,"",SUMIF('Math Scores'!$F$6:$IC$6,DG$4,'Math Scores'!$F14:$IC14))</f>
        <is>
          <t/>
        </is>
      </c>
    </row>
    <row r="14" customFormat="false" ht="22.5" hidden="false" customHeight="false" outlineLevel="0" collapsed="false">
      <c r="A14" s="421" t="n">
        <v>7</v>
      </c>
      <c r="B14" s="228" t="str">
        <f aca="false">'Math Scores'!B15</f>
        <v>G.Hemalatha</v>
      </c>
      <c r="C14" s="517" t="inlineStr">
        <f aca="false">IF(COUNT('Math Scores'!F15:HI15)=0, "", (SUMIF('Math Scores'!$F$5:$HI$5,"Yes",'Math Scores'!F15:HI15)/SUMIF('Math Scores'!$F$5:$HI$5,"Yes",'Math Scores'!$F$2:$HI$2)))</f>
        <is>
          <t/>
        </is>
      </c>
      <c r="D14" s="476" t="inlineStr">
        <f aca="false">IF(B14="","",IF(COUNT(H14:DG14)=0,"",IF(('Cover Sheet'!$AC$6="2nd"),(SUM(H14:W14)/SUM(H$2:W$2)),IF(('Cover Sheet'!$AC$6="3rd"),(SUM(X14:AI14)/SUM(X$2:AI$2)),IF(('Cover Sheet'!$AC$6="4th"),(SUM(AJ14:AW14)/SUM(AJ$2:AW$2)),IF(('Cover Sheet'!$AC$6="5th"),(SUM(AX14:BK14)/SUM(AX$2:BK$2)),IF(('Cover Sheet'!$AC$6="6th"),(SUM(BL14:CC14)/SUM(BL$2:CC$2)),IF(('Cover Sheet'!$AC$6="7th"),(SUM(CD14:CS14)/SUM(CD$2:CS$2)),IF(('Cover Sheet'!$AC$6="8th"),(SUM(CT14:DG14)/SUM(CT$2:DG$2)),"ERROR")))))))))</f>
        <is>
          <t/>
        </is>
      </c>
      <c r="E14" s="318" t="str">
        <f aca="false">IF(D14="","",IF(D14&gt;0.9,"A1",IF(D14&gt;0.8,"A2",IF(D14&gt;0.7,"B1",IF(D14&gt;0.6,"B2",IF(D14&gt;0.5,"C1",IF(D14&gt;0.4,"C2",IF(D14&gt;0.32,"D",IF(D14&gt;0.2,"E1","E2")))))))))</f>
        <v/>
      </c>
      <c r="F14" s="476" t="str">
        <f aca="false">IF(G14="","",IF(G14&gt;=0.9,"Distinction",IF(G14&gt;=0.75,"First Class",IF(G14&gt;=0.56,"Second Class",IF(G14&gt;=0.35,"Pass","Unsatisfactory")))))</f>
        <v/>
      </c>
      <c r="G14" s="518" t="inlineStr">
        <f aca="false">IF(OR(B14="",'Cover Sheet'!$AC$6=""),"",IF(('Cover Sheet'!$AC$6="2nd"),(VLOOKUP(ROUND((D14*100),0),Goals!$E$4:$H$104,2,1)/100),IF(('Cover Sheet'!$AC$6="3rd"),(VLOOKUP(ROUND((D14*100),0),Goals!$E$4:$H$104,3,1)/100),VLOOKUP(ROUND((D14*100),0),Goals!$E$4:$H$104,4,1)/100)))</f>
        <is>
          <t/>
        </is>
      </c>
      <c r="H14" s="519" t="inlineStr">
        <f aca="false">IF(COUNT('Math Scores'!$F15:$AC15)=0,"",SUMIF('Math Scores'!$F$6:$IC$6,H$4,'Math Scores'!$F15:$IC15))</f>
        <is>
          <t/>
        </is>
      </c>
      <c r="I14" s="519" t="inlineStr">
        <f aca="false">IF(COUNT('Math Scores'!$F15:$AC15)=0,"",SUMIF('Math Scores'!$F$6:$IC$6,I$4,'Math Scores'!$F15:$IC15))</f>
        <is>
          <t/>
        </is>
      </c>
      <c r="J14" s="519" t="inlineStr">
        <f aca="false">IF(COUNT('Math Scores'!$F15:$AC15)=0,"",SUMIF('Math Scores'!$F$6:$IC$6,J$4,'Math Scores'!$F15:$IC15))</f>
        <is>
          <t/>
        </is>
      </c>
      <c r="K14" s="519" t="inlineStr">
        <f aca="false">IF(COUNT('Math Scores'!$F15:$AC15)=0,"",SUMIF('Math Scores'!$F$6:$IC$6,K$4,'Math Scores'!$F15:$IC15))</f>
        <is>
          <t/>
        </is>
      </c>
      <c r="L14" s="519" t="inlineStr">
        <f aca="false">IF(COUNT('Math Scores'!$F15:$AC15)=0,"",SUMIF('Math Scores'!$F$6:$IC$6,L$4,'Math Scores'!$F15:$IC15))</f>
        <is>
          <t/>
        </is>
      </c>
      <c r="M14" s="519" t="inlineStr">
        <f aca="false">IF(COUNT('Math Scores'!$F15:$AC15)=0,"",SUMIF('Math Scores'!$F$6:$IC$6,M$4,'Math Scores'!$F15:$IC15))</f>
        <is>
          <t/>
        </is>
      </c>
      <c r="N14" s="519" t="inlineStr">
        <f aca="false">IF(COUNT('Math Scores'!$F15:$AC15)=0,"",SUMIF('Math Scores'!$F$6:$IC$6,N$4,'Math Scores'!$F15:$IC15))</f>
        <is>
          <t/>
        </is>
      </c>
      <c r="O14" s="519" t="inlineStr">
        <f aca="false">IF(COUNT('Math Scores'!$F15:$AC15)=0,"",SUMIF('Math Scores'!$F$6:$IC$6,O$4,'Math Scores'!$F15:$IC15))</f>
        <is>
          <t/>
        </is>
      </c>
      <c r="P14" s="519" t="inlineStr">
        <f aca="false">IF(COUNT('Math Scores'!$F15:$AC15)=0,"",SUMIF('Math Scores'!$F$6:$IC$6,P$4,'Math Scores'!$F15:$IC15))</f>
        <is>
          <t/>
        </is>
      </c>
      <c r="Q14" s="519" t="inlineStr">
        <f aca="false">IF(COUNT('Math Scores'!$F15:$AC15)=0,"",SUMIF('Math Scores'!$F$6:$IC$6,Q$4,'Math Scores'!$F15:$IC15))</f>
        <is>
          <t/>
        </is>
      </c>
      <c r="R14" s="519" t="inlineStr">
        <f aca="false">IF(COUNT('Math Scores'!$F15:$AC15)=0,"",SUMIF('Math Scores'!$F$6:$IC$6,R$4,'Math Scores'!$F15:$IC15))</f>
        <is>
          <t/>
        </is>
      </c>
      <c r="S14" s="519"/>
      <c r="T14" s="519"/>
      <c r="U14" s="519"/>
      <c r="V14" s="519"/>
      <c r="W14" s="519"/>
      <c r="X14" s="519" t="inlineStr">
        <f aca="false">IF(COUNT('Math Scores'!$AD15:$AZ15)=0,"",SUMIF('Math Scores'!$F$6:$IC$6,X$4,'Math Scores'!$F15:$IC15))</f>
        <is>
          <t/>
        </is>
      </c>
      <c r="Y14" s="519" t="inlineStr">
        <f aca="false">IF(COUNT('Math Scores'!$AD15:$AZ15)=0,"",SUMIF('Math Scores'!$F$6:$IC$6,Y$4,'Math Scores'!$F15:$IC15))</f>
        <is>
          <t/>
        </is>
      </c>
      <c r="Z14" s="519" t="inlineStr">
        <f aca="false">IF(COUNT('Math Scores'!$AD15:$AZ15)=0,"",SUMIF('Math Scores'!$F$6:$IC$6,Z$4,'Math Scores'!$F15:$IC15))</f>
        <is>
          <t/>
        </is>
      </c>
      <c r="AA14" s="519" t="inlineStr">
        <f aca="false">IF(COUNT('Math Scores'!$AD15:$AZ15)=0,"",SUMIF('Math Scores'!$F$6:$IC$6,AA$4,'Math Scores'!$F15:$IC15))</f>
        <is>
          <t/>
        </is>
      </c>
      <c r="AB14" s="519" t="inlineStr">
        <f aca="false">IF(COUNT('Math Scores'!$AD15:$AZ15)=0,"",SUMIF('Math Scores'!$F$6:$IC$6,AB$4,'Math Scores'!$F15:$IC15))</f>
        <is>
          <t/>
        </is>
      </c>
      <c r="AC14" s="519" t="inlineStr">
        <f aca="false">IF(COUNT('Math Scores'!$AD15:$AZ15)=0,"",SUMIF('Math Scores'!$F$6:$IC$6,AC$4,'Math Scores'!$F15:$IC15))</f>
        <is>
          <t/>
        </is>
      </c>
      <c r="AD14" s="519" t="inlineStr">
        <f aca="false">IF(COUNT('Math Scores'!$AD15:$AZ15)=0,"",SUMIF('Math Scores'!$F$6:$IC$6,AD$4,'Math Scores'!$F15:$IC15))</f>
        <is>
          <t/>
        </is>
      </c>
      <c r="AE14" s="519" t="inlineStr">
        <f aca="false">IF(COUNT('Math Scores'!$AD15:$AZ15)=0,"",SUMIF('Math Scores'!$F$6:$IC$6,AE$4,'Math Scores'!$F15:$IC15))</f>
        <is>
          <t/>
        </is>
      </c>
      <c r="AF14" s="519" t="inlineStr">
        <f aca="false">IF(COUNT('Math Scores'!$AD15:$AZ15)=0,"",SUMIF('Math Scores'!$F$6:$IC$6,AF$4,'Math Scores'!$F15:$IC15))</f>
        <is>
          <t/>
        </is>
      </c>
      <c r="AG14" s="519" t="inlineStr">
        <f aca="false">IF(COUNT('Math Scores'!$AD15:$AZ15)=0,"",SUMIF('Math Scores'!$F$6:$IC$6,AG$4,'Math Scores'!$F15:$IC15))</f>
        <is>
          <t/>
        </is>
      </c>
      <c r="AH14" s="519" t="inlineStr">
        <f aca="false">IF(COUNT('Math Scores'!$AD15:$AZ15)=0,"",SUMIF('Math Scores'!$F$6:$IC$6,AH$4,'Math Scores'!$F15:$IC15))</f>
        <is>
          <t/>
        </is>
      </c>
      <c r="AI14" s="519" t="inlineStr">
        <f aca="false">IF(COUNT('Math Scores'!$AD15:$AZ15)=0,"",SUMIF('Math Scores'!$F$6:$IC$6,AI$4,'Math Scores'!$F15:$IC15))</f>
        <is>
          <t/>
        </is>
      </c>
      <c r="AJ14" s="519" t="n">
        <f aca="false">IF(COUNT('Math Scores'!$BA15:$BY15)=0,"",SUMIF('Math Scores'!$F$6:$IC$6,AJ$4,'Math Scores'!$F15:$IC15))</f>
        <v>0</v>
      </c>
      <c r="AK14" s="519" t="n">
        <f aca="false">IF(COUNT('Math Scores'!$BA15:$BY15)=0,"",SUMIF('Math Scores'!$F$6:$IC$6,AK$4,'Math Scores'!$F15:$IC15))</f>
        <v>0</v>
      </c>
      <c r="AL14" s="519" t="n">
        <f aca="false">IF(COUNT('Math Scores'!$BA15:$BY15)=0,"",SUMIF('Math Scores'!$F$6:$IC$6,AL$4,'Math Scores'!$F15:$IC15))</f>
        <v>0</v>
      </c>
      <c r="AM14" s="519" t="n">
        <f aca="false">IF(COUNT('Math Scores'!$BA15:$BY15)=0,"",SUMIF('Math Scores'!$F$6:$IC$6,AM$4,'Math Scores'!$F15:$IC15))</f>
        <v>0</v>
      </c>
      <c r="AN14" s="519" t="n">
        <f aca="false">IF(COUNT('Math Scores'!$BA15:$BY15)=0,"",SUMIF('Math Scores'!$F$6:$IC$6,AN$4,'Math Scores'!$F15:$IC15))</f>
        <v>0</v>
      </c>
      <c r="AO14" s="519" t="n">
        <f aca="false">IF(COUNT('Math Scores'!$BA15:$BY15)=0,"",SUMIF('Math Scores'!$F$6:$IC$6,AO$4,'Math Scores'!$F15:$IC15))</f>
        <v>0</v>
      </c>
      <c r="AP14" s="519" t="n">
        <f aca="false">IF(COUNT('Math Scores'!$BA15:$BY15)=0,"",SUMIF('Math Scores'!$F$6:$IC$6,AP$4,'Math Scores'!$F15:$IC15))</f>
        <v>0</v>
      </c>
      <c r="AQ14" s="519" t="n">
        <f aca="false">IF(COUNT('Math Scores'!$BA15:$BY15)=0,"",SUMIF('Math Scores'!$F$6:$IC$6,AQ$4,'Math Scores'!$F15:$IC15))</f>
        <v>0</v>
      </c>
      <c r="AR14" s="519" t="n">
        <f aca="false">IF(COUNT('Math Scores'!$BA15:$BY15)=0,"",SUMIF('Math Scores'!$F$6:$IC$6,AR$4,'Math Scores'!$F15:$IC15))</f>
        <v>0</v>
      </c>
      <c r="AS14" s="519" t="n">
        <f aca="false">IF(COUNT('Math Scores'!$BA15:$BY15)=0,"",SUMIF('Math Scores'!$F$6:$IC$6,AS$4,'Math Scores'!$F15:$IC15))</f>
        <v>0</v>
      </c>
      <c r="AT14" s="519" t="n">
        <f aca="false">IF(COUNT('Math Scores'!$BA15:$BY15)=0,"",SUMIF('Math Scores'!$F$6:$IC$6,AT$4,'Math Scores'!$F15:$IC15))</f>
        <v>0</v>
      </c>
      <c r="AU14" s="519" t="n">
        <f aca="false">IF(COUNT('Math Scores'!$BA15:$BY15)=0,"",SUMIF('Math Scores'!$F$6:$IC$6,AU$4,'Math Scores'!$F15:$IC15))</f>
        <v>0</v>
      </c>
      <c r="AV14" s="519" t="n">
        <f aca="false">IF(COUNT('Math Scores'!$BA15:$BY15)=0,"",SUMIF('Math Scores'!$F$6:$IC$6,AV$4,'Math Scores'!$F15:$IC15))</f>
        <v>0</v>
      </c>
      <c r="AW14" s="519" t="n">
        <f aca="false">IF(COUNT('Math Scores'!$BA15:$BY15)=0,"",SUMIF('Math Scores'!$F$6:$IC$6,AW$4,'Math Scores'!$F15:$IC15))</f>
        <v>0</v>
      </c>
      <c r="AX14" s="519" t="n">
        <f aca="false">IF(COUNT('Math Scores'!$BZ15:$CW15)=0,"",SUMIF('Math Scores'!$F$6:$IC$6,AX$4,'Math Scores'!$F15:$IC15))</f>
        <v>0</v>
      </c>
      <c r="AY14" s="519" t="n">
        <f aca="false">IF(COUNT('Math Scores'!$BZ15:$CW15)=0,"",SUMIF('Math Scores'!$F$6:$IC$6,AY$4,'Math Scores'!$F15:$IC15))</f>
        <v>0</v>
      </c>
      <c r="AZ14" s="519" t="n">
        <f aca="false">IF(COUNT('Math Scores'!$BZ15:$CW15)=0,"",SUMIF('Math Scores'!$F$6:$IC$6,AZ$4,'Math Scores'!$F15:$IC15))</f>
        <v>0</v>
      </c>
      <c r="BA14" s="519" t="n">
        <f aca="false">IF(COUNT('Math Scores'!$BZ15:$CW15)=0,"",SUMIF('Math Scores'!$F$6:$IC$6,BA$4,'Math Scores'!$F15:$IC15))</f>
        <v>0</v>
      </c>
      <c r="BB14" s="519" t="n">
        <f aca="false">IF(COUNT('Math Scores'!$BZ15:$CW15)=0,"",SUMIF('Math Scores'!$F$6:$IC$6,BB$4,'Math Scores'!$F15:$IC15))</f>
        <v>0</v>
      </c>
      <c r="BC14" s="519" t="n">
        <f aca="false">IF(COUNT('Math Scores'!$BZ15:$CW15)=0,"",SUMIF('Math Scores'!$F$6:$IC$6,BC$4,'Math Scores'!$F15:$IC15))</f>
        <v>0</v>
      </c>
      <c r="BD14" s="519" t="n">
        <f aca="false">IF(COUNT('Math Scores'!$BZ15:$CW15)=0,"",SUMIF('Math Scores'!$F$6:$IC$6,BD$4,'Math Scores'!$F15:$IC15))</f>
        <v>0</v>
      </c>
      <c r="BE14" s="519" t="n">
        <f aca="false">IF(COUNT('Math Scores'!$BZ15:$CW15)=0,"",SUMIF('Math Scores'!$F$6:$IC$6,BE$4,'Math Scores'!$F15:$IC15))</f>
        <v>0</v>
      </c>
      <c r="BF14" s="519" t="n">
        <f aca="false">IF(COUNT('Math Scores'!$BZ15:$CW15)=0,"",SUMIF('Math Scores'!$F$6:$IC$6,BF$4,'Math Scores'!$F15:$IC15))</f>
        <v>0</v>
      </c>
      <c r="BG14" s="519" t="n">
        <f aca="false">IF(COUNT('Math Scores'!$BZ15:$CW15)=0,"",SUMIF('Math Scores'!$F$6:$IC$6,BG$4,'Math Scores'!$F15:$IC15))</f>
        <v>0</v>
      </c>
      <c r="BH14" s="519" t="inlineStr">
        <f aca="false">IF(COUNT('Math Scores'!$BZ15:$CW15)=0,"",SUMIF('Math Scores'!$F$6:$IC$6,BH$4,'Math Scores'!$F15:$IC15))</f>
        <is>
          <t/>
        </is>
      </c>
      <c r="BI14" s="519" t="inlineStr">
        <f aca="false">IF(COUNT('Math Scores'!$BZ15:$CW15)=0,"",SUMIF('Math Scores'!$F$6:$IC$6,BI$4,'Math Scores'!$F15:$IC15))</f>
        <is>
          <t/>
        </is>
      </c>
      <c r="BJ14" s="519" t="inlineStr">
        <f aca="false">IF(COUNT('Math Scores'!$BZ15:$CW15)=0,"",SUMIF('Math Scores'!$F$6:$IC$6,BJ$4,'Math Scores'!$F15:$IC15))</f>
        <is>
          <t/>
        </is>
      </c>
      <c r="BK14" s="519" t="n">
        <f aca="false">IF(COUNT('Math Scores'!$BZ15:$CW15)=0,"",SUMIF('Math Scores'!$F$6:$IC$6,BK$4,'Math Scores'!$F15:$IC15))</f>
        <v>0</v>
      </c>
      <c r="BL14" s="519" t="n">
        <f aca="false">IF(COUNT('Math Scores'!$CX15:$DU15)=0,"",SUMIF('Math Scores'!$F$6:$IC$6,BL$4,'Math Scores'!$F15:$IC15))</f>
        <v>0</v>
      </c>
      <c r="BM14" s="519" t="n">
        <f aca="false">IF(COUNT('Math Scores'!$CX15:$DU15)=0,"",SUMIF('Math Scores'!$F$6:$IC$6,BM$4,'Math Scores'!$F15:$IC15))</f>
        <v>0</v>
      </c>
      <c r="BN14" s="519" t="n">
        <f aca="false">IF(COUNT('Math Scores'!$CX15:$DU15)=0,"",SUMIF('Math Scores'!$F$6:$IC$6,BN$4,'Math Scores'!$F15:$IC15))</f>
        <v>0</v>
      </c>
      <c r="BO14" s="519" t="n">
        <f aca="false">IF(COUNT('Math Scores'!$CX15:$DU15)=0,"",SUMIF('Math Scores'!$F$6:$IC$6,BO$4,'Math Scores'!$F15:$IC15))</f>
        <v>0</v>
      </c>
      <c r="BP14" s="519" t="n">
        <f aca="false">IF(COUNT('Math Scores'!$CX15:$DU15)=0,"",SUMIF('Math Scores'!$F$6:$IC$6,BP$4,'Math Scores'!$F15:$IC15))</f>
        <v>0</v>
      </c>
      <c r="BQ14" s="519" t="n">
        <f aca="false">IF(COUNT('Math Scores'!$CX15:$DU15)=0,"",SUMIF('Math Scores'!$F$6:$IC$6,BQ$4,'Math Scores'!$F15:$IC15))</f>
        <v>0</v>
      </c>
      <c r="BR14" s="519" t="n">
        <f aca="false">IF(COUNT('Math Scores'!$CX15:$DU15)=0,"",SUMIF('Math Scores'!$F$6:$IC$6,BR$4,'Math Scores'!$F15:$IC15))</f>
        <v>0</v>
      </c>
      <c r="BS14" s="519" t="n">
        <f aca="false">IF(COUNT('Math Scores'!$CX15:$DU15)=0,"",SUMIF('Math Scores'!$F$6:$IC$6,BS$4,'Math Scores'!$F15:$IC15))</f>
        <v>0</v>
      </c>
      <c r="BT14" s="519" t="n">
        <f aca="false">IF(COUNT('Math Scores'!$CX15:$DU15)=0,"",SUMIF('Math Scores'!$F$6:$IC$6,BT$4,'Math Scores'!$F15:$IC15))</f>
        <v>0</v>
      </c>
      <c r="BU14" s="519" t="n">
        <f aca="false">IF(COUNT('Math Scores'!$CX15:$DU15)=0,"",SUMIF('Math Scores'!$F$6:$IC$6,BU$4,'Math Scores'!$F15:$IC15))</f>
        <v>0</v>
      </c>
      <c r="BV14" s="519" t="n">
        <f aca="false">IF(COUNT('Math Scores'!$CX15:$DU15)=0,"",SUMIF('Math Scores'!$F$6:$IC$6,BV$4,'Math Scores'!$F15:$IC15))</f>
        <v>0</v>
      </c>
      <c r="BW14" s="519" t="n">
        <f aca="false">IF(COUNT('Math Scores'!$CX15:$DU15)=0,"",SUMIF('Math Scores'!$F$6:$IC$6,BW$4,'Math Scores'!$F15:$IC15))</f>
        <v>0</v>
      </c>
      <c r="BX14" s="519" t="n">
        <f aca="false">IF(COUNT('Math Scores'!$CX15:$DU15)=0,"",SUMIF('Math Scores'!$F$6:$IC$6,BX$4,'Math Scores'!$F15:$IC15))</f>
        <v>0</v>
      </c>
      <c r="BY14" s="519" t="n">
        <f aca="false">IF(COUNT('Math Scores'!$CX15:$DU15)=0,"",SUMIF('Math Scores'!$F$6:$IC$6,BY$4,'Math Scores'!$F15:$IC15))</f>
        <v>0</v>
      </c>
      <c r="BZ14" s="519" t="n">
        <f aca="false">IF(COUNT('Math Scores'!$CX15:$DU15)=0,"",SUMIF('Math Scores'!$F$6:$IC$6,BZ$4,'Math Scores'!$F15:$IC15))</f>
        <v>0</v>
      </c>
      <c r="CA14" s="519" t="n">
        <f aca="false">IF(COUNT('Math Scores'!$CX15:$DU15)=0,"",SUMIF('Math Scores'!$F$6:$IC$6,CA$4,'Math Scores'!$F15:$IC15))</f>
        <v>0</v>
      </c>
      <c r="CB14" s="519" t="n">
        <f aca="false">IF(COUNT('Math Scores'!$CX15:$DU15)=0,"",SUMIF('Math Scores'!$F$6:$IC$6,CB$4,'Math Scores'!$F15:$IC15))</f>
        <v>0</v>
      </c>
      <c r="CC14" s="519" t="n">
        <f aca="false">IF(COUNT('Math Scores'!$CX15:$DU15)=0,"",SUMIF('Math Scores'!$F$6:$IC$6,CC$4,'Math Scores'!$F15:$IC15))</f>
        <v>0</v>
      </c>
      <c r="CD14" s="519" t="inlineStr">
        <f aca="false">IF(COUNT('Math Scores'!$DV15:$EU15)=0,"",SUMIF('Math Scores'!$F$6:$IC$6,CD$4,'Math Scores'!$F15:$IC15))</f>
        <is>
          <t/>
        </is>
      </c>
      <c r="CE14" s="519" t="inlineStr">
        <f aca="false">IF(COUNT('Math Scores'!$DV15:$EU15)=0,"",SUMIF('Math Scores'!$F$6:$IC$6,CE$4,'Math Scores'!$F15:$IC15))</f>
        <is>
          <t/>
        </is>
      </c>
      <c r="CF14" s="519" t="inlineStr">
        <f aca="false">IF(COUNT('Math Scores'!$DV15:$EU15)=0,"",SUMIF('Math Scores'!$F$6:$IC$6,CF$4,'Math Scores'!$F15:$IC15))</f>
        <is>
          <t/>
        </is>
      </c>
      <c r="CG14" s="519" t="inlineStr">
        <f aca="false">IF(COUNT('Math Scores'!$DV15:$EU15)=0,"",SUMIF('Math Scores'!$F$6:$IC$6,CG$4,'Math Scores'!$F15:$IC15))</f>
        <is>
          <t/>
        </is>
      </c>
      <c r="CH14" s="519" t="inlineStr">
        <f aca="false">IF(COUNT('Math Scores'!$DV15:$EU15)=0,"",SUMIF('Math Scores'!$F$6:$IC$6,CH$4,'Math Scores'!$F15:$IC15))</f>
        <is>
          <t/>
        </is>
      </c>
      <c r="CI14" s="519" t="inlineStr">
        <f aca="false">IF(COUNT('Math Scores'!$DV15:$EU15)=0,"",SUMIF('Math Scores'!$F$6:$IC$6,CI$4,'Math Scores'!$F15:$IC15))</f>
        <is>
          <t/>
        </is>
      </c>
      <c r="CJ14" s="519" t="inlineStr">
        <f aca="false">IF(COUNT('Math Scores'!$DV15:$EU15)=0,"",SUMIF('Math Scores'!$F$6:$IC$6,CJ$4,'Math Scores'!$F15:$IC15))</f>
        <is>
          <t/>
        </is>
      </c>
      <c r="CK14" s="519" t="inlineStr">
        <f aca="false">IF(COUNT('Math Scores'!$DV15:$EU15)=0,"",SUMIF('Math Scores'!$F$6:$IC$6,CK$4,'Math Scores'!$F15:$IC15))</f>
        <is>
          <t/>
        </is>
      </c>
      <c r="CL14" s="519" t="inlineStr">
        <f aca="false">IF(COUNT('Math Scores'!$DV15:$EU15)=0,"",SUMIF('Math Scores'!$F$6:$IC$6,CL$4,'Math Scores'!$F15:$IC15))</f>
        <is>
          <t/>
        </is>
      </c>
      <c r="CM14" s="519" t="inlineStr">
        <f aca="false">IF(COUNT('Math Scores'!$DV15:$EU15)=0,"",SUMIF('Math Scores'!$F$6:$IC$6,CM$4,'Math Scores'!$F15:$IC15))</f>
        <is>
          <t/>
        </is>
      </c>
      <c r="CN14" s="519" t="inlineStr">
        <f aca="false">IF(COUNT('Math Scores'!$DV15:$EU15)=0,"",SUMIF('Math Scores'!$F$6:$IC$6,CN$4,'Math Scores'!$F15:$IC15))</f>
        <is>
          <t/>
        </is>
      </c>
      <c r="CO14" s="519" t="inlineStr">
        <f aca="false">IF(COUNT('Math Scores'!$DV15:$EU15)=0,"",SUMIF('Math Scores'!$F$6:$IC$6,CO$4,'Math Scores'!$F15:$IC15))</f>
        <is>
          <t/>
        </is>
      </c>
      <c r="CP14" s="519" t="inlineStr">
        <f aca="false">IF(COUNT('Math Scores'!$DV15:$EU15)=0,"",SUMIF('Math Scores'!$F$6:$IC$6,CP$4,'Math Scores'!$F15:$IC15))</f>
        <is>
          <t/>
        </is>
      </c>
      <c r="CQ14" s="519" t="inlineStr">
        <f aca="false">IF(COUNT('Math Scores'!$DV15:$EU15)=0,"",SUMIF('Math Scores'!$F$6:$IC$6,CQ$4,'Math Scores'!$F15:$IC15))</f>
        <is>
          <t/>
        </is>
      </c>
      <c r="CR14" s="519" t="inlineStr">
        <f aca="false">IF(COUNT('Math Scores'!$DV15:$EU15)=0,"",SUMIF('Math Scores'!$F$6:$IC$6,CR$4,'Math Scores'!$F15:$IC15))</f>
        <is>
          <t/>
        </is>
      </c>
      <c r="CS14" s="519" t="inlineStr">
        <f aca="false">IF(COUNT('Math Scores'!$DV15:$EU15)=0,"",SUMIF('Math Scores'!$F$6:$IC$6,CS$4,'Math Scores'!$F15:$IC15))</f>
        <is>
          <t/>
        </is>
      </c>
      <c r="CT14" s="519" t="inlineStr">
        <f aca="false">IF(COUNT('Math Scores'!$EV15:$FW15)=0,"",SUMIF('Math Scores'!$F$6:$IC$6,CT$4,'Math Scores'!$F15:$IC15))</f>
        <is>
          <t/>
        </is>
      </c>
      <c r="CU14" s="519" t="inlineStr">
        <f aca="false">IF(COUNT('Math Scores'!$EV15:$FW15)=0,"",SUMIF('Math Scores'!$F$6:$IC$6,CU$4,'Math Scores'!$F15:$IC15))</f>
        <is>
          <t/>
        </is>
      </c>
      <c r="CV14" s="519" t="inlineStr">
        <f aca="false">IF(COUNT('Math Scores'!$EV15:$FW15)=0,"",SUMIF('Math Scores'!$F$6:$IC$6,CV$4,'Math Scores'!$F15:$IC15))</f>
        <is>
          <t/>
        </is>
      </c>
      <c r="CW14" s="519" t="inlineStr">
        <f aca="false">IF(COUNT('Math Scores'!$EV15:$FW15)=0,"",SUMIF('Math Scores'!$F$6:$IC$6,CW$4,'Math Scores'!$F15:$IC15))</f>
        <is>
          <t/>
        </is>
      </c>
      <c r="CX14" s="519" t="inlineStr">
        <f aca="false">IF(COUNT('Math Scores'!$EV15:$FW15)=0,"",SUMIF('Math Scores'!$F$6:$IC$6,CX$4,'Math Scores'!$F15:$IC15))</f>
        <is>
          <t/>
        </is>
      </c>
      <c r="CY14" s="519" t="inlineStr">
        <f aca="false">IF(COUNT('Math Scores'!$EV15:$FW15)=0,"",SUMIF('Math Scores'!$F$6:$IC$6,CY$4,'Math Scores'!$F15:$IC15))</f>
        <is>
          <t/>
        </is>
      </c>
      <c r="CZ14" s="519" t="inlineStr">
        <f aca="false">IF(COUNT('Math Scores'!$EV15:$FW15)=0,"",SUMIF('Math Scores'!$F$6:$IC$6,CZ$4,'Math Scores'!$F15:$IC15))</f>
        <is>
          <t/>
        </is>
      </c>
      <c r="DA14" s="519" t="inlineStr">
        <f aca="false">IF(COUNT('Math Scores'!$EV15:$FW15)=0,"",SUMIF('Math Scores'!$F$6:$IC$6,DA$4,'Math Scores'!$F15:$IC15))</f>
        <is>
          <t/>
        </is>
      </c>
      <c r="DB14" s="519" t="inlineStr">
        <f aca="false">IF(COUNT('Math Scores'!$EV15:$FW15)=0,"",SUMIF('Math Scores'!$F$6:$IC$6,DB$4,'Math Scores'!$F15:$IC15))</f>
        <is>
          <t/>
        </is>
      </c>
      <c r="DC14" s="519" t="inlineStr">
        <f aca="false">IF(COUNT('Math Scores'!$EV15:$FW15)=0,"",SUMIF('Math Scores'!$F$6:$IC$6,DC$4,'Math Scores'!$F15:$IC15))</f>
        <is>
          <t/>
        </is>
      </c>
      <c r="DD14" s="519" t="inlineStr">
        <f aca="false">IF(COUNT('Math Scores'!$EV15:$FW15)=0,"",SUMIF('Math Scores'!$F$6:$IC$6,DD$4,'Math Scores'!$F15:$IC15))</f>
        <is>
          <t/>
        </is>
      </c>
      <c r="DE14" s="519" t="inlineStr">
        <f aca="false">IF(COUNT('Math Scores'!$EV15:$FW15)=0,"",SUMIF('Math Scores'!$F$6:$IC$6,DE$4,'Math Scores'!$F15:$IC15))</f>
        <is>
          <t/>
        </is>
      </c>
      <c r="DF14" s="519" t="inlineStr">
        <f aca="false">IF(COUNT('Math Scores'!$EV15:$FW15)=0,"",SUMIF('Math Scores'!$F$6:$IC$6,DF$4,'Math Scores'!$F15:$IC15))</f>
        <is>
          <t/>
        </is>
      </c>
      <c r="DG14" s="519" t="inlineStr">
        <f aca="false">IF(COUNT('Math Scores'!$EV15:$FW15)=0,"",SUMIF('Math Scores'!$F$6:$IC$6,DG$4,'Math Scores'!$F15:$IC15))</f>
        <is>
          <t/>
        </is>
      </c>
    </row>
    <row r="15" customFormat="false" ht="12.75" hidden="false" customHeight="false" outlineLevel="0" collapsed="false">
      <c r="A15" s="421" t="n">
        <v>8</v>
      </c>
      <c r="B15" s="228" t="str">
        <f aca="false">'Math Scores'!B16</f>
        <v>G.Roopa</v>
      </c>
      <c r="C15" s="517" t="inlineStr">
        <f aca="false">IF(COUNT('Math Scores'!F16:HI16)=0, "", (SUMIF('Math Scores'!$F$5:$HI$5,"Yes",'Math Scores'!F16:HI16)/SUMIF('Math Scores'!$F$5:$HI$5,"Yes",'Math Scores'!$F$2:$HI$2)))</f>
        <is>
          <t/>
        </is>
      </c>
      <c r="D15" s="476" t="inlineStr">
        <f aca="false">IF(B15="","",IF(COUNT(H15:DG15)=0,"",IF(('Cover Sheet'!$AC$6="2nd"),(SUM(H15:W15)/SUM(H$2:W$2)),IF(('Cover Sheet'!$AC$6="3rd"),(SUM(X15:AI15)/SUM(X$2:AI$2)),IF(('Cover Sheet'!$AC$6="4th"),(SUM(AJ15:AW15)/SUM(AJ$2:AW$2)),IF(('Cover Sheet'!$AC$6="5th"),(SUM(AX15:BK15)/SUM(AX$2:BK$2)),IF(('Cover Sheet'!$AC$6="6th"),(SUM(BL15:CC15)/SUM(BL$2:CC$2)),IF(('Cover Sheet'!$AC$6="7th"),(SUM(CD15:CS15)/SUM(CD$2:CS$2)),IF(('Cover Sheet'!$AC$6="8th"),(SUM(CT15:DG15)/SUM(CT$2:DG$2)),"ERROR")))))))))</f>
        <is>
          <t/>
        </is>
      </c>
      <c r="E15" s="318" t="str">
        <f aca="false">IF(D15="","",IF(D15&gt;0.9,"A1",IF(D15&gt;0.8,"A2",IF(D15&gt;0.7,"B1",IF(D15&gt;0.6,"B2",IF(D15&gt;0.5,"C1",IF(D15&gt;0.4,"C2",IF(D15&gt;0.32,"D",IF(D15&gt;0.2,"E1","E2")))))))))</f>
        <v/>
      </c>
      <c r="F15" s="476" t="str">
        <f aca="false">IF(G15="","",IF(G15&gt;=0.9,"Distinction",IF(G15&gt;=0.75,"First Class",IF(G15&gt;=0.56,"Second Class",IF(G15&gt;=0.35,"Pass","Unsatisfactory")))))</f>
        <v/>
      </c>
      <c r="G15" s="518" t="inlineStr">
        <f aca="false">IF(OR(B15="",'Cover Sheet'!$AC$6=""),"",IF(('Cover Sheet'!$AC$6="2nd"),(VLOOKUP(ROUND((D15*100),0),Goals!$E$4:$H$104,2,1)/100),IF(('Cover Sheet'!$AC$6="3rd"),(VLOOKUP(ROUND((D15*100),0),Goals!$E$4:$H$104,3,1)/100),VLOOKUP(ROUND((D15*100),0),Goals!$E$4:$H$104,4,1)/100)))</f>
        <is>
          <t/>
        </is>
      </c>
      <c r="H15" s="519" t="inlineStr">
        <f aca="false">IF(COUNT('Math Scores'!$F16:$AC16)=0,"",SUMIF('Math Scores'!$F$6:$IC$6,H$4,'Math Scores'!$F16:$IC16))</f>
        <is>
          <t/>
        </is>
      </c>
      <c r="I15" s="519" t="inlineStr">
        <f aca="false">IF(COUNT('Math Scores'!$F16:$AC16)=0,"",SUMIF('Math Scores'!$F$6:$IC$6,I$4,'Math Scores'!$F16:$IC16))</f>
        <is>
          <t/>
        </is>
      </c>
      <c r="J15" s="519" t="inlineStr">
        <f aca="false">IF(COUNT('Math Scores'!$F16:$AC16)=0,"",SUMIF('Math Scores'!$F$6:$IC$6,J$4,'Math Scores'!$F16:$IC16))</f>
        <is>
          <t/>
        </is>
      </c>
      <c r="K15" s="519" t="inlineStr">
        <f aca="false">IF(COUNT('Math Scores'!$F16:$AC16)=0,"",SUMIF('Math Scores'!$F$6:$IC$6,K$4,'Math Scores'!$F16:$IC16))</f>
        <is>
          <t/>
        </is>
      </c>
      <c r="L15" s="519" t="inlineStr">
        <f aca="false">IF(COUNT('Math Scores'!$F16:$AC16)=0,"",SUMIF('Math Scores'!$F$6:$IC$6,L$4,'Math Scores'!$F16:$IC16))</f>
        <is>
          <t/>
        </is>
      </c>
      <c r="M15" s="519" t="inlineStr">
        <f aca="false">IF(COUNT('Math Scores'!$F16:$AC16)=0,"",SUMIF('Math Scores'!$F$6:$IC$6,M$4,'Math Scores'!$F16:$IC16))</f>
        <is>
          <t/>
        </is>
      </c>
      <c r="N15" s="519" t="inlineStr">
        <f aca="false">IF(COUNT('Math Scores'!$F16:$AC16)=0,"",SUMIF('Math Scores'!$F$6:$IC$6,N$4,'Math Scores'!$F16:$IC16))</f>
        <is>
          <t/>
        </is>
      </c>
      <c r="O15" s="519" t="inlineStr">
        <f aca="false">IF(COUNT('Math Scores'!$F16:$AC16)=0,"",SUMIF('Math Scores'!$F$6:$IC$6,O$4,'Math Scores'!$F16:$IC16))</f>
        <is>
          <t/>
        </is>
      </c>
      <c r="P15" s="519" t="inlineStr">
        <f aca="false">IF(COUNT('Math Scores'!$F16:$AC16)=0,"",SUMIF('Math Scores'!$F$6:$IC$6,P$4,'Math Scores'!$F16:$IC16))</f>
        <is>
          <t/>
        </is>
      </c>
      <c r="Q15" s="519" t="inlineStr">
        <f aca="false">IF(COUNT('Math Scores'!$F16:$AC16)=0,"",SUMIF('Math Scores'!$F$6:$IC$6,Q$4,'Math Scores'!$F16:$IC16))</f>
        <is>
          <t/>
        </is>
      </c>
      <c r="R15" s="519" t="inlineStr">
        <f aca="false">IF(COUNT('Math Scores'!$F16:$AC16)=0,"",SUMIF('Math Scores'!$F$6:$IC$6,R$4,'Math Scores'!$F16:$IC16))</f>
        <is>
          <t/>
        </is>
      </c>
      <c r="S15" s="519"/>
      <c r="T15" s="519"/>
      <c r="U15" s="519"/>
      <c r="V15" s="519"/>
      <c r="W15" s="519"/>
      <c r="X15" s="519" t="inlineStr">
        <f aca="false">IF(COUNT('Math Scores'!$AD16:$AZ16)=0,"",SUMIF('Math Scores'!$F$6:$IC$6,X$4,'Math Scores'!$F16:$IC16))</f>
        <is>
          <t/>
        </is>
      </c>
      <c r="Y15" s="519" t="inlineStr">
        <f aca="false">IF(COUNT('Math Scores'!$AD16:$AZ16)=0,"",SUMIF('Math Scores'!$F$6:$IC$6,Y$4,'Math Scores'!$F16:$IC16))</f>
        <is>
          <t/>
        </is>
      </c>
      <c r="Z15" s="519" t="inlineStr">
        <f aca="false">IF(COUNT('Math Scores'!$AD16:$AZ16)=0,"",SUMIF('Math Scores'!$F$6:$IC$6,Z$4,'Math Scores'!$F16:$IC16))</f>
        <is>
          <t/>
        </is>
      </c>
      <c r="AA15" s="519" t="inlineStr">
        <f aca="false">IF(COUNT('Math Scores'!$AD16:$AZ16)=0,"",SUMIF('Math Scores'!$F$6:$IC$6,AA$4,'Math Scores'!$F16:$IC16))</f>
        <is>
          <t/>
        </is>
      </c>
      <c r="AB15" s="519" t="inlineStr">
        <f aca="false">IF(COUNT('Math Scores'!$AD16:$AZ16)=0,"",SUMIF('Math Scores'!$F$6:$IC$6,AB$4,'Math Scores'!$F16:$IC16))</f>
        <is>
          <t/>
        </is>
      </c>
      <c r="AC15" s="519" t="inlineStr">
        <f aca="false">IF(COUNT('Math Scores'!$AD16:$AZ16)=0,"",SUMIF('Math Scores'!$F$6:$IC$6,AC$4,'Math Scores'!$F16:$IC16))</f>
        <is>
          <t/>
        </is>
      </c>
      <c r="AD15" s="519" t="inlineStr">
        <f aca="false">IF(COUNT('Math Scores'!$AD16:$AZ16)=0,"",SUMIF('Math Scores'!$F$6:$IC$6,AD$4,'Math Scores'!$F16:$IC16))</f>
        <is>
          <t/>
        </is>
      </c>
      <c r="AE15" s="519" t="inlineStr">
        <f aca="false">IF(COUNT('Math Scores'!$AD16:$AZ16)=0,"",SUMIF('Math Scores'!$F$6:$IC$6,AE$4,'Math Scores'!$F16:$IC16))</f>
        <is>
          <t/>
        </is>
      </c>
      <c r="AF15" s="519" t="inlineStr">
        <f aca="false">IF(COUNT('Math Scores'!$AD16:$AZ16)=0,"",SUMIF('Math Scores'!$F$6:$IC$6,AF$4,'Math Scores'!$F16:$IC16))</f>
        <is>
          <t/>
        </is>
      </c>
      <c r="AG15" s="519" t="inlineStr">
        <f aca="false">IF(COUNT('Math Scores'!$AD16:$AZ16)=0,"",SUMIF('Math Scores'!$F$6:$IC$6,AG$4,'Math Scores'!$F16:$IC16))</f>
        <is>
          <t/>
        </is>
      </c>
      <c r="AH15" s="519" t="inlineStr">
        <f aca="false">IF(COUNT('Math Scores'!$AD16:$AZ16)=0,"",SUMIF('Math Scores'!$F$6:$IC$6,AH$4,'Math Scores'!$F16:$IC16))</f>
        <is>
          <t/>
        </is>
      </c>
      <c r="AI15" s="519" t="inlineStr">
        <f aca="false">IF(COUNT('Math Scores'!$AD16:$AZ16)=0,"",SUMIF('Math Scores'!$F$6:$IC$6,AI$4,'Math Scores'!$F16:$IC16))</f>
        <is>
          <t/>
        </is>
      </c>
      <c r="AJ15" s="519" t="n">
        <f aca="false">IF(COUNT('Math Scores'!$BA16:$BY16)=0,"",SUMIF('Math Scores'!$F$6:$IC$6,AJ$4,'Math Scores'!$F16:$IC16))</f>
        <v>0</v>
      </c>
      <c r="AK15" s="519" t="n">
        <f aca="false">IF(COUNT('Math Scores'!$BA16:$BY16)=0,"",SUMIF('Math Scores'!$F$6:$IC$6,AK$4,'Math Scores'!$F16:$IC16))</f>
        <v>0</v>
      </c>
      <c r="AL15" s="519" t="n">
        <f aca="false">IF(COUNT('Math Scores'!$BA16:$BY16)=0,"",SUMIF('Math Scores'!$F$6:$IC$6,AL$4,'Math Scores'!$F16:$IC16))</f>
        <v>0</v>
      </c>
      <c r="AM15" s="519" t="n">
        <f aca="false">IF(COUNT('Math Scores'!$BA16:$BY16)=0,"",SUMIF('Math Scores'!$F$6:$IC$6,AM$4,'Math Scores'!$F16:$IC16))</f>
        <v>0</v>
      </c>
      <c r="AN15" s="519" t="n">
        <f aca="false">IF(COUNT('Math Scores'!$BA16:$BY16)=0,"",SUMIF('Math Scores'!$F$6:$IC$6,AN$4,'Math Scores'!$F16:$IC16))</f>
        <v>0</v>
      </c>
      <c r="AO15" s="519" t="n">
        <f aca="false">IF(COUNT('Math Scores'!$BA16:$BY16)=0,"",SUMIF('Math Scores'!$F$6:$IC$6,AO$4,'Math Scores'!$F16:$IC16))</f>
        <v>0</v>
      </c>
      <c r="AP15" s="519" t="n">
        <f aca="false">IF(COUNT('Math Scores'!$BA16:$BY16)=0,"",SUMIF('Math Scores'!$F$6:$IC$6,AP$4,'Math Scores'!$F16:$IC16))</f>
        <v>0</v>
      </c>
      <c r="AQ15" s="519" t="n">
        <f aca="false">IF(COUNT('Math Scores'!$BA16:$BY16)=0,"",SUMIF('Math Scores'!$F$6:$IC$6,AQ$4,'Math Scores'!$F16:$IC16))</f>
        <v>0</v>
      </c>
      <c r="AR15" s="519" t="n">
        <f aca="false">IF(COUNT('Math Scores'!$BA16:$BY16)=0,"",SUMIF('Math Scores'!$F$6:$IC$6,AR$4,'Math Scores'!$F16:$IC16))</f>
        <v>0</v>
      </c>
      <c r="AS15" s="519" t="n">
        <f aca="false">IF(COUNT('Math Scores'!$BA16:$BY16)=0,"",SUMIF('Math Scores'!$F$6:$IC$6,AS$4,'Math Scores'!$F16:$IC16))</f>
        <v>0</v>
      </c>
      <c r="AT15" s="519" t="n">
        <f aca="false">IF(COUNT('Math Scores'!$BA16:$BY16)=0,"",SUMIF('Math Scores'!$F$6:$IC$6,AT$4,'Math Scores'!$F16:$IC16))</f>
        <v>0</v>
      </c>
      <c r="AU15" s="519" t="n">
        <f aca="false">IF(COUNT('Math Scores'!$BA16:$BY16)=0,"",SUMIF('Math Scores'!$F$6:$IC$6,AU$4,'Math Scores'!$F16:$IC16))</f>
        <v>0</v>
      </c>
      <c r="AV15" s="519" t="n">
        <f aca="false">IF(COUNT('Math Scores'!$BA16:$BY16)=0,"",SUMIF('Math Scores'!$F$6:$IC$6,AV$4,'Math Scores'!$F16:$IC16))</f>
        <v>0</v>
      </c>
      <c r="AW15" s="519" t="n">
        <f aca="false">IF(COUNT('Math Scores'!$BA16:$BY16)=0,"",SUMIF('Math Scores'!$F$6:$IC$6,AW$4,'Math Scores'!$F16:$IC16))</f>
        <v>0</v>
      </c>
      <c r="AX15" s="519" t="n">
        <f aca="false">IF(COUNT('Math Scores'!$BZ16:$CW16)=0,"",SUMIF('Math Scores'!$F$6:$IC$6,AX$4,'Math Scores'!$F16:$IC16))</f>
        <v>0</v>
      </c>
      <c r="AY15" s="519" t="n">
        <f aca="false">IF(COUNT('Math Scores'!$BZ16:$CW16)=0,"",SUMIF('Math Scores'!$F$6:$IC$6,AY$4,'Math Scores'!$F16:$IC16))</f>
        <v>0</v>
      </c>
      <c r="AZ15" s="519" t="n">
        <f aca="false">IF(COUNT('Math Scores'!$BZ16:$CW16)=0,"",SUMIF('Math Scores'!$F$6:$IC$6,AZ$4,'Math Scores'!$F16:$IC16))</f>
        <v>0</v>
      </c>
      <c r="BA15" s="519" t="n">
        <f aca="false">IF(COUNT('Math Scores'!$BZ16:$CW16)=0,"",SUMIF('Math Scores'!$F$6:$IC$6,BA$4,'Math Scores'!$F16:$IC16))</f>
        <v>0</v>
      </c>
      <c r="BB15" s="519" t="n">
        <f aca="false">IF(COUNT('Math Scores'!$BZ16:$CW16)=0,"",SUMIF('Math Scores'!$F$6:$IC$6,BB$4,'Math Scores'!$F16:$IC16))</f>
        <v>0</v>
      </c>
      <c r="BC15" s="519" t="n">
        <f aca="false">IF(COUNT('Math Scores'!$BZ16:$CW16)=0,"",SUMIF('Math Scores'!$F$6:$IC$6,BC$4,'Math Scores'!$F16:$IC16))</f>
        <v>0</v>
      </c>
      <c r="BD15" s="519" t="n">
        <f aca="false">IF(COUNT('Math Scores'!$BZ16:$CW16)=0,"",SUMIF('Math Scores'!$F$6:$IC$6,BD$4,'Math Scores'!$F16:$IC16))</f>
        <v>0</v>
      </c>
      <c r="BE15" s="519" t="n">
        <f aca="false">IF(COUNT('Math Scores'!$BZ16:$CW16)=0,"",SUMIF('Math Scores'!$F$6:$IC$6,BE$4,'Math Scores'!$F16:$IC16))</f>
        <v>0</v>
      </c>
      <c r="BF15" s="519" t="n">
        <f aca="false">IF(COUNT('Math Scores'!$BZ16:$CW16)=0,"",SUMIF('Math Scores'!$F$6:$IC$6,BF$4,'Math Scores'!$F16:$IC16))</f>
        <v>0</v>
      </c>
      <c r="BG15" s="519" t="n">
        <f aca="false">IF(COUNT('Math Scores'!$BZ16:$CW16)=0,"",SUMIF('Math Scores'!$F$6:$IC$6,BG$4,'Math Scores'!$F16:$IC16))</f>
        <v>0</v>
      </c>
      <c r="BH15" s="519" t="inlineStr">
        <f aca="false">IF(COUNT('Math Scores'!$BZ16:$CW16)=0,"",SUMIF('Math Scores'!$F$6:$IC$6,BH$4,'Math Scores'!$F16:$IC16))</f>
        <is>
          <t/>
        </is>
      </c>
      <c r="BI15" s="519" t="inlineStr">
        <f aca="false">IF(COUNT('Math Scores'!$BZ16:$CW16)=0,"",SUMIF('Math Scores'!$F$6:$IC$6,BI$4,'Math Scores'!$F16:$IC16))</f>
        <is>
          <t/>
        </is>
      </c>
      <c r="BJ15" s="519" t="inlineStr">
        <f aca="false">IF(COUNT('Math Scores'!$BZ16:$CW16)=0,"",SUMIF('Math Scores'!$F$6:$IC$6,BJ$4,'Math Scores'!$F16:$IC16))</f>
        <is>
          <t/>
        </is>
      </c>
      <c r="BK15" s="519" t="n">
        <f aca="false">IF(COUNT('Math Scores'!$BZ16:$CW16)=0,"",SUMIF('Math Scores'!$F$6:$IC$6,BK$4,'Math Scores'!$F16:$IC16))</f>
        <v>0</v>
      </c>
      <c r="BL15" s="519" t="n">
        <f aca="false">IF(COUNT('Math Scores'!$CX16:$DU16)=0,"",SUMIF('Math Scores'!$F$6:$IC$6,BL$4,'Math Scores'!$F16:$IC16))</f>
        <v>0</v>
      </c>
      <c r="BM15" s="519" t="n">
        <f aca="false">IF(COUNT('Math Scores'!$CX16:$DU16)=0,"",SUMIF('Math Scores'!$F$6:$IC$6,BM$4,'Math Scores'!$F16:$IC16))</f>
        <v>0</v>
      </c>
      <c r="BN15" s="519" t="n">
        <f aca="false">IF(COUNT('Math Scores'!$CX16:$DU16)=0,"",SUMIF('Math Scores'!$F$6:$IC$6,BN$4,'Math Scores'!$F16:$IC16))</f>
        <v>0</v>
      </c>
      <c r="BO15" s="519" t="n">
        <f aca="false">IF(COUNT('Math Scores'!$CX16:$DU16)=0,"",SUMIF('Math Scores'!$F$6:$IC$6,BO$4,'Math Scores'!$F16:$IC16))</f>
        <v>0</v>
      </c>
      <c r="BP15" s="519" t="n">
        <f aca="false">IF(COUNT('Math Scores'!$CX16:$DU16)=0,"",SUMIF('Math Scores'!$F$6:$IC$6,BP$4,'Math Scores'!$F16:$IC16))</f>
        <v>0</v>
      </c>
      <c r="BQ15" s="519" t="n">
        <f aca="false">IF(COUNT('Math Scores'!$CX16:$DU16)=0,"",SUMIF('Math Scores'!$F$6:$IC$6,BQ$4,'Math Scores'!$F16:$IC16))</f>
        <v>0</v>
      </c>
      <c r="BR15" s="519" t="n">
        <f aca="false">IF(COUNT('Math Scores'!$CX16:$DU16)=0,"",SUMIF('Math Scores'!$F$6:$IC$6,BR$4,'Math Scores'!$F16:$IC16))</f>
        <v>0</v>
      </c>
      <c r="BS15" s="519" t="n">
        <f aca="false">IF(COUNT('Math Scores'!$CX16:$DU16)=0,"",SUMIF('Math Scores'!$F$6:$IC$6,BS$4,'Math Scores'!$F16:$IC16))</f>
        <v>0</v>
      </c>
      <c r="BT15" s="519" t="n">
        <f aca="false">IF(COUNT('Math Scores'!$CX16:$DU16)=0,"",SUMIF('Math Scores'!$F$6:$IC$6,BT$4,'Math Scores'!$F16:$IC16))</f>
        <v>0</v>
      </c>
      <c r="BU15" s="519" t="n">
        <f aca="false">IF(COUNT('Math Scores'!$CX16:$DU16)=0,"",SUMIF('Math Scores'!$F$6:$IC$6,BU$4,'Math Scores'!$F16:$IC16))</f>
        <v>0</v>
      </c>
      <c r="BV15" s="519" t="n">
        <f aca="false">IF(COUNT('Math Scores'!$CX16:$DU16)=0,"",SUMIF('Math Scores'!$F$6:$IC$6,BV$4,'Math Scores'!$F16:$IC16))</f>
        <v>0</v>
      </c>
      <c r="BW15" s="519" t="n">
        <f aca="false">IF(COUNT('Math Scores'!$CX16:$DU16)=0,"",SUMIF('Math Scores'!$F$6:$IC$6,BW$4,'Math Scores'!$F16:$IC16))</f>
        <v>0</v>
      </c>
      <c r="BX15" s="519" t="n">
        <f aca="false">IF(COUNT('Math Scores'!$CX16:$DU16)=0,"",SUMIF('Math Scores'!$F$6:$IC$6,BX$4,'Math Scores'!$F16:$IC16))</f>
        <v>0</v>
      </c>
      <c r="BY15" s="519" t="n">
        <f aca="false">IF(COUNT('Math Scores'!$CX16:$DU16)=0,"",SUMIF('Math Scores'!$F$6:$IC$6,BY$4,'Math Scores'!$F16:$IC16))</f>
        <v>0</v>
      </c>
      <c r="BZ15" s="519" t="n">
        <f aca="false">IF(COUNT('Math Scores'!$CX16:$DU16)=0,"",SUMIF('Math Scores'!$F$6:$IC$6,BZ$4,'Math Scores'!$F16:$IC16))</f>
        <v>0</v>
      </c>
      <c r="CA15" s="519" t="n">
        <f aca="false">IF(COUNT('Math Scores'!$CX16:$DU16)=0,"",SUMIF('Math Scores'!$F$6:$IC$6,CA$4,'Math Scores'!$F16:$IC16))</f>
        <v>0</v>
      </c>
      <c r="CB15" s="519" t="n">
        <f aca="false">IF(COUNT('Math Scores'!$CX16:$DU16)=0,"",SUMIF('Math Scores'!$F$6:$IC$6,CB$4,'Math Scores'!$F16:$IC16))</f>
        <v>0</v>
      </c>
      <c r="CC15" s="519" t="n">
        <f aca="false">IF(COUNT('Math Scores'!$CX16:$DU16)=0,"",SUMIF('Math Scores'!$F$6:$IC$6,CC$4,'Math Scores'!$F16:$IC16))</f>
        <v>0</v>
      </c>
      <c r="CD15" s="519" t="inlineStr">
        <f aca="false">IF(COUNT('Math Scores'!$DV16:$EU16)=0,"",SUMIF('Math Scores'!$F$6:$IC$6,CD$4,'Math Scores'!$F16:$IC16))</f>
        <is>
          <t/>
        </is>
      </c>
      <c r="CE15" s="519" t="inlineStr">
        <f aca="false">IF(COUNT('Math Scores'!$DV16:$EU16)=0,"",SUMIF('Math Scores'!$F$6:$IC$6,CE$4,'Math Scores'!$F16:$IC16))</f>
        <is>
          <t/>
        </is>
      </c>
      <c r="CF15" s="519" t="inlineStr">
        <f aca="false">IF(COUNT('Math Scores'!$DV16:$EU16)=0,"",SUMIF('Math Scores'!$F$6:$IC$6,CF$4,'Math Scores'!$F16:$IC16))</f>
        <is>
          <t/>
        </is>
      </c>
      <c r="CG15" s="519" t="inlineStr">
        <f aca="false">IF(COUNT('Math Scores'!$DV16:$EU16)=0,"",SUMIF('Math Scores'!$F$6:$IC$6,CG$4,'Math Scores'!$F16:$IC16))</f>
        <is>
          <t/>
        </is>
      </c>
      <c r="CH15" s="519" t="inlineStr">
        <f aca="false">IF(COUNT('Math Scores'!$DV16:$EU16)=0,"",SUMIF('Math Scores'!$F$6:$IC$6,CH$4,'Math Scores'!$F16:$IC16))</f>
        <is>
          <t/>
        </is>
      </c>
      <c r="CI15" s="519" t="inlineStr">
        <f aca="false">IF(COUNT('Math Scores'!$DV16:$EU16)=0,"",SUMIF('Math Scores'!$F$6:$IC$6,CI$4,'Math Scores'!$F16:$IC16))</f>
        <is>
          <t/>
        </is>
      </c>
      <c r="CJ15" s="519" t="inlineStr">
        <f aca="false">IF(COUNT('Math Scores'!$DV16:$EU16)=0,"",SUMIF('Math Scores'!$F$6:$IC$6,CJ$4,'Math Scores'!$F16:$IC16))</f>
        <is>
          <t/>
        </is>
      </c>
      <c r="CK15" s="519" t="inlineStr">
        <f aca="false">IF(COUNT('Math Scores'!$DV16:$EU16)=0,"",SUMIF('Math Scores'!$F$6:$IC$6,CK$4,'Math Scores'!$F16:$IC16))</f>
        <is>
          <t/>
        </is>
      </c>
      <c r="CL15" s="519" t="inlineStr">
        <f aca="false">IF(COUNT('Math Scores'!$DV16:$EU16)=0,"",SUMIF('Math Scores'!$F$6:$IC$6,CL$4,'Math Scores'!$F16:$IC16))</f>
        <is>
          <t/>
        </is>
      </c>
      <c r="CM15" s="519" t="inlineStr">
        <f aca="false">IF(COUNT('Math Scores'!$DV16:$EU16)=0,"",SUMIF('Math Scores'!$F$6:$IC$6,CM$4,'Math Scores'!$F16:$IC16))</f>
        <is>
          <t/>
        </is>
      </c>
      <c r="CN15" s="519" t="inlineStr">
        <f aca="false">IF(COUNT('Math Scores'!$DV16:$EU16)=0,"",SUMIF('Math Scores'!$F$6:$IC$6,CN$4,'Math Scores'!$F16:$IC16))</f>
        <is>
          <t/>
        </is>
      </c>
      <c r="CO15" s="519" t="inlineStr">
        <f aca="false">IF(COUNT('Math Scores'!$DV16:$EU16)=0,"",SUMIF('Math Scores'!$F$6:$IC$6,CO$4,'Math Scores'!$F16:$IC16))</f>
        <is>
          <t/>
        </is>
      </c>
      <c r="CP15" s="519" t="inlineStr">
        <f aca="false">IF(COUNT('Math Scores'!$DV16:$EU16)=0,"",SUMIF('Math Scores'!$F$6:$IC$6,CP$4,'Math Scores'!$F16:$IC16))</f>
        <is>
          <t/>
        </is>
      </c>
      <c r="CQ15" s="519" t="inlineStr">
        <f aca="false">IF(COUNT('Math Scores'!$DV16:$EU16)=0,"",SUMIF('Math Scores'!$F$6:$IC$6,CQ$4,'Math Scores'!$F16:$IC16))</f>
        <is>
          <t/>
        </is>
      </c>
      <c r="CR15" s="519" t="inlineStr">
        <f aca="false">IF(COUNT('Math Scores'!$DV16:$EU16)=0,"",SUMIF('Math Scores'!$F$6:$IC$6,CR$4,'Math Scores'!$F16:$IC16))</f>
        <is>
          <t/>
        </is>
      </c>
      <c r="CS15" s="519" t="inlineStr">
        <f aca="false">IF(COUNT('Math Scores'!$DV16:$EU16)=0,"",SUMIF('Math Scores'!$F$6:$IC$6,CS$4,'Math Scores'!$F16:$IC16))</f>
        <is>
          <t/>
        </is>
      </c>
      <c r="CT15" s="519" t="inlineStr">
        <f aca="false">IF(COUNT('Math Scores'!$EV16:$FW16)=0,"",SUMIF('Math Scores'!$F$6:$IC$6,CT$4,'Math Scores'!$F16:$IC16))</f>
        <is>
          <t/>
        </is>
      </c>
      <c r="CU15" s="519" t="inlineStr">
        <f aca="false">IF(COUNT('Math Scores'!$EV16:$FW16)=0,"",SUMIF('Math Scores'!$F$6:$IC$6,CU$4,'Math Scores'!$F16:$IC16))</f>
        <is>
          <t/>
        </is>
      </c>
      <c r="CV15" s="519" t="inlineStr">
        <f aca="false">IF(COUNT('Math Scores'!$EV16:$FW16)=0,"",SUMIF('Math Scores'!$F$6:$IC$6,CV$4,'Math Scores'!$F16:$IC16))</f>
        <is>
          <t/>
        </is>
      </c>
      <c r="CW15" s="519" t="inlineStr">
        <f aca="false">IF(COUNT('Math Scores'!$EV16:$FW16)=0,"",SUMIF('Math Scores'!$F$6:$IC$6,CW$4,'Math Scores'!$F16:$IC16))</f>
        <is>
          <t/>
        </is>
      </c>
      <c r="CX15" s="519" t="inlineStr">
        <f aca="false">IF(COUNT('Math Scores'!$EV16:$FW16)=0,"",SUMIF('Math Scores'!$F$6:$IC$6,CX$4,'Math Scores'!$F16:$IC16))</f>
        <is>
          <t/>
        </is>
      </c>
      <c r="CY15" s="519" t="inlineStr">
        <f aca="false">IF(COUNT('Math Scores'!$EV16:$FW16)=0,"",SUMIF('Math Scores'!$F$6:$IC$6,CY$4,'Math Scores'!$F16:$IC16))</f>
        <is>
          <t/>
        </is>
      </c>
      <c r="CZ15" s="519" t="inlineStr">
        <f aca="false">IF(COUNT('Math Scores'!$EV16:$FW16)=0,"",SUMIF('Math Scores'!$F$6:$IC$6,CZ$4,'Math Scores'!$F16:$IC16))</f>
        <is>
          <t/>
        </is>
      </c>
      <c r="DA15" s="519" t="inlineStr">
        <f aca="false">IF(COUNT('Math Scores'!$EV16:$FW16)=0,"",SUMIF('Math Scores'!$F$6:$IC$6,DA$4,'Math Scores'!$F16:$IC16))</f>
        <is>
          <t/>
        </is>
      </c>
      <c r="DB15" s="519" t="inlineStr">
        <f aca="false">IF(COUNT('Math Scores'!$EV16:$FW16)=0,"",SUMIF('Math Scores'!$F$6:$IC$6,DB$4,'Math Scores'!$F16:$IC16))</f>
        <is>
          <t/>
        </is>
      </c>
      <c r="DC15" s="519" t="inlineStr">
        <f aca="false">IF(COUNT('Math Scores'!$EV16:$FW16)=0,"",SUMIF('Math Scores'!$F$6:$IC$6,DC$4,'Math Scores'!$F16:$IC16))</f>
        <is>
          <t/>
        </is>
      </c>
      <c r="DD15" s="519" t="inlineStr">
        <f aca="false">IF(COUNT('Math Scores'!$EV16:$FW16)=0,"",SUMIF('Math Scores'!$F$6:$IC$6,DD$4,'Math Scores'!$F16:$IC16))</f>
        <is>
          <t/>
        </is>
      </c>
      <c r="DE15" s="519" t="inlineStr">
        <f aca="false">IF(COUNT('Math Scores'!$EV16:$FW16)=0,"",SUMIF('Math Scores'!$F$6:$IC$6,DE$4,'Math Scores'!$F16:$IC16))</f>
        <is>
          <t/>
        </is>
      </c>
      <c r="DF15" s="519" t="inlineStr">
        <f aca="false">IF(COUNT('Math Scores'!$EV16:$FW16)=0,"",SUMIF('Math Scores'!$F$6:$IC$6,DF$4,'Math Scores'!$F16:$IC16))</f>
        <is>
          <t/>
        </is>
      </c>
      <c r="DG15" s="519" t="inlineStr">
        <f aca="false">IF(COUNT('Math Scores'!$EV16:$FW16)=0,"",SUMIF('Math Scores'!$F$6:$IC$6,DG$4,'Math Scores'!$F16:$IC16))</f>
        <is>
          <t/>
        </is>
      </c>
    </row>
    <row r="16" customFormat="false" ht="12.75" hidden="false" customHeight="false" outlineLevel="0" collapsed="false">
      <c r="A16" s="421" t="n">
        <v>9</v>
      </c>
      <c r="B16" s="228" t="str">
        <f aca="false">'Math Scores'!B17</f>
        <v>K.Nagamani</v>
      </c>
      <c r="C16" s="517" t="inlineStr">
        <f aca="false">IF(COUNT('Math Scores'!F17:HI17)=0, "", (SUMIF('Math Scores'!$F$5:$HI$5,"Yes",'Math Scores'!F17:HI17)/SUMIF('Math Scores'!$F$5:$HI$5,"Yes",'Math Scores'!$F$2:$HI$2)))</f>
        <is>
          <t/>
        </is>
      </c>
      <c r="D16" s="476" t="inlineStr">
        <f aca="false">IF(B16="","",IF(COUNT(H16:DG16)=0,"",IF(('Cover Sheet'!$AC$6="2nd"),(SUM(H16:W16)/SUM(H$2:W$2)),IF(('Cover Sheet'!$AC$6="3rd"),(SUM(X16:AI16)/SUM(X$2:AI$2)),IF(('Cover Sheet'!$AC$6="4th"),(SUM(AJ16:AW16)/SUM(AJ$2:AW$2)),IF(('Cover Sheet'!$AC$6="5th"),(SUM(AX16:BK16)/SUM(AX$2:BK$2)),IF(('Cover Sheet'!$AC$6="6th"),(SUM(BL16:CC16)/SUM(BL$2:CC$2)),IF(('Cover Sheet'!$AC$6="7th"),(SUM(CD16:CS16)/SUM(CD$2:CS$2)),IF(('Cover Sheet'!$AC$6="8th"),(SUM(CT16:DG16)/SUM(CT$2:DG$2)),"ERROR")))))))))</f>
        <is>
          <t/>
        </is>
      </c>
      <c r="E16" s="318" t="str">
        <f aca="false">IF(D16="","",IF(D16&gt;0.9,"A1",IF(D16&gt;0.8,"A2",IF(D16&gt;0.7,"B1",IF(D16&gt;0.6,"B2",IF(D16&gt;0.5,"C1",IF(D16&gt;0.4,"C2",IF(D16&gt;0.32,"D",IF(D16&gt;0.2,"E1","E2")))))))))</f>
        <v/>
      </c>
      <c r="F16" s="476" t="str">
        <f aca="false">IF(G16="","",IF(G16&gt;=0.9,"Distinction",IF(G16&gt;=0.75,"First Class",IF(G16&gt;=0.56,"Second Class",IF(G16&gt;=0.35,"Pass","Unsatisfactory")))))</f>
        <v/>
      </c>
      <c r="G16" s="518" t="inlineStr">
        <f aca="false">IF(OR(B16="",'Cover Sheet'!$AC$6=""),"",IF(('Cover Sheet'!$AC$6="2nd"),(VLOOKUP(ROUND((D16*100),0),Goals!$E$4:$H$104,2,1)/100),IF(('Cover Sheet'!$AC$6="3rd"),(VLOOKUP(ROUND((D16*100),0),Goals!$E$4:$H$104,3,1)/100),VLOOKUP(ROUND((D16*100),0),Goals!$E$4:$H$104,4,1)/100)))</f>
        <is>
          <t/>
        </is>
      </c>
      <c r="H16" s="519" t="inlineStr">
        <f aca="false">IF(COUNT('Math Scores'!$F17:$AC17)=0,"",SUMIF('Math Scores'!$F$6:$IC$6,H$4,'Math Scores'!$F17:$IC17))</f>
        <is>
          <t/>
        </is>
      </c>
      <c r="I16" s="519" t="inlineStr">
        <f aca="false">IF(COUNT('Math Scores'!$F17:$AC17)=0,"",SUMIF('Math Scores'!$F$6:$IC$6,I$4,'Math Scores'!$F17:$IC17))</f>
        <is>
          <t/>
        </is>
      </c>
      <c r="J16" s="519" t="inlineStr">
        <f aca="false">IF(COUNT('Math Scores'!$F17:$AC17)=0,"",SUMIF('Math Scores'!$F$6:$IC$6,J$4,'Math Scores'!$F17:$IC17))</f>
        <is>
          <t/>
        </is>
      </c>
      <c r="K16" s="519" t="inlineStr">
        <f aca="false">IF(COUNT('Math Scores'!$F17:$AC17)=0,"",SUMIF('Math Scores'!$F$6:$IC$6,K$4,'Math Scores'!$F17:$IC17))</f>
        <is>
          <t/>
        </is>
      </c>
      <c r="L16" s="519" t="inlineStr">
        <f aca="false">IF(COUNT('Math Scores'!$F17:$AC17)=0,"",SUMIF('Math Scores'!$F$6:$IC$6,L$4,'Math Scores'!$F17:$IC17))</f>
        <is>
          <t/>
        </is>
      </c>
      <c r="M16" s="519" t="inlineStr">
        <f aca="false">IF(COUNT('Math Scores'!$F17:$AC17)=0,"",SUMIF('Math Scores'!$F$6:$IC$6,M$4,'Math Scores'!$F17:$IC17))</f>
        <is>
          <t/>
        </is>
      </c>
      <c r="N16" s="519" t="inlineStr">
        <f aca="false">IF(COUNT('Math Scores'!$F17:$AC17)=0,"",SUMIF('Math Scores'!$F$6:$IC$6,N$4,'Math Scores'!$F17:$IC17))</f>
        <is>
          <t/>
        </is>
      </c>
      <c r="O16" s="519" t="inlineStr">
        <f aca="false">IF(COUNT('Math Scores'!$F17:$AC17)=0,"",SUMIF('Math Scores'!$F$6:$IC$6,O$4,'Math Scores'!$F17:$IC17))</f>
        <is>
          <t/>
        </is>
      </c>
      <c r="P16" s="519" t="inlineStr">
        <f aca="false">IF(COUNT('Math Scores'!$F17:$AC17)=0,"",SUMIF('Math Scores'!$F$6:$IC$6,P$4,'Math Scores'!$F17:$IC17))</f>
        <is>
          <t/>
        </is>
      </c>
      <c r="Q16" s="519" t="inlineStr">
        <f aca="false">IF(COUNT('Math Scores'!$F17:$AC17)=0,"",SUMIF('Math Scores'!$F$6:$IC$6,Q$4,'Math Scores'!$F17:$IC17))</f>
        <is>
          <t/>
        </is>
      </c>
      <c r="R16" s="519" t="inlineStr">
        <f aca="false">IF(COUNT('Math Scores'!$F17:$AC17)=0,"",SUMIF('Math Scores'!$F$6:$IC$6,R$4,'Math Scores'!$F17:$IC17))</f>
        <is>
          <t/>
        </is>
      </c>
      <c r="S16" s="519"/>
      <c r="T16" s="519"/>
      <c r="U16" s="519"/>
      <c r="V16" s="519"/>
      <c r="W16" s="519"/>
      <c r="X16" s="519" t="inlineStr">
        <f aca="false">IF(COUNT('Math Scores'!$AD17:$AZ17)=0,"",SUMIF('Math Scores'!$F$6:$IC$6,X$4,'Math Scores'!$F17:$IC17))</f>
        <is>
          <t/>
        </is>
      </c>
      <c r="Y16" s="519" t="inlineStr">
        <f aca="false">IF(COUNT('Math Scores'!$AD17:$AZ17)=0,"",SUMIF('Math Scores'!$F$6:$IC$6,Y$4,'Math Scores'!$F17:$IC17))</f>
        <is>
          <t/>
        </is>
      </c>
      <c r="Z16" s="519" t="inlineStr">
        <f aca="false">IF(COUNT('Math Scores'!$AD17:$AZ17)=0,"",SUMIF('Math Scores'!$F$6:$IC$6,Z$4,'Math Scores'!$F17:$IC17))</f>
        <is>
          <t/>
        </is>
      </c>
      <c r="AA16" s="519" t="inlineStr">
        <f aca="false">IF(COUNT('Math Scores'!$AD17:$AZ17)=0,"",SUMIF('Math Scores'!$F$6:$IC$6,AA$4,'Math Scores'!$F17:$IC17))</f>
        <is>
          <t/>
        </is>
      </c>
      <c r="AB16" s="519" t="inlineStr">
        <f aca="false">IF(COUNT('Math Scores'!$AD17:$AZ17)=0,"",SUMIF('Math Scores'!$F$6:$IC$6,AB$4,'Math Scores'!$F17:$IC17))</f>
        <is>
          <t/>
        </is>
      </c>
      <c r="AC16" s="519" t="inlineStr">
        <f aca="false">IF(COUNT('Math Scores'!$AD17:$AZ17)=0,"",SUMIF('Math Scores'!$F$6:$IC$6,AC$4,'Math Scores'!$F17:$IC17))</f>
        <is>
          <t/>
        </is>
      </c>
      <c r="AD16" s="519" t="inlineStr">
        <f aca="false">IF(COUNT('Math Scores'!$AD17:$AZ17)=0,"",SUMIF('Math Scores'!$F$6:$IC$6,AD$4,'Math Scores'!$F17:$IC17))</f>
        <is>
          <t/>
        </is>
      </c>
      <c r="AE16" s="519" t="inlineStr">
        <f aca="false">IF(COUNT('Math Scores'!$AD17:$AZ17)=0,"",SUMIF('Math Scores'!$F$6:$IC$6,AE$4,'Math Scores'!$F17:$IC17))</f>
        <is>
          <t/>
        </is>
      </c>
      <c r="AF16" s="519" t="inlineStr">
        <f aca="false">IF(COUNT('Math Scores'!$AD17:$AZ17)=0,"",SUMIF('Math Scores'!$F$6:$IC$6,AF$4,'Math Scores'!$F17:$IC17))</f>
        <is>
          <t/>
        </is>
      </c>
      <c r="AG16" s="519" t="inlineStr">
        <f aca="false">IF(COUNT('Math Scores'!$AD17:$AZ17)=0,"",SUMIF('Math Scores'!$F$6:$IC$6,AG$4,'Math Scores'!$F17:$IC17))</f>
        <is>
          <t/>
        </is>
      </c>
      <c r="AH16" s="519" t="inlineStr">
        <f aca="false">IF(COUNT('Math Scores'!$AD17:$AZ17)=0,"",SUMIF('Math Scores'!$F$6:$IC$6,AH$4,'Math Scores'!$F17:$IC17))</f>
        <is>
          <t/>
        </is>
      </c>
      <c r="AI16" s="519" t="inlineStr">
        <f aca="false">IF(COUNT('Math Scores'!$AD17:$AZ17)=0,"",SUMIF('Math Scores'!$F$6:$IC$6,AI$4,'Math Scores'!$F17:$IC17))</f>
        <is>
          <t/>
        </is>
      </c>
      <c r="AJ16" s="519" t="n">
        <f aca="false">IF(COUNT('Math Scores'!$BA17:$BY17)=0,"",SUMIF('Math Scores'!$F$6:$IC$6,AJ$4,'Math Scores'!$F17:$IC17))</f>
        <v>0</v>
      </c>
      <c r="AK16" s="519" t="n">
        <f aca="false">IF(COUNT('Math Scores'!$BA17:$BY17)=0,"",SUMIF('Math Scores'!$F$6:$IC$6,AK$4,'Math Scores'!$F17:$IC17))</f>
        <v>0</v>
      </c>
      <c r="AL16" s="519" t="n">
        <f aca="false">IF(COUNT('Math Scores'!$BA17:$BY17)=0,"",SUMIF('Math Scores'!$F$6:$IC$6,AL$4,'Math Scores'!$F17:$IC17))</f>
        <v>0</v>
      </c>
      <c r="AM16" s="519" t="n">
        <f aca="false">IF(COUNT('Math Scores'!$BA17:$BY17)=0,"",SUMIF('Math Scores'!$F$6:$IC$6,AM$4,'Math Scores'!$F17:$IC17))</f>
        <v>0</v>
      </c>
      <c r="AN16" s="519" t="n">
        <f aca="false">IF(COUNT('Math Scores'!$BA17:$BY17)=0,"",SUMIF('Math Scores'!$F$6:$IC$6,AN$4,'Math Scores'!$F17:$IC17))</f>
        <v>0</v>
      </c>
      <c r="AO16" s="519" t="n">
        <f aca="false">IF(COUNT('Math Scores'!$BA17:$BY17)=0,"",SUMIF('Math Scores'!$F$6:$IC$6,AO$4,'Math Scores'!$F17:$IC17))</f>
        <v>0</v>
      </c>
      <c r="AP16" s="519" t="n">
        <f aca="false">IF(COUNT('Math Scores'!$BA17:$BY17)=0,"",SUMIF('Math Scores'!$F$6:$IC$6,AP$4,'Math Scores'!$F17:$IC17))</f>
        <v>0</v>
      </c>
      <c r="AQ16" s="519" t="n">
        <f aca="false">IF(COUNT('Math Scores'!$BA17:$BY17)=0,"",SUMIF('Math Scores'!$F$6:$IC$6,AQ$4,'Math Scores'!$F17:$IC17))</f>
        <v>0</v>
      </c>
      <c r="AR16" s="519" t="n">
        <f aca="false">IF(COUNT('Math Scores'!$BA17:$BY17)=0,"",SUMIF('Math Scores'!$F$6:$IC$6,AR$4,'Math Scores'!$F17:$IC17))</f>
        <v>0</v>
      </c>
      <c r="AS16" s="519" t="n">
        <f aca="false">IF(COUNT('Math Scores'!$BA17:$BY17)=0,"",SUMIF('Math Scores'!$F$6:$IC$6,AS$4,'Math Scores'!$F17:$IC17))</f>
        <v>0</v>
      </c>
      <c r="AT16" s="519" t="n">
        <f aca="false">IF(COUNT('Math Scores'!$BA17:$BY17)=0,"",SUMIF('Math Scores'!$F$6:$IC$6,AT$4,'Math Scores'!$F17:$IC17))</f>
        <v>0</v>
      </c>
      <c r="AU16" s="519" t="n">
        <f aca="false">IF(COUNT('Math Scores'!$BA17:$BY17)=0,"",SUMIF('Math Scores'!$F$6:$IC$6,AU$4,'Math Scores'!$F17:$IC17))</f>
        <v>0</v>
      </c>
      <c r="AV16" s="519" t="n">
        <f aca="false">IF(COUNT('Math Scores'!$BA17:$BY17)=0,"",SUMIF('Math Scores'!$F$6:$IC$6,AV$4,'Math Scores'!$F17:$IC17))</f>
        <v>0</v>
      </c>
      <c r="AW16" s="519" t="n">
        <f aca="false">IF(COUNT('Math Scores'!$BA17:$BY17)=0,"",SUMIF('Math Scores'!$F$6:$IC$6,AW$4,'Math Scores'!$F17:$IC17))</f>
        <v>0</v>
      </c>
      <c r="AX16" s="519" t="n">
        <f aca="false">IF(COUNT('Math Scores'!$BZ17:$CW17)=0,"",SUMIF('Math Scores'!$F$6:$IC$6,AX$4,'Math Scores'!$F17:$IC17))</f>
        <v>0</v>
      </c>
      <c r="AY16" s="519" t="n">
        <f aca="false">IF(COUNT('Math Scores'!$BZ17:$CW17)=0,"",SUMIF('Math Scores'!$F$6:$IC$6,AY$4,'Math Scores'!$F17:$IC17))</f>
        <v>0</v>
      </c>
      <c r="AZ16" s="519" t="n">
        <f aca="false">IF(COUNT('Math Scores'!$BZ17:$CW17)=0,"",SUMIF('Math Scores'!$F$6:$IC$6,AZ$4,'Math Scores'!$F17:$IC17))</f>
        <v>0</v>
      </c>
      <c r="BA16" s="519" t="n">
        <f aca="false">IF(COUNT('Math Scores'!$BZ17:$CW17)=0,"",SUMIF('Math Scores'!$F$6:$IC$6,BA$4,'Math Scores'!$F17:$IC17))</f>
        <v>0</v>
      </c>
      <c r="BB16" s="519" t="n">
        <f aca="false">IF(COUNT('Math Scores'!$BZ17:$CW17)=0,"",SUMIF('Math Scores'!$F$6:$IC$6,BB$4,'Math Scores'!$F17:$IC17))</f>
        <v>0</v>
      </c>
      <c r="BC16" s="519" t="n">
        <f aca="false">IF(COUNT('Math Scores'!$BZ17:$CW17)=0,"",SUMIF('Math Scores'!$F$6:$IC$6,BC$4,'Math Scores'!$F17:$IC17))</f>
        <v>0</v>
      </c>
      <c r="BD16" s="519" t="n">
        <f aca="false">IF(COUNT('Math Scores'!$BZ17:$CW17)=0,"",SUMIF('Math Scores'!$F$6:$IC$6,BD$4,'Math Scores'!$F17:$IC17))</f>
        <v>0</v>
      </c>
      <c r="BE16" s="519" t="n">
        <f aca="false">IF(COUNT('Math Scores'!$BZ17:$CW17)=0,"",SUMIF('Math Scores'!$F$6:$IC$6,BE$4,'Math Scores'!$F17:$IC17))</f>
        <v>0</v>
      </c>
      <c r="BF16" s="519" t="n">
        <f aca="false">IF(COUNT('Math Scores'!$BZ17:$CW17)=0,"",SUMIF('Math Scores'!$F$6:$IC$6,BF$4,'Math Scores'!$F17:$IC17))</f>
        <v>0</v>
      </c>
      <c r="BG16" s="519" t="n">
        <f aca="false">IF(COUNT('Math Scores'!$BZ17:$CW17)=0,"",SUMIF('Math Scores'!$F$6:$IC$6,BG$4,'Math Scores'!$F17:$IC17))</f>
        <v>0</v>
      </c>
      <c r="BH16" s="519" t="inlineStr">
        <f aca="false">IF(COUNT('Math Scores'!$BZ17:$CW17)=0,"",SUMIF('Math Scores'!$F$6:$IC$6,BH$4,'Math Scores'!$F17:$IC17))</f>
        <is>
          <t/>
        </is>
      </c>
      <c r="BI16" s="519" t="inlineStr">
        <f aca="false">IF(COUNT('Math Scores'!$BZ17:$CW17)=0,"",SUMIF('Math Scores'!$F$6:$IC$6,BI$4,'Math Scores'!$F17:$IC17))</f>
        <is>
          <t/>
        </is>
      </c>
      <c r="BJ16" s="519" t="inlineStr">
        <f aca="false">IF(COUNT('Math Scores'!$BZ17:$CW17)=0,"",SUMIF('Math Scores'!$F$6:$IC$6,BJ$4,'Math Scores'!$F17:$IC17))</f>
        <is>
          <t/>
        </is>
      </c>
      <c r="BK16" s="519" t="n">
        <f aca="false">IF(COUNT('Math Scores'!$BZ17:$CW17)=0,"",SUMIF('Math Scores'!$F$6:$IC$6,BK$4,'Math Scores'!$F17:$IC17))</f>
        <v>0</v>
      </c>
      <c r="BL16" s="519" t="n">
        <f aca="false">IF(COUNT('Math Scores'!$CX17:$DU17)=0,"",SUMIF('Math Scores'!$F$6:$IC$6,BL$4,'Math Scores'!$F17:$IC17))</f>
        <v>0</v>
      </c>
      <c r="BM16" s="519" t="n">
        <f aca="false">IF(COUNT('Math Scores'!$CX17:$DU17)=0,"",SUMIF('Math Scores'!$F$6:$IC$6,BM$4,'Math Scores'!$F17:$IC17))</f>
        <v>0</v>
      </c>
      <c r="BN16" s="519" t="n">
        <f aca="false">IF(COUNT('Math Scores'!$CX17:$DU17)=0,"",SUMIF('Math Scores'!$F$6:$IC$6,BN$4,'Math Scores'!$F17:$IC17))</f>
        <v>0</v>
      </c>
      <c r="BO16" s="519" t="n">
        <f aca="false">IF(COUNT('Math Scores'!$CX17:$DU17)=0,"",SUMIF('Math Scores'!$F$6:$IC$6,BO$4,'Math Scores'!$F17:$IC17))</f>
        <v>0</v>
      </c>
      <c r="BP16" s="519" t="n">
        <f aca="false">IF(COUNT('Math Scores'!$CX17:$DU17)=0,"",SUMIF('Math Scores'!$F$6:$IC$6,BP$4,'Math Scores'!$F17:$IC17))</f>
        <v>0</v>
      </c>
      <c r="BQ16" s="519" t="n">
        <f aca="false">IF(COUNT('Math Scores'!$CX17:$DU17)=0,"",SUMIF('Math Scores'!$F$6:$IC$6,BQ$4,'Math Scores'!$F17:$IC17))</f>
        <v>0</v>
      </c>
      <c r="BR16" s="519" t="n">
        <f aca="false">IF(COUNT('Math Scores'!$CX17:$DU17)=0,"",SUMIF('Math Scores'!$F$6:$IC$6,BR$4,'Math Scores'!$F17:$IC17))</f>
        <v>0</v>
      </c>
      <c r="BS16" s="519" t="n">
        <f aca="false">IF(COUNT('Math Scores'!$CX17:$DU17)=0,"",SUMIF('Math Scores'!$F$6:$IC$6,BS$4,'Math Scores'!$F17:$IC17))</f>
        <v>0</v>
      </c>
      <c r="BT16" s="519" t="n">
        <f aca="false">IF(COUNT('Math Scores'!$CX17:$DU17)=0,"",SUMIF('Math Scores'!$F$6:$IC$6,BT$4,'Math Scores'!$F17:$IC17))</f>
        <v>0</v>
      </c>
      <c r="BU16" s="519" t="n">
        <f aca="false">IF(COUNT('Math Scores'!$CX17:$DU17)=0,"",SUMIF('Math Scores'!$F$6:$IC$6,BU$4,'Math Scores'!$F17:$IC17))</f>
        <v>0</v>
      </c>
      <c r="BV16" s="519" t="n">
        <f aca="false">IF(COUNT('Math Scores'!$CX17:$DU17)=0,"",SUMIF('Math Scores'!$F$6:$IC$6,BV$4,'Math Scores'!$F17:$IC17))</f>
        <v>0</v>
      </c>
      <c r="BW16" s="519" t="n">
        <f aca="false">IF(COUNT('Math Scores'!$CX17:$DU17)=0,"",SUMIF('Math Scores'!$F$6:$IC$6,BW$4,'Math Scores'!$F17:$IC17))</f>
        <v>0</v>
      </c>
      <c r="BX16" s="519" t="n">
        <f aca="false">IF(COUNT('Math Scores'!$CX17:$DU17)=0,"",SUMIF('Math Scores'!$F$6:$IC$6,BX$4,'Math Scores'!$F17:$IC17))</f>
        <v>0</v>
      </c>
      <c r="BY16" s="519" t="n">
        <f aca="false">IF(COUNT('Math Scores'!$CX17:$DU17)=0,"",SUMIF('Math Scores'!$F$6:$IC$6,BY$4,'Math Scores'!$F17:$IC17))</f>
        <v>0</v>
      </c>
      <c r="BZ16" s="519" t="n">
        <f aca="false">IF(COUNT('Math Scores'!$CX17:$DU17)=0,"",SUMIF('Math Scores'!$F$6:$IC$6,BZ$4,'Math Scores'!$F17:$IC17))</f>
        <v>0</v>
      </c>
      <c r="CA16" s="519" t="n">
        <f aca="false">IF(COUNT('Math Scores'!$CX17:$DU17)=0,"",SUMIF('Math Scores'!$F$6:$IC$6,CA$4,'Math Scores'!$F17:$IC17))</f>
        <v>0</v>
      </c>
      <c r="CB16" s="519" t="n">
        <f aca="false">IF(COUNT('Math Scores'!$CX17:$DU17)=0,"",SUMIF('Math Scores'!$F$6:$IC$6,CB$4,'Math Scores'!$F17:$IC17))</f>
        <v>0</v>
      </c>
      <c r="CC16" s="519" t="n">
        <f aca="false">IF(COUNT('Math Scores'!$CX17:$DU17)=0,"",SUMIF('Math Scores'!$F$6:$IC$6,CC$4,'Math Scores'!$F17:$IC17))</f>
        <v>0</v>
      </c>
      <c r="CD16" s="519" t="inlineStr">
        <f aca="false">IF(COUNT('Math Scores'!$DV17:$EU17)=0,"",SUMIF('Math Scores'!$F$6:$IC$6,CD$4,'Math Scores'!$F17:$IC17))</f>
        <is>
          <t/>
        </is>
      </c>
      <c r="CE16" s="519" t="inlineStr">
        <f aca="false">IF(COUNT('Math Scores'!$DV17:$EU17)=0,"",SUMIF('Math Scores'!$F$6:$IC$6,CE$4,'Math Scores'!$F17:$IC17))</f>
        <is>
          <t/>
        </is>
      </c>
      <c r="CF16" s="519" t="inlineStr">
        <f aca="false">IF(COUNT('Math Scores'!$DV17:$EU17)=0,"",SUMIF('Math Scores'!$F$6:$IC$6,CF$4,'Math Scores'!$F17:$IC17))</f>
        <is>
          <t/>
        </is>
      </c>
      <c r="CG16" s="519" t="inlineStr">
        <f aca="false">IF(COUNT('Math Scores'!$DV17:$EU17)=0,"",SUMIF('Math Scores'!$F$6:$IC$6,CG$4,'Math Scores'!$F17:$IC17))</f>
        <is>
          <t/>
        </is>
      </c>
      <c r="CH16" s="519" t="inlineStr">
        <f aca="false">IF(COUNT('Math Scores'!$DV17:$EU17)=0,"",SUMIF('Math Scores'!$F$6:$IC$6,CH$4,'Math Scores'!$F17:$IC17))</f>
        <is>
          <t/>
        </is>
      </c>
      <c r="CI16" s="519" t="inlineStr">
        <f aca="false">IF(COUNT('Math Scores'!$DV17:$EU17)=0,"",SUMIF('Math Scores'!$F$6:$IC$6,CI$4,'Math Scores'!$F17:$IC17))</f>
        <is>
          <t/>
        </is>
      </c>
      <c r="CJ16" s="519" t="inlineStr">
        <f aca="false">IF(COUNT('Math Scores'!$DV17:$EU17)=0,"",SUMIF('Math Scores'!$F$6:$IC$6,CJ$4,'Math Scores'!$F17:$IC17))</f>
        <is>
          <t/>
        </is>
      </c>
      <c r="CK16" s="519" t="inlineStr">
        <f aca="false">IF(COUNT('Math Scores'!$DV17:$EU17)=0,"",SUMIF('Math Scores'!$F$6:$IC$6,CK$4,'Math Scores'!$F17:$IC17))</f>
        <is>
          <t/>
        </is>
      </c>
      <c r="CL16" s="519" t="inlineStr">
        <f aca="false">IF(COUNT('Math Scores'!$DV17:$EU17)=0,"",SUMIF('Math Scores'!$F$6:$IC$6,CL$4,'Math Scores'!$F17:$IC17))</f>
        <is>
          <t/>
        </is>
      </c>
      <c r="CM16" s="519" t="inlineStr">
        <f aca="false">IF(COUNT('Math Scores'!$DV17:$EU17)=0,"",SUMIF('Math Scores'!$F$6:$IC$6,CM$4,'Math Scores'!$F17:$IC17))</f>
        <is>
          <t/>
        </is>
      </c>
      <c r="CN16" s="519" t="inlineStr">
        <f aca="false">IF(COUNT('Math Scores'!$DV17:$EU17)=0,"",SUMIF('Math Scores'!$F$6:$IC$6,CN$4,'Math Scores'!$F17:$IC17))</f>
        <is>
          <t/>
        </is>
      </c>
      <c r="CO16" s="519" t="inlineStr">
        <f aca="false">IF(COUNT('Math Scores'!$DV17:$EU17)=0,"",SUMIF('Math Scores'!$F$6:$IC$6,CO$4,'Math Scores'!$F17:$IC17))</f>
        <is>
          <t/>
        </is>
      </c>
      <c r="CP16" s="519" t="inlineStr">
        <f aca="false">IF(COUNT('Math Scores'!$DV17:$EU17)=0,"",SUMIF('Math Scores'!$F$6:$IC$6,CP$4,'Math Scores'!$F17:$IC17))</f>
        <is>
          <t/>
        </is>
      </c>
      <c r="CQ16" s="519" t="inlineStr">
        <f aca="false">IF(COUNT('Math Scores'!$DV17:$EU17)=0,"",SUMIF('Math Scores'!$F$6:$IC$6,CQ$4,'Math Scores'!$F17:$IC17))</f>
        <is>
          <t/>
        </is>
      </c>
      <c r="CR16" s="519" t="inlineStr">
        <f aca="false">IF(COUNT('Math Scores'!$DV17:$EU17)=0,"",SUMIF('Math Scores'!$F$6:$IC$6,CR$4,'Math Scores'!$F17:$IC17))</f>
        <is>
          <t/>
        </is>
      </c>
      <c r="CS16" s="519" t="inlineStr">
        <f aca="false">IF(COUNT('Math Scores'!$DV17:$EU17)=0,"",SUMIF('Math Scores'!$F$6:$IC$6,CS$4,'Math Scores'!$F17:$IC17))</f>
        <is>
          <t/>
        </is>
      </c>
      <c r="CT16" s="519" t="inlineStr">
        <f aca="false">IF(COUNT('Math Scores'!$EV17:$FW17)=0,"",SUMIF('Math Scores'!$F$6:$IC$6,CT$4,'Math Scores'!$F17:$IC17))</f>
        <is>
          <t/>
        </is>
      </c>
      <c r="CU16" s="519" t="inlineStr">
        <f aca="false">IF(COUNT('Math Scores'!$EV17:$FW17)=0,"",SUMIF('Math Scores'!$F$6:$IC$6,CU$4,'Math Scores'!$F17:$IC17))</f>
        <is>
          <t/>
        </is>
      </c>
      <c r="CV16" s="519" t="inlineStr">
        <f aca="false">IF(COUNT('Math Scores'!$EV17:$FW17)=0,"",SUMIF('Math Scores'!$F$6:$IC$6,CV$4,'Math Scores'!$F17:$IC17))</f>
        <is>
          <t/>
        </is>
      </c>
      <c r="CW16" s="519" t="inlineStr">
        <f aca="false">IF(COUNT('Math Scores'!$EV17:$FW17)=0,"",SUMIF('Math Scores'!$F$6:$IC$6,CW$4,'Math Scores'!$F17:$IC17))</f>
        <is>
          <t/>
        </is>
      </c>
      <c r="CX16" s="519" t="inlineStr">
        <f aca="false">IF(COUNT('Math Scores'!$EV17:$FW17)=0,"",SUMIF('Math Scores'!$F$6:$IC$6,CX$4,'Math Scores'!$F17:$IC17))</f>
        <is>
          <t/>
        </is>
      </c>
      <c r="CY16" s="519" t="inlineStr">
        <f aca="false">IF(COUNT('Math Scores'!$EV17:$FW17)=0,"",SUMIF('Math Scores'!$F$6:$IC$6,CY$4,'Math Scores'!$F17:$IC17))</f>
        <is>
          <t/>
        </is>
      </c>
      <c r="CZ16" s="519" t="inlineStr">
        <f aca="false">IF(COUNT('Math Scores'!$EV17:$FW17)=0,"",SUMIF('Math Scores'!$F$6:$IC$6,CZ$4,'Math Scores'!$F17:$IC17))</f>
        <is>
          <t/>
        </is>
      </c>
      <c r="DA16" s="519" t="inlineStr">
        <f aca="false">IF(COUNT('Math Scores'!$EV17:$FW17)=0,"",SUMIF('Math Scores'!$F$6:$IC$6,DA$4,'Math Scores'!$F17:$IC17))</f>
        <is>
          <t/>
        </is>
      </c>
      <c r="DB16" s="519" t="inlineStr">
        <f aca="false">IF(COUNT('Math Scores'!$EV17:$FW17)=0,"",SUMIF('Math Scores'!$F$6:$IC$6,DB$4,'Math Scores'!$F17:$IC17))</f>
        <is>
          <t/>
        </is>
      </c>
      <c r="DC16" s="519" t="inlineStr">
        <f aca="false">IF(COUNT('Math Scores'!$EV17:$FW17)=0,"",SUMIF('Math Scores'!$F$6:$IC$6,DC$4,'Math Scores'!$F17:$IC17))</f>
        <is>
          <t/>
        </is>
      </c>
      <c r="DD16" s="519" t="inlineStr">
        <f aca="false">IF(COUNT('Math Scores'!$EV17:$FW17)=0,"",SUMIF('Math Scores'!$F$6:$IC$6,DD$4,'Math Scores'!$F17:$IC17))</f>
        <is>
          <t/>
        </is>
      </c>
      <c r="DE16" s="519" t="inlineStr">
        <f aca="false">IF(COUNT('Math Scores'!$EV17:$FW17)=0,"",SUMIF('Math Scores'!$F$6:$IC$6,DE$4,'Math Scores'!$F17:$IC17))</f>
        <is>
          <t/>
        </is>
      </c>
      <c r="DF16" s="519" t="inlineStr">
        <f aca="false">IF(COUNT('Math Scores'!$EV17:$FW17)=0,"",SUMIF('Math Scores'!$F$6:$IC$6,DF$4,'Math Scores'!$F17:$IC17))</f>
        <is>
          <t/>
        </is>
      </c>
      <c r="DG16" s="519" t="inlineStr">
        <f aca="false">IF(COUNT('Math Scores'!$EV17:$FW17)=0,"",SUMIF('Math Scores'!$F$6:$IC$6,DG$4,'Math Scores'!$F17:$IC17))</f>
        <is>
          <t/>
        </is>
      </c>
    </row>
    <row r="17" customFormat="false" ht="12.75" hidden="false" customHeight="false" outlineLevel="0" collapsed="false">
      <c r="A17" s="421" t="n">
        <v>10</v>
      </c>
      <c r="B17" s="228" t="str">
        <f aca="false">'Math Scores'!B18</f>
        <v>K.Sahana</v>
      </c>
      <c r="C17" s="517" t="inlineStr">
        <f aca="false">IF(COUNT('Math Scores'!F18:HI18)=0, "", (SUMIF('Math Scores'!$F$5:$HI$5,"Yes",'Math Scores'!F18:HI18)/SUMIF('Math Scores'!$F$5:$HI$5,"Yes",'Math Scores'!$F$2:$HI$2)))</f>
        <is>
          <t/>
        </is>
      </c>
      <c r="D17" s="476" t="inlineStr">
        <f aca="false">IF(B17="","",IF(COUNT(H17:DG17)=0,"",IF(('Cover Sheet'!$AC$6="2nd"),(SUM(H17:W17)/SUM(H$2:W$2)),IF(('Cover Sheet'!$AC$6="3rd"),(SUM(X17:AI17)/SUM(X$2:AI$2)),IF(('Cover Sheet'!$AC$6="4th"),(SUM(AJ17:AW17)/SUM(AJ$2:AW$2)),IF(('Cover Sheet'!$AC$6="5th"),(SUM(AX17:BK17)/SUM(AX$2:BK$2)),IF(('Cover Sheet'!$AC$6="6th"),(SUM(BL17:CC17)/SUM(BL$2:CC$2)),IF(('Cover Sheet'!$AC$6="7th"),(SUM(CD17:CS17)/SUM(CD$2:CS$2)),IF(('Cover Sheet'!$AC$6="8th"),(SUM(CT17:DG17)/SUM(CT$2:DG$2)),"ERROR")))))))))</f>
        <is>
          <t/>
        </is>
      </c>
      <c r="E17" s="318" t="str">
        <f aca="false">IF(D17="","",IF(D17&gt;0.9,"A1",IF(D17&gt;0.8,"A2",IF(D17&gt;0.7,"B1",IF(D17&gt;0.6,"B2",IF(D17&gt;0.5,"C1",IF(D17&gt;0.4,"C2",IF(D17&gt;0.32,"D",IF(D17&gt;0.2,"E1","E2")))))))))</f>
        <v/>
      </c>
      <c r="F17" s="476" t="str">
        <f aca="false">IF(G17="","",IF(G17&gt;=0.9,"Distinction",IF(G17&gt;=0.75,"First Class",IF(G17&gt;=0.56,"Second Class",IF(G17&gt;=0.35,"Pass","Unsatisfactory")))))</f>
        <v/>
      </c>
      <c r="G17" s="518" t="inlineStr">
        <f aca="false">IF(OR(B17="",'Cover Sheet'!$AC$6=""),"",IF(('Cover Sheet'!$AC$6="2nd"),(VLOOKUP(ROUND((D17*100),0),Goals!$E$4:$H$104,2,1)/100),IF(('Cover Sheet'!$AC$6="3rd"),(VLOOKUP(ROUND((D17*100),0),Goals!$E$4:$H$104,3,1)/100),VLOOKUP(ROUND((D17*100),0),Goals!$E$4:$H$104,4,1)/100)))</f>
        <is>
          <t/>
        </is>
      </c>
      <c r="H17" s="519" t="inlineStr">
        <f aca="false">IF(COUNT('Math Scores'!$F18:$AC18)=0,"",SUMIF('Math Scores'!$F$6:$IC$6,H$4,'Math Scores'!$F18:$IC18))</f>
        <is>
          <t/>
        </is>
      </c>
      <c r="I17" s="519" t="inlineStr">
        <f aca="false">IF(COUNT('Math Scores'!$F18:$AC18)=0,"",SUMIF('Math Scores'!$F$6:$IC$6,I$4,'Math Scores'!$F18:$IC18))</f>
        <is>
          <t/>
        </is>
      </c>
      <c r="J17" s="519" t="inlineStr">
        <f aca="false">IF(COUNT('Math Scores'!$F18:$AC18)=0,"",SUMIF('Math Scores'!$F$6:$IC$6,J$4,'Math Scores'!$F18:$IC18))</f>
        <is>
          <t/>
        </is>
      </c>
      <c r="K17" s="519" t="inlineStr">
        <f aca="false">IF(COUNT('Math Scores'!$F18:$AC18)=0,"",SUMIF('Math Scores'!$F$6:$IC$6,K$4,'Math Scores'!$F18:$IC18))</f>
        <is>
          <t/>
        </is>
      </c>
      <c r="L17" s="519" t="inlineStr">
        <f aca="false">IF(COUNT('Math Scores'!$F18:$AC18)=0,"",SUMIF('Math Scores'!$F$6:$IC$6,L$4,'Math Scores'!$F18:$IC18))</f>
        <is>
          <t/>
        </is>
      </c>
      <c r="M17" s="519" t="inlineStr">
        <f aca="false">IF(COUNT('Math Scores'!$F18:$AC18)=0,"",SUMIF('Math Scores'!$F$6:$IC$6,M$4,'Math Scores'!$F18:$IC18))</f>
        <is>
          <t/>
        </is>
      </c>
      <c r="N17" s="519" t="inlineStr">
        <f aca="false">IF(COUNT('Math Scores'!$F18:$AC18)=0,"",SUMIF('Math Scores'!$F$6:$IC$6,N$4,'Math Scores'!$F18:$IC18))</f>
        <is>
          <t/>
        </is>
      </c>
      <c r="O17" s="519" t="inlineStr">
        <f aca="false">IF(COUNT('Math Scores'!$F18:$AC18)=0,"",SUMIF('Math Scores'!$F$6:$IC$6,O$4,'Math Scores'!$F18:$IC18))</f>
        <is>
          <t/>
        </is>
      </c>
      <c r="P17" s="519" t="inlineStr">
        <f aca="false">IF(COUNT('Math Scores'!$F18:$AC18)=0,"",SUMIF('Math Scores'!$F$6:$IC$6,P$4,'Math Scores'!$F18:$IC18))</f>
        <is>
          <t/>
        </is>
      </c>
      <c r="Q17" s="519" t="inlineStr">
        <f aca="false">IF(COUNT('Math Scores'!$F18:$AC18)=0,"",SUMIF('Math Scores'!$F$6:$IC$6,Q$4,'Math Scores'!$F18:$IC18))</f>
        <is>
          <t/>
        </is>
      </c>
      <c r="R17" s="519" t="inlineStr">
        <f aca="false">IF(COUNT('Math Scores'!$F18:$AC18)=0,"",SUMIF('Math Scores'!$F$6:$IC$6,R$4,'Math Scores'!$F18:$IC18))</f>
        <is>
          <t/>
        </is>
      </c>
      <c r="S17" s="519"/>
      <c r="T17" s="519"/>
      <c r="U17" s="519"/>
      <c r="V17" s="519"/>
      <c r="W17" s="519"/>
      <c r="X17" s="519" t="inlineStr">
        <f aca="false">IF(COUNT('Math Scores'!$AD18:$AZ18)=0,"",SUMIF('Math Scores'!$F$6:$IC$6,X$4,'Math Scores'!$F18:$IC18))</f>
        <is>
          <t/>
        </is>
      </c>
      <c r="Y17" s="519" t="inlineStr">
        <f aca="false">IF(COUNT('Math Scores'!$AD18:$AZ18)=0,"",SUMIF('Math Scores'!$F$6:$IC$6,Y$4,'Math Scores'!$F18:$IC18))</f>
        <is>
          <t/>
        </is>
      </c>
      <c r="Z17" s="519" t="inlineStr">
        <f aca="false">IF(COUNT('Math Scores'!$AD18:$AZ18)=0,"",SUMIF('Math Scores'!$F$6:$IC$6,Z$4,'Math Scores'!$F18:$IC18))</f>
        <is>
          <t/>
        </is>
      </c>
      <c r="AA17" s="519" t="inlineStr">
        <f aca="false">IF(COUNT('Math Scores'!$AD18:$AZ18)=0,"",SUMIF('Math Scores'!$F$6:$IC$6,AA$4,'Math Scores'!$F18:$IC18))</f>
        <is>
          <t/>
        </is>
      </c>
      <c r="AB17" s="519" t="inlineStr">
        <f aca="false">IF(COUNT('Math Scores'!$AD18:$AZ18)=0,"",SUMIF('Math Scores'!$F$6:$IC$6,AB$4,'Math Scores'!$F18:$IC18))</f>
        <is>
          <t/>
        </is>
      </c>
      <c r="AC17" s="519" t="inlineStr">
        <f aca="false">IF(COUNT('Math Scores'!$AD18:$AZ18)=0,"",SUMIF('Math Scores'!$F$6:$IC$6,AC$4,'Math Scores'!$F18:$IC18))</f>
        <is>
          <t/>
        </is>
      </c>
      <c r="AD17" s="519" t="inlineStr">
        <f aca="false">IF(COUNT('Math Scores'!$AD18:$AZ18)=0,"",SUMIF('Math Scores'!$F$6:$IC$6,AD$4,'Math Scores'!$F18:$IC18))</f>
        <is>
          <t/>
        </is>
      </c>
      <c r="AE17" s="519" t="inlineStr">
        <f aca="false">IF(COUNT('Math Scores'!$AD18:$AZ18)=0,"",SUMIF('Math Scores'!$F$6:$IC$6,AE$4,'Math Scores'!$F18:$IC18))</f>
        <is>
          <t/>
        </is>
      </c>
      <c r="AF17" s="519" t="inlineStr">
        <f aca="false">IF(COUNT('Math Scores'!$AD18:$AZ18)=0,"",SUMIF('Math Scores'!$F$6:$IC$6,AF$4,'Math Scores'!$F18:$IC18))</f>
        <is>
          <t/>
        </is>
      </c>
      <c r="AG17" s="519" t="inlineStr">
        <f aca="false">IF(COUNT('Math Scores'!$AD18:$AZ18)=0,"",SUMIF('Math Scores'!$F$6:$IC$6,AG$4,'Math Scores'!$F18:$IC18))</f>
        <is>
          <t/>
        </is>
      </c>
      <c r="AH17" s="519" t="inlineStr">
        <f aca="false">IF(COUNT('Math Scores'!$AD18:$AZ18)=0,"",SUMIF('Math Scores'!$F$6:$IC$6,AH$4,'Math Scores'!$F18:$IC18))</f>
        <is>
          <t/>
        </is>
      </c>
      <c r="AI17" s="519" t="inlineStr">
        <f aca="false">IF(COUNT('Math Scores'!$AD18:$AZ18)=0,"",SUMIF('Math Scores'!$F$6:$IC$6,AI$4,'Math Scores'!$F18:$IC18))</f>
        <is>
          <t/>
        </is>
      </c>
      <c r="AJ17" s="519" t="n">
        <f aca="false">IF(COUNT('Math Scores'!$BA18:$BY18)=0,"",SUMIF('Math Scores'!$F$6:$IC$6,AJ$4,'Math Scores'!$F18:$IC18))</f>
        <v>0</v>
      </c>
      <c r="AK17" s="519" t="n">
        <f aca="false">IF(COUNT('Math Scores'!$BA18:$BY18)=0,"",SUMIF('Math Scores'!$F$6:$IC$6,AK$4,'Math Scores'!$F18:$IC18))</f>
        <v>0</v>
      </c>
      <c r="AL17" s="519" t="n">
        <f aca="false">IF(COUNT('Math Scores'!$BA18:$BY18)=0,"",SUMIF('Math Scores'!$F$6:$IC$6,AL$4,'Math Scores'!$F18:$IC18))</f>
        <v>0</v>
      </c>
      <c r="AM17" s="519" t="n">
        <f aca="false">IF(COUNT('Math Scores'!$BA18:$BY18)=0,"",SUMIF('Math Scores'!$F$6:$IC$6,AM$4,'Math Scores'!$F18:$IC18))</f>
        <v>0</v>
      </c>
      <c r="AN17" s="519" t="n">
        <f aca="false">IF(COUNT('Math Scores'!$BA18:$BY18)=0,"",SUMIF('Math Scores'!$F$6:$IC$6,AN$4,'Math Scores'!$F18:$IC18))</f>
        <v>0</v>
      </c>
      <c r="AO17" s="519" t="n">
        <f aca="false">IF(COUNT('Math Scores'!$BA18:$BY18)=0,"",SUMIF('Math Scores'!$F$6:$IC$6,AO$4,'Math Scores'!$F18:$IC18))</f>
        <v>0</v>
      </c>
      <c r="AP17" s="519" t="n">
        <f aca="false">IF(COUNT('Math Scores'!$BA18:$BY18)=0,"",SUMIF('Math Scores'!$F$6:$IC$6,AP$4,'Math Scores'!$F18:$IC18))</f>
        <v>0</v>
      </c>
      <c r="AQ17" s="519" t="n">
        <f aca="false">IF(COUNT('Math Scores'!$BA18:$BY18)=0,"",SUMIF('Math Scores'!$F$6:$IC$6,AQ$4,'Math Scores'!$F18:$IC18))</f>
        <v>0</v>
      </c>
      <c r="AR17" s="519" t="n">
        <f aca="false">IF(COUNT('Math Scores'!$BA18:$BY18)=0,"",SUMIF('Math Scores'!$F$6:$IC$6,AR$4,'Math Scores'!$F18:$IC18))</f>
        <v>0</v>
      </c>
      <c r="AS17" s="519" t="n">
        <f aca="false">IF(COUNT('Math Scores'!$BA18:$BY18)=0,"",SUMIF('Math Scores'!$F$6:$IC$6,AS$4,'Math Scores'!$F18:$IC18))</f>
        <v>0</v>
      </c>
      <c r="AT17" s="519" t="n">
        <f aca="false">IF(COUNT('Math Scores'!$BA18:$BY18)=0,"",SUMIF('Math Scores'!$F$6:$IC$6,AT$4,'Math Scores'!$F18:$IC18))</f>
        <v>0</v>
      </c>
      <c r="AU17" s="519" t="n">
        <f aca="false">IF(COUNT('Math Scores'!$BA18:$BY18)=0,"",SUMIF('Math Scores'!$F$6:$IC$6,AU$4,'Math Scores'!$F18:$IC18))</f>
        <v>0</v>
      </c>
      <c r="AV17" s="519" t="n">
        <f aca="false">IF(COUNT('Math Scores'!$BA18:$BY18)=0,"",SUMIF('Math Scores'!$F$6:$IC$6,AV$4,'Math Scores'!$F18:$IC18))</f>
        <v>0</v>
      </c>
      <c r="AW17" s="519" t="n">
        <f aca="false">IF(COUNT('Math Scores'!$BA18:$BY18)=0,"",SUMIF('Math Scores'!$F$6:$IC$6,AW$4,'Math Scores'!$F18:$IC18))</f>
        <v>0</v>
      </c>
      <c r="AX17" s="519" t="n">
        <f aca="false">IF(COUNT('Math Scores'!$BZ18:$CW18)=0,"",SUMIF('Math Scores'!$F$6:$IC$6,AX$4,'Math Scores'!$F18:$IC18))</f>
        <v>0</v>
      </c>
      <c r="AY17" s="519" t="n">
        <f aca="false">IF(COUNT('Math Scores'!$BZ18:$CW18)=0,"",SUMIF('Math Scores'!$F$6:$IC$6,AY$4,'Math Scores'!$F18:$IC18))</f>
        <v>0</v>
      </c>
      <c r="AZ17" s="519" t="n">
        <f aca="false">IF(COUNT('Math Scores'!$BZ18:$CW18)=0,"",SUMIF('Math Scores'!$F$6:$IC$6,AZ$4,'Math Scores'!$F18:$IC18))</f>
        <v>0</v>
      </c>
      <c r="BA17" s="519" t="n">
        <f aca="false">IF(COUNT('Math Scores'!$BZ18:$CW18)=0,"",SUMIF('Math Scores'!$F$6:$IC$6,BA$4,'Math Scores'!$F18:$IC18))</f>
        <v>0</v>
      </c>
      <c r="BB17" s="519" t="n">
        <f aca="false">IF(COUNT('Math Scores'!$BZ18:$CW18)=0,"",SUMIF('Math Scores'!$F$6:$IC$6,BB$4,'Math Scores'!$F18:$IC18))</f>
        <v>0</v>
      </c>
      <c r="BC17" s="519" t="n">
        <f aca="false">IF(COUNT('Math Scores'!$BZ18:$CW18)=0,"",SUMIF('Math Scores'!$F$6:$IC$6,BC$4,'Math Scores'!$F18:$IC18))</f>
        <v>0</v>
      </c>
      <c r="BD17" s="519" t="n">
        <f aca="false">IF(COUNT('Math Scores'!$BZ18:$CW18)=0,"",SUMIF('Math Scores'!$F$6:$IC$6,BD$4,'Math Scores'!$F18:$IC18))</f>
        <v>0</v>
      </c>
      <c r="BE17" s="519" t="n">
        <f aca="false">IF(COUNT('Math Scores'!$BZ18:$CW18)=0,"",SUMIF('Math Scores'!$F$6:$IC$6,BE$4,'Math Scores'!$F18:$IC18))</f>
        <v>0</v>
      </c>
      <c r="BF17" s="519" t="n">
        <f aca="false">IF(COUNT('Math Scores'!$BZ18:$CW18)=0,"",SUMIF('Math Scores'!$F$6:$IC$6,BF$4,'Math Scores'!$F18:$IC18))</f>
        <v>0</v>
      </c>
      <c r="BG17" s="519" t="n">
        <f aca="false">IF(COUNT('Math Scores'!$BZ18:$CW18)=0,"",SUMIF('Math Scores'!$F$6:$IC$6,BG$4,'Math Scores'!$F18:$IC18))</f>
        <v>0</v>
      </c>
      <c r="BH17" s="519" t="inlineStr">
        <f aca="false">IF(COUNT('Math Scores'!$BZ18:$CW18)=0,"",SUMIF('Math Scores'!$F$6:$IC$6,BH$4,'Math Scores'!$F18:$IC18))</f>
        <is>
          <t/>
        </is>
      </c>
      <c r="BI17" s="519" t="inlineStr">
        <f aca="false">IF(COUNT('Math Scores'!$BZ18:$CW18)=0,"",SUMIF('Math Scores'!$F$6:$IC$6,BI$4,'Math Scores'!$F18:$IC18))</f>
        <is>
          <t/>
        </is>
      </c>
      <c r="BJ17" s="519" t="inlineStr">
        <f aca="false">IF(COUNT('Math Scores'!$BZ18:$CW18)=0,"",SUMIF('Math Scores'!$F$6:$IC$6,BJ$4,'Math Scores'!$F18:$IC18))</f>
        <is>
          <t/>
        </is>
      </c>
      <c r="BK17" s="519" t="n">
        <f aca="false">IF(COUNT('Math Scores'!$BZ18:$CW18)=0,"",SUMIF('Math Scores'!$F$6:$IC$6,BK$4,'Math Scores'!$F18:$IC18))</f>
        <v>0</v>
      </c>
      <c r="BL17" s="519" t="n">
        <f aca="false">IF(COUNT('Math Scores'!$CX18:$DU18)=0,"",SUMIF('Math Scores'!$F$6:$IC$6,BL$4,'Math Scores'!$F18:$IC18))</f>
        <v>0</v>
      </c>
      <c r="BM17" s="519" t="n">
        <f aca="false">IF(COUNT('Math Scores'!$CX18:$DU18)=0,"",SUMIF('Math Scores'!$F$6:$IC$6,BM$4,'Math Scores'!$F18:$IC18))</f>
        <v>0</v>
      </c>
      <c r="BN17" s="519" t="n">
        <f aca="false">IF(COUNT('Math Scores'!$CX18:$DU18)=0,"",SUMIF('Math Scores'!$F$6:$IC$6,BN$4,'Math Scores'!$F18:$IC18))</f>
        <v>0</v>
      </c>
      <c r="BO17" s="519" t="n">
        <f aca="false">IF(COUNT('Math Scores'!$CX18:$DU18)=0,"",SUMIF('Math Scores'!$F$6:$IC$6,BO$4,'Math Scores'!$F18:$IC18))</f>
        <v>0</v>
      </c>
      <c r="BP17" s="519" t="n">
        <f aca="false">IF(COUNT('Math Scores'!$CX18:$DU18)=0,"",SUMIF('Math Scores'!$F$6:$IC$6,BP$4,'Math Scores'!$F18:$IC18))</f>
        <v>0</v>
      </c>
      <c r="BQ17" s="519" t="n">
        <f aca="false">IF(COUNT('Math Scores'!$CX18:$DU18)=0,"",SUMIF('Math Scores'!$F$6:$IC$6,BQ$4,'Math Scores'!$F18:$IC18))</f>
        <v>0</v>
      </c>
      <c r="BR17" s="519" t="n">
        <f aca="false">IF(COUNT('Math Scores'!$CX18:$DU18)=0,"",SUMIF('Math Scores'!$F$6:$IC$6,BR$4,'Math Scores'!$F18:$IC18))</f>
        <v>0</v>
      </c>
      <c r="BS17" s="519" t="n">
        <f aca="false">IF(COUNT('Math Scores'!$CX18:$DU18)=0,"",SUMIF('Math Scores'!$F$6:$IC$6,BS$4,'Math Scores'!$F18:$IC18))</f>
        <v>0</v>
      </c>
      <c r="BT17" s="519" t="n">
        <f aca="false">IF(COUNT('Math Scores'!$CX18:$DU18)=0,"",SUMIF('Math Scores'!$F$6:$IC$6,BT$4,'Math Scores'!$F18:$IC18))</f>
        <v>0</v>
      </c>
      <c r="BU17" s="519" t="n">
        <f aca="false">IF(COUNT('Math Scores'!$CX18:$DU18)=0,"",SUMIF('Math Scores'!$F$6:$IC$6,BU$4,'Math Scores'!$F18:$IC18))</f>
        <v>0</v>
      </c>
      <c r="BV17" s="519" t="n">
        <f aca="false">IF(COUNT('Math Scores'!$CX18:$DU18)=0,"",SUMIF('Math Scores'!$F$6:$IC$6,BV$4,'Math Scores'!$F18:$IC18))</f>
        <v>0</v>
      </c>
      <c r="BW17" s="519" t="n">
        <f aca="false">IF(COUNT('Math Scores'!$CX18:$DU18)=0,"",SUMIF('Math Scores'!$F$6:$IC$6,BW$4,'Math Scores'!$F18:$IC18))</f>
        <v>0</v>
      </c>
      <c r="BX17" s="519" t="n">
        <f aca="false">IF(COUNT('Math Scores'!$CX18:$DU18)=0,"",SUMIF('Math Scores'!$F$6:$IC$6,BX$4,'Math Scores'!$F18:$IC18))</f>
        <v>0</v>
      </c>
      <c r="BY17" s="519" t="n">
        <f aca="false">IF(COUNT('Math Scores'!$CX18:$DU18)=0,"",SUMIF('Math Scores'!$F$6:$IC$6,BY$4,'Math Scores'!$F18:$IC18))</f>
        <v>0</v>
      </c>
      <c r="BZ17" s="519" t="n">
        <f aca="false">IF(COUNT('Math Scores'!$CX18:$DU18)=0,"",SUMIF('Math Scores'!$F$6:$IC$6,BZ$4,'Math Scores'!$F18:$IC18))</f>
        <v>0</v>
      </c>
      <c r="CA17" s="519" t="n">
        <f aca="false">IF(COUNT('Math Scores'!$CX18:$DU18)=0,"",SUMIF('Math Scores'!$F$6:$IC$6,CA$4,'Math Scores'!$F18:$IC18))</f>
        <v>0</v>
      </c>
      <c r="CB17" s="519" t="n">
        <f aca="false">IF(COUNT('Math Scores'!$CX18:$DU18)=0,"",SUMIF('Math Scores'!$F$6:$IC$6,CB$4,'Math Scores'!$F18:$IC18))</f>
        <v>0</v>
      </c>
      <c r="CC17" s="519" t="n">
        <f aca="false">IF(COUNT('Math Scores'!$CX18:$DU18)=0,"",SUMIF('Math Scores'!$F$6:$IC$6,CC$4,'Math Scores'!$F18:$IC18))</f>
        <v>0</v>
      </c>
      <c r="CD17" s="519" t="inlineStr">
        <f aca="false">IF(COUNT('Math Scores'!$DV18:$EU18)=0,"",SUMIF('Math Scores'!$F$6:$IC$6,CD$4,'Math Scores'!$F18:$IC18))</f>
        <is>
          <t/>
        </is>
      </c>
      <c r="CE17" s="519" t="inlineStr">
        <f aca="false">IF(COUNT('Math Scores'!$DV18:$EU18)=0,"",SUMIF('Math Scores'!$F$6:$IC$6,CE$4,'Math Scores'!$F18:$IC18))</f>
        <is>
          <t/>
        </is>
      </c>
      <c r="CF17" s="519" t="inlineStr">
        <f aca="false">IF(COUNT('Math Scores'!$DV18:$EU18)=0,"",SUMIF('Math Scores'!$F$6:$IC$6,CF$4,'Math Scores'!$F18:$IC18))</f>
        <is>
          <t/>
        </is>
      </c>
      <c r="CG17" s="519" t="inlineStr">
        <f aca="false">IF(COUNT('Math Scores'!$DV18:$EU18)=0,"",SUMIF('Math Scores'!$F$6:$IC$6,CG$4,'Math Scores'!$F18:$IC18))</f>
        <is>
          <t/>
        </is>
      </c>
      <c r="CH17" s="519" t="inlineStr">
        <f aca="false">IF(COUNT('Math Scores'!$DV18:$EU18)=0,"",SUMIF('Math Scores'!$F$6:$IC$6,CH$4,'Math Scores'!$F18:$IC18))</f>
        <is>
          <t/>
        </is>
      </c>
      <c r="CI17" s="519" t="inlineStr">
        <f aca="false">IF(COUNT('Math Scores'!$DV18:$EU18)=0,"",SUMIF('Math Scores'!$F$6:$IC$6,CI$4,'Math Scores'!$F18:$IC18))</f>
        <is>
          <t/>
        </is>
      </c>
      <c r="CJ17" s="519" t="inlineStr">
        <f aca="false">IF(COUNT('Math Scores'!$DV18:$EU18)=0,"",SUMIF('Math Scores'!$F$6:$IC$6,CJ$4,'Math Scores'!$F18:$IC18))</f>
        <is>
          <t/>
        </is>
      </c>
      <c r="CK17" s="519" t="inlineStr">
        <f aca="false">IF(COUNT('Math Scores'!$DV18:$EU18)=0,"",SUMIF('Math Scores'!$F$6:$IC$6,CK$4,'Math Scores'!$F18:$IC18))</f>
        <is>
          <t/>
        </is>
      </c>
      <c r="CL17" s="519" t="inlineStr">
        <f aca="false">IF(COUNT('Math Scores'!$DV18:$EU18)=0,"",SUMIF('Math Scores'!$F$6:$IC$6,CL$4,'Math Scores'!$F18:$IC18))</f>
        <is>
          <t/>
        </is>
      </c>
      <c r="CM17" s="519" t="inlineStr">
        <f aca="false">IF(COUNT('Math Scores'!$DV18:$EU18)=0,"",SUMIF('Math Scores'!$F$6:$IC$6,CM$4,'Math Scores'!$F18:$IC18))</f>
        <is>
          <t/>
        </is>
      </c>
      <c r="CN17" s="519" t="inlineStr">
        <f aca="false">IF(COUNT('Math Scores'!$DV18:$EU18)=0,"",SUMIF('Math Scores'!$F$6:$IC$6,CN$4,'Math Scores'!$F18:$IC18))</f>
        <is>
          <t/>
        </is>
      </c>
      <c r="CO17" s="519" t="inlineStr">
        <f aca="false">IF(COUNT('Math Scores'!$DV18:$EU18)=0,"",SUMIF('Math Scores'!$F$6:$IC$6,CO$4,'Math Scores'!$F18:$IC18))</f>
        <is>
          <t/>
        </is>
      </c>
      <c r="CP17" s="519" t="inlineStr">
        <f aca="false">IF(COUNT('Math Scores'!$DV18:$EU18)=0,"",SUMIF('Math Scores'!$F$6:$IC$6,CP$4,'Math Scores'!$F18:$IC18))</f>
        <is>
          <t/>
        </is>
      </c>
      <c r="CQ17" s="519" t="inlineStr">
        <f aca="false">IF(COUNT('Math Scores'!$DV18:$EU18)=0,"",SUMIF('Math Scores'!$F$6:$IC$6,CQ$4,'Math Scores'!$F18:$IC18))</f>
        <is>
          <t/>
        </is>
      </c>
      <c r="CR17" s="519" t="inlineStr">
        <f aca="false">IF(COUNT('Math Scores'!$DV18:$EU18)=0,"",SUMIF('Math Scores'!$F$6:$IC$6,CR$4,'Math Scores'!$F18:$IC18))</f>
        <is>
          <t/>
        </is>
      </c>
      <c r="CS17" s="519" t="inlineStr">
        <f aca="false">IF(COUNT('Math Scores'!$DV18:$EU18)=0,"",SUMIF('Math Scores'!$F$6:$IC$6,CS$4,'Math Scores'!$F18:$IC18))</f>
        <is>
          <t/>
        </is>
      </c>
      <c r="CT17" s="519" t="inlineStr">
        <f aca="false">IF(COUNT('Math Scores'!$EV18:$FW18)=0,"",SUMIF('Math Scores'!$F$6:$IC$6,CT$4,'Math Scores'!$F18:$IC18))</f>
        <is>
          <t/>
        </is>
      </c>
      <c r="CU17" s="519" t="inlineStr">
        <f aca="false">IF(COUNT('Math Scores'!$EV18:$FW18)=0,"",SUMIF('Math Scores'!$F$6:$IC$6,CU$4,'Math Scores'!$F18:$IC18))</f>
        <is>
          <t/>
        </is>
      </c>
      <c r="CV17" s="519" t="inlineStr">
        <f aca="false">IF(COUNT('Math Scores'!$EV18:$FW18)=0,"",SUMIF('Math Scores'!$F$6:$IC$6,CV$4,'Math Scores'!$F18:$IC18))</f>
        <is>
          <t/>
        </is>
      </c>
      <c r="CW17" s="519" t="inlineStr">
        <f aca="false">IF(COUNT('Math Scores'!$EV18:$FW18)=0,"",SUMIF('Math Scores'!$F$6:$IC$6,CW$4,'Math Scores'!$F18:$IC18))</f>
        <is>
          <t/>
        </is>
      </c>
      <c r="CX17" s="519" t="inlineStr">
        <f aca="false">IF(COUNT('Math Scores'!$EV18:$FW18)=0,"",SUMIF('Math Scores'!$F$6:$IC$6,CX$4,'Math Scores'!$F18:$IC18))</f>
        <is>
          <t/>
        </is>
      </c>
      <c r="CY17" s="519" t="inlineStr">
        <f aca="false">IF(COUNT('Math Scores'!$EV18:$FW18)=0,"",SUMIF('Math Scores'!$F$6:$IC$6,CY$4,'Math Scores'!$F18:$IC18))</f>
        <is>
          <t/>
        </is>
      </c>
      <c r="CZ17" s="519" t="inlineStr">
        <f aca="false">IF(COUNT('Math Scores'!$EV18:$FW18)=0,"",SUMIF('Math Scores'!$F$6:$IC$6,CZ$4,'Math Scores'!$F18:$IC18))</f>
        <is>
          <t/>
        </is>
      </c>
      <c r="DA17" s="519" t="inlineStr">
        <f aca="false">IF(COUNT('Math Scores'!$EV18:$FW18)=0,"",SUMIF('Math Scores'!$F$6:$IC$6,DA$4,'Math Scores'!$F18:$IC18))</f>
        <is>
          <t/>
        </is>
      </c>
      <c r="DB17" s="519" t="inlineStr">
        <f aca="false">IF(COUNT('Math Scores'!$EV18:$FW18)=0,"",SUMIF('Math Scores'!$F$6:$IC$6,DB$4,'Math Scores'!$F18:$IC18))</f>
        <is>
          <t/>
        </is>
      </c>
      <c r="DC17" s="519" t="inlineStr">
        <f aca="false">IF(COUNT('Math Scores'!$EV18:$FW18)=0,"",SUMIF('Math Scores'!$F$6:$IC$6,DC$4,'Math Scores'!$F18:$IC18))</f>
        <is>
          <t/>
        </is>
      </c>
      <c r="DD17" s="519" t="inlineStr">
        <f aca="false">IF(COUNT('Math Scores'!$EV18:$FW18)=0,"",SUMIF('Math Scores'!$F$6:$IC$6,DD$4,'Math Scores'!$F18:$IC18))</f>
        <is>
          <t/>
        </is>
      </c>
      <c r="DE17" s="519" t="inlineStr">
        <f aca="false">IF(COUNT('Math Scores'!$EV18:$FW18)=0,"",SUMIF('Math Scores'!$F$6:$IC$6,DE$4,'Math Scores'!$F18:$IC18))</f>
        <is>
          <t/>
        </is>
      </c>
      <c r="DF17" s="519" t="inlineStr">
        <f aca="false">IF(COUNT('Math Scores'!$EV18:$FW18)=0,"",SUMIF('Math Scores'!$F$6:$IC$6,DF$4,'Math Scores'!$F18:$IC18))</f>
        <is>
          <t/>
        </is>
      </c>
      <c r="DG17" s="519" t="inlineStr">
        <f aca="false">IF(COUNT('Math Scores'!$EV18:$FW18)=0,"",SUMIF('Math Scores'!$F$6:$IC$6,DG$4,'Math Scores'!$F18:$IC18))</f>
        <is>
          <t/>
        </is>
      </c>
    </row>
    <row r="18" customFormat="false" ht="12.75" hidden="false" customHeight="false" outlineLevel="0" collapsed="false">
      <c r="A18" s="421" t="n">
        <v>11</v>
      </c>
      <c r="B18" s="228" t="str">
        <f aca="false">'Math Scores'!B19</f>
        <v>K.Shirisha</v>
      </c>
      <c r="C18" s="517" t="inlineStr">
        <f aca="false">IF(COUNT('Math Scores'!F19:HI19)=0, "", (SUMIF('Math Scores'!$F$5:$HI$5,"Yes",'Math Scores'!F19:HI19)/SUMIF('Math Scores'!$F$5:$HI$5,"Yes",'Math Scores'!$F$2:$HI$2)))</f>
        <is>
          <t/>
        </is>
      </c>
      <c r="D18" s="476" t="inlineStr">
        <f aca="false">IF(B18="","",IF(COUNT(H18:DG18)=0,"",IF(('Cover Sheet'!$AC$6="2nd"),(SUM(H18:W18)/SUM(H$2:W$2)),IF(('Cover Sheet'!$AC$6="3rd"),(SUM(X18:AI18)/SUM(X$2:AI$2)),IF(('Cover Sheet'!$AC$6="4th"),(SUM(AJ18:AW18)/SUM(AJ$2:AW$2)),IF(('Cover Sheet'!$AC$6="5th"),(SUM(AX18:BK18)/SUM(AX$2:BK$2)),IF(('Cover Sheet'!$AC$6="6th"),(SUM(BL18:CC18)/SUM(BL$2:CC$2)),IF(('Cover Sheet'!$AC$6="7th"),(SUM(CD18:CS18)/SUM(CD$2:CS$2)),IF(('Cover Sheet'!$AC$6="8th"),(SUM(CT18:DG18)/SUM(CT$2:DG$2)),"ERROR")))))))))</f>
        <is>
          <t/>
        </is>
      </c>
      <c r="E18" s="318" t="str">
        <f aca="false">IF(D18="","",IF(D18&gt;0.9,"A1",IF(D18&gt;0.8,"A2",IF(D18&gt;0.7,"B1",IF(D18&gt;0.6,"B2",IF(D18&gt;0.5,"C1",IF(D18&gt;0.4,"C2",IF(D18&gt;0.32,"D",IF(D18&gt;0.2,"E1","E2")))))))))</f>
        <v/>
      </c>
      <c r="F18" s="476" t="str">
        <f aca="false">IF(G18="","",IF(G18&gt;=0.9,"Distinction",IF(G18&gt;=0.75,"First Class",IF(G18&gt;=0.56,"Second Class",IF(G18&gt;=0.35,"Pass","Unsatisfactory")))))</f>
        <v/>
      </c>
      <c r="G18" s="518" t="inlineStr">
        <f aca="false">IF(OR(B18="",'Cover Sheet'!$AC$6=""),"",IF(('Cover Sheet'!$AC$6="2nd"),(VLOOKUP(ROUND((D18*100),0),Goals!$E$4:$H$104,2,1)/100),IF(('Cover Sheet'!$AC$6="3rd"),(VLOOKUP(ROUND((D18*100),0),Goals!$E$4:$H$104,3,1)/100),VLOOKUP(ROUND((D18*100),0),Goals!$E$4:$H$104,4,1)/100)))</f>
        <is>
          <t/>
        </is>
      </c>
      <c r="H18" s="519" t="inlineStr">
        <f aca="false">IF(COUNT('Math Scores'!$F19:$AC19)=0,"",SUMIF('Math Scores'!$F$6:$IC$6,H$4,'Math Scores'!$F19:$IC19))</f>
        <is>
          <t/>
        </is>
      </c>
      <c r="I18" s="519" t="inlineStr">
        <f aca="false">IF(COUNT('Math Scores'!$F19:$AC19)=0,"",SUMIF('Math Scores'!$F$6:$IC$6,I$4,'Math Scores'!$F19:$IC19))</f>
        <is>
          <t/>
        </is>
      </c>
      <c r="J18" s="519" t="inlineStr">
        <f aca="false">IF(COUNT('Math Scores'!$F19:$AC19)=0,"",SUMIF('Math Scores'!$F$6:$IC$6,J$4,'Math Scores'!$F19:$IC19))</f>
        <is>
          <t/>
        </is>
      </c>
      <c r="K18" s="519" t="inlineStr">
        <f aca="false">IF(COUNT('Math Scores'!$F19:$AC19)=0,"",SUMIF('Math Scores'!$F$6:$IC$6,K$4,'Math Scores'!$F19:$IC19))</f>
        <is>
          <t/>
        </is>
      </c>
      <c r="L18" s="519" t="inlineStr">
        <f aca="false">IF(COUNT('Math Scores'!$F19:$AC19)=0,"",SUMIF('Math Scores'!$F$6:$IC$6,L$4,'Math Scores'!$F19:$IC19))</f>
        <is>
          <t/>
        </is>
      </c>
      <c r="M18" s="519" t="inlineStr">
        <f aca="false">IF(COUNT('Math Scores'!$F19:$AC19)=0,"",SUMIF('Math Scores'!$F$6:$IC$6,M$4,'Math Scores'!$F19:$IC19))</f>
        <is>
          <t/>
        </is>
      </c>
      <c r="N18" s="519" t="inlineStr">
        <f aca="false">IF(COUNT('Math Scores'!$F19:$AC19)=0,"",SUMIF('Math Scores'!$F$6:$IC$6,N$4,'Math Scores'!$F19:$IC19))</f>
        <is>
          <t/>
        </is>
      </c>
      <c r="O18" s="519" t="inlineStr">
        <f aca="false">IF(COUNT('Math Scores'!$F19:$AC19)=0,"",SUMIF('Math Scores'!$F$6:$IC$6,O$4,'Math Scores'!$F19:$IC19))</f>
        <is>
          <t/>
        </is>
      </c>
      <c r="P18" s="519" t="inlineStr">
        <f aca="false">IF(COUNT('Math Scores'!$F19:$AC19)=0,"",SUMIF('Math Scores'!$F$6:$IC$6,P$4,'Math Scores'!$F19:$IC19))</f>
        <is>
          <t/>
        </is>
      </c>
      <c r="Q18" s="519" t="inlineStr">
        <f aca="false">IF(COUNT('Math Scores'!$F19:$AC19)=0,"",SUMIF('Math Scores'!$F$6:$IC$6,Q$4,'Math Scores'!$F19:$IC19))</f>
        <is>
          <t/>
        </is>
      </c>
      <c r="R18" s="519" t="inlineStr">
        <f aca="false">IF(COUNT('Math Scores'!$F19:$AC19)=0,"",SUMIF('Math Scores'!$F$6:$IC$6,R$4,'Math Scores'!$F19:$IC19))</f>
        <is>
          <t/>
        </is>
      </c>
      <c r="S18" s="519"/>
      <c r="T18" s="519"/>
      <c r="U18" s="519"/>
      <c r="V18" s="519"/>
      <c r="W18" s="519"/>
      <c r="X18" s="519" t="inlineStr">
        <f aca="false">IF(COUNT('Math Scores'!$AD19:$AZ19)=0,"",SUMIF('Math Scores'!$F$6:$IC$6,X$4,'Math Scores'!$F19:$IC19))</f>
        <is>
          <t/>
        </is>
      </c>
      <c r="Y18" s="519" t="inlineStr">
        <f aca="false">IF(COUNT('Math Scores'!$AD19:$AZ19)=0,"",SUMIF('Math Scores'!$F$6:$IC$6,Y$4,'Math Scores'!$F19:$IC19))</f>
        <is>
          <t/>
        </is>
      </c>
      <c r="Z18" s="519" t="inlineStr">
        <f aca="false">IF(COUNT('Math Scores'!$AD19:$AZ19)=0,"",SUMIF('Math Scores'!$F$6:$IC$6,Z$4,'Math Scores'!$F19:$IC19))</f>
        <is>
          <t/>
        </is>
      </c>
      <c r="AA18" s="519" t="inlineStr">
        <f aca="false">IF(COUNT('Math Scores'!$AD19:$AZ19)=0,"",SUMIF('Math Scores'!$F$6:$IC$6,AA$4,'Math Scores'!$F19:$IC19))</f>
        <is>
          <t/>
        </is>
      </c>
      <c r="AB18" s="519" t="inlineStr">
        <f aca="false">IF(COUNT('Math Scores'!$AD19:$AZ19)=0,"",SUMIF('Math Scores'!$F$6:$IC$6,AB$4,'Math Scores'!$F19:$IC19))</f>
        <is>
          <t/>
        </is>
      </c>
      <c r="AC18" s="519" t="inlineStr">
        <f aca="false">IF(COUNT('Math Scores'!$AD19:$AZ19)=0,"",SUMIF('Math Scores'!$F$6:$IC$6,AC$4,'Math Scores'!$F19:$IC19))</f>
        <is>
          <t/>
        </is>
      </c>
      <c r="AD18" s="519" t="inlineStr">
        <f aca="false">IF(COUNT('Math Scores'!$AD19:$AZ19)=0,"",SUMIF('Math Scores'!$F$6:$IC$6,AD$4,'Math Scores'!$F19:$IC19))</f>
        <is>
          <t/>
        </is>
      </c>
      <c r="AE18" s="519" t="inlineStr">
        <f aca="false">IF(COUNT('Math Scores'!$AD19:$AZ19)=0,"",SUMIF('Math Scores'!$F$6:$IC$6,AE$4,'Math Scores'!$F19:$IC19))</f>
        <is>
          <t/>
        </is>
      </c>
      <c r="AF18" s="519" t="inlineStr">
        <f aca="false">IF(COUNT('Math Scores'!$AD19:$AZ19)=0,"",SUMIF('Math Scores'!$F$6:$IC$6,AF$4,'Math Scores'!$F19:$IC19))</f>
        <is>
          <t/>
        </is>
      </c>
      <c r="AG18" s="519" t="inlineStr">
        <f aca="false">IF(COUNT('Math Scores'!$AD19:$AZ19)=0,"",SUMIF('Math Scores'!$F$6:$IC$6,AG$4,'Math Scores'!$F19:$IC19))</f>
        <is>
          <t/>
        </is>
      </c>
      <c r="AH18" s="519" t="inlineStr">
        <f aca="false">IF(COUNT('Math Scores'!$AD19:$AZ19)=0,"",SUMIF('Math Scores'!$F$6:$IC$6,AH$4,'Math Scores'!$F19:$IC19))</f>
        <is>
          <t/>
        </is>
      </c>
      <c r="AI18" s="519" t="inlineStr">
        <f aca="false">IF(COUNT('Math Scores'!$AD19:$AZ19)=0,"",SUMIF('Math Scores'!$F$6:$IC$6,AI$4,'Math Scores'!$F19:$IC19))</f>
        <is>
          <t/>
        </is>
      </c>
      <c r="AJ18" s="519" t="n">
        <f aca="false">IF(COUNT('Math Scores'!$BA19:$BY19)=0,"",SUMIF('Math Scores'!$F$6:$IC$6,AJ$4,'Math Scores'!$F19:$IC19))</f>
        <v>0</v>
      </c>
      <c r="AK18" s="519" t="n">
        <f aca="false">IF(COUNT('Math Scores'!$BA19:$BY19)=0,"",SUMIF('Math Scores'!$F$6:$IC$6,AK$4,'Math Scores'!$F19:$IC19))</f>
        <v>0</v>
      </c>
      <c r="AL18" s="519" t="n">
        <f aca="false">IF(COUNT('Math Scores'!$BA19:$BY19)=0,"",SUMIF('Math Scores'!$F$6:$IC$6,AL$4,'Math Scores'!$F19:$IC19))</f>
        <v>0</v>
      </c>
      <c r="AM18" s="519" t="n">
        <f aca="false">IF(COUNT('Math Scores'!$BA19:$BY19)=0,"",SUMIF('Math Scores'!$F$6:$IC$6,AM$4,'Math Scores'!$F19:$IC19))</f>
        <v>0</v>
      </c>
      <c r="AN18" s="519" t="n">
        <f aca="false">IF(COUNT('Math Scores'!$BA19:$BY19)=0,"",SUMIF('Math Scores'!$F$6:$IC$6,AN$4,'Math Scores'!$F19:$IC19))</f>
        <v>0</v>
      </c>
      <c r="AO18" s="519" t="n">
        <f aca="false">IF(COUNT('Math Scores'!$BA19:$BY19)=0,"",SUMIF('Math Scores'!$F$6:$IC$6,AO$4,'Math Scores'!$F19:$IC19))</f>
        <v>0</v>
      </c>
      <c r="AP18" s="519" t="n">
        <f aca="false">IF(COUNT('Math Scores'!$BA19:$BY19)=0,"",SUMIF('Math Scores'!$F$6:$IC$6,AP$4,'Math Scores'!$F19:$IC19))</f>
        <v>0</v>
      </c>
      <c r="AQ18" s="519" t="n">
        <f aca="false">IF(COUNT('Math Scores'!$BA19:$BY19)=0,"",SUMIF('Math Scores'!$F$6:$IC$6,AQ$4,'Math Scores'!$F19:$IC19))</f>
        <v>0</v>
      </c>
      <c r="AR18" s="519" t="n">
        <f aca="false">IF(COUNT('Math Scores'!$BA19:$BY19)=0,"",SUMIF('Math Scores'!$F$6:$IC$6,AR$4,'Math Scores'!$F19:$IC19))</f>
        <v>0</v>
      </c>
      <c r="AS18" s="519" t="n">
        <f aca="false">IF(COUNT('Math Scores'!$BA19:$BY19)=0,"",SUMIF('Math Scores'!$F$6:$IC$6,AS$4,'Math Scores'!$F19:$IC19))</f>
        <v>0</v>
      </c>
      <c r="AT18" s="519" t="n">
        <f aca="false">IF(COUNT('Math Scores'!$BA19:$BY19)=0,"",SUMIF('Math Scores'!$F$6:$IC$6,AT$4,'Math Scores'!$F19:$IC19))</f>
        <v>0</v>
      </c>
      <c r="AU18" s="519" t="n">
        <f aca="false">IF(COUNT('Math Scores'!$BA19:$BY19)=0,"",SUMIF('Math Scores'!$F$6:$IC$6,AU$4,'Math Scores'!$F19:$IC19))</f>
        <v>0</v>
      </c>
      <c r="AV18" s="519" t="n">
        <f aca="false">IF(COUNT('Math Scores'!$BA19:$BY19)=0,"",SUMIF('Math Scores'!$F$6:$IC$6,AV$4,'Math Scores'!$F19:$IC19))</f>
        <v>0</v>
      </c>
      <c r="AW18" s="519" t="n">
        <f aca="false">IF(COUNT('Math Scores'!$BA19:$BY19)=0,"",SUMIF('Math Scores'!$F$6:$IC$6,AW$4,'Math Scores'!$F19:$IC19))</f>
        <v>0</v>
      </c>
      <c r="AX18" s="519" t="n">
        <f aca="false">IF(COUNT('Math Scores'!$BZ19:$CW19)=0,"",SUMIF('Math Scores'!$F$6:$IC$6,AX$4,'Math Scores'!$F19:$IC19))</f>
        <v>0</v>
      </c>
      <c r="AY18" s="519" t="n">
        <f aca="false">IF(COUNT('Math Scores'!$BZ19:$CW19)=0,"",SUMIF('Math Scores'!$F$6:$IC$6,AY$4,'Math Scores'!$F19:$IC19))</f>
        <v>0</v>
      </c>
      <c r="AZ18" s="519" t="n">
        <f aca="false">IF(COUNT('Math Scores'!$BZ19:$CW19)=0,"",SUMIF('Math Scores'!$F$6:$IC$6,AZ$4,'Math Scores'!$F19:$IC19))</f>
        <v>0</v>
      </c>
      <c r="BA18" s="519" t="n">
        <f aca="false">IF(COUNT('Math Scores'!$BZ19:$CW19)=0,"",SUMIF('Math Scores'!$F$6:$IC$6,BA$4,'Math Scores'!$F19:$IC19))</f>
        <v>0</v>
      </c>
      <c r="BB18" s="519" t="n">
        <f aca="false">IF(COUNT('Math Scores'!$BZ19:$CW19)=0,"",SUMIF('Math Scores'!$F$6:$IC$6,BB$4,'Math Scores'!$F19:$IC19))</f>
        <v>0</v>
      </c>
      <c r="BC18" s="519" t="n">
        <f aca="false">IF(COUNT('Math Scores'!$BZ19:$CW19)=0,"",SUMIF('Math Scores'!$F$6:$IC$6,BC$4,'Math Scores'!$F19:$IC19))</f>
        <v>0</v>
      </c>
      <c r="BD18" s="519" t="n">
        <f aca="false">IF(COUNT('Math Scores'!$BZ19:$CW19)=0,"",SUMIF('Math Scores'!$F$6:$IC$6,BD$4,'Math Scores'!$F19:$IC19))</f>
        <v>0</v>
      </c>
      <c r="BE18" s="519" t="n">
        <f aca="false">IF(COUNT('Math Scores'!$BZ19:$CW19)=0,"",SUMIF('Math Scores'!$F$6:$IC$6,BE$4,'Math Scores'!$F19:$IC19))</f>
        <v>0</v>
      </c>
      <c r="BF18" s="519" t="n">
        <f aca="false">IF(COUNT('Math Scores'!$BZ19:$CW19)=0,"",SUMIF('Math Scores'!$F$6:$IC$6,BF$4,'Math Scores'!$F19:$IC19))</f>
        <v>0</v>
      </c>
      <c r="BG18" s="519" t="n">
        <f aca="false">IF(COUNT('Math Scores'!$BZ19:$CW19)=0,"",SUMIF('Math Scores'!$F$6:$IC$6,BG$4,'Math Scores'!$F19:$IC19))</f>
        <v>0</v>
      </c>
      <c r="BH18" s="519" t="inlineStr">
        <f aca="false">IF(COUNT('Math Scores'!$BZ19:$CW19)=0,"",SUMIF('Math Scores'!$F$6:$IC$6,BH$4,'Math Scores'!$F19:$IC19))</f>
        <is>
          <t/>
        </is>
      </c>
      <c r="BI18" s="519" t="inlineStr">
        <f aca="false">IF(COUNT('Math Scores'!$BZ19:$CW19)=0,"",SUMIF('Math Scores'!$F$6:$IC$6,BI$4,'Math Scores'!$F19:$IC19))</f>
        <is>
          <t/>
        </is>
      </c>
      <c r="BJ18" s="519" t="inlineStr">
        <f aca="false">IF(COUNT('Math Scores'!$BZ19:$CW19)=0,"",SUMIF('Math Scores'!$F$6:$IC$6,BJ$4,'Math Scores'!$F19:$IC19))</f>
        <is>
          <t/>
        </is>
      </c>
      <c r="BK18" s="519" t="n">
        <f aca="false">IF(COUNT('Math Scores'!$BZ19:$CW19)=0,"",SUMIF('Math Scores'!$F$6:$IC$6,BK$4,'Math Scores'!$F19:$IC19))</f>
        <v>0</v>
      </c>
      <c r="BL18" s="519" t="n">
        <f aca="false">IF(COUNT('Math Scores'!$CX19:$DU19)=0,"",SUMIF('Math Scores'!$F$6:$IC$6,BL$4,'Math Scores'!$F19:$IC19))</f>
        <v>0</v>
      </c>
      <c r="BM18" s="519" t="n">
        <f aca="false">IF(COUNT('Math Scores'!$CX19:$DU19)=0,"",SUMIF('Math Scores'!$F$6:$IC$6,BM$4,'Math Scores'!$F19:$IC19))</f>
        <v>0</v>
      </c>
      <c r="BN18" s="519" t="n">
        <f aca="false">IF(COUNT('Math Scores'!$CX19:$DU19)=0,"",SUMIF('Math Scores'!$F$6:$IC$6,BN$4,'Math Scores'!$F19:$IC19))</f>
        <v>0</v>
      </c>
      <c r="BO18" s="519" t="n">
        <f aca="false">IF(COUNT('Math Scores'!$CX19:$DU19)=0,"",SUMIF('Math Scores'!$F$6:$IC$6,BO$4,'Math Scores'!$F19:$IC19))</f>
        <v>0</v>
      </c>
      <c r="BP18" s="519" t="n">
        <f aca="false">IF(COUNT('Math Scores'!$CX19:$DU19)=0,"",SUMIF('Math Scores'!$F$6:$IC$6,BP$4,'Math Scores'!$F19:$IC19))</f>
        <v>0</v>
      </c>
      <c r="BQ18" s="519" t="n">
        <f aca="false">IF(COUNT('Math Scores'!$CX19:$DU19)=0,"",SUMIF('Math Scores'!$F$6:$IC$6,BQ$4,'Math Scores'!$F19:$IC19))</f>
        <v>0</v>
      </c>
      <c r="BR18" s="519" t="n">
        <f aca="false">IF(COUNT('Math Scores'!$CX19:$DU19)=0,"",SUMIF('Math Scores'!$F$6:$IC$6,BR$4,'Math Scores'!$F19:$IC19))</f>
        <v>0</v>
      </c>
      <c r="BS18" s="519" t="n">
        <f aca="false">IF(COUNT('Math Scores'!$CX19:$DU19)=0,"",SUMIF('Math Scores'!$F$6:$IC$6,BS$4,'Math Scores'!$F19:$IC19))</f>
        <v>0</v>
      </c>
      <c r="BT18" s="519" t="n">
        <f aca="false">IF(COUNT('Math Scores'!$CX19:$DU19)=0,"",SUMIF('Math Scores'!$F$6:$IC$6,BT$4,'Math Scores'!$F19:$IC19))</f>
        <v>0</v>
      </c>
      <c r="BU18" s="519" t="n">
        <f aca="false">IF(COUNT('Math Scores'!$CX19:$DU19)=0,"",SUMIF('Math Scores'!$F$6:$IC$6,BU$4,'Math Scores'!$F19:$IC19))</f>
        <v>0</v>
      </c>
      <c r="BV18" s="519" t="n">
        <f aca="false">IF(COUNT('Math Scores'!$CX19:$DU19)=0,"",SUMIF('Math Scores'!$F$6:$IC$6,BV$4,'Math Scores'!$F19:$IC19))</f>
        <v>0</v>
      </c>
      <c r="BW18" s="519" t="n">
        <f aca="false">IF(COUNT('Math Scores'!$CX19:$DU19)=0,"",SUMIF('Math Scores'!$F$6:$IC$6,BW$4,'Math Scores'!$F19:$IC19))</f>
        <v>0</v>
      </c>
      <c r="BX18" s="519" t="n">
        <f aca="false">IF(COUNT('Math Scores'!$CX19:$DU19)=0,"",SUMIF('Math Scores'!$F$6:$IC$6,BX$4,'Math Scores'!$F19:$IC19))</f>
        <v>0</v>
      </c>
      <c r="BY18" s="519" t="n">
        <f aca="false">IF(COUNT('Math Scores'!$CX19:$DU19)=0,"",SUMIF('Math Scores'!$F$6:$IC$6,BY$4,'Math Scores'!$F19:$IC19))</f>
        <v>0</v>
      </c>
      <c r="BZ18" s="519" t="n">
        <f aca="false">IF(COUNT('Math Scores'!$CX19:$DU19)=0,"",SUMIF('Math Scores'!$F$6:$IC$6,BZ$4,'Math Scores'!$F19:$IC19))</f>
        <v>0</v>
      </c>
      <c r="CA18" s="519" t="n">
        <f aca="false">IF(COUNT('Math Scores'!$CX19:$DU19)=0,"",SUMIF('Math Scores'!$F$6:$IC$6,CA$4,'Math Scores'!$F19:$IC19))</f>
        <v>0</v>
      </c>
      <c r="CB18" s="519" t="n">
        <f aca="false">IF(COUNT('Math Scores'!$CX19:$DU19)=0,"",SUMIF('Math Scores'!$F$6:$IC$6,CB$4,'Math Scores'!$F19:$IC19))</f>
        <v>0</v>
      </c>
      <c r="CC18" s="519" t="n">
        <f aca="false">IF(COUNT('Math Scores'!$CX19:$DU19)=0,"",SUMIF('Math Scores'!$F$6:$IC$6,CC$4,'Math Scores'!$F19:$IC19))</f>
        <v>0</v>
      </c>
      <c r="CD18" s="519" t="inlineStr">
        <f aca="false">IF(COUNT('Math Scores'!$DV19:$EU19)=0,"",SUMIF('Math Scores'!$F$6:$IC$6,CD$4,'Math Scores'!$F19:$IC19))</f>
        <is>
          <t/>
        </is>
      </c>
      <c r="CE18" s="519" t="inlineStr">
        <f aca="false">IF(COUNT('Math Scores'!$DV19:$EU19)=0,"",SUMIF('Math Scores'!$F$6:$IC$6,CE$4,'Math Scores'!$F19:$IC19))</f>
        <is>
          <t/>
        </is>
      </c>
      <c r="CF18" s="519" t="inlineStr">
        <f aca="false">IF(COUNT('Math Scores'!$DV19:$EU19)=0,"",SUMIF('Math Scores'!$F$6:$IC$6,CF$4,'Math Scores'!$F19:$IC19))</f>
        <is>
          <t/>
        </is>
      </c>
      <c r="CG18" s="519" t="inlineStr">
        <f aca="false">IF(COUNT('Math Scores'!$DV19:$EU19)=0,"",SUMIF('Math Scores'!$F$6:$IC$6,CG$4,'Math Scores'!$F19:$IC19))</f>
        <is>
          <t/>
        </is>
      </c>
      <c r="CH18" s="519" t="inlineStr">
        <f aca="false">IF(COUNT('Math Scores'!$DV19:$EU19)=0,"",SUMIF('Math Scores'!$F$6:$IC$6,CH$4,'Math Scores'!$F19:$IC19))</f>
        <is>
          <t/>
        </is>
      </c>
      <c r="CI18" s="519" t="inlineStr">
        <f aca="false">IF(COUNT('Math Scores'!$DV19:$EU19)=0,"",SUMIF('Math Scores'!$F$6:$IC$6,CI$4,'Math Scores'!$F19:$IC19))</f>
        <is>
          <t/>
        </is>
      </c>
      <c r="CJ18" s="519" t="inlineStr">
        <f aca="false">IF(COUNT('Math Scores'!$DV19:$EU19)=0,"",SUMIF('Math Scores'!$F$6:$IC$6,CJ$4,'Math Scores'!$F19:$IC19))</f>
        <is>
          <t/>
        </is>
      </c>
      <c r="CK18" s="519" t="inlineStr">
        <f aca="false">IF(COUNT('Math Scores'!$DV19:$EU19)=0,"",SUMIF('Math Scores'!$F$6:$IC$6,CK$4,'Math Scores'!$F19:$IC19))</f>
        <is>
          <t/>
        </is>
      </c>
      <c r="CL18" s="519" t="inlineStr">
        <f aca="false">IF(COUNT('Math Scores'!$DV19:$EU19)=0,"",SUMIF('Math Scores'!$F$6:$IC$6,CL$4,'Math Scores'!$F19:$IC19))</f>
        <is>
          <t/>
        </is>
      </c>
      <c r="CM18" s="519" t="inlineStr">
        <f aca="false">IF(COUNT('Math Scores'!$DV19:$EU19)=0,"",SUMIF('Math Scores'!$F$6:$IC$6,CM$4,'Math Scores'!$F19:$IC19))</f>
        <is>
          <t/>
        </is>
      </c>
      <c r="CN18" s="519" t="inlineStr">
        <f aca="false">IF(COUNT('Math Scores'!$DV19:$EU19)=0,"",SUMIF('Math Scores'!$F$6:$IC$6,CN$4,'Math Scores'!$F19:$IC19))</f>
        <is>
          <t/>
        </is>
      </c>
      <c r="CO18" s="519" t="inlineStr">
        <f aca="false">IF(COUNT('Math Scores'!$DV19:$EU19)=0,"",SUMIF('Math Scores'!$F$6:$IC$6,CO$4,'Math Scores'!$F19:$IC19))</f>
        <is>
          <t/>
        </is>
      </c>
      <c r="CP18" s="519" t="inlineStr">
        <f aca="false">IF(COUNT('Math Scores'!$DV19:$EU19)=0,"",SUMIF('Math Scores'!$F$6:$IC$6,CP$4,'Math Scores'!$F19:$IC19))</f>
        <is>
          <t/>
        </is>
      </c>
      <c r="CQ18" s="519" t="inlineStr">
        <f aca="false">IF(COUNT('Math Scores'!$DV19:$EU19)=0,"",SUMIF('Math Scores'!$F$6:$IC$6,CQ$4,'Math Scores'!$F19:$IC19))</f>
        <is>
          <t/>
        </is>
      </c>
      <c r="CR18" s="519" t="inlineStr">
        <f aca="false">IF(COUNT('Math Scores'!$DV19:$EU19)=0,"",SUMIF('Math Scores'!$F$6:$IC$6,CR$4,'Math Scores'!$F19:$IC19))</f>
        <is>
          <t/>
        </is>
      </c>
      <c r="CS18" s="519" t="inlineStr">
        <f aca="false">IF(COUNT('Math Scores'!$DV19:$EU19)=0,"",SUMIF('Math Scores'!$F$6:$IC$6,CS$4,'Math Scores'!$F19:$IC19))</f>
        <is>
          <t/>
        </is>
      </c>
      <c r="CT18" s="519" t="inlineStr">
        <f aca="false">IF(COUNT('Math Scores'!$EV19:$FW19)=0,"",SUMIF('Math Scores'!$F$6:$IC$6,CT$4,'Math Scores'!$F19:$IC19))</f>
        <is>
          <t/>
        </is>
      </c>
      <c r="CU18" s="519" t="inlineStr">
        <f aca="false">IF(COUNT('Math Scores'!$EV19:$FW19)=0,"",SUMIF('Math Scores'!$F$6:$IC$6,CU$4,'Math Scores'!$F19:$IC19))</f>
        <is>
          <t/>
        </is>
      </c>
      <c r="CV18" s="519" t="inlineStr">
        <f aca="false">IF(COUNT('Math Scores'!$EV19:$FW19)=0,"",SUMIF('Math Scores'!$F$6:$IC$6,CV$4,'Math Scores'!$F19:$IC19))</f>
        <is>
          <t/>
        </is>
      </c>
      <c r="CW18" s="519" t="inlineStr">
        <f aca="false">IF(COUNT('Math Scores'!$EV19:$FW19)=0,"",SUMIF('Math Scores'!$F$6:$IC$6,CW$4,'Math Scores'!$F19:$IC19))</f>
        <is>
          <t/>
        </is>
      </c>
      <c r="CX18" s="519" t="inlineStr">
        <f aca="false">IF(COUNT('Math Scores'!$EV19:$FW19)=0,"",SUMIF('Math Scores'!$F$6:$IC$6,CX$4,'Math Scores'!$F19:$IC19))</f>
        <is>
          <t/>
        </is>
      </c>
      <c r="CY18" s="519" t="inlineStr">
        <f aca="false">IF(COUNT('Math Scores'!$EV19:$FW19)=0,"",SUMIF('Math Scores'!$F$6:$IC$6,CY$4,'Math Scores'!$F19:$IC19))</f>
        <is>
          <t/>
        </is>
      </c>
      <c r="CZ18" s="519" t="inlineStr">
        <f aca="false">IF(COUNT('Math Scores'!$EV19:$FW19)=0,"",SUMIF('Math Scores'!$F$6:$IC$6,CZ$4,'Math Scores'!$F19:$IC19))</f>
        <is>
          <t/>
        </is>
      </c>
      <c r="DA18" s="519" t="inlineStr">
        <f aca="false">IF(COUNT('Math Scores'!$EV19:$FW19)=0,"",SUMIF('Math Scores'!$F$6:$IC$6,DA$4,'Math Scores'!$F19:$IC19))</f>
        <is>
          <t/>
        </is>
      </c>
      <c r="DB18" s="519" t="inlineStr">
        <f aca="false">IF(COUNT('Math Scores'!$EV19:$FW19)=0,"",SUMIF('Math Scores'!$F$6:$IC$6,DB$4,'Math Scores'!$F19:$IC19))</f>
        <is>
          <t/>
        </is>
      </c>
      <c r="DC18" s="519" t="inlineStr">
        <f aca="false">IF(COUNT('Math Scores'!$EV19:$FW19)=0,"",SUMIF('Math Scores'!$F$6:$IC$6,DC$4,'Math Scores'!$F19:$IC19))</f>
        <is>
          <t/>
        </is>
      </c>
      <c r="DD18" s="519" t="inlineStr">
        <f aca="false">IF(COUNT('Math Scores'!$EV19:$FW19)=0,"",SUMIF('Math Scores'!$F$6:$IC$6,DD$4,'Math Scores'!$F19:$IC19))</f>
        <is>
          <t/>
        </is>
      </c>
      <c r="DE18" s="519" t="inlineStr">
        <f aca="false">IF(COUNT('Math Scores'!$EV19:$FW19)=0,"",SUMIF('Math Scores'!$F$6:$IC$6,DE$4,'Math Scores'!$F19:$IC19))</f>
        <is>
          <t/>
        </is>
      </c>
      <c r="DF18" s="519" t="inlineStr">
        <f aca="false">IF(COUNT('Math Scores'!$EV19:$FW19)=0,"",SUMIF('Math Scores'!$F$6:$IC$6,DF$4,'Math Scores'!$F19:$IC19))</f>
        <is>
          <t/>
        </is>
      </c>
      <c r="DG18" s="519" t="inlineStr">
        <f aca="false">IF(COUNT('Math Scores'!$EV19:$FW19)=0,"",SUMIF('Math Scores'!$F$6:$IC$6,DG$4,'Math Scores'!$F19:$IC19))</f>
        <is>
          <t/>
        </is>
      </c>
    </row>
    <row r="19" customFormat="false" ht="12.75" hidden="false" customHeight="false" outlineLevel="0" collapsed="false">
      <c r="A19" s="421" t="n">
        <v>12</v>
      </c>
      <c r="B19" s="228" t="str">
        <f aca="false">'Math Scores'!B20</f>
        <v>K.Shravani</v>
      </c>
      <c r="C19" s="517" t="inlineStr">
        <f aca="false">IF(COUNT('Math Scores'!F20:HI20)=0, "", (SUMIF('Math Scores'!$F$5:$HI$5,"Yes",'Math Scores'!F20:HI20)/SUMIF('Math Scores'!$F$5:$HI$5,"Yes",'Math Scores'!$F$2:$HI$2)))</f>
        <is>
          <t/>
        </is>
      </c>
      <c r="D19" s="318" t="inlineStr">
        <f aca="false">IF(B19="","",IF(COUNT(H19:DG19)=0,"",IF(('Cover Sheet'!$AC$6="2nd"),(SUM(H19:W19)/SUM(H$2:W$2)),IF(('Cover Sheet'!$AC$6="3rd"),(SUM(X19:AI19)/SUM(X$2:AI$2)),IF(('Cover Sheet'!$AC$6="4th"),(SUM(AJ19:AW19)/SUM(AJ$2:AW$2)),IF(('Cover Sheet'!$AC$6="5th"),(SUM(AX19:BK19)/SUM(AX$2:BK$2)),IF(('Cover Sheet'!$AC$6="6th"),(SUM(BL19:CC19)/SUM(BL$2:CC$2)),IF(('Cover Sheet'!$AC$6="7th"),(SUM(CD19:CS19)/SUM(CD$2:CS$2)),IF(('Cover Sheet'!$AC$6="8th"),(SUM(CT19:DG19)/SUM(CT$2:DG$2)),"ERROR")))))))))</f>
        <is>
          <t/>
        </is>
      </c>
      <c r="E19" s="318" t="str">
        <f aca="false">IF(D19="","",IF(D19&gt;0.9,"A1",IF(D19&gt;0.8,"A2",IF(D19&gt;0.7,"B1",IF(D19&gt;0.6,"B2",IF(D19&gt;0.5,"C1",IF(D19&gt;0.4,"C2",IF(D19&gt;0.32,"D",IF(D19&gt;0.2,"E1","E2")))))))))</f>
        <v/>
      </c>
      <c r="F19" s="476" t="str">
        <f aca="false">IF(G19="","",IF(G19&gt;=0.9,"Distinction",IF(G19&gt;=0.75,"First Class",IF(G19&gt;=0.56,"Second Class",IF(G19&gt;=0.35,"Pass","Unsatisfactory")))))</f>
        <v/>
      </c>
      <c r="G19" s="518" t="inlineStr">
        <f aca="false">IF(OR(B19="",'Cover Sheet'!$AC$6=""),"",IF(('Cover Sheet'!$AC$6="2nd"),(VLOOKUP(ROUND((D19*100),0),Goals!$E$4:$H$104,2,1)/100),IF(('Cover Sheet'!$AC$6="3rd"),(VLOOKUP(ROUND((D19*100),0),Goals!$E$4:$H$104,3,1)/100),VLOOKUP(ROUND((D19*100),0),Goals!$E$4:$H$104,4,1)/100)))</f>
        <is>
          <t/>
        </is>
      </c>
      <c r="H19" s="519" t="inlineStr">
        <f aca="false">IF(COUNT('Math Scores'!$F20:$AC20)=0,"",SUMIF('Math Scores'!$F$6:$IC$6,H$4,'Math Scores'!$F20:$IC20))</f>
        <is>
          <t/>
        </is>
      </c>
      <c r="I19" s="519" t="inlineStr">
        <f aca="false">IF(COUNT('Math Scores'!$F20:$AC20)=0,"",SUMIF('Math Scores'!$F$6:$IC$6,I$4,'Math Scores'!$F20:$IC20))</f>
        <is>
          <t/>
        </is>
      </c>
      <c r="J19" s="519" t="inlineStr">
        <f aca="false">IF(COUNT('Math Scores'!$F20:$AC20)=0,"",SUMIF('Math Scores'!$F$6:$IC$6,J$4,'Math Scores'!$F20:$IC20))</f>
        <is>
          <t/>
        </is>
      </c>
      <c r="K19" s="519" t="inlineStr">
        <f aca="false">IF(COUNT('Math Scores'!$F20:$AC20)=0,"",SUMIF('Math Scores'!$F$6:$IC$6,K$4,'Math Scores'!$F20:$IC20))</f>
        <is>
          <t/>
        </is>
      </c>
      <c r="L19" s="519" t="inlineStr">
        <f aca="false">IF(COUNT('Math Scores'!$F20:$AC20)=0,"",SUMIF('Math Scores'!$F$6:$IC$6,L$4,'Math Scores'!$F20:$IC20))</f>
        <is>
          <t/>
        </is>
      </c>
      <c r="M19" s="519" t="inlineStr">
        <f aca="false">IF(COUNT('Math Scores'!$F20:$AC20)=0,"",SUMIF('Math Scores'!$F$6:$IC$6,M$4,'Math Scores'!$F20:$IC20))</f>
        <is>
          <t/>
        </is>
      </c>
      <c r="N19" s="519" t="inlineStr">
        <f aca="false">IF(COUNT('Math Scores'!$F20:$AC20)=0,"",SUMIF('Math Scores'!$F$6:$IC$6,N$4,'Math Scores'!$F20:$IC20))</f>
        <is>
          <t/>
        </is>
      </c>
      <c r="O19" s="519" t="inlineStr">
        <f aca="false">IF(COUNT('Math Scores'!$F20:$AC20)=0,"",SUMIF('Math Scores'!$F$6:$IC$6,O$4,'Math Scores'!$F20:$IC20))</f>
        <is>
          <t/>
        </is>
      </c>
      <c r="P19" s="519" t="inlineStr">
        <f aca="false">IF(COUNT('Math Scores'!$F20:$AC20)=0,"",SUMIF('Math Scores'!$F$6:$IC$6,P$4,'Math Scores'!$F20:$IC20))</f>
        <is>
          <t/>
        </is>
      </c>
      <c r="Q19" s="519" t="inlineStr">
        <f aca="false">IF(COUNT('Math Scores'!$F20:$AC20)=0,"",SUMIF('Math Scores'!$F$6:$IC$6,Q$4,'Math Scores'!$F20:$IC20))</f>
        <is>
          <t/>
        </is>
      </c>
      <c r="R19" s="519" t="inlineStr">
        <f aca="false">IF(COUNT('Math Scores'!$F20:$AC20)=0,"",SUMIF('Math Scores'!$F$6:$IC$6,R$4,'Math Scores'!$F20:$IC20))</f>
        <is>
          <t/>
        </is>
      </c>
      <c r="S19" s="519"/>
      <c r="T19" s="519"/>
      <c r="U19" s="519"/>
      <c r="V19" s="519"/>
      <c r="W19" s="519"/>
      <c r="X19" s="519" t="inlineStr">
        <f aca="false">IF(COUNT('Math Scores'!$AD20:$AZ20)=0,"",SUMIF('Math Scores'!$F$6:$IC$6,X$4,'Math Scores'!$F20:$IC20))</f>
        <is>
          <t/>
        </is>
      </c>
      <c r="Y19" s="519" t="inlineStr">
        <f aca="false">IF(COUNT('Math Scores'!$AD20:$AZ20)=0,"",SUMIF('Math Scores'!$F$6:$IC$6,Y$4,'Math Scores'!$F20:$IC20))</f>
        <is>
          <t/>
        </is>
      </c>
      <c r="Z19" s="519" t="inlineStr">
        <f aca="false">IF(COUNT('Math Scores'!$AD20:$AZ20)=0,"",SUMIF('Math Scores'!$F$6:$IC$6,Z$4,'Math Scores'!$F20:$IC20))</f>
        <is>
          <t/>
        </is>
      </c>
      <c r="AA19" s="519" t="inlineStr">
        <f aca="false">IF(COUNT('Math Scores'!$AD20:$AZ20)=0,"",SUMIF('Math Scores'!$F$6:$IC$6,AA$4,'Math Scores'!$F20:$IC20))</f>
        <is>
          <t/>
        </is>
      </c>
      <c r="AB19" s="519" t="inlineStr">
        <f aca="false">IF(COUNT('Math Scores'!$AD20:$AZ20)=0,"",SUMIF('Math Scores'!$F$6:$IC$6,AB$4,'Math Scores'!$F20:$IC20))</f>
        <is>
          <t/>
        </is>
      </c>
      <c r="AC19" s="519" t="inlineStr">
        <f aca="false">IF(COUNT('Math Scores'!$AD20:$AZ20)=0,"",SUMIF('Math Scores'!$F$6:$IC$6,AC$4,'Math Scores'!$F20:$IC20))</f>
        <is>
          <t/>
        </is>
      </c>
      <c r="AD19" s="519" t="inlineStr">
        <f aca="false">IF(COUNT('Math Scores'!$AD20:$AZ20)=0,"",SUMIF('Math Scores'!$F$6:$IC$6,AD$4,'Math Scores'!$F20:$IC20))</f>
        <is>
          <t/>
        </is>
      </c>
      <c r="AE19" s="519" t="inlineStr">
        <f aca="false">IF(COUNT('Math Scores'!$AD20:$AZ20)=0,"",SUMIF('Math Scores'!$F$6:$IC$6,AE$4,'Math Scores'!$F20:$IC20))</f>
        <is>
          <t/>
        </is>
      </c>
      <c r="AF19" s="519" t="inlineStr">
        <f aca="false">IF(COUNT('Math Scores'!$AD20:$AZ20)=0,"",SUMIF('Math Scores'!$F$6:$IC$6,AF$4,'Math Scores'!$F20:$IC20))</f>
        <is>
          <t/>
        </is>
      </c>
      <c r="AG19" s="519" t="inlineStr">
        <f aca="false">IF(COUNT('Math Scores'!$AD20:$AZ20)=0,"",SUMIF('Math Scores'!$F$6:$IC$6,AG$4,'Math Scores'!$F20:$IC20))</f>
        <is>
          <t/>
        </is>
      </c>
      <c r="AH19" s="519" t="inlineStr">
        <f aca="false">IF(COUNT('Math Scores'!$AD20:$AZ20)=0,"",SUMIF('Math Scores'!$F$6:$IC$6,AH$4,'Math Scores'!$F20:$IC20))</f>
        <is>
          <t/>
        </is>
      </c>
      <c r="AI19" s="519" t="inlineStr">
        <f aca="false">IF(COUNT('Math Scores'!$AD20:$AZ20)=0,"",SUMIF('Math Scores'!$F$6:$IC$6,AI$4,'Math Scores'!$F20:$IC20))</f>
        <is>
          <t/>
        </is>
      </c>
      <c r="AJ19" s="519" t="n">
        <f aca="false">IF(COUNT('Math Scores'!$BA20:$BY20)=0,"",SUMIF('Math Scores'!$F$6:$IC$6,AJ$4,'Math Scores'!$F20:$IC20))</f>
        <v>0</v>
      </c>
      <c r="AK19" s="519" t="n">
        <f aca="false">IF(COUNT('Math Scores'!$BA20:$BY20)=0,"",SUMIF('Math Scores'!$F$6:$IC$6,AK$4,'Math Scores'!$F20:$IC20))</f>
        <v>0</v>
      </c>
      <c r="AL19" s="519" t="n">
        <f aca="false">IF(COUNT('Math Scores'!$BA20:$BY20)=0,"",SUMIF('Math Scores'!$F$6:$IC$6,AL$4,'Math Scores'!$F20:$IC20))</f>
        <v>0</v>
      </c>
      <c r="AM19" s="519" t="n">
        <f aca="false">IF(COUNT('Math Scores'!$BA20:$BY20)=0,"",SUMIF('Math Scores'!$F$6:$IC$6,AM$4,'Math Scores'!$F20:$IC20))</f>
        <v>0</v>
      </c>
      <c r="AN19" s="519" t="n">
        <f aca="false">IF(COUNT('Math Scores'!$BA20:$BY20)=0,"",SUMIF('Math Scores'!$F$6:$IC$6,AN$4,'Math Scores'!$F20:$IC20))</f>
        <v>0</v>
      </c>
      <c r="AO19" s="519" t="n">
        <f aca="false">IF(COUNT('Math Scores'!$BA20:$BY20)=0,"",SUMIF('Math Scores'!$F$6:$IC$6,AO$4,'Math Scores'!$F20:$IC20))</f>
        <v>0</v>
      </c>
      <c r="AP19" s="519" t="n">
        <f aca="false">IF(COUNT('Math Scores'!$BA20:$BY20)=0,"",SUMIF('Math Scores'!$F$6:$IC$6,AP$4,'Math Scores'!$F20:$IC20))</f>
        <v>0</v>
      </c>
      <c r="AQ19" s="519" t="n">
        <f aca="false">IF(COUNT('Math Scores'!$BA20:$BY20)=0,"",SUMIF('Math Scores'!$F$6:$IC$6,AQ$4,'Math Scores'!$F20:$IC20))</f>
        <v>0</v>
      </c>
      <c r="AR19" s="519" t="n">
        <f aca="false">IF(COUNT('Math Scores'!$BA20:$BY20)=0,"",SUMIF('Math Scores'!$F$6:$IC$6,AR$4,'Math Scores'!$F20:$IC20))</f>
        <v>0</v>
      </c>
      <c r="AS19" s="519" t="n">
        <f aca="false">IF(COUNT('Math Scores'!$BA20:$BY20)=0,"",SUMIF('Math Scores'!$F$6:$IC$6,AS$4,'Math Scores'!$F20:$IC20))</f>
        <v>0</v>
      </c>
      <c r="AT19" s="519" t="n">
        <f aca="false">IF(COUNT('Math Scores'!$BA20:$BY20)=0,"",SUMIF('Math Scores'!$F$6:$IC$6,AT$4,'Math Scores'!$F20:$IC20))</f>
        <v>0</v>
      </c>
      <c r="AU19" s="519" t="n">
        <f aca="false">IF(COUNT('Math Scores'!$BA20:$BY20)=0,"",SUMIF('Math Scores'!$F$6:$IC$6,AU$4,'Math Scores'!$F20:$IC20))</f>
        <v>0</v>
      </c>
      <c r="AV19" s="519" t="n">
        <f aca="false">IF(COUNT('Math Scores'!$BA20:$BY20)=0,"",SUMIF('Math Scores'!$F$6:$IC$6,AV$4,'Math Scores'!$F20:$IC20))</f>
        <v>0</v>
      </c>
      <c r="AW19" s="519" t="n">
        <f aca="false">IF(COUNT('Math Scores'!$BA20:$BY20)=0,"",SUMIF('Math Scores'!$F$6:$IC$6,AW$4,'Math Scores'!$F20:$IC20))</f>
        <v>0</v>
      </c>
      <c r="AX19" s="519" t="n">
        <f aca="false">IF(COUNT('Math Scores'!$BZ20:$CW20)=0,"",SUMIF('Math Scores'!$F$6:$IC$6,AX$4,'Math Scores'!$F20:$IC20))</f>
        <v>0</v>
      </c>
      <c r="AY19" s="519" t="n">
        <f aca="false">IF(COUNT('Math Scores'!$BZ20:$CW20)=0,"",SUMIF('Math Scores'!$F$6:$IC$6,AY$4,'Math Scores'!$F20:$IC20))</f>
        <v>0</v>
      </c>
      <c r="AZ19" s="519" t="n">
        <f aca="false">IF(COUNT('Math Scores'!$BZ20:$CW20)=0,"",SUMIF('Math Scores'!$F$6:$IC$6,AZ$4,'Math Scores'!$F20:$IC20))</f>
        <v>0</v>
      </c>
      <c r="BA19" s="519" t="n">
        <f aca="false">IF(COUNT('Math Scores'!$BZ20:$CW20)=0,"",SUMIF('Math Scores'!$F$6:$IC$6,BA$4,'Math Scores'!$F20:$IC20))</f>
        <v>0</v>
      </c>
      <c r="BB19" s="519" t="n">
        <f aca="false">IF(COUNT('Math Scores'!$BZ20:$CW20)=0,"",SUMIF('Math Scores'!$F$6:$IC$6,BB$4,'Math Scores'!$F20:$IC20))</f>
        <v>0</v>
      </c>
      <c r="BC19" s="519" t="n">
        <f aca="false">IF(COUNT('Math Scores'!$BZ20:$CW20)=0,"",SUMIF('Math Scores'!$F$6:$IC$6,BC$4,'Math Scores'!$F20:$IC20))</f>
        <v>0</v>
      </c>
      <c r="BD19" s="519" t="n">
        <f aca="false">IF(COUNT('Math Scores'!$BZ20:$CW20)=0,"",SUMIF('Math Scores'!$F$6:$IC$6,BD$4,'Math Scores'!$F20:$IC20))</f>
        <v>0</v>
      </c>
      <c r="BE19" s="519" t="n">
        <f aca="false">IF(COUNT('Math Scores'!$BZ20:$CW20)=0,"",SUMIF('Math Scores'!$F$6:$IC$6,BE$4,'Math Scores'!$F20:$IC20))</f>
        <v>0</v>
      </c>
      <c r="BF19" s="519" t="n">
        <f aca="false">IF(COUNT('Math Scores'!$BZ20:$CW20)=0,"",SUMIF('Math Scores'!$F$6:$IC$6,BF$4,'Math Scores'!$F20:$IC20))</f>
        <v>0</v>
      </c>
      <c r="BG19" s="519" t="n">
        <f aca="false">IF(COUNT('Math Scores'!$BZ20:$CW20)=0,"",SUMIF('Math Scores'!$F$6:$IC$6,BG$4,'Math Scores'!$F20:$IC20))</f>
        <v>0</v>
      </c>
      <c r="BH19" s="519" t="inlineStr">
        <f aca="false">IF(COUNT('Math Scores'!$BZ20:$CW20)=0,"",SUMIF('Math Scores'!$F$6:$IC$6,BH$4,'Math Scores'!$F20:$IC20))</f>
        <is>
          <t/>
        </is>
      </c>
      <c r="BI19" s="519" t="inlineStr">
        <f aca="false">IF(COUNT('Math Scores'!$BZ20:$CW20)=0,"",SUMIF('Math Scores'!$F$6:$IC$6,BI$4,'Math Scores'!$F20:$IC20))</f>
        <is>
          <t/>
        </is>
      </c>
      <c r="BJ19" s="519" t="inlineStr">
        <f aca="false">IF(COUNT('Math Scores'!$BZ20:$CW20)=0,"",SUMIF('Math Scores'!$F$6:$IC$6,BJ$4,'Math Scores'!$F20:$IC20))</f>
        <is>
          <t/>
        </is>
      </c>
      <c r="BK19" s="519" t="n">
        <f aca="false">IF(COUNT('Math Scores'!$BZ20:$CW20)=0,"",SUMIF('Math Scores'!$F$6:$IC$6,BK$4,'Math Scores'!$F20:$IC20))</f>
        <v>0</v>
      </c>
      <c r="BL19" s="519" t="n">
        <f aca="false">IF(COUNT('Math Scores'!$CX20:$DU20)=0,"",SUMIF('Math Scores'!$F$6:$IC$6,BL$4,'Math Scores'!$F20:$IC20))</f>
        <v>0</v>
      </c>
      <c r="BM19" s="519" t="n">
        <f aca="false">IF(COUNT('Math Scores'!$CX20:$DU20)=0,"",SUMIF('Math Scores'!$F$6:$IC$6,BM$4,'Math Scores'!$F20:$IC20))</f>
        <v>0</v>
      </c>
      <c r="BN19" s="519" t="n">
        <f aca="false">IF(COUNT('Math Scores'!$CX20:$DU20)=0,"",SUMIF('Math Scores'!$F$6:$IC$6,BN$4,'Math Scores'!$F20:$IC20))</f>
        <v>0</v>
      </c>
      <c r="BO19" s="519" t="n">
        <f aca="false">IF(COUNT('Math Scores'!$CX20:$DU20)=0,"",SUMIF('Math Scores'!$F$6:$IC$6,BO$4,'Math Scores'!$F20:$IC20))</f>
        <v>0</v>
      </c>
      <c r="BP19" s="519" t="n">
        <f aca="false">IF(COUNT('Math Scores'!$CX20:$DU20)=0,"",SUMIF('Math Scores'!$F$6:$IC$6,BP$4,'Math Scores'!$F20:$IC20))</f>
        <v>0</v>
      </c>
      <c r="BQ19" s="519" t="n">
        <f aca="false">IF(COUNT('Math Scores'!$CX20:$DU20)=0,"",SUMIF('Math Scores'!$F$6:$IC$6,BQ$4,'Math Scores'!$F20:$IC20))</f>
        <v>0</v>
      </c>
      <c r="BR19" s="519" t="n">
        <f aca="false">IF(COUNT('Math Scores'!$CX20:$DU20)=0,"",SUMIF('Math Scores'!$F$6:$IC$6,BR$4,'Math Scores'!$F20:$IC20))</f>
        <v>0</v>
      </c>
      <c r="BS19" s="519" t="n">
        <f aca="false">IF(COUNT('Math Scores'!$CX20:$DU20)=0,"",SUMIF('Math Scores'!$F$6:$IC$6,BS$4,'Math Scores'!$F20:$IC20))</f>
        <v>0</v>
      </c>
      <c r="BT19" s="519" t="n">
        <f aca="false">IF(COUNT('Math Scores'!$CX20:$DU20)=0,"",SUMIF('Math Scores'!$F$6:$IC$6,BT$4,'Math Scores'!$F20:$IC20))</f>
        <v>0</v>
      </c>
      <c r="BU19" s="519" t="n">
        <f aca="false">IF(COUNT('Math Scores'!$CX20:$DU20)=0,"",SUMIF('Math Scores'!$F$6:$IC$6,BU$4,'Math Scores'!$F20:$IC20))</f>
        <v>0</v>
      </c>
      <c r="BV19" s="519" t="n">
        <f aca="false">IF(COUNT('Math Scores'!$CX20:$DU20)=0,"",SUMIF('Math Scores'!$F$6:$IC$6,BV$4,'Math Scores'!$F20:$IC20))</f>
        <v>0</v>
      </c>
      <c r="BW19" s="519" t="n">
        <f aca="false">IF(COUNT('Math Scores'!$CX20:$DU20)=0,"",SUMIF('Math Scores'!$F$6:$IC$6,BW$4,'Math Scores'!$F20:$IC20))</f>
        <v>0</v>
      </c>
      <c r="BX19" s="519" t="n">
        <f aca="false">IF(COUNT('Math Scores'!$CX20:$DU20)=0,"",SUMIF('Math Scores'!$F$6:$IC$6,BX$4,'Math Scores'!$F20:$IC20))</f>
        <v>0</v>
      </c>
      <c r="BY19" s="519" t="n">
        <f aca="false">IF(COUNT('Math Scores'!$CX20:$DU20)=0,"",SUMIF('Math Scores'!$F$6:$IC$6,BY$4,'Math Scores'!$F20:$IC20))</f>
        <v>0</v>
      </c>
      <c r="BZ19" s="519" t="n">
        <f aca="false">IF(COUNT('Math Scores'!$CX20:$DU20)=0,"",SUMIF('Math Scores'!$F$6:$IC$6,BZ$4,'Math Scores'!$F20:$IC20))</f>
        <v>0</v>
      </c>
      <c r="CA19" s="519" t="n">
        <f aca="false">IF(COUNT('Math Scores'!$CX20:$DU20)=0,"",SUMIF('Math Scores'!$F$6:$IC$6,CA$4,'Math Scores'!$F20:$IC20))</f>
        <v>0</v>
      </c>
      <c r="CB19" s="519" t="n">
        <f aca="false">IF(COUNT('Math Scores'!$CX20:$DU20)=0,"",SUMIF('Math Scores'!$F$6:$IC$6,CB$4,'Math Scores'!$F20:$IC20))</f>
        <v>0</v>
      </c>
      <c r="CC19" s="519" t="n">
        <f aca="false">IF(COUNT('Math Scores'!$CX20:$DU20)=0,"",SUMIF('Math Scores'!$F$6:$IC$6,CC$4,'Math Scores'!$F20:$IC20))</f>
        <v>0</v>
      </c>
      <c r="CD19" s="519" t="inlineStr">
        <f aca="false">IF(COUNT('Math Scores'!$DV20:$EU20)=0,"",SUMIF('Math Scores'!$F$6:$IC$6,CD$4,'Math Scores'!$F20:$IC20))</f>
        <is>
          <t/>
        </is>
      </c>
      <c r="CE19" s="519" t="inlineStr">
        <f aca="false">IF(COUNT('Math Scores'!$DV20:$EU20)=0,"",SUMIF('Math Scores'!$F$6:$IC$6,CE$4,'Math Scores'!$F20:$IC20))</f>
        <is>
          <t/>
        </is>
      </c>
      <c r="CF19" s="519" t="inlineStr">
        <f aca="false">IF(COUNT('Math Scores'!$DV20:$EU20)=0,"",SUMIF('Math Scores'!$F$6:$IC$6,CF$4,'Math Scores'!$F20:$IC20))</f>
        <is>
          <t/>
        </is>
      </c>
      <c r="CG19" s="519" t="inlineStr">
        <f aca="false">IF(COUNT('Math Scores'!$DV20:$EU20)=0,"",SUMIF('Math Scores'!$F$6:$IC$6,CG$4,'Math Scores'!$F20:$IC20))</f>
        <is>
          <t/>
        </is>
      </c>
      <c r="CH19" s="519" t="inlineStr">
        <f aca="false">IF(COUNT('Math Scores'!$DV20:$EU20)=0,"",SUMIF('Math Scores'!$F$6:$IC$6,CH$4,'Math Scores'!$F20:$IC20))</f>
        <is>
          <t/>
        </is>
      </c>
      <c r="CI19" s="519" t="inlineStr">
        <f aca="false">IF(COUNT('Math Scores'!$DV20:$EU20)=0,"",SUMIF('Math Scores'!$F$6:$IC$6,CI$4,'Math Scores'!$F20:$IC20))</f>
        <is>
          <t/>
        </is>
      </c>
      <c r="CJ19" s="519" t="inlineStr">
        <f aca="false">IF(COUNT('Math Scores'!$DV20:$EU20)=0,"",SUMIF('Math Scores'!$F$6:$IC$6,CJ$4,'Math Scores'!$F20:$IC20))</f>
        <is>
          <t/>
        </is>
      </c>
      <c r="CK19" s="519" t="inlineStr">
        <f aca="false">IF(COUNT('Math Scores'!$DV20:$EU20)=0,"",SUMIF('Math Scores'!$F$6:$IC$6,CK$4,'Math Scores'!$F20:$IC20))</f>
        <is>
          <t/>
        </is>
      </c>
      <c r="CL19" s="519" t="inlineStr">
        <f aca="false">IF(COUNT('Math Scores'!$DV20:$EU20)=0,"",SUMIF('Math Scores'!$F$6:$IC$6,CL$4,'Math Scores'!$F20:$IC20))</f>
        <is>
          <t/>
        </is>
      </c>
      <c r="CM19" s="519" t="inlineStr">
        <f aca="false">IF(COUNT('Math Scores'!$DV20:$EU20)=0,"",SUMIF('Math Scores'!$F$6:$IC$6,CM$4,'Math Scores'!$F20:$IC20))</f>
        <is>
          <t/>
        </is>
      </c>
      <c r="CN19" s="519" t="inlineStr">
        <f aca="false">IF(COUNT('Math Scores'!$DV20:$EU20)=0,"",SUMIF('Math Scores'!$F$6:$IC$6,CN$4,'Math Scores'!$F20:$IC20))</f>
        <is>
          <t/>
        </is>
      </c>
      <c r="CO19" s="519" t="inlineStr">
        <f aca="false">IF(COUNT('Math Scores'!$DV20:$EU20)=0,"",SUMIF('Math Scores'!$F$6:$IC$6,CO$4,'Math Scores'!$F20:$IC20))</f>
        <is>
          <t/>
        </is>
      </c>
      <c r="CP19" s="519" t="inlineStr">
        <f aca="false">IF(COUNT('Math Scores'!$DV20:$EU20)=0,"",SUMIF('Math Scores'!$F$6:$IC$6,CP$4,'Math Scores'!$F20:$IC20))</f>
        <is>
          <t/>
        </is>
      </c>
      <c r="CQ19" s="519" t="inlineStr">
        <f aca="false">IF(COUNT('Math Scores'!$DV20:$EU20)=0,"",SUMIF('Math Scores'!$F$6:$IC$6,CQ$4,'Math Scores'!$F20:$IC20))</f>
        <is>
          <t/>
        </is>
      </c>
      <c r="CR19" s="519" t="inlineStr">
        <f aca="false">IF(COUNT('Math Scores'!$DV20:$EU20)=0,"",SUMIF('Math Scores'!$F$6:$IC$6,CR$4,'Math Scores'!$F20:$IC20))</f>
        <is>
          <t/>
        </is>
      </c>
      <c r="CS19" s="519" t="inlineStr">
        <f aca="false">IF(COUNT('Math Scores'!$DV20:$EU20)=0,"",SUMIF('Math Scores'!$F$6:$IC$6,CS$4,'Math Scores'!$F20:$IC20))</f>
        <is>
          <t/>
        </is>
      </c>
      <c r="CT19" s="519" t="inlineStr">
        <f aca="false">IF(COUNT('Math Scores'!$EV20:$FW20)=0,"",SUMIF('Math Scores'!$F$6:$IC$6,CT$4,'Math Scores'!$F20:$IC20))</f>
        <is>
          <t/>
        </is>
      </c>
      <c r="CU19" s="519" t="inlineStr">
        <f aca="false">IF(COUNT('Math Scores'!$EV20:$FW20)=0,"",SUMIF('Math Scores'!$F$6:$IC$6,CU$4,'Math Scores'!$F20:$IC20))</f>
        <is>
          <t/>
        </is>
      </c>
      <c r="CV19" s="519" t="inlineStr">
        <f aca="false">IF(COUNT('Math Scores'!$EV20:$FW20)=0,"",SUMIF('Math Scores'!$F$6:$IC$6,CV$4,'Math Scores'!$F20:$IC20))</f>
        <is>
          <t/>
        </is>
      </c>
      <c r="CW19" s="519" t="inlineStr">
        <f aca="false">IF(COUNT('Math Scores'!$EV20:$FW20)=0,"",SUMIF('Math Scores'!$F$6:$IC$6,CW$4,'Math Scores'!$F20:$IC20))</f>
        <is>
          <t/>
        </is>
      </c>
      <c r="CX19" s="519" t="inlineStr">
        <f aca="false">IF(COUNT('Math Scores'!$EV20:$FW20)=0,"",SUMIF('Math Scores'!$F$6:$IC$6,CX$4,'Math Scores'!$F20:$IC20))</f>
        <is>
          <t/>
        </is>
      </c>
      <c r="CY19" s="519" t="inlineStr">
        <f aca="false">IF(COUNT('Math Scores'!$EV20:$FW20)=0,"",SUMIF('Math Scores'!$F$6:$IC$6,CY$4,'Math Scores'!$F20:$IC20))</f>
        <is>
          <t/>
        </is>
      </c>
      <c r="CZ19" s="519" t="inlineStr">
        <f aca="false">IF(COUNT('Math Scores'!$EV20:$FW20)=0,"",SUMIF('Math Scores'!$F$6:$IC$6,CZ$4,'Math Scores'!$F20:$IC20))</f>
        <is>
          <t/>
        </is>
      </c>
      <c r="DA19" s="519" t="inlineStr">
        <f aca="false">IF(COUNT('Math Scores'!$EV20:$FW20)=0,"",SUMIF('Math Scores'!$F$6:$IC$6,DA$4,'Math Scores'!$F20:$IC20))</f>
        <is>
          <t/>
        </is>
      </c>
      <c r="DB19" s="519" t="inlineStr">
        <f aca="false">IF(COUNT('Math Scores'!$EV20:$FW20)=0,"",SUMIF('Math Scores'!$F$6:$IC$6,DB$4,'Math Scores'!$F20:$IC20))</f>
        <is>
          <t/>
        </is>
      </c>
      <c r="DC19" s="519" t="inlineStr">
        <f aca="false">IF(COUNT('Math Scores'!$EV20:$FW20)=0,"",SUMIF('Math Scores'!$F$6:$IC$6,DC$4,'Math Scores'!$F20:$IC20))</f>
        <is>
          <t/>
        </is>
      </c>
      <c r="DD19" s="519" t="inlineStr">
        <f aca="false">IF(COUNT('Math Scores'!$EV20:$FW20)=0,"",SUMIF('Math Scores'!$F$6:$IC$6,DD$4,'Math Scores'!$F20:$IC20))</f>
        <is>
          <t/>
        </is>
      </c>
      <c r="DE19" s="519" t="inlineStr">
        <f aca="false">IF(COUNT('Math Scores'!$EV20:$FW20)=0,"",SUMIF('Math Scores'!$F$6:$IC$6,DE$4,'Math Scores'!$F20:$IC20))</f>
        <is>
          <t/>
        </is>
      </c>
      <c r="DF19" s="519" t="inlineStr">
        <f aca="false">IF(COUNT('Math Scores'!$EV20:$FW20)=0,"",SUMIF('Math Scores'!$F$6:$IC$6,DF$4,'Math Scores'!$F20:$IC20))</f>
        <is>
          <t/>
        </is>
      </c>
      <c r="DG19" s="519" t="inlineStr">
        <f aca="false">IF(COUNT('Math Scores'!$EV20:$FW20)=0,"",SUMIF('Math Scores'!$F$6:$IC$6,DG$4,'Math Scores'!$F20:$IC20))</f>
        <is>
          <t/>
        </is>
      </c>
    </row>
    <row r="20" customFormat="false" ht="12.75" hidden="false" customHeight="false" outlineLevel="0" collapsed="false">
      <c r="A20" s="421" t="n">
        <v>13</v>
      </c>
      <c r="B20" s="228" t="str">
        <f aca="false">'Math Scores'!B21</f>
        <v>Lakshmi</v>
      </c>
      <c r="C20" s="517" t="inlineStr">
        <f aca="false">IF(COUNT('Math Scores'!F21:HI21)=0, "", (SUMIF('Math Scores'!$F$5:$HI$5,"Yes",'Math Scores'!F21:HI21)/SUMIF('Math Scores'!$F$5:$HI$5,"Yes",'Math Scores'!$F$2:$HI$2)))</f>
        <is>
          <t/>
        </is>
      </c>
      <c r="D20" s="318" t="inlineStr">
        <f aca="false">IF(B20="","",IF(COUNT(H20:DG20)=0,"",IF(('Cover Sheet'!$AC$6="2nd"),(SUM(H20:W20)/SUM(H$2:W$2)),IF(('Cover Sheet'!$AC$6="3rd"),(SUM(X20:AI20)/SUM(X$2:AI$2)),IF(('Cover Sheet'!$AC$6="4th"),(SUM(AJ20:AW20)/SUM(AJ$2:AW$2)),IF(('Cover Sheet'!$AC$6="5th"),(SUM(AX20:BK20)/SUM(AX$2:BK$2)),IF(('Cover Sheet'!$AC$6="6th"),(SUM(BL20:CC20)/SUM(BL$2:CC$2)),IF(('Cover Sheet'!$AC$6="7th"),(SUM(CD20:CS20)/SUM(CD$2:CS$2)),IF(('Cover Sheet'!$AC$6="8th"),(SUM(CT20:DG20)/SUM(CT$2:DG$2)),"ERROR")))))))))</f>
        <is>
          <t/>
        </is>
      </c>
      <c r="E20" s="318" t="str">
        <f aca="false">IF(D20="","",IF(D20&gt;0.9,"A1",IF(D20&gt;0.8,"A2",IF(D20&gt;0.7,"B1",IF(D20&gt;0.6,"B2",IF(D20&gt;0.5,"C1",IF(D20&gt;0.4,"C2",IF(D20&gt;0.32,"D",IF(D20&gt;0.2,"E1","E2")))))))))</f>
        <v/>
      </c>
      <c r="F20" s="476" t="str">
        <f aca="false">IF(G20="","",IF(G20&gt;=0.9,"Distinction",IF(G20&gt;=0.75,"First Class",IF(G20&gt;=0.56,"Second Class",IF(G20&gt;=0.35,"Pass","Unsatisfactory")))))</f>
        <v/>
      </c>
      <c r="G20" s="518" t="inlineStr">
        <f aca="false">IF(OR(B20="",'Cover Sheet'!$AC$6=""),"",IF(('Cover Sheet'!$AC$6="2nd"),(VLOOKUP(ROUND((D20*100),0),Goals!$E$4:$H$104,2,1)/100),IF(('Cover Sheet'!$AC$6="3rd"),(VLOOKUP(ROUND((D20*100),0),Goals!$E$4:$H$104,3,1)/100),VLOOKUP(ROUND((D20*100),0),Goals!$E$4:$H$104,4,1)/100)))</f>
        <is>
          <t/>
        </is>
      </c>
      <c r="H20" s="519" t="inlineStr">
        <f aca="false">IF(COUNT('Math Scores'!$F21:$AC21)=0,"",SUMIF('Math Scores'!$F$6:$IC$6,H$4,'Math Scores'!$F21:$IC21))</f>
        <is>
          <t/>
        </is>
      </c>
      <c r="I20" s="519" t="inlineStr">
        <f aca="false">IF(COUNT('Math Scores'!$F21:$AC21)=0,"",SUMIF('Math Scores'!$F$6:$IC$6,I$4,'Math Scores'!$F21:$IC21))</f>
        <is>
          <t/>
        </is>
      </c>
      <c r="J20" s="519" t="inlineStr">
        <f aca="false">IF(COUNT('Math Scores'!$F21:$AC21)=0,"",SUMIF('Math Scores'!$F$6:$IC$6,J$4,'Math Scores'!$F21:$IC21))</f>
        <is>
          <t/>
        </is>
      </c>
      <c r="K20" s="519" t="inlineStr">
        <f aca="false">IF(COUNT('Math Scores'!$F21:$AC21)=0,"",SUMIF('Math Scores'!$F$6:$IC$6,K$4,'Math Scores'!$F21:$IC21))</f>
        <is>
          <t/>
        </is>
      </c>
      <c r="L20" s="519" t="inlineStr">
        <f aca="false">IF(COUNT('Math Scores'!$F21:$AC21)=0,"",SUMIF('Math Scores'!$F$6:$IC$6,L$4,'Math Scores'!$F21:$IC21))</f>
        <is>
          <t/>
        </is>
      </c>
      <c r="M20" s="519" t="inlineStr">
        <f aca="false">IF(COUNT('Math Scores'!$F21:$AC21)=0,"",SUMIF('Math Scores'!$F$6:$IC$6,M$4,'Math Scores'!$F21:$IC21))</f>
        <is>
          <t/>
        </is>
      </c>
      <c r="N20" s="519" t="inlineStr">
        <f aca="false">IF(COUNT('Math Scores'!$F21:$AC21)=0,"",SUMIF('Math Scores'!$F$6:$IC$6,N$4,'Math Scores'!$F21:$IC21))</f>
        <is>
          <t/>
        </is>
      </c>
      <c r="O20" s="519" t="inlineStr">
        <f aca="false">IF(COUNT('Math Scores'!$F21:$AC21)=0,"",SUMIF('Math Scores'!$F$6:$IC$6,O$4,'Math Scores'!$F21:$IC21))</f>
        <is>
          <t/>
        </is>
      </c>
      <c r="P20" s="519" t="inlineStr">
        <f aca="false">IF(COUNT('Math Scores'!$F21:$AC21)=0,"",SUMIF('Math Scores'!$F$6:$IC$6,P$4,'Math Scores'!$F21:$IC21))</f>
        <is>
          <t/>
        </is>
      </c>
      <c r="Q20" s="519" t="inlineStr">
        <f aca="false">IF(COUNT('Math Scores'!$F21:$AC21)=0,"",SUMIF('Math Scores'!$F$6:$IC$6,Q$4,'Math Scores'!$F21:$IC21))</f>
        <is>
          <t/>
        </is>
      </c>
      <c r="R20" s="519" t="inlineStr">
        <f aca="false">IF(COUNT('Math Scores'!$F21:$AC21)=0,"",SUMIF('Math Scores'!$F$6:$IC$6,R$4,'Math Scores'!$F21:$IC21))</f>
        <is>
          <t/>
        </is>
      </c>
      <c r="S20" s="519"/>
      <c r="T20" s="519"/>
      <c r="U20" s="519"/>
      <c r="V20" s="519"/>
      <c r="W20" s="519"/>
      <c r="X20" s="519" t="inlineStr">
        <f aca="false">IF(COUNT('Math Scores'!$AD21:$AZ21)=0,"",SUMIF('Math Scores'!$F$6:$IC$6,X$4,'Math Scores'!$F21:$IC21))</f>
        <is>
          <t/>
        </is>
      </c>
      <c r="Y20" s="519" t="inlineStr">
        <f aca="false">IF(COUNT('Math Scores'!$AD21:$AZ21)=0,"",SUMIF('Math Scores'!$F$6:$IC$6,Y$4,'Math Scores'!$F21:$IC21))</f>
        <is>
          <t/>
        </is>
      </c>
      <c r="Z20" s="519" t="inlineStr">
        <f aca="false">IF(COUNT('Math Scores'!$AD21:$AZ21)=0,"",SUMIF('Math Scores'!$F$6:$IC$6,Z$4,'Math Scores'!$F21:$IC21))</f>
        <is>
          <t/>
        </is>
      </c>
      <c r="AA20" s="519" t="inlineStr">
        <f aca="false">IF(COUNT('Math Scores'!$AD21:$AZ21)=0,"",SUMIF('Math Scores'!$F$6:$IC$6,AA$4,'Math Scores'!$F21:$IC21))</f>
        <is>
          <t/>
        </is>
      </c>
      <c r="AB20" s="519" t="inlineStr">
        <f aca="false">IF(COUNT('Math Scores'!$AD21:$AZ21)=0,"",SUMIF('Math Scores'!$F$6:$IC$6,AB$4,'Math Scores'!$F21:$IC21))</f>
        <is>
          <t/>
        </is>
      </c>
      <c r="AC20" s="519" t="inlineStr">
        <f aca="false">IF(COUNT('Math Scores'!$AD21:$AZ21)=0,"",SUMIF('Math Scores'!$F$6:$IC$6,AC$4,'Math Scores'!$F21:$IC21))</f>
        <is>
          <t/>
        </is>
      </c>
      <c r="AD20" s="519" t="inlineStr">
        <f aca="false">IF(COUNT('Math Scores'!$AD21:$AZ21)=0,"",SUMIF('Math Scores'!$F$6:$IC$6,AD$4,'Math Scores'!$F21:$IC21))</f>
        <is>
          <t/>
        </is>
      </c>
      <c r="AE20" s="519" t="inlineStr">
        <f aca="false">IF(COUNT('Math Scores'!$AD21:$AZ21)=0,"",SUMIF('Math Scores'!$F$6:$IC$6,AE$4,'Math Scores'!$F21:$IC21))</f>
        <is>
          <t/>
        </is>
      </c>
      <c r="AF20" s="519" t="inlineStr">
        <f aca="false">IF(COUNT('Math Scores'!$AD21:$AZ21)=0,"",SUMIF('Math Scores'!$F$6:$IC$6,AF$4,'Math Scores'!$F21:$IC21))</f>
        <is>
          <t/>
        </is>
      </c>
      <c r="AG20" s="519" t="inlineStr">
        <f aca="false">IF(COUNT('Math Scores'!$AD21:$AZ21)=0,"",SUMIF('Math Scores'!$F$6:$IC$6,AG$4,'Math Scores'!$F21:$IC21))</f>
        <is>
          <t/>
        </is>
      </c>
      <c r="AH20" s="519" t="inlineStr">
        <f aca="false">IF(COUNT('Math Scores'!$AD21:$AZ21)=0,"",SUMIF('Math Scores'!$F$6:$IC$6,AH$4,'Math Scores'!$F21:$IC21))</f>
        <is>
          <t/>
        </is>
      </c>
      <c r="AI20" s="519" t="inlineStr">
        <f aca="false">IF(COUNT('Math Scores'!$AD21:$AZ21)=0,"",SUMIF('Math Scores'!$F$6:$IC$6,AI$4,'Math Scores'!$F21:$IC21))</f>
        <is>
          <t/>
        </is>
      </c>
      <c r="AJ20" s="519" t="inlineStr">
        <f aca="false">IF(COUNT('Math Scores'!$BA21:$BY21)=0,"",SUMIF('Math Scores'!$F$6:$IC$6,AJ$4,'Math Scores'!$F21:$IC21))</f>
        <is>
          <t/>
        </is>
      </c>
      <c r="AK20" s="519" t="inlineStr">
        <f aca="false">IF(COUNT('Math Scores'!$BA21:$BY21)=0,"",SUMIF('Math Scores'!$F$6:$IC$6,AK$4,'Math Scores'!$F21:$IC21))</f>
        <is>
          <t/>
        </is>
      </c>
      <c r="AL20" s="519" t="inlineStr">
        <f aca="false">IF(COUNT('Math Scores'!$BA21:$BY21)=0,"",SUMIF('Math Scores'!$F$6:$IC$6,AL$4,'Math Scores'!$F21:$IC21))</f>
        <is>
          <t/>
        </is>
      </c>
      <c r="AM20" s="519" t="inlineStr">
        <f aca="false">IF(COUNT('Math Scores'!$BA21:$BY21)=0,"",SUMIF('Math Scores'!$F$6:$IC$6,AM$4,'Math Scores'!$F21:$IC21))</f>
        <is>
          <t/>
        </is>
      </c>
      <c r="AN20" s="519" t="inlineStr">
        <f aca="false">IF(COUNT('Math Scores'!$BA21:$BY21)=0,"",SUMIF('Math Scores'!$F$6:$IC$6,AN$4,'Math Scores'!$F21:$IC21))</f>
        <is>
          <t/>
        </is>
      </c>
      <c r="AO20" s="519" t="inlineStr">
        <f aca="false">IF(COUNT('Math Scores'!$BA21:$BY21)=0,"",SUMIF('Math Scores'!$F$6:$IC$6,AO$4,'Math Scores'!$F21:$IC21))</f>
        <is>
          <t/>
        </is>
      </c>
      <c r="AP20" s="519" t="inlineStr">
        <f aca="false">IF(COUNT('Math Scores'!$BA21:$BY21)=0,"",SUMIF('Math Scores'!$F$6:$IC$6,AP$4,'Math Scores'!$F21:$IC21))</f>
        <is>
          <t/>
        </is>
      </c>
      <c r="AQ20" s="519" t="inlineStr">
        <f aca="false">IF(COUNT('Math Scores'!$BA21:$BY21)=0,"",SUMIF('Math Scores'!$F$6:$IC$6,AQ$4,'Math Scores'!$F21:$IC21))</f>
        <is>
          <t/>
        </is>
      </c>
      <c r="AR20" s="519" t="inlineStr">
        <f aca="false">IF(COUNT('Math Scores'!$BA21:$BY21)=0,"",SUMIF('Math Scores'!$F$6:$IC$6,AR$4,'Math Scores'!$F21:$IC21))</f>
        <is>
          <t/>
        </is>
      </c>
      <c r="AS20" s="519" t="inlineStr">
        <f aca="false">IF(COUNT('Math Scores'!$BA21:$BY21)=0,"",SUMIF('Math Scores'!$F$6:$IC$6,AS$4,'Math Scores'!$F21:$IC21))</f>
        <is>
          <t/>
        </is>
      </c>
      <c r="AT20" s="519" t="inlineStr">
        <f aca="false">IF(COUNT('Math Scores'!$BA21:$BY21)=0,"",SUMIF('Math Scores'!$F$6:$IC$6,AT$4,'Math Scores'!$F21:$IC21))</f>
        <is>
          <t/>
        </is>
      </c>
      <c r="AU20" s="519" t="inlineStr">
        <f aca="false">IF(COUNT('Math Scores'!$BA21:$BY21)=0,"",SUMIF('Math Scores'!$F$6:$IC$6,AU$4,'Math Scores'!$F21:$IC21))</f>
        <is>
          <t/>
        </is>
      </c>
      <c r="AV20" s="519" t="inlineStr">
        <f aca="false">IF(COUNT('Math Scores'!$BA21:$BY21)=0,"",SUMIF('Math Scores'!$F$6:$IC$6,AV$4,'Math Scores'!$F21:$IC21))</f>
        <is>
          <t/>
        </is>
      </c>
      <c r="AW20" s="519" t="inlineStr">
        <f aca="false">IF(COUNT('Math Scores'!$BA21:$BY21)=0,"",SUMIF('Math Scores'!$F$6:$IC$6,AW$4,'Math Scores'!$F21:$IC21))</f>
        <is>
          <t/>
        </is>
      </c>
      <c r="AX20" s="519" t="inlineStr">
        <f aca="false">IF(COUNT('Math Scores'!$BZ21:$CW21)=0,"",SUMIF('Math Scores'!$F$6:$IC$6,AX$4,'Math Scores'!$F21:$IC21))</f>
        <is>
          <t/>
        </is>
      </c>
      <c r="AY20" s="519" t="inlineStr">
        <f aca="false">IF(COUNT('Math Scores'!$BZ21:$CW21)=0,"",SUMIF('Math Scores'!$F$6:$IC$6,AY$4,'Math Scores'!$F21:$IC21))</f>
        <is>
          <t/>
        </is>
      </c>
      <c r="AZ20" s="519" t="inlineStr">
        <f aca="false">IF(COUNT('Math Scores'!$BZ21:$CW21)=0,"",SUMIF('Math Scores'!$F$6:$IC$6,AZ$4,'Math Scores'!$F21:$IC21))</f>
        <is>
          <t/>
        </is>
      </c>
      <c r="BA20" s="519" t="inlineStr">
        <f aca="false">IF(COUNT('Math Scores'!$BZ21:$CW21)=0,"",SUMIF('Math Scores'!$F$6:$IC$6,BA$4,'Math Scores'!$F21:$IC21))</f>
        <is>
          <t/>
        </is>
      </c>
      <c r="BB20" s="519" t="inlineStr">
        <f aca="false">IF(COUNT('Math Scores'!$BZ21:$CW21)=0,"",SUMIF('Math Scores'!$F$6:$IC$6,BB$4,'Math Scores'!$F21:$IC21))</f>
        <is>
          <t/>
        </is>
      </c>
      <c r="BC20" s="519" t="inlineStr">
        <f aca="false">IF(COUNT('Math Scores'!$BZ21:$CW21)=0,"",SUMIF('Math Scores'!$F$6:$IC$6,BC$4,'Math Scores'!$F21:$IC21))</f>
        <is>
          <t/>
        </is>
      </c>
      <c r="BD20" s="519" t="inlineStr">
        <f aca="false">IF(COUNT('Math Scores'!$BZ21:$CW21)=0,"",SUMIF('Math Scores'!$F$6:$IC$6,BD$4,'Math Scores'!$F21:$IC21))</f>
        <is>
          <t/>
        </is>
      </c>
      <c r="BE20" s="519" t="inlineStr">
        <f aca="false">IF(COUNT('Math Scores'!$BZ21:$CW21)=0,"",SUMIF('Math Scores'!$F$6:$IC$6,BE$4,'Math Scores'!$F21:$IC21))</f>
        <is>
          <t/>
        </is>
      </c>
      <c r="BF20" s="519" t="inlineStr">
        <f aca="false">IF(COUNT('Math Scores'!$BZ21:$CW21)=0,"",SUMIF('Math Scores'!$F$6:$IC$6,BF$4,'Math Scores'!$F21:$IC21))</f>
        <is>
          <t/>
        </is>
      </c>
      <c r="BG20" s="519" t="inlineStr">
        <f aca="false">IF(COUNT('Math Scores'!$BZ21:$CW21)=0,"",SUMIF('Math Scores'!$F$6:$IC$6,BG$4,'Math Scores'!$F21:$IC21))</f>
        <is>
          <t/>
        </is>
      </c>
      <c r="BH20" s="519" t="inlineStr">
        <f aca="false">IF(COUNT('Math Scores'!$BZ21:$CW21)=0,"",SUMIF('Math Scores'!$F$6:$IC$6,BH$4,'Math Scores'!$F21:$IC21))</f>
        <is>
          <t/>
        </is>
      </c>
      <c r="BI20" s="519" t="inlineStr">
        <f aca="false">IF(COUNT('Math Scores'!$BZ21:$CW21)=0,"",SUMIF('Math Scores'!$F$6:$IC$6,BI$4,'Math Scores'!$F21:$IC21))</f>
        <is>
          <t/>
        </is>
      </c>
      <c r="BJ20" s="519" t="inlineStr">
        <f aca="false">IF(COUNT('Math Scores'!$BZ21:$CW21)=0,"",SUMIF('Math Scores'!$F$6:$IC$6,BJ$4,'Math Scores'!$F21:$IC21))</f>
        <is>
          <t/>
        </is>
      </c>
      <c r="BK20" s="519" t="inlineStr">
        <f aca="false">IF(COUNT('Math Scores'!$BZ21:$CW21)=0,"",SUMIF('Math Scores'!$F$6:$IC$6,BK$4,'Math Scores'!$F21:$IC21))</f>
        <is>
          <t/>
        </is>
      </c>
      <c r="BL20" s="519" t="inlineStr">
        <f aca="false">IF(COUNT('Math Scores'!$CX21:$DU21)=0,"",SUMIF('Math Scores'!$F$6:$IC$6,BL$4,'Math Scores'!$F21:$IC21))</f>
        <is>
          <t/>
        </is>
      </c>
      <c r="BM20" s="519" t="inlineStr">
        <f aca="false">IF(COUNT('Math Scores'!$CX21:$DU21)=0,"",SUMIF('Math Scores'!$F$6:$IC$6,BM$4,'Math Scores'!$F21:$IC21))</f>
        <is>
          <t/>
        </is>
      </c>
      <c r="BN20" s="519" t="inlineStr">
        <f aca="false">IF(COUNT('Math Scores'!$CX21:$DU21)=0,"",SUMIF('Math Scores'!$F$6:$IC$6,BN$4,'Math Scores'!$F21:$IC21))</f>
        <is>
          <t/>
        </is>
      </c>
      <c r="BO20" s="519" t="inlineStr">
        <f aca="false">IF(COUNT('Math Scores'!$CX21:$DU21)=0,"",SUMIF('Math Scores'!$F$6:$IC$6,BO$4,'Math Scores'!$F21:$IC21))</f>
        <is>
          <t/>
        </is>
      </c>
      <c r="BP20" s="519" t="inlineStr">
        <f aca="false">IF(COUNT('Math Scores'!$CX21:$DU21)=0,"",SUMIF('Math Scores'!$F$6:$IC$6,BP$4,'Math Scores'!$F21:$IC21))</f>
        <is>
          <t/>
        </is>
      </c>
      <c r="BQ20" s="519" t="inlineStr">
        <f aca="false">IF(COUNT('Math Scores'!$CX21:$DU21)=0,"",SUMIF('Math Scores'!$F$6:$IC$6,BQ$4,'Math Scores'!$F21:$IC21))</f>
        <is>
          <t/>
        </is>
      </c>
      <c r="BR20" s="519" t="inlineStr">
        <f aca="false">IF(COUNT('Math Scores'!$CX21:$DU21)=0,"",SUMIF('Math Scores'!$F$6:$IC$6,BR$4,'Math Scores'!$F21:$IC21))</f>
        <is>
          <t/>
        </is>
      </c>
      <c r="BS20" s="519" t="inlineStr">
        <f aca="false">IF(COUNT('Math Scores'!$CX21:$DU21)=0,"",SUMIF('Math Scores'!$F$6:$IC$6,BS$4,'Math Scores'!$F21:$IC21))</f>
        <is>
          <t/>
        </is>
      </c>
      <c r="BT20" s="519" t="inlineStr">
        <f aca="false">IF(COUNT('Math Scores'!$CX21:$DU21)=0,"",SUMIF('Math Scores'!$F$6:$IC$6,BT$4,'Math Scores'!$F21:$IC21))</f>
        <is>
          <t/>
        </is>
      </c>
      <c r="BU20" s="519" t="inlineStr">
        <f aca="false">IF(COUNT('Math Scores'!$CX21:$DU21)=0,"",SUMIF('Math Scores'!$F$6:$IC$6,BU$4,'Math Scores'!$F21:$IC21))</f>
        <is>
          <t/>
        </is>
      </c>
      <c r="BV20" s="519" t="inlineStr">
        <f aca="false">IF(COUNT('Math Scores'!$CX21:$DU21)=0,"",SUMIF('Math Scores'!$F$6:$IC$6,BV$4,'Math Scores'!$F21:$IC21))</f>
        <is>
          <t/>
        </is>
      </c>
      <c r="BW20" s="519" t="inlineStr">
        <f aca="false">IF(COUNT('Math Scores'!$CX21:$DU21)=0,"",SUMIF('Math Scores'!$F$6:$IC$6,BW$4,'Math Scores'!$F21:$IC21))</f>
        <is>
          <t/>
        </is>
      </c>
      <c r="BX20" s="519" t="inlineStr">
        <f aca="false">IF(COUNT('Math Scores'!$CX21:$DU21)=0,"",SUMIF('Math Scores'!$F$6:$IC$6,BX$4,'Math Scores'!$F21:$IC21))</f>
        <is>
          <t/>
        </is>
      </c>
      <c r="BY20" s="519" t="inlineStr">
        <f aca="false">IF(COUNT('Math Scores'!$CX21:$DU21)=0,"",SUMIF('Math Scores'!$F$6:$IC$6,BY$4,'Math Scores'!$F21:$IC21))</f>
        <is>
          <t/>
        </is>
      </c>
      <c r="BZ20" s="519" t="inlineStr">
        <f aca="false">IF(COUNT('Math Scores'!$CX21:$DU21)=0,"",SUMIF('Math Scores'!$F$6:$IC$6,BZ$4,'Math Scores'!$F21:$IC21))</f>
        <is>
          <t/>
        </is>
      </c>
      <c r="CA20" s="519" t="inlineStr">
        <f aca="false">IF(COUNT('Math Scores'!$CX21:$DU21)=0,"",SUMIF('Math Scores'!$F$6:$IC$6,CA$4,'Math Scores'!$F21:$IC21))</f>
        <is>
          <t/>
        </is>
      </c>
      <c r="CB20" s="519" t="inlineStr">
        <f aca="false">IF(COUNT('Math Scores'!$CX21:$DU21)=0,"",SUMIF('Math Scores'!$F$6:$IC$6,CB$4,'Math Scores'!$F21:$IC21))</f>
        <is>
          <t/>
        </is>
      </c>
      <c r="CC20" s="519" t="inlineStr">
        <f aca="false">IF(COUNT('Math Scores'!$CX21:$DU21)=0,"",SUMIF('Math Scores'!$F$6:$IC$6,CC$4,'Math Scores'!$F21:$IC21))</f>
        <is>
          <t/>
        </is>
      </c>
      <c r="CD20" s="519" t="inlineStr">
        <f aca="false">IF(COUNT('Math Scores'!$DV21:$EU21)=0,"",SUMIF('Math Scores'!$F$6:$IC$6,CD$4,'Math Scores'!$F21:$IC21))</f>
        <is>
          <t/>
        </is>
      </c>
      <c r="CE20" s="519" t="inlineStr">
        <f aca="false">IF(COUNT('Math Scores'!$DV21:$EU21)=0,"",SUMIF('Math Scores'!$F$6:$IC$6,CE$4,'Math Scores'!$F21:$IC21))</f>
        <is>
          <t/>
        </is>
      </c>
      <c r="CF20" s="519" t="inlineStr">
        <f aca="false">IF(COUNT('Math Scores'!$DV21:$EU21)=0,"",SUMIF('Math Scores'!$F$6:$IC$6,CF$4,'Math Scores'!$F21:$IC21))</f>
        <is>
          <t/>
        </is>
      </c>
      <c r="CG20" s="519" t="inlineStr">
        <f aca="false">IF(COUNT('Math Scores'!$DV21:$EU21)=0,"",SUMIF('Math Scores'!$F$6:$IC$6,CG$4,'Math Scores'!$F21:$IC21))</f>
        <is>
          <t/>
        </is>
      </c>
      <c r="CH20" s="519" t="inlineStr">
        <f aca="false">IF(COUNT('Math Scores'!$DV21:$EU21)=0,"",SUMIF('Math Scores'!$F$6:$IC$6,CH$4,'Math Scores'!$F21:$IC21))</f>
        <is>
          <t/>
        </is>
      </c>
      <c r="CI20" s="519" t="inlineStr">
        <f aca="false">IF(COUNT('Math Scores'!$DV21:$EU21)=0,"",SUMIF('Math Scores'!$F$6:$IC$6,CI$4,'Math Scores'!$F21:$IC21))</f>
        <is>
          <t/>
        </is>
      </c>
      <c r="CJ20" s="519" t="inlineStr">
        <f aca="false">IF(COUNT('Math Scores'!$DV21:$EU21)=0,"",SUMIF('Math Scores'!$F$6:$IC$6,CJ$4,'Math Scores'!$F21:$IC21))</f>
        <is>
          <t/>
        </is>
      </c>
      <c r="CK20" s="519" t="inlineStr">
        <f aca="false">IF(COUNT('Math Scores'!$DV21:$EU21)=0,"",SUMIF('Math Scores'!$F$6:$IC$6,CK$4,'Math Scores'!$F21:$IC21))</f>
        <is>
          <t/>
        </is>
      </c>
      <c r="CL20" s="519" t="inlineStr">
        <f aca="false">IF(COUNT('Math Scores'!$DV21:$EU21)=0,"",SUMIF('Math Scores'!$F$6:$IC$6,CL$4,'Math Scores'!$F21:$IC21))</f>
        <is>
          <t/>
        </is>
      </c>
      <c r="CM20" s="519" t="inlineStr">
        <f aca="false">IF(COUNT('Math Scores'!$DV21:$EU21)=0,"",SUMIF('Math Scores'!$F$6:$IC$6,CM$4,'Math Scores'!$F21:$IC21))</f>
        <is>
          <t/>
        </is>
      </c>
      <c r="CN20" s="519" t="inlineStr">
        <f aca="false">IF(COUNT('Math Scores'!$DV21:$EU21)=0,"",SUMIF('Math Scores'!$F$6:$IC$6,CN$4,'Math Scores'!$F21:$IC21))</f>
        <is>
          <t/>
        </is>
      </c>
      <c r="CO20" s="519" t="inlineStr">
        <f aca="false">IF(COUNT('Math Scores'!$DV21:$EU21)=0,"",SUMIF('Math Scores'!$F$6:$IC$6,CO$4,'Math Scores'!$F21:$IC21))</f>
        <is>
          <t/>
        </is>
      </c>
      <c r="CP20" s="519" t="inlineStr">
        <f aca="false">IF(COUNT('Math Scores'!$DV21:$EU21)=0,"",SUMIF('Math Scores'!$F$6:$IC$6,CP$4,'Math Scores'!$F21:$IC21))</f>
        <is>
          <t/>
        </is>
      </c>
      <c r="CQ20" s="519" t="inlineStr">
        <f aca="false">IF(COUNT('Math Scores'!$DV21:$EU21)=0,"",SUMIF('Math Scores'!$F$6:$IC$6,CQ$4,'Math Scores'!$F21:$IC21))</f>
        <is>
          <t/>
        </is>
      </c>
      <c r="CR20" s="519" t="inlineStr">
        <f aca="false">IF(COUNT('Math Scores'!$DV21:$EU21)=0,"",SUMIF('Math Scores'!$F$6:$IC$6,CR$4,'Math Scores'!$F21:$IC21))</f>
        <is>
          <t/>
        </is>
      </c>
      <c r="CS20" s="519" t="inlineStr">
        <f aca="false">IF(COUNT('Math Scores'!$DV21:$EU21)=0,"",SUMIF('Math Scores'!$F$6:$IC$6,CS$4,'Math Scores'!$F21:$IC21))</f>
        <is>
          <t/>
        </is>
      </c>
      <c r="CT20" s="519" t="inlineStr">
        <f aca="false">IF(COUNT('Math Scores'!$EV21:$FW21)=0,"",SUMIF('Math Scores'!$F$6:$IC$6,CT$4,'Math Scores'!$F21:$IC21))</f>
        <is>
          <t/>
        </is>
      </c>
      <c r="CU20" s="519" t="inlineStr">
        <f aca="false">IF(COUNT('Math Scores'!$EV21:$FW21)=0,"",SUMIF('Math Scores'!$F$6:$IC$6,CU$4,'Math Scores'!$F21:$IC21))</f>
        <is>
          <t/>
        </is>
      </c>
      <c r="CV20" s="519" t="inlineStr">
        <f aca="false">IF(COUNT('Math Scores'!$EV21:$FW21)=0,"",SUMIF('Math Scores'!$F$6:$IC$6,CV$4,'Math Scores'!$F21:$IC21))</f>
        <is>
          <t/>
        </is>
      </c>
      <c r="CW20" s="519" t="inlineStr">
        <f aca="false">IF(COUNT('Math Scores'!$EV21:$FW21)=0,"",SUMIF('Math Scores'!$F$6:$IC$6,CW$4,'Math Scores'!$F21:$IC21))</f>
        <is>
          <t/>
        </is>
      </c>
      <c r="CX20" s="519" t="inlineStr">
        <f aca="false">IF(COUNT('Math Scores'!$EV21:$FW21)=0,"",SUMIF('Math Scores'!$F$6:$IC$6,CX$4,'Math Scores'!$F21:$IC21))</f>
        <is>
          <t/>
        </is>
      </c>
      <c r="CY20" s="519" t="inlineStr">
        <f aca="false">IF(COUNT('Math Scores'!$EV21:$FW21)=0,"",SUMIF('Math Scores'!$F$6:$IC$6,CY$4,'Math Scores'!$F21:$IC21))</f>
        <is>
          <t/>
        </is>
      </c>
      <c r="CZ20" s="519" t="inlineStr">
        <f aca="false">IF(COUNT('Math Scores'!$EV21:$FW21)=0,"",SUMIF('Math Scores'!$F$6:$IC$6,CZ$4,'Math Scores'!$F21:$IC21))</f>
        <is>
          <t/>
        </is>
      </c>
      <c r="DA20" s="519" t="inlineStr">
        <f aca="false">IF(COUNT('Math Scores'!$EV21:$FW21)=0,"",SUMIF('Math Scores'!$F$6:$IC$6,DA$4,'Math Scores'!$F21:$IC21))</f>
        <is>
          <t/>
        </is>
      </c>
      <c r="DB20" s="519" t="inlineStr">
        <f aca="false">IF(COUNT('Math Scores'!$EV21:$FW21)=0,"",SUMIF('Math Scores'!$F$6:$IC$6,DB$4,'Math Scores'!$F21:$IC21))</f>
        <is>
          <t/>
        </is>
      </c>
      <c r="DC20" s="519" t="inlineStr">
        <f aca="false">IF(COUNT('Math Scores'!$EV21:$FW21)=0,"",SUMIF('Math Scores'!$F$6:$IC$6,DC$4,'Math Scores'!$F21:$IC21))</f>
        <is>
          <t/>
        </is>
      </c>
      <c r="DD20" s="519" t="inlineStr">
        <f aca="false">IF(COUNT('Math Scores'!$EV21:$FW21)=0,"",SUMIF('Math Scores'!$F$6:$IC$6,DD$4,'Math Scores'!$F21:$IC21))</f>
        <is>
          <t/>
        </is>
      </c>
      <c r="DE20" s="519" t="inlineStr">
        <f aca="false">IF(COUNT('Math Scores'!$EV21:$FW21)=0,"",SUMIF('Math Scores'!$F$6:$IC$6,DE$4,'Math Scores'!$F21:$IC21))</f>
        <is>
          <t/>
        </is>
      </c>
      <c r="DF20" s="519" t="inlineStr">
        <f aca="false">IF(COUNT('Math Scores'!$EV21:$FW21)=0,"",SUMIF('Math Scores'!$F$6:$IC$6,DF$4,'Math Scores'!$F21:$IC21))</f>
        <is>
          <t/>
        </is>
      </c>
      <c r="DG20" s="519" t="inlineStr">
        <f aca="false">IF(COUNT('Math Scores'!$EV21:$FW21)=0,"",SUMIF('Math Scores'!$F$6:$IC$6,DG$4,'Math Scores'!$F21:$IC21))</f>
        <is>
          <t/>
        </is>
      </c>
    </row>
    <row r="21" customFormat="false" ht="22.5" hidden="false" customHeight="false" outlineLevel="0" collapsed="false">
      <c r="A21" s="421" t="n">
        <v>14</v>
      </c>
      <c r="B21" s="228" t="str">
        <f aca="false">'Math Scores'!B22</f>
        <v>M.Chandana</v>
      </c>
      <c r="C21" s="517" t="inlineStr">
        <f aca="false">IF(COUNT('Math Scores'!F22:HI22)=0, "", (SUMIF('Math Scores'!$F$5:$HI$5,"Yes",'Math Scores'!F22:HI22)/SUMIF('Math Scores'!$F$5:$HI$5,"Yes",'Math Scores'!$F$2:$HI$2)))</f>
        <is>
          <t/>
        </is>
      </c>
      <c r="D21" s="318" t="inlineStr">
        <f aca="false">IF(B21="","",IF(COUNT(H21:DG21)=0,"",IF(('Cover Sheet'!$AC$6="2nd"),(SUM(H21:W21)/SUM(H$2:W$2)),IF(('Cover Sheet'!$AC$6="3rd"),(SUM(X21:AI21)/SUM(X$2:AI$2)),IF(('Cover Sheet'!$AC$6="4th"),(SUM(AJ21:AW21)/SUM(AJ$2:AW$2)),IF(('Cover Sheet'!$AC$6="5th"),(SUM(AX21:BK21)/SUM(AX$2:BK$2)),IF(('Cover Sheet'!$AC$6="6th"),(SUM(BL21:CC21)/SUM(BL$2:CC$2)),IF(('Cover Sheet'!$AC$6="7th"),(SUM(CD21:CS21)/SUM(CD$2:CS$2)),IF(('Cover Sheet'!$AC$6="8th"),(SUM(CT21:DG21)/SUM(CT$2:DG$2)),"ERROR")))))))))</f>
        <is>
          <t/>
        </is>
      </c>
      <c r="E21" s="318" t="str">
        <f aca="false">IF(D21="","",IF(D21&gt;0.9,"A1",IF(D21&gt;0.8,"A2",IF(D21&gt;0.7,"B1",IF(D21&gt;0.6,"B2",IF(D21&gt;0.5,"C1",IF(D21&gt;0.4,"C2",IF(D21&gt;0.32,"D",IF(D21&gt;0.2,"E1","E2")))))))))</f>
        <v/>
      </c>
      <c r="F21" s="476" t="str">
        <f aca="false">IF(G21="","",IF(G21&gt;=0.9,"Distinction",IF(G21&gt;=0.75,"First Class",IF(G21&gt;=0.56,"Second Class",IF(G21&gt;=0.35,"Pass","Unsatisfactory")))))</f>
        <v/>
      </c>
      <c r="G21" s="518" t="inlineStr">
        <f aca="false">IF(OR(B21="",'Cover Sheet'!$AC$6=""),"",IF(('Cover Sheet'!$AC$6="2nd"),(VLOOKUP(ROUND((D21*100),0),Goals!$E$4:$H$104,2,1)/100),IF(('Cover Sheet'!$AC$6="3rd"),(VLOOKUP(ROUND((D21*100),0),Goals!$E$4:$H$104,3,1)/100),VLOOKUP(ROUND((D21*100),0),Goals!$E$4:$H$104,4,1)/100)))</f>
        <is>
          <t/>
        </is>
      </c>
      <c r="H21" s="519" t="inlineStr">
        <f aca="false">IF(COUNT('Math Scores'!$F22:$AC22)=0,"",SUMIF('Math Scores'!$F$6:$IC$6,H$4,'Math Scores'!$F22:$IC22))</f>
        <is>
          <t/>
        </is>
      </c>
      <c r="I21" s="519" t="inlineStr">
        <f aca="false">IF(COUNT('Math Scores'!$F22:$AC22)=0,"",SUMIF('Math Scores'!$F$6:$IC$6,I$4,'Math Scores'!$F22:$IC22))</f>
        <is>
          <t/>
        </is>
      </c>
      <c r="J21" s="519" t="inlineStr">
        <f aca="false">IF(COUNT('Math Scores'!$F22:$AC22)=0,"",SUMIF('Math Scores'!$F$6:$IC$6,J$4,'Math Scores'!$F22:$IC22))</f>
        <is>
          <t/>
        </is>
      </c>
      <c r="K21" s="519" t="inlineStr">
        <f aca="false">IF(COUNT('Math Scores'!$F22:$AC22)=0,"",SUMIF('Math Scores'!$F$6:$IC$6,K$4,'Math Scores'!$F22:$IC22))</f>
        <is>
          <t/>
        </is>
      </c>
      <c r="L21" s="519" t="inlineStr">
        <f aca="false">IF(COUNT('Math Scores'!$F22:$AC22)=0,"",SUMIF('Math Scores'!$F$6:$IC$6,L$4,'Math Scores'!$F22:$IC22))</f>
        <is>
          <t/>
        </is>
      </c>
      <c r="M21" s="519" t="inlineStr">
        <f aca="false">IF(COUNT('Math Scores'!$F22:$AC22)=0,"",SUMIF('Math Scores'!$F$6:$IC$6,M$4,'Math Scores'!$F22:$IC22))</f>
        <is>
          <t/>
        </is>
      </c>
      <c r="N21" s="519" t="inlineStr">
        <f aca="false">IF(COUNT('Math Scores'!$F22:$AC22)=0,"",SUMIF('Math Scores'!$F$6:$IC$6,N$4,'Math Scores'!$F22:$IC22))</f>
        <is>
          <t/>
        </is>
      </c>
      <c r="O21" s="519" t="inlineStr">
        <f aca="false">IF(COUNT('Math Scores'!$F22:$AC22)=0,"",SUMIF('Math Scores'!$F$6:$IC$6,O$4,'Math Scores'!$F22:$IC22))</f>
        <is>
          <t/>
        </is>
      </c>
      <c r="P21" s="519" t="inlineStr">
        <f aca="false">IF(COUNT('Math Scores'!$F22:$AC22)=0,"",SUMIF('Math Scores'!$F$6:$IC$6,P$4,'Math Scores'!$F22:$IC22))</f>
        <is>
          <t/>
        </is>
      </c>
      <c r="Q21" s="519" t="inlineStr">
        <f aca="false">IF(COUNT('Math Scores'!$F22:$AC22)=0,"",SUMIF('Math Scores'!$F$6:$IC$6,Q$4,'Math Scores'!$F22:$IC22))</f>
        <is>
          <t/>
        </is>
      </c>
      <c r="R21" s="519" t="inlineStr">
        <f aca="false">IF(COUNT('Math Scores'!$F22:$AC22)=0,"",SUMIF('Math Scores'!$F$6:$IC$6,R$4,'Math Scores'!$F22:$IC22))</f>
        <is>
          <t/>
        </is>
      </c>
      <c r="S21" s="519"/>
      <c r="T21" s="519"/>
      <c r="U21" s="519"/>
      <c r="V21" s="519"/>
      <c r="W21" s="519"/>
      <c r="X21" s="519" t="inlineStr">
        <f aca="false">IF(COUNT('Math Scores'!$AD22:$AZ22)=0,"",SUMIF('Math Scores'!$F$6:$IC$6,X$4,'Math Scores'!$F22:$IC22))</f>
        <is>
          <t/>
        </is>
      </c>
      <c r="Y21" s="519" t="inlineStr">
        <f aca="false">IF(COUNT('Math Scores'!$AD22:$AZ22)=0,"",SUMIF('Math Scores'!$F$6:$IC$6,Y$4,'Math Scores'!$F22:$IC22))</f>
        <is>
          <t/>
        </is>
      </c>
      <c r="Z21" s="519" t="inlineStr">
        <f aca="false">IF(COUNT('Math Scores'!$AD22:$AZ22)=0,"",SUMIF('Math Scores'!$F$6:$IC$6,Z$4,'Math Scores'!$F22:$IC22))</f>
        <is>
          <t/>
        </is>
      </c>
      <c r="AA21" s="519" t="inlineStr">
        <f aca="false">IF(COUNT('Math Scores'!$AD22:$AZ22)=0,"",SUMIF('Math Scores'!$F$6:$IC$6,AA$4,'Math Scores'!$F22:$IC22))</f>
        <is>
          <t/>
        </is>
      </c>
      <c r="AB21" s="519" t="inlineStr">
        <f aca="false">IF(COUNT('Math Scores'!$AD22:$AZ22)=0,"",SUMIF('Math Scores'!$F$6:$IC$6,AB$4,'Math Scores'!$F22:$IC22))</f>
        <is>
          <t/>
        </is>
      </c>
      <c r="AC21" s="519" t="inlineStr">
        <f aca="false">IF(COUNT('Math Scores'!$AD22:$AZ22)=0,"",SUMIF('Math Scores'!$F$6:$IC$6,AC$4,'Math Scores'!$F22:$IC22))</f>
        <is>
          <t/>
        </is>
      </c>
      <c r="AD21" s="519" t="inlineStr">
        <f aca="false">IF(COUNT('Math Scores'!$AD22:$AZ22)=0,"",SUMIF('Math Scores'!$F$6:$IC$6,AD$4,'Math Scores'!$F22:$IC22))</f>
        <is>
          <t/>
        </is>
      </c>
      <c r="AE21" s="519" t="inlineStr">
        <f aca="false">IF(COUNT('Math Scores'!$AD22:$AZ22)=0,"",SUMIF('Math Scores'!$F$6:$IC$6,AE$4,'Math Scores'!$F22:$IC22))</f>
        <is>
          <t/>
        </is>
      </c>
      <c r="AF21" s="519" t="inlineStr">
        <f aca="false">IF(COUNT('Math Scores'!$AD22:$AZ22)=0,"",SUMIF('Math Scores'!$F$6:$IC$6,AF$4,'Math Scores'!$F22:$IC22))</f>
        <is>
          <t/>
        </is>
      </c>
      <c r="AG21" s="519" t="inlineStr">
        <f aca="false">IF(COUNT('Math Scores'!$AD22:$AZ22)=0,"",SUMIF('Math Scores'!$F$6:$IC$6,AG$4,'Math Scores'!$F22:$IC22))</f>
        <is>
          <t/>
        </is>
      </c>
      <c r="AH21" s="519" t="inlineStr">
        <f aca="false">IF(COUNT('Math Scores'!$AD22:$AZ22)=0,"",SUMIF('Math Scores'!$F$6:$IC$6,AH$4,'Math Scores'!$F22:$IC22))</f>
        <is>
          <t/>
        </is>
      </c>
      <c r="AI21" s="519" t="inlineStr">
        <f aca="false">IF(COUNT('Math Scores'!$AD22:$AZ22)=0,"",SUMIF('Math Scores'!$F$6:$IC$6,AI$4,'Math Scores'!$F22:$IC22))</f>
        <is>
          <t/>
        </is>
      </c>
      <c r="AJ21" s="519" t="n">
        <f aca="false">IF(COUNT('Math Scores'!$BA22:$BY22)=0,"",SUMIF('Math Scores'!$F$6:$IC$6,AJ$4,'Math Scores'!$F22:$IC22))</f>
        <v>0</v>
      </c>
      <c r="AK21" s="519" t="n">
        <f aca="false">IF(COUNT('Math Scores'!$BA22:$BY22)=0,"",SUMIF('Math Scores'!$F$6:$IC$6,AK$4,'Math Scores'!$F22:$IC22))</f>
        <v>0</v>
      </c>
      <c r="AL21" s="519" t="n">
        <f aca="false">IF(COUNT('Math Scores'!$BA22:$BY22)=0,"",SUMIF('Math Scores'!$F$6:$IC$6,AL$4,'Math Scores'!$F22:$IC22))</f>
        <v>0</v>
      </c>
      <c r="AM21" s="519" t="n">
        <f aca="false">IF(COUNT('Math Scores'!$BA22:$BY22)=0,"",SUMIF('Math Scores'!$F$6:$IC$6,AM$4,'Math Scores'!$F22:$IC22))</f>
        <v>0</v>
      </c>
      <c r="AN21" s="519" t="n">
        <f aca="false">IF(COUNT('Math Scores'!$BA22:$BY22)=0,"",SUMIF('Math Scores'!$F$6:$IC$6,AN$4,'Math Scores'!$F22:$IC22))</f>
        <v>0</v>
      </c>
      <c r="AO21" s="519" t="n">
        <f aca="false">IF(COUNT('Math Scores'!$BA22:$BY22)=0,"",SUMIF('Math Scores'!$F$6:$IC$6,AO$4,'Math Scores'!$F22:$IC22))</f>
        <v>0</v>
      </c>
      <c r="AP21" s="519" t="n">
        <f aca="false">IF(COUNT('Math Scores'!$BA22:$BY22)=0,"",SUMIF('Math Scores'!$F$6:$IC$6,AP$4,'Math Scores'!$F22:$IC22))</f>
        <v>0</v>
      </c>
      <c r="AQ21" s="519" t="n">
        <f aca="false">IF(COUNT('Math Scores'!$BA22:$BY22)=0,"",SUMIF('Math Scores'!$F$6:$IC$6,AQ$4,'Math Scores'!$F22:$IC22))</f>
        <v>0</v>
      </c>
      <c r="AR21" s="519" t="n">
        <f aca="false">IF(COUNT('Math Scores'!$BA22:$BY22)=0,"",SUMIF('Math Scores'!$F$6:$IC$6,AR$4,'Math Scores'!$F22:$IC22))</f>
        <v>0</v>
      </c>
      <c r="AS21" s="519" t="n">
        <f aca="false">IF(COUNT('Math Scores'!$BA22:$BY22)=0,"",SUMIF('Math Scores'!$F$6:$IC$6,AS$4,'Math Scores'!$F22:$IC22))</f>
        <v>0</v>
      </c>
      <c r="AT21" s="519" t="n">
        <f aca="false">IF(COUNT('Math Scores'!$BA22:$BY22)=0,"",SUMIF('Math Scores'!$F$6:$IC$6,AT$4,'Math Scores'!$F22:$IC22))</f>
        <v>0</v>
      </c>
      <c r="AU21" s="519" t="n">
        <f aca="false">IF(COUNT('Math Scores'!$BA22:$BY22)=0,"",SUMIF('Math Scores'!$F$6:$IC$6,AU$4,'Math Scores'!$F22:$IC22))</f>
        <v>0</v>
      </c>
      <c r="AV21" s="519" t="n">
        <f aca="false">IF(COUNT('Math Scores'!$BA22:$BY22)=0,"",SUMIF('Math Scores'!$F$6:$IC$6,AV$4,'Math Scores'!$F22:$IC22))</f>
        <v>0</v>
      </c>
      <c r="AW21" s="519" t="n">
        <f aca="false">IF(COUNT('Math Scores'!$BA22:$BY22)=0,"",SUMIF('Math Scores'!$F$6:$IC$6,AW$4,'Math Scores'!$F22:$IC22))</f>
        <v>0</v>
      </c>
      <c r="AX21" s="519" t="n">
        <f aca="false">IF(COUNT('Math Scores'!$BZ22:$CW22)=0,"",SUMIF('Math Scores'!$F$6:$IC$6,AX$4,'Math Scores'!$F22:$IC22))</f>
        <v>0</v>
      </c>
      <c r="AY21" s="519" t="n">
        <f aca="false">IF(COUNT('Math Scores'!$BZ22:$CW22)=0,"",SUMIF('Math Scores'!$F$6:$IC$6,AY$4,'Math Scores'!$F22:$IC22))</f>
        <v>0</v>
      </c>
      <c r="AZ21" s="519" t="n">
        <f aca="false">IF(COUNT('Math Scores'!$BZ22:$CW22)=0,"",SUMIF('Math Scores'!$F$6:$IC$6,AZ$4,'Math Scores'!$F22:$IC22))</f>
        <v>0</v>
      </c>
      <c r="BA21" s="519" t="n">
        <f aca="false">IF(COUNT('Math Scores'!$BZ22:$CW22)=0,"",SUMIF('Math Scores'!$F$6:$IC$6,BA$4,'Math Scores'!$F22:$IC22))</f>
        <v>0</v>
      </c>
      <c r="BB21" s="519" t="n">
        <f aca="false">IF(COUNT('Math Scores'!$BZ22:$CW22)=0,"",SUMIF('Math Scores'!$F$6:$IC$6,BB$4,'Math Scores'!$F22:$IC22))</f>
        <v>0</v>
      </c>
      <c r="BC21" s="519" t="n">
        <f aca="false">IF(COUNT('Math Scores'!$BZ22:$CW22)=0,"",SUMIF('Math Scores'!$F$6:$IC$6,BC$4,'Math Scores'!$F22:$IC22))</f>
        <v>0</v>
      </c>
      <c r="BD21" s="519" t="n">
        <f aca="false">IF(COUNT('Math Scores'!$BZ22:$CW22)=0,"",SUMIF('Math Scores'!$F$6:$IC$6,BD$4,'Math Scores'!$F22:$IC22))</f>
        <v>0</v>
      </c>
      <c r="BE21" s="519" t="n">
        <f aca="false">IF(COUNT('Math Scores'!$BZ22:$CW22)=0,"",SUMIF('Math Scores'!$F$6:$IC$6,BE$4,'Math Scores'!$F22:$IC22))</f>
        <v>0</v>
      </c>
      <c r="BF21" s="519" t="n">
        <f aca="false">IF(COUNT('Math Scores'!$BZ22:$CW22)=0,"",SUMIF('Math Scores'!$F$6:$IC$6,BF$4,'Math Scores'!$F22:$IC22))</f>
        <v>0</v>
      </c>
      <c r="BG21" s="519" t="n">
        <f aca="false">IF(COUNT('Math Scores'!$BZ22:$CW22)=0,"",SUMIF('Math Scores'!$F$6:$IC$6,BG$4,'Math Scores'!$F22:$IC22))</f>
        <v>0</v>
      </c>
      <c r="BH21" s="519" t="inlineStr">
        <f aca="false">IF(COUNT('Math Scores'!$BZ22:$CW22)=0,"",SUMIF('Math Scores'!$F$6:$IC$6,BH$4,'Math Scores'!$F22:$IC22))</f>
        <is>
          <t/>
        </is>
      </c>
      <c r="BI21" s="519" t="inlineStr">
        <f aca="false">IF(COUNT('Math Scores'!$BZ22:$CW22)=0,"",SUMIF('Math Scores'!$F$6:$IC$6,BI$4,'Math Scores'!$F22:$IC22))</f>
        <is>
          <t/>
        </is>
      </c>
      <c r="BJ21" s="519" t="inlineStr">
        <f aca="false">IF(COUNT('Math Scores'!$BZ22:$CW22)=0,"",SUMIF('Math Scores'!$F$6:$IC$6,BJ$4,'Math Scores'!$F22:$IC22))</f>
        <is>
          <t/>
        </is>
      </c>
      <c r="BK21" s="519" t="n">
        <f aca="false">IF(COUNT('Math Scores'!$BZ22:$CW22)=0,"",SUMIF('Math Scores'!$F$6:$IC$6,BK$4,'Math Scores'!$F22:$IC22))</f>
        <v>0</v>
      </c>
      <c r="BL21" s="519" t="n">
        <f aca="false">IF(COUNT('Math Scores'!$CX22:$DU22)=0,"",SUMIF('Math Scores'!$F$6:$IC$6,BL$4,'Math Scores'!$F22:$IC22))</f>
        <v>0</v>
      </c>
      <c r="BM21" s="519" t="n">
        <f aca="false">IF(COUNT('Math Scores'!$CX22:$DU22)=0,"",SUMIF('Math Scores'!$F$6:$IC$6,BM$4,'Math Scores'!$F22:$IC22))</f>
        <v>0</v>
      </c>
      <c r="BN21" s="519" t="n">
        <f aca="false">IF(COUNT('Math Scores'!$CX22:$DU22)=0,"",SUMIF('Math Scores'!$F$6:$IC$6,BN$4,'Math Scores'!$F22:$IC22))</f>
        <v>0</v>
      </c>
      <c r="BO21" s="519" t="n">
        <f aca="false">IF(COUNT('Math Scores'!$CX22:$DU22)=0,"",SUMIF('Math Scores'!$F$6:$IC$6,BO$4,'Math Scores'!$F22:$IC22))</f>
        <v>0</v>
      </c>
      <c r="BP21" s="519" t="n">
        <f aca="false">IF(COUNT('Math Scores'!$CX22:$DU22)=0,"",SUMIF('Math Scores'!$F$6:$IC$6,BP$4,'Math Scores'!$F22:$IC22))</f>
        <v>0</v>
      </c>
      <c r="BQ21" s="519" t="n">
        <f aca="false">IF(COUNT('Math Scores'!$CX22:$DU22)=0,"",SUMIF('Math Scores'!$F$6:$IC$6,BQ$4,'Math Scores'!$F22:$IC22))</f>
        <v>0</v>
      </c>
      <c r="BR21" s="519" t="n">
        <f aca="false">IF(COUNT('Math Scores'!$CX22:$DU22)=0,"",SUMIF('Math Scores'!$F$6:$IC$6,BR$4,'Math Scores'!$F22:$IC22))</f>
        <v>0</v>
      </c>
      <c r="BS21" s="519" t="n">
        <f aca="false">IF(COUNT('Math Scores'!$CX22:$DU22)=0,"",SUMIF('Math Scores'!$F$6:$IC$6,BS$4,'Math Scores'!$F22:$IC22))</f>
        <v>0</v>
      </c>
      <c r="BT21" s="519" t="n">
        <f aca="false">IF(COUNT('Math Scores'!$CX22:$DU22)=0,"",SUMIF('Math Scores'!$F$6:$IC$6,BT$4,'Math Scores'!$F22:$IC22))</f>
        <v>0</v>
      </c>
      <c r="BU21" s="519" t="n">
        <f aca="false">IF(COUNT('Math Scores'!$CX22:$DU22)=0,"",SUMIF('Math Scores'!$F$6:$IC$6,BU$4,'Math Scores'!$F22:$IC22))</f>
        <v>0</v>
      </c>
      <c r="BV21" s="519" t="n">
        <f aca="false">IF(COUNT('Math Scores'!$CX22:$DU22)=0,"",SUMIF('Math Scores'!$F$6:$IC$6,BV$4,'Math Scores'!$F22:$IC22))</f>
        <v>0</v>
      </c>
      <c r="BW21" s="519" t="n">
        <f aca="false">IF(COUNT('Math Scores'!$CX22:$DU22)=0,"",SUMIF('Math Scores'!$F$6:$IC$6,BW$4,'Math Scores'!$F22:$IC22))</f>
        <v>0</v>
      </c>
      <c r="BX21" s="519" t="n">
        <f aca="false">IF(COUNT('Math Scores'!$CX22:$DU22)=0,"",SUMIF('Math Scores'!$F$6:$IC$6,BX$4,'Math Scores'!$F22:$IC22))</f>
        <v>0</v>
      </c>
      <c r="BY21" s="519" t="n">
        <f aca="false">IF(COUNT('Math Scores'!$CX22:$DU22)=0,"",SUMIF('Math Scores'!$F$6:$IC$6,BY$4,'Math Scores'!$F22:$IC22))</f>
        <v>0</v>
      </c>
      <c r="BZ21" s="519" t="n">
        <f aca="false">IF(COUNT('Math Scores'!$CX22:$DU22)=0,"",SUMIF('Math Scores'!$F$6:$IC$6,BZ$4,'Math Scores'!$F22:$IC22))</f>
        <v>0</v>
      </c>
      <c r="CA21" s="519" t="n">
        <f aca="false">IF(COUNT('Math Scores'!$CX22:$DU22)=0,"",SUMIF('Math Scores'!$F$6:$IC$6,CA$4,'Math Scores'!$F22:$IC22))</f>
        <v>0</v>
      </c>
      <c r="CB21" s="519" t="n">
        <f aca="false">IF(COUNT('Math Scores'!$CX22:$DU22)=0,"",SUMIF('Math Scores'!$F$6:$IC$6,CB$4,'Math Scores'!$F22:$IC22))</f>
        <v>0</v>
      </c>
      <c r="CC21" s="519" t="n">
        <f aca="false">IF(COUNT('Math Scores'!$CX22:$DU22)=0,"",SUMIF('Math Scores'!$F$6:$IC$6,CC$4,'Math Scores'!$F22:$IC22))</f>
        <v>0</v>
      </c>
      <c r="CD21" s="519" t="inlineStr">
        <f aca="false">IF(COUNT('Math Scores'!$DV22:$EU22)=0,"",SUMIF('Math Scores'!$F$6:$IC$6,CD$4,'Math Scores'!$F22:$IC22))</f>
        <is>
          <t/>
        </is>
      </c>
      <c r="CE21" s="519" t="inlineStr">
        <f aca="false">IF(COUNT('Math Scores'!$DV22:$EU22)=0,"",SUMIF('Math Scores'!$F$6:$IC$6,CE$4,'Math Scores'!$F22:$IC22))</f>
        <is>
          <t/>
        </is>
      </c>
      <c r="CF21" s="519" t="inlineStr">
        <f aca="false">IF(COUNT('Math Scores'!$DV22:$EU22)=0,"",SUMIF('Math Scores'!$F$6:$IC$6,CF$4,'Math Scores'!$F22:$IC22))</f>
        <is>
          <t/>
        </is>
      </c>
      <c r="CG21" s="519" t="inlineStr">
        <f aca="false">IF(COUNT('Math Scores'!$DV22:$EU22)=0,"",SUMIF('Math Scores'!$F$6:$IC$6,CG$4,'Math Scores'!$F22:$IC22))</f>
        <is>
          <t/>
        </is>
      </c>
      <c r="CH21" s="519" t="inlineStr">
        <f aca="false">IF(COUNT('Math Scores'!$DV22:$EU22)=0,"",SUMIF('Math Scores'!$F$6:$IC$6,CH$4,'Math Scores'!$F22:$IC22))</f>
        <is>
          <t/>
        </is>
      </c>
      <c r="CI21" s="519" t="inlineStr">
        <f aca="false">IF(COUNT('Math Scores'!$DV22:$EU22)=0,"",SUMIF('Math Scores'!$F$6:$IC$6,CI$4,'Math Scores'!$F22:$IC22))</f>
        <is>
          <t/>
        </is>
      </c>
      <c r="CJ21" s="519" t="inlineStr">
        <f aca="false">IF(COUNT('Math Scores'!$DV22:$EU22)=0,"",SUMIF('Math Scores'!$F$6:$IC$6,CJ$4,'Math Scores'!$F22:$IC22))</f>
        <is>
          <t/>
        </is>
      </c>
      <c r="CK21" s="519" t="inlineStr">
        <f aca="false">IF(COUNT('Math Scores'!$DV22:$EU22)=0,"",SUMIF('Math Scores'!$F$6:$IC$6,CK$4,'Math Scores'!$F22:$IC22))</f>
        <is>
          <t/>
        </is>
      </c>
      <c r="CL21" s="519" t="inlineStr">
        <f aca="false">IF(COUNT('Math Scores'!$DV22:$EU22)=0,"",SUMIF('Math Scores'!$F$6:$IC$6,CL$4,'Math Scores'!$F22:$IC22))</f>
        <is>
          <t/>
        </is>
      </c>
      <c r="CM21" s="519" t="inlineStr">
        <f aca="false">IF(COUNT('Math Scores'!$DV22:$EU22)=0,"",SUMIF('Math Scores'!$F$6:$IC$6,CM$4,'Math Scores'!$F22:$IC22))</f>
        <is>
          <t/>
        </is>
      </c>
      <c r="CN21" s="519" t="inlineStr">
        <f aca="false">IF(COUNT('Math Scores'!$DV22:$EU22)=0,"",SUMIF('Math Scores'!$F$6:$IC$6,CN$4,'Math Scores'!$F22:$IC22))</f>
        <is>
          <t/>
        </is>
      </c>
      <c r="CO21" s="519" t="inlineStr">
        <f aca="false">IF(COUNT('Math Scores'!$DV22:$EU22)=0,"",SUMIF('Math Scores'!$F$6:$IC$6,CO$4,'Math Scores'!$F22:$IC22))</f>
        <is>
          <t/>
        </is>
      </c>
      <c r="CP21" s="519" t="inlineStr">
        <f aca="false">IF(COUNT('Math Scores'!$DV22:$EU22)=0,"",SUMIF('Math Scores'!$F$6:$IC$6,CP$4,'Math Scores'!$F22:$IC22))</f>
        <is>
          <t/>
        </is>
      </c>
      <c r="CQ21" s="519" t="inlineStr">
        <f aca="false">IF(COUNT('Math Scores'!$DV22:$EU22)=0,"",SUMIF('Math Scores'!$F$6:$IC$6,CQ$4,'Math Scores'!$F22:$IC22))</f>
        <is>
          <t/>
        </is>
      </c>
      <c r="CR21" s="519" t="inlineStr">
        <f aca="false">IF(COUNT('Math Scores'!$DV22:$EU22)=0,"",SUMIF('Math Scores'!$F$6:$IC$6,CR$4,'Math Scores'!$F22:$IC22))</f>
        <is>
          <t/>
        </is>
      </c>
      <c r="CS21" s="519" t="inlineStr">
        <f aca="false">IF(COUNT('Math Scores'!$DV22:$EU22)=0,"",SUMIF('Math Scores'!$F$6:$IC$6,CS$4,'Math Scores'!$F22:$IC22))</f>
        <is>
          <t/>
        </is>
      </c>
      <c r="CT21" s="519" t="inlineStr">
        <f aca="false">IF(COUNT('Math Scores'!$EV22:$FW22)=0,"",SUMIF('Math Scores'!$F$6:$IC$6,CT$4,'Math Scores'!$F22:$IC22))</f>
        <is>
          <t/>
        </is>
      </c>
      <c r="CU21" s="519" t="inlineStr">
        <f aca="false">IF(COUNT('Math Scores'!$EV22:$FW22)=0,"",SUMIF('Math Scores'!$F$6:$IC$6,CU$4,'Math Scores'!$F22:$IC22))</f>
        <is>
          <t/>
        </is>
      </c>
      <c r="CV21" s="519" t="inlineStr">
        <f aca="false">IF(COUNT('Math Scores'!$EV22:$FW22)=0,"",SUMIF('Math Scores'!$F$6:$IC$6,CV$4,'Math Scores'!$F22:$IC22))</f>
        <is>
          <t/>
        </is>
      </c>
      <c r="CW21" s="519" t="inlineStr">
        <f aca="false">IF(COUNT('Math Scores'!$EV22:$FW22)=0,"",SUMIF('Math Scores'!$F$6:$IC$6,CW$4,'Math Scores'!$F22:$IC22))</f>
        <is>
          <t/>
        </is>
      </c>
      <c r="CX21" s="519" t="inlineStr">
        <f aca="false">IF(COUNT('Math Scores'!$EV22:$FW22)=0,"",SUMIF('Math Scores'!$F$6:$IC$6,CX$4,'Math Scores'!$F22:$IC22))</f>
        <is>
          <t/>
        </is>
      </c>
      <c r="CY21" s="519" t="inlineStr">
        <f aca="false">IF(COUNT('Math Scores'!$EV22:$FW22)=0,"",SUMIF('Math Scores'!$F$6:$IC$6,CY$4,'Math Scores'!$F22:$IC22))</f>
        <is>
          <t/>
        </is>
      </c>
      <c r="CZ21" s="519" t="inlineStr">
        <f aca="false">IF(COUNT('Math Scores'!$EV22:$FW22)=0,"",SUMIF('Math Scores'!$F$6:$IC$6,CZ$4,'Math Scores'!$F22:$IC22))</f>
        <is>
          <t/>
        </is>
      </c>
      <c r="DA21" s="519" t="inlineStr">
        <f aca="false">IF(COUNT('Math Scores'!$EV22:$FW22)=0,"",SUMIF('Math Scores'!$F$6:$IC$6,DA$4,'Math Scores'!$F22:$IC22))</f>
        <is>
          <t/>
        </is>
      </c>
      <c r="DB21" s="519" t="inlineStr">
        <f aca="false">IF(COUNT('Math Scores'!$EV22:$FW22)=0,"",SUMIF('Math Scores'!$F$6:$IC$6,DB$4,'Math Scores'!$F22:$IC22))</f>
        <is>
          <t/>
        </is>
      </c>
      <c r="DC21" s="519" t="inlineStr">
        <f aca="false">IF(COUNT('Math Scores'!$EV22:$FW22)=0,"",SUMIF('Math Scores'!$F$6:$IC$6,DC$4,'Math Scores'!$F22:$IC22))</f>
        <is>
          <t/>
        </is>
      </c>
      <c r="DD21" s="519" t="inlineStr">
        <f aca="false">IF(COUNT('Math Scores'!$EV22:$FW22)=0,"",SUMIF('Math Scores'!$F$6:$IC$6,DD$4,'Math Scores'!$F22:$IC22))</f>
        <is>
          <t/>
        </is>
      </c>
      <c r="DE21" s="519" t="inlineStr">
        <f aca="false">IF(COUNT('Math Scores'!$EV22:$FW22)=0,"",SUMIF('Math Scores'!$F$6:$IC$6,DE$4,'Math Scores'!$F22:$IC22))</f>
        <is>
          <t/>
        </is>
      </c>
      <c r="DF21" s="519" t="inlineStr">
        <f aca="false">IF(COUNT('Math Scores'!$EV22:$FW22)=0,"",SUMIF('Math Scores'!$F$6:$IC$6,DF$4,'Math Scores'!$F22:$IC22))</f>
        <is>
          <t/>
        </is>
      </c>
      <c r="DG21" s="519" t="inlineStr">
        <f aca="false">IF(COUNT('Math Scores'!$EV22:$FW22)=0,"",SUMIF('Math Scores'!$F$6:$IC$6,DG$4,'Math Scores'!$F22:$IC22))</f>
        <is>
          <t/>
        </is>
      </c>
    </row>
    <row r="22" customFormat="false" ht="22.5" hidden="false" customHeight="false" outlineLevel="0" collapsed="false">
      <c r="A22" s="421" t="n">
        <v>15</v>
      </c>
      <c r="B22" s="228" t="str">
        <f aca="false">'Math Scores'!B23</f>
        <v>S.Dhanalakshmi</v>
      </c>
      <c r="C22" s="517" t="inlineStr">
        <f aca="false">IF(COUNT('Math Scores'!F23:HI23)=0, "", (SUMIF('Math Scores'!$F$5:$HI$5,"Yes",'Math Scores'!F23:HI23)/SUMIF('Math Scores'!$F$5:$HI$5,"Yes",'Math Scores'!$F$2:$HI$2)))</f>
        <is>
          <t/>
        </is>
      </c>
      <c r="D22" s="318" t="inlineStr">
        <f aca="false">IF(B22="","",IF(COUNT(H22:DG22)=0,"",IF(('Cover Sheet'!$AC$6="2nd"),(SUM(H22:W22)/SUM(H$2:W$2)),IF(('Cover Sheet'!$AC$6="3rd"),(SUM(X22:AI22)/SUM(X$2:AI$2)),IF(('Cover Sheet'!$AC$6="4th"),(SUM(AJ22:AW22)/SUM(AJ$2:AW$2)),IF(('Cover Sheet'!$AC$6="5th"),(SUM(AX22:BK22)/SUM(AX$2:BK$2)),IF(('Cover Sheet'!$AC$6="6th"),(SUM(BL22:CC22)/SUM(BL$2:CC$2)),IF(('Cover Sheet'!$AC$6="7th"),(SUM(CD22:CS22)/SUM(CD$2:CS$2)),IF(('Cover Sheet'!$AC$6="8th"),(SUM(CT22:DG22)/SUM(CT$2:DG$2)),"ERROR")))))))))</f>
        <is>
          <t/>
        </is>
      </c>
      <c r="E22" s="318" t="str">
        <f aca="false">IF(D22="","",IF(D22&gt;0.9,"A1",IF(D22&gt;0.8,"A2",IF(D22&gt;0.7,"B1",IF(D22&gt;0.6,"B2",IF(D22&gt;0.5,"C1",IF(D22&gt;0.4,"C2",IF(D22&gt;0.32,"D",IF(D22&gt;0.2,"E1","E2")))))))))</f>
        <v/>
      </c>
      <c r="F22" s="476" t="str">
        <f aca="false">IF(G22="","",IF(G22&gt;=0.9,"Distinction",IF(G22&gt;=0.75,"First Class",IF(G22&gt;=0.56,"Second Class",IF(G22&gt;=0.35,"Pass","Unsatisfactory")))))</f>
        <v/>
      </c>
      <c r="G22" s="518" t="inlineStr">
        <f aca="false">IF(OR(B22="",'Cover Sheet'!$AC$6=""),"",IF(('Cover Sheet'!$AC$6="2nd"),(VLOOKUP(ROUND((D22*100),0),Goals!$E$4:$H$104,2,1)/100),IF(('Cover Sheet'!$AC$6="3rd"),(VLOOKUP(ROUND((D22*100),0),Goals!$E$4:$H$104,3,1)/100),VLOOKUP(ROUND((D22*100),0),Goals!$E$4:$H$104,4,1)/100)))</f>
        <is>
          <t/>
        </is>
      </c>
      <c r="H22" s="519" t="inlineStr">
        <f aca="false">IF(COUNT('Math Scores'!$F23:$AC23)=0,"",SUMIF('Math Scores'!$F$6:$IC$6,H$4,'Math Scores'!$F23:$IC23))</f>
        <is>
          <t/>
        </is>
      </c>
      <c r="I22" s="519" t="inlineStr">
        <f aca="false">IF(COUNT('Math Scores'!$F23:$AC23)=0,"",SUMIF('Math Scores'!$F$6:$IC$6,I$4,'Math Scores'!$F23:$IC23))</f>
        <is>
          <t/>
        </is>
      </c>
      <c r="J22" s="519" t="inlineStr">
        <f aca="false">IF(COUNT('Math Scores'!$F23:$AC23)=0,"",SUMIF('Math Scores'!$F$6:$IC$6,J$4,'Math Scores'!$F23:$IC23))</f>
        <is>
          <t/>
        </is>
      </c>
      <c r="K22" s="519" t="inlineStr">
        <f aca="false">IF(COUNT('Math Scores'!$F23:$AC23)=0,"",SUMIF('Math Scores'!$F$6:$IC$6,K$4,'Math Scores'!$F23:$IC23))</f>
        <is>
          <t/>
        </is>
      </c>
      <c r="L22" s="519" t="inlineStr">
        <f aca="false">IF(COUNT('Math Scores'!$F23:$AC23)=0,"",SUMIF('Math Scores'!$F$6:$IC$6,L$4,'Math Scores'!$F23:$IC23))</f>
        <is>
          <t/>
        </is>
      </c>
      <c r="M22" s="519" t="inlineStr">
        <f aca="false">IF(COUNT('Math Scores'!$F23:$AC23)=0,"",SUMIF('Math Scores'!$F$6:$IC$6,M$4,'Math Scores'!$F23:$IC23))</f>
        <is>
          <t/>
        </is>
      </c>
      <c r="N22" s="519" t="inlineStr">
        <f aca="false">IF(COUNT('Math Scores'!$F23:$AC23)=0,"",SUMIF('Math Scores'!$F$6:$IC$6,N$4,'Math Scores'!$F23:$IC23))</f>
        <is>
          <t/>
        </is>
      </c>
      <c r="O22" s="519" t="inlineStr">
        <f aca="false">IF(COUNT('Math Scores'!$F23:$AC23)=0,"",SUMIF('Math Scores'!$F$6:$IC$6,O$4,'Math Scores'!$F23:$IC23))</f>
        <is>
          <t/>
        </is>
      </c>
      <c r="P22" s="519" t="inlineStr">
        <f aca="false">IF(COUNT('Math Scores'!$F23:$AC23)=0,"",SUMIF('Math Scores'!$F$6:$IC$6,P$4,'Math Scores'!$F23:$IC23))</f>
        <is>
          <t/>
        </is>
      </c>
      <c r="Q22" s="519" t="inlineStr">
        <f aca="false">IF(COUNT('Math Scores'!$F23:$AC23)=0,"",SUMIF('Math Scores'!$F$6:$IC$6,Q$4,'Math Scores'!$F23:$IC23))</f>
        <is>
          <t/>
        </is>
      </c>
      <c r="R22" s="519" t="inlineStr">
        <f aca="false">IF(COUNT('Math Scores'!$F23:$AC23)=0,"",SUMIF('Math Scores'!$F$6:$IC$6,R$4,'Math Scores'!$F23:$IC23))</f>
        <is>
          <t/>
        </is>
      </c>
      <c r="S22" s="519"/>
      <c r="T22" s="519"/>
      <c r="U22" s="519"/>
      <c r="V22" s="519"/>
      <c r="W22" s="519"/>
      <c r="X22" s="519" t="inlineStr">
        <f aca="false">IF(COUNT('Math Scores'!$AD23:$AZ23)=0,"",SUMIF('Math Scores'!$F$6:$IC$6,X$4,'Math Scores'!$F23:$IC23))</f>
        <is>
          <t/>
        </is>
      </c>
      <c r="Y22" s="519" t="inlineStr">
        <f aca="false">IF(COUNT('Math Scores'!$AD23:$AZ23)=0,"",SUMIF('Math Scores'!$F$6:$IC$6,Y$4,'Math Scores'!$F23:$IC23))</f>
        <is>
          <t/>
        </is>
      </c>
      <c r="Z22" s="519" t="inlineStr">
        <f aca="false">IF(COUNT('Math Scores'!$AD23:$AZ23)=0,"",SUMIF('Math Scores'!$F$6:$IC$6,Z$4,'Math Scores'!$F23:$IC23))</f>
        <is>
          <t/>
        </is>
      </c>
      <c r="AA22" s="519" t="inlineStr">
        <f aca="false">IF(COUNT('Math Scores'!$AD23:$AZ23)=0,"",SUMIF('Math Scores'!$F$6:$IC$6,AA$4,'Math Scores'!$F23:$IC23))</f>
        <is>
          <t/>
        </is>
      </c>
      <c r="AB22" s="519" t="inlineStr">
        <f aca="false">IF(COUNT('Math Scores'!$AD23:$AZ23)=0,"",SUMIF('Math Scores'!$F$6:$IC$6,AB$4,'Math Scores'!$F23:$IC23))</f>
        <is>
          <t/>
        </is>
      </c>
      <c r="AC22" s="519" t="inlineStr">
        <f aca="false">IF(COUNT('Math Scores'!$AD23:$AZ23)=0,"",SUMIF('Math Scores'!$F$6:$IC$6,AC$4,'Math Scores'!$F23:$IC23))</f>
        <is>
          <t/>
        </is>
      </c>
      <c r="AD22" s="519" t="inlineStr">
        <f aca="false">IF(COUNT('Math Scores'!$AD23:$AZ23)=0,"",SUMIF('Math Scores'!$F$6:$IC$6,AD$4,'Math Scores'!$F23:$IC23))</f>
        <is>
          <t/>
        </is>
      </c>
      <c r="AE22" s="519" t="inlineStr">
        <f aca="false">IF(COUNT('Math Scores'!$AD23:$AZ23)=0,"",SUMIF('Math Scores'!$F$6:$IC$6,AE$4,'Math Scores'!$F23:$IC23))</f>
        <is>
          <t/>
        </is>
      </c>
      <c r="AF22" s="519" t="inlineStr">
        <f aca="false">IF(COUNT('Math Scores'!$AD23:$AZ23)=0,"",SUMIF('Math Scores'!$F$6:$IC$6,AF$4,'Math Scores'!$F23:$IC23))</f>
        <is>
          <t/>
        </is>
      </c>
      <c r="AG22" s="519" t="inlineStr">
        <f aca="false">IF(COUNT('Math Scores'!$AD23:$AZ23)=0,"",SUMIF('Math Scores'!$F$6:$IC$6,AG$4,'Math Scores'!$F23:$IC23))</f>
        <is>
          <t/>
        </is>
      </c>
      <c r="AH22" s="519" t="inlineStr">
        <f aca="false">IF(COUNT('Math Scores'!$AD23:$AZ23)=0,"",SUMIF('Math Scores'!$F$6:$IC$6,AH$4,'Math Scores'!$F23:$IC23))</f>
        <is>
          <t/>
        </is>
      </c>
      <c r="AI22" s="519" t="inlineStr">
        <f aca="false">IF(COUNT('Math Scores'!$AD23:$AZ23)=0,"",SUMIF('Math Scores'!$F$6:$IC$6,AI$4,'Math Scores'!$F23:$IC23))</f>
        <is>
          <t/>
        </is>
      </c>
      <c r="AJ22" s="519" t="n">
        <f aca="false">IF(COUNT('Math Scores'!$BA23:$BY23)=0,"",SUMIF('Math Scores'!$F$6:$IC$6,AJ$4,'Math Scores'!$F23:$IC23))</f>
        <v>0</v>
      </c>
      <c r="AK22" s="519" t="n">
        <f aca="false">IF(COUNT('Math Scores'!$BA23:$BY23)=0,"",SUMIF('Math Scores'!$F$6:$IC$6,AK$4,'Math Scores'!$F23:$IC23))</f>
        <v>0</v>
      </c>
      <c r="AL22" s="519" t="n">
        <f aca="false">IF(COUNT('Math Scores'!$BA23:$BY23)=0,"",SUMIF('Math Scores'!$F$6:$IC$6,AL$4,'Math Scores'!$F23:$IC23))</f>
        <v>0</v>
      </c>
      <c r="AM22" s="519" t="n">
        <f aca="false">IF(COUNT('Math Scores'!$BA23:$BY23)=0,"",SUMIF('Math Scores'!$F$6:$IC$6,AM$4,'Math Scores'!$F23:$IC23))</f>
        <v>0</v>
      </c>
      <c r="AN22" s="519" t="n">
        <f aca="false">IF(COUNT('Math Scores'!$BA23:$BY23)=0,"",SUMIF('Math Scores'!$F$6:$IC$6,AN$4,'Math Scores'!$F23:$IC23))</f>
        <v>0</v>
      </c>
      <c r="AO22" s="519" t="n">
        <f aca="false">IF(COUNT('Math Scores'!$BA23:$BY23)=0,"",SUMIF('Math Scores'!$F$6:$IC$6,AO$4,'Math Scores'!$F23:$IC23))</f>
        <v>0</v>
      </c>
      <c r="AP22" s="519" t="n">
        <f aca="false">IF(COUNT('Math Scores'!$BA23:$BY23)=0,"",SUMIF('Math Scores'!$F$6:$IC$6,AP$4,'Math Scores'!$F23:$IC23))</f>
        <v>0</v>
      </c>
      <c r="AQ22" s="519" t="n">
        <f aca="false">IF(COUNT('Math Scores'!$BA23:$BY23)=0,"",SUMIF('Math Scores'!$F$6:$IC$6,AQ$4,'Math Scores'!$F23:$IC23))</f>
        <v>0</v>
      </c>
      <c r="AR22" s="519" t="n">
        <f aca="false">IF(COUNT('Math Scores'!$BA23:$BY23)=0,"",SUMIF('Math Scores'!$F$6:$IC$6,AR$4,'Math Scores'!$F23:$IC23))</f>
        <v>0</v>
      </c>
      <c r="AS22" s="519" t="n">
        <f aca="false">IF(COUNT('Math Scores'!$BA23:$BY23)=0,"",SUMIF('Math Scores'!$F$6:$IC$6,AS$4,'Math Scores'!$F23:$IC23))</f>
        <v>0</v>
      </c>
      <c r="AT22" s="519" t="n">
        <f aca="false">IF(COUNT('Math Scores'!$BA23:$BY23)=0,"",SUMIF('Math Scores'!$F$6:$IC$6,AT$4,'Math Scores'!$F23:$IC23))</f>
        <v>0</v>
      </c>
      <c r="AU22" s="519" t="n">
        <f aca="false">IF(COUNT('Math Scores'!$BA23:$BY23)=0,"",SUMIF('Math Scores'!$F$6:$IC$6,AU$4,'Math Scores'!$F23:$IC23))</f>
        <v>0</v>
      </c>
      <c r="AV22" s="519" t="n">
        <f aca="false">IF(COUNT('Math Scores'!$BA23:$BY23)=0,"",SUMIF('Math Scores'!$F$6:$IC$6,AV$4,'Math Scores'!$F23:$IC23))</f>
        <v>0</v>
      </c>
      <c r="AW22" s="519" t="n">
        <f aca="false">IF(COUNT('Math Scores'!$BA23:$BY23)=0,"",SUMIF('Math Scores'!$F$6:$IC$6,AW$4,'Math Scores'!$F23:$IC23))</f>
        <v>0</v>
      </c>
      <c r="AX22" s="519" t="n">
        <f aca="false">IF(COUNT('Math Scores'!$BZ23:$CW23)=0,"",SUMIF('Math Scores'!$F$6:$IC$6,AX$4,'Math Scores'!$F23:$IC23))</f>
        <v>0</v>
      </c>
      <c r="AY22" s="519" t="n">
        <f aca="false">IF(COUNT('Math Scores'!$BZ23:$CW23)=0,"",SUMIF('Math Scores'!$F$6:$IC$6,AY$4,'Math Scores'!$F23:$IC23))</f>
        <v>0</v>
      </c>
      <c r="AZ22" s="519" t="n">
        <f aca="false">IF(COUNT('Math Scores'!$BZ23:$CW23)=0,"",SUMIF('Math Scores'!$F$6:$IC$6,AZ$4,'Math Scores'!$F23:$IC23))</f>
        <v>0</v>
      </c>
      <c r="BA22" s="519" t="n">
        <f aca="false">IF(COUNT('Math Scores'!$BZ23:$CW23)=0,"",SUMIF('Math Scores'!$F$6:$IC$6,BA$4,'Math Scores'!$F23:$IC23))</f>
        <v>0</v>
      </c>
      <c r="BB22" s="519" t="n">
        <f aca="false">IF(COUNT('Math Scores'!$BZ23:$CW23)=0,"",SUMIF('Math Scores'!$F$6:$IC$6,BB$4,'Math Scores'!$F23:$IC23))</f>
        <v>0</v>
      </c>
      <c r="BC22" s="519" t="n">
        <f aca="false">IF(COUNT('Math Scores'!$BZ23:$CW23)=0,"",SUMIF('Math Scores'!$F$6:$IC$6,BC$4,'Math Scores'!$F23:$IC23))</f>
        <v>0</v>
      </c>
      <c r="BD22" s="519" t="n">
        <f aca="false">IF(COUNT('Math Scores'!$BZ23:$CW23)=0,"",SUMIF('Math Scores'!$F$6:$IC$6,BD$4,'Math Scores'!$F23:$IC23))</f>
        <v>0</v>
      </c>
      <c r="BE22" s="519" t="n">
        <f aca="false">IF(COUNT('Math Scores'!$BZ23:$CW23)=0,"",SUMIF('Math Scores'!$F$6:$IC$6,BE$4,'Math Scores'!$F23:$IC23))</f>
        <v>0</v>
      </c>
      <c r="BF22" s="519" t="n">
        <f aca="false">IF(COUNT('Math Scores'!$BZ23:$CW23)=0,"",SUMIF('Math Scores'!$F$6:$IC$6,BF$4,'Math Scores'!$F23:$IC23))</f>
        <v>0</v>
      </c>
      <c r="BG22" s="519" t="n">
        <f aca="false">IF(COUNT('Math Scores'!$BZ23:$CW23)=0,"",SUMIF('Math Scores'!$F$6:$IC$6,BG$4,'Math Scores'!$F23:$IC23))</f>
        <v>0</v>
      </c>
      <c r="BH22" s="519" t="inlineStr">
        <f aca="false">IF(COUNT('Math Scores'!$BZ23:$CW23)=0,"",SUMIF('Math Scores'!$F$6:$IC$6,BH$4,'Math Scores'!$F23:$IC23))</f>
        <is>
          <t/>
        </is>
      </c>
      <c r="BI22" s="519" t="inlineStr">
        <f aca="false">IF(COUNT('Math Scores'!$BZ23:$CW23)=0,"",SUMIF('Math Scores'!$F$6:$IC$6,BI$4,'Math Scores'!$F23:$IC23))</f>
        <is>
          <t/>
        </is>
      </c>
      <c r="BJ22" s="519" t="inlineStr">
        <f aca="false">IF(COUNT('Math Scores'!$BZ23:$CW23)=0,"",SUMIF('Math Scores'!$F$6:$IC$6,BJ$4,'Math Scores'!$F23:$IC23))</f>
        <is>
          <t/>
        </is>
      </c>
      <c r="BK22" s="519" t="n">
        <f aca="false">IF(COUNT('Math Scores'!$BZ23:$CW23)=0,"",SUMIF('Math Scores'!$F$6:$IC$6,BK$4,'Math Scores'!$F23:$IC23))</f>
        <v>0</v>
      </c>
      <c r="BL22" s="519" t="n">
        <f aca="false">IF(COUNT('Math Scores'!$CX23:$DU23)=0,"",SUMIF('Math Scores'!$F$6:$IC$6,BL$4,'Math Scores'!$F23:$IC23))</f>
        <v>0</v>
      </c>
      <c r="BM22" s="519" t="n">
        <f aca="false">IF(COUNT('Math Scores'!$CX23:$DU23)=0,"",SUMIF('Math Scores'!$F$6:$IC$6,BM$4,'Math Scores'!$F23:$IC23))</f>
        <v>0</v>
      </c>
      <c r="BN22" s="519" t="n">
        <f aca="false">IF(COUNT('Math Scores'!$CX23:$DU23)=0,"",SUMIF('Math Scores'!$F$6:$IC$6,BN$4,'Math Scores'!$F23:$IC23))</f>
        <v>0</v>
      </c>
      <c r="BO22" s="519" t="n">
        <f aca="false">IF(COUNT('Math Scores'!$CX23:$DU23)=0,"",SUMIF('Math Scores'!$F$6:$IC$6,BO$4,'Math Scores'!$F23:$IC23))</f>
        <v>0</v>
      </c>
      <c r="BP22" s="519" t="n">
        <f aca="false">IF(COUNT('Math Scores'!$CX23:$DU23)=0,"",SUMIF('Math Scores'!$F$6:$IC$6,BP$4,'Math Scores'!$F23:$IC23))</f>
        <v>0</v>
      </c>
      <c r="BQ22" s="519" t="n">
        <f aca="false">IF(COUNT('Math Scores'!$CX23:$DU23)=0,"",SUMIF('Math Scores'!$F$6:$IC$6,BQ$4,'Math Scores'!$F23:$IC23))</f>
        <v>0</v>
      </c>
      <c r="BR22" s="519" t="n">
        <f aca="false">IF(COUNT('Math Scores'!$CX23:$DU23)=0,"",SUMIF('Math Scores'!$F$6:$IC$6,BR$4,'Math Scores'!$F23:$IC23))</f>
        <v>0</v>
      </c>
      <c r="BS22" s="519" t="n">
        <f aca="false">IF(COUNT('Math Scores'!$CX23:$DU23)=0,"",SUMIF('Math Scores'!$F$6:$IC$6,BS$4,'Math Scores'!$F23:$IC23))</f>
        <v>0</v>
      </c>
      <c r="BT22" s="519" t="n">
        <f aca="false">IF(COUNT('Math Scores'!$CX23:$DU23)=0,"",SUMIF('Math Scores'!$F$6:$IC$6,BT$4,'Math Scores'!$F23:$IC23))</f>
        <v>0</v>
      </c>
      <c r="BU22" s="519" t="n">
        <f aca="false">IF(COUNT('Math Scores'!$CX23:$DU23)=0,"",SUMIF('Math Scores'!$F$6:$IC$6,BU$4,'Math Scores'!$F23:$IC23))</f>
        <v>0</v>
      </c>
      <c r="BV22" s="519" t="n">
        <f aca="false">IF(COUNT('Math Scores'!$CX23:$DU23)=0,"",SUMIF('Math Scores'!$F$6:$IC$6,BV$4,'Math Scores'!$F23:$IC23))</f>
        <v>0</v>
      </c>
      <c r="BW22" s="519" t="n">
        <f aca="false">IF(COUNT('Math Scores'!$CX23:$DU23)=0,"",SUMIF('Math Scores'!$F$6:$IC$6,BW$4,'Math Scores'!$F23:$IC23))</f>
        <v>0</v>
      </c>
      <c r="BX22" s="519" t="n">
        <f aca="false">IF(COUNT('Math Scores'!$CX23:$DU23)=0,"",SUMIF('Math Scores'!$F$6:$IC$6,BX$4,'Math Scores'!$F23:$IC23))</f>
        <v>0</v>
      </c>
      <c r="BY22" s="519" t="n">
        <f aca="false">IF(COUNT('Math Scores'!$CX23:$DU23)=0,"",SUMIF('Math Scores'!$F$6:$IC$6,BY$4,'Math Scores'!$F23:$IC23))</f>
        <v>0</v>
      </c>
      <c r="BZ22" s="519" t="n">
        <f aca="false">IF(COUNT('Math Scores'!$CX23:$DU23)=0,"",SUMIF('Math Scores'!$F$6:$IC$6,BZ$4,'Math Scores'!$F23:$IC23))</f>
        <v>0</v>
      </c>
      <c r="CA22" s="519" t="n">
        <f aca="false">IF(COUNT('Math Scores'!$CX23:$DU23)=0,"",SUMIF('Math Scores'!$F$6:$IC$6,CA$4,'Math Scores'!$F23:$IC23))</f>
        <v>0</v>
      </c>
      <c r="CB22" s="519" t="n">
        <f aca="false">IF(COUNT('Math Scores'!$CX23:$DU23)=0,"",SUMIF('Math Scores'!$F$6:$IC$6,CB$4,'Math Scores'!$F23:$IC23))</f>
        <v>0</v>
      </c>
      <c r="CC22" s="519" t="n">
        <f aca="false">IF(COUNT('Math Scores'!$CX23:$DU23)=0,"",SUMIF('Math Scores'!$F$6:$IC$6,CC$4,'Math Scores'!$F23:$IC23))</f>
        <v>0</v>
      </c>
      <c r="CD22" s="519" t="inlineStr">
        <f aca="false">IF(COUNT('Math Scores'!$DV23:$EU23)=0,"",SUMIF('Math Scores'!$F$6:$IC$6,CD$4,'Math Scores'!$F23:$IC23))</f>
        <is>
          <t/>
        </is>
      </c>
      <c r="CE22" s="519" t="inlineStr">
        <f aca="false">IF(COUNT('Math Scores'!$DV23:$EU23)=0,"",SUMIF('Math Scores'!$F$6:$IC$6,CE$4,'Math Scores'!$F23:$IC23))</f>
        <is>
          <t/>
        </is>
      </c>
      <c r="CF22" s="519" t="inlineStr">
        <f aca="false">IF(COUNT('Math Scores'!$DV23:$EU23)=0,"",SUMIF('Math Scores'!$F$6:$IC$6,CF$4,'Math Scores'!$F23:$IC23))</f>
        <is>
          <t/>
        </is>
      </c>
      <c r="CG22" s="519" t="inlineStr">
        <f aca="false">IF(COUNT('Math Scores'!$DV23:$EU23)=0,"",SUMIF('Math Scores'!$F$6:$IC$6,CG$4,'Math Scores'!$F23:$IC23))</f>
        <is>
          <t/>
        </is>
      </c>
      <c r="CH22" s="519" t="inlineStr">
        <f aca="false">IF(COUNT('Math Scores'!$DV23:$EU23)=0,"",SUMIF('Math Scores'!$F$6:$IC$6,CH$4,'Math Scores'!$F23:$IC23))</f>
        <is>
          <t/>
        </is>
      </c>
      <c r="CI22" s="519" t="inlineStr">
        <f aca="false">IF(COUNT('Math Scores'!$DV23:$EU23)=0,"",SUMIF('Math Scores'!$F$6:$IC$6,CI$4,'Math Scores'!$F23:$IC23))</f>
        <is>
          <t/>
        </is>
      </c>
      <c r="CJ22" s="519" t="inlineStr">
        <f aca="false">IF(COUNT('Math Scores'!$DV23:$EU23)=0,"",SUMIF('Math Scores'!$F$6:$IC$6,CJ$4,'Math Scores'!$F23:$IC23))</f>
        <is>
          <t/>
        </is>
      </c>
      <c r="CK22" s="519" t="inlineStr">
        <f aca="false">IF(COUNT('Math Scores'!$DV23:$EU23)=0,"",SUMIF('Math Scores'!$F$6:$IC$6,CK$4,'Math Scores'!$F23:$IC23))</f>
        <is>
          <t/>
        </is>
      </c>
      <c r="CL22" s="519" t="inlineStr">
        <f aca="false">IF(COUNT('Math Scores'!$DV23:$EU23)=0,"",SUMIF('Math Scores'!$F$6:$IC$6,CL$4,'Math Scores'!$F23:$IC23))</f>
        <is>
          <t/>
        </is>
      </c>
      <c r="CM22" s="519" t="inlineStr">
        <f aca="false">IF(COUNT('Math Scores'!$DV23:$EU23)=0,"",SUMIF('Math Scores'!$F$6:$IC$6,CM$4,'Math Scores'!$F23:$IC23))</f>
        <is>
          <t/>
        </is>
      </c>
      <c r="CN22" s="519" t="inlineStr">
        <f aca="false">IF(COUNT('Math Scores'!$DV23:$EU23)=0,"",SUMIF('Math Scores'!$F$6:$IC$6,CN$4,'Math Scores'!$F23:$IC23))</f>
        <is>
          <t/>
        </is>
      </c>
      <c r="CO22" s="519" t="inlineStr">
        <f aca="false">IF(COUNT('Math Scores'!$DV23:$EU23)=0,"",SUMIF('Math Scores'!$F$6:$IC$6,CO$4,'Math Scores'!$F23:$IC23))</f>
        <is>
          <t/>
        </is>
      </c>
      <c r="CP22" s="519" t="inlineStr">
        <f aca="false">IF(COUNT('Math Scores'!$DV23:$EU23)=0,"",SUMIF('Math Scores'!$F$6:$IC$6,CP$4,'Math Scores'!$F23:$IC23))</f>
        <is>
          <t/>
        </is>
      </c>
      <c r="CQ22" s="519" t="inlineStr">
        <f aca="false">IF(COUNT('Math Scores'!$DV23:$EU23)=0,"",SUMIF('Math Scores'!$F$6:$IC$6,CQ$4,'Math Scores'!$F23:$IC23))</f>
        <is>
          <t/>
        </is>
      </c>
      <c r="CR22" s="519" t="inlineStr">
        <f aca="false">IF(COUNT('Math Scores'!$DV23:$EU23)=0,"",SUMIF('Math Scores'!$F$6:$IC$6,CR$4,'Math Scores'!$F23:$IC23))</f>
        <is>
          <t/>
        </is>
      </c>
      <c r="CS22" s="519" t="inlineStr">
        <f aca="false">IF(COUNT('Math Scores'!$DV23:$EU23)=0,"",SUMIF('Math Scores'!$F$6:$IC$6,CS$4,'Math Scores'!$F23:$IC23))</f>
        <is>
          <t/>
        </is>
      </c>
      <c r="CT22" s="519" t="inlineStr">
        <f aca="false">IF(COUNT('Math Scores'!$EV23:$FW23)=0,"",SUMIF('Math Scores'!$F$6:$IC$6,CT$4,'Math Scores'!$F23:$IC23))</f>
        <is>
          <t/>
        </is>
      </c>
      <c r="CU22" s="519" t="inlineStr">
        <f aca="false">IF(COUNT('Math Scores'!$EV23:$FW23)=0,"",SUMIF('Math Scores'!$F$6:$IC$6,CU$4,'Math Scores'!$F23:$IC23))</f>
        <is>
          <t/>
        </is>
      </c>
      <c r="CV22" s="519" t="inlineStr">
        <f aca="false">IF(COUNT('Math Scores'!$EV23:$FW23)=0,"",SUMIF('Math Scores'!$F$6:$IC$6,CV$4,'Math Scores'!$F23:$IC23))</f>
        <is>
          <t/>
        </is>
      </c>
      <c r="CW22" s="519" t="inlineStr">
        <f aca="false">IF(COUNT('Math Scores'!$EV23:$FW23)=0,"",SUMIF('Math Scores'!$F$6:$IC$6,CW$4,'Math Scores'!$F23:$IC23))</f>
        <is>
          <t/>
        </is>
      </c>
      <c r="CX22" s="519" t="inlineStr">
        <f aca="false">IF(COUNT('Math Scores'!$EV23:$FW23)=0,"",SUMIF('Math Scores'!$F$6:$IC$6,CX$4,'Math Scores'!$F23:$IC23))</f>
        <is>
          <t/>
        </is>
      </c>
      <c r="CY22" s="519" t="inlineStr">
        <f aca="false">IF(COUNT('Math Scores'!$EV23:$FW23)=0,"",SUMIF('Math Scores'!$F$6:$IC$6,CY$4,'Math Scores'!$F23:$IC23))</f>
        <is>
          <t/>
        </is>
      </c>
      <c r="CZ22" s="519" t="inlineStr">
        <f aca="false">IF(COUNT('Math Scores'!$EV23:$FW23)=0,"",SUMIF('Math Scores'!$F$6:$IC$6,CZ$4,'Math Scores'!$F23:$IC23))</f>
        <is>
          <t/>
        </is>
      </c>
      <c r="DA22" s="519" t="inlineStr">
        <f aca="false">IF(COUNT('Math Scores'!$EV23:$FW23)=0,"",SUMIF('Math Scores'!$F$6:$IC$6,DA$4,'Math Scores'!$F23:$IC23))</f>
        <is>
          <t/>
        </is>
      </c>
      <c r="DB22" s="519" t="inlineStr">
        <f aca="false">IF(COUNT('Math Scores'!$EV23:$FW23)=0,"",SUMIF('Math Scores'!$F$6:$IC$6,DB$4,'Math Scores'!$F23:$IC23))</f>
        <is>
          <t/>
        </is>
      </c>
      <c r="DC22" s="519" t="inlineStr">
        <f aca="false">IF(COUNT('Math Scores'!$EV23:$FW23)=0,"",SUMIF('Math Scores'!$F$6:$IC$6,DC$4,'Math Scores'!$F23:$IC23))</f>
        <is>
          <t/>
        </is>
      </c>
      <c r="DD22" s="519" t="inlineStr">
        <f aca="false">IF(COUNT('Math Scores'!$EV23:$FW23)=0,"",SUMIF('Math Scores'!$F$6:$IC$6,DD$4,'Math Scores'!$F23:$IC23))</f>
        <is>
          <t/>
        </is>
      </c>
      <c r="DE22" s="519" t="inlineStr">
        <f aca="false">IF(COUNT('Math Scores'!$EV23:$FW23)=0,"",SUMIF('Math Scores'!$F$6:$IC$6,DE$4,'Math Scores'!$F23:$IC23))</f>
        <is>
          <t/>
        </is>
      </c>
      <c r="DF22" s="519" t="inlineStr">
        <f aca="false">IF(COUNT('Math Scores'!$EV23:$FW23)=0,"",SUMIF('Math Scores'!$F$6:$IC$6,DF$4,'Math Scores'!$F23:$IC23))</f>
        <is>
          <t/>
        </is>
      </c>
      <c r="DG22" s="519" t="inlineStr">
        <f aca="false">IF(COUNT('Math Scores'!$EV23:$FW23)=0,"",SUMIF('Math Scores'!$F$6:$IC$6,DG$4,'Math Scores'!$F23:$IC23))</f>
        <is>
          <t/>
        </is>
      </c>
    </row>
    <row r="23" customFormat="false" ht="12.75" hidden="false" customHeight="false" outlineLevel="0" collapsed="false">
      <c r="A23" s="421" t="n">
        <v>16</v>
      </c>
      <c r="B23" s="228" t="str">
        <f aca="false">'Math Scores'!B24</f>
        <v>S.Mounika</v>
      </c>
      <c r="C23" s="517" t="inlineStr">
        <f aca="false">IF(COUNT('Math Scores'!F24:HI24)=0, "", (SUMIF('Math Scores'!$F$5:$HI$5,"Yes",'Math Scores'!F24:HI24)/SUMIF('Math Scores'!$F$5:$HI$5,"Yes",'Math Scores'!$F$2:$HI$2)))</f>
        <is>
          <t/>
        </is>
      </c>
      <c r="D23" s="318" t="inlineStr">
        <f aca="false">IF(B23="","",IF(COUNT(H23:DG23)=0,"",IF(('Cover Sheet'!$AC$6="2nd"),(SUM(H23:W23)/SUM(H$2:W$2)),IF(('Cover Sheet'!$AC$6="3rd"),(SUM(X23:AI23)/SUM(X$2:AI$2)),IF(('Cover Sheet'!$AC$6="4th"),(SUM(AJ23:AW23)/SUM(AJ$2:AW$2)),IF(('Cover Sheet'!$AC$6="5th"),(SUM(AX23:BK23)/SUM(AX$2:BK$2)),IF(('Cover Sheet'!$AC$6="6th"),(SUM(BL23:CC23)/SUM(BL$2:CC$2)),IF(('Cover Sheet'!$AC$6="7th"),(SUM(CD23:CS23)/SUM(CD$2:CS$2)),IF(('Cover Sheet'!$AC$6="8th"),(SUM(CT23:DG23)/SUM(CT$2:DG$2)),"ERROR")))))))))</f>
        <is>
          <t/>
        </is>
      </c>
      <c r="E23" s="318" t="str">
        <f aca="false">IF(D23="","",IF(D23&gt;0.9,"A1",IF(D23&gt;0.8,"A2",IF(D23&gt;0.7,"B1",IF(D23&gt;0.6,"B2",IF(D23&gt;0.5,"C1",IF(D23&gt;0.4,"C2",IF(D23&gt;0.32,"D",IF(D23&gt;0.2,"E1","E2")))))))))</f>
        <v/>
      </c>
      <c r="F23" s="476" t="str">
        <f aca="false">IF(G23="","",IF(G23&gt;=0.9,"Distinction",IF(G23&gt;=0.75,"First Class",IF(G23&gt;=0.56,"Second Class",IF(G23&gt;=0.35,"Pass","Unsatisfactory")))))</f>
        <v/>
      </c>
      <c r="G23" s="518" t="inlineStr">
        <f aca="false">IF(OR(B23="",'Cover Sheet'!$AC$6=""),"",IF(('Cover Sheet'!$AC$6="2nd"),(VLOOKUP(ROUND((D23*100),0),Goals!$E$4:$H$104,2,1)/100),IF(('Cover Sheet'!$AC$6="3rd"),(VLOOKUP(ROUND((D23*100),0),Goals!$E$4:$H$104,3,1)/100),VLOOKUP(ROUND((D23*100),0),Goals!$E$4:$H$104,4,1)/100)))</f>
        <is>
          <t/>
        </is>
      </c>
      <c r="H23" s="519" t="inlineStr">
        <f aca="false">IF(COUNT('Math Scores'!$F24:$AC24)=0,"",SUMIF('Math Scores'!$F$6:$IC$6,H$4,'Math Scores'!$F24:$IC24))</f>
        <is>
          <t/>
        </is>
      </c>
      <c r="I23" s="519" t="inlineStr">
        <f aca="false">IF(COUNT('Math Scores'!$F24:$AC24)=0,"",SUMIF('Math Scores'!$F$6:$IC$6,I$4,'Math Scores'!$F24:$IC24))</f>
        <is>
          <t/>
        </is>
      </c>
      <c r="J23" s="519" t="inlineStr">
        <f aca="false">IF(COUNT('Math Scores'!$F24:$AC24)=0,"",SUMIF('Math Scores'!$F$6:$IC$6,J$4,'Math Scores'!$F24:$IC24))</f>
        <is>
          <t/>
        </is>
      </c>
      <c r="K23" s="519" t="inlineStr">
        <f aca="false">IF(COUNT('Math Scores'!$F24:$AC24)=0,"",SUMIF('Math Scores'!$F$6:$IC$6,K$4,'Math Scores'!$F24:$IC24))</f>
        <is>
          <t/>
        </is>
      </c>
      <c r="L23" s="519" t="inlineStr">
        <f aca="false">IF(COUNT('Math Scores'!$F24:$AC24)=0,"",SUMIF('Math Scores'!$F$6:$IC$6,L$4,'Math Scores'!$F24:$IC24))</f>
        <is>
          <t/>
        </is>
      </c>
      <c r="M23" s="519" t="inlineStr">
        <f aca="false">IF(COUNT('Math Scores'!$F24:$AC24)=0,"",SUMIF('Math Scores'!$F$6:$IC$6,M$4,'Math Scores'!$F24:$IC24))</f>
        <is>
          <t/>
        </is>
      </c>
      <c r="N23" s="519" t="inlineStr">
        <f aca="false">IF(COUNT('Math Scores'!$F24:$AC24)=0,"",SUMIF('Math Scores'!$F$6:$IC$6,N$4,'Math Scores'!$F24:$IC24))</f>
        <is>
          <t/>
        </is>
      </c>
      <c r="O23" s="519" t="inlineStr">
        <f aca="false">IF(COUNT('Math Scores'!$F24:$AC24)=0,"",SUMIF('Math Scores'!$F$6:$IC$6,O$4,'Math Scores'!$F24:$IC24))</f>
        <is>
          <t/>
        </is>
      </c>
      <c r="P23" s="519" t="inlineStr">
        <f aca="false">IF(COUNT('Math Scores'!$F24:$AC24)=0,"",SUMIF('Math Scores'!$F$6:$IC$6,P$4,'Math Scores'!$F24:$IC24))</f>
        <is>
          <t/>
        </is>
      </c>
      <c r="Q23" s="519" t="inlineStr">
        <f aca="false">IF(COUNT('Math Scores'!$F24:$AC24)=0,"",SUMIF('Math Scores'!$F$6:$IC$6,Q$4,'Math Scores'!$F24:$IC24))</f>
        <is>
          <t/>
        </is>
      </c>
      <c r="R23" s="519" t="inlineStr">
        <f aca="false">IF(COUNT('Math Scores'!$F24:$AC24)=0,"",SUMIF('Math Scores'!$F$6:$IC$6,R$4,'Math Scores'!$F24:$IC24))</f>
        <is>
          <t/>
        </is>
      </c>
      <c r="S23" s="519"/>
      <c r="T23" s="519"/>
      <c r="U23" s="519"/>
      <c r="V23" s="519"/>
      <c r="W23" s="519"/>
      <c r="X23" s="519" t="inlineStr">
        <f aca="false">IF(COUNT('Math Scores'!$AD24:$AZ24)=0,"",SUMIF('Math Scores'!$F$6:$IC$6,X$4,'Math Scores'!$F24:$IC24))</f>
        <is>
          <t/>
        </is>
      </c>
      <c r="Y23" s="519" t="inlineStr">
        <f aca="false">IF(COUNT('Math Scores'!$AD24:$AZ24)=0,"",SUMIF('Math Scores'!$F$6:$IC$6,Y$4,'Math Scores'!$F24:$IC24))</f>
        <is>
          <t/>
        </is>
      </c>
      <c r="Z23" s="519" t="inlineStr">
        <f aca="false">IF(COUNT('Math Scores'!$AD24:$AZ24)=0,"",SUMIF('Math Scores'!$F$6:$IC$6,Z$4,'Math Scores'!$F24:$IC24))</f>
        <is>
          <t/>
        </is>
      </c>
      <c r="AA23" s="519" t="inlineStr">
        <f aca="false">IF(COUNT('Math Scores'!$AD24:$AZ24)=0,"",SUMIF('Math Scores'!$F$6:$IC$6,AA$4,'Math Scores'!$F24:$IC24))</f>
        <is>
          <t/>
        </is>
      </c>
      <c r="AB23" s="519" t="inlineStr">
        <f aca="false">IF(COUNT('Math Scores'!$AD24:$AZ24)=0,"",SUMIF('Math Scores'!$F$6:$IC$6,AB$4,'Math Scores'!$F24:$IC24))</f>
        <is>
          <t/>
        </is>
      </c>
      <c r="AC23" s="519" t="inlineStr">
        <f aca="false">IF(COUNT('Math Scores'!$AD24:$AZ24)=0,"",SUMIF('Math Scores'!$F$6:$IC$6,AC$4,'Math Scores'!$F24:$IC24))</f>
        <is>
          <t/>
        </is>
      </c>
      <c r="AD23" s="519" t="inlineStr">
        <f aca="false">IF(COUNT('Math Scores'!$AD24:$AZ24)=0,"",SUMIF('Math Scores'!$F$6:$IC$6,AD$4,'Math Scores'!$F24:$IC24))</f>
        <is>
          <t/>
        </is>
      </c>
      <c r="AE23" s="519" t="inlineStr">
        <f aca="false">IF(COUNT('Math Scores'!$AD24:$AZ24)=0,"",SUMIF('Math Scores'!$F$6:$IC$6,AE$4,'Math Scores'!$F24:$IC24))</f>
        <is>
          <t/>
        </is>
      </c>
      <c r="AF23" s="519" t="inlineStr">
        <f aca="false">IF(COUNT('Math Scores'!$AD24:$AZ24)=0,"",SUMIF('Math Scores'!$F$6:$IC$6,AF$4,'Math Scores'!$F24:$IC24))</f>
        <is>
          <t/>
        </is>
      </c>
      <c r="AG23" s="519" t="inlineStr">
        <f aca="false">IF(COUNT('Math Scores'!$AD24:$AZ24)=0,"",SUMIF('Math Scores'!$F$6:$IC$6,AG$4,'Math Scores'!$F24:$IC24))</f>
        <is>
          <t/>
        </is>
      </c>
      <c r="AH23" s="519" t="inlineStr">
        <f aca="false">IF(COUNT('Math Scores'!$AD24:$AZ24)=0,"",SUMIF('Math Scores'!$F$6:$IC$6,AH$4,'Math Scores'!$F24:$IC24))</f>
        <is>
          <t/>
        </is>
      </c>
      <c r="AI23" s="519" t="inlineStr">
        <f aca="false">IF(COUNT('Math Scores'!$AD24:$AZ24)=0,"",SUMIF('Math Scores'!$F$6:$IC$6,AI$4,'Math Scores'!$F24:$IC24))</f>
        <is>
          <t/>
        </is>
      </c>
      <c r="AJ23" s="519" t="n">
        <f aca="false">IF(COUNT('Math Scores'!$BA24:$BY24)=0,"",SUMIF('Math Scores'!$F$6:$IC$6,AJ$4,'Math Scores'!$F24:$IC24))</f>
        <v>0</v>
      </c>
      <c r="AK23" s="519" t="n">
        <f aca="false">IF(COUNT('Math Scores'!$BA24:$BY24)=0,"",SUMIF('Math Scores'!$F$6:$IC$6,AK$4,'Math Scores'!$F24:$IC24))</f>
        <v>0</v>
      </c>
      <c r="AL23" s="519" t="n">
        <f aca="false">IF(COUNT('Math Scores'!$BA24:$BY24)=0,"",SUMIF('Math Scores'!$F$6:$IC$6,AL$4,'Math Scores'!$F24:$IC24))</f>
        <v>0</v>
      </c>
      <c r="AM23" s="519" t="n">
        <f aca="false">IF(COUNT('Math Scores'!$BA24:$BY24)=0,"",SUMIF('Math Scores'!$F$6:$IC$6,AM$4,'Math Scores'!$F24:$IC24))</f>
        <v>0</v>
      </c>
      <c r="AN23" s="519" t="n">
        <f aca="false">IF(COUNT('Math Scores'!$BA24:$BY24)=0,"",SUMIF('Math Scores'!$F$6:$IC$6,AN$4,'Math Scores'!$F24:$IC24))</f>
        <v>0</v>
      </c>
      <c r="AO23" s="519" t="n">
        <f aca="false">IF(COUNT('Math Scores'!$BA24:$BY24)=0,"",SUMIF('Math Scores'!$F$6:$IC$6,AO$4,'Math Scores'!$F24:$IC24))</f>
        <v>0</v>
      </c>
      <c r="AP23" s="519" t="n">
        <f aca="false">IF(COUNT('Math Scores'!$BA24:$BY24)=0,"",SUMIF('Math Scores'!$F$6:$IC$6,AP$4,'Math Scores'!$F24:$IC24))</f>
        <v>0</v>
      </c>
      <c r="AQ23" s="519" t="n">
        <f aca="false">IF(COUNT('Math Scores'!$BA24:$BY24)=0,"",SUMIF('Math Scores'!$F$6:$IC$6,AQ$4,'Math Scores'!$F24:$IC24))</f>
        <v>0</v>
      </c>
      <c r="AR23" s="519" t="n">
        <f aca="false">IF(COUNT('Math Scores'!$BA24:$BY24)=0,"",SUMIF('Math Scores'!$F$6:$IC$6,AR$4,'Math Scores'!$F24:$IC24))</f>
        <v>0</v>
      </c>
      <c r="AS23" s="519" t="n">
        <f aca="false">IF(COUNT('Math Scores'!$BA24:$BY24)=0,"",SUMIF('Math Scores'!$F$6:$IC$6,AS$4,'Math Scores'!$F24:$IC24))</f>
        <v>0</v>
      </c>
      <c r="AT23" s="519" t="n">
        <f aca="false">IF(COUNT('Math Scores'!$BA24:$BY24)=0,"",SUMIF('Math Scores'!$F$6:$IC$6,AT$4,'Math Scores'!$F24:$IC24))</f>
        <v>0</v>
      </c>
      <c r="AU23" s="519" t="n">
        <f aca="false">IF(COUNT('Math Scores'!$BA24:$BY24)=0,"",SUMIF('Math Scores'!$F$6:$IC$6,AU$4,'Math Scores'!$F24:$IC24))</f>
        <v>0</v>
      </c>
      <c r="AV23" s="519" t="n">
        <f aca="false">IF(COUNT('Math Scores'!$BA24:$BY24)=0,"",SUMIF('Math Scores'!$F$6:$IC$6,AV$4,'Math Scores'!$F24:$IC24))</f>
        <v>0</v>
      </c>
      <c r="AW23" s="519" t="n">
        <f aca="false">IF(COUNT('Math Scores'!$BA24:$BY24)=0,"",SUMIF('Math Scores'!$F$6:$IC$6,AW$4,'Math Scores'!$F24:$IC24))</f>
        <v>0</v>
      </c>
      <c r="AX23" s="519" t="n">
        <f aca="false">IF(COUNT('Math Scores'!$BZ24:$CW24)=0,"",SUMIF('Math Scores'!$F$6:$IC$6,AX$4,'Math Scores'!$F24:$IC24))</f>
        <v>0</v>
      </c>
      <c r="AY23" s="519" t="n">
        <f aca="false">IF(COUNT('Math Scores'!$BZ24:$CW24)=0,"",SUMIF('Math Scores'!$F$6:$IC$6,AY$4,'Math Scores'!$F24:$IC24))</f>
        <v>0</v>
      </c>
      <c r="AZ23" s="519" t="n">
        <f aca="false">IF(COUNT('Math Scores'!$BZ24:$CW24)=0,"",SUMIF('Math Scores'!$F$6:$IC$6,AZ$4,'Math Scores'!$F24:$IC24))</f>
        <v>0</v>
      </c>
      <c r="BA23" s="519" t="n">
        <f aca="false">IF(COUNT('Math Scores'!$BZ24:$CW24)=0,"",SUMIF('Math Scores'!$F$6:$IC$6,BA$4,'Math Scores'!$F24:$IC24))</f>
        <v>0</v>
      </c>
      <c r="BB23" s="519" t="n">
        <f aca="false">IF(COUNT('Math Scores'!$BZ24:$CW24)=0,"",SUMIF('Math Scores'!$F$6:$IC$6,BB$4,'Math Scores'!$F24:$IC24))</f>
        <v>0</v>
      </c>
      <c r="BC23" s="519" t="n">
        <f aca="false">IF(COUNT('Math Scores'!$BZ24:$CW24)=0,"",SUMIF('Math Scores'!$F$6:$IC$6,BC$4,'Math Scores'!$F24:$IC24))</f>
        <v>0</v>
      </c>
      <c r="BD23" s="519" t="n">
        <f aca="false">IF(COUNT('Math Scores'!$BZ24:$CW24)=0,"",SUMIF('Math Scores'!$F$6:$IC$6,BD$4,'Math Scores'!$F24:$IC24))</f>
        <v>0</v>
      </c>
      <c r="BE23" s="519" t="n">
        <f aca="false">IF(COUNT('Math Scores'!$BZ24:$CW24)=0,"",SUMIF('Math Scores'!$F$6:$IC$6,BE$4,'Math Scores'!$F24:$IC24))</f>
        <v>0</v>
      </c>
      <c r="BF23" s="519" t="n">
        <f aca="false">IF(COUNT('Math Scores'!$BZ24:$CW24)=0,"",SUMIF('Math Scores'!$F$6:$IC$6,BF$4,'Math Scores'!$F24:$IC24))</f>
        <v>0</v>
      </c>
      <c r="BG23" s="519" t="n">
        <f aca="false">IF(COUNT('Math Scores'!$BZ24:$CW24)=0,"",SUMIF('Math Scores'!$F$6:$IC$6,BG$4,'Math Scores'!$F24:$IC24))</f>
        <v>0</v>
      </c>
      <c r="BH23" s="519" t="inlineStr">
        <f aca="false">IF(COUNT('Math Scores'!$BZ24:$CW24)=0,"",SUMIF('Math Scores'!$F$6:$IC$6,BH$4,'Math Scores'!$F24:$IC24))</f>
        <is>
          <t/>
        </is>
      </c>
      <c r="BI23" s="519" t="inlineStr">
        <f aca="false">IF(COUNT('Math Scores'!$BZ24:$CW24)=0,"",SUMIF('Math Scores'!$F$6:$IC$6,BI$4,'Math Scores'!$F24:$IC24))</f>
        <is>
          <t/>
        </is>
      </c>
      <c r="BJ23" s="519" t="inlineStr">
        <f aca="false">IF(COUNT('Math Scores'!$BZ24:$CW24)=0,"",SUMIF('Math Scores'!$F$6:$IC$6,BJ$4,'Math Scores'!$F24:$IC24))</f>
        <is>
          <t/>
        </is>
      </c>
      <c r="BK23" s="519" t="n">
        <f aca="false">IF(COUNT('Math Scores'!$BZ24:$CW24)=0,"",SUMIF('Math Scores'!$F$6:$IC$6,BK$4,'Math Scores'!$F24:$IC24))</f>
        <v>0</v>
      </c>
      <c r="BL23" s="519" t="n">
        <f aca="false">IF(COUNT('Math Scores'!$CX24:$DU24)=0,"",SUMIF('Math Scores'!$F$6:$IC$6,BL$4,'Math Scores'!$F24:$IC24))</f>
        <v>0</v>
      </c>
      <c r="BM23" s="519" t="n">
        <f aca="false">IF(COUNT('Math Scores'!$CX24:$DU24)=0,"",SUMIF('Math Scores'!$F$6:$IC$6,BM$4,'Math Scores'!$F24:$IC24))</f>
        <v>0</v>
      </c>
      <c r="BN23" s="519" t="n">
        <f aca="false">IF(COUNT('Math Scores'!$CX24:$DU24)=0,"",SUMIF('Math Scores'!$F$6:$IC$6,BN$4,'Math Scores'!$F24:$IC24))</f>
        <v>0</v>
      </c>
      <c r="BO23" s="519" t="n">
        <f aca="false">IF(COUNT('Math Scores'!$CX24:$DU24)=0,"",SUMIF('Math Scores'!$F$6:$IC$6,BO$4,'Math Scores'!$F24:$IC24))</f>
        <v>0</v>
      </c>
      <c r="BP23" s="519" t="n">
        <f aca="false">IF(COUNT('Math Scores'!$CX24:$DU24)=0,"",SUMIF('Math Scores'!$F$6:$IC$6,BP$4,'Math Scores'!$F24:$IC24))</f>
        <v>0</v>
      </c>
      <c r="BQ23" s="519" t="n">
        <f aca="false">IF(COUNT('Math Scores'!$CX24:$DU24)=0,"",SUMIF('Math Scores'!$F$6:$IC$6,BQ$4,'Math Scores'!$F24:$IC24))</f>
        <v>0</v>
      </c>
      <c r="BR23" s="519" t="n">
        <f aca="false">IF(COUNT('Math Scores'!$CX24:$DU24)=0,"",SUMIF('Math Scores'!$F$6:$IC$6,BR$4,'Math Scores'!$F24:$IC24))</f>
        <v>0</v>
      </c>
      <c r="BS23" s="519" t="n">
        <f aca="false">IF(COUNT('Math Scores'!$CX24:$DU24)=0,"",SUMIF('Math Scores'!$F$6:$IC$6,BS$4,'Math Scores'!$F24:$IC24))</f>
        <v>0</v>
      </c>
      <c r="BT23" s="519" t="n">
        <f aca="false">IF(COUNT('Math Scores'!$CX24:$DU24)=0,"",SUMIF('Math Scores'!$F$6:$IC$6,BT$4,'Math Scores'!$F24:$IC24))</f>
        <v>0</v>
      </c>
      <c r="BU23" s="519" t="n">
        <f aca="false">IF(COUNT('Math Scores'!$CX24:$DU24)=0,"",SUMIF('Math Scores'!$F$6:$IC$6,BU$4,'Math Scores'!$F24:$IC24))</f>
        <v>0</v>
      </c>
      <c r="BV23" s="519" t="n">
        <f aca="false">IF(COUNT('Math Scores'!$CX24:$DU24)=0,"",SUMIF('Math Scores'!$F$6:$IC$6,BV$4,'Math Scores'!$F24:$IC24))</f>
        <v>0</v>
      </c>
      <c r="BW23" s="519" t="n">
        <f aca="false">IF(COUNT('Math Scores'!$CX24:$DU24)=0,"",SUMIF('Math Scores'!$F$6:$IC$6,BW$4,'Math Scores'!$F24:$IC24))</f>
        <v>0</v>
      </c>
      <c r="BX23" s="519" t="n">
        <f aca="false">IF(COUNT('Math Scores'!$CX24:$DU24)=0,"",SUMIF('Math Scores'!$F$6:$IC$6,BX$4,'Math Scores'!$F24:$IC24))</f>
        <v>0</v>
      </c>
      <c r="BY23" s="519" t="n">
        <f aca="false">IF(COUNT('Math Scores'!$CX24:$DU24)=0,"",SUMIF('Math Scores'!$F$6:$IC$6,BY$4,'Math Scores'!$F24:$IC24))</f>
        <v>0</v>
      </c>
      <c r="BZ23" s="519" t="n">
        <f aca="false">IF(COUNT('Math Scores'!$CX24:$DU24)=0,"",SUMIF('Math Scores'!$F$6:$IC$6,BZ$4,'Math Scores'!$F24:$IC24))</f>
        <v>0</v>
      </c>
      <c r="CA23" s="519" t="n">
        <f aca="false">IF(COUNT('Math Scores'!$CX24:$DU24)=0,"",SUMIF('Math Scores'!$F$6:$IC$6,CA$4,'Math Scores'!$F24:$IC24))</f>
        <v>0</v>
      </c>
      <c r="CB23" s="519" t="n">
        <f aca="false">IF(COUNT('Math Scores'!$CX24:$DU24)=0,"",SUMIF('Math Scores'!$F$6:$IC$6,CB$4,'Math Scores'!$F24:$IC24))</f>
        <v>0</v>
      </c>
      <c r="CC23" s="519" t="n">
        <f aca="false">IF(COUNT('Math Scores'!$CX24:$DU24)=0,"",SUMIF('Math Scores'!$F$6:$IC$6,CC$4,'Math Scores'!$F24:$IC24))</f>
        <v>0</v>
      </c>
      <c r="CD23" s="519" t="inlineStr">
        <f aca="false">IF(COUNT('Math Scores'!$DV24:$EU24)=0,"",SUMIF('Math Scores'!$F$6:$IC$6,CD$4,'Math Scores'!$F24:$IC24))</f>
        <is>
          <t/>
        </is>
      </c>
      <c r="CE23" s="519" t="inlineStr">
        <f aca="false">IF(COUNT('Math Scores'!$DV24:$EU24)=0,"",SUMIF('Math Scores'!$F$6:$IC$6,CE$4,'Math Scores'!$F24:$IC24))</f>
        <is>
          <t/>
        </is>
      </c>
      <c r="CF23" s="519" t="inlineStr">
        <f aca="false">IF(COUNT('Math Scores'!$DV24:$EU24)=0,"",SUMIF('Math Scores'!$F$6:$IC$6,CF$4,'Math Scores'!$F24:$IC24))</f>
        <is>
          <t/>
        </is>
      </c>
      <c r="CG23" s="519" t="inlineStr">
        <f aca="false">IF(COUNT('Math Scores'!$DV24:$EU24)=0,"",SUMIF('Math Scores'!$F$6:$IC$6,CG$4,'Math Scores'!$F24:$IC24))</f>
        <is>
          <t/>
        </is>
      </c>
      <c r="CH23" s="519" t="inlineStr">
        <f aca="false">IF(COUNT('Math Scores'!$DV24:$EU24)=0,"",SUMIF('Math Scores'!$F$6:$IC$6,CH$4,'Math Scores'!$F24:$IC24))</f>
        <is>
          <t/>
        </is>
      </c>
      <c r="CI23" s="519" t="inlineStr">
        <f aca="false">IF(COUNT('Math Scores'!$DV24:$EU24)=0,"",SUMIF('Math Scores'!$F$6:$IC$6,CI$4,'Math Scores'!$F24:$IC24))</f>
        <is>
          <t/>
        </is>
      </c>
      <c r="CJ23" s="519" t="inlineStr">
        <f aca="false">IF(COUNT('Math Scores'!$DV24:$EU24)=0,"",SUMIF('Math Scores'!$F$6:$IC$6,CJ$4,'Math Scores'!$F24:$IC24))</f>
        <is>
          <t/>
        </is>
      </c>
      <c r="CK23" s="519" t="inlineStr">
        <f aca="false">IF(COUNT('Math Scores'!$DV24:$EU24)=0,"",SUMIF('Math Scores'!$F$6:$IC$6,CK$4,'Math Scores'!$F24:$IC24))</f>
        <is>
          <t/>
        </is>
      </c>
      <c r="CL23" s="519" t="inlineStr">
        <f aca="false">IF(COUNT('Math Scores'!$DV24:$EU24)=0,"",SUMIF('Math Scores'!$F$6:$IC$6,CL$4,'Math Scores'!$F24:$IC24))</f>
        <is>
          <t/>
        </is>
      </c>
      <c r="CM23" s="519" t="inlineStr">
        <f aca="false">IF(COUNT('Math Scores'!$DV24:$EU24)=0,"",SUMIF('Math Scores'!$F$6:$IC$6,CM$4,'Math Scores'!$F24:$IC24))</f>
        <is>
          <t/>
        </is>
      </c>
      <c r="CN23" s="519" t="inlineStr">
        <f aca="false">IF(COUNT('Math Scores'!$DV24:$EU24)=0,"",SUMIF('Math Scores'!$F$6:$IC$6,CN$4,'Math Scores'!$F24:$IC24))</f>
        <is>
          <t/>
        </is>
      </c>
      <c r="CO23" s="519" t="inlineStr">
        <f aca="false">IF(COUNT('Math Scores'!$DV24:$EU24)=0,"",SUMIF('Math Scores'!$F$6:$IC$6,CO$4,'Math Scores'!$F24:$IC24))</f>
        <is>
          <t/>
        </is>
      </c>
      <c r="CP23" s="519" t="inlineStr">
        <f aca="false">IF(COUNT('Math Scores'!$DV24:$EU24)=0,"",SUMIF('Math Scores'!$F$6:$IC$6,CP$4,'Math Scores'!$F24:$IC24))</f>
        <is>
          <t/>
        </is>
      </c>
      <c r="CQ23" s="519" t="inlineStr">
        <f aca="false">IF(COUNT('Math Scores'!$DV24:$EU24)=0,"",SUMIF('Math Scores'!$F$6:$IC$6,CQ$4,'Math Scores'!$F24:$IC24))</f>
        <is>
          <t/>
        </is>
      </c>
      <c r="CR23" s="519" t="inlineStr">
        <f aca="false">IF(COUNT('Math Scores'!$DV24:$EU24)=0,"",SUMIF('Math Scores'!$F$6:$IC$6,CR$4,'Math Scores'!$F24:$IC24))</f>
        <is>
          <t/>
        </is>
      </c>
      <c r="CS23" s="519" t="inlineStr">
        <f aca="false">IF(COUNT('Math Scores'!$DV24:$EU24)=0,"",SUMIF('Math Scores'!$F$6:$IC$6,CS$4,'Math Scores'!$F24:$IC24))</f>
        <is>
          <t/>
        </is>
      </c>
      <c r="CT23" s="519" t="inlineStr">
        <f aca="false">IF(COUNT('Math Scores'!$EV24:$FW24)=0,"",SUMIF('Math Scores'!$F$6:$IC$6,CT$4,'Math Scores'!$F24:$IC24))</f>
        <is>
          <t/>
        </is>
      </c>
      <c r="CU23" s="519" t="inlineStr">
        <f aca="false">IF(COUNT('Math Scores'!$EV24:$FW24)=0,"",SUMIF('Math Scores'!$F$6:$IC$6,CU$4,'Math Scores'!$F24:$IC24))</f>
        <is>
          <t/>
        </is>
      </c>
      <c r="CV23" s="519" t="inlineStr">
        <f aca="false">IF(COUNT('Math Scores'!$EV24:$FW24)=0,"",SUMIF('Math Scores'!$F$6:$IC$6,CV$4,'Math Scores'!$F24:$IC24))</f>
        <is>
          <t/>
        </is>
      </c>
      <c r="CW23" s="519" t="inlineStr">
        <f aca="false">IF(COUNT('Math Scores'!$EV24:$FW24)=0,"",SUMIF('Math Scores'!$F$6:$IC$6,CW$4,'Math Scores'!$F24:$IC24))</f>
        <is>
          <t/>
        </is>
      </c>
      <c r="CX23" s="519" t="inlineStr">
        <f aca="false">IF(COUNT('Math Scores'!$EV24:$FW24)=0,"",SUMIF('Math Scores'!$F$6:$IC$6,CX$4,'Math Scores'!$F24:$IC24))</f>
        <is>
          <t/>
        </is>
      </c>
      <c r="CY23" s="519" t="inlineStr">
        <f aca="false">IF(COUNT('Math Scores'!$EV24:$FW24)=0,"",SUMIF('Math Scores'!$F$6:$IC$6,CY$4,'Math Scores'!$F24:$IC24))</f>
        <is>
          <t/>
        </is>
      </c>
      <c r="CZ23" s="519" t="inlineStr">
        <f aca="false">IF(COUNT('Math Scores'!$EV24:$FW24)=0,"",SUMIF('Math Scores'!$F$6:$IC$6,CZ$4,'Math Scores'!$F24:$IC24))</f>
        <is>
          <t/>
        </is>
      </c>
      <c r="DA23" s="519" t="inlineStr">
        <f aca="false">IF(COUNT('Math Scores'!$EV24:$FW24)=0,"",SUMIF('Math Scores'!$F$6:$IC$6,DA$4,'Math Scores'!$F24:$IC24))</f>
        <is>
          <t/>
        </is>
      </c>
      <c r="DB23" s="519" t="inlineStr">
        <f aca="false">IF(COUNT('Math Scores'!$EV24:$FW24)=0,"",SUMIF('Math Scores'!$F$6:$IC$6,DB$4,'Math Scores'!$F24:$IC24))</f>
        <is>
          <t/>
        </is>
      </c>
      <c r="DC23" s="519" t="inlineStr">
        <f aca="false">IF(COUNT('Math Scores'!$EV24:$FW24)=0,"",SUMIF('Math Scores'!$F$6:$IC$6,DC$4,'Math Scores'!$F24:$IC24))</f>
        <is>
          <t/>
        </is>
      </c>
      <c r="DD23" s="519" t="inlineStr">
        <f aca="false">IF(COUNT('Math Scores'!$EV24:$FW24)=0,"",SUMIF('Math Scores'!$F$6:$IC$6,DD$4,'Math Scores'!$F24:$IC24))</f>
        <is>
          <t/>
        </is>
      </c>
      <c r="DE23" s="519" t="inlineStr">
        <f aca="false">IF(COUNT('Math Scores'!$EV24:$FW24)=0,"",SUMIF('Math Scores'!$F$6:$IC$6,DE$4,'Math Scores'!$F24:$IC24))</f>
        <is>
          <t/>
        </is>
      </c>
      <c r="DF23" s="519" t="inlineStr">
        <f aca="false">IF(COUNT('Math Scores'!$EV24:$FW24)=0,"",SUMIF('Math Scores'!$F$6:$IC$6,DF$4,'Math Scores'!$F24:$IC24))</f>
        <is>
          <t/>
        </is>
      </c>
      <c r="DG23" s="519" t="inlineStr">
        <f aca="false">IF(COUNT('Math Scores'!$EV24:$FW24)=0,"",SUMIF('Math Scores'!$F$6:$IC$6,DG$4,'Math Scores'!$F24:$IC24))</f>
        <is>
          <t/>
        </is>
      </c>
    </row>
    <row r="24" customFormat="false" ht="12.75" hidden="false" customHeight="false" outlineLevel="0" collapsed="false">
      <c r="A24" s="421" t="n">
        <v>17</v>
      </c>
      <c r="B24" s="228" t="str">
        <f aca="false">'Math Scores'!B25</f>
        <v>S.Swati</v>
      </c>
      <c r="C24" s="517" t="inlineStr">
        <f aca="false">IF(COUNT('Math Scores'!F25:HI25)=0, "", (SUMIF('Math Scores'!$F$5:$HI$5,"Yes",'Math Scores'!F25:HI25)/SUMIF('Math Scores'!$F$5:$HI$5,"Yes",'Math Scores'!$F$2:$HI$2)))</f>
        <is>
          <t/>
        </is>
      </c>
      <c r="D24" s="318" t="inlineStr">
        <f aca="false">IF(B24="","",IF(COUNT(H24:DG24)=0,"",IF(('Cover Sheet'!$AC$6="2nd"),(SUM(H24:W24)/SUM(H$2:W$2)),IF(('Cover Sheet'!$AC$6="3rd"),(SUM(X24:AI24)/SUM(X$2:AI$2)),IF(('Cover Sheet'!$AC$6="4th"),(SUM(AJ24:AW24)/SUM(AJ$2:AW$2)),IF(('Cover Sheet'!$AC$6="5th"),(SUM(AX24:BK24)/SUM(AX$2:BK$2)),IF(('Cover Sheet'!$AC$6="6th"),(SUM(BL24:CC24)/SUM(BL$2:CC$2)),IF(('Cover Sheet'!$AC$6="7th"),(SUM(CD24:CS24)/SUM(CD$2:CS$2)),IF(('Cover Sheet'!$AC$6="8th"),(SUM(CT24:DG24)/SUM(CT$2:DG$2)),"ERROR")))))))))</f>
        <is>
          <t/>
        </is>
      </c>
      <c r="E24" s="318" t="str">
        <f aca="false">IF(D24="","",IF(D24&gt;0.9,"A1",IF(D24&gt;0.8,"A2",IF(D24&gt;0.7,"B1",IF(D24&gt;0.6,"B2",IF(D24&gt;0.5,"C1",IF(D24&gt;0.4,"C2",IF(D24&gt;0.32,"D",IF(D24&gt;0.2,"E1","E2")))))))))</f>
        <v/>
      </c>
      <c r="F24" s="476" t="str">
        <f aca="false">IF(G24="","",IF(G24&gt;=0.9,"Distinction",IF(G24&gt;=0.75,"First Class",IF(G24&gt;=0.56,"Second Class",IF(G24&gt;=0.35,"Pass","Unsatisfactory")))))</f>
        <v/>
      </c>
      <c r="G24" s="518" t="inlineStr">
        <f aca="false">IF(OR(B24="",'Cover Sheet'!$AC$6=""),"",IF(('Cover Sheet'!$AC$6="2nd"),(VLOOKUP(ROUND((D24*100),0),Goals!$E$4:$H$104,2,1)/100),IF(('Cover Sheet'!$AC$6="3rd"),(VLOOKUP(ROUND((D24*100),0),Goals!$E$4:$H$104,3,1)/100),VLOOKUP(ROUND((D24*100),0),Goals!$E$4:$H$104,4,1)/100)))</f>
        <is>
          <t/>
        </is>
      </c>
      <c r="H24" s="519" t="inlineStr">
        <f aca="false">IF(COUNT('Math Scores'!$F25:$AC25)=0,"",SUMIF('Math Scores'!$F$6:$IC$6,H$4,'Math Scores'!$F25:$IC25))</f>
        <is>
          <t/>
        </is>
      </c>
      <c r="I24" s="519" t="inlineStr">
        <f aca="false">IF(COUNT('Math Scores'!$F25:$AC25)=0,"",SUMIF('Math Scores'!$F$6:$IC$6,I$4,'Math Scores'!$F25:$IC25))</f>
        <is>
          <t/>
        </is>
      </c>
      <c r="J24" s="519" t="inlineStr">
        <f aca="false">IF(COUNT('Math Scores'!$F25:$AC25)=0,"",SUMIF('Math Scores'!$F$6:$IC$6,J$4,'Math Scores'!$F25:$IC25))</f>
        <is>
          <t/>
        </is>
      </c>
      <c r="K24" s="519" t="inlineStr">
        <f aca="false">IF(COUNT('Math Scores'!$F25:$AC25)=0,"",SUMIF('Math Scores'!$F$6:$IC$6,K$4,'Math Scores'!$F25:$IC25))</f>
        <is>
          <t/>
        </is>
      </c>
      <c r="L24" s="519" t="inlineStr">
        <f aca="false">IF(COUNT('Math Scores'!$F25:$AC25)=0,"",SUMIF('Math Scores'!$F$6:$IC$6,L$4,'Math Scores'!$F25:$IC25))</f>
        <is>
          <t/>
        </is>
      </c>
      <c r="M24" s="519" t="inlineStr">
        <f aca="false">IF(COUNT('Math Scores'!$F25:$AC25)=0,"",SUMIF('Math Scores'!$F$6:$IC$6,M$4,'Math Scores'!$F25:$IC25))</f>
        <is>
          <t/>
        </is>
      </c>
      <c r="N24" s="519" t="inlineStr">
        <f aca="false">IF(COUNT('Math Scores'!$F25:$AC25)=0,"",SUMIF('Math Scores'!$F$6:$IC$6,N$4,'Math Scores'!$F25:$IC25))</f>
        <is>
          <t/>
        </is>
      </c>
      <c r="O24" s="519" t="inlineStr">
        <f aca="false">IF(COUNT('Math Scores'!$F25:$AC25)=0,"",SUMIF('Math Scores'!$F$6:$IC$6,O$4,'Math Scores'!$F25:$IC25))</f>
        <is>
          <t/>
        </is>
      </c>
      <c r="P24" s="519" t="inlineStr">
        <f aca="false">IF(COUNT('Math Scores'!$F25:$AC25)=0,"",SUMIF('Math Scores'!$F$6:$IC$6,P$4,'Math Scores'!$F25:$IC25))</f>
        <is>
          <t/>
        </is>
      </c>
      <c r="Q24" s="519" t="inlineStr">
        <f aca="false">IF(COUNT('Math Scores'!$F25:$AC25)=0,"",SUMIF('Math Scores'!$F$6:$IC$6,Q$4,'Math Scores'!$F25:$IC25))</f>
        <is>
          <t/>
        </is>
      </c>
      <c r="R24" s="519" t="inlineStr">
        <f aca="false">IF(COUNT('Math Scores'!$F25:$AC25)=0,"",SUMIF('Math Scores'!$F$6:$IC$6,R$4,'Math Scores'!$F25:$IC25))</f>
        <is>
          <t/>
        </is>
      </c>
      <c r="S24" s="519"/>
      <c r="T24" s="519"/>
      <c r="U24" s="519"/>
      <c r="V24" s="519"/>
      <c r="W24" s="519"/>
      <c r="X24" s="519" t="inlineStr">
        <f aca="false">IF(COUNT('Math Scores'!$AD25:$AZ25)=0,"",SUMIF('Math Scores'!$F$6:$IC$6,X$4,'Math Scores'!$F25:$IC25))</f>
        <is>
          <t/>
        </is>
      </c>
      <c r="Y24" s="519" t="inlineStr">
        <f aca="false">IF(COUNT('Math Scores'!$AD25:$AZ25)=0,"",SUMIF('Math Scores'!$F$6:$IC$6,Y$4,'Math Scores'!$F25:$IC25))</f>
        <is>
          <t/>
        </is>
      </c>
      <c r="Z24" s="519" t="inlineStr">
        <f aca="false">IF(COUNT('Math Scores'!$AD25:$AZ25)=0,"",SUMIF('Math Scores'!$F$6:$IC$6,Z$4,'Math Scores'!$F25:$IC25))</f>
        <is>
          <t/>
        </is>
      </c>
      <c r="AA24" s="519" t="inlineStr">
        <f aca="false">IF(COUNT('Math Scores'!$AD25:$AZ25)=0,"",SUMIF('Math Scores'!$F$6:$IC$6,AA$4,'Math Scores'!$F25:$IC25))</f>
        <is>
          <t/>
        </is>
      </c>
      <c r="AB24" s="519" t="inlineStr">
        <f aca="false">IF(COUNT('Math Scores'!$AD25:$AZ25)=0,"",SUMIF('Math Scores'!$F$6:$IC$6,AB$4,'Math Scores'!$F25:$IC25))</f>
        <is>
          <t/>
        </is>
      </c>
      <c r="AC24" s="519" t="inlineStr">
        <f aca="false">IF(COUNT('Math Scores'!$AD25:$AZ25)=0,"",SUMIF('Math Scores'!$F$6:$IC$6,AC$4,'Math Scores'!$F25:$IC25))</f>
        <is>
          <t/>
        </is>
      </c>
      <c r="AD24" s="519" t="inlineStr">
        <f aca="false">IF(COUNT('Math Scores'!$AD25:$AZ25)=0,"",SUMIF('Math Scores'!$F$6:$IC$6,AD$4,'Math Scores'!$F25:$IC25))</f>
        <is>
          <t/>
        </is>
      </c>
      <c r="AE24" s="519" t="inlineStr">
        <f aca="false">IF(COUNT('Math Scores'!$AD25:$AZ25)=0,"",SUMIF('Math Scores'!$F$6:$IC$6,AE$4,'Math Scores'!$F25:$IC25))</f>
        <is>
          <t/>
        </is>
      </c>
      <c r="AF24" s="519" t="inlineStr">
        <f aca="false">IF(COUNT('Math Scores'!$AD25:$AZ25)=0,"",SUMIF('Math Scores'!$F$6:$IC$6,AF$4,'Math Scores'!$F25:$IC25))</f>
        <is>
          <t/>
        </is>
      </c>
      <c r="AG24" s="519" t="inlineStr">
        <f aca="false">IF(COUNT('Math Scores'!$AD25:$AZ25)=0,"",SUMIF('Math Scores'!$F$6:$IC$6,AG$4,'Math Scores'!$F25:$IC25))</f>
        <is>
          <t/>
        </is>
      </c>
      <c r="AH24" s="519" t="inlineStr">
        <f aca="false">IF(COUNT('Math Scores'!$AD25:$AZ25)=0,"",SUMIF('Math Scores'!$F$6:$IC$6,AH$4,'Math Scores'!$F25:$IC25))</f>
        <is>
          <t/>
        </is>
      </c>
      <c r="AI24" s="519" t="inlineStr">
        <f aca="false">IF(COUNT('Math Scores'!$AD25:$AZ25)=0,"",SUMIF('Math Scores'!$F$6:$IC$6,AI$4,'Math Scores'!$F25:$IC25))</f>
        <is>
          <t/>
        </is>
      </c>
      <c r="AJ24" s="519" t="n">
        <f aca="false">IF(COUNT('Math Scores'!$BA25:$BY25)=0,"",SUMIF('Math Scores'!$F$6:$IC$6,AJ$4,'Math Scores'!$F25:$IC25))</f>
        <v>0</v>
      </c>
      <c r="AK24" s="519" t="n">
        <f aca="false">IF(COUNT('Math Scores'!$BA25:$BY25)=0,"",SUMIF('Math Scores'!$F$6:$IC$6,AK$4,'Math Scores'!$F25:$IC25))</f>
        <v>0</v>
      </c>
      <c r="AL24" s="519" t="n">
        <f aca="false">IF(COUNT('Math Scores'!$BA25:$BY25)=0,"",SUMIF('Math Scores'!$F$6:$IC$6,AL$4,'Math Scores'!$F25:$IC25))</f>
        <v>0</v>
      </c>
      <c r="AM24" s="519" t="n">
        <f aca="false">IF(COUNT('Math Scores'!$BA25:$BY25)=0,"",SUMIF('Math Scores'!$F$6:$IC$6,AM$4,'Math Scores'!$F25:$IC25))</f>
        <v>0</v>
      </c>
      <c r="AN24" s="519" t="n">
        <f aca="false">IF(COUNT('Math Scores'!$BA25:$BY25)=0,"",SUMIF('Math Scores'!$F$6:$IC$6,AN$4,'Math Scores'!$F25:$IC25))</f>
        <v>0</v>
      </c>
      <c r="AO24" s="519" t="n">
        <f aca="false">IF(COUNT('Math Scores'!$BA25:$BY25)=0,"",SUMIF('Math Scores'!$F$6:$IC$6,AO$4,'Math Scores'!$F25:$IC25))</f>
        <v>0</v>
      </c>
      <c r="AP24" s="519" t="n">
        <f aca="false">IF(COUNT('Math Scores'!$BA25:$BY25)=0,"",SUMIF('Math Scores'!$F$6:$IC$6,AP$4,'Math Scores'!$F25:$IC25))</f>
        <v>0</v>
      </c>
      <c r="AQ24" s="519" t="n">
        <f aca="false">IF(COUNT('Math Scores'!$BA25:$BY25)=0,"",SUMIF('Math Scores'!$F$6:$IC$6,AQ$4,'Math Scores'!$F25:$IC25))</f>
        <v>0</v>
      </c>
      <c r="AR24" s="519" t="n">
        <f aca="false">IF(COUNT('Math Scores'!$BA25:$BY25)=0,"",SUMIF('Math Scores'!$F$6:$IC$6,AR$4,'Math Scores'!$F25:$IC25))</f>
        <v>0</v>
      </c>
      <c r="AS24" s="519" t="n">
        <f aca="false">IF(COUNT('Math Scores'!$BA25:$BY25)=0,"",SUMIF('Math Scores'!$F$6:$IC$6,AS$4,'Math Scores'!$F25:$IC25))</f>
        <v>0</v>
      </c>
      <c r="AT24" s="519" t="n">
        <f aca="false">IF(COUNT('Math Scores'!$BA25:$BY25)=0,"",SUMIF('Math Scores'!$F$6:$IC$6,AT$4,'Math Scores'!$F25:$IC25))</f>
        <v>0</v>
      </c>
      <c r="AU24" s="519" t="n">
        <f aca="false">IF(COUNT('Math Scores'!$BA25:$BY25)=0,"",SUMIF('Math Scores'!$F$6:$IC$6,AU$4,'Math Scores'!$F25:$IC25))</f>
        <v>0</v>
      </c>
      <c r="AV24" s="519" t="n">
        <f aca="false">IF(COUNT('Math Scores'!$BA25:$BY25)=0,"",SUMIF('Math Scores'!$F$6:$IC$6,AV$4,'Math Scores'!$F25:$IC25))</f>
        <v>0</v>
      </c>
      <c r="AW24" s="519" t="n">
        <f aca="false">IF(COUNT('Math Scores'!$BA25:$BY25)=0,"",SUMIF('Math Scores'!$F$6:$IC$6,AW$4,'Math Scores'!$F25:$IC25))</f>
        <v>0</v>
      </c>
      <c r="AX24" s="519" t="n">
        <f aca="false">IF(COUNT('Math Scores'!$BZ25:$CW25)=0,"",SUMIF('Math Scores'!$F$6:$IC$6,AX$4,'Math Scores'!$F25:$IC25))</f>
        <v>0</v>
      </c>
      <c r="AY24" s="519" t="n">
        <f aca="false">IF(COUNT('Math Scores'!$BZ25:$CW25)=0,"",SUMIF('Math Scores'!$F$6:$IC$6,AY$4,'Math Scores'!$F25:$IC25))</f>
        <v>0</v>
      </c>
      <c r="AZ24" s="519" t="n">
        <f aca="false">IF(COUNT('Math Scores'!$BZ25:$CW25)=0,"",SUMIF('Math Scores'!$F$6:$IC$6,AZ$4,'Math Scores'!$F25:$IC25))</f>
        <v>0</v>
      </c>
      <c r="BA24" s="519" t="n">
        <f aca="false">IF(COUNT('Math Scores'!$BZ25:$CW25)=0,"",SUMIF('Math Scores'!$F$6:$IC$6,BA$4,'Math Scores'!$F25:$IC25))</f>
        <v>0</v>
      </c>
      <c r="BB24" s="519" t="n">
        <f aca="false">IF(COUNT('Math Scores'!$BZ25:$CW25)=0,"",SUMIF('Math Scores'!$F$6:$IC$6,BB$4,'Math Scores'!$F25:$IC25))</f>
        <v>0</v>
      </c>
      <c r="BC24" s="519" t="n">
        <f aca="false">IF(COUNT('Math Scores'!$BZ25:$CW25)=0,"",SUMIF('Math Scores'!$F$6:$IC$6,BC$4,'Math Scores'!$F25:$IC25))</f>
        <v>0</v>
      </c>
      <c r="BD24" s="519" t="n">
        <f aca="false">IF(COUNT('Math Scores'!$BZ25:$CW25)=0,"",SUMIF('Math Scores'!$F$6:$IC$6,BD$4,'Math Scores'!$F25:$IC25))</f>
        <v>0</v>
      </c>
      <c r="BE24" s="519" t="n">
        <f aca="false">IF(COUNT('Math Scores'!$BZ25:$CW25)=0,"",SUMIF('Math Scores'!$F$6:$IC$6,BE$4,'Math Scores'!$F25:$IC25))</f>
        <v>0</v>
      </c>
      <c r="BF24" s="519" t="n">
        <f aca="false">IF(COUNT('Math Scores'!$BZ25:$CW25)=0,"",SUMIF('Math Scores'!$F$6:$IC$6,BF$4,'Math Scores'!$F25:$IC25))</f>
        <v>0</v>
      </c>
      <c r="BG24" s="519" t="n">
        <f aca="false">IF(COUNT('Math Scores'!$BZ25:$CW25)=0,"",SUMIF('Math Scores'!$F$6:$IC$6,BG$4,'Math Scores'!$F25:$IC25))</f>
        <v>0</v>
      </c>
      <c r="BH24" s="519" t="inlineStr">
        <f aca="false">IF(COUNT('Math Scores'!$BZ25:$CW25)=0,"",SUMIF('Math Scores'!$F$6:$IC$6,BH$4,'Math Scores'!$F25:$IC25))</f>
        <is>
          <t/>
        </is>
      </c>
      <c r="BI24" s="519" t="inlineStr">
        <f aca="false">IF(COUNT('Math Scores'!$BZ25:$CW25)=0,"",SUMIF('Math Scores'!$F$6:$IC$6,BI$4,'Math Scores'!$F25:$IC25))</f>
        <is>
          <t/>
        </is>
      </c>
      <c r="BJ24" s="519" t="inlineStr">
        <f aca="false">IF(COUNT('Math Scores'!$BZ25:$CW25)=0,"",SUMIF('Math Scores'!$F$6:$IC$6,BJ$4,'Math Scores'!$F25:$IC25))</f>
        <is>
          <t/>
        </is>
      </c>
      <c r="BK24" s="519" t="n">
        <f aca="false">IF(COUNT('Math Scores'!$BZ25:$CW25)=0,"",SUMIF('Math Scores'!$F$6:$IC$6,BK$4,'Math Scores'!$F25:$IC25))</f>
        <v>0</v>
      </c>
      <c r="BL24" s="519" t="n">
        <f aca="false">IF(COUNT('Math Scores'!$CX25:$DU25)=0,"",SUMIF('Math Scores'!$F$6:$IC$6,BL$4,'Math Scores'!$F25:$IC25))</f>
        <v>0</v>
      </c>
      <c r="BM24" s="519" t="n">
        <f aca="false">IF(COUNT('Math Scores'!$CX25:$DU25)=0,"",SUMIF('Math Scores'!$F$6:$IC$6,BM$4,'Math Scores'!$F25:$IC25))</f>
        <v>0</v>
      </c>
      <c r="BN24" s="519" t="n">
        <f aca="false">IF(COUNT('Math Scores'!$CX25:$DU25)=0,"",SUMIF('Math Scores'!$F$6:$IC$6,BN$4,'Math Scores'!$F25:$IC25))</f>
        <v>0</v>
      </c>
      <c r="BO24" s="519" t="n">
        <f aca="false">IF(COUNT('Math Scores'!$CX25:$DU25)=0,"",SUMIF('Math Scores'!$F$6:$IC$6,BO$4,'Math Scores'!$F25:$IC25))</f>
        <v>0</v>
      </c>
      <c r="BP24" s="519" t="n">
        <f aca="false">IF(COUNT('Math Scores'!$CX25:$DU25)=0,"",SUMIF('Math Scores'!$F$6:$IC$6,BP$4,'Math Scores'!$F25:$IC25))</f>
        <v>0</v>
      </c>
      <c r="BQ24" s="519" t="n">
        <f aca="false">IF(COUNT('Math Scores'!$CX25:$DU25)=0,"",SUMIF('Math Scores'!$F$6:$IC$6,BQ$4,'Math Scores'!$F25:$IC25))</f>
        <v>0</v>
      </c>
      <c r="BR24" s="519" t="n">
        <f aca="false">IF(COUNT('Math Scores'!$CX25:$DU25)=0,"",SUMIF('Math Scores'!$F$6:$IC$6,BR$4,'Math Scores'!$F25:$IC25))</f>
        <v>0</v>
      </c>
      <c r="BS24" s="519" t="n">
        <f aca="false">IF(COUNT('Math Scores'!$CX25:$DU25)=0,"",SUMIF('Math Scores'!$F$6:$IC$6,BS$4,'Math Scores'!$F25:$IC25))</f>
        <v>0</v>
      </c>
      <c r="BT24" s="519" t="n">
        <f aca="false">IF(COUNT('Math Scores'!$CX25:$DU25)=0,"",SUMIF('Math Scores'!$F$6:$IC$6,BT$4,'Math Scores'!$F25:$IC25))</f>
        <v>0</v>
      </c>
      <c r="BU24" s="519" t="n">
        <f aca="false">IF(COUNT('Math Scores'!$CX25:$DU25)=0,"",SUMIF('Math Scores'!$F$6:$IC$6,BU$4,'Math Scores'!$F25:$IC25))</f>
        <v>0</v>
      </c>
      <c r="BV24" s="519" t="n">
        <f aca="false">IF(COUNT('Math Scores'!$CX25:$DU25)=0,"",SUMIF('Math Scores'!$F$6:$IC$6,BV$4,'Math Scores'!$F25:$IC25))</f>
        <v>0</v>
      </c>
      <c r="BW24" s="519" t="n">
        <f aca="false">IF(COUNT('Math Scores'!$CX25:$DU25)=0,"",SUMIF('Math Scores'!$F$6:$IC$6,BW$4,'Math Scores'!$F25:$IC25))</f>
        <v>0</v>
      </c>
      <c r="BX24" s="519" t="n">
        <f aca="false">IF(COUNT('Math Scores'!$CX25:$DU25)=0,"",SUMIF('Math Scores'!$F$6:$IC$6,BX$4,'Math Scores'!$F25:$IC25))</f>
        <v>0</v>
      </c>
      <c r="BY24" s="519" t="n">
        <f aca="false">IF(COUNT('Math Scores'!$CX25:$DU25)=0,"",SUMIF('Math Scores'!$F$6:$IC$6,BY$4,'Math Scores'!$F25:$IC25))</f>
        <v>0</v>
      </c>
      <c r="BZ24" s="519" t="n">
        <f aca="false">IF(COUNT('Math Scores'!$CX25:$DU25)=0,"",SUMIF('Math Scores'!$F$6:$IC$6,BZ$4,'Math Scores'!$F25:$IC25))</f>
        <v>0</v>
      </c>
      <c r="CA24" s="519" t="n">
        <f aca="false">IF(COUNT('Math Scores'!$CX25:$DU25)=0,"",SUMIF('Math Scores'!$F$6:$IC$6,CA$4,'Math Scores'!$F25:$IC25))</f>
        <v>0</v>
      </c>
      <c r="CB24" s="519" t="n">
        <f aca="false">IF(COUNT('Math Scores'!$CX25:$DU25)=0,"",SUMIF('Math Scores'!$F$6:$IC$6,CB$4,'Math Scores'!$F25:$IC25))</f>
        <v>0</v>
      </c>
      <c r="CC24" s="519" t="n">
        <f aca="false">IF(COUNT('Math Scores'!$CX25:$DU25)=0,"",SUMIF('Math Scores'!$F$6:$IC$6,CC$4,'Math Scores'!$F25:$IC25))</f>
        <v>0</v>
      </c>
      <c r="CD24" s="519" t="inlineStr">
        <f aca="false">IF(COUNT('Math Scores'!$DV25:$EU25)=0,"",SUMIF('Math Scores'!$F$6:$IC$6,CD$4,'Math Scores'!$F25:$IC25))</f>
        <is>
          <t/>
        </is>
      </c>
      <c r="CE24" s="519" t="inlineStr">
        <f aca="false">IF(COUNT('Math Scores'!$DV25:$EU25)=0,"",SUMIF('Math Scores'!$F$6:$IC$6,CE$4,'Math Scores'!$F25:$IC25))</f>
        <is>
          <t/>
        </is>
      </c>
      <c r="CF24" s="519" t="inlineStr">
        <f aca="false">IF(COUNT('Math Scores'!$DV25:$EU25)=0,"",SUMIF('Math Scores'!$F$6:$IC$6,CF$4,'Math Scores'!$F25:$IC25))</f>
        <is>
          <t/>
        </is>
      </c>
      <c r="CG24" s="519" t="inlineStr">
        <f aca="false">IF(COUNT('Math Scores'!$DV25:$EU25)=0,"",SUMIF('Math Scores'!$F$6:$IC$6,CG$4,'Math Scores'!$F25:$IC25))</f>
        <is>
          <t/>
        </is>
      </c>
      <c r="CH24" s="519" t="inlineStr">
        <f aca="false">IF(COUNT('Math Scores'!$DV25:$EU25)=0,"",SUMIF('Math Scores'!$F$6:$IC$6,CH$4,'Math Scores'!$F25:$IC25))</f>
        <is>
          <t/>
        </is>
      </c>
      <c r="CI24" s="519" t="inlineStr">
        <f aca="false">IF(COUNT('Math Scores'!$DV25:$EU25)=0,"",SUMIF('Math Scores'!$F$6:$IC$6,CI$4,'Math Scores'!$F25:$IC25))</f>
        <is>
          <t/>
        </is>
      </c>
      <c r="CJ24" s="519" t="inlineStr">
        <f aca="false">IF(COUNT('Math Scores'!$DV25:$EU25)=0,"",SUMIF('Math Scores'!$F$6:$IC$6,CJ$4,'Math Scores'!$F25:$IC25))</f>
        <is>
          <t/>
        </is>
      </c>
      <c r="CK24" s="519" t="inlineStr">
        <f aca="false">IF(COUNT('Math Scores'!$DV25:$EU25)=0,"",SUMIF('Math Scores'!$F$6:$IC$6,CK$4,'Math Scores'!$F25:$IC25))</f>
        <is>
          <t/>
        </is>
      </c>
      <c r="CL24" s="519" t="inlineStr">
        <f aca="false">IF(COUNT('Math Scores'!$DV25:$EU25)=0,"",SUMIF('Math Scores'!$F$6:$IC$6,CL$4,'Math Scores'!$F25:$IC25))</f>
        <is>
          <t/>
        </is>
      </c>
      <c r="CM24" s="519" t="inlineStr">
        <f aca="false">IF(COUNT('Math Scores'!$DV25:$EU25)=0,"",SUMIF('Math Scores'!$F$6:$IC$6,CM$4,'Math Scores'!$F25:$IC25))</f>
        <is>
          <t/>
        </is>
      </c>
      <c r="CN24" s="519" t="inlineStr">
        <f aca="false">IF(COUNT('Math Scores'!$DV25:$EU25)=0,"",SUMIF('Math Scores'!$F$6:$IC$6,CN$4,'Math Scores'!$F25:$IC25))</f>
        <is>
          <t/>
        </is>
      </c>
      <c r="CO24" s="519" t="inlineStr">
        <f aca="false">IF(COUNT('Math Scores'!$DV25:$EU25)=0,"",SUMIF('Math Scores'!$F$6:$IC$6,CO$4,'Math Scores'!$F25:$IC25))</f>
        <is>
          <t/>
        </is>
      </c>
      <c r="CP24" s="519" t="inlineStr">
        <f aca="false">IF(COUNT('Math Scores'!$DV25:$EU25)=0,"",SUMIF('Math Scores'!$F$6:$IC$6,CP$4,'Math Scores'!$F25:$IC25))</f>
        <is>
          <t/>
        </is>
      </c>
      <c r="CQ24" s="519" t="inlineStr">
        <f aca="false">IF(COUNT('Math Scores'!$DV25:$EU25)=0,"",SUMIF('Math Scores'!$F$6:$IC$6,CQ$4,'Math Scores'!$F25:$IC25))</f>
        <is>
          <t/>
        </is>
      </c>
      <c r="CR24" s="519" t="inlineStr">
        <f aca="false">IF(COUNT('Math Scores'!$DV25:$EU25)=0,"",SUMIF('Math Scores'!$F$6:$IC$6,CR$4,'Math Scores'!$F25:$IC25))</f>
        <is>
          <t/>
        </is>
      </c>
      <c r="CS24" s="519" t="inlineStr">
        <f aca="false">IF(COUNT('Math Scores'!$DV25:$EU25)=0,"",SUMIF('Math Scores'!$F$6:$IC$6,CS$4,'Math Scores'!$F25:$IC25))</f>
        <is>
          <t/>
        </is>
      </c>
      <c r="CT24" s="519" t="inlineStr">
        <f aca="false">IF(COUNT('Math Scores'!$EV25:$FW25)=0,"",SUMIF('Math Scores'!$F$6:$IC$6,CT$4,'Math Scores'!$F25:$IC25))</f>
        <is>
          <t/>
        </is>
      </c>
      <c r="CU24" s="519" t="inlineStr">
        <f aca="false">IF(COUNT('Math Scores'!$EV25:$FW25)=0,"",SUMIF('Math Scores'!$F$6:$IC$6,CU$4,'Math Scores'!$F25:$IC25))</f>
        <is>
          <t/>
        </is>
      </c>
      <c r="CV24" s="519" t="inlineStr">
        <f aca="false">IF(COUNT('Math Scores'!$EV25:$FW25)=0,"",SUMIF('Math Scores'!$F$6:$IC$6,CV$4,'Math Scores'!$F25:$IC25))</f>
        <is>
          <t/>
        </is>
      </c>
      <c r="CW24" s="519" t="inlineStr">
        <f aca="false">IF(COUNT('Math Scores'!$EV25:$FW25)=0,"",SUMIF('Math Scores'!$F$6:$IC$6,CW$4,'Math Scores'!$F25:$IC25))</f>
        <is>
          <t/>
        </is>
      </c>
      <c r="CX24" s="519" t="inlineStr">
        <f aca="false">IF(COUNT('Math Scores'!$EV25:$FW25)=0,"",SUMIF('Math Scores'!$F$6:$IC$6,CX$4,'Math Scores'!$F25:$IC25))</f>
        <is>
          <t/>
        </is>
      </c>
      <c r="CY24" s="519" t="inlineStr">
        <f aca="false">IF(COUNT('Math Scores'!$EV25:$FW25)=0,"",SUMIF('Math Scores'!$F$6:$IC$6,CY$4,'Math Scores'!$F25:$IC25))</f>
        <is>
          <t/>
        </is>
      </c>
      <c r="CZ24" s="519" t="inlineStr">
        <f aca="false">IF(COUNT('Math Scores'!$EV25:$FW25)=0,"",SUMIF('Math Scores'!$F$6:$IC$6,CZ$4,'Math Scores'!$F25:$IC25))</f>
        <is>
          <t/>
        </is>
      </c>
      <c r="DA24" s="519" t="inlineStr">
        <f aca="false">IF(COUNT('Math Scores'!$EV25:$FW25)=0,"",SUMIF('Math Scores'!$F$6:$IC$6,DA$4,'Math Scores'!$F25:$IC25))</f>
        <is>
          <t/>
        </is>
      </c>
      <c r="DB24" s="519" t="inlineStr">
        <f aca="false">IF(COUNT('Math Scores'!$EV25:$FW25)=0,"",SUMIF('Math Scores'!$F$6:$IC$6,DB$4,'Math Scores'!$F25:$IC25))</f>
        <is>
          <t/>
        </is>
      </c>
      <c r="DC24" s="519" t="inlineStr">
        <f aca="false">IF(COUNT('Math Scores'!$EV25:$FW25)=0,"",SUMIF('Math Scores'!$F$6:$IC$6,DC$4,'Math Scores'!$F25:$IC25))</f>
        <is>
          <t/>
        </is>
      </c>
      <c r="DD24" s="519" t="inlineStr">
        <f aca="false">IF(COUNT('Math Scores'!$EV25:$FW25)=0,"",SUMIF('Math Scores'!$F$6:$IC$6,DD$4,'Math Scores'!$F25:$IC25))</f>
        <is>
          <t/>
        </is>
      </c>
      <c r="DE24" s="519" t="inlineStr">
        <f aca="false">IF(COUNT('Math Scores'!$EV25:$FW25)=0,"",SUMIF('Math Scores'!$F$6:$IC$6,DE$4,'Math Scores'!$F25:$IC25))</f>
        <is>
          <t/>
        </is>
      </c>
      <c r="DF24" s="519" t="inlineStr">
        <f aca="false">IF(COUNT('Math Scores'!$EV25:$FW25)=0,"",SUMIF('Math Scores'!$F$6:$IC$6,DF$4,'Math Scores'!$F25:$IC25))</f>
        <is>
          <t/>
        </is>
      </c>
      <c r="DG24" s="519" t="inlineStr">
        <f aca="false">IF(COUNT('Math Scores'!$EV25:$FW25)=0,"",SUMIF('Math Scores'!$F$6:$IC$6,DG$4,'Math Scores'!$F25:$IC25))</f>
        <is>
          <t/>
        </is>
      </c>
    </row>
    <row r="25" customFormat="false" ht="22.5" hidden="false" customHeight="false" outlineLevel="0" collapsed="false">
      <c r="A25" s="421" t="n">
        <v>18</v>
      </c>
      <c r="B25" s="228" t="str">
        <f aca="false">'Math Scores'!B26</f>
        <v>Sania Rehana</v>
      </c>
      <c r="C25" s="517" t="inlineStr">
        <f aca="false">IF(COUNT('Math Scores'!F26:HI26)=0, "", (SUMIF('Math Scores'!$F$5:$HI$5,"Yes",'Math Scores'!F26:HI26)/SUMIF('Math Scores'!$F$5:$HI$5,"Yes",'Math Scores'!$F$2:$HI$2)))</f>
        <is>
          <t/>
        </is>
      </c>
      <c r="D25" s="318" t="inlineStr">
        <f aca="false">IF(B25="","",IF(COUNT(H25:DG25)=0,"",IF(('Cover Sheet'!$AC$6="2nd"),(SUM(H25:W25)/SUM(H$2:W$2)),IF(('Cover Sheet'!$AC$6="3rd"),(SUM(X25:AI25)/SUM(X$2:AI$2)),IF(('Cover Sheet'!$AC$6="4th"),(SUM(AJ25:AW25)/SUM(AJ$2:AW$2)),IF(('Cover Sheet'!$AC$6="5th"),(SUM(AX25:BK25)/SUM(AX$2:BK$2)),IF(('Cover Sheet'!$AC$6="6th"),(SUM(BL25:CC25)/SUM(BL$2:CC$2)),IF(('Cover Sheet'!$AC$6="7th"),(SUM(CD25:CS25)/SUM(CD$2:CS$2)),IF(('Cover Sheet'!$AC$6="8th"),(SUM(CT25:DG25)/SUM(CT$2:DG$2)),"ERROR")))))))))</f>
        <is>
          <t/>
        </is>
      </c>
      <c r="E25" s="318" t="str">
        <f aca="false">IF(D25="","",IF(D25&gt;0.9,"A1",IF(D25&gt;0.8,"A2",IF(D25&gt;0.7,"B1",IF(D25&gt;0.6,"B2",IF(D25&gt;0.5,"C1",IF(D25&gt;0.4,"C2",IF(D25&gt;0.32,"D",IF(D25&gt;0.2,"E1","E2")))))))))</f>
        <v/>
      </c>
      <c r="F25" s="476" t="str">
        <f aca="false">IF(G25="","",IF(G25&gt;=0.9,"Distinction",IF(G25&gt;=0.75,"First Class",IF(G25&gt;=0.56,"Second Class",IF(G25&gt;=0.35,"Pass","Unsatisfactory")))))</f>
        <v/>
      </c>
      <c r="G25" s="518" t="inlineStr">
        <f aca="false">IF(OR(B25="",'Cover Sheet'!$AC$6=""),"",IF(('Cover Sheet'!$AC$6="2nd"),(VLOOKUP(ROUND((D25*100),0),Goals!$E$4:$H$104,2,1)/100),IF(('Cover Sheet'!$AC$6="3rd"),(VLOOKUP(ROUND((D25*100),0),Goals!$E$4:$H$104,3,1)/100),VLOOKUP(ROUND((D25*100),0),Goals!$E$4:$H$104,4,1)/100)))</f>
        <is>
          <t/>
        </is>
      </c>
      <c r="H25" s="519" t="inlineStr">
        <f aca="false">IF(COUNT('Math Scores'!$F26:$AC26)=0,"",SUMIF('Math Scores'!$F$6:$IC$6,H$4,'Math Scores'!$F26:$IC26))</f>
        <is>
          <t/>
        </is>
      </c>
      <c r="I25" s="519" t="inlineStr">
        <f aca="false">IF(COUNT('Math Scores'!$F26:$AC26)=0,"",SUMIF('Math Scores'!$F$6:$IC$6,I$4,'Math Scores'!$F26:$IC26))</f>
        <is>
          <t/>
        </is>
      </c>
      <c r="J25" s="519" t="inlineStr">
        <f aca="false">IF(COUNT('Math Scores'!$F26:$AC26)=0,"",SUMIF('Math Scores'!$F$6:$IC$6,J$4,'Math Scores'!$F26:$IC26))</f>
        <is>
          <t/>
        </is>
      </c>
      <c r="K25" s="519" t="inlineStr">
        <f aca="false">IF(COUNT('Math Scores'!$F26:$AC26)=0,"",SUMIF('Math Scores'!$F$6:$IC$6,K$4,'Math Scores'!$F26:$IC26))</f>
        <is>
          <t/>
        </is>
      </c>
      <c r="L25" s="519" t="inlineStr">
        <f aca="false">IF(COUNT('Math Scores'!$F26:$AC26)=0,"",SUMIF('Math Scores'!$F$6:$IC$6,L$4,'Math Scores'!$F26:$IC26))</f>
        <is>
          <t/>
        </is>
      </c>
      <c r="M25" s="519" t="inlineStr">
        <f aca="false">IF(COUNT('Math Scores'!$F26:$AC26)=0,"",SUMIF('Math Scores'!$F$6:$IC$6,M$4,'Math Scores'!$F26:$IC26))</f>
        <is>
          <t/>
        </is>
      </c>
      <c r="N25" s="519" t="inlineStr">
        <f aca="false">IF(COUNT('Math Scores'!$F26:$AC26)=0,"",SUMIF('Math Scores'!$F$6:$IC$6,N$4,'Math Scores'!$F26:$IC26))</f>
        <is>
          <t/>
        </is>
      </c>
      <c r="O25" s="519" t="inlineStr">
        <f aca="false">IF(COUNT('Math Scores'!$F26:$AC26)=0,"",SUMIF('Math Scores'!$F$6:$IC$6,O$4,'Math Scores'!$F26:$IC26))</f>
        <is>
          <t/>
        </is>
      </c>
      <c r="P25" s="519" t="inlineStr">
        <f aca="false">IF(COUNT('Math Scores'!$F26:$AC26)=0,"",SUMIF('Math Scores'!$F$6:$IC$6,P$4,'Math Scores'!$F26:$IC26))</f>
        <is>
          <t/>
        </is>
      </c>
      <c r="Q25" s="519" t="inlineStr">
        <f aca="false">IF(COUNT('Math Scores'!$F26:$AC26)=0,"",SUMIF('Math Scores'!$F$6:$IC$6,Q$4,'Math Scores'!$F26:$IC26))</f>
        <is>
          <t/>
        </is>
      </c>
      <c r="R25" s="519" t="inlineStr">
        <f aca="false">IF(COUNT('Math Scores'!$F26:$AC26)=0,"",SUMIF('Math Scores'!$F$6:$IC$6,R$4,'Math Scores'!$F26:$IC26))</f>
        <is>
          <t/>
        </is>
      </c>
      <c r="S25" s="519"/>
      <c r="T25" s="519"/>
      <c r="U25" s="519"/>
      <c r="V25" s="519"/>
      <c r="W25" s="519"/>
      <c r="X25" s="519" t="inlineStr">
        <f aca="false">IF(COUNT('Math Scores'!$AD26:$AZ26)=0,"",SUMIF('Math Scores'!$F$6:$IC$6,X$4,'Math Scores'!$F26:$IC26))</f>
        <is>
          <t/>
        </is>
      </c>
      <c r="Y25" s="519" t="inlineStr">
        <f aca="false">IF(COUNT('Math Scores'!$AD26:$AZ26)=0,"",SUMIF('Math Scores'!$F$6:$IC$6,Y$4,'Math Scores'!$F26:$IC26))</f>
        <is>
          <t/>
        </is>
      </c>
      <c r="Z25" s="519" t="inlineStr">
        <f aca="false">IF(COUNT('Math Scores'!$AD26:$AZ26)=0,"",SUMIF('Math Scores'!$F$6:$IC$6,Z$4,'Math Scores'!$F26:$IC26))</f>
        <is>
          <t/>
        </is>
      </c>
      <c r="AA25" s="519" t="inlineStr">
        <f aca="false">IF(COUNT('Math Scores'!$AD26:$AZ26)=0,"",SUMIF('Math Scores'!$F$6:$IC$6,AA$4,'Math Scores'!$F26:$IC26))</f>
        <is>
          <t/>
        </is>
      </c>
      <c r="AB25" s="519" t="inlineStr">
        <f aca="false">IF(COUNT('Math Scores'!$AD26:$AZ26)=0,"",SUMIF('Math Scores'!$F$6:$IC$6,AB$4,'Math Scores'!$F26:$IC26))</f>
        <is>
          <t/>
        </is>
      </c>
      <c r="AC25" s="519" t="inlineStr">
        <f aca="false">IF(COUNT('Math Scores'!$AD26:$AZ26)=0,"",SUMIF('Math Scores'!$F$6:$IC$6,AC$4,'Math Scores'!$F26:$IC26))</f>
        <is>
          <t/>
        </is>
      </c>
      <c r="AD25" s="519" t="inlineStr">
        <f aca="false">IF(COUNT('Math Scores'!$AD26:$AZ26)=0,"",SUMIF('Math Scores'!$F$6:$IC$6,AD$4,'Math Scores'!$F26:$IC26))</f>
        <is>
          <t/>
        </is>
      </c>
      <c r="AE25" s="519" t="inlineStr">
        <f aca="false">IF(COUNT('Math Scores'!$AD26:$AZ26)=0,"",SUMIF('Math Scores'!$F$6:$IC$6,AE$4,'Math Scores'!$F26:$IC26))</f>
        <is>
          <t/>
        </is>
      </c>
      <c r="AF25" s="519" t="inlineStr">
        <f aca="false">IF(COUNT('Math Scores'!$AD26:$AZ26)=0,"",SUMIF('Math Scores'!$F$6:$IC$6,AF$4,'Math Scores'!$F26:$IC26))</f>
        <is>
          <t/>
        </is>
      </c>
      <c r="AG25" s="519" t="inlineStr">
        <f aca="false">IF(COUNT('Math Scores'!$AD26:$AZ26)=0,"",SUMIF('Math Scores'!$F$6:$IC$6,AG$4,'Math Scores'!$F26:$IC26))</f>
        <is>
          <t/>
        </is>
      </c>
      <c r="AH25" s="519" t="inlineStr">
        <f aca="false">IF(COUNT('Math Scores'!$AD26:$AZ26)=0,"",SUMIF('Math Scores'!$F$6:$IC$6,AH$4,'Math Scores'!$F26:$IC26))</f>
        <is>
          <t/>
        </is>
      </c>
      <c r="AI25" s="519" t="inlineStr">
        <f aca="false">IF(COUNT('Math Scores'!$AD26:$AZ26)=0,"",SUMIF('Math Scores'!$F$6:$IC$6,AI$4,'Math Scores'!$F26:$IC26))</f>
        <is>
          <t/>
        </is>
      </c>
      <c r="AJ25" s="519" t="n">
        <f aca="false">IF(COUNT('Math Scores'!$BA26:$BY26)=0,"",SUMIF('Math Scores'!$F$6:$IC$6,AJ$4,'Math Scores'!$F26:$IC26))</f>
        <v>0</v>
      </c>
      <c r="AK25" s="519" t="n">
        <f aca="false">IF(COUNT('Math Scores'!$BA26:$BY26)=0,"",SUMIF('Math Scores'!$F$6:$IC$6,AK$4,'Math Scores'!$F26:$IC26))</f>
        <v>0</v>
      </c>
      <c r="AL25" s="519" t="n">
        <f aca="false">IF(COUNT('Math Scores'!$BA26:$BY26)=0,"",SUMIF('Math Scores'!$F$6:$IC$6,AL$4,'Math Scores'!$F26:$IC26))</f>
        <v>0</v>
      </c>
      <c r="AM25" s="519" t="n">
        <f aca="false">IF(COUNT('Math Scores'!$BA26:$BY26)=0,"",SUMIF('Math Scores'!$F$6:$IC$6,AM$4,'Math Scores'!$F26:$IC26))</f>
        <v>0</v>
      </c>
      <c r="AN25" s="519" t="n">
        <f aca="false">IF(COUNT('Math Scores'!$BA26:$BY26)=0,"",SUMIF('Math Scores'!$F$6:$IC$6,AN$4,'Math Scores'!$F26:$IC26))</f>
        <v>0</v>
      </c>
      <c r="AO25" s="519" t="n">
        <f aca="false">IF(COUNT('Math Scores'!$BA26:$BY26)=0,"",SUMIF('Math Scores'!$F$6:$IC$6,AO$4,'Math Scores'!$F26:$IC26))</f>
        <v>0</v>
      </c>
      <c r="AP25" s="519" t="n">
        <f aca="false">IF(COUNT('Math Scores'!$BA26:$BY26)=0,"",SUMIF('Math Scores'!$F$6:$IC$6,AP$4,'Math Scores'!$F26:$IC26))</f>
        <v>0</v>
      </c>
      <c r="AQ25" s="519" t="n">
        <f aca="false">IF(COUNT('Math Scores'!$BA26:$BY26)=0,"",SUMIF('Math Scores'!$F$6:$IC$6,AQ$4,'Math Scores'!$F26:$IC26))</f>
        <v>0</v>
      </c>
      <c r="AR25" s="519" t="n">
        <f aca="false">IF(COUNT('Math Scores'!$BA26:$BY26)=0,"",SUMIF('Math Scores'!$F$6:$IC$6,AR$4,'Math Scores'!$F26:$IC26))</f>
        <v>0</v>
      </c>
      <c r="AS25" s="519" t="n">
        <f aca="false">IF(COUNT('Math Scores'!$BA26:$BY26)=0,"",SUMIF('Math Scores'!$F$6:$IC$6,AS$4,'Math Scores'!$F26:$IC26))</f>
        <v>0</v>
      </c>
      <c r="AT25" s="519" t="n">
        <f aca="false">IF(COUNT('Math Scores'!$BA26:$BY26)=0,"",SUMIF('Math Scores'!$F$6:$IC$6,AT$4,'Math Scores'!$F26:$IC26))</f>
        <v>0</v>
      </c>
      <c r="AU25" s="519" t="n">
        <f aca="false">IF(COUNT('Math Scores'!$BA26:$BY26)=0,"",SUMIF('Math Scores'!$F$6:$IC$6,AU$4,'Math Scores'!$F26:$IC26))</f>
        <v>0</v>
      </c>
      <c r="AV25" s="519" t="n">
        <f aca="false">IF(COUNT('Math Scores'!$BA26:$BY26)=0,"",SUMIF('Math Scores'!$F$6:$IC$6,AV$4,'Math Scores'!$F26:$IC26))</f>
        <v>0</v>
      </c>
      <c r="AW25" s="519" t="n">
        <f aca="false">IF(COUNT('Math Scores'!$BA26:$BY26)=0,"",SUMIF('Math Scores'!$F$6:$IC$6,AW$4,'Math Scores'!$F26:$IC26))</f>
        <v>0</v>
      </c>
      <c r="AX25" s="519" t="n">
        <f aca="false">IF(COUNT('Math Scores'!$BZ26:$CW26)=0,"",SUMIF('Math Scores'!$F$6:$IC$6,AX$4,'Math Scores'!$F26:$IC26))</f>
        <v>0</v>
      </c>
      <c r="AY25" s="519" t="n">
        <f aca="false">IF(COUNT('Math Scores'!$BZ26:$CW26)=0,"",SUMIF('Math Scores'!$F$6:$IC$6,AY$4,'Math Scores'!$F26:$IC26))</f>
        <v>0</v>
      </c>
      <c r="AZ25" s="519" t="n">
        <f aca="false">IF(COUNT('Math Scores'!$BZ26:$CW26)=0,"",SUMIF('Math Scores'!$F$6:$IC$6,AZ$4,'Math Scores'!$F26:$IC26))</f>
        <v>0</v>
      </c>
      <c r="BA25" s="519" t="n">
        <f aca="false">IF(COUNT('Math Scores'!$BZ26:$CW26)=0,"",SUMIF('Math Scores'!$F$6:$IC$6,BA$4,'Math Scores'!$F26:$IC26))</f>
        <v>0</v>
      </c>
      <c r="BB25" s="519" t="n">
        <f aca="false">IF(COUNT('Math Scores'!$BZ26:$CW26)=0,"",SUMIF('Math Scores'!$F$6:$IC$6,BB$4,'Math Scores'!$F26:$IC26))</f>
        <v>0</v>
      </c>
      <c r="BC25" s="519" t="n">
        <f aca="false">IF(COUNT('Math Scores'!$BZ26:$CW26)=0,"",SUMIF('Math Scores'!$F$6:$IC$6,BC$4,'Math Scores'!$F26:$IC26))</f>
        <v>0</v>
      </c>
      <c r="BD25" s="519" t="n">
        <f aca="false">IF(COUNT('Math Scores'!$BZ26:$CW26)=0,"",SUMIF('Math Scores'!$F$6:$IC$6,BD$4,'Math Scores'!$F26:$IC26))</f>
        <v>0</v>
      </c>
      <c r="BE25" s="519" t="n">
        <f aca="false">IF(COUNT('Math Scores'!$BZ26:$CW26)=0,"",SUMIF('Math Scores'!$F$6:$IC$6,BE$4,'Math Scores'!$F26:$IC26))</f>
        <v>0</v>
      </c>
      <c r="BF25" s="519" t="n">
        <f aca="false">IF(COUNT('Math Scores'!$BZ26:$CW26)=0,"",SUMIF('Math Scores'!$F$6:$IC$6,BF$4,'Math Scores'!$F26:$IC26))</f>
        <v>0</v>
      </c>
      <c r="BG25" s="519" t="n">
        <f aca="false">IF(COUNT('Math Scores'!$BZ26:$CW26)=0,"",SUMIF('Math Scores'!$F$6:$IC$6,BG$4,'Math Scores'!$F26:$IC26))</f>
        <v>0</v>
      </c>
      <c r="BH25" s="519" t="inlineStr">
        <f aca="false">IF(COUNT('Math Scores'!$BZ26:$CW26)=0,"",SUMIF('Math Scores'!$F$6:$IC$6,BH$4,'Math Scores'!$F26:$IC26))</f>
        <is>
          <t/>
        </is>
      </c>
      <c r="BI25" s="519" t="inlineStr">
        <f aca="false">IF(COUNT('Math Scores'!$BZ26:$CW26)=0,"",SUMIF('Math Scores'!$F$6:$IC$6,BI$4,'Math Scores'!$F26:$IC26))</f>
        <is>
          <t/>
        </is>
      </c>
      <c r="BJ25" s="519" t="inlineStr">
        <f aca="false">IF(COUNT('Math Scores'!$BZ26:$CW26)=0,"",SUMIF('Math Scores'!$F$6:$IC$6,BJ$4,'Math Scores'!$F26:$IC26))</f>
        <is>
          <t/>
        </is>
      </c>
      <c r="BK25" s="519" t="n">
        <f aca="false">IF(COUNT('Math Scores'!$BZ26:$CW26)=0,"",SUMIF('Math Scores'!$F$6:$IC$6,BK$4,'Math Scores'!$F26:$IC26))</f>
        <v>0</v>
      </c>
      <c r="BL25" s="519" t="n">
        <f aca="false">IF(COUNT('Math Scores'!$CX26:$DU26)=0,"",SUMIF('Math Scores'!$F$6:$IC$6,BL$4,'Math Scores'!$F26:$IC26))</f>
        <v>0</v>
      </c>
      <c r="BM25" s="519" t="n">
        <f aca="false">IF(COUNT('Math Scores'!$CX26:$DU26)=0,"",SUMIF('Math Scores'!$F$6:$IC$6,BM$4,'Math Scores'!$F26:$IC26))</f>
        <v>0</v>
      </c>
      <c r="BN25" s="519" t="n">
        <f aca="false">IF(COUNT('Math Scores'!$CX26:$DU26)=0,"",SUMIF('Math Scores'!$F$6:$IC$6,BN$4,'Math Scores'!$F26:$IC26))</f>
        <v>0</v>
      </c>
      <c r="BO25" s="519" t="n">
        <f aca="false">IF(COUNT('Math Scores'!$CX26:$DU26)=0,"",SUMIF('Math Scores'!$F$6:$IC$6,BO$4,'Math Scores'!$F26:$IC26))</f>
        <v>0</v>
      </c>
      <c r="BP25" s="519" t="n">
        <f aca="false">IF(COUNT('Math Scores'!$CX26:$DU26)=0,"",SUMIF('Math Scores'!$F$6:$IC$6,BP$4,'Math Scores'!$F26:$IC26))</f>
        <v>0</v>
      </c>
      <c r="BQ25" s="519" t="n">
        <f aca="false">IF(COUNT('Math Scores'!$CX26:$DU26)=0,"",SUMIF('Math Scores'!$F$6:$IC$6,BQ$4,'Math Scores'!$F26:$IC26))</f>
        <v>0</v>
      </c>
      <c r="BR25" s="519" t="n">
        <f aca="false">IF(COUNT('Math Scores'!$CX26:$DU26)=0,"",SUMIF('Math Scores'!$F$6:$IC$6,BR$4,'Math Scores'!$F26:$IC26))</f>
        <v>0</v>
      </c>
      <c r="BS25" s="519" t="n">
        <f aca="false">IF(COUNT('Math Scores'!$CX26:$DU26)=0,"",SUMIF('Math Scores'!$F$6:$IC$6,BS$4,'Math Scores'!$F26:$IC26))</f>
        <v>0</v>
      </c>
      <c r="BT25" s="519" t="n">
        <f aca="false">IF(COUNT('Math Scores'!$CX26:$DU26)=0,"",SUMIF('Math Scores'!$F$6:$IC$6,BT$4,'Math Scores'!$F26:$IC26))</f>
        <v>0</v>
      </c>
      <c r="BU25" s="519" t="n">
        <f aca="false">IF(COUNT('Math Scores'!$CX26:$DU26)=0,"",SUMIF('Math Scores'!$F$6:$IC$6,BU$4,'Math Scores'!$F26:$IC26))</f>
        <v>0</v>
      </c>
      <c r="BV25" s="519" t="n">
        <f aca="false">IF(COUNT('Math Scores'!$CX26:$DU26)=0,"",SUMIF('Math Scores'!$F$6:$IC$6,BV$4,'Math Scores'!$F26:$IC26))</f>
        <v>0</v>
      </c>
      <c r="BW25" s="519" t="n">
        <f aca="false">IF(COUNT('Math Scores'!$CX26:$DU26)=0,"",SUMIF('Math Scores'!$F$6:$IC$6,BW$4,'Math Scores'!$F26:$IC26))</f>
        <v>0</v>
      </c>
      <c r="BX25" s="519" t="n">
        <f aca="false">IF(COUNT('Math Scores'!$CX26:$DU26)=0,"",SUMIF('Math Scores'!$F$6:$IC$6,BX$4,'Math Scores'!$F26:$IC26))</f>
        <v>0</v>
      </c>
      <c r="BY25" s="519" t="n">
        <f aca="false">IF(COUNT('Math Scores'!$CX26:$DU26)=0,"",SUMIF('Math Scores'!$F$6:$IC$6,BY$4,'Math Scores'!$F26:$IC26))</f>
        <v>0</v>
      </c>
      <c r="BZ25" s="519" t="n">
        <f aca="false">IF(COUNT('Math Scores'!$CX26:$DU26)=0,"",SUMIF('Math Scores'!$F$6:$IC$6,BZ$4,'Math Scores'!$F26:$IC26))</f>
        <v>0</v>
      </c>
      <c r="CA25" s="519" t="n">
        <f aca="false">IF(COUNT('Math Scores'!$CX26:$DU26)=0,"",SUMIF('Math Scores'!$F$6:$IC$6,CA$4,'Math Scores'!$F26:$IC26))</f>
        <v>0</v>
      </c>
      <c r="CB25" s="519" t="n">
        <f aca="false">IF(COUNT('Math Scores'!$CX26:$DU26)=0,"",SUMIF('Math Scores'!$F$6:$IC$6,CB$4,'Math Scores'!$F26:$IC26))</f>
        <v>0</v>
      </c>
      <c r="CC25" s="519" t="n">
        <f aca="false">IF(COUNT('Math Scores'!$CX26:$DU26)=0,"",SUMIF('Math Scores'!$F$6:$IC$6,CC$4,'Math Scores'!$F26:$IC26))</f>
        <v>0</v>
      </c>
      <c r="CD25" s="519" t="inlineStr">
        <f aca="false">IF(COUNT('Math Scores'!$DV26:$EU26)=0,"",SUMIF('Math Scores'!$F$6:$IC$6,CD$4,'Math Scores'!$F26:$IC26))</f>
        <is>
          <t/>
        </is>
      </c>
      <c r="CE25" s="519" t="inlineStr">
        <f aca="false">IF(COUNT('Math Scores'!$DV26:$EU26)=0,"",SUMIF('Math Scores'!$F$6:$IC$6,CE$4,'Math Scores'!$F26:$IC26))</f>
        <is>
          <t/>
        </is>
      </c>
      <c r="CF25" s="519" t="inlineStr">
        <f aca="false">IF(COUNT('Math Scores'!$DV26:$EU26)=0,"",SUMIF('Math Scores'!$F$6:$IC$6,CF$4,'Math Scores'!$F26:$IC26))</f>
        <is>
          <t/>
        </is>
      </c>
      <c r="CG25" s="519" t="inlineStr">
        <f aca="false">IF(COUNT('Math Scores'!$DV26:$EU26)=0,"",SUMIF('Math Scores'!$F$6:$IC$6,CG$4,'Math Scores'!$F26:$IC26))</f>
        <is>
          <t/>
        </is>
      </c>
      <c r="CH25" s="519" t="inlineStr">
        <f aca="false">IF(COUNT('Math Scores'!$DV26:$EU26)=0,"",SUMIF('Math Scores'!$F$6:$IC$6,CH$4,'Math Scores'!$F26:$IC26))</f>
        <is>
          <t/>
        </is>
      </c>
      <c r="CI25" s="519" t="inlineStr">
        <f aca="false">IF(COUNT('Math Scores'!$DV26:$EU26)=0,"",SUMIF('Math Scores'!$F$6:$IC$6,CI$4,'Math Scores'!$F26:$IC26))</f>
        <is>
          <t/>
        </is>
      </c>
      <c r="CJ25" s="519" t="inlineStr">
        <f aca="false">IF(COUNT('Math Scores'!$DV26:$EU26)=0,"",SUMIF('Math Scores'!$F$6:$IC$6,CJ$4,'Math Scores'!$F26:$IC26))</f>
        <is>
          <t/>
        </is>
      </c>
      <c r="CK25" s="519" t="inlineStr">
        <f aca="false">IF(COUNT('Math Scores'!$DV26:$EU26)=0,"",SUMIF('Math Scores'!$F$6:$IC$6,CK$4,'Math Scores'!$F26:$IC26))</f>
        <is>
          <t/>
        </is>
      </c>
      <c r="CL25" s="519" t="inlineStr">
        <f aca="false">IF(COUNT('Math Scores'!$DV26:$EU26)=0,"",SUMIF('Math Scores'!$F$6:$IC$6,CL$4,'Math Scores'!$F26:$IC26))</f>
        <is>
          <t/>
        </is>
      </c>
      <c r="CM25" s="519" t="inlineStr">
        <f aca="false">IF(COUNT('Math Scores'!$DV26:$EU26)=0,"",SUMIF('Math Scores'!$F$6:$IC$6,CM$4,'Math Scores'!$F26:$IC26))</f>
        <is>
          <t/>
        </is>
      </c>
      <c r="CN25" s="519" t="inlineStr">
        <f aca="false">IF(COUNT('Math Scores'!$DV26:$EU26)=0,"",SUMIF('Math Scores'!$F$6:$IC$6,CN$4,'Math Scores'!$F26:$IC26))</f>
        <is>
          <t/>
        </is>
      </c>
      <c r="CO25" s="519" t="inlineStr">
        <f aca="false">IF(COUNT('Math Scores'!$DV26:$EU26)=0,"",SUMIF('Math Scores'!$F$6:$IC$6,CO$4,'Math Scores'!$F26:$IC26))</f>
        <is>
          <t/>
        </is>
      </c>
      <c r="CP25" s="519" t="inlineStr">
        <f aca="false">IF(COUNT('Math Scores'!$DV26:$EU26)=0,"",SUMIF('Math Scores'!$F$6:$IC$6,CP$4,'Math Scores'!$F26:$IC26))</f>
        <is>
          <t/>
        </is>
      </c>
      <c r="CQ25" s="519" t="inlineStr">
        <f aca="false">IF(COUNT('Math Scores'!$DV26:$EU26)=0,"",SUMIF('Math Scores'!$F$6:$IC$6,CQ$4,'Math Scores'!$F26:$IC26))</f>
        <is>
          <t/>
        </is>
      </c>
      <c r="CR25" s="519" t="inlineStr">
        <f aca="false">IF(COUNT('Math Scores'!$DV26:$EU26)=0,"",SUMIF('Math Scores'!$F$6:$IC$6,CR$4,'Math Scores'!$F26:$IC26))</f>
        <is>
          <t/>
        </is>
      </c>
      <c r="CS25" s="519" t="inlineStr">
        <f aca="false">IF(COUNT('Math Scores'!$DV26:$EU26)=0,"",SUMIF('Math Scores'!$F$6:$IC$6,CS$4,'Math Scores'!$F26:$IC26))</f>
        <is>
          <t/>
        </is>
      </c>
      <c r="CT25" s="519" t="inlineStr">
        <f aca="false">IF(COUNT('Math Scores'!$EV26:$FW26)=0,"",SUMIF('Math Scores'!$F$6:$IC$6,CT$4,'Math Scores'!$F26:$IC26))</f>
        <is>
          <t/>
        </is>
      </c>
      <c r="CU25" s="519" t="inlineStr">
        <f aca="false">IF(COUNT('Math Scores'!$EV26:$FW26)=0,"",SUMIF('Math Scores'!$F$6:$IC$6,CU$4,'Math Scores'!$F26:$IC26))</f>
        <is>
          <t/>
        </is>
      </c>
      <c r="CV25" s="519" t="inlineStr">
        <f aca="false">IF(COUNT('Math Scores'!$EV26:$FW26)=0,"",SUMIF('Math Scores'!$F$6:$IC$6,CV$4,'Math Scores'!$F26:$IC26))</f>
        <is>
          <t/>
        </is>
      </c>
      <c r="CW25" s="519" t="inlineStr">
        <f aca="false">IF(COUNT('Math Scores'!$EV26:$FW26)=0,"",SUMIF('Math Scores'!$F$6:$IC$6,CW$4,'Math Scores'!$F26:$IC26))</f>
        <is>
          <t/>
        </is>
      </c>
      <c r="CX25" s="519" t="inlineStr">
        <f aca="false">IF(COUNT('Math Scores'!$EV26:$FW26)=0,"",SUMIF('Math Scores'!$F$6:$IC$6,CX$4,'Math Scores'!$F26:$IC26))</f>
        <is>
          <t/>
        </is>
      </c>
      <c r="CY25" s="519" t="inlineStr">
        <f aca="false">IF(COUNT('Math Scores'!$EV26:$FW26)=0,"",SUMIF('Math Scores'!$F$6:$IC$6,CY$4,'Math Scores'!$F26:$IC26))</f>
        <is>
          <t/>
        </is>
      </c>
      <c r="CZ25" s="519" t="inlineStr">
        <f aca="false">IF(COUNT('Math Scores'!$EV26:$FW26)=0,"",SUMIF('Math Scores'!$F$6:$IC$6,CZ$4,'Math Scores'!$F26:$IC26))</f>
        <is>
          <t/>
        </is>
      </c>
      <c r="DA25" s="519" t="inlineStr">
        <f aca="false">IF(COUNT('Math Scores'!$EV26:$FW26)=0,"",SUMIF('Math Scores'!$F$6:$IC$6,DA$4,'Math Scores'!$F26:$IC26))</f>
        <is>
          <t/>
        </is>
      </c>
      <c r="DB25" s="519" t="inlineStr">
        <f aca="false">IF(COUNT('Math Scores'!$EV26:$FW26)=0,"",SUMIF('Math Scores'!$F$6:$IC$6,DB$4,'Math Scores'!$F26:$IC26))</f>
        <is>
          <t/>
        </is>
      </c>
      <c r="DC25" s="519" t="inlineStr">
        <f aca="false">IF(COUNT('Math Scores'!$EV26:$FW26)=0,"",SUMIF('Math Scores'!$F$6:$IC$6,DC$4,'Math Scores'!$F26:$IC26))</f>
        <is>
          <t/>
        </is>
      </c>
      <c r="DD25" s="519" t="inlineStr">
        <f aca="false">IF(COUNT('Math Scores'!$EV26:$FW26)=0,"",SUMIF('Math Scores'!$F$6:$IC$6,DD$4,'Math Scores'!$F26:$IC26))</f>
        <is>
          <t/>
        </is>
      </c>
      <c r="DE25" s="519" t="inlineStr">
        <f aca="false">IF(COUNT('Math Scores'!$EV26:$FW26)=0,"",SUMIF('Math Scores'!$F$6:$IC$6,DE$4,'Math Scores'!$F26:$IC26))</f>
        <is>
          <t/>
        </is>
      </c>
      <c r="DF25" s="519" t="inlineStr">
        <f aca="false">IF(COUNT('Math Scores'!$EV26:$FW26)=0,"",SUMIF('Math Scores'!$F$6:$IC$6,DF$4,'Math Scores'!$F26:$IC26))</f>
        <is>
          <t/>
        </is>
      </c>
      <c r="DG25" s="519" t="inlineStr">
        <f aca="false">IF(COUNT('Math Scores'!$EV26:$FW26)=0,"",SUMIF('Math Scores'!$F$6:$IC$6,DG$4,'Math Scores'!$F26:$IC26))</f>
        <is>
          <t/>
        </is>
      </c>
    </row>
    <row r="26" customFormat="false" ht="12.75" hidden="false" customHeight="false" outlineLevel="0" collapsed="false">
      <c r="A26" s="421" t="n">
        <v>19</v>
      </c>
      <c r="B26" s="228" t="str">
        <f aca="false">'Math Scores'!B27</f>
        <v>Sri Vidya</v>
      </c>
      <c r="C26" s="517" t="inlineStr">
        <f aca="false">IF(COUNT('Math Scores'!F27:HI27)=0, "", (SUMIF('Math Scores'!$F$5:$HI$5,"Yes",'Math Scores'!F27:HI27)/SUMIF('Math Scores'!$F$5:$HI$5,"Yes",'Math Scores'!$F$2:$HI$2)))</f>
        <is>
          <t/>
        </is>
      </c>
      <c r="D26" s="318" t="inlineStr">
        <f aca="false">IF(B26="","",IF(COUNT(H26:DG26)=0,"",IF(('Cover Sheet'!$AC$6="2nd"),(SUM(H26:W26)/SUM(H$2:W$2)),IF(('Cover Sheet'!$AC$6="3rd"),(SUM(X26:AI26)/SUM(X$2:AI$2)),IF(('Cover Sheet'!$AC$6="4th"),(SUM(AJ26:AW26)/SUM(AJ$2:AW$2)),IF(('Cover Sheet'!$AC$6="5th"),(SUM(AX26:BK26)/SUM(AX$2:BK$2)),IF(('Cover Sheet'!$AC$6="6th"),(SUM(BL26:CC26)/SUM(BL$2:CC$2)),IF(('Cover Sheet'!$AC$6="7th"),(SUM(CD26:CS26)/SUM(CD$2:CS$2)),IF(('Cover Sheet'!$AC$6="8th"),(SUM(CT26:DG26)/SUM(CT$2:DG$2)),"ERROR")))))))))</f>
        <is>
          <t/>
        </is>
      </c>
      <c r="E26" s="318" t="str">
        <f aca="false">IF(D26="","",IF(D26&gt;0.9,"A1",IF(D26&gt;0.8,"A2",IF(D26&gt;0.7,"B1",IF(D26&gt;0.6,"B2",IF(D26&gt;0.5,"C1",IF(D26&gt;0.4,"C2",IF(D26&gt;0.32,"D",IF(D26&gt;0.2,"E1","E2")))))))))</f>
        <v/>
      </c>
      <c r="F26" s="476" t="str">
        <f aca="false">IF(G26="","",IF(G26&gt;=0.9,"Distinction",IF(G26&gt;=0.75,"First Class",IF(G26&gt;=0.56,"Second Class",IF(G26&gt;=0.35,"Pass","Unsatisfactory")))))</f>
        <v/>
      </c>
      <c r="G26" s="518" t="inlineStr">
        <f aca="false">IF(OR(B26="",'Cover Sheet'!$AC$6=""),"",IF(('Cover Sheet'!$AC$6="2nd"),(VLOOKUP(ROUND((D26*100),0),Goals!$E$4:$H$104,2,1)/100),IF(('Cover Sheet'!$AC$6="3rd"),(VLOOKUP(ROUND((D26*100),0),Goals!$E$4:$H$104,3,1)/100),VLOOKUP(ROUND((D26*100),0),Goals!$E$4:$H$104,4,1)/100)))</f>
        <is>
          <t/>
        </is>
      </c>
      <c r="H26" s="519" t="inlineStr">
        <f aca="false">IF(COUNT('Math Scores'!$F27:$AC27)=0,"",SUMIF('Math Scores'!$F$6:$IC$6,H$4,'Math Scores'!$F27:$IC27))</f>
        <is>
          <t/>
        </is>
      </c>
      <c r="I26" s="519" t="inlineStr">
        <f aca="false">IF(COUNT('Math Scores'!$F27:$AC27)=0,"",SUMIF('Math Scores'!$F$6:$IC$6,I$4,'Math Scores'!$F27:$IC27))</f>
        <is>
          <t/>
        </is>
      </c>
      <c r="J26" s="519" t="inlineStr">
        <f aca="false">IF(COUNT('Math Scores'!$F27:$AC27)=0,"",SUMIF('Math Scores'!$F$6:$IC$6,J$4,'Math Scores'!$F27:$IC27))</f>
        <is>
          <t/>
        </is>
      </c>
      <c r="K26" s="519" t="inlineStr">
        <f aca="false">IF(COUNT('Math Scores'!$F27:$AC27)=0,"",SUMIF('Math Scores'!$F$6:$IC$6,K$4,'Math Scores'!$F27:$IC27))</f>
        <is>
          <t/>
        </is>
      </c>
      <c r="L26" s="519" t="inlineStr">
        <f aca="false">IF(COUNT('Math Scores'!$F27:$AC27)=0,"",SUMIF('Math Scores'!$F$6:$IC$6,L$4,'Math Scores'!$F27:$IC27))</f>
        <is>
          <t/>
        </is>
      </c>
      <c r="M26" s="519" t="inlineStr">
        <f aca="false">IF(COUNT('Math Scores'!$F27:$AC27)=0,"",SUMIF('Math Scores'!$F$6:$IC$6,M$4,'Math Scores'!$F27:$IC27))</f>
        <is>
          <t/>
        </is>
      </c>
      <c r="N26" s="519" t="inlineStr">
        <f aca="false">IF(COUNT('Math Scores'!$F27:$AC27)=0,"",SUMIF('Math Scores'!$F$6:$IC$6,N$4,'Math Scores'!$F27:$IC27))</f>
        <is>
          <t/>
        </is>
      </c>
      <c r="O26" s="519" t="inlineStr">
        <f aca="false">IF(COUNT('Math Scores'!$F27:$AC27)=0,"",SUMIF('Math Scores'!$F$6:$IC$6,O$4,'Math Scores'!$F27:$IC27))</f>
        <is>
          <t/>
        </is>
      </c>
      <c r="P26" s="519" t="inlineStr">
        <f aca="false">IF(COUNT('Math Scores'!$F27:$AC27)=0,"",SUMIF('Math Scores'!$F$6:$IC$6,P$4,'Math Scores'!$F27:$IC27))</f>
        <is>
          <t/>
        </is>
      </c>
      <c r="Q26" s="519" t="inlineStr">
        <f aca="false">IF(COUNT('Math Scores'!$F27:$AC27)=0,"",SUMIF('Math Scores'!$F$6:$IC$6,Q$4,'Math Scores'!$F27:$IC27))</f>
        <is>
          <t/>
        </is>
      </c>
      <c r="R26" s="519" t="inlineStr">
        <f aca="false">IF(COUNT('Math Scores'!$F27:$AC27)=0,"",SUMIF('Math Scores'!$F$6:$IC$6,R$4,'Math Scores'!$F27:$IC27))</f>
        <is>
          <t/>
        </is>
      </c>
      <c r="S26" s="519"/>
      <c r="T26" s="519"/>
      <c r="U26" s="519"/>
      <c r="V26" s="519"/>
      <c r="W26" s="519"/>
      <c r="X26" s="519" t="inlineStr">
        <f aca="false">IF(COUNT('Math Scores'!$AD27:$AZ27)=0,"",SUMIF('Math Scores'!$F$6:$IC$6,X$4,'Math Scores'!$F27:$IC27))</f>
        <is>
          <t/>
        </is>
      </c>
      <c r="Y26" s="519" t="inlineStr">
        <f aca="false">IF(COUNT('Math Scores'!$AD27:$AZ27)=0,"",SUMIF('Math Scores'!$F$6:$IC$6,Y$4,'Math Scores'!$F27:$IC27))</f>
        <is>
          <t/>
        </is>
      </c>
      <c r="Z26" s="519" t="inlineStr">
        <f aca="false">IF(COUNT('Math Scores'!$AD27:$AZ27)=0,"",SUMIF('Math Scores'!$F$6:$IC$6,Z$4,'Math Scores'!$F27:$IC27))</f>
        <is>
          <t/>
        </is>
      </c>
      <c r="AA26" s="519" t="inlineStr">
        <f aca="false">IF(COUNT('Math Scores'!$AD27:$AZ27)=0,"",SUMIF('Math Scores'!$F$6:$IC$6,AA$4,'Math Scores'!$F27:$IC27))</f>
        <is>
          <t/>
        </is>
      </c>
      <c r="AB26" s="519" t="inlineStr">
        <f aca="false">IF(COUNT('Math Scores'!$AD27:$AZ27)=0,"",SUMIF('Math Scores'!$F$6:$IC$6,AB$4,'Math Scores'!$F27:$IC27))</f>
        <is>
          <t/>
        </is>
      </c>
      <c r="AC26" s="519" t="inlineStr">
        <f aca="false">IF(COUNT('Math Scores'!$AD27:$AZ27)=0,"",SUMIF('Math Scores'!$F$6:$IC$6,AC$4,'Math Scores'!$F27:$IC27))</f>
        <is>
          <t/>
        </is>
      </c>
      <c r="AD26" s="519" t="inlineStr">
        <f aca="false">IF(COUNT('Math Scores'!$AD27:$AZ27)=0,"",SUMIF('Math Scores'!$F$6:$IC$6,AD$4,'Math Scores'!$F27:$IC27))</f>
        <is>
          <t/>
        </is>
      </c>
      <c r="AE26" s="519" t="inlineStr">
        <f aca="false">IF(COUNT('Math Scores'!$AD27:$AZ27)=0,"",SUMIF('Math Scores'!$F$6:$IC$6,AE$4,'Math Scores'!$F27:$IC27))</f>
        <is>
          <t/>
        </is>
      </c>
      <c r="AF26" s="519" t="inlineStr">
        <f aca="false">IF(COUNT('Math Scores'!$AD27:$AZ27)=0,"",SUMIF('Math Scores'!$F$6:$IC$6,AF$4,'Math Scores'!$F27:$IC27))</f>
        <is>
          <t/>
        </is>
      </c>
      <c r="AG26" s="519" t="inlineStr">
        <f aca="false">IF(COUNT('Math Scores'!$AD27:$AZ27)=0,"",SUMIF('Math Scores'!$F$6:$IC$6,AG$4,'Math Scores'!$F27:$IC27))</f>
        <is>
          <t/>
        </is>
      </c>
      <c r="AH26" s="519" t="inlineStr">
        <f aca="false">IF(COUNT('Math Scores'!$AD27:$AZ27)=0,"",SUMIF('Math Scores'!$F$6:$IC$6,AH$4,'Math Scores'!$F27:$IC27))</f>
        <is>
          <t/>
        </is>
      </c>
      <c r="AI26" s="519" t="inlineStr">
        <f aca="false">IF(COUNT('Math Scores'!$AD27:$AZ27)=0,"",SUMIF('Math Scores'!$F$6:$IC$6,AI$4,'Math Scores'!$F27:$IC27))</f>
        <is>
          <t/>
        </is>
      </c>
      <c r="AJ26" s="519" t="n">
        <f aca="false">IF(COUNT('Math Scores'!$BA27:$BY27)=0,"",SUMIF('Math Scores'!$F$6:$IC$6,AJ$4,'Math Scores'!$F27:$IC27))</f>
        <v>0</v>
      </c>
      <c r="AK26" s="519" t="n">
        <f aca="false">IF(COUNT('Math Scores'!$BA27:$BY27)=0,"",SUMIF('Math Scores'!$F$6:$IC$6,AK$4,'Math Scores'!$F27:$IC27))</f>
        <v>0</v>
      </c>
      <c r="AL26" s="519" t="n">
        <f aca="false">IF(COUNT('Math Scores'!$BA27:$BY27)=0,"",SUMIF('Math Scores'!$F$6:$IC$6,AL$4,'Math Scores'!$F27:$IC27))</f>
        <v>0</v>
      </c>
      <c r="AM26" s="519" t="n">
        <f aca="false">IF(COUNT('Math Scores'!$BA27:$BY27)=0,"",SUMIF('Math Scores'!$F$6:$IC$6,AM$4,'Math Scores'!$F27:$IC27))</f>
        <v>0</v>
      </c>
      <c r="AN26" s="519" t="n">
        <f aca="false">IF(COUNT('Math Scores'!$BA27:$BY27)=0,"",SUMIF('Math Scores'!$F$6:$IC$6,AN$4,'Math Scores'!$F27:$IC27))</f>
        <v>0</v>
      </c>
      <c r="AO26" s="519" t="n">
        <f aca="false">IF(COUNT('Math Scores'!$BA27:$BY27)=0,"",SUMIF('Math Scores'!$F$6:$IC$6,AO$4,'Math Scores'!$F27:$IC27))</f>
        <v>0</v>
      </c>
      <c r="AP26" s="519" t="n">
        <f aca="false">IF(COUNT('Math Scores'!$BA27:$BY27)=0,"",SUMIF('Math Scores'!$F$6:$IC$6,AP$4,'Math Scores'!$F27:$IC27))</f>
        <v>0</v>
      </c>
      <c r="AQ26" s="519" t="n">
        <f aca="false">IF(COUNT('Math Scores'!$BA27:$BY27)=0,"",SUMIF('Math Scores'!$F$6:$IC$6,AQ$4,'Math Scores'!$F27:$IC27))</f>
        <v>0</v>
      </c>
      <c r="AR26" s="519" t="n">
        <f aca="false">IF(COUNT('Math Scores'!$BA27:$BY27)=0,"",SUMIF('Math Scores'!$F$6:$IC$6,AR$4,'Math Scores'!$F27:$IC27))</f>
        <v>0</v>
      </c>
      <c r="AS26" s="519" t="n">
        <f aca="false">IF(COUNT('Math Scores'!$BA27:$BY27)=0,"",SUMIF('Math Scores'!$F$6:$IC$6,AS$4,'Math Scores'!$F27:$IC27))</f>
        <v>0</v>
      </c>
      <c r="AT26" s="519" t="n">
        <f aca="false">IF(COUNT('Math Scores'!$BA27:$BY27)=0,"",SUMIF('Math Scores'!$F$6:$IC$6,AT$4,'Math Scores'!$F27:$IC27))</f>
        <v>0</v>
      </c>
      <c r="AU26" s="519" t="n">
        <f aca="false">IF(COUNT('Math Scores'!$BA27:$BY27)=0,"",SUMIF('Math Scores'!$F$6:$IC$6,AU$4,'Math Scores'!$F27:$IC27))</f>
        <v>0</v>
      </c>
      <c r="AV26" s="519" t="n">
        <f aca="false">IF(COUNT('Math Scores'!$BA27:$BY27)=0,"",SUMIF('Math Scores'!$F$6:$IC$6,AV$4,'Math Scores'!$F27:$IC27))</f>
        <v>0</v>
      </c>
      <c r="AW26" s="519" t="n">
        <f aca="false">IF(COUNT('Math Scores'!$BA27:$BY27)=0,"",SUMIF('Math Scores'!$F$6:$IC$6,AW$4,'Math Scores'!$F27:$IC27))</f>
        <v>0</v>
      </c>
      <c r="AX26" s="519" t="n">
        <f aca="false">IF(COUNT('Math Scores'!$BZ27:$CW27)=0,"",SUMIF('Math Scores'!$F$6:$IC$6,AX$4,'Math Scores'!$F27:$IC27))</f>
        <v>0</v>
      </c>
      <c r="AY26" s="519" t="n">
        <f aca="false">IF(COUNT('Math Scores'!$BZ27:$CW27)=0,"",SUMIF('Math Scores'!$F$6:$IC$6,AY$4,'Math Scores'!$F27:$IC27))</f>
        <v>0</v>
      </c>
      <c r="AZ26" s="519" t="n">
        <f aca="false">IF(COUNT('Math Scores'!$BZ27:$CW27)=0,"",SUMIF('Math Scores'!$F$6:$IC$6,AZ$4,'Math Scores'!$F27:$IC27))</f>
        <v>0</v>
      </c>
      <c r="BA26" s="519" t="n">
        <f aca="false">IF(COUNT('Math Scores'!$BZ27:$CW27)=0,"",SUMIF('Math Scores'!$F$6:$IC$6,BA$4,'Math Scores'!$F27:$IC27))</f>
        <v>0</v>
      </c>
      <c r="BB26" s="519" t="n">
        <f aca="false">IF(COUNT('Math Scores'!$BZ27:$CW27)=0,"",SUMIF('Math Scores'!$F$6:$IC$6,BB$4,'Math Scores'!$F27:$IC27))</f>
        <v>0</v>
      </c>
      <c r="BC26" s="519" t="n">
        <f aca="false">IF(COUNT('Math Scores'!$BZ27:$CW27)=0,"",SUMIF('Math Scores'!$F$6:$IC$6,BC$4,'Math Scores'!$F27:$IC27))</f>
        <v>0</v>
      </c>
      <c r="BD26" s="519" t="n">
        <f aca="false">IF(COUNT('Math Scores'!$BZ27:$CW27)=0,"",SUMIF('Math Scores'!$F$6:$IC$6,BD$4,'Math Scores'!$F27:$IC27))</f>
        <v>0</v>
      </c>
      <c r="BE26" s="519" t="n">
        <f aca="false">IF(COUNT('Math Scores'!$BZ27:$CW27)=0,"",SUMIF('Math Scores'!$F$6:$IC$6,BE$4,'Math Scores'!$F27:$IC27))</f>
        <v>0</v>
      </c>
      <c r="BF26" s="519" t="n">
        <f aca="false">IF(COUNT('Math Scores'!$BZ27:$CW27)=0,"",SUMIF('Math Scores'!$F$6:$IC$6,BF$4,'Math Scores'!$F27:$IC27))</f>
        <v>0</v>
      </c>
      <c r="BG26" s="519" t="n">
        <f aca="false">IF(COUNT('Math Scores'!$BZ27:$CW27)=0,"",SUMIF('Math Scores'!$F$6:$IC$6,BG$4,'Math Scores'!$F27:$IC27))</f>
        <v>0</v>
      </c>
      <c r="BH26" s="519" t="inlineStr">
        <f aca="false">IF(COUNT('Math Scores'!$BZ27:$CW27)=0,"",SUMIF('Math Scores'!$F$6:$IC$6,BH$4,'Math Scores'!$F27:$IC27))</f>
        <is>
          <t/>
        </is>
      </c>
      <c r="BI26" s="519" t="inlineStr">
        <f aca="false">IF(COUNT('Math Scores'!$BZ27:$CW27)=0,"",SUMIF('Math Scores'!$F$6:$IC$6,BI$4,'Math Scores'!$F27:$IC27))</f>
        <is>
          <t/>
        </is>
      </c>
      <c r="BJ26" s="519" t="inlineStr">
        <f aca="false">IF(COUNT('Math Scores'!$BZ27:$CW27)=0,"",SUMIF('Math Scores'!$F$6:$IC$6,BJ$4,'Math Scores'!$F27:$IC27))</f>
        <is>
          <t/>
        </is>
      </c>
      <c r="BK26" s="519" t="n">
        <f aca="false">IF(COUNT('Math Scores'!$BZ27:$CW27)=0,"",SUMIF('Math Scores'!$F$6:$IC$6,BK$4,'Math Scores'!$F27:$IC27))</f>
        <v>0</v>
      </c>
      <c r="BL26" s="519" t="n">
        <f aca="false">IF(COUNT('Math Scores'!$CX27:$DU27)=0,"",SUMIF('Math Scores'!$F$6:$IC$6,BL$4,'Math Scores'!$F27:$IC27))</f>
        <v>0</v>
      </c>
      <c r="BM26" s="519" t="n">
        <f aca="false">IF(COUNT('Math Scores'!$CX27:$DU27)=0,"",SUMIF('Math Scores'!$F$6:$IC$6,BM$4,'Math Scores'!$F27:$IC27))</f>
        <v>0</v>
      </c>
      <c r="BN26" s="519" t="n">
        <f aca="false">IF(COUNT('Math Scores'!$CX27:$DU27)=0,"",SUMIF('Math Scores'!$F$6:$IC$6,BN$4,'Math Scores'!$F27:$IC27))</f>
        <v>0</v>
      </c>
      <c r="BO26" s="519" t="n">
        <f aca="false">IF(COUNT('Math Scores'!$CX27:$DU27)=0,"",SUMIF('Math Scores'!$F$6:$IC$6,BO$4,'Math Scores'!$F27:$IC27))</f>
        <v>0</v>
      </c>
      <c r="BP26" s="519" t="n">
        <f aca="false">IF(COUNT('Math Scores'!$CX27:$DU27)=0,"",SUMIF('Math Scores'!$F$6:$IC$6,BP$4,'Math Scores'!$F27:$IC27))</f>
        <v>0</v>
      </c>
      <c r="BQ26" s="519" t="n">
        <f aca="false">IF(COUNT('Math Scores'!$CX27:$DU27)=0,"",SUMIF('Math Scores'!$F$6:$IC$6,BQ$4,'Math Scores'!$F27:$IC27))</f>
        <v>0</v>
      </c>
      <c r="BR26" s="519" t="n">
        <f aca="false">IF(COUNT('Math Scores'!$CX27:$DU27)=0,"",SUMIF('Math Scores'!$F$6:$IC$6,BR$4,'Math Scores'!$F27:$IC27))</f>
        <v>0</v>
      </c>
      <c r="BS26" s="519" t="n">
        <f aca="false">IF(COUNT('Math Scores'!$CX27:$DU27)=0,"",SUMIF('Math Scores'!$F$6:$IC$6,BS$4,'Math Scores'!$F27:$IC27))</f>
        <v>0</v>
      </c>
      <c r="BT26" s="519" t="n">
        <f aca="false">IF(COUNT('Math Scores'!$CX27:$DU27)=0,"",SUMIF('Math Scores'!$F$6:$IC$6,BT$4,'Math Scores'!$F27:$IC27))</f>
        <v>0</v>
      </c>
      <c r="BU26" s="519" t="n">
        <f aca="false">IF(COUNT('Math Scores'!$CX27:$DU27)=0,"",SUMIF('Math Scores'!$F$6:$IC$6,BU$4,'Math Scores'!$F27:$IC27))</f>
        <v>0</v>
      </c>
      <c r="BV26" s="519" t="n">
        <f aca="false">IF(COUNT('Math Scores'!$CX27:$DU27)=0,"",SUMIF('Math Scores'!$F$6:$IC$6,BV$4,'Math Scores'!$F27:$IC27))</f>
        <v>0</v>
      </c>
      <c r="BW26" s="519" t="n">
        <f aca="false">IF(COUNT('Math Scores'!$CX27:$DU27)=0,"",SUMIF('Math Scores'!$F$6:$IC$6,BW$4,'Math Scores'!$F27:$IC27))</f>
        <v>0</v>
      </c>
      <c r="BX26" s="519" t="n">
        <f aca="false">IF(COUNT('Math Scores'!$CX27:$DU27)=0,"",SUMIF('Math Scores'!$F$6:$IC$6,BX$4,'Math Scores'!$F27:$IC27))</f>
        <v>0</v>
      </c>
      <c r="BY26" s="519" t="n">
        <f aca="false">IF(COUNT('Math Scores'!$CX27:$DU27)=0,"",SUMIF('Math Scores'!$F$6:$IC$6,BY$4,'Math Scores'!$F27:$IC27))</f>
        <v>0</v>
      </c>
      <c r="BZ26" s="519" t="n">
        <f aca="false">IF(COUNT('Math Scores'!$CX27:$DU27)=0,"",SUMIF('Math Scores'!$F$6:$IC$6,BZ$4,'Math Scores'!$F27:$IC27))</f>
        <v>0</v>
      </c>
      <c r="CA26" s="519" t="n">
        <f aca="false">IF(COUNT('Math Scores'!$CX27:$DU27)=0,"",SUMIF('Math Scores'!$F$6:$IC$6,CA$4,'Math Scores'!$F27:$IC27))</f>
        <v>0</v>
      </c>
      <c r="CB26" s="519" t="n">
        <f aca="false">IF(COUNT('Math Scores'!$CX27:$DU27)=0,"",SUMIF('Math Scores'!$F$6:$IC$6,CB$4,'Math Scores'!$F27:$IC27))</f>
        <v>0</v>
      </c>
      <c r="CC26" s="519" t="n">
        <f aca="false">IF(COUNT('Math Scores'!$CX27:$DU27)=0,"",SUMIF('Math Scores'!$F$6:$IC$6,CC$4,'Math Scores'!$F27:$IC27))</f>
        <v>0</v>
      </c>
      <c r="CD26" s="519" t="inlineStr">
        <f aca="false">IF(COUNT('Math Scores'!$DV27:$EU27)=0,"",SUMIF('Math Scores'!$F$6:$IC$6,CD$4,'Math Scores'!$F27:$IC27))</f>
        <is>
          <t/>
        </is>
      </c>
      <c r="CE26" s="519" t="inlineStr">
        <f aca="false">IF(COUNT('Math Scores'!$DV27:$EU27)=0,"",SUMIF('Math Scores'!$F$6:$IC$6,CE$4,'Math Scores'!$F27:$IC27))</f>
        <is>
          <t/>
        </is>
      </c>
      <c r="CF26" s="519" t="inlineStr">
        <f aca="false">IF(COUNT('Math Scores'!$DV27:$EU27)=0,"",SUMIF('Math Scores'!$F$6:$IC$6,CF$4,'Math Scores'!$F27:$IC27))</f>
        <is>
          <t/>
        </is>
      </c>
      <c r="CG26" s="519" t="inlineStr">
        <f aca="false">IF(COUNT('Math Scores'!$DV27:$EU27)=0,"",SUMIF('Math Scores'!$F$6:$IC$6,CG$4,'Math Scores'!$F27:$IC27))</f>
        <is>
          <t/>
        </is>
      </c>
      <c r="CH26" s="519" t="inlineStr">
        <f aca="false">IF(COUNT('Math Scores'!$DV27:$EU27)=0,"",SUMIF('Math Scores'!$F$6:$IC$6,CH$4,'Math Scores'!$F27:$IC27))</f>
        <is>
          <t/>
        </is>
      </c>
      <c r="CI26" s="519" t="inlineStr">
        <f aca="false">IF(COUNT('Math Scores'!$DV27:$EU27)=0,"",SUMIF('Math Scores'!$F$6:$IC$6,CI$4,'Math Scores'!$F27:$IC27))</f>
        <is>
          <t/>
        </is>
      </c>
      <c r="CJ26" s="519" t="inlineStr">
        <f aca="false">IF(COUNT('Math Scores'!$DV27:$EU27)=0,"",SUMIF('Math Scores'!$F$6:$IC$6,CJ$4,'Math Scores'!$F27:$IC27))</f>
        <is>
          <t/>
        </is>
      </c>
      <c r="CK26" s="519" t="inlineStr">
        <f aca="false">IF(COUNT('Math Scores'!$DV27:$EU27)=0,"",SUMIF('Math Scores'!$F$6:$IC$6,CK$4,'Math Scores'!$F27:$IC27))</f>
        <is>
          <t/>
        </is>
      </c>
      <c r="CL26" s="519" t="inlineStr">
        <f aca="false">IF(COUNT('Math Scores'!$DV27:$EU27)=0,"",SUMIF('Math Scores'!$F$6:$IC$6,CL$4,'Math Scores'!$F27:$IC27))</f>
        <is>
          <t/>
        </is>
      </c>
      <c r="CM26" s="519" t="inlineStr">
        <f aca="false">IF(COUNT('Math Scores'!$DV27:$EU27)=0,"",SUMIF('Math Scores'!$F$6:$IC$6,CM$4,'Math Scores'!$F27:$IC27))</f>
        <is>
          <t/>
        </is>
      </c>
      <c r="CN26" s="519" t="inlineStr">
        <f aca="false">IF(COUNT('Math Scores'!$DV27:$EU27)=0,"",SUMIF('Math Scores'!$F$6:$IC$6,CN$4,'Math Scores'!$F27:$IC27))</f>
        <is>
          <t/>
        </is>
      </c>
      <c r="CO26" s="519" t="inlineStr">
        <f aca="false">IF(COUNT('Math Scores'!$DV27:$EU27)=0,"",SUMIF('Math Scores'!$F$6:$IC$6,CO$4,'Math Scores'!$F27:$IC27))</f>
        <is>
          <t/>
        </is>
      </c>
      <c r="CP26" s="519" t="inlineStr">
        <f aca="false">IF(COUNT('Math Scores'!$DV27:$EU27)=0,"",SUMIF('Math Scores'!$F$6:$IC$6,CP$4,'Math Scores'!$F27:$IC27))</f>
        <is>
          <t/>
        </is>
      </c>
      <c r="CQ26" s="519" t="inlineStr">
        <f aca="false">IF(COUNT('Math Scores'!$DV27:$EU27)=0,"",SUMIF('Math Scores'!$F$6:$IC$6,CQ$4,'Math Scores'!$F27:$IC27))</f>
        <is>
          <t/>
        </is>
      </c>
      <c r="CR26" s="519" t="inlineStr">
        <f aca="false">IF(COUNT('Math Scores'!$DV27:$EU27)=0,"",SUMIF('Math Scores'!$F$6:$IC$6,CR$4,'Math Scores'!$F27:$IC27))</f>
        <is>
          <t/>
        </is>
      </c>
      <c r="CS26" s="519" t="inlineStr">
        <f aca="false">IF(COUNT('Math Scores'!$DV27:$EU27)=0,"",SUMIF('Math Scores'!$F$6:$IC$6,CS$4,'Math Scores'!$F27:$IC27))</f>
        <is>
          <t/>
        </is>
      </c>
      <c r="CT26" s="519" t="inlineStr">
        <f aca="false">IF(COUNT('Math Scores'!$EV27:$FW27)=0,"",SUMIF('Math Scores'!$F$6:$IC$6,CT$4,'Math Scores'!$F27:$IC27))</f>
        <is>
          <t/>
        </is>
      </c>
      <c r="CU26" s="519" t="inlineStr">
        <f aca="false">IF(COUNT('Math Scores'!$EV27:$FW27)=0,"",SUMIF('Math Scores'!$F$6:$IC$6,CU$4,'Math Scores'!$F27:$IC27))</f>
        <is>
          <t/>
        </is>
      </c>
      <c r="CV26" s="519" t="inlineStr">
        <f aca="false">IF(COUNT('Math Scores'!$EV27:$FW27)=0,"",SUMIF('Math Scores'!$F$6:$IC$6,CV$4,'Math Scores'!$F27:$IC27))</f>
        <is>
          <t/>
        </is>
      </c>
      <c r="CW26" s="519" t="inlineStr">
        <f aca="false">IF(COUNT('Math Scores'!$EV27:$FW27)=0,"",SUMIF('Math Scores'!$F$6:$IC$6,CW$4,'Math Scores'!$F27:$IC27))</f>
        <is>
          <t/>
        </is>
      </c>
      <c r="CX26" s="519" t="inlineStr">
        <f aca="false">IF(COUNT('Math Scores'!$EV27:$FW27)=0,"",SUMIF('Math Scores'!$F$6:$IC$6,CX$4,'Math Scores'!$F27:$IC27))</f>
        <is>
          <t/>
        </is>
      </c>
      <c r="CY26" s="519" t="inlineStr">
        <f aca="false">IF(COUNT('Math Scores'!$EV27:$FW27)=0,"",SUMIF('Math Scores'!$F$6:$IC$6,CY$4,'Math Scores'!$F27:$IC27))</f>
        <is>
          <t/>
        </is>
      </c>
      <c r="CZ26" s="519" t="inlineStr">
        <f aca="false">IF(COUNT('Math Scores'!$EV27:$FW27)=0,"",SUMIF('Math Scores'!$F$6:$IC$6,CZ$4,'Math Scores'!$F27:$IC27))</f>
        <is>
          <t/>
        </is>
      </c>
      <c r="DA26" s="519" t="inlineStr">
        <f aca="false">IF(COUNT('Math Scores'!$EV27:$FW27)=0,"",SUMIF('Math Scores'!$F$6:$IC$6,DA$4,'Math Scores'!$F27:$IC27))</f>
        <is>
          <t/>
        </is>
      </c>
      <c r="DB26" s="519" t="inlineStr">
        <f aca="false">IF(COUNT('Math Scores'!$EV27:$FW27)=0,"",SUMIF('Math Scores'!$F$6:$IC$6,DB$4,'Math Scores'!$F27:$IC27))</f>
        <is>
          <t/>
        </is>
      </c>
      <c r="DC26" s="519" t="inlineStr">
        <f aca="false">IF(COUNT('Math Scores'!$EV27:$FW27)=0,"",SUMIF('Math Scores'!$F$6:$IC$6,DC$4,'Math Scores'!$F27:$IC27))</f>
        <is>
          <t/>
        </is>
      </c>
      <c r="DD26" s="519" t="inlineStr">
        <f aca="false">IF(COUNT('Math Scores'!$EV27:$FW27)=0,"",SUMIF('Math Scores'!$F$6:$IC$6,DD$4,'Math Scores'!$F27:$IC27))</f>
        <is>
          <t/>
        </is>
      </c>
      <c r="DE26" s="519" t="inlineStr">
        <f aca="false">IF(COUNT('Math Scores'!$EV27:$FW27)=0,"",SUMIF('Math Scores'!$F$6:$IC$6,DE$4,'Math Scores'!$F27:$IC27))</f>
        <is>
          <t/>
        </is>
      </c>
      <c r="DF26" s="519" t="inlineStr">
        <f aca="false">IF(COUNT('Math Scores'!$EV27:$FW27)=0,"",SUMIF('Math Scores'!$F$6:$IC$6,DF$4,'Math Scores'!$F27:$IC27))</f>
        <is>
          <t/>
        </is>
      </c>
      <c r="DG26" s="519" t="inlineStr">
        <f aca="false">IF(COUNT('Math Scores'!$EV27:$FW27)=0,"",SUMIF('Math Scores'!$F$6:$IC$6,DG$4,'Math Scores'!$F27:$IC27))</f>
        <is>
          <t/>
        </is>
      </c>
    </row>
    <row r="27" customFormat="false" ht="22.5" hidden="false" customHeight="false" outlineLevel="0" collapsed="false">
      <c r="A27" s="421" t="n">
        <v>20</v>
      </c>
      <c r="B27" s="228" t="str">
        <f aca="false">'Math Scores'!B28</f>
        <v>Lakshmi Narayan</v>
      </c>
      <c r="C27" s="517" t="inlineStr">
        <f aca="false">IF(COUNT('Math Scores'!F28:HI28)=0, "", (SUMIF('Math Scores'!$F$5:$HI$5,"Yes",'Math Scores'!F28:HI28)/SUMIF('Math Scores'!$F$5:$HI$5,"Yes",'Math Scores'!$F$2:$HI$2)))</f>
        <is>
          <t/>
        </is>
      </c>
      <c r="D27" s="318" t="inlineStr">
        <f aca="false">IF(B27="","",IF(COUNT(H27:DG27)=0,"",IF(('Cover Sheet'!$AC$6="2nd"),(SUM(H27:W27)/SUM(H$2:W$2)),IF(('Cover Sheet'!$AC$6="3rd"),(SUM(X27:AI27)/SUM(X$2:AI$2)),IF(('Cover Sheet'!$AC$6="4th"),(SUM(AJ27:AW27)/SUM(AJ$2:AW$2)),IF(('Cover Sheet'!$AC$6="5th"),(SUM(AX27:BK27)/SUM(AX$2:BK$2)),IF(('Cover Sheet'!$AC$6="6th"),(SUM(BL27:CC27)/SUM(BL$2:CC$2)),IF(('Cover Sheet'!$AC$6="7th"),(SUM(CD27:CS27)/SUM(CD$2:CS$2)),IF(('Cover Sheet'!$AC$6="8th"),(SUM(CT27:DG27)/SUM(CT$2:DG$2)),"ERROR")))))))))</f>
        <is>
          <t/>
        </is>
      </c>
      <c r="E27" s="318" t="str">
        <f aca="false">IF(D27="","",IF(D27&gt;0.9,"A1",IF(D27&gt;0.8,"A2",IF(D27&gt;0.7,"B1",IF(D27&gt;0.6,"B2",IF(D27&gt;0.5,"C1",IF(D27&gt;0.4,"C2",IF(D27&gt;0.32,"D",IF(D27&gt;0.2,"E1","E2")))))))))</f>
        <v/>
      </c>
      <c r="F27" s="476" t="str">
        <f aca="false">IF(G27="","",IF(G27&gt;=0.9,"Distinction",IF(G27&gt;=0.75,"First Class",IF(G27&gt;=0.56,"Second Class",IF(G27&gt;=0.35,"Pass","Unsatisfactory")))))</f>
        <v/>
      </c>
      <c r="G27" s="518" t="inlineStr">
        <f aca="false">IF(OR(B27="",'Cover Sheet'!$AC$6=""),"",IF(('Cover Sheet'!$AC$6="2nd"),(VLOOKUP(ROUND((D27*100),0),Goals!$E$4:$H$104,2,1)/100),IF(('Cover Sheet'!$AC$6="3rd"),(VLOOKUP(ROUND((D27*100),0),Goals!$E$4:$H$104,3,1)/100),VLOOKUP(ROUND((D27*100),0),Goals!$E$4:$H$104,4,1)/100)))</f>
        <is>
          <t/>
        </is>
      </c>
      <c r="H27" s="519" t="inlineStr">
        <f aca="false">IF(COUNT('Math Scores'!$F28:$AC28)=0,"",SUMIF('Math Scores'!$F$6:$IC$6,H$4,'Math Scores'!$F28:$IC28))</f>
        <is>
          <t/>
        </is>
      </c>
      <c r="I27" s="519" t="inlineStr">
        <f aca="false">IF(COUNT('Math Scores'!$F28:$AC28)=0,"",SUMIF('Math Scores'!$F$6:$IC$6,I$4,'Math Scores'!$F28:$IC28))</f>
        <is>
          <t/>
        </is>
      </c>
      <c r="J27" s="519" t="inlineStr">
        <f aca="false">IF(COUNT('Math Scores'!$F28:$AC28)=0,"",SUMIF('Math Scores'!$F$6:$IC$6,J$4,'Math Scores'!$F28:$IC28))</f>
        <is>
          <t/>
        </is>
      </c>
      <c r="K27" s="519" t="inlineStr">
        <f aca="false">IF(COUNT('Math Scores'!$F28:$AC28)=0,"",SUMIF('Math Scores'!$F$6:$IC$6,K$4,'Math Scores'!$F28:$IC28))</f>
        <is>
          <t/>
        </is>
      </c>
      <c r="L27" s="519" t="inlineStr">
        <f aca="false">IF(COUNT('Math Scores'!$F28:$AC28)=0,"",SUMIF('Math Scores'!$F$6:$IC$6,L$4,'Math Scores'!$F28:$IC28))</f>
        <is>
          <t/>
        </is>
      </c>
      <c r="M27" s="519" t="inlineStr">
        <f aca="false">IF(COUNT('Math Scores'!$F28:$AC28)=0,"",SUMIF('Math Scores'!$F$6:$IC$6,M$4,'Math Scores'!$F28:$IC28))</f>
        <is>
          <t/>
        </is>
      </c>
      <c r="N27" s="519" t="inlineStr">
        <f aca="false">IF(COUNT('Math Scores'!$F28:$AC28)=0,"",SUMIF('Math Scores'!$F$6:$IC$6,N$4,'Math Scores'!$F28:$IC28))</f>
        <is>
          <t/>
        </is>
      </c>
      <c r="O27" s="519" t="inlineStr">
        <f aca="false">IF(COUNT('Math Scores'!$F28:$AC28)=0,"",SUMIF('Math Scores'!$F$6:$IC$6,O$4,'Math Scores'!$F28:$IC28))</f>
        <is>
          <t/>
        </is>
      </c>
      <c r="P27" s="519" t="inlineStr">
        <f aca="false">IF(COUNT('Math Scores'!$F28:$AC28)=0,"",SUMIF('Math Scores'!$F$6:$IC$6,P$4,'Math Scores'!$F28:$IC28))</f>
        <is>
          <t/>
        </is>
      </c>
      <c r="Q27" s="519" t="inlineStr">
        <f aca="false">IF(COUNT('Math Scores'!$F28:$AC28)=0,"",SUMIF('Math Scores'!$F$6:$IC$6,Q$4,'Math Scores'!$F28:$IC28))</f>
        <is>
          <t/>
        </is>
      </c>
      <c r="R27" s="519" t="inlineStr">
        <f aca="false">IF(COUNT('Math Scores'!$F28:$AC28)=0,"",SUMIF('Math Scores'!$F$6:$IC$6,R$4,'Math Scores'!$F28:$IC28))</f>
        <is>
          <t/>
        </is>
      </c>
      <c r="S27" s="519"/>
      <c r="T27" s="519"/>
      <c r="U27" s="519"/>
      <c r="V27" s="519"/>
      <c r="W27" s="519"/>
      <c r="X27" s="519" t="inlineStr">
        <f aca="false">IF(COUNT('Math Scores'!$AD28:$AZ28)=0,"",SUMIF('Math Scores'!$F$6:$IC$6,X$4,'Math Scores'!$F28:$IC28))</f>
        <is>
          <t/>
        </is>
      </c>
      <c r="Y27" s="519" t="inlineStr">
        <f aca="false">IF(COUNT('Math Scores'!$AD28:$AZ28)=0,"",SUMIF('Math Scores'!$F$6:$IC$6,Y$4,'Math Scores'!$F28:$IC28))</f>
        <is>
          <t/>
        </is>
      </c>
      <c r="Z27" s="519" t="inlineStr">
        <f aca="false">IF(COUNT('Math Scores'!$AD28:$AZ28)=0,"",SUMIF('Math Scores'!$F$6:$IC$6,Z$4,'Math Scores'!$F28:$IC28))</f>
        <is>
          <t/>
        </is>
      </c>
      <c r="AA27" s="519" t="inlineStr">
        <f aca="false">IF(COUNT('Math Scores'!$AD28:$AZ28)=0,"",SUMIF('Math Scores'!$F$6:$IC$6,AA$4,'Math Scores'!$F28:$IC28))</f>
        <is>
          <t/>
        </is>
      </c>
      <c r="AB27" s="519" t="inlineStr">
        <f aca="false">IF(COUNT('Math Scores'!$AD28:$AZ28)=0,"",SUMIF('Math Scores'!$F$6:$IC$6,AB$4,'Math Scores'!$F28:$IC28))</f>
        <is>
          <t/>
        </is>
      </c>
      <c r="AC27" s="519" t="inlineStr">
        <f aca="false">IF(COUNT('Math Scores'!$AD28:$AZ28)=0,"",SUMIF('Math Scores'!$F$6:$IC$6,AC$4,'Math Scores'!$F28:$IC28))</f>
        <is>
          <t/>
        </is>
      </c>
      <c r="AD27" s="519" t="inlineStr">
        <f aca="false">IF(COUNT('Math Scores'!$AD28:$AZ28)=0,"",SUMIF('Math Scores'!$F$6:$IC$6,AD$4,'Math Scores'!$F28:$IC28))</f>
        <is>
          <t/>
        </is>
      </c>
      <c r="AE27" s="519" t="inlineStr">
        <f aca="false">IF(COUNT('Math Scores'!$AD28:$AZ28)=0,"",SUMIF('Math Scores'!$F$6:$IC$6,AE$4,'Math Scores'!$F28:$IC28))</f>
        <is>
          <t/>
        </is>
      </c>
      <c r="AF27" s="519" t="inlineStr">
        <f aca="false">IF(COUNT('Math Scores'!$AD28:$AZ28)=0,"",SUMIF('Math Scores'!$F$6:$IC$6,AF$4,'Math Scores'!$F28:$IC28))</f>
        <is>
          <t/>
        </is>
      </c>
      <c r="AG27" s="519" t="inlineStr">
        <f aca="false">IF(COUNT('Math Scores'!$AD28:$AZ28)=0,"",SUMIF('Math Scores'!$F$6:$IC$6,AG$4,'Math Scores'!$F28:$IC28))</f>
        <is>
          <t/>
        </is>
      </c>
      <c r="AH27" s="519" t="inlineStr">
        <f aca="false">IF(COUNT('Math Scores'!$AD28:$AZ28)=0,"",SUMIF('Math Scores'!$F$6:$IC$6,AH$4,'Math Scores'!$F28:$IC28))</f>
        <is>
          <t/>
        </is>
      </c>
      <c r="AI27" s="519" t="inlineStr">
        <f aca="false">IF(COUNT('Math Scores'!$AD28:$AZ28)=0,"",SUMIF('Math Scores'!$F$6:$IC$6,AI$4,'Math Scores'!$F28:$IC28))</f>
        <is>
          <t/>
        </is>
      </c>
      <c r="AJ27" s="519" t="n">
        <f aca="false">IF(COUNT('Math Scores'!$BA28:$BY28)=0,"",SUMIF('Math Scores'!$F$6:$IC$6,AJ$4,'Math Scores'!$F28:$IC28))</f>
        <v>0</v>
      </c>
      <c r="AK27" s="519" t="n">
        <f aca="false">IF(COUNT('Math Scores'!$BA28:$BY28)=0,"",SUMIF('Math Scores'!$F$6:$IC$6,AK$4,'Math Scores'!$F28:$IC28))</f>
        <v>0</v>
      </c>
      <c r="AL27" s="519" t="n">
        <f aca="false">IF(COUNT('Math Scores'!$BA28:$BY28)=0,"",SUMIF('Math Scores'!$F$6:$IC$6,AL$4,'Math Scores'!$F28:$IC28))</f>
        <v>0</v>
      </c>
      <c r="AM27" s="519" t="n">
        <f aca="false">IF(COUNT('Math Scores'!$BA28:$BY28)=0,"",SUMIF('Math Scores'!$F$6:$IC$6,AM$4,'Math Scores'!$F28:$IC28))</f>
        <v>0</v>
      </c>
      <c r="AN27" s="519" t="n">
        <f aca="false">IF(COUNT('Math Scores'!$BA28:$BY28)=0,"",SUMIF('Math Scores'!$F$6:$IC$6,AN$4,'Math Scores'!$F28:$IC28))</f>
        <v>0</v>
      </c>
      <c r="AO27" s="519" t="n">
        <f aca="false">IF(COUNT('Math Scores'!$BA28:$BY28)=0,"",SUMIF('Math Scores'!$F$6:$IC$6,AO$4,'Math Scores'!$F28:$IC28))</f>
        <v>0</v>
      </c>
      <c r="AP27" s="519" t="n">
        <f aca="false">IF(COUNT('Math Scores'!$BA28:$BY28)=0,"",SUMIF('Math Scores'!$F$6:$IC$6,AP$4,'Math Scores'!$F28:$IC28))</f>
        <v>0</v>
      </c>
      <c r="AQ27" s="519" t="n">
        <f aca="false">IF(COUNT('Math Scores'!$BA28:$BY28)=0,"",SUMIF('Math Scores'!$F$6:$IC$6,AQ$4,'Math Scores'!$F28:$IC28))</f>
        <v>0</v>
      </c>
      <c r="AR27" s="519" t="n">
        <f aca="false">IF(COUNT('Math Scores'!$BA28:$BY28)=0,"",SUMIF('Math Scores'!$F$6:$IC$6,AR$4,'Math Scores'!$F28:$IC28))</f>
        <v>0</v>
      </c>
      <c r="AS27" s="519" t="n">
        <f aca="false">IF(COUNT('Math Scores'!$BA28:$BY28)=0,"",SUMIF('Math Scores'!$F$6:$IC$6,AS$4,'Math Scores'!$F28:$IC28))</f>
        <v>0</v>
      </c>
      <c r="AT27" s="519" t="n">
        <f aca="false">IF(COUNT('Math Scores'!$BA28:$BY28)=0,"",SUMIF('Math Scores'!$F$6:$IC$6,AT$4,'Math Scores'!$F28:$IC28))</f>
        <v>0</v>
      </c>
      <c r="AU27" s="519" t="n">
        <f aca="false">IF(COUNT('Math Scores'!$BA28:$BY28)=0,"",SUMIF('Math Scores'!$F$6:$IC$6,AU$4,'Math Scores'!$F28:$IC28))</f>
        <v>0</v>
      </c>
      <c r="AV27" s="519" t="n">
        <f aca="false">IF(COUNT('Math Scores'!$BA28:$BY28)=0,"",SUMIF('Math Scores'!$F$6:$IC$6,AV$4,'Math Scores'!$F28:$IC28))</f>
        <v>0</v>
      </c>
      <c r="AW27" s="519" t="n">
        <f aca="false">IF(COUNT('Math Scores'!$BA28:$BY28)=0,"",SUMIF('Math Scores'!$F$6:$IC$6,AW$4,'Math Scores'!$F28:$IC28))</f>
        <v>0</v>
      </c>
      <c r="AX27" s="519" t="n">
        <f aca="false">IF(COUNT('Math Scores'!$BZ28:$CW28)=0,"",SUMIF('Math Scores'!$F$6:$IC$6,AX$4,'Math Scores'!$F28:$IC28))</f>
        <v>0</v>
      </c>
      <c r="AY27" s="519" t="n">
        <f aca="false">IF(COUNT('Math Scores'!$BZ28:$CW28)=0,"",SUMIF('Math Scores'!$F$6:$IC$6,AY$4,'Math Scores'!$F28:$IC28))</f>
        <v>0</v>
      </c>
      <c r="AZ27" s="519" t="n">
        <f aca="false">IF(COUNT('Math Scores'!$BZ28:$CW28)=0,"",SUMIF('Math Scores'!$F$6:$IC$6,AZ$4,'Math Scores'!$F28:$IC28))</f>
        <v>0</v>
      </c>
      <c r="BA27" s="519" t="n">
        <f aca="false">IF(COUNT('Math Scores'!$BZ28:$CW28)=0,"",SUMIF('Math Scores'!$F$6:$IC$6,BA$4,'Math Scores'!$F28:$IC28))</f>
        <v>0</v>
      </c>
      <c r="BB27" s="519" t="n">
        <f aca="false">IF(COUNT('Math Scores'!$BZ28:$CW28)=0,"",SUMIF('Math Scores'!$F$6:$IC$6,BB$4,'Math Scores'!$F28:$IC28))</f>
        <v>0</v>
      </c>
      <c r="BC27" s="519" t="n">
        <f aca="false">IF(COUNT('Math Scores'!$BZ28:$CW28)=0,"",SUMIF('Math Scores'!$F$6:$IC$6,BC$4,'Math Scores'!$F28:$IC28))</f>
        <v>0</v>
      </c>
      <c r="BD27" s="519" t="n">
        <f aca="false">IF(COUNT('Math Scores'!$BZ28:$CW28)=0,"",SUMIF('Math Scores'!$F$6:$IC$6,BD$4,'Math Scores'!$F28:$IC28))</f>
        <v>0</v>
      </c>
      <c r="BE27" s="519" t="n">
        <f aca="false">IF(COUNT('Math Scores'!$BZ28:$CW28)=0,"",SUMIF('Math Scores'!$F$6:$IC$6,BE$4,'Math Scores'!$F28:$IC28))</f>
        <v>0</v>
      </c>
      <c r="BF27" s="519" t="n">
        <f aca="false">IF(COUNT('Math Scores'!$BZ28:$CW28)=0,"",SUMIF('Math Scores'!$F$6:$IC$6,BF$4,'Math Scores'!$F28:$IC28))</f>
        <v>0</v>
      </c>
      <c r="BG27" s="519" t="n">
        <f aca="false">IF(COUNT('Math Scores'!$BZ28:$CW28)=0,"",SUMIF('Math Scores'!$F$6:$IC$6,BG$4,'Math Scores'!$F28:$IC28))</f>
        <v>0</v>
      </c>
      <c r="BH27" s="519" t="inlineStr">
        <f aca="false">IF(COUNT('Math Scores'!$BZ28:$CW28)=0,"",SUMIF('Math Scores'!$F$6:$IC$6,BH$4,'Math Scores'!$F28:$IC28))</f>
        <is>
          <t/>
        </is>
      </c>
      <c r="BI27" s="519" t="inlineStr">
        <f aca="false">IF(COUNT('Math Scores'!$BZ28:$CW28)=0,"",SUMIF('Math Scores'!$F$6:$IC$6,BI$4,'Math Scores'!$F28:$IC28))</f>
        <is>
          <t/>
        </is>
      </c>
      <c r="BJ27" s="519" t="inlineStr">
        <f aca="false">IF(COUNT('Math Scores'!$BZ28:$CW28)=0,"",SUMIF('Math Scores'!$F$6:$IC$6,BJ$4,'Math Scores'!$F28:$IC28))</f>
        <is>
          <t/>
        </is>
      </c>
      <c r="BK27" s="519" t="n">
        <f aca="false">IF(COUNT('Math Scores'!$BZ28:$CW28)=0,"",SUMIF('Math Scores'!$F$6:$IC$6,BK$4,'Math Scores'!$F28:$IC28))</f>
        <v>0</v>
      </c>
      <c r="BL27" s="519" t="n">
        <f aca="false">IF(COUNT('Math Scores'!$CX28:$DU28)=0,"",SUMIF('Math Scores'!$F$6:$IC$6,BL$4,'Math Scores'!$F28:$IC28))</f>
        <v>0</v>
      </c>
      <c r="BM27" s="519" t="n">
        <f aca="false">IF(COUNT('Math Scores'!$CX28:$DU28)=0,"",SUMIF('Math Scores'!$F$6:$IC$6,BM$4,'Math Scores'!$F28:$IC28))</f>
        <v>0</v>
      </c>
      <c r="BN27" s="519" t="n">
        <f aca="false">IF(COUNT('Math Scores'!$CX28:$DU28)=0,"",SUMIF('Math Scores'!$F$6:$IC$6,BN$4,'Math Scores'!$F28:$IC28))</f>
        <v>0</v>
      </c>
      <c r="BO27" s="519" t="n">
        <f aca="false">IF(COUNT('Math Scores'!$CX28:$DU28)=0,"",SUMIF('Math Scores'!$F$6:$IC$6,BO$4,'Math Scores'!$F28:$IC28))</f>
        <v>0</v>
      </c>
      <c r="BP27" s="519" t="n">
        <f aca="false">IF(COUNT('Math Scores'!$CX28:$DU28)=0,"",SUMIF('Math Scores'!$F$6:$IC$6,BP$4,'Math Scores'!$F28:$IC28))</f>
        <v>0</v>
      </c>
      <c r="BQ27" s="519" t="n">
        <f aca="false">IF(COUNT('Math Scores'!$CX28:$DU28)=0,"",SUMIF('Math Scores'!$F$6:$IC$6,BQ$4,'Math Scores'!$F28:$IC28))</f>
        <v>0</v>
      </c>
      <c r="BR27" s="519" t="n">
        <f aca="false">IF(COUNT('Math Scores'!$CX28:$DU28)=0,"",SUMIF('Math Scores'!$F$6:$IC$6,BR$4,'Math Scores'!$F28:$IC28))</f>
        <v>0</v>
      </c>
      <c r="BS27" s="519" t="n">
        <f aca="false">IF(COUNT('Math Scores'!$CX28:$DU28)=0,"",SUMIF('Math Scores'!$F$6:$IC$6,BS$4,'Math Scores'!$F28:$IC28))</f>
        <v>0</v>
      </c>
      <c r="BT27" s="519" t="n">
        <f aca="false">IF(COUNT('Math Scores'!$CX28:$DU28)=0,"",SUMIF('Math Scores'!$F$6:$IC$6,BT$4,'Math Scores'!$F28:$IC28))</f>
        <v>0</v>
      </c>
      <c r="BU27" s="519" t="n">
        <f aca="false">IF(COUNT('Math Scores'!$CX28:$DU28)=0,"",SUMIF('Math Scores'!$F$6:$IC$6,BU$4,'Math Scores'!$F28:$IC28))</f>
        <v>0</v>
      </c>
      <c r="BV27" s="519" t="n">
        <f aca="false">IF(COUNT('Math Scores'!$CX28:$DU28)=0,"",SUMIF('Math Scores'!$F$6:$IC$6,BV$4,'Math Scores'!$F28:$IC28))</f>
        <v>0</v>
      </c>
      <c r="BW27" s="519" t="n">
        <f aca="false">IF(COUNT('Math Scores'!$CX28:$DU28)=0,"",SUMIF('Math Scores'!$F$6:$IC$6,BW$4,'Math Scores'!$F28:$IC28))</f>
        <v>0</v>
      </c>
      <c r="BX27" s="519" t="n">
        <f aca="false">IF(COUNT('Math Scores'!$CX28:$DU28)=0,"",SUMIF('Math Scores'!$F$6:$IC$6,BX$4,'Math Scores'!$F28:$IC28))</f>
        <v>0</v>
      </c>
      <c r="BY27" s="519" t="n">
        <f aca="false">IF(COUNT('Math Scores'!$CX28:$DU28)=0,"",SUMIF('Math Scores'!$F$6:$IC$6,BY$4,'Math Scores'!$F28:$IC28))</f>
        <v>0</v>
      </c>
      <c r="BZ27" s="519" t="n">
        <f aca="false">IF(COUNT('Math Scores'!$CX28:$DU28)=0,"",SUMIF('Math Scores'!$F$6:$IC$6,BZ$4,'Math Scores'!$F28:$IC28))</f>
        <v>0</v>
      </c>
      <c r="CA27" s="519" t="n">
        <f aca="false">IF(COUNT('Math Scores'!$CX28:$DU28)=0,"",SUMIF('Math Scores'!$F$6:$IC$6,CA$4,'Math Scores'!$F28:$IC28))</f>
        <v>0</v>
      </c>
      <c r="CB27" s="519" t="n">
        <f aca="false">IF(COUNT('Math Scores'!$CX28:$DU28)=0,"",SUMIF('Math Scores'!$F$6:$IC$6,CB$4,'Math Scores'!$F28:$IC28))</f>
        <v>0</v>
      </c>
      <c r="CC27" s="519" t="n">
        <f aca="false">IF(COUNT('Math Scores'!$CX28:$DU28)=0,"",SUMIF('Math Scores'!$F$6:$IC$6,CC$4,'Math Scores'!$F28:$IC28))</f>
        <v>0</v>
      </c>
      <c r="CD27" s="519" t="inlineStr">
        <f aca="false">IF(COUNT('Math Scores'!$DV28:$EU28)=0,"",SUMIF('Math Scores'!$F$6:$IC$6,CD$4,'Math Scores'!$F28:$IC28))</f>
        <is>
          <t/>
        </is>
      </c>
      <c r="CE27" s="519" t="inlineStr">
        <f aca="false">IF(COUNT('Math Scores'!$DV28:$EU28)=0,"",SUMIF('Math Scores'!$F$6:$IC$6,CE$4,'Math Scores'!$F28:$IC28))</f>
        <is>
          <t/>
        </is>
      </c>
      <c r="CF27" s="519" t="inlineStr">
        <f aca="false">IF(COUNT('Math Scores'!$DV28:$EU28)=0,"",SUMIF('Math Scores'!$F$6:$IC$6,CF$4,'Math Scores'!$F28:$IC28))</f>
        <is>
          <t/>
        </is>
      </c>
      <c r="CG27" s="519" t="inlineStr">
        <f aca="false">IF(COUNT('Math Scores'!$DV28:$EU28)=0,"",SUMIF('Math Scores'!$F$6:$IC$6,CG$4,'Math Scores'!$F28:$IC28))</f>
        <is>
          <t/>
        </is>
      </c>
      <c r="CH27" s="519" t="inlineStr">
        <f aca="false">IF(COUNT('Math Scores'!$DV28:$EU28)=0,"",SUMIF('Math Scores'!$F$6:$IC$6,CH$4,'Math Scores'!$F28:$IC28))</f>
        <is>
          <t/>
        </is>
      </c>
      <c r="CI27" s="519" t="inlineStr">
        <f aca="false">IF(COUNT('Math Scores'!$DV28:$EU28)=0,"",SUMIF('Math Scores'!$F$6:$IC$6,CI$4,'Math Scores'!$F28:$IC28))</f>
        <is>
          <t/>
        </is>
      </c>
      <c r="CJ27" s="519" t="inlineStr">
        <f aca="false">IF(COUNT('Math Scores'!$DV28:$EU28)=0,"",SUMIF('Math Scores'!$F$6:$IC$6,CJ$4,'Math Scores'!$F28:$IC28))</f>
        <is>
          <t/>
        </is>
      </c>
      <c r="CK27" s="519" t="inlineStr">
        <f aca="false">IF(COUNT('Math Scores'!$DV28:$EU28)=0,"",SUMIF('Math Scores'!$F$6:$IC$6,CK$4,'Math Scores'!$F28:$IC28))</f>
        <is>
          <t/>
        </is>
      </c>
      <c r="CL27" s="519" t="inlineStr">
        <f aca="false">IF(COUNT('Math Scores'!$DV28:$EU28)=0,"",SUMIF('Math Scores'!$F$6:$IC$6,CL$4,'Math Scores'!$F28:$IC28))</f>
        <is>
          <t/>
        </is>
      </c>
      <c r="CM27" s="519" t="inlineStr">
        <f aca="false">IF(COUNT('Math Scores'!$DV28:$EU28)=0,"",SUMIF('Math Scores'!$F$6:$IC$6,CM$4,'Math Scores'!$F28:$IC28))</f>
        <is>
          <t/>
        </is>
      </c>
      <c r="CN27" s="519" t="inlineStr">
        <f aca="false">IF(COUNT('Math Scores'!$DV28:$EU28)=0,"",SUMIF('Math Scores'!$F$6:$IC$6,CN$4,'Math Scores'!$F28:$IC28))</f>
        <is>
          <t/>
        </is>
      </c>
      <c r="CO27" s="519" t="inlineStr">
        <f aca="false">IF(COUNT('Math Scores'!$DV28:$EU28)=0,"",SUMIF('Math Scores'!$F$6:$IC$6,CO$4,'Math Scores'!$F28:$IC28))</f>
        <is>
          <t/>
        </is>
      </c>
      <c r="CP27" s="519" t="inlineStr">
        <f aca="false">IF(COUNT('Math Scores'!$DV28:$EU28)=0,"",SUMIF('Math Scores'!$F$6:$IC$6,CP$4,'Math Scores'!$F28:$IC28))</f>
        <is>
          <t/>
        </is>
      </c>
      <c r="CQ27" s="519" t="inlineStr">
        <f aca="false">IF(COUNT('Math Scores'!$DV28:$EU28)=0,"",SUMIF('Math Scores'!$F$6:$IC$6,CQ$4,'Math Scores'!$F28:$IC28))</f>
        <is>
          <t/>
        </is>
      </c>
      <c r="CR27" s="519" t="inlineStr">
        <f aca="false">IF(COUNT('Math Scores'!$DV28:$EU28)=0,"",SUMIF('Math Scores'!$F$6:$IC$6,CR$4,'Math Scores'!$F28:$IC28))</f>
        <is>
          <t/>
        </is>
      </c>
      <c r="CS27" s="519" t="inlineStr">
        <f aca="false">IF(COUNT('Math Scores'!$DV28:$EU28)=0,"",SUMIF('Math Scores'!$F$6:$IC$6,CS$4,'Math Scores'!$F28:$IC28))</f>
        <is>
          <t/>
        </is>
      </c>
      <c r="CT27" s="519" t="inlineStr">
        <f aca="false">IF(COUNT('Math Scores'!$EV28:$FW28)=0,"",SUMIF('Math Scores'!$F$6:$IC$6,CT$4,'Math Scores'!$F28:$IC28))</f>
        <is>
          <t/>
        </is>
      </c>
      <c r="CU27" s="519" t="inlineStr">
        <f aca="false">IF(COUNT('Math Scores'!$EV28:$FW28)=0,"",SUMIF('Math Scores'!$F$6:$IC$6,CU$4,'Math Scores'!$F28:$IC28))</f>
        <is>
          <t/>
        </is>
      </c>
      <c r="CV27" s="519" t="inlineStr">
        <f aca="false">IF(COUNT('Math Scores'!$EV28:$FW28)=0,"",SUMIF('Math Scores'!$F$6:$IC$6,CV$4,'Math Scores'!$F28:$IC28))</f>
        <is>
          <t/>
        </is>
      </c>
      <c r="CW27" s="519" t="inlineStr">
        <f aca="false">IF(COUNT('Math Scores'!$EV28:$FW28)=0,"",SUMIF('Math Scores'!$F$6:$IC$6,CW$4,'Math Scores'!$F28:$IC28))</f>
        <is>
          <t/>
        </is>
      </c>
      <c r="CX27" s="519" t="inlineStr">
        <f aca="false">IF(COUNT('Math Scores'!$EV28:$FW28)=0,"",SUMIF('Math Scores'!$F$6:$IC$6,CX$4,'Math Scores'!$F28:$IC28))</f>
        <is>
          <t/>
        </is>
      </c>
      <c r="CY27" s="519" t="inlineStr">
        <f aca="false">IF(COUNT('Math Scores'!$EV28:$FW28)=0,"",SUMIF('Math Scores'!$F$6:$IC$6,CY$4,'Math Scores'!$F28:$IC28))</f>
        <is>
          <t/>
        </is>
      </c>
      <c r="CZ27" s="519" t="inlineStr">
        <f aca="false">IF(COUNT('Math Scores'!$EV28:$FW28)=0,"",SUMIF('Math Scores'!$F$6:$IC$6,CZ$4,'Math Scores'!$F28:$IC28))</f>
        <is>
          <t/>
        </is>
      </c>
      <c r="DA27" s="519" t="inlineStr">
        <f aca="false">IF(COUNT('Math Scores'!$EV28:$FW28)=0,"",SUMIF('Math Scores'!$F$6:$IC$6,DA$4,'Math Scores'!$F28:$IC28))</f>
        <is>
          <t/>
        </is>
      </c>
      <c r="DB27" s="519" t="inlineStr">
        <f aca="false">IF(COUNT('Math Scores'!$EV28:$FW28)=0,"",SUMIF('Math Scores'!$F$6:$IC$6,DB$4,'Math Scores'!$F28:$IC28))</f>
        <is>
          <t/>
        </is>
      </c>
      <c r="DC27" s="519" t="inlineStr">
        <f aca="false">IF(COUNT('Math Scores'!$EV28:$FW28)=0,"",SUMIF('Math Scores'!$F$6:$IC$6,DC$4,'Math Scores'!$F28:$IC28))</f>
        <is>
          <t/>
        </is>
      </c>
      <c r="DD27" s="519" t="inlineStr">
        <f aca="false">IF(COUNT('Math Scores'!$EV28:$FW28)=0,"",SUMIF('Math Scores'!$F$6:$IC$6,DD$4,'Math Scores'!$F28:$IC28))</f>
        <is>
          <t/>
        </is>
      </c>
      <c r="DE27" s="519" t="inlineStr">
        <f aca="false">IF(COUNT('Math Scores'!$EV28:$FW28)=0,"",SUMIF('Math Scores'!$F$6:$IC$6,DE$4,'Math Scores'!$F28:$IC28))</f>
        <is>
          <t/>
        </is>
      </c>
      <c r="DF27" s="519" t="inlineStr">
        <f aca="false">IF(COUNT('Math Scores'!$EV28:$FW28)=0,"",SUMIF('Math Scores'!$F$6:$IC$6,DF$4,'Math Scores'!$F28:$IC28))</f>
        <is>
          <t/>
        </is>
      </c>
      <c r="DG27" s="519" t="inlineStr">
        <f aca="false">IF(COUNT('Math Scores'!$EV28:$FW28)=0,"",SUMIF('Math Scores'!$F$6:$IC$6,DG$4,'Math Scores'!$F28:$IC28))</f>
        <is>
          <t/>
        </is>
      </c>
    </row>
    <row r="28" customFormat="false" ht="12.75" hidden="false" customHeight="false" outlineLevel="0" collapsed="false">
      <c r="A28" s="421" t="n">
        <v>21</v>
      </c>
      <c r="B28" s="228" t="str">
        <f aca="false">'Math Scores'!B29</f>
        <v>B.Madhu</v>
      </c>
      <c r="C28" s="517" t="inlineStr">
        <f aca="false">IF(COUNT('Math Scores'!F29:HI29)=0, "", (SUMIF('Math Scores'!$F$5:$HI$5,"Yes",'Math Scores'!F29:HI29)/SUMIF('Math Scores'!$F$5:$HI$5,"Yes",'Math Scores'!$F$2:$HI$2)))</f>
        <is>
          <t/>
        </is>
      </c>
      <c r="D28" s="318" t="inlineStr">
        <f aca="false">IF(B28="","",IF(COUNT(H28:DG28)=0,"",IF(('Cover Sheet'!$AC$6="2nd"),(SUM(H28:W28)/SUM(H$2:W$2)),IF(('Cover Sheet'!$AC$6="3rd"),(SUM(X28:AI28)/SUM(X$2:AI$2)),IF(('Cover Sheet'!$AC$6="4th"),(SUM(AJ28:AW28)/SUM(AJ$2:AW$2)),IF(('Cover Sheet'!$AC$6="5th"),(SUM(AX28:BK28)/SUM(AX$2:BK$2)),IF(('Cover Sheet'!$AC$6="6th"),(SUM(BL28:CC28)/SUM(BL$2:CC$2)),IF(('Cover Sheet'!$AC$6="7th"),(SUM(CD28:CS28)/SUM(CD$2:CS$2)),IF(('Cover Sheet'!$AC$6="8th"),(SUM(CT28:DG28)/SUM(CT$2:DG$2)),"ERROR")))))))))</f>
        <is>
          <t/>
        </is>
      </c>
      <c r="E28" s="318" t="str">
        <f aca="false">IF(D28="","",IF(D28&gt;0.9,"A1",IF(D28&gt;0.8,"A2",IF(D28&gt;0.7,"B1",IF(D28&gt;0.6,"B2",IF(D28&gt;0.5,"C1",IF(D28&gt;0.4,"C2",IF(D28&gt;0.32,"D",IF(D28&gt;0.2,"E1","E2")))))))))</f>
        <v/>
      </c>
      <c r="F28" s="476" t="str">
        <f aca="false">IF(G28="","",IF(G28&gt;=0.9,"Distinction",IF(G28&gt;=0.75,"First Class",IF(G28&gt;=0.56,"Second Class",IF(G28&gt;=0.35,"Pass","Unsatisfactory")))))</f>
        <v/>
      </c>
      <c r="G28" s="518" t="inlineStr">
        <f aca="false">IF(OR(B28="",'Cover Sheet'!$AC$6=""),"",IF(('Cover Sheet'!$AC$6="2nd"),(VLOOKUP(ROUND((D28*100),0),Goals!$E$4:$H$104,2,1)/100),IF(('Cover Sheet'!$AC$6="3rd"),(VLOOKUP(ROUND((D28*100),0),Goals!$E$4:$H$104,3,1)/100),VLOOKUP(ROUND((D28*100),0),Goals!$E$4:$H$104,4,1)/100)))</f>
        <is>
          <t/>
        </is>
      </c>
      <c r="H28" s="519" t="inlineStr">
        <f aca="false">IF(COUNT('Math Scores'!$F29:$AC29)=0,"",SUMIF('Math Scores'!$F$6:$IC$6,H$4,'Math Scores'!$F29:$IC29))</f>
        <is>
          <t/>
        </is>
      </c>
      <c r="I28" s="519" t="inlineStr">
        <f aca="false">IF(COUNT('Math Scores'!$F29:$AC29)=0,"",SUMIF('Math Scores'!$F$6:$IC$6,I$4,'Math Scores'!$F29:$IC29))</f>
        <is>
          <t/>
        </is>
      </c>
      <c r="J28" s="519" t="inlineStr">
        <f aca="false">IF(COUNT('Math Scores'!$F29:$AC29)=0,"",SUMIF('Math Scores'!$F$6:$IC$6,J$4,'Math Scores'!$F29:$IC29))</f>
        <is>
          <t/>
        </is>
      </c>
      <c r="K28" s="519" t="inlineStr">
        <f aca="false">IF(COUNT('Math Scores'!$F29:$AC29)=0,"",SUMIF('Math Scores'!$F$6:$IC$6,K$4,'Math Scores'!$F29:$IC29))</f>
        <is>
          <t/>
        </is>
      </c>
      <c r="L28" s="519" t="inlineStr">
        <f aca="false">IF(COUNT('Math Scores'!$F29:$AC29)=0,"",SUMIF('Math Scores'!$F$6:$IC$6,L$4,'Math Scores'!$F29:$IC29))</f>
        <is>
          <t/>
        </is>
      </c>
      <c r="M28" s="519" t="inlineStr">
        <f aca="false">IF(COUNT('Math Scores'!$F29:$AC29)=0,"",SUMIF('Math Scores'!$F$6:$IC$6,M$4,'Math Scores'!$F29:$IC29))</f>
        <is>
          <t/>
        </is>
      </c>
      <c r="N28" s="519" t="inlineStr">
        <f aca="false">IF(COUNT('Math Scores'!$F29:$AC29)=0,"",SUMIF('Math Scores'!$F$6:$IC$6,N$4,'Math Scores'!$F29:$IC29))</f>
        <is>
          <t/>
        </is>
      </c>
      <c r="O28" s="519" t="inlineStr">
        <f aca="false">IF(COUNT('Math Scores'!$F29:$AC29)=0,"",SUMIF('Math Scores'!$F$6:$IC$6,O$4,'Math Scores'!$F29:$IC29))</f>
        <is>
          <t/>
        </is>
      </c>
      <c r="P28" s="519" t="inlineStr">
        <f aca="false">IF(COUNT('Math Scores'!$F29:$AC29)=0,"",SUMIF('Math Scores'!$F$6:$IC$6,P$4,'Math Scores'!$F29:$IC29))</f>
        <is>
          <t/>
        </is>
      </c>
      <c r="Q28" s="519" t="inlineStr">
        <f aca="false">IF(COUNT('Math Scores'!$F29:$AC29)=0,"",SUMIF('Math Scores'!$F$6:$IC$6,Q$4,'Math Scores'!$F29:$IC29))</f>
        <is>
          <t/>
        </is>
      </c>
      <c r="R28" s="519" t="inlineStr">
        <f aca="false">IF(COUNT('Math Scores'!$F29:$AC29)=0,"",SUMIF('Math Scores'!$F$6:$IC$6,R$4,'Math Scores'!$F29:$IC29))</f>
        <is>
          <t/>
        </is>
      </c>
      <c r="S28" s="519"/>
      <c r="T28" s="519"/>
      <c r="U28" s="519"/>
      <c r="V28" s="519"/>
      <c r="W28" s="519"/>
      <c r="X28" s="519" t="inlineStr">
        <f aca="false">IF(COUNT('Math Scores'!$AD29:$AZ29)=0,"",SUMIF('Math Scores'!$F$6:$IC$6,X$4,'Math Scores'!$F29:$IC29))</f>
        <is>
          <t/>
        </is>
      </c>
      <c r="Y28" s="519" t="inlineStr">
        <f aca="false">IF(COUNT('Math Scores'!$AD29:$AZ29)=0,"",SUMIF('Math Scores'!$F$6:$IC$6,Y$4,'Math Scores'!$F29:$IC29))</f>
        <is>
          <t/>
        </is>
      </c>
      <c r="Z28" s="519" t="inlineStr">
        <f aca="false">IF(COUNT('Math Scores'!$AD29:$AZ29)=0,"",SUMIF('Math Scores'!$F$6:$IC$6,Z$4,'Math Scores'!$F29:$IC29))</f>
        <is>
          <t/>
        </is>
      </c>
      <c r="AA28" s="519" t="inlineStr">
        <f aca="false">IF(COUNT('Math Scores'!$AD29:$AZ29)=0,"",SUMIF('Math Scores'!$F$6:$IC$6,AA$4,'Math Scores'!$F29:$IC29))</f>
        <is>
          <t/>
        </is>
      </c>
      <c r="AB28" s="519" t="inlineStr">
        <f aca="false">IF(COUNT('Math Scores'!$AD29:$AZ29)=0,"",SUMIF('Math Scores'!$F$6:$IC$6,AB$4,'Math Scores'!$F29:$IC29))</f>
        <is>
          <t/>
        </is>
      </c>
      <c r="AC28" s="519" t="inlineStr">
        <f aca="false">IF(COUNT('Math Scores'!$AD29:$AZ29)=0,"",SUMIF('Math Scores'!$F$6:$IC$6,AC$4,'Math Scores'!$F29:$IC29))</f>
        <is>
          <t/>
        </is>
      </c>
      <c r="AD28" s="519" t="inlineStr">
        <f aca="false">IF(COUNT('Math Scores'!$AD29:$AZ29)=0,"",SUMIF('Math Scores'!$F$6:$IC$6,AD$4,'Math Scores'!$F29:$IC29))</f>
        <is>
          <t/>
        </is>
      </c>
      <c r="AE28" s="519" t="inlineStr">
        <f aca="false">IF(COUNT('Math Scores'!$AD29:$AZ29)=0,"",SUMIF('Math Scores'!$F$6:$IC$6,AE$4,'Math Scores'!$F29:$IC29))</f>
        <is>
          <t/>
        </is>
      </c>
      <c r="AF28" s="519" t="inlineStr">
        <f aca="false">IF(COUNT('Math Scores'!$AD29:$AZ29)=0,"",SUMIF('Math Scores'!$F$6:$IC$6,AF$4,'Math Scores'!$F29:$IC29))</f>
        <is>
          <t/>
        </is>
      </c>
      <c r="AG28" s="519" t="inlineStr">
        <f aca="false">IF(COUNT('Math Scores'!$AD29:$AZ29)=0,"",SUMIF('Math Scores'!$F$6:$IC$6,AG$4,'Math Scores'!$F29:$IC29))</f>
        <is>
          <t/>
        </is>
      </c>
      <c r="AH28" s="519" t="inlineStr">
        <f aca="false">IF(COUNT('Math Scores'!$AD29:$AZ29)=0,"",SUMIF('Math Scores'!$F$6:$IC$6,AH$4,'Math Scores'!$F29:$IC29))</f>
        <is>
          <t/>
        </is>
      </c>
      <c r="AI28" s="519" t="inlineStr">
        <f aca="false">IF(COUNT('Math Scores'!$AD29:$AZ29)=0,"",SUMIF('Math Scores'!$F$6:$IC$6,AI$4,'Math Scores'!$F29:$IC29))</f>
        <is>
          <t/>
        </is>
      </c>
      <c r="AJ28" s="519" t="n">
        <f aca="false">IF(COUNT('Math Scores'!$BA29:$BY29)=0,"",SUMIF('Math Scores'!$F$6:$IC$6,AJ$4,'Math Scores'!$F29:$IC29))</f>
        <v>0</v>
      </c>
      <c r="AK28" s="519" t="n">
        <f aca="false">IF(COUNT('Math Scores'!$BA29:$BY29)=0,"",SUMIF('Math Scores'!$F$6:$IC$6,AK$4,'Math Scores'!$F29:$IC29))</f>
        <v>0</v>
      </c>
      <c r="AL28" s="519" t="n">
        <f aca="false">IF(COUNT('Math Scores'!$BA29:$BY29)=0,"",SUMIF('Math Scores'!$F$6:$IC$6,AL$4,'Math Scores'!$F29:$IC29))</f>
        <v>0</v>
      </c>
      <c r="AM28" s="519" t="n">
        <f aca="false">IF(COUNT('Math Scores'!$BA29:$BY29)=0,"",SUMIF('Math Scores'!$F$6:$IC$6,AM$4,'Math Scores'!$F29:$IC29))</f>
        <v>0</v>
      </c>
      <c r="AN28" s="519" t="n">
        <f aca="false">IF(COUNT('Math Scores'!$BA29:$BY29)=0,"",SUMIF('Math Scores'!$F$6:$IC$6,AN$4,'Math Scores'!$F29:$IC29))</f>
        <v>0</v>
      </c>
      <c r="AO28" s="519" t="n">
        <f aca="false">IF(COUNT('Math Scores'!$BA29:$BY29)=0,"",SUMIF('Math Scores'!$F$6:$IC$6,AO$4,'Math Scores'!$F29:$IC29))</f>
        <v>0</v>
      </c>
      <c r="AP28" s="519" t="n">
        <f aca="false">IF(COUNT('Math Scores'!$BA29:$BY29)=0,"",SUMIF('Math Scores'!$F$6:$IC$6,AP$4,'Math Scores'!$F29:$IC29))</f>
        <v>0</v>
      </c>
      <c r="AQ28" s="519" t="n">
        <f aca="false">IF(COUNT('Math Scores'!$BA29:$BY29)=0,"",SUMIF('Math Scores'!$F$6:$IC$6,AQ$4,'Math Scores'!$F29:$IC29))</f>
        <v>0</v>
      </c>
      <c r="AR28" s="519" t="n">
        <f aca="false">IF(COUNT('Math Scores'!$BA29:$BY29)=0,"",SUMIF('Math Scores'!$F$6:$IC$6,AR$4,'Math Scores'!$F29:$IC29))</f>
        <v>0</v>
      </c>
      <c r="AS28" s="519" t="n">
        <f aca="false">IF(COUNT('Math Scores'!$BA29:$BY29)=0,"",SUMIF('Math Scores'!$F$6:$IC$6,AS$4,'Math Scores'!$F29:$IC29))</f>
        <v>0</v>
      </c>
      <c r="AT28" s="519" t="n">
        <f aca="false">IF(COUNT('Math Scores'!$BA29:$BY29)=0,"",SUMIF('Math Scores'!$F$6:$IC$6,AT$4,'Math Scores'!$F29:$IC29))</f>
        <v>0</v>
      </c>
      <c r="AU28" s="519" t="n">
        <f aca="false">IF(COUNT('Math Scores'!$BA29:$BY29)=0,"",SUMIF('Math Scores'!$F$6:$IC$6,AU$4,'Math Scores'!$F29:$IC29))</f>
        <v>0</v>
      </c>
      <c r="AV28" s="519" t="n">
        <f aca="false">IF(COUNT('Math Scores'!$BA29:$BY29)=0,"",SUMIF('Math Scores'!$F$6:$IC$6,AV$4,'Math Scores'!$F29:$IC29))</f>
        <v>0</v>
      </c>
      <c r="AW28" s="519" t="n">
        <f aca="false">IF(COUNT('Math Scores'!$BA29:$BY29)=0,"",SUMIF('Math Scores'!$F$6:$IC$6,AW$4,'Math Scores'!$F29:$IC29))</f>
        <v>0</v>
      </c>
      <c r="AX28" s="519" t="n">
        <f aca="false">IF(COUNT('Math Scores'!$BZ29:$CW29)=0,"",SUMIF('Math Scores'!$F$6:$IC$6,AX$4,'Math Scores'!$F29:$IC29))</f>
        <v>0</v>
      </c>
      <c r="AY28" s="519" t="n">
        <f aca="false">IF(COUNT('Math Scores'!$BZ29:$CW29)=0,"",SUMIF('Math Scores'!$F$6:$IC$6,AY$4,'Math Scores'!$F29:$IC29))</f>
        <v>0</v>
      </c>
      <c r="AZ28" s="519" t="n">
        <f aca="false">IF(COUNT('Math Scores'!$BZ29:$CW29)=0,"",SUMIF('Math Scores'!$F$6:$IC$6,AZ$4,'Math Scores'!$F29:$IC29))</f>
        <v>0</v>
      </c>
      <c r="BA28" s="519" t="n">
        <f aca="false">IF(COUNT('Math Scores'!$BZ29:$CW29)=0,"",SUMIF('Math Scores'!$F$6:$IC$6,BA$4,'Math Scores'!$F29:$IC29))</f>
        <v>0</v>
      </c>
      <c r="BB28" s="519" t="n">
        <f aca="false">IF(COUNT('Math Scores'!$BZ29:$CW29)=0,"",SUMIF('Math Scores'!$F$6:$IC$6,BB$4,'Math Scores'!$F29:$IC29))</f>
        <v>0</v>
      </c>
      <c r="BC28" s="519" t="n">
        <f aca="false">IF(COUNT('Math Scores'!$BZ29:$CW29)=0,"",SUMIF('Math Scores'!$F$6:$IC$6,BC$4,'Math Scores'!$F29:$IC29))</f>
        <v>0</v>
      </c>
      <c r="BD28" s="519" t="n">
        <f aca="false">IF(COUNT('Math Scores'!$BZ29:$CW29)=0,"",SUMIF('Math Scores'!$F$6:$IC$6,BD$4,'Math Scores'!$F29:$IC29))</f>
        <v>0</v>
      </c>
      <c r="BE28" s="519" t="n">
        <f aca="false">IF(COUNT('Math Scores'!$BZ29:$CW29)=0,"",SUMIF('Math Scores'!$F$6:$IC$6,BE$4,'Math Scores'!$F29:$IC29))</f>
        <v>0</v>
      </c>
      <c r="BF28" s="519" t="n">
        <f aca="false">IF(COUNT('Math Scores'!$BZ29:$CW29)=0,"",SUMIF('Math Scores'!$F$6:$IC$6,BF$4,'Math Scores'!$F29:$IC29))</f>
        <v>0</v>
      </c>
      <c r="BG28" s="519" t="n">
        <f aca="false">IF(COUNT('Math Scores'!$BZ29:$CW29)=0,"",SUMIF('Math Scores'!$F$6:$IC$6,BG$4,'Math Scores'!$F29:$IC29))</f>
        <v>0</v>
      </c>
      <c r="BH28" s="519" t="inlineStr">
        <f aca="false">IF(COUNT('Math Scores'!$BZ29:$CW29)=0,"",SUMIF('Math Scores'!$F$6:$IC$6,BH$4,'Math Scores'!$F29:$IC29))</f>
        <is>
          <t/>
        </is>
      </c>
      <c r="BI28" s="519" t="inlineStr">
        <f aca="false">IF(COUNT('Math Scores'!$BZ29:$CW29)=0,"",SUMIF('Math Scores'!$F$6:$IC$6,BI$4,'Math Scores'!$F29:$IC29))</f>
        <is>
          <t/>
        </is>
      </c>
      <c r="BJ28" s="519" t="inlineStr">
        <f aca="false">IF(COUNT('Math Scores'!$BZ29:$CW29)=0,"",SUMIF('Math Scores'!$F$6:$IC$6,BJ$4,'Math Scores'!$F29:$IC29))</f>
        <is>
          <t/>
        </is>
      </c>
      <c r="BK28" s="519" t="n">
        <f aca="false">IF(COUNT('Math Scores'!$BZ29:$CW29)=0,"",SUMIF('Math Scores'!$F$6:$IC$6,BK$4,'Math Scores'!$F29:$IC29))</f>
        <v>0</v>
      </c>
      <c r="BL28" s="519" t="n">
        <f aca="false">IF(COUNT('Math Scores'!$CX29:$DU29)=0,"",SUMIF('Math Scores'!$F$6:$IC$6,BL$4,'Math Scores'!$F29:$IC29))</f>
        <v>0</v>
      </c>
      <c r="BM28" s="519" t="n">
        <f aca="false">IF(COUNT('Math Scores'!$CX29:$DU29)=0,"",SUMIF('Math Scores'!$F$6:$IC$6,BM$4,'Math Scores'!$F29:$IC29))</f>
        <v>0</v>
      </c>
      <c r="BN28" s="519" t="n">
        <f aca="false">IF(COUNT('Math Scores'!$CX29:$DU29)=0,"",SUMIF('Math Scores'!$F$6:$IC$6,BN$4,'Math Scores'!$F29:$IC29))</f>
        <v>0</v>
      </c>
      <c r="BO28" s="519" t="n">
        <f aca="false">IF(COUNT('Math Scores'!$CX29:$DU29)=0,"",SUMIF('Math Scores'!$F$6:$IC$6,BO$4,'Math Scores'!$F29:$IC29))</f>
        <v>0</v>
      </c>
      <c r="BP28" s="519" t="n">
        <f aca="false">IF(COUNT('Math Scores'!$CX29:$DU29)=0,"",SUMIF('Math Scores'!$F$6:$IC$6,BP$4,'Math Scores'!$F29:$IC29))</f>
        <v>0</v>
      </c>
      <c r="BQ28" s="519" t="n">
        <f aca="false">IF(COUNT('Math Scores'!$CX29:$DU29)=0,"",SUMIF('Math Scores'!$F$6:$IC$6,BQ$4,'Math Scores'!$F29:$IC29))</f>
        <v>0</v>
      </c>
      <c r="BR28" s="519" t="n">
        <f aca="false">IF(COUNT('Math Scores'!$CX29:$DU29)=0,"",SUMIF('Math Scores'!$F$6:$IC$6,BR$4,'Math Scores'!$F29:$IC29))</f>
        <v>0</v>
      </c>
      <c r="BS28" s="519" t="n">
        <f aca="false">IF(COUNT('Math Scores'!$CX29:$DU29)=0,"",SUMIF('Math Scores'!$F$6:$IC$6,BS$4,'Math Scores'!$F29:$IC29))</f>
        <v>0</v>
      </c>
      <c r="BT28" s="519" t="n">
        <f aca="false">IF(COUNT('Math Scores'!$CX29:$DU29)=0,"",SUMIF('Math Scores'!$F$6:$IC$6,BT$4,'Math Scores'!$F29:$IC29))</f>
        <v>0</v>
      </c>
      <c r="BU28" s="519" t="n">
        <f aca="false">IF(COUNT('Math Scores'!$CX29:$DU29)=0,"",SUMIF('Math Scores'!$F$6:$IC$6,BU$4,'Math Scores'!$F29:$IC29))</f>
        <v>0</v>
      </c>
      <c r="BV28" s="519" t="n">
        <f aca="false">IF(COUNT('Math Scores'!$CX29:$DU29)=0,"",SUMIF('Math Scores'!$F$6:$IC$6,BV$4,'Math Scores'!$F29:$IC29))</f>
        <v>0</v>
      </c>
      <c r="BW28" s="519" t="n">
        <f aca="false">IF(COUNT('Math Scores'!$CX29:$DU29)=0,"",SUMIF('Math Scores'!$F$6:$IC$6,BW$4,'Math Scores'!$F29:$IC29))</f>
        <v>0</v>
      </c>
      <c r="BX28" s="519" t="n">
        <f aca="false">IF(COUNT('Math Scores'!$CX29:$DU29)=0,"",SUMIF('Math Scores'!$F$6:$IC$6,BX$4,'Math Scores'!$F29:$IC29))</f>
        <v>0</v>
      </c>
      <c r="BY28" s="519" t="n">
        <f aca="false">IF(COUNT('Math Scores'!$CX29:$DU29)=0,"",SUMIF('Math Scores'!$F$6:$IC$6,BY$4,'Math Scores'!$F29:$IC29))</f>
        <v>0</v>
      </c>
      <c r="BZ28" s="519" t="n">
        <f aca="false">IF(COUNT('Math Scores'!$CX29:$DU29)=0,"",SUMIF('Math Scores'!$F$6:$IC$6,BZ$4,'Math Scores'!$F29:$IC29))</f>
        <v>0</v>
      </c>
      <c r="CA28" s="519" t="n">
        <f aca="false">IF(COUNT('Math Scores'!$CX29:$DU29)=0,"",SUMIF('Math Scores'!$F$6:$IC$6,CA$4,'Math Scores'!$F29:$IC29))</f>
        <v>0</v>
      </c>
      <c r="CB28" s="519" t="n">
        <f aca="false">IF(COUNT('Math Scores'!$CX29:$DU29)=0,"",SUMIF('Math Scores'!$F$6:$IC$6,CB$4,'Math Scores'!$F29:$IC29))</f>
        <v>0</v>
      </c>
      <c r="CC28" s="519" t="n">
        <f aca="false">IF(COUNT('Math Scores'!$CX29:$DU29)=0,"",SUMIF('Math Scores'!$F$6:$IC$6,CC$4,'Math Scores'!$F29:$IC29))</f>
        <v>0</v>
      </c>
      <c r="CD28" s="519" t="inlineStr">
        <f aca="false">IF(COUNT('Math Scores'!$DV29:$EU29)=0,"",SUMIF('Math Scores'!$F$6:$IC$6,CD$4,'Math Scores'!$F29:$IC29))</f>
        <is>
          <t/>
        </is>
      </c>
      <c r="CE28" s="519" t="inlineStr">
        <f aca="false">IF(COUNT('Math Scores'!$DV29:$EU29)=0,"",SUMIF('Math Scores'!$F$6:$IC$6,CE$4,'Math Scores'!$F29:$IC29))</f>
        <is>
          <t/>
        </is>
      </c>
      <c r="CF28" s="519" t="inlineStr">
        <f aca="false">IF(COUNT('Math Scores'!$DV29:$EU29)=0,"",SUMIF('Math Scores'!$F$6:$IC$6,CF$4,'Math Scores'!$F29:$IC29))</f>
        <is>
          <t/>
        </is>
      </c>
      <c r="CG28" s="519" t="inlineStr">
        <f aca="false">IF(COUNT('Math Scores'!$DV29:$EU29)=0,"",SUMIF('Math Scores'!$F$6:$IC$6,CG$4,'Math Scores'!$F29:$IC29))</f>
        <is>
          <t/>
        </is>
      </c>
      <c r="CH28" s="519" t="inlineStr">
        <f aca="false">IF(COUNT('Math Scores'!$DV29:$EU29)=0,"",SUMIF('Math Scores'!$F$6:$IC$6,CH$4,'Math Scores'!$F29:$IC29))</f>
        <is>
          <t/>
        </is>
      </c>
      <c r="CI28" s="519" t="inlineStr">
        <f aca="false">IF(COUNT('Math Scores'!$DV29:$EU29)=0,"",SUMIF('Math Scores'!$F$6:$IC$6,CI$4,'Math Scores'!$F29:$IC29))</f>
        <is>
          <t/>
        </is>
      </c>
      <c r="CJ28" s="519" t="inlineStr">
        <f aca="false">IF(COUNT('Math Scores'!$DV29:$EU29)=0,"",SUMIF('Math Scores'!$F$6:$IC$6,CJ$4,'Math Scores'!$F29:$IC29))</f>
        <is>
          <t/>
        </is>
      </c>
      <c r="CK28" s="519" t="inlineStr">
        <f aca="false">IF(COUNT('Math Scores'!$DV29:$EU29)=0,"",SUMIF('Math Scores'!$F$6:$IC$6,CK$4,'Math Scores'!$F29:$IC29))</f>
        <is>
          <t/>
        </is>
      </c>
      <c r="CL28" s="519" t="inlineStr">
        <f aca="false">IF(COUNT('Math Scores'!$DV29:$EU29)=0,"",SUMIF('Math Scores'!$F$6:$IC$6,CL$4,'Math Scores'!$F29:$IC29))</f>
        <is>
          <t/>
        </is>
      </c>
      <c r="CM28" s="519" t="inlineStr">
        <f aca="false">IF(COUNT('Math Scores'!$DV29:$EU29)=0,"",SUMIF('Math Scores'!$F$6:$IC$6,CM$4,'Math Scores'!$F29:$IC29))</f>
        <is>
          <t/>
        </is>
      </c>
      <c r="CN28" s="519" t="inlineStr">
        <f aca="false">IF(COUNT('Math Scores'!$DV29:$EU29)=0,"",SUMIF('Math Scores'!$F$6:$IC$6,CN$4,'Math Scores'!$F29:$IC29))</f>
        <is>
          <t/>
        </is>
      </c>
      <c r="CO28" s="519" t="inlineStr">
        <f aca="false">IF(COUNT('Math Scores'!$DV29:$EU29)=0,"",SUMIF('Math Scores'!$F$6:$IC$6,CO$4,'Math Scores'!$F29:$IC29))</f>
        <is>
          <t/>
        </is>
      </c>
      <c r="CP28" s="519" t="inlineStr">
        <f aca="false">IF(COUNT('Math Scores'!$DV29:$EU29)=0,"",SUMIF('Math Scores'!$F$6:$IC$6,CP$4,'Math Scores'!$F29:$IC29))</f>
        <is>
          <t/>
        </is>
      </c>
      <c r="CQ28" s="519" t="inlineStr">
        <f aca="false">IF(COUNT('Math Scores'!$DV29:$EU29)=0,"",SUMIF('Math Scores'!$F$6:$IC$6,CQ$4,'Math Scores'!$F29:$IC29))</f>
        <is>
          <t/>
        </is>
      </c>
      <c r="CR28" s="519" t="inlineStr">
        <f aca="false">IF(COUNT('Math Scores'!$DV29:$EU29)=0,"",SUMIF('Math Scores'!$F$6:$IC$6,CR$4,'Math Scores'!$F29:$IC29))</f>
        <is>
          <t/>
        </is>
      </c>
      <c r="CS28" s="519" t="inlineStr">
        <f aca="false">IF(COUNT('Math Scores'!$DV29:$EU29)=0,"",SUMIF('Math Scores'!$F$6:$IC$6,CS$4,'Math Scores'!$F29:$IC29))</f>
        <is>
          <t/>
        </is>
      </c>
      <c r="CT28" s="519" t="inlineStr">
        <f aca="false">IF(COUNT('Math Scores'!$EV29:$FW29)=0,"",SUMIF('Math Scores'!$F$6:$IC$6,CT$4,'Math Scores'!$F29:$IC29))</f>
        <is>
          <t/>
        </is>
      </c>
      <c r="CU28" s="519" t="inlineStr">
        <f aca="false">IF(COUNT('Math Scores'!$EV29:$FW29)=0,"",SUMIF('Math Scores'!$F$6:$IC$6,CU$4,'Math Scores'!$F29:$IC29))</f>
        <is>
          <t/>
        </is>
      </c>
      <c r="CV28" s="519" t="inlineStr">
        <f aca="false">IF(COUNT('Math Scores'!$EV29:$FW29)=0,"",SUMIF('Math Scores'!$F$6:$IC$6,CV$4,'Math Scores'!$F29:$IC29))</f>
        <is>
          <t/>
        </is>
      </c>
      <c r="CW28" s="519" t="inlineStr">
        <f aca="false">IF(COUNT('Math Scores'!$EV29:$FW29)=0,"",SUMIF('Math Scores'!$F$6:$IC$6,CW$4,'Math Scores'!$F29:$IC29))</f>
        <is>
          <t/>
        </is>
      </c>
      <c r="CX28" s="519" t="inlineStr">
        <f aca="false">IF(COUNT('Math Scores'!$EV29:$FW29)=0,"",SUMIF('Math Scores'!$F$6:$IC$6,CX$4,'Math Scores'!$F29:$IC29))</f>
        <is>
          <t/>
        </is>
      </c>
      <c r="CY28" s="519" t="inlineStr">
        <f aca="false">IF(COUNT('Math Scores'!$EV29:$FW29)=0,"",SUMIF('Math Scores'!$F$6:$IC$6,CY$4,'Math Scores'!$F29:$IC29))</f>
        <is>
          <t/>
        </is>
      </c>
      <c r="CZ28" s="519" t="inlineStr">
        <f aca="false">IF(COUNT('Math Scores'!$EV29:$FW29)=0,"",SUMIF('Math Scores'!$F$6:$IC$6,CZ$4,'Math Scores'!$F29:$IC29))</f>
        <is>
          <t/>
        </is>
      </c>
      <c r="DA28" s="519" t="inlineStr">
        <f aca="false">IF(COUNT('Math Scores'!$EV29:$FW29)=0,"",SUMIF('Math Scores'!$F$6:$IC$6,DA$4,'Math Scores'!$F29:$IC29))</f>
        <is>
          <t/>
        </is>
      </c>
      <c r="DB28" s="519" t="inlineStr">
        <f aca="false">IF(COUNT('Math Scores'!$EV29:$FW29)=0,"",SUMIF('Math Scores'!$F$6:$IC$6,DB$4,'Math Scores'!$F29:$IC29))</f>
        <is>
          <t/>
        </is>
      </c>
      <c r="DC28" s="519" t="inlineStr">
        <f aca="false">IF(COUNT('Math Scores'!$EV29:$FW29)=0,"",SUMIF('Math Scores'!$F$6:$IC$6,DC$4,'Math Scores'!$F29:$IC29))</f>
        <is>
          <t/>
        </is>
      </c>
      <c r="DD28" s="519" t="inlineStr">
        <f aca="false">IF(COUNT('Math Scores'!$EV29:$FW29)=0,"",SUMIF('Math Scores'!$F$6:$IC$6,DD$4,'Math Scores'!$F29:$IC29))</f>
        <is>
          <t/>
        </is>
      </c>
      <c r="DE28" s="519" t="inlineStr">
        <f aca="false">IF(COUNT('Math Scores'!$EV29:$FW29)=0,"",SUMIF('Math Scores'!$F$6:$IC$6,DE$4,'Math Scores'!$F29:$IC29))</f>
        <is>
          <t/>
        </is>
      </c>
      <c r="DF28" s="519" t="inlineStr">
        <f aca="false">IF(COUNT('Math Scores'!$EV29:$FW29)=0,"",SUMIF('Math Scores'!$F$6:$IC$6,DF$4,'Math Scores'!$F29:$IC29))</f>
        <is>
          <t/>
        </is>
      </c>
      <c r="DG28" s="519" t="inlineStr">
        <f aca="false">IF(COUNT('Math Scores'!$EV29:$FW29)=0,"",SUMIF('Math Scores'!$F$6:$IC$6,DG$4,'Math Scores'!$F29:$IC29))</f>
        <is>
          <t/>
        </is>
      </c>
    </row>
    <row r="29" customFormat="false" ht="22.5" hidden="false" customHeight="false" outlineLevel="0" collapsed="false">
      <c r="A29" s="421" t="n">
        <v>22</v>
      </c>
      <c r="B29" s="228" t="str">
        <f aca="false">'Math Scores'!B30</f>
        <v>Dileshwar Rao</v>
      </c>
      <c r="C29" s="517" t="inlineStr">
        <f aca="false">IF(COUNT('Math Scores'!F30:HI30)=0, "", (SUMIF('Math Scores'!$F$5:$HI$5,"Yes",'Math Scores'!F30:HI30)/SUMIF('Math Scores'!$F$5:$HI$5,"Yes",'Math Scores'!$F$2:$HI$2)))</f>
        <is>
          <t/>
        </is>
      </c>
      <c r="D29" s="318" t="inlineStr">
        <f aca="false">IF(B29="","",IF(COUNT(H29:DG29)=0,"",IF(('Cover Sheet'!$AC$6="2nd"),(SUM(H29:W29)/SUM(H$2:W$2)),IF(('Cover Sheet'!$AC$6="3rd"),(SUM(X29:AI29)/SUM(X$2:AI$2)),IF(('Cover Sheet'!$AC$6="4th"),(SUM(AJ29:AW29)/SUM(AJ$2:AW$2)),IF(('Cover Sheet'!$AC$6="5th"),(SUM(AX29:BK29)/SUM(AX$2:BK$2)),IF(('Cover Sheet'!$AC$6="6th"),(SUM(BL29:CC29)/SUM(BL$2:CC$2)),IF(('Cover Sheet'!$AC$6="7th"),(SUM(CD29:CS29)/SUM(CD$2:CS$2)),IF(('Cover Sheet'!$AC$6="8th"),(SUM(CT29:DG29)/SUM(CT$2:DG$2)),"ERROR")))))))))</f>
        <is>
          <t/>
        </is>
      </c>
      <c r="E29" s="318" t="str">
        <f aca="false">IF(D29="","",IF(D29&gt;0.9,"A1",IF(D29&gt;0.8,"A2",IF(D29&gt;0.7,"B1",IF(D29&gt;0.6,"B2",IF(D29&gt;0.5,"C1",IF(D29&gt;0.4,"C2",IF(D29&gt;0.32,"D",IF(D29&gt;0.2,"E1","E2")))))))))</f>
        <v/>
      </c>
      <c r="F29" s="476" t="str">
        <f aca="false">IF(G29="","",IF(G29&gt;=0.9,"Distinction",IF(G29&gt;=0.75,"First Class",IF(G29&gt;=0.56,"Second Class",IF(G29&gt;=0.35,"Pass","Unsatisfactory")))))</f>
        <v/>
      </c>
      <c r="G29" s="518" t="inlineStr">
        <f aca="false">IF(OR(B29="",'Cover Sheet'!$AC$6=""),"",IF(('Cover Sheet'!$AC$6="2nd"),(VLOOKUP(ROUND((D29*100),0),Goals!$E$4:$H$104,2,1)/100),IF(('Cover Sheet'!$AC$6="3rd"),(VLOOKUP(ROUND((D29*100),0),Goals!$E$4:$H$104,3,1)/100),VLOOKUP(ROUND((D29*100),0),Goals!$E$4:$H$104,4,1)/100)))</f>
        <is>
          <t/>
        </is>
      </c>
      <c r="H29" s="519" t="inlineStr">
        <f aca="false">IF(COUNT('Math Scores'!$F30:$AC30)=0,"",SUMIF('Math Scores'!$F$6:$IC$6,H$4,'Math Scores'!$F30:$IC30))</f>
        <is>
          <t/>
        </is>
      </c>
      <c r="I29" s="519" t="inlineStr">
        <f aca="false">IF(COUNT('Math Scores'!$F30:$AC30)=0,"",SUMIF('Math Scores'!$F$6:$IC$6,I$4,'Math Scores'!$F30:$IC30))</f>
        <is>
          <t/>
        </is>
      </c>
      <c r="J29" s="519" t="inlineStr">
        <f aca="false">IF(COUNT('Math Scores'!$F30:$AC30)=0,"",SUMIF('Math Scores'!$F$6:$IC$6,J$4,'Math Scores'!$F30:$IC30))</f>
        <is>
          <t/>
        </is>
      </c>
      <c r="K29" s="519" t="inlineStr">
        <f aca="false">IF(COUNT('Math Scores'!$F30:$AC30)=0,"",SUMIF('Math Scores'!$F$6:$IC$6,K$4,'Math Scores'!$F30:$IC30))</f>
        <is>
          <t/>
        </is>
      </c>
      <c r="L29" s="519" t="inlineStr">
        <f aca="false">IF(COUNT('Math Scores'!$F30:$AC30)=0,"",SUMIF('Math Scores'!$F$6:$IC$6,L$4,'Math Scores'!$F30:$IC30))</f>
        <is>
          <t/>
        </is>
      </c>
      <c r="M29" s="519" t="inlineStr">
        <f aca="false">IF(COUNT('Math Scores'!$F30:$AC30)=0,"",SUMIF('Math Scores'!$F$6:$IC$6,M$4,'Math Scores'!$F30:$IC30))</f>
        <is>
          <t/>
        </is>
      </c>
      <c r="N29" s="519" t="inlineStr">
        <f aca="false">IF(COUNT('Math Scores'!$F30:$AC30)=0,"",SUMIF('Math Scores'!$F$6:$IC$6,N$4,'Math Scores'!$F30:$IC30))</f>
        <is>
          <t/>
        </is>
      </c>
      <c r="O29" s="519" t="inlineStr">
        <f aca="false">IF(COUNT('Math Scores'!$F30:$AC30)=0,"",SUMIF('Math Scores'!$F$6:$IC$6,O$4,'Math Scores'!$F30:$IC30))</f>
        <is>
          <t/>
        </is>
      </c>
      <c r="P29" s="519" t="inlineStr">
        <f aca="false">IF(COUNT('Math Scores'!$F30:$AC30)=0,"",SUMIF('Math Scores'!$F$6:$IC$6,P$4,'Math Scores'!$F30:$IC30))</f>
        <is>
          <t/>
        </is>
      </c>
      <c r="Q29" s="519" t="inlineStr">
        <f aca="false">IF(COUNT('Math Scores'!$F30:$AC30)=0,"",SUMIF('Math Scores'!$F$6:$IC$6,Q$4,'Math Scores'!$F30:$IC30))</f>
        <is>
          <t/>
        </is>
      </c>
      <c r="R29" s="519" t="inlineStr">
        <f aca="false">IF(COUNT('Math Scores'!$F30:$AC30)=0,"",SUMIF('Math Scores'!$F$6:$IC$6,R$4,'Math Scores'!$F30:$IC30))</f>
        <is>
          <t/>
        </is>
      </c>
      <c r="S29" s="519"/>
      <c r="T29" s="519"/>
      <c r="U29" s="519"/>
      <c r="V29" s="519"/>
      <c r="W29" s="519"/>
      <c r="X29" s="519" t="inlineStr">
        <f aca="false">IF(COUNT('Math Scores'!$AD30:$AZ30)=0,"",SUMIF('Math Scores'!$F$6:$IC$6,X$4,'Math Scores'!$F30:$IC30))</f>
        <is>
          <t/>
        </is>
      </c>
      <c r="Y29" s="519" t="inlineStr">
        <f aca="false">IF(COUNT('Math Scores'!$AD30:$AZ30)=0,"",SUMIF('Math Scores'!$F$6:$IC$6,Y$4,'Math Scores'!$F30:$IC30))</f>
        <is>
          <t/>
        </is>
      </c>
      <c r="Z29" s="519" t="inlineStr">
        <f aca="false">IF(COUNT('Math Scores'!$AD30:$AZ30)=0,"",SUMIF('Math Scores'!$F$6:$IC$6,Z$4,'Math Scores'!$F30:$IC30))</f>
        <is>
          <t/>
        </is>
      </c>
      <c r="AA29" s="519" t="inlineStr">
        <f aca="false">IF(COUNT('Math Scores'!$AD30:$AZ30)=0,"",SUMIF('Math Scores'!$F$6:$IC$6,AA$4,'Math Scores'!$F30:$IC30))</f>
        <is>
          <t/>
        </is>
      </c>
      <c r="AB29" s="519" t="inlineStr">
        <f aca="false">IF(COUNT('Math Scores'!$AD30:$AZ30)=0,"",SUMIF('Math Scores'!$F$6:$IC$6,AB$4,'Math Scores'!$F30:$IC30))</f>
        <is>
          <t/>
        </is>
      </c>
      <c r="AC29" s="519" t="inlineStr">
        <f aca="false">IF(COUNT('Math Scores'!$AD30:$AZ30)=0,"",SUMIF('Math Scores'!$F$6:$IC$6,AC$4,'Math Scores'!$F30:$IC30))</f>
        <is>
          <t/>
        </is>
      </c>
      <c r="AD29" s="519" t="inlineStr">
        <f aca="false">IF(COUNT('Math Scores'!$AD30:$AZ30)=0,"",SUMIF('Math Scores'!$F$6:$IC$6,AD$4,'Math Scores'!$F30:$IC30))</f>
        <is>
          <t/>
        </is>
      </c>
      <c r="AE29" s="519" t="inlineStr">
        <f aca="false">IF(COUNT('Math Scores'!$AD30:$AZ30)=0,"",SUMIF('Math Scores'!$F$6:$IC$6,AE$4,'Math Scores'!$F30:$IC30))</f>
        <is>
          <t/>
        </is>
      </c>
      <c r="AF29" s="519" t="inlineStr">
        <f aca="false">IF(COUNT('Math Scores'!$AD30:$AZ30)=0,"",SUMIF('Math Scores'!$F$6:$IC$6,AF$4,'Math Scores'!$F30:$IC30))</f>
        <is>
          <t/>
        </is>
      </c>
      <c r="AG29" s="519" t="inlineStr">
        <f aca="false">IF(COUNT('Math Scores'!$AD30:$AZ30)=0,"",SUMIF('Math Scores'!$F$6:$IC$6,AG$4,'Math Scores'!$F30:$IC30))</f>
        <is>
          <t/>
        </is>
      </c>
      <c r="AH29" s="519" t="inlineStr">
        <f aca="false">IF(COUNT('Math Scores'!$AD30:$AZ30)=0,"",SUMIF('Math Scores'!$F$6:$IC$6,AH$4,'Math Scores'!$F30:$IC30))</f>
        <is>
          <t/>
        </is>
      </c>
      <c r="AI29" s="519" t="inlineStr">
        <f aca="false">IF(COUNT('Math Scores'!$AD30:$AZ30)=0,"",SUMIF('Math Scores'!$F$6:$IC$6,AI$4,'Math Scores'!$F30:$IC30))</f>
        <is>
          <t/>
        </is>
      </c>
      <c r="AJ29" s="519" t="n">
        <f aca="false">IF(COUNT('Math Scores'!$BA30:$BY30)=0,"",SUMIF('Math Scores'!$F$6:$IC$6,AJ$4,'Math Scores'!$F30:$IC30))</f>
        <v>0</v>
      </c>
      <c r="AK29" s="519" t="n">
        <f aca="false">IF(COUNT('Math Scores'!$BA30:$BY30)=0,"",SUMIF('Math Scores'!$F$6:$IC$6,AK$4,'Math Scores'!$F30:$IC30))</f>
        <v>0</v>
      </c>
      <c r="AL29" s="519" t="n">
        <f aca="false">IF(COUNT('Math Scores'!$BA30:$BY30)=0,"",SUMIF('Math Scores'!$F$6:$IC$6,AL$4,'Math Scores'!$F30:$IC30))</f>
        <v>0</v>
      </c>
      <c r="AM29" s="519" t="n">
        <f aca="false">IF(COUNT('Math Scores'!$BA30:$BY30)=0,"",SUMIF('Math Scores'!$F$6:$IC$6,AM$4,'Math Scores'!$F30:$IC30))</f>
        <v>0</v>
      </c>
      <c r="AN29" s="519" t="n">
        <f aca="false">IF(COUNT('Math Scores'!$BA30:$BY30)=0,"",SUMIF('Math Scores'!$F$6:$IC$6,AN$4,'Math Scores'!$F30:$IC30))</f>
        <v>0</v>
      </c>
      <c r="AO29" s="519" t="n">
        <f aca="false">IF(COUNT('Math Scores'!$BA30:$BY30)=0,"",SUMIF('Math Scores'!$F$6:$IC$6,AO$4,'Math Scores'!$F30:$IC30))</f>
        <v>0</v>
      </c>
      <c r="AP29" s="519" t="n">
        <f aca="false">IF(COUNT('Math Scores'!$BA30:$BY30)=0,"",SUMIF('Math Scores'!$F$6:$IC$6,AP$4,'Math Scores'!$F30:$IC30))</f>
        <v>0</v>
      </c>
      <c r="AQ29" s="519" t="n">
        <f aca="false">IF(COUNT('Math Scores'!$BA30:$BY30)=0,"",SUMIF('Math Scores'!$F$6:$IC$6,AQ$4,'Math Scores'!$F30:$IC30))</f>
        <v>0</v>
      </c>
      <c r="AR29" s="519" t="n">
        <f aca="false">IF(COUNT('Math Scores'!$BA30:$BY30)=0,"",SUMIF('Math Scores'!$F$6:$IC$6,AR$4,'Math Scores'!$F30:$IC30))</f>
        <v>0</v>
      </c>
      <c r="AS29" s="519" t="n">
        <f aca="false">IF(COUNT('Math Scores'!$BA30:$BY30)=0,"",SUMIF('Math Scores'!$F$6:$IC$6,AS$4,'Math Scores'!$F30:$IC30))</f>
        <v>0</v>
      </c>
      <c r="AT29" s="519" t="n">
        <f aca="false">IF(COUNT('Math Scores'!$BA30:$BY30)=0,"",SUMIF('Math Scores'!$F$6:$IC$6,AT$4,'Math Scores'!$F30:$IC30))</f>
        <v>0</v>
      </c>
      <c r="AU29" s="519" t="n">
        <f aca="false">IF(COUNT('Math Scores'!$BA30:$BY30)=0,"",SUMIF('Math Scores'!$F$6:$IC$6,AU$4,'Math Scores'!$F30:$IC30))</f>
        <v>0</v>
      </c>
      <c r="AV29" s="519" t="n">
        <f aca="false">IF(COUNT('Math Scores'!$BA30:$BY30)=0,"",SUMIF('Math Scores'!$F$6:$IC$6,AV$4,'Math Scores'!$F30:$IC30))</f>
        <v>0</v>
      </c>
      <c r="AW29" s="519" t="n">
        <f aca="false">IF(COUNT('Math Scores'!$BA30:$BY30)=0,"",SUMIF('Math Scores'!$F$6:$IC$6,AW$4,'Math Scores'!$F30:$IC30))</f>
        <v>0</v>
      </c>
      <c r="AX29" s="519" t="n">
        <f aca="false">IF(COUNT('Math Scores'!$BZ30:$CW30)=0,"",SUMIF('Math Scores'!$F$6:$IC$6,AX$4,'Math Scores'!$F30:$IC30))</f>
        <v>0</v>
      </c>
      <c r="AY29" s="519" t="n">
        <f aca="false">IF(COUNT('Math Scores'!$BZ30:$CW30)=0,"",SUMIF('Math Scores'!$F$6:$IC$6,AY$4,'Math Scores'!$F30:$IC30))</f>
        <v>0</v>
      </c>
      <c r="AZ29" s="519" t="n">
        <f aca="false">IF(COUNT('Math Scores'!$BZ30:$CW30)=0,"",SUMIF('Math Scores'!$F$6:$IC$6,AZ$4,'Math Scores'!$F30:$IC30))</f>
        <v>0</v>
      </c>
      <c r="BA29" s="519" t="n">
        <f aca="false">IF(COUNT('Math Scores'!$BZ30:$CW30)=0,"",SUMIF('Math Scores'!$F$6:$IC$6,BA$4,'Math Scores'!$F30:$IC30))</f>
        <v>0</v>
      </c>
      <c r="BB29" s="519" t="n">
        <f aca="false">IF(COUNT('Math Scores'!$BZ30:$CW30)=0,"",SUMIF('Math Scores'!$F$6:$IC$6,BB$4,'Math Scores'!$F30:$IC30))</f>
        <v>0</v>
      </c>
      <c r="BC29" s="519" t="n">
        <f aca="false">IF(COUNT('Math Scores'!$BZ30:$CW30)=0,"",SUMIF('Math Scores'!$F$6:$IC$6,BC$4,'Math Scores'!$F30:$IC30))</f>
        <v>0</v>
      </c>
      <c r="BD29" s="519" t="n">
        <f aca="false">IF(COUNT('Math Scores'!$BZ30:$CW30)=0,"",SUMIF('Math Scores'!$F$6:$IC$6,BD$4,'Math Scores'!$F30:$IC30))</f>
        <v>0</v>
      </c>
      <c r="BE29" s="519" t="n">
        <f aca="false">IF(COUNT('Math Scores'!$BZ30:$CW30)=0,"",SUMIF('Math Scores'!$F$6:$IC$6,BE$4,'Math Scores'!$F30:$IC30))</f>
        <v>0</v>
      </c>
      <c r="BF29" s="519" t="n">
        <f aca="false">IF(COUNT('Math Scores'!$BZ30:$CW30)=0,"",SUMIF('Math Scores'!$F$6:$IC$6,BF$4,'Math Scores'!$F30:$IC30))</f>
        <v>0</v>
      </c>
      <c r="BG29" s="519" t="n">
        <f aca="false">IF(COUNT('Math Scores'!$BZ30:$CW30)=0,"",SUMIF('Math Scores'!$F$6:$IC$6,BG$4,'Math Scores'!$F30:$IC30))</f>
        <v>0</v>
      </c>
      <c r="BH29" s="519" t="inlineStr">
        <f aca="false">IF(COUNT('Math Scores'!$BZ30:$CW30)=0,"",SUMIF('Math Scores'!$F$6:$IC$6,BH$4,'Math Scores'!$F30:$IC30))</f>
        <is>
          <t/>
        </is>
      </c>
      <c r="BI29" s="519" t="inlineStr">
        <f aca="false">IF(COUNT('Math Scores'!$BZ30:$CW30)=0,"",SUMIF('Math Scores'!$F$6:$IC$6,BI$4,'Math Scores'!$F30:$IC30))</f>
        <is>
          <t/>
        </is>
      </c>
      <c r="BJ29" s="519" t="inlineStr">
        <f aca="false">IF(COUNT('Math Scores'!$BZ30:$CW30)=0,"",SUMIF('Math Scores'!$F$6:$IC$6,BJ$4,'Math Scores'!$F30:$IC30))</f>
        <is>
          <t/>
        </is>
      </c>
      <c r="BK29" s="519" t="n">
        <f aca="false">IF(COUNT('Math Scores'!$BZ30:$CW30)=0,"",SUMIF('Math Scores'!$F$6:$IC$6,BK$4,'Math Scores'!$F30:$IC30))</f>
        <v>0</v>
      </c>
      <c r="BL29" s="519" t="n">
        <f aca="false">IF(COUNT('Math Scores'!$CX30:$DU30)=0,"",SUMIF('Math Scores'!$F$6:$IC$6,BL$4,'Math Scores'!$F30:$IC30))</f>
        <v>0</v>
      </c>
      <c r="BM29" s="519" t="n">
        <f aca="false">IF(COUNT('Math Scores'!$CX30:$DU30)=0,"",SUMIF('Math Scores'!$F$6:$IC$6,BM$4,'Math Scores'!$F30:$IC30))</f>
        <v>0</v>
      </c>
      <c r="BN29" s="519" t="n">
        <f aca="false">IF(COUNT('Math Scores'!$CX30:$DU30)=0,"",SUMIF('Math Scores'!$F$6:$IC$6,BN$4,'Math Scores'!$F30:$IC30))</f>
        <v>0</v>
      </c>
      <c r="BO29" s="519" t="n">
        <f aca="false">IF(COUNT('Math Scores'!$CX30:$DU30)=0,"",SUMIF('Math Scores'!$F$6:$IC$6,BO$4,'Math Scores'!$F30:$IC30))</f>
        <v>0</v>
      </c>
      <c r="BP29" s="519" t="n">
        <f aca="false">IF(COUNT('Math Scores'!$CX30:$DU30)=0,"",SUMIF('Math Scores'!$F$6:$IC$6,BP$4,'Math Scores'!$F30:$IC30))</f>
        <v>0</v>
      </c>
      <c r="BQ29" s="519" t="n">
        <f aca="false">IF(COUNT('Math Scores'!$CX30:$DU30)=0,"",SUMIF('Math Scores'!$F$6:$IC$6,BQ$4,'Math Scores'!$F30:$IC30))</f>
        <v>0</v>
      </c>
      <c r="BR29" s="519" t="n">
        <f aca="false">IF(COUNT('Math Scores'!$CX30:$DU30)=0,"",SUMIF('Math Scores'!$F$6:$IC$6,BR$4,'Math Scores'!$F30:$IC30))</f>
        <v>0</v>
      </c>
      <c r="BS29" s="519" t="n">
        <f aca="false">IF(COUNT('Math Scores'!$CX30:$DU30)=0,"",SUMIF('Math Scores'!$F$6:$IC$6,BS$4,'Math Scores'!$F30:$IC30))</f>
        <v>0</v>
      </c>
      <c r="BT29" s="519" t="n">
        <f aca="false">IF(COUNT('Math Scores'!$CX30:$DU30)=0,"",SUMIF('Math Scores'!$F$6:$IC$6,BT$4,'Math Scores'!$F30:$IC30))</f>
        <v>0</v>
      </c>
      <c r="BU29" s="519" t="n">
        <f aca="false">IF(COUNT('Math Scores'!$CX30:$DU30)=0,"",SUMIF('Math Scores'!$F$6:$IC$6,BU$4,'Math Scores'!$F30:$IC30))</f>
        <v>0</v>
      </c>
      <c r="BV29" s="519" t="n">
        <f aca="false">IF(COUNT('Math Scores'!$CX30:$DU30)=0,"",SUMIF('Math Scores'!$F$6:$IC$6,BV$4,'Math Scores'!$F30:$IC30))</f>
        <v>0</v>
      </c>
      <c r="BW29" s="519" t="n">
        <f aca="false">IF(COUNT('Math Scores'!$CX30:$DU30)=0,"",SUMIF('Math Scores'!$F$6:$IC$6,BW$4,'Math Scores'!$F30:$IC30))</f>
        <v>0</v>
      </c>
      <c r="BX29" s="519" t="n">
        <f aca="false">IF(COUNT('Math Scores'!$CX30:$DU30)=0,"",SUMIF('Math Scores'!$F$6:$IC$6,BX$4,'Math Scores'!$F30:$IC30))</f>
        <v>0</v>
      </c>
      <c r="BY29" s="519" t="n">
        <f aca="false">IF(COUNT('Math Scores'!$CX30:$DU30)=0,"",SUMIF('Math Scores'!$F$6:$IC$6,BY$4,'Math Scores'!$F30:$IC30))</f>
        <v>0</v>
      </c>
      <c r="BZ29" s="519" t="n">
        <f aca="false">IF(COUNT('Math Scores'!$CX30:$DU30)=0,"",SUMIF('Math Scores'!$F$6:$IC$6,BZ$4,'Math Scores'!$F30:$IC30))</f>
        <v>0</v>
      </c>
      <c r="CA29" s="519" t="n">
        <f aca="false">IF(COUNT('Math Scores'!$CX30:$DU30)=0,"",SUMIF('Math Scores'!$F$6:$IC$6,CA$4,'Math Scores'!$F30:$IC30))</f>
        <v>0</v>
      </c>
      <c r="CB29" s="519" t="n">
        <f aca="false">IF(COUNT('Math Scores'!$CX30:$DU30)=0,"",SUMIF('Math Scores'!$F$6:$IC$6,CB$4,'Math Scores'!$F30:$IC30))</f>
        <v>0</v>
      </c>
      <c r="CC29" s="519" t="n">
        <f aca="false">IF(COUNT('Math Scores'!$CX30:$DU30)=0,"",SUMIF('Math Scores'!$F$6:$IC$6,CC$4,'Math Scores'!$F30:$IC30))</f>
        <v>0</v>
      </c>
      <c r="CD29" s="519" t="inlineStr">
        <f aca="false">IF(COUNT('Math Scores'!$DV30:$EU30)=0,"",SUMIF('Math Scores'!$F$6:$IC$6,CD$4,'Math Scores'!$F30:$IC30))</f>
        <is>
          <t/>
        </is>
      </c>
      <c r="CE29" s="519" t="inlineStr">
        <f aca="false">IF(COUNT('Math Scores'!$DV30:$EU30)=0,"",SUMIF('Math Scores'!$F$6:$IC$6,CE$4,'Math Scores'!$F30:$IC30))</f>
        <is>
          <t/>
        </is>
      </c>
      <c r="CF29" s="519" t="inlineStr">
        <f aca="false">IF(COUNT('Math Scores'!$DV30:$EU30)=0,"",SUMIF('Math Scores'!$F$6:$IC$6,CF$4,'Math Scores'!$F30:$IC30))</f>
        <is>
          <t/>
        </is>
      </c>
      <c r="CG29" s="519" t="inlineStr">
        <f aca="false">IF(COUNT('Math Scores'!$DV30:$EU30)=0,"",SUMIF('Math Scores'!$F$6:$IC$6,CG$4,'Math Scores'!$F30:$IC30))</f>
        <is>
          <t/>
        </is>
      </c>
      <c r="CH29" s="519" t="inlineStr">
        <f aca="false">IF(COUNT('Math Scores'!$DV30:$EU30)=0,"",SUMIF('Math Scores'!$F$6:$IC$6,CH$4,'Math Scores'!$F30:$IC30))</f>
        <is>
          <t/>
        </is>
      </c>
      <c r="CI29" s="519" t="inlineStr">
        <f aca="false">IF(COUNT('Math Scores'!$DV30:$EU30)=0,"",SUMIF('Math Scores'!$F$6:$IC$6,CI$4,'Math Scores'!$F30:$IC30))</f>
        <is>
          <t/>
        </is>
      </c>
      <c r="CJ29" s="519" t="inlineStr">
        <f aca="false">IF(COUNT('Math Scores'!$DV30:$EU30)=0,"",SUMIF('Math Scores'!$F$6:$IC$6,CJ$4,'Math Scores'!$F30:$IC30))</f>
        <is>
          <t/>
        </is>
      </c>
      <c r="CK29" s="519" t="inlineStr">
        <f aca="false">IF(COUNT('Math Scores'!$DV30:$EU30)=0,"",SUMIF('Math Scores'!$F$6:$IC$6,CK$4,'Math Scores'!$F30:$IC30))</f>
        <is>
          <t/>
        </is>
      </c>
      <c r="CL29" s="519" t="inlineStr">
        <f aca="false">IF(COUNT('Math Scores'!$DV30:$EU30)=0,"",SUMIF('Math Scores'!$F$6:$IC$6,CL$4,'Math Scores'!$F30:$IC30))</f>
        <is>
          <t/>
        </is>
      </c>
      <c r="CM29" s="519" t="inlineStr">
        <f aca="false">IF(COUNT('Math Scores'!$DV30:$EU30)=0,"",SUMIF('Math Scores'!$F$6:$IC$6,CM$4,'Math Scores'!$F30:$IC30))</f>
        <is>
          <t/>
        </is>
      </c>
      <c r="CN29" s="519" t="inlineStr">
        <f aca="false">IF(COUNT('Math Scores'!$DV30:$EU30)=0,"",SUMIF('Math Scores'!$F$6:$IC$6,CN$4,'Math Scores'!$F30:$IC30))</f>
        <is>
          <t/>
        </is>
      </c>
      <c r="CO29" s="519" t="inlineStr">
        <f aca="false">IF(COUNT('Math Scores'!$DV30:$EU30)=0,"",SUMIF('Math Scores'!$F$6:$IC$6,CO$4,'Math Scores'!$F30:$IC30))</f>
        <is>
          <t/>
        </is>
      </c>
      <c r="CP29" s="519" t="inlineStr">
        <f aca="false">IF(COUNT('Math Scores'!$DV30:$EU30)=0,"",SUMIF('Math Scores'!$F$6:$IC$6,CP$4,'Math Scores'!$F30:$IC30))</f>
        <is>
          <t/>
        </is>
      </c>
      <c r="CQ29" s="519" t="inlineStr">
        <f aca="false">IF(COUNT('Math Scores'!$DV30:$EU30)=0,"",SUMIF('Math Scores'!$F$6:$IC$6,CQ$4,'Math Scores'!$F30:$IC30))</f>
        <is>
          <t/>
        </is>
      </c>
      <c r="CR29" s="519" t="inlineStr">
        <f aca="false">IF(COUNT('Math Scores'!$DV30:$EU30)=0,"",SUMIF('Math Scores'!$F$6:$IC$6,CR$4,'Math Scores'!$F30:$IC30))</f>
        <is>
          <t/>
        </is>
      </c>
      <c r="CS29" s="519" t="inlineStr">
        <f aca="false">IF(COUNT('Math Scores'!$DV30:$EU30)=0,"",SUMIF('Math Scores'!$F$6:$IC$6,CS$4,'Math Scores'!$F30:$IC30))</f>
        <is>
          <t/>
        </is>
      </c>
      <c r="CT29" s="519" t="inlineStr">
        <f aca="false">IF(COUNT('Math Scores'!$EV30:$FW30)=0,"",SUMIF('Math Scores'!$F$6:$IC$6,CT$4,'Math Scores'!$F30:$IC30))</f>
        <is>
          <t/>
        </is>
      </c>
      <c r="CU29" s="519" t="inlineStr">
        <f aca="false">IF(COUNT('Math Scores'!$EV30:$FW30)=0,"",SUMIF('Math Scores'!$F$6:$IC$6,CU$4,'Math Scores'!$F30:$IC30))</f>
        <is>
          <t/>
        </is>
      </c>
      <c r="CV29" s="519" t="inlineStr">
        <f aca="false">IF(COUNT('Math Scores'!$EV30:$FW30)=0,"",SUMIF('Math Scores'!$F$6:$IC$6,CV$4,'Math Scores'!$F30:$IC30))</f>
        <is>
          <t/>
        </is>
      </c>
      <c r="CW29" s="519" t="inlineStr">
        <f aca="false">IF(COUNT('Math Scores'!$EV30:$FW30)=0,"",SUMIF('Math Scores'!$F$6:$IC$6,CW$4,'Math Scores'!$F30:$IC30))</f>
        <is>
          <t/>
        </is>
      </c>
      <c r="CX29" s="519" t="inlineStr">
        <f aca="false">IF(COUNT('Math Scores'!$EV30:$FW30)=0,"",SUMIF('Math Scores'!$F$6:$IC$6,CX$4,'Math Scores'!$F30:$IC30))</f>
        <is>
          <t/>
        </is>
      </c>
      <c r="CY29" s="519" t="inlineStr">
        <f aca="false">IF(COUNT('Math Scores'!$EV30:$FW30)=0,"",SUMIF('Math Scores'!$F$6:$IC$6,CY$4,'Math Scores'!$F30:$IC30))</f>
        <is>
          <t/>
        </is>
      </c>
      <c r="CZ29" s="519" t="inlineStr">
        <f aca="false">IF(COUNT('Math Scores'!$EV30:$FW30)=0,"",SUMIF('Math Scores'!$F$6:$IC$6,CZ$4,'Math Scores'!$F30:$IC30))</f>
        <is>
          <t/>
        </is>
      </c>
      <c r="DA29" s="519" t="inlineStr">
        <f aca="false">IF(COUNT('Math Scores'!$EV30:$FW30)=0,"",SUMIF('Math Scores'!$F$6:$IC$6,DA$4,'Math Scores'!$F30:$IC30))</f>
        <is>
          <t/>
        </is>
      </c>
      <c r="DB29" s="519" t="inlineStr">
        <f aca="false">IF(COUNT('Math Scores'!$EV30:$FW30)=0,"",SUMIF('Math Scores'!$F$6:$IC$6,DB$4,'Math Scores'!$F30:$IC30))</f>
        <is>
          <t/>
        </is>
      </c>
      <c r="DC29" s="519" t="inlineStr">
        <f aca="false">IF(COUNT('Math Scores'!$EV30:$FW30)=0,"",SUMIF('Math Scores'!$F$6:$IC$6,DC$4,'Math Scores'!$F30:$IC30))</f>
        <is>
          <t/>
        </is>
      </c>
      <c r="DD29" s="519" t="inlineStr">
        <f aca="false">IF(COUNT('Math Scores'!$EV30:$FW30)=0,"",SUMIF('Math Scores'!$F$6:$IC$6,DD$4,'Math Scores'!$F30:$IC30))</f>
        <is>
          <t/>
        </is>
      </c>
      <c r="DE29" s="519" t="inlineStr">
        <f aca="false">IF(COUNT('Math Scores'!$EV30:$FW30)=0,"",SUMIF('Math Scores'!$F$6:$IC$6,DE$4,'Math Scores'!$F30:$IC30))</f>
        <is>
          <t/>
        </is>
      </c>
      <c r="DF29" s="519" t="inlineStr">
        <f aca="false">IF(COUNT('Math Scores'!$EV30:$FW30)=0,"",SUMIF('Math Scores'!$F$6:$IC$6,DF$4,'Math Scores'!$F30:$IC30))</f>
        <is>
          <t/>
        </is>
      </c>
      <c r="DG29" s="519" t="inlineStr">
        <f aca="false">IF(COUNT('Math Scores'!$EV30:$FW30)=0,"",SUMIF('Math Scores'!$F$6:$IC$6,DG$4,'Math Scores'!$F30:$IC30))</f>
        <is>
          <t/>
        </is>
      </c>
    </row>
    <row r="30" customFormat="false" ht="12.75" hidden="false" customHeight="false" outlineLevel="0" collapsed="false">
      <c r="A30" s="421" t="n">
        <v>23</v>
      </c>
      <c r="B30" s="228" t="str">
        <f aca="false">'Math Scores'!B31</f>
        <v>Raghu Ram</v>
      </c>
      <c r="C30" s="517" t="inlineStr">
        <f aca="false">IF(COUNT('Math Scores'!F31:HI31)=0, "", (SUMIF('Math Scores'!$F$5:$HI$5,"Yes",'Math Scores'!F31:HI31)/SUMIF('Math Scores'!$F$5:$HI$5,"Yes",'Math Scores'!$F$2:$HI$2)))</f>
        <is>
          <t/>
        </is>
      </c>
      <c r="D30" s="318" t="inlineStr">
        <f aca="false">IF(B30="","",IF(COUNT(H30:DG30)=0,"",IF(('Cover Sheet'!$AC$6="2nd"),(SUM(H30:W30)/SUM(H$2:W$2)),IF(('Cover Sheet'!$AC$6="3rd"),(SUM(X30:AI30)/SUM(X$2:AI$2)),IF(('Cover Sheet'!$AC$6="4th"),(SUM(AJ30:AW30)/SUM(AJ$2:AW$2)),IF(('Cover Sheet'!$AC$6="5th"),(SUM(AX30:BK30)/SUM(AX$2:BK$2)),IF(('Cover Sheet'!$AC$6="6th"),(SUM(BL30:CC30)/SUM(BL$2:CC$2)),IF(('Cover Sheet'!$AC$6="7th"),(SUM(CD30:CS30)/SUM(CD$2:CS$2)),IF(('Cover Sheet'!$AC$6="8th"),(SUM(CT30:DG30)/SUM(CT$2:DG$2)),"ERROR")))))))))</f>
        <is>
          <t/>
        </is>
      </c>
      <c r="E30" s="318" t="str">
        <f aca="false">IF(D30="","",IF(D30&gt;0.9,"A1",IF(D30&gt;0.8,"A2",IF(D30&gt;0.7,"B1",IF(D30&gt;0.6,"B2",IF(D30&gt;0.5,"C1",IF(D30&gt;0.4,"C2",IF(D30&gt;0.32,"D",IF(D30&gt;0.2,"E1","E2")))))))))</f>
        <v/>
      </c>
      <c r="F30" s="476" t="str">
        <f aca="false">IF(G30="","",IF(G30&gt;=0.9,"Distinction",IF(G30&gt;=0.75,"First Class",IF(G30&gt;=0.56,"Second Class",IF(G30&gt;=0.35,"Pass","Unsatisfactory")))))</f>
        <v/>
      </c>
      <c r="G30" s="518" t="inlineStr">
        <f aca="false">IF(OR(B30="",'Cover Sheet'!$AC$6=""),"",IF(('Cover Sheet'!$AC$6="2nd"),(VLOOKUP(ROUND((D30*100),0),Goals!$E$4:$H$104,2,1)/100),IF(('Cover Sheet'!$AC$6="3rd"),(VLOOKUP(ROUND((D30*100),0),Goals!$E$4:$H$104,3,1)/100),VLOOKUP(ROUND((D30*100),0),Goals!$E$4:$H$104,4,1)/100)))</f>
        <is>
          <t/>
        </is>
      </c>
      <c r="H30" s="519" t="inlineStr">
        <f aca="false">IF(COUNT('Math Scores'!$F31:$AC31)=0,"",SUMIF('Math Scores'!$F$6:$IC$6,H$4,'Math Scores'!$F31:$IC31))</f>
        <is>
          <t/>
        </is>
      </c>
      <c r="I30" s="519" t="inlineStr">
        <f aca="false">IF(COUNT('Math Scores'!$F31:$AC31)=0,"",SUMIF('Math Scores'!$F$6:$IC$6,I$4,'Math Scores'!$F31:$IC31))</f>
        <is>
          <t/>
        </is>
      </c>
      <c r="J30" s="519" t="inlineStr">
        <f aca="false">IF(COUNT('Math Scores'!$F31:$AC31)=0,"",SUMIF('Math Scores'!$F$6:$IC$6,J$4,'Math Scores'!$F31:$IC31))</f>
        <is>
          <t/>
        </is>
      </c>
      <c r="K30" s="519" t="inlineStr">
        <f aca="false">IF(COUNT('Math Scores'!$F31:$AC31)=0,"",SUMIF('Math Scores'!$F$6:$IC$6,K$4,'Math Scores'!$F31:$IC31))</f>
        <is>
          <t/>
        </is>
      </c>
      <c r="L30" s="519" t="inlineStr">
        <f aca="false">IF(COUNT('Math Scores'!$F31:$AC31)=0,"",SUMIF('Math Scores'!$F$6:$IC$6,L$4,'Math Scores'!$F31:$IC31))</f>
        <is>
          <t/>
        </is>
      </c>
      <c r="M30" s="519" t="inlineStr">
        <f aca="false">IF(COUNT('Math Scores'!$F31:$AC31)=0,"",SUMIF('Math Scores'!$F$6:$IC$6,M$4,'Math Scores'!$F31:$IC31))</f>
        <is>
          <t/>
        </is>
      </c>
      <c r="N30" s="519" t="inlineStr">
        <f aca="false">IF(COUNT('Math Scores'!$F31:$AC31)=0,"",SUMIF('Math Scores'!$F$6:$IC$6,N$4,'Math Scores'!$F31:$IC31))</f>
        <is>
          <t/>
        </is>
      </c>
      <c r="O30" s="519" t="inlineStr">
        <f aca="false">IF(COUNT('Math Scores'!$F31:$AC31)=0,"",SUMIF('Math Scores'!$F$6:$IC$6,O$4,'Math Scores'!$F31:$IC31))</f>
        <is>
          <t/>
        </is>
      </c>
      <c r="P30" s="519" t="inlineStr">
        <f aca="false">IF(COUNT('Math Scores'!$F31:$AC31)=0,"",SUMIF('Math Scores'!$F$6:$IC$6,P$4,'Math Scores'!$F31:$IC31))</f>
        <is>
          <t/>
        </is>
      </c>
      <c r="Q30" s="519" t="inlineStr">
        <f aca="false">IF(COUNT('Math Scores'!$F31:$AC31)=0,"",SUMIF('Math Scores'!$F$6:$IC$6,Q$4,'Math Scores'!$F31:$IC31))</f>
        <is>
          <t/>
        </is>
      </c>
      <c r="R30" s="519" t="inlineStr">
        <f aca="false">IF(COUNT('Math Scores'!$F31:$AC31)=0,"",SUMIF('Math Scores'!$F$6:$IC$6,R$4,'Math Scores'!$F31:$IC31))</f>
        <is>
          <t/>
        </is>
      </c>
      <c r="S30" s="519"/>
      <c r="T30" s="519"/>
      <c r="U30" s="519"/>
      <c r="V30" s="519"/>
      <c r="W30" s="519"/>
      <c r="X30" s="519" t="inlineStr">
        <f aca="false">IF(COUNT('Math Scores'!$AD31:$AZ31)=0,"",SUMIF('Math Scores'!$F$6:$IC$6,X$4,'Math Scores'!$F31:$IC31))</f>
        <is>
          <t/>
        </is>
      </c>
      <c r="Y30" s="519" t="inlineStr">
        <f aca="false">IF(COUNT('Math Scores'!$AD31:$AZ31)=0,"",SUMIF('Math Scores'!$F$6:$IC$6,Y$4,'Math Scores'!$F31:$IC31))</f>
        <is>
          <t/>
        </is>
      </c>
      <c r="Z30" s="519" t="inlineStr">
        <f aca="false">IF(COUNT('Math Scores'!$AD31:$AZ31)=0,"",SUMIF('Math Scores'!$F$6:$IC$6,Z$4,'Math Scores'!$F31:$IC31))</f>
        <is>
          <t/>
        </is>
      </c>
      <c r="AA30" s="519" t="inlineStr">
        <f aca="false">IF(COUNT('Math Scores'!$AD31:$AZ31)=0,"",SUMIF('Math Scores'!$F$6:$IC$6,AA$4,'Math Scores'!$F31:$IC31))</f>
        <is>
          <t/>
        </is>
      </c>
      <c r="AB30" s="519" t="inlineStr">
        <f aca="false">IF(COUNT('Math Scores'!$AD31:$AZ31)=0,"",SUMIF('Math Scores'!$F$6:$IC$6,AB$4,'Math Scores'!$F31:$IC31))</f>
        <is>
          <t/>
        </is>
      </c>
      <c r="AC30" s="519" t="inlineStr">
        <f aca="false">IF(COUNT('Math Scores'!$AD31:$AZ31)=0,"",SUMIF('Math Scores'!$F$6:$IC$6,AC$4,'Math Scores'!$F31:$IC31))</f>
        <is>
          <t/>
        </is>
      </c>
      <c r="AD30" s="519" t="inlineStr">
        <f aca="false">IF(COUNT('Math Scores'!$AD31:$AZ31)=0,"",SUMIF('Math Scores'!$F$6:$IC$6,AD$4,'Math Scores'!$F31:$IC31))</f>
        <is>
          <t/>
        </is>
      </c>
      <c r="AE30" s="519" t="inlineStr">
        <f aca="false">IF(COUNT('Math Scores'!$AD31:$AZ31)=0,"",SUMIF('Math Scores'!$F$6:$IC$6,AE$4,'Math Scores'!$F31:$IC31))</f>
        <is>
          <t/>
        </is>
      </c>
      <c r="AF30" s="519" t="inlineStr">
        <f aca="false">IF(COUNT('Math Scores'!$AD31:$AZ31)=0,"",SUMIF('Math Scores'!$F$6:$IC$6,AF$4,'Math Scores'!$F31:$IC31))</f>
        <is>
          <t/>
        </is>
      </c>
      <c r="AG30" s="519" t="inlineStr">
        <f aca="false">IF(COUNT('Math Scores'!$AD31:$AZ31)=0,"",SUMIF('Math Scores'!$F$6:$IC$6,AG$4,'Math Scores'!$F31:$IC31))</f>
        <is>
          <t/>
        </is>
      </c>
      <c r="AH30" s="519" t="inlineStr">
        <f aca="false">IF(COUNT('Math Scores'!$AD31:$AZ31)=0,"",SUMIF('Math Scores'!$F$6:$IC$6,AH$4,'Math Scores'!$F31:$IC31))</f>
        <is>
          <t/>
        </is>
      </c>
      <c r="AI30" s="519" t="inlineStr">
        <f aca="false">IF(COUNT('Math Scores'!$AD31:$AZ31)=0,"",SUMIF('Math Scores'!$F$6:$IC$6,AI$4,'Math Scores'!$F31:$IC31))</f>
        <is>
          <t/>
        </is>
      </c>
      <c r="AJ30" s="519" t="inlineStr">
        <f aca="false">IF(COUNT('Math Scores'!$BA31:$BY31)=0,"",SUMIF('Math Scores'!$F$6:$IC$6,AJ$4,'Math Scores'!$F31:$IC31))</f>
        <is>
          <t/>
        </is>
      </c>
      <c r="AK30" s="519" t="inlineStr">
        <f aca="false">IF(COUNT('Math Scores'!$BA31:$BY31)=0,"",SUMIF('Math Scores'!$F$6:$IC$6,AK$4,'Math Scores'!$F31:$IC31))</f>
        <is>
          <t/>
        </is>
      </c>
      <c r="AL30" s="519" t="inlineStr">
        <f aca="false">IF(COUNT('Math Scores'!$BA31:$BY31)=0,"",SUMIF('Math Scores'!$F$6:$IC$6,AL$4,'Math Scores'!$F31:$IC31))</f>
        <is>
          <t/>
        </is>
      </c>
      <c r="AM30" s="519" t="inlineStr">
        <f aca="false">IF(COUNT('Math Scores'!$BA31:$BY31)=0,"",SUMIF('Math Scores'!$F$6:$IC$6,AM$4,'Math Scores'!$F31:$IC31))</f>
        <is>
          <t/>
        </is>
      </c>
      <c r="AN30" s="519" t="inlineStr">
        <f aca="false">IF(COUNT('Math Scores'!$BA31:$BY31)=0,"",SUMIF('Math Scores'!$F$6:$IC$6,AN$4,'Math Scores'!$F31:$IC31))</f>
        <is>
          <t/>
        </is>
      </c>
      <c r="AO30" s="519" t="inlineStr">
        <f aca="false">IF(COUNT('Math Scores'!$BA31:$BY31)=0,"",SUMIF('Math Scores'!$F$6:$IC$6,AO$4,'Math Scores'!$F31:$IC31))</f>
        <is>
          <t/>
        </is>
      </c>
      <c r="AP30" s="519" t="inlineStr">
        <f aca="false">IF(COUNT('Math Scores'!$BA31:$BY31)=0,"",SUMIF('Math Scores'!$F$6:$IC$6,AP$4,'Math Scores'!$F31:$IC31))</f>
        <is>
          <t/>
        </is>
      </c>
      <c r="AQ30" s="519" t="inlineStr">
        <f aca="false">IF(COUNT('Math Scores'!$BA31:$BY31)=0,"",SUMIF('Math Scores'!$F$6:$IC$6,AQ$4,'Math Scores'!$F31:$IC31))</f>
        <is>
          <t/>
        </is>
      </c>
      <c r="AR30" s="519" t="inlineStr">
        <f aca="false">IF(COUNT('Math Scores'!$BA31:$BY31)=0,"",SUMIF('Math Scores'!$F$6:$IC$6,AR$4,'Math Scores'!$F31:$IC31))</f>
        <is>
          <t/>
        </is>
      </c>
      <c r="AS30" s="519" t="inlineStr">
        <f aca="false">IF(COUNT('Math Scores'!$BA31:$BY31)=0,"",SUMIF('Math Scores'!$F$6:$IC$6,AS$4,'Math Scores'!$F31:$IC31))</f>
        <is>
          <t/>
        </is>
      </c>
      <c r="AT30" s="519" t="inlineStr">
        <f aca="false">IF(COUNT('Math Scores'!$BA31:$BY31)=0,"",SUMIF('Math Scores'!$F$6:$IC$6,AT$4,'Math Scores'!$F31:$IC31))</f>
        <is>
          <t/>
        </is>
      </c>
      <c r="AU30" s="519" t="inlineStr">
        <f aca="false">IF(COUNT('Math Scores'!$BA31:$BY31)=0,"",SUMIF('Math Scores'!$F$6:$IC$6,AU$4,'Math Scores'!$F31:$IC31))</f>
        <is>
          <t/>
        </is>
      </c>
      <c r="AV30" s="519" t="inlineStr">
        <f aca="false">IF(COUNT('Math Scores'!$BA31:$BY31)=0,"",SUMIF('Math Scores'!$F$6:$IC$6,AV$4,'Math Scores'!$F31:$IC31))</f>
        <is>
          <t/>
        </is>
      </c>
      <c r="AW30" s="519" t="inlineStr">
        <f aca="false">IF(COUNT('Math Scores'!$BA31:$BY31)=0,"",SUMIF('Math Scores'!$F$6:$IC$6,AW$4,'Math Scores'!$F31:$IC31))</f>
        <is>
          <t/>
        </is>
      </c>
      <c r="AX30" s="519" t="n">
        <f aca="false">IF(COUNT('Math Scores'!$BZ31:$CW31)=0,"",SUMIF('Math Scores'!$F$6:$IC$6,AX$4,'Math Scores'!$F31:$IC31))</f>
        <v>0</v>
      </c>
      <c r="AY30" s="519" t="n">
        <f aca="false">IF(COUNT('Math Scores'!$BZ31:$CW31)=0,"",SUMIF('Math Scores'!$F$6:$IC$6,AY$4,'Math Scores'!$F31:$IC31))</f>
        <v>0</v>
      </c>
      <c r="AZ30" s="519" t="n">
        <f aca="false">IF(COUNT('Math Scores'!$BZ31:$CW31)=0,"",SUMIF('Math Scores'!$F$6:$IC$6,AZ$4,'Math Scores'!$F31:$IC31))</f>
        <v>0</v>
      </c>
      <c r="BA30" s="519" t="n">
        <f aca="false">IF(COUNT('Math Scores'!$BZ31:$CW31)=0,"",SUMIF('Math Scores'!$F$6:$IC$6,BA$4,'Math Scores'!$F31:$IC31))</f>
        <v>0</v>
      </c>
      <c r="BB30" s="519" t="n">
        <f aca="false">IF(COUNT('Math Scores'!$BZ31:$CW31)=0,"",SUMIF('Math Scores'!$F$6:$IC$6,BB$4,'Math Scores'!$F31:$IC31))</f>
        <v>0</v>
      </c>
      <c r="BC30" s="519" t="n">
        <f aca="false">IF(COUNT('Math Scores'!$BZ31:$CW31)=0,"",SUMIF('Math Scores'!$F$6:$IC$6,BC$4,'Math Scores'!$F31:$IC31))</f>
        <v>0</v>
      </c>
      <c r="BD30" s="519" t="n">
        <f aca="false">IF(COUNT('Math Scores'!$BZ31:$CW31)=0,"",SUMIF('Math Scores'!$F$6:$IC$6,BD$4,'Math Scores'!$F31:$IC31))</f>
        <v>0</v>
      </c>
      <c r="BE30" s="519" t="n">
        <f aca="false">IF(COUNT('Math Scores'!$BZ31:$CW31)=0,"",SUMIF('Math Scores'!$F$6:$IC$6,BE$4,'Math Scores'!$F31:$IC31))</f>
        <v>0</v>
      </c>
      <c r="BF30" s="519" t="n">
        <f aca="false">IF(COUNT('Math Scores'!$BZ31:$CW31)=0,"",SUMIF('Math Scores'!$F$6:$IC$6,BF$4,'Math Scores'!$F31:$IC31))</f>
        <v>0</v>
      </c>
      <c r="BG30" s="519" t="n">
        <f aca="false">IF(COUNT('Math Scores'!$BZ31:$CW31)=0,"",SUMIF('Math Scores'!$F$6:$IC$6,BG$4,'Math Scores'!$F31:$IC31))</f>
        <v>0</v>
      </c>
      <c r="BH30" s="519" t="inlineStr">
        <f aca="false">IF(COUNT('Math Scores'!$BZ31:$CW31)=0,"",SUMIF('Math Scores'!$F$6:$IC$6,BH$4,'Math Scores'!$F31:$IC31))</f>
        <is>
          <t/>
        </is>
      </c>
      <c r="BI30" s="519" t="inlineStr">
        <f aca="false">IF(COUNT('Math Scores'!$BZ31:$CW31)=0,"",SUMIF('Math Scores'!$F$6:$IC$6,BI$4,'Math Scores'!$F31:$IC31))</f>
        <is>
          <t/>
        </is>
      </c>
      <c r="BJ30" s="519" t="inlineStr">
        <f aca="false">IF(COUNT('Math Scores'!$BZ31:$CW31)=0,"",SUMIF('Math Scores'!$F$6:$IC$6,BJ$4,'Math Scores'!$F31:$IC31))</f>
        <is>
          <t/>
        </is>
      </c>
      <c r="BK30" s="519" t="n">
        <f aca="false">IF(COUNT('Math Scores'!$BZ31:$CW31)=0,"",SUMIF('Math Scores'!$F$6:$IC$6,BK$4,'Math Scores'!$F31:$IC31))</f>
        <v>0</v>
      </c>
      <c r="BL30" s="519" t="n">
        <f aca="false">IF(COUNT('Math Scores'!$CX31:$DU31)=0,"",SUMIF('Math Scores'!$F$6:$IC$6,BL$4,'Math Scores'!$F31:$IC31))</f>
        <v>0</v>
      </c>
      <c r="BM30" s="519" t="n">
        <f aca="false">IF(COUNT('Math Scores'!$CX31:$DU31)=0,"",SUMIF('Math Scores'!$F$6:$IC$6,BM$4,'Math Scores'!$F31:$IC31))</f>
        <v>0</v>
      </c>
      <c r="BN30" s="519" t="n">
        <f aca="false">IF(COUNT('Math Scores'!$CX31:$DU31)=0,"",SUMIF('Math Scores'!$F$6:$IC$6,BN$4,'Math Scores'!$F31:$IC31))</f>
        <v>0</v>
      </c>
      <c r="BO30" s="519" t="n">
        <f aca="false">IF(COUNT('Math Scores'!$CX31:$DU31)=0,"",SUMIF('Math Scores'!$F$6:$IC$6,BO$4,'Math Scores'!$F31:$IC31))</f>
        <v>0</v>
      </c>
      <c r="BP30" s="519" t="n">
        <f aca="false">IF(COUNT('Math Scores'!$CX31:$DU31)=0,"",SUMIF('Math Scores'!$F$6:$IC$6,BP$4,'Math Scores'!$F31:$IC31))</f>
        <v>0</v>
      </c>
      <c r="BQ30" s="519" t="n">
        <f aca="false">IF(COUNT('Math Scores'!$CX31:$DU31)=0,"",SUMIF('Math Scores'!$F$6:$IC$6,BQ$4,'Math Scores'!$F31:$IC31))</f>
        <v>0</v>
      </c>
      <c r="BR30" s="519" t="n">
        <f aca="false">IF(COUNT('Math Scores'!$CX31:$DU31)=0,"",SUMIF('Math Scores'!$F$6:$IC$6,BR$4,'Math Scores'!$F31:$IC31))</f>
        <v>0</v>
      </c>
      <c r="BS30" s="519" t="n">
        <f aca="false">IF(COUNT('Math Scores'!$CX31:$DU31)=0,"",SUMIF('Math Scores'!$F$6:$IC$6,BS$4,'Math Scores'!$F31:$IC31))</f>
        <v>0</v>
      </c>
      <c r="BT30" s="519" t="n">
        <f aca="false">IF(COUNT('Math Scores'!$CX31:$DU31)=0,"",SUMIF('Math Scores'!$F$6:$IC$6,BT$4,'Math Scores'!$F31:$IC31))</f>
        <v>0</v>
      </c>
      <c r="BU30" s="519" t="n">
        <f aca="false">IF(COUNT('Math Scores'!$CX31:$DU31)=0,"",SUMIF('Math Scores'!$F$6:$IC$6,BU$4,'Math Scores'!$F31:$IC31))</f>
        <v>0</v>
      </c>
      <c r="BV30" s="519" t="n">
        <f aca="false">IF(COUNT('Math Scores'!$CX31:$DU31)=0,"",SUMIF('Math Scores'!$F$6:$IC$6,BV$4,'Math Scores'!$F31:$IC31))</f>
        <v>0</v>
      </c>
      <c r="BW30" s="519" t="n">
        <f aca="false">IF(COUNT('Math Scores'!$CX31:$DU31)=0,"",SUMIF('Math Scores'!$F$6:$IC$6,BW$4,'Math Scores'!$F31:$IC31))</f>
        <v>0</v>
      </c>
      <c r="BX30" s="519" t="n">
        <f aca="false">IF(COUNT('Math Scores'!$CX31:$DU31)=0,"",SUMIF('Math Scores'!$F$6:$IC$6,BX$4,'Math Scores'!$F31:$IC31))</f>
        <v>0</v>
      </c>
      <c r="BY30" s="519" t="n">
        <f aca="false">IF(COUNT('Math Scores'!$CX31:$DU31)=0,"",SUMIF('Math Scores'!$F$6:$IC$6,BY$4,'Math Scores'!$F31:$IC31))</f>
        <v>0</v>
      </c>
      <c r="BZ30" s="519" t="n">
        <f aca="false">IF(COUNT('Math Scores'!$CX31:$DU31)=0,"",SUMIF('Math Scores'!$F$6:$IC$6,BZ$4,'Math Scores'!$F31:$IC31))</f>
        <v>0</v>
      </c>
      <c r="CA30" s="519" t="n">
        <f aca="false">IF(COUNT('Math Scores'!$CX31:$DU31)=0,"",SUMIF('Math Scores'!$F$6:$IC$6,CA$4,'Math Scores'!$F31:$IC31))</f>
        <v>0</v>
      </c>
      <c r="CB30" s="519" t="n">
        <f aca="false">IF(COUNT('Math Scores'!$CX31:$DU31)=0,"",SUMIF('Math Scores'!$F$6:$IC$6,CB$4,'Math Scores'!$F31:$IC31))</f>
        <v>0</v>
      </c>
      <c r="CC30" s="519" t="n">
        <f aca="false">IF(COUNT('Math Scores'!$CX31:$DU31)=0,"",SUMIF('Math Scores'!$F$6:$IC$6,CC$4,'Math Scores'!$F31:$IC31))</f>
        <v>0</v>
      </c>
      <c r="CD30" s="519" t="inlineStr">
        <f aca="false">IF(COUNT('Math Scores'!$DV31:$EU31)=0,"",SUMIF('Math Scores'!$F$6:$IC$6,CD$4,'Math Scores'!$F31:$IC31))</f>
        <is>
          <t/>
        </is>
      </c>
      <c r="CE30" s="519" t="inlineStr">
        <f aca="false">IF(COUNT('Math Scores'!$DV31:$EU31)=0,"",SUMIF('Math Scores'!$F$6:$IC$6,CE$4,'Math Scores'!$F31:$IC31))</f>
        <is>
          <t/>
        </is>
      </c>
      <c r="CF30" s="519" t="inlineStr">
        <f aca="false">IF(COUNT('Math Scores'!$DV31:$EU31)=0,"",SUMIF('Math Scores'!$F$6:$IC$6,CF$4,'Math Scores'!$F31:$IC31))</f>
        <is>
          <t/>
        </is>
      </c>
      <c r="CG30" s="519" t="inlineStr">
        <f aca="false">IF(COUNT('Math Scores'!$DV31:$EU31)=0,"",SUMIF('Math Scores'!$F$6:$IC$6,CG$4,'Math Scores'!$F31:$IC31))</f>
        <is>
          <t/>
        </is>
      </c>
      <c r="CH30" s="519" t="inlineStr">
        <f aca="false">IF(COUNT('Math Scores'!$DV31:$EU31)=0,"",SUMIF('Math Scores'!$F$6:$IC$6,CH$4,'Math Scores'!$F31:$IC31))</f>
        <is>
          <t/>
        </is>
      </c>
      <c r="CI30" s="519" t="inlineStr">
        <f aca="false">IF(COUNT('Math Scores'!$DV31:$EU31)=0,"",SUMIF('Math Scores'!$F$6:$IC$6,CI$4,'Math Scores'!$F31:$IC31))</f>
        <is>
          <t/>
        </is>
      </c>
      <c r="CJ30" s="519" t="inlineStr">
        <f aca="false">IF(COUNT('Math Scores'!$DV31:$EU31)=0,"",SUMIF('Math Scores'!$F$6:$IC$6,CJ$4,'Math Scores'!$F31:$IC31))</f>
        <is>
          <t/>
        </is>
      </c>
      <c r="CK30" s="519" t="inlineStr">
        <f aca="false">IF(COUNT('Math Scores'!$DV31:$EU31)=0,"",SUMIF('Math Scores'!$F$6:$IC$6,CK$4,'Math Scores'!$F31:$IC31))</f>
        <is>
          <t/>
        </is>
      </c>
      <c r="CL30" s="519" t="inlineStr">
        <f aca="false">IF(COUNT('Math Scores'!$DV31:$EU31)=0,"",SUMIF('Math Scores'!$F$6:$IC$6,CL$4,'Math Scores'!$F31:$IC31))</f>
        <is>
          <t/>
        </is>
      </c>
      <c r="CM30" s="519" t="inlineStr">
        <f aca="false">IF(COUNT('Math Scores'!$DV31:$EU31)=0,"",SUMIF('Math Scores'!$F$6:$IC$6,CM$4,'Math Scores'!$F31:$IC31))</f>
        <is>
          <t/>
        </is>
      </c>
      <c r="CN30" s="519" t="inlineStr">
        <f aca="false">IF(COUNT('Math Scores'!$DV31:$EU31)=0,"",SUMIF('Math Scores'!$F$6:$IC$6,CN$4,'Math Scores'!$F31:$IC31))</f>
        <is>
          <t/>
        </is>
      </c>
      <c r="CO30" s="519" t="inlineStr">
        <f aca="false">IF(COUNT('Math Scores'!$DV31:$EU31)=0,"",SUMIF('Math Scores'!$F$6:$IC$6,CO$4,'Math Scores'!$F31:$IC31))</f>
        <is>
          <t/>
        </is>
      </c>
      <c r="CP30" s="519" t="inlineStr">
        <f aca="false">IF(COUNT('Math Scores'!$DV31:$EU31)=0,"",SUMIF('Math Scores'!$F$6:$IC$6,CP$4,'Math Scores'!$F31:$IC31))</f>
        <is>
          <t/>
        </is>
      </c>
      <c r="CQ30" s="519" t="inlineStr">
        <f aca="false">IF(COUNT('Math Scores'!$DV31:$EU31)=0,"",SUMIF('Math Scores'!$F$6:$IC$6,CQ$4,'Math Scores'!$F31:$IC31))</f>
        <is>
          <t/>
        </is>
      </c>
      <c r="CR30" s="519" t="inlineStr">
        <f aca="false">IF(COUNT('Math Scores'!$DV31:$EU31)=0,"",SUMIF('Math Scores'!$F$6:$IC$6,CR$4,'Math Scores'!$F31:$IC31))</f>
        <is>
          <t/>
        </is>
      </c>
      <c r="CS30" s="519" t="inlineStr">
        <f aca="false">IF(COUNT('Math Scores'!$DV31:$EU31)=0,"",SUMIF('Math Scores'!$F$6:$IC$6,CS$4,'Math Scores'!$F31:$IC31))</f>
        <is>
          <t/>
        </is>
      </c>
      <c r="CT30" s="519" t="inlineStr">
        <f aca="false">IF(COUNT('Math Scores'!$EV31:$FW31)=0,"",SUMIF('Math Scores'!$F$6:$IC$6,CT$4,'Math Scores'!$F31:$IC31))</f>
        <is>
          <t/>
        </is>
      </c>
      <c r="CU30" s="519" t="inlineStr">
        <f aca="false">IF(COUNT('Math Scores'!$EV31:$FW31)=0,"",SUMIF('Math Scores'!$F$6:$IC$6,CU$4,'Math Scores'!$F31:$IC31))</f>
        <is>
          <t/>
        </is>
      </c>
      <c r="CV30" s="519" t="inlineStr">
        <f aca="false">IF(COUNT('Math Scores'!$EV31:$FW31)=0,"",SUMIF('Math Scores'!$F$6:$IC$6,CV$4,'Math Scores'!$F31:$IC31))</f>
        <is>
          <t/>
        </is>
      </c>
      <c r="CW30" s="519" t="inlineStr">
        <f aca="false">IF(COUNT('Math Scores'!$EV31:$FW31)=0,"",SUMIF('Math Scores'!$F$6:$IC$6,CW$4,'Math Scores'!$F31:$IC31))</f>
        <is>
          <t/>
        </is>
      </c>
      <c r="CX30" s="519" t="inlineStr">
        <f aca="false">IF(COUNT('Math Scores'!$EV31:$FW31)=0,"",SUMIF('Math Scores'!$F$6:$IC$6,CX$4,'Math Scores'!$F31:$IC31))</f>
        <is>
          <t/>
        </is>
      </c>
      <c r="CY30" s="519" t="inlineStr">
        <f aca="false">IF(COUNT('Math Scores'!$EV31:$FW31)=0,"",SUMIF('Math Scores'!$F$6:$IC$6,CY$4,'Math Scores'!$F31:$IC31))</f>
        <is>
          <t/>
        </is>
      </c>
      <c r="CZ30" s="519" t="inlineStr">
        <f aca="false">IF(COUNT('Math Scores'!$EV31:$FW31)=0,"",SUMIF('Math Scores'!$F$6:$IC$6,CZ$4,'Math Scores'!$F31:$IC31))</f>
        <is>
          <t/>
        </is>
      </c>
      <c r="DA30" s="519" t="inlineStr">
        <f aca="false">IF(COUNT('Math Scores'!$EV31:$FW31)=0,"",SUMIF('Math Scores'!$F$6:$IC$6,DA$4,'Math Scores'!$F31:$IC31))</f>
        <is>
          <t/>
        </is>
      </c>
      <c r="DB30" s="519" t="inlineStr">
        <f aca="false">IF(COUNT('Math Scores'!$EV31:$FW31)=0,"",SUMIF('Math Scores'!$F$6:$IC$6,DB$4,'Math Scores'!$F31:$IC31))</f>
        <is>
          <t/>
        </is>
      </c>
      <c r="DC30" s="519" t="inlineStr">
        <f aca="false">IF(COUNT('Math Scores'!$EV31:$FW31)=0,"",SUMIF('Math Scores'!$F$6:$IC$6,DC$4,'Math Scores'!$F31:$IC31))</f>
        <is>
          <t/>
        </is>
      </c>
      <c r="DD30" s="519" t="inlineStr">
        <f aca="false">IF(COUNT('Math Scores'!$EV31:$FW31)=0,"",SUMIF('Math Scores'!$F$6:$IC$6,DD$4,'Math Scores'!$F31:$IC31))</f>
        <is>
          <t/>
        </is>
      </c>
      <c r="DE30" s="519" t="inlineStr">
        <f aca="false">IF(COUNT('Math Scores'!$EV31:$FW31)=0,"",SUMIF('Math Scores'!$F$6:$IC$6,DE$4,'Math Scores'!$F31:$IC31))</f>
        <is>
          <t/>
        </is>
      </c>
      <c r="DF30" s="519" t="inlineStr">
        <f aca="false">IF(COUNT('Math Scores'!$EV31:$FW31)=0,"",SUMIF('Math Scores'!$F$6:$IC$6,DF$4,'Math Scores'!$F31:$IC31))</f>
        <is>
          <t/>
        </is>
      </c>
      <c r="DG30" s="519" t="inlineStr">
        <f aca="false">IF(COUNT('Math Scores'!$EV31:$FW31)=0,"",SUMIF('Math Scores'!$F$6:$IC$6,DG$4,'Math Scores'!$F31:$IC31))</f>
        <is>
          <t/>
        </is>
      </c>
    </row>
    <row r="31" customFormat="false" ht="12.75" hidden="false" customHeight="false" outlineLevel="0" collapsed="false">
      <c r="A31" s="421" t="n">
        <v>24</v>
      </c>
      <c r="B31" s="228" t="str">
        <f aca="false">'Math Scores'!B32</f>
        <v>Hemanth</v>
      </c>
      <c r="C31" s="517" t="inlineStr">
        <f aca="false">IF(COUNT('Math Scores'!F32:HI32)=0, "", (SUMIF('Math Scores'!$F$5:$HI$5,"Yes",'Math Scores'!F32:HI32)/SUMIF('Math Scores'!$F$5:$HI$5,"Yes",'Math Scores'!$F$2:$HI$2)))</f>
        <is>
          <t/>
        </is>
      </c>
      <c r="D31" s="318" t="inlineStr">
        <f aca="false">IF(B31="","",IF(COUNT(H31:DG31)=0,"",IF(('Cover Sheet'!$AC$6="2nd"),(SUM(H31:W31)/SUM(H$2:W$2)),IF(('Cover Sheet'!$AC$6="3rd"),(SUM(X31:AI31)/SUM(X$2:AI$2)),IF(('Cover Sheet'!$AC$6="4th"),(SUM(AJ31:AW31)/SUM(AJ$2:AW$2)),IF(('Cover Sheet'!$AC$6="5th"),(SUM(AX31:BK31)/SUM(AX$2:BK$2)),IF(('Cover Sheet'!$AC$6="6th"),(SUM(BL31:CC31)/SUM(BL$2:CC$2)),IF(('Cover Sheet'!$AC$6="7th"),(SUM(CD31:CS31)/SUM(CD$2:CS$2)),IF(('Cover Sheet'!$AC$6="8th"),(SUM(CT31:DG31)/SUM(CT$2:DG$2)),"ERROR")))))))))</f>
        <is>
          <t/>
        </is>
      </c>
      <c r="E31" s="318" t="str">
        <f aca="false">IF(D31="","",IF(D31&gt;0.9,"A1",IF(D31&gt;0.8,"A2",IF(D31&gt;0.7,"B1",IF(D31&gt;0.6,"B2",IF(D31&gt;0.5,"C1",IF(D31&gt;0.4,"C2",IF(D31&gt;0.32,"D",IF(D31&gt;0.2,"E1","E2")))))))))</f>
        <v/>
      </c>
      <c r="F31" s="476" t="str">
        <f aca="false">IF(G31="","",IF(G31&gt;=0.9,"Distinction",IF(G31&gt;=0.75,"First Class",IF(G31&gt;=0.56,"Second Class",IF(G31&gt;=0.35,"Pass","Unsatisfactory")))))</f>
        <v/>
      </c>
      <c r="G31" s="518" t="inlineStr">
        <f aca="false">IF(OR(B31="",'Cover Sheet'!$AC$6=""),"",IF(('Cover Sheet'!$AC$6="2nd"),(VLOOKUP(ROUND((D31*100),0),Goals!$E$4:$H$104,2,1)/100),IF(('Cover Sheet'!$AC$6="3rd"),(VLOOKUP(ROUND((D31*100),0),Goals!$E$4:$H$104,3,1)/100),VLOOKUP(ROUND((D31*100),0),Goals!$E$4:$H$104,4,1)/100)))</f>
        <is>
          <t/>
        </is>
      </c>
      <c r="H31" s="519" t="inlineStr">
        <f aca="false">IF(COUNT('Math Scores'!$F32:$AC32)=0,"",SUMIF('Math Scores'!$F$6:$IC$6,H$4,'Math Scores'!$F32:$IC32))</f>
        <is>
          <t/>
        </is>
      </c>
      <c r="I31" s="519" t="inlineStr">
        <f aca="false">IF(COUNT('Math Scores'!$F32:$AC32)=0,"",SUMIF('Math Scores'!$F$6:$IC$6,I$4,'Math Scores'!$F32:$IC32))</f>
        <is>
          <t/>
        </is>
      </c>
      <c r="J31" s="519" t="inlineStr">
        <f aca="false">IF(COUNT('Math Scores'!$F32:$AC32)=0,"",SUMIF('Math Scores'!$F$6:$IC$6,J$4,'Math Scores'!$F32:$IC32))</f>
        <is>
          <t/>
        </is>
      </c>
      <c r="K31" s="519" t="inlineStr">
        <f aca="false">IF(COUNT('Math Scores'!$F32:$AC32)=0,"",SUMIF('Math Scores'!$F$6:$IC$6,K$4,'Math Scores'!$F32:$IC32))</f>
        <is>
          <t/>
        </is>
      </c>
      <c r="L31" s="519" t="inlineStr">
        <f aca="false">IF(COUNT('Math Scores'!$F32:$AC32)=0,"",SUMIF('Math Scores'!$F$6:$IC$6,L$4,'Math Scores'!$F32:$IC32))</f>
        <is>
          <t/>
        </is>
      </c>
      <c r="M31" s="519" t="inlineStr">
        <f aca="false">IF(COUNT('Math Scores'!$F32:$AC32)=0,"",SUMIF('Math Scores'!$F$6:$IC$6,M$4,'Math Scores'!$F32:$IC32))</f>
        <is>
          <t/>
        </is>
      </c>
      <c r="N31" s="519" t="inlineStr">
        <f aca="false">IF(COUNT('Math Scores'!$F32:$AC32)=0,"",SUMIF('Math Scores'!$F$6:$IC$6,N$4,'Math Scores'!$F32:$IC32))</f>
        <is>
          <t/>
        </is>
      </c>
      <c r="O31" s="519" t="inlineStr">
        <f aca="false">IF(COUNT('Math Scores'!$F32:$AC32)=0,"",SUMIF('Math Scores'!$F$6:$IC$6,O$4,'Math Scores'!$F32:$IC32))</f>
        <is>
          <t/>
        </is>
      </c>
      <c r="P31" s="519" t="inlineStr">
        <f aca="false">IF(COUNT('Math Scores'!$F32:$AC32)=0,"",SUMIF('Math Scores'!$F$6:$IC$6,P$4,'Math Scores'!$F32:$IC32))</f>
        <is>
          <t/>
        </is>
      </c>
      <c r="Q31" s="519" t="inlineStr">
        <f aca="false">IF(COUNT('Math Scores'!$F32:$AC32)=0,"",SUMIF('Math Scores'!$F$6:$IC$6,Q$4,'Math Scores'!$F32:$IC32))</f>
        <is>
          <t/>
        </is>
      </c>
      <c r="R31" s="519" t="inlineStr">
        <f aca="false">IF(COUNT('Math Scores'!$F32:$AC32)=0,"",SUMIF('Math Scores'!$F$6:$IC$6,R$4,'Math Scores'!$F32:$IC32))</f>
        <is>
          <t/>
        </is>
      </c>
      <c r="S31" s="519"/>
      <c r="T31" s="519"/>
      <c r="U31" s="519"/>
      <c r="V31" s="519"/>
      <c r="W31" s="519"/>
      <c r="X31" s="519" t="inlineStr">
        <f aca="false">IF(COUNT('Math Scores'!$AD32:$AZ32)=0,"",SUMIF('Math Scores'!$F$6:$IC$6,X$4,'Math Scores'!$F32:$IC32))</f>
        <is>
          <t/>
        </is>
      </c>
      <c r="Y31" s="519" t="inlineStr">
        <f aca="false">IF(COUNT('Math Scores'!$AD32:$AZ32)=0,"",SUMIF('Math Scores'!$F$6:$IC$6,Y$4,'Math Scores'!$F32:$IC32))</f>
        <is>
          <t/>
        </is>
      </c>
      <c r="Z31" s="519" t="inlineStr">
        <f aca="false">IF(COUNT('Math Scores'!$AD32:$AZ32)=0,"",SUMIF('Math Scores'!$F$6:$IC$6,Z$4,'Math Scores'!$F32:$IC32))</f>
        <is>
          <t/>
        </is>
      </c>
      <c r="AA31" s="519" t="inlineStr">
        <f aca="false">IF(COUNT('Math Scores'!$AD32:$AZ32)=0,"",SUMIF('Math Scores'!$F$6:$IC$6,AA$4,'Math Scores'!$F32:$IC32))</f>
        <is>
          <t/>
        </is>
      </c>
      <c r="AB31" s="519" t="inlineStr">
        <f aca="false">IF(COUNT('Math Scores'!$AD32:$AZ32)=0,"",SUMIF('Math Scores'!$F$6:$IC$6,AB$4,'Math Scores'!$F32:$IC32))</f>
        <is>
          <t/>
        </is>
      </c>
      <c r="AC31" s="519" t="inlineStr">
        <f aca="false">IF(COUNT('Math Scores'!$AD32:$AZ32)=0,"",SUMIF('Math Scores'!$F$6:$IC$6,AC$4,'Math Scores'!$F32:$IC32))</f>
        <is>
          <t/>
        </is>
      </c>
      <c r="AD31" s="519" t="inlineStr">
        <f aca="false">IF(COUNT('Math Scores'!$AD32:$AZ32)=0,"",SUMIF('Math Scores'!$F$6:$IC$6,AD$4,'Math Scores'!$F32:$IC32))</f>
        <is>
          <t/>
        </is>
      </c>
      <c r="AE31" s="519" t="inlineStr">
        <f aca="false">IF(COUNT('Math Scores'!$AD32:$AZ32)=0,"",SUMIF('Math Scores'!$F$6:$IC$6,AE$4,'Math Scores'!$F32:$IC32))</f>
        <is>
          <t/>
        </is>
      </c>
      <c r="AF31" s="519" t="inlineStr">
        <f aca="false">IF(COUNT('Math Scores'!$AD32:$AZ32)=0,"",SUMIF('Math Scores'!$F$6:$IC$6,AF$4,'Math Scores'!$F32:$IC32))</f>
        <is>
          <t/>
        </is>
      </c>
      <c r="AG31" s="519" t="inlineStr">
        <f aca="false">IF(COUNT('Math Scores'!$AD32:$AZ32)=0,"",SUMIF('Math Scores'!$F$6:$IC$6,AG$4,'Math Scores'!$F32:$IC32))</f>
        <is>
          <t/>
        </is>
      </c>
      <c r="AH31" s="519" t="inlineStr">
        <f aca="false">IF(COUNT('Math Scores'!$AD32:$AZ32)=0,"",SUMIF('Math Scores'!$F$6:$IC$6,AH$4,'Math Scores'!$F32:$IC32))</f>
        <is>
          <t/>
        </is>
      </c>
      <c r="AI31" s="519" t="inlineStr">
        <f aca="false">IF(COUNT('Math Scores'!$AD32:$AZ32)=0,"",SUMIF('Math Scores'!$F$6:$IC$6,AI$4,'Math Scores'!$F32:$IC32))</f>
        <is>
          <t/>
        </is>
      </c>
      <c r="AJ31" s="519" t="inlineStr">
        <f aca="false">IF(COUNT('Math Scores'!$BA32:$BY32)=0,"",SUMIF('Math Scores'!$F$6:$IC$6,AJ$4,'Math Scores'!$F32:$IC32))</f>
        <is>
          <t/>
        </is>
      </c>
      <c r="AK31" s="519" t="inlineStr">
        <f aca="false">IF(COUNT('Math Scores'!$BA32:$BY32)=0,"",SUMIF('Math Scores'!$F$6:$IC$6,AK$4,'Math Scores'!$F32:$IC32))</f>
        <is>
          <t/>
        </is>
      </c>
      <c r="AL31" s="519" t="inlineStr">
        <f aca="false">IF(COUNT('Math Scores'!$BA32:$BY32)=0,"",SUMIF('Math Scores'!$F$6:$IC$6,AL$4,'Math Scores'!$F32:$IC32))</f>
        <is>
          <t/>
        </is>
      </c>
      <c r="AM31" s="519" t="inlineStr">
        <f aca="false">IF(COUNT('Math Scores'!$BA32:$BY32)=0,"",SUMIF('Math Scores'!$F$6:$IC$6,AM$4,'Math Scores'!$F32:$IC32))</f>
        <is>
          <t/>
        </is>
      </c>
      <c r="AN31" s="519" t="inlineStr">
        <f aca="false">IF(COUNT('Math Scores'!$BA32:$BY32)=0,"",SUMIF('Math Scores'!$F$6:$IC$6,AN$4,'Math Scores'!$F32:$IC32))</f>
        <is>
          <t/>
        </is>
      </c>
      <c r="AO31" s="519" t="inlineStr">
        <f aca="false">IF(COUNT('Math Scores'!$BA32:$BY32)=0,"",SUMIF('Math Scores'!$F$6:$IC$6,AO$4,'Math Scores'!$F32:$IC32))</f>
        <is>
          <t/>
        </is>
      </c>
      <c r="AP31" s="519" t="inlineStr">
        <f aca="false">IF(COUNT('Math Scores'!$BA32:$BY32)=0,"",SUMIF('Math Scores'!$F$6:$IC$6,AP$4,'Math Scores'!$F32:$IC32))</f>
        <is>
          <t/>
        </is>
      </c>
      <c r="AQ31" s="519" t="inlineStr">
        <f aca="false">IF(COUNT('Math Scores'!$BA32:$BY32)=0,"",SUMIF('Math Scores'!$F$6:$IC$6,AQ$4,'Math Scores'!$F32:$IC32))</f>
        <is>
          <t/>
        </is>
      </c>
      <c r="AR31" s="519" t="inlineStr">
        <f aca="false">IF(COUNT('Math Scores'!$BA32:$BY32)=0,"",SUMIF('Math Scores'!$F$6:$IC$6,AR$4,'Math Scores'!$F32:$IC32))</f>
        <is>
          <t/>
        </is>
      </c>
      <c r="AS31" s="519" t="inlineStr">
        <f aca="false">IF(COUNT('Math Scores'!$BA32:$BY32)=0,"",SUMIF('Math Scores'!$F$6:$IC$6,AS$4,'Math Scores'!$F32:$IC32))</f>
        <is>
          <t/>
        </is>
      </c>
      <c r="AT31" s="519" t="inlineStr">
        <f aca="false">IF(COUNT('Math Scores'!$BA32:$BY32)=0,"",SUMIF('Math Scores'!$F$6:$IC$6,AT$4,'Math Scores'!$F32:$IC32))</f>
        <is>
          <t/>
        </is>
      </c>
      <c r="AU31" s="519" t="inlineStr">
        <f aca="false">IF(COUNT('Math Scores'!$BA32:$BY32)=0,"",SUMIF('Math Scores'!$F$6:$IC$6,AU$4,'Math Scores'!$F32:$IC32))</f>
        <is>
          <t/>
        </is>
      </c>
      <c r="AV31" s="519" t="inlineStr">
        <f aca="false">IF(COUNT('Math Scores'!$BA32:$BY32)=0,"",SUMIF('Math Scores'!$F$6:$IC$6,AV$4,'Math Scores'!$F32:$IC32))</f>
        <is>
          <t/>
        </is>
      </c>
      <c r="AW31" s="519" t="inlineStr">
        <f aca="false">IF(COUNT('Math Scores'!$BA32:$BY32)=0,"",SUMIF('Math Scores'!$F$6:$IC$6,AW$4,'Math Scores'!$F32:$IC32))</f>
        <is>
          <t/>
        </is>
      </c>
      <c r="AX31" s="519" t="n">
        <f aca="false">IF(COUNT('Math Scores'!$BZ32:$CW32)=0,"",SUMIF('Math Scores'!$F$6:$IC$6,AX$4,'Math Scores'!$F32:$IC32))</f>
        <v>0</v>
      </c>
      <c r="AY31" s="519" t="n">
        <f aca="false">IF(COUNT('Math Scores'!$BZ32:$CW32)=0,"",SUMIF('Math Scores'!$F$6:$IC$6,AY$4,'Math Scores'!$F32:$IC32))</f>
        <v>0</v>
      </c>
      <c r="AZ31" s="519" t="n">
        <f aca="false">IF(COUNT('Math Scores'!$BZ32:$CW32)=0,"",SUMIF('Math Scores'!$F$6:$IC$6,AZ$4,'Math Scores'!$F32:$IC32))</f>
        <v>0</v>
      </c>
      <c r="BA31" s="519" t="n">
        <f aca="false">IF(COUNT('Math Scores'!$BZ32:$CW32)=0,"",SUMIF('Math Scores'!$F$6:$IC$6,BA$4,'Math Scores'!$F32:$IC32))</f>
        <v>0</v>
      </c>
      <c r="BB31" s="519" t="n">
        <f aca="false">IF(COUNT('Math Scores'!$BZ32:$CW32)=0,"",SUMIF('Math Scores'!$F$6:$IC$6,BB$4,'Math Scores'!$F32:$IC32))</f>
        <v>0</v>
      </c>
      <c r="BC31" s="519" t="n">
        <f aca="false">IF(COUNT('Math Scores'!$BZ32:$CW32)=0,"",SUMIF('Math Scores'!$F$6:$IC$6,BC$4,'Math Scores'!$F32:$IC32))</f>
        <v>0</v>
      </c>
      <c r="BD31" s="519" t="n">
        <f aca="false">IF(COUNT('Math Scores'!$BZ32:$CW32)=0,"",SUMIF('Math Scores'!$F$6:$IC$6,BD$4,'Math Scores'!$F32:$IC32))</f>
        <v>0</v>
      </c>
      <c r="BE31" s="519" t="n">
        <f aca="false">IF(COUNT('Math Scores'!$BZ32:$CW32)=0,"",SUMIF('Math Scores'!$F$6:$IC$6,BE$4,'Math Scores'!$F32:$IC32))</f>
        <v>0</v>
      </c>
      <c r="BF31" s="519" t="n">
        <f aca="false">IF(COUNT('Math Scores'!$BZ32:$CW32)=0,"",SUMIF('Math Scores'!$F$6:$IC$6,BF$4,'Math Scores'!$F32:$IC32))</f>
        <v>0</v>
      </c>
      <c r="BG31" s="519" t="n">
        <f aca="false">IF(COUNT('Math Scores'!$BZ32:$CW32)=0,"",SUMIF('Math Scores'!$F$6:$IC$6,BG$4,'Math Scores'!$F32:$IC32))</f>
        <v>0</v>
      </c>
      <c r="BH31" s="519" t="inlineStr">
        <f aca="false">IF(COUNT('Math Scores'!$BZ32:$CW32)=0,"",SUMIF('Math Scores'!$F$6:$IC$6,BH$4,'Math Scores'!$F32:$IC32))</f>
        <is>
          <t/>
        </is>
      </c>
      <c r="BI31" s="519" t="inlineStr">
        <f aca="false">IF(COUNT('Math Scores'!$BZ32:$CW32)=0,"",SUMIF('Math Scores'!$F$6:$IC$6,BI$4,'Math Scores'!$F32:$IC32))</f>
        <is>
          <t/>
        </is>
      </c>
      <c r="BJ31" s="519" t="inlineStr">
        <f aca="false">IF(COUNT('Math Scores'!$BZ32:$CW32)=0,"",SUMIF('Math Scores'!$F$6:$IC$6,BJ$4,'Math Scores'!$F32:$IC32))</f>
        <is>
          <t/>
        </is>
      </c>
      <c r="BK31" s="519" t="n">
        <f aca="false">IF(COUNT('Math Scores'!$BZ32:$CW32)=0,"",SUMIF('Math Scores'!$F$6:$IC$6,BK$4,'Math Scores'!$F32:$IC32))</f>
        <v>0</v>
      </c>
      <c r="BL31" s="519" t="n">
        <f aca="false">IF(COUNT('Math Scores'!$CX32:$DU32)=0,"",SUMIF('Math Scores'!$F$6:$IC$6,BL$4,'Math Scores'!$F32:$IC32))</f>
        <v>0</v>
      </c>
      <c r="BM31" s="519" t="n">
        <f aca="false">IF(COUNT('Math Scores'!$CX32:$DU32)=0,"",SUMIF('Math Scores'!$F$6:$IC$6,BM$4,'Math Scores'!$F32:$IC32))</f>
        <v>0</v>
      </c>
      <c r="BN31" s="519" t="n">
        <f aca="false">IF(COUNT('Math Scores'!$CX32:$DU32)=0,"",SUMIF('Math Scores'!$F$6:$IC$6,BN$4,'Math Scores'!$F32:$IC32))</f>
        <v>0</v>
      </c>
      <c r="BO31" s="519" t="n">
        <f aca="false">IF(COUNT('Math Scores'!$CX32:$DU32)=0,"",SUMIF('Math Scores'!$F$6:$IC$6,BO$4,'Math Scores'!$F32:$IC32))</f>
        <v>0</v>
      </c>
      <c r="BP31" s="519" t="n">
        <f aca="false">IF(COUNT('Math Scores'!$CX32:$DU32)=0,"",SUMIF('Math Scores'!$F$6:$IC$6,BP$4,'Math Scores'!$F32:$IC32))</f>
        <v>0</v>
      </c>
      <c r="BQ31" s="519" t="n">
        <f aca="false">IF(COUNT('Math Scores'!$CX32:$DU32)=0,"",SUMIF('Math Scores'!$F$6:$IC$6,BQ$4,'Math Scores'!$F32:$IC32))</f>
        <v>0</v>
      </c>
      <c r="BR31" s="519" t="n">
        <f aca="false">IF(COUNT('Math Scores'!$CX32:$DU32)=0,"",SUMIF('Math Scores'!$F$6:$IC$6,BR$4,'Math Scores'!$F32:$IC32))</f>
        <v>0</v>
      </c>
      <c r="BS31" s="519" t="n">
        <f aca="false">IF(COUNT('Math Scores'!$CX32:$DU32)=0,"",SUMIF('Math Scores'!$F$6:$IC$6,BS$4,'Math Scores'!$F32:$IC32))</f>
        <v>0</v>
      </c>
      <c r="BT31" s="519" t="n">
        <f aca="false">IF(COUNT('Math Scores'!$CX32:$DU32)=0,"",SUMIF('Math Scores'!$F$6:$IC$6,BT$4,'Math Scores'!$F32:$IC32))</f>
        <v>0</v>
      </c>
      <c r="BU31" s="519" t="n">
        <f aca="false">IF(COUNT('Math Scores'!$CX32:$DU32)=0,"",SUMIF('Math Scores'!$F$6:$IC$6,BU$4,'Math Scores'!$F32:$IC32))</f>
        <v>0</v>
      </c>
      <c r="BV31" s="519" t="n">
        <f aca="false">IF(COUNT('Math Scores'!$CX32:$DU32)=0,"",SUMIF('Math Scores'!$F$6:$IC$6,BV$4,'Math Scores'!$F32:$IC32))</f>
        <v>0</v>
      </c>
      <c r="BW31" s="519" t="n">
        <f aca="false">IF(COUNT('Math Scores'!$CX32:$DU32)=0,"",SUMIF('Math Scores'!$F$6:$IC$6,BW$4,'Math Scores'!$F32:$IC32))</f>
        <v>0</v>
      </c>
      <c r="BX31" s="519" t="n">
        <f aca="false">IF(COUNT('Math Scores'!$CX32:$DU32)=0,"",SUMIF('Math Scores'!$F$6:$IC$6,BX$4,'Math Scores'!$F32:$IC32))</f>
        <v>0</v>
      </c>
      <c r="BY31" s="519" t="n">
        <f aca="false">IF(COUNT('Math Scores'!$CX32:$DU32)=0,"",SUMIF('Math Scores'!$F$6:$IC$6,BY$4,'Math Scores'!$F32:$IC32))</f>
        <v>0</v>
      </c>
      <c r="BZ31" s="519" t="n">
        <f aca="false">IF(COUNT('Math Scores'!$CX32:$DU32)=0,"",SUMIF('Math Scores'!$F$6:$IC$6,BZ$4,'Math Scores'!$F32:$IC32))</f>
        <v>0</v>
      </c>
      <c r="CA31" s="519" t="n">
        <f aca="false">IF(COUNT('Math Scores'!$CX32:$DU32)=0,"",SUMIF('Math Scores'!$F$6:$IC$6,CA$4,'Math Scores'!$F32:$IC32))</f>
        <v>0</v>
      </c>
      <c r="CB31" s="519" t="n">
        <f aca="false">IF(COUNT('Math Scores'!$CX32:$DU32)=0,"",SUMIF('Math Scores'!$F$6:$IC$6,CB$4,'Math Scores'!$F32:$IC32))</f>
        <v>0</v>
      </c>
      <c r="CC31" s="519" t="n">
        <f aca="false">IF(COUNT('Math Scores'!$CX32:$DU32)=0,"",SUMIF('Math Scores'!$F$6:$IC$6,CC$4,'Math Scores'!$F32:$IC32))</f>
        <v>0</v>
      </c>
      <c r="CD31" s="519" t="inlineStr">
        <f aca="false">IF(COUNT('Math Scores'!$DV32:$EU32)=0,"",SUMIF('Math Scores'!$F$6:$IC$6,CD$4,'Math Scores'!$F32:$IC32))</f>
        <is>
          <t/>
        </is>
      </c>
      <c r="CE31" s="519" t="inlineStr">
        <f aca="false">IF(COUNT('Math Scores'!$DV32:$EU32)=0,"",SUMIF('Math Scores'!$F$6:$IC$6,CE$4,'Math Scores'!$F32:$IC32))</f>
        <is>
          <t/>
        </is>
      </c>
      <c r="CF31" s="519" t="inlineStr">
        <f aca="false">IF(COUNT('Math Scores'!$DV32:$EU32)=0,"",SUMIF('Math Scores'!$F$6:$IC$6,CF$4,'Math Scores'!$F32:$IC32))</f>
        <is>
          <t/>
        </is>
      </c>
      <c r="CG31" s="519" t="inlineStr">
        <f aca="false">IF(COUNT('Math Scores'!$DV32:$EU32)=0,"",SUMIF('Math Scores'!$F$6:$IC$6,CG$4,'Math Scores'!$F32:$IC32))</f>
        <is>
          <t/>
        </is>
      </c>
      <c r="CH31" s="519" t="inlineStr">
        <f aca="false">IF(COUNT('Math Scores'!$DV32:$EU32)=0,"",SUMIF('Math Scores'!$F$6:$IC$6,CH$4,'Math Scores'!$F32:$IC32))</f>
        <is>
          <t/>
        </is>
      </c>
      <c r="CI31" s="519" t="inlineStr">
        <f aca="false">IF(COUNT('Math Scores'!$DV32:$EU32)=0,"",SUMIF('Math Scores'!$F$6:$IC$6,CI$4,'Math Scores'!$F32:$IC32))</f>
        <is>
          <t/>
        </is>
      </c>
      <c r="CJ31" s="519" t="inlineStr">
        <f aca="false">IF(COUNT('Math Scores'!$DV32:$EU32)=0,"",SUMIF('Math Scores'!$F$6:$IC$6,CJ$4,'Math Scores'!$F32:$IC32))</f>
        <is>
          <t/>
        </is>
      </c>
      <c r="CK31" s="519" t="inlineStr">
        <f aca="false">IF(COUNT('Math Scores'!$DV32:$EU32)=0,"",SUMIF('Math Scores'!$F$6:$IC$6,CK$4,'Math Scores'!$F32:$IC32))</f>
        <is>
          <t/>
        </is>
      </c>
      <c r="CL31" s="519" t="inlineStr">
        <f aca="false">IF(COUNT('Math Scores'!$DV32:$EU32)=0,"",SUMIF('Math Scores'!$F$6:$IC$6,CL$4,'Math Scores'!$F32:$IC32))</f>
        <is>
          <t/>
        </is>
      </c>
      <c r="CM31" s="519" t="inlineStr">
        <f aca="false">IF(COUNT('Math Scores'!$DV32:$EU32)=0,"",SUMIF('Math Scores'!$F$6:$IC$6,CM$4,'Math Scores'!$F32:$IC32))</f>
        <is>
          <t/>
        </is>
      </c>
      <c r="CN31" s="519" t="inlineStr">
        <f aca="false">IF(COUNT('Math Scores'!$DV32:$EU32)=0,"",SUMIF('Math Scores'!$F$6:$IC$6,CN$4,'Math Scores'!$F32:$IC32))</f>
        <is>
          <t/>
        </is>
      </c>
      <c r="CO31" s="519" t="inlineStr">
        <f aca="false">IF(COUNT('Math Scores'!$DV32:$EU32)=0,"",SUMIF('Math Scores'!$F$6:$IC$6,CO$4,'Math Scores'!$F32:$IC32))</f>
        <is>
          <t/>
        </is>
      </c>
      <c r="CP31" s="519" t="inlineStr">
        <f aca="false">IF(COUNT('Math Scores'!$DV32:$EU32)=0,"",SUMIF('Math Scores'!$F$6:$IC$6,CP$4,'Math Scores'!$F32:$IC32))</f>
        <is>
          <t/>
        </is>
      </c>
      <c r="CQ31" s="519" t="inlineStr">
        <f aca="false">IF(COUNT('Math Scores'!$DV32:$EU32)=0,"",SUMIF('Math Scores'!$F$6:$IC$6,CQ$4,'Math Scores'!$F32:$IC32))</f>
        <is>
          <t/>
        </is>
      </c>
      <c r="CR31" s="519" t="inlineStr">
        <f aca="false">IF(COUNT('Math Scores'!$DV32:$EU32)=0,"",SUMIF('Math Scores'!$F$6:$IC$6,CR$4,'Math Scores'!$F32:$IC32))</f>
        <is>
          <t/>
        </is>
      </c>
      <c r="CS31" s="519" t="inlineStr">
        <f aca="false">IF(COUNT('Math Scores'!$DV32:$EU32)=0,"",SUMIF('Math Scores'!$F$6:$IC$6,CS$4,'Math Scores'!$F32:$IC32))</f>
        <is>
          <t/>
        </is>
      </c>
      <c r="CT31" s="519" t="inlineStr">
        <f aca="false">IF(COUNT('Math Scores'!$EV32:$FW32)=0,"",SUMIF('Math Scores'!$F$6:$IC$6,CT$4,'Math Scores'!$F32:$IC32))</f>
        <is>
          <t/>
        </is>
      </c>
      <c r="CU31" s="519" t="inlineStr">
        <f aca="false">IF(COUNT('Math Scores'!$EV32:$FW32)=0,"",SUMIF('Math Scores'!$F$6:$IC$6,CU$4,'Math Scores'!$F32:$IC32))</f>
        <is>
          <t/>
        </is>
      </c>
      <c r="CV31" s="519" t="inlineStr">
        <f aca="false">IF(COUNT('Math Scores'!$EV32:$FW32)=0,"",SUMIF('Math Scores'!$F$6:$IC$6,CV$4,'Math Scores'!$F32:$IC32))</f>
        <is>
          <t/>
        </is>
      </c>
      <c r="CW31" s="519" t="inlineStr">
        <f aca="false">IF(COUNT('Math Scores'!$EV32:$FW32)=0,"",SUMIF('Math Scores'!$F$6:$IC$6,CW$4,'Math Scores'!$F32:$IC32))</f>
        <is>
          <t/>
        </is>
      </c>
      <c r="CX31" s="519" t="inlineStr">
        <f aca="false">IF(COUNT('Math Scores'!$EV32:$FW32)=0,"",SUMIF('Math Scores'!$F$6:$IC$6,CX$4,'Math Scores'!$F32:$IC32))</f>
        <is>
          <t/>
        </is>
      </c>
      <c r="CY31" s="519" t="inlineStr">
        <f aca="false">IF(COUNT('Math Scores'!$EV32:$FW32)=0,"",SUMIF('Math Scores'!$F$6:$IC$6,CY$4,'Math Scores'!$F32:$IC32))</f>
        <is>
          <t/>
        </is>
      </c>
      <c r="CZ31" s="519" t="inlineStr">
        <f aca="false">IF(COUNT('Math Scores'!$EV32:$FW32)=0,"",SUMIF('Math Scores'!$F$6:$IC$6,CZ$4,'Math Scores'!$F32:$IC32))</f>
        <is>
          <t/>
        </is>
      </c>
      <c r="DA31" s="519" t="inlineStr">
        <f aca="false">IF(COUNT('Math Scores'!$EV32:$FW32)=0,"",SUMIF('Math Scores'!$F$6:$IC$6,DA$4,'Math Scores'!$F32:$IC32))</f>
        <is>
          <t/>
        </is>
      </c>
      <c r="DB31" s="519" t="inlineStr">
        <f aca="false">IF(COUNT('Math Scores'!$EV32:$FW32)=0,"",SUMIF('Math Scores'!$F$6:$IC$6,DB$4,'Math Scores'!$F32:$IC32))</f>
        <is>
          <t/>
        </is>
      </c>
      <c r="DC31" s="519" t="inlineStr">
        <f aca="false">IF(COUNT('Math Scores'!$EV32:$FW32)=0,"",SUMIF('Math Scores'!$F$6:$IC$6,DC$4,'Math Scores'!$F32:$IC32))</f>
        <is>
          <t/>
        </is>
      </c>
      <c r="DD31" s="519" t="inlineStr">
        <f aca="false">IF(COUNT('Math Scores'!$EV32:$FW32)=0,"",SUMIF('Math Scores'!$F$6:$IC$6,DD$4,'Math Scores'!$F32:$IC32))</f>
        <is>
          <t/>
        </is>
      </c>
      <c r="DE31" s="519" t="inlineStr">
        <f aca="false">IF(COUNT('Math Scores'!$EV32:$FW32)=0,"",SUMIF('Math Scores'!$F$6:$IC$6,DE$4,'Math Scores'!$F32:$IC32))</f>
        <is>
          <t/>
        </is>
      </c>
      <c r="DF31" s="519" t="inlineStr">
        <f aca="false">IF(COUNT('Math Scores'!$EV32:$FW32)=0,"",SUMIF('Math Scores'!$F$6:$IC$6,DF$4,'Math Scores'!$F32:$IC32))</f>
        <is>
          <t/>
        </is>
      </c>
      <c r="DG31" s="519" t="inlineStr">
        <f aca="false">IF(COUNT('Math Scores'!$EV32:$FW32)=0,"",SUMIF('Math Scores'!$F$6:$IC$6,DG$4,'Math Scores'!$F32:$IC32))</f>
        <is>
          <t/>
        </is>
      </c>
    </row>
    <row r="32" customFormat="false" ht="12.75" hidden="false" customHeight="false" outlineLevel="0" collapsed="false">
      <c r="A32" s="421" t="n">
        <v>25</v>
      </c>
      <c r="B32" s="228" t="str">
        <f aca="false">'Math Scores'!B33</f>
        <v>J.Kartik</v>
      </c>
      <c r="C32" s="517" t="inlineStr">
        <f aca="false">IF(COUNT('Math Scores'!F33:HI33)=0, "", (SUMIF('Math Scores'!$F$5:$HI$5,"Yes",'Math Scores'!F33:HI33)/SUMIF('Math Scores'!$F$5:$HI$5,"Yes",'Math Scores'!$F$2:$HI$2)))</f>
        <is>
          <t/>
        </is>
      </c>
      <c r="D32" s="318" t="inlineStr">
        <f aca="false">IF(B32="","",IF(COUNT(H32:DG32)=0,"",IF(('Cover Sheet'!$AC$6="2nd"),(SUM(H32:W32)/SUM(H$2:W$2)),IF(('Cover Sheet'!$AC$6="3rd"),(SUM(X32:AI32)/SUM(X$2:AI$2)),IF(('Cover Sheet'!$AC$6="4th"),(SUM(AJ32:AW32)/SUM(AJ$2:AW$2)),IF(('Cover Sheet'!$AC$6="5th"),(SUM(AX32:BK32)/SUM(AX$2:BK$2)),IF(('Cover Sheet'!$AC$6="6th"),(SUM(BL32:CC32)/SUM(BL$2:CC$2)),IF(('Cover Sheet'!$AC$6="7th"),(SUM(CD32:CS32)/SUM(CD$2:CS$2)),IF(('Cover Sheet'!$AC$6="8th"),(SUM(CT32:DG32)/SUM(CT$2:DG$2)),"ERROR")))))))))</f>
        <is>
          <t/>
        </is>
      </c>
      <c r="E32" s="318" t="str">
        <f aca="false">IF(D32="","",IF(D32&gt;0.9,"A1",IF(D32&gt;0.8,"A2",IF(D32&gt;0.7,"B1",IF(D32&gt;0.6,"B2",IF(D32&gt;0.5,"C1",IF(D32&gt;0.4,"C2",IF(D32&gt;0.32,"D",IF(D32&gt;0.2,"E1","E2")))))))))</f>
        <v/>
      </c>
      <c r="F32" s="476" t="str">
        <f aca="false">IF(G32="","",IF(G32&gt;=0.9,"Distinction",IF(G32&gt;=0.75,"First Class",IF(G32&gt;=0.56,"Second Class",IF(G32&gt;=0.35,"Pass","Unsatisfactory")))))</f>
        <v/>
      </c>
      <c r="G32" s="518" t="inlineStr">
        <f aca="false">IF(OR(B32="",'Cover Sheet'!$AC$6=""),"",IF(('Cover Sheet'!$AC$6="2nd"),(VLOOKUP(ROUND((D32*100),0),Goals!$E$4:$H$104,2,1)/100),IF(('Cover Sheet'!$AC$6="3rd"),(VLOOKUP(ROUND((D32*100),0),Goals!$E$4:$H$104,3,1)/100),VLOOKUP(ROUND((D32*100),0),Goals!$E$4:$H$104,4,1)/100)))</f>
        <is>
          <t/>
        </is>
      </c>
      <c r="H32" s="519" t="inlineStr">
        <f aca="false">IF(COUNT('Math Scores'!$F33:$AC33)=0,"",SUMIF('Math Scores'!$F$6:$IC$6,H$4,'Math Scores'!$F33:$IC33))</f>
        <is>
          <t/>
        </is>
      </c>
      <c r="I32" s="519" t="inlineStr">
        <f aca="false">IF(COUNT('Math Scores'!$F33:$AC33)=0,"",SUMIF('Math Scores'!$F$6:$IC$6,I$4,'Math Scores'!$F33:$IC33))</f>
        <is>
          <t/>
        </is>
      </c>
      <c r="J32" s="519" t="inlineStr">
        <f aca="false">IF(COUNT('Math Scores'!$F33:$AC33)=0,"",SUMIF('Math Scores'!$F$6:$IC$6,J$4,'Math Scores'!$F33:$IC33))</f>
        <is>
          <t/>
        </is>
      </c>
      <c r="K32" s="519" t="inlineStr">
        <f aca="false">IF(COUNT('Math Scores'!$F33:$AC33)=0,"",SUMIF('Math Scores'!$F$6:$IC$6,K$4,'Math Scores'!$F33:$IC33))</f>
        <is>
          <t/>
        </is>
      </c>
      <c r="L32" s="519" t="inlineStr">
        <f aca="false">IF(COUNT('Math Scores'!$F33:$AC33)=0,"",SUMIF('Math Scores'!$F$6:$IC$6,L$4,'Math Scores'!$F33:$IC33))</f>
        <is>
          <t/>
        </is>
      </c>
      <c r="M32" s="519" t="inlineStr">
        <f aca="false">IF(COUNT('Math Scores'!$F33:$AC33)=0,"",SUMIF('Math Scores'!$F$6:$IC$6,M$4,'Math Scores'!$F33:$IC33))</f>
        <is>
          <t/>
        </is>
      </c>
      <c r="N32" s="519" t="inlineStr">
        <f aca="false">IF(COUNT('Math Scores'!$F33:$AC33)=0,"",SUMIF('Math Scores'!$F$6:$IC$6,N$4,'Math Scores'!$F33:$IC33))</f>
        <is>
          <t/>
        </is>
      </c>
      <c r="O32" s="519" t="inlineStr">
        <f aca="false">IF(COUNT('Math Scores'!$F33:$AC33)=0,"",SUMIF('Math Scores'!$F$6:$IC$6,O$4,'Math Scores'!$F33:$IC33))</f>
        <is>
          <t/>
        </is>
      </c>
      <c r="P32" s="519" t="inlineStr">
        <f aca="false">IF(COUNT('Math Scores'!$F33:$AC33)=0,"",SUMIF('Math Scores'!$F$6:$IC$6,P$4,'Math Scores'!$F33:$IC33))</f>
        <is>
          <t/>
        </is>
      </c>
      <c r="Q32" s="519" t="inlineStr">
        <f aca="false">IF(COUNT('Math Scores'!$F33:$AC33)=0,"",SUMIF('Math Scores'!$F$6:$IC$6,Q$4,'Math Scores'!$F33:$IC33))</f>
        <is>
          <t/>
        </is>
      </c>
      <c r="R32" s="519" t="inlineStr">
        <f aca="false">IF(COUNT('Math Scores'!$F33:$AC33)=0,"",SUMIF('Math Scores'!$F$6:$IC$6,R$4,'Math Scores'!$F33:$IC33))</f>
        <is>
          <t/>
        </is>
      </c>
      <c r="S32" s="519"/>
      <c r="T32" s="519"/>
      <c r="U32" s="519"/>
      <c r="V32" s="519"/>
      <c r="W32" s="519"/>
      <c r="X32" s="519" t="inlineStr">
        <f aca="false">IF(COUNT('Math Scores'!$AD33:$AZ33)=0,"",SUMIF('Math Scores'!$F$6:$IC$6,X$4,'Math Scores'!$F33:$IC33))</f>
        <is>
          <t/>
        </is>
      </c>
      <c r="Y32" s="519" t="inlineStr">
        <f aca="false">IF(COUNT('Math Scores'!$AD33:$AZ33)=0,"",SUMIF('Math Scores'!$F$6:$IC$6,Y$4,'Math Scores'!$F33:$IC33))</f>
        <is>
          <t/>
        </is>
      </c>
      <c r="Z32" s="519" t="inlineStr">
        <f aca="false">IF(COUNT('Math Scores'!$AD33:$AZ33)=0,"",SUMIF('Math Scores'!$F$6:$IC$6,Z$4,'Math Scores'!$F33:$IC33))</f>
        <is>
          <t/>
        </is>
      </c>
      <c r="AA32" s="519" t="inlineStr">
        <f aca="false">IF(COUNT('Math Scores'!$AD33:$AZ33)=0,"",SUMIF('Math Scores'!$F$6:$IC$6,AA$4,'Math Scores'!$F33:$IC33))</f>
        <is>
          <t/>
        </is>
      </c>
      <c r="AB32" s="519" t="inlineStr">
        <f aca="false">IF(COUNT('Math Scores'!$AD33:$AZ33)=0,"",SUMIF('Math Scores'!$F$6:$IC$6,AB$4,'Math Scores'!$F33:$IC33))</f>
        <is>
          <t/>
        </is>
      </c>
      <c r="AC32" s="519" t="inlineStr">
        <f aca="false">IF(COUNT('Math Scores'!$AD33:$AZ33)=0,"",SUMIF('Math Scores'!$F$6:$IC$6,AC$4,'Math Scores'!$F33:$IC33))</f>
        <is>
          <t/>
        </is>
      </c>
      <c r="AD32" s="519" t="inlineStr">
        <f aca="false">IF(COUNT('Math Scores'!$AD33:$AZ33)=0,"",SUMIF('Math Scores'!$F$6:$IC$6,AD$4,'Math Scores'!$F33:$IC33))</f>
        <is>
          <t/>
        </is>
      </c>
      <c r="AE32" s="519" t="inlineStr">
        <f aca="false">IF(COUNT('Math Scores'!$AD33:$AZ33)=0,"",SUMIF('Math Scores'!$F$6:$IC$6,AE$4,'Math Scores'!$F33:$IC33))</f>
        <is>
          <t/>
        </is>
      </c>
      <c r="AF32" s="519" t="inlineStr">
        <f aca="false">IF(COUNT('Math Scores'!$AD33:$AZ33)=0,"",SUMIF('Math Scores'!$F$6:$IC$6,AF$4,'Math Scores'!$F33:$IC33))</f>
        <is>
          <t/>
        </is>
      </c>
      <c r="AG32" s="519" t="inlineStr">
        <f aca="false">IF(COUNT('Math Scores'!$AD33:$AZ33)=0,"",SUMIF('Math Scores'!$F$6:$IC$6,AG$4,'Math Scores'!$F33:$IC33))</f>
        <is>
          <t/>
        </is>
      </c>
      <c r="AH32" s="519" t="inlineStr">
        <f aca="false">IF(COUNT('Math Scores'!$AD33:$AZ33)=0,"",SUMIF('Math Scores'!$F$6:$IC$6,AH$4,'Math Scores'!$F33:$IC33))</f>
        <is>
          <t/>
        </is>
      </c>
      <c r="AI32" s="519" t="inlineStr">
        <f aca="false">IF(COUNT('Math Scores'!$AD33:$AZ33)=0,"",SUMIF('Math Scores'!$F$6:$IC$6,AI$4,'Math Scores'!$F33:$IC33))</f>
        <is>
          <t/>
        </is>
      </c>
      <c r="AJ32" s="519" t="n">
        <f aca="false">IF(COUNT('Math Scores'!$BA33:$BY33)=0,"",SUMIF('Math Scores'!$F$6:$IC$6,AJ$4,'Math Scores'!$F33:$IC33))</f>
        <v>0</v>
      </c>
      <c r="AK32" s="519" t="n">
        <f aca="false">IF(COUNT('Math Scores'!$BA33:$BY33)=0,"",SUMIF('Math Scores'!$F$6:$IC$6,AK$4,'Math Scores'!$F33:$IC33))</f>
        <v>0</v>
      </c>
      <c r="AL32" s="519" t="n">
        <f aca="false">IF(COUNT('Math Scores'!$BA33:$BY33)=0,"",SUMIF('Math Scores'!$F$6:$IC$6,AL$4,'Math Scores'!$F33:$IC33))</f>
        <v>0</v>
      </c>
      <c r="AM32" s="519" t="n">
        <f aca="false">IF(COUNT('Math Scores'!$BA33:$BY33)=0,"",SUMIF('Math Scores'!$F$6:$IC$6,AM$4,'Math Scores'!$F33:$IC33))</f>
        <v>0</v>
      </c>
      <c r="AN32" s="519" t="n">
        <f aca="false">IF(COUNT('Math Scores'!$BA33:$BY33)=0,"",SUMIF('Math Scores'!$F$6:$IC$6,AN$4,'Math Scores'!$F33:$IC33))</f>
        <v>0</v>
      </c>
      <c r="AO32" s="519" t="n">
        <f aca="false">IF(COUNT('Math Scores'!$BA33:$BY33)=0,"",SUMIF('Math Scores'!$F$6:$IC$6,AO$4,'Math Scores'!$F33:$IC33))</f>
        <v>0</v>
      </c>
      <c r="AP32" s="519" t="n">
        <f aca="false">IF(COUNT('Math Scores'!$BA33:$BY33)=0,"",SUMIF('Math Scores'!$F$6:$IC$6,AP$4,'Math Scores'!$F33:$IC33))</f>
        <v>0</v>
      </c>
      <c r="AQ32" s="519" t="n">
        <f aca="false">IF(COUNT('Math Scores'!$BA33:$BY33)=0,"",SUMIF('Math Scores'!$F$6:$IC$6,AQ$4,'Math Scores'!$F33:$IC33))</f>
        <v>0</v>
      </c>
      <c r="AR32" s="519" t="n">
        <f aca="false">IF(COUNT('Math Scores'!$BA33:$BY33)=0,"",SUMIF('Math Scores'!$F$6:$IC$6,AR$4,'Math Scores'!$F33:$IC33))</f>
        <v>0</v>
      </c>
      <c r="AS32" s="519" t="n">
        <f aca="false">IF(COUNT('Math Scores'!$BA33:$BY33)=0,"",SUMIF('Math Scores'!$F$6:$IC$6,AS$4,'Math Scores'!$F33:$IC33))</f>
        <v>0</v>
      </c>
      <c r="AT32" s="519" t="n">
        <f aca="false">IF(COUNT('Math Scores'!$BA33:$BY33)=0,"",SUMIF('Math Scores'!$F$6:$IC$6,AT$4,'Math Scores'!$F33:$IC33))</f>
        <v>0</v>
      </c>
      <c r="AU32" s="519" t="n">
        <f aca="false">IF(COUNT('Math Scores'!$BA33:$BY33)=0,"",SUMIF('Math Scores'!$F$6:$IC$6,AU$4,'Math Scores'!$F33:$IC33))</f>
        <v>0</v>
      </c>
      <c r="AV32" s="519" t="n">
        <f aca="false">IF(COUNT('Math Scores'!$BA33:$BY33)=0,"",SUMIF('Math Scores'!$F$6:$IC$6,AV$4,'Math Scores'!$F33:$IC33))</f>
        <v>0</v>
      </c>
      <c r="AW32" s="519" t="n">
        <f aca="false">IF(COUNT('Math Scores'!$BA33:$BY33)=0,"",SUMIF('Math Scores'!$F$6:$IC$6,AW$4,'Math Scores'!$F33:$IC33))</f>
        <v>0</v>
      </c>
      <c r="AX32" s="519" t="n">
        <f aca="false">IF(COUNT('Math Scores'!$BZ33:$CW33)=0,"",SUMIF('Math Scores'!$F$6:$IC$6,AX$4,'Math Scores'!$F33:$IC33))</f>
        <v>0</v>
      </c>
      <c r="AY32" s="519" t="n">
        <f aca="false">IF(COUNT('Math Scores'!$BZ33:$CW33)=0,"",SUMIF('Math Scores'!$F$6:$IC$6,AY$4,'Math Scores'!$F33:$IC33))</f>
        <v>0</v>
      </c>
      <c r="AZ32" s="519" t="n">
        <f aca="false">IF(COUNT('Math Scores'!$BZ33:$CW33)=0,"",SUMIF('Math Scores'!$F$6:$IC$6,AZ$4,'Math Scores'!$F33:$IC33))</f>
        <v>0</v>
      </c>
      <c r="BA32" s="519" t="n">
        <f aca="false">IF(COUNT('Math Scores'!$BZ33:$CW33)=0,"",SUMIF('Math Scores'!$F$6:$IC$6,BA$4,'Math Scores'!$F33:$IC33))</f>
        <v>0</v>
      </c>
      <c r="BB32" s="519" t="n">
        <f aca="false">IF(COUNT('Math Scores'!$BZ33:$CW33)=0,"",SUMIF('Math Scores'!$F$6:$IC$6,BB$4,'Math Scores'!$F33:$IC33))</f>
        <v>0</v>
      </c>
      <c r="BC32" s="519" t="n">
        <f aca="false">IF(COUNT('Math Scores'!$BZ33:$CW33)=0,"",SUMIF('Math Scores'!$F$6:$IC$6,BC$4,'Math Scores'!$F33:$IC33))</f>
        <v>0</v>
      </c>
      <c r="BD32" s="519" t="n">
        <f aca="false">IF(COUNT('Math Scores'!$BZ33:$CW33)=0,"",SUMIF('Math Scores'!$F$6:$IC$6,BD$4,'Math Scores'!$F33:$IC33))</f>
        <v>0</v>
      </c>
      <c r="BE32" s="519" t="n">
        <f aca="false">IF(COUNT('Math Scores'!$BZ33:$CW33)=0,"",SUMIF('Math Scores'!$F$6:$IC$6,BE$4,'Math Scores'!$F33:$IC33))</f>
        <v>0</v>
      </c>
      <c r="BF32" s="519" t="n">
        <f aca="false">IF(COUNT('Math Scores'!$BZ33:$CW33)=0,"",SUMIF('Math Scores'!$F$6:$IC$6,BF$4,'Math Scores'!$F33:$IC33))</f>
        <v>0</v>
      </c>
      <c r="BG32" s="519" t="n">
        <f aca="false">IF(COUNT('Math Scores'!$BZ33:$CW33)=0,"",SUMIF('Math Scores'!$F$6:$IC$6,BG$4,'Math Scores'!$F33:$IC33))</f>
        <v>0</v>
      </c>
      <c r="BH32" s="519" t="inlineStr">
        <f aca="false">IF(COUNT('Math Scores'!$BZ33:$CW33)=0,"",SUMIF('Math Scores'!$F$6:$IC$6,BH$4,'Math Scores'!$F33:$IC33))</f>
        <is>
          <t/>
        </is>
      </c>
      <c r="BI32" s="519" t="inlineStr">
        <f aca="false">IF(COUNT('Math Scores'!$BZ33:$CW33)=0,"",SUMIF('Math Scores'!$F$6:$IC$6,BI$4,'Math Scores'!$F33:$IC33))</f>
        <is>
          <t/>
        </is>
      </c>
      <c r="BJ32" s="519" t="inlineStr">
        <f aca="false">IF(COUNT('Math Scores'!$BZ33:$CW33)=0,"",SUMIF('Math Scores'!$F$6:$IC$6,BJ$4,'Math Scores'!$F33:$IC33))</f>
        <is>
          <t/>
        </is>
      </c>
      <c r="BK32" s="519" t="n">
        <f aca="false">IF(COUNT('Math Scores'!$BZ33:$CW33)=0,"",SUMIF('Math Scores'!$F$6:$IC$6,BK$4,'Math Scores'!$F33:$IC33))</f>
        <v>0</v>
      </c>
      <c r="BL32" s="519" t="n">
        <f aca="false">IF(COUNT('Math Scores'!$CX33:$DU33)=0,"",SUMIF('Math Scores'!$F$6:$IC$6,BL$4,'Math Scores'!$F33:$IC33))</f>
        <v>0</v>
      </c>
      <c r="BM32" s="519" t="n">
        <f aca="false">IF(COUNT('Math Scores'!$CX33:$DU33)=0,"",SUMIF('Math Scores'!$F$6:$IC$6,BM$4,'Math Scores'!$F33:$IC33))</f>
        <v>0</v>
      </c>
      <c r="BN32" s="519" t="n">
        <f aca="false">IF(COUNT('Math Scores'!$CX33:$DU33)=0,"",SUMIF('Math Scores'!$F$6:$IC$6,BN$4,'Math Scores'!$F33:$IC33))</f>
        <v>0</v>
      </c>
      <c r="BO32" s="519" t="n">
        <f aca="false">IF(COUNT('Math Scores'!$CX33:$DU33)=0,"",SUMIF('Math Scores'!$F$6:$IC$6,BO$4,'Math Scores'!$F33:$IC33))</f>
        <v>0</v>
      </c>
      <c r="BP32" s="519" t="n">
        <f aca="false">IF(COUNT('Math Scores'!$CX33:$DU33)=0,"",SUMIF('Math Scores'!$F$6:$IC$6,BP$4,'Math Scores'!$F33:$IC33))</f>
        <v>0</v>
      </c>
      <c r="BQ32" s="519" t="n">
        <f aca="false">IF(COUNT('Math Scores'!$CX33:$DU33)=0,"",SUMIF('Math Scores'!$F$6:$IC$6,BQ$4,'Math Scores'!$F33:$IC33))</f>
        <v>0</v>
      </c>
      <c r="BR32" s="519" t="n">
        <f aca="false">IF(COUNT('Math Scores'!$CX33:$DU33)=0,"",SUMIF('Math Scores'!$F$6:$IC$6,BR$4,'Math Scores'!$F33:$IC33))</f>
        <v>0</v>
      </c>
      <c r="BS32" s="519" t="n">
        <f aca="false">IF(COUNT('Math Scores'!$CX33:$DU33)=0,"",SUMIF('Math Scores'!$F$6:$IC$6,BS$4,'Math Scores'!$F33:$IC33))</f>
        <v>0</v>
      </c>
      <c r="BT32" s="519" t="n">
        <f aca="false">IF(COUNT('Math Scores'!$CX33:$DU33)=0,"",SUMIF('Math Scores'!$F$6:$IC$6,BT$4,'Math Scores'!$F33:$IC33))</f>
        <v>0</v>
      </c>
      <c r="BU32" s="519" t="n">
        <f aca="false">IF(COUNT('Math Scores'!$CX33:$DU33)=0,"",SUMIF('Math Scores'!$F$6:$IC$6,BU$4,'Math Scores'!$F33:$IC33))</f>
        <v>0</v>
      </c>
      <c r="BV32" s="519" t="n">
        <f aca="false">IF(COUNT('Math Scores'!$CX33:$DU33)=0,"",SUMIF('Math Scores'!$F$6:$IC$6,BV$4,'Math Scores'!$F33:$IC33))</f>
        <v>0</v>
      </c>
      <c r="BW32" s="519" t="n">
        <f aca="false">IF(COUNT('Math Scores'!$CX33:$DU33)=0,"",SUMIF('Math Scores'!$F$6:$IC$6,BW$4,'Math Scores'!$F33:$IC33))</f>
        <v>0</v>
      </c>
      <c r="BX32" s="519" t="n">
        <f aca="false">IF(COUNT('Math Scores'!$CX33:$DU33)=0,"",SUMIF('Math Scores'!$F$6:$IC$6,BX$4,'Math Scores'!$F33:$IC33))</f>
        <v>0</v>
      </c>
      <c r="BY32" s="519" t="n">
        <f aca="false">IF(COUNT('Math Scores'!$CX33:$DU33)=0,"",SUMIF('Math Scores'!$F$6:$IC$6,BY$4,'Math Scores'!$F33:$IC33))</f>
        <v>0</v>
      </c>
      <c r="BZ32" s="519" t="n">
        <f aca="false">IF(COUNT('Math Scores'!$CX33:$DU33)=0,"",SUMIF('Math Scores'!$F$6:$IC$6,BZ$4,'Math Scores'!$F33:$IC33))</f>
        <v>0</v>
      </c>
      <c r="CA32" s="519" t="n">
        <f aca="false">IF(COUNT('Math Scores'!$CX33:$DU33)=0,"",SUMIF('Math Scores'!$F$6:$IC$6,CA$4,'Math Scores'!$F33:$IC33))</f>
        <v>0</v>
      </c>
      <c r="CB32" s="519" t="n">
        <f aca="false">IF(COUNT('Math Scores'!$CX33:$DU33)=0,"",SUMIF('Math Scores'!$F$6:$IC$6,CB$4,'Math Scores'!$F33:$IC33))</f>
        <v>0</v>
      </c>
      <c r="CC32" s="519" t="n">
        <f aca="false">IF(COUNT('Math Scores'!$CX33:$DU33)=0,"",SUMIF('Math Scores'!$F$6:$IC$6,CC$4,'Math Scores'!$F33:$IC33))</f>
        <v>0</v>
      </c>
      <c r="CD32" s="519" t="inlineStr">
        <f aca="false">IF(COUNT('Math Scores'!$DV33:$EU33)=0,"",SUMIF('Math Scores'!$F$6:$IC$6,CD$4,'Math Scores'!$F33:$IC33))</f>
        <is>
          <t/>
        </is>
      </c>
      <c r="CE32" s="519" t="inlineStr">
        <f aca="false">IF(COUNT('Math Scores'!$DV33:$EU33)=0,"",SUMIF('Math Scores'!$F$6:$IC$6,CE$4,'Math Scores'!$F33:$IC33))</f>
        <is>
          <t/>
        </is>
      </c>
      <c r="CF32" s="519" t="inlineStr">
        <f aca="false">IF(COUNT('Math Scores'!$DV33:$EU33)=0,"",SUMIF('Math Scores'!$F$6:$IC$6,CF$4,'Math Scores'!$F33:$IC33))</f>
        <is>
          <t/>
        </is>
      </c>
      <c r="CG32" s="519" t="inlineStr">
        <f aca="false">IF(COUNT('Math Scores'!$DV33:$EU33)=0,"",SUMIF('Math Scores'!$F$6:$IC$6,CG$4,'Math Scores'!$F33:$IC33))</f>
        <is>
          <t/>
        </is>
      </c>
      <c r="CH32" s="519" t="inlineStr">
        <f aca="false">IF(COUNT('Math Scores'!$DV33:$EU33)=0,"",SUMIF('Math Scores'!$F$6:$IC$6,CH$4,'Math Scores'!$F33:$IC33))</f>
        <is>
          <t/>
        </is>
      </c>
      <c r="CI32" s="519" t="inlineStr">
        <f aca="false">IF(COUNT('Math Scores'!$DV33:$EU33)=0,"",SUMIF('Math Scores'!$F$6:$IC$6,CI$4,'Math Scores'!$F33:$IC33))</f>
        <is>
          <t/>
        </is>
      </c>
      <c r="CJ32" s="519" t="inlineStr">
        <f aca="false">IF(COUNT('Math Scores'!$DV33:$EU33)=0,"",SUMIF('Math Scores'!$F$6:$IC$6,CJ$4,'Math Scores'!$F33:$IC33))</f>
        <is>
          <t/>
        </is>
      </c>
      <c r="CK32" s="519" t="inlineStr">
        <f aca="false">IF(COUNT('Math Scores'!$DV33:$EU33)=0,"",SUMIF('Math Scores'!$F$6:$IC$6,CK$4,'Math Scores'!$F33:$IC33))</f>
        <is>
          <t/>
        </is>
      </c>
      <c r="CL32" s="519" t="inlineStr">
        <f aca="false">IF(COUNT('Math Scores'!$DV33:$EU33)=0,"",SUMIF('Math Scores'!$F$6:$IC$6,CL$4,'Math Scores'!$F33:$IC33))</f>
        <is>
          <t/>
        </is>
      </c>
      <c r="CM32" s="519" t="inlineStr">
        <f aca="false">IF(COUNT('Math Scores'!$DV33:$EU33)=0,"",SUMIF('Math Scores'!$F$6:$IC$6,CM$4,'Math Scores'!$F33:$IC33))</f>
        <is>
          <t/>
        </is>
      </c>
      <c r="CN32" s="519" t="inlineStr">
        <f aca="false">IF(COUNT('Math Scores'!$DV33:$EU33)=0,"",SUMIF('Math Scores'!$F$6:$IC$6,CN$4,'Math Scores'!$F33:$IC33))</f>
        <is>
          <t/>
        </is>
      </c>
      <c r="CO32" s="519" t="inlineStr">
        <f aca="false">IF(COUNT('Math Scores'!$DV33:$EU33)=0,"",SUMIF('Math Scores'!$F$6:$IC$6,CO$4,'Math Scores'!$F33:$IC33))</f>
        <is>
          <t/>
        </is>
      </c>
      <c r="CP32" s="519" t="inlineStr">
        <f aca="false">IF(COUNT('Math Scores'!$DV33:$EU33)=0,"",SUMIF('Math Scores'!$F$6:$IC$6,CP$4,'Math Scores'!$F33:$IC33))</f>
        <is>
          <t/>
        </is>
      </c>
      <c r="CQ32" s="519" t="inlineStr">
        <f aca="false">IF(COUNT('Math Scores'!$DV33:$EU33)=0,"",SUMIF('Math Scores'!$F$6:$IC$6,CQ$4,'Math Scores'!$F33:$IC33))</f>
        <is>
          <t/>
        </is>
      </c>
      <c r="CR32" s="519" t="inlineStr">
        <f aca="false">IF(COUNT('Math Scores'!$DV33:$EU33)=0,"",SUMIF('Math Scores'!$F$6:$IC$6,CR$4,'Math Scores'!$F33:$IC33))</f>
        <is>
          <t/>
        </is>
      </c>
      <c r="CS32" s="519" t="inlineStr">
        <f aca="false">IF(COUNT('Math Scores'!$DV33:$EU33)=0,"",SUMIF('Math Scores'!$F$6:$IC$6,CS$4,'Math Scores'!$F33:$IC33))</f>
        <is>
          <t/>
        </is>
      </c>
      <c r="CT32" s="519" t="inlineStr">
        <f aca="false">IF(COUNT('Math Scores'!$EV33:$FW33)=0,"",SUMIF('Math Scores'!$F$6:$IC$6,CT$4,'Math Scores'!$F33:$IC33))</f>
        <is>
          <t/>
        </is>
      </c>
      <c r="CU32" s="519" t="inlineStr">
        <f aca="false">IF(COUNT('Math Scores'!$EV33:$FW33)=0,"",SUMIF('Math Scores'!$F$6:$IC$6,CU$4,'Math Scores'!$F33:$IC33))</f>
        <is>
          <t/>
        </is>
      </c>
      <c r="CV32" s="519" t="inlineStr">
        <f aca="false">IF(COUNT('Math Scores'!$EV33:$FW33)=0,"",SUMIF('Math Scores'!$F$6:$IC$6,CV$4,'Math Scores'!$F33:$IC33))</f>
        <is>
          <t/>
        </is>
      </c>
      <c r="CW32" s="519" t="inlineStr">
        <f aca="false">IF(COUNT('Math Scores'!$EV33:$FW33)=0,"",SUMIF('Math Scores'!$F$6:$IC$6,CW$4,'Math Scores'!$F33:$IC33))</f>
        <is>
          <t/>
        </is>
      </c>
      <c r="CX32" s="519" t="inlineStr">
        <f aca="false">IF(COUNT('Math Scores'!$EV33:$FW33)=0,"",SUMIF('Math Scores'!$F$6:$IC$6,CX$4,'Math Scores'!$F33:$IC33))</f>
        <is>
          <t/>
        </is>
      </c>
      <c r="CY32" s="519" t="inlineStr">
        <f aca="false">IF(COUNT('Math Scores'!$EV33:$FW33)=0,"",SUMIF('Math Scores'!$F$6:$IC$6,CY$4,'Math Scores'!$F33:$IC33))</f>
        <is>
          <t/>
        </is>
      </c>
      <c r="CZ32" s="519" t="inlineStr">
        <f aca="false">IF(COUNT('Math Scores'!$EV33:$FW33)=0,"",SUMIF('Math Scores'!$F$6:$IC$6,CZ$4,'Math Scores'!$F33:$IC33))</f>
        <is>
          <t/>
        </is>
      </c>
      <c r="DA32" s="519" t="inlineStr">
        <f aca="false">IF(COUNT('Math Scores'!$EV33:$FW33)=0,"",SUMIF('Math Scores'!$F$6:$IC$6,DA$4,'Math Scores'!$F33:$IC33))</f>
        <is>
          <t/>
        </is>
      </c>
      <c r="DB32" s="519" t="inlineStr">
        <f aca="false">IF(COUNT('Math Scores'!$EV33:$FW33)=0,"",SUMIF('Math Scores'!$F$6:$IC$6,DB$4,'Math Scores'!$F33:$IC33))</f>
        <is>
          <t/>
        </is>
      </c>
      <c r="DC32" s="519" t="inlineStr">
        <f aca="false">IF(COUNT('Math Scores'!$EV33:$FW33)=0,"",SUMIF('Math Scores'!$F$6:$IC$6,DC$4,'Math Scores'!$F33:$IC33))</f>
        <is>
          <t/>
        </is>
      </c>
      <c r="DD32" s="519" t="inlineStr">
        <f aca="false">IF(COUNT('Math Scores'!$EV33:$FW33)=0,"",SUMIF('Math Scores'!$F$6:$IC$6,DD$4,'Math Scores'!$F33:$IC33))</f>
        <is>
          <t/>
        </is>
      </c>
      <c r="DE32" s="519" t="inlineStr">
        <f aca="false">IF(COUNT('Math Scores'!$EV33:$FW33)=0,"",SUMIF('Math Scores'!$F$6:$IC$6,DE$4,'Math Scores'!$F33:$IC33))</f>
        <is>
          <t/>
        </is>
      </c>
      <c r="DF32" s="519" t="inlineStr">
        <f aca="false">IF(COUNT('Math Scores'!$EV33:$FW33)=0,"",SUMIF('Math Scores'!$F$6:$IC$6,DF$4,'Math Scores'!$F33:$IC33))</f>
        <is>
          <t/>
        </is>
      </c>
      <c r="DG32" s="519" t="inlineStr">
        <f aca="false">IF(COUNT('Math Scores'!$EV33:$FW33)=0,"",SUMIF('Math Scores'!$F$6:$IC$6,DG$4,'Math Scores'!$F33:$IC33))</f>
        <is>
          <t/>
        </is>
      </c>
    </row>
    <row r="33" customFormat="false" ht="12.75" hidden="false" customHeight="false" outlineLevel="0" collapsed="false">
      <c r="A33" s="421" t="n">
        <v>26</v>
      </c>
      <c r="B33" s="228" t="str">
        <f aca="false">'Math Scores'!B34</f>
        <v>K.Ganesh</v>
      </c>
      <c r="C33" s="517" t="inlineStr">
        <f aca="false">IF(COUNT('Math Scores'!F34:HI34)=0, "", (SUMIF('Math Scores'!$F$5:$HI$5,"Yes",'Math Scores'!F34:HI34)/SUMIF('Math Scores'!$F$5:$HI$5,"Yes",'Math Scores'!$F$2:$HI$2)))</f>
        <is>
          <t/>
        </is>
      </c>
      <c r="D33" s="318" t="inlineStr">
        <f aca="false">IF(B33="","",IF(COUNT(H33:DG33)=0,"",IF(('Cover Sheet'!$AC$6="2nd"),(SUM(H33:W33)/SUM(H$2:W$2)),IF(('Cover Sheet'!$AC$6="3rd"),(SUM(X33:AI33)/SUM(X$2:AI$2)),IF(('Cover Sheet'!$AC$6="4th"),(SUM(AJ33:AW33)/SUM(AJ$2:AW$2)),IF(('Cover Sheet'!$AC$6="5th"),(SUM(AX33:BK33)/SUM(AX$2:BK$2)),IF(('Cover Sheet'!$AC$6="6th"),(SUM(BL33:CC33)/SUM(BL$2:CC$2)),IF(('Cover Sheet'!$AC$6="7th"),(SUM(CD33:CS33)/SUM(CD$2:CS$2)),IF(('Cover Sheet'!$AC$6="8th"),(SUM(CT33:DG33)/SUM(CT$2:DG$2)),"ERROR")))))))))</f>
        <is>
          <t/>
        </is>
      </c>
      <c r="E33" s="318" t="str">
        <f aca="false">IF(D33="","",IF(D33&gt;0.9,"A1",IF(D33&gt;0.8,"A2",IF(D33&gt;0.7,"B1",IF(D33&gt;0.6,"B2",IF(D33&gt;0.5,"C1",IF(D33&gt;0.4,"C2",IF(D33&gt;0.32,"D",IF(D33&gt;0.2,"E1","E2")))))))))</f>
        <v/>
      </c>
      <c r="F33" s="476" t="str">
        <f aca="false">IF(G33="","",IF(G33&gt;=0.9,"Distinction",IF(G33&gt;=0.75,"First Class",IF(G33&gt;=0.56,"Second Class",IF(G33&gt;=0.35,"Pass","Unsatisfactory")))))</f>
        <v/>
      </c>
      <c r="G33" s="518" t="inlineStr">
        <f aca="false">IF(OR(B33="",'Cover Sheet'!$AC$6=""),"",IF(('Cover Sheet'!$AC$6="2nd"),(VLOOKUP(ROUND((D33*100),0),Goals!$E$4:$H$104,2,1)/100),IF(('Cover Sheet'!$AC$6="3rd"),(VLOOKUP(ROUND((D33*100),0),Goals!$E$4:$H$104,3,1)/100),VLOOKUP(ROUND((D33*100),0),Goals!$E$4:$H$104,4,1)/100)))</f>
        <is>
          <t/>
        </is>
      </c>
      <c r="H33" s="519" t="inlineStr">
        <f aca="false">IF(COUNT('Math Scores'!$F34:$AC34)=0,"",SUMIF('Math Scores'!$F$6:$IC$6,H$4,'Math Scores'!$F34:$IC34))</f>
        <is>
          <t/>
        </is>
      </c>
      <c r="I33" s="519" t="inlineStr">
        <f aca="false">IF(COUNT('Math Scores'!$F34:$AC34)=0,"",SUMIF('Math Scores'!$F$6:$IC$6,I$4,'Math Scores'!$F34:$IC34))</f>
        <is>
          <t/>
        </is>
      </c>
      <c r="J33" s="519" t="inlineStr">
        <f aca="false">IF(COUNT('Math Scores'!$F34:$AC34)=0,"",SUMIF('Math Scores'!$F$6:$IC$6,J$4,'Math Scores'!$F34:$IC34))</f>
        <is>
          <t/>
        </is>
      </c>
      <c r="K33" s="519" t="inlineStr">
        <f aca="false">IF(COUNT('Math Scores'!$F34:$AC34)=0,"",SUMIF('Math Scores'!$F$6:$IC$6,K$4,'Math Scores'!$F34:$IC34))</f>
        <is>
          <t/>
        </is>
      </c>
      <c r="L33" s="519" t="inlineStr">
        <f aca="false">IF(COUNT('Math Scores'!$F34:$AC34)=0,"",SUMIF('Math Scores'!$F$6:$IC$6,L$4,'Math Scores'!$F34:$IC34))</f>
        <is>
          <t/>
        </is>
      </c>
      <c r="M33" s="519" t="inlineStr">
        <f aca="false">IF(COUNT('Math Scores'!$F34:$AC34)=0,"",SUMIF('Math Scores'!$F$6:$IC$6,M$4,'Math Scores'!$F34:$IC34))</f>
        <is>
          <t/>
        </is>
      </c>
      <c r="N33" s="519" t="inlineStr">
        <f aca="false">IF(COUNT('Math Scores'!$F34:$AC34)=0,"",SUMIF('Math Scores'!$F$6:$IC$6,N$4,'Math Scores'!$F34:$IC34))</f>
        <is>
          <t/>
        </is>
      </c>
      <c r="O33" s="519" t="inlineStr">
        <f aca="false">IF(COUNT('Math Scores'!$F34:$AC34)=0,"",SUMIF('Math Scores'!$F$6:$IC$6,O$4,'Math Scores'!$F34:$IC34))</f>
        <is>
          <t/>
        </is>
      </c>
      <c r="P33" s="519" t="inlineStr">
        <f aca="false">IF(COUNT('Math Scores'!$F34:$AC34)=0,"",SUMIF('Math Scores'!$F$6:$IC$6,P$4,'Math Scores'!$F34:$IC34))</f>
        <is>
          <t/>
        </is>
      </c>
      <c r="Q33" s="519" t="inlineStr">
        <f aca="false">IF(COUNT('Math Scores'!$F34:$AC34)=0,"",SUMIF('Math Scores'!$F$6:$IC$6,Q$4,'Math Scores'!$F34:$IC34))</f>
        <is>
          <t/>
        </is>
      </c>
      <c r="R33" s="519" t="inlineStr">
        <f aca="false">IF(COUNT('Math Scores'!$F34:$AC34)=0,"",SUMIF('Math Scores'!$F$6:$IC$6,R$4,'Math Scores'!$F34:$IC34))</f>
        <is>
          <t/>
        </is>
      </c>
      <c r="S33" s="519"/>
      <c r="T33" s="519"/>
      <c r="U33" s="519"/>
      <c r="V33" s="519"/>
      <c r="W33" s="519"/>
      <c r="X33" s="519" t="inlineStr">
        <f aca="false">IF(COUNT('Math Scores'!$AD34:$AZ34)=0,"",SUMIF('Math Scores'!$F$6:$IC$6,X$4,'Math Scores'!$F34:$IC34))</f>
        <is>
          <t/>
        </is>
      </c>
      <c r="Y33" s="519" t="inlineStr">
        <f aca="false">IF(COUNT('Math Scores'!$AD34:$AZ34)=0,"",SUMIF('Math Scores'!$F$6:$IC$6,Y$4,'Math Scores'!$F34:$IC34))</f>
        <is>
          <t/>
        </is>
      </c>
      <c r="Z33" s="519" t="inlineStr">
        <f aca="false">IF(COUNT('Math Scores'!$AD34:$AZ34)=0,"",SUMIF('Math Scores'!$F$6:$IC$6,Z$4,'Math Scores'!$F34:$IC34))</f>
        <is>
          <t/>
        </is>
      </c>
      <c r="AA33" s="519" t="inlineStr">
        <f aca="false">IF(COUNT('Math Scores'!$AD34:$AZ34)=0,"",SUMIF('Math Scores'!$F$6:$IC$6,AA$4,'Math Scores'!$F34:$IC34))</f>
        <is>
          <t/>
        </is>
      </c>
      <c r="AB33" s="519" t="inlineStr">
        <f aca="false">IF(COUNT('Math Scores'!$AD34:$AZ34)=0,"",SUMIF('Math Scores'!$F$6:$IC$6,AB$4,'Math Scores'!$F34:$IC34))</f>
        <is>
          <t/>
        </is>
      </c>
      <c r="AC33" s="519" t="inlineStr">
        <f aca="false">IF(COUNT('Math Scores'!$AD34:$AZ34)=0,"",SUMIF('Math Scores'!$F$6:$IC$6,AC$4,'Math Scores'!$F34:$IC34))</f>
        <is>
          <t/>
        </is>
      </c>
      <c r="AD33" s="519" t="inlineStr">
        <f aca="false">IF(COUNT('Math Scores'!$AD34:$AZ34)=0,"",SUMIF('Math Scores'!$F$6:$IC$6,AD$4,'Math Scores'!$F34:$IC34))</f>
        <is>
          <t/>
        </is>
      </c>
      <c r="AE33" s="519" t="inlineStr">
        <f aca="false">IF(COUNT('Math Scores'!$AD34:$AZ34)=0,"",SUMIF('Math Scores'!$F$6:$IC$6,AE$4,'Math Scores'!$F34:$IC34))</f>
        <is>
          <t/>
        </is>
      </c>
      <c r="AF33" s="519" t="inlineStr">
        <f aca="false">IF(COUNT('Math Scores'!$AD34:$AZ34)=0,"",SUMIF('Math Scores'!$F$6:$IC$6,AF$4,'Math Scores'!$F34:$IC34))</f>
        <is>
          <t/>
        </is>
      </c>
      <c r="AG33" s="519" t="inlineStr">
        <f aca="false">IF(COUNT('Math Scores'!$AD34:$AZ34)=0,"",SUMIF('Math Scores'!$F$6:$IC$6,AG$4,'Math Scores'!$F34:$IC34))</f>
        <is>
          <t/>
        </is>
      </c>
      <c r="AH33" s="519" t="inlineStr">
        <f aca="false">IF(COUNT('Math Scores'!$AD34:$AZ34)=0,"",SUMIF('Math Scores'!$F$6:$IC$6,AH$4,'Math Scores'!$F34:$IC34))</f>
        <is>
          <t/>
        </is>
      </c>
      <c r="AI33" s="519" t="inlineStr">
        <f aca="false">IF(COUNT('Math Scores'!$AD34:$AZ34)=0,"",SUMIF('Math Scores'!$F$6:$IC$6,AI$4,'Math Scores'!$F34:$IC34))</f>
        <is>
          <t/>
        </is>
      </c>
      <c r="AJ33" s="519" t="n">
        <f aca="false">IF(COUNT('Math Scores'!$BA34:$BY34)=0,"",SUMIF('Math Scores'!$F$6:$IC$6,AJ$4,'Math Scores'!$F34:$IC34))</f>
        <v>0</v>
      </c>
      <c r="AK33" s="519" t="n">
        <f aca="false">IF(COUNT('Math Scores'!$BA34:$BY34)=0,"",SUMIF('Math Scores'!$F$6:$IC$6,AK$4,'Math Scores'!$F34:$IC34))</f>
        <v>0</v>
      </c>
      <c r="AL33" s="519" t="n">
        <f aca="false">IF(COUNT('Math Scores'!$BA34:$BY34)=0,"",SUMIF('Math Scores'!$F$6:$IC$6,AL$4,'Math Scores'!$F34:$IC34))</f>
        <v>0</v>
      </c>
      <c r="AM33" s="519" t="n">
        <f aca="false">IF(COUNT('Math Scores'!$BA34:$BY34)=0,"",SUMIF('Math Scores'!$F$6:$IC$6,AM$4,'Math Scores'!$F34:$IC34))</f>
        <v>0</v>
      </c>
      <c r="AN33" s="519" t="n">
        <f aca="false">IF(COUNT('Math Scores'!$BA34:$BY34)=0,"",SUMIF('Math Scores'!$F$6:$IC$6,AN$4,'Math Scores'!$F34:$IC34))</f>
        <v>0</v>
      </c>
      <c r="AO33" s="519" t="n">
        <f aca="false">IF(COUNT('Math Scores'!$BA34:$BY34)=0,"",SUMIF('Math Scores'!$F$6:$IC$6,AO$4,'Math Scores'!$F34:$IC34))</f>
        <v>0</v>
      </c>
      <c r="AP33" s="519" t="n">
        <f aca="false">IF(COUNT('Math Scores'!$BA34:$BY34)=0,"",SUMIF('Math Scores'!$F$6:$IC$6,AP$4,'Math Scores'!$F34:$IC34))</f>
        <v>0</v>
      </c>
      <c r="AQ33" s="519" t="n">
        <f aca="false">IF(COUNT('Math Scores'!$BA34:$BY34)=0,"",SUMIF('Math Scores'!$F$6:$IC$6,AQ$4,'Math Scores'!$F34:$IC34))</f>
        <v>0</v>
      </c>
      <c r="AR33" s="519" t="n">
        <f aca="false">IF(COUNT('Math Scores'!$BA34:$BY34)=0,"",SUMIF('Math Scores'!$F$6:$IC$6,AR$4,'Math Scores'!$F34:$IC34))</f>
        <v>0</v>
      </c>
      <c r="AS33" s="519" t="n">
        <f aca="false">IF(COUNT('Math Scores'!$BA34:$BY34)=0,"",SUMIF('Math Scores'!$F$6:$IC$6,AS$4,'Math Scores'!$F34:$IC34))</f>
        <v>0</v>
      </c>
      <c r="AT33" s="519" t="n">
        <f aca="false">IF(COUNT('Math Scores'!$BA34:$BY34)=0,"",SUMIF('Math Scores'!$F$6:$IC$6,AT$4,'Math Scores'!$F34:$IC34))</f>
        <v>0</v>
      </c>
      <c r="AU33" s="519" t="n">
        <f aca="false">IF(COUNT('Math Scores'!$BA34:$BY34)=0,"",SUMIF('Math Scores'!$F$6:$IC$6,AU$4,'Math Scores'!$F34:$IC34))</f>
        <v>0</v>
      </c>
      <c r="AV33" s="519" t="n">
        <f aca="false">IF(COUNT('Math Scores'!$BA34:$BY34)=0,"",SUMIF('Math Scores'!$F$6:$IC$6,AV$4,'Math Scores'!$F34:$IC34))</f>
        <v>0</v>
      </c>
      <c r="AW33" s="519" t="n">
        <f aca="false">IF(COUNT('Math Scores'!$BA34:$BY34)=0,"",SUMIF('Math Scores'!$F$6:$IC$6,AW$4,'Math Scores'!$F34:$IC34))</f>
        <v>0</v>
      </c>
      <c r="AX33" s="519" t="n">
        <f aca="false">IF(COUNT('Math Scores'!$BZ34:$CW34)=0,"",SUMIF('Math Scores'!$F$6:$IC$6,AX$4,'Math Scores'!$F34:$IC34))</f>
        <v>0</v>
      </c>
      <c r="AY33" s="519" t="n">
        <f aca="false">IF(COUNT('Math Scores'!$BZ34:$CW34)=0,"",SUMIF('Math Scores'!$F$6:$IC$6,AY$4,'Math Scores'!$F34:$IC34))</f>
        <v>0</v>
      </c>
      <c r="AZ33" s="519" t="n">
        <f aca="false">IF(COUNT('Math Scores'!$BZ34:$CW34)=0,"",SUMIF('Math Scores'!$F$6:$IC$6,AZ$4,'Math Scores'!$F34:$IC34))</f>
        <v>0</v>
      </c>
      <c r="BA33" s="519" t="n">
        <f aca="false">IF(COUNT('Math Scores'!$BZ34:$CW34)=0,"",SUMIF('Math Scores'!$F$6:$IC$6,BA$4,'Math Scores'!$F34:$IC34))</f>
        <v>0</v>
      </c>
      <c r="BB33" s="519" t="n">
        <f aca="false">IF(COUNT('Math Scores'!$BZ34:$CW34)=0,"",SUMIF('Math Scores'!$F$6:$IC$6,BB$4,'Math Scores'!$F34:$IC34))</f>
        <v>0</v>
      </c>
      <c r="BC33" s="519" t="n">
        <f aca="false">IF(COUNT('Math Scores'!$BZ34:$CW34)=0,"",SUMIF('Math Scores'!$F$6:$IC$6,BC$4,'Math Scores'!$F34:$IC34))</f>
        <v>0</v>
      </c>
      <c r="BD33" s="519" t="n">
        <f aca="false">IF(COUNT('Math Scores'!$BZ34:$CW34)=0,"",SUMIF('Math Scores'!$F$6:$IC$6,BD$4,'Math Scores'!$F34:$IC34))</f>
        <v>0</v>
      </c>
      <c r="BE33" s="519" t="n">
        <f aca="false">IF(COUNT('Math Scores'!$BZ34:$CW34)=0,"",SUMIF('Math Scores'!$F$6:$IC$6,BE$4,'Math Scores'!$F34:$IC34))</f>
        <v>0</v>
      </c>
      <c r="BF33" s="519" t="n">
        <f aca="false">IF(COUNT('Math Scores'!$BZ34:$CW34)=0,"",SUMIF('Math Scores'!$F$6:$IC$6,BF$4,'Math Scores'!$F34:$IC34))</f>
        <v>0</v>
      </c>
      <c r="BG33" s="519" t="n">
        <f aca="false">IF(COUNT('Math Scores'!$BZ34:$CW34)=0,"",SUMIF('Math Scores'!$F$6:$IC$6,BG$4,'Math Scores'!$F34:$IC34))</f>
        <v>0</v>
      </c>
      <c r="BH33" s="519" t="inlineStr">
        <f aca="false">IF(COUNT('Math Scores'!$BZ34:$CW34)=0,"",SUMIF('Math Scores'!$F$6:$IC$6,BH$4,'Math Scores'!$F34:$IC34))</f>
        <is>
          <t/>
        </is>
      </c>
      <c r="BI33" s="519" t="inlineStr">
        <f aca="false">IF(COUNT('Math Scores'!$BZ34:$CW34)=0,"",SUMIF('Math Scores'!$F$6:$IC$6,BI$4,'Math Scores'!$F34:$IC34))</f>
        <is>
          <t/>
        </is>
      </c>
      <c r="BJ33" s="519" t="inlineStr">
        <f aca="false">IF(COUNT('Math Scores'!$BZ34:$CW34)=0,"",SUMIF('Math Scores'!$F$6:$IC$6,BJ$4,'Math Scores'!$F34:$IC34))</f>
        <is>
          <t/>
        </is>
      </c>
      <c r="BK33" s="519" t="n">
        <f aca="false">IF(COUNT('Math Scores'!$BZ34:$CW34)=0,"",SUMIF('Math Scores'!$F$6:$IC$6,BK$4,'Math Scores'!$F34:$IC34))</f>
        <v>0</v>
      </c>
      <c r="BL33" s="519" t="n">
        <f aca="false">IF(COUNT('Math Scores'!$CX34:$DU34)=0,"",SUMIF('Math Scores'!$F$6:$IC$6,BL$4,'Math Scores'!$F34:$IC34))</f>
        <v>0</v>
      </c>
      <c r="BM33" s="519" t="n">
        <f aca="false">IF(COUNT('Math Scores'!$CX34:$DU34)=0,"",SUMIF('Math Scores'!$F$6:$IC$6,BM$4,'Math Scores'!$F34:$IC34))</f>
        <v>0</v>
      </c>
      <c r="BN33" s="519" t="n">
        <f aca="false">IF(COUNT('Math Scores'!$CX34:$DU34)=0,"",SUMIF('Math Scores'!$F$6:$IC$6,BN$4,'Math Scores'!$F34:$IC34))</f>
        <v>0</v>
      </c>
      <c r="BO33" s="519" t="n">
        <f aca="false">IF(COUNT('Math Scores'!$CX34:$DU34)=0,"",SUMIF('Math Scores'!$F$6:$IC$6,BO$4,'Math Scores'!$F34:$IC34))</f>
        <v>0</v>
      </c>
      <c r="BP33" s="519" t="n">
        <f aca="false">IF(COUNT('Math Scores'!$CX34:$DU34)=0,"",SUMIF('Math Scores'!$F$6:$IC$6,BP$4,'Math Scores'!$F34:$IC34))</f>
        <v>0</v>
      </c>
      <c r="BQ33" s="519" t="n">
        <f aca="false">IF(COUNT('Math Scores'!$CX34:$DU34)=0,"",SUMIF('Math Scores'!$F$6:$IC$6,BQ$4,'Math Scores'!$F34:$IC34))</f>
        <v>0</v>
      </c>
      <c r="BR33" s="519" t="n">
        <f aca="false">IF(COUNT('Math Scores'!$CX34:$DU34)=0,"",SUMIF('Math Scores'!$F$6:$IC$6,BR$4,'Math Scores'!$F34:$IC34))</f>
        <v>0</v>
      </c>
      <c r="BS33" s="519" t="n">
        <f aca="false">IF(COUNT('Math Scores'!$CX34:$DU34)=0,"",SUMIF('Math Scores'!$F$6:$IC$6,BS$4,'Math Scores'!$F34:$IC34))</f>
        <v>0</v>
      </c>
      <c r="BT33" s="519" t="n">
        <f aca="false">IF(COUNT('Math Scores'!$CX34:$DU34)=0,"",SUMIF('Math Scores'!$F$6:$IC$6,BT$4,'Math Scores'!$F34:$IC34))</f>
        <v>0</v>
      </c>
      <c r="BU33" s="519" t="n">
        <f aca="false">IF(COUNT('Math Scores'!$CX34:$DU34)=0,"",SUMIF('Math Scores'!$F$6:$IC$6,BU$4,'Math Scores'!$F34:$IC34))</f>
        <v>0</v>
      </c>
      <c r="BV33" s="519" t="n">
        <f aca="false">IF(COUNT('Math Scores'!$CX34:$DU34)=0,"",SUMIF('Math Scores'!$F$6:$IC$6,BV$4,'Math Scores'!$F34:$IC34))</f>
        <v>0</v>
      </c>
      <c r="BW33" s="519" t="n">
        <f aca="false">IF(COUNT('Math Scores'!$CX34:$DU34)=0,"",SUMIF('Math Scores'!$F$6:$IC$6,BW$4,'Math Scores'!$F34:$IC34))</f>
        <v>0</v>
      </c>
      <c r="BX33" s="519" t="n">
        <f aca="false">IF(COUNT('Math Scores'!$CX34:$DU34)=0,"",SUMIF('Math Scores'!$F$6:$IC$6,BX$4,'Math Scores'!$F34:$IC34))</f>
        <v>0</v>
      </c>
      <c r="BY33" s="519" t="n">
        <f aca="false">IF(COUNT('Math Scores'!$CX34:$DU34)=0,"",SUMIF('Math Scores'!$F$6:$IC$6,BY$4,'Math Scores'!$F34:$IC34))</f>
        <v>0</v>
      </c>
      <c r="BZ33" s="519" t="n">
        <f aca="false">IF(COUNT('Math Scores'!$CX34:$DU34)=0,"",SUMIF('Math Scores'!$F$6:$IC$6,BZ$4,'Math Scores'!$F34:$IC34))</f>
        <v>0</v>
      </c>
      <c r="CA33" s="519" t="n">
        <f aca="false">IF(COUNT('Math Scores'!$CX34:$DU34)=0,"",SUMIF('Math Scores'!$F$6:$IC$6,CA$4,'Math Scores'!$F34:$IC34))</f>
        <v>0</v>
      </c>
      <c r="CB33" s="519" t="n">
        <f aca="false">IF(COUNT('Math Scores'!$CX34:$DU34)=0,"",SUMIF('Math Scores'!$F$6:$IC$6,CB$4,'Math Scores'!$F34:$IC34))</f>
        <v>0</v>
      </c>
      <c r="CC33" s="519" t="n">
        <f aca="false">IF(COUNT('Math Scores'!$CX34:$DU34)=0,"",SUMIF('Math Scores'!$F$6:$IC$6,CC$4,'Math Scores'!$F34:$IC34))</f>
        <v>0</v>
      </c>
      <c r="CD33" s="519" t="inlineStr">
        <f aca="false">IF(COUNT('Math Scores'!$DV34:$EU34)=0,"",SUMIF('Math Scores'!$F$6:$IC$6,CD$4,'Math Scores'!$F34:$IC34))</f>
        <is>
          <t/>
        </is>
      </c>
      <c r="CE33" s="519" t="inlineStr">
        <f aca="false">IF(COUNT('Math Scores'!$DV34:$EU34)=0,"",SUMIF('Math Scores'!$F$6:$IC$6,CE$4,'Math Scores'!$F34:$IC34))</f>
        <is>
          <t/>
        </is>
      </c>
      <c r="CF33" s="519" t="inlineStr">
        <f aca="false">IF(COUNT('Math Scores'!$DV34:$EU34)=0,"",SUMIF('Math Scores'!$F$6:$IC$6,CF$4,'Math Scores'!$F34:$IC34))</f>
        <is>
          <t/>
        </is>
      </c>
      <c r="CG33" s="519" t="inlineStr">
        <f aca="false">IF(COUNT('Math Scores'!$DV34:$EU34)=0,"",SUMIF('Math Scores'!$F$6:$IC$6,CG$4,'Math Scores'!$F34:$IC34))</f>
        <is>
          <t/>
        </is>
      </c>
      <c r="CH33" s="519" t="inlineStr">
        <f aca="false">IF(COUNT('Math Scores'!$DV34:$EU34)=0,"",SUMIF('Math Scores'!$F$6:$IC$6,CH$4,'Math Scores'!$F34:$IC34))</f>
        <is>
          <t/>
        </is>
      </c>
      <c r="CI33" s="519" t="inlineStr">
        <f aca="false">IF(COUNT('Math Scores'!$DV34:$EU34)=0,"",SUMIF('Math Scores'!$F$6:$IC$6,CI$4,'Math Scores'!$F34:$IC34))</f>
        <is>
          <t/>
        </is>
      </c>
      <c r="CJ33" s="519" t="inlineStr">
        <f aca="false">IF(COUNT('Math Scores'!$DV34:$EU34)=0,"",SUMIF('Math Scores'!$F$6:$IC$6,CJ$4,'Math Scores'!$F34:$IC34))</f>
        <is>
          <t/>
        </is>
      </c>
      <c r="CK33" s="519" t="inlineStr">
        <f aca="false">IF(COUNT('Math Scores'!$DV34:$EU34)=0,"",SUMIF('Math Scores'!$F$6:$IC$6,CK$4,'Math Scores'!$F34:$IC34))</f>
        <is>
          <t/>
        </is>
      </c>
      <c r="CL33" s="519" t="inlineStr">
        <f aca="false">IF(COUNT('Math Scores'!$DV34:$EU34)=0,"",SUMIF('Math Scores'!$F$6:$IC$6,CL$4,'Math Scores'!$F34:$IC34))</f>
        <is>
          <t/>
        </is>
      </c>
      <c r="CM33" s="519" t="inlineStr">
        <f aca="false">IF(COUNT('Math Scores'!$DV34:$EU34)=0,"",SUMIF('Math Scores'!$F$6:$IC$6,CM$4,'Math Scores'!$F34:$IC34))</f>
        <is>
          <t/>
        </is>
      </c>
      <c r="CN33" s="519" t="inlineStr">
        <f aca="false">IF(COUNT('Math Scores'!$DV34:$EU34)=0,"",SUMIF('Math Scores'!$F$6:$IC$6,CN$4,'Math Scores'!$F34:$IC34))</f>
        <is>
          <t/>
        </is>
      </c>
      <c r="CO33" s="519" t="inlineStr">
        <f aca="false">IF(COUNT('Math Scores'!$DV34:$EU34)=0,"",SUMIF('Math Scores'!$F$6:$IC$6,CO$4,'Math Scores'!$F34:$IC34))</f>
        <is>
          <t/>
        </is>
      </c>
      <c r="CP33" s="519" t="inlineStr">
        <f aca="false">IF(COUNT('Math Scores'!$DV34:$EU34)=0,"",SUMIF('Math Scores'!$F$6:$IC$6,CP$4,'Math Scores'!$F34:$IC34))</f>
        <is>
          <t/>
        </is>
      </c>
      <c r="CQ33" s="519" t="inlineStr">
        <f aca="false">IF(COUNT('Math Scores'!$DV34:$EU34)=0,"",SUMIF('Math Scores'!$F$6:$IC$6,CQ$4,'Math Scores'!$F34:$IC34))</f>
        <is>
          <t/>
        </is>
      </c>
      <c r="CR33" s="519" t="inlineStr">
        <f aca="false">IF(COUNT('Math Scores'!$DV34:$EU34)=0,"",SUMIF('Math Scores'!$F$6:$IC$6,CR$4,'Math Scores'!$F34:$IC34))</f>
        <is>
          <t/>
        </is>
      </c>
      <c r="CS33" s="519" t="inlineStr">
        <f aca="false">IF(COUNT('Math Scores'!$DV34:$EU34)=0,"",SUMIF('Math Scores'!$F$6:$IC$6,CS$4,'Math Scores'!$F34:$IC34))</f>
        <is>
          <t/>
        </is>
      </c>
      <c r="CT33" s="519" t="inlineStr">
        <f aca="false">IF(COUNT('Math Scores'!$EV34:$FW34)=0,"",SUMIF('Math Scores'!$F$6:$IC$6,CT$4,'Math Scores'!$F34:$IC34))</f>
        <is>
          <t/>
        </is>
      </c>
      <c r="CU33" s="519" t="inlineStr">
        <f aca="false">IF(COUNT('Math Scores'!$EV34:$FW34)=0,"",SUMIF('Math Scores'!$F$6:$IC$6,CU$4,'Math Scores'!$F34:$IC34))</f>
        <is>
          <t/>
        </is>
      </c>
      <c r="CV33" s="519" t="inlineStr">
        <f aca="false">IF(COUNT('Math Scores'!$EV34:$FW34)=0,"",SUMIF('Math Scores'!$F$6:$IC$6,CV$4,'Math Scores'!$F34:$IC34))</f>
        <is>
          <t/>
        </is>
      </c>
      <c r="CW33" s="519" t="inlineStr">
        <f aca="false">IF(COUNT('Math Scores'!$EV34:$FW34)=0,"",SUMIF('Math Scores'!$F$6:$IC$6,CW$4,'Math Scores'!$F34:$IC34))</f>
        <is>
          <t/>
        </is>
      </c>
      <c r="CX33" s="519" t="inlineStr">
        <f aca="false">IF(COUNT('Math Scores'!$EV34:$FW34)=0,"",SUMIF('Math Scores'!$F$6:$IC$6,CX$4,'Math Scores'!$F34:$IC34))</f>
        <is>
          <t/>
        </is>
      </c>
      <c r="CY33" s="519" t="inlineStr">
        <f aca="false">IF(COUNT('Math Scores'!$EV34:$FW34)=0,"",SUMIF('Math Scores'!$F$6:$IC$6,CY$4,'Math Scores'!$F34:$IC34))</f>
        <is>
          <t/>
        </is>
      </c>
      <c r="CZ33" s="519" t="inlineStr">
        <f aca="false">IF(COUNT('Math Scores'!$EV34:$FW34)=0,"",SUMIF('Math Scores'!$F$6:$IC$6,CZ$4,'Math Scores'!$F34:$IC34))</f>
        <is>
          <t/>
        </is>
      </c>
      <c r="DA33" s="519" t="inlineStr">
        <f aca="false">IF(COUNT('Math Scores'!$EV34:$FW34)=0,"",SUMIF('Math Scores'!$F$6:$IC$6,DA$4,'Math Scores'!$F34:$IC34))</f>
        <is>
          <t/>
        </is>
      </c>
      <c r="DB33" s="519" t="inlineStr">
        <f aca="false">IF(COUNT('Math Scores'!$EV34:$FW34)=0,"",SUMIF('Math Scores'!$F$6:$IC$6,DB$4,'Math Scores'!$F34:$IC34))</f>
        <is>
          <t/>
        </is>
      </c>
      <c r="DC33" s="519" t="inlineStr">
        <f aca="false">IF(COUNT('Math Scores'!$EV34:$FW34)=0,"",SUMIF('Math Scores'!$F$6:$IC$6,DC$4,'Math Scores'!$F34:$IC34))</f>
        <is>
          <t/>
        </is>
      </c>
      <c r="DD33" s="519" t="inlineStr">
        <f aca="false">IF(COUNT('Math Scores'!$EV34:$FW34)=0,"",SUMIF('Math Scores'!$F$6:$IC$6,DD$4,'Math Scores'!$F34:$IC34))</f>
        <is>
          <t/>
        </is>
      </c>
      <c r="DE33" s="519" t="inlineStr">
        <f aca="false">IF(COUNT('Math Scores'!$EV34:$FW34)=0,"",SUMIF('Math Scores'!$F$6:$IC$6,DE$4,'Math Scores'!$F34:$IC34))</f>
        <is>
          <t/>
        </is>
      </c>
      <c r="DF33" s="519" t="inlineStr">
        <f aca="false">IF(COUNT('Math Scores'!$EV34:$FW34)=0,"",SUMIF('Math Scores'!$F$6:$IC$6,DF$4,'Math Scores'!$F34:$IC34))</f>
        <is>
          <t/>
        </is>
      </c>
      <c r="DG33" s="519" t="inlineStr">
        <f aca="false">IF(COUNT('Math Scores'!$EV34:$FW34)=0,"",SUMIF('Math Scores'!$F$6:$IC$6,DG$4,'Math Scores'!$F34:$IC34))</f>
        <is>
          <t/>
        </is>
      </c>
    </row>
    <row r="34" customFormat="false" ht="12.75" hidden="false" customHeight="false" outlineLevel="0" collapsed="false">
      <c r="A34" s="421" t="n">
        <v>27</v>
      </c>
      <c r="B34" s="228" t="str">
        <f aca="false">'Math Scores'!B35</f>
        <v>K.Sashikant</v>
      </c>
      <c r="C34" s="517" t="inlineStr">
        <f aca="false">IF(COUNT('Math Scores'!F35:HI35)=0, "", (SUMIF('Math Scores'!$F$5:$HI$5,"Yes",'Math Scores'!F35:HI35)/SUMIF('Math Scores'!$F$5:$HI$5,"Yes",'Math Scores'!$F$2:$HI$2)))</f>
        <is>
          <t/>
        </is>
      </c>
      <c r="D34" s="318" t="inlineStr">
        <f aca="false">IF(B34="","",IF(COUNT(H34:DG34)=0,"",IF(('Cover Sheet'!$AC$6="2nd"),(SUM(H34:W34)/SUM(H$2:W$2)),IF(('Cover Sheet'!$AC$6="3rd"),(SUM(X34:AI34)/SUM(X$2:AI$2)),IF(('Cover Sheet'!$AC$6="4th"),(SUM(AJ34:AW34)/SUM(AJ$2:AW$2)),IF(('Cover Sheet'!$AC$6="5th"),(SUM(AX34:BK34)/SUM(AX$2:BK$2)),IF(('Cover Sheet'!$AC$6="6th"),(SUM(BL34:CC34)/SUM(BL$2:CC$2)),IF(('Cover Sheet'!$AC$6="7th"),(SUM(CD34:CS34)/SUM(CD$2:CS$2)),IF(('Cover Sheet'!$AC$6="8th"),(SUM(CT34:DG34)/SUM(CT$2:DG$2)),"ERROR")))))))))</f>
        <is>
          <t/>
        </is>
      </c>
      <c r="E34" s="318" t="str">
        <f aca="false">IF(D34="","",IF(D34&gt;0.9,"A1",IF(D34&gt;0.8,"A2",IF(D34&gt;0.7,"B1",IF(D34&gt;0.6,"B2",IF(D34&gt;0.5,"C1",IF(D34&gt;0.4,"C2",IF(D34&gt;0.32,"D",IF(D34&gt;0.2,"E1","E2")))))))))</f>
        <v/>
      </c>
      <c r="F34" s="476" t="str">
        <f aca="false">IF(G34="","",IF(G34&gt;=0.9,"Distinction",IF(G34&gt;=0.75,"First Class",IF(G34&gt;=0.56,"Second Class",IF(G34&gt;=0.35,"Pass","Unsatisfactory")))))</f>
        <v/>
      </c>
      <c r="G34" s="518" t="inlineStr">
        <f aca="false">IF(OR(B34="",'Cover Sheet'!$AC$6=""),"",IF(('Cover Sheet'!$AC$6="2nd"),(VLOOKUP(ROUND((D34*100),0),Goals!$E$4:$H$104,2,1)/100),IF(('Cover Sheet'!$AC$6="3rd"),(VLOOKUP(ROUND((D34*100),0),Goals!$E$4:$H$104,3,1)/100),VLOOKUP(ROUND((D34*100),0),Goals!$E$4:$H$104,4,1)/100)))</f>
        <is>
          <t/>
        </is>
      </c>
      <c r="H34" s="519" t="inlineStr">
        <f aca="false">IF(COUNT('Math Scores'!$F35:$AC35)=0,"",SUMIF('Math Scores'!$F$6:$IC$6,H$4,'Math Scores'!$F35:$IC35))</f>
        <is>
          <t/>
        </is>
      </c>
      <c r="I34" s="519" t="inlineStr">
        <f aca="false">IF(COUNT('Math Scores'!$F35:$AC35)=0,"",SUMIF('Math Scores'!$F$6:$IC$6,I$4,'Math Scores'!$F35:$IC35))</f>
        <is>
          <t/>
        </is>
      </c>
      <c r="J34" s="519" t="inlineStr">
        <f aca="false">IF(COUNT('Math Scores'!$F35:$AC35)=0,"",SUMIF('Math Scores'!$F$6:$IC$6,J$4,'Math Scores'!$F35:$IC35))</f>
        <is>
          <t/>
        </is>
      </c>
      <c r="K34" s="519" t="inlineStr">
        <f aca="false">IF(COUNT('Math Scores'!$F35:$AC35)=0,"",SUMIF('Math Scores'!$F$6:$IC$6,K$4,'Math Scores'!$F35:$IC35))</f>
        <is>
          <t/>
        </is>
      </c>
      <c r="L34" s="519" t="inlineStr">
        <f aca="false">IF(COUNT('Math Scores'!$F35:$AC35)=0,"",SUMIF('Math Scores'!$F$6:$IC$6,L$4,'Math Scores'!$F35:$IC35))</f>
        <is>
          <t/>
        </is>
      </c>
      <c r="M34" s="519" t="inlineStr">
        <f aca="false">IF(COUNT('Math Scores'!$F35:$AC35)=0,"",SUMIF('Math Scores'!$F$6:$IC$6,M$4,'Math Scores'!$F35:$IC35))</f>
        <is>
          <t/>
        </is>
      </c>
      <c r="N34" s="519" t="inlineStr">
        <f aca="false">IF(COUNT('Math Scores'!$F35:$AC35)=0,"",SUMIF('Math Scores'!$F$6:$IC$6,N$4,'Math Scores'!$F35:$IC35))</f>
        <is>
          <t/>
        </is>
      </c>
      <c r="O34" s="519" t="inlineStr">
        <f aca="false">IF(COUNT('Math Scores'!$F35:$AC35)=0,"",SUMIF('Math Scores'!$F$6:$IC$6,O$4,'Math Scores'!$F35:$IC35))</f>
        <is>
          <t/>
        </is>
      </c>
      <c r="P34" s="519" t="inlineStr">
        <f aca="false">IF(COUNT('Math Scores'!$F35:$AC35)=0,"",SUMIF('Math Scores'!$F$6:$IC$6,P$4,'Math Scores'!$F35:$IC35))</f>
        <is>
          <t/>
        </is>
      </c>
      <c r="Q34" s="519" t="inlineStr">
        <f aca="false">IF(COUNT('Math Scores'!$F35:$AC35)=0,"",SUMIF('Math Scores'!$F$6:$IC$6,Q$4,'Math Scores'!$F35:$IC35))</f>
        <is>
          <t/>
        </is>
      </c>
      <c r="R34" s="519" t="inlineStr">
        <f aca="false">IF(COUNT('Math Scores'!$F35:$AC35)=0,"",SUMIF('Math Scores'!$F$6:$IC$6,R$4,'Math Scores'!$F35:$IC35))</f>
        <is>
          <t/>
        </is>
      </c>
      <c r="S34" s="519"/>
      <c r="T34" s="519"/>
      <c r="U34" s="519"/>
      <c r="V34" s="519"/>
      <c r="W34" s="519"/>
      <c r="X34" s="519" t="inlineStr">
        <f aca="false">IF(COUNT('Math Scores'!$AD35:$AZ35)=0,"",SUMIF('Math Scores'!$F$6:$IC$6,X$4,'Math Scores'!$F35:$IC35))</f>
        <is>
          <t/>
        </is>
      </c>
      <c r="Y34" s="519" t="inlineStr">
        <f aca="false">IF(COUNT('Math Scores'!$AD35:$AZ35)=0,"",SUMIF('Math Scores'!$F$6:$IC$6,Y$4,'Math Scores'!$F35:$IC35))</f>
        <is>
          <t/>
        </is>
      </c>
      <c r="Z34" s="519" t="inlineStr">
        <f aca="false">IF(COUNT('Math Scores'!$AD35:$AZ35)=0,"",SUMIF('Math Scores'!$F$6:$IC$6,Z$4,'Math Scores'!$F35:$IC35))</f>
        <is>
          <t/>
        </is>
      </c>
      <c r="AA34" s="519" t="inlineStr">
        <f aca="false">IF(COUNT('Math Scores'!$AD35:$AZ35)=0,"",SUMIF('Math Scores'!$F$6:$IC$6,AA$4,'Math Scores'!$F35:$IC35))</f>
        <is>
          <t/>
        </is>
      </c>
      <c r="AB34" s="519" t="inlineStr">
        <f aca="false">IF(COUNT('Math Scores'!$AD35:$AZ35)=0,"",SUMIF('Math Scores'!$F$6:$IC$6,AB$4,'Math Scores'!$F35:$IC35))</f>
        <is>
          <t/>
        </is>
      </c>
      <c r="AC34" s="519" t="inlineStr">
        <f aca="false">IF(COUNT('Math Scores'!$AD35:$AZ35)=0,"",SUMIF('Math Scores'!$F$6:$IC$6,AC$4,'Math Scores'!$F35:$IC35))</f>
        <is>
          <t/>
        </is>
      </c>
      <c r="AD34" s="519" t="inlineStr">
        <f aca="false">IF(COUNT('Math Scores'!$AD35:$AZ35)=0,"",SUMIF('Math Scores'!$F$6:$IC$6,AD$4,'Math Scores'!$F35:$IC35))</f>
        <is>
          <t/>
        </is>
      </c>
      <c r="AE34" s="519" t="inlineStr">
        <f aca="false">IF(COUNT('Math Scores'!$AD35:$AZ35)=0,"",SUMIF('Math Scores'!$F$6:$IC$6,AE$4,'Math Scores'!$F35:$IC35))</f>
        <is>
          <t/>
        </is>
      </c>
      <c r="AF34" s="519" t="inlineStr">
        <f aca="false">IF(COUNT('Math Scores'!$AD35:$AZ35)=0,"",SUMIF('Math Scores'!$F$6:$IC$6,AF$4,'Math Scores'!$F35:$IC35))</f>
        <is>
          <t/>
        </is>
      </c>
      <c r="AG34" s="519" t="inlineStr">
        <f aca="false">IF(COUNT('Math Scores'!$AD35:$AZ35)=0,"",SUMIF('Math Scores'!$F$6:$IC$6,AG$4,'Math Scores'!$F35:$IC35))</f>
        <is>
          <t/>
        </is>
      </c>
      <c r="AH34" s="519" t="inlineStr">
        <f aca="false">IF(COUNT('Math Scores'!$AD35:$AZ35)=0,"",SUMIF('Math Scores'!$F$6:$IC$6,AH$4,'Math Scores'!$F35:$IC35))</f>
        <is>
          <t/>
        </is>
      </c>
      <c r="AI34" s="519" t="inlineStr">
        <f aca="false">IF(COUNT('Math Scores'!$AD35:$AZ35)=0,"",SUMIF('Math Scores'!$F$6:$IC$6,AI$4,'Math Scores'!$F35:$IC35))</f>
        <is>
          <t/>
        </is>
      </c>
      <c r="AJ34" s="519" t="n">
        <f aca="false">IF(COUNT('Math Scores'!$BA35:$BY35)=0,"",SUMIF('Math Scores'!$F$6:$IC$6,AJ$4,'Math Scores'!$F35:$IC35))</f>
        <v>0</v>
      </c>
      <c r="AK34" s="519" t="n">
        <f aca="false">IF(COUNT('Math Scores'!$BA35:$BY35)=0,"",SUMIF('Math Scores'!$F$6:$IC$6,AK$4,'Math Scores'!$F35:$IC35))</f>
        <v>0</v>
      </c>
      <c r="AL34" s="519" t="n">
        <f aca="false">IF(COUNT('Math Scores'!$BA35:$BY35)=0,"",SUMIF('Math Scores'!$F$6:$IC$6,AL$4,'Math Scores'!$F35:$IC35))</f>
        <v>0</v>
      </c>
      <c r="AM34" s="519" t="n">
        <f aca="false">IF(COUNT('Math Scores'!$BA35:$BY35)=0,"",SUMIF('Math Scores'!$F$6:$IC$6,AM$4,'Math Scores'!$F35:$IC35))</f>
        <v>0</v>
      </c>
      <c r="AN34" s="519" t="n">
        <f aca="false">IF(COUNT('Math Scores'!$BA35:$BY35)=0,"",SUMIF('Math Scores'!$F$6:$IC$6,AN$4,'Math Scores'!$F35:$IC35))</f>
        <v>0</v>
      </c>
      <c r="AO34" s="519" t="n">
        <f aca="false">IF(COUNT('Math Scores'!$BA35:$BY35)=0,"",SUMIF('Math Scores'!$F$6:$IC$6,AO$4,'Math Scores'!$F35:$IC35))</f>
        <v>0</v>
      </c>
      <c r="AP34" s="519" t="n">
        <f aca="false">IF(COUNT('Math Scores'!$BA35:$BY35)=0,"",SUMIF('Math Scores'!$F$6:$IC$6,AP$4,'Math Scores'!$F35:$IC35))</f>
        <v>0</v>
      </c>
      <c r="AQ34" s="519" t="n">
        <f aca="false">IF(COUNT('Math Scores'!$BA35:$BY35)=0,"",SUMIF('Math Scores'!$F$6:$IC$6,AQ$4,'Math Scores'!$F35:$IC35))</f>
        <v>0</v>
      </c>
      <c r="AR34" s="519" t="n">
        <f aca="false">IF(COUNT('Math Scores'!$BA35:$BY35)=0,"",SUMIF('Math Scores'!$F$6:$IC$6,AR$4,'Math Scores'!$F35:$IC35))</f>
        <v>0</v>
      </c>
      <c r="AS34" s="519" t="n">
        <f aca="false">IF(COUNT('Math Scores'!$BA35:$BY35)=0,"",SUMIF('Math Scores'!$F$6:$IC$6,AS$4,'Math Scores'!$F35:$IC35))</f>
        <v>0</v>
      </c>
      <c r="AT34" s="519" t="n">
        <f aca="false">IF(COUNT('Math Scores'!$BA35:$BY35)=0,"",SUMIF('Math Scores'!$F$6:$IC$6,AT$4,'Math Scores'!$F35:$IC35))</f>
        <v>0</v>
      </c>
      <c r="AU34" s="519" t="n">
        <f aca="false">IF(COUNT('Math Scores'!$BA35:$BY35)=0,"",SUMIF('Math Scores'!$F$6:$IC$6,AU$4,'Math Scores'!$F35:$IC35))</f>
        <v>0</v>
      </c>
      <c r="AV34" s="519" t="n">
        <f aca="false">IF(COUNT('Math Scores'!$BA35:$BY35)=0,"",SUMIF('Math Scores'!$F$6:$IC$6,AV$4,'Math Scores'!$F35:$IC35))</f>
        <v>0</v>
      </c>
      <c r="AW34" s="519" t="n">
        <f aca="false">IF(COUNT('Math Scores'!$BA35:$BY35)=0,"",SUMIF('Math Scores'!$F$6:$IC$6,AW$4,'Math Scores'!$F35:$IC35))</f>
        <v>0</v>
      </c>
      <c r="AX34" s="519" t="n">
        <f aca="false">IF(COUNT('Math Scores'!$BZ35:$CW35)=0,"",SUMIF('Math Scores'!$F$6:$IC$6,AX$4,'Math Scores'!$F35:$IC35))</f>
        <v>0</v>
      </c>
      <c r="AY34" s="519" t="n">
        <f aca="false">IF(COUNT('Math Scores'!$BZ35:$CW35)=0,"",SUMIF('Math Scores'!$F$6:$IC$6,AY$4,'Math Scores'!$F35:$IC35))</f>
        <v>0</v>
      </c>
      <c r="AZ34" s="519" t="n">
        <f aca="false">IF(COUNT('Math Scores'!$BZ35:$CW35)=0,"",SUMIF('Math Scores'!$F$6:$IC$6,AZ$4,'Math Scores'!$F35:$IC35))</f>
        <v>0</v>
      </c>
      <c r="BA34" s="519" t="n">
        <f aca="false">IF(COUNT('Math Scores'!$BZ35:$CW35)=0,"",SUMIF('Math Scores'!$F$6:$IC$6,BA$4,'Math Scores'!$F35:$IC35))</f>
        <v>0</v>
      </c>
      <c r="BB34" s="519" t="n">
        <f aca="false">IF(COUNT('Math Scores'!$BZ35:$CW35)=0,"",SUMIF('Math Scores'!$F$6:$IC$6,BB$4,'Math Scores'!$F35:$IC35))</f>
        <v>0</v>
      </c>
      <c r="BC34" s="519" t="n">
        <f aca="false">IF(COUNT('Math Scores'!$BZ35:$CW35)=0,"",SUMIF('Math Scores'!$F$6:$IC$6,BC$4,'Math Scores'!$F35:$IC35))</f>
        <v>0</v>
      </c>
      <c r="BD34" s="519" t="n">
        <f aca="false">IF(COUNT('Math Scores'!$BZ35:$CW35)=0,"",SUMIF('Math Scores'!$F$6:$IC$6,BD$4,'Math Scores'!$F35:$IC35))</f>
        <v>0</v>
      </c>
      <c r="BE34" s="519" t="n">
        <f aca="false">IF(COUNT('Math Scores'!$BZ35:$CW35)=0,"",SUMIF('Math Scores'!$F$6:$IC$6,BE$4,'Math Scores'!$F35:$IC35))</f>
        <v>0</v>
      </c>
      <c r="BF34" s="519" t="n">
        <f aca="false">IF(COUNT('Math Scores'!$BZ35:$CW35)=0,"",SUMIF('Math Scores'!$F$6:$IC$6,BF$4,'Math Scores'!$F35:$IC35))</f>
        <v>0</v>
      </c>
      <c r="BG34" s="519" t="n">
        <f aca="false">IF(COUNT('Math Scores'!$BZ35:$CW35)=0,"",SUMIF('Math Scores'!$F$6:$IC$6,BG$4,'Math Scores'!$F35:$IC35))</f>
        <v>0</v>
      </c>
      <c r="BH34" s="519" t="inlineStr">
        <f aca="false">IF(COUNT('Math Scores'!$BZ35:$CW35)=0,"",SUMIF('Math Scores'!$F$6:$IC$6,BH$4,'Math Scores'!$F35:$IC35))</f>
        <is>
          <t/>
        </is>
      </c>
      <c r="BI34" s="519" t="inlineStr">
        <f aca="false">IF(COUNT('Math Scores'!$BZ35:$CW35)=0,"",SUMIF('Math Scores'!$F$6:$IC$6,BI$4,'Math Scores'!$F35:$IC35))</f>
        <is>
          <t/>
        </is>
      </c>
      <c r="BJ34" s="519" t="inlineStr">
        <f aca="false">IF(COUNT('Math Scores'!$BZ35:$CW35)=0,"",SUMIF('Math Scores'!$F$6:$IC$6,BJ$4,'Math Scores'!$F35:$IC35))</f>
        <is>
          <t/>
        </is>
      </c>
      <c r="BK34" s="519" t="n">
        <f aca="false">IF(COUNT('Math Scores'!$BZ35:$CW35)=0,"",SUMIF('Math Scores'!$F$6:$IC$6,BK$4,'Math Scores'!$F35:$IC35))</f>
        <v>0</v>
      </c>
      <c r="BL34" s="519" t="n">
        <f aca="false">IF(COUNT('Math Scores'!$CX35:$DU35)=0,"",SUMIF('Math Scores'!$F$6:$IC$6,BL$4,'Math Scores'!$F35:$IC35))</f>
        <v>0</v>
      </c>
      <c r="BM34" s="519" t="n">
        <f aca="false">IF(COUNT('Math Scores'!$CX35:$DU35)=0,"",SUMIF('Math Scores'!$F$6:$IC$6,BM$4,'Math Scores'!$F35:$IC35))</f>
        <v>0</v>
      </c>
      <c r="BN34" s="519" t="n">
        <f aca="false">IF(COUNT('Math Scores'!$CX35:$DU35)=0,"",SUMIF('Math Scores'!$F$6:$IC$6,BN$4,'Math Scores'!$F35:$IC35))</f>
        <v>0</v>
      </c>
      <c r="BO34" s="519" t="n">
        <f aca="false">IF(COUNT('Math Scores'!$CX35:$DU35)=0,"",SUMIF('Math Scores'!$F$6:$IC$6,BO$4,'Math Scores'!$F35:$IC35))</f>
        <v>0</v>
      </c>
      <c r="BP34" s="519" t="n">
        <f aca="false">IF(COUNT('Math Scores'!$CX35:$DU35)=0,"",SUMIF('Math Scores'!$F$6:$IC$6,BP$4,'Math Scores'!$F35:$IC35))</f>
        <v>0</v>
      </c>
      <c r="BQ34" s="519" t="n">
        <f aca="false">IF(COUNT('Math Scores'!$CX35:$DU35)=0,"",SUMIF('Math Scores'!$F$6:$IC$6,BQ$4,'Math Scores'!$F35:$IC35))</f>
        <v>0</v>
      </c>
      <c r="BR34" s="519" t="n">
        <f aca="false">IF(COUNT('Math Scores'!$CX35:$DU35)=0,"",SUMIF('Math Scores'!$F$6:$IC$6,BR$4,'Math Scores'!$F35:$IC35))</f>
        <v>0</v>
      </c>
      <c r="BS34" s="519" t="n">
        <f aca="false">IF(COUNT('Math Scores'!$CX35:$DU35)=0,"",SUMIF('Math Scores'!$F$6:$IC$6,BS$4,'Math Scores'!$F35:$IC35))</f>
        <v>0</v>
      </c>
      <c r="BT34" s="519" t="n">
        <f aca="false">IF(COUNT('Math Scores'!$CX35:$DU35)=0,"",SUMIF('Math Scores'!$F$6:$IC$6,BT$4,'Math Scores'!$F35:$IC35))</f>
        <v>0</v>
      </c>
      <c r="BU34" s="519" t="n">
        <f aca="false">IF(COUNT('Math Scores'!$CX35:$DU35)=0,"",SUMIF('Math Scores'!$F$6:$IC$6,BU$4,'Math Scores'!$F35:$IC35))</f>
        <v>0</v>
      </c>
      <c r="BV34" s="519" t="n">
        <f aca="false">IF(COUNT('Math Scores'!$CX35:$DU35)=0,"",SUMIF('Math Scores'!$F$6:$IC$6,BV$4,'Math Scores'!$F35:$IC35))</f>
        <v>0</v>
      </c>
      <c r="BW34" s="519" t="n">
        <f aca="false">IF(COUNT('Math Scores'!$CX35:$DU35)=0,"",SUMIF('Math Scores'!$F$6:$IC$6,BW$4,'Math Scores'!$F35:$IC35))</f>
        <v>0</v>
      </c>
      <c r="BX34" s="519" t="n">
        <f aca="false">IF(COUNT('Math Scores'!$CX35:$DU35)=0,"",SUMIF('Math Scores'!$F$6:$IC$6,BX$4,'Math Scores'!$F35:$IC35))</f>
        <v>0</v>
      </c>
      <c r="BY34" s="519" t="n">
        <f aca="false">IF(COUNT('Math Scores'!$CX35:$DU35)=0,"",SUMIF('Math Scores'!$F$6:$IC$6,BY$4,'Math Scores'!$F35:$IC35))</f>
        <v>0</v>
      </c>
      <c r="BZ34" s="519" t="n">
        <f aca="false">IF(COUNT('Math Scores'!$CX35:$DU35)=0,"",SUMIF('Math Scores'!$F$6:$IC$6,BZ$4,'Math Scores'!$F35:$IC35))</f>
        <v>0</v>
      </c>
      <c r="CA34" s="519" t="n">
        <f aca="false">IF(COUNT('Math Scores'!$CX35:$DU35)=0,"",SUMIF('Math Scores'!$F$6:$IC$6,CA$4,'Math Scores'!$F35:$IC35))</f>
        <v>0</v>
      </c>
      <c r="CB34" s="519" t="n">
        <f aca="false">IF(COUNT('Math Scores'!$CX35:$DU35)=0,"",SUMIF('Math Scores'!$F$6:$IC$6,CB$4,'Math Scores'!$F35:$IC35))</f>
        <v>0</v>
      </c>
      <c r="CC34" s="519" t="n">
        <f aca="false">IF(COUNT('Math Scores'!$CX35:$DU35)=0,"",SUMIF('Math Scores'!$F$6:$IC$6,CC$4,'Math Scores'!$F35:$IC35))</f>
        <v>0</v>
      </c>
      <c r="CD34" s="519" t="inlineStr">
        <f aca="false">IF(COUNT('Math Scores'!$DV35:$EU35)=0,"",SUMIF('Math Scores'!$F$6:$IC$6,CD$4,'Math Scores'!$F35:$IC35))</f>
        <is>
          <t/>
        </is>
      </c>
      <c r="CE34" s="519" t="inlineStr">
        <f aca="false">IF(COUNT('Math Scores'!$DV35:$EU35)=0,"",SUMIF('Math Scores'!$F$6:$IC$6,CE$4,'Math Scores'!$F35:$IC35))</f>
        <is>
          <t/>
        </is>
      </c>
      <c r="CF34" s="519" t="inlineStr">
        <f aca="false">IF(COUNT('Math Scores'!$DV35:$EU35)=0,"",SUMIF('Math Scores'!$F$6:$IC$6,CF$4,'Math Scores'!$F35:$IC35))</f>
        <is>
          <t/>
        </is>
      </c>
      <c r="CG34" s="519" t="inlineStr">
        <f aca="false">IF(COUNT('Math Scores'!$DV35:$EU35)=0,"",SUMIF('Math Scores'!$F$6:$IC$6,CG$4,'Math Scores'!$F35:$IC35))</f>
        <is>
          <t/>
        </is>
      </c>
      <c r="CH34" s="519" t="inlineStr">
        <f aca="false">IF(COUNT('Math Scores'!$DV35:$EU35)=0,"",SUMIF('Math Scores'!$F$6:$IC$6,CH$4,'Math Scores'!$F35:$IC35))</f>
        <is>
          <t/>
        </is>
      </c>
      <c r="CI34" s="519" t="inlineStr">
        <f aca="false">IF(COUNT('Math Scores'!$DV35:$EU35)=0,"",SUMIF('Math Scores'!$F$6:$IC$6,CI$4,'Math Scores'!$F35:$IC35))</f>
        <is>
          <t/>
        </is>
      </c>
      <c r="CJ34" s="519" t="inlineStr">
        <f aca="false">IF(COUNT('Math Scores'!$DV35:$EU35)=0,"",SUMIF('Math Scores'!$F$6:$IC$6,CJ$4,'Math Scores'!$F35:$IC35))</f>
        <is>
          <t/>
        </is>
      </c>
      <c r="CK34" s="519" t="inlineStr">
        <f aca="false">IF(COUNT('Math Scores'!$DV35:$EU35)=0,"",SUMIF('Math Scores'!$F$6:$IC$6,CK$4,'Math Scores'!$F35:$IC35))</f>
        <is>
          <t/>
        </is>
      </c>
      <c r="CL34" s="519" t="inlineStr">
        <f aca="false">IF(COUNT('Math Scores'!$DV35:$EU35)=0,"",SUMIF('Math Scores'!$F$6:$IC$6,CL$4,'Math Scores'!$F35:$IC35))</f>
        <is>
          <t/>
        </is>
      </c>
      <c r="CM34" s="519" t="inlineStr">
        <f aca="false">IF(COUNT('Math Scores'!$DV35:$EU35)=0,"",SUMIF('Math Scores'!$F$6:$IC$6,CM$4,'Math Scores'!$F35:$IC35))</f>
        <is>
          <t/>
        </is>
      </c>
      <c r="CN34" s="519" t="inlineStr">
        <f aca="false">IF(COUNT('Math Scores'!$DV35:$EU35)=0,"",SUMIF('Math Scores'!$F$6:$IC$6,CN$4,'Math Scores'!$F35:$IC35))</f>
        <is>
          <t/>
        </is>
      </c>
      <c r="CO34" s="519" t="inlineStr">
        <f aca="false">IF(COUNT('Math Scores'!$DV35:$EU35)=0,"",SUMIF('Math Scores'!$F$6:$IC$6,CO$4,'Math Scores'!$F35:$IC35))</f>
        <is>
          <t/>
        </is>
      </c>
      <c r="CP34" s="519" t="inlineStr">
        <f aca="false">IF(COUNT('Math Scores'!$DV35:$EU35)=0,"",SUMIF('Math Scores'!$F$6:$IC$6,CP$4,'Math Scores'!$F35:$IC35))</f>
        <is>
          <t/>
        </is>
      </c>
      <c r="CQ34" s="519" t="inlineStr">
        <f aca="false">IF(COUNT('Math Scores'!$DV35:$EU35)=0,"",SUMIF('Math Scores'!$F$6:$IC$6,CQ$4,'Math Scores'!$F35:$IC35))</f>
        <is>
          <t/>
        </is>
      </c>
      <c r="CR34" s="519" t="inlineStr">
        <f aca="false">IF(COUNT('Math Scores'!$DV35:$EU35)=0,"",SUMIF('Math Scores'!$F$6:$IC$6,CR$4,'Math Scores'!$F35:$IC35))</f>
        <is>
          <t/>
        </is>
      </c>
      <c r="CS34" s="519" t="inlineStr">
        <f aca="false">IF(COUNT('Math Scores'!$DV35:$EU35)=0,"",SUMIF('Math Scores'!$F$6:$IC$6,CS$4,'Math Scores'!$F35:$IC35))</f>
        <is>
          <t/>
        </is>
      </c>
      <c r="CT34" s="519" t="inlineStr">
        <f aca="false">IF(COUNT('Math Scores'!$EV35:$FW35)=0,"",SUMIF('Math Scores'!$F$6:$IC$6,CT$4,'Math Scores'!$F35:$IC35))</f>
        <is>
          <t/>
        </is>
      </c>
      <c r="CU34" s="519" t="inlineStr">
        <f aca="false">IF(COUNT('Math Scores'!$EV35:$FW35)=0,"",SUMIF('Math Scores'!$F$6:$IC$6,CU$4,'Math Scores'!$F35:$IC35))</f>
        <is>
          <t/>
        </is>
      </c>
      <c r="CV34" s="519" t="inlineStr">
        <f aca="false">IF(COUNT('Math Scores'!$EV35:$FW35)=0,"",SUMIF('Math Scores'!$F$6:$IC$6,CV$4,'Math Scores'!$F35:$IC35))</f>
        <is>
          <t/>
        </is>
      </c>
      <c r="CW34" s="519" t="inlineStr">
        <f aca="false">IF(COUNT('Math Scores'!$EV35:$FW35)=0,"",SUMIF('Math Scores'!$F$6:$IC$6,CW$4,'Math Scores'!$F35:$IC35))</f>
        <is>
          <t/>
        </is>
      </c>
      <c r="CX34" s="519" t="inlineStr">
        <f aca="false">IF(COUNT('Math Scores'!$EV35:$FW35)=0,"",SUMIF('Math Scores'!$F$6:$IC$6,CX$4,'Math Scores'!$F35:$IC35))</f>
        <is>
          <t/>
        </is>
      </c>
      <c r="CY34" s="519" t="inlineStr">
        <f aca="false">IF(COUNT('Math Scores'!$EV35:$FW35)=0,"",SUMIF('Math Scores'!$F$6:$IC$6,CY$4,'Math Scores'!$F35:$IC35))</f>
        <is>
          <t/>
        </is>
      </c>
      <c r="CZ34" s="519" t="inlineStr">
        <f aca="false">IF(COUNT('Math Scores'!$EV35:$FW35)=0,"",SUMIF('Math Scores'!$F$6:$IC$6,CZ$4,'Math Scores'!$F35:$IC35))</f>
        <is>
          <t/>
        </is>
      </c>
      <c r="DA34" s="519" t="inlineStr">
        <f aca="false">IF(COUNT('Math Scores'!$EV35:$FW35)=0,"",SUMIF('Math Scores'!$F$6:$IC$6,DA$4,'Math Scores'!$F35:$IC35))</f>
        <is>
          <t/>
        </is>
      </c>
      <c r="DB34" s="519" t="inlineStr">
        <f aca="false">IF(COUNT('Math Scores'!$EV35:$FW35)=0,"",SUMIF('Math Scores'!$F$6:$IC$6,DB$4,'Math Scores'!$F35:$IC35))</f>
        <is>
          <t/>
        </is>
      </c>
      <c r="DC34" s="519" t="inlineStr">
        <f aca="false">IF(COUNT('Math Scores'!$EV35:$FW35)=0,"",SUMIF('Math Scores'!$F$6:$IC$6,DC$4,'Math Scores'!$F35:$IC35))</f>
        <is>
          <t/>
        </is>
      </c>
      <c r="DD34" s="519" t="inlineStr">
        <f aca="false">IF(COUNT('Math Scores'!$EV35:$FW35)=0,"",SUMIF('Math Scores'!$F$6:$IC$6,DD$4,'Math Scores'!$F35:$IC35))</f>
        <is>
          <t/>
        </is>
      </c>
      <c r="DE34" s="519" t="inlineStr">
        <f aca="false">IF(COUNT('Math Scores'!$EV35:$FW35)=0,"",SUMIF('Math Scores'!$F$6:$IC$6,DE$4,'Math Scores'!$F35:$IC35))</f>
        <is>
          <t/>
        </is>
      </c>
      <c r="DF34" s="519" t="inlineStr">
        <f aca="false">IF(COUNT('Math Scores'!$EV35:$FW35)=0,"",SUMIF('Math Scores'!$F$6:$IC$6,DF$4,'Math Scores'!$F35:$IC35))</f>
        <is>
          <t/>
        </is>
      </c>
      <c r="DG34" s="519" t="inlineStr">
        <f aca="false">IF(COUNT('Math Scores'!$EV35:$FW35)=0,"",SUMIF('Math Scores'!$F$6:$IC$6,DG$4,'Math Scores'!$F35:$IC35))</f>
        <is>
          <t/>
        </is>
      </c>
    </row>
    <row r="35" customFormat="false" ht="22.5" hidden="false" customHeight="false" outlineLevel="0" collapsed="false">
      <c r="A35" s="421" t="n">
        <v>28</v>
      </c>
      <c r="B35" s="228" t="str">
        <f aca="false">'Math Scores'!B36</f>
        <v>Kartik Kumar</v>
      </c>
      <c r="C35" s="517" t="inlineStr">
        <f aca="false">IF(COUNT('Math Scores'!F36:HI36)=0, "", (SUMIF('Math Scores'!$F$5:$HI$5,"Yes",'Math Scores'!F36:HI36)/SUMIF('Math Scores'!$F$5:$HI$5,"Yes",'Math Scores'!$F$2:$HI$2)))</f>
        <is>
          <t/>
        </is>
      </c>
      <c r="D35" s="318" t="inlineStr">
        <f aca="false">IF(B35="","",IF(COUNT(H35:DG35)=0,"",IF(('Cover Sheet'!$AC$6="2nd"),(SUM(H35:W35)/SUM(H$2:W$2)),IF(('Cover Sheet'!$AC$6="3rd"),(SUM(X35:AI35)/SUM(X$2:AI$2)),IF(('Cover Sheet'!$AC$6="4th"),(SUM(AJ35:AW35)/SUM(AJ$2:AW$2)),IF(('Cover Sheet'!$AC$6="5th"),(SUM(AX35:BK35)/SUM(AX$2:BK$2)),IF(('Cover Sheet'!$AC$6="6th"),(SUM(BL35:CC35)/SUM(BL$2:CC$2)),IF(('Cover Sheet'!$AC$6="7th"),(SUM(CD35:CS35)/SUM(CD$2:CS$2)),IF(('Cover Sheet'!$AC$6="8th"),(SUM(CT35:DG35)/SUM(CT$2:DG$2)),"ERROR")))))))))</f>
        <is>
          <t/>
        </is>
      </c>
      <c r="E35" s="318" t="str">
        <f aca="false">IF(D35="","",IF(D35&gt;0.9,"A1",IF(D35&gt;0.8,"A2",IF(D35&gt;0.7,"B1",IF(D35&gt;0.6,"B2",IF(D35&gt;0.5,"C1",IF(D35&gt;0.4,"C2",IF(D35&gt;0.32,"D",IF(D35&gt;0.2,"E1","E2")))))))))</f>
        <v/>
      </c>
      <c r="F35" s="476" t="str">
        <f aca="false">IF(G35="","",IF(G35&gt;=0.9,"Distinction",IF(G35&gt;=0.75,"First Class",IF(G35&gt;=0.56,"Second Class",IF(G35&gt;=0.35,"Pass","Unsatisfactory")))))</f>
        <v/>
      </c>
      <c r="G35" s="518" t="inlineStr">
        <f aca="false">IF(OR(B35="",'Cover Sheet'!$AC$6=""),"",IF(('Cover Sheet'!$AC$6="2nd"),(VLOOKUP(ROUND((D35*100),0),Goals!$E$4:$H$104,2,1)/100),IF(('Cover Sheet'!$AC$6="3rd"),(VLOOKUP(ROUND((D35*100),0),Goals!$E$4:$H$104,3,1)/100),VLOOKUP(ROUND((D35*100),0),Goals!$E$4:$H$104,4,1)/100)))</f>
        <is>
          <t/>
        </is>
      </c>
      <c r="H35" s="519" t="inlineStr">
        <f aca="false">IF(COUNT('Math Scores'!$F36:$AC36)=0,"",SUMIF('Math Scores'!$F$6:$IC$6,H$4,'Math Scores'!$F36:$IC36))</f>
        <is>
          <t/>
        </is>
      </c>
      <c r="I35" s="519" t="inlineStr">
        <f aca="false">IF(COUNT('Math Scores'!$F36:$AC36)=0,"",SUMIF('Math Scores'!$F$6:$IC$6,I$4,'Math Scores'!$F36:$IC36))</f>
        <is>
          <t/>
        </is>
      </c>
      <c r="J35" s="519" t="inlineStr">
        <f aca="false">IF(COUNT('Math Scores'!$F36:$AC36)=0,"",SUMIF('Math Scores'!$F$6:$IC$6,J$4,'Math Scores'!$F36:$IC36))</f>
        <is>
          <t/>
        </is>
      </c>
      <c r="K35" s="519" t="inlineStr">
        <f aca="false">IF(COUNT('Math Scores'!$F36:$AC36)=0,"",SUMIF('Math Scores'!$F$6:$IC$6,K$4,'Math Scores'!$F36:$IC36))</f>
        <is>
          <t/>
        </is>
      </c>
      <c r="L35" s="519" t="inlineStr">
        <f aca="false">IF(COUNT('Math Scores'!$F36:$AC36)=0,"",SUMIF('Math Scores'!$F$6:$IC$6,L$4,'Math Scores'!$F36:$IC36))</f>
        <is>
          <t/>
        </is>
      </c>
      <c r="M35" s="519" t="inlineStr">
        <f aca="false">IF(COUNT('Math Scores'!$F36:$AC36)=0,"",SUMIF('Math Scores'!$F$6:$IC$6,M$4,'Math Scores'!$F36:$IC36))</f>
        <is>
          <t/>
        </is>
      </c>
      <c r="N35" s="519" t="inlineStr">
        <f aca="false">IF(COUNT('Math Scores'!$F36:$AC36)=0,"",SUMIF('Math Scores'!$F$6:$IC$6,N$4,'Math Scores'!$F36:$IC36))</f>
        <is>
          <t/>
        </is>
      </c>
      <c r="O35" s="519" t="inlineStr">
        <f aca="false">IF(COUNT('Math Scores'!$F36:$AC36)=0,"",SUMIF('Math Scores'!$F$6:$IC$6,O$4,'Math Scores'!$F36:$IC36))</f>
        <is>
          <t/>
        </is>
      </c>
      <c r="P35" s="519" t="inlineStr">
        <f aca="false">IF(COUNT('Math Scores'!$F36:$AC36)=0,"",SUMIF('Math Scores'!$F$6:$IC$6,P$4,'Math Scores'!$F36:$IC36))</f>
        <is>
          <t/>
        </is>
      </c>
      <c r="Q35" s="519" t="inlineStr">
        <f aca="false">IF(COUNT('Math Scores'!$F36:$AC36)=0,"",SUMIF('Math Scores'!$F$6:$IC$6,Q$4,'Math Scores'!$F36:$IC36))</f>
        <is>
          <t/>
        </is>
      </c>
      <c r="R35" s="519" t="inlineStr">
        <f aca="false">IF(COUNT('Math Scores'!$F36:$AC36)=0,"",SUMIF('Math Scores'!$F$6:$IC$6,R$4,'Math Scores'!$F36:$IC36))</f>
        <is>
          <t/>
        </is>
      </c>
      <c r="S35" s="519"/>
      <c r="T35" s="519"/>
      <c r="U35" s="519"/>
      <c r="V35" s="519"/>
      <c r="W35" s="519"/>
      <c r="X35" s="519" t="inlineStr">
        <f aca="false">IF(COUNT('Math Scores'!$AD36:$AZ36)=0,"",SUMIF('Math Scores'!$F$6:$IC$6,X$4,'Math Scores'!$F36:$IC36))</f>
        <is>
          <t/>
        </is>
      </c>
      <c r="Y35" s="519" t="inlineStr">
        <f aca="false">IF(COUNT('Math Scores'!$AD36:$AZ36)=0,"",SUMIF('Math Scores'!$F$6:$IC$6,Y$4,'Math Scores'!$F36:$IC36))</f>
        <is>
          <t/>
        </is>
      </c>
      <c r="Z35" s="519" t="inlineStr">
        <f aca="false">IF(COUNT('Math Scores'!$AD36:$AZ36)=0,"",SUMIF('Math Scores'!$F$6:$IC$6,Z$4,'Math Scores'!$F36:$IC36))</f>
        <is>
          <t/>
        </is>
      </c>
      <c r="AA35" s="519" t="inlineStr">
        <f aca="false">IF(COUNT('Math Scores'!$AD36:$AZ36)=0,"",SUMIF('Math Scores'!$F$6:$IC$6,AA$4,'Math Scores'!$F36:$IC36))</f>
        <is>
          <t/>
        </is>
      </c>
      <c r="AB35" s="519" t="inlineStr">
        <f aca="false">IF(COUNT('Math Scores'!$AD36:$AZ36)=0,"",SUMIF('Math Scores'!$F$6:$IC$6,AB$4,'Math Scores'!$F36:$IC36))</f>
        <is>
          <t/>
        </is>
      </c>
      <c r="AC35" s="519" t="inlineStr">
        <f aca="false">IF(COUNT('Math Scores'!$AD36:$AZ36)=0,"",SUMIF('Math Scores'!$F$6:$IC$6,AC$4,'Math Scores'!$F36:$IC36))</f>
        <is>
          <t/>
        </is>
      </c>
      <c r="AD35" s="519" t="inlineStr">
        <f aca="false">IF(COUNT('Math Scores'!$AD36:$AZ36)=0,"",SUMIF('Math Scores'!$F$6:$IC$6,AD$4,'Math Scores'!$F36:$IC36))</f>
        <is>
          <t/>
        </is>
      </c>
      <c r="AE35" s="519" t="inlineStr">
        <f aca="false">IF(COUNT('Math Scores'!$AD36:$AZ36)=0,"",SUMIF('Math Scores'!$F$6:$IC$6,AE$4,'Math Scores'!$F36:$IC36))</f>
        <is>
          <t/>
        </is>
      </c>
      <c r="AF35" s="519" t="inlineStr">
        <f aca="false">IF(COUNT('Math Scores'!$AD36:$AZ36)=0,"",SUMIF('Math Scores'!$F$6:$IC$6,AF$4,'Math Scores'!$F36:$IC36))</f>
        <is>
          <t/>
        </is>
      </c>
      <c r="AG35" s="519" t="inlineStr">
        <f aca="false">IF(COUNT('Math Scores'!$AD36:$AZ36)=0,"",SUMIF('Math Scores'!$F$6:$IC$6,AG$4,'Math Scores'!$F36:$IC36))</f>
        <is>
          <t/>
        </is>
      </c>
      <c r="AH35" s="519" t="inlineStr">
        <f aca="false">IF(COUNT('Math Scores'!$AD36:$AZ36)=0,"",SUMIF('Math Scores'!$F$6:$IC$6,AH$4,'Math Scores'!$F36:$IC36))</f>
        <is>
          <t/>
        </is>
      </c>
      <c r="AI35" s="519" t="inlineStr">
        <f aca="false">IF(COUNT('Math Scores'!$AD36:$AZ36)=0,"",SUMIF('Math Scores'!$F$6:$IC$6,AI$4,'Math Scores'!$F36:$IC36))</f>
        <is>
          <t/>
        </is>
      </c>
      <c r="AJ35" s="519" t="n">
        <f aca="false">IF(COUNT('Math Scores'!$BA36:$BY36)=0,"",SUMIF('Math Scores'!$F$6:$IC$6,AJ$4,'Math Scores'!$F36:$IC36))</f>
        <v>0</v>
      </c>
      <c r="AK35" s="519" t="n">
        <f aca="false">IF(COUNT('Math Scores'!$BA36:$BY36)=0,"",SUMIF('Math Scores'!$F$6:$IC$6,AK$4,'Math Scores'!$F36:$IC36))</f>
        <v>0</v>
      </c>
      <c r="AL35" s="519" t="n">
        <f aca="false">IF(COUNT('Math Scores'!$BA36:$BY36)=0,"",SUMIF('Math Scores'!$F$6:$IC$6,AL$4,'Math Scores'!$F36:$IC36))</f>
        <v>0</v>
      </c>
      <c r="AM35" s="519" t="n">
        <f aca="false">IF(COUNT('Math Scores'!$BA36:$BY36)=0,"",SUMIF('Math Scores'!$F$6:$IC$6,AM$4,'Math Scores'!$F36:$IC36))</f>
        <v>0</v>
      </c>
      <c r="AN35" s="519" t="n">
        <f aca="false">IF(COUNT('Math Scores'!$BA36:$BY36)=0,"",SUMIF('Math Scores'!$F$6:$IC$6,AN$4,'Math Scores'!$F36:$IC36))</f>
        <v>0</v>
      </c>
      <c r="AO35" s="519" t="n">
        <f aca="false">IF(COUNT('Math Scores'!$BA36:$BY36)=0,"",SUMIF('Math Scores'!$F$6:$IC$6,AO$4,'Math Scores'!$F36:$IC36))</f>
        <v>0</v>
      </c>
      <c r="AP35" s="519" t="n">
        <f aca="false">IF(COUNT('Math Scores'!$BA36:$BY36)=0,"",SUMIF('Math Scores'!$F$6:$IC$6,AP$4,'Math Scores'!$F36:$IC36))</f>
        <v>0</v>
      </c>
      <c r="AQ35" s="519" t="n">
        <f aca="false">IF(COUNT('Math Scores'!$BA36:$BY36)=0,"",SUMIF('Math Scores'!$F$6:$IC$6,AQ$4,'Math Scores'!$F36:$IC36))</f>
        <v>0</v>
      </c>
      <c r="AR35" s="519" t="n">
        <f aca="false">IF(COUNT('Math Scores'!$BA36:$BY36)=0,"",SUMIF('Math Scores'!$F$6:$IC$6,AR$4,'Math Scores'!$F36:$IC36))</f>
        <v>0</v>
      </c>
      <c r="AS35" s="519" t="n">
        <f aca="false">IF(COUNT('Math Scores'!$BA36:$BY36)=0,"",SUMIF('Math Scores'!$F$6:$IC$6,AS$4,'Math Scores'!$F36:$IC36))</f>
        <v>0</v>
      </c>
      <c r="AT35" s="519" t="n">
        <f aca="false">IF(COUNT('Math Scores'!$BA36:$BY36)=0,"",SUMIF('Math Scores'!$F$6:$IC$6,AT$4,'Math Scores'!$F36:$IC36))</f>
        <v>0</v>
      </c>
      <c r="AU35" s="519" t="n">
        <f aca="false">IF(COUNT('Math Scores'!$BA36:$BY36)=0,"",SUMIF('Math Scores'!$F$6:$IC$6,AU$4,'Math Scores'!$F36:$IC36))</f>
        <v>0</v>
      </c>
      <c r="AV35" s="519" t="n">
        <f aca="false">IF(COUNT('Math Scores'!$BA36:$BY36)=0,"",SUMIF('Math Scores'!$F$6:$IC$6,AV$4,'Math Scores'!$F36:$IC36))</f>
        <v>0</v>
      </c>
      <c r="AW35" s="519" t="n">
        <f aca="false">IF(COUNT('Math Scores'!$BA36:$BY36)=0,"",SUMIF('Math Scores'!$F$6:$IC$6,AW$4,'Math Scores'!$F36:$IC36))</f>
        <v>0</v>
      </c>
      <c r="AX35" s="519" t="n">
        <f aca="false">IF(COUNT('Math Scores'!$BZ36:$CW36)=0,"",SUMIF('Math Scores'!$F$6:$IC$6,AX$4,'Math Scores'!$F36:$IC36))</f>
        <v>0</v>
      </c>
      <c r="AY35" s="519" t="n">
        <f aca="false">IF(COUNT('Math Scores'!$BZ36:$CW36)=0,"",SUMIF('Math Scores'!$F$6:$IC$6,AY$4,'Math Scores'!$F36:$IC36))</f>
        <v>0</v>
      </c>
      <c r="AZ35" s="519" t="n">
        <f aca="false">IF(COUNT('Math Scores'!$BZ36:$CW36)=0,"",SUMIF('Math Scores'!$F$6:$IC$6,AZ$4,'Math Scores'!$F36:$IC36))</f>
        <v>0</v>
      </c>
      <c r="BA35" s="519" t="n">
        <f aca="false">IF(COUNT('Math Scores'!$BZ36:$CW36)=0,"",SUMIF('Math Scores'!$F$6:$IC$6,BA$4,'Math Scores'!$F36:$IC36))</f>
        <v>0</v>
      </c>
      <c r="BB35" s="519" t="n">
        <f aca="false">IF(COUNT('Math Scores'!$BZ36:$CW36)=0,"",SUMIF('Math Scores'!$F$6:$IC$6,BB$4,'Math Scores'!$F36:$IC36))</f>
        <v>0</v>
      </c>
      <c r="BC35" s="519" t="n">
        <f aca="false">IF(COUNT('Math Scores'!$BZ36:$CW36)=0,"",SUMIF('Math Scores'!$F$6:$IC$6,BC$4,'Math Scores'!$F36:$IC36))</f>
        <v>0</v>
      </c>
      <c r="BD35" s="519" t="n">
        <f aca="false">IF(COUNT('Math Scores'!$BZ36:$CW36)=0,"",SUMIF('Math Scores'!$F$6:$IC$6,BD$4,'Math Scores'!$F36:$IC36))</f>
        <v>0</v>
      </c>
      <c r="BE35" s="519" t="n">
        <f aca="false">IF(COUNT('Math Scores'!$BZ36:$CW36)=0,"",SUMIF('Math Scores'!$F$6:$IC$6,BE$4,'Math Scores'!$F36:$IC36))</f>
        <v>0</v>
      </c>
      <c r="BF35" s="519" t="n">
        <f aca="false">IF(COUNT('Math Scores'!$BZ36:$CW36)=0,"",SUMIF('Math Scores'!$F$6:$IC$6,BF$4,'Math Scores'!$F36:$IC36))</f>
        <v>0</v>
      </c>
      <c r="BG35" s="519" t="n">
        <f aca="false">IF(COUNT('Math Scores'!$BZ36:$CW36)=0,"",SUMIF('Math Scores'!$F$6:$IC$6,BG$4,'Math Scores'!$F36:$IC36))</f>
        <v>0</v>
      </c>
      <c r="BH35" s="519" t="inlineStr">
        <f aca="false">IF(COUNT('Math Scores'!$BZ36:$CW36)=0,"",SUMIF('Math Scores'!$F$6:$IC$6,BH$4,'Math Scores'!$F36:$IC36))</f>
        <is>
          <t/>
        </is>
      </c>
      <c r="BI35" s="519" t="inlineStr">
        <f aca="false">IF(COUNT('Math Scores'!$BZ36:$CW36)=0,"",SUMIF('Math Scores'!$F$6:$IC$6,BI$4,'Math Scores'!$F36:$IC36))</f>
        <is>
          <t/>
        </is>
      </c>
      <c r="BJ35" s="519" t="inlineStr">
        <f aca="false">IF(COUNT('Math Scores'!$BZ36:$CW36)=0,"",SUMIF('Math Scores'!$F$6:$IC$6,BJ$4,'Math Scores'!$F36:$IC36))</f>
        <is>
          <t/>
        </is>
      </c>
      <c r="BK35" s="519" t="n">
        <f aca="false">IF(COUNT('Math Scores'!$BZ36:$CW36)=0,"",SUMIF('Math Scores'!$F$6:$IC$6,BK$4,'Math Scores'!$F36:$IC36))</f>
        <v>0</v>
      </c>
      <c r="BL35" s="519" t="n">
        <f aca="false">IF(COUNT('Math Scores'!$CX36:$DU36)=0,"",SUMIF('Math Scores'!$F$6:$IC$6,BL$4,'Math Scores'!$F36:$IC36))</f>
        <v>0</v>
      </c>
      <c r="BM35" s="519" t="n">
        <f aca="false">IF(COUNT('Math Scores'!$CX36:$DU36)=0,"",SUMIF('Math Scores'!$F$6:$IC$6,BM$4,'Math Scores'!$F36:$IC36))</f>
        <v>0</v>
      </c>
      <c r="BN35" s="519" t="n">
        <f aca="false">IF(COUNT('Math Scores'!$CX36:$DU36)=0,"",SUMIF('Math Scores'!$F$6:$IC$6,BN$4,'Math Scores'!$F36:$IC36))</f>
        <v>0</v>
      </c>
      <c r="BO35" s="519" t="n">
        <f aca="false">IF(COUNT('Math Scores'!$CX36:$DU36)=0,"",SUMIF('Math Scores'!$F$6:$IC$6,BO$4,'Math Scores'!$F36:$IC36))</f>
        <v>0</v>
      </c>
      <c r="BP35" s="519" t="n">
        <f aca="false">IF(COUNT('Math Scores'!$CX36:$DU36)=0,"",SUMIF('Math Scores'!$F$6:$IC$6,BP$4,'Math Scores'!$F36:$IC36))</f>
        <v>0</v>
      </c>
      <c r="BQ35" s="519" t="n">
        <f aca="false">IF(COUNT('Math Scores'!$CX36:$DU36)=0,"",SUMIF('Math Scores'!$F$6:$IC$6,BQ$4,'Math Scores'!$F36:$IC36))</f>
        <v>0</v>
      </c>
      <c r="BR35" s="519" t="n">
        <f aca="false">IF(COUNT('Math Scores'!$CX36:$DU36)=0,"",SUMIF('Math Scores'!$F$6:$IC$6,BR$4,'Math Scores'!$F36:$IC36))</f>
        <v>0</v>
      </c>
      <c r="BS35" s="519" t="n">
        <f aca="false">IF(COUNT('Math Scores'!$CX36:$DU36)=0,"",SUMIF('Math Scores'!$F$6:$IC$6,BS$4,'Math Scores'!$F36:$IC36))</f>
        <v>0</v>
      </c>
      <c r="BT35" s="519" t="n">
        <f aca="false">IF(COUNT('Math Scores'!$CX36:$DU36)=0,"",SUMIF('Math Scores'!$F$6:$IC$6,BT$4,'Math Scores'!$F36:$IC36))</f>
        <v>0</v>
      </c>
      <c r="BU35" s="519" t="n">
        <f aca="false">IF(COUNT('Math Scores'!$CX36:$DU36)=0,"",SUMIF('Math Scores'!$F$6:$IC$6,BU$4,'Math Scores'!$F36:$IC36))</f>
        <v>0</v>
      </c>
      <c r="BV35" s="519" t="n">
        <f aca="false">IF(COUNT('Math Scores'!$CX36:$DU36)=0,"",SUMIF('Math Scores'!$F$6:$IC$6,BV$4,'Math Scores'!$F36:$IC36))</f>
        <v>0</v>
      </c>
      <c r="BW35" s="519" t="n">
        <f aca="false">IF(COUNT('Math Scores'!$CX36:$DU36)=0,"",SUMIF('Math Scores'!$F$6:$IC$6,BW$4,'Math Scores'!$F36:$IC36))</f>
        <v>0</v>
      </c>
      <c r="BX35" s="519" t="n">
        <f aca="false">IF(COUNT('Math Scores'!$CX36:$DU36)=0,"",SUMIF('Math Scores'!$F$6:$IC$6,BX$4,'Math Scores'!$F36:$IC36))</f>
        <v>0</v>
      </c>
      <c r="BY35" s="519" t="n">
        <f aca="false">IF(COUNT('Math Scores'!$CX36:$DU36)=0,"",SUMIF('Math Scores'!$F$6:$IC$6,BY$4,'Math Scores'!$F36:$IC36))</f>
        <v>0</v>
      </c>
      <c r="BZ35" s="519" t="n">
        <f aca="false">IF(COUNT('Math Scores'!$CX36:$DU36)=0,"",SUMIF('Math Scores'!$F$6:$IC$6,BZ$4,'Math Scores'!$F36:$IC36))</f>
        <v>0</v>
      </c>
      <c r="CA35" s="519" t="n">
        <f aca="false">IF(COUNT('Math Scores'!$CX36:$DU36)=0,"",SUMIF('Math Scores'!$F$6:$IC$6,CA$4,'Math Scores'!$F36:$IC36))</f>
        <v>0</v>
      </c>
      <c r="CB35" s="519" t="n">
        <f aca="false">IF(COUNT('Math Scores'!$CX36:$DU36)=0,"",SUMIF('Math Scores'!$F$6:$IC$6,CB$4,'Math Scores'!$F36:$IC36))</f>
        <v>0</v>
      </c>
      <c r="CC35" s="519" t="n">
        <f aca="false">IF(COUNT('Math Scores'!$CX36:$DU36)=0,"",SUMIF('Math Scores'!$F$6:$IC$6,CC$4,'Math Scores'!$F36:$IC36))</f>
        <v>0</v>
      </c>
      <c r="CD35" s="519" t="inlineStr">
        <f aca="false">IF(COUNT('Math Scores'!$DV36:$EU36)=0,"",SUMIF('Math Scores'!$F$6:$IC$6,CD$4,'Math Scores'!$F36:$IC36))</f>
        <is>
          <t/>
        </is>
      </c>
      <c r="CE35" s="519" t="inlineStr">
        <f aca="false">IF(COUNT('Math Scores'!$DV36:$EU36)=0,"",SUMIF('Math Scores'!$F$6:$IC$6,CE$4,'Math Scores'!$F36:$IC36))</f>
        <is>
          <t/>
        </is>
      </c>
      <c r="CF35" s="519" t="inlineStr">
        <f aca="false">IF(COUNT('Math Scores'!$DV36:$EU36)=0,"",SUMIF('Math Scores'!$F$6:$IC$6,CF$4,'Math Scores'!$F36:$IC36))</f>
        <is>
          <t/>
        </is>
      </c>
      <c r="CG35" s="519" t="inlineStr">
        <f aca="false">IF(COUNT('Math Scores'!$DV36:$EU36)=0,"",SUMIF('Math Scores'!$F$6:$IC$6,CG$4,'Math Scores'!$F36:$IC36))</f>
        <is>
          <t/>
        </is>
      </c>
      <c r="CH35" s="519" t="inlineStr">
        <f aca="false">IF(COUNT('Math Scores'!$DV36:$EU36)=0,"",SUMIF('Math Scores'!$F$6:$IC$6,CH$4,'Math Scores'!$F36:$IC36))</f>
        <is>
          <t/>
        </is>
      </c>
      <c r="CI35" s="519" t="inlineStr">
        <f aca="false">IF(COUNT('Math Scores'!$DV36:$EU36)=0,"",SUMIF('Math Scores'!$F$6:$IC$6,CI$4,'Math Scores'!$F36:$IC36))</f>
        <is>
          <t/>
        </is>
      </c>
      <c r="CJ35" s="519" t="inlineStr">
        <f aca="false">IF(COUNT('Math Scores'!$DV36:$EU36)=0,"",SUMIF('Math Scores'!$F$6:$IC$6,CJ$4,'Math Scores'!$F36:$IC36))</f>
        <is>
          <t/>
        </is>
      </c>
      <c r="CK35" s="519" t="inlineStr">
        <f aca="false">IF(COUNT('Math Scores'!$DV36:$EU36)=0,"",SUMIF('Math Scores'!$F$6:$IC$6,CK$4,'Math Scores'!$F36:$IC36))</f>
        <is>
          <t/>
        </is>
      </c>
      <c r="CL35" s="519" t="inlineStr">
        <f aca="false">IF(COUNT('Math Scores'!$DV36:$EU36)=0,"",SUMIF('Math Scores'!$F$6:$IC$6,CL$4,'Math Scores'!$F36:$IC36))</f>
        <is>
          <t/>
        </is>
      </c>
      <c r="CM35" s="519" t="inlineStr">
        <f aca="false">IF(COUNT('Math Scores'!$DV36:$EU36)=0,"",SUMIF('Math Scores'!$F$6:$IC$6,CM$4,'Math Scores'!$F36:$IC36))</f>
        <is>
          <t/>
        </is>
      </c>
      <c r="CN35" s="519" t="inlineStr">
        <f aca="false">IF(COUNT('Math Scores'!$DV36:$EU36)=0,"",SUMIF('Math Scores'!$F$6:$IC$6,CN$4,'Math Scores'!$F36:$IC36))</f>
        <is>
          <t/>
        </is>
      </c>
      <c r="CO35" s="519" t="inlineStr">
        <f aca="false">IF(COUNT('Math Scores'!$DV36:$EU36)=0,"",SUMIF('Math Scores'!$F$6:$IC$6,CO$4,'Math Scores'!$F36:$IC36))</f>
        <is>
          <t/>
        </is>
      </c>
      <c r="CP35" s="519" t="inlineStr">
        <f aca="false">IF(COUNT('Math Scores'!$DV36:$EU36)=0,"",SUMIF('Math Scores'!$F$6:$IC$6,CP$4,'Math Scores'!$F36:$IC36))</f>
        <is>
          <t/>
        </is>
      </c>
      <c r="CQ35" s="519" t="inlineStr">
        <f aca="false">IF(COUNT('Math Scores'!$DV36:$EU36)=0,"",SUMIF('Math Scores'!$F$6:$IC$6,CQ$4,'Math Scores'!$F36:$IC36))</f>
        <is>
          <t/>
        </is>
      </c>
      <c r="CR35" s="519" t="inlineStr">
        <f aca="false">IF(COUNT('Math Scores'!$DV36:$EU36)=0,"",SUMIF('Math Scores'!$F$6:$IC$6,CR$4,'Math Scores'!$F36:$IC36))</f>
        <is>
          <t/>
        </is>
      </c>
      <c r="CS35" s="519" t="inlineStr">
        <f aca="false">IF(COUNT('Math Scores'!$DV36:$EU36)=0,"",SUMIF('Math Scores'!$F$6:$IC$6,CS$4,'Math Scores'!$F36:$IC36))</f>
        <is>
          <t/>
        </is>
      </c>
      <c r="CT35" s="519" t="inlineStr">
        <f aca="false">IF(COUNT('Math Scores'!$EV36:$FW36)=0,"",SUMIF('Math Scores'!$F$6:$IC$6,CT$4,'Math Scores'!$F36:$IC36))</f>
        <is>
          <t/>
        </is>
      </c>
      <c r="CU35" s="519" t="inlineStr">
        <f aca="false">IF(COUNT('Math Scores'!$EV36:$FW36)=0,"",SUMIF('Math Scores'!$F$6:$IC$6,CU$4,'Math Scores'!$F36:$IC36))</f>
        <is>
          <t/>
        </is>
      </c>
      <c r="CV35" s="519" t="inlineStr">
        <f aca="false">IF(COUNT('Math Scores'!$EV36:$FW36)=0,"",SUMIF('Math Scores'!$F$6:$IC$6,CV$4,'Math Scores'!$F36:$IC36))</f>
        <is>
          <t/>
        </is>
      </c>
      <c r="CW35" s="519" t="inlineStr">
        <f aca="false">IF(COUNT('Math Scores'!$EV36:$FW36)=0,"",SUMIF('Math Scores'!$F$6:$IC$6,CW$4,'Math Scores'!$F36:$IC36))</f>
        <is>
          <t/>
        </is>
      </c>
      <c r="CX35" s="519" t="inlineStr">
        <f aca="false">IF(COUNT('Math Scores'!$EV36:$FW36)=0,"",SUMIF('Math Scores'!$F$6:$IC$6,CX$4,'Math Scores'!$F36:$IC36))</f>
        <is>
          <t/>
        </is>
      </c>
      <c r="CY35" s="519" t="inlineStr">
        <f aca="false">IF(COUNT('Math Scores'!$EV36:$FW36)=0,"",SUMIF('Math Scores'!$F$6:$IC$6,CY$4,'Math Scores'!$F36:$IC36))</f>
        <is>
          <t/>
        </is>
      </c>
      <c r="CZ35" s="519" t="inlineStr">
        <f aca="false">IF(COUNT('Math Scores'!$EV36:$FW36)=0,"",SUMIF('Math Scores'!$F$6:$IC$6,CZ$4,'Math Scores'!$F36:$IC36))</f>
        <is>
          <t/>
        </is>
      </c>
      <c r="DA35" s="519" t="inlineStr">
        <f aca="false">IF(COUNT('Math Scores'!$EV36:$FW36)=0,"",SUMIF('Math Scores'!$F$6:$IC$6,DA$4,'Math Scores'!$F36:$IC36))</f>
        <is>
          <t/>
        </is>
      </c>
      <c r="DB35" s="519" t="inlineStr">
        <f aca="false">IF(COUNT('Math Scores'!$EV36:$FW36)=0,"",SUMIF('Math Scores'!$F$6:$IC$6,DB$4,'Math Scores'!$F36:$IC36))</f>
        <is>
          <t/>
        </is>
      </c>
      <c r="DC35" s="519" t="inlineStr">
        <f aca="false">IF(COUNT('Math Scores'!$EV36:$FW36)=0,"",SUMIF('Math Scores'!$F$6:$IC$6,DC$4,'Math Scores'!$F36:$IC36))</f>
        <is>
          <t/>
        </is>
      </c>
      <c r="DD35" s="519" t="inlineStr">
        <f aca="false">IF(COUNT('Math Scores'!$EV36:$FW36)=0,"",SUMIF('Math Scores'!$F$6:$IC$6,DD$4,'Math Scores'!$F36:$IC36))</f>
        <is>
          <t/>
        </is>
      </c>
      <c r="DE35" s="519" t="inlineStr">
        <f aca="false">IF(COUNT('Math Scores'!$EV36:$FW36)=0,"",SUMIF('Math Scores'!$F$6:$IC$6,DE$4,'Math Scores'!$F36:$IC36))</f>
        <is>
          <t/>
        </is>
      </c>
      <c r="DF35" s="519" t="inlineStr">
        <f aca="false">IF(COUNT('Math Scores'!$EV36:$FW36)=0,"",SUMIF('Math Scores'!$F$6:$IC$6,DF$4,'Math Scores'!$F36:$IC36))</f>
        <is>
          <t/>
        </is>
      </c>
      <c r="DG35" s="519" t="inlineStr">
        <f aca="false">IF(COUNT('Math Scores'!$EV36:$FW36)=0,"",SUMIF('Math Scores'!$F$6:$IC$6,DG$4,'Math Scores'!$F36:$IC36))</f>
        <is>
          <t/>
        </is>
      </c>
    </row>
    <row r="36" customFormat="false" ht="12.75" hidden="false" customHeight="false" outlineLevel="0" collapsed="false">
      <c r="A36" s="421" t="n">
        <v>29</v>
      </c>
      <c r="B36" s="228" t="str">
        <f aca="false">'Math Scores'!B37</f>
        <v>N.Keshi</v>
      </c>
      <c r="C36" s="517" t="inlineStr">
        <f aca="false">IF(COUNT('Math Scores'!F37:HI37)=0, "", (SUMIF('Math Scores'!$F$5:$HI$5,"Yes",'Math Scores'!F37:HI37)/SUMIF('Math Scores'!$F$5:$HI$5,"Yes",'Math Scores'!$F$2:$HI$2)))</f>
        <is>
          <t/>
        </is>
      </c>
      <c r="D36" s="318" t="inlineStr">
        <f aca="false">IF(B36="","",IF(COUNT(H36:DG36)=0,"",IF(('Cover Sheet'!$AC$6="2nd"),(SUM(H36:W36)/SUM(H$2:W$2)),IF(('Cover Sheet'!$AC$6="3rd"),(SUM(X36:AI36)/SUM(X$2:AI$2)),IF(('Cover Sheet'!$AC$6="4th"),(SUM(AJ36:AW36)/SUM(AJ$2:AW$2)),IF(('Cover Sheet'!$AC$6="5th"),(SUM(AX36:BK36)/SUM(AX$2:BK$2)),IF(('Cover Sheet'!$AC$6="6th"),(SUM(BL36:CC36)/SUM(BL$2:CC$2)),IF(('Cover Sheet'!$AC$6="7th"),(SUM(CD36:CS36)/SUM(CD$2:CS$2)),IF(('Cover Sheet'!$AC$6="8th"),(SUM(CT36:DG36)/SUM(CT$2:DG$2)),"ERROR")))))))))</f>
        <is>
          <t/>
        </is>
      </c>
      <c r="E36" s="318" t="str">
        <f aca="false">IF(D36="","",IF(D36&gt;0.9,"A1",IF(D36&gt;0.8,"A2",IF(D36&gt;0.7,"B1",IF(D36&gt;0.6,"B2",IF(D36&gt;0.5,"C1",IF(D36&gt;0.4,"C2",IF(D36&gt;0.32,"D",IF(D36&gt;0.2,"E1","E2")))))))))</f>
        <v/>
      </c>
      <c r="F36" s="476" t="str">
        <f aca="false">IF(G36="","",IF(G36&gt;=0.9,"Distinction",IF(G36&gt;=0.75,"First Class",IF(G36&gt;=0.56,"Second Class",IF(G36&gt;=0.35,"Pass","Unsatisfactory")))))</f>
        <v/>
      </c>
      <c r="G36" s="518" t="inlineStr">
        <f aca="false">IF(OR(B36="",'Cover Sheet'!$AC$6=""),"",IF(('Cover Sheet'!$AC$6="2nd"),(VLOOKUP(ROUND((D36*100),0),Goals!$E$4:$H$104,2,1)/100),IF(('Cover Sheet'!$AC$6="3rd"),(VLOOKUP(ROUND((D36*100),0),Goals!$E$4:$H$104,3,1)/100),VLOOKUP(ROUND((D36*100),0),Goals!$E$4:$H$104,4,1)/100)))</f>
        <is>
          <t/>
        </is>
      </c>
      <c r="H36" s="519" t="inlineStr">
        <f aca="false">IF(COUNT('Math Scores'!$F37:$AC37)=0,"",SUMIF('Math Scores'!$F$6:$IC$6,H$4,'Math Scores'!$F37:$IC37))</f>
        <is>
          <t/>
        </is>
      </c>
      <c r="I36" s="519" t="inlineStr">
        <f aca="false">IF(COUNT('Math Scores'!$F37:$AC37)=0,"",SUMIF('Math Scores'!$F$6:$IC$6,I$4,'Math Scores'!$F37:$IC37))</f>
        <is>
          <t/>
        </is>
      </c>
      <c r="J36" s="519" t="inlineStr">
        <f aca="false">IF(COUNT('Math Scores'!$F37:$AC37)=0,"",SUMIF('Math Scores'!$F$6:$IC$6,J$4,'Math Scores'!$F37:$IC37))</f>
        <is>
          <t/>
        </is>
      </c>
      <c r="K36" s="519" t="inlineStr">
        <f aca="false">IF(COUNT('Math Scores'!$F37:$AC37)=0,"",SUMIF('Math Scores'!$F$6:$IC$6,K$4,'Math Scores'!$F37:$IC37))</f>
        <is>
          <t/>
        </is>
      </c>
      <c r="L36" s="519" t="inlineStr">
        <f aca="false">IF(COUNT('Math Scores'!$F37:$AC37)=0,"",SUMIF('Math Scores'!$F$6:$IC$6,L$4,'Math Scores'!$F37:$IC37))</f>
        <is>
          <t/>
        </is>
      </c>
      <c r="M36" s="519" t="inlineStr">
        <f aca="false">IF(COUNT('Math Scores'!$F37:$AC37)=0,"",SUMIF('Math Scores'!$F$6:$IC$6,M$4,'Math Scores'!$F37:$IC37))</f>
        <is>
          <t/>
        </is>
      </c>
      <c r="N36" s="519" t="inlineStr">
        <f aca="false">IF(COUNT('Math Scores'!$F37:$AC37)=0,"",SUMIF('Math Scores'!$F$6:$IC$6,N$4,'Math Scores'!$F37:$IC37))</f>
        <is>
          <t/>
        </is>
      </c>
      <c r="O36" s="519" t="inlineStr">
        <f aca="false">IF(COUNT('Math Scores'!$F37:$AC37)=0,"",SUMIF('Math Scores'!$F$6:$IC$6,O$4,'Math Scores'!$F37:$IC37))</f>
        <is>
          <t/>
        </is>
      </c>
      <c r="P36" s="519" t="inlineStr">
        <f aca="false">IF(COUNT('Math Scores'!$F37:$AC37)=0,"",SUMIF('Math Scores'!$F$6:$IC$6,P$4,'Math Scores'!$F37:$IC37))</f>
        <is>
          <t/>
        </is>
      </c>
      <c r="Q36" s="519" t="inlineStr">
        <f aca="false">IF(COUNT('Math Scores'!$F37:$AC37)=0,"",SUMIF('Math Scores'!$F$6:$IC$6,Q$4,'Math Scores'!$F37:$IC37))</f>
        <is>
          <t/>
        </is>
      </c>
      <c r="R36" s="519" t="inlineStr">
        <f aca="false">IF(COUNT('Math Scores'!$F37:$AC37)=0,"",SUMIF('Math Scores'!$F$6:$IC$6,R$4,'Math Scores'!$F37:$IC37))</f>
        <is>
          <t/>
        </is>
      </c>
      <c r="S36" s="519"/>
      <c r="T36" s="519"/>
      <c r="U36" s="519"/>
      <c r="V36" s="519"/>
      <c r="W36" s="519"/>
      <c r="X36" s="519" t="inlineStr">
        <f aca="false">IF(COUNT('Math Scores'!$AD37:$AZ37)=0,"",SUMIF('Math Scores'!$F$6:$IC$6,X$4,'Math Scores'!$F37:$IC37))</f>
        <is>
          <t/>
        </is>
      </c>
      <c r="Y36" s="519" t="inlineStr">
        <f aca="false">IF(COUNT('Math Scores'!$AD37:$AZ37)=0,"",SUMIF('Math Scores'!$F$6:$IC$6,Y$4,'Math Scores'!$F37:$IC37))</f>
        <is>
          <t/>
        </is>
      </c>
      <c r="Z36" s="519" t="inlineStr">
        <f aca="false">IF(COUNT('Math Scores'!$AD37:$AZ37)=0,"",SUMIF('Math Scores'!$F$6:$IC$6,Z$4,'Math Scores'!$F37:$IC37))</f>
        <is>
          <t/>
        </is>
      </c>
      <c r="AA36" s="519" t="inlineStr">
        <f aca="false">IF(COUNT('Math Scores'!$AD37:$AZ37)=0,"",SUMIF('Math Scores'!$F$6:$IC$6,AA$4,'Math Scores'!$F37:$IC37))</f>
        <is>
          <t/>
        </is>
      </c>
      <c r="AB36" s="519" t="inlineStr">
        <f aca="false">IF(COUNT('Math Scores'!$AD37:$AZ37)=0,"",SUMIF('Math Scores'!$F$6:$IC$6,AB$4,'Math Scores'!$F37:$IC37))</f>
        <is>
          <t/>
        </is>
      </c>
      <c r="AC36" s="519" t="inlineStr">
        <f aca="false">IF(COUNT('Math Scores'!$AD37:$AZ37)=0,"",SUMIF('Math Scores'!$F$6:$IC$6,AC$4,'Math Scores'!$F37:$IC37))</f>
        <is>
          <t/>
        </is>
      </c>
      <c r="AD36" s="519" t="inlineStr">
        <f aca="false">IF(COUNT('Math Scores'!$AD37:$AZ37)=0,"",SUMIF('Math Scores'!$F$6:$IC$6,AD$4,'Math Scores'!$F37:$IC37))</f>
        <is>
          <t/>
        </is>
      </c>
      <c r="AE36" s="519" t="inlineStr">
        <f aca="false">IF(COUNT('Math Scores'!$AD37:$AZ37)=0,"",SUMIF('Math Scores'!$F$6:$IC$6,AE$4,'Math Scores'!$F37:$IC37))</f>
        <is>
          <t/>
        </is>
      </c>
      <c r="AF36" s="519" t="inlineStr">
        <f aca="false">IF(COUNT('Math Scores'!$AD37:$AZ37)=0,"",SUMIF('Math Scores'!$F$6:$IC$6,AF$4,'Math Scores'!$F37:$IC37))</f>
        <is>
          <t/>
        </is>
      </c>
      <c r="AG36" s="519" t="inlineStr">
        <f aca="false">IF(COUNT('Math Scores'!$AD37:$AZ37)=0,"",SUMIF('Math Scores'!$F$6:$IC$6,AG$4,'Math Scores'!$F37:$IC37))</f>
        <is>
          <t/>
        </is>
      </c>
      <c r="AH36" s="519" t="inlineStr">
        <f aca="false">IF(COUNT('Math Scores'!$AD37:$AZ37)=0,"",SUMIF('Math Scores'!$F$6:$IC$6,AH$4,'Math Scores'!$F37:$IC37))</f>
        <is>
          <t/>
        </is>
      </c>
      <c r="AI36" s="519" t="inlineStr">
        <f aca="false">IF(COUNT('Math Scores'!$AD37:$AZ37)=0,"",SUMIF('Math Scores'!$F$6:$IC$6,AI$4,'Math Scores'!$F37:$IC37))</f>
        <is>
          <t/>
        </is>
      </c>
      <c r="AJ36" s="519" t="inlineStr">
        <f aca="false">IF(COUNT('Math Scores'!$BA37:$BY37)=0,"",SUMIF('Math Scores'!$F$6:$IC$6,AJ$4,'Math Scores'!$F37:$IC37))</f>
        <is>
          <t/>
        </is>
      </c>
      <c r="AK36" s="519" t="inlineStr">
        <f aca="false">IF(COUNT('Math Scores'!$BA37:$BY37)=0,"",SUMIF('Math Scores'!$F$6:$IC$6,AK$4,'Math Scores'!$F37:$IC37))</f>
        <is>
          <t/>
        </is>
      </c>
      <c r="AL36" s="519" t="inlineStr">
        <f aca="false">IF(COUNT('Math Scores'!$BA37:$BY37)=0,"",SUMIF('Math Scores'!$F$6:$IC$6,AL$4,'Math Scores'!$F37:$IC37))</f>
        <is>
          <t/>
        </is>
      </c>
      <c r="AM36" s="519" t="inlineStr">
        <f aca="false">IF(COUNT('Math Scores'!$BA37:$BY37)=0,"",SUMIF('Math Scores'!$F$6:$IC$6,AM$4,'Math Scores'!$F37:$IC37))</f>
        <is>
          <t/>
        </is>
      </c>
      <c r="AN36" s="519" t="inlineStr">
        <f aca="false">IF(COUNT('Math Scores'!$BA37:$BY37)=0,"",SUMIF('Math Scores'!$F$6:$IC$6,AN$4,'Math Scores'!$F37:$IC37))</f>
        <is>
          <t/>
        </is>
      </c>
      <c r="AO36" s="519" t="inlineStr">
        <f aca="false">IF(COUNT('Math Scores'!$BA37:$BY37)=0,"",SUMIF('Math Scores'!$F$6:$IC$6,AO$4,'Math Scores'!$F37:$IC37))</f>
        <is>
          <t/>
        </is>
      </c>
      <c r="AP36" s="519" t="inlineStr">
        <f aca="false">IF(COUNT('Math Scores'!$BA37:$BY37)=0,"",SUMIF('Math Scores'!$F$6:$IC$6,AP$4,'Math Scores'!$F37:$IC37))</f>
        <is>
          <t/>
        </is>
      </c>
      <c r="AQ36" s="519" t="inlineStr">
        <f aca="false">IF(COUNT('Math Scores'!$BA37:$BY37)=0,"",SUMIF('Math Scores'!$F$6:$IC$6,AQ$4,'Math Scores'!$F37:$IC37))</f>
        <is>
          <t/>
        </is>
      </c>
      <c r="AR36" s="519" t="inlineStr">
        <f aca="false">IF(COUNT('Math Scores'!$BA37:$BY37)=0,"",SUMIF('Math Scores'!$F$6:$IC$6,AR$4,'Math Scores'!$F37:$IC37))</f>
        <is>
          <t/>
        </is>
      </c>
      <c r="AS36" s="519" t="inlineStr">
        <f aca="false">IF(COUNT('Math Scores'!$BA37:$BY37)=0,"",SUMIF('Math Scores'!$F$6:$IC$6,AS$4,'Math Scores'!$F37:$IC37))</f>
        <is>
          <t/>
        </is>
      </c>
      <c r="AT36" s="519" t="inlineStr">
        <f aca="false">IF(COUNT('Math Scores'!$BA37:$BY37)=0,"",SUMIF('Math Scores'!$F$6:$IC$6,AT$4,'Math Scores'!$F37:$IC37))</f>
        <is>
          <t/>
        </is>
      </c>
      <c r="AU36" s="519" t="inlineStr">
        <f aca="false">IF(COUNT('Math Scores'!$BA37:$BY37)=0,"",SUMIF('Math Scores'!$F$6:$IC$6,AU$4,'Math Scores'!$F37:$IC37))</f>
        <is>
          <t/>
        </is>
      </c>
      <c r="AV36" s="519" t="inlineStr">
        <f aca="false">IF(COUNT('Math Scores'!$BA37:$BY37)=0,"",SUMIF('Math Scores'!$F$6:$IC$6,AV$4,'Math Scores'!$F37:$IC37))</f>
        <is>
          <t/>
        </is>
      </c>
      <c r="AW36" s="519" t="inlineStr">
        <f aca="false">IF(COUNT('Math Scores'!$BA37:$BY37)=0,"",SUMIF('Math Scores'!$F$6:$IC$6,AW$4,'Math Scores'!$F37:$IC37))</f>
        <is>
          <t/>
        </is>
      </c>
      <c r="AX36" s="519" t="inlineStr">
        <f aca="false">IF(COUNT('Math Scores'!$BZ37:$CW37)=0,"",SUMIF('Math Scores'!$F$6:$IC$6,AX$4,'Math Scores'!$F37:$IC37))</f>
        <is>
          <t/>
        </is>
      </c>
      <c r="AY36" s="519" t="inlineStr">
        <f aca="false">IF(COUNT('Math Scores'!$BZ37:$CW37)=0,"",SUMIF('Math Scores'!$F$6:$IC$6,AY$4,'Math Scores'!$F37:$IC37))</f>
        <is>
          <t/>
        </is>
      </c>
      <c r="AZ36" s="519" t="inlineStr">
        <f aca="false">IF(COUNT('Math Scores'!$BZ37:$CW37)=0,"",SUMIF('Math Scores'!$F$6:$IC$6,AZ$4,'Math Scores'!$F37:$IC37))</f>
        <is>
          <t/>
        </is>
      </c>
      <c r="BA36" s="519" t="inlineStr">
        <f aca="false">IF(COUNT('Math Scores'!$BZ37:$CW37)=0,"",SUMIF('Math Scores'!$F$6:$IC$6,BA$4,'Math Scores'!$F37:$IC37))</f>
        <is>
          <t/>
        </is>
      </c>
      <c r="BB36" s="519" t="inlineStr">
        <f aca="false">IF(COUNT('Math Scores'!$BZ37:$CW37)=0,"",SUMIF('Math Scores'!$F$6:$IC$6,BB$4,'Math Scores'!$F37:$IC37))</f>
        <is>
          <t/>
        </is>
      </c>
      <c r="BC36" s="519" t="inlineStr">
        <f aca="false">IF(COUNT('Math Scores'!$BZ37:$CW37)=0,"",SUMIF('Math Scores'!$F$6:$IC$6,BC$4,'Math Scores'!$F37:$IC37))</f>
        <is>
          <t/>
        </is>
      </c>
      <c r="BD36" s="519" t="inlineStr">
        <f aca="false">IF(COUNT('Math Scores'!$BZ37:$CW37)=0,"",SUMIF('Math Scores'!$F$6:$IC$6,BD$4,'Math Scores'!$F37:$IC37))</f>
        <is>
          <t/>
        </is>
      </c>
      <c r="BE36" s="519" t="inlineStr">
        <f aca="false">IF(COUNT('Math Scores'!$BZ37:$CW37)=0,"",SUMIF('Math Scores'!$F$6:$IC$6,BE$4,'Math Scores'!$F37:$IC37))</f>
        <is>
          <t/>
        </is>
      </c>
      <c r="BF36" s="519" t="inlineStr">
        <f aca="false">IF(COUNT('Math Scores'!$BZ37:$CW37)=0,"",SUMIF('Math Scores'!$F$6:$IC$6,BF$4,'Math Scores'!$F37:$IC37))</f>
        <is>
          <t/>
        </is>
      </c>
      <c r="BG36" s="519" t="inlineStr">
        <f aca="false">IF(COUNT('Math Scores'!$BZ37:$CW37)=0,"",SUMIF('Math Scores'!$F$6:$IC$6,BG$4,'Math Scores'!$F37:$IC37))</f>
        <is>
          <t/>
        </is>
      </c>
      <c r="BH36" s="519" t="inlineStr">
        <f aca="false">IF(COUNT('Math Scores'!$BZ37:$CW37)=0,"",SUMIF('Math Scores'!$F$6:$IC$6,BH$4,'Math Scores'!$F37:$IC37))</f>
        <is>
          <t/>
        </is>
      </c>
      <c r="BI36" s="519" t="inlineStr">
        <f aca="false">IF(COUNT('Math Scores'!$BZ37:$CW37)=0,"",SUMIF('Math Scores'!$F$6:$IC$6,BI$4,'Math Scores'!$F37:$IC37))</f>
        <is>
          <t/>
        </is>
      </c>
      <c r="BJ36" s="519" t="inlineStr">
        <f aca="false">IF(COUNT('Math Scores'!$BZ37:$CW37)=0,"",SUMIF('Math Scores'!$F$6:$IC$6,BJ$4,'Math Scores'!$F37:$IC37))</f>
        <is>
          <t/>
        </is>
      </c>
      <c r="BK36" s="519" t="inlineStr">
        <f aca="false">IF(COUNT('Math Scores'!$BZ37:$CW37)=0,"",SUMIF('Math Scores'!$F$6:$IC$6,BK$4,'Math Scores'!$F37:$IC37))</f>
        <is>
          <t/>
        </is>
      </c>
      <c r="BL36" s="519" t="inlineStr">
        <f aca="false">IF(COUNT('Math Scores'!$CX37:$DU37)=0,"",SUMIF('Math Scores'!$F$6:$IC$6,BL$4,'Math Scores'!$F37:$IC37))</f>
        <is>
          <t/>
        </is>
      </c>
      <c r="BM36" s="519" t="inlineStr">
        <f aca="false">IF(COUNT('Math Scores'!$CX37:$DU37)=0,"",SUMIF('Math Scores'!$F$6:$IC$6,BM$4,'Math Scores'!$F37:$IC37))</f>
        <is>
          <t/>
        </is>
      </c>
      <c r="BN36" s="519" t="inlineStr">
        <f aca="false">IF(COUNT('Math Scores'!$CX37:$DU37)=0,"",SUMIF('Math Scores'!$F$6:$IC$6,BN$4,'Math Scores'!$F37:$IC37))</f>
        <is>
          <t/>
        </is>
      </c>
      <c r="BO36" s="519" t="inlineStr">
        <f aca="false">IF(COUNT('Math Scores'!$CX37:$DU37)=0,"",SUMIF('Math Scores'!$F$6:$IC$6,BO$4,'Math Scores'!$F37:$IC37))</f>
        <is>
          <t/>
        </is>
      </c>
      <c r="BP36" s="519" t="inlineStr">
        <f aca="false">IF(COUNT('Math Scores'!$CX37:$DU37)=0,"",SUMIF('Math Scores'!$F$6:$IC$6,BP$4,'Math Scores'!$F37:$IC37))</f>
        <is>
          <t/>
        </is>
      </c>
      <c r="BQ36" s="519" t="inlineStr">
        <f aca="false">IF(COUNT('Math Scores'!$CX37:$DU37)=0,"",SUMIF('Math Scores'!$F$6:$IC$6,BQ$4,'Math Scores'!$F37:$IC37))</f>
        <is>
          <t/>
        </is>
      </c>
      <c r="BR36" s="519" t="inlineStr">
        <f aca="false">IF(COUNT('Math Scores'!$CX37:$DU37)=0,"",SUMIF('Math Scores'!$F$6:$IC$6,BR$4,'Math Scores'!$F37:$IC37))</f>
        <is>
          <t/>
        </is>
      </c>
      <c r="BS36" s="519" t="inlineStr">
        <f aca="false">IF(COUNT('Math Scores'!$CX37:$DU37)=0,"",SUMIF('Math Scores'!$F$6:$IC$6,BS$4,'Math Scores'!$F37:$IC37))</f>
        <is>
          <t/>
        </is>
      </c>
      <c r="BT36" s="519" t="inlineStr">
        <f aca="false">IF(COUNT('Math Scores'!$CX37:$DU37)=0,"",SUMIF('Math Scores'!$F$6:$IC$6,BT$4,'Math Scores'!$F37:$IC37))</f>
        <is>
          <t/>
        </is>
      </c>
      <c r="BU36" s="519" t="inlineStr">
        <f aca="false">IF(COUNT('Math Scores'!$CX37:$DU37)=0,"",SUMIF('Math Scores'!$F$6:$IC$6,BU$4,'Math Scores'!$F37:$IC37))</f>
        <is>
          <t/>
        </is>
      </c>
      <c r="BV36" s="519" t="inlineStr">
        <f aca="false">IF(COUNT('Math Scores'!$CX37:$DU37)=0,"",SUMIF('Math Scores'!$F$6:$IC$6,BV$4,'Math Scores'!$F37:$IC37))</f>
        <is>
          <t/>
        </is>
      </c>
      <c r="BW36" s="519" t="inlineStr">
        <f aca="false">IF(COUNT('Math Scores'!$CX37:$DU37)=0,"",SUMIF('Math Scores'!$F$6:$IC$6,BW$4,'Math Scores'!$F37:$IC37))</f>
        <is>
          <t/>
        </is>
      </c>
      <c r="BX36" s="519" t="inlineStr">
        <f aca="false">IF(COUNT('Math Scores'!$CX37:$DU37)=0,"",SUMIF('Math Scores'!$F$6:$IC$6,BX$4,'Math Scores'!$F37:$IC37))</f>
        <is>
          <t/>
        </is>
      </c>
      <c r="BY36" s="519" t="inlineStr">
        <f aca="false">IF(COUNT('Math Scores'!$CX37:$DU37)=0,"",SUMIF('Math Scores'!$F$6:$IC$6,BY$4,'Math Scores'!$F37:$IC37))</f>
        <is>
          <t/>
        </is>
      </c>
      <c r="BZ36" s="519" t="inlineStr">
        <f aca="false">IF(COUNT('Math Scores'!$CX37:$DU37)=0,"",SUMIF('Math Scores'!$F$6:$IC$6,BZ$4,'Math Scores'!$F37:$IC37))</f>
        <is>
          <t/>
        </is>
      </c>
      <c r="CA36" s="519" t="inlineStr">
        <f aca="false">IF(COUNT('Math Scores'!$CX37:$DU37)=0,"",SUMIF('Math Scores'!$F$6:$IC$6,CA$4,'Math Scores'!$F37:$IC37))</f>
        <is>
          <t/>
        </is>
      </c>
      <c r="CB36" s="519" t="inlineStr">
        <f aca="false">IF(COUNT('Math Scores'!$CX37:$DU37)=0,"",SUMIF('Math Scores'!$F$6:$IC$6,CB$4,'Math Scores'!$F37:$IC37))</f>
        <is>
          <t/>
        </is>
      </c>
      <c r="CC36" s="519" t="inlineStr">
        <f aca="false">IF(COUNT('Math Scores'!$CX37:$DU37)=0,"",SUMIF('Math Scores'!$F$6:$IC$6,CC$4,'Math Scores'!$F37:$IC37))</f>
        <is>
          <t/>
        </is>
      </c>
      <c r="CD36" s="519" t="inlineStr">
        <f aca="false">IF(COUNT('Math Scores'!$DV37:$EU37)=0,"",SUMIF('Math Scores'!$F$6:$IC$6,CD$4,'Math Scores'!$F37:$IC37))</f>
        <is>
          <t/>
        </is>
      </c>
      <c r="CE36" s="519" t="inlineStr">
        <f aca="false">IF(COUNT('Math Scores'!$DV37:$EU37)=0,"",SUMIF('Math Scores'!$F$6:$IC$6,CE$4,'Math Scores'!$F37:$IC37))</f>
        <is>
          <t/>
        </is>
      </c>
      <c r="CF36" s="519" t="inlineStr">
        <f aca="false">IF(COUNT('Math Scores'!$DV37:$EU37)=0,"",SUMIF('Math Scores'!$F$6:$IC$6,CF$4,'Math Scores'!$F37:$IC37))</f>
        <is>
          <t/>
        </is>
      </c>
      <c r="CG36" s="519" t="inlineStr">
        <f aca="false">IF(COUNT('Math Scores'!$DV37:$EU37)=0,"",SUMIF('Math Scores'!$F$6:$IC$6,CG$4,'Math Scores'!$F37:$IC37))</f>
        <is>
          <t/>
        </is>
      </c>
      <c r="CH36" s="519" t="inlineStr">
        <f aca="false">IF(COUNT('Math Scores'!$DV37:$EU37)=0,"",SUMIF('Math Scores'!$F$6:$IC$6,CH$4,'Math Scores'!$F37:$IC37))</f>
        <is>
          <t/>
        </is>
      </c>
      <c r="CI36" s="519" t="inlineStr">
        <f aca="false">IF(COUNT('Math Scores'!$DV37:$EU37)=0,"",SUMIF('Math Scores'!$F$6:$IC$6,CI$4,'Math Scores'!$F37:$IC37))</f>
        <is>
          <t/>
        </is>
      </c>
      <c r="CJ36" s="519" t="inlineStr">
        <f aca="false">IF(COUNT('Math Scores'!$DV37:$EU37)=0,"",SUMIF('Math Scores'!$F$6:$IC$6,CJ$4,'Math Scores'!$F37:$IC37))</f>
        <is>
          <t/>
        </is>
      </c>
      <c r="CK36" s="519" t="inlineStr">
        <f aca="false">IF(COUNT('Math Scores'!$DV37:$EU37)=0,"",SUMIF('Math Scores'!$F$6:$IC$6,CK$4,'Math Scores'!$F37:$IC37))</f>
        <is>
          <t/>
        </is>
      </c>
      <c r="CL36" s="519" t="inlineStr">
        <f aca="false">IF(COUNT('Math Scores'!$DV37:$EU37)=0,"",SUMIF('Math Scores'!$F$6:$IC$6,CL$4,'Math Scores'!$F37:$IC37))</f>
        <is>
          <t/>
        </is>
      </c>
      <c r="CM36" s="519" t="inlineStr">
        <f aca="false">IF(COUNT('Math Scores'!$DV37:$EU37)=0,"",SUMIF('Math Scores'!$F$6:$IC$6,CM$4,'Math Scores'!$F37:$IC37))</f>
        <is>
          <t/>
        </is>
      </c>
      <c r="CN36" s="519" t="inlineStr">
        <f aca="false">IF(COUNT('Math Scores'!$DV37:$EU37)=0,"",SUMIF('Math Scores'!$F$6:$IC$6,CN$4,'Math Scores'!$F37:$IC37))</f>
        <is>
          <t/>
        </is>
      </c>
      <c r="CO36" s="519" t="inlineStr">
        <f aca="false">IF(COUNT('Math Scores'!$DV37:$EU37)=0,"",SUMIF('Math Scores'!$F$6:$IC$6,CO$4,'Math Scores'!$F37:$IC37))</f>
        <is>
          <t/>
        </is>
      </c>
      <c r="CP36" s="519" t="inlineStr">
        <f aca="false">IF(COUNT('Math Scores'!$DV37:$EU37)=0,"",SUMIF('Math Scores'!$F$6:$IC$6,CP$4,'Math Scores'!$F37:$IC37))</f>
        <is>
          <t/>
        </is>
      </c>
      <c r="CQ36" s="519" t="inlineStr">
        <f aca="false">IF(COUNT('Math Scores'!$DV37:$EU37)=0,"",SUMIF('Math Scores'!$F$6:$IC$6,CQ$4,'Math Scores'!$F37:$IC37))</f>
        <is>
          <t/>
        </is>
      </c>
      <c r="CR36" s="519" t="inlineStr">
        <f aca="false">IF(COUNT('Math Scores'!$DV37:$EU37)=0,"",SUMIF('Math Scores'!$F$6:$IC$6,CR$4,'Math Scores'!$F37:$IC37))</f>
        <is>
          <t/>
        </is>
      </c>
      <c r="CS36" s="519" t="inlineStr">
        <f aca="false">IF(COUNT('Math Scores'!$DV37:$EU37)=0,"",SUMIF('Math Scores'!$F$6:$IC$6,CS$4,'Math Scores'!$F37:$IC37))</f>
        <is>
          <t/>
        </is>
      </c>
      <c r="CT36" s="519" t="inlineStr">
        <f aca="false">IF(COUNT('Math Scores'!$EV37:$FW37)=0,"",SUMIF('Math Scores'!$F$6:$IC$6,CT$4,'Math Scores'!$F37:$IC37))</f>
        <is>
          <t/>
        </is>
      </c>
      <c r="CU36" s="519" t="inlineStr">
        <f aca="false">IF(COUNT('Math Scores'!$EV37:$FW37)=0,"",SUMIF('Math Scores'!$F$6:$IC$6,CU$4,'Math Scores'!$F37:$IC37))</f>
        <is>
          <t/>
        </is>
      </c>
      <c r="CV36" s="519" t="inlineStr">
        <f aca="false">IF(COUNT('Math Scores'!$EV37:$FW37)=0,"",SUMIF('Math Scores'!$F$6:$IC$6,CV$4,'Math Scores'!$F37:$IC37))</f>
        <is>
          <t/>
        </is>
      </c>
      <c r="CW36" s="519" t="inlineStr">
        <f aca="false">IF(COUNT('Math Scores'!$EV37:$FW37)=0,"",SUMIF('Math Scores'!$F$6:$IC$6,CW$4,'Math Scores'!$F37:$IC37))</f>
        <is>
          <t/>
        </is>
      </c>
      <c r="CX36" s="519" t="inlineStr">
        <f aca="false">IF(COUNT('Math Scores'!$EV37:$FW37)=0,"",SUMIF('Math Scores'!$F$6:$IC$6,CX$4,'Math Scores'!$F37:$IC37))</f>
        <is>
          <t/>
        </is>
      </c>
      <c r="CY36" s="519" t="inlineStr">
        <f aca="false">IF(COUNT('Math Scores'!$EV37:$FW37)=0,"",SUMIF('Math Scores'!$F$6:$IC$6,CY$4,'Math Scores'!$F37:$IC37))</f>
        <is>
          <t/>
        </is>
      </c>
      <c r="CZ36" s="519" t="inlineStr">
        <f aca="false">IF(COUNT('Math Scores'!$EV37:$FW37)=0,"",SUMIF('Math Scores'!$F$6:$IC$6,CZ$4,'Math Scores'!$F37:$IC37))</f>
        <is>
          <t/>
        </is>
      </c>
      <c r="DA36" s="519" t="inlineStr">
        <f aca="false">IF(COUNT('Math Scores'!$EV37:$FW37)=0,"",SUMIF('Math Scores'!$F$6:$IC$6,DA$4,'Math Scores'!$F37:$IC37))</f>
        <is>
          <t/>
        </is>
      </c>
      <c r="DB36" s="519" t="inlineStr">
        <f aca="false">IF(COUNT('Math Scores'!$EV37:$FW37)=0,"",SUMIF('Math Scores'!$F$6:$IC$6,DB$4,'Math Scores'!$F37:$IC37))</f>
        <is>
          <t/>
        </is>
      </c>
      <c r="DC36" s="519" t="inlineStr">
        <f aca="false">IF(COUNT('Math Scores'!$EV37:$FW37)=0,"",SUMIF('Math Scores'!$F$6:$IC$6,DC$4,'Math Scores'!$F37:$IC37))</f>
        <is>
          <t/>
        </is>
      </c>
      <c r="DD36" s="519" t="inlineStr">
        <f aca="false">IF(COUNT('Math Scores'!$EV37:$FW37)=0,"",SUMIF('Math Scores'!$F$6:$IC$6,DD$4,'Math Scores'!$F37:$IC37))</f>
        <is>
          <t/>
        </is>
      </c>
      <c r="DE36" s="519" t="inlineStr">
        <f aca="false">IF(COUNT('Math Scores'!$EV37:$FW37)=0,"",SUMIF('Math Scores'!$F$6:$IC$6,DE$4,'Math Scores'!$F37:$IC37))</f>
        <is>
          <t/>
        </is>
      </c>
      <c r="DF36" s="519" t="inlineStr">
        <f aca="false">IF(COUNT('Math Scores'!$EV37:$FW37)=0,"",SUMIF('Math Scores'!$F$6:$IC$6,DF$4,'Math Scores'!$F37:$IC37))</f>
        <is>
          <t/>
        </is>
      </c>
      <c r="DG36" s="519" t="inlineStr">
        <f aca="false">IF(COUNT('Math Scores'!$EV37:$FW37)=0,"",SUMIF('Math Scores'!$F$6:$IC$6,DG$4,'Math Scores'!$F37:$IC37))</f>
        <is>
          <t/>
        </is>
      </c>
    </row>
    <row r="37" customFormat="false" ht="12.75" hidden="false" customHeight="false" outlineLevel="0" collapsed="false">
      <c r="A37" s="421" t="n">
        <v>30</v>
      </c>
      <c r="B37" s="228" t="str">
        <f aca="false">'Math Scores'!B38</f>
        <v>O.Chandu</v>
      </c>
      <c r="C37" s="517" t="inlineStr">
        <f aca="false">IF(COUNT('Math Scores'!F38:HI38)=0, "", (SUMIF('Math Scores'!$F$5:$HI$5,"Yes",'Math Scores'!F38:HI38)/SUMIF('Math Scores'!$F$5:$HI$5,"Yes",'Math Scores'!$F$2:$HI$2)))</f>
        <is>
          <t/>
        </is>
      </c>
      <c r="D37" s="318" t="inlineStr">
        <f aca="false">IF(B37="","",IF(COUNT(H37:DG37)=0,"",IF(('Cover Sheet'!$AC$6="2nd"),(SUM(H37:W37)/SUM(H$2:W$2)),IF(('Cover Sheet'!$AC$6="3rd"),(SUM(X37:AI37)/SUM(X$2:AI$2)),IF(('Cover Sheet'!$AC$6="4th"),(SUM(AJ37:AW37)/SUM(AJ$2:AW$2)),IF(('Cover Sheet'!$AC$6="5th"),(SUM(AX37:BK37)/SUM(AX$2:BK$2)),IF(('Cover Sheet'!$AC$6="6th"),(SUM(BL37:CC37)/SUM(BL$2:CC$2)),IF(('Cover Sheet'!$AC$6="7th"),(SUM(CD37:CS37)/SUM(CD$2:CS$2)),IF(('Cover Sheet'!$AC$6="8th"),(SUM(CT37:DG37)/SUM(CT$2:DG$2)),"ERROR")))))))))</f>
        <is>
          <t/>
        </is>
      </c>
      <c r="E37" s="318" t="str">
        <f aca="false">IF(D37="","",IF(D37&gt;0.9,"A1",IF(D37&gt;0.8,"A2",IF(D37&gt;0.7,"B1",IF(D37&gt;0.6,"B2",IF(D37&gt;0.5,"C1",IF(D37&gt;0.4,"C2",IF(D37&gt;0.32,"D",IF(D37&gt;0.2,"E1","E2")))))))))</f>
        <v/>
      </c>
      <c r="F37" s="476" t="str">
        <f aca="false">IF(G37="","",IF(G37&gt;=0.9,"Distinction",IF(G37&gt;=0.75,"First Class",IF(G37&gt;=0.56,"Second Class",IF(G37&gt;=0.35,"Pass","Unsatisfactory")))))</f>
        <v/>
      </c>
      <c r="G37" s="518" t="inlineStr">
        <f aca="false">IF(OR(B37="",'Cover Sheet'!$AC$6=""),"",IF(('Cover Sheet'!$AC$6="2nd"),(VLOOKUP(ROUND((D37*100),0),Goals!$E$4:$H$104,2,1)/100),IF(('Cover Sheet'!$AC$6="3rd"),(VLOOKUP(ROUND((D37*100),0),Goals!$E$4:$H$104,3,1)/100),VLOOKUP(ROUND((D37*100),0),Goals!$E$4:$H$104,4,1)/100)))</f>
        <is>
          <t/>
        </is>
      </c>
      <c r="H37" s="519" t="inlineStr">
        <f aca="false">IF(COUNT('Math Scores'!$F38:$AC38)=0,"",SUMIF('Math Scores'!$F$6:$IC$6,H$4,'Math Scores'!$F38:$IC38))</f>
        <is>
          <t/>
        </is>
      </c>
      <c r="I37" s="519" t="inlineStr">
        <f aca="false">IF(COUNT('Math Scores'!$F38:$AC38)=0,"",SUMIF('Math Scores'!$F$6:$IC$6,I$4,'Math Scores'!$F38:$IC38))</f>
        <is>
          <t/>
        </is>
      </c>
      <c r="J37" s="519" t="inlineStr">
        <f aca="false">IF(COUNT('Math Scores'!$F38:$AC38)=0,"",SUMIF('Math Scores'!$F$6:$IC$6,J$4,'Math Scores'!$F38:$IC38))</f>
        <is>
          <t/>
        </is>
      </c>
      <c r="K37" s="519" t="inlineStr">
        <f aca="false">IF(COUNT('Math Scores'!$F38:$AC38)=0,"",SUMIF('Math Scores'!$F$6:$IC$6,K$4,'Math Scores'!$F38:$IC38))</f>
        <is>
          <t/>
        </is>
      </c>
      <c r="L37" s="519" t="inlineStr">
        <f aca="false">IF(COUNT('Math Scores'!$F38:$AC38)=0,"",SUMIF('Math Scores'!$F$6:$IC$6,L$4,'Math Scores'!$F38:$IC38))</f>
        <is>
          <t/>
        </is>
      </c>
      <c r="M37" s="519" t="inlineStr">
        <f aca="false">IF(COUNT('Math Scores'!$F38:$AC38)=0,"",SUMIF('Math Scores'!$F$6:$IC$6,M$4,'Math Scores'!$F38:$IC38))</f>
        <is>
          <t/>
        </is>
      </c>
      <c r="N37" s="519" t="inlineStr">
        <f aca="false">IF(COUNT('Math Scores'!$F38:$AC38)=0,"",SUMIF('Math Scores'!$F$6:$IC$6,N$4,'Math Scores'!$F38:$IC38))</f>
        <is>
          <t/>
        </is>
      </c>
      <c r="O37" s="519" t="inlineStr">
        <f aca="false">IF(COUNT('Math Scores'!$F38:$AC38)=0,"",SUMIF('Math Scores'!$F$6:$IC$6,O$4,'Math Scores'!$F38:$IC38))</f>
        <is>
          <t/>
        </is>
      </c>
      <c r="P37" s="519" t="inlineStr">
        <f aca="false">IF(COUNT('Math Scores'!$F38:$AC38)=0,"",SUMIF('Math Scores'!$F$6:$IC$6,P$4,'Math Scores'!$F38:$IC38))</f>
        <is>
          <t/>
        </is>
      </c>
      <c r="Q37" s="519" t="inlineStr">
        <f aca="false">IF(COUNT('Math Scores'!$F38:$AC38)=0,"",SUMIF('Math Scores'!$F$6:$IC$6,Q$4,'Math Scores'!$F38:$IC38))</f>
        <is>
          <t/>
        </is>
      </c>
      <c r="R37" s="519" t="inlineStr">
        <f aca="false">IF(COUNT('Math Scores'!$F38:$AC38)=0,"",SUMIF('Math Scores'!$F$6:$IC$6,R$4,'Math Scores'!$F38:$IC38))</f>
        <is>
          <t/>
        </is>
      </c>
      <c r="S37" s="519"/>
      <c r="T37" s="519"/>
      <c r="U37" s="519"/>
      <c r="V37" s="519"/>
      <c r="W37" s="519"/>
      <c r="X37" s="519" t="inlineStr">
        <f aca="false">IF(COUNT('Math Scores'!$AD38:$AZ38)=0,"",SUMIF('Math Scores'!$F$6:$IC$6,X$4,'Math Scores'!$F38:$IC38))</f>
        <is>
          <t/>
        </is>
      </c>
      <c r="Y37" s="519" t="inlineStr">
        <f aca="false">IF(COUNT('Math Scores'!$AD38:$AZ38)=0,"",SUMIF('Math Scores'!$F$6:$IC$6,Y$4,'Math Scores'!$F38:$IC38))</f>
        <is>
          <t/>
        </is>
      </c>
      <c r="Z37" s="519" t="inlineStr">
        <f aca="false">IF(COUNT('Math Scores'!$AD38:$AZ38)=0,"",SUMIF('Math Scores'!$F$6:$IC$6,Z$4,'Math Scores'!$F38:$IC38))</f>
        <is>
          <t/>
        </is>
      </c>
      <c r="AA37" s="519" t="inlineStr">
        <f aca="false">IF(COUNT('Math Scores'!$AD38:$AZ38)=0,"",SUMIF('Math Scores'!$F$6:$IC$6,AA$4,'Math Scores'!$F38:$IC38))</f>
        <is>
          <t/>
        </is>
      </c>
      <c r="AB37" s="519" t="inlineStr">
        <f aca="false">IF(COUNT('Math Scores'!$AD38:$AZ38)=0,"",SUMIF('Math Scores'!$F$6:$IC$6,AB$4,'Math Scores'!$F38:$IC38))</f>
        <is>
          <t/>
        </is>
      </c>
      <c r="AC37" s="519" t="inlineStr">
        <f aca="false">IF(COUNT('Math Scores'!$AD38:$AZ38)=0,"",SUMIF('Math Scores'!$F$6:$IC$6,AC$4,'Math Scores'!$F38:$IC38))</f>
        <is>
          <t/>
        </is>
      </c>
      <c r="AD37" s="519" t="inlineStr">
        <f aca="false">IF(COUNT('Math Scores'!$AD38:$AZ38)=0,"",SUMIF('Math Scores'!$F$6:$IC$6,AD$4,'Math Scores'!$F38:$IC38))</f>
        <is>
          <t/>
        </is>
      </c>
      <c r="AE37" s="519" t="inlineStr">
        <f aca="false">IF(COUNT('Math Scores'!$AD38:$AZ38)=0,"",SUMIF('Math Scores'!$F$6:$IC$6,AE$4,'Math Scores'!$F38:$IC38))</f>
        <is>
          <t/>
        </is>
      </c>
      <c r="AF37" s="519" t="inlineStr">
        <f aca="false">IF(COUNT('Math Scores'!$AD38:$AZ38)=0,"",SUMIF('Math Scores'!$F$6:$IC$6,AF$4,'Math Scores'!$F38:$IC38))</f>
        <is>
          <t/>
        </is>
      </c>
      <c r="AG37" s="519" t="inlineStr">
        <f aca="false">IF(COUNT('Math Scores'!$AD38:$AZ38)=0,"",SUMIF('Math Scores'!$F$6:$IC$6,AG$4,'Math Scores'!$F38:$IC38))</f>
        <is>
          <t/>
        </is>
      </c>
      <c r="AH37" s="519" t="inlineStr">
        <f aca="false">IF(COUNT('Math Scores'!$AD38:$AZ38)=0,"",SUMIF('Math Scores'!$F$6:$IC$6,AH$4,'Math Scores'!$F38:$IC38))</f>
        <is>
          <t/>
        </is>
      </c>
      <c r="AI37" s="519" t="inlineStr">
        <f aca="false">IF(COUNT('Math Scores'!$AD38:$AZ38)=0,"",SUMIF('Math Scores'!$F$6:$IC$6,AI$4,'Math Scores'!$F38:$IC38))</f>
        <is>
          <t/>
        </is>
      </c>
      <c r="AJ37" s="519" t="n">
        <f aca="false">IF(COUNT('Math Scores'!$BA38:$BY38)=0,"",SUMIF('Math Scores'!$F$6:$IC$6,AJ$4,'Math Scores'!$F38:$IC38))</f>
        <v>0</v>
      </c>
      <c r="AK37" s="519" t="n">
        <f aca="false">IF(COUNT('Math Scores'!$BA38:$BY38)=0,"",SUMIF('Math Scores'!$F$6:$IC$6,AK$4,'Math Scores'!$F38:$IC38))</f>
        <v>0</v>
      </c>
      <c r="AL37" s="519" t="n">
        <f aca="false">IF(COUNT('Math Scores'!$BA38:$BY38)=0,"",SUMIF('Math Scores'!$F$6:$IC$6,AL$4,'Math Scores'!$F38:$IC38))</f>
        <v>0</v>
      </c>
      <c r="AM37" s="519" t="n">
        <f aca="false">IF(COUNT('Math Scores'!$BA38:$BY38)=0,"",SUMIF('Math Scores'!$F$6:$IC$6,AM$4,'Math Scores'!$F38:$IC38))</f>
        <v>0</v>
      </c>
      <c r="AN37" s="519" t="n">
        <f aca="false">IF(COUNT('Math Scores'!$BA38:$BY38)=0,"",SUMIF('Math Scores'!$F$6:$IC$6,AN$4,'Math Scores'!$F38:$IC38))</f>
        <v>0</v>
      </c>
      <c r="AO37" s="519" t="n">
        <f aca="false">IF(COUNT('Math Scores'!$BA38:$BY38)=0,"",SUMIF('Math Scores'!$F$6:$IC$6,AO$4,'Math Scores'!$F38:$IC38))</f>
        <v>0</v>
      </c>
      <c r="AP37" s="519" t="n">
        <f aca="false">IF(COUNT('Math Scores'!$BA38:$BY38)=0,"",SUMIF('Math Scores'!$F$6:$IC$6,AP$4,'Math Scores'!$F38:$IC38))</f>
        <v>0</v>
      </c>
      <c r="AQ37" s="519" t="n">
        <f aca="false">IF(COUNT('Math Scores'!$BA38:$BY38)=0,"",SUMIF('Math Scores'!$F$6:$IC$6,AQ$4,'Math Scores'!$F38:$IC38))</f>
        <v>0</v>
      </c>
      <c r="AR37" s="519" t="n">
        <f aca="false">IF(COUNT('Math Scores'!$BA38:$BY38)=0,"",SUMIF('Math Scores'!$F$6:$IC$6,AR$4,'Math Scores'!$F38:$IC38))</f>
        <v>0</v>
      </c>
      <c r="AS37" s="519" t="n">
        <f aca="false">IF(COUNT('Math Scores'!$BA38:$BY38)=0,"",SUMIF('Math Scores'!$F$6:$IC$6,AS$4,'Math Scores'!$F38:$IC38))</f>
        <v>0</v>
      </c>
      <c r="AT37" s="519" t="n">
        <f aca="false">IF(COUNT('Math Scores'!$BA38:$BY38)=0,"",SUMIF('Math Scores'!$F$6:$IC$6,AT$4,'Math Scores'!$F38:$IC38))</f>
        <v>0</v>
      </c>
      <c r="AU37" s="519" t="n">
        <f aca="false">IF(COUNT('Math Scores'!$BA38:$BY38)=0,"",SUMIF('Math Scores'!$F$6:$IC$6,AU$4,'Math Scores'!$F38:$IC38))</f>
        <v>0</v>
      </c>
      <c r="AV37" s="519" t="n">
        <f aca="false">IF(COUNT('Math Scores'!$BA38:$BY38)=0,"",SUMIF('Math Scores'!$F$6:$IC$6,AV$4,'Math Scores'!$F38:$IC38))</f>
        <v>0</v>
      </c>
      <c r="AW37" s="519" t="n">
        <f aca="false">IF(COUNT('Math Scores'!$BA38:$BY38)=0,"",SUMIF('Math Scores'!$F$6:$IC$6,AW$4,'Math Scores'!$F38:$IC38))</f>
        <v>0</v>
      </c>
      <c r="AX37" s="519" t="n">
        <f aca="false">IF(COUNT('Math Scores'!$BZ38:$CW38)=0,"",SUMIF('Math Scores'!$F$6:$IC$6,AX$4,'Math Scores'!$F38:$IC38))</f>
        <v>0</v>
      </c>
      <c r="AY37" s="519" t="n">
        <f aca="false">IF(COUNT('Math Scores'!$BZ38:$CW38)=0,"",SUMIF('Math Scores'!$F$6:$IC$6,AY$4,'Math Scores'!$F38:$IC38))</f>
        <v>0</v>
      </c>
      <c r="AZ37" s="519" t="n">
        <f aca="false">IF(COUNT('Math Scores'!$BZ38:$CW38)=0,"",SUMIF('Math Scores'!$F$6:$IC$6,AZ$4,'Math Scores'!$F38:$IC38))</f>
        <v>0</v>
      </c>
      <c r="BA37" s="519" t="n">
        <f aca="false">IF(COUNT('Math Scores'!$BZ38:$CW38)=0,"",SUMIF('Math Scores'!$F$6:$IC$6,BA$4,'Math Scores'!$F38:$IC38))</f>
        <v>0</v>
      </c>
      <c r="BB37" s="519" t="n">
        <f aca="false">IF(COUNT('Math Scores'!$BZ38:$CW38)=0,"",SUMIF('Math Scores'!$F$6:$IC$6,BB$4,'Math Scores'!$F38:$IC38))</f>
        <v>0</v>
      </c>
      <c r="BC37" s="519" t="n">
        <f aca="false">IF(COUNT('Math Scores'!$BZ38:$CW38)=0,"",SUMIF('Math Scores'!$F$6:$IC$6,BC$4,'Math Scores'!$F38:$IC38))</f>
        <v>0</v>
      </c>
      <c r="BD37" s="519" t="n">
        <f aca="false">IF(COUNT('Math Scores'!$BZ38:$CW38)=0,"",SUMIF('Math Scores'!$F$6:$IC$6,BD$4,'Math Scores'!$F38:$IC38))</f>
        <v>0</v>
      </c>
      <c r="BE37" s="519" t="n">
        <f aca="false">IF(COUNT('Math Scores'!$BZ38:$CW38)=0,"",SUMIF('Math Scores'!$F$6:$IC$6,BE$4,'Math Scores'!$F38:$IC38))</f>
        <v>0</v>
      </c>
      <c r="BF37" s="519" t="n">
        <f aca="false">IF(COUNT('Math Scores'!$BZ38:$CW38)=0,"",SUMIF('Math Scores'!$F$6:$IC$6,BF$4,'Math Scores'!$F38:$IC38))</f>
        <v>0</v>
      </c>
      <c r="BG37" s="519" t="n">
        <f aca="false">IF(COUNT('Math Scores'!$BZ38:$CW38)=0,"",SUMIF('Math Scores'!$F$6:$IC$6,BG$4,'Math Scores'!$F38:$IC38))</f>
        <v>0</v>
      </c>
      <c r="BH37" s="519" t="inlineStr">
        <f aca="false">IF(COUNT('Math Scores'!$BZ38:$CW38)=0,"",SUMIF('Math Scores'!$F$6:$IC$6,BH$4,'Math Scores'!$F38:$IC38))</f>
        <is>
          <t/>
        </is>
      </c>
      <c r="BI37" s="519" t="inlineStr">
        <f aca="false">IF(COUNT('Math Scores'!$BZ38:$CW38)=0,"",SUMIF('Math Scores'!$F$6:$IC$6,BI$4,'Math Scores'!$F38:$IC38))</f>
        <is>
          <t/>
        </is>
      </c>
      <c r="BJ37" s="519" t="inlineStr">
        <f aca="false">IF(COUNT('Math Scores'!$BZ38:$CW38)=0,"",SUMIF('Math Scores'!$F$6:$IC$6,BJ$4,'Math Scores'!$F38:$IC38))</f>
        <is>
          <t/>
        </is>
      </c>
      <c r="BK37" s="519" t="n">
        <f aca="false">IF(COUNT('Math Scores'!$BZ38:$CW38)=0,"",SUMIF('Math Scores'!$F$6:$IC$6,BK$4,'Math Scores'!$F38:$IC38))</f>
        <v>0</v>
      </c>
      <c r="BL37" s="519" t="n">
        <f aca="false">IF(COUNT('Math Scores'!$CX38:$DU38)=0,"",SUMIF('Math Scores'!$F$6:$IC$6,BL$4,'Math Scores'!$F38:$IC38))</f>
        <v>0</v>
      </c>
      <c r="BM37" s="519" t="n">
        <f aca="false">IF(COUNT('Math Scores'!$CX38:$DU38)=0,"",SUMIF('Math Scores'!$F$6:$IC$6,BM$4,'Math Scores'!$F38:$IC38))</f>
        <v>0</v>
      </c>
      <c r="BN37" s="519" t="n">
        <f aca="false">IF(COUNT('Math Scores'!$CX38:$DU38)=0,"",SUMIF('Math Scores'!$F$6:$IC$6,BN$4,'Math Scores'!$F38:$IC38))</f>
        <v>0</v>
      </c>
      <c r="BO37" s="519" t="n">
        <f aca="false">IF(COUNT('Math Scores'!$CX38:$DU38)=0,"",SUMIF('Math Scores'!$F$6:$IC$6,BO$4,'Math Scores'!$F38:$IC38))</f>
        <v>0</v>
      </c>
      <c r="BP37" s="519" t="n">
        <f aca="false">IF(COUNT('Math Scores'!$CX38:$DU38)=0,"",SUMIF('Math Scores'!$F$6:$IC$6,BP$4,'Math Scores'!$F38:$IC38))</f>
        <v>0</v>
      </c>
      <c r="BQ37" s="519" t="n">
        <f aca="false">IF(COUNT('Math Scores'!$CX38:$DU38)=0,"",SUMIF('Math Scores'!$F$6:$IC$6,BQ$4,'Math Scores'!$F38:$IC38))</f>
        <v>0</v>
      </c>
      <c r="BR37" s="519" t="n">
        <f aca="false">IF(COUNT('Math Scores'!$CX38:$DU38)=0,"",SUMIF('Math Scores'!$F$6:$IC$6,BR$4,'Math Scores'!$F38:$IC38))</f>
        <v>0</v>
      </c>
      <c r="BS37" s="519" t="n">
        <f aca="false">IF(COUNT('Math Scores'!$CX38:$DU38)=0,"",SUMIF('Math Scores'!$F$6:$IC$6,BS$4,'Math Scores'!$F38:$IC38))</f>
        <v>0</v>
      </c>
      <c r="BT37" s="519" t="n">
        <f aca="false">IF(COUNT('Math Scores'!$CX38:$DU38)=0,"",SUMIF('Math Scores'!$F$6:$IC$6,BT$4,'Math Scores'!$F38:$IC38))</f>
        <v>0</v>
      </c>
      <c r="BU37" s="519" t="n">
        <f aca="false">IF(COUNT('Math Scores'!$CX38:$DU38)=0,"",SUMIF('Math Scores'!$F$6:$IC$6,BU$4,'Math Scores'!$F38:$IC38))</f>
        <v>0</v>
      </c>
      <c r="BV37" s="519" t="n">
        <f aca="false">IF(COUNT('Math Scores'!$CX38:$DU38)=0,"",SUMIF('Math Scores'!$F$6:$IC$6,BV$4,'Math Scores'!$F38:$IC38))</f>
        <v>0</v>
      </c>
      <c r="BW37" s="519" t="n">
        <f aca="false">IF(COUNT('Math Scores'!$CX38:$DU38)=0,"",SUMIF('Math Scores'!$F$6:$IC$6,BW$4,'Math Scores'!$F38:$IC38))</f>
        <v>0</v>
      </c>
      <c r="BX37" s="519" t="n">
        <f aca="false">IF(COUNT('Math Scores'!$CX38:$DU38)=0,"",SUMIF('Math Scores'!$F$6:$IC$6,BX$4,'Math Scores'!$F38:$IC38))</f>
        <v>0</v>
      </c>
      <c r="BY37" s="519" t="n">
        <f aca="false">IF(COUNT('Math Scores'!$CX38:$DU38)=0,"",SUMIF('Math Scores'!$F$6:$IC$6,BY$4,'Math Scores'!$F38:$IC38))</f>
        <v>0</v>
      </c>
      <c r="BZ37" s="519" t="n">
        <f aca="false">IF(COUNT('Math Scores'!$CX38:$DU38)=0,"",SUMIF('Math Scores'!$F$6:$IC$6,BZ$4,'Math Scores'!$F38:$IC38))</f>
        <v>0</v>
      </c>
      <c r="CA37" s="519" t="n">
        <f aca="false">IF(COUNT('Math Scores'!$CX38:$DU38)=0,"",SUMIF('Math Scores'!$F$6:$IC$6,CA$4,'Math Scores'!$F38:$IC38))</f>
        <v>0</v>
      </c>
      <c r="CB37" s="519" t="n">
        <f aca="false">IF(COUNT('Math Scores'!$CX38:$DU38)=0,"",SUMIF('Math Scores'!$F$6:$IC$6,CB$4,'Math Scores'!$F38:$IC38))</f>
        <v>0</v>
      </c>
      <c r="CC37" s="519" t="n">
        <f aca="false">IF(COUNT('Math Scores'!$CX38:$DU38)=0,"",SUMIF('Math Scores'!$F$6:$IC$6,CC$4,'Math Scores'!$F38:$IC38))</f>
        <v>0</v>
      </c>
      <c r="CD37" s="519" t="inlineStr">
        <f aca="false">IF(COUNT('Math Scores'!$DV38:$EU38)=0,"",SUMIF('Math Scores'!$F$6:$IC$6,CD$4,'Math Scores'!$F38:$IC38))</f>
        <is>
          <t/>
        </is>
      </c>
      <c r="CE37" s="519" t="inlineStr">
        <f aca="false">IF(COUNT('Math Scores'!$DV38:$EU38)=0,"",SUMIF('Math Scores'!$F$6:$IC$6,CE$4,'Math Scores'!$F38:$IC38))</f>
        <is>
          <t/>
        </is>
      </c>
      <c r="CF37" s="519" t="inlineStr">
        <f aca="false">IF(COUNT('Math Scores'!$DV38:$EU38)=0,"",SUMIF('Math Scores'!$F$6:$IC$6,CF$4,'Math Scores'!$F38:$IC38))</f>
        <is>
          <t/>
        </is>
      </c>
      <c r="CG37" s="519" t="inlineStr">
        <f aca="false">IF(COUNT('Math Scores'!$DV38:$EU38)=0,"",SUMIF('Math Scores'!$F$6:$IC$6,CG$4,'Math Scores'!$F38:$IC38))</f>
        <is>
          <t/>
        </is>
      </c>
      <c r="CH37" s="519" t="inlineStr">
        <f aca="false">IF(COUNT('Math Scores'!$DV38:$EU38)=0,"",SUMIF('Math Scores'!$F$6:$IC$6,CH$4,'Math Scores'!$F38:$IC38))</f>
        <is>
          <t/>
        </is>
      </c>
      <c r="CI37" s="519" t="inlineStr">
        <f aca="false">IF(COUNT('Math Scores'!$DV38:$EU38)=0,"",SUMIF('Math Scores'!$F$6:$IC$6,CI$4,'Math Scores'!$F38:$IC38))</f>
        <is>
          <t/>
        </is>
      </c>
      <c r="CJ37" s="519" t="inlineStr">
        <f aca="false">IF(COUNT('Math Scores'!$DV38:$EU38)=0,"",SUMIF('Math Scores'!$F$6:$IC$6,CJ$4,'Math Scores'!$F38:$IC38))</f>
        <is>
          <t/>
        </is>
      </c>
      <c r="CK37" s="519" t="inlineStr">
        <f aca="false">IF(COUNT('Math Scores'!$DV38:$EU38)=0,"",SUMIF('Math Scores'!$F$6:$IC$6,CK$4,'Math Scores'!$F38:$IC38))</f>
        <is>
          <t/>
        </is>
      </c>
      <c r="CL37" s="519" t="inlineStr">
        <f aca="false">IF(COUNT('Math Scores'!$DV38:$EU38)=0,"",SUMIF('Math Scores'!$F$6:$IC$6,CL$4,'Math Scores'!$F38:$IC38))</f>
        <is>
          <t/>
        </is>
      </c>
      <c r="CM37" s="519" t="inlineStr">
        <f aca="false">IF(COUNT('Math Scores'!$DV38:$EU38)=0,"",SUMIF('Math Scores'!$F$6:$IC$6,CM$4,'Math Scores'!$F38:$IC38))</f>
        <is>
          <t/>
        </is>
      </c>
      <c r="CN37" s="519" t="inlineStr">
        <f aca="false">IF(COUNT('Math Scores'!$DV38:$EU38)=0,"",SUMIF('Math Scores'!$F$6:$IC$6,CN$4,'Math Scores'!$F38:$IC38))</f>
        <is>
          <t/>
        </is>
      </c>
      <c r="CO37" s="519" t="inlineStr">
        <f aca="false">IF(COUNT('Math Scores'!$DV38:$EU38)=0,"",SUMIF('Math Scores'!$F$6:$IC$6,CO$4,'Math Scores'!$F38:$IC38))</f>
        <is>
          <t/>
        </is>
      </c>
      <c r="CP37" s="519" t="inlineStr">
        <f aca="false">IF(COUNT('Math Scores'!$DV38:$EU38)=0,"",SUMIF('Math Scores'!$F$6:$IC$6,CP$4,'Math Scores'!$F38:$IC38))</f>
        <is>
          <t/>
        </is>
      </c>
      <c r="CQ37" s="519" t="inlineStr">
        <f aca="false">IF(COUNT('Math Scores'!$DV38:$EU38)=0,"",SUMIF('Math Scores'!$F$6:$IC$6,CQ$4,'Math Scores'!$F38:$IC38))</f>
        <is>
          <t/>
        </is>
      </c>
      <c r="CR37" s="519" t="inlineStr">
        <f aca="false">IF(COUNT('Math Scores'!$DV38:$EU38)=0,"",SUMIF('Math Scores'!$F$6:$IC$6,CR$4,'Math Scores'!$F38:$IC38))</f>
        <is>
          <t/>
        </is>
      </c>
      <c r="CS37" s="519" t="inlineStr">
        <f aca="false">IF(COUNT('Math Scores'!$DV38:$EU38)=0,"",SUMIF('Math Scores'!$F$6:$IC$6,CS$4,'Math Scores'!$F38:$IC38))</f>
        <is>
          <t/>
        </is>
      </c>
      <c r="CT37" s="519" t="inlineStr">
        <f aca="false">IF(COUNT('Math Scores'!$EV38:$FW38)=0,"",SUMIF('Math Scores'!$F$6:$IC$6,CT$4,'Math Scores'!$F38:$IC38))</f>
        <is>
          <t/>
        </is>
      </c>
      <c r="CU37" s="519" t="inlineStr">
        <f aca="false">IF(COUNT('Math Scores'!$EV38:$FW38)=0,"",SUMIF('Math Scores'!$F$6:$IC$6,CU$4,'Math Scores'!$F38:$IC38))</f>
        <is>
          <t/>
        </is>
      </c>
      <c r="CV37" s="519" t="inlineStr">
        <f aca="false">IF(COUNT('Math Scores'!$EV38:$FW38)=0,"",SUMIF('Math Scores'!$F$6:$IC$6,CV$4,'Math Scores'!$F38:$IC38))</f>
        <is>
          <t/>
        </is>
      </c>
      <c r="CW37" s="519" t="inlineStr">
        <f aca="false">IF(COUNT('Math Scores'!$EV38:$FW38)=0,"",SUMIF('Math Scores'!$F$6:$IC$6,CW$4,'Math Scores'!$F38:$IC38))</f>
        <is>
          <t/>
        </is>
      </c>
      <c r="CX37" s="519" t="inlineStr">
        <f aca="false">IF(COUNT('Math Scores'!$EV38:$FW38)=0,"",SUMIF('Math Scores'!$F$6:$IC$6,CX$4,'Math Scores'!$F38:$IC38))</f>
        <is>
          <t/>
        </is>
      </c>
      <c r="CY37" s="519" t="inlineStr">
        <f aca="false">IF(COUNT('Math Scores'!$EV38:$FW38)=0,"",SUMIF('Math Scores'!$F$6:$IC$6,CY$4,'Math Scores'!$F38:$IC38))</f>
        <is>
          <t/>
        </is>
      </c>
      <c r="CZ37" s="519" t="inlineStr">
        <f aca="false">IF(COUNT('Math Scores'!$EV38:$FW38)=0,"",SUMIF('Math Scores'!$F$6:$IC$6,CZ$4,'Math Scores'!$F38:$IC38))</f>
        <is>
          <t/>
        </is>
      </c>
      <c r="DA37" s="519" t="inlineStr">
        <f aca="false">IF(COUNT('Math Scores'!$EV38:$FW38)=0,"",SUMIF('Math Scores'!$F$6:$IC$6,DA$4,'Math Scores'!$F38:$IC38))</f>
        <is>
          <t/>
        </is>
      </c>
      <c r="DB37" s="519" t="inlineStr">
        <f aca="false">IF(COUNT('Math Scores'!$EV38:$FW38)=0,"",SUMIF('Math Scores'!$F$6:$IC$6,DB$4,'Math Scores'!$F38:$IC38))</f>
        <is>
          <t/>
        </is>
      </c>
      <c r="DC37" s="519" t="inlineStr">
        <f aca="false">IF(COUNT('Math Scores'!$EV38:$FW38)=0,"",SUMIF('Math Scores'!$F$6:$IC$6,DC$4,'Math Scores'!$F38:$IC38))</f>
        <is>
          <t/>
        </is>
      </c>
      <c r="DD37" s="519" t="inlineStr">
        <f aca="false">IF(COUNT('Math Scores'!$EV38:$FW38)=0,"",SUMIF('Math Scores'!$F$6:$IC$6,DD$4,'Math Scores'!$F38:$IC38))</f>
        <is>
          <t/>
        </is>
      </c>
      <c r="DE37" s="519" t="inlineStr">
        <f aca="false">IF(COUNT('Math Scores'!$EV38:$FW38)=0,"",SUMIF('Math Scores'!$F$6:$IC$6,DE$4,'Math Scores'!$F38:$IC38))</f>
        <is>
          <t/>
        </is>
      </c>
      <c r="DF37" s="519" t="inlineStr">
        <f aca="false">IF(COUNT('Math Scores'!$EV38:$FW38)=0,"",SUMIF('Math Scores'!$F$6:$IC$6,DF$4,'Math Scores'!$F38:$IC38))</f>
        <is>
          <t/>
        </is>
      </c>
      <c r="DG37" s="519" t="inlineStr">
        <f aca="false">IF(COUNT('Math Scores'!$EV38:$FW38)=0,"",SUMIF('Math Scores'!$F$6:$IC$6,DG$4,'Math Scores'!$F38:$IC38))</f>
        <is>
          <t/>
        </is>
      </c>
    </row>
    <row r="38" customFormat="false" ht="12.75" hidden="false" customHeight="false" outlineLevel="0" collapsed="false">
      <c r="A38" s="421" t="n">
        <v>31</v>
      </c>
      <c r="B38" s="228" t="str">
        <f aca="false">'Math Scores'!B39</f>
        <v>O.Harish</v>
      </c>
      <c r="C38" s="517" t="inlineStr">
        <f aca="false">IF(COUNT('Math Scores'!F39:HI39)=0, "", (SUMIF('Math Scores'!$F$5:$HI$5,"Yes",'Math Scores'!F39:HI39)/SUMIF('Math Scores'!$F$5:$HI$5,"Yes",'Math Scores'!$F$2:$HI$2)))</f>
        <is>
          <t/>
        </is>
      </c>
      <c r="D38" s="318" t="inlineStr">
        <f aca="false">IF(B38="","",IF(COUNT(H38:DG38)=0,"",IF(('Cover Sheet'!$AC$6="2nd"),(SUM(H38:W38)/SUM(H$2:W$2)),IF(('Cover Sheet'!$AC$6="3rd"),(SUM(X38:AI38)/SUM(X$2:AI$2)),IF(('Cover Sheet'!$AC$6="4th"),(SUM(AJ38:AW38)/SUM(AJ$2:AW$2)),IF(('Cover Sheet'!$AC$6="5th"),(SUM(AX38:BK38)/SUM(AX$2:BK$2)),IF(('Cover Sheet'!$AC$6="6th"),(SUM(BL38:CC38)/SUM(BL$2:CC$2)),IF(('Cover Sheet'!$AC$6="7th"),(SUM(CD38:CS38)/SUM(CD$2:CS$2)),IF(('Cover Sheet'!$AC$6="8th"),(SUM(CT38:DG38)/SUM(CT$2:DG$2)),"ERROR")))))))))</f>
        <is>
          <t/>
        </is>
      </c>
      <c r="E38" s="318" t="str">
        <f aca="false">IF(D38="","",IF(D38&gt;0.9,"A1",IF(D38&gt;0.8,"A2",IF(D38&gt;0.7,"B1",IF(D38&gt;0.6,"B2",IF(D38&gt;0.5,"C1",IF(D38&gt;0.4,"C2",IF(D38&gt;0.32,"D",IF(D38&gt;0.2,"E1","E2")))))))))</f>
        <v/>
      </c>
      <c r="F38" s="476" t="str">
        <f aca="false">IF(G38="","",IF(G38&gt;=0.9,"Distinction",IF(G38&gt;=0.75,"First Class",IF(G38&gt;=0.56,"Second Class",IF(G38&gt;=0.35,"Pass","Unsatisfactory")))))</f>
        <v/>
      </c>
      <c r="G38" s="518" t="inlineStr">
        <f aca="false">IF(OR(B38="",'Cover Sheet'!$AC$6=""),"",IF(('Cover Sheet'!$AC$6="2nd"),(VLOOKUP(ROUND((D38*100),0),Goals!$E$4:$H$104,2,1)/100),IF(('Cover Sheet'!$AC$6="3rd"),(VLOOKUP(ROUND((D38*100),0),Goals!$E$4:$H$104,3,1)/100),VLOOKUP(ROUND((D38*100),0),Goals!$E$4:$H$104,4,1)/100)))</f>
        <is>
          <t/>
        </is>
      </c>
      <c r="H38" s="519" t="inlineStr">
        <f aca="false">IF(COUNT('Math Scores'!$F39:$AC39)=0,"",SUMIF('Math Scores'!$F$6:$IC$6,H$4,'Math Scores'!$F39:$IC39))</f>
        <is>
          <t/>
        </is>
      </c>
      <c r="I38" s="519" t="inlineStr">
        <f aca="false">IF(COUNT('Math Scores'!$F39:$AC39)=0,"",SUMIF('Math Scores'!$F$6:$IC$6,I$4,'Math Scores'!$F39:$IC39))</f>
        <is>
          <t/>
        </is>
      </c>
      <c r="J38" s="519" t="inlineStr">
        <f aca="false">IF(COUNT('Math Scores'!$F39:$AC39)=0,"",SUMIF('Math Scores'!$F$6:$IC$6,J$4,'Math Scores'!$F39:$IC39))</f>
        <is>
          <t/>
        </is>
      </c>
      <c r="K38" s="519" t="inlineStr">
        <f aca="false">IF(COUNT('Math Scores'!$F39:$AC39)=0,"",SUMIF('Math Scores'!$F$6:$IC$6,K$4,'Math Scores'!$F39:$IC39))</f>
        <is>
          <t/>
        </is>
      </c>
      <c r="L38" s="519" t="inlineStr">
        <f aca="false">IF(COUNT('Math Scores'!$F39:$AC39)=0,"",SUMIF('Math Scores'!$F$6:$IC$6,L$4,'Math Scores'!$F39:$IC39))</f>
        <is>
          <t/>
        </is>
      </c>
      <c r="M38" s="519" t="inlineStr">
        <f aca="false">IF(COUNT('Math Scores'!$F39:$AC39)=0,"",SUMIF('Math Scores'!$F$6:$IC$6,M$4,'Math Scores'!$F39:$IC39))</f>
        <is>
          <t/>
        </is>
      </c>
      <c r="N38" s="519" t="inlineStr">
        <f aca="false">IF(COUNT('Math Scores'!$F39:$AC39)=0,"",SUMIF('Math Scores'!$F$6:$IC$6,N$4,'Math Scores'!$F39:$IC39))</f>
        <is>
          <t/>
        </is>
      </c>
      <c r="O38" s="519" t="inlineStr">
        <f aca="false">IF(COUNT('Math Scores'!$F39:$AC39)=0,"",SUMIF('Math Scores'!$F$6:$IC$6,O$4,'Math Scores'!$F39:$IC39))</f>
        <is>
          <t/>
        </is>
      </c>
      <c r="P38" s="519" t="inlineStr">
        <f aca="false">IF(COUNT('Math Scores'!$F39:$AC39)=0,"",SUMIF('Math Scores'!$F$6:$IC$6,P$4,'Math Scores'!$F39:$IC39))</f>
        <is>
          <t/>
        </is>
      </c>
      <c r="Q38" s="519" t="inlineStr">
        <f aca="false">IF(COUNT('Math Scores'!$F39:$AC39)=0,"",SUMIF('Math Scores'!$F$6:$IC$6,Q$4,'Math Scores'!$F39:$IC39))</f>
        <is>
          <t/>
        </is>
      </c>
      <c r="R38" s="519" t="inlineStr">
        <f aca="false">IF(COUNT('Math Scores'!$F39:$AC39)=0,"",SUMIF('Math Scores'!$F$6:$IC$6,R$4,'Math Scores'!$F39:$IC39))</f>
        <is>
          <t/>
        </is>
      </c>
      <c r="S38" s="519"/>
      <c r="T38" s="519"/>
      <c r="U38" s="519"/>
      <c r="V38" s="519"/>
      <c r="W38" s="519"/>
      <c r="X38" s="519" t="inlineStr">
        <f aca="false">IF(COUNT('Math Scores'!$AD39:$AZ39)=0,"",SUMIF('Math Scores'!$F$6:$IC$6,X$4,'Math Scores'!$F39:$IC39))</f>
        <is>
          <t/>
        </is>
      </c>
      <c r="Y38" s="519" t="inlineStr">
        <f aca="false">IF(COUNT('Math Scores'!$AD39:$AZ39)=0,"",SUMIF('Math Scores'!$F$6:$IC$6,Y$4,'Math Scores'!$F39:$IC39))</f>
        <is>
          <t/>
        </is>
      </c>
      <c r="Z38" s="519" t="inlineStr">
        <f aca="false">IF(COUNT('Math Scores'!$AD39:$AZ39)=0,"",SUMIF('Math Scores'!$F$6:$IC$6,Z$4,'Math Scores'!$F39:$IC39))</f>
        <is>
          <t/>
        </is>
      </c>
      <c r="AA38" s="519" t="inlineStr">
        <f aca="false">IF(COUNT('Math Scores'!$AD39:$AZ39)=0,"",SUMIF('Math Scores'!$F$6:$IC$6,AA$4,'Math Scores'!$F39:$IC39))</f>
        <is>
          <t/>
        </is>
      </c>
      <c r="AB38" s="519" t="inlineStr">
        <f aca="false">IF(COUNT('Math Scores'!$AD39:$AZ39)=0,"",SUMIF('Math Scores'!$F$6:$IC$6,AB$4,'Math Scores'!$F39:$IC39))</f>
        <is>
          <t/>
        </is>
      </c>
      <c r="AC38" s="519" t="inlineStr">
        <f aca="false">IF(COUNT('Math Scores'!$AD39:$AZ39)=0,"",SUMIF('Math Scores'!$F$6:$IC$6,AC$4,'Math Scores'!$F39:$IC39))</f>
        <is>
          <t/>
        </is>
      </c>
      <c r="AD38" s="519" t="inlineStr">
        <f aca="false">IF(COUNT('Math Scores'!$AD39:$AZ39)=0,"",SUMIF('Math Scores'!$F$6:$IC$6,AD$4,'Math Scores'!$F39:$IC39))</f>
        <is>
          <t/>
        </is>
      </c>
      <c r="AE38" s="519" t="inlineStr">
        <f aca="false">IF(COUNT('Math Scores'!$AD39:$AZ39)=0,"",SUMIF('Math Scores'!$F$6:$IC$6,AE$4,'Math Scores'!$F39:$IC39))</f>
        <is>
          <t/>
        </is>
      </c>
      <c r="AF38" s="519" t="inlineStr">
        <f aca="false">IF(COUNT('Math Scores'!$AD39:$AZ39)=0,"",SUMIF('Math Scores'!$F$6:$IC$6,AF$4,'Math Scores'!$F39:$IC39))</f>
        <is>
          <t/>
        </is>
      </c>
      <c r="AG38" s="519" t="inlineStr">
        <f aca="false">IF(COUNT('Math Scores'!$AD39:$AZ39)=0,"",SUMIF('Math Scores'!$F$6:$IC$6,AG$4,'Math Scores'!$F39:$IC39))</f>
        <is>
          <t/>
        </is>
      </c>
      <c r="AH38" s="519" t="inlineStr">
        <f aca="false">IF(COUNT('Math Scores'!$AD39:$AZ39)=0,"",SUMIF('Math Scores'!$F$6:$IC$6,AH$4,'Math Scores'!$F39:$IC39))</f>
        <is>
          <t/>
        </is>
      </c>
      <c r="AI38" s="519" t="inlineStr">
        <f aca="false">IF(COUNT('Math Scores'!$AD39:$AZ39)=0,"",SUMIF('Math Scores'!$F$6:$IC$6,AI$4,'Math Scores'!$F39:$IC39))</f>
        <is>
          <t/>
        </is>
      </c>
      <c r="AJ38" s="519" t="n">
        <f aca="false">IF(COUNT('Math Scores'!$BA39:$BY39)=0,"",SUMIF('Math Scores'!$F$6:$IC$6,AJ$4,'Math Scores'!$F39:$IC39))</f>
        <v>0</v>
      </c>
      <c r="AK38" s="519" t="n">
        <f aca="false">IF(COUNT('Math Scores'!$BA39:$BY39)=0,"",SUMIF('Math Scores'!$F$6:$IC$6,AK$4,'Math Scores'!$F39:$IC39))</f>
        <v>0</v>
      </c>
      <c r="AL38" s="519" t="n">
        <f aca="false">IF(COUNT('Math Scores'!$BA39:$BY39)=0,"",SUMIF('Math Scores'!$F$6:$IC$6,AL$4,'Math Scores'!$F39:$IC39))</f>
        <v>0</v>
      </c>
      <c r="AM38" s="519" t="n">
        <f aca="false">IF(COUNT('Math Scores'!$BA39:$BY39)=0,"",SUMIF('Math Scores'!$F$6:$IC$6,AM$4,'Math Scores'!$F39:$IC39))</f>
        <v>0</v>
      </c>
      <c r="AN38" s="519" t="n">
        <f aca="false">IF(COUNT('Math Scores'!$BA39:$BY39)=0,"",SUMIF('Math Scores'!$F$6:$IC$6,AN$4,'Math Scores'!$F39:$IC39))</f>
        <v>0</v>
      </c>
      <c r="AO38" s="519" t="n">
        <f aca="false">IF(COUNT('Math Scores'!$BA39:$BY39)=0,"",SUMIF('Math Scores'!$F$6:$IC$6,AO$4,'Math Scores'!$F39:$IC39))</f>
        <v>0</v>
      </c>
      <c r="AP38" s="519" t="n">
        <f aca="false">IF(COUNT('Math Scores'!$BA39:$BY39)=0,"",SUMIF('Math Scores'!$F$6:$IC$6,AP$4,'Math Scores'!$F39:$IC39))</f>
        <v>0</v>
      </c>
      <c r="AQ38" s="519" t="n">
        <f aca="false">IF(COUNT('Math Scores'!$BA39:$BY39)=0,"",SUMIF('Math Scores'!$F$6:$IC$6,AQ$4,'Math Scores'!$F39:$IC39))</f>
        <v>0</v>
      </c>
      <c r="AR38" s="519" t="n">
        <f aca="false">IF(COUNT('Math Scores'!$BA39:$BY39)=0,"",SUMIF('Math Scores'!$F$6:$IC$6,AR$4,'Math Scores'!$F39:$IC39))</f>
        <v>0</v>
      </c>
      <c r="AS38" s="519" t="n">
        <f aca="false">IF(COUNT('Math Scores'!$BA39:$BY39)=0,"",SUMIF('Math Scores'!$F$6:$IC$6,AS$4,'Math Scores'!$F39:$IC39))</f>
        <v>0</v>
      </c>
      <c r="AT38" s="519" t="n">
        <f aca="false">IF(COUNT('Math Scores'!$BA39:$BY39)=0,"",SUMIF('Math Scores'!$F$6:$IC$6,AT$4,'Math Scores'!$F39:$IC39))</f>
        <v>0</v>
      </c>
      <c r="AU38" s="519" t="n">
        <f aca="false">IF(COUNT('Math Scores'!$BA39:$BY39)=0,"",SUMIF('Math Scores'!$F$6:$IC$6,AU$4,'Math Scores'!$F39:$IC39))</f>
        <v>0</v>
      </c>
      <c r="AV38" s="519" t="n">
        <f aca="false">IF(COUNT('Math Scores'!$BA39:$BY39)=0,"",SUMIF('Math Scores'!$F$6:$IC$6,AV$4,'Math Scores'!$F39:$IC39))</f>
        <v>0</v>
      </c>
      <c r="AW38" s="519" t="n">
        <f aca="false">IF(COUNT('Math Scores'!$BA39:$BY39)=0,"",SUMIF('Math Scores'!$F$6:$IC$6,AW$4,'Math Scores'!$F39:$IC39))</f>
        <v>0</v>
      </c>
      <c r="AX38" s="519" t="n">
        <f aca="false">IF(COUNT('Math Scores'!$BZ39:$CW39)=0,"",SUMIF('Math Scores'!$F$6:$IC$6,AX$4,'Math Scores'!$F39:$IC39))</f>
        <v>0</v>
      </c>
      <c r="AY38" s="519" t="n">
        <f aca="false">IF(COUNT('Math Scores'!$BZ39:$CW39)=0,"",SUMIF('Math Scores'!$F$6:$IC$6,AY$4,'Math Scores'!$F39:$IC39))</f>
        <v>0</v>
      </c>
      <c r="AZ38" s="519" t="n">
        <f aca="false">IF(COUNT('Math Scores'!$BZ39:$CW39)=0,"",SUMIF('Math Scores'!$F$6:$IC$6,AZ$4,'Math Scores'!$F39:$IC39))</f>
        <v>0</v>
      </c>
      <c r="BA38" s="519" t="n">
        <f aca="false">IF(COUNT('Math Scores'!$BZ39:$CW39)=0,"",SUMIF('Math Scores'!$F$6:$IC$6,BA$4,'Math Scores'!$F39:$IC39))</f>
        <v>0</v>
      </c>
      <c r="BB38" s="519" t="n">
        <f aca="false">IF(COUNT('Math Scores'!$BZ39:$CW39)=0,"",SUMIF('Math Scores'!$F$6:$IC$6,BB$4,'Math Scores'!$F39:$IC39))</f>
        <v>0</v>
      </c>
      <c r="BC38" s="519" t="n">
        <f aca="false">IF(COUNT('Math Scores'!$BZ39:$CW39)=0,"",SUMIF('Math Scores'!$F$6:$IC$6,BC$4,'Math Scores'!$F39:$IC39))</f>
        <v>0</v>
      </c>
      <c r="BD38" s="519" t="n">
        <f aca="false">IF(COUNT('Math Scores'!$BZ39:$CW39)=0,"",SUMIF('Math Scores'!$F$6:$IC$6,BD$4,'Math Scores'!$F39:$IC39))</f>
        <v>0</v>
      </c>
      <c r="BE38" s="519" t="n">
        <f aca="false">IF(COUNT('Math Scores'!$BZ39:$CW39)=0,"",SUMIF('Math Scores'!$F$6:$IC$6,BE$4,'Math Scores'!$F39:$IC39))</f>
        <v>0</v>
      </c>
      <c r="BF38" s="519" t="n">
        <f aca="false">IF(COUNT('Math Scores'!$BZ39:$CW39)=0,"",SUMIF('Math Scores'!$F$6:$IC$6,BF$4,'Math Scores'!$F39:$IC39))</f>
        <v>0</v>
      </c>
      <c r="BG38" s="519" t="n">
        <f aca="false">IF(COUNT('Math Scores'!$BZ39:$CW39)=0,"",SUMIF('Math Scores'!$F$6:$IC$6,BG$4,'Math Scores'!$F39:$IC39))</f>
        <v>0</v>
      </c>
      <c r="BH38" s="519" t="inlineStr">
        <f aca="false">IF(COUNT('Math Scores'!$BZ39:$CW39)=0,"",SUMIF('Math Scores'!$F$6:$IC$6,BH$4,'Math Scores'!$F39:$IC39))</f>
        <is>
          <t/>
        </is>
      </c>
      <c r="BI38" s="519" t="inlineStr">
        <f aca="false">IF(COUNT('Math Scores'!$BZ39:$CW39)=0,"",SUMIF('Math Scores'!$F$6:$IC$6,BI$4,'Math Scores'!$F39:$IC39))</f>
        <is>
          <t/>
        </is>
      </c>
      <c r="BJ38" s="519" t="inlineStr">
        <f aca="false">IF(COUNT('Math Scores'!$BZ39:$CW39)=0,"",SUMIF('Math Scores'!$F$6:$IC$6,BJ$4,'Math Scores'!$F39:$IC39))</f>
        <is>
          <t/>
        </is>
      </c>
      <c r="BK38" s="519" t="n">
        <f aca="false">IF(COUNT('Math Scores'!$BZ39:$CW39)=0,"",SUMIF('Math Scores'!$F$6:$IC$6,BK$4,'Math Scores'!$F39:$IC39))</f>
        <v>0</v>
      </c>
      <c r="BL38" s="519" t="n">
        <f aca="false">IF(COUNT('Math Scores'!$CX39:$DU39)=0,"",SUMIF('Math Scores'!$F$6:$IC$6,BL$4,'Math Scores'!$F39:$IC39))</f>
        <v>0</v>
      </c>
      <c r="BM38" s="519" t="n">
        <f aca="false">IF(COUNT('Math Scores'!$CX39:$DU39)=0,"",SUMIF('Math Scores'!$F$6:$IC$6,BM$4,'Math Scores'!$F39:$IC39))</f>
        <v>0</v>
      </c>
      <c r="BN38" s="519" t="n">
        <f aca="false">IF(COUNT('Math Scores'!$CX39:$DU39)=0,"",SUMIF('Math Scores'!$F$6:$IC$6,BN$4,'Math Scores'!$F39:$IC39))</f>
        <v>0</v>
      </c>
      <c r="BO38" s="519" t="n">
        <f aca="false">IF(COUNT('Math Scores'!$CX39:$DU39)=0,"",SUMIF('Math Scores'!$F$6:$IC$6,BO$4,'Math Scores'!$F39:$IC39))</f>
        <v>0</v>
      </c>
      <c r="BP38" s="519" t="n">
        <f aca="false">IF(COUNT('Math Scores'!$CX39:$DU39)=0,"",SUMIF('Math Scores'!$F$6:$IC$6,BP$4,'Math Scores'!$F39:$IC39))</f>
        <v>0</v>
      </c>
      <c r="BQ38" s="519" t="n">
        <f aca="false">IF(COUNT('Math Scores'!$CX39:$DU39)=0,"",SUMIF('Math Scores'!$F$6:$IC$6,BQ$4,'Math Scores'!$F39:$IC39))</f>
        <v>0</v>
      </c>
      <c r="BR38" s="519" t="n">
        <f aca="false">IF(COUNT('Math Scores'!$CX39:$DU39)=0,"",SUMIF('Math Scores'!$F$6:$IC$6,BR$4,'Math Scores'!$F39:$IC39))</f>
        <v>0</v>
      </c>
      <c r="BS38" s="519" t="n">
        <f aca="false">IF(COUNT('Math Scores'!$CX39:$DU39)=0,"",SUMIF('Math Scores'!$F$6:$IC$6,BS$4,'Math Scores'!$F39:$IC39))</f>
        <v>0</v>
      </c>
      <c r="BT38" s="519" t="n">
        <f aca="false">IF(COUNT('Math Scores'!$CX39:$DU39)=0,"",SUMIF('Math Scores'!$F$6:$IC$6,BT$4,'Math Scores'!$F39:$IC39))</f>
        <v>0</v>
      </c>
      <c r="BU38" s="519" t="n">
        <f aca="false">IF(COUNT('Math Scores'!$CX39:$DU39)=0,"",SUMIF('Math Scores'!$F$6:$IC$6,BU$4,'Math Scores'!$F39:$IC39))</f>
        <v>0</v>
      </c>
      <c r="BV38" s="519" t="n">
        <f aca="false">IF(COUNT('Math Scores'!$CX39:$DU39)=0,"",SUMIF('Math Scores'!$F$6:$IC$6,BV$4,'Math Scores'!$F39:$IC39))</f>
        <v>0</v>
      </c>
      <c r="BW38" s="519" t="n">
        <f aca="false">IF(COUNT('Math Scores'!$CX39:$DU39)=0,"",SUMIF('Math Scores'!$F$6:$IC$6,BW$4,'Math Scores'!$F39:$IC39))</f>
        <v>0</v>
      </c>
      <c r="BX38" s="519" t="n">
        <f aca="false">IF(COUNT('Math Scores'!$CX39:$DU39)=0,"",SUMIF('Math Scores'!$F$6:$IC$6,BX$4,'Math Scores'!$F39:$IC39))</f>
        <v>0</v>
      </c>
      <c r="BY38" s="519" t="n">
        <f aca="false">IF(COUNT('Math Scores'!$CX39:$DU39)=0,"",SUMIF('Math Scores'!$F$6:$IC$6,BY$4,'Math Scores'!$F39:$IC39))</f>
        <v>0</v>
      </c>
      <c r="BZ38" s="519" t="n">
        <f aca="false">IF(COUNT('Math Scores'!$CX39:$DU39)=0,"",SUMIF('Math Scores'!$F$6:$IC$6,BZ$4,'Math Scores'!$F39:$IC39))</f>
        <v>0</v>
      </c>
      <c r="CA38" s="519" t="n">
        <f aca="false">IF(COUNT('Math Scores'!$CX39:$DU39)=0,"",SUMIF('Math Scores'!$F$6:$IC$6,CA$4,'Math Scores'!$F39:$IC39))</f>
        <v>0</v>
      </c>
      <c r="CB38" s="519" t="n">
        <f aca="false">IF(COUNT('Math Scores'!$CX39:$DU39)=0,"",SUMIF('Math Scores'!$F$6:$IC$6,CB$4,'Math Scores'!$F39:$IC39))</f>
        <v>0</v>
      </c>
      <c r="CC38" s="519" t="n">
        <f aca="false">IF(COUNT('Math Scores'!$CX39:$DU39)=0,"",SUMIF('Math Scores'!$F$6:$IC$6,CC$4,'Math Scores'!$F39:$IC39))</f>
        <v>0</v>
      </c>
      <c r="CD38" s="519" t="inlineStr">
        <f aca="false">IF(COUNT('Math Scores'!$DV39:$EU39)=0,"",SUMIF('Math Scores'!$F$6:$IC$6,CD$4,'Math Scores'!$F39:$IC39))</f>
        <is>
          <t/>
        </is>
      </c>
      <c r="CE38" s="519" t="inlineStr">
        <f aca="false">IF(COUNT('Math Scores'!$DV39:$EU39)=0,"",SUMIF('Math Scores'!$F$6:$IC$6,CE$4,'Math Scores'!$F39:$IC39))</f>
        <is>
          <t/>
        </is>
      </c>
      <c r="CF38" s="519" t="inlineStr">
        <f aca="false">IF(COUNT('Math Scores'!$DV39:$EU39)=0,"",SUMIF('Math Scores'!$F$6:$IC$6,CF$4,'Math Scores'!$F39:$IC39))</f>
        <is>
          <t/>
        </is>
      </c>
      <c r="CG38" s="519" t="inlineStr">
        <f aca="false">IF(COUNT('Math Scores'!$DV39:$EU39)=0,"",SUMIF('Math Scores'!$F$6:$IC$6,CG$4,'Math Scores'!$F39:$IC39))</f>
        <is>
          <t/>
        </is>
      </c>
      <c r="CH38" s="519" t="inlineStr">
        <f aca="false">IF(COUNT('Math Scores'!$DV39:$EU39)=0,"",SUMIF('Math Scores'!$F$6:$IC$6,CH$4,'Math Scores'!$F39:$IC39))</f>
        <is>
          <t/>
        </is>
      </c>
      <c r="CI38" s="519" t="inlineStr">
        <f aca="false">IF(COUNT('Math Scores'!$DV39:$EU39)=0,"",SUMIF('Math Scores'!$F$6:$IC$6,CI$4,'Math Scores'!$F39:$IC39))</f>
        <is>
          <t/>
        </is>
      </c>
      <c r="CJ38" s="519" t="inlineStr">
        <f aca="false">IF(COUNT('Math Scores'!$DV39:$EU39)=0,"",SUMIF('Math Scores'!$F$6:$IC$6,CJ$4,'Math Scores'!$F39:$IC39))</f>
        <is>
          <t/>
        </is>
      </c>
      <c r="CK38" s="519" t="inlineStr">
        <f aca="false">IF(COUNT('Math Scores'!$DV39:$EU39)=0,"",SUMIF('Math Scores'!$F$6:$IC$6,CK$4,'Math Scores'!$F39:$IC39))</f>
        <is>
          <t/>
        </is>
      </c>
      <c r="CL38" s="519" t="inlineStr">
        <f aca="false">IF(COUNT('Math Scores'!$DV39:$EU39)=0,"",SUMIF('Math Scores'!$F$6:$IC$6,CL$4,'Math Scores'!$F39:$IC39))</f>
        <is>
          <t/>
        </is>
      </c>
      <c r="CM38" s="519" t="inlineStr">
        <f aca="false">IF(COUNT('Math Scores'!$DV39:$EU39)=0,"",SUMIF('Math Scores'!$F$6:$IC$6,CM$4,'Math Scores'!$F39:$IC39))</f>
        <is>
          <t/>
        </is>
      </c>
      <c r="CN38" s="519" t="inlineStr">
        <f aca="false">IF(COUNT('Math Scores'!$DV39:$EU39)=0,"",SUMIF('Math Scores'!$F$6:$IC$6,CN$4,'Math Scores'!$F39:$IC39))</f>
        <is>
          <t/>
        </is>
      </c>
      <c r="CO38" s="519" t="inlineStr">
        <f aca="false">IF(COUNT('Math Scores'!$DV39:$EU39)=0,"",SUMIF('Math Scores'!$F$6:$IC$6,CO$4,'Math Scores'!$F39:$IC39))</f>
        <is>
          <t/>
        </is>
      </c>
      <c r="CP38" s="519" t="inlineStr">
        <f aca="false">IF(COUNT('Math Scores'!$DV39:$EU39)=0,"",SUMIF('Math Scores'!$F$6:$IC$6,CP$4,'Math Scores'!$F39:$IC39))</f>
        <is>
          <t/>
        </is>
      </c>
      <c r="CQ38" s="519" t="inlineStr">
        <f aca="false">IF(COUNT('Math Scores'!$DV39:$EU39)=0,"",SUMIF('Math Scores'!$F$6:$IC$6,CQ$4,'Math Scores'!$F39:$IC39))</f>
        <is>
          <t/>
        </is>
      </c>
      <c r="CR38" s="519" t="inlineStr">
        <f aca="false">IF(COUNT('Math Scores'!$DV39:$EU39)=0,"",SUMIF('Math Scores'!$F$6:$IC$6,CR$4,'Math Scores'!$F39:$IC39))</f>
        <is>
          <t/>
        </is>
      </c>
      <c r="CS38" s="519" t="inlineStr">
        <f aca="false">IF(COUNT('Math Scores'!$DV39:$EU39)=0,"",SUMIF('Math Scores'!$F$6:$IC$6,CS$4,'Math Scores'!$F39:$IC39))</f>
        <is>
          <t/>
        </is>
      </c>
      <c r="CT38" s="519" t="inlineStr">
        <f aca="false">IF(COUNT('Math Scores'!$EV39:$FW39)=0,"",SUMIF('Math Scores'!$F$6:$IC$6,CT$4,'Math Scores'!$F39:$IC39))</f>
        <is>
          <t/>
        </is>
      </c>
      <c r="CU38" s="519" t="inlineStr">
        <f aca="false">IF(COUNT('Math Scores'!$EV39:$FW39)=0,"",SUMIF('Math Scores'!$F$6:$IC$6,CU$4,'Math Scores'!$F39:$IC39))</f>
        <is>
          <t/>
        </is>
      </c>
      <c r="CV38" s="519" t="inlineStr">
        <f aca="false">IF(COUNT('Math Scores'!$EV39:$FW39)=0,"",SUMIF('Math Scores'!$F$6:$IC$6,CV$4,'Math Scores'!$F39:$IC39))</f>
        <is>
          <t/>
        </is>
      </c>
      <c r="CW38" s="519" t="inlineStr">
        <f aca="false">IF(COUNT('Math Scores'!$EV39:$FW39)=0,"",SUMIF('Math Scores'!$F$6:$IC$6,CW$4,'Math Scores'!$F39:$IC39))</f>
        <is>
          <t/>
        </is>
      </c>
      <c r="CX38" s="519" t="inlineStr">
        <f aca="false">IF(COUNT('Math Scores'!$EV39:$FW39)=0,"",SUMIF('Math Scores'!$F$6:$IC$6,CX$4,'Math Scores'!$F39:$IC39))</f>
        <is>
          <t/>
        </is>
      </c>
      <c r="CY38" s="519" t="inlineStr">
        <f aca="false">IF(COUNT('Math Scores'!$EV39:$FW39)=0,"",SUMIF('Math Scores'!$F$6:$IC$6,CY$4,'Math Scores'!$F39:$IC39))</f>
        <is>
          <t/>
        </is>
      </c>
      <c r="CZ38" s="519" t="inlineStr">
        <f aca="false">IF(COUNT('Math Scores'!$EV39:$FW39)=0,"",SUMIF('Math Scores'!$F$6:$IC$6,CZ$4,'Math Scores'!$F39:$IC39))</f>
        <is>
          <t/>
        </is>
      </c>
      <c r="DA38" s="519" t="inlineStr">
        <f aca="false">IF(COUNT('Math Scores'!$EV39:$FW39)=0,"",SUMIF('Math Scores'!$F$6:$IC$6,DA$4,'Math Scores'!$F39:$IC39))</f>
        <is>
          <t/>
        </is>
      </c>
      <c r="DB38" s="519" t="inlineStr">
        <f aca="false">IF(COUNT('Math Scores'!$EV39:$FW39)=0,"",SUMIF('Math Scores'!$F$6:$IC$6,DB$4,'Math Scores'!$F39:$IC39))</f>
        <is>
          <t/>
        </is>
      </c>
      <c r="DC38" s="519" t="inlineStr">
        <f aca="false">IF(COUNT('Math Scores'!$EV39:$FW39)=0,"",SUMIF('Math Scores'!$F$6:$IC$6,DC$4,'Math Scores'!$F39:$IC39))</f>
        <is>
          <t/>
        </is>
      </c>
      <c r="DD38" s="519" t="inlineStr">
        <f aca="false">IF(COUNT('Math Scores'!$EV39:$FW39)=0,"",SUMIF('Math Scores'!$F$6:$IC$6,DD$4,'Math Scores'!$F39:$IC39))</f>
        <is>
          <t/>
        </is>
      </c>
      <c r="DE38" s="519" t="inlineStr">
        <f aca="false">IF(COUNT('Math Scores'!$EV39:$FW39)=0,"",SUMIF('Math Scores'!$F$6:$IC$6,DE$4,'Math Scores'!$F39:$IC39))</f>
        <is>
          <t/>
        </is>
      </c>
      <c r="DF38" s="519" t="inlineStr">
        <f aca="false">IF(COUNT('Math Scores'!$EV39:$FW39)=0,"",SUMIF('Math Scores'!$F$6:$IC$6,DF$4,'Math Scores'!$F39:$IC39))</f>
        <is>
          <t/>
        </is>
      </c>
      <c r="DG38" s="519" t="inlineStr">
        <f aca="false">IF(COUNT('Math Scores'!$EV39:$FW39)=0,"",SUMIF('Math Scores'!$F$6:$IC$6,DG$4,'Math Scores'!$F39:$IC39))</f>
        <is>
          <t/>
        </is>
      </c>
    </row>
    <row r="39" customFormat="false" ht="12.75" hidden="false" customHeight="false" outlineLevel="0" collapsed="false">
      <c r="A39" s="421" t="n">
        <v>32</v>
      </c>
      <c r="B39" s="228" t="str">
        <f aca="false">'Math Scores'!B40</f>
        <v>O.Kalyan</v>
      </c>
      <c r="C39" s="517" t="inlineStr">
        <f aca="false">IF(COUNT('Math Scores'!F40:HI40)=0, "", (SUMIF('Math Scores'!$F$5:$HI$5,"Yes",'Math Scores'!F40:HI40)/SUMIF('Math Scores'!$F$5:$HI$5,"Yes",'Math Scores'!$F$2:$HI$2)))</f>
        <is>
          <t/>
        </is>
      </c>
      <c r="D39" s="476" t="inlineStr">
        <f aca="false">IF(B39="","",IF(COUNT(H39:DG39)=0,"",IF(('Cover Sheet'!$AC$6="2nd"),(SUM(H39:W39)/SUM(H$2:W$2)),IF(('Cover Sheet'!$AC$6="3rd"),(SUM(X39:AI39)/SUM(X$2:AI$2)),IF(('Cover Sheet'!$AC$6="4th"),(SUM(AJ39:AW39)/SUM(AJ$2:AW$2)),IF(('Cover Sheet'!$AC$6="5th"),(SUM(AX39:BK39)/SUM(AX$2:BK$2)),IF(('Cover Sheet'!$AC$6="6th"),(SUM(BL39:CC39)/SUM(BL$2:CC$2)),IF(('Cover Sheet'!$AC$6="7th"),(SUM(CD39:CS39)/SUM(CD$2:CS$2)),IF(('Cover Sheet'!$AC$6="8th"),(SUM(CT39:DG39)/SUM(CT$2:DG$2)),"ERROR")))))))))</f>
        <is>
          <t/>
        </is>
      </c>
      <c r="E39" s="318" t="str">
        <f aca="false">IF(D39="","",IF(D39&gt;0.9,"A1",IF(D39&gt;0.8,"A2",IF(D39&gt;0.7,"B1",IF(D39&gt;0.6,"B2",IF(D39&gt;0.5,"C1",IF(D39&gt;0.4,"C2",IF(D39&gt;0.32,"D",IF(D39&gt;0.2,"E1","E2")))))))))</f>
        <v/>
      </c>
      <c r="F39" s="476" t="str">
        <f aca="false">IF(G39="","",IF(G39&gt;=0.9,"Distinction",IF(G39&gt;=0.75,"First Class",IF(G39&gt;=0.56,"Second Class",IF(G39&gt;=0.35,"Pass","Unsatisfactory")))))</f>
        <v/>
      </c>
      <c r="G39" s="518" t="inlineStr">
        <f aca="false">IF(OR(B39="",'Cover Sheet'!$AC$6=""),"",IF(('Cover Sheet'!$AC$6="2nd"),(VLOOKUP(ROUND((D39*100),0),Goals!$E$4:$H$104,2,1)/100),IF(('Cover Sheet'!$AC$6="3rd"),(VLOOKUP(ROUND((D39*100),0),Goals!$E$4:$H$104,3,1)/100),VLOOKUP(ROUND((D39*100),0),Goals!$E$4:$H$104,4,1)/100)))</f>
        <is>
          <t/>
        </is>
      </c>
      <c r="H39" s="519" t="inlineStr">
        <f aca="false">IF(COUNT('Math Scores'!$F40:$AC40)=0,"",SUMIF('Math Scores'!$F$6:$IC$6,H$4,'Math Scores'!$F40:$IC40))</f>
        <is>
          <t/>
        </is>
      </c>
      <c r="I39" s="519" t="inlineStr">
        <f aca="false">IF(COUNT('Math Scores'!$F40:$AC40)=0,"",SUMIF('Math Scores'!$F$6:$IC$6,I$4,'Math Scores'!$F40:$IC40))</f>
        <is>
          <t/>
        </is>
      </c>
      <c r="J39" s="519" t="inlineStr">
        <f aca="false">IF(COUNT('Math Scores'!$F40:$AC40)=0,"",SUMIF('Math Scores'!$F$6:$IC$6,J$4,'Math Scores'!$F40:$IC40))</f>
        <is>
          <t/>
        </is>
      </c>
      <c r="K39" s="519" t="inlineStr">
        <f aca="false">IF(COUNT('Math Scores'!$F40:$AC40)=0,"",SUMIF('Math Scores'!$F$6:$IC$6,K$4,'Math Scores'!$F40:$IC40))</f>
        <is>
          <t/>
        </is>
      </c>
      <c r="L39" s="519" t="inlineStr">
        <f aca="false">IF(COUNT('Math Scores'!$F40:$AC40)=0,"",SUMIF('Math Scores'!$F$6:$IC$6,L$4,'Math Scores'!$F40:$IC40))</f>
        <is>
          <t/>
        </is>
      </c>
      <c r="M39" s="519" t="inlineStr">
        <f aca="false">IF(COUNT('Math Scores'!$F40:$AC40)=0,"",SUMIF('Math Scores'!$F$6:$IC$6,M$4,'Math Scores'!$F40:$IC40))</f>
        <is>
          <t/>
        </is>
      </c>
      <c r="N39" s="519" t="inlineStr">
        <f aca="false">IF(COUNT('Math Scores'!$F40:$AC40)=0,"",SUMIF('Math Scores'!$F$6:$IC$6,N$4,'Math Scores'!$F40:$IC40))</f>
        <is>
          <t/>
        </is>
      </c>
      <c r="O39" s="519" t="inlineStr">
        <f aca="false">IF(COUNT('Math Scores'!$F40:$AC40)=0,"",SUMIF('Math Scores'!$F$6:$IC$6,O$4,'Math Scores'!$F40:$IC40))</f>
        <is>
          <t/>
        </is>
      </c>
      <c r="P39" s="519" t="inlineStr">
        <f aca="false">IF(COUNT('Math Scores'!$F40:$AC40)=0,"",SUMIF('Math Scores'!$F$6:$IC$6,P$4,'Math Scores'!$F40:$IC40))</f>
        <is>
          <t/>
        </is>
      </c>
      <c r="Q39" s="519" t="inlineStr">
        <f aca="false">IF(COUNT('Math Scores'!$F40:$AC40)=0,"",SUMIF('Math Scores'!$F$6:$IC$6,Q$4,'Math Scores'!$F40:$IC40))</f>
        <is>
          <t/>
        </is>
      </c>
      <c r="R39" s="519" t="inlineStr">
        <f aca="false">IF(COUNT('Math Scores'!$F40:$AC40)=0,"",SUMIF('Math Scores'!$F$6:$IC$6,R$4,'Math Scores'!$F40:$IC40))</f>
        <is>
          <t/>
        </is>
      </c>
      <c r="S39" s="519"/>
      <c r="T39" s="519"/>
      <c r="U39" s="519"/>
      <c r="V39" s="519"/>
      <c r="W39" s="519"/>
      <c r="X39" s="519" t="inlineStr">
        <f aca="false">IF(COUNT('Math Scores'!$AD40:$AZ40)=0,"",SUMIF('Math Scores'!$F$6:$IC$6,X$4,'Math Scores'!$F40:$IC40))</f>
        <is>
          <t/>
        </is>
      </c>
      <c r="Y39" s="519" t="inlineStr">
        <f aca="false">IF(COUNT('Math Scores'!$AD40:$AZ40)=0,"",SUMIF('Math Scores'!$F$6:$IC$6,Y$4,'Math Scores'!$F40:$IC40))</f>
        <is>
          <t/>
        </is>
      </c>
      <c r="Z39" s="519" t="inlineStr">
        <f aca="false">IF(COUNT('Math Scores'!$AD40:$AZ40)=0,"",SUMIF('Math Scores'!$F$6:$IC$6,Z$4,'Math Scores'!$F40:$IC40))</f>
        <is>
          <t/>
        </is>
      </c>
      <c r="AA39" s="519" t="inlineStr">
        <f aca="false">IF(COUNT('Math Scores'!$AD40:$AZ40)=0,"",SUMIF('Math Scores'!$F$6:$IC$6,AA$4,'Math Scores'!$F40:$IC40))</f>
        <is>
          <t/>
        </is>
      </c>
      <c r="AB39" s="519" t="inlineStr">
        <f aca="false">IF(COUNT('Math Scores'!$AD40:$AZ40)=0,"",SUMIF('Math Scores'!$F$6:$IC$6,AB$4,'Math Scores'!$F40:$IC40))</f>
        <is>
          <t/>
        </is>
      </c>
      <c r="AC39" s="519" t="inlineStr">
        <f aca="false">IF(COUNT('Math Scores'!$AD40:$AZ40)=0,"",SUMIF('Math Scores'!$F$6:$IC$6,AC$4,'Math Scores'!$F40:$IC40))</f>
        <is>
          <t/>
        </is>
      </c>
      <c r="AD39" s="519" t="inlineStr">
        <f aca="false">IF(COUNT('Math Scores'!$AD40:$AZ40)=0,"",SUMIF('Math Scores'!$F$6:$IC$6,AD$4,'Math Scores'!$F40:$IC40))</f>
        <is>
          <t/>
        </is>
      </c>
      <c r="AE39" s="519" t="inlineStr">
        <f aca="false">IF(COUNT('Math Scores'!$AD40:$AZ40)=0,"",SUMIF('Math Scores'!$F$6:$IC$6,AE$4,'Math Scores'!$F40:$IC40))</f>
        <is>
          <t/>
        </is>
      </c>
      <c r="AF39" s="519" t="inlineStr">
        <f aca="false">IF(COUNT('Math Scores'!$AD40:$AZ40)=0,"",SUMIF('Math Scores'!$F$6:$IC$6,AF$4,'Math Scores'!$F40:$IC40))</f>
        <is>
          <t/>
        </is>
      </c>
      <c r="AG39" s="519" t="inlineStr">
        <f aca="false">IF(COUNT('Math Scores'!$AD40:$AZ40)=0,"",SUMIF('Math Scores'!$F$6:$IC$6,AG$4,'Math Scores'!$F40:$IC40))</f>
        <is>
          <t/>
        </is>
      </c>
      <c r="AH39" s="519" t="inlineStr">
        <f aca="false">IF(COUNT('Math Scores'!$AD40:$AZ40)=0,"",SUMIF('Math Scores'!$F$6:$IC$6,AH$4,'Math Scores'!$F40:$IC40))</f>
        <is>
          <t/>
        </is>
      </c>
      <c r="AI39" s="519" t="inlineStr">
        <f aca="false">IF(COUNT('Math Scores'!$AD40:$AZ40)=0,"",SUMIF('Math Scores'!$F$6:$IC$6,AI$4,'Math Scores'!$F40:$IC40))</f>
        <is>
          <t/>
        </is>
      </c>
      <c r="AJ39" s="519" t="n">
        <f aca="false">IF(COUNT('Math Scores'!$BA40:$BY40)=0,"",SUMIF('Math Scores'!$F$6:$IC$6,AJ$4,'Math Scores'!$F40:$IC40))</f>
        <v>0</v>
      </c>
      <c r="AK39" s="519" t="n">
        <f aca="false">IF(COUNT('Math Scores'!$BA40:$BY40)=0,"",SUMIF('Math Scores'!$F$6:$IC$6,AK$4,'Math Scores'!$F40:$IC40))</f>
        <v>0</v>
      </c>
      <c r="AL39" s="519" t="n">
        <f aca="false">IF(COUNT('Math Scores'!$BA40:$BY40)=0,"",SUMIF('Math Scores'!$F$6:$IC$6,AL$4,'Math Scores'!$F40:$IC40))</f>
        <v>0</v>
      </c>
      <c r="AM39" s="519" t="n">
        <f aca="false">IF(COUNT('Math Scores'!$BA40:$BY40)=0,"",SUMIF('Math Scores'!$F$6:$IC$6,AM$4,'Math Scores'!$F40:$IC40))</f>
        <v>0</v>
      </c>
      <c r="AN39" s="519" t="n">
        <f aca="false">IF(COUNT('Math Scores'!$BA40:$BY40)=0,"",SUMIF('Math Scores'!$F$6:$IC$6,AN$4,'Math Scores'!$F40:$IC40))</f>
        <v>0</v>
      </c>
      <c r="AO39" s="519" t="n">
        <f aca="false">IF(COUNT('Math Scores'!$BA40:$BY40)=0,"",SUMIF('Math Scores'!$F$6:$IC$6,AO$4,'Math Scores'!$F40:$IC40))</f>
        <v>0</v>
      </c>
      <c r="AP39" s="519" t="n">
        <f aca="false">IF(COUNT('Math Scores'!$BA40:$BY40)=0,"",SUMIF('Math Scores'!$F$6:$IC$6,AP$4,'Math Scores'!$F40:$IC40))</f>
        <v>0</v>
      </c>
      <c r="AQ39" s="519" t="n">
        <f aca="false">IF(COUNT('Math Scores'!$BA40:$BY40)=0,"",SUMIF('Math Scores'!$F$6:$IC$6,AQ$4,'Math Scores'!$F40:$IC40))</f>
        <v>0</v>
      </c>
      <c r="AR39" s="519" t="n">
        <f aca="false">IF(COUNT('Math Scores'!$BA40:$BY40)=0,"",SUMIF('Math Scores'!$F$6:$IC$6,AR$4,'Math Scores'!$F40:$IC40))</f>
        <v>0</v>
      </c>
      <c r="AS39" s="519" t="n">
        <f aca="false">IF(COUNT('Math Scores'!$BA40:$BY40)=0,"",SUMIF('Math Scores'!$F$6:$IC$6,AS$4,'Math Scores'!$F40:$IC40))</f>
        <v>0</v>
      </c>
      <c r="AT39" s="519" t="n">
        <f aca="false">IF(COUNT('Math Scores'!$BA40:$BY40)=0,"",SUMIF('Math Scores'!$F$6:$IC$6,AT$4,'Math Scores'!$F40:$IC40))</f>
        <v>0</v>
      </c>
      <c r="AU39" s="519" t="n">
        <f aca="false">IF(COUNT('Math Scores'!$BA40:$BY40)=0,"",SUMIF('Math Scores'!$F$6:$IC$6,AU$4,'Math Scores'!$F40:$IC40))</f>
        <v>0</v>
      </c>
      <c r="AV39" s="519" t="n">
        <f aca="false">IF(COUNT('Math Scores'!$BA40:$BY40)=0,"",SUMIF('Math Scores'!$F$6:$IC$6,AV$4,'Math Scores'!$F40:$IC40))</f>
        <v>0</v>
      </c>
      <c r="AW39" s="519" t="n">
        <f aca="false">IF(COUNT('Math Scores'!$BA40:$BY40)=0,"",SUMIF('Math Scores'!$F$6:$IC$6,AW$4,'Math Scores'!$F40:$IC40))</f>
        <v>0</v>
      </c>
      <c r="AX39" s="519" t="n">
        <f aca="false">IF(COUNT('Math Scores'!$BZ40:$CW40)=0,"",SUMIF('Math Scores'!$F$6:$IC$6,AX$4,'Math Scores'!$F40:$IC40))</f>
        <v>0</v>
      </c>
      <c r="AY39" s="519" t="n">
        <f aca="false">IF(COUNT('Math Scores'!$BZ40:$CW40)=0,"",SUMIF('Math Scores'!$F$6:$IC$6,AY$4,'Math Scores'!$F40:$IC40))</f>
        <v>0</v>
      </c>
      <c r="AZ39" s="519" t="n">
        <f aca="false">IF(COUNT('Math Scores'!$BZ40:$CW40)=0,"",SUMIF('Math Scores'!$F$6:$IC$6,AZ$4,'Math Scores'!$F40:$IC40))</f>
        <v>0</v>
      </c>
      <c r="BA39" s="519" t="n">
        <f aca="false">IF(COUNT('Math Scores'!$BZ40:$CW40)=0,"",SUMIF('Math Scores'!$F$6:$IC$6,BA$4,'Math Scores'!$F40:$IC40))</f>
        <v>0</v>
      </c>
      <c r="BB39" s="519" t="n">
        <f aca="false">IF(COUNT('Math Scores'!$BZ40:$CW40)=0,"",SUMIF('Math Scores'!$F$6:$IC$6,BB$4,'Math Scores'!$F40:$IC40))</f>
        <v>0</v>
      </c>
      <c r="BC39" s="519" t="n">
        <f aca="false">IF(COUNT('Math Scores'!$BZ40:$CW40)=0,"",SUMIF('Math Scores'!$F$6:$IC$6,BC$4,'Math Scores'!$F40:$IC40))</f>
        <v>0</v>
      </c>
      <c r="BD39" s="519" t="n">
        <f aca="false">IF(COUNT('Math Scores'!$BZ40:$CW40)=0,"",SUMIF('Math Scores'!$F$6:$IC$6,BD$4,'Math Scores'!$F40:$IC40))</f>
        <v>0</v>
      </c>
      <c r="BE39" s="519" t="n">
        <f aca="false">IF(COUNT('Math Scores'!$BZ40:$CW40)=0,"",SUMIF('Math Scores'!$F$6:$IC$6,BE$4,'Math Scores'!$F40:$IC40))</f>
        <v>0</v>
      </c>
      <c r="BF39" s="519" t="n">
        <f aca="false">IF(COUNT('Math Scores'!$BZ40:$CW40)=0,"",SUMIF('Math Scores'!$F$6:$IC$6,BF$4,'Math Scores'!$F40:$IC40))</f>
        <v>0</v>
      </c>
      <c r="BG39" s="519" t="n">
        <f aca="false">IF(COUNT('Math Scores'!$BZ40:$CW40)=0,"",SUMIF('Math Scores'!$F$6:$IC$6,BG$4,'Math Scores'!$F40:$IC40))</f>
        <v>0</v>
      </c>
      <c r="BH39" s="519" t="inlineStr">
        <f aca="false">IF(COUNT('Math Scores'!$BZ40:$CW40)=0,"",SUMIF('Math Scores'!$F$6:$IC$6,BH$4,'Math Scores'!$F40:$IC40))</f>
        <is>
          <t/>
        </is>
      </c>
      <c r="BI39" s="519" t="inlineStr">
        <f aca="false">IF(COUNT('Math Scores'!$BZ40:$CW40)=0,"",SUMIF('Math Scores'!$F$6:$IC$6,BI$4,'Math Scores'!$F40:$IC40))</f>
        <is>
          <t/>
        </is>
      </c>
      <c r="BJ39" s="519" t="inlineStr">
        <f aca="false">IF(COUNT('Math Scores'!$BZ40:$CW40)=0,"",SUMIF('Math Scores'!$F$6:$IC$6,BJ$4,'Math Scores'!$F40:$IC40))</f>
        <is>
          <t/>
        </is>
      </c>
      <c r="BK39" s="519" t="n">
        <f aca="false">IF(COUNT('Math Scores'!$BZ40:$CW40)=0,"",SUMIF('Math Scores'!$F$6:$IC$6,BK$4,'Math Scores'!$F40:$IC40))</f>
        <v>0</v>
      </c>
      <c r="BL39" s="519" t="inlineStr">
        <f aca="false">IF(COUNT('Math Scores'!$CX40:$DU40)=0,"",SUMIF('Math Scores'!$F$6:$IC$6,BL$4,'Math Scores'!$F40:$IC40))</f>
        <is>
          <t/>
        </is>
      </c>
      <c r="BM39" s="519" t="inlineStr">
        <f aca="false">IF(COUNT('Math Scores'!$CX40:$DU40)=0,"",SUMIF('Math Scores'!$F$6:$IC$6,BM$4,'Math Scores'!$F40:$IC40))</f>
        <is>
          <t/>
        </is>
      </c>
      <c r="BN39" s="519" t="inlineStr">
        <f aca="false">IF(COUNT('Math Scores'!$CX40:$DU40)=0,"",SUMIF('Math Scores'!$F$6:$IC$6,BN$4,'Math Scores'!$F40:$IC40))</f>
        <is>
          <t/>
        </is>
      </c>
      <c r="BO39" s="519" t="inlineStr">
        <f aca="false">IF(COUNT('Math Scores'!$CX40:$DU40)=0,"",SUMIF('Math Scores'!$F$6:$IC$6,BO$4,'Math Scores'!$F40:$IC40))</f>
        <is>
          <t/>
        </is>
      </c>
      <c r="BP39" s="519" t="inlineStr">
        <f aca="false">IF(COUNT('Math Scores'!$CX40:$DU40)=0,"",SUMIF('Math Scores'!$F$6:$IC$6,BP$4,'Math Scores'!$F40:$IC40))</f>
        <is>
          <t/>
        </is>
      </c>
      <c r="BQ39" s="519" t="inlineStr">
        <f aca="false">IF(COUNT('Math Scores'!$CX40:$DU40)=0,"",SUMIF('Math Scores'!$F$6:$IC$6,BQ$4,'Math Scores'!$F40:$IC40))</f>
        <is>
          <t/>
        </is>
      </c>
      <c r="BR39" s="519" t="inlineStr">
        <f aca="false">IF(COUNT('Math Scores'!$CX40:$DU40)=0,"",SUMIF('Math Scores'!$F$6:$IC$6,BR$4,'Math Scores'!$F40:$IC40))</f>
        <is>
          <t/>
        </is>
      </c>
      <c r="BS39" s="519" t="inlineStr">
        <f aca="false">IF(COUNT('Math Scores'!$CX40:$DU40)=0,"",SUMIF('Math Scores'!$F$6:$IC$6,BS$4,'Math Scores'!$F40:$IC40))</f>
        <is>
          <t/>
        </is>
      </c>
      <c r="BT39" s="519" t="inlineStr">
        <f aca="false">IF(COUNT('Math Scores'!$CX40:$DU40)=0,"",SUMIF('Math Scores'!$F$6:$IC$6,BT$4,'Math Scores'!$F40:$IC40))</f>
        <is>
          <t/>
        </is>
      </c>
      <c r="BU39" s="519" t="inlineStr">
        <f aca="false">IF(COUNT('Math Scores'!$CX40:$DU40)=0,"",SUMIF('Math Scores'!$F$6:$IC$6,BU$4,'Math Scores'!$F40:$IC40))</f>
        <is>
          <t/>
        </is>
      </c>
      <c r="BV39" s="519" t="inlineStr">
        <f aca="false">IF(COUNT('Math Scores'!$CX40:$DU40)=0,"",SUMIF('Math Scores'!$F$6:$IC$6,BV$4,'Math Scores'!$F40:$IC40))</f>
        <is>
          <t/>
        </is>
      </c>
      <c r="BW39" s="519" t="inlineStr">
        <f aca="false">IF(COUNT('Math Scores'!$CX40:$DU40)=0,"",SUMIF('Math Scores'!$F$6:$IC$6,BW$4,'Math Scores'!$F40:$IC40))</f>
        <is>
          <t/>
        </is>
      </c>
      <c r="BX39" s="519" t="inlineStr">
        <f aca="false">IF(COUNT('Math Scores'!$CX40:$DU40)=0,"",SUMIF('Math Scores'!$F$6:$IC$6,BX$4,'Math Scores'!$F40:$IC40))</f>
        <is>
          <t/>
        </is>
      </c>
      <c r="BY39" s="519" t="inlineStr">
        <f aca="false">IF(COUNT('Math Scores'!$CX40:$DU40)=0,"",SUMIF('Math Scores'!$F$6:$IC$6,BY$4,'Math Scores'!$F40:$IC40))</f>
        <is>
          <t/>
        </is>
      </c>
      <c r="BZ39" s="519" t="inlineStr">
        <f aca="false">IF(COUNT('Math Scores'!$CX40:$DU40)=0,"",SUMIF('Math Scores'!$F$6:$IC$6,BZ$4,'Math Scores'!$F40:$IC40))</f>
        <is>
          <t/>
        </is>
      </c>
      <c r="CA39" s="519" t="inlineStr">
        <f aca="false">IF(COUNT('Math Scores'!$CX40:$DU40)=0,"",SUMIF('Math Scores'!$F$6:$IC$6,CA$4,'Math Scores'!$F40:$IC40))</f>
        <is>
          <t/>
        </is>
      </c>
      <c r="CB39" s="519" t="inlineStr">
        <f aca="false">IF(COUNT('Math Scores'!$CX40:$DU40)=0,"",SUMIF('Math Scores'!$F$6:$IC$6,CB$4,'Math Scores'!$F40:$IC40))</f>
        <is>
          <t/>
        </is>
      </c>
      <c r="CC39" s="519" t="inlineStr">
        <f aca="false">IF(COUNT('Math Scores'!$CX40:$DU40)=0,"",SUMIF('Math Scores'!$F$6:$IC$6,CC$4,'Math Scores'!$F40:$IC40))</f>
        <is>
          <t/>
        </is>
      </c>
      <c r="CD39" s="519" t="inlineStr">
        <f aca="false">IF(COUNT('Math Scores'!$DV40:$EU40)=0,"",SUMIF('Math Scores'!$F$6:$IC$6,CD$4,'Math Scores'!$F40:$IC40))</f>
        <is>
          <t/>
        </is>
      </c>
      <c r="CE39" s="519" t="inlineStr">
        <f aca="false">IF(COUNT('Math Scores'!$DV40:$EU40)=0,"",SUMIF('Math Scores'!$F$6:$IC$6,CE$4,'Math Scores'!$F40:$IC40))</f>
        <is>
          <t/>
        </is>
      </c>
      <c r="CF39" s="519" t="inlineStr">
        <f aca="false">IF(COUNT('Math Scores'!$DV40:$EU40)=0,"",SUMIF('Math Scores'!$F$6:$IC$6,CF$4,'Math Scores'!$F40:$IC40))</f>
        <is>
          <t/>
        </is>
      </c>
      <c r="CG39" s="519" t="inlineStr">
        <f aca="false">IF(COUNT('Math Scores'!$DV40:$EU40)=0,"",SUMIF('Math Scores'!$F$6:$IC$6,CG$4,'Math Scores'!$F40:$IC40))</f>
        <is>
          <t/>
        </is>
      </c>
      <c r="CH39" s="519" t="inlineStr">
        <f aca="false">IF(COUNT('Math Scores'!$DV40:$EU40)=0,"",SUMIF('Math Scores'!$F$6:$IC$6,CH$4,'Math Scores'!$F40:$IC40))</f>
        <is>
          <t/>
        </is>
      </c>
      <c r="CI39" s="519" t="inlineStr">
        <f aca="false">IF(COUNT('Math Scores'!$DV40:$EU40)=0,"",SUMIF('Math Scores'!$F$6:$IC$6,CI$4,'Math Scores'!$F40:$IC40))</f>
        <is>
          <t/>
        </is>
      </c>
      <c r="CJ39" s="519" t="inlineStr">
        <f aca="false">IF(COUNT('Math Scores'!$DV40:$EU40)=0,"",SUMIF('Math Scores'!$F$6:$IC$6,CJ$4,'Math Scores'!$F40:$IC40))</f>
        <is>
          <t/>
        </is>
      </c>
      <c r="CK39" s="519" t="inlineStr">
        <f aca="false">IF(COUNT('Math Scores'!$DV40:$EU40)=0,"",SUMIF('Math Scores'!$F$6:$IC$6,CK$4,'Math Scores'!$F40:$IC40))</f>
        <is>
          <t/>
        </is>
      </c>
      <c r="CL39" s="519" t="inlineStr">
        <f aca="false">IF(COUNT('Math Scores'!$DV40:$EU40)=0,"",SUMIF('Math Scores'!$F$6:$IC$6,CL$4,'Math Scores'!$F40:$IC40))</f>
        <is>
          <t/>
        </is>
      </c>
      <c r="CM39" s="519" t="inlineStr">
        <f aca="false">IF(COUNT('Math Scores'!$DV40:$EU40)=0,"",SUMIF('Math Scores'!$F$6:$IC$6,CM$4,'Math Scores'!$F40:$IC40))</f>
        <is>
          <t/>
        </is>
      </c>
      <c r="CN39" s="519" t="inlineStr">
        <f aca="false">IF(COUNT('Math Scores'!$DV40:$EU40)=0,"",SUMIF('Math Scores'!$F$6:$IC$6,CN$4,'Math Scores'!$F40:$IC40))</f>
        <is>
          <t/>
        </is>
      </c>
      <c r="CO39" s="519" t="inlineStr">
        <f aca="false">IF(COUNT('Math Scores'!$DV40:$EU40)=0,"",SUMIF('Math Scores'!$F$6:$IC$6,CO$4,'Math Scores'!$F40:$IC40))</f>
        <is>
          <t/>
        </is>
      </c>
      <c r="CP39" s="519" t="inlineStr">
        <f aca="false">IF(COUNT('Math Scores'!$DV40:$EU40)=0,"",SUMIF('Math Scores'!$F$6:$IC$6,CP$4,'Math Scores'!$F40:$IC40))</f>
        <is>
          <t/>
        </is>
      </c>
      <c r="CQ39" s="519" t="inlineStr">
        <f aca="false">IF(COUNT('Math Scores'!$DV40:$EU40)=0,"",SUMIF('Math Scores'!$F$6:$IC$6,CQ$4,'Math Scores'!$F40:$IC40))</f>
        <is>
          <t/>
        </is>
      </c>
      <c r="CR39" s="519" t="inlineStr">
        <f aca="false">IF(COUNT('Math Scores'!$DV40:$EU40)=0,"",SUMIF('Math Scores'!$F$6:$IC$6,CR$4,'Math Scores'!$F40:$IC40))</f>
        <is>
          <t/>
        </is>
      </c>
      <c r="CS39" s="519" t="inlineStr">
        <f aca="false">IF(COUNT('Math Scores'!$DV40:$EU40)=0,"",SUMIF('Math Scores'!$F$6:$IC$6,CS$4,'Math Scores'!$F40:$IC40))</f>
        <is>
          <t/>
        </is>
      </c>
      <c r="CT39" s="519" t="inlineStr">
        <f aca="false">IF(COUNT('Math Scores'!$EV40:$FW40)=0,"",SUMIF('Math Scores'!$F$6:$IC$6,CT$4,'Math Scores'!$F40:$IC40))</f>
        <is>
          <t/>
        </is>
      </c>
      <c r="CU39" s="519" t="inlineStr">
        <f aca="false">IF(COUNT('Math Scores'!$EV40:$FW40)=0,"",SUMIF('Math Scores'!$F$6:$IC$6,CU$4,'Math Scores'!$F40:$IC40))</f>
        <is>
          <t/>
        </is>
      </c>
      <c r="CV39" s="519" t="inlineStr">
        <f aca="false">IF(COUNT('Math Scores'!$EV40:$FW40)=0,"",SUMIF('Math Scores'!$F$6:$IC$6,CV$4,'Math Scores'!$F40:$IC40))</f>
        <is>
          <t/>
        </is>
      </c>
      <c r="CW39" s="519" t="inlineStr">
        <f aca="false">IF(COUNT('Math Scores'!$EV40:$FW40)=0,"",SUMIF('Math Scores'!$F$6:$IC$6,CW$4,'Math Scores'!$F40:$IC40))</f>
        <is>
          <t/>
        </is>
      </c>
      <c r="CX39" s="519" t="inlineStr">
        <f aca="false">IF(COUNT('Math Scores'!$EV40:$FW40)=0,"",SUMIF('Math Scores'!$F$6:$IC$6,CX$4,'Math Scores'!$F40:$IC40))</f>
        <is>
          <t/>
        </is>
      </c>
      <c r="CY39" s="519" t="inlineStr">
        <f aca="false">IF(COUNT('Math Scores'!$EV40:$FW40)=0,"",SUMIF('Math Scores'!$F$6:$IC$6,CY$4,'Math Scores'!$F40:$IC40))</f>
        <is>
          <t/>
        </is>
      </c>
      <c r="CZ39" s="519" t="inlineStr">
        <f aca="false">IF(COUNT('Math Scores'!$EV40:$FW40)=0,"",SUMIF('Math Scores'!$F$6:$IC$6,CZ$4,'Math Scores'!$F40:$IC40))</f>
        <is>
          <t/>
        </is>
      </c>
      <c r="DA39" s="519" t="inlineStr">
        <f aca="false">IF(COUNT('Math Scores'!$EV40:$FW40)=0,"",SUMIF('Math Scores'!$F$6:$IC$6,DA$4,'Math Scores'!$F40:$IC40))</f>
        <is>
          <t/>
        </is>
      </c>
      <c r="DB39" s="519" t="inlineStr">
        <f aca="false">IF(COUNT('Math Scores'!$EV40:$FW40)=0,"",SUMIF('Math Scores'!$F$6:$IC$6,DB$4,'Math Scores'!$F40:$IC40))</f>
        <is>
          <t/>
        </is>
      </c>
      <c r="DC39" s="519" t="inlineStr">
        <f aca="false">IF(COUNT('Math Scores'!$EV40:$FW40)=0,"",SUMIF('Math Scores'!$F$6:$IC$6,DC$4,'Math Scores'!$F40:$IC40))</f>
        <is>
          <t/>
        </is>
      </c>
      <c r="DD39" s="519" t="inlineStr">
        <f aca="false">IF(COUNT('Math Scores'!$EV40:$FW40)=0,"",SUMIF('Math Scores'!$F$6:$IC$6,DD$4,'Math Scores'!$F40:$IC40))</f>
        <is>
          <t/>
        </is>
      </c>
      <c r="DE39" s="519" t="inlineStr">
        <f aca="false">IF(COUNT('Math Scores'!$EV40:$FW40)=0,"",SUMIF('Math Scores'!$F$6:$IC$6,DE$4,'Math Scores'!$F40:$IC40))</f>
        <is>
          <t/>
        </is>
      </c>
      <c r="DF39" s="519" t="inlineStr">
        <f aca="false">IF(COUNT('Math Scores'!$EV40:$FW40)=0,"",SUMIF('Math Scores'!$F$6:$IC$6,DF$4,'Math Scores'!$F40:$IC40))</f>
        <is>
          <t/>
        </is>
      </c>
      <c r="DG39" s="519" t="inlineStr">
        <f aca="false">IF(COUNT('Math Scores'!$EV40:$FW40)=0,"",SUMIF('Math Scores'!$F$6:$IC$6,DG$4,'Math Scores'!$F40:$IC40))</f>
        <is>
          <t/>
        </is>
      </c>
    </row>
    <row r="40" customFormat="false" ht="22.5" hidden="false" customHeight="false" outlineLevel="0" collapsed="false">
      <c r="A40" s="421" t="n">
        <v>33</v>
      </c>
      <c r="B40" s="228" t="str">
        <f aca="false">'Math Scores'!B41</f>
        <v>Shankarappa</v>
      </c>
      <c r="C40" s="517" t="inlineStr">
        <f aca="false">IF(COUNT('Math Scores'!F41:HI41)=0, "", (SUMIF('Math Scores'!$F$5:$HI$5,"Yes",'Math Scores'!F41:HI41)/SUMIF('Math Scores'!$F$5:$HI$5,"Yes",'Math Scores'!$F$2:$HI$2)))</f>
        <is>
          <t/>
        </is>
      </c>
      <c r="D40" s="476" t="inlineStr">
        <f aca="false">IF(B40="","",IF(COUNT(H40:DG40)=0,"",IF(('Cover Sheet'!$AC$6="2nd"),(SUM(H40:W40)/SUM(H$2:W$2)),IF(('Cover Sheet'!$AC$6="3rd"),(SUM(X40:AI40)/SUM(X$2:AI$2)),IF(('Cover Sheet'!$AC$6="4th"),(SUM(AJ40:AW40)/SUM(AJ$2:AW$2)),IF(('Cover Sheet'!$AC$6="5th"),(SUM(AX40:BK40)/SUM(AX$2:BK$2)),IF(('Cover Sheet'!$AC$6="6th"),(SUM(BL40:CC40)/SUM(BL$2:CC$2)),IF(('Cover Sheet'!$AC$6="7th"),(SUM(CD40:CS40)/SUM(CD$2:CS$2)),IF(('Cover Sheet'!$AC$6="8th"),(SUM(CT40:DG40)/SUM(CT$2:DG$2)),"ERROR")))))))))</f>
        <is>
          <t/>
        </is>
      </c>
      <c r="E40" s="318" t="str">
        <f aca="false">IF(D40="","",IF(D40&gt;0.9,"A1",IF(D40&gt;0.8,"A2",IF(D40&gt;0.7,"B1",IF(D40&gt;0.6,"B2",IF(D40&gt;0.5,"C1",IF(D40&gt;0.4,"C2",IF(D40&gt;0.32,"D",IF(D40&gt;0.2,"E1","E2")))))))))</f>
        <v/>
      </c>
      <c r="F40" s="476" t="str">
        <f aca="false">IF(G40="","",IF(G40&gt;=0.9,"Distinction",IF(G40&gt;=0.75,"First Class",IF(G40&gt;=0.56,"Second Class",IF(G40&gt;=0.35,"Pass","Unsatisfactory")))))</f>
        <v/>
      </c>
      <c r="G40" s="518" t="inlineStr">
        <f aca="false">IF(OR(B40="",'Cover Sheet'!$AC$6=""),"",IF(('Cover Sheet'!$AC$6="2nd"),(VLOOKUP(ROUND((D40*100),0),Goals!$E$4:$H$104,2,1)/100),IF(('Cover Sheet'!$AC$6="3rd"),(VLOOKUP(ROUND((D40*100),0),Goals!$E$4:$H$104,3,1)/100),VLOOKUP(ROUND((D40*100),0),Goals!$E$4:$H$104,4,1)/100)))</f>
        <is>
          <t/>
        </is>
      </c>
      <c r="H40" s="519" t="inlineStr">
        <f aca="false">IF(COUNT('Math Scores'!$F41:$AC41)=0,"",SUMIF('Math Scores'!$F$6:$IC$6,H$4,'Math Scores'!$F41:$IC41))</f>
        <is>
          <t/>
        </is>
      </c>
      <c r="I40" s="519" t="inlineStr">
        <f aca="false">IF(COUNT('Math Scores'!$F41:$AC41)=0,"",SUMIF('Math Scores'!$F$6:$IC$6,I$4,'Math Scores'!$F41:$IC41))</f>
        <is>
          <t/>
        </is>
      </c>
      <c r="J40" s="519" t="inlineStr">
        <f aca="false">IF(COUNT('Math Scores'!$F41:$AC41)=0,"",SUMIF('Math Scores'!$F$6:$IC$6,J$4,'Math Scores'!$F41:$IC41))</f>
        <is>
          <t/>
        </is>
      </c>
      <c r="K40" s="519" t="inlineStr">
        <f aca="false">IF(COUNT('Math Scores'!$F41:$AC41)=0,"",SUMIF('Math Scores'!$F$6:$IC$6,K$4,'Math Scores'!$F41:$IC41))</f>
        <is>
          <t/>
        </is>
      </c>
      <c r="L40" s="519" t="inlineStr">
        <f aca="false">IF(COUNT('Math Scores'!$F41:$AC41)=0,"",SUMIF('Math Scores'!$F$6:$IC$6,L$4,'Math Scores'!$F41:$IC41))</f>
        <is>
          <t/>
        </is>
      </c>
      <c r="M40" s="519" t="inlineStr">
        <f aca="false">IF(COUNT('Math Scores'!$F41:$AC41)=0,"",SUMIF('Math Scores'!$F$6:$IC$6,M$4,'Math Scores'!$F41:$IC41))</f>
        <is>
          <t/>
        </is>
      </c>
      <c r="N40" s="519" t="inlineStr">
        <f aca="false">IF(COUNT('Math Scores'!$F41:$AC41)=0,"",SUMIF('Math Scores'!$F$6:$IC$6,N$4,'Math Scores'!$F41:$IC41))</f>
        <is>
          <t/>
        </is>
      </c>
      <c r="O40" s="519" t="inlineStr">
        <f aca="false">IF(COUNT('Math Scores'!$F41:$AC41)=0,"",SUMIF('Math Scores'!$F$6:$IC$6,O$4,'Math Scores'!$F41:$IC41))</f>
        <is>
          <t/>
        </is>
      </c>
      <c r="P40" s="519" t="inlineStr">
        <f aca="false">IF(COUNT('Math Scores'!$F41:$AC41)=0,"",SUMIF('Math Scores'!$F$6:$IC$6,P$4,'Math Scores'!$F41:$IC41))</f>
        <is>
          <t/>
        </is>
      </c>
      <c r="Q40" s="519" t="inlineStr">
        <f aca="false">IF(COUNT('Math Scores'!$F41:$AC41)=0,"",SUMIF('Math Scores'!$F$6:$IC$6,Q$4,'Math Scores'!$F41:$IC41))</f>
        <is>
          <t/>
        </is>
      </c>
      <c r="R40" s="519" t="inlineStr">
        <f aca="false">IF(COUNT('Math Scores'!$F41:$AC41)=0,"",SUMIF('Math Scores'!$F$6:$IC$6,R$4,'Math Scores'!$F41:$IC41))</f>
        <is>
          <t/>
        </is>
      </c>
      <c r="S40" s="519"/>
      <c r="T40" s="519"/>
      <c r="U40" s="519"/>
      <c r="V40" s="519"/>
      <c r="W40" s="519"/>
      <c r="X40" s="519" t="inlineStr">
        <f aca="false">IF(COUNT('Math Scores'!$AD41:$AZ41)=0,"",SUMIF('Math Scores'!$F$6:$IC$6,X$4,'Math Scores'!$F41:$IC41))</f>
        <is>
          <t/>
        </is>
      </c>
      <c r="Y40" s="519" t="inlineStr">
        <f aca="false">IF(COUNT('Math Scores'!$AD41:$AZ41)=0,"",SUMIF('Math Scores'!$F$6:$IC$6,Y$4,'Math Scores'!$F41:$IC41))</f>
        <is>
          <t/>
        </is>
      </c>
      <c r="Z40" s="519" t="inlineStr">
        <f aca="false">IF(COUNT('Math Scores'!$AD41:$AZ41)=0,"",SUMIF('Math Scores'!$F$6:$IC$6,Z$4,'Math Scores'!$F41:$IC41))</f>
        <is>
          <t/>
        </is>
      </c>
      <c r="AA40" s="519" t="inlineStr">
        <f aca="false">IF(COUNT('Math Scores'!$AD41:$AZ41)=0,"",SUMIF('Math Scores'!$F$6:$IC$6,AA$4,'Math Scores'!$F41:$IC41))</f>
        <is>
          <t/>
        </is>
      </c>
      <c r="AB40" s="519" t="inlineStr">
        <f aca="false">IF(COUNT('Math Scores'!$AD41:$AZ41)=0,"",SUMIF('Math Scores'!$F$6:$IC$6,AB$4,'Math Scores'!$F41:$IC41))</f>
        <is>
          <t/>
        </is>
      </c>
      <c r="AC40" s="519" t="inlineStr">
        <f aca="false">IF(COUNT('Math Scores'!$AD41:$AZ41)=0,"",SUMIF('Math Scores'!$F$6:$IC$6,AC$4,'Math Scores'!$F41:$IC41))</f>
        <is>
          <t/>
        </is>
      </c>
      <c r="AD40" s="519" t="inlineStr">
        <f aca="false">IF(COUNT('Math Scores'!$AD41:$AZ41)=0,"",SUMIF('Math Scores'!$F$6:$IC$6,AD$4,'Math Scores'!$F41:$IC41))</f>
        <is>
          <t/>
        </is>
      </c>
      <c r="AE40" s="519" t="inlineStr">
        <f aca="false">IF(COUNT('Math Scores'!$AD41:$AZ41)=0,"",SUMIF('Math Scores'!$F$6:$IC$6,AE$4,'Math Scores'!$F41:$IC41))</f>
        <is>
          <t/>
        </is>
      </c>
      <c r="AF40" s="519" t="inlineStr">
        <f aca="false">IF(COUNT('Math Scores'!$AD41:$AZ41)=0,"",SUMIF('Math Scores'!$F$6:$IC$6,AF$4,'Math Scores'!$F41:$IC41))</f>
        <is>
          <t/>
        </is>
      </c>
      <c r="AG40" s="519" t="inlineStr">
        <f aca="false">IF(COUNT('Math Scores'!$AD41:$AZ41)=0,"",SUMIF('Math Scores'!$F$6:$IC$6,AG$4,'Math Scores'!$F41:$IC41))</f>
        <is>
          <t/>
        </is>
      </c>
      <c r="AH40" s="519" t="inlineStr">
        <f aca="false">IF(COUNT('Math Scores'!$AD41:$AZ41)=0,"",SUMIF('Math Scores'!$F$6:$IC$6,AH$4,'Math Scores'!$F41:$IC41))</f>
        <is>
          <t/>
        </is>
      </c>
      <c r="AI40" s="519" t="inlineStr">
        <f aca="false">IF(COUNT('Math Scores'!$AD41:$AZ41)=0,"",SUMIF('Math Scores'!$F$6:$IC$6,AI$4,'Math Scores'!$F41:$IC41))</f>
        <is>
          <t/>
        </is>
      </c>
      <c r="AJ40" s="519" t="n">
        <f aca="false">IF(COUNT('Math Scores'!$BA41:$BY41)=0,"",SUMIF('Math Scores'!$F$6:$IC$6,AJ$4,'Math Scores'!$F41:$IC41))</f>
        <v>0</v>
      </c>
      <c r="AK40" s="519" t="n">
        <f aca="false">IF(COUNT('Math Scores'!$BA41:$BY41)=0,"",SUMIF('Math Scores'!$F$6:$IC$6,AK$4,'Math Scores'!$F41:$IC41))</f>
        <v>0</v>
      </c>
      <c r="AL40" s="519" t="n">
        <f aca="false">IF(COUNT('Math Scores'!$BA41:$BY41)=0,"",SUMIF('Math Scores'!$F$6:$IC$6,AL$4,'Math Scores'!$F41:$IC41))</f>
        <v>0</v>
      </c>
      <c r="AM40" s="519" t="n">
        <f aca="false">IF(COUNT('Math Scores'!$BA41:$BY41)=0,"",SUMIF('Math Scores'!$F$6:$IC$6,AM$4,'Math Scores'!$F41:$IC41))</f>
        <v>0</v>
      </c>
      <c r="AN40" s="519" t="n">
        <f aca="false">IF(COUNT('Math Scores'!$BA41:$BY41)=0,"",SUMIF('Math Scores'!$F$6:$IC$6,AN$4,'Math Scores'!$F41:$IC41))</f>
        <v>0</v>
      </c>
      <c r="AO40" s="519" t="n">
        <f aca="false">IF(COUNT('Math Scores'!$BA41:$BY41)=0,"",SUMIF('Math Scores'!$F$6:$IC$6,AO$4,'Math Scores'!$F41:$IC41))</f>
        <v>0</v>
      </c>
      <c r="AP40" s="519" t="n">
        <f aca="false">IF(COUNT('Math Scores'!$BA41:$BY41)=0,"",SUMIF('Math Scores'!$F$6:$IC$6,AP$4,'Math Scores'!$F41:$IC41))</f>
        <v>0</v>
      </c>
      <c r="AQ40" s="519" t="n">
        <f aca="false">IF(COUNT('Math Scores'!$BA41:$BY41)=0,"",SUMIF('Math Scores'!$F$6:$IC$6,AQ$4,'Math Scores'!$F41:$IC41))</f>
        <v>0</v>
      </c>
      <c r="AR40" s="519" t="n">
        <f aca="false">IF(COUNT('Math Scores'!$BA41:$BY41)=0,"",SUMIF('Math Scores'!$F$6:$IC$6,AR$4,'Math Scores'!$F41:$IC41))</f>
        <v>0</v>
      </c>
      <c r="AS40" s="519" t="n">
        <f aca="false">IF(COUNT('Math Scores'!$BA41:$BY41)=0,"",SUMIF('Math Scores'!$F$6:$IC$6,AS$4,'Math Scores'!$F41:$IC41))</f>
        <v>0</v>
      </c>
      <c r="AT40" s="519" t="n">
        <f aca="false">IF(COUNT('Math Scores'!$BA41:$BY41)=0,"",SUMIF('Math Scores'!$F$6:$IC$6,AT$4,'Math Scores'!$F41:$IC41))</f>
        <v>0</v>
      </c>
      <c r="AU40" s="519" t="n">
        <f aca="false">IF(COUNT('Math Scores'!$BA41:$BY41)=0,"",SUMIF('Math Scores'!$F$6:$IC$6,AU$4,'Math Scores'!$F41:$IC41))</f>
        <v>0</v>
      </c>
      <c r="AV40" s="519" t="n">
        <f aca="false">IF(COUNT('Math Scores'!$BA41:$BY41)=0,"",SUMIF('Math Scores'!$F$6:$IC$6,AV$4,'Math Scores'!$F41:$IC41))</f>
        <v>0</v>
      </c>
      <c r="AW40" s="519" t="n">
        <f aca="false">IF(COUNT('Math Scores'!$BA41:$BY41)=0,"",SUMIF('Math Scores'!$F$6:$IC$6,AW$4,'Math Scores'!$F41:$IC41))</f>
        <v>0</v>
      </c>
      <c r="AX40" s="519" t="n">
        <f aca="false">IF(COUNT('Math Scores'!$BZ41:$CW41)=0,"",SUMIF('Math Scores'!$F$6:$IC$6,AX$4,'Math Scores'!$F41:$IC41))</f>
        <v>0</v>
      </c>
      <c r="AY40" s="519" t="n">
        <f aca="false">IF(COUNT('Math Scores'!$BZ41:$CW41)=0,"",SUMIF('Math Scores'!$F$6:$IC$6,AY$4,'Math Scores'!$F41:$IC41))</f>
        <v>0</v>
      </c>
      <c r="AZ40" s="519" t="n">
        <f aca="false">IF(COUNT('Math Scores'!$BZ41:$CW41)=0,"",SUMIF('Math Scores'!$F$6:$IC$6,AZ$4,'Math Scores'!$F41:$IC41))</f>
        <v>0</v>
      </c>
      <c r="BA40" s="519" t="n">
        <f aca="false">IF(COUNT('Math Scores'!$BZ41:$CW41)=0,"",SUMIF('Math Scores'!$F$6:$IC$6,BA$4,'Math Scores'!$F41:$IC41))</f>
        <v>0</v>
      </c>
      <c r="BB40" s="519" t="n">
        <f aca="false">IF(COUNT('Math Scores'!$BZ41:$CW41)=0,"",SUMIF('Math Scores'!$F$6:$IC$6,BB$4,'Math Scores'!$F41:$IC41))</f>
        <v>0</v>
      </c>
      <c r="BC40" s="519" t="n">
        <f aca="false">IF(COUNT('Math Scores'!$BZ41:$CW41)=0,"",SUMIF('Math Scores'!$F$6:$IC$6,BC$4,'Math Scores'!$F41:$IC41))</f>
        <v>0</v>
      </c>
      <c r="BD40" s="519" t="n">
        <f aca="false">IF(COUNT('Math Scores'!$BZ41:$CW41)=0,"",SUMIF('Math Scores'!$F$6:$IC$6,BD$4,'Math Scores'!$F41:$IC41))</f>
        <v>0</v>
      </c>
      <c r="BE40" s="519" t="n">
        <f aca="false">IF(COUNT('Math Scores'!$BZ41:$CW41)=0,"",SUMIF('Math Scores'!$F$6:$IC$6,BE$4,'Math Scores'!$F41:$IC41))</f>
        <v>0</v>
      </c>
      <c r="BF40" s="519" t="n">
        <f aca="false">IF(COUNT('Math Scores'!$BZ41:$CW41)=0,"",SUMIF('Math Scores'!$F$6:$IC$6,BF$4,'Math Scores'!$F41:$IC41))</f>
        <v>0</v>
      </c>
      <c r="BG40" s="519" t="n">
        <f aca="false">IF(COUNT('Math Scores'!$BZ41:$CW41)=0,"",SUMIF('Math Scores'!$F$6:$IC$6,BG$4,'Math Scores'!$F41:$IC41))</f>
        <v>0</v>
      </c>
      <c r="BH40" s="519" t="inlineStr">
        <f aca="false">IF(COUNT('Math Scores'!$BZ41:$CW41)=0,"",SUMIF('Math Scores'!$F$6:$IC$6,BH$4,'Math Scores'!$F41:$IC41))</f>
        <is>
          <t/>
        </is>
      </c>
      <c r="BI40" s="519" t="inlineStr">
        <f aca="false">IF(COUNT('Math Scores'!$BZ41:$CW41)=0,"",SUMIF('Math Scores'!$F$6:$IC$6,BI$4,'Math Scores'!$F41:$IC41))</f>
        <is>
          <t/>
        </is>
      </c>
      <c r="BJ40" s="519" t="inlineStr">
        <f aca="false">IF(COUNT('Math Scores'!$BZ41:$CW41)=0,"",SUMIF('Math Scores'!$F$6:$IC$6,BJ$4,'Math Scores'!$F41:$IC41))</f>
        <is>
          <t/>
        </is>
      </c>
      <c r="BK40" s="519" t="n">
        <f aca="false">IF(COUNT('Math Scores'!$BZ41:$CW41)=0,"",SUMIF('Math Scores'!$F$6:$IC$6,BK$4,'Math Scores'!$F41:$IC41))</f>
        <v>0</v>
      </c>
      <c r="BL40" s="519" t="n">
        <f aca="false">IF(COUNT('Math Scores'!$CX41:$DU41)=0,"",SUMIF('Math Scores'!$F$6:$IC$6,BL$4,'Math Scores'!$F41:$IC41))</f>
        <v>0</v>
      </c>
      <c r="BM40" s="519" t="n">
        <f aca="false">IF(COUNT('Math Scores'!$CX41:$DU41)=0,"",SUMIF('Math Scores'!$F$6:$IC$6,BM$4,'Math Scores'!$F41:$IC41))</f>
        <v>0</v>
      </c>
      <c r="BN40" s="519" t="n">
        <f aca="false">IF(COUNT('Math Scores'!$CX41:$DU41)=0,"",SUMIF('Math Scores'!$F$6:$IC$6,BN$4,'Math Scores'!$F41:$IC41))</f>
        <v>0</v>
      </c>
      <c r="BO40" s="519" t="n">
        <f aca="false">IF(COUNT('Math Scores'!$CX41:$DU41)=0,"",SUMIF('Math Scores'!$F$6:$IC$6,BO$4,'Math Scores'!$F41:$IC41))</f>
        <v>0</v>
      </c>
      <c r="BP40" s="519" t="n">
        <f aca="false">IF(COUNT('Math Scores'!$CX41:$DU41)=0,"",SUMIF('Math Scores'!$F$6:$IC$6,BP$4,'Math Scores'!$F41:$IC41))</f>
        <v>0</v>
      </c>
      <c r="BQ40" s="519" t="n">
        <f aca="false">IF(COUNT('Math Scores'!$CX41:$DU41)=0,"",SUMIF('Math Scores'!$F$6:$IC$6,BQ$4,'Math Scores'!$F41:$IC41))</f>
        <v>0</v>
      </c>
      <c r="BR40" s="519" t="n">
        <f aca="false">IF(COUNT('Math Scores'!$CX41:$DU41)=0,"",SUMIF('Math Scores'!$F$6:$IC$6,BR$4,'Math Scores'!$F41:$IC41))</f>
        <v>0</v>
      </c>
      <c r="BS40" s="519" t="n">
        <f aca="false">IF(COUNT('Math Scores'!$CX41:$DU41)=0,"",SUMIF('Math Scores'!$F$6:$IC$6,BS$4,'Math Scores'!$F41:$IC41))</f>
        <v>0</v>
      </c>
      <c r="BT40" s="519" t="n">
        <f aca="false">IF(COUNT('Math Scores'!$CX41:$DU41)=0,"",SUMIF('Math Scores'!$F$6:$IC$6,BT$4,'Math Scores'!$F41:$IC41))</f>
        <v>0</v>
      </c>
      <c r="BU40" s="519" t="n">
        <f aca="false">IF(COUNT('Math Scores'!$CX41:$DU41)=0,"",SUMIF('Math Scores'!$F$6:$IC$6,BU$4,'Math Scores'!$F41:$IC41))</f>
        <v>0</v>
      </c>
      <c r="BV40" s="519" t="n">
        <f aca="false">IF(COUNT('Math Scores'!$CX41:$DU41)=0,"",SUMIF('Math Scores'!$F$6:$IC$6,BV$4,'Math Scores'!$F41:$IC41))</f>
        <v>0</v>
      </c>
      <c r="BW40" s="519" t="n">
        <f aca="false">IF(COUNT('Math Scores'!$CX41:$DU41)=0,"",SUMIF('Math Scores'!$F$6:$IC$6,BW$4,'Math Scores'!$F41:$IC41))</f>
        <v>0</v>
      </c>
      <c r="BX40" s="519" t="n">
        <f aca="false">IF(COUNT('Math Scores'!$CX41:$DU41)=0,"",SUMIF('Math Scores'!$F$6:$IC$6,BX$4,'Math Scores'!$F41:$IC41))</f>
        <v>0</v>
      </c>
      <c r="BY40" s="519" t="n">
        <f aca="false">IF(COUNT('Math Scores'!$CX41:$DU41)=0,"",SUMIF('Math Scores'!$F$6:$IC$6,BY$4,'Math Scores'!$F41:$IC41))</f>
        <v>0</v>
      </c>
      <c r="BZ40" s="519" t="n">
        <f aca="false">IF(COUNT('Math Scores'!$CX41:$DU41)=0,"",SUMIF('Math Scores'!$F$6:$IC$6,BZ$4,'Math Scores'!$F41:$IC41))</f>
        <v>0</v>
      </c>
      <c r="CA40" s="519" t="n">
        <f aca="false">IF(COUNT('Math Scores'!$CX41:$DU41)=0,"",SUMIF('Math Scores'!$F$6:$IC$6,CA$4,'Math Scores'!$F41:$IC41))</f>
        <v>0</v>
      </c>
      <c r="CB40" s="519" t="n">
        <f aca="false">IF(COUNT('Math Scores'!$CX41:$DU41)=0,"",SUMIF('Math Scores'!$F$6:$IC$6,CB$4,'Math Scores'!$F41:$IC41))</f>
        <v>0</v>
      </c>
      <c r="CC40" s="519" t="n">
        <f aca="false">IF(COUNT('Math Scores'!$CX41:$DU41)=0,"",SUMIF('Math Scores'!$F$6:$IC$6,CC$4,'Math Scores'!$F41:$IC41))</f>
        <v>0</v>
      </c>
      <c r="CD40" s="519" t="inlineStr">
        <f aca="false">IF(COUNT('Math Scores'!$DV41:$EU41)=0,"",SUMIF('Math Scores'!$F$6:$IC$6,CD$4,'Math Scores'!$F41:$IC41))</f>
        <is>
          <t/>
        </is>
      </c>
      <c r="CE40" s="519" t="inlineStr">
        <f aca="false">IF(COUNT('Math Scores'!$DV41:$EU41)=0,"",SUMIF('Math Scores'!$F$6:$IC$6,CE$4,'Math Scores'!$F41:$IC41))</f>
        <is>
          <t/>
        </is>
      </c>
      <c r="CF40" s="519" t="inlineStr">
        <f aca="false">IF(COUNT('Math Scores'!$DV41:$EU41)=0,"",SUMIF('Math Scores'!$F$6:$IC$6,CF$4,'Math Scores'!$F41:$IC41))</f>
        <is>
          <t/>
        </is>
      </c>
      <c r="CG40" s="519" t="inlineStr">
        <f aca="false">IF(COUNT('Math Scores'!$DV41:$EU41)=0,"",SUMIF('Math Scores'!$F$6:$IC$6,CG$4,'Math Scores'!$F41:$IC41))</f>
        <is>
          <t/>
        </is>
      </c>
      <c r="CH40" s="519" t="inlineStr">
        <f aca="false">IF(COUNT('Math Scores'!$DV41:$EU41)=0,"",SUMIF('Math Scores'!$F$6:$IC$6,CH$4,'Math Scores'!$F41:$IC41))</f>
        <is>
          <t/>
        </is>
      </c>
      <c r="CI40" s="519" t="inlineStr">
        <f aca="false">IF(COUNT('Math Scores'!$DV41:$EU41)=0,"",SUMIF('Math Scores'!$F$6:$IC$6,CI$4,'Math Scores'!$F41:$IC41))</f>
        <is>
          <t/>
        </is>
      </c>
      <c r="CJ40" s="519" t="inlineStr">
        <f aca="false">IF(COUNT('Math Scores'!$DV41:$EU41)=0,"",SUMIF('Math Scores'!$F$6:$IC$6,CJ$4,'Math Scores'!$F41:$IC41))</f>
        <is>
          <t/>
        </is>
      </c>
      <c r="CK40" s="519" t="inlineStr">
        <f aca="false">IF(COUNT('Math Scores'!$DV41:$EU41)=0,"",SUMIF('Math Scores'!$F$6:$IC$6,CK$4,'Math Scores'!$F41:$IC41))</f>
        <is>
          <t/>
        </is>
      </c>
      <c r="CL40" s="519" t="inlineStr">
        <f aca="false">IF(COUNT('Math Scores'!$DV41:$EU41)=0,"",SUMIF('Math Scores'!$F$6:$IC$6,CL$4,'Math Scores'!$F41:$IC41))</f>
        <is>
          <t/>
        </is>
      </c>
      <c r="CM40" s="519" t="inlineStr">
        <f aca="false">IF(COUNT('Math Scores'!$DV41:$EU41)=0,"",SUMIF('Math Scores'!$F$6:$IC$6,CM$4,'Math Scores'!$F41:$IC41))</f>
        <is>
          <t/>
        </is>
      </c>
      <c r="CN40" s="519" t="inlineStr">
        <f aca="false">IF(COUNT('Math Scores'!$DV41:$EU41)=0,"",SUMIF('Math Scores'!$F$6:$IC$6,CN$4,'Math Scores'!$F41:$IC41))</f>
        <is>
          <t/>
        </is>
      </c>
      <c r="CO40" s="519" t="inlineStr">
        <f aca="false">IF(COUNT('Math Scores'!$DV41:$EU41)=0,"",SUMIF('Math Scores'!$F$6:$IC$6,CO$4,'Math Scores'!$F41:$IC41))</f>
        <is>
          <t/>
        </is>
      </c>
      <c r="CP40" s="519" t="inlineStr">
        <f aca="false">IF(COUNT('Math Scores'!$DV41:$EU41)=0,"",SUMIF('Math Scores'!$F$6:$IC$6,CP$4,'Math Scores'!$F41:$IC41))</f>
        <is>
          <t/>
        </is>
      </c>
      <c r="CQ40" s="519" t="inlineStr">
        <f aca="false">IF(COUNT('Math Scores'!$DV41:$EU41)=0,"",SUMIF('Math Scores'!$F$6:$IC$6,CQ$4,'Math Scores'!$F41:$IC41))</f>
        <is>
          <t/>
        </is>
      </c>
      <c r="CR40" s="519" t="inlineStr">
        <f aca="false">IF(COUNT('Math Scores'!$DV41:$EU41)=0,"",SUMIF('Math Scores'!$F$6:$IC$6,CR$4,'Math Scores'!$F41:$IC41))</f>
        <is>
          <t/>
        </is>
      </c>
      <c r="CS40" s="519" t="inlineStr">
        <f aca="false">IF(COUNT('Math Scores'!$DV41:$EU41)=0,"",SUMIF('Math Scores'!$F$6:$IC$6,CS$4,'Math Scores'!$F41:$IC41))</f>
        <is>
          <t/>
        </is>
      </c>
      <c r="CT40" s="519" t="inlineStr">
        <f aca="false">IF(COUNT('Math Scores'!$EV41:$FW41)=0,"",SUMIF('Math Scores'!$F$6:$IC$6,CT$4,'Math Scores'!$F41:$IC41))</f>
        <is>
          <t/>
        </is>
      </c>
      <c r="CU40" s="519" t="inlineStr">
        <f aca="false">IF(COUNT('Math Scores'!$EV41:$FW41)=0,"",SUMIF('Math Scores'!$F$6:$IC$6,CU$4,'Math Scores'!$F41:$IC41))</f>
        <is>
          <t/>
        </is>
      </c>
      <c r="CV40" s="519" t="inlineStr">
        <f aca="false">IF(COUNT('Math Scores'!$EV41:$FW41)=0,"",SUMIF('Math Scores'!$F$6:$IC$6,CV$4,'Math Scores'!$F41:$IC41))</f>
        <is>
          <t/>
        </is>
      </c>
      <c r="CW40" s="519" t="inlineStr">
        <f aca="false">IF(COUNT('Math Scores'!$EV41:$FW41)=0,"",SUMIF('Math Scores'!$F$6:$IC$6,CW$4,'Math Scores'!$F41:$IC41))</f>
        <is>
          <t/>
        </is>
      </c>
      <c r="CX40" s="519" t="inlineStr">
        <f aca="false">IF(COUNT('Math Scores'!$EV41:$FW41)=0,"",SUMIF('Math Scores'!$F$6:$IC$6,CX$4,'Math Scores'!$F41:$IC41))</f>
        <is>
          <t/>
        </is>
      </c>
      <c r="CY40" s="519" t="inlineStr">
        <f aca="false">IF(COUNT('Math Scores'!$EV41:$FW41)=0,"",SUMIF('Math Scores'!$F$6:$IC$6,CY$4,'Math Scores'!$F41:$IC41))</f>
        <is>
          <t/>
        </is>
      </c>
      <c r="CZ40" s="519" t="inlineStr">
        <f aca="false">IF(COUNT('Math Scores'!$EV41:$FW41)=0,"",SUMIF('Math Scores'!$F$6:$IC$6,CZ$4,'Math Scores'!$F41:$IC41))</f>
        <is>
          <t/>
        </is>
      </c>
      <c r="DA40" s="519" t="inlineStr">
        <f aca="false">IF(COUNT('Math Scores'!$EV41:$FW41)=0,"",SUMIF('Math Scores'!$F$6:$IC$6,DA$4,'Math Scores'!$F41:$IC41))</f>
        <is>
          <t/>
        </is>
      </c>
      <c r="DB40" s="519" t="inlineStr">
        <f aca="false">IF(COUNT('Math Scores'!$EV41:$FW41)=0,"",SUMIF('Math Scores'!$F$6:$IC$6,DB$4,'Math Scores'!$F41:$IC41))</f>
        <is>
          <t/>
        </is>
      </c>
      <c r="DC40" s="519" t="inlineStr">
        <f aca="false">IF(COUNT('Math Scores'!$EV41:$FW41)=0,"",SUMIF('Math Scores'!$F$6:$IC$6,DC$4,'Math Scores'!$F41:$IC41))</f>
        <is>
          <t/>
        </is>
      </c>
      <c r="DD40" s="519" t="inlineStr">
        <f aca="false">IF(COUNT('Math Scores'!$EV41:$FW41)=0,"",SUMIF('Math Scores'!$F$6:$IC$6,DD$4,'Math Scores'!$F41:$IC41))</f>
        <is>
          <t/>
        </is>
      </c>
      <c r="DE40" s="519" t="inlineStr">
        <f aca="false">IF(COUNT('Math Scores'!$EV41:$FW41)=0,"",SUMIF('Math Scores'!$F$6:$IC$6,DE$4,'Math Scores'!$F41:$IC41))</f>
        <is>
          <t/>
        </is>
      </c>
      <c r="DF40" s="519" t="inlineStr">
        <f aca="false">IF(COUNT('Math Scores'!$EV41:$FW41)=0,"",SUMIF('Math Scores'!$F$6:$IC$6,DF$4,'Math Scores'!$F41:$IC41))</f>
        <is>
          <t/>
        </is>
      </c>
      <c r="DG40" s="519" t="inlineStr">
        <f aca="false">IF(COUNT('Math Scores'!$EV41:$FW41)=0,"",SUMIF('Math Scores'!$F$6:$IC$6,DG$4,'Math Scores'!$F41:$IC41))</f>
        <is>
          <t/>
        </is>
      </c>
    </row>
    <row r="41" customFormat="false" ht="12.75" hidden="false" customHeight="false" outlineLevel="0" collapsed="false">
      <c r="A41" s="421" t="n">
        <v>34</v>
      </c>
      <c r="B41" s="228" t="str">
        <f aca="false">'Math Scores'!B42</f>
        <v>Shashank</v>
      </c>
      <c r="C41" s="517" t="inlineStr">
        <f aca="false">IF(COUNT('Math Scores'!F42:HI42)=0, "", (SUMIF('Math Scores'!$F$5:$HI$5,"Yes",'Math Scores'!F42:HI42)/SUMIF('Math Scores'!$F$5:$HI$5,"Yes",'Math Scores'!$F$2:$HI$2)))</f>
        <is>
          <t/>
        </is>
      </c>
      <c r="D41" s="476" t="inlineStr">
        <f aca="false">IF(B41="","",IF(COUNT(H41:DG41)=0,"",IF(('Cover Sheet'!$AC$6="2nd"),(SUM(H41:W41)/SUM(H$2:W$2)),IF(('Cover Sheet'!$AC$6="3rd"),(SUM(X41:AI41)/SUM(X$2:AI$2)),IF(('Cover Sheet'!$AC$6="4th"),(SUM(AJ41:AW41)/SUM(AJ$2:AW$2)),IF(('Cover Sheet'!$AC$6="5th"),(SUM(AX41:BK41)/SUM(AX$2:BK$2)),IF(('Cover Sheet'!$AC$6="6th"),(SUM(BL41:CC41)/SUM(BL$2:CC$2)),IF(('Cover Sheet'!$AC$6="7th"),(SUM(CD41:CS41)/SUM(CD$2:CS$2)),IF(('Cover Sheet'!$AC$6="8th"),(SUM(CT41:DG41)/SUM(CT$2:DG$2)),"ERROR")))))))))</f>
        <is>
          <t/>
        </is>
      </c>
      <c r="E41" s="318" t="str">
        <f aca="false">IF(D41="","",IF(D41&gt;0.9,"A1",IF(D41&gt;0.8,"A2",IF(D41&gt;0.7,"B1",IF(D41&gt;0.6,"B2",IF(D41&gt;0.5,"C1",IF(D41&gt;0.4,"C2",IF(D41&gt;0.32,"D",IF(D41&gt;0.2,"E1","E2")))))))))</f>
        <v/>
      </c>
      <c r="F41" s="476" t="str">
        <f aca="false">IF(G41="","",IF(G41&gt;=0.9,"Distinction",IF(G41&gt;=0.75,"First Class",IF(G41&gt;=0.56,"Second Class",IF(G41&gt;=0.35,"Pass","Unsatisfactory")))))</f>
        <v/>
      </c>
      <c r="G41" s="518" t="inlineStr">
        <f aca="false">IF(OR(B41="",'Cover Sheet'!$AC$6=""),"",IF(('Cover Sheet'!$AC$6="2nd"),(VLOOKUP(ROUND((D41*100),0),Goals!$E$4:$H$104,2,1)/100),IF(('Cover Sheet'!$AC$6="3rd"),(VLOOKUP(ROUND((D41*100),0),Goals!$E$4:$H$104,3,1)/100),VLOOKUP(ROUND((D41*100),0),Goals!$E$4:$H$104,4,1)/100)))</f>
        <is>
          <t/>
        </is>
      </c>
      <c r="H41" s="519" t="inlineStr">
        <f aca="false">IF(COUNT('Math Scores'!$F42:$AC42)=0,"",SUMIF('Math Scores'!$F$6:$IC$6,H$4,'Math Scores'!$F42:$IC42))</f>
        <is>
          <t/>
        </is>
      </c>
      <c r="I41" s="519" t="inlineStr">
        <f aca="false">IF(COUNT('Math Scores'!$F42:$AC42)=0,"",SUMIF('Math Scores'!$F$6:$IC$6,I$4,'Math Scores'!$F42:$IC42))</f>
        <is>
          <t/>
        </is>
      </c>
      <c r="J41" s="519" t="inlineStr">
        <f aca="false">IF(COUNT('Math Scores'!$F42:$AC42)=0,"",SUMIF('Math Scores'!$F$6:$IC$6,J$4,'Math Scores'!$F42:$IC42))</f>
        <is>
          <t/>
        </is>
      </c>
      <c r="K41" s="519" t="inlineStr">
        <f aca="false">IF(COUNT('Math Scores'!$F42:$AC42)=0,"",SUMIF('Math Scores'!$F$6:$IC$6,K$4,'Math Scores'!$F42:$IC42))</f>
        <is>
          <t/>
        </is>
      </c>
      <c r="L41" s="519" t="inlineStr">
        <f aca="false">IF(COUNT('Math Scores'!$F42:$AC42)=0,"",SUMIF('Math Scores'!$F$6:$IC$6,L$4,'Math Scores'!$F42:$IC42))</f>
        <is>
          <t/>
        </is>
      </c>
      <c r="M41" s="519" t="inlineStr">
        <f aca="false">IF(COUNT('Math Scores'!$F42:$AC42)=0,"",SUMIF('Math Scores'!$F$6:$IC$6,M$4,'Math Scores'!$F42:$IC42))</f>
        <is>
          <t/>
        </is>
      </c>
      <c r="N41" s="519" t="inlineStr">
        <f aca="false">IF(COUNT('Math Scores'!$F42:$AC42)=0,"",SUMIF('Math Scores'!$F$6:$IC$6,N$4,'Math Scores'!$F42:$IC42))</f>
        <is>
          <t/>
        </is>
      </c>
      <c r="O41" s="519" t="inlineStr">
        <f aca="false">IF(COUNT('Math Scores'!$F42:$AC42)=0,"",SUMIF('Math Scores'!$F$6:$IC$6,O$4,'Math Scores'!$F42:$IC42))</f>
        <is>
          <t/>
        </is>
      </c>
      <c r="P41" s="519" t="inlineStr">
        <f aca="false">IF(COUNT('Math Scores'!$F42:$AC42)=0,"",SUMIF('Math Scores'!$F$6:$IC$6,P$4,'Math Scores'!$F42:$IC42))</f>
        <is>
          <t/>
        </is>
      </c>
      <c r="Q41" s="519" t="inlineStr">
        <f aca="false">IF(COUNT('Math Scores'!$F42:$AC42)=0,"",SUMIF('Math Scores'!$F$6:$IC$6,Q$4,'Math Scores'!$F42:$IC42))</f>
        <is>
          <t/>
        </is>
      </c>
      <c r="R41" s="519" t="inlineStr">
        <f aca="false">IF(COUNT('Math Scores'!$F42:$AC42)=0,"",SUMIF('Math Scores'!$F$6:$IC$6,R$4,'Math Scores'!$F42:$IC42))</f>
        <is>
          <t/>
        </is>
      </c>
      <c r="S41" s="519"/>
      <c r="T41" s="519"/>
      <c r="U41" s="519"/>
      <c r="V41" s="519"/>
      <c r="W41" s="519"/>
      <c r="X41" s="519" t="inlineStr">
        <f aca="false">IF(COUNT('Math Scores'!$AD42:$AZ42)=0,"",SUMIF('Math Scores'!$F$6:$IC$6,X$4,'Math Scores'!$F42:$IC42))</f>
        <is>
          <t/>
        </is>
      </c>
      <c r="Y41" s="519" t="inlineStr">
        <f aca="false">IF(COUNT('Math Scores'!$AD42:$AZ42)=0,"",SUMIF('Math Scores'!$F$6:$IC$6,Y$4,'Math Scores'!$F42:$IC42))</f>
        <is>
          <t/>
        </is>
      </c>
      <c r="Z41" s="519" t="inlineStr">
        <f aca="false">IF(COUNT('Math Scores'!$AD42:$AZ42)=0,"",SUMIF('Math Scores'!$F$6:$IC$6,Z$4,'Math Scores'!$F42:$IC42))</f>
        <is>
          <t/>
        </is>
      </c>
      <c r="AA41" s="519" t="inlineStr">
        <f aca="false">IF(COUNT('Math Scores'!$AD42:$AZ42)=0,"",SUMIF('Math Scores'!$F$6:$IC$6,AA$4,'Math Scores'!$F42:$IC42))</f>
        <is>
          <t/>
        </is>
      </c>
      <c r="AB41" s="519" t="inlineStr">
        <f aca="false">IF(COUNT('Math Scores'!$AD42:$AZ42)=0,"",SUMIF('Math Scores'!$F$6:$IC$6,AB$4,'Math Scores'!$F42:$IC42))</f>
        <is>
          <t/>
        </is>
      </c>
      <c r="AC41" s="519" t="inlineStr">
        <f aca="false">IF(COUNT('Math Scores'!$AD42:$AZ42)=0,"",SUMIF('Math Scores'!$F$6:$IC$6,AC$4,'Math Scores'!$F42:$IC42))</f>
        <is>
          <t/>
        </is>
      </c>
      <c r="AD41" s="519" t="inlineStr">
        <f aca="false">IF(COUNT('Math Scores'!$AD42:$AZ42)=0,"",SUMIF('Math Scores'!$F$6:$IC$6,AD$4,'Math Scores'!$F42:$IC42))</f>
        <is>
          <t/>
        </is>
      </c>
      <c r="AE41" s="519" t="inlineStr">
        <f aca="false">IF(COUNT('Math Scores'!$AD42:$AZ42)=0,"",SUMIF('Math Scores'!$F$6:$IC$6,AE$4,'Math Scores'!$F42:$IC42))</f>
        <is>
          <t/>
        </is>
      </c>
      <c r="AF41" s="519" t="inlineStr">
        <f aca="false">IF(COUNT('Math Scores'!$AD42:$AZ42)=0,"",SUMIF('Math Scores'!$F$6:$IC$6,AF$4,'Math Scores'!$F42:$IC42))</f>
        <is>
          <t/>
        </is>
      </c>
      <c r="AG41" s="519" t="inlineStr">
        <f aca="false">IF(COUNT('Math Scores'!$AD42:$AZ42)=0,"",SUMIF('Math Scores'!$F$6:$IC$6,AG$4,'Math Scores'!$F42:$IC42))</f>
        <is>
          <t/>
        </is>
      </c>
      <c r="AH41" s="519" t="inlineStr">
        <f aca="false">IF(COUNT('Math Scores'!$AD42:$AZ42)=0,"",SUMIF('Math Scores'!$F$6:$IC$6,AH$4,'Math Scores'!$F42:$IC42))</f>
        <is>
          <t/>
        </is>
      </c>
      <c r="AI41" s="519" t="inlineStr">
        <f aca="false">IF(COUNT('Math Scores'!$AD42:$AZ42)=0,"",SUMIF('Math Scores'!$F$6:$IC$6,AI$4,'Math Scores'!$F42:$IC42))</f>
        <is>
          <t/>
        </is>
      </c>
      <c r="AJ41" s="519" t="n">
        <f aca="false">IF(COUNT('Math Scores'!$BA42:$BY42)=0,"",SUMIF('Math Scores'!$F$6:$IC$6,AJ$4,'Math Scores'!$F42:$IC42))</f>
        <v>0</v>
      </c>
      <c r="AK41" s="519" t="n">
        <f aca="false">IF(COUNT('Math Scores'!$BA42:$BY42)=0,"",SUMIF('Math Scores'!$F$6:$IC$6,AK$4,'Math Scores'!$F42:$IC42))</f>
        <v>0</v>
      </c>
      <c r="AL41" s="519" t="n">
        <f aca="false">IF(COUNT('Math Scores'!$BA42:$BY42)=0,"",SUMIF('Math Scores'!$F$6:$IC$6,AL$4,'Math Scores'!$F42:$IC42))</f>
        <v>0</v>
      </c>
      <c r="AM41" s="519" t="n">
        <f aca="false">IF(COUNT('Math Scores'!$BA42:$BY42)=0,"",SUMIF('Math Scores'!$F$6:$IC$6,AM$4,'Math Scores'!$F42:$IC42))</f>
        <v>0</v>
      </c>
      <c r="AN41" s="519" t="n">
        <f aca="false">IF(COUNT('Math Scores'!$BA42:$BY42)=0,"",SUMIF('Math Scores'!$F$6:$IC$6,AN$4,'Math Scores'!$F42:$IC42))</f>
        <v>0</v>
      </c>
      <c r="AO41" s="519" t="n">
        <f aca="false">IF(COUNT('Math Scores'!$BA42:$BY42)=0,"",SUMIF('Math Scores'!$F$6:$IC$6,AO$4,'Math Scores'!$F42:$IC42))</f>
        <v>0</v>
      </c>
      <c r="AP41" s="519" t="n">
        <f aca="false">IF(COUNT('Math Scores'!$BA42:$BY42)=0,"",SUMIF('Math Scores'!$F$6:$IC$6,AP$4,'Math Scores'!$F42:$IC42))</f>
        <v>0</v>
      </c>
      <c r="AQ41" s="519" t="n">
        <f aca="false">IF(COUNT('Math Scores'!$BA42:$BY42)=0,"",SUMIF('Math Scores'!$F$6:$IC$6,AQ$4,'Math Scores'!$F42:$IC42))</f>
        <v>0</v>
      </c>
      <c r="AR41" s="519" t="n">
        <f aca="false">IF(COUNT('Math Scores'!$BA42:$BY42)=0,"",SUMIF('Math Scores'!$F$6:$IC$6,AR$4,'Math Scores'!$F42:$IC42))</f>
        <v>0</v>
      </c>
      <c r="AS41" s="519" t="n">
        <f aca="false">IF(COUNT('Math Scores'!$BA42:$BY42)=0,"",SUMIF('Math Scores'!$F$6:$IC$6,AS$4,'Math Scores'!$F42:$IC42))</f>
        <v>0</v>
      </c>
      <c r="AT41" s="519" t="n">
        <f aca="false">IF(COUNT('Math Scores'!$BA42:$BY42)=0,"",SUMIF('Math Scores'!$F$6:$IC$6,AT$4,'Math Scores'!$F42:$IC42))</f>
        <v>0</v>
      </c>
      <c r="AU41" s="519" t="n">
        <f aca="false">IF(COUNT('Math Scores'!$BA42:$BY42)=0,"",SUMIF('Math Scores'!$F$6:$IC$6,AU$4,'Math Scores'!$F42:$IC42))</f>
        <v>0</v>
      </c>
      <c r="AV41" s="519" t="n">
        <f aca="false">IF(COUNT('Math Scores'!$BA42:$BY42)=0,"",SUMIF('Math Scores'!$F$6:$IC$6,AV$4,'Math Scores'!$F42:$IC42))</f>
        <v>0</v>
      </c>
      <c r="AW41" s="519" t="n">
        <f aca="false">IF(COUNT('Math Scores'!$BA42:$BY42)=0,"",SUMIF('Math Scores'!$F$6:$IC$6,AW$4,'Math Scores'!$F42:$IC42))</f>
        <v>0</v>
      </c>
      <c r="AX41" s="519" t="n">
        <f aca="false">IF(COUNT('Math Scores'!$BZ42:$CW42)=0,"",SUMIF('Math Scores'!$F$6:$IC$6,AX$4,'Math Scores'!$F42:$IC42))</f>
        <v>0</v>
      </c>
      <c r="AY41" s="519" t="n">
        <f aca="false">IF(COUNT('Math Scores'!$BZ42:$CW42)=0,"",SUMIF('Math Scores'!$F$6:$IC$6,AY$4,'Math Scores'!$F42:$IC42))</f>
        <v>0</v>
      </c>
      <c r="AZ41" s="519" t="n">
        <f aca="false">IF(COUNT('Math Scores'!$BZ42:$CW42)=0,"",SUMIF('Math Scores'!$F$6:$IC$6,AZ$4,'Math Scores'!$F42:$IC42))</f>
        <v>0</v>
      </c>
      <c r="BA41" s="519" t="n">
        <f aca="false">IF(COUNT('Math Scores'!$BZ42:$CW42)=0,"",SUMIF('Math Scores'!$F$6:$IC$6,BA$4,'Math Scores'!$F42:$IC42))</f>
        <v>0</v>
      </c>
      <c r="BB41" s="519" t="n">
        <f aca="false">IF(COUNT('Math Scores'!$BZ42:$CW42)=0,"",SUMIF('Math Scores'!$F$6:$IC$6,BB$4,'Math Scores'!$F42:$IC42))</f>
        <v>0</v>
      </c>
      <c r="BC41" s="519" t="n">
        <f aca="false">IF(COUNT('Math Scores'!$BZ42:$CW42)=0,"",SUMIF('Math Scores'!$F$6:$IC$6,BC$4,'Math Scores'!$F42:$IC42))</f>
        <v>0</v>
      </c>
      <c r="BD41" s="519" t="n">
        <f aca="false">IF(COUNT('Math Scores'!$BZ42:$CW42)=0,"",SUMIF('Math Scores'!$F$6:$IC$6,BD$4,'Math Scores'!$F42:$IC42))</f>
        <v>0</v>
      </c>
      <c r="BE41" s="519" t="n">
        <f aca="false">IF(COUNT('Math Scores'!$BZ42:$CW42)=0,"",SUMIF('Math Scores'!$F$6:$IC$6,BE$4,'Math Scores'!$F42:$IC42))</f>
        <v>0</v>
      </c>
      <c r="BF41" s="519" t="n">
        <f aca="false">IF(COUNT('Math Scores'!$BZ42:$CW42)=0,"",SUMIF('Math Scores'!$F$6:$IC$6,BF$4,'Math Scores'!$F42:$IC42))</f>
        <v>0</v>
      </c>
      <c r="BG41" s="519" t="n">
        <f aca="false">IF(COUNT('Math Scores'!$BZ42:$CW42)=0,"",SUMIF('Math Scores'!$F$6:$IC$6,BG$4,'Math Scores'!$F42:$IC42))</f>
        <v>0</v>
      </c>
      <c r="BH41" s="519" t="inlineStr">
        <f aca="false">IF(COUNT('Math Scores'!$BZ42:$CW42)=0,"",SUMIF('Math Scores'!$F$6:$IC$6,BH$4,'Math Scores'!$F42:$IC42))</f>
        <is>
          <t/>
        </is>
      </c>
      <c r="BI41" s="519" t="inlineStr">
        <f aca="false">IF(COUNT('Math Scores'!$BZ42:$CW42)=0,"",SUMIF('Math Scores'!$F$6:$IC$6,BI$4,'Math Scores'!$F42:$IC42))</f>
        <is>
          <t/>
        </is>
      </c>
      <c r="BJ41" s="519" t="inlineStr">
        <f aca="false">IF(COUNT('Math Scores'!$BZ42:$CW42)=0,"",SUMIF('Math Scores'!$F$6:$IC$6,BJ$4,'Math Scores'!$F42:$IC42))</f>
        <is>
          <t/>
        </is>
      </c>
      <c r="BK41" s="519" t="n">
        <f aca="false">IF(COUNT('Math Scores'!$BZ42:$CW42)=0,"",SUMIF('Math Scores'!$F$6:$IC$6,BK$4,'Math Scores'!$F42:$IC42))</f>
        <v>0</v>
      </c>
      <c r="BL41" s="519" t="n">
        <f aca="false">IF(COUNT('Math Scores'!$CX42:$DU42)=0,"",SUMIF('Math Scores'!$F$6:$IC$6,BL$4,'Math Scores'!$F42:$IC42))</f>
        <v>0</v>
      </c>
      <c r="BM41" s="519" t="n">
        <f aca="false">IF(COUNT('Math Scores'!$CX42:$DU42)=0,"",SUMIF('Math Scores'!$F$6:$IC$6,BM$4,'Math Scores'!$F42:$IC42))</f>
        <v>0</v>
      </c>
      <c r="BN41" s="519" t="n">
        <f aca="false">IF(COUNT('Math Scores'!$CX42:$DU42)=0,"",SUMIF('Math Scores'!$F$6:$IC$6,BN$4,'Math Scores'!$F42:$IC42))</f>
        <v>0</v>
      </c>
      <c r="BO41" s="519" t="n">
        <f aca="false">IF(COUNT('Math Scores'!$CX42:$DU42)=0,"",SUMIF('Math Scores'!$F$6:$IC$6,BO$4,'Math Scores'!$F42:$IC42))</f>
        <v>0</v>
      </c>
      <c r="BP41" s="519" t="n">
        <f aca="false">IF(COUNT('Math Scores'!$CX42:$DU42)=0,"",SUMIF('Math Scores'!$F$6:$IC$6,BP$4,'Math Scores'!$F42:$IC42))</f>
        <v>0</v>
      </c>
      <c r="BQ41" s="519" t="n">
        <f aca="false">IF(COUNT('Math Scores'!$CX42:$DU42)=0,"",SUMIF('Math Scores'!$F$6:$IC$6,BQ$4,'Math Scores'!$F42:$IC42))</f>
        <v>0</v>
      </c>
      <c r="BR41" s="519" t="n">
        <f aca="false">IF(COUNT('Math Scores'!$CX42:$DU42)=0,"",SUMIF('Math Scores'!$F$6:$IC$6,BR$4,'Math Scores'!$F42:$IC42))</f>
        <v>0</v>
      </c>
      <c r="BS41" s="519" t="n">
        <f aca="false">IF(COUNT('Math Scores'!$CX42:$DU42)=0,"",SUMIF('Math Scores'!$F$6:$IC$6,BS$4,'Math Scores'!$F42:$IC42))</f>
        <v>0</v>
      </c>
      <c r="BT41" s="519" t="n">
        <f aca="false">IF(COUNT('Math Scores'!$CX42:$DU42)=0,"",SUMIF('Math Scores'!$F$6:$IC$6,BT$4,'Math Scores'!$F42:$IC42))</f>
        <v>0</v>
      </c>
      <c r="BU41" s="519" t="n">
        <f aca="false">IF(COUNT('Math Scores'!$CX42:$DU42)=0,"",SUMIF('Math Scores'!$F$6:$IC$6,BU$4,'Math Scores'!$F42:$IC42))</f>
        <v>0</v>
      </c>
      <c r="BV41" s="519" t="n">
        <f aca="false">IF(COUNT('Math Scores'!$CX42:$DU42)=0,"",SUMIF('Math Scores'!$F$6:$IC$6,BV$4,'Math Scores'!$F42:$IC42))</f>
        <v>0</v>
      </c>
      <c r="BW41" s="519" t="n">
        <f aca="false">IF(COUNT('Math Scores'!$CX42:$DU42)=0,"",SUMIF('Math Scores'!$F$6:$IC$6,BW$4,'Math Scores'!$F42:$IC42))</f>
        <v>0</v>
      </c>
      <c r="BX41" s="519" t="n">
        <f aca="false">IF(COUNT('Math Scores'!$CX42:$DU42)=0,"",SUMIF('Math Scores'!$F$6:$IC$6,BX$4,'Math Scores'!$F42:$IC42))</f>
        <v>0</v>
      </c>
      <c r="BY41" s="519" t="n">
        <f aca="false">IF(COUNT('Math Scores'!$CX42:$DU42)=0,"",SUMIF('Math Scores'!$F$6:$IC$6,BY$4,'Math Scores'!$F42:$IC42))</f>
        <v>0</v>
      </c>
      <c r="BZ41" s="519" t="n">
        <f aca="false">IF(COUNT('Math Scores'!$CX42:$DU42)=0,"",SUMIF('Math Scores'!$F$6:$IC$6,BZ$4,'Math Scores'!$F42:$IC42))</f>
        <v>0</v>
      </c>
      <c r="CA41" s="519" t="n">
        <f aca="false">IF(COUNT('Math Scores'!$CX42:$DU42)=0,"",SUMIF('Math Scores'!$F$6:$IC$6,CA$4,'Math Scores'!$F42:$IC42))</f>
        <v>0</v>
      </c>
      <c r="CB41" s="519" t="n">
        <f aca="false">IF(COUNT('Math Scores'!$CX42:$DU42)=0,"",SUMIF('Math Scores'!$F$6:$IC$6,CB$4,'Math Scores'!$F42:$IC42))</f>
        <v>0</v>
      </c>
      <c r="CC41" s="519" t="n">
        <f aca="false">IF(COUNT('Math Scores'!$CX42:$DU42)=0,"",SUMIF('Math Scores'!$F$6:$IC$6,CC$4,'Math Scores'!$F42:$IC42))</f>
        <v>0</v>
      </c>
      <c r="CD41" s="519" t="inlineStr">
        <f aca="false">IF(COUNT('Math Scores'!$DV42:$EU42)=0,"",SUMIF('Math Scores'!$F$6:$IC$6,CD$4,'Math Scores'!$F42:$IC42))</f>
        <is>
          <t/>
        </is>
      </c>
      <c r="CE41" s="519" t="inlineStr">
        <f aca="false">IF(COUNT('Math Scores'!$DV42:$EU42)=0,"",SUMIF('Math Scores'!$F$6:$IC$6,CE$4,'Math Scores'!$F42:$IC42))</f>
        <is>
          <t/>
        </is>
      </c>
      <c r="CF41" s="519" t="inlineStr">
        <f aca="false">IF(COUNT('Math Scores'!$DV42:$EU42)=0,"",SUMIF('Math Scores'!$F$6:$IC$6,CF$4,'Math Scores'!$F42:$IC42))</f>
        <is>
          <t/>
        </is>
      </c>
      <c r="CG41" s="519" t="inlineStr">
        <f aca="false">IF(COUNT('Math Scores'!$DV42:$EU42)=0,"",SUMIF('Math Scores'!$F$6:$IC$6,CG$4,'Math Scores'!$F42:$IC42))</f>
        <is>
          <t/>
        </is>
      </c>
      <c r="CH41" s="519" t="inlineStr">
        <f aca="false">IF(COUNT('Math Scores'!$DV42:$EU42)=0,"",SUMIF('Math Scores'!$F$6:$IC$6,CH$4,'Math Scores'!$F42:$IC42))</f>
        <is>
          <t/>
        </is>
      </c>
      <c r="CI41" s="519" t="inlineStr">
        <f aca="false">IF(COUNT('Math Scores'!$DV42:$EU42)=0,"",SUMIF('Math Scores'!$F$6:$IC$6,CI$4,'Math Scores'!$F42:$IC42))</f>
        <is>
          <t/>
        </is>
      </c>
      <c r="CJ41" s="519" t="inlineStr">
        <f aca="false">IF(COUNT('Math Scores'!$DV42:$EU42)=0,"",SUMIF('Math Scores'!$F$6:$IC$6,CJ$4,'Math Scores'!$F42:$IC42))</f>
        <is>
          <t/>
        </is>
      </c>
      <c r="CK41" s="519" t="inlineStr">
        <f aca="false">IF(COUNT('Math Scores'!$DV42:$EU42)=0,"",SUMIF('Math Scores'!$F$6:$IC$6,CK$4,'Math Scores'!$F42:$IC42))</f>
        <is>
          <t/>
        </is>
      </c>
      <c r="CL41" s="519" t="inlineStr">
        <f aca="false">IF(COUNT('Math Scores'!$DV42:$EU42)=0,"",SUMIF('Math Scores'!$F$6:$IC$6,CL$4,'Math Scores'!$F42:$IC42))</f>
        <is>
          <t/>
        </is>
      </c>
      <c r="CM41" s="519" t="inlineStr">
        <f aca="false">IF(COUNT('Math Scores'!$DV42:$EU42)=0,"",SUMIF('Math Scores'!$F$6:$IC$6,CM$4,'Math Scores'!$F42:$IC42))</f>
        <is>
          <t/>
        </is>
      </c>
      <c r="CN41" s="519" t="inlineStr">
        <f aca="false">IF(COUNT('Math Scores'!$DV42:$EU42)=0,"",SUMIF('Math Scores'!$F$6:$IC$6,CN$4,'Math Scores'!$F42:$IC42))</f>
        <is>
          <t/>
        </is>
      </c>
      <c r="CO41" s="519" t="inlineStr">
        <f aca="false">IF(COUNT('Math Scores'!$DV42:$EU42)=0,"",SUMIF('Math Scores'!$F$6:$IC$6,CO$4,'Math Scores'!$F42:$IC42))</f>
        <is>
          <t/>
        </is>
      </c>
      <c r="CP41" s="519" t="inlineStr">
        <f aca="false">IF(COUNT('Math Scores'!$DV42:$EU42)=0,"",SUMIF('Math Scores'!$F$6:$IC$6,CP$4,'Math Scores'!$F42:$IC42))</f>
        <is>
          <t/>
        </is>
      </c>
      <c r="CQ41" s="519" t="inlineStr">
        <f aca="false">IF(COUNT('Math Scores'!$DV42:$EU42)=0,"",SUMIF('Math Scores'!$F$6:$IC$6,CQ$4,'Math Scores'!$F42:$IC42))</f>
        <is>
          <t/>
        </is>
      </c>
      <c r="CR41" s="519" t="inlineStr">
        <f aca="false">IF(COUNT('Math Scores'!$DV42:$EU42)=0,"",SUMIF('Math Scores'!$F$6:$IC$6,CR$4,'Math Scores'!$F42:$IC42))</f>
        <is>
          <t/>
        </is>
      </c>
      <c r="CS41" s="519" t="inlineStr">
        <f aca="false">IF(COUNT('Math Scores'!$DV42:$EU42)=0,"",SUMIF('Math Scores'!$F$6:$IC$6,CS$4,'Math Scores'!$F42:$IC42))</f>
        <is>
          <t/>
        </is>
      </c>
      <c r="CT41" s="519" t="inlineStr">
        <f aca="false">IF(COUNT('Math Scores'!$EV42:$FW42)=0,"",SUMIF('Math Scores'!$F$6:$IC$6,CT$4,'Math Scores'!$F42:$IC42))</f>
        <is>
          <t/>
        </is>
      </c>
      <c r="CU41" s="519" t="inlineStr">
        <f aca="false">IF(COUNT('Math Scores'!$EV42:$FW42)=0,"",SUMIF('Math Scores'!$F$6:$IC$6,CU$4,'Math Scores'!$F42:$IC42))</f>
        <is>
          <t/>
        </is>
      </c>
      <c r="CV41" s="519" t="inlineStr">
        <f aca="false">IF(COUNT('Math Scores'!$EV42:$FW42)=0,"",SUMIF('Math Scores'!$F$6:$IC$6,CV$4,'Math Scores'!$F42:$IC42))</f>
        <is>
          <t/>
        </is>
      </c>
      <c r="CW41" s="519" t="inlineStr">
        <f aca="false">IF(COUNT('Math Scores'!$EV42:$FW42)=0,"",SUMIF('Math Scores'!$F$6:$IC$6,CW$4,'Math Scores'!$F42:$IC42))</f>
        <is>
          <t/>
        </is>
      </c>
      <c r="CX41" s="519" t="inlineStr">
        <f aca="false">IF(COUNT('Math Scores'!$EV42:$FW42)=0,"",SUMIF('Math Scores'!$F$6:$IC$6,CX$4,'Math Scores'!$F42:$IC42))</f>
        <is>
          <t/>
        </is>
      </c>
      <c r="CY41" s="519" t="inlineStr">
        <f aca="false">IF(COUNT('Math Scores'!$EV42:$FW42)=0,"",SUMIF('Math Scores'!$F$6:$IC$6,CY$4,'Math Scores'!$F42:$IC42))</f>
        <is>
          <t/>
        </is>
      </c>
      <c r="CZ41" s="519" t="inlineStr">
        <f aca="false">IF(COUNT('Math Scores'!$EV42:$FW42)=0,"",SUMIF('Math Scores'!$F$6:$IC$6,CZ$4,'Math Scores'!$F42:$IC42))</f>
        <is>
          <t/>
        </is>
      </c>
      <c r="DA41" s="519" t="inlineStr">
        <f aca="false">IF(COUNT('Math Scores'!$EV42:$FW42)=0,"",SUMIF('Math Scores'!$F$6:$IC$6,DA$4,'Math Scores'!$F42:$IC42))</f>
        <is>
          <t/>
        </is>
      </c>
      <c r="DB41" s="519" t="inlineStr">
        <f aca="false">IF(COUNT('Math Scores'!$EV42:$FW42)=0,"",SUMIF('Math Scores'!$F$6:$IC$6,DB$4,'Math Scores'!$F42:$IC42))</f>
        <is>
          <t/>
        </is>
      </c>
      <c r="DC41" s="519" t="inlineStr">
        <f aca="false">IF(COUNT('Math Scores'!$EV42:$FW42)=0,"",SUMIF('Math Scores'!$F$6:$IC$6,DC$4,'Math Scores'!$F42:$IC42))</f>
        <is>
          <t/>
        </is>
      </c>
      <c r="DD41" s="519" t="inlineStr">
        <f aca="false">IF(COUNT('Math Scores'!$EV42:$FW42)=0,"",SUMIF('Math Scores'!$F$6:$IC$6,DD$4,'Math Scores'!$F42:$IC42))</f>
        <is>
          <t/>
        </is>
      </c>
      <c r="DE41" s="519" t="inlineStr">
        <f aca="false">IF(COUNT('Math Scores'!$EV42:$FW42)=0,"",SUMIF('Math Scores'!$F$6:$IC$6,DE$4,'Math Scores'!$F42:$IC42))</f>
        <is>
          <t/>
        </is>
      </c>
      <c r="DF41" s="519" t="inlineStr">
        <f aca="false">IF(COUNT('Math Scores'!$EV42:$FW42)=0,"",SUMIF('Math Scores'!$F$6:$IC$6,DF$4,'Math Scores'!$F42:$IC42))</f>
        <is>
          <t/>
        </is>
      </c>
      <c r="DG41" s="519" t="inlineStr">
        <f aca="false">IF(COUNT('Math Scores'!$EV42:$FW42)=0,"",SUMIF('Math Scores'!$F$6:$IC$6,DG$4,'Math Scores'!$F42:$IC42))</f>
        <is>
          <t/>
        </is>
      </c>
    </row>
    <row r="42" customFormat="false" ht="22.5" hidden="false" customHeight="false" outlineLevel="0" collapsed="false">
      <c r="A42" s="421" t="n">
        <v>35</v>
      </c>
      <c r="B42" s="228" t="str">
        <f aca="false">'Math Scores'!B43</f>
        <v>Shivaprasad</v>
      </c>
      <c r="C42" s="517" t="inlineStr">
        <f aca="false">IF(COUNT('Math Scores'!F43:HI43)=0, "", (SUMIF('Math Scores'!$F$5:$HI$5,"Yes",'Math Scores'!F43:HI43)/SUMIF('Math Scores'!$F$5:$HI$5,"Yes",'Math Scores'!$F$2:$HI$2)))</f>
        <is>
          <t/>
        </is>
      </c>
      <c r="D42" s="476" t="inlineStr">
        <f aca="false">IF(B42="","",IF(COUNT(H42:DG42)=0,"",IF(('Cover Sheet'!$AC$6="2nd"),(SUM(H42:W42)/SUM(H$2:W$2)),IF(('Cover Sheet'!$AC$6="3rd"),(SUM(X42:AI42)/SUM(X$2:AI$2)),IF(('Cover Sheet'!$AC$6="4th"),(SUM(AJ42:AW42)/SUM(AJ$2:AW$2)),IF(('Cover Sheet'!$AC$6="5th"),(SUM(AX42:BK42)/SUM(AX$2:BK$2)),IF(('Cover Sheet'!$AC$6="6th"),(SUM(BL42:CC42)/SUM(BL$2:CC$2)),IF(('Cover Sheet'!$AC$6="7th"),(SUM(CD42:CS42)/SUM(CD$2:CS$2)),IF(('Cover Sheet'!$AC$6="8th"),(SUM(CT42:DG42)/SUM(CT$2:DG$2)),"ERROR")))))))))</f>
        <is>
          <t/>
        </is>
      </c>
      <c r="E42" s="318" t="str">
        <f aca="false">IF(D42="","",IF(D42&gt;0.9,"A1",IF(D42&gt;0.8,"A2",IF(D42&gt;0.7,"B1",IF(D42&gt;0.6,"B2",IF(D42&gt;0.5,"C1",IF(D42&gt;0.4,"C2",IF(D42&gt;0.32,"D",IF(D42&gt;0.2,"E1","E2")))))))))</f>
        <v/>
      </c>
      <c r="F42" s="476" t="str">
        <f aca="false">IF(G42="","",IF(G42&gt;=0.9,"Distinction",IF(G42&gt;=0.75,"First Class",IF(G42&gt;=0.56,"Second Class",IF(G42&gt;=0.35,"Pass","Unsatisfactory")))))</f>
        <v/>
      </c>
      <c r="G42" s="518" t="inlineStr">
        <f aca="false">IF(OR(B42="",'Cover Sheet'!$AC$6=""),"",IF(('Cover Sheet'!$AC$6="2nd"),(VLOOKUP(ROUND((D42*100),0),Goals!$E$4:$H$104,2,1)/100),IF(('Cover Sheet'!$AC$6="3rd"),(VLOOKUP(ROUND((D42*100),0),Goals!$E$4:$H$104,3,1)/100),VLOOKUP(ROUND((D42*100),0),Goals!$E$4:$H$104,4,1)/100)))</f>
        <is>
          <t/>
        </is>
      </c>
      <c r="H42" s="519" t="inlineStr">
        <f aca="false">IF(COUNT('Math Scores'!$F43:$AC43)=0,"",SUMIF('Math Scores'!$F$6:$IC$6,H$4,'Math Scores'!$F43:$IC43))</f>
        <is>
          <t/>
        </is>
      </c>
      <c r="I42" s="519" t="inlineStr">
        <f aca="false">IF(COUNT('Math Scores'!$F43:$AC43)=0,"",SUMIF('Math Scores'!$F$6:$IC$6,I$4,'Math Scores'!$F43:$IC43))</f>
        <is>
          <t/>
        </is>
      </c>
      <c r="J42" s="519" t="inlineStr">
        <f aca="false">IF(COUNT('Math Scores'!$F43:$AC43)=0,"",SUMIF('Math Scores'!$F$6:$IC$6,J$4,'Math Scores'!$F43:$IC43))</f>
        <is>
          <t/>
        </is>
      </c>
      <c r="K42" s="519" t="inlineStr">
        <f aca="false">IF(COUNT('Math Scores'!$F43:$AC43)=0,"",SUMIF('Math Scores'!$F$6:$IC$6,K$4,'Math Scores'!$F43:$IC43))</f>
        <is>
          <t/>
        </is>
      </c>
      <c r="L42" s="519" t="inlineStr">
        <f aca="false">IF(COUNT('Math Scores'!$F43:$AC43)=0,"",SUMIF('Math Scores'!$F$6:$IC$6,L$4,'Math Scores'!$F43:$IC43))</f>
        <is>
          <t/>
        </is>
      </c>
      <c r="M42" s="519" t="inlineStr">
        <f aca="false">IF(COUNT('Math Scores'!$F43:$AC43)=0,"",SUMIF('Math Scores'!$F$6:$IC$6,M$4,'Math Scores'!$F43:$IC43))</f>
        <is>
          <t/>
        </is>
      </c>
      <c r="N42" s="519" t="inlineStr">
        <f aca="false">IF(COUNT('Math Scores'!$F43:$AC43)=0,"",SUMIF('Math Scores'!$F$6:$IC$6,N$4,'Math Scores'!$F43:$IC43))</f>
        <is>
          <t/>
        </is>
      </c>
      <c r="O42" s="519" t="inlineStr">
        <f aca="false">IF(COUNT('Math Scores'!$F43:$AC43)=0,"",SUMIF('Math Scores'!$F$6:$IC$6,O$4,'Math Scores'!$F43:$IC43))</f>
        <is>
          <t/>
        </is>
      </c>
      <c r="P42" s="519" t="inlineStr">
        <f aca="false">IF(COUNT('Math Scores'!$F43:$AC43)=0,"",SUMIF('Math Scores'!$F$6:$IC$6,P$4,'Math Scores'!$F43:$IC43))</f>
        <is>
          <t/>
        </is>
      </c>
      <c r="Q42" s="519" t="inlineStr">
        <f aca="false">IF(COUNT('Math Scores'!$F43:$AC43)=0,"",SUMIF('Math Scores'!$F$6:$IC$6,Q$4,'Math Scores'!$F43:$IC43))</f>
        <is>
          <t/>
        </is>
      </c>
      <c r="R42" s="519" t="inlineStr">
        <f aca="false">IF(COUNT('Math Scores'!$F43:$AC43)=0,"",SUMIF('Math Scores'!$F$6:$IC$6,R$4,'Math Scores'!$F43:$IC43))</f>
        <is>
          <t/>
        </is>
      </c>
      <c r="S42" s="519"/>
      <c r="T42" s="519"/>
      <c r="U42" s="519"/>
      <c r="V42" s="519"/>
      <c r="W42" s="519"/>
      <c r="X42" s="519" t="inlineStr">
        <f aca="false">IF(COUNT('Math Scores'!$AD43:$AZ43)=0,"",SUMIF('Math Scores'!$F$6:$IC$6,X$4,'Math Scores'!$F43:$IC43))</f>
        <is>
          <t/>
        </is>
      </c>
      <c r="Y42" s="519" t="inlineStr">
        <f aca="false">IF(COUNT('Math Scores'!$AD43:$AZ43)=0,"",SUMIF('Math Scores'!$F$6:$IC$6,Y$4,'Math Scores'!$F43:$IC43))</f>
        <is>
          <t/>
        </is>
      </c>
      <c r="Z42" s="519" t="inlineStr">
        <f aca="false">IF(COUNT('Math Scores'!$AD43:$AZ43)=0,"",SUMIF('Math Scores'!$F$6:$IC$6,Z$4,'Math Scores'!$F43:$IC43))</f>
        <is>
          <t/>
        </is>
      </c>
      <c r="AA42" s="519" t="inlineStr">
        <f aca="false">IF(COUNT('Math Scores'!$AD43:$AZ43)=0,"",SUMIF('Math Scores'!$F$6:$IC$6,AA$4,'Math Scores'!$F43:$IC43))</f>
        <is>
          <t/>
        </is>
      </c>
      <c r="AB42" s="519" t="inlineStr">
        <f aca="false">IF(COUNT('Math Scores'!$AD43:$AZ43)=0,"",SUMIF('Math Scores'!$F$6:$IC$6,AB$4,'Math Scores'!$F43:$IC43))</f>
        <is>
          <t/>
        </is>
      </c>
      <c r="AC42" s="519" t="inlineStr">
        <f aca="false">IF(COUNT('Math Scores'!$AD43:$AZ43)=0,"",SUMIF('Math Scores'!$F$6:$IC$6,AC$4,'Math Scores'!$F43:$IC43))</f>
        <is>
          <t/>
        </is>
      </c>
      <c r="AD42" s="519" t="inlineStr">
        <f aca="false">IF(COUNT('Math Scores'!$AD43:$AZ43)=0,"",SUMIF('Math Scores'!$F$6:$IC$6,AD$4,'Math Scores'!$F43:$IC43))</f>
        <is>
          <t/>
        </is>
      </c>
      <c r="AE42" s="519" t="inlineStr">
        <f aca="false">IF(COUNT('Math Scores'!$AD43:$AZ43)=0,"",SUMIF('Math Scores'!$F$6:$IC$6,AE$4,'Math Scores'!$F43:$IC43))</f>
        <is>
          <t/>
        </is>
      </c>
      <c r="AF42" s="519" t="inlineStr">
        <f aca="false">IF(COUNT('Math Scores'!$AD43:$AZ43)=0,"",SUMIF('Math Scores'!$F$6:$IC$6,AF$4,'Math Scores'!$F43:$IC43))</f>
        <is>
          <t/>
        </is>
      </c>
      <c r="AG42" s="519" t="inlineStr">
        <f aca="false">IF(COUNT('Math Scores'!$AD43:$AZ43)=0,"",SUMIF('Math Scores'!$F$6:$IC$6,AG$4,'Math Scores'!$F43:$IC43))</f>
        <is>
          <t/>
        </is>
      </c>
      <c r="AH42" s="519" t="inlineStr">
        <f aca="false">IF(COUNT('Math Scores'!$AD43:$AZ43)=0,"",SUMIF('Math Scores'!$F$6:$IC$6,AH$4,'Math Scores'!$F43:$IC43))</f>
        <is>
          <t/>
        </is>
      </c>
      <c r="AI42" s="519" t="inlineStr">
        <f aca="false">IF(COUNT('Math Scores'!$AD43:$AZ43)=0,"",SUMIF('Math Scores'!$F$6:$IC$6,AI$4,'Math Scores'!$F43:$IC43))</f>
        <is>
          <t/>
        </is>
      </c>
      <c r="AJ42" s="519" t="n">
        <f aca="false">IF(COUNT('Math Scores'!$BA43:$BY43)=0,"",SUMIF('Math Scores'!$F$6:$IC$6,AJ$4,'Math Scores'!$F43:$IC43))</f>
        <v>0</v>
      </c>
      <c r="AK42" s="519" t="n">
        <f aca="false">IF(COUNT('Math Scores'!$BA43:$BY43)=0,"",SUMIF('Math Scores'!$F$6:$IC$6,AK$4,'Math Scores'!$F43:$IC43))</f>
        <v>0</v>
      </c>
      <c r="AL42" s="519" t="n">
        <f aca="false">IF(COUNT('Math Scores'!$BA43:$BY43)=0,"",SUMIF('Math Scores'!$F$6:$IC$6,AL$4,'Math Scores'!$F43:$IC43))</f>
        <v>0</v>
      </c>
      <c r="AM42" s="519" t="n">
        <f aca="false">IF(COUNT('Math Scores'!$BA43:$BY43)=0,"",SUMIF('Math Scores'!$F$6:$IC$6,AM$4,'Math Scores'!$F43:$IC43))</f>
        <v>0</v>
      </c>
      <c r="AN42" s="519" t="n">
        <f aca="false">IF(COUNT('Math Scores'!$BA43:$BY43)=0,"",SUMIF('Math Scores'!$F$6:$IC$6,AN$4,'Math Scores'!$F43:$IC43))</f>
        <v>0</v>
      </c>
      <c r="AO42" s="519" t="n">
        <f aca="false">IF(COUNT('Math Scores'!$BA43:$BY43)=0,"",SUMIF('Math Scores'!$F$6:$IC$6,AO$4,'Math Scores'!$F43:$IC43))</f>
        <v>0</v>
      </c>
      <c r="AP42" s="519" t="n">
        <f aca="false">IF(COUNT('Math Scores'!$BA43:$BY43)=0,"",SUMIF('Math Scores'!$F$6:$IC$6,AP$4,'Math Scores'!$F43:$IC43))</f>
        <v>0</v>
      </c>
      <c r="AQ42" s="519" t="n">
        <f aca="false">IF(COUNT('Math Scores'!$BA43:$BY43)=0,"",SUMIF('Math Scores'!$F$6:$IC$6,AQ$4,'Math Scores'!$F43:$IC43))</f>
        <v>0</v>
      </c>
      <c r="AR42" s="519" t="n">
        <f aca="false">IF(COUNT('Math Scores'!$BA43:$BY43)=0,"",SUMIF('Math Scores'!$F$6:$IC$6,AR$4,'Math Scores'!$F43:$IC43))</f>
        <v>0</v>
      </c>
      <c r="AS42" s="519" t="n">
        <f aca="false">IF(COUNT('Math Scores'!$BA43:$BY43)=0,"",SUMIF('Math Scores'!$F$6:$IC$6,AS$4,'Math Scores'!$F43:$IC43))</f>
        <v>0</v>
      </c>
      <c r="AT42" s="519" t="n">
        <f aca="false">IF(COUNT('Math Scores'!$BA43:$BY43)=0,"",SUMIF('Math Scores'!$F$6:$IC$6,AT$4,'Math Scores'!$F43:$IC43))</f>
        <v>0</v>
      </c>
      <c r="AU42" s="519" t="n">
        <f aca="false">IF(COUNT('Math Scores'!$BA43:$BY43)=0,"",SUMIF('Math Scores'!$F$6:$IC$6,AU$4,'Math Scores'!$F43:$IC43))</f>
        <v>0</v>
      </c>
      <c r="AV42" s="519" t="n">
        <f aca="false">IF(COUNT('Math Scores'!$BA43:$BY43)=0,"",SUMIF('Math Scores'!$F$6:$IC$6,AV$4,'Math Scores'!$F43:$IC43))</f>
        <v>0</v>
      </c>
      <c r="AW42" s="519" t="n">
        <f aca="false">IF(COUNT('Math Scores'!$BA43:$BY43)=0,"",SUMIF('Math Scores'!$F$6:$IC$6,AW$4,'Math Scores'!$F43:$IC43))</f>
        <v>0</v>
      </c>
      <c r="AX42" s="519" t="n">
        <f aca="false">IF(COUNT('Math Scores'!$BZ43:$CW43)=0,"",SUMIF('Math Scores'!$F$6:$IC$6,AX$4,'Math Scores'!$F43:$IC43))</f>
        <v>0</v>
      </c>
      <c r="AY42" s="519" t="n">
        <f aca="false">IF(COUNT('Math Scores'!$BZ43:$CW43)=0,"",SUMIF('Math Scores'!$F$6:$IC$6,AY$4,'Math Scores'!$F43:$IC43))</f>
        <v>0</v>
      </c>
      <c r="AZ42" s="519" t="n">
        <f aca="false">IF(COUNT('Math Scores'!$BZ43:$CW43)=0,"",SUMIF('Math Scores'!$F$6:$IC$6,AZ$4,'Math Scores'!$F43:$IC43))</f>
        <v>0</v>
      </c>
      <c r="BA42" s="519" t="n">
        <f aca="false">IF(COUNT('Math Scores'!$BZ43:$CW43)=0,"",SUMIF('Math Scores'!$F$6:$IC$6,BA$4,'Math Scores'!$F43:$IC43))</f>
        <v>0</v>
      </c>
      <c r="BB42" s="519" t="n">
        <f aca="false">IF(COUNT('Math Scores'!$BZ43:$CW43)=0,"",SUMIF('Math Scores'!$F$6:$IC$6,BB$4,'Math Scores'!$F43:$IC43))</f>
        <v>0</v>
      </c>
      <c r="BC42" s="519" t="n">
        <f aca="false">IF(COUNT('Math Scores'!$BZ43:$CW43)=0,"",SUMIF('Math Scores'!$F$6:$IC$6,BC$4,'Math Scores'!$F43:$IC43))</f>
        <v>0</v>
      </c>
      <c r="BD42" s="519" t="n">
        <f aca="false">IF(COUNT('Math Scores'!$BZ43:$CW43)=0,"",SUMIF('Math Scores'!$F$6:$IC$6,BD$4,'Math Scores'!$F43:$IC43))</f>
        <v>0</v>
      </c>
      <c r="BE42" s="519" t="n">
        <f aca="false">IF(COUNT('Math Scores'!$BZ43:$CW43)=0,"",SUMIF('Math Scores'!$F$6:$IC$6,BE$4,'Math Scores'!$F43:$IC43))</f>
        <v>0</v>
      </c>
      <c r="BF42" s="519" t="n">
        <f aca="false">IF(COUNT('Math Scores'!$BZ43:$CW43)=0,"",SUMIF('Math Scores'!$F$6:$IC$6,BF$4,'Math Scores'!$F43:$IC43))</f>
        <v>0</v>
      </c>
      <c r="BG42" s="519" t="n">
        <f aca="false">IF(COUNT('Math Scores'!$BZ43:$CW43)=0,"",SUMIF('Math Scores'!$F$6:$IC$6,BG$4,'Math Scores'!$F43:$IC43))</f>
        <v>0</v>
      </c>
      <c r="BH42" s="519" t="inlineStr">
        <f aca="false">IF(COUNT('Math Scores'!$BZ43:$CW43)=0,"",SUMIF('Math Scores'!$F$6:$IC$6,BH$4,'Math Scores'!$F43:$IC43))</f>
        <is>
          <t/>
        </is>
      </c>
      <c r="BI42" s="519" t="inlineStr">
        <f aca="false">IF(COUNT('Math Scores'!$BZ43:$CW43)=0,"",SUMIF('Math Scores'!$F$6:$IC$6,BI$4,'Math Scores'!$F43:$IC43))</f>
        <is>
          <t/>
        </is>
      </c>
      <c r="BJ42" s="519" t="inlineStr">
        <f aca="false">IF(COUNT('Math Scores'!$BZ43:$CW43)=0,"",SUMIF('Math Scores'!$F$6:$IC$6,BJ$4,'Math Scores'!$F43:$IC43))</f>
        <is>
          <t/>
        </is>
      </c>
      <c r="BK42" s="519" t="n">
        <f aca="false">IF(COUNT('Math Scores'!$BZ43:$CW43)=0,"",SUMIF('Math Scores'!$F$6:$IC$6,BK$4,'Math Scores'!$F43:$IC43))</f>
        <v>0</v>
      </c>
      <c r="BL42" s="519" t="n">
        <f aca="false">IF(COUNT('Math Scores'!$CX43:$DU43)=0,"",SUMIF('Math Scores'!$F$6:$IC$6,BL$4,'Math Scores'!$F43:$IC43))</f>
        <v>0</v>
      </c>
      <c r="BM42" s="519" t="n">
        <f aca="false">IF(COUNT('Math Scores'!$CX43:$DU43)=0,"",SUMIF('Math Scores'!$F$6:$IC$6,BM$4,'Math Scores'!$F43:$IC43))</f>
        <v>0</v>
      </c>
      <c r="BN42" s="519" t="n">
        <f aca="false">IF(COUNT('Math Scores'!$CX43:$DU43)=0,"",SUMIF('Math Scores'!$F$6:$IC$6,BN$4,'Math Scores'!$F43:$IC43))</f>
        <v>0</v>
      </c>
      <c r="BO42" s="519" t="n">
        <f aca="false">IF(COUNT('Math Scores'!$CX43:$DU43)=0,"",SUMIF('Math Scores'!$F$6:$IC$6,BO$4,'Math Scores'!$F43:$IC43))</f>
        <v>0</v>
      </c>
      <c r="BP42" s="519" t="n">
        <f aca="false">IF(COUNT('Math Scores'!$CX43:$DU43)=0,"",SUMIF('Math Scores'!$F$6:$IC$6,BP$4,'Math Scores'!$F43:$IC43))</f>
        <v>0</v>
      </c>
      <c r="BQ42" s="519" t="n">
        <f aca="false">IF(COUNT('Math Scores'!$CX43:$DU43)=0,"",SUMIF('Math Scores'!$F$6:$IC$6,BQ$4,'Math Scores'!$F43:$IC43))</f>
        <v>0</v>
      </c>
      <c r="BR42" s="519" t="n">
        <f aca="false">IF(COUNT('Math Scores'!$CX43:$DU43)=0,"",SUMIF('Math Scores'!$F$6:$IC$6,BR$4,'Math Scores'!$F43:$IC43))</f>
        <v>0</v>
      </c>
      <c r="BS42" s="519" t="n">
        <f aca="false">IF(COUNT('Math Scores'!$CX43:$DU43)=0,"",SUMIF('Math Scores'!$F$6:$IC$6,BS$4,'Math Scores'!$F43:$IC43))</f>
        <v>0</v>
      </c>
      <c r="BT42" s="519" t="n">
        <f aca="false">IF(COUNT('Math Scores'!$CX43:$DU43)=0,"",SUMIF('Math Scores'!$F$6:$IC$6,BT$4,'Math Scores'!$F43:$IC43))</f>
        <v>0</v>
      </c>
      <c r="BU42" s="519" t="n">
        <f aca="false">IF(COUNT('Math Scores'!$CX43:$DU43)=0,"",SUMIF('Math Scores'!$F$6:$IC$6,BU$4,'Math Scores'!$F43:$IC43))</f>
        <v>0</v>
      </c>
      <c r="BV42" s="519" t="n">
        <f aca="false">IF(COUNT('Math Scores'!$CX43:$DU43)=0,"",SUMIF('Math Scores'!$F$6:$IC$6,BV$4,'Math Scores'!$F43:$IC43))</f>
        <v>0</v>
      </c>
      <c r="BW42" s="519" t="n">
        <f aca="false">IF(COUNT('Math Scores'!$CX43:$DU43)=0,"",SUMIF('Math Scores'!$F$6:$IC$6,BW$4,'Math Scores'!$F43:$IC43))</f>
        <v>0</v>
      </c>
      <c r="BX42" s="519" t="n">
        <f aca="false">IF(COUNT('Math Scores'!$CX43:$DU43)=0,"",SUMIF('Math Scores'!$F$6:$IC$6,BX$4,'Math Scores'!$F43:$IC43))</f>
        <v>0</v>
      </c>
      <c r="BY42" s="519" t="n">
        <f aca="false">IF(COUNT('Math Scores'!$CX43:$DU43)=0,"",SUMIF('Math Scores'!$F$6:$IC$6,BY$4,'Math Scores'!$F43:$IC43))</f>
        <v>0</v>
      </c>
      <c r="BZ42" s="519" t="n">
        <f aca="false">IF(COUNT('Math Scores'!$CX43:$DU43)=0,"",SUMIF('Math Scores'!$F$6:$IC$6,BZ$4,'Math Scores'!$F43:$IC43))</f>
        <v>0</v>
      </c>
      <c r="CA42" s="519" t="n">
        <f aca="false">IF(COUNT('Math Scores'!$CX43:$DU43)=0,"",SUMIF('Math Scores'!$F$6:$IC$6,CA$4,'Math Scores'!$F43:$IC43))</f>
        <v>0</v>
      </c>
      <c r="CB42" s="519" t="n">
        <f aca="false">IF(COUNT('Math Scores'!$CX43:$DU43)=0,"",SUMIF('Math Scores'!$F$6:$IC$6,CB$4,'Math Scores'!$F43:$IC43))</f>
        <v>0</v>
      </c>
      <c r="CC42" s="519" t="n">
        <f aca="false">IF(COUNT('Math Scores'!$CX43:$DU43)=0,"",SUMIF('Math Scores'!$F$6:$IC$6,CC$4,'Math Scores'!$F43:$IC43))</f>
        <v>0</v>
      </c>
      <c r="CD42" s="519" t="inlineStr">
        <f aca="false">IF(COUNT('Math Scores'!$DV43:$EU43)=0,"",SUMIF('Math Scores'!$F$6:$IC$6,CD$4,'Math Scores'!$F43:$IC43))</f>
        <is>
          <t/>
        </is>
      </c>
      <c r="CE42" s="519" t="inlineStr">
        <f aca="false">IF(COUNT('Math Scores'!$DV43:$EU43)=0,"",SUMIF('Math Scores'!$F$6:$IC$6,CE$4,'Math Scores'!$F43:$IC43))</f>
        <is>
          <t/>
        </is>
      </c>
      <c r="CF42" s="519" t="inlineStr">
        <f aca="false">IF(COUNT('Math Scores'!$DV43:$EU43)=0,"",SUMIF('Math Scores'!$F$6:$IC$6,CF$4,'Math Scores'!$F43:$IC43))</f>
        <is>
          <t/>
        </is>
      </c>
      <c r="CG42" s="519" t="inlineStr">
        <f aca="false">IF(COUNT('Math Scores'!$DV43:$EU43)=0,"",SUMIF('Math Scores'!$F$6:$IC$6,CG$4,'Math Scores'!$F43:$IC43))</f>
        <is>
          <t/>
        </is>
      </c>
      <c r="CH42" s="519" t="inlineStr">
        <f aca="false">IF(COUNT('Math Scores'!$DV43:$EU43)=0,"",SUMIF('Math Scores'!$F$6:$IC$6,CH$4,'Math Scores'!$F43:$IC43))</f>
        <is>
          <t/>
        </is>
      </c>
      <c r="CI42" s="519" t="inlineStr">
        <f aca="false">IF(COUNT('Math Scores'!$DV43:$EU43)=0,"",SUMIF('Math Scores'!$F$6:$IC$6,CI$4,'Math Scores'!$F43:$IC43))</f>
        <is>
          <t/>
        </is>
      </c>
      <c r="CJ42" s="519" t="inlineStr">
        <f aca="false">IF(COUNT('Math Scores'!$DV43:$EU43)=0,"",SUMIF('Math Scores'!$F$6:$IC$6,CJ$4,'Math Scores'!$F43:$IC43))</f>
        <is>
          <t/>
        </is>
      </c>
      <c r="CK42" s="519" t="inlineStr">
        <f aca="false">IF(COUNT('Math Scores'!$DV43:$EU43)=0,"",SUMIF('Math Scores'!$F$6:$IC$6,CK$4,'Math Scores'!$F43:$IC43))</f>
        <is>
          <t/>
        </is>
      </c>
      <c r="CL42" s="519" t="inlineStr">
        <f aca="false">IF(COUNT('Math Scores'!$DV43:$EU43)=0,"",SUMIF('Math Scores'!$F$6:$IC$6,CL$4,'Math Scores'!$F43:$IC43))</f>
        <is>
          <t/>
        </is>
      </c>
      <c r="CM42" s="519" t="inlineStr">
        <f aca="false">IF(COUNT('Math Scores'!$DV43:$EU43)=0,"",SUMIF('Math Scores'!$F$6:$IC$6,CM$4,'Math Scores'!$F43:$IC43))</f>
        <is>
          <t/>
        </is>
      </c>
      <c r="CN42" s="519" t="inlineStr">
        <f aca="false">IF(COUNT('Math Scores'!$DV43:$EU43)=0,"",SUMIF('Math Scores'!$F$6:$IC$6,CN$4,'Math Scores'!$F43:$IC43))</f>
        <is>
          <t/>
        </is>
      </c>
      <c r="CO42" s="519" t="inlineStr">
        <f aca="false">IF(COUNT('Math Scores'!$DV43:$EU43)=0,"",SUMIF('Math Scores'!$F$6:$IC$6,CO$4,'Math Scores'!$F43:$IC43))</f>
        <is>
          <t/>
        </is>
      </c>
      <c r="CP42" s="519" t="inlineStr">
        <f aca="false">IF(COUNT('Math Scores'!$DV43:$EU43)=0,"",SUMIF('Math Scores'!$F$6:$IC$6,CP$4,'Math Scores'!$F43:$IC43))</f>
        <is>
          <t/>
        </is>
      </c>
      <c r="CQ42" s="519" t="inlineStr">
        <f aca="false">IF(COUNT('Math Scores'!$DV43:$EU43)=0,"",SUMIF('Math Scores'!$F$6:$IC$6,CQ$4,'Math Scores'!$F43:$IC43))</f>
        <is>
          <t/>
        </is>
      </c>
      <c r="CR42" s="519" t="inlineStr">
        <f aca="false">IF(COUNT('Math Scores'!$DV43:$EU43)=0,"",SUMIF('Math Scores'!$F$6:$IC$6,CR$4,'Math Scores'!$F43:$IC43))</f>
        <is>
          <t/>
        </is>
      </c>
      <c r="CS42" s="519" t="inlineStr">
        <f aca="false">IF(COUNT('Math Scores'!$DV43:$EU43)=0,"",SUMIF('Math Scores'!$F$6:$IC$6,CS$4,'Math Scores'!$F43:$IC43))</f>
        <is>
          <t/>
        </is>
      </c>
      <c r="CT42" s="519" t="inlineStr">
        <f aca="false">IF(COUNT('Math Scores'!$EV43:$FW43)=0,"",SUMIF('Math Scores'!$F$6:$IC$6,CT$4,'Math Scores'!$F43:$IC43))</f>
        <is>
          <t/>
        </is>
      </c>
      <c r="CU42" s="519" t="inlineStr">
        <f aca="false">IF(COUNT('Math Scores'!$EV43:$FW43)=0,"",SUMIF('Math Scores'!$F$6:$IC$6,CU$4,'Math Scores'!$F43:$IC43))</f>
        <is>
          <t/>
        </is>
      </c>
      <c r="CV42" s="519" t="inlineStr">
        <f aca="false">IF(COUNT('Math Scores'!$EV43:$FW43)=0,"",SUMIF('Math Scores'!$F$6:$IC$6,CV$4,'Math Scores'!$F43:$IC43))</f>
        <is>
          <t/>
        </is>
      </c>
      <c r="CW42" s="519" t="inlineStr">
        <f aca="false">IF(COUNT('Math Scores'!$EV43:$FW43)=0,"",SUMIF('Math Scores'!$F$6:$IC$6,CW$4,'Math Scores'!$F43:$IC43))</f>
        <is>
          <t/>
        </is>
      </c>
      <c r="CX42" s="519" t="inlineStr">
        <f aca="false">IF(COUNT('Math Scores'!$EV43:$FW43)=0,"",SUMIF('Math Scores'!$F$6:$IC$6,CX$4,'Math Scores'!$F43:$IC43))</f>
        <is>
          <t/>
        </is>
      </c>
      <c r="CY42" s="519" t="inlineStr">
        <f aca="false">IF(COUNT('Math Scores'!$EV43:$FW43)=0,"",SUMIF('Math Scores'!$F$6:$IC$6,CY$4,'Math Scores'!$F43:$IC43))</f>
        <is>
          <t/>
        </is>
      </c>
      <c r="CZ42" s="519" t="inlineStr">
        <f aca="false">IF(COUNT('Math Scores'!$EV43:$FW43)=0,"",SUMIF('Math Scores'!$F$6:$IC$6,CZ$4,'Math Scores'!$F43:$IC43))</f>
        <is>
          <t/>
        </is>
      </c>
      <c r="DA42" s="519" t="inlineStr">
        <f aca="false">IF(COUNT('Math Scores'!$EV43:$FW43)=0,"",SUMIF('Math Scores'!$F$6:$IC$6,DA$4,'Math Scores'!$F43:$IC43))</f>
        <is>
          <t/>
        </is>
      </c>
      <c r="DB42" s="519" t="inlineStr">
        <f aca="false">IF(COUNT('Math Scores'!$EV43:$FW43)=0,"",SUMIF('Math Scores'!$F$6:$IC$6,DB$4,'Math Scores'!$F43:$IC43))</f>
        <is>
          <t/>
        </is>
      </c>
      <c r="DC42" s="519" t="inlineStr">
        <f aca="false">IF(COUNT('Math Scores'!$EV43:$FW43)=0,"",SUMIF('Math Scores'!$F$6:$IC$6,DC$4,'Math Scores'!$F43:$IC43))</f>
        <is>
          <t/>
        </is>
      </c>
      <c r="DD42" s="519" t="inlineStr">
        <f aca="false">IF(COUNT('Math Scores'!$EV43:$FW43)=0,"",SUMIF('Math Scores'!$F$6:$IC$6,DD$4,'Math Scores'!$F43:$IC43))</f>
        <is>
          <t/>
        </is>
      </c>
      <c r="DE42" s="519" t="inlineStr">
        <f aca="false">IF(COUNT('Math Scores'!$EV43:$FW43)=0,"",SUMIF('Math Scores'!$F$6:$IC$6,DE$4,'Math Scores'!$F43:$IC43))</f>
        <is>
          <t/>
        </is>
      </c>
      <c r="DF42" s="519" t="inlineStr">
        <f aca="false">IF(COUNT('Math Scores'!$EV43:$FW43)=0,"",SUMIF('Math Scores'!$F$6:$IC$6,DF$4,'Math Scores'!$F43:$IC43))</f>
        <is>
          <t/>
        </is>
      </c>
      <c r="DG42" s="519" t="inlineStr">
        <f aca="false">IF(COUNT('Math Scores'!$EV43:$FW43)=0,"",SUMIF('Math Scores'!$F$6:$IC$6,DG$4,'Math Scores'!$F43:$IC43))</f>
        <is>
          <t/>
        </is>
      </c>
    </row>
    <row r="43" customFormat="false" ht="12.75" hidden="false" customHeight="false" outlineLevel="0" collapsed="false">
      <c r="A43" s="421" t="n">
        <v>36</v>
      </c>
      <c r="B43" s="228" t="str">
        <f aca="false">'Math Scores'!B44</f>
        <v>Shivasai</v>
      </c>
      <c r="C43" s="517" t="inlineStr">
        <f aca="false">IF(COUNT('Math Scores'!F44:HI44)=0, "", (SUMIF('Math Scores'!$F$5:$HI$5,"Yes",'Math Scores'!F44:HI44)/SUMIF('Math Scores'!$F$5:$HI$5,"Yes",'Math Scores'!$F$2:$HI$2)))</f>
        <is>
          <t/>
        </is>
      </c>
      <c r="D43" s="476" t="inlineStr">
        <f aca="false">IF(B43="","",IF(COUNT(H43:DG43)=0,"",IF(('Cover Sheet'!$AC$6="2nd"),(SUM(H43:W43)/SUM(H$2:W$2)),IF(('Cover Sheet'!$AC$6="3rd"),(SUM(X43:AI43)/SUM(X$2:AI$2)),IF(('Cover Sheet'!$AC$6="4th"),(SUM(AJ43:AW43)/SUM(AJ$2:AW$2)),IF(('Cover Sheet'!$AC$6="5th"),(SUM(AX43:BK43)/SUM(AX$2:BK$2)),IF(('Cover Sheet'!$AC$6="6th"),(SUM(BL43:CC43)/SUM(BL$2:CC$2)),IF(('Cover Sheet'!$AC$6="7th"),(SUM(CD43:CS43)/SUM(CD$2:CS$2)),IF(('Cover Sheet'!$AC$6="8th"),(SUM(CT43:DG43)/SUM(CT$2:DG$2)),"ERROR")))))))))</f>
        <is>
          <t/>
        </is>
      </c>
      <c r="E43" s="318" t="str">
        <f aca="false">IF(D43="","",IF(D43&gt;0.9,"A1",IF(D43&gt;0.8,"A2",IF(D43&gt;0.7,"B1",IF(D43&gt;0.6,"B2",IF(D43&gt;0.5,"C1",IF(D43&gt;0.4,"C2",IF(D43&gt;0.32,"D",IF(D43&gt;0.2,"E1","E2")))))))))</f>
        <v/>
      </c>
      <c r="F43" s="476" t="str">
        <f aca="false">IF(G43="","",IF(G43&gt;=0.9,"Distinction",IF(G43&gt;=0.75,"First Class",IF(G43&gt;=0.56,"Second Class",IF(G43&gt;=0.35,"Pass","Unsatisfactory")))))</f>
        <v/>
      </c>
      <c r="G43" s="518" t="inlineStr">
        <f aca="false">IF(OR(B43="",'Cover Sheet'!$AC$6=""),"",IF(('Cover Sheet'!$AC$6="2nd"),(VLOOKUP(ROUND((D43*100),0),Goals!$E$4:$H$104,2,1)/100),IF(('Cover Sheet'!$AC$6="3rd"),(VLOOKUP(ROUND((D43*100),0),Goals!$E$4:$H$104,3,1)/100),VLOOKUP(ROUND((D43*100),0),Goals!$E$4:$H$104,4,1)/100)))</f>
        <is>
          <t/>
        </is>
      </c>
      <c r="H43" s="519" t="inlineStr">
        <f aca="false">IF(COUNT('Math Scores'!$F44:$AC44)=0,"",SUMIF('Math Scores'!$F$6:$IC$6,H$4,'Math Scores'!$F44:$IC44))</f>
        <is>
          <t/>
        </is>
      </c>
      <c r="I43" s="519" t="inlineStr">
        <f aca="false">IF(COUNT('Math Scores'!$F44:$AC44)=0,"",SUMIF('Math Scores'!$F$6:$IC$6,I$4,'Math Scores'!$F44:$IC44))</f>
        <is>
          <t/>
        </is>
      </c>
      <c r="J43" s="519" t="inlineStr">
        <f aca="false">IF(COUNT('Math Scores'!$F44:$AC44)=0,"",SUMIF('Math Scores'!$F$6:$IC$6,J$4,'Math Scores'!$F44:$IC44))</f>
        <is>
          <t/>
        </is>
      </c>
      <c r="K43" s="519" t="inlineStr">
        <f aca="false">IF(COUNT('Math Scores'!$F44:$AC44)=0,"",SUMIF('Math Scores'!$F$6:$IC$6,K$4,'Math Scores'!$F44:$IC44))</f>
        <is>
          <t/>
        </is>
      </c>
      <c r="L43" s="519" t="inlineStr">
        <f aca="false">IF(COUNT('Math Scores'!$F44:$AC44)=0,"",SUMIF('Math Scores'!$F$6:$IC$6,L$4,'Math Scores'!$F44:$IC44))</f>
        <is>
          <t/>
        </is>
      </c>
      <c r="M43" s="519" t="inlineStr">
        <f aca="false">IF(COUNT('Math Scores'!$F44:$AC44)=0,"",SUMIF('Math Scores'!$F$6:$IC$6,M$4,'Math Scores'!$F44:$IC44))</f>
        <is>
          <t/>
        </is>
      </c>
      <c r="N43" s="519" t="inlineStr">
        <f aca="false">IF(COUNT('Math Scores'!$F44:$AC44)=0,"",SUMIF('Math Scores'!$F$6:$IC$6,N$4,'Math Scores'!$F44:$IC44))</f>
        <is>
          <t/>
        </is>
      </c>
      <c r="O43" s="519" t="inlineStr">
        <f aca="false">IF(COUNT('Math Scores'!$F44:$AC44)=0,"",SUMIF('Math Scores'!$F$6:$IC$6,O$4,'Math Scores'!$F44:$IC44))</f>
        <is>
          <t/>
        </is>
      </c>
      <c r="P43" s="519" t="inlineStr">
        <f aca="false">IF(COUNT('Math Scores'!$F44:$AC44)=0,"",SUMIF('Math Scores'!$F$6:$IC$6,P$4,'Math Scores'!$F44:$IC44))</f>
        <is>
          <t/>
        </is>
      </c>
      <c r="Q43" s="519" t="inlineStr">
        <f aca="false">IF(COUNT('Math Scores'!$F44:$AC44)=0,"",SUMIF('Math Scores'!$F$6:$IC$6,Q$4,'Math Scores'!$F44:$IC44))</f>
        <is>
          <t/>
        </is>
      </c>
      <c r="R43" s="519" t="inlineStr">
        <f aca="false">IF(COUNT('Math Scores'!$F44:$AC44)=0,"",SUMIF('Math Scores'!$F$6:$IC$6,R$4,'Math Scores'!$F44:$IC44))</f>
        <is>
          <t/>
        </is>
      </c>
      <c r="S43" s="519"/>
      <c r="T43" s="519"/>
      <c r="U43" s="519"/>
      <c r="V43" s="519"/>
      <c r="W43" s="519"/>
      <c r="X43" s="519" t="inlineStr">
        <f aca="false">IF(COUNT('Math Scores'!$AD44:$AZ44)=0,"",SUMIF('Math Scores'!$F$6:$IC$6,X$4,'Math Scores'!$F44:$IC44))</f>
        <is>
          <t/>
        </is>
      </c>
      <c r="Y43" s="519" t="inlineStr">
        <f aca="false">IF(COUNT('Math Scores'!$AD44:$AZ44)=0,"",SUMIF('Math Scores'!$F$6:$IC$6,Y$4,'Math Scores'!$F44:$IC44))</f>
        <is>
          <t/>
        </is>
      </c>
      <c r="Z43" s="519" t="inlineStr">
        <f aca="false">IF(COUNT('Math Scores'!$AD44:$AZ44)=0,"",SUMIF('Math Scores'!$F$6:$IC$6,Z$4,'Math Scores'!$F44:$IC44))</f>
        <is>
          <t/>
        </is>
      </c>
      <c r="AA43" s="519" t="inlineStr">
        <f aca="false">IF(COUNT('Math Scores'!$AD44:$AZ44)=0,"",SUMIF('Math Scores'!$F$6:$IC$6,AA$4,'Math Scores'!$F44:$IC44))</f>
        <is>
          <t/>
        </is>
      </c>
      <c r="AB43" s="519" t="inlineStr">
        <f aca="false">IF(COUNT('Math Scores'!$AD44:$AZ44)=0,"",SUMIF('Math Scores'!$F$6:$IC$6,AB$4,'Math Scores'!$F44:$IC44))</f>
        <is>
          <t/>
        </is>
      </c>
      <c r="AC43" s="519" t="inlineStr">
        <f aca="false">IF(COUNT('Math Scores'!$AD44:$AZ44)=0,"",SUMIF('Math Scores'!$F$6:$IC$6,AC$4,'Math Scores'!$F44:$IC44))</f>
        <is>
          <t/>
        </is>
      </c>
      <c r="AD43" s="519" t="inlineStr">
        <f aca="false">IF(COUNT('Math Scores'!$AD44:$AZ44)=0,"",SUMIF('Math Scores'!$F$6:$IC$6,AD$4,'Math Scores'!$F44:$IC44))</f>
        <is>
          <t/>
        </is>
      </c>
      <c r="AE43" s="519" t="inlineStr">
        <f aca="false">IF(COUNT('Math Scores'!$AD44:$AZ44)=0,"",SUMIF('Math Scores'!$F$6:$IC$6,AE$4,'Math Scores'!$F44:$IC44))</f>
        <is>
          <t/>
        </is>
      </c>
      <c r="AF43" s="519" t="inlineStr">
        <f aca="false">IF(COUNT('Math Scores'!$AD44:$AZ44)=0,"",SUMIF('Math Scores'!$F$6:$IC$6,AF$4,'Math Scores'!$F44:$IC44))</f>
        <is>
          <t/>
        </is>
      </c>
      <c r="AG43" s="519" t="inlineStr">
        <f aca="false">IF(COUNT('Math Scores'!$AD44:$AZ44)=0,"",SUMIF('Math Scores'!$F$6:$IC$6,AG$4,'Math Scores'!$F44:$IC44))</f>
        <is>
          <t/>
        </is>
      </c>
      <c r="AH43" s="519" t="inlineStr">
        <f aca="false">IF(COUNT('Math Scores'!$AD44:$AZ44)=0,"",SUMIF('Math Scores'!$F$6:$IC$6,AH$4,'Math Scores'!$F44:$IC44))</f>
        <is>
          <t/>
        </is>
      </c>
      <c r="AI43" s="519" t="inlineStr">
        <f aca="false">IF(COUNT('Math Scores'!$AD44:$AZ44)=0,"",SUMIF('Math Scores'!$F$6:$IC$6,AI$4,'Math Scores'!$F44:$IC44))</f>
        <is>
          <t/>
        </is>
      </c>
      <c r="AJ43" s="519" t="n">
        <f aca="false">IF(COUNT('Math Scores'!$BA44:$BY44)=0,"",SUMIF('Math Scores'!$F$6:$IC$6,AJ$4,'Math Scores'!$F44:$IC44))</f>
        <v>0</v>
      </c>
      <c r="AK43" s="519" t="n">
        <f aca="false">IF(COUNT('Math Scores'!$BA44:$BY44)=0,"",SUMIF('Math Scores'!$F$6:$IC$6,AK$4,'Math Scores'!$F44:$IC44))</f>
        <v>0</v>
      </c>
      <c r="AL43" s="519" t="n">
        <f aca="false">IF(COUNT('Math Scores'!$BA44:$BY44)=0,"",SUMIF('Math Scores'!$F$6:$IC$6,AL$4,'Math Scores'!$F44:$IC44))</f>
        <v>0</v>
      </c>
      <c r="AM43" s="519" t="n">
        <f aca="false">IF(COUNT('Math Scores'!$BA44:$BY44)=0,"",SUMIF('Math Scores'!$F$6:$IC$6,AM$4,'Math Scores'!$F44:$IC44))</f>
        <v>0</v>
      </c>
      <c r="AN43" s="519" t="n">
        <f aca="false">IF(COUNT('Math Scores'!$BA44:$BY44)=0,"",SUMIF('Math Scores'!$F$6:$IC$6,AN$4,'Math Scores'!$F44:$IC44))</f>
        <v>0</v>
      </c>
      <c r="AO43" s="519" t="n">
        <f aca="false">IF(COUNT('Math Scores'!$BA44:$BY44)=0,"",SUMIF('Math Scores'!$F$6:$IC$6,AO$4,'Math Scores'!$F44:$IC44))</f>
        <v>0</v>
      </c>
      <c r="AP43" s="519" t="n">
        <f aca="false">IF(COUNT('Math Scores'!$BA44:$BY44)=0,"",SUMIF('Math Scores'!$F$6:$IC$6,AP$4,'Math Scores'!$F44:$IC44))</f>
        <v>0</v>
      </c>
      <c r="AQ43" s="519" t="n">
        <f aca="false">IF(COUNT('Math Scores'!$BA44:$BY44)=0,"",SUMIF('Math Scores'!$F$6:$IC$6,AQ$4,'Math Scores'!$F44:$IC44))</f>
        <v>0</v>
      </c>
      <c r="AR43" s="519" t="n">
        <f aca="false">IF(COUNT('Math Scores'!$BA44:$BY44)=0,"",SUMIF('Math Scores'!$F$6:$IC$6,AR$4,'Math Scores'!$F44:$IC44))</f>
        <v>0</v>
      </c>
      <c r="AS43" s="519" t="n">
        <f aca="false">IF(COUNT('Math Scores'!$BA44:$BY44)=0,"",SUMIF('Math Scores'!$F$6:$IC$6,AS$4,'Math Scores'!$F44:$IC44))</f>
        <v>0</v>
      </c>
      <c r="AT43" s="519" t="n">
        <f aca="false">IF(COUNT('Math Scores'!$BA44:$BY44)=0,"",SUMIF('Math Scores'!$F$6:$IC$6,AT$4,'Math Scores'!$F44:$IC44))</f>
        <v>0</v>
      </c>
      <c r="AU43" s="519" t="n">
        <f aca="false">IF(COUNT('Math Scores'!$BA44:$BY44)=0,"",SUMIF('Math Scores'!$F$6:$IC$6,AU$4,'Math Scores'!$F44:$IC44))</f>
        <v>0</v>
      </c>
      <c r="AV43" s="519" t="n">
        <f aca="false">IF(COUNT('Math Scores'!$BA44:$BY44)=0,"",SUMIF('Math Scores'!$F$6:$IC$6,AV$4,'Math Scores'!$F44:$IC44))</f>
        <v>0</v>
      </c>
      <c r="AW43" s="519" t="n">
        <f aca="false">IF(COUNT('Math Scores'!$BA44:$BY44)=0,"",SUMIF('Math Scores'!$F$6:$IC$6,AW$4,'Math Scores'!$F44:$IC44))</f>
        <v>0</v>
      </c>
      <c r="AX43" s="519" t="n">
        <f aca="false">IF(COUNT('Math Scores'!$BZ44:$CW44)=0,"",SUMIF('Math Scores'!$F$6:$IC$6,AX$4,'Math Scores'!$F44:$IC44))</f>
        <v>0</v>
      </c>
      <c r="AY43" s="519" t="n">
        <f aca="false">IF(COUNT('Math Scores'!$BZ44:$CW44)=0,"",SUMIF('Math Scores'!$F$6:$IC$6,AY$4,'Math Scores'!$F44:$IC44))</f>
        <v>0</v>
      </c>
      <c r="AZ43" s="519" t="n">
        <f aca="false">IF(COUNT('Math Scores'!$BZ44:$CW44)=0,"",SUMIF('Math Scores'!$F$6:$IC$6,AZ$4,'Math Scores'!$F44:$IC44))</f>
        <v>0</v>
      </c>
      <c r="BA43" s="519" t="n">
        <f aca="false">IF(COUNT('Math Scores'!$BZ44:$CW44)=0,"",SUMIF('Math Scores'!$F$6:$IC$6,BA$4,'Math Scores'!$F44:$IC44))</f>
        <v>0</v>
      </c>
      <c r="BB43" s="519" t="n">
        <f aca="false">IF(COUNT('Math Scores'!$BZ44:$CW44)=0,"",SUMIF('Math Scores'!$F$6:$IC$6,BB$4,'Math Scores'!$F44:$IC44))</f>
        <v>0</v>
      </c>
      <c r="BC43" s="519" t="n">
        <f aca="false">IF(COUNT('Math Scores'!$BZ44:$CW44)=0,"",SUMIF('Math Scores'!$F$6:$IC$6,BC$4,'Math Scores'!$F44:$IC44))</f>
        <v>0</v>
      </c>
      <c r="BD43" s="519" t="n">
        <f aca="false">IF(COUNT('Math Scores'!$BZ44:$CW44)=0,"",SUMIF('Math Scores'!$F$6:$IC$6,BD$4,'Math Scores'!$F44:$IC44))</f>
        <v>0</v>
      </c>
      <c r="BE43" s="519" t="n">
        <f aca="false">IF(COUNT('Math Scores'!$BZ44:$CW44)=0,"",SUMIF('Math Scores'!$F$6:$IC$6,BE$4,'Math Scores'!$F44:$IC44))</f>
        <v>0</v>
      </c>
      <c r="BF43" s="519" t="n">
        <f aca="false">IF(COUNT('Math Scores'!$BZ44:$CW44)=0,"",SUMIF('Math Scores'!$F$6:$IC$6,BF$4,'Math Scores'!$F44:$IC44))</f>
        <v>0</v>
      </c>
      <c r="BG43" s="519" t="n">
        <f aca="false">IF(COUNT('Math Scores'!$BZ44:$CW44)=0,"",SUMIF('Math Scores'!$F$6:$IC$6,BG$4,'Math Scores'!$F44:$IC44))</f>
        <v>0</v>
      </c>
      <c r="BH43" s="519" t="inlineStr">
        <f aca="false">IF(COUNT('Math Scores'!$BZ44:$CW44)=0,"",SUMIF('Math Scores'!$F$6:$IC$6,BH$4,'Math Scores'!$F44:$IC44))</f>
        <is>
          <t/>
        </is>
      </c>
      <c r="BI43" s="519" t="inlineStr">
        <f aca="false">IF(COUNT('Math Scores'!$BZ44:$CW44)=0,"",SUMIF('Math Scores'!$F$6:$IC$6,BI$4,'Math Scores'!$F44:$IC44))</f>
        <is>
          <t/>
        </is>
      </c>
      <c r="BJ43" s="519" t="inlineStr">
        <f aca="false">IF(COUNT('Math Scores'!$BZ44:$CW44)=0,"",SUMIF('Math Scores'!$F$6:$IC$6,BJ$4,'Math Scores'!$F44:$IC44))</f>
        <is>
          <t/>
        </is>
      </c>
      <c r="BK43" s="519" t="n">
        <f aca="false">IF(COUNT('Math Scores'!$BZ44:$CW44)=0,"",SUMIF('Math Scores'!$F$6:$IC$6,BK$4,'Math Scores'!$F44:$IC44))</f>
        <v>0</v>
      </c>
      <c r="BL43" s="519" t="n">
        <f aca="false">IF(COUNT('Math Scores'!$CX44:$DU44)=0,"",SUMIF('Math Scores'!$F$6:$IC$6,BL$4,'Math Scores'!$F44:$IC44))</f>
        <v>0</v>
      </c>
      <c r="BM43" s="519" t="n">
        <f aca="false">IF(COUNT('Math Scores'!$CX44:$DU44)=0,"",SUMIF('Math Scores'!$F$6:$IC$6,BM$4,'Math Scores'!$F44:$IC44))</f>
        <v>0</v>
      </c>
      <c r="BN43" s="519" t="n">
        <f aca="false">IF(COUNT('Math Scores'!$CX44:$DU44)=0,"",SUMIF('Math Scores'!$F$6:$IC$6,BN$4,'Math Scores'!$F44:$IC44))</f>
        <v>0</v>
      </c>
      <c r="BO43" s="519" t="n">
        <f aca="false">IF(COUNT('Math Scores'!$CX44:$DU44)=0,"",SUMIF('Math Scores'!$F$6:$IC$6,BO$4,'Math Scores'!$F44:$IC44))</f>
        <v>0</v>
      </c>
      <c r="BP43" s="519" t="n">
        <f aca="false">IF(COUNT('Math Scores'!$CX44:$DU44)=0,"",SUMIF('Math Scores'!$F$6:$IC$6,BP$4,'Math Scores'!$F44:$IC44))</f>
        <v>0</v>
      </c>
      <c r="BQ43" s="519" t="n">
        <f aca="false">IF(COUNT('Math Scores'!$CX44:$DU44)=0,"",SUMIF('Math Scores'!$F$6:$IC$6,BQ$4,'Math Scores'!$F44:$IC44))</f>
        <v>0</v>
      </c>
      <c r="BR43" s="519" t="n">
        <f aca="false">IF(COUNT('Math Scores'!$CX44:$DU44)=0,"",SUMIF('Math Scores'!$F$6:$IC$6,BR$4,'Math Scores'!$F44:$IC44))</f>
        <v>0</v>
      </c>
      <c r="BS43" s="519" t="n">
        <f aca="false">IF(COUNT('Math Scores'!$CX44:$DU44)=0,"",SUMIF('Math Scores'!$F$6:$IC$6,BS$4,'Math Scores'!$F44:$IC44))</f>
        <v>0</v>
      </c>
      <c r="BT43" s="519" t="n">
        <f aca="false">IF(COUNT('Math Scores'!$CX44:$DU44)=0,"",SUMIF('Math Scores'!$F$6:$IC$6,BT$4,'Math Scores'!$F44:$IC44))</f>
        <v>0</v>
      </c>
      <c r="BU43" s="519" t="n">
        <f aca="false">IF(COUNT('Math Scores'!$CX44:$DU44)=0,"",SUMIF('Math Scores'!$F$6:$IC$6,BU$4,'Math Scores'!$F44:$IC44))</f>
        <v>0</v>
      </c>
      <c r="BV43" s="519" t="n">
        <f aca="false">IF(COUNT('Math Scores'!$CX44:$DU44)=0,"",SUMIF('Math Scores'!$F$6:$IC$6,BV$4,'Math Scores'!$F44:$IC44))</f>
        <v>0</v>
      </c>
      <c r="BW43" s="519" t="n">
        <f aca="false">IF(COUNT('Math Scores'!$CX44:$DU44)=0,"",SUMIF('Math Scores'!$F$6:$IC$6,BW$4,'Math Scores'!$F44:$IC44))</f>
        <v>0</v>
      </c>
      <c r="BX43" s="519" t="n">
        <f aca="false">IF(COUNT('Math Scores'!$CX44:$DU44)=0,"",SUMIF('Math Scores'!$F$6:$IC$6,BX$4,'Math Scores'!$F44:$IC44))</f>
        <v>0</v>
      </c>
      <c r="BY43" s="519" t="n">
        <f aca="false">IF(COUNT('Math Scores'!$CX44:$DU44)=0,"",SUMIF('Math Scores'!$F$6:$IC$6,BY$4,'Math Scores'!$F44:$IC44))</f>
        <v>0</v>
      </c>
      <c r="BZ43" s="519" t="n">
        <f aca="false">IF(COUNT('Math Scores'!$CX44:$DU44)=0,"",SUMIF('Math Scores'!$F$6:$IC$6,BZ$4,'Math Scores'!$F44:$IC44))</f>
        <v>0</v>
      </c>
      <c r="CA43" s="519" t="n">
        <f aca="false">IF(COUNT('Math Scores'!$CX44:$DU44)=0,"",SUMIF('Math Scores'!$F$6:$IC$6,CA$4,'Math Scores'!$F44:$IC44))</f>
        <v>0</v>
      </c>
      <c r="CB43" s="519" t="n">
        <f aca="false">IF(COUNT('Math Scores'!$CX44:$DU44)=0,"",SUMIF('Math Scores'!$F$6:$IC$6,CB$4,'Math Scores'!$F44:$IC44))</f>
        <v>0</v>
      </c>
      <c r="CC43" s="519" t="n">
        <f aca="false">IF(COUNT('Math Scores'!$CX44:$DU44)=0,"",SUMIF('Math Scores'!$F$6:$IC$6,CC$4,'Math Scores'!$F44:$IC44))</f>
        <v>0</v>
      </c>
      <c r="CD43" s="519" t="inlineStr">
        <f aca="false">IF(COUNT('Math Scores'!$DV44:$EU44)=0,"",SUMIF('Math Scores'!$F$6:$IC$6,CD$4,'Math Scores'!$F44:$IC44))</f>
        <is>
          <t/>
        </is>
      </c>
      <c r="CE43" s="519" t="inlineStr">
        <f aca="false">IF(COUNT('Math Scores'!$DV44:$EU44)=0,"",SUMIF('Math Scores'!$F$6:$IC$6,CE$4,'Math Scores'!$F44:$IC44))</f>
        <is>
          <t/>
        </is>
      </c>
      <c r="CF43" s="519" t="inlineStr">
        <f aca="false">IF(COUNT('Math Scores'!$DV44:$EU44)=0,"",SUMIF('Math Scores'!$F$6:$IC$6,CF$4,'Math Scores'!$F44:$IC44))</f>
        <is>
          <t/>
        </is>
      </c>
      <c r="CG43" s="519" t="inlineStr">
        <f aca="false">IF(COUNT('Math Scores'!$DV44:$EU44)=0,"",SUMIF('Math Scores'!$F$6:$IC$6,CG$4,'Math Scores'!$F44:$IC44))</f>
        <is>
          <t/>
        </is>
      </c>
      <c r="CH43" s="519" t="inlineStr">
        <f aca="false">IF(COUNT('Math Scores'!$DV44:$EU44)=0,"",SUMIF('Math Scores'!$F$6:$IC$6,CH$4,'Math Scores'!$F44:$IC44))</f>
        <is>
          <t/>
        </is>
      </c>
      <c r="CI43" s="519" t="inlineStr">
        <f aca="false">IF(COUNT('Math Scores'!$DV44:$EU44)=0,"",SUMIF('Math Scores'!$F$6:$IC$6,CI$4,'Math Scores'!$F44:$IC44))</f>
        <is>
          <t/>
        </is>
      </c>
      <c r="CJ43" s="519" t="inlineStr">
        <f aca="false">IF(COUNT('Math Scores'!$DV44:$EU44)=0,"",SUMIF('Math Scores'!$F$6:$IC$6,CJ$4,'Math Scores'!$F44:$IC44))</f>
        <is>
          <t/>
        </is>
      </c>
      <c r="CK43" s="519" t="inlineStr">
        <f aca="false">IF(COUNT('Math Scores'!$DV44:$EU44)=0,"",SUMIF('Math Scores'!$F$6:$IC$6,CK$4,'Math Scores'!$F44:$IC44))</f>
        <is>
          <t/>
        </is>
      </c>
      <c r="CL43" s="519" t="inlineStr">
        <f aca="false">IF(COUNT('Math Scores'!$DV44:$EU44)=0,"",SUMIF('Math Scores'!$F$6:$IC$6,CL$4,'Math Scores'!$F44:$IC44))</f>
        <is>
          <t/>
        </is>
      </c>
      <c r="CM43" s="519" t="inlineStr">
        <f aca="false">IF(COUNT('Math Scores'!$DV44:$EU44)=0,"",SUMIF('Math Scores'!$F$6:$IC$6,CM$4,'Math Scores'!$F44:$IC44))</f>
        <is>
          <t/>
        </is>
      </c>
      <c r="CN43" s="519" t="inlineStr">
        <f aca="false">IF(COUNT('Math Scores'!$DV44:$EU44)=0,"",SUMIF('Math Scores'!$F$6:$IC$6,CN$4,'Math Scores'!$F44:$IC44))</f>
        <is>
          <t/>
        </is>
      </c>
      <c r="CO43" s="519" t="inlineStr">
        <f aca="false">IF(COUNT('Math Scores'!$DV44:$EU44)=0,"",SUMIF('Math Scores'!$F$6:$IC$6,CO$4,'Math Scores'!$F44:$IC44))</f>
        <is>
          <t/>
        </is>
      </c>
      <c r="CP43" s="519" t="inlineStr">
        <f aca="false">IF(COUNT('Math Scores'!$DV44:$EU44)=0,"",SUMIF('Math Scores'!$F$6:$IC$6,CP$4,'Math Scores'!$F44:$IC44))</f>
        <is>
          <t/>
        </is>
      </c>
      <c r="CQ43" s="519" t="inlineStr">
        <f aca="false">IF(COUNT('Math Scores'!$DV44:$EU44)=0,"",SUMIF('Math Scores'!$F$6:$IC$6,CQ$4,'Math Scores'!$F44:$IC44))</f>
        <is>
          <t/>
        </is>
      </c>
      <c r="CR43" s="519" t="inlineStr">
        <f aca="false">IF(COUNT('Math Scores'!$DV44:$EU44)=0,"",SUMIF('Math Scores'!$F$6:$IC$6,CR$4,'Math Scores'!$F44:$IC44))</f>
        <is>
          <t/>
        </is>
      </c>
      <c r="CS43" s="519" t="inlineStr">
        <f aca="false">IF(COUNT('Math Scores'!$DV44:$EU44)=0,"",SUMIF('Math Scores'!$F$6:$IC$6,CS$4,'Math Scores'!$F44:$IC44))</f>
        <is>
          <t/>
        </is>
      </c>
      <c r="CT43" s="519" t="inlineStr">
        <f aca="false">IF(COUNT('Math Scores'!$EV44:$FW44)=0,"",SUMIF('Math Scores'!$F$6:$IC$6,CT$4,'Math Scores'!$F44:$IC44))</f>
        <is>
          <t/>
        </is>
      </c>
      <c r="CU43" s="519" t="inlineStr">
        <f aca="false">IF(COUNT('Math Scores'!$EV44:$FW44)=0,"",SUMIF('Math Scores'!$F$6:$IC$6,CU$4,'Math Scores'!$F44:$IC44))</f>
        <is>
          <t/>
        </is>
      </c>
      <c r="CV43" s="519" t="inlineStr">
        <f aca="false">IF(COUNT('Math Scores'!$EV44:$FW44)=0,"",SUMIF('Math Scores'!$F$6:$IC$6,CV$4,'Math Scores'!$F44:$IC44))</f>
        <is>
          <t/>
        </is>
      </c>
      <c r="CW43" s="519" t="inlineStr">
        <f aca="false">IF(COUNT('Math Scores'!$EV44:$FW44)=0,"",SUMIF('Math Scores'!$F$6:$IC$6,CW$4,'Math Scores'!$F44:$IC44))</f>
        <is>
          <t/>
        </is>
      </c>
      <c r="CX43" s="519" t="inlineStr">
        <f aca="false">IF(COUNT('Math Scores'!$EV44:$FW44)=0,"",SUMIF('Math Scores'!$F$6:$IC$6,CX$4,'Math Scores'!$F44:$IC44))</f>
        <is>
          <t/>
        </is>
      </c>
      <c r="CY43" s="519" t="inlineStr">
        <f aca="false">IF(COUNT('Math Scores'!$EV44:$FW44)=0,"",SUMIF('Math Scores'!$F$6:$IC$6,CY$4,'Math Scores'!$F44:$IC44))</f>
        <is>
          <t/>
        </is>
      </c>
      <c r="CZ43" s="519" t="inlineStr">
        <f aca="false">IF(COUNT('Math Scores'!$EV44:$FW44)=0,"",SUMIF('Math Scores'!$F$6:$IC$6,CZ$4,'Math Scores'!$F44:$IC44))</f>
        <is>
          <t/>
        </is>
      </c>
      <c r="DA43" s="519" t="inlineStr">
        <f aca="false">IF(COUNT('Math Scores'!$EV44:$FW44)=0,"",SUMIF('Math Scores'!$F$6:$IC$6,DA$4,'Math Scores'!$F44:$IC44))</f>
        <is>
          <t/>
        </is>
      </c>
      <c r="DB43" s="519" t="inlineStr">
        <f aca="false">IF(COUNT('Math Scores'!$EV44:$FW44)=0,"",SUMIF('Math Scores'!$F$6:$IC$6,DB$4,'Math Scores'!$F44:$IC44))</f>
        <is>
          <t/>
        </is>
      </c>
      <c r="DC43" s="519" t="inlineStr">
        <f aca="false">IF(COUNT('Math Scores'!$EV44:$FW44)=0,"",SUMIF('Math Scores'!$F$6:$IC$6,DC$4,'Math Scores'!$F44:$IC44))</f>
        <is>
          <t/>
        </is>
      </c>
      <c r="DD43" s="519" t="inlineStr">
        <f aca="false">IF(COUNT('Math Scores'!$EV44:$FW44)=0,"",SUMIF('Math Scores'!$F$6:$IC$6,DD$4,'Math Scores'!$F44:$IC44))</f>
        <is>
          <t/>
        </is>
      </c>
      <c r="DE43" s="519" t="inlineStr">
        <f aca="false">IF(COUNT('Math Scores'!$EV44:$FW44)=0,"",SUMIF('Math Scores'!$F$6:$IC$6,DE$4,'Math Scores'!$F44:$IC44))</f>
        <is>
          <t/>
        </is>
      </c>
      <c r="DF43" s="519" t="inlineStr">
        <f aca="false">IF(COUNT('Math Scores'!$EV44:$FW44)=0,"",SUMIF('Math Scores'!$F$6:$IC$6,DF$4,'Math Scores'!$F44:$IC44))</f>
        <is>
          <t/>
        </is>
      </c>
      <c r="DG43" s="519" t="inlineStr">
        <f aca="false">IF(COUNT('Math Scores'!$EV44:$FW44)=0,"",SUMIF('Math Scores'!$F$6:$IC$6,DG$4,'Math Scores'!$F44:$IC44))</f>
        <is>
          <t/>
        </is>
      </c>
    </row>
    <row r="44" customFormat="false" ht="12.75" hidden="false" customHeight="false" outlineLevel="0" collapsed="false">
      <c r="A44" s="421" t="n">
        <v>37</v>
      </c>
      <c r="B44" s="228" t="str">
        <f aca="false">'Math Scores'!B45</f>
        <v>Srishant</v>
      </c>
      <c r="C44" s="517" t="inlineStr">
        <f aca="false">IF(COUNT('Math Scores'!F45:HI45)=0, "", (SUMIF('Math Scores'!$F$5:$HI$5,"Yes",'Math Scores'!F45:HI45)/SUMIF('Math Scores'!$F$5:$HI$5,"Yes",'Math Scores'!$F$2:$HI$2)))</f>
        <is>
          <t/>
        </is>
      </c>
      <c r="D44" s="476" t="inlineStr">
        <f aca="false">IF(B44="","",IF(COUNT(H44:DG44)=0,"",IF(('Cover Sheet'!$AC$6="2nd"),(SUM(H44:W44)/SUM(H$2:W$2)),IF(('Cover Sheet'!$AC$6="3rd"),(SUM(X44:AI44)/SUM(X$2:AI$2)),IF(('Cover Sheet'!$AC$6="4th"),(SUM(AJ44:AW44)/SUM(AJ$2:AW$2)),IF(('Cover Sheet'!$AC$6="5th"),(SUM(AX44:BK44)/SUM(AX$2:BK$2)),IF(('Cover Sheet'!$AC$6="6th"),(SUM(BL44:CC44)/SUM(BL$2:CC$2)),IF(('Cover Sheet'!$AC$6="7th"),(SUM(CD44:CS44)/SUM(CD$2:CS$2)),IF(('Cover Sheet'!$AC$6="8th"),(SUM(CT44:DG44)/SUM(CT$2:DG$2)),"ERROR")))))))))</f>
        <is>
          <t/>
        </is>
      </c>
      <c r="E44" s="318" t="str">
        <f aca="false">IF(D44="","",IF(D44&gt;0.9,"A1",IF(D44&gt;0.8,"A2",IF(D44&gt;0.7,"B1",IF(D44&gt;0.6,"B2",IF(D44&gt;0.5,"C1",IF(D44&gt;0.4,"C2",IF(D44&gt;0.32,"D",IF(D44&gt;0.2,"E1","E2")))))))))</f>
        <v/>
      </c>
      <c r="F44" s="476" t="str">
        <f aca="false">IF(G44="","",IF(G44&gt;=0.9,"Distinction",IF(G44&gt;=0.75,"First Class",IF(G44&gt;=0.56,"Second Class",IF(G44&gt;=0.35,"Pass","Unsatisfactory")))))</f>
        <v/>
      </c>
      <c r="G44" s="518" t="inlineStr">
        <f aca="false">IF(OR(B44="",'Cover Sheet'!$AC$6=""),"",IF(('Cover Sheet'!$AC$6="2nd"),(VLOOKUP(ROUND((D44*100),0),Goals!$E$4:$H$104,2,1)/100),IF(('Cover Sheet'!$AC$6="3rd"),(VLOOKUP(ROUND((D44*100),0),Goals!$E$4:$H$104,3,1)/100),VLOOKUP(ROUND((D44*100),0),Goals!$E$4:$H$104,4,1)/100)))</f>
        <is>
          <t/>
        </is>
      </c>
      <c r="H44" s="519" t="inlineStr">
        <f aca="false">IF(COUNT('Math Scores'!$F45:$AC45)=0,"",SUMIF('Math Scores'!$F$6:$IC$6,H$4,'Math Scores'!$F45:$IC45))</f>
        <is>
          <t/>
        </is>
      </c>
      <c r="I44" s="519" t="inlineStr">
        <f aca="false">IF(COUNT('Math Scores'!$F45:$AC45)=0,"",SUMIF('Math Scores'!$F$6:$IC$6,I$4,'Math Scores'!$F45:$IC45))</f>
        <is>
          <t/>
        </is>
      </c>
      <c r="J44" s="519" t="inlineStr">
        <f aca="false">IF(COUNT('Math Scores'!$F45:$AC45)=0,"",SUMIF('Math Scores'!$F$6:$IC$6,J$4,'Math Scores'!$F45:$IC45))</f>
        <is>
          <t/>
        </is>
      </c>
      <c r="K44" s="519" t="inlineStr">
        <f aca="false">IF(COUNT('Math Scores'!$F45:$AC45)=0,"",SUMIF('Math Scores'!$F$6:$IC$6,K$4,'Math Scores'!$F45:$IC45))</f>
        <is>
          <t/>
        </is>
      </c>
      <c r="L44" s="519" t="inlineStr">
        <f aca="false">IF(COUNT('Math Scores'!$F45:$AC45)=0,"",SUMIF('Math Scores'!$F$6:$IC$6,L$4,'Math Scores'!$F45:$IC45))</f>
        <is>
          <t/>
        </is>
      </c>
      <c r="M44" s="519" t="inlineStr">
        <f aca="false">IF(COUNT('Math Scores'!$F45:$AC45)=0,"",SUMIF('Math Scores'!$F$6:$IC$6,M$4,'Math Scores'!$F45:$IC45))</f>
        <is>
          <t/>
        </is>
      </c>
      <c r="N44" s="519" t="inlineStr">
        <f aca="false">IF(COUNT('Math Scores'!$F45:$AC45)=0,"",SUMIF('Math Scores'!$F$6:$IC$6,N$4,'Math Scores'!$F45:$IC45))</f>
        <is>
          <t/>
        </is>
      </c>
      <c r="O44" s="519" t="inlineStr">
        <f aca="false">IF(COUNT('Math Scores'!$F45:$AC45)=0,"",SUMIF('Math Scores'!$F$6:$IC$6,O$4,'Math Scores'!$F45:$IC45))</f>
        <is>
          <t/>
        </is>
      </c>
      <c r="P44" s="519" t="inlineStr">
        <f aca="false">IF(COUNT('Math Scores'!$F45:$AC45)=0,"",SUMIF('Math Scores'!$F$6:$IC$6,P$4,'Math Scores'!$F45:$IC45))</f>
        <is>
          <t/>
        </is>
      </c>
      <c r="Q44" s="519" t="inlineStr">
        <f aca="false">IF(COUNT('Math Scores'!$F45:$AC45)=0,"",SUMIF('Math Scores'!$F$6:$IC$6,Q$4,'Math Scores'!$F45:$IC45))</f>
        <is>
          <t/>
        </is>
      </c>
      <c r="R44" s="519" t="inlineStr">
        <f aca="false">IF(COUNT('Math Scores'!$F45:$AC45)=0,"",SUMIF('Math Scores'!$F$6:$IC$6,R$4,'Math Scores'!$F45:$IC45))</f>
        <is>
          <t/>
        </is>
      </c>
      <c r="S44" s="519"/>
      <c r="T44" s="519"/>
      <c r="U44" s="519"/>
      <c r="V44" s="519"/>
      <c r="W44" s="519"/>
      <c r="X44" s="519" t="inlineStr">
        <f aca="false">IF(COUNT('Math Scores'!$AD45:$AZ45)=0,"",SUMIF('Math Scores'!$F$6:$IC$6,X$4,'Math Scores'!$F45:$IC45))</f>
        <is>
          <t/>
        </is>
      </c>
      <c r="Y44" s="519" t="inlineStr">
        <f aca="false">IF(COUNT('Math Scores'!$AD45:$AZ45)=0,"",SUMIF('Math Scores'!$F$6:$IC$6,Y$4,'Math Scores'!$F45:$IC45))</f>
        <is>
          <t/>
        </is>
      </c>
      <c r="Z44" s="519" t="inlineStr">
        <f aca="false">IF(COUNT('Math Scores'!$AD45:$AZ45)=0,"",SUMIF('Math Scores'!$F$6:$IC$6,Z$4,'Math Scores'!$F45:$IC45))</f>
        <is>
          <t/>
        </is>
      </c>
      <c r="AA44" s="519" t="inlineStr">
        <f aca="false">IF(COUNT('Math Scores'!$AD45:$AZ45)=0,"",SUMIF('Math Scores'!$F$6:$IC$6,AA$4,'Math Scores'!$F45:$IC45))</f>
        <is>
          <t/>
        </is>
      </c>
      <c r="AB44" s="519" t="inlineStr">
        <f aca="false">IF(COUNT('Math Scores'!$AD45:$AZ45)=0,"",SUMIF('Math Scores'!$F$6:$IC$6,AB$4,'Math Scores'!$F45:$IC45))</f>
        <is>
          <t/>
        </is>
      </c>
      <c r="AC44" s="519" t="inlineStr">
        <f aca="false">IF(COUNT('Math Scores'!$AD45:$AZ45)=0,"",SUMIF('Math Scores'!$F$6:$IC$6,AC$4,'Math Scores'!$F45:$IC45))</f>
        <is>
          <t/>
        </is>
      </c>
      <c r="AD44" s="519" t="inlineStr">
        <f aca="false">IF(COUNT('Math Scores'!$AD45:$AZ45)=0,"",SUMIF('Math Scores'!$F$6:$IC$6,AD$4,'Math Scores'!$F45:$IC45))</f>
        <is>
          <t/>
        </is>
      </c>
      <c r="AE44" s="519" t="inlineStr">
        <f aca="false">IF(COUNT('Math Scores'!$AD45:$AZ45)=0,"",SUMIF('Math Scores'!$F$6:$IC$6,AE$4,'Math Scores'!$F45:$IC45))</f>
        <is>
          <t/>
        </is>
      </c>
      <c r="AF44" s="519" t="inlineStr">
        <f aca="false">IF(COUNT('Math Scores'!$AD45:$AZ45)=0,"",SUMIF('Math Scores'!$F$6:$IC$6,AF$4,'Math Scores'!$F45:$IC45))</f>
        <is>
          <t/>
        </is>
      </c>
      <c r="AG44" s="519" t="inlineStr">
        <f aca="false">IF(COUNT('Math Scores'!$AD45:$AZ45)=0,"",SUMIF('Math Scores'!$F$6:$IC$6,AG$4,'Math Scores'!$F45:$IC45))</f>
        <is>
          <t/>
        </is>
      </c>
      <c r="AH44" s="519" t="inlineStr">
        <f aca="false">IF(COUNT('Math Scores'!$AD45:$AZ45)=0,"",SUMIF('Math Scores'!$F$6:$IC$6,AH$4,'Math Scores'!$F45:$IC45))</f>
        <is>
          <t/>
        </is>
      </c>
      <c r="AI44" s="519" t="inlineStr">
        <f aca="false">IF(COUNT('Math Scores'!$AD45:$AZ45)=0,"",SUMIF('Math Scores'!$F$6:$IC$6,AI$4,'Math Scores'!$F45:$IC45))</f>
        <is>
          <t/>
        </is>
      </c>
      <c r="AJ44" s="519" t="n">
        <f aca="false">IF(COUNT('Math Scores'!$BA45:$BY45)=0,"",SUMIF('Math Scores'!$F$6:$IC$6,AJ$4,'Math Scores'!$F45:$IC45))</f>
        <v>0</v>
      </c>
      <c r="AK44" s="519" t="n">
        <f aca="false">IF(COUNT('Math Scores'!$BA45:$BY45)=0,"",SUMIF('Math Scores'!$F$6:$IC$6,AK$4,'Math Scores'!$F45:$IC45))</f>
        <v>0</v>
      </c>
      <c r="AL44" s="519" t="n">
        <f aca="false">IF(COUNT('Math Scores'!$BA45:$BY45)=0,"",SUMIF('Math Scores'!$F$6:$IC$6,AL$4,'Math Scores'!$F45:$IC45))</f>
        <v>0</v>
      </c>
      <c r="AM44" s="519" t="n">
        <f aca="false">IF(COUNT('Math Scores'!$BA45:$BY45)=0,"",SUMIF('Math Scores'!$F$6:$IC$6,AM$4,'Math Scores'!$F45:$IC45))</f>
        <v>0</v>
      </c>
      <c r="AN44" s="519" t="n">
        <f aca="false">IF(COUNT('Math Scores'!$BA45:$BY45)=0,"",SUMIF('Math Scores'!$F$6:$IC$6,AN$4,'Math Scores'!$F45:$IC45))</f>
        <v>0</v>
      </c>
      <c r="AO44" s="519" t="n">
        <f aca="false">IF(COUNT('Math Scores'!$BA45:$BY45)=0,"",SUMIF('Math Scores'!$F$6:$IC$6,AO$4,'Math Scores'!$F45:$IC45))</f>
        <v>0</v>
      </c>
      <c r="AP44" s="519" t="n">
        <f aca="false">IF(COUNT('Math Scores'!$BA45:$BY45)=0,"",SUMIF('Math Scores'!$F$6:$IC$6,AP$4,'Math Scores'!$F45:$IC45))</f>
        <v>0</v>
      </c>
      <c r="AQ44" s="519" t="n">
        <f aca="false">IF(COUNT('Math Scores'!$BA45:$BY45)=0,"",SUMIF('Math Scores'!$F$6:$IC$6,AQ$4,'Math Scores'!$F45:$IC45))</f>
        <v>0</v>
      </c>
      <c r="AR44" s="519" t="n">
        <f aca="false">IF(COUNT('Math Scores'!$BA45:$BY45)=0,"",SUMIF('Math Scores'!$F$6:$IC$6,AR$4,'Math Scores'!$F45:$IC45))</f>
        <v>0</v>
      </c>
      <c r="AS44" s="519" t="n">
        <f aca="false">IF(COUNT('Math Scores'!$BA45:$BY45)=0,"",SUMIF('Math Scores'!$F$6:$IC$6,AS$4,'Math Scores'!$F45:$IC45))</f>
        <v>0</v>
      </c>
      <c r="AT44" s="519" t="n">
        <f aca="false">IF(COUNT('Math Scores'!$BA45:$BY45)=0,"",SUMIF('Math Scores'!$F$6:$IC$6,AT$4,'Math Scores'!$F45:$IC45))</f>
        <v>0</v>
      </c>
      <c r="AU44" s="519" t="n">
        <f aca="false">IF(COUNT('Math Scores'!$BA45:$BY45)=0,"",SUMIF('Math Scores'!$F$6:$IC$6,AU$4,'Math Scores'!$F45:$IC45))</f>
        <v>0</v>
      </c>
      <c r="AV44" s="519" t="n">
        <f aca="false">IF(COUNT('Math Scores'!$BA45:$BY45)=0,"",SUMIF('Math Scores'!$F$6:$IC$6,AV$4,'Math Scores'!$F45:$IC45))</f>
        <v>0</v>
      </c>
      <c r="AW44" s="519" t="n">
        <f aca="false">IF(COUNT('Math Scores'!$BA45:$BY45)=0,"",SUMIF('Math Scores'!$F$6:$IC$6,AW$4,'Math Scores'!$F45:$IC45))</f>
        <v>0</v>
      </c>
      <c r="AX44" s="519" t="n">
        <f aca="false">IF(COUNT('Math Scores'!$BZ45:$CW45)=0,"",SUMIF('Math Scores'!$F$6:$IC$6,AX$4,'Math Scores'!$F45:$IC45))</f>
        <v>0</v>
      </c>
      <c r="AY44" s="519" t="n">
        <f aca="false">IF(COUNT('Math Scores'!$BZ45:$CW45)=0,"",SUMIF('Math Scores'!$F$6:$IC$6,AY$4,'Math Scores'!$F45:$IC45))</f>
        <v>0</v>
      </c>
      <c r="AZ44" s="519" t="n">
        <f aca="false">IF(COUNT('Math Scores'!$BZ45:$CW45)=0,"",SUMIF('Math Scores'!$F$6:$IC$6,AZ$4,'Math Scores'!$F45:$IC45))</f>
        <v>0</v>
      </c>
      <c r="BA44" s="519" t="n">
        <f aca="false">IF(COUNT('Math Scores'!$BZ45:$CW45)=0,"",SUMIF('Math Scores'!$F$6:$IC$6,BA$4,'Math Scores'!$F45:$IC45))</f>
        <v>0</v>
      </c>
      <c r="BB44" s="519" t="n">
        <f aca="false">IF(COUNT('Math Scores'!$BZ45:$CW45)=0,"",SUMIF('Math Scores'!$F$6:$IC$6,BB$4,'Math Scores'!$F45:$IC45))</f>
        <v>0</v>
      </c>
      <c r="BC44" s="519" t="n">
        <f aca="false">IF(COUNT('Math Scores'!$BZ45:$CW45)=0,"",SUMIF('Math Scores'!$F$6:$IC$6,BC$4,'Math Scores'!$F45:$IC45))</f>
        <v>0</v>
      </c>
      <c r="BD44" s="519" t="n">
        <f aca="false">IF(COUNT('Math Scores'!$BZ45:$CW45)=0,"",SUMIF('Math Scores'!$F$6:$IC$6,BD$4,'Math Scores'!$F45:$IC45))</f>
        <v>0</v>
      </c>
      <c r="BE44" s="519" t="n">
        <f aca="false">IF(COUNT('Math Scores'!$BZ45:$CW45)=0,"",SUMIF('Math Scores'!$F$6:$IC$6,BE$4,'Math Scores'!$F45:$IC45))</f>
        <v>0</v>
      </c>
      <c r="BF44" s="519" t="n">
        <f aca="false">IF(COUNT('Math Scores'!$BZ45:$CW45)=0,"",SUMIF('Math Scores'!$F$6:$IC$6,BF$4,'Math Scores'!$F45:$IC45))</f>
        <v>0</v>
      </c>
      <c r="BG44" s="519" t="n">
        <f aca="false">IF(COUNT('Math Scores'!$BZ45:$CW45)=0,"",SUMIF('Math Scores'!$F$6:$IC$6,BG$4,'Math Scores'!$F45:$IC45))</f>
        <v>0</v>
      </c>
      <c r="BH44" s="519" t="inlineStr">
        <f aca="false">IF(COUNT('Math Scores'!$BZ45:$CW45)=0,"",SUMIF('Math Scores'!$F$6:$IC$6,BH$4,'Math Scores'!$F45:$IC45))</f>
        <is>
          <t/>
        </is>
      </c>
      <c r="BI44" s="519" t="inlineStr">
        <f aca="false">IF(COUNT('Math Scores'!$BZ45:$CW45)=0,"",SUMIF('Math Scores'!$F$6:$IC$6,BI$4,'Math Scores'!$F45:$IC45))</f>
        <is>
          <t/>
        </is>
      </c>
      <c r="BJ44" s="519" t="inlineStr">
        <f aca="false">IF(COUNT('Math Scores'!$BZ45:$CW45)=0,"",SUMIF('Math Scores'!$F$6:$IC$6,BJ$4,'Math Scores'!$F45:$IC45))</f>
        <is>
          <t/>
        </is>
      </c>
      <c r="BK44" s="519" t="n">
        <f aca="false">IF(COUNT('Math Scores'!$BZ45:$CW45)=0,"",SUMIF('Math Scores'!$F$6:$IC$6,BK$4,'Math Scores'!$F45:$IC45))</f>
        <v>0</v>
      </c>
      <c r="BL44" s="519" t="n">
        <f aca="false">IF(COUNT('Math Scores'!$CX45:$DU45)=0,"",SUMIF('Math Scores'!$F$6:$IC$6,BL$4,'Math Scores'!$F45:$IC45))</f>
        <v>0</v>
      </c>
      <c r="BM44" s="519" t="n">
        <f aca="false">IF(COUNT('Math Scores'!$CX45:$DU45)=0,"",SUMIF('Math Scores'!$F$6:$IC$6,BM$4,'Math Scores'!$F45:$IC45))</f>
        <v>0</v>
      </c>
      <c r="BN44" s="519" t="n">
        <f aca="false">IF(COUNT('Math Scores'!$CX45:$DU45)=0,"",SUMIF('Math Scores'!$F$6:$IC$6,BN$4,'Math Scores'!$F45:$IC45))</f>
        <v>0</v>
      </c>
      <c r="BO44" s="519" t="n">
        <f aca="false">IF(COUNT('Math Scores'!$CX45:$DU45)=0,"",SUMIF('Math Scores'!$F$6:$IC$6,BO$4,'Math Scores'!$F45:$IC45))</f>
        <v>0</v>
      </c>
      <c r="BP44" s="519" t="n">
        <f aca="false">IF(COUNT('Math Scores'!$CX45:$DU45)=0,"",SUMIF('Math Scores'!$F$6:$IC$6,BP$4,'Math Scores'!$F45:$IC45))</f>
        <v>0</v>
      </c>
      <c r="BQ44" s="519" t="n">
        <f aca="false">IF(COUNT('Math Scores'!$CX45:$DU45)=0,"",SUMIF('Math Scores'!$F$6:$IC$6,BQ$4,'Math Scores'!$F45:$IC45))</f>
        <v>0</v>
      </c>
      <c r="BR44" s="519" t="n">
        <f aca="false">IF(COUNT('Math Scores'!$CX45:$DU45)=0,"",SUMIF('Math Scores'!$F$6:$IC$6,BR$4,'Math Scores'!$F45:$IC45))</f>
        <v>0</v>
      </c>
      <c r="BS44" s="519" t="n">
        <f aca="false">IF(COUNT('Math Scores'!$CX45:$DU45)=0,"",SUMIF('Math Scores'!$F$6:$IC$6,BS$4,'Math Scores'!$F45:$IC45))</f>
        <v>0</v>
      </c>
      <c r="BT44" s="519" t="n">
        <f aca="false">IF(COUNT('Math Scores'!$CX45:$DU45)=0,"",SUMIF('Math Scores'!$F$6:$IC$6,BT$4,'Math Scores'!$F45:$IC45))</f>
        <v>0</v>
      </c>
      <c r="BU44" s="519" t="n">
        <f aca="false">IF(COUNT('Math Scores'!$CX45:$DU45)=0,"",SUMIF('Math Scores'!$F$6:$IC$6,BU$4,'Math Scores'!$F45:$IC45))</f>
        <v>0</v>
      </c>
      <c r="BV44" s="519" t="n">
        <f aca="false">IF(COUNT('Math Scores'!$CX45:$DU45)=0,"",SUMIF('Math Scores'!$F$6:$IC$6,BV$4,'Math Scores'!$F45:$IC45))</f>
        <v>0</v>
      </c>
      <c r="BW44" s="519" t="n">
        <f aca="false">IF(COUNT('Math Scores'!$CX45:$DU45)=0,"",SUMIF('Math Scores'!$F$6:$IC$6,BW$4,'Math Scores'!$F45:$IC45))</f>
        <v>0</v>
      </c>
      <c r="BX44" s="519" t="n">
        <f aca="false">IF(COUNT('Math Scores'!$CX45:$DU45)=0,"",SUMIF('Math Scores'!$F$6:$IC$6,BX$4,'Math Scores'!$F45:$IC45))</f>
        <v>0</v>
      </c>
      <c r="BY44" s="519" t="n">
        <f aca="false">IF(COUNT('Math Scores'!$CX45:$DU45)=0,"",SUMIF('Math Scores'!$F$6:$IC$6,BY$4,'Math Scores'!$F45:$IC45))</f>
        <v>0</v>
      </c>
      <c r="BZ44" s="519" t="n">
        <f aca="false">IF(COUNT('Math Scores'!$CX45:$DU45)=0,"",SUMIF('Math Scores'!$F$6:$IC$6,BZ$4,'Math Scores'!$F45:$IC45))</f>
        <v>0</v>
      </c>
      <c r="CA44" s="519" t="n">
        <f aca="false">IF(COUNT('Math Scores'!$CX45:$DU45)=0,"",SUMIF('Math Scores'!$F$6:$IC$6,CA$4,'Math Scores'!$F45:$IC45))</f>
        <v>0</v>
      </c>
      <c r="CB44" s="519" t="n">
        <f aca="false">IF(COUNT('Math Scores'!$CX45:$DU45)=0,"",SUMIF('Math Scores'!$F$6:$IC$6,CB$4,'Math Scores'!$F45:$IC45))</f>
        <v>0</v>
      </c>
      <c r="CC44" s="519" t="n">
        <f aca="false">IF(COUNT('Math Scores'!$CX45:$DU45)=0,"",SUMIF('Math Scores'!$F$6:$IC$6,CC$4,'Math Scores'!$F45:$IC45))</f>
        <v>0</v>
      </c>
      <c r="CD44" s="519" t="inlineStr">
        <f aca="false">IF(COUNT('Math Scores'!$DV45:$EU45)=0,"",SUMIF('Math Scores'!$F$6:$IC$6,CD$4,'Math Scores'!$F45:$IC45))</f>
        <is>
          <t/>
        </is>
      </c>
      <c r="CE44" s="519" t="inlineStr">
        <f aca="false">IF(COUNT('Math Scores'!$DV45:$EU45)=0,"",SUMIF('Math Scores'!$F$6:$IC$6,CE$4,'Math Scores'!$F45:$IC45))</f>
        <is>
          <t/>
        </is>
      </c>
      <c r="CF44" s="519" t="inlineStr">
        <f aca="false">IF(COUNT('Math Scores'!$DV45:$EU45)=0,"",SUMIF('Math Scores'!$F$6:$IC$6,CF$4,'Math Scores'!$F45:$IC45))</f>
        <is>
          <t/>
        </is>
      </c>
      <c r="CG44" s="519" t="inlineStr">
        <f aca="false">IF(COUNT('Math Scores'!$DV45:$EU45)=0,"",SUMIF('Math Scores'!$F$6:$IC$6,CG$4,'Math Scores'!$F45:$IC45))</f>
        <is>
          <t/>
        </is>
      </c>
      <c r="CH44" s="519" t="inlineStr">
        <f aca="false">IF(COUNT('Math Scores'!$DV45:$EU45)=0,"",SUMIF('Math Scores'!$F$6:$IC$6,CH$4,'Math Scores'!$F45:$IC45))</f>
        <is>
          <t/>
        </is>
      </c>
      <c r="CI44" s="519" t="inlineStr">
        <f aca="false">IF(COUNT('Math Scores'!$DV45:$EU45)=0,"",SUMIF('Math Scores'!$F$6:$IC$6,CI$4,'Math Scores'!$F45:$IC45))</f>
        <is>
          <t/>
        </is>
      </c>
      <c r="CJ44" s="519" t="inlineStr">
        <f aca="false">IF(COUNT('Math Scores'!$DV45:$EU45)=0,"",SUMIF('Math Scores'!$F$6:$IC$6,CJ$4,'Math Scores'!$F45:$IC45))</f>
        <is>
          <t/>
        </is>
      </c>
      <c r="CK44" s="519" t="inlineStr">
        <f aca="false">IF(COUNT('Math Scores'!$DV45:$EU45)=0,"",SUMIF('Math Scores'!$F$6:$IC$6,CK$4,'Math Scores'!$F45:$IC45))</f>
        <is>
          <t/>
        </is>
      </c>
      <c r="CL44" s="519" t="inlineStr">
        <f aca="false">IF(COUNT('Math Scores'!$DV45:$EU45)=0,"",SUMIF('Math Scores'!$F$6:$IC$6,CL$4,'Math Scores'!$F45:$IC45))</f>
        <is>
          <t/>
        </is>
      </c>
      <c r="CM44" s="519" t="inlineStr">
        <f aca="false">IF(COUNT('Math Scores'!$DV45:$EU45)=0,"",SUMIF('Math Scores'!$F$6:$IC$6,CM$4,'Math Scores'!$F45:$IC45))</f>
        <is>
          <t/>
        </is>
      </c>
      <c r="CN44" s="519" t="inlineStr">
        <f aca="false">IF(COUNT('Math Scores'!$DV45:$EU45)=0,"",SUMIF('Math Scores'!$F$6:$IC$6,CN$4,'Math Scores'!$F45:$IC45))</f>
        <is>
          <t/>
        </is>
      </c>
      <c r="CO44" s="519" t="inlineStr">
        <f aca="false">IF(COUNT('Math Scores'!$DV45:$EU45)=0,"",SUMIF('Math Scores'!$F$6:$IC$6,CO$4,'Math Scores'!$F45:$IC45))</f>
        <is>
          <t/>
        </is>
      </c>
      <c r="CP44" s="519" t="inlineStr">
        <f aca="false">IF(COUNT('Math Scores'!$DV45:$EU45)=0,"",SUMIF('Math Scores'!$F$6:$IC$6,CP$4,'Math Scores'!$F45:$IC45))</f>
        <is>
          <t/>
        </is>
      </c>
      <c r="CQ44" s="519" t="inlineStr">
        <f aca="false">IF(COUNT('Math Scores'!$DV45:$EU45)=0,"",SUMIF('Math Scores'!$F$6:$IC$6,CQ$4,'Math Scores'!$F45:$IC45))</f>
        <is>
          <t/>
        </is>
      </c>
      <c r="CR44" s="519" t="inlineStr">
        <f aca="false">IF(COUNT('Math Scores'!$DV45:$EU45)=0,"",SUMIF('Math Scores'!$F$6:$IC$6,CR$4,'Math Scores'!$F45:$IC45))</f>
        <is>
          <t/>
        </is>
      </c>
      <c r="CS44" s="519" t="inlineStr">
        <f aca="false">IF(COUNT('Math Scores'!$DV45:$EU45)=0,"",SUMIF('Math Scores'!$F$6:$IC$6,CS$4,'Math Scores'!$F45:$IC45))</f>
        <is>
          <t/>
        </is>
      </c>
      <c r="CT44" s="519" t="inlineStr">
        <f aca="false">IF(COUNT('Math Scores'!$EV45:$FW45)=0,"",SUMIF('Math Scores'!$F$6:$IC$6,CT$4,'Math Scores'!$F45:$IC45))</f>
        <is>
          <t/>
        </is>
      </c>
      <c r="CU44" s="519" t="inlineStr">
        <f aca="false">IF(COUNT('Math Scores'!$EV45:$FW45)=0,"",SUMIF('Math Scores'!$F$6:$IC$6,CU$4,'Math Scores'!$F45:$IC45))</f>
        <is>
          <t/>
        </is>
      </c>
      <c r="CV44" s="519" t="inlineStr">
        <f aca="false">IF(COUNT('Math Scores'!$EV45:$FW45)=0,"",SUMIF('Math Scores'!$F$6:$IC$6,CV$4,'Math Scores'!$F45:$IC45))</f>
        <is>
          <t/>
        </is>
      </c>
      <c r="CW44" s="519" t="inlineStr">
        <f aca="false">IF(COUNT('Math Scores'!$EV45:$FW45)=0,"",SUMIF('Math Scores'!$F$6:$IC$6,CW$4,'Math Scores'!$F45:$IC45))</f>
        <is>
          <t/>
        </is>
      </c>
      <c r="CX44" s="519" t="inlineStr">
        <f aca="false">IF(COUNT('Math Scores'!$EV45:$FW45)=0,"",SUMIF('Math Scores'!$F$6:$IC$6,CX$4,'Math Scores'!$F45:$IC45))</f>
        <is>
          <t/>
        </is>
      </c>
      <c r="CY44" s="519" t="inlineStr">
        <f aca="false">IF(COUNT('Math Scores'!$EV45:$FW45)=0,"",SUMIF('Math Scores'!$F$6:$IC$6,CY$4,'Math Scores'!$F45:$IC45))</f>
        <is>
          <t/>
        </is>
      </c>
      <c r="CZ44" s="519" t="inlineStr">
        <f aca="false">IF(COUNT('Math Scores'!$EV45:$FW45)=0,"",SUMIF('Math Scores'!$F$6:$IC$6,CZ$4,'Math Scores'!$F45:$IC45))</f>
        <is>
          <t/>
        </is>
      </c>
      <c r="DA44" s="519" t="inlineStr">
        <f aca="false">IF(COUNT('Math Scores'!$EV45:$FW45)=0,"",SUMIF('Math Scores'!$F$6:$IC$6,DA$4,'Math Scores'!$F45:$IC45))</f>
        <is>
          <t/>
        </is>
      </c>
      <c r="DB44" s="519" t="inlineStr">
        <f aca="false">IF(COUNT('Math Scores'!$EV45:$FW45)=0,"",SUMIF('Math Scores'!$F$6:$IC$6,DB$4,'Math Scores'!$F45:$IC45))</f>
        <is>
          <t/>
        </is>
      </c>
      <c r="DC44" s="519" t="inlineStr">
        <f aca="false">IF(COUNT('Math Scores'!$EV45:$FW45)=0,"",SUMIF('Math Scores'!$F$6:$IC$6,DC$4,'Math Scores'!$F45:$IC45))</f>
        <is>
          <t/>
        </is>
      </c>
      <c r="DD44" s="519" t="inlineStr">
        <f aca="false">IF(COUNT('Math Scores'!$EV45:$FW45)=0,"",SUMIF('Math Scores'!$F$6:$IC$6,DD$4,'Math Scores'!$F45:$IC45))</f>
        <is>
          <t/>
        </is>
      </c>
      <c r="DE44" s="519" t="inlineStr">
        <f aca="false">IF(COUNT('Math Scores'!$EV45:$FW45)=0,"",SUMIF('Math Scores'!$F$6:$IC$6,DE$4,'Math Scores'!$F45:$IC45))</f>
        <is>
          <t/>
        </is>
      </c>
      <c r="DF44" s="519" t="inlineStr">
        <f aca="false">IF(COUNT('Math Scores'!$EV45:$FW45)=0,"",SUMIF('Math Scores'!$F$6:$IC$6,DF$4,'Math Scores'!$F45:$IC45))</f>
        <is>
          <t/>
        </is>
      </c>
      <c r="DG44" s="519" t="inlineStr">
        <f aca="false">IF(COUNT('Math Scores'!$EV45:$FW45)=0,"",SUMIF('Math Scores'!$F$6:$IC$6,DG$4,'Math Scores'!$F45:$IC45))</f>
        <is>
          <t/>
        </is>
      </c>
    </row>
    <row r="45" customFormat="false" ht="12.75" hidden="false" customHeight="false" outlineLevel="0" collapsed="false">
      <c r="A45" s="421" t="n">
        <v>38</v>
      </c>
      <c r="B45" s="228" t="str">
        <f aca="false">'Math Scores'!B46</f>
        <v>Tarun</v>
      </c>
      <c r="C45" s="517" t="inlineStr">
        <f aca="false">IF(COUNT('Math Scores'!F46:HI46)=0, "", (SUMIF('Math Scores'!$F$5:$HI$5,"Yes",'Math Scores'!F46:HI46)/SUMIF('Math Scores'!$F$5:$HI$5,"Yes",'Math Scores'!$F$2:$HI$2)))</f>
        <is>
          <t/>
        </is>
      </c>
      <c r="D45" s="476" t="inlineStr">
        <f aca="false">IF(B45="","",IF(COUNT(H45:DG45)=0,"",IF(('Cover Sheet'!$AC$6="2nd"),(SUM(H45:W45)/SUM(H$2:W$2)),IF(('Cover Sheet'!$AC$6="3rd"),(SUM(X45:AI45)/SUM(X$2:AI$2)),IF(('Cover Sheet'!$AC$6="4th"),(SUM(AJ45:AW45)/SUM(AJ$2:AW$2)),IF(('Cover Sheet'!$AC$6="5th"),(SUM(AX45:BK45)/SUM(AX$2:BK$2)),IF(('Cover Sheet'!$AC$6="6th"),(SUM(BL45:CC45)/SUM(BL$2:CC$2)),IF(('Cover Sheet'!$AC$6="7th"),(SUM(CD45:CS45)/SUM(CD$2:CS$2)),IF(('Cover Sheet'!$AC$6="8th"),(SUM(CT45:DG45)/SUM(CT$2:DG$2)),"ERROR")))))))))</f>
        <is>
          <t/>
        </is>
      </c>
      <c r="E45" s="318" t="str">
        <f aca="false">IF(D45="","",IF(D45&gt;0.9,"A1",IF(D45&gt;0.8,"A2",IF(D45&gt;0.7,"B1",IF(D45&gt;0.6,"B2",IF(D45&gt;0.5,"C1",IF(D45&gt;0.4,"C2",IF(D45&gt;0.32,"D",IF(D45&gt;0.2,"E1","E2")))))))))</f>
        <v/>
      </c>
      <c r="F45" s="476" t="str">
        <f aca="false">IF(G45="","",IF(G45&gt;=0.9,"Distinction",IF(G45&gt;=0.75,"First Class",IF(G45&gt;=0.56,"Second Class",IF(G45&gt;=0.35,"Pass","Unsatisfactory")))))</f>
        <v/>
      </c>
      <c r="G45" s="518" t="inlineStr">
        <f aca="false">IF(OR(B45="",'Cover Sheet'!$AC$6=""),"",IF(('Cover Sheet'!$AC$6="2nd"),(VLOOKUP(ROUND((D45*100),0),Goals!$E$4:$H$104,2,1)/100),IF(('Cover Sheet'!$AC$6="3rd"),(VLOOKUP(ROUND((D45*100),0),Goals!$E$4:$H$104,3,1)/100),VLOOKUP(ROUND((D45*100),0),Goals!$E$4:$H$104,4,1)/100)))</f>
        <is>
          <t/>
        </is>
      </c>
      <c r="H45" s="519" t="inlineStr">
        <f aca="false">IF(COUNT('Math Scores'!$F46:$AC46)=0,"",SUMIF('Math Scores'!$F$6:$IC$6,H$4,'Math Scores'!$F46:$IC46))</f>
        <is>
          <t/>
        </is>
      </c>
      <c r="I45" s="519" t="inlineStr">
        <f aca="false">IF(COUNT('Math Scores'!$F46:$AC46)=0,"",SUMIF('Math Scores'!$F$6:$IC$6,I$4,'Math Scores'!$F46:$IC46))</f>
        <is>
          <t/>
        </is>
      </c>
      <c r="J45" s="519" t="inlineStr">
        <f aca="false">IF(COUNT('Math Scores'!$F46:$AC46)=0,"",SUMIF('Math Scores'!$F$6:$IC$6,J$4,'Math Scores'!$F46:$IC46))</f>
        <is>
          <t/>
        </is>
      </c>
      <c r="K45" s="519" t="inlineStr">
        <f aca="false">IF(COUNT('Math Scores'!$F46:$AC46)=0,"",SUMIF('Math Scores'!$F$6:$IC$6,K$4,'Math Scores'!$F46:$IC46))</f>
        <is>
          <t/>
        </is>
      </c>
      <c r="L45" s="519" t="inlineStr">
        <f aca="false">IF(COUNT('Math Scores'!$F46:$AC46)=0,"",SUMIF('Math Scores'!$F$6:$IC$6,L$4,'Math Scores'!$F46:$IC46))</f>
        <is>
          <t/>
        </is>
      </c>
      <c r="M45" s="519" t="inlineStr">
        <f aca="false">IF(COUNT('Math Scores'!$F46:$AC46)=0,"",SUMIF('Math Scores'!$F$6:$IC$6,M$4,'Math Scores'!$F46:$IC46))</f>
        <is>
          <t/>
        </is>
      </c>
      <c r="N45" s="519" t="inlineStr">
        <f aca="false">IF(COUNT('Math Scores'!$F46:$AC46)=0,"",SUMIF('Math Scores'!$F$6:$IC$6,N$4,'Math Scores'!$F46:$IC46))</f>
        <is>
          <t/>
        </is>
      </c>
      <c r="O45" s="519" t="inlineStr">
        <f aca="false">IF(COUNT('Math Scores'!$F46:$AC46)=0,"",SUMIF('Math Scores'!$F$6:$IC$6,O$4,'Math Scores'!$F46:$IC46))</f>
        <is>
          <t/>
        </is>
      </c>
      <c r="P45" s="519" t="inlineStr">
        <f aca="false">IF(COUNT('Math Scores'!$F46:$AC46)=0,"",SUMIF('Math Scores'!$F$6:$IC$6,P$4,'Math Scores'!$F46:$IC46))</f>
        <is>
          <t/>
        </is>
      </c>
      <c r="Q45" s="519" t="inlineStr">
        <f aca="false">IF(COUNT('Math Scores'!$F46:$AC46)=0,"",SUMIF('Math Scores'!$F$6:$IC$6,Q$4,'Math Scores'!$F46:$IC46))</f>
        <is>
          <t/>
        </is>
      </c>
      <c r="R45" s="519" t="inlineStr">
        <f aca="false">IF(COUNT('Math Scores'!$F46:$AC46)=0,"",SUMIF('Math Scores'!$F$6:$IC$6,R$4,'Math Scores'!$F46:$IC46))</f>
        <is>
          <t/>
        </is>
      </c>
      <c r="S45" s="519"/>
      <c r="T45" s="519"/>
      <c r="U45" s="519"/>
      <c r="V45" s="519"/>
      <c r="W45" s="519"/>
      <c r="X45" s="519" t="inlineStr">
        <f aca="false">IF(COUNT('Math Scores'!$AD46:$AZ46)=0,"",SUMIF('Math Scores'!$F$6:$IC$6,X$4,'Math Scores'!$F46:$IC46))</f>
        <is>
          <t/>
        </is>
      </c>
      <c r="Y45" s="519" t="inlineStr">
        <f aca="false">IF(COUNT('Math Scores'!$AD46:$AZ46)=0,"",SUMIF('Math Scores'!$F$6:$IC$6,Y$4,'Math Scores'!$F46:$IC46))</f>
        <is>
          <t/>
        </is>
      </c>
      <c r="Z45" s="519" t="inlineStr">
        <f aca="false">IF(COUNT('Math Scores'!$AD46:$AZ46)=0,"",SUMIF('Math Scores'!$F$6:$IC$6,Z$4,'Math Scores'!$F46:$IC46))</f>
        <is>
          <t/>
        </is>
      </c>
      <c r="AA45" s="519" t="inlineStr">
        <f aca="false">IF(COUNT('Math Scores'!$AD46:$AZ46)=0,"",SUMIF('Math Scores'!$F$6:$IC$6,AA$4,'Math Scores'!$F46:$IC46))</f>
        <is>
          <t/>
        </is>
      </c>
      <c r="AB45" s="519" t="inlineStr">
        <f aca="false">IF(COUNT('Math Scores'!$AD46:$AZ46)=0,"",SUMIF('Math Scores'!$F$6:$IC$6,AB$4,'Math Scores'!$F46:$IC46))</f>
        <is>
          <t/>
        </is>
      </c>
      <c r="AC45" s="519" t="inlineStr">
        <f aca="false">IF(COUNT('Math Scores'!$AD46:$AZ46)=0,"",SUMIF('Math Scores'!$F$6:$IC$6,AC$4,'Math Scores'!$F46:$IC46))</f>
        <is>
          <t/>
        </is>
      </c>
      <c r="AD45" s="519" t="inlineStr">
        <f aca="false">IF(COUNT('Math Scores'!$AD46:$AZ46)=0,"",SUMIF('Math Scores'!$F$6:$IC$6,AD$4,'Math Scores'!$F46:$IC46))</f>
        <is>
          <t/>
        </is>
      </c>
      <c r="AE45" s="519" t="inlineStr">
        <f aca="false">IF(COUNT('Math Scores'!$AD46:$AZ46)=0,"",SUMIF('Math Scores'!$F$6:$IC$6,AE$4,'Math Scores'!$F46:$IC46))</f>
        <is>
          <t/>
        </is>
      </c>
      <c r="AF45" s="519" t="inlineStr">
        <f aca="false">IF(COUNT('Math Scores'!$AD46:$AZ46)=0,"",SUMIF('Math Scores'!$F$6:$IC$6,AF$4,'Math Scores'!$F46:$IC46))</f>
        <is>
          <t/>
        </is>
      </c>
      <c r="AG45" s="519" t="inlineStr">
        <f aca="false">IF(COUNT('Math Scores'!$AD46:$AZ46)=0,"",SUMIF('Math Scores'!$F$6:$IC$6,AG$4,'Math Scores'!$F46:$IC46))</f>
        <is>
          <t/>
        </is>
      </c>
      <c r="AH45" s="519" t="inlineStr">
        <f aca="false">IF(COUNT('Math Scores'!$AD46:$AZ46)=0,"",SUMIF('Math Scores'!$F$6:$IC$6,AH$4,'Math Scores'!$F46:$IC46))</f>
        <is>
          <t/>
        </is>
      </c>
      <c r="AI45" s="519" t="inlineStr">
        <f aca="false">IF(COUNT('Math Scores'!$AD46:$AZ46)=0,"",SUMIF('Math Scores'!$F$6:$IC$6,AI$4,'Math Scores'!$F46:$IC46))</f>
        <is>
          <t/>
        </is>
      </c>
      <c r="AJ45" s="519" t="n">
        <f aca="false">IF(COUNT('Math Scores'!$BA46:$BY46)=0,"",SUMIF('Math Scores'!$F$6:$IC$6,AJ$4,'Math Scores'!$F46:$IC46))</f>
        <v>0</v>
      </c>
      <c r="AK45" s="519" t="n">
        <f aca="false">IF(COUNT('Math Scores'!$BA46:$BY46)=0,"",SUMIF('Math Scores'!$F$6:$IC$6,AK$4,'Math Scores'!$F46:$IC46))</f>
        <v>0</v>
      </c>
      <c r="AL45" s="519" t="n">
        <f aca="false">IF(COUNT('Math Scores'!$BA46:$BY46)=0,"",SUMIF('Math Scores'!$F$6:$IC$6,AL$4,'Math Scores'!$F46:$IC46))</f>
        <v>0</v>
      </c>
      <c r="AM45" s="519" t="n">
        <f aca="false">IF(COUNT('Math Scores'!$BA46:$BY46)=0,"",SUMIF('Math Scores'!$F$6:$IC$6,AM$4,'Math Scores'!$F46:$IC46))</f>
        <v>0</v>
      </c>
      <c r="AN45" s="519" t="n">
        <f aca="false">IF(COUNT('Math Scores'!$BA46:$BY46)=0,"",SUMIF('Math Scores'!$F$6:$IC$6,AN$4,'Math Scores'!$F46:$IC46))</f>
        <v>0</v>
      </c>
      <c r="AO45" s="519" t="n">
        <f aca="false">IF(COUNT('Math Scores'!$BA46:$BY46)=0,"",SUMIF('Math Scores'!$F$6:$IC$6,AO$4,'Math Scores'!$F46:$IC46))</f>
        <v>0</v>
      </c>
      <c r="AP45" s="519" t="n">
        <f aca="false">IF(COUNT('Math Scores'!$BA46:$BY46)=0,"",SUMIF('Math Scores'!$F$6:$IC$6,AP$4,'Math Scores'!$F46:$IC46))</f>
        <v>0</v>
      </c>
      <c r="AQ45" s="519" t="n">
        <f aca="false">IF(COUNT('Math Scores'!$BA46:$BY46)=0,"",SUMIF('Math Scores'!$F$6:$IC$6,AQ$4,'Math Scores'!$F46:$IC46))</f>
        <v>0</v>
      </c>
      <c r="AR45" s="519" t="n">
        <f aca="false">IF(COUNT('Math Scores'!$BA46:$BY46)=0,"",SUMIF('Math Scores'!$F$6:$IC$6,AR$4,'Math Scores'!$F46:$IC46))</f>
        <v>0</v>
      </c>
      <c r="AS45" s="519" t="n">
        <f aca="false">IF(COUNT('Math Scores'!$BA46:$BY46)=0,"",SUMIF('Math Scores'!$F$6:$IC$6,AS$4,'Math Scores'!$F46:$IC46))</f>
        <v>0</v>
      </c>
      <c r="AT45" s="519" t="n">
        <f aca="false">IF(COUNT('Math Scores'!$BA46:$BY46)=0,"",SUMIF('Math Scores'!$F$6:$IC$6,AT$4,'Math Scores'!$F46:$IC46))</f>
        <v>0</v>
      </c>
      <c r="AU45" s="519" t="n">
        <f aca="false">IF(COUNT('Math Scores'!$BA46:$BY46)=0,"",SUMIF('Math Scores'!$F$6:$IC$6,AU$4,'Math Scores'!$F46:$IC46))</f>
        <v>0</v>
      </c>
      <c r="AV45" s="519" t="n">
        <f aca="false">IF(COUNT('Math Scores'!$BA46:$BY46)=0,"",SUMIF('Math Scores'!$F$6:$IC$6,AV$4,'Math Scores'!$F46:$IC46))</f>
        <v>0</v>
      </c>
      <c r="AW45" s="519" t="n">
        <f aca="false">IF(COUNT('Math Scores'!$BA46:$BY46)=0,"",SUMIF('Math Scores'!$F$6:$IC$6,AW$4,'Math Scores'!$F46:$IC46))</f>
        <v>0</v>
      </c>
      <c r="AX45" s="519" t="n">
        <f aca="false">IF(COUNT('Math Scores'!$BZ46:$CW46)=0,"",SUMIF('Math Scores'!$F$6:$IC$6,AX$4,'Math Scores'!$F46:$IC46))</f>
        <v>0</v>
      </c>
      <c r="AY45" s="519" t="n">
        <f aca="false">IF(COUNT('Math Scores'!$BZ46:$CW46)=0,"",SUMIF('Math Scores'!$F$6:$IC$6,AY$4,'Math Scores'!$F46:$IC46))</f>
        <v>0</v>
      </c>
      <c r="AZ45" s="519" t="n">
        <f aca="false">IF(COUNT('Math Scores'!$BZ46:$CW46)=0,"",SUMIF('Math Scores'!$F$6:$IC$6,AZ$4,'Math Scores'!$F46:$IC46))</f>
        <v>0</v>
      </c>
      <c r="BA45" s="519" t="n">
        <f aca="false">IF(COUNT('Math Scores'!$BZ46:$CW46)=0,"",SUMIF('Math Scores'!$F$6:$IC$6,BA$4,'Math Scores'!$F46:$IC46))</f>
        <v>0</v>
      </c>
      <c r="BB45" s="519" t="n">
        <f aca="false">IF(COUNT('Math Scores'!$BZ46:$CW46)=0,"",SUMIF('Math Scores'!$F$6:$IC$6,BB$4,'Math Scores'!$F46:$IC46))</f>
        <v>0</v>
      </c>
      <c r="BC45" s="519" t="n">
        <f aca="false">IF(COUNT('Math Scores'!$BZ46:$CW46)=0,"",SUMIF('Math Scores'!$F$6:$IC$6,BC$4,'Math Scores'!$F46:$IC46))</f>
        <v>0</v>
      </c>
      <c r="BD45" s="519" t="n">
        <f aca="false">IF(COUNT('Math Scores'!$BZ46:$CW46)=0,"",SUMIF('Math Scores'!$F$6:$IC$6,BD$4,'Math Scores'!$F46:$IC46))</f>
        <v>0</v>
      </c>
      <c r="BE45" s="519" t="n">
        <f aca="false">IF(COUNT('Math Scores'!$BZ46:$CW46)=0,"",SUMIF('Math Scores'!$F$6:$IC$6,BE$4,'Math Scores'!$F46:$IC46))</f>
        <v>0</v>
      </c>
      <c r="BF45" s="519" t="n">
        <f aca="false">IF(COUNT('Math Scores'!$BZ46:$CW46)=0,"",SUMIF('Math Scores'!$F$6:$IC$6,BF$4,'Math Scores'!$F46:$IC46))</f>
        <v>0</v>
      </c>
      <c r="BG45" s="519" t="n">
        <f aca="false">IF(COUNT('Math Scores'!$BZ46:$CW46)=0,"",SUMIF('Math Scores'!$F$6:$IC$6,BG$4,'Math Scores'!$F46:$IC46))</f>
        <v>0</v>
      </c>
      <c r="BH45" s="519" t="inlineStr">
        <f aca="false">IF(COUNT('Math Scores'!$BZ46:$CW46)=0,"",SUMIF('Math Scores'!$F$6:$IC$6,BH$4,'Math Scores'!$F46:$IC46))</f>
        <is>
          <t/>
        </is>
      </c>
      <c r="BI45" s="519" t="inlineStr">
        <f aca="false">IF(COUNT('Math Scores'!$BZ46:$CW46)=0,"",SUMIF('Math Scores'!$F$6:$IC$6,BI$4,'Math Scores'!$F46:$IC46))</f>
        <is>
          <t/>
        </is>
      </c>
      <c r="BJ45" s="519" t="inlineStr">
        <f aca="false">IF(COUNT('Math Scores'!$BZ46:$CW46)=0,"",SUMIF('Math Scores'!$F$6:$IC$6,BJ$4,'Math Scores'!$F46:$IC46))</f>
        <is>
          <t/>
        </is>
      </c>
      <c r="BK45" s="519" t="n">
        <f aca="false">IF(COUNT('Math Scores'!$BZ46:$CW46)=0,"",SUMIF('Math Scores'!$F$6:$IC$6,BK$4,'Math Scores'!$F46:$IC46))</f>
        <v>0</v>
      </c>
      <c r="BL45" s="519" t="n">
        <f aca="false">IF(COUNT('Math Scores'!$CX46:$DU46)=0,"",SUMIF('Math Scores'!$F$6:$IC$6,BL$4,'Math Scores'!$F46:$IC46))</f>
        <v>0</v>
      </c>
      <c r="BM45" s="519" t="n">
        <f aca="false">IF(COUNT('Math Scores'!$CX46:$DU46)=0,"",SUMIF('Math Scores'!$F$6:$IC$6,BM$4,'Math Scores'!$F46:$IC46))</f>
        <v>0</v>
      </c>
      <c r="BN45" s="519" t="n">
        <f aca="false">IF(COUNT('Math Scores'!$CX46:$DU46)=0,"",SUMIF('Math Scores'!$F$6:$IC$6,BN$4,'Math Scores'!$F46:$IC46))</f>
        <v>0</v>
      </c>
      <c r="BO45" s="519" t="n">
        <f aca="false">IF(COUNT('Math Scores'!$CX46:$DU46)=0,"",SUMIF('Math Scores'!$F$6:$IC$6,BO$4,'Math Scores'!$F46:$IC46))</f>
        <v>0</v>
      </c>
      <c r="BP45" s="519" t="n">
        <f aca="false">IF(COUNT('Math Scores'!$CX46:$DU46)=0,"",SUMIF('Math Scores'!$F$6:$IC$6,BP$4,'Math Scores'!$F46:$IC46))</f>
        <v>0</v>
      </c>
      <c r="BQ45" s="519" t="n">
        <f aca="false">IF(COUNT('Math Scores'!$CX46:$DU46)=0,"",SUMIF('Math Scores'!$F$6:$IC$6,BQ$4,'Math Scores'!$F46:$IC46))</f>
        <v>0</v>
      </c>
      <c r="BR45" s="519" t="n">
        <f aca="false">IF(COUNT('Math Scores'!$CX46:$DU46)=0,"",SUMIF('Math Scores'!$F$6:$IC$6,BR$4,'Math Scores'!$F46:$IC46))</f>
        <v>0</v>
      </c>
      <c r="BS45" s="519" t="n">
        <f aca="false">IF(COUNT('Math Scores'!$CX46:$DU46)=0,"",SUMIF('Math Scores'!$F$6:$IC$6,BS$4,'Math Scores'!$F46:$IC46))</f>
        <v>0</v>
      </c>
      <c r="BT45" s="519" t="n">
        <f aca="false">IF(COUNT('Math Scores'!$CX46:$DU46)=0,"",SUMIF('Math Scores'!$F$6:$IC$6,BT$4,'Math Scores'!$F46:$IC46))</f>
        <v>0</v>
      </c>
      <c r="BU45" s="519" t="n">
        <f aca="false">IF(COUNT('Math Scores'!$CX46:$DU46)=0,"",SUMIF('Math Scores'!$F$6:$IC$6,BU$4,'Math Scores'!$F46:$IC46))</f>
        <v>0</v>
      </c>
      <c r="BV45" s="519" t="n">
        <f aca="false">IF(COUNT('Math Scores'!$CX46:$DU46)=0,"",SUMIF('Math Scores'!$F$6:$IC$6,BV$4,'Math Scores'!$F46:$IC46))</f>
        <v>0</v>
      </c>
      <c r="BW45" s="519" t="n">
        <f aca="false">IF(COUNT('Math Scores'!$CX46:$DU46)=0,"",SUMIF('Math Scores'!$F$6:$IC$6,BW$4,'Math Scores'!$F46:$IC46))</f>
        <v>0</v>
      </c>
      <c r="BX45" s="519" t="n">
        <f aca="false">IF(COUNT('Math Scores'!$CX46:$DU46)=0,"",SUMIF('Math Scores'!$F$6:$IC$6,BX$4,'Math Scores'!$F46:$IC46))</f>
        <v>0</v>
      </c>
      <c r="BY45" s="519" t="n">
        <f aca="false">IF(COUNT('Math Scores'!$CX46:$DU46)=0,"",SUMIF('Math Scores'!$F$6:$IC$6,BY$4,'Math Scores'!$F46:$IC46))</f>
        <v>0</v>
      </c>
      <c r="BZ45" s="519" t="n">
        <f aca="false">IF(COUNT('Math Scores'!$CX46:$DU46)=0,"",SUMIF('Math Scores'!$F$6:$IC$6,BZ$4,'Math Scores'!$F46:$IC46))</f>
        <v>0</v>
      </c>
      <c r="CA45" s="519" t="n">
        <f aca="false">IF(COUNT('Math Scores'!$CX46:$DU46)=0,"",SUMIF('Math Scores'!$F$6:$IC$6,CA$4,'Math Scores'!$F46:$IC46))</f>
        <v>0</v>
      </c>
      <c r="CB45" s="519" t="n">
        <f aca="false">IF(COUNT('Math Scores'!$CX46:$DU46)=0,"",SUMIF('Math Scores'!$F$6:$IC$6,CB$4,'Math Scores'!$F46:$IC46))</f>
        <v>0</v>
      </c>
      <c r="CC45" s="519" t="n">
        <f aca="false">IF(COUNT('Math Scores'!$CX46:$DU46)=0,"",SUMIF('Math Scores'!$F$6:$IC$6,CC$4,'Math Scores'!$F46:$IC46))</f>
        <v>0</v>
      </c>
      <c r="CD45" s="519" t="inlineStr">
        <f aca="false">IF(COUNT('Math Scores'!$DV46:$EU46)=0,"",SUMIF('Math Scores'!$F$6:$IC$6,CD$4,'Math Scores'!$F46:$IC46))</f>
        <is>
          <t/>
        </is>
      </c>
      <c r="CE45" s="519" t="inlineStr">
        <f aca="false">IF(COUNT('Math Scores'!$DV46:$EU46)=0,"",SUMIF('Math Scores'!$F$6:$IC$6,CE$4,'Math Scores'!$F46:$IC46))</f>
        <is>
          <t/>
        </is>
      </c>
      <c r="CF45" s="519" t="inlineStr">
        <f aca="false">IF(COUNT('Math Scores'!$DV46:$EU46)=0,"",SUMIF('Math Scores'!$F$6:$IC$6,CF$4,'Math Scores'!$F46:$IC46))</f>
        <is>
          <t/>
        </is>
      </c>
      <c r="CG45" s="519" t="inlineStr">
        <f aca="false">IF(COUNT('Math Scores'!$DV46:$EU46)=0,"",SUMIF('Math Scores'!$F$6:$IC$6,CG$4,'Math Scores'!$F46:$IC46))</f>
        <is>
          <t/>
        </is>
      </c>
      <c r="CH45" s="519" t="inlineStr">
        <f aca="false">IF(COUNT('Math Scores'!$DV46:$EU46)=0,"",SUMIF('Math Scores'!$F$6:$IC$6,CH$4,'Math Scores'!$F46:$IC46))</f>
        <is>
          <t/>
        </is>
      </c>
      <c r="CI45" s="519" t="inlineStr">
        <f aca="false">IF(COUNT('Math Scores'!$DV46:$EU46)=0,"",SUMIF('Math Scores'!$F$6:$IC$6,CI$4,'Math Scores'!$F46:$IC46))</f>
        <is>
          <t/>
        </is>
      </c>
      <c r="CJ45" s="519" t="inlineStr">
        <f aca="false">IF(COUNT('Math Scores'!$DV46:$EU46)=0,"",SUMIF('Math Scores'!$F$6:$IC$6,CJ$4,'Math Scores'!$F46:$IC46))</f>
        <is>
          <t/>
        </is>
      </c>
      <c r="CK45" s="519" t="inlineStr">
        <f aca="false">IF(COUNT('Math Scores'!$DV46:$EU46)=0,"",SUMIF('Math Scores'!$F$6:$IC$6,CK$4,'Math Scores'!$F46:$IC46))</f>
        <is>
          <t/>
        </is>
      </c>
      <c r="CL45" s="519" t="inlineStr">
        <f aca="false">IF(COUNT('Math Scores'!$DV46:$EU46)=0,"",SUMIF('Math Scores'!$F$6:$IC$6,CL$4,'Math Scores'!$F46:$IC46))</f>
        <is>
          <t/>
        </is>
      </c>
      <c r="CM45" s="519" t="inlineStr">
        <f aca="false">IF(COUNT('Math Scores'!$DV46:$EU46)=0,"",SUMIF('Math Scores'!$F$6:$IC$6,CM$4,'Math Scores'!$F46:$IC46))</f>
        <is>
          <t/>
        </is>
      </c>
      <c r="CN45" s="519" t="inlineStr">
        <f aca="false">IF(COUNT('Math Scores'!$DV46:$EU46)=0,"",SUMIF('Math Scores'!$F$6:$IC$6,CN$4,'Math Scores'!$F46:$IC46))</f>
        <is>
          <t/>
        </is>
      </c>
      <c r="CO45" s="519" t="inlineStr">
        <f aca="false">IF(COUNT('Math Scores'!$DV46:$EU46)=0,"",SUMIF('Math Scores'!$F$6:$IC$6,CO$4,'Math Scores'!$F46:$IC46))</f>
        <is>
          <t/>
        </is>
      </c>
      <c r="CP45" s="519" t="inlineStr">
        <f aca="false">IF(COUNT('Math Scores'!$DV46:$EU46)=0,"",SUMIF('Math Scores'!$F$6:$IC$6,CP$4,'Math Scores'!$F46:$IC46))</f>
        <is>
          <t/>
        </is>
      </c>
      <c r="CQ45" s="519" t="inlineStr">
        <f aca="false">IF(COUNT('Math Scores'!$DV46:$EU46)=0,"",SUMIF('Math Scores'!$F$6:$IC$6,CQ$4,'Math Scores'!$F46:$IC46))</f>
        <is>
          <t/>
        </is>
      </c>
      <c r="CR45" s="519" t="inlineStr">
        <f aca="false">IF(COUNT('Math Scores'!$DV46:$EU46)=0,"",SUMIF('Math Scores'!$F$6:$IC$6,CR$4,'Math Scores'!$F46:$IC46))</f>
        <is>
          <t/>
        </is>
      </c>
      <c r="CS45" s="519" t="inlineStr">
        <f aca="false">IF(COUNT('Math Scores'!$DV46:$EU46)=0,"",SUMIF('Math Scores'!$F$6:$IC$6,CS$4,'Math Scores'!$F46:$IC46))</f>
        <is>
          <t/>
        </is>
      </c>
      <c r="CT45" s="519" t="inlineStr">
        <f aca="false">IF(COUNT('Math Scores'!$EV46:$FW46)=0,"",SUMIF('Math Scores'!$F$6:$IC$6,CT$4,'Math Scores'!$F46:$IC46))</f>
        <is>
          <t/>
        </is>
      </c>
      <c r="CU45" s="519" t="inlineStr">
        <f aca="false">IF(COUNT('Math Scores'!$EV46:$FW46)=0,"",SUMIF('Math Scores'!$F$6:$IC$6,CU$4,'Math Scores'!$F46:$IC46))</f>
        <is>
          <t/>
        </is>
      </c>
      <c r="CV45" s="519" t="inlineStr">
        <f aca="false">IF(COUNT('Math Scores'!$EV46:$FW46)=0,"",SUMIF('Math Scores'!$F$6:$IC$6,CV$4,'Math Scores'!$F46:$IC46))</f>
        <is>
          <t/>
        </is>
      </c>
      <c r="CW45" s="519" t="inlineStr">
        <f aca="false">IF(COUNT('Math Scores'!$EV46:$FW46)=0,"",SUMIF('Math Scores'!$F$6:$IC$6,CW$4,'Math Scores'!$F46:$IC46))</f>
        <is>
          <t/>
        </is>
      </c>
      <c r="CX45" s="519" t="inlineStr">
        <f aca="false">IF(COUNT('Math Scores'!$EV46:$FW46)=0,"",SUMIF('Math Scores'!$F$6:$IC$6,CX$4,'Math Scores'!$F46:$IC46))</f>
        <is>
          <t/>
        </is>
      </c>
      <c r="CY45" s="519" t="inlineStr">
        <f aca="false">IF(COUNT('Math Scores'!$EV46:$FW46)=0,"",SUMIF('Math Scores'!$F$6:$IC$6,CY$4,'Math Scores'!$F46:$IC46))</f>
        <is>
          <t/>
        </is>
      </c>
      <c r="CZ45" s="519" t="inlineStr">
        <f aca="false">IF(COUNT('Math Scores'!$EV46:$FW46)=0,"",SUMIF('Math Scores'!$F$6:$IC$6,CZ$4,'Math Scores'!$F46:$IC46))</f>
        <is>
          <t/>
        </is>
      </c>
      <c r="DA45" s="519" t="inlineStr">
        <f aca="false">IF(COUNT('Math Scores'!$EV46:$FW46)=0,"",SUMIF('Math Scores'!$F$6:$IC$6,DA$4,'Math Scores'!$F46:$IC46))</f>
        <is>
          <t/>
        </is>
      </c>
      <c r="DB45" s="519" t="inlineStr">
        <f aca="false">IF(COUNT('Math Scores'!$EV46:$FW46)=0,"",SUMIF('Math Scores'!$F$6:$IC$6,DB$4,'Math Scores'!$F46:$IC46))</f>
        <is>
          <t/>
        </is>
      </c>
      <c r="DC45" s="519" t="inlineStr">
        <f aca="false">IF(COUNT('Math Scores'!$EV46:$FW46)=0,"",SUMIF('Math Scores'!$F$6:$IC$6,DC$4,'Math Scores'!$F46:$IC46))</f>
        <is>
          <t/>
        </is>
      </c>
      <c r="DD45" s="519" t="inlineStr">
        <f aca="false">IF(COUNT('Math Scores'!$EV46:$FW46)=0,"",SUMIF('Math Scores'!$F$6:$IC$6,DD$4,'Math Scores'!$F46:$IC46))</f>
        <is>
          <t/>
        </is>
      </c>
      <c r="DE45" s="519" t="inlineStr">
        <f aca="false">IF(COUNT('Math Scores'!$EV46:$FW46)=0,"",SUMIF('Math Scores'!$F$6:$IC$6,DE$4,'Math Scores'!$F46:$IC46))</f>
        <is>
          <t/>
        </is>
      </c>
      <c r="DF45" s="519" t="inlineStr">
        <f aca="false">IF(COUNT('Math Scores'!$EV46:$FW46)=0,"",SUMIF('Math Scores'!$F$6:$IC$6,DF$4,'Math Scores'!$F46:$IC46))</f>
        <is>
          <t/>
        </is>
      </c>
      <c r="DG45" s="519" t="inlineStr">
        <f aca="false">IF(COUNT('Math Scores'!$EV46:$FW46)=0,"",SUMIF('Math Scores'!$F$6:$IC$6,DG$4,'Math Scores'!$F46:$IC46))</f>
        <is>
          <t/>
        </is>
      </c>
    </row>
    <row r="46" customFormat="false" ht="22.5" hidden="false" customHeight="false" outlineLevel="0" collapsed="false">
      <c r="A46" s="421" t="n">
        <v>39</v>
      </c>
      <c r="B46" s="228" t="str">
        <f aca="false">'Math Scores'!B47</f>
        <v>Banuprasad</v>
      </c>
      <c r="C46" s="517" t="inlineStr">
        <f aca="false">IF(COUNT('Math Scores'!F47:HI47)=0, "", (SUMIF('Math Scores'!$F$5:$HI$5,"Yes",'Math Scores'!F47:HI47)/SUMIF('Math Scores'!$F$5:$HI$5,"Yes",'Math Scores'!$F$2:$HI$2)))</f>
        <is>
          <t/>
        </is>
      </c>
      <c r="D46" s="476" t="inlineStr">
        <f aca="false">IF(B46="","",IF(COUNT(H46:DG46)=0,"",IF(('Cover Sheet'!$AC$6="2nd"),(SUM(H46:W46)/SUM(H$2:W$2)),IF(('Cover Sheet'!$AC$6="3rd"),(SUM(X46:AI46)/SUM(X$2:AI$2)),IF(('Cover Sheet'!$AC$6="4th"),(SUM(AJ46:AW46)/SUM(AJ$2:AW$2)),IF(('Cover Sheet'!$AC$6="5th"),(SUM(AX46:BK46)/SUM(AX$2:BK$2)),IF(('Cover Sheet'!$AC$6="6th"),(SUM(BL46:CC46)/SUM(BL$2:CC$2)),IF(('Cover Sheet'!$AC$6="7th"),(SUM(CD46:CS46)/SUM(CD$2:CS$2)),IF(('Cover Sheet'!$AC$6="8th"),(SUM(CT46:DG46)/SUM(CT$2:DG$2)),"ERROR")))))))))</f>
        <is>
          <t/>
        </is>
      </c>
      <c r="E46" s="318" t="str">
        <f aca="false">IF(D46="","",IF(D46&gt;0.9,"A1",IF(D46&gt;0.8,"A2",IF(D46&gt;0.7,"B1",IF(D46&gt;0.6,"B2",IF(D46&gt;0.5,"C1",IF(D46&gt;0.4,"C2",IF(D46&gt;0.32,"D",IF(D46&gt;0.2,"E1","E2")))))))))</f>
        <v/>
      </c>
      <c r="F46" s="476" t="str">
        <f aca="false">IF(G46="","",IF(G46&gt;=0.9,"Distinction",IF(G46&gt;=0.75,"First Class",IF(G46&gt;=0.56,"Second Class",IF(G46&gt;=0.35,"Pass","Unsatisfactory")))))</f>
        <v/>
      </c>
      <c r="G46" s="518" t="inlineStr">
        <f aca="false">IF(OR(B46="",'Cover Sheet'!$AC$6=""),"",IF(('Cover Sheet'!$AC$6="2nd"),(VLOOKUP(ROUND((D46*100),0),Goals!$E$4:$H$104,2,1)/100),IF(('Cover Sheet'!$AC$6="3rd"),(VLOOKUP(ROUND((D46*100),0),Goals!$E$4:$H$104,3,1)/100),VLOOKUP(ROUND((D46*100),0),Goals!$E$4:$H$104,4,1)/100)))</f>
        <is>
          <t/>
        </is>
      </c>
      <c r="H46" s="519" t="inlineStr">
        <f aca="false">IF(COUNT('Math Scores'!$F47:$AC47)=0,"",SUMIF('Math Scores'!$F$6:$IC$6,H$4,'Math Scores'!$F47:$IC47))</f>
        <is>
          <t/>
        </is>
      </c>
      <c r="I46" s="519" t="inlineStr">
        <f aca="false">IF(COUNT('Math Scores'!$F47:$AC47)=0,"",SUMIF('Math Scores'!$F$6:$IC$6,I$4,'Math Scores'!$F47:$IC47))</f>
        <is>
          <t/>
        </is>
      </c>
      <c r="J46" s="519" t="inlineStr">
        <f aca="false">IF(COUNT('Math Scores'!$F47:$AC47)=0,"",SUMIF('Math Scores'!$F$6:$IC$6,J$4,'Math Scores'!$F47:$IC47))</f>
        <is>
          <t/>
        </is>
      </c>
      <c r="K46" s="519" t="inlineStr">
        <f aca="false">IF(COUNT('Math Scores'!$F47:$AC47)=0,"",SUMIF('Math Scores'!$F$6:$IC$6,K$4,'Math Scores'!$F47:$IC47))</f>
        <is>
          <t/>
        </is>
      </c>
      <c r="L46" s="519" t="inlineStr">
        <f aca="false">IF(COUNT('Math Scores'!$F47:$AC47)=0,"",SUMIF('Math Scores'!$F$6:$IC$6,L$4,'Math Scores'!$F47:$IC47))</f>
        <is>
          <t/>
        </is>
      </c>
      <c r="M46" s="519" t="inlineStr">
        <f aca="false">IF(COUNT('Math Scores'!$F47:$AC47)=0,"",SUMIF('Math Scores'!$F$6:$IC$6,M$4,'Math Scores'!$F47:$IC47))</f>
        <is>
          <t/>
        </is>
      </c>
      <c r="N46" s="519" t="inlineStr">
        <f aca="false">IF(COUNT('Math Scores'!$F47:$AC47)=0,"",SUMIF('Math Scores'!$F$6:$IC$6,N$4,'Math Scores'!$F47:$IC47))</f>
        <is>
          <t/>
        </is>
      </c>
      <c r="O46" s="519" t="inlineStr">
        <f aca="false">IF(COUNT('Math Scores'!$F47:$AC47)=0,"",SUMIF('Math Scores'!$F$6:$IC$6,O$4,'Math Scores'!$F47:$IC47))</f>
        <is>
          <t/>
        </is>
      </c>
      <c r="P46" s="519" t="inlineStr">
        <f aca="false">IF(COUNT('Math Scores'!$F47:$AC47)=0,"",SUMIF('Math Scores'!$F$6:$IC$6,P$4,'Math Scores'!$F47:$IC47))</f>
        <is>
          <t/>
        </is>
      </c>
      <c r="Q46" s="519" t="inlineStr">
        <f aca="false">IF(COUNT('Math Scores'!$F47:$AC47)=0,"",SUMIF('Math Scores'!$F$6:$IC$6,Q$4,'Math Scores'!$F47:$IC47))</f>
        <is>
          <t/>
        </is>
      </c>
      <c r="R46" s="519" t="inlineStr">
        <f aca="false">IF(COUNT('Math Scores'!$F47:$AC47)=0,"",SUMIF('Math Scores'!$F$6:$IC$6,R$4,'Math Scores'!$F47:$IC47))</f>
        <is>
          <t/>
        </is>
      </c>
      <c r="S46" s="519"/>
      <c r="T46" s="519"/>
      <c r="U46" s="519"/>
      <c r="V46" s="519"/>
      <c r="W46" s="519"/>
      <c r="X46" s="519" t="inlineStr">
        <f aca="false">IF(COUNT('Math Scores'!$AD47:$AZ47)=0,"",SUMIF('Math Scores'!$F$6:$IC$6,X$4,'Math Scores'!$F47:$IC47))</f>
        <is>
          <t/>
        </is>
      </c>
      <c r="Y46" s="519" t="inlineStr">
        <f aca="false">IF(COUNT('Math Scores'!$AD47:$AZ47)=0,"",SUMIF('Math Scores'!$F$6:$IC$6,Y$4,'Math Scores'!$F47:$IC47))</f>
        <is>
          <t/>
        </is>
      </c>
      <c r="Z46" s="519" t="inlineStr">
        <f aca="false">IF(COUNT('Math Scores'!$AD47:$AZ47)=0,"",SUMIF('Math Scores'!$F$6:$IC$6,Z$4,'Math Scores'!$F47:$IC47))</f>
        <is>
          <t/>
        </is>
      </c>
      <c r="AA46" s="519" t="inlineStr">
        <f aca="false">IF(COUNT('Math Scores'!$AD47:$AZ47)=0,"",SUMIF('Math Scores'!$F$6:$IC$6,AA$4,'Math Scores'!$F47:$IC47))</f>
        <is>
          <t/>
        </is>
      </c>
      <c r="AB46" s="519" t="inlineStr">
        <f aca="false">IF(COUNT('Math Scores'!$AD47:$AZ47)=0,"",SUMIF('Math Scores'!$F$6:$IC$6,AB$4,'Math Scores'!$F47:$IC47))</f>
        <is>
          <t/>
        </is>
      </c>
      <c r="AC46" s="519" t="inlineStr">
        <f aca="false">IF(COUNT('Math Scores'!$AD47:$AZ47)=0,"",SUMIF('Math Scores'!$F$6:$IC$6,AC$4,'Math Scores'!$F47:$IC47))</f>
        <is>
          <t/>
        </is>
      </c>
      <c r="AD46" s="519" t="inlineStr">
        <f aca="false">IF(COUNT('Math Scores'!$AD47:$AZ47)=0,"",SUMIF('Math Scores'!$F$6:$IC$6,AD$4,'Math Scores'!$F47:$IC47))</f>
        <is>
          <t/>
        </is>
      </c>
      <c r="AE46" s="519" t="inlineStr">
        <f aca="false">IF(COUNT('Math Scores'!$AD47:$AZ47)=0,"",SUMIF('Math Scores'!$F$6:$IC$6,AE$4,'Math Scores'!$F47:$IC47))</f>
        <is>
          <t/>
        </is>
      </c>
      <c r="AF46" s="519" t="inlineStr">
        <f aca="false">IF(COUNT('Math Scores'!$AD47:$AZ47)=0,"",SUMIF('Math Scores'!$F$6:$IC$6,AF$4,'Math Scores'!$F47:$IC47))</f>
        <is>
          <t/>
        </is>
      </c>
      <c r="AG46" s="519" t="inlineStr">
        <f aca="false">IF(COUNT('Math Scores'!$AD47:$AZ47)=0,"",SUMIF('Math Scores'!$F$6:$IC$6,AG$4,'Math Scores'!$F47:$IC47))</f>
        <is>
          <t/>
        </is>
      </c>
      <c r="AH46" s="519" t="inlineStr">
        <f aca="false">IF(COUNT('Math Scores'!$AD47:$AZ47)=0,"",SUMIF('Math Scores'!$F$6:$IC$6,AH$4,'Math Scores'!$F47:$IC47))</f>
        <is>
          <t/>
        </is>
      </c>
      <c r="AI46" s="519" t="inlineStr">
        <f aca="false">IF(COUNT('Math Scores'!$AD47:$AZ47)=0,"",SUMIF('Math Scores'!$F$6:$IC$6,AI$4,'Math Scores'!$F47:$IC47))</f>
        <is>
          <t/>
        </is>
      </c>
      <c r="AJ46" s="519" t="n">
        <f aca="false">IF(COUNT('Math Scores'!$BA47:$BY47)=0,"",SUMIF('Math Scores'!$F$6:$IC$6,AJ$4,'Math Scores'!$F47:$IC47))</f>
        <v>0</v>
      </c>
      <c r="AK46" s="519" t="n">
        <f aca="false">IF(COUNT('Math Scores'!$BA47:$BY47)=0,"",SUMIF('Math Scores'!$F$6:$IC$6,AK$4,'Math Scores'!$F47:$IC47))</f>
        <v>0</v>
      </c>
      <c r="AL46" s="519" t="n">
        <f aca="false">IF(COUNT('Math Scores'!$BA47:$BY47)=0,"",SUMIF('Math Scores'!$F$6:$IC$6,AL$4,'Math Scores'!$F47:$IC47))</f>
        <v>0</v>
      </c>
      <c r="AM46" s="519" t="n">
        <f aca="false">IF(COUNT('Math Scores'!$BA47:$BY47)=0,"",SUMIF('Math Scores'!$F$6:$IC$6,AM$4,'Math Scores'!$F47:$IC47))</f>
        <v>0</v>
      </c>
      <c r="AN46" s="519" t="n">
        <f aca="false">IF(COUNT('Math Scores'!$BA47:$BY47)=0,"",SUMIF('Math Scores'!$F$6:$IC$6,AN$4,'Math Scores'!$F47:$IC47))</f>
        <v>0</v>
      </c>
      <c r="AO46" s="519" t="n">
        <f aca="false">IF(COUNT('Math Scores'!$BA47:$BY47)=0,"",SUMIF('Math Scores'!$F$6:$IC$6,AO$4,'Math Scores'!$F47:$IC47))</f>
        <v>0</v>
      </c>
      <c r="AP46" s="519" t="n">
        <f aca="false">IF(COUNT('Math Scores'!$BA47:$BY47)=0,"",SUMIF('Math Scores'!$F$6:$IC$6,AP$4,'Math Scores'!$F47:$IC47))</f>
        <v>0</v>
      </c>
      <c r="AQ46" s="519" t="n">
        <f aca="false">IF(COUNT('Math Scores'!$BA47:$BY47)=0,"",SUMIF('Math Scores'!$F$6:$IC$6,AQ$4,'Math Scores'!$F47:$IC47))</f>
        <v>0</v>
      </c>
      <c r="AR46" s="519" t="n">
        <f aca="false">IF(COUNT('Math Scores'!$BA47:$BY47)=0,"",SUMIF('Math Scores'!$F$6:$IC$6,AR$4,'Math Scores'!$F47:$IC47))</f>
        <v>0</v>
      </c>
      <c r="AS46" s="519" t="n">
        <f aca="false">IF(COUNT('Math Scores'!$BA47:$BY47)=0,"",SUMIF('Math Scores'!$F$6:$IC$6,AS$4,'Math Scores'!$F47:$IC47))</f>
        <v>0</v>
      </c>
      <c r="AT46" s="519" t="n">
        <f aca="false">IF(COUNT('Math Scores'!$BA47:$BY47)=0,"",SUMIF('Math Scores'!$F$6:$IC$6,AT$4,'Math Scores'!$F47:$IC47))</f>
        <v>0</v>
      </c>
      <c r="AU46" s="519" t="n">
        <f aca="false">IF(COUNT('Math Scores'!$BA47:$BY47)=0,"",SUMIF('Math Scores'!$F$6:$IC$6,AU$4,'Math Scores'!$F47:$IC47))</f>
        <v>0</v>
      </c>
      <c r="AV46" s="519" t="n">
        <f aca="false">IF(COUNT('Math Scores'!$BA47:$BY47)=0,"",SUMIF('Math Scores'!$F$6:$IC$6,AV$4,'Math Scores'!$F47:$IC47))</f>
        <v>0</v>
      </c>
      <c r="AW46" s="519" t="n">
        <f aca="false">IF(COUNT('Math Scores'!$BA47:$BY47)=0,"",SUMIF('Math Scores'!$F$6:$IC$6,AW$4,'Math Scores'!$F47:$IC47))</f>
        <v>0</v>
      </c>
      <c r="AX46" s="519" t="n">
        <f aca="false">IF(COUNT('Math Scores'!$BZ47:$CW47)=0,"",SUMIF('Math Scores'!$F$6:$IC$6,AX$4,'Math Scores'!$F47:$IC47))</f>
        <v>0</v>
      </c>
      <c r="AY46" s="519" t="n">
        <f aca="false">IF(COUNT('Math Scores'!$BZ47:$CW47)=0,"",SUMIF('Math Scores'!$F$6:$IC$6,AY$4,'Math Scores'!$F47:$IC47))</f>
        <v>0</v>
      </c>
      <c r="AZ46" s="519" t="n">
        <f aca="false">IF(COUNT('Math Scores'!$BZ47:$CW47)=0,"",SUMIF('Math Scores'!$F$6:$IC$6,AZ$4,'Math Scores'!$F47:$IC47))</f>
        <v>0</v>
      </c>
      <c r="BA46" s="519" t="n">
        <f aca="false">IF(COUNT('Math Scores'!$BZ47:$CW47)=0,"",SUMIF('Math Scores'!$F$6:$IC$6,BA$4,'Math Scores'!$F47:$IC47))</f>
        <v>0</v>
      </c>
      <c r="BB46" s="519" t="n">
        <f aca="false">IF(COUNT('Math Scores'!$BZ47:$CW47)=0,"",SUMIF('Math Scores'!$F$6:$IC$6,BB$4,'Math Scores'!$F47:$IC47))</f>
        <v>0</v>
      </c>
      <c r="BC46" s="519" t="n">
        <f aca="false">IF(COUNT('Math Scores'!$BZ47:$CW47)=0,"",SUMIF('Math Scores'!$F$6:$IC$6,BC$4,'Math Scores'!$F47:$IC47))</f>
        <v>0</v>
      </c>
      <c r="BD46" s="519" t="n">
        <f aca="false">IF(COUNT('Math Scores'!$BZ47:$CW47)=0,"",SUMIF('Math Scores'!$F$6:$IC$6,BD$4,'Math Scores'!$F47:$IC47))</f>
        <v>0</v>
      </c>
      <c r="BE46" s="519" t="n">
        <f aca="false">IF(COUNT('Math Scores'!$BZ47:$CW47)=0,"",SUMIF('Math Scores'!$F$6:$IC$6,BE$4,'Math Scores'!$F47:$IC47))</f>
        <v>0</v>
      </c>
      <c r="BF46" s="519" t="n">
        <f aca="false">IF(COUNT('Math Scores'!$BZ47:$CW47)=0,"",SUMIF('Math Scores'!$F$6:$IC$6,BF$4,'Math Scores'!$F47:$IC47))</f>
        <v>0</v>
      </c>
      <c r="BG46" s="519" t="n">
        <f aca="false">IF(COUNT('Math Scores'!$BZ47:$CW47)=0,"",SUMIF('Math Scores'!$F$6:$IC$6,BG$4,'Math Scores'!$F47:$IC47))</f>
        <v>0</v>
      </c>
      <c r="BH46" s="519" t="inlineStr">
        <f aca="false">IF(COUNT('Math Scores'!$BZ47:$CW47)=0,"",SUMIF('Math Scores'!$F$6:$IC$6,BH$4,'Math Scores'!$F47:$IC47))</f>
        <is>
          <t/>
        </is>
      </c>
      <c r="BI46" s="519" t="inlineStr">
        <f aca="false">IF(COUNT('Math Scores'!$BZ47:$CW47)=0,"",SUMIF('Math Scores'!$F$6:$IC$6,BI$4,'Math Scores'!$F47:$IC47))</f>
        <is>
          <t/>
        </is>
      </c>
      <c r="BJ46" s="519" t="inlineStr">
        <f aca="false">IF(COUNT('Math Scores'!$BZ47:$CW47)=0,"",SUMIF('Math Scores'!$F$6:$IC$6,BJ$4,'Math Scores'!$F47:$IC47))</f>
        <is>
          <t/>
        </is>
      </c>
      <c r="BK46" s="519" t="n">
        <f aca="false">IF(COUNT('Math Scores'!$BZ47:$CW47)=0,"",SUMIF('Math Scores'!$F$6:$IC$6,BK$4,'Math Scores'!$F47:$IC47))</f>
        <v>0</v>
      </c>
      <c r="BL46" s="519" t="n">
        <f aca="false">IF(COUNT('Math Scores'!$CX47:$DU47)=0,"",SUMIF('Math Scores'!$F$6:$IC$6,BL$4,'Math Scores'!$F47:$IC47))</f>
        <v>0</v>
      </c>
      <c r="BM46" s="519" t="n">
        <f aca="false">IF(COUNT('Math Scores'!$CX47:$DU47)=0,"",SUMIF('Math Scores'!$F$6:$IC$6,BM$4,'Math Scores'!$F47:$IC47))</f>
        <v>0</v>
      </c>
      <c r="BN46" s="519" t="n">
        <f aca="false">IF(COUNT('Math Scores'!$CX47:$DU47)=0,"",SUMIF('Math Scores'!$F$6:$IC$6,BN$4,'Math Scores'!$F47:$IC47))</f>
        <v>0</v>
      </c>
      <c r="BO46" s="519" t="n">
        <f aca="false">IF(COUNT('Math Scores'!$CX47:$DU47)=0,"",SUMIF('Math Scores'!$F$6:$IC$6,BO$4,'Math Scores'!$F47:$IC47))</f>
        <v>0</v>
      </c>
      <c r="BP46" s="519" t="n">
        <f aca="false">IF(COUNT('Math Scores'!$CX47:$DU47)=0,"",SUMIF('Math Scores'!$F$6:$IC$6,BP$4,'Math Scores'!$F47:$IC47))</f>
        <v>0</v>
      </c>
      <c r="BQ46" s="519" t="n">
        <f aca="false">IF(COUNT('Math Scores'!$CX47:$DU47)=0,"",SUMIF('Math Scores'!$F$6:$IC$6,BQ$4,'Math Scores'!$F47:$IC47))</f>
        <v>0</v>
      </c>
      <c r="BR46" s="519" t="n">
        <f aca="false">IF(COUNT('Math Scores'!$CX47:$DU47)=0,"",SUMIF('Math Scores'!$F$6:$IC$6,BR$4,'Math Scores'!$F47:$IC47))</f>
        <v>0</v>
      </c>
      <c r="BS46" s="519" t="n">
        <f aca="false">IF(COUNT('Math Scores'!$CX47:$DU47)=0,"",SUMIF('Math Scores'!$F$6:$IC$6,BS$4,'Math Scores'!$F47:$IC47))</f>
        <v>0</v>
      </c>
      <c r="BT46" s="519" t="n">
        <f aca="false">IF(COUNT('Math Scores'!$CX47:$DU47)=0,"",SUMIF('Math Scores'!$F$6:$IC$6,BT$4,'Math Scores'!$F47:$IC47))</f>
        <v>0</v>
      </c>
      <c r="BU46" s="519" t="n">
        <f aca="false">IF(COUNT('Math Scores'!$CX47:$DU47)=0,"",SUMIF('Math Scores'!$F$6:$IC$6,BU$4,'Math Scores'!$F47:$IC47))</f>
        <v>0</v>
      </c>
      <c r="BV46" s="519" t="n">
        <f aca="false">IF(COUNT('Math Scores'!$CX47:$DU47)=0,"",SUMIF('Math Scores'!$F$6:$IC$6,BV$4,'Math Scores'!$F47:$IC47))</f>
        <v>0</v>
      </c>
      <c r="BW46" s="519" t="n">
        <f aca="false">IF(COUNT('Math Scores'!$CX47:$DU47)=0,"",SUMIF('Math Scores'!$F$6:$IC$6,BW$4,'Math Scores'!$F47:$IC47))</f>
        <v>0</v>
      </c>
      <c r="BX46" s="519" t="n">
        <f aca="false">IF(COUNT('Math Scores'!$CX47:$DU47)=0,"",SUMIF('Math Scores'!$F$6:$IC$6,BX$4,'Math Scores'!$F47:$IC47))</f>
        <v>0</v>
      </c>
      <c r="BY46" s="519" t="n">
        <f aca="false">IF(COUNT('Math Scores'!$CX47:$DU47)=0,"",SUMIF('Math Scores'!$F$6:$IC$6,BY$4,'Math Scores'!$F47:$IC47))</f>
        <v>0</v>
      </c>
      <c r="BZ46" s="519" t="n">
        <f aca="false">IF(COUNT('Math Scores'!$CX47:$DU47)=0,"",SUMIF('Math Scores'!$F$6:$IC$6,BZ$4,'Math Scores'!$F47:$IC47))</f>
        <v>0</v>
      </c>
      <c r="CA46" s="519" t="n">
        <f aca="false">IF(COUNT('Math Scores'!$CX47:$DU47)=0,"",SUMIF('Math Scores'!$F$6:$IC$6,CA$4,'Math Scores'!$F47:$IC47))</f>
        <v>0</v>
      </c>
      <c r="CB46" s="519" t="n">
        <f aca="false">IF(COUNT('Math Scores'!$CX47:$DU47)=0,"",SUMIF('Math Scores'!$F$6:$IC$6,CB$4,'Math Scores'!$F47:$IC47))</f>
        <v>0</v>
      </c>
      <c r="CC46" s="519" t="n">
        <f aca="false">IF(COUNT('Math Scores'!$CX47:$DU47)=0,"",SUMIF('Math Scores'!$F$6:$IC$6,CC$4,'Math Scores'!$F47:$IC47))</f>
        <v>0</v>
      </c>
      <c r="CD46" s="519" t="inlineStr">
        <f aca="false">IF(COUNT('Math Scores'!$DV47:$EU47)=0,"",SUMIF('Math Scores'!$F$6:$IC$6,CD$4,'Math Scores'!$F47:$IC47))</f>
        <is>
          <t/>
        </is>
      </c>
      <c r="CE46" s="519" t="inlineStr">
        <f aca="false">IF(COUNT('Math Scores'!$DV47:$EU47)=0,"",SUMIF('Math Scores'!$F$6:$IC$6,CE$4,'Math Scores'!$F47:$IC47))</f>
        <is>
          <t/>
        </is>
      </c>
      <c r="CF46" s="519" t="inlineStr">
        <f aca="false">IF(COUNT('Math Scores'!$DV47:$EU47)=0,"",SUMIF('Math Scores'!$F$6:$IC$6,CF$4,'Math Scores'!$F47:$IC47))</f>
        <is>
          <t/>
        </is>
      </c>
      <c r="CG46" s="519" t="inlineStr">
        <f aca="false">IF(COUNT('Math Scores'!$DV47:$EU47)=0,"",SUMIF('Math Scores'!$F$6:$IC$6,CG$4,'Math Scores'!$F47:$IC47))</f>
        <is>
          <t/>
        </is>
      </c>
      <c r="CH46" s="519" t="inlineStr">
        <f aca="false">IF(COUNT('Math Scores'!$DV47:$EU47)=0,"",SUMIF('Math Scores'!$F$6:$IC$6,CH$4,'Math Scores'!$F47:$IC47))</f>
        <is>
          <t/>
        </is>
      </c>
      <c r="CI46" s="519" t="inlineStr">
        <f aca="false">IF(COUNT('Math Scores'!$DV47:$EU47)=0,"",SUMIF('Math Scores'!$F$6:$IC$6,CI$4,'Math Scores'!$F47:$IC47))</f>
        <is>
          <t/>
        </is>
      </c>
      <c r="CJ46" s="519" t="inlineStr">
        <f aca="false">IF(COUNT('Math Scores'!$DV47:$EU47)=0,"",SUMIF('Math Scores'!$F$6:$IC$6,CJ$4,'Math Scores'!$F47:$IC47))</f>
        <is>
          <t/>
        </is>
      </c>
      <c r="CK46" s="519" t="inlineStr">
        <f aca="false">IF(COUNT('Math Scores'!$DV47:$EU47)=0,"",SUMIF('Math Scores'!$F$6:$IC$6,CK$4,'Math Scores'!$F47:$IC47))</f>
        <is>
          <t/>
        </is>
      </c>
      <c r="CL46" s="519" t="inlineStr">
        <f aca="false">IF(COUNT('Math Scores'!$DV47:$EU47)=0,"",SUMIF('Math Scores'!$F$6:$IC$6,CL$4,'Math Scores'!$F47:$IC47))</f>
        <is>
          <t/>
        </is>
      </c>
      <c r="CM46" s="519" t="inlineStr">
        <f aca="false">IF(COUNT('Math Scores'!$DV47:$EU47)=0,"",SUMIF('Math Scores'!$F$6:$IC$6,CM$4,'Math Scores'!$F47:$IC47))</f>
        <is>
          <t/>
        </is>
      </c>
      <c r="CN46" s="519" t="inlineStr">
        <f aca="false">IF(COUNT('Math Scores'!$DV47:$EU47)=0,"",SUMIF('Math Scores'!$F$6:$IC$6,CN$4,'Math Scores'!$F47:$IC47))</f>
        <is>
          <t/>
        </is>
      </c>
      <c r="CO46" s="519" t="inlineStr">
        <f aca="false">IF(COUNT('Math Scores'!$DV47:$EU47)=0,"",SUMIF('Math Scores'!$F$6:$IC$6,CO$4,'Math Scores'!$F47:$IC47))</f>
        <is>
          <t/>
        </is>
      </c>
      <c r="CP46" s="519" t="inlineStr">
        <f aca="false">IF(COUNT('Math Scores'!$DV47:$EU47)=0,"",SUMIF('Math Scores'!$F$6:$IC$6,CP$4,'Math Scores'!$F47:$IC47))</f>
        <is>
          <t/>
        </is>
      </c>
      <c r="CQ46" s="519" t="inlineStr">
        <f aca="false">IF(COUNT('Math Scores'!$DV47:$EU47)=0,"",SUMIF('Math Scores'!$F$6:$IC$6,CQ$4,'Math Scores'!$F47:$IC47))</f>
        <is>
          <t/>
        </is>
      </c>
      <c r="CR46" s="519" t="inlineStr">
        <f aca="false">IF(COUNT('Math Scores'!$DV47:$EU47)=0,"",SUMIF('Math Scores'!$F$6:$IC$6,CR$4,'Math Scores'!$F47:$IC47))</f>
        <is>
          <t/>
        </is>
      </c>
      <c r="CS46" s="519" t="inlineStr">
        <f aca="false">IF(COUNT('Math Scores'!$DV47:$EU47)=0,"",SUMIF('Math Scores'!$F$6:$IC$6,CS$4,'Math Scores'!$F47:$IC47))</f>
        <is>
          <t/>
        </is>
      </c>
      <c r="CT46" s="519" t="inlineStr">
        <f aca="false">IF(COUNT('Math Scores'!$EV47:$FW47)=0,"",SUMIF('Math Scores'!$F$6:$IC$6,CT$4,'Math Scores'!$F47:$IC47))</f>
        <is>
          <t/>
        </is>
      </c>
      <c r="CU46" s="519" t="inlineStr">
        <f aca="false">IF(COUNT('Math Scores'!$EV47:$FW47)=0,"",SUMIF('Math Scores'!$F$6:$IC$6,CU$4,'Math Scores'!$F47:$IC47))</f>
        <is>
          <t/>
        </is>
      </c>
      <c r="CV46" s="519" t="inlineStr">
        <f aca="false">IF(COUNT('Math Scores'!$EV47:$FW47)=0,"",SUMIF('Math Scores'!$F$6:$IC$6,CV$4,'Math Scores'!$F47:$IC47))</f>
        <is>
          <t/>
        </is>
      </c>
      <c r="CW46" s="519" t="inlineStr">
        <f aca="false">IF(COUNT('Math Scores'!$EV47:$FW47)=0,"",SUMIF('Math Scores'!$F$6:$IC$6,CW$4,'Math Scores'!$F47:$IC47))</f>
        <is>
          <t/>
        </is>
      </c>
      <c r="CX46" s="519" t="inlineStr">
        <f aca="false">IF(COUNT('Math Scores'!$EV47:$FW47)=0,"",SUMIF('Math Scores'!$F$6:$IC$6,CX$4,'Math Scores'!$F47:$IC47))</f>
        <is>
          <t/>
        </is>
      </c>
      <c r="CY46" s="519" t="inlineStr">
        <f aca="false">IF(COUNT('Math Scores'!$EV47:$FW47)=0,"",SUMIF('Math Scores'!$F$6:$IC$6,CY$4,'Math Scores'!$F47:$IC47))</f>
        <is>
          <t/>
        </is>
      </c>
      <c r="CZ46" s="519" t="inlineStr">
        <f aca="false">IF(COUNT('Math Scores'!$EV47:$FW47)=0,"",SUMIF('Math Scores'!$F$6:$IC$6,CZ$4,'Math Scores'!$F47:$IC47))</f>
        <is>
          <t/>
        </is>
      </c>
      <c r="DA46" s="519" t="inlineStr">
        <f aca="false">IF(COUNT('Math Scores'!$EV47:$FW47)=0,"",SUMIF('Math Scores'!$F$6:$IC$6,DA$4,'Math Scores'!$F47:$IC47))</f>
        <is>
          <t/>
        </is>
      </c>
      <c r="DB46" s="519" t="inlineStr">
        <f aca="false">IF(COUNT('Math Scores'!$EV47:$FW47)=0,"",SUMIF('Math Scores'!$F$6:$IC$6,DB$4,'Math Scores'!$F47:$IC47))</f>
        <is>
          <t/>
        </is>
      </c>
      <c r="DC46" s="519" t="inlineStr">
        <f aca="false">IF(COUNT('Math Scores'!$EV47:$FW47)=0,"",SUMIF('Math Scores'!$F$6:$IC$6,DC$4,'Math Scores'!$F47:$IC47))</f>
        <is>
          <t/>
        </is>
      </c>
      <c r="DD46" s="519" t="inlineStr">
        <f aca="false">IF(COUNT('Math Scores'!$EV47:$FW47)=0,"",SUMIF('Math Scores'!$F$6:$IC$6,DD$4,'Math Scores'!$F47:$IC47))</f>
        <is>
          <t/>
        </is>
      </c>
      <c r="DE46" s="519" t="inlineStr">
        <f aca="false">IF(COUNT('Math Scores'!$EV47:$FW47)=0,"",SUMIF('Math Scores'!$F$6:$IC$6,DE$4,'Math Scores'!$F47:$IC47))</f>
        <is>
          <t/>
        </is>
      </c>
      <c r="DF46" s="519" t="inlineStr">
        <f aca="false">IF(COUNT('Math Scores'!$EV47:$FW47)=0,"",SUMIF('Math Scores'!$F$6:$IC$6,DF$4,'Math Scores'!$F47:$IC47))</f>
        <is>
          <t/>
        </is>
      </c>
      <c r="DG46" s="519" t="inlineStr">
        <f aca="false">IF(COUNT('Math Scores'!$EV47:$FW47)=0,"",SUMIF('Math Scores'!$F$6:$IC$6,DG$4,'Math Scores'!$F47:$IC47))</f>
        <is>
          <t/>
        </is>
      </c>
    </row>
    <row r="47" customFormat="false" ht="12.75" hidden="false" customHeight="false" outlineLevel="0" collapsed="false">
      <c r="A47" s="421" t="n">
        <v>40</v>
      </c>
      <c r="B47" s="228" t="inlineStr">
        <f aca="false">'Math Scores'!B48</f>
        <is>
          <t/>
        </is>
      </c>
      <c r="C47" s="517" t="inlineStr">
        <f aca="false">IF(COUNT('Math Scores'!F48:HI48)=0, "", (SUMIF('Math Scores'!$F$5:$HI$5,"Yes",'Math Scores'!F48:HI48)/SUMIF('Math Scores'!$F$5:$HI$5,"Yes",'Math Scores'!$F$2:$HI$2)))</f>
        <is>
          <t/>
        </is>
      </c>
      <c r="D47" s="476" t="inlineStr">
        <f aca="false">IF(B47="","",IF(COUNT(H47:DG47)=0,"",IF(('Cover Sheet'!$AC$6="2nd"),(SUM(H47:W47)/SUM(H$2:W$2)),IF(('Cover Sheet'!$AC$6="3rd"),(SUM(X47:AI47)/SUM(X$2:AI$2)),IF(('Cover Sheet'!$AC$6="4th"),(SUM(AJ47:AW47)/SUM(AJ$2:AW$2)),IF(('Cover Sheet'!$AC$6="5th"),(SUM(AX47:BK47)/SUM(AX$2:BK$2)),IF(('Cover Sheet'!$AC$6="6th"),(SUM(BL47:CC47)/SUM(BL$2:CC$2)),IF(('Cover Sheet'!$AC$6="7th"),(SUM(CD47:CS47)/SUM(CD$2:CS$2)),IF(('Cover Sheet'!$AC$6="8th"),(SUM(CT47:DG47)/SUM(CT$2:DG$2)),"ERROR")))))))))</f>
        <is>
          <t/>
        </is>
      </c>
      <c r="E47" s="318" t="str">
        <f aca="false">IF(D47="","",IF(D47&gt;0.9,"A1",IF(D47&gt;0.8,"A2",IF(D47&gt;0.7,"B1",IF(D47&gt;0.6,"B2",IF(D47&gt;0.5,"C1",IF(D47&gt;0.4,"C2",IF(D47&gt;0.32,"D",IF(D47&gt;0.2,"E1","E2")))))))))</f>
        <v/>
      </c>
      <c r="F47" s="476" t="str">
        <f aca="false">IF(G47="","",IF(G47&gt;=0.9,"Distinction",IF(G47&gt;=0.75,"First Class",IF(G47&gt;=0.56,"Second Class",IF(G47&gt;=0.35,"Pass","Unsatisfactory")))))</f>
        <v/>
      </c>
      <c r="G47" s="518" t="inlineStr">
        <f aca="false">IF(OR(B47="",'Cover Sheet'!$AC$6=""),"",IF(('Cover Sheet'!$AC$6="2nd"),(VLOOKUP(ROUND((D47*100),0),Goals!$E$4:$H$104,2,1)/100),IF(('Cover Sheet'!$AC$6="3rd"),(VLOOKUP(ROUND((D47*100),0),Goals!$E$4:$H$104,3,1)/100),VLOOKUP(ROUND((D47*100),0),Goals!$E$4:$H$104,4,1)/100)))</f>
        <is>
          <t/>
        </is>
      </c>
      <c r="H47" s="519" t="inlineStr">
        <f aca="false">IF(COUNT('Math Scores'!$F48:$AC48)=0,"",SUMIF('Math Scores'!$F$6:$IC$6,H$4,'Math Scores'!$F48:$IC48))</f>
        <is>
          <t/>
        </is>
      </c>
      <c r="I47" s="519" t="inlineStr">
        <f aca="false">IF(COUNT('Math Scores'!$F48:$AC48)=0,"",SUMIF('Math Scores'!$F$6:$IC$6,I$4,'Math Scores'!$F48:$IC48))</f>
        <is>
          <t/>
        </is>
      </c>
      <c r="J47" s="519" t="inlineStr">
        <f aca="false">IF(COUNT('Math Scores'!$F48:$AC48)=0,"",SUMIF('Math Scores'!$F$6:$IC$6,J$4,'Math Scores'!$F48:$IC48))</f>
        <is>
          <t/>
        </is>
      </c>
      <c r="K47" s="519" t="inlineStr">
        <f aca="false">IF(COUNT('Math Scores'!$F48:$AC48)=0,"",SUMIF('Math Scores'!$F$6:$IC$6,K$4,'Math Scores'!$F48:$IC48))</f>
        <is>
          <t/>
        </is>
      </c>
      <c r="L47" s="519" t="inlineStr">
        <f aca="false">IF(COUNT('Math Scores'!$F48:$AC48)=0,"",SUMIF('Math Scores'!$F$6:$IC$6,L$4,'Math Scores'!$F48:$IC48))</f>
        <is>
          <t/>
        </is>
      </c>
      <c r="M47" s="519" t="inlineStr">
        <f aca="false">IF(COUNT('Math Scores'!$F48:$AC48)=0,"",SUMIF('Math Scores'!$F$6:$IC$6,M$4,'Math Scores'!$F48:$IC48))</f>
        <is>
          <t/>
        </is>
      </c>
      <c r="N47" s="519" t="inlineStr">
        <f aca="false">IF(COUNT('Math Scores'!$F48:$AC48)=0,"",SUMIF('Math Scores'!$F$6:$IC$6,N$4,'Math Scores'!$F48:$IC48))</f>
        <is>
          <t/>
        </is>
      </c>
      <c r="O47" s="519" t="inlineStr">
        <f aca="false">IF(COUNT('Math Scores'!$F48:$AC48)=0,"",SUMIF('Math Scores'!$F$6:$IC$6,O$4,'Math Scores'!$F48:$IC48))</f>
        <is>
          <t/>
        </is>
      </c>
      <c r="P47" s="519" t="inlineStr">
        <f aca="false">IF(COUNT('Math Scores'!$F48:$AC48)=0,"",SUMIF('Math Scores'!$F$6:$IC$6,P$4,'Math Scores'!$F48:$IC48))</f>
        <is>
          <t/>
        </is>
      </c>
      <c r="Q47" s="519" t="inlineStr">
        <f aca="false">IF(COUNT('Math Scores'!$F48:$AC48)=0,"",SUMIF('Math Scores'!$F$6:$IC$6,Q$4,'Math Scores'!$F48:$IC48))</f>
        <is>
          <t/>
        </is>
      </c>
      <c r="R47" s="519" t="inlineStr">
        <f aca="false">IF(COUNT('Math Scores'!$F48:$AC48)=0,"",SUMIF('Math Scores'!$F$6:$IC$6,R$4,'Math Scores'!$F48:$IC48))</f>
        <is>
          <t/>
        </is>
      </c>
      <c r="S47" s="519"/>
      <c r="T47" s="519"/>
      <c r="U47" s="519"/>
      <c r="V47" s="519"/>
      <c r="W47" s="519"/>
      <c r="X47" s="519" t="inlineStr">
        <f aca="false">IF(COUNT('Math Scores'!$AD48:$AZ48)=0,"",SUMIF('Math Scores'!$F$6:$IC$6,X$4,'Math Scores'!$F48:$IC48))</f>
        <is>
          <t/>
        </is>
      </c>
      <c r="Y47" s="519" t="inlineStr">
        <f aca="false">IF(COUNT('Math Scores'!$AD48:$AZ48)=0,"",SUMIF('Math Scores'!$F$6:$IC$6,Y$4,'Math Scores'!$F48:$IC48))</f>
        <is>
          <t/>
        </is>
      </c>
      <c r="Z47" s="519" t="inlineStr">
        <f aca="false">IF(COUNT('Math Scores'!$AD48:$AZ48)=0,"",SUMIF('Math Scores'!$F$6:$IC$6,Z$4,'Math Scores'!$F48:$IC48))</f>
        <is>
          <t/>
        </is>
      </c>
      <c r="AA47" s="519" t="inlineStr">
        <f aca="false">IF(COUNT('Math Scores'!$AD48:$AZ48)=0,"",SUMIF('Math Scores'!$F$6:$IC$6,AA$4,'Math Scores'!$F48:$IC48))</f>
        <is>
          <t/>
        </is>
      </c>
      <c r="AB47" s="519" t="inlineStr">
        <f aca="false">IF(COUNT('Math Scores'!$AD48:$AZ48)=0,"",SUMIF('Math Scores'!$F$6:$IC$6,AB$4,'Math Scores'!$F48:$IC48))</f>
        <is>
          <t/>
        </is>
      </c>
      <c r="AC47" s="519" t="inlineStr">
        <f aca="false">IF(COUNT('Math Scores'!$AD48:$AZ48)=0,"",SUMIF('Math Scores'!$F$6:$IC$6,AC$4,'Math Scores'!$F48:$IC48))</f>
        <is>
          <t/>
        </is>
      </c>
      <c r="AD47" s="519" t="inlineStr">
        <f aca="false">IF(COUNT('Math Scores'!$AD48:$AZ48)=0,"",SUMIF('Math Scores'!$F$6:$IC$6,AD$4,'Math Scores'!$F48:$IC48))</f>
        <is>
          <t/>
        </is>
      </c>
      <c r="AE47" s="519" t="inlineStr">
        <f aca="false">IF(COUNT('Math Scores'!$AD48:$AZ48)=0,"",SUMIF('Math Scores'!$F$6:$IC$6,AE$4,'Math Scores'!$F48:$IC48))</f>
        <is>
          <t/>
        </is>
      </c>
      <c r="AF47" s="519" t="inlineStr">
        <f aca="false">IF(COUNT('Math Scores'!$AD48:$AZ48)=0,"",SUMIF('Math Scores'!$F$6:$IC$6,AF$4,'Math Scores'!$F48:$IC48))</f>
        <is>
          <t/>
        </is>
      </c>
      <c r="AG47" s="519" t="inlineStr">
        <f aca="false">IF(COUNT('Math Scores'!$AD48:$AZ48)=0,"",SUMIF('Math Scores'!$F$6:$IC$6,AG$4,'Math Scores'!$F48:$IC48))</f>
        <is>
          <t/>
        </is>
      </c>
      <c r="AH47" s="519" t="inlineStr">
        <f aca="false">IF(COUNT('Math Scores'!$AD48:$AZ48)=0,"",SUMIF('Math Scores'!$F$6:$IC$6,AH$4,'Math Scores'!$F48:$IC48))</f>
        <is>
          <t/>
        </is>
      </c>
      <c r="AI47" s="519" t="inlineStr">
        <f aca="false">IF(COUNT('Math Scores'!$AD48:$AZ48)=0,"",SUMIF('Math Scores'!$F$6:$IC$6,AI$4,'Math Scores'!$F48:$IC48))</f>
        <is>
          <t/>
        </is>
      </c>
      <c r="AJ47" s="519" t="inlineStr">
        <f aca="false">IF(COUNT('Math Scores'!$BA48:$BY48)=0,"",SUMIF('Math Scores'!$F$6:$IC$6,AJ$4,'Math Scores'!$F48:$IC48))</f>
        <is>
          <t/>
        </is>
      </c>
      <c r="AK47" s="519" t="inlineStr">
        <f aca="false">IF(COUNT('Math Scores'!$BA48:$BY48)=0,"",SUMIF('Math Scores'!$F$6:$IC$6,AK$4,'Math Scores'!$F48:$IC48))</f>
        <is>
          <t/>
        </is>
      </c>
      <c r="AL47" s="519" t="inlineStr">
        <f aca="false">IF(COUNT('Math Scores'!$BA48:$BY48)=0,"",SUMIF('Math Scores'!$F$6:$IC$6,AL$4,'Math Scores'!$F48:$IC48))</f>
        <is>
          <t/>
        </is>
      </c>
      <c r="AM47" s="519" t="inlineStr">
        <f aca="false">IF(COUNT('Math Scores'!$BA48:$BY48)=0,"",SUMIF('Math Scores'!$F$6:$IC$6,AM$4,'Math Scores'!$F48:$IC48))</f>
        <is>
          <t/>
        </is>
      </c>
      <c r="AN47" s="519" t="inlineStr">
        <f aca="false">IF(COUNT('Math Scores'!$BA48:$BY48)=0,"",SUMIF('Math Scores'!$F$6:$IC$6,AN$4,'Math Scores'!$F48:$IC48))</f>
        <is>
          <t/>
        </is>
      </c>
      <c r="AO47" s="519" t="inlineStr">
        <f aca="false">IF(COUNT('Math Scores'!$BA48:$BY48)=0,"",SUMIF('Math Scores'!$F$6:$IC$6,AO$4,'Math Scores'!$F48:$IC48))</f>
        <is>
          <t/>
        </is>
      </c>
      <c r="AP47" s="519" t="inlineStr">
        <f aca="false">IF(COUNT('Math Scores'!$BA48:$BY48)=0,"",SUMIF('Math Scores'!$F$6:$IC$6,AP$4,'Math Scores'!$F48:$IC48))</f>
        <is>
          <t/>
        </is>
      </c>
      <c r="AQ47" s="519" t="inlineStr">
        <f aca="false">IF(COUNT('Math Scores'!$BA48:$BY48)=0,"",SUMIF('Math Scores'!$F$6:$IC$6,AQ$4,'Math Scores'!$F48:$IC48))</f>
        <is>
          <t/>
        </is>
      </c>
      <c r="AR47" s="519" t="inlineStr">
        <f aca="false">IF(COUNT('Math Scores'!$BA48:$BY48)=0,"",SUMIF('Math Scores'!$F$6:$IC$6,AR$4,'Math Scores'!$F48:$IC48))</f>
        <is>
          <t/>
        </is>
      </c>
      <c r="AS47" s="519" t="inlineStr">
        <f aca="false">IF(COUNT('Math Scores'!$BA48:$BY48)=0,"",SUMIF('Math Scores'!$F$6:$IC$6,AS$4,'Math Scores'!$F48:$IC48))</f>
        <is>
          <t/>
        </is>
      </c>
      <c r="AT47" s="519" t="inlineStr">
        <f aca="false">IF(COUNT('Math Scores'!$BA48:$BY48)=0,"",SUMIF('Math Scores'!$F$6:$IC$6,AT$4,'Math Scores'!$F48:$IC48))</f>
        <is>
          <t/>
        </is>
      </c>
      <c r="AU47" s="519" t="inlineStr">
        <f aca="false">IF(COUNT('Math Scores'!$BA48:$BY48)=0,"",SUMIF('Math Scores'!$F$6:$IC$6,AU$4,'Math Scores'!$F48:$IC48))</f>
        <is>
          <t/>
        </is>
      </c>
      <c r="AV47" s="519" t="inlineStr">
        <f aca="false">IF(COUNT('Math Scores'!$BA48:$BY48)=0,"",SUMIF('Math Scores'!$F$6:$IC$6,AV$4,'Math Scores'!$F48:$IC48))</f>
        <is>
          <t/>
        </is>
      </c>
      <c r="AW47" s="519" t="inlineStr">
        <f aca="false">IF(COUNT('Math Scores'!$BA48:$BY48)=0,"",SUMIF('Math Scores'!$F$6:$IC$6,AW$4,'Math Scores'!$F48:$IC48))</f>
        <is>
          <t/>
        </is>
      </c>
      <c r="AX47" s="519" t="inlineStr">
        <f aca="false">IF(COUNT('Math Scores'!$BZ48:$CW48)=0,"",SUMIF('Math Scores'!$F$6:$IC$6,AX$4,'Math Scores'!$F48:$IC48))</f>
        <is>
          <t/>
        </is>
      </c>
      <c r="AY47" s="519" t="inlineStr">
        <f aca="false">IF(COUNT('Math Scores'!$BZ48:$CW48)=0,"",SUMIF('Math Scores'!$F$6:$IC$6,AY$4,'Math Scores'!$F48:$IC48))</f>
        <is>
          <t/>
        </is>
      </c>
      <c r="AZ47" s="519" t="inlineStr">
        <f aca="false">IF(COUNT('Math Scores'!$BZ48:$CW48)=0,"",SUMIF('Math Scores'!$F$6:$IC$6,AZ$4,'Math Scores'!$F48:$IC48))</f>
        <is>
          <t/>
        </is>
      </c>
      <c r="BA47" s="519" t="inlineStr">
        <f aca="false">IF(COUNT('Math Scores'!$BZ48:$CW48)=0,"",SUMIF('Math Scores'!$F$6:$IC$6,BA$4,'Math Scores'!$F48:$IC48))</f>
        <is>
          <t/>
        </is>
      </c>
      <c r="BB47" s="519" t="inlineStr">
        <f aca="false">IF(COUNT('Math Scores'!$BZ48:$CW48)=0,"",SUMIF('Math Scores'!$F$6:$IC$6,BB$4,'Math Scores'!$F48:$IC48))</f>
        <is>
          <t/>
        </is>
      </c>
      <c r="BC47" s="519" t="inlineStr">
        <f aca="false">IF(COUNT('Math Scores'!$BZ48:$CW48)=0,"",SUMIF('Math Scores'!$F$6:$IC$6,BC$4,'Math Scores'!$F48:$IC48))</f>
        <is>
          <t/>
        </is>
      </c>
      <c r="BD47" s="519" t="inlineStr">
        <f aca="false">IF(COUNT('Math Scores'!$BZ48:$CW48)=0,"",SUMIF('Math Scores'!$F$6:$IC$6,BD$4,'Math Scores'!$F48:$IC48))</f>
        <is>
          <t/>
        </is>
      </c>
      <c r="BE47" s="519" t="inlineStr">
        <f aca="false">IF(COUNT('Math Scores'!$BZ48:$CW48)=0,"",SUMIF('Math Scores'!$F$6:$IC$6,BE$4,'Math Scores'!$F48:$IC48))</f>
        <is>
          <t/>
        </is>
      </c>
      <c r="BF47" s="519" t="inlineStr">
        <f aca="false">IF(COUNT('Math Scores'!$BZ48:$CW48)=0,"",SUMIF('Math Scores'!$F$6:$IC$6,BF$4,'Math Scores'!$F48:$IC48))</f>
        <is>
          <t/>
        </is>
      </c>
      <c r="BG47" s="519" t="inlineStr">
        <f aca="false">IF(COUNT('Math Scores'!$BZ48:$CW48)=0,"",SUMIF('Math Scores'!$F$6:$IC$6,BG$4,'Math Scores'!$F48:$IC48))</f>
        <is>
          <t/>
        </is>
      </c>
      <c r="BH47" s="519" t="inlineStr">
        <f aca="false">IF(COUNT('Math Scores'!$BZ48:$CW48)=0,"",SUMIF('Math Scores'!$F$6:$IC$6,BH$4,'Math Scores'!$F48:$IC48))</f>
        <is>
          <t/>
        </is>
      </c>
      <c r="BI47" s="519" t="inlineStr">
        <f aca="false">IF(COUNT('Math Scores'!$BZ48:$CW48)=0,"",SUMIF('Math Scores'!$F$6:$IC$6,BI$4,'Math Scores'!$F48:$IC48))</f>
        <is>
          <t/>
        </is>
      </c>
      <c r="BJ47" s="519" t="inlineStr">
        <f aca="false">IF(COUNT('Math Scores'!$BZ48:$CW48)=0,"",SUMIF('Math Scores'!$F$6:$IC$6,BJ$4,'Math Scores'!$F48:$IC48))</f>
        <is>
          <t/>
        </is>
      </c>
      <c r="BK47" s="519" t="inlineStr">
        <f aca="false">IF(COUNT('Math Scores'!$BZ48:$CW48)=0,"",SUMIF('Math Scores'!$F$6:$IC$6,BK$4,'Math Scores'!$F48:$IC48))</f>
        <is>
          <t/>
        </is>
      </c>
      <c r="BL47" s="519" t="inlineStr">
        <f aca="false">IF(COUNT('Math Scores'!$CX48:$DU48)=0,"",SUMIF('Math Scores'!$F$6:$IC$6,BL$4,'Math Scores'!$F48:$IC48))</f>
        <is>
          <t/>
        </is>
      </c>
      <c r="BM47" s="519" t="inlineStr">
        <f aca="false">IF(COUNT('Math Scores'!$CX48:$DU48)=0,"",SUMIF('Math Scores'!$F$6:$IC$6,BM$4,'Math Scores'!$F48:$IC48))</f>
        <is>
          <t/>
        </is>
      </c>
      <c r="BN47" s="519" t="inlineStr">
        <f aca="false">IF(COUNT('Math Scores'!$CX48:$DU48)=0,"",SUMIF('Math Scores'!$F$6:$IC$6,BN$4,'Math Scores'!$F48:$IC48))</f>
        <is>
          <t/>
        </is>
      </c>
      <c r="BO47" s="519" t="inlineStr">
        <f aca="false">IF(COUNT('Math Scores'!$CX48:$DU48)=0,"",SUMIF('Math Scores'!$F$6:$IC$6,BO$4,'Math Scores'!$F48:$IC48))</f>
        <is>
          <t/>
        </is>
      </c>
      <c r="BP47" s="519" t="inlineStr">
        <f aca="false">IF(COUNT('Math Scores'!$CX48:$DU48)=0,"",SUMIF('Math Scores'!$F$6:$IC$6,BP$4,'Math Scores'!$F48:$IC48))</f>
        <is>
          <t/>
        </is>
      </c>
      <c r="BQ47" s="519" t="inlineStr">
        <f aca="false">IF(COUNT('Math Scores'!$CX48:$DU48)=0,"",SUMIF('Math Scores'!$F$6:$IC$6,BQ$4,'Math Scores'!$F48:$IC48))</f>
        <is>
          <t/>
        </is>
      </c>
      <c r="BR47" s="519" t="inlineStr">
        <f aca="false">IF(COUNT('Math Scores'!$CX48:$DU48)=0,"",SUMIF('Math Scores'!$F$6:$IC$6,BR$4,'Math Scores'!$F48:$IC48))</f>
        <is>
          <t/>
        </is>
      </c>
      <c r="BS47" s="519" t="inlineStr">
        <f aca="false">IF(COUNT('Math Scores'!$CX48:$DU48)=0,"",SUMIF('Math Scores'!$F$6:$IC$6,BS$4,'Math Scores'!$F48:$IC48))</f>
        <is>
          <t/>
        </is>
      </c>
      <c r="BT47" s="519" t="inlineStr">
        <f aca="false">IF(COUNT('Math Scores'!$CX48:$DU48)=0,"",SUMIF('Math Scores'!$F$6:$IC$6,BT$4,'Math Scores'!$F48:$IC48))</f>
        <is>
          <t/>
        </is>
      </c>
      <c r="BU47" s="519" t="inlineStr">
        <f aca="false">IF(COUNT('Math Scores'!$CX48:$DU48)=0,"",SUMIF('Math Scores'!$F$6:$IC$6,BU$4,'Math Scores'!$F48:$IC48))</f>
        <is>
          <t/>
        </is>
      </c>
      <c r="BV47" s="519" t="inlineStr">
        <f aca="false">IF(COUNT('Math Scores'!$CX48:$DU48)=0,"",SUMIF('Math Scores'!$F$6:$IC$6,BV$4,'Math Scores'!$F48:$IC48))</f>
        <is>
          <t/>
        </is>
      </c>
      <c r="BW47" s="519" t="inlineStr">
        <f aca="false">IF(COUNT('Math Scores'!$CX48:$DU48)=0,"",SUMIF('Math Scores'!$F$6:$IC$6,BW$4,'Math Scores'!$F48:$IC48))</f>
        <is>
          <t/>
        </is>
      </c>
      <c r="BX47" s="519" t="inlineStr">
        <f aca="false">IF(COUNT('Math Scores'!$CX48:$DU48)=0,"",SUMIF('Math Scores'!$F$6:$IC$6,BX$4,'Math Scores'!$F48:$IC48))</f>
        <is>
          <t/>
        </is>
      </c>
      <c r="BY47" s="519" t="inlineStr">
        <f aca="false">IF(COUNT('Math Scores'!$CX48:$DU48)=0,"",SUMIF('Math Scores'!$F$6:$IC$6,BY$4,'Math Scores'!$F48:$IC48))</f>
        <is>
          <t/>
        </is>
      </c>
      <c r="BZ47" s="519" t="inlineStr">
        <f aca="false">IF(COUNT('Math Scores'!$CX48:$DU48)=0,"",SUMIF('Math Scores'!$F$6:$IC$6,BZ$4,'Math Scores'!$F48:$IC48))</f>
        <is>
          <t/>
        </is>
      </c>
      <c r="CA47" s="519" t="inlineStr">
        <f aca="false">IF(COUNT('Math Scores'!$CX48:$DU48)=0,"",SUMIF('Math Scores'!$F$6:$IC$6,CA$4,'Math Scores'!$F48:$IC48))</f>
        <is>
          <t/>
        </is>
      </c>
      <c r="CB47" s="519" t="inlineStr">
        <f aca="false">IF(COUNT('Math Scores'!$CX48:$DU48)=0,"",SUMIF('Math Scores'!$F$6:$IC$6,CB$4,'Math Scores'!$F48:$IC48))</f>
        <is>
          <t/>
        </is>
      </c>
      <c r="CC47" s="519" t="inlineStr">
        <f aca="false">IF(COUNT('Math Scores'!$CX48:$DU48)=0,"",SUMIF('Math Scores'!$F$6:$IC$6,CC$4,'Math Scores'!$F48:$IC48))</f>
        <is>
          <t/>
        </is>
      </c>
      <c r="CD47" s="519" t="inlineStr">
        <f aca="false">IF(COUNT('Math Scores'!$DV48:$EU48)=0,"",SUMIF('Math Scores'!$F$6:$IC$6,CD$4,'Math Scores'!$F48:$IC48))</f>
        <is>
          <t/>
        </is>
      </c>
      <c r="CE47" s="519" t="inlineStr">
        <f aca="false">IF(COUNT('Math Scores'!$DV48:$EU48)=0,"",SUMIF('Math Scores'!$F$6:$IC$6,CE$4,'Math Scores'!$F48:$IC48))</f>
        <is>
          <t/>
        </is>
      </c>
      <c r="CF47" s="519" t="inlineStr">
        <f aca="false">IF(COUNT('Math Scores'!$DV48:$EU48)=0,"",SUMIF('Math Scores'!$F$6:$IC$6,CF$4,'Math Scores'!$F48:$IC48))</f>
        <is>
          <t/>
        </is>
      </c>
      <c r="CG47" s="519" t="inlineStr">
        <f aca="false">IF(COUNT('Math Scores'!$DV48:$EU48)=0,"",SUMIF('Math Scores'!$F$6:$IC$6,CG$4,'Math Scores'!$F48:$IC48))</f>
        <is>
          <t/>
        </is>
      </c>
      <c r="CH47" s="519" t="inlineStr">
        <f aca="false">IF(COUNT('Math Scores'!$DV48:$EU48)=0,"",SUMIF('Math Scores'!$F$6:$IC$6,CH$4,'Math Scores'!$F48:$IC48))</f>
        <is>
          <t/>
        </is>
      </c>
      <c r="CI47" s="519" t="inlineStr">
        <f aca="false">IF(COUNT('Math Scores'!$DV48:$EU48)=0,"",SUMIF('Math Scores'!$F$6:$IC$6,CI$4,'Math Scores'!$F48:$IC48))</f>
        <is>
          <t/>
        </is>
      </c>
      <c r="CJ47" s="519" t="inlineStr">
        <f aca="false">IF(COUNT('Math Scores'!$DV48:$EU48)=0,"",SUMIF('Math Scores'!$F$6:$IC$6,CJ$4,'Math Scores'!$F48:$IC48))</f>
        <is>
          <t/>
        </is>
      </c>
      <c r="CK47" s="519" t="inlineStr">
        <f aca="false">IF(COUNT('Math Scores'!$DV48:$EU48)=0,"",SUMIF('Math Scores'!$F$6:$IC$6,CK$4,'Math Scores'!$F48:$IC48))</f>
        <is>
          <t/>
        </is>
      </c>
      <c r="CL47" s="519" t="inlineStr">
        <f aca="false">IF(COUNT('Math Scores'!$DV48:$EU48)=0,"",SUMIF('Math Scores'!$F$6:$IC$6,CL$4,'Math Scores'!$F48:$IC48))</f>
        <is>
          <t/>
        </is>
      </c>
      <c r="CM47" s="519" t="inlineStr">
        <f aca="false">IF(COUNT('Math Scores'!$DV48:$EU48)=0,"",SUMIF('Math Scores'!$F$6:$IC$6,CM$4,'Math Scores'!$F48:$IC48))</f>
        <is>
          <t/>
        </is>
      </c>
      <c r="CN47" s="519" t="inlineStr">
        <f aca="false">IF(COUNT('Math Scores'!$DV48:$EU48)=0,"",SUMIF('Math Scores'!$F$6:$IC$6,CN$4,'Math Scores'!$F48:$IC48))</f>
        <is>
          <t/>
        </is>
      </c>
      <c r="CO47" s="519" t="inlineStr">
        <f aca="false">IF(COUNT('Math Scores'!$DV48:$EU48)=0,"",SUMIF('Math Scores'!$F$6:$IC$6,CO$4,'Math Scores'!$F48:$IC48))</f>
        <is>
          <t/>
        </is>
      </c>
      <c r="CP47" s="519" t="inlineStr">
        <f aca="false">IF(COUNT('Math Scores'!$DV48:$EU48)=0,"",SUMIF('Math Scores'!$F$6:$IC$6,CP$4,'Math Scores'!$F48:$IC48))</f>
        <is>
          <t/>
        </is>
      </c>
      <c r="CQ47" s="519" t="inlineStr">
        <f aca="false">IF(COUNT('Math Scores'!$DV48:$EU48)=0,"",SUMIF('Math Scores'!$F$6:$IC$6,CQ$4,'Math Scores'!$F48:$IC48))</f>
        <is>
          <t/>
        </is>
      </c>
      <c r="CR47" s="519" t="inlineStr">
        <f aca="false">IF(COUNT('Math Scores'!$DV48:$EU48)=0,"",SUMIF('Math Scores'!$F$6:$IC$6,CR$4,'Math Scores'!$F48:$IC48))</f>
        <is>
          <t/>
        </is>
      </c>
      <c r="CS47" s="519" t="inlineStr">
        <f aca="false">IF(COUNT('Math Scores'!$DV48:$EU48)=0,"",SUMIF('Math Scores'!$F$6:$IC$6,CS$4,'Math Scores'!$F48:$IC48))</f>
        <is>
          <t/>
        </is>
      </c>
      <c r="CT47" s="519" t="inlineStr">
        <f aca="false">IF(COUNT('Math Scores'!$EV48:$FW48)=0,"",SUMIF('Math Scores'!$F$6:$IC$6,CT$4,'Math Scores'!$F48:$IC48))</f>
        <is>
          <t/>
        </is>
      </c>
      <c r="CU47" s="519" t="inlineStr">
        <f aca="false">IF(COUNT('Math Scores'!$EV48:$FW48)=0,"",SUMIF('Math Scores'!$F$6:$IC$6,CU$4,'Math Scores'!$F48:$IC48))</f>
        <is>
          <t/>
        </is>
      </c>
      <c r="CV47" s="519" t="inlineStr">
        <f aca="false">IF(COUNT('Math Scores'!$EV48:$FW48)=0,"",SUMIF('Math Scores'!$F$6:$IC$6,CV$4,'Math Scores'!$F48:$IC48))</f>
        <is>
          <t/>
        </is>
      </c>
      <c r="CW47" s="519" t="inlineStr">
        <f aca="false">IF(COUNT('Math Scores'!$EV48:$FW48)=0,"",SUMIF('Math Scores'!$F$6:$IC$6,CW$4,'Math Scores'!$F48:$IC48))</f>
        <is>
          <t/>
        </is>
      </c>
      <c r="CX47" s="519" t="inlineStr">
        <f aca="false">IF(COUNT('Math Scores'!$EV48:$FW48)=0,"",SUMIF('Math Scores'!$F$6:$IC$6,CX$4,'Math Scores'!$F48:$IC48))</f>
        <is>
          <t/>
        </is>
      </c>
      <c r="CY47" s="519" t="inlineStr">
        <f aca="false">IF(COUNT('Math Scores'!$EV48:$FW48)=0,"",SUMIF('Math Scores'!$F$6:$IC$6,CY$4,'Math Scores'!$F48:$IC48))</f>
        <is>
          <t/>
        </is>
      </c>
      <c r="CZ47" s="519" t="inlineStr">
        <f aca="false">IF(COUNT('Math Scores'!$EV48:$FW48)=0,"",SUMIF('Math Scores'!$F$6:$IC$6,CZ$4,'Math Scores'!$F48:$IC48))</f>
        <is>
          <t/>
        </is>
      </c>
      <c r="DA47" s="519" t="inlineStr">
        <f aca="false">IF(COUNT('Math Scores'!$EV48:$FW48)=0,"",SUMIF('Math Scores'!$F$6:$IC$6,DA$4,'Math Scores'!$F48:$IC48))</f>
        <is>
          <t/>
        </is>
      </c>
      <c r="DB47" s="519" t="inlineStr">
        <f aca="false">IF(COUNT('Math Scores'!$EV48:$FW48)=0,"",SUMIF('Math Scores'!$F$6:$IC$6,DB$4,'Math Scores'!$F48:$IC48))</f>
        <is>
          <t/>
        </is>
      </c>
      <c r="DC47" s="519" t="inlineStr">
        <f aca="false">IF(COUNT('Math Scores'!$EV48:$FW48)=0,"",SUMIF('Math Scores'!$F$6:$IC$6,DC$4,'Math Scores'!$F48:$IC48))</f>
        <is>
          <t/>
        </is>
      </c>
      <c r="DD47" s="519" t="inlineStr">
        <f aca="false">IF(COUNT('Math Scores'!$EV48:$FW48)=0,"",SUMIF('Math Scores'!$F$6:$IC$6,DD$4,'Math Scores'!$F48:$IC48))</f>
        <is>
          <t/>
        </is>
      </c>
      <c r="DE47" s="519" t="inlineStr">
        <f aca="false">IF(COUNT('Math Scores'!$EV48:$FW48)=0,"",SUMIF('Math Scores'!$F$6:$IC$6,DE$4,'Math Scores'!$F48:$IC48))</f>
        <is>
          <t/>
        </is>
      </c>
      <c r="DF47" s="519" t="inlineStr">
        <f aca="false">IF(COUNT('Math Scores'!$EV48:$FW48)=0,"",SUMIF('Math Scores'!$F$6:$IC$6,DF$4,'Math Scores'!$F48:$IC48))</f>
        <is>
          <t/>
        </is>
      </c>
      <c r="DG47" s="519" t="inlineStr">
        <f aca="false">IF(COUNT('Math Scores'!$EV48:$FW48)=0,"",SUMIF('Math Scores'!$F$6:$IC$6,DG$4,'Math Scores'!$F48:$IC48))</f>
        <is>
          <t/>
        </is>
      </c>
    </row>
    <row r="48" customFormat="false" ht="12.75" hidden="false" customHeight="false" outlineLevel="0" collapsed="false">
      <c r="A48" s="421" t="n">
        <v>41</v>
      </c>
      <c r="B48" s="228" t="inlineStr">
        <f aca="false">'Math Scores'!B49</f>
        <is>
          <t/>
        </is>
      </c>
      <c r="C48" s="517" t="inlineStr">
        <f aca="false">IF(COUNT('Math Scores'!F49:HI49)=0, "", (SUMIF('Math Scores'!$F$5:$HI$5,"Yes",'Math Scores'!F49:HI49)/SUMIF('Math Scores'!$F$5:$HI$5,"Yes",'Math Scores'!$F$2:$HI$2)))</f>
        <is>
          <t/>
        </is>
      </c>
      <c r="D48" s="476" t="inlineStr">
        <f aca="false">IF(B48="","",IF(COUNT(H48:DG48)=0,"",IF(('Cover Sheet'!$AC$6="2nd"),(SUM(H48:W48)/SUM(H$2:W$2)),IF(('Cover Sheet'!$AC$6="3rd"),(SUM(X48:AI48)/SUM(X$2:AI$2)),IF(('Cover Sheet'!$AC$6="4th"),(SUM(AJ48:AW48)/SUM(AJ$2:AW$2)),IF(('Cover Sheet'!$AC$6="5th"),(SUM(AX48:BK48)/SUM(AX$2:BK$2)),IF(('Cover Sheet'!$AC$6="6th"),(SUM(BL48:CC48)/SUM(BL$2:CC$2)),IF(('Cover Sheet'!$AC$6="7th"),(SUM(CD48:CS48)/SUM(CD$2:CS$2)),IF(('Cover Sheet'!$AC$6="8th"),(SUM(CT48:DG48)/SUM(CT$2:DG$2)),"ERROR")))))))))</f>
        <is>
          <t/>
        </is>
      </c>
      <c r="E48" s="318" t="str">
        <f aca="false">IF(D48="","",IF(D48&gt;0.9,"A1",IF(D48&gt;0.8,"A2",IF(D48&gt;0.7,"B1",IF(D48&gt;0.6,"B2",IF(D48&gt;0.5,"C1",IF(D48&gt;0.4,"C2",IF(D48&gt;0.32,"D",IF(D48&gt;0.2,"E1","E2")))))))))</f>
        <v/>
      </c>
      <c r="F48" s="476" t="str">
        <f aca="false">IF(G48="","",IF(G48&gt;=0.9,"Distinction",IF(G48&gt;=0.75,"First Class",IF(G48&gt;=0.56,"Second Class",IF(G48&gt;=0.35,"Pass","Unsatisfactory")))))</f>
        <v/>
      </c>
      <c r="G48" s="518" t="inlineStr">
        <f aca="false">IF(OR(B48="",'Cover Sheet'!$AC$6=""),"",IF(('Cover Sheet'!$AC$6="2nd"),(VLOOKUP(ROUND((D48*100),0),Goals!$E$4:$H$104,2,1)/100),IF(('Cover Sheet'!$AC$6="3rd"),(VLOOKUP(ROUND((D48*100),0),Goals!$E$4:$H$104,3,1)/100),VLOOKUP(ROUND((D48*100),0),Goals!$E$4:$H$104,4,1)/100)))</f>
        <is>
          <t/>
        </is>
      </c>
      <c r="H48" s="519" t="inlineStr">
        <f aca="false">IF(COUNT('Math Scores'!$F49:$AC49)=0,"",SUMIF('Math Scores'!$F$6:$IC$6,H$4,'Math Scores'!$F49:$IC49))</f>
        <is>
          <t/>
        </is>
      </c>
      <c r="I48" s="519" t="inlineStr">
        <f aca="false">IF(COUNT('Math Scores'!$F49:$AC49)=0,"",SUMIF('Math Scores'!$F$6:$IC$6,I$4,'Math Scores'!$F49:$IC49))</f>
        <is>
          <t/>
        </is>
      </c>
      <c r="J48" s="519" t="inlineStr">
        <f aca="false">IF(COUNT('Math Scores'!$F49:$AC49)=0,"",SUMIF('Math Scores'!$F$6:$IC$6,J$4,'Math Scores'!$F49:$IC49))</f>
        <is>
          <t/>
        </is>
      </c>
      <c r="K48" s="519" t="inlineStr">
        <f aca="false">IF(COUNT('Math Scores'!$F49:$AC49)=0,"",SUMIF('Math Scores'!$F$6:$IC$6,K$4,'Math Scores'!$F49:$IC49))</f>
        <is>
          <t/>
        </is>
      </c>
      <c r="L48" s="519" t="inlineStr">
        <f aca="false">IF(COUNT('Math Scores'!$F49:$AC49)=0,"",SUMIF('Math Scores'!$F$6:$IC$6,L$4,'Math Scores'!$F49:$IC49))</f>
        <is>
          <t/>
        </is>
      </c>
      <c r="M48" s="519" t="inlineStr">
        <f aca="false">IF(COUNT('Math Scores'!$F49:$AC49)=0,"",SUMIF('Math Scores'!$F$6:$IC$6,M$4,'Math Scores'!$F49:$IC49))</f>
        <is>
          <t/>
        </is>
      </c>
      <c r="N48" s="519" t="inlineStr">
        <f aca="false">IF(COUNT('Math Scores'!$F49:$AC49)=0,"",SUMIF('Math Scores'!$F$6:$IC$6,N$4,'Math Scores'!$F49:$IC49))</f>
        <is>
          <t/>
        </is>
      </c>
      <c r="O48" s="519" t="inlineStr">
        <f aca="false">IF(COUNT('Math Scores'!$F49:$AC49)=0,"",SUMIF('Math Scores'!$F$6:$IC$6,O$4,'Math Scores'!$F49:$IC49))</f>
        <is>
          <t/>
        </is>
      </c>
      <c r="P48" s="519" t="inlineStr">
        <f aca="false">IF(COUNT('Math Scores'!$F49:$AC49)=0,"",SUMIF('Math Scores'!$F$6:$IC$6,P$4,'Math Scores'!$F49:$IC49))</f>
        <is>
          <t/>
        </is>
      </c>
      <c r="Q48" s="519" t="inlineStr">
        <f aca="false">IF(COUNT('Math Scores'!$F49:$AC49)=0,"",SUMIF('Math Scores'!$F$6:$IC$6,Q$4,'Math Scores'!$F49:$IC49))</f>
        <is>
          <t/>
        </is>
      </c>
      <c r="R48" s="519" t="inlineStr">
        <f aca="false">IF(COUNT('Math Scores'!$F49:$AC49)=0,"",SUMIF('Math Scores'!$F$6:$IC$6,R$4,'Math Scores'!$F49:$IC49))</f>
        <is>
          <t/>
        </is>
      </c>
      <c r="S48" s="519"/>
      <c r="T48" s="519"/>
      <c r="U48" s="519"/>
      <c r="V48" s="519"/>
      <c r="W48" s="519"/>
      <c r="X48" s="519" t="inlineStr">
        <f aca="false">IF(COUNT('Math Scores'!$AD49:$AZ49)=0,"",SUMIF('Math Scores'!$F$6:$IC$6,X$4,'Math Scores'!$F49:$IC49))</f>
        <is>
          <t/>
        </is>
      </c>
      <c r="Y48" s="519" t="inlineStr">
        <f aca="false">IF(COUNT('Math Scores'!$AD49:$AZ49)=0,"",SUMIF('Math Scores'!$F$6:$IC$6,Y$4,'Math Scores'!$F49:$IC49))</f>
        <is>
          <t/>
        </is>
      </c>
      <c r="Z48" s="519" t="inlineStr">
        <f aca="false">IF(COUNT('Math Scores'!$AD49:$AZ49)=0,"",SUMIF('Math Scores'!$F$6:$IC$6,Z$4,'Math Scores'!$F49:$IC49))</f>
        <is>
          <t/>
        </is>
      </c>
      <c r="AA48" s="519" t="inlineStr">
        <f aca="false">IF(COUNT('Math Scores'!$AD49:$AZ49)=0,"",SUMIF('Math Scores'!$F$6:$IC$6,AA$4,'Math Scores'!$F49:$IC49))</f>
        <is>
          <t/>
        </is>
      </c>
      <c r="AB48" s="519" t="inlineStr">
        <f aca="false">IF(COUNT('Math Scores'!$AD49:$AZ49)=0,"",SUMIF('Math Scores'!$F$6:$IC$6,AB$4,'Math Scores'!$F49:$IC49))</f>
        <is>
          <t/>
        </is>
      </c>
      <c r="AC48" s="519" t="inlineStr">
        <f aca="false">IF(COUNT('Math Scores'!$AD49:$AZ49)=0,"",SUMIF('Math Scores'!$F$6:$IC$6,AC$4,'Math Scores'!$F49:$IC49))</f>
        <is>
          <t/>
        </is>
      </c>
      <c r="AD48" s="519" t="inlineStr">
        <f aca="false">IF(COUNT('Math Scores'!$AD49:$AZ49)=0,"",SUMIF('Math Scores'!$F$6:$IC$6,AD$4,'Math Scores'!$F49:$IC49))</f>
        <is>
          <t/>
        </is>
      </c>
      <c r="AE48" s="519" t="inlineStr">
        <f aca="false">IF(COUNT('Math Scores'!$AD49:$AZ49)=0,"",SUMIF('Math Scores'!$F$6:$IC$6,AE$4,'Math Scores'!$F49:$IC49))</f>
        <is>
          <t/>
        </is>
      </c>
      <c r="AF48" s="519" t="inlineStr">
        <f aca="false">IF(COUNT('Math Scores'!$AD49:$AZ49)=0,"",SUMIF('Math Scores'!$F$6:$IC$6,AF$4,'Math Scores'!$F49:$IC49))</f>
        <is>
          <t/>
        </is>
      </c>
      <c r="AG48" s="519" t="inlineStr">
        <f aca="false">IF(COUNT('Math Scores'!$AD49:$AZ49)=0,"",SUMIF('Math Scores'!$F$6:$IC$6,AG$4,'Math Scores'!$F49:$IC49))</f>
        <is>
          <t/>
        </is>
      </c>
      <c r="AH48" s="519" t="inlineStr">
        <f aca="false">IF(COUNT('Math Scores'!$AD49:$AZ49)=0,"",SUMIF('Math Scores'!$F$6:$IC$6,AH$4,'Math Scores'!$F49:$IC49))</f>
        <is>
          <t/>
        </is>
      </c>
      <c r="AI48" s="519" t="inlineStr">
        <f aca="false">IF(COUNT('Math Scores'!$AD49:$AZ49)=0,"",SUMIF('Math Scores'!$F$6:$IC$6,AI$4,'Math Scores'!$F49:$IC49))</f>
        <is>
          <t/>
        </is>
      </c>
      <c r="AJ48" s="519" t="inlineStr">
        <f aca="false">IF(COUNT('Math Scores'!$BA49:$BY49)=0,"",SUMIF('Math Scores'!$F$6:$IC$6,AJ$4,'Math Scores'!$F49:$IC49))</f>
        <is>
          <t/>
        </is>
      </c>
      <c r="AK48" s="519" t="inlineStr">
        <f aca="false">IF(COUNT('Math Scores'!$BA49:$BY49)=0,"",SUMIF('Math Scores'!$F$6:$IC$6,AK$4,'Math Scores'!$F49:$IC49))</f>
        <is>
          <t/>
        </is>
      </c>
      <c r="AL48" s="519" t="inlineStr">
        <f aca="false">IF(COUNT('Math Scores'!$BA49:$BY49)=0,"",SUMIF('Math Scores'!$F$6:$IC$6,AL$4,'Math Scores'!$F49:$IC49))</f>
        <is>
          <t/>
        </is>
      </c>
      <c r="AM48" s="519" t="inlineStr">
        <f aca="false">IF(COUNT('Math Scores'!$BA49:$BY49)=0,"",SUMIF('Math Scores'!$F$6:$IC$6,AM$4,'Math Scores'!$F49:$IC49))</f>
        <is>
          <t/>
        </is>
      </c>
      <c r="AN48" s="519" t="inlineStr">
        <f aca="false">IF(COUNT('Math Scores'!$BA49:$BY49)=0,"",SUMIF('Math Scores'!$F$6:$IC$6,AN$4,'Math Scores'!$F49:$IC49))</f>
        <is>
          <t/>
        </is>
      </c>
      <c r="AO48" s="519" t="inlineStr">
        <f aca="false">IF(COUNT('Math Scores'!$BA49:$BY49)=0,"",SUMIF('Math Scores'!$F$6:$IC$6,AO$4,'Math Scores'!$F49:$IC49))</f>
        <is>
          <t/>
        </is>
      </c>
      <c r="AP48" s="519" t="inlineStr">
        <f aca="false">IF(COUNT('Math Scores'!$BA49:$BY49)=0,"",SUMIF('Math Scores'!$F$6:$IC$6,AP$4,'Math Scores'!$F49:$IC49))</f>
        <is>
          <t/>
        </is>
      </c>
      <c r="AQ48" s="519" t="inlineStr">
        <f aca="false">IF(COUNT('Math Scores'!$BA49:$BY49)=0,"",SUMIF('Math Scores'!$F$6:$IC$6,AQ$4,'Math Scores'!$F49:$IC49))</f>
        <is>
          <t/>
        </is>
      </c>
      <c r="AR48" s="519" t="inlineStr">
        <f aca="false">IF(COUNT('Math Scores'!$BA49:$BY49)=0,"",SUMIF('Math Scores'!$F$6:$IC$6,AR$4,'Math Scores'!$F49:$IC49))</f>
        <is>
          <t/>
        </is>
      </c>
      <c r="AS48" s="519" t="inlineStr">
        <f aca="false">IF(COUNT('Math Scores'!$BA49:$BY49)=0,"",SUMIF('Math Scores'!$F$6:$IC$6,AS$4,'Math Scores'!$F49:$IC49))</f>
        <is>
          <t/>
        </is>
      </c>
      <c r="AT48" s="519" t="inlineStr">
        <f aca="false">IF(COUNT('Math Scores'!$BA49:$BY49)=0,"",SUMIF('Math Scores'!$F$6:$IC$6,AT$4,'Math Scores'!$F49:$IC49))</f>
        <is>
          <t/>
        </is>
      </c>
      <c r="AU48" s="519" t="inlineStr">
        <f aca="false">IF(COUNT('Math Scores'!$BA49:$BY49)=0,"",SUMIF('Math Scores'!$F$6:$IC$6,AU$4,'Math Scores'!$F49:$IC49))</f>
        <is>
          <t/>
        </is>
      </c>
      <c r="AV48" s="519" t="inlineStr">
        <f aca="false">IF(COUNT('Math Scores'!$BA49:$BY49)=0,"",SUMIF('Math Scores'!$F$6:$IC$6,AV$4,'Math Scores'!$F49:$IC49))</f>
        <is>
          <t/>
        </is>
      </c>
      <c r="AW48" s="519" t="inlineStr">
        <f aca="false">IF(COUNT('Math Scores'!$BA49:$BY49)=0,"",SUMIF('Math Scores'!$F$6:$IC$6,AW$4,'Math Scores'!$F49:$IC49))</f>
        <is>
          <t/>
        </is>
      </c>
      <c r="AX48" s="519" t="inlineStr">
        <f aca="false">IF(COUNT('Math Scores'!$BZ49:$CW49)=0,"",SUMIF('Math Scores'!$F$6:$IC$6,AX$4,'Math Scores'!$F49:$IC49))</f>
        <is>
          <t/>
        </is>
      </c>
      <c r="AY48" s="519" t="inlineStr">
        <f aca="false">IF(COUNT('Math Scores'!$BZ49:$CW49)=0,"",SUMIF('Math Scores'!$F$6:$IC$6,AY$4,'Math Scores'!$F49:$IC49))</f>
        <is>
          <t/>
        </is>
      </c>
      <c r="AZ48" s="519" t="inlineStr">
        <f aca="false">IF(COUNT('Math Scores'!$BZ49:$CW49)=0,"",SUMIF('Math Scores'!$F$6:$IC$6,AZ$4,'Math Scores'!$F49:$IC49))</f>
        <is>
          <t/>
        </is>
      </c>
      <c r="BA48" s="519" t="inlineStr">
        <f aca="false">IF(COUNT('Math Scores'!$BZ49:$CW49)=0,"",SUMIF('Math Scores'!$F$6:$IC$6,BA$4,'Math Scores'!$F49:$IC49))</f>
        <is>
          <t/>
        </is>
      </c>
      <c r="BB48" s="519" t="inlineStr">
        <f aca="false">IF(COUNT('Math Scores'!$BZ49:$CW49)=0,"",SUMIF('Math Scores'!$F$6:$IC$6,BB$4,'Math Scores'!$F49:$IC49))</f>
        <is>
          <t/>
        </is>
      </c>
      <c r="BC48" s="519" t="inlineStr">
        <f aca="false">IF(COUNT('Math Scores'!$BZ49:$CW49)=0,"",SUMIF('Math Scores'!$F$6:$IC$6,BC$4,'Math Scores'!$F49:$IC49))</f>
        <is>
          <t/>
        </is>
      </c>
      <c r="BD48" s="519" t="inlineStr">
        <f aca="false">IF(COUNT('Math Scores'!$BZ49:$CW49)=0,"",SUMIF('Math Scores'!$F$6:$IC$6,BD$4,'Math Scores'!$F49:$IC49))</f>
        <is>
          <t/>
        </is>
      </c>
      <c r="BE48" s="519" t="inlineStr">
        <f aca="false">IF(COUNT('Math Scores'!$BZ49:$CW49)=0,"",SUMIF('Math Scores'!$F$6:$IC$6,BE$4,'Math Scores'!$F49:$IC49))</f>
        <is>
          <t/>
        </is>
      </c>
      <c r="BF48" s="519" t="inlineStr">
        <f aca="false">IF(COUNT('Math Scores'!$BZ49:$CW49)=0,"",SUMIF('Math Scores'!$F$6:$IC$6,BF$4,'Math Scores'!$F49:$IC49))</f>
        <is>
          <t/>
        </is>
      </c>
      <c r="BG48" s="519" t="inlineStr">
        <f aca="false">IF(COUNT('Math Scores'!$BZ49:$CW49)=0,"",SUMIF('Math Scores'!$F$6:$IC$6,BG$4,'Math Scores'!$F49:$IC49))</f>
        <is>
          <t/>
        </is>
      </c>
      <c r="BH48" s="519" t="inlineStr">
        <f aca="false">IF(COUNT('Math Scores'!$BZ49:$CW49)=0,"",SUMIF('Math Scores'!$F$6:$IC$6,BH$4,'Math Scores'!$F49:$IC49))</f>
        <is>
          <t/>
        </is>
      </c>
      <c r="BI48" s="519" t="inlineStr">
        <f aca="false">IF(COUNT('Math Scores'!$BZ49:$CW49)=0,"",SUMIF('Math Scores'!$F$6:$IC$6,BI$4,'Math Scores'!$F49:$IC49))</f>
        <is>
          <t/>
        </is>
      </c>
      <c r="BJ48" s="519" t="inlineStr">
        <f aca="false">IF(COUNT('Math Scores'!$BZ49:$CW49)=0,"",SUMIF('Math Scores'!$F$6:$IC$6,BJ$4,'Math Scores'!$F49:$IC49))</f>
        <is>
          <t/>
        </is>
      </c>
      <c r="BK48" s="519" t="inlineStr">
        <f aca="false">IF(COUNT('Math Scores'!$BZ49:$CW49)=0,"",SUMIF('Math Scores'!$F$6:$IC$6,BK$4,'Math Scores'!$F49:$IC49))</f>
        <is>
          <t/>
        </is>
      </c>
      <c r="BL48" s="519" t="inlineStr">
        <f aca="false">IF(COUNT('Math Scores'!$CX49:$DU49)=0,"",SUMIF('Math Scores'!$F$6:$IC$6,BL$4,'Math Scores'!$F49:$IC49))</f>
        <is>
          <t/>
        </is>
      </c>
      <c r="BM48" s="519" t="inlineStr">
        <f aca="false">IF(COUNT('Math Scores'!$CX49:$DU49)=0,"",SUMIF('Math Scores'!$F$6:$IC$6,BM$4,'Math Scores'!$F49:$IC49))</f>
        <is>
          <t/>
        </is>
      </c>
      <c r="BN48" s="519" t="inlineStr">
        <f aca="false">IF(COUNT('Math Scores'!$CX49:$DU49)=0,"",SUMIF('Math Scores'!$F$6:$IC$6,BN$4,'Math Scores'!$F49:$IC49))</f>
        <is>
          <t/>
        </is>
      </c>
      <c r="BO48" s="519" t="inlineStr">
        <f aca="false">IF(COUNT('Math Scores'!$CX49:$DU49)=0,"",SUMIF('Math Scores'!$F$6:$IC$6,BO$4,'Math Scores'!$F49:$IC49))</f>
        <is>
          <t/>
        </is>
      </c>
      <c r="BP48" s="519" t="inlineStr">
        <f aca="false">IF(COUNT('Math Scores'!$CX49:$DU49)=0,"",SUMIF('Math Scores'!$F$6:$IC$6,BP$4,'Math Scores'!$F49:$IC49))</f>
        <is>
          <t/>
        </is>
      </c>
      <c r="BQ48" s="519" t="inlineStr">
        <f aca="false">IF(COUNT('Math Scores'!$CX49:$DU49)=0,"",SUMIF('Math Scores'!$F$6:$IC$6,BQ$4,'Math Scores'!$F49:$IC49))</f>
        <is>
          <t/>
        </is>
      </c>
      <c r="BR48" s="519" t="inlineStr">
        <f aca="false">IF(COUNT('Math Scores'!$CX49:$DU49)=0,"",SUMIF('Math Scores'!$F$6:$IC$6,BR$4,'Math Scores'!$F49:$IC49))</f>
        <is>
          <t/>
        </is>
      </c>
      <c r="BS48" s="519" t="inlineStr">
        <f aca="false">IF(COUNT('Math Scores'!$CX49:$DU49)=0,"",SUMIF('Math Scores'!$F$6:$IC$6,BS$4,'Math Scores'!$F49:$IC49))</f>
        <is>
          <t/>
        </is>
      </c>
      <c r="BT48" s="519" t="inlineStr">
        <f aca="false">IF(COUNT('Math Scores'!$CX49:$DU49)=0,"",SUMIF('Math Scores'!$F$6:$IC$6,BT$4,'Math Scores'!$F49:$IC49))</f>
        <is>
          <t/>
        </is>
      </c>
      <c r="BU48" s="519" t="inlineStr">
        <f aca="false">IF(COUNT('Math Scores'!$CX49:$DU49)=0,"",SUMIF('Math Scores'!$F$6:$IC$6,BU$4,'Math Scores'!$F49:$IC49))</f>
        <is>
          <t/>
        </is>
      </c>
      <c r="BV48" s="519" t="inlineStr">
        <f aca="false">IF(COUNT('Math Scores'!$CX49:$DU49)=0,"",SUMIF('Math Scores'!$F$6:$IC$6,BV$4,'Math Scores'!$F49:$IC49))</f>
        <is>
          <t/>
        </is>
      </c>
      <c r="BW48" s="519" t="inlineStr">
        <f aca="false">IF(COUNT('Math Scores'!$CX49:$DU49)=0,"",SUMIF('Math Scores'!$F$6:$IC$6,BW$4,'Math Scores'!$F49:$IC49))</f>
        <is>
          <t/>
        </is>
      </c>
      <c r="BX48" s="519" t="inlineStr">
        <f aca="false">IF(COUNT('Math Scores'!$CX49:$DU49)=0,"",SUMIF('Math Scores'!$F$6:$IC$6,BX$4,'Math Scores'!$F49:$IC49))</f>
        <is>
          <t/>
        </is>
      </c>
      <c r="BY48" s="519" t="inlineStr">
        <f aca="false">IF(COUNT('Math Scores'!$CX49:$DU49)=0,"",SUMIF('Math Scores'!$F$6:$IC$6,BY$4,'Math Scores'!$F49:$IC49))</f>
        <is>
          <t/>
        </is>
      </c>
      <c r="BZ48" s="519" t="inlineStr">
        <f aca="false">IF(COUNT('Math Scores'!$CX49:$DU49)=0,"",SUMIF('Math Scores'!$F$6:$IC$6,BZ$4,'Math Scores'!$F49:$IC49))</f>
        <is>
          <t/>
        </is>
      </c>
      <c r="CA48" s="519" t="inlineStr">
        <f aca="false">IF(COUNT('Math Scores'!$CX49:$DU49)=0,"",SUMIF('Math Scores'!$F$6:$IC$6,CA$4,'Math Scores'!$F49:$IC49))</f>
        <is>
          <t/>
        </is>
      </c>
      <c r="CB48" s="519" t="inlineStr">
        <f aca="false">IF(COUNT('Math Scores'!$CX49:$DU49)=0,"",SUMIF('Math Scores'!$F$6:$IC$6,CB$4,'Math Scores'!$F49:$IC49))</f>
        <is>
          <t/>
        </is>
      </c>
      <c r="CC48" s="519" t="inlineStr">
        <f aca="false">IF(COUNT('Math Scores'!$CX49:$DU49)=0,"",SUMIF('Math Scores'!$F$6:$IC$6,CC$4,'Math Scores'!$F49:$IC49))</f>
        <is>
          <t/>
        </is>
      </c>
      <c r="CD48" s="519" t="inlineStr">
        <f aca="false">IF(COUNT('Math Scores'!$DV49:$EU49)=0,"",SUMIF('Math Scores'!$F$6:$IC$6,CD$4,'Math Scores'!$F49:$IC49))</f>
        <is>
          <t/>
        </is>
      </c>
      <c r="CE48" s="519" t="inlineStr">
        <f aca="false">IF(COUNT('Math Scores'!$DV49:$EU49)=0,"",SUMIF('Math Scores'!$F$6:$IC$6,CE$4,'Math Scores'!$F49:$IC49))</f>
        <is>
          <t/>
        </is>
      </c>
      <c r="CF48" s="519" t="inlineStr">
        <f aca="false">IF(COUNT('Math Scores'!$DV49:$EU49)=0,"",SUMIF('Math Scores'!$F$6:$IC$6,CF$4,'Math Scores'!$F49:$IC49))</f>
        <is>
          <t/>
        </is>
      </c>
      <c r="CG48" s="519" t="inlineStr">
        <f aca="false">IF(COUNT('Math Scores'!$DV49:$EU49)=0,"",SUMIF('Math Scores'!$F$6:$IC$6,CG$4,'Math Scores'!$F49:$IC49))</f>
        <is>
          <t/>
        </is>
      </c>
      <c r="CH48" s="519" t="inlineStr">
        <f aca="false">IF(COUNT('Math Scores'!$DV49:$EU49)=0,"",SUMIF('Math Scores'!$F$6:$IC$6,CH$4,'Math Scores'!$F49:$IC49))</f>
        <is>
          <t/>
        </is>
      </c>
      <c r="CI48" s="519" t="inlineStr">
        <f aca="false">IF(COUNT('Math Scores'!$DV49:$EU49)=0,"",SUMIF('Math Scores'!$F$6:$IC$6,CI$4,'Math Scores'!$F49:$IC49))</f>
        <is>
          <t/>
        </is>
      </c>
      <c r="CJ48" s="519" t="inlineStr">
        <f aca="false">IF(COUNT('Math Scores'!$DV49:$EU49)=0,"",SUMIF('Math Scores'!$F$6:$IC$6,CJ$4,'Math Scores'!$F49:$IC49))</f>
        <is>
          <t/>
        </is>
      </c>
      <c r="CK48" s="519" t="inlineStr">
        <f aca="false">IF(COUNT('Math Scores'!$DV49:$EU49)=0,"",SUMIF('Math Scores'!$F$6:$IC$6,CK$4,'Math Scores'!$F49:$IC49))</f>
        <is>
          <t/>
        </is>
      </c>
      <c r="CL48" s="519" t="inlineStr">
        <f aca="false">IF(COUNT('Math Scores'!$DV49:$EU49)=0,"",SUMIF('Math Scores'!$F$6:$IC$6,CL$4,'Math Scores'!$F49:$IC49))</f>
        <is>
          <t/>
        </is>
      </c>
      <c r="CM48" s="519" t="inlineStr">
        <f aca="false">IF(COUNT('Math Scores'!$DV49:$EU49)=0,"",SUMIF('Math Scores'!$F$6:$IC$6,CM$4,'Math Scores'!$F49:$IC49))</f>
        <is>
          <t/>
        </is>
      </c>
      <c r="CN48" s="519" t="inlineStr">
        <f aca="false">IF(COUNT('Math Scores'!$DV49:$EU49)=0,"",SUMIF('Math Scores'!$F$6:$IC$6,CN$4,'Math Scores'!$F49:$IC49))</f>
        <is>
          <t/>
        </is>
      </c>
      <c r="CO48" s="519" t="inlineStr">
        <f aca="false">IF(COUNT('Math Scores'!$DV49:$EU49)=0,"",SUMIF('Math Scores'!$F$6:$IC$6,CO$4,'Math Scores'!$F49:$IC49))</f>
        <is>
          <t/>
        </is>
      </c>
      <c r="CP48" s="519" t="inlineStr">
        <f aca="false">IF(COUNT('Math Scores'!$DV49:$EU49)=0,"",SUMIF('Math Scores'!$F$6:$IC$6,CP$4,'Math Scores'!$F49:$IC49))</f>
        <is>
          <t/>
        </is>
      </c>
      <c r="CQ48" s="519" t="inlineStr">
        <f aca="false">IF(COUNT('Math Scores'!$DV49:$EU49)=0,"",SUMIF('Math Scores'!$F$6:$IC$6,CQ$4,'Math Scores'!$F49:$IC49))</f>
        <is>
          <t/>
        </is>
      </c>
      <c r="CR48" s="519" t="inlineStr">
        <f aca="false">IF(COUNT('Math Scores'!$DV49:$EU49)=0,"",SUMIF('Math Scores'!$F$6:$IC$6,CR$4,'Math Scores'!$F49:$IC49))</f>
        <is>
          <t/>
        </is>
      </c>
      <c r="CS48" s="519" t="inlineStr">
        <f aca="false">IF(COUNT('Math Scores'!$DV49:$EU49)=0,"",SUMIF('Math Scores'!$F$6:$IC$6,CS$4,'Math Scores'!$F49:$IC49))</f>
        <is>
          <t/>
        </is>
      </c>
      <c r="CT48" s="519" t="inlineStr">
        <f aca="false">IF(COUNT('Math Scores'!$EV49:$FW49)=0,"",SUMIF('Math Scores'!$F$6:$IC$6,CT$4,'Math Scores'!$F49:$IC49))</f>
        <is>
          <t/>
        </is>
      </c>
      <c r="CU48" s="519" t="inlineStr">
        <f aca="false">IF(COUNT('Math Scores'!$EV49:$FW49)=0,"",SUMIF('Math Scores'!$F$6:$IC$6,CU$4,'Math Scores'!$F49:$IC49))</f>
        <is>
          <t/>
        </is>
      </c>
      <c r="CV48" s="519" t="inlineStr">
        <f aca="false">IF(COUNT('Math Scores'!$EV49:$FW49)=0,"",SUMIF('Math Scores'!$F$6:$IC$6,CV$4,'Math Scores'!$F49:$IC49))</f>
        <is>
          <t/>
        </is>
      </c>
      <c r="CW48" s="519" t="inlineStr">
        <f aca="false">IF(COUNT('Math Scores'!$EV49:$FW49)=0,"",SUMIF('Math Scores'!$F$6:$IC$6,CW$4,'Math Scores'!$F49:$IC49))</f>
        <is>
          <t/>
        </is>
      </c>
      <c r="CX48" s="519" t="inlineStr">
        <f aca="false">IF(COUNT('Math Scores'!$EV49:$FW49)=0,"",SUMIF('Math Scores'!$F$6:$IC$6,CX$4,'Math Scores'!$F49:$IC49))</f>
        <is>
          <t/>
        </is>
      </c>
      <c r="CY48" s="519" t="inlineStr">
        <f aca="false">IF(COUNT('Math Scores'!$EV49:$FW49)=0,"",SUMIF('Math Scores'!$F$6:$IC$6,CY$4,'Math Scores'!$F49:$IC49))</f>
        <is>
          <t/>
        </is>
      </c>
      <c r="CZ48" s="519" t="inlineStr">
        <f aca="false">IF(COUNT('Math Scores'!$EV49:$FW49)=0,"",SUMIF('Math Scores'!$F$6:$IC$6,CZ$4,'Math Scores'!$F49:$IC49))</f>
        <is>
          <t/>
        </is>
      </c>
      <c r="DA48" s="519" t="inlineStr">
        <f aca="false">IF(COUNT('Math Scores'!$EV49:$FW49)=0,"",SUMIF('Math Scores'!$F$6:$IC$6,DA$4,'Math Scores'!$F49:$IC49))</f>
        <is>
          <t/>
        </is>
      </c>
      <c r="DB48" s="519" t="inlineStr">
        <f aca="false">IF(COUNT('Math Scores'!$EV49:$FW49)=0,"",SUMIF('Math Scores'!$F$6:$IC$6,DB$4,'Math Scores'!$F49:$IC49))</f>
        <is>
          <t/>
        </is>
      </c>
      <c r="DC48" s="519" t="inlineStr">
        <f aca="false">IF(COUNT('Math Scores'!$EV49:$FW49)=0,"",SUMIF('Math Scores'!$F$6:$IC$6,DC$4,'Math Scores'!$F49:$IC49))</f>
        <is>
          <t/>
        </is>
      </c>
      <c r="DD48" s="519" t="inlineStr">
        <f aca="false">IF(COUNT('Math Scores'!$EV49:$FW49)=0,"",SUMIF('Math Scores'!$F$6:$IC$6,DD$4,'Math Scores'!$F49:$IC49))</f>
        <is>
          <t/>
        </is>
      </c>
      <c r="DE48" s="519" t="inlineStr">
        <f aca="false">IF(COUNT('Math Scores'!$EV49:$FW49)=0,"",SUMIF('Math Scores'!$F$6:$IC$6,DE$4,'Math Scores'!$F49:$IC49))</f>
        <is>
          <t/>
        </is>
      </c>
      <c r="DF48" s="519" t="inlineStr">
        <f aca="false">IF(COUNT('Math Scores'!$EV49:$FW49)=0,"",SUMIF('Math Scores'!$F$6:$IC$6,DF$4,'Math Scores'!$F49:$IC49))</f>
        <is>
          <t/>
        </is>
      </c>
      <c r="DG48" s="519" t="inlineStr">
        <f aca="false">IF(COUNT('Math Scores'!$EV49:$FW49)=0,"",SUMIF('Math Scores'!$F$6:$IC$6,DG$4,'Math Scores'!$F49:$IC49))</f>
        <is>
          <t/>
        </is>
      </c>
    </row>
    <row r="49" customFormat="false" ht="12.75" hidden="false" customHeight="false" outlineLevel="0" collapsed="false">
      <c r="A49" s="421" t="n">
        <v>42</v>
      </c>
      <c r="B49" s="228" t="inlineStr">
        <f aca="false">'Math Scores'!B50</f>
        <is>
          <t/>
        </is>
      </c>
      <c r="C49" s="517" t="inlineStr">
        <f aca="false">IF(COUNT('Math Scores'!F50:HI50)=0, "", (SUMIF('Math Scores'!$F$5:$HI$5,"Yes",'Math Scores'!F50:HI50)/SUMIF('Math Scores'!$F$5:$HI$5,"Yes",'Math Scores'!$F$2:$HI$2)))</f>
        <is>
          <t/>
        </is>
      </c>
      <c r="D49" s="476" t="inlineStr">
        <f aca="false">IF(B49="","",IF(COUNT(H49:DG49)=0,"",IF(('Cover Sheet'!$AC$6="2nd"),(SUM(H49:W49)/SUM(H$2:W$2)),IF(('Cover Sheet'!$AC$6="3rd"),(SUM(X49:AI49)/SUM(X$2:AI$2)),IF(('Cover Sheet'!$AC$6="4th"),(SUM(AJ49:AW49)/SUM(AJ$2:AW$2)),IF(('Cover Sheet'!$AC$6="5th"),(SUM(AX49:BK49)/SUM(AX$2:BK$2)),IF(('Cover Sheet'!$AC$6="6th"),(SUM(BL49:CC49)/SUM(BL$2:CC$2)),IF(('Cover Sheet'!$AC$6="7th"),(SUM(CD49:CS49)/SUM(CD$2:CS$2)),IF(('Cover Sheet'!$AC$6="8th"),(SUM(CT49:DG49)/SUM(CT$2:DG$2)),"ERROR")))))))))</f>
        <is>
          <t/>
        </is>
      </c>
      <c r="E49" s="318" t="str">
        <f aca="false">IF(D49="","",IF(D49&gt;0.9,"A1",IF(D49&gt;0.8,"A2",IF(D49&gt;0.7,"B1",IF(D49&gt;0.6,"B2",IF(D49&gt;0.5,"C1",IF(D49&gt;0.4,"C2",IF(D49&gt;0.32,"D",IF(D49&gt;0.2,"E1","E2")))))))))</f>
        <v/>
      </c>
      <c r="F49" s="476" t="str">
        <f aca="false">IF(G49="","",IF(G49&gt;=0.9,"Distinction",IF(G49&gt;=0.75,"First Class",IF(G49&gt;=0.56,"Second Class",IF(G49&gt;=0.35,"Pass","Unsatisfactory")))))</f>
        <v/>
      </c>
      <c r="G49" s="518" t="inlineStr">
        <f aca="false">IF(OR(B49="",'Cover Sheet'!$AC$6=""),"",IF(('Cover Sheet'!$AC$6="2nd"),(VLOOKUP(ROUND((D49*100),0),Goals!$E$4:$H$104,2,1)/100),IF(('Cover Sheet'!$AC$6="3rd"),(VLOOKUP(ROUND((D49*100),0),Goals!$E$4:$H$104,3,1)/100),VLOOKUP(ROUND((D49*100),0),Goals!$E$4:$H$104,4,1)/100)))</f>
        <is>
          <t/>
        </is>
      </c>
      <c r="H49" s="519" t="inlineStr">
        <f aca="false">IF(COUNT('Math Scores'!$F50:$AC50)=0,"",SUMIF('Math Scores'!$F$6:$IC$6,H$4,'Math Scores'!$F50:$IC50))</f>
        <is>
          <t/>
        </is>
      </c>
      <c r="I49" s="519" t="inlineStr">
        <f aca="false">IF(COUNT('Math Scores'!$F50:$AC50)=0,"",SUMIF('Math Scores'!$F$6:$IC$6,I$4,'Math Scores'!$F50:$IC50))</f>
        <is>
          <t/>
        </is>
      </c>
      <c r="J49" s="519" t="inlineStr">
        <f aca="false">IF(COUNT('Math Scores'!$F50:$AC50)=0,"",SUMIF('Math Scores'!$F$6:$IC$6,J$4,'Math Scores'!$F50:$IC50))</f>
        <is>
          <t/>
        </is>
      </c>
      <c r="K49" s="519" t="inlineStr">
        <f aca="false">IF(COUNT('Math Scores'!$F50:$AC50)=0,"",SUMIF('Math Scores'!$F$6:$IC$6,K$4,'Math Scores'!$F50:$IC50))</f>
        <is>
          <t/>
        </is>
      </c>
      <c r="L49" s="519" t="inlineStr">
        <f aca="false">IF(COUNT('Math Scores'!$F50:$AC50)=0,"",SUMIF('Math Scores'!$F$6:$IC$6,L$4,'Math Scores'!$F50:$IC50))</f>
        <is>
          <t/>
        </is>
      </c>
      <c r="M49" s="519" t="inlineStr">
        <f aca="false">IF(COUNT('Math Scores'!$F50:$AC50)=0,"",SUMIF('Math Scores'!$F$6:$IC$6,M$4,'Math Scores'!$F50:$IC50))</f>
        <is>
          <t/>
        </is>
      </c>
      <c r="N49" s="519" t="inlineStr">
        <f aca="false">IF(COUNT('Math Scores'!$F50:$AC50)=0,"",SUMIF('Math Scores'!$F$6:$IC$6,N$4,'Math Scores'!$F50:$IC50))</f>
        <is>
          <t/>
        </is>
      </c>
      <c r="O49" s="519" t="inlineStr">
        <f aca="false">IF(COUNT('Math Scores'!$F50:$AC50)=0,"",SUMIF('Math Scores'!$F$6:$IC$6,O$4,'Math Scores'!$F50:$IC50))</f>
        <is>
          <t/>
        </is>
      </c>
      <c r="P49" s="519" t="inlineStr">
        <f aca="false">IF(COUNT('Math Scores'!$F50:$AC50)=0,"",SUMIF('Math Scores'!$F$6:$IC$6,P$4,'Math Scores'!$F50:$IC50))</f>
        <is>
          <t/>
        </is>
      </c>
      <c r="Q49" s="519" t="inlineStr">
        <f aca="false">IF(COUNT('Math Scores'!$F50:$AC50)=0,"",SUMIF('Math Scores'!$F$6:$IC$6,Q$4,'Math Scores'!$F50:$IC50))</f>
        <is>
          <t/>
        </is>
      </c>
      <c r="R49" s="519" t="inlineStr">
        <f aca="false">IF(COUNT('Math Scores'!$F50:$AC50)=0,"",SUMIF('Math Scores'!$F$6:$IC$6,R$4,'Math Scores'!$F50:$IC50))</f>
        <is>
          <t/>
        </is>
      </c>
      <c r="S49" s="519"/>
      <c r="T49" s="519"/>
      <c r="U49" s="519"/>
      <c r="V49" s="519"/>
      <c r="W49" s="519"/>
      <c r="X49" s="519" t="inlineStr">
        <f aca="false">IF(COUNT('Math Scores'!$AD50:$AZ50)=0,"",SUMIF('Math Scores'!$F$6:$IC$6,X$4,'Math Scores'!$F50:$IC50))</f>
        <is>
          <t/>
        </is>
      </c>
      <c r="Y49" s="519" t="inlineStr">
        <f aca="false">IF(COUNT('Math Scores'!$AD50:$AZ50)=0,"",SUMIF('Math Scores'!$F$6:$IC$6,Y$4,'Math Scores'!$F50:$IC50))</f>
        <is>
          <t/>
        </is>
      </c>
      <c r="Z49" s="519" t="inlineStr">
        <f aca="false">IF(COUNT('Math Scores'!$AD50:$AZ50)=0,"",SUMIF('Math Scores'!$F$6:$IC$6,Z$4,'Math Scores'!$F50:$IC50))</f>
        <is>
          <t/>
        </is>
      </c>
      <c r="AA49" s="519" t="inlineStr">
        <f aca="false">IF(COUNT('Math Scores'!$AD50:$AZ50)=0,"",SUMIF('Math Scores'!$F$6:$IC$6,AA$4,'Math Scores'!$F50:$IC50))</f>
        <is>
          <t/>
        </is>
      </c>
      <c r="AB49" s="519" t="inlineStr">
        <f aca="false">IF(COUNT('Math Scores'!$AD50:$AZ50)=0,"",SUMIF('Math Scores'!$F$6:$IC$6,AB$4,'Math Scores'!$F50:$IC50))</f>
        <is>
          <t/>
        </is>
      </c>
      <c r="AC49" s="519" t="inlineStr">
        <f aca="false">IF(COUNT('Math Scores'!$AD50:$AZ50)=0,"",SUMIF('Math Scores'!$F$6:$IC$6,AC$4,'Math Scores'!$F50:$IC50))</f>
        <is>
          <t/>
        </is>
      </c>
      <c r="AD49" s="519" t="inlineStr">
        <f aca="false">IF(COUNT('Math Scores'!$AD50:$AZ50)=0,"",SUMIF('Math Scores'!$F$6:$IC$6,AD$4,'Math Scores'!$F50:$IC50))</f>
        <is>
          <t/>
        </is>
      </c>
      <c r="AE49" s="519" t="inlineStr">
        <f aca="false">IF(COUNT('Math Scores'!$AD50:$AZ50)=0,"",SUMIF('Math Scores'!$F$6:$IC$6,AE$4,'Math Scores'!$F50:$IC50))</f>
        <is>
          <t/>
        </is>
      </c>
      <c r="AF49" s="519" t="inlineStr">
        <f aca="false">IF(COUNT('Math Scores'!$AD50:$AZ50)=0,"",SUMIF('Math Scores'!$F$6:$IC$6,AF$4,'Math Scores'!$F50:$IC50))</f>
        <is>
          <t/>
        </is>
      </c>
      <c r="AG49" s="519" t="inlineStr">
        <f aca="false">IF(COUNT('Math Scores'!$AD50:$AZ50)=0,"",SUMIF('Math Scores'!$F$6:$IC$6,AG$4,'Math Scores'!$F50:$IC50))</f>
        <is>
          <t/>
        </is>
      </c>
      <c r="AH49" s="519" t="inlineStr">
        <f aca="false">IF(COUNT('Math Scores'!$AD50:$AZ50)=0,"",SUMIF('Math Scores'!$F$6:$IC$6,AH$4,'Math Scores'!$F50:$IC50))</f>
        <is>
          <t/>
        </is>
      </c>
      <c r="AI49" s="519" t="inlineStr">
        <f aca="false">IF(COUNT('Math Scores'!$AD50:$AZ50)=0,"",SUMIF('Math Scores'!$F$6:$IC$6,AI$4,'Math Scores'!$F50:$IC50))</f>
        <is>
          <t/>
        </is>
      </c>
      <c r="AJ49" s="519" t="inlineStr">
        <f aca="false">IF(COUNT('Math Scores'!$BA50:$BY50)=0,"",SUMIF('Math Scores'!$F$6:$IC$6,AJ$4,'Math Scores'!$F50:$IC50))</f>
        <is>
          <t/>
        </is>
      </c>
      <c r="AK49" s="519" t="inlineStr">
        <f aca="false">IF(COUNT('Math Scores'!$BA50:$BY50)=0,"",SUMIF('Math Scores'!$F$6:$IC$6,AK$4,'Math Scores'!$F50:$IC50))</f>
        <is>
          <t/>
        </is>
      </c>
      <c r="AL49" s="519" t="inlineStr">
        <f aca="false">IF(COUNT('Math Scores'!$BA50:$BY50)=0,"",SUMIF('Math Scores'!$F$6:$IC$6,AL$4,'Math Scores'!$F50:$IC50))</f>
        <is>
          <t/>
        </is>
      </c>
      <c r="AM49" s="519" t="inlineStr">
        <f aca="false">IF(COUNT('Math Scores'!$BA50:$BY50)=0,"",SUMIF('Math Scores'!$F$6:$IC$6,AM$4,'Math Scores'!$F50:$IC50))</f>
        <is>
          <t/>
        </is>
      </c>
      <c r="AN49" s="519" t="inlineStr">
        <f aca="false">IF(COUNT('Math Scores'!$BA50:$BY50)=0,"",SUMIF('Math Scores'!$F$6:$IC$6,AN$4,'Math Scores'!$F50:$IC50))</f>
        <is>
          <t/>
        </is>
      </c>
      <c r="AO49" s="519" t="inlineStr">
        <f aca="false">IF(COUNT('Math Scores'!$BA50:$BY50)=0,"",SUMIF('Math Scores'!$F$6:$IC$6,AO$4,'Math Scores'!$F50:$IC50))</f>
        <is>
          <t/>
        </is>
      </c>
      <c r="AP49" s="519" t="inlineStr">
        <f aca="false">IF(COUNT('Math Scores'!$BA50:$BY50)=0,"",SUMIF('Math Scores'!$F$6:$IC$6,AP$4,'Math Scores'!$F50:$IC50))</f>
        <is>
          <t/>
        </is>
      </c>
      <c r="AQ49" s="519" t="inlineStr">
        <f aca="false">IF(COUNT('Math Scores'!$BA50:$BY50)=0,"",SUMIF('Math Scores'!$F$6:$IC$6,AQ$4,'Math Scores'!$F50:$IC50))</f>
        <is>
          <t/>
        </is>
      </c>
      <c r="AR49" s="519" t="inlineStr">
        <f aca="false">IF(COUNT('Math Scores'!$BA50:$BY50)=0,"",SUMIF('Math Scores'!$F$6:$IC$6,AR$4,'Math Scores'!$F50:$IC50))</f>
        <is>
          <t/>
        </is>
      </c>
      <c r="AS49" s="519" t="inlineStr">
        <f aca="false">IF(COUNT('Math Scores'!$BA50:$BY50)=0,"",SUMIF('Math Scores'!$F$6:$IC$6,AS$4,'Math Scores'!$F50:$IC50))</f>
        <is>
          <t/>
        </is>
      </c>
      <c r="AT49" s="519" t="inlineStr">
        <f aca="false">IF(COUNT('Math Scores'!$BA50:$BY50)=0,"",SUMIF('Math Scores'!$F$6:$IC$6,AT$4,'Math Scores'!$F50:$IC50))</f>
        <is>
          <t/>
        </is>
      </c>
      <c r="AU49" s="519" t="inlineStr">
        <f aca="false">IF(COUNT('Math Scores'!$BA50:$BY50)=0,"",SUMIF('Math Scores'!$F$6:$IC$6,AU$4,'Math Scores'!$F50:$IC50))</f>
        <is>
          <t/>
        </is>
      </c>
      <c r="AV49" s="519" t="inlineStr">
        <f aca="false">IF(COUNT('Math Scores'!$BA50:$BY50)=0,"",SUMIF('Math Scores'!$F$6:$IC$6,AV$4,'Math Scores'!$F50:$IC50))</f>
        <is>
          <t/>
        </is>
      </c>
      <c r="AW49" s="519" t="inlineStr">
        <f aca="false">IF(COUNT('Math Scores'!$BA50:$BY50)=0,"",SUMIF('Math Scores'!$F$6:$IC$6,AW$4,'Math Scores'!$F50:$IC50))</f>
        <is>
          <t/>
        </is>
      </c>
      <c r="AX49" s="519" t="inlineStr">
        <f aca="false">IF(COUNT('Math Scores'!$BZ50:$CW50)=0,"",SUMIF('Math Scores'!$F$6:$IC$6,AX$4,'Math Scores'!$F50:$IC50))</f>
        <is>
          <t/>
        </is>
      </c>
      <c r="AY49" s="519" t="inlineStr">
        <f aca="false">IF(COUNT('Math Scores'!$BZ50:$CW50)=0,"",SUMIF('Math Scores'!$F$6:$IC$6,AY$4,'Math Scores'!$F50:$IC50))</f>
        <is>
          <t/>
        </is>
      </c>
      <c r="AZ49" s="519" t="inlineStr">
        <f aca="false">IF(COUNT('Math Scores'!$BZ50:$CW50)=0,"",SUMIF('Math Scores'!$F$6:$IC$6,AZ$4,'Math Scores'!$F50:$IC50))</f>
        <is>
          <t/>
        </is>
      </c>
      <c r="BA49" s="519" t="inlineStr">
        <f aca="false">IF(COUNT('Math Scores'!$BZ50:$CW50)=0,"",SUMIF('Math Scores'!$F$6:$IC$6,BA$4,'Math Scores'!$F50:$IC50))</f>
        <is>
          <t/>
        </is>
      </c>
      <c r="BB49" s="519" t="inlineStr">
        <f aca="false">IF(COUNT('Math Scores'!$BZ50:$CW50)=0,"",SUMIF('Math Scores'!$F$6:$IC$6,BB$4,'Math Scores'!$F50:$IC50))</f>
        <is>
          <t/>
        </is>
      </c>
      <c r="BC49" s="519" t="inlineStr">
        <f aca="false">IF(COUNT('Math Scores'!$BZ50:$CW50)=0,"",SUMIF('Math Scores'!$F$6:$IC$6,BC$4,'Math Scores'!$F50:$IC50))</f>
        <is>
          <t/>
        </is>
      </c>
      <c r="BD49" s="519" t="inlineStr">
        <f aca="false">IF(COUNT('Math Scores'!$BZ50:$CW50)=0,"",SUMIF('Math Scores'!$F$6:$IC$6,BD$4,'Math Scores'!$F50:$IC50))</f>
        <is>
          <t/>
        </is>
      </c>
      <c r="BE49" s="519" t="inlineStr">
        <f aca="false">IF(COUNT('Math Scores'!$BZ50:$CW50)=0,"",SUMIF('Math Scores'!$F$6:$IC$6,BE$4,'Math Scores'!$F50:$IC50))</f>
        <is>
          <t/>
        </is>
      </c>
      <c r="BF49" s="519" t="inlineStr">
        <f aca="false">IF(COUNT('Math Scores'!$BZ50:$CW50)=0,"",SUMIF('Math Scores'!$F$6:$IC$6,BF$4,'Math Scores'!$F50:$IC50))</f>
        <is>
          <t/>
        </is>
      </c>
      <c r="BG49" s="519" t="inlineStr">
        <f aca="false">IF(COUNT('Math Scores'!$BZ50:$CW50)=0,"",SUMIF('Math Scores'!$F$6:$IC$6,BG$4,'Math Scores'!$F50:$IC50))</f>
        <is>
          <t/>
        </is>
      </c>
      <c r="BH49" s="519" t="inlineStr">
        <f aca="false">IF(COUNT('Math Scores'!$BZ50:$CW50)=0,"",SUMIF('Math Scores'!$F$6:$IC$6,BH$4,'Math Scores'!$F50:$IC50))</f>
        <is>
          <t/>
        </is>
      </c>
      <c r="BI49" s="519" t="inlineStr">
        <f aca="false">IF(COUNT('Math Scores'!$BZ50:$CW50)=0,"",SUMIF('Math Scores'!$F$6:$IC$6,BI$4,'Math Scores'!$F50:$IC50))</f>
        <is>
          <t/>
        </is>
      </c>
      <c r="BJ49" s="519" t="inlineStr">
        <f aca="false">IF(COUNT('Math Scores'!$BZ50:$CW50)=0,"",SUMIF('Math Scores'!$F$6:$IC$6,BJ$4,'Math Scores'!$F50:$IC50))</f>
        <is>
          <t/>
        </is>
      </c>
      <c r="BK49" s="519" t="inlineStr">
        <f aca="false">IF(COUNT('Math Scores'!$BZ50:$CW50)=0,"",SUMIF('Math Scores'!$F$6:$IC$6,BK$4,'Math Scores'!$F50:$IC50))</f>
        <is>
          <t/>
        </is>
      </c>
      <c r="BL49" s="519" t="inlineStr">
        <f aca="false">IF(COUNT('Math Scores'!$CX50:$DU50)=0,"",SUMIF('Math Scores'!$F$6:$IC$6,BL$4,'Math Scores'!$F50:$IC50))</f>
        <is>
          <t/>
        </is>
      </c>
      <c r="BM49" s="519" t="inlineStr">
        <f aca="false">IF(COUNT('Math Scores'!$CX50:$DU50)=0,"",SUMIF('Math Scores'!$F$6:$IC$6,BM$4,'Math Scores'!$F50:$IC50))</f>
        <is>
          <t/>
        </is>
      </c>
      <c r="BN49" s="519" t="inlineStr">
        <f aca="false">IF(COUNT('Math Scores'!$CX50:$DU50)=0,"",SUMIF('Math Scores'!$F$6:$IC$6,BN$4,'Math Scores'!$F50:$IC50))</f>
        <is>
          <t/>
        </is>
      </c>
      <c r="BO49" s="519" t="inlineStr">
        <f aca="false">IF(COUNT('Math Scores'!$CX50:$DU50)=0,"",SUMIF('Math Scores'!$F$6:$IC$6,BO$4,'Math Scores'!$F50:$IC50))</f>
        <is>
          <t/>
        </is>
      </c>
      <c r="BP49" s="519" t="inlineStr">
        <f aca="false">IF(COUNT('Math Scores'!$CX50:$DU50)=0,"",SUMIF('Math Scores'!$F$6:$IC$6,BP$4,'Math Scores'!$F50:$IC50))</f>
        <is>
          <t/>
        </is>
      </c>
      <c r="BQ49" s="519" t="inlineStr">
        <f aca="false">IF(COUNT('Math Scores'!$CX50:$DU50)=0,"",SUMIF('Math Scores'!$F$6:$IC$6,BQ$4,'Math Scores'!$F50:$IC50))</f>
        <is>
          <t/>
        </is>
      </c>
      <c r="BR49" s="519" t="inlineStr">
        <f aca="false">IF(COUNT('Math Scores'!$CX50:$DU50)=0,"",SUMIF('Math Scores'!$F$6:$IC$6,BR$4,'Math Scores'!$F50:$IC50))</f>
        <is>
          <t/>
        </is>
      </c>
      <c r="BS49" s="519" t="inlineStr">
        <f aca="false">IF(COUNT('Math Scores'!$CX50:$DU50)=0,"",SUMIF('Math Scores'!$F$6:$IC$6,BS$4,'Math Scores'!$F50:$IC50))</f>
        <is>
          <t/>
        </is>
      </c>
      <c r="BT49" s="519" t="inlineStr">
        <f aca="false">IF(COUNT('Math Scores'!$CX50:$DU50)=0,"",SUMIF('Math Scores'!$F$6:$IC$6,BT$4,'Math Scores'!$F50:$IC50))</f>
        <is>
          <t/>
        </is>
      </c>
      <c r="BU49" s="519" t="inlineStr">
        <f aca="false">IF(COUNT('Math Scores'!$CX50:$DU50)=0,"",SUMIF('Math Scores'!$F$6:$IC$6,BU$4,'Math Scores'!$F50:$IC50))</f>
        <is>
          <t/>
        </is>
      </c>
      <c r="BV49" s="519" t="inlineStr">
        <f aca="false">IF(COUNT('Math Scores'!$CX50:$DU50)=0,"",SUMIF('Math Scores'!$F$6:$IC$6,BV$4,'Math Scores'!$F50:$IC50))</f>
        <is>
          <t/>
        </is>
      </c>
      <c r="BW49" s="519" t="inlineStr">
        <f aca="false">IF(COUNT('Math Scores'!$CX50:$DU50)=0,"",SUMIF('Math Scores'!$F$6:$IC$6,BW$4,'Math Scores'!$F50:$IC50))</f>
        <is>
          <t/>
        </is>
      </c>
      <c r="BX49" s="519" t="inlineStr">
        <f aca="false">IF(COUNT('Math Scores'!$CX50:$DU50)=0,"",SUMIF('Math Scores'!$F$6:$IC$6,BX$4,'Math Scores'!$F50:$IC50))</f>
        <is>
          <t/>
        </is>
      </c>
      <c r="BY49" s="519" t="inlineStr">
        <f aca="false">IF(COUNT('Math Scores'!$CX50:$DU50)=0,"",SUMIF('Math Scores'!$F$6:$IC$6,BY$4,'Math Scores'!$F50:$IC50))</f>
        <is>
          <t/>
        </is>
      </c>
      <c r="BZ49" s="519" t="inlineStr">
        <f aca="false">IF(COUNT('Math Scores'!$CX50:$DU50)=0,"",SUMIF('Math Scores'!$F$6:$IC$6,BZ$4,'Math Scores'!$F50:$IC50))</f>
        <is>
          <t/>
        </is>
      </c>
      <c r="CA49" s="519" t="inlineStr">
        <f aca="false">IF(COUNT('Math Scores'!$CX50:$DU50)=0,"",SUMIF('Math Scores'!$F$6:$IC$6,CA$4,'Math Scores'!$F50:$IC50))</f>
        <is>
          <t/>
        </is>
      </c>
      <c r="CB49" s="519" t="inlineStr">
        <f aca="false">IF(COUNT('Math Scores'!$CX50:$DU50)=0,"",SUMIF('Math Scores'!$F$6:$IC$6,CB$4,'Math Scores'!$F50:$IC50))</f>
        <is>
          <t/>
        </is>
      </c>
      <c r="CC49" s="519" t="inlineStr">
        <f aca="false">IF(COUNT('Math Scores'!$CX50:$DU50)=0,"",SUMIF('Math Scores'!$F$6:$IC$6,CC$4,'Math Scores'!$F50:$IC50))</f>
        <is>
          <t/>
        </is>
      </c>
      <c r="CD49" s="519" t="inlineStr">
        <f aca="false">IF(COUNT('Math Scores'!$DV50:$EU50)=0,"",SUMIF('Math Scores'!$F$6:$IC$6,CD$4,'Math Scores'!$F50:$IC50))</f>
        <is>
          <t/>
        </is>
      </c>
      <c r="CE49" s="519" t="inlineStr">
        <f aca="false">IF(COUNT('Math Scores'!$DV50:$EU50)=0,"",SUMIF('Math Scores'!$F$6:$IC$6,CE$4,'Math Scores'!$F50:$IC50))</f>
        <is>
          <t/>
        </is>
      </c>
      <c r="CF49" s="519" t="inlineStr">
        <f aca="false">IF(COUNT('Math Scores'!$DV50:$EU50)=0,"",SUMIF('Math Scores'!$F$6:$IC$6,CF$4,'Math Scores'!$F50:$IC50))</f>
        <is>
          <t/>
        </is>
      </c>
      <c r="CG49" s="519" t="inlineStr">
        <f aca="false">IF(COUNT('Math Scores'!$DV50:$EU50)=0,"",SUMIF('Math Scores'!$F$6:$IC$6,CG$4,'Math Scores'!$F50:$IC50))</f>
        <is>
          <t/>
        </is>
      </c>
      <c r="CH49" s="519" t="inlineStr">
        <f aca="false">IF(COUNT('Math Scores'!$DV50:$EU50)=0,"",SUMIF('Math Scores'!$F$6:$IC$6,CH$4,'Math Scores'!$F50:$IC50))</f>
        <is>
          <t/>
        </is>
      </c>
      <c r="CI49" s="519" t="inlineStr">
        <f aca="false">IF(COUNT('Math Scores'!$DV50:$EU50)=0,"",SUMIF('Math Scores'!$F$6:$IC$6,CI$4,'Math Scores'!$F50:$IC50))</f>
        <is>
          <t/>
        </is>
      </c>
      <c r="CJ49" s="519" t="inlineStr">
        <f aca="false">IF(COUNT('Math Scores'!$DV50:$EU50)=0,"",SUMIF('Math Scores'!$F$6:$IC$6,CJ$4,'Math Scores'!$F50:$IC50))</f>
        <is>
          <t/>
        </is>
      </c>
      <c r="CK49" s="519" t="inlineStr">
        <f aca="false">IF(COUNT('Math Scores'!$DV50:$EU50)=0,"",SUMIF('Math Scores'!$F$6:$IC$6,CK$4,'Math Scores'!$F50:$IC50))</f>
        <is>
          <t/>
        </is>
      </c>
      <c r="CL49" s="519" t="inlineStr">
        <f aca="false">IF(COUNT('Math Scores'!$DV50:$EU50)=0,"",SUMIF('Math Scores'!$F$6:$IC$6,CL$4,'Math Scores'!$F50:$IC50))</f>
        <is>
          <t/>
        </is>
      </c>
      <c r="CM49" s="519" t="inlineStr">
        <f aca="false">IF(COUNT('Math Scores'!$DV50:$EU50)=0,"",SUMIF('Math Scores'!$F$6:$IC$6,CM$4,'Math Scores'!$F50:$IC50))</f>
        <is>
          <t/>
        </is>
      </c>
      <c r="CN49" s="519" t="inlineStr">
        <f aca="false">IF(COUNT('Math Scores'!$DV50:$EU50)=0,"",SUMIF('Math Scores'!$F$6:$IC$6,CN$4,'Math Scores'!$F50:$IC50))</f>
        <is>
          <t/>
        </is>
      </c>
      <c r="CO49" s="519" t="inlineStr">
        <f aca="false">IF(COUNT('Math Scores'!$DV50:$EU50)=0,"",SUMIF('Math Scores'!$F$6:$IC$6,CO$4,'Math Scores'!$F50:$IC50))</f>
        <is>
          <t/>
        </is>
      </c>
      <c r="CP49" s="519" t="inlineStr">
        <f aca="false">IF(COUNT('Math Scores'!$DV50:$EU50)=0,"",SUMIF('Math Scores'!$F$6:$IC$6,CP$4,'Math Scores'!$F50:$IC50))</f>
        <is>
          <t/>
        </is>
      </c>
      <c r="CQ49" s="519" t="inlineStr">
        <f aca="false">IF(COUNT('Math Scores'!$DV50:$EU50)=0,"",SUMIF('Math Scores'!$F$6:$IC$6,CQ$4,'Math Scores'!$F50:$IC50))</f>
        <is>
          <t/>
        </is>
      </c>
      <c r="CR49" s="519" t="inlineStr">
        <f aca="false">IF(COUNT('Math Scores'!$DV50:$EU50)=0,"",SUMIF('Math Scores'!$F$6:$IC$6,CR$4,'Math Scores'!$F50:$IC50))</f>
        <is>
          <t/>
        </is>
      </c>
      <c r="CS49" s="519" t="inlineStr">
        <f aca="false">IF(COUNT('Math Scores'!$DV50:$EU50)=0,"",SUMIF('Math Scores'!$F$6:$IC$6,CS$4,'Math Scores'!$F50:$IC50))</f>
        <is>
          <t/>
        </is>
      </c>
      <c r="CT49" s="519" t="inlineStr">
        <f aca="false">IF(COUNT('Math Scores'!$EV50:$FW50)=0,"",SUMIF('Math Scores'!$F$6:$IC$6,CT$4,'Math Scores'!$F50:$IC50))</f>
        <is>
          <t/>
        </is>
      </c>
      <c r="CU49" s="519" t="inlineStr">
        <f aca="false">IF(COUNT('Math Scores'!$EV50:$FW50)=0,"",SUMIF('Math Scores'!$F$6:$IC$6,CU$4,'Math Scores'!$F50:$IC50))</f>
        <is>
          <t/>
        </is>
      </c>
      <c r="CV49" s="519" t="inlineStr">
        <f aca="false">IF(COUNT('Math Scores'!$EV50:$FW50)=0,"",SUMIF('Math Scores'!$F$6:$IC$6,CV$4,'Math Scores'!$F50:$IC50))</f>
        <is>
          <t/>
        </is>
      </c>
      <c r="CW49" s="519" t="inlineStr">
        <f aca="false">IF(COUNT('Math Scores'!$EV50:$FW50)=0,"",SUMIF('Math Scores'!$F$6:$IC$6,CW$4,'Math Scores'!$F50:$IC50))</f>
        <is>
          <t/>
        </is>
      </c>
      <c r="CX49" s="519" t="inlineStr">
        <f aca="false">IF(COUNT('Math Scores'!$EV50:$FW50)=0,"",SUMIF('Math Scores'!$F$6:$IC$6,CX$4,'Math Scores'!$F50:$IC50))</f>
        <is>
          <t/>
        </is>
      </c>
      <c r="CY49" s="519" t="inlineStr">
        <f aca="false">IF(COUNT('Math Scores'!$EV50:$FW50)=0,"",SUMIF('Math Scores'!$F$6:$IC$6,CY$4,'Math Scores'!$F50:$IC50))</f>
        <is>
          <t/>
        </is>
      </c>
      <c r="CZ49" s="519" t="inlineStr">
        <f aca="false">IF(COUNT('Math Scores'!$EV50:$FW50)=0,"",SUMIF('Math Scores'!$F$6:$IC$6,CZ$4,'Math Scores'!$F50:$IC50))</f>
        <is>
          <t/>
        </is>
      </c>
      <c r="DA49" s="519" t="inlineStr">
        <f aca="false">IF(COUNT('Math Scores'!$EV50:$FW50)=0,"",SUMIF('Math Scores'!$F$6:$IC$6,DA$4,'Math Scores'!$F50:$IC50))</f>
        <is>
          <t/>
        </is>
      </c>
      <c r="DB49" s="519" t="inlineStr">
        <f aca="false">IF(COUNT('Math Scores'!$EV50:$FW50)=0,"",SUMIF('Math Scores'!$F$6:$IC$6,DB$4,'Math Scores'!$F50:$IC50))</f>
        <is>
          <t/>
        </is>
      </c>
      <c r="DC49" s="519" t="inlineStr">
        <f aca="false">IF(COUNT('Math Scores'!$EV50:$FW50)=0,"",SUMIF('Math Scores'!$F$6:$IC$6,DC$4,'Math Scores'!$F50:$IC50))</f>
        <is>
          <t/>
        </is>
      </c>
      <c r="DD49" s="519" t="inlineStr">
        <f aca="false">IF(COUNT('Math Scores'!$EV50:$FW50)=0,"",SUMIF('Math Scores'!$F$6:$IC$6,DD$4,'Math Scores'!$F50:$IC50))</f>
        <is>
          <t/>
        </is>
      </c>
      <c r="DE49" s="519" t="inlineStr">
        <f aca="false">IF(COUNT('Math Scores'!$EV50:$FW50)=0,"",SUMIF('Math Scores'!$F$6:$IC$6,DE$4,'Math Scores'!$F50:$IC50))</f>
        <is>
          <t/>
        </is>
      </c>
      <c r="DF49" s="519" t="inlineStr">
        <f aca="false">IF(COUNT('Math Scores'!$EV50:$FW50)=0,"",SUMIF('Math Scores'!$F$6:$IC$6,DF$4,'Math Scores'!$F50:$IC50))</f>
        <is>
          <t/>
        </is>
      </c>
      <c r="DG49" s="519" t="inlineStr">
        <f aca="false">IF(COUNT('Math Scores'!$EV50:$FW50)=0,"",SUMIF('Math Scores'!$F$6:$IC$6,DG$4,'Math Scores'!$F50:$IC50))</f>
        <is>
          <t/>
        </is>
      </c>
    </row>
    <row r="50" customFormat="false" ht="12.75" hidden="false" customHeight="false" outlineLevel="0" collapsed="false">
      <c r="A50" s="421" t="n">
        <v>43</v>
      </c>
      <c r="B50" s="228" t="inlineStr">
        <f aca="false">'Math Scores'!B51</f>
        <is>
          <t/>
        </is>
      </c>
      <c r="C50" s="517" t="inlineStr">
        <f aca="false">IF(COUNT('Math Scores'!F51:HI51)=0, "", (SUMIF('Math Scores'!$F$5:$HI$5,"Yes",'Math Scores'!F51:HI51)/SUMIF('Math Scores'!$F$5:$HI$5,"Yes",'Math Scores'!$F$2:$HI$2)))</f>
        <is>
          <t/>
        </is>
      </c>
      <c r="D50" s="476" t="inlineStr">
        <f aca="false">IF(B50="","",IF(COUNT(H50:DG50)=0,"",IF(('Cover Sheet'!$AC$6="2nd"),(SUM(H50:W50)/SUM(H$2:W$2)),IF(('Cover Sheet'!$AC$6="3rd"),(SUM(X50:AI50)/SUM(X$2:AI$2)),IF(('Cover Sheet'!$AC$6="4th"),(SUM(AJ50:AW50)/SUM(AJ$2:AW$2)),IF(('Cover Sheet'!$AC$6="5th"),(SUM(AX50:BK50)/SUM(AX$2:BK$2)),IF(('Cover Sheet'!$AC$6="6th"),(SUM(BL50:CC50)/SUM(BL$2:CC$2)),IF(('Cover Sheet'!$AC$6="7th"),(SUM(CD50:CS50)/SUM(CD$2:CS$2)),IF(('Cover Sheet'!$AC$6="8th"),(SUM(CT50:DG50)/SUM(CT$2:DG$2)),"ERROR")))))))))</f>
        <is>
          <t/>
        </is>
      </c>
      <c r="E50" s="318" t="str">
        <f aca="false">IF(D50="","",IF(D50&gt;0.9,"A1",IF(D50&gt;0.8,"A2",IF(D50&gt;0.7,"B1",IF(D50&gt;0.6,"B2",IF(D50&gt;0.5,"C1",IF(D50&gt;0.4,"C2",IF(D50&gt;0.32,"D",IF(D50&gt;0.2,"E1","E2")))))))))</f>
        <v/>
      </c>
      <c r="F50" s="476" t="str">
        <f aca="false">IF(G50="","",IF(G50&gt;=0.9,"Distinction",IF(G50&gt;=0.75,"First Class",IF(G50&gt;=0.56,"Second Class",IF(G50&gt;=0.35,"Pass","Unsatisfactory")))))</f>
        <v/>
      </c>
      <c r="G50" s="518" t="inlineStr">
        <f aca="false">IF(OR(B50="",'Cover Sheet'!$AC$6=""),"",IF(('Cover Sheet'!$AC$6="2nd"),(VLOOKUP(ROUND((D50*100),0),Goals!$E$4:$H$104,2,1)/100),IF(('Cover Sheet'!$AC$6="3rd"),(VLOOKUP(ROUND((D50*100),0),Goals!$E$4:$H$104,3,1)/100),VLOOKUP(ROUND((D50*100),0),Goals!$E$4:$H$104,4,1)/100)))</f>
        <is>
          <t/>
        </is>
      </c>
      <c r="H50" s="519" t="inlineStr">
        <f aca="false">IF(COUNT('Math Scores'!$F51:$AC51)=0,"",SUMIF('Math Scores'!$F$6:$IC$6,H$4,'Math Scores'!$F51:$IC51))</f>
        <is>
          <t/>
        </is>
      </c>
      <c r="I50" s="519" t="inlineStr">
        <f aca="false">IF(COUNT('Math Scores'!$F51:$AC51)=0,"",SUMIF('Math Scores'!$F$6:$IC$6,I$4,'Math Scores'!$F51:$IC51))</f>
        <is>
          <t/>
        </is>
      </c>
      <c r="J50" s="519" t="inlineStr">
        <f aca="false">IF(COUNT('Math Scores'!$F51:$AC51)=0,"",SUMIF('Math Scores'!$F$6:$IC$6,J$4,'Math Scores'!$F51:$IC51))</f>
        <is>
          <t/>
        </is>
      </c>
      <c r="K50" s="519" t="inlineStr">
        <f aca="false">IF(COUNT('Math Scores'!$F51:$AC51)=0,"",SUMIF('Math Scores'!$F$6:$IC$6,K$4,'Math Scores'!$F51:$IC51))</f>
        <is>
          <t/>
        </is>
      </c>
      <c r="L50" s="519" t="inlineStr">
        <f aca="false">IF(COUNT('Math Scores'!$F51:$AC51)=0,"",SUMIF('Math Scores'!$F$6:$IC$6,L$4,'Math Scores'!$F51:$IC51))</f>
        <is>
          <t/>
        </is>
      </c>
      <c r="M50" s="519" t="inlineStr">
        <f aca="false">IF(COUNT('Math Scores'!$F51:$AC51)=0,"",SUMIF('Math Scores'!$F$6:$IC$6,M$4,'Math Scores'!$F51:$IC51))</f>
        <is>
          <t/>
        </is>
      </c>
      <c r="N50" s="519" t="inlineStr">
        <f aca="false">IF(COUNT('Math Scores'!$F51:$AC51)=0,"",SUMIF('Math Scores'!$F$6:$IC$6,N$4,'Math Scores'!$F51:$IC51))</f>
        <is>
          <t/>
        </is>
      </c>
      <c r="O50" s="519" t="inlineStr">
        <f aca="false">IF(COUNT('Math Scores'!$F51:$AC51)=0,"",SUMIF('Math Scores'!$F$6:$IC$6,O$4,'Math Scores'!$F51:$IC51))</f>
        <is>
          <t/>
        </is>
      </c>
      <c r="P50" s="519" t="inlineStr">
        <f aca="false">IF(COUNT('Math Scores'!$F51:$AC51)=0,"",SUMIF('Math Scores'!$F$6:$IC$6,P$4,'Math Scores'!$F51:$IC51))</f>
        <is>
          <t/>
        </is>
      </c>
      <c r="Q50" s="519" t="inlineStr">
        <f aca="false">IF(COUNT('Math Scores'!$F51:$AC51)=0,"",SUMIF('Math Scores'!$F$6:$IC$6,Q$4,'Math Scores'!$F51:$IC51))</f>
        <is>
          <t/>
        </is>
      </c>
      <c r="R50" s="519" t="inlineStr">
        <f aca="false">IF(COUNT('Math Scores'!$F51:$AC51)=0,"",SUMIF('Math Scores'!$F$6:$IC$6,R$4,'Math Scores'!$F51:$IC51))</f>
        <is>
          <t/>
        </is>
      </c>
      <c r="S50" s="519"/>
      <c r="T50" s="519"/>
      <c r="U50" s="519"/>
      <c r="V50" s="519"/>
      <c r="W50" s="519"/>
      <c r="X50" s="519" t="inlineStr">
        <f aca="false">IF(COUNT('Math Scores'!$AD51:$AZ51)=0,"",SUMIF('Math Scores'!$F$6:$IC$6,X$4,'Math Scores'!$F51:$IC51))</f>
        <is>
          <t/>
        </is>
      </c>
      <c r="Y50" s="519" t="inlineStr">
        <f aca="false">IF(COUNT('Math Scores'!$AD51:$AZ51)=0,"",SUMIF('Math Scores'!$F$6:$IC$6,Y$4,'Math Scores'!$F51:$IC51))</f>
        <is>
          <t/>
        </is>
      </c>
      <c r="Z50" s="519" t="inlineStr">
        <f aca="false">IF(COUNT('Math Scores'!$AD51:$AZ51)=0,"",SUMIF('Math Scores'!$F$6:$IC$6,Z$4,'Math Scores'!$F51:$IC51))</f>
        <is>
          <t/>
        </is>
      </c>
      <c r="AA50" s="519" t="inlineStr">
        <f aca="false">IF(COUNT('Math Scores'!$AD51:$AZ51)=0,"",SUMIF('Math Scores'!$F$6:$IC$6,AA$4,'Math Scores'!$F51:$IC51))</f>
        <is>
          <t/>
        </is>
      </c>
      <c r="AB50" s="519" t="inlineStr">
        <f aca="false">IF(COUNT('Math Scores'!$AD51:$AZ51)=0,"",SUMIF('Math Scores'!$F$6:$IC$6,AB$4,'Math Scores'!$F51:$IC51))</f>
        <is>
          <t/>
        </is>
      </c>
      <c r="AC50" s="519" t="inlineStr">
        <f aca="false">IF(COUNT('Math Scores'!$AD51:$AZ51)=0,"",SUMIF('Math Scores'!$F$6:$IC$6,AC$4,'Math Scores'!$F51:$IC51))</f>
        <is>
          <t/>
        </is>
      </c>
      <c r="AD50" s="519" t="inlineStr">
        <f aca="false">IF(COUNT('Math Scores'!$AD51:$AZ51)=0,"",SUMIF('Math Scores'!$F$6:$IC$6,AD$4,'Math Scores'!$F51:$IC51))</f>
        <is>
          <t/>
        </is>
      </c>
      <c r="AE50" s="519" t="inlineStr">
        <f aca="false">IF(COUNT('Math Scores'!$AD51:$AZ51)=0,"",SUMIF('Math Scores'!$F$6:$IC$6,AE$4,'Math Scores'!$F51:$IC51))</f>
        <is>
          <t/>
        </is>
      </c>
      <c r="AF50" s="519" t="inlineStr">
        <f aca="false">IF(COUNT('Math Scores'!$AD51:$AZ51)=0,"",SUMIF('Math Scores'!$F$6:$IC$6,AF$4,'Math Scores'!$F51:$IC51))</f>
        <is>
          <t/>
        </is>
      </c>
      <c r="AG50" s="519" t="inlineStr">
        <f aca="false">IF(COUNT('Math Scores'!$AD51:$AZ51)=0,"",SUMIF('Math Scores'!$F$6:$IC$6,AG$4,'Math Scores'!$F51:$IC51))</f>
        <is>
          <t/>
        </is>
      </c>
      <c r="AH50" s="519" t="inlineStr">
        <f aca="false">IF(COUNT('Math Scores'!$AD51:$AZ51)=0,"",SUMIF('Math Scores'!$F$6:$IC$6,AH$4,'Math Scores'!$F51:$IC51))</f>
        <is>
          <t/>
        </is>
      </c>
      <c r="AI50" s="519" t="inlineStr">
        <f aca="false">IF(COUNT('Math Scores'!$AD51:$AZ51)=0,"",SUMIF('Math Scores'!$F$6:$IC$6,AI$4,'Math Scores'!$F51:$IC51))</f>
        <is>
          <t/>
        </is>
      </c>
      <c r="AJ50" s="519" t="inlineStr">
        <f aca="false">IF(COUNT('Math Scores'!$BA51:$BY51)=0,"",SUMIF('Math Scores'!$F$6:$IC$6,AJ$4,'Math Scores'!$F51:$IC51))</f>
        <is>
          <t/>
        </is>
      </c>
      <c r="AK50" s="519" t="inlineStr">
        <f aca="false">IF(COUNT('Math Scores'!$BA51:$BY51)=0,"",SUMIF('Math Scores'!$F$6:$IC$6,AK$4,'Math Scores'!$F51:$IC51))</f>
        <is>
          <t/>
        </is>
      </c>
      <c r="AL50" s="519" t="inlineStr">
        <f aca="false">IF(COUNT('Math Scores'!$BA51:$BY51)=0,"",SUMIF('Math Scores'!$F$6:$IC$6,AL$4,'Math Scores'!$F51:$IC51))</f>
        <is>
          <t/>
        </is>
      </c>
      <c r="AM50" s="519" t="inlineStr">
        <f aca="false">IF(COUNT('Math Scores'!$BA51:$BY51)=0,"",SUMIF('Math Scores'!$F$6:$IC$6,AM$4,'Math Scores'!$F51:$IC51))</f>
        <is>
          <t/>
        </is>
      </c>
      <c r="AN50" s="519" t="inlineStr">
        <f aca="false">IF(COUNT('Math Scores'!$BA51:$BY51)=0,"",SUMIF('Math Scores'!$F$6:$IC$6,AN$4,'Math Scores'!$F51:$IC51))</f>
        <is>
          <t/>
        </is>
      </c>
      <c r="AO50" s="519" t="inlineStr">
        <f aca="false">IF(COUNT('Math Scores'!$BA51:$BY51)=0,"",SUMIF('Math Scores'!$F$6:$IC$6,AO$4,'Math Scores'!$F51:$IC51))</f>
        <is>
          <t/>
        </is>
      </c>
      <c r="AP50" s="519" t="inlineStr">
        <f aca="false">IF(COUNT('Math Scores'!$BA51:$BY51)=0,"",SUMIF('Math Scores'!$F$6:$IC$6,AP$4,'Math Scores'!$F51:$IC51))</f>
        <is>
          <t/>
        </is>
      </c>
      <c r="AQ50" s="519" t="inlineStr">
        <f aca="false">IF(COUNT('Math Scores'!$BA51:$BY51)=0,"",SUMIF('Math Scores'!$F$6:$IC$6,AQ$4,'Math Scores'!$F51:$IC51))</f>
        <is>
          <t/>
        </is>
      </c>
      <c r="AR50" s="519" t="inlineStr">
        <f aca="false">IF(COUNT('Math Scores'!$BA51:$BY51)=0,"",SUMIF('Math Scores'!$F$6:$IC$6,AR$4,'Math Scores'!$F51:$IC51))</f>
        <is>
          <t/>
        </is>
      </c>
      <c r="AS50" s="519" t="inlineStr">
        <f aca="false">IF(COUNT('Math Scores'!$BA51:$BY51)=0,"",SUMIF('Math Scores'!$F$6:$IC$6,AS$4,'Math Scores'!$F51:$IC51))</f>
        <is>
          <t/>
        </is>
      </c>
      <c r="AT50" s="519" t="inlineStr">
        <f aca="false">IF(COUNT('Math Scores'!$BA51:$BY51)=0,"",SUMIF('Math Scores'!$F$6:$IC$6,AT$4,'Math Scores'!$F51:$IC51))</f>
        <is>
          <t/>
        </is>
      </c>
      <c r="AU50" s="519" t="inlineStr">
        <f aca="false">IF(COUNT('Math Scores'!$BA51:$BY51)=0,"",SUMIF('Math Scores'!$F$6:$IC$6,AU$4,'Math Scores'!$F51:$IC51))</f>
        <is>
          <t/>
        </is>
      </c>
      <c r="AV50" s="519" t="inlineStr">
        <f aca="false">IF(COUNT('Math Scores'!$BA51:$BY51)=0,"",SUMIF('Math Scores'!$F$6:$IC$6,AV$4,'Math Scores'!$F51:$IC51))</f>
        <is>
          <t/>
        </is>
      </c>
      <c r="AW50" s="519" t="inlineStr">
        <f aca="false">IF(COUNT('Math Scores'!$BA51:$BY51)=0,"",SUMIF('Math Scores'!$F$6:$IC$6,AW$4,'Math Scores'!$F51:$IC51))</f>
        <is>
          <t/>
        </is>
      </c>
      <c r="AX50" s="519" t="inlineStr">
        <f aca="false">IF(COUNT('Math Scores'!$BZ51:$CW51)=0,"",SUMIF('Math Scores'!$F$6:$IC$6,AX$4,'Math Scores'!$F51:$IC51))</f>
        <is>
          <t/>
        </is>
      </c>
      <c r="AY50" s="519" t="inlineStr">
        <f aca="false">IF(COUNT('Math Scores'!$BZ51:$CW51)=0,"",SUMIF('Math Scores'!$F$6:$IC$6,AY$4,'Math Scores'!$F51:$IC51))</f>
        <is>
          <t/>
        </is>
      </c>
      <c r="AZ50" s="519" t="inlineStr">
        <f aca="false">IF(COUNT('Math Scores'!$BZ51:$CW51)=0,"",SUMIF('Math Scores'!$F$6:$IC$6,AZ$4,'Math Scores'!$F51:$IC51))</f>
        <is>
          <t/>
        </is>
      </c>
      <c r="BA50" s="519" t="inlineStr">
        <f aca="false">IF(COUNT('Math Scores'!$BZ51:$CW51)=0,"",SUMIF('Math Scores'!$F$6:$IC$6,BA$4,'Math Scores'!$F51:$IC51))</f>
        <is>
          <t/>
        </is>
      </c>
      <c r="BB50" s="519" t="inlineStr">
        <f aca="false">IF(COUNT('Math Scores'!$BZ51:$CW51)=0,"",SUMIF('Math Scores'!$F$6:$IC$6,BB$4,'Math Scores'!$F51:$IC51))</f>
        <is>
          <t/>
        </is>
      </c>
      <c r="BC50" s="519" t="inlineStr">
        <f aca="false">IF(COUNT('Math Scores'!$BZ51:$CW51)=0,"",SUMIF('Math Scores'!$F$6:$IC$6,BC$4,'Math Scores'!$F51:$IC51))</f>
        <is>
          <t/>
        </is>
      </c>
      <c r="BD50" s="519" t="inlineStr">
        <f aca="false">IF(COUNT('Math Scores'!$BZ51:$CW51)=0,"",SUMIF('Math Scores'!$F$6:$IC$6,BD$4,'Math Scores'!$F51:$IC51))</f>
        <is>
          <t/>
        </is>
      </c>
      <c r="BE50" s="519" t="inlineStr">
        <f aca="false">IF(COUNT('Math Scores'!$BZ51:$CW51)=0,"",SUMIF('Math Scores'!$F$6:$IC$6,BE$4,'Math Scores'!$F51:$IC51))</f>
        <is>
          <t/>
        </is>
      </c>
      <c r="BF50" s="519" t="inlineStr">
        <f aca="false">IF(COUNT('Math Scores'!$BZ51:$CW51)=0,"",SUMIF('Math Scores'!$F$6:$IC$6,BF$4,'Math Scores'!$F51:$IC51))</f>
        <is>
          <t/>
        </is>
      </c>
      <c r="BG50" s="519" t="inlineStr">
        <f aca="false">IF(COUNT('Math Scores'!$BZ51:$CW51)=0,"",SUMIF('Math Scores'!$F$6:$IC$6,BG$4,'Math Scores'!$F51:$IC51))</f>
        <is>
          <t/>
        </is>
      </c>
      <c r="BH50" s="519" t="inlineStr">
        <f aca="false">IF(COUNT('Math Scores'!$BZ51:$CW51)=0,"",SUMIF('Math Scores'!$F$6:$IC$6,BH$4,'Math Scores'!$F51:$IC51))</f>
        <is>
          <t/>
        </is>
      </c>
      <c r="BI50" s="519" t="inlineStr">
        <f aca="false">IF(COUNT('Math Scores'!$BZ51:$CW51)=0,"",SUMIF('Math Scores'!$F$6:$IC$6,BI$4,'Math Scores'!$F51:$IC51))</f>
        <is>
          <t/>
        </is>
      </c>
      <c r="BJ50" s="519" t="inlineStr">
        <f aca="false">IF(COUNT('Math Scores'!$BZ51:$CW51)=0,"",SUMIF('Math Scores'!$F$6:$IC$6,BJ$4,'Math Scores'!$F51:$IC51))</f>
        <is>
          <t/>
        </is>
      </c>
      <c r="BK50" s="519" t="inlineStr">
        <f aca="false">IF(COUNT('Math Scores'!$BZ51:$CW51)=0,"",SUMIF('Math Scores'!$F$6:$IC$6,BK$4,'Math Scores'!$F51:$IC51))</f>
        <is>
          <t/>
        </is>
      </c>
      <c r="BL50" s="519" t="inlineStr">
        <f aca="false">IF(COUNT('Math Scores'!$CX51:$DU51)=0,"",SUMIF('Math Scores'!$F$6:$IC$6,BL$4,'Math Scores'!$F51:$IC51))</f>
        <is>
          <t/>
        </is>
      </c>
      <c r="BM50" s="519" t="inlineStr">
        <f aca="false">IF(COUNT('Math Scores'!$CX51:$DU51)=0,"",SUMIF('Math Scores'!$F$6:$IC$6,BM$4,'Math Scores'!$F51:$IC51))</f>
        <is>
          <t/>
        </is>
      </c>
      <c r="BN50" s="519" t="inlineStr">
        <f aca="false">IF(COUNT('Math Scores'!$CX51:$DU51)=0,"",SUMIF('Math Scores'!$F$6:$IC$6,BN$4,'Math Scores'!$F51:$IC51))</f>
        <is>
          <t/>
        </is>
      </c>
      <c r="BO50" s="519" t="inlineStr">
        <f aca="false">IF(COUNT('Math Scores'!$CX51:$DU51)=0,"",SUMIF('Math Scores'!$F$6:$IC$6,BO$4,'Math Scores'!$F51:$IC51))</f>
        <is>
          <t/>
        </is>
      </c>
      <c r="BP50" s="519" t="inlineStr">
        <f aca="false">IF(COUNT('Math Scores'!$CX51:$DU51)=0,"",SUMIF('Math Scores'!$F$6:$IC$6,BP$4,'Math Scores'!$F51:$IC51))</f>
        <is>
          <t/>
        </is>
      </c>
      <c r="BQ50" s="519" t="inlineStr">
        <f aca="false">IF(COUNT('Math Scores'!$CX51:$DU51)=0,"",SUMIF('Math Scores'!$F$6:$IC$6,BQ$4,'Math Scores'!$F51:$IC51))</f>
        <is>
          <t/>
        </is>
      </c>
      <c r="BR50" s="519" t="inlineStr">
        <f aca="false">IF(COUNT('Math Scores'!$CX51:$DU51)=0,"",SUMIF('Math Scores'!$F$6:$IC$6,BR$4,'Math Scores'!$F51:$IC51))</f>
        <is>
          <t/>
        </is>
      </c>
      <c r="BS50" s="519" t="inlineStr">
        <f aca="false">IF(COUNT('Math Scores'!$CX51:$DU51)=0,"",SUMIF('Math Scores'!$F$6:$IC$6,BS$4,'Math Scores'!$F51:$IC51))</f>
        <is>
          <t/>
        </is>
      </c>
      <c r="BT50" s="519" t="inlineStr">
        <f aca="false">IF(COUNT('Math Scores'!$CX51:$DU51)=0,"",SUMIF('Math Scores'!$F$6:$IC$6,BT$4,'Math Scores'!$F51:$IC51))</f>
        <is>
          <t/>
        </is>
      </c>
      <c r="BU50" s="519" t="inlineStr">
        <f aca="false">IF(COUNT('Math Scores'!$CX51:$DU51)=0,"",SUMIF('Math Scores'!$F$6:$IC$6,BU$4,'Math Scores'!$F51:$IC51))</f>
        <is>
          <t/>
        </is>
      </c>
      <c r="BV50" s="519" t="inlineStr">
        <f aca="false">IF(COUNT('Math Scores'!$CX51:$DU51)=0,"",SUMIF('Math Scores'!$F$6:$IC$6,BV$4,'Math Scores'!$F51:$IC51))</f>
        <is>
          <t/>
        </is>
      </c>
      <c r="BW50" s="519" t="inlineStr">
        <f aca="false">IF(COUNT('Math Scores'!$CX51:$DU51)=0,"",SUMIF('Math Scores'!$F$6:$IC$6,BW$4,'Math Scores'!$F51:$IC51))</f>
        <is>
          <t/>
        </is>
      </c>
      <c r="BX50" s="519" t="inlineStr">
        <f aca="false">IF(COUNT('Math Scores'!$CX51:$DU51)=0,"",SUMIF('Math Scores'!$F$6:$IC$6,BX$4,'Math Scores'!$F51:$IC51))</f>
        <is>
          <t/>
        </is>
      </c>
      <c r="BY50" s="519" t="inlineStr">
        <f aca="false">IF(COUNT('Math Scores'!$CX51:$DU51)=0,"",SUMIF('Math Scores'!$F$6:$IC$6,BY$4,'Math Scores'!$F51:$IC51))</f>
        <is>
          <t/>
        </is>
      </c>
      <c r="BZ50" s="519" t="inlineStr">
        <f aca="false">IF(COUNT('Math Scores'!$CX51:$DU51)=0,"",SUMIF('Math Scores'!$F$6:$IC$6,BZ$4,'Math Scores'!$F51:$IC51))</f>
        <is>
          <t/>
        </is>
      </c>
      <c r="CA50" s="519" t="inlineStr">
        <f aca="false">IF(COUNT('Math Scores'!$CX51:$DU51)=0,"",SUMIF('Math Scores'!$F$6:$IC$6,CA$4,'Math Scores'!$F51:$IC51))</f>
        <is>
          <t/>
        </is>
      </c>
      <c r="CB50" s="519" t="inlineStr">
        <f aca="false">IF(COUNT('Math Scores'!$CX51:$DU51)=0,"",SUMIF('Math Scores'!$F$6:$IC$6,CB$4,'Math Scores'!$F51:$IC51))</f>
        <is>
          <t/>
        </is>
      </c>
      <c r="CC50" s="519" t="inlineStr">
        <f aca="false">IF(COUNT('Math Scores'!$CX51:$DU51)=0,"",SUMIF('Math Scores'!$F$6:$IC$6,CC$4,'Math Scores'!$F51:$IC51))</f>
        <is>
          <t/>
        </is>
      </c>
      <c r="CD50" s="519" t="inlineStr">
        <f aca="false">IF(COUNT('Math Scores'!$DV51:$EU51)=0,"",SUMIF('Math Scores'!$F$6:$IC$6,CD$4,'Math Scores'!$F51:$IC51))</f>
        <is>
          <t/>
        </is>
      </c>
      <c r="CE50" s="519" t="inlineStr">
        <f aca="false">IF(COUNT('Math Scores'!$DV51:$EU51)=0,"",SUMIF('Math Scores'!$F$6:$IC$6,CE$4,'Math Scores'!$F51:$IC51))</f>
        <is>
          <t/>
        </is>
      </c>
      <c r="CF50" s="519" t="inlineStr">
        <f aca="false">IF(COUNT('Math Scores'!$DV51:$EU51)=0,"",SUMIF('Math Scores'!$F$6:$IC$6,CF$4,'Math Scores'!$F51:$IC51))</f>
        <is>
          <t/>
        </is>
      </c>
      <c r="CG50" s="519" t="inlineStr">
        <f aca="false">IF(COUNT('Math Scores'!$DV51:$EU51)=0,"",SUMIF('Math Scores'!$F$6:$IC$6,CG$4,'Math Scores'!$F51:$IC51))</f>
        <is>
          <t/>
        </is>
      </c>
      <c r="CH50" s="519" t="inlineStr">
        <f aca="false">IF(COUNT('Math Scores'!$DV51:$EU51)=0,"",SUMIF('Math Scores'!$F$6:$IC$6,CH$4,'Math Scores'!$F51:$IC51))</f>
        <is>
          <t/>
        </is>
      </c>
      <c r="CI50" s="519" t="inlineStr">
        <f aca="false">IF(COUNT('Math Scores'!$DV51:$EU51)=0,"",SUMIF('Math Scores'!$F$6:$IC$6,CI$4,'Math Scores'!$F51:$IC51))</f>
        <is>
          <t/>
        </is>
      </c>
      <c r="CJ50" s="519" t="inlineStr">
        <f aca="false">IF(COUNT('Math Scores'!$DV51:$EU51)=0,"",SUMIF('Math Scores'!$F$6:$IC$6,CJ$4,'Math Scores'!$F51:$IC51))</f>
        <is>
          <t/>
        </is>
      </c>
      <c r="CK50" s="519" t="inlineStr">
        <f aca="false">IF(COUNT('Math Scores'!$DV51:$EU51)=0,"",SUMIF('Math Scores'!$F$6:$IC$6,CK$4,'Math Scores'!$F51:$IC51))</f>
        <is>
          <t/>
        </is>
      </c>
      <c r="CL50" s="519" t="inlineStr">
        <f aca="false">IF(COUNT('Math Scores'!$DV51:$EU51)=0,"",SUMIF('Math Scores'!$F$6:$IC$6,CL$4,'Math Scores'!$F51:$IC51))</f>
        <is>
          <t/>
        </is>
      </c>
      <c r="CM50" s="519" t="inlineStr">
        <f aca="false">IF(COUNT('Math Scores'!$DV51:$EU51)=0,"",SUMIF('Math Scores'!$F$6:$IC$6,CM$4,'Math Scores'!$F51:$IC51))</f>
        <is>
          <t/>
        </is>
      </c>
      <c r="CN50" s="519" t="inlineStr">
        <f aca="false">IF(COUNT('Math Scores'!$DV51:$EU51)=0,"",SUMIF('Math Scores'!$F$6:$IC$6,CN$4,'Math Scores'!$F51:$IC51))</f>
        <is>
          <t/>
        </is>
      </c>
      <c r="CO50" s="519" t="inlineStr">
        <f aca="false">IF(COUNT('Math Scores'!$DV51:$EU51)=0,"",SUMIF('Math Scores'!$F$6:$IC$6,CO$4,'Math Scores'!$F51:$IC51))</f>
        <is>
          <t/>
        </is>
      </c>
      <c r="CP50" s="519" t="inlineStr">
        <f aca="false">IF(COUNT('Math Scores'!$DV51:$EU51)=0,"",SUMIF('Math Scores'!$F$6:$IC$6,CP$4,'Math Scores'!$F51:$IC51))</f>
        <is>
          <t/>
        </is>
      </c>
      <c r="CQ50" s="519" t="inlineStr">
        <f aca="false">IF(COUNT('Math Scores'!$DV51:$EU51)=0,"",SUMIF('Math Scores'!$F$6:$IC$6,CQ$4,'Math Scores'!$F51:$IC51))</f>
        <is>
          <t/>
        </is>
      </c>
      <c r="CR50" s="519" t="inlineStr">
        <f aca="false">IF(COUNT('Math Scores'!$DV51:$EU51)=0,"",SUMIF('Math Scores'!$F$6:$IC$6,CR$4,'Math Scores'!$F51:$IC51))</f>
        <is>
          <t/>
        </is>
      </c>
      <c r="CS50" s="519" t="inlineStr">
        <f aca="false">IF(COUNT('Math Scores'!$DV51:$EU51)=0,"",SUMIF('Math Scores'!$F$6:$IC$6,CS$4,'Math Scores'!$F51:$IC51))</f>
        <is>
          <t/>
        </is>
      </c>
      <c r="CT50" s="519" t="inlineStr">
        <f aca="false">IF(COUNT('Math Scores'!$EV51:$FW51)=0,"",SUMIF('Math Scores'!$F$6:$IC$6,CT$4,'Math Scores'!$F51:$IC51))</f>
        <is>
          <t/>
        </is>
      </c>
      <c r="CU50" s="519" t="inlineStr">
        <f aca="false">IF(COUNT('Math Scores'!$EV51:$FW51)=0,"",SUMIF('Math Scores'!$F$6:$IC$6,CU$4,'Math Scores'!$F51:$IC51))</f>
        <is>
          <t/>
        </is>
      </c>
      <c r="CV50" s="519" t="inlineStr">
        <f aca="false">IF(COUNT('Math Scores'!$EV51:$FW51)=0,"",SUMIF('Math Scores'!$F$6:$IC$6,CV$4,'Math Scores'!$F51:$IC51))</f>
        <is>
          <t/>
        </is>
      </c>
      <c r="CW50" s="519" t="inlineStr">
        <f aca="false">IF(COUNT('Math Scores'!$EV51:$FW51)=0,"",SUMIF('Math Scores'!$F$6:$IC$6,CW$4,'Math Scores'!$F51:$IC51))</f>
        <is>
          <t/>
        </is>
      </c>
      <c r="CX50" s="519" t="inlineStr">
        <f aca="false">IF(COUNT('Math Scores'!$EV51:$FW51)=0,"",SUMIF('Math Scores'!$F$6:$IC$6,CX$4,'Math Scores'!$F51:$IC51))</f>
        <is>
          <t/>
        </is>
      </c>
      <c r="CY50" s="519" t="inlineStr">
        <f aca="false">IF(COUNT('Math Scores'!$EV51:$FW51)=0,"",SUMIF('Math Scores'!$F$6:$IC$6,CY$4,'Math Scores'!$F51:$IC51))</f>
        <is>
          <t/>
        </is>
      </c>
      <c r="CZ50" s="519" t="inlineStr">
        <f aca="false">IF(COUNT('Math Scores'!$EV51:$FW51)=0,"",SUMIF('Math Scores'!$F$6:$IC$6,CZ$4,'Math Scores'!$F51:$IC51))</f>
        <is>
          <t/>
        </is>
      </c>
      <c r="DA50" s="519" t="inlineStr">
        <f aca="false">IF(COUNT('Math Scores'!$EV51:$FW51)=0,"",SUMIF('Math Scores'!$F$6:$IC$6,DA$4,'Math Scores'!$F51:$IC51))</f>
        <is>
          <t/>
        </is>
      </c>
      <c r="DB50" s="519" t="inlineStr">
        <f aca="false">IF(COUNT('Math Scores'!$EV51:$FW51)=0,"",SUMIF('Math Scores'!$F$6:$IC$6,DB$4,'Math Scores'!$F51:$IC51))</f>
        <is>
          <t/>
        </is>
      </c>
      <c r="DC50" s="519" t="inlineStr">
        <f aca="false">IF(COUNT('Math Scores'!$EV51:$FW51)=0,"",SUMIF('Math Scores'!$F$6:$IC$6,DC$4,'Math Scores'!$F51:$IC51))</f>
        <is>
          <t/>
        </is>
      </c>
      <c r="DD50" s="519" t="inlineStr">
        <f aca="false">IF(COUNT('Math Scores'!$EV51:$FW51)=0,"",SUMIF('Math Scores'!$F$6:$IC$6,DD$4,'Math Scores'!$F51:$IC51))</f>
        <is>
          <t/>
        </is>
      </c>
      <c r="DE50" s="519" t="inlineStr">
        <f aca="false">IF(COUNT('Math Scores'!$EV51:$FW51)=0,"",SUMIF('Math Scores'!$F$6:$IC$6,DE$4,'Math Scores'!$F51:$IC51))</f>
        <is>
          <t/>
        </is>
      </c>
      <c r="DF50" s="519" t="inlineStr">
        <f aca="false">IF(COUNT('Math Scores'!$EV51:$FW51)=0,"",SUMIF('Math Scores'!$F$6:$IC$6,DF$4,'Math Scores'!$F51:$IC51))</f>
        <is>
          <t/>
        </is>
      </c>
      <c r="DG50" s="519" t="inlineStr">
        <f aca="false">IF(COUNT('Math Scores'!$EV51:$FW51)=0,"",SUMIF('Math Scores'!$F$6:$IC$6,DG$4,'Math Scores'!$F51:$IC51))</f>
        <is>
          <t/>
        </is>
      </c>
    </row>
    <row r="51" customFormat="false" ht="12.75" hidden="false" customHeight="false" outlineLevel="0" collapsed="false">
      <c r="A51" s="421" t="n">
        <v>44</v>
      </c>
      <c r="B51" s="228" t="inlineStr">
        <f aca="false">'Math Scores'!B52</f>
        <is>
          <t/>
        </is>
      </c>
      <c r="C51" s="517" t="inlineStr">
        <f aca="false">IF(COUNT('Math Scores'!F52:HI52)=0, "", (SUMIF('Math Scores'!$F$5:$HI$5,"Yes",'Math Scores'!F52:HI52)/SUMIF('Math Scores'!$F$5:$HI$5,"Yes",'Math Scores'!$F$2:$HI$2)))</f>
        <is>
          <t/>
        </is>
      </c>
      <c r="D51" s="476" t="inlineStr">
        <f aca="false">IF(B51="","",IF(COUNT(H51:DG51)=0,"",IF(('Cover Sheet'!$AC$6="2nd"),(SUM(H51:W51)/SUM(H$2:W$2)),IF(('Cover Sheet'!$AC$6="3rd"),(SUM(X51:AI51)/SUM(X$2:AI$2)),IF(('Cover Sheet'!$AC$6="4th"),(SUM(AJ51:AW51)/SUM(AJ$2:AW$2)),IF(('Cover Sheet'!$AC$6="5th"),(SUM(AX51:BK51)/SUM(AX$2:BK$2)),IF(('Cover Sheet'!$AC$6="6th"),(SUM(BL51:CC51)/SUM(BL$2:CC$2)),IF(('Cover Sheet'!$AC$6="7th"),(SUM(CD51:CS51)/SUM(CD$2:CS$2)),IF(('Cover Sheet'!$AC$6="8th"),(SUM(CT51:DG51)/SUM(CT$2:DG$2)),"ERROR")))))))))</f>
        <is>
          <t/>
        </is>
      </c>
      <c r="E51" s="318" t="str">
        <f aca="false">IF(D51="","",IF(D51&gt;0.9,"A1",IF(D51&gt;0.8,"A2",IF(D51&gt;0.7,"B1",IF(D51&gt;0.6,"B2",IF(D51&gt;0.5,"C1",IF(D51&gt;0.4,"C2",IF(D51&gt;0.32,"D",IF(D51&gt;0.2,"E1","E2")))))))))</f>
        <v/>
      </c>
      <c r="F51" s="476" t="str">
        <f aca="false">IF(G51="","",IF(G51&gt;=0.9,"Distinction",IF(G51&gt;=0.75,"First Class",IF(G51&gt;=0.56,"Second Class",IF(G51&gt;=0.35,"Pass","Unsatisfactory")))))</f>
        <v/>
      </c>
      <c r="G51" s="518" t="inlineStr">
        <f aca="false">IF(OR(B51="",'Cover Sheet'!$AC$6=""),"",IF(('Cover Sheet'!$AC$6="2nd"),(VLOOKUP(ROUND((D51*100),0),Goals!$E$4:$H$104,2,1)/100),IF(('Cover Sheet'!$AC$6="3rd"),(VLOOKUP(ROUND((D51*100),0),Goals!$E$4:$H$104,3,1)/100),VLOOKUP(ROUND((D51*100),0),Goals!$E$4:$H$104,4,1)/100)))</f>
        <is>
          <t/>
        </is>
      </c>
      <c r="H51" s="519" t="inlineStr">
        <f aca="false">IF(COUNT('Math Scores'!$F52:$AC52)=0,"",SUMIF('Math Scores'!$F$6:$IC$6,H$4,'Math Scores'!$F52:$IC52))</f>
        <is>
          <t/>
        </is>
      </c>
      <c r="I51" s="519" t="inlineStr">
        <f aca="false">IF(COUNT('Math Scores'!$F52:$AC52)=0,"",SUMIF('Math Scores'!$F$6:$IC$6,I$4,'Math Scores'!$F52:$IC52))</f>
        <is>
          <t/>
        </is>
      </c>
      <c r="J51" s="519" t="inlineStr">
        <f aca="false">IF(COUNT('Math Scores'!$F52:$AC52)=0,"",SUMIF('Math Scores'!$F$6:$IC$6,J$4,'Math Scores'!$F52:$IC52))</f>
        <is>
          <t/>
        </is>
      </c>
      <c r="K51" s="519" t="inlineStr">
        <f aca="false">IF(COUNT('Math Scores'!$F52:$AC52)=0,"",SUMIF('Math Scores'!$F$6:$IC$6,K$4,'Math Scores'!$F52:$IC52))</f>
        <is>
          <t/>
        </is>
      </c>
      <c r="L51" s="519" t="inlineStr">
        <f aca="false">IF(COUNT('Math Scores'!$F52:$AC52)=0,"",SUMIF('Math Scores'!$F$6:$IC$6,L$4,'Math Scores'!$F52:$IC52))</f>
        <is>
          <t/>
        </is>
      </c>
      <c r="M51" s="519" t="inlineStr">
        <f aca="false">IF(COUNT('Math Scores'!$F52:$AC52)=0,"",SUMIF('Math Scores'!$F$6:$IC$6,M$4,'Math Scores'!$F52:$IC52))</f>
        <is>
          <t/>
        </is>
      </c>
      <c r="N51" s="519" t="inlineStr">
        <f aca="false">IF(COUNT('Math Scores'!$F52:$AC52)=0,"",SUMIF('Math Scores'!$F$6:$IC$6,N$4,'Math Scores'!$F52:$IC52))</f>
        <is>
          <t/>
        </is>
      </c>
      <c r="O51" s="519" t="inlineStr">
        <f aca="false">IF(COUNT('Math Scores'!$F52:$AC52)=0,"",SUMIF('Math Scores'!$F$6:$IC$6,O$4,'Math Scores'!$F52:$IC52))</f>
        <is>
          <t/>
        </is>
      </c>
      <c r="P51" s="519" t="inlineStr">
        <f aca="false">IF(COUNT('Math Scores'!$F52:$AC52)=0,"",SUMIF('Math Scores'!$F$6:$IC$6,P$4,'Math Scores'!$F52:$IC52))</f>
        <is>
          <t/>
        </is>
      </c>
      <c r="Q51" s="519" t="inlineStr">
        <f aca="false">IF(COUNT('Math Scores'!$F52:$AC52)=0,"",SUMIF('Math Scores'!$F$6:$IC$6,Q$4,'Math Scores'!$F52:$IC52))</f>
        <is>
          <t/>
        </is>
      </c>
      <c r="R51" s="519" t="inlineStr">
        <f aca="false">IF(COUNT('Math Scores'!$F52:$AC52)=0,"",SUMIF('Math Scores'!$F$6:$IC$6,R$4,'Math Scores'!$F52:$IC52))</f>
        <is>
          <t/>
        </is>
      </c>
      <c r="S51" s="519"/>
      <c r="T51" s="519"/>
      <c r="U51" s="519"/>
      <c r="V51" s="519"/>
      <c r="W51" s="519"/>
      <c r="X51" s="519" t="inlineStr">
        <f aca="false">IF(COUNT('Math Scores'!$AD52:$AZ52)=0,"",SUMIF('Math Scores'!$F$6:$IC$6,X$4,'Math Scores'!$F52:$IC52))</f>
        <is>
          <t/>
        </is>
      </c>
      <c r="Y51" s="519" t="inlineStr">
        <f aca="false">IF(COUNT('Math Scores'!$AD52:$AZ52)=0,"",SUMIF('Math Scores'!$F$6:$IC$6,Y$4,'Math Scores'!$F52:$IC52))</f>
        <is>
          <t/>
        </is>
      </c>
      <c r="Z51" s="519" t="inlineStr">
        <f aca="false">IF(COUNT('Math Scores'!$AD52:$AZ52)=0,"",SUMIF('Math Scores'!$F$6:$IC$6,Z$4,'Math Scores'!$F52:$IC52))</f>
        <is>
          <t/>
        </is>
      </c>
      <c r="AA51" s="519" t="inlineStr">
        <f aca="false">IF(COUNT('Math Scores'!$AD52:$AZ52)=0,"",SUMIF('Math Scores'!$F$6:$IC$6,AA$4,'Math Scores'!$F52:$IC52))</f>
        <is>
          <t/>
        </is>
      </c>
      <c r="AB51" s="519" t="inlineStr">
        <f aca="false">IF(COUNT('Math Scores'!$AD52:$AZ52)=0,"",SUMIF('Math Scores'!$F$6:$IC$6,AB$4,'Math Scores'!$F52:$IC52))</f>
        <is>
          <t/>
        </is>
      </c>
      <c r="AC51" s="519" t="inlineStr">
        <f aca="false">IF(COUNT('Math Scores'!$AD52:$AZ52)=0,"",SUMIF('Math Scores'!$F$6:$IC$6,AC$4,'Math Scores'!$F52:$IC52))</f>
        <is>
          <t/>
        </is>
      </c>
      <c r="AD51" s="519" t="inlineStr">
        <f aca="false">IF(COUNT('Math Scores'!$AD52:$AZ52)=0,"",SUMIF('Math Scores'!$F$6:$IC$6,AD$4,'Math Scores'!$F52:$IC52))</f>
        <is>
          <t/>
        </is>
      </c>
      <c r="AE51" s="519" t="inlineStr">
        <f aca="false">IF(COUNT('Math Scores'!$AD52:$AZ52)=0,"",SUMIF('Math Scores'!$F$6:$IC$6,AE$4,'Math Scores'!$F52:$IC52))</f>
        <is>
          <t/>
        </is>
      </c>
      <c r="AF51" s="519" t="inlineStr">
        <f aca="false">IF(COUNT('Math Scores'!$AD52:$AZ52)=0,"",SUMIF('Math Scores'!$F$6:$IC$6,AF$4,'Math Scores'!$F52:$IC52))</f>
        <is>
          <t/>
        </is>
      </c>
      <c r="AG51" s="519" t="inlineStr">
        <f aca="false">IF(COUNT('Math Scores'!$AD52:$AZ52)=0,"",SUMIF('Math Scores'!$F$6:$IC$6,AG$4,'Math Scores'!$F52:$IC52))</f>
        <is>
          <t/>
        </is>
      </c>
      <c r="AH51" s="519" t="inlineStr">
        <f aca="false">IF(COUNT('Math Scores'!$AD52:$AZ52)=0,"",SUMIF('Math Scores'!$F$6:$IC$6,AH$4,'Math Scores'!$F52:$IC52))</f>
        <is>
          <t/>
        </is>
      </c>
      <c r="AI51" s="519" t="inlineStr">
        <f aca="false">IF(COUNT('Math Scores'!$AD52:$AZ52)=0,"",SUMIF('Math Scores'!$F$6:$IC$6,AI$4,'Math Scores'!$F52:$IC52))</f>
        <is>
          <t/>
        </is>
      </c>
      <c r="AJ51" s="519" t="inlineStr">
        <f aca="false">IF(COUNT('Math Scores'!$BA52:$BY52)=0,"",SUMIF('Math Scores'!$F$6:$IC$6,AJ$4,'Math Scores'!$F52:$IC52))</f>
        <is>
          <t/>
        </is>
      </c>
      <c r="AK51" s="519" t="inlineStr">
        <f aca="false">IF(COUNT('Math Scores'!$BA52:$BY52)=0,"",SUMIF('Math Scores'!$F$6:$IC$6,AK$4,'Math Scores'!$F52:$IC52))</f>
        <is>
          <t/>
        </is>
      </c>
      <c r="AL51" s="519" t="inlineStr">
        <f aca="false">IF(COUNT('Math Scores'!$BA52:$BY52)=0,"",SUMIF('Math Scores'!$F$6:$IC$6,AL$4,'Math Scores'!$F52:$IC52))</f>
        <is>
          <t/>
        </is>
      </c>
      <c r="AM51" s="519" t="inlineStr">
        <f aca="false">IF(COUNT('Math Scores'!$BA52:$BY52)=0,"",SUMIF('Math Scores'!$F$6:$IC$6,AM$4,'Math Scores'!$F52:$IC52))</f>
        <is>
          <t/>
        </is>
      </c>
      <c r="AN51" s="519" t="inlineStr">
        <f aca="false">IF(COUNT('Math Scores'!$BA52:$BY52)=0,"",SUMIF('Math Scores'!$F$6:$IC$6,AN$4,'Math Scores'!$F52:$IC52))</f>
        <is>
          <t/>
        </is>
      </c>
      <c r="AO51" s="519" t="inlineStr">
        <f aca="false">IF(COUNT('Math Scores'!$BA52:$BY52)=0,"",SUMIF('Math Scores'!$F$6:$IC$6,AO$4,'Math Scores'!$F52:$IC52))</f>
        <is>
          <t/>
        </is>
      </c>
      <c r="AP51" s="519" t="inlineStr">
        <f aca="false">IF(COUNT('Math Scores'!$BA52:$BY52)=0,"",SUMIF('Math Scores'!$F$6:$IC$6,AP$4,'Math Scores'!$F52:$IC52))</f>
        <is>
          <t/>
        </is>
      </c>
      <c r="AQ51" s="519" t="inlineStr">
        <f aca="false">IF(COUNT('Math Scores'!$BA52:$BY52)=0,"",SUMIF('Math Scores'!$F$6:$IC$6,AQ$4,'Math Scores'!$F52:$IC52))</f>
        <is>
          <t/>
        </is>
      </c>
      <c r="AR51" s="519" t="inlineStr">
        <f aca="false">IF(COUNT('Math Scores'!$BA52:$BY52)=0,"",SUMIF('Math Scores'!$F$6:$IC$6,AR$4,'Math Scores'!$F52:$IC52))</f>
        <is>
          <t/>
        </is>
      </c>
      <c r="AS51" s="519" t="inlineStr">
        <f aca="false">IF(COUNT('Math Scores'!$BA52:$BY52)=0,"",SUMIF('Math Scores'!$F$6:$IC$6,AS$4,'Math Scores'!$F52:$IC52))</f>
        <is>
          <t/>
        </is>
      </c>
      <c r="AT51" s="519" t="inlineStr">
        <f aca="false">IF(COUNT('Math Scores'!$BA52:$BY52)=0,"",SUMIF('Math Scores'!$F$6:$IC$6,AT$4,'Math Scores'!$F52:$IC52))</f>
        <is>
          <t/>
        </is>
      </c>
      <c r="AU51" s="519" t="inlineStr">
        <f aca="false">IF(COUNT('Math Scores'!$BA52:$BY52)=0,"",SUMIF('Math Scores'!$F$6:$IC$6,AU$4,'Math Scores'!$F52:$IC52))</f>
        <is>
          <t/>
        </is>
      </c>
      <c r="AV51" s="519" t="inlineStr">
        <f aca="false">IF(COUNT('Math Scores'!$BA52:$BY52)=0,"",SUMIF('Math Scores'!$F$6:$IC$6,AV$4,'Math Scores'!$F52:$IC52))</f>
        <is>
          <t/>
        </is>
      </c>
      <c r="AW51" s="519" t="inlineStr">
        <f aca="false">IF(COUNT('Math Scores'!$BA52:$BY52)=0,"",SUMIF('Math Scores'!$F$6:$IC$6,AW$4,'Math Scores'!$F52:$IC52))</f>
        <is>
          <t/>
        </is>
      </c>
      <c r="AX51" s="519" t="inlineStr">
        <f aca="false">IF(COUNT('Math Scores'!$BZ52:$CW52)=0,"",SUMIF('Math Scores'!$F$6:$IC$6,AX$4,'Math Scores'!$F52:$IC52))</f>
        <is>
          <t/>
        </is>
      </c>
      <c r="AY51" s="519" t="inlineStr">
        <f aca="false">IF(COUNT('Math Scores'!$BZ52:$CW52)=0,"",SUMIF('Math Scores'!$F$6:$IC$6,AY$4,'Math Scores'!$F52:$IC52))</f>
        <is>
          <t/>
        </is>
      </c>
      <c r="AZ51" s="519" t="inlineStr">
        <f aca="false">IF(COUNT('Math Scores'!$BZ52:$CW52)=0,"",SUMIF('Math Scores'!$F$6:$IC$6,AZ$4,'Math Scores'!$F52:$IC52))</f>
        <is>
          <t/>
        </is>
      </c>
      <c r="BA51" s="519" t="inlineStr">
        <f aca="false">IF(COUNT('Math Scores'!$BZ52:$CW52)=0,"",SUMIF('Math Scores'!$F$6:$IC$6,BA$4,'Math Scores'!$F52:$IC52))</f>
        <is>
          <t/>
        </is>
      </c>
      <c r="BB51" s="519" t="inlineStr">
        <f aca="false">IF(COUNT('Math Scores'!$BZ52:$CW52)=0,"",SUMIF('Math Scores'!$F$6:$IC$6,BB$4,'Math Scores'!$F52:$IC52))</f>
        <is>
          <t/>
        </is>
      </c>
      <c r="BC51" s="519" t="inlineStr">
        <f aca="false">IF(COUNT('Math Scores'!$BZ52:$CW52)=0,"",SUMIF('Math Scores'!$F$6:$IC$6,BC$4,'Math Scores'!$F52:$IC52))</f>
        <is>
          <t/>
        </is>
      </c>
      <c r="BD51" s="519" t="inlineStr">
        <f aca="false">IF(COUNT('Math Scores'!$BZ52:$CW52)=0,"",SUMIF('Math Scores'!$F$6:$IC$6,BD$4,'Math Scores'!$F52:$IC52))</f>
        <is>
          <t/>
        </is>
      </c>
      <c r="BE51" s="519" t="inlineStr">
        <f aca="false">IF(COUNT('Math Scores'!$BZ52:$CW52)=0,"",SUMIF('Math Scores'!$F$6:$IC$6,BE$4,'Math Scores'!$F52:$IC52))</f>
        <is>
          <t/>
        </is>
      </c>
      <c r="BF51" s="519" t="inlineStr">
        <f aca="false">IF(COUNT('Math Scores'!$BZ52:$CW52)=0,"",SUMIF('Math Scores'!$F$6:$IC$6,BF$4,'Math Scores'!$F52:$IC52))</f>
        <is>
          <t/>
        </is>
      </c>
      <c r="BG51" s="519" t="inlineStr">
        <f aca="false">IF(COUNT('Math Scores'!$BZ52:$CW52)=0,"",SUMIF('Math Scores'!$F$6:$IC$6,BG$4,'Math Scores'!$F52:$IC52))</f>
        <is>
          <t/>
        </is>
      </c>
      <c r="BH51" s="519" t="inlineStr">
        <f aca="false">IF(COUNT('Math Scores'!$BZ52:$CW52)=0,"",SUMIF('Math Scores'!$F$6:$IC$6,BH$4,'Math Scores'!$F52:$IC52))</f>
        <is>
          <t/>
        </is>
      </c>
      <c r="BI51" s="519" t="inlineStr">
        <f aca="false">IF(COUNT('Math Scores'!$BZ52:$CW52)=0,"",SUMIF('Math Scores'!$F$6:$IC$6,BI$4,'Math Scores'!$F52:$IC52))</f>
        <is>
          <t/>
        </is>
      </c>
      <c r="BJ51" s="519" t="inlineStr">
        <f aca="false">IF(COUNT('Math Scores'!$BZ52:$CW52)=0,"",SUMIF('Math Scores'!$F$6:$IC$6,BJ$4,'Math Scores'!$F52:$IC52))</f>
        <is>
          <t/>
        </is>
      </c>
      <c r="BK51" s="519" t="inlineStr">
        <f aca="false">IF(COUNT('Math Scores'!$BZ52:$CW52)=0,"",SUMIF('Math Scores'!$F$6:$IC$6,BK$4,'Math Scores'!$F52:$IC52))</f>
        <is>
          <t/>
        </is>
      </c>
      <c r="BL51" s="519" t="inlineStr">
        <f aca="false">IF(COUNT('Math Scores'!$CX52:$DU52)=0,"",SUMIF('Math Scores'!$F$6:$IC$6,BL$4,'Math Scores'!$F52:$IC52))</f>
        <is>
          <t/>
        </is>
      </c>
      <c r="BM51" s="519" t="inlineStr">
        <f aca="false">IF(COUNT('Math Scores'!$CX52:$DU52)=0,"",SUMIF('Math Scores'!$F$6:$IC$6,BM$4,'Math Scores'!$F52:$IC52))</f>
        <is>
          <t/>
        </is>
      </c>
      <c r="BN51" s="519" t="inlineStr">
        <f aca="false">IF(COUNT('Math Scores'!$CX52:$DU52)=0,"",SUMIF('Math Scores'!$F$6:$IC$6,BN$4,'Math Scores'!$F52:$IC52))</f>
        <is>
          <t/>
        </is>
      </c>
      <c r="BO51" s="519" t="inlineStr">
        <f aca="false">IF(COUNT('Math Scores'!$CX52:$DU52)=0,"",SUMIF('Math Scores'!$F$6:$IC$6,BO$4,'Math Scores'!$F52:$IC52))</f>
        <is>
          <t/>
        </is>
      </c>
      <c r="BP51" s="519" t="inlineStr">
        <f aca="false">IF(COUNT('Math Scores'!$CX52:$DU52)=0,"",SUMIF('Math Scores'!$F$6:$IC$6,BP$4,'Math Scores'!$F52:$IC52))</f>
        <is>
          <t/>
        </is>
      </c>
      <c r="BQ51" s="519" t="inlineStr">
        <f aca="false">IF(COUNT('Math Scores'!$CX52:$DU52)=0,"",SUMIF('Math Scores'!$F$6:$IC$6,BQ$4,'Math Scores'!$F52:$IC52))</f>
        <is>
          <t/>
        </is>
      </c>
      <c r="BR51" s="519" t="inlineStr">
        <f aca="false">IF(COUNT('Math Scores'!$CX52:$DU52)=0,"",SUMIF('Math Scores'!$F$6:$IC$6,BR$4,'Math Scores'!$F52:$IC52))</f>
        <is>
          <t/>
        </is>
      </c>
      <c r="BS51" s="519" t="inlineStr">
        <f aca="false">IF(COUNT('Math Scores'!$CX52:$DU52)=0,"",SUMIF('Math Scores'!$F$6:$IC$6,BS$4,'Math Scores'!$F52:$IC52))</f>
        <is>
          <t/>
        </is>
      </c>
      <c r="BT51" s="519" t="inlineStr">
        <f aca="false">IF(COUNT('Math Scores'!$CX52:$DU52)=0,"",SUMIF('Math Scores'!$F$6:$IC$6,BT$4,'Math Scores'!$F52:$IC52))</f>
        <is>
          <t/>
        </is>
      </c>
      <c r="BU51" s="519" t="inlineStr">
        <f aca="false">IF(COUNT('Math Scores'!$CX52:$DU52)=0,"",SUMIF('Math Scores'!$F$6:$IC$6,BU$4,'Math Scores'!$F52:$IC52))</f>
        <is>
          <t/>
        </is>
      </c>
      <c r="BV51" s="519" t="inlineStr">
        <f aca="false">IF(COUNT('Math Scores'!$CX52:$DU52)=0,"",SUMIF('Math Scores'!$F$6:$IC$6,BV$4,'Math Scores'!$F52:$IC52))</f>
        <is>
          <t/>
        </is>
      </c>
      <c r="BW51" s="519" t="inlineStr">
        <f aca="false">IF(COUNT('Math Scores'!$CX52:$DU52)=0,"",SUMIF('Math Scores'!$F$6:$IC$6,BW$4,'Math Scores'!$F52:$IC52))</f>
        <is>
          <t/>
        </is>
      </c>
      <c r="BX51" s="519" t="inlineStr">
        <f aca="false">IF(COUNT('Math Scores'!$CX52:$DU52)=0,"",SUMIF('Math Scores'!$F$6:$IC$6,BX$4,'Math Scores'!$F52:$IC52))</f>
        <is>
          <t/>
        </is>
      </c>
      <c r="BY51" s="519" t="inlineStr">
        <f aca="false">IF(COUNT('Math Scores'!$CX52:$DU52)=0,"",SUMIF('Math Scores'!$F$6:$IC$6,BY$4,'Math Scores'!$F52:$IC52))</f>
        <is>
          <t/>
        </is>
      </c>
      <c r="BZ51" s="519" t="inlineStr">
        <f aca="false">IF(COUNT('Math Scores'!$CX52:$DU52)=0,"",SUMIF('Math Scores'!$F$6:$IC$6,BZ$4,'Math Scores'!$F52:$IC52))</f>
        <is>
          <t/>
        </is>
      </c>
      <c r="CA51" s="519" t="inlineStr">
        <f aca="false">IF(COUNT('Math Scores'!$CX52:$DU52)=0,"",SUMIF('Math Scores'!$F$6:$IC$6,CA$4,'Math Scores'!$F52:$IC52))</f>
        <is>
          <t/>
        </is>
      </c>
      <c r="CB51" s="519" t="inlineStr">
        <f aca="false">IF(COUNT('Math Scores'!$CX52:$DU52)=0,"",SUMIF('Math Scores'!$F$6:$IC$6,CB$4,'Math Scores'!$F52:$IC52))</f>
        <is>
          <t/>
        </is>
      </c>
      <c r="CC51" s="519" t="inlineStr">
        <f aca="false">IF(COUNT('Math Scores'!$CX52:$DU52)=0,"",SUMIF('Math Scores'!$F$6:$IC$6,CC$4,'Math Scores'!$F52:$IC52))</f>
        <is>
          <t/>
        </is>
      </c>
      <c r="CD51" s="519" t="inlineStr">
        <f aca="false">IF(COUNT('Math Scores'!$DV52:$EU52)=0,"",SUMIF('Math Scores'!$F$6:$IC$6,CD$4,'Math Scores'!$F52:$IC52))</f>
        <is>
          <t/>
        </is>
      </c>
      <c r="CE51" s="519" t="inlineStr">
        <f aca="false">IF(COUNT('Math Scores'!$DV52:$EU52)=0,"",SUMIF('Math Scores'!$F$6:$IC$6,CE$4,'Math Scores'!$F52:$IC52))</f>
        <is>
          <t/>
        </is>
      </c>
      <c r="CF51" s="519" t="inlineStr">
        <f aca="false">IF(COUNT('Math Scores'!$DV52:$EU52)=0,"",SUMIF('Math Scores'!$F$6:$IC$6,CF$4,'Math Scores'!$F52:$IC52))</f>
        <is>
          <t/>
        </is>
      </c>
      <c r="CG51" s="519" t="inlineStr">
        <f aca="false">IF(COUNT('Math Scores'!$DV52:$EU52)=0,"",SUMIF('Math Scores'!$F$6:$IC$6,CG$4,'Math Scores'!$F52:$IC52))</f>
        <is>
          <t/>
        </is>
      </c>
      <c r="CH51" s="519" t="inlineStr">
        <f aca="false">IF(COUNT('Math Scores'!$DV52:$EU52)=0,"",SUMIF('Math Scores'!$F$6:$IC$6,CH$4,'Math Scores'!$F52:$IC52))</f>
        <is>
          <t/>
        </is>
      </c>
      <c r="CI51" s="519" t="inlineStr">
        <f aca="false">IF(COUNT('Math Scores'!$DV52:$EU52)=0,"",SUMIF('Math Scores'!$F$6:$IC$6,CI$4,'Math Scores'!$F52:$IC52))</f>
        <is>
          <t/>
        </is>
      </c>
      <c r="CJ51" s="519" t="inlineStr">
        <f aca="false">IF(COUNT('Math Scores'!$DV52:$EU52)=0,"",SUMIF('Math Scores'!$F$6:$IC$6,CJ$4,'Math Scores'!$F52:$IC52))</f>
        <is>
          <t/>
        </is>
      </c>
      <c r="CK51" s="519" t="inlineStr">
        <f aca="false">IF(COUNT('Math Scores'!$DV52:$EU52)=0,"",SUMIF('Math Scores'!$F$6:$IC$6,CK$4,'Math Scores'!$F52:$IC52))</f>
        <is>
          <t/>
        </is>
      </c>
      <c r="CL51" s="519" t="inlineStr">
        <f aca="false">IF(COUNT('Math Scores'!$DV52:$EU52)=0,"",SUMIF('Math Scores'!$F$6:$IC$6,CL$4,'Math Scores'!$F52:$IC52))</f>
        <is>
          <t/>
        </is>
      </c>
      <c r="CM51" s="519" t="inlineStr">
        <f aca="false">IF(COUNT('Math Scores'!$DV52:$EU52)=0,"",SUMIF('Math Scores'!$F$6:$IC$6,CM$4,'Math Scores'!$F52:$IC52))</f>
        <is>
          <t/>
        </is>
      </c>
      <c r="CN51" s="519" t="inlineStr">
        <f aca="false">IF(COUNT('Math Scores'!$DV52:$EU52)=0,"",SUMIF('Math Scores'!$F$6:$IC$6,CN$4,'Math Scores'!$F52:$IC52))</f>
        <is>
          <t/>
        </is>
      </c>
      <c r="CO51" s="519" t="inlineStr">
        <f aca="false">IF(COUNT('Math Scores'!$DV52:$EU52)=0,"",SUMIF('Math Scores'!$F$6:$IC$6,CO$4,'Math Scores'!$F52:$IC52))</f>
        <is>
          <t/>
        </is>
      </c>
      <c r="CP51" s="519" t="inlineStr">
        <f aca="false">IF(COUNT('Math Scores'!$DV52:$EU52)=0,"",SUMIF('Math Scores'!$F$6:$IC$6,CP$4,'Math Scores'!$F52:$IC52))</f>
        <is>
          <t/>
        </is>
      </c>
      <c r="CQ51" s="519" t="inlineStr">
        <f aca="false">IF(COUNT('Math Scores'!$DV52:$EU52)=0,"",SUMIF('Math Scores'!$F$6:$IC$6,CQ$4,'Math Scores'!$F52:$IC52))</f>
        <is>
          <t/>
        </is>
      </c>
      <c r="CR51" s="519" t="inlineStr">
        <f aca="false">IF(COUNT('Math Scores'!$DV52:$EU52)=0,"",SUMIF('Math Scores'!$F$6:$IC$6,CR$4,'Math Scores'!$F52:$IC52))</f>
        <is>
          <t/>
        </is>
      </c>
      <c r="CS51" s="519" t="inlineStr">
        <f aca="false">IF(COUNT('Math Scores'!$DV52:$EU52)=0,"",SUMIF('Math Scores'!$F$6:$IC$6,CS$4,'Math Scores'!$F52:$IC52))</f>
        <is>
          <t/>
        </is>
      </c>
      <c r="CT51" s="519" t="inlineStr">
        <f aca="false">IF(COUNT('Math Scores'!$EV52:$FW52)=0,"",SUMIF('Math Scores'!$F$6:$IC$6,CT$4,'Math Scores'!$F52:$IC52))</f>
        <is>
          <t/>
        </is>
      </c>
      <c r="CU51" s="519" t="inlineStr">
        <f aca="false">IF(COUNT('Math Scores'!$EV52:$FW52)=0,"",SUMIF('Math Scores'!$F$6:$IC$6,CU$4,'Math Scores'!$F52:$IC52))</f>
        <is>
          <t/>
        </is>
      </c>
      <c r="CV51" s="519" t="inlineStr">
        <f aca="false">IF(COUNT('Math Scores'!$EV52:$FW52)=0,"",SUMIF('Math Scores'!$F$6:$IC$6,CV$4,'Math Scores'!$F52:$IC52))</f>
        <is>
          <t/>
        </is>
      </c>
      <c r="CW51" s="519" t="inlineStr">
        <f aca="false">IF(COUNT('Math Scores'!$EV52:$FW52)=0,"",SUMIF('Math Scores'!$F$6:$IC$6,CW$4,'Math Scores'!$F52:$IC52))</f>
        <is>
          <t/>
        </is>
      </c>
      <c r="CX51" s="519" t="inlineStr">
        <f aca="false">IF(COUNT('Math Scores'!$EV52:$FW52)=0,"",SUMIF('Math Scores'!$F$6:$IC$6,CX$4,'Math Scores'!$F52:$IC52))</f>
        <is>
          <t/>
        </is>
      </c>
      <c r="CY51" s="519" t="inlineStr">
        <f aca="false">IF(COUNT('Math Scores'!$EV52:$FW52)=0,"",SUMIF('Math Scores'!$F$6:$IC$6,CY$4,'Math Scores'!$F52:$IC52))</f>
        <is>
          <t/>
        </is>
      </c>
      <c r="CZ51" s="519" t="inlineStr">
        <f aca="false">IF(COUNT('Math Scores'!$EV52:$FW52)=0,"",SUMIF('Math Scores'!$F$6:$IC$6,CZ$4,'Math Scores'!$F52:$IC52))</f>
        <is>
          <t/>
        </is>
      </c>
      <c r="DA51" s="519" t="inlineStr">
        <f aca="false">IF(COUNT('Math Scores'!$EV52:$FW52)=0,"",SUMIF('Math Scores'!$F$6:$IC$6,DA$4,'Math Scores'!$F52:$IC52))</f>
        <is>
          <t/>
        </is>
      </c>
      <c r="DB51" s="519" t="inlineStr">
        <f aca="false">IF(COUNT('Math Scores'!$EV52:$FW52)=0,"",SUMIF('Math Scores'!$F$6:$IC$6,DB$4,'Math Scores'!$F52:$IC52))</f>
        <is>
          <t/>
        </is>
      </c>
      <c r="DC51" s="519" t="inlineStr">
        <f aca="false">IF(COUNT('Math Scores'!$EV52:$FW52)=0,"",SUMIF('Math Scores'!$F$6:$IC$6,DC$4,'Math Scores'!$F52:$IC52))</f>
        <is>
          <t/>
        </is>
      </c>
      <c r="DD51" s="519" t="inlineStr">
        <f aca="false">IF(COUNT('Math Scores'!$EV52:$FW52)=0,"",SUMIF('Math Scores'!$F$6:$IC$6,DD$4,'Math Scores'!$F52:$IC52))</f>
        <is>
          <t/>
        </is>
      </c>
      <c r="DE51" s="519" t="inlineStr">
        <f aca="false">IF(COUNT('Math Scores'!$EV52:$FW52)=0,"",SUMIF('Math Scores'!$F$6:$IC$6,DE$4,'Math Scores'!$F52:$IC52))</f>
        <is>
          <t/>
        </is>
      </c>
      <c r="DF51" s="519" t="inlineStr">
        <f aca="false">IF(COUNT('Math Scores'!$EV52:$FW52)=0,"",SUMIF('Math Scores'!$F$6:$IC$6,DF$4,'Math Scores'!$F52:$IC52))</f>
        <is>
          <t/>
        </is>
      </c>
      <c r="DG51" s="519" t="inlineStr">
        <f aca="false">IF(COUNT('Math Scores'!$EV52:$FW52)=0,"",SUMIF('Math Scores'!$F$6:$IC$6,DG$4,'Math Scores'!$F52:$IC52))</f>
        <is>
          <t/>
        </is>
      </c>
    </row>
    <row r="52" customFormat="false" ht="12.75" hidden="false" customHeight="false" outlineLevel="0" collapsed="false">
      <c r="A52" s="421" t="n">
        <v>45</v>
      </c>
      <c r="B52" s="228" t="inlineStr">
        <f aca="false">'Math Scores'!B53</f>
        <is>
          <t/>
        </is>
      </c>
      <c r="C52" s="517" t="inlineStr">
        <f aca="false">IF(COUNT('Math Scores'!F53:HI53)=0, "", (SUMIF('Math Scores'!$F$5:$HI$5,"Yes",'Math Scores'!F53:HI53)/SUMIF('Math Scores'!$F$5:$HI$5,"Yes",'Math Scores'!$F$2:$HI$2)))</f>
        <is>
          <t/>
        </is>
      </c>
      <c r="D52" s="476" t="inlineStr">
        <f aca="false">IF(B52="","",IF(COUNT(H52:DG52)=0,"",IF(('Cover Sheet'!$AC$6="2nd"),(SUM(H52:W52)/SUM(H$2:W$2)),IF(('Cover Sheet'!$AC$6="3rd"),(SUM(X52:AI52)/SUM(X$2:AI$2)),IF(('Cover Sheet'!$AC$6="4th"),(SUM(AJ52:AW52)/SUM(AJ$2:AW$2)),IF(('Cover Sheet'!$AC$6="5th"),(SUM(AX52:BK52)/SUM(AX$2:BK$2)),IF(('Cover Sheet'!$AC$6="6th"),(SUM(BL52:CC52)/SUM(BL$2:CC$2)),IF(('Cover Sheet'!$AC$6="7th"),(SUM(CD52:CS52)/SUM(CD$2:CS$2)),IF(('Cover Sheet'!$AC$6="8th"),(SUM(CT52:DG52)/SUM(CT$2:DG$2)),"ERROR")))))))))</f>
        <is>
          <t/>
        </is>
      </c>
      <c r="E52" s="318" t="str">
        <f aca="false">IF(D52="","",IF(D52&gt;0.9,"A1",IF(D52&gt;0.8,"A2",IF(D52&gt;0.7,"B1",IF(D52&gt;0.6,"B2",IF(D52&gt;0.5,"C1",IF(D52&gt;0.4,"C2",IF(D52&gt;0.32,"D",IF(D52&gt;0.2,"E1","E2")))))))))</f>
        <v/>
      </c>
      <c r="F52" s="476" t="str">
        <f aca="false">IF(G52="","",IF(G52&gt;=0.9,"Distinction",IF(G52&gt;=0.75,"First Class",IF(G52&gt;=0.56,"Second Class",IF(G52&gt;=0.35,"Pass","Unsatisfactory")))))</f>
        <v/>
      </c>
      <c r="G52" s="518" t="inlineStr">
        <f aca="false">IF(OR(B52="",'Cover Sheet'!$AC$6=""),"",IF(('Cover Sheet'!$AC$6="2nd"),(VLOOKUP(ROUND((D52*100),0),Goals!$E$4:$H$104,2,1)/100),IF(('Cover Sheet'!$AC$6="3rd"),(VLOOKUP(ROUND((D52*100),0),Goals!$E$4:$H$104,3,1)/100),VLOOKUP(ROUND((D52*100),0),Goals!$E$4:$H$104,4,1)/100)))</f>
        <is>
          <t/>
        </is>
      </c>
      <c r="H52" s="519" t="inlineStr">
        <f aca="false">IF(COUNT('Math Scores'!$F53:$AC53)=0,"",SUMIF('Math Scores'!$F$6:$IC$6,H$4,'Math Scores'!$F53:$IC53))</f>
        <is>
          <t/>
        </is>
      </c>
      <c r="I52" s="519" t="inlineStr">
        <f aca="false">IF(COUNT('Math Scores'!$F53:$AC53)=0,"",SUMIF('Math Scores'!$F$6:$IC$6,I$4,'Math Scores'!$F53:$IC53))</f>
        <is>
          <t/>
        </is>
      </c>
      <c r="J52" s="519" t="inlineStr">
        <f aca="false">IF(COUNT('Math Scores'!$F53:$AC53)=0,"",SUMIF('Math Scores'!$F$6:$IC$6,J$4,'Math Scores'!$F53:$IC53))</f>
        <is>
          <t/>
        </is>
      </c>
      <c r="K52" s="519" t="inlineStr">
        <f aca="false">IF(COUNT('Math Scores'!$F53:$AC53)=0,"",SUMIF('Math Scores'!$F$6:$IC$6,K$4,'Math Scores'!$F53:$IC53))</f>
        <is>
          <t/>
        </is>
      </c>
      <c r="L52" s="519" t="inlineStr">
        <f aca="false">IF(COUNT('Math Scores'!$F53:$AC53)=0,"",SUMIF('Math Scores'!$F$6:$IC$6,L$4,'Math Scores'!$F53:$IC53))</f>
        <is>
          <t/>
        </is>
      </c>
      <c r="M52" s="519" t="inlineStr">
        <f aca="false">IF(COUNT('Math Scores'!$F53:$AC53)=0,"",SUMIF('Math Scores'!$F$6:$IC$6,M$4,'Math Scores'!$F53:$IC53))</f>
        <is>
          <t/>
        </is>
      </c>
      <c r="N52" s="519" t="inlineStr">
        <f aca="false">IF(COUNT('Math Scores'!$F53:$AC53)=0,"",SUMIF('Math Scores'!$F$6:$IC$6,N$4,'Math Scores'!$F53:$IC53))</f>
        <is>
          <t/>
        </is>
      </c>
      <c r="O52" s="519" t="inlineStr">
        <f aca="false">IF(COUNT('Math Scores'!$F53:$AC53)=0,"",SUMIF('Math Scores'!$F$6:$IC$6,O$4,'Math Scores'!$F53:$IC53))</f>
        <is>
          <t/>
        </is>
      </c>
      <c r="P52" s="519" t="inlineStr">
        <f aca="false">IF(COUNT('Math Scores'!$F53:$AC53)=0,"",SUMIF('Math Scores'!$F$6:$IC$6,P$4,'Math Scores'!$F53:$IC53))</f>
        <is>
          <t/>
        </is>
      </c>
      <c r="Q52" s="519" t="inlineStr">
        <f aca="false">IF(COUNT('Math Scores'!$F53:$AC53)=0,"",SUMIF('Math Scores'!$F$6:$IC$6,Q$4,'Math Scores'!$F53:$IC53))</f>
        <is>
          <t/>
        </is>
      </c>
      <c r="R52" s="519" t="inlineStr">
        <f aca="false">IF(COUNT('Math Scores'!$F53:$AC53)=0,"",SUMIF('Math Scores'!$F$6:$IC$6,R$4,'Math Scores'!$F53:$IC53))</f>
        <is>
          <t/>
        </is>
      </c>
      <c r="S52" s="519"/>
      <c r="T52" s="519"/>
      <c r="U52" s="519"/>
      <c r="V52" s="519"/>
      <c r="W52" s="519"/>
      <c r="X52" s="519" t="inlineStr">
        <f aca="false">IF(COUNT('Math Scores'!$AD53:$AZ53)=0,"",SUMIF('Math Scores'!$F$6:$IC$6,X$4,'Math Scores'!$F53:$IC53))</f>
        <is>
          <t/>
        </is>
      </c>
      <c r="Y52" s="519" t="inlineStr">
        <f aca="false">IF(COUNT('Math Scores'!$AD53:$AZ53)=0,"",SUMIF('Math Scores'!$F$6:$IC$6,Y$4,'Math Scores'!$F53:$IC53))</f>
        <is>
          <t/>
        </is>
      </c>
      <c r="Z52" s="519" t="inlineStr">
        <f aca="false">IF(COUNT('Math Scores'!$AD53:$AZ53)=0,"",SUMIF('Math Scores'!$F$6:$IC$6,Z$4,'Math Scores'!$F53:$IC53))</f>
        <is>
          <t/>
        </is>
      </c>
      <c r="AA52" s="519" t="inlineStr">
        <f aca="false">IF(COUNT('Math Scores'!$AD53:$AZ53)=0,"",SUMIF('Math Scores'!$F$6:$IC$6,AA$4,'Math Scores'!$F53:$IC53))</f>
        <is>
          <t/>
        </is>
      </c>
      <c r="AB52" s="519" t="inlineStr">
        <f aca="false">IF(COUNT('Math Scores'!$AD53:$AZ53)=0,"",SUMIF('Math Scores'!$F$6:$IC$6,AB$4,'Math Scores'!$F53:$IC53))</f>
        <is>
          <t/>
        </is>
      </c>
      <c r="AC52" s="519" t="inlineStr">
        <f aca="false">IF(COUNT('Math Scores'!$AD53:$AZ53)=0,"",SUMIF('Math Scores'!$F$6:$IC$6,AC$4,'Math Scores'!$F53:$IC53))</f>
        <is>
          <t/>
        </is>
      </c>
      <c r="AD52" s="519" t="inlineStr">
        <f aca="false">IF(COUNT('Math Scores'!$AD53:$AZ53)=0,"",SUMIF('Math Scores'!$F$6:$IC$6,AD$4,'Math Scores'!$F53:$IC53))</f>
        <is>
          <t/>
        </is>
      </c>
      <c r="AE52" s="519" t="inlineStr">
        <f aca="false">IF(COUNT('Math Scores'!$AD53:$AZ53)=0,"",SUMIF('Math Scores'!$F$6:$IC$6,AE$4,'Math Scores'!$F53:$IC53))</f>
        <is>
          <t/>
        </is>
      </c>
      <c r="AF52" s="519" t="inlineStr">
        <f aca="false">IF(COUNT('Math Scores'!$AD53:$AZ53)=0,"",SUMIF('Math Scores'!$F$6:$IC$6,AF$4,'Math Scores'!$F53:$IC53))</f>
        <is>
          <t/>
        </is>
      </c>
      <c r="AG52" s="519" t="inlineStr">
        <f aca="false">IF(COUNT('Math Scores'!$AD53:$AZ53)=0,"",SUMIF('Math Scores'!$F$6:$IC$6,AG$4,'Math Scores'!$F53:$IC53))</f>
        <is>
          <t/>
        </is>
      </c>
      <c r="AH52" s="519" t="inlineStr">
        <f aca="false">IF(COUNT('Math Scores'!$AD53:$AZ53)=0,"",SUMIF('Math Scores'!$F$6:$IC$6,AH$4,'Math Scores'!$F53:$IC53))</f>
        <is>
          <t/>
        </is>
      </c>
      <c r="AI52" s="519" t="inlineStr">
        <f aca="false">IF(COUNT('Math Scores'!$AD53:$AZ53)=0,"",SUMIF('Math Scores'!$F$6:$IC$6,AI$4,'Math Scores'!$F53:$IC53))</f>
        <is>
          <t/>
        </is>
      </c>
      <c r="AJ52" s="519" t="inlineStr">
        <f aca="false">IF(COUNT('Math Scores'!$BA53:$BY53)=0,"",SUMIF('Math Scores'!$F$6:$IC$6,AJ$4,'Math Scores'!$F53:$IC53))</f>
        <is>
          <t/>
        </is>
      </c>
      <c r="AK52" s="519" t="inlineStr">
        <f aca="false">IF(COUNT('Math Scores'!$BA53:$BY53)=0,"",SUMIF('Math Scores'!$F$6:$IC$6,AK$4,'Math Scores'!$F53:$IC53))</f>
        <is>
          <t/>
        </is>
      </c>
      <c r="AL52" s="519" t="inlineStr">
        <f aca="false">IF(COUNT('Math Scores'!$BA53:$BY53)=0,"",SUMIF('Math Scores'!$F$6:$IC$6,AL$4,'Math Scores'!$F53:$IC53))</f>
        <is>
          <t/>
        </is>
      </c>
      <c r="AM52" s="519" t="inlineStr">
        <f aca="false">IF(COUNT('Math Scores'!$BA53:$BY53)=0,"",SUMIF('Math Scores'!$F$6:$IC$6,AM$4,'Math Scores'!$F53:$IC53))</f>
        <is>
          <t/>
        </is>
      </c>
      <c r="AN52" s="519" t="inlineStr">
        <f aca="false">IF(COUNT('Math Scores'!$BA53:$BY53)=0,"",SUMIF('Math Scores'!$F$6:$IC$6,AN$4,'Math Scores'!$F53:$IC53))</f>
        <is>
          <t/>
        </is>
      </c>
      <c r="AO52" s="519" t="inlineStr">
        <f aca="false">IF(COUNT('Math Scores'!$BA53:$BY53)=0,"",SUMIF('Math Scores'!$F$6:$IC$6,AO$4,'Math Scores'!$F53:$IC53))</f>
        <is>
          <t/>
        </is>
      </c>
      <c r="AP52" s="519" t="inlineStr">
        <f aca="false">IF(COUNT('Math Scores'!$BA53:$BY53)=0,"",SUMIF('Math Scores'!$F$6:$IC$6,AP$4,'Math Scores'!$F53:$IC53))</f>
        <is>
          <t/>
        </is>
      </c>
      <c r="AQ52" s="519" t="inlineStr">
        <f aca="false">IF(COUNT('Math Scores'!$BA53:$BY53)=0,"",SUMIF('Math Scores'!$F$6:$IC$6,AQ$4,'Math Scores'!$F53:$IC53))</f>
        <is>
          <t/>
        </is>
      </c>
      <c r="AR52" s="519" t="inlineStr">
        <f aca="false">IF(COUNT('Math Scores'!$BA53:$BY53)=0,"",SUMIF('Math Scores'!$F$6:$IC$6,AR$4,'Math Scores'!$F53:$IC53))</f>
        <is>
          <t/>
        </is>
      </c>
      <c r="AS52" s="519" t="inlineStr">
        <f aca="false">IF(COUNT('Math Scores'!$BA53:$BY53)=0,"",SUMIF('Math Scores'!$F$6:$IC$6,AS$4,'Math Scores'!$F53:$IC53))</f>
        <is>
          <t/>
        </is>
      </c>
      <c r="AT52" s="519" t="inlineStr">
        <f aca="false">IF(COUNT('Math Scores'!$BA53:$BY53)=0,"",SUMIF('Math Scores'!$F$6:$IC$6,AT$4,'Math Scores'!$F53:$IC53))</f>
        <is>
          <t/>
        </is>
      </c>
      <c r="AU52" s="519" t="inlineStr">
        <f aca="false">IF(COUNT('Math Scores'!$BA53:$BY53)=0,"",SUMIF('Math Scores'!$F$6:$IC$6,AU$4,'Math Scores'!$F53:$IC53))</f>
        <is>
          <t/>
        </is>
      </c>
      <c r="AV52" s="519" t="inlineStr">
        <f aca="false">IF(COUNT('Math Scores'!$BA53:$BY53)=0,"",SUMIF('Math Scores'!$F$6:$IC$6,AV$4,'Math Scores'!$F53:$IC53))</f>
        <is>
          <t/>
        </is>
      </c>
      <c r="AW52" s="519" t="inlineStr">
        <f aca="false">IF(COUNT('Math Scores'!$BA53:$BY53)=0,"",SUMIF('Math Scores'!$F$6:$IC$6,AW$4,'Math Scores'!$F53:$IC53))</f>
        <is>
          <t/>
        </is>
      </c>
      <c r="AX52" s="519" t="inlineStr">
        <f aca="false">IF(COUNT('Math Scores'!$BZ53:$CW53)=0,"",SUMIF('Math Scores'!$F$6:$IC$6,AX$4,'Math Scores'!$F53:$IC53))</f>
        <is>
          <t/>
        </is>
      </c>
      <c r="AY52" s="519" t="inlineStr">
        <f aca="false">IF(COUNT('Math Scores'!$BZ53:$CW53)=0,"",SUMIF('Math Scores'!$F$6:$IC$6,AY$4,'Math Scores'!$F53:$IC53))</f>
        <is>
          <t/>
        </is>
      </c>
      <c r="AZ52" s="519" t="inlineStr">
        <f aca="false">IF(COUNT('Math Scores'!$BZ53:$CW53)=0,"",SUMIF('Math Scores'!$F$6:$IC$6,AZ$4,'Math Scores'!$F53:$IC53))</f>
        <is>
          <t/>
        </is>
      </c>
      <c r="BA52" s="519" t="inlineStr">
        <f aca="false">IF(COUNT('Math Scores'!$BZ53:$CW53)=0,"",SUMIF('Math Scores'!$F$6:$IC$6,BA$4,'Math Scores'!$F53:$IC53))</f>
        <is>
          <t/>
        </is>
      </c>
      <c r="BB52" s="519" t="inlineStr">
        <f aca="false">IF(COUNT('Math Scores'!$BZ53:$CW53)=0,"",SUMIF('Math Scores'!$F$6:$IC$6,BB$4,'Math Scores'!$F53:$IC53))</f>
        <is>
          <t/>
        </is>
      </c>
      <c r="BC52" s="519" t="inlineStr">
        <f aca="false">IF(COUNT('Math Scores'!$BZ53:$CW53)=0,"",SUMIF('Math Scores'!$F$6:$IC$6,BC$4,'Math Scores'!$F53:$IC53))</f>
        <is>
          <t/>
        </is>
      </c>
      <c r="BD52" s="519" t="inlineStr">
        <f aca="false">IF(COUNT('Math Scores'!$BZ53:$CW53)=0,"",SUMIF('Math Scores'!$F$6:$IC$6,BD$4,'Math Scores'!$F53:$IC53))</f>
        <is>
          <t/>
        </is>
      </c>
      <c r="BE52" s="519" t="inlineStr">
        <f aca="false">IF(COUNT('Math Scores'!$BZ53:$CW53)=0,"",SUMIF('Math Scores'!$F$6:$IC$6,BE$4,'Math Scores'!$F53:$IC53))</f>
        <is>
          <t/>
        </is>
      </c>
      <c r="BF52" s="519" t="inlineStr">
        <f aca="false">IF(COUNT('Math Scores'!$BZ53:$CW53)=0,"",SUMIF('Math Scores'!$F$6:$IC$6,BF$4,'Math Scores'!$F53:$IC53))</f>
        <is>
          <t/>
        </is>
      </c>
      <c r="BG52" s="519" t="inlineStr">
        <f aca="false">IF(COUNT('Math Scores'!$BZ53:$CW53)=0,"",SUMIF('Math Scores'!$F$6:$IC$6,BG$4,'Math Scores'!$F53:$IC53))</f>
        <is>
          <t/>
        </is>
      </c>
      <c r="BH52" s="519" t="inlineStr">
        <f aca="false">IF(COUNT('Math Scores'!$BZ53:$CW53)=0,"",SUMIF('Math Scores'!$F$6:$IC$6,BH$4,'Math Scores'!$F53:$IC53))</f>
        <is>
          <t/>
        </is>
      </c>
      <c r="BI52" s="519" t="inlineStr">
        <f aca="false">IF(COUNT('Math Scores'!$BZ53:$CW53)=0,"",SUMIF('Math Scores'!$F$6:$IC$6,BI$4,'Math Scores'!$F53:$IC53))</f>
        <is>
          <t/>
        </is>
      </c>
      <c r="BJ52" s="519" t="inlineStr">
        <f aca="false">IF(COUNT('Math Scores'!$BZ53:$CW53)=0,"",SUMIF('Math Scores'!$F$6:$IC$6,BJ$4,'Math Scores'!$F53:$IC53))</f>
        <is>
          <t/>
        </is>
      </c>
      <c r="BK52" s="519" t="inlineStr">
        <f aca="false">IF(COUNT('Math Scores'!$BZ53:$CW53)=0,"",SUMIF('Math Scores'!$F$6:$IC$6,BK$4,'Math Scores'!$F53:$IC53))</f>
        <is>
          <t/>
        </is>
      </c>
      <c r="BL52" s="519" t="inlineStr">
        <f aca="false">IF(COUNT('Math Scores'!$CX53:$DU53)=0,"",SUMIF('Math Scores'!$F$6:$IC$6,BL$4,'Math Scores'!$F53:$IC53))</f>
        <is>
          <t/>
        </is>
      </c>
      <c r="BM52" s="519" t="inlineStr">
        <f aca="false">IF(COUNT('Math Scores'!$CX53:$DU53)=0,"",SUMIF('Math Scores'!$F$6:$IC$6,BM$4,'Math Scores'!$F53:$IC53))</f>
        <is>
          <t/>
        </is>
      </c>
      <c r="BN52" s="519" t="inlineStr">
        <f aca="false">IF(COUNT('Math Scores'!$CX53:$DU53)=0,"",SUMIF('Math Scores'!$F$6:$IC$6,BN$4,'Math Scores'!$F53:$IC53))</f>
        <is>
          <t/>
        </is>
      </c>
      <c r="BO52" s="519" t="inlineStr">
        <f aca="false">IF(COUNT('Math Scores'!$CX53:$DU53)=0,"",SUMIF('Math Scores'!$F$6:$IC$6,BO$4,'Math Scores'!$F53:$IC53))</f>
        <is>
          <t/>
        </is>
      </c>
      <c r="BP52" s="519" t="inlineStr">
        <f aca="false">IF(COUNT('Math Scores'!$CX53:$DU53)=0,"",SUMIF('Math Scores'!$F$6:$IC$6,BP$4,'Math Scores'!$F53:$IC53))</f>
        <is>
          <t/>
        </is>
      </c>
      <c r="BQ52" s="519" t="inlineStr">
        <f aca="false">IF(COUNT('Math Scores'!$CX53:$DU53)=0,"",SUMIF('Math Scores'!$F$6:$IC$6,BQ$4,'Math Scores'!$F53:$IC53))</f>
        <is>
          <t/>
        </is>
      </c>
      <c r="BR52" s="519" t="inlineStr">
        <f aca="false">IF(COUNT('Math Scores'!$CX53:$DU53)=0,"",SUMIF('Math Scores'!$F$6:$IC$6,BR$4,'Math Scores'!$F53:$IC53))</f>
        <is>
          <t/>
        </is>
      </c>
      <c r="BS52" s="519" t="inlineStr">
        <f aca="false">IF(COUNT('Math Scores'!$CX53:$DU53)=0,"",SUMIF('Math Scores'!$F$6:$IC$6,BS$4,'Math Scores'!$F53:$IC53))</f>
        <is>
          <t/>
        </is>
      </c>
      <c r="BT52" s="519" t="inlineStr">
        <f aca="false">IF(COUNT('Math Scores'!$CX53:$DU53)=0,"",SUMIF('Math Scores'!$F$6:$IC$6,BT$4,'Math Scores'!$F53:$IC53))</f>
        <is>
          <t/>
        </is>
      </c>
      <c r="BU52" s="519" t="inlineStr">
        <f aca="false">IF(COUNT('Math Scores'!$CX53:$DU53)=0,"",SUMIF('Math Scores'!$F$6:$IC$6,BU$4,'Math Scores'!$F53:$IC53))</f>
        <is>
          <t/>
        </is>
      </c>
      <c r="BV52" s="519" t="inlineStr">
        <f aca="false">IF(COUNT('Math Scores'!$CX53:$DU53)=0,"",SUMIF('Math Scores'!$F$6:$IC$6,BV$4,'Math Scores'!$F53:$IC53))</f>
        <is>
          <t/>
        </is>
      </c>
      <c r="BW52" s="519" t="inlineStr">
        <f aca="false">IF(COUNT('Math Scores'!$CX53:$DU53)=0,"",SUMIF('Math Scores'!$F$6:$IC$6,BW$4,'Math Scores'!$F53:$IC53))</f>
        <is>
          <t/>
        </is>
      </c>
      <c r="BX52" s="519" t="inlineStr">
        <f aca="false">IF(COUNT('Math Scores'!$CX53:$DU53)=0,"",SUMIF('Math Scores'!$F$6:$IC$6,BX$4,'Math Scores'!$F53:$IC53))</f>
        <is>
          <t/>
        </is>
      </c>
      <c r="BY52" s="519" t="inlineStr">
        <f aca="false">IF(COUNT('Math Scores'!$CX53:$DU53)=0,"",SUMIF('Math Scores'!$F$6:$IC$6,BY$4,'Math Scores'!$F53:$IC53))</f>
        <is>
          <t/>
        </is>
      </c>
      <c r="BZ52" s="519" t="inlineStr">
        <f aca="false">IF(COUNT('Math Scores'!$CX53:$DU53)=0,"",SUMIF('Math Scores'!$F$6:$IC$6,BZ$4,'Math Scores'!$F53:$IC53))</f>
        <is>
          <t/>
        </is>
      </c>
      <c r="CA52" s="519" t="inlineStr">
        <f aca="false">IF(COUNT('Math Scores'!$CX53:$DU53)=0,"",SUMIF('Math Scores'!$F$6:$IC$6,CA$4,'Math Scores'!$F53:$IC53))</f>
        <is>
          <t/>
        </is>
      </c>
      <c r="CB52" s="519" t="inlineStr">
        <f aca="false">IF(COUNT('Math Scores'!$CX53:$DU53)=0,"",SUMIF('Math Scores'!$F$6:$IC$6,CB$4,'Math Scores'!$F53:$IC53))</f>
        <is>
          <t/>
        </is>
      </c>
      <c r="CC52" s="519" t="inlineStr">
        <f aca="false">IF(COUNT('Math Scores'!$CX53:$DU53)=0,"",SUMIF('Math Scores'!$F$6:$IC$6,CC$4,'Math Scores'!$F53:$IC53))</f>
        <is>
          <t/>
        </is>
      </c>
      <c r="CD52" s="519" t="inlineStr">
        <f aca="false">IF(COUNT('Math Scores'!$DV53:$EU53)=0,"",SUMIF('Math Scores'!$F$6:$IC$6,CD$4,'Math Scores'!$F53:$IC53))</f>
        <is>
          <t/>
        </is>
      </c>
      <c r="CE52" s="519" t="inlineStr">
        <f aca="false">IF(COUNT('Math Scores'!$DV53:$EU53)=0,"",SUMIF('Math Scores'!$F$6:$IC$6,CE$4,'Math Scores'!$F53:$IC53))</f>
        <is>
          <t/>
        </is>
      </c>
      <c r="CF52" s="519" t="inlineStr">
        <f aca="false">IF(COUNT('Math Scores'!$DV53:$EU53)=0,"",SUMIF('Math Scores'!$F$6:$IC$6,CF$4,'Math Scores'!$F53:$IC53))</f>
        <is>
          <t/>
        </is>
      </c>
      <c r="CG52" s="519" t="inlineStr">
        <f aca="false">IF(COUNT('Math Scores'!$DV53:$EU53)=0,"",SUMIF('Math Scores'!$F$6:$IC$6,CG$4,'Math Scores'!$F53:$IC53))</f>
        <is>
          <t/>
        </is>
      </c>
      <c r="CH52" s="519" t="inlineStr">
        <f aca="false">IF(COUNT('Math Scores'!$DV53:$EU53)=0,"",SUMIF('Math Scores'!$F$6:$IC$6,CH$4,'Math Scores'!$F53:$IC53))</f>
        <is>
          <t/>
        </is>
      </c>
      <c r="CI52" s="519" t="inlineStr">
        <f aca="false">IF(COUNT('Math Scores'!$DV53:$EU53)=0,"",SUMIF('Math Scores'!$F$6:$IC$6,CI$4,'Math Scores'!$F53:$IC53))</f>
        <is>
          <t/>
        </is>
      </c>
      <c r="CJ52" s="519" t="inlineStr">
        <f aca="false">IF(COUNT('Math Scores'!$DV53:$EU53)=0,"",SUMIF('Math Scores'!$F$6:$IC$6,CJ$4,'Math Scores'!$F53:$IC53))</f>
        <is>
          <t/>
        </is>
      </c>
      <c r="CK52" s="519" t="inlineStr">
        <f aca="false">IF(COUNT('Math Scores'!$DV53:$EU53)=0,"",SUMIF('Math Scores'!$F$6:$IC$6,CK$4,'Math Scores'!$F53:$IC53))</f>
        <is>
          <t/>
        </is>
      </c>
      <c r="CL52" s="519" t="inlineStr">
        <f aca="false">IF(COUNT('Math Scores'!$DV53:$EU53)=0,"",SUMIF('Math Scores'!$F$6:$IC$6,CL$4,'Math Scores'!$F53:$IC53))</f>
        <is>
          <t/>
        </is>
      </c>
      <c r="CM52" s="519" t="inlineStr">
        <f aca="false">IF(COUNT('Math Scores'!$DV53:$EU53)=0,"",SUMIF('Math Scores'!$F$6:$IC$6,CM$4,'Math Scores'!$F53:$IC53))</f>
        <is>
          <t/>
        </is>
      </c>
      <c r="CN52" s="519" t="inlineStr">
        <f aca="false">IF(COUNT('Math Scores'!$DV53:$EU53)=0,"",SUMIF('Math Scores'!$F$6:$IC$6,CN$4,'Math Scores'!$F53:$IC53))</f>
        <is>
          <t/>
        </is>
      </c>
      <c r="CO52" s="519" t="inlineStr">
        <f aca="false">IF(COUNT('Math Scores'!$DV53:$EU53)=0,"",SUMIF('Math Scores'!$F$6:$IC$6,CO$4,'Math Scores'!$F53:$IC53))</f>
        <is>
          <t/>
        </is>
      </c>
      <c r="CP52" s="519" t="inlineStr">
        <f aca="false">IF(COUNT('Math Scores'!$DV53:$EU53)=0,"",SUMIF('Math Scores'!$F$6:$IC$6,CP$4,'Math Scores'!$F53:$IC53))</f>
        <is>
          <t/>
        </is>
      </c>
      <c r="CQ52" s="519" t="inlineStr">
        <f aca="false">IF(COUNT('Math Scores'!$DV53:$EU53)=0,"",SUMIF('Math Scores'!$F$6:$IC$6,CQ$4,'Math Scores'!$F53:$IC53))</f>
        <is>
          <t/>
        </is>
      </c>
      <c r="CR52" s="519" t="inlineStr">
        <f aca="false">IF(COUNT('Math Scores'!$DV53:$EU53)=0,"",SUMIF('Math Scores'!$F$6:$IC$6,CR$4,'Math Scores'!$F53:$IC53))</f>
        <is>
          <t/>
        </is>
      </c>
      <c r="CS52" s="519" t="inlineStr">
        <f aca="false">IF(COUNT('Math Scores'!$DV53:$EU53)=0,"",SUMIF('Math Scores'!$F$6:$IC$6,CS$4,'Math Scores'!$F53:$IC53))</f>
        <is>
          <t/>
        </is>
      </c>
      <c r="CT52" s="519" t="inlineStr">
        <f aca="false">IF(COUNT('Math Scores'!$EV53:$FW53)=0,"",SUMIF('Math Scores'!$F$6:$IC$6,CT$4,'Math Scores'!$F53:$IC53))</f>
        <is>
          <t/>
        </is>
      </c>
      <c r="CU52" s="519" t="inlineStr">
        <f aca="false">IF(COUNT('Math Scores'!$EV53:$FW53)=0,"",SUMIF('Math Scores'!$F$6:$IC$6,CU$4,'Math Scores'!$F53:$IC53))</f>
        <is>
          <t/>
        </is>
      </c>
      <c r="CV52" s="519" t="inlineStr">
        <f aca="false">IF(COUNT('Math Scores'!$EV53:$FW53)=0,"",SUMIF('Math Scores'!$F$6:$IC$6,CV$4,'Math Scores'!$F53:$IC53))</f>
        <is>
          <t/>
        </is>
      </c>
      <c r="CW52" s="519" t="inlineStr">
        <f aca="false">IF(COUNT('Math Scores'!$EV53:$FW53)=0,"",SUMIF('Math Scores'!$F$6:$IC$6,CW$4,'Math Scores'!$F53:$IC53))</f>
        <is>
          <t/>
        </is>
      </c>
      <c r="CX52" s="519" t="inlineStr">
        <f aca="false">IF(COUNT('Math Scores'!$EV53:$FW53)=0,"",SUMIF('Math Scores'!$F$6:$IC$6,CX$4,'Math Scores'!$F53:$IC53))</f>
        <is>
          <t/>
        </is>
      </c>
      <c r="CY52" s="519" t="inlineStr">
        <f aca="false">IF(COUNT('Math Scores'!$EV53:$FW53)=0,"",SUMIF('Math Scores'!$F$6:$IC$6,CY$4,'Math Scores'!$F53:$IC53))</f>
        <is>
          <t/>
        </is>
      </c>
      <c r="CZ52" s="519" t="inlineStr">
        <f aca="false">IF(COUNT('Math Scores'!$EV53:$FW53)=0,"",SUMIF('Math Scores'!$F$6:$IC$6,CZ$4,'Math Scores'!$F53:$IC53))</f>
        <is>
          <t/>
        </is>
      </c>
      <c r="DA52" s="519" t="inlineStr">
        <f aca="false">IF(COUNT('Math Scores'!$EV53:$FW53)=0,"",SUMIF('Math Scores'!$F$6:$IC$6,DA$4,'Math Scores'!$F53:$IC53))</f>
        <is>
          <t/>
        </is>
      </c>
      <c r="DB52" s="519" t="inlineStr">
        <f aca="false">IF(COUNT('Math Scores'!$EV53:$FW53)=0,"",SUMIF('Math Scores'!$F$6:$IC$6,DB$4,'Math Scores'!$F53:$IC53))</f>
        <is>
          <t/>
        </is>
      </c>
      <c r="DC52" s="519" t="inlineStr">
        <f aca="false">IF(COUNT('Math Scores'!$EV53:$FW53)=0,"",SUMIF('Math Scores'!$F$6:$IC$6,DC$4,'Math Scores'!$F53:$IC53))</f>
        <is>
          <t/>
        </is>
      </c>
      <c r="DD52" s="519" t="inlineStr">
        <f aca="false">IF(COUNT('Math Scores'!$EV53:$FW53)=0,"",SUMIF('Math Scores'!$F$6:$IC$6,DD$4,'Math Scores'!$F53:$IC53))</f>
        <is>
          <t/>
        </is>
      </c>
      <c r="DE52" s="519" t="inlineStr">
        <f aca="false">IF(COUNT('Math Scores'!$EV53:$FW53)=0,"",SUMIF('Math Scores'!$F$6:$IC$6,DE$4,'Math Scores'!$F53:$IC53))</f>
        <is>
          <t/>
        </is>
      </c>
      <c r="DF52" s="519" t="inlineStr">
        <f aca="false">IF(COUNT('Math Scores'!$EV53:$FW53)=0,"",SUMIF('Math Scores'!$F$6:$IC$6,DF$4,'Math Scores'!$F53:$IC53))</f>
        <is>
          <t/>
        </is>
      </c>
      <c r="DG52" s="519" t="inlineStr">
        <f aca="false">IF(COUNT('Math Scores'!$EV53:$FW53)=0,"",SUMIF('Math Scores'!$F$6:$IC$6,DG$4,'Math Scores'!$F53:$IC53))</f>
        <is>
          <t/>
        </is>
      </c>
    </row>
    <row r="53" customFormat="false" ht="12.75" hidden="false" customHeight="false" outlineLevel="0" collapsed="false">
      <c r="A53" s="421" t="n">
        <v>46</v>
      </c>
      <c r="B53" s="228" t="inlineStr">
        <f aca="false">'Math Scores'!B54</f>
        <is>
          <t/>
        </is>
      </c>
      <c r="C53" s="517" t="inlineStr">
        <f aca="false">IF(COUNT('Math Scores'!F54:HI54)=0, "", (SUMIF('Math Scores'!$F$5:$HI$5,"Yes",'Math Scores'!F54:HI54)/SUMIF('Math Scores'!$F$5:$HI$5,"Yes",'Math Scores'!$F$2:$HI$2)))</f>
        <is>
          <t/>
        </is>
      </c>
      <c r="D53" s="476" t="inlineStr">
        <f aca="false">IF(B53="","",IF(COUNT(H53:DG53)=0,"",IF(('Cover Sheet'!$AC$6="2nd"),(SUM(H53:W53)/SUM(H$2:W$2)),IF(('Cover Sheet'!$AC$6="3rd"),(SUM(X53:AI53)/SUM(X$2:AI$2)),IF(('Cover Sheet'!$AC$6="4th"),(SUM(AJ53:AW53)/SUM(AJ$2:AW$2)),IF(('Cover Sheet'!$AC$6="5th"),(SUM(AX53:BK53)/SUM(AX$2:BK$2)),IF(('Cover Sheet'!$AC$6="6th"),(SUM(BL53:CC53)/SUM(BL$2:CC$2)),IF(('Cover Sheet'!$AC$6="7th"),(SUM(CD53:CS53)/SUM(CD$2:CS$2)),IF(('Cover Sheet'!$AC$6="8th"),(SUM(CT53:DG53)/SUM(CT$2:DG$2)),"ERROR")))))))))</f>
        <is>
          <t/>
        </is>
      </c>
      <c r="E53" s="318" t="str">
        <f aca="false">IF(D53="","",IF(D53&gt;0.9,"A1",IF(D53&gt;0.8,"A2",IF(D53&gt;0.7,"B1",IF(D53&gt;0.6,"B2",IF(D53&gt;0.5,"C1",IF(D53&gt;0.4,"C2",IF(D53&gt;0.32,"D",IF(D53&gt;0.2,"E1","E2")))))))))</f>
        <v/>
      </c>
      <c r="F53" s="476" t="str">
        <f aca="false">IF(G53="","",IF(G53&gt;=0.9,"Distinction",IF(G53&gt;=0.75,"First Class",IF(G53&gt;=0.56,"Second Class",IF(G53&gt;=0.35,"Pass","Unsatisfactory")))))</f>
        <v/>
      </c>
      <c r="G53" s="518" t="inlineStr">
        <f aca="false">IF(OR(B53="",'Cover Sheet'!$AC$6=""),"",IF(('Cover Sheet'!$AC$6="2nd"),(VLOOKUP(ROUND((D53*100),0),Goals!$E$4:$H$104,2,1)/100),IF(('Cover Sheet'!$AC$6="3rd"),(VLOOKUP(ROUND((D53*100),0),Goals!$E$4:$H$104,3,1)/100),VLOOKUP(ROUND((D53*100),0),Goals!$E$4:$H$104,4,1)/100)))</f>
        <is>
          <t/>
        </is>
      </c>
      <c r="H53" s="519" t="inlineStr">
        <f aca="false">IF(COUNT('Math Scores'!$F54:$AC54)=0,"",SUMIF('Math Scores'!$F$6:$IC$6,H$4,'Math Scores'!$F54:$IC54))</f>
        <is>
          <t/>
        </is>
      </c>
      <c r="I53" s="519" t="inlineStr">
        <f aca="false">IF(COUNT('Math Scores'!$F54:$AC54)=0,"",SUMIF('Math Scores'!$F$6:$IC$6,I$4,'Math Scores'!$F54:$IC54))</f>
        <is>
          <t/>
        </is>
      </c>
      <c r="J53" s="519" t="inlineStr">
        <f aca="false">IF(COUNT('Math Scores'!$F54:$AC54)=0,"",SUMIF('Math Scores'!$F$6:$IC$6,J$4,'Math Scores'!$F54:$IC54))</f>
        <is>
          <t/>
        </is>
      </c>
      <c r="K53" s="519" t="inlineStr">
        <f aca="false">IF(COUNT('Math Scores'!$F54:$AC54)=0,"",SUMIF('Math Scores'!$F$6:$IC$6,K$4,'Math Scores'!$F54:$IC54))</f>
        <is>
          <t/>
        </is>
      </c>
      <c r="L53" s="519" t="inlineStr">
        <f aca="false">IF(COUNT('Math Scores'!$F54:$AC54)=0,"",SUMIF('Math Scores'!$F$6:$IC$6,L$4,'Math Scores'!$F54:$IC54))</f>
        <is>
          <t/>
        </is>
      </c>
      <c r="M53" s="519" t="inlineStr">
        <f aca="false">IF(COUNT('Math Scores'!$F54:$AC54)=0,"",SUMIF('Math Scores'!$F$6:$IC$6,M$4,'Math Scores'!$F54:$IC54))</f>
        <is>
          <t/>
        </is>
      </c>
      <c r="N53" s="519" t="inlineStr">
        <f aca="false">IF(COUNT('Math Scores'!$F54:$AC54)=0,"",SUMIF('Math Scores'!$F$6:$IC$6,N$4,'Math Scores'!$F54:$IC54))</f>
        <is>
          <t/>
        </is>
      </c>
      <c r="O53" s="519" t="inlineStr">
        <f aca="false">IF(COUNT('Math Scores'!$F54:$AC54)=0,"",SUMIF('Math Scores'!$F$6:$IC$6,O$4,'Math Scores'!$F54:$IC54))</f>
        <is>
          <t/>
        </is>
      </c>
      <c r="P53" s="519" t="inlineStr">
        <f aca="false">IF(COUNT('Math Scores'!$F54:$AC54)=0,"",SUMIF('Math Scores'!$F$6:$IC$6,P$4,'Math Scores'!$F54:$IC54))</f>
        <is>
          <t/>
        </is>
      </c>
      <c r="Q53" s="519" t="inlineStr">
        <f aca="false">IF(COUNT('Math Scores'!$F54:$AC54)=0,"",SUMIF('Math Scores'!$F$6:$IC$6,Q$4,'Math Scores'!$F54:$IC54))</f>
        <is>
          <t/>
        </is>
      </c>
      <c r="R53" s="519" t="inlineStr">
        <f aca="false">IF(COUNT('Math Scores'!$F54:$AC54)=0,"",SUMIF('Math Scores'!$F$6:$IC$6,R$4,'Math Scores'!$F54:$IC54))</f>
        <is>
          <t/>
        </is>
      </c>
      <c r="S53" s="519"/>
      <c r="T53" s="519"/>
      <c r="U53" s="519"/>
      <c r="V53" s="519"/>
      <c r="W53" s="519"/>
      <c r="X53" s="519" t="inlineStr">
        <f aca="false">IF(COUNT('Math Scores'!$AD54:$AZ54)=0,"",SUMIF('Math Scores'!$F$6:$IC$6,X$4,'Math Scores'!$F54:$IC54))</f>
        <is>
          <t/>
        </is>
      </c>
      <c r="Y53" s="519" t="inlineStr">
        <f aca="false">IF(COUNT('Math Scores'!$AD54:$AZ54)=0,"",SUMIF('Math Scores'!$F$6:$IC$6,Y$4,'Math Scores'!$F54:$IC54))</f>
        <is>
          <t/>
        </is>
      </c>
      <c r="Z53" s="519" t="inlineStr">
        <f aca="false">IF(COUNT('Math Scores'!$AD54:$AZ54)=0,"",SUMIF('Math Scores'!$F$6:$IC$6,Z$4,'Math Scores'!$F54:$IC54))</f>
        <is>
          <t/>
        </is>
      </c>
      <c r="AA53" s="519" t="inlineStr">
        <f aca="false">IF(COUNT('Math Scores'!$AD54:$AZ54)=0,"",SUMIF('Math Scores'!$F$6:$IC$6,AA$4,'Math Scores'!$F54:$IC54))</f>
        <is>
          <t/>
        </is>
      </c>
      <c r="AB53" s="519" t="inlineStr">
        <f aca="false">IF(COUNT('Math Scores'!$AD54:$AZ54)=0,"",SUMIF('Math Scores'!$F$6:$IC$6,AB$4,'Math Scores'!$F54:$IC54))</f>
        <is>
          <t/>
        </is>
      </c>
      <c r="AC53" s="519" t="inlineStr">
        <f aca="false">IF(COUNT('Math Scores'!$AD54:$AZ54)=0,"",SUMIF('Math Scores'!$F$6:$IC$6,AC$4,'Math Scores'!$F54:$IC54))</f>
        <is>
          <t/>
        </is>
      </c>
      <c r="AD53" s="519" t="inlineStr">
        <f aca="false">IF(COUNT('Math Scores'!$AD54:$AZ54)=0,"",SUMIF('Math Scores'!$F$6:$IC$6,AD$4,'Math Scores'!$F54:$IC54))</f>
        <is>
          <t/>
        </is>
      </c>
      <c r="AE53" s="519" t="inlineStr">
        <f aca="false">IF(COUNT('Math Scores'!$AD54:$AZ54)=0,"",SUMIF('Math Scores'!$F$6:$IC$6,AE$4,'Math Scores'!$F54:$IC54))</f>
        <is>
          <t/>
        </is>
      </c>
      <c r="AF53" s="519" t="inlineStr">
        <f aca="false">IF(COUNT('Math Scores'!$AD54:$AZ54)=0,"",SUMIF('Math Scores'!$F$6:$IC$6,AF$4,'Math Scores'!$F54:$IC54))</f>
        <is>
          <t/>
        </is>
      </c>
      <c r="AG53" s="519" t="inlineStr">
        <f aca="false">IF(COUNT('Math Scores'!$AD54:$AZ54)=0,"",SUMIF('Math Scores'!$F$6:$IC$6,AG$4,'Math Scores'!$F54:$IC54))</f>
        <is>
          <t/>
        </is>
      </c>
      <c r="AH53" s="519" t="inlineStr">
        <f aca="false">IF(COUNT('Math Scores'!$AD54:$AZ54)=0,"",SUMIF('Math Scores'!$F$6:$IC$6,AH$4,'Math Scores'!$F54:$IC54))</f>
        <is>
          <t/>
        </is>
      </c>
      <c r="AI53" s="519" t="inlineStr">
        <f aca="false">IF(COUNT('Math Scores'!$AD54:$AZ54)=0,"",SUMIF('Math Scores'!$F$6:$IC$6,AI$4,'Math Scores'!$F54:$IC54))</f>
        <is>
          <t/>
        </is>
      </c>
      <c r="AJ53" s="519" t="inlineStr">
        <f aca="false">IF(COUNT('Math Scores'!$BA54:$BY54)=0,"",SUMIF('Math Scores'!$F$6:$IC$6,AJ$4,'Math Scores'!$F54:$IC54))</f>
        <is>
          <t/>
        </is>
      </c>
      <c r="AK53" s="519" t="inlineStr">
        <f aca="false">IF(COUNT('Math Scores'!$BA54:$BY54)=0,"",SUMIF('Math Scores'!$F$6:$IC$6,AK$4,'Math Scores'!$F54:$IC54))</f>
        <is>
          <t/>
        </is>
      </c>
      <c r="AL53" s="519" t="inlineStr">
        <f aca="false">IF(COUNT('Math Scores'!$BA54:$BY54)=0,"",SUMIF('Math Scores'!$F$6:$IC$6,AL$4,'Math Scores'!$F54:$IC54))</f>
        <is>
          <t/>
        </is>
      </c>
      <c r="AM53" s="519" t="inlineStr">
        <f aca="false">IF(COUNT('Math Scores'!$BA54:$BY54)=0,"",SUMIF('Math Scores'!$F$6:$IC$6,AM$4,'Math Scores'!$F54:$IC54))</f>
        <is>
          <t/>
        </is>
      </c>
      <c r="AN53" s="519" t="inlineStr">
        <f aca="false">IF(COUNT('Math Scores'!$BA54:$BY54)=0,"",SUMIF('Math Scores'!$F$6:$IC$6,AN$4,'Math Scores'!$F54:$IC54))</f>
        <is>
          <t/>
        </is>
      </c>
      <c r="AO53" s="519" t="inlineStr">
        <f aca="false">IF(COUNT('Math Scores'!$BA54:$BY54)=0,"",SUMIF('Math Scores'!$F$6:$IC$6,AO$4,'Math Scores'!$F54:$IC54))</f>
        <is>
          <t/>
        </is>
      </c>
      <c r="AP53" s="519" t="inlineStr">
        <f aca="false">IF(COUNT('Math Scores'!$BA54:$BY54)=0,"",SUMIF('Math Scores'!$F$6:$IC$6,AP$4,'Math Scores'!$F54:$IC54))</f>
        <is>
          <t/>
        </is>
      </c>
      <c r="AQ53" s="519" t="inlineStr">
        <f aca="false">IF(COUNT('Math Scores'!$BA54:$BY54)=0,"",SUMIF('Math Scores'!$F$6:$IC$6,AQ$4,'Math Scores'!$F54:$IC54))</f>
        <is>
          <t/>
        </is>
      </c>
      <c r="AR53" s="519" t="inlineStr">
        <f aca="false">IF(COUNT('Math Scores'!$BA54:$BY54)=0,"",SUMIF('Math Scores'!$F$6:$IC$6,AR$4,'Math Scores'!$F54:$IC54))</f>
        <is>
          <t/>
        </is>
      </c>
      <c r="AS53" s="519" t="inlineStr">
        <f aca="false">IF(COUNT('Math Scores'!$BA54:$BY54)=0,"",SUMIF('Math Scores'!$F$6:$IC$6,AS$4,'Math Scores'!$F54:$IC54))</f>
        <is>
          <t/>
        </is>
      </c>
      <c r="AT53" s="519" t="inlineStr">
        <f aca="false">IF(COUNT('Math Scores'!$BA54:$BY54)=0,"",SUMIF('Math Scores'!$F$6:$IC$6,AT$4,'Math Scores'!$F54:$IC54))</f>
        <is>
          <t/>
        </is>
      </c>
      <c r="AU53" s="519" t="inlineStr">
        <f aca="false">IF(COUNT('Math Scores'!$BA54:$BY54)=0,"",SUMIF('Math Scores'!$F$6:$IC$6,AU$4,'Math Scores'!$F54:$IC54))</f>
        <is>
          <t/>
        </is>
      </c>
      <c r="AV53" s="519" t="inlineStr">
        <f aca="false">IF(COUNT('Math Scores'!$BA54:$BY54)=0,"",SUMIF('Math Scores'!$F$6:$IC$6,AV$4,'Math Scores'!$F54:$IC54))</f>
        <is>
          <t/>
        </is>
      </c>
      <c r="AW53" s="519" t="inlineStr">
        <f aca="false">IF(COUNT('Math Scores'!$BA54:$BY54)=0,"",SUMIF('Math Scores'!$F$6:$IC$6,AW$4,'Math Scores'!$F54:$IC54))</f>
        <is>
          <t/>
        </is>
      </c>
      <c r="AX53" s="519" t="inlineStr">
        <f aca="false">IF(COUNT('Math Scores'!$BZ54:$CW54)=0,"",SUMIF('Math Scores'!$F$6:$IC$6,AX$4,'Math Scores'!$F54:$IC54))</f>
        <is>
          <t/>
        </is>
      </c>
      <c r="AY53" s="519" t="inlineStr">
        <f aca="false">IF(COUNT('Math Scores'!$BZ54:$CW54)=0,"",SUMIF('Math Scores'!$F$6:$IC$6,AY$4,'Math Scores'!$F54:$IC54))</f>
        <is>
          <t/>
        </is>
      </c>
      <c r="AZ53" s="519" t="inlineStr">
        <f aca="false">IF(COUNT('Math Scores'!$BZ54:$CW54)=0,"",SUMIF('Math Scores'!$F$6:$IC$6,AZ$4,'Math Scores'!$F54:$IC54))</f>
        <is>
          <t/>
        </is>
      </c>
      <c r="BA53" s="519" t="inlineStr">
        <f aca="false">IF(COUNT('Math Scores'!$BZ54:$CW54)=0,"",SUMIF('Math Scores'!$F$6:$IC$6,BA$4,'Math Scores'!$F54:$IC54))</f>
        <is>
          <t/>
        </is>
      </c>
      <c r="BB53" s="519" t="inlineStr">
        <f aca="false">IF(COUNT('Math Scores'!$BZ54:$CW54)=0,"",SUMIF('Math Scores'!$F$6:$IC$6,BB$4,'Math Scores'!$F54:$IC54))</f>
        <is>
          <t/>
        </is>
      </c>
      <c r="BC53" s="519" t="inlineStr">
        <f aca="false">IF(COUNT('Math Scores'!$BZ54:$CW54)=0,"",SUMIF('Math Scores'!$F$6:$IC$6,BC$4,'Math Scores'!$F54:$IC54))</f>
        <is>
          <t/>
        </is>
      </c>
      <c r="BD53" s="519" t="inlineStr">
        <f aca="false">IF(COUNT('Math Scores'!$BZ54:$CW54)=0,"",SUMIF('Math Scores'!$F$6:$IC$6,BD$4,'Math Scores'!$F54:$IC54))</f>
        <is>
          <t/>
        </is>
      </c>
      <c r="BE53" s="519" t="inlineStr">
        <f aca="false">IF(COUNT('Math Scores'!$BZ54:$CW54)=0,"",SUMIF('Math Scores'!$F$6:$IC$6,BE$4,'Math Scores'!$F54:$IC54))</f>
        <is>
          <t/>
        </is>
      </c>
      <c r="BF53" s="519" t="inlineStr">
        <f aca="false">IF(COUNT('Math Scores'!$BZ54:$CW54)=0,"",SUMIF('Math Scores'!$F$6:$IC$6,BF$4,'Math Scores'!$F54:$IC54))</f>
        <is>
          <t/>
        </is>
      </c>
      <c r="BG53" s="519" t="inlineStr">
        <f aca="false">IF(COUNT('Math Scores'!$BZ54:$CW54)=0,"",SUMIF('Math Scores'!$F$6:$IC$6,BG$4,'Math Scores'!$F54:$IC54))</f>
        <is>
          <t/>
        </is>
      </c>
      <c r="BH53" s="519" t="inlineStr">
        <f aca="false">IF(COUNT('Math Scores'!$BZ54:$CW54)=0,"",SUMIF('Math Scores'!$F$6:$IC$6,BH$4,'Math Scores'!$F54:$IC54))</f>
        <is>
          <t/>
        </is>
      </c>
      <c r="BI53" s="519" t="inlineStr">
        <f aca="false">IF(COUNT('Math Scores'!$BZ54:$CW54)=0,"",SUMIF('Math Scores'!$F$6:$IC$6,BI$4,'Math Scores'!$F54:$IC54))</f>
        <is>
          <t/>
        </is>
      </c>
      <c r="BJ53" s="519" t="inlineStr">
        <f aca="false">IF(COUNT('Math Scores'!$BZ54:$CW54)=0,"",SUMIF('Math Scores'!$F$6:$IC$6,BJ$4,'Math Scores'!$F54:$IC54))</f>
        <is>
          <t/>
        </is>
      </c>
      <c r="BK53" s="519" t="inlineStr">
        <f aca="false">IF(COUNT('Math Scores'!$BZ54:$CW54)=0,"",SUMIF('Math Scores'!$F$6:$IC$6,BK$4,'Math Scores'!$F54:$IC54))</f>
        <is>
          <t/>
        </is>
      </c>
      <c r="BL53" s="519" t="inlineStr">
        <f aca="false">IF(COUNT('Math Scores'!$CX54:$DU54)=0,"",SUMIF('Math Scores'!$F$6:$IC$6,BL$4,'Math Scores'!$F54:$IC54))</f>
        <is>
          <t/>
        </is>
      </c>
      <c r="BM53" s="519" t="inlineStr">
        <f aca="false">IF(COUNT('Math Scores'!$CX54:$DU54)=0,"",SUMIF('Math Scores'!$F$6:$IC$6,BM$4,'Math Scores'!$F54:$IC54))</f>
        <is>
          <t/>
        </is>
      </c>
      <c r="BN53" s="519" t="inlineStr">
        <f aca="false">IF(COUNT('Math Scores'!$CX54:$DU54)=0,"",SUMIF('Math Scores'!$F$6:$IC$6,BN$4,'Math Scores'!$F54:$IC54))</f>
        <is>
          <t/>
        </is>
      </c>
      <c r="BO53" s="519" t="inlineStr">
        <f aca="false">IF(COUNT('Math Scores'!$CX54:$DU54)=0,"",SUMIF('Math Scores'!$F$6:$IC$6,BO$4,'Math Scores'!$F54:$IC54))</f>
        <is>
          <t/>
        </is>
      </c>
      <c r="BP53" s="519" t="inlineStr">
        <f aca="false">IF(COUNT('Math Scores'!$CX54:$DU54)=0,"",SUMIF('Math Scores'!$F$6:$IC$6,BP$4,'Math Scores'!$F54:$IC54))</f>
        <is>
          <t/>
        </is>
      </c>
      <c r="BQ53" s="519" t="inlineStr">
        <f aca="false">IF(COUNT('Math Scores'!$CX54:$DU54)=0,"",SUMIF('Math Scores'!$F$6:$IC$6,BQ$4,'Math Scores'!$F54:$IC54))</f>
        <is>
          <t/>
        </is>
      </c>
      <c r="BR53" s="519" t="inlineStr">
        <f aca="false">IF(COUNT('Math Scores'!$CX54:$DU54)=0,"",SUMIF('Math Scores'!$F$6:$IC$6,BR$4,'Math Scores'!$F54:$IC54))</f>
        <is>
          <t/>
        </is>
      </c>
      <c r="BS53" s="519" t="inlineStr">
        <f aca="false">IF(COUNT('Math Scores'!$CX54:$DU54)=0,"",SUMIF('Math Scores'!$F$6:$IC$6,BS$4,'Math Scores'!$F54:$IC54))</f>
        <is>
          <t/>
        </is>
      </c>
      <c r="BT53" s="519" t="inlineStr">
        <f aca="false">IF(COUNT('Math Scores'!$CX54:$DU54)=0,"",SUMIF('Math Scores'!$F$6:$IC$6,BT$4,'Math Scores'!$F54:$IC54))</f>
        <is>
          <t/>
        </is>
      </c>
      <c r="BU53" s="519" t="inlineStr">
        <f aca="false">IF(COUNT('Math Scores'!$CX54:$DU54)=0,"",SUMIF('Math Scores'!$F$6:$IC$6,BU$4,'Math Scores'!$F54:$IC54))</f>
        <is>
          <t/>
        </is>
      </c>
      <c r="BV53" s="519" t="inlineStr">
        <f aca="false">IF(COUNT('Math Scores'!$CX54:$DU54)=0,"",SUMIF('Math Scores'!$F$6:$IC$6,BV$4,'Math Scores'!$F54:$IC54))</f>
        <is>
          <t/>
        </is>
      </c>
      <c r="BW53" s="519" t="inlineStr">
        <f aca="false">IF(COUNT('Math Scores'!$CX54:$DU54)=0,"",SUMIF('Math Scores'!$F$6:$IC$6,BW$4,'Math Scores'!$F54:$IC54))</f>
        <is>
          <t/>
        </is>
      </c>
      <c r="BX53" s="519" t="inlineStr">
        <f aca="false">IF(COUNT('Math Scores'!$CX54:$DU54)=0,"",SUMIF('Math Scores'!$F$6:$IC$6,BX$4,'Math Scores'!$F54:$IC54))</f>
        <is>
          <t/>
        </is>
      </c>
      <c r="BY53" s="519" t="inlineStr">
        <f aca="false">IF(COUNT('Math Scores'!$CX54:$DU54)=0,"",SUMIF('Math Scores'!$F$6:$IC$6,BY$4,'Math Scores'!$F54:$IC54))</f>
        <is>
          <t/>
        </is>
      </c>
      <c r="BZ53" s="519" t="inlineStr">
        <f aca="false">IF(COUNT('Math Scores'!$CX54:$DU54)=0,"",SUMIF('Math Scores'!$F$6:$IC$6,BZ$4,'Math Scores'!$F54:$IC54))</f>
        <is>
          <t/>
        </is>
      </c>
      <c r="CA53" s="519" t="inlineStr">
        <f aca="false">IF(COUNT('Math Scores'!$CX54:$DU54)=0,"",SUMIF('Math Scores'!$F$6:$IC$6,CA$4,'Math Scores'!$F54:$IC54))</f>
        <is>
          <t/>
        </is>
      </c>
      <c r="CB53" s="519" t="inlineStr">
        <f aca="false">IF(COUNT('Math Scores'!$CX54:$DU54)=0,"",SUMIF('Math Scores'!$F$6:$IC$6,CB$4,'Math Scores'!$F54:$IC54))</f>
        <is>
          <t/>
        </is>
      </c>
      <c r="CC53" s="519" t="inlineStr">
        <f aca="false">IF(COUNT('Math Scores'!$CX54:$DU54)=0,"",SUMIF('Math Scores'!$F$6:$IC$6,CC$4,'Math Scores'!$F54:$IC54))</f>
        <is>
          <t/>
        </is>
      </c>
      <c r="CD53" s="519" t="inlineStr">
        <f aca="false">IF(COUNT('Math Scores'!$DV54:$EU54)=0,"",SUMIF('Math Scores'!$F$6:$IC$6,CD$4,'Math Scores'!$F54:$IC54))</f>
        <is>
          <t/>
        </is>
      </c>
      <c r="CE53" s="519" t="inlineStr">
        <f aca="false">IF(COUNT('Math Scores'!$DV54:$EU54)=0,"",SUMIF('Math Scores'!$F$6:$IC$6,CE$4,'Math Scores'!$F54:$IC54))</f>
        <is>
          <t/>
        </is>
      </c>
      <c r="CF53" s="519" t="inlineStr">
        <f aca="false">IF(COUNT('Math Scores'!$DV54:$EU54)=0,"",SUMIF('Math Scores'!$F$6:$IC$6,CF$4,'Math Scores'!$F54:$IC54))</f>
        <is>
          <t/>
        </is>
      </c>
      <c r="CG53" s="519" t="inlineStr">
        <f aca="false">IF(COUNT('Math Scores'!$DV54:$EU54)=0,"",SUMIF('Math Scores'!$F$6:$IC$6,CG$4,'Math Scores'!$F54:$IC54))</f>
        <is>
          <t/>
        </is>
      </c>
      <c r="CH53" s="519" t="inlineStr">
        <f aca="false">IF(COUNT('Math Scores'!$DV54:$EU54)=0,"",SUMIF('Math Scores'!$F$6:$IC$6,CH$4,'Math Scores'!$F54:$IC54))</f>
        <is>
          <t/>
        </is>
      </c>
      <c r="CI53" s="519" t="inlineStr">
        <f aca="false">IF(COUNT('Math Scores'!$DV54:$EU54)=0,"",SUMIF('Math Scores'!$F$6:$IC$6,CI$4,'Math Scores'!$F54:$IC54))</f>
        <is>
          <t/>
        </is>
      </c>
      <c r="CJ53" s="519" t="inlineStr">
        <f aca="false">IF(COUNT('Math Scores'!$DV54:$EU54)=0,"",SUMIF('Math Scores'!$F$6:$IC$6,CJ$4,'Math Scores'!$F54:$IC54))</f>
        <is>
          <t/>
        </is>
      </c>
      <c r="CK53" s="519" t="inlineStr">
        <f aca="false">IF(COUNT('Math Scores'!$DV54:$EU54)=0,"",SUMIF('Math Scores'!$F$6:$IC$6,CK$4,'Math Scores'!$F54:$IC54))</f>
        <is>
          <t/>
        </is>
      </c>
      <c r="CL53" s="519" t="inlineStr">
        <f aca="false">IF(COUNT('Math Scores'!$DV54:$EU54)=0,"",SUMIF('Math Scores'!$F$6:$IC$6,CL$4,'Math Scores'!$F54:$IC54))</f>
        <is>
          <t/>
        </is>
      </c>
      <c r="CM53" s="519" t="inlineStr">
        <f aca="false">IF(COUNT('Math Scores'!$DV54:$EU54)=0,"",SUMIF('Math Scores'!$F$6:$IC$6,CM$4,'Math Scores'!$F54:$IC54))</f>
        <is>
          <t/>
        </is>
      </c>
      <c r="CN53" s="519" t="inlineStr">
        <f aca="false">IF(COUNT('Math Scores'!$DV54:$EU54)=0,"",SUMIF('Math Scores'!$F$6:$IC$6,CN$4,'Math Scores'!$F54:$IC54))</f>
        <is>
          <t/>
        </is>
      </c>
      <c r="CO53" s="519" t="inlineStr">
        <f aca="false">IF(COUNT('Math Scores'!$DV54:$EU54)=0,"",SUMIF('Math Scores'!$F$6:$IC$6,CO$4,'Math Scores'!$F54:$IC54))</f>
        <is>
          <t/>
        </is>
      </c>
      <c r="CP53" s="519" t="inlineStr">
        <f aca="false">IF(COUNT('Math Scores'!$DV54:$EU54)=0,"",SUMIF('Math Scores'!$F$6:$IC$6,CP$4,'Math Scores'!$F54:$IC54))</f>
        <is>
          <t/>
        </is>
      </c>
      <c r="CQ53" s="519" t="inlineStr">
        <f aca="false">IF(COUNT('Math Scores'!$DV54:$EU54)=0,"",SUMIF('Math Scores'!$F$6:$IC$6,CQ$4,'Math Scores'!$F54:$IC54))</f>
        <is>
          <t/>
        </is>
      </c>
      <c r="CR53" s="519" t="inlineStr">
        <f aca="false">IF(COUNT('Math Scores'!$DV54:$EU54)=0,"",SUMIF('Math Scores'!$F$6:$IC$6,CR$4,'Math Scores'!$F54:$IC54))</f>
        <is>
          <t/>
        </is>
      </c>
      <c r="CS53" s="519" t="inlineStr">
        <f aca="false">IF(COUNT('Math Scores'!$DV54:$EU54)=0,"",SUMIF('Math Scores'!$F$6:$IC$6,CS$4,'Math Scores'!$F54:$IC54))</f>
        <is>
          <t/>
        </is>
      </c>
      <c r="CT53" s="519" t="inlineStr">
        <f aca="false">IF(COUNT('Math Scores'!$EV54:$FW54)=0,"",SUMIF('Math Scores'!$F$6:$IC$6,CT$4,'Math Scores'!$F54:$IC54))</f>
        <is>
          <t/>
        </is>
      </c>
      <c r="CU53" s="519" t="inlineStr">
        <f aca="false">IF(COUNT('Math Scores'!$EV54:$FW54)=0,"",SUMIF('Math Scores'!$F$6:$IC$6,CU$4,'Math Scores'!$F54:$IC54))</f>
        <is>
          <t/>
        </is>
      </c>
      <c r="CV53" s="519" t="inlineStr">
        <f aca="false">IF(COUNT('Math Scores'!$EV54:$FW54)=0,"",SUMIF('Math Scores'!$F$6:$IC$6,CV$4,'Math Scores'!$F54:$IC54))</f>
        <is>
          <t/>
        </is>
      </c>
      <c r="CW53" s="519" t="inlineStr">
        <f aca="false">IF(COUNT('Math Scores'!$EV54:$FW54)=0,"",SUMIF('Math Scores'!$F$6:$IC$6,CW$4,'Math Scores'!$F54:$IC54))</f>
        <is>
          <t/>
        </is>
      </c>
      <c r="CX53" s="519" t="inlineStr">
        <f aca="false">IF(COUNT('Math Scores'!$EV54:$FW54)=0,"",SUMIF('Math Scores'!$F$6:$IC$6,CX$4,'Math Scores'!$F54:$IC54))</f>
        <is>
          <t/>
        </is>
      </c>
      <c r="CY53" s="519" t="inlineStr">
        <f aca="false">IF(COUNT('Math Scores'!$EV54:$FW54)=0,"",SUMIF('Math Scores'!$F$6:$IC$6,CY$4,'Math Scores'!$F54:$IC54))</f>
        <is>
          <t/>
        </is>
      </c>
      <c r="CZ53" s="519" t="inlineStr">
        <f aca="false">IF(COUNT('Math Scores'!$EV54:$FW54)=0,"",SUMIF('Math Scores'!$F$6:$IC$6,CZ$4,'Math Scores'!$F54:$IC54))</f>
        <is>
          <t/>
        </is>
      </c>
      <c r="DA53" s="519" t="inlineStr">
        <f aca="false">IF(COUNT('Math Scores'!$EV54:$FW54)=0,"",SUMIF('Math Scores'!$F$6:$IC$6,DA$4,'Math Scores'!$F54:$IC54))</f>
        <is>
          <t/>
        </is>
      </c>
      <c r="DB53" s="519" t="inlineStr">
        <f aca="false">IF(COUNT('Math Scores'!$EV54:$FW54)=0,"",SUMIF('Math Scores'!$F$6:$IC$6,DB$4,'Math Scores'!$F54:$IC54))</f>
        <is>
          <t/>
        </is>
      </c>
      <c r="DC53" s="519" t="inlineStr">
        <f aca="false">IF(COUNT('Math Scores'!$EV54:$FW54)=0,"",SUMIF('Math Scores'!$F$6:$IC$6,DC$4,'Math Scores'!$F54:$IC54))</f>
        <is>
          <t/>
        </is>
      </c>
      <c r="DD53" s="519" t="inlineStr">
        <f aca="false">IF(COUNT('Math Scores'!$EV54:$FW54)=0,"",SUMIF('Math Scores'!$F$6:$IC$6,DD$4,'Math Scores'!$F54:$IC54))</f>
        <is>
          <t/>
        </is>
      </c>
      <c r="DE53" s="519" t="inlineStr">
        <f aca="false">IF(COUNT('Math Scores'!$EV54:$FW54)=0,"",SUMIF('Math Scores'!$F$6:$IC$6,DE$4,'Math Scores'!$F54:$IC54))</f>
        <is>
          <t/>
        </is>
      </c>
      <c r="DF53" s="519" t="inlineStr">
        <f aca="false">IF(COUNT('Math Scores'!$EV54:$FW54)=0,"",SUMIF('Math Scores'!$F$6:$IC$6,DF$4,'Math Scores'!$F54:$IC54))</f>
        <is>
          <t/>
        </is>
      </c>
      <c r="DG53" s="519" t="inlineStr">
        <f aca="false">IF(COUNT('Math Scores'!$EV54:$FW54)=0,"",SUMIF('Math Scores'!$F$6:$IC$6,DG$4,'Math Scores'!$F54:$IC54))</f>
        <is>
          <t/>
        </is>
      </c>
    </row>
    <row r="54" customFormat="false" ht="12.75" hidden="false" customHeight="false" outlineLevel="0" collapsed="false">
      <c r="A54" s="421" t="n">
        <v>47</v>
      </c>
      <c r="B54" s="228" t="inlineStr">
        <f aca="false">'Math Scores'!B55</f>
        <is>
          <t/>
        </is>
      </c>
      <c r="C54" s="517" t="inlineStr">
        <f aca="false">IF(COUNT('Math Scores'!F55:HI55)=0, "", (SUMIF('Math Scores'!$F$5:$HI$5,"Yes",'Math Scores'!F55:HI55)/SUMIF('Math Scores'!$F$5:$HI$5,"Yes",'Math Scores'!$F$2:$HI$2)))</f>
        <is>
          <t/>
        </is>
      </c>
      <c r="D54" s="476" t="inlineStr">
        <f aca="false">IF(B54="","",IF(COUNT(H54:DG54)=0,"",IF(('Cover Sheet'!$AC$6="2nd"),(SUM(H54:W54)/SUM(H$2:W$2)),IF(('Cover Sheet'!$AC$6="3rd"),(SUM(X54:AI54)/SUM(X$2:AI$2)),IF(('Cover Sheet'!$AC$6="4th"),(SUM(AJ54:AW54)/SUM(AJ$2:AW$2)),IF(('Cover Sheet'!$AC$6="5th"),(SUM(AX54:BK54)/SUM(AX$2:BK$2)),IF(('Cover Sheet'!$AC$6="6th"),(SUM(BL54:CC54)/SUM(BL$2:CC$2)),IF(('Cover Sheet'!$AC$6="7th"),(SUM(CD54:CS54)/SUM(CD$2:CS$2)),IF(('Cover Sheet'!$AC$6="8th"),(SUM(CT54:DG54)/SUM(CT$2:DG$2)),"ERROR")))))))))</f>
        <is>
          <t/>
        </is>
      </c>
      <c r="E54" s="318" t="str">
        <f aca="false">IF(D54="","",IF(D54&gt;0.9,"A1",IF(D54&gt;0.8,"A2",IF(D54&gt;0.7,"B1",IF(D54&gt;0.6,"B2",IF(D54&gt;0.5,"C1",IF(D54&gt;0.4,"C2",IF(D54&gt;0.32,"D",IF(D54&gt;0.2,"E1","E2")))))))))</f>
        <v/>
      </c>
      <c r="F54" s="476" t="str">
        <f aca="false">IF(G54="","",IF(G54&gt;=0.9,"Distinction",IF(G54&gt;=0.75,"First Class",IF(G54&gt;=0.56,"Second Class",IF(G54&gt;=0.35,"Pass","Unsatisfactory")))))</f>
        <v/>
      </c>
      <c r="G54" s="518" t="inlineStr">
        <f aca="false">IF(OR(B54="",'Cover Sheet'!$AC$6=""),"",IF(('Cover Sheet'!$AC$6="2nd"),(VLOOKUP(ROUND((D54*100),0),Goals!$E$4:$H$104,2,1)/100),IF(('Cover Sheet'!$AC$6="3rd"),(VLOOKUP(ROUND((D54*100),0),Goals!$E$4:$H$104,3,1)/100),VLOOKUP(ROUND((D54*100),0),Goals!$E$4:$H$104,4,1)/100)))</f>
        <is>
          <t/>
        </is>
      </c>
      <c r="H54" s="519" t="inlineStr">
        <f aca="false">IF(COUNT('Math Scores'!$F55:$AC55)=0,"",SUMIF('Math Scores'!$F$6:$IC$6,H$4,'Math Scores'!$F55:$IC55))</f>
        <is>
          <t/>
        </is>
      </c>
      <c r="I54" s="519" t="inlineStr">
        <f aca="false">IF(COUNT('Math Scores'!$F55:$AC55)=0,"",SUMIF('Math Scores'!$F$6:$IC$6,I$4,'Math Scores'!$F55:$IC55))</f>
        <is>
          <t/>
        </is>
      </c>
      <c r="J54" s="519" t="inlineStr">
        <f aca="false">IF(COUNT('Math Scores'!$F55:$AC55)=0,"",SUMIF('Math Scores'!$F$6:$IC$6,J$4,'Math Scores'!$F55:$IC55))</f>
        <is>
          <t/>
        </is>
      </c>
      <c r="K54" s="519" t="inlineStr">
        <f aca="false">IF(COUNT('Math Scores'!$F55:$AC55)=0,"",SUMIF('Math Scores'!$F$6:$IC$6,K$4,'Math Scores'!$F55:$IC55))</f>
        <is>
          <t/>
        </is>
      </c>
      <c r="L54" s="519" t="inlineStr">
        <f aca="false">IF(COUNT('Math Scores'!$F55:$AC55)=0,"",SUMIF('Math Scores'!$F$6:$IC$6,L$4,'Math Scores'!$F55:$IC55))</f>
        <is>
          <t/>
        </is>
      </c>
      <c r="M54" s="519" t="inlineStr">
        <f aca="false">IF(COUNT('Math Scores'!$F55:$AC55)=0,"",SUMIF('Math Scores'!$F$6:$IC$6,M$4,'Math Scores'!$F55:$IC55))</f>
        <is>
          <t/>
        </is>
      </c>
      <c r="N54" s="519" t="inlineStr">
        <f aca="false">IF(COUNT('Math Scores'!$F55:$AC55)=0,"",SUMIF('Math Scores'!$F$6:$IC$6,N$4,'Math Scores'!$F55:$IC55))</f>
        <is>
          <t/>
        </is>
      </c>
      <c r="O54" s="519" t="inlineStr">
        <f aca="false">IF(COUNT('Math Scores'!$F55:$AC55)=0,"",SUMIF('Math Scores'!$F$6:$IC$6,O$4,'Math Scores'!$F55:$IC55))</f>
        <is>
          <t/>
        </is>
      </c>
      <c r="P54" s="519" t="inlineStr">
        <f aca="false">IF(COUNT('Math Scores'!$F55:$AC55)=0,"",SUMIF('Math Scores'!$F$6:$IC$6,P$4,'Math Scores'!$F55:$IC55))</f>
        <is>
          <t/>
        </is>
      </c>
      <c r="Q54" s="519" t="inlineStr">
        <f aca="false">IF(COUNT('Math Scores'!$F55:$AC55)=0,"",SUMIF('Math Scores'!$F$6:$IC$6,Q$4,'Math Scores'!$F55:$IC55))</f>
        <is>
          <t/>
        </is>
      </c>
      <c r="R54" s="519" t="inlineStr">
        <f aca="false">IF(COUNT('Math Scores'!$F55:$AC55)=0,"",SUMIF('Math Scores'!$F$6:$IC$6,R$4,'Math Scores'!$F55:$IC55))</f>
        <is>
          <t/>
        </is>
      </c>
      <c r="S54" s="519"/>
      <c r="T54" s="519"/>
      <c r="U54" s="519"/>
      <c r="V54" s="519"/>
      <c r="W54" s="519"/>
      <c r="X54" s="519" t="inlineStr">
        <f aca="false">IF(COUNT('Math Scores'!$AD55:$AZ55)=0,"",SUMIF('Math Scores'!$F$6:$IC$6,X$4,'Math Scores'!$F55:$IC55))</f>
        <is>
          <t/>
        </is>
      </c>
      <c r="Y54" s="519" t="inlineStr">
        <f aca="false">IF(COUNT('Math Scores'!$AD55:$AZ55)=0,"",SUMIF('Math Scores'!$F$6:$IC$6,Y$4,'Math Scores'!$F55:$IC55))</f>
        <is>
          <t/>
        </is>
      </c>
      <c r="Z54" s="519" t="inlineStr">
        <f aca="false">IF(COUNT('Math Scores'!$AD55:$AZ55)=0,"",SUMIF('Math Scores'!$F$6:$IC$6,Z$4,'Math Scores'!$F55:$IC55))</f>
        <is>
          <t/>
        </is>
      </c>
      <c r="AA54" s="519" t="inlineStr">
        <f aca="false">IF(COUNT('Math Scores'!$AD55:$AZ55)=0,"",SUMIF('Math Scores'!$F$6:$IC$6,AA$4,'Math Scores'!$F55:$IC55))</f>
        <is>
          <t/>
        </is>
      </c>
      <c r="AB54" s="519" t="inlineStr">
        <f aca="false">IF(COUNT('Math Scores'!$AD55:$AZ55)=0,"",SUMIF('Math Scores'!$F$6:$IC$6,AB$4,'Math Scores'!$F55:$IC55))</f>
        <is>
          <t/>
        </is>
      </c>
      <c r="AC54" s="519" t="inlineStr">
        <f aca="false">IF(COUNT('Math Scores'!$AD55:$AZ55)=0,"",SUMIF('Math Scores'!$F$6:$IC$6,AC$4,'Math Scores'!$F55:$IC55))</f>
        <is>
          <t/>
        </is>
      </c>
      <c r="AD54" s="519" t="inlineStr">
        <f aca="false">IF(COUNT('Math Scores'!$AD55:$AZ55)=0,"",SUMIF('Math Scores'!$F$6:$IC$6,AD$4,'Math Scores'!$F55:$IC55))</f>
        <is>
          <t/>
        </is>
      </c>
      <c r="AE54" s="519" t="inlineStr">
        <f aca="false">IF(COUNT('Math Scores'!$AD55:$AZ55)=0,"",SUMIF('Math Scores'!$F$6:$IC$6,AE$4,'Math Scores'!$F55:$IC55))</f>
        <is>
          <t/>
        </is>
      </c>
      <c r="AF54" s="519" t="inlineStr">
        <f aca="false">IF(COUNT('Math Scores'!$AD55:$AZ55)=0,"",SUMIF('Math Scores'!$F$6:$IC$6,AF$4,'Math Scores'!$F55:$IC55))</f>
        <is>
          <t/>
        </is>
      </c>
      <c r="AG54" s="519" t="inlineStr">
        <f aca="false">IF(COUNT('Math Scores'!$AD55:$AZ55)=0,"",SUMIF('Math Scores'!$F$6:$IC$6,AG$4,'Math Scores'!$F55:$IC55))</f>
        <is>
          <t/>
        </is>
      </c>
      <c r="AH54" s="519" t="inlineStr">
        <f aca="false">IF(COUNT('Math Scores'!$AD55:$AZ55)=0,"",SUMIF('Math Scores'!$F$6:$IC$6,AH$4,'Math Scores'!$F55:$IC55))</f>
        <is>
          <t/>
        </is>
      </c>
      <c r="AI54" s="519" t="inlineStr">
        <f aca="false">IF(COUNT('Math Scores'!$AD55:$AZ55)=0,"",SUMIF('Math Scores'!$F$6:$IC$6,AI$4,'Math Scores'!$F55:$IC55))</f>
        <is>
          <t/>
        </is>
      </c>
      <c r="AJ54" s="519" t="inlineStr">
        <f aca="false">IF(COUNT('Math Scores'!$BA55:$BY55)=0,"",SUMIF('Math Scores'!$F$6:$IC$6,AJ$4,'Math Scores'!$F55:$IC55))</f>
        <is>
          <t/>
        </is>
      </c>
      <c r="AK54" s="519" t="inlineStr">
        <f aca="false">IF(COUNT('Math Scores'!$BA55:$BY55)=0,"",SUMIF('Math Scores'!$F$6:$IC$6,AK$4,'Math Scores'!$F55:$IC55))</f>
        <is>
          <t/>
        </is>
      </c>
      <c r="AL54" s="519" t="inlineStr">
        <f aca="false">IF(COUNT('Math Scores'!$BA55:$BY55)=0,"",SUMIF('Math Scores'!$F$6:$IC$6,AL$4,'Math Scores'!$F55:$IC55))</f>
        <is>
          <t/>
        </is>
      </c>
      <c r="AM54" s="519" t="inlineStr">
        <f aca="false">IF(COUNT('Math Scores'!$BA55:$BY55)=0,"",SUMIF('Math Scores'!$F$6:$IC$6,AM$4,'Math Scores'!$F55:$IC55))</f>
        <is>
          <t/>
        </is>
      </c>
      <c r="AN54" s="519" t="inlineStr">
        <f aca="false">IF(COUNT('Math Scores'!$BA55:$BY55)=0,"",SUMIF('Math Scores'!$F$6:$IC$6,AN$4,'Math Scores'!$F55:$IC55))</f>
        <is>
          <t/>
        </is>
      </c>
      <c r="AO54" s="519" t="inlineStr">
        <f aca="false">IF(COUNT('Math Scores'!$BA55:$BY55)=0,"",SUMIF('Math Scores'!$F$6:$IC$6,AO$4,'Math Scores'!$F55:$IC55))</f>
        <is>
          <t/>
        </is>
      </c>
      <c r="AP54" s="519" t="inlineStr">
        <f aca="false">IF(COUNT('Math Scores'!$BA55:$BY55)=0,"",SUMIF('Math Scores'!$F$6:$IC$6,AP$4,'Math Scores'!$F55:$IC55))</f>
        <is>
          <t/>
        </is>
      </c>
      <c r="AQ54" s="519" t="inlineStr">
        <f aca="false">IF(COUNT('Math Scores'!$BA55:$BY55)=0,"",SUMIF('Math Scores'!$F$6:$IC$6,AQ$4,'Math Scores'!$F55:$IC55))</f>
        <is>
          <t/>
        </is>
      </c>
      <c r="AR54" s="519" t="inlineStr">
        <f aca="false">IF(COUNT('Math Scores'!$BA55:$BY55)=0,"",SUMIF('Math Scores'!$F$6:$IC$6,AR$4,'Math Scores'!$F55:$IC55))</f>
        <is>
          <t/>
        </is>
      </c>
      <c r="AS54" s="519" t="inlineStr">
        <f aca="false">IF(COUNT('Math Scores'!$BA55:$BY55)=0,"",SUMIF('Math Scores'!$F$6:$IC$6,AS$4,'Math Scores'!$F55:$IC55))</f>
        <is>
          <t/>
        </is>
      </c>
      <c r="AT54" s="519" t="inlineStr">
        <f aca="false">IF(COUNT('Math Scores'!$BA55:$BY55)=0,"",SUMIF('Math Scores'!$F$6:$IC$6,AT$4,'Math Scores'!$F55:$IC55))</f>
        <is>
          <t/>
        </is>
      </c>
      <c r="AU54" s="519" t="inlineStr">
        <f aca="false">IF(COUNT('Math Scores'!$BA55:$BY55)=0,"",SUMIF('Math Scores'!$F$6:$IC$6,AU$4,'Math Scores'!$F55:$IC55))</f>
        <is>
          <t/>
        </is>
      </c>
      <c r="AV54" s="519" t="inlineStr">
        <f aca="false">IF(COUNT('Math Scores'!$BA55:$BY55)=0,"",SUMIF('Math Scores'!$F$6:$IC$6,AV$4,'Math Scores'!$F55:$IC55))</f>
        <is>
          <t/>
        </is>
      </c>
      <c r="AW54" s="519" t="inlineStr">
        <f aca="false">IF(COUNT('Math Scores'!$BA55:$BY55)=0,"",SUMIF('Math Scores'!$F$6:$IC$6,AW$4,'Math Scores'!$F55:$IC55))</f>
        <is>
          <t/>
        </is>
      </c>
      <c r="AX54" s="519" t="inlineStr">
        <f aca="false">IF(COUNT('Math Scores'!$BZ55:$CW55)=0,"",SUMIF('Math Scores'!$F$6:$IC$6,AX$4,'Math Scores'!$F55:$IC55))</f>
        <is>
          <t/>
        </is>
      </c>
      <c r="AY54" s="519" t="inlineStr">
        <f aca="false">IF(COUNT('Math Scores'!$BZ55:$CW55)=0,"",SUMIF('Math Scores'!$F$6:$IC$6,AY$4,'Math Scores'!$F55:$IC55))</f>
        <is>
          <t/>
        </is>
      </c>
      <c r="AZ54" s="519" t="inlineStr">
        <f aca="false">IF(COUNT('Math Scores'!$BZ55:$CW55)=0,"",SUMIF('Math Scores'!$F$6:$IC$6,AZ$4,'Math Scores'!$F55:$IC55))</f>
        <is>
          <t/>
        </is>
      </c>
      <c r="BA54" s="519" t="inlineStr">
        <f aca="false">IF(COUNT('Math Scores'!$BZ55:$CW55)=0,"",SUMIF('Math Scores'!$F$6:$IC$6,BA$4,'Math Scores'!$F55:$IC55))</f>
        <is>
          <t/>
        </is>
      </c>
      <c r="BB54" s="519" t="inlineStr">
        <f aca="false">IF(COUNT('Math Scores'!$BZ55:$CW55)=0,"",SUMIF('Math Scores'!$F$6:$IC$6,BB$4,'Math Scores'!$F55:$IC55))</f>
        <is>
          <t/>
        </is>
      </c>
      <c r="BC54" s="519" t="inlineStr">
        <f aca="false">IF(COUNT('Math Scores'!$BZ55:$CW55)=0,"",SUMIF('Math Scores'!$F$6:$IC$6,BC$4,'Math Scores'!$F55:$IC55))</f>
        <is>
          <t/>
        </is>
      </c>
      <c r="BD54" s="519" t="inlineStr">
        <f aca="false">IF(COUNT('Math Scores'!$BZ55:$CW55)=0,"",SUMIF('Math Scores'!$F$6:$IC$6,BD$4,'Math Scores'!$F55:$IC55))</f>
        <is>
          <t/>
        </is>
      </c>
      <c r="BE54" s="519" t="inlineStr">
        <f aca="false">IF(COUNT('Math Scores'!$BZ55:$CW55)=0,"",SUMIF('Math Scores'!$F$6:$IC$6,BE$4,'Math Scores'!$F55:$IC55))</f>
        <is>
          <t/>
        </is>
      </c>
      <c r="BF54" s="519" t="inlineStr">
        <f aca="false">IF(COUNT('Math Scores'!$BZ55:$CW55)=0,"",SUMIF('Math Scores'!$F$6:$IC$6,BF$4,'Math Scores'!$F55:$IC55))</f>
        <is>
          <t/>
        </is>
      </c>
      <c r="BG54" s="519" t="inlineStr">
        <f aca="false">IF(COUNT('Math Scores'!$BZ55:$CW55)=0,"",SUMIF('Math Scores'!$F$6:$IC$6,BG$4,'Math Scores'!$F55:$IC55))</f>
        <is>
          <t/>
        </is>
      </c>
      <c r="BH54" s="519" t="inlineStr">
        <f aca="false">IF(COUNT('Math Scores'!$BZ55:$CW55)=0,"",SUMIF('Math Scores'!$F$6:$IC$6,BH$4,'Math Scores'!$F55:$IC55))</f>
        <is>
          <t/>
        </is>
      </c>
      <c r="BI54" s="519" t="inlineStr">
        <f aca="false">IF(COUNT('Math Scores'!$BZ55:$CW55)=0,"",SUMIF('Math Scores'!$F$6:$IC$6,BI$4,'Math Scores'!$F55:$IC55))</f>
        <is>
          <t/>
        </is>
      </c>
      <c r="BJ54" s="519" t="inlineStr">
        <f aca="false">IF(COUNT('Math Scores'!$BZ55:$CW55)=0,"",SUMIF('Math Scores'!$F$6:$IC$6,BJ$4,'Math Scores'!$F55:$IC55))</f>
        <is>
          <t/>
        </is>
      </c>
      <c r="BK54" s="519" t="inlineStr">
        <f aca="false">IF(COUNT('Math Scores'!$BZ55:$CW55)=0,"",SUMIF('Math Scores'!$F$6:$IC$6,BK$4,'Math Scores'!$F55:$IC55))</f>
        <is>
          <t/>
        </is>
      </c>
      <c r="BL54" s="519" t="inlineStr">
        <f aca="false">IF(COUNT('Math Scores'!$CX55:$DU55)=0,"",SUMIF('Math Scores'!$F$6:$IC$6,BL$4,'Math Scores'!$F55:$IC55))</f>
        <is>
          <t/>
        </is>
      </c>
      <c r="BM54" s="519" t="inlineStr">
        <f aca="false">IF(COUNT('Math Scores'!$CX55:$DU55)=0,"",SUMIF('Math Scores'!$F$6:$IC$6,BM$4,'Math Scores'!$F55:$IC55))</f>
        <is>
          <t/>
        </is>
      </c>
      <c r="BN54" s="519" t="inlineStr">
        <f aca="false">IF(COUNT('Math Scores'!$CX55:$DU55)=0,"",SUMIF('Math Scores'!$F$6:$IC$6,BN$4,'Math Scores'!$F55:$IC55))</f>
        <is>
          <t/>
        </is>
      </c>
      <c r="BO54" s="519" t="inlineStr">
        <f aca="false">IF(COUNT('Math Scores'!$CX55:$DU55)=0,"",SUMIF('Math Scores'!$F$6:$IC$6,BO$4,'Math Scores'!$F55:$IC55))</f>
        <is>
          <t/>
        </is>
      </c>
      <c r="BP54" s="519" t="inlineStr">
        <f aca="false">IF(COUNT('Math Scores'!$CX55:$DU55)=0,"",SUMIF('Math Scores'!$F$6:$IC$6,BP$4,'Math Scores'!$F55:$IC55))</f>
        <is>
          <t/>
        </is>
      </c>
      <c r="BQ54" s="519" t="inlineStr">
        <f aca="false">IF(COUNT('Math Scores'!$CX55:$DU55)=0,"",SUMIF('Math Scores'!$F$6:$IC$6,BQ$4,'Math Scores'!$F55:$IC55))</f>
        <is>
          <t/>
        </is>
      </c>
      <c r="BR54" s="519" t="inlineStr">
        <f aca="false">IF(COUNT('Math Scores'!$CX55:$DU55)=0,"",SUMIF('Math Scores'!$F$6:$IC$6,BR$4,'Math Scores'!$F55:$IC55))</f>
        <is>
          <t/>
        </is>
      </c>
      <c r="BS54" s="519" t="inlineStr">
        <f aca="false">IF(COUNT('Math Scores'!$CX55:$DU55)=0,"",SUMIF('Math Scores'!$F$6:$IC$6,BS$4,'Math Scores'!$F55:$IC55))</f>
        <is>
          <t/>
        </is>
      </c>
      <c r="BT54" s="519" t="inlineStr">
        <f aca="false">IF(COUNT('Math Scores'!$CX55:$DU55)=0,"",SUMIF('Math Scores'!$F$6:$IC$6,BT$4,'Math Scores'!$F55:$IC55))</f>
        <is>
          <t/>
        </is>
      </c>
      <c r="BU54" s="519" t="inlineStr">
        <f aca="false">IF(COUNT('Math Scores'!$CX55:$DU55)=0,"",SUMIF('Math Scores'!$F$6:$IC$6,BU$4,'Math Scores'!$F55:$IC55))</f>
        <is>
          <t/>
        </is>
      </c>
      <c r="BV54" s="519" t="inlineStr">
        <f aca="false">IF(COUNT('Math Scores'!$CX55:$DU55)=0,"",SUMIF('Math Scores'!$F$6:$IC$6,BV$4,'Math Scores'!$F55:$IC55))</f>
        <is>
          <t/>
        </is>
      </c>
      <c r="BW54" s="519" t="inlineStr">
        <f aca="false">IF(COUNT('Math Scores'!$CX55:$DU55)=0,"",SUMIF('Math Scores'!$F$6:$IC$6,BW$4,'Math Scores'!$F55:$IC55))</f>
        <is>
          <t/>
        </is>
      </c>
      <c r="BX54" s="519" t="inlineStr">
        <f aca="false">IF(COUNT('Math Scores'!$CX55:$DU55)=0,"",SUMIF('Math Scores'!$F$6:$IC$6,BX$4,'Math Scores'!$F55:$IC55))</f>
        <is>
          <t/>
        </is>
      </c>
      <c r="BY54" s="519" t="inlineStr">
        <f aca="false">IF(COUNT('Math Scores'!$CX55:$DU55)=0,"",SUMIF('Math Scores'!$F$6:$IC$6,BY$4,'Math Scores'!$F55:$IC55))</f>
        <is>
          <t/>
        </is>
      </c>
      <c r="BZ54" s="519" t="inlineStr">
        <f aca="false">IF(COUNT('Math Scores'!$CX55:$DU55)=0,"",SUMIF('Math Scores'!$F$6:$IC$6,BZ$4,'Math Scores'!$F55:$IC55))</f>
        <is>
          <t/>
        </is>
      </c>
      <c r="CA54" s="519" t="inlineStr">
        <f aca="false">IF(COUNT('Math Scores'!$CX55:$DU55)=0,"",SUMIF('Math Scores'!$F$6:$IC$6,CA$4,'Math Scores'!$F55:$IC55))</f>
        <is>
          <t/>
        </is>
      </c>
      <c r="CB54" s="519" t="inlineStr">
        <f aca="false">IF(COUNT('Math Scores'!$CX55:$DU55)=0,"",SUMIF('Math Scores'!$F$6:$IC$6,CB$4,'Math Scores'!$F55:$IC55))</f>
        <is>
          <t/>
        </is>
      </c>
      <c r="CC54" s="519" t="inlineStr">
        <f aca="false">IF(COUNT('Math Scores'!$CX55:$DU55)=0,"",SUMIF('Math Scores'!$F$6:$IC$6,CC$4,'Math Scores'!$F55:$IC55))</f>
        <is>
          <t/>
        </is>
      </c>
      <c r="CD54" s="519" t="inlineStr">
        <f aca="false">IF(COUNT('Math Scores'!$DV55:$EU55)=0,"",SUMIF('Math Scores'!$F$6:$IC$6,CD$4,'Math Scores'!$F55:$IC55))</f>
        <is>
          <t/>
        </is>
      </c>
      <c r="CE54" s="519" t="inlineStr">
        <f aca="false">IF(COUNT('Math Scores'!$DV55:$EU55)=0,"",SUMIF('Math Scores'!$F$6:$IC$6,CE$4,'Math Scores'!$F55:$IC55))</f>
        <is>
          <t/>
        </is>
      </c>
      <c r="CF54" s="519" t="inlineStr">
        <f aca="false">IF(COUNT('Math Scores'!$DV55:$EU55)=0,"",SUMIF('Math Scores'!$F$6:$IC$6,CF$4,'Math Scores'!$F55:$IC55))</f>
        <is>
          <t/>
        </is>
      </c>
      <c r="CG54" s="519" t="inlineStr">
        <f aca="false">IF(COUNT('Math Scores'!$DV55:$EU55)=0,"",SUMIF('Math Scores'!$F$6:$IC$6,CG$4,'Math Scores'!$F55:$IC55))</f>
        <is>
          <t/>
        </is>
      </c>
      <c r="CH54" s="519" t="inlineStr">
        <f aca="false">IF(COUNT('Math Scores'!$DV55:$EU55)=0,"",SUMIF('Math Scores'!$F$6:$IC$6,CH$4,'Math Scores'!$F55:$IC55))</f>
        <is>
          <t/>
        </is>
      </c>
      <c r="CI54" s="519" t="inlineStr">
        <f aca="false">IF(COUNT('Math Scores'!$DV55:$EU55)=0,"",SUMIF('Math Scores'!$F$6:$IC$6,CI$4,'Math Scores'!$F55:$IC55))</f>
        <is>
          <t/>
        </is>
      </c>
      <c r="CJ54" s="519" t="inlineStr">
        <f aca="false">IF(COUNT('Math Scores'!$DV55:$EU55)=0,"",SUMIF('Math Scores'!$F$6:$IC$6,CJ$4,'Math Scores'!$F55:$IC55))</f>
        <is>
          <t/>
        </is>
      </c>
      <c r="CK54" s="519" t="inlineStr">
        <f aca="false">IF(COUNT('Math Scores'!$DV55:$EU55)=0,"",SUMIF('Math Scores'!$F$6:$IC$6,CK$4,'Math Scores'!$F55:$IC55))</f>
        <is>
          <t/>
        </is>
      </c>
      <c r="CL54" s="519" t="inlineStr">
        <f aca="false">IF(COUNT('Math Scores'!$DV55:$EU55)=0,"",SUMIF('Math Scores'!$F$6:$IC$6,CL$4,'Math Scores'!$F55:$IC55))</f>
        <is>
          <t/>
        </is>
      </c>
      <c r="CM54" s="519" t="inlineStr">
        <f aca="false">IF(COUNT('Math Scores'!$DV55:$EU55)=0,"",SUMIF('Math Scores'!$F$6:$IC$6,CM$4,'Math Scores'!$F55:$IC55))</f>
        <is>
          <t/>
        </is>
      </c>
      <c r="CN54" s="519" t="inlineStr">
        <f aca="false">IF(COUNT('Math Scores'!$DV55:$EU55)=0,"",SUMIF('Math Scores'!$F$6:$IC$6,CN$4,'Math Scores'!$F55:$IC55))</f>
        <is>
          <t/>
        </is>
      </c>
      <c r="CO54" s="519" t="inlineStr">
        <f aca="false">IF(COUNT('Math Scores'!$DV55:$EU55)=0,"",SUMIF('Math Scores'!$F$6:$IC$6,CO$4,'Math Scores'!$F55:$IC55))</f>
        <is>
          <t/>
        </is>
      </c>
      <c r="CP54" s="519" t="inlineStr">
        <f aca="false">IF(COUNT('Math Scores'!$DV55:$EU55)=0,"",SUMIF('Math Scores'!$F$6:$IC$6,CP$4,'Math Scores'!$F55:$IC55))</f>
        <is>
          <t/>
        </is>
      </c>
      <c r="CQ54" s="519" t="inlineStr">
        <f aca="false">IF(COUNT('Math Scores'!$DV55:$EU55)=0,"",SUMIF('Math Scores'!$F$6:$IC$6,CQ$4,'Math Scores'!$F55:$IC55))</f>
        <is>
          <t/>
        </is>
      </c>
      <c r="CR54" s="519" t="inlineStr">
        <f aca="false">IF(COUNT('Math Scores'!$DV55:$EU55)=0,"",SUMIF('Math Scores'!$F$6:$IC$6,CR$4,'Math Scores'!$F55:$IC55))</f>
        <is>
          <t/>
        </is>
      </c>
      <c r="CS54" s="519" t="inlineStr">
        <f aca="false">IF(COUNT('Math Scores'!$DV55:$EU55)=0,"",SUMIF('Math Scores'!$F$6:$IC$6,CS$4,'Math Scores'!$F55:$IC55))</f>
        <is>
          <t/>
        </is>
      </c>
      <c r="CT54" s="519" t="inlineStr">
        <f aca="false">IF(COUNT('Math Scores'!$EV55:$FW55)=0,"",SUMIF('Math Scores'!$F$6:$IC$6,CT$4,'Math Scores'!$F55:$IC55))</f>
        <is>
          <t/>
        </is>
      </c>
      <c r="CU54" s="519" t="inlineStr">
        <f aca="false">IF(COUNT('Math Scores'!$EV55:$FW55)=0,"",SUMIF('Math Scores'!$F$6:$IC$6,CU$4,'Math Scores'!$F55:$IC55))</f>
        <is>
          <t/>
        </is>
      </c>
      <c r="CV54" s="519" t="inlineStr">
        <f aca="false">IF(COUNT('Math Scores'!$EV55:$FW55)=0,"",SUMIF('Math Scores'!$F$6:$IC$6,CV$4,'Math Scores'!$F55:$IC55))</f>
        <is>
          <t/>
        </is>
      </c>
      <c r="CW54" s="519" t="inlineStr">
        <f aca="false">IF(COUNT('Math Scores'!$EV55:$FW55)=0,"",SUMIF('Math Scores'!$F$6:$IC$6,CW$4,'Math Scores'!$F55:$IC55))</f>
        <is>
          <t/>
        </is>
      </c>
      <c r="CX54" s="519" t="inlineStr">
        <f aca="false">IF(COUNT('Math Scores'!$EV55:$FW55)=0,"",SUMIF('Math Scores'!$F$6:$IC$6,CX$4,'Math Scores'!$F55:$IC55))</f>
        <is>
          <t/>
        </is>
      </c>
      <c r="CY54" s="519" t="inlineStr">
        <f aca="false">IF(COUNT('Math Scores'!$EV55:$FW55)=0,"",SUMIF('Math Scores'!$F$6:$IC$6,CY$4,'Math Scores'!$F55:$IC55))</f>
        <is>
          <t/>
        </is>
      </c>
      <c r="CZ54" s="519" t="inlineStr">
        <f aca="false">IF(COUNT('Math Scores'!$EV55:$FW55)=0,"",SUMIF('Math Scores'!$F$6:$IC$6,CZ$4,'Math Scores'!$F55:$IC55))</f>
        <is>
          <t/>
        </is>
      </c>
      <c r="DA54" s="519" t="inlineStr">
        <f aca="false">IF(COUNT('Math Scores'!$EV55:$FW55)=0,"",SUMIF('Math Scores'!$F$6:$IC$6,DA$4,'Math Scores'!$F55:$IC55))</f>
        <is>
          <t/>
        </is>
      </c>
      <c r="DB54" s="519" t="inlineStr">
        <f aca="false">IF(COUNT('Math Scores'!$EV55:$FW55)=0,"",SUMIF('Math Scores'!$F$6:$IC$6,DB$4,'Math Scores'!$F55:$IC55))</f>
        <is>
          <t/>
        </is>
      </c>
      <c r="DC54" s="519" t="inlineStr">
        <f aca="false">IF(COUNT('Math Scores'!$EV55:$FW55)=0,"",SUMIF('Math Scores'!$F$6:$IC$6,DC$4,'Math Scores'!$F55:$IC55))</f>
        <is>
          <t/>
        </is>
      </c>
      <c r="DD54" s="519" t="inlineStr">
        <f aca="false">IF(COUNT('Math Scores'!$EV55:$FW55)=0,"",SUMIF('Math Scores'!$F$6:$IC$6,DD$4,'Math Scores'!$F55:$IC55))</f>
        <is>
          <t/>
        </is>
      </c>
      <c r="DE54" s="519" t="inlineStr">
        <f aca="false">IF(COUNT('Math Scores'!$EV55:$FW55)=0,"",SUMIF('Math Scores'!$F$6:$IC$6,DE$4,'Math Scores'!$F55:$IC55))</f>
        <is>
          <t/>
        </is>
      </c>
      <c r="DF54" s="519" t="inlineStr">
        <f aca="false">IF(COUNT('Math Scores'!$EV55:$FW55)=0,"",SUMIF('Math Scores'!$F$6:$IC$6,DF$4,'Math Scores'!$F55:$IC55))</f>
        <is>
          <t/>
        </is>
      </c>
      <c r="DG54" s="519" t="inlineStr">
        <f aca="false">IF(COUNT('Math Scores'!$EV55:$FW55)=0,"",SUMIF('Math Scores'!$F$6:$IC$6,DG$4,'Math Scores'!$F55:$IC55))</f>
        <is>
          <t/>
        </is>
      </c>
    </row>
    <row r="55" customFormat="false" ht="12.75" hidden="false" customHeight="false" outlineLevel="0" collapsed="false">
      <c r="A55" s="421" t="n">
        <v>48</v>
      </c>
      <c r="B55" s="228" t="inlineStr">
        <f aca="false">'Math Scores'!B56</f>
        <is>
          <t/>
        </is>
      </c>
      <c r="C55" s="517" t="inlineStr">
        <f aca="false">IF(COUNT('Math Scores'!F56:HI56)=0, "", (SUMIF('Math Scores'!$F$5:$HI$5,"Yes",'Math Scores'!F56:HI56)/SUMIF('Math Scores'!$F$5:$HI$5,"Yes",'Math Scores'!$F$2:$HI$2)))</f>
        <is>
          <t/>
        </is>
      </c>
      <c r="D55" s="476" t="inlineStr">
        <f aca="false">IF(B55="","",IF(COUNT(H55:DG55)=0,"",IF(('Cover Sheet'!$AC$6="2nd"),(SUM(H55:W55)/SUM(H$2:W$2)),IF(('Cover Sheet'!$AC$6="3rd"),(SUM(X55:AI55)/SUM(X$2:AI$2)),IF(('Cover Sheet'!$AC$6="4th"),(SUM(AJ55:AW55)/SUM(AJ$2:AW$2)),IF(('Cover Sheet'!$AC$6="5th"),(SUM(AX55:BK55)/SUM(AX$2:BK$2)),IF(('Cover Sheet'!$AC$6="6th"),(SUM(BL55:CC55)/SUM(BL$2:CC$2)),IF(('Cover Sheet'!$AC$6="7th"),(SUM(CD55:CS55)/SUM(CD$2:CS$2)),IF(('Cover Sheet'!$AC$6="8th"),(SUM(CT55:DG55)/SUM(CT$2:DG$2)),"ERROR")))))))))</f>
        <is>
          <t/>
        </is>
      </c>
      <c r="E55" s="318" t="str">
        <f aca="false">IF(D55="","",IF(D55&gt;0.9,"A1",IF(D55&gt;0.8,"A2",IF(D55&gt;0.7,"B1",IF(D55&gt;0.6,"B2",IF(D55&gt;0.5,"C1",IF(D55&gt;0.4,"C2",IF(D55&gt;0.32,"D",IF(D55&gt;0.2,"E1","E2")))))))))</f>
        <v/>
      </c>
      <c r="F55" s="476" t="str">
        <f aca="false">IF(G55="","",IF(G55&gt;=0.9,"Distinction",IF(G55&gt;=0.75,"First Class",IF(G55&gt;=0.56,"Second Class",IF(G55&gt;=0.35,"Pass","Unsatisfactory")))))</f>
        <v/>
      </c>
      <c r="G55" s="518" t="inlineStr">
        <f aca="false">IF(OR(B55="",'Cover Sheet'!$AC$6=""),"",IF(('Cover Sheet'!$AC$6="2nd"),(VLOOKUP(ROUND((D55*100),0),Goals!$E$4:$H$104,2,1)/100),IF(('Cover Sheet'!$AC$6="3rd"),(VLOOKUP(ROUND((D55*100),0),Goals!$E$4:$H$104,3,1)/100),VLOOKUP(ROUND((D55*100),0),Goals!$E$4:$H$104,4,1)/100)))</f>
        <is>
          <t/>
        </is>
      </c>
      <c r="H55" s="519" t="inlineStr">
        <f aca="false">IF(COUNT('Math Scores'!$F56:$AC56)=0,"",SUMIF('Math Scores'!$F$6:$IC$6,H$4,'Math Scores'!$F56:$IC56))</f>
        <is>
          <t/>
        </is>
      </c>
      <c r="I55" s="519" t="inlineStr">
        <f aca="false">IF(COUNT('Math Scores'!$F56:$AC56)=0,"",SUMIF('Math Scores'!$F$6:$IC$6,I$4,'Math Scores'!$F56:$IC56))</f>
        <is>
          <t/>
        </is>
      </c>
      <c r="J55" s="519" t="inlineStr">
        <f aca="false">IF(COUNT('Math Scores'!$F56:$AC56)=0,"",SUMIF('Math Scores'!$F$6:$IC$6,J$4,'Math Scores'!$F56:$IC56))</f>
        <is>
          <t/>
        </is>
      </c>
      <c r="K55" s="519" t="inlineStr">
        <f aca="false">IF(COUNT('Math Scores'!$F56:$AC56)=0,"",SUMIF('Math Scores'!$F$6:$IC$6,K$4,'Math Scores'!$F56:$IC56))</f>
        <is>
          <t/>
        </is>
      </c>
      <c r="L55" s="519" t="inlineStr">
        <f aca="false">IF(COUNT('Math Scores'!$F56:$AC56)=0,"",SUMIF('Math Scores'!$F$6:$IC$6,L$4,'Math Scores'!$F56:$IC56))</f>
        <is>
          <t/>
        </is>
      </c>
      <c r="M55" s="519" t="inlineStr">
        <f aca="false">IF(COUNT('Math Scores'!$F56:$AC56)=0,"",SUMIF('Math Scores'!$F$6:$IC$6,M$4,'Math Scores'!$F56:$IC56))</f>
        <is>
          <t/>
        </is>
      </c>
      <c r="N55" s="519" t="inlineStr">
        <f aca="false">IF(COUNT('Math Scores'!$F56:$AC56)=0,"",SUMIF('Math Scores'!$F$6:$IC$6,N$4,'Math Scores'!$F56:$IC56))</f>
        <is>
          <t/>
        </is>
      </c>
      <c r="O55" s="519" t="inlineStr">
        <f aca="false">IF(COUNT('Math Scores'!$F56:$AC56)=0,"",SUMIF('Math Scores'!$F$6:$IC$6,O$4,'Math Scores'!$F56:$IC56))</f>
        <is>
          <t/>
        </is>
      </c>
      <c r="P55" s="519" t="inlineStr">
        <f aca="false">IF(COUNT('Math Scores'!$F56:$AC56)=0,"",SUMIF('Math Scores'!$F$6:$IC$6,P$4,'Math Scores'!$F56:$IC56))</f>
        <is>
          <t/>
        </is>
      </c>
      <c r="Q55" s="519" t="inlineStr">
        <f aca="false">IF(COUNT('Math Scores'!$F56:$AC56)=0,"",SUMIF('Math Scores'!$F$6:$IC$6,Q$4,'Math Scores'!$F56:$IC56))</f>
        <is>
          <t/>
        </is>
      </c>
      <c r="R55" s="519" t="inlineStr">
        <f aca="false">IF(COUNT('Math Scores'!$F56:$AC56)=0,"",SUMIF('Math Scores'!$F$6:$IC$6,R$4,'Math Scores'!$F56:$IC56))</f>
        <is>
          <t/>
        </is>
      </c>
      <c r="S55" s="519"/>
      <c r="T55" s="519"/>
      <c r="U55" s="519"/>
      <c r="V55" s="519"/>
      <c r="W55" s="519"/>
      <c r="X55" s="519" t="inlineStr">
        <f aca="false">IF(COUNT('Math Scores'!$AD56:$AZ56)=0,"",SUMIF('Math Scores'!$F$6:$IC$6,X$4,'Math Scores'!$F56:$IC56))</f>
        <is>
          <t/>
        </is>
      </c>
      <c r="Y55" s="519" t="inlineStr">
        <f aca="false">IF(COUNT('Math Scores'!$AD56:$AZ56)=0,"",SUMIF('Math Scores'!$F$6:$IC$6,Y$4,'Math Scores'!$F56:$IC56))</f>
        <is>
          <t/>
        </is>
      </c>
      <c r="Z55" s="519" t="inlineStr">
        <f aca="false">IF(COUNT('Math Scores'!$AD56:$AZ56)=0,"",SUMIF('Math Scores'!$F$6:$IC$6,Z$4,'Math Scores'!$F56:$IC56))</f>
        <is>
          <t/>
        </is>
      </c>
      <c r="AA55" s="519" t="inlineStr">
        <f aca="false">IF(COUNT('Math Scores'!$AD56:$AZ56)=0,"",SUMIF('Math Scores'!$F$6:$IC$6,AA$4,'Math Scores'!$F56:$IC56))</f>
        <is>
          <t/>
        </is>
      </c>
      <c r="AB55" s="519" t="inlineStr">
        <f aca="false">IF(COUNT('Math Scores'!$AD56:$AZ56)=0,"",SUMIF('Math Scores'!$F$6:$IC$6,AB$4,'Math Scores'!$F56:$IC56))</f>
        <is>
          <t/>
        </is>
      </c>
      <c r="AC55" s="519" t="inlineStr">
        <f aca="false">IF(COUNT('Math Scores'!$AD56:$AZ56)=0,"",SUMIF('Math Scores'!$F$6:$IC$6,AC$4,'Math Scores'!$F56:$IC56))</f>
        <is>
          <t/>
        </is>
      </c>
      <c r="AD55" s="519" t="inlineStr">
        <f aca="false">IF(COUNT('Math Scores'!$AD56:$AZ56)=0,"",SUMIF('Math Scores'!$F$6:$IC$6,AD$4,'Math Scores'!$F56:$IC56))</f>
        <is>
          <t/>
        </is>
      </c>
      <c r="AE55" s="519" t="inlineStr">
        <f aca="false">IF(COUNT('Math Scores'!$AD56:$AZ56)=0,"",SUMIF('Math Scores'!$F$6:$IC$6,AE$4,'Math Scores'!$F56:$IC56))</f>
        <is>
          <t/>
        </is>
      </c>
      <c r="AF55" s="519" t="inlineStr">
        <f aca="false">IF(COUNT('Math Scores'!$AD56:$AZ56)=0,"",SUMIF('Math Scores'!$F$6:$IC$6,AF$4,'Math Scores'!$F56:$IC56))</f>
        <is>
          <t/>
        </is>
      </c>
      <c r="AG55" s="519" t="inlineStr">
        <f aca="false">IF(COUNT('Math Scores'!$AD56:$AZ56)=0,"",SUMIF('Math Scores'!$F$6:$IC$6,AG$4,'Math Scores'!$F56:$IC56))</f>
        <is>
          <t/>
        </is>
      </c>
      <c r="AH55" s="519" t="inlineStr">
        <f aca="false">IF(COUNT('Math Scores'!$AD56:$AZ56)=0,"",SUMIF('Math Scores'!$F$6:$IC$6,AH$4,'Math Scores'!$F56:$IC56))</f>
        <is>
          <t/>
        </is>
      </c>
      <c r="AI55" s="519" t="inlineStr">
        <f aca="false">IF(COUNT('Math Scores'!$AD56:$AZ56)=0,"",SUMIF('Math Scores'!$F$6:$IC$6,AI$4,'Math Scores'!$F56:$IC56))</f>
        <is>
          <t/>
        </is>
      </c>
      <c r="AJ55" s="519" t="inlineStr">
        <f aca="false">IF(COUNT('Math Scores'!$BA56:$BY56)=0,"",SUMIF('Math Scores'!$F$6:$IC$6,AJ$4,'Math Scores'!$F56:$IC56))</f>
        <is>
          <t/>
        </is>
      </c>
      <c r="AK55" s="519" t="inlineStr">
        <f aca="false">IF(COUNT('Math Scores'!$BA56:$BY56)=0,"",SUMIF('Math Scores'!$F$6:$IC$6,AK$4,'Math Scores'!$F56:$IC56))</f>
        <is>
          <t/>
        </is>
      </c>
      <c r="AL55" s="519" t="inlineStr">
        <f aca="false">IF(COUNT('Math Scores'!$BA56:$BY56)=0,"",SUMIF('Math Scores'!$F$6:$IC$6,AL$4,'Math Scores'!$F56:$IC56))</f>
        <is>
          <t/>
        </is>
      </c>
      <c r="AM55" s="519" t="inlineStr">
        <f aca="false">IF(COUNT('Math Scores'!$BA56:$BY56)=0,"",SUMIF('Math Scores'!$F$6:$IC$6,AM$4,'Math Scores'!$F56:$IC56))</f>
        <is>
          <t/>
        </is>
      </c>
      <c r="AN55" s="519" t="inlineStr">
        <f aca="false">IF(COUNT('Math Scores'!$BA56:$BY56)=0,"",SUMIF('Math Scores'!$F$6:$IC$6,AN$4,'Math Scores'!$F56:$IC56))</f>
        <is>
          <t/>
        </is>
      </c>
      <c r="AO55" s="519" t="inlineStr">
        <f aca="false">IF(COUNT('Math Scores'!$BA56:$BY56)=0,"",SUMIF('Math Scores'!$F$6:$IC$6,AO$4,'Math Scores'!$F56:$IC56))</f>
        <is>
          <t/>
        </is>
      </c>
      <c r="AP55" s="519" t="inlineStr">
        <f aca="false">IF(COUNT('Math Scores'!$BA56:$BY56)=0,"",SUMIF('Math Scores'!$F$6:$IC$6,AP$4,'Math Scores'!$F56:$IC56))</f>
        <is>
          <t/>
        </is>
      </c>
      <c r="AQ55" s="519" t="inlineStr">
        <f aca="false">IF(COUNT('Math Scores'!$BA56:$BY56)=0,"",SUMIF('Math Scores'!$F$6:$IC$6,AQ$4,'Math Scores'!$F56:$IC56))</f>
        <is>
          <t/>
        </is>
      </c>
      <c r="AR55" s="519" t="inlineStr">
        <f aca="false">IF(COUNT('Math Scores'!$BA56:$BY56)=0,"",SUMIF('Math Scores'!$F$6:$IC$6,AR$4,'Math Scores'!$F56:$IC56))</f>
        <is>
          <t/>
        </is>
      </c>
      <c r="AS55" s="519" t="inlineStr">
        <f aca="false">IF(COUNT('Math Scores'!$BA56:$BY56)=0,"",SUMIF('Math Scores'!$F$6:$IC$6,AS$4,'Math Scores'!$F56:$IC56))</f>
        <is>
          <t/>
        </is>
      </c>
      <c r="AT55" s="519" t="inlineStr">
        <f aca="false">IF(COUNT('Math Scores'!$BA56:$BY56)=0,"",SUMIF('Math Scores'!$F$6:$IC$6,AT$4,'Math Scores'!$F56:$IC56))</f>
        <is>
          <t/>
        </is>
      </c>
      <c r="AU55" s="519" t="inlineStr">
        <f aca="false">IF(COUNT('Math Scores'!$BA56:$BY56)=0,"",SUMIF('Math Scores'!$F$6:$IC$6,AU$4,'Math Scores'!$F56:$IC56))</f>
        <is>
          <t/>
        </is>
      </c>
      <c r="AV55" s="519" t="inlineStr">
        <f aca="false">IF(COUNT('Math Scores'!$BA56:$BY56)=0,"",SUMIF('Math Scores'!$F$6:$IC$6,AV$4,'Math Scores'!$F56:$IC56))</f>
        <is>
          <t/>
        </is>
      </c>
      <c r="AW55" s="519" t="inlineStr">
        <f aca="false">IF(COUNT('Math Scores'!$BA56:$BY56)=0,"",SUMIF('Math Scores'!$F$6:$IC$6,AW$4,'Math Scores'!$F56:$IC56))</f>
        <is>
          <t/>
        </is>
      </c>
      <c r="AX55" s="519" t="inlineStr">
        <f aca="false">IF(COUNT('Math Scores'!$BZ56:$CW56)=0,"",SUMIF('Math Scores'!$F$6:$IC$6,AX$4,'Math Scores'!$F56:$IC56))</f>
        <is>
          <t/>
        </is>
      </c>
      <c r="AY55" s="519" t="inlineStr">
        <f aca="false">IF(COUNT('Math Scores'!$BZ56:$CW56)=0,"",SUMIF('Math Scores'!$F$6:$IC$6,AY$4,'Math Scores'!$F56:$IC56))</f>
        <is>
          <t/>
        </is>
      </c>
      <c r="AZ55" s="519" t="inlineStr">
        <f aca="false">IF(COUNT('Math Scores'!$BZ56:$CW56)=0,"",SUMIF('Math Scores'!$F$6:$IC$6,AZ$4,'Math Scores'!$F56:$IC56))</f>
        <is>
          <t/>
        </is>
      </c>
      <c r="BA55" s="519" t="inlineStr">
        <f aca="false">IF(COUNT('Math Scores'!$BZ56:$CW56)=0,"",SUMIF('Math Scores'!$F$6:$IC$6,BA$4,'Math Scores'!$F56:$IC56))</f>
        <is>
          <t/>
        </is>
      </c>
      <c r="BB55" s="519" t="inlineStr">
        <f aca="false">IF(COUNT('Math Scores'!$BZ56:$CW56)=0,"",SUMIF('Math Scores'!$F$6:$IC$6,BB$4,'Math Scores'!$F56:$IC56))</f>
        <is>
          <t/>
        </is>
      </c>
      <c r="BC55" s="519" t="inlineStr">
        <f aca="false">IF(COUNT('Math Scores'!$BZ56:$CW56)=0,"",SUMIF('Math Scores'!$F$6:$IC$6,BC$4,'Math Scores'!$F56:$IC56))</f>
        <is>
          <t/>
        </is>
      </c>
      <c r="BD55" s="519" t="inlineStr">
        <f aca="false">IF(COUNT('Math Scores'!$BZ56:$CW56)=0,"",SUMIF('Math Scores'!$F$6:$IC$6,BD$4,'Math Scores'!$F56:$IC56))</f>
        <is>
          <t/>
        </is>
      </c>
      <c r="BE55" s="519" t="inlineStr">
        <f aca="false">IF(COUNT('Math Scores'!$BZ56:$CW56)=0,"",SUMIF('Math Scores'!$F$6:$IC$6,BE$4,'Math Scores'!$F56:$IC56))</f>
        <is>
          <t/>
        </is>
      </c>
      <c r="BF55" s="519" t="inlineStr">
        <f aca="false">IF(COUNT('Math Scores'!$BZ56:$CW56)=0,"",SUMIF('Math Scores'!$F$6:$IC$6,BF$4,'Math Scores'!$F56:$IC56))</f>
        <is>
          <t/>
        </is>
      </c>
      <c r="BG55" s="519" t="inlineStr">
        <f aca="false">IF(COUNT('Math Scores'!$BZ56:$CW56)=0,"",SUMIF('Math Scores'!$F$6:$IC$6,BG$4,'Math Scores'!$F56:$IC56))</f>
        <is>
          <t/>
        </is>
      </c>
      <c r="BH55" s="519" t="inlineStr">
        <f aca="false">IF(COUNT('Math Scores'!$BZ56:$CW56)=0,"",SUMIF('Math Scores'!$F$6:$IC$6,BH$4,'Math Scores'!$F56:$IC56))</f>
        <is>
          <t/>
        </is>
      </c>
      <c r="BI55" s="519" t="inlineStr">
        <f aca="false">IF(COUNT('Math Scores'!$BZ56:$CW56)=0,"",SUMIF('Math Scores'!$F$6:$IC$6,BI$4,'Math Scores'!$F56:$IC56))</f>
        <is>
          <t/>
        </is>
      </c>
      <c r="BJ55" s="519" t="inlineStr">
        <f aca="false">IF(COUNT('Math Scores'!$BZ56:$CW56)=0,"",SUMIF('Math Scores'!$F$6:$IC$6,BJ$4,'Math Scores'!$F56:$IC56))</f>
        <is>
          <t/>
        </is>
      </c>
      <c r="BK55" s="519" t="inlineStr">
        <f aca="false">IF(COUNT('Math Scores'!$BZ56:$CW56)=0,"",SUMIF('Math Scores'!$F$6:$IC$6,BK$4,'Math Scores'!$F56:$IC56))</f>
        <is>
          <t/>
        </is>
      </c>
      <c r="BL55" s="519" t="inlineStr">
        <f aca="false">IF(COUNT('Math Scores'!$CX56:$DU56)=0,"",SUMIF('Math Scores'!$F$6:$IC$6,BL$4,'Math Scores'!$F56:$IC56))</f>
        <is>
          <t/>
        </is>
      </c>
      <c r="BM55" s="519" t="inlineStr">
        <f aca="false">IF(COUNT('Math Scores'!$CX56:$DU56)=0,"",SUMIF('Math Scores'!$F$6:$IC$6,BM$4,'Math Scores'!$F56:$IC56))</f>
        <is>
          <t/>
        </is>
      </c>
      <c r="BN55" s="519" t="inlineStr">
        <f aca="false">IF(COUNT('Math Scores'!$CX56:$DU56)=0,"",SUMIF('Math Scores'!$F$6:$IC$6,BN$4,'Math Scores'!$F56:$IC56))</f>
        <is>
          <t/>
        </is>
      </c>
      <c r="BO55" s="519" t="inlineStr">
        <f aca="false">IF(COUNT('Math Scores'!$CX56:$DU56)=0,"",SUMIF('Math Scores'!$F$6:$IC$6,BO$4,'Math Scores'!$F56:$IC56))</f>
        <is>
          <t/>
        </is>
      </c>
      <c r="BP55" s="519" t="inlineStr">
        <f aca="false">IF(COUNT('Math Scores'!$CX56:$DU56)=0,"",SUMIF('Math Scores'!$F$6:$IC$6,BP$4,'Math Scores'!$F56:$IC56))</f>
        <is>
          <t/>
        </is>
      </c>
      <c r="BQ55" s="519" t="inlineStr">
        <f aca="false">IF(COUNT('Math Scores'!$CX56:$DU56)=0,"",SUMIF('Math Scores'!$F$6:$IC$6,BQ$4,'Math Scores'!$F56:$IC56))</f>
        <is>
          <t/>
        </is>
      </c>
      <c r="BR55" s="519" t="inlineStr">
        <f aca="false">IF(COUNT('Math Scores'!$CX56:$DU56)=0,"",SUMIF('Math Scores'!$F$6:$IC$6,BR$4,'Math Scores'!$F56:$IC56))</f>
        <is>
          <t/>
        </is>
      </c>
      <c r="BS55" s="519" t="inlineStr">
        <f aca="false">IF(COUNT('Math Scores'!$CX56:$DU56)=0,"",SUMIF('Math Scores'!$F$6:$IC$6,BS$4,'Math Scores'!$F56:$IC56))</f>
        <is>
          <t/>
        </is>
      </c>
      <c r="BT55" s="519" t="inlineStr">
        <f aca="false">IF(COUNT('Math Scores'!$CX56:$DU56)=0,"",SUMIF('Math Scores'!$F$6:$IC$6,BT$4,'Math Scores'!$F56:$IC56))</f>
        <is>
          <t/>
        </is>
      </c>
      <c r="BU55" s="519" t="inlineStr">
        <f aca="false">IF(COUNT('Math Scores'!$CX56:$DU56)=0,"",SUMIF('Math Scores'!$F$6:$IC$6,BU$4,'Math Scores'!$F56:$IC56))</f>
        <is>
          <t/>
        </is>
      </c>
      <c r="BV55" s="519" t="inlineStr">
        <f aca="false">IF(COUNT('Math Scores'!$CX56:$DU56)=0,"",SUMIF('Math Scores'!$F$6:$IC$6,BV$4,'Math Scores'!$F56:$IC56))</f>
        <is>
          <t/>
        </is>
      </c>
      <c r="BW55" s="519" t="inlineStr">
        <f aca="false">IF(COUNT('Math Scores'!$CX56:$DU56)=0,"",SUMIF('Math Scores'!$F$6:$IC$6,BW$4,'Math Scores'!$F56:$IC56))</f>
        <is>
          <t/>
        </is>
      </c>
      <c r="BX55" s="519" t="inlineStr">
        <f aca="false">IF(COUNT('Math Scores'!$CX56:$DU56)=0,"",SUMIF('Math Scores'!$F$6:$IC$6,BX$4,'Math Scores'!$F56:$IC56))</f>
        <is>
          <t/>
        </is>
      </c>
      <c r="BY55" s="519" t="inlineStr">
        <f aca="false">IF(COUNT('Math Scores'!$CX56:$DU56)=0,"",SUMIF('Math Scores'!$F$6:$IC$6,BY$4,'Math Scores'!$F56:$IC56))</f>
        <is>
          <t/>
        </is>
      </c>
      <c r="BZ55" s="519" t="inlineStr">
        <f aca="false">IF(COUNT('Math Scores'!$CX56:$DU56)=0,"",SUMIF('Math Scores'!$F$6:$IC$6,BZ$4,'Math Scores'!$F56:$IC56))</f>
        <is>
          <t/>
        </is>
      </c>
      <c r="CA55" s="519" t="inlineStr">
        <f aca="false">IF(COUNT('Math Scores'!$CX56:$DU56)=0,"",SUMIF('Math Scores'!$F$6:$IC$6,CA$4,'Math Scores'!$F56:$IC56))</f>
        <is>
          <t/>
        </is>
      </c>
      <c r="CB55" s="519" t="inlineStr">
        <f aca="false">IF(COUNT('Math Scores'!$CX56:$DU56)=0,"",SUMIF('Math Scores'!$F$6:$IC$6,CB$4,'Math Scores'!$F56:$IC56))</f>
        <is>
          <t/>
        </is>
      </c>
      <c r="CC55" s="519" t="inlineStr">
        <f aca="false">IF(COUNT('Math Scores'!$CX56:$DU56)=0,"",SUMIF('Math Scores'!$F$6:$IC$6,CC$4,'Math Scores'!$F56:$IC56))</f>
        <is>
          <t/>
        </is>
      </c>
      <c r="CD55" s="519" t="inlineStr">
        <f aca="false">IF(COUNT('Math Scores'!$DV56:$EU56)=0,"",SUMIF('Math Scores'!$F$6:$IC$6,CD$4,'Math Scores'!$F56:$IC56))</f>
        <is>
          <t/>
        </is>
      </c>
      <c r="CE55" s="519" t="inlineStr">
        <f aca="false">IF(COUNT('Math Scores'!$DV56:$EU56)=0,"",SUMIF('Math Scores'!$F$6:$IC$6,CE$4,'Math Scores'!$F56:$IC56))</f>
        <is>
          <t/>
        </is>
      </c>
      <c r="CF55" s="519" t="inlineStr">
        <f aca="false">IF(COUNT('Math Scores'!$DV56:$EU56)=0,"",SUMIF('Math Scores'!$F$6:$IC$6,CF$4,'Math Scores'!$F56:$IC56))</f>
        <is>
          <t/>
        </is>
      </c>
      <c r="CG55" s="519" t="inlineStr">
        <f aca="false">IF(COUNT('Math Scores'!$DV56:$EU56)=0,"",SUMIF('Math Scores'!$F$6:$IC$6,CG$4,'Math Scores'!$F56:$IC56))</f>
        <is>
          <t/>
        </is>
      </c>
      <c r="CH55" s="519" t="inlineStr">
        <f aca="false">IF(COUNT('Math Scores'!$DV56:$EU56)=0,"",SUMIF('Math Scores'!$F$6:$IC$6,CH$4,'Math Scores'!$F56:$IC56))</f>
        <is>
          <t/>
        </is>
      </c>
      <c r="CI55" s="519" t="inlineStr">
        <f aca="false">IF(COUNT('Math Scores'!$DV56:$EU56)=0,"",SUMIF('Math Scores'!$F$6:$IC$6,CI$4,'Math Scores'!$F56:$IC56))</f>
        <is>
          <t/>
        </is>
      </c>
      <c r="CJ55" s="519" t="inlineStr">
        <f aca="false">IF(COUNT('Math Scores'!$DV56:$EU56)=0,"",SUMIF('Math Scores'!$F$6:$IC$6,CJ$4,'Math Scores'!$F56:$IC56))</f>
        <is>
          <t/>
        </is>
      </c>
      <c r="CK55" s="519" t="inlineStr">
        <f aca="false">IF(COUNT('Math Scores'!$DV56:$EU56)=0,"",SUMIF('Math Scores'!$F$6:$IC$6,CK$4,'Math Scores'!$F56:$IC56))</f>
        <is>
          <t/>
        </is>
      </c>
      <c r="CL55" s="519" t="inlineStr">
        <f aca="false">IF(COUNT('Math Scores'!$DV56:$EU56)=0,"",SUMIF('Math Scores'!$F$6:$IC$6,CL$4,'Math Scores'!$F56:$IC56))</f>
        <is>
          <t/>
        </is>
      </c>
      <c r="CM55" s="519" t="inlineStr">
        <f aca="false">IF(COUNT('Math Scores'!$DV56:$EU56)=0,"",SUMIF('Math Scores'!$F$6:$IC$6,CM$4,'Math Scores'!$F56:$IC56))</f>
        <is>
          <t/>
        </is>
      </c>
      <c r="CN55" s="519" t="inlineStr">
        <f aca="false">IF(COUNT('Math Scores'!$DV56:$EU56)=0,"",SUMIF('Math Scores'!$F$6:$IC$6,CN$4,'Math Scores'!$F56:$IC56))</f>
        <is>
          <t/>
        </is>
      </c>
      <c r="CO55" s="519" t="inlineStr">
        <f aca="false">IF(COUNT('Math Scores'!$DV56:$EU56)=0,"",SUMIF('Math Scores'!$F$6:$IC$6,CO$4,'Math Scores'!$F56:$IC56))</f>
        <is>
          <t/>
        </is>
      </c>
      <c r="CP55" s="519" t="inlineStr">
        <f aca="false">IF(COUNT('Math Scores'!$DV56:$EU56)=0,"",SUMIF('Math Scores'!$F$6:$IC$6,CP$4,'Math Scores'!$F56:$IC56))</f>
        <is>
          <t/>
        </is>
      </c>
      <c r="CQ55" s="519" t="inlineStr">
        <f aca="false">IF(COUNT('Math Scores'!$DV56:$EU56)=0,"",SUMIF('Math Scores'!$F$6:$IC$6,CQ$4,'Math Scores'!$F56:$IC56))</f>
        <is>
          <t/>
        </is>
      </c>
      <c r="CR55" s="519" t="inlineStr">
        <f aca="false">IF(COUNT('Math Scores'!$DV56:$EU56)=0,"",SUMIF('Math Scores'!$F$6:$IC$6,CR$4,'Math Scores'!$F56:$IC56))</f>
        <is>
          <t/>
        </is>
      </c>
      <c r="CS55" s="519" t="inlineStr">
        <f aca="false">IF(COUNT('Math Scores'!$DV56:$EU56)=0,"",SUMIF('Math Scores'!$F$6:$IC$6,CS$4,'Math Scores'!$F56:$IC56))</f>
        <is>
          <t/>
        </is>
      </c>
      <c r="CT55" s="519" t="inlineStr">
        <f aca="false">IF(COUNT('Math Scores'!$EV56:$FW56)=0,"",SUMIF('Math Scores'!$F$6:$IC$6,CT$4,'Math Scores'!$F56:$IC56))</f>
        <is>
          <t/>
        </is>
      </c>
      <c r="CU55" s="519" t="inlineStr">
        <f aca="false">IF(COUNT('Math Scores'!$EV56:$FW56)=0,"",SUMIF('Math Scores'!$F$6:$IC$6,CU$4,'Math Scores'!$F56:$IC56))</f>
        <is>
          <t/>
        </is>
      </c>
      <c r="CV55" s="519" t="inlineStr">
        <f aca="false">IF(COUNT('Math Scores'!$EV56:$FW56)=0,"",SUMIF('Math Scores'!$F$6:$IC$6,CV$4,'Math Scores'!$F56:$IC56))</f>
        <is>
          <t/>
        </is>
      </c>
      <c r="CW55" s="519" t="inlineStr">
        <f aca="false">IF(COUNT('Math Scores'!$EV56:$FW56)=0,"",SUMIF('Math Scores'!$F$6:$IC$6,CW$4,'Math Scores'!$F56:$IC56))</f>
        <is>
          <t/>
        </is>
      </c>
      <c r="CX55" s="519" t="inlineStr">
        <f aca="false">IF(COUNT('Math Scores'!$EV56:$FW56)=0,"",SUMIF('Math Scores'!$F$6:$IC$6,CX$4,'Math Scores'!$F56:$IC56))</f>
        <is>
          <t/>
        </is>
      </c>
      <c r="CY55" s="519" t="inlineStr">
        <f aca="false">IF(COUNT('Math Scores'!$EV56:$FW56)=0,"",SUMIF('Math Scores'!$F$6:$IC$6,CY$4,'Math Scores'!$F56:$IC56))</f>
        <is>
          <t/>
        </is>
      </c>
      <c r="CZ55" s="519" t="inlineStr">
        <f aca="false">IF(COUNT('Math Scores'!$EV56:$FW56)=0,"",SUMIF('Math Scores'!$F$6:$IC$6,CZ$4,'Math Scores'!$F56:$IC56))</f>
        <is>
          <t/>
        </is>
      </c>
      <c r="DA55" s="519" t="inlineStr">
        <f aca="false">IF(COUNT('Math Scores'!$EV56:$FW56)=0,"",SUMIF('Math Scores'!$F$6:$IC$6,DA$4,'Math Scores'!$F56:$IC56))</f>
        <is>
          <t/>
        </is>
      </c>
      <c r="DB55" s="519" t="inlineStr">
        <f aca="false">IF(COUNT('Math Scores'!$EV56:$FW56)=0,"",SUMIF('Math Scores'!$F$6:$IC$6,DB$4,'Math Scores'!$F56:$IC56))</f>
        <is>
          <t/>
        </is>
      </c>
      <c r="DC55" s="519" t="inlineStr">
        <f aca="false">IF(COUNT('Math Scores'!$EV56:$FW56)=0,"",SUMIF('Math Scores'!$F$6:$IC$6,DC$4,'Math Scores'!$F56:$IC56))</f>
        <is>
          <t/>
        </is>
      </c>
      <c r="DD55" s="519" t="inlineStr">
        <f aca="false">IF(COUNT('Math Scores'!$EV56:$FW56)=0,"",SUMIF('Math Scores'!$F$6:$IC$6,DD$4,'Math Scores'!$F56:$IC56))</f>
        <is>
          <t/>
        </is>
      </c>
      <c r="DE55" s="519" t="inlineStr">
        <f aca="false">IF(COUNT('Math Scores'!$EV56:$FW56)=0,"",SUMIF('Math Scores'!$F$6:$IC$6,DE$4,'Math Scores'!$F56:$IC56))</f>
        <is>
          <t/>
        </is>
      </c>
      <c r="DF55" s="519" t="inlineStr">
        <f aca="false">IF(COUNT('Math Scores'!$EV56:$FW56)=0,"",SUMIF('Math Scores'!$F$6:$IC$6,DF$4,'Math Scores'!$F56:$IC56))</f>
        <is>
          <t/>
        </is>
      </c>
      <c r="DG55" s="519" t="inlineStr">
        <f aca="false">IF(COUNT('Math Scores'!$EV56:$FW56)=0,"",SUMIF('Math Scores'!$F$6:$IC$6,DG$4,'Math Scores'!$F56:$IC56))</f>
        <is>
          <t/>
        </is>
      </c>
    </row>
    <row r="56" customFormat="false" ht="12.75" hidden="false" customHeight="false" outlineLevel="0" collapsed="false">
      <c r="A56" s="421" t="n">
        <v>49</v>
      </c>
      <c r="B56" s="228" t="inlineStr">
        <f aca="false">'Math Scores'!B57</f>
        <is>
          <t/>
        </is>
      </c>
      <c r="C56" s="517" t="inlineStr">
        <f aca="false">IF(COUNT('Math Scores'!F57:HI57)=0, "", (SUMIF('Math Scores'!$F$5:$HI$5,"Yes",'Math Scores'!F57:HI57)/SUMIF('Math Scores'!$F$5:$HI$5,"Yes",'Math Scores'!$F$2:$HI$2)))</f>
        <is>
          <t/>
        </is>
      </c>
      <c r="D56" s="476" t="inlineStr">
        <f aca="false">IF(B56="","",IF(COUNT(H56:DG56)=0,"",IF(('Cover Sheet'!$AC$6="2nd"),(SUM(H56:W56)/SUM(H$2:W$2)),IF(('Cover Sheet'!$AC$6="3rd"),(SUM(X56:AI56)/SUM(X$2:AI$2)),IF(('Cover Sheet'!$AC$6="4th"),(SUM(AJ56:AW56)/SUM(AJ$2:AW$2)),IF(('Cover Sheet'!$AC$6="5th"),(SUM(AX56:BK56)/SUM(AX$2:BK$2)),IF(('Cover Sheet'!$AC$6="6th"),(SUM(BL56:CC56)/SUM(BL$2:CC$2)),IF(('Cover Sheet'!$AC$6="7th"),(SUM(CD56:CS56)/SUM(CD$2:CS$2)),IF(('Cover Sheet'!$AC$6="8th"),(SUM(CT56:DG56)/SUM(CT$2:DG$2)),"ERROR")))))))))</f>
        <is>
          <t/>
        </is>
      </c>
      <c r="E56" s="318" t="str">
        <f aca="false">IF(D56="","",IF(D56&gt;0.9,"A1",IF(D56&gt;0.8,"A2",IF(D56&gt;0.7,"B1",IF(D56&gt;0.6,"B2",IF(D56&gt;0.5,"C1",IF(D56&gt;0.4,"C2",IF(D56&gt;0.32,"D",IF(D56&gt;0.2,"E1","E2")))))))))</f>
        <v/>
      </c>
      <c r="F56" s="476" t="str">
        <f aca="false">IF(G56="","",IF(G56&gt;=0.9,"Distinction",IF(G56&gt;=0.75,"First Class",IF(G56&gt;=0.56,"Second Class",IF(G56&gt;=0.35,"Pass","Unsatisfactory")))))</f>
        <v/>
      </c>
      <c r="G56" s="518" t="inlineStr">
        <f aca="false">IF(OR(B56="",'Cover Sheet'!$AC$6=""),"",IF(('Cover Sheet'!$AC$6="2nd"),(VLOOKUP(ROUND((D56*100),0),Goals!$E$4:$H$104,2,1)/100),IF(('Cover Sheet'!$AC$6="3rd"),(VLOOKUP(ROUND((D56*100),0),Goals!$E$4:$H$104,3,1)/100),VLOOKUP(ROUND((D56*100),0),Goals!$E$4:$H$104,4,1)/100)))</f>
        <is>
          <t/>
        </is>
      </c>
      <c r="H56" s="519" t="inlineStr">
        <f aca="false">IF(COUNT('Math Scores'!$F57:$AC57)=0,"",SUMIF('Math Scores'!$F$6:$IC$6,H$4,'Math Scores'!$F57:$IC57))</f>
        <is>
          <t/>
        </is>
      </c>
      <c r="I56" s="519" t="inlineStr">
        <f aca="false">IF(COUNT('Math Scores'!$F57:$AC57)=0,"",SUMIF('Math Scores'!$F$6:$IC$6,I$4,'Math Scores'!$F57:$IC57))</f>
        <is>
          <t/>
        </is>
      </c>
      <c r="J56" s="519" t="inlineStr">
        <f aca="false">IF(COUNT('Math Scores'!$F57:$AC57)=0,"",SUMIF('Math Scores'!$F$6:$IC$6,J$4,'Math Scores'!$F57:$IC57))</f>
        <is>
          <t/>
        </is>
      </c>
      <c r="K56" s="519" t="inlineStr">
        <f aca="false">IF(COUNT('Math Scores'!$F57:$AC57)=0,"",SUMIF('Math Scores'!$F$6:$IC$6,K$4,'Math Scores'!$F57:$IC57))</f>
        <is>
          <t/>
        </is>
      </c>
      <c r="L56" s="519" t="inlineStr">
        <f aca="false">IF(COUNT('Math Scores'!$F57:$AC57)=0,"",SUMIF('Math Scores'!$F$6:$IC$6,L$4,'Math Scores'!$F57:$IC57))</f>
        <is>
          <t/>
        </is>
      </c>
      <c r="M56" s="519" t="inlineStr">
        <f aca="false">IF(COUNT('Math Scores'!$F57:$AC57)=0,"",SUMIF('Math Scores'!$F$6:$IC$6,M$4,'Math Scores'!$F57:$IC57))</f>
        <is>
          <t/>
        </is>
      </c>
      <c r="N56" s="519" t="inlineStr">
        <f aca="false">IF(COUNT('Math Scores'!$F57:$AC57)=0,"",SUMIF('Math Scores'!$F$6:$IC$6,N$4,'Math Scores'!$F57:$IC57))</f>
        <is>
          <t/>
        </is>
      </c>
      <c r="O56" s="519" t="inlineStr">
        <f aca="false">IF(COUNT('Math Scores'!$F57:$AC57)=0,"",SUMIF('Math Scores'!$F$6:$IC$6,O$4,'Math Scores'!$F57:$IC57))</f>
        <is>
          <t/>
        </is>
      </c>
      <c r="P56" s="519" t="inlineStr">
        <f aca="false">IF(COUNT('Math Scores'!$F57:$AC57)=0,"",SUMIF('Math Scores'!$F$6:$IC$6,P$4,'Math Scores'!$F57:$IC57))</f>
        <is>
          <t/>
        </is>
      </c>
      <c r="Q56" s="519" t="inlineStr">
        <f aca="false">IF(COUNT('Math Scores'!$F57:$AC57)=0,"",SUMIF('Math Scores'!$F$6:$IC$6,Q$4,'Math Scores'!$F57:$IC57))</f>
        <is>
          <t/>
        </is>
      </c>
      <c r="R56" s="519" t="inlineStr">
        <f aca="false">IF(COUNT('Math Scores'!$F57:$AC57)=0,"",SUMIF('Math Scores'!$F$6:$IC$6,R$4,'Math Scores'!$F57:$IC57))</f>
        <is>
          <t/>
        </is>
      </c>
      <c r="S56" s="519"/>
      <c r="T56" s="519"/>
      <c r="U56" s="519"/>
      <c r="V56" s="519"/>
      <c r="W56" s="519"/>
      <c r="X56" s="519" t="inlineStr">
        <f aca="false">IF(COUNT('Math Scores'!$AD57:$AZ57)=0,"",SUMIF('Math Scores'!$F$6:$IC$6,X$4,'Math Scores'!$F57:$IC57))</f>
        <is>
          <t/>
        </is>
      </c>
      <c r="Y56" s="519" t="inlineStr">
        <f aca="false">IF(COUNT('Math Scores'!$AD57:$AZ57)=0,"",SUMIF('Math Scores'!$F$6:$IC$6,Y$4,'Math Scores'!$F57:$IC57))</f>
        <is>
          <t/>
        </is>
      </c>
      <c r="Z56" s="519" t="inlineStr">
        <f aca="false">IF(COUNT('Math Scores'!$AD57:$AZ57)=0,"",SUMIF('Math Scores'!$F$6:$IC$6,Z$4,'Math Scores'!$F57:$IC57))</f>
        <is>
          <t/>
        </is>
      </c>
      <c r="AA56" s="519" t="inlineStr">
        <f aca="false">IF(COUNT('Math Scores'!$AD57:$AZ57)=0,"",SUMIF('Math Scores'!$F$6:$IC$6,AA$4,'Math Scores'!$F57:$IC57))</f>
        <is>
          <t/>
        </is>
      </c>
      <c r="AB56" s="519" t="inlineStr">
        <f aca="false">IF(COUNT('Math Scores'!$AD57:$AZ57)=0,"",SUMIF('Math Scores'!$F$6:$IC$6,AB$4,'Math Scores'!$F57:$IC57))</f>
        <is>
          <t/>
        </is>
      </c>
      <c r="AC56" s="519" t="inlineStr">
        <f aca="false">IF(COUNT('Math Scores'!$AD57:$AZ57)=0,"",SUMIF('Math Scores'!$F$6:$IC$6,AC$4,'Math Scores'!$F57:$IC57))</f>
        <is>
          <t/>
        </is>
      </c>
      <c r="AD56" s="519" t="inlineStr">
        <f aca="false">IF(COUNT('Math Scores'!$AD57:$AZ57)=0,"",SUMIF('Math Scores'!$F$6:$IC$6,AD$4,'Math Scores'!$F57:$IC57))</f>
        <is>
          <t/>
        </is>
      </c>
      <c r="AE56" s="519" t="inlineStr">
        <f aca="false">IF(COUNT('Math Scores'!$AD57:$AZ57)=0,"",SUMIF('Math Scores'!$F$6:$IC$6,AE$4,'Math Scores'!$F57:$IC57))</f>
        <is>
          <t/>
        </is>
      </c>
      <c r="AF56" s="519" t="inlineStr">
        <f aca="false">IF(COUNT('Math Scores'!$AD57:$AZ57)=0,"",SUMIF('Math Scores'!$F$6:$IC$6,AF$4,'Math Scores'!$F57:$IC57))</f>
        <is>
          <t/>
        </is>
      </c>
      <c r="AG56" s="519" t="inlineStr">
        <f aca="false">IF(COUNT('Math Scores'!$AD57:$AZ57)=0,"",SUMIF('Math Scores'!$F$6:$IC$6,AG$4,'Math Scores'!$F57:$IC57))</f>
        <is>
          <t/>
        </is>
      </c>
      <c r="AH56" s="519" t="inlineStr">
        <f aca="false">IF(COUNT('Math Scores'!$AD57:$AZ57)=0,"",SUMIF('Math Scores'!$F$6:$IC$6,AH$4,'Math Scores'!$F57:$IC57))</f>
        <is>
          <t/>
        </is>
      </c>
      <c r="AI56" s="519" t="inlineStr">
        <f aca="false">IF(COUNT('Math Scores'!$AD57:$AZ57)=0,"",SUMIF('Math Scores'!$F$6:$IC$6,AI$4,'Math Scores'!$F57:$IC57))</f>
        <is>
          <t/>
        </is>
      </c>
      <c r="AJ56" s="519" t="inlineStr">
        <f aca="false">IF(COUNT('Math Scores'!$BA57:$BY57)=0,"",SUMIF('Math Scores'!$F$6:$IC$6,AJ$4,'Math Scores'!$F57:$IC57))</f>
        <is>
          <t/>
        </is>
      </c>
      <c r="AK56" s="519" t="inlineStr">
        <f aca="false">IF(COUNT('Math Scores'!$BA57:$BY57)=0,"",SUMIF('Math Scores'!$F$6:$IC$6,AK$4,'Math Scores'!$F57:$IC57))</f>
        <is>
          <t/>
        </is>
      </c>
      <c r="AL56" s="519" t="inlineStr">
        <f aca="false">IF(COUNT('Math Scores'!$BA57:$BY57)=0,"",SUMIF('Math Scores'!$F$6:$IC$6,AL$4,'Math Scores'!$F57:$IC57))</f>
        <is>
          <t/>
        </is>
      </c>
      <c r="AM56" s="519" t="inlineStr">
        <f aca="false">IF(COUNT('Math Scores'!$BA57:$BY57)=0,"",SUMIF('Math Scores'!$F$6:$IC$6,AM$4,'Math Scores'!$F57:$IC57))</f>
        <is>
          <t/>
        </is>
      </c>
      <c r="AN56" s="519" t="inlineStr">
        <f aca="false">IF(COUNT('Math Scores'!$BA57:$BY57)=0,"",SUMIF('Math Scores'!$F$6:$IC$6,AN$4,'Math Scores'!$F57:$IC57))</f>
        <is>
          <t/>
        </is>
      </c>
      <c r="AO56" s="519" t="inlineStr">
        <f aca="false">IF(COUNT('Math Scores'!$BA57:$BY57)=0,"",SUMIF('Math Scores'!$F$6:$IC$6,AO$4,'Math Scores'!$F57:$IC57))</f>
        <is>
          <t/>
        </is>
      </c>
      <c r="AP56" s="519" t="inlineStr">
        <f aca="false">IF(COUNT('Math Scores'!$BA57:$BY57)=0,"",SUMIF('Math Scores'!$F$6:$IC$6,AP$4,'Math Scores'!$F57:$IC57))</f>
        <is>
          <t/>
        </is>
      </c>
      <c r="AQ56" s="519" t="inlineStr">
        <f aca="false">IF(COUNT('Math Scores'!$BA57:$BY57)=0,"",SUMIF('Math Scores'!$F$6:$IC$6,AQ$4,'Math Scores'!$F57:$IC57))</f>
        <is>
          <t/>
        </is>
      </c>
      <c r="AR56" s="519" t="inlineStr">
        <f aca="false">IF(COUNT('Math Scores'!$BA57:$BY57)=0,"",SUMIF('Math Scores'!$F$6:$IC$6,AR$4,'Math Scores'!$F57:$IC57))</f>
        <is>
          <t/>
        </is>
      </c>
      <c r="AS56" s="519" t="inlineStr">
        <f aca="false">IF(COUNT('Math Scores'!$BA57:$BY57)=0,"",SUMIF('Math Scores'!$F$6:$IC$6,AS$4,'Math Scores'!$F57:$IC57))</f>
        <is>
          <t/>
        </is>
      </c>
      <c r="AT56" s="519" t="inlineStr">
        <f aca="false">IF(COUNT('Math Scores'!$BA57:$BY57)=0,"",SUMIF('Math Scores'!$F$6:$IC$6,AT$4,'Math Scores'!$F57:$IC57))</f>
        <is>
          <t/>
        </is>
      </c>
      <c r="AU56" s="519" t="inlineStr">
        <f aca="false">IF(COUNT('Math Scores'!$BA57:$BY57)=0,"",SUMIF('Math Scores'!$F$6:$IC$6,AU$4,'Math Scores'!$F57:$IC57))</f>
        <is>
          <t/>
        </is>
      </c>
      <c r="AV56" s="519" t="inlineStr">
        <f aca="false">IF(COUNT('Math Scores'!$BA57:$BY57)=0,"",SUMIF('Math Scores'!$F$6:$IC$6,AV$4,'Math Scores'!$F57:$IC57))</f>
        <is>
          <t/>
        </is>
      </c>
      <c r="AW56" s="519" t="inlineStr">
        <f aca="false">IF(COUNT('Math Scores'!$BA57:$BY57)=0,"",SUMIF('Math Scores'!$F$6:$IC$6,AW$4,'Math Scores'!$F57:$IC57))</f>
        <is>
          <t/>
        </is>
      </c>
      <c r="AX56" s="519" t="inlineStr">
        <f aca="false">IF(COUNT('Math Scores'!$BZ57:$CW57)=0,"",SUMIF('Math Scores'!$F$6:$IC$6,AX$4,'Math Scores'!$F57:$IC57))</f>
        <is>
          <t/>
        </is>
      </c>
      <c r="AY56" s="519" t="inlineStr">
        <f aca="false">IF(COUNT('Math Scores'!$BZ57:$CW57)=0,"",SUMIF('Math Scores'!$F$6:$IC$6,AY$4,'Math Scores'!$F57:$IC57))</f>
        <is>
          <t/>
        </is>
      </c>
      <c r="AZ56" s="519" t="inlineStr">
        <f aca="false">IF(COUNT('Math Scores'!$BZ57:$CW57)=0,"",SUMIF('Math Scores'!$F$6:$IC$6,AZ$4,'Math Scores'!$F57:$IC57))</f>
        <is>
          <t/>
        </is>
      </c>
      <c r="BA56" s="519" t="inlineStr">
        <f aca="false">IF(COUNT('Math Scores'!$BZ57:$CW57)=0,"",SUMIF('Math Scores'!$F$6:$IC$6,BA$4,'Math Scores'!$F57:$IC57))</f>
        <is>
          <t/>
        </is>
      </c>
      <c r="BB56" s="519" t="inlineStr">
        <f aca="false">IF(COUNT('Math Scores'!$BZ57:$CW57)=0,"",SUMIF('Math Scores'!$F$6:$IC$6,BB$4,'Math Scores'!$F57:$IC57))</f>
        <is>
          <t/>
        </is>
      </c>
      <c r="BC56" s="519" t="inlineStr">
        <f aca="false">IF(COUNT('Math Scores'!$BZ57:$CW57)=0,"",SUMIF('Math Scores'!$F$6:$IC$6,BC$4,'Math Scores'!$F57:$IC57))</f>
        <is>
          <t/>
        </is>
      </c>
      <c r="BD56" s="519" t="inlineStr">
        <f aca="false">IF(COUNT('Math Scores'!$BZ57:$CW57)=0,"",SUMIF('Math Scores'!$F$6:$IC$6,BD$4,'Math Scores'!$F57:$IC57))</f>
        <is>
          <t/>
        </is>
      </c>
      <c r="BE56" s="519" t="inlineStr">
        <f aca="false">IF(COUNT('Math Scores'!$BZ57:$CW57)=0,"",SUMIF('Math Scores'!$F$6:$IC$6,BE$4,'Math Scores'!$F57:$IC57))</f>
        <is>
          <t/>
        </is>
      </c>
      <c r="BF56" s="519" t="inlineStr">
        <f aca="false">IF(COUNT('Math Scores'!$BZ57:$CW57)=0,"",SUMIF('Math Scores'!$F$6:$IC$6,BF$4,'Math Scores'!$F57:$IC57))</f>
        <is>
          <t/>
        </is>
      </c>
      <c r="BG56" s="519" t="inlineStr">
        <f aca="false">IF(COUNT('Math Scores'!$BZ57:$CW57)=0,"",SUMIF('Math Scores'!$F$6:$IC$6,BG$4,'Math Scores'!$F57:$IC57))</f>
        <is>
          <t/>
        </is>
      </c>
      <c r="BH56" s="519" t="inlineStr">
        <f aca="false">IF(COUNT('Math Scores'!$BZ57:$CW57)=0,"",SUMIF('Math Scores'!$F$6:$IC$6,BH$4,'Math Scores'!$F57:$IC57))</f>
        <is>
          <t/>
        </is>
      </c>
      <c r="BI56" s="519" t="inlineStr">
        <f aca="false">IF(COUNT('Math Scores'!$BZ57:$CW57)=0,"",SUMIF('Math Scores'!$F$6:$IC$6,BI$4,'Math Scores'!$F57:$IC57))</f>
        <is>
          <t/>
        </is>
      </c>
      <c r="BJ56" s="519" t="inlineStr">
        <f aca="false">IF(COUNT('Math Scores'!$BZ57:$CW57)=0,"",SUMIF('Math Scores'!$F$6:$IC$6,BJ$4,'Math Scores'!$F57:$IC57))</f>
        <is>
          <t/>
        </is>
      </c>
      <c r="BK56" s="519" t="inlineStr">
        <f aca="false">IF(COUNT('Math Scores'!$BZ57:$CW57)=0,"",SUMIF('Math Scores'!$F$6:$IC$6,BK$4,'Math Scores'!$F57:$IC57))</f>
        <is>
          <t/>
        </is>
      </c>
      <c r="BL56" s="519" t="inlineStr">
        <f aca="false">IF(COUNT('Math Scores'!$CX57:$DU57)=0,"",SUMIF('Math Scores'!$F$6:$IC$6,BL$4,'Math Scores'!$F57:$IC57))</f>
        <is>
          <t/>
        </is>
      </c>
      <c r="BM56" s="519" t="inlineStr">
        <f aca="false">IF(COUNT('Math Scores'!$CX57:$DU57)=0,"",SUMIF('Math Scores'!$F$6:$IC$6,BM$4,'Math Scores'!$F57:$IC57))</f>
        <is>
          <t/>
        </is>
      </c>
      <c r="BN56" s="519" t="inlineStr">
        <f aca="false">IF(COUNT('Math Scores'!$CX57:$DU57)=0,"",SUMIF('Math Scores'!$F$6:$IC$6,BN$4,'Math Scores'!$F57:$IC57))</f>
        <is>
          <t/>
        </is>
      </c>
      <c r="BO56" s="519" t="inlineStr">
        <f aca="false">IF(COUNT('Math Scores'!$CX57:$DU57)=0,"",SUMIF('Math Scores'!$F$6:$IC$6,BO$4,'Math Scores'!$F57:$IC57))</f>
        <is>
          <t/>
        </is>
      </c>
      <c r="BP56" s="519" t="inlineStr">
        <f aca="false">IF(COUNT('Math Scores'!$CX57:$DU57)=0,"",SUMIF('Math Scores'!$F$6:$IC$6,BP$4,'Math Scores'!$F57:$IC57))</f>
        <is>
          <t/>
        </is>
      </c>
      <c r="BQ56" s="519" t="inlineStr">
        <f aca="false">IF(COUNT('Math Scores'!$CX57:$DU57)=0,"",SUMIF('Math Scores'!$F$6:$IC$6,BQ$4,'Math Scores'!$F57:$IC57))</f>
        <is>
          <t/>
        </is>
      </c>
      <c r="BR56" s="519" t="inlineStr">
        <f aca="false">IF(COUNT('Math Scores'!$CX57:$DU57)=0,"",SUMIF('Math Scores'!$F$6:$IC$6,BR$4,'Math Scores'!$F57:$IC57))</f>
        <is>
          <t/>
        </is>
      </c>
      <c r="BS56" s="519" t="inlineStr">
        <f aca="false">IF(COUNT('Math Scores'!$CX57:$DU57)=0,"",SUMIF('Math Scores'!$F$6:$IC$6,BS$4,'Math Scores'!$F57:$IC57))</f>
        <is>
          <t/>
        </is>
      </c>
      <c r="BT56" s="519" t="inlineStr">
        <f aca="false">IF(COUNT('Math Scores'!$CX57:$DU57)=0,"",SUMIF('Math Scores'!$F$6:$IC$6,BT$4,'Math Scores'!$F57:$IC57))</f>
        <is>
          <t/>
        </is>
      </c>
      <c r="BU56" s="519" t="inlineStr">
        <f aca="false">IF(COUNT('Math Scores'!$CX57:$DU57)=0,"",SUMIF('Math Scores'!$F$6:$IC$6,BU$4,'Math Scores'!$F57:$IC57))</f>
        <is>
          <t/>
        </is>
      </c>
      <c r="BV56" s="519" t="inlineStr">
        <f aca="false">IF(COUNT('Math Scores'!$CX57:$DU57)=0,"",SUMIF('Math Scores'!$F$6:$IC$6,BV$4,'Math Scores'!$F57:$IC57))</f>
        <is>
          <t/>
        </is>
      </c>
      <c r="BW56" s="519" t="inlineStr">
        <f aca="false">IF(COUNT('Math Scores'!$CX57:$DU57)=0,"",SUMIF('Math Scores'!$F$6:$IC$6,BW$4,'Math Scores'!$F57:$IC57))</f>
        <is>
          <t/>
        </is>
      </c>
      <c r="BX56" s="519" t="inlineStr">
        <f aca="false">IF(COUNT('Math Scores'!$CX57:$DU57)=0,"",SUMIF('Math Scores'!$F$6:$IC$6,BX$4,'Math Scores'!$F57:$IC57))</f>
        <is>
          <t/>
        </is>
      </c>
      <c r="BY56" s="519" t="inlineStr">
        <f aca="false">IF(COUNT('Math Scores'!$CX57:$DU57)=0,"",SUMIF('Math Scores'!$F$6:$IC$6,BY$4,'Math Scores'!$F57:$IC57))</f>
        <is>
          <t/>
        </is>
      </c>
      <c r="BZ56" s="519" t="inlineStr">
        <f aca="false">IF(COUNT('Math Scores'!$CX57:$DU57)=0,"",SUMIF('Math Scores'!$F$6:$IC$6,BZ$4,'Math Scores'!$F57:$IC57))</f>
        <is>
          <t/>
        </is>
      </c>
      <c r="CA56" s="519" t="inlineStr">
        <f aca="false">IF(COUNT('Math Scores'!$CX57:$DU57)=0,"",SUMIF('Math Scores'!$F$6:$IC$6,CA$4,'Math Scores'!$F57:$IC57))</f>
        <is>
          <t/>
        </is>
      </c>
      <c r="CB56" s="519" t="inlineStr">
        <f aca="false">IF(COUNT('Math Scores'!$CX57:$DU57)=0,"",SUMIF('Math Scores'!$F$6:$IC$6,CB$4,'Math Scores'!$F57:$IC57))</f>
        <is>
          <t/>
        </is>
      </c>
      <c r="CC56" s="519" t="inlineStr">
        <f aca="false">IF(COUNT('Math Scores'!$CX57:$DU57)=0,"",SUMIF('Math Scores'!$F$6:$IC$6,CC$4,'Math Scores'!$F57:$IC57))</f>
        <is>
          <t/>
        </is>
      </c>
      <c r="CD56" s="519" t="inlineStr">
        <f aca="false">IF(COUNT('Math Scores'!$DV57:$EU57)=0,"",SUMIF('Math Scores'!$F$6:$IC$6,CD$4,'Math Scores'!$F57:$IC57))</f>
        <is>
          <t/>
        </is>
      </c>
      <c r="CE56" s="519" t="inlineStr">
        <f aca="false">IF(COUNT('Math Scores'!$DV57:$EU57)=0,"",SUMIF('Math Scores'!$F$6:$IC$6,CE$4,'Math Scores'!$F57:$IC57))</f>
        <is>
          <t/>
        </is>
      </c>
      <c r="CF56" s="519" t="inlineStr">
        <f aca="false">IF(COUNT('Math Scores'!$DV57:$EU57)=0,"",SUMIF('Math Scores'!$F$6:$IC$6,CF$4,'Math Scores'!$F57:$IC57))</f>
        <is>
          <t/>
        </is>
      </c>
      <c r="CG56" s="519" t="inlineStr">
        <f aca="false">IF(COUNT('Math Scores'!$DV57:$EU57)=0,"",SUMIF('Math Scores'!$F$6:$IC$6,CG$4,'Math Scores'!$F57:$IC57))</f>
        <is>
          <t/>
        </is>
      </c>
      <c r="CH56" s="519" t="inlineStr">
        <f aca="false">IF(COUNT('Math Scores'!$DV57:$EU57)=0,"",SUMIF('Math Scores'!$F$6:$IC$6,CH$4,'Math Scores'!$F57:$IC57))</f>
        <is>
          <t/>
        </is>
      </c>
      <c r="CI56" s="519" t="inlineStr">
        <f aca="false">IF(COUNT('Math Scores'!$DV57:$EU57)=0,"",SUMIF('Math Scores'!$F$6:$IC$6,CI$4,'Math Scores'!$F57:$IC57))</f>
        <is>
          <t/>
        </is>
      </c>
      <c r="CJ56" s="519" t="inlineStr">
        <f aca="false">IF(COUNT('Math Scores'!$DV57:$EU57)=0,"",SUMIF('Math Scores'!$F$6:$IC$6,CJ$4,'Math Scores'!$F57:$IC57))</f>
        <is>
          <t/>
        </is>
      </c>
      <c r="CK56" s="519" t="inlineStr">
        <f aca="false">IF(COUNT('Math Scores'!$DV57:$EU57)=0,"",SUMIF('Math Scores'!$F$6:$IC$6,CK$4,'Math Scores'!$F57:$IC57))</f>
        <is>
          <t/>
        </is>
      </c>
      <c r="CL56" s="519" t="inlineStr">
        <f aca="false">IF(COUNT('Math Scores'!$DV57:$EU57)=0,"",SUMIF('Math Scores'!$F$6:$IC$6,CL$4,'Math Scores'!$F57:$IC57))</f>
        <is>
          <t/>
        </is>
      </c>
      <c r="CM56" s="519" t="inlineStr">
        <f aca="false">IF(COUNT('Math Scores'!$DV57:$EU57)=0,"",SUMIF('Math Scores'!$F$6:$IC$6,CM$4,'Math Scores'!$F57:$IC57))</f>
        <is>
          <t/>
        </is>
      </c>
      <c r="CN56" s="519" t="inlineStr">
        <f aca="false">IF(COUNT('Math Scores'!$DV57:$EU57)=0,"",SUMIF('Math Scores'!$F$6:$IC$6,CN$4,'Math Scores'!$F57:$IC57))</f>
        <is>
          <t/>
        </is>
      </c>
      <c r="CO56" s="519" t="inlineStr">
        <f aca="false">IF(COUNT('Math Scores'!$DV57:$EU57)=0,"",SUMIF('Math Scores'!$F$6:$IC$6,CO$4,'Math Scores'!$F57:$IC57))</f>
        <is>
          <t/>
        </is>
      </c>
      <c r="CP56" s="519" t="inlineStr">
        <f aca="false">IF(COUNT('Math Scores'!$DV57:$EU57)=0,"",SUMIF('Math Scores'!$F$6:$IC$6,CP$4,'Math Scores'!$F57:$IC57))</f>
        <is>
          <t/>
        </is>
      </c>
      <c r="CQ56" s="519" t="inlineStr">
        <f aca="false">IF(COUNT('Math Scores'!$DV57:$EU57)=0,"",SUMIF('Math Scores'!$F$6:$IC$6,CQ$4,'Math Scores'!$F57:$IC57))</f>
        <is>
          <t/>
        </is>
      </c>
      <c r="CR56" s="519" t="inlineStr">
        <f aca="false">IF(COUNT('Math Scores'!$DV57:$EU57)=0,"",SUMIF('Math Scores'!$F$6:$IC$6,CR$4,'Math Scores'!$F57:$IC57))</f>
        <is>
          <t/>
        </is>
      </c>
      <c r="CS56" s="519" t="inlineStr">
        <f aca="false">IF(COUNT('Math Scores'!$DV57:$EU57)=0,"",SUMIF('Math Scores'!$F$6:$IC$6,CS$4,'Math Scores'!$F57:$IC57))</f>
        <is>
          <t/>
        </is>
      </c>
      <c r="CT56" s="519" t="inlineStr">
        <f aca="false">IF(COUNT('Math Scores'!$EV57:$FW57)=0,"",SUMIF('Math Scores'!$F$6:$IC$6,CT$4,'Math Scores'!$F57:$IC57))</f>
        <is>
          <t/>
        </is>
      </c>
      <c r="CU56" s="519" t="inlineStr">
        <f aca="false">IF(COUNT('Math Scores'!$EV57:$FW57)=0,"",SUMIF('Math Scores'!$F$6:$IC$6,CU$4,'Math Scores'!$F57:$IC57))</f>
        <is>
          <t/>
        </is>
      </c>
      <c r="CV56" s="519" t="inlineStr">
        <f aca="false">IF(COUNT('Math Scores'!$EV57:$FW57)=0,"",SUMIF('Math Scores'!$F$6:$IC$6,CV$4,'Math Scores'!$F57:$IC57))</f>
        <is>
          <t/>
        </is>
      </c>
      <c r="CW56" s="519" t="inlineStr">
        <f aca="false">IF(COUNT('Math Scores'!$EV57:$FW57)=0,"",SUMIF('Math Scores'!$F$6:$IC$6,CW$4,'Math Scores'!$F57:$IC57))</f>
        <is>
          <t/>
        </is>
      </c>
      <c r="CX56" s="519" t="inlineStr">
        <f aca="false">IF(COUNT('Math Scores'!$EV57:$FW57)=0,"",SUMIF('Math Scores'!$F$6:$IC$6,CX$4,'Math Scores'!$F57:$IC57))</f>
        <is>
          <t/>
        </is>
      </c>
      <c r="CY56" s="519" t="inlineStr">
        <f aca="false">IF(COUNT('Math Scores'!$EV57:$FW57)=0,"",SUMIF('Math Scores'!$F$6:$IC$6,CY$4,'Math Scores'!$F57:$IC57))</f>
        <is>
          <t/>
        </is>
      </c>
      <c r="CZ56" s="519" t="inlineStr">
        <f aca="false">IF(COUNT('Math Scores'!$EV57:$FW57)=0,"",SUMIF('Math Scores'!$F$6:$IC$6,CZ$4,'Math Scores'!$F57:$IC57))</f>
        <is>
          <t/>
        </is>
      </c>
      <c r="DA56" s="519" t="inlineStr">
        <f aca="false">IF(COUNT('Math Scores'!$EV57:$FW57)=0,"",SUMIF('Math Scores'!$F$6:$IC$6,DA$4,'Math Scores'!$F57:$IC57))</f>
        <is>
          <t/>
        </is>
      </c>
      <c r="DB56" s="519" t="inlineStr">
        <f aca="false">IF(COUNT('Math Scores'!$EV57:$FW57)=0,"",SUMIF('Math Scores'!$F$6:$IC$6,DB$4,'Math Scores'!$F57:$IC57))</f>
        <is>
          <t/>
        </is>
      </c>
      <c r="DC56" s="519" t="inlineStr">
        <f aca="false">IF(COUNT('Math Scores'!$EV57:$FW57)=0,"",SUMIF('Math Scores'!$F$6:$IC$6,DC$4,'Math Scores'!$F57:$IC57))</f>
        <is>
          <t/>
        </is>
      </c>
      <c r="DD56" s="519" t="inlineStr">
        <f aca="false">IF(COUNT('Math Scores'!$EV57:$FW57)=0,"",SUMIF('Math Scores'!$F$6:$IC$6,DD$4,'Math Scores'!$F57:$IC57))</f>
        <is>
          <t/>
        </is>
      </c>
      <c r="DE56" s="519" t="inlineStr">
        <f aca="false">IF(COUNT('Math Scores'!$EV57:$FW57)=0,"",SUMIF('Math Scores'!$F$6:$IC$6,DE$4,'Math Scores'!$F57:$IC57))</f>
        <is>
          <t/>
        </is>
      </c>
      <c r="DF56" s="519" t="inlineStr">
        <f aca="false">IF(COUNT('Math Scores'!$EV57:$FW57)=0,"",SUMIF('Math Scores'!$F$6:$IC$6,DF$4,'Math Scores'!$F57:$IC57))</f>
        <is>
          <t/>
        </is>
      </c>
      <c r="DG56" s="519" t="inlineStr">
        <f aca="false">IF(COUNT('Math Scores'!$EV57:$FW57)=0,"",SUMIF('Math Scores'!$F$6:$IC$6,DG$4,'Math Scores'!$F57:$IC57))</f>
        <is>
          <t/>
        </is>
      </c>
    </row>
    <row r="57" customFormat="false" ht="12.75" hidden="false" customHeight="false" outlineLevel="0" collapsed="false">
      <c r="A57" s="421" t="n">
        <v>50</v>
      </c>
      <c r="B57" s="228" t="inlineStr">
        <f aca="false">'Math Scores'!B58</f>
        <is>
          <t/>
        </is>
      </c>
      <c r="C57" s="517" t="inlineStr">
        <f aca="false">IF(COUNT('Math Scores'!F58:HI58)=0, "", (SUMIF('Math Scores'!$F$5:$HI$5,"Yes",'Math Scores'!F58:HI58)/SUMIF('Math Scores'!$F$5:$HI$5,"Yes",'Math Scores'!$F$2:$HI$2)))</f>
        <is>
          <t/>
        </is>
      </c>
      <c r="D57" s="476" t="inlineStr">
        <f aca="false">IF(B57="","",IF(COUNT(H57:DG57)=0,"",IF(('Cover Sheet'!$AC$6="2nd"),(SUM(H57:W57)/SUM(H$2:W$2)),IF(('Cover Sheet'!$AC$6="3rd"),(SUM(X57:AI57)/SUM(X$2:AI$2)),IF(('Cover Sheet'!$AC$6="4th"),(SUM(AJ57:AW57)/SUM(AJ$2:AW$2)),IF(('Cover Sheet'!$AC$6="5th"),(SUM(AX57:BK57)/SUM(AX$2:BK$2)),IF(('Cover Sheet'!$AC$6="6th"),(SUM(BL57:CC57)/SUM(BL$2:CC$2)),IF(('Cover Sheet'!$AC$6="7th"),(SUM(CD57:CS57)/SUM(CD$2:CS$2)),IF(('Cover Sheet'!$AC$6="8th"),(SUM(CT57:DG57)/SUM(CT$2:DG$2)),"ERROR")))))))))</f>
        <is>
          <t/>
        </is>
      </c>
      <c r="E57" s="318" t="str">
        <f aca="false">IF(D57="","",IF(D57&gt;0.9,"A1",IF(D57&gt;0.8,"A2",IF(D57&gt;0.7,"B1",IF(D57&gt;0.6,"B2",IF(D57&gt;0.5,"C1",IF(D57&gt;0.4,"C2",IF(D57&gt;0.32,"D",IF(D57&gt;0.2,"E1","E2")))))))))</f>
        <v/>
      </c>
      <c r="F57" s="476" t="str">
        <f aca="false">IF(G57="","",IF(G57&gt;=0.9,"Distinction",IF(G57&gt;=0.75,"First Class",IF(G57&gt;=0.56,"Second Class",IF(G57&gt;=0.35,"Pass","Unsatisfactory")))))</f>
        <v/>
      </c>
      <c r="G57" s="518" t="inlineStr">
        <f aca="false">IF(OR(B57="",'Cover Sheet'!$AC$6=""),"",IF(('Cover Sheet'!$AC$6="2nd"),(VLOOKUP(ROUND((D57*100),0),Goals!$E$4:$H$104,2,1)/100),IF(('Cover Sheet'!$AC$6="3rd"),(VLOOKUP(ROUND((D57*100),0),Goals!$E$4:$H$104,3,1)/100),VLOOKUP(ROUND((D57*100),0),Goals!$E$4:$H$104,4,1)/100)))</f>
        <is>
          <t/>
        </is>
      </c>
      <c r="H57" s="519" t="inlineStr">
        <f aca="false">IF(COUNT('Math Scores'!$F58:$AC58)=0,"",SUMIF('Math Scores'!$F$6:$IC$6,H$4,'Math Scores'!$F58:$IC58))</f>
        <is>
          <t/>
        </is>
      </c>
      <c r="I57" s="519" t="inlineStr">
        <f aca="false">IF(COUNT('Math Scores'!$F58:$AC58)=0,"",SUMIF('Math Scores'!$F$6:$IC$6,I$4,'Math Scores'!$F58:$IC58))</f>
        <is>
          <t/>
        </is>
      </c>
      <c r="J57" s="519" t="inlineStr">
        <f aca="false">IF(COUNT('Math Scores'!$F58:$AC58)=0,"",SUMIF('Math Scores'!$F$6:$IC$6,J$4,'Math Scores'!$F58:$IC58))</f>
        <is>
          <t/>
        </is>
      </c>
      <c r="K57" s="519" t="inlineStr">
        <f aca="false">IF(COUNT('Math Scores'!$F58:$AC58)=0,"",SUMIF('Math Scores'!$F$6:$IC$6,K$4,'Math Scores'!$F58:$IC58))</f>
        <is>
          <t/>
        </is>
      </c>
      <c r="L57" s="519" t="inlineStr">
        <f aca="false">IF(COUNT('Math Scores'!$F58:$AC58)=0,"",SUMIF('Math Scores'!$F$6:$IC$6,L$4,'Math Scores'!$F58:$IC58))</f>
        <is>
          <t/>
        </is>
      </c>
      <c r="M57" s="519" t="inlineStr">
        <f aca="false">IF(COUNT('Math Scores'!$F58:$AC58)=0,"",SUMIF('Math Scores'!$F$6:$IC$6,M$4,'Math Scores'!$F58:$IC58))</f>
        <is>
          <t/>
        </is>
      </c>
      <c r="N57" s="519" t="inlineStr">
        <f aca="false">IF(COUNT('Math Scores'!$F58:$AC58)=0,"",SUMIF('Math Scores'!$F$6:$IC$6,N$4,'Math Scores'!$F58:$IC58))</f>
        <is>
          <t/>
        </is>
      </c>
      <c r="O57" s="519" t="inlineStr">
        <f aca="false">IF(COUNT('Math Scores'!$F58:$AC58)=0,"",SUMIF('Math Scores'!$F$6:$IC$6,O$4,'Math Scores'!$F58:$IC58))</f>
        <is>
          <t/>
        </is>
      </c>
      <c r="P57" s="519" t="inlineStr">
        <f aca="false">IF(COUNT('Math Scores'!$F58:$AC58)=0,"",SUMIF('Math Scores'!$F$6:$IC$6,P$4,'Math Scores'!$F58:$IC58))</f>
        <is>
          <t/>
        </is>
      </c>
      <c r="Q57" s="519" t="inlineStr">
        <f aca="false">IF(COUNT('Math Scores'!$F58:$AC58)=0,"",SUMIF('Math Scores'!$F$6:$IC$6,Q$4,'Math Scores'!$F58:$IC58))</f>
        <is>
          <t/>
        </is>
      </c>
      <c r="R57" s="519" t="inlineStr">
        <f aca="false">IF(COUNT('Math Scores'!$F58:$AC58)=0,"",SUMIF('Math Scores'!$F$6:$IC$6,R$4,'Math Scores'!$F58:$IC58))</f>
        <is>
          <t/>
        </is>
      </c>
      <c r="S57" s="519"/>
      <c r="T57" s="519"/>
      <c r="U57" s="519"/>
      <c r="V57" s="519"/>
      <c r="W57" s="519"/>
      <c r="X57" s="519" t="inlineStr">
        <f aca="false">IF(COUNT('Math Scores'!$AD58:$AZ58)=0,"",SUMIF('Math Scores'!$F$6:$IC$6,X$4,'Math Scores'!$F58:$IC58))</f>
        <is>
          <t/>
        </is>
      </c>
      <c r="Y57" s="519" t="inlineStr">
        <f aca="false">IF(COUNT('Math Scores'!$AD58:$AZ58)=0,"",SUMIF('Math Scores'!$F$6:$IC$6,Y$4,'Math Scores'!$F58:$IC58))</f>
        <is>
          <t/>
        </is>
      </c>
      <c r="Z57" s="519" t="inlineStr">
        <f aca="false">IF(COUNT('Math Scores'!$AD58:$AZ58)=0,"",SUMIF('Math Scores'!$F$6:$IC$6,Z$4,'Math Scores'!$F58:$IC58))</f>
        <is>
          <t/>
        </is>
      </c>
      <c r="AA57" s="519" t="inlineStr">
        <f aca="false">IF(COUNT('Math Scores'!$AD58:$AZ58)=0,"",SUMIF('Math Scores'!$F$6:$IC$6,AA$4,'Math Scores'!$F58:$IC58))</f>
        <is>
          <t/>
        </is>
      </c>
      <c r="AB57" s="519" t="inlineStr">
        <f aca="false">IF(COUNT('Math Scores'!$AD58:$AZ58)=0,"",SUMIF('Math Scores'!$F$6:$IC$6,AB$4,'Math Scores'!$F58:$IC58))</f>
        <is>
          <t/>
        </is>
      </c>
      <c r="AC57" s="519" t="inlineStr">
        <f aca="false">IF(COUNT('Math Scores'!$AD58:$AZ58)=0,"",SUMIF('Math Scores'!$F$6:$IC$6,AC$4,'Math Scores'!$F58:$IC58))</f>
        <is>
          <t/>
        </is>
      </c>
      <c r="AD57" s="519" t="inlineStr">
        <f aca="false">IF(COUNT('Math Scores'!$AD58:$AZ58)=0,"",SUMIF('Math Scores'!$F$6:$IC$6,AD$4,'Math Scores'!$F58:$IC58))</f>
        <is>
          <t/>
        </is>
      </c>
      <c r="AE57" s="519" t="inlineStr">
        <f aca="false">IF(COUNT('Math Scores'!$AD58:$AZ58)=0,"",SUMIF('Math Scores'!$F$6:$IC$6,AE$4,'Math Scores'!$F58:$IC58))</f>
        <is>
          <t/>
        </is>
      </c>
      <c r="AF57" s="519" t="inlineStr">
        <f aca="false">IF(COUNT('Math Scores'!$AD58:$AZ58)=0,"",SUMIF('Math Scores'!$F$6:$IC$6,AF$4,'Math Scores'!$F58:$IC58))</f>
        <is>
          <t/>
        </is>
      </c>
      <c r="AG57" s="519" t="inlineStr">
        <f aca="false">IF(COUNT('Math Scores'!$AD58:$AZ58)=0,"",SUMIF('Math Scores'!$F$6:$IC$6,AG$4,'Math Scores'!$F58:$IC58))</f>
        <is>
          <t/>
        </is>
      </c>
      <c r="AH57" s="519" t="inlineStr">
        <f aca="false">IF(COUNT('Math Scores'!$AD58:$AZ58)=0,"",SUMIF('Math Scores'!$F$6:$IC$6,AH$4,'Math Scores'!$F58:$IC58))</f>
        <is>
          <t/>
        </is>
      </c>
      <c r="AI57" s="519" t="inlineStr">
        <f aca="false">IF(COUNT('Math Scores'!$AD58:$AZ58)=0,"",SUMIF('Math Scores'!$F$6:$IC$6,AI$4,'Math Scores'!$F58:$IC58))</f>
        <is>
          <t/>
        </is>
      </c>
      <c r="AJ57" s="519" t="inlineStr">
        <f aca="false">IF(COUNT('Math Scores'!$BA58:$BY58)=0,"",SUMIF('Math Scores'!$F$6:$IC$6,AJ$4,'Math Scores'!$F58:$IC58))</f>
        <is>
          <t/>
        </is>
      </c>
      <c r="AK57" s="519" t="inlineStr">
        <f aca="false">IF(COUNT('Math Scores'!$BA58:$BY58)=0,"",SUMIF('Math Scores'!$F$6:$IC$6,AK$4,'Math Scores'!$F58:$IC58))</f>
        <is>
          <t/>
        </is>
      </c>
      <c r="AL57" s="519" t="inlineStr">
        <f aca="false">IF(COUNT('Math Scores'!$BA58:$BY58)=0,"",SUMIF('Math Scores'!$F$6:$IC$6,AL$4,'Math Scores'!$F58:$IC58))</f>
        <is>
          <t/>
        </is>
      </c>
      <c r="AM57" s="519" t="inlineStr">
        <f aca="false">IF(COUNT('Math Scores'!$BA58:$BY58)=0,"",SUMIF('Math Scores'!$F$6:$IC$6,AM$4,'Math Scores'!$F58:$IC58))</f>
        <is>
          <t/>
        </is>
      </c>
      <c r="AN57" s="519" t="inlineStr">
        <f aca="false">IF(COUNT('Math Scores'!$BA58:$BY58)=0,"",SUMIF('Math Scores'!$F$6:$IC$6,AN$4,'Math Scores'!$F58:$IC58))</f>
        <is>
          <t/>
        </is>
      </c>
      <c r="AO57" s="519" t="inlineStr">
        <f aca="false">IF(COUNT('Math Scores'!$BA58:$BY58)=0,"",SUMIF('Math Scores'!$F$6:$IC$6,AO$4,'Math Scores'!$F58:$IC58))</f>
        <is>
          <t/>
        </is>
      </c>
      <c r="AP57" s="519" t="inlineStr">
        <f aca="false">IF(COUNT('Math Scores'!$BA58:$BY58)=0,"",SUMIF('Math Scores'!$F$6:$IC$6,AP$4,'Math Scores'!$F58:$IC58))</f>
        <is>
          <t/>
        </is>
      </c>
      <c r="AQ57" s="519" t="inlineStr">
        <f aca="false">IF(COUNT('Math Scores'!$BA58:$BY58)=0,"",SUMIF('Math Scores'!$F$6:$IC$6,AQ$4,'Math Scores'!$F58:$IC58))</f>
        <is>
          <t/>
        </is>
      </c>
      <c r="AR57" s="519" t="inlineStr">
        <f aca="false">IF(COUNT('Math Scores'!$BA58:$BY58)=0,"",SUMIF('Math Scores'!$F$6:$IC$6,AR$4,'Math Scores'!$F58:$IC58))</f>
        <is>
          <t/>
        </is>
      </c>
      <c r="AS57" s="519" t="inlineStr">
        <f aca="false">IF(COUNT('Math Scores'!$BA58:$BY58)=0,"",SUMIF('Math Scores'!$F$6:$IC$6,AS$4,'Math Scores'!$F58:$IC58))</f>
        <is>
          <t/>
        </is>
      </c>
      <c r="AT57" s="519" t="inlineStr">
        <f aca="false">IF(COUNT('Math Scores'!$BA58:$BY58)=0,"",SUMIF('Math Scores'!$F$6:$IC$6,AT$4,'Math Scores'!$F58:$IC58))</f>
        <is>
          <t/>
        </is>
      </c>
      <c r="AU57" s="519" t="inlineStr">
        <f aca="false">IF(COUNT('Math Scores'!$BA58:$BY58)=0,"",SUMIF('Math Scores'!$F$6:$IC$6,AU$4,'Math Scores'!$F58:$IC58))</f>
        <is>
          <t/>
        </is>
      </c>
      <c r="AV57" s="519" t="inlineStr">
        <f aca="false">IF(COUNT('Math Scores'!$BA58:$BY58)=0,"",SUMIF('Math Scores'!$F$6:$IC$6,AV$4,'Math Scores'!$F58:$IC58))</f>
        <is>
          <t/>
        </is>
      </c>
      <c r="AW57" s="519" t="inlineStr">
        <f aca="false">IF(COUNT('Math Scores'!$BA58:$BY58)=0,"",SUMIF('Math Scores'!$F$6:$IC$6,AW$4,'Math Scores'!$F58:$IC58))</f>
        <is>
          <t/>
        </is>
      </c>
      <c r="AX57" s="519" t="inlineStr">
        <f aca="false">IF(COUNT('Math Scores'!$BZ58:$CW58)=0,"",SUMIF('Math Scores'!$F$6:$IC$6,AX$4,'Math Scores'!$F58:$IC58))</f>
        <is>
          <t/>
        </is>
      </c>
      <c r="AY57" s="519" t="inlineStr">
        <f aca="false">IF(COUNT('Math Scores'!$BZ58:$CW58)=0,"",SUMIF('Math Scores'!$F$6:$IC$6,AY$4,'Math Scores'!$F58:$IC58))</f>
        <is>
          <t/>
        </is>
      </c>
      <c r="AZ57" s="519" t="inlineStr">
        <f aca="false">IF(COUNT('Math Scores'!$BZ58:$CW58)=0,"",SUMIF('Math Scores'!$F$6:$IC$6,AZ$4,'Math Scores'!$F58:$IC58))</f>
        <is>
          <t/>
        </is>
      </c>
      <c r="BA57" s="519" t="inlineStr">
        <f aca="false">IF(COUNT('Math Scores'!$BZ58:$CW58)=0,"",SUMIF('Math Scores'!$F$6:$IC$6,BA$4,'Math Scores'!$F58:$IC58))</f>
        <is>
          <t/>
        </is>
      </c>
      <c r="BB57" s="519" t="inlineStr">
        <f aca="false">IF(COUNT('Math Scores'!$BZ58:$CW58)=0,"",SUMIF('Math Scores'!$F$6:$IC$6,BB$4,'Math Scores'!$F58:$IC58))</f>
        <is>
          <t/>
        </is>
      </c>
      <c r="BC57" s="519" t="inlineStr">
        <f aca="false">IF(COUNT('Math Scores'!$BZ58:$CW58)=0,"",SUMIF('Math Scores'!$F$6:$IC$6,BC$4,'Math Scores'!$F58:$IC58))</f>
        <is>
          <t/>
        </is>
      </c>
      <c r="BD57" s="519" t="inlineStr">
        <f aca="false">IF(COUNT('Math Scores'!$BZ58:$CW58)=0,"",SUMIF('Math Scores'!$F$6:$IC$6,BD$4,'Math Scores'!$F58:$IC58))</f>
        <is>
          <t/>
        </is>
      </c>
      <c r="BE57" s="519" t="inlineStr">
        <f aca="false">IF(COUNT('Math Scores'!$BZ58:$CW58)=0,"",SUMIF('Math Scores'!$F$6:$IC$6,BE$4,'Math Scores'!$F58:$IC58))</f>
        <is>
          <t/>
        </is>
      </c>
      <c r="BF57" s="519" t="inlineStr">
        <f aca="false">IF(COUNT('Math Scores'!$BZ58:$CW58)=0,"",SUMIF('Math Scores'!$F$6:$IC$6,BF$4,'Math Scores'!$F58:$IC58))</f>
        <is>
          <t/>
        </is>
      </c>
      <c r="BG57" s="519" t="inlineStr">
        <f aca="false">IF(COUNT('Math Scores'!$BZ58:$CW58)=0,"",SUMIF('Math Scores'!$F$6:$IC$6,BG$4,'Math Scores'!$F58:$IC58))</f>
        <is>
          <t/>
        </is>
      </c>
      <c r="BH57" s="519" t="inlineStr">
        <f aca="false">IF(COUNT('Math Scores'!$BZ58:$CW58)=0,"",SUMIF('Math Scores'!$F$6:$IC$6,BH$4,'Math Scores'!$F58:$IC58))</f>
        <is>
          <t/>
        </is>
      </c>
      <c r="BI57" s="519" t="inlineStr">
        <f aca="false">IF(COUNT('Math Scores'!$BZ58:$CW58)=0,"",SUMIF('Math Scores'!$F$6:$IC$6,BI$4,'Math Scores'!$F58:$IC58))</f>
        <is>
          <t/>
        </is>
      </c>
      <c r="BJ57" s="519" t="inlineStr">
        <f aca="false">IF(COUNT('Math Scores'!$BZ58:$CW58)=0,"",SUMIF('Math Scores'!$F$6:$IC$6,BJ$4,'Math Scores'!$F58:$IC58))</f>
        <is>
          <t/>
        </is>
      </c>
      <c r="BK57" s="519" t="inlineStr">
        <f aca="false">IF(COUNT('Math Scores'!$BZ58:$CW58)=0,"",SUMIF('Math Scores'!$F$6:$IC$6,BK$4,'Math Scores'!$F58:$IC58))</f>
        <is>
          <t/>
        </is>
      </c>
      <c r="BL57" s="519" t="inlineStr">
        <f aca="false">IF(COUNT('Math Scores'!$CX58:$DU58)=0,"",SUMIF('Math Scores'!$F$6:$IC$6,BL$4,'Math Scores'!$F58:$IC58))</f>
        <is>
          <t/>
        </is>
      </c>
      <c r="BM57" s="519" t="inlineStr">
        <f aca="false">IF(COUNT('Math Scores'!$CX58:$DU58)=0,"",SUMIF('Math Scores'!$F$6:$IC$6,BM$4,'Math Scores'!$F58:$IC58))</f>
        <is>
          <t/>
        </is>
      </c>
      <c r="BN57" s="519" t="inlineStr">
        <f aca="false">IF(COUNT('Math Scores'!$CX58:$DU58)=0,"",SUMIF('Math Scores'!$F$6:$IC$6,BN$4,'Math Scores'!$F58:$IC58))</f>
        <is>
          <t/>
        </is>
      </c>
      <c r="BO57" s="519" t="inlineStr">
        <f aca="false">IF(COUNT('Math Scores'!$CX58:$DU58)=0,"",SUMIF('Math Scores'!$F$6:$IC$6,BO$4,'Math Scores'!$F58:$IC58))</f>
        <is>
          <t/>
        </is>
      </c>
      <c r="BP57" s="519" t="inlineStr">
        <f aca="false">IF(COUNT('Math Scores'!$CX58:$DU58)=0,"",SUMIF('Math Scores'!$F$6:$IC$6,BP$4,'Math Scores'!$F58:$IC58))</f>
        <is>
          <t/>
        </is>
      </c>
      <c r="BQ57" s="519" t="inlineStr">
        <f aca="false">IF(COUNT('Math Scores'!$CX58:$DU58)=0,"",SUMIF('Math Scores'!$F$6:$IC$6,BQ$4,'Math Scores'!$F58:$IC58))</f>
        <is>
          <t/>
        </is>
      </c>
      <c r="BR57" s="519" t="inlineStr">
        <f aca="false">IF(COUNT('Math Scores'!$CX58:$DU58)=0,"",SUMIF('Math Scores'!$F$6:$IC$6,BR$4,'Math Scores'!$F58:$IC58))</f>
        <is>
          <t/>
        </is>
      </c>
      <c r="BS57" s="519" t="inlineStr">
        <f aca="false">IF(COUNT('Math Scores'!$CX58:$DU58)=0,"",SUMIF('Math Scores'!$F$6:$IC$6,BS$4,'Math Scores'!$F58:$IC58))</f>
        <is>
          <t/>
        </is>
      </c>
      <c r="BT57" s="519" t="inlineStr">
        <f aca="false">IF(COUNT('Math Scores'!$CX58:$DU58)=0,"",SUMIF('Math Scores'!$F$6:$IC$6,BT$4,'Math Scores'!$F58:$IC58))</f>
        <is>
          <t/>
        </is>
      </c>
      <c r="BU57" s="519" t="inlineStr">
        <f aca="false">IF(COUNT('Math Scores'!$CX58:$DU58)=0,"",SUMIF('Math Scores'!$F$6:$IC$6,BU$4,'Math Scores'!$F58:$IC58))</f>
        <is>
          <t/>
        </is>
      </c>
      <c r="BV57" s="519" t="inlineStr">
        <f aca="false">IF(COUNT('Math Scores'!$CX58:$DU58)=0,"",SUMIF('Math Scores'!$F$6:$IC$6,BV$4,'Math Scores'!$F58:$IC58))</f>
        <is>
          <t/>
        </is>
      </c>
      <c r="BW57" s="519" t="inlineStr">
        <f aca="false">IF(COUNT('Math Scores'!$CX58:$DU58)=0,"",SUMIF('Math Scores'!$F$6:$IC$6,BW$4,'Math Scores'!$F58:$IC58))</f>
        <is>
          <t/>
        </is>
      </c>
      <c r="BX57" s="519" t="inlineStr">
        <f aca="false">IF(COUNT('Math Scores'!$CX58:$DU58)=0,"",SUMIF('Math Scores'!$F$6:$IC$6,BX$4,'Math Scores'!$F58:$IC58))</f>
        <is>
          <t/>
        </is>
      </c>
      <c r="BY57" s="519" t="inlineStr">
        <f aca="false">IF(COUNT('Math Scores'!$CX58:$DU58)=0,"",SUMIF('Math Scores'!$F$6:$IC$6,BY$4,'Math Scores'!$F58:$IC58))</f>
        <is>
          <t/>
        </is>
      </c>
      <c r="BZ57" s="519" t="inlineStr">
        <f aca="false">IF(COUNT('Math Scores'!$CX58:$DU58)=0,"",SUMIF('Math Scores'!$F$6:$IC$6,BZ$4,'Math Scores'!$F58:$IC58))</f>
        <is>
          <t/>
        </is>
      </c>
      <c r="CA57" s="519" t="inlineStr">
        <f aca="false">IF(COUNT('Math Scores'!$CX58:$DU58)=0,"",SUMIF('Math Scores'!$F$6:$IC$6,CA$4,'Math Scores'!$F58:$IC58))</f>
        <is>
          <t/>
        </is>
      </c>
      <c r="CB57" s="519" t="inlineStr">
        <f aca="false">IF(COUNT('Math Scores'!$CX58:$DU58)=0,"",SUMIF('Math Scores'!$F$6:$IC$6,CB$4,'Math Scores'!$F58:$IC58))</f>
        <is>
          <t/>
        </is>
      </c>
      <c r="CC57" s="519" t="inlineStr">
        <f aca="false">IF(COUNT('Math Scores'!$CX58:$DU58)=0,"",SUMIF('Math Scores'!$F$6:$IC$6,CC$4,'Math Scores'!$F58:$IC58))</f>
        <is>
          <t/>
        </is>
      </c>
      <c r="CD57" s="519" t="inlineStr">
        <f aca="false">IF(COUNT('Math Scores'!$DV58:$EU58)=0,"",SUMIF('Math Scores'!$F$6:$IC$6,CD$4,'Math Scores'!$F58:$IC58))</f>
        <is>
          <t/>
        </is>
      </c>
      <c r="CE57" s="519" t="inlineStr">
        <f aca="false">IF(COUNT('Math Scores'!$DV58:$EU58)=0,"",SUMIF('Math Scores'!$F$6:$IC$6,CE$4,'Math Scores'!$F58:$IC58))</f>
        <is>
          <t/>
        </is>
      </c>
      <c r="CF57" s="519" t="inlineStr">
        <f aca="false">IF(COUNT('Math Scores'!$DV58:$EU58)=0,"",SUMIF('Math Scores'!$F$6:$IC$6,CF$4,'Math Scores'!$F58:$IC58))</f>
        <is>
          <t/>
        </is>
      </c>
      <c r="CG57" s="519" t="inlineStr">
        <f aca="false">IF(COUNT('Math Scores'!$DV58:$EU58)=0,"",SUMIF('Math Scores'!$F$6:$IC$6,CG$4,'Math Scores'!$F58:$IC58))</f>
        <is>
          <t/>
        </is>
      </c>
      <c r="CH57" s="519" t="inlineStr">
        <f aca="false">IF(COUNT('Math Scores'!$DV58:$EU58)=0,"",SUMIF('Math Scores'!$F$6:$IC$6,CH$4,'Math Scores'!$F58:$IC58))</f>
        <is>
          <t/>
        </is>
      </c>
      <c r="CI57" s="519" t="inlineStr">
        <f aca="false">IF(COUNT('Math Scores'!$DV58:$EU58)=0,"",SUMIF('Math Scores'!$F$6:$IC$6,CI$4,'Math Scores'!$F58:$IC58))</f>
        <is>
          <t/>
        </is>
      </c>
      <c r="CJ57" s="519" t="inlineStr">
        <f aca="false">IF(COUNT('Math Scores'!$DV58:$EU58)=0,"",SUMIF('Math Scores'!$F$6:$IC$6,CJ$4,'Math Scores'!$F58:$IC58))</f>
        <is>
          <t/>
        </is>
      </c>
      <c r="CK57" s="519" t="inlineStr">
        <f aca="false">IF(COUNT('Math Scores'!$DV58:$EU58)=0,"",SUMIF('Math Scores'!$F$6:$IC$6,CK$4,'Math Scores'!$F58:$IC58))</f>
        <is>
          <t/>
        </is>
      </c>
      <c r="CL57" s="519" t="inlineStr">
        <f aca="false">IF(COUNT('Math Scores'!$DV58:$EU58)=0,"",SUMIF('Math Scores'!$F$6:$IC$6,CL$4,'Math Scores'!$F58:$IC58))</f>
        <is>
          <t/>
        </is>
      </c>
      <c r="CM57" s="519" t="inlineStr">
        <f aca="false">IF(COUNT('Math Scores'!$DV58:$EU58)=0,"",SUMIF('Math Scores'!$F$6:$IC$6,CM$4,'Math Scores'!$F58:$IC58))</f>
        <is>
          <t/>
        </is>
      </c>
      <c r="CN57" s="519" t="inlineStr">
        <f aca="false">IF(COUNT('Math Scores'!$DV58:$EU58)=0,"",SUMIF('Math Scores'!$F$6:$IC$6,CN$4,'Math Scores'!$F58:$IC58))</f>
        <is>
          <t/>
        </is>
      </c>
      <c r="CO57" s="519" t="inlineStr">
        <f aca="false">IF(COUNT('Math Scores'!$DV58:$EU58)=0,"",SUMIF('Math Scores'!$F$6:$IC$6,CO$4,'Math Scores'!$F58:$IC58))</f>
        <is>
          <t/>
        </is>
      </c>
      <c r="CP57" s="519" t="inlineStr">
        <f aca="false">IF(COUNT('Math Scores'!$DV58:$EU58)=0,"",SUMIF('Math Scores'!$F$6:$IC$6,CP$4,'Math Scores'!$F58:$IC58))</f>
        <is>
          <t/>
        </is>
      </c>
      <c r="CQ57" s="519" t="inlineStr">
        <f aca="false">IF(COUNT('Math Scores'!$DV58:$EU58)=0,"",SUMIF('Math Scores'!$F$6:$IC$6,CQ$4,'Math Scores'!$F58:$IC58))</f>
        <is>
          <t/>
        </is>
      </c>
      <c r="CR57" s="519" t="inlineStr">
        <f aca="false">IF(COUNT('Math Scores'!$DV58:$EU58)=0,"",SUMIF('Math Scores'!$F$6:$IC$6,CR$4,'Math Scores'!$F58:$IC58))</f>
        <is>
          <t/>
        </is>
      </c>
      <c r="CS57" s="519" t="inlineStr">
        <f aca="false">IF(COUNT('Math Scores'!$DV58:$EU58)=0,"",SUMIF('Math Scores'!$F$6:$IC$6,CS$4,'Math Scores'!$F58:$IC58))</f>
        <is>
          <t/>
        </is>
      </c>
      <c r="CT57" s="519" t="inlineStr">
        <f aca="false">IF(COUNT('Math Scores'!$EV58:$FW58)=0,"",SUMIF('Math Scores'!$F$6:$IC$6,CT$4,'Math Scores'!$F58:$IC58))</f>
        <is>
          <t/>
        </is>
      </c>
      <c r="CU57" s="519" t="inlineStr">
        <f aca="false">IF(COUNT('Math Scores'!$EV58:$FW58)=0,"",SUMIF('Math Scores'!$F$6:$IC$6,CU$4,'Math Scores'!$F58:$IC58))</f>
        <is>
          <t/>
        </is>
      </c>
      <c r="CV57" s="519" t="inlineStr">
        <f aca="false">IF(COUNT('Math Scores'!$EV58:$FW58)=0,"",SUMIF('Math Scores'!$F$6:$IC$6,CV$4,'Math Scores'!$F58:$IC58))</f>
        <is>
          <t/>
        </is>
      </c>
      <c r="CW57" s="519" t="inlineStr">
        <f aca="false">IF(COUNT('Math Scores'!$EV58:$FW58)=0,"",SUMIF('Math Scores'!$F$6:$IC$6,CW$4,'Math Scores'!$F58:$IC58))</f>
        <is>
          <t/>
        </is>
      </c>
      <c r="CX57" s="519" t="inlineStr">
        <f aca="false">IF(COUNT('Math Scores'!$EV58:$FW58)=0,"",SUMIF('Math Scores'!$F$6:$IC$6,CX$4,'Math Scores'!$F58:$IC58))</f>
        <is>
          <t/>
        </is>
      </c>
      <c r="CY57" s="519" t="inlineStr">
        <f aca="false">IF(COUNT('Math Scores'!$EV58:$FW58)=0,"",SUMIF('Math Scores'!$F$6:$IC$6,CY$4,'Math Scores'!$F58:$IC58))</f>
        <is>
          <t/>
        </is>
      </c>
      <c r="CZ57" s="519" t="inlineStr">
        <f aca="false">IF(COUNT('Math Scores'!$EV58:$FW58)=0,"",SUMIF('Math Scores'!$F$6:$IC$6,CZ$4,'Math Scores'!$F58:$IC58))</f>
        <is>
          <t/>
        </is>
      </c>
      <c r="DA57" s="519" t="inlineStr">
        <f aca="false">IF(COUNT('Math Scores'!$EV58:$FW58)=0,"",SUMIF('Math Scores'!$F$6:$IC$6,DA$4,'Math Scores'!$F58:$IC58))</f>
        <is>
          <t/>
        </is>
      </c>
      <c r="DB57" s="519" t="inlineStr">
        <f aca="false">IF(COUNT('Math Scores'!$EV58:$FW58)=0,"",SUMIF('Math Scores'!$F$6:$IC$6,DB$4,'Math Scores'!$F58:$IC58))</f>
        <is>
          <t/>
        </is>
      </c>
      <c r="DC57" s="519" t="inlineStr">
        <f aca="false">IF(COUNT('Math Scores'!$EV58:$FW58)=0,"",SUMIF('Math Scores'!$F$6:$IC$6,DC$4,'Math Scores'!$F58:$IC58))</f>
        <is>
          <t/>
        </is>
      </c>
      <c r="DD57" s="519" t="inlineStr">
        <f aca="false">IF(COUNT('Math Scores'!$EV58:$FW58)=0,"",SUMIF('Math Scores'!$F$6:$IC$6,DD$4,'Math Scores'!$F58:$IC58))</f>
        <is>
          <t/>
        </is>
      </c>
      <c r="DE57" s="519" t="inlineStr">
        <f aca="false">IF(COUNT('Math Scores'!$EV58:$FW58)=0,"",SUMIF('Math Scores'!$F$6:$IC$6,DE$4,'Math Scores'!$F58:$IC58))</f>
        <is>
          <t/>
        </is>
      </c>
      <c r="DF57" s="519" t="inlineStr">
        <f aca="false">IF(COUNT('Math Scores'!$EV58:$FW58)=0,"",SUMIF('Math Scores'!$F$6:$IC$6,DF$4,'Math Scores'!$F58:$IC58))</f>
        <is>
          <t/>
        </is>
      </c>
      <c r="DG57" s="519" t="inlineStr">
        <f aca="false">IF(COUNT('Math Scores'!$EV58:$FW58)=0,"",SUMIF('Math Scores'!$F$6:$IC$6,DG$4,'Math Scores'!$F58:$IC58))</f>
        <is>
          <t/>
        </is>
      </c>
    </row>
    <row r="58" customFormat="false" ht="12.75" hidden="false" customHeight="false" outlineLevel="0" collapsed="false">
      <c r="A58" s="421" t="n">
        <v>51</v>
      </c>
      <c r="B58" s="228" t="inlineStr">
        <f aca="false">'Math Scores'!B59</f>
        <is>
          <t/>
        </is>
      </c>
      <c r="C58" s="517" t="inlineStr">
        <f aca="false">IF(COUNT('Math Scores'!F59:HI59)=0, "", (SUMIF('Math Scores'!$F$5:$HI$5,"Yes",'Math Scores'!F59:HI59)/SUMIF('Math Scores'!$F$5:$HI$5,"Yes",'Math Scores'!$F$2:$HI$2)))</f>
        <is>
          <t/>
        </is>
      </c>
      <c r="D58" s="476" t="inlineStr">
        <f aca="false">IF(B58="","",IF(COUNT(H58:DG58)=0,"",IF(('Cover Sheet'!$AC$6="2nd"),(SUM(H58:W58)/SUM(H$2:W$2)),IF(('Cover Sheet'!$AC$6="3rd"),(SUM(X58:AI58)/SUM(X$2:AI$2)),IF(('Cover Sheet'!$AC$6="4th"),(SUM(AJ58:AW58)/SUM(AJ$2:AW$2)),IF(('Cover Sheet'!$AC$6="5th"),(SUM(AX58:BK58)/SUM(AX$2:BK$2)),IF(('Cover Sheet'!$AC$6="6th"),(SUM(BL58:CC58)/SUM(BL$2:CC$2)),IF(('Cover Sheet'!$AC$6="7th"),(SUM(CD58:CS58)/SUM(CD$2:CS$2)),IF(('Cover Sheet'!$AC$6="8th"),(SUM(CT58:DG58)/SUM(CT$2:DG$2)),"ERROR")))))))))</f>
        <is>
          <t/>
        </is>
      </c>
      <c r="E58" s="318" t="str">
        <f aca="false">IF(D58="","",IF(D58&gt;0.9,"A1",IF(D58&gt;0.8,"A2",IF(D58&gt;0.7,"B1",IF(D58&gt;0.6,"B2",IF(D58&gt;0.5,"C1",IF(D58&gt;0.4,"C2",IF(D58&gt;0.32,"D",IF(D58&gt;0.2,"E1","E2")))))))))</f>
        <v/>
      </c>
      <c r="F58" s="476" t="str">
        <f aca="false">IF(G58="","",IF(G58&gt;=0.9,"Distinction",IF(G58&gt;=0.75,"First Class",IF(G58&gt;=0.56,"Second Class",IF(G58&gt;=0.35,"Pass","Unsatisfactory")))))</f>
        <v/>
      </c>
      <c r="G58" s="518" t="inlineStr">
        <f aca="false">IF(OR(B58="",'Cover Sheet'!$AC$6=""),"",IF(('Cover Sheet'!$AC$6="2nd"),(VLOOKUP(ROUND((D58*100),0),Goals!$E$4:$H$104,2,1)/100),IF(('Cover Sheet'!$AC$6="3rd"),(VLOOKUP(ROUND((D58*100),0),Goals!$E$4:$H$104,3,1)/100),VLOOKUP(ROUND((D58*100),0),Goals!$E$4:$H$104,4,1)/100)))</f>
        <is>
          <t/>
        </is>
      </c>
      <c r="H58" s="519" t="inlineStr">
        <f aca="false">IF(COUNT('Math Scores'!$F59:$AC59)=0,"",SUMIF('Math Scores'!$F$6:$IC$6,H$4,'Math Scores'!$F59:$IC59))</f>
        <is>
          <t/>
        </is>
      </c>
      <c r="I58" s="519" t="inlineStr">
        <f aca="false">IF(COUNT('Math Scores'!$F59:$AC59)=0,"",SUMIF('Math Scores'!$F$6:$IC$6,I$4,'Math Scores'!$F59:$IC59))</f>
        <is>
          <t/>
        </is>
      </c>
      <c r="J58" s="519" t="inlineStr">
        <f aca="false">IF(COUNT('Math Scores'!$F59:$AC59)=0,"",SUMIF('Math Scores'!$F$6:$IC$6,J$4,'Math Scores'!$F59:$IC59))</f>
        <is>
          <t/>
        </is>
      </c>
      <c r="K58" s="519" t="inlineStr">
        <f aca="false">IF(COUNT('Math Scores'!$F59:$AC59)=0,"",SUMIF('Math Scores'!$F$6:$IC$6,K$4,'Math Scores'!$F59:$IC59))</f>
        <is>
          <t/>
        </is>
      </c>
      <c r="L58" s="519" t="inlineStr">
        <f aca="false">IF(COUNT('Math Scores'!$F59:$AC59)=0,"",SUMIF('Math Scores'!$F$6:$IC$6,L$4,'Math Scores'!$F59:$IC59))</f>
        <is>
          <t/>
        </is>
      </c>
      <c r="M58" s="519" t="inlineStr">
        <f aca="false">IF(COUNT('Math Scores'!$F59:$AC59)=0,"",SUMIF('Math Scores'!$F$6:$IC$6,M$4,'Math Scores'!$F59:$IC59))</f>
        <is>
          <t/>
        </is>
      </c>
      <c r="N58" s="519" t="inlineStr">
        <f aca="false">IF(COUNT('Math Scores'!$F59:$AC59)=0,"",SUMIF('Math Scores'!$F$6:$IC$6,N$4,'Math Scores'!$F59:$IC59))</f>
        <is>
          <t/>
        </is>
      </c>
      <c r="O58" s="519" t="inlineStr">
        <f aca="false">IF(COUNT('Math Scores'!$F59:$AC59)=0,"",SUMIF('Math Scores'!$F$6:$IC$6,O$4,'Math Scores'!$F59:$IC59))</f>
        <is>
          <t/>
        </is>
      </c>
      <c r="P58" s="519" t="inlineStr">
        <f aca="false">IF(COUNT('Math Scores'!$F59:$AC59)=0,"",SUMIF('Math Scores'!$F$6:$IC$6,P$4,'Math Scores'!$F59:$IC59))</f>
        <is>
          <t/>
        </is>
      </c>
      <c r="Q58" s="519" t="inlineStr">
        <f aca="false">IF(COUNT('Math Scores'!$F59:$AC59)=0,"",SUMIF('Math Scores'!$F$6:$IC$6,Q$4,'Math Scores'!$F59:$IC59))</f>
        <is>
          <t/>
        </is>
      </c>
      <c r="R58" s="519" t="inlineStr">
        <f aca="false">IF(COUNT('Math Scores'!$F59:$AC59)=0,"",SUMIF('Math Scores'!$F$6:$IC$6,R$4,'Math Scores'!$F59:$IC59))</f>
        <is>
          <t/>
        </is>
      </c>
      <c r="S58" s="519"/>
      <c r="T58" s="519"/>
      <c r="U58" s="519"/>
      <c r="V58" s="519"/>
      <c r="W58" s="519"/>
      <c r="X58" s="519" t="inlineStr">
        <f aca="false">IF(COUNT('Math Scores'!$AD59:$AZ59)=0,"",SUMIF('Math Scores'!$F$6:$IC$6,X$4,'Math Scores'!$F59:$IC59))</f>
        <is>
          <t/>
        </is>
      </c>
      <c r="Y58" s="519" t="inlineStr">
        <f aca="false">IF(COUNT('Math Scores'!$AD59:$AZ59)=0,"",SUMIF('Math Scores'!$F$6:$IC$6,Y$4,'Math Scores'!$F59:$IC59))</f>
        <is>
          <t/>
        </is>
      </c>
      <c r="Z58" s="519" t="inlineStr">
        <f aca="false">IF(COUNT('Math Scores'!$AD59:$AZ59)=0,"",SUMIF('Math Scores'!$F$6:$IC$6,Z$4,'Math Scores'!$F59:$IC59))</f>
        <is>
          <t/>
        </is>
      </c>
      <c r="AA58" s="519" t="inlineStr">
        <f aca="false">IF(COUNT('Math Scores'!$AD59:$AZ59)=0,"",SUMIF('Math Scores'!$F$6:$IC$6,AA$4,'Math Scores'!$F59:$IC59))</f>
        <is>
          <t/>
        </is>
      </c>
      <c r="AB58" s="519" t="inlineStr">
        <f aca="false">IF(COUNT('Math Scores'!$AD59:$AZ59)=0,"",SUMIF('Math Scores'!$F$6:$IC$6,AB$4,'Math Scores'!$F59:$IC59))</f>
        <is>
          <t/>
        </is>
      </c>
      <c r="AC58" s="519" t="inlineStr">
        <f aca="false">IF(COUNT('Math Scores'!$AD59:$AZ59)=0,"",SUMIF('Math Scores'!$F$6:$IC$6,AC$4,'Math Scores'!$F59:$IC59))</f>
        <is>
          <t/>
        </is>
      </c>
      <c r="AD58" s="519" t="inlineStr">
        <f aca="false">IF(COUNT('Math Scores'!$AD59:$AZ59)=0,"",SUMIF('Math Scores'!$F$6:$IC$6,AD$4,'Math Scores'!$F59:$IC59))</f>
        <is>
          <t/>
        </is>
      </c>
      <c r="AE58" s="519" t="inlineStr">
        <f aca="false">IF(COUNT('Math Scores'!$AD59:$AZ59)=0,"",SUMIF('Math Scores'!$F$6:$IC$6,AE$4,'Math Scores'!$F59:$IC59))</f>
        <is>
          <t/>
        </is>
      </c>
      <c r="AF58" s="519" t="inlineStr">
        <f aca="false">IF(COUNT('Math Scores'!$AD59:$AZ59)=0,"",SUMIF('Math Scores'!$F$6:$IC$6,AF$4,'Math Scores'!$F59:$IC59))</f>
        <is>
          <t/>
        </is>
      </c>
      <c r="AG58" s="519" t="inlineStr">
        <f aca="false">IF(COUNT('Math Scores'!$AD59:$AZ59)=0,"",SUMIF('Math Scores'!$F$6:$IC$6,AG$4,'Math Scores'!$F59:$IC59))</f>
        <is>
          <t/>
        </is>
      </c>
      <c r="AH58" s="519" t="inlineStr">
        <f aca="false">IF(COUNT('Math Scores'!$AD59:$AZ59)=0,"",SUMIF('Math Scores'!$F$6:$IC$6,AH$4,'Math Scores'!$F59:$IC59))</f>
        <is>
          <t/>
        </is>
      </c>
      <c r="AI58" s="519" t="inlineStr">
        <f aca="false">IF(COUNT('Math Scores'!$AD59:$AZ59)=0,"",SUMIF('Math Scores'!$F$6:$IC$6,AI$4,'Math Scores'!$F59:$IC59))</f>
        <is>
          <t/>
        </is>
      </c>
      <c r="AJ58" s="519" t="inlineStr">
        <f aca="false">IF(COUNT('Math Scores'!$BA59:$BY59)=0,"",SUMIF('Math Scores'!$F$6:$IC$6,AJ$4,'Math Scores'!$F59:$IC59))</f>
        <is>
          <t/>
        </is>
      </c>
      <c r="AK58" s="519" t="inlineStr">
        <f aca="false">IF(COUNT('Math Scores'!$BA59:$BY59)=0,"",SUMIF('Math Scores'!$F$6:$IC$6,AK$4,'Math Scores'!$F59:$IC59))</f>
        <is>
          <t/>
        </is>
      </c>
      <c r="AL58" s="519" t="inlineStr">
        <f aca="false">IF(COUNT('Math Scores'!$BA59:$BY59)=0,"",SUMIF('Math Scores'!$F$6:$IC$6,AL$4,'Math Scores'!$F59:$IC59))</f>
        <is>
          <t/>
        </is>
      </c>
      <c r="AM58" s="519" t="inlineStr">
        <f aca="false">IF(COUNT('Math Scores'!$BA59:$BY59)=0,"",SUMIF('Math Scores'!$F$6:$IC$6,AM$4,'Math Scores'!$F59:$IC59))</f>
        <is>
          <t/>
        </is>
      </c>
      <c r="AN58" s="519" t="inlineStr">
        <f aca="false">IF(COUNT('Math Scores'!$BA59:$BY59)=0,"",SUMIF('Math Scores'!$F$6:$IC$6,AN$4,'Math Scores'!$F59:$IC59))</f>
        <is>
          <t/>
        </is>
      </c>
      <c r="AO58" s="519" t="inlineStr">
        <f aca="false">IF(COUNT('Math Scores'!$BA59:$BY59)=0,"",SUMIF('Math Scores'!$F$6:$IC$6,AO$4,'Math Scores'!$F59:$IC59))</f>
        <is>
          <t/>
        </is>
      </c>
      <c r="AP58" s="519" t="inlineStr">
        <f aca="false">IF(COUNT('Math Scores'!$BA59:$BY59)=0,"",SUMIF('Math Scores'!$F$6:$IC$6,AP$4,'Math Scores'!$F59:$IC59))</f>
        <is>
          <t/>
        </is>
      </c>
      <c r="AQ58" s="519" t="inlineStr">
        <f aca="false">IF(COUNT('Math Scores'!$BA59:$BY59)=0,"",SUMIF('Math Scores'!$F$6:$IC$6,AQ$4,'Math Scores'!$F59:$IC59))</f>
        <is>
          <t/>
        </is>
      </c>
      <c r="AR58" s="519" t="inlineStr">
        <f aca="false">IF(COUNT('Math Scores'!$BA59:$BY59)=0,"",SUMIF('Math Scores'!$F$6:$IC$6,AR$4,'Math Scores'!$F59:$IC59))</f>
        <is>
          <t/>
        </is>
      </c>
      <c r="AS58" s="519" t="inlineStr">
        <f aca="false">IF(COUNT('Math Scores'!$BA59:$BY59)=0,"",SUMIF('Math Scores'!$F$6:$IC$6,AS$4,'Math Scores'!$F59:$IC59))</f>
        <is>
          <t/>
        </is>
      </c>
      <c r="AT58" s="519" t="inlineStr">
        <f aca="false">IF(COUNT('Math Scores'!$BA59:$BY59)=0,"",SUMIF('Math Scores'!$F$6:$IC$6,AT$4,'Math Scores'!$F59:$IC59))</f>
        <is>
          <t/>
        </is>
      </c>
      <c r="AU58" s="519" t="inlineStr">
        <f aca="false">IF(COUNT('Math Scores'!$BA59:$BY59)=0,"",SUMIF('Math Scores'!$F$6:$IC$6,AU$4,'Math Scores'!$F59:$IC59))</f>
        <is>
          <t/>
        </is>
      </c>
      <c r="AV58" s="519" t="inlineStr">
        <f aca="false">IF(COUNT('Math Scores'!$BA59:$BY59)=0,"",SUMIF('Math Scores'!$F$6:$IC$6,AV$4,'Math Scores'!$F59:$IC59))</f>
        <is>
          <t/>
        </is>
      </c>
      <c r="AW58" s="519" t="inlineStr">
        <f aca="false">IF(COUNT('Math Scores'!$BA59:$BY59)=0,"",SUMIF('Math Scores'!$F$6:$IC$6,AW$4,'Math Scores'!$F59:$IC59))</f>
        <is>
          <t/>
        </is>
      </c>
      <c r="AX58" s="519" t="inlineStr">
        <f aca="false">IF(COUNT('Math Scores'!$BZ59:$CW59)=0,"",SUMIF('Math Scores'!$F$6:$IC$6,AX$4,'Math Scores'!$F59:$IC59))</f>
        <is>
          <t/>
        </is>
      </c>
      <c r="AY58" s="519" t="inlineStr">
        <f aca="false">IF(COUNT('Math Scores'!$BZ59:$CW59)=0,"",SUMIF('Math Scores'!$F$6:$IC$6,AY$4,'Math Scores'!$F59:$IC59))</f>
        <is>
          <t/>
        </is>
      </c>
      <c r="AZ58" s="519" t="inlineStr">
        <f aca="false">IF(COUNT('Math Scores'!$BZ59:$CW59)=0,"",SUMIF('Math Scores'!$F$6:$IC$6,AZ$4,'Math Scores'!$F59:$IC59))</f>
        <is>
          <t/>
        </is>
      </c>
      <c r="BA58" s="519" t="inlineStr">
        <f aca="false">IF(COUNT('Math Scores'!$BZ59:$CW59)=0,"",SUMIF('Math Scores'!$F$6:$IC$6,BA$4,'Math Scores'!$F59:$IC59))</f>
        <is>
          <t/>
        </is>
      </c>
      <c r="BB58" s="519" t="inlineStr">
        <f aca="false">IF(COUNT('Math Scores'!$BZ59:$CW59)=0,"",SUMIF('Math Scores'!$F$6:$IC$6,BB$4,'Math Scores'!$F59:$IC59))</f>
        <is>
          <t/>
        </is>
      </c>
      <c r="BC58" s="519" t="inlineStr">
        <f aca="false">IF(COUNT('Math Scores'!$BZ59:$CW59)=0,"",SUMIF('Math Scores'!$F$6:$IC$6,BC$4,'Math Scores'!$F59:$IC59))</f>
        <is>
          <t/>
        </is>
      </c>
      <c r="BD58" s="519" t="inlineStr">
        <f aca="false">IF(COUNT('Math Scores'!$BZ59:$CW59)=0,"",SUMIF('Math Scores'!$F$6:$IC$6,BD$4,'Math Scores'!$F59:$IC59))</f>
        <is>
          <t/>
        </is>
      </c>
      <c r="BE58" s="519" t="inlineStr">
        <f aca="false">IF(COUNT('Math Scores'!$BZ59:$CW59)=0,"",SUMIF('Math Scores'!$F$6:$IC$6,BE$4,'Math Scores'!$F59:$IC59))</f>
        <is>
          <t/>
        </is>
      </c>
      <c r="BF58" s="519" t="inlineStr">
        <f aca="false">IF(COUNT('Math Scores'!$BZ59:$CW59)=0,"",SUMIF('Math Scores'!$F$6:$IC$6,BF$4,'Math Scores'!$F59:$IC59))</f>
        <is>
          <t/>
        </is>
      </c>
      <c r="BG58" s="519" t="inlineStr">
        <f aca="false">IF(COUNT('Math Scores'!$BZ59:$CW59)=0,"",SUMIF('Math Scores'!$F$6:$IC$6,BG$4,'Math Scores'!$F59:$IC59))</f>
        <is>
          <t/>
        </is>
      </c>
      <c r="BH58" s="519" t="inlineStr">
        <f aca="false">IF(COUNT('Math Scores'!$BZ59:$CW59)=0,"",SUMIF('Math Scores'!$F$6:$IC$6,BH$4,'Math Scores'!$F59:$IC59))</f>
        <is>
          <t/>
        </is>
      </c>
      <c r="BI58" s="519" t="inlineStr">
        <f aca="false">IF(COUNT('Math Scores'!$BZ59:$CW59)=0,"",SUMIF('Math Scores'!$F$6:$IC$6,BI$4,'Math Scores'!$F59:$IC59))</f>
        <is>
          <t/>
        </is>
      </c>
      <c r="BJ58" s="519" t="inlineStr">
        <f aca="false">IF(COUNT('Math Scores'!$BZ59:$CW59)=0,"",SUMIF('Math Scores'!$F$6:$IC$6,BJ$4,'Math Scores'!$F59:$IC59))</f>
        <is>
          <t/>
        </is>
      </c>
      <c r="BK58" s="519" t="inlineStr">
        <f aca="false">IF(COUNT('Math Scores'!$BZ59:$CW59)=0,"",SUMIF('Math Scores'!$F$6:$IC$6,BK$4,'Math Scores'!$F59:$IC59))</f>
        <is>
          <t/>
        </is>
      </c>
      <c r="BL58" s="519" t="inlineStr">
        <f aca="false">IF(COUNT('Math Scores'!$CX59:$DU59)=0,"",SUMIF('Math Scores'!$F$6:$IC$6,BL$4,'Math Scores'!$F59:$IC59))</f>
        <is>
          <t/>
        </is>
      </c>
      <c r="BM58" s="519" t="inlineStr">
        <f aca="false">IF(COUNT('Math Scores'!$CX59:$DU59)=0,"",SUMIF('Math Scores'!$F$6:$IC$6,BM$4,'Math Scores'!$F59:$IC59))</f>
        <is>
          <t/>
        </is>
      </c>
      <c r="BN58" s="519" t="inlineStr">
        <f aca="false">IF(COUNT('Math Scores'!$CX59:$DU59)=0,"",SUMIF('Math Scores'!$F$6:$IC$6,BN$4,'Math Scores'!$F59:$IC59))</f>
        <is>
          <t/>
        </is>
      </c>
      <c r="BO58" s="519" t="inlineStr">
        <f aca="false">IF(COUNT('Math Scores'!$CX59:$DU59)=0,"",SUMIF('Math Scores'!$F$6:$IC$6,BO$4,'Math Scores'!$F59:$IC59))</f>
        <is>
          <t/>
        </is>
      </c>
      <c r="BP58" s="519" t="inlineStr">
        <f aca="false">IF(COUNT('Math Scores'!$CX59:$DU59)=0,"",SUMIF('Math Scores'!$F$6:$IC$6,BP$4,'Math Scores'!$F59:$IC59))</f>
        <is>
          <t/>
        </is>
      </c>
      <c r="BQ58" s="519" t="inlineStr">
        <f aca="false">IF(COUNT('Math Scores'!$CX59:$DU59)=0,"",SUMIF('Math Scores'!$F$6:$IC$6,BQ$4,'Math Scores'!$F59:$IC59))</f>
        <is>
          <t/>
        </is>
      </c>
      <c r="BR58" s="519" t="inlineStr">
        <f aca="false">IF(COUNT('Math Scores'!$CX59:$DU59)=0,"",SUMIF('Math Scores'!$F$6:$IC$6,BR$4,'Math Scores'!$F59:$IC59))</f>
        <is>
          <t/>
        </is>
      </c>
      <c r="BS58" s="519" t="inlineStr">
        <f aca="false">IF(COUNT('Math Scores'!$CX59:$DU59)=0,"",SUMIF('Math Scores'!$F$6:$IC$6,BS$4,'Math Scores'!$F59:$IC59))</f>
        <is>
          <t/>
        </is>
      </c>
      <c r="BT58" s="519" t="inlineStr">
        <f aca="false">IF(COUNT('Math Scores'!$CX59:$DU59)=0,"",SUMIF('Math Scores'!$F$6:$IC$6,BT$4,'Math Scores'!$F59:$IC59))</f>
        <is>
          <t/>
        </is>
      </c>
      <c r="BU58" s="519" t="inlineStr">
        <f aca="false">IF(COUNT('Math Scores'!$CX59:$DU59)=0,"",SUMIF('Math Scores'!$F$6:$IC$6,BU$4,'Math Scores'!$F59:$IC59))</f>
        <is>
          <t/>
        </is>
      </c>
      <c r="BV58" s="519" t="inlineStr">
        <f aca="false">IF(COUNT('Math Scores'!$CX59:$DU59)=0,"",SUMIF('Math Scores'!$F$6:$IC$6,BV$4,'Math Scores'!$F59:$IC59))</f>
        <is>
          <t/>
        </is>
      </c>
      <c r="BW58" s="519" t="inlineStr">
        <f aca="false">IF(COUNT('Math Scores'!$CX59:$DU59)=0,"",SUMIF('Math Scores'!$F$6:$IC$6,BW$4,'Math Scores'!$F59:$IC59))</f>
        <is>
          <t/>
        </is>
      </c>
      <c r="BX58" s="519" t="inlineStr">
        <f aca="false">IF(COUNT('Math Scores'!$CX59:$DU59)=0,"",SUMIF('Math Scores'!$F$6:$IC$6,BX$4,'Math Scores'!$F59:$IC59))</f>
        <is>
          <t/>
        </is>
      </c>
      <c r="BY58" s="519" t="inlineStr">
        <f aca="false">IF(COUNT('Math Scores'!$CX59:$DU59)=0,"",SUMIF('Math Scores'!$F$6:$IC$6,BY$4,'Math Scores'!$F59:$IC59))</f>
        <is>
          <t/>
        </is>
      </c>
      <c r="BZ58" s="519" t="inlineStr">
        <f aca="false">IF(COUNT('Math Scores'!$CX59:$DU59)=0,"",SUMIF('Math Scores'!$F$6:$IC$6,BZ$4,'Math Scores'!$F59:$IC59))</f>
        <is>
          <t/>
        </is>
      </c>
      <c r="CA58" s="519" t="inlineStr">
        <f aca="false">IF(COUNT('Math Scores'!$CX59:$DU59)=0,"",SUMIF('Math Scores'!$F$6:$IC$6,CA$4,'Math Scores'!$F59:$IC59))</f>
        <is>
          <t/>
        </is>
      </c>
      <c r="CB58" s="519" t="inlineStr">
        <f aca="false">IF(COUNT('Math Scores'!$CX59:$DU59)=0,"",SUMIF('Math Scores'!$F$6:$IC$6,CB$4,'Math Scores'!$F59:$IC59))</f>
        <is>
          <t/>
        </is>
      </c>
      <c r="CC58" s="519" t="inlineStr">
        <f aca="false">IF(COUNT('Math Scores'!$CX59:$DU59)=0,"",SUMIF('Math Scores'!$F$6:$IC$6,CC$4,'Math Scores'!$F59:$IC59))</f>
        <is>
          <t/>
        </is>
      </c>
      <c r="CD58" s="519" t="inlineStr">
        <f aca="false">IF(COUNT('Math Scores'!$DV59:$EU59)=0,"",SUMIF('Math Scores'!$F$6:$IC$6,CD$4,'Math Scores'!$F59:$IC59))</f>
        <is>
          <t/>
        </is>
      </c>
      <c r="CE58" s="519" t="inlineStr">
        <f aca="false">IF(COUNT('Math Scores'!$DV59:$EU59)=0,"",SUMIF('Math Scores'!$F$6:$IC$6,CE$4,'Math Scores'!$F59:$IC59))</f>
        <is>
          <t/>
        </is>
      </c>
      <c r="CF58" s="519" t="inlineStr">
        <f aca="false">IF(COUNT('Math Scores'!$DV59:$EU59)=0,"",SUMIF('Math Scores'!$F$6:$IC$6,CF$4,'Math Scores'!$F59:$IC59))</f>
        <is>
          <t/>
        </is>
      </c>
      <c r="CG58" s="519" t="inlineStr">
        <f aca="false">IF(COUNT('Math Scores'!$DV59:$EU59)=0,"",SUMIF('Math Scores'!$F$6:$IC$6,CG$4,'Math Scores'!$F59:$IC59))</f>
        <is>
          <t/>
        </is>
      </c>
      <c r="CH58" s="519" t="inlineStr">
        <f aca="false">IF(COUNT('Math Scores'!$DV59:$EU59)=0,"",SUMIF('Math Scores'!$F$6:$IC$6,CH$4,'Math Scores'!$F59:$IC59))</f>
        <is>
          <t/>
        </is>
      </c>
      <c r="CI58" s="519" t="inlineStr">
        <f aca="false">IF(COUNT('Math Scores'!$DV59:$EU59)=0,"",SUMIF('Math Scores'!$F$6:$IC$6,CI$4,'Math Scores'!$F59:$IC59))</f>
        <is>
          <t/>
        </is>
      </c>
      <c r="CJ58" s="519" t="inlineStr">
        <f aca="false">IF(COUNT('Math Scores'!$DV59:$EU59)=0,"",SUMIF('Math Scores'!$F$6:$IC$6,CJ$4,'Math Scores'!$F59:$IC59))</f>
        <is>
          <t/>
        </is>
      </c>
      <c r="CK58" s="519" t="inlineStr">
        <f aca="false">IF(COUNT('Math Scores'!$DV59:$EU59)=0,"",SUMIF('Math Scores'!$F$6:$IC$6,CK$4,'Math Scores'!$F59:$IC59))</f>
        <is>
          <t/>
        </is>
      </c>
      <c r="CL58" s="519" t="inlineStr">
        <f aca="false">IF(COUNT('Math Scores'!$DV59:$EU59)=0,"",SUMIF('Math Scores'!$F$6:$IC$6,CL$4,'Math Scores'!$F59:$IC59))</f>
        <is>
          <t/>
        </is>
      </c>
      <c r="CM58" s="519" t="inlineStr">
        <f aca="false">IF(COUNT('Math Scores'!$DV59:$EU59)=0,"",SUMIF('Math Scores'!$F$6:$IC$6,CM$4,'Math Scores'!$F59:$IC59))</f>
        <is>
          <t/>
        </is>
      </c>
      <c r="CN58" s="519" t="inlineStr">
        <f aca="false">IF(COUNT('Math Scores'!$DV59:$EU59)=0,"",SUMIF('Math Scores'!$F$6:$IC$6,CN$4,'Math Scores'!$F59:$IC59))</f>
        <is>
          <t/>
        </is>
      </c>
      <c r="CO58" s="519" t="inlineStr">
        <f aca="false">IF(COUNT('Math Scores'!$DV59:$EU59)=0,"",SUMIF('Math Scores'!$F$6:$IC$6,CO$4,'Math Scores'!$F59:$IC59))</f>
        <is>
          <t/>
        </is>
      </c>
      <c r="CP58" s="519" t="inlineStr">
        <f aca="false">IF(COUNT('Math Scores'!$DV59:$EU59)=0,"",SUMIF('Math Scores'!$F$6:$IC$6,CP$4,'Math Scores'!$F59:$IC59))</f>
        <is>
          <t/>
        </is>
      </c>
      <c r="CQ58" s="519" t="inlineStr">
        <f aca="false">IF(COUNT('Math Scores'!$DV59:$EU59)=0,"",SUMIF('Math Scores'!$F$6:$IC$6,CQ$4,'Math Scores'!$F59:$IC59))</f>
        <is>
          <t/>
        </is>
      </c>
      <c r="CR58" s="519" t="inlineStr">
        <f aca="false">IF(COUNT('Math Scores'!$DV59:$EU59)=0,"",SUMIF('Math Scores'!$F$6:$IC$6,CR$4,'Math Scores'!$F59:$IC59))</f>
        <is>
          <t/>
        </is>
      </c>
      <c r="CS58" s="519" t="inlineStr">
        <f aca="false">IF(COUNT('Math Scores'!$DV59:$EU59)=0,"",SUMIF('Math Scores'!$F$6:$IC$6,CS$4,'Math Scores'!$F59:$IC59))</f>
        <is>
          <t/>
        </is>
      </c>
      <c r="CT58" s="519" t="inlineStr">
        <f aca="false">IF(COUNT('Math Scores'!$EV59:$FW59)=0,"",SUMIF('Math Scores'!$F$6:$IC$6,CT$4,'Math Scores'!$F59:$IC59))</f>
        <is>
          <t/>
        </is>
      </c>
      <c r="CU58" s="519" t="inlineStr">
        <f aca="false">IF(COUNT('Math Scores'!$EV59:$FW59)=0,"",SUMIF('Math Scores'!$F$6:$IC$6,CU$4,'Math Scores'!$F59:$IC59))</f>
        <is>
          <t/>
        </is>
      </c>
      <c r="CV58" s="519" t="inlineStr">
        <f aca="false">IF(COUNT('Math Scores'!$EV59:$FW59)=0,"",SUMIF('Math Scores'!$F$6:$IC$6,CV$4,'Math Scores'!$F59:$IC59))</f>
        <is>
          <t/>
        </is>
      </c>
      <c r="CW58" s="519" t="inlineStr">
        <f aca="false">IF(COUNT('Math Scores'!$EV59:$FW59)=0,"",SUMIF('Math Scores'!$F$6:$IC$6,CW$4,'Math Scores'!$F59:$IC59))</f>
        <is>
          <t/>
        </is>
      </c>
      <c r="CX58" s="519" t="inlineStr">
        <f aca="false">IF(COUNT('Math Scores'!$EV59:$FW59)=0,"",SUMIF('Math Scores'!$F$6:$IC$6,CX$4,'Math Scores'!$F59:$IC59))</f>
        <is>
          <t/>
        </is>
      </c>
      <c r="CY58" s="519" t="inlineStr">
        <f aca="false">IF(COUNT('Math Scores'!$EV59:$FW59)=0,"",SUMIF('Math Scores'!$F$6:$IC$6,CY$4,'Math Scores'!$F59:$IC59))</f>
        <is>
          <t/>
        </is>
      </c>
      <c r="CZ58" s="519" t="inlineStr">
        <f aca="false">IF(COUNT('Math Scores'!$EV59:$FW59)=0,"",SUMIF('Math Scores'!$F$6:$IC$6,CZ$4,'Math Scores'!$F59:$IC59))</f>
        <is>
          <t/>
        </is>
      </c>
      <c r="DA58" s="519" t="inlineStr">
        <f aca="false">IF(COUNT('Math Scores'!$EV59:$FW59)=0,"",SUMIF('Math Scores'!$F$6:$IC$6,DA$4,'Math Scores'!$F59:$IC59))</f>
        <is>
          <t/>
        </is>
      </c>
      <c r="DB58" s="519" t="inlineStr">
        <f aca="false">IF(COUNT('Math Scores'!$EV59:$FW59)=0,"",SUMIF('Math Scores'!$F$6:$IC$6,DB$4,'Math Scores'!$F59:$IC59))</f>
        <is>
          <t/>
        </is>
      </c>
      <c r="DC58" s="519" t="inlineStr">
        <f aca="false">IF(COUNT('Math Scores'!$EV59:$FW59)=0,"",SUMIF('Math Scores'!$F$6:$IC$6,DC$4,'Math Scores'!$F59:$IC59))</f>
        <is>
          <t/>
        </is>
      </c>
      <c r="DD58" s="519" t="inlineStr">
        <f aca="false">IF(COUNT('Math Scores'!$EV59:$FW59)=0,"",SUMIF('Math Scores'!$F$6:$IC$6,DD$4,'Math Scores'!$F59:$IC59))</f>
        <is>
          <t/>
        </is>
      </c>
      <c r="DE58" s="519" t="inlineStr">
        <f aca="false">IF(COUNT('Math Scores'!$EV59:$FW59)=0,"",SUMIF('Math Scores'!$F$6:$IC$6,DE$4,'Math Scores'!$F59:$IC59))</f>
        <is>
          <t/>
        </is>
      </c>
      <c r="DF58" s="519" t="inlineStr">
        <f aca="false">IF(COUNT('Math Scores'!$EV59:$FW59)=0,"",SUMIF('Math Scores'!$F$6:$IC$6,DF$4,'Math Scores'!$F59:$IC59))</f>
        <is>
          <t/>
        </is>
      </c>
      <c r="DG58" s="519" t="inlineStr">
        <f aca="false">IF(COUNT('Math Scores'!$EV59:$FW59)=0,"",SUMIF('Math Scores'!$F$6:$IC$6,DG$4,'Math Scores'!$F59:$IC59))</f>
        <is>
          <t/>
        </is>
      </c>
    </row>
    <row r="59" customFormat="false" ht="12.75" hidden="false" customHeight="false" outlineLevel="0" collapsed="false">
      <c r="A59" s="421" t="n">
        <v>52</v>
      </c>
      <c r="B59" s="228" t="inlineStr">
        <f aca="false">'Math Scores'!B60</f>
        <is>
          <t/>
        </is>
      </c>
      <c r="C59" s="517" t="inlineStr">
        <f aca="false">IF(COUNT('Math Scores'!F60:HI60)=0, "", (SUMIF('Math Scores'!$F$5:$HI$5,"Yes",'Math Scores'!F60:HI60)/SUMIF('Math Scores'!$F$5:$HI$5,"Yes",'Math Scores'!$F$2:$HI$2)))</f>
        <is>
          <t/>
        </is>
      </c>
      <c r="D59" s="476" t="inlineStr">
        <f aca="false">IF(B59="","",IF(COUNT(H59:DG59)=0,"",IF(('Cover Sheet'!$AC$6="2nd"),(SUM(H59:W59)/SUM(H$2:W$2)),IF(('Cover Sheet'!$AC$6="3rd"),(SUM(X59:AI59)/SUM(X$2:AI$2)),IF(('Cover Sheet'!$AC$6="4th"),(SUM(AJ59:AW59)/SUM(AJ$2:AW$2)),IF(('Cover Sheet'!$AC$6="5th"),(SUM(AX59:BK59)/SUM(AX$2:BK$2)),IF(('Cover Sheet'!$AC$6="6th"),(SUM(BL59:CC59)/SUM(BL$2:CC$2)),IF(('Cover Sheet'!$AC$6="7th"),(SUM(CD59:CS59)/SUM(CD$2:CS$2)),IF(('Cover Sheet'!$AC$6="8th"),(SUM(CT59:DG59)/SUM(CT$2:DG$2)),"ERROR")))))))))</f>
        <is>
          <t/>
        </is>
      </c>
      <c r="E59" s="318" t="str">
        <f aca="false">IF(D59="","",IF(D59&gt;0.9,"A1",IF(D59&gt;0.8,"A2",IF(D59&gt;0.7,"B1",IF(D59&gt;0.6,"B2",IF(D59&gt;0.5,"C1",IF(D59&gt;0.4,"C2",IF(D59&gt;0.32,"D",IF(D59&gt;0.2,"E1","E2")))))))))</f>
        <v/>
      </c>
      <c r="F59" s="476" t="str">
        <f aca="false">IF(G59="","",IF(G59&gt;=0.9,"Distinction",IF(G59&gt;=0.75,"First Class",IF(G59&gt;=0.56,"Second Class",IF(G59&gt;=0.35,"Pass","Unsatisfactory")))))</f>
        <v/>
      </c>
      <c r="G59" s="518" t="inlineStr">
        <f aca="false">IF(OR(B59="",'Cover Sheet'!$AC$6=""),"",IF(('Cover Sheet'!$AC$6="2nd"),(VLOOKUP(ROUND((D59*100),0),Goals!$E$4:$H$104,2,1)/100),IF(('Cover Sheet'!$AC$6="3rd"),(VLOOKUP(ROUND((D59*100),0),Goals!$E$4:$H$104,3,1)/100),VLOOKUP(ROUND((D59*100),0),Goals!$E$4:$H$104,4,1)/100)))</f>
        <is>
          <t/>
        </is>
      </c>
      <c r="H59" s="519" t="inlineStr">
        <f aca="false">IF(COUNT('Math Scores'!$F60:$AC60)=0,"",SUMIF('Math Scores'!$F$6:$IC$6,H$4,'Math Scores'!$F60:$IC60))</f>
        <is>
          <t/>
        </is>
      </c>
      <c r="I59" s="519" t="inlineStr">
        <f aca="false">IF(COUNT('Math Scores'!$F60:$AC60)=0,"",SUMIF('Math Scores'!$F$6:$IC$6,I$4,'Math Scores'!$F60:$IC60))</f>
        <is>
          <t/>
        </is>
      </c>
      <c r="J59" s="519" t="inlineStr">
        <f aca="false">IF(COUNT('Math Scores'!$F60:$AC60)=0,"",SUMIF('Math Scores'!$F$6:$IC$6,J$4,'Math Scores'!$F60:$IC60))</f>
        <is>
          <t/>
        </is>
      </c>
      <c r="K59" s="519" t="inlineStr">
        <f aca="false">IF(COUNT('Math Scores'!$F60:$AC60)=0,"",SUMIF('Math Scores'!$F$6:$IC$6,K$4,'Math Scores'!$F60:$IC60))</f>
        <is>
          <t/>
        </is>
      </c>
      <c r="L59" s="519" t="inlineStr">
        <f aca="false">IF(COUNT('Math Scores'!$F60:$AC60)=0,"",SUMIF('Math Scores'!$F$6:$IC$6,L$4,'Math Scores'!$F60:$IC60))</f>
        <is>
          <t/>
        </is>
      </c>
      <c r="M59" s="519" t="inlineStr">
        <f aca="false">IF(COUNT('Math Scores'!$F60:$AC60)=0,"",SUMIF('Math Scores'!$F$6:$IC$6,M$4,'Math Scores'!$F60:$IC60))</f>
        <is>
          <t/>
        </is>
      </c>
      <c r="N59" s="519" t="inlineStr">
        <f aca="false">IF(COUNT('Math Scores'!$F60:$AC60)=0,"",SUMIF('Math Scores'!$F$6:$IC$6,N$4,'Math Scores'!$F60:$IC60))</f>
        <is>
          <t/>
        </is>
      </c>
      <c r="O59" s="519" t="inlineStr">
        <f aca="false">IF(COUNT('Math Scores'!$F60:$AC60)=0,"",SUMIF('Math Scores'!$F$6:$IC$6,O$4,'Math Scores'!$F60:$IC60))</f>
        <is>
          <t/>
        </is>
      </c>
      <c r="P59" s="519" t="inlineStr">
        <f aca="false">IF(COUNT('Math Scores'!$F60:$AC60)=0,"",SUMIF('Math Scores'!$F$6:$IC$6,P$4,'Math Scores'!$F60:$IC60))</f>
        <is>
          <t/>
        </is>
      </c>
      <c r="Q59" s="519" t="inlineStr">
        <f aca="false">IF(COUNT('Math Scores'!$F60:$AC60)=0,"",SUMIF('Math Scores'!$F$6:$IC$6,Q$4,'Math Scores'!$F60:$IC60))</f>
        <is>
          <t/>
        </is>
      </c>
      <c r="R59" s="519" t="inlineStr">
        <f aca="false">IF(COUNT('Math Scores'!$F60:$AC60)=0,"",SUMIF('Math Scores'!$F$6:$IC$6,R$4,'Math Scores'!$F60:$IC60))</f>
        <is>
          <t/>
        </is>
      </c>
      <c r="S59" s="519"/>
      <c r="T59" s="519"/>
      <c r="U59" s="519"/>
      <c r="V59" s="519"/>
      <c r="W59" s="519"/>
      <c r="X59" s="519" t="inlineStr">
        <f aca="false">IF(COUNT('Math Scores'!$AD60:$AZ60)=0,"",SUMIF('Math Scores'!$F$6:$IC$6,X$4,'Math Scores'!$F60:$IC60))</f>
        <is>
          <t/>
        </is>
      </c>
      <c r="Y59" s="519" t="inlineStr">
        <f aca="false">IF(COUNT('Math Scores'!$AD60:$AZ60)=0,"",SUMIF('Math Scores'!$F$6:$IC$6,Y$4,'Math Scores'!$F60:$IC60))</f>
        <is>
          <t/>
        </is>
      </c>
      <c r="Z59" s="519" t="inlineStr">
        <f aca="false">IF(COUNT('Math Scores'!$AD60:$AZ60)=0,"",SUMIF('Math Scores'!$F$6:$IC$6,Z$4,'Math Scores'!$F60:$IC60))</f>
        <is>
          <t/>
        </is>
      </c>
      <c r="AA59" s="519" t="inlineStr">
        <f aca="false">IF(COUNT('Math Scores'!$AD60:$AZ60)=0,"",SUMIF('Math Scores'!$F$6:$IC$6,AA$4,'Math Scores'!$F60:$IC60))</f>
        <is>
          <t/>
        </is>
      </c>
      <c r="AB59" s="519" t="inlineStr">
        <f aca="false">IF(COUNT('Math Scores'!$AD60:$AZ60)=0,"",SUMIF('Math Scores'!$F$6:$IC$6,AB$4,'Math Scores'!$F60:$IC60))</f>
        <is>
          <t/>
        </is>
      </c>
      <c r="AC59" s="519" t="inlineStr">
        <f aca="false">IF(COUNT('Math Scores'!$AD60:$AZ60)=0,"",SUMIF('Math Scores'!$F$6:$IC$6,AC$4,'Math Scores'!$F60:$IC60))</f>
        <is>
          <t/>
        </is>
      </c>
      <c r="AD59" s="519" t="inlineStr">
        <f aca="false">IF(COUNT('Math Scores'!$AD60:$AZ60)=0,"",SUMIF('Math Scores'!$F$6:$IC$6,AD$4,'Math Scores'!$F60:$IC60))</f>
        <is>
          <t/>
        </is>
      </c>
      <c r="AE59" s="519" t="inlineStr">
        <f aca="false">IF(COUNT('Math Scores'!$AD60:$AZ60)=0,"",SUMIF('Math Scores'!$F$6:$IC$6,AE$4,'Math Scores'!$F60:$IC60))</f>
        <is>
          <t/>
        </is>
      </c>
      <c r="AF59" s="519" t="inlineStr">
        <f aca="false">IF(COUNT('Math Scores'!$AD60:$AZ60)=0,"",SUMIF('Math Scores'!$F$6:$IC$6,AF$4,'Math Scores'!$F60:$IC60))</f>
        <is>
          <t/>
        </is>
      </c>
      <c r="AG59" s="519" t="inlineStr">
        <f aca="false">IF(COUNT('Math Scores'!$AD60:$AZ60)=0,"",SUMIF('Math Scores'!$F$6:$IC$6,AG$4,'Math Scores'!$F60:$IC60))</f>
        <is>
          <t/>
        </is>
      </c>
      <c r="AH59" s="519" t="inlineStr">
        <f aca="false">IF(COUNT('Math Scores'!$AD60:$AZ60)=0,"",SUMIF('Math Scores'!$F$6:$IC$6,AH$4,'Math Scores'!$F60:$IC60))</f>
        <is>
          <t/>
        </is>
      </c>
      <c r="AI59" s="519" t="inlineStr">
        <f aca="false">IF(COUNT('Math Scores'!$AD60:$AZ60)=0,"",SUMIF('Math Scores'!$F$6:$IC$6,AI$4,'Math Scores'!$F60:$IC60))</f>
        <is>
          <t/>
        </is>
      </c>
      <c r="AJ59" s="519" t="inlineStr">
        <f aca="false">IF(COUNT('Math Scores'!$BA60:$BY60)=0,"",SUMIF('Math Scores'!$F$6:$IC$6,AJ$4,'Math Scores'!$F60:$IC60))</f>
        <is>
          <t/>
        </is>
      </c>
      <c r="AK59" s="519" t="inlineStr">
        <f aca="false">IF(COUNT('Math Scores'!$BA60:$BY60)=0,"",SUMIF('Math Scores'!$F$6:$IC$6,AK$4,'Math Scores'!$F60:$IC60))</f>
        <is>
          <t/>
        </is>
      </c>
      <c r="AL59" s="519" t="inlineStr">
        <f aca="false">IF(COUNT('Math Scores'!$BA60:$BY60)=0,"",SUMIF('Math Scores'!$F$6:$IC$6,AL$4,'Math Scores'!$F60:$IC60))</f>
        <is>
          <t/>
        </is>
      </c>
      <c r="AM59" s="519" t="inlineStr">
        <f aca="false">IF(COUNT('Math Scores'!$BA60:$BY60)=0,"",SUMIF('Math Scores'!$F$6:$IC$6,AM$4,'Math Scores'!$F60:$IC60))</f>
        <is>
          <t/>
        </is>
      </c>
      <c r="AN59" s="519" t="inlineStr">
        <f aca="false">IF(COUNT('Math Scores'!$BA60:$BY60)=0,"",SUMIF('Math Scores'!$F$6:$IC$6,AN$4,'Math Scores'!$F60:$IC60))</f>
        <is>
          <t/>
        </is>
      </c>
      <c r="AO59" s="519" t="inlineStr">
        <f aca="false">IF(COUNT('Math Scores'!$BA60:$BY60)=0,"",SUMIF('Math Scores'!$F$6:$IC$6,AO$4,'Math Scores'!$F60:$IC60))</f>
        <is>
          <t/>
        </is>
      </c>
      <c r="AP59" s="519" t="inlineStr">
        <f aca="false">IF(COUNT('Math Scores'!$BA60:$BY60)=0,"",SUMIF('Math Scores'!$F$6:$IC$6,AP$4,'Math Scores'!$F60:$IC60))</f>
        <is>
          <t/>
        </is>
      </c>
      <c r="AQ59" s="519" t="inlineStr">
        <f aca="false">IF(COUNT('Math Scores'!$BA60:$BY60)=0,"",SUMIF('Math Scores'!$F$6:$IC$6,AQ$4,'Math Scores'!$F60:$IC60))</f>
        <is>
          <t/>
        </is>
      </c>
      <c r="AR59" s="519" t="inlineStr">
        <f aca="false">IF(COUNT('Math Scores'!$BA60:$BY60)=0,"",SUMIF('Math Scores'!$F$6:$IC$6,AR$4,'Math Scores'!$F60:$IC60))</f>
        <is>
          <t/>
        </is>
      </c>
      <c r="AS59" s="519" t="inlineStr">
        <f aca="false">IF(COUNT('Math Scores'!$BA60:$BY60)=0,"",SUMIF('Math Scores'!$F$6:$IC$6,AS$4,'Math Scores'!$F60:$IC60))</f>
        <is>
          <t/>
        </is>
      </c>
      <c r="AT59" s="519" t="inlineStr">
        <f aca="false">IF(COUNT('Math Scores'!$BA60:$BY60)=0,"",SUMIF('Math Scores'!$F$6:$IC$6,AT$4,'Math Scores'!$F60:$IC60))</f>
        <is>
          <t/>
        </is>
      </c>
      <c r="AU59" s="519" t="inlineStr">
        <f aca="false">IF(COUNT('Math Scores'!$BA60:$BY60)=0,"",SUMIF('Math Scores'!$F$6:$IC$6,AU$4,'Math Scores'!$F60:$IC60))</f>
        <is>
          <t/>
        </is>
      </c>
      <c r="AV59" s="519" t="inlineStr">
        <f aca="false">IF(COUNT('Math Scores'!$BA60:$BY60)=0,"",SUMIF('Math Scores'!$F$6:$IC$6,AV$4,'Math Scores'!$F60:$IC60))</f>
        <is>
          <t/>
        </is>
      </c>
      <c r="AW59" s="519" t="inlineStr">
        <f aca="false">IF(COUNT('Math Scores'!$BA60:$BY60)=0,"",SUMIF('Math Scores'!$F$6:$IC$6,AW$4,'Math Scores'!$F60:$IC60))</f>
        <is>
          <t/>
        </is>
      </c>
      <c r="AX59" s="519" t="inlineStr">
        <f aca="false">IF(COUNT('Math Scores'!$BZ60:$CW60)=0,"",SUMIF('Math Scores'!$F$6:$IC$6,AX$4,'Math Scores'!$F60:$IC60))</f>
        <is>
          <t/>
        </is>
      </c>
      <c r="AY59" s="519" t="inlineStr">
        <f aca="false">IF(COUNT('Math Scores'!$BZ60:$CW60)=0,"",SUMIF('Math Scores'!$F$6:$IC$6,AY$4,'Math Scores'!$F60:$IC60))</f>
        <is>
          <t/>
        </is>
      </c>
      <c r="AZ59" s="519" t="inlineStr">
        <f aca="false">IF(COUNT('Math Scores'!$BZ60:$CW60)=0,"",SUMIF('Math Scores'!$F$6:$IC$6,AZ$4,'Math Scores'!$F60:$IC60))</f>
        <is>
          <t/>
        </is>
      </c>
      <c r="BA59" s="519" t="inlineStr">
        <f aca="false">IF(COUNT('Math Scores'!$BZ60:$CW60)=0,"",SUMIF('Math Scores'!$F$6:$IC$6,BA$4,'Math Scores'!$F60:$IC60))</f>
        <is>
          <t/>
        </is>
      </c>
      <c r="BB59" s="519" t="inlineStr">
        <f aca="false">IF(COUNT('Math Scores'!$BZ60:$CW60)=0,"",SUMIF('Math Scores'!$F$6:$IC$6,BB$4,'Math Scores'!$F60:$IC60))</f>
        <is>
          <t/>
        </is>
      </c>
      <c r="BC59" s="519" t="inlineStr">
        <f aca="false">IF(COUNT('Math Scores'!$BZ60:$CW60)=0,"",SUMIF('Math Scores'!$F$6:$IC$6,BC$4,'Math Scores'!$F60:$IC60))</f>
        <is>
          <t/>
        </is>
      </c>
      <c r="BD59" s="519" t="inlineStr">
        <f aca="false">IF(COUNT('Math Scores'!$BZ60:$CW60)=0,"",SUMIF('Math Scores'!$F$6:$IC$6,BD$4,'Math Scores'!$F60:$IC60))</f>
        <is>
          <t/>
        </is>
      </c>
      <c r="BE59" s="519" t="inlineStr">
        <f aca="false">IF(COUNT('Math Scores'!$BZ60:$CW60)=0,"",SUMIF('Math Scores'!$F$6:$IC$6,BE$4,'Math Scores'!$F60:$IC60))</f>
        <is>
          <t/>
        </is>
      </c>
      <c r="BF59" s="519" t="inlineStr">
        <f aca="false">IF(COUNT('Math Scores'!$BZ60:$CW60)=0,"",SUMIF('Math Scores'!$F$6:$IC$6,BF$4,'Math Scores'!$F60:$IC60))</f>
        <is>
          <t/>
        </is>
      </c>
      <c r="BG59" s="519" t="inlineStr">
        <f aca="false">IF(COUNT('Math Scores'!$BZ60:$CW60)=0,"",SUMIF('Math Scores'!$F$6:$IC$6,BG$4,'Math Scores'!$F60:$IC60))</f>
        <is>
          <t/>
        </is>
      </c>
      <c r="BH59" s="519" t="inlineStr">
        <f aca="false">IF(COUNT('Math Scores'!$BZ60:$CW60)=0,"",SUMIF('Math Scores'!$F$6:$IC$6,BH$4,'Math Scores'!$F60:$IC60))</f>
        <is>
          <t/>
        </is>
      </c>
      <c r="BI59" s="519" t="inlineStr">
        <f aca="false">IF(COUNT('Math Scores'!$BZ60:$CW60)=0,"",SUMIF('Math Scores'!$F$6:$IC$6,BI$4,'Math Scores'!$F60:$IC60))</f>
        <is>
          <t/>
        </is>
      </c>
      <c r="BJ59" s="519" t="inlineStr">
        <f aca="false">IF(COUNT('Math Scores'!$BZ60:$CW60)=0,"",SUMIF('Math Scores'!$F$6:$IC$6,BJ$4,'Math Scores'!$F60:$IC60))</f>
        <is>
          <t/>
        </is>
      </c>
      <c r="BK59" s="519" t="inlineStr">
        <f aca="false">IF(COUNT('Math Scores'!$BZ60:$CW60)=0,"",SUMIF('Math Scores'!$F$6:$IC$6,BK$4,'Math Scores'!$F60:$IC60))</f>
        <is>
          <t/>
        </is>
      </c>
      <c r="BL59" s="519" t="inlineStr">
        <f aca="false">IF(COUNT('Math Scores'!$CX60:$DU60)=0,"",SUMIF('Math Scores'!$F$6:$IC$6,BL$4,'Math Scores'!$F60:$IC60))</f>
        <is>
          <t/>
        </is>
      </c>
      <c r="BM59" s="519" t="inlineStr">
        <f aca="false">IF(COUNT('Math Scores'!$CX60:$DU60)=0,"",SUMIF('Math Scores'!$F$6:$IC$6,BM$4,'Math Scores'!$F60:$IC60))</f>
        <is>
          <t/>
        </is>
      </c>
      <c r="BN59" s="519" t="inlineStr">
        <f aca="false">IF(COUNT('Math Scores'!$CX60:$DU60)=0,"",SUMIF('Math Scores'!$F$6:$IC$6,BN$4,'Math Scores'!$F60:$IC60))</f>
        <is>
          <t/>
        </is>
      </c>
      <c r="BO59" s="519" t="inlineStr">
        <f aca="false">IF(COUNT('Math Scores'!$CX60:$DU60)=0,"",SUMIF('Math Scores'!$F$6:$IC$6,BO$4,'Math Scores'!$F60:$IC60))</f>
        <is>
          <t/>
        </is>
      </c>
      <c r="BP59" s="519" t="inlineStr">
        <f aca="false">IF(COUNT('Math Scores'!$CX60:$DU60)=0,"",SUMIF('Math Scores'!$F$6:$IC$6,BP$4,'Math Scores'!$F60:$IC60))</f>
        <is>
          <t/>
        </is>
      </c>
      <c r="BQ59" s="519" t="inlineStr">
        <f aca="false">IF(COUNT('Math Scores'!$CX60:$DU60)=0,"",SUMIF('Math Scores'!$F$6:$IC$6,BQ$4,'Math Scores'!$F60:$IC60))</f>
        <is>
          <t/>
        </is>
      </c>
      <c r="BR59" s="519" t="inlineStr">
        <f aca="false">IF(COUNT('Math Scores'!$CX60:$DU60)=0,"",SUMIF('Math Scores'!$F$6:$IC$6,BR$4,'Math Scores'!$F60:$IC60))</f>
        <is>
          <t/>
        </is>
      </c>
      <c r="BS59" s="519" t="inlineStr">
        <f aca="false">IF(COUNT('Math Scores'!$CX60:$DU60)=0,"",SUMIF('Math Scores'!$F$6:$IC$6,BS$4,'Math Scores'!$F60:$IC60))</f>
        <is>
          <t/>
        </is>
      </c>
      <c r="BT59" s="519" t="inlineStr">
        <f aca="false">IF(COUNT('Math Scores'!$CX60:$DU60)=0,"",SUMIF('Math Scores'!$F$6:$IC$6,BT$4,'Math Scores'!$F60:$IC60))</f>
        <is>
          <t/>
        </is>
      </c>
      <c r="BU59" s="519" t="inlineStr">
        <f aca="false">IF(COUNT('Math Scores'!$CX60:$DU60)=0,"",SUMIF('Math Scores'!$F$6:$IC$6,BU$4,'Math Scores'!$F60:$IC60))</f>
        <is>
          <t/>
        </is>
      </c>
      <c r="BV59" s="519" t="inlineStr">
        <f aca="false">IF(COUNT('Math Scores'!$CX60:$DU60)=0,"",SUMIF('Math Scores'!$F$6:$IC$6,BV$4,'Math Scores'!$F60:$IC60))</f>
        <is>
          <t/>
        </is>
      </c>
      <c r="BW59" s="519" t="inlineStr">
        <f aca="false">IF(COUNT('Math Scores'!$CX60:$DU60)=0,"",SUMIF('Math Scores'!$F$6:$IC$6,BW$4,'Math Scores'!$F60:$IC60))</f>
        <is>
          <t/>
        </is>
      </c>
      <c r="BX59" s="519" t="inlineStr">
        <f aca="false">IF(COUNT('Math Scores'!$CX60:$DU60)=0,"",SUMIF('Math Scores'!$F$6:$IC$6,BX$4,'Math Scores'!$F60:$IC60))</f>
        <is>
          <t/>
        </is>
      </c>
      <c r="BY59" s="519" t="inlineStr">
        <f aca="false">IF(COUNT('Math Scores'!$CX60:$DU60)=0,"",SUMIF('Math Scores'!$F$6:$IC$6,BY$4,'Math Scores'!$F60:$IC60))</f>
        <is>
          <t/>
        </is>
      </c>
      <c r="BZ59" s="519" t="inlineStr">
        <f aca="false">IF(COUNT('Math Scores'!$CX60:$DU60)=0,"",SUMIF('Math Scores'!$F$6:$IC$6,BZ$4,'Math Scores'!$F60:$IC60))</f>
        <is>
          <t/>
        </is>
      </c>
      <c r="CA59" s="519" t="inlineStr">
        <f aca="false">IF(COUNT('Math Scores'!$CX60:$DU60)=0,"",SUMIF('Math Scores'!$F$6:$IC$6,CA$4,'Math Scores'!$F60:$IC60))</f>
        <is>
          <t/>
        </is>
      </c>
      <c r="CB59" s="519" t="inlineStr">
        <f aca="false">IF(COUNT('Math Scores'!$CX60:$DU60)=0,"",SUMIF('Math Scores'!$F$6:$IC$6,CB$4,'Math Scores'!$F60:$IC60))</f>
        <is>
          <t/>
        </is>
      </c>
      <c r="CC59" s="519" t="inlineStr">
        <f aca="false">IF(COUNT('Math Scores'!$CX60:$DU60)=0,"",SUMIF('Math Scores'!$F$6:$IC$6,CC$4,'Math Scores'!$F60:$IC60))</f>
        <is>
          <t/>
        </is>
      </c>
      <c r="CD59" s="519" t="inlineStr">
        <f aca="false">IF(COUNT('Math Scores'!$DV60:$EU60)=0,"",SUMIF('Math Scores'!$F$6:$IC$6,CD$4,'Math Scores'!$F60:$IC60))</f>
        <is>
          <t/>
        </is>
      </c>
      <c r="CE59" s="519" t="inlineStr">
        <f aca="false">IF(COUNT('Math Scores'!$DV60:$EU60)=0,"",SUMIF('Math Scores'!$F$6:$IC$6,CE$4,'Math Scores'!$F60:$IC60))</f>
        <is>
          <t/>
        </is>
      </c>
      <c r="CF59" s="519" t="inlineStr">
        <f aca="false">IF(COUNT('Math Scores'!$DV60:$EU60)=0,"",SUMIF('Math Scores'!$F$6:$IC$6,CF$4,'Math Scores'!$F60:$IC60))</f>
        <is>
          <t/>
        </is>
      </c>
      <c r="CG59" s="519" t="inlineStr">
        <f aca="false">IF(COUNT('Math Scores'!$DV60:$EU60)=0,"",SUMIF('Math Scores'!$F$6:$IC$6,CG$4,'Math Scores'!$F60:$IC60))</f>
        <is>
          <t/>
        </is>
      </c>
      <c r="CH59" s="519" t="inlineStr">
        <f aca="false">IF(COUNT('Math Scores'!$DV60:$EU60)=0,"",SUMIF('Math Scores'!$F$6:$IC$6,CH$4,'Math Scores'!$F60:$IC60))</f>
        <is>
          <t/>
        </is>
      </c>
      <c r="CI59" s="519" t="inlineStr">
        <f aca="false">IF(COUNT('Math Scores'!$DV60:$EU60)=0,"",SUMIF('Math Scores'!$F$6:$IC$6,CI$4,'Math Scores'!$F60:$IC60))</f>
        <is>
          <t/>
        </is>
      </c>
      <c r="CJ59" s="519" t="inlineStr">
        <f aca="false">IF(COUNT('Math Scores'!$DV60:$EU60)=0,"",SUMIF('Math Scores'!$F$6:$IC$6,CJ$4,'Math Scores'!$F60:$IC60))</f>
        <is>
          <t/>
        </is>
      </c>
      <c r="CK59" s="519" t="inlineStr">
        <f aca="false">IF(COUNT('Math Scores'!$DV60:$EU60)=0,"",SUMIF('Math Scores'!$F$6:$IC$6,CK$4,'Math Scores'!$F60:$IC60))</f>
        <is>
          <t/>
        </is>
      </c>
      <c r="CL59" s="519" t="inlineStr">
        <f aca="false">IF(COUNT('Math Scores'!$DV60:$EU60)=0,"",SUMIF('Math Scores'!$F$6:$IC$6,CL$4,'Math Scores'!$F60:$IC60))</f>
        <is>
          <t/>
        </is>
      </c>
      <c r="CM59" s="519" t="inlineStr">
        <f aca="false">IF(COUNT('Math Scores'!$DV60:$EU60)=0,"",SUMIF('Math Scores'!$F$6:$IC$6,CM$4,'Math Scores'!$F60:$IC60))</f>
        <is>
          <t/>
        </is>
      </c>
      <c r="CN59" s="519" t="inlineStr">
        <f aca="false">IF(COUNT('Math Scores'!$DV60:$EU60)=0,"",SUMIF('Math Scores'!$F$6:$IC$6,CN$4,'Math Scores'!$F60:$IC60))</f>
        <is>
          <t/>
        </is>
      </c>
      <c r="CO59" s="519" t="inlineStr">
        <f aca="false">IF(COUNT('Math Scores'!$DV60:$EU60)=0,"",SUMIF('Math Scores'!$F$6:$IC$6,CO$4,'Math Scores'!$F60:$IC60))</f>
        <is>
          <t/>
        </is>
      </c>
      <c r="CP59" s="519" t="inlineStr">
        <f aca="false">IF(COUNT('Math Scores'!$DV60:$EU60)=0,"",SUMIF('Math Scores'!$F$6:$IC$6,CP$4,'Math Scores'!$F60:$IC60))</f>
        <is>
          <t/>
        </is>
      </c>
      <c r="CQ59" s="519" t="inlineStr">
        <f aca="false">IF(COUNT('Math Scores'!$DV60:$EU60)=0,"",SUMIF('Math Scores'!$F$6:$IC$6,CQ$4,'Math Scores'!$F60:$IC60))</f>
        <is>
          <t/>
        </is>
      </c>
      <c r="CR59" s="519" t="inlineStr">
        <f aca="false">IF(COUNT('Math Scores'!$DV60:$EU60)=0,"",SUMIF('Math Scores'!$F$6:$IC$6,CR$4,'Math Scores'!$F60:$IC60))</f>
        <is>
          <t/>
        </is>
      </c>
      <c r="CS59" s="519" t="inlineStr">
        <f aca="false">IF(COUNT('Math Scores'!$DV60:$EU60)=0,"",SUMIF('Math Scores'!$F$6:$IC$6,CS$4,'Math Scores'!$F60:$IC60))</f>
        <is>
          <t/>
        </is>
      </c>
      <c r="CT59" s="519" t="inlineStr">
        <f aca="false">IF(COUNT('Math Scores'!$EV60:$FW60)=0,"",SUMIF('Math Scores'!$F$6:$IC$6,CT$4,'Math Scores'!$F60:$IC60))</f>
        <is>
          <t/>
        </is>
      </c>
      <c r="CU59" s="519" t="inlineStr">
        <f aca="false">IF(COUNT('Math Scores'!$EV60:$FW60)=0,"",SUMIF('Math Scores'!$F$6:$IC$6,CU$4,'Math Scores'!$F60:$IC60))</f>
        <is>
          <t/>
        </is>
      </c>
      <c r="CV59" s="519" t="inlineStr">
        <f aca="false">IF(COUNT('Math Scores'!$EV60:$FW60)=0,"",SUMIF('Math Scores'!$F$6:$IC$6,CV$4,'Math Scores'!$F60:$IC60))</f>
        <is>
          <t/>
        </is>
      </c>
      <c r="CW59" s="519" t="inlineStr">
        <f aca="false">IF(COUNT('Math Scores'!$EV60:$FW60)=0,"",SUMIF('Math Scores'!$F$6:$IC$6,CW$4,'Math Scores'!$F60:$IC60))</f>
        <is>
          <t/>
        </is>
      </c>
      <c r="CX59" s="519" t="inlineStr">
        <f aca="false">IF(COUNT('Math Scores'!$EV60:$FW60)=0,"",SUMIF('Math Scores'!$F$6:$IC$6,CX$4,'Math Scores'!$F60:$IC60))</f>
        <is>
          <t/>
        </is>
      </c>
      <c r="CY59" s="519" t="inlineStr">
        <f aca="false">IF(COUNT('Math Scores'!$EV60:$FW60)=0,"",SUMIF('Math Scores'!$F$6:$IC$6,CY$4,'Math Scores'!$F60:$IC60))</f>
        <is>
          <t/>
        </is>
      </c>
      <c r="CZ59" s="519" t="inlineStr">
        <f aca="false">IF(COUNT('Math Scores'!$EV60:$FW60)=0,"",SUMIF('Math Scores'!$F$6:$IC$6,CZ$4,'Math Scores'!$F60:$IC60))</f>
        <is>
          <t/>
        </is>
      </c>
      <c r="DA59" s="519" t="inlineStr">
        <f aca="false">IF(COUNT('Math Scores'!$EV60:$FW60)=0,"",SUMIF('Math Scores'!$F$6:$IC$6,DA$4,'Math Scores'!$F60:$IC60))</f>
        <is>
          <t/>
        </is>
      </c>
      <c r="DB59" s="519" t="inlineStr">
        <f aca="false">IF(COUNT('Math Scores'!$EV60:$FW60)=0,"",SUMIF('Math Scores'!$F$6:$IC$6,DB$4,'Math Scores'!$F60:$IC60))</f>
        <is>
          <t/>
        </is>
      </c>
      <c r="DC59" s="519" t="inlineStr">
        <f aca="false">IF(COUNT('Math Scores'!$EV60:$FW60)=0,"",SUMIF('Math Scores'!$F$6:$IC$6,DC$4,'Math Scores'!$F60:$IC60))</f>
        <is>
          <t/>
        </is>
      </c>
      <c r="DD59" s="519" t="inlineStr">
        <f aca="false">IF(COUNT('Math Scores'!$EV60:$FW60)=0,"",SUMIF('Math Scores'!$F$6:$IC$6,DD$4,'Math Scores'!$F60:$IC60))</f>
        <is>
          <t/>
        </is>
      </c>
      <c r="DE59" s="519" t="inlineStr">
        <f aca="false">IF(COUNT('Math Scores'!$EV60:$FW60)=0,"",SUMIF('Math Scores'!$F$6:$IC$6,DE$4,'Math Scores'!$F60:$IC60))</f>
        <is>
          <t/>
        </is>
      </c>
      <c r="DF59" s="519" t="inlineStr">
        <f aca="false">IF(COUNT('Math Scores'!$EV60:$FW60)=0,"",SUMIF('Math Scores'!$F$6:$IC$6,DF$4,'Math Scores'!$F60:$IC60))</f>
        <is>
          <t/>
        </is>
      </c>
      <c r="DG59" s="519" t="inlineStr">
        <f aca="false">IF(COUNT('Math Scores'!$EV60:$FW60)=0,"",SUMIF('Math Scores'!$F$6:$IC$6,DG$4,'Math Scores'!$F60:$IC60))</f>
        <is>
          <t/>
        </is>
      </c>
    </row>
    <row r="60" customFormat="false" ht="12.75" hidden="false" customHeight="false" outlineLevel="0" collapsed="false">
      <c r="A60" s="421" t="n">
        <v>53</v>
      </c>
      <c r="B60" s="228" t="inlineStr">
        <f aca="false">'Math Scores'!B61</f>
        <is>
          <t/>
        </is>
      </c>
      <c r="C60" s="517" t="inlineStr">
        <f aca="false">IF(COUNT('Math Scores'!F61:HI61)=0, "", (SUMIF('Math Scores'!$F$5:$HI$5,"Yes",'Math Scores'!F61:HI61)/SUMIF('Math Scores'!$F$5:$HI$5,"Yes",'Math Scores'!$F$2:$HI$2)))</f>
        <is>
          <t/>
        </is>
      </c>
      <c r="D60" s="476" t="inlineStr">
        <f aca="false">IF(B60="","",IF(COUNT(H60:DG60)=0,"",IF(('Cover Sheet'!$AC$6="2nd"),(SUM(H60:W60)/SUM(H$2:W$2)),IF(('Cover Sheet'!$AC$6="3rd"),(SUM(X60:AI60)/SUM(X$2:AI$2)),IF(('Cover Sheet'!$AC$6="4th"),(SUM(AJ60:AW60)/SUM(AJ$2:AW$2)),IF(('Cover Sheet'!$AC$6="5th"),(SUM(AX60:BK60)/SUM(AX$2:BK$2)),IF(('Cover Sheet'!$AC$6="6th"),(SUM(BL60:CC60)/SUM(BL$2:CC$2)),IF(('Cover Sheet'!$AC$6="7th"),(SUM(CD60:CS60)/SUM(CD$2:CS$2)),IF(('Cover Sheet'!$AC$6="8th"),(SUM(CT60:DG60)/SUM(CT$2:DG$2)),"ERROR")))))))))</f>
        <is>
          <t/>
        </is>
      </c>
      <c r="E60" s="318" t="str">
        <f aca="false">IF(D60="","",IF(D60&gt;0.9,"A1",IF(D60&gt;0.8,"A2",IF(D60&gt;0.7,"B1",IF(D60&gt;0.6,"B2",IF(D60&gt;0.5,"C1",IF(D60&gt;0.4,"C2",IF(D60&gt;0.32,"D",IF(D60&gt;0.2,"E1","E2")))))))))</f>
        <v/>
      </c>
      <c r="F60" s="476" t="str">
        <f aca="false">IF(G60="","",IF(G60&gt;=0.9,"Distinction",IF(G60&gt;=0.75,"First Class",IF(G60&gt;=0.56,"Second Class",IF(G60&gt;=0.35,"Pass","Unsatisfactory")))))</f>
        <v/>
      </c>
      <c r="G60" s="518" t="inlineStr">
        <f aca="false">IF(OR(B60="",'Cover Sheet'!$AC$6=""),"",IF(('Cover Sheet'!$AC$6="2nd"),(VLOOKUP(ROUND((D60*100),0),Goals!$E$4:$H$104,2,1)/100),IF(('Cover Sheet'!$AC$6="3rd"),(VLOOKUP(ROUND((D60*100),0),Goals!$E$4:$H$104,3,1)/100),VLOOKUP(ROUND((D60*100),0),Goals!$E$4:$H$104,4,1)/100)))</f>
        <is>
          <t/>
        </is>
      </c>
      <c r="H60" s="519" t="inlineStr">
        <f aca="false">IF(COUNT('Math Scores'!$F61:$AC61)=0,"",SUMIF('Math Scores'!$F$6:$IC$6,H$4,'Math Scores'!$F61:$IC61))</f>
        <is>
          <t/>
        </is>
      </c>
      <c r="I60" s="519" t="inlineStr">
        <f aca="false">IF(COUNT('Math Scores'!$F61:$AC61)=0,"",SUMIF('Math Scores'!$F$6:$IC$6,I$4,'Math Scores'!$F61:$IC61))</f>
        <is>
          <t/>
        </is>
      </c>
      <c r="J60" s="519" t="inlineStr">
        <f aca="false">IF(COUNT('Math Scores'!$F61:$AC61)=0,"",SUMIF('Math Scores'!$F$6:$IC$6,J$4,'Math Scores'!$F61:$IC61))</f>
        <is>
          <t/>
        </is>
      </c>
      <c r="K60" s="519" t="inlineStr">
        <f aca="false">IF(COUNT('Math Scores'!$F61:$AC61)=0,"",SUMIF('Math Scores'!$F$6:$IC$6,K$4,'Math Scores'!$F61:$IC61))</f>
        <is>
          <t/>
        </is>
      </c>
      <c r="L60" s="519" t="inlineStr">
        <f aca="false">IF(COUNT('Math Scores'!$F61:$AC61)=0,"",SUMIF('Math Scores'!$F$6:$IC$6,L$4,'Math Scores'!$F61:$IC61))</f>
        <is>
          <t/>
        </is>
      </c>
      <c r="M60" s="519" t="inlineStr">
        <f aca="false">IF(COUNT('Math Scores'!$F61:$AC61)=0,"",SUMIF('Math Scores'!$F$6:$IC$6,M$4,'Math Scores'!$F61:$IC61))</f>
        <is>
          <t/>
        </is>
      </c>
      <c r="N60" s="519" t="inlineStr">
        <f aca="false">IF(COUNT('Math Scores'!$F61:$AC61)=0,"",SUMIF('Math Scores'!$F$6:$IC$6,N$4,'Math Scores'!$F61:$IC61))</f>
        <is>
          <t/>
        </is>
      </c>
      <c r="O60" s="519" t="inlineStr">
        <f aca="false">IF(COUNT('Math Scores'!$F61:$AC61)=0,"",SUMIF('Math Scores'!$F$6:$IC$6,O$4,'Math Scores'!$F61:$IC61))</f>
        <is>
          <t/>
        </is>
      </c>
      <c r="P60" s="519" t="inlineStr">
        <f aca="false">IF(COUNT('Math Scores'!$F61:$AC61)=0,"",SUMIF('Math Scores'!$F$6:$IC$6,P$4,'Math Scores'!$F61:$IC61))</f>
        <is>
          <t/>
        </is>
      </c>
      <c r="Q60" s="519" t="inlineStr">
        <f aca="false">IF(COUNT('Math Scores'!$F61:$AC61)=0,"",SUMIF('Math Scores'!$F$6:$IC$6,Q$4,'Math Scores'!$F61:$IC61))</f>
        <is>
          <t/>
        </is>
      </c>
      <c r="R60" s="519" t="inlineStr">
        <f aca="false">IF(COUNT('Math Scores'!$F61:$AC61)=0,"",SUMIF('Math Scores'!$F$6:$IC$6,R$4,'Math Scores'!$F61:$IC61))</f>
        <is>
          <t/>
        </is>
      </c>
      <c r="S60" s="519"/>
      <c r="T60" s="519"/>
      <c r="U60" s="519"/>
      <c r="V60" s="519"/>
      <c r="W60" s="519"/>
      <c r="X60" s="519" t="inlineStr">
        <f aca="false">IF(COUNT('Math Scores'!$AD61:$AZ61)=0,"",SUMIF('Math Scores'!$F$6:$IC$6,X$4,'Math Scores'!$F61:$IC61))</f>
        <is>
          <t/>
        </is>
      </c>
      <c r="Y60" s="519" t="inlineStr">
        <f aca="false">IF(COUNT('Math Scores'!$AD61:$AZ61)=0,"",SUMIF('Math Scores'!$F$6:$IC$6,Y$4,'Math Scores'!$F61:$IC61))</f>
        <is>
          <t/>
        </is>
      </c>
      <c r="Z60" s="519" t="inlineStr">
        <f aca="false">IF(COUNT('Math Scores'!$AD61:$AZ61)=0,"",SUMIF('Math Scores'!$F$6:$IC$6,Z$4,'Math Scores'!$F61:$IC61))</f>
        <is>
          <t/>
        </is>
      </c>
      <c r="AA60" s="519" t="inlineStr">
        <f aca="false">IF(COUNT('Math Scores'!$AD61:$AZ61)=0,"",SUMIF('Math Scores'!$F$6:$IC$6,AA$4,'Math Scores'!$F61:$IC61))</f>
        <is>
          <t/>
        </is>
      </c>
      <c r="AB60" s="519" t="inlineStr">
        <f aca="false">IF(COUNT('Math Scores'!$AD61:$AZ61)=0,"",SUMIF('Math Scores'!$F$6:$IC$6,AB$4,'Math Scores'!$F61:$IC61))</f>
        <is>
          <t/>
        </is>
      </c>
      <c r="AC60" s="519" t="inlineStr">
        <f aca="false">IF(COUNT('Math Scores'!$AD61:$AZ61)=0,"",SUMIF('Math Scores'!$F$6:$IC$6,AC$4,'Math Scores'!$F61:$IC61))</f>
        <is>
          <t/>
        </is>
      </c>
      <c r="AD60" s="519" t="inlineStr">
        <f aca="false">IF(COUNT('Math Scores'!$AD61:$AZ61)=0,"",SUMIF('Math Scores'!$F$6:$IC$6,AD$4,'Math Scores'!$F61:$IC61))</f>
        <is>
          <t/>
        </is>
      </c>
      <c r="AE60" s="519" t="inlineStr">
        <f aca="false">IF(COUNT('Math Scores'!$AD61:$AZ61)=0,"",SUMIF('Math Scores'!$F$6:$IC$6,AE$4,'Math Scores'!$F61:$IC61))</f>
        <is>
          <t/>
        </is>
      </c>
      <c r="AF60" s="519" t="inlineStr">
        <f aca="false">IF(COUNT('Math Scores'!$AD61:$AZ61)=0,"",SUMIF('Math Scores'!$F$6:$IC$6,AF$4,'Math Scores'!$F61:$IC61))</f>
        <is>
          <t/>
        </is>
      </c>
      <c r="AG60" s="519" t="inlineStr">
        <f aca="false">IF(COUNT('Math Scores'!$AD61:$AZ61)=0,"",SUMIF('Math Scores'!$F$6:$IC$6,AG$4,'Math Scores'!$F61:$IC61))</f>
        <is>
          <t/>
        </is>
      </c>
      <c r="AH60" s="519" t="inlineStr">
        <f aca="false">IF(COUNT('Math Scores'!$AD61:$AZ61)=0,"",SUMIF('Math Scores'!$F$6:$IC$6,AH$4,'Math Scores'!$F61:$IC61))</f>
        <is>
          <t/>
        </is>
      </c>
      <c r="AI60" s="519" t="inlineStr">
        <f aca="false">IF(COUNT('Math Scores'!$AD61:$AZ61)=0,"",SUMIF('Math Scores'!$F$6:$IC$6,AI$4,'Math Scores'!$F61:$IC61))</f>
        <is>
          <t/>
        </is>
      </c>
      <c r="AJ60" s="519" t="inlineStr">
        <f aca="false">IF(COUNT('Math Scores'!$BA61:$BY61)=0,"",SUMIF('Math Scores'!$F$6:$IC$6,AJ$4,'Math Scores'!$F61:$IC61))</f>
        <is>
          <t/>
        </is>
      </c>
      <c r="AK60" s="519" t="inlineStr">
        <f aca="false">IF(COUNT('Math Scores'!$BA61:$BY61)=0,"",SUMIF('Math Scores'!$F$6:$IC$6,AK$4,'Math Scores'!$F61:$IC61))</f>
        <is>
          <t/>
        </is>
      </c>
      <c r="AL60" s="519" t="inlineStr">
        <f aca="false">IF(COUNT('Math Scores'!$BA61:$BY61)=0,"",SUMIF('Math Scores'!$F$6:$IC$6,AL$4,'Math Scores'!$F61:$IC61))</f>
        <is>
          <t/>
        </is>
      </c>
      <c r="AM60" s="519" t="inlineStr">
        <f aca="false">IF(COUNT('Math Scores'!$BA61:$BY61)=0,"",SUMIF('Math Scores'!$F$6:$IC$6,AM$4,'Math Scores'!$F61:$IC61))</f>
        <is>
          <t/>
        </is>
      </c>
      <c r="AN60" s="519" t="inlineStr">
        <f aca="false">IF(COUNT('Math Scores'!$BA61:$BY61)=0,"",SUMIF('Math Scores'!$F$6:$IC$6,AN$4,'Math Scores'!$F61:$IC61))</f>
        <is>
          <t/>
        </is>
      </c>
      <c r="AO60" s="519" t="inlineStr">
        <f aca="false">IF(COUNT('Math Scores'!$BA61:$BY61)=0,"",SUMIF('Math Scores'!$F$6:$IC$6,AO$4,'Math Scores'!$F61:$IC61))</f>
        <is>
          <t/>
        </is>
      </c>
      <c r="AP60" s="519" t="inlineStr">
        <f aca="false">IF(COUNT('Math Scores'!$BA61:$BY61)=0,"",SUMIF('Math Scores'!$F$6:$IC$6,AP$4,'Math Scores'!$F61:$IC61))</f>
        <is>
          <t/>
        </is>
      </c>
      <c r="AQ60" s="519" t="inlineStr">
        <f aca="false">IF(COUNT('Math Scores'!$BA61:$BY61)=0,"",SUMIF('Math Scores'!$F$6:$IC$6,AQ$4,'Math Scores'!$F61:$IC61))</f>
        <is>
          <t/>
        </is>
      </c>
      <c r="AR60" s="519" t="inlineStr">
        <f aca="false">IF(COUNT('Math Scores'!$BA61:$BY61)=0,"",SUMIF('Math Scores'!$F$6:$IC$6,AR$4,'Math Scores'!$F61:$IC61))</f>
        <is>
          <t/>
        </is>
      </c>
      <c r="AS60" s="519" t="inlineStr">
        <f aca="false">IF(COUNT('Math Scores'!$BA61:$BY61)=0,"",SUMIF('Math Scores'!$F$6:$IC$6,AS$4,'Math Scores'!$F61:$IC61))</f>
        <is>
          <t/>
        </is>
      </c>
      <c r="AT60" s="519" t="inlineStr">
        <f aca="false">IF(COUNT('Math Scores'!$BA61:$BY61)=0,"",SUMIF('Math Scores'!$F$6:$IC$6,AT$4,'Math Scores'!$F61:$IC61))</f>
        <is>
          <t/>
        </is>
      </c>
      <c r="AU60" s="519" t="inlineStr">
        <f aca="false">IF(COUNT('Math Scores'!$BA61:$BY61)=0,"",SUMIF('Math Scores'!$F$6:$IC$6,AU$4,'Math Scores'!$F61:$IC61))</f>
        <is>
          <t/>
        </is>
      </c>
      <c r="AV60" s="519" t="inlineStr">
        <f aca="false">IF(COUNT('Math Scores'!$BA61:$BY61)=0,"",SUMIF('Math Scores'!$F$6:$IC$6,AV$4,'Math Scores'!$F61:$IC61))</f>
        <is>
          <t/>
        </is>
      </c>
      <c r="AW60" s="519" t="inlineStr">
        <f aca="false">IF(COUNT('Math Scores'!$BA61:$BY61)=0,"",SUMIF('Math Scores'!$F$6:$IC$6,AW$4,'Math Scores'!$F61:$IC61))</f>
        <is>
          <t/>
        </is>
      </c>
      <c r="AX60" s="519" t="inlineStr">
        <f aca="false">IF(COUNT('Math Scores'!$BZ61:$CW61)=0,"",SUMIF('Math Scores'!$F$6:$IC$6,AX$4,'Math Scores'!$F61:$IC61))</f>
        <is>
          <t/>
        </is>
      </c>
      <c r="AY60" s="519" t="inlineStr">
        <f aca="false">IF(COUNT('Math Scores'!$BZ61:$CW61)=0,"",SUMIF('Math Scores'!$F$6:$IC$6,AY$4,'Math Scores'!$F61:$IC61))</f>
        <is>
          <t/>
        </is>
      </c>
      <c r="AZ60" s="519" t="inlineStr">
        <f aca="false">IF(COUNT('Math Scores'!$BZ61:$CW61)=0,"",SUMIF('Math Scores'!$F$6:$IC$6,AZ$4,'Math Scores'!$F61:$IC61))</f>
        <is>
          <t/>
        </is>
      </c>
      <c r="BA60" s="519" t="inlineStr">
        <f aca="false">IF(COUNT('Math Scores'!$BZ61:$CW61)=0,"",SUMIF('Math Scores'!$F$6:$IC$6,BA$4,'Math Scores'!$F61:$IC61))</f>
        <is>
          <t/>
        </is>
      </c>
      <c r="BB60" s="519" t="inlineStr">
        <f aca="false">IF(COUNT('Math Scores'!$BZ61:$CW61)=0,"",SUMIF('Math Scores'!$F$6:$IC$6,BB$4,'Math Scores'!$F61:$IC61))</f>
        <is>
          <t/>
        </is>
      </c>
      <c r="BC60" s="519" t="inlineStr">
        <f aca="false">IF(COUNT('Math Scores'!$BZ61:$CW61)=0,"",SUMIF('Math Scores'!$F$6:$IC$6,BC$4,'Math Scores'!$F61:$IC61))</f>
        <is>
          <t/>
        </is>
      </c>
      <c r="BD60" s="519" t="inlineStr">
        <f aca="false">IF(COUNT('Math Scores'!$BZ61:$CW61)=0,"",SUMIF('Math Scores'!$F$6:$IC$6,BD$4,'Math Scores'!$F61:$IC61))</f>
        <is>
          <t/>
        </is>
      </c>
      <c r="BE60" s="519" t="inlineStr">
        <f aca="false">IF(COUNT('Math Scores'!$BZ61:$CW61)=0,"",SUMIF('Math Scores'!$F$6:$IC$6,BE$4,'Math Scores'!$F61:$IC61))</f>
        <is>
          <t/>
        </is>
      </c>
      <c r="BF60" s="519" t="inlineStr">
        <f aca="false">IF(COUNT('Math Scores'!$BZ61:$CW61)=0,"",SUMIF('Math Scores'!$F$6:$IC$6,BF$4,'Math Scores'!$F61:$IC61))</f>
        <is>
          <t/>
        </is>
      </c>
      <c r="BG60" s="519" t="inlineStr">
        <f aca="false">IF(COUNT('Math Scores'!$BZ61:$CW61)=0,"",SUMIF('Math Scores'!$F$6:$IC$6,BG$4,'Math Scores'!$F61:$IC61))</f>
        <is>
          <t/>
        </is>
      </c>
      <c r="BH60" s="519" t="inlineStr">
        <f aca="false">IF(COUNT('Math Scores'!$BZ61:$CW61)=0,"",SUMIF('Math Scores'!$F$6:$IC$6,BH$4,'Math Scores'!$F61:$IC61))</f>
        <is>
          <t/>
        </is>
      </c>
      <c r="BI60" s="519" t="inlineStr">
        <f aca="false">IF(COUNT('Math Scores'!$BZ61:$CW61)=0,"",SUMIF('Math Scores'!$F$6:$IC$6,BI$4,'Math Scores'!$F61:$IC61))</f>
        <is>
          <t/>
        </is>
      </c>
      <c r="BJ60" s="519" t="inlineStr">
        <f aca="false">IF(COUNT('Math Scores'!$BZ61:$CW61)=0,"",SUMIF('Math Scores'!$F$6:$IC$6,BJ$4,'Math Scores'!$F61:$IC61))</f>
        <is>
          <t/>
        </is>
      </c>
      <c r="BK60" s="519" t="inlineStr">
        <f aca="false">IF(COUNT('Math Scores'!$BZ61:$CW61)=0,"",SUMIF('Math Scores'!$F$6:$IC$6,BK$4,'Math Scores'!$F61:$IC61))</f>
        <is>
          <t/>
        </is>
      </c>
      <c r="BL60" s="519" t="inlineStr">
        <f aca="false">IF(COUNT('Math Scores'!$CX61:$DU61)=0,"",SUMIF('Math Scores'!$F$6:$IC$6,BL$4,'Math Scores'!$F61:$IC61))</f>
        <is>
          <t/>
        </is>
      </c>
      <c r="BM60" s="519" t="inlineStr">
        <f aca="false">IF(COUNT('Math Scores'!$CX61:$DU61)=0,"",SUMIF('Math Scores'!$F$6:$IC$6,BM$4,'Math Scores'!$F61:$IC61))</f>
        <is>
          <t/>
        </is>
      </c>
      <c r="BN60" s="519" t="inlineStr">
        <f aca="false">IF(COUNT('Math Scores'!$CX61:$DU61)=0,"",SUMIF('Math Scores'!$F$6:$IC$6,BN$4,'Math Scores'!$F61:$IC61))</f>
        <is>
          <t/>
        </is>
      </c>
      <c r="BO60" s="519" t="inlineStr">
        <f aca="false">IF(COUNT('Math Scores'!$CX61:$DU61)=0,"",SUMIF('Math Scores'!$F$6:$IC$6,BO$4,'Math Scores'!$F61:$IC61))</f>
        <is>
          <t/>
        </is>
      </c>
      <c r="BP60" s="519" t="inlineStr">
        <f aca="false">IF(COUNT('Math Scores'!$CX61:$DU61)=0,"",SUMIF('Math Scores'!$F$6:$IC$6,BP$4,'Math Scores'!$F61:$IC61))</f>
        <is>
          <t/>
        </is>
      </c>
      <c r="BQ60" s="519" t="inlineStr">
        <f aca="false">IF(COUNT('Math Scores'!$CX61:$DU61)=0,"",SUMIF('Math Scores'!$F$6:$IC$6,BQ$4,'Math Scores'!$F61:$IC61))</f>
        <is>
          <t/>
        </is>
      </c>
      <c r="BR60" s="519" t="inlineStr">
        <f aca="false">IF(COUNT('Math Scores'!$CX61:$DU61)=0,"",SUMIF('Math Scores'!$F$6:$IC$6,BR$4,'Math Scores'!$F61:$IC61))</f>
        <is>
          <t/>
        </is>
      </c>
      <c r="BS60" s="519" t="inlineStr">
        <f aca="false">IF(COUNT('Math Scores'!$CX61:$DU61)=0,"",SUMIF('Math Scores'!$F$6:$IC$6,BS$4,'Math Scores'!$F61:$IC61))</f>
        <is>
          <t/>
        </is>
      </c>
      <c r="BT60" s="519" t="inlineStr">
        <f aca="false">IF(COUNT('Math Scores'!$CX61:$DU61)=0,"",SUMIF('Math Scores'!$F$6:$IC$6,BT$4,'Math Scores'!$F61:$IC61))</f>
        <is>
          <t/>
        </is>
      </c>
      <c r="BU60" s="519" t="inlineStr">
        <f aca="false">IF(COUNT('Math Scores'!$CX61:$DU61)=0,"",SUMIF('Math Scores'!$F$6:$IC$6,BU$4,'Math Scores'!$F61:$IC61))</f>
        <is>
          <t/>
        </is>
      </c>
      <c r="BV60" s="519" t="inlineStr">
        <f aca="false">IF(COUNT('Math Scores'!$CX61:$DU61)=0,"",SUMIF('Math Scores'!$F$6:$IC$6,BV$4,'Math Scores'!$F61:$IC61))</f>
        <is>
          <t/>
        </is>
      </c>
      <c r="BW60" s="519" t="inlineStr">
        <f aca="false">IF(COUNT('Math Scores'!$CX61:$DU61)=0,"",SUMIF('Math Scores'!$F$6:$IC$6,BW$4,'Math Scores'!$F61:$IC61))</f>
        <is>
          <t/>
        </is>
      </c>
      <c r="BX60" s="519" t="inlineStr">
        <f aca="false">IF(COUNT('Math Scores'!$CX61:$DU61)=0,"",SUMIF('Math Scores'!$F$6:$IC$6,BX$4,'Math Scores'!$F61:$IC61))</f>
        <is>
          <t/>
        </is>
      </c>
      <c r="BY60" s="519" t="inlineStr">
        <f aca="false">IF(COUNT('Math Scores'!$CX61:$DU61)=0,"",SUMIF('Math Scores'!$F$6:$IC$6,BY$4,'Math Scores'!$F61:$IC61))</f>
        <is>
          <t/>
        </is>
      </c>
      <c r="BZ60" s="519" t="inlineStr">
        <f aca="false">IF(COUNT('Math Scores'!$CX61:$DU61)=0,"",SUMIF('Math Scores'!$F$6:$IC$6,BZ$4,'Math Scores'!$F61:$IC61))</f>
        <is>
          <t/>
        </is>
      </c>
      <c r="CA60" s="519" t="inlineStr">
        <f aca="false">IF(COUNT('Math Scores'!$CX61:$DU61)=0,"",SUMIF('Math Scores'!$F$6:$IC$6,CA$4,'Math Scores'!$F61:$IC61))</f>
        <is>
          <t/>
        </is>
      </c>
      <c r="CB60" s="519" t="inlineStr">
        <f aca="false">IF(COUNT('Math Scores'!$CX61:$DU61)=0,"",SUMIF('Math Scores'!$F$6:$IC$6,CB$4,'Math Scores'!$F61:$IC61))</f>
        <is>
          <t/>
        </is>
      </c>
      <c r="CC60" s="519" t="inlineStr">
        <f aca="false">IF(COUNT('Math Scores'!$CX61:$DU61)=0,"",SUMIF('Math Scores'!$F$6:$IC$6,CC$4,'Math Scores'!$F61:$IC61))</f>
        <is>
          <t/>
        </is>
      </c>
      <c r="CD60" s="519" t="inlineStr">
        <f aca="false">IF(COUNT('Math Scores'!$DV61:$EU61)=0,"",SUMIF('Math Scores'!$F$6:$IC$6,CD$4,'Math Scores'!$F61:$IC61))</f>
        <is>
          <t/>
        </is>
      </c>
      <c r="CE60" s="519" t="inlineStr">
        <f aca="false">IF(COUNT('Math Scores'!$DV61:$EU61)=0,"",SUMIF('Math Scores'!$F$6:$IC$6,CE$4,'Math Scores'!$F61:$IC61))</f>
        <is>
          <t/>
        </is>
      </c>
      <c r="CF60" s="519" t="inlineStr">
        <f aca="false">IF(COUNT('Math Scores'!$DV61:$EU61)=0,"",SUMIF('Math Scores'!$F$6:$IC$6,CF$4,'Math Scores'!$F61:$IC61))</f>
        <is>
          <t/>
        </is>
      </c>
      <c r="CG60" s="519" t="inlineStr">
        <f aca="false">IF(COUNT('Math Scores'!$DV61:$EU61)=0,"",SUMIF('Math Scores'!$F$6:$IC$6,CG$4,'Math Scores'!$F61:$IC61))</f>
        <is>
          <t/>
        </is>
      </c>
      <c r="CH60" s="519" t="inlineStr">
        <f aca="false">IF(COUNT('Math Scores'!$DV61:$EU61)=0,"",SUMIF('Math Scores'!$F$6:$IC$6,CH$4,'Math Scores'!$F61:$IC61))</f>
        <is>
          <t/>
        </is>
      </c>
      <c r="CI60" s="519" t="inlineStr">
        <f aca="false">IF(COUNT('Math Scores'!$DV61:$EU61)=0,"",SUMIF('Math Scores'!$F$6:$IC$6,CI$4,'Math Scores'!$F61:$IC61))</f>
        <is>
          <t/>
        </is>
      </c>
      <c r="CJ60" s="519" t="inlineStr">
        <f aca="false">IF(COUNT('Math Scores'!$DV61:$EU61)=0,"",SUMIF('Math Scores'!$F$6:$IC$6,CJ$4,'Math Scores'!$F61:$IC61))</f>
        <is>
          <t/>
        </is>
      </c>
      <c r="CK60" s="519" t="inlineStr">
        <f aca="false">IF(COUNT('Math Scores'!$DV61:$EU61)=0,"",SUMIF('Math Scores'!$F$6:$IC$6,CK$4,'Math Scores'!$F61:$IC61))</f>
        <is>
          <t/>
        </is>
      </c>
      <c r="CL60" s="519" t="inlineStr">
        <f aca="false">IF(COUNT('Math Scores'!$DV61:$EU61)=0,"",SUMIF('Math Scores'!$F$6:$IC$6,CL$4,'Math Scores'!$F61:$IC61))</f>
        <is>
          <t/>
        </is>
      </c>
      <c r="CM60" s="519" t="inlineStr">
        <f aca="false">IF(COUNT('Math Scores'!$DV61:$EU61)=0,"",SUMIF('Math Scores'!$F$6:$IC$6,CM$4,'Math Scores'!$F61:$IC61))</f>
        <is>
          <t/>
        </is>
      </c>
      <c r="CN60" s="519" t="inlineStr">
        <f aca="false">IF(COUNT('Math Scores'!$DV61:$EU61)=0,"",SUMIF('Math Scores'!$F$6:$IC$6,CN$4,'Math Scores'!$F61:$IC61))</f>
        <is>
          <t/>
        </is>
      </c>
      <c r="CO60" s="519" t="inlineStr">
        <f aca="false">IF(COUNT('Math Scores'!$DV61:$EU61)=0,"",SUMIF('Math Scores'!$F$6:$IC$6,CO$4,'Math Scores'!$F61:$IC61))</f>
        <is>
          <t/>
        </is>
      </c>
      <c r="CP60" s="519" t="inlineStr">
        <f aca="false">IF(COUNT('Math Scores'!$DV61:$EU61)=0,"",SUMIF('Math Scores'!$F$6:$IC$6,CP$4,'Math Scores'!$F61:$IC61))</f>
        <is>
          <t/>
        </is>
      </c>
      <c r="CQ60" s="519" t="inlineStr">
        <f aca="false">IF(COUNT('Math Scores'!$DV61:$EU61)=0,"",SUMIF('Math Scores'!$F$6:$IC$6,CQ$4,'Math Scores'!$F61:$IC61))</f>
        <is>
          <t/>
        </is>
      </c>
      <c r="CR60" s="519" t="inlineStr">
        <f aca="false">IF(COUNT('Math Scores'!$DV61:$EU61)=0,"",SUMIF('Math Scores'!$F$6:$IC$6,CR$4,'Math Scores'!$F61:$IC61))</f>
        <is>
          <t/>
        </is>
      </c>
      <c r="CS60" s="519" t="inlineStr">
        <f aca="false">IF(COUNT('Math Scores'!$DV61:$EU61)=0,"",SUMIF('Math Scores'!$F$6:$IC$6,CS$4,'Math Scores'!$F61:$IC61))</f>
        <is>
          <t/>
        </is>
      </c>
      <c r="CT60" s="519" t="inlineStr">
        <f aca="false">IF(COUNT('Math Scores'!$EV61:$FW61)=0,"",SUMIF('Math Scores'!$F$6:$IC$6,CT$4,'Math Scores'!$F61:$IC61))</f>
        <is>
          <t/>
        </is>
      </c>
      <c r="CU60" s="519" t="inlineStr">
        <f aca="false">IF(COUNT('Math Scores'!$EV61:$FW61)=0,"",SUMIF('Math Scores'!$F$6:$IC$6,CU$4,'Math Scores'!$F61:$IC61))</f>
        <is>
          <t/>
        </is>
      </c>
      <c r="CV60" s="519" t="inlineStr">
        <f aca="false">IF(COUNT('Math Scores'!$EV61:$FW61)=0,"",SUMIF('Math Scores'!$F$6:$IC$6,CV$4,'Math Scores'!$F61:$IC61))</f>
        <is>
          <t/>
        </is>
      </c>
      <c r="CW60" s="519" t="inlineStr">
        <f aca="false">IF(COUNT('Math Scores'!$EV61:$FW61)=0,"",SUMIF('Math Scores'!$F$6:$IC$6,CW$4,'Math Scores'!$F61:$IC61))</f>
        <is>
          <t/>
        </is>
      </c>
      <c r="CX60" s="519" t="inlineStr">
        <f aca="false">IF(COUNT('Math Scores'!$EV61:$FW61)=0,"",SUMIF('Math Scores'!$F$6:$IC$6,CX$4,'Math Scores'!$F61:$IC61))</f>
        <is>
          <t/>
        </is>
      </c>
      <c r="CY60" s="519" t="inlineStr">
        <f aca="false">IF(COUNT('Math Scores'!$EV61:$FW61)=0,"",SUMIF('Math Scores'!$F$6:$IC$6,CY$4,'Math Scores'!$F61:$IC61))</f>
        <is>
          <t/>
        </is>
      </c>
      <c r="CZ60" s="519" t="inlineStr">
        <f aca="false">IF(COUNT('Math Scores'!$EV61:$FW61)=0,"",SUMIF('Math Scores'!$F$6:$IC$6,CZ$4,'Math Scores'!$F61:$IC61))</f>
        <is>
          <t/>
        </is>
      </c>
      <c r="DA60" s="519" t="inlineStr">
        <f aca="false">IF(COUNT('Math Scores'!$EV61:$FW61)=0,"",SUMIF('Math Scores'!$F$6:$IC$6,DA$4,'Math Scores'!$F61:$IC61))</f>
        <is>
          <t/>
        </is>
      </c>
      <c r="DB60" s="519" t="inlineStr">
        <f aca="false">IF(COUNT('Math Scores'!$EV61:$FW61)=0,"",SUMIF('Math Scores'!$F$6:$IC$6,DB$4,'Math Scores'!$F61:$IC61))</f>
        <is>
          <t/>
        </is>
      </c>
      <c r="DC60" s="519" t="inlineStr">
        <f aca="false">IF(COUNT('Math Scores'!$EV61:$FW61)=0,"",SUMIF('Math Scores'!$F$6:$IC$6,DC$4,'Math Scores'!$F61:$IC61))</f>
        <is>
          <t/>
        </is>
      </c>
      <c r="DD60" s="519" t="inlineStr">
        <f aca="false">IF(COUNT('Math Scores'!$EV61:$FW61)=0,"",SUMIF('Math Scores'!$F$6:$IC$6,DD$4,'Math Scores'!$F61:$IC61))</f>
        <is>
          <t/>
        </is>
      </c>
      <c r="DE60" s="519" t="inlineStr">
        <f aca="false">IF(COUNT('Math Scores'!$EV61:$FW61)=0,"",SUMIF('Math Scores'!$F$6:$IC$6,DE$4,'Math Scores'!$F61:$IC61))</f>
        <is>
          <t/>
        </is>
      </c>
      <c r="DF60" s="519" t="inlineStr">
        <f aca="false">IF(COUNT('Math Scores'!$EV61:$FW61)=0,"",SUMIF('Math Scores'!$F$6:$IC$6,DF$4,'Math Scores'!$F61:$IC61))</f>
        <is>
          <t/>
        </is>
      </c>
      <c r="DG60" s="519" t="inlineStr">
        <f aca="false">IF(COUNT('Math Scores'!$EV61:$FW61)=0,"",SUMIF('Math Scores'!$F$6:$IC$6,DG$4,'Math Scores'!$F61:$IC61))</f>
        <is>
          <t/>
        </is>
      </c>
    </row>
    <row r="61" customFormat="false" ht="12.75" hidden="false" customHeight="false" outlineLevel="0" collapsed="false">
      <c r="A61" s="421" t="n">
        <v>54</v>
      </c>
      <c r="B61" s="228" t="inlineStr">
        <f aca="false">'Math Scores'!B62</f>
        <is>
          <t/>
        </is>
      </c>
      <c r="C61" s="517" t="inlineStr">
        <f aca="false">IF(COUNT('Math Scores'!F62:HI62)=0, "", (SUMIF('Math Scores'!$F$5:$HI$5,"Yes",'Math Scores'!F62:HI62)/SUMIF('Math Scores'!$F$5:$HI$5,"Yes",'Math Scores'!$F$2:$HI$2)))</f>
        <is>
          <t/>
        </is>
      </c>
      <c r="D61" s="476" t="inlineStr">
        <f aca="false">IF(B61="","",IF(COUNT(H61:DG61)=0,"",IF(('Cover Sheet'!$AC$6="2nd"),(SUM(H61:W61)/SUM(H$2:W$2)),IF(('Cover Sheet'!$AC$6="3rd"),(SUM(X61:AI61)/SUM(X$2:AI$2)),IF(('Cover Sheet'!$AC$6="4th"),(SUM(AJ61:AW61)/SUM(AJ$2:AW$2)),IF(('Cover Sheet'!$AC$6="5th"),(SUM(AX61:BK61)/SUM(AX$2:BK$2)),IF(('Cover Sheet'!$AC$6="6th"),(SUM(BL61:CC61)/SUM(BL$2:CC$2)),IF(('Cover Sheet'!$AC$6="7th"),(SUM(CD61:CS61)/SUM(CD$2:CS$2)),IF(('Cover Sheet'!$AC$6="8th"),(SUM(CT61:DG61)/SUM(CT$2:DG$2)),"ERROR")))))))))</f>
        <is>
          <t/>
        </is>
      </c>
      <c r="E61" s="318" t="str">
        <f aca="false">IF(D61="","",IF(D61&gt;0.9,"A1",IF(D61&gt;0.8,"A2",IF(D61&gt;0.7,"B1",IF(D61&gt;0.6,"B2",IF(D61&gt;0.5,"C1",IF(D61&gt;0.4,"C2",IF(D61&gt;0.32,"D",IF(D61&gt;0.2,"E1","E2")))))))))</f>
        <v/>
      </c>
      <c r="F61" s="476" t="str">
        <f aca="false">IF(G61="","",IF(G61&gt;=0.9,"Distinction",IF(G61&gt;=0.75,"First Class",IF(G61&gt;=0.56,"Second Class",IF(G61&gt;=0.35,"Pass","Unsatisfactory")))))</f>
        <v/>
      </c>
      <c r="G61" s="518" t="inlineStr">
        <f aca="false">IF(OR(B61="",'Cover Sheet'!$AC$6=""),"",IF(('Cover Sheet'!$AC$6="2nd"),(VLOOKUP(ROUND((D61*100),0),Goals!$E$4:$H$104,2,1)/100),IF(('Cover Sheet'!$AC$6="3rd"),(VLOOKUP(ROUND((D61*100),0),Goals!$E$4:$H$104,3,1)/100),VLOOKUP(ROUND((D61*100),0),Goals!$E$4:$H$104,4,1)/100)))</f>
        <is>
          <t/>
        </is>
      </c>
      <c r="H61" s="519" t="inlineStr">
        <f aca="false">IF(COUNT('Math Scores'!$F62:$AC62)=0,"",SUMIF('Math Scores'!$F$6:$IC$6,H$4,'Math Scores'!$F62:$IC62))</f>
        <is>
          <t/>
        </is>
      </c>
      <c r="I61" s="519" t="inlineStr">
        <f aca="false">IF(COUNT('Math Scores'!$F62:$AC62)=0,"",SUMIF('Math Scores'!$F$6:$IC$6,I$4,'Math Scores'!$F62:$IC62))</f>
        <is>
          <t/>
        </is>
      </c>
      <c r="J61" s="519" t="inlineStr">
        <f aca="false">IF(COUNT('Math Scores'!$F62:$AC62)=0,"",SUMIF('Math Scores'!$F$6:$IC$6,J$4,'Math Scores'!$F62:$IC62))</f>
        <is>
          <t/>
        </is>
      </c>
      <c r="K61" s="519" t="inlineStr">
        <f aca="false">IF(COUNT('Math Scores'!$F62:$AC62)=0,"",SUMIF('Math Scores'!$F$6:$IC$6,K$4,'Math Scores'!$F62:$IC62))</f>
        <is>
          <t/>
        </is>
      </c>
      <c r="L61" s="519" t="inlineStr">
        <f aca="false">IF(COUNT('Math Scores'!$F62:$AC62)=0,"",SUMIF('Math Scores'!$F$6:$IC$6,L$4,'Math Scores'!$F62:$IC62))</f>
        <is>
          <t/>
        </is>
      </c>
      <c r="M61" s="519" t="inlineStr">
        <f aca="false">IF(COUNT('Math Scores'!$F62:$AC62)=0,"",SUMIF('Math Scores'!$F$6:$IC$6,M$4,'Math Scores'!$F62:$IC62))</f>
        <is>
          <t/>
        </is>
      </c>
      <c r="N61" s="519" t="inlineStr">
        <f aca="false">IF(COUNT('Math Scores'!$F62:$AC62)=0,"",SUMIF('Math Scores'!$F$6:$IC$6,N$4,'Math Scores'!$F62:$IC62))</f>
        <is>
          <t/>
        </is>
      </c>
      <c r="O61" s="519" t="inlineStr">
        <f aca="false">IF(COUNT('Math Scores'!$F62:$AC62)=0,"",SUMIF('Math Scores'!$F$6:$IC$6,O$4,'Math Scores'!$F62:$IC62))</f>
        <is>
          <t/>
        </is>
      </c>
      <c r="P61" s="519" t="inlineStr">
        <f aca="false">IF(COUNT('Math Scores'!$F62:$AC62)=0,"",SUMIF('Math Scores'!$F$6:$IC$6,P$4,'Math Scores'!$F62:$IC62))</f>
        <is>
          <t/>
        </is>
      </c>
      <c r="Q61" s="519" t="inlineStr">
        <f aca="false">IF(COUNT('Math Scores'!$F62:$AC62)=0,"",SUMIF('Math Scores'!$F$6:$IC$6,Q$4,'Math Scores'!$F62:$IC62))</f>
        <is>
          <t/>
        </is>
      </c>
      <c r="R61" s="519" t="inlineStr">
        <f aca="false">IF(COUNT('Math Scores'!$F62:$AC62)=0,"",SUMIF('Math Scores'!$F$6:$IC$6,R$4,'Math Scores'!$F62:$IC62))</f>
        <is>
          <t/>
        </is>
      </c>
      <c r="S61" s="519"/>
      <c r="T61" s="519"/>
      <c r="U61" s="519"/>
      <c r="V61" s="519"/>
      <c r="W61" s="519"/>
      <c r="X61" s="519" t="inlineStr">
        <f aca="false">IF(COUNT('Math Scores'!$AD62:$AZ62)=0,"",SUMIF('Math Scores'!$F$6:$IC$6,X$4,'Math Scores'!$F62:$IC62))</f>
        <is>
          <t/>
        </is>
      </c>
      <c r="Y61" s="519" t="inlineStr">
        <f aca="false">IF(COUNT('Math Scores'!$AD62:$AZ62)=0,"",SUMIF('Math Scores'!$F$6:$IC$6,Y$4,'Math Scores'!$F62:$IC62))</f>
        <is>
          <t/>
        </is>
      </c>
      <c r="Z61" s="519" t="inlineStr">
        <f aca="false">IF(COUNT('Math Scores'!$AD62:$AZ62)=0,"",SUMIF('Math Scores'!$F$6:$IC$6,Z$4,'Math Scores'!$F62:$IC62))</f>
        <is>
          <t/>
        </is>
      </c>
      <c r="AA61" s="519" t="inlineStr">
        <f aca="false">IF(COUNT('Math Scores'!$AD62:$AZ62)=0,"",SUMIF('Math Scores'!$F$6:$IC$6,AA$4,'Math Scores'!$F62:$IC62))</f>
        <is>
          <t/>
        </is>
      </c>
      <c r="AB61" s="519" t="inlineStr">
        <f aca="false">IF(COUNT('Math Scores'!$AD62:$AZ62)=0,"",SUMIF('Math Scores'!$F$6:$IC$6,AB$4,'Math Scores'!$F62:$IC62))</f>
        <is>
          <t/>
        </is>
      </c>
      <c r="AC61" s="519" t="inlineStr">
        <f aca="false">IF(COUNT('Math Scores'!$AD62:$AZ62)=0,"",SUMIF('Math Scores'!$F$6:$IC$6,AC$4,'Math Scores'!$F62:$IC62))</f>
        <is>
          <t/>
        </is>
      </c>
      <c r="AD61" s="519" t="inlineStr">
        <f aca="false">IF(COUNT('Math Scores'!$AD62:$AZ62)=0,"",SUMIF('Math Scores'!$F$6:$IC$6,AD$4,'Math Scores'!$F62:$IC62))</f>
        <is>
          <t/>
        </is>
      </c>
      <c r="AE61" s="519" t="inlineStr">
        <f aca="false">IF(COUNT('Math Scores'!$AD62:$AZ62)=0,"",SUMIF('Math Scores'!$F$6:$IC$6,AE$4,'Math Scores'!$F62:$IC62))</f>
        <is>
          <t/>
        </is>
      </c>
      <c r="AF61" s="519" t="inlineStr">
        <f aca="false">IF(COUNT('Math Scores'!$AD62:$AZ62)=0,"",SUMIF('Math Scores'!$F$6:$IC$6,AF$4,'Math Scores'!$F62:$IC62))</f>
        <is>
          <t/>
        </is>
      </c>
      <c r="AG61" s="519" t="inlineStr">
        <f aca="false">IF(COUNT('Math Scores'!$AD62:$AZ62)=0,"",SUMIF('Math Scores'!$F$6:$IC$6,AG$4,'Math Scores'!$F62:$IC62))</f>
        <is>
          <t/>
        </is>
      </c>
      <c r="AH61" s="519" t="inlineStr">
        <f aca="false">IF(COUNT('Math Scores'!$AD62:$AZ62)=0,"",SUMIF('Math Scores'!$F$6:$IC$6,AH$4,'Math Scores'!$F62:$IC62))</f>
        <is>
          <t/>
        </is>
      </c>
      <c r="AI61" s="519" t="inlineStr">
        <f aca="false">IF(COUNT('Math Scores'!$AD62:$AZ62)=0,"",SUMIF('Math Scores'!$F$6:$IC$6,AI$4,'Math Scores'!$F62:$IC62))</f>
        <is>
          <t/>
        </is>
      </c>
      <c r="AJ61" s="519" t="inlineStr">
        <f aca="false">IF(COUNT('Math Scores'!$BA62:$BY62)=0,"",SUMIF('Math Scores'!$F$6:$IC$6,AJ$4,'Math Scores'!$F62:$IC62))</f>
        <is>
          <t/>
        </is>
      </c>
      <c r="AK61" s="519" t="inlineStr">
        <f aca="false">IF(COUNT('Math Scores'!$BA62:$BY62)=0,"",SUMIF('Math Scores'!$F$6:$IC$6,AK$4,'Math Scores'!$F62:$IC62))</f>
        <is>
          <t/>
        </is>
      </c>
      <c r="AL61" s="519" t="inlineStr">
        <f aca="false">IF(COUNT('Math Scores'!$BA62:$BY62)=0,"",SUMIF('Math Scores'!$F$6:$IC$6,AL$4,'Math Scores'!$F62:$IC62))</f>
        <is>
          <t/>
        </is>
      </c>
      <c r="AM61" s="519" t="inlineStr">
        <f aca="false">IF(COUNT('Math Scores'!$BA62:$BY62)=0,"",SUMIF('Math Scores'!$F$6:$IC$6,AM$4,'Math Scores'!$F62:$IC62))</f>
        <is>
          <t/>
        </is>
      </c>
      <c r="AN61" s="519" t="inlineStr">
        <f aca="false">IF(COUNT('Math Scores'!$BA62:$BY62)=0,"",SUMIF('Math Scores'!$F$6:$IC$6,AN$4,'Math Scores'!$F62:$IC62))</f>
        <is>
          <t/>
        </is>
      </c>
      <c r="AO61" s="519" t="inlineStr">
        <f aca="false">IF(COUNT('Math Scores'!$BA62:$BY62)=0,"",SUMIF('Math Scores'!$F$6:$IC$6,AO$4,'Math Scores'!$F62:$IC62))</f>
        <is>
          <t/>
        </is>
      </c>
      <c r="AP61" s="519" t="inlineStr">
        <f aca="false">IF(COUNT('Math Scores'!$BA62:$BY62)=0,"",SUMIF('Math Scores'!$F$6:$IC$6,AP$4,'Math Scores'!$F62:$IC62))</f>
        <is>
          <t/>
        </is>
      </c>
      <c r="AQ61" s="519" t="inlineStr">
        <f aca="false">IF(COUNT('Math Scores'!$BA62:$BY62)=0,"",SUMIF('Math Scores'!$F$6:$IC$6,AQ$4,'Math Scores'!$F62:$IC62))</f>
        <is>
          <t/>
        </is>
      </c>
      <c r="AR61" s="519" t="inlineStr">
        <f aca="false">IF(COUNT('Math Scores'!$BA62:$BY62)=0,"",SUMIF('Math Scores'!$F$6:$IC$6,AR$4,'Math Scores'!$F62:$IC62))</f>
        <is>
          <t/>
        </is>
      </c>
      <c r="AS61" s="519" t="inlineStr">
        <f aca="false">IF(COUNT('Math Scores'!$BA62:$BY62)=0,"",SUMIF('Math Scores'!$F$6:$IC$6,AS$4,'Math Scores'!$F62:$IC62))</f>
        <is>
          <t/>
        </is>
      </c>
      <c r="AT61" s="519" t="inlineStr">
        <f aca="false">IF(COUNT('Math Scores'!$BA62:$BY62)=0,"",SUMIF('Math Scores'!$F$6:$IC$6,AT$4,'Math Scores'!$F62:$IC62))</f>
        <is>
          <t/>
        </is>
      </c>
      <c r="AU61" s="519" t="inlineStr">
        <f aca="false">IF(COUNT('Math Scores'!$BA62:$BY62)=0,"",SUMIF('Math Scores'!$F$6:$IC$6,AU$4,'Math Scores'!$F62:$IC62))</f>
        <is>
          <t/>
        </is>
      </c>
      <c r="AV61" s="519" t="inlineStr">
        <f aca="false">IF(COUNT('Math Scores'!$BA62:$BY62)=0,"",SUMIF('Math Scores'!$F$6:$IC$6,AV$4,'Math Scores'!$F62:$IC62))</f>
        <is>
          <t/>
        </is>
      </c>
      <c r="AW61" s="519" t="inlineStr">
        <f aca="false">IF(COUNT('Math Scores'!$BA62:$BY62)=0,"",SUMIF('Math Scores'!$F$6:$IC$6,AW$4,'Math Scores'!$F62:$IC62))</f>
        <is>
          <t/>
        </is>
      </c>
      <c r="AX61" s="519" t="inlineStr">
        <f aca="false">IF(COUNT('Math Scores'!$BZ62:$CW62)=0,"",SUMIF('Math Scores'!$F$6:$IC$6,AX$4,'Math Scores'!$F62:$IC62))</f>
        <is>
          <t/>
        </is>
      </c>
      <c r="AY61" s="519" t="inlineStr">
        <f aca="false">IF(COUNT('Math Scores'!$BZ62:$CW62)=0,"",SUMIF('Math Scores'!$F$6:$IC$6,AY$4,'Math Scores'!$F62:$IC62))</f>
        <is>
          <t/>
        </is>
      </c>
      <c r="AZ61" s="519" t="inlineStr">
        <f aca="false">IF(COUNT('Math Scores'!$BZ62:$CW62)=0,"",SUMIF('Math Scores'!$F$6:$IC$6,AZ$4,'Math Scores'!$F62:$IC62))</f>
        <is>
          <t/>
        </is>
      </c>
      <c r="BA61" s="519" t="inlineStr">
        <f aca="false">IF(COUNT('Math Scores'!$BZ62:$CW62)=0,"",SUMIF('Math Scores'!$F$6:$IC$6,BA$4,'Math Scores'!$F62:$IC62))</f>
        <is>
          <t/>
        </is>
      </c>
      <c r="BB61" s="519" t="inlineStr">
        <f aca="false">IF(COUNT('Math Scores'!$BZ62:$CW62)=0,"",SUMIF('Math Scores'!$F$6:$IC$6,BB$4,'Math Scores'!$F62:$IC62))</f>
        <is>
          <t/>
        </is>
      </c>
      <c r="BC61" s="519" t="inlineStr">
        <f aca="false">IF(COUNT('Math Scores'!$BZ62:$CW62)=0,"",SUMIF('Math Scores'!$F$6:$IC$6,BC$4,'Math Scores'!$F62:$IC62))</f>
        <is>
          <t/>
        </is>
      </c>
      <c r="BD61" s="519" t="inlineStr">
        <f aca="false">IF(COUNT('Math Scores'!$BZ62:$CW62)=0,"",SUMIF('Math Scores'!$F$6:$IC$6,BD$4,'Math Scores'!$F62:$IC62))</f>
        <is>
          <t/>
        </is>
      </c>
      <c r="BE61" s="519" t="inlineStr">
        <f aca="false">IF(COUNT('Math Scores'!$BZ62:$CW62)=0,"",SUMIF('Math Scores'!$F$6:$IC$6,BE$4,'Math Scores'!$F62:$IC62))</f>
        <is>
          <t/>
        </is>
      </c>
      <c r="BF61" s="519" t="inlineStr">
        <f aca="false">IF(COUNT('Math Scores'!$BZ62:$CW62)=0,"",SUMIF('Math Scores'!$F$6:$IC$6,BF$4,'Math Scores'!$F62:$IC62))</f>
        <is>
          <t/>
        </is>
      </c>
      <c r="BG61" s="519" t="inlineStr">
        <f aca="false">IF(COUNT('Math Scores'!$BZ62:$CW62)=0,"",SUMIF('Math Scores'!$F$6:$IC$6,BG$4,'Math Scores'!$F62:$IC62))</f>
        <is>
          <t/>
        </is>
      </c>
      <c r="BH61" s="519" t="inlineStr">
        <f aca="false">IF(COUNT('Math Scores'!$BZ62:$CW62)=0,"",SUMIF('Math Scores'!$F$6:$IC$6,BH$4,'Math Scores'!$F62:$IC62))</f>
        <is>
          <t/>
        </is>
      </c>
      <c r="BI61" s="519" t="inlineStr">
        <f aca="false">IF(COUNT('Math Scores'!$BZ62:$CW62)=0,"",SUMIF('Math Scores'!$F$6:$IC$6,BI$4,'Math Scores'!$F62:$IC62))</f>
        <is>
          <t/>
        </is>
      </c>
      <c r="BJ61" s="519" t="inlineStr">
        <f aca="false">IF(COUNT('Math Scores'!$BZ62:$CW62)=0,"",SUMIF('Math Scores'!$F$6:$IC$6,BJ$4,'Math Scores'!$F62:$IC62))</f>
        <is>
          <t/>
        </is>
      </c>
      <c r="BK61" s="519" t="inlineStr">
        <f aca="false">IF(COUNT('Math Scores'!$BZ62:$CW62)=0,"",SUMIF('Math Scores'!$F$6:$IC$6,BK$4,'Math Scores'!$F62:$IC62))</f>
        <is>
          <t/>
        </is>
      </c>
      <c r="BL61" s="519" t="inlineStr">
        <f aca="false">IF(COUNT('Math Scores'!$CX62:$DU62)=0,"",SUMIF('Math Scores'!$F$6:$IC$6,BL$4,'Math Scores'!$F62:$IC62))</f>
        <is>
          <t/>
        </is>
      </c>
      <c r="BM61" s="519" t="inlineStr">
        <f aca="false">IF(COUNT('Math Scores'!$CX62:$DU62)=0,"",SUMIF('Math Scores'!$F$6:$IC$6,BM$4,'Math Scores'!$F62:$IC62))</f>
        <is>
          <t/>
        </is>
      </c>
      <c r="BN61" s="519" t="inlineStr">
        <f aca="false">IF(COUNT('Math Scores'!$CX62:$DU62)=0,"",SUMIF('Math Scores'!$F$6:$IC$6,BN$4,'Math Scores'!$F62:$IC62))</f>
        <is>
          <t/>
        </is>
      </c>
      <c r="BO61" s="519" t="inlineStr">
        <f aca="false">IF(COUNT('Math Scores'!$CX62:$DU62)=0,"",SUMIF('Math Scores'!$F$6:$IC$6,BO$4,'Math Scores'!$F62:$IC62))</f>
        <is>
          <t/>
        </is>
      </c>
      <c r="BP61" s="519" t="inlineStr">
        <f aca="false">IF(COUNT('Math Scores'!$CX62:$DU62)=0,"",SUMIF('Math Scores'!$F$6:$IC$6,BP$4,'Math Scores'!$F62:$IC62))</f>
        <is>
          <t/>
        </is>
      </c>
      <c r="BQ61" s="519" t="inlineStr">
        <f aca="false">IF(COUNT('Math Scores'!$CX62:$DU62)=0,"",SUMIF('Math Scores'!$F$6:$IC$6,BQ$4,'Math Scores'!$F62:$IC62))</f>
        <is>
          <t/>
        </is>
      </c>
      <c r="BR61" s="519" t="inlineStr">
        <f aca="false">IF(COUNT('Math Scores'!$CX62:$DU62)=0,"",SUMIF('Math Scores'!$F$6:$IC$6,BR$4,'Math Scores'!$F62:$IC62))</f>
        <is>
          <t/>
        </is>
      </c>
      <c r="BS61" s="519" t="inlineStr">
        <f aca="false">IF(COUNT('Math Scores'!$CX62:$DU62)=0,"",SUMIF('Math Scores'!$F$6:$IC$6,BS$4,'Math Scores'!$F62:$IC62))</f>
        <is>
          <t/>
        </is>
      </c>
      <c r="BT61" s="519" t="inlineStr">
        <f aca="false">IF(COUNT('Math Scores'!$CX62:$DU62)=0,"",SUMIF('Math Scores'!$F$6:$IC$6,BT$4,'Math Scores'!$F62:$IC62))</f>
        <is>
          <t/>
        </is>
      </c>
      <c r="BU61" s="519" t="inlineStr">
        <f aca="false">IF(COUNT('Math Scores'!$CX62:$DU62)=0,"",SUMIF('Math Scores'!$F$6:$IC$6,BU$4,'Math Scores'!$F62:$IC62))</f>
        <is>
          <t/>
        </is>
      </c>
      <c r="BV61" s="519" t="inlineStr">
        <f aca="false">IF(COUNT('Math Scores'!$CX62:$DU62)=0,"",SUMIF('Math Scores'!$F$6:$IC$6,BV$4,'Math Scores'!$F62:$IC62))</f>
        <is>
          <t/>
        </is>
      </c>
      <c r="BW61" s="519" t="inlineStr">
        <f aca="false">IF(COUNT('Math Scores'!$CX62:$DU62)=0,"",SUMIF('Math Scores'!$F$6:$IC$6,BW$4,'Math Scores'!$F62:$IC62))</f>
        <is>
          <t/>
        </is>
      </c>
      <c r="BX61" s="519" t="inlineStr">
        <f aca="false">IF(COUNT('Math Scores'!$CX62:$DU62)=0,"",SUMIF('Math Scores'!$F$6:$IC$6,BX$4,'Math Scores'!$F62:$IC62))</f>
        <is>
          <t/>
        </is>
      </c>
      <c r="BY61" s="519" t="inlineStr">
        <f aca="false">IF(COUNT('Math Scores'!$CX62:$DU62)=0,"",SUMIF('Math Scores'!$F$6:$IC$6,BY$4,'Math Scores'!$F62:$IC62))</f>
        <is>
          <t/>
        </is>
      </c>
      <c r="BZ61" s="519" t="inlineStr">
        <f aca="false">IF(COUNT('Math Scores'!$CX62:$DU62)=0,"",SUMIF('Math Scores'!$F$6:$IC$6,BZ$4,'Math Scores'!$F62:$IC62))</f>
        <is>
          <t/>
        </is>
      </c>
      <c r="CA61" s="519" t="inlineStr">
        <f aca="false">IF(COUNT('Math Scores'!$CX62:$DU62)=0,"",SUMIF('Math Scores'!$F$6:$IC$6,CA$4,'Math Scores'!$F62:$IC62))</f>
        <is>
          <t/>
        </is>
      </c>
      <c r="CB61" s="519" t="inlineStr">
        <f aca="false">IF(COUNT('Math Scores'!$CX62:$DU62)=0,"",SUMIF('Math Scores'!$F$6:$IC$6,CB$4,'Math Scores'!$F62:$IC62))</f>
        <is>
          <t/>
        </is>
      </c>
      <c r="CC61" s="519" t="inlineStr">
        <f aca="false">IF(COUNT('Math Scores'!$CX62:$DU62)=0,"",SUMIF('Math Scores'!$F$6:$IC$6,CC$4,'Math Scores'!$F62:$IC62))</f>
        <is>
          <t/>
        </is>
      </c>
      <c r="CD61" s="519" t="inlineStr">
        <f aca="false">IF(COUNT('Math Scores'!$DV62:$EU62)=0,"",SUMIF('Math Scores'!$F$6:$IC$6,CD$4,'Math Scores'!$F62:$IC62))</f>
        <is>
          <t/>
        </is>
      </c>
      <c r="CE61" s="519" t="inlineStr">
        <f aca="false">IF(COUNT('Math Scores'!$DV62:$EU62)=0,"",SUMIF('Math Scores'!$F$6:$IC$6,CE$4,'Math Scores'!$F62:$IC62))</f>
        <is>
          <t/>
        </is>
      </c>
      <c r="CF61" s="519" t="inlineStr">
        <f aca="false">IF(COUNT('Math Scores'!$DV62:$EU62)=0,"",SUMIF('Math Scores'!$F$6:$IC$6,CF$4,'Math Scores'!$F62:$IC62))</f>
        <is>
          <t/>
        </is>
      </c>
      <c r="CG61" s="519" t="inlineStr">
        <f aca="false">IF(COUNT('Math Scores'!$DV62:$EU62)=0,"",SUMIF('Math Scores'!$F$6:$IC$6,CG$4,'Math Scores'!$F62:$IC62))</f>
        <is>
          <t/>
        </is>
      </c>
      <c r="CH61" s="519" t="inlineStr">
        <f aca="false">IF(COUNT('Math Scores'!$DV62:$EU62)=0,"",SUMIF('Math Scores'!$F$6:$IC$6,CH$4,'Math Scores'!$F62:$IC62))</f>
        <is>
          <t/>
        </is>
      </c>
      <c r="CI61" s="519" t="inlineStr">
        <f aca="false">IF(COUNT('Math Scores'!$DV62:$EU62)=0,"",SUMIF('Math Scores'!$F$6:$IC$6,CI$4,'Math Scores'!$F62:$IC62))</f>
        <is>
          <t/>
        </is>
      </c>
      <c r="CJ61" s="519" t="inlineStr">
        <f aca="false">IF(COUNT('Math Scores'!$DV62:$EU62)=0,"",SUMIF('Math Scores'!$F$6:$IC$6,CJ$4,'Math Scores'!$F62:$IC62))</f>
        <is>
          <t/>
        </is>
      </c>
      <c r="CK61" s="519" t="inlineStr">
        <f aca="false">IF(COUNT('Math Scores'!$DV62:$EU62)=0,"",SUMIF('Math Scores'!$F$6:$IC$6,CK$4,'Math Scores'!$F62:$IC62))</f>
        <is>
          <t/>
        </is>
      </c>
      <c r="CL61" s="519" t="inlineStr">
        <f aca="false">IF(COUNT('Math Scores'!$DV62:$EU62)=0,"",SUMIF('Math Scores'!$F$6:$IC$6,CL$4,'Math Scores'!$F62:$IC62))</f>
        <is>
          <t/>
        </is>
      </c>
      <c r="CM61" s="519" t="inlineStr">
        <f aca="false">IF(COUNT('Math Scores'!$DV62:$EU62)=0,"",SUMIF('Math Scores'!$F$6:$IC$6,CM$4,'Math Scores'!$F62:$IC62))</f>
        <is>
          <t/>
        </is>
      </c>
      <c r="CN61" s="519" t="inlineStr">
        <f aca="false">IF(COUNT('Math Scores'!$DV62:$EU62)=0,"",SUMIF('Math Scores'!$F$6:$IC$6,CN$4,'Math Scores'!$F62:$IC62))</f>
        <is>
          <t/>
        </is>
      </c>
      <c r="CO61" s="519" t="inlineStr">
        <f aca="false">IF(COUNT('Math Scores'!$DV62:$EU62)=0,"",SUMIF('Math Scores'!$F$6:$IC$6,CO$4,'Math Scores'!$F62:$IC62))</f>
        <is>
          <t/>
        </is>
      </c>
      <c r="CP61" s="519" t="inlineStr">
        <f aca="false">IF(COUNT('Math Scores'!$DV62:$EU62)=0,"",SUMIF('Math Scores'!$F$6:$IC$6,CP$4,'Math Scores'!$F62:$IC62))</f>
        <is>
          <t/>
        </is>
      </c>
      <c r="CQ61" s="519" t="inlineStr">
        <f aca="false">IF(COUNT('Math Scores'!$DV62:$EU62)=0,"",SUMIF('Math Scores'!$F$6:$IC$6,CQ$4,'Math Scores'!$F62:$IC62))</f>
        <is>
          <t/>
        </is>
      </c>
      <c r="CR61" s="519" t="inlineStr">
        <f aca="false">IF(COUNT('Math Scores'!$DV62:$EU62)=0,"",SUMIF('Math Scores'!$F$6:$IC$6,CR$4,'Math Scores'!$F62:$IC62))</f>
        <is>
          <t/>
        </is>
      </c>
      <c r="CS61" s="519" t="inlineStr">
        <f aca="false">IF(COUNT('Math Scores'!$DV62:$EU62)=0,"",SUMIF('Math Scores'!$F$6:$IC$6,CS$4,'Math Scores'!$F62:$IC62))</f>
        <is>
          <t/>
        </is>
      </c>
      <c r="CT61" s="519" t="inlineStr">
        <f aca="false">IF(COUNT('Math Scores'!$EV62:$FW62)=0,"",SUMIF('Math Scores'!$F$6:$IC$6,CT$4,'Math Scores'!$F62:$IC62))</f>
        <is>
          <t/>
        </is>
      </c>
      <c r="CU61" s="519" t="inlineStr">
        <f aca="false">IF(COUNT('Math Scores'!$EV62:$FW62)=0,"",SUMIF('Math Scores'!$F$6:$IC$6,CU$4,'Math Scores'!$F62:$IC62))</f>
        <is>
          <t/>
        </is>
      </c>
      <c r="CV61" s="519" t="inlineStr">
        <f aca="false">IF(COUNT('Math Scores'!$EV62:$FW62)=0,"",SUMIF('Math Scores'!$F$6:$IC$6,CV$4,'Math Scores'!$F62:$IC62))</f>
        <is>
          <t/>
        </is>
      </c>
      <c r="CW61" s="519" t="inlineStr">
        <f aca="false">IF(COUNT('Math Scores'!$EV62:$FW62)=0,"",SUMIF('Math Scores'!$F$6:$IC$6,CW$4,'Math Scores'!$F62:$IC62))</f>
        <is>
          <t/>
        </is>
      </c>
      <c r="CX61" s="519" t="inlineStr">
        <f aca="false">IF(COUNT('Math Scores'!$EV62:$FW62)=0,"",SUMIF('Math Scores'!$F$6:$IC$6,CX$4,'Math Scores'!$F62:$IC62))</f>
        <is>
          <t/>
        </is>
      </c>
      <c r="CY61" s="519" t="inlineStr">
        <f aca="false">IF(COUNT('Math Scores'!$EV62:$FW62)=0,"",SUMIF('Math Scores'!$F$6:$IC$6,CY$4,'Math Scores'!$F62:$IC62))</f>
        <is>
          <t/>
        </is>
      </c>
      <c r="CZ61" s="519" t="inlineStr">
        <f aca="false">IF(COUNT('Math Scores'!$EV62:$FW62)=0,"",SUMIF('Math Scores'!$F$6:$IC$6,CZ$4,'Math Scores'!$F62:$IC62))</f>
        <is>
          <t/>
        </is>
      </c>
      <c r="DA61" s="519" t="inlineStr">
        <f aca="false">IF(COUNT('Math Scores'!$EV62:$FW62)=0,"",SUMIF('Math Scores'!$F$6:$IC$6,DA$4,'Math Scores'!$F62:$IC62))</f>
        <is>
          <t/>
        </is>
      </c>
      <c r="DB61" s="519" t="inlineStr">
        <f aca="false">IF(COUNT('Math Scores'!$EV62:$FW62)=0,"",SUMIF('Math Scores'!$F$6:$IC$6,DB$4,'Math Scores'!$F62:$IC62))</f>
        <is>
          <t/>
        </is>
      </c>
      <c r="DC61" s="519" t="inlineStr">
        <f aca="false">IF(COUNT('Math Scores'!$EV62:$FW62)=0,"",SUMIF('Math Scores'!$F$6:$IC$6,DC$4,'Math Scores'!$F62:$IC62))</f>
        <is>
          <t/>
        </is>
      </c>
      <c r="DD61" s="519" t="inlineStr">
        <f aca="false">IF(COUNT('Math Scores'!$EV62:$FW62)=0,"",SUMIF('Math Scores'!$F$6:$IC$6,DD$4,'Math Scores'!$F62:$IC62))</f>
        <is>
          <t/>
        </is>
      </c>
      <c r="DE61" s="519" t="inlineStr">
        <f aca="false">IF(COUNT('Math Scores'!$EV62:$FW62)=0,"",SUMIF('Math Scores'!$F$6:$IC$6,DE$4,'Math Scores'!$F62:$IC62))</f>
        <is>
          <t/>
        </is>
      </c>
      <c r="DF61" s="519" t="inlineStr">
        <f aca="false">IF(COUNT('Math Scores'!$EV62:$FW62)=0,"",SUMIF('Math Scores'!$F$6:$IC$6,DF$4,'Math Scores'!$F62:$IC62))</f>
        <is>
          <t/>
        </is>
      </c>
      <c r="DG61" s="519" t="inlineStr">
        <f aca="false">IF(COUNT('Math Scores'!$EV62:$FW62)=0,"",SUMIF('Math Scores'!$F$6:$IC$6,DG$4,'Math Scores'!$F62:$IC62))</f>
        <is>
          <t/>
        </is>
      </c>
    </row>
    <row r="62" customFormat="false" ht="12.75" hidden="false" customHeight="false" outlineLevel="0" collapsed="false">
      <c r="A62" s="421" t="n">
        <v>55</v>
      </c>
      <c r="B62" s="228" t="inlineStr">
        <f aca="false">'Math Scores'!B63</f>
        <is>
          <t/>
        </is>
      </c>
      <c r="C62" s="517" t="inlineStr">
        <f aca="false">IF(COUNT('Math Scores'!F63:HI63)=0, "", (SUMIF('Math Scores'!$F$5:$HI$5,"Yes",'Math Scores'!F63:HI63)/SUMIF('Math Scores'!$F$5:$HI$5,"Yes",'Math Scores'!$F$2:$HI$2)))</f>
        <is>
          <t/>
        </is>
      </c>
      <c r="D62" s="476" t="inlineStr">
        <f aca="false">IF(B62="","",IF(COUNT(H62:DG62)=0,"",IF(('Cover Sheet'!$AC$6="2nd"),(SUM(H62:W62)/SUM(H$2:W$2)),IF(('Cover Sheet'!$AC$6="3rd"),(SUM(X62:AI62)/SUM(X$2:AI$2)),IF(('Cover Sheet'!$AC$6="4th"),(SUM(AJ62:AW62)/SUM(AJ$2:AW$2)),IF(('Cover Sheet'!$AC$6="5th"),(SUM(AX62:BK62)/SUM(AX$2:BK$2)),IF(('Cover Sheet'!$AC$6="6th"),(SUM(BL62:CC62)/SUM(BL$2:CC$2)),IF(('Cover Sheet'!$AC$6="7th"),(SUM(CD62:CS62)/SUM(CD$2:CS$2)),IF(('Cover Sheet'!$AC$6="8th"),(SUM(CT62:DG62)/SUM(CT$2:DG$2)),"ERROR")))))))))</f>
        <is>
          <t/>
        </is>
      </c>
      <c r="E62" s="318" t="str">
        <f aca="false">IF(D62="","",IF(D62&gt;0.9,"A1",IF(D62&gt;0.8,"A2",IF(D62&gt;0.7,"B1",IF(D62&gt;0.6,"B2",IF(D62&gt;0.5,"C1",IF(D62&gt;0.4,"C2",IF(D62&gt;0.32,"D",IF(D62&gt;0.2,"E1","E2")))))))))</f>
        <v/>
      </c>
      <c r="F62" s="476" t="str">
        <f aca="false">IF(G62="","",IF(G62&gt;=0.9,"Distinction",IF(G62&gt;=0.75,"First Class",IF(G62&gt;=0.56,"Second Class",IF(G62&gt;=0.35,"Pass","Unsatisfactory")))))</f>
        <v/>
      </c>
      <c r="G62" s="518" t="inlineStr">
        <f aca="false">IF(OR(B62="",'Cover Sheet'!$AC$6=""),"",IF(('Cover Sheet'!$AC$6="2nd"),(VLOOKUP(ROUND((D62*100),0),Goals!$E$4:$H$104,2,1)/100),IF(('Cover Sheet'!$AC$6="3rd"),(VLOOKUP(ROUND((D62*100),0),Goals!$E$4:$H$104,3,1)/100),VLOOKUP(ROUND((D62*100),0),Goals!$E$4:$H$104,4,1)/100)))</f>
        <is>
          <t/>
        </is>
      </c>
      <c r="H62" s="519" t="inlineStr">
        <f aca="false">IF(COUNT('Math Scores'!$F63:$AC63)=0,"",SUMIF('Math Scores'!$F$6:$IC$6,H$4,'Math Scores'!$F63:$IC63))</f>
        <is>
          <t/>
        </is>
      </c>
      <c r="I62" s="519" t="inlineStr">
        <f aca="false">IF(COUNT('Math Scores'!$F63:$AC63)=0,"",SUMIF('Math Scores'!$F$6:$IC$6,I$4,'Math Scores'!$F63:$IC63))</f>
        <is>
          <t/>
        </is>
      </c>
      <c r="J62" s="519" t="inlineStr">
        <f aca="false">IF(COUNT('Math Scores'!$F63:$AC63)=0,"",SUMIF('Math Scores'!$F$6:$IC$6,J$4,'Math Scores'!$F63:$IC63))</f>
        <is>
          <t/>
        </is>
      </c>
      <c r="K62" s="519" t="inlineStr">
        <f aca="false">IF(COUNT('Math Scores'!$F63:$AC63)=0,"",SUMIF('Math Scores'!$F$6:$IC$6,K$4,'Math Scores'!$F63:$IC63))</f>
        <is>
          <t/>
        </is>
      </c>
      <c r="L62" s="519" t="inlineStr">
        <f aca="false">IF(COUNT('Math Scores'!$F63:$AC63)=0,"",SUMIF('Math Scores'!$F$6:$IC$6,L$4,'Math Scores'!$F63:$IC63))</f>
        <is>
          <t/>
        </is>
      </c>
      <c r="M62" s="519" t="inlineStr">
        <f aca="false">IF(COUNT('Math Scores'!$F63:$AC63)=0,"",SUMIF('Math Scores'!$F$6:$IC$6,M$4,'Math Scores'!$F63:$IC63))</f>
        <is>
          <t/>
        </is>
      </c>
      <c r="N62" s="519" t="inlineStr">
        <f aca="false">IF(COUNT('Math Scores'!$F63:$AC63)=0,"",SUMIF('Math Scores'!$F$6:$IC$6,N$4,'Math Scores'!$F63:$IC63))</f>
        <is>
          <t/>
        </is>
      </c>
      <c r="O62" s="519" t="inlineStr">
        <f aca="false">IF(COUNT('Math Scores'!$F63:$AC63)=0,"",SUMIF('Math Scores'!$F$6:$IC$6,O$4,'Math Scores'!$F63:$IC63))</f>
        <is>
          <t/>
        </is>
      </c>
      <c r="P62" s="519" t="inlineStr">
        <f aca="false">IF(COUNT('Math Scores'!$F63:$AC63)=0,"",SUMIF('Math Scores'!$F$6:$IC$6,P$4,'Math Scores'!$F63:$IC63))</f>
        <is>
          <t/>
        </is>
      </c>
      <c r="Q62" s="519" t="inlineStr">
        <f aca="false">IF(COUNT('Math Scores'!$F63:$AC63)=0,"",SUMIF('Math Scores'!$F$6:$IC$6,Q$4,'Math Scores'!$F63:$IC63))</f>
        <is>
          <t/>
        </is>
      </c>
      <c r="R62" s="519" t="inlineStr">
        <f aca="false">IF(COUNT('Math Scores'!$F63:$AC63)=0,"",SUMIF('Math Scores'!$F$6:$IC$6,R$4,'Math Scores'!$F63:$IC63))</f>
        <is>
          <t/>
        </is>
      </c>
      <c r="S62" s="519"/>
      <c r="T62" s="519"/>
      <c r="U62" s="519"/>
      <c r="V62" s="519"/>
      <c r="W62" s="519"/>
      <c r="X62" s="519" t="inlineStr">
        <f aca="false">IF(COUNT('Math Scores'!$AD63:$AZ63)=0,"",SUMIF('Math Scores'!$F$6:$IC$6,X$4,'Math Scores'!$F63:$IC63))</f>
        <is>
          <t/>
        </is>
      </c>
      <c r="Y62" s="519" t="inlineStr">
        <f aca="false">IF(COUNT('Math Scores'!$AD63:$AZ63)=0,"",SUMIF('Math Scores'!$F$6:$IC$6,Y$4,'Math Scores'!$F63:$IC63))</f>
        <is>
          <t/>
        </is>
      </c>
      <c r="Z62" s="519" t="inlineStr">
        <f aca="false">IF(COUNT('Math Scores'!$AD63:$AZ63)=0,"",SUMIF('Math Scores'!$F$6:$IC$6,Z$4,'Math Scores'!$F63:$IC63))</f>
        <is>
          <t/>
        </is>
      </c>
      <c r="AA62" s="519" t="inlineStr">
        <f aca="false">IF(COUNT('Math Scores'!$AD63:$AZ63)=0,"",SUMIF('Math Scores'!$F$6:$IC$6,AA$4,'Math Scores'!$F63:$IC63))</f>
        <is>
          <t/>
        </is>
      </c>
      <c r="AB62" s="519" t="inlineStr">
        <f aca="false">IF(COUNT('Math Scores'!$AD63:$AZ63)=0,"",SUMIF('Math Scores'!$F$6:$IC$6,AB$4,'Math Scores'!$F63:$IC63))</f>
        <is>
          <t/>
        </is>
      </c>
      <c r="AC62" s="519" t="inlineStr">
        <f aca="false">IF(COUNT('Math Scores'!$AD63:$AZ63)=0,"",SUMIF('Math Scores'!$F$6:$IC$6,AC$4,'Math Scores'!$F63:$IC63))</f>
        <is>
          <t/>
        </is>
      </c>
      <c r="AD62" s="519" t="inlineStr">
        <f aca="false">IF(COUNT('Math Scores'!$AD63:$AZ63)=0,"",SUMIF('Math Scores'!$F$6:$IC$6,AD$4,'Math Scores'!$F63:$IC63))</f>
        <is>
          <t/>
        </is>
      </c>
      <c r="AE62" s="519" t="inlineStr">
        <f aca="false">IF(COUNT('Math Scores'!$AD63:$AZ63)=0,"",SUMIF('Math Scores'!$F$6:$IC$6,AE$4,'Math Scores'!$F63:$IC63))</f>
        <is>
          <t/>
        </is>
      </c>
      <c r="AF62" s="519" t="inlineStr">
        <f aca="false">IF(COUNT('Math Scores'!$AD63:$AZ63)=0,"",SUMIF('Math Scores'!$F$6:$IC$6,AF$4,'Math Scores'!$F63:$IC63))</f>
        <is>
          <t/>
        </is>
      </c>
      <c r="AG62" s="519" t="inlineStr">
        <f aca="false">IF(COUNT('Math Scores'!$AD63:$AZ63)=0,"",SUMIF('Math Scores'!$F$6:$IC$6,AG$4,'Math Scores'!$F63:$IC63))</f>
        <is>
          <t/>
        </is>
      </c>
      <c r="AH62" s="519" t="inlineStr">
        <f aca="false">IF(COUNT('Math Scores'!$AD63:$AZ63)=0,"",SUMIF('Math Scores'!$F$6:$IC$6,AH$4,'Math Scores'!$F63:$IC63))</f>
        <is>
          <t/>
        </is>
      </c>
      <c r="AI62" s="519" t="inlineStr">
        <f aca="false">IF(COUNT('Math Scores'!$AD63:$AZ63)=0,"",SUMIF('Math Scores'!$F$6:$IC$6,AI$4,'Math Scores'!$F63:$IC63))</f>
        <is>
          <t/>
        </is>
      </c>
      <c r="AJ62" s="519" t="inlineStr">
        <f aca="false">IF(COUNT('Math Scores'!$BA63:$BY63)=0,"",SUMIF('Math Scores'!$F$6:$IC$6,AJ$4,'Math Scores'!$F63:$IC63))</f>
        <is>
          <t/>
        </is>
      </c>
      <c r="AK62" s="519" t="inlineStr">
        <f aca="false">IF(COUNT('Math Scores'!$BA63:$BY63)=0,"",SUMIF('Math Scores'!$F$6:$IC$6,AK$4,'Math Scores'!$F63:$IC63))</f>
        <is>
          <t/>
        </is>
      </c>
      <c r="AL62" s="519" t="inlineStr">
        <f aca="false">IF(COUNT('Math Scores'!$BA63:$BY63)=0,"",SUMIF('Math Scores'!$F$6:$IC$6,AL$4,'Math Scores'!$F63:$IC63))</f>
        <is>
          <t/>
        </is>
      </c>
      <c r="AM62" s="519" t="inlineStr">
        <f aca="false">IF(COUNT('Math Scores'!$BA63:$BY63)=0,"",SUMIF('Math Scores'!$F$6:$IC$6,AM$4,'Math Scores'!$F63:$IC63))</f>
        <is>
          <t/>
        </is>
      </c>
      <c r="AN62" s="519" t="inlineStr">
        <f aca="false">IF(COUNT('Math Scores'!$BA63:$BY63)=0,"",SUMIF('Math Scores'!$F$6:$IC$6,AN$4,'Math Scores'!$F63:$IC63))</f>
        <is>
          <t/>
        </is>
      </c>
      <c r="AO62" s="519" t="inlineStr">
        <f aca="false">IF(COUNT('Math Scores'!$BA63:$BY63)=0,"",SUMIF('Math Scores'!$F$6:$IC$6,AO$4,'Math Scores'!$F63:$IC63))</f>
        <is>
          <t/>
        </is>
      </c>
      <c r="AP62" s="519" t="inlineStr">
        <f aca="false">IF(COUNT('Math Scores'!$BA63:$BY63)=0,"",SUMIF('Math Scores'!$F$6:$IC$6,AP$4,'Math Scores'!$F63:$IC63))</f>
        <is>
          <t/>
        </is>
      </c>
      <c r="AQ62" s="519" t="inlineStr">
        <f aca="false">IF(COUNT('Math Scores'!$BA63:$BY63)=0,"",SUMIF('Math Scores'!$F$6:$IC$6,AQ$4,'Math Scores'!$F63:$IC63))</f>
        <is>
          <t/>
        </is>
      </c>
      <c r="AR62" s="519" t="inlineStr">
        <f aca="false">IF(COUNT('Math Scores'!$BA63:$BY63)=0,"",SUMIF('Math Scores'!$F$6:$IC$6,AR$4,'Math Scores'!$F63:$IC63))</f>
        <is>
          <t/>
        </is>
      </c>
      <c r="AS62" s="519" t="inlineStr">
        <f aca="false">IF(COUNT('Math Scores'!$BA63:$BY63)=0,"",SUMIF('Math Scores'!$F$6:$IC$6,AS$4,'Math Scores'!$F63:$IC63))</f>
        <is>
          <t/>
        </is>
      </c>
      <c r="AT62" s="519" t="inlineStr">
        <f aca="false">IF(COUNT('Math Scores'!$BA63:$BY63)=0,"",SUMIF('Math Scores'!$F$6:$IC$6,AT$4,'Math Scores'!$F63:$IC63))</f>
        <is>
          <t/>
        </is>
      </c>
      <c r="AU62" s="519" t="inlineStr">
        <f aca="false">IF(COUNT('Math Scores'!$BA63:$BY63)=0,"",SUMIF('Math Scores'!$F$6:$IC$6,AU$4,'Math Scores'!$F63:$IC63))</f>
        <is>
          <t/>
        </is>
      </c>
      <c r="AV62" s="519" t="inlineStr">
        <f aca="false">IF(COUNT('Math Scores'!$BA63:$BY63)=0,"",SUMIF('Math Scores'!$F$6:$IC$6,AV$4,'Math Scores'!$F63:$IC63))</f>
        <is>
          <t/>
        </is>
      </c>
      <c r="AW62" s="519" t="inlineStr">
        <f aca="false">IF(COUNT('Math Scores'!$BA63:$BY63)=0,"",SUMIF('Math Scores'!$F$6:$IC$6,AW$4,'Math Scores'!$F63:$IC63))</f>
        <is>
          <t/>
        </is>
      </c>
      <c r="AX62" s="519" t="inlineStr">
        <f aca="false">IF(COUNT('Math Scores'!$BZ63:$CW63)=0,"",SUMIF('Math Scores'!$F$6:$IC$6,AX$4,'Math Scores'!$F63:$IC63))</f>
        <is>
          <t/>
        </is>
      </c>
      <c r="AY62" s="519" t="inlineStr">
        <f aca="false">IF(COUNT('Math Scores'!$BZ63:$CW63)=0,"",SUMIF('Math Scores'!$F$6:$IC$6,AY$4,'Math Scores'!$F63:$IC63))</f>
        <is>
          <t/>
        </is>
      </c>
      <c r="AZ62" s="519" t="inlineStr">
        <f aca="false">IF(COUNT('Math Scores'!$BZ63:$CW63)=0,"",SUMIF('Math Scores'!$F$6:$IC$6,AZ$4,'Math Scores'!$F63:$IC63))</f>
        <is>
          <t/>
        </is>
      </c>
      <c r="BA62" s="519" t="inlineStr">
        <f aca="false">IF(COUNT('Math Scores'!$BZ63:$CW63)=0,"",SUMIF('Math Scores'!$F$6:$IC$6,BA$4,'Math Scores'!$F63:$IC63))</f>
        <is>
          <t/>
        </is>
      </c>
      <c r="BB62" s="519" t="inlineStr">
        <f aca="false">IF(COUNT('Math Scores'!$BZ63:$CW63)=0,"",SUMIF('Math Scores'!$F$6:$IC$6,BB$4,'Math Scores'!$F63:$IC63))</f>
        <is>
          <t/>
        </is>
      </c>
      <c r="BC62" s="519" t="inlineStr">
        <f aca="false">IF(COUNT('Math Scores'!$BZ63:$CW63)=0,"",SUMIF('Math Scores'!$F$6:$IC$6,BC$4,'Math Scores'!$F63:$IC63))</f>
        <is>
          <t/>
        </is>
      </c>
      <c r="BD62" s="519" t="inlineStr">
        <f aca="false">IF(COUNT('Math Scores'!$BZ63:$CW63)=0,"",SUMIF('Math Scores'!$F$6:$IC$6,BD$4,'Math Scores'!$F63:$IC63))</f>
        <is>
          <t/>
        </is>
      </c>
      <c r="BE62" s="519" t="inlineStr">
        <f aca="false">IF(COUNT('Math Scores'!$BZ63:$CW63)=0,"",SUMIF('Math Scores'!$F$6:$IC$6,BE$4,'Math Scores'!$F63:$IC63))</f>
        <is>
          <t/>
        </is>
      </c>
      <c r="BF62" s="519" t="inlineStr">
        <f aca="false">IF(COUNT('Math Scores'!$BZ63:$CW63)=0,"",SUMIF('Math Scores'!$F$6:$IC$6,BF$4,'Math Scores'!$F63:$IC63))</f>
        <is>
          <t/>
        </is>
      </c>
      <c r="BG62" s="519" t="inlineStr">
        <f aca="false">IF(COUNT('Math Scores'!$BZ63:$CW63)=0,"",SUMIF('Math Scores'!$F$6:$IC$6,BG$4,'Math Scores'!$F63:$IC63))</f>
        <is>
          <t/>
        </is>
      </c>
      <c r="BH62" s="519" t="inlineStr">
        <f aca="false">IF(COUNT('Math Scores'!$BZ63:$CW63)=0,"",SUMIF('Math Scores'!$F$6:$IC$6,BH$4,'Math Scores'!$F63:$IC63))</f>
        <is>
          <t/>
        </is>
      </c>
      <c r="BI62" s="519" t="inlineStr">
        <f aca="false">IF(COUNT('Math Scores'!$BZ63:$CW63)=0,"",SUMIF('Math Scores'!$F$6:$IC$6,BI$4,'Math Scores'!$F63:$IC63))</f>
        <is>
          <t/>
        </is>
      </c>
      <c r="BJ62" s="519" t="inlineStr">
        <f aca="false">IF(COUNT('Math Scores'!$BZ63:$CW63)=0,"",SUMIF('Math Scores'!$F$6:$IC$6,BJ$4,'Math Scores'!$F63:$IC63))</f>
        <is>
          <t/>
        </is>
      </c>
      <c r="BK62" s="519" t="inlineStr">
        <f aca="false">IF(COUNT('Math Scores'!$BZ63:$CW63)=0,"",SUMIF('Math Scores'!$F$6:$IC$6,BK$4,'Math Scores'!$F63:$IC63))</f>
        <is>
          <t/>
        </is>
      </c>
      <c r="BL62" s="519" t="inlineStr">
        <f aca="false">IF(COUNT('Math Scores'!$CX63:$DU63)=0,"",SUMIF('Math Scores'!$F$6:$IC$6,BL$4,'Math Scores'!$F63:$IC63))</f>
        <is>
          <t/>
        </is>
      </c>
      <c r="BM62" s="519" t="inlineStr">
        <f aca="false">IF(COUNT('Math Scores'!$CX63:$DU63)=0,"",SUMIF('Math Scores'!$F$6:$IC$6,BM$4,'Math Scores'!$F63:$IC63))</f>
        <is>
          <t/>
        </is>
      </c>
      <c r="BN62" s="519" t="inlineStr">
        <f aca="false">IF(COUNT('Math Scores'!$CX63:$DU63)=0,"",SUMIF('Math Scores'!$F$6:$IC$6,BN$4,'Math Scores'!$F63:$IC63))</f>
        <is>
          <t/>
        </is>
      </c>
      <c r="BO62" s="519" t="inlineStr">
        <f aca="false">IF(COUNT('Math Scores'!$CX63:$DU63)=0,"",SUMIF('Math Scores'!$F$6:$IC$6,BO$4,'Math Scores'!$F63:$IC63))</f>
        <is>
          <t/>
        </is>
      </c>
      <c r="BP62" s="519" t="inlineStr">
        <f aca="false">IF(COUNT('Math Scores'!$CX63:$DU63)=0,"",SUMIF('Math Scores'!$F$6:$IC$6,BP$4,'Math Scores'!$F63:$IC63))</f>
        <is>
          <t/>
        </is>
      </c>
      <c r="BQ62" s="519" t="inlineStr">
        <f aca="false">IF(COUNT('Math Scores'!$CX63:$DU63)=0,"",SUMIF('Math Scores'!$F$6:$IC$6,BQ$4,'Math Scores'!$F63:$IC63))</f>
        <is>
          <t/>
        </is>
      </c>
      <c r="BR62" s="519" t="inlineStr">
        <f aca="false">IF(COUNT('Math Scores'!$CX63:$DU63)=0,"",SUMIF('Math Scores'!$F$6:$IC$6,BR$4,'Math Scores'!$F63:$IC63))</f>
        <is>
          <t/>
        </is>
      </c>
      <c r="BS62" s="519" t="inlineStr">
        <f aca="false">IF(COUNT('Math Scores'!$CX63:$DU63)=0,"",SUMIF('Math Scores'!$F$6:$IC$6,BS$4,'Math Scores'!$F63:$IC63))</f>
        <is>
          <t/>
        </is>
      </c>
      <c r="BT62" s="519" t="inlineStr">
        <f aca="false">IF(COUNT('Math Scores'!$CX63:$DU63)=0,"",SUMIF('Math Scores'!$F$6:$IC$6,BT$4,'Math Scores'!$F63:$IC63))</f>
        <is>
          <t/>
        </is>
      </c>
      <c r="BU62" s="519" t="inlineStr">
        <f aca="false">IF(COUNT('Math Scores'!$CX63:$DU63)=0,"",SUMIF('Math Scores'!$F$6:$IC$6,BU$4,'Math Scores'!$F63:$IC63))</f>
        <is>
          <t/>
        </is>
      </c>
      <c r="BV62" s="519" t="inlineStr">
        <f aca="false">IF(COUNT('Math Scores'!$CX63:$DU63)=0,"",SUMIF('Math Scores'!$F$6:$IC$6,BV$4,'Math Scores'!$F63:$IC63))</f>
        <is>
          <t/>
        </is>
      </c>
      <c r="BW62" s="519" t="inlineStr">
        <f aca="false">IF(COUNT('Math Scores'!$CX63:$DU63)=0,"",SUMIF('Math Scores'!$F$6:$IC$6,BW$4,'Math Scores'!$F63:$IC63))</f>
        <is>
          <t/>
        </is>
      </c>
      <c r="BX62" s="519" t="inlineStr">
        <f aca="false">IF(COUNT('Math Scores'!$CX63:$DU63)=0,"",SUMIF('Math Scores'!$F$6:$IC$6,BX$4,'Math Scores'!$F63:$IC63))</f>
        <is>
          <t/>
        </is>
      </c>
      <c r="BY62" s="519" t="inlineStr">
        <f aca="false">IF(COUNT('Math Scores'!$CX63:$DU63)=0,"",SUMIF('Math Scores'!$F$6:$IC$6,BY$4,'Math Scores'!$F63:$IC63))</f>
        <is>
          <t/>
        </is>
      </c>
      <c r="BZ62" s="519" t="inlineStr">
        <f aca="false">IF(COUNT('Math Scores'!$CX63:$DU63)=0,"",SUMIF('Math Scores'!$F$6:$IC$6,BZ$4,'Math Scores'!$F63:$IC63))</f>
        <is>
          <t/>
        </is>
      </c>
      <c r="CA62" s="519" t="inlineStr">
        <f aca="false">IF(COUNT('Math Scores'!$CX63:$DU63)=0,"",SUMIF('Math Scores'!$F$6:$IC$6,CA$4,'Math Scores'!$F63:$IC63))</f>
        <is>
          <t/>
        </is>
      </c>
      <c r="CB62" s="519" t="inlineStr">
        <f aca="false">IF(COUNT('Math Scores'!$CX63:$DU63)=0,"",SUMIF('Math Scores'!$F$6:$IC$6,CB$4,'Math Scores'!$F63:$IC63))</f>
        <is>
          <t/>
        </is>
      </c>
      <c r="CC62" s="519" t="inlineStr">
        <f aca="false">IF(COUNT('Math Scores'!$CX63:$DU63)=0,"",SUMIF('Math Scores'!$F$6:$IC$6,CC$4,'Math Scores'!$F63:$IC63))</f>
        <is>
          <t/>
        </is>
      </c>
      <c r="CD62" s="519" t="inlineStr">
        <f aca="false">IF(COUNT('Math Scores'!$DV63:$EU63)=0,"",SUMIF('Math Scores'!$F$6:$IC$6,CD$4,'Math Scores'!$F63:$IC63))</f>
        <is>
          <t/>
        </is>
      </c>
      <c r="CE62" s="519" t="inlineStr">
        <f aca="false">IF(COUNT('Math Scores'!$DV63:$EU63)=0,"",SUMIF('Math Scores'!$F$6:$IC$6,CE$4,'Math Scores'!$F63:$IC63))</f>
        <is>
          <t/>
        </is>
      </c>
      <c r="CF62" s="519" t="inlineStr">
        <f aca="false">IF(COUNT('Math Scores'!$DV63:$EU63)=0,"",SUMIF('Math Scores'!$F$6:$IC$6,CF$4,'Math Scores'!$F63:$IC63))</f>
        <is>
          <t/>
        </is>
      </c>
      <c r="CG62" s="519" t="inlineStr">
        <f aca="false">IF(COUNT('Math Scores'!$DV63:$EU63)=0,"",SUMIF('Math Scores'!$F$6:$IC$6,CG$4,'Math Scores'!$F63:$IC63))</f>
        <is>
          <t/>
        </is>
      </c>
      <c r="CH62" s="519" t="inlineStr">
        <f aca="false">IF(COUNT('Math Scores'!$DV63:$EU63)=0,"",SUMIF('Math Scores'!$F$6:$IC$6,CH$4,'Math Scores'!$F63:$IC63))</f>
        <is>
          <t/>
        </is>
      </c>
      <c r="CI62" s="519" t="inlineStr">
        <f aca="false">IF(COUNT('Math Scores'!$DV63:$EU63)=0,"",SUMIF('Math Scores'!$F$6:$IC$6,CI$4,'Math Scores'!$F63:$IC63))</f>
        <is>
          <t/>
        </is>
      </c>
      <c r="CJ62" s="519" t="inlineStr">
        <f aca="false">IF(COUNT('Math Scores'!$DV63:$EU63)=0,"",SUMIF('Math Scores'!$F$6:$IC$6,CJ$4,'Math Scores'!$F63:$IC63))</f>
        <is>
          <t/>
        </is>
      </c>
      <c r="CK62" s="519" t="inlineStr">
        <f aca="false">IF(COUNT('Math Scores'!$DV63:$EU63)=0,"",SUMIF('Math Scores'!$F$6:$IC$6,CK$4,'Math Scores'!$F63:$IC63))</f>
        <is>
          <t/>
        </is>
      </c>
      <c r="CL62" s="519" t="inlineStr">
        <f aca="false">IF(COUNT('Math Scores'!$DV63:$EU63)=0,"",SUMIF('Math Scores'!$F$6:$IC$6,CL$4,'Math Scores'!$F63:$IC63))</f>
        <is>
          <t/>
        </is>
      </c>
      <c r="CM62" s="519" t="inlineStr">
        <f aca="false">IF(COUNT('Math Scores'!$DV63:$EU63)=0,"",SUMIF('Math Scores'!$F$6:$IC$6,CM$4,'Math Scores'!$F63:$IC63))</f>
        <is>
          <t/>
        </is>
      </c>
      <c r="CN62" s="519" t="inlineStr">
        <f aca="false">IF(COUNT('Math Scores'!$DV63:$EU63)=0,"",SUMIF('Math Scores'!$F$6:$IC$6,CN$4,'Math Scores'!$F63:$IC63))</f>
        <is>
          <t/>
        </is>
      </c>
      <c r="CO62" s="519" t="inlineStr">
        <f aca="false">IF(COUNT('Math Scores'!$DV63:$EU63)=0,"",SUMIF('Math Scores'!$F$6:$IC$6,CO$4,'Math Scores'!$F63:$IC63))</f>
        <is>
          <t/>
        </is>
      </c>
      <c r="CP62" s="519" t="inlineStr">
        <f aca="false">IF(COUNT('Math Scores'!$DV63:$EU63)=0,"",SUMIF('Math Scores'!$F$6:$IC$6,CP$4,'Math Scores'!$F63:$IC63))</f>
        <is>
          <t/>
        </is>
      </c>
      <c r="CQ62" s="519" t="inlineStr">
        <f aca="false">IF(COUNT('Math Scores'!$DV63:$EU63)=0,"",SUMIF('Math Scores'!$F$6:$IC$6,CQ$4,'Math Scores'!$F63:$IC63))</f>
        <is>
          <t/>
        </is>
      </c>
      <c r="CR62" s="519" t="inlineStr">
        <f aca="false">IF(COUNT('Math Scores'!$DV63:$EU63)=0,"",SUMIF('Math Scores'!$F$6:$IC$6,CR$4,'Math Scores'!$F63:$IC63))</f>
        <is>
          <t/>
        </is>
      </c>
      <c r="CS62" s="519" t="inlineStr">
        <f aca="false">IF(COUNT('Math Scores'!$DV63:$EU63)=0,"",SUMIF('Math Scores'!$F$6:$IC$6,CS$4,'Math Scores'!$F63:$IC63))</f>
        <is>
          <t/>
        </is>
      </c>
      <c r="CT62" s="519" t="inlineStr">
        <f aca="false">IF(COUNT('Math Scores'!$EV63:$FW63)=0,"",SUMIF('Math Scores'!$F$6:$IC$6,CT$4,'Math Scores'!$F63:$IC63))</f>
        <is>
          <t/>
        </is>
      </c>
      <c r="CU62" s="519" t="inlineStr">
        <f aca="false">IF(COUNT('Math Scores'!$EV63:$FW63)=0,"",SUMIF('Math Scores'!$F$6:$IC$6,CU$4,'Math Scores'!$F63:$IC63))</f>
        <is>
          <t/>
        </is>
      </c>
      <c r="CV62" s="519" t="inlineStr">
        <f aca="false">IF(COUNT('Math Scores'!$EV63:$FW63)=0,"",SUMIF('Math Scores'!$F$6:$IC$6,CV$4,'Math Scores'!$F63:$IC63))</f>
        <is>
          <t/>
        </is>
      </c>
      <c r="CW62" s="519" t="inlineStr">
        <f aca="false">IF(COUNT('Math Scores'!$EV63:$FW63)=0,"",SUMIF('Math Scores'!$F$6:$IC$6,CW$4,'Math Scores'!$F63:$IC63))</f>
        <is>
          <t/>
        </is>
      </c>
      <c r="CX62" s="519" t="inlineStr">
        <f aca="false">IF(COUNT('Math Scores'!$EV63:$FW63)=0,"",SUMIF('Math Scores'!$F$6:$IC$6,CX$4,'Math Scores'!$F63:$IC63))</f>
        <is>
          <t/>
        </is>
      </c>
      <c r="CY62" s="519" t="inlineStr">
        <f aca="false">IF(COUNT('Math Scores'!$EV63:$FW63)=0,"",SUMIF('Math Scores'!$F$6:$IC$6,CY$4,'Math Scores'!$F63:$IC63))</f>
        <is>
          <t/>
        </is>
      </c>
      <c r="CZ62" s="519" t="inlineStr">
        <f aca="false">IF(COUNT('Math Scores'!$EV63:$FW63)=0,"",SUMIF('Math Scores'!$F$6:$IC$6,CZ$4,'Math Scores'!$F63:$IC63))</f>
        <is>
          <t/>
        </is>
      </c>
      <c r="DA62" s="519" t="inlineStr">
        <f aca="false">IF(COUNT('Math Scores'!$EV63:$FW63)=0,"",SUMIF('Math Scores'!$F$6:$IC$6,DA$4,'Math Scores'!$F63:$IC63))</f>
        <is>
          <t/>
        </is>
      </c>
      <c r="DB62" s="519" t="inlineStr">
        <f aca="false">IF(COUNT('Math Scores'!$EV63:$FW63)=0,"",SUMIF('Math Scores'!$F$6:$IC$6,DB$4,'Math Scores'!$F63:$IC63))</f>
        <is>
          <t/>
        </is>
      </c>
      <c r="DC62" s="519" t="inlineStr">
        <f aca="false">IF(COUNT('Math Scores'!$EV63:$FW63)=0,"",SUMIF('Math Scores'!$F$6:$IC$6,DC$4,'Math Scores'!$F63:$IC63))</f>
        <is>
          <t/>
        </is>
      </c>
      <c r="DD62" s="519" t="inlineStr">
        <f aca="false">IF(COUNT('Math Scores'!$EV63:$FW63)=0,"",SUMIF('Math Scores'!$F$6:$IC$6,DD$4,'Math Scores'!$F63:$IC63))</f>
        <is>
          <t/>
        </is>
      </c>
      <c r="DE62" s="519" t="inlineStr">
        <f aca="false">IF(COUNT('Math Scores'!$EV63:$FW63)=0,"",SUMIF('Math Scores'!$F$6:$IC$6,DE$4,'Math Scores'!$F63:$IC63))</f>
        <is>
          <t/>
        </is>
      </c>
      <c r="DF62" s="519" t="inlineStr">
        <f aca="false">IF(COUNT('Math Scores'!$EV63:$FW63)=0,"",SUMIF('Math Scores'!$F$6:$IC$6,DF$4,'Math Scores'!$F63:$IC63))</f>
        <is>
          <t/>
        </is>
      </c>
      <c r="DG62" s="519" t="inlineStr">
        <f aca="false">IF(COUNT('Math Scores'!$EV63:$FW63)=0,"",SUMIF('Math Scores'!$F$6:$IC$6,DG$4,'Math Scores'!$F63:$IC63))</f>
        <is>
          <t/>
        </is>
      </c>
    </row>
    <row r="63" customFormat="false" ht="12.75" hidden="false" customHeight="false" outlineLevel="0" collapsed="false">
      <c r="A63" s="421" t="n">
        <v>56</v>
      </c>
      <c r="B63" s="228" t="inlineStr">
        <f aca="false">'Math Scores'!B64</f>
        <is>
          <t/>
        </is>
      </c>
      <c r="C63" s="517" t="inlineStr">
        <f aca="false">IF(COUNT('Math Scores'!F64:HI64)=0, "", (SUMIF('Math Scores'!$F$5:$HI$5,"Yes",'Math Scores'!F64:HI64)/SUMIF('Math Scores'!$F$5:$HI$5,"Yes",'Math Scores'!$F$2:$HI$2)))</f>
        <is>
          <t/>
        </is>
      </c>
      <c r="D63" s="476" t="inlineStr">
        <f aca="false">IF(B63="","",IF(COUNT(H63:DG63)=0,"",IF(('Cover Sheet'!$AC$6="2nd"),(SUM(H63:W63)/SUM(H$2:W$2)),IF(('Cover Sheet'!$AC$6="3rd"),(SUM(X63:AI63)/SUM(X$2:AI$2)),IF(('Cover Sheet'!$AC$6="4th"),(SUM(AJ63:AW63)/SUM(AJ$2:AW$2)),IF(('Cover Sheet'!$AC$6="5th"),(SUM(AX63:BK63)/SUM(AX$2:BK$2)),IF(('Cover Sheet'!$AC$6="6th"),(SUM(BL63:CC63)/SUM(BL$2:CC$2)),IF(('Cover Sheet'!$AC$6="7th"),(SUM(CD63:CS63)/SUM(CD$2:CS$2)),IF(('Cover Sheet'!$AC$6="8th"),(SUM(CT63:DG63)/SUM(CT$2:DG$2)),"ERROR")))))))))</f>
        <is>
          <t/>
        </is>
      </c>
      <c r="E63" s="318" t="str">
        <f aca="false">IF(D63="","",IF(D63&gt;0.9,"A1",IF(D63&gt;0.8,"A2",IF(D63&gt;0.7,"B1",IF(D63&gt;0.6,"B2",IF(D63&gt;0.5,"C1",IF(D63&gt;0.4,"C2",IF(D63&gt;0.32,"D",IF(D63&gt;0.2,"E1","E2")))))))))</f>
        <v/>
      </c>
      <c r="F63" s="476" t="str">
        <f aca="false">IF(G63="","",IF(G63&gt;=0.9,"Distinction",IF(G63&gt;=0.75,"First Class",IF(G63&gt;=0.56,"Second Class",IF(G63&gt;=0.35,"Pass","Unsatisfactory")))))</f>
        <v/>
      </c>
      <c r="G63" s="518" t="inlineStr">
        <f aca="false">IF(OR(B63="",'Cover Sheet'!$AC$6=""),"",IF(('Cover Sheet'!$AC$6="2nd"),(VLOOKUP(ROUND((D63*100),0),Goals!$E$4:$H$104,2,1)/100),IF(('Cover Sheet'!$AC$6="3rd"),(VLOOKUP(ROUND((D63*100),0),Goals!$E$4:$H$104,3,1)/100),VLOOKUP(ROUND((D63*100),0),Goals!$E$4:$H$104,4,1)/100)))</f>
        <is>
          <t/>
        </is>
      </c>
      <c r="H63" s="519" t="inlineStr">
        <f aca="false">IF(COUNT('Math Scores'!$F64:$AC64)=0,"",SUMIF('Math Scores'!$F$6:$IC$6,H$4,'Math Scores'!$F64:$IC64))</f>
        <is>
          <t/>
        </is>
      </c>
      <c r="I63" s="519" t="inlineStr">
        <f aca="false">IF(COUNT('Math Scores'!$F64:$AC64)=0,"",SUMIF('Math Scores'!$F$6:$IC$6,I$4,'Math Scores'!$F64:$IC64))</f>
        <is>
          <t/>
        </is>
      </c>
      <c r="J63" s="519" t="inlineStr">
        <f aca="false">IF(COUNT('Math Scores'!$F64:$AC64)=0,"",SUMIF('Math Scores'!$F$6:$IC$6,J$4,'Math Scores'!$F64:$IC64))</f>
        <is>
          <t/>
        </is>
      </c>
      <c r="K63" s="519" t="inlineStr">
        <f aca="false">IF(COUNT('Math Scores'!$F64:$AC64)=0,"",SUMIF('Math Scores'!$F$6:$IC$6,K$4,'Math Scores'!$F64:$IC64))</f>
        <is>
          <t/>
        </is>
      </c>
      <c r="L63" s="519" t="inlineStr">
        <f aca="false">IF(COUNT('Math Scores'!$F64:$AC64)=0,"",SUMIF('Math Scores'!$F$6:$IC$6,L$4,'Math Scores'!$F64:$IC64))</f>
        <is>
          <t/>
        </is>
      </c>
      <c r="M63" s="519" t="inlineStr">
        <f aca="false">IF(COUNT('Math Scores'!$F64:$AC64)=0,"",SUMIF('Math Scores'!$F$6:$IC$6,M$4,'Math Scores'!$F64:$IC64))</f>
        <is>
          <t/>
        </is>
      </c>
      <c r="N63" s="519" t="inlineStr">
        <f aca="false">IF(COUNT('Math Scores'!$F64:$AC64)=0,"",SUMIF('Math Scores'!$F$6:$IC$6,N$4,'Math Scores'!$F64:$IC64))</f>
        <is>
          <t/>
        </is>
      </c>
      <c r="O63" s="519" t="inlineStr">
        <f aca="false">IF(COUNT('Math Scores'!$F64:$AC64)=0,"",SUMIF('Math Scores'!$F$6:$IC$6,O$4,'Math Scores'!$F64:$IC64))</f>
        <is>
          <t/>
        </is>
      </c>
      <c r="P63" s="519" t="inlineStr">
        <f aca="false">IF(COUNT('Math Scores'!$F64:$AC64)=0,"",SUMIF('Math Scores'!$F$6:$IC$6,P$4,'Math Scores'!$F64:$IC64))</f>
        <is>
          <t/>
        </is>
      </c>
      <c r="Q63" s="519" t="inlineStr">
        <f aca="false">IF(COUNT('Math Scores'!$F64:$AC64)=0,"",SUMIF('Math Scores'!$F$6:$IC$6,Q$4,'Math Scores'!$F64:$IC64))</f>
        <is>
          <t/>
        </is>
      </c>
      <c r="R63" s="519" t="inlineStr">
        <f aca="false">IF(COUNT('Math Scores'!$F64:$AC64)=0,"",SUMIF('Math Scores'!$F$6:$IC$6,R$4,'Math Scores'!$F64:$IC64))</f>
        <is>
          <t/>
        </is>
      </c>
      <c r="S63" s="519"/>
      <c r="T63" s="519"/>
      <c r="U63" s="519"/>
      <c r="V63" s="519"/>
      <c r="W63" s="519"/>
      <c r="X63" s="519" t="inlineStr">
        <f aca="false">IF(COUNT('Math Scores'!$AD64:$AZ64)=0,"",SUMIF('Math Scores'!$F$6:$IC$6,X$4,'Math Scores'!$F64:$IC64))</f>
        <is>
          <t/>
        </is>
      </c>
      <c r="Y63" s="519" t="inlineStr">
        <f aca="false">IF(COUNT('Math Scores'!$AD64:$AZ64)=0,"",SUMIF('Math Scores'!$F$6:$IC$6,Y$4,'Math Scores'!$F64:$IC64))</f>
        <is>
          <t/>
        </is>
      </c>
      <c r="Z63" s="519" t="inlineStr">
        <f aca="false">IF(COUNT('Math Scores'!$AD64:$AZ64)=0,"",SUMIF('Math Scores'!$F$6:$IC$6,Z$4,'Math Scores'!$F64:$IC64))</f>
        <is>
          <t/>
        </is>
      </c>
      <c r="AA63" s="519" t="inlineStr">
        <f aca="false">IF(COUNT('Math Scores'!$AD64:$AZ64)=0,"",SUMIF('Math Scores'!$F$6:$IC$6,AA$4,'Math Scores'!$F64:$IC64))</f>
        <is>
          <t/>
        </is>
      </c>
      <c r="AB63" s="519" t="inlineStr">
        <f aca="false">IF(COUNT('Math Scores'!$AD64:$AZ64)=0,"",SUMIF('Math Scores'!$F$6:$IC$6,AB$4,'Math Scores'!$F64:$IC64))</f>
        <is>
          <t/>
        </is>
      </c>
      <c r="AC63" s="519" t="inlineStr">
        <f aca="false">IF(COUNT('Math Scores'!$AD64:$AZ64)=0,"",SUMIF('Math Scores'!$F$6:$IC$6,AC$4,'Math Scores'!$F64:$IC64))</f>
        <is>
          <t/>
        </is>
      </c>
      <c r="AD63" s="519" t="inlineStr">
        <f aca="false">IF(COUNT('Math Scores'!$AD64:$AZ64)=0,"",SUMIF('Math Scores'!$F$6:$IC$6,AD$4,'Math Scores'!$F64:$IC64))</f>
        <is>
          <t/>
        </is>
      </c>
      <c r="AE63" s="519" t="inlineStr">
        <f aca="false">IF(COUNT('Math Scores'!$AD64:$AZ64)=0,"",SUMIF('Math Scores'!$F$6:$IC$6,AE$4,'Math Scores'!$F64:$IC64))</f>
        <is>
          <t/>
        </is>
      </c>
      <c r="AF63" s="519" t="inlineStr">
        <f aca="false">IF(COUNT('Math Scores'!$AD64:$AZ64)=0,"",SUMIF('Math Scores'!$F$6:$IC$6,AF$4,'Math Scores'!$F64:$IC64))</f>
        <is>
          <t/>
        </is>
      </c>
      <c r="AG63" s="519" t="inlineStr">
        <f aca="false">IF(COUNT('Math Scores'!$AD64:$AZ64)=0,"",SUMIF('Math Scores'!$F$6:$IC$6,AG$4,'Math Scores'!$F64:$IC64))</f>
        <is>
          <t/>
        </is>
      </c>
      <c r="AH63" s="519" t="inlineStr">
        <f aca="false">IF(COUNT('Math Scores'!$AD64:$AZ64)=0,"",SUMIF('Math Scores'!$F$6:$IC$6,AH$4,'Math Scores'!$F64:$IC64))</f>
        <is>
          <t/>
        </is>
      </c>
      <c r="AI63" s="519" t="inlineStr">
        <f aca="false">IF(COUNT('Math Scores'!$AD64:$AZ64)=0,"",SUMIF('Math Scores'!$F$6:$IC$6,AI$4,'Math Scores'!$F64:$IC64))</f>
        <is>
          <t/>
        </is>
      </c>
      <c r="AJ63" s="519" t="inlineStr">
        <f aca="false">IF(COUNT('Math Scores'!$BA64:$BY64)=0,"",SUMIF('Math Scores'!$F$6:$IC$6,AJ$4,'Math Scores'!$F64:$IC64))</f>
        <is>
          <t/>
        </is>
      </c>
      <c r="AK63" s="519" t="inlineStr">
        <f aca="false">IF(COUNT('Math Scores'!$BA64:$BY64)=0,"",SUMIF('Math Scores'!$F$6:$IC$6,AK$4,'Math Scores'!$F64:$IC64))</f>
        <is>
          <t/>
        </is>
      </c>
      <c r="AL63" s="519" t="inlineStr">
        <f aca="false">IF(COUNT('Math Scores'!$BA64:$BY64)=0,"",SUMIF('Math Scores'!$F$6:$IC$6,AL$4,'Math Scores'!$F64:$IC64))</f>
        <is>
          <t/>
        </is>
      </c>
      <c r="AM63" s="519" t="inlineStr">
        <f aca="false">IF(COUNT('Math Scores'!$BA64:$BY64)=0,"",SUMIF('Math Scores'!$F$6:$IC$6,AM$4,'Math Scores'!$F64:$IC64))</f>
        <is>
          <t/>
        </is>
      </c>
      <c r="AN63" s="519" t="inlineStr">
        <f aca="false">IF(COUNT('Math Scores'!$BA64:$BY64)=0,"",SUMIF('Math Scores'!$F$6:$IC$6,AN$4,'Math Scores'!$F64:$IC64))</f>
        <is>
          <t/>
        </is>
      </c>
      <c r="AO63" s="519" t="inlineStr">
        <f aca="false">IF(COUNT('Math Scores'!$BA64:$BY64)=0,"",SUMIF('Math Scores'!$F$6:$IC$6,AO$4,'Math Scores'!$F64:$IC64))</f>
        <is>
          <t/>
        </is>
      </c>
      <c r="AP63" s="519" t="inlineStr">
        <f aca="false">IF(COUNT('Math Scores'!$BA64:$BY64)=0,"",SUMIF('Math Scores'!$F$6:$IC$6,AP$4,'Math Scores'!$F64:$IC64))</f>
        <is>
          <t/>
        </is>
      </c>
      <c r="AQ63" s="519" t="inlineStr">
        <f aca="false">IF(COUNT('Math Scores'!$BA64:$BY64)=0,"",SUMIF('Math Scores'!$F$6:$IC$6,AQ$4,'Math Scores'!$F64:$IC64))</f>
        <is>
          <t/>
        </is>
      </c>
      <c r="AR63" s="519" t="inlineStr">
        <f aca="false">IF(COUNT('Math Scores'!$BA64:$BY64)=0,"",SUMIF('Math Scores'!$F$6:$IC$6,AR$4,'Math Scores'!$F64:$IC64))</f>
        <is>
          <t/>
        </is>
      </c>
      <c r="AS63" s="519" t="inlineStr">
        <f aca="false">IF(COUNT('Math Scores'!$BA64:$BY64)=0,"",SUMIF('Math Scores'!$F$6:$IC$6,AS$4,'Math Scores'!$F64:$IC64))</f>
        <is>
          <t/>
        </is>
      </c>
      <c r="AT63" s="519" t="inlineStr">
        <f aca="false">IF(COUNT('Math Scores'!$BA64:$BY64)=0,"",SUMIF('Math Scores'!$F$6:$IC$6,AT$4,'Math Scores'!$F64:$IC64))</f>
        <is>
          <t/>
        </is>
      </c>
      <c r="AU63" s="519" t="inlineStr">
        <f aca="false">IF(COUNT('Math Scores'!$BA64:$BY64)=0,"",SUMIF('Math Scores'!$F$6:$IC$6,AU$4,'Math Scores'!$F64:$IC64))</f>
        <is>
          <t/>
        </is>
      </c>
      <c r="AV63" s="519" t="inlineStr">
        <f aca="false">IF(COUNT('Math Scores'!$BA64:$BY64)=0,"",SUMIF('Math Scores'!$F$6:$IC$6,AV$4,'Math Scores'!$F64:$IC64))</f>
        <is>
          <t/>
        </is>
      </c>
      <c r="AW63" s="519" t="inlineStr">
        <f aca="false">IF(COUNT('Math Scores'!$BA64:$BY64)=0,"",SUMIF('Math Scores'!$F$6:$IC$6,AW$4,'Math Scores'!$F64:$IC64))</f>
        <is>
          <t/>
        </is>
      </c>
      <c r="AX63" s="519" t="inlineStr">
        <f aca="false">IF(COUNT('Math Scores'!$BZ64:$CW64)=0,"",SUMIF('Math Scores'!$F$6:$IC$6,AX$4,'Math Scores'!$F64:$IC64))</f>
        <is>
          <t/>
        </is>
      </c>
      <c r="AY63" s="519" t="inlineStr">
        <f aca="false">IF(COUNT('Math Scores'!$BZ64:$CW64)=0,"",SUMIF('Math Scores'!$F$6:$IC$6,AY$4,'Math Scores'!$F64:$IC64))</f>
        <is>
          <t/>
        </is>
      </c>
      <c r="AZ63" s="519" t="inlineStr">
        <f aca="false">IF(COUNT('Math Scores'!$BZ64:$CW64)=0,"",SUMIF('Math Scores'!$F$6:$IC$6,AZ$4,'Math Scores'!$F64:$IC64))</f>
        <is>
          <t/>
        </is>
      </c>
      <c r="BA63" s="519" t="inlineStr">
        <f aca="false">IF(COUNT('Math Scores'!$BZ64:$CW64)=0,"",SUMIF('Math Scores'!$F$6:$IC$6,BA$4,'Math Scores'!$F64:$IC64))</f>
        <is>
          <t/>
        </is>
      </c>
      <c r="BB63" s="519" t="inlineStr">
        <f aca="false">IF(COUNT('Math Scores'!$BZ64:$CW64)=0,"",SUMIF('Math Scores'!$F$6:$IC$6,BB$4,'Math Scores'!$F64:$IC64))</f>
        <is>
          <t/>
        </is>
      </c>
      <c r="BC63" s="519" t="inlineStr">
        <f aca="false">IF(COUNT('Math Scores'!$BZ64:$CW64)=0,"",SUMIF('Math Scores'!$F$6:$IC$6,BC$4,'Math Scores'!$F64:$IC64))</f>
        <is>
          <t/>
        </is>
      </c>
      <c r="BD63" s="519" t="inlineStr">
        <f aca="false">IF(COUNT('Math Scores'!$BZ64:$CW64)=0,"",SUMIF('Math Scores'!$F$6:$IC$6,BD$4,'Math Scores'!$F64:$IC64))</f>
        <is>
          <t/>
        </is>
      </c>
      <c r="BE63" s="519" t="inlineStr">
        <f aca="false">IF(COUNT('Math Scores'!$BZ64:$CW64)=0,"",SUMIF('Math Scores'!$F$6:$IC$6,BE$4,'Math Scores'!$F64:$IC64))</f>
        <is>
          <t/>
        </is>
      </c>
      <c r="BF63" s="519" t="inlineStr">
        <f aca="false">IF(COUNT('Math Scores'!$BZ64:$CW64)=0,"",SUMIF('Math Scores'!$F$6:$IC$6,BF$4,'Math Scores'!$F64:$IC64))</f>
        <is>
          <t/>
        </is>
      </c>
      <c r="BG63" s="519" t="inlineStr">
        <f aca="false">IF(COUNT('Math Scores'!$BZ64:$CW64)=0,"",SUMIF('Math Scores'!$F$6:$IC$6,BG$4,'Math Scores'!$F64:$IC64))</f>
        <is>
          <t/>
        </is>
      </c>
      <c r="BH63" s="519" t="inlineStr">
        <f aca="false">IF(COUNT('Math Scores'!$BZ64:$CW64)=0,"",SUMIF('Math Scores'!$F$6:$IC$6,BH$4,'Math Scores'!$F64:$IC64))</f>
        <is>
          <t/>
        </is>
      </c>
      <c r="BI63" s="519" t="inlineStr">
        <f aca="false">IF(COUNT('Math Scores'!$BZ64:$CW64)=0,"",SUMIF('Math Scores'!$F$6:$IC$6,BI$4,'Math Scores'!$F64:$IC64))</f>
        <is>
          <t/>
        </is>
      </c>
      <c r="BJ63" s="519" t="inlineStr">
        <f aca="false">IF(COUNT('Math Scores'!$BZ64:$CW64)=0,"",SUMIF('Math Scores'!$F$6:$IC$6,BJ$4,'Math Scores'!$F64:$IC64))</f>
        <is>
          <t/>
        </is>
      </c>
      <c r="BK63" s="519" t="inlineStr">
        <f aca="false">IF(COUNT('Math Scores'!$BZ64:$CW64)=0,"",SUMIF('Math Scores'!$F$6:$IC$6,BK$4,'Math Scores'!$F64:$IC64))</f>
        <is>
          <t/>
        </is>
      </c>
      <c r="BL63" s="519" t="inlineStr">
        <f aca="false">IF(COUNT('Math Scores'!$CX64:$DU64)=0,"",SUMIF('Math Scores'!$F$6:$IC$6,BL$4,'Math Scores'!$F64:$IC64))</f>
        <is>
          <t/>
        </is>
      </c>
      <c r="BM63" s="519" t="inlineStr">
        <f aca="false">IF(COUNT('Math Scores'!$CX64:$DU64)=0,"",SUMIF('Math Scores'!$F$6:$IC$6,BM$4,'Math Scores'!$F64:$IC64))</f>
        <is>
          <t/>
        </is>
      </c>
      <c r="BN63" s="519" t="inlineStr">
        <f aca="false">IF(COUNT('Math Scores'!$CX64:$DU64)=0,"",SUMIF('Math Scores'!$F$6:$IC$6,BN$4,'Math Scores'!$F64:$IC64))</f>
        <is>
          <t/>
        </is>
      </c>
      <c r="BO63" s="519" t="inlineStr">
        <f aca="false">IF(COUNT('Math Scores'!$CX64:$DU64)=0,"",SUMIF('Math Scores'!$F$6:$IC$6,BO$4,'Math Scores'!$F64:$IC64))</f>
        <is>
          <t/>
        </is>
      </c>
      <c r="BP63" s="519" t="inlineStr">
        <f aca="false">IF(COUNT('Math Scores'!$CX64:$DU64)=0,"",SUMIF('Math Scores'!$F$6:$IC$6,BP$4,'Math Scores'!$F64:$IC64))</f>
        <is>
          <t/>
        </is>
      </c>
      <c r="BQ63" s="519" t="inlineStr">
        <f aca="false">IF(COUNT('Math Scores'!$CX64:$DU64)=0,"",SUMIF('Math Scores'!$F$6:$IC$6,BQ$4,'Math Scores'!$F64:$IC64))</f>
        <is>
          <t/>
        </is>
      </c>
      <c r="BR63" s="519" t="inlineStr">
        <f aca="false">IF(COUNT('Math Scores'!$CX64:$DU64)=0,"",SUMIF('Math Scores'!$F$6:$IC$6,BR$4,'Math Scores'!$F64:$IC64))</f>
        <is>
          <t/>
        </is>
      </c>
      <c r="BS63" s="519" t="inlineStr">
        <f aca="false">IF(COUNT('Math Scores'!$CX64:$DU64)=0,"",SUMIF('Math Scores'!$F$6:$IC$6,BS$4,'Math Scores'!$F64:$IC64))</f>
        <is>
          <t/>
        </is>
      </c>
      <c r="BT63" s="519" t="inlineStr">
        <f aca="false">IF(COUNT('Math Scores'!$CX64:$DU64)=0,"",SUMIF('Math Scores'!$F$6:$IC$6,BT$4,'Math Scores'!$F64:$IC64))</f>
        <is>
          <t/>
        </is>
      </c>
      <c r="BU63" s="519" t="inlineStr">
        <f aca="false">IF(COUNT('Math Scores'!$CX64:$DU64)=0,"",SUMIF('Math Scores'!$F$6:$IC$6,BU$4,'Math Scores'!$F64:$IC64))</f>
        <is>
          <t/>
        </is>
      </c>
      <c r="BV63" s="519" t="inlineStr">
        <f aca="false">IF(COUNT('Math Scores'!$CX64:$DU64)=0,"",SUMIF('Math Scores'!$F$6:$IC$6,BV$4,'Math Scores'!$F64:$IC64))</f>
        <is>
          <t/>
        </is>
      </c>
      <c r="BW63" s="519" t="inlineStr">
        <f aca="false">IF(COUNT('Math Scores'!$CX64:$DU64)=0,"",SUMIF('Math Scores'!$F$6:$IC$6,BW$4,'Math Scores'!$F64:$IC64))</f>
        <is>
          <t/>
        </is>
      </c>
      <c r="BX63" s="519" t="inlineStr">
        <f aca="false">IF(COUNT('Math Scores'!$CX64:$DU64)=0,"",SUMIF('Math Scores'!$F$6:$IC$6,BX$4,'Math Scores'!$F64:$IC64))</f>
        <is>
          <t/>
        </is>
      </c>
      <c r="BY63" s="519" t="inlineStr">
        <f aca="false">IF(COUNT('Math Scores'!$CX64:$DU64)=0,"",SUMIF('Math Scores'!$F$6:$IC$6,BY$4,'Math Scores'!$F64:$IC64))</f>
        <is>
          <t/>
        </is>
      </c>
      <c r="BZ63" s="519" t="inlineStr">
        <f aca="false">IF(COUNT('Math Scores'!$CX64:$DU64)=0,"",SUMIF('Math Scores'!$F$6:$IC$6,BZ$4,'Math Scores'!$F64:$IC64))</f>
        <is>
          <t/>
        </is>
      </c>
      <c r="CA63" s="519" t="inlineStr">
        <f aca="false">IF(COUNT('Math Scores'!$CX64:$DU64)=0,"",SUMIF('Math Scores'!$F$6:$IC$6,CA$4,'Math Scores'!$F64:$IC64))</f>
        <is>
          <t/>
        </is>
      </c>
      <c r="CB63" s="519" t="inlineStr">
        <f aca="false">IF(COUNT('Math Scores'!$CX64:$DU64)=0,"",SUMIF('Math Scores'!$F$6:$IC$6,CB$4,'Math Scores'!$F64:$IC64))</f>
        <is>
          <t/>
        </is>
      </c>
      <c r="CC63" s="519" t="inlineStr">
        <f aca="false">IF(COUNT('Math Scores'!$CX64:$DU64)=0,"",SUMIF('Math Scores'!$F$6:$IC$6,CC$4,'Math Scores'!$F64:$IC64))</f>
        <is>
          <t/>
        </is>
      </c>
      <c r="CD63" s="519" t="inlineStr">
        <f aca="false">IF(COUNT('Math Scores'!$DV64:$EU64)=0,"",SUMIF('Math Scores'!$F$6:$IC$6,CD$4,'Math Scores'!$F64:$IC64))</f>
        <is>
          <t/>
        </is>
      </c>
      <c r="CE63" s="519" t="inlineStr">
        <f aca="false">IF(COUNT('Math Scores'!$DV64:$EU64)=0,"",SUMIF('Math Scores'!$F$6:$IC$6,CE$4,'Math Scores'!$F64:$IC64))</f>
        <is>
          <t/>
        </is>
      </c>
      <c r="CF63" s="519" t="inlineStr">
        <f aca="false">IF(COUNT('Math Scores'!$DV64:$EU64)=0,"",SUMIF('Math Scores'!$F$6:$IC$6,CF$4,'Math Scores'!$F64:$IC64))</f>
        <is>
          <t/>
        </is>
      </c>
      <c r="CG63" s="519" t="inlineStr">
        <f aca="false">IF(COUNT('Math Scores'!$DV64:$EU64)=0,"",SUMIF('Math Scores'!$F$6:$IC$6,CG$4,'Math Scores'!$F64:$IC64))</f>
        <is>
          <t/>
        </is>
      </c>
      <c r="CH63" s="519" t="inlineStr">
        <f aca="false">IF(COUNT('Math Scores'!$DV64:$EU64)=0,"",SUMIF('Math Scores'!$F$6:$IC$6,CH$4,'Math Scores'!$F64:$IC64))</f>
        <is>
          <t/>
        </is>
      </c>
      <c r="CI63" s="519" t="inlineStr">
        <f aca="false">IF(COUNT('Math Scores'!$DV64:$EU64)=0,"",SUMIF('Math Scores'!$F$6:$IC$6,CI$4,'Math Scores'!$F64:$IC64))</f>
        <is>
          <t/>
        </is>
      </c>
      <c r="CJ63" s="519" t="inlineStr">
        <f aca="false">IF(COUNT('Math Scores'!$DV64:$EU64)=0,"",SUMIF('Math Scores'!$F$6:$IC$6,CJ$4,'Math Scores'!$F64:$IC64))</f>
        <is>
          <t/>
        </is>
      </c>
      <c r="CK63" s="519" t="inlineStr">
        <f aca="false">IF(COUNT('Math Scores'!$DV64:$EU64)=0,"",SUMIF('Math Scores'!$F$6:$IC$6,CK$4,'Math Scores'!$F64:$IC64))</f>
        <is>
          <t/>
        </is>
      </c>
      <c r="CL63" s="519" t="inlineStr">
        <f aca="false">IF(COUNT('Math Scores'!$DV64:$EU64)=0,"",SUMIF('Math Scores'!$F$6:$IC$6,CL$4,'Math Scores'!$F64:$IC64))</f>
        <is>
          <t/>
        </is>
      </c>
      <c r="CM63" s="519" t="inlineStr">
        <f aca="false">IF(COUNT('Math Scores'!$DV64:$EU64)=0,"",SUMIF('Math Scores'!$F$6:$IC$6,CM$4,'Math Scores'!$F64:$IC64))</f>
        <is>
          <t/>
        </is>
      </c>
      <c r="CN63" s="519" t="inlineStr">
        <f aca="false">IF(COUNT('Math Scores'!$DV64:$EU64)=0,"",SUMIF('Math Scores'!$F$6:$IC$6,CN$4,'Math Scores'!$F64:$IC64))</f>
        <is>
          <t/>
        </is>
      </c>
      <c r="CO63" s="519" t="inlineStr">
        <f aca="false">IF(COUNT('Math Scores'!$DV64:$EU64)=0,"",SUMIF('Math Scores'!$F$6:$IC$6,CO$4,'Math Scores'!$F64:$IC64))</f>
        <is>
          <t/>
        </is>
      </c>
      <c r="CP63" s="519" t="inlineStr">
        <f aca="false">IF(COUNT('Math Scores'!$DV64:$EU64)=0,"",SUMIF('Math Scores'!$F$6:$IC$6,CP$4,'Math Scores'!$F64:$IC64))</f>
        <is>
          <t/>
        </is>
      </c>
      <c r="CQ63" s="519" t="inlineStr">
        <f aca="false">IF(COUNT('Math Scores'!$DV64:$EU64)=0,"",SUMIF('Math Scores'!$F$6:$IC$6,CQ$4,'Math Scores'!$F64:$IC64))</f>
        <is>
          <t/>
        </is>
      </c>
      <c r="CR63" s="519" t="inlineStr">
        <f aca="false">IF(COUNT('Math Scores'!$DV64:$EU64)=0,"",SUMIF('Math Scores'!$F$6:$IC$6,CR$4,'Math Scores'!$F64:$IC64))</f>
        <is>
          <t/>
        </is>
      </c>
      <c r="CS63" s="519" t="inlineStr">
        <f aca="false">IF(COUNT('Math Scores'!$DV64:$EU64)=0,"",SUMIF('Math Scores'!$F$6:$IC$6,CS$4,'Math Scores'!$F64:$IC64))</f>
        <is>
          <t/>
        </is>
      </c>
      <c r="CT63" s="519" t="inlineStr">
        <f aca="false">IF(COUNT('Math Scores'!$EV64:$FW64)=0,"",SUMIF('Math Scores'!$F$6:$IC$6,CT$4,'Math Scores'!$F64:$IC64))</f>
        <is>
          <t/>
        </is>
      </c>
      <c r="CU63" s="519" t="inlineStr">
        <f aca="false">IF(COUNT('Math Scores'!$EV64:$FW64)=0,"",SUMIF('Math Scores'!$F$6:$IC$6,CU$4,'Math Scores'!$F64:$IC64))</f>
        <is>
          <t/>
        </is>
      </c>
      <c r="CV63" s="519" t="inlineStr">
        <f aca="false">IF(COUNT('Math Scores'!$EV64:$FW64)=0,"",SUMIF('Math Scores'!$F$6:$IC$6,CV$4,'Math Scores'!$F64:$IC64))</f>
        <is>
          <t/>
        </is>
      </c>
      <c r="CW63" s="519" t="inlineStr">
        <f aca="false">IF(COUNT('Math Scores'!$EV64:$FW64)=0,"",SUMIF('Math Scores'!$F$6:$IC$6,CW$4,'Math Scores'!$F64:$IC64))</f>
        <is>
          <t/>
        </is>
      </c>
      <c r="CX63" s="519" t="inlineStr">
        <f aca="false">IF(COUNT('Math Scores'!$EV64:$FW64)=0,"",SUMIF('Math Scores'!$F$6:$IC$6,CX$4,'Math Scores'!$F64:$IC64))</f>
        <is>
          <t/>
        </is>
      </c>
      <c r="CY63" s="519" t="inlineStr">
        <f aca="false">IF(COUNT('Math Scores'!$EV64:$FW64)=0,"",SUMIF('Math Scores'!$F$6:$IC$6,CY$4,'Math Scores'!$F64:$IC64))</f>
        <is>
          <t/>
        </is>
      </c>
      <c r="CZ63" s="519" t="inlineStr">
        <f aca="false">IF(COUNT('Math Scores'!$EV64:$FW64)=0,"",SUMIF('Math Scores'!$F$6:$IC$6,CZ$4,'Math Scores'!$F64:$IC64))</f>
        <is>
          <t/>
        </is>
      </c>
      <c r="DA63" s="519" t="inlineStr">
        <f aca="false">IF(COUNT('Math Scores'!$EV64:$FW64)=0,"",SUMIF('Math Scores'!$F$6:$IC$6,DA$4,'Math Scores'!$F64:$IC64))</f>
        <is>
          <t/>
        </is>
      </c>
      <c r="DB63" s="519" t="inlineStr">
        <f aca="false">IF(COUNT('Math Scores'!$EV64:$FW64)=0,"",SUMIF('Math Scores'!$F$6:$IC$6,DB$4,'Math Scores'!$F64:$IC64))</f>
        <is>
          <t/>
        </is>
      </c>
      <c r="DC63" s="519" t="inlineStr">
        <f aca="false">IF(COUNT('Math Scores'!$EV64:$FW64)=0,"",SUMIF('Math Scores'!$F$6:$IC$6,DC$4,'Math Scores'!$F64:$IC64))</f>
        <is>
          <t/>
        </is>
      </c>
      <c r="DD63" s="519" t="inlineStr">
        <f aca="false">IF(COUNT('Math Scores'!$EV64:$FW64)=0,"",SUMIF('Math Scores'!$F$6:$IC$6,DD$4,'Math Scores'!$F64:$IC64))</f>
        <is>
          <t/>
        </is>
      </c>
      <c r="DE63" s="519" t="inlineStr">
        <f aca="false">IF(COUNT('Math Scores'!$EV64:$FW64)=0,"",SUMIF('Math Scores'!$F$6:$IC$6,DE$4,'Math Scores'!$F64:$IC64))</f>
        <is>
          <t/>
        </is>
      </c>
      <c r="DF63" s="519" t="inlineStr">
        <f aca="false">IF(COUNT('Math Scores'!$EV64:$FW64)=0,"",SUMIF('Math Scores'!$F$6:$IC$6,DF$4,'Math Scores'!$F64:$IC64))</f>
        <is>
          <t/>
        </is>
      </c>
      <c r="DG63" s="519" t="inlineStr">
        <f aca="false">IF(COUNT('Math Scores'!$EV64:$FW64)=0,"",SUMIF('Math Scores'!$F$6:$IC$6,DG$4,'Math Scores'!$F64:$IC64))</f>
        <is>
          <t/>
        </is>
      </c>
    </row>
    <row r="64" customFormat="false" ht="12.75" hidden="false" customHeight="false" outlineLevel="0" collapsed="false">
      <c r="A64" s="421" t="n">
        <v>57</v>
      </c>
      <c r="B64" s="228" t="inlineStr">
        <f aca="false">'Math Scores'!B65</f>
        <is>
          <t/>
        </is>
      </c>
      <c r="C64" s="517" t="inlineStr">
        <f aca="false">IF(COUNT('Math Scores'!F65:HI65)=0, "", (SUMIF('Math Scores'!$F$5:$HI$5,"Yes",'Math Scores'!F65:HI65)/SUMIF('Math Scores'!$F$5:$HI$5,"Yes",'Math Scores'!$F$2:$HI$2)))</f>
        <is>
          <t/>
        </is>
      </c>
      <c r="D64" s="476" t="inlineStr">
        <f aca="false">IF(B64="","",IF(COUNT(H64:DG64)=0,"",IF(('Cover Sheet'!$AC$6="2nd"),(SUM(H64:W64)/SUM(H$2:W$2)),IF(('Cover Sheet'!$AC$6="3rd"),(SUM(X64:AI64)/SUM(X$2:AI$2)),IF(('Cover Sheet'!$AC$6="4th"),(SUM(AJ64:AW64)/SUM(AJ$2:AW$2)),IF(('Cover Sheet'!$AC$6="5th"),(SUM(AX64:BK64)/SUM(AX$2:BK$2)),IF(('Cover Sheet'!$AC$6="6th"),(SUM(BL64:CC64)/SUM(BL$2:CC$2)),IF(('Cover Sheet'!$AC$6="7th"),(SUM(CD64:CS64)/SUM(CD$2:CS$2)),IF(('Cover Sheet'!$AC$6="8th"),(SUM(CT64:DG64)/SUM(CT$2:DG$2)),"ERROR")))))))))</f>
        <is>
          <t/>
        </is>
      </c>
      <c r="E64" s="318" t="str">
        <f aca="false">IF(D64="","",IF(D64&gt;0.9,"A1",IF(D64&gt;0.8,"A2",IF(D64&gt;0.7,"B1",IF(D64&gt;0.6,"B2",IF(D64&gt;0.5,"C1",IF(D64&gt;0.4,"C2",IF(D64&gt;0.32,"D",IF(D64&gt;0.2,"E1","E2")))))))))</f>
        <v/>
      </c>
      <c r="F64" s="476" t="str">
        <f aca="false">IF(G64="","",IF(G64&gt;=0.9,"Distinction",IF(G64&gt;=0.75,"First Class",IF(G64&gt;=0.56,"Second Class",IF(G64&gt;=0.35,"Pass","Unsatisfactory")))))</f>
        <v/>
      </c>
      <c r="G64" s="518" t="inlineStr">
        <f aca="false">IF(OR(B64="",'Cover Sheet'!$AC$6=""),"",IF(('Cover Sheet'!$AC$6="2nd"),(VLOOKUP(ROUND((D64*100),0),Goals!$E$4:$H$104,2,1)/100),IF(('Cover Sheet'!$AC$6="3rd"),(VLOOKUP(ROUND((D64*100),0),Goals!$E$4:$H$104,3,1)/100),VLOOKUP(ROUND((D64*100),0),Goals!$E$4:$H$104,4,1)/100)))</f>
        <is>
          <t/>
        </is>
      </c>
      <c r="H64" s="519" t="inlineStr">
        <f aca="false">IF(COUNT('Math Scores'!$F65:$AC65)=0,"",SUMIF('Math Scores'!$F$6:$IC$6,H$4,'Math Scores'!$F65:$IC65))</f>
        <is>
          <t/>
        </is>
      </c>
      <c r="I64" s="519" t="inlineStr">
        <f aca="false">IF(COUNT('Math Scores'!$F65:$AC65)=0,"",SUMIF('Math Scores'!$F$6:$IC$6,I$4,'Math Scores'!$F65:$IC65))</f>
        <is>
          <t/>
        </is>
      </c>
      <c r="J64" s="519" t="inlineStr">
        <f aca="false">IF(COUNT('Math Scores'!$F65:$AC65)=0,"",SUMIF('Math Scores'!$F$6:$IC$6,J$4,'Math Scores'!$F65:$IC65))</f>
        <is>
          <t/>
        </is>
      </c>
      <c r="K64" s="519" t="inlineStr">
        <f aca="false">IF(COUNT('Math Scores'!$F65:$AC65)=0,"",SUMIF('Math Scores'!$F$6:$IC$6,K$4,'Math Scores'!$F65:$IC65))</f>
        <is>
          <t/>
        </is>
      </c>
      <c r="L64" s="519" t="inlineStr">
        <f aca="false">IF(COUNT('Math Scores'!$F65:$AC65)=0,"",SUMIF('Math Scores'!$F$6:$IC$6,L$4,'Math Scores'!$F65:$IC65))</f>
        <is>
          <t/>
        </is>
      </c>
      <c r="M64" s="519" t="inlineStr">
        <f aca="false">IF(COUNT('Math Scores'!$F65:$AC65)=0,"",SUMIF('Math Scores'!$F$6:$IC$6,M$4,'Math Scores'!$F65:$IC65))</f>
        <is>
          <t/>
        </is>
      </c>
      <c r="N64" s="519" t="inlineStr">
        <f aca="false">IF(COUNT('Math Scores'!$F65:$AC65)=0,"",SUMIF('Math Scores'!$F$6:$IC$6,N$4,'Math Scores'!$F65:$IC65))</f>
        <is>
          <t/>
        </is>
      </c>
      <c r="O64" s="519" t="inlineStr">
        <f aca="false">IF(COUNT('Math Scores'!$F65:$AC65)=0,"",SUMIF('Math Scores'!$F$6:$IC$6,O$4,'Math Scores'!$F65:$IC65))</f>
        <is>
          <t/>
        </is>
      </c>
      <c r="P64" s="519" t="inlineStr">
        <f aca="false">IF(COUNT('Math Scores'!$F65:$AC65)=0,"",SUMIF('Math Scores'!$F$6:$IC$6,P$4,'Math Scores'!$F65:$IC65))</f>
        <is>
          <t/>
        </is>
      </c>
      <c r="Q64" s="519" t="inlineStr">
        <f aca="false">IF(COUNT('Math Scores'!$F65:$AC65)=0,"",SUMIF('Math Scores'!$F$6:$IC$6,Q$4,'Math Scores'!$F65:$IC65))</f>
        <is>
          <t/>
        </is>
      </c>
      <c r="R64" s="519" t="inlineStr">
        <f aca="false">IF(COUNT('Math Scores'!$F65:$AC65)=0,"",SUMIF('Math Scores'!$F$6:$IC$6,R$4,'Math Scores'!$F65:$IC65))</f>
        <is>
          <t/>
        </is>
      </c>
      <c r="S64" s="519"/>
      <c r="T64" s="519"/>
      <c r="U64" s="519"/>
      <c r="V64" s="519"/>
      <c r="W64" s="519"/>
      <c r="X64" s="519" t="inlineStr">
        <f aca="false">IF(COUNT('Math Scores'!$AD65:$AZ65)=0,"",SUMIF('Math Scores'!$F$6:$IC$6,X$4,'Math Scores'!$F65:$IC65))</f>
        <is>
          <t/>
        </is>
      </c>
      <c r="Y64" s="519" t="inlineStr">
        <f aca="false">IF(COUNT('Math Scores'!$AD65:$AZ65)=0,"",SUMIF('Math Scores'!$F$6:$IC$6,Y$4,'Math Scores'!$F65:$IC65))</f>
        <is>
          <t/>
        </is>
      </c>
      <c r="Z64" s="519" t="inlineStr">
        <f aca="false">IF(COUNT('Math Scores'!$AD65:$AZ65)=0,"",SUMIF('Math Scores'!$F$6:$IC$6,Z$4,'Math Scores'!$F65:$IC65))</f>
        <is>
          <t/>
        </is>
      </c>
      <c r="AA64" s="519" t="inlineStr">
        <f aca="false">IF(COUNT('Math Scores'!$AD65:$AZ65)=0,"",SUMIF('Math Scores'!$F$6:$IC$6,AA$4,'Math Scores'!$F65:$IC65))</f>
        <is>
          <t/>
        </is>
      </c>
      <c r="AB64" s="519" t="inlineStr">
        <f aca="false">IF(COUNT('Math Scores'!$AD65:$AZ65)=0,"",SUMIF('Math Scores'!$F$6:$IC$6,AB$4,'Math Scores'!$F65:$IC65))</f>
        <is>
          <t/>
        </is>
      </c>
      <c r="AC64" s="519" t="inlineStr">
        <f aca="false">IF(COUNT('Math Scores'!$AD65:$AZ65)=0,"",SUMIF('Math Scores'!$F$6:$IC$6,AC$4,'Math Scores'!$F65:$IC65))</f>
        <is>
          <t/>
        </is>
      </c>
      <c r="AD64" s="519" t="inlineStr">
        <f aca="false">IF(COUNT('Math Scores'!$AD65:$AZ65)=0,"",SUMIF('Math Scores'!$F$6:$IC$6,AD$4,'Math Scores'!$F65:$IC65))</f>
        <is>
          <t/>
        </is>
      </c>
      <c r="AE64" s="519" t="inlineStr">
        <f aca="false">IF(COUNT('Math Scores'!$AD65:$AZ65)=0,"",SUMIF('Math Scores'!$F$6:$IC$6,AE$4,'Math Scores'!$F65:$IC65))</f>
        <is>
          <t/>
        </is>
      </c>
      <c r="AF64" s="519" t="inlineStr">
        <f aca="false">IF(COUNT('Math Scores'!$AD65:$AZ65)=0,"",SUMIF('Math Scores'!$F$6:$IC$6,AF$4,'Math Scores'!$F65:$IC65))</f>
        <is>
          <t/>
        </is>
      </c>
      <c r="AG64" s="519" t="inlineStr">
        <f aca="false">IF(COUNT('Math Scores'!$AD65:$AZ65)=0,"",SUMIF('Math Scores'!$F$6:$IC$6,AG$4,'Math Scores'!$F65:$IC65))</f>
        <is>
          <t/>
        </is>
      </c>
      <c r="AH64" s="519" t="inlineStr">
        <f aca="false">IF(COUNT('Math Scores'!$AD65:$AZ65)=0,"",SUMIF('Math Scores'!$F$6:$IC$6,AH$4,'Math Scores'!$F65:$IC65))</f>
        <is>
          <t/>
        </is>
      </c>
      <c r="AI64" s="519" t="inlineStr">
        <f aca="false">IF(COUNT('Math Scores'!$AD65:$AZ65)=0,"",SUMIF('Math Scores'!$F$6:$IC$6,AI$4,'Math Scores'!$F65:$IC65))</f>
        <is>
          <t/>
        </is>
      </c>
      <c r="AJ64" s="519" t="inlineStr">
        <f aca="false">IF(COUNT('Math Scores'!$BA65:$BY65)=0,"",SUMIF('Math Scores'!$F$6:$IC$6,AJ$4,'Math Scores'!$F65:$IC65))</f>
        <is>
          <t/>
        </is>
      </c>
      <c r="AK64" s="519" t="inlineStr">
        <f aca="false">IF(COUNT('Math Scores'!$BA65:$BY65)=0,"",SUMIF('Math Scores'!$F$6:$IC$6,AK$4,'Math Scores'!$F65:$IC65))</f>
        <is>
          <t/>
        </is>
      </c>
      <c r="AL64" s="519" t="inlineStr">
        <f aca="false">IF(COUNT('Math Scores'!$BA65:$BY65)=0,"",SUMIF('Math Scores'!$F$6:$IC$6,AL$4,'Math Scores'!$F65:$IC65))</f>
        <is>
          <t/>
        </is>
      </c>
      <c r="AM64" s="519" t="inlineStr">
        <f aca="false">IF(COUNT('Math Scores'!$BA65:$BY65)=0,"",SUMIF('Math Scores'!$F$6:$IC$6,AM$4,'Math Scores'!$F65:$IC65))</f>
        <is>
          <t/>
        </is>
      </c>
      <c r="AN64" s="519" t="inlineStr">
        <f aca="false">IF(COUNT('Math Scores'!$BA65:$BY65)=0,"",SUMIF('Math Scores'!$F$6:$IC$6,AN$4,'Math Scores'!$F65:$IC65))</f>
        <is>
          <t/>
        </is>
      </c>
      <c r="AO64" s="519" t="inlineStr">
        <f aca="false">IF(COUNT('Math Scores'!$BA65:$BY65)=0,"",SUMIF('Math Scores'!$F$6:$IC$6,AO$4,'Math Scores'!$F65:$IC65))</f>
        <is>
          <t/>
        </is>
      </c>
      <c r="AP64" s="519" t="inlineStr">
        <f aca="false">IF(COUNT('Math Scores'!$BA65:$BY65)=0,"",SUMIF('Math Scores'!$F$6:$IC$6,AP$4,'Math Scores'!$F65:$IC65))</f>
        <is>
          <t/>
        </is>
      </c>
      <c r="AQ64" s="519" t="inlineStr">
        <f aca="false">IF(COUNT('Math Scores'!$BA65:$BY65)=0,"",SUMIF('Math Scores'!$F$6:$IC$6,AQ$4,'Math Scores'!$F65:$IC65))</f>
        <is>
          <t/>
        </is>
      </c>
      <c r="AR64" s="519" t="inlineStr">
        <f aca="false">IF(COUNT('Math Scores'!$BA65:$BY65)=0,"",SUMIF('Math Scores'!$F$6:$IC$6,AR$4,'Math Scores'!$F65:$IC65))</f>
        <is>
          <t/>
        </is>
      </c>
      <c r="AS64" s="519" t="inlineStr">
        <f aca="false">IF(COUNT('Math Scores'!$BA65:$BY65)=0,"",SUMIF('Math Scores'!$F$6:$IC$6,AS$4,'Math Scores'!$F65:$IC65))</f>
        <is>
          <t/>
        </is>
      </c>
      <c r="AT64" s="519" t="inlineStr">
        <f aca="false">IF(COUNT('Math Scores'!$BA65:$BY65)=0,"",SUMIF('Math Scores'!$F$6:$IC$6,AT$4,'Math Scores'!$F65:$IC65))</f>
        <is>
          <t/>
        </is>
      </c>
      <c r="AU64" s="519" t="inlineStr">
        <f aca="false">IF(COUNT('Math Scores'!$BA65:$BY65)=0,"",SUMIF('Math Scores'!$F$6:$IC$6,AU$4,'Math Scores'!$F65:$IC65))</f>
        <is>
          <t/>
        </is>
      </c>
      <c r="AV64" s="519" t="inlineStr">
        <f aca="false">IF(COUNT('Math Scores'!$BA65:$BY65)=0,"",SUMIF('Math Scores'!$F$6:$IC$6,AV$4,'Math Scores'!$F65:$IC65))</f>
        <is>
          <t/>
        </is>
      </c>
      <c r="AW64" s="519" t="inlineStr">
        <f aca="false">IF(COUNT('Math Scores'!$BA65:$BY65)=0,"",SUMIF('Math Scores'!$F$6:$IC$6,AW$4,'Math Scores'!$F65:$IC65))</f>
        <is>
          <t/>
        </is>
      </c>
      <c r="AX64" s="519" t="inlineStr">
        <f aca="false">IF(COUNT('Math Scores'!$BZ65:$CW65)=0,"",SUMIF('Math Scores'!$F$6:$IC$6,AX$4,'Math Scores'!$F65:$IC65))</f>
        <is>
          <t/>
        </is>
      </c>
      <c r="AY64" s="519" t="inlineStr">
        <f aca="false">IF(COUNT('Math Scores'!$BZ65:$CW65)=0,"",SUMIF('Math Scores'!$F$6:$IC$6,AY$4,'Math Scores'!$F65:$IC65))</f>
        <is>
          <t/>
        </is>
      </c>
      <c r="AZ64" s="519" t="inlineStr">
        <f aca="false">IF(COUNT('Math Scores'!$BZ65:$CW65)=0,"",SUMIF('Math Scores'!$F$6:$IC$6,AZ$4,'Math Scores'!$F65:$IC65))</f>
        <is>
          <t/>
        </is>
      </c>
      <c r="BA64" s="519" t="inlineStr">
        <f aca="false">IF(COUNT('Math Scores'!$BZ65:$CW65)=0,"",SUMIF('Math Scores'!$F$6:$IC$6,BA$4,'Math Scores'!$F65:$IC65))</f>
        <is>
          <t/>
        </is>
      </c>
      <c r="BB64" s="519" t="inlineStr">
        <f aca="false">IF(COUNT('Math Scores'!$BZ65:$CW65)=0,"",SUMIF('Math Scores'!$F$6:$IC$6,BB$4,'Math Scores'!$F65:$IC65))</f>
        <is>
          <t/>
        </is>
      </c>
      <c r="BC64" s="519" t="inlineStr">
        <f aca="false">IF(COUNT('Math Scores'!$BZ65:$CW65)=0,"",SUMIF('Math Scores'!$F$6:$IC$6,BC$4,'Math Scores'!$F65:$IC65))</f>
        <is>
          <t/>
        </is>
      </c>
      <c r="BD64" s="519" t="inlineStr">
        <f aca="false">IF(COUNT('Math Scores'!$BZ65:$CW65)=0,"",SUMIF('Math Scores'!$F$6:$IC$6,BD$4,'Math Scores'!$F65:$IC65))</f>
        <is>
          <t/>
        </is>
      </c>
      <c r="BE64" s="519" t="inlineStr">
        <f aca="false">IF(COUNT('Math Scores'!$BZ65:$CW65)=0,"",SUMIF('Math Scores'!$F$6:$IC$6,BE$4,'Math Scores'!$F65:$IC65))</f>
        <is>
          <t/>
        </is>
      </c>
      <c r="BF64" s="519" t="inlineStr">
        <f aca="false">IF(COUNT('Math Scores'!$BZ65:$CW65)=0,"",SUMIF('Math Scores'!$F$6:$IC$6,BF$4,'Math Scores'!$F65:$IC65))</f>
        <is>
          <t/>
        </is>
      </c>
      <c r="BG64" s="519" t="inlineStr">
        <f aca="false">IF(COUNT('Math Scores'!$BZ65:$CW65)=0,"",SUMIF('Math Scores'!$F$6:$IC$6,BG$4,'Math Scores'!$F65:$IC65))</f>
        <is>
          <t/>
        </is>
      </c>
      <c r="BH64" s="519" t="inlineStr">
        <f aca="false">IF(COUNT('Math Scores'!$BZ65:$CW65)=0,"",SUMIF('Math Scores'!$F$6:$IC$6,BH$4,'Math Scores'!$F65:$IC65))</f>
        <is>
          <t/>
        </is>
      </c>
      <c r="BI64" s="519" t="inlineStr">
        <f aca="false">IF(COUNT('Math Scores'!$BZ65:$CW65)=0,"",SUMIF('Math Scores'!$F$6:$IC$6,BI$4,'Math Scores'!$F65:$IC65))</f>
        <is>
          <t/>
        </is>
      </c>
      <c r="BJ64" s="519" t="inlineStr">
        <f aca="false">IF(COUNT('Math Scores'!$BZ65:$CW65)=0,"",SUMIF('Math Scores'!$F$6:$IC$6,BJ$4,'Math Scores'!$F65:$IC65))</f>
        <is>
          <t/>
        </is>
      </c>
      <c r="BK64" s="519" t="inlineStr">
        <f aca="false">IF(COUNT('Math Scores'!$BZ65:$CW65)=0,"",SUMIF('Math Scores'!$F$6:$IC$6,BK$4,'Math Scores'!$F65:$IC65))</f>
        <is>
          <t/>
        </is>
      </c>
      <c r="BL64" s="519" t="inlineStr">
        <f aca="false">IF(COUNT('Math Scores'!$CX65:$DU65)=0,"",SUMIF('Math Scores'!$F$6:$IC$6,BL$4,'Math Scores'!$F65:$IC65))</f>
        <is>
          <t/>
        </is>
      </c>
      <c r="BM64" s="519" t="inlineStr">
        <f aca="false">IF(COUNT('Math Scores'!$CX65:$DU65)=0,"",SUMIF('Math Scores'!$F$6:$IC$6,BM$4,'Math Scores'!$F65:$IC65))</f>
        <is>
          <t/>
        </is>
      </c>
      <c r="BN64" s="519" t="inlineStr">
        <f aca="false">IF(COUNT('Math Scores'!$CX65:$DU65)=0,"",SUMIF('Math Scores'!$F$6:$IC$6,BN$4,'Math Scores'!$F65:$IC65))</f>
        <is>
          <t/>
        </is>
      </c>
      <c r="BO64" s="519" t="inlineStr">
        <f aca="false">IF(COUNT('Math Scores'!$CX65:$DU65)=0,"",SUMIF('Math Scores'!$F$6:$IC$6,BO$4,'Math Scores'!$F65:$IC65))</f>
        <is>
          <t/>
        </is>
      </c>
      <c r="BP64" s="519" t="inlineStr">
        <f aca="false">IF(COUNT('Math Scores'!$CX65:$DU65)=0,"",SUMIF('Math Scores'!$F$6:$IC$6,BP$4,'Math Scores'!$F65:$IC65))</f>
        <is>
          <t/>
        </is>
      </c>
      <c r="BQ64" s="519" t="inlineStr">
        <f aca="false">IF(COUNT('Math Scores'!$CX65:$DU65)=0,"",SUMIF('Math Scores'!$F$6:$IC$6,BQ$4,'Math Scores'!$F65:$IC65))</f>
        <is>
          <t/>
        </is>
      </c>
      <c r="BR64" s="519" t="inlineStr">
        <f aca="false">IF(COUNT('Math Scores'!$CX65:$DU65)=0,"",SUMIF('Math Scores'!$F$6:$IC$6,BR$4,'Math Scores'!$F65:$IC65))</f>
        <is>
          <t/>
        </is>
      </c>
      <c r="BS64" s="519" t="inlineStr">
        <f aca="false">IF(COUNT('Math Scores'!$CX65:$DU65)=0,"",SUMIF('Math Scores'!$F$6:$IC$6,BS$4,'Math Scores'!$F65:$IC65))</f>
        <is>
          <t/>
        </is>
      </c>
      <c r="BT64" s="519" t="inlineStr">
        <f aca="false">IF(COUNT('Math Scores'!$CX65:$DU65)=0,"",SUMIF('Math Scores'!$F$6:$IC$6,BT$4,'Math Scores'!$F65:$IC65))</f>
        <is>
          <t/>
        </is>
      </c>
      <c r="BU64" s="519" t="inlineStr">
        <f aca="false">IF(COUNT('Math Scores'!$CX65:$DU65)=0,"",SUMIF('Math Scores'!$F$6:$IC$6,BU$4,'Math Scores'!$F65:$IC65))</f>
        <is>
          <t/>
        </is>
      </c>
      <c r="BV64" s="519" t="inlineStr">
        <f aca="false">IF(COUNT('Math Scores'!$CX65:$DU65)=0,"",SUMIF('Math Scores'!$F$6:$IC$6,BV$4,'Math Scores'!$F65:$IC65))</f>
        <is>
          <t/>
        </is>
      </c>
      <c r="BW64" s="519" t="inlineStr">
        <f aca="false">IF(COUNT('Math Scores'!$CX65:$DU65)=0,"",SUMIF('Math Scores'!$F$6:$IC$6,BW$4,'Math Scores'!$F65:$IC65))</f>
        <is>
          <t/>
        </is>
      </c>
      <c r="BX64" s="519" t="inlineStr">
        <f aca="false">IF(COUNT('Math Scores'!$CX65:$DU65)=0,"",SUMIF('Math Scores'!$F$6:$IC$6,BX$4,'Math Scores'!$F65:$IC65))</f>
        <is>
          <t/>
        </is>
      </c>
      <c r="BY64" s="519" t="inlineStr">
        <f aca="false">IF(COUNT('Math Scores'!$CX65:$DU65)=0,"",SUMIF('Math Scores'!$F$6:$IC$6,BY$4,'Math Scores'!$F65:$IC65))</f>
        <is>
          <t/>
        </is>
      </c>
      <c r="BZ64" s="519" t="inlineStr">
        <f aca="false">IF(COUNT('Math Scores'!$CX65:$DU65)=0,"",SUMIF('Math Scores'!$F$6:$IC$6,BZ$4,'Math Scores'!$F65:$IC65))</f>
        <is>
          <t/>
        </is>
      </c>
      <c r="CA64" s="519" t="inlineStr">
        <f aca="false">IF(COUNT('Math Scores'!$CX65:$DU65)=0,"",SUMIF('Math Scores'!$F$6:$IC$6,CA$4,'Math Scores'!$F65:$IC65))</f>
        <is>
          <t/>
        </is>
      </c>
      <c r="CB64" s="519" t="inlineStr">
        <f aca="false">IF(COUNT('Math Scores'!$CX65:$DU65)=0,"",SUMIF('Math Scores'!$F$6:$IC$6,CB$4,'Math Scores'!$F65:$IC65))</f>
        <is>
          <t/>
        </is>
      </c>
      <c r="CC64" s="519" t="inlineStr">
        <f aca="false">IF(COUNT('Math Scores'!$CX65:$DU65)=0,"",SUMIF('Math Scores'!$F$6:$IC$6,CC$4,'Math Scores'!$F65:$IC65))</f>
        <is>
          <t/>
        </is>
      </c>
      <c r="CD64" s="519" t="inlineStr">
        <f aca="false">IF(COUNT('Math Scores'!$DV65:$EU65)=0,"",SUMIF('Math Scores'!$F$6:$IC$6,CD$4,'Math Scores'!$F65:$IC65))</f>
        <is>
          <t/>
        </is>
      </c>
      <c r="CE64" s="519" t="inlineStr">
        <f aca="false">IF(COUNT('Math Scores'!$DV65:$EU65)=0,"",SUMIF('Math Scores'!$F$6:$IC$6,CE$4,'Math Scores'!$F65:$IC65))</f>
        <is>
          <t/>
        </is>
      </c>
      <c r="CF64" s="519" t="inlineStr">
        <f aca="false">IF(COUNT('Math Scores'!$DV65:$EU65)=0,"",SUMIF('Math Scores'!$F$6:$IC$6,CF$4,'Math Scores'!$F65:$IC65))</f>
        <is>
          <t/>
        </is>
      </c>
      <c r="CG64" s="519" t="inlineStr">
        <f aca="false">IF(COUNT('Math Scores'!$DV65:$EU65)=0,"",SUMIF('Math Scores'!$F$6:$IC$6,CG$4,'Math Scores'!$F65:$IC65))</f>
        <is>
          <t/>
        </is>
      </c>
      <c r="CH64" s="519" t="inlineStr">
        <f aca="false">IF(COUNT('Math Scores'!$DV65:$EU65)=0,"",SUMIF('Math Scores'!$F$6:$IC$6,CH$4,'Math Scores'!$F65:$IC65))</f>
        <is>
          <t/>
        </is>
      </c>
      <c r="CI64" s="519" t="inlineStr">
        <f aca="false">IF(COUNT('Math Scores'!$DV65:$EU65)=0,"",SUMIF('Math Scores'!$F$6:$IC$6,CI$4,'Math Scores'!$F65:$IC65))</f>
        <is>
          <t/>
        </is>
      </c>
      <c r="CJ64" s="519" t="inlineStr">
        <f aca="false">IF(COUNT('Math Scores'!$DV65:$EU65)=0,"",SUMIF('Math Scores'!$F$6:$IC$6,CJ$4,'Math Scores'!$F65:$IC65))</f>
        <is>
          <t/>
        </is>
      </c>
      <c r="CK64" s="519" t="inlineStr">
        <f aca="false">IF(COUNT('Math Scores'!$DV65:$EU65)=0,"",SUMIF('Math Scores'!$F$6:$IC$6,CK$4,'Math Scores'!$F65:$IC65))</f>
        <is>
          <t/>
        </is>
      </c>
      <c r="CL64" s="519" t="inlineStr">
        <f aca="false">IF(COUNT('Math Scores'!$DV65:$EU65)=0,"",SUMIF('Math Scores'!$F$6:$IC$6,CL$4,'Math Scores'!$F65:$IC65))</f>
        <is>
          <t/>
        </is>
      </c>
      <c r="CM64" s="519" t="inlineStr">
        <f aca="false">IF(COUNT('Math Scores'!$DV65:$EU65)=0,"",SUMIF('Math Scores'!$F$6:$IC$6,CM$4,'Math Scores'!$F65:$IC65))</f>
        <is>
          <t/>
        </is>
      </c>
      <c r="CN64" s="519" t="inlineStr">
        <f aca="false">IF(COUNT('Math Scores'!$DV65:$EU65)=0,"",SUMIF('Math Scores'!$F$6:$IC$6,CN$4,'Math Scores'!$F65:$IC65))</f>
        <is>
          <t/>
        </is>
      </c>
      <c r="CO64" s="519" t="inlineStr">
        <f aca="false">IF(COUNT('Math Scores'!$DV65:$EU65)=0,"",SUMIF('Math Scores'!$F$6:$IC$6,CO$4,'Math Scores'!$F65:$IC65))</f>
        <is>
          <t/>
        </is>
      </c>
      <c r="CP64" s="519" t="inlineStr">
        <f aca="false">IF(COUNT('Math Scores'!$DV65:$EU65)=0,"",SUMIF('Math Scores'!$F$6:$IC$6,CP$4,'Math Scores'!$F65:$IC65))</f>
        <is>
          <t/>
        </is>
      </c>
      <c r="CQ64" s="519" t="inlineStr">
        <f aca="false">IF(COUNT('Math Scores'!$DV65:$EU65)=0,"",SUMIF('Math Scores'!$F$6:$IC$6,CQ$4,'Math Scores'!$F65:$IC65))</f>
        <is>
          <t/>
        </is>
      </c>
      <c r="CR64" s="519" t="inlineStr">
        <f aca="false">IF(COUNT('Math Scores'!$DV65:$EU65)=0,"",SUMIF('Math Scores'!$F$6:$IC$6,CR$4,'Math Scores'!$F65:$IC65))</f>
        <is>
          <t/>
        </is>
      </c>
      <c r="CS64" s="519" t="inlineStr">
        <f aca="false">IF(COUNT('Math Scores'!$DV65:$EU65)=0,"",SUMIF('Math Scores'!$F$6:$IC$6,CS$4,'Math Scores'!$F65:$IC65))</f>
        <is>
          <t/>
        </is>
      </c>
      <c r="CT64" s="519" t="inlineStr">
        <f aca="false">IF(COUNT('Math Scores'!$EV65:$FW65)=0,"",SUMIF('Math Scores'!$F$6:$IC$6,CT$4,'Math Scores'!$F65:$IC65))</f>
        <is>
          <t/>
        </is>
      </c>
      <c r="CU64" s="519" t="inlineStr">
        <f aca="false">IF(COUNT('Math Scores'!$EV65:$FW65)=0,"",SUMIF('Math Scores'!$F$6:$IC$6,CU$4,'Math Scores'!$F65:$IC65))</f>
        <is>
          <t/>
        </is>
      </c>
      <c r="CV64" s="519" t="inlineStr">
        <f aca="false">IF(COUNT('Math Scores'!$EV65:$FW65)=0,"",SUMIF('Math Scores'!$F$6:$IC$6,CV$4,'Math Scores'!$F65:$IC65))</f>
        <is>
          <t/>
        </is>
      </c>
      <c r="CW64" s="519" t="inlineStr">
        <f aca="false">IF(COUNT('Math Scores'!$EV65:$FW65)=0,"",SUMIF('Math Scores'!$F$6:$IC$6,CW$4,'Math Scores'!$F65:$IC65))</f>
        <is>
          <t/>
        </is>
      </c>
      <c r="CX64" s="519" t="inlineStr">
        <f aca="false">IF(COUNT('Math Scores'!$EV65:$FW65)=0,"",SUMIF('Math Scores'!$F$6:$IC$6,CX$4,'Math Scores'!$F65:$IC65))</f>
        <is>
          <t/>
        </is>
      </c>
      <c r="CY64" s="519" t="inlineStr">
        <f aca="false">IF(COUNT('Math Scores'!$EV65:$FW65)=0,"",SUMIF('Math Scores'!$F$6:$IC$6,CY$4,'Math Scores'!$F65:$IC65))</f>
        <is>
          <t/>
        </is>
      </c>
      <c r="CZ64" s="519" t="inlineStr">
        <f aca="false">IF(COUNT('Math Scores'!$EV65:$FW65)=0,"",SUMIF('Math Scores'!$F$6:$IC$6,CZ$4,'Math Scores'!$F65:$IC65))</f>
        <is>
          <t/>
        </is>
      </c>
      <c r="DA64" s="519" t="inlineStr">
        <f aca="false">IF(COUNT('Math Scores'!$EV65:$FW65)=0,"",SUMIF('Math Scores'!$F$6:$IC$6,DA$4,'Math Scores'!$F65:$IC65))</f>
        <is>
          <t/>
        </is>
      </c>
      <c r="DB64" s="519" t="inlineStr">
        <f aca="false">IF(COUNT('Math Scores'!$EV65:$FW65)=0,"",SUMIF('Math Scores'!$F$6:$IC$6,DB$4,'Math Scores'!$F65:$IC65))</f>
        <is>
          <t/>
        </is>
      </c>
      <c r="DC64" s="519" t="inlineStr">
        <f aca="false">IF(COUNT('Math Scores'!$EV65:$FW65)=0,"",SUMIF('Math Scores'!$F$6:$IC$6,DC$4,'Math Scores'!$F65:$IC65))</f>
        <is>
          <t/>
        </is>
      </c>
      <c r="DD64" s="519" t="inlineStr">
        <f aca="false">IF(COUNT('Math Scores'!$EV65:$FW65)=0,"",SUMIF('Math Scores'!$F$6:$IC$6,DD$4,'Math Scores'!$F65:$IC65))</f>
        <is>
          <t/>
        </is>
      </c>
      <c r="DE64" s="519" t="inlineStr">
        <f aca="false">IF(COUNT('Math Scores'!$EV65:$FW65)=0,"",SUMIF('Math Scores'!$F$6:$IC$6,DE$4,'Math Scores'!$F65:$IC65))</f>
        <is>
          <t/>
        </is>
      </c>
      <c r="DF64" s="519" t="inlineStr">
        <f aca="false">IF(COUNT('Math Scores'!$EV65:$FW65)=0,"",SUMIF('Math Scores'!$F$6:$IC$6,DF$4,'Math Scores'!$F65:$IC65))</f>
        <is>
          <t/>
        </is>
      </c>
      <c r="DG64" s="519" t="inlineStr">
        <f aca="false">IF(COUNT('Math Scores'!$EV65:$FW65)=0,"",SUMIF('Math Scores'!$F$6:$IC$6,DG$4,'Math Scores'!$F65:$IC65))</f>
        <is>
          <t/>
        </is>
      </c>
    </row>
    <row r="65" customFormat="false" ht="12.75" hidden="false" customHeight="false" outlineLevel="0" collapsed="false">
      <c r="A65" s="421" t="n">
        <v>58</v>
      </c>
      <c r="B65" s="228" t="inlineStr">
        <f aca="false">'Math Scores'!B66</f>
        <is>
          <t/>
        </is>
      </c>
      <c r="C65" s="517" t="inlineStr">
        <f aca="false">IF(COUNT('Math Scores'!F66:HI66)=0, "", (SUMIF('Math Scores'!$F$5:$HI$5,"Yes",'Math Scores'!F66:HI66)/SUMIF('Math Scores'!$F$5:$HI$5,"Yes",'Math Scores'!$F$2:$HI$2)))</f>
        <is>
          <t/>
        </is>
      </c>
      <c r="D65" s="476" t="inlineStr">
        <f aca="false">IF(B65="","",IF(COUNT(H65:DG65)=0,"",IF(('Cover Sheet'!$AC$6="2nd"),(SUM(H65:W65)/SUM(H$2:W$2)),IF(('Cover Sheet'!$AC$6="3rd"),(SUM(X65:AI65)/SUM(X$2:AI$2)),IF(('Cover Sheet'!$AC$6="4th"),(SUM(AJ65:AW65)/SUM(AJ$2:AW$2)),IF(('Cover Sheet'!$AC$6="5th"),(SUM(AX65:BK65)/SUM(AX$2:BK$2)),IF(('Cover Sheet'!$AC$6="6th"),(SUM(BL65:CC65)/SUM(BL$2:CC$2)),IF(('Cover Sheet'!$AC$6="7th"),(SUM(CD65:CS65)/SUM(CD$2:CS$2)),IF(('Cover Sheet'!$AC$6="8th"),(SUM(CT65:DG65)/SUM(CT$2:DG$2)),"ERROR")))))))))</f>
        <is>
          <t/>
        </is>
      </c>
      <c r="E65" s="318" t="str">
        <f aca="false">IF(D65="","",IF(D65&gt;0.9,"A1",IF(D65&gt;0.8,"A2",IF(D65&gt;0.7,"B1",IF(D65&gt;0.6,"B2",IF(D65&gt;0.5,"C1",IF(D65&gt;0.4,"C2",IF(D65&gt;0.32,"D",IF(D65&gt;0.2,"E1","E2")))))))))</f>
        <v/>
      </c>
      <c r="F65" s="476" t="str">
        <f aca="false">IF(G65="","",IF(G65&gt;=0.9,"Distinction",IF(G65&gt;=0.75,"First Class",IF(G65&gt;=0.56,"Second Class",IF(G65&gt;=0.35,"Pass","Unsatisfactory")))))</f>
        <v/>
      </c>
      <c r="G65" s="518" t="inlineStr">
        <f aca="false">IF(OR(B65="",'Cover Sheet'!$AC$6=""),"",IF(('Cover Sheet'!$AC$6="2nd"),(VLOOKUP(ROUND((D65*100),0),Goals!$E$4:$H$104,2,1)/100),IF(('Cover Sheet'!$AC$6="3rd"),(VLOOKUP(ROUND((D65*100),0),Goals!$E$4:$H$104,3,1)/100),VLOOKUP(ROUND((D65*100),0),Goals!$E$4:$H$104,4,1)/100)))</f>
        <is>
          <t/>
        </is>
      </c>
      <c r="H65" s="519" t="inlineStr">
        <f aca="false">IF(COUNT('Math Scores'!$F66:$AC66)=0,"",SUMIF('Math Scores'!$F$6:$IC$6,H$4,'Math Scores'!$F66:$IC66))</f>
        <is>
          <t/>
        </is>
      </c>
      <c r="I65" s="519" t="inlineStr">
        <f aca="false">IF(COUNT('Math Scores'!$F66:$AC66)=0,"",SUMIF('Math Scores'!$F$6:$IC$6,I$4,'Math Scores'!$F66:$IC66))</f>
        <is>
          <t/>
        </is>
      </c>
      <c r="J65" s="519" t="inlineStr">
        <f aca="false">IF(COUNT('Math Scores'!$F66:$AC66)=0,"",SUMIF('Math Scores'!$F$6:$IC$6,J$4,'Math Scores'!$F66:$IC66))</f>
        <is>
          <t/>
        </is>
      </c>
      <c r="K65" s="519" t="inlineStr">
        <f aca="false">IF(COUNT('Math Scores'!$F66:$AC66)=0,"",SUMIF('Math Scores'!$F$6:$IC$6,K$4,'Math Scores'!$F66:$IC66))</f>
        <is>
          <t/>
        </is>
      </c>
      <c r="L65" s="519" t="inlineStr">
        <f aca="false">IF(COUNT('Math Scores'!$F66:$AC66)=0,"",SUMIF('Math Scores'!$F$6:$IC$6,L$4,'Math Scores'!$F66:$IC66))</f>
        <is>
          <t/>
        </is>
      </c>
      <c r="M65" s="519" t="inlineStr">
        <f aca="false">IF(COUNT('Math Scores'!$F66:$AC66)=0,"",SUMIF('Math Scores'!$F$6:$IC$6,M$4,'Math Scores'!$F66:$IC66))</f>
        <is>
          <t/>
        </is>
      </c>
      <c r="N65" s="519" t="inlineStr">
        <f aca="false">IF(COUNT('Math Scores'!$F66:$AC66)=0,"",SUMIF('Math Scores'!$F$6:$IC$6,N$4,'Math Scores'!$F66:$IC66))</f>
        <is>
          <t/>
        </is>
      </c>
      <c r="O65" s="519" t="inlineStr">
        <f aca="false">IF(COUNT('Math Scores'!$F66:$AC66)=0,"",SUMIF('Math Scores'!$F$6:$IC$6,O$4,'Math Scores'!$F66:$IC66))</f>
        <is>
          <t/>
        </is>
      </c>
      <c r="P65" s="519" t="inlineStr">
        <f aca="false">IF(COUNT('Math Scores'!$F66:$AC66)=0,"",SUMIF('Math Scores'!$F$6:$IC$6,P$4,'Math Scores'!$F66:$IC66))</f>
        <is>
          <t/>
        </is>
      </c>
      <c r="Q65" s="519" t="inlineStr">
        <f aca="false">IF(COUNT('Math Scores'!$F66:$AC66)=0,"",SUMIF('Math Scores'!$F$6:$IC$6,Q$4,'Math Scores'!$F66:$IC66))</f>
        <is>
          <t/>
        </is>
      </c>
      <c r="R65" s="519" t="inlineStr">
        <f aca="false">IF(COUNT('Math Scores'!$F66:$AC66)=0,"",SUMIF('Math Scores'!$F$6:$IC$6,R$4,'Math Scores'!$F66:$IC66))</f>
        <is>
          <t/>
        </is>
      </c>
      <c r="S65" s="519"/>
      <c r="T65" s="519"/>
      <c r="U65" s="519"/>
      <c r="V65" s="519"/>
      <c r="W65" s="519"/>
      <c r="X65" s="519" t="inlineStr">
        <f aca="false">IF(COUNT('Math Scores'!$AD66:$AZ66)=0,"",SUMIF('Math Scores'!$F$6:$IC$6,X$4,'Math Scores'!$F66:$IC66))</f>
        <is>
          <t/>
        </is>
      </c>
      <c r="Y65" s="519" t="inlineStr">
        <f aca="false">IF(COUNT('Math Scores'!$AD66:$AZ66)=0,"",SUMIF('Math Scores'!$F$6:$IC$6,Y$4,'Math Scores'!$F66:$IC66))</f>
        <is>
          <t/>
        </is>
      </c>
      <c r="Z65" s="519" t="inlineStr">
        <f aca="false">IF(COUNT('Math Scores'!$AD66:$AZ66)=0,"",SUMIF('Math Scores'!$F$6:$IC$6,Z$4,'Math Scores'!$F66:$IC66))</f>
        <is>
          <t/>
        </is>
      </c>
      <c r="AA65" s="519" t="inlineStr">
        <f aca="false">IF(COUNT('Math Scores'!$AD66:$AZ66)=0,"",SUMIF('Math Scores'!$F$6:$IC$6,AA$4,'Math Scores'!$F66:$IC66))</f>
        <is>
          <t/>
        </is>
      </c>
      <c r="AB65" s="519" t="inlineStr">
        <f aca="false">IF(COUNT('Math Scores'!$AD66:$AZ66)=0,"",SUMIF('Math Scores'!$F$6:$IC$6,AB$4,'Math Scores'!$F66:$IC66))</f>
        <is>
          <t/>
        </is>
      </c>
      <c r="AC65" s="519" t="inlineStr">
        <f aca="false">IF(COUNT('Math Scores'!$AD66:$AZ66)=0,"",SUMIF('Math Scores'!$F$6:$IC$6,AC$4,'Math Scores'!$F66:$IC66))</f>
        <is>
          <t/>
        </is>
      </c>
      <c r="AD65" s="519" t="inlineStr">
        <f aca="false">IF(COUNT('Math Scores'!$AD66:$AZ66)=0,"",SUMIF('Math Scores'!$F$6:$IC$6,AD$4,'Math Scores'!$F66:$IC66))</f>
        <is>
          <t/>
        </is>
      </c>
      <c r="AE65" s="519" t="inlineStr">
        <f aca="false">IF(COUNT('Math Scores'!$AD66:$AZ66)=0,"",SUMIF('Math Scores'!$F$6:$IC$6,AE$4,'Math Scores'!$F66:$IC66))</f>
        <is>
          <t/>
        </is>
      </c>
      <c r="AF65" s="519" t="inlineStr">
        <f aca="false">IF(COUNT('Math Scores'!$AD66:$AZ66)=0,"",SUMIF('Math Scores'!$F$6:$IC$6,AF$4,'Math Scores'!$F66:$IC66))</f>
        <is>
          <t/>
        </is>
      </c>
      <c r="AG65" s="519" t="inlineStr">
        <f aca="false">IF(COUNT('Math Scores'!$AD66:$AZ66)=0,"",SUMIF('Math Scores'!$F$6:$IC$6,AG$4,'Math Scores'!$F66:$IC66))</f>
        <is>
          <t/>
        </is>
      </c>
      <c r="AH65" s="519" t="inlineStr">
        <f aca="false">IF(COUNT('Math Scores'!$AD66:$AZ66)=0,"",SUMIF('Math Scores'!$F$6:$IC$6,AH$4,'Math Scores'!$F66:$IC66))</f>
        <is>
          <t/>
        </is>
      </c>
      <c r="AI65" s="519" t="inlineStr">
        <f aca="false">IF(COUNT('Math Scores'!$AD66:$AZ66)=0,"",SUMIF('Math Scores'!$F$6:$IC$6,AI$4,'Math Scores'!$F66:$IC66))</f>
        <is>
          <t/>
        </is>
      </c>
      <c r="AJ65" s="519" t="inlineStr">
        <f aca="false">IF(COUNT('Math Scores'!$BA66:$BY66)=0,"",SUMIF('Math Scores'!$F$6:$IC$6,AJ$4,'Math Scores'!$F66:$IC66))</f>
        <is>
          <t/>
        </is>
      </c>
      <c r="AK65" s="519" t="inlineStr">
        <f aca="false">IF(COUNT('Math Scores'!$BA66:$BY66)=0,"",SUMIF('Math Scores'!$F$6:$IC$6,AK$4,'Math Scores'!$F66:$IC66))</f>
        <is>
          <t/>
        </is>
      </c>
      <c r="AL65" s="519" t="inlineStr">
        <f aca="false">IF(COUNT('Math Scores'!$BA66:$BY66)=0,"",SUMIF('Math Scores'!$F$6:$IC$6,AL$4,'Math Scores'!$F66:$IC66))</f>
        <is>
          <t/>
        </is>
      </c>
      <c r="AM65" s="519" t="inlineStr">
        <f aca="false">IF(COUNT('Math Scores'!$BA66:$BY66)=0,"",SUMIF('Math Scores'!$F$6:$IC$6,AM$4,'Math Scores'!$F66:$IC66))</f>
        <is>
          <t/>
        </is>
      </c>
      <c r="AN65" s="519" t="inlineStr">
        <f aca="false">IF(COUNT('Math Scores'!$BA66:$BY66)=0,"",SUMIF('Math Scores'!$F$6:$IC$6,AN$4,'Math Scores'!$F66:$IC66))</f>
        <is>
          <t/>
        </is>
      </c>
      <c r="AO65" s="519" t="inlineStr">
        <f aca="false">IF(COUNT('Math Scores'!$BA66:$BY66)=0,"",SUMIF('Math Scores'!$F$6:$IC$6,AO$4,'Math Scores'!$F66:$IC66))</f>
        <is>
          <t/>
        </is>
      </c>
      <c r="AP65" s="519" t="inlineStr">
        <f aca="false">IF(COUNT('Math Scores'!$BA66:$BY66)=0,"",SUMIF('Math Scores'!$F$6:$IC$6,AP$4,'Math Scores'!$F66:$IC66))</f>
        <is>
          <t/>
        </is>
      </c>
      <c r="AQ65" s="519" t="inlineStr">
        <f aca="false">IF(COUNT('Math Scores'!$BA66:$BY66)=0,"",SUMIF('Math Scores'!$F$6:$IC$6,AQ$4,'Math Scores'!$F66:$IC66))</f>
        <is>
          <t/>
        </is>
      </c>
      <c r="AR65" s="519" t="inlineStr">
        <f aca="false">IF(COUNT('Math Scores'!$BA66:$BY66)=0,"",SUMIF('Math Scores'!$F$6:$IC$6,AR$4,'Math Scores'!$F66:$IC66))</f>
        <is>
          <t/>
        </is>
      </c>
      <c r="AS65" s="519" t="inlineStr">
        <f aca="false">IF(COUNT('Math Scores'!$BA66:$BY66)=0,"",SUMIF('Math Scores'!$F$6:$IC$6,AS$4,'Math Scores'!$F66:$IC66))</f>
        <is>
          <t/>
        </is>
      </c>
      <c r="AT65" s="519" t="inlineStr">
        <f aca="false">IF(COUNT('Math Scores'!$BA66:$BY66)=0,"",SUMIF('Math Scores'!$F$6:$IC$6,AT$4,'Math Scores'!$F66:$IC66))</f>
        <is>
          <t/>
        </is>
      </c>
      <c r="AU65" s="519" t="inlineStr">
        <f aca="false">IF(COUNT('Math Scores'!$BA66:$BY66)=0,"",SUMIF('Math Scores'!$F$6:$IC$6,AU$4,'Math Scores'!$F66:$IC66))</f>
        <is>
          <t/>
        </is>
      </c>
      <c r="AV65" s="519" t="inlineStr">
        <f aca="false">IF(COUNT('Math Scores'!$BA66:$BY66)=0,"",SUMIF('Math Scores'!$F$6:$IC$6,AV$4,'Math Scores'!$F66:$IC66))</f>
        <is>
          <t/>
        </is>
      </c>
      <c r="AW65" s="519" t="inlineStr">
        <f aca="false">IF(COUNT('Math Scores'!$BA66:$BY66)=0,"",SUMIF('Math Scores'!$F$6:$IC$6,AW$4,'Math Scores'!$F66:$IC66))</f>
        <is>
          <t/>
        </is>
      </c>
      <c r="AX65" s="519" t="inlineStr">
        <f aca="false">IF(COUNT('Math Scores'!$BZ66:$CW66)=0,"",SUMIF('Math Scores'!$F$6:$IC$6,AX$4,'Math Scores'!$F66:$IC66))</f>
        <is>
          <t/>
        </is>
      </c>
      <c r="AY65" s="519" t="inlineStr">
        <f aca="false">IF(COUNT('Math Scores'!$BZ66:$CW66)=0,"",SUMIF('Math Scores'!$F$6:$IC$6,AY$4,'Math Scores'!$F66:$IC66))</f>
        <is>
          <t/>
        </is>
      </c>
      <c r="AZ65" s="519" t="inlineStr">
        <f aca="false">IF(COUNT('Math Scores'!$BZ66:$CW66)=0,"",SUMIF('Math Scores'!$F$6:$IC$6,AZ$4,'Math Scores'!$F66:$IC66))</f>
        <is>
          <t/>
        </is>
      </c>
      <c r="BA65" s="519" t="inlineStr">
        <f aca="false">IF(COUNT('Math Scores'!$BZ66:$CW66)=0,"",SUMIF('Math Scores'!$F$6:$IC$6,BA$4,'Math Scores'!$F66:$IC66))</f>
        <is>
          <t/>
        </is>
      </c>
      <c r="BB65" s="519" t="inlineStr">
        <f aca="false">IF(COUNT('Math Scores'!$BZ66:$CW66)=0,"",SUMIF('Math Scores'!$F$6:$IC$6,BB$4,'Math Scores'!$F66:$IC66))</f>
        <is>
          <t/>
        </is>
      </c>
      <c r="BC65" s="519" t="inlineStr">
        <f aca="false">IF(COUNT('Math Scores'!$BZ66:$CW66)=0,"",SUMIF('Math Scores'!$F$6:$IC$6,BC$4,'Math Scores'!$F66:$IC66))</f>
        <is>
          <t/>
        </is>
      </c>
      <c r="BD65" s="519" t="inlineStr">
        <f aca="false">IF(COUNT('Math Scores'!$BZ66:$CW66)=0,"",SUMIF('Math Scores'!$F$6:$IC$6,BD$4,'Math Scores'!$F66:$IC66))</f>
        <is>
          <t/>
        </is>
      </c>
      <c r="BE65" s="519" t="inlineStr">
        <f aca="false">IF(COUNT('Math Scores'!$BZ66:$CW66)=0,"",SUMIF('Math Scores'!$F$6:$IC$6,BE$4,'Math Scores'!$F66:$IC66))</f>
        <is>
          <t/>
        </is>
      </c>
      <c r="BF65" s="519" t="inlineStr">
        <f aca="false">IF(COUNT('Math Scores'!$BZ66:$CW66)=0,"",SUMIF('Math Scores'!$F$6:$IC$6,BF$4,'Math Scores'!$F66:$IC66))</f>
        <is>
          <t/>
        </is>
      </c>
      <c r="BG65" s="519" t="inlineStr">
        <f aca="false">IF(COUNT('Math Scores'!$BZ66:$CW66)=0,"",SUMIF('Math Scores'!$F$6:$IC$6,BG$4,'Math Scores'!$F66:$IC66))</f>
        <is>
          <t/>
        </is>
      </c>
      <c r="BH65" s="519" t="inlineStr">
        <f aca="false">IF(COUNT('Math Scores'!$BZ66:$CW66)=0,"",SUMIF('Math Scores'!$F$6:$IC$6,BH$4,'Math Scores'!$F66:$IC66))</f>
        <is>
          <t/>
        </is>
      </c>
      <c r="BI65" s="519" t="inlineStr">
        <f aca="false">IF(COUNT('Math Scores'!$BZ66:$CW66)=0,"",SUMIF('Math Scores'!$F$6:$IC$6,BI$4,'Math Scores'!$F66:$IC66))</f>
        <is>
          <t/>
        </is>
      </c>
      <c r="BJ65" s="519" t="inlineStr">
        <f aca="false">IF(COUNT('Math Scores'!$BZ66:$CW66)=0,"",SUMIF('Math Scores'!$F$6:$IC$6,BJ$4,'Math Scores'!$F66:$IC66))</f>
        <is>
          <t/>
        </is>
      </c>
      <c r="BK65" s="519" t="inlineStr">
        <f aca="false">IF(COUNT('Math Scores'!$BZ66:$CW66)=0,"",SUMIF('Math Scores'!$F$6:$IC$6,BK$4,'Math Scores'!$F66:$IC66))</f>
        <is>
          <t/>
        </is>
      </c>
      <c r="BL65" s="519" t="inlineStr">
        <f aca="false">IF(COUNT('Math Scores'!$CX66:$DU66)=0,"",SUMIF('Math Scores'!$F$6:$IC$6,BL$4,'Math Scores'!$F66:$IC66))</f>
        <is>
          <t/>
        </is>
      </c>
      <c r="BM65" s="519" t="inlineStr">
        <f aca="false">IF(COUNT('Math Scores'!$CX66:$DU66)=0,"",SUMIF('Math Scores'!$F$6:$IC$6,BM$4,'Math Scores'!$F66:$IC66))</f>
        <is>
          <t/>
        </is>
      </c>
      <c r="BN65" s="519" t="inlineStr">
        <f aca="false">IF(COUNT('Math Scores'!$CX66:$DU66)=0,"",SUMIF('Math Scores'!$F$6:$IC$6,BN$4,'Math Scores'!$F66:$IC66))</f>
        <is>
          <t/>
        </is>
      </c>
      <c r="BO65" s="519" t="inlineStr">
        <f aca="false">IF(COUNT('Math Scores'!$CX66:$DU66)=0,"",SUMIF('Math Scores'!$F$6:$IC$6,BO$4,'Math Scores'!$F66:$IC66))</f>
        <is>
          <t/>
        </is>
      </c>
      <c r="BP65" s="519" t="inlineStr">
        <f aca="false">IF(COUNT('Math Scores'!$CX66:$DU66)=0,"",SUMIF('Math Scores'!$F$6:$IC$6,BP$4,'Math Scores'!$F66:$IC66))</f>
        <is>
          <t/>
        </is>
      </c>
      <c r="BQ65" s="519" t="inlineStr">
        <f aca="false">IF(COUNT('Math Scores'!$CX66:$DU66)=0,"",SUMIF('Math Scores'!$F$6:$IC$6,BQ$4,'Math Scores'!$F66:$IC66))</f>
        <is>
          <t/>
        </is>
      </c>
      <c r="BR65" s="519" t="inlineStr">
        <f aca="false">IF(COUNT('Math Scores'!$CX66:$DU66)=0,"",SUMIF('Math Scores'!$F$6:$IC$6,BR$4,'Math Scores'!$F66:$IC66))</f>
        <is>
          <t/>
        </is>
      </c>
      <c r="BS65" s="519" t="inlineStr">
        <f aca="false">IF(COUNT('Math Scores'!$CX66:$DU66)=0,"",SUMIF('Math Scores'!$F$6:$IC$6,BS$4,'Math Scores'!$F66:$IC66))</f>
        <is>
          <t/>
        </is>
      </c>
      <c r="BT65" s="519" t="inlineStr">
        <f aca="false">IF(COUNT('Math Scores'!$CX66:$DU66)=0,"",SUMIF('Math Scores'!$F$6:$IC$6,BT$4,'Math Scores'!$F66:$IC66))</f>
        <is>
          <t/>
        </is>
      </c>
      <c r="BU65" s="519" t="inlineStr">
        <f aca="false">IF(COUNT('Math Scores'!$CX66:$DU66)=0,"",SUMIF('Math Scores'!$F$6:$IC$6,BU$4,'Math Scores'!$F66:$IC66))</f>
        <is>
          <t/>
        </is>
      </c>
      <c r="BV65" s="519" t="inlineStr">
        <f aca="false">IF(COUNT('Math Scores'!$CX66:$DU66)=0,"",SUMIF('Math Scores'!$F$6:$IC$6,BV$4,'Math Scores'!$F66:$IC66))</f>
        <is>
          <t/>
        </is>
      </c>
      <c r="BW65" s="519" t="inlineStr">
        <f aca="false">IF(COUNT('Math Scores'!$CX66:$DU66)=0,"",SUMIF('Math Scores'!$F$6:$IC$6,BW$4,'Math Scores'!$F66:$IC66))</f>
        <is>
          <t/>
        </is>
      </c>
      <c r="BX65" s="519" t="inlineStr">
        <f aca="false">IF(COUNT('Math Scores'!$CX66:$DU66)=0,"",SUMIF('Math Scores'!$F$6:$IC$6,BX$4,'Math Scores'!$F66:$IC66))</f>
        <is>
          <t/>
        </is>
      </c>
      <c r="BY65" s="519" t="inlineStr">
        <f aca="false">IF(COUNT('Math Scores'!$CX66:$DU66)=0,"",SUMIF('Math Scores'!$F$6:$IC$6,BY$4,'Math Scores'!$F66:$IC66))</f>
        <is>
          <t/>
        </is>
      </c>
      <c r="BZ65" s="519" t="inlineStr">
        <f aca="false">IF(COUNT('Math Scores'!$CX66:$DU66)=0,"",SUMIF('Math Scores'!$F$6:$IC$6,BZ$4,'Math Scores'!$F66:$IC66))</f>
        <is>
          <t/>
        </is>
      </c>
      <c r="CA65" s="519" t="inlineStr">
        <f aca="false">IF(COUNT('Math Scores'!$CX66:$DU66)=0,"",SUMIF('Math Scores'!$F$6:$IC$6,CA$4,'Math Scores'!$F66:$IC66))</f>
        <is>
          <t/>
        </is>
      </c>
      <c r="CB65" s="519" t="inlineStr">
        <f aca="false">IF(COUNT('Math Scores'!$CX66:$DU66)=0,"",SUMIF('Math Scores'!$F$6:$IC$6,CB$4,'Math Scores'!$F66:$IC66))</f>
        <is>
          <t/>
        </is>
      </c>
      <c r="CC65" s="519" t="inlineStr">
        <f aca="false">IF(COUNT('Math Scores'!$CX66:$DU66)=0,"",SUMIF('Math Scores'!$F$6:$IC$6,CC$4,'Math Scores'!$F66:$IC66))</f>
        <is>
          <t/>
        </is>
      </c>
      <c r="CD65" s="519" t="inlineStr">
        <f aca="false">IF(COUNT('Math Scores'!$DV66:$EU66)=0,"",SUMIF('Math Scores'!$F$6:$IC$6,CD$4,'Math Scores'!$F66:$IC66))</f>
        <is>
          <t/>
        </is>
      </c>
      <c r="CE65" s="519" t="inlineStr">
        <f aca="false">IF(COUNT('Math Scores'!$DV66:$EU66)=0,"",SUMIF('Math Scores'!$F$6:$IC$6,CE$4,'Math Scores'!$F66:$IC66))</f>
        <is>
          <t/>
        </is>
      </c>
      <c r="CF65" s="519" t="inlineStr">
        <f aca="false">IF(COUNT('Math Scores'!$DV66:$EU66)=0,"",SUMIF('Math Scores'!$F$6:$IC$6,CF$4,'Math Scores'!$F66:$IC66))</f>
        <is>
          <t/>
        </is>
      </c>
      <c r="CG65" s="519" t="inlineStr">
        <f aca="false">IF(COUNT('Math Scores'!$DV66:$EU66)=0,"",SUMIF('Math Scores'!$F$6:$IC$6,CG$4,'Math Scores'!$F66:$IC66))</f>
        <is>
          <t/>
        </is>
      </c>
      <c r="CH65" s="519" t="inlineStr">
        <f aca="false">IF(COUNT('Math Scores'!$DV66:$EU66)=0,"",SUMIF('Math Scores'!$F$6:$IC$6,CH$4,'Math Scores'!$F66:$IC66))</f>
        <is>
          <t/>
        </is>
      </c>
      <c r="CI65" s="519" t="inlineStr">
        <f aca="false">IF(COUNT('Math Scores'!$DV66:$EU66)=0,"",SUMIF('Math Scores'!$F$6:$IC$6,CI$4,'Math Scores'!$F66:$IC66))</f>
        <is>
          <t/>
        </is>
      </c>
      <c r="CJ65" s="519" t="inlineStr">
        <f aca="false">IF(COUNT('Math Scores'!$DV66:$EU66)=0,"",SUMIF('Math Scores'!$F$6:$IC$6,CJ$4,'Math Scores'!$F66:$IC66))</f>
        <is>
          <t/>
        </is>
      </c>
      <c r="CK65" s="519" t="inlineStr">
        <f aca="false">IF(COUNT('Math Scores'!$DV66:$EU66)=0,"",SUMIF('Math Scores'!$F$6:$IC$6,CK$4,'Math Scores'!$F66:$IC66))</f>
        <is>
          <t/>
        </is>
      </c>
      <c r="CL65" s="519" t="inlineStr">
        <f aca="false">IF(COUNT('Math Scores'!$DV66:$EU66)=0,"",SUMIF('Math Scores'!$F$6:$IC$6,CL$4,'Math Scores'!$F66:$IC66))</f>
        <is>
          <t/>
        </is>
      </c>
      <c r="CM65" s="519" t="inlineStr">
        <f aca="false">IF(COUNT('Math Scores'!$DV66:$EU66)=0,"",SUMIF('Math Scores'!$F$6:$IC$6,CM$4,'Math Scores'!$F66:$IC66))</f>
        <is>
          <t/>
        </is>
      </c>
      <c r="CN65" s="519" t="inlineStr">
        <f aca="false">IF(COUNT('Math Scores'!$DV66:$EU66)=0,"",SUMIF('Math Scores'!$F$6:$IC$6,CN$4,'Math Scores'!$F66:$IC66))</f>
        <is>
          <t/>
        </is>
      </c>
      <c r="CO65" s="519" t="inlineStr">
        <f aca="false">IF(COUNT('Math Scores'!$DV66:$EU66)=0,"",SUMIF('Math Scores'!$F$6:$IC$6,CO$4,'Math Scores'!$F66:$IC66))</f>
        <is>
          <t/>
        </is>
      </c>
      <c r="CP65" s="519" t="inlineStr">
        <f aca="false">IF(COUNT('Math Scores'!$DV66:$EU66)=0,"",SUMIF('Math Scores'!$F$6:$IC$6,CP$4,'Math Scores'!$F66:$IC66))</f>
        <is>
          <t/>
        </is>
      </c>
      <c r="CQ65" s="519" t="inlineStr">
        <f aca="false">IF(COUNT('Math Scores'!$DV66:$EU66)=0,"",SUMIF('Math Scores'!$F$6:$IC$6,CQ$4,'Math Scores'!$F66:$IC66))</f>
        <is>
          <t/>
        </is>
      </c>
      <c r="CR65" s="519" t="inlineStr">
        <f aca="false">IF(COUNT('Math Scores'!$DV66:$EU66)=0,"",SUMIF('Math Scores'!$F$6:$IC$6,CR$4,'Math Scores'!$F66:$IC66))</f>
        <is>
          <t/>
        </is>
      </c>
      <c r="CS65" s="519" t="inlineStr">
        <f aca="false">IF(COUNT('Math Scores'!$DV66:$EU66)=0,"",SUMIF('Math Scores'!$F$6:$IC$6,CS$4,'Math Scores'!$F66:$IC66))</f>
        <is>
          <t/>
        </is>
      </c>
      <c r="CT65" s="519" t="inlineStr">
        <f aca="false">IF(COUNT('Math Scores'!$EV66:$FW66)=0,"",SUMIF('Math Scores'!$F$6:$IC$6,CT$4,'Math Scores'!$F66:$IC66))</f>
        <is>
          <t/>
        </is>
      </c>
      <c r="CU65" s="519" t="inlineStr">
        <f aca="false">IF(COUNT('Math Scores'!$EV66:$FW66)=0,"",SUMIF('Math Scores'!$F$6:$IC$6,CU$4,'Math Scores'!$F66:$IC66))</f>
        <is>
          <t/>
        </is>
      </c>
      <c r="CV65" s="519" t="inlineStr">
        <f aca="false">IF(COUNT('Math Scores'!$EV66:$FW66)=0,"",SUMIF('Math Scores'!$F$6:$IC$6,CV$4,'Math Scores'!$F66:$IC66))</f>
        <is>
          <t/>
        </is>
      </c>
      <c r="CW65" s="519" t="inlineStr">
        <f aca="false">IF(COUNT('Math Scores'!$EV66:$FW66)=0,"",SUMIF('Math Scores'!$F$6:$IC$6,CW$4,'Math Scores'!$F66:$IC66))</f>
        <is>
          <t/>
        </is>
      </c>
      <c r="CX65" s="519" t="inlineStr">
        <f aca="false">IF(COUNT('Math Scores'!$EV66:$FW66)=0,"",SUMIF('Math Scores'!$F$6:$IC$6,CX$4,'Math Scores'!$F66:$IC66))</f>
        <is>
          <t/>
        </is>
      </c>
      <c r="CY65" s="519" t="inlineStr">
        <f aca="false">IF(COUNT('Math Scores'!$EV66:$FW66)=0,"",SUMIF('Math Scores'!$F$6:$IC$6,CY$4,'Math Scores'!$F66:$IC66))</f>
        <is>
          <t/>
        </is>
      </c>
      <c r="CZ65" s="519" t="inlineStr">
        <f aca="false">IF(COUNT('Math Scores'!$EV66:$FW66)=0,"",SUMIF('Math Scores'!$F$6:$IC$6,CZ$4,'Math Scores'!$F66:$IC66))</f>
        <is>
          <t/>
        </is>
      </c>
      <c r="DA65" s="519" t="inlineStr">
        <f aca="false">IF(COUNT('Math Scores'!$EV66:$FW66)=0,"",SUMIF('Math Scores'!$F$6:$IC$6,DA$4,'Math Scores'!$F66:$IC66))</f>
        <is>
          <t/>
        </is>
      </c>
      <c r="DB65" s="519" t="inlineStr">
        <f aca="false">IF(COUNT('Math Scores'!$EV66:$FW66)=0,"",SUMIF('Math Scores'!$F$6:$IC$6,DB$4,'Math Scores'!$F66:$IC66))</f>
        <is>
          <t/>
        </is>
      </c>
      <c r="DC65" s="519" t="inlineStr">
        <f aca="false">IF(COUNT('Math Scores'!$EV66:$FW66)=0,"",SUMIF('Math Scores'!$F$6:$IC$6,DC$4,'Math Scores'!$F66:$IC66))</f>
        <is>
          <t/>
        </is>
      </c>
      <c r="DD65" s="519" t="inlineStr">
        <f aca="false">IF(COUNT('Math Scores'!$EV66:$FW66)=0,"",SUMIF('Math Scores'!$F$6:$IC$6,DD$4,'Math Scores'!$F66:$IC66))</f>
        <is>
          <t/>
        </is>
      </c>
      <c r="DE65" s="519" t="inlineStr">
        <f aca="false">IF(COUNT('Math Scores'!$EV66:$FW66)=0,"",SUMIF('Math Scores'!$F$6:$IC$6,DE$4,'Math Scores'!$F66:$IC66))</f>
        <is>
          <t/>
        </is>
      </c>
      <c r="DF65" s="519" t="inlineStr">
        <f aca="false">IF(COUNT('Math Scores'!$EV66:$FW66)=0,"",SUMIF('Math Scores'!$F$6:$IC$6,DF$4,'Math Scores'!$F66:$IC66))</f>
        <is>
          <t/>
        </is>
      </c>
      <c r="DG65" s="519" t="inlineStr">
        <f aca="false">IF(COUNT('Math Scores'!$EV66:$FW66)=0,"",SUMIF('Math Scores'!$F$6:$IC$6,DG$4,'Math Scores'!$F66:$IC66))</f>
        <is>
          <t/>
        </is>
      </c>
    </row>
    <row r="66" customFormat="false" ht="12.75" hidden="false" customHeight="false" outlineLevel="0" collapsed="false">
      <c r="A66" s="421" t="n">
        <v>59</v>
      </c>
      <c r="B66" s="228" t="inlineStr">
        <f aca="false">'Math Scores'!B67</f>
        <is>
          <t/>
        </is>
      </c>
      <c r="C66" s="517" t="inlineStr">
        <f aca="false">IF(COUNT('Math Scores'!F67:HI67)=0, "", (SUMIF('Math Scores'!$F$5:$HI$5,"Yes",'Math Scores'!F67:HI67)/SUMIF('Math Scores'!$F$5:$HI$5,"Yes",'Math Scores'!$F$2:$HI$2)))</f>
        <is>
          <t/>
        </is>
      </c>
      <c r="D66" s="476" t="inlineStr">
        <f aca="false">IF(B66="","",IF(COUNT(H66:DG66)=0,"",IF(('Cover Sheet'!$AC$6="2nd"),(SUM(H66:W66)/SUM(H$2:W$2)),IF(('Cover Sheet'!$AC$6="3rd"),(SUM(X66:AI66)/SUM(X$2:AI$2)),IF(('Cover Sheet'!$AC$6="4th"),(SUM(AJ66:AW66)/SUM(AJ$2:AW$2)),IF(('Cover Sheet'!$AC$6="5th"),(SUM(AX66:BK66)/SUM(AX$2:BK$2)),IF(('Cover Sheet'!$AC$6="6th"),(SUM(BL66:CC66)/SUM(BL$2:CC$2)),IF(('Cover Sheet'!$AC$6="7th"),(SUM(CD66:CS66)/SUM(CD$2:CS$2)),IF(('Cover Sheet'!$AC$6="8th"),(SUM(CT66:DG66)/SUM(CT$2:DG$2)),"ERROR")))))))))</f>
        <is>
          <t/>
        </is>
      </c>
      <c r="E66" s="318" t="str">
        <f aca="false">IF(D66="","",IF(D66&gt;0.9,"A1",IF(D66&gt;0.8,"A2",IF(D66&gt;0.7,"B1",IF(D66&gt;0.6,"B2",IF(D66&gt;0.5,"C1",IF(D66&gt;0.4,"C2",IF(D66&gt;0.32,"D",IF(D66&gt;0.2,"E1","E2")))))))))</f>
        <v/>
      </c>
      <c r="F66" s="476" t="str">
        <f aca="false">IF(G66="","",IF(G66&gt;=0.9,"Distinction",IF(G66&gt;=0.75,"First Class",IF(G66&gt;=0.56,"Second Class",IF(G66&gt;=0.35,"Pass","Unsatisfactory")))))</f>
        <v/>
      </c>
      <c r="G66" s="518" t="inlineStr">
        <f aca="false">IF(OR(B66="",'Cover Sheet'!$AC$6=""),"",IF(('Cover Sheet'!$AC$6="2nd"),(VLOOKUP(ROUND((D66*100),0),Goals!$E$4:$H$104,2,1)/100),IF(('Cover Sheet'!$AC$6="3rd"),(VLOOKUP(ROUND((D66*100),0),Goals!$E$4:$H$104,3,1)/100),VLOOKUP(ROUND((D66*100),0),Goals!$E$4:$H$104,4,1)/100)))</f>
        <is>
          <t/>
        </is>
      </c>
      <c r="H66" s="519" t="inlineStr">
        <f aca="false">IF(COUNT('Math Scores'!$F67:$AC67)=0,"",SUMIF('Math Scores'!$F$6:$IC$6,H$4,'Math Scores'!$F67:$IC67))</f>
        <is>
          <t/>
        </is>
      </c>
      <c r="I66" s="519" t="inlineStr">
        <f aca="false">IF(COUNT('Math Scores'!$F67:$AC67)=0,"",SUMIF('Math Scores'!$F$6:$IC$6,I$4,'Math Scores'!$F67:$IC67))</f>
        <is>
          <t/>
        </is>
      </c>
      <c r="J66" s="519" t="inlineStr">
        <f aca="false">IF(COUNT('Math Scores'!$F67:$AC67)=0,"",SUMIF('Math Scores'!$F$6:$IC$6,J$4,'Math Scores'!$F67:$IC67))</f>
        <is>
          <t/>
        </is>
      </c>
      <c r="K66" s="519" t="inlineStr">
        <f aca="false">IF(COUNT('Math Scores'!$F67:$AC67)=0,"",SUMIF('Math Scores'!$F$6:$IC$6,K$4,'Math Scores'!$F67:$IC67))</f>
        <is>
          <t/>
        </is>
      </c>
      <c r="L66" s="519" t="inlineStr">
        <f aca="false">IF(COUNT('Math Scores'!$F67:$AC67)=0,"",SUMIF('Math Scores'!$F$6:$IC$6,L$4,'Math Scores'!$F67:$IC67))</f>
        <is>
          <t/>
        </is>
      </c>
      <c r="M66" s="519" t="inlineStr">
        <f aca="false">IF(COUNT('Math Scores'!$F67:$AC67)=0,"",SUMIF('Math Scores'!$F$6:$IC$6,M$4,'Math Scores'!$F67:$IC67))</f>
        <is>
          <t/>
        </is>
      </c>
      <c r="N66" s="519" t="inlineStr">
        <f aca="false">IF(COUNT('Math Scores'!$F67:$AC67)=0,"",SUMIF('Math Scores'!$F$6:$IC$6,N$4,'Math Scores'!$F67:$IC67))</f>
        <is>
          <t/>
        </is>
      </c>
      <c r="O66" s="519" t="inlineStr">
        <f aca="false">IF(COUNT('Math Scores'!$F67:$AC67)=0,"",SUMIF('Math Scores'!$F$6:$IC$6,O$4,'Math Scores'!$F67:$IC67))</f>
        <is>
          <t/>
        </is>
      </c>
      <c r="P66" s="519" t="inlineStr">
        <f aca="false">IF(COUNT('Math Scores'!$F67:$AC67)=0,"",SUMIF('Math Scores'!$F$6:$IC$6,P$4,'Math Scores'!$F67:$IC67))</f>
        <is>
          <t/>
        </is>
      </c>
      <c r="Q66" s="519" t="inlineStr">
        <f aca="false">IF(COUNT('Math Scores'!$F67:$AC67)=0,"",SUMIF('Math Scores'!$F$6:$IC$6,Q$4,'Math Scores'!$F67:$IC67))</f>
        <is>
          <t/>
        </is>
      </c>
      <c r="R66" s="519" t="inlineStr">
        <f aca="false">IF(COUNT('Math Scores'!$F67:$AC67)=0,"",SUMIF('Math Scores'!$F$6:$IC$6,R$4,'Math Scores'!$F67:$IC67))</f>
        <is>
          <t/>
        </is>
      </c>
      <c r="S66" s="519"/>
      <c r="T66" s="519"/>
      <c r="U66" s="519"/>
      <c r="V66" s="519"/>
      <c r="W66" s="519"/>
      <c r="X66" s="519" t="inlineStr">
        <f aca="false">IF(COUNT('Math Scores'!$AD67:$AZ67)=0,"",SUMIF('Math Scores'!$F$6:$IC$6,X$4,'Math Scores'!$F67:$IC67))</f>
        <is>
          <t/>
        </is>
      </c>
      <c r="Y66" s="519" t="inlineStr">
        <f aca="false">IF(COUNT('Math Scores'!$AD67:$AZ67)=0,"",SUMIF('Math Scores'!$F$6:$IC$6,Y$4,'Math Scores'!$F67:$IC67))</f>
        <is>
          <t/>
        </is>
      </c>
      <c r="Z66" s="519" t="inlineStr">
        <f aca="false">IF(COUNT('Math Scores'!$AD67:$AZ67)=0,"",SUMIF('Math Scores'!$F$6:$IC$6,Z$4,'Math Scores'!$F67:$IC67))</f>
        <is>
          <t/>
        </is>
      </c>
      <c r="AA66" s="519" t="inlineStr">
        <f aca="false">IF(COUNT('Math Scores'!$AD67:$AZ67)=0,"",SUMIF('Math Scores'!$F$6:$IC$6,AA$4,'Math Scores'!$F67:$IC67))</f>
        <is>
          <t/>
        </is>
      </c>
      <c r="AB66" s="519" t="inlineStr">
        <f aca="false">IF(COUNT('Math Scores'!$AD67:$AZ67)=0,"",SUMIF('Math Scores'!$F$6:$IC$6,AB$4,'Math Scores'!$F67:$IC67))</f>
        <is>
          <t/>
        </is>
      </c>
      <c r="AC66" s="519" t="inlineStr">
        <f aca="false">IF(COUNT('Math Scores'!$AD67:$AZ67)=0,"",SUMIF('Math Scores'!$F$6:$IC$6,AC$4,'Math Scores'!$F67:$IC67))</f>
        <is>
          <t/>
        </is>
      </c>
      <c r="AD66" s="519" t="inlineStr">
        <f aca="false">IF(COUNT('Math Scores'!$AD67:$AZ67)=0,"",SUMIF('Math Scores'!$F$6:$IC$6,AD$4,'Math Scores'!$F67:$IC67))</f>
        <is>
          <t/>
        </is>
      </c>
      <c r="AE66" s="519" t="inlineStr">
        <f aca="false">IF(COUNT('Math Scores'!$AD67:$AZ67)=0,"",SUMIF('Math Scores'!$F$6:$IC$6,AE$4,'Math Scores'!$F67:$IC67))</f>
        <is>
          <t/>
        </is>
      </c>
      <c r="AF66" s="519" t="inlineStr">
        <f aca="false">IF(COUNT('Math Scores'!$AD67:$AZ67)=0,"",SUMIF('Math Scores'!$F$6:$IC$6,AF$4,'Math Scores'!$F67:$IC67))</f>
        <is>
          <t/>
        </is>
      </c>
      <c r="AG66" s="519" t="inlineStr">
        <f aca="false">IF(COUNT('Math Scores'!$AD67:$AZ67)=0,"",SUMIF('Math Scores'!$F$6:$IC$6,AG$4,'Math Scores'!$F67:$IC67))</f>
        <is>
          <t/>
        </is>
      </c>
      <c r="AH66" s="519" t="inlineStr">
        <f aca="false">IF(COUNT('Math Scores'!$AD67:$AZ67)=0,"",SUMIF('Math Scores'!$F$6:$IC$6,AH$4,'Math Scores'!$F67:$IC67))</f>
        <is>
          <t/>
        </is>
      </c>
      <c r="AI66" s="519" t="inlineStr">
        <f aca="false">IF(COUNT('Math Scores'!$AD67:$AZ67)=0,"",SUMIF('Math Scores'!$F$6:$IC$6,AI$4,'Math Scores'!$F67:$IC67))</f>
        <is>
          <t/>
        </is>
      </c>
      <c r="AJ66" s="519" t="inlineStr">
        <f aca="false">IF(COUNT('Math Scores'!$BA67:$BY67)=0,"",SUMIF('Math Scores'!$F$6:$IC$6,AJ$4,'Math Scores'!$F67:$IC67))</f>
        <is>
          <t/>
        </is>
      </c>
      <c r="AK66" s="519" t="inlineStr">
        <f aca="false">IF(COUNT('Math Scores'!$BA67:$BY67)=0,"",SUMIF('Math Scores'!$F$6:$IC$6,AK$4,'Math Scores'!$F67:$IC67))</f>
        <is>
          <t/>
        </is>
      </c>
      <c r="AL66" s="519" t="inlineStr">
        <f aca="false">IF(COUNT('Math Scores'!$BA67:$BY67)=0,"",SUMIF('Math Scores'!$F$6:$IC$6,AL$4,'Math Scores'!$F67:$IC67))</f>
        <is>
          <t/>
        </is>
      </c>
      <c r="AM66" s="519" t="inlineStr">
        <f aca="false">IF(COUNT('Math Scores'!$BA67:$BY67)=0,"",SUMIF('Math Scores'!$F$6:$IC$6,AM$4,'Math Scores'!$F67:$IC67))</f>
        <is>
          <t/>
        </is>
      </c>
      <c r="AN66" s="519" t="inlineStr">
        <f aca="false">IF(COUNT('Math Scores'!$BA67:$BY67)=0,"",SUMIF('Math Scores'!$F$6:$IC$6,AN$4,'Math Scores'!$F67:$IC67))</f>
        <is>
          <t/>
        </is>
      </c>
      <c r="AO66" s="519" t="inlineStr">
        <f aca="false">IF(COUNT('Math Scores'!$BA67:$BY67)=0,"",SUMIF('Math Scores'!$F$6:$IC$6,AO$4,'Math Scores'!$F67:$IC67))</f>
        <is>
          <t/>
        </is>
      </c>
      <c r="AP66" s="519" t="inlineStr">
        <f aca="false">IF(COUNT('Math Scores'!$BA67:$BY67)=0,"",SUMIF('Math Scores'!$F$6:$IC$6,AP$4,'Math Scores'!$F67:$IC67))</f>
        <is>
          <t/>
        </is>
      </c>
      <c r="AQ66" s="519" t="inlineStr">
        <f aca="false">IF(COUNT('Math Scores'!$BA67:$BY67)=0,"",SUMIF('Math Scores'!$F$6:$IC$6,AQ$4,'Math Scores'!$F67:$IC67))</f>
        <is>
          <t/>
        </is>
      </c>
      <c r="AR66" s="519" t="inlineStr">
        <f aca="false">IF(COUNT('Math Scores'!$BA67:$BY67)=0,"",SUMIF('Math Scores'!$F$6:$IC$6,AR$4,'Math Scores'!$F67:$IC67))</f>
        <is>
          <t/>
        </is>
      </c>
      <c r="AS66" s="519" t="inlineStr">
        <f aca="false">IF(COUNT('Math Scores'!$BA67:$BY67)=0,"",SUMIF('Math Scores'!$F$6:$IC$6,AS$4,'Math Scores'!$F67:$IC67))</f>
        <is>
          <t/>
        </is>
      </c>
      <c r="AT66" s="519" t="inlineStr">
        <f aca="false">IF(COUNT('Math Scores'!$BA67:$BY67)=0,"",SUMIF('Math Scores'!$F$6:$IC$6,AT$4,'Math Scores'!$F67:$IC67))</f>
        <is>
          <t/>
        </is>
      </c>
      <c r="AU66" s="519" t="inlineStr">
        <f aca="false">IF(COUNT('Math Scores'!$BA67:$BY67)=0,"",SUMIF('Math Scores'!$F$6:$IC$6,AU$4,'Math Scores'!$F67:$IC67))</f>
        <is>
          <t/>
        </is>
      </c>
      <c r="AV66" s="519" t="inlineStr">
        <f aca="false">IF(COUNT('Math Scores'!$BA67:$BY67)=0,"",SUMIF('Math Scores'!$F$6:$IC$6,AV$4,'Math Scores'!$F67:$IC67))</f>
        <is>
          <t/>
        </is>
      </c>
      <c r="AW66" s="519" t="inlineStr">
        <f aca="false">IF(COUNT('Math Scores'!$BA67:$BY67)=0,"",SUMIF('Math Scores'!$F$6:$IC$6,AW$4,'Math Scores'!$F67:$IC67))</f>
        <is>
          <t/>
        </is>
      </c>
      <c r="AX66" s="519" t="inlineStr">
        <f aca="false">IF(COUNT('Math Scores'!$BZ67:$CW67)=0,"",SUMIF('Math Scores'!$F$6:$IC$6,AX$4,'Math Scores'!$F67:$IC67))</f>
        <is>
          <t/>
        </is>
      </c>
      <c r="AY66" s="519" t="inlineStr">
        <f aca="false">IF(COUNT('Math Scores'!$BZ67:$CW67)=0,"",SUMIF('Math Scores'!$F$6:$IC$6,AY$4,'Math Scores'!$F67:$IC67))</f>
        <is>
          <t/>
        </is>
      </c>
      <c r="AZ66" s="519" t="inlineStr">
        <f aca="false">IF(COUNT('Math Scores'!$BZ67:$CW67)=0,"",SUMIF('Math Scores'!$F$6:$IC$6,AZ$4,'Math Scores'!$F67:$IC67))</f>
        <is>
          <t/>
        </is>
      </c>
      <c r="BA66" s="519" t="inlineStr">
        <f aca="false">IF(COUNT('Math Scores'!$BZ67:$CW67)=0,"",SUMIF('Math Scores'!$F$6:$IC$6,BA$4,'Math Scores'!$F67:$IC67))</f>
        <is>
          <t/>
        </is>
      </c>
      <c r="BB66" s="519" t="inlineStr">
        <f aca="false">IF(COUNT('Math Scores'!$BZ67:$CW67)=0,"",SUMIF('Math Scores'!$F$6:$IC$6,BB$4,'Math Scores'!$F67:$IC67))</f>
        <is>
          <t/>
        </is>
      </c>
      <c r="BC66" s="519" t="inlineStr">
        <f aca="false">IF(COUNT('Math Scores'!$BZ67:$CW67)=0,"",SUMIF('Math Scores'!$F$6:$IC$6,BC$4,'Math Scores'!$F67:$IC67))</f>
        <is>
          <t/>
        </is>
      </c>
      <c r="BD66" s="519" t="inlineStr">
        <f aca="false">IF(COUNT('Math Scores'!$BZ67:$CW67)=0,"",SUMIF('Math Scores'!$F$6:$IC$6,BD$4,'Math Scores'!$F67:$IC67))</f>
        <is>
          <t/>
        </is>
      </c>
      <c r="BE66" s="519" t="inlineStr">
        <f aca="false">IF(COUNT('Math Scores'!$BZ67:$CW67)=0,"",SUMIF('Math Scores'!$F$6:$IC$6,BE$4,'Math Scores'!$F67:$IC67))</f>
        <is>
          <t/>
        </is>
      </c>
      <c r="BF66" s="519" t="inlineStr">
        <f aca="false">IF(COUNT('Math Scores'!$BZ67:$CW67)=0,"",SUMIF('Math Scores'!$F$6:$IC$6,BF$4,'Math Scores'!$F67:$IC67))</f>
        <is>
          <t/>
        </is>
      </c>
      <c r="BG66" s="519" t="inlineStr">
        <f aca="false">IF(COUNT('Math Scores'!$BZ67:$CW67)=0,"",SUMIF('Math Scores'!$F$6:$IC$6,BG$4,'Math Scores'!$F67:$IC67))</f>
        <is>
          <t/>
        </is>
      </c>
      <c r="BH66" s="519" t="inlineStr">
        <f aca="false">IF(COUNT('Math Scores'!$BZ67:$CW67)=0,"",SUMIF('Math Scores'!$F$6:$IC$6,BH$4,'Math Scores'!$F67:$IC67))</f>
        <is>
          <t/>
        </is>
      </c>
      <c r="BI66" s="519" t="inlineStr">
        <f aca="false">IF(COUNT('Math Scores'!$BZ67:$CW67)=0,"",SUMIF('Math Scores'!$F$6:$IC$6,BI$4,'Math Scores'!$F67:$IC67))</f>
        <is>
          <t/>
        </is>
      </c>
      <c r="BJ66" s="519" t="inlineStr">
        <f aca="false">IF(COUNT('Math Scores'!$BZ67:$CW67)=0,"",SUMIF('Math Scores'!$F$6:$IC$6,BJ$4,'Math Scores'!$F67:$IC67))</f>
        <is>
          <t/>
        </is>
      </c>
      <c r="BK66" s="519" t="inlineStr">
        <f aca="false">IF(COUNT('Math Scores'!$BZ67:$CW67)=0,"",SUMIF('Math Scores'!$F$6:$IC$6,BK$4,'Math Scores'!$F67:$IC67))</f>
        <is>
          <t/>
        </is>
      </c>
      <c r="BL66" s="519" t="inlineStr">
        <f aca="false">IF(COUNT('Math Scores'!$CX67:$DU67)=0,"",SUMIF('Math Scores'!$F$6:$IC$6,BL$4,'Math Scores'!$F67:$IC67))</f>
        <is>
          <t/>
        </is>
      </c>
      <c r="BM66" s="519" t="inlineStr">
        <f aca="false">IF(COUNT('Math Scores'!$CX67:$DU67)=0,"",SUMIF('Math Scores'!$F$6:$IC$6,BM$4,'Math Scores'!$F67:$IC67))</f>
        <is>
          <t/>
        </is>
      </c>
      <c r="BN66" s="519" t="inlineStr">
        <f aca="false">IF(COUNT('Math Scores'!$CX67:$DU67)=0,"",SUMIF('Math Scores'!$F$6:$IC$6,BN$4,'Math Scores'!$F67:$IC67))</f>
        <is>
          <t/>
        </is>
      </c>
      <c r="BO66" s="519" t="inlineStr">
        <f aca="false">IF(COUNT('Math Scores'!$CX67:$DU67)=0,"",SUMIF('Math Scores'!$F$6:$IC$6,BO$4,'Math Scores'!$F67:$IC67))</f>
        <is>
          <t/>
        </is>
      </c>
      <c r="BP66" s="519" t="inlineStr">
        <f aca="false">IF(COUNT('Math Scores'!$CX67:$DU67)=0,"",SUMIF('Math Scores'!$F$6:$IC$6,BP$4,'Math Scores'!$F67:$IC67))</f>
        <is>
          <t/>
        </is>
      </c>
      <c r="BQ66" s="519" t="inlineStr">
        <f aca="false">IF(COUNT('Math Scores'!$CX67:$DU67)=0,"",SUMIF('Math Scores'!$F$6:$IC$6,BQ$4,'Math Scores'!$F67:$IC67))</f>
        <is>
          <t/>
        </is>
      </c>
      <c r="BR66" s="519" t="inlineStr">
        <f aca="false">IF(COUNT('Math Scores'!$CX67:$DU67)=0,"",SUMIF('Math Scores'!$F$6:$IC$6,BR$4,'Math Scores'!$F67:$IC67))</f>
        <is>
          <t/>
        </is>
      </c>
      <c r="BS66" s="519" t="inlineStr">
        <f aca="false">IF(COUNT('Math Scores'!$CX67:$DU67)=0,"",SUMIF('Math Scores'!$F$6:$IC$6,BS$4,'Math Scores'!$F67:$IC67))</f>
        <is>
          <t/>
        </is>
      </c>
      <c r="BT66" s="519" t="inlineStr">
        <f aca="false">IF(COUNT('Math Scores'!$CX67:$DU67)=0,"",SUMIF('Math Scores'!$F$6:$IC$6,BT$4,'Math Scores'!$F67:$IC67))</f>
        <is>
          <t/>
        </is>
      </c>
      <c r="BU66" s="519" t="inlineStr">
        <f aca="false">IF(COUNT('Math Scores'!$CX67:$DU67)=0,"",SUMIF('Math Scores'!$F$6:$IC$6,BU$4,'Math Scores'!$F67:$IC67))</f>
        <is>
          <t/>
        </is>
      </c>
      <c r="BV66" s="519" t="inlineStr">
        <f aca="false">IF(COUNT('Math Scores'!$CX67:$DU67)=0,"",SUMIF('Math Scores'!$F$6:$IC$6,BV$4,'Math Scores'!$F67:$IC67))</f>
        <is>
          <t/>
        </is>
      </c>
      <c r="BW66" s="519" t="inlineStr">
        <f aca="false">IF(COUNT('Math Scores'!$CX67:$DU67)=0,"",SUMIF('Math Scores'!$F$6:$IC$6,BW$4,'Math Scores'!$F67:$IC67))</f>
        <is>
          <t/>
        </is>
      </c>
      <c r="BX66" s="519" t="inlineStr">
        <f aca="false">IF(COUNT('Math Scores'!$CX67:$DU67)=0,"",SUMIF('Math Scores'!$F$6:$IC$6,BX$4,'Math Scores'!$F67:$IC67))</f>
        <is>
          <t/>
        </is>
      </c>
      <c r="BY66" s="519" t="inlineStr">
        <f aca="false">IF(COUNT('Math Scores'!$CX67:$DU67)=0,"",SUMIF('Math Scores'!$F$6:$IC$6,BY$4,'Math Scores'!$F67:$IC67))</f>
        <is>
          <t/>
        </is>
      </c>
      <c r="BZ66" s="519" t="inlineStr">
        <f aca="false">IF(COUNT('Math Scores'!$CX67:$DU67)=0,"",SUMIF('Math Scores'!$F$6:$IC$6,BZ$4,'Math Scores'!$F67:$IC67))</f>
        <is>
          <t/>
        </is>
      </c>
      <c r="CA66" s="519" t="inlineStr">
        <f aca="false">IF(COUNT('Math Scores'!$CX67:$DU67)=0,"",SUMIF('Math Scores'!$F$6:$IC$6,CA$4,'Math Scores'!$F67:$IC67))</f>
        <is>
          <t/>
        </is>
      </c>
      <c r="CB66" s="519" t="inlineStr">
        <f aca="false">IF(COUNT('Math Scores'!$CX67:$DU67)=0,"",SUMIF('Math Scores'!$F$6:$IC$6,CB$4,'Math Scores'!$F67:$IC67))</f>
        <is>
          <t/>
        </is>
      </c>
      <c r="CC66" s="519" t="inlineStr">
        <f aca="false">IF(COUNT('Math Scores'!$CX67:$DU67)=0,"",SUMIF('Math Scores'!$F$6:$IC$6,CC$4,'Math Scores'!$F67:$IC67))</f>
        <is>
          <t/>
        </is>
      </c>
      <c r="CD66" s="519" t="inlineStr">
        <f aca="false">IF(COUNT('Math Scores'!$DV67:$EU67)=0,"",SUMIF('Math Scores'!$F$6:$IC$6,CD$4,'Math Scores'!$F67:$IC67))</f>
        <is>
          <t/>
        </is>
      </c>
      <c r="CE66" s="519" t="inlineStr">
        <f aca="false">IF(COUNT('Math Scores'!$DV67:$EU67)=0,"",SUMIF('Math Scores'!$F$6:$IC$6,CE$4,'Math Scores'!$F67:$IC67))</f>
        <is>
          <t/>
        </is>
      </c>
      <c r="CF66" s="519" t="inlineStr">
        <f aca="false">IF(COUNT('Math Scores'!$DV67:$EU67)=0,"",SUMIF('Math Scores'!$F$6:$IC$6,CF$4,'Math Scores'!$F67:$IC67))</f>
        <is>
          <t/>
        </is>
      </c>
      <c r="CG66" s="519" t="inlineStr">
        <f aca="false">IF(COUNT('Math Scores'!$DV67:$EU67)=0,"",SUMIF('Math Scores'!$F$6:$IC$6,CG$4,'Math Scores'!$F67:$IC67))</f>
        <is>
          <t/>
        </is>
      </c>
      <c r="CH66" s="519" t="inlineStr">
        <f aca="false">IF(COUNT('Math Scores'!$DV67:$EU67)=0,"",SUMIF('Math Scores'!$F$6:$IC$6,CH$4,'Math Scores'!$F67:$IC67))</f>
        <is>
          <t/>
        </is>
      </c>
      <c r="CI66" s="519" t="inlineStr">
        <f aca="false">IF(COUNT('Math Scores'!$DV67:$EU67)=0,"",SUMIF('Math Scores'!$F$6:$IC$6,CI$4,'Math Scores'!$F67:$IC67))</f>
        <is>
          <t/>
        </is>
      </c>
      <c r="CJ66" s="519" t="inlineStr">
        <f aca="false">IF(COUNT('Math Scores'!$DV67:$EU67)=0,"",SUMIF('Math Scores'!$F$6:$IC$6,CJ$4,'Math Scores'!$F67:$IC67))</f>
        <is>
          <t/>
        </is>
      </c>
      <c r="CK66" s="519" t="inlineStr">
        <f aca="false">IF(COUNT('Math Scores'!$DV67:$EU67)=0,"",SUMIF('Math Scores'!$F$6:$IC$6,CK$4,'Math Scores'!$F67:$IC67))</f>
        <is>
          <t/>
        </is>
      </c>
      <c r="CL66" s="519" t="inlineStr">
        <f aca="false">IF(COUNT('Math Scores'!$DV67:$EU67)=0,"",SUMIF('Math Scores'!$F$6:$IC$6,CL$4,'Math Scores'!$F67:$IC67))</f>
        <is>
          <t/>
        </is>
      </c>
      <c r="CM66" s="519" t="inlineStr">
        <f aca="false">IF(COUNT('Math Scores'!$DV67:$EU67)=0,"",SUMIF('Math Scores'!$F$6:$IC$6,CM$4,'Math Scores'!$F67:$IC67))</f>
        <is>
          <t/>
        </is>
      </c>
      <c r="CN66" s="519" t="inlineStr">
        <f aca="false">IF(COUNT('Math Scores'!$DV67:$EU67)=0,"",SUMIF('Math Scores'!$F$6:$IC$6,CN$4,'Math Scores'!$F67:$IC67))</f>
        <is>
          <t/>
        </is>
      </c>
      <c r="CO66" s="519" t="inlineStr">
        <f aca="false">IF(COUNT('Math Scores'!$DV67:$EU67)=0,"",SUMIF('Math Scores'!$F$6:$IC$6,CO$4,'Math Scores'!$F67:$IC67))</f>
        <is>
          <t/>
        </is>
      </c>
      <c r="CP66" s="519" t="inlineStr">
        <f aca="false">IF(COUNT('Math Scores'!$DV67:$EU67)=0,"",SUMIF('Math Scores'!$F$6:$IC$6,CP$4,'Math Scores'!$F67:$IC67))</f>
        <is>
          <t/>
        </is>
      </c>
      <c r="CQ66" s="519" t="inlineStr">
        <f aca="false">IF(COUNT('Math Scores'!$DV67:$EU67)=0,"",SUMIF('Math Scores'!$F$6:$IC$6,CQ$4,'Math Scores'!$F67:$IC67))</f>
        <is>
          <t/>
        </is>
      </c>
      <c r="CR66" s="519" t="inlineStr">
        <f aca="false">IF(COUNT('Math Scores'!$DV67:$EU67)=0,"",SUMIF('Math Scores'!$F$6:$IC$6,CR$4,'Math Scores'!$F67:$IC67))</f>
        <is>
          <t/>
        </is>
      </c>
      <c r="CS66" s="519" t="inlineStr">
        <f aca="false">IF(COUNT('Math Scores'!$DV67:$EU67)=0,"",SUMIF('Math Scores'!$F$6:$IC$6,CS$4,'Math Scores'!$F67:$IC67))</f>
        <is>
          <t/>
        </is>
      </c>
      <c r="CT66" s="519" t="inlineStr">
        <f aca="false">IF(COUNT('Math Scores'!$EV67:$FW67)=0,"",SUMIF('Math Scores'!$F$6:$IC$6,CT$4,'Math Scores'!$F67:$IC67))</f>
        <is>
          <t/>
        </is>
      </c>
      <c r="CU66" s="519" t="inlineStr">
        <f aca="false">IF(COUNT('Math Scores'!$EV67:$FW67)=0,"",SUMIF('Math Scores'!$F$6:$IC$6,CU$4,'Math Scores'!$F67:$IC67))</f>
        <is>
          <t/>
        </is>
      </c>
      <c r="CV66" s="519" t="inlineStr">
        <f aca="false">IF(COUNT('Math Scores'!$EV67:$FW67)=0,"",SUMIF('Math Scores'!$F$6:$IC$6,CV$4,'Math Scores'!$F67:$IC67))</f>
        <is>
          <t/>
        </is>
      </c>
      <c r="CW66" s="519" t="inlineStr">
        <f aca="false">IF(COUNT('Math Scores'!$EV67:$FW67)=0,"",SUMIF('Math Scores'!$F$6:$IC$6,CW$4,'Math Scores'!$F67:$IC67))</f>
        <is>
          <t/>
        </is>
      </c>
      <c r="CX66" s="519" t="inlineStr">
        <f aca="false">IF(COUNT('Math Scores'!$EV67:$FW67)=0,"",SUMIF('Math Scores'!$F$6:$IC$6,CX$4,'Math Scores'!$F67:$IC67))</f>
        <is>
          <t/>
        </is>
      </c>
      <c r="CY66" s="519" t="inlineStr">
        <f aca="false">IF(COUNT('Math Scores'!$EV67:$FW67)=0,"",SUMIF('Math Scores'!$F$6:$IC$6,CY$4,'Math Scores'!$F67:$IC67))</f>
        <is>
          <t/>
        </is>
      </c>
      <c r="CZ66" s="519" t="inlineStr">
        <f aca="false">IF(COUNT('Math Scores'!$EV67:$FW67)=0,"",SUMIF('Math Scores'!$F$6:$IC$6,CZ$4,'Math Scores'!$F67:$IC67))</f>
        <is>
          <t/>
        </is>
      </c>
      <c r="DA66" s="519" t="inlineStr">
        <f aca="false">IF(COUNT('Math Scores'!$EV67:$FW67)=0,"",SUMIF('Math Scores'!$F$6:$IC$6,DA$4,'Math Scores'!$F67:$IC67))</f>
        <is>
          <t/>
        </is>
      </c>
      <c r="DB66" s="519" t="inlineStr">
        <f aca="false">IF(COUNT('Math Scores'!$EV67:$FW67)=0,"",SUMIF('Math Scores'!$F$6:$IC$6,DB$4,'Math Scores'!$F67:$IC67))</f>
        <is>
          <t/>
        </is>
      </c>
      <c r="DC66" s="519" t="inlineStr">
        <f aca="false">IF(COUNT('Math Scores'!$EV67:$FW67)=0,"",SUMIF('Math Scores'!$F$6:$IC$6,DC$4,'Math Scores'!$F67:$IC67))</f>
        <is>
          <t/>
        </is>
      </c>
      <c r="DD66" s="519" t="inlineStr">
        <f aca="false">IF(COUNT('Math Scores'!$EV67:$FW67)=0,"",SUMIF('Math Scores'!$F$6:$IC$6,DD$4,'Math Scores'!$F67:$IC67))</f>
        <is>
          <t/>
        </is>
      </c>
      <c r="DE66" s="519" t="inlineStr">
        <f aca="false">IF(COUNT('Math Scores'!$EV67:$FW67)=0,"",SUMIF('Math Scores'!$F$6:$IC$6,DE$4,'Math Scores'!$F67:$IC67))</f>
        <is>
          <t/>
        </is>
      </c>
      <c r="DF66" s="519" t="inlineStr">
        <f aca="false">IF(COUNT('Math Scores'!$EV67:$FW67)=0,"",SUMIF('Math Scores'!$F$6:$IC$6,DF$4,'Math Scores'!$F67:$IC67))</f>
        <is>
          <t/>
        </is>
      </c>
      <c r="DG66" s="519" t="inlineStr">
        <f aca="false">IF(COUNT('Math Scores'!$EV67:$FW67)=0,"",SUMIF('Math Scores'!$F$6:$IC$6,DG$4,'Math Scores'!$F67:$IC67))</f>
        <is>
          <t/>
        </is>
      </c>
    </row>
    <row r="67" customFormat="false" ht="12.75" hidden="false" customHeight="false" outlineLevel="0" collapsed="false">
      <c r="A67" s="421" t="n">
        <v>60</v>
      </c>
      <c r="B67" s="228" t="inlineStr">
        <f aca="false">'Math Scores'!B68</f>
        <is>
          <t/>
        </is>
      </c>
      <c r="C67" s="517" t="inlineStr">
        <f aca="false">IF(COUNT('Math Scores'!F68:HI68)=0, "", (SUMIF('Math Scores'!$F$5:$HI$5,"Yes",'Math Scores'!F68:HI68)/SUMIF('Math Scores'!$F$5:$HI$5,"Yes",'Math Scores'!$F$2:$HI$2)))</f>
        <is>
          <t/>
        </is>
      </c>
      <c r="D67" s="476" t="inlineStr">
        <f aca="false">IF(B67="","",IF(COUNT(H67:DG67)=0,"",IF(('Cover Sheet'!$AC$6="2nd"),(SUM(H67:W67)/SUM(H$2:W$2)),IF(('Cover Sheet'!$AC$6="3rd"),(SUM(X67:AI67)/SUM(X$2:AI$2)),IF(('Cover Sheet'!$AC$6="4th"),(SUM(AJ67:AW67)/SUM(AJ$2:AW$2)),IF(('Cover Sheet'!$AC$6="5th"),(SUM(AX67:BK67)/SUM(AX$2:BK$2)),IF(('Cover Sheet'!$AC$6="6th"),(SUM(BL67:CC67)/SUM(BL$2:CC$2)),IF(('Cover Sheet'!$AC$6="7th"),(SUM(CD67:CS67)/SUM(CD$2:CS$2)),IF(('Cover Sheet'!$AC$6="8th"),(SUM(CT67:DG67)/SUM(CT$2:DG$2)),"ERROR")))))))))</f>
        <is>
          <t/>
        </is>
      </c>
      <c r="E67" s="318" t="str">
        <f aca="false">IF(D67="","",IF(D67&gt;0.9,"A1",IF(D67&gt;0.8,"A2",IF(D67&gt;0.7,"B1",IF(D67&gt;0.6,"B2",IF(D67&gt;0.5,"C1",IF(D67&gt;0.4,"C2",IF(D67&gt;0.32,"D",IF(D67&gt;0.2,"E1","E2")))))))))</f>
        <v/>
      </c>
      <c r="F67" s="476" t="str">
        <f aca="false">IF(G67="","",IF(G67&gt;=0.9,"Distinction",IF(G67&gt;=0.75,"First Class",IF(G67&gt;=0.56,"Second Class",IF(G67&gt;=0.35,"Pass","Unsatisfactory")))))</f>
        <v/>
      </c>
      <c r="G67" s="518" t="inlineStr">
        <f aca="false">IF(OR(B67="",'Cover Sheet'!$AC$6=""),"",IF(('Cover Sheet'!$AC$6="2nd"),(VLOOKUP(ROUND((D67*100),0),Goals!$E$4:$H$104,2,1)/100),IF(('Cover Sheet'!$AC$6="3rd"),(VLOOKUP(ROUND((D67*100),0),Goals!$E$4:$H$104,3,1)/100),VLOOKUP(ROUND((D67*100),0),Goals!$E$4:$H$104,4,1)/100)))</f>
        <is>
          <t/>
        </is>
      </c>
      <c r="H67" s="519" t="inlineStr">
        <f aca="false">IF(COUNT('Math Scores'!$F68:$AC68)=0,"",SUMIF('Math Scores'!$F$6:$IC$6,H$4,'Math Scores'!$F68:$IC68))</f>
        <is>
          <t/>
        </is>
      </c>
      <c r="I67" s="519" t="inlineStr">
        <f aca="false">IF(COUNT('Math Scores'!$F68:$AC68)=0,"",SUMIF('Math Scores'!$F$6:$IC$6,I$4,'Math Scores'!$F68:$IC68))</f>
        <is>
          <t/>
        </is>
      </c>
      <c r="J67" s="519" t="inlineStr">
        <f aca="false">IF(COUNT('Math Scores'!$F68:$AC68)=0,"",SUMIF('Math Scores'!$F$6:$IC$6,J$4,'Math Scores'!$F68:$IC68))</f>
        <is>
          <t/>
        </is>
      </c>
      <c r="K67" s="519" t="inlineStr">
        <f aca="false">IF(COUNT('Math Scores'!$F68:$AC68)=0,"",SUMIF('Math Scores'!$F$6:$IC$6,K$4,'Math Scores'!$F68:$IC68))</f>
        <is>
          <t/>
        </is>
      </c>
      <c r="L67" s="519" t="inlineStr">
        <f aca="false">IF(COUNT('Math Scores'!$F68:$AC68)=0,"",SUMIF('Math Scores'!$F$6:$IC$6,L$4,'Math Scores'!$F68:$IC68))</f>
        <is>
          <t/>
        </is>
      </c>
      <c r="M67" s="519" t="inlineStr">
        <f aca="false">IF(COUNT('Math Scores'!$F68:$AC68)=0,"",SUMIF('Math Scores'!$F$6:$IC$6,M$4,'Math Scores'!$F68:$IC68))</f>
        <is>
          <t/>
        </is>
      </c>
      <c r="N67" s="519" t="inlineStr">
        <f aca="false">IF(COUNT('Math Scores'!$F68:$AC68)=0,"",SUMIF('Math Scores'!$F$6:$IC$6,N$4,'Math Scores'!$F68:$IC68))</f>
        <is>
          <t/>
        </is>
      </c>
      <c r="O67" s="519" t="inlineStr">
        <f aca="false">IF(COUNT('Math Scores'!$F68:$AC68)=0,"",SUMIF('Math Scores'!$F$6:$IC$6,O$4,'Math Scores'!$F68:$IC68))</f>
        <is>
          <t/>
        </is>
      </c>
      <c r="P67" s="519" t="inlineStr">
        <f aca="false">IF(COUNT('Math Scores'!$F68:$AC68)=0,"",SUMIF('Math Scores'!$F$6:$IC$6,P$4,'Math Scores'!$F68:$IC68))</f>
        <is>
          <t/>
        </is>
      </c>
      <c r="Q67" s="519" t="inlineStr">
        <f aca="false">IF(COUNT('Math Scores'!$F68:$AC68)=0,"",SUMIF('Math Scores'!$F$6:$IC$6,Q$4,'Math Scores'!$F68:$IC68))</f>
        <is>
          <t/>
        </is>
      </c>
      <c r="R67" s="519" t="inlineStr">
        <f aca="false">IF(COUNT('Math Scores'!$F68:$AC68)=0,"",SUMIF('Math Scores'!$F$6:$IC$6,R$4,'Math Scores'!$F68:$IC68))</f>
        <is>
          <t/>
        </is>
      </c>
      <c r="S67" s="519"/>
      <c r="T67" s="519"/>
      <c r="U67" s="519"/>
      <c r="V67" s="519"/>
      <c r="W67" s="519"/>
      <c r="X67" s="519" t="inlineStr">
        <f aca="false">IF(COUNT('Math Scores'!$AD68:$AZ68)=0,"",SUMIF('Math Scores'!$F$6:$IC$6,X$4,'Math Scores'!$F68:$IC68))</f>
        <is>
          <t/>
        </is>
      </c>
      <c r="Y67" s="519" t="inlineStr">
        <f aca="false">IF(COUNT('Math Scores'!$AD68:$AZ68)=0,"",SUMIF('Math Scores'!$F$6:$IC$6,Y$4,'Math Scores'!$F68:$IC68))</f>
        <is>
          <t/>
        </is>
      </c>
      <c r="Z67" s="519" t="inlineStr">
        <f aca="false">IF(COUNT('Math Scores'!$AD68:$AZ68)=0,"",SUMIF('Math Scores'!$F$6:$IC$6,Z$4,'Math Scores'!$F68:$IC68))</f>
        <is>
          <t/>
        </is>
      </c>
      <c r="AA67" s="519" t="inlineStr">
        <f aca="false">IF(COUNT('Math Scores'!$AD68:$AZ68)=0,"",SUMIF('Math Scores'!$F$6:$IC$6,AA$4,'Math Scores'!$F68:$IC68))</f>
        <is>
          <t/>
        </is>
      </c>
      <c r="AB67" s="519" t="inlineStr">
        <f aca="false">IF(COUNT('Math Scores'!$AD68:$AZ68)=0,"",SUMIF('Math Scores'!$F$6:$IC$6,AB$4,'Math Scores'!$F68:$IC68))</f>
        <is>
          <t/>
        </is>
      </c>
      <c r="AC67" s="519" t="inlineStr">
        <f aca="false">IF(COUNT('Math Scores'!$AD68:$AZ68)=0,"",SUMIF('Math Scores'!$F$6:$IC$6,AC$4,'Math Scores'!$F68:$IC68))</f>
        <is>
          <t/>
        </is>
      </c>
      <c r="AD67" s="519" t="inlineStr">
        <f aca="false">IF(COUNT('Math Scores'!$AD68:$AZ68)=0,"",SUMIF('Math Scores'!$F$6:$IC$6,AD$4,'Math Scores'!$F68:$IC68))</f>
        <is>
          <t/>
        </is>
      </c>
      <c r="AE67" s="519" t="inlineStr">
        <f aca="false">IF(COUNT('Math Scores'!$AD68:$AZ68)=0,"",SUMIF('Math Scores'!$F$6:$IC$6,AE$4,'Math Scores'!$F68:$IC68))</f>
        <is>
          <t/>
        </is>
      </c>
      <c r="AF67" s="519" t="inlineStr">
        <f aca="false">IF(COUNT('Math Scores'!$AD68:$AZ68)=0,"",SUMIF('Math Scores'!$F$6:$IC$6,AF$4,'Math Scores'!$F68:$IC68))</f>
        <is>
          <t/>
        </is>
      </c>
      <c r="AG67" s="519" t="inlineStr">
        <f aca="false">IF(COUNT('Math Scores'!$AD68:$AZ68)=0,"",SUMIF('Math Scores'!$F$6:$IC$6,AG$4,'Math Scores'!$F68:$IC68))</f>
        <is>
          <t/>
        </is>
      </c>
      <c r="AH67" s="519" t="inlineStr">
        <f aca="false">IF(COUNT('Math Scores'!$AD68:$AZ68)=0,"",SUMIF('Math Scores'!$F$6:$IC$6,AH$4,'Math Scores'!$F68:$IC68))</f>
        <is>
          <t/>
        </is>
      </c>
      <c r="AI67" s="519" t="inlineStr">
        <f aca="false">IF(COUNT('Math Scores'!$AD68:$AZ68)=0,"",SUMIF('Math Scores'!$F$6:$IC$6,AI$4,'Math Scores'!$F68:$IC68))</f>
        <is>
          <t/>
        </is>
      </c>
      <c r="AJ67" s="519" t="inlineStr">
        <f aca="false">IF(COUNT('Math Scores'!$BA68:$BY68)=0,"",SUMIF('Math Scores'!$F$6:$IC$6,AJ$4,'Math Scores'!$F68:$IC68))</f>
        <is>
          <t/>
        </is>
      </c>
      <c r="AK67" s="519" t="inlineStr">
        <f aca="false">IF(COUNT('Math Scores'!$BA68:$BY68)=0,"",SUMIF('Math Scores'!$F$6:$IC$6,AK$4,'Math Scores'!$F68:$IC68))</f>
        <is>
          <t/>
        </is>
      </c>
      <c r="AL67" s="519" t="inlineStr">
        <f aca="false">IF(COUNT('Math Scores'!$BA68:$BY68)=0,"",SUMIF('Math Scores'!$F$6:$IC$6,AL$4,'Math Scores'!$F68:$IC68))</f>
        <is>
          <t/>
        </is>
      </c>
      <c r="AM67" s="519" t="inlineStr">
        <f aca="false">IF(COUNT('Math Scores'!$BA68:$BY68)=0,"",SUMIF('Math Scores'!$F$6:$IC$6,AM$4,'Math Scores'!$F68:$IC68))</f>
        <is>
          <t/>
        </is>
      </c>
      <c r="AN67" s="519" t="inlineStr">
        <f aca="false">IF(COUNT('Math Scores'!$BA68:$BY68)=0,"",SUMIF('Math Scores'!$F$6:$IC$6,AN$4,'Math Scores'!$F68:$IC68))</f>
        <is>
          <t/>
        </is>
      </c>
      <c r="AO67" s="519" t="inlineStr">
        <f aca="false">IF(COUNT('Math Scores'!$BA68:$BY68)=0,"",SUMIF('Math Scores'!$F$6:$IC$6,AO$4,'Math Scores'!$F68:$IC68))</f>
        <is>
          <t/>
        </is>
      </c>
      <c r="AP67" s="519" t="inlineStr">
        <f aca="false">IF(COUNT('Math Scores'!$BA68:$BY68)=0,"",SUMIF('Math Scores'!$F$6:$IC$6,AP$4,'Math Scores'!$F68:$IC68))</f>
        <is>
          <t/>
        </is>
      </c>
      <c r="AQ67" s="519" t="inlineStr">
        <f aca="false">IF(COUNT('Math Scores'!$BA68:$BY68)=0,"",SUMIF('Math Scores'!$F$6:$IC$6,AQ$4,'Math Scores'!$F68:$IC68))</f>
        <is>
          <t/>
        </is>
      </c>
      <c r="AR67" s="519" t="inlineStr">
        <f aca="false">IF(COUNT('Math Scores'!$BA68:$BY68)=0,"",SUMIF('Math Scores'!$F$6:$IC$6,AR$4,'Math Scores'!$F68:$IC68))</f>
        <is>
          <t/>
        </is>
      </c>
      <c r="AS67" s="519" t="inlineStr">
        <f aca="false">IF(COUNT('Math Scores'!$BA68:$BY68)=0,"",SUMIF('Math Scores'!$F$6:$IC$6,AS$4,'Math Scores'!$F68:$IC68))</f>
        <is>
          <t/>
        </is>
      </c>
      <c r="AT67" s="519" t="inlineStr">
        <f aca="false">IF(COUNT('Math Scores'!$BA68:$BY68)=0,"",SUMIF('Math Scores'!$F$6:$IC$6,AT$4,'Math Scores'!$F68:$IC68))</f>
        <is>
          <t/>
        </is>
      </c>
      <c r="AU67" s="519" t="inlineStr">
        <f aca="false">IF(COUNT('Math Scores'!$BA68:$BY68)=0,"",SUMIF('Math Scores'!$F$6:$IC$6,AU$4,'Math Scores'!$F68:$IC68))</f>
        <is>
          <t/>
        </is>
      </c>
      <c r="AV67" s="519" t="inlineStr">
        <f aca="false">IF(COUNT('Math Scores'!$BA68:$BY68)=0,"",SUMIF('Math Scores'!$F$6:$IC$6,AV$4,'Math Scores'!$F68:$IC68))</f>
        <is>
          <t/>
        </is>
      </c>
      <c r="AW67" s="519" t="inlineStr">
        <f aca="false">IF(COUNT('Math Scores'!$BA68:$BY68)=0,"",SUMIF('Math Scores'!$F$6:$IC$6,AW$4,'Math Scores'!$F68:$IC68))</f>
        <is>
          <t/>
        </is>
      </c>
      <c r="AX67" s="519" t="inlineStr">
        <f aca="false">IF(COUNT('Math Scores'!$BZ68:$CW68)=0,"",SUMIF('Math Scores'!$F$6:$IC$6,AX$4,'Math Scores'!$F68:$IC68))</f>
        <is>
          <t/>
        </is>
      </c>
      <c r="AY67" s="519" t="inlineStr">
        <f aca="false">IF(COUNT('Math Scores'!$BZ68:$CW68)=0,"",SUMIF('Math Scores'!$F$6:$IC$6,AY$4,'Math Scores'!$F68:$IC68))</f>
        <is>
          <t/>
        </is>
      </c>
      <c r="AZ67" s="519" t="inlineStr">
        <f aca="false">IF(COUNT('Math Scores'!$BZ68:$CW68)=0,"",SUMIF('Math Scores'!$F$6:$IC$6,AZ$4,'Math Scores'!$F68:$IC68))</f>
        <is>
          <t/>
        </is>
      </c>
      <c r="BA67" s="519" t="inlineStr">
        <f aca="false">IF(COUNT('Math Scores'!$BZ68:$CW68)=0,"",SUMIF('Math Scores'!$F$6:$IC$6,BA$4,'Math Scores'!$F68:$IC68))</f>
        <is>
          <t/>
        </is>
      </c>
      <c r="BB67" s="519" t="inlineStr">
        <f aca="false">IF(COUNT('Math Scores'!$BZ68:$CW68)=0,"",SUMIF('Math Scores'!$F$6:$IC$6,BB$4,'Math Scores'!$F68:$IC68))</f>
        <is>
          <t/>
        </is>
      </c>
      <c r="BC67" s="519" t="inlineStr">
        <f aca="false">IF(COUNT('Math Scores'!$BZ68:$CW68)=0,"",SUMIF('Math Scores'!$F$6:$IC$6,BC$4,'Math Scores'!$F68:$IC68))</f>
        <is>
          <t/>
        </is>
      </c>
      <c r="BD67" s="519" t="inlineStr">
        <f aca="false">IF(COUNT('Math Scores'!$BZ68:$CW68)=0,"",SUMIF('Math Scores'!$F$6:$IC$6,BD$4,'Math Scores'!$F68:$IC68))</f>
        <is>
          <t/>
        </is>
      </c>
      <c r="BE67" s="519" t="inlineStr">
        <f aca="false">IF(COUNT('Math Scores'!$BZ68:$CW68)=0,"",SUMIF('Math Scores'!$F$6:$IC$6,BE$4,'Math Scores'!$F68:$IC68))</f>
        <is>
          <t/>
        </is>
      </c>
      <c r="BF67" s="519" t="inlineStr">
        <f aca="false">IF(COUNT('Math Scores'!$BZ68:$CW68)=0,"",SUMIF('Math Scores'!$F$6:$IC$6,BF$4,'Math Scores'!$F68:$IC68))</f>
        <is>
          <t/>
        </is>
      </c>
      <c r="BG67" s="519" t="inlineStr">
        <f aca="false">IF(COUNT('Math Scores'!$BZ68:$CW68)=0,"",SUMIF('Math Scores'!$F$6:$IC$6,BG$4,'Math Scores'!$F68:$IC68))</f>
        <is>
          <t/>
        </is>
      </c>
      <c r="BH67" s="519" t="inlineStr">
        <f aca="false">IF(COUNT('Math Scores'!$BZ68:$CW68)=0,"",SUMIF('Math Scores'!$F$6:$IC$6,BH$4,'Math Scores'!$F68:$IC68))</f>
        <is>
          <t/>
        </is>
      </c>
      <c r="BI67" s="519" t="inlineStr">
        <f aca="false">IF(COUNT('Math Scores'!$BZ68:$CW68)=0,"",SUMIF('Math Scores'!$F$6:$IC$6,BI$4,'Math Scores'!$F68:$IC68))</f>
        <is>
          <t/>
        </is>
      </c>
      <c r="BJ67" s="519" t="inlineStr">
        <f aca="false">IF(COUNT('Math Scores'!$BZ68:$CW68)=0,"",SUMIF('Math Scores'!$F$6:$IC$6,BJ$4,'Math Scores'!$F68:$IC68))</f>
        <is>
          <t/>
        </is>
      </c>
      <c r="BK67" s="519" t="inlineStr">
        <f aca="false">IF(COUNT('Math Scores'!$BZ68:$CW68)=0,"",SUMIF('Math Scores'!$F$6:$IC$6,BK$4,'Math Scores'!$F68:$IC68))</f>
        <is>
          <t/>
        </is>
      </c>
      <c r="BL67" s="519" t="inlineStr">
        <f aca="false">IF(COUNT('Math Scores'!$CX68:$DU68)=0,"",SUMIF('Math Scores'!$F$6:$IC$6,BL$4,'Math Scores'!$F68:$IC68))</f>
        <is>
          <t/>
        </is>
      </c>
      <c r="BM67" s="519" t="inlineStr">
        <f aca="false">IF(COUNT('Math Scores'!$CX68:$DU68)=0,"",SUMIF('Math Scores'!$F$6:$IC$6,BM$4,'Math Scores'!$F68:$IC68))</f>
        <is>
          <t/>
        </is>
      </c>
      <c r="BN67" s="519" t="inlineStr">
        <f aca="false">IF(COUNT('Math Scores'!$CX68:$DU68)=0,"",SUMIF('Math Scores'!$F$6:$IC$6,BN$4,'Math Scores'!$F68:$IC68))</f>
        <is>
          <t/>
        </is>
      </c>
      <c r="BO67" s="519" t="inlineStr">
        <f aca="false">IF(COUNT('Math Scores'!$CX68:$DU68)=0,"",SUMIF('Math Scores'!$F$6:$IC$6,BO$4,'Math Scores'!$F68:$IC68))</f>
        <is>
          <t/>
        </is>
      </c>
      <c r="BP67" s="519" t="inlineStr">
        <f aca="false">IF(COUNT('Math Scores'!$CX68:$DU68)=0,"",SUMIF('Math Scores'!$F$6:$IC$6,BP$4,'Math Scores'!$F68:$IC68))</f>
        <is>
          <t/>
        </is>
      </c>
      <c r="BQ67" s="519" t="inlineStr">
        <f aca="false">IF(COUNT('Math Scores'!$CX68:$DU68)=0,"",SUMIF('Math Scores'!$F$6:$IC$6,BQ$4,'Math Scores'!$F68:$IC68))</f>
        <is>
          <t/>
        </is>
      </c>
      <c r="BR67" s="519" t="inlineStr">
        <f aca="false">IF(COUNT('Math Scores'!$CX68:$DU68)=0,"",SUMIF('Math Scores'!$F$6:$IC$6,BR$4,'Math Scores'!$F68:$IC68))</f>
        <is>
          <t/>
        </is>
      </c>
      <c r="BS67" s="519" t="inlineStr">
        <f aca="false">IF(COUNT('Math Scores'!$CX68:$DU68)=0,"",SUMIF('Math Scores'!$F$6:$IC$6,BS$4,'Math Scores'!$F68:$IC68))</f>
        <is>
          <t/>
        </is>
      </c>
      <c r="BT67" s="519" t="inlineStr">
        <f aca="false">IF(COUNT('Math Scores'!$CX68:$DU68)=0,"",SUMIF('Math Scores'!$F$6:$IC$6,BT$4,'Math Scores'!$F68:$IC68))</f>
        <is>
          <t/>
        </is>
      </c>
      <c r="BU67" s="519" t="inlineStr">
        <f aca="false">IF(COUNT('Math Scores'!$CX68:$DU68)=0,"",SUMIF('Math Scores'!$F$6:$IC$6,BU$4,'Math Scores'!$F68:$IC68))</f>
        <is>
          <t/>
        </is>
      </c>
      <c r="BV67" s="519" t="inlineStr">
        <f aca="false">IF(COUNT('Math Scores'!$CX68:$DU68)=0,"",SUMIF('Math Scores'!$F$6:$IC$6,BV$4,'Math Scores'!$F68:$IC68))</f>
        <is>
          <t/>
        </is>
      </c>
      <c r="BW67" s="519" t="inlineStr">
        <f aca="false">IF(COUNT('Math Scores'!$CX68:$DU68)=0,"",SUMIF('Math Scores'!$F$6:$IC$6,BW$4,'Math Scores'!$F68:$IC68))</f>
        <is>
          <t/>
        </is>
      </c>
      <c r="BX67" s="519" t="inlineStr">
        <f aca="false">IF(COUNT('Math Scores'!$CX68:$DU68)=0,"",SUMIF('Math Scores'!$F$6:$IC$6,BX$4,'Math Scores'!$F68:$IC68))</f>
        <is>
          <t/>
        </is>
      </c>
      <c r="BY67" s="519" t="inlineStr">
        <f aca="false">IF(COUNT('Math Scores'!$CX68:$DU68)=0,"",SUMIF('Math Scores'!$F$6:$IC$6,BY$4,'Math Scores'!$F68:$IC68))</f>
        <is>
          <t/>
        </is>
      </c>
      <c r="BZ67" s="519" t="inlineStr">
        <f aca="false">IF(COUNT('Math Scores'!$CX68:$DU68)=0,"",SUMIF('Math Scores'!$F$6:$IC$6,BZ$4,'Math Scores'!$F68:$IC68))</f>
        <is>
          <t/>
        </is>
      </c>
      <c r="CA67" s="519" t="inlineStr">
        <f aca="false">IF(COUNT('Math Scores'!$CX68:$DU68)=0,"",SUMIF('Math Scores'!$F$6:$IC$6,CA$4,'Math Scores'!$F68:$IC68))</f>
        <is>
          <t/>
        </is>
      </c>
      <c r="CB67" s="519" t="inlineStr">
        <f aca="false">IF(COUNT('Math Scores'!$CX68:$DU68)=0,"",SUMIF('Math Scores'!$F$6:$IC$6,CB$4,'Math Scores'!$F68:$IC68))</f>
        <is>
          <t/>
        </is>
      </c>
      <c r="CC67" s="519" t="inlineStr">
        <f aca="false">IF(COUNT('Math Scores'!$CX68:$DU68)=0,"",SUMIF('Math Scores'!$F$6:$IC$6,CC$4,'Math Scores'!$F68:$IC68))</f>
        <is>
          <t/>
        </is>
      </c>
      <c r="CD67" s="519" t="inlineStr">
        <f aca="false">IF(COUNT('Math Scores'!$DV68:$EU68)=0,"",SUMIF('Math Scores'!$F$6:$IC$6,CD$4,'Math Scores'!$F68:$IC68))</f>
        <is>
          <t/>
        </is>
      </c>
      <c r="CE67" s="519" t="inlineStr">
        <f aca="false">IF(COUNT('Math Scores'!$DV68:$EU68)=0,"",SUMIF('Math Scores'!$F$6:$IC$6,CE$4,'Math Scores'!$F68:$IC68))</f>
        <is>
          <t/>
        </is>
      </c>
      <c r="CF67" s="519" t="inlineStr">
        <f aca="false">IF(COUNT('Math Scores'!$DV68:$EU68)=0,"",SUMIF('Math Scores'!$F$6:$IC$6,CF$4,'Math Scores'!$F68:$IC68))</f>
        <is>
          <t/>
        </is>
      </c>
      <c r="CG67" s="519" t="inlineStr">
        <f aca="false">IF(COUNT('Math Scores'!$DV68:$EU68)=0,"",SUMIF('Math Scores'!$F$6:$IC$6,CG$4,'Math Scores'!$F68:$IC68))</f>
        <is>
          <t/>
        </is>
      </c>
      <c r="CH67" s="519" t="inlineStr">
        <f aca="false">IF(COUNT('Math Scores'!$DV68:$EU68)=0,"",SUMIF('Math Scores'!$F$6:$IC$6,CH$4,'Math Scores'!$F68:$IC68))</f>
        <is>
          <t/>
        </is>
      </c>
      <c r="CI67" s="519" t="inlineStr">
        <f aca="false">IF(COUNT('Math Scores'!$DV68:$EU68)=0,"",SUMIF('Math Scores'!$F$6:$IC$6,CI$4,'Math Scores'!$F68:$IC68))</f>
        <is>
          <t/>
        </is>
      </c>
      <c r="CJ67" s="519" t="inlineStr">
        <f aca="false">IF(COUNT('Math Scores'!$DV68:$EU68)=0,"",SUMIF('Math Scores'!$F$6:$IC$6,CJ$4,'Math Scores'!$F68:$IC68))</f>
        <is>
          <t/>
        </is>
      </c>
      <c r="CK67" s="519" t="inlineStr">
        <f aca="false">IF(COUNT('Math Scores'!$DV68:$EU68)=0,"",SUMIF('Math Scores'!$F$6:$IC$6,CK$4,'Math Scores'!$F68:$IC68))</f>
        <is>
          <t/>
        </is>
      </c>
      <c r="CL67" s="519" t="inlineStr">
        <f aca="false">IF(COUNT('Math Scores'!$DV68:$EU68)=0,"",SUMIF('Math Scores'!$F$6:$IC$6,CL$4,'Math Scores'!$F68:$IC68))</f>
        <is>
          <t/>
        </is>
      </c>
      <c r="CM67" s="519" t="inlineStr">
        <f aca="false">IF(COUNT('Math Scores'!$DV68:$EU68)=0,"",SUMIF('Math Scores'!$F$6:$IC$6,CM$4,'Math Scores'!$F68:$IC68))</f>
        <is>
          <t/>
        </is>
      </c>
      <c r="CN67" s="519" t="inlineStr">
        <f aca="false">IF(COUNT('Math Scores'!$DV68:$EU68)=0,"",SUMIF('Math Scores'!$F$6:$IC$6,CN$4,'Math Scores'!$F68:$IC68))</f>
        <is>
          <t/>
        </is>
      </c>
      <c r="CO67" s="519" t="inlineStr">
        <f aca="false">IF(COUNT('Math Scores'!$DV68:$EU68)=0,"",SUMIF('Math Scores'!$F$6:$IC$6,CO$4,'Math Scores'!$F68:$IC68))</f>
        <is>
          <t/>
        </is>
      </c>
      <c r="CP67" s="519" t="inlineStr">
        <f aca="false">IF(COUNT('Math Scores'!$DV68:$EU68)=0,"",SUMIF('Math Scores'!$F$6:$IC$6,CP$4,'Math Scores'!$F68:$IC68))</f>
        <is>
          <t/>
        </is>
      </c>
      <c r="CQ67" s="519" t="inlineStr">
        <f aca="false">IF(COUNT('Math Scores'!$DV68:$EU68)=0,"",SUMIF('Math Scores'!$F$6:$IC$6,CQ$4,'Math Scores'!$F68:$IC68))</f>
        <is>
          <t/>
        </is>
      </c>
      <c r="CR67" s="519" t="inlineStr">
        <f aca="false">IF(COUNT('Math Scores'!$DV68:$EU68)=0,"",SUMIF('Math Scores'!$F$6:$IC$6,CR$4,'Math Scores'!$F68:$IC68))</f>
        <is>
          <t/>
        </is>
      </c>
      <c r="CS67" s="519" t="inlineStr">
        <f aca="false">IF(COUNT('Math Scores'!$DV68:$EU68)=0,"",SUMIF('Math Scores'!$F$6:$IC$6,CS$4,'Math Scores'!$F68:$IC68))</f>
        <is>
          <t/>
        </is>
      </c>
      <c r="CT67" s="519" t="inlineStr">
        <f aca="false">IF(COUNT('Math Scores'!$EV68:$FW68)=0,"",SUMIF('Math Scores'!$F$6:$IC$6,CT$4,'Math Scores'!$F68:$IC68))</f>
        <is>
          <t/>
        </is>
      </c>
      <c r="CU67" s="519" t="inlineStr">
        <f aca="false">IF(COUNT('Math Scores'!$EV68:$FW68)=0,"",SUMIF('Math Scores'!$F$6:$IC$6,CU$4,'Math Scores'!$F68:$IC68))</f>
        <is>
          <t/>
        </is>
      </c>
      <c r="CV67" s="519" t="inlineStr">
        <f aca="false">IF(COUNT('Math Scores'!$EV68:$FW68)=0,"",SUMIF('Math Scores'!$F$6:$IC$6,CV$4,'Math Scores'!$F68:$IC68))</f>
        <is>
          <t/>
        </is>
      </c>
      <c r="CW67" s="519" t="inlineStr">
        <f aca="false">IF(COUNT('Math Scores'!$EV68:$FW68)=0,"",SUMIF('Math Scores'!$F$6:$IC$6,CW$4,'Math Scores'!$F68:$IC68))</f>
        <is>
          <t/>
        </is>
      </c>
      <c r="CX67" s="519" t="inlineStr">
        <f aca="false">IF(COUNT('Math Scores'!$EV68:$FW68)=0,"",SUMIF('Math Scores'!$F$6:$IC$6,CX$4,'Math Scores'!$F68:$IC68))</f>
        <is>
          <t/>
        </is>
      </c>
      <c r="CY67" s="519" t="inlineStr">
        <f aca="false">IF(COUNT('Math Scores'!$EV68:$FW68)=0,"",SUMIF('Math Scores'!$F$6:$IC$6,CY$4,'Math Scores'!$F68:$IC68))</f>
        <is>
          <t/>
        </is>
      </c>
      <c r="CZ67" s="519" t="inlineStr">
        <f aca="false">IF(COUNT('Math Scores'!$EV68:$FW68)=0,"",SUMIF('Math Scores'!$F$6:$IC$6,CZ$4,'Math Scores'!$F68:$IC68))</f>
        <is>
          <t/>
        </is>
      </c>
      <c r="DA67" s="519" t="inlineStr">
        <f aca="false">IF(COUNT('Math Scores'!$EV68:$FW68)=0,"",SUMIF('Math Scores'!$F$6:$IC$6,DA$4,'Math Scores'!$F68:$IC68))</f>
        <is>
          <t/>
        </is>
      </c>
      <c r="DB67" s="519" t="inlineStr">
        <f aca="false">IF(COUNT('Math Scores'!$EV68:$FW68)=0,"",SUMIF('Math Scores'!$F$6:$IC$6,DB$4,'Math Scores'!$F68:$IC68))</f>
        <is>
          <t/>
        </is>
      </c>
      <c r="DC67" s="519" t="inlineStr">
        <f aca="false">IF(COUNT('Math Scores'!$EV68:$FW68)=0,"",SUMIF('Math Scores'!$F$6:$IC$6,DC$4,'Math Scores'!$F68:$IC68))</f>
        <is>
          <t/>
        </is>
      </c>
      <c r="DD67" s="519" t="inlineStr">
        <f aca="false">IF(COUNT('Math Scores'!$EV68:$FW68)=0,"",SUMIF('Math Scores'!$F$6:$IC$6,DD$4,'Math Scores'!$F68:$IC68))</f>
        <is>
          <t/>
        </is>
      </c>
      <c r="DE67" s="519" t="inlineStr">
        <f aca="false">IF(COUNT('Math Scores'!$EV68:$FW68)=0,"",SUMIF('Math Scores'!$F$6:$IC$6,DE$4,'Math Scores'!$F68:$IC68))</f>
        <is>
          <t/>
        </is>
      </c>
      <c r="DF67" s="519" t="inlineStr">
        <f aca="false">IF(COUNT('Math Scores'!$EV68:$FW68)=0,"",SUMIF('Math Scores'!$F$6:$IC$6,DF$4,'Math Scores'!$F68:$IC68))</f>
        <is>
          <t/>
        </is>
      </c>
      <c r="DG67" s="519" t="inlineStr">
        <f aca="false">IF(COUNT('Math Scores'!$EV68:$FW68)=0,"",SUMIF('Math Scores'!$F$6:$IC$6,DG$4,'Math Scores'!$F68:$IC68))</f>
        <is>
          <t/>
        </is>
      </c>
    </row>
    <row r="68" customFormat="false" ht="12.75" hidden="false" customHeight="false" outlineLevel="0" collapsed="false">
      <c r="A68" s="421" t="n">
        <v>61</v>
      </c>
      <c r="B68" s="228" t="inlineStr">
        <f aca="false">'Math Scores'!B69</f>
        <is>
          <t/>
        </is>
      </c>
      <c r="C68" s="517" t="inlineStr">
        <f aca="false">IF(COUNT('Math Scores'!F69:HI69)=0, "", (SUMIF('Math Scores'!$F$5:$HI$5,"Yes",'Math Scores'!F69:HI69)/SUMIF('Math Scores'!$F$5:$HI$5,"Yes",'Math Scores'!$F$2:$HI$2)))</f>
        <is>
          <t/>
        </is>
      </c>
      <c r="D68" s="476" t="inlineStr">
        <f aca="false">IF(B68="","",IF(COUNT(H68:DG68)=0,"",IF(('Cover Sheet'!$AC$6="2nd"),(SUM(H68:W68)/SUM(H$2:W$2)),IF(('Cover Sheet'!$AC$6="3rd"),(SUM(X68:AI68)/SUM(X$2:AI$2)),IF(('Cover Sheet'!$AC$6="4th"),(SUM(AJ68:AW68)/SUM(AJ$2:AW$2)),IF(('Cover Sheet'!$AC$6="5th"),(SUM(AX68:BK68)/SUM(AX$2:BK$2)),IF(('Cover Sheet'!$AC$6="6th"),(SUM(BL68:CC68)/SUM(BL$2:CC$2)),IF(('Cover Sheet'!$AC$6="7th"),(SUM(CD68:CS68)/SUM(CD$2:CS$2)),IF(('Cover Sheet'!$AC$6="8th"),(SUM(CT68:DG68)/SUM(CT$2:DG$2)),"ERROR")))))))))</f>
        <is>
          <t/>
        </is>
      </c>
      <c r="E68" s="318" t="str">
        <f aca="false">IF(D68="","",IF(D68&gt;0.9,"A1",IF(D68&gt;0.8,"A2",IF(D68&gt;0.7,"B1",IF(D68&gt;0.6,"B2",IF(D68&gt;0.5,"C1",IF(D68&gt;0.4,"C2",IF(D68&gt;0.32,"D",IF(D68&gt;0.2,"E1","E2")))))))))</f>
        <v/>
      </c>
      <c r="F68" s="476" t="str">
        <f aca="false">IF(G68="","",IF(G68&gt;=0.9,"Distinction",IF(G68&gt;=0.75,"First Class",IF(G68&gt;=0.56,"Second Class",IF(G68&gt;=0.35,"Pass","Unsatisfactory")))))</f>
        <v/>
      </c>
      <c r="G68" s="518" t="inlineStr">
        <f aca="false">IF(OR(B68="",'Cover Sheet'!$AC$6=""),"",IF(('Cover Sheet'!$AC$6="2nd"),(VLOOKUP(ROUND((D68*100),0),Goals!$E$4:$H$104,2,1)/100),IF(('Cover Sheet'!$AC$6="3rd"),(VLOOKUP(ROUND((D68*100),0),Goals!$E$4:$H$104,3,1)/100),VLOOKUP(ROUND((D68*100),0),Goals!$E$4:$H$104,4,1)/100)))</f>
        <is>
          <t/>
        </is>
      </c>
      <c r="H68" s="519" t="inlineStr">
        <f aca="false">IF(COUNT('Math Scores'!$F69:$AC69)=0,"",SUMIF('Math Scores'!$F$6:$IC$6,H$4,'Math Scores'!$F69:$IC69))</f>
        <is>
          <t/>
        </is>
      </c>
      <c r="I68" s="519" t="inlineStr">
        <f aca="false">IF(COUNT('Math Scores'!$F69:$AC69)=0,"",SUMIF('Math Scores'!$F$6:$IC$6,I$4,'Math Scores'!$F69:$IC69))</f>
        <is>
          <t/>
        </is>
      </c>
      <c r="J68" s="519" t="inlineStr">
        <f aca="false">IF(COUNT('Math Scores'!$F69:$AC69)=0,"",SUMIF('Math Scores'!$F$6:$IC$6,J$4,'Math Scores'!$F69:$IC69))</f>
        <is>
          <t/>
        </is>
      </c>
      <c r="K68" s="519" t="inlineStr">
        <f aca="false">IF(COUNT('Math Scores'!$F69:$AC69)=0,"",SUMIF('Math Scores'!$F$6:$IC$6,K$4,'Math Scores'!$F69:$IC69))</f>
        <is>
          <t/>
        </is>
      </c>
      <c r="L68" s="519" t="inlineStr">
        <f aca="false">IF(COUNT('Math Scores'!$F69:$AC69)=0,"",SUMIF('Math Scores'!$F$6:$IC$6,L$4,'Math Scores'!$F69:$IC69))</f>
        <is>
          <t/>
        </is>
      </c>
      <c r="M68" s="519" t="inlineStr">
        <f aca="false">IF(COUNT('Math Scores'!$F69:$AC69)=0,"",SUMIF('Math Scores'!$F$6:$IC$6,M$4,'Math Scores'!$F69:$IC69))</f>
        <is>
          <t/>
        </is>
      </c>
      <c r="N68" s="519" t="inlineStr">
        <f aca="false">IF(COUNT('Math Scores'!$F69:$AC69)=0,"",SUMIF('Math Scores'!$F$6:$IC$6,N$4,'Math Scores'!$F69:$IC69))</f>
        <is>
          <t/>
        </is>
      </c>
      <c r="O68" s="519" t="inlineStr">
        <f aca="false">IF(COUNT('Math Scores'!$F69:$AC69)=0,"",SUMIF('Math Scores'!$F$6:$IC$6,O$4,'Math Scores'!$F69:$IC69))</f>
        <is>
          <t/>
        </is>
      </c>
      <c r="P68" s="519" t="inlineStr">
        <f aca="false">IF(COUNT('Math Scores'!$F69:$AC69)=0,"",SUMIF('Math Scores'!$F$6:$IC$6,P$4,'Math Scores'!$F69:$IC69))</f>
        <is>
          <t/>
        </is>
      </c>
      <c r="Q68" s="519" t="inlineStr">
        <f aca="false">IF(COUNT('Math Scores'!$F69:$AC69)=0,"",SUMIF('Math Scores'!$F$6:$IC$6,Q$4,'Math Scores'!$F69:$IC69))</f>
        <is>
          <t/>
        </is>
      </c>
      <c r="R68" s="519" t="inlineStr">
        <f aca="false">IF(COUNT('Math Scores'!$F69:$AC69)=0,"",SUMIF('Math Scores'!$F$6:$IC$6,R$4,'Math Scores'!$F69:$IC69))</f>
        <is>
          <t/>
        </is>
      </c>
      <c r="S68" s="519"/>
      <c r="T68" s="519"/>
      <c r="U68" s="519"/>
      <c r="V68" s="519"/>
      <c r="W68" s="519"/>
      <c r="X68" s="519" t="inlineStr">
        <f aca="false">IF(COUNT('Math Scores'!$AD69:$AZ69)=0,"",SUMIF('Math Scores'!$F$6:$IC$6,X$4,'Math Scores'!$F69:$IC69))</f>
        <is>
          <t/>
        </is>
      </c>
      <c r="Y68" s="519" t="inlineStr">
        <f aca="false">IF(COUNT('Math Scores'!$AD69:$AZ69)=0,"",SUMIF('Math Scores'!$F$6:$IC$6,Y$4,'Math Scores'!$F69:$IC69))</f>
        <is>
          <t/>
        </is>
      </c>
      <c r="Z68" s="519" t="inlineStr">
        <f aca="false">IF(COUNT('Math Scores'!$AD69:$AZ69)=0,"",SUMIF('Math Scores'!$F$6:$IC$6,Z$4,'Math Scores'!$F69:$IC69))</f>
        <is>
          <t/>
        </is>
      </c>
      <c r="AA68" s="519" t="inlineStr">
        <f aca="false">IF(COUNT('Math Scores'!$AD69:$AZ69)=0,"",SUMIF('Math Scores'!$F$6:$IC$6,AA$4,'Math Scores'!$F69:$IC69))</f>
        <is>
          <t/>
        </is>
      </c>
      <c r="AB68" s="519" t="inlineStr">
        <f aca="false">IF(COUNT('Math Scores'!$AD69:$AZ69)=0,"",SUMIF('Math Scores'!$F$6:$IC$6,AB$4,'Math Scores'!$F69:$IC69))</f>
        <is>
          <t/>
        </is>
      </c>
      <c r="AC68" s="519" t="inlineStr">
        <f aca="false">IF(COUNT('Math Scores'!$AD69:$AZ69)=0,"",SUMIF('Math Scores'!$F$6:$IC$6,AC$4,'Math Scores'!$F69:$IC69))</f>
        <is>
          <t/>
        </is>
      </c>
      <c r="AD68" s="519" t="inlineStr">
        <f aca="false">IF(COUNT('Math Scores'!$AD69:$AZ69)=0,"",SUMIF('Math Scores'!$F$6:$IC$6,AD$4,'Math Scores'!$F69:$IC69))</f>
        <is>
          <t/>
        </is>
      </c>
      <c r="AE68" s="519" t="inlineStr">
        <f aca="false">IF(COUNT('Math Scores'!$AD69:$AZ69)=0,"",SUMIF('Math Scores'!$F$6:$IC$6,AE$4,'Math Scores'!$F69:$IC69))</f>
        <is>
          <t/>
        </is>
      </c>
      <c r="AF68" s="519" t="inlineStr">
        <f aca="false">IF(COUNT('Math Scores'!$AD69:$AZ69)=0,"",SUMIF('Math Scores'!$F$6:$IC$6,AF$4,'Math Scores'!$F69:$IC69))</f>
        <is>
          <t/>
        </is>
      </c>
      <c r="AG68" s="519" t="inlineStr">
        <f aca="false">IF(COUNT('Math Scores'!$AD69:$AZ69)=0,"",SUMIF('Math Scores'!$F$6:$IC$6,AG$4,'Math Scores'!$F69:$IC69))</f>
        <is>
          <t/>
        </is>
      </c>
      <c r="AH68" s="519" t="inlineStr">
        <f aca="false">IF(COUNT('Math Scores'!$AD69:$AZ69)=0,"",SUMIF('Math Scores'!$F$6:$IC$6,AH$4,'Math Scores'!$F69:$IC69))</f>
        <is>
          <t/>
        </is>
      </c>
      <c r="AI68" s="519" t="inlineStr">
        <f aca="false">IF(COUNT('Math Scores'!$AD69:$AZ69)=0,"",SUMIF('Math Scores'!$F$6:$IC$6,AI$4,'Math Scores'!$F69:$IC69))</f>
        <is>
          <t/>
        </is>
      </c>
      <c r="AJ68" s="519" t="inlineStr">
        <f aca="false">IF(COUNT('Math Scores'!$BA69:$BY69)=0,"",SUMIF('Math Scores'!$F$6:$IC$6,AJ$4,'Math Scores'!$F69:$IC69))</f>
        <is>
          <t/>
        </is>
      </c>
      <c r="AK68" s="519" t="inlineStr">
        <f aca="false">IF(COUNT('Math Scores'!$BA69:$BY69)=0,"",SUMIF('Math Scores'!$F$6:$IC$6,AK$4,'Math Scores'!$F69:$IC69))</f>
        <is>
          <t/>
        </is>
      </c>
      <c r="AL68" s="519" t="inlineStr">
        <f aca="false">IF(COUNT('Math Scores'!$BA69:$BY69)=0,"",SUMIF('Math Scores'!$F$6:$IC$6,AL$4,'Math Scores'!$F69:$IC69))</f>
        <is>
          <t/>
        </is>
      </c>
      <c r="AM68" s="519" t="inlineStr">
        <f aca="false">IF(COUNT('Math Scores'!$BA69:$BY69)=0,"",SUMIF('Math Scores'!$F$6:$IC$6,AM$4,'Math Scores'!$F69:$IC69))</f>
        <is>
          <t/>
        </is>
      </c>
      <c r="AN68" s="519" t="inlineStr">
        <f aca="false">IF(COUNT('Math Scores'!$BA69:$BY69)=0,"",SUMIF('Math Scores'!$F$6:$IC$6,AN$4,'Math Scores'!$F69:$IC69))</f>
        <is>
          <t/>
        </is>
      </c>
      <c r="AO68" s="519" t="inlineStr">
        <f aca="false">IF(COUNT('Math Scores'!$BA69:$BY69)=0,"",SUMIF('Math Scores'!$F$6:$IC$6,AO$4,'Math Scores'!$F69:$IC69))</f>
        <is>
          <t/>
        </is>
      </c>
      <c r="AP68" s="519" t="inlineStr">
        <f aca="false">IF(COUNT('Math Scores'!$BA69:$BY69)=0,"",SUMIF('Math Scores'!$F$6:$IC$6,AP$4,'Math Scores'!$F69:$IC69))</f>
        <is>
          <t/>
        </is>
      </c>
      <c r="AQ68" s="519" t="inlineStr">
        <f aca="false">IF(COUNT('Math Scores'!$BA69:$BY69)=0,"",SUMIF('Math Scores'!$F$6:$IC$6,AQ$4,'Math Scores'!$F69:$IC69))</f>
        <is>
          <t/>
        </is>
      </c>
      <c r="AR68" s="519" t="inlineStr">
        <f aca="false">IF(COUNT('Math Scores'!$BA69:$BY69)=0,"",SUMIF('Math Scores'!$F$6:$IC$6,AR$4,'Math Scores'!$F69:$IC69))</f>
        <is>
          <t/>
        </is>
      </c>
      <c r="AS68" s="519" t="inlineStr">
        <f aca="false">IF(COUNT('Math Scores'!$BA69:$BY69)=0,"",SUMIF('Math Scores'!$F$6:$IC$6,AS$4,'Math Scores'!$F69:$IC69))</f>
        <is>
          <t/>
        </is>
      </c>
      <c r="AT68" s="519" t="inlineStr">
        <f aca="false">IF(COUNT('Math Scores'!$BA69:$BY69)=0,"",SUMIF('Math Scores'!$F$6:$IC$6,AT$4,'Math Scores'!$F69:$IC69))</f>
        <is>
          <t/>
        </is>
      </c>
      <c r="AU68" s="519" t="inlineStr">
        <f aca="false">IF(COUNT('Math Scores'!$BA69:$BY69)=0,"",SUMIF('Math Scores'!$F$6:$IC$6,AU$4,'Math Scores'!$F69:$IC69))</f>
        <is>
          <t/>
        </is>
      </c>
      <c r="AV68" s="519" t="inlineStr">
        <f aca="false">IF(COUNT('Math Scores'!$BA69:$BY69)=0,"",SUMIF('Math Scores'!$F$6:$IC$6,AV$4,'Math Scores'!$F69:$IC69))</f>
        <is>
          <t/>
        </is>
      </c>
      <c r="AW68" s="519" t="inlineStr">
        <f aca="false">IF(COUNT('Math Scores'!$BA69:$BY69)=0,"",SUMIF('Math Scores'!$F$6:$IC$6,AW$4,'Math Scores'!$F69:$IC69))</f>
        <is>
          <t/>
        </is>
      </c>
      <c r="AX68" s="519" t="inlineStr">
        <f aca="false">IF(COUNT('Math Scores'!$BZ69:$CW69)=0,"",SUMIF('Math Scores'!$F$6:$IC$6,AX$4,'Math Scores'!$F69:$IC69))</f>
        <is>
          <t/>
        </is>
      </c>
      <c r="AY68" s="519" t="inlineStr">
        <f aca="false">IF(COUNT('Math Scores'!$BZ69:$CW69)=0,"",SUMIF('Math Scores'!$F$6:$IC$6,AY$4,'Math Scores'!$F69:$IC69))</f>
        <is>
          <t/>
        </is>
      </c>
      <c r="AZ68" s="519" t="inlineStr">
        <f aca="false">IF(COUNT('Math Scores'!$BZ69:$CW69)=0,"",SUMIF('Math Scores'!$F$6:$IC$6,AZ$4,'Math Scores'!$F69:$IC69))</f>
        <is>
          <t/>
        </is>
      </c>
      <c r="BA68" s="519" t="inlineStr">
        <f aca="false">IF(COUNT('Math Scores'!$BZ69:$CW69)=0,"",SUMIF('Math Scores'!$F$6:$IC$6,BA$4,'Math Scores'!$F69:$IC69))</f>
        <is>
          <t/>
        </is>
      </c>
      <c r="BB68" s="519" t="inlineStr">
        <f aca="false">IF(COUNT('Math Scores'!$BZ69:$CW69)=0,"",SUMIF('Math Scores'!$F$6:$IC$6,BB$4,'Math Scores'!$F69:$IC69))</f>
        <is>
          <t/>
        </is>
      </c>
      <c r="BC68" s="519" t="inlineStr">
        <f aca="false">IF(COUNT('Math Scores'!$BZ69:$CW69)=0,"",SUMIF('Math Scores'!$F$6:$IC$6,BC$4,'Math Scores'!$F69:$IC69))</f>
        <is>
          <t/>
        </is>
      </c>
      <c r="BD68" s="519" t="inlineStr">
        <f aca="false">IF(COUNT('Math Scores'!$BZ69:$CW69)=0,"",SUMIF('Math Scores'!$F$6:$IC$6,BD$4,'Math Scores'!$F69:$IC69))</f>
        <is>
          <t/>
        </is>
      </c>
      <c r="BE68" s="519" t="inlineStr">
        <f aca="false">IF(COUNT('Math Scores'!$BZ69:$CW69)=0,"",SUMIF('Math Scores'!$F$6:$IC$6,BE$4,'Math Scores'!$F69:$IC69))</f>
        <is>
          <t/>
        </is>
      </c>
      <c r="BF68" s="519" t="inlineStr">
        <f aca="false">IF(COUNT('Math Scores'!$BZ69:$CW69)=0,"",SUMIF('Math Scores'!$F$6:$IC$6,BF$4,'Math Scores'!$F69:$IC69))</f>
        <is>
          <t/>
        </is>
      </c>
      <c r="BG68" s="519" t="inlineStr">
        <f aca="false">IF(COUNT('Math Scores'!$BZ69:$CW69)=0,"",SUMIF('Math Scores'!$F$6:$IC$6,BG$4,'Math Scores'!$F69:$IC69))</f>
        <is>
          <t/>
        </is>
      </c>
      <c r="BH68" s="519" t="inlineStr">
        <f aca="false">IF(COUNT('Math Scores'!$BZ69:$CW69)=0,"",SUMIF('Math Scores'!$F$6:$IC$6,BH$4,'Math Scores'!$F69:$IC69))</f>
        <is>
          <t/>
        </is>
      </c>
      <c r="BI68" s="519" t="inlineStr">
        <f aca="false">IF(COUNT('Math Scores'!$BZ69:$CW69)=0,"",SUMIF('Math Scores'!$F$6:$IC$6,BI$4,'Math Scores'!$F69:$IC69))</f>
        <is>
          <t/>
        </is>
      </c>
      <c r="BJ68" s="519" t="inlineStr">
        <f aca="false">IF(COUNT('Math Scores'!$BZ69:$CW69)=0,"",SUMIF('Math Scores'!$F$6:$IC$6,BJ$4,'Math Scores'!$F69:$IC69))</f>
        <is>
          <t/>
        </is>
      </c>
      <c r="BK68" s="519" t="inlineStr">
        <f aca="false">IF(COUNT('Math Scores'!$BZ69:$CW69)=0,"",SUMIF('Math Scores'!$F$6:$IC$6,BK$4,'Math Scores'!$F69:$IC69))</f>
        <is>
          <t/>
        </is>
      </c>
      <c r="BL68" s="519" t="inlineStr">
        <f aca="false">IF(COUNT('Math Scores'!$CX69:$DU69)=0,"",SUMIF('Math Scores'!$F$6:$IC$6,BL$4,'Math Scores'!$F69:$IC69))</f>
        <is>
          <t/>
        </is>
      </c>
      <c r="BM68" s="519" t="inlineStr">
        <f aca="false">IF(COUNT('Math Scores'!$CX69:$DU69)=0,"",SUMIF('Math Scores'!$F$6:$IC$6,BM$4,'Math Scores'!$F69:$IC69))</f>
        <is>
          <t/>
        </is>
      </c>
      <c r="BN68" s="519" t="inlineStr">
        <f aca="false">IF(COUNT('Math Scores'!$CX69:$DU69)=0,"",SUMIF('Math Scores'!$F$6:$IC$6,BN$4,'Math Scores'!$F69:$IC69))</f>
        <is>
          <t/>
        </is>
      </c>
      <c r="BO68" s="519" t="inlineStr">
        <f aca="false">IF(COUNT('Math Scores'!$CX69:$DU69)=0,"",SUMIF('Math Scores'!$F$6:$IC$6,BO$4,'Math Scores'!$F69:$IC69))</f>
        <is>
          <t/>
        </is>
      </c>
      <c r="BP68" s="519" t="inlineStr">
        <f aca="false">IF(COUNT('Math Scores'!$CX69:$DU69)=0,"",SUMIF('Math Scores'!$F$6:$IC$6,BP$4,'Math Scores'!$F69:$IC69))</f>
        <is>
          <t/>
        </is>
      </c>
      <c r="BQ68" s="519" t="inlineStr">
        <f aca="false">IF(COUNT('Math Scores'!$CX69:$DU69)=0,"",SUMIF('Math Scores'!$F$6:$IC$6,BQ$4,'Math Scores'!$F69:$IC69))</f>
        <is>
          <t/>
        </is>
      </c>
      <c r="BR68" s="519" t="inlineStr">
        <f aca="false">IF(COUNT('Math Scores'!$CX69:$DU69)=0,"",SUMIF('Math Scores'!$F$6:$IC$6,BR$4,'Math Scores'!$F69:$IC69))</f>
        <is>
          <t/>
        </is>
      </c>
      <c r="BS68" s="519" t="inlineStr">
        <f aca="false">IF(COUNT('Math Scores'!$CX69:$DU69)=0,"",SUMIF('Math Scores'!$F$6:$IC$6,BS$4,'Math Scores'!$F69:$IC69))</f>
        <is>
          <t/>
        </is>
      </c>
      <c r="BT68" s="519" t="inlineStr">
        <f aca="false">IF(COUNT('Math Scores'!$CX69:$DU69)=0,"",SUMIF('Math Scores'!$F$6:$IC$6,BT$4,'Math Scores'!$F69:$IC69))</f>
        <is>
          <t/>
        </is>
      </c>
      <c r="BU68" s="519" t="inlineStr">
        <f aca="false">IF(COUNT('Math Scores'!$CX69:$DU69)=0,"",SUMIF('Math Scores'!$F$6:$IC$6,BU$4,'Math Scores'!$F69:$IC69))</f>
        <is>
          <t/>
        </is>
      </c>
      <c r="BV68" s="519" t="inlineStr">
        <f aca="false">IF(COUNT('Math Scores'!$CX69:$DU69)=0,"",SUMIF('Math Scores'!$F$6:$IC$6,BV$4,'Math Scores'!$F69:$IC69))</f>
        <is>
          <t/>
        </is>
      </c>
      <c r="BW68" s="519" t="inlineStr">
        <f aca="false">IF(COUNT('Math Scores'!$CX69:$DU69)=0,"",SUMIF('Math Scores'!$F$6:$IC$6,BW$4,'Math Scores'!$F69:$IC69))</f>
        <is>
          <t/>
        </is>
      </c>
      <c r="BX68" s="519" t="inlineStr">
        <f aca="false">IF(COUNT('Math Scores'!$CX69:$DU69)=0,"",SUMIF('Math Scores'!$F$6:$IC$6,BX$4,'Math Scores'!$F69:$IC69))</f>
        <is>
          <t/>
        </is>
      </c>
      <c r="BY68" s="519" t="inlineStr">
        <f aca="false">IF(COUNT('Math Scores'!$CX69:$DU69)=0,"",SUMIF('Math Scores'!$F$6:$IC$6,BY$4,'Math Scores'!$F69:$IC69))</f>
        <is>
          <t/>
        </is>
      </c>
      <c r="BZ68" s="519" t="inlineStr">
        <f aca="false">IF(COUNT('Math Scores'!$CX69:$DU69)=0,"",SUMIF('Math Scores'!$F$6:$IC$6,BZ$4,'Math Scores'!$F69:$IC69))</f>
        <is>
          <t/>
        </is>
      </c>
      <c r="CA68" s="519" t="inlineStr">
        <f aca="false">IF(COUNT('Math Scores'!$CX69:$DU69)=0,"",SUMIF('Math Scores'!$F$6:$IC$6,CA$4,'Math Scores'!$F69:$IC69))</f>
        <is>
          <t/>
        </is>
      </c>
      <c r="CB68" s="519" t="inlineStr">
        <f aca="false">IF(COUNT('Math Scores'!$CX69:$DU69)=0,"",SUMIF('Math Scores'!$F$6:$IC$6,CB$4,'Math Scores'!$F69:$IC69))</f>
        <is>
          <t/>
        </is>
      </c>
      <c r="CC68" s="519" t="inlineStr">
        <f aca="false">IF(COUNT('Math Scores'!$CX69:$DU69)=0,"",SUMIF('Math Scores'!$F$6:$IC$6,CC$4,'Math Scores'!$F69:$IC69))</f>
        <is>
          <t/>
        </is>
      </c>
      <c r="CD68" s="519" t="inlineStr">
        <f aca="false">IF(COUNT('Math Scores'!$DV69:$EU69)=0,"",SUMIF('Math Scores'!$F$6:$IC$6,CD$4,'Math Scores'!$F69:$IC69))</f>
        <is>
          <t/>
        </is>
      </c>
      <c r="CE68" s="519" t="inlineStr">
        <f aca="false">IF(COUNT('Math Scores'!$DV69:$EU69)=0,"",SUMIF('Math Scores'!$F$6:$IC$6,CE$4,'Math Scores'!$F69:$IC69))</f>
        <is>
          <t/>
        </is>
      </c>
      <c r="CF68" s="519" t="inlineStr">
        <f aca="false">IF(COUNT('Math Scores'!$DV69:$EU69)=0,"",SUMIF('Math Scores'!$F$6:$IC$6,CF$4,'Math Scores'!$F69:$IC69))</f>
        <is>
          <t/>
        </is>
      </c>
      <c r="CG68" s="519" t="inlineStr">
        <f aca="false">IF(COUNT('Math Scores'!$DV69:$EU69)=0,"",SUMIF('Math Scores'!$F$6:$IC$6,CG$4,'Math Scores'!$F69:$IC69))</f>
        <is>
          <t/>
        </is>
      </c>
      <c r="CH68" s="519" t="inlineStr">
        <f aca="false">IF(COUNT('Math Scores'!$DV69:$EU69)=0,"",SUMIF('Math Scores'!$F$6:$IC$6,CH$4,'Math Scores'!$F69:$IC69))</f>
        <is>
          <t/>
        </is>
      </c>
      <c r="CI68" s="519" t="inlineStr">
        <f aca="false">IF(COUNT('Math Scores'!$DV69:$EU69)=0,"",SUMIF('Math Scores'!$F$6:$IC$6,CI$4,'Math Scores'!$F69:$IC69))</f>
        <is>
          <t/>
        </is>
      </c>
      <c r="CJ68" s="519" t="inlineStr">
        <f aca="false">IF(COUNT('Math Scores'!$DV69:$EU69)=0,"",SUMIF('Math Scores'!$F$6:$IC$6,CJ$4,'Math Scores'!$F69:$IC69))</f>
        <is>
          <t/>
        </is>
      </c>
      <c r="CK68" s="519" t="inlineStr">
        <f aca="false">IF(COUNT('Math Scores'!$DV69:$EU69)=0,"",SUMIF('Math Scores'!$F$6:$IC$6,CK$4,'Math Scores'!$F69:$IC69))</f>
        <is>
          <t/>
        </is>
      </c>
      <c r="CL68" s="519" t="inlineStr">
        <f aca="false">IF(COUNT('Math Scores'!$DV69:$EU69)=0,"",SUMIF('Math Scores'!$F$6:$IC$6,CL$4,'Math Scores'!$F69:$IC69))</f>
        <is>
          <t/>
        </is>
      </c>
      <c r="CM68" s="519" t="inlineStr">
        <f aca="false">IF(COUNT('Math Scores'!$DV69:$EU69)=0,"",SUMIF('Math Scores'!$F$6:$IC$6,CM$4,'Math Scores'!$F69:$IC69))</f>
        <is>
          <t/>
        </is>
      </c>
      <c r="CN68" s="519" t="inlineStr">
        <f aca="false">IF(COUNT('Math Scores'!$DV69:$EU69)=0,"",SUMIF('Math Scores'!$F$6:$IC$6,CN$4,'Math Scores'!$F69:$IC69))</f>
        <is>
          <t/>
        </is>
      </c>
      <c r="CO68" s="519" t="inlineStr">
        <f aca="false">IF(COUNT('Math Scores'!$DV69:$EU69)=0,"",SUMIF('Math Scores'!$F$6:$IC$6,CO$4,'Math Scores'!$F69:$IC69))</f>
        <is>
          <t/>
        </is>
      </c>
      <c r="CP68" s="519" t="inlineStr">
        <f aca="false">IF(COUNT('Math Scores'!$DV69:$EU69)=0,"",SUMIF('Math Scores'!$F$6:$IC$6,CP$4,'Math Scores'!$F69:$IC69))</f>
        <is>
          <t/>
        </is>
      </c>
      <c r="CQ68" s="519" t="inlineStr">
        <f aca="false">IF(COUNT('Math Scores'!$DV69:$EU69)=0,"",SUMIF('Math Scores'!$F$6:$IC$6,CQ$4,'Math Scores'!$F69:$IC69))</f>
        <is>
          <t/>
        </is>
      </c>
      <c r="CR68" s="519" t="inlineStr">
        <f aca="false">IF(COUNT('Math Scores'!$DV69:$EU69)=0,"",SUMIF('Math Scores'!$F$6:$IC$6,CR$4,'Math Scores'!$F69:$IC69))</f>
        <is>
          <t/>
        </is>
      </c>
      <c r="CS68" s="519" t="inlineStr">
        <f aca="false">IF(COUNT('Math Scores'!$DV69:$EU69)=0,"",SUMIF('Math Scores'!$F$6:$IC$6,CS$4,'Math Scores'!$F69:$IC69))</f>
        <is>
          <t/>
        </is>
      </c>
      <c r="CT68" s="519" t="inlineStr">
        <f aca="false">IF(COUNT('Math Scores'!$EV69:$FW69)=0,"",SUMIF('Math Scores'!$F$6:$IC$6,CT$4,'Math Scores'!$F69:$IC69))</f>
        <is>
          <t/>
        </is>
      </c>
      <c r="CU68" s="519" t="inlineStr">
        <f aca="false">IF(COUNT('Math Scores'!$EV69:$FW69)=0,"",SUMIF('Math Scores'!$F$6:$IC$6,CU$4,'Math Scores'!$F69:$IC69))</f>
        <is>
          <t/>
        </is>
      </c>
      <c r="CV68" s="519" t="inlineStr">
        <f aca="false">IF(COUNT('Math Scores'!$EV69:$FW69)=0,"",SUMIF('Math Scores'!$F$6:$IC$6,CV$4,'Math Scores'!$F69:$IC69))</f>
        <is>
          <t/>
        </is>
      </c>
      <c r="CW68" s="519" t="inlineStr">
        <f aca="false">IF(COUNT('Math Scores'!$EV69:$FW69)=0,"",SUMIF('Math Scores'!$F$6:$IC$6,CW$4,'Math Scores'!$F69:$IC69))</f>
        <is>
          <t/>
        </is>
      </c>
      <c r="CX68" s="519" t="inlineStr">
        <f aca="false">IF(COUNT('Math Scores'!$EV69:$FW69)=0,"",SUMIF('Math Scores'!$F$6:$IC$6,CX$4,'Math Scores'!$F69:$IC69))</f>
        <is>
          <t/>
        </is>
      </c>
      <c r="CY68" s="519" t="inlineStr">
        <f aca="false">IF(COUNT('Math Scores'!$EV69:$FW69)=0,"",SUMIF('Math Scores'!$F$6:$IC$6,CY$4,'Math Scores'!$F69:$IC69))</f>
        <is>
          <t/>
        </is>
      </c>
      <c r="CZ68" s="519" t="inlineStr">
        <f aca="false">IF(COUNT('Math Scores'!$EV69:$FW69)=0,"",SUMIF('Math Scores'!$F$6:$IC$6,CZ$4,'Math Scores'!$F69:$IC69))</f>
        <is>
          <t/>
        </is>
      </c>
      <c r="DA68" s="519" t="inlineStr">
        <f aca="false">IF(COUNT('Math Scores'!$EV69:$FW69)=0,"",SUMIF('Math Scores'!$F$6:$IC$6,DA$4,'Math Scores'!$F69:$IC69))</f>
        <is>
          <t/>
        </is>
      </c>
      <c r="DB68" s="519" t="inlineStr">
        <f aca="false">IF(COUNT('Math Scores'!$EV69:$FW69)=0,"",SUMIF('Math Scores'!$F$6:$IC$6,DB$4,'Math Scores'!$F69:$IC69))</f>
        <is>
          <t/>
        </is>
      </c>
      <c r="DC68" s="519" t="inlineStr">
        <f aca="false">IF(COUNT('Math Scores'!$EV69:$FW69)=0,"",SUMIF('Math Scores'!$F$6:$IC$6,DC$4,'Math Scores'!$F69:$IC69))</f>
        <is>
          <t/>
        </is>
      </c>
      <c r="DD68" s="519" t="inlineStr">
        <f aca="false">IF(COUNT('Math Scores'!$EV69:$FW69)=0,"",SUMIF('Math Scores'!$F$6:$IC$6,DD$4,'Math Scores'!$F69:$IC69))</f>
        <is>
          <t/>
        </is>
      </c>
      <c r="DE68" s="519" t="inlineStr">
        <f aca="false">IF(COUNT('Math Scores'!$EV69:$FW69)=0,"",SUMIF('Math Scores'!$F$6:$IC$6,DE$4,'Math Scores'!$F69:$IC69))</f>
        <is>
          <t/>
        </is>
      </c>
      <c r="DF68" s="519" t="inlineStr">
        <f aca="false">IF(COUNT('Math Scores'!$EV69:$FW69)=0,"",SUMIF('Math Scores'!$F$6:$IC$6,DF$4,'Math Scores'!$F69:$IC69))</f>
        <is>
          <t/>
        </is>
      </c>
      <c r="DG68" s="519" t="inlineStr">
        <f aca="false">IF(COUNT('Math Scores'!$EV69:$FW69)=0,"",SUMIF('Math Scores'!$F$6:$IC$6,DG$4,'Math Scores'!$F69:$IC69))</f>
        <is>
          <t/>
        </is>
      </c>
    </row>
    <row r="69" customFormat="false" ht="12.75" hidden="false" customHeight="false" outlineLevel="0" collapsed="false">
      <c r="A69" s="421" t="n">
        <v>62</v>
      </c>
      <c r="B69" s="228" t="inlineStr">
        <f aca="false">'Math Scores'!B70</f>
        <is>
          <t/>
        </is>
      </c>
      <c r="C69" s="517" t="inlineStr">
        <f aca="false">IF(COUNT('Math Scores'!F70:HI70)=0, "", (SUMIF('Math Scores'!$F$5:$HI$5,"Yes",'Math Scores'!F70:HI70)/SUMIF('Math Scores'!$F$5:$HI$5,"Yes",'Math Scores'!$F$2:$HI$2)))</f>
        <is>
          <t/>
        </is>
      </c>
      <c r="D69" s="476" t="inlineStr">
        <f aca="false">IF(B69="","",IF(COUNT(H69:DG69)=0,"",IF(('Cover Sheet'!$AC$6="2nd"),(SUM(H69:W69)/SUM(H$2:W$2)),IF(('Cover Sheet'!$AC$6="3rd"),(SUM(X69:AI69)/SUM(X$2:AI$2)),IF(('Cover Sheet'!$AC$6="4th"),(SUM(AJ69:AW69)/SUM(AJ$2:AW$2)),IF(('Cover Sheet'!$AC$6="5th"),(SUM(AX69:BK69)/SUM(AX$2:BK$2)),IF(('Cover Sheet'!$AC$6="6th"),(SUM(BL69:CC69)/SUM(BL$2:CC$2)),IF(('Cover Sheet'!$AC$6="7th"),(SUM(CD69:CS69)/SUM(CD$2:CS$2)),IF(('Cover Sheet'!$AC$6="8th"),(SUM(CT69:DG69)/SUM(CT$2:DG$2)),"ERROR")))))))))</f>
        <is>
          <t/>
        </is>
      </c>
      <c r="E69" s="318" t="str">
        <f aca="false">IF(D69="","",IF(D69&gt;0.9,"A1",IF(D69&gt;0.8,"A2",IF(D69&gt;0.7,"B1",IF(D69&gt;0.6,"B2",IF(D69&gt;0.5,"C1",IF(D69&gt;0.4,"C2",IF(D69&gt;0.32,"D",IF(D69&gt;0.2,"E1","E2")))))))))</f>
        <v/>
      </c>
      <c r="F69" s="476" t="str">
        <f aca="false">IF(G69="","",IF(G69&gt;=0.9,"Distinction",IF(G69&gt;=0.75,"First Class",IF(G69&gt;=0.56,"Second Class",IF(G69&gt;=0.35,"Pass","Unsatisfactory")))))</f>
        <v/>
      </c>
      <c r="G69" s="518" t="inlineStr">
        <f aca="false">IF(OR(B69="",'Cover Sheet'!$AC$6=""),"",IF(('Cover Sheet'!$AC$6="2nd"),(VLOOKUP(ROUND((D69*100),0),Goals!$E$4:$H$104,2,1)/100),IF(('Cover Sheet'!$AC$6="3rd"),(VLOOKUP(ROUND((D69*100),0),Goals!$E$4:$H$104,3,1)/100),VLOOKUP(ROUND((D69*100),0),Goals!$E$4:$H$104,4,1)/100)))</f>
        <is>
          <t/>
        </is>
      </c>
      <c r="H69" s="519" t="inlineStr">
        <f aca="false">IF(COUNT('Math Scores'!$F70:$AC70)=0,"",SUMIF('Math Scores'!$F$6:$IC$6,H$4,'Math Scores'!$F70:$IC70))</f>
        <is>
          <t/>
        </is>
      </c>
      <c r="I69" s="519" t="inlineStr">
        <f aca="false">IF(COUNT('Math Scores'!$F70:$AC70)=0,"",SUMIF('Math Scores'!$F$6:$IC$6,I$4,'Math Scores'!$F70:$IC70))</f>
        <is>
          <t/>
        </is>
      </c>
      <c r="J69" s="519" t="inlineStr">
        <f aca="false">IF(COUNT('Math Scores'!$F70:$AC70)=0,"",SUMIF('Math Scores'!$F$6:$IC$6,J$4,'Math Scores'!$F70:$IC70))</f>
        <is>
          <t/>
        </is>
      </c>
      <c r="K69" s="519" t="inlineStr">
        <f aca="false">IF(COUNT('Math Scores'!$F70:$AC70)=0,"",SUMIF('Math Scores'!$F$6:$IC$6,K$4,'Math Scores'!$F70:$IC70))</f>
        <is>
          <t/>
        </is>
      </c>
      <c r="L69" s="519" t="inlineStr">
        <f aca="false">IF(COUNT('Math Scores'!$F70:$AC70)=0,"",SUMIF('Math Scores'!$F$6:$IC$6,L$4,'Math Scores'!$F70:$IC70))</f>
        <is>
          <t/>
        </is>
      </c>
      <c r="M69" s="519" t="inlineStr">
        <f aca="false">IF(COUNT('Math Scores'!$F70:$AC70)=0,"",SUMIF('Math Scores'!$F$6:$IC$6,M$4,'Math Scores'!$F70:$IC70))</f>
        <is>
          <t/>
        </is>
      </c>
      <c r="N69" s="519" t="inlineStr">
        <f aca="false">IF(COUNT('Math Scores'!$F70:$AC70)=0,"",SUMIF('Math Scores'!$F$6:$IC$6,N$4,'Math Scores'!$F70:$IC70))</f>
        <is>
          <t/>
        </is>
      </c>
      <c r="O69" s="519" t="inlineStr">
        <f aca="false">IF(COUNT('Math Scores'!$F70:$AC70)=0,"",SUMIF('Math Scores'!$F$6:$IC$6,O$4,'Math Scores'!$F70:$IC70))</f>
        <is>
          <t/>
        </is>
      </c>
      <c r="P69" s="519" t="inlineStr">
        <f aca="false">IF(COUNT('Math Scores'!$F70:$AC70)=0,"",SUMIF('Math Scores'!$F$6:$IC$6,P$4,'Math Scores'!$F70:$IC70))</f>
        <is>
          <t/>
        </is>
      </c>
      <c r="Q69" s="519" t="inlineStr">
        <f aca="false">IF(COUNT('Math Scores'!$F70:$AC70)=0,"",SUMIF('Math Scores'!$F$6:$IC$6,Q$4,'Math Scores'!$F70:$IC70))</f>
        <is>
          <t/>
        </is>
      </c>
      <c r="R69" s="519" t="inlineStr">
        <f aca="false">IF(COUNT('Math Scores'!$F70:$AC70)=0,"",SUMIF('Math Scores'!$F$6:$IC$6,R$4,'Math Scores'!$F70:$IC70))</f>
        <is>
          <t/>
        </is>
      </c>
      <c r="S69" s="519"/>
      <c r="T69" s="519"/>
      <c r="U69" s="519"/>
      <c r="V69" s="519"/>
      <c r="W69" s="519"/>
      <c r="X69" s="519" t="inlineStr">
        <f aca="false">IF(COUNT('Math Scores'!$AD70:$AZ70)=0,"",SUMIF('Math Scores'!$F$6:$IC$6,X$4,'Math Scores'!$F70:$IC70))</f>
        <is>
          <t/>
        </is>
      </c>
      <c r="Y69" s="519" t="inlineStr">
        <f aca="false">IF(COUNT('Math Scores'!$AD70:$AZ70)=0,"",SUMIF('Math Scores'!$F$6:$IC$6,Y$4,'Math Scores'!$F70:$IC70))</f>
        <is>
          <t/>
        </is>
      </c>
      <c r="Z69" s="519" t="inlineStr">
        <f aca="false">IF(COUNT('Math Scores'!$AD70:$AZ70)=0,"",SUMIF('Math Scores'!$F$6:$IC$6,Z$4,'Math Scores'!$F70:$IC70))</f>
        <is>
          <t/>
        </is>
      </c>
      <c r="AA69" s="519" t="inlineStr">
        <f aca="false">IF(COUNT('Math Scores'!$AD70:$AZ70)=0,"",SUMIF('Math Scores'!$F$6:$IC$6,AA$4,'Math Scores'!$F70:$IC70))</f>
        <is>
          <t/>
        </is>
      </c>
      <c r="AB69" s="519" t="inlineStr">
        <f aca="false">IF(COUNT('Math Scores'!$AD70:$AZ70)=0,"",SUMIF('Math Scores'!$F$6:$IC$6,AB$4,'Math Scores'!$F70:$IC70))</f>
        <is>
          <t/>
        </is>
      </c>
      <c r="AC69" s="519" t="inlineStr">
        <f aca="false">IF(COUNT('Math Scores'!$AD70:$AZ70)=0,"",SUMIF('Math Scores'!$F$6:$IC$6,AC$4,'Math Scores'!$F70:$IC70))</f>
        <is>
          <t/>
        </is>
      </c>
      <c r="AD69" s="519" t="inlineStr">
        <f aca="false">IF(COUNT('Math Scores'!$AD70:$AZ70)=0,"",SUMIF('Math Scores'!$F$6:$IC$6,AD$4,'Math Scores'!$F70:$IC70))</f>
        <is>
          <t/>
        </is>
      </c>
      <c r="AE69" s="519" t="inlineStr">
        <f aca="false">IF(COUNT('Math Scores'!$AD70:$AZ70)=0,"",SUMIF('Math Scores'!$F$6:$IC$6,AE$4,'Math Scores'!$F70:$IC70))</f>
        <is>
          <t/>
        </is>
      </c>
      <c r="AF69" s="519" t="inlineStr">
        <f aca="false">IF(COUNT('Math Scores'!$AD70:$AZ70)=0,"",SUMIF('Math Scores'!$F$6:$IC$6,AF$4,'Math Scores'!$F70:$IC70))</f>
        <is>
          <t/>
        </is>
      </c>
      <c r="AG69" s="519" t="inlineStr">
        <f aca="false">IF(COUNT('Math Scores'!$AD70:$AZ70)=0,"",SUMIF('Math Scores'!$F$6:$IC$6,AG$4,'Math Scores'!$F70:$IC70))</f>
        <is>
          <t/>
        </is>
      </c>
      <c r="AH69" s="519" t="inlineStr">
        <f aca="false">IF(COUNT('Math Scores'!$AD70:$AZ70)=0,"",SUMIF('Math Scores'!$F$6:$IC$6,AH$4,'Math Scores'!$F70:$IC70))</f>
        <is>
          <t/>
        </is>
      </c>
      <c r="AI69" s="519" t="inlineStr">
        <f aca="false">IF(COUNT('Math Scores'!$AD70:$AZ70)=0,"",SUMIF('Math Scores'!$F$6:$IC$6,AI$4,'Math Scores'!$F70:$IC70))</f>
        <is>
          <t/>
        </is>
      </c>
      <c r="AJ69" s="519" t="inlineStr">
        <f aca="false">IF(COUNT('Math Scores'!$BA70:$BY70)=0,"",SUMIF('Math Scores'!$F$6:$IC$6,AJ$4,'Math Scores'!$F70:$IC70))</f>
        <is>
          <t/>
        </is>
      </c>
      <c r="AK69" s="519" t="inlineStr">
        <f aca="false">IF(COUNT('Math Scores'!$BA70:$BY70)=0,"",SUMIF('Math Scores'!$F$6:$IC$6,AK$4,'Math Scores'!$F70:$IC70))</f>
        <is>
          <t/>
        </is>
      </c>
      <c r="AL69" s="519" t="inlineStr">
        <f aca="false">IF(COUNT('Math Scores'!$BA70:$BY70)=0,"",SUMIF('Math Scores'!$F$6:$IC$6,AL$4,'Math Scores'!$F70:$IC70))</f>
        <is>
          <t/>
        </is>
      </c>
      <c r="AM69" s="519" t="inlineStr">
        <f aca="false">IF(COUNT('Math Scores'!$BA70:$BY70)=0,"",SUMIF('Math Scores'!$F$6:$IC$6,AM$4,'Math Scores'!$F70:$IC70))</f>
        <is>
          <t/>
        </is>
      </c>
      <c r="AN69" s="519" t="inlineStr">
        <f aca="false">IF(COUNT('Math Scores'!$BA70:$BY70)=0,"",SUMIF('Math Scores'!$F$6:$IC$6,AN$4,'Math Scores'!$F70:$IC70))</f>
        <is>
          <t/>
        </is>
      </c>
      <c r="AO69" s="519" t="inlineStr">
        <f aca="false">IF(COUNT('Math Scores'!$BA70:$BY70)=0,"",SUMIF('Math Scores'!$F$6:$IC$6,AO$4,'Math Scores'!$F70:$IC70))</f>
        <is>
          <t/>
        </is>
      </c>
      <c r="AP69" s="519" t="inlineStr">
        <f aca="false">IF(COUNT('Math Scores'!$BA70:$BY70)=0,"",SUMIF('Math Scores'!$F$6:$IC$6,AP$4,'Math Scores'!$F70:$IC70))</f>
        <is>
          <t/>
        </is>
      </c>
      <c r="AQ69" s="519" t="inlineStr">
        <f aca="false">IF(COUNT('Math Scores'!$BA70:$BY70)=0,"",SUMIF('Math Scores'!$F$6:$IC$6,AQ$4,'Math Scores'!$F70:$IC70))</f>
        <is>
          <t/>
        </is>
      </c>
      <c r="AR69" s="519" t="inlineStr">
        <f aca="false">IF(COUNT('Math Scores'!$BA70:$BY70)=0,"",SUMIF('Math Scores'!$F$6:$IC$6,AR$4,'Math Scores'!$F70:$IC70))</f>
        <is>
          <t/>
        </is>
      </c>
      <c r="AS69" s="519" t="inlineStr">
        <f aca="false">IF(COUNT('Math Scores'!$BA70:$BY70)=0,"",SUMIF('Math Scores'!$F$6:$IC$6,AS$4,'Math Scores'!$F70:$IC70))</f>
        <is>
          <t/>
        </is>
      </c>
      <c r="AT69" s="519" t="inlineStr">
        <f aca="false">IF(COUNT('Math Scores'!$BA70:$BY70)=0,"",SUMIF('Math Scores'!$F$6:$IC$6,AT$4,'Math Scores'!$F70:$IC70))</f>
        <is>
          <t/>
        </is>
      </c>
      <c r="AU69" s="519" t="inlineStr">
        <f aca="false">IF(COUNT('Math Scores'!$BA70:$BY70)=0,"",SUMIF('Math Scores'!$F$6:$IC$6,AU$4,'Math Scores'!$F70:$IC70))</f>
        <is>
          <t/>
        </is>
      </c>
      <c r="AV69" s="519" t="inlineStr">
        <f aca="false">IF(COUNT('Math Scores'!$BA70:$BY70)=0,"",SUMIF('Math Scores'!$F$6:$IC$6,AV$4,'Math Scores'!$F70:$IC70))</f>
        <is>
          <t/>
        </is>
      </c>
      <c r="AW69" s="519" t="inlineStr">
        <f aca="false">IF(COUNT('Math Scores'!$BA70:$BY70)=0,"",SUMIF('Math Scores'!$F$6:$IC$6,AW$4,'Math Scores'!$F70:$IC70))</f>
        <is>
          <t/>
        </is>
      </c>
      <c r="AX69" s="519" t="inlineStr">
        <f aca="false">IF(COUNT('Math Scores'!$BZ70:$CW70)=0,"",SUMIF('Math Scores'!$F$6:$IC$6,AX$4,'Math Scores'!$F70:$IC70))</f>
        <is>
          <t/>
        </is>
      </c>
      <c r="AY69" s="519" t="inlineStr">
        <f aca="false">IF(COUNT('Math Scores'!$BZ70:$CW70)=0,"",SUMIF('Math Scores'!$F$6:$IC$6,AY$4,'Math Scores'!$F70:$IC70))</f>
        <is>
          <t/>
        </is>
      </c>
      <c r="AZ69" s="519" t="inlineStr">
        <f aca="false">IF(COUNT('Math Scores'!$BZ70:$CW70)=0,"",SUMIF('Math Scores'!$F$6:$IC$6,AZ$4,'Math Scores'!$F70:$IC70))</f>
        <is>
          <t/>
        </is>
      </c>
      <c r="BA69" s="519" t="inlineStr">
        <f aca="false">IF(COUNT('Math Scores'!$BZ70:$CW70)=0,"",SUMIF('Math Scores'!$F$6:$IC$6,BA$4,'Math Scores'!$F70:$IC70))</f>
        <is>
          <t/>
        </is>
      </c>
      <c r="BB69" s="519" t="inlineStr">
        <f aca="false">IF(COUNT('Math Scores'!$BZ70:$CW70)=0,"",SUMIF('Math Scores'!$F$6:$IC$6,BB$4,'Math Scores'!$F70:$IC70))</f>
        <is>
          <t/>
        </is>
      </c>
      <c r="BC69" s="519" t="inlineStr">
        <f aca="false">IF(COUNT('Math Scores'!$BZ70:$CW70)=0,"",SUMIF('Math Scores'!$F$6:$IC$6,BC$4,'Math Scores'!$F70:$IC70))</f>
        <is>
          <t/>
        </is>
      </c>
      <c r="BD69" s="519" t="inlineStr">
        <f aca="false">IF(COUNT('Math Scores'!$BZ70:$CW70)=0,"",SUMIF('Math Scores'!$F$6:$IC$6,BD$4,'Math Scores'!$F70:$IC70))</f>
        <is>
          <t/>
        </is>
      </c>
      <c r="BE69" s="519" t="inlineStr">
        <f aca="false">IF(COUNT('Math Scores'!$BZ70:$CW70)=0,"",SUMIF('Math Scores'!$F$6:$IC$6,BE$4,'Math Scores'!$F70:$IC70))</f>
        <is>
          <t/>
        </is>
      </c>
      <c r="BF69" s="519" t="inlineStr">
        <f aca="false">IF(COUNT('Math Scores'!$BZ70:$CW70)=0,"",SUMIF('Math Scores'!$F$6:$IC$6,BF$4,'Math Scores'!$F70:$IC70))</f>
        <is>
          <t/>
        </is>
      </c>
      <c r="BG69" s="519" t="inlineStr">
        <f aca="false">IF(COUNT('Math Scores'!$BZ70:$CW70)=0,"",SUMIF('Math Scores'!$F$6:$IC$6,BG$4,'Math Scores'!$F70:$IC70))</f>
        <is>
          <t/>
        </is>
      </c>
      <c r="BH69" s="519" t="inlineStr">
        <f aca="false">IF(COUNT('Math Scores'!$BZ70:$CW70)=0,"",SUMIF('Math Scores'!$F$6:$IC$6,BH$4,'Math Scores'!$F70:$IC70))</f>
        <is>
          <t/>
        </is>
      </c>
      <c r="BI69" s="519" t="inlineStr">
        <f aca="false">IF(COUNT('Math Scores'!$BZ70:$CW70)=0,"",SUMIF('Math Scores'!$F$6:$IC$6,BI$4,'Math Scores'!$F70:$IC70))</f>
        <is>
          <t/>
        </is>
      </c>
      <c r="BJ69" s="519" t="inlineStr">
        <f aca="false">IF(COUNT('Math Scores'!$BZ70:$CW70)=0,"",SUMIF('Math Scores'!$F$6:$IC$6,BJ$4,'Math Scores'!$F70:$IC70))</f>
        <is>
          <t/>
        </is>
      </c>
      <c r="BK69" s="519" t="inlineStr">
        <f aca="false">IF(COUNT('Math Scores'!$BZ70:$CW70)=0,"",SUMIF('Math Scores'!$F$6:$IC$6,BK$4,'Math Scores'!$F70:$IC70))</f>
        <is>
          <t/>
        </is>
      </c>
      <c r="BL69" s="519" t="inlineStr">
        <f aca="false">IF(COUNT('Math Scores'!$CX70:$DU70)=0,"",SUMIF('Math Scores'!$F$6:$IC$6,BL$4,'Math Scores'!$F70:$IC70))</f>
        <is>
          <t/>
        </is>
      </c>
      <c r="BM69" s="519" t="inlineStr">
        <f aca="false">IF(COUNT('Math Scores'!$CX70:$DU70)=0,"",SUMIF('Math Scores'!$F$6:$IC$6,BM$4,'Math Scores'!$F70:$IC70))</f>
        <is>
          <t/>
        </is>
      </c>
      <c r="BN69" s="519" t="inlineStr">
        <f aca="false">IF(COUNT('Math Scores'!$CX70:$DU70)=0,"",SUMIF('Math Scores'!$F$6:$IC$6,BN$4,'Math Scores'!$F70:$IC70))</f>
        <is>
          <t/>
        </is>
      </c>
      <c r="BO69" s="519" t="inlineStr">
        <f aca="false">IF(COUNT('Math Scores'!$CX70:$DU70)=0,"",SUMIF('Math Scores'!$F$6:$IC$6,BO$4,'Math Scores'!$F70:$IC70))</f>
        <is>
          <t/>
        </is>
      </c>
      <c r="BP69" s="519" t="inlineStr">
        <f aca="false">IF(COUNT('Math Scores'!$CX70:$DU70)=0,"",SUMIF('Math Scores'!$F$6:$IC$6,BP$4,'Math Scores'!$F70:$IC70))</f>
        <is>
          <t/>
        </is>
      </c>
      <c r="BQ69" s="519" t="inlineStr">
        <f aca="false">IF(COUNT('Math Scores'!$CX70:$DU70)=0,"",SUMIF('Math Scores'!$F$6:$IC$6,BQ$4,'Math Scores'!$F70:$IC70))</f>
        <is>
          <t/>
        </is>
      </c>
      <c r="BR69" s="519" t="inlineStr">
        <f aca="false">IF(COUNT('Math Scores'!$CX70:$DU70)=0,"",SUMIF('Math Scores'!$F$6:$IC$6,BR$4,'Math Scores'!$F70:$IC70))</f>
        <is>
          <t/>
        </is>
      </c>
      <c r="BS69" s="519" t="inlineStr">
        <f aca="false">IF(COUNT('Math Scores'!$CX70:$DU70)=0,"",SUMIF('Math Scores'!$F$6:$IC$6,BS$4,'Math Scores'!$F70:$IC70))</f>
        <is>
          <t/>
        </is>
      </c>
      <c r="BT69" s="519" t="inlineStr">
        <f aca="false">IF(COUNT('Math Scores'!$CX70:$DU70)=0,"",SUMIF('Math Scores'!$F$6:$IC$6,BT$4,'Math Scores'!$F70:$IC70))</f>
        <is>
          <t/>
        </is>
      </c>
      <c r="BU69" s="519" t="inlineStr">
        <f aca="false">IF(COUNT('Math Scores'!$CX70:$DU70)=0,"",SUMIF('Math Scores'!$F$6:$IC$6,BU$4,'Math Scores'!$F70:$IC70))</f>
        <is>
          <t/>
        </is>
      </c>
      <c r="BV69" s="519" t="inlineStr">
        <f aca="false">IF(COUNT('Math Scores'!$CX70:$DU70)=0,"",SUMIF('Math Scores'!$F$6:$IC$6,BV$4,'Math Scores'!$F70:$IC70))</f>
        <is>
          <t/>
        </is>
      </c>
      <c r="BW69" s="519" t="inlineStr">
        <f aca="false">IF(COUNT('Math Scores'!$CX70:$DU70)=0,"",SUMIF('Math Scores'!$F$6:$IC$6,BW$4,'Math Scores'!$F70:$IC70))</f>
        <is>
          <t/>
        </is>
      </c>
      <c r="BX69" s="519" t="inlineStr">
        <f aca="false">IF(COUNT('Math Scores'!$CX70:$DU70)=0,"",SUMIF('Math Scores'!$F$6:$IC$6,BX$4,'Math Scores'!$F70:$IC70))</f>
        <is>
          <t/>
        </is>
      </c>
      <c r="BY69" s="519" t="inlineStr">
        <f aca="false">IF(COUNT('Math Scores'!$CX70:$DU70)=0,"",SUMIF('Math Scores'!$F$6:$IC$6,BY$4,'Math Scores'!$F70:$IC70))</f>
        <is>
          <t/>
        </is>
      </c>
      <c r="BZ69" s="519" t="inlineStr">
        <f aca="false">IF(COUNT('Math Scores'!$CX70:$DU70)=0,"",SUMIF('Math Scores'!$F$6:$IC$6,BZ$4,'Math Scores'!$F70:$IC70))</f>
        <is>
          <t/>
        </is>
      </c>
      <c r="CA69" s="519" t="inlineStr">
        <f aca="false">IF(COUNT('Math Scores'!$CX70:$DU70)=0,"",SUMIF('Math Scores'!$F$6:$IC$6,CA$4,'Math Scores'!$F70:$IC70))</f>
        <is>
          <t/>
        </is>
      </c>
      <c r="CB69" s="519" t="inlineStr">
        <f aca="false">IF(COUNT('Math Scores'!$CX70:$DU70)=0,"",SUMIF('Math Scores'!$F$6:$IC$6,CB$4,'Math Scores'!$F70:$IC70))</f>
        <is>
          <t/>
        </is>
      </c>
      <c r="CC69" s="519" t="inlineStr">
        <f aca="false">IF(COUNT('Math Scores'!$CX70:$DU70)=0,"",SUMIF('Math Scores'!$F$6:$IC$6,CC$4,'Math Scores'!$F70:$IC70))</f>
        <is>
          <t/>
        </is>
      </c>
      <c r="CD69" s="519" t="inlineStr">
        <f aca="false">IF(COUNT('Math Scores'!$DV70:$EU70)=0,"",SUMIF('Math Scores'!$F$6:$IC$6,CD$4,'Math Scores'!$F70:$IC70))</f>
        <is>
          <t/>
        </is>
      </c>
      <c r="CE69" s="519" t="inlineStr">
        <f aca="false">IF(COUNT('Math Scores'!$DV70:$EU70)=0,"",SUMIF('Math Scores'!$F$6:$IC$6,CE$4,'Math Scores'!$F70:$IC70))</f>
        <is>
          <t/>
        </is>
      </c>
      <c r="CF69" s="519" t="inlineStr">
        <f aca="false">IF(COUNT('Math Scores'!$DV70:$EU70)=0,"",SUMIF('Math Scores'!$F$6:$IC$6,CF$4,'Math Scores'!$F70:$IC70))</f>
        <is>
          <t/>
        </is>
      </c>
      <c r="CG69" s="519" t="inlineStr">
        <f aca="false">IF(COUNT('Math Scores'!$DV70:$EU70)=0,"",SUMIF('Math Scores'!$F$6:$IC$6,CG$4,'Math Scores'!$F70:$IC70))</f>
        <is>
          <t/>
        </is>
      </c>
      <c r="CH69" s="519" t="inlineStr">
        <f aca="false">IF(COUNT('Math Scores'!$DV70:$EU70)=0,"",SUMIF('Math Scores'!$F$6:$IC$6,CH$4,'Math Scores'!$F70:$IC70))</f>
        <is>
          <t/>
        </is>
      </c>
      <c r="CI69" s="519" t="inlineStr">
        <f aca="false">IF(COUNT('Math Scores'!$DV70:$EU70)=0,"",SUMIF('Math Scores'!$F$6:$IC$6,CI$4,'Math Scores'!$F70:$IC70))</f>
        <is>
          <t/>
        </is>
      </c>
      <c r="CJ69" s="519" t="inlineStr">
        <f aca="false">IF(COUNT('Math Scores'!$DV70:$EU70)=0,"",SUMIF('Math Scores'!$F$6:$IC$6,CJ$4,'Math Scores'!$F70:$IC70))</f>
        <is>
          <t/>
        </is>
      </c>
      <c r="CK69" s="519" t="inlineStr">
        <f aca="false">IF(COUNT('Math Scores'!$DV70:$EU70)=0,"",SUMIF('Math Scores'!$F$6:$IC$6,CK$4,'Math Scores'!$F70:$IC70))</f>
        <is>
          <t/>
        </is>
      </c>
      <c r="CL69" s="519" t="inlineStr">
        <f aca="false">IF(COUNT('Math Scores'!$DV70:$EU70)=0,"",SUMIF('Math Scores'!$F$6:$IC$6,CL$4,'Math Scores'!$F70:$IC70))</f>
        <is>
          <t/>
        </is>
      </c>
      <c r="CM69" s="519" t="inlineStr">
        <f aca="false">IF(COUNT('Math Scores'!$DV70:$EU70)=0,"",SUMIF('Math Scores'!$F$6:$IC$6,CM$4,'Math Scores'!$F70:$IC70))</f>
        <is>
          <t/>
        </is>
      </c>
      <c r="CN69" s="519" t="inlineStr">
        <f aca="false">IF(COUNT('Math Scores'!$DV70:$EU70)=0,"",SUMIF('Math Scores'!$F$6:$IC$6,CN$4,'Math Scores'!$F70:$IC70))</f>
        <is>
          <t/>
        </is>
      </c>
      <c r="CO69" s="519" t="inlineStr">
        <f aca="false">IF(COUNT('Math Scores'!$DV70:$EU70)=0,"",SUMIF('Math Scores'!$F$6:$IC$6,CO$4,'Math Scores'!$F70:$IC70))</f>
        <is>
          <t/>
        </is>
      </c>
      <c r="CP69" s="519" t="inlineStr">
        <f aca="false">IF(COUNT('Math Scores'!$DV70:$EU70)=0,"",SUMIF('Math Scores'!$F$6:$IC$6,CP$4,'Math Scores'!$F70:$IC70))</f>
        <is>
          <t/>
        </is>
      </c>
      <c r="CQ69" s="519" t="inlineStr">
        <f aca="false">IF(COUNT('Math Scores'!$DV70:$EU70)=0,"",SUMIF('Math Scores'!$F$6:$IC$6,CQ$4,'Math Scores'!$F70:$IC70))</f>
        <is>
          <t/>
        </is>
      </c>
      <c r="CR69" s="519" t="inlineStr">
        <f aca="false">IF(COUNT('Math Scores'!$DV70:$EU70)=0,"",SUMIF('Math Scores'!$F$6:$IC$6,CR$4,'Math Scores'!$F70:$IC70))</f>
        <is>
          <t/>
        </is>
      </c>
      <c r="CS69" s="519" t="inlineStr">
        <f aca="false">IF(COUNT('Math Scores'!$DV70:$EU70)=0,"",SUMIF('Math Scores'!$F$6:$IC$6,CS$4,'Math Scores'!$F70:$IC70))</f>
        <is>
          <t/>
        </is>
      </c>
      <c r="CT69" s="519" t="inlineStr">
        <f aca="false">IF(COUNT('Math Scores'!$EV70:$FW70)=0,"",SUMIF('Math Scores'!$F$6:$IC$6,CT$4,'Math Scores'!$F70:$IC70))</f>
        <is>
          <t/>
        </is>
      </c>
      <c r="CU69" s="519" t="inlineStr">
        <f aca="false">IF(COUNT('Math Scores'!$EV70:$FW70)=0,"",SUMIF('Math Scores'!$F$6:$IC$6,CU$4,'Math Scores'!$F70:$IC70))</f>
        <is>
          <t/>
        </is>
      </c>
      <c r="CV69" s="519" t="inlineStr">
        <f aca="false">IF(COUNT('Math Scores'!$EV70:$FW70)=0,"",SUMIF('Math Scores'!$F$6:$IC$6,CV$4,'Math Scores'!$F70:$IC70))</f>
        <is>
          <t/>
        </is>
      </c>
      <c r="CW69" s="519" t="inlineStr">
        <f aca="false">IF(COUNT('Math Scores'!$EV70:$FW70)=0,"",SUMIF('Math Scores'!$F$6:$IC$6,CW$4,'Math Scores'!$F70:$IC70))</f>
        <is>
          <t/>
        </is>
      </c>
      <c r="CX69" s="519" t="inlineStr">
        <f aca="false">IF(COUNT('Math Scores'!$EV70:$FW70)=0,"",SUMIF('Math Scores'!$F$6:$IC$6,CX$4,'Math Scores'!$F70:$IC70))</f>
        <is>
          <t/>
        </is>
      </c>
      <c r="CY69" s="519" t="inlineStr">
        <f aca="false">IF(COUNT('Math Scores'!$EV70:$FW70)=0,"",SUMIF('Math Scores'!$F$6:$IC$6,CY$4,'Math Scores'!$F70:$IC70))</f>
        <is>
          <t/>
        </is>
      </c>
      <c r="CZ69" s="519" t="inlineStr">
        <f aca="false">IF(COUNT('Math Scores'!$EV70:$FW70)=0,"",SUMIF('Math Scores'!$F$6:$IC$6,CZ$4,'Math Scores'!$F70:$IC70))</f>
        <is>
          <t/>
        </is>
      </c>
      <c r="DA69" s="519" t="inlineStr">
        <f aca="false">IF(COUNT('Math Scores'!$EV70:$FW70)=0,"",SUMIF('Math Scores'!$F$6:$IC$6,DA$4,'Math Scores'!$F70:$IC70))</f>
        <is>
          <t/>
        </is>
      </c>
      <c r="DB69" s="519" t="inlineStr">
        <f aca="false">IF(COUNT('Math Scores'!$EV70:$FW70)=0,"",SUMIF('Math Scores'!$F$6:$IC$6,DB$4,'Math Scores'!$F70:$IC70))</f>
        <is>
          <t/>
        </is>
      </c>
      <c r="DC69" s="519" t="inlineStr">
        <f aca="false">IF(COUNT('Math Scores'!$EV70:$FW70)=0,"",SUMIF('Math Scores'!$F$6:$IC$6,DC$4,'Math Scores'!$F70:$IC70))</f>
        <is>
          <t/>
        </is>
      </c>
      <c r="DD69" s="519" t="inlineStr">
        <f aca="false">IF(COUNT('Math Scores'!$EV70:$FW70)=0,"",SUMIF('Math Scores'!$F$6:$IC$6,DD$4,'Math Scores'!$F70:$IC70))</f>
        <is>
          <t/>
        </is>
      </c>
      <c r="DE69" s="519" t="inlineStr">
        <f aca="false">IF(COUNT('Math Scores'!$EV70:$FW70)=0,"",SUMIF('Math Scores'!$F$6:$IC$6,DE$4,'Math Scores'!$F70:$IC70))</f>
        <is>
          <t/>
        </is>
      </c>
      <c r="DF69" s="519" t="inlineStr">
        <f aca="false">IF(COUNT('Math Scores'!$EV70:$FW70)=0,"",SUMIF('Math Scores'!$F$6:$IC$6,DF$4,'Math Scores'!$F70:$IC70))</f>
        <is>
          <t/>
        </is>
      </c>
      <c r="DG69" s="519" t="inlineStr">
        <f aca="false">IF(COUNT('Math Scores'!$EV70:$FW70)=0,"",SUMIF('Math Scores'!$F$6:$IC$6,DG$4,'Math Scores'!$F70:$IC70))</f>
        <is>
          <t/>
        </is>
      </c>
    </row>
    <row r="70" customFormat="false" ht="12.75" hidden="false" customHeight="false" outlineLevel="0" collapsed="false">
      <c r="A70" s="421" t="n">
        <v>63</v>
      </c>
      <c r="B70" s="228" t="inlineStr">
        <f aca="false">'Math Scores'!B71</f>
        <is>
          <t/>
        </is>
      </c>
      <c r="C70" s="517" t="inlineStr">
        <f aca="false">IF(COUNT('Math Scores'!F71:HI71)=0, "", (SUMIF('Math Scores'!$F$5:$HI$5,"Yes",'Math Scores'!F71:HI71)/SUMIF('Math Scores'!$F$5:$HI$5,"Yes",'Math Scores'!$F$2:$HI$2)))</f>
        <is>
          <t/>
        </is>
      </c>
      <c r="D70" s="476" t="inlineStr">
        <f aca="false">IF(B70="","",IF(COUNT(H70:DG70)=0,"",IF(('Cover Sheet'!$AC$6="2nd"),(SUM(H70:W70)/SUM(H$2:W$2)),IF(('Cover Sheet'!$AC$6="3rd"),(SUM(X70:AI70)/SUM(X$2:AI$2)),IF(('Cover Sheet'!$AC$6="4th"),(SUM(AJ70:AW70)/SUM(AJ$2:AW$2)),IF(('Cover Sheet'!$AC$6="5th"),(SUM(AX70:BK70)/SUM(AX$2:BK$2)),IF(('Cover Sheet'!$AC$6="6th"),(SUM(BL70:CC70)/SUM(BL$2:CC$2)),IF(('Cover Sheet'!$AC$6="7th"),(SUM(CD70:CS70)/SUM(CD$2:CS$2)),IF(('Cover Sheet'!$AC$6="8th"),(SUM(CT70:DG70)/SUM(CT$2:DG$2)),"ERROR")))))))))</f>
        <is>
          <t/>
        </is>
      </c>
      <c r="E70" s="318" t="str">
        <f aca="false">IF(D70="","",IF(D70&gt;0.9,"A1",IF(D70&gt;0.8,"A2",IF(D70&gt;0.7,"B1",IF(D70&gt;0.6,"B2",IF(D70&gt;0.5,"C1",IF(D70&gt;0.4,"C2",IF(D70&gt;0.32,"D",IF(D70&gt;0.2,"E1","E2")))))))))</f>
        <v/>
      </c>
      <c r="F70" s="476" t="str">
        <f aca="false">IF(G70="","",IF(G70&gt;=0.9,"Distinction",IF(G70&gt;=0.75,"First Class",IF(G70&gt;=0.56,"Second Class",IF(G70&gt;=0.35,"Pass","Unsatisfactory")))))</f>
        <v/>
      </c>
      <c r="G70" s="518" t="inlineStr">
        <f aca="false">IF(OR(B70="",'Cover Sheet'!$AC$6=""),"",IF(('Cover Sheet'!$AC$6="2nd"),(VLOOKUP(ROUND((D70*100),0),Goals!$E$4:$H$104,2,1)/100),IF(('Cover Sheet'!$AC$6="3rd"),(VLOOKUP(ROUND((D70*100),0),Goals!$E$4:$H$104,3,1)/100),VLOOKUP(ROUND((D70*100),0),Goals!$E$4:$H$104,4,1)/100)))</f>
        <is>
          <t/>
        </is>
      </c>
      <c r="H70" s="519" t="inlineStr">
        <f aca="false">IF(COUNT('Math Scores'!$F71:$AC71)=0,"",SUMIF('Math Scores'!$F$6:$IC$6,H$4,'Math Scores'!$F71:$IC71))</f>
        <is>
          <t/>
        </is>
      </c>
      <c r="I70" s="519" t="inlineStr">
        <f aca="false">IF(COUNT('Math Scores'!$F71:$AC71)=0,"",SUMIF('Math Scores'!$F$6:$IC$6,I$4,'Math Scores'!$F71:$IC71))</f>
        <is>
          <t/>
        </is>
      </c>
      <c r="J70" s="519" t="inlineStr">
        <f aca="false">IF(COUNT('Math Scores'!$F71:$AC71)=0,"",SUMIF('Math Scores'!$F$6:$IC$6,J$4,'Math Scores'!$F71:$IC71))</f>
        <is>
          <t/>
        </is>
      </c>
      <c r="K70" s="519" t="inlineStr">
        <f aca="false">IF(COUNT('Math Scores'!$F71:$AC71)=0,"",SUMIF('Math Scores'!$F$6:$IC$6,K$4,'Math Scores'!$F71:$IC71))</f>
        <is>
          <t/>
        </is>
      </c>
      <c r="L70" s="519" t="inlineStr">
        <f aca="false">IF(COUNT('Math Scores'!$F71:$AC71)=0,"",SUMIF('Math Scores'!$F$6:$IC$6,L$4,'Math Scores'!$F71:$IC71))</f>
        <is>
          <t/>
        </is>
      </c>
      <c r="M70" s="519" t="inlineStr">
        <f aca="false">IF(COUNT('Math Scores'!$F71:$AC71)=0,"",SUMIF('Math Scores'!$F$6:$IC$6,M$4,'Math Scores'!$F71:$IC71))</f>
        <is>
          <t/>
        </is>
      </c>
      <c r="N70" s="519" t="inlineStr">
        <f aca="false">IF(COUNT('Math Scores'!$F71:$AC71)=0,"",SUMIF('Math Scores'!$F$6:$IC$6,N$4,'Math Scores'!$F71:$IC71))</f>
        <is>
          <t/>
        </is>
      </c>
      <c r="O70" s="519" t="inlineStr">
        <f aca="false">IF(COUNT('Math Scores'!$F71:$AC71)=0,"",SUMIF('Math Scores'!$F$6:$IC$6,O$4,'Math Scores'!$F71:$IC71))</f>
        <is>
          <t/>
        </is>
      </c>
      <c r="P70" s="519" t="inlineStr">
        <f aca="false">IF(COUNT('Math Scores'!$F71:$AC71)=0,"",SUMIF('Math Scores'!$F$6:$IC$6,P$4,'Math Scores'!$F71:$IC71))</f>
        <is>
          <t/>
        </is>
      </c>
      <c r="Q70" s="519" t="inlineStr">
        <f aca="false">IF(COUNT('Math Scores'!$F71:$AC71)=0,"",SUMIF('Math Scores'!$F$6:$IC$6,Q$4,'Math Scores'!$F71:$IC71))</f>
        <is>
          <t/>
        </is>
      </c>
      <c r="R70" s="519" t="inlineStr">
        <f aca="false">IF(COUNT('Math Scores'!$F71:$AC71)=0,"",SUMIF('Math Scores'!$F$6:$IC$6,R$4,'Math Scores'!$F71:$IC71))</f>
        <is>
          <t/>
        </is>
      </c>
      <c r="S70" s="519"/>
      <c r="T70" s="519"/>
      <c r="U70" s="519"/>
      <c r="V70" s="519"/>
      <c r="W70" s="519"/>
      <c r="X70" s="519" t="inlineStr">
        <f aca="false">IF(COUNT('Math Scores'!$AD71:$AZ71)=0,"",SUMIF('Math Scores'!$F$6:$IC$6,X$4,'Math Scores'!$F71:$IC71))</f>
        <is>
          <t/>
        </is>
      </c>
      <c r="Y70" s="519" t="inlineStr">
        <f aca="false">IF(COUNT('Math Scores'!$AD71:$AZ71)=0,"",SUMIF('Math Scores'!$F$6:$IC$6,Y$4,'Math Scores'!$F71:$IC71))</f>
        <is>
          <t/>
        </is>
      </c>
      <c r="Z70" s="519" t="inlineStr">
        <f aca="false">IF(COUNT('Math Scores'!$AD71:$AZ71)=0,"",SUMIF('Math Scores'!$F$6:$IC$6,Z$4,'Math Scores'!$F71:$IC71))</f>
        <is>
          <t/>
        </is>
      </c>
      <c r="AA70" s="519" t="inlineStr">
        <f aca="false">IF(COUNT('Math Scores'!$AD71:$AZ71)=0,"",SUMIF('Math Scores'!$F$6:$IC$6,AA$4,'Math Scores'!$F71:$IC71))</f>
        <is>
          <t/>
        </is>
      </c>
      <c r="AB70" s="519" t="inlineStr">
        <f aca="false">IF(COUNT('Math Scores'!$AD71:$AZ71)=0,"",SUMIF('Math Scores'!$F$6:$IC$6,AB$4,'Math Scores'!$F71:$IC71))</f>
        <is>
          <t/>
        </is>
      </c>
      <c r="AC70" s="519" t="inlineStr">
        <f aca="false">IF(COUNT('Math Scores'!$AD71:$AZ71)=0,"",SUMIF('Math Scores'!$F$6:$IC$6,AC$4,'Math Scores'!$F71:$IC71))</f>
        <is>
          <t/>
        </is>
      </c>
      <c r="AD70" s="519" t="inlineStr">
        <f aca="false">IF(COUNT('Math Scores'!$AD71:$AZ71)=0,"",SUMIF('Math Scores'!$F$6:$IC$6,AD$4,'Math Scores'!$F71:$IC71))</f>
        <is>
          <t/>
        </is>
      </c>
      <c r="AE70" s="519" t="inlineStr">
        <f aca="false">IF(COUNT('Math Scores'!$AD71:$AZ71)=0,"",SUMIF('Math Scores'!$F$6:$IC$6,AE$4,'Math Scores'!$F71:$IC71))</f>
        <is>
          <t/>
        </is>
      </c>
      <c r="AF70" s="519" t="inlineStr">
        <f aca="false">IF(COUNT('Math Scores'!$AD71:$AZ71)=0,"",SUMIF('Math Scores'!$F$6:$IC$6,AF$4,'Math Scores'!$F71:$IC71))</f>
        <is>
          <t/>
        </is>
      </c>
      <c r="AG70" s="519" t="inlineStr">
        <f aca="false">IF(COUNT('Math Scores'!$AD71:$AZ71)=0,"",SUMIF('Math Scores'!$F$6:$IC$6,AG$4,'Math Scores'!$F71:$IC71))</f>
        <is>
          <t/>
        </is>
      </c>
      <c r="AH70" s="519" t="inlineStr">
        <f aca="false">IF(COUNT('Math Scores'!$AD71:$AZ71)=0,"",SUMIF('Math Scores'!$F$6:$IC$6,AH$4,'Math Scores'!$F71:$IC71))</f>
        <is>
          <t/>
        </is>
      </c>
      <c r="AI70" s="519" t="inlineStr">
        <f aca="false">IF(COUNT('Math Scores'!$AD71:$AZ71)=0,"",SUMIF('Math Scores'!$F$6:$IC$6,AI$4,'Math Scores'!$F71:$IC71))</f>
        <is>
          <t/>
        </is>
      </c>
      <c r="AJ70" s="519" t="inlineStr">
        <f aca="false">IF(COUNT('Math Scores'!$BA71:$BY71)=0,"",SUMIF('Math Scores'!$F$6:$IC$6,AJ$4,'Math Scores'!$F71:$IC71))</f>
        <is>
          <t/>
        </is>
      </c>
      <c r="AK70" s="519" t="inlineStr">
        <f aca="false">IF(COUNT('Math Scores'!$BA71:$BY71)=0,"",SUMIF('Math Scores'!$F$6:$IC$6,AK$4,'Math Scores'!$F71:$IC71))</f>
        <is>
          <t/>
        </is>
      </c>
      <c r="AL70" s="519" t="inlineStr">
        <f aca="false">IF(COUNT('Math Scores'!$BA71:$BY71)=0,"",SUMIF('Math Scores'!$F$6:$IC$6,AL$4,'Math Scores'!$F71:$IC71))</f>
        <is>
          <t/>
        </is>
      </c>
      <c r="AM70" s="519" t="inlineStr">
        <f aca="false">IF(COUNT('Math Scores'!$BA71:$BY71)=0,"",SUMIF('Math Scores'!$F$6:$IC$6,AM$4,'Math Scores'!$F71:$IC71))</f>
        <is>
          <t/>
        </is>
      </c>
      <c r="AN70" s="519" t="inlineStr">
        <f aca="false">IF(COUNT('Math Scores'!$BA71:$BY71)=0,"",SUMIF('Math Scores'!$F$6:$IC$6,AN$4,'Math Scores'!$F71:$IC71))</f>
        <is>
          <t/>
        </is>
      </c>
      <c r="AO70" s="519" t="inlineStr">
        <f aca="false">IF(COUNT('Math Scores'!$BA71:$BY71)=0,"",SUMIF('Math Scores'!$F$6:$IC$6,AO$4,'Math Scores'!$F71:$IC71))</f>
        <is>
          <t/>
        </is>
      </c>
      <c r="AP70" s="519" t="inlineStr">
        <f aca="false">IF(COUNT('Math Scores'!$BA71:$BY71)=0,"",SUMIF('Math Scores'!$F$6:$IC$6,AP$4,'Math Scores'!$F71:$IC71))</f>
        <is>
          <t/>
        </is>
      </c>
      <c r="AQ70" s="519" t="inlineStr">
        <f aca="false">IF(COUNT('Math Scores'!$BA71:$BY71)=0,"",SUMIF('Math Scores'!$F$6:$IC$6,AQ$4,'Math Scores'!$F71:$IC71))</f>
        <is>
          <t/>
        </is>
      </c>
      <c r="AR70" s="519" t="inlineStr">
        <f aca="false">IF(COUNT('Math Scores'!$BA71:$BY71)=0,"",SUMIF('Math Scores'!$F$6:$IC$6,AR$4,'Math Scores'!$F71:$IC71))</f>
        <is>
          <t/>
        </is>
      </c>
      <c r="AS70" s="519" t="inlineStr">
        <f aca="false">IF(COUNT('Math Scores'!$BA71:$BY71)=0,"",SUMIF('Math Scores'!$F$6:$IC$6,AS$4,'Math Scores'!$F71:$IC71))</f>
        <is>
          <t/>
        </is>
      </c>
      <c r="AT70" s="519" t="inlineStr">
        <f aca="false">IF(COUNT('Math Scores'!$BA71:$BY71)=0,"",SUMIF('Math Scores'!$F$6:$IC$6,AT$4,'Math Scores'!$F71:$IC71))</f>
        <is>
          <t/>
        </is>
      </c>
      <c r="AU70" s="519" t="inlineStr">
        <f aca="false">IF(COUNT('Math Scores'!$BA71:$BY71)=0,"",SUMIF('Math Scores'!$F$6:$IC$6,AU$4,'Math Scores'!$F71:$IC71))</f>
        <is>
          <t/>
        </is>
      </c>
      <c r="AV70" s="519" t="inlineStr">
        <f aca="false">IF(COUNT('Math Scores'!$BA71:$BY71)=0,"",SUMIF('Math Scores'!$F$6:$IC$6,AV$4,'Math Scores'!$F71:$IC71))</f>
        <is>
          <t/>
        </is>
      </c>
      <c r="AW70" s="519" t="inlineStr">
        <f aca="false">IF(COUNT('Math Scores'!$BA71:$BY71)=0,"",SUMIF('Math Scores'!$F$6:$IC$6,AW$4,'Math Scores'!$F71:$IC71))</f>
        <is>
          <t/>
        </is>
      </c>
      <c r="AX70" s="519" t="inlineStr">
        <f aca="false">IF(COUNT('Math Scores'!$BZ71:$CW71)=0,"",SUMIF('Math Scores'!$F$6:$IC$6,AX$4,'Math Scores'!$F71:$IC71))</f>
        <is>
          <t/>
        </is>
      </c>
      <c r="AY70" s="519" t="inlineStr">
        <f aca="false">IF(COUNT('Math Scores'!$BZ71:$CW71)=0,"",SUMIF('Math Scores'!$F$6:$IC$6,AY$4,'Math Scores'!$F71:$IC71))</f>
        <is>
          <t/>
        </is>
      </c>
      <c r="AZ70" s="519" t="inlineStr">
        <f aca="false">IF(COUNT('Math Scores'!$BZ71:$CW71)=0,"",SUMIF('Math Scores'!$F$6:$IC$6,AZ$4,'Math Scores'!$F71:$IC71))</f>
        <is>
          <t/>
        </is>
      </c>
      <c r="BA70" s="519" t="inlineStr">
        <f aca="false">IF(COUNT('Math Scores'!$BZ71:$CW71)=0,"",SUMIF('Math Scores'!$F$6:$IC$6,BA$4,'Math Scores'!$F71:$IC71))</f>
        <is>
          <t/>
        </is>
      </c>
      <c r="BB70" s="519" t="inlineStr">
        <f aca="false">IF(COUNT('Math Scores'!$BZ71:$CW71)=0,"",SUMIF('Math Scores'!$F$6:$IC$6,BB$4,'Math Scores'!$F71:$IC71))</f>
        <is>
          <t/>
        </is>
      </c>
      <c r="BC70" s="519" t="inlineStr">
        <f aca="false">IF(COUNT('Math Scores'!$BZ71:$CW71)=0,"",SUMIF('Math Scores'!$F$6:$IC$6,BC$4,'Math Scores'!$F71:$IC71))</f>
        <is>
          <t/>
        </is>
      </c>
      <c r="BD70" s="519" t="inlineStr">
        <f aca="false">IF(COUNT('Math Scores'!$BZ71:$CW71)=0,"",SUMIF('Math Scores'!$F$6:$IC$6,BD$4,'Math Scores'!$F71:$IC71))</f>
        <is>
          <t/>
        </is>
      </c>
      <c r="BE70" s="519" t="inlineStr">
        <f aca="false">IF(COUNT('Math Scores'!$BZ71:$CW71)=0,"",SUMIF('Math Scores'!$F$6:$IC$6,BE$4,'Math Scores'!$F71:$IC71))</f>
        <is>
          <t/>
        </is>
      </c>
      <c r="BF70" s="519" t="inlineStr">
        <f aca="false">IF(COUNT('Math Scores'!$BZ71:$CW71)=0,"",SUMIF('Math Scores'!$F$6:$IC$6,BF$4,'Math Scores'!$F71:$IC71))</f>
        <is>
          <t/>
        </is>
      </c>
      <c r="BG70" s="519" t="inlineStr">
        <f aca="false">IF(COUNT('Math Scores'!$BZ71:$CW71)=0,"",SUMIF('Math Scores'!$F$6:$IC$6,BG$4,'Math Scores'!$F71:$IC71))</f>
        <is>
          <t/>
        </is>
      </c>
      <c r="BH70" s="519" t="inlineStr">
        <f aca="false">IF(COUNT('Math Scores'!$BZ71:$CW71)=0,"",SUMIF('Math Scores'!$F$6:$IC$6,BH$4,'Math Scores'!$F71:$IC71))</f>
        <is>
          <t/>
        </is>
      </c>
      <c r="BI70" s="519" t="inlineStr">
        <f aca="false">IF(COUNT('Math Scores'!$BZ71:$CW71)=0,"",SUMIF('Math Scores'!$F$6:$IC$6,BI$4,'Math Scores'!$F71:$IC71))</f>
        <is>
          <t/>
        </is>
      </c>
      <c r="BJ70" s="519" t="inlineStr">
        <f aca="false">IF(COUNT('Math Scores'!$BZ71:$CW71)=0,"",SUMIF('Math Scores'!$F$6:$IC$6,BJ$4,'Math Scores'!$F71:$IC71))</f>
        <is>
          <t/>
        </is>
      </c>
      <c r="BK70" s="519" t="inlineStr">
        <f aca="false">IF(COUNT('Math Scores'!$BZ71:$CW71)=0,"",SUMIF('Math Scores'!$F$6:$IC$6,BK$4,'Math Scores'!$F71:$IC71))</f>
        <is>
          <t/>
        </is>
      </c>
      <c r="BL70" s="519" t="inlineStr">
        <f aca="false">IF(COUNT('Math Scores'!$CX71:$DU71)=0,"",SUMIF('Math Scores'!$F$6:$IC$6,BL$4,'Math Scores'!$F71:$IC71))</f>
        <is>
          <t/>
        </is>
      </c>
      <c r="BM70" s="519" t="inlineStr">
        <f aca="false">IF(COUNT('Math Scores'!$CX71:$DU71)=0,"",SUMIF('Math Scores'!$F$6:$IC$6,BM$4,'Math Scores'!$F71:$IC71))</f>
        <is>
          <t/>
        </is>
      </c>
      <c r="BN70" s="519" t="inlineStr">
        <f aca="false">IF(COUNT('Math Scores'!$CX71:$DU71)=0,"",SUMIF('Math Scores'!$F$6:$IC$6,BN$4,'Math Scores'!$F71:$IC71))</f>
        <is>
          <t/>
        </is>
      </c>
      <c r="BO70" s="519" t="inlineStr">
        <f aca="false">IF(COUNT('Math Scores'!$CX71:$DU71)=0,"",SUMIF('Math Scores'!$F$6:$IC$6,BO$4,'Math Scores'!$F71:$IC71))</f>
        <is>
          <t/>
        </is>
      </c>
      <c r="BP70" s="519" t="inlineStr">
        <f aca="false">IF(COUNT('Math Scores'!$CX71:$DU71)=0,"",SUMIF('Math Scores'!$F$6:$IC$6,BP$4,'Math Scores'!$F71:$IC71))</f>
        <is>
          <t/>
        </is>
      </c>
      <c r="BQ70" s="519" t="inlineStr">
        <f aca="false">IF(COUNT('Math Scores'!$CX71:$DU71)=0,"",SUMIF('Math Scores'!$F$6:$IC$6,BQ$4,'Math Scores'!$F71:$IC71))</f>
        <is>
          <t/>
        </is>
      </c>
      <c r="BR70" s="519" t="inlineStr">
        <f aca="false">IF(COUNT('Math Scores'!$CX71:$DU71)=0,"",SUMIF('Math Scores'!$F$6:$IC$6,BR$4,'Math Scores'!$F71:$IC71))</f>
        <is>
          <t/>
        </is>
      </c>
      <c r="BS70" s="519" t="inlineStr">
        <f aca="false">IF(COUNT('Math Scores'!$CX71:$DU71)=0,"",SUMIF('Math Scores'!$F$6:$IC$6,BS$4,'Math Scores'!$F71:$IC71))</f>
        <is>
          <t/>
        </is>
      </c>
      <c r="BT70" s="519" t="inlineStr">
        <f aca="false">IF(COUNT('Math Scores'!$CX71:$DU71)=0,"",SUMIF('Math Scores'!$F$6:$IC$6,BT$4,'Math Scores'!$F71:$IC71))</f>
        <is>
          <t/>
        </is>
      </c>
      <c r="BU70" s="519" t="inlineStr">
        <f aca="false">IF(COUNT('Math Scores'!$CX71:$DU71)=0,"",SUMIF('Math Scores'!$F$6:$IC$6,BU$4,'Math Scores'!$F71:$IC71))</f>
        <is>
          <t/>
        </is>
      </c>
      <c r="BV70" s="519" t="inlineStr">
        <f aca="false">IF(COUNT('Math Scores'!$CX71:$DU71)=0,"",SUMIF('Math Scores'!$F$6:$IC$6,BV$4,'Math Scores'!$F71:$IC71))</f>
        <is>
          <t/>
        </is>
      </c>
      <c r="BW70" s="519" t="inlineStr">
        <f aca="false">IF(COUNT('Math Scores'!$CX71:$DU71)=0,"",SUMIF('Math Scores'!$F$6:$IC$6,BW$4,'Math Scores'!$F71:$IC71))</f>
        <is>
          <t/>
        </is>
      </c>
      <c r="BX70" s="519" t="inlineStr">
        <f aca="false">IF(COUNT('Math Scores'!$CX71:$DU71)=0,"",SUMIF('Math Scores'!$F$6:$IC$6,BX$4,'Math Scores'!$F71:$IC71))</f>
        <is>
          <t/>
        </is>
      </c>
      <c r="BY70" s="519" t="inlineStr">
        <f aca="false">IF(COUNT('Math Scores'!$CX71:$DU71)=0,"",SUMIF('Math Scores'!$F$6:$IC$6,BY$4,'Math Scores'!$F71:$IC71))</f>
        <is>
          <t/>
        </is>
      </c>
      <c r="BZ70" s="519" t="inlineStr">
        <f aca="false">IF(COUNT('Math Scores'!$CX71:$DU71)=0,"",SUMIF('Math Scores'!$F$6:$IC$6,BZ$4,'Math Scores'!$F71:$IC71))</f>
        <is>
          <t/>
        </is>
      </c>
      <c r="CA70" s="519" t="inlineStr">
        <f aca="false">IF(COUNT('Math Scores'!$CX71:$DU71)=0,"",SUMIF('Math Scores'!$F$6:$IC$6,CA$4,'Math Scores'!$F71:$IC71))</f>
        <is>
          <t/>
        </is>
      </c>
      <c r="CB70" s="519" t="inlineStr">
        <f aca="false">IF(COUNT('Math Scores'!$CX71:$DU71)=0,"",SUMIF('Math Scores'!$F$6:$IC$6,CB$4,'Math Scores'!$F71:$IC71))</f>
        <is>
          <t/>
        </is>
      </c>
      <c r="CC70" s="519" t="inlineStr">
        <f aca="false">IF(COUNT('Math Scores'!$CX71:$DU71)=0,"",SUMIF('Math Scores'!$F$6:$IC$6,CC$4,'Math Scores'!$F71:$IC71))</f>
        <is>
          <t/>
        </is>
      </c>
      <c r="CD70" s="519" t="inlineStr">
        <f aca="false">IF(COUNT('Math Scores'!$DV71:$EU71)=0,"",SUMIF('Math Scores'!$F$6:$IC$6,CD$4,'Math Scores'!$F71:$IC71))</f>
        <is>
          <t/>
        </is>
      </c>
      <c r="CE70" s="519" t="inlineStr">
        <f aca="false">IF(COUNT('Math Scores'!$DV71:$EU71)=0,"",SUMIF('Math Scores'!$F$6:$IC$6,CE$4,'Math Scores'!$F71:$IC71))</f>
        <is>
          <t/>
        </is>
      </c>
      <c r="CF70" s="519" t="inlineStr">
        <f aca="false">IF(COUNT('Math Scores'!$DV71:$EU71)=0,"",SUMIF('Math Scores'!$F$6:$IC$6,CF$4,'Math Scores'!$F71:$IC71))</f>
        <is>
          <t/>
        </is>
      </c>
      <c r="CG70" s="519" t="inlineStr">
        <f aca="false">IF(COUNT('Math Scores'!$DV71:$EU71)=0,"",SUMIF('Math Scores'!$F$6:$IC$6,CG$4,'Math Scores'!$F71:$IC71))</f>
        <is>
          <t/>
        </is>
      </c>
      <c r="CH70" s="519" t="inlineStr">
        <f aca="false">IF(COUNT('Math Scores'!$DV71:$EU71)=0,"",SUMIF('Math Scores'!$F$6:$IC$6,CH$4,'Math Scores'!$F71:$IC71))</f>
        <is>
          <t/>
        </is>
      </c>
      <c r="CI70" s="519" t="inlineStr">
        <f aca="false">IF(COUNT('Math Scores'!$DV71:$EU71)=0,"",SUMIF('Math Scores'!$F$6:$IC$6,CI$4,'Math Scores'!$F71:$IC71))</f>
        <is>
          <t/>
        </is>
      </c>
      <c r="CJ70" s="519" t="inlineStr">
        <f aca="false">IF(COUNT('Math Scores'!$DV71:$EU71)=0,"",SUMIF('Math Scores'!$F$6:$IC$6,CJ$4,'Math Scores'!$F71:$IC71))</f>
        <is>
          <t/>
        </is>
      </c>
      <c r="CK70" s="519" t="inlineStr">
        <f aca="false">IF(COUNT('Math Scores'!$DV71:$EU71)=0,"",SUMIF('Math Scores'!$F$6:$IC$6,CK$4,'Math Scores'!$F71:$IC71))</f>
        <is>
          <t/>
        </is>
      </c>
      <c r="CL70" s="519" t="inlineStr">
        <f aca="false">IF(COUNT('Math Scores'!$DV71:$EU71)=0,"",SUMIF('Math Scores'!$F$6:$IC$6,CL$4,'Math Scores'!$F71:$IC71))</f>
        <is>
          <t/>
        </is>
      </c>
      <c r="CM70" s="519" t="inlineStr">
        <f aca="false">IF(COUNT('Math Scores'!$DV71:$EU71)=0,"",SUMIF('Math Scores'!$F$6:$IC$6,CM$4,'Math Scores'!$F71:$IC71))</f>
        <is>
          <t/>
        </is>
      </c>
      <c r="CN70" s="519" t="inlineStr">
        <f aca="false">IF(COUNT('Math Scores'!$DV71:$EU71)=0,"",SUMIF('Math Scores'!$F$6:$IC$6,CN$4,'Math Scores'!$F71:$IC71))</f>
        <is>
          <t/>
        </is>
      </c>
      <c r="CO70" s="519" t="inlineStr">
        <f aca="false">IF(COUNT('Math Scores'!$DV71:$EU71)=0,"",SUMIF('Math Scores'!$F$6:$IC$6,CO$4,'Math Scores'!$F71:$IC71))</f>
        <is>
          <t/>
        </is>
      </c>
      <c r="CP70" s="519" t="inlineStr">
        <f aca="false">IF(COUNT('Math Scores'!$DV71:$EU71)=0,"",SUMIF('Math Scores'!$F$6:$IC$6,CP$4,'Math Scores'!$F71:$IC71))</f>
        <is>
          <t/>
        </is>
      </c>
      <c r="CQ70" s="519" t="inlineStr">
        <f aca="false">IF(COUNT('Math Scores'!$DV71:$EU71)=0,"",SUMIF('Math Scores'!$F$6:$IC$6,CQ$4,'Math Scores'!$F71:$IC71))</f>
        <is>
          <t/>
        </is>
      </c>
      <c r="CR70" s="519" t="inlineStr">
        <f aca="false">IF(COUNT('Math Scores'!$DV71:$EU71)=0,"",SUMIF('Math Scores'!$F$6:$IC$6,CR$4,'Math Scores'!$F71:$IC71))</f>
        <is>
          <t/>
        </is>
      </c>
      <c r="CS70" s="519" t="inlineStr">
        <f aca="false">IF(COUNT('Math Scores'!$DV71:$EU71)=0,"",SUMIF('Math Scores'!$F$6:$IC$6,CS$4,'Math Scores'!$F71:$IC71))</f>
        <is>
          <t/>
        </is>
      </c>
      <c r="CT70" s="519" t="inlineStr">
        <f aca="false">IF(COUNT('Math Scores'!$EV71:$FW71)=0,"",SUMIF('Math Scores'!$F$6:$IC$6,CT$4,'Math Scores'!$F71:$IC71))</f>
        <is>
          <t/>
        </is>
      </c>
      <c r="CU70" s="519" t="inlineStr">
        <f aca="false">IF(COUNT('Math Scores'!$EV71:$FW71)=0,"",SUMIF('Math Scores'!$F$6:$IC$6,CU$4,'Math Scores'!$F71:$IC71))</f>
        <is>
          <t/>
        </is>
      </c>
      <c r="CV70" s="519" t="inlineStr">
        <f aca="false">IF(COUNT('Math Scores'!$EV71:$FW71)=0,"",SUMIF('Math Scores'!$F$6:$IC$6,CV$4,'Math Scores'!$F71:$IC71))</f>
        <is>
          <t/>
        </is>
      </c>
      <c r="CW70" s="519" t="inlineStr">
        <f aca="false">IF(COUNT('Math Scores'!$EV71:$FW71)=0,"",SUMIF('Math Scores'!$F$6:$IC$6,CW$4,'Math Scores'!$F71:$IC71))</f>
        <is>
          <t/>
        </is>
      </c>
      <c r="CX70" s="519" t="inlineStr">
        <f aca="false">IF(COUNT('Math Scores'!$EV71:$FW71)=0,"",SUMIF('Math Scores'!$F$6:$IC$6,CX$4,'Math Scores'!$F71:$IC71))</f>
        <is>
          <t/>
        </is>
      </c>
      <c r="CY70" s="519" t="inlineStr">
        <f aca="false">IF(COUNT('Math Scores'!$EV71:$FW71)=0,"",SUMIF('Math Scores'!$F$6:$IC$6,CY$4,'Math Scores'!$F71:$IC71))</f>
        <is>
          <t/>
        </is>
      </c>
      <c r="CZ70" s="519" t="inlineStr">
        <f aca="false">IF(COUNT('Math Scores'!$EV71:$FW71)=0,"",SUMIF('Math Scores'!$F$6:$IC$6,CZ$4,'Math Scores'!$F71:$IC71))</f>
        <is>
          <t/>
        </is>
      </c>
      <c r="DA70" s="519" t="inlineStr">
        <f aca="false">IF(COUNT('Math Scores'!$EV71:$FW71)=0,"",SUMIF('Math Scores'!$F$6:$IC$6,DA$4,'Math Scores'!$F71:$IC71))</f>
        <is>
          <t/>
        </is>
      </c>
      <c r="DB70" s="519" t="inlineStr">
        <f aca="false">IF(COUNT('Math Scores'!$EV71:$FW71)=0,"",SUMIF('Math Scores'!$F$6:$IC$6,DB$4,'Math Scores'!$F71:$IC71))</f>
        <is>
          <t/>
        </is>
      </c>
      <c r="DC70" s="519" t="inlineStr">
        <f aca="false">IF(COUNT('Math Scores'!$EV71:$FW71)=0,"",SUMIF('Math Scores'!$F$6:$IC$6,DC$4,'Math Scores'!$F71:$IC71))</f>
        <is>
          <t/>
        </is>
      </c>
      <c r="DD70" s="519" t="inlineStr">
        <f aca="false">IF(COUNT('Math Scores'!$EV71:$FW71)=0,"",SUMIF('Math Scores'!$F$6:$IC$6,DD$4,'Math Scores'!$F71:$IC71))</f>
        <is>
          <t/>
        </is>
      </c>
      <c r="DE70" s="519" t="inlineStr">
        <f aca="false">IF(COUNT('Math Scores'!$EV71:$FW71)=0,"",SUMIF('Math Scores'!$F$6:$IC$6,DE$4,'Math Scores'!$F71:$IC71))</f>
        <is>
          <t/>
        </is>
      </c>
      <c r="DF70" s="519" t="inlineStr">
        <f aca="false">IF(COUNT('Math Scores'!$EV71:$FW71)=0,"",SUMIF('Math Scores'!$F$6:$IC$6,DF$4,'Math Scores'!$F71:$IC71))</f>
        <is>
          <t/>
        </is>
      </c>
      <c r="DG70" s="519" t="inlineStr">
        <f aca="false">IF(COUNT('Math Scores'!$EV71:$FW71)=0,"",SUMIF('Math Scores'!$F$6:$IC$6,DG$4,'Math Scores'!$F71:$IC71))</f>
        <is>
          <t/>
        </is>
      </c>
    </row>
    <row r="71" customFormat="false" ht="12.75" hidden="false" customHeight="false" outlineLevel="0" collapsed="false">
      <c r="A71" s="421" t="n">
        <v>64</v>
      </c>
      <c r="B71" s="228" t="inlineStr">
        <f aca="false">'Math Scores'!B72</f>
        <is>
          <t/>
        </is>
      </c>
      <c r="C71" s="517" t="inlineStr">
        <f aca="false">IF(COUNT('Math Scores'!F72:HI72)=0, "", (SUMIF('Math Scores'!$F$5:$HI$5,"Yes",'Math Scores'!F72:HI72)/SUMIF('Math Scores'!$F$5:$HI$5,"Yes",'Math Scores'!$F$2:$HI$2)))</f>
        <is>
          <t/>
        </is>
      </c>
      <c r="D71" s="476" t="inlineStr">
        <f aca="false">IF(B71="","",IF(COUNT(H71:DG71)=0,"",IF(('Cover Sheet'!$AC$6="2nd"),(SUM(H71:W71)/SUM(H$2:W$2)),IF(('Cover Sheet'!$AC$6="3rd"),(SUM(X71:AI71)/SUM(X$2:AI$2)),IF(('Cover Sheet'!$AC$6="4th"),(SUM(AJ71:AW71)/SUM(AJ$2:AW$2)),IF(('Cover Sheet'!$AC$6="5th"),(SUM(AX71:BK71)/SUM(AX$2:BK$2)),IF(('Cover Sheet'!$AC$6="6th"),(SUM(BL71:CC71)/SUM(BL$2:CC$2)),IF(('Cover Sheet'!$AC$6="7th"),(SUM(CD71:CS71)/SUM(CD$2:CS$2)),IF(('Cover Sheet'!$AC$6="8th"),(SUM(CT71:DG71)/SUM(CT$2:DG$2)),"ERROR")))))))))</f>
        <is>
          <t/>
        </is>
      </c>
      <c r="E71" s="318" t="str">
        <f aca="false">IF(D71="","",IF(D71&gt;0.9,"A1",IF(D71&gt;0.8,"A2",IF(D71&gt;0.7,"B1",IF(D71&gt;0.6,"B2",IF(D71&gt;0.5,"C1",IF(D71&gt;0.4,"C2",IF(D71&gt;0.32,"D",IF(D71&gt;0.2,"E1","E2")))))))))</f>
        <v/>
      </c>
      <c r="F71" s="476" t="str">
        <f aca="false">IF(G71="","",IF(G71&gt;=0.9,"Distinction",IF(G71&gt;=0.75,"First Class",IF(G71&gt;=0.56,"Second Class",IF(G71&gt;=0.35,"Pass","Unsatisfactory")))))</f>
        <v/>
      </c>
      <c r="G71" s="518" t="inlineStr">
        <f aca="false">IF(OR(B71="",'Cover Sheet'!$AC$6=""),"",IF(('Cover Sheet'!$AC$6="2nd"),(VLOOKUP(ROUND((D71*100),0),Goals!$E$4:$H$104,2,1)/100),IF(('Cover Sheet'!$AC$6="3rd"),(VLOOKUP(ROUND((D71*100),0),Goals!$E$4:$H$104,3,1)/100),VLOOKUP(ROUND((D71*100),0),Goals!$E$4:$H$104,4,1)/100)))</f>
        <is>
          <t/>
        </is>
      </c>
      <c r="H71" s="519" t="inlineStr">
        <f aca="false">IF(COUNT('Math Scores'!$F72:$AC72)=0,"",SUMIF('Math Scores'!$F$6:$IC$6,H$4,'Math Scores'!$F72:$IC72))</f>
        <is>
          <t/>
        </is>
      </c>
      <c r="I71" s="519" t="inlineStr">
        <f aca="false">IF(COUNT('Math Scores'!$F72:$AC72)=0,"",SUMIF('Math Scores'!$F$6:$IC$6,I$4,'Math Scores'!$F72:$IC72))</f>
        <is>
          <t/>
        </is>
      </c>
      <c r="J71" s="519" t="inlineStr">
        <f aca="false">IF(COUNT('Math Scores'!$F72:$AC72)=0,"",SUMIF('Math Scores'!$F$6:$IC$6,J$4,'Math Scores'!$F72:$IC72))</f>
        <is>
          <t/>
        </is>
      </c>
      <c r="K71" s="519" t="inlineStr">
        <f aca="false">IF(COUNT('Math Scores'!$F72:$AC72)=0,"",SUMIF('Math Scores'!$F$6:$IC$6,K$4,'Math Scores'!$F72:$IC72))</f>
        <is>
          <t/>
        </is>
      </c>
      <c r="L71" s="519" t="inlineStr">
        <f aca="false">IF(COUNT('Math Scores'!$F72:$AC72)=0,"",SUMIF('Math Scores'!$F$6:$IC$6,L$4,'Math Scores'!$F72:$IC72))</f>
        <is>
          <t/>
        </is>
      </c>
      <c r="M71" s="519" t="inlineStr">
        <f aca="false">IF(COUNT('Math Scores'!$F72:$AC72)=0,"",SUMIF('Math Scores'!$F$6:$IC$6,M$4,'Math Scores'!$F72:$IC72))</f>
        <is>
          <t/>
        </is>
      </c>
      <c r="N71" s="519" t="inlineStr">
        <f aca="false">IF(COUNT('Math Scores'!$F72:$AC72)=0,"",SUMIF('Math Scores'!$F$6:$IC$6,N$4,'Math Scores'!$F72:$IC72))</f>
        <is>
          <t/>
        </is>
      </c>
      <c r="O71" s="519" t="inlineStr">
        <f aca="false">IF(COUNT('Math Scores'!$F72:$AC72)=0,"",SUMIF('Math Scores'!$F$6:$IC$6,O$4,'Math Scores'!$F72:$IC72))</f>
        <is>
          <t/>
        </is>
      </c>
      <c r="P71" s="519" t="inlineStr">
        <f aca="false">IF(COUNT('Math Scores'!$F72:$AC72)=0,"",SUMIF('Math Scores'!$F$6:$IC$6,P$4,'Math Scores'!$F72:$IC72))</f>
        <is>
          <t/>
        </is>
      </c>
      <c r="Q71" s="519" t="inlineStr">
        <f aca="false">IF(COUNT('Math Scores'!$F72:$AC72)=0,"",SUMIF('Math Scores'!$F$6:$IC$6,Q$4,'Math Scores'!$F72:$IC72))</f>
        <is>
          <t/>
        </is>
      </c>
      <c r="R71" s="519" t="inlineStr">
        <f aca="false">IF(COUNT('Math Scores'!$F72:$AC72)=0,"",SUMIF('Math Scores'!$F$6:$IC$6,R$4,'Math Scores'!$F72:$IC72))</f>
        <is>
          <t/>
        </is>
      </c>
      <c r="S71" s="519"/>
      <c r="T71" s="519"/>
      <c r="U71" s="519"/>
      <c r="V71" s="519"/>
      <c r="W71" s="519"/>
      <c r="X71" s="519" t="inlineStr">
        <f aca="false">IF(COUNT('Math Scores'!$AD72:$AZ72)=0,"",SUMIF('Math Scores'!$F$6:$IC$6,X$4,'Math Scores'!$F72:$IC72))</f>
        <is>
          <t/>
        </is>
      </c>
      <c r="Y71" s="519" t="inlineStr">
        <f aca="false">IF(COUNT('Math Scores'!$AD72:$AZ72)=0,"",SUMIF('Math Scores'!$F$6:$IC$6,Y$4,'Math Scores'!$F72:$IC72))</f>
        <is>
          <t/>
        </is>
      </c>
      <c r="Z71" s="519" t="inlineStr">
        <f aca="false">IF(COUNT('Math Scores'!$AD72:$AZ72)=0,"",SUMIF('Math Scores'!$F$6:$IC$6,Z$4,'Math Scores'!$F72:$IC72))</f>
        <is>
          <t/>
        </is>
      </c>
      <c r="AA71" s="519" t="inlineStr">
        <f aca="false">IF(COUNT('Math Scores'!$AD72:$AZ72)=0,"",SUMIF('Math Scores'!$F$6:$IC$6,AA$4,'Math Scores'!$F72:$IC72))</f>
        <is>
          <t/>
        </is>
      </c>
      <c r="AB71" s="519" t="inlineStr">
        <f aca="false">IF(COUNT('Math Scores'!$AD72:$AZ72)=0,"",SUMIF('Math Scores'!$F$6:$IC$6,AB$4,'Math Scores'!$F72:$IC72))</f>
        <is>
          <t/>
        </is>
      </c>
      <c r="AC71" s="519" t="inlineStr">
        <f aca="false">IF(COUNT('Math Scores'!$AD72:$AZ72)=0,"",SUMIF('Math Scores'!$F$6:$IC$6,AC$4,'Math Scores'!$F72:$IC72))</f>
        <is>
          <t/>
        </is>
      </c>
      <c r="AD71" s="519" t="inlineStr">
        <f aca="false">IF(COUNT('Math Scores'!$AD72:$AZ72)=0,"",SUMIF('Math Scores'!$F$6:$IC$6,AD$4,'Math Scores'!$F72:$IC72))</f>
        <is>
          <t/>
        </is>
      </c>
      <c r="AE71" s="519" t="inlineStr">
        <f aca="false">IF(COUNT('Math Scores'!$AD72:$AZ72)=0,"",SUMIF('Math Scores'!$F$6:$IC$6,AE$4,'Math Scores'!$F72:$IC72))</f>
        <is>
          <t/>
        </is>
      </c>
      <c r="AF71" s="519" t="inlineStr">
        <f aca="false">IF(COUNT('Math Scores'!$AD72:$AZ72)=0,"",SUMIF('Math Scores'!$F$6:$IC$6,AF$4,'Math Scores'!$F72:$IC72))</f>
        <is>
          <t/>
        </is>
      </c>
      <c r="AG71" s="519" t="inlineStr">
        <f aca="false">IF(COUNT('Math Scores'!$AD72:$AZ72)=0,"",SUMIF('Math Scores'!$F$6:$IC$6,AG$4,'Math Scores'!$F72:$IC72))</f>
        <is>
          <t/>
        </is>
      </c>
      <c r="AH71" s="519" t="inlineStr">
        <f aca="false">IF(COUNT('Math Scores'!$AD72:$AZ72)=0,"",SUMIF('Math Scores'!$F$6:$IC$6,AH$4,'Math Scores'!$F72:$IC72))</f>
        <is>
          <t/>
        </is>
      </c>
      <c r="AI71" s="519" t="inlineStr">
        <f aca="false">IF(COUNT('Math Scores'!$AD72:$AZ72)=0,"",SUMIF('Math Scores'!$F$6:$IC$6,AI$4,'Math Scores'!$F72:$IC72))</f>
        <is>
          <t/>
        </is>
      </c>
      <c r="AJ71" s="519" t="inlineStr">
        <f aca="false">IF(COUNT('Math Scores'!$BA72:$BY72)=0,"",SUMIF('Math Scores'!$F$6:$IC$6,AJ$4,'Math Scores'!$F72:$IC72))</f>
        <is>
          <t/>
        </is>
      </c>
      <c r="AK71" s="519" t="inlineStr">
        <f aca="false">IF(COUNT('Math Scores'!$BA72:$BY72)=0,"",SUMIF('Math Scores'!$F$6:$IC$6,AK$4,'Math Scores'!$F72:$IC72))</f>
        <is>
          <t/>
        </is>
      </c>
      <c r="AL71" s="519" t="inlineStr">
        <f aca="false">IF(COUNT('Math Scores'!$BA72:$BY72)=0,"",SUMIF('Math Scores'!$F$6:$IC$6,AL$4,'Math Scores'!$F72:$IC72))</f>
        <is>
          <t/>
        </is>
      </c>
      <c r="AM71" s="519" t="inlineStr">
        <f aca="false">IF(COUNT('Math Scores'!$BA72:$BY72)=0,"",SUMIF('Math Scores'!$F$6:$IC$6,AM$4,'Math Scores'!$F72:$IC72))</f>
        <is>
          <t/>
        </is>
      </c>
      <c r="AN71" s="519" t="inlineStr">
        <f aca="false">IF(COUNT('Math Scores'!$BA72:$BY72)=0,"",SUMIF('Math Scores'!$F$6:$IC$6,AN$4,'Math Scores'!$F72:$IC72))</f>
        <is>
          <t/>
        </is>
      </c>
      <c r="AO71" s="519" t="inlineStr">
        <f aca="false">IF(COUNT('Math Scores'!$BA72:$BY72)=0,"",SUMIF('Math Scores'!$F$6:$IC$6,AO$4,'Math Scores'!$F72:$IC72))</f>
        <is>
          <t/>
        </is>
      </c>
      <c r="AP71" s="519" t="inlineStr">
        <f aca="false">IF(COUNT('Math Scores'!$BA72:$BY72)=0,"",SUMIF('Math Scores'!$F$6:$IC$6,AP$4,'Math Scores'!$F72:$IC72))</f>
        <is>
          <t/>
        </is>
      </c>
      <c r="AQ71" s="519" t="inlineStr">
        <f aca="false">IF(COUNT('Math Scores'!$BA72:$BY72)=0,"",SUMIF('Math Scores'!$F$6:$IC$6,AQ$4,'Math Scores'!$F72:$IC72))</f>
        <is>
          <t/>
        </is>
      </c>
      <c r="AR71" s="519" t="inlineStr">
        <f aca="false">IF(COUNT('Math Scores'!$BA72:$BY72)=0,"",SUMIF('Math Scores'!$F$6:$IC$6,AR$4,'Math Scores'!$F72:$IC72))</f>
        <is>
          <t/>
        </is>
      </c>
      <c r="AS71" s="519" t="inlineStr">
        <f aca="false">IF(COUNT('Math Scores'!$BA72:$BY72)=0,"",SUMIF('Math Scores'!$F$6:$IC$6,AS$4,'Math Scores'!$F72:$IC72))</f>
        <is>
          <t/>
        </is>
      </c>
      <c r="AT71" s="519" t="inlineStr">
        <f aca="false">IF(COUNT('Math Scores'!$BA72:$BY72)=0,"",SUMIF('Math Scores'!$F$6:$IC$6,AT$4,'Math Scores'!$F72:$IC72))</f>
        <is>
          <t/>
        </is>
      </c>
      <c r="AU71" s="519" t="inlineStr">
        <f aca="false">IF(COUNT('Math Scores'!$BA72:$BY72)=0,"",SUMIF('Math Scores'!$F$6:$IC$6,AU$4,'Math Scores'!$F72:$IC72))</f>
        <is>
          <t/>
        </is>
      </c>
      <c r="AV71" s="519" t="inlineStr">
        <f aca="false">IF(COUNT('Math Scores'!$BA72:$BY72)=0,"",SUMIF('Math Scores'!$F$6:$IC$6,AV$4,'Math Scores'!$F72:$IC72))</f>
        <is>
          <t/>
        </is>
      </c>
      <c r="AW71" s="519" t="inlineStr">
        <f aca="false">IF(COUNT('Math Scores'!$BA72:$BY72)=0,"",SUMIF('Math Scores'!$F$6:$IC$6,AW$4,'Math Scores'!$F72:$IC72))</f>
        <is>
          <t/>
        </is>
      </c>
      <c r="AX71" s="519" t="inlineStr">
        <f aca="false">IF(COUNT('Math Scores'!$BZ72:$CW72)=0,"",SUMIF('Math Scores'!$F$6:$IC$6,AX$4,'Math Scores'!$F72:$IC72))</f>
        <is>
          <t/>
        </is>
      </c>
      <c r="AY71" s="519" t="inlineStr">
        <f aca="false">IF(COUNT('Math Scores'!$BZ72:$CW72)=0,"",SUMIF('Math Scores'!$F$6:$IC$6,AY$4,'Math Scores'!$F72:$IC72))</f>
        <is>
          <t/>
        </is>
      </c>
      <c r="AZ71" s="519" t="inlineStr">
        <f aca="false">IF(COUNT('Math Scores'!$BZ72:$CW72)=0,"",SUMIF('Math Scores'!$F$6:$IC$6,AZ$4,'Math Scores'!$F72:$IC72))</f>
        <is>
          <t/>
        </is>
      </c>
      <c r="BA71" s="519" t="inlineStr">
        <f aca="false">IF(COUNT('Math Scores'!$BZ72:$CW72)=0,"",SUMIF('Math Scores'!$F$6:$IC$6,BA$4,'Math Scores'!$F72:$IC72))</f>
        <is>
          <t/>
        </is>
      </c>
      <c r="BB71" s="519" t="inlineStr">
        <f aca="false">IF(COUNT('Math Scores'!$BZ72:$CW72)=0,"",SUMIF('Math Scores'!$F$6:$IC$6,BB$4,'Math Scores'!$F72:$IC72))</f>
        <is>
          <t/>
        </is>
      </c>
      <c r="BC71" s="519" t="inlineStr">
        <f aca="false">IF(COUNT('Math Scores'!$BZ72:$CW72)=0,"",SUMIF('Math Scores'!$F$6:$IC$6,BC$4,'Math Scores'!$F72:$IC72))</f>
        <is>
          <t/>
        </is>
      </c>
      <c r="BD71" s="519" t="inlineStr">
        <f aca="false">IF(COUNT('Math Scores'!$BZ72:$CW72)=0,"",SUMIF('Math Scores'!$F$6:$IC$6,BD$4,'Math Scores'!$F72:$IC72))</f>
        <is>
          <t/>
        </is>
      </c>
      <c r="BE71" s="519" t="inlineStr">
        <f aca="false">IF(COUNT('Math Scores'!$BZ72:$CW72)=0,"",SUMIF('Math Scores'!$F$6:$IC$6,BE$4,'Math Scores'!$F72:$IC72))</f>
        <is>
          <t/>
        </is>
      </c>
      <c r="BF71" s="519" t="inlineStr">
        <f aca="false">IF(COUNT('Math Scores'!$BZ72:$CW72)=0,"",SUMIF('Math Scores'!$F$6:$IC$6,BF$4,'Math Scores'!$F72:$IC72))</f>
        <is>
          <t/>
        </is>
      </c>
      <c r="BG71" s="519" t="inlineStr">
        <f aca="false">IF(COUNT('Math Scores'!$BZ72:$CW72)=0,"",SUMIF('Math Scores'!$F$6:$IC$6,BG$4,'Math Scores'!$F72:$IC72))</f>
        <is>
          <t/>
        </is>
      </c>
      <c r="BH71" s="519" t="inlineStr">
        <f aca="false">IF(COUNT('Math Scores'!$BZ72:$CW72)=0,"",SUMIF('Math Scores'!$F$6:$IC$6,BH$4,'Math Scores'!$F72:$IC72))</f>
        <is>
          <t/>
        </is>
      </c>
      <c r="BI71" s="519" t="inlineStr">
        <f aca="false">IF(COUNT('Math Scores'!$BZ72:$CW72)=0,"",SUMIF('Math Scores'!$F$6:$IC$6,BI$4,'Math Scores'!$F72:$IC72))</f>
        <is>
          <t/>
        </is>
      </c>
      <c r="BJ71" s="519" t="inlineStr">
        <f aca="false">IF(COUNT('Math Scores'!$BZ72:$CW72)=0,"",SUMIF('Math Scores'!$F$6:$IC$6,BJ$4,'Math Scores'!$F72:$IC72))</f>
        <is>
          <t/>
        </is>
      </c>
      <c r="BK71" s="519" t="inlineStr">
        <f aca="false">IF(COUNT('Math Scores'!$BZ72:$CW72)=0,"",SUMIF('Math Scores'!$F$6:$IC$6,BK$4,'Math Scores'!$F72:$IC72))</f>
        <is>
          <t/>
        </is>
      </c>
      <c r="BL71" s="519" t="inlineStr">
        <f aca="false">IF(COUNT('Math Scores'!$CX72:$DU72)=0,"",SUMIF('Math Scores'!$F$6:$IC$6,BL$4,'Math Scores'!$F72:$IC72))</f>
        <is>
          <t/>
        </is>
      </c>
      <c r="BM71" s="519" t="inlineStr">
        <f aca="false">IF(COUNT('Math Scores'!$CX72:$DU72)=0,"",SUMIF('Math Scores'!$F$6:$IC$6,BM$4,'Math Scores'!$F72:$IC72))</f>
        <is>
          <t/>
        </is>
      </c>
      <c r="BN71" s="519" t="inlineStr">
        <f aca="false">IF(COUNT('Math Scores'!$CX72:$DU72)=0,"",SUMIF('Math Scores'!$F$6:$IC$6,BN$4,'Math Scores'!$F72:$IC72))</f>
        <is>
          <t/>
        </is>
      </c>
      <c r="BO71" s="519" t="inlineStr">
        <f aca="false">IF(COUNT('Math Scores'!$CX72:$DU72)=0,"",SUMIF('Math Scores'!$F$6:$IC$6,BO$4,'Math Scores'!$F72:$IC72))</f>
        <is>
          <t/>
        </is>
      </c>
      <c r="BP71" s="519" t="inlineStr">
        <f aca="false">IF(COUNT('Math Scores'!$CX72:$DU72)=0,"",SUMIF('Math Scores'!$F$6:$IC$6,BP$4,'Math Scores'!$F72:$IC72))</f>
        <is>
          <t/>
        </is>
      </c>
      <c r="BQ71" s="519" t="inlineStr">
        <f aca="false">IF(COUNT('Math Scores'!$CX72:$DU72)=0,"",SUMIF('Math Scores'!$F$6:$IC$6,BQ$4,'Math Scores'!$F72:$IC72))</f>
        <is>
          <t/>
        </is>
      </c>
      <c r="BR71" s="519" t="inlineStr">
        <f aca="false">IF(COUNT('Math Scores'!$CX72:$DU72)=0,"",SUMIF('Math Scores'!$F$6:$IC$6,BR$4,'Math Scores'!$F72:$IC72))</f>
        <is>
          <t/>
        </is>
      </c>
      <c r="BS71" s="519" t="inlineStr">
        <f aca="false">IF(COUNT('Math Scores'!$CX72:$DU72)=0,"",SUMIF('Math Scores'!$F$6:$IC$6,BS$4,'Math Scores'!$F72:$IC72))</f>
        <is>
          <t/>
        </is>
      </c>
      <c r="BT71" s="519" t="inlineStr">
        <f aca="false">IF(COUNT('Math Scores'!$CX72:$DU72)=0,"",SUMIF('Math Scores'!$F$6:$IC$6,BT$4,'Math Scores'!$F72:$IC72))</f>
        <is>
          <t/>
        </is>
      </c>
      <c r="BU71" s="519" t="inlineStr">
        <f aca="false">IF(COUNT('Math Scores'!$CX72:$DU72)=0,"",SUMIF('Math Scores'!$F$6:$IC$6,BU$4,'Math Scores'!$F72:$IC72))</f>
        <is>
          <t/>
        </is>
      </c>
      <c r="BV71" s="519" t="inlineStr">
        <f aca="false">IF(COUNT('Math Scores'!$CX72:$DU72)=0,"",SUMIF('Math Scores'!$F$6:$IC$6,BV$4,'Math Scores'!$F72:$IC72))</f>
        <is>
          <t/>
        </is>
      </c>
      <c r="BW71" s="519" t="inlineStr">
        <f aca="false">IF(COUNT('Math Scores'!$CX72:$DU72)=0,"",SUMIF('Math Scores'!$F$6:$IC$6,BW$4,'Math Scores'!$F72:$IC72))</f>
        <is>
          <t/>
        </is>
      </c>
      <c r="BX71" s="519" t="inlineStr">
        <f aca="false">IF(COUNT('Math Scores'!$CX72:$DU72)=0,"",SUMIF('Math Scores'!$F$6:$IC$6,BX$4,'Math Scores'!$F72:$IC72))</f>
        <is>
          <t/>
        </is>
      </c>
      <c r="BY71" s="519" t="inlineStr">
        <f aca="false">IF(COUNT('Math Scores'!$CX72:$DU72)=0,"",SUMIF('Math Scores'!$F$6:$IC$6,BY$4,'Math Scores'!$F72:$IC72))</f>
        <is>
          <t/>
        </is>
      </c>
      <c r="BZ71" s="519" t="inlineStr">
        <f aca="false">IF(COUNT('Math Scores'!$CX72:$DU72)=0,"",SUMIF('Math Scores'!$F$6:$IC$6,BZ$4,'Math Scores'!$F72:$IC72))</f>
        <is>
          <t/>
        </is>
      </c>
      <c r="CA71" s="519" t="inlineStr">
        <f aca="false">IF(COUNT('Math Scores'!$CX72:$DU72)=0,"",SUMIF('Math Scores'!$F$6:$IC$6,CA$4,'Math Scores'!$F72:$IC72))</f>
        <is>
          <t/>
        </is>
      </c>
      <c r="CB71" s="519" t="inlineStr">
        <f aca="false">IF(COUNT('Math Scores'!$CX72:$DU72)=0,"",SUMIF('Math Scores'!$F$6:$IC$6,CB$4,'Math Scores'!$F72:$IC72))</f>
        <is>
          <t/>
        </is>
      </c>
      <c r="CC71" s="519" t="inlineStr">
        <f aca="false">IF(COUNT('Math Scores'!$CX72:$DU72)=0,"",SUMIF('Math Scores'!$F$6:$IC$6,CC$4,'Math Scores'!$F72:$IC72))</f>
        <is>
          <t/>
        </is>
      </c>
      <c r="CD71" s="519" t="inlineStr">
        <f aca="false">IF(COUNT('Math Scores'!$DV72:$EU72)=0,"",SUMIF('Math Scores'!$F$6:$IC$6,CD$4,'Math Scores'!$F72:$IC72))</f>
        <is>
          <t/>
        </is>
      </c>
      <c r="CE71" s="519" t="inlineStr">
        <f aca="false">IF(COUNT('Math Scores'!$DV72:$EU72)=0,"",SUMIF('Math Scores'!$F$6:$IC$6,CE$4,'Math Scores'!$F72:$IC72))</f>
        <is>
          <t/>
        </is>
      </c>
      <c r="CF71" s="519" t="inlineStr">
        <f aca="false">IF(COUNT('Math Scores'!$DV72:$EU72)=0,"",SUMIF('Math Scores'!$F$6:$IC$6,CF$4,'Math Scores'!$F72:$IC72))</f>
        <is>
          <t/>
        </is>
      </c>
      <c r="CG71" s="519" t="inlineStr">
        <f aca="false">IF(COUNT('Math Scores'!$DV72:$EU72)=0,"",SUMIF('Math Scores'!$F$6:$IC$6,CG$4,'Math Scores'!$F72:$IC72))</f>
        <is>
          <t/>
        </is>
      </c>
      <c r="CH71" s="519" t="inlineStr">
        <f aca="false">IF(COUNT('Math Scores'!$DV72:$EU72)=0,"",SUMIF('Math Scores'!$F$6:$IC$6,CH$4,'Math Scores'!$F72:$IC72))</f>
        <is>
          <t/>
        </is>
      </c>
      <c r="CI71" s="519" t="inlineStr">
        <f aca="false">IF(COUNT('Math Scores'!$DV72:$EU72)=0,"",SUMIF('Math Scores'!$F$6:$IC$6,CI$4,'Math Scores'!$F72:$IC72))</f>
        <is>
          <t/>
        </is>
      </c>
      <c r="CJ71" s="519" t="inlineStr">
        <f aca="false">IF(COUNT('Math Scores'!$DV72:$EU72)=0,"",SUMIF('Math Scores'!$F$6:$IC$6,CJ$4,'Math Scores'!$F72:$IC72))</f>
        <is>
          <t/>
        </is>
      </c>
      <c r="CK71" s="519" t="inlineStr">
        <f aca="false">IF(COUNT('Math Scores'!$DV72:$EU72)=0,"",SUMIF('Math Scores'!$F$6:$IC$6,CK$4,'Math Scores'!$F72:$IC72))</f>
        <is>
          <t/>
        </is>
      </c>
      <c r="CL71" s="519" t="inlineStr">
        <f aca="false">IF(COUNT('Math Scores'!$DV72:$EU72)=0,"",SUMIF('Math Scores'!$F$6:$IC$6,CL$4,'Math Scores'!$F72:$IC72))</f>
        <is>
          <t/>
        </is>
      </c>
      <c r="CM71" s="519" t="inlineStr">
        <f aca="false">IF(COUNT('Math Scores'!$DV72:$EU72)=0,"",SUMIF('Math Scores'!$F$6:$IC$6,CM$4,'Math Scores'!$F72:$IC72))</f>
        <is>
          <t/>
        </is>
      </c>
      <c r="CN71" s="519" t="inlineStr">
        <f aca="false">IF(COUNT('Math Scores'!$DV72:$EU72)=0,"",SUMIF('Math Scores'!$F$6:$IC$6,CN$4,'Math Scores'!$F72:$IC72))</f>
        <is>
          <t/>
        </is>
      </c>
      <c r="CO71" s="519" t="inlineStr">
        <f aca="false">IF(COUNT('Math Scores'!$DV72:$EU72)=0,"",SUMIF('Math Scores'!$F$6:$IC$6,CO$4,'Math Scores'!$F72:$IC72))</f>
        <is>
          <t/>
        </is>
      </c>
      <c r="CP71" s="519" t="inlineStr">
        <f aca="false">IF(COUNT('Math Scores'!$DV72:$EU72)=0,"",SUMIF('Math Scores'!$F$6:$IC$6,CP$4,'Math Scores'!$F72:$IC72))</f>
        <is>
          <t/>
        </is>
      </c>
      <c r="CQ71" s="519" t="inlineStr">
        <f aca="false">IF(COUNT('Math Scores'!$DV72:$EU72)=0,"",SUMIF('Math Scores'!$F$6:$IC$6,CQ$4,'Math Scores'!$F72:$IC72))</f>
        <is>
          <t/>
        </is>
      </c>
      <c r="CR71" s="519" t="inlineStr">
        <f aca="false">IF(COUNT('Math Scores'!$DV72:$EU72)=0,"",SUMIF('Math Scores'!$F$6:$IC$6,CR$4,'Math Scores'!$F72:$IC72))</f>
        <is>
          <t/>
        </is>
      </c>
      <c r="CS71" s="519" t="inlineStr">
        <f aca="false">IF(COUNT('Math Scores'!$DV72:$EU72)=0,"",SUMIF('Math Scores'!$F$6:$IC$6,CS$4,'Math Scores'!$F72:$IC72))</f>
        <is>
          <t/>
        </is>
      </c>
      <c r="CT71" s="519" t="inlineStr">
        <f aca="false">IF(COUNT('Math Scores'!$EV72:$FW72)=0,"",SUMIF('Math Scores'!$F$6:$IC$6,CT$4,'Math Scores'!$F72:$IC72))</f>
        <is>
          <t/>
        </is>
      </c>
      <c r="CU71" s="519" t="inlineStr">
        <f aca="false">IF(COUNT('Math Scores'!$EV72:$FW72)=0,"",SUMIF('Math Scores'!$F$6:$IC$6,CU$4,'Math Scores'!$F72:$IC72))</f>
        <is>
          <t/>
        </is>
      </c>
      <c r="CV71" s="519" t="inlineStr">
        <f aca="false">IF(COUNT('Math Scores'!$EV72:$FW72)=0,"",SUMIF('Math Scores'!$F$6:$IC$6,CV$4,'Math Scores'!$F72:$IC72))</f>
        <is>
          <t/>
        </is>
      </c>
      <c r="CW71" s="519" t="inlineStr">
        <f aca="false">IF(COUNT('Math Scores'!$EV72:$FW72)=0,"",SUMIF('Math Scores'!$F$6:$IC$6,CW$4,'Math Scores'!$F72:$IC72))</f>
        <is>
          <t/>
        </is>
      </c>
      <c r="CX71" s="519" t="inlineStr">
        <f aca="false">IF(COUNT('Math Scores'!$EV72:$FW72)=0,"",SUMIF('Math Scores'!$F$6:$IC$6,CX$4,'Math Scores'!$F72:$IC72))</f>
        <is>
          <t/>
        </is>
      </c>
      <c r="CY71" s="519" t="inlineStr">
        <f aca="false">IF(COUNT('Math Scores'!$EV72:$FW72)=0,"",SUMIF('Math Scores'!$F$6:$IC$6,CY$4,'Math Scores'!$F72:$IC72))</f>
        <is>
          <t/>
        </is>
      </c>
      <c r="CZ71" s="519" t="inlineStr">
        <f aca="false">IF(COUNT('Math Scores'!$EV72:$FW72)=0,"",SUMIF('Math Scores'!$F$6:$IC$6,CZ$4,'Math Scores'!$F72:$IC72))</f>
        <is>
          <t/>
        </is>
      </c>
      <c r="DA71" s="519" t="inlineStr">
        <f aca="false">IF(COUNT('Math Scores'!$EV72:$FW72)=0,"",SUMIF('Math Scores'!$F$6:$IC$6,DA$4,'Math Scores'!$F72:$IC72))</f>
        <is>
          <t/>
        </is>
      </c>
      <c r="DB71" s="519" t="inlineStr">
        <f aca="false">IF(COUNT('Math Scores'!$EV72:$FW72)=0,"",SUMIF('Math Scores'!$F$6:$IC$6,DB$4,'Math Scores'!$F72:$IC72))</f>
        <is>
          <t/>
        </is>
      </c>
      <c r="DC71" s="519" t="inlineStr">
        <f aca="false">IF(COUNT('Math Scores'!$EV72:$FW72)=0,"",SUMIF('Math Scores'!$F$6:$IC$6,DC$4,'Math Scores'!$F72:$IC72))</f>
        <is>
          <t/>
        </is>
      </c>
      <c r="DD71" s="519" t="inlineStr">
        <f aca="false">IF(COUNT('Math Scores'!$EV72:$FW72)=0,"",SUMIF('Math Scores'!$F$6:$IC$6,DD$4,'Math Scores'!$F72:$IC72))</f>
        <is>
          <t/>
        </is>
      </c>
      <c r="DE71" s="519" t="inlineStr">
        <f aca="false">IF(COUNT('Math Scores'!$EV72:$FW72)=0,"",SUMIF('Math Scores'!$F$6:$IC$6,DE$4,'Math Scores'!$F72:$IC72))</f>
        <is>
          <t/>
        </is>
      </c>
      <c r="DF71" s="519" t="inlineStr">
        <f aca="false">IF(COUNT('Math Scores'!$EV72:$FW72)=0,"",SUMIF('Math Scores'!$F$6:$IC$6,DF$4,'Math Scores'!$F72:$IC72))</f>
        <is>
          <t/>
        </is>
      </c>
      <c r="DG71" s="519" t="inlineStr">
        <f aca="false">IF(COUNT('Math Scores'!$EV72:$FW72)=0,"",SUMIF('Math Scores'!$F$6:$IC$6,DG$4,'Math Scores'!$F72:$IC72))</f>
        <is>
          <t/>
        </is>
      </c>
    </row>
    <row r="72" customFormat="false" ht="12.75" hidden="false" customHeight="false" outlineLevel="0" collapsed="false">
      <c r="A72" s="421" t="n">
        <v>65</v>
      </c>
      <c r="B72" s="228" t="inlineStr">
        <f aca="false">'Math Scores'!B73</f>
        <is>
          <t/>
        </is>
      </c>
      <c r="C72" s="517" t="inlineStr">
        <f aca="false">IF(COUNT('Math Scores'!F73:HI73)=0, "", (SUMIF('Math Scores'!$F$5:$HI$5,"Yes",'Math Scores'!F73:HI73)/SUMIF('Math Scores'!$F$5:$HI$5,"Yes",'Math Scores'!$F$2:$HI$2)))</f>
        <is>
          <t/>
        </is>
      </c>
      <c r="D72" s="476" t="inlineStr">
        <f aca="false">IF(B72="","",IF(COUNT(H72:DG72)=0,"",IF(('Cover Sheet'!$AC$6="2nd"),(SUM(H72:W72)/SUM(H$2:W$2)),IF(('Cover Sheet'!$AC$6="3rd"),(SUM(X72:AI72)/SUM(X$2:AI$2)),IF(('Cover Sheet'!$AC$6="4th"),(SUM(AJ72:AW72)/SUM(AJ$2:AW$2)),IF(('Cover Sheet'!$AC$6="5th"),(SUM(AX72:BK72)/SUM(AX$2:BK$2)),IF(('Cover Sheet'!$AC$6="6th"),(SUM(BL72:CC72)/SUM(BL$2:CC$2)),IF(('Cover Sheet'!$AC$6="7th"),(SUM(CD72:CS72)/SUM(CD$2:CS$2)),IF(('Cover Sheet'!$AC$6="8th"),(SUM(CT72:DG72)/SUM(CT$2:DG$2)),"ERROR")))))))))</f>
        <is>
          <t/>
        </is>
      </c>
      <c r="E72" s="318" t="str">
        <f aca="false">IF(D72="","",IF(D72&gt;0.9,"A1",IF(D72&gt;0.8,"A2",IF(D72&gt;0.7,"B1",IF(D72&gt;0.6,"B2",IF(D72&gt;0.5,"C1",IF(D72&gt;0.4,"C2",IF(D72&gt;0.32,"D",IF(D72&gt;0.2,"E1","E2")))))))))</f>
        <v/>
      </c>
      <c r="F72" s="476" t="str">
        <f aca="false">IF(G72="","",IF(G72&gt;=0.9,"Distinction",IF(G72&gt;=0.75,"First Class",IF(G72&gt;=0.56,"Second Class",IF(G72&gt;=0.35,"Pass","Unsatisfactory")))))</f>
        <v/>
      </c>
      <c r="G72" s="518" t="inlineStr">
        <f aca="false">IF(OR(B72="",'Cover Sheet'!$AC$6=""),"",IF(('Cover Sheet'!$AC$6="2nd"),(VLOOKUP(ROUND((D72*100),0),Goals!$E$4:$H$104,2,1)/100),IF(('Cover Sheet'!$AC$6="3rd"),(VLOOKUP(ROUND((D72*100),0),Goals!$E$4:$H$104,3,1)/100),VLOOKUP(ROUND((D72*100),0),Goals!$E$4:$H$104,4,1)/100)))</f>
        <is>
          <t/>
        </is>
      </c>
      <c r="H72" s="519" t="inlineStr">
        <f aca="false">IF(COUNT('Math Scores'!$F73:$AC73)=0,"",SUMIF('Math Scores'!$F$6:$IC$6,H$4,'Math Scores'!$F73:$IC73))</f>
        <is>
          <t/>
        </is>
      </c>
      <c r="I72" s="519" t="inlineStr">
        <f aca="false">IF(COUNT('Math Scores'!$F73:$AC73)=0,"",SUMIF('Math Scores'!$F$6:$IC$6,I$4,'Math Scores'!$F73:$IC73))</f>
        <is>
          <t/>
        </is>
      </c>
      <c r="J72" s="519" t="inlineStr">
        <f aca="false">IF(COUNT('Math Scores'!$F73:$AC73)=0,"",SUMIF('Math Scores'!$F$6:$IC$6,J$4,'Math Scores'!$F73:$IC73))</f>
        <is>
          <t/>
        </is>
      </c>
      <c r="K72" s="519" t="inlineStr">
        <f aca="false">IF(COUNT('Math Scores'!$F73:$AC73)=0,"",SUMIF('Math Scores'!$F$6:$IC$6,K$4,'Math Scores'!$F73:$IC73))</f>
        <is>
          <t/>
        </is>
      </c>
      <c r="L72" s="519" t="inlineStr">
        <f aca="false">IF(COUNT('Math Scores'!$F73:$AC73)=0,"",SUMIF('Math Scores'!$F$6:$IC$6,L$4,'Math Scores'!$F73:$IC73))</f>
        <is>
          <t/>
        </is>
      </c>
      <c r="M72" s="519" t="inlineStr">
        <f aca="false">IF(COUNT('Math Scores'!$F73:$AC73)=0,"",SUMIF('Math Scores'!$F$6:$IC$6,M$4,'Math Scores'!$F73:$IC73))</f>
        <is>
          <t/>
        </is>
      </c>
      <c r="N72" s="519" t="inlineStr">
        <f aca="false">IF(COUNT('Math Scores'!$F73:$AC73)=0,"",SUMIF('Math Scores'!$F$6:$IC$6,N$4,'Math Scores'!$F73:$IC73))</f>
        <is>
          <t/>
        </is>
      </c>
      <c r="O72" s="519" t="inlineStr">
        <f aca="false">IF(COUNT('Math Scores'!$F73:$AC73)=0,"",SUMIF('Math Scores'!$F$6:$IC$6,O$4,'Math Scores'!$F73:$IC73))</f>
        <is>
          <t/>
        </is>
      </c>
      <c r="P72" s="519" t="inlineStr">
        <f aca="false">IF(COUNT('Math Scores'!$F73:$AC73)=0,"",SUMIF('Math Scores'!$F$6:$IC$6,P$4,'Math Scores'!$F73:$IC73))</f>
        <is>
          <t/>
        </is>
      </c>
      <c r="Q72" s="519" t="inlineStr">
        <f aca="false">IF(COUNT('Math Scores'!$F73:$AC73)=0,"",SUMIF('Math Scores'!$F$6:$IC$6,Q$4,'Math Scores'!$F73:$IC73))</f>
        <is>
          <t/>
        </is>
      </c>
      <c r="R72" s="519" t="inlineStr">
        <f aca="false">IF(COUNT('Math Scores'!$F73:$AC73)=0,"",SUMIF('Math Scores'!$F$6:$IC$6,R$4,'Math Scores'!$F73:$IC73))</f>
        <is>
          <t/>
        </is>
      </c>
      <c r="S72" s="519"/>
      <c r="T72" s="519"/>
      <c r="U72" s="519"/>
      <c r="V72" s="519"/>
      <c r="W72" s="519"/>
      <c r="X72" s="519" t="inlineStr">
        <f aca="false">IF(COUNT('Math Scores'!$AD73:$AZ73)=0,"",SUMIF('Math Scores'!$F$6:$IC$6,X$4,'Math Scores'!$F73:$IC73))</f>
        <is>
          <t/>
        </is>
      </c>
      <c r="Y72" s="519" t="inlineStr">
        <f aca="false">IF(COUNT('Math Scores'!$AD73:$AZ73)=0,"",SUMIF('Math Scores'!$F$6:$IC$6,Y$4,'Math Scores'!$F73:$IC73))</f>
        <is>
          <t/>
        </is>
      </c>
      <c r="Z72" s="519" t="inlineStr">
        <f aca="false">IF(COUNT('Math Scores'!$AD73:$AZ73)=0,"",SUMIF('Math Scores'!$F$6:$IC$6,Z$4,'Math Scores'!$F73:$IC73))</f>
        <is>
          <t/>
        </is>
      </c>
      <c r="AA72" s="519" t="inlineStr">
        <f aca="false">IF(COUNT('Math Scores'!$AD73:$AZ73)=0,"",SUMIF('Math Scores'!$F$6:$IC$6,AA$4,'Math Scores'!$F73:$IC73))</f>
        <is>
          <t/>
        </is>
      </c>
      <c r="AB72" s="519" t="inlineStr">
        <f aca="false">IF(COUNT('Math Scores'!$AD73:$AZ73)=0,"",SUMIF('Math Scores'!$F$6:$IC$6,AB$4,'Math Scores'!$F73:$IC73))</f>
        <is>
          <t/>
        </is>
      </c>
      <c r="AC72" s="519" t="inlineStr">
        <f aca="false">IF(COUNT('Math Scores'!$AD73:$AZ73)=0,"",SUMIF('Math Scores'!$F$6:$IC$6,AC$4,'Math Scores'!$F73:$IC73))</f>
        <is>
          <t/>
        </is>
      </c>
      <c r="AD72" s="519" t="inlineStr">
        <f aca="false">IF(COUNT('Math Scores'!$AD73:$AZ73)=0,"",SUMIF('Math Scores'!$F$6:$IC$6,AD$4,'Math Scores'!$F73:$IC73))</f>
        <is>
          <t/>
        </is>
      </c>
      <c r="AE72" s="519" t="inlineStr">
        <f aca="false">IF(COUNT('Math Scores'!$AD73:$AZ73)=0,"",SUMIF('Math Scores'!$F$6:$IC$6,AE$4,'Math Scores'!$F73:$IC73))</f>
        <is>
          <t/>
        </is>
      </c>
      <c r="AF72" s="519" t="inlineStr">
        <f aca="false">IF(COUNT('Math Scores'!$AD73:$AZ73)=0,"",SUMIF('Math Scores'!$F$6:$IC$6,AF$4,'Math Scores'!$F73:$IC73))</f>
        <is>
          <t/>
        </is>
      </c>
      <c r="AG72" s="519" t="inlineStr">
        <f aca="false">IF(COUNT('Math Scores'!$AD73:$AZ73)=0,"",SUMIF('Math Scores'!$F$6:$IC$6,AG$4,'Math Scores'!$F73:$IC73))</f>
        <is>
          <t/>
        </is>
      </c>
      <c r="AH72" s="519" t="inlineStr">
        <f aca="false">IF(COUNT('Math Scores'!$AD73:$AZ73)=0,"",SUMIF('Math Scores'!$F$6:$IC$6,AH$4,'Math Scores'!$F73:$IC73))</f>
        <is>
          <t/>
        </is>
      </c>
      <c r="AI72" s="519" t="inlineStr">
        <f aca="false">IF(COUNT('Math Scores'!$AD73:$AZ73)=0,"",SUMIF('Math Scores'!$F$6:$IC$6,AI$4,'Math Scores'!$F73:$IC73))</f>
        <is>
          <t/>
        </is>
      </c>
      <c r="AJ72" s="519" t="inlineStr">
        <f aca="false">IF(COUNT('Math Scores'!$BA73:$BY73)=0,"",SUMIF('Math Scores'!$F$6:$IC$6,AJ$4,'Math Scores'!$F73:$IC73))</f>
        <is>
          <t/>
        </is>
      </c>
      <c r="AK72" s="519" t="inlineStr">
        <f aca="false">IF(COUNT('Math Scores'!$BA73:$BY73)=0,"",SUMIF('Math Scores'!$F$6:$IC$6,AK$4,'Math Scores'!$F73:$IC73))</f>
        <is>
          <t/>
        </is>
      </c>
      <c r="AL72" s="519" t="inlineStr">
        <f aca="false">IF(COUNT('Math Scores'!$BA73:$BY73)=0,"",SUMIF('Math Scores'!$F$6:$IC$6,AL$4,'Math Scores'!$F73:$IC73))</f>
        <is>
          <t/>
        </is>
      </c>
      <c r="AM72" s="519" t="inlineStr">
        <f aca="false">IF(COUNT('Math Scores'!$BA73:$BY73)=0,"",SUMIF('Math Scores'!$F$6:$IC$6,AM$4,'Math Scores'!$F73:$IC73))</f>
        <is>
          <t/>
        </is>
      </c>
      <c r="AN72" s="519" t="inlineStr">
        <f aca="false">IF(COUNT('Math Scores'!$BA73:$BY73)=0,"",SUMIF('Math Scores'!$F$6:$IC$6,AN$4,'Math Scores'!$F73:$IC73))</f>
        <is>
          <t/>
        </is>
      </c>
      <c r="AO72" s="519" t="inlineStr">
        <f aca="false">IF(COUNT('Math Scores'!$BA73:$BY73)=0,"",SUMIF('Math Scores'!$F$6:$IC$6,AO$4,'Math Scores'!$F73:$IC73))</f>
        <is>
          <t/>
        </is>
      </c>
      <c r="AP72" s="519" t="inlineStr">
        <f aca="false">IF(COUNT('Math Scores'!$BA73:$BY73)=0,"",SUMIF('Math Scores'!$F$6:$IC$6,AP$4,'Math Scores'!$F73:$IC73))</f>
        <is>
          <t/>
        </is>
      </c>
      <c r="AQ72" s="519" t="inlineStr">
        <f aca="false">IF(COUNT('Math Scores'!$BA73:$BY73)=0,"",SUMIF('Math Scores'!$F$6:$IC$6,AQ$4,'Math Scores'!$F73:$IC73))</f>
        <is>
          <t/>
        </is>
      </c>
      <c r="AR72" s="519" t="inlineStr">
        <f aca="false">IF(COUNT('Math Scores'!$BA73:$BY73)=0,"",SUMIF('Math Scores'!$F$6:$IC$6,AR$4,'Math Scores'!$F73:$IC73))</f>
        <is>
          <t/>
        </is>
      </c>
      <c r="AS72" s="519" t="inlineStr">
        <f aca="false">IF(COUNT('Math Scores'!$BA73:$BY73)=0,"",SUMIF('Math Scores'!$F$6:$IC$6,AS$4,'Math Scores'!$F73:$IC73))</f>
        <is>
          <t/>
        </is>
      </c>
      <c r="AT72" s="519" t="inlineStr">
        <f aca="false">IF(COUNT('Math Scores'!$BA73:$BY73)=0,"",SUMIF('Math Scores'!$F$6:$IC$6,AT$4,'Math Scores'!$F73:$IC73))</f>
        <is>
          <t/>
        </is>
      </c>
      <c r="AU72" s="519" t="inlineStr">
        <f aca="false">IF(COUNT('Math Scores'!$BA73:$BY73)=0,"",SUMIF('Math Scores'!$F$6:$IC$6,AU$4,'Math Scores'!$F73:$IC73))</f>
        <is>
          <t/>
        </is>
      </c>
      <c r="AV72" s="519" t="inlineStr">
        <f aca="false">IF(COUNT('Math Scores'!$BA73:$BY73)=0,"",SUMIF('Math Scores'!$F$6:$IC$6,AV$4,'Math Scores'!$F73:$IC73))</f>
        <is>
          <t/>
        </is>
      </c>
      <c r="AW72" s="519" t="inlineStr">
        <f aca="false">IF(COUNT('Math Scores'!$BA73:$BY73)=0,"",SUMIF('Math Scores'!$F$6:$IC$6,AW$4,'Math Scores'!$F73:$IC73))</f>
        <is>
          <t/>
        </is>
      </c>
      <c r="AX72" s="519" t="inlineStr">
        <f aca="false">IF(COUNT('Math Scores'!$BZ73:$CW73)=0,"",SUMIF('Math Scores'!$F$6:$IC$6,AX$4,'Math Scores'!$F73:$IC73))</f>
        <is>
          <t/>
        </is>
      </c>
      <c r="AY72" s="519" t="inlineStr">
        <f aca="false">IF(COUNT('Math Scores'!$BZ73:$CW73)=0,"",SUMIF('Math Scores'!$F$6:$IC$6,AY$4,'Math Scores'!$F73:$IC73))</f>
        <is>
          <t/>
        </is>
      </c>
      <c r="AZ72" s="519" t="inlineStr">
        <f aca="false">IF(COUNT('Math Scores'!$BZ73:$CW73)=0,"",SUMIF('Math Scores'!$F$6:$IC$6,AZ$4,'Math Scores'!$F73:$IC73))</f>
        <is>
          <t/>
        </is>
      </c>
      <c r="BA72" s="519" t="inlineStr">
        <f aca="false">IF(COUNT('Math Scores'!$BZ73:$CW73)=0,"",SUMIF('Math Scores'!$F$6:$IC$6,BA$4,'Math Scores'!$F73:$IC73))</f>
        <is>
          <t/>
        </is>
      </c>
      <c r="BB72" s="519" t="inlineStr">
        <f aca="false">IF(COUNT('Math Scores'!$BZ73:$CW73)=0,"",SUMIF('Math Scores'!$F$6:$IC$6,BB$4,'Math Scores'!$F73:$IC73))</f>
        <is>
          <t/>
        </is>
      </c>
      <c r="BC72" s="519" t="inlineStr">
        <f aca="false">IF(COUNT('Math Scores'!$BZ73:$CW73)=0,"",SUMIF('Math Scores'!$F$6:$IC$6,BC$4,'Math Scores'!$F73:$IC73))</f>
        <is>
          <t/>
        </is>
      </c>
      <c r="BD72" s="519" t="inlineStr">
        <f aca="false">IF(COUNT('Math Scores'!$BZ73:$CW73)=0,"",SUMIF('Math Scores'!$F$6:$IC$6,BD$4,'Math Scores'!$F73:$IC73))</f>
        <is>
          <t/>
        </is>
      </c>
      <c r="BE72" s="519" t="inlineStr">
        <f aca="false">IF(COUNT('Math Scores'!$BZ73:$CW73)=0,"",SUMIF('Math Scores'!$F$6:$IC$6,BE$4,'Math Scores'!$F73:$IC73))</f>
        <is>
          <t/>
        </is>
      </c>
      <c r="BF72" s="519" t="inlineStr">
        <f aca="false">IF(COUNT('Math Scores'!$BZ73:$CW73)=0,"",SUMIF('Math Scores'!$F$6:$IC$6,BF$4,'Math Scores'!$F73:$IC73))</f>
        <is>
          <t/>
        </is>
      </c>
      <c r="BG72" s="519" t="inlineStr">
        <f aca="false">IF(COUNT('Math Scores'!$BZ73:$CW73)=0,"",SUMIF('Math Scores'!$F$6:$IC$6,BG$4,'Math Scores'!$F73:$IC73))</f>
        <is>
          <t/>
        </is>
      </c>
      <c r="BH72" s="519" t="inlineStr">
        <f aca="false">IF(COUNT('Math Scores'!$BZ73:$CW73)=0,"",SUMIF('Math Scores'!$F$6:$IC$6,BH$4,'Math Scores'!$F73:$IC73))</f>
        <is>
          <t/>
        </is>
      </c>
      <c r="BI72" s="519" t="inlineStr">
        <f aca="false">IF(COUNT('Math Scores'!$BZ73:$CW73)=0,"",SUMIF('Math Scores'!$F$6:$IC$6,BI$4,'Math Scores'!$F73:$IC73))</f>
        <is>
          <t/>
        </is>
      </c>
      <c r="BJ72" s="519" t="inlineStr">
        <f aca="false">IF(COUNT('Math Scores'!$BZ73:$CW73)=0,"",SUMIF('Math Scores'!$F$6:$IC$6,BJ$4,'Math Scores'!$F73:$IC73))</f>
        <is>
          <t/>
        </is>
      </c>
      <c r="BK72" s="519" t="inlineStr">
        <f aca="false">IF(COUNT('Math Scores'!$BZ73:$CW73)=0,"",SUMIF('Math Scores'!$F$6:$IC$6,BK$4,'Math Scores'!$F73:$IC73))</f>
        <is>
          <t/>
        </is>
      </c>
      <c r="BL72" s="519" t="inlineStr">
        <f aca="false">IF(COUNT('Math Scores'!$CX73:$DU73)=0,"",SUMIF('Math Scores'!$F$6:$IC$6,BL$4,'Math Scores'!$F73:$IC73))</f>
        <is>
          <t/>
        </is>
      </c>
      <c r="BM72" s="519" t="inlineStr">
        <f aca="false">IF(COUNT('Math Scores'!$CX73:$DU73)=0,"",SUMIF('Math Scores'!$F$6:$IC$6,BM$4,'Math Scores'!$F73:$IC73))</f>
        <is>
          <t/>
        </is>
      </c>
      <c r="BN72" s="519" t="inlineStr">
        <f aca="false">IF(COUNT('Math Scores'!$CX73:$DU73)=0,"",SUMIF('Math Scores'!$F$6:$IC$6,BN$4,'Math Scores'!$F73:$IC73))</f>
        <is>
          <t/>
        </is>
      </c>
      <c r="BO72" s="519" t="inlineStr">
        <f aca="false">IF(COUNT('Math Scores'!$CX73:$DU73)=0,"",SUMIF('Math Scores'!$F$6:$IC$6,BO$4,'Math Scores'!$F73:$IC73))</f>
        <is>
          <t/>
        </is>
      </c>
      <c r="BP72" s="519" t="inlineStr">
        <f aca="false">IF(COUNT('Math Scores'!$CX73:$DU73)=0,"",SUMIF('Math Scores'!$F$6:$IC$6,BP$4,'Math Scores'!$F73:$IC73))</f>
        <is>
          <t/>
        </is>
      </c>
      <c r="BQ72" s="519" t="inlineStr">
        <f aca="false">IF(COUNT('Math Scores'!$CX73:$DU73)=0,"",SUMIF('Math Scores'!$F$6:$IC$6,BQ$4,'Math Scores'!$F73:$IC73))</f>
        <is>
          <t/>
        </is>
      </c>
      <c r="BR72" s="519" t="inlineStr">
        <f aca="false">IF(COUNT('Math Scores'!$CX73:$DU73)=0,"",SUMIF('Math Scores'!$F$6:$IC$6,BR$4,'Math Scores'!$F73:$IC73))</f>
        <is>
          <t/>
        </is>
      </c>
      <c r="BS72" s="519" t="inlineStr">
        <f aca="false">IF(COUNT('Math Scores'!$CX73:$DU73)=0,"",SUMIF('Math Scores'!$F$6:$IC$6,BS$4,'Math Scores'!$F73:$IC73))</f>
        <is>
          <t/>
        </is>
      </c>
      <c r="BT72" s="519" t="inlineStr">
        <f aca="false">IF(COUNT('Math Scores'!$CX73:$DU73)=0,"",SUMIF('Math Scores'!$F$6:$IC$6,BT$4,'Math Scores'!$F73:$IC73))</f>
        <is>
          <t/>
        </is>
      </c>
      <c r="BU72" s="519" t="inlineStr">
        <f aca="false">IF(COUNT('Math Scores'!$CX73:$DU73)=0,"",SUMIF('Math Scores'!$F$6:$IC$6,BU$4,'Math Scores'!$F73:$IC73))</f>
        <is>
          <t/>
        </is>
      </c>
      <c r="BV72" s="519" t="inlineStr">
        <f aca="false">IF(COUNT('Math Scores'!$CX73:$DU73)=0,"",SUMIF('Math Scores'!$F$6:$IC$6,BV$4,'Math Scores'!$F73:$IC73))</f>
        <is>
          <t/>
        </is>
      </c>
      <c r="BW72" s="519" t="inlineStr">
        <f aca="false">IF(COUNT('Math Scores'!$CX73:$DU73)=0,"",SUMIF('Math Scores'!$F$6:$IC$6,BW$4,'Math Scores'!$F73:$IC73))</f>
        <is>
          <t/>
        </is>
      </c>
      <c r="BX72" s="519" t="inlineStr">
        <f aca="false">IF(COUNT('Math Scores'!$CX73:$DU73)=0,"",SUMIF('Math Scores'!$F$6:$IC$6,BX$4,'Math Scores'!$F73:$IC73))</f>
        <is>
          <t/>
        </is>
      </c>
      <c r="BY72" s="519" t="inlineStr">
        <f aca="false">IF(COUNT('Math Scores'!$CX73:$DU73)=0,"",SUMIF('Math Scores'!$F$6:$IC$6,BY$4,'Math Scores'!$F73:$IC73))</f>
        <is>
          <t/>
        </is>
      </c>
      <c r="BZ72" s="519" t="inlineStr">
        <f aca="false">IF(COUNT('Math Scores'!$CX73:$DU73)=0,"",SUMIF('Math Scores'!$F$6:$IC$6,BZ$4,'Math Scores'!$F73:$IC73))</f>
        <is>
          <t/>
        </is>
      </c>
      <c r="CA72" s="519" t="inlineStr">
        <f aca="false">IF(COUNT('Math Scores'!$CX73:$DU73)=0,"",SUMIF('Math Scores'!$F$6:$IC$6,CA$4,'Math Scores'!$F73:$IC73))</f>
        <is>
          <t/>
        </is>
      </c>
      <c r="CB72" s="519" t="inlineStr">
        <f aca="false">IF(COUNT('Math Scores'!$CX73:$DU73)=0,"",SUMIF('Math Scores'!$F$6:$IC$6,CB$4,'Math Scores'!$F73:$IC73))</f>
        <is>
          <t/>
        </is>
      </c>
      <c r="CC72" s="519" t="inlineStr">
        <f aca="false">IF(COUNT('Math Scores'!$CX73:$DU73)=0,"",SUMIF('Math Scores'!$F$6:$IC$6,CC$4,'Math Scores'!$F73:$IC73))</f>
        <is>
          <t/>
        </is>
      </c>
      <c r="CD72" s="519" t="inlineStr">
        <f aca="false">IF(COUNT('Math Scores'!$DV73:$EU73)=0,"",SUMIF('Math Scores'!$F$6:$IC$6,CD$4,'Math Scores'!$F73:$IC73))</f>
        <is>
          <t/>
        </is>
      </c>
      <c r="CE72" s="519" t="inlineStr">
        <f aca="false">IF(COUNT('Math Scores'!$DV73:$EU73)=0,"",SUMIF('Math Scores'!$F$6:$IC$6,CE$4,'Math Scores'!$F73:$IC73))</f>
        <is>
          <t/>
        </is>
      </c>
      <c r="CF72" s="519" t="inlineStr">
        <f aca="false">IF(COUNT('Math Scores'!$DV73:$EU73)=0,"",SUMIF('Math Scores'!$F$6:$IC$6,CF$4,'Math Scores'!$F73:$IC73))</f>
        <is>
          <t/>
        </is>
      </c>
      <c r="CG72" s="519" t="inlineStr">
        <f aca="false">IF(COUNT('Math Scores'!$DV73:$EU73)=0,"",SUMIF('Math Scores'!$F$6:$IC$6,CG$4,'Math Scores'!$F73:$IC73))</f>
        <is>
          <t/>
        </is>
      </c>
      <c r="CH72" s="519" t="inlineStr">
        <f aca="false">IF(COUNT('Math Scores'!$DV73:$EU73)=0,"",SUMIF('Math Scores'!$F$6:$IC$6,CH$4,'Math Scores'!$F73:$IC73))</f>
        <is>
          <t/>
        </is>
      </c>
      <c r="CI72" s="519" t="inlineStr">
        <f aca="false">IF(COUNT('Math Scores'!$DV73:$EU73)=0,"",SUMIF('Math Scores'!$F$6:$IC$6,CI$4,'Math Scores'!$F73:$IC73))</f>
        <is>
          <t/>
        </is>
      </c>
      <c r="CJ72" s="519" t="inlineStr">
        <f aca="false">IF(COUNT('Math Scores'!$DV73:$EU73)=0,"",SUMIF('Math Scores'!$F$6:$IC$6,CJ$4,'Math Scores'!$F73:$IC73))</f>
        <is>
          <t/>
        </is>
      </c>
      <c r="CK72" s="519" t="inlineStr">
        <f aca="false">IF(COUNT('Math Scores'!$DV73:$EU73)=0,"",SUMIF('Math Scores'!$F$6:$IC$6,CK$4,'Math Scores'!$F73:$IC73))</f>
        <is>
          <t/>
        </is>
      </c>
      <c r="CL72" s="519" t="inlineStr">
        <f aca="false">IF(COUNT('Math Scores'!$DV73:$EU73)=0,"",SUMIF('Math Scores'!$F$6:$IC$6,CL$4,'Math Scores'!$F73:$IC73))</f>
        <is>
          <t/>
        </is>
      </c>
      <c r="CM72" s="519" t="inlineStr">
        <f aca="false">IF(COUNT('Math Scores'!$DV73:$EU73)=0,"",SUMIF('Math Scores'!$F$6:$IC$6,CM$4,'Math Scores'!$F73:$IC73))</f>
        <is>
          <t/>
        </is>
      </c>
      <c r="CN72" s="519" t="inlineStr">
        <f aca="false">IF(COUNT('Math Scores'!$DV73:$EU73)=0,"",SUMIF('Math Scores'!$F$6:$IC$6,CN$4,'Math Scores'!$F73:$IC73))</f>
        <is>
          <t/>
        </is>
      </c>
      <c r="CO72" s="519" t="inlineStr">
        <f aca="false">IF(COUNT('Math Scores'!$DV73:$EU73)=0,"",SUMIF('Math Scores'!$F$6:$IC$6,CO$4,'Math Scores'!$F73:$IC73))</f>
        <is>
          <t/>
        </is>
      </c>
      <c r="CP72" s="519" t="inlineStr">
        <f aca="false">IF(COUNT('Math Scores'!$DV73:$EU73)=0,"",SUMIF('Math Scores'!$F$6:$IC$6,CP$4,'Math Scores'!$F73:$IC73))</f>
        <is>
          <t/>
        </is>
      </c>
      <c r="CQ72" s="519" t="inlineStr">
        <f aca="false">IF(COUNT('Math Scores'!$DV73:$EU73)=0,"",SUMIF('Math Scores'!$F$6:$IC$6,CQ$4,'Math Scores'!$F73:$IC73))</f>
        <is>
          <t/>
        </is>
      </c>
      <c r="CR72" s="519" t="inlineStr">
        <f aca="false">IF(COUNT('Math Scores'!$DV73:$EU73)=0,"",SUMIF('Math Scores'!$F$6:$IC$6,CR$4,'Math Scores'!$F73:$IC73))</f>
        <is>
          <t/>
        </is>
      </c>
      <c r="CS72" s="519" t="inlineStr">
        <f aca="false">IF(COUNT('Math Scores'!$DV73:$EU73)=0,"",SUMIF('Math Scores'!$F$6:$IC$6,CS$4,'Math Scores'!$F73:$IC73))</f>
        <is>
          <t/>
        </is>
      </c>
      <c r="CT72" s="519" t="inlineStr">
        <f aca="false">IF(COUNT('Math Scores'!$EV73:$FW73)=0,"",SUMIF('Math Scores'!$F$6:$IC$6,CT$4,'Math Scores'!$F73:$IC73))</f>
        <is>
          <t/>
        </is>
      </c>
      <c r="CU72" s="519" t="inlineStr">
        <f aca="false">IF(COUNT('Math Scores'!$EV73:$FW73)=0,"",SUMIF('Math Scores'!$F$6:$IC$6,CU$4,'Math Scores'!$F73:$IC73))</f>
        <is>
          <t/>
        </is>
      </c>
      <c r="CV72" s="519" t="inlineStr">
        <f aca="false">IF(COUNT('Math Scores'!$EV73:$FW73)=0,"",SUMIF('Math Scores'!$F$6:$IC$6,CV$4,'Math Scores'!$F73:$IC73))</f>
        <is>
          <t/>
        </is>
      </c>
      <c r="CW72" s="519" t="inlineStr">
        <f aca="false">IF(COUNT('Math Scores'!$EV73:$FW73)=0,"",SUMIF('Math Scores'!$F$6:$IC$6,CW$4,'Math Scores'!$F73:$IC73))</f>
        <is>
          <t/>
        </is>
      </c>
      <c r="CX72" s="519" t="inlineStr">
        <f aca="false">IF(COUNT('Math Scores'!$EV73:$FW73)=0,"",SUMIF('Math Scores'!$F$6:$IC$6,CX$4,'Math Scores'!$F73:$IC73))</f>
        <is>
          <t/>
        </is>
      </c>
      <c r="CY72" s="519" t="inlineStr">
        <f aca="false">IF(COUNT('Math Scores'!$EV73:$FW73)=0,"",SUMIF('Math Scores'!$F$6:$IC$6,CY$4,'Math Scores'!$F73:$IC73))</f>
        <is>
          <t/>
        </is>
      </c>
      <c r="CZ72" s="519" t="inlineStr">
        <f aca="false">IF(COUNT('Math Scores'!$EV73:$FW73)=0,"",SUMIF('Math Scores'!$F$6:$IC$6,CZ$4,'Math Scores'!$F73:$IC73))</f>
        <is>
          <t/>
        </is>
      </c>
      <c r="DA72" s="519" t="inlineStr">
        <f aca="false">IF(COUNT('Math Scores'!$EV73:$FW73)=0,"",SUMIF('Math Scores'!$F$6:$IC$6,DA$4,'Math Scores'!$F73:$IC73))</f>
        <is>
          <t/>
        </is>
      </c>
      <c r="DB72" s="519" t="inlineStr">
        <f aca="false">IF(COUNT('Math Scores'!$EV73:$FW73)=0,"",SUMIF('Math Scores'!$F$6:$IC$6,DB$4,'Math Scores'!$F73:$IC73))</f>
        <is>
          <t/>
        </is>
      </c>
      <c r="DC72" s="519" t="inlineStr">
        <f aca="false">IF(COUNT('Math Scores'!$EV73:$FW73)=0,"",SUMIF('Math Scores'!$F$6:$IC$6,DC$4,'Math Scores'!$F73:$IC73))</f>
        <is>
          <t/>
        </is>
      </c>
      <c r="DD72" s="519" t="inlineStr">
        <f aca="false">IF(COUNT('Math Scores'!$EV73:$FW73)=0,"",SUMIF('Math Scores'!$F$6:$IC$6,DD$4,'Math Scores'!$F73:$IC73))</f>
        <is>
          <t/>
        </is>
      </c>
      <c r="DE72" s="519" t="inlineStr">
        <f aca="false">IF(COUNT('Math Scores'!$EV73:$FW73)=0,"",SUMIF('Math Scores'!$F$6:$IC$6,DE$4,'Math Scores'!$F73:$IC73))</f>
        <is>
          <t/>
        </is>
      </c>
      <c r="DF72" s="519" t="inlineStr">
        <f aca="false">IF(COUNT('Math Scores'!$EV73:$FW73)=0,"",SUMIF('Math Scores'!$F$6:$IC$6,DF$4,'Math Scores'!$F73:$IC73))</f>
        <is>
          <t/>
        </is>
      </c>
      <c r="DG72" s="519" t="inlineStr">
        <f aca="false">IF(COUNT('Math Scores'!$EV73:$FW73)=0,"",SUMIF('Math Scores'!$F$6:$IC$6,DG$4,'Math Scores'!$F73:$IC73))</f>
        <is>
          <t/>
        </is>
      </c>
    </row>
    <row r="73" customFormat="false" ht="12.75" hidden="false" customHeight="false" outlineLevel="0" collapsed="false">
      <c r="A73" s="421" t="n">
        <v>66</v>
      </c>
      <c r="B73" s="228" t="inlineStr">
        <f aca="false">'Math Scores'!B74</f>
        <is>
          <t/>
        </is>
      </c>
      <c r="C73" s="517" t="inlineStr">
        <f aca="false">IF(COUNT('Math Scores'!F74:HI74)=0, "", (SUMIF('Math Scores'!$F$5:$HI$5,"Yes",'Math Scores'!F74:HI74)/SUMIF('Math Scores'!$F$5:$HI$5,"Yes",'Math Scores'!$F$2:$HI$2)))</f>
        <is>
          <t/>
        </is>
      </c>
      <c r="D73" s="476" t="inlineStr">
        <f aca="false">IF(B73="","",IF(COUNT(H73:DG73)=0,"",IF(('Cover Sheet'!$AC$6="2nd"),(SUM(H73:W73)/SUM(H$2:W$2)),IF(('Cover Sheet'!$AC$6="3rd"),(SUM(X73:AI73)/SUM(X$2:AI$2)),IF(('Cover Sheet'!$AC$6="4th"),(SUM(AJ73:AW73)/SUM(AJ$2:AW$2)),IF(('Cover Sheet'!$AC$6="5th"),(SUM(AX73:BK73)/SUM(AX$2:BK$2)),IF(('Cover Sheet'!$AC$6="6th"),(SUM(BL73:CC73)/SUM(BL$2:CC$2)),IF(('Cover Sheet'!$AC$6="7th"),(SUM(CD73:CS73)/SUM(CD$2:CS$2)),IF(('Cover Sheet'!$AC$6="8th"),(SUM(CT73:DG73)/SUM(CT$2:DG$2)),"ERROR")))))))))</f>
        <is>
          <t/>
        </is>
      </c>
      <c r="E73" s="318" t="str">
        <f aca="false">IF(D73="","",IF(D73&gt;0.9,"A1",IF(D73&gt;0.8,"A2",IF(D73&gt;0.7,"B1",IF(D73&gt;0.6,"B2",IF(D73&gt;0.5,"C1",IF(D73&gt;0.4,"C2",IF(D73&gt;0.32,"D",IF(D73&gt;0.2,"E1","E2")))))))))</f>
        <v/>
      </c>
      <c r="F73" s="476" t="str">
        <f aca="false">IF(G73="","",IF(G73&gt;=0.9,"Distinction",IF(G73&gt;=0.75,"First Class",IF(G73&gt;=0.56,"Second Class",IF(G73&gt;=0.35,"Pass","Unsatisfactory")))))</f>
        <v/>
      </c>
      <c r="G73" s="518" t="inlineStr">
        <f aca="false">IF(OR(B73="",'Cover Sheet'!$AC$6=""),"",IF(('Cover Sheet'!$AC$6="2nd"),(VLOOKUP(ROUND((D73*100),0),Goals!$E$4:$H$104,2,1)/100),IF(('Cover Sheet'!$AC$6="3rd"),(VLOOKUP(ROUND((D73*100),0),Goals!$E$4:$H$104,3,1)/100),VLOOKUP(ROUND((D73*100),0),Goals!$E$4:$H$104,4,1)/100)))</f>
        <is>
          <t/>
        </is>
      </c>
      <c r="H73" s="519" t="inlineStr">
        <f aca="false">IF(COUNT('Math Scores'!$F74:$AC74)=0,"",SUMIF('Math Scores'!$F$6:$IC$6,H$4,'Math Scores'!$F74:$IC74))</f>
        <is>
          <t/>
        </is>
      </c>
      <c r="I73" s="519" t="inlineStr">
        <f aca="false">IF(COUNT('Math Scores'!$F74:$AC74)=0,"",SUMIF('Math Scores'!$F$6:$IC$6,I$4,'Math Scores'!$F74:$IC74))</f>
        <is>
          <t/>
        </is>
      </c>
      <c r="J73" s="519" t="inlineStr">
        <f aca="false">IF(COUNT('Math Scores'!$F74:$AC74)=0,"",SUMIF('Math Scores'!$F$6:$IC$6,J$4,'Math Scores'!$F74:$IC74))</f>
        <is>
          <t/>
        </is>
      </c>
      <c r="K73" s="519" t="inlineStr">
        <f aca="false">IF(COUNT('Math Scores'!$F74:$AC74)=0,"",SUMIF('Math Scores'!$F$6:$IC$6,K$4,'Math Scores'!$F74:$IC74))</f>
        <is>
          <t/>
        </is>
      </c>
      <c r="L73" s="519" t="inlineStr">
        <f aca="false">IF(COUNT('Math Scores'!$F74:$AC74)=0,"",SUMIF('Math Scores'!$F$6:$IC$6,L$4,'Math Scores'!$F74:$IC74))</f>
        <is>
          <t/>
        </is>
      </c>
      <c r="M73" s="519" t="inlineStr">
        <f aca="false">IF(COUNT('Math Scores'!$F74:$AC74)=0,"",SUMIF('Math Scores'!$F$6:$IC$6,M$4,'Math Scores'!$F74:$IC74))</f>
        <is>
          <t/>
        </is>
      </c>
      <c r="N73" s="519" t="inlineStr">
        <f aca="false">IF(COUNT('Math Scores'!$F74:$AC74)=0,"",SUMIF('Math Scores'!$F$6:$IC$6,N$4,'Math Scores'!$F74:$IC74))</f>
        <is>
          <t/>
        </is>
      </c>
      <c r="O73" s="519" t="inlineStr">
        <f aca="false">IF(COUNT('Math Scores'!$F74:$AC74)=0,"",SUMIF('Math Scores'!$F$6:$IC$6,O$4,'Math Scores'!$F74:$IC74))</f>
        <is>
          <t/>
        </is>
      </c>
      <c r="P73" s="519" t="inlineStr">
        <f aca="false">IF(COUNT('Math Scores'!$F74:$AC74)=0,"",SUMIF('Math Scores'!$F$6:$IC$6,P$4,'Math Scores'!$F74:$IC74))</f>
        <is>
          <t/>
        </is>
      </c>
      <c r="Q73" s="519" t="inlineStr">
        <f aca="false">IF(COUNT('Math Scores'!$F74:$AC74)=0,"",SUMIF('Math Scores'!$F$6:$IC$6,Q$4,'Math Scores'!$F74:$IC74))</f>
        <is>
          <t/>
        </is>
      </c>
      <c r="R73" s="519" t="inlineStr">
        <f aca="false">IF(COUNT('Math Scores'!$F74:$AC74)=0,"",SUMIF('Math Scores'!$F$6:$IC$6,R$4,'Math Scores'!$F74:$IC74))</f>
        <is>
          <t/>
        </is>
      </c>
      <c r="S73" s="519"/>
      <c r="T73" s="519"/>
      <c r="U73" s="519"/>
      <c r="V73" s="519"/>
      <c r="W73" s="519"/>
      <c r="X73" s="519" t="inlineStr">
        <f aca="false">IF(COUNT('Math Scores'!$AD74:$AZ74)=0,"",SUMIF('Math Scores'!$F$6:$IC$6,X$4,'Math Scores'!$F74:$IC74))</f>
        <is>
          <t/>
        </is>
      </c>
      <c r="Y73" s="519" t="inlineStr">
        <f aca="false">IF(COUNT('Math Scores'!$AD74:$AZ74)=0,"",SUMIF('Math Scores'!$F$6:$IC$6,Y$4,'Math Scores'!$F74:$IC74))</f>
        <is>
          <t/>
        </is>
      </c>
      <c r="Z73" s="519" t="inlineStr">
        <f aca="false">IF(COUNT('Math Scores'!$AD74:$AZ74)=0,"",SUMIF('Math Scores'!$F$6:$IC$6,Z$4,'Math Scores'!$F74:$IC74))</f>
        <is>
          <t/>
        </is>
      </c>
      <c r="AA73" s="519" t="inlineStr">
        <f aca="false">IF(COUNT('Math Scores'!$AD74:$AZ74)=0,"",SUMIF('Math Scores'!$F$6:$IC$6,AA$4,'Math Scores'!$F74:$IC74))</f>
        <is>
          <t/>
        </is>
      </c>
      <c r="AB73" s="519" t="inlineStr">
        <f aca="false">IF(COUNT('Math Scores'!$AD74:$AZ74)=0,"",SUMIF('Math Scores'!$F$6:$IC$6,AB$4,'Math Scores'!$F74:$IC74))</f>
        <is>
          <t/>
        </is>
      </c>
      <c r="AC73" s="519" t="inlineStr">
        <f aca="false">IF(COUNT('Math Scores'!$AD74:$AZ74)=0,"",SUMIF('Math Scores'!$F$6:$IC$6,AC$4,'Math Scores'!$F74:$IC74))</f>
        <is>
          <t/>
        </is>
      </c>
      <c r="AD73" s="519" t="inlineStr">
        <f aca="false">IF(COUNT('Math Scores'!$AD74:$AZ74)=0,"",SUMIF('Math Scores'!$F$6:$IC$6,AD$4,'Math Scores'!$F74:$IC74))</f>
        <is>
          <t/>
        </is>
      </c>
      <c r="AE73" s="519" t="inlineStr">
        <f aca="false">IF(COUNT('Math Scores'!$AD74:$AZ74)=0,"",SUMIF('Math Scores'!$F$6:$IC$6,AE$4,'Math Scores'!$F74:$IC74))</f>
        <is>
          <t/>
        </is>
      </c>
      <c r="AF73" s="519" t="inlineStr">
        <f aca="false">IF(COUNT('Math Scores'!$AD74:$AZ74)=0,"",SUMIF('Math Scores'!$F$6:$IC$6,AF$4,'Math Scores'!$F74:$IC74))</f>
        <is>
          <t/>
        </is>
      </c>
      <c r="AG73" s="519" t="inlineStr">
        <f aca="false">IF(COUNT('Math Scores'!$AD74:$AZ74)=0,"",SUMIF('Math Scores'!$F$6:$IC$6,AG$4,'Math Scores'!$F74:$IC74))</f>
        <is>
          <t/>
        </is>
      </c>
      <c r="AH73" s="519" t="inlineStr">
        <f aca="false">IF(COUNT('Math Scores'!$AD74:$AZ74)=0,"",SUMIF('Math Scores'!$F$6:$IC$6,AH$4,'Math Scores'!$F74:$IC74))</f>
        <is>
          <t/>
        </is>
      </c>
      <c r="AI73" s="519" t="inlineStr">
        <f aca="false">IF(COUNT('Math Scores'!$AD74:$AZ74)=0,"",SUMIF('Math Scores'!$F$6:$IC$6,AI$4,'Math Scores'!$F74:$IC74))</f>
        <is>
          <t/>
        </is>
      </c>
      <c r="AJ73" s="519" t="inlineStr">
        <f aca="false">IF(COUNT('Math Scores'!$BA74:$BY74)=0,"",SUMIF('Math Scores'!$F$6:$IC$6,AJ$4,'Math Scores'!$F74:$IC74))</f>
        <is>
          <t/>
        </is>
      </c>
      <c r="AK73" s="519" t="inlineStr">
        <f aca="false">IF(COUNT('Math Scores'!$BA74:$BY74)=0,"",SUMIF('Math Scores'!$F$6:$IC$6,AK$4,'Math Scores'!$F74:$IC74))</f>
        <is>
          <t/>
        </is>
      </c>
      <c r="AL73" s="519" t="inlineStr">
        <f aca="false">IF(COUNT('Math Scores'!$BA74:$BY74)=0,"",SUMIF('Math Scores'!$F$6:$IC$6,AL$4,'Math Scores'!$F74:$IC74))</f>
        <is>
          <t/>
        </is>
      </c>
      <c r="AM73" s="519" t="inlineStr">
        <f aca="false">IF(COUNT('Math Scores'!$BA74:$BY74)=0,"",SUMIF('Math Scores'!$F$6:$IC$6,AM$4,'Math Scores'!$F74:$IC74))</f>
        <is>
          <t/>
        </is>
      </c>
      <c r="AN73" s="519" t="inlineStr">
        <f aca="false">IF(COUNT('Math Scores'!$BA74:$BY74)=0,"",SUMIF('Math Scores'!$F$6:$IC$6,AN$4,'Math Scores'!$F74:$IC74))</f>
        <is>
          <t/>
        </is>
      </c>
      <c r="AO73" s="519" t="inlineStr">
        <f aca="false">IF(COUNT('Math Scores'!$BA74:$BY74)=0,"",SUMIF('Math Scores'!$F$6:$IC$6,AO$4,'Math Scores'!$F74:$IC74))</f>
        <is>
          <t/>
        </is>
      </c>
      <c r="AP73" s="519" t="inlineStr">
        <f aca="false">IF(COUNT('Math Scores'!$BA74:$BY74)=0,"",SUMIF('Math Scores'!$F$6:$IC$6,AP$4,'Math Scores'!$F74:$IC74))</f>
        <is>
          <t/>
        </is>
      </c>
      <c r="AQ73" s="519" t="inlineStr">
        <f aca="false">IF(COUNT('Math Scores'!$BA74:$BY74)=0,"",SUMIF('Math Scores'!$F$6:$IC$6,AQ$4,'Math Scores'!$F74:$IC74))</f>
        <is>
          <t/>
        </is>
      </c>
      <c r="AR73" s="519" t="inlineStr">
        <f aca="false">IF(COUNT('Math Scores'!$BA74:$BY74)=0,"",SUMIF('Math Scores'!$F$6:$IC$6,AR$4,'Math Scores'!$F74:$IC74))</f>
        <is>
          <t/>
        </is>
      </c>
      <c r="AS73" s="519" t="inlineStr">
        <f aca="false">IF(COUNT('Math Scores'!$BA74:$BY74)=0,"",SUMIF('Math Scores'!$F$6:$IC$6,AS$4,'Math Scores'!$F74:$IC74))</f>
        <is>
          <t/>
        </is>
      </c>
      <c r="AT73" s="519" t="inlineStr">
        <f aca="false">IF(COUNT('Math Scores'!$BA74:$BY74)=0,"",SUMIF('Math Scores'!$F$6:$IC$6,AT$4,'Math Scores'!$F74:$IC74))</f>
        <is>
          <t/>
        </is>
      </c>
      <c r="AU73" s="519" t="inlineStr">
        <f aca="false">IF(COUNT('Math Scores'!$BA74:$BY74)=0,"",SUMIF('Math Scores'!$F$6:$IC$6,AU$4,'Math Scores'!$F74:$IC74))</f>
        <is>
          <t/>
        </is>
      </c>
      <c r="AV73" s="519" t="inlineStr">
        <f aca="false">IF(COUNT('Math Scores'!$BA74:$BY74)=0,"",SUMIF('Math Scores'!$F$6:$IC$6,AV$4,'Math Scores'!$F74:$IC74))</f>
        <is>
          <t/>
        </is>
      </c>
      <c r="AW73" s="519" t="inlineStr">
        <f aca="false">IF(COUNT('Math Scores'!$BA74:$BY74)=0,"",SUMIF('Math Scores'!$F$6:$IC$6,AW$4,'Math Scores'!$F74:$IC74))</f>
        <is>
          <t/>
        </is>
      </c>
      <c r="AX73" s="519" t="inlineStr">
        <f aca="false">IF(COUNT('Math Scores'!$BZ74:$CW74)=0,"",SUMIF('Math Scores'!$F$6:$IC$6,AX$4,'Math Scores'!$F74:$IC74))</f>
        <is>
          <t/>
        </is>
      </c>
      <c r="AY73" s="519" t="inlineStr">
        <f aca="false">IF(COUNT('Math Scores'!$BZ74:$CW74)=0,"",SUMIF('Math Scores'!$F$6:$IC$6,AY$4,'Math Scores'!$F74:$IC74))</f>
        <is>
          <t/>
        </is>
      </c>
      <c r="AZ73" s="519" t="inlineStr">
        <f aca="false">IF(COUNT('Math Scores'!$BZ74:$CW74)=0,"",SUMIF('Math Scores'!$F$6:$IC$6,AZ$4,'Math Scores'!$F74:$IC74))</f>
        <is>
          <t/>
        </is>
      </c>
      <c r="BA73" s="519" t="inlineStr">
        <f aca="false">IF(COUNT('Math Scores'!$BZ74:$CW74)=0,"",SUMIF('Math Scores'!$F$6:$IC$6,BA$4,'Math Scores'!$F74:$IC74))</f>
        <is>
          <t/>
        </is>
      </c>
      <c r="BB73" s="519" t="inlineStr">
        <f aca="false">IF(COUNT('Math Scores'!$BZ74:$CW74)=0,"",SUMIF('Math Scores'!$F$6:$IC$6,BB$4,'Math Scores'!$F74:$IC74))</f>
        <is>
          <t/>
        </is>
      </c>
      <c r="BC73" s="519" t="inlineStr">
        <f aca="false">IF(COUNT('Math Scores'!$BZ74:$CW74)=0,"",SUMIF('Math Scores'!$F$6:$IC$6,BC$4,'Math Scores'!$F74:$IC74))</f>
        <is>
          <t/>
        </is>
      </c>
      <c r="BD73" s="519" t="inlineStr">
        <f aca="false">IF(COUNT('Math Scores'!$BZ74:$CW74)=0,"",SUMIF('Math Scores'!$F$6:$IC$6,BD$4,'Math Scores'!$F74:$IC74))</f>
        <is>
          <t/>
        </is>
      </c>
      <c r="BE73" s="519" t="inlineStr">
        <f aca="false">IF(COUNT('Math Scores'!$BZ74:$CW74)=0,"",SUMIF('Math Scores'!$F$6:$IC$6,BE$4,'Math Scores'!$F74:$IC74))</f>
        <is>
          <t/>
        </is>
      </c>
      <c r="BF73" s="519" t="inlineStr">
        <f aca="false">IF(COUNT('Math Scores'!$BZ74:$CW74)=0,"",SUMIF('Math Scores'!$F$6:$IC$6,BF$4,'Math Scores'!$F74:$IC74))</f>
        <is>
          <t/>
        </is>
      </c>
      <c r="BG73" s="519" t="inlineStr">
        <f aca="false">IF(COUNT('Math Scores'!$BZ74:$CW74)=0,"",SUMIF('Math Scores'!$F$6:$IC$6,BG$4,'Math Scores'!$F74:$IC74))</f>
        <is>
          <t/>
        </is>
      </c>
      <c r="BH73" s="519" t="inlineStr">
        <f aca="false">IF(COUNT('Math Scores'!$BZ74:$CW74)=0,"",SUMIF('Math Scores'!$F$6:$IC$6,BH$4,'Math Scores'!$F74:$IC74))</f>
        <is>
          <t/>
        </is>
      </c>
      <c r="BI73" s="519" t="inlineStr">
        <f aca="false">IF(COUNT('Math Scores'!$BZ74:$CW74)=0,"",SUMIF('Math Scores'!$F$6:$IC$6,BI$4,'Math Scores'!$F74:$IC74))</f>
        <is>
          <t/>
        </is>
      </c>
      <c r="BJ73" s="519" t="inlineStr">
        <f aca="false">IF(COUNT('Math Scores'!$BZ74:$CW74)=0,"",SUMIF('Math Scores'!$F$6:$IC$6,BJ$4,'Math Scores'!$F74:$IC74))</f>
        <is>
          <t/>
        </is>
      </c>
      <c r="BK73" s="519" t="inlineStr">
        <f aca="false">IF(COUNT('Math Scores'!$BZ74:$CW74)=0,"",SUMIF('Math Scores'!$F$6:$IC$6,BK$4,'Math Scores'!$F74:$IC74))</f>
        <is>
          <t/>
        </is>
      </c>
      <c r="BL73" s="519" t="inlineStr">
        <f aca="false">IF(COUNT('Math Scores'!$CX74:$DU74)=0,"",SUMIF('Math Scores'!$F$6:$IC$6,BL$4,'Math Scores'!$F74:$IC74))</f>
        <is>
          <t/>
        </is>
      </c>
      <c r="BM73" s="519" t="inlineStr">
        <f aca="false">IF(COUNT('Math Scores'!$CX74:$DU74)=0,"",SUMIF('Math Scores'!$F$6:$IC$6,BM$4,'Math Scores'!$F74:$IC74))</f>
        <is>
          <t/>
        </is>
      </c>
      <c r="BN73" s="519" t="inlineStr">
        <f aca="false">IF(COUNT('Math Scores'!$CX74:$DU74)=0,"",SUMIF('Math Scores'!$F$6:$IC$6,BN$4,'Math Scores'!$F74:$IC74))</f>
        <is>
          <t/>
        </is>
      </c>
      <c r="BO73" s="519" t="inlineStr">
        <f aca="false">IF(COUNT('Math Scores'!$CX74:$DU74)=0,"",SUMIF('Math Scores'!$F$6:$IC$6,BO$4,'Math Scores'!$F74:$IC74))</f>
        <is>
          <t/>
        </is>
      </c>
      <c r="BP73" s="519" t="inlineStr">
        <f aca="false">IF(COUNT('Math Scores'!$CX74:$DU74)=0,"",SUMIF('Math Scores'!$F$6:$IC$6,BP$4,'Math Scores'!$F74:$IC74))</f>
        <is>
          <t/>
        </is>
      </c>
      <c r="BQ73" s="519" t="inlineStr">
        <f aca="false">IF(COUNT('Math Scores'!$CX74:$DU74)=0,"",SUMIF('Math Scores'!$F$6:$IC$6,BQ$4,'Math Scores'!$F74:$IC74))</f>
        <is>
          <t/>
        </is>
      </c>
      <c r="BR73" s="519" t="inlineStr">
        <f aca="false">IF(COUNT('Math Scores'!$CX74:$DU74)=0,"",SUMIF('Math Scores'!$F$6:$IC$6,BR$4,'Math Scores'!$F74:$IC74))</f>
        <is>
          <t/>
        </is>
      </c>
      <c r="BS73" s="519" t="inlineStr">
        <f aca="false">IF(COUNT('Math Scores'!$CX74:$DU74)=0,"",SUMIF('Math Scores'!$F$6:$IC$6,BS$4,'Math Scores'!$F74:$IC74))</f>
        <is>
          <t/>
        </is>
      </c>
      <c r="BT73" s="519" t="inlineStr">
        <f aca="false">IF(COUNT('Math Scores'!$CX74:$DU74)=0,"",SUMIF('Math Scores'!$F$6:$IC$6,BT$4,'Math Scores'!$F74:$IC74))</f>
        <is>
          <t/>
        </is>
      </c>
      <c r="BU73" s="519" t="inlineStr">
        <f aca="false">IF(COUNT('Math Scores'!$CX74:$DU74)=0,"",SUMIF('Math Scores'!$F$6:$IC$6,BU$4,'Math Scores'!$F74:$IC74))</f>
        <is>
          <t/>
        </is>
      </c>
      <c r="BV73" s="519" t="inlineStr">
        <f aca="false">IF(COUNT('Math Scores'!$CX74:$DU74)=0,"",SUMIF('Math Scores'!$F$6:$IC$6,BV$4,'Math Scores'!$F74:$IC74))</f>
        <is>
          <t/>
        </is>
      </c>
      <c r="BW73" s="519" t="inlineStr">
        <f aca="false">IF(COUNT('Math Scores'!$CX74:$DU74)=0,"",SUMIF('Math Scores'!$F$6:$IC$6,BW$4,'Math Scores'!$F74:$IC74))</f>
        <is>
          <t/>
        </is>
      </c>
      <c r="BX73" s="519" t="inlineStr">
        <f aca="false">IF(COUNT('Math Scores'!$CX74:$DU74)=0,"",SUMIF('Math Scores'!$F$6:$IC$6,BX$4,'Math Scores'!$F74:$IC74))</f>
        <is>
          <t/>
        </is>
      </c>
      <c r="BY73" s="519" t="inlineStr">
        <f aca="false">IF(COUNT('Math Scores'!$CX74:$DU74)=0,"",SUMIF('Math Scores'!$F$6:$IC$6,BY$4,'Math Scores'!$F74:$IC74))</f>
        <is>
          <t/>
        </is>
      </c>
      <c r="BZ73" s="519" t="inlineStr">
        <f aca="false">IF(COUNT('Math Scores'!$CX74:$DU74)=0,"",SUMIF('Math Scores'!$F$6:$IC$6,BZ$4,'Math Scores'!$F74:$IC74))</f>
        <is>
          <t/>
        </is>
      </c>
      <c r="CA73" s="519" t="inlineStr">
        <f aca="false">IF(COUNT('Math Scores'!$CX74:$DU74)=0,"",SUMIF('Math Scores'!$F$6:$IC$6,CA$4,'Math Scores'!$F74:$IC74))</f>
        <is>
          <t/>
        </is>
      </c>
      <c r="CB73" s="519" t="inlineStr">
        <f aca="false">IF(COUNT('Math Scores'!$CX74:$DU74)=0,"",SUMIF('Math Scores'!$F$6:$IC$6,CB$4,'Math Scores'!$F74:$IC74))</f>
        <is>
          <t/>
        </is>
      </c>
      <c r="CC73" s="519" t="inlineStr">
        <f aca="false">IF(COUNT('Math Scores'!$CX74:$DU74)=0,"",SUMIF('Math Scores'!$F$6:$IC$6,CC$4,'Math Scores'!$F74:$IC74))</f>
        <is>
          <t/>
        </is>
      </c>
      <c r="CD73" s="519" t="inlineStr">
        <f aca="false">IF(COUNT('Math Scores'!$DV74:$EU74)=0,"",SUMIF('Math Scores'!$F$6:$IC$6,CD$4,'Math Scores'!$F74:$IC74))</f>
        <is>
          <t/>
        </is>
      </c>
      <c r="CE73" s="519" t="inlineStr">
        <f aca="false">IF(COUNT('Math Scores'!$DV74:$EU74)=0,"",SUMIF('Math Scores'!$F$6:$IC$6,CE$4,'Math Scores'!$F74:$IC74))</f>
        <is>
          <t/>
        </is>
      </c>
      <c r="CF73" s="519" t="inlineStr">
        <f aca="false">IF(COUNT('Math Scores'!$DV74:$EU74)=0,"",SUMIF('Math Scores'!$F$6:$IC$6,CF$4,'Math Scores'!$F74:$IC74))</f>
        <is>
          <t/>
        </is>
      </c>
      <c r="CG73" s="519" t="inlineStr">
        <f aca="false">IF(COUNT('Math Scores'!$DV74:$EU74)=0,"",SUMIF('Math Scores'!$F$6:$IC$6,CG$4,'Math Scores'!$F74:$IC74))</f>
        <is>
          <t/>
        </is>
      </c>
      <c r="CH73" s="519" t="inlineStr">
        <f aca="false">IF(COUNT('Math Scores'!$DV74:$EU74)=0,"",SUMIF('Math Scores'!$F$6:$IC$6,CH$4,'Math Scores'!$F74:$IC74))</f>
        <is>
          <t/>
        </is>
      </c>
      <c r="CI73" s="519" t="inlineStr">
        <f aca="false">IF(COUNT('Math Scores'!$DV74:$EU74)=0,"",SUMIF('Math Scores'!$F$6:$IC$6,CI$4,'Math Scores'!$F74:$IC74))</f>
        <is>
          <t/>
        </is>
      </c>
      <c r="CJ73" s="519" t="inlineStr">
        <f aca="false">IF(COUNT('Math Scores'!$DV74:$EU74)=0,"",SUMIF('Math Scores'!$F$6:$IC$6,CJ$4,'Math Scores'!$F74:$IC74))</f>
        <is>
          <t/>
        </is>
      </c>
      <c r="CK73" s="519" t="inlineStr">
        <f aca="false">IF(COUNT('Math Scores'!$DV74:$EU74)=0,"",SUMIF('Math Scores'!$F$6:$IC$6,CK$4,'Math Scores'!$F74:$IC74))</f>
        <is>
          <t/>
        </is>
      </c>
      <c r="CL73" s="519" t="inlineStr">
        <f aca="false">IF(COUNT('Math Scores'!$DV74:$EU74)=0,"",SUMIF('Math Scores'!$F$6:$IC$6,CL$4,'Math Scores'!$F74:$IC74))</f>
        <is>
          <t/>
        </is>
      </c>
      <c r="CM73" s="519" t="inlineStr">
        <f aca="false">IF(COUNT('Math Scores'!$DV74:$EU74)=0,"",SUMIF('Math Scores'!$F$6:$IC$6,CM$4,'Math Scores'!$F74:$IC74))</f>
        <is>
          <t/>
        </is>
      </c>
      <c r="CN73" s="519" t="inlineStr">
        <f aca="false">IF(COUNT('Math Scores'!$DV74:$EU74)=0,"",SUMIF('Math Scores'!$F$6:$IC$6,CN$4,'Math Scores'!$F74:$IC74))</f>
        <is>
          <t/>
        </is>
      </c>
      <c r="CO73" s="519" t="inlineStr">
        <f aca="false">IF(COUNT('Math Scores'!$DV74:$EU74)=0,"",SUMIF('Math Scores'!$F$6:$IC$6,CO$4,'Math Scores'!$F74:$IC74))</f>
        <is>
          <t/>
        </is>
      </c>
      <c r="CP73" s="519" t="inlineStr">
        <f aca="false">IF(COUNT('Math Scores'!$DV74:$EU74)=0,"",SUMIF('Math Scores'!$F$6:$IC$6,CP$4,'Math Scores'!$F74:$IC74))</f>
        <is>
          <t/>
        </is>
      </c>
      <c r="CQ73" s="519" t="inlineStr">
        <f aca="false">IF(COUNT('Math Scores'!$DV74:$EU74)=0,"",SUMIF('Math Scores'!$F$6:$IC$6,CQ$4,'Math Scores'!$F74:$IC74))</f>
        <is>
          <t/>
        </is>
      </c>
      <c r="CR73" s="519" t="inlineStr">
        <f aca="false">IF(COUNT('Math Scores'!$DV74:$EU74)=0,"",SUMIF('Math Scores'!$F$6:$IC$6,CR$4,'Math Scores'!$F74:$IC74))</f>
        <is>
          <t/>
        </is>
      </c>
      <c r="CS73" s="519" t="inlineStr">
        <f aca="false">IF(COUNT('Math Scores'!$DV74:$EU74)=0,"",SUMIF('Math Scores'!$F$6:$IC$6,CS$4,'Math Scores'!$F74:$IC74))</f>
        <is>
          <t/>
        </is>
      </c>
      <c r="CT73" s="519" t="inlineStr">
        <f aca="false">IF(COUNT('Math Scores'!$EV74:$FW74)=0,"",SUMIF('Math Scores'!$F$6:$IC$6,CT$4,'Math Scores'!$F74:$IC74))</f>
        <is>
          <t/>
        </is>
      </c>
      <c r="CU73" s="519" t="inlineStr">
        <f aca="false">IF(COUNT('Math Scores'!$EV74:$FW74)=0,"",SUMIF('Math Scores'!$F$6:$IC$6,CU$4,'Math Scores'!$F74:$IC74))</f>
        <is>
          <t/>
        </is>
      </c>
      <c r="CV73" s="519" t="inlineStr">
        <f aca="false">IF(COUNT('Math Scores'!$EV74:$FW74)=0,"",SUMIF('Math Scores'!$F$6:$IC$6,CV$4,'Math Scores'!$F74:$IC74))</f>
        <is>
          <t/>
        </is>
      </c>
      <c r="CW73" s="519" t="inlineStr">
        <f aca="false">IF(COUNT('Math Scores'!$EV74:$FW74)=0,"",SUMIF('Math Scores'!$F$6:$IC$6,CW$4,'Math Scores'!$F74:$IC74))</f>
        <is>
          <t/>
        </is>
      </c>
      <c r="CX73" s="519" t="inlineStr">
        <f aca="false">IF(COUNT('Math Scores'!$EV74:$FW74)=0,"",SUMIF('Math Scores'!$F$6:$IC$6,CX$4,'Math Scores'!$F74:$IC74))</f>
        <is>
          <t/>
        </is>
      </c>
      <c r="CY73" s="519" t="inlineStr">
        <f aca="false">IF(COUNT('Math Scores'!$EV74:$FW74)=0,"",SUMIF('Math Scores'!$F$6:$IC$6,CY$4,'Math Scores'!$F74:$IC74))</f>
        <is>
          <t/>
        </is>
      </c>
      <c r="CZ73" s="519" t="inlineStr">
        <f aca="false">IF(COUNT('Math Scores'!$EV74:$FW74)=0,"",SUMIF('Math Scores'!$F$6:$IC$6,CZ$4,'Math Scores'!$F74:$IC74))</f>
        <is>
          <t/>
        </is>
      </c>
      <c r="DA73" s="519" t="inlineStr">
        <f aca="false">IF(COUNT('Math Scores'!$EV74:$FW74)=0,"",SUMIF('Math Scores'!$F$6:$IC$6,DA$4,'Math Scores'!$F74:$IC74))</f>
        <is>
          <t/>
        </is>
      </c>
      <c r="DB73" s="519" t="inlineStr">
        <f aca="false">IF(COUNT('Math Scores'!$EV74:$FW74)=0,"",SUMIF('Math Scores'!$F$6:$IC$6,DB$4,'Math Scores'!$F74:$IC74))</f>
        <is>
          <t/>
        </is>
      </c>
      <c r="DC73" s="519" t="inlineStr">
        <f aca="false">IF(COUNT('Math Scores'!$EV74:$FW74)=0,"",SUMIF('Math Scores'!$F$6:$IC$6,DC$4,'Math Scores'!$F74:$IC74))</f>
        <is>
          <t/>
        </is>
      </c>
      <c r="DD73" s="519" t="inlineStr">
        <f aca="false">IF(COUNT('Math Scores'!$EV74:$FW74)=0,"",SUMIF('Math Scores'!$F$6:$IC$6,DD$4,'Math Scores'!$F74:$IC74))</f>
        <is>
          <t/>
        </is>
      </c>
      <c r="DE73" s="519" t="inlineStr">
        <f aca="false">IF(COUNT('Math Scores'!$EV74:$FW74)=0,"",SUMIF('Math Scores'!$F$6:$IC$6,DE$4,'Math Scores'!$F74:$IC74))</f>
        <is>
          <t/>
        </is>
      </c>
      <c r="DF73" s="519" t="inlineStr">
        <f aca="false">IF(COUNT('Math Scores'!$EV74:$FW74)=0,"",SUMIF('Math Scores'!$F$6:$IC$6,DF$4,'Math Scores'!$F74:$IC74))</f>
        <is>
          <t/>
        </is>
      </c>
      <c r="DG73" s="519" t="inlineStr">
        <f aca="false">IF(COUNT('Math Scores'!$EV74:$FW74)=0,"",SUMIF('Math Scores'!$F$6:$IC$6,DG$4,'Math Scores'!$F74:$IC74))</f>
        <is>
          <t/>
        </is>
      </c>
    </row>
    <row r="74" customFormat="false" ht="12.75" hidden="false" customHeight="false" outlineLevel="0" collapsed="false">
      <c r="A74" s="421" t="n">
        <v>67</v>
      </c>
      <c r="B74" s="228" t="inlineStr">
        <f aca="false">'Math Scores'!B75</f>
        <is>
          <t/>
        </is>
      </c>
      <c r="C74" s="517" t="inlineStr">
        <f aca="false">IF(COUNT('Math Scores'!F75:HI75)=0, "", (SUMIF('Math Scores'!$F$5:$HI$5,"Yes",'Math Scores'!F75:HI75)/SUMIF('Math Scores'!$F$5:$HI$5,"Yes",'Math Scores'!$F$2:$HI$2)))</f>
        <is>
          <t/>
        </is>
      </c>
      <c r="D74" s="476" t="inlineStr">
        <f aca="false">IF(B74="","",IF(COUNT(H74:DG74)=0,"",IF(('Cover Sheet'!$AC$6="2nd"),(SUM(H74:W74)/SUM(H$2:W$2)),IF(('Cover Sheet'!$AC$6="3rd"),(SUM(X74:AI74)/SUM(X$2:AI$2)),IF(('Cover Sheet'!$AC$6="4th"),(SUM(AJ74:AW74)/SUM(AJ$2:AW$2)),IF(('Cover Sheet'!$AC$6="5th"),(SUM(AX74:BK74)/SUM(AX$2:BK$2)),IF(('Cover Sheet'!$AC$6="6th"),(SUM(BL74:CC74)/SUM(BL$2:CC$2)),IF(('Cover Sheet'!$AC$6="7th"),(SUM(CD74:CS74)/SUM(CD$2:CS$2)),IF(('Cover Sheet'!$AC$6="8th"),(SUM(CT74:DG74)/SUM(CT$2:DG$2)),"ERROR")))))))))</f>
        <is>
          <t/>
        </is>
      </c>
      <c r="E74" s="318" t="str">
        <f aca="false">IF(D74="","",IF(D74&gt;0.9,"A1",IF(D74&gt;0.8,"A2",IF(D74&gt;0.7,"B1",IF(D74&gt;0.6,"B2",IF(D74&gt;0.5,"C1",IF(D74&gt;0.4,"C2",IF(D74&gt;0.32,"D",IF(D74&gt;0.2,"E1","E2")))))))))</f>
        <v/>
      </c>
      <c r="F74" s="476" t="str">
        <f aca="false">IF(G74="","",IF(G74&gt;=0.9,"Distinction",IF(G74&gt;=0.75,"First Class",IF(G74&gt;=0.56,"Second Class",IF(G74&gt;=0.35,"Pass","Unsatisfactory")))))</f>
        <v/>
      </c>
      <c r="G74" s="518" t="inlineStr">
        <f aca="false">IF(OR(B74="",'Cover Sheet'!$AC$6=""),"",IF(('Cover Sheet'!$AC$6="2nd"),(VLOOKUP(ROUND((D74*100),0),Goals!$E$4:$H$104,2,1)/100),IF(('Cover Sheet'!$AC$6="3rd"),(VLOOKUP(ROUND((D74*100),0),Goals!$E$4:$H$104,3,1)/100),VLOOKUP(ROUND((D74*100),0),Goals!$E$4:$H$104,4,1)/100)))</f>
        <is>
          <t/>
        </is>
      </c>
      <c r="H74" s="519" t="inlineStr">
        <f aca="false">IF(COUNT('Math Scores'!$F75:$AC75)=0,"",SUMIF('Math Scores'!$F$6:$IC$6,H$4,'Math Scores'!$F75:$IC75))</f>
        <is>
          <t/>
        </is>
      </c>
      <c r="I74" s="519" t="inlineStr">
        <f aca="false">IF(COUNT('Math Scores'!$F75:$AC75)=0,"",SUMIF('Math Scores'!$F$6:$IC$6,I$4,'Math Scores'!$F75:$IC75))</f>
        <is>
          <t/>
        </is>
      </c>
      <c r="J74" s="519" t="inlineStr">
        <f aca="false">IF(COUNT('Math Scores'!$F75:$AC75)=0,"",SUMIF('Math Scores'!$F$6:$IC$6,J$4,'Math Scores'!$F75:$IC75))</f>
        <is>
          <t/>
        </is>
      </c>
      <c r="K74" s="519" t="inlineStr">
        <f aca="false">IF(COUNT('Math Scores'!$F75:$AC75)=0,"",SUMIF('Math Scores'!$F$6:$IC$6,K$4,'Math Scores'!$F75:$IC75))</f>
        <is>
          <t/>
        </is>
      </c>
      <c r="L74" s="519" t="inlineStr">
        <f aca="false">IF(COUNT('Math Scores'!$F75:$AC75)=0,"",SUMIF('Math Scores'!$F$6:$IC$6,L$4,'Math Scores'!$F75:$IC75))</f>
        <is>
          <t/>
        </is>
      </c>
      <c r="M74" s="519" t="inlineStr">
        <f aca="false">IF(COUNT('Math Scores'!$F75:$AC75)=0,"",SUMIF('Math Scores'!$F$6:$IC$6,M$4,'Math Scores'!$F75:$IC75))</f>
        <is>
          <t/>
        </is>
      </c>
      <c r="N74" s="519" t="inlineStr">
        <f aca="false">IF(COUNT('Math Scores'!$F75:$AC75)=0,"",SUMIF('Math Scores'!$F$6:$IC$6,N$4,'Math Scores'!$F75:$IC75))</f>
        <is>
          <t/>
        </is>
      </c>
      <c r="O74" s="519" t="inlineStr">
        <f aca="false">IF(COUNT('Math Scores'!$F75:$AC75)=0,"",SUMIF('Math Scores'!$F$6:$IC$6,O$4,'Math Scores'!$F75:$IC75))</f>
        <is>
          <t/>
        </is>
      </c>
      <c r="P74" s="519" t="inlineStr">
        <f aca="false">IF(COUNT('Math Scores'!$F75:$AC75)=0,"",SUMIF('Math Scores'!$F$6:$IC$6,P$4,'Math Scores'!$F75:$IC75))</f>
        <is>
          <t/>
        </is>
      </c>
      <c r="Q74" s="519" t="inlineStr">
        <f aca="false">IF(COUNT('Math Scores'!$F75:$AC75)=0,"",SUMIF('Math Scores'!$F$6:$IC$6,Q$4,'Math Scores'!$F75:$IC75))</f>
        <is>
          <t/>
        </is>
      </c>
      <c r="R74" s="519" t="inlineStr">
        <f aca="false">IF(COUNT('Math Scores'!$F75:$AC75)=0,"",SUMIF('Math Scores'!$F$6:$IC$6,R$4,'Math Scores'!$F75:$IC75))</f>
        <is>
          <t/>
        </is>
      </c>
      <c r="S74" s="519"/>
      <c r="T74" s="519"/>
      <c r="U74" s="519"/>
      <c r="V74" s="519"/>
      <c r="W74" s="519"/>
      <c r="X74" s="519" t="inlineStr">
        <f aca="false">IF(COUNT('Math Scores'!$AD75:$AZ75)=0,"",SUMIF('Math Scores'!$F$6:$IC$6,X$4,'Math Scores'!$F75:$IC75))</f>
        <is>
          <t/>
        </is>
      </c>
      <c r="Y74" s="519" t="inlineStr">
        <f aca="false">IF(COUNT('Math Scores'!$AD75:$AZ75)=0,"",SUMIF('Math Scores'!$F$6:$IC$6,Y$4,'Math Scores'!$F75:$IC75))</f>
        <is>
          <t/>
        </is>
      </c>
      <c r="Z74" s="519" t="inlineStr">
        <f aca="false">IF(COUNT('Math Scores'!$AD75:$AZ75)=0,"",SUMIF('Math Scores'!$F$6:$IC$6,Z$4,'Math Scores'!$F75:$IC75))</f>
        <is>
          <t/>
        </is>
      </c>
      <c r="AA74" s="519" t="inlineStr">
        <f aca="false">IF(COUNT('Math Scores'!$AD75:$AZ75)=0,"",SUMIF('Math Scores'!$F$6:$IC$6,AA$4,'Math Scores'!$F75:$IC75))</f>
        <is>
          <t/>
        </is>
      </c>
      <c r="AB74" s="519" t="inlineStr">
        <f aca="false">IF(COUNT('Math Scores'!$AD75:$AZ75)=0,"",SUMIF('Math Scores'!$F$6:$IC$6,AB$4,'Math Scores'!$F75:$IC75))</f>
        <is>
          <t/>
        </is>
      </c>
      <c r="AC74" s="519" t="inlineStr">
        <f aca="false">IF(COUNT('Math Scores'!$AD75:$AZ75)=0,"",SUMIF('Math Scores'!$F$6:$IC$6,AC$4,'Math Scores'!$F75:$IC75))</f>
        <is>
          <t/>
        </is>
      </c>
      <c r="AD74" s="519" t="inlineStr">
        <f aca="false">IF(COUNT('Math Scores'!$AD75:$AZ75)=0,"",SUMIF('Math Scores'!$F$6:$IC$6,AD$4,'Math Scores'!$F75:$IC75))</f>
        <is>
          <t/>
        </is>
      </c>
      <c r="AE74" s="519" t="inlineStr">
        <f aca="false">IF(COUNT('Math Scores'!$AD75:$AZ75)=0,"",SUMIF('Math Scores'!$F$6:$IC$6,AE$4,'Math Scores'!$F75:$IC75))</f>
        <is>
          <t/>
        </is>
      </c>
      <c r="AF74" s="519" t="inlineStr">
        <f aca="false">IF(COUNT('Math Scores'!$AD75:$AZ75)=0,"",SUMIF('Math Scores'!$F$6:$IC$6,AF$4,'Math Scores'!$F75:$IC75))</f>
        <is>
          <t/>
        </is>
      </c>
      <c r="AG74" s="519" t="inlineStr">
        <f aca="false">IF(COUNT('Math Scores'!$AD75:$AZ75)=0,"",SUMIF('Math Scores'!$F$6:$IC$6,AG$4,'Math Scores'!$F75:$IC75))</f>
        <is>
          <t/>
        </is>
      </c>
      <c r="AH74" s="519" t="inlineStr">
        <f aca="false">IF(COUNT('Math Scores'!$AD75:$AZ75)=0,"",SUMIF('Math Scores'!$F$6:$IC$6,AH$4,'Math Scores'!$F75:$IC75))</f>
        <is>
          <t/>
        </is>
      </c>
      <c r="AI74" s="519" t="inlineStr">
        <f aca="false">IF(COUNT('Math Scores'!$AD75:$AZ75)=0,"",SUMIF('Math Scores'!$F$6:$IC$6,AI$4,'Math Scores'!$F75:$IC75))</f>
        <is>
          <t/>
        </is>
      </c>
      <c r="AJ74" s="519" t="inlineStr">
        <f aca="false">IF(COUNT('Math Scores'!$BA75:$BY75)=0,"",SUMIF('Math Scores'!$F$6:$IC$6,AJ$4,'Math Scores'!$F75:$IC75))</f>
        <is>
          <t/>
        </is>
      </c>
      <c r="AK74" s="519" t="inlineStr">
        <f aca="false">IF(COUNT('Math Scores'!$BA75:$BY75)=0,"",SUMIF('Math Scores'!$F$6:$IC$6,AK$4,'Math Scores'!$F75:$IC75))</f>
        <is>
          <t/>
        </is>
      </c>
      <c r="AL74" s="519" t="inlineStr">
        <f aca="false">IF(COUNT('Math Scores'!$BA75:$BY75)=0,"",SUMIF('Math Scores'!$F$6:$IC$6,AL$4,'Math Scores'!$F75:$IC75))</f>
        <is>
          <t/>
        </is>
      </c>
      <c r="AM74" s="519" t="inlineStr">
        <f aca="false">IF(COUNT('Math Scores'!$BA75:$BY75)=0,"",SUMIF('Math Scores'!$F$6:$IC$6,AM$4,'Math Scores'!$F75:$IC75))</f>
        <is>
          <t/>
        </is>
      </c>
      <c r="AN74" s="519" t="inlineStr">
        <f aca="false">IF(COUNT('Math Scores'!$BA75:$BY75)=0,"",SUMIF('Math Scores'!$F$6:$IC$6,AN$4,'Math Scores'!$F75:$IC75))</f>
        <is>
          <t/>
        </is>
      </c>
      <c r="AO74" s="519" t="inlineStr">
        <f aca="false">IF(COUNT('Math Scores'!$BA75:$BY75)=0,"",SUMIF('Math Scores'!$F$6:$IC$6,AO$4,'Math Scores'!$F75:$IC75))</f>
        <is>
          <t/>
        </is>
      </c>
      <c r="AP74" s="519" t="inlineStr">
        <f aca="false">IF(COUNT('Math Scores'!$BA75:$BY75)=0,"",SUMIF('Math Scores'!$F$6:$IC$6,AP$4,'Math Scores'!$F75:$IC75))</f>
        <is>
          <t/>
        </is>
      </c>
      <c r="AQ74" s="519" t="inlineStr">
        <f aca="false">IF(COUNT('Math Scores'!$BA75:$BY75)=0,"",SUMIF('Math Scores'!$F$6:$IC$6,AQ$4,'Math Scores'!$F75:$IC75))</f>
        <is>
          <t/>
        </is>
      </c>
      <c r="AR74" s="519" t="inlineStr">
        <f aca="false">IF(COUNT('Math Scores'!$BA75:$BY75)=0,"",SUMIF('Math Scores'!$F$6:$IC$6,AR$4,'Math Scores'!$F75:$IC75))</f>
        <is>
          <t/>
        </is>
      </c>
      <c r="AS74" s="519" t="inlineStr">
        <f aca="false">IF(COUNT('Math Scores'!$BA75:$BY75)=0,"",SUMIF('Math Scores'!$F$6:$IC$6,AS$4,'Math Scores'!$F75:$IC75))</f>
        <is>
          <t/>
        </is>
      </c>
      <c r="AT74" s="519" t="inlineStr">
        <f aca="false">IF(COUNT('Math Scores'!$BA75:$BY75)=0,"",SUMIF('Math Scores'!$F$6:$IC$6,AT$4,'Math Scores'!$F75:$IC75))</f>
        <is>
          <t/>
        </is>
      </c>
      <c r="AU74" s="519" t="inlineStr">
        <f aca="false">IF(COUNT('Math Scores'!$BA75:$BY75)=0,"",SUMIF('Math Scores'!$F$6:$IC$6,AU$4,'Math Scores'!$F75:$IC75))</f>
        <is>
          <t/>
        </is>
      </c>
      <c r="AV74" s="519" t="inlineStr">
        <f aca="false">IF(COUNT('Math Scores'!$BA75:$BY75)=0,"",SUMIF('Math Scores'!$F$6:$IC$6,AV$4,'Math Scores'!$F75:$IC75))</f>
        <is>
          <t/>
        </is>
      </c>
      <c r="AW74" s="519" t="inlineStr">
        <f aca="false">IF(COUNT('Math Scores'!$BA75:$BY75)=0,"",SUMIF('Math Scores'!$F$6:$IC$6,AW$4,'Math Scores'!$F75:$IC75))</f>
        <is>
          <t/>
        </is>
      </c>
      <c r="AX74" s="519" t="inlineStr">
        <f aca="false">IF(COUNT('Math Scores'!$BZ75:$CW75)=0,"",SUMIF('Math Scores'!$F$6:$IC$6,AX$4,'Math Scores'!$F75:$IC75))</f>
        <is>
          <t/>
        </is>
      </c>
      <c r="AY74" s="519" t="inlineStr">
        <f aca="false">IF(COUNT('Math Scores'!$BZ75:$CW75)=0,"",SUMIF('Math Scores'!$F$6:$IC$6,AY$4,'Math Scores'!$F75:$IC75))</f>
        <is>
          <t/>
        </is>
      </c>
      <c r="AZ74" s="519" t="inlineStr">
        <f aca="false">IF(COUNT('Math Scores'!$BZ75:$CW75)=0,"",SUMIF('Math Scores'!$F$6:$IC$6,AZ$4,'Math Scores'!$F75:$IC75))</f>
        <is>
          <t/>
        </is>
      </c>
      <c r="BA74" s="519" t="inlineStr">
        <f aca="false">IF(COUNT('Math Scores'!$BZ75:$CW75)=0,"",SUMIF('Math Scores'!$F$6:$IC$6,BA$4,'Math Scores'!$F75:$IC75))</f>
        <is>
          <t/>
        </is>
      </c>
      <c r="BB74" s="519" t="inlineStr">
        <f aca="false">IF(COUNT('Math Scores'!$BZ75:$CW75)=0,"",SUMIF('Math Scores'!$F$6:$IC$6,BB$4,'Math Scores'!$F75:$IC75))</f>
        <is>
          <t/>
        </is>
      </c>
      <c r="BC74" s="519" t="inlineStr">
        <f aca="false">IF(COUNT('Math Scores'!$BZ75:$CW75)=0,"",SUMIF('Math Scores'!$F$6:$IC$6,BC$4,'Math Scores'!$F75:$IC75))</f>
        <is>
          <t/>
        </is>
      </c>
      <c r="BD74" s="519" t="inlineStr">
        <f aca="false">IF(COUNT('Math Scores'!$BZ75:$CW75)=0,"",SUMIF('Math Scores'!$F$6:$IC$6,BD$4,'Math Scores'!$F75:$IC75))</f>
        <is>
          <t/>
        </is>
      </c>
      <c r="BE74" s="519" t="inlineStr">
        <f aca="false">IF(COUNT('Math Scores'!$BZ75:$CW75)=0,"",SUMIF('Math Scores'!$F$6:$IC$6,BE$4,'Math Scores'!$F75:$IC75))</f>
        <is>
          <t/>
        </is>
      </c>
      <c r="BF74" s="519" t="inlineStr">
        <f aca="false">IF(COUNT('Math Scores'!$BZ75:$CW75)=0,"",SUMIF('Math Scores'!$F$6:$IC$6,BF$4,'Math Scores'!$F75:$IC75))</f>
        <is>
          <t/>
        </is>
      </c>
      <c r="BG74" s="519" t="inlineStr">
        <f aca="false">IF(COUNT('Math Scores'!$BZ75:$CW75)=0,"",SUMIF('Math Scores'!$F$6:$IC$6,BG$4,'Math Scores'!$F75:$IC75))</f>
        <is>
          <t/>
        </is>
      </c>
      <c r="BH74" s="519" t="inlineStr">
        <f aca="false">IF(COUNT('Math Scores'!$BZ75:$CW75)=0,"",SUMIF('Math Scores'!$F$6:$IC$6,BH$4,'Math Scores'!$F75:$IC75))</f>
        <is>
          <t/>
        </is>
      </c>
      <c r="BI74" s="519" t="inlineStr">
        <f aca="false">IF(COUNT('Math Scores'!$BZ75:$CW75)=0,"",SUMIF('Math Scores'!$F$6:$IC$6,BI$4,'Math Scores'!$F75:$IC75))</f>
        <is>
          <t/>
        </is>
      </c>
      <c r="BJ74" s="519" t="inlineStr">
        <f aca="false">IF(COUNT('Math Scores'!$BZ75:$CW75)=0,"",SUMIF('Math Scores'!$F$6:$IC$6,BJ$4,'Math Scores'!$F75:$IC75))</f>
        <is>
          <t/>
        </is>
      </c>
      <c r="BK74" s="519" t="inlineStr">
        <f aca="false">IF(COUNT('Math Scores'!$BZ75:$CW75)=0,"",SUMIF('Math Scores'!$F$6:$IC$6,BK$4,'Math Scores'!$F75:$IC75))</f>
        <is>
          <t/>
        </is>
      </c>
      <c r="BL74" s="519" t="inlineStr">
        <f aca="false">IF(COUNT('Math Scores'!$CX75:$DU75)=0,"",SUMIF('Math Scores'!$F$6:$IC$6,BL$4,'Math Scores'!$F75:$IC75))</f>
        <is>
          <t/>
        </is>
      </c>
      <c r="BM74" s="519" t="inlineStr">
        <f aca="false">IF(COUNT('Math Scores'!$CX75:$DU75)=0,"",SUMIF('Math Scores'!$F$6:$IC$6,BM$4,'Math Scores'!$F75:$IC75))</f>
        <is>
          <t/>
        </is>
      </c>
      <c r="BN74" s="519" t="inlineStr">
        <f aca="false">IF(COUNT('Math Scores'!$CX75:$DU75)=0,"",SUMIF('Math Scores'!$F$6:$IC$6,BN$4,'Math Scores'!$F75:$IC75))</f>
        <is>
          <t/>
        </is>
      </c>
      <c r="BO74" s="519" t="inlineStr">
        <f aca="false">IF(COUNT('Math Scores'!$CX75:$DU75)=0,"",SUMIF('Math Scores'!$F$6:$IC$6,BO$4,'Math Scores'!$F75:$IC75))</f>
        <is>
          <t/>
        </is>
      </c>
      <c r="BP74" s="519" t="inlineStr">
        <f aca="false">IF(COUNT('Math Scores'!$CX75:$DU75)=0,"",SUMIF('Math Scores'!$F$6:$IC$6,BP$4,'Math Scores'!$F75:$IC75))</f>
        <is>
          <t/>
        </is>
      </c>
      <c r="BQ74" s="519" t="inlineStr">
        <f aca="false">IF(COUNT('Math Scores'!$CX75:$DU75)=0,"",SUMIF('Math Scores'!$F$6:$IC$6,BQ$4,'Math Scores'!$F75:$IC75))</f>
        <is>
          <t/>
        </is>
      </c>
      <c r="BR74" s="519" t="inlineStr">
        <f aca="false">IF(COUNT('Math Scores'!$CX75:$DU75)=0,"",SUMIF('Math Scores'!$F$6:$IC$6,BR$4,'Math Scores'!$F75:$IC75))</f>
        <is>
          <t/>
        </is>
      </c>
      <c r="BS74" s="519" t="inlineStr">
        <f aca="false">IF(COUNT('Math Scores'!$CX75:$DU75)=0,"",SUMIF('Math Scores'!$F$6:$IC$6,BS$4,'Math Scores'!$F75:$IC75))</f>
        <is>
          <t/>
        </is>
      </c>
      <c r="BT74" s="519" t="inlineStr">
        <f aca="false">IF(COUNT('Math Scores'!$CX75:$DU75)=0,"",SUMIF('Math Scores'!$F$6:$IC$6,BT$4,'Math Scores'!$F75:$IC75))</f>
        <is>
          <t/>
        </is>
      </c>
      <c r="BU74" s="519" t="inlineStr">
        <f aca="false">IF(COUNT('Math Scores'!$CX75:$DU75)=0,"",SUMIF('Math Scores'!$F$6:$IC$6,BU$4,'Math Scores'!$F75:$IC75))</f>
        <is>
          <t/>
        </is>
      </c>
      <c r="BV74" s="519" t="inlineStr">
        <f aca="false">IF(COUNT('Math Scores'!$CX75:$DU75)=0,"",SUMIF('Math Scores'!$F$6:$IC$6,BV$4,'Math Scores'!$F75:$IC75))</f>
        <is>
          <t/>
        </is>
      </c>
      <c r="BW74" s="519" t="inlineStr">
        <f aca="false">IF(COUNT('Math Scores'!$CX75:$DU75)=0,"",SUMIF('Math Scores'!$F$6:$IC$6,BW$4,'Math Scores'!$F75:$IC75))</f>
        <is>
          <t/>
        </is>
      </c>
      <c r="BX74" s="519" t="inlineStr">
        <f aca="false">IF(COUNT('Math Scores'!$CX75:$DU75)=0,"",SUMIF('Math Scores'!$F$6:$IC$6,BX$4,'Math Scores'!$F75:$IC75))</f>
        <is>
          <t/>
        </is>
      </c>
      <c r="BY74" s="519" t="inlineStr">
        <f aca="false">IF(COUNT('Math Scores'!$CX75:$DU75)=0,"",SUMIF('Math Scores'!$F$6:$IC$6,BY$4,'Math Scores'!$F75:$IC75))</f>
        <is>
          <t/>
        </is>
      </c>
      <c r="BZ74" s="519" t="inlineStr">
        <f aca="false">IF(COUNT('Math Scores'!$CX75:$DU75)=0,"",SUMIF('Math Scores'!$F$6:$IC$6,BZ$4,'Math Scores'!$F75:$IC75))</f>
        <is>
          <t/>
        </is>
      </c>
      <c r="CA74" s="519" t="inlineStr">
        <f aca="false">IF(COUNT('Math Scores'!$CX75:$DU75)=0,"",SUMIF('Math Scores'!$F$6:$IC$6,CA$4,'Math Scores'!$F75:$IC75))</f>
        <is>
          <t/>
        </is>
      </c>
      <c r="CB74" s="519" t="inlineStr">
        <f aca="false">IF(COUNT('Math Scores'!$CX75:$DU75)=0,"",SUMIF('Math Scores'!$F$6:$IC$6,CB$4,'Math Scores'!$F75:$IC75))</f>
        <is>
          <t/>
        </is>
      </c>
      <c r="CC74" s="519" t="inlineStr">
        <f aca="false">IF(COUNT('Math Scores'!$CX75:$DU75)=0,"",SUMIF('Math Scores'!$F$6:$IC$6,CC$4,'Math Scores'!$F75:$IC75))</f>
        <is>
          <t/>
        </is>
      </c>
      <c r="CD74" s="519" t="inlineStr">
        <f aca="false">IF(COUNT('Math Scores'!$DV75:$EU75)=0,"",SUMIF('Math Scores'!$F$6:$IC$6,CD$4,'Math Scores'!$F75:$IC75))</f>
        <is>
          <t/>
        </is>
      </c>
      <c r="CE74" s="519" t="inlineStr">
        <f aca="false">IF(COUNT('Math Scores'!$DV75:$EU75)=0,"",SUMIF('Math Scores'!$F$6:$IC$6,CE$4,'Math Scores'!$F75:$IC75))</f>
        <is>
          <t/>
        </is>
      </c>
      <c r="CF74" s="519" t="inlineStr">
        <f aca="false">IF(COUNT('Math Scores'!$DV75:$EU75)=0,"",SUMIF('Math Scores'!$F$6:$IC$6,CF$4,'Math Scores'!$F75:$IC75))</f>
        <is>
          <t/>
        </is>
      </c>
      <c r="CG74" s="519" t="inlineStr">
        <f aca="false">IF(COUNT('Math Scores'!$DV75:$EU75)=0,"",SUMIF('Math Scores'!$F$6:$IC$6,CG$4,'Math Scores'!$F75:$IC75))</f>
        <is>
          <t/>
        </is>
      </c>
      <c r="CH74" s="519" t="inlineStr">
        <f aca="false">IF(COUNT('Math Scores'!$DV75:$EU75)=0,"",SUMIF('Math Scores'!$F$6:$IC$6,CH$4,'Math Scores'!$F75:$IC75))</f>
        <is>
          <t/>
        </is>
      </c>
      <c r="CI74" s="519" t="inlineStr">
        <f aca="false">IF(COUNT('Math Scores'!$DV75:$EU75)=0,"",SUMIF('Math Scores'!$F$6:$IC$6,CI$4,'Math Scores'!$F75:$IC75))</f>
        <is>
          <t/>
        </is>
      </c>
      <c r="CJ74" s="519" t="inlineStr">
        <f aca="false">IF(COUNT('Math Scores'!$DV75:$EU75)=0,"",SUMIF('Math Scores'!$F$6:$IC$6,CJ$4,'Math Scores'!$F75:$IC75))</f>
        <is>
          <t/>
        </is>
      </c>
      <c r="CK74" s="519" t="inlineStr">
        <f aca="false">IF(COUNT('Math Scores'!$DV75:$EU75)=0,"",SUMIF('Math Scores'!$F$6:$IC$6,CK$4,'Math Scores'!$F75:$IC75))</f>
        <is>
          <t/>
        </is>
      </c>
      <c r="CL74" s="519" t="inlineStr">
        <f aca="false">IF(COUNT('Math Scores'!$DV75:$EU75)=0,"",SUMIF('Math Scores'!$F$6:$IC$6,CL$4,'Math Scores'!$F75:$IC75))</f>
        <is>
          <t/>
        </is>
      </c>
      <c r="CM74" s="519" t="inlineStr">
        <f aca="false">IF(COUNT('Math Scores'!$DV75:$EU75)=0,"",SUMIF('Math Scores'!$F$6:$IC$6,CM$4,'Math Scores'!$F75:$IC75))</f>
        <is>
          <t/>
        </is>
      </c>
      <c r="CN74" s="519" t="inlineStr">
        <f aca="false">IF(COUNT('Math Scores'!$DV75:$EU75)=0,"",SUMIF('Math Scores'!$F$6:$IC$6,CN$4,'Math Scores'!$F75:$IC75))</f>
        <is>
          <t/>
        </is>
      </c>
      <c r="CO74" s="519" t="inlineStr">
        <f aca="false">IF(COUNT('Math Scores'!$DV75:$EU75)=0,"",SUMIF('Math Scores'!$F$6:$IC$6,CO$4,'Math Scores'!$F75:$IC75))</f>
        <is>
          <t/>
        </is>
      </c>
      <c r="CP74" s="519" t="inlineStr">
        <f aca="false">IF(COUNT('Math Scores'!$DV75:$EU75)=0,"",SUMIF('Math Scores'!$F$6:$IC$6,CP$4,'Math Scores'!$F75:$IC75))</f>
        <is>
          <t/>
        </is>
      </c>
      <c r="CQ74" s="519" t="inlineStr">
        <f aca="false">IF(COUNT('Math Scores'!$DV75:$EU75)=0,"",SUMIF('Math Scores'!$F$6:$IC$6,CQ$4,'Math Scores'!$F75:$IC75))</f>
        <is>
          <t/>
        </is>
      </c>
      <c r="CR74" s="519" t="inlineStr">
        <f aca="false">IF(COUNT('Math Scores'!$DV75:$EU75)=0,"",SUMIF('Math Scores'!$F$6:$IC$6,CR$4,'Math Scores'!$F75:$IC75))</f>
        <is>
          <t/>
        </is>
      </c>
      <c r="CS74" s="519" t="inlineStr">
        <f aca="false">IF(COUNT('Math Scores'!$DV75:$EU75)=0,"",SUMIF('Math Scores'!$F$6:$IC$6,CS$4,'Math Scores'!$F75:$IC75))</f>
        <is>
          <t/>
        </is>
      </c>
      <c r="CT74" s="519" t="inlineStr">
        <f aca="false">IF(COUNT('Math Scores'!$EV75:$FW75)=0,"",SUMIF('Math Scores'!$F$6:$IC$6,CT$4,'Math Scores'!$F75:$IC75))</f>
        <is>
          <t/>
        </is>
      </c>
      <c r="CU74" s="519" t="inlineStr">
        <f aca="false">IF(COUNT('Math Scores'!$EV75:$FW75)=0,"",SUMIF('Math Scores'!$F$6:$IC$6,CU$4,'Math Scores'!$F75:$IC75))</f>
        <is>
          <t/>
        </is>
      </c>
      <c r="CV74" s="519" t="inlineStr">
        <f aca="false">IF(COUNT('Math Scores'!$EV75:$FW75)=0,"",SUMIF('Math Scores'!$F$6:$IC$6,CV$4,'Math Scores'!$F75:$IC75))</f>
        <is>
          <t/>
        </is>
      </c>
      <c r="CW74" s="519" t="inlineStr">
        <f aca="false">IF(COUNT('Math Scores'!$EV75:$FW75)=0,"",SUMIF('Math Scores'!$F$6:$IC$6,CW$4,'Math Scores'!$F75:$IC75))</f>
        <is>
          <t/>
        </is>
      </c>
      <c r="CX74" s="519" t="inlineStr">
        <f aca="false">IF(COUNT('Math Scores'!$EV75:$FW75)=0,"",SUMIF('Math Scores'!$F$6:$IC$6,CX$4,'Math Scores'!$F75:$IC75))</f>
        <is>
          <t/>
        </is>
      </c>
      <c r="CY74" s="519" t="inlineStr">
        <f aca="false">IF(COUNT('Math Scores'!$EV75:$FW75)=0,"",SUMIF('Math Scores'!$F$6:$IC$6,CY$4,'Math Scores'!$F75:$IC75))</f>
        <is>
          <t/>
        </is>
      </c>
      <c r="CZ74" s="519" t="inlineStr">
        <f aca="false">IF(COUNT('Math Scores'!$EV75:$FW75)=0,"",SUMIF('Math Scores'!$F$6:$IC$6,CZ$4,'Math Scores'!$F75:$IC75))</f>
        <is>
          <t/>
        </is>
      </c>
      <c r="DA74" s="519" t="inlineStr">
        <f aca="false">IF(COUNT('Math Scores'!$EV75:$FW75)=0,"",SUMIF('Math Scores'!$F$6:$IC$6,DA$4,'Math Scores'!$F75:$IC75))</f>
        <is>
          <t/>
        </is>
      </c>
      <c r="DB74" s="519" t="inlineStr">
        <f aca="false">IF(COUNT('Math Scores'!$EV75:$FW75)=0,"",SUMIF('Math Scores'!$F$6:$IC$6,DB$4,'Math Scores'!$F75:$IC75))</f>
        <is>
          <t/>
        </is>
      </c>
      <c r="DC74" s="519" t="inlineStr">
        <f aca="false">IF(COUNT('Math Scores'!$EV75:$FW75)=0,"",SUMIF('Math Scores'!$F$6:$IC$6,DC$4,'Math Scores'!$F75:$IC75))</f>
        <is>
          <t/>
        </is>
      </c>
      <c r="DD74" s="519" t="inlineStr">
        <f aca="false">IF(COUNT('Math Scores'!$EV75:$FW75)=0,"",SUMIF('Math Scores'!$F$6:$IC$6,DD$4,'Math Scores'!$F75:$IC75))</f>
        <is>
          <t/>
        </is>
      </c>
      <c r="DE74" s="519" t="inlineStr">
        <f aca="false">IF(COUNT('Math Scores'!$EV75:$FW75)=0,"",SUMIF('Math Scores'!$F$6:$IC$6,DE$4,'Math Scores'!$F75:$IC75))</f>
        <is>
          <t/>
        </is>
      </c>
      <c r="DF74" s="519" t="inlineStr">
        <f aca="false">IF(COUNT('Math Scores'!$EV75:$FW75)=0,"",SUMIF('Math Scores'!$F$6:$IC$6,DF$4,'Math Scores'!$F75:$IC75))</f>
        <is>
          <t/>
        </is>
      </c>
      <c r="DG74" s="519" t="inlineStr">
        <f aca="false">IF(COUNT('Math Scores'!$EV75:$FW75)=0,"",SUMIF('Math Scores'!$F$6:$IC$6,DG$4,'Math Scores'!$F75:$IC75))</f>
        <is>
          <t/>
        </is>
      </c>
    </row>
    <row r="75" customFormat="false" ht="12.75" hidden="false" customHeight="false" outlineLevel="0" collapsed="false">
      <c r="A75" s="421" t="n">
        <v>68</v>
      </c>
      <c r="B75" s="228" t="inlineStr">
        <f aca="false">'Math Scores'!B76</f>
        <is>
          <t/>
        </is>
      </c>
      <c r="C75" s="517" t="inlineStr">
        <f aca="false">IF(COUNT('Math Scores'!F76:HI76)=0, "", (SUMIF('Math Scores'!$F$5:$HI$5,"Yes",'Math Scores'!F76:HI76)/SUMIF('Math Scores'!$F$5:$HI$5,"Yes",'Math Scores'!$F$2:$HI$2)))</f>
        <is>
          <t/>
        </is>
      </c>
      <c r="D75" s="476" t="inlineStr">
        <f aca="false">IF(B75="","",IF(COUNT(H75:DG75)=0,"",IF(('Cover Sheet'!$AC$6="2nd"),(SUM(H75:W75)/SUM(H$2:W$2)),IF(('Cover Sheet'!$AC$6="3rd"),(SUM(X75:AI75)/SUM(X$2:AI$2)),IF(('Cover Sheet'!$AC$6="4th"),(SUM(AJ75:AW75)/SUM(AJ$2:AW$2)),IF(('Cover Sheet'!$AC$6="5th"),(SUM(AX75:BK75)/SUM(AX$2:BK$2)),IF(('Cover Sheet'!$AC$6="6th"),(SUM(BL75:CC75)/SUM(BL$2:CC$2)),IF(('Cover Sheet'!$AC$6="7th"),(SUM(CD75:CS75)/SUM(CD$2:CS$2)),IF(('Cover Sheet'!$AC$6="8th"),(SUM(CT75:DG75)/SUM(CT$2:DG$2)),"ERROR")))))))))</f>
        <is>
          <t/>
        </is>
      </c>
      <c r="E75" s="318" t="str">
        <f aca="false">IF(D75="","",IF(D75&gt;0.9,"A1",IF(D75&gt;0.8,"A2",IF(D75&gt;0.7,"B1",IF(D75&gt;0.6,"B2",IF(D75&gt;0.5,"C1",IF(D75&gt;0.4,"C2",IF(D75&gt;0.32,"D",IF(D75&gt;0.2,"E1","E2")))))))))</f>
        <v/>
      </c>
      <c r="F75" s="476" t="str">
        <f aca="false">IF(G75="","",IF(G75&gt;=0.9,"Distinction",IF(G75&gt;=0.75,"First Class",IF(G75&gt;=0.56,"Second Class",IF(G75&gt;=0.35,"Pass","Unsatisfactory")))))</f>
        <v/>
      </c>
      <c r="G75" s="518" t="inlineStr">
        <f aca="false">IF(OR(B75="",'Cover Sheet'!$AC$6=""),"",IF(('Cover Sheet'!$AC$6="2nd"),(VLOOKUP(ROUND((D75*100),0),Goals!$E$4:$H$104,2,1)/100),IF(('Cover Sheet'!$AC$6="3rd"),(VLOOKUP(ROUND((D75*100),0),Goals!$E$4:$H$104,3,1)/100),VLOOKUP(ROUND((D75*100),0),Goals!$E$4:$H$104,4,1)/100)))</f>
        <is>
          <t/>
        </is>
      </c>
      <c r="H75" s="519" t="inlineStr">
        <f aca="false">IF(COUNT('Math Scores'!$F76:$AC76)=0,"",SUMIF('Math Scores'!$F$6:$IC$6,H$4,'Math Scores'!$F76:$IC76))</f>
        <is>
          <t/>
        </is>
      </c>
      <c r="I75" s="519" t="inlineStr">
        <f aca="false">IF(COUNT('Math Scores'!$F76:$AC76)=0,"",SUMIF('Math Scores'!$F$6:$IC$6,I$4,'Math Scores'!$F76:$IC76))</f>
        <is>
          <t/>
        </is>
      </c>
      <c r="J75" s="519" t="inlineStr">
        <f aca="false">IF(COUNT('Math Scores'!$F76:$AC76)=0,"",SUMIF('Math Scores'!$F$6:$IC$6,J$4,'Math Scores'!$F76:$IC76))</f>
        <is>
          <t/>
        </is>
      </c>
      <c r="K75" s="519" t="inlineStr">
        <f aca="false">IF(COUNT('Math Scores'!$F76:$AC76)=0,"",SUMIF('Math Scores'!$F$6:$IC$6,K$4,'Math Scores'!$F76:$IC76))</f>
        <is>
          <t/>
        </is>
      </c>
      <c r="L75" s="519" t="inlineStr">
        <f aca="false">IF(COUNT('Math Scores'!$F76:$AC76)=0,"",SUMIF('Math Scores'!$F$6:$IC$6,L$4,'Math Scores'!$F76:$IC76))</f>
        <is>
          <t/>
        </is>
      </c>
      <c r="M75" s="519" t="inlineStr">
        <f aca="false">IF(COUNT('Math Scores'!$F76:$AC76)=0,"",SUMIF('Math Scores'!$F$6:$IC$6,M$4,'Math Scores'!$F76:$IC76))</f>
        <is>
          <t/>
        </is>
      </c>
      <c r="N75" s="519" t="inlineStr">
        <f aca="false">IF(COUNT('Math Scores'!$F76:$AC76)=0,"",SUMIF('Math Scores'!$F$6:$IC$6,N$4,'Math Scores'!$F76:$IC76))</f>
        <is>
          <t/>
        </is>
      </c>
      <c r="O75" s="519" t="inlineStr">
        <f aca="false">IF(COUNT('Math Scores'!$F76:$AC76)=0,"",SUMIF('Math Scores'!$F$6:$IC$6,O$4,'Math Scores'!$F76:$IC76))</f>
        <is>
          <t/>
        </is>
      </c>
      <c r="P75" s="519" t="inlineStr">
        <f aca="false">IF(COUNT('Math Scores'!$F76:$AC76)=0,"",SUMIF('Math Scores'!$F$6:$IC$6,P$4,'Math Scores'!$F76:$IC76))</f>
        <is>
          <t/>
        </is>
      </c>
      <c r="Q75" s="519" t="inlineStr">
        <f aca="false">IF(COUNT('Math Scores'!$F76:$AC76)=0,"",SUMIF('Math Scores'!$F$6:$IC$6,Q$4,'Math Scores'!$F76:$IC76))</f>
        <is>
          <t/>
        </is>
      </c>
      <c r="R75" s="519" t="inlineStr">
        <f aca="false">IF(COUNT('Math Scores'!$F76:$AC76)=0,"",SUMIF('Math Scores'!$F$6:$IC$6,R$4,'Math Scores'!$F76:$IC76))</f>
        <is>
          <t/>
        </is>
      </c>
      <c r="S75" s="519"/>
      <c r="T75" s="519"/>
      <c r="U75" s="519"/>
      <c r="V75" s="519"/>
      <c r="W75" s="519"/>
      <c r="X75" s="519" t="inlineStr">
        <f aca="false">IF(COUNT('Math Scores'!$AD76:$AZ76)=0,"",SUMIF('Math Scores'!$F$6:$IC$6,X$4,'Math Scores'!$F76:$IC76))</f>
        <is>
          <t/>
        </is>
      </c>
      <c r="Y75" s="519" t="inlineStr">
        <f aca="false">IF(COUNT('Math Scores'!$AD76:$AZ76)=0,"",SUMIF('Math Scores'!$F$6:$IC$6,Y$4,'Math Scores'!$F76:$IC76))</f>
        <is>
          <t/>
        </is>
      </c>
      <c r="Z75" s="519" t="inlineStr">
        <f aca="false">IF(COUNT('Math Scores'!$AD76:$AZ76)=0,"",SUMIF('Math Scores'!$F$6:$IC$6,Z$4,'Math Scores'!$F76:$IC76))</f>
        <is>
          <t/>
        </is>
      </c>
      <c r="AA75" s="519" t="inlineStr">
        <f aca="false">IF(COUNT('Math Scores'!$AD76:$AZ76)=0,"",SUMIF('Math Scores'!$F$6:$IC$6,AA$4,'Math Scores'!$F76:$IC76))</f>
        <is>
          <t/>
        </is>
      </c>
      <c r="AB75" s="519" t="inlineStr">
        <f aca="false">IF(COUNT('Math Scores'!$AD76:$AZ76)=0,"",SUMIF('Math Scores'!$F$6:$IC$6,AB$4,'Math Scores'!$F76:$IC76))</f>
        <is>
          <t/>
        </is>
      </c>
      <c r="AC75" s="519" t="inlineStr">
        <f aca="false">IF(COUNT('Math Scores'!$AD76:$AZ76)=0,"",SUMIF('Math Scores'!$F$6:$IC$6,AC$4,'Math Scores'!$F76:$IC76))</f>
        <is>
          <t/>
        </is>
      </c>
      <c r="AD75" s="519" t="inlineStr">
        <f aca="false">IF(COUNT('Math Scores'!$AD76:$AZ76)=0,"",SUMIF('Math Scores'!$F$6:$IC$6,AD$4,'Math Scores'!$F76:$IC76))</f>
        <is>
          <t/>
        </is>
      </c>
      <c r="AE75" s="519" t="inlineStr">
        <f aca="false">IF(COUNT('Math Scores'!$AD76:$AZ76)=0,"",SUMIF('Math Scores'!$F$6:$IC$6,AE$4,'Math Scores'!$F76:$IC76))</f>
        <is>
          <t/>
        </is>
      </c>
      <c r="AF75" s="519" t="inlineStr">
        <f aca="false">IF(COUNT('Math Scores'!$AD76:$AZ76)=0,"",SUMIF('Math Scores'!$F$6:$IC$6,AF$4,'Math Scores'!$F76:$IC76))</f>
        <is>
          <t/>
        </is>
      </c>
      <c r="AG75" s="519" t="inlineStr">
        <f aca="false">IF(COUNT('Math Scores'!$AD76:$AZ76)=0,"",SUMIF('Math Scores'!$F$6:$IC$6,AG$4,'Math Scores'!$F76:$IC76))</f>
        <is>
          <t/>
        </is>
      </c>
      <c r="AH75" s="519" t="inlineStr">
        <f aca="false">IF(COUNT('Math Scores'!$AD76:$AZ76)=0,"",SUMIF('Math Scores'!$F$6:$IC$6,AH$4,'Math Scores'!$F76:$IC76))</f>
        <is>
          <t/>
        </is>
      </c>
      <c r="AI75" s="519" t="inlineStr">
        <f aca="false">IF(COUNT('Math Scores'!$AD76:$AZ76)=0,"",SUMIF('Math Scores'!$F$6:$IC$6,AI$4,'Math Scores'!$F76:$IC76))</f>
        <is>
          <t/>
        </is>
      </c>
      <c r="AJ75" s="519" t="inlineStr">
        <f aca="false">IF(COUNT('Math Scores'!$BA76:$BY76)=0,"",SUMIF('Math Scores'!$F$6:$IC$6,AJ$4,'Math Scores'!$F76:$IC76))</f>
        <is>
          <t/>
        </is>
      </c>
      <c r="AK75" s="519" t="inlineStr">
        <f aca="false">IF(COUNT('Math Scores'!$BA76:$BY76)=0,"",SUMIF('Math Scores'!$F$6:$IC$6,AK$4,'Math Scores'!$F76:$IC76))</f>
        <is>
          <t/>
        </is>
      </c>
      <c r="AL75" s="519" t="inlineStr">
        <f aca="false">IF(COUNT('Math Scores'!$BA76:$BY76)=0,"",SUMIF('Math Scores'!$F$6:$IC$6,AL$4,'Math Scores'!$F76:$IC76))</f>
        <is>
          <t/>
        </is>
      </c>
      <c r="AM75" s="519" t="inlineStr">
        <f aca="false">IF(COUNT('Math Scores'!$BA76:$BY76)=0,"",SUMIF('Math Scores'!$F$6:$IC$6,AM$4,'Math Scores'!$F76:$IC76))</f>
        <is>
          <t/>
        </is>
      </c>
      <c r="AN75" s="519" t="inlineStr">
        <f aca="false">IF(COUNT('Math Scores'!$BA76:$BY76)=0,"",SUMIF('Math Scores'!$F$6:$IC$6,AN$4,'Math Scores'!$F76:$IC76))</f>
        <is>
          <t/>
        </is>
      </c>
      <c r="AO75" s="519" t="inlineStr">
        <f aca="false">IF(COUNT('Math Scores'!$BA76:$BY76)=0,"",SUMIF('Math Scores'!$F$6:$IC$6,AO$4,'Math Scores'!$F76:$IC76))</f>
        <is>
          <t/>
        </is>
      </c>
      <c r="AP75" s="519" t="inlineStr">
        <f aca="false">IF(COUNT('Math Scores'!$BA76:$BY76)=0,"",SUMIF('Math Scores'!$F$6:$IC$6,AP$4,'Math Scores'!$F76:$IC76))</f>
        <is>
          <t/>
        </is>
      </c>
      <c r="AQ75" s="519" t="inlineStr">
        <f aca="false">IF(COUNT('Math Scores'!$BA76:$BY76)=0,"",SUMIF('Math Scores'!$F$6:$IC$6,AQ$4,'Math Scores'!$F76:$IC76))</f>
        <is>
          <t/>
        </is>
      </c>
      <c r="AR75" s="519" t="inlineStr">
        <f aca="false">IF(COUNT('Math Scores'!$BA76:$BY76)=0,"",SUMIF('Math Scores'!$F$6:$IC$6,AR$4,'Math Scores'!$F76:$IC76))</f>
        <is>
          <t/>
        </is>
      </c>
      <c r="AS75" s="519" t="inlineStr">
        <f aca="false">IF(COUNT('Math Scores'!$BA76:$BY76)=0,"",SUMIF('Math Scores'!$F$6:$IC$6,AS$4,'Math Scores'!$F76:$IC76))</f>
        <is>
          <t/>
        </is>
      </c>
      <c r="AT75" s="519" t="inlineStr">
        <f aca="false">IF(COUNT('Math Scores'!$BA76:$BY76)=0,"",SUMIF('Math Scores'!$F$6:$IC$6,AT$4,'Math Scores'!$F76:$IC76))</f>
        <is>
          <t/>
        </is>
      </c>
      <c r="AU75" s="519" t="inlineStr">
        <f aca="false">IF(COUNT('Math Scores'!$BA76:$BY76)=0,"",SUMIF('Math Scores'!$F$6:$IC$6,AU$4,'Math Scores'!$F76:$IC76))</f>
        <is>
          <t/>
        </is>
      </c>
      <c r="AV75" s="519" t="inlineStr">
        <f aca="false">IF(COUNT('Math Scores'!$BA76:$BY76)=0,"",SUMIF('Math Scores'!$F$6:$IC$6,AV$4,'Math Scores'!$F76:$IC76))</f>
        <is>
          <t/>
        </is>
      </c>
      <c r="AW75" s="519" t="inlineStr">
        <f aca="false">IF(COUNT('Math Scores'!$BA76:$BY76)=0,"",SUMIF('Math Scores'!$F$6:$IC$6,AW$4,'Math Scores'!$F76:$IC76))</f>
        <is>
          <t/>
        </is>
      </c>
      <c r="AX75" s="519" t="inlineStr">
        <f aca="false">IF(COUNT('Math Scores'!$BZ76:$CW76)=0,"",SUMIF('Math Scores'!$F$6:$IC$6,AX$4,'Math Scores'!$F76:$IC76))</f>
        <is>
          <t/>
        </is>
      </c>
      <c r="AY75" s="519" t="inlineStr">
        <f aca="false">IF(COUNT('Math Scores'!$BZ76:$CW76)=0,"",SUMIF('Math Scores'!$F$6:$IC$6,AY$4,'Math Scores'!$F76:$IC76))</f>
        <is>
          <t/>
        </is>
      </c>
      <c r="AZ75" s="519" t="inlineStr">
        <f aca="false">IF(COUNT('Math Scores'!$BZ76:$CW76)=0,"",SUMIF('Math Scores'!$F$6:$IC$6,AZ$4,'Math Scores'!$F76:$IC76))</f>
        <is>
          <t/>
        </is>
      </c>
      <c r="BA75" s="519" t="inlineStr">
        <f aca="false">IF(COUNT('Math Scores'!$BZ76:$CW76)=0,"",SUMIF('Math Scores'!$F$6:$IC$6,BA$4,'Math Scores'!$F76:$IC76))</f>
        <is>
          <t/>
        </is>
      </c>
      <c r="BB75" s="519" t="inlineStr">
        <f aca="false">IF(COUNT('Math Scores'!$BZ76:$CW76)=0,"",SUMIF('Math Scores'!$F$6:$IC$6,BB$4,'Math Scores'!$F76:$IC76))</f>
        <is>
          <t/>
        </is>
      </c>
      <c r="BC75" s="519" t="inlineStr">
        <f aca="false">IF(COUNT('Math Scores'!$BZ76:$CW76)=0,"",SUMIF('Math Scores'!$F$6:$IC$6,BC$4,'Math Scores'!$F76:$IC76))</f>
        <is>
          <t/>
        </is>
      </c>
      <c r="BD75" s="519" t="inlineStr">
        <f aca="false">IF(COUNT('Math Scores'!$BZ76:$CW76)=0,"",SUMIF('Math Scores'!$F$6:$IC$6,BD$4,'Math Scores'!$F76:$IC76))</f>
        <is>
          <t/>
        </is>
      </c>
      <c r="BE75" s="519" t="inlineStr">
        <f aca="false">IF(COUNT('Math Scores'!$BZ76:$CW76)=0,"",SUMIF('Math Scores'!$F$6:$IC$6,BE$4,'Math Scores'!$F76:$IC76))</f>
        <is>
          <t/>
        </is>
      </c>
      <c r="BF75" s="519" t="inlineStr">
        <f aca="false">IF(COUNT('Math Scores'!$BZ76:$CW76)=0,"",SUMIF('Math Scores'!$F$6:$IC$6,BF$4,'Math Scores'!$F76:$IC76))</f>
        <is>
          <t/>
        </is>
      </c>
      <c r="BG75" s="519" t="inlineStr">
        <f aca="false">IF(COUNT('Math Scores'!$BZ76:$CW76)=0,"",SUMIF('Math Scores'!$F$6:$IC$6,BG$4,'Math Scores'!$F76:$IC76))</f>
        <is>
          <t/>
        </is>
      </c>
      <c r="BH75" s="519" t="inlineStr">
        <f aca="false">IF(COUNT('Math Scores'!$BZ76:$CW76)=0,"",SUMIF('Math Scores'!$F$6:$IC$6,BH$4,'Math Scores'!$F76:$IC76))</f>
        <is>
          <t/>
        </is>
      </c>
      <c r="BI75" s="519" t="inlineStr">
        <f aca="false">IF(COUNT('Math Scores'!$BZ76:$CW76)=0,"",SUMIF('Math Scores'!$F$6:$IC$6,BI$4,'Math Scores'!$F76:$IC76))</f>
        <is>
          <t/>
        </is>
      </c>
      <c r="BJ75" s="519" t="inlineStr">
        <f aca="false">IF(COUNT('Math Scores'!$BZ76:$CW76)=0,"",SUMIF('Math Scores'!$F$6:$IC$6,BJ$4,'Math Scores'!$F76:$IC76))</f>
        <is>
          <t/>
        </is>
      </c>
      <c r="BK75" s="519" t="inlineStr">
        <f aca="false">IF(COUNT('Math Scores'!$BZ76:$CW76)=0,"",SUMIF('Math Scores'!$F$6:$IC$6,BK$4,'Math Scores'!$F76:$IC76))</f>
        <is>
          <t/>
        </is>
      </c>
      <c r="BL75" s="519" t="inlineStr">
        <f aca="false">IF(COUNT('Math Scores'!$CX76:$DU76)=0,"",SUMIF('Math Scores'!$F$6:$IC$6,BL$4,'Math Scores'!$F76:$IC76))</f>
        <is>
          <t/>
        </is>
      </c>
      <c r="BM75" s="519" t="inlineStr">
        <f aca="false">IF(COUNT('Math Scores'!$CX76:$DU76)=0,"",SUMIF('Math Scores'!$F$6:$IC$6,BM$4,'Math Scores'!$F76:$IC76))</f>
        <is>
          <t/>
        </is>
      </c>
      <c r="BN75" s="519" t="inlineStr">
        <f aca="false">IF(COUNT('Math Scores'!$CX76:$DU76)=0,"",SUMIF('Math Scores'!$F$6:$IC$6,BN$4,'Math Scores'!$F76:$IC76))</f>
        <is>
          <t/>
        </is>
      </c>
      <c r="BO75" s="519" t="inlineStr">
        <f aca="false">IF(COUNT('Math Scores'!$CX76:$DU76)=0,"",SUMIF('Math Scores'!$F$6:$IC$6,BO$4,'Math Scores'!$F76:$IC76))</f>
        <is>
          <t/>
        </is>
      </c>
      <c r="BP75" s="519" t="inlineStr">
        <f aca="false">IF(COUNT('Math Scores'!$CX76:$DU76)=0,"",SUMIF('Math Scores'!$F$6:$IC$6,BP$4,'Math Scores'!$F76:$IC76))</f>
        <is>
          <t/>
        </is>
      </c>
      <c r="BQ75" s="519" t="inlineStr">
        <f aca="false">IF(COUNT('Math Scores'!$CX76:$DU76)=0,"",SUMIF('Math Scores'!$F$6:$IC$6,BQ$4,'Math Scores'!$F76:$IC76))</f>
        <is>
          <t/>
        </is>
      </c>
      <c r="BR75" s="519" t="inlineStr">
        <f aca="false">IF(COUNT('Math Scores'!$CX76:$DU76)=0,"",SUMIF('Math Scores'!$F$6:$IC$6,BR$4,'Math Scores'!$F76:$IC76))</f>
        <is>
          <t/>
        </is>
      </c>
      <c r="BS75" s="519" t="inlineStr">
        <f aca="false">IF(COUNT('Math Scores'!$CX76:$DU76)=0,"",SUMIF('Math Scores'!$F$6:$IC$6,BS$4,'Math Scores'!$F76:$IC76))</f>
        <is>
          <t/>
        </is>
      </c>
      <c r="BT75" s="519" t="inlineStr">
        <f aca="false">IF(COUNT('Math Scores'!$CX76:$DU76)=0,"",SUMIF('Math Scores'!$F$6:$IC$6,BT$4,'Math Scores'!$F76:$IC76))</f>
        <is>
          <t/>
        </is>
      </c>
      <c r="BU75" s="519" t="inlineStr">
        <f aca="false">IF(COUNT('Math Scores'!$CX76:$DU76)=0,"",SUMIF('Math Scores'!$F$6:$IC$6,BU$4,'Math Scores'!$F76:$IC76))</f>
        <is>
          <t/>
        </is>
      </c>
      <c r="BV75" s="519" t="inlineStr">
        <f aca="false">IF(COUNT('Math Scores'!$CX76:$DU76)=0,"",SUMIF('Math Scores'!$F$6:$IC$6,BV$4,'Math Scores'!$F76:$IC76))</f>
        <is>
          <t/>
        </is>
      </c>
      <c r="BW75" s="519" t="inlineStr">
        <f aca="false">IF(COUNT('Math Scores'!$CX76:$DU76)=0,"",SUMIF('Math Scores'!$F$6:$IC$6,BW$4,'Math Scores'!$F76:$IC76))</f>
        <is>
          <t/>
        </is>
      </c>
      <c r="BX75" s="519" t="inlineStr">
        <f aca="false">IF(COUNT('Math Scores'!$CX76:$DU76)=0,"",SUMIF('Math Scores'!$F$6:$IC$6,BX$4,'Math Scores'!$F76:$IC76))</f>
        <is>
          <t/>
        </is>
      </c>
      <c r="BY75" s="519" t="inlineStr">
        <f aca="false">IF(COUNT('Math Scores'!$CX76:$DU76)=0,"",SUMIF('Math Scores'!$F$6:$IC$6,BY$4,'Math Scores'!$F76:$IC76))</f>
        <is>
          <t/>
        </is>
      </c>
      <c r="BZ75" s="519" t="inlineStr">
        <f aca="false">IF(COUNT('Math Scores'!$CX76:$DU76)=0,"",SUMIF('Math Scores'!$F$6:$IC$6,BZ$4,'Math Scores'!$F76:$IC76))</f>
        <is>
          <t/>
        </is>
      </c>
      <c r="CA75" s="519" t="inlineStr">
        <f aca="false">IF(COUNT('Math Scores'!$CX76:$DU76)=0,"",SUMIF('Math Scores'!$F$6:$IC$6,CA$4,'Math Scores'!$F76:$IC76))</f>
        <is>
          <t/>
        </is>
      </c>
      <c r="CB75" s="519" t="inlineStr">
        <f aca="false">IF(COUNT('Math Scores'!$CX76:$DU76)=0,"",SUMIF('Math Scores'!$F$6:$IC$6,CB$4,'Math Scores'!$F76:$IC76))</f>
        <is>
          <t/>
        </is>
      </c>
      <c r="CC75" s="519" t="inlineStr">
        <f aca="false">IF(COUNT('Math Scores'!$CX76:$DU76)=0,"",SUMIF('Math Scores'!$F$6:$IC$6,CC$4,'Math Scores'!$F76:$IC76))</f>
        <is>
          <t/>
        </is>
      </c>
      <c r="CD75" s="519" t="inlineStr">
        <f aca="false">IF(COUNT('Math Scores'!$DV76:$EU76)=0,"",SUMIF('Math Scores'!$F$6:$IC$6,CD$4,'Math Scores'!$F76:$IC76))</f>
        <is>
          <t/>
        </is>
      </c>
      <c r="CE75" s="519" t="inlineStr">
        <f aca="false">IF(COUNT('Math Scores'!$DV76:$EU76)=0,"",SUMIF('Math Scores'!$F$6:$IC$6,CE$4,'Math Scores'!$F76:$IC76))</f>
        <is>
          <t/>
        </is>
      </c>
      <c r="CF75" s="519" t="inlineStr">
        <f aca="false">IF(COUNT('Math Scores'!$DV76:$EU76)=0,"",SUMIF('Math Scores'!$F$6:$IC$6,CF$4,'Math Scores'!$F76:$IC76))</f>
        <is>
          <t/>
        </is>
      </c>
      <c r="CG75" s="519" t="inlineStr">
        <f aca="false">IF(COUNT('Math Scores'!$DV76:$EU76)=0,"",SUMIF('Math Scores'!$F$6:$IC$6,CG$4,'Math Scores'!$F76:$IC76))</f>
        <is>
          <t/>
        </is>
      </c>
      <c r="CH75" s="519" t="inlineStr">
        <f aca="false">IF(COUNT('Math Scores'!$DV76:$EU76)=0,"",SUMIF('Math Scores'!$F$6:$IC$6,CH$4,'Math Scores'!$F76:$IC76))</f>
        <is>
          <t/>
        </is>
      </c>
      <c r="CI75" s="519" t="inlineStr">
        <f aca="false">IF(COUNT('Math Scores'!$DV76:$EU76)=0,"",SUMIF('Math Scores'!$F$6:$IC$6,CI$4,'Math Scores'!$F76:$IC76))</f>
        <is>
          <t/>
        </is>
      </c>
      <c r="CJ75" s="519" t="inlineStr">
        <f aca="false">IF(COUNT('Math Scores'!$DV76:$EU76)=0,"",SUMIF('Math Scores'!$F$6:$IC$6,CJ$4,'Math Scores'!$F76:$IC76))</f>
        <is>
          <t/>
        </is>
      </c>
      <c r="CK75" s="519" t="inlineStr">
        <f aca="false">IF(COUNT('Math Scores'!$DV76:$EU76)=0,"",SUMIF('Math Scores'!$F$6:$IC$6,CK$4,'Math Scores'!$F76:$IC76))</f>
        <is>
          <t/>
        </is>
      </c>
      <c r="CL75" s="519" t="inlineStr">
        <f aca="false">IF(COUNT('Math Scores'!$DV76:$EU76)=0,"",SUMIF('Math Scores'!$F$6:$IC$6,CL$4,'Math Scores'!$F76:$IC76))</f>
        <is>
          <t/>
        </is>
      </c>
      <c r="CM75" s="519" t="inlineStr">
        <f aca="false">IF(COUNT('Math Scores'!$DV76:$EU76)=0,"",SUMIF('Math Scores'!$F$6:$IC$6,CM$4,'Math Scores'!$F76:$IC76))</f>
        <is>
          <t/>
        </is>
      </c>
      <c r="CN75" s="519" t="inlineStr">
        <f aca="false">IF(COUNT('Math Scores'!$DV76:$EU76)=0,"",SUMIF('Math Scores'!$F$6:$IC$6,CN$4,'Math Scores'!$F76:$IC76))</f>
        <is>
          <t/>
        </is>
      </c>
      <c r="CO75" s="519" t="inlineStr">
        <f aca="false">IF(COUNT('Math Scores'!$DV76:$EU76)=0,"",SUMIF('Math Scores'!$F$6:$IC$6,CO$4,'Math Scores'!$F76:$IC76))</f>
        <is>
          <t/>
        </is>
      </c>
      <c r="CP75" s="519" t="inlineStr">
        <f aca="false">IF(COUNT('Math Scores'!$DV76:$EU76)=0,"",SUMIF('Math Scores'!$F$6:$IC$6,CP$4,'Math Scores'!$F76:$IC76))</f>
        <is>
          <t/>
        </is>
      </c>
      <c r="CQ75" s="519" t="inlineStr">
        <f aca="false">IF(COUNT('Math Scores'!$DV76:$EU76)=0,"",SUMIF('Math Scores'!$F$6:$IC$6,CQ$4,'Math Scores'!$F76:$IC76))</f>
        <is>
          <t/>
        </is>
      </c>
      <c r="CR75" s="519" t="inlineStr">
        <f aca="false">IF(COUNT('Math Scores'!$DV76:$EU76)=0,"",SUMIF('Math Scores'!$F$6:$IC$6,CR$4,'Math Scores'!$F76:$IC76))</f>
        <is>
          <t/>
        </is>
      </c>
      <c r="CS75" s="519" t="inlineStr">
        <f aca="false">IF(COUNT('Math Scores'!$DV76:$EU76)=0,"",SUMIF('Math Scores'!$F$6:$IC$6,CS$4,'Math Scores'!$F76:$IC76))</f>
        <is>
          <t/>
        </is>
      </c>
      <c r="CT75" s="519" t="inlineStr">
        <f aca="false">IF(COUNT('Math Scores'!$EV76:$FW76)=0,"",SUMIF('Math Scores'!$F$6:$IC$6,CT$4,'Math Scores'!$F76:$IC76))</f>
        <is>
          <t/>
        </is>
      </c>
      <c r="CU75" s="519" t="inlineStr">
        <f aca="false">IF(COUNT('Math Scores'!$EV76:$FW76)=0,"",SUMIF('Math Scores'!$F$6:$IC$6,CU$4,'Math Scores'!$F76:$IC76))</f>
        <is>
          <t/>
        </is>
      </c>
      <c r="CV75" s="519" t="inlineStr">
        <f aca="false">IF(COUNT('Math Scores'!$EV76:$FW76)=0,"",SUMIF('Math Scores'!$F$6:$IC$6,CV$4,'Math Scores'!$F76:$IC76))</f>
        <is>
          <t/>
        </is>
      </c>
      <c r="CW75" s="519" t="inlineStr">
        <f aca="false">IF(COUNT('Math Scores'!$EV76:$FW76)=0,"",SUMIF('Math Scores'!$F$6:$IC$6,CW$4,'Math Scores'!$F76:$IC76))</f>
        <is>
          <t/>
        </is>
      </c>
      <c r="CX75" s="519" t="inlineStr">
        <f aca="false">IF(COUNT('Math Scores'!$EV76:$FW76)=0,"",SUMIF('Math Scores'!$F$6:$IC$6,CX$4,'Math Scores'!$F76:$IC76))</f>
        <is>
          <t/>
        </is>
      </c>
      <c r="CY75" s="519" t="inlineStr">
        <f aca="false">IF(COUNT('Math Scores'!$EV76:$FW76)=0,"",SUMIF('Math Scores'!$F$6:$IC$6,CY$4,'Math Scores'!$F76:$IC76))</f>
        <is>
          <t/>
        </is>
      </c>
      <c r="CZ75" s="519" t="inlineStr">
        <f aca="false">IF(COUNT('Math Scores'!$EV76:$FW76)=0,"",SUMIF('Math Scores'!$F$6:$IC$6,CZ$4,'Math Scores'!$F76:$IC76))</f>
        <is>
          <t/>
        </is>
      </c>
      <c r="DA75" s="519" t="inlineStr">
        <f aca="false">IF(COUNT('Math Scores'!$EV76:$FW76)=0,"",SUMIF('Math Scores'!$F$6:$IC$6,DA$4,'Math Scores'!$F76:$IC76))</f>
        <is>
          <t/>
        </is>
      </c>
      <c r="DB75" s="519" t="inlineStr">
        <f aca="false">IF(COUNT('Math Scores'!$EV76:$FW76)=0,"",SUMIF('Math Scores'!$F$6:$IC$6,DB$4,'Math Scores'!$F76:$IC76))</f>
        <is>
          <t/>
        </is>
      </c>
      <c r="DC75" s="519" t="inlineStr">
        <f aca="false">IF(COUNT('Math Scores'!$EV76:$FW76)=0,"",SUMIF('Math Scores'!$F$6:$IC$6,DC$4,'Math Scores'!$F76:$IC76))</f>
        <is>
          <t/>
        </is>
      </c>
      <c r="DD75" s="519" t="inlineStr">
        <f aca="false">IF(COUNT('Math Scores'!$EV76:$FW76)=0,"",SUMIF('Math Scores'!$F$6:$IC$6,DD$4,'Math Scores'!$F76:$IC76))</f>
        <is>
          <t/>
        </is>
      </c>
      <c r="DE75" s="519" t="inlineStr">
        <f aca="false">IF(COUNT('Math Scores'!$EV76:$FW76)=0,"",SUMIF('Math Scores'!$F$6:$IC$6,DE$4,'Math Scores'!$F76:$IC76))</f>
        <is>
          <t/>
        </is>
      </c>
      <c r="DF75" s="519" t="inlineStr">
        <f aca="false">IF(COUNT('Math Scores'!$EV76:$FW76)=0,"",SUMIF('Math Scores'!$F$6:$IC$6,DF$4,'Math Scores'!$F76:$IC76))</f>
        <is>
          <t/>
        </is>
      </c>
      <c r="DG75" s="519" t="inlineStr">
        <f aca="false">IF(COUNT('Math Scores'!$EV76:$FW76)=0,"",SUMIF('Math Scores'!$F$6:$IC$6,DG$4,'Math Scores'!$F76:$IC76))</f>
        <is>
          <t/>
        </is>
      </c>
    </row>
    <row r="76" customFormat="false" ht="12.75" hidden="false" customHeight="false" outlineLevel="0" collapsed="false">
      <c r="A76" s="421" t="n">
        <v>69</v>
      </c>
      <c r="B76" s="228" t="inlineStr">
        <f aca="false">'Math Scores'!B77</f>
        <is>
          <t/>
        </is>
      </c>
      <c r="C76" s="517" t="inlineStr">
        <f aca="false">IF(COUNT('Math Scores'!F77:HI77)=0, "", (SUMIF('Math Scores'!$F$5:$HI$5,"Yes",'Math Scores'!F77:HI77)/SUMIF('Math Scores'!$F$5:$HI$5,"Yes",'Math Scores'!$F$2:$HI$2)))</f>
        <is>
          <t/>
        </is>
      </c>
      <c r="D76" s="476" t="inlineStr">
        <f aca="false">IF(B76="","",IF(COUNT(H76:DG76)=0,"",IF(('Cover Sheet'!$AC$6="2nd"),(SUM(H76:W76)/SUM(H$2:W$2)),IF(('Cover Sheet'!$AC$6="3rd"),(SUM(X76:AI76)/SUM(X$2:AI$2)),IF(('Cover Sheet'!$AC$6="4th"),(SUM(AJ76:AW76)/SUM(AJ$2:AW$2)),IF(('Cover Sheet'!$AC$6="5th"),(SUM(AX76:BK76)/SUM(AX$2:BK$2)),IF(('Cover Sheet'!$AC$6="6th"),(SUM(BL76:CC76)/SUM(BL$2:CC$2)),IF(('Cover Sheet'!$AC$6="7th"),(SUM(CD76:CS76)/SUM(CD$2:CS$2)),IF(('Cover Sheet'!$AC$6="8th"),(SUM(CT76:DG76)/SUM(CT$2:DG$2)),"ERROR")))))))))</f>
        <is>
          <t/>
        </is>
      </c>
      <c r="E76" s="318" t="str">
        <f aca="false">IF(D76="","",IF(D76&gt;0.9,"A1",IF(D76&gt;0.8,"A2",IF(D76&gt;0.7,"B1",IF(D76&gt;0.6,"B2",IF(D76&gt;0.5,"C1",IF(D76&gt;0.4,"C2",IF(D76&gt;0.32,"D",IF(D76&gt;0.2,"E1","E2")))))))))</f>
        <v/>
      </c>
      <c r="F76" s="476" t="str">
        <f aca="false">IF(G76="","",IF(G76&gt;=0.9,"Distinction",IF(G76&gt;=0.75,"First Class",IF(G76&gt;=0.56,"Second Class",IF(G76&gt;=0.35,"Pass","Unsatisfactory")))))</f>
        <v/>
      </c>
      <c r="G76" s="518" t="inlineStr">
        <f aca="false">IF(OR(B76="",'Cover Sheet'!$AC$6=""),"",IF(('Cover Sheet'!$AC$6="2nd"),(VLOOKUP(ROUND((D76*100),0),Goals!$E$4:$H$104,2,1)/100),IF(('Cover Sheet'!$AC$6="3rd"),(VLOOKUP(ROUND((D76*100),0),Goals!$E$4:$H$104,3,1)/100),VLOOKUP(ROUND((D76*100),0),Goals!$E$4:$H$104,4,1)/100)))</f>
        <is>
          <t/>
        </is>
      </c>
      <c r="H76" s="519" t="inlineStr">
        <f aca="false">IF(COUNT('Math Scores'!$F77:$AC77)=0,"",SUMIF('Math Scores'!$F$6:$IC$6,H$4,'Math Scores'!$F77:$IC77))</f>
        <is>
          <t/>
        </is>
      </c>
      <c r="I76" s="519" t="inlineStr">
        <f aca="false">IF(COUNT('Math Scores'!$F77:$AC77)=0,"",SUMIF('Math Scores'!$F$6:$IC$6,I$4,'Math Scores'!$F77:$IC77))</f>
        <is>
          <t/>
        </is>
      </c>
      <c r="J76" s="519" t="inlineStr">
        <f aca="false">IF(COUNT('Math Scores'!$F77:$AC77)=0,"",SUMIF('Math Scores'!$F$6:$IC$6,J$4,'Math Scores'!$F77:$IC77))</f>
        <is>
          <t/>
        </is>
      </c>
      <c r="K76" s="519" t="inlineStr">
        <f aca="false">IF(COUNT('Math Scores'!$F77:$AC77)=0,"",SUMIF('Math Scores'!$F$6:$IC$6,K$4,'Math Scores'!$F77:$IC77))</f>
        <is>
          <t/>
        </is>
      </c>
      <c r="L76" s="519" t="inlineStr">
        <f aca="false">IF(COUNT('Math Scores'!$F77:$AC77)=0,"",SUMIF('Math Scores'!$F$6:$IC$6,L$4,'Math Scores'!$F77:$IC77))</f>
        <is>
          <t/>
        </is>
      </c>
      <c r="M76" s="519" t="inlineStr">
        <f aca="false">IF(COUNT('Math Scores'!$F77:$AC77)=0,"",SUMIF('Math Scores'!$F$6:$IC$6,M$4,'Math Scores'!$F77:$IC77))</f>
        <is>
          <t/>
        </is>
      </c>
      <c r="N76" s="519" t="inlineStr">
        <f aca="false">IF(COUNT('Math Scores'!$F77:$AC77)=0,"",SUMIF('Math Scores'!$F$6:$IC$6,N$4,'Math Scores'!$F77:$IC77))</f>
        <is>
          <t/>
        </is>
      </c>
      <c r="O76" s="519" t="inlineStr">
        <f aca="false">IF(COUNT('Math Scores'!$F77:$AC77)=0,"",SUMIF('Math Scores'!$F$6:$IC$6,O$4,'Math Scores'!$F77:$IC77))</f>
        <is>
          <t/>
        </is>
      </c>
      <c r="P76" s="519" t="inlineStr">
        <f aca="false">IF(COUNT('Math Scores'!$F77:$AC77)=0,"",SUMIF('Math Scores'!$F$6:$IC$6,P$4,'Math Scores'!$F77:$IC77))</f>
        <is>
          <t/>
        </is>
      </c>
      <c r="Q76" s="519" t="inlineStr">
        <f aca="false">IF(COUNT('Math Scores'!$F77:$AC77)=0,"",SUMIF('Math Scores'!$F$6:$IC$6,Q$4,'Math Scores'!$F77:$IC77))</f>
        <is>
          <t/>
        </is>
      </c>
      <c r="R76" s="519" t="inlineStr">
        <f aca="false">IF(COUNT('Math Scores'!$F77:$AC77)=0,"",SUMIF('Math Scores'!$F$6:$IC$6,R$4,'Math Scores'!$F77:$IC77))</f>
        <is>
          <t/>
        </is>
      </c>
      <c r="S76" s="519"/>
      <c r="T76" s="519"/>
      <c r="U76" s="519"/>
      <c r="V76" s="519"/>
      <c r="W76" s="519"/>
      <c r="X76" s="519" t="inlineStr">
        <f aca="false">IF(COUNT('Math Scores'!$AD77:$AZ77)=0,"",SUMIF('Math Scores'!$F$6:$IC$6,X$4,'Math Scores'!$F77:$IC77))</f>
        <is>
          <t/>
        </is>
      </c>
      <c r="Y76" s="519" t="inlineStr">
        <f aca="false">IF(COUNT('Math Scores'!$AD77:$AZ77)=0,"",SUMIF('Math Scores'!$F$6:$IC$6,Y$4,'Math Scores'!$F77:$IC77))</f>
        <is>
          <t/>
        </is>
      </c>
      <c r="Z76" s="519" t="inlineStr">
        <f aca="false">IF(COUNT('Math Scores'!$AD77:$AZ77)=0,"",SUMIF('Math Scores'!$F$6:$IC$6,Z$4,'Math Scores'!$F77:$IC77))</f>
        <is>
          <t/>
        </is>
      </c>
      <c r="AA76" s="519" t="inlineStr">
        <f aca="false">IF(COUNT('Math Scores'!$AD77:$AZ77)=0,"",SUMIF('Math Scores'!$F$6:$IC$6,AA$4,'Math Scores'!$F77:$IC77))</f>
        <is>
          <t/>
        </is>
      </c>
      <c r="AB76" s="519" t="inlineStr">
        <f aca="false">IF(COUNT('Math Scores'!$AD77:$AZ77)=0,"",SUMIF('Math Scores'!$F$6:$IC$6,AB$4,'Math Scores'!$F77:$IC77))</f>
        <is>
          <t/>
        </is>
      </c>
      <c r="AC76" s="519" t="inlineStr">
        <f aca="false">IF(COUNT('Math Scores'!$AD77:$AZ77)=0,"",SUMIF('Math Scores'!$F$6:$IC$6,AC$4,'Math Scores'!$F77:$IC77))</f>
        <is>
          <t/>
        </is>
      </c>
      <c r="AD76" s="519" t="inlineStr">
        <f aca="false">IF(COUNT('Math Scores'!$AD77:$AZ77)=0,"",SUMIF('Math Scores'!$F$6:$IC$6,AD$4,'Math Scores'!$F77:$IC77))</f>
        <is>
          <t/>
        </is>
      </c>
      <c r="AE76" s="519" t="inlineStr">
        <f aca="false">IF(COUNT('Math Scores'!$AD77:$AZ77)=0,"",SUMIF('Math Scores'!$F$6:$IC$6,AE$4,'Math Scores'!$F77:$IC77))</f>
        <is>
          <t/>
        </is>
      </c>
      <c r="AF76" s="519" t="inlineStr">
        <f aca="false">IF(COUNT('Math Scores'!$AD77:$AZ77)=0,"",SUMIF('Math Scores'!$F$6:$IC$6,AF$4,'Math Scores'!$F77:$IC77))</f>
        <is>
          <t/>
        </is>
      </c>
      <c r="AG76" s="519" t="inlineStr">
        <f aca="false">IF(COUNT('Math Scores'!$AD77:$AZ77)=0,"",SUMIF('Math Scores'!$F$6:$IC$6,AG$4,'Math Scores'!$F77:$IC77))</f>
        <is>
          <t/>
        </is>
      </c>
      <c r="AH76" s="519" t="inlineStr">
        <f aca="false">IF(COUNT('Math Scores'!$AD77:$AZ77)=0,"",SUMIF('Math Scores'!$F$6:$IC$6,AH$4,'Math Scores'!$F77:$IC77))</f>
        <is>
          <t/>
        </is>
      </c>
      <c r="AI76" s="519" t="inlineStr">
        <f aca="false">IF(COUNT('Math Scores'!$AD77:$AZ77)=0,"",SUMIF('Math Scores'!$F$6:$IC$6,AI$4,'Math Scores'!$F77:$IC77))</f>
        <is>
          <t/>
        </is>
      </c>
      <c r="AJ76" s="519" t="inlineStr">
        <f aca="false">IF(COUNT('Math Scores'!$BA77:$BY77)=0,"",SUMIF('Math Scores'!$F$6:$IC$6,AJ$4,'Math Scores'!$F77:$IC77))</f>
        <is>
          <t/>
        </is>
      </c>
      <c r="AK76" s="519" t="inlineStr">
        <f aca="false">IF(COUNT('Math Scores'!$BA77:$BY77)=0,"",SUMIF('Math Scores'!$F$6:$IC$6,AK$4,'Math Scores'!$F77:$IC77))</f>
        <is>
          <t/>
        </is>
      </c>
      <c r="AL76" s="519" t="inlineStr">
        <f aca="false">IF(COUNT('Math Scores'!$BA77:$BY77)=0,"",SUMIF('Math Scores'!$F$6:$IC$6,AL$4,'Math Scores'!$F77:$IC77))</f>
        <is>
          <t/>
        </is>
      </c>
      <c r="AM76" s="519" t="inlineStr">
        <f aca="false">IF(COUNT('Math Scores'!$BA77:$BY77)=0,"",SUMIF('Math Scores'!$F$6:$IC$6,AM$4,'Math Scores'!$F77:$IC77))</f>
        <is>
          <t/>
        </is>
      </c>
      <c r="AN76" s="519" t="inlineStr">
        <f aca="false">IF(COUNT('Math Scores'!$BA77:$BY77)=0,"",SUMIF('Math Scores'!$F$6:$IC$6,AN$4,'Math Scores'!$F77:$IC77))</f>
        <is>
          <t/>
        </is>
      </c>
      <c r="AO76" s="519" t="inlineStr">
        <f aca="false">IF(COUNT('Math Scores'!$BA77:$BY77)=0,"",SUMIF('Math Scores'!$F$6:$IC$6,AO$4,'Math Scores'!$F77:$IC77))</f>
        <is>
          <t/>
        </is>
      </c>
      <c r="AP76" s="519" t="inlineStr">
        <f aca="false">IF(COUNT('Math Scores'!$BA77:$BY77)=0,"",SUMIF('Math Scores'!$F$6:$IC$6,AP$4,'Math Scores'!$F77:$IC77))</f>
        <is>
          <t/>
        </is>
      </c>
      <c r="AQ76" s="519" t="inlineStr">
        <f aca="false">IF(COUNT('Math Scores'!$BA77:$BY77)=0,"",SUMIF('Math Scores'!$F$6:$IC$6,AQ$4,'Math Scores'!$F77:$IC77))</f>
        <is>
          <t/>
        </is>
      </c>
      <c r="AR76" s="519" t="inlineStr">
        <f aca="false">IF(COUNT('Math Scores'!$BA77:$BY77)=0,"",SUMIF('Math Scores'!$F$6:$IC$6,AR$4,'Math Scores'!$F77:$IC77))</f>
        <is>
          <t/>
        </is>
      </c>
      <c r="AS76" s="519" t="inlineStr">
        <f aca="false">IF(COUNT('Math Scores'!$BA77:$BY77)=0,"",SUMIF('Math Scores'!$F$6:$IC$6,AS$4,'Math Scores'!$F77:$IC77))</f>
        <is>
          <t/>
        </is>
      </c>
      <c r="AT76" s="519" t="inlineStr">
        <f aca="false">IF(COUNT('Math Scores'!$BA77:$BY77)=0,"",SUMIF('Math Scores'!$F$6:$IC$6,AT$4,'Math Scores'!$F77:$IC77))</f>
        <is>
          <t/>
        </is>
      </c>
      <c r="AU76" s="519" t="inlineStr">
        <f aca="false">IF(COUNT('Math Scores'!$BA77:$BY77)=0,"",SUMIF('Math Scores'!$F$6:$IC$6,AU$4,'Math Scores'!$F77:$IC77))</f>
        <is>
          <t/>
        </is>
      </c>
      <c r="AV76" s="519" t="inlineStr">
        <f aca="false">IF(COUNT('Math Scores'!$BA77:$BY77)=0,"",SUMIF('Math Scores'!$F$6:$IC$6,AV$4,'Math Scores'!$F77:$IC77))</f>
        <is>
          <t/>
        </is>
      </c>
      <c r="AW76" s="519" t="inlineStr">
        <f aca="false">IF(COUNT('Math Scores'!$BA77:$BY77)=0,"",SUMIF('Math Scores'!$F$6:$IC$6,AW$4,'Math Scores'!$F77:$IC77))</f>
        <is>
          <t/>
        </is>
      </c>
      <c r="AX76" s="519" t="inlineStr">
        <f aca="false">IF(COUNT('Math Scores'!$BZ77:$CW77)=0,"",SUMIF('Math Scores'!$F$6:$IC$6,AX$4,'Math Scores'!$F77:$IC77))</f>
        <is>
          <t/>
        </is>
      </c>
      <c r="AY76" s="519" t="inlineStr">
        <f aca="false">IF(COUNT('Math Scores'!$BZ77:$CW77)=0,"",SUMIF('Math Scores'!$F$6:$IC$6,AY$4,'Math Scores'!$F77:$IC77))</f>
        <is>
          <t/>
        </is>
      </c>
      <c r="AZ76" s="519" t="inlineStr">
        <f aca="false">IF(COUNT('Math Scores'!$BZ77:$CW77)=0,"",SUMIF('Math Scores'!$F$6:$IC$6,AZ$4,'Math Scores'!$F77:$IC77))</f>
        <is>
          <t/>
        </is>
      </c>
      <c r="BA76" s="519" t="inlineStr">
        <f aca="false">IF(COUNT('Math Scores'!$BZ77:$CW77)=0,"",SUMIF('Math Scores'!$F$6:$IC$6,BA$4,'Math Scores'!$F77:$IC77))</f>
        <is>
          <t/>
        </is>
      </c>
      <c r="BB76" s="519" t="inlineStr">
        <f aca="false">IF(COUNT('Math Scores'!$BZ77:$CW77)=0,"",SUMIF('Math Scores'!$F$6:$IC$6,BB$4,'Math Scores'!$F77:$IC77))</f>
        <is>
          <t/>
        </is>
      </c>
      <c r="BC76" s="519" t="inlineStr">
        <f aca="false">IF(COUNT('Math Scores'!$BZ77:$CW77)=0,"",SUMIF('Math Scores'!$F$6:$IC$6,BC$4,'Math Scores'!$F77:$IC77))</f>
        <is>
          <t/>
        </is>
      </c>
      <c r="BD76" s="519" t="inlineStr">
        <f aca="false">IF(COUNT('Math Scores'!$BZ77:$CW77)=0,"",SUMIF('Math Scores'!$F$6:$IC$6,BD$4,'Math Scores'!$F77:$IC77))</f>
        <is>
          <t/>
        </is>
      </c>
      <c r="BE76" s="519" t="inlineStr">
        <f aca="false">IF(COUNT('Math Scores'!$BZ77:$CW77)=0,"",SUMIF('Math Scores'!$F$6:$IC$6,BE$4,'Math Scores'!$F77:$IC77))</f>
        <is>
          <t/>
        </is>
      </c>
      <c r="BF76" s="519" t="inlineStr">
        <f aca="false">IF(COUNT('Math Scores'!$BZ77:$CW77)=0,"",SUMIF('Math Scores'!$F$6:$IC$6,BF$4,'Math Scores'!$F77:$IC77))</f>
        <is>
          <t/>
        </is>
      </c>
      <c r="BG76" s="519" t="inlineStr">
        <f aca="false">IF(COUNT('Math Scores'!$BZ77:$CW77)=0,"",SUMIF('Math Scores'!$F$6:$IC$6,BG$4,'Math Scores'!$F77:$IC77))</f>
        <is>
          <t/>
        </is>
      </c>
      <c r="BH76" s="519" t="inlineStr">
        <f aca="false">IF(COUNT('Math Scores'!$BZ77:$CW77)=0,"",SUMIF('Math Scores'!$F$6:$IC$6,BH$4,'Math Scores'!$F77:$IC77))</f>
        <is>
          <t/>
        </is>
      </c>
      <c r="BI76" s="519" t="inlineStr">
        <f aca="false">IF(COUNT('Math Scores'!$BZ77:$CW77)=0,"",SUMIF('Math Scores'!$F$6:$IC$6,BI$4,'Math Scores'!$F77:$IC77))</f>
        <is>
          <t/>
        </is>
      </c>
      <c r="BJ76" s="519" t="inlineStr">
        <f aca="false">IF(COUNT('Math Scores'!$BZ77:$CW77)=0,"",SUMIF('Math Scores'!$F$6:$IC$6,BJ$4,'Math Scores'!$F77:$IC77))</f>
        <is>
          <t/>
        </is>
      </c>
      <c r="BK76" s="519" t="inlineStr">
        <f aca="false">IF(COUNT('Math Scores'!$BZ77:$CW77)=0,"",SUMIF('Math Scores'!$F$6:$IC$6,BK$4,'Math Scores'!$F77:$IC77))</f>
        <is>
          <t/>
        </is>
      </c>
      <c r="BL76" s="519" t="inlineStr">
        <f aca="false">IF(COUNT('Math Scores'!$CX77:$DU77)=0,"",SUMIF('Math Scores'!$F$6:$IC$6,BL$4,'Math Scores'!$F77:$IC77))</f>
        <is>
          <t/>
        </is>
      </c>
      <c r="BM76" s="519" t="inlineStr">
        <f aca="false">IF(COUNT('Math Scores'!$CX77:$DU77)=0,"",SUMIF('Math Scores'!$F$6:$IC$6,BM$4,'Math Scores'!$F77:$IC77))</f>
        <is>
          <t/>
        </is>
      </c>
      <c r="BN76" s="519" t="inlineStr">
        <f aca="false">IF(COUNT('Math Scores'!$CX77:$DU77)=0,"",SUMIF('Math Scores'!$F$6:$IC$6,BN$4,'Math Scores'!$F77:$IC77))</f>
        <is>
          <t/>
        </is>
      </c>
      <c r="BO76" s="519" t="inlineStr">
        <f aca="false">IF(COUNT('Math Scores'!$CX77:$DU77)=0,"",SUMIF('Math Scores'!$F$6:$IC$6,BO$4,'Math Scores'!$F77:$IC77))</f>
        <is>
          <t/>
        </is>
      </c>
      <c r="BP76" s="519" t="inlineStr">
        <f aca="false">IF(COUNT('Math Scores'!$CX77:$DU77)=0,"",SUMIF('Math Scores'!$F$6:$IC$6,BP$4,'Math Scores'!$F77:$IC77))</f>
        <is>
          <t/>
        </is>
      </c>
      <c r="BQ76" s="519" t="inlineStr">
        <f aca="false">IF(COUNT('Math Scores'!$CX77:$DU77)=0,"",SUMIF('Math Scores'!$F$6:$IC$6,BQ$4,'Math Scores'!$F77:$IC77))</f>
        <is>
          <t/>
        </is>
      </c>
      <c r="BR76" s="519" t="inlineStr">
        <f aca="false">IF(COUNT('Math Scores'!$CX77:$DU77)=0,"",SUMIF('Math Scores'!$F$6:$IC$6,BR$4,'Math Scores'!$F77:$IC77))</f>
        <is>
          <t/>
        </is>
      </c>
      <c r="BS76" s="519" t="inlineStr">
        <f aca="false">IF(COUNT('Math Scores'!$CX77:$DU77)=0,"",SUMIF('Math Scores'!$F$6:$IC$6,BS$4,'Math Scores'!$F77:$IC77))</f>
        <is>
          <t/>
        </is>
      </c>
      <c r="BT76" s="519" t="inlineStr">
        <f aca="false">IF(COUNT('Math Scores'!$CX77:$DU77)=0,"",SUMIF('Math Scores'!$F$6:$IC$6,BT$4,'Math Scores'!$F77:$IC77))</f>
        <is>
          <t/>
        </is>
      </c>
      <c r="BU76" s="519" t="inlineStr">
        <f aca="false">IF(COUNT('Math Scores'!$CX77:$DU77)=0,"",SUMIF('Math Scores'!$F$6:$IC$6,BU$4,'Math Scores'!$F77:$IC77))</f>
        <is>
          <t/>
        </is>
      </c>
      <c r="BV76" s="519" t="inlineStr">
        <f aca="false">IF(COUNT('Math Scores'!$CX77:$DU77)=0,"",SUMIF('Math Scores'!$F$6:$IC$6,BV$4,'Math Scores'!$F77:$IC77))</f>
        <is>
          <t/>
        </is>
      </c>
      <c r="BW76" s="519" t="inlineStr">
        <f aca="false">IF(COUNT('Math Scores'!$CX77:$DU77)=0,"",SUMIF('Math Scores'!$F$6:$IC$6,BW$4,'Math Scores'!$F77:$IC77))</f>
        <is>
          <t/>
        </is>
      </c>
      <c r="BX76" s="519" t="inlineStr">
        <f aca="false">IF(COUNT('Math Scores'!$CX77:$DU77)=0,"",SUMIF('Math Scores'!$F$6:$IC$6,BX$4,'Math Scores'!$F77:$IC77))</f>
        <is>
          <t/>
        </is>
      </c>
      <c r="BY76" s="519" t="inlineStr">
        <f aca="false">IF(COUNT('Math Scores'!$CX77:$DU77)=0,"",SUMIF('Math Scores'!$F$6:$IC$6,BY$4,'Math Scores'!$F77:$IC77))</f>
        <is>
          <t/>
        </is>
      </c>
      <c r="BZ76" s="519" t="inlineStr">
        <f aca="false">IF(COUNT('Math Scores'!$CX77:$DU77)=0,"",SUMIF('Math Scores'!$F$6:$IC$6,BZ$4,'Math Scores'!$F77:$IC77))</f>
        <is>
          <t/>
        </is>
      </c>
      <c r="CA76" s="519" t="inlineStr">
        <f aca="false">IF(COUNT('Math Scores'!$CX77:$DU77)=0,"",SUMIF('Math Scores'!$F$6:$IC$6,CA$4,'Math Scores'!$F77:$IC77))</f>
        <is>
          <t/>
        </is>
      </c>
      <c r="CB76" s="519" t="inlineStr">
        <f aca="false">IF(COUNT('Math Scores'!$CX77:$DU77)=0,"",SUMIF('Math Scores'!$F$6:$IC$6,CB$4,'Math Scores'!$F77:$IC77))</f>
        <is>
          <t/>
        </is>
      </c>
      <c r="CC76" s="519" t="inlineStr">
        <f aca="false">IF(COUNT('Math Scores'!$CX77:$DU77)=0,"",SUMIF('Math Scores'!$F$6:$IC$6,CC$4,'Math Scores'!$F77:$IC77))</f>
        <is>
          <t/>
        </is>
      </c>
      <c r="CD76" s="519" t="inlineStr">
        <f aca="false">IF(COUNT('Math Scores'!$DV77:$EU77)=0,"",SUMIF('Math Scores'!$F$6:$IC$6,CD$4,'Math Scores'!$F77:$IC77))</f>
        <is>
          <t/>
        </is>
      </c>
      <c r="CE76" s="519" t="inlineStr">
        <f aca="false">IF(COUNT('Math Scores'!$DV77:$EU77)=0,"",SUMIF('Math Scores'!$F$6:$IC$6,CE$4,'Math Scores'!$F77:$IC77))</f>
        <is>
          <t/>
        </is>
      </c>
      <c r="CF76" s="519" t="inlineStr">
        <f aca="false">IF(COUNT('Math Scores'!$DV77:$EU77)=0,"",SUMIF('Math Scores'!$F$6:$IC$6,CF$4,'Math Scores'!$F77:$IC77))</f>
        <is>
          <t/>
        </is>
      </c>
      <c r="CG76" s="519" t="inlineStr">
        <f aca="false">IF(COUNT('Math Scores'!$DV77:$EU77)=0,"",SUMIF('Math Scores'!$F$6:$IC$6,CG$4,'Math Scores'!$F77:$IC77))</f>
        <is>
          <t/>
        </is>
      </c>
      <c r="CH76" s="519" t="inlineStr">
        <f aca="false">IF(COUNT('Math Scores'!$DV77:$EU77)=0,"",SUMIF('Math Scores'!$F$6:$IC$6,CH$4,'Math Scores'!$F77:$IC77))</f>
        <is>
          <t/>
        </is>
      </c>
      <c r="CI76" s="519" t="inlineStr">
        <f aca="false">IF(COUNT('Math Scores'!$DV77:$EU77)=0,"",SUMIF('Math Scores'!$F$6:$IC$6,CI$4,'Math Scores'!$F77:$IC77))</f>
        <is>
          <t/>
        </is>
      </c>
      <c r="CJ76" s="519" t="inlineStr">
        <f aca="false">IF(COUNT('Math Scores'!$DV77:$EU77)=0,"",SUMIF('Math Scores'!$F$6:$IC$6,CJ$4,'Math Scores'!$F77:$IC77))</f>
        <is>
          <t/>
        </is>
      </c>
      <c r="CK76" s="519" t="inlineStr">
        <f aca="false">IF(COUNT('Math Scores'!$DV77:$EU77)=0,"",SUMIF('Math Scores'!$F$6:$IC$6,CK$4,'Math Scores'!$F77:$IC77))</f>
        <is>
          <t/>
        </is>
      </c>
      <c r="CL76" s="519" t="inlineStr">
        <f aca="false">IF(COUNT('Math Scores'!$DV77:$EU77)=0,"",SUMIF('Math Scores'!$F$6:$IC$6,CL$4,'Math Scores'!$F77:$IC77))</f>
        <is>
          <t/>
        </is>
      </c>
      <c r="CM76" s="519" t="inlineStr">
        <f aca="false">IF(COUNT('Math Scores'!$DV77:$EU77)=0,"",SUMIF('Math Scores'!$F$6:$IC$6,CM$4,'Math Scores'!$F77:$IC77))</f>
        <is>
          <t/>
        </is>
      </c>
      <c r="CN76" s="519" t="inlineStr">
        <f aca="false">IF(COUNT('Math Scores'!$DV77:$EU77)=0,"",SUMIF('Math Scores'!$F$6:$IC$6,CN$4,'Math Scores'!$F77:$IC77))</f>
        <is>
          <t/>
        </is>
      </c>
      <c r="CO76" s="519" t="inlineStr">
        <f aca="false">IF(COUNT('Math Scores'!$DV77:$EU77)=0,"",SUMIF('Math Scores'!$F$6:$IC$6,CO$4,'Math Scores'!$F77:$IC77))</f>
        <is>
          <t/>
        </is>
      </c>
      <c r="CP76" s="519" t="inlineStr">
        <f aca="false">IF(COUNT('Math Scores'!$DV77:$EU77)=0,"",SUMIF('Math Scores'!$F$6:$IC$6,CP$4,'Math Scores'!$F77:$IC77))</f>
        <is>
          <t/>
        </is>
      </c>
      <c r="CQ76" s="519" t="inlineStr">
        <f aca="false">IF(COUNT('Math Scores'!$DV77:$EU77)=0,"",SUMIF('Math Scores'!$F$6:$IC$6,CQ$4,'Math Scores'!$F77:$IC77))</f>
        <is>
          <t/>
        </is>
      </c>
      <c r="CR76" s="519" t="inlineStr">
        <f aca="false">IF(COUNT('Math Scores'!$DV77:$EU77)=0,"",SUMIF('Math Scores'!$F$6:$IC$6,CR$4,'Math Scores'!$F77:$IC77))</f>
        <is>
          <t/>
        </is>
      </c>
      <c r="CS76" s="519" t="inlineStr">
        <f aca="false">IF(COUNT('Math Scores'!$DV77:$EU77)=0,"",SUMIF('Math Scores'!$F$6:$IC$6,CS$4,'Math Scores'!$F77:$IC77))</f>
        <is>
          <t/>
        </is>
      </c>
      <c r="CT76" s="519" t="inlineStr">
        <f aca="false">IF(COUNT('Math Scores'!$EV77:$FW77)=0,"",SUMIF('Math Scores'!$F$6:$IC$6,CT$4,'Math Scores'!$F77:$IC77))</f>
        <is>
          <t/>
        </is>
      </c>
      <c r="CU76" s="519" t="inlineStr">
        <f aca="false">IF(COUNT('Math Scores'!$EV77:$FW77)=0,"",SUMIF('Math Scores'!$F$6:$IC$6,CU$4,'Math Scores'!$F77:$IC77))</f>
        <is>
          <t/>
        </is>
      </c>
      <c r="CV76" s="519" t="inlineStr">
        <f aca="false">IF(COUNT('Math Scores'!$EV77:$FW77)=0,"",SUMIF('Math Scores'!$F$6:$IC$6,CV$4,'Math Scores'!$F77:$IC77))</f>
        <is>
          <t/>
        </is>
      </c>
      <c r="CW76" s="519" t="inlineStr">
        <f aca="false">IF(COUNT('Math Scores'!$EV77:$FW77)=0,"",SUMIF('Math Scores'!$F$6:$IC$6,CW$4,'Math Scores'!$F77:$IC77))</f>
        <is>
          <t/>
        </is>
      </c>
      <c r="CX76" s="519" t="inlineStr">
        <f aca="false">IF(COUNT('Math Scores'!$EV77:$FW77)=0,"",SUMIF('Math Scores'!$F$6:$IC$6,CX$4,'Math Scores'!$F77:$IC77))</f>
        <is>
          <t/>
        </is>
      </c>
      <c r="CY76" s="519" t="inlineStr">
        <f aca="false">IF(COUNT('Math Scores'!$EV77:$FW77)=0,"",SUMIF('Math Scores'!$F$6:$IC$6,CY$4,'Math Scores'!$F77:$IC77))</f>
        <is>
          <t/>
        </is>
      </c>
      <c r="CZ76" s="519" t="inlineStr">
        <f aca="false">IF(COUNT('Math Scores'!$EV77:$FW77)=0,"",SUMIF('Math Scores'!$F$6:$IC$6,CZ$4,'Math Scores'!$F77:$IC77))</f>
        <is>
          <t/>
        </is>
      </c>
      <c r="DA76" s="519" t="inlineStr">
        <f aca="false">IF(COUNT('Math Scores'!$EV77:$FW77)=0,"",SUMIF('Math Scores'!$F$6:$IC$6,DA$4,'Math Scores'!$F77:$IC77))</f>
        <is>
          <t/>
        </is>
      </c>
      <c r="DB76" s="519" t="inlineStr">
        <f aca="false">IF(COUNT('Math Scores'!$EV77:$FW77)=0,"",SUMIF('Math Scores'!$F$6:$IC$6,DB$4,'Math Scores'!$F77:$IC77))</f>
        <is>
          <t/>
        </is>
      </c>
      <c r="DC76" s="519" t="inlineStr">
        <f aca="false">IF(COUNT('Math Scores'!$EV77:$FW77)=0,"",SUMIF('Math Scores'!$F$6:$IC$6,DC$4,'Math Scores'!$F77:$IC77))</f>
        <is>
          <t/>
        </is>
      </c>
      <c r="DD76" s="519" t="inlineStr">
        <f aca="false">IF(COUNT('Math Scores'!$EV77:$FW77)=0,"",SUMIF('Math Scores'!$F$6:$IC$6,DD$4,'Math Scores'!$F77:$IC77))</f>
        <is>
          <t/>
        </is>
      </c>
      <c r="DE76" s="519" t="inlineStr">
        <f aca="false">IF(COUNT('Math Scores'!$EV77:$FW77)=0,"",SUMIF('Math Scores'!$F$6:$IC$6,DE$4,'Math Scores'!$F77:$IC77))</f>
        <is>
          <t/>
        </is>
      </c>
      <c r="DF76" s="519" t="inlineStr">
        <f aca="false">IF(COUNT('Math Scores'!$EV77:$FW77)=0,"",SUMIF('Math Scores'!$F$6:$IC$6,DF$4,'Math Scores'!$F77:$IC77))</f>
        <is>
          <t/>
        </is>
      </c>
      <c r="DG76" s="519" t="inlineStr">
        <f aca="false">IF(COUNT('Math Scores'!$EV77:$FW77)=0,"",SUMIF('Math Scores'!$F$6:$IC$6,DG$4,'Math Scores'!$F77:$IC77))</f>
        <is>
          <t/>
        </is>
      </c>
    </row>
    <row r="77" customFormat="false" ht="12.75" hidden="false" customHeight="false" outlineLevel="0" collapsed="false">
      <c r="A77" s="421" t="n">
        <v>70</v>
      </c>
      <c r="B77" s="228" t="inlineStr">
        <f aca="false">'Math Scores'!B78</f>
        <is>
          <t/>
        </is>
      </c>
      <c r="C77" s="517" t="inlineStr">
        <f aca="false">IF(COUNT('Math Scores'!F78:HI78)=0, "", (SUMIF('Math Scores'!$F$5:$HI$5,"Yes",'Math Scores'!F78:HI78)/SUMIF('Math Scores'!$F$5:$HI$5,"Yes",'Math Scores'!$F$2:$HI$2)))</f>
        <is>
          <t/>
        </is>
      </c>
      <c r="D77" s="476" t="inlineStr">
        <f aca="false">IF(B77="","",IF(COUNT(H77:DG77)=0,"",IF(('Cover Sheet'!$AC$6="2nd"),(SUM(H77:W77)/SUM(H$2:W$2)),IF(('Cover Sheet'!$AC$6="3rd"),(SUM(X77:AI77)/SUM(X$2:AI$2)),IF(('Cover Sheet'!$AC$6="4th"),(SUM(AJ77:AW77)/SUM(AJ$2:AW$2)),IF(('Cover Sheet'!$AC$6="5th"),(SUM(AX77:BK77)/SUM(AX$2:BK$2)),IF(('Cover Sheet'!$AC$6="6th"),(SUM(BL77:CC77)/SUM(BL$2:CC$2)),IF(('Cover Sheet'!$AC$6="7th"),(SUM(CD77:CS77)/SUM(CD$2:CS$2)),IF(('Cover Sheet'!$AC$6="8th"),(SUM(CT77:DG77)/SUM(CT$2:DG$2)),"ERROR")))))))))</f>
        <is>
          <t/>
        </is>
      </c>
      <c r="E77" s="318" t="str">
        <f aca="false">IF(D77="","",IF(D77&gt;0.9,"A1",IF(D77&gt;0.8,"A2",IF(D77&gt;0.7,"B1",IF(D77&gt;0.6,"B2",IF(D77&gt;0.5,"C1",IF(D77&gt;0.4,"C2",IF(D77&gt;0.32,"D",IF(D77&gt;0.2,"E1","E2")))))))))</f>
        <v/>
      </c>
      <c r="F77" s="476" t="str">
        <f aca="false">IF(G77="","",IF(G77&gt;=0.9,"Distinction",IF(G77&gt;=0.75,"First Class",IF(G77&gt;=0.56,"Second Class",IF(G77&gt;=0.35,"Pass","Unsatisfactory")))))</f>
        <v/>
      </c>
      <c r="G77" s="518" t="inlineStr">
        <f aca="false">IF(OR(B77="",'Cover Sheet'!$AC$6=""),"",IF(('Cover Sheet'!$AC$6="2nd"),(VLOOKUP(ROUND((D77*100),0),Goals!$E$4:$H$104,2,1)/100),IF(('Cover Sheet'!$AC$6="3rd"),(VLOOKUP(ROUND((D77*100),0),Goals!$E$4:$H$104,3,1)/100),VLOOKUP(ROUND((D77*100),0),Goals!$E$4:$H$104,4,1)/100)))</f>
        <is>
          <t/>
        </is>
      </c>
      <c r="H77" s="519" t="inlineStr">
        <f aca="false">IF(COUNT('Math Scores'!$F78:$AC78)=0,"",SUMIF('Math Scores'!$F$6:$IC$6,H$4,'Math Scores'!$F78:$IC78))</f>
        <is>
          <t/>
        </is>
      </c>
      <c r="I77" s="519" t="inlineStr">
        <f aca="false">IF(COUNT('Math Scores'!$F78:$AC78)=0,"",SUMIF('Math Scores'!$F$6:$IC$6,I$4,'Math Scores'!$F78:$IC78))</f>
        <is>
          <t/>
        </is>
      </c>
      <c r="J77" s="519" t="inlineStr">
        <f aca="false">IF(COUNT('Math Scores'!$F78:$AC78)=0,"",SUMIF('Math Scores'!$F$6:$IC$6,J$4,'Math Scores'!$F78:$IC78))</f>
        <is>
          <t/>
        </is>
      </c>
      <c r="K77" s="519" t="inlineStr">
        <f aca="false">IF(COUNT('Math Scores'!$F78:$AC78)=0,"",SUMIF('Math Scores'!$F$6:$IC$6,K$4,'Math Scores'!$F78:$IC78))</f>
        <is>
          <t/>
        </is>
      </c>
      <c r="L77" s="519" t="inlineStr">
        <f aca="false">IF(COUNT('Math Scores'!$F78:$AC78)=0,"",SUMIF('Math Scores'!$F$6:$IC$6,L$4,'Math Scores'!$F78:$IC78))</f>
        <is>
          <t/>
        </is>
      </c>
      <c r="M77" s="519" t="inlineStr">
        <f aca="false">IF(COUNT('Math Scores'!$F78:$AC78)=0,"",SUMIF('Math Scores'!$F$6:$IC$6,M$4,'Math Scores'!$F78:$IC78))</f>
        <is>
          <t/>
        </is>
      </c>
      <c r="N77" s="519" t="inlineStr">
        <f aca="false">IF(COUNT('Math Scores'!$F78:$AC78)=0,"",SUMIF('Math Scores'!$F$6:$IC$6,N$4,'Math Scores'!$F78:$IC78))</f>
        <is>
          <t/>
        </is>
      </c>
      <c r="O77" s="519" t="inlineStr">
        <f aca="false">IF(COUNT('Math Scores'!$F78:$AC78)=0,"",SUMIF('Math Scores'!$F$6:$IC$6,O$4,'Math Scores'!$F78:$IC78))</f>
        <is>
          <t/>
        </is>
      </c>
      <c r="P77" s="519" t="inlineStr">
        <f aca="false">IF(COUNT('Math Scores'!$F78:$AC78)=0,"",SUMIF('Math Scores'!$F$6:$IC$6,P$4,'Math Scores'!$F78:$IC78))</f>
        <is>
          <t/>
        </is>
      </c>
      <c r="Q77" s="519" t="inlineStr">
        <f aca="false">IF(COUNT('Math Scores'!$F78:$AC78)=0,"",SUMIF('Math Scores'!$F$6:$IC$6,Q$4,'Math Scores'!$F78:$IC78))</f>
        <is>
          <t/>
        </is>
      </c>
      <c r="R77" s="519" t="inlineStr">
        <f aca="false">IF(COUNT('Math Scores'!$F78:$AC78)=0,"",SUMIF('Math Scores'!$F$6:$IC$6,R$4,'Math Scores'!$F78:$IC78))</f>
        <is>
          <t/>
        </is>
      </c>
      <c r="S77" s="519"/>
      <c r="T77" s="519"/>
      <c r="U77" s="519"/>
      <c r="V77" s="519"/>
      <c r="W77" s="519"/>
      <c r="X77" s="519" t="inlineStr">
        <f aca="false">IF(COUNT('Math Scores'!$AD78:$AZ78)=0,"",SUMIF('Math Scores'!$F$6:$IC$6,X$4,'Math Scores'!$F78:$IC78))</f>
        <is>
          <t/>
        </is>
      </c>
      <c r="Y77" s="519" t="inlineStr">
        <f aca="false">IF(COUNT('Math Scores'!$AD78:$AZ78)=0,"",SUMIF('Math Scores'!$F$6:$IC$6,Y$4,'Math Scores'!$F78:$IC78))</f>
        <is>
          <t/>
        </is>
      </c>
      <c r="Z77" s="519" t="inlineStr">
        <f aca="false">IF(COUNT('Math Scores'!$AD78:$AZ78)=0,"",SUMIF('Math Scores'!$F$6:$IC$6,Z$4,'Math Scores'!$F78:$IC78))</f>
        <is>
          <t/>
        </is>
      </c>
      <c r="AA77" s="519" t="inlineStr">
        <f aca="false">IF(COUNT('Math Scores'!$AD78:$AZ78)=0,"",SUMIF('Math Scores'!$F$6:$IC$6,AA$4,'Math Scores'!$F78:$IC78))</f>
        <is>
          <t/>
        </is>
      </c>
      <c r="AB77" s="519" t="inlineStr">
        <f aca="false">IF(COUNT('Math Scores'!$AD78:$AZ78)=0,"",SUMIF('Math Scores'!$F$6:$IC$6,AB$4,'Math Scores'!$F78:$IC78))</f>
        <is>
          <t/>
        </is>
      </c>
      <c r="AC77" s="519" t="inlineStr">
        <f aca="false">IF(COUNT('Math Scores'!$AD78:$AZ78)=0,"",SUMIF('Math Scores'!$F$6:$IC$6,AC$4,'Math Scores'!$F78:$IC78))</f>
        <is>
          <t/>
        </is>
      </c>
      <c r="AD77" s="519" t="inlineStr">
        <f aca="false">IF(COUNT('Math Scores'!$AD78:$AZ78)=0,"",SUMIF('Math Scores'!$F$6:$IC$6,AD$4,'Math Scores'!$F78:$IC78))</f>
        <is>
          <t/>
        </is>
      </c>
      <c r="AE77" s="519" t="inlineStr">
        <f aca="false">IF(COUNT('Math Scores'!$AD78:$AZ78)=0,"",SUMIF('Math Scores'!$F$6:$IC$6,AE$4,'Math Scores'!$F78:$IC78))</f>
        <is>
          <t/>
        </is>
      </c>
      <c r="AF77" s="519" t="inlineStr">
        <f aca="false">IF(COUNT('Math Scores'!$AD78:$AZ78)=0,"",SUMIF('Math Scores'!$F$6:$IC$6,AF$4,'Math Scores'!$F78:$IC78))</f>
        <is>
          <t/>
        </is>
      </c>
      <c r="AG77" s="519" t="inlineStr">
        <f aca="false">IF(COUNT('Math Scores'!$AD78:$AZ78)=0,"",SUMIF('Math Scores'!$F$6:$IC$6,AG$4,'Math Scores'!$F78:$IC78))</f>
        <is>
          <t/>
        </is>
      </c>
      <c r="AH77" s="519" t="inlineStr">
        <f aca="false">IF(COUNT('Math Scores'!$AD78:$AZ78)=0,"",SUMIF('Math Scores'!$F$6:$IC$6,AH$4,'Math Scores'!$F78:$IC78))</f>
        <is>
          <t/>
        </is>
      </c>
      <c r="AI77" s="519" t="inlineStr">
        <f aca="false">IF(COUNT('Math Scores'!$AD78:$AZ78)=0,"",SUMIF('Math Scores'!$F$6:$IC$6,AI$4,'Math Scores'!$F78:$IC78))</f>
        <is>
          <t/>
        </is>
      </c>
      <c r="AJ77" s="519" t="inlineStr">
        <f aca="false">IF(COUNT('Math Scores'!$BA78:$BY78)=0,"",SUMIF('Math Scores'!$F$6:$IC$6,AJ$4,'Math Scores'!$F78:$IC78))</f>
        <is>
          <t/>
        </is>
      </c>
      <c r="AK77" s="519" t="inlineStr">
        <f aca="false">IF(COUNT('Math Scores'!$BA78:$BY78)=0,"",SUMIF('Math Scores'!$F$6:$IC$6,AK$4,'Math Scores'!$F78:$IC78))</f>
        <is>
          <t/>
        </is>
      </c>
      <c r="AL77" s="519" t="inlineStr">
        <f aca="false">IF(COUNT('Math Scores'!$BA78:$BY78)=0,"",SUMIF('Math Scores'!$F$6:$IC$6,AL$4,'Math Scores'!$F78:$IC78))</f>
        <is>
          <t/>
        </is>
      </c>
      <c r="AM77" s="519" t="inlineStr">
        <f aca="false">IF(COUNT('Math Scores'!$BA78:$BY78)=0,"",SUMIF('Math Scores'!$F$6:$IC$6,AM$4,'Math Scores'!$F78:$IC78))</f>
        <is>
          <t/>
        </is>
      </c>
      <c r="AN77" s="519" t="inlineStr">
        <f aca="false">IF(COUNT('Math Scores'!$BA78:$BY78)=0,"",SUMIF('Math Scores'!$F$6:$IC$6,AN$4,'Math Scores'!$F78:$IC78))</f>
        <is>
          <t/>
        </is>
      </c>
      <c r="AO77" s="519" t="inlineStr">
        <f aca="false">IF(COUNT('Math Scores'!$BA78:$BY78)=0,"",SUMIF('Math Scores'!$F$6:$IC$6,AO$4,'Math Scores'!$F78:$IC78))</f>
        <is>
          <t/>
        </is>
      </c>
      <c r="AP77" s="519" t="inlineStr">
        <f aca="false">IF(COUNT('Math Scores'!$BA78:$BY78)=0,"",SUMIF('Math Scores'!$F$6:$IC$6,AP$4,'Math Scores'!$F78:$IC78))</f>
        <is>
          <t/>
        </is>
      </c>
      <c r="AQ77" s="519" t="inlineStr">
        <f aca="false">IF(COUNT('Math Scores'!$BA78:$BY78)=0,"",SUMIF('Math Scores'!$F$6:$IC$6,AQ$4,'Math Scores'!$F78:$IC78))</f>
        <is>
          <t/>
        </is>
      </c>
      <c r="AR77" s="519" t="inlineStr">
        <f aca="false">IF(COUNT('Math Scores'!$BA78:$BY78)=0,"",SUMIF('Math Scores'!$F$6:$IC$6,AR$4,'Math Scores'!$F78:$IC78))</f>
        <is>
          <t/>
        </is>
      </c>
      <c r="AS77" s="519" t="inlineStr">
        <f aca="false">IF(COUNT('Math Scores'!$BA78:$BY78)=0,"",SUMIF('Math Scores'!$F$6:$IC$6,AS$4,'Math Scores'!$F78:$IC78))</f>
        <is>
          <t/>
        </is>
      </c>
      <c r="AT77" s="519" t="inlineStr">
        <f aca="false">IF(COUNT('Math Scores'!$BA78:$BY78)=0,"",SUMIF('Math Scores'!$F$6:$IC$6,AT$4,'Math Scores'!$F78:$IC78))</f>
        <is>
          <t/>
        </is>
      </c>
      <c r="AU77" s="519" t="inlineStr">
        <f aca="false">IF(COUNT('Math Scores'!$BA78:$BY78)=0,"",SUMIF('Math Scores'!$F$6:$IC$6,AU$4,'Math Scores'!$F78:$IC78))</f>
        <is>
          <t/>
        </is>
      </c>
      <c r="AV77" s="519" t="inlineStr">
        <f aca="false">IF(COUNT('Math Scores'!$BA78:$BY78)=0,"",SUMIF('Math Scores'!$F$6:$IC$6,AV$4,'Math Scores'!$F78:$IC78))</f>
        <is>
          <t/>
        </is>
      </c>
      <c r="AW77" s="519" t="inlineStr">
        <f aca="false">IF(COUNT('Math Scores'!$BA78:$BY78)=0,"",SUMIF('Math Scores'!$F$6:$IC$6,AW$4,'Math Scores'!$F78:$IC78))</f>
        <is>
          <t/>
        </is>
      </c>
      <c r="AX77" s="519" t="inlineStr">
        <f aca="false">IF(COUNT('Math Scores'!$BZ78:$CW78)=0,"",SUMIF('Math Scores'!$F$6:$IC$6,AX$4,'Math Scores'!$F78:$IC78))</f>
        <is>
          <t/>
        </is>
      </c>
      <c r="AY77" s="519" t="inlineStr">
        <f aca="false">IF(COUNT('Math Scores'!$BZ78:$CW78)=0,"",SUMIF('Math Scores'!$F$6:$IC$6,AY$4,'Math Scores'!$F78:$IC78))</f>
        <is>
          <t/>
        </is>
      </c>
      <c r="AZ77" s="519" t="inlineStr">
        <f aca="false">IF(COUNT('Math Scores'!$BZ78:$CW78)=0,"",SUMIF('Math Scores'!$F$6:$IC$6,AZ$4,'Math Scores'!$F78:$IC78))</f>
        <is>
          <t/>
        </is>
      </c>
      <c r="BA77" s="519" t="inlineStr">
        <f aca="false">IF(COUNT('Math Scores'!$BZ78:$CW78)=0,"",SUMIF('Math Scores'!$F$6:$IC$6,BA$4,'Math Scores'!$F78:$IC78))</f>
        <is>
          <t/>
        </is>
      </c>
      <c r="BB77" s="519" t="inlineStr">
        <f aca="false">IF(COUNT('Math Scores'!$BZ78:$CW78)=0,"",SUMIF('Math Scores'!$F$6:$IC$6,BB$4,'Math Scores'!$F78:$IC78))</f>
        <is>
          <t/>
        </is>
      </c>
      <c r="BC77" s="519" t="inlineStr">
        <f aca="false">IF(COUNT('Math Scores'!$BZ78:$CW78)=0,"",SUMIF('Math Scores'!$F$6:$IC$6,BC$4,'Math Scores'!$F78:$IC78))</f>
        <is>
          <t/>
        </is>
      </c>
      <c r="BD77" s="519" t="inlineStr">
        <f aca="false">IF(COUNT('Math Scores'!$BZ78:$CW78)=0,"",SUMIF('Math Scores'!$F$6:$IC$6,BD$4,'Math Scores'!$F78:$IC78))</f>
        <is>
          <t/>
        </is>
      </c>
      <c r="BE77" s="519" t="inlineStr">
        <f aca="false">IF(COUNT('Math Scores'!$BZ78:$CW78)=0,"",SUMIF('Math Scores'!$F$6:$IC$6,BE$4,'Math Scores'!$F78:$IC78))</f>
        <is>
          <t/>
        </is>
      </c>
      <c r="BF77" s="519" t="inlineStr">
        <f aca="false">IF(COUNT('Math Scores'!$BZ78:$CW78)=0,"",SUMIF('Math Scores'!$F$6:$IC$6,BF$4,'Math Scores'!$F78:$IC78))</f>
        <is>
          <t/>
        </is>
      </c>
      <c r="BG77" s="519" t="inlineStr">
        <f aca="false">IF(COUNT('Math Scores'!$BZ78:$CW78)=0,"",SUMIF('Math Scores'!$F$6:$IC$6,BG$4,'Math Scores'!$F78:$IC78))</f>
        <is>
          <t/>
        </is>
      </c>
      <c r="BH77" s="519" t="inlineStr">
        <f aca="false">IF(COUNT('Math Scores'!$BZ78:$CW78)=0,"",SUMIF('Math Scores'!$F$6:$IC$6,BH$4,'Math Scores'!$F78:$IC78))</f>
        <is>
          <t/>
        </is>
      </c>
      <c r="BI77" s="519" t="inlineStr">
        <f aca="false">IF(COUNT('Math Scores'!$BZ78:$CW78)=0,"",SUMIF('Math Scores'!$F$6:$IC$6,BI$4,'Math Scores'!$F78:$IC78))</f>
        <is>
          <t/>
        </is>
      </c>
      <c r="BJ77" s="519" t="inlineStr">
        <f aca="false">IF(COUNT('Math Scores'!$BZ78:$CW78)=0,"",SUMIF('Math Scores'!$F$6:$IC$6,BJ$4,'Math Scores'!$F78:$IC78))</f>
        <is>
          <t/>
        </is>
      </c>
      <c r="BK77" s="519" t="inlineStr">
        <f aca="false">IF(COUNT('Math Scores'!$BZ78:$CW78)=0,"",SUMIF('Math Scores'!$F$6:$IC$6,BK$4,'Math Scores'!$F78:$IC78))</f>
        <is>
          <t/>
        </is>
      </c>
      <c r="BL77" s="519" t="inlineStr">
        <f aca="false">IF(COUNT('Math Scores'!$CX78:$DU78)=0,"",SUMIF('Math Scores'!$F$6:$IC$6,BL$4,'Math Scores'!$F78:$IC78))</f>
        <is>
          <t/>
        </is>
      </c>
      <c r="BM77" s="519" t="inlineStr">
        <f aca="false">IF(COUNT('Math Scores'!$CX78:$DU78)=0,"",SUMIF('Math Scores'!$F$6:$IC$6,BM$4,'Math Scores'!$F78:$IC78))</f>
        <is>
          <t/>
        </is>
      </c>
      <c r="BN77" s="519" t="inlineStr">
        <f aca="false">IF(COUNT('Math Scores'!$CX78:$DU78)=0,"",SUMIF('Math Scores'!$F$6:$IC$6,BN$4,'Math Scores'!$F78:$IC78))</f>
        <is>
          <t/>
        </is>
      </c>
      <c r="BO77" s="519" t="inlineStr">
        <f aca="false">IF(COUNT('Math Scores'!$CX78:$DU78)=0,"",SUMIF('Math Scores'!$F$6:$IC$6,BO$4,'Math Scores'!$F78:$IC78))</f>
        <is>
          <t/>
        </is>
      </c>
      <c r="BP77" s="519" t="inlineStr">
        <f aca="false">IF(COUNT('Math Scores'!$CX78:$DU78)=0,"",SUMIF('Math Scores'!$F$6:$IC$6,BP$4,'Math Scores'!$F78:$IC78))</f>
        <is>
          <t/>
        </is>
      </c>
      <c r="BQ77" s="519" t="inlineStr">
        <f aca="false">IF(COUNT('Math Scores'!$CX78:$DU78)=0,"",SUMIF('Math Scores'!$F$6:$IC$6,BQ$4,'Math Scores'!$F78:$IC78))</f>
        <is>
          <t/>
        </is>
      </c>
      <c r="BR77" s="519" t="inlineStr">
        <f aca="false">IF(COUNT('Math Scores'!$CX78:$DU78)=0,"",SUMIF('Math Scores'!$F$6:$IC$6,BR$4,'Math Scores'!$F78:$IC78))</f>
        <is>
          <t/>
        </is>
      </c>
      <c r="BS77" s="519" t="inlineStr">
        <f aca="false">IF(COUNT('Math Scores'!$CX78:$DU78)=0,"",SUMIF('Math Scores'!$F$6:$IC$6,BS$4,'Math Scores'!$F78:$IC78))</f>
        <is>
          <t/>
        </is>
      </c>
      <c r="BT77" s="519" t="inlineStr">
        <f aca="false">IF(COUNT('Math Scores'!$CX78:$DU78)=0,"",SUMIF('Math Scores'!$F$6:$IC$6,BT$4,'Math Scores'!$F78:$IC78))</f>
        <is>
          <t/>
        </is>
      </c>
      <c r="BU77" s="519" t="inlineStr">
        <f aca="false">IF(COUNT('Math Scores'!$CX78:$DU78)=0,"",SUMIF('Math Scores'!$F$6:$IC$6,BU$4,'Math Scores'!$F78:$IC78))</f>
        <is>
          <t/>
        </is>
      </c>
      <c r="BV77" s="519" t="inlineStr">
        <f aca="false">IF(COUNT('Math Scores'!$CX78:$DU78)=0,"",SUMIF('Math Scores'!$F$6:$IC$6,BV$4,'Math Scores'!$F78:$IC78))</f>
        <is>
          <t/>
        </is>
      </c>
      <c r="BW77" s="519" t="inlineStr">
        <f aca="false">IF(COUNT('Math Scores'!$CX78:$DU78)=0,"",SUMIF('Math Scores'!$F$6:$IC$6,BW$4,'Math Scores'!$F78:$IC78))</f>
        <is>
          <t/>
        </is>
      </c>
      <c r="BX77" s="519" t="inlineStr">
        <f aca="false">IF(COUNT('Math Scores'!$CX78:$DU78)=0,"",SUMIF('Math Scores'!$F$6:$IC$6,BX$4,'Math Scores'!$F78:$IC78))</f>
        <is>
          <t/>
        </is>
      </c>
      <c r="BY77" s="519" t="inlineStr">
        <f aca="false">IF(COUNT('Math Scores'!$CX78:$DU78)=0,"",SUMIF('Math Scores'!$F$6:$IC$6,BY$4,'Math Scores'!$F78:$IC78))</f>
        <is>
          <t/>
        </is>
      </c>
      <c r="BZ77" s="519" t="inlineStr">
        <f aca="false">IF(COUNT('Math Scores'!$CX78:$DU78)=0,"",SUMIF('Math Scores'!$F$6:$IC$6,BZ$4,'Math Scores'!$F78:$IC78))</f>
        <is>
          <t/>
        </is>
      </c>
      <c r="CA77" s="519" t="inlineStr">
        <f aca="false">IF(COUNT('Math Scores'!$CX78:$DU78)=0,"",SUMIF('Math Scores'!$F$6:$IC$6,CA$4,'Math Scores'!$F78:$IC78))</f>
        <is>
          <t/>
        </is>
      </c>
      <c r="CB77" s="519" t="inlineStr">
        <f aca="false">IF(COUNT('Math Scores'!$CX78:$DU78)=0,"",SUMIF('Math Scores'!$F$6:$IC$6,CB$4,'Math Scores'!$F78:$IC78))</f>
        <is>
          <t/>
        </is>
      </c>
      <c r="CC77" s="519" t="inlineStr">
        <f aca="false">IF(COUNT('Math Scores'!$CX78:$DU78)=0,"",SUMIF('Math Scores'!$F$6:$IC$6,CC$4,'Math Scores'!$F78:$IC78))</f>
        <is>
          <t/>
        </is>
      </c>
      <c r="CD77" s="519" t="inlineStr">
        <f aca="false">IF(COUNT('Math Scores'!$DV78:$EU78)=0,"",SUMIF('Math Scores'!$F$6:$IC$6,CD$4,'Math Scores'!$F78:$IC78))</f>
        <is>
          <t/>
        </is>
      </c>
      <c r="CE77" s="519" t="inlineStr">
        <f aca="false">IF(COUNT('Math Scores'!$DV78:$EU78)=0,"",SUMIF('Math Scores'!$F$6:$IC$6,CE$4,'Math Scores'!$F78:$IC78))</f>
        <is>
          <t/>
        </is>
      </c>
      <c r="CF77" s="519" t="inlineStr">
        <f aca="false">IF(COUNT('Math Scores'!$DV78:$EU78)=0,"",SUMIF('Math Scores'!$F$6:$IC$6,CF$4,'Math Scores'!$F78:$IC78))</f>
        <is>
          <t/>
        </is>
      </c>
      <c r="CG77" s="519" t="inlineStr">
        <f aca="false">IF(COUNT('Math Scores'!$DV78:$EU78)=0,"",SUMIF('Math Scores'!$F$6:$IC$6,CG$4,'Math Scores'!$F78:$IC78))</f>
        <is>
          <t/>
        </is>
      </c>
      <c r="CH77" s="519" t="inlineStr">
        <f aca="false">IF(COUNT('Math Scores'!$DV78:$EU78)=0,"",SUMIF('Math Scores'!$F$6:$IC$6,CH$4,'Math Scores'!$F78:$IC78))</f>
        <is>
          <t/>
        </is>
      </c>
      <c r="CI77" s="519" t="inlineStr">
        <f aca="false">IF(COUNT('Math Scores'!$DV78:$EU78)=0,"",SUMIF('Math Scores'!$F$6:$IC$6,CI$4,'Math Scores'!$F78:$IC78))</f>
        <is>
          <t/>
        </is>
      </c>
      <c r="CJ77" s="519" t="inlineStr">
        <f aca="false">IF(COUNT('Math Scores'!$DV78:$EU78)=0,"",SUMIF('Math Scores'!$F$6:$IC$6,CJ$4,'Math Scores'!$F78:$IC78))</f>
        <is>
          <t/>
        </is>
      </c>
      <c r="CK77" s="519" t="inlineStr">
        <f aca="false">IF(COUNT('Math Scores'!$DV78:$EU78)=0,"",SUMIF('Math Scores'!$F$6:$IC$6,CK$4,'Math Scores'!$F78:$IC78))</f>
        <is>
          <t/>
        </is>
      </c>
      <c r="CL77" s="519" t="inlineStr">
        <f aca="false">IF(COUNT('Math Scores'!$DV78:$EU78)=0,"",SUMIF('Math Scores'!$F$6:$IC$6,CL$4,'Math Scores'!$F78:$IC78))</f>
        <is>
          <t/>
        </is>
      </c>
      <c r="CM77" s="519" t="inlineStr">
        <f aca="false">IF(COUNT('Math Scores'!$DV78:$EU78)=0,"",SUMIF('Math Scores'!$F$6:$IC$6,CM$4,'Math Scores'!$F78:$IC78))</f>
        <is>
          <t/>
        </is>
      </c>
      <c r="CN77" s="519" t="inlineStr">
        <f aca="false">IF(COUNT('Math Scores'!$DV78:$EU78)=0,"",SUMIF('Math Scores'!$F$6:$IC$6,CN$4,'Math Scores'!$F78:$IC78))</f>
        <is>
          <t/>
        </is>
      </c>
      <c r="CO77" s="519" t="inlineStr">
        <f aca="false">IF(COUNT('Math Scores'!$DV78:$EU78)=0,"",SUMIF('Math Scores'!$F$6:$IC$6,CO$4,'Math Scores'!$F78:$IC78))</f>
        <is>
          <t/>
        </is>
      </c>
      <c r="CP77" s="519" t="inlineStr">
        <f aca="false">IF(COUNT('Math Scores'!$DV78:$EU78)=0,"",SUMIF('Math Scores'!$F$6:$IC$6,CP$4,'Math Scores'!$F78:$IC78))</f>
        <is>
          <t/>
        </is>
      </c>
      <c r="CQ77" s="519" t="inlineStr">
        <f aca="false">IF(COUNT('Math Scores'!$DV78:$EU78)=0,"",SUMIF('Math Scores'!$F$6:$IC$6,CQ$4,'Math Scores'!$F78:$IC78))</f>
        <is>
          <t/>
        </is>
      </c>
      <c r="CR77" s="519" t="inlineStr">
        <f aca="false">IF(COUNT('Math Scores'!$DV78:$EU78)=0,"",SUMIF('Math Scores'!$F$6:$IC$6,CR$4,'Math Scores'!$F78:$IC78))</f>
        <is>
          <t/>
        </is>
      </c>
      <c r="CS77" s="519" t="inlineStr">
        <f aca="false">IF(COUNT('Math Scores'!$DV78:$EU78)=0,"",SUMIF('Math Scores'!$F$6:$IC$6,CS$4,'Math Scores'!$F78:$IC78))</f>
        <is>
          <t/>
        </is>
      </c>
      <c r="CT77" s="519" t="inlineStr">
        <f aca="false">IF(COUNT('Math Scores'!$EV78:$FW78)=0,"",SUMIF('Math Scores'!$F$6:$IC$6,CT$4,'Math Scores'!$F78:$IC78))</f>
        <is>
          <t/>
        </is>
      </c>
      <c r="CU77" s="519" t="inlineStr">
        <f aca="false">IF(COUNT('Math Scores'!$EV78:$FW78)=0,"",SUMIF('Math Scores'!$F$6:$IC$6,CU$4,'Math Scores'!$F78:$IC78))</f>
        <is>
          <t/>
        </is>
      </c>
      <c r="CV77" s="519" t="inlineStr">
        <f aca="false">IF(COUNT('Math Scores'!$EV78:$FW78)=0,"",SUMIF('Math Scores'!$F$6:$IC$6,CV$4,'Math Scores'!$F78:$IC78))</f>
        <is>
          <t/>
        </is>
      </c>
      <c r="CW77" s="519" t="inlineStr">
        <f aca="false">IF(COUNT('Math Scores'!$EV78:$FW78)=0,"",SUMIF('Math Scores'!$F$6:$IC$6,CW$4,'Math Scores'!$F78:$IC78))</f>
        <is>
          <t/>
        </is>
      </c>
      <c r="CX77" s="519" t="inlineStr">
        <f aca="false">IF(COUNT('Math Scores'!$EV78:$FW78)=0,"",SUMIF('Math Scores'!$F$6:$IC$6,CX$4,'Math Scores'!$F78:$IC78))</f>
        <is>
          <t/>
        </is>
      </c>
      <c r="CY77" s="519" t="inlineStr">
        <f aca="false">IF(COUNT('Math Scores'!$EV78:$FW78)=0,"",SUMIF('Math Scores'!$F$6:$IC$6,CY$4,'Math Scores'!$F78:$IC78))</f>
        <is>
          <t/>
        </is>
      </c>
      <c r="CZ77" s="519" t="inlineStr">
        <f aca="false">IF(COUNT('Math Scores'!$EV78:$FW78)=0,"",SUMIF('Math Scores'!$F$6:$IC$6,CZ$4,'Math Scores'!$F78:$IC78))</f>
        <is>
          <t/>
        </is>
      </c>
      <c r="DA77" s="519" t="inlineStr">
        <f aca="false">IF(COUNT('Math Scores'!$EV78:$FW78)=0,"",SUMIF('Math Scores'!$F$6:$IC$6,DA$4,'Math Scores'!$F78:$IC78))</f>
        <is>
          <t/>
        </is>
      </c>
      <c r="DB77" s="519" t="inlineStr">
        <f aca="false">IF(COUNT('Math Scores'!$EV78:$FW78)=0,"",SUMIF('Math Scores'!$F$6:$IC$6,DB$4,'Math Scores'!$F78:$IC78))</f>
        <is>
          <t/>
        </is>
      </c>
      <c r="DC77" s="519" t="inlineStr">
        <f aca="false">IF(COUNT('Math Scores'!$EV78:$FW78)=0,"",SUMIF('Math Scores'!$F$6:$IC$6,DC$4,'Math Scores'!$F78:$IC78))</f>
        <is>
          <t/>
        </is>
      </c>
      <c r="DD77" s="519" t="inlineStr">
        <f aca="false">IF(COUNT('Math Scores'!$EV78:$FW78)=0,"",SUMIF('Math Scores'!$F$6:$IC$6,DD$4,'Math Scores'!$F78:$IC78))</f>
        <is>
          <t/>
        </is>
      </c>
      <c r="DE77" s="519" t="inlineStr">
        <f aca="false">IF(COUNT('Math Scores'!$EV78:$FW78)=0,"",SUMIF('Math Scores'!$F$6:$IC$6,DE$4,'Math Scores'!$F78:$IC78))</f>
        <is>
          <t/>
        </is>
      </c>
      <c r="DF77" s="519" t="inlineStr">
        <f aca="false">IF(COUNT('Math Scores'!$EV78:$FW78)=0,"",SUMIF('Math Scores'!$F$6:$IC$6,DF$4,'Math Scores'!$F78:$IC78))</f>
        <is>
          <t/>
        </is>
      </c>
      <c r="DG77" s="519" t="inlineStr">
        <f aca="false">IF(COUNT('Math Scores'!$EV78:$FW78)=0,"",SUMIF('Math Scores'!$F$6:$IC$6,DG$4,'Math Scores'!$F78:$IC78))</f>
        <is>
          <t/>
        </is>
      </c>
    </row>
    <row r="78" customFormat="false" ht="12.75" hidden="false" customHeight="false" outlineLevel="0" collapsed="false">
      <c r="A78" s="421" t="n">
        <v>71</v>
      </c>
      <c r="B78" s="228" t="inlineStr">
        <f aca="false">'Math Scores'!B79</f>
        <is>
          <t/>
        </is>
      </c>
      <c r="C78" s="517" t="inlineStr">
        <f aca="false">IF(COUNT('Math Scores'!F79:HI79)=0, "", (SUMIF('Math Scores'!$F$5:$HI$5,"Yes",'Math Scores'!F79:HI79)/SUMIF('Math Scores'!$F$5:$HI$5,"Yes",'Math Scores'!$F$2:$HI$2)))</f>
        <is>
          <t/>
        </is>
      </c>
      <c r="D78" s="476" t="inlineStr">
        <f aca="false">IF(B78="","",IF(COUNT(H78:DG78)=0,"",IF(('Cover Sheet'!$AC$6="2nd"),(SUM(H78:W78)/SUM(H$2:W$2)),IF(('Cover Sheet'!$AC$6="3rd"),(SUM(X78:AI78)/SUM(X$2:AI$2)),IF(('Cover Sheet'!$AC$6="4th"),(SUM(AJ78:AW78)/SUM(AJ$2:AW$2)),IF(('Cover Sheet'!$AC$6="5th"),(SUM(AX78:BK78)/SUM(AX$2:BK$2)),IF(('Cover Sheet'!$AC$6="6th"),(SUM(BL78:CC78)/SUM(BL$2:CC$2)),IF(('Cover Sheet'!$AC$6="7th"),(SUM(CD78:CS78)/SUM(CD$2:CS$2)),IF(('Cover Sheet'!$AC$6="8th"),(SUM(CT78:DG78)/SUM(CT$2:DG$2)),"ERROR")))))))))</f>
        <is>
          <t/>
        </is>
      </c>
      <c r="E78" s="318" t="str">
        <f aca="false">IF(D78="","",IF(D78&gt;0.9,"A1",IF(D78&gt;0.8,"A2",IF(D78&gt;0.7,"B1",IF(D78&gt;0.6,"B2",IF(D78&gt;0.5,"C1",IF(D78&gt;0.4,"C2",IF(D78&gt;0.32,"D",IF(D78&gt;0.2,"E1","E2")))))))))</f>
        <v/>
      </c>
      <c r="F78" s="476" t="str">
        <f aca="false">IF(G78="","",IF(G78&gt;=0.9,"Distinction",IF(G78&gt;=0.75,"First Class",IF(G78&gt;=0.56,"Second Class",IF(G78&gt;=0.35,"Pass","Unsatisfactory")))))</f>
        <v/>
      </c>
      <c r="G78" s="518" t="inlineStr">
        <f aca="false">IF(OR(B78="",'Cover Sheet'!$AC$6=""),"",IF(('Cover Sheet'!$AC$6="2nd"),(VLOOKUP(ROUND((D78*100),0),Goals!$E$4:$H$104,2,1)/100),IF(('Cover Sheet'!$AC$6="3rd"),(VLOOKUP(ROUND((D78*100),0),Goals!$E$4:$H$104,3,1)/100),VLOOKUP(ROUND((D78*100),0),Goals!$E$4:$H$104,4,1)/100)))</f>
        <is>
          <t/>
        </is>
      </c>
      <c r="H78" s="519" t="inlineStr">
        <f aca="false">IF(COUNT('Math Scores'!$F79:$AC79)=0,"",SUMIF('Math Scores'!$F$6:$IC$6,H$4,'Math Scores'!$F79:$IC79))</f>
        <is>
          <t/>
        </is>
      </c>
      <c r="I78" s="519" t="inlineStr">
        <f aca="false">IF(COUNT('Math Scores'!$F79:$AC79)=0,"",SUMIF('Math Scores'!$F$6:$IC$6,I$4,'Math Scores'!$F79:$IC79))</f>
        <is>
          <t/>
        </is>
      </c>
      <c r="J78" s="519" t="inlineStr">
        <f aca="false">IF(COUNT('Math Scores'!$F79:$AC79)=0,"",SUMIF('Math Scores'!$F$6:$IC$6,J$4,'Math Scores'!$F79:$IC79))</f>
        <is>
          <t/>
        </is>
      </c>
      <c r="K78" s="519" t="inlineStr">
        <f aca="false">IF(COUNT('Math Scores'!$F79:$AC79)=0,"",SUMIF('Math Scores'!$F$6:$IC$6,K$4,'Math Scores'!$F79:$IC79))</f>
        <is>
          <t/>
        </is>
      </c>
      <c r="L78" s="519" t="inlineStr">
        <f aca="false">IF(COUNT('Math Scores'!$F79:$AC79)=0,"",SUMIF('Math Scores'!$F$6:$IC$6,L$4,'Math Scores'!$F79:$IC79))</f>
        <is>
          <t/>
        </is>
      </c>
      <c r="M78" s="519" t="inlineStr">
        <f aca="false">IF(COUNT('Math Scores'!$F79:$AC79)=0,"",SUMIF('Math Scores'!$F$6:$IC$6,M$4,'Math Scores'!$F79:$IC79))</f>
        <is>
          <t/>
        </is>
      </c>
      <c r="N78" s="519" t="inlineStr">
        <f aca="false">IF(COUNT('Math Scores'!$F79:$AC79)=0,"",SUMIF('Math Scores'!$F$6:$IC$6,N$4,'Math Scores'!$F79:$IC79))</f>
        <is>
          <t/>
        </is>
      </c>
      <c r="O78" s="519" t="inlineStr">
        <f aca="false">IF(COUNT('Math Scores'!$F79:$AC79)=0,"",SUMIF('Math Scores'!$F$6:$IC$6,O$4,'Math Scores'!$F79:$IC79))</f>
        <is>
          <t/>
        </is>
      </c>
      <c r="P78" s="519" t="inlineStr">
        <f aca="false">IF(COUNT('Math Scores'!$F79:$AC79)=0,"",SUMIF('Math Scores'!$F$6:$IC$6,P$4,'Math Scores'!$F79:$IC79))</f>
        <is>
          <t/>
        </is>
      </c>
      <c r="Q78" s="519" t="inlineStr">
        <f aca="false">IF(COUNT('Math Scores'!$F79:$AC79)=0,"",SUMIF('Math Scores'!$F$6:$IC$6,Q$4,'Math Scores'!$F79:$IC79))</f>
        <is>
          <t/>
        </is>
      </c>
      <c r="R78" s="519" t="inlineStr">
        <f aca="false">IF(COUNT('Math Scores'!$F79:$AC79)=0,"",SUMIF('Math Scores'!$F$6:$IC$6,R$4,'Math Scores'!$F79:$IC79))</f>
        <is>
          <t/>
        </is>
      </c>
      <c r="S78" s="519"/>
      <c r="T78" s="519"/>
      <c r="U78" s="519"/>
      <c r="V78" s="519"/>
      <c r="W78" s="519"/>
      <c r="X78" s="519" t="inlineStr">
        <f aca="false">IF(COUNT('Math Scores'!$AD79:$AZ79)=0,"",SUMIF('Math Scores'!$F$6:$IC$6,X$4,'Math Scores'!$F79:$IC79))</f>
        <is>
          <t/>
        </is>
      </c>
      <c r="Y78" s="519" t="inlineStr">
        <f aca="false">IF(COUNT('Math Scores'!$AD79:$AZ79)=0,"",SUMIF('Math Scores'!$F$6:$IC$6,Y$4,'Math Scores'!$F79:$IC79))</f>
        <is>
          <t/>
        </is>
      </c>
      <c r="Z78" s="519" t="inlineStr">
        <f aca="false">IF(COUNT('Math Scores'!$AD79:$AZ79)=0,"",SUMIF('Math Scores'!$F$6:$IC$6,Z$4,'Math Scores'!$F79:$IC79))</f>
        <is>
          <t/>
        </is>
      </c>
      <c r="AA78" s="519" t="inlineStr">
        <f aca="false">IF(COUNT('Math Scores'!$AD79:$AZ79)=0,"",SUMIF('Math Scores'!$F$6:$IC$6,AA$4,'Math Scores'!$F79:$IC79))</f>
        <is>
          <t/>
        </is>
      </c>
      <c r="AB78" s="519" t="inlineStr">
        <f aca="false">IF(COUNT('Math Scores'!$AD79:$AZ79)=0,"",SUMIF('Math Scores'!$F$6:$IC$6,AB$4,'Math Scores'!$F79:$IC79))</f>
        <is>
          <t/>
        </is>
      </c>
      <c r="AC78" s="519" t="inlineStr">
        <f aca="false">IF(COUNT('Math Scores'!$AD79:$AZ79)=0,"",SUMIF('Math Scores'!$F$6:$IC$6,AC$4,'Math Scores'!$F79:$IC79))</f>
        <is>
          <t/>
        </is>
      </c>
      <c r="AD78" s="519" t="inlineStr">
        <f aca="false">IF(COUNT('Math Scores'!$AD79:$AZ79)=0,"",SUMIF('Math Scores'!$F$6:$IC$6,AD$4,'Math Scores'!$F79:$IC79))</f>
        <is>
          <t/>
        </is>
      </c>
      <c r="AE78" s="519" t="inlineStr">
        <f aca="false">IF(COUNT('Math Scores'!$AD79:$AZ79)=0,"",SUMIF('Math Scores'!$F$6:$IC$6,AE$4,'Math Scores'!$F79:$IC79))</f>
        <is>
          <t/>
        </is>
      </c>
      <c r="AF78" s="519" t="inlineStr">
        <f aca="false">IF(COUNT('Math Scores'!$AD79:$AZ79)=0,"",SUMIF('Math Scores'!$F$6:$IC$6,AF$4,'Math Scores'!$F79:$IC79))</f>
        <is>
          <t/>
        </is>
      </c>
      <c r="AG78" s="519" t="inlineStr">
        <f aca="false">IF(COUNT('Math Scores'!$AD79:$AZ79)=0,"",SUMIF('Math Scores'!$F$6:$IC$6,AG$4,'Math Scores'!$F79:$IC79))</f>
        <is>
          <t/>
        </is>
      </c>
      <c r="AH78" s="519" t="inlineStr">
        <f aca="false">IF(COUNT('Math Scores'!$AD79:$AZ79)=0,"",SUMIF('Math Scores'!$F$6:$IC$6,AH$4,'Math Scores'!$F79:$IC79))</f>
        <is>
          <t/>
        </is>
      </c>
      <c r="AI78" s="519" t="inlineStr">
        <f aca="false">IF(COUNT('Math Scores'!$AD79:$AZ79)=0,"",SUMIF('Math Scores'!$F$6:$IC$6,AI$4,'Math Scores'!$F79:$IC79))</f>
        <is>
          <t/>
        </is>
      </c>
      <c r="AJ78" s="519" t="inlineStr">
        <f aca="false">IF(COUNT('Math Scores'!$BA79:$BY79)=0,"",SUMIF('Math Scores'!$F$6:$IC$6,AJ$4,'Math Scores'!$F79:$IC79))</f>
        <is>
          <t/>
        </is>
      </c>
      <c r="AK78" s="519" t="inlineStr">
        <f aca="false">IF(COUNT('Math Scores'!$BA79:$BY79)=0,"",SUMIF('Math Scores'!$F$6:$IC$6,AK$4,'Math Scores'!$F79:$IC79))</f>
        <is>
          <t/>
        </is>
      </c>
      <c r="AL78" s="519" t="inlineStr">
        <f aca="false">IF(COUNT('Math Scores'!$BA79:$BY79)=0,"",SUMIF('Math Scores'!$F$6:$IC$6,AL$4,'Math Scores'!$F79:$IC79))</f>
        <is>
          <t/>
        </is>
      </c>
      <c r="AM78" s="519" t="inlineStr">
        <f aca="false">IF(COUNT('Math Scores'!$BA79:$BY79)=0,"",SUMIF('Math Scores'!$F$6:$IC$6,AM$4,'Math Scores'!$F79:$IC79))</f>
        <is>
          <t/>
        </is>
      </c>
      <c r="AN78" s="519" t="inlineStr">
        <f aca="false">IF(COUNT('Math Scores'!$BA79:$BY79)=0,"",SUMIF('Math Scores'!$F$6:$IC$6,AN$4,'Math Scores'!$F79:$IC79))</f>
        <is>
          <t/>
        </is>
      </c>
      <c r="AO78" s="519" t="inlineStr">
        <f aca="false">IF(COUNT('Math Scores'!$BA79:$BY79)=0,"",SUMIF('Math Scores'!$F$6:$IC$6,AO$4,'Math Scores'!$F79:$IC79))</f>
        <is>
          <t/>
        </is>
      </c>
      <c r="AP78" s="519" t="inlineStr">
        <f aca="false">IF(COUNT('Math Scores'!$BA79:$BY79)=0,"",SUMIF('Math Scores'!$F$6:$IC$6,AP$4,'Math Scores'!$F79:$IC79))</f>
        <is>
          <t/>
        </is>
      </c>
      <c r="AQ78" s="519" t="inlineStr">
        <f aca="false">IF(COUNT('Math Scores'!$BA79:$BY79)=0,"",SUMIF('Math Scores'!$F$6:$IC$6,AQ$4,'Math Scores'!$F79:$IC79))</f>
        <is>
          <t/>
        </is>
      </c>
      <c r="AR78" s="519" t="inlineStr">
        <f aca="false">IF(COUNT('Math Scores'!$BA79:$BY79)=0,"",SUMIF('Math Scores'!$F$6:$IC$6,AR$4,'Math Scores'!$F79:$IC79))</f>
        <is>
          <t/>
        </is>
      </c>
      <c r="AS78" s="519" t="inlineStr">
        <f aca="false">IF(COUNT('Math Scores'!$BA79:$BY79)=0,"",SUMIF('Math Scores'!$F$6:$IC$6,AS$4,'Math Scores'!$F79:$IC79))</f>
        <is>
          <t/>
        </is>
      </c>
      <c r="AT78" s="519" t="inlineStr">
        <f aca="false">IF(COUNT('Math Scores'!$BA79:$BY79)=0,"",SUMIF('Math Scores'!$F$6:$IC$6,AT$4,'Math Scores'!$F79:$IC79))</f>
        <is>
          <t/>
        </is>
      </c>
      <c r="AU78" s="519" t="inlineStr">
        <f aca="false">IF(COUNT('Math Scores'!$BA79:$BY79)=0,"",SUMIF('Math Scores'!$F$6:$IC$6,AU$4,'Math Scores'!$F79:$IC79))</f>
        <is>
          <t/>
        </is>
      </c>
      <c r="AV78" s="519" t="inlineStr">
        <f aca="false">IF(COUNT('Math Scores'!$BA79:$BY79)=0,"",SUMIF('Math Scores'!$F$6:$IC$6,AV$4,'Math Scores'!$F79:$IC79))</f>
        <is>
          <t/>
        </is>
      </c>
      <c r="AW78" s="519" t="inlineStr">
        <f aca="false">IF(COUNT('Math Scores'!$BA79:$BY79)=0,"",SUMIF('Math Scores'!$F$6:$IC$6,AW$4,'Math Scores'!$F79:$IC79))</f>
        <is>
          <t/>
        </is>
      </c>
      <c r="AX78" s="519" t="inlineStr">
        <f aca="false">IF(COUNT('Math Scores'!$BZ79:$CW79)=0,"",SUMIF('Math Scores'!$F$6:$IC$6,AX$4,'Math Scores'!$F79:$IC79))</f>
        <is>
          <t/>
        </is>
      </c>
      <c r="AY78" s="519" t="inlineStr">
        <f aca="false">IF(COUNT('Math Scores'!$BZ79:$CW79)=0,"",SUMIF('Math Scores'!$F$6:$IC$6,AY$4,'Math Scores'!$F79:$IC79))</f>
        <is>
          <t/>
        </is>
      </c>
      <c r="AZ78" s="519" t="inlineStr">
        <f aca="false">IF(COUNT('Math Scores'!$BZ79:$CW79)=0,"",SUMIF('Math Scores'!$F$6:$IC$6,AZ$4,'Math Scores'!$F79:$IC79))</f>
        <is>
          <t/>
        </is>
      </c>
      <c r="BA78" s="519" t="inlineStr">
        <f aca="false">IF(COUNT('Math Scores'!$BZ79:$CW79)=0,"",SUMIF('Math Scores'!$F$6:$IC$6,BA$4,'Math Scores'!$F79:$IC79))</f>
        <is>
          <t/>
        </is>
      </c>
      <c r="BB78" s="519" t="inlineStr">
        <f aca="false">IF(COUNT('Math Scores'!$BZ79:$CW79)=0,"",SUMIF('Math Scores'!$F$6:$IC$6,BB$4,'Math Scores'!$F79:$IC79))</f>
        <is>
          <t/>
        </is>
      </c>
      <c r="BC78" s="519" t="inlineStr">
        <f aca="false">IF(COUNT('Math Scores'!$BZ79:$CW79)=0,"",SUMIF('Math Scores'!$F$6:$IC$6,BC$4,'Math Scores'!$F79:$IC79))</f>
        <is>
          <t/>
        </is>
      </c>
      <c r="BD78" s="519" t="inlineStr">
        <f aca="false">IF(COUNT('Math Scores'!$BZ79:$CW79)=0,"",SUMIF('Math Scores'!$F$6:$IC$6,BD$4,'Math Scores'!$F79:$IC79))</f>
        <is>
          <t/>
        </is>
      </c>
      <c r="BE78" s="519" t="inlineStr">
        <f aca="false">IF(COUNT('Math Scores'!$BZ79:$CW79)=0,"",SUMIF('Math Scores'!$F$6:$IC$6,BE$4,'Math Scores'!$F79:$IC79))</f>
        <is>
          <t/>
        </is>
      </c>
      <c r="BF78" s="519" t="inlineStr">
        <f aca="false">IF(COUNT('Math Scores'!$BZ79:$CW79)=0,"",SUMIF('Math Scores'!$F$6:$IC$6,BF$4,'Math Scores'!$F79:$IC79))</f>
        <is>
          <t/>
        </is>
      </c>
      <c r="BG78" s="519" t="inlineStr">
        <f aca="false">IF(COUNT('Math Scores'!$BZ79:$CW79)=0,"",SUMIF('Math Scores'!$F$6:$IC$6,BG$4,'Math Scores'!$F79:$IC79))</f>
        <is>
          <t/>
        </is>
      </c>
      <c r="BH78" s="519" t="inlineStr">
        <f aca="false">IF(COUNT('Math Scores'!$BZ79:$CW79)=0,"",SUMIF('Math Scores'!$F$6:$IC$6,BH$4,'Math Scores'!$F79:$IC79))</f>
        <is>
          <t/>
        </is>
      </c>
      <c r="BI78" s="519" t="inlineStr">
        <f aca="false">IF(COUNT('Math Scores'!$BZ79:$CW79)=0,"",SUMIF('Math Scores'!$F$6:$IC$6,BI$4,'Math Scores'!$F79:$IC79))</f>
        <is>
          <t/>
        </is>
      </c>
      <c r="BJ78" s="519" t="inlineStr">
        <f aca="false">IF(COUNT('Math Scores'!$BZ79:$CW79)=0,"",SUMIF('Math Scores'!$F$6:$IC$6,BJ$4,'Math Scores'!$F79:$IC79))</f>
        <is>
          <t/>
        </is>
      </c>
      <c r="BK78" s="519" t="inlineStr">
        <f aca="false">IF(COUNT('Math Scores'!$BZ79:$CW79)=0,"",SUMIF('Math Scores'!$F$6:$IC$6,BK$4,'Math Scores'!$F79:$IC79))</f>
        <is>
          <t/>
        </is>
      </c>
      <c r="BL78" s="519" t="inlineStr">
        <f aca="false">IF(COUNT('Math Scores'!$CX79:$DU79)=0,"",SUMIF('Math Scores'!$F$6:$IC$6,BL$4,'Math Scores'!$F79:$IC79))</f>
        <is>
          <t/>
        </is>
      </c>
      <c r="BM78" s="519" t="inlineStr">
        <f aca="false">IF(COUNT('Math Scores'!$CX79:$DU79)=0,"",SUMIF('Math Scores'!$F$6:$IC$6,BM$4,'Math Scores'!$F79:$IC79))</f>
        <is>
          <t/>
        </is>
      </c>
      <c r="BN78" s="519" t="inlineStr">
        <f aca="false">IF(COUNT('Math Scores'!$CX79:$DU79)=0,"",SUMIF('Math Scores'!$F$6:$IC$6,BN$4,'Math Scores'!$F79:$IC79))</f>
        <is>
          <t/>
        </is>
      </c>
      <c r="BO78" s="519" t="inlineStr">
        <f aca="false">IF(COUNT('Math Scores'!$CX79:$DU79)=0,"",SUMIF('Math Scores'!$F$6:$IC$6,BO$4,'Math Scores'!$F79:$IC79))</f>
        <is>
          <t/>
        </is>
      </c>
      <c r="BP78" s="519" t="inlineStr">
        <f aca="false">IF(COUNT('Math Scores'!$CX79:$DU79)=0,"",SUMIF('Math Scores'!$F$6:$IC$6,BP$4,'Math Scores'!$F79:$IC79))</f>
        <is>
          <t/>
        </is>
      </c>
      <c r="BQ78" s="519" t="inlineStr">
        <f aca="false">IF(COUNT('Math Scores'!$CX79:$DU79)=0,"",SUMIF('Math Scores'!$F$6:$IC$6,BQ$4,'Math Scores'!$F79:$IC79))</f>
        <is>
          <t/>
        </is>
      </c>
      <c r="BR78" s="519" t="inlineStr">
        <f aca="false">IF(COUNT('Math Scores'!$CX79:$DU79)=0,"",SUMIF('Math Scores'!$F$6:$IC$6,BR$4,'Math Scores'!$F79:$IC79))</f>
        <is>
          <t/>
        </is>
      </c>
      <c r="BS78" s="519" t="inlineStr">
        <f aca="false">IF(COUNT('Math Scores'!$CX79:$DU79)=0,"",SUMIF('Math Scores'!$F$6:$IC$6,BS$4,'Math Scores'!$F79:$IC79))</f>
        <is>
          <t/>
        </is>
      </c>
      <c r="BT78" s="519" t="inlineStr">
        <f aca="false">IF(COUNT('Math Scores'!$CX79:$DU79)=0,"",SUMIF('Math Scores'!$F$6:$IC$6,BT$4,'Math Scores'!$F79:$IC79))</f>
        <is>
          <t/>
        </is>
      </c>
      <c r="BU78" s="519" t="inlineStr">
        <f aca="false">IF(COUNT('Math Scores'!$CX79:$DU79)=0,"",SUMIF('Math Scores'!$F$6:$IC$6,BU$4,'Math Scores'!$F79:$IC79))</f>
        <is>
          <t/>
        </is>
      </c>
      <c r="BV78" s="519" t="inlineStr">
        <f aca="false">IF(COUNT('Math Scores'!$CX79:$DU79)=0,"",SUMIF('Math Scores'!$F$6:$IC$6,BV$4,'Math Scores'!$F79:$IC79))</f>
        <is>
          <t/>
        </is>
      </c>
      <c r="BW78" s="519" t="inlineStr">
        <f aca="false">IF(COUNT('Math Scores'!$CX79:$DU79)=0,"",SUMIF('Math Scores'!$F$6:$IC$6,BW$4,'Math Scores'!$F79:$IC79))</f>
        <is>
          <t/>
        </is>
      </c>
      <c r="BX78" s="519" t="inlineStr">
        <f aca="false">IF(COUNT('Math Scores'!$CX79:$DU79)=0,"",SUMIF('Math Scores'!$F$6:$IC$6,BX$4,'Math Scores'!$F79:$IC79))</f>
        <is>
          <t/>
        </is>
      </c>
      <c r="BY78" s="519" t="inlineStr">
        <f aca="false">IF(COUNT('Math Scores'!$CX79:$DU79)=0,"",SUMIF('Math Scores'!$F$6:$IC$6,BY$4,'Math Scores'!$F79:$IC79))</f>
        <is>
          <t/>
        </is>
      </c>
      <c r="BZ78" s="519" t="inlineStr">
        <f aca="false">IF(COUNT('Math Scores'!$CX79:$DU79)=0,"",SUMIF('Math Scores'!$F$6:$IC$6,BZ$4,'Math Scores'!$F79:$IC79))</f>
        <is>
          <t/>
        </is>
      </c>
      <c r="CA78" s="519" t="inlineStr">
        <f aca="false">IF(COUNT('Math Scores'!$CX79:$DU79)=0,"",SUMIF('Math Scores'!$F$6:$IC$6,CA$4,'Math Scores'!$F79:$IC79))</f>
        <is>
          <t/>
        </is>
      </c>
      <c r="CB78" s="519" t="inlineStr">
        <f aca="false">IF(COUNT('Math Scores'!$CX79:$DU79)=0,"",SUMIF('Math Scores'!$F$6:$IC$6,CB$4,'Math Scores'!$F79:$IC79))</f>
        <is>
          <t/>
        </is>
      </c>
      <c r="CC78" s="519" t="inlineStr">
        <f aca="false">IF(COUNT('Math Scores'!$CX79:$DU79)=0,"",SUMIF('Math Scores'!$F$6:$IC$6,CC$4,'Math Scores'!$F79:$IC79))</f>
        <is>
          <t/>
        </is>
      </c>
      <c r="CD78" s="519" t="inlineStr">
        <f aca="false">IF(COUNT('Math Scores'!$DV79:$EU79)=0,"",SUMIF('Math Scores'!$F$6:$IC$6,CD$4,'Math Scores'!$F79:$IC79))</f>
        <is>
          <t/>
        </is>
      </c>
      <c r="CE78" s="519" t="inlineStr">
        <f aca="false">IF(COUNT('Math Scores'!$DV79:$EU79)=0,"",SUMIF('Math Scores'!$F$6:$IC$6,CE$4,'Math Scores'!$F79:$IC79))</f>
        <is>
          <t/>
        </is>
      </c>
      <c r="CF78" s="519" t="inlineStr">
        <f aca="false">IF(COUNT('Math Scores'!$DV79:$EU79)=0,"",SUMIF('Math Scores'!$F$6:$IC$6,CF$4,'Math Scores'!$F79:$IC79))</f>
        <is>
          <t/>
        </is>
      </c>
      <c r="CG78" s="519" t="inlineStr">
        <f aca="false">IF(COUNT('Math Scores'!$DV79:$EU79)=0,"",SUMIF('Math Scores'!$F$6:$IC$6,CG$4,'Math Scores'!$F79:$IC79))</f>
        <is>
          <t/>
        </is>
      </c>
      <c r="CH78" s="519" t="inlineStr">
        <f aca="false">IF(COUNT('Math Scores'!$DV79:$EU79)=0,"",SUMIF('Math Scores'!$F$6:$IC$6,CH$4,'Math Scores'!$F79:$IC79))</f>
        <is>
          <t/>
        </is>
      </c>
      <c r="CI78" s="519" t="inlineStr">
        <f aca="false">IF(COUNT('Math Scores'!$DV79:$EU79)=0,"",SUMIF('Math Scores'!$F$6:$IC$6,CI$4,'Math Scores'!$F79:$IC79))</f>
        <is>
          <t/>
        </is>
      </c>
      <c r="CJ78" s="519" t="inlineStr">
        <f aca="false">IF(COUNT('Math Scores'!$DV79:$EU79)=0,"",SUMIF('Math Scores'!$F$6:$IC$6,CJ$4,'Math Scores'!$F79:$IC79))</f>
        <is>
          <t/>
        </is>
      </c>
      <c r="CK78" s="519" t="inlineStr">
        <f aca="false">IF(COUNT('Math Scores'!$DV79:$EU79)=0,"",SUMIF('Math Scores'!$F$6:$IC$6,CK$4,'Math Scores'!$F79:$IC79))</f>
        <is>
          <t/>
        </is>
      </c>
      <c r="CL78" s="519" t="inlineStr">
        <f aca="false">IF(COUNT('Math Scores'!$DV79:$EU79)=0,"",SUMIF('Math Scores'!$F$6:$IC$6,CL$4,'Math Scores'!$F79:$IC79))</f>
        <is>
          <t/>
        </is>
      </c>
      <c r="CM78" s="519" t="inlineStr">
        <f aca="false">IF(COUNT('Math Scores'!$DV79:$EU79)=0,"",SUMIF('Math Scores'!$F$6:$IC$6,CM$4,'Math Scores'!$F79:$IC79))</f>
        <is>
          <t/>
        </is>
      </c>
      <c r="CN78" s="519" t="inlineStr">
        <f aca="false">IF(COUNT('Math Scores'!$DV79:$EU79)=0,"",SUMIF('Math Scores'!$F$6:$IC$6,CN$4,'Math Scores'!$F79:$IC79))</f>
        <is>
          <t/>
        </is>
      </c>
      <c r="CO78" s="519" t="inlineStr">
        <f aca="false">IF(COUNT('Math Scores'!$DV79:$EU79)=0,"",SUMIF('Math Scores'!$F$6:$IC$6,CO$4,'Math Scores'!$F79:$IC79))</f>
        <is>
          <t/>
        </is>
      </c>
      <c r="CP78" s="519" t="inlineStr">
        <f aca="false">IF(COUNT('Math Scores'!$DV79:$EU79)=0,"",SUMIF('Math Scores'!$F$6:$IC$6,CP$4,'Math Scores'!$F79:$IC79))</f>
        <is>
          <t/>
        </is>
      </c>
      <c r="CQ78" s="519" t="inlineStr">
        <f aca="false">IF(COUNT('Math Scores'!$DV79:$EU79)=0,"",SUMIF('Math Scores'!$F$6:$IC$6,CQ$4,'Math Scores'!$F79:$IC79))</f>
        <is>
          <t/>
        </is>
      </c>
      <c r="CR78" s="519" t="inlineStr">
        <f aca="false">IF(COUNT('Math Scores'!$DV79:$EU79)=0,"",SUMIF('Math Scores'!$F$6:$IC$6,CR$4,'Math Scores'!$F79:$IC79))</f>
        <is>
          <t/>
        </is>
      </c>
      <c r="CS78" s="519" t="inlineStr">
        <f aca="false">IF(COUNT('Math Scores'!$DV79:$EU79)=0,"",SUMIF('Math Scores'!$F$6:$IC$6,CS$4,'Math Scores'!$F79:$IC79))</f>
        <is>
          <t/>
        </is>
      </c>
      <c r="CT78" s="519" t="inlineStr">
        <f aca="false">IF(COUNT('Math Scores'!$EV79:$FW79)=0,"",SUMIF('Math Scores'!$F$6:$IC$6,CT$4,'Math Scores'!$F79:$IC79))</f>
        <is>
          <t/>
        </is>
      </c>
      <c r="CU78" s="519" t="inlineStr">
        <f aca="false">IF(COUNT('Math Scores'!$EV79:$FW79)=0,"",SUMIF('Math Scores'!$F$6:$IC$6,CU$4,'Math Scores'!$F79:$IC79))</f>
        <is>
          <t/>
        </is>
      </c>
      <c r="CV78" s="519" t="inlineStr">
        <f aca="false">IF(COUNT('Math Scores'!$EV79:$FW79)=0,"",SUMIF('Math Scores'!$F$6:$IC$6,CV$4,'Math Scores'!$F79:$IC79))</f>
        <is>
          <t/>
        </is>
      </c>
      <c r="CW78" s="519" t="inlineStr">
        <f aca="false">IF(COUNT('Math Scores'!$EV79:$FW79)=0,"",SUMIF('Math Scores'!$F$6:$IC$6,CW$4,'Math Scores'!$F79:$IC79))</f>
        <is>
          <t/>
        </is>
      </c>
      <c r="CX78" s="519" t="inlineStr">
        <f aca="false">IF(COUNT('Math Scores'!$EV79:$FW79)=0,"",SUMIF('Math Scores'!$F$6:$IC$6,CX$4,'Math Scores'!$F79:$IC79))</f>
        <is>
          <t/>
        </is>
      </c>
      <c r="CY78" s="519" t="inlineStr">
        <f aca="false">IF(COUNT('Math Scores'!$EV79:$FW79)=0,"",SUMIF('Math Scores'!$F$6:$IC$6,CY$4,'Math Scores'!$F79:$IC79))</f>
        <is>
          <t/>
        </is>
      </c>
      <c r="CZ78" s="519" t="inlineStr">
        <f aca="false">IF(COUNT('Math Scores'!$EV79:$FW79)=0,"",SUMIF('Math Scores'!$F$6:$IC$6,CZ$4,'Math Scores'!$F79:$IC79))</f>
        <is>
          <t/>
        </is>
      </c>
      <c r="DA78" s="519" t="inlineStr">
        <f aca="false">IF(COUNT('Math Scores'!$EV79:$FW79)=0,"",SUMIF('Math Scores'!$F$6:$IC$6,DA$4,'Math Scores'!$F79:$IC79))</f>
        <is>
          <t/>
        </is>
      </c>
      <c r="DB78" s="519" t="inlineStr">
        <f aca="false">IF(COUNT('Math Scores'!$EV79:$FW79)=0,"",SUMIF('Math Scores'!$F$6:$IC$6,DB$4,'Math Scores'!$F79:$IC79))</f>
        <is>
          <t/>
        </is>
      </c>
      <c r="DC78" s="519" t="inlineStr">
        <f aca="false">IF(COUNT('Math Scores'!$EV79:$FW79)=0,"",SUMIF('Math Scores'!$F$6:$IC$6,DC$4,'Math Scores'!$F79:$IC79))</f>
        <is>
          <t/>
        </is>
      </c>
      <c r="DD78" s="519" t="inlineStr">
        <f aca="false">IF(COUNT('Math Scores'!$EV79:$FW79)=0,"",SUMIF('Math Scores'!$F$6:$IC$6,DD$4,'Math Scores'!$F79:$IC79))</f>
        <is>
          <t/>
        </is>
      </c>
      <c r="DE78" s="519" t="inlineStr">
        <f aca="false">IF(COUNT('Math Scores'!$EV79:$FW79)=0,"",SUMIF('Math Scores'!$F$6:$IC$6,DE$4,'Math Scores'!$F79:$IC79))</f>
        <is>
          <t/>
        </is>
      </c>
      <c r="DF78" s="519" t="inlineStr">
        <f aca="false">IF(COUNT('Math Scores'!$EV79:$FW79)=0,"",SUMIF('Math Scores'!$F$6:$IC$6,DF$4,'Math Scores'!$F79:$IC79))</f>
        <is>
          <t/>
        </is>
      </c>
      <c r="DG78" s="519" t="inlineStr">
        <f aca="false">IF(COUNT('Math Scores'!$EV79:$FW79)=0,"",SUMIF('Math Scores'!$F$6:$IC$6,DG$4,'Math Scores'!$F79:$IC79))</f>
        <is>
          <t/>
        </is>
      </c>
    </row>
    <row r="79" customFormat="false" ht="12.75" hidden="false" customHeight="false" outlineLevel="0" collapsed="false">
      <c r="A79" s="421" t="n">
        <v>72</v>
      </c>
      <c r="B79" s="228" t="inlineStr">
        <f aca="false">'Math Scores'!B80</f>
        <is>
          <t/>
        </is>
      </c>
      <c r="C79" s="517" t="inlineStr">
        <f aca="false">IF(COUNT('Math Scores'!F80:HI80)=0, "", (SUMIF('Math Scores'!$F$5:$HI$5,"Yes",'Math Scores'!F80:HI80)/SUMIF('Math Scores'!$F$5:$HI$5,"Yes",'Math Scores'!$F$2:$HI$2)))</f>
        <is>
          <t/>
        </is>
      </c>
      <c r="D79" s="476" t="inlineStr">
        <f aca="false">IF(B79="","",IF(COUNT(H79:DG79)=0,"",IF(('Cover Sheet'!$AC$6="2nd"),(SUM(H79:W79)/SUM(H$2:W$2)),IF(('Cover Sheet'!$AC$6="3rd"),(SUM(X79:AI79)/SUM(X$2:AI$2)),IF(('Cover Sheet'!$AC$6="4th"),(SUM(AJ79:AW79)/SUM(AJ$2:AW$2)),IF(('Cover Sheet'!$AC$6="5th"),(SUM(AX79:BK79)/SUM(AX$2:BK$2)),IF(('Cover Sheet'!$AC$6="6th"),(SUM(BL79:CC79)/SUM(BL$2:CC$2)),IF(('Cover Sheet'!$AC$6="7th"),(SUM(CD79:CS79)/SUM(CD$2:CS$2)),IF(('Cover Sheet'!$AC$6="8th"),(SUM(CT79:DG79)/SUM(CT$2:DG$2)),"ERROR")))))))))</f>
        <is>
          <t/>
        </is>
      </c>
      <c r="E79" s="318" t="str">
        <f aca="false">IF(D79="","",IF(D79&gt;0.9,"A1",IF(D79&gt;0.8,"A2",IF(D79&gt;0.7,"B1",IF(D79&gt;0.6,"B2",IF(D79&gt;0.5,"C1",IF(D79&gt;0.4,"C2",IF(D79&gt;0.32,"D",IF(D79&gt;0.2,"E1","E2")))))))))</f>
        <v/>
      </c>
      <c r="F79" s="476" t="str">
        <f aca="false">IF(G79="","",IF(G79&gt;=0.9,"Distinction",IF(G79&gt;=0.75,"First Class",IF(G79&gt;=0.56,"Second Class",IF(G79&gt;=0.35,"Pass","Unsatisfactory")))))</f>
        <v/>
      </c>
      <c r="G79" s="518" t="inlineStr">
        <f aca="false">IF(OR(B79="",'Cover Sheet'!$AC$6=""),"",IF(('Cover Sheet'!$AC$6="2nd"),(VLOOKUP(ROUND((D79*100),0),Goals!$E$4:$H$104,2,1)/100),IF(('Cover Sheet'!$AC$6="3rd"),(VLOOKUP(ROUND((D79*100),0),Goals!$E$4:$H$104,3,1)/100),VLOOKUP(ROUND((D79*100),0),Goals!$E$4:$H$104,4,1)/100)))</f>
        <is>
          <t/>
        </is>
      </c>
      <c r="H79" s="519" t="inlineStr">
        <f aca="false">IF(COUNT('Math Scores'!$F80:$AC80)=0,"",SUMIF('Math Scores'!$F$6:$IC$6,H$4,'Math Scores'!$F80:$IC80))</f>
        <is>
          <t/>
        </is>
      </c>
      <c r="I79" s="519" t="inlineStr">
        <f aca="false">IF(COUNT('Math Scores'!$F80:$AC80)=0,"",SUMIF('Math Scores'!$F$6:$IC$6,I$4,'Math Scores'!$F80:$IC80))</f>
        <is>
          <t/>
        </is>
      </c>
      <c r="J79" s="519" t="inlineStr">
        <f aca="false">IF(COUNT('Math Scores'!$F80:$AC80)=0,"",SUMIF('Math Scores'!$F$6:$IC$6,J$4,'Math Scores'!$F80:$IC80))</f>
        <is>
          <t/>
        </is>
      </c>
      <c r="K79" s="519" t="inlineStr">
        <f aca="false">IF(COUNT('Math Scores'!$F80:$AC80)=0,"",SUMIF('Math Scores'!$F$6:$IC$6,K$4,'Math Scores'!$F80:$IC80))</f>
        <is>
          <t/>
        </is>
      </c>
      <c r="L79" s="519" t="inlineStr">
        <f aca="false">IF(COUNT('Math Scores'!$F80:$AC80)=0,"",SUMIF('Math Scores'!$F$6:$IC$6,L$4,'Math Scores'!$F80:$IC80))</f>
        <is>
          <t/>
        </is>
      </c>
      <c r="M79" s="519" t="inlineStr">
        <f aca="false">IF(COUNT('Math Scores'!$F80:$AC80)=0,"",SUMIF('Math Scores'!$F$6:$IC$6,M$4,'Math Scores'!$F80:$IC80))</f>
        <is>
          <t/>
        </is>
      </c>
      <c r="N79" s="519" t="inlineStr">
        <f aca="false">IF(COUNT('Math Scores'!$F80:$AC80)=0,"",SUMIF('Math Scores'!$F$6:$IC$6,N$4,'Math Scores'!$F80:$IC80))</f>
        <is>
          <t/>
        </is>
      </c>
      <c r="O79" s="519" t="inlineStr">
        <f aca="false">IF(COUNT('Math Scores'!$F80:$AC80)=0,"",SUMIF('Math Scores'!$F$6:$IC$6,O$4,'Math Scores'!$F80:$IC80))</f>
        <is>
          <t/>
        </is>
      </c>
      <c r="P79" s="519" t="inlineStr">
        <f aca="false">IF(COUNT('Math Scores'!$F80:$AC80)=0,"",SUMIF('Math Scores'!$F$6:$IC$6,P$4,'Math Scores'!$F80:$IC80))</f>
        <is>
          <t/>
        </is>
      </c>
      <c r="Q79" s="519" t="inlineStr">
        <f aca="false">IF(COUNT('Math Scores'!$F80:$AC80)=0,"",SUMIF('Math Scores'!$F$6:$IC$6,Q$4,'Math Scores'!$F80:$IC80))</f>
        <is>
          <t/>
        </is>
      </c>
      <c r="R79" s="519" t="inlineStr">
        <f aca="false">IF(COUNT('Math Scores'!$F80:$AC80)=0,"",SUMIF('Math Scores'!$F$6:$IC$6,R$4,'Math Scores'!$F80:$IC80))</f>
        <is>
          <t/>
        </is>
      </c>
      <c r="S79" s="519"/>
      <c r="T79" s="519"/>
      <c r="U79" s="519"/>
      <c r="V79" s="519"/>
      <c r="W79" s="519"/>
      <c r="X79" s="519" t="inlineStr">
        <f aca="false">IF(COUNT('Math Scores'!$AD80:$AZ80)=0,"",SUMIF('Math Scores'!$F$6:$IC$6,X$4,'Math Scores'!$F80:$IC80))</f>
        <is>
          <t/>
        </is>
      </c>
      <c r="Y79" s="519" t="inlineStr">
        <f aca="false">IF(COUNT('Math Scores'!$AD80:$AZ80)=0,"",SUMIF('Math Scores'!$F$6:$IC$6,Y$4,'Math Scores'!$F80:$IC80))</f>
        <is>
          <t/>
        </is>
      </c>
      <c r="Z79" s="519" t="inlineStr">
        <f aca="false">IF(COUNT('Math Scores'!$AD80:$AZ80)=0,"",SUMIF('Math Scores'!$F$6:$IC$6,Z$4,'Math Scores'!$F80:$IC80))</f>
        <is>
          <t/>
        </is>
      </c>
      <c r="AA79" s="519" t="inlineStr">
        <f aca="false">IF(COUNT('Math Scores'!$AD80:$AZ80)=0,"",SUMIF('Math Scores'!$F$6:$IC$6,AA$4,'Math Scores'!$F80:$IC80))</f>
        <is>
          <t/>
        </is>
      </c>
      <c r="AB79" s="519" t="inlineStr">
        <f aca="false">IF(COUNT('Math Scores'!$AD80:$AZ80)=0,"",SUMIF('Math Scores'!$F$6:$IC$6,AB$4,'Math Scores'!$F80:$IC80))</f>
        <is>
          <t/>
        </is>
      </c>
      <c r="AC79" s="519" t="inlineStr">
        <f aca="false">IF(COUNT('Math Scores'!$AD80:$AZ80)=0,"",SUMIF('Math Scores'!$F$6:$IC$6,AC$4,'Math Scores'!$F80:$IC80))</f>
        <is>
          <t/>
        </is>
      </c>
      <c r="AD79" s="519" t="inlineStr">
        <f aca="false">IF(COUNT('Math Scores'!$AD80:$AZ80)=0,"",SUMIF('Math Scores'!$F$6:$IC$6,AD$4,'Math Scores'!$F80:$IC80))</f>
        <is>
          <t/>
        </is>
      </c>
      <c r="AE79" s="519" t="inlineStr">
        <f aca="false">IF(COUNT('Math Scores'!$AD80:$AZ80)=0,"",SUMIF('Math Scores'!$F$6:$IC$6,AE$4,'Math Scores'!$F80:$IC80))</f>
        <is>
          <t/>
        </is>
      </c>
      <c r="AF79" s="519" t="inlineStr">
        <f aca="false">IF(COUNT('Math Scores'!$AD80:$AZ80)=0,"",SUMIF('Math Scores'!$F$6:$IC$6,AF$4,'Math Scores'!$F80:$IC80))</f>
        <is>
          <t/>
        </is>
      </c>
      <c r="AG79" s="519" t="inlineStr">
        <f aca="false">IF(COUNT('Math Scores'!$AD80:$AZ80)=0,"",SUMIF('Math Scores'!$F$6:$IC$6,AG$4,'Math Scores'!$F80:$IC80))</f>
        <is>
          <t/>
        </is>
      </c>
      <c r="AH79" s="519" t="inlineStr">
        <f aca="false">IF(COUNT('Math Scores'!$AD80:$AZ80)=0,"",SUMIF('Math Scores'!$F$6:$IC$6,AH$4,'Math Scores'!$F80:$IC80))</f>
        <is>
          <t/>
        </is>
      </c>
      <c r="AI79" s="519" t="inlineStr">
        <f aca="false">IF(COUNT('Math Scores'!$AD80:$AZ80)=0,"",SUMIF('Math Scores'!$F$6:$IC$6,AI$4,'Math Scores'!$F80:$IC80))</f>
        <is>
          <t/>
        </is>
      </c>
      <c r="AJ79" s="519" t="inlineStr">
        <f aca="false">IF(COUNT('Math Scores'!$BA80:$BY80)=0,"",SUMIF('Math Scores'!$F$6:$IC$6,AJ$4,'Math Scores'!$F80:$IC80))</f>
        <is>
          <t/>
        </is>
      </c>
      <c r="AK79" s="519" t="inlineStr">
        <f aca="false">IF(COUNT('Math Scores'!$BA80:$BY80)=0,"",SUMIF('Math Scores'!$F$6:$IC$6,AK$4,'Math Scores'!$F80:$IC80))</f>
        <is>
          <t/>
        </is>
      </c>
      <c r="AL79" s="519" t="inlineStr">
        <f aca="false">IF(COUNT('Math Scores'!$BA80:$BY80)=0,"",SUMIF('Math Scores'!$F$6:$IC$6,AL$4,'Math Scores'!$F80:$IC80))</f>
        <is>
          <t/>
        </is>
      </c>
      <c r="AM79" s="519" t="inlineStr">
        <f aca="false">IF(COUNT('Math Scores'!$BA80:$BY80)=0,"",SUMIF('Math Scores'!$F$6:$IC$6,AM$4,'Math Scores'!$F80:$IC80))</f>
        <is>
          <t/>
        </is>
      </c>
      <c r="AN79" s="519" t="inlineStr">
        <f aca="false">IF(COUNT('Math Scores'!$BA80:$BY80)=0,"",SUMIF('Math Scores'!$F$6:$IC$6,AN$4,'Math Scores'!$F80:$IC80))</f>
        <is>
          <t/>
        </is>
      </c>
      <c r="AO79" s="519" t="inlineStr">
        <f aca="false">IF(COUNT('Math Scores'!$BA80:$BY80)=0,"",SUMIF('Math Scores'!$F$6:$IC$6,AO$4,'Math Scores'!$F80:$IC80))</f>
        <is>
          <t/>
        </is>
      </c>
      <c r="AP79" s="519" t="inlineStr">
        <f aca="false">IF(COUNT('Math Scores'!$BA80:$BY80)=0,"",SUMIF('Math Scores'!$F$6:$IC$6,AP$4,'Math Scores'!$F80:$IC80))</f>
        <is>
          <t/>
        </is>
      </c>
      <c r="AQ79" s="519" t="inlineStr">
        <f aca="false">IF(COUNT('Math Scores'!$BA80:$BY80)=0,"",SUMIF('Math Scores'!$F$6:$IC$6,AQ$4,'Math Scores'!$F80:$IC80))</f>
        <is>
          <t/>
        </is>
      </c>
      <c r="AR79" s="519" t="inlineStr">
        <f aca="false">IF(COUNT('Math Scores'!$BA80:$BY80)=0,"",SUMIF('Math Scores'!$F$6:$IC$6,AR$4,'Math Scores'!$F80:$IC80))</f>
        <is>
          <t/>
        </is>
      </c>
      <c r="AS79" s="519" t="inlineStr">
        <f aca="false">IF(COUNT('Math Scores'!$BA80:$BY80)=0,"",SUMIF('Math Scores'!$F$6:$IC$6,AS$4,'Math Scores'!$F80:$IC80))</f>
        <is>
          <t/>
        </is>
      </c>
      <c r="AT79" s="519" t="inlineStr">
        <f aca="false">IF(COUNT('Math Scores'!$BA80:$BY80)=0,"",SUMIF('Math Scores'!$F$6:$IC$6,AT$4,'Math Scores'!$F80:$IC80))</f>
        <is>
          <t/>
        </is>
      </c>
      <c r="AU79" s="519" t="inlineStr">
        <f aca="false">IF(COUNT('Math Scores'!$BA80:$BY80)=0,"",SUMIF('Math Scores'!$F$6:$IC$6,AU$4,'Math Scores'!$F80:$IC80))</f>
        <is>
          <t/>
        </is>
      </c>
      <c r="AV79" s="519" t="inlineStr">
        <f aca="false">IF(COUNT('Math Scores'!$BA80:$BY80)=0,"",SUMIF('Math Scores'!$F$6:$IC$6,AV$4,'Math Scores'!$F80:$IC80))</f>
        <is>
          <t/>
        </is>
      </c>
      <c r="AW79" s="519" t="inlineStr">
        <f aca="false">IF(COUNT('Math Scores'!$BA80:$BY80)=0,"",SUMIF('Math Scores'!$F$6:$IC$6,AW$4,'Math Scores'!$F80:$IC80))</f>
        <is>
          <t/>
        </is>
      </c>
      <c r="AX79" s="519" t="inlineStr">
        <f aca="false">IF(COUNT('Math Scores'!$BZ80:$CW80)=0,"",SUMIF('Math Scores'!$F$6:$IC$6,AX$4,'Math Scores'!$F80:$IC80))</f>
        <is>
          <t/>
        </is>
      </c>
      <c r="AY79" s="519" t="inlineStr">
        <f aca="false">IF(COUNT('Math Scores'!$BZ80:$CW80)=0,"",SUMIF('Math Scores'!$F$6:$IC$6,AY$4,'Math Scores'!$F80:$IC80))</f>
        <is>
          <t/>
        </is>
      </c>
      <c r="AZ79" s="519" t="inlineStr">
        <f aca="false">IF(COUNT('Math Scores'!$BZ80:$CW80)=0,"",SUMIF('Math Scores'!$F$6:$IC$6,AZ$4,'Math Scores'!$F80:$IC80))</f>
        <is>
          <t/>
        </is>
      </c>
      <c r="BA79" s="519" t="inlineStr">
        <f aca="false">IF(COUNT('Math Scores'!$BZ80:$CW80)=0,"",SUMIF('Math Scores'!$F$6:$IC$6,BA$4,'Math Scores'!$F80:$IC80))</f>
        <is>
          <t/>
        </is>
      </c>
      <c r="BB79" s="519" t="inlineStr">
        <f aca="false">IF(COUNT('Math Scores'!$BZ80:$CW80)=0,"",SUMIF('Math Scores'!$F$6:$IC$6,BB$4,'Math Scores'!$F80:$IC80))</f>
        <is>
          <t/>
        </is>
      </c>
      <c r="BC79" s="519" t="inlineStr">
        <f aca="false">IF(COUNT('Math Scores'!$BZ80:$CW80)=0,"",SUMIF('Math Scores'!$F$6:$IC$6,BC$4,'Math Scores'!$F80:$IC80))</f>
        <is>
          <t/>
        </is>
      </c>
      <c r="BD79" s="519" t="inlineStr">
        <f aca="false">IF(COUNT('Math Scores'!$BZ80:$CW80)=0,"",SUMIF('Math Scores'!$F$6:$IC$6,BD$4,'Math Scores'!$F80:$IC80))</f>
        <is>
          <t/>
        </is>
      </c>
      <c r="BE79" s="519" t="inlineStr">
        <f aca="false">IF(COUNT('Math Scores'!$BZ80:$CW80)=0,"",SUMIF('Math Scores'!$F$6:$IC$6,BE$4,'Math Scores'!$F80:$IC80))</f>
        <is>
          <t/>
        </is>
      </c>
      <c r="BF79" s="519" t="inlineStr">
        <f aca="false">IF(COUNT('Math Scores'!$BZ80:$CW80)=0,"",SUMIF('Math Scores'!$F$6:$IC$6,BF$4,'Math Scores'!$F80:$IC80))</f>
        <is>
          <t/>
        </is>
      </c>
      <c r="BG79" s="519" t="inlineStr">
        <f aca="false">IF(COUNT('Math Scores'!$BZ80:$CW80)=0,"",SUMIF('Math Scores'!$F$6:$IC$6,BG$4,'Math Scores'!$F80:$IC80))</f>
        <is>
          <t/>
        </is>
      </c>
      <c r="BH79" s="519" t="inlineStr">
        <f aca="false">IF(COUNT('Math Scores'!$BZ80:$CW80)=0,"",SUMIF('Math Scores'!$F$6:$IC$6,BH$4,'Math Scores'!$F80:$IC80))</f>
        <is>
          <t/>
        </is>
      </c>
      <c r="BI79" s="519" t="inlineStr">
        <f aca="false">IF(COUNT('Math Scores'!$BZ80:$CW80)=0,"",SUMIF('Math Scores'!$F$6:$IC$6,BI$4,'Math Scores'!$F80:$IC80))</f>
        <is>
          <t/>
        </is>
      </c>
      <c r="BJ79" s="519" t="inlineStr">
        <f aca="false">IF(COUNT('Math Scores'!$BZ80:$CW80)=0,"",SUMIF('Math Scores'!$F$6:$IC$6,BJ$4,'Math Scores'!$F80:$IC80))</f>
        <is>
          <t/>
        </is>
      </c>
      <c r="BK79" s="519" t="inlineStr">
        <f aca="false">IF(COUNT('Math Scores'!$BZ80:$CW80)=0,"",SUMIF('Math Scores'!$F$6:$IC$6,BK$4,'Math Scores'!$F80:$IC80))</f>
        <is>
          <t/>
        </is>
      </c>
      <c r="BL79" s="519" t="inlineStr">
        <f aca="false">IF(COUNT('Math Scores'!$CX80:$DU80)=0,"",SUMIF('Math Scores'!$F$6:$IC$6,BL$4,'Math Scores'!$F80:$IC80))</f>
        <is>
          <t/>
        </is>
      </c>
      <c r="BM79" s="519" t="inlineStr">
        <f aca="false">IF(COUNT('Math Scores'!$CX80:$DU80)=0,"",SUMIF('Math Scores'!$F$6:$IC$6,BM$4,'Math Scores'!$F80:$IC80))</f>
        <is>
          <t/>
        </is>
      </c>
      <c r="BN79" s="519" t="inlineStr">
        <f aca="false">IF(COUNT('Math Scores'!$CX80:$DU80)=0,"",SUMIF('Math Scores'!$F$6:$IC$6,BN$4,'Math Scores'!$F80:$IC80))</f>
        <is>
          <t/>
        </is>
      </c>
      <c r="BO79" s="519" t="inlineStr">
        <f aca="false">IF(COUNT('Math Scores'!$CX80:$DU80)=0,"",SUMIF('Math Scores'!$F$6:$IC$6,BO$4,'Math Scores'!$F80:$IC80))</f>
        <is>
          <t/>
        </is>
      </c>
      <c r="BP79" s="519" t="inlineStr">
        <f aca="false">IF(COUNT('Math Scores'!$CX80:$DU80)=0,"",SUMIF('Math Scores'!$F$6:$IC$6,BP$4,'Math Scores'!$F80:$IC80))</f>
        <is>
          <t/>
        </is>
      </c>
      <c r="BQ79" s="519" t="inlineStr">
        <f aca="false">IF(COUNT('Math Scores'!$CX80:$DU80)=0,"",SUMIF('Math Scores'!$F$6:$IC$6,BQ$4,'Math Scores'!$F80:$IC80))</f>
        <is>
          <t/>
        </is>
      </c>
      <c r="BR79" s="519" t="inlineStr">
        <f aca="false">IF(COUNT('Math Scores'!$CX80:$DU80)=0,"",SUMIF('Math Scores'!$F$6:$IC$6,BR$4,'Math Scores'!$F80:$IC80))</f>
        <is>
          <t/>
        </is>
      </c>
      <c r="BS79" s="519" t="inlineStr">
        <f aca="false">IF(COUNT('Math Scores'!$CX80:$DU80)=0,"",SUMIF('Math Scores'!$F$6:$IC$6,BS$4,'Math Scores'!$F80:$IC80))</f>
        <is>
          <t/>
        </is>
      </c>
      <c r="BT79" s="519" t="inlineStr">
        <f aca="false">IF(COUNT('Math Scores'!$CX80:$DU80)=0,"",SUMIF('Math Scores'!$F$6:$IC$6,BT$4,'Math Scores'!$F80:$IC80))</f>
        <is>
          <t/>
        </is>
      </c>
      <c r="BU79" s="519" t="inlineStr">
        <f aca="false">IF(COUNT('Math Scores'!$CX80:$DU80)=0,"",SUMIF('Math Scores'!$F$6:$IC$6,BU$4,'Math Scores'!$F80:$IC80))</f>
        <is>
          <t/>
        </is>
      </c>
      <c r="BV79" s="519" t="inlineStr">
        <f aca="false">IF(COUNT('Math Scores'!$CX80:$DU80)=0,"",SUMIF('Math Scores'!$F$6:$IC$6,BV$4,'Math Scores'!$F80:$IC80))</f>
        <is>
          <t/>
        </is>
      </c>
      <c r="BW79" s="519" t="inlineStr">
        <f aca="false">IF(COUNT('Math Scores'!$CX80:$DU80)=0,"",SUMIF('Math Scores'!$F$6:$IC$6,BW$4,'Math Scores'!$F80:$IC80))</f>
        <is>
          <t/>
        </is>
      </c>
      <c r="BX79" s="519" t="inlineStr">
        <f aca="false">IF(COUNT('Math Scores'!$CX80:$DU80)=0,"",SUMIF('Math Scores'!$F$6:$IC$6,BX$4,'Math Scores'!$F80:$IC80))</f>
        <is>
          <t/>
        </is>
      </c>
      <c r="BY79" s="519" t="inlineStr">
        <f aca="false">IF(COUNT('Math Scores'!$CX80:$DU80)=0,"",SUMIF('Math Scores'!$F$6:$IC$6,BY$4,'Math Scores'!$F80:$IC80))</f>
        <is>
          <t/>
        </is>
      </c>
      <c r="BZ79" s="519" t="inlineStr">
        <f aca="false">IF(COUNT('Math Scores'!$CX80:$DU80)=0,"",SUMIF('Math Scores'!$F$6:$IC$6,BZ$4,'Math Scores'!$F80:$IC80))</f>
        <is>
          <t/>
        </is>
      </c>
      <c r="CA79" s="519" t="inlineStr">
        <f aca="false">IF(COUNT('Math Scores'!$CX80:$DU80)=0,"",SUMIF('Math Scores'!$F$6:$IC$6,CA$4,'Math Scores'!$F80:$IC80))</f>
        <is>
          <t/>
        </is>
      </c>
      <c r="CB79" s="519" t="inlineStr">
        <f aca="false">IF(COUNT('Math Scores'!$CX80:$DU80)=0,"",SUMIF('Math Scores'!$F$6:$IC$6,CB$4,'Math Scores'!$F80:$IC80))</f>
        <is>
          <t/>
        </is>
      </c>
      <c r="CC79" s="519" t="inlineStr">
        <f aca="false">IF(COUNT('Math Scores'!$CX80:$DU80)=0,"",SUMIF('Math Scores'!$F$6:$IC$6,CC$4,'Math Scores'!$F80:$IC80))</f>
        <is>
          <t/>
        </is>
      </c>
      <c r="CD79" s="519" t="inlineStr">
        <f aca="false">IF(COUNT('Math Scores'!$DV80:$EU80)=0,"",SUMIF('Math Scores'!$F$6:$IC$6,CD$4,'Math Scores'!$F80:$IC80))</f>
        <is>
          <t/>
        </is>
      </c>
      <c r="CE79" s="519" t="inlineStr">
        <f aca="false">IF(COUNT('Math Scores'!$DV80:$EU80)=0,"",SUMIF('Math Scores'!$F$6:$IC$6,CE$4,'Math Scores'!$F80:$IC80))</f>
        <is>
          <t/>
        </is>
      </c>
      <c r="CF79" s="519" t="inlineStr">
        <f aca="false">IF(COUNT('Math Scores'!$DV80:$EU80)=0,"",SUMIF('Math Scores'!$F$6:$IC$6,CF$4,'Math Scores'!$F80:$IC80))</f>
        <is>
          <t/>
        </is>
      </c>
      <c r="CG79" s="519" t="inlineStr">
        <f aca="false">IF(COUNT('Math Scores'!$DV80:$EU80)=0,"",SUMIF('Math Scores'!$F$6:$IC$6,CG$4,'Math Scores'!$F80:$IC80))</f>
        <is>
          <t/>
        </is>
      </c>
      <c r="CH79" s="519" t="inlineStr">
        <f aca="false">IF(COUNT('Math Scores'!$DV80:$EU80)=0,"",SUMIF('Math Scores'!$F$6:$IC$6,CH$4,'Math Scores'!$F80:$IC80))</f>
        <is>
          <t/>
        </is>
      </c>
      <c r="CI79" s="519" t="inlineStr">
        <f aca="false">IF(COUNT('Math Scores'!$DV80:$EU80)=0,"",SUMIF('Math Scores'!$F$6:$IC$6,CI$4,'Math Scores'!$F80:$IC80))</f>
        <is>
          <t/>
        </is>
      </c>
      <c r="CJ79" s="519" t="inlineStr">
        <f aca="false">IF(COUNT('Math Scores'!$DV80:$EU80)=0,"",SUMIF('Math Scores'!$F$6:$IC$6,CJ$4,'Math Scores'!$F80:$IC80))</f>
        <is>
          <t/>
        </is>
      </c>
      <c r="CK79" s="519" t="inlineStr">
        <f aca="false">IF(COUNT('Math Scores'!$DV80:$EU80)=0,"",SUMIF('Math Scores'!$F$6:$IC$6,CK$4,'Math Scores'!$F80:$IC80))</f>
        <is>
          <t/>
        </is>
      </c>
      <c r="CL79" s="519" t="inlineStr">
        <f aca="false">IF(COUNT('Math Scores'!$DV80:$EU80)=0,"",SUMIF('Math Scores'!$F$6:$IC$6,CL$4,'Math Scores'!$F80:$IC80))</f>
        <is>
          <t/>
        </is>
      </c>
      <c r="CM79" s="519" t="inlineStr">
        <f aca="false">IF(COUNT('Math Scores'!$DV80:$EU80)=0,"",SUMIF('Math Scores'!$F$6:$IC$6,CM$4,'Math Scores'!$F80:$IC80))</f>
        <is>
          <t/>
        </is>
      </c>
      <c r="CN79" s="519" t="inlineStr">
        <f aca="false">IF(COUNT('Math Scores'!$DV80:$EU80)=0,"",SUMIF('Math Scores'!$F$6:$IC$6,CN$4,'Math Scores'!$F80:$IC80))</f>
        <is>
          <t/>
        </is>
      </c>
      <c r="CO79" s="519" t="inlineStr">
        <f aca="false">IF(COUNT('Math Scores'!$DV80:$EU80)=0,"",SUMIF('Math Scores'!$F$6:$IC$6,CO$4,'Math Scores'!$F80:$IC80))</f>
        <is>
          <t/>
        </is>
      </c>
      <c r="CP79" s="519" t="inlineStr">
        <f aca="false">IF(COUNT('Math Scores'!$DV80:$EU80)=0,"",SUMIF('Math Scores'!$F$6:$IC$6,CP$4,'Math Scores'!$F80:$IC80))</f>
        <is>
          <t/>
        </is>
      </c>
      <c r="CQ79" s="519" t="inlineStr">
        <f aca="false">IF(COUNT('Math Scores'!$DV80:$EU80)=0,"",SUMIF('Math Scores'!$F$6:$IC$6,CQ$4,'Math Scores'!$F80:$IC80))</f>
        <is>
          <t/>
        </is>
      </c>
      <c r="CR79" s="519" t="inlineStr">
        <f aca="false">IF(COUNT('Math Scores'!$DV80:$EU80)=0,"",SUMIF('Math Scores'!$F$6:$IC$6,CR$4,'Math Scores'!$F80:$IC80))</f>
        <is>
          <t/>
        </is>
      </c>
      <c r="CS79" s="519" t="inlineStr">
        <f aca="false">IF(COUNT('Math Scores'!$DV80:$EU80)=0,"",SUMIF('Math Scores'!$F$6:$IC$6,CS$4,'Math Scores'!$F80:$IC80))</f>
        <is>
          <t/>
        </is>
      </c>
      <c r="CT79" s="519" t="inlineStr">
        <f aca="false">IF(COUNT('Math Scores'!$EV80:$FW80)=0,"",SUMIF('Math Scores'!$F$6:$IC$6,CT$4,'Math Scores'!$F80:$IC80))</f>
        <is>
          <t/>
        </is>
      </c>
      <c r="CU79" s="519" t="inlineStr">
        <f aca="false">IF(COUNT('Math Scores'!$EV80:$FW80)=0,"",SUMIF('Math Scores'!$F$6:$IC$6,CU$4,'Math Scores'!$F80:$IC80))</f>
        <is>
          <t/>
        </is>
      </c>
      <c r="CV79" s="519" t="inlineStr">
        <f aca="false">IF(COUNT('Math Scores'!$EV80:$FW80)=0,"",SUMIF('Math Scores'!$F$6:$IC$6,CV$4,'Math Scores'!$F80:$IC80))</f>
        <is>
          <t/>
        </is>
      </c>
      <c r="CW79" s="519" t="inlineStr">
        <f aca="false">IF(COUNT('Math Scores'!$EV80:$FW80)=0,"",SUMIF('Math Scores'!$F$6:$IC$6,CW$4,'Math Scores'!$F80:$IC80))</f>
        <is>
          <t/>
        </is>
      </c>
      <c r="CX79" s="519" t="inlineStr">
        <f aca="false">IF(COUNT('Math Scores'!$EV80:$FW80)=0,"",SUMIF('Math Scores'!$F$6:$IC$6,CX$4,'Math Scores'!$F80:$IC80))</f>
        <is>
          <t/>
        </is>
      </c>
      <c r="CY79" s="519" t="inlineStr">
        <f aca="false">IF(COUNT('Math Scores'!$EV80:$FW80)=0,"",SUMIF('Math Scores'!$F$6:$IC$6,CY$4,'Math Scores'!$F80:$IC80))</f>
        <is>
          <t/>
        </is>
      </c>
      <c r="CZ79" s="519" t="inlineStr">
        <f aca="false">IF(COUNT('Math Scores'!$EV80:$FW80)=0,"",SUMIF('Math Scores'!$F$6:$IC$6,CZ$4,'Math Scores'!$F80:$IC80))</f>
        <is>
          <t/>
        </is>
      </c>
      <c r="DA79" s="519" t="inlineStr">
        <f aca="false">IF(COUNT('Math Scores'!$EV80:$FW80)=0,"",SUMIF('Math Scores'!$F$6:$IC$6,DA$4,'Math Scores'!$F80:$IC80))</f>
        <is>
          <t/>
        </is>
      </c>
      <c r="DB79" s="519" t="inlineStr">
        <f aca="false">IF(COUNT('Math Scores'!$EV80:$FW80)=0,"",SUMIF('Math Scores'!$F$6:$IC$6,DB$4,'Math Scores'!$F80:$IC80))</f>
        <is>
          <t/>
        </is>
      </c>
      <c r="DC79" s="519" t="inlineStr">
        <f aca="false">IF(COUNT('Math Scores'!$EV80:$FW80)=0,"",SUMIF('Math Scores'!$F$6:$IC$6,DC$4,'Math Scores'!$F80:$IC80))</f>
        <is>
          <t/>
        </is>
      </c>
      <c r="DD79" s="519" t="inlineStr">
        <f aca="false">IF(COUNT('Math Scores'!$EV80:$FW80)=0,"",SUMIF('Math Scores'!$F$6:$IC$6,DD$4,'Math Scores'!$F80:$IC80))</f>
        <is>
          <t/>
        </is>
      </c>
      <c r="DE79" s="519" t="inlineStr">
        <f aca="false">IF(COUNT('Math Scores'!$EV80:$FW80)=0,"",SUMIF('Math Scores'!$F$6:$IC$6,DE$4,'Math Scores'!$F80:$IC80))</f>
        <is>
          <t/>
        </is>
      </c>
      <c r="DF79" s="519" t="inlineStr">
        <f aca="false">IF(COUNT('Math Scores'!$EV80:$FW80)=0,"",SUMIF('Math Scores'!$F$6:$IC$6,DF$4,'Math Scores'!$F80:$IC80))</f>
        <is>
          <t/>
        </is>
      </c>
      <c r="DG79" s="519" t="inlineStr">
        <f aca="false">IF(COUNT('Math Scores'!$EV80:$FW80)=0,"",SUMIF('Math Scores'!$F$6:$IC$6,DG$4,'Math Scores'!$F80:$IC80))</f>
        <is>
          <t/>
        </is>
      </c>
    </row>
    <row r="80" customFormat="false" ht="12.75" hidden="false" customHeight="false" outlineLevel="0" collapsed="false">
      <c r="A80" s="421" t="n">
        <v>73</v>
      </c>
      <c r="B80" s="228" t="inlineStr">
        <f aca="false">'Math Scores'!B81</f>
        <is>
          <t/>
        </is>
      </c>
      <c r="C80" s="517" t="inlineStr">
        <f aca="false">IF(COUNT('Math Scores'!F81:HI81)=0, "", (SUMIF('Math Scores'!$F$5:$HI$5,"Yes",'Math Scores'!F81:HI81)/SUMIF('Math Scores'!$F$5:$HI$5,"Yes",'Math Scores'!$F$2:$HI$2)))</f>
        <is>
          <t/>
        </is>
      </c>
      <c r="D80" s="476" t="inlineStr">
        <f aca="false">IF(B80="","",IF(COUNT(H80:DG80)=0,"",IF(('Cover Sheet'!$AC$6="2nd"),(SUM(H80:W80)/SUM(H$2:W$2)),IF(('Cover Sheet'!$AC$6="3rd"),(SUM(X80:AI80)/SUM(X$2:AI$2)),IF(('Cover Sheet'!$AC$6="4th"),(SUM(AJ80:AW80)/SUM(AJ$2:AW$2)),IF(('Cover Sheet'!$AC$6="5th"),(SUM(AX80:BK80)/SUM(AX$2:BK$2)),IF(('Cover Sheet'!$AC$6="6th"),(SUM(BL80:CC80)/SUM(BL$2:CC$2)),IF(('Cover Sheet'!$AC$6="7th"),(SUM(CD80:CS80)/SUM(CD$2:CS$2)),IF(('Cover Sheet'!$AC$6="8th"),(SUM(CT80:DG80)/SUM(CT$2:DG$2)),"ERROR")))))))))</f>
        <is>
          <t/>
        </is>
      </c>
      <c r="E80" s="318" t="str">
        <f aca="false">IF(D80="","",IF(D80&gt;0.9,"A1",IF(D80&gt;0.8,"A2",IF(D80&gt;0.7,"B1",IF(D80&gt;0.6,"B2",IF(D80&gt;0.5,"C1",IF(D80&gt;0.4,"C2",IF(D80&gt;0.32,"D",IF(D80&gt;0.2,"E1","E2")))))))))</f>
        <v/>
      </c>
      <c r="F80" s="476" t="str">
        <f aca="false">IF(G80="","",IF(G80&gt;=0.9,"Distinction",IF(G80&gt;=0.75,"First Class",IF(G80&gt;=0.56,"Second Class",IF(G80&gt;=0.35,"Pass","Unsatisfactory")))))</f>
        <v/>
      </c>
      <c r="G80" s="518" t="inlineStr">
        <f aca="false">IF(OR(B80="",'Cover Sheet'!$AC$6=""),"",IF(('Cover Sheet'!$AC$6="2nd"),(VLOOKUP(ROUND((D80*100),0),Goals!$E$4:$H$104,2,1)/100),IF(('Cover Sheet'!$AC$6="3rd"),(VLOOKUP(ROUND((D80*100),0),Goals!$E$4:$H$104,3,1)/100),VLOOKUP(ROUND((D80*100),0),Goals!$E$4:$H$104,4,1)/100)))</f>
        <is>
          <t/>
        </is>
      </c>
      <c r="H80" s="519" t="inlineStr">
        <f aca="false">IF(COUNT('Math Scores'!$F81:$AC81)=0,"",SUMIF('Math Scores'!$F$6:$IC$6,H$4,'Math Scores'!$F81:$IC81))</f>
        <is>
          <t/>
        </is>
      </c>
      <c r="I80" s="519" t="inlineStr">
        <f aca="false">IF(COUNT('Math Scores'!$F81:$AC81)=0,"",SUMIF('Math Scores'!$F$6:$IC$6,I$4,'Math Scores'!$F81:$IC81))</f>
        <is>
          <t/>
        </is>
      </c>
      <c r="J80" s="519" t="inlineStr">
        <f aca="false">IF(COUNT('Math Scores'!$F81:$AC81)=0,"",SUMIF('Math Scores'!$F$6:$IC$6,J$4,'Math Scores'!$F81:$IC81))</f>
        <is>
          <t/>
        </is>
      </c>
      <c r="K80" s="519" t="inlineStr">
        <f aca="false">IF(COUNT('Math Scores'!$F81:$AC81)=0,"",SUMIF('Math Scores'!$F$6:$IC$6,K$4,'Math Scores'!$F81:$IC81))</f>
        <is>
          <t/>
        </is>
      </c>
      <c r="L80" s="519" t="inlineStr">
        <f aca="false">IF(COUNT('Math Scores'!$F81:$AC81)=0,"",SUMIF('Math Scores'!$F$6:$IC$6,L$4,'Math Scores'!$F81:$IC81))</f>
        <is>
          <t/>
        </is>
      </c>
      <c r="M80" s="519" t="inlineStr">
        <f aca="false">IF(COUNT('Math Scores'!$F81:$AC81)=0,"",SUMIF('Math Scores'!$F$6:$IC$6,M$4,'Math Scores'!$F81:$IC81))</f>
        <is>
          <t/>
        </is>
      </c>
      <c r="N80" s="519" t="inlineStr">
        <f aca="false">IF(COUNT('Math Scores'!$F81:$AC81)=0,"",SUMIF('Math Scores'!$F$6:$IC$6,N$4,'Math Scores'!$F81:$IC81))</f>
        <is>
          <t/>
        </is>
      </c>
      <c r="O80" s="519" t="inlineStr">
        <f aca="false">IF(COUNT('Math Scores'!$F81:$AC81)=0,"",SUMIF('Math Scores'!$F$6:$IC$6,O$4,'Math Scores'!$F81:$IC81))</f>
        <is>
          <t/>
        </is>
      </c>
      <c r="P80" s="519" t="inlineStr">
        <f aca="false">IF(COUNT('Math Scores'!$F81:$AC81)=0,"",SUMIF('Math Scores'!$F$6:$IC$6,P$4,'Math Scores'!$F81:$IC81))</f>
        <is>
          <t/>
        </is>
      </c>
      <c r="Q80" s="519" t="inlineStr">
        <f aca="false">IF(COUNT('Math Scores'!$F81:$AC81)=0,"",SUMIF('Math Scores'!$F$6:$IC$6,Q$4,'Math Scores'!$F81:$IC81))</f>
        <is>
          <t/>
        </is>
      </c>
      <c r="R80" s="519" t="inlineStr">
        <f aca="false">IF(COUNT('Math Scores'!$F81:$AC81)=0,"",SUMIF('Math Scores'!$F$6:$IC$6,R$4,'Math Scores'!$F81:$IC81))</f>
        <is>
          <t/>
        </is>
      </c>
      <c r="S80" s="519"/>
      <c r="T80" s="519"/>
      <c r="U80" s="519"/>
      <c r="V80" s="519"/>
      <c r="W80" s="519"/>
      <c r="X80" s="519" t="inlineStr">
        <f aca="false">IF(COUNT('Math Scores'!$AD81:$AZ81)=0,"",SUMIF('Math Scores'!$F$6:$IC$6,X$4,'Math Scores'!$F81:$IC81))</f>
        <is>
          <t/>
        </is>
      </c>
      <c r="Y80" s="519" t="inlineStr">
        <f aca="false">IF(COUNT('Math Scores'!$AD81:$AZ81)=0,"",SUMIF('Math Scores'!$F$6:$IC$6,Y$4,'Math Scores'!$F81:$IC81))</f>
        <is>
          <t/>
        </is>
      </c>
      <c r="Z80" s="519" t="inlineStr">
        <f aca="false">IF(COUNT('Math Scores'!$AD81:$AZ81)=0,"",SUMIF('Math Scores'!$F$6:$IC$6,Z$4,'Math Scores'!$F81:$IC81))</f>
        <is>
          <t/>
        </is>
      </c>
      <c r="AA80" s="519" t="inlineStr">
        <f aca="false">IF(COUNT('Math Scores'!$AD81:$AZ81)=0,"",SUMIF('Math Scores'!$F$6:$IC$6,AA$4,'Math Scores'!$F81:$IC81))</f>
        <is>
          <t/>
        </is>
      </c>
      <c r="AB80" s="519" t="inlineStr">
        <f aca="false">IF(COUNT('Math Scores'!$AD81:$AZ81)=0,"",SUMIF('Math Scores'!$F$6:$IC$6,AB$4,'Math Scores'!$F81:$IC81))</f>
        <is>
          <t/>
        </is>
      </c>
      <c r="AC80" s="519" t="inlineStr">
        <f aca="false">IF(COUNT('Math Scores'!$AD81:$AZ81)=0,"",SUMIF('Math Scores'!$F$6:$IC$6,AC$4,'Math Scores'!$F81:$IC81))</f>
        <is>
          <t/>
        </is>
      </c>
      <c r="AD80" s="519" t="inlineStr">
        <f aca="false">IF(COUNT('Math Scores'!$AD81:$AZ81)=0,"",SUMIF('Math Scores'!$F$6:$IC$6,AD$4,'Math Scores'!$F81:$IC81))</f>
        <is>
          <t/>
        </is>
      </c>
      <c r="AE80" s="519" t="inlineStr">
        <f aca="false">IF(COUNT('Math Scores'!$AD81:$AZ81)=0,"",SUMIF('Math Scores'!$F$6:$IC$6,AE$4,'Math Scores'!$F81:$IC81))</f>
        <is>
          <t/>
        </is>
      </c>
      <c r="AF80" s="519" t="inlineStr">
        <f aca="false">IF(COUNT('Math Scores'!$AD81:$AZ81)=0,"",SUMIF('Math Scores'!$F$6:$IC$6,AF$4,'Math Scores'!$F81:$IC81))</f>
        <is>
          <t/>
        </is>
      </c>
      <c r="AG80" s="519" t="inlineStr">
        <f aca="false">IF(COUNT('Math Scores'!$AD81:$AZ81)=0,"",SUMIF('Math Scores'!$F$6:$IC$6,AG$4,'Math Scores'!$F81:$IC81))</f>
        <is>
          <t/>
        </is>
      </c>
      <c r="AH80" s="519" t="inlineStr">
        <f aca="false">IF(COUNT('Math Scores'!$AD81:$AZ81)=0,"",SUMIF('Math Scores'!$F$6:$IC$6,AH$4,'Math Scores'!$F81:$IC81))</f>
        <is>
          <t/>
        </is>
      </c>
      <c r="AI80" s="519" t="inlineStr">
        <f aca="false">IF(COUNT('Math Scores'!$AD81:$AZ81)=0,"",SUMIF('Math Scores'!$F$6:$IC$6,AI$4,'Math Scores'!$F81:$IC81))</f>
        <is>
          <t/>
        </is>
      </c>
      <c r="AJ80" s="519" t="inlineStr">
        <f aca="false">IF(COUNT('Math Scores'!$BA81:$BY81)=0,"",SUMIF('Math Scores'!$F$6:$IC$6,AJ$4,'Math Scores'!$F81:$IC81))</f>
        <is>
          <t/>
        </is>
      </c>
      <c r="AK80" s="519" t="inlineStr">
        <f aca="false">IF(COUNT('Math Scores'!$BA81:$BY81)=0,"",SUMIF('Math Scores'!$F$6:$IC$6,AK$4,'Math Scores'!$F81:$IC81))</f>
        <is>
          <t/>
        </is>
      </c>
      <c r="AL80" s="519" t="inlineStr">
        <f aca="false">IF(COUNT('Math Scores'!$BA81:$BY81)=0,"",SUMIF('Math Scores'!$F$6:$IC$6,AL$4,'Math Scores'!$F81:$IC81))</f>
        <is>
          <t/>
        </is>
      </c>
      <c r="AM80" s="519" t="inlineStr">
        <f aca="false">IF(COUNT('Math Scores'!$BA81:$BY81)=0,"",SUMIF('Math Scores'!$F$6:$IC$6,AM$4,'Math Scores'!$F81:$IC81))</f>
        <is>
          <t/>
        </is>
      </c>
      <c r="AN80" s="519" t="inlineStr">
        <f aca="false">IF(COUNT('Math Scores'!$BA81:$BY81)=0,"",SUMIF('Math Scores'!$F$6:$IC$6,AN$4,'Math Scores'!$F81:$IC81))</f>
        <is>
          <t/>
        </is>
      </c>
      <c r="AO80" s="519" t="inlineStr">
        <f aca="false">IF(COUNT('Math Scores'!$BA81:$BY81)=0,"",SUMIF('Math Scores'!$F$6:$IC$6,AO$4,'Math Scores'!$F81:$IC81))</f>
        <is>
          <t/>
        </is>
      </c>
      <c r="AP80" s="519" t="inlineStr">
        <f aca="false">IF(COUNT('Math Scores'!$BA81:$BY81)=0,"",SUMIF('Math Scores'!$F$6:$IC$6,AP$4,'Math Scores'!$F81:$IC81))</f>
        <is>
          <t/>
        </is>
      </c>
      <c r="AQ80" s="519" t="inlineStr">
        <f aca="false">IF(COUNT('Math Scores'!$BA81:$BY81)=0,"",SUMIF('Math Scores'!$F$6:$IC$6,AQ$4,'Math Scores'!$F81:$IC81))</f>
        <is>
          <t/>
        </is>
      </c>
      <c r="AR80" s="519" t="inlineStr">
        <f aca="false">IF(COUNT('Math Scores'!$BA81:$BY81)=0,"",SUMIF('Math Scores'!$F$6:$IC$6,AR$4,'Math Scores'!$F81:$IC81))</f>
        <is>
          <t/>
        </is>
      </c>
      <c r="AS80" s="519" t="inlineStr">
        <f aca="false">IF(COUNT('Math Scores'!$BA81:$BY81)=0,"",SUMIF('Math Scores'!$F$6:$IC$6,AS$4,'Math Scores'!$F81:$IC81))</f>
        <is>
          <t/>
        </is>
      </c>
      <c r="AT80" s="519" t="inlineStr">
        <f aca="false">IF(COUNT('Math Scores'!$BA81:$BY81)=0,"",SUMIF('Math Scores'!$F$6:$IC$6,AT$4,'Math Scores'!$F81:$IC81))</f>
        <is>
          <t/>
        </is>
      </c>
      <c r="AU80" s="519" t="inlineStr">
        <f aca="false">IF(COUNT('Math Scores'!$BA81:$BY81)=0,"",SUMIF('Math Scores'!$F$6:$IC$6,AU$4,'Math Scores'!$F81:$IC81))</f>
        <is>
          <t/>
        </is>
      </c>
      <c r="AV80" s="519" t="inlineStr">
        <f aca="false">IF(COUNT('Math Scores'!$BA81:$BY81)=0,"",SUMIF('Math Scores'!$F$6:$IC$6,AV$4,'Math Scores'!$F81:$IC81))</f>
        <is>
          <t/>
        </is>
      </c>
      <c r="AW80" s="519" t="inlineStr">
        <f aca="false">IF(COUNT('Math Scores'!$BA81:$BY81)=0,"",SUMIF('Math Scores'!$F$6:$IC$6,AW$4,'Math Scores'!$F81:$IC81))</f>
        <is>
          <t/>
        </is>
      </c>
      <c r="AX80" s="519" t="inlineStr">
        <f aca="false">IF(COUNT('Math Scores'!$BZ81:$CW81)=0,"",SUMIF('Math Scores'!$F$6:$IC$6,AX$4,'Math Scores'!$F81:$IC81))</f>
        <is>
          <t/>
        </is>
      </c>
      <c r="AY80" s="519" t="inlineStr">
        <f aca="false">IF(COUNT('Math Scores'!$BZ81:$CW81)=0,"",SUMIF('Math Scores'!$F$6:$IC$6,AY$4,'Math Scores'!$F81:$IC81))</f>
        <is>
          <t/>
        </is>
      </c>
      <c r="AZ80" s="519" t="inlineStr">
        <f aca="false">IF(COUNT('Math Scores'!$BZ81:$CW81)=0,"",SUMIF('Math Scores'!$F$6:$IC$6,AZ$4,'Math Scores'!$F81:$IC81))</f>
        <is>
          <t/>
        </is>
      </c>
      <c r="BA80" s="519" t="inlineStr">
        <f aca="false">IF(COUNT('Math Scores'!$BZ81:$CW81)=0,"",SUMIF('Math Scores'!$F$6:$IC$6,BA$4,'Math Scores'!$F81:$IC81))</f>
        <is>
          <t/>
        </is>
      </c>
      <c r="BB80" s="519" t="inlineStr">
        <f aca="false">IF(COUNT('Math Scores'!$BZ81:$CW81)=0,"",SUMIF('Math Scores'!$F$6:$IC$6,BB$4,'Math Scores'!$F81:$IC81))</f>
        <is>
          <t/>
        </is>
      </c>
      <c r="BC80" s="519" t="inlineStr">
        <f aca="false">IF(COUNT('Math Scores'!$BZ81:$CW81)=0,"",SUMIF('Math Scores'!$F$6:$IC$6,BC$4,'Math Scores'!$F81:$IC81))</f>
        <is>
          <t/>
        </is>
      </c>
      <c r="BD80" s="519" t="inlineStr">
        <f aca="false">IF(COUNT('Math Scores'!$BZ81:$CW81)=0,"",SUMIF('Math Scores'!$F$6:$IC$6,BD$4,'Math Scores'!$F81:$IC81))</f>
        <is>
          <t/>
        </is>
      </c>
      <c r="BE80" s="519" t="inlineStr">
        <f aca="false">IF(COUNT('Math Scores'!$BZ81:$CW81)=0,"",SUMIF('Math Scores'!$F$6:$IC$6,BE$4,'Math Scores'!$F81:$IC81))</f>
        <is>
          <t/>
        </is>
      </c>
      <c r="BF80" s="519" t="inlineStr">
        <f aca="false">IF(COUNT('Math Scores'!$BZ81:$CW81)=0,"",SUMIF('Math Scores'!$F$6:$IC$6,BF$4,'Math Scores'!$F81:$IC81))</f>
        <is>
          <t/>
        </is>
      </c>
      <c r="BG80" s="519" t="inlineStr">
        <f aca="false">IF(COUNT('Math Scores'!$BZ81:$CW81)=0,"",SUMIF('Math Scores'!$F$6:$IC$6,BG$4,'Math Scores'!$F81:$IC81))</f>
        <is>
          <t/>
        </is>
      </c>
      <c r="BH80" s="519" t="inlineStr">
        <f aca="false">IF(COUNT('Math Scores'!$BZ81:$CW81)=0,"",SUMIF('Math Scores'!$F$6:$IC$6,BH$4,'Math Scores'!$F81:$IC81))</f>
        <is>
          <t/>
        </is>
      </c>
      <c r="BI80" s="519" t="inlineStr">
        <f aca="false">IF(COUNT('Math Scores'!$BZ81:$CW81)=0,"",SUMIF('Math Scores'!$F$6:$IC$6,BI$4,'Math Scores'!$F81:$IC81))</f>
        <is>
          <t/>
        </is>
      </c>
      <c r="BJ80" s="519" t="inlineStr">
        <f aca="false">IF(COUNT('Math Scores'!$BZ81:$CW81)=0,"",SUMIF('Math Scores'!$F$6:$IC$6,BJ$4,'Math Scores'!$F81:$IC81))</f>
        <is>
          <t/>
        </is>
      </c>
      <c r="BK80" s="519" t="inlineStr">
        <f aca="false">IF(COUNT('Math Scores'!$BZ81:$CW81)=0,"",SUMIF('Math Scores'!$F$6:$IC$6,BK$4,'Math Scores'!$F81:$IC81))</f>
        <is>
          <t/>
        </is>
      </c>
      <c r="BL80" s="519" t="inlineStr">
        <f aca="false">IF(COUNT('Math Scores'!$CX81:$DU81)=0,"",SUMIF('Math Scores'!$F$6:$IC$6,BL$4,'Math Scores'!$F81:$IC81))</f>
        <is>
          <t/>
        </is>
      </c>
      <c r="BM80" s="519" t="inlineStr">
        <f aca="false">IF(COUNT('Math Scores'!$CX81:$DU81)=0,"",SUMIF('Math Scores'!$F$6:$IC$6,BM$4,'Math Scores'!$F81:$IC81))</f>
        <is>
          <t/>
        </is>
      </c>
      <c r="BN80" s="519" t="inlineStr">
        <f aca="false">IF(COUNT('Math Scores'!$CX81:$DU81)=0,"",SUMIF('Math Scores'!$F$6:$IC$6,BN$4,'Math Scores'!$F81:$IC81))</f>
        <is>
          <t/>
        </is>
      </c>
      <c r="BO80" s="519" t="inlineStr">
        <f aca="false">IF(COUNT('Math Scores'!$CX81:$DU81)=0,"",SUMIF('Math Scores'!$F$6:$IC$6,BO$4,'Math Scores'!$F81:$IC81))</f>
        <is>
          <t/>
        </is>
      </c>
      <c r="BP80" s="519" t="inlineStr">
        <f aca="false">IF(COUNT('Math Scores'!$CX81:$DU81)=0,"",SUMIF('Math Scores'!$F$6:$IC$6,BP$4,'Math Scores'!$F81:$IC81))</f>
        <is>
          <t/>
        </is>
      </c>
      <c r="BQ80" s="519" t="inlineStr">
        <f aca="false">IF(COUNT('Math Scores'!$CX81:$DU81)=0,"",SUMIF('Math Scores'!$F$6:$IC$6,BQ$4,'Math Scores'!$F81:$IC81))</f>
        <is>
          <t/>
        </is>
      </c>
      <c r="BR80" s="519" t="inlineStr">
        <f aca="false">IF(COUNT('Math Scores'!$CX81:$DU81)=0,"",SUMIF('Math Scores'!$F$6:$IC$6,BR$4,'Math Scores'!$F81:$IC81))</f>
        <is>
          <t/>
        </is>
      </c>
      <c r="BS80" s="519" t="inlineStr">
        <f aca="false">IF(COUNT('Math Scores'!$CX81:$DU81)=0,"",SUMIF('Math Scores'!$F$6:$IC$6,BS$4,'Math Scores'!$F81:$IC81))</f>
        <is>
          <t/>
        </is>
      </c>
      <c r="BT80" s="519" t="inlineStr">
        <f aca="false">IF(COUNT('Math Scores'!$CX81:$DU81)=0,"",SUMIF('Math Scores'!$F$6:$IC$6,BT$4,'Math Scores'!$F81:$IC81))</f>
        <is>
          <t/>
        </is>
      </c>
      <c r="BU80" s="519" t="inlineStr">
        <f aca="false">IF(COUNT('Math Scores'!$CX81:$DU81)=0,"",SUMIF('Math Scores'!$F$6:$IC$6,BU$4,'Math Scores'!$F81:$IC81))</f>
        <is>
          <t/>
        </is>
      </c>
      <c r="BV80" s="519" t="inlineStr">
        <f aca="false">IF(COUNT('Math Scores'!$CX81:$DU81)=0,"",SUMIF('Math Scores'!$F$6:$IC$6,BV$4,'Math Scores'!$F81:$IC81))</f>
        <is>
          <t/>
        </is>
      </c>
      <c r="BW80" s="519" t="inlineStr">
        <f aca="false">IF(COUNT('Math Scores'!$CX81:$DU81)=0,"",SUMIF('Math Scores'!$F$6:$IC$6,BW$4,'Math Scores'!$F81:$IC81))</f>
        <is>
          <t/>
        </is>
      </c>
      <c r="BX80" s="519" t="inlineStr">
        <f aca="false">IF(COUNT('Math Scores'!$CX81:$DU81)=0,"",SUMIF('Math Scores'!$F$6:$IC$6,BX$4,'Math Scores'!$F81:$IC81))</f>
        <is>
          <t/>
        </is>
      </c>
      <c r="BY80" s="519" t="inlineStr">
        <f aca="false">IF(COUNT('Math Scores'!$CX81:$DU81)=0,"",SUMIF('Math Scores'!$F$6:$IC$6,BY$4,'Math Scores'!$F81:$IC81))</f>
        <is>
          <t/>
        </is>
      </c>
      <c r="BZ80" s="519" t="inlineStr">
        <f aca="false">IF(COUNT('Math Scores'!$CX81:$DU81)=0,"",SUMIF('Math Scores'!$F$6:$IC$6,BZ$4,'Math Scores'!$F81:$IC81))</f>
        <is>
          <t/>
        </is>
      </c>
      <c r="CA80" s="519" t="inlineStr">
        <f aca="false">IF(COUNT('Math Scores'!$CX81:$DU81)=0,"",SUMIF('Math Scores'!$F$6:$IC$6,CA$4,'Math Scores'!$F81:$IC81))</f>
        <is>
          <t/>
        </is>
      </c>
      <c r="CB80" s="519" t="inlineStr">
        <f aca="false">IF(COUNT('Math Scores'!$CX81:$DU81)=0,"",SUMIF('Math Scores'!$F$6:$IC$6,CB$4,'Math Scores'!$F81:$IC81))</f>
        <is>
          <t/>
        </is>
      </c>
      <c r="CC80" s="519" t="inlineStr">
        <f aca="false">IF(COUNT('Math Scores'!$CX81:$DU81)=0,"",SUMIF('Math Scores'!$F$6:$IC$6,CC$4,'Math Scores'!$F81:$IC81))</f>
        <is>
          <t/>
        </is>
      </c>
      <c r="CD80" s="519" t="inlineStr">
        <f aca="false">IF(COUNT('Math Scores'!$DV81:$EU81)=0,"",SUMIF('Math Scores'!$F$6:$IC$6,CD$4,'Math Scores'!$F81:$IC81))</f>
        <is>
          <t/>
        </is>
      </c>
      <c r="CE80" s="519" t="inlineStr">
        <f aca="false">IF(COUNT('Math Scores'!$DV81:$EU81)=0,"",SUMIF('Math Scores'!$F$6:$IC$6,CE$4,'Math Scores'!$F81:$IC81))</f>
        <is>
          <t/>
        </is>
      </c>
      <c r="CF80" s="519" t="inlineStr">
        <f aca="false">IF(COUNT('Math Scores'!$DV81:$EU81)=0,"",SUMIF('Math Scores'!$F$6:$IC$6,CF$4,'Math Scores'!$F81:$IC81))</f>
        <is>
          <t/>
        </is>
      </c>
      <c r="CG80" s="519" t="inlineStr">
        <f aca="false">IF(COUNT('Math Scores'!$DV81:$EU81)=0,"",SUMIF('Math Scores'!$F$6:$IC$6,CG$4,'Math Scores'!$F81:$IC81))</f>
        <is>
          <t/>
        </is>
      </c>
      <c r="CH80" s="519" t="inlineStr">
        <f aca="false">IF(COUNT('Math Scores'!$DV81:$EU81)=0,"",SUMIF('Math Scores'!$F$6:$IC$6,CH$4,'Math Scores'!$F81:$IC81))</f>
        <is>
          <t/>
        </is>
      </c>
      <c r="CI80" s="519" t="inlineStr">
        <f aca="false">IF(COUNT('Math Scores'!$DV81:$EU81)=0,"",SUMIF('Math Scores'!$F$6:$IC$6,CI$4,'Math Scores'!$F81:$IC81))</f>
        <is>
          <t/>
        </is>
      </c>
      <c r="CJ80" s="519" t="inlineStr">
        <f aca="false">IF(COUNT('Math Scores'!$DV81:$EU81)=0,"",SUMIF('Math Scores'!$F$6:$IC$6,CJ$4,'Math Scores'!$F81:$IC81))</f>
        <is>
          <t/>
        </is>
      </c>
      <c r="CK80" s="519" t="inlineStr">
        <f aca="false">IF(COUNT('Math Scores'!$DV81:$EU81)=0,"",SUMIF('Math Scores'!$F$6:$IC$6,CK$4,'Math Scores'!$F81:$IC81))</f>
        <is>
          <t/>
        </is>
      </c>
      <c r="CL80" s="519" t="inlineStr">
        <f aca="false">IF(COUNT('Math Scores'!$DV81:$EU81)=0,"",SUMIF('Math Scores'!$F$6:$IC$6,CL$4,'Math Scores'!$F81:$IC81))</f>
        <is>
          <t/>
        </is>
      </c>
      <c r="CM80" s="519" t="inlineStr">
        <f aca="false">IF(COUNT('Math Scores'!$DV81:$EU81)=0,"",SUMIF('Math Scores'!$F$6:$IC$6,CM$4,'Math Scores'!$F81:$IC81))</f>
        <is>
          <t/>
        </is>
      </c>
      <c r="CN80" s="519" t="inlineStr">
        <f aca="false">IF(COUNT('Math Scores'!$DV81:$EU81)=0,"",SUMIF('Math Scores'!$F$6:$IC$6,CN$4,'Math Scores'!$F81:$IC81))</f>
        <is>
          <t/>
        </is>
      </c>
      <c r="CO80" s="519" t="inlineStr">
        <f aca="false">IF(COUNT('Math Scores'!$DV81:$EU81)=0,"",SUMIF('Math Scores'!$F$6:$IC$6,CO$4,'Math Scores'!$F81:$IC81))</f>
        <is>
          <t/>
        </is>
      </c>
      <c r="CP80" s="519" t="inlineStr">
        <f aca="false">IF(COUNT('Math Scores'!$DV81:$EU81)=0,"",SUMIF('Math Scores'!$F$6:$IC$6,CP$4,'Math Scores'!$F81:$IC81))</f>
        <is>
          <t/>
        </is>
      </c>
      <c r="CQ80" s="519" t="inlineStr">
        <f aca="false">IF(COUNT('Math Scores'!$DV81:$EU81)=0,"",SUMIF('Math Scores'!$F$6:$IC$6,CQ$4,'Math Scores'!$F81:$IC81))</f>
        <is>
          <t/>
        </is>
      </c>
      <c r="CR80" s="519" t="inlineStr">
        <f aca="false">IF(COUNT('Math Scores'!$DV81:$EU81)=0,"",SUMIF('Math Scores'!$F$6:$IC$6,CR$4,'Math Scores'!$F81:$IC81))</f>
        <is>
          <t/>
        </is>
      </c>
      <c r="CS80" s="519" t="inlineStr">
        <f aca="false">IF(COUNT('Math Scores'!$DV81:$EU81)=0,"",SUMIF('Math Scores'!$F$6:$IC$6,CS$4,'Math Scores'!$F81:$IC81))</f>
        <is>
          <t/>
        </is>
      </c>
      <c r="CT80" s="519" t="inlineStr">
        <f aca="false">IF(COUNT('Math Scores'!$EV81:$FW81)=0,"",SUMIF('Math Scores'!$F$6:$IC$6,CT$4,'Math Scores'!$F81:$IC81))</f>
        <is>
          <t/>
        </is>
      </c>
      <c r="CU80" s="519" t="inlineStr">
        <f aca="false">IF(COUNT('Math Scores'!$EV81:$FW81)=0,"",SUMIF('Math Scores'!$F$6:$IC$6,CU$4,'Math Scores'!$F81:$IC81))</f>
        <is>
          <t/>
        </is>
      </c>
      <c r="CV80" s="519" t="inlineStr">
        <f aca="false">IF(COUNT('Math Scores'!$EV81:$FW81)=0,"",SUMIF('Math Scores'!$F$6:$IC$6,CV$4,'Math Scores'!$F81:$IC81))</f>
        <is>
          <t/>
        </is>
      </c>
      <c r="CW80" s="519" t="inlineStr">
        <f aca="false">IF(COUNT('Math Scores'!$EV81:$FW81)=0,"",SUMIF('Math Scores'!$F$6:$IC$6,CW$4,'Math Scores'!$F81:$IC81))</f>
        <is>
          <t/>
        </is>
      </c>
      <c r="CX80" s="519" t="inlineStr">
        <f aca="false">IF(COUNT('Math Scores'!$EV81:$FW81)=0,"",SUMIF('Math Scores'!$F$6:$IC$6,CX$4,'Math Scores'!$F81:$IC81))</f>
        <is>
          <t/>
        </is>
      </c>
      <c r="CY80" s="519" t="inlineStr">
        <f aca="false">IF(COUNT('Math Scores'!$EV81:$FW81)=0,"",SUMIF('Math Scores'!$F$6:$IC$6,CY$4,'Math Scores'!$F81:$IC81))</f>
        <is>
          <t/>
        </is>
      </c>
      <c r="CZ80" s="519" t="inlineStr">
        <f aca="false">IF(COUNT('Math Scores'!$EV81:$FW81)=0,"",SUMIF('Math Scores'!$F$6:$IC$6,CZ$4,'Math Scores'!$F81:$IC81))</f>
        <is>
          <t/>
        </is>
      </c>
      <c r="DA80" s="519" t="inlineStr">
        <f aca="false">IF(COUNT('Math Scores'!$EV81:$FW81)=0,"",SUMIF('Math Scores'!$F$6:$IC$6,DA$4,'Math Scores'!$F81:$IC81))</f>
        <is>
          <t/>
        </is>
      </c>
      <c r="DB80" s="519" t="inlineStr">
        <f aca="false">IF(COUNT('Math Scores'!$EV81:$FW81)=0,"",SUMIF('Math Scores'!$F$6:$IC$6,DB$4,'Math Scores'!$F81:$IC81))</f>
        <is>
          <t/>
        </is>
      </c>
      <c r="DC80" s="519" t="inlineStr">
        <f aca="false">IF(COUNT('Math Scores'!$EV81:$FW81)=0,"",SUMIF('Math Scores'!$F$6:$IC$6,DC$4,'Math Scores'!$F81:$IC81))</f>
        <is>
          <t/>
        </is>
      </c>
      <c r="DD80" s="519" t="inlineStr">
        <f aca="false">IF(COUNT('Math Scores'!$EV81:$FW81)=0,"",SUMIF('Math Scores'!$F$6:$IC$6,DD$4,'Math Scores'!$F81:$IC81))</f>
        <is>
          <t/>
        </is>
      </c>
      <c r="DE80" s="519" t="inlineStr">
        <f aca="false">IF(COUNT('Math Scores'!$EV81:$FW81)=0,"",SUMIF('Math Scores'!$F$6:$IC$6,DE$4,'Math Scores'!$F81:$IC81))</f>
        <is>
          <t/>
        </is>
      </c>
      <c r="DF80" s="519" t="inlineStr">
        <f aca="false">IF(COUNT('Math Scores'!$EV81:$FW81)=0,"",SUMIF('Math Scores'!$F$6:$IC$6,DF$4,'Math Scores'!$F81:$IC81))</f>
        <is>
          <t/>
        </is>
      </c>
      <c r="DG80" s="519" t="inlineStr">
        <f aca="false">IF(COUNT('Math Scores'!$EV81:$FW81)=0,"",SUMIF('Math Scores'!$F$6:$IC$6,DG$4,'Math Scores'!$F81:$IC81))</f>
        <is>
          <t/>
        </is>
      </c>
    </row>
    <row r="81" customFormat="false" ht="12.75" hidden="false" customHeight="false" outlineLevel="0" collapsed="false">
      <c r="A81" s="421" t="n">
        <v>74</v>
      </c>
      <c r="B81" s="228" t="inlineStr">
        <f aca="false">'Math Scores'!B82</f>
        <is>
          <t/>
        </is>
      </c>
      <c r="C81" s="517" t="inlineStr">
        <f aca="false">IF(COUNT('Math Scores'!F82:HI82)=0, "", (SUMIF('Math Scores'!$F$5:$HI$5,"Yes",'Math Scores'!F82:HI82)/SUMIF('Math Scores'!$F$5:$HI$5,"Yes",'Math Scores'!$F$2:$HI$2)))</f>
        <is>
          <t/>
        </is>
      </c>
      <c r="D81" s="476" t="inlineStr">
        <f aca="false">IF(B81="","",IF(COUNT(H81:DG81)=0,"",IF(('Cover Sheet'!$AC$6="2nd"),(SUM(H81:W81)/SUM(H$2:W$2)),IF(('Cover Sheet'!$AC$6="3rd"),(SUM(X81:AI81)/SUM(X$2:AI$2)),IF(('Cover Sheet'!$AC$6="4th"),(SUM(AJ81:AW81)/SUM(AJ$2:AW$2)),IF(('Cover Sheet'!$AC$6="5th"),(SUM(AX81:BK81)/SUM(AX$2:BK$2)),IF(('Cover Sheet'!$AC$6="6th"),(SUM(BL81:CC81)/SUM(BL$2:CC$2)),IF(('Cover Sheet'!$AC$6="7th"),(SUM(CD81:CS81)/SUM(CD$2:CS$2)),IF(('Cover Sheet'!$AC$6="8th"),(SUM(CT81:DG81)/SUM(CT$2:DG$2)),"ERROR")))))))))</f>
        <is>
          <t/>
        </is>
      </c>
      <c r="E81" s="318" t="str">
        <f aca="false">IF(D81="","",IF(D81&gt;0.9,"A1",IF(D81&gt;0.8,"A2",IF(D81&gt;0.7,"B1",IF(D81&gt;0.6,"B2",IF(D81&gt;0.5,"C1",IF(D81&gt;0.4,"C2",IF(D81&gt;0.32,"D",IF(D81&gt;0.2,"E1","E2")))))))))</f>
        <v/>
      </c>
      <c r="F81" s="476" t="str">
        <f aca="false">IF(G81="","",IF(G81&gt;=0.9,"Distinction",IF(G81&gt;=0.75,"First Class",IF(G81&gt;=0.56,"Second Class",IF(G81&gt;=0.35,"Pass","Unsatisfactory")))))</f>
        <v/>
      </c>
      <c r="G81" s="518" t="inlineStr">
        <f aca="false">IF(OR(B81="",'Cover Sheet'!$AC$6=""),"",IF(('Cover Sheet'!$AC$6="2nd"),(VLOOKUP(ROUND((D81*100),0),Goals!$E$4:$H$104,2,1)/100),IF(('Cover Sheet'!$AC$6="3rd"),(VLOOKUP(ROUND((D81*100),0),Goals!$E$4:$H$104,3,1)/100),VLOOKUP(ROUND((D81*100),0),Goals!$E$4:$H$104,4,1)/100)))</f>
        <is>
          <t/>
        </is>
      </c>
      <c r="H81" s="519" t="inlineStr">
        <f aca="false">IF(COUNT('Math Scores'!$F82:$AC82)=0,"",SUMIF('Math Scores'!$F$6:$IC$6,H$4,'Math Scores'!$F82:$IC82))</f>
        <is>
          <t/>
        </is>
      </c>
      <c r="I81" s="519" t="inlineStr">
        <f aca="false">IF(COUNT('Math Scores'!$F82:$AC82)=0,"",SUMIF('Math Scores'!$F$6:$IC$6,I$4,'Math Scores'!$F82:$IC82))</f>
        <is>
          <t/>
        </is>
      </c>
      <c r="J81" s="519" t="inlineStr">
        <f aca="false">IF(COUNT('Math Scores'!$F82:$AC82)=0,"",SUMIF('Math Scores'!$F$6:$IC$6,J$4,'Math Scores'!$F82:$IC82))</f>
        <is>
          <t/>
        </is>
      </c>
      <c r="K81" s="519" t="inlineStr">
        <f aca="false">IF(COUNT('Math Scores'!$F82:$AC82)=0,"",SUMIF('Math Scores'!$F$6:$IC$6,K$4,'Math Scores'!$F82:$IC82))</f>
        <is>
          <t/>
        </is>
      </c>
      <c r="L81" s="519" t="inlineStr">
        <f aca="false">IF(COUNT('Math Scores'!$F82:$AC82)=0,"",SUMIF('Math Scores'!$F$6:$IC$6,L$4,'Math Scores'!$F82:$IC82))</f>
        <is>
          <t/>
        </is>
      </c>
      <c r="M81" s="519" t="inlineStr">
        <f aca="false">IF(COUNT('Math Scores'!$F82:$AC82)=0,"",SUMIF('Math Scores'!$F$6:$IC$6,M$4,'Math Scores'!$F82:$IC82))</f>
        <is>
          <t/>
        </is>
      </c>
      <c r="N81" s="519" t="inlineStr">
        <f aca="false">IF(COUNT('Math Scores'!$F82:$AC82)=0,"",SUMIF('Math Scores'!$F$6:$IC$6,N$4,'Math Scores'!$F82:$IC82))</f>
        <is>
          <t/>
        </is>
      </c>
      <c r="O81" s="519" t="inlineStr">
        <f aca="false">IF(COUNT('Math Scores'!$F82:$AC82)=0,"",SUMIF('Math Scores'!$F$6:$IC$6,O$4,'Math Scores'!$F82:$IC82))</f>
        <is>
          <t/>
        </is>
      </c>
      <c r="P81" s="519" t="inlineStr">
        <f aca="false">IF(COUNT('Math Scores'!$F82:$AC82)=0,"",SUMIF('Math Scores'!$F$6:$IC$6,P$4,'Math Scores'!$F82:$IC82))</f>
        <is>
          <t/>
        </is>
      </c>
      <c r="Q81" s="519" t="inlineStr">
        <f aca="false">IF(COUNT('Math Scores'!$F82:$AC82)=0,"",SUMIF('Math Scores'!$F$6:$IC$6,Q$4,'Math Scores'!$F82:$IC82))</f>
        <is>
          <t/>
        </is>
      </c>
      <c r="R81" s="519" t="inlineStr">
        <f aca="false">IF(COUNT('Math Scores'!$F82:$AC82)=0,"",SUMIF('Math Scores'!$F$6:$IC$6,R$4,'Math Scores'!$F82:$IC82))</f>
        <is>
          <t/>
        </is>
      </c>
      <c r="S81" s="519"/>
      <c r="T81" s="519"/>
      <c r="U81" s="519"/>
      <c r="V81" s="519"/>
      <c r="W81" s="519"/>
      <c r="X81" s="519" t="inlineStr">
        <f aca="false">IF(COUNT('Math Scores'!$AD82:$AZ82)=0,"",SUMIF('Math Scores'!$F$6:$IC$6,X$4,'Math Scores'!$F82:$IC82))</f>
        <is>
          <t/>
        </is>
      </c>
      <c r="Y81" s="519" t="inlineStr">
        <f aca="false">IF(COUNT('Math Scores'!$AD82:$AZ82)=0,"",SUMIF('Math Scores'!$F$6:$IC$6,Y$4,'Math Scores'!$F82:$IC82))</f>
        <is>
          <t/>
        </is>
      </c>
      <c r="Z81" s="519" t="inlineStr">
        <f aca="false">IF(COUNT('Math Scores'!$AD82:$AZ82)=0,"",SUMIF('Math Scores'!$F$6:$IC$6,Z$4,'Math Scores'!$F82:$IC82))</f>
        <is>
          <t/>
        </is>
      </c>
      <c r="AA81" s="519" t="inlineStr">
        <f aca="false">IF(COUNT('Math Scores'!$AD82:$AZ82)=0,"",SUMIF('Math Scores'!$F$6:$IC$6,AA$4,'Math Scores'!$F82:$IC82))</f>
        <is>
          <t/>
        </is>
      </c>
      <c r="AB81" s="519" t="inlineStr">
        <f aca="false">IF(COUNT('Math Scores'!$AD82:$AZ82)=0,"",SUMIF('Math Scores'!$F$6:$IC$6,AB$4,'Math Scores'!$F82:$IC82))</f>
        <is>
          <t/>
        </is>
      </c>
      <c r="AC81" s="519" t="inlineStr">
        <f aca="false">IF(COUNT('Math Scores'!$AD82:$AZ82)=0,"",SUMIF('Math Scores'!$F$6:$IC$6,AC$4,'Math Scores'!$F82:$IC82))</f>
        <is>
          <t/>
        </is>
      </c>
      <c r="AD81" s="519" t="inlineStr">
        <f aca="false">IF(COUNT('Math Scores'!$AD82:$AZ82)=0,"",SUMIF('Math Scores'!$F$6:$IC$6,AD$4,'Math Scores'!$F82:$IC82))</f>
        <is>
          <t/>
        </is>
      </c>
      <c r="AE81" s="519" t="inlineStr">
        <f aca="false">IF(COUNT('Math Scores'!$AD82:$AZ82)=0,"",SUMIF('Math Scores'!$F$6:$IC$6,AE$4,'Math Scores'!$F82:$IC82))</f>
        <is>
          <t/>
        </is>
      </c>
      <c r="AF81" s="519" t="inlineStr">
        <f aca="false">IF(COUNT('Math Scores'!$AD82:$AZ82)=0,"",SUMIF('Math Scores'!$F$6:$IC$6,AF$4,'Math Scores'!$F82:$IC82))</f>
        <is>
          <t/>
        </is>
      </c>
      <c r="AG81" s="519" t="inlineStr">
        <f aca="false">IF(COUNT('Math Scores'!$AD82:$AZ82)=0,"",SUMIF('Math Scores'!$F$6:$IC$6,AG$4,'Math Scores'!$F82:$IC82))</f>
        <is>
          <t/>
        </is>
      </c>
      <c r="AH81" s="519" t="inlineStr">
        <f aca="false">IF(COUNT('Math Scores'!$AD82:$AZ82)=0,"",SUMIF('Math Scores'!$F$6:$IC$6,AH$4,'Math Scores'!$F82:$IC82))</f>
        <is>
          <t/>
        </is>
      </c>
      <c r="AI81" s="519" t="inlineStr">
        <f aca="false">IF(COUNT('Math Scores'!$AD82:$AZ82)=0,"",SUMIF('Math Scores'!$F$6:$IC$6,AI$4,'Math Scores'!$F82:$IC82))</f>
        <is>
          <t/>
        </is>
      </c>
      <c r="AJ81" s="519" t="inlineStr">
        <f aca="false">IF(COUNT('Math Scores'!$BA82:$BY82)=0,"",SUMIF('Math Scores'!$F$6:$IC$6,AJ$4,'Math Scores'!$F82:$IC82))</f>
        <is>
          <t/>
        </is>
      </c>
      <c r="AK81" s="519" t="inlineStr">
        <f aca="false">IF(COUNT('Math Scores'!$BA82:$BY82)=0,"",SUMIF('Math Scores'!$F$6:$IC$6,AK$4,'Math Scores'!$F82:$IC82))</f>
        <is>
          <t/>
        </is>
      </c>
      <c r="AL81" s="519" t="inlineStr">
        <f aca="false">IF(COUNT('Math Scores'!$BA82:$BY82)=0,"",SUMIF('Math Scores'!$F$6:$IC$6,AL$4,'Math Scores'!$F82:$IC82))</f>
        <is>
          <t/>
        </is>
      </c>
      <c r="AM81" s="519" t="inlineStr">
        <f aca="false">IF(COUNT('Math Scores'!$BA82:$BY82)=0,"",SUMIF('Math Scores'!$F$6:$IC$6,AM$4,'Math Scores'!$F82:$IC82))</f>
        <is>
          <t/>
        </is>
      </c>
      <c r="AN81" s="519" t="inlineStr">
        <f aca="false">IF(COUNT('Math Scores'!$BA82:$BY82)=0,"",SUMIF('Math Scores'!$F$6:$IC$6,AN$4,'Math Scores'!$F82:$IC82))</f>
        <is>
          <t/>
        </is>
      </c>
      <c r="AO81" s="519" t="inlineStr">
        <f aca="false">IF(COUNT('Math Scores'!$BA82:$BY82)=0,"",SUMIF('Math Scores'!$F$6:$IC$6,AO$4,'Math Scores'!$F82:$IC82))</f>
        <is>
          <t/>
        </is>
      </c>
      <c r="AP81" s="519" t="inlineStr">
        <f aca="false">IF(COUNT('Math Scores'!$BA82:$BY82)=0,"",SUMIF('Math Scores'!$F$6:$IC$6,AP$4,'Math Scores'!$F82:$IC82))</f>
        <is>
          <t/>
        </is>
      </c>
      <c r="AQ81" s="519" t="inlineStr">
        <f aca="false">IF(COUNT('Math Scores'!$BA82:$BY82)=0,"",SUMIF('Math Scores'!$F$6:$IC$6,AQ$4,'Math Scores'!$F82:$IC82))</f>
        <is>
          <t/>
        </is>
      </c>
      <c r="AR81" s="519" t="inlineStr">
        <f aca="false">IF(COUNT('Math Scores'!$BA82:$BY82)=0,"",SUMIF('Math Scores'!$F$6:$IC$6,AR$4,'Math Scores'!$F82:$IC82))</f>
        <is>
          <t/>
        </is>
      </c>
      <c r="AS81" s="519" t="inlineStr">
        <f aca="false">IF(COUNT('Math Scores'!$BA82:$BY82)=0,"",SUMIF('Math Scores'!$F$6:$IC$6,AS$4,'Math Scores'!$F82:$IC82))</f>
        <is>
          <t/>
        </is>
      </c>
      <c r="AT81" s="519" t="inlineStr">
        <f aca="false">IF(COUNT('Math Scores'!$BA82:$BY82)=0,"",SUMIF('Math Scores'!$F$6:$IC$6,AT$4,'Math Scores'!$F82:$IC82))</f>
        <is>
          <t/>
        </is>
      </c>
      <c r="AU81" s="519" t="inlineStr">
        <f aca="false">IF(COUNT('Math Scores'!$BA82:$BY82)=0,"",SUMIF('Math Scores'!$F$6:$IC$6,AU$4,'Math Scores'!$F82:$IC82))</f>
        <is>
          <t/>
        </is>
      </c>
      <c r="AV81" s="519" t="inlineStr">
        <f aca="false">IF(COUNT('Math Scores'!$BA82:$BY82)=0,"",SUMIF('Math Scores'!$F$6:$IC$6,AV$4,'Math Scores'!$F82:$IC82))</f>
        <is>
          <t/>
        </is>
      </c>
      <c r="AW81" s="519" t="inlineStr">
        <f aca="false">IF(COUNT('Math Scores'!$BA82:$BY82)=0,"",SUMIF('Math Scores'!$F$6:$IC$6,AW$4,'Math Scores'!$F82:$IC82))</f>
        <is>
          <t/>
        </is>
      </c>
      <c r="AX81" s="519" t="inlineStr">
        <f aca="false">IF(COUNT('Math Scores'!$BZ82:$CW82)=0,"",SUMIF('Math Scores'!$F$6:$IC$6,AX$4,'Math Scores'!$F82:$IC82))</f>
        <is>
          <t/>
        </is>
      </c>
      <c r="AY81" s="519" t="inlineStr">
        <f aca="false">IF(COUNT('Math Scores'!$BZ82:$CW82)=0,"",SUMIF('Math Scores'!$F$6:$IC$6,AY$4,'Math Scores'!$F82:$IC82))</f>
        <is>
          <t/>
        </is>
      </c>
      <c r="AZ81" s="519" t="inlineStr">
        <f aca="false">IF(COUNT('Math Scores'!$BZ82:$CW82)=0,"",SUMIF('Math Scores'!$F$6:$IC$6,AZ$4,'Math Scores'!$F82:$IC82))</f>
        <is>
          <t/>
        </is>
      </c>
      <c r="BA81" s="519" t="inlineStr">
        <f aca="false">IF(COUNT('Math Scores'!$BZ82:$CW82)=0,"",SUMIF('Math Scores'!$F$6:$IC$6,BA$4,'Math Scores'!$F82:$IC82))</f>
        <is>
          <t/>
        </is>
      </c>
      <c r="BB81" s="519" t="inlineStr">
        <f aca="false">IF(COUNT('Math Scores'!$BZ82:$CW82)=0,"",SUMIF('Math Scores'!$F$6:$IC$6,BB$4,'Math Scores'!$F82:$IC82))</f>
        <is>
          <t/>
        </is>
      </c>
      <c r="BC81" s="519" t="inlineStr">
        <f aca="false">IF(COUNT('Math Scores'!$BZ82:$CW82)=0,"",SUMIF('Math Scores'!$F$6:$IC$6,BC$4,'Math Scores'!$F82:$IC82))</f>
        <is>
          <t/>
        </is>
      </c>
      <c r="BD81" s="519" t="inlineStr">
        <f aca="false">IF(COUNT('Math Scores'!$BZ82:$CW82)=0,"",SUMIF('Math Scores'!$F$6:$IC$6,BD$4,'Math Scores'!$F82:$IC82))</f>
        <is>
          <t/>
        </is>
      </c>
      <c r="BE81" s="519" t="inlineStr">
        <f aca="false">IF(COUNT('Math Scores'!$BZ82:$CW82)=0,"",SUMIF('Math Scores'!$F$6:$IC$6,BE$4,'Math Scores'!$F82:$IC82))</f>
        <is>
          <t/>
        </is>
      </c>
      <c r="BF81" s="519" t="inlineStr">
        <f aca="false">IF(COUNT('Math Scores'!$BZ82:$CW82)=0,"",SUMIF('Math Scores'!$F$6:$IC$6,BF$4,'Math Scores'!$F82:$IC82))</f>
        <is>
          <t/>
        </is>
      </c>
      <c r="BG81" s="519" t="inlineStr">
        <f aca="false">IF(COUNT('Math Scores'!$BZ82:$CW82)=0,"",SUMIF('Math Scores'!$F$6:$IC$6,BG$4,'Math Scores'!$F82:$IC82))</f>
        <is>
          <t/>
        </is>
      </c>
      <c r="BH81" s="519" t="inlineStr">
        <f aca="false">IF(COUNT('Math Scores'!$BZ82:$CW82)=0,"",SUMIF('Math Scores'!$F$6:$IC$6,BH$4,'Math Scores'!$F82:$IC82))</f>
        <is>
          <t/>
        </is>
      </c>
      <c r="BI81" s="519" t="inlineStr">
        <f aca="false">IF(COUNT('Math Scores'!$BZ82:$CW82)=0,"",SUMIF('Math Scores'!$F$6:$IC$6,BI$4,'Math Scores'!$F82:$IC82))</f>
        <is>
          <t/>
        </is>
      </c>
      <c r="BJ81" s="519" t="inlineStr">
        <f aca="false">IF(COUNT('Math Scores'!$BZ82:$CW82)=0,"",SUMIF('Math Scores'!$F$6:$IC$6,BJ$4,'Math Scores'!$F82:$IC82))</f>
        <is>
          <t/>
        </is>
      </c>
      <c r="BK81" s="519" t="inlineStr">
        <f aca="false">IF(COUNT('Math Scores'!$BZ82:$CW82)=0,"",SUMIF('Math Scores'!$F$6:$IC$6,BK$4,'Math Scores'!$F82:$IC82))</f>
        <is>
          <t/>
        </is>
      </c>
      <c r="BL81" s="519" t="inlineStr">
        <f aca="false">IF(COUNT('Math Scores'!$CX82:$DU82)=0,"",SUMIF('Math Scores'!$F$6:$IC$6,BL$4,'Math Scores'!$F82:$IC82))</f>
        <is>
          <t/>
        </is>
      </c>
      <c r="BM81" s="519" t="inlineStr">
        <f aca="false">IF(COUNT('Math Scores'!$CX82:$DU82)=0,"",SUMIF('Math Scores'!$F$6:$IC$6,BM$4,'Math Scores'!$F82:$IC82))</f>
        <is>
          <t/>
        </is>
      </c>
      <c r="BN81" s="519" t="inlineStr">
        <f aca="false">IF(COUNT('Math Scores'!$CX82:$DU82)=0,"",SUMIF('Math Scores'!$F$6:$IC$6,BN$4,'Math Scores'!$F82:$IC82))</f>
        <is>
          <t/>
        </is>
      </c>
      <c r="BO81" s="519" t="inlineStr">
        <f aca="false">IF(COUNT('Math Scores'!$CX82:$DU82)=0,"",SUMIF('Math Scores'!$F$6:$IC$6,BO$4,'Math Scores'!$F82:$IC82))</f>
        <is>
          <t/>
        </is>
      </c>
      <c r="BP81" s="519" t="inlineStr">
        <f aca="false">IF(COUNT('Math Scores'!$CX82:$DU82)=0,"",SUMIF('Math Scores'!$F$6:$IC$6,BP$4,'Math Scores'!$F82:$IC82))</f>
        <is>
          <t/>
        </is>
      </c>
      <c r="BQ81" s="519" t="inlineStr">
        <f aca="false">IF(COUNT('Math Scores'!$CX82:$DU82)=0,"",SUMIF('Math Scores'!$F$6:$IC$6,BQ$4,'Math Scores'!$F82:$IC82))</f>
        <is>
          <t/>
        </is>
      </c>
      <c r="BR81" s="519" t="inlineStr">
        <f aca="false">IF(COUNT('Math Scores'!$CX82:$DU82)=0,"",SUMIF('Math Scores'!$F$6:$IC$6,BR$4,'Math Scores'!$F82:$IC82))</f>
        <is>
          <t/>
        </is>
      </c>
      <c r="BS81" s="519" t="inlineStr">
        <f aca="false">IF(COUNT('Math Scores'!$CX82:$DU82)=0,"",SUMIF('Math Scores'!$F$6:$IC$6,BS$4,'Math Scores'!$F82:$IC82))</f>
        <is>
          <t/>
        </is>
      </c>
      <c r="BT81" s="519" t="inlineStr">
        <f aca="false">IF(COUNT('Math Scores'!$CX82:$DU82)=0,"",SUMIF('Math Scores'!$F$6:$IC$6,BT$4,'Math Scores'!$F82:$IC82))</f>
        <is>
          <t/>
        </is>
      </c>
      <c r="BU81" s="519" t="inlineStr">
        <f aca="false">IF(COUNT('Math Scores'!$CX82:$DU82)=0,"",SUMIF('Math Scores'!$F$6:$IC$6,BU$4,'Math Scores'!$F82:$IC82))</f>
        <is>
          <t/>
        </is>
      </c>
      <c r="BV81" s="519" t="inlineStr">
        <f aca="false">IF(COUNT('Math Scores'!$CX82:$DU82)=0,"",SUMIF('Math Scores'!$F$6:$IC$6,BV$4,'Math Scores'!$F82:$IC82))</f>
        <is>
          <t/>
        </is>
      </c>
      <c r="BW81" s="519" t="inlineStr">
        <f aca="false">IF(COUNT('Math Scores'!$CX82:$DU82)=0,"",SUMIF('Math Scores'!$F$6:$IC$6,BW$4,'Math Scores'!$F82:$IC82))</f>
        <is>
          <t/>
        </is>
      </c>
      <c r="BX81" s="519" t="inlineStr">
        <f aca="false">IF(COUNT('Math Scores'!$CX82:$DU82)=0,"",SUMIF('Math Scores'!$F$6:$IC$6,BX$4,'Math Scores'!$F82:$IC82))</f>
        <is>
          <t/>
        </is>
      </c>
      <c r="BY81" s="519" t="inlineStr">
        <f aca="false">IF(COUNT('Math Scores'!$CX82:$DU82)=0,"",SUMIF('Math Scores'!$F$6:$IC$6,BY$4,'Math Scores'!$F82:$IC82))</f>
        <is>
          <t/>
        </is>
      </c>
      <c r="BZ81" s="519" t="inlineStr">
        <f aca="false">IF(COUNT('Math Scores'!$CX82:$DU82)=0,"",SUMIF('Math Scores'!$F$6:$IC$6,BZ$4,'Math Scores'!$F82:$IC82))</f>
        <is>
          <t/>
        </is>
      </c>
      <c r="CA81" s="519" t="inlineStr">
        <f aca="false">IF(COUNT('Math Scores'!$CX82:$DU82)=0,"",SUMIF('Math Scores'!$F$6:$IC$6,CA$4,'Math Scores'!$F82:$IC82))</f>
        <is>
          <t/>
        </is>
      </c>
      <c r="CB81" s="519" t="inlineStr">
        <f aca="false">IF(COUNT('Math Scores'!$CX82:$DU82)=0,"",SUMIF('Math Scores'!$F$6:$IC$6,CB$4,'Math Scores'!$F82:$IC82))</f>
        <is>
          <t/>
        </is>
      </c>
      <c r="CC81" s="519" t="inlineStr">
        <f aca="false">IF(COUNT('Math Scores'!$CX82:$DU82)=0,"",SUMIF('Math Scores'!$F$6:$IC$6,CC$4,'Math Scores'!$F82:$IC82))</f>
        <is>
          <t/>
        </is>
      </c>
      <c r="CD81" s="519" t="inlineStr">
        <f aca="false">IF(COUNT('Math Scores'!$DV82:$EU82)=0,"",SUMIF('Math Scores'!$F$6:$IC$6,CD$4,'Math Scores'!$F82:$IC82))</f>
        <is>
          <t/>
        </is>
      </c>
      <c r="CE81" s="519" t="inlineStr">
        <f aca="false">IF(COUNT('Math Scores'!$DV82:$EU82)=0,"",SUMIF('Math Scores'!$F$6:$IC$6,CE$4,'Math Scores'!$F82:$IC82))</f>
        <is>
          <t/>
        </is>
      </c>
      <c r="CF81" s="519" t="inlineStr">
        <f aca="false">IF(COUNT('Math Scores'!$DV82:$EU82)=0,"",SUMIF('Math Scores'!$F$6:$IC$6,CF$4,'Math Scores'!$F82:$IC82))</f>
        <is>
          <t/>
        </is>
      </c>
      <c r="CG81" s="519" t="inlineStr">
        <f aca="false">IF(COUNT('Math Scores'!$DV82:$EU82)=0,"",SUMIF('Math Scores'!$F$6:$IC$6,CG$4,'Math Scores'!$F82:$IC82))</f>
        <is>
          <t/>
        </is>
      </c>
      <c r="CH81" s="519" t="inlineStr">
        <f aca="false">IF(COUNT('Math Scores'!$DV82:$EU82)=0,"",SUMIF('Math Scores'!$F$6:$IC$6,CH$4,'Math Scores'!$F82:$IC82))</f>
        <is>
          <t/>
        </is>
      </c>
      <c r="CI81" s="519" t="inlineStr">
        <f aca="false">IF(COUNT('Math Scores'!$DV82:$EU82)=0,"",SUMIF('Math Scores'!$F$6:$IC$6,CI$4,'Math Scores'!$F82:$IC82))</f>
        <is>
          <t/>
        </is>
      </c>
      <c r="CJ81" s="519" t="inlineStr">
        <f aca="false">IF(COUNT('Math Scores'!$DV82:$EU82)=0,"",SUMIF('Math Scores'!$F$6:$IC$6,CJ$4,'Math Scores'!$F82:$IC82))</f>
        <is>
          <t/>
        </is>
      </c>
      <c r="CK81" s="519" t="inlineStr">
        <f aca="false">IF(COUNT('Math Scores'!$DV82:$EU82)=0,"",SUMIF('Math Scores'!$F$6:$IC$6,CK$4,'Math Scores'!$F82:$IC82))</f>
        <is>
          <t/>
        </is>
      </c>
      <c r="CL81" s="519" t="inlineStr">
        <f aca="false">IF(COUNT('Math Scores'!$DV82:$EU82)=0,"",SUMIF('Math Scores'!$F$6:$IC$6,CL$4,'Math Scores'!$F82:$IC82))</f>
        <is>
          <t/>
        </is>
      </c>
      <c r="CM81" s="519" t="inlineStr">
        <f aca="false">IF(COUNT('Math Scores'!$DV82:$EU82)=0,"",SUMIF('Math Scores'!$F$6:$IC$6,CM$4,'Math Scores'!$F82:$IC82))</f>
        <is>
          <t/>
        </is>
      </c>
      <c r="CN81" s="519" t="inlineStr">
        <f aca="false">IF(COUNT('Math Scores'!$DV82:$EU82)=0,"",SUMIF('Math Scores'!$F$6:$IC$6,CN$4,'Math Scores'!$F82:$IC82))</f>
        <is>
          <t/>
        </is>
      </c>
      <c r="CO81" s="519" t="inlineStr">
        <f aca="false">IF(COUNT('Math Scores'!$DV82:$EU82)=0,"",SUMIF('Math Scores'!$F$6:$IC$6,CO$4,'Math Scores'!$F82:$IC82))</f>
        <is>
          <t/>
        </is>
      </c>
      <c r="CP81" s="519" t="inlineStr">
        <f aca="false">IF(COUNT('Math Scores'!$DV82:$EU82)=0,"",SUMIF('Math Scores'!$F$6:$IC$6,CP$4,'Math Scores'!$F82:$IC82))</f>
        <is>
          <t/>
        </is>
      </c>
      <c r="CQ81" s="519" t="inlineStr">
        <f aca="false">IF(COUNT('Math Scores'!$DV82:$EU82)=0,"",SUMIF('Math Scores'!$F$6:$IC$6,CQ$4,'Math Scores'!$F82:$IC82))</f>
        <is>
          <t/>
        </is>
      </c>
      <c r="CR81" s="519" t="inlineStr">
        <f aca="false">IF(COUNT('Math Scores'!$DV82:$EU82)=0,"",SUMIF('Math Scores'!$F$6:$IC$6,CR$4,'Math Scores'!$F82:$IC82))</f>
        <is>
          <t/>
        </is>
      </c>
      <c r="CS81" s="519" t="inlineStr">
        <f aca="false">IF(COUNT('Math Scores'!$DV82:$EU82)=0,"",SUMIF('Math Scores'!$F$6:$IC$6,CS$4,'Math Scores'!$F82:$IC82))</f>
        <is>
          <t/>
        </is>
      </c>
      <c r="CT81" s="519" t="inlineStr">
        <f aca="false">IF(COUNT('Math Scores'!$EV82:$FW82)=0,"",SUMIF('Math Scores'!$F$6:$IC$6,CT$4,'Math Scores'!$F82:$IC82))</f>
        <is>
          <t/>
        </is>
      </c>
      <c r="CU81" s="519" t="inlineStr">
        <f aca="false">IF(COUNT('Math Scores'!$EV82:$FW82)=0,"",SUMIF('Math Scores'!$F$6:$IC$6,CU$4,'Math Scores'!$F82:$IC82))</f>
        <is>
          <t/>
        </is>
      </c>
      <c r="CV81" s="519" t="inlineStr">
        <f aca="false">IF(COUNT('Math Scores'!$EV82:$FW82)=0,"",SUMIF('Math Scores'!$F$6:$IC$6,CV$4,'Math Scores'!$F82:$IC82))</f>
        <is>
          <t/>
        </is>
      </c>
      <c r="CW81" s="519" t="inlineStr">
        <f aca="false">IF(COUNT('Math Scores'!$EV82:$FW82)=0,"",SUMIF('Math Scores'!$F$6:$IC$6,CW$4,'Math Scores'!$F82:$IC82))</f>
        <is>
          <t/>
        </is>
      </c>
      <c r="CX81" s="519" t="inlineStr">
        <f aca="false">IF(COUNT('Math Scores'!$EV82:$FW82)=0,"",SUMIF('Math Scores'!$F$6:$IC$6,CX$4,'Math Scores'!$F82:$IC82))</f>
        <is>
          <t/>
        </is>
      </c>
      <c r="CY81" s="519" t="inlineStr">
        <f aca="false">IF(COUNT('Math Scores'!$EV82:$FW82)=0,"",SUMIF('Math Scores'!$F$6:$IC$6,CY$4,'Math Scores'!$F82:$IC82))</f>
        <is>
          <t/>
        </is>
      </c>
      <c r="CZ81" s="519" t="inlineStr">
        <f aca="false">IF(COUNT('Math Scores'!$EV82:$FW82)=0,"",SUMIF('Math Scores'!$F$6:$IC$6,CZ$4,'Math Scores'!$F82:$IC82))</f>
        <is>
          <t/>
        </is>
      </c>
      <c r="DA81" s="519" t="inlineStr">
        <f aca="false">IF(COUNT('Math Scores'!$EV82:$FW82)=0,"",SUMIF('Math Scores'!$F$6:$IC$6,DA$4,'Math Scores'!$F82:$IC82))</f>
        <is>
          <t/>
        </is>
      </c>
      <c r="DB81" s="519" t="inlineStr">
        <f aca="false">IF(COUNT('Math Scores'!$EV82:$FW82)=0,"",SUMIF('Math Scores'!$F$6:$IC$6,DB$4,'Math Scores'!$F82:$IC82))</f>
        <is>
          <t/>
        </is>
      </c>
      <c r="DC81" s="519" t="inlineStr">
        <f aca="false">IF(COUNT('Math Scores'!$EV82:$FW82)=0,"",SUMIF('Math Scores'!$F$6:$IC$6,DC$4,'Math Scores'!$F82:$IC82))</f>
        <is>
          <t/>
        </is>
      </c>
      <c r="DD81" s="519" t="inlineStr">
        <f aca="false">IF(COUNT('Math Scores'!$EV82:$FW82)=0,"",SUMIF('Math Scores'!$F$6:$IC$6,DD$4,'Math Scores'!$F82:$IC82))</f>
        <is>
          <t/>
        </is>
      </c>
      <c r="DE81" s="519" t="inlineStr">
        <f aca="false">IF(COUNT('Math Scores'!$EV82:$FW82)=0,"",SUMIF('Math Scores'!$F$6:$IC$6,DE$4,'Math Scores'!$F82:$IC82))</f>
        <is>
          <t/>
        </is>
      </c>
      <c r="DF81" s="519" t="inlineStr">
        <f aca="false">IF(COUNT('Math Scores'!$EV82:$FW82)=0,"",SUMIF('Math Scores'!$F$6:$IC$6,DF$4,'Math Scores'!$F82:$IC82))</f>
        <is>
          <t/>
        </is>
      </c>
      <c r="DG81" s="519" t="inlineStr">
        <f aca="false">IF(COUNT('Math Scores'!$EV82:$FW82)=0,"",SUMIF('Math Scores'!$F$6:$IC$6,DG$4,'Math Scores'!$F82:$IC82))</f>
        <is>
          <t/>
        </is>
      </c>
    </row>
    <row r="82" customFormat="false" ht="12.75" hidden="false" customHeight="false" outlineLevel="0" collapsed="false">
      <c r="A82" s="421" t="n">
        <v>75</v>
      </c>
      <c r="B82" s="228" t="inlineStr">
        <f aca="false">'Math Scores'!B83</f>
        <is>
          <t/>
        </is>
      </c>
      <c r="C82" s="517" t="inlineStr">
        <f aca="false">IF(COUNT('Math Scores'!F83:HI83)=0, "", (SUMIF('Math Scores'!$F$5:$HI$5,"Yes",'Math Scores'!F83:HI83)/SUMIF('Math Scores'!$F$5:$HI$5,"Yes",'Math Scores'!$F$2:$HI$2)))</f>
        <is>
          <t/>
        </is>
      </c>
      <c r="D82" s="476" t="inlineStr">
        <f aca="false">IF(B82="","",IF(COUNT(H82:DG82)=0,"",IF(('Cover Sheet'!$AC$6="2nd"),(SUM(H82:W82)/SUM(H$2:W$2)),IF(('Cover Sheet'!$AC$6="3rd"),(SUM(X82:AI82)/SUM(X$2:AI$2)),IF(('Cover Sheet'!$AC$6="4th"),(SUM(AJ82:AW82)/SUM(AJ$2:AW$2)),IF(('Cover Sheet'!$AC$6="5th"),(SUM(AX82:BK82)/SUM(AX$2:BK$2)),IF(('Cover Sheet'!$AC$6="6th"),(SUM(BL82:CC82)/SUM(BL$2:CC$2)),IF(('Cover Sheet'!$AC$6="7th"),(SUM(CD82:CS82)/SUM(CD$2:CS$2)),IF(('Cover Sheet'!$AC$6="8th"),(SUM(CT82:DG82)/SUM(CT$2:DG$2)),"ERROR")))))))))</f>
        <is>
          <t/>
        </is>
      </c>
      <c r="E82" s="318" t="str">
        <f aca="false">IF(D82="","",IF(D82&gt;0.9,"A1",IF(D82&gt;0.8,"A2",IF(D82&gt;0.7,"B1",IF(D82&gt;0.6,"B2",IF(D82&gt;0.5,"C1",IF(D82&gt;0.4,"C2",IF(D82&gt;0.32,"D",IF(D82&gt;0.2,"E1","E2")))))))))</f>
        <v/>
      </c>
      <c r="F82" s="476" t="str">
        <f aca="false">IF(G82="","",IF(G82&gt;=0.9,"Distinction",IF(G82&gt;=0.75,"First Class",IF(G82&gt;=0.56,"Second Class",IF(G82&gt;=0.35,"Pass","Unsatisfactory")))))</f>
        <v/>
      </c>
      <c r="G82" s="518" t="inlineStr">
        <f aca="false">IF(OR(B82="",'Cover Sheet'!$AC$6=""),"",IF(('Cover Sheet'!$AC$6="2nd"),(VLOOKUP(ROUND((D82*100),0),Goals!$E$4:$H$104,2,1)/100),IF(('Cover Sheet'!$AC$6="3rd"),(VLOOKUP(ROUND((D82*100),0),Goals!$E$4:$H$104,3,1)/100),VLOOKUP(ROUND((D82*100),0),Goals!$E$4:$H$104,4,1)/100)))</f>
        <is>
          <t/>
        </is>
      </c>
      <c r="H82" s="519" t="inlineStr">
        <f aca="false">IF(COUNT('Math Scores'!$F83:$AC83)=0,"",SUMIF('Math Scores'!$F$6:$IC$6,H$4,'Math Scores'!$F83:$IC83))</f>
        <is>
          <t/>
        </is>
      </c>
      <c r="I82" s="519" t="inlineStr">
        <f aca="false">IF(COUNT('Math Scores'!$F83:$AC83)=0,"",SUMIF('Math Scores'!$F$6:$IC$6,I$4,'Math Scores'!$F83:$IC83))</f>
        <is>
          <t/>
        </is>
      </c>
      <c r="J82" s="519" t="inlineStr">
        <f aca="false">IF(COUNT('Math Scores'!$F83:$AC83)=0,"",SUMIF('Math Scores'!$F$6:$IC$6,J$4,'Math Scores'!$F83:$IC83))</f>
        <is>
          <t/>
        </is>
      </c>
      <c r="K82" s="519" t="inlineStr">
        <f aca="false">IF(COUNT('Math Scores'!$F83:$AC83)=0,"",SUMIF('Math Scores'!$F$6:$IC$6,K$4,'Math Scores'!$F83:$IC83))</f>
        <is>
          <t/>
        </is>
      </c>
      <c r="L82" s="519" t="inlineStr">
        <f aca="false">IF(COUNT('Math Scores'!$F83:$AC83)=0,"",SUMIF('Math Scores'!$F$6:$IC$6,L$4,'Math Scores'!$F83:$IC83))</f>
        <is>
          <t/>
        </is>
      </c>
      <c r="M82" s="519" t="inlineStr">
        <f aca="false">IF(COUNT('Math Scores'!$F83:$AC83)=0,"",SUMIF('Math Scores'!$F$6:$IC$6,M$4,'Math Scores'!$F83:$IC83))</f>
        <is>
          <t/>
        </is>
      </c>
      <c r="N82" s="519" t="inlineStr">
        <f aca="false">IF(COUNT('Math Scores'!$F83:$AC83)=0,"",SUMIF('Math Scores'!$F$6:$IC$6,N$4,'Math Scores'!$F83:$IC83))</f>
        <is>
          <t/>
        </is>
      </c>
      <c r="O82" s="519" t="inlineStr">
        <f aca="false">IF(COUNT('Math Scores'!$F83:$AC83)=0,"",SUMIF('Math Scores'!$F$6:$IC$6,O$4,'Math Scores'!$F83:$IC83))</f>
        <is>
          <t/>
        </is>
      </c>
      <c r="P82" s="519" t="inlineStr">
        <f aca="false">IF(COUNT('Math Scores'!$F83:$AC83)=0,"",SUMIF('Math Scores'!$F$6:$IC$6,P$4,'Math Scores'!$F83:$IC83))</f>
        <is>
          <t/>
        </is>
      </c>
      <c r="Q82" s="519" t="inlineStr">
        <f aca="false">IF(COUNT('Math Scores'!$F83:$AC83)=0,"",SUMIF('Math Scores'!$F$6:$IC$6,Q$4,'Math Scores'!$F83:$IC83))</f>
        <is>
          <t/>
        </is>
      </c>
      <c r="R82" s="519" t="inlineStr">
        <f aca="false">IF(COUNT('Math Scores'!$F83:$AC83)=0,"",SUMIF('Math Scores'!$F$6:$IC$6,R$4,'Math Scores'!$F83:$IC83))</f>
        <is>
          <t/>
        </is>
      </c>
      <c r="S82" s="519"/>
      <c r="T82" s="519"/>
      <c r="U82" s="519"/>
      <c r="V82" s="519"/>
      <c r="W82" s="519"/>
      <c r="X82" s="519" t="inlineStr">
        <f aca="false">IF(COUNT('Math Scores'!$AD83:$AZ83)=0,"",SUMIF('Math Scores'!$F$6:$IC$6,X$4,'Math Scores'!$F83:$IC83))</f>
        <is>
          <t/>
        </is>
      </c>
      <c r="Y82" s="519" t="inlineStr">
        <f aca="false">IF(COUNT('Math Scores'!$AD83:$AZ83)=0,"",SUMIF('Math Scores'!$F$6:$IC$6,Y$4,'Math Scores'!$F83:$IC83))</f>
        <is>
          <t/>
        </is>
      </c>
      <c r="Z82" s="519" t="inlineStr">
        <f aca="false">IF(COUNT('Math Scores'!$AD83:$AZ83)=0,"",SUMIF('Math Scores'!$F$6:$IC$6,Z$4,'Math Scores'!$F83:$IC83))</f>
        <is>
          <t/>
        </is>
      </c>
      <c r="AA82" s="519" t="inlineStr">
        <f aca="false">IF(COUNT('Math Scores'!$AD83:$AZ83)=0,"",SUMIF('Math Scores'!$F$6:$IC$6,AA$4,'Math Scores'!$F83:$IC83))</f>
        <is>
          <t/>
        </is>
      </c>
      <c r="AB82" s="519" t="inlineStr">
        <f aca="false">IF(COUNT('Math Scores'!$AD83:$AZ83)=0,"",SUMIF('Math Scores'!$F$6:$IC$6,AB$4,'Math Scores'!$F83:$IC83))</f>
        <is>
          <t/>
        </is>
      </c>
      <c r="AC82" s="519" t="inlineStr">
        <f aca="false">IF(COUNT('Math Scores'!$AD83:$AZ83)=0,"",SUMIF('Math Scores'!$F$6:$IC$6,AC$4,'Math Scores'!$F83:$IC83))</f>
        <is>
          <t/>
        </is>
      </c>
      <c r="AD82" s="519" t="inlineStr">
        <f aca="false">IF(COUNT('Math Scores'!$AD83:$AZ83)=0,"",SUMIF('Math Scores'!$F$6:$IC$6,AD$4,'Math Scores'!$F83:$IC83))</f>
        <is>
          <t/>
        </is>
      </c>
      <c r="AE82" s="519" t="inlineStr">
        <f aca="false">IF(COUNT('Math Scores'!$AD83:$AZ83)=0,"",SUMIF('Math Scores'!$F$6:$IC$6,AE$4,'Math Scores'!$F83:$IC83))</f>
        <is>
          <t/>
        </is>
      </c>
      <c r="AF82" s="519" t="inlineStr">
        <f aca="false">IF(COUNT('Math Scores'!$AD83:$AZ83)=0,"",SUMIF('Math Scores'!$F$6:$IC$6,AF$4,'Math Scores'!$F83:$IC83))</f>
        <is>
          <t/>
        </is>
      </c>
      <c r="AG82" s="519" t="inlineStr">
        <f aca="false">IF(COUNT('Math Scores'!$AD83:$AZ83)=0,"",SUMIF('Math Scores'!$F$6:$IC$6,AG$4,'Math Scores'!$F83:$IC83))</f>
        <is>
          <t/>
        </is>
      </c>
      <c r="AH82" s="519" t="inlineStr">
        <f aca="false">IF(COUNT('Math Scores'!$AD83:$AZ83)=0,"",SUMIF('Math Scores'!$F$6:$IC$6,AH$4,'Math Scores'!$F83:$IC83))</f>
        <is>
          <t/>
        </is>
      </c>
      <c r="AI82" s="519" t="inlineStr">
        <f aca="false">IF(COUNT('Math Scores'!$AD83:$AZ83)=0,"",SUMIF('Math Scores'!$F$6:$IC$6,AI$4,'Math Scores'!$F83:$IC83))</f>
        <is>
          <t/>
        </is>
      </c>
      <c r="AJ82" s="519" t="inlineStr">
        <f aca="false">IF(COUNT('Math Scores'!$BA83:$BY83)=0,"",SUMIF('Math Scores'!$F$6:$IC$6,AJ$4,'Math Scores'!$F83:$IC83))</f>
        <is>
          <t/>
        </is>
      </c>
      <c r="AK82" s="519" t="inlineStr">
        <f aca="false">IF(COUNT('Math Scores'!$BA83:$BY83)=0,"",SUMIF('Math Scores'!$F$6:$IC$6,AK$4,'Math Scores'!$F83:$IC83))</f>
        <is>
          <t/>
        </is>
      </c>
      <c r="AL82" s="519" t="inlineStr">
        <f aca="false">IF(COUNT('Math Scores'!$BA83:$BY83)=0,"",SUMIF('Math Scores'!$F$6:$IC$6,AL$4,'Math Scores'!$F83:$IC83))</f>
        <is>
          <t/>
        </is>
      </c>
      <c r="AM82" s="519" t="inlineStr">
        <f aca="false">IF(COUNT('Math Scores'!$BA83:$BY83)=0,"",SUMIF('Math Scores'!$F$6:$IC$6,AM$4,'Math Scores'!$F83:$IC83))</f>
        <is>
          <t/>
        </is>
      </c>
      <c r="AN82" s="519" t="inlineStr">
        <f aca="false">IF(COUNT('Math Scores'!$BA83:$BY83)=0,"",SUMIF('Math Scores'!$F$6:$IC$6,AN$4,'Math Scores'!$F83:$IC83))</f>
        <is>
          <t/>
        </is>
      </c>
      <c r="AO82" s="519" t="inlineStr">
        <f aca="false">IF(COUNT('Math Scores'!$BA83:$BY83)=0,"",SUMIF('Math Scores'!$F$6:$IC$6,AO$4,'Math Scores'!$F83:$IC83))</f>
        <is>
          <t/>
        </is>
      </c>
      <c r="AP82" s="519" t="inlineStr">
        <f aca="false">IF(COUNT('Math Scores'!$BA83:$BY83)=0,"",SUMIF('Math Scores'!$F$6:$IC$6,AP$4,'Math Scores'!$F83:$IC83))</f>
        <is>
          <t/>
        </is>
      </c>
      <c r="AQ82" s="519" t="inlineStr">
        <f aca="false">IF(COUNT('Math Scores'!$BA83:$BY83)=0,"",SUMIF('Math Scores'!$F$6:$IC$6,AQ$4,'Math Scores'!$F83:$IC83))</f>
        <is>
          <t/>
        </is>
      </c>
      <c r="AR82" s="519" t="inlineStr">
        <f aca="false">IF(COUNT('Math Scores'!$BA83:$BY83)=0,"",SUMIF('Math Scores'!$F$6:$IC$6,AR$4,'Math Scores'!$F83:$IC83))</f>
        <is>
          <t/>
        </is>
      </c>
      <c r="AS82" s="519" t="inlineStr">
        <f aca="false">IF(COUNT('Math Scores'!$BA83:$BY83)=0,"",SUMIF('Math Scores'!$F$6:$IC$6,AS$4,'Math Scores'!$F83:$IC83))</f>
        <is>
          <t/>
        </is>
      </c>
      <c r="AT82" s="519" t="inlineStr">
        <f aca="false">IF(COUNT('Math Scores'!$BA83:$BY83)=0,"",SUMIF('Math Scores'!$F$6:$IC$6,AT$4,'Math Scores'!$F83:$IC83))</f>
        <is>
          <t/>
        </is>
      </c>
      <c r="AU82" s="519" t="inlineStr">
        <f aca="false">IF(COUNT('Math Scores'!$BA83:$BY83)=0,"",SUMIF('Math Scores'!$F$6:$IC$6,AU$4,'Math Scores'!$F83:$IC83))</f>
        <is>
          <t/>
        </is>
      </c>
      <c r="AV82" s="519" t="inlineStr">
        <f aca="false">IF(COUNT('Math Scores'!$BA83:$BY83)=0,"",SUMIF('Math Scores'!$F$6:$IC$6,AV$4,'Math Scores'!$F83:$IC83))</f>
        <is>
          <t/>
        </is>
      </c>
      <c r="AW82" s="519" t="inlineStr">
        <f aca="false">IF(COUNT('Math Scores'!$BA83:$BY83)=0,"",SUMIF('Math Scores'!$F$6:$IC$6,AW$4,'Math Scores'!$F83:$IC83))</f>
        <is>
          <t/>
        </is>
      </c>
      <c r="AX82" s="519" t="inlineStr">
        <f aca="false">IF(COUNT('Math Scores'!$BZ83:$CW83)=0,"",SUMIF('Math Scores'!$F$6:$IC$6,AX$4,'Math Scores'!$F83:$IC83))</f>
        <is>
          <t/>
        </is>
      </c>
      <c r="AY82" s="519" t="inlineStr">
        <f aca="false">IF(COUNT('Math Scores'!$BZ83:$CW83)=0,"",SUMIF('Math Scores'!$F$6:$IC$6,AY$4,'Math Scores'!$F83:$IC83))</f>
        <is>
          <t/>
        </is>
      </c>
      <c r="AZ82" s="519" t="inlineStr">
        <f aca="false">IF(COUNT('Math Scores'!$BZ83:$CW83)=0,"",SUMIF('Math Scores'!$F$6:$IC$6,AZ$4,'Math Scores'!$F83:$IC83))</f>
        <is>
          <t/>
        </is>
      </c>
      <c r="BA82" s="519" t="inlineStr">
        <f aca="false">IF(COUNT('Math Scores'!$BZ83:$CW83)=0,"",SUMIF('Math Scores'!$F$6:$IC$6,BA$4,'Math Scores'!$F83:$IC83))</f>
        <is>
          <t/>
        </is>
      </c>
      <c r="BB82" s="519" t="inlineStr">
        <f aca="false">IF(COUNT('Math Scores'!$BZ83:$CW83)=0,"",SUMIF('Math Scores'!$F$6:$IC$6,BB$4,'Math Scores'!$F83:$IC83))</f>
        <is>
          <t/>
        </is>
      </c>
      <c r="BC82" s="519" t="inlineStr">
        <f aca="false">IF(COUNT('Math Scores'!$BZ83:$CW83)=0,"",SUMIF('Math Scores'!$F$6:$IC$6,BC$4,'Math Scores'!$F83:$IC83))</f>
        <is>
          <t/>
        </is>
      </c>
      <c r="BD82" s="519" t="inlineStr">
        <f aca="false">IF(COUNT('Math Scores'!$BZ83:$CW83)=0,"",SUMIF('Math Scores'!$F$6:$IC$6,BD$4,'Math Scores'!$F83:$IC83))</f>
        <is>
          <t/>
        </is>
      </c>
      <c r="BE82" s="519" t="inlineStr">
        <f aca="false">IF(COUNT('Math Scores'!$BZ83:$CW83)=0,"",SUMIF('Math Scores'!$F$6:$IC$6,BE$4,'Math Scores'!$F83:$IC83))</f>
        <is>
          <t/>
        </is>
      </c>
      <c r="BF82" s="519" t="inlineStr">
        <f aca="false">IF(COUNT('Math Scores'!$BZ83:$CW83)=0,"",SUMIF('Math Scores'!$F$6:$IC$6,BF$4,'Math Scores'!$F83:$IC83))</f>
        <is>
          <t/>
        </is>
      </c>
      <c r="BG82" s="519" t="inlineStr">
        <f aca="false">IF(COUNT('Math Scores'!$BZ83:$CW83)=0,"",SUMIF('Math Scores'!$F$6:$IC$6,BG$4,'Math Scores'!$F83:$IC83))</f>
        <is>
          <t/>
        </is>
      </c>
      <c r="BH82" s="519" t="inlineStr">
        <f aca="false">IF(COUNT('Math Scores'!$BZ83:$CW83)=0,"",SUMIF('Math Scores'!$F$6:$IC$6,BH$4,'Math Scores'!$F83:$IC83))</f>
        <is>
          <t/>
        </is>
      </c>
      <c r="BI82" s="519" t="inlineStr">
        <f aca="false">IF(COUNT('Math Scores'!$BZ83:$CW83)=0,"",SUMIF('Math Scores'!$F$6:$IC$6,BI$4,'Math Scores'!$F83:$IC83))</f>
        <is>
          <t/>
        </is>
      </c>
      <c r="BJ82" s="519" t="inlineStr">
        <f aca="false">IF(COUNT('Math Scores'!$BZ83:$CW83)=0,"",SUMIF('Math Scores'!$F$6:$IC$6,BJ$4,'Math Scores'!$F83:$IC83))</f>
        <is>
          <t/>
        </is>
      </c>
      <c r="BK82" s="519" t="inlineStr">
        <f aca="false">IF(COUNT('Math Scores'!$BZ83:$CW83)=0,"",SUMIF('Math Scores'!$F$6:$IC$6,BK$4,'Math Scores'!$F83:$IC83))</f>
        <is>
          <t/>
        </is>
      </c>
      <c r="BL82" s="519" t="inlineStr">
        <f aca="false">IF(COUNT('Math Scores'!$CX83:$DU83)=0,"",SUMIF('Math Scores'!$F$6:$IC$6,BL$4,'Math Scores'!$F83:$IC83))</f>
        <is>
          <t/>
        </is>
      </c>
      <c r="BM82" s="519" t="inlineStr">
        <f aca="false">IF(COUNT('Math Scores'!$CX83:$DU83)=0,"",SUMIF('Math Scores'!$F$6:$IC$6,BM$4,'Math Scores'!$F83:$IC83))</f>
        <is>
          <t/>
        </is>
      </c>
      <c r="BN82" s="519" t="inlineStr">
        <f aca="false">IF(COUNT('Math Scores'!$CX83:$DU83)=0,"",SUMIF('Math Scores'!$F$6:$IC$6,BN$4,'Math Scores'!$F83:$IC83))</f>
        <is>
          <t/>
        </is>
      </c>
      <c r="BO82" s="519" t="inlineStr">
        <f aca="false">IF(COUNT('Math Scores'!$CX83:$DU83)=0,"",SUMIF('Math Scores'!$F$6:$IC$6,BO$4,'Math Scores'!$F83:$IC83))</f>
        <is>
          <t/>
        </is>
      </c>
      <c r="BP82" s="519" t="inlineStr">
        <f aca="false">IF(COUNT('Math Scores'!$CX83:$DU83)=0,"",SUMIF('Math Scores'!$F$6:$IC$6,BP$4,'Math Scores'!$F83:$IC83))</f>
        <is>
          <t/>
        </is>
      </c>
      <c r="BQ82" s="519" t="inlineStr">
        <f aca="false">IF(COUNT('Math Scores'!$CX83:$DU83)=0,"",SUMIF('Math Scores'!$F$6:$IC$6,BQ$4,'Math Scores'!$F83:$IC83))</f>
        <is>
          <t/>
        </is>
      </c>
      <c r="BR82" s="519" t="inlineStr">
        <f aca="false">IF(COUNT('Math Scores'!$CX83:$DU83)=0,"",SUMIF('Math Scores'!$F$6:$IC$6,BR$4,'Math Scores'!$F83:$IC83))</f>
        <is>
          <t/>
        </is>
      </c>
      <c r="BS82" s="519" t="inlineStr">
        <f aca="false">IF(COUNT('Math Scores'!$CX83:$DU83)=0,"",SUMIF('Math Scores'!$F$6:$IC$6,BS$4,'Math Scores'!$F83:$IC83))</f>
        <is>
          <t/>
        </is>
      </c>
      <c r="BT82" s="519" t="inlineStr">
        <f aca="false">IF(COUNT('Math Scores'!$CX83:$DU83)=0,"",SUMIF('Math Scores'!$F$6:$IC$6,BT$4,'Math Scores'!$F83:$IC83))</f>
        <is>
          <t/>
        </is>
      </c>
      <c r="BU82" s="519" t="inlineStr">
        <f aca="false">IF(COUNT('Math Scores'!$CX83:$DU83)=0,"",SUMIF('Math Scores'!$F$6:$IC$6,BU$4,'Math Scores'!$F83:$IC83))</f>
        <is>
          <t/>
        </is>
      </c>
      <c r="BV82" s="519" t="inlineStr">
        <f aca="false">IF(COUNT('Math Scores'!$CX83:$DU83)=0,"",SUMIF('Math Scores'!$F$6:$IC$6,BV$4,'Math Scores'!$F83:$IC83))</f>
        <is>
          <t/>
        </is>
      </c>
      <c r="BW82" s="519" t="inlineStr">
        <f aca="false">IF(COUNT('Math Scores'!$CX83:$DU83)=0,"",SUMIF('Math Scores'!$F$6:$IC$6,BW$4,'Math Scores'!$F83:$IC83))</f>
        <is>
          <t/>
        </is>
      </c>
      <c r="BX82" s="519" t="inlineStr">
        <f aca="false">IF(COUNT('Math Scores'!$CX83:$DU83)=0,"",SUMIF('Math Scores'!$F$6:$IC$6,BX$4,'Math Scores'!$F83:$IC83))</f>
        <is>
          <t/>
        </is>
      </c>
      <c r="BY82" s="519" t="inlineStr">
        <f aca="false">IF(COUNT('Math Scores'!$CX83:$DU83)=0,"",SUMIF('Math Scores'!$F$6:$IC$6,BY$4,'Math Scores'!$F83:$IC83))</f>
        <is>
          <t/>
        </is>
      </c>
      <c r="BZ82" s="519" t="inlineStr">
        <f aca="false">IF(COUNT('Math Scores'!$CX83:$DU83)=0,"",SUMIF('Math Scores'!$F$6:$IC$6,BZ$4,'Math Scores'!$F83:$IC83))</f>
        <is>
          <t/>
        </is>
      </c>
      <c r="CA82" s="519" t="inlineStr">
        <f aca="false">IF(COUNT('Math Scores'!$CX83:$DU83)=0,"",SUMIF('Math Scores'!$F$6:$IC$6,CA$4,'Math Scores'!$F83:$IC83))</f>
        <is>
          <t/>
        </is>
      </c>
      <c r="CB82" s="519" t="inlineStr">
        <f aca="false">IF(COUNT('Math Scores'!$CX83:$DU83)=0,"",SUMIF('Math Scores'!$F$6:$IC$6,CB$4,'Math Scores'!$F83:$IC83))</f>
        <is>
          <t/>
        </is>
      </c>
      <c r="CC82" s="519" t="inlineStr">
        <f aca="false">IF(COUNT('Math Scores'!$CX83:$DU83)=0,"",SUMIF('Math Scores'!$F$6:$IC$6,CC$4,'Math Scores'!$F83:$IC83))</f>
        <is>
          <t/>
        </is>
      </c>
      <c r="CD82" s="519" t="inlineStr">
        <f aca="false">IF(COUNT('Math Scores'!$DV83:$EU83)=0,"",SUMIF('Math Scores'!$F$6:$IC$6,CD$4,'Math Scores'!$F83:$IC83))</f>
        <is>
          <t/>
        </is>
      </c>
      <c r="CE82" s="519" t="inlineStr">
        <f aca="false">IF(COUNT('Math Scores'!$DV83:$EU83)=0,"",SUMIF('Math Scores'!$F$6:$IC$6,CE$4,'Math Scores'!$F83:$IC83))</f>
        <is>
          <t/>
        </is>
      </c>
      <c r="CF82" s="519" t="inlineStr">
        <f aca="false">IF(COUNT('Math Scores'!$DV83:$EU83)=0,"",SUMIF('Math Scores'!$F$6:$IC$6,CF$4,'Math Scores'!$F83:$IC83))</f>
        <is>
          <t/>
        </is>
      </c>
      <c r="CG82" s="519" t="inlineStr">
        <f aca="false">IF(COUNT('Math Scores'!$DV83:$EU83)=0,"",SUMIF('Math Scores'!$F$6:$IC$6,CG$4,'Math Scores'!$F83:$IC83))</f>
        <is>
          <t/>
        </is>
      </c>
      <c r="CH82" s="519" t="inlineStr">
        <f aca="false">IF(COUNT('Math Scores'!$DV83:$EU83)=0,"",SUMIF('Math Scores'!$F$6:$IC$6,CH$4,'Math Scores'!$F83:$IC83))</f>
        <is>
          <t/>
        </is>
      </c>
      <c r="CI82" s="519" t="inlineStr">
        <f aca="false">IF(COUNT('Math Scores'!$DV83:$EU83)=0,"",SUMIF('Math Scores'!$F$6:$IC$6,CI$4,'Math Scores'!$F83:$IC83))</f>
        <is>
          <t/>
        </is>
      </c>
      <c r="CJ82" s="519" t="inlineStr">
        <f aca="false">IF(COUNT('Math Scores'!$DV83:$EU83)=0,"",SUMIF('Math Scores'!$F$6:$IC$6,CJ$4,'Math Scores'!$F83:$IC83))</f>
        <is>
          <t/>
        </is>
      </c>
      <c r="CK82" s="519" t="inlineStr">
        <f aca="false">IF(COUNT('Math Scores'!$DV83:$EU83)=0,"",SUMIF('Math Scores'!$F$6:$IC$6,CK$4,'Math Scores'!$F83:$IC83))</f>
        <is>
          <t/>
        </is>
      </c>
      <c r="CL82" s="519" t="inlineStr">
        <f aca="false">IF(COUNT('Math Scores'!$DV83:$EU83)=0,"",SUMIF('Math Scores'!$F$6:$IC$6,CL$4,'Math Scores'!$F83:$IC83))</f>
        <is>
          <t/>
        </is>
      </c>
      <c r="CM82" s="519" t="inlineStr">
        <f aca="false">IF(COUNT('Math Scores'!$DV83:$EU83)=0,"",SUMIF('Math Scores'!$F$6:$IC$6,CM$4,'Math Scores'!$F83:$IC83))</f>
        <is>
          <t/>
        </is>
      </c>
      <c r="CN82" s="519" t="inlineStr">
        <f aca="false">IF(COUNT('Math Scores'!$DV83:$EU83)=0,"",SUMIF('Math Scores'!$F$6:$IC$6,CN$4,'Math Scores'!$F83:$IC83))</f>
        <is>
          <t/>
        </is>
      </c>
      <c r="CO82" s="519" t="inlineStr">
        <f aca="false">IF(COUNT('Math Scores'!$DV83:$EU83)=0,"",SUMIF('Math Scores'!$F$6:$IC$6,CO$4,'Math Scores'!$F83:$IC83))</f>
        <is>
          <t/>
        </is>
      </c>
      <c r="CP82" s="519" t="inlineStr">
        <f aca="false">IF(COUNT('Math Scores'!$DV83:$EU83)=0,"",SUMIF('Math Scores'!$F$6:$IC$6,CP$4,'Math Scores'!$F83:$IC83))</f>
        <is>
          <t/>
        </is>
      </c>
      <c r="CQ82" s="519" t="inlineStr">
        <f aca="false">IF(COUNT('Math Scores'!$DV83:$EU83)=0,"",SUMIF('Math Scores'!$F$6:$IC$6,CQ$4,'Math Scores'!$F83:$IC83))</f>
        <is>
          <t/>
        </is>
      </c>
      <c r="CR82" s="519" t="inlineStr">
        <f aca="false">IF(COUNT('Math Scores'!$DV83:$EU83)=0,"",SUMIF('Math Scores'!$F$6:$IC$6,CR$4,'Math Scores'!$F83:$IC83))</f>
        <is>
          <t/>
        </is>
      </c>
      <c r="CS82" s="519" t="inlineStr">
        <f aca="false">IF(COUNT('Math Scores'!$DV83:$EU83)=0,"",SUMIF('Math Scores'!$F$6:$IC$6,CS$4,'Math Scores'!$F83:$IC83))</f>
        <is>
          <t/>
        </is>
      </c>
      <c r="CT82" s="519" t="inlineStr">
        <f aca="false">IF(COUNT('Math Scores'!$EV83:$FW83)=0,"",SUMIF('Math Scores'!$F$6:$IC$6,CT$4,'Math Scores'!$F83:$IC83))</f>
        <is>
          <t/>
        </is>
      </c>
      <c r="CU82" s="519" t="inlineStr">
        <f aca="false">IF(COUNT('Math Scores'!$EV83:$FW83)=0,"",SUMIF('Math Scores'!$F$6:$IC$6,CU$4,'Math Scores'!$F83:$IC83))</f>
        <is>
          <t/>
        </is>
      </c>
      <c r="CV82" s="519" t="inlineStr">
        <f aca="false">IF(COUNT('Math Scores'!$EV83:$FW83)=0,"",SUMIF('Math Scores'!$F$6:$IC$6,CV$4,'Math Scores'!$F83:$IC83))</f>
        <is>
          <t/>
        </is>
      </c>
      <c r="CW82" s="519" t="inlineStr">
        <f aca="false">IF(COUNT('Math Scores'!$EV83:$FW83)=0,"",SUMIF('Math Scores'!$F$6:$IC$6,CW$4,'Math Scores'!$F83:$IC83))</f>
        <is>
          <t/>
        </is>
      </c>
      <c r="CX82" s="519" t="inlineStr">
        <f aca="false">IF(COUNT('Math Scores'!$EV83:$FW83)=0,"",SUMIF('Math Scores'!$F$6:$IC$6,CX$4,'Math Scores'!$F83:$IC83))</f>
        <is>
          <t/>
        </is>
      </c>
      <c r="CY82" s="519" t="inlineStr">
        <f aca="false">IF(COUNT('Math Scores'!$EV83:$FW83)=0,"",SUMIF('Math Scores'!$F$6:$IC$6,CY$4,'Math Scores'!$F83:$IC83))</f>
        <is>
          <t/>
        </is>
      </c>
      <c r="CZ82" s="519" t="inlineStr">
        <f aca="false">IF(COUNT('Math Scores'!$EV83:$FW83)=0,"",SUMIF('Math Scores'!$F$6:$IC$6,CZ$4,'Math Scores'!$F83:$IC83))</f>
        <is>
          <t/>
        </is>
      </c>
      <c r="DA82" s="519" t="inlineStr">
        <f aca="false">IF(COUNT('Math Scores'!$EV83:$FW83)=0,"",SUMIF('Math Scores'!$F$6:$IC$6,DA$4,'Math Scores'!$F83:$IC83))</f>
        <is>
          <t/>
        </is>
      </c>
      <c r="DB82" s="519" t="inlineStr">
        <f aca="false">IF(COUNT('Math Scores'!$EV83:$FW83)=0,"",SUMIF('Math Scores'!$F$6:$IC$6,DB$4,'Math Scores'!$F83:$IC83))</f>
        <is>
          <t/>
        </is>
      </c>
      <c r="DC82" s="519" t="inlineStr">
        <f aca="false">IF(COUNT('Math Scores'!$EV83:$FW83)=0,"",SUMIF('Math Scores'!$F$6:$IC$6,DC$4,'Math Scores'!$F83:$IC83))</f>
        <is>
          <t/>
        </is>
      </c>
      <c r="DD82" s="519" t="inlineStr">
        <f aca="false">IF(COUNT('Math Scores'!$EV83:$FW83)=0,"",SUMIF('Math Scores'!$F$6:$IC$6,DD$4,'Math Scores'!$F83:$IC83))</f>
        <is>
          <t/>
        </is>
      </c>
      <c r="DE82" s="519" t="inlineStr">
        <f aca="false">IF(COUNT('Math Scores'!$EV83:$FW83)=0,"",SUMIF('Math Scores'!$F$6:$IC$6,DE$4,'Math Scores'!$F83:$IC83))</f>
        <is>
          <t/>
        </is>
      </c>
      <c r="DF82" s="519" t="inlineStr">
        <f aca="false">IF(COUNT('Math Scores'!$EV83:$FW83)=0,"",SUMIF('Math Scores'!$F$6:$IC$6,DF$4,'Math Scores'!$F83:$IC83))</f>
        <is>
          <t/>
        </is>
      </c>
      <c r="DG82" s="519" t="inlineStr">
        <f aca="false">IF(COUNT('Math Scores'!$EV83:$FW83)=0,"",SUMIF('Math Scores'!$F$6:$IC$6,DG$4,'Math Scores'!$F83:$IC83))</f>
        <is>
          <t/>
        </is>
      </c>
    </row>
    <row r="83" customFormat="false" ht="12.75" hidden="false" customHeight="false" outlineLevel="0" collapsed="false">
      <c r="A83" s="421" t="n">
        <v>76</v>
      </c>
      <c r="B83" s="228" t="inlineStr">
        <f aca="false">'Math Scores'!B84</f>
        <is>
          <t/>
        </is>
      </c>
      <c r="C83" s="517" t="inlineStr">
        <f aca="false">IF(COUNT('Math Scores'!F84:HI84)=0, "", (SUMIF('Math Scores'!$F$5:$HI$5,"Yes",'Math Scores'!F84:HI84)/SUMIF('Math Scores'!$F$5:$HI$5,"Yes",'Math Scores'!$F$2:$HI$2)))</f>
        <is>
          <t/>
        </is>
      </c>
      <c r="D83" s="476" t="inlineStr">
        <f aca="false">IF(B83="","",IF(COUNT(H83:DG83)=0,"",IF(('Cover Sheet'!$AC$6="2nd"),(SUM(H83:W83)/SUM(H$2:W$2)),IF(('Cover Sheet'!$AC$6="3rd"),(SUM(X83:AI83)/SUM(X$2:AI$2)),IF(('Cover Sheet'!$AC$6="4th"),(SUM(AJ83:AW83)/SUM(AJ$2:AW$2)),IF(('Cover Sheet'!$AC$6="5th"),(SUM(AX83:BK83)/SUM(AX$2:BK$2)),IF(('Cover Sheet'!$AC$6="6th"),(SUM(BL83:CC83)/SUM(BL$2:CC$2)),IF(('Cover Sheet'!$AC$6="7th"),(SUM(CD83:CS83)/SUM(CD$2:CS$2)),IF(('Cover Sheet'!$AC$6="8th"),(SUM(CT83:DG83)/SUM(CT$2:DG$2)),"ERROR")))))))))</f>
        <is>
          <t/>
        </is>
      </c>
      <c r="E83" s="318" t="str">
        <f aca="false">IF(D83="","",IF(D83&gt;0.9,"A1",IF(D83&gt;0.8,"A2",IF(D83&gt;0.7,"B1",IF(D83&gt;0.6,"B2",IF(D83&gt;0.5,"C1",IF(D83&gt;0.4,"C2",IF(D83&gt;0.32,"D",IF(D83&gt;0.2,"E1","E2")))))))))</f>
        <v/>
      </c>
      <c r="F83" s="476" t="str">
        <f aca="false">IF(G83="","",IF(G83&gt;=0.9,"Distinction",IF(G83&gt;=0.75,"First Class",IF(G83&gt;=0.56,"Second Class",IF(G83&gt;=0.35,"Pass","Unsatisfactory")))))</f>
        <v/>
      </c>
      <c r="G83" s="518" t="inlineStr">
        <f aca="false">IF(OR(B83="",'Cover Sheet'!$AC$6=""),"",IF(('Cover Sheet'!$AC$6="2nd"),(VLOOKUP(ROUND((D83*100),0),Goals!$E$4:$H$104,2,1)/100),IF(('Cover Sheet'!$AC$6="3rd"),(VLOOKUP(ROUND((D83*100),0),Goals!$E$4:$H$104,3,1)/100),VLOOKUP(ROUND((D83*100),0),Goals!$E$4:$H$104,4,1)/100)))</f>
        <is>
          <t/>
        </is>
      </c>
      <c r="H83" s="519" t="inlineStr">
        <f aca="false">IF(COUNT('Math Scores'!$F84:$AC84)=0,"",SUMIF('Math Scores'!$F$6:$IC$6,H$4,'Math Scores'!$F84:$IC84))</f>
        <is>
          <t/>
        </is>
      </c>
      <c r="I83" s="519" t="inlineStr">
        <f aca="false">IF(COUNT('Math Scores'!$F84:$AC84)=0,"",SUMIF('Math Scores'!$F$6:$IC$6,I$4,'Math Scores'!$F84:$IC84))</f>
        <is>
          <t/>
        </is>
      </c>
      <c r="J83" s="519" t="inlineStr">
        <f aca="false">IF(COUNT('Math Scores'!$F84:$AC84)=0,"",SUMIF('Math Scores'!$F$6:$IC$6,J$4,'Math Scores'!$F84:$IC84))</f>
        <is>
          <t/>
        </is>
      </c>
      <c r="K83" s="519" t="inlineStr">
        <f aca="false">IF(COUNT('Math Scores'!$F84:$AC84)=0,"",SUMIF('Math Scores'!$F$6:$IC$6,K$4,'Math Scores'!$F84:$IC84))</f>
        <is>
          <t/>
        </is>
      </c>
      <c r="L83" s="519" t="inlineStr">
        <f aca="false">IF(COUNT('Math Scores'!$F84:$AC84)=0,"",SUMIF('Math Scores'!$F$6:$IC$6,L$4,'Math Scores'!$F84:$IC84))</f>
        <is>
          <t/>
        </is>
      </c>
      <c r="M83" s="519" t="inlineStr">
        <f aca="false">IF(COUNT('Math Scores'!$F84:$AC84)=0,"",SUMIF('Math Scores'!$F$6:$IC$6,M$4,'Math Scores'!$F84:$IC84))</f>
        <is>
          <t/>
        </is>
      </c>
      <c r="N83" s="519" t="inlineStr">
        <f aca="false">IF(COUNT('Math Scores'!$F84:$AC84)=0,"",SUMIF('Math Scores'!$F$6:$IC$6,N$4,'Math Scores'!$F84:$IC84))</f>
        <is>
          <t/>
        </is>
      </c>
      <c r="O83" s="519" t="inlineStr">
        <f aca="false">IF(COUNT('Math Scores'!$F84:$AC84)=0,"",SUMIF('Math Scores'!$F$6:$IC$6,O$4,'Math Scores'!$F84:$IC84))</f>
        <is>
          <t/>
        </is>
      </c>
      <c r="P83" s="519" t="inlineStr">
        <f aca="false">IF(COUNT('Math Scores'!$F84:$AC84)=0,"",SUMIF('Math Scores'!$F$6:$IC$6,P$4,'Math Scores'!$F84:$IC84))</f>
        <is>
          <t/>
        </is>
      </c>
      <c r="Q83" s="519" t="inlineStr">
        <f aca="false">IF(COUNT('Math Scores'!$F84:$AC84)=0,"",SUMIF('Math Scores'!$F$6:$IC$6,Q$4,'Math Scores'!$F84:$IC84))</f>
        <is>
          <t/>
        </is>
      </c>
      <c r="R83" s="519" t="inlineStr">
        <f aca="false">IF(COUNT('Math Scores'!$F84:$AC84)=0,"",SUMIF('Math Scores'!$F$6:$IC$6,R$4,'Math Scores'!$F84:$IC84))</f>
        <is>
          <t/>
        </is>
      </c>
      <c r="S83" s="519"/>
      <c r="T83" s="519"/>
      <c r="U83" s="519"/>
      <c r="V83" s="519"/>
      <c r="W83" s="519"/>
      <c r="X83" s="519" t="inlineStr">
        <f aca="false">IF(COUNT('Math Scores'!$AD84:$AZ84)=0,"",SUMIF('Math Scores'!$F$6:$IC$6,X$4,'Math Scores'!$F84:$IC84))</f>
        <is>
          <t/>
        </is>
      </c>
      <c r="Y83" s="519" t="inlineStr">
        <f aca="false">IF(COUNT('Math Scores'!$AD84:$AZ84)=0,"",SUMIF('Math Scores'!$F$6:$IC$6,Y$4,'Math Scores'!$F84:$IC84))</f>
        <is>
          <t/>
        </is>
      </c>
      <c r="Z83" s="519" t="inlineStr">
        <f aca="false">IF(COUNT('Math Scores'!$AD84:$AZ84)=0,"",SUMIF('Math Scores'!$F$6:$IC$6,Z$4,'Math Scores'!$F84:$IC84))</f>
        <is>
          <t/>
        </is>
      </c>
      <c r="AA83" s="519" t="inlineStr">
        <f aca="false">IF(COUNT('Math Scores'!$AD84:$AZ84)=0,"",SUMIF('Math Scores'!$F$6:$IC$6,AA$4,'Math Scores'!$F84:$IC84))</f>
        <is>
          <t/>
        </is>
      </c>
      <c r="AB83" s="519" t="inlineStr">
        <f aca="false">IF(COUNT('Math Scores'!$AD84:$AZ84)=0,"",SUMIF('Math Scores'!$F$6:$IC$6,AB$4,'Math Scores'!$F84:$IC84))</f>
        <is>
          <t/>
        </is>
      </c>
      <c r="AC83" s="519" t="inlineStr">
        <f aca="false">IF(COUNT('Math Scores'!$AD84:$AZ84)=0,"",SUMIF('Math Scores'!$F$6:$IC$6,AC$4,'Math Scores'!$F84:$IC84))</f>
        <is>
          <t/>
        </is>
      </c>
      <c r="AD83" s="519" t="inlineStr">
        <f aca="false">IF(COUNT('Math Scores'!$AD84:$AZ84)=0,"",SUMIF('Math Scores'!$F$6:$IC$6,AD$4,'Math Scores'!$F84:$IC84))</f>
        <is>
          <t/>
        </is>
      </c>
      <c r="AE83" s="519" t="inlineStr">
        <f aca="false">IF(COUNT('Math Scores'!$AD84:$AZ84)=0,"",SUMIF('Math Scores'!$F$6:$IC$6,AE$4,'Math Scores'!$F84:$IC84))</f>
        <is>
          <t/>
        </is>
      </c>
      <c r="AF83" s="519" t="inlineStr">
        <f aca="false">IF(COUNT('Math Scores'!$AD84:$AZ84)=0,"",SUMIF('Math Scores'!$F$6:$IC$6,AF$4,'Math Scores'!$F84:$IC84))</f>
        <is>
          <t/>
        </is>
      </c>
      <c r="AG83" s="519" t="inlineStr">
        <f aca="false">IF(COUNT('Math Scores'!$AD84:$AZ84)=0,"",SUMIF('Math Scores'!$F$6:$IC$6,AG$4,'Math Scores'!$F84:$IC84))</f>
        <is>
          <t/>
        </is>
      </c>
      <c r="AH83" s="519" t="inlineStr">
        <f aca="false">IF(COUNT('Math Scores'!$AD84:$AZ84)=0,"",SUMIF('Math Scores'!$F$6:$IC$6,AH$4,'Math Scores'!$F84:$IC84))</f>
        <is>
          <t/>
        </is>
      </c>
      <c r="AI83" s="519" t="inlineStr">
        <f aca="false">IF(COUNT('Math Scores'!$AD84:$AZ84)=0,"",SUMIF('Math Scores'!$F$6:$IC$6,AI$4,'Math Scores'!$F84:$IC84))</f>
        <is>
          <t/>
        </is>
      </c>
      <c r="AJ83" s="519" t="inlineStr">
        <f aca="false">IF(COUNT('Math Scores'!$BA84:$BY84)=0,"",SUMIF('Math Scores'!$F$6:$IC$6,AJ$4,'Math Scores'!$F84:$IC84))</f>
        <is>
          <t/>
        </is>
      </c>
      <c r="AK83" s="519" t="inlineStr">
        <f aca="false">IF(COUNT('Math Scores'!$BA84:$BY84)=0,"",SUMIF('Math Scores'!$F$6:$IC$6,AK$4,'Math Scores'!$F84:$IC84))</f>
        <is>
          <t/>
        </is>
      </c>
      <c r="AL83" s="519" t="inlineStr">
        <f aca="false">IF(COUNT('Math Scores'!$BA84:$BY84)=0,"",SUMIF('Math Scores'!$F$6:$IC$6,AL$4,'Math Scores'!$F84:$IC84))</f>
        <is>
          <t/>
        </is>
      </c>
      <c r="AM83" s="519" t="inlineStr">
        <f aca="false">IF(COUNT('Math Scores'!$BA84:$BY84)=0,"",SUMIF('Math Scores'!$F$6:$IC$6,AM$4,'Math Scores'!$F84:$IC84))</f>
        <is>
          <t/>
        </is>
      </c>
      <c r="AN83" s="519" t="inlineStr">
        <f aca="false">IF(COUNT('Math Scores'!$BA84:$BY84)=0,"",SUMIF('Math Scores'!$F$6:$IC$6,AN$4,'Math Scores'!$F84:$IC84))</f>
        <is>
          <t/>
        </is>
      </c>
      <c r="AO83" s="519" t="inlineStr">
        <f aca="false">IF(COUNT('Math Scores'!$BA84:$BY84)=0,"",SUMIF('Math Scores'!$F$6:$IC$6,AO$4,'Math Scores'!$F84:$IC84))</f>
        <is>
          <t/>
        </is>
      </c>
      <c r="AP83" s="519" t="inlineStr">
        <f aca="false">IF(COUNT('Math Scores'!$BA84:$BY84)=0,"",SUMIF('Math Scores'!$F$6:$IC$6,AP$4,'Math Scores'!$F84:$IC84))</f>
        <is>
          <t/>
        </is>
      </c>
      <c r="AQ83" s="519" t="inlineStr">
        <f aca="false">IF(COUNT('Math Scores'!$BA84:$BY84)=0,"",SUMIF('Math Scores'!$F$6:$IC$6,AQ$4,'Math Scores'!$F84:$IC84))</f>
        <is>
          <t/>
        </is>
      </c>
      <c r="AR83" s="519" t="inlineStr">
        <f aca="false">IF(COUNT('Math Scores'!$BA84:$BY84)=0,"",SUMIF('Math Scores'!$F$6:$IC$6,AR$4,'Math Scores'!$F84:$IC84))</f>
        <is>
          <t/>
        </is>
      </c>
      <c r="AS83" s="519" t="inlineStr">
        <f aca="false">IF(COUNT('Math Scores'!$BA84:$BY84)=0,"",SUMIF('Math Scores'!$F$6:$IC$6,AS$4,'Math Scores'!$F84:$IC84))</f>
        <is>
          <t/>
        </is>
      </c>
      <c r="AT83" s="519" t="inlineStr">
        <f aca="false">IF(COUNT('Math Scores'!$BA84:$BY84)=0,"",SUMIF('Math Scores'!$F$6:$IC$6,AT$4,'Math Scores'!$F84:$IC84))</f>
        <is>
          <t/>
        </is>
      </c>
      <c r="AU83" s="519" t="inlineStr">
        <f aca="false">IF(COUNT('Math Scores'!$BA84:$BY84)=0,"",SUMIF('Math Scores'!$F$6:$IC$6,AU$4,'Math Scores'!$F84:$IC84))</f>
        <is>
          <t/>
        </is>
      </c>
      <c r="AV83" s="519" t="inlineStr">
        <f aca="false">IF(COUNT('Math Scores'!$BA84:$BY84)=0,"",SUMIF('Math Scores'!$F$6:$IC$6,AV$4,'Math Scores'!$F84:$IC84))</f>
        <is>
          <t/>
        </is>
      </c>
      <c r="AW83" s="519" t="inlineStr">
        <f aca="false">IF(COUNT('Math Scores'!$BA84:$BY84)=0,"",SUMIF('Math Scores'!$F$6:$IC$6,AW$4,'Math Scores'!$F84:$IC84))</f>
        <is>
          <t/>
        </is>
      </c>
      <c r="AX83" s="519" t="inlineStr">
        <f aca="false">IF(COUNT('Math Scores'!$BZ84:$CW84)=0,"",SUMIF('Math Scores'!$F$6:$IC$6,AX$4,'Math Scores'!$F84:$IC84))</f>
        <is>
          <t/>
        </is>
      </c>
      <c r="AY83" s="519" t="inlineStr">
        <f aca="false">IF(COUNT('Math Scores'!$BZ84:$CW84)=0,"",SUMIF('Math Scores'!$F$6:$IC$6,AY$4,'Math Scores'!$F84:$IC84))</f>
        <is>
          <t/>
        </is>
      </c>
      <c r="AZ83" s="519" t="inlineStr">
        <f aca="false">IF(COUNT('Math Scores'!$BZ84:$CW84)=0,"",SUMIF('Math Scores'!$F$6:$IC$6,AZ$4,'Math Scores'!$F84:$IC84))</f>
        <is>
          <t/>
        </is>
      </c>
      <c r="BA83" s="519" t="inlineStr">
        <f aca="false">IF(COUNT('Math Scores'!$BZ84:$CW84)=0,"",SUMIF('Math Scores'!$F$6:$IC$6,BA$4,'Math Scores'!$F84:$IC84))</f>
        <is>
          <t/>
        </is>
      </c>
      <c r="BB83" s="519" t="inlineStr">
        <f aca="false">IF(COUNT('Math Scores'!$BZ84:$CW84)=0,"",SUMIF('Math Scores'!$F$6:$IC$6,BB$4,'Math Scores'!$F84:$IC84))</f>
        <is>
          <t/>
        </is>
      </c>
      <c r="BC83" s="519" t="inlineStr">
        <f aca="false">IF(COUNT('Math Scores'!$BZ84:$CW84)=0,"",SUMIF('Math Scores'!$F$6:$IC$6,BC$4,'Math Scores'!$F84:$IC84))</f>
        <is>
          <t/>
        </is>
      </c>
      <c r="BD83" s="519" t="inlineStr">
        <f aca="false">IF(COUNT('Math Scores'!$BZ84:$CW84)=0,"",SUMIF('Math Scores'!$F$6:$IC$6,BD$4,'Math Scores'!$F84:$IC84))</f>
        <is>
          <t/>
        </is>
      </c>
      <c r="BE83" s="519" t="inlineStr">
        <f aca="false">IF(COUNT('Math Scores'!$BZ84:$CW84)=0,"",SUMIF('Math Scores'!$F$6:$IC$6,BE$4,'Math Scores'!$F84:$IC84))</f>
        <is>
          <t/>
        </is>
      </c>
      <c r="BF83" s="519" t="inlineStr">
        <f aca="false">IF(COUNT('Math Scores'!$BZ84:$CW84)=0,"",SUMIF('Math Scores'!$F$6:$IC$6,BF$4,'Math Scores'!$F84:$IC84))</f>
        <is>
          <t/>
        </is>
      </c>
      <c r="BG83" s="519" t="inlineStr">
        <f aca="false">IF(COUNT('Math Scores'!$BZ84:$CW84)=0,"",SUMIF('Math Scores'!$F$6:$IC$6,BG$4,'Math Scores'!$F84:$IC84))</f>
        <is>
          <t/>
        </is>
      </c>
      <c r="BH83" s="519" t="inlineStr">
        <f aca="false">IF(COUNT('Math Scores'!$BZ84:$CW84)=0,"",SUMIF('Math Scores'!$F$6:$IC$6,BH$4,'Math Scores'!$F84:$IC84))</f>
        <is>
          <t/>
        </is>
      </c>
      <c r="BI83" s="519" t="inlineStr">
        <f aca="false">IF(COUNT('Math Scores'!$BZ84:$CW84)=0,"",SUMIF('Math Scores'!$F$6:$IC$6,BI$4,'Math Scores'!$F84:$IC84))</f>
        <is>
          <t/>
        </is>
      </c>
      <c r="BJ83" s="519" t="inlineStr">
        <f aca="false">IF(COUNT('Math Scores'!$BZ84:$CW84)=0,"",SUMIF('Math Scores'!$F$6:$IC$6,BJ$4,'Math Scores'!$F84:$IC84))</f>
        <is>
          <t/>
        </is>
      </c>
      <c r="BK83" s="519" t="inlineStr">
        <f aca="false">IF(COUNT('Math Scores'!$BZ84:$CW84)=0,"",SUMIF('Math Scores'!$F$6:$IC$6,BK$4,'Math Scores'!$F84:$IC84))</f>
        <is>
          <t/>
        </is>
      </c>
      <c r="BL83" s="519" t="inlineStr">
        <f aca="false">IF(COUNT('Math Scores'!$CX84:$DU84)=0,"",SUMIF('Math Scores'!$F$6:$IC$6,BL$4,'Math Scores'!$F84:$IC84))</f>
        <is>
          <t/>
        </is>
      </c>
      <c r="BM83" s="519" t="inlineStr">
        <f aca="false">IF(COUNT('Math Scores'!$CX84:$DU84)=0,"",SUMIF('Math Scores'!$F$6:$IC$6,BM$4,'Math Scores'!$F84:$IC84))</f>
        <is>
          <t/>
        </is>
      </c>
      <c r="BN83" s="519" t="inlineStr">
        <f aca="false">IF(COUNT('Math Scores'!$CX84:$DU84)=0,"",SUMIF('Math Scores'!$F$6:$IC$6,BN$4,'Math Scores'!$F84:$IC84))</f>
        <is>
          <t/>
        </is>
      </c>
      <c r="BO83" s="519" t="inlineStr">
        <f aca="false">IF(COUNT('Math Scores'!$CX84:$DU84)=0,"",SUMIF('Math Scores'!$F$6:$IC$6,BO$4,'Math Scores'!$F84:$IC84))</f>
        <is>
          <t/>
        </is>
      </c>
      <c r="BP83" s="519" t="inlineStr">
        <f aca="false">IF(COUNT('Math Scores'!$CX84:$DU84)=0,"",SUMIF('Math Scores'!$F$6:$IC$6,BP$4,'Math Scores'!$F84:$IC84))</f>
        <is>
          <t/>
        </is>
      </c>
      <c r="BQ83" s="519" t="inlineStr">
        <f aca="false">IF(COUNT('Math Scores'!$CX84:$DU84)=0,"",SUMIF('Math Scores'!$F$6:$IC$6,BQ$4,'Math Scores'!$F84:$IC84))</f>
        <is>
          <t/>
        </is>
      </c>
      <c r="BR83" s="519" t="inlineStr">
        <f aca="false">IF(COUNT('Math Scores'!$CX84:$DU84)=0,"",SUMIF('Math Scores'!$F$6:$IC$6,BR$4,'Math Scores'!$F84:$IC84))</f>
        <is>
          <t/>
        </is>
      </c>
      <c r="BS83" s="519" t="inlineStr">
        <f aca="false">IF(COUNT('Math Scores'!$CX84:$DU84)=0,"",SUMIF('Math Scores'!$F$6:$IC$6,BS$4,'Math Scores'!$F84:$IC84))</f>
        <is>
          <t/>
        </is>
      </c>
      <c r="BT83" s="519" t="inlineStr">
        <f aca="false">IF(COUNT('Math Scores'!$CX84:$DU84)=0,"",SUMIF('Math Scores'!$F$6:$IC$6,BT$4,'Math Scores'!$F84:$IC84))</f>
        <is>
          <t/>
        </is>
      </c>
      <c r="BU83" s="519" t="inlineStr">
        <f aca="false">IF(COUNT('Math Scores'!$CX84:$DU84)=0,"",SUMIF('Math Scores'!$F$6:$IC$6,BU$4,'Math Scores'!$F84:$IC84))</f>
        <is>
          <t/>
        </is>
      </c>
      <c r="BV83" s="519" t="inlineStr">
        <f aca="false">IF(COUNT('Math Scores'!$CX84:$DU84)=0,"",SUMIF('Math Scores'!$F$6:$IC$6,BV$4,'Math Scores'!$F84:$IC84))</f>
        <is>
          <t/>
        </is>
      </c>
      <c r="BW83" s="519" t="inlineStr">
        <f aca="false">IF(COUNT('Math Scores'!$CX84:$DU84)=0,"",SUMIF('Math Scores'!$F$6:$IC$6,BW$4,'Math Scores'!$F84:$IC84))</f>
        <is>
          <t/>
        </is>
      </c>
      <c r="BX83" s="519" t="inlineStr">
        <f aca="false">IF(COUNT('Math Scores'!$CX84:$DU84)=0,"",SUMIF('Math Scores'!$F$6:$IC$6,BX$4,'Math Scores'!$F84:$IC84))</f>
        <is>
          <t/>
        </is>
      </c>
      <c r="BY83" s="519" t="inlineStr">
        <f aca="false">IF(COUNT('Math Scores'!$CX84:$DU84)=0,"",SUMIF('Math Scores'!$F$6:$IC$6,BY$4,'Math Scores'!$F84:$IC84))</f>
        <is>
          <t/>
        </is>
      </c>
      <c r="BZ83" s="519" t="inlineStr">
        <f aca="false">IF(COUNT('Math Scores'!$CX84:$DU84)=0,"",SUMIF('Math Scores'!$F$6:$IC$6,BZ$4,'Math Scores'!$F84:$IC84))</f>
        <is>
          <t/>
        </is>
      </c>
      <c r="CA83" s="519" t="inlineStr">
        <f aca="false">IF(COUNT('Math Scores'!$CX84:$DU84)=0,"",SUMIF('Math Scores'!$F$6:$IC$6,CA$4,'Math Scores'!$F84:$IC84))</f>
        <is>
          <t/>
        </is>
      </c>
      <c r="CB83" s="519" t="inlineStr">
        <f aca="false">IF(COUNT('Math Scores'!$CX84:$DU84)=0,"",SUMIF('Math Scores'!$F$6:$IC$6,CB$4,'Math Scores'!$F84:$IC84))</f>
        <is>
          <t/>
        </is>
      </c>
      <c r="CC83" s="519" t="inlineStr">
        <f aca="false">IF(COUNT('Math Scores'!$CX84:$DU84)=0,"",SUMIF('Math Scores'!$F$6:$IC$6,CC$4,'Math Scores'!$F84:$IC84))</f>
        <is>
          <t/>
        </is>
      </c>
      <c r="CD83" s="519" t="inlineStr">
        <f aca="false">IF(COUNT('Math Scores'!$DV84:$EU84)=0,"",SUMIF('Math Scores'!$F$6:$IC$6,CD$4,'Math Scores'!$F84:$IC84))</f>
        <is>
          <t/>
        </is>
      </c>
      <c r="CE83" s="519" t="inlineStr">
        <f aca="false">IF(COUNT('Math Scores'!$DV84:$EU84)=0,"",SUMIF('Math Scores'!$F$6:$IC$6,CE$4,'Math Scores'!$F84:$IC84))</f>
        <is>
          <t/>
        </is>
      </c>
      <c r="CF83" s="519" t="inlineStr">
        <f aca="false">IF(COUNT('Math Scores'!$DV84:$EU84)=0,"",SUMIF('Math Scores'!$F$6:$IC$6,CF$4,'Math Scores'!$F84:$IC84))</f>
        <is>
          <t/>
        </is>
      </c>
      <c r="CG83" s="519" t="inlineStr">
        <f aca="false">IF(COUNT('Math Scores'!$DV84:$EU84)=0,"",SUMIF('Math Scores'!$F$6:$IC$6,CG$4,'Math Scores'!$F84:$IC84))</f>
        <is>
          <t/>
        </is>
      </c>
      <c r="CH83" s="519" t="inlineStr">
        <f aca="false">IF(COUNT('Math Scores'!$DV84:$EU84)=0,"",SUMIF('Math Scores'!$F$6:$IC$6,CH$4,'Math Scores'!$F84:$IC84))</f>
        <is>
          <t/>
        </is>
      </c>
      <c r="CI83" s="519" t="inlineStr">
        <f aca="false">IF(COUNT('Math Scores'!$DV84:$EU84)=0,"",SUMIF('Math Scores'!$F$6:$IC$6,CI$4,'Math Scores'!$F84:$IC84))</f>
        <is>
          <t/>
        </is>
      </c>
      <c r="CJ83" s="519" t="inlineStr">
        <f aca="false">IF(COUNT('Math Scores'!$DV84:$EU84)=0,"",SUMIF('Math Scores'!$F$6:$IC$6,CJ$4,'Math Scores'!$F84:$IC84))</f>
        <is>
          <t/>
        </is>
      </c>
      <c r="CK83" s="519" t="inlineStr">
        <f aca="false">IF(COUNT('Math Scores'!$DV84:$EU84)=0,"",SUMIF('Math Scores'!$F$6:$IC$6,CK$4,'Math Scores'!$F84:$IC84))</f>
        <is>
          <t/>
        </is>
      </c>
      <c r="CL83" s="519" t="inlineStr">
        <f aca="false">IF(COUNT('Math Scores'!$DV84:$EU84)=0,"",SUMIF('Math Scores'!$F$6:$IC$6,CL$4,'Math Scores'!$F84:$IC84))</f>
        <is>
          <t/>
        </is>
      </c>
      <c r="CM83" s="519" t="inlineStr">
        <f aca="false">IF(COUNT('Math Scores'!$DV84:$EU84)=0,"",SUMIF('Math Scores'!$F$6:$IC$6,CM$4,'Math Scores'!$F84:$IC84))</f>
        <is>
          <t/>
        </is>
      </c>
      <c r="CN83" s="519" t="inlineStr">
        <f aca="false">IF(COUNT('Math Scores'!$DV84:$EU84)=0,"",SUMIF('Math Scores'!$F$6:$IC$6,CN$4,'Math Scores'!$F84:$IC84))</f>
        <is>
          <t/>
        </is>
      </c>
      <c r="CO83" s="519" t="inlineStr">
        <f aca="false">IF(COUNT('Math Scores'!$DV84:$EU84)=0,"",SUMIF('Math Scores'!$F$6:$IC$6,CO$4,'Math Scores'!$F84:$IC84))</f>
        <is>
          <t/>
        </is>
      </c>
      <c r="CP83" s="519" t="inlineStr">
        <f aca="false">IF(COUNT('Math Scores'!$DV84:$EU84)=0,"",SUMIF('Math Scores'!$F$6:$IC$6,CP$4,'Math Scores'!$F84:$IC84))</f>
        <is>
          <t/>
        </is>
      </c>
      <c r="CQ83" s="519" t="inlineStr">
        <f aca="false">IF(COUNT('Math Scores'!$DV84:$EU84)=0,"",SUMIF('Math Scores'!$F$6:$IC$6,CQ$4,'Math Scores'!$F84:$IC84))</f>
        <is>
          <t/>
        </is>
      </c>
      <c r="CR83" s="519" t="inlineStr">
        <f aca="false">IF(COUNT('Math Scores'!$DV84:$EU84)=0,"",SUMIF('Math Scores'!$F$6:$IC$6,CR$4,'Math Scores'!$F84:$IC84))</f>
        <is>
          <t/>
        </is>
      </c>
      <c r="CS83" s="519" t="inlineStr">
        <f aca="false">IF(COUNT('Math Scores'!$DV84:$EU84)=0,"",SUMIF('Math Scores'!$F$6:$IC$6,CS$4,'Math Scores'!$F84:$IC84))</f>
        <is>
          <t/>
        </is>
      </c>
      <c r="CT83" s="519" t="inlineStr">
        <f aca="false">IF(COUNT('Math Scores'!$EV84:$FW84)=0,"",SUMIF('Math Scores'!$F$6:$IC$6,CT$4,'Math Scores'!$F84:$IC84))</f>
        <is>
          <t/>
        </is>
      </c>
      <c r="CU83" s="519" t="inlineStr">
        <f aca="false">IF(COUNT('Math Scores'!$EV84:$FW84)=0,"",SUMIF('Math Scores'!$F$6:$IC$6,CU$4,'Math Scores'!$F84:$IC84))</f>
        <is>
          <t/>
        </is>
      </c>
      <c r="CV83" s="519" t="inlineStr">
        <f aca="false">IF(COUNT('Math Scores'!$EV84:$FW84)=0,"",SUMIF('Math Scores'!$F$6:$IC$6,CV$4,'Math Scores'!$F84:$IC84))</f>
        <is>
          <t/>
        </is>
      </c>
      <c r="CW83" s="519" t="inlineStr">
        <f aca="false">IF(COUNT('Math Scores'!$EV84:$FW84)=0,"",SUMIF('Math Scores'!$F$6:$IC$6,CW$4,'Math Scores'!$F84:$IC84))</f>
        <is>
          <t/>
        </is>
      </c>
      <c r="CX83" s="519" t="inlineStr">
        <f aca="false">IF(COUNT('Math Scores'!$EV84:$FW84)=0,"",SUMIF('Math Scores'!$F$6:$IC$6,CX$4,'Math Scores'!$F84:$IC84))</f>
        <is>
          <t/>
        </is>
      </c>
      <c r="CY83" s="519" t="inlineStr">
        <f aca="false">IF(COUNT('Math Scores'!$EV84:$FW84)=0,"",SUMIF('Math Scores'!$F$6:$IC$6,CY$4,'Math Scores'!$F84:$IC84))</f>
        <is>
          <t/>
        </is>
      </c>
      <c r="CZ83" s="519" t="inlineStr">
        <f aca="false">IF(COUNT('Math Scores'!$EV84:$FW84)=0,"",SUMIF('Math Scores'!$F$6:$IC$6,CZ$4,'Math Scores'!$F84:$IC84))</f>
        <is>
          <t/>
        </is>
      </c>
      <c r="DA83" s="519" t="inlineStr">
        <f aca="false">IF(COUNT('Math Scores'!$EV84:$FW84)=0,"",SUMIF('Math Scores'!$F$6:$IC$6,DA$4,'Math Scores'!$F84:$IC84))</f>
        <is>
          <t/>
        </is>
      </c>
      <c r="DB83" s="519" t="inlineStr">
        <f aca="false">IF(COUNT('Math Scores'!$EV84:$FW84)=0,"",SUMIF('Math Scores'!$F$6:$IC$6,DB$4,'Math Scores'!$F84:$IC84))</f>
        <is>
          <t/>
        </is>
      </c>
      <c r="DC83" s="519" t="inlineStr">
        <f aca="false">IF(COUNT('Math Scores'!$EV84:$FW84)=0,"",SUMIF('Math Scores'!$F$6:$IC$6,DC$4,'Math Scores'!$F84:$IC84))</f>
        <is>
          <t/>
        </is>
      </c>
      <c r="DD83" s="519" t="inlineStr">
        <f aca="false">IF(COUNT('Math Scores'!$EV84:$FW84)=0,"",SUMIF('Math Scores'!$F$6:$IC$6,DD$4,'Math Scores'!$F84:$IC84))</f>
        <is>
          <t/>
        </is>
      </c>
      <c r="DE83" s="519" t="inlineStr">
        <f aca="false">IF(COUNT('Math Scores'!$EV84:$FW84)=0,"",SUMIF('Math Scores'!$F$6:$IC$6,DE$4,'Math Scores'!$F84:$IC84))</f>
        <is>
          <t/>
        </is>
      </c>
      <c r="DF83" s="519" t="inlineStr">
        <f aca="false">IF(COUNT('Math Scores'!$EV84:$FW84)=0,"",SUMIF('Math Scores'!$F$6:$IC$6,DF$4,'Math Scores'!$F84:$IC84))</f>
        <is>
          <t/>
        </is>
      </c>
      <c r="DG83" s="519" t="inlineStr">
        <f aca="false">IF(COUNT('Math Scores'!$EV84:$FW84)=0,"",SUMIF('Math Scores'!$F$6:$IC$6,DG$4,'Math Scores'!$F84:$IC84))</f>
        <is>
          <t/>
        </is>
      </c>
    </row>
    <row r="84" customFormat="false" ht="12.75" hidden="false" customHeight="false" outlineLevel="0" collapsed="false">
      <c r="A84" s="421" t="n">
        <v>77</v>
      </c>
      <c r="B84" s="228" t="inlineStr">
        <f aca="false">'Math Scores'!B85</f>
        <is>
          <t/>
        </is>
      </c>
      <c r="C84" s="517" t="inlineStr">
        <f aca="false">IF(COUNT('Math Scores'!F85:HI85)=0, "", (SUMIF('Math Scores'!$F$5:$HI$5,"Yes",'Math Scores'!F85:HI85)/SUMIF('Math Scores'!$F$5:$HI$5,"Yes",'Math Scores'!$F$2:$HI$2)))</f>
        <is>
          <t/>
        </is>
      </c>
      <c r="D84" s="476" t="inlineStr">
        <f aca="false">IF(B84="","",IF(COUNT(H84:DG84)=0,"",IF(('Cover Sheet'!$AC$6="2nd"),(SUM(H84:W84)/SUM(H$2:W$2)),IF(('Cover Sheet'!$AC$6="3rd"),(SUM(X84:AI84)/SUM(X$2:AI$2)),IF(('Cover Sheet'!$AC$6="4th"),(SUM(AJ84:AW84)/SUM(AJ$2:AW$2)),IF(('Cover Sheet'!$AC$6="5th"),(SUM(AX84:BK84)/SUM(AX$2:BK$2)),IF(('Cover Sheet'!$AC$6="6th"),(SUM(BL84:CC84)/SUM(BL$2:CC$2)),IF(('Cover Sheet'!$AC$6="7th"),(SUM(CD84:CS84)/SUM(CD$2:CS$2)),IF(('Cover Sheet'!$AC$6="8th"),(SUM(CT84:DG84)/SUM(CT$2:DG$2)),"ERROR")))))))))</f>
        <is>
          <t/>
        </is>
      </c>
      <c r="E84" s="318" t="str">
        <f aca="false">IF(D84="","",IF(D84&gt;0.9,"A1",IF(D84&gt;0.8,"A2",IF(D84&gt;0.7,"B1",IF(D84&gt;0.6,"B2",IF(D84&gt;0.5,"C1",IF(D84&gt;0.4,"C2",IF(D84&gt;0.32,"D",IF(D84&gt;0.2,"E1","E2")))))))))</f>
        <v/>
      </c>
      <c r="F84" s="476" t="str">
        <f aca="false">IF(G84="","",IF(G84&gt;=0.9,"Distinction",IF(G84&gt;=0.75,"First Class",IF(G84&gt;=0.56,"Second Class",IF(G84&gt;=0.35,"Pass","Unsatisfactory")))))</f>
        <v/>
      </c>
      <c r="G84" s="518" t="inlineStr">
        <f aca="false">IF(OR(B84="",'Cover Sheet'!$AC$6=""),"",IF(('Cover Sheet'!$AC$6="2nd"),(VLOOKUP(ROUND((D84*100),0),Goals!$E$4:$H$104,2,1)/100),IF(('Cover Sheet'!$AC$6="3rd"),(VLOOKUP(ROUND((D84*100),0),Goals!$E$4:$H$104,3,1)/100),VLOOKUP(ROUND((D84*100),0),Goals!$E$4:$H$104,4,1)/100)))</f>
        <is>
          <t/>
        </is>
      </c>
      <c r="H84" s="519" t="inlineStr">
        <f aca="false">IF(COUNT('Math Scores'!$F85:$AC85)=0,"",SUMIF('Math Scores'!$F$6:$IC$6,H$4,'Math Scores'!$F85:$IC85))</f>
        <is>
          <t/>
        </is>
      </c>
      <c r="I84" s="519" t="inlineStr">
        <f aca="false">IF(COUNT('Math Scores'!$F85:$AC85)=0,"",SUMIF('Math Scores'!$F$6:$IC$6,I$4,'Math Scores'!$F85:$IC85))</f>
        <is>
          <t/>
        </is>
      </c>
      <c r="J84" s="519" t="inlineStr">
        <f aca="false">IF(COUNT('Math Scores'!$F85:$AC85)=0,"",SUMIF('Math Scores'!$F$6:$IC$6,J$4,'Math Scores'!$F85:$IC85))</f>
        <is>
          <t/>
        </is>
      </c>
      <c r="K84" s="519" t="inlineStr">
        <f aca="false">IF(COUNT('Math Scores'!$F85:$AC85)=0,"",SUMIF('Math Scores'!$F$6:$IC$6,K$4,'Math Scores'!$F85:$IC85))</f>
        <is>
          <t/>
        </is>
      </c>
      <c r="L84" s="519" t="inlineStr">
        <f aca="false">IF(COUNT('Math Scores'!$F85:$AC85)=0,"",SUMIF('Math Scores'!$F$6:$IC$6,L$4,'Math Scores'!$F85:$IC85))</f>
        <is>
          <t/>
        </is>
      </c>
      <c r="M84" s="519" t="inlineStr">
        <f aca="false">IF(COUNT('Math Scores'!$F85:$AC85)=0,"",SUMIF('Math Scores'!$F$6:$IC$6,M$4,'Math Scores'!$F85:$IC85))</f>
        <is>
          <t/>
        </is>
      </c>
      <c r="N84" s="519" t="inlineStr">
        <f aca="false">IF(COUNT('Math Scores'!$F85:$AC85)=0,"",SUMIF('Math Scores'!$F$6:$IC$6,N$4,'Math Scores'!$F85:$IC85))</f>
        <is>
          <t/>
        </is>
      </c>
      <c r="O84" s="519" t="inlineStr">
        <f aca="false">IF(COUNT('Math Scores'!$F85:$AC85)=0,"",SUMIF('Math Scores'!$F$6:$IC$6,O$4,'Math Scores'!$F85:$IC85))</f>
        <is>
          <t/>
        </is>
      </c>
      <c r="P84" s="519" t="inlineStr">
        <f aca="false">IF(COUNT('Math Scores'!$F85:$AC85)=0,"",SUMIF('Math Scores'!$F$6:$IC$6,P$4,'Math Scores'!$F85:$IC85))</f>
        <is>
          <t/>
        </is>
      </c>
      <c r="Q84" s="519" t="inlineStr">
        <f aca="false">IF(COUNT('Math Scores'!$F85:$AC85)=0,"",SUMIF('Math Scores'!$F$6:$IC$6,Q$4,'Math Scores'!$F85:$IC85))</f>
        <is>
          <t/>
        </is>
      </c>
      <c r="R84" s="519" t="inlineStr">
        <f aca="false">IF(COUNT('Math Scores'!$F85:$AC85)=0,"",SUMIF('Math Scores'!$F$6:$IC$6,R$4,'Math Scores'!$F85:$IC85))</f>
        <is>
          <t/>
        </is>
      </c>
      <c r="S84" s="519"/>
      <c r="T84" s="519"/>
      <c r="U84" s="519"/>
      <c r="V84" s="519"/>
      <c r="W84" s="519"/>
      <c r="X84" s="519" t="inlineStr">
        <f aca="false">IF(COUNT('Math Scores'!$AD85:$AZ85)=0,"",SUMIF('Math Scores'!$F$6:$IC$6,X$4,'Math Scores'!$F85:$IC85))</f>
        <is>
          <t/>
        </is>
      </c>
      <c r="Y84" s="519" t="inlineStr">
        <f aca="false">IF(COUNT('Math Scores'!$AD85:$AZ85)=0,"",SUMIF('Math Scores'!$F$6:$IC$6,Y$4,'Math Scores'!$F85:$IC85))</f>
        <is>
          <t/>
        </is>
      </c>
      <c r="Z84" s="519" t="inlineStr">
        <f aca="false">IF(COUNT('Math Scores'!$AD85:$AZ85)=0,"",SUMIF('Math Scores'!$F$6:$IC$6,Z$4,'Math Scores'!$F85:$IC85))</f>
        <is>
          <t/>
        </is>
      </c>
      <c r="AA84" s="519" t="inlineStr">
        <f aca="false">IF(COUNT('Math Scores'!$AD85:$AZ85)=0,"",SUMIF('Math Scores'!$F$6:$IC$6,AA$4,'Math Scores'!$F85:$IC85))</f>
        <is>
          <t/>
        </is>
      </c>
      <c r="AB84" s="519" t="inlineStr">
        <f aca="false">IF(COUNT('Math Scores'!$AD85:$AZ85)=0,"",SUMIF('Math Scores'!$F$6:$IC$6,AB$4,'Math Scores'!$F85:$IC85))</f>
        <is>
          <t/>
        </is>
      </c>
      <c r="AC84" s="519" t="inlineStr">
        <f aca="false">IF(COUNT('Math Scores'!$AD85:$AZ85)=0,"",SUMIF('Math Scores'!$F$6:$IC$6,AC$4,'Math Scores'!$F85:$IC85))</f>
        <is>
          <t/>
        </is>
      </c>
      <c r="AD84" s="519" t="inlineStr">
        <f aca="false">IF(COUNT('Math Scores'!$AD85:$AZ85)=0,"",SUMIF('Math Scores'!$F$6:$IC$6,AD$4,'Math Scores'!$F85:$IC85))</f>
        <is>
          <t/>
        </is>
      </c>
      <c r="AE84" s="519" t="inlineStr">
        <f aca="false">IF(COUNT('Math Scores'!$AD85:$AZ85)=0,"",SUMIF('Math Scores'!$F$6:$IC$6,AE$4,'Math Scores'!$F85:$IC85))</f>
        <is>
          <t/>
        </is>
      </c>
      <c r="AF84" s="519" t="inlineStr">
        <f aca="false">IF(COUNT('Math Scores'!$AD85:$AZ85)=0,"",SUMIF('Math Scores'!$F$6:$IC$6,AF$4,'Math Scores'!$F85:$IC85))</f>
        <is>
          <t/>
        </is>
      </c>
      <c r="AG84" s="519" t="inlineStr">
        <f aca="false">IF(COUNT('Math Scores'!$AD85:$AZ85)=0,"",SUMIF('Math Scores'!$F$6:$IC$6,AG$4,'Math Scores'!$F85:$IC85))</f>
        <is>
          <t/>
        </is>
      </c>
      <c r="AH84" s="519" t="inlineStr">
        <f aca="false">IF(COUNT('Math Scores'!$AD85:$AZ85)=0,"",SUMIF('Math Scores'!$F$6:$IC$6,AH$4,'Math Scores'!$F85:$IC85))</f>
        <is>
          <t/>
        </is>
      </c>
      <c r="AI84" s="519" t="inlineStr">
        <f aca="false">IF(COUNT('Math Scores'!$AD85:$AZ85)=0,"",SUMIF('Math Scores'!$F$6:$IC$6,AI$4,'Math Scores'!$F85:$IC85))</f>
        <is>
          <t/>
        </is>
      </c>
      <c r="AJ84" s="519" t="inlineStr">
        <f aca="false">IF(COUNT('Math Scores'!$BA85:$BY85)=0,"",SUMIF('Math Scores'!$F$6:$IC$6,AJ$4,'Math Scores'!$F85:$IC85))</f>
        <is>
          <t/>
        </is>
      </c>
      <c r="AK84" s="519" t="inlineStr">
        <f aca="false">IF(COUNT('Math Scores'!$BA85:$BY85)=0,"",SUMIF('Math Scores'!$F$6:$IC$6,AK$4,'Math Scores'!$F85:$IC85))</f>
        <is>
          <t/>
        </is>
      </c>
      <c r="AL84" s="519" t="inlineStr">
        <f aca="false">IF(COUNT('Math Scores'!$BA85:$BY85)=0,"",SUMIF('Math Scores'!$F$6:$IC$6,AL$4,'Math Scores'!$F85:$IC85))</f>
        <is>
          <t/>
        </is>
      </c>
      <c r="AM84" s="519" t="inlineStr">
        <f aca="false">IF(COUNT('Math Scores'!$BA85:$BY85)=0,"",SUMIF('Math Scores'!$F$6:$IC$6,AM$4,'Math Scores'!$F85:$IC85))</f>
        <is>
          <t/>
        </is>
      </c>
      <c r="AN84" s="519" t="inlineStr">
        <f aca="false">IF(COUNT('Math Scores'!$BA85:$BY85)=0,"",SUMIF('Math Scores'!$F$6:$IC$6,AN$4,'Math Scores'!$F85:$IC85))</f>
        <is>
          <t/>
        </is>
      </c>
      <c r="AO84" s="519" t="inlineStr">
        <f aca="false">IF(COUNT('Math Scores'!$BA85:$BY85)=0,"",SUMIF('Math Scores'!$F$6:$IC$6,AO$4,'Math Scores'!$F85:$IC85))</f>
        <is>
          <t/>
        </is>
      </c>
      <c r="AP84" s="519" t="inlineStr">
        <f aca="false">IF(COUNT('Math Scores'!$BA85:$BY85)=0,"",SUMIF('Math Scores'!$F$6:$IC$6,AP$4,'Math Scores'!$F85:$IC85))</f>
        <is>
          <t/>
        </is>
      </c>
      <c r="AQ84" s="519" t="inlineStr">
        <f aca="false">IF(COUNT('Math Scores'!$BA85:$BY85)=0,"",SUMIF('Math Scores'!$F$6:$IC$6,AQ$4,'Math Scores'!$F85:$IC85))</f>
        <is>
          <t/>
        </is>
      </c>
      <c r="AR84" s="519" t="inlineStr">
        <f aca="false">IF(COUNT('Math Scores'!$BA85:$BY85)=0,"",SUMIF('Math Scores'!$F$6:$IC$6,AR$4,'Math Scores'!$F85:$IC85))</f>
        <is>
          <t/>
        </is>
      </c>
      <c r="AS84" s="519" t="inlineStr">
        <f aca="false">IF(COUNT('Math Scores'!$BA85:$BY85)=0,"",SUMIF('Math Scores'!$F$6:$IC$6,AS$4,'Math Scores'!$F85:$IC85))</f>
        <is>
          <t/>
        </is>
      </c>
      <c r="AT84" s="519" t="inlineStr">
        <f aca="false">IF(COUNT('Math Scores'!$BA85:$BY85)=0,"",SUMIF('Math Scores'!$F$6:$IC$6,AT$4,'Math Scores'!$F85:$IC85))</f>
        <is>
          <t/>
        </is>
      </c>
      <c r="AU84" s="519" t="inlineStr">
        <f aca="false">IF(COUNT('Math Scores'!$BA85:$BY85)=0,"",SUMIF('Math Scores'!$F$6:$IC$6,AU$4,'Math Scores'!$F85:$IC85))</f>
        <is>
          <t/>
        </is>
      </c>
      <c r="AV84" s="519" t="inlineStr">
        <f aca="false">IF(COUNT('Math Scores'!$BA85:$BY85)=0,"",SUMIF('Math Scores'!$F$6:$IC$6,AV$4,'Math Scores'!$F85:$IC85))</f>
        <is>
          <t/>
        </is>
      </c>
      <c r="AW84" s="519" t="inlineStr">
        <f aca="false">IF(COUNT('Math Scores'!$BA85:$BY85)=0,"",SUMIF('Math Scores'!$F$6:$IC$6,AW$4,'Math Scores'!$F85:$IC85))</f>
        <is>
          <t/>
        </is>
      </c>
      <c r="AX84" s="519" t="inlineStr">
        <f aca="false">IF(COUNT('Math Scores'!$BZ85:$CW85)=0,"",SUMIF('Math Scores'!$F$6:$IC$6,AX$4,'Math Scores'!$F85:$IC85))</f>
        <is>
          <t/>
        </is>
      </c>
      <c r="AY84" s="519" t="inlineStr">
        <f aca="false">IF(COUNT('Math Scores'!$BZ85:$CW85)=0,"",SUMIF('Math Scores'!$F$6:$IC$6,AY$4,'Math Scores'!$F85:$IC85))</f>
        <is>
          <t/>
        </is>
      </c>
      <c r="AZ84" s="519" t="inlineStr">
        <f aca="false">IF(COUNT('Math Scores'!$BZ85:$CW85)=0,"",SUMIF('Math Scores'!$F$6:$IC$6,AZ$4,'Math Scores'!$F85:$IC85))</f>
        <is>
          <t/>
        </is>
      </c>
      <c r="BA84" s="519" t="inlineStr">
        <f aca="false">IF(COUNT('Math Scores'!$BZ85:$CW85)=0,"",SUMIF('Math Scores'!$F$6:$IC$6,BA$4,'Math Scores'!$F85:$IC85))</f>
        <is>
          <t/>
        </is>
      </c>
      <c r="BB84" s="519" t="inlineStr">
        <f aca="false">IF(COUNT('Math Scores'!$BZ85:$CW85)=0,"",SUMIF('Math Scores'!$F$6:$IC$6,BB$4,'Math Scores'!$F85:$IC85))</f>
        <is>
          <t/>
        </is>
      </c>
      <c r="BC84" s="519" t="inlineStr">
        <f aca="false">IF(COUNT('Math Scores'!$BZ85:$CW85)=0,"",SUMIF('Math Scores'!$F$6:$IC$6,BC$4,'Math Scores'!$F85:$IC85))</f>
        <is>
          <t/>
        </is>
      </c>
      <c r="BD84" s="519" t="inlineStr">
        <f aca="false">IF(COUNT('Math Scores'!$BZ85:$CW85)=0,"",SUMIF('Math Scores'!$F$6:$IC$6,BD$4,'Math Scores'!$F85:$IC85))</f>
        <is>
          <t/>
        </is>
      </c>
      <c r="BE84" s="519" t="inlineStr">
        <f aca="false">IF(COUNT('Math Scores'!$BZ85:$CW85)=0,"",SUMIF('Math Scores'!$F$6:$IC$6,BE$4,'Math Scores'!$F85:$IC85))</f>
        <is>
          <t/>
        </is>
      </c>
      <c r="BF84" s="519" t="inlineStr">
        <f aca="false">IF(COUNT('Math Scores'!$BZ85:$CW85)=0,"",SUMIF('Math Scores'!$F$6:$IC$6,BF$4,'Math Scores'!$F85:$IC85))</f>
        <is>
          <t/>
        </is>
      </c>
      <c r="BG84" s="519" t="inlineStr">
        <f aca="false">IF(COUNT('Math Scores'!$BZ85:$CW85)=0,"",SUMIF('Math Scores'!$F$6:$IC$6,BG$4,'Math Scores'!$F85:$IC85))</f>
        <is>
          <t/>
        </is>
      </c>
      <c r="BH84" s="519" t="inlineStr">
        <f aca="false">IF(COUNT('Math Scores'!$BZ85:$CW85)=0,"",SUMIF('Math Scores'!$F$6:$IC$6,BH$4,'Math Scores'!$F85:$IC85))</f>
        <is>
          <t/>
        </is>
      </c>
      <c r="BI84" s="519" t="inlineStr">
        <f aca="false">IF(COUNT('Math Scores'!$BZ85:$CW85)=0,"",SUMIF('Math Scores'!$F$6:$IC$6,BI$4,'Math Scores'!$F85:$IC85))</f>
        <is>
          <t/>
        </is>
      </c>
      <c r="BJ84" s="519" t="inlineStr">
        <f aca="false">IF(COUNT('Math Scores'!$BZ85:$CW85)=0,"",SUMIF('Math Scores'!$F$6:$IC$6,BJ$4,'Math Scores'!$F85:$IC85))</f>
        <is>
          <t/>
        </is>
      </c>
      <c r="BK84" s="519" t="inlineStr">
        <f aca="false">IF(COUNT('Math Scores'!$BZ85:$CW85)=0,"",SUMIF('Math Scores'!$F$6:$IC$6,BK$4,'Math Scores'!$F85:$IC85))</f>
        <is>
          <t/>
        </is>
      </c>
      <c r="BL84" s="519" t="inlineStr">
        <f aca="false">IF(COUNT('Math Scores'!$CX85:$DU85)=0,"",SUMIF('Math Scores'!$F$6:$IC$6,BL$4,'Math Scores'!$F85:$IC85))</f>
        <is>
          <t/>
        </is>
      </c>
      <c r="BM84" s="519" t="inlineStr">
        <f aca="false">IF(COUNT('Math Scores'!$CX85:$DU85)=0,"",SUMIF('Math Scores'!$F$6:$IC$6,BM$4,'Math Scores'!$F85:$IC85))</f>
        <is>
          <t/>
        </is>
      </c>
      <c r="BN84" s="519" t="inlineStr">
        <f aca="false">IF(COUNT('Math Scores'!$CX85:$DU85)=0,"",SUMIF('Math Scores'!$F$6:$IC$6,BN$4,'Math Scores'!$F85:$IC85))</f>
        <is>
          <t/>
        </is>
      </c>
      <c r="BO84" s="519" t="inlineStr">
        <f aca="false">IF(COUNT('Math Scores'!$CX85:$DU85)=0,"",SUMIF('Math Scores'!$F$6:$IC$6,BO$4,'Math Scores'!$F85:$IC85))</f>
        <is>
          <t/>
        </is>
      </c>
      <c r="BP84" s="519" t="inlineStr">
        <f aca="false">IF(COUNT('Math Scores'!$CX85:$DU85)=0,"",SUMIF('Math Scores'!$F$6:$IC$6,BP$4,'Math Scores'!$F85:$IC85))</f>
        <is>
          <t/>
        </is>
      </c>
      <c r="BQ84" s="519" t="inlineStr">
        <f aca="false">IF(COUNT('Math Scores'!$CX85:$DU85)=0,"",SUMIF('Math Scores'!$F$6:$IC$6,BQ$4,'Math Scores'!$F85:$IC85))</f>
        <is>
          <t/>
        </is>
      </c>
      <c r="BR84" s="519" t="inlineStr">
        <f aca="false">IF(COUNT('Math Scores'!$CX85:$DU85)=0,"",SUMIF('Math Scores'!$F$6:$IC$6,BR$4,'Math Scores'!$F85:$IC85))</f>
        <is>
          <t/>
        </is>
      </c>
      <c r="BS84" s="519" t="inlineStr">
        <f aca="false">IF(COUNT('Math Scores'!$CX85:$DU85)=0,"",SUMIF('Math Scores'!$F$6:$IC$6,BS$4,'Math Scores'!$F85:$IC85))</f>
        <is>
          <t/>
        </is>
      </c>
      <c r="BT84" s="519" t="inlineStr">
        <f aca="false">IF(COUNT('Math Scores'!$CX85:$DU85)=0,"",SUMIF('Math Scores'!$F$6:$IC$6,BT$4,'Math Scores'!$F85:$IC85))</f>
        <is>
          <t/>
        </is>
      </c>
      <c r="BU84" s="519" t="inlineStr">
        <f aca="false">IF(COUNT('Math Scores'!$CX85:$DU85)=0,"",SUMIF('Math Scores'!$F$6:$IC$6,BU$4,'Math Scores'!$F85:$IC85))</f>
        <is>
          <t/>
        </is>
      </c>
      <c r="BV84" s="519" t="inlineStr">
        <f aca="false">IF(COUNT('Math Scores'!$CX85:$DU85)=0,"",SUMIF('Math Scores'!$F$6:$IC$6,BV$4,'Math Scores'!$F85:$IC85))</f>
        <is>
          <t/>
        </is>
      </c>
      <c r="BW84" s="519" t="inlineStr">
        <f aca="false">IF(COUNT('Math Scores'!$CX85:$DU85)=0,"",SUMIF('Math Scores'!$F$6:$IC$6,BW$4,'Math Scores'!$F85:$IC85))</f>
        <is>
          <t/>
        </is>
      </c>
      <c r="BX84" s="519" t="inlineStr">
        <f aca="false">IF(COUNT('Math Scores'!$CX85:$DU85)=0,"",SUMIF('Math Scores'!$F$6:$IC$6,BX$4,'Math Scores'!$F85:$IC85))</f>
        <is>
          <t/>
        </is>
      </c>
      <c r="BY84" s="519" t="inlineStr">
        <f aca="false">IF(COUNT('Math Scores'!$CX85:$DU85)=0,"",SUMIF('Math Scores'!$F$6:$IC$6,BY$4,'Math Scores'!$F85:$IC85))</f>
        <is>
          <t/>
        </is>
      </c>
      <c r="BZ84" s="519" t="inlineStr">
        <f aca="false">IF(COUNT('Math Scores'!$CX85:$DU85)=0,"",SUMIF('Math Scores'!$F$6:$IC$6,BZ$4,'Math Scores'!$F85:$IC85))</f>
        <is>
          <t/>
        </is>
      </c>
      <c r="CA84" s="519" t="inlineStr">
        <f aca="false">IF(COUNT('Math Scores'!$CX85:$DU85)=0,"",SUMIF('Math Scores'!$F$6:$IC$6,CA$4,'Math Scores'!$F85:$IC85))</f>
        <is>
          <t/>
        </is>
      </c>
      <c r="CB84" s="519" t="inlineStr">
        <f aca="false">IF(COUNT('Math Scores'!$CX85:$DU85)=0,"",SUMIF('Math Scores'!$F$6:$IC$6,CB$4,'Math Scores'!$F85:$IC85))</f>
        <is>
          <t/>
        </is>
      </c>
      <c r="CC84" s="519" t="inlineStr">
        <f aca="false">IF(COUNT('Math Scores'!$CX85:$DU85)=0,"",SUMIF('Math Scores'!$F$6:$IC$6,CC$4,'Math Scores'!$F85:$IC85))</f>
        <is>
          <t/>
        </is>
      </c>
      <c r="CD84" s="519" t="inlineStr">
        <f aca="false">IF(COUNT('Math Scores'!$DV85:$EU85)=0,"",SUMIF('Math Scores'!$F$6:$IC$6,CD$4,'Math Scores'!$F85:$IC85))</f>
        <is>
          <t/>
        </is>
      </c>
      <c r="CE84" s="519" t="inlineStr">
        <f aca="false">IF(COUNT('Math Scores'!$DV85:$EU85)=0,"",SUMIF('Math Scores'!$F$6:$IC$6,CE$4,'Math Scores'!$F85:$IC85))</f>
        <is>
          <t/>
        </is>
      </c>
      <c r="CF84" s="519" t="inlineStr">
        <f aca="false">IF(COUNT('Math Scores'!$DV85:$EU85)=0,"",SUMIF('Math Scores'!$F$6:$IC$6,CF$4,'Math Scores'!$F85:$IC85))</f>
        <is>
          <t/>
        </is>
      </c>
      <c r="CG84" s="519" t="inlineStr">
        <f aca="false">IF(COUNT('Math Scores'!$DV85:$EU85)=0,"",SUMIF('Math Scores'!$F$6:$IC$6,CG$4,'Math Scores'!$F85:$IC85))</f>
        <is>
          <t/>
        </is>
      </c>
      <c r="CH84" s="519" t="inlineStr">
        <f aca="false">IF(COUNT('Math Scores'!$DV85:$EU85)=0,"",SUMIF('Math Scores'!$F$6:$IC$6,CH$4,'Math Scores'!$F85:$IC85))</f>
        <is>
          <t/>
        </is>
      </c>
      <c r="CI84" s="519" t="inlineStr">
        <f aca="false">IF(COUNT('Math Scores'!$DV85:$EU85)=0,"",SUMIF('Math Scores'!$F$6:$IC$6,CI$4,'Math Scores'!$F85:$IC85))</f>
        <is>
          <t/>
        </is>
      </c>
      <c r="CJ84" s="519" t="inlineStr">
        <f aca="false">IF(COUNT('Math Scores'!$DV85:$EU85)=0,"",SUMIF('Math Scores'!$F$6:$IC$6,CJ$4,'Math Scores'!$F85:$IC85))</f>
        <is>
          <t/>
        </is>
      </c>
      <c r="CK84" s="519" t="inlineStr">
        <f aca="false">IF(COUNT('Math Scores'!$DV85:$EU85)=0,"",SUMIF('Math Scores'!$F$6:$IC$6,CK$4,'Math Scores'!$F85:$IC85))</f>
        <is>
          <t/>
        </is>
      </c>
      <c r="CL84" s="519" t="inlineStr">
        <f aca="false">IF(COUNT('Math Scores'!$DV85:$EU85)=0,"",SUMIF('Math Scores'!$F$6:$IC$6,CL$4,'Math Scores'!$F85:$IC85))</f>
        <is>
          <t/>
        </is>
      </c>
      <c r="CM84" s="519" t="inlineStr">
        <f aca="false">IF(COUNT('Math Scores'!$DV85:$EU85)=0,"",SUMIF('Math Scores'!$F$6:$IC$6,CM$4,'Math Scores'!$F85:$IC85))</f>
        <is>
          <t/>
        </is>
      </c>
      <c r="CN84" s="519" t="inlineStr">
        <f aca="false">IF(COUNT('Math Scores'!$DV85:$EU85)=0,"",SUMIF('Math Scores'!$F$6:$IC$6,CN$4,'Math Scores'!$F85:$IC85))</f>
        <is>
          <t/>
        </is>
      </c>
      <c r="CO84" s="519" t="inlineStr">
        <f aca="false">IF(COUNT('Math Scores'!$DV85:$EU85)=0,"",SUMIF('Math Scores'!$F$6:$IC$6,CO$4,'Math Scores'!$F85:$IC85))</f>
        <is>
          <t/>
        </is>
      </c>
      <c r="CP84" s="519" t="inlineStr">
        <f aca="false">IF(COUNT('Math Scores'!$DV85:$EU85)=0,"",SUMIF('Math Scores'!$F$6:$IC$6,CP$4,'Math Scores'!$F85:$IC85))</f>
        <is>
          <t/>
        </is>
      </c>
      <c r="CQ84" s="519" t="inlineStr">
        <f aca="false">IF(COUNT('Math Scores'!$DV85:$EU85)=0,"",SUMIF('Math Scores'!$F$6:$IC$6,CQ$4,'Math Scores'!$F85:$IC85))</f>
        <is>
          <t/>
        </is>
      </c>
      <c r="CR84" s="519" t="inlineStr">
        <f aca="false">IF(COUNT('Math Scores'!$DV85:$EU85)=0,"",SUMIF('Math Scores'!$F$6:$IC$6,CR$4,'Math Scores'!$F85:$IC85))</f>
        <is>
          <t/>
        </is>
      </c>
      <c r="CS84" s="519" t="inlineStr">
        <f aca="false">IF(COUNT('Math Scores'!$DV85:$EU85)=0,"",SUMIF('Math Scores'!$F$6:$IC$6,CS$4,'Math Scores'!$F85:$IC85))</f>
        <is>
          <t/>
        </is>
      </c>
      <c r="CT84" s="519" t="inlineStr">
        <f aca="false">IF(COUNT('Math Scores'!$EV85:$FW85)=0,"",SUMIF('Math Scores'!$F$6:$IC$6,CT$4,'Math Scores'!$F85:$IC85))</f>
        <is>
          <t/>
        </is>
      </c>
      <c r="CU84" s="519" t="inlineStr">
        <f aca="false">IF(COUNT('Math Scores'!$EV85:$FW85)=0,"",SUMIF('Math Scores'!$F$6:$IC$6,CU$4,'Math Scores'!$F85:$IC85))</f>
        <is>
          <t/>
        </is>
      </c>
      <c r="CV84" s="519" t="inlineStr">
        <f aca="false">IF(COUNT('Math Scores'!$EV85:$FW85)=0,"",SUMIF('Math Scores'!$F$6:$IC$6,CV$4,'Math Scores'!$F85:$IC85))</f>
        <is>
          <t/>
        </is>
      </c>
      <c r="CW84" s="519" t="inlineStr">
        <f aca="false">IF(COUNT('Math Scores'!$EV85:$FW85)=0,"",SUMIF('Math Scores'!$F$6:$IC$6,CW$4,'Math Scores'!$F85:$IC85))</f>
        <is>
          <t/>
        </is>
      </c>
      <c r="CX84" s="519" t="inlineStr">
        <f aca="false">IF(COUNT('Math Scores'!$EV85:$FW85)=0,"",SUMIF('Math Scores'!$F$6:$IC$6,CX$4,'Math Scores'!$F85:$IC85))</f>
        <is>
          <t/>
        </is>
      </c>
      <c r="CY84" s="519" t="inlineStr">
        <f aca="false">IF(COUNT('Math Scores'!$EV85:$FW85)=0,"",SUMIF('Math Scores'!$F$6:$IC$6,CY$4,'Math Scores'!$F85:$IC85))</f>
        <is>
          <t/>
        </is>
      </c>
      <c r="CZ84" s="519" t="inlineStr">
        <f aca="false">IF(COUNT('Math Scores'!$EV85:$FW85)=0,"",SUMIF('Math Scores'!$F$6:$IC$6,CZ$4,'Math Scores'!$F85:$IC85))</f>
        <is>
          <t/>
        </is>
      </c>
      <c r="DA84" s="519" t="inlineStr">
        <f aca="false">IF(COUNT('Math Scores'!$EV85:$FW85)=0,"",SUMIF('Math Scores'!$F$6:$IC$6,DA$4,'Math Scores'!$F85:$IC85))</f>
        <is>
          <t/>
        </is>
      </c>
      <c r="DB84" s="519" t="inlineStr">
        <f aca="false">IF(COUNT('Math Scores'!$EV85:$FW85)=0,"",SUMIF('Math Scores'!$F$6:$IC$6,DB$4,'Math Scores'!$F85:$IC85))</f>
        <is>
          <t/>
        </is>
      </c>
      <c r="DC84" s="519" t="inlineStr">
        <f aca="false">IF(COUNT('Math Scores'!$EV85:$FW85)=0,"",SUMIF('Math Scores'!$F$6:$IC$6,DC$4,'Math Scores'!$F85:$IC85))</f>
        <is>
          <t/>
        </is>
      </c>
      <c r="DD84" s="519" t="inlineStr">
        <f aca="false">IF(COUNT('Math Scores'!$EV85:$FW85)=0,"",SUMIF('Math Scores'!$F$6:$IC$6,DD$4,'Math Scores'!$F85:$IC85))</f>
        <is>
          <t/>
        </is>
      </c>
      <c r="DE84" s="519" t="inlineStr">
        <f aca="false">IF(COUNT('Math Scores'!$EV85:$FW85)=0,"",SUMIF('Math Scores'!$F$6:$IC$6,DE$4,'Math Scores'!$F85:$IC85))</f>
        <is>
          <t/>
        </is>
      </c>
      <c r="DF84" s="519" t="inlineStr">
        <f aca="false">IF(COUNT('Math Scores'!$EV85:$FW85)=0,"",SUMIF('Math Scores'!$F$6:$IC$6,DF$4,'Math Scores'!$F85:$IC85))</f>
        <is>
          <t/>
        </is>
      </c>
      <c r="DG84" s="519" t="inlineStr">
        <f aca="false">IF(COUNT('Math Scores'!$EV85:$FW85)=0,"",SUMIF('Math Scores'!$F$6:$IC$6,DG$4,'Math Scores'!$F85:$IC85))</f>
        <is>
          <t/>
        </is>
      </c>
    </row>
    <row r="85" customFormat="false" ht="12.75" hidden="false" customHeight="false" outlineLevel="0" collapsed="false">
      <c r="A85" s="421" t="n">
        <v>78</v>
      </c>
      <c r="B85" s="228" t="inlineStr">
        <f aca="false">'Math Scores'!B86</f>
        <is>
          <t/>
        </is>
      </c>
      <c r="C85" s="517" t="inlineStr">
        <f aca="false">IF(COUNT('Math Scores'!F86:HI86)=0, "", (SUMIF('Math Scores'!$F$5:$HI$5,"Yes",'Math Scores'!F86:HI86)/SUMIF('Math Scores'!$F$5:$HI$5,"Yes",'Math Scores'!$F$2:$HI$2)))</f>
        <is>
          <t/>
        </is>
      </c>
      <c r="D85" s="476" t="inlineStr">
        <f aca="false">IF(B85="","",IF(COUNT(H85:DG85)=0,"",IF(('Cover Sheet'!$AC$6="2nd"),(SUM(H85:W85)/SUM(H$2:W$2)),IF(('Cover Sheet'!$AC$6="3rd"),(SUM(X85:AI85)/SUM(X$2:AI$2)),IF(('Cover Sheet'!$AC$6="4th"),(SUM(AJ85:AW85)/SUM(AJ$2:AW$2)),IF(('Cover Sheet'!$AC$6="5th"),(SUM(AX85:BK85)/SUM(AX$2:BK$2)),IF(('Cover Sheet'!$AC$6="6th"),(SUM(BL85:CC85)/SUM(BL$2:CC$2)),IF(('Cover Sheet'!$AC$6="7th"),(SUM(CD85:CS85)/SUM(CD$2:CS$2)),IF(('Cover Sheet'!$AC$6="8th"),(SUM(CT85:DG85)/SUM(CT$2:DG$2)),"ERROR")))))))))</f>
        <is>
          <t/>
        </is>
      </c>
      <c r="E85" s="318" t="str">
        <f aca="false">IF(D85="","",IF(D85&gt;0.9,"A1",IF(D85&gt;0.8,"A2",IF(D85&gt;0.7,"B1",IF(D85&gt;0.6,"B2",IF(D85&gt;0.5,"C1",IF(D85&gt;0.4,"C2",IF(D85&gt;0.32,"D",IF(D85&gt;0.2,"E1","E2")))))))))</f>
        <v/>
      </c>
      <c r="F85" s="476" t="str">
        <f aca="false">IF(G85="","",IF(G85&gt;=0.9,"Distinction",IF(G85&gt;=0.75,"First Class",IF(G85&gt;=0.56,"Second Class",IF(G85&gt;=0.35,"Pass","Unsatisfactory")))))</f>
        <v/>
      </c>
      <c r="G85" s="518" t="inlineStr">
        <f aca="false">IF(OR(B85="",'Cover Sheet'!$AC$6=""),"",IF(('Cover Sheet'!$AC$6="2nd"),(VLOOKUP(ROUND((D85*100),0),Goals!$E$4:$H$104,2,1)/100),IF(('Cover Sheet'!$AC$6="3rd"),(VLOOKUP(ROUND((D85*100),0),Goals!$E$4:$H$104,3,1)/100),VLOOKUP(ROUND((D85*100),0),Goals!$E$4:$H$104,4,1)/100)))</f>
        <is>
          <t/>
        </is>
      </c>
      <c r="H85" s="519" t="inlineStr">
        <f aca="false">IF(COUNT('Math Scores'!$F86:$AC86)=0,"",SUMIF('Math Scores'!$F$6:$IC$6,H$4,'Math Scores'!$F86:$IC86))</f>
        <is>
          <t/>
        </is>
      </c>
      <c r="I85" s="519" t="inlineStr">
        <f aca="false">IF(COUNT('Math Scores'!$F86:$AC86)=0,"",SUMIF('Math Scores'!$F$6:$IC$6,I$4,'Math Scores'!$F86:$IC86))</f>
        <is>
          <t/>
        </is>
      </c>
      <c r="J85" s="519" t="inlineStr">
        <f aca="false">IF(COUNT('Math Scores'!$F86:$AC86)=0,"",SUMIF('Math Scores'!$F$6:$IC$6,J$4,'Math Scores'!$F86:$IC86))</f>
        <is>
          <t/>
        </is>
      </c>
      <c r="K85" s="519" t="inlineStr">
        <f aca="false">IF(COUNT('Math Scores'!$F86:$AC86)=0,"",SUMIF('Math Scores'!$F$6:$IC$6,K$4,'Math Scores'!$F86:$IC86))</f>
        <is>
          <t/>
        </is>
      </c>
      <c r="L85" s="519" t="inlineStr">
        <f aca="false">IF(COUNT('Math Scores'!$F86:$AC86)=0,"",SUMIF('Math Scores'!$F$6:$IC$6,L$4,'Math Scores'!$F86:$IC86))</f>
        <is>
          <t/>
        </is>
      </c>
      <c r="M85" s="519" t="inlineStr">
        <f aca="false">IF(COUNT('Math Scores'!$F86:$AC86)=0,"",SUMIF('Math Scores'!$F$6:$IC$6,M$4,'Math Scores'!$F86:$IC86))</f>
        <is>
          <t/>
        </is>
      </c>
      <c r="N85" s="519" t="inlineStr">
        <f aca="false">IF(COUNT('Math Scores'!$F86:$AC86)=0,"",SUMIF('Math Scores'!$F$6:$IC$6,N$4,'Math Scores'!$F86:$IC86))</f>
        <is>
          <t/>
        </is>
      </c>
      <c r="O85" s="519" t="inlineStr">
        <f aca="false">IF(COUNT('Math Scores'!$F86:$AC86)=0,"",SUMIF('Math Scores'!$F$6:$IC$6,O$4,'Math Scores'!$F86:$IC86))</f>
        <is>
          <t/>
        </is>
      </c>
      <c r="P85" s="519" t="inlineStr">
        <f aca="false">IF(COUNT('Math Scores'!$F86:$AC86)=0,"",SUMIF('Math Scores'!$F$6:$IC$6,P$4,'Math Scores'!$F86:$IC86))</f>
        <is>
          <t/>
        </is>
      </c>
      <c r="Q85" s="519" t="inlineStr">
        <f aca="false">IF(COUNT('Math Scores'!$F86:$AC86)=0,"",SUMIF('Math Scores'!$F$6:$IC$6,Q$4,'Math Scores'!$F86:$IC86))</f>
        <is>
          <t/>
        </is>
      </c>
      <c r="R85" s="519" t="inlineStr">
        <f aca="false">IF(COUNT('Math Scores'!$F86:$AC86)=0,"",SUMIF('Math Scores'!$F$6:$IC$6,R$4,'Math Scores'!$F86:$IC86))</f>
        <is>
          <t/>
        </is>
      </c>
      <c r="S85" s="519"/>
      <c r="T85" s="519"/>
      <c r="U85" s="519"/>
      <c r="V85" s="519"/>
      <c r="W85" s="519"/>
      <c r="X85" s="519" t="inlineStr">
        <f aca="false">IF(COUNT('Math Scores'!$AD86:$AZ86)=0,"",SUMIF('Math Scores'!$F$6:$IC$6,X$4,'Math Scores'!$F86:$IC86))</f>
        <is>
          <t/>
        </is>
      </c>
      <c r="Y85" s="519" t="inlineStr">
        <f aca="false">IF(COUNT('Math Scores'!$AD86:$AZ86)=0,"",SUMIF('Math Scores'!$F$6:$IC$6,Y$4,'Math Scores'!$F86:$IC86))</f>
        <is>
          <t/>
        </is>
      </c>
      <c r="Z85" s="519" t="inlineStr">
        <f aca="false">IF(COUNT('Math Scores'!$AD86:$AZ86)=0,"",SUMIF('Math Scores'!$F$6:$IC$6,Z$4,'Math Scores'!$F86:$IC86))</f>
        <is>
          <t/>
        </is>
      </c>
      <c r="AA85" s="519" t="inlineStr">
        <f aca="false">IF(COUNT('Math Scores'!$AD86:$AZ86)=0,"",SUMIF('Math Scores'!$F$6:$IC$6,AA$4,'Math Scores'!$F86:$IC86))</f>
        <is>
          <t/>
        </is>
      </c>
      <c r="AB85" s="519" t="inlineStr">
        <f aca="false">IF(COUNT('Math Scores'!$AD86:$AZ86)=0,"",SUMIF('Math Scores'!$F$6:$IC$6,AB$4,'Math Scores'!$F86:$IC86))</f>
        <is>
          <t/>
        </is>
      </c>
      <c r="AC85" s="519" t="inlineStr">
        <f aca="false">IF(COUNT('Math Scores'!$AD86:$AZ86)=0,"",SUMIF('Math Scores'!$F$6:$IC$6,AC$4,'Math Scores'!$F86:$IC86))</f>
        <is>
          <t/>
        </is>
      </c>
      <c r="AD85" s="519" t="inlineStr">
        <f aca="false">IF(COUNT('Math Scores'!$AD86:$AZ86)=0,"",SUMIF('Math Scores'!$F$6:$IC$6,AD$4,'Math Scores'!$F86:$IC86))</f>
        <is>
          <t/>
        </is>
      </c>
      <c r="AE85" s="519" t="inlineStr">
        <f aca="false">IF(COUNT('Math Scores'!$AD86:$AZ86)=0,"",SUMIF('Math Scores'!$F$6:$IC$6,AE$4,'Math Scores'!$F86:$IC86))</f>
        <is>
          <t/>
        </is>
      </c>
      <c r="AF85" s="519" t="inlineStr">
        <f aca="false">IF(COUNT('Math Scores'!$AD86:$AZ86)=0,"",SUMIF('Math Scores'!$F$6:$IC$6,AF$4,'Math Scores'!$F86:$IC86))</f>
        <is>
          <t/>
        </is>
      </c>
      <c r="AG85" s="519" t="inlineStr">
        <f aca="false">IF(COUNT('Math Scores'!$AD86:$AZ86)=0,"",SUMIF('Math Scores'!$F$6:$IC$6,AG$4,'Math Scores'!$F86:$IC86))</f>
        <is>
          <t/>
        </is>
      </c>
      <c r="AH85" s="519" t="inlineStr">
        <f aca="false">IF(COUNT('Math Scores'!$AD86:$AZ86)=0,"",SUMIF('Math Scores'!$F$6:$IC$6,AH$4,'Math Scores'!$F86:$IC86))</f>
        <is>
          <t/>
        </is>
      </c>
      <c r="AI85" s="519" t="inlineStr">
        <f aca="false">IF(COUNT('Math Scores'!$AD86:$AZ86)=0,"",SUMIF('Math Scores'!$F$6:$IC$6,AI$4,'Math Scores'!$F86:$IC86))</f>
        <is>
          <t/>
        </is>
      </c>
      <c r="AJ85" s="519" t="inlineStr">
        <f aca="false">IF(COUNT('Math Scores'!$BA86:$BY86)=0,"",SUMIF('Math Scores'!$F$6:$IC$6,AJ$4,'Math Scores'!$F86:$IC86))</f>
        <is>
          <t/>
        </is>
      </c>
      <c r="AK85" s="519" t="inlineStr">
        <f aca="false">IF(COUNT('Math Scores'!$BA86:$BY86)=0,"",SUMIF('Math Scores'!$F$6:$IC$6,AK$4,'Math Scores'!$F86:$IC86))</f>
        <is>
          <t/>
        </is>
      </c>
      <c r="AL85" s="519" t="inlineStr">
        <f aca="false">IF(COUNT('Math Scores'!$BA86:$BY86)=0,"",SUMIF('Math Scores'!$F$6:$IC$6,AL$4,'Math Scores'!$F86:$IC86))</f>
        <is>
          <t/>
        </is>
      </c>
      <c r="AM85" s="519" t="inlineStr">
        <f aca="false">IF(COUNT('Math Scores'!$BA86:$BY86)=0,"",SUMIF('Math Scores'!$F$6:$IC$6,AM$4,'Math Scores'!$F86:$IC86))</f>
        <is>
          <t/>
        </is>
      </c>
      <c r="AN85" s="519" t="inlineStr">
        <f aca="false">IF(COUNT('Math Scores'!$BA86:$BY86)=0,"",SUMIF('Math Scores'!$F$6:$IC$6,AN$4,'Math Scores'!$F86:$IC86))</f>
        <is>
          <t/>
        </is>
      </c>
      <c r="AO85" s="519" t="inlineStr">
        <f aca="false">IF(COUNT('Math Scores'!$BA86:$BY86)=0,"",SUMIF('Math Scores'!$F$6:$IC$6,AO$4,'Math Scores'!$F86:$IC86))</f>
        <is>
          <t/>
        </is>
      </c>
      <c r="AP85" s="519" t="inlineStr">
        <f aca="false">IF(COUNT('Math Scores'!$BA86:$BY86)=0,"",SUMIF('Math Scores'!$F$6:$IC$6,AP$4,'Math Scores'!$F86:$IC86))</f>
        <is>
          <t/>
        </is>
      </c>
      <c r="AQ85" s="519" t="inlineStr">
        <f aca="false">IF(COUNT('Math Scores'!$BA86:$BY86)=0,"",SUMIF('Math Scores'!$F$6:$IC$6,AQ$4,'Math Scores'!$F86:$IC86))</f>
        <is>
          <t/>
        </is>
      </c>
      <c r="AR85" s="519" t="inlineStr">
        <f aca="false">IF(COUNT('Math Scores'!$BA86:$BY86)=0,"",SUMIF('Math Scores'!$F$6:$IC$6,AR$4,'Math Scores'!$F86:$IC86))</f>
        <is>
          <t/>
        </is>
      </c>
      <c r="AS85" s="519" t="inlineStr">
        <f aca="false">IF(COUNT('Math Scores'!$BA86:$BY86)=0,"",SUMIF('Math Scores'!$F$6:$IC$6,AS$4,'Math Scores'!$F86:$IC86))</f>
        <is>
          <t/>
        </is>
      </c>
      <c r="AT85" s="519" t="inlineStr">
        <f aca="false">IF(COUNT('Math Scores'!$BA86:$BY86)=0,"",SUMIF('Math Scores'!$F$6:$IC$6,AT$4,'Math Scores'!$F86:$IC86))</f>
        <is>
          <t/>
        </is>
      </c>
      <c r="AU85" s="519" t="inlineStr">
        <f aca="false">IF(COUNT('Math Scores'!$BA86:$BY86)=0,"",SUMIF('Math Scores'!$F$6:$IC$6,AU$4,'Math Scores'!$F86:$IC86))</f>
        <is>
          <t/>
        </is>
      </c>
      <c r="AV85" s="519" t="inlineStr">
        <f aca="false">IF(COUNT('Math Scores'!$BA86:$BY86)=0,"",SUMIF('Math Scores'!$F$6:$IC$6,AV$4,'Math Scores'!$F86:$IC86))</f>
        <is>
          <t/>
        </is>
      </c>
      <c r="AW85" s="519" t="inlineStr">
        <f aca="false">IF(COUNT('Math Scores'!$BA86:$BY86)=0,"",SUMIF('Math Scores'!$F$6:$IC$6,AW$4,'Math Scores'!$F86:$IC86))</f>
        <is>
          <t/>
        </is>
      </c>
      <c r="AX85" s="519" t="inlineStr">
        <f aca="false">IF(COUNT('Math Scores'!$BZ86:$CW86)=0,"",SUMIF('Math Scores'!$F$6:$IC$6,AX$4,'Math Scores'!$F86:$IC86))</f>
        <is>
          <t/>
        </is>
      </c>
      <c r="AY85" s="519" t="inlineStr">
        <f aca="false">IF(COUNT('Math Scores'!$BZ86:$CW86)=0,"",SUMIF('Math Scores'!$F$6:$IC$6,AY$4,'Math Scores'!$F86:$IC86))</f>
        <is>
          <t/>
        </is>
      </c>
      <c r="AZ85" s="519" t="inlineStr">
        <f aca="false">IF(COUNT('Math Scores'!$BZ86:$CW86)=0,"",SUMIF('Math Scores'!$F$6:$IC$6,AZ$4,'Math Scores'!$F86:$IC86))</f>
        <is>
          <t/>
        </is>
      </c>
      <c r="BA85" s="519" t="inlineStr">
        <f aca="false">IF(COUNT('Math Scores'!$BZ86:$CW86)=0,"",SUMIF('Math Scores'!$F$6:$IC$6,BA$4,'Math Scores'!$F86:$IC86))</f>
        <is>
          <t/>
        </is>
      </c>
      <c r="BB85" s="519" t="inlineStr">
        <f aca="false">IF(COUNT('Math Scores'!$BZ86:$CW86)=0,"",SUMIF('Math Scores'!$F$6:$IC$6,BB$4,'Math Scores'!$F86:$IC86))</f>
        <is>
          <t/>
        </is>
      </c>
      <c r="BC85" s="519" t="inlineStr">
        <f aca="false">IF(COUNT('Math Scores'!$BZ86:$CW86)=0,"",SUMIF('Math Scores'!$F$6:$IC$6,BC$4,'Math Scores'!$F86:$IC86))</f>
        <is>
          <t/>
        </is>
      </c>
      <c r="BD85" s="519" t="inlineStr">
        <f aca="false">IF(COUNT('Math Scores'!$BZ86:$CW86)=0,"",SUMIF('Math Scores'!$F$6:$IC$6,BD$4,'Math Scores'!$F86:$IC86))</f>
        <is>
          <t/>
        </is>
      </c>
      <c r="BE85" s="519" t="inlineStr">
        <f aca="false">IF(COUNT('Math Scores'!$BZ86:$CW86)=0,"",SUMIF('Math Scores'!$F$6:$IC$6,BE$4,'Math Scores'!$F86:$IC86))</f>
        <is>
          <t/>
        </is>
      </c>
      <c r="BF85" s="519" t="inlineStr">
        <f aca="false">IF(COUNT('Math Scores'!$BZ86:$CW86)=0,"",SUMIF('Math Scores'!$F$6:$IC$6,BF$4,'Math Scores'!$F86:$IC86))</f>
        <is>
          <t/>
        </is>
      </c>
      <c r="BG85" s="519" t="inlineStr">
        <f aca="false">IF(COUNT('Math Scores'!$BZ86:$CW86)=0,"",SUMIF('Math Scores'!$F$6:$IC$6,BG$4,'Math Scores'!$F86:$IC86))</f>
        <is>
          <t/>
        </is>
      </c>
      <c r="BH85" s="519" t="inlineStr">
        <f aca="false">IF(COUNT('Math Scores'!$BZ86:$CW86)=0,"",SUMIF('Math Scores'!$F$6:$IC$6,BH$4,'Math Scores'!$F86:$IC86))</f>
        <is>
          <t/>
        </is>
      </c>
      <c r="BI85" s="519" t="inlineStr">
        <f aca="false">IF(COUNT('Math Scores'!$BZ86:$CW86)=0,"",SUMIF('Math Scores'!$F$6:$IC$6,BI$4,'Math Scores'!$F86:$IC86))</f>
        <is>
          <t/>
        </is>
      </c>
      <c r="BJ85" s="519" t="inlineStr">
        <f aca="false">IF(COUNT('Math Scores'!$BZ86:$CW86)=0,"",SUMIF('Math Scores'!$F$6:$IC$6,BJ$4,'Math Scores'!$F86:$IC86))</f>
        <is>
          <t/>
        </is>
      </c>
      <c r="BK85" s="519" t="inlineStr">
        <f aca="false">IF(COUNT('Math Scores'!$BZ86:$CW86)=0,"",SUMIF('Math Scores'!$F$6:$IC$6,BK$4,'Math Scores'!$F86:$IC86))</f>
        <is>
          <t/>
        </is>
      </c>
      <c r="BL85" s="519" t="inlineStr">
        <f aca="false">IF(COUNT('Math Scores'!$CX86:$DU86)=0,"",SUMIF('Math Scores'!$F$6:$IC$6,BL$4,'Math Scores'!$F86:$IC86))</f>
        <is>
          <t/>
        </is>
      </c>
      <c r="BM85" s="519" t="inlineStr">
        <f aca="false">IF(COUNT('Math Scores'!$CX86:$DU86)=0,"",SUMIF('Math Scores'!$F$6:$IC$6,BM$4,'Math Scores'!$F86:$IC86))</f>
        <is>
          <t/>
        </is>
      </c>
      <c r="BN85" s="519" t="inlineStr">
        <f aca="false">IF(COUNT('Math Scores'!$CX86:$DU86)=0,"",SUMIF('Math Scores'!$F$6:$IC$6,BN$4,'Math Scores'!$F86:$IC86))</f>
        <is>
          <t/>
        </is>
      </c>
      <c r="BO85" s="519" t="inlineStr">
        <f aca="false">IF(COUNT('Math Scores'!$CX86:$DU86)=0,"",SUMIF('Math Scores'!$F$6:$IC$6,BO$4,'Math Scores'!$F86:$IC86))</f>
        <is>
          <t/>
        </is>
      </c>
      <c r="BP85" s="519" t="inlineStr">
        <f aca="false">IF(COUNT('Math Scores'!$CX86:$DU86)=0,"",SUMIF('Math Scores'!$F$6:$IC$6,BP$4,'Math Scores'!$F86:$IC86))</f>
        <is>
          <t/>
        </is>
      </c>
      <c r="BQ85" s="519" t="inlineStr">
        <f aca="false">IF(COUNT('Math Scores'!$CX86:$DU86)=0,"",SUMIF('Math Scores'!$F$6:$IC$6,BQ$4,'Math Scores'!$F86:$IC86))</f>
        <is>
          <t/>
        </is>
      </c>
      <c r="BR85" s="519" t="inlineStr">
        <f aca="false">IF(COUNT('Math Scores'!$CX86:$DU86)=0,"",SUMIF('Math Scores'!$F$6:$IC$6,BR$4,'Math Scores'!$F86:$IC86))</f>
        <is>
          <t/>
        </is>
      </c>
      <c r="BS85" s="519" t="inlineStr">
        <f aca="false">IF(COUNT('Math Scores'!$CX86:$DU86)=0,"",SUMIF('Math Scores'!$F$6:$IC$6,BS$4,'Math Scores'!$F86:$IC86))</f>
        <is>
          <t/>
        </is>
      </c>
      <c r="BT85" s="519" t="inlineStr">
        <f aca="false">IF(COUNT('Math Scores'!$CX86:$DU86)=0,"",SUMIF('Math Scores'!$F$6:$IC$6,BT$4,'Math Scores'!$F86:$IC86))</f>
        <is>
          <t/>
        </is>
      </c>
      <c r="BU85" s="519" t="inlineStr">
        <f aca="false">IF(COUNT('Math Scores'!$CX86:$DU86)=0,"",SUMIF('Math Scores'!$F$6:$IC$6,BU$4,'Math Scores'!$F86:$IC86))</f>
        <is>
          <t/>
        </is>
      </c>
      <c r="BV85" s="519" t="inlineStr">
        <f aca="false">IF(COUNT('Math Scores'!$CX86:$DU86)=0,"",SUMIF('Math Scores'!$F$6:$IC$6,BV$4,'Math Scores'!$F86:$IC86))</f>
        <is>
          <t/>
        </is>
      </c>
      <c r="BW85" s="519" t="inlineStr">
        <f aca="false">IF(COUNT('Math Scores'!$CX86:$DU86)=0,"",SUMIF('Math Scores'!$F$6:$IC$6,BW$4,'Math Scores'!$F86:$IC86))</f>
        <is>
          <t/>
        </is>
      </c>
      <c r="BX85" s="519" t="inlineStr">
        <f aca="false">IF(COUNT('Math Scores'!$CX86:$DU86)=0,"",SUMIF('Math Scores'!$F$6:$IC$6,BX$4,'Math Scores'!$F86:$IC86))</f>
        <is>
          <t/>
        </is>
      </c>
      <c r="BY85" s="519" t="inlineStr">
        <f aca="false">IF(COUNT('Math Scores'!$CX86:$DU86)=0,"",SUMIF('Math Scores'!$F$6:$IC$6,BY$4,'Math Scores'!$F86:$IC86))</f>
        <is>
          <t/>
        </is>
      </c>
      <c r="BZ85" s="519" t="inlineStr">
        <f aca="false">IF(COUNT('Math Scores'!$CX86:$DU86)=0,"",SUMIF('Math Scores'!$F$6:$IC$6,BZ$4,'Math Scores'!$F86:$IC86))</f>
        <is>
          <t/>
        </is>
      </c>
      <c r="CA85" s="519" t="inlineStr">
        <f aca="false">IF(COUNT('Math Scores'!$CX86:$DU86)=0,"",SUMIF('Math Scores'!$F$6:$IC$6,CA$4,'Math Scores'!$F86:$IC86))</f>
        <is>
          <t/>
        </is>
      </c>
      <c r="CB85" s="519" t="inlineStr">
        <f aca="false">IF(COUNT('Math Scores'!$CX86:$DU86)=0,"",SUMIF('Math Scores'!$F$6:$IC$6,CB$4,'Math Scores'!$F86:$IC86))</f>
        <is>
          <t/>
        </is>
      </c>
      <c r="CC85" s="519" t="inlineStr">
        <f aca="false">IF(COUNT('Math Scores'!$CX86:$DU86)=0,"",SUMIF('Math Scores'!$F$6:$IC$6,CC$4,'Math Scores'!$F86:$IC86))</f>
        <is>
          <t/>
        </is>
      </c>
      <c r="CD85" s="519" t="inlineStr">
        <f aca="false">IF(COUNT('Math Scores'!$DV86:$EU86)=0,"",SUMIF('Math Scores'!$F$6:$IC$6,CD$4,'Math Scores'!$F86:$IC86))</f>
        <is>
          <t/>
        </is>
      </c>
      <c r="CE85" s="519" t="inlineStr">
        <f aca="false">IF(COUNT('Math Scores'!$DV86:$EU86)=0,"",SUMIF('Math Scores'!$F$6:$IC$6,CE$4,'Math Scores'!$F86:$IC86))</f>
        <is>
          <t/>
        </is>
      </c>
      <c r="CF85" s="519" t="inlineStr">
        <f aca="false">IF(COUNT('Math Scores'!$DV86:$EU86)=0,"",SUMIF('Math Scores'!$F$6:$IC$6,CF$4,'Math Scores'!$F86:$IC86))</f>
        <is>
          <t/>
        </is>
      </c>
      <c r="CG85" s="519" t="inlineStr">
        <f aca="false">IF(COUNT('Math Scores'!$DV86:$EU86)=0,"",SUMIF('Math Scores'!$F$6:$IC$6,CG$4,'Math Scores'!$F86:$IC86))</f>
        <is>
          <t/>
        </is>
      </c>
      <c r="CH85" s="519" t="inlineStr">
        <f aca="false">IF(COUNT('Math Scores'!$DV86:$EU86)=0,"",SUMIF('Math Scores'!$F$6:$IC$6,CH$4,'Math Scores'!$F86:$IC86))</f>
        <is>
          <t/>
        </is>
      </c>
      <c r="CI85" s="519" t="inlineStr">
        <f aca="false">IF(COUNT('Math Scores'!$DV86:$EU86)=0,"",SUMIF('Math Scores'!$F$6:$IC$6,CI$4,'Math Scores'!$F86:$IC86))</f>
        <is>
          <t/>
        </is>
      </c>
      <c r="CJ85" s="519" t="inlineStr">
        <f aca="false">IF(COUNT('Math Scores'!$DV86:$EU86)=0,"",SUMIF('Math Scores'!$F$6:$IC$6,CJ$4,'Math Scores'!$F86:$IC86))</f>
        <is>
          <t/>
        </is>
      </c>
      <c r="CK85" s="519" t="inlineStr">
        <f aca="false">IF(COUNT('Math Scores'!$DV86:$EU86)=0,"",SUMIF('Math Scores'!$F$6:$IC$6,CK$4,'Math Scores'!$F86:$IC86))</f>
        <is>
          <t/>
        </is>
      </c>
      <c r="CL85" s="519" t="inlineStr">
        <f aca="false">IF(COUNT('Math Scores'!$DV86:$EU86)=0,"",SUMIF('Math Scores'!$F$6:$IC$6,CL$4,'Math Scores'!$F86:$IC86))</f>
        <is>
          <t/>
        </is>
      </c>
      <c r="CM85" s="519" t="inlineStr">
        <f aca="false">IF(COUNT('Math Scores'!$DV86:$EU86)=0,"",SUMIF('Math Scores'!$F$6:$IC$6,CM$4,'Math Scores'!$F86:$IC86))</f>
        <is>
          <t/>
        </is>
      </c>
      <c r="CN85" s="519" t="inlineStr">
        <f aca="false">IF(COUNT('Math Scores'!$DV86:$EU86)=0,"",SUMIF('Math Scores'!$F$6:$IC$6,CN$4,'Math Scores'!$F86:$IC86))</f>
        <is>
          <t/>
        </is>
      </c>
      <c r="CO85" s="519" t="inlineStr">
        <f aca="false">IF(COUNT('Math Scores'!$DV86:$EU86)=0,"",SUMIF('Math Scores'!$F$6:$IC$6,CO$4,'Math Scores'!$F86:$IC86))</f>
        <is>
          <t/>
        </is>
      </c>
      <c r="CP85" s="519" t="inlineStr">
        <f aca="false">IF(COUNT('Math Scores'!$DV86:$EU86)=0,"",SUMIF('Math Scores'!$F$6:$IC$6,CP$4,'Math Scores'!$F86:$IC86))</f>
        <is>
          <t/>
        </is>
      </c>
      <c r="CQ85" s="519" t="inlineStr">
        <f aca="false">IF(COUNT('Math Scores'!$DV86:$EU86)=0,"",SUMIF('Math Scores'!$F$6:$IC$6,CQ$4,'Math Scores'!$F86:$IC86))</f>
        <is>
          <t/>
        </is>
      </c>
      <c r="CR85" s="519" t="inlineStr">
        <f aca="false">IF(COUNT('Math Scores'!$DV86:$EU86)=0,"",SUMIF('Math Scores'!$F$6:$IC$6,CR$4,'Math Scores'!$F86:$IC86))</f>
        <is>
          <t/>
        </is>
      </c>
      <c r="CS85" s="519" t="inlineStr">
        <f aca="false">IF(COUNT('Math Scores'!$DV86:$EU86)=0,"",SUMIF('Math Scores'!$F$6:$IC$6,CS$4,'Math Scores'!$F86:$IC86))</f>
        <is>
          <t/>
        </is>
      </c>
      <c r="CT85" s="519" t="inlineStr">
        <f aca="false">IF(COUNT('Math Scores'!$EV86:$FW86)=0,"",SUMIF('Math Scores'!$F$6:$IC$6,CT$4,'Math Scores'!$F86:$IC86))</f>
        <is>
          <t/>
        </is>
      </c>
      <c r="CU85" s="519" t="inlineStr">
        <f aca="false">IF(COUNT('Math Scores'!$EV86:$FW86)=0,"",SUMIF('Math Scores'!$F$6:$IC$6,CU$4,'Math Scores'!$F86:$IC86))</f>
        <is>
          <t/>
        </is>
      </c>
      <c r="CV85" s="519" t="inlineStr">
        <f aca="false">IF(COUNT('Math Scores'!$EV86:$FW86)=0,"",SUMIF('Math Scores'!$F$6:$IC$6,CV$4,'Math Scores'!$F86:$IC86))</f>
        <is>
          <t/>
        </is>
      </c>
      <c r="CW85" s="519" t="inlineStr">
        <f aca="false">IF(COUNT('Math Scores'!$EV86:$FW86)=0,"",SUMIF('Math Scores'!$F$6:$IC$6,CW$4,'Math Scores'!$F86:$IC86))</f>
        <is>
          <t/>
        </is>
      </c>
      <c r="CX85" s="519" t="inlineStr">
        <f aca="false">IF(COUNT('Math Scores'!$EV86:$FW86)=0,"",SUMIF('Math Scores'!$F$6:$IC$6,CX$4,'Math Scores'!$F86:$IC86))</f>
        <is>
          <t/>
        </is>
      </c>
      <c r="CY85" s="519" t="inlineStr">
        <f aca="false">IF(COUNT('Math Scores'!$EV86:$FW86)=0,"",SUMIF('Math Scores'!$F$6:$IC$6,CY$4,'Math Scores'!$F86:$IC86))</f>
        <is>
          <t/>
        </is>
      </c>
      <c r="CZ85" s="519" t="inlineStr">
        <f aca="false">IF(COUNT('Math Scores'!$EV86:$FW86)=0,"",SUMIF('Math Scores'!$F$6:$IC$6,CZ$4,'Math Scores'!$F86:$IC86))</f>
        <is>
          <t/>
        </is>
      </c>
      <c r="DA85" s="519" t="inlineStr">
        <f aca="false">IF(COUNT('Math Scores'!$EV86:$FW86)=0,"",SUMIF('Math Scores'!$F$6:$IC$6,DA$4,'Math Scores'!$F86:$IC86))</f>
        <is>
          <t/>
        </is>
      </c>
      <c r="DB85" s="519" t="inlineStr">
        <f aca="false">IF(COUNT('Math Scores'!$EV86:$FW86)=0,"",SUMIF('Math Scores'!$F$6:$IC$6,DB$4,'Math Scores'!$F86:$IC86))</f>
        <is>
          <t/>
        </is>
      </c>
      <c r="DC85" s="519" t="inlineStr">
        <f aca="false">IF(COUNT('Math Scores'!$EV86:$FW86)=0,"",SUMIF('Math Scores'!$F$6:$IC$6,DC$4,'Math Scores'!$F86:$IC86))</f>
        <is>
          <t/>
        </is>
      </c>
      <c r="DD85" s="519" t="inlineStr">
        <f aca="false">IF(COUNT('Math Scores'!$EV86:$FW86)=0,"",SUMIF('Math Scores'!$F$6:$IC$6,DD$4,'Math Scores'!$F86:$IC86))</f>
        <is>
          <t/>
        </is>
      </c>
      <c r="DE85" s="519" t="inlineStr">
        <f aca="false">IF(COUNT('Math Scores'!$EV86:$FW86)=0,"",SUMIF('Math Scores'!$F$6:$IC$6,DE$4,'Math Scores'!$F86:$IC86))</f>
        <is>
          <t/>
        </is>
      </c>
      <c r="DF85" s="519" t="inlineStr">
        <f aca="false">IF(COUNT('Math Scores'!$EV86:$FW86)=0,"",SUMIF('Math Scores'!$F$6:$IC$6,DF$4,'Math Scores'!$F86:$IC86))</f>
        <is>
          <t/>
        </is>
      </c>
      <c r="DG85" s="519" t="inlineStr">
        <f aca="false">IF(COUNT('Math Scores'!$EV86:$FW86)=0,"",SUMIF('Math Scores'!$F$6:$IC$6,DG$4,'Math Scores'!$F86:$IC86))</f>
        <is>
          <t/>
        </is>
      </c>
    </row>
    <row r="86" customFormat="false" ht="12.75" hidden="false" customHeight="false" outlineLevel="0" collapsed="false">
      <c r="A86" s="421" t="n">
        <v>79</v>
      </c>
      <c r="B86" s="228" t="inlineStr">
        <f aca="false">'Math Scores'!B87</f>
        <is>
          <t/>
        </is>
      </c>
      <c r="C86" s="517" t="inlineStr">
        <f aca="false">IF(COUNT('Math Scores'!F87:HI87)=0, "", (SUMIF('Math Scores'!$F$5:$HI$5,"Yes",'Math Scores'!F87:HI87)/SUMIF('Math Scores'!$F$5:$HI$5,"Yes",'Math Scores'!$F$2:$HI$2)))</f>
        <is>
          <t/>
        </is>
      </c>
      <c r="D86" s="476" t="inlineStr">
        <f aca="false">IF(B86="","",IF(COUNT(H86:DG86)=0,"",IF(('Cover Sheet'!$AC$6="2nd"),(SUM(H86:W86)/SUM(H$2:W$2)),IF(('Cover Sheet'!$AC$6="3rd"),(SUM(X86:AI86)/SUM(X$2:AI$2)),IF(('Cover Sheet'!$AC$6="4th"),(SUM(AJ86:AW86)/SUM(AJ$2:AW$2)),IF(('Cover Sheet'!$AC$6="5th"),(SUM(AX86:BK86)/SUM(AX$2:BK$2)),IF(('Cover Sheet'!$AC$6="6th"),(SUM(BL86:CC86)/SUM(BL$2:CC$2)),IF(('Cover Sheet'!$AC$6="7th"),(SUM(CD86:CS86)/SUM(CD$2:CS$2)),IF(('Cover Sheet'!$AC$6="8th"),(SUM(CT86:DG86)/SUM(CT$2:DG$2)),"ERROR")))))))))</f>
        <is>
          <t/>
        </is>
      </c>
      <c r="E86" s="318" t="str">
        <f aca="false">IF(D86="","",IF(D86&gt;0.9,"A1",IF(D86&gt;0.8,"A2",IF(D86&gt;0.7,"B1",IF(D86&gt;0.6,"B2",IF(D86&gt;0.5,"C1",IF(D86&gt;0.4,"C2",IF(D86&gt;0.32,"D",IF(D86&gt;0.2,"E1","E2")))))))))</f>
        <v/>
      </c>
      <c r="F86" s="476" t="str">
        <f aca="false">IF(G86="","",IF(G86&gt;=0.9,"Distinction",IF(G86&gt;=0.75,"First Class",IF(G86&gt;=0.56,"Second Class",IF(G86&gt;=0.35,"Pass","Unsatisfactory")))))</f>
        <v/>
      </c>
      <c r="G86" s="518" t="inlineStr">
        <f aca="false">IF(OR(B86="",'Cover Sheet'!$AC$6=""),"",IF(('Cover Sheet'!$AC$6="2nd"),(VLOOKUP(ROUND((D86*100),0),Goals!$E$4:$H$104,2,1)/100),IF(('Cover Sheet'!$AC$6="3rd"),(VLOOKUP(ROUND((D86*100),0),Goals!$E$4:$H$104,3,1)/100),VLOOKUP(ROUND((D86*100),0),Goals!$E$4:$H$104,4,1)/100)))</f>
        <is>
          <t/>
        </is>
      </c>
      <c r="H86" s="519" t="inlineStr">
        <f aca="false">IF(COUNT('Math Scores'!$F87:$AC87)=0,"",SUMIF('Math Scores'!$F$6:$IC$6,H$4,'Math Scores'!$F87:$IC87))</f>
        <is>
          <t/>
        </is>
      </c>
      <c r="I86" s="519" t="inlineStr">
        <f aca="false">IF(COUNT('Math Scores'!$F87:$AC87)=0,"",SUMIF('Math Scores'!$F$6:$IC$6,I$4,'Math Scores'!$F87:$IC87))</f>
        <is>
          <t/>
        </is>
      </c>
      <c r="J86" s="519" t="inlineStr">
        <f aca="false">IF(COUNT('Math Scores'!$F87:$AC87)=0,"",SUMIF('Math Scores'!$F$6:$IC$6,J$4,'Math Scores'!$F87:$IC87))</f>
        <is>
          <t/>
        </is>
      </c>
      <c r="K86" s="519" t="inlineStr">
        <f aca="false">IF(COUNT('Math Scores'!$F87:$AC87)=0,"",SUMIF('Math Scores'!$F$6:$IC$6,K$4,'Math Scores'!$F87:$IC87))</f>
        <is>
          <t/>
        </is>
      </c>
      <c r="L86" s="519" t="inlineStr">
        <f aca="false">IF(COUNT('Math Scores'!$F87:$AC87)=0,"",SUMIF('Math Scores'!$F$6:$IC$6,L$4,'Math Scores'!$F87:$IC87))</f>
        <is>
          <t/>
        </is>
      </c>
      <c r="M86" s="519" t="inlineStr">
        <f aca="false">IF(COUNT('Math Scores'!$F87:$AC87)=0,"",SUMIF('Math Scores'!$F$6:$IC$6,M$4,'Math Scores'!$F87:$IC87))</f>
        <is>
          <t/>
        </is>
      </c>
      <c r="N86" s="519" t="inlineStr">
        <f aca="false">IF(COUNT('Math Scores'!$F87:$AC87)=0,"",SUMIF('Math Scores'!$F$6:$IC$6,N$4,'Math Scores'!$F87:$IC87))</f>
        <is>
          <t/>
        </is>
      </c>
      <c r="O86" s="519" t="inlineStr">
        <f aca="false">IF(COUNT('Math Scores'!$F87:$AC87)=0,"",SUMIF('Math Scores'!$F$6:$IC$6,O$4,'Math Scores'!$F87:$IC87))</f>
        <is>
          <t/>
        </is>
      </c>
      <c r="P86" s="519" t="inlineStr">
        <f aca="false">IF(COUNT('Math Scores'!$F87:$AC87)=0,"",SUMIF('Math Scores'!$F$6:$IC$6,P$4,'Math Scores'!$F87:$IC87))</f>
        <is>
          <t/>
        </is>
      </c>
      <c r="Q86" s="519" t="inlineStr">
        <f aca="false">IF(COUNT('Math Scores'!$F87:$AC87)=0,"",SUMIF('Math Scores'!$F$6:$IC$6,Q$4,'Math Scores'!$F87:$IC87))</f>
        <is>
          <t/>
        </is>
      </c>
      <c r="R86" s="519" t="inlineStr">
        <f aca="false">IF(COUNT('Math Scores'!$F87:$AC87)=0,"",SUMIF('Math Scores'!$F$6:$IC$6,R$4,'Math Scores'!$F87:$IC87))</f>
        <is>
          <t/>
        </is>
      </c>
      <c r="S86" s="519"/>
      <c r="T86" s="519"/>
      <c r="U86" s="519"/>
      <c r="V86" s="519"/>
      <c r="W86" s="519"/>
      <c r="X86" s="519" t="inlineStr">
        <f aca="false">IF(COUNT('Math Scores'!$AD87:$AZ87)=0,"",SUMIF('Math Scores'!$F$6:$IC$6,X$4,'Math Scores'!$F87:$IC87))</f>
        <is>
          <t/>
        </is>
      </c>
      <c r="Y86" s="519" t="inlineStr">
        <f aca="false">IF(COUNT('Math Scores'!$AD87:$AZ87)=0,"",SUMIF('Math Scores'!$F$6:$IC$6,Y$4,'Math Scores'!$F87:$IC87))</f>
        <is>
          <t/>
        </is>
      </c>
      <c r="Z86" s="519" t="inlineStr">
        <f aca="false">IF(COUNT('Math Scores'!$AD87:$AZ87)=0,"",SUMIF('Math Scores'!$F$6:$IC$6,Z$4,'Math Scores'!$F87:$IC87))</f>
        <is>
          <t/>
        </is>
      </c>
      <c r="AA86" s="519" t="inlineStr">
        <f aca="false">IF(COUNT('Math Scores'!$AD87:$AZ87)=0,"",SUMIF('Math Scores'!$F$6:$IC$6,AA$4,'Math Scores'!$F87:$IC87))</f>
        <is>
          <t/>
        </is>
      </c>
      <c r="AB86" s="519" t="inlineStr">
        <f aca="false">IF(COUNT('Math Scores'!$AD87:$AZ87)=0,"",SUMIF('Math Scores'!$F$6:$IC$6,AB$4,'Math Scores'!$F87:$IC87))</f>
        <is>
          <t/>
        </is>
      </c>
      <c r="AC86" s="519" t="inlineStr">
        <f aca="false">IF(COUNT('Math Scores'!$AD87:$AZ87)=0,"",SUMIF('Math Scores'!$F$6:$IC$6,AC$4,'Math Scores'!$F87:$IC87))</f>
        <is>
          <t/>
        </is>
      </c>
      <c r="AD86" s="519" t="inlineStr">
        <f aca="false">IF(COUNT('Math Scores'!$AD87:$AZ87)=0,"",SUMIF('Math Scores'!$F$6:$IC$6,AD$4,'Math Scores'!$F87:$IC87))</f>
        <is>
          <t/>
        </is>
      </c>
      <c r="AE86" s="519" t="inlineStr">
        <f aca="false">IF(COUNT('Math Scores'!$AD87:$AZ87)=0,"",SUMIF('Math Scores'!$F$6:$IC$6,AE$4,'Math Scores'!$F87:$IC87))</f>
        <is>
          <t/>
        </is>
      </c>
      <c r="AF86" s="519" t="inlineStr">
        <f aca="false">IF(COUNT('Math Scores'!$AD87:$AZ87)=0,"",SUMIF('Math Scores'!$F$6:$IC$6,AF$4,'Math Scores'!$F87:$IC87))</f>
        <is>
          <t/>
        </is>
      </c>
      <c r="AG86" s="519" t="inlineStr">
        <f aca="false">IF(COUNT('Math Scores'!$AD87:$AZ87)=0,"",SUMIF('Math Scores'!$F$6:$IC$6,AG$4,'Math Scores'!$F87:$IC87))</f>
        <is>
          <t/>
        </is>
      </c>
      <c r="AH86" s="519" t="inlineStr">
        <f aca="false">IF(COUNT('Math Scores'!$AD87:$AZ87)=0,"",SUMIF('Math Scores'!$F$6:$IC$6,AH$4,'Math Scores'!$F87:$IC87))</f>
        <is>
          <t/>
        </is>
      </c>
      <c r="AI86" s="519" t="inlineStr">
        <f aca="false">IF(COUNT('Math Scores'!$AD87:$AZ87)=0,"",SUMIF('Math Scores'!$F$6:$IC$6,AI$4,'Math Scores'!$F87:$IC87))</f>
        <is>
          <t/>
        </is>
      </c>
      <c r="AJ86" s="519" t="inlineStr">
        <f aca="false">IF(COUNT('Math Scores'!$BA87:$BY87)=0,"",SUMIF('Math Scores'!$F$6:$IC$6,AJ$4,'Math Scores'!$F87:$IC87))</f>
        <is>
          <t/>
        </is>
      </c>
      <c r="AK86" s="519" t="inlineStr">
        <f aca="false">IF(COUNT('Math Scores'!$BA87:$BY87)=0,"",SUMIF('Math Scores'!$F$6:$IC$6,AK$4,'Math Scores'!$F87:$IC87))</f>
        <is>
          <t/>
        </is>
      </c>
      <c r="AL86" s="519" t="inlineStr">
        <f aca="false">IF(COUNT('Math Scores'!$BA87:$BY87)=0,"",SUMIF('Math Scores'!$F$6:$IC$6,AL$4,'Math Scores'!$F87:$IC87))</f>
        <is>
          <t/>
        </is>
      </c>
      <c r="AM86" s="519" t="inlineStr">
        <f aca="false">IF(COUNT('Math Scores'!$BA87:$BY87)=0,"",SUMIF('Math Scores'!$F$6:$IC$6,AM$4,'Math Scores'!$F87:$IC87))</f>
        <is>
          <t/>
        </is>
      </c>
      <c r="AN86" s="519" t="inlineStr">
        <f aca="false">IF(COUNT('Math Scores'!$BA87:$BY87)=0,"",SUMIF('Math Scores'!$F$6:$IC$6,AN$4,'Math Scores'!$F87:$IC87))</f>
        <is>
          <t/>
        </is>
      </c>
      <c r="AO86" s="519" t="inlineStr">
        <f aca="false">IF(COUNT('Math Scores'!$BA87:$BY87)=0,"",SUMIF('Math Scores'!$F$6:$IC$6,AO$4,'Math Scores'!$F87:$IC87))</f>
        <is>
          <t/>
        </is>
      </c>
      <c r="AP86" s="519" t="inlineStr">
        <f aca="false">IF(COUNT('Math Scores'!$BA87:$BY87)=0,"",SUMIF('Math Scores'!$F$6:$IC$6,AP$4,'Math Scores'!$F87:$IC87))</f>
        <is>
          <t/>
        </is>
      </c>
      <c r="AQ86" s="519" t="inlineStr">
        <f aca="false">IF(COUNT('Math Scores'!$BA87:$BY87)=0,"",SUMIF('Math Scores'!$F$6:$IC$6,AQ$4,'Math Scores'!$F87:$IC87))</f>
        <is>
          <t/>
        </is>
      </c>
      <c r="AR86" s="519" t="inlineStr">
        <f aca="false">IF(COUNT('Math Scores'!$BA87:$BY87)=0,"",SUMIF('Math Scores'!$F$6:$IC$6,AR$4,'Math Scores'!$F87:$IC87))</f>
        <is>
          <t/>
        </is>
      </c>
      <c r="AS86" s="519" t="inlineStr">
        <f aca="false">IF(COUNT('Math Scores'!$BA87:$BY87)=0,"",SUMIF('Math Scores'!$F$6:$IC$6,AS$4,'Math Scores'!$F87:$IC87))</f>
        <is>
          <t/>
        </is>
      </c>
      <c r="AT86" s="519" t="inlineStr">
        <f aca="false">IF(COUNT('Math Scores'!$BA87:$BY87)=0,"",SUMIF('Math Scores'!$F$6:$IC$6,AT$4,'Math Scores'!$F87:$IC87))</f>
        <is>
          <t/>
        </is>
      </c>
      <c r="AU86" s="519" t="inlineStr">
        <f aca="false">IF(COUNT('Math Scores'!$BA87:$BY87)=0,"",SUMIF('Math Scores'!$F$6:$IC$6,AU$4,'Math Scores'!$F87:$IC87))</f>
        <is>
          <t/>
        </is>
      </c>
      <c r="AV86" s="519" t="inlineStr">
        <f aca="false">IF(COUNT('Math Scores'!$BA87:$BY87)=0,"",SUMIF('Math Scores'!$F$6:$IC$6,AV$4,'Math Scores'!$F87:$IC87))</f>
        <is>
          <t/>
        </is>
      </c>
      <c r="AW86" s="519" t="inlineStr">
        <f aca="false">IF(COUNT('Math Scores'!$BA87:$BY87)=0,"",SUMIF('Math Scores'!$F$6:$IC$6,AW$4,'Math Scores'!$F87:$IC87))</f>
        <is>
          <t/>
        </is>
      </c>
      <c r="AX86" s="519" t="inlineStr">
        <f aca="false">IF(COUNT('Math Scores'!$BZ87:$CW87)=0,"",SUMIF('Math Scores'!$F$6:$IC$6,AX$4,'Math Scores'!$F87:$IC87))</f>
        <is>
          <t/>
        </is>
      </c>
      <c r="AY86" s="519" t="inlineStr">
        <f aca="false">IF(COUNT('Math Scores'!$BZ87:$CW87)=0,"",SUMIF('Math Scores'!$F$6:$IC$6,AY$4,'Math Scores'!$F87:$IC87))</f>
        <is>
          <t/>
        </is>
      </c>
      <c r="AZ86" s="519" t="inlineStr">
        <f aca="false">IF(COUNT('Math Scores'!$BZ87:$CW87)=0,"",SUMIF('Math Scores'!$F$6:$IC$6,AZ$4,'Math Scores'!$F87:$IC87))</f>
        <is>
          <t/>
        </is>
      </c>
      <c r="BA86" s="519" t="inlineStr">
        <f aca="false">IF(COUNT('Math Scores'!$BZ87:$CW87)=0,"",SUMIF('Math Scores'!$F$6:$IC$6,BA$4,'Math Scores'!$F87:$IC87))</f>
        <is>
          <t/>
        </is>
      </c>
      <c r="BB86" s="519" t="inlineStr">
        <f aca="false">IF(COUNT('Math Scores'!$BZ87:$CW87)=0,"",SUMIF('Math Scores'!$F$6:$IC$6,BB$4,'Math Scores'!$F87:$IC87))</f>
        <is>
          <t/>
        </is>
      </c>
      <c r="BC86" s="519" t="inlineStr">
        <f aca="false">IF(COUNT('Math Scores'!$BZ87:$CW87)=0,"",SUMIF('Math Scores'!$F$6:$IC$6,BC$4,'Math Scores'!$F87:$IC87))</f>
        <is>
          <t/>
        </is>
      </c>
      <c r="BD86" s="519" t="inlineStr">
        <f aca="false">IF(COUNT('Math Scores'!$BZ87:$CW87)=0,"",SUMIF('Math Scores'!$F$6:$IC$6,BD$4,'Math Scores'!$F87:$IC87))</f>
        <is>
          <t/>
        </is>
      </c>
      <c r="BE86" s="519" t="inlineStr">
        <f aca="false">IF(COUNT('Math Scores'!$BZ87:$CW87)=0,"",SUMIF('Math Scores'!$F$6:$IC$6,BE$4,'Math Scores'!$F87:$IC87))</f>
        <is>
          <t/>
        </is>
      </c>
      <c r="BF86" s="519" t="inlineStr">
        <f aca="false">IF(COUNT('Math Scores'!$BZ87:$CW87)=0,"",SUMIF('Math Scores'!$F$6:$IC$6,BF$4,'Math Scores'!$F87:$IC87))</f>
        <is>
          <t/>
        </is>
      </c>
      <c r="BG86" s="519" t="inlineStr">
        <f aca="false">IF(COUNT('Math Scores'!$BZ87:$CW87)=0,"",SUMIF('Math Scores'!$F$6:$IC$6,BG$4,'Math Scores'!$F87:$IC87))</f>
        <is>
          <t/>
        </is>
      </c>
      <c r="BH86" s="519" t="inlineStr">
        <f aca="false">IF(COUNT('Math Scores'!$BZ87:$CW87)=0,"",SUMIF('Math Scores'!$F$6:$IC$6,BH$4,'Math Scores'!$F87:$IC87))</f>
        <is>
          <t/>
        </is>
      </c>
      <c r="BI86" s="519" t="inlineStr">
        <f aca="false">IF(COUNT('Math Scores'!$BZ87:$CW87)=0,"",SUMIF('Math Scores'!$F$6:$IC$6,BI$4,'Math Scores'!$F87:$IC87))</f>
        <is>
          <t/>
        </is>
      </c>
      <c r="BJ86" s="519" t="inlineStr">
        <f aca="false">IF(COUNT('Math Scores'!$BZ87:$CW87)=0,"",SUMIF('Math Scores'!$F$6:$IC$6,BJ$4,'Math Scores'!$F87:$IC87))</f>
        <is>
          <t/>
        </is>
      </c>
      <c r="BK86" s="519" t="inlineStr">
        <f aca="false">IF(COUNT('Math Scores'!$BZ87:$CW87)=0,"",SUMIF('Math Scores'!$F$6:$IC$6,BK$4,'Math Scores'!$F87:$IC87))</f>
        <is>
          <t/>
        </is>
      </c>
      <c r="BL86" s="519" t="inlineStr">
        <f aca="false">IF(COUNT('Math Scores'!$CX87:$DU87)=0,"",SUMIF('Math Scores'!$F$6:$IC$6,BL$4,'Math Scores'!$F87:$IC87))</f>
        <is>
          <t/>
        </is>
      </c>
      <c r="BM86" s="519" t="inlineStr">
        <f aca="false">IF(COUNT('Math Scores'!$CX87:$DU87)=0,"",SUMIF('Math Scores'!$F$6:$IC$6,BM$4,'Math Scores'!$F87:$IC87))</f>
        <is>
          <t/>
        </is>
      </c>
      <c r="BN86" s="519" t="inlineStr">
        <f aca="false">IF(COUNT('Math Scores'!$CX87:$DU87)=0,"",SUMIF('Math Scores'!$F$6:$IC$6,BN$4,'Math Scores'!$F87:$IC87))</f>
        <is>
          <t/>
        </is>
      </c>
      <c r="BO86" s="519" t="inlineStr">
        <f aca="false">IF(COUNT('Math Scores'!$CX87:$DU87)=0,"",SUMIF('Math Scores'!$F$6:$IC$6,BO$4,'Math Scores'!$F87:$IC87))</f>
        <is>
          <t/>
        </is>
      </c>
      <c r="BP86" s="519" t="inlineStr">
        <f aca="false">IF(COUNT('Math Scores'!$CX87:$DU87)=0,"",SUMIF('Math Scores'!$F$6:$IC$6,BP$4,'Math Scores'!$F87:$IC87))</f>
        <is>
          <t/>
        </is>
      </c>
      <c r="BQ86" s="519" t="inlineStr">
        <f aca="false">IF(COUNT('Math Scores'!$CX87:$DU87)=0,"",SUMIF('Math Scores'!$F$6:$IC$6,BQ$4,'Math Scores'!$F87:$IC87))</f>
        <is>
          <t/>
        </is>
      </c>
      <c r="BR86" s="519" t="inlineStr">
        <f aca="false">IF(COUNT('Math Scores'!$CX87:$DU87)=0,"",SUMIF('Math Scores'!$F$6:$IC$6,BR$4,'Math Scores'!$F87:$IC87))</f>
        <is>
          <t/>
        </is>
      </c>
      <c r="BS86" s="519" t="inlineStr">
        <f aca="false">IF(COUNT('Math Scores'!$CX87:$DU87)=0,"",SUMIF('Math Scores'!$F$6:$IC$6,BS$4,'Math Scores'!$F87:$IC87))</f>
        <is>
          <t/>
        </is>
      </c>
      <c r="BT86" s="519" t="inlineStr">
        <f aca="false">IF(COUNT('Math Scores'!$CX87:$DU87)=0,"",SUMIF('Math Scores'!$F$6:$IC$6,BT$4,'Math Scores'!$F87:$IC87))</f>
        <is>
          <t/>
        </is>
      </c>
      <c r="BU86" s="519" t="inlineStr">
        <f aca="false">IF(COUNT('Math Scores'!$CX87:$DU87)=0,"",SUMIF('Math Scores'!$F$6:$IC$6,BU$4,'Math Scores'!$F87:$IC87))</f>
        <is>
          <t/>
        </is>
      </c>
      <c r="BV86" s="519" t="inlineStr">
        <f aca="false">IF(COUNT('Math Scores'!$CX87:$DU87)=0,"",SUMIF('Math Scores'!$F$6:$IC$6,BV$4,'Math Scores'!$F87:$IC87))</f>
        <is>
          <t/>
        </is>
      </c>
      <c r="BW86" s="519" t="inlineStr">
        <f aca="false">IF(COUNT('Math Scores'!$CX87:$DU87)=0,"",SUMIF('Math Scores'!$F$6:$IC$6,BW$4,'Math Scores'!$F87:$IC87))</f>
        <is>
          <t/>
        </is>
      </c>
      <c r="BX86" s="519" t="inlineStr">
        <f aca="false">IF(COUNT('Math Scores'!$CX87:$DU87)=0,"",SUMIF('Math Scores'!$F$6:$IC$6,BX$4,'Math Scores'!$F87:$IC87))</f>
        <is>
          <t/>
        </is>
      </c>
      <c r="BY86" s="519" t="inlineStr">
        <f aca="false">IF(COUNT('Math Scores'!$CX87:$DU87)=0,"",SUMIF('Math Scores'!$F$6:$IC$6,BY$4,'Math Scores'!$F87:$IC87))</f>
        <is>
          <t/>
        </is>
      </c>
      <c r="BZ86" s="519" t="inlineStr">
        <f aca="false">IF(COUNT('Math Scores'!$CX87:$DU87)=0,"",SUMIF('Math Scores'!$F$6:$IC$6,BZ$4,'Math Scores'!$F87:$IC87))</f>
        <is>
          <t/>
        </is>
      </c>
      <c r="CA86" s="519" t="inlineStr">
        <f aca="false">IF(COUNT('Math Scores'!$CX87:$DU87)=0,"",SUMIF('Math Scores'!$F$6:$IC$6,CA$4,'Math Scores'!$F87:$IC87))</f>
        <is>
          <t/>
        </is>
      </c>
      <c r="CB86" s="519" t="inlineStr">
        <f aca="false">IF(COUNT('Math Scores'!$CX87:$DU87)=0,"",SUMIF('Math Scores'!$F$6:$IC$6,CB$4,'Math Scores'!$F87:$IC87))</f>
        <is>
          <t/>
        </is>
      </c>
      <c r="CC86" s="519" t="inlineStr">
        <f aca="false">IF(COUNT('Math Scores'!$CX87:$DU87)=0,"",SUMIF('Math Scores'!$F$6:$IC$6,CC$4,'Math Scores'!$F87:$IC87))</f>
        <is>
          <t/>
        </is>
      </c>
      <c r="CD86" s="519" t="inlineStr">
        <f aca="false">IF(COUNT('Math Scores'!$DV87:$EU87)=0,"",SUMIF('Math Scores'!$F$6:$IC$6,CD$4,'Math Scores'!$F87:$IC87))</f>
        <is>
          <t/>
        </is>
      </c>
      <c r="CE86" s="519" t="inlineStr">
        <f aca="false">IF(COUNT('Math Scores'!$DV87:$EU87)=0,"",SUMIF('Math Scores'!$F$6:$IC$6,CE$4,'Math Scores'!$F87:$IC87))</f>
        <is>
          <t/>
        </is>
      </c>
      <c r="CF86" s="519" t="inlineStr">
        <f aca="false">IF(COUNT('Math Scores'!$DV87:$EU87)=0,"",SUMIF('Math Scores'!$F$6:$IC$6,CF$4,'Math Scores'!$F87:$IC87))</f>
        <is>
          <t/>
        </is>
      </c>
      <c r="CG86" s="519" t="inlineStr">
        <f aca="false">IF(COUNT('Math Scores'!$DV87:$EU87)=0,"",SUMIF('Math Scores'!$F$6:$IC$6,CG$4,'Math Scores'!$F87:$IC87))</f>
        <is>
          <t/>
        </is>
      </c>
      <c r="CH86" s="519" t="inlineStr">
        <f aca="false">IF(COUNT('Math Scores'!$DV87:$EU87)=0,"",SUMIF('Math Scores'!$F$6:$IC$6,CH$4,'Math Scores'!$F87:$IC87))</f>
        <is>
          <t/>
        </is>
      </c>
      <c r="CI86" s="519" t="inlineStr">
        <f aca="false">IF(COUNT('Math Scores'!$DV87:$EU87)=0,"",SUMIF('Math Scores'!$F$6:$IC$6,CI$4,'Math Scores'!$F87:$IC87))</f>
        <is>
          <t/>
        </is>
      </c>
      <c r="CJ86" s="519" t="inlineStr">
        <f aca="false">IF(COUNT('Math Scores'!$DV87:$EU87)=0,"",SUMIF('Math Scores'!$F$6:$IC$6,CJ$4,'Math Scores'!$F87:$IC87))</f>
        <is>
          <t/>
        </is>
      </c>
      <c r="CK86" s="519" t="inlineStr">
        <f aca="false">IF(COUNT('Math Scores'!$DV87:$EU87)=0,"",SUMIF('Math Scores'!$F$6:$IC$6,CK$4,'Math Scores'!$F87:$IC87))</f>
        <is>
          <t/>
        </is>
      </c>
      <c r="CL86" s="519" t="inlineStr">
        <f aca="false">IF(COUNT('Math Scores'!$DV87:$EU87)=0,"",SUMIF('Math Scores'!$F$6:$IC$6,CL$4,'Math Scores'!$F87:$IC87))</f>
        <is>
          <t/>
        </is>
      </c>
      <c r="CM86" s="519" t="inlineStr">
        <f aca="false">IF(COUNT('Math Scores'!$DV87:$EU87)=0,"",SUMIF('Math Scores'!$F$6:$IC$6,CM$4,'Math Scores'!$F87:$IC87))</f>
        <is>
          <t/>
        </is>
      </c>
      <c r="CN86" s="519" t="inlineStr">
        <f aca="false">IF(COUNT('Math Scores'!$DV87:$EU87)=0,"",SUMIF('Math Scores'!$F$6:$IC$6,CN$4,'Math Scores'!$F87:$IC87))</f>
        <is>
          <t/>
        </is>
      </c>
      <c r="CO86" s="519" t="inlineStr">
        <f aca="false">IF(COUNT('Math Scores'!$DV87:$EU87)=0,"",SUMIF('Math Scores'!$F$6:$IC$6,CO$4,'Math Scores'!$F87:$IC87))</f>
        <is>
          <t/>
        </is>
      </c>
      <c r="CP86" s="519" t="inlineStr">
        <f aca="false">IF(COUNT('Math Scores'!$DV87:$EU87)=0,"",SUMIF('Math Scores'!$F$6:$IC$6,CP$4,'Math Scores'!$F87:$IC87))</f>
        <is>
          <t/>
        </is>
      </c>
      <c r="CQ86" s="519" t="inlineStr">
        <f aca="false">IF(COUNT('Math Scores'!$DV87:$EU87)=0,"",SUMIF('Math Scores'!$F$6:$IC$6,CQ$4,'Math Scores'!$F87:$IC87))</f>
        <is>
          <t/>
        </is>
      </c>
      <c r="CR86" s="519" t="inlineStr">
        <f aca="false">IF(COUNT('Math Scores'!$DV87:$EU87)=0,"",SUMIF('Math Scores'!$F$6:$IC$6,CR$4,'Math Scores'!$F87:$IC87))</f>
        <is>
          <t/>
        </is>
      </c>
      <c r="CS86" s="519" t="inlineStr">
        <f aca="false">IF(COUNT('Math Scores'!$DV87:$EU87)=0,"",SUMIF('Math Scores'!$F$6:$IC$6,CS$4,'Math Scores'!$F87:$IC87))</f>
        <is>
          <t/>
        </is>
      </c>
      <c r="CT86" s="519" t="inlineStr">
        <f aca="false">IF(COUNT('Math Scores'!$EV87:$FW87)=0,"",SUMIF('Math Scores'!$F$6:$IC$6,CT$4,'Math Scores'!$F87:$IC87))</f>
        <is>
          <t/>
        </is>
      </c>
      <c r="CU86" s="519" t="inlineStr">
        <f aca="false">IF(COUNT('Math Scores'!$EV87:$FW87)=0,"",SUMIF('Math Scores'!$F$6:$IC$6,CU$4,'Math Scores'!$F87:$IC87))</f>
        <is>
          <t/>
        </is>
      </c>
      <c r="CV86" s="519" t="inlineStr">
        <f aca="false">IF(COUNT('Math Scores'!$EV87:$FW87)=0,"",SUMIF('Math Scores'!$F$6:$IC$6,CV$4,'Math Scores'!$F87:$IC87))</f>
        <is>
          <t/>
        </is>
      </c>
      <c r="CW86" s="519" t="inlineStr">
        <f aca="false">IF(COUNT('Math Scores'!$EV87:$FW87)=0,"",SUMIF('Math Scores'!$F$6:$IC$6,CW$4,'Math Scores'!$F87:$IC87))</f>
        <is>
          <t/>
        </is>
      </c>
      <c r="CX86" s="519" t="inlineStr">
        <f aca="false">IF(COUNT('Math Scores'!$EV87:$FW87)=0,"",SUMIF('Math Scores'!$F$6:$IC$6,CX$4,'Math Scores'!$F87:$IC87))</f>
        <is>
          <t/>
        </is>
      </c>
      <c r="CY86" s="519" t="inlineStr">
        <f aca="false">IF(COUNT('Math Scores'!$EV87:$FW87)=0,"",SUMIF('Math Scores'!$F$6:$IC$6,CY$4,'Math Scores'!$F87:$IC87))</f>
        <is>
          <t/>
        </is>
      </c>
      <c r="CZ86" s="519" t="inlineStr">
        <f aca="false">IF(COUNT('Math Scores'!$EV87:$FW87)=0,"",SUMIF('Math Scores'!$F$6:$IC$6,CZ$4,'Math Scores'!$F87:$IC87))</f>
        <is>
          <t/>
        </is>
      </c>
      <c r="DA86" s="519" t="inlineStr">
        <f aca="false">IF(COUNT('Math Scores'!$EV87:$FW87)=0,"",SUMIF('Math Scores'!$F$6:$IC$6,DA$4,'Math Scores'!$F87:$IC87))</f>
        <is>
          <t/>
        </is>
      </c>
      <c r="DB86" s="519" t="inlineStr">
        <f aca="false">IF(COUNT('Math Scores'!$EV87:$FW87)=0,"",SUMIF('Math Scores'!$F$6:$IC$6,DB$4,'Math Scores'!$F87:$IC87))</f>
        <is>
          <t/>
        </is>
      </c>
      <c r="DC86" s="519" t="inlineStr">
        <f aca="false">IF(COUNT('Math Scores'!$EV87:$FW87)=0,"",SUMIF('Math Scores'!$F$6:$IC$6,DC$4,'Math Scores'!$F87:$IC87))</f>
        <is>
          <t/>
        </is>
      </c>
      <c r="DD86" s="519" t="inlineStr">
        <f aca="false">IF(COUNT('Math Scores'!$EV87:$FW87)=0,"",SUMIF('Math Scores'!$F$6:$IC$6,DD$4,'Math Scores'!$F87:$IC87))</f>
        <is>
          <t/>
        </is>
      </c>
      <c r="DE86" s="519" t="inlineStr">
        <f aca="false">IF(COUNT('Math Scores'!$EV87:$FW87)=0,"",SUMIF('Math Scores'!$F$6:$IC$6,DE$4,'Math Scores'!$F87:$IC87))</f>
        <is>
          <t/>
        </is>
      </c>
      <c r="DF86" s="519" t="inlineStr">
        <f aca="false">IF(COUNT('Math Scores'!$EV87:$FW87)=0,"",SUMIF('Math Scores'!$F$6:$IC$6,DF$4,'Math Scores'!$F87:$IC87))</f>
        <is>
          <t/>
        </is>
      </c>
      <c r="DG86" s="519" t="inlineStr">
        <f aca="false">IF(COUNT('Math Scores'!$EV87:$FW87)=0,"",SUMIF('Math Scores'!$F$6:$IC$6,DG$4,'Math Scores'!$F87:$IC87))</f>
        <is>
          <t/>
        </is>
      </c>
    </row>
    <row r="87" customFormat="false" ht="12.75" hidden="false" customHeight="false" outlineLevel="0" collapsed="false">
      <c r="A87" s="421" t="n">
        <v>80</v>
      </c>
      <c r="B87" s="228" t="inlineStr">
        <f aca="false">'Math Scores'!B88</f>
        <is>
          <t/>
        </is>
      </c>
      <c r="C87" s="517" t="inlineStr">
        <f aca="false">IF(COUNT('Math Scores'!F88:HI88)=0, "", (SUMIF('Math Scores'!$F$5:$HI$5,"Yes",'Math Scores'!F88:HI88)/SUMIF('Math Scores'!$F$5:$HI$5,"Yes",'Math Scores'!$F$2:$HI$2)))</f>
        <is>
          <t/>
        </is>
      </c>
      <c r="D87" s="476" t="inlineStr">
        <f aca="false">IF(B87="","",IF(COUNT(H87:DG87)=0,"",IF(('Cover Sheet'!$AC$6="2nd"),(SUM(H87:W87)/SUM(H$2:W$2)),IF(('Cover Sheet'!$AC$6="3rd"),(SUM(X87:AI87)/SUM(X$2:AI$2)),IF(('Cover Sheet'!$AC$6="4th"),(SUM(AJ87:AW87)/SUM(AJ$2:AW$2)),IF(('Cover Sheet'!$AC$6="5th"),(SUM(AX87:BK87)/SUM(AX$2:BK$2)),IF(('Cover Sheet'!$AC$6="6th"),(SUM(BL87:CC87)/SUM(BL$2:CC$2)),IF(('Cover Sheet'!$AC$6="7th"),(SUM(CD87:CS87)/SUM(CD$2:CS$2)),IF(('Cover Sheet'!$AC$6="8th"),(SUM(CT87:DG87)/SUM(CT$2:DG$2)),"ERROR")))))))))</f>
        <is>
          <t/>
        </is>
      </c>
      <c r="E87" s="318" t="str">
        <f aca="false">IF(D87="","",IF(D87&gt;0.9,"A1",IF(D87&gt;0.8,"A2",IF(D87&gt;0.7,"B1",IF(D87&gt;0.6,"B2",IF(D87&gt;0.5,"C1",IF(D87&gt;0.4,"C2",IF(D87&gt;0.32,"D",IF(D87&gt;0.2,"E1","E2")))))))))</f>
        <v/>
      </c>
      <c r="F87" s="476" t="str">
        <f aca="false">IF(G87="","",IF(G87&gt;=0.9,"Distinction",IF(G87&gt;=0.75,"First Class",IF(G87&gt;=0.56,"Second Class",IF(G87&gt;=0.35,"Pass","Unsatisfactory")))))</f>
        <v/>
      </c>
      <c r="G87" s="518" t="inlineStr">
        <f aca="false">IF(OR(B87="",'Cover Sheet'!$AC$6=""),"",IF(('Cover Sheet'!$AC$6="2nd"),(VLOOKUP(ROUND((D87*100),0),Goals!$E$4:$H$104,2,1)/100),IF(('Cover Sheet'!$AC$6="3rd"),(VLOOKUP(ROUND((D87*100),0),Goals!$E$4:$H$104,3,1)/100),VLOOKUP(ROUND((D87*100),0),Goals!$E$4:$H$104,4,1)/100)))</f>
        <is>
          <t/>
        </is>
      </c>
      <c r="H87" s="519" t="inlineStr">
        <f aca="false">IF(COUNT('Math Scores'!$F88:$AC88)=0,"",SUMIF('Math Scores'!$F$6:$IC$6,H$4,'Math Scores'!$F88:$IC88))</f>
        <is>
          <t/>
        </is>
      </c>
      <c r="I87" s="519" t="inlineStr">
        <f aca="false">IF(COUNT('Math Scores'!$F88:$AC88)=0,"",SUMIF('Math Scores'!$F$6:$IC$6,I$4,'Math Scores'!$F88:$IC88))</f>
        <is>
          <t/>
        </is>
      </c>
      <c r="J87" s="519" t="inlineStr">
        <f aca="false">IF(COUNT('Math Scores'!$F88:$AC88)=0,"",SUMIF('Math Scores'!$F$6:$IC$6,J$4,'Math Scores'!$F88:$IC88))</f>
        <is>
          <t/>
        </is>
      </c>
      <c r="K87" s="519" t="inlineStr">
        <f aca="false">IF(COUNT('Math Scores'!$F88:$AC88)=0,"",SUMIF('Math Scores'!$F$6:$IC$6,K$4,'Math Scores'!$F88:$IC88))</f>
        <is>
          <t/>
        </is>
      </c>
      <c r="L87" s="519" t="inlineStr">
        <f aca="false">IF(COUNT('Math Scores'!$F88:$AC88)=0,"",SUMIF('Math Scores'!$F$6:$IC$6,L$4,'Math Scores'!$F88:$IC88))</f>
        <is>
          <t/>
        </is>
      </c>
      <c r="M87" s="519" t="inlineStr">
        <f aca="false">IF(COUNT('Math Scores'!$F88:$AC88)=0,"",SUMIF('Math Scores'!$F$6:$IC$6,M$4,'Math Scores'!$F88:$IC88))</f>
        <is>
          <t/>
        </is>
      </c>
      <c r="N87" s="519" t="inlineStr">
        <f aca="false">IF(COUNT('Math Scores'!$F88:$AC88)=0,"",SUMIF('Math Scores'!$F$6:$IC$6,N$4,'Math Scores'!$F88:$IC88))</f>
        <is>
          <t/>
        </is>
      </c>
      <c r="O87" s="519" t="inlineStr">
        <f aca="false">IF(COUNT('Math Scores'!$F88:$AC88)=0,"",SUMIF('Math Scores'!$F$6:$IC$6,O$4,'Math Scores'!$F88:$IC88))</f>
        <is>
          <t/>
        </is>
      </c>
      <c r="P87" s="519" t="inlineStr">
        <f aca="false">IF(COUNT('Math Scores'!$F88:$AC88)=0,"",SUMIF('Math Scores'!$F$6:$IC$6,P$4,'Math Scores'!$F88:$IC88))</f>
        <is>
          <t/>
        </is>
      </c>
      <c r="Q87" s="519" t="inlineStr">
        <f aca="false">IF(COUNT('Math Scores'!$F88:$AC88)=0,"",SUMIF('Math Scores'!$F$6:$IC$6,Q$4,'Math Scores'!$F88:$IC88))</f>
        <is>
          <t/>
        </is>
      </c>
      <c r="R87" s="519" t="inlineStr">
        <f aca="false">IF(COUNT('Math Scores'!$F88:$AC88)=0,"",SUMIF('Math Scores'!$F$6:$IC$6,R$4,'Math Scores'!$F88:$IC88))</f>
        <is>
          <t/>
        </is>
      </c>
      <c r="S87" s="519"/>
      <c r="T87" s="519"/>
      <c r="U87" s="519"/>
      <c r="V87" s="519"/>
      <c r="W87" s="519"/>
      <c r="X87" s="519" t="inlineStr">
        <f aca="false">IF(COUNT('Math Scores'!$AD88:$AZ88)=0,"",SUMIF('Math Scores'!$F$6:$IC$6,X$4,'Math Scores'!$F88:$IC88))</f>
        <is>
          <t/>
        </is>
      </c>
      <c r="Y87" s="519" t="inlineStr">
        <f aca="false">IF(COUNT('Math Scores'!$AD88:$AZ88)=0,"",SUMIF('Math Scores'!$F$6:$IC$6,Y$4,'Math Scores'!$F88:$IC88))</f>
        <is>
          <t/>
        </is>
      </c>
      <c r="Z87" s="519" t="inlineStr">
        <f aca="false">IF(COUNT('Math Scores'!$AD88:$AZ88)=0,"",SUMIF('Math Scores'!$F$6:$IC$6,Z$4,'Math Scores'!$F88:$IC88))</f>
        <is>
          <t/>
        </is>
      </c>
      <c r="AA87" s="519" t="inlineStr">
        <f aca="false">IF(COUNT('Math Scores'!$AD88:$AZ88)=0,"",SUMIF('Math Scores'!$F$6:$IC$6,AA$4,'Math Scores'!$F88:$IC88))</f>
        <is>
          <t/>
        </is>
      </c>
      <c r="AB87" s="519" t="inlineStr">
        <f aca="false">IF(COUNT('Math Scores'!$AD88:$AZ88)=0,"",SUMIF('Math Scores'!$F$6:$IC$6,AB$4,'Math Scores'!$F88:$IC88))</f>
        <is>
          <t/>
        </is>
      </c>
      <c r="AC87" s="519" t="inlineStr">
        <f aca="false">IF(COUNT('Math Scores'!$AD88:$AZ88)=0,"",SUMIF('Math Scores'!$F$6:$IC$6,AC$4,'Math Scores'!$F88:$IC88))</f>
        <is>
          <t/>
        </is>
      </c>
      <c r="AD87" s="519" t="inlineStr">
        <f aca="false">IF(COUNT('Math Scores'!$AD88:$AZ88)=0,"",SUMIF('Math Scores'!$F$6:$IC$6,AD$4,'Math Scores'!$F88:$IC88))</f>
        <is>
          <t/>
        </is>
      </c>
      <c r="AE87" s="519" t="inlineStr">
        <f aca="false">IF(COUNT('Math Scores'!$AD88:$AZ88)=0,"",SUMIF('Math Scores'!$F$6:$IC$6,AE$4,'Math Scores'!$F88:$IC88))</f>
        <is>
          <t/>
        </is>
      </c>
      <c r="AF87" s="519" t="inlineStr">
        <f aca="false">IF(COUNT('Math Scores'!$AD88:$AZ88)=0,"",SUMIF('Math Scores'!$F$6:$IC$6,AF$4,'Math Scores'!$F88:$IC88))</f>
        <is>
          <t/>
        </is>
      </c>
      <c r="AG87" s="519" t="inlineStr">
        <f aca="false">IF(COUNT('Math Scores'!$AD88:$AZ88)=0,"",SUMIF('Math Scores'!$F$6:$IC$6,AG$4,'Math Scores'!$F88:$IC88))</f>
        <is>
          <t/>
        </is>
      </c>
      <c r="AH87" s="519" t="inlineStr">
        <f aca="false">IF(COUNT('Math Scores'!$AD88:$AZ88)=0,"",SUMIF('Math Scores'!$F$6:$IC$6,AH$4,'Math Scores'!$F88:$IC88))</f>
        <is>
          <t/>
        </is>
      </c>
      <c r="AI87" s="519" t="inlineStr">
        <f aca="false">IF(COUNT('Math Scores'!$AD88:$AZ88)=0,"",SUMIF('Math Scores'!$F$6:$IC$6,AI$4,'Math Scores'!$F88:$IC88))</f>
        <is>
          <t/>
        </is>
      </c>
      <c r="AJ87" s="519" t="inlineStr">
        <f aca="false">IF(COUNT('Math Scores'!$BA88:$BY88)=0,"",SUMIF('Math Scores'!$F$6:$IC$6,AJ$4,'Math Scores'!$F88:$IC88))</f>
        <is>
          <t/>
        </is>
      </c>
      <c r="AK87" s="519" t="inlineStr">
        <f aca="false">IF(COUNT('Math Scores'!$BA88:$BY88)=0,"",SUMIF('Math Scores'!$F$6:$IC$6,AK$4,'Math Scores'!$F88:$IC88))</f>
        <is>
          <t/>
        </is>
      </c>
      <c r="AL87" s="519" t="inlineStr">
        <f aca="false">IF(COUNT('Math Scores'!$BA88:$BY88)=0,"",SUMIF('Math Scores'!$F$6:$IC$6,AL$4,'Math Scores'!$F88:$IC88))</f>
        <is>
          <t/>
        </is>
      </c>
      <c r="AM87" s="519" t="inlineStr">
        <f aca="false">IF(COUNT('Math Scores'!$BA88:$BY88)=0,"",SUMIF('Math Scores'!$F$6:$IC$6,AM$4,'Math Scores'!$F88:$IC88))</f>
        <is>
          <t/>
        </is>
      </c>
      <c r="AN87" s="519" t="inlineStr">
        <f aca="false">IF(COUNT('Math Scores'!$BA88:$BY88)=0,"",SUMIF('Math Scores'!$F$6:$IC$6,AN$4,'Math Scores'!$F88:$IC88))</f>
        <is>
          <t/>
        </is>
      </c>
      <c r="AO87" s="519" t="inlineStr">
        <f aca="false">IF(COUNT('Math Scores'!$BA88:$BY88)=0,"",SUMIF('Math Scores'!$F$6:$IC$6,AO$4,'Math Scores'!$F88:$IC88))</f>
        <is>
          <t/>
        </is>
      </c>
      <c r="AP87" s="519" t="inlineStr">
        <f aca="false">IF(COUNT('Math Scores'!$BA88:$BY88)=0,"",SUMIF('Math Scores'!$F$6:$IC$6,AP$4,'Math Scores'!$F88:$IC88))</f>
        <is>
          <t/>
        </is>
      </c>
      <c r="AQ87" s="519" t="inlineStr">
        <f aca="false">IF(COUNT('Math Scores'!$BA88:$BY88)=0,"",SUMIF('Math Scores'!$F$6:$IC$6,AQ$4,'Math Scores'!$F88:$IC88))</f>
        <is>
          <t/>
        </is>
      </c>
      <c r="AR87" s="519" t="inlineStr">
        <f aca="false">IF(COUNT('Math Scores'!$BA88:$BY88)=0,"",SUMIF('Math Scores'!$F$6:$IC$6,AR$4,'Math Scores'!$F88:$IC88))</f>
        <is>
          <t/>
        </is>
      </c>
      <c r="AS87" s="519" t="inlineStr">
        <f aca="false">IF(COUNT('Math Scores'!$BA88:$BY88)=0,"",SUMIF('Math Scores'!$F$6:$IC$6,AS$4,'Math Scores'!$F88:$IC88))</f>
        <is>
          <t/>
        </is>
      </c>
      <c r="AT87" s="519" t="inlineStr">
        <f aca="false">IF(COUNT('Math Scores'!$BA88:$BY88)=0,"",SUMIF('Math Scores'!$F$6:$IC$6,AT$4,'Math Scores'!$F88:$IC88))</f>
        <is>
          <t/>
        </is>
      </c>
      <c r="AU87" s="519" t="inlineStr">
        <f aca="false">IF(COUNT('Math Scores'!$BA88:$BY88)=0,"",SUMIF('Math Scores'!$F$6:$IC$6,AU$4,'Math Scores'!$F88:$IC88))</f>
        <is>
          <t/>
        </is>
      </c>
      <c r="AV87" s="519" t="inlineStr">
        <f aca="false">IF(COUNT('Math Scores'!$BA88:$BY88)=0,"",SUMIF('Math Scores'!$F$6:$IC$6,AV$4,'Math Scores'!$F88:$IC88))</f>
        <is>
          <t/>
        </is>
      </c>
      <c r="AW87" s="519" t="inlineStr">
        <f aca="false">IF(COUNT('Math Scores'!$BA88:$BY88)=0,"",SUMIF('Math Scores'!$F$6:$IC$6,AW$4,'Math Scores'!$F88:$IC88))</f>
        <is>
          <t/>
        </is>
      </c>
      <c r="AX87" s="519" t="inlineStr">
        <f aca="false">IF(COUNT('Math Scores'!$BZ88:$CW88)=0,"",SUMIF('Math Scores'!$F$6:$IC$6,AX$4,'Math Scores'!$F88:$IC88))</f>
        <is>
          <t/>
        </is>
      </c>
      <c r="AY87" s="519" t="inlineStr">
        <f aca="false">IF(COUNT('Math Scores'!$BZ88:$CW88)=0,"",SUMIF('Math Scores'!$F$6:$IC$6,AY$4,'Math Scores'!$F88:$IC88))</f>
        <is>
          <t/>
        </is>
      </c>
      <c r="AZ87" s="519" t="inlineStr">
        <f aca="false">IF(COUNT('Math Scores'!$BZ88:$CW88)=0,"",SUMIF('Math Scores'!$F$6:$IC$6,AZ$4,'Math Scores'!$F88:$IC88))</f>
        <is>
          <t/>
        </is>
      </c>
      <c r="BA87" s="519" t="inlineStr">
        <f aca="false">IF(COUNT('Math Scores'!$BZ88:$CW88)=0,"",SUMIF('Math Scores'!$F$6:$IC$6,BA$4,'Math Scores'!$F88:$IC88))</f>
        <is>
          <t/>
        </is>
      </c>
      <c r="BB87" s="519" t="inlineStr">
        <f aca="false">IF(COUNT('Math Scores'!$BZ88:$CW88)=0,"",SUMIF('Math Scores'!$F$6:$IC$6,BB$4,'Math Scores'!$F88:$IC88))</f>
        <is>
          <t/>
        </is>
      </c>
      <c r="BC87" s="519" t="inlineStr">
        <f aca="false">IF(COUNT('Math Scores'!$BZ88:$CW88)=0,"",SUMIF('Math Scores'!$F$6:$IC$6,BC$4,'Math Scores'!$F88:$IC88))</f>
        <is>
          <t/>
        </is>
      </c>
      <c r="BD87" s="519" t="inlineStr">
        <f aca="false">IF(COUNT('Math Scores'!$BZ88:$CW88)=0,"",SUMIF('Math Scores'!$F$6:$IC$6,BD$4,'Math Scores'!$F88:$IC88))</f>
        <is>
          <t/>
        </is>
      </c>
      <c r="BE87" s="519" t="inlineStr">
        <f aca="false">IF(COUNT('Math Scores'!$BZ88:$CW88)=0,"",SUMIF('Math Scores'!$F$6:$IC$6,BE$4,'Math Scores'!$F88:$IC88))</f>
        <is>
          <t/>
        </is>
      </c>
      <c r="BF87" s="519" t="inlineStr">
        <f aca="false">IF(COUNT('Math Scores'!$BZ88:$CW88)=0,"",SUMIF('Math Scores'!$F$6:$IC$6,BF$4,'Math Scores'!$F88:$IC88))</f>
        <is>
          <t/>
        </is>
      </c>
      <c r="BG87" s="519" t="inlineStr">
        <f aca="false">IF(COUNT('Math Scores'!$BZ88:$CW88)=0,"",SUMIF('Math Scores'!$F$6:$IC$6,BG$4,'Math Scores'!$F88:$IC88))</f>
        <is>
          <t/>
        </is>
      </c>
      <c r="BH87" s="519" t="inlineStr">
        <f aca="false">IF(COUNT('Math Scores'!$BZ88:$CW88)=0,"",SUMIF('Math Scores'!$F$6:$IC$6,BH$4,'Math Scores'!$F88:$IC88))</f>
        <is>
          <t/>
        </is>
      </c>
      <c r="BI87" s="519" t="inlineStr">
        <f aca="false">IF(COUNT('Math Scores'!$BZ88:$CW88)=0,"",SUMIF('Math Scores'!$F$6:$IC$6,BI$4,'Math Scores'!$F88:$IC88))</f>
        <is>
          <t/>
        </is>
      </c>
      <c r="BJ87" s="519" t="inlineStr">
        <f aca="false">IF(COUNT('Math Scores'!$BZ88:$CW88)=0,"",SUMIF('Math Scores'!$F$6:$IC$6,BJ$4,'Math Scores'!$F88:$IC88))</f>
        <is>
          <t/>
        </is>
      </c>
      <c r="BK87" s="519" t="inlineStr">
        <f aca="false">IF(COUNT('Math Scores'!$BZ88:$CW88)=0,"",SUMIF('Math Scores'!$F$6:$IC$6,BK$4,'Math Scores'!$F88:$IC88))</f>
        <is>
          <t/>
        </is>
      </c>
      <c r="BL87" s="519" t="inlineStr">
        <f aca="false">IF(COUNT('Math Scores'!$CX88:$DU88)=0,"",SUMIF('Math Scores'!$F$6:$IC$6,BL$4,'Math Scores'!$F88:$IC88))</f>
        <is>
          <t/>
        </is>
      </c>
      <c r="BM87" s="519" t="inlineStr">
        <f aca="false">IF(COUNT('Math Scores'!$CX88:$DU88)=0,"",SUMIF('Math Scores'!$F$6:$IC$6,BM$4,'Math Scores'!$F88:$IC88))</f>
        <is>
          <t/>
        </is>
      </c>
      <c r="BN87" s="519" t="inlineStr">
        <f aca="false">IF(COUNT('Math Scores'!$CX88:$DU88)=0,"",SUMIF('Math Scores'!$F$6:$IC$6,BN$4,'Math Scores'!$F88:$IC88))</f>
        <is>
          <t/>
        </is>
      </c>
      <c r="BO87" s="519" t="inlineStr">
        <f aca="false">IF(COUNT('Math Scores'!$CX88:$DU88)=0,"",SUMIF('Math Scores'!$F$6:$IC$6,BO$4,'Math Scores'!$F88:$IC88))</f>
        <is>
          <t/>
        </is>
      </c>
      <c r="BP87" s="519" t="inlineStr">
        <f aca="false">IF(COUNT('Math Scores'!$CX88:$DU88)=0,"",SUMIF('Math Scores'!$F$6:$IC$6,BP$4,'Math Scores'!$F88:$IC88))</f>
        <is>
          <t/>
        </is>
      </c>
      <c r="BQ87" s="519" t="inlineStr">
        <f aca="false">IF(COUNT('Math Scores'!$CX88:$DU88)=0,"",SUMIF('Math Scores'!$F$6:$IC$6,BQ$4,'Math Scores'!$F88:$IC88))</f>
        <is>
          <t/>
        </is>
      </c>
      <c r="BR87" s="519" t="inlineStr">
        <f aca="false">IF(COUNT('Math Scores'!$CX88:$DU88)=0,"",SUMIF('Math Scores'!$F$6:$IC$6,BR$4,'Math Scores'!$F88:$IC88))</f>
        <is>
          <t/>
        </is>
      </c>
      <c r="BS87" s="519" t="inlineStr">
        <f aca="false">IF(COUNT('Math Scores'!$CX88:$DU88)=0,"",SUMIF('Math Scores'!$F$6:$IC$6,BS$4,'Math Scores'!$F88:$IC88))</f>
        <is>
          <t/>
        </is>
      </c>
      <c r="BT87" s="519" t="inlineStr">
        <f aca="false">IF(COUNT('Math Scores'!$CX88:$DU88)=0,"",SUMIF('Math Scores'!$F$6:$IC$6,BT$4,'Math Scores'!$F88:$IC88))</f>
        <is>
          <t/>
        </is>
      </c>
      <c r="BU87" s="519" t="inlineStr">
        <f aca="false">IF(COUNT('Math Scores'!$CX88:$DU88)=0,"",SUMIF('Math Scores'!$F$6:$IC$6,BU$4,'Math Scores'!$F88:$IC88))</f>
        <is>
          <t/>
        </is>
      </c>
      <c r="BV87" s="519" t="inlineStr">
        <f aca="false">IF(COUNT('Math Scores'!$CX88:$DU88)=0,"",SUMIF('Math Scores'!$F$6:$IC$6,BV$4,'Math Scores'!$F88:$IC88))</f>
        <is>
          <t/>
        </is>
      </c>
      <c r="BW87" s="519" t="inlineStr">
        <f aca="false">IF(COUNT('Math Scores'!$CX88:$DU88)=0,"",SUMIF('Math Scores'!$F$6:$IC$6,BW$4,'Math Scores'!$F88:$IC88))</f>
        <is>
          <t/>
        </is>
      </c>
      <c r="BX87" s="519" t="inlineStr">
        <f aca="false">IF(COUNT('Math Scores'!$CX88:$DU88)=0,"",SUMIF('Math Scores'!$F$6:$IC$6,BX$4,'Math Scores'!$F88:$IC88))</f>
        <is>
          <t/>
        </is>
      </c>
      <c r="BY87" s="519" t="inlineStr">
        <f aca="false">IF(COUNT('Math Scores'!$CX88:$DU88)=0,"",SUMIF('Math Scores'!$F$6:$IC$6,BY$4,'Math Scores'!$F88:$IC88))</f>
        <is>
          <t/>
        </is>
      </c>
      <c r="BZ87" s="519" t="inlineStr">
        <f aca="false">IF(COUNT('Math Scores'!$CX88:$DU88)=0,"",SUMIF('Math Scores'!$F$6:$IC$6,BZ$4,'Math Scores'!$F88:$IC88))</f>
        <is>
          <t/>
        </is>
      </c>
      <c r="CA87" s="519" t="inlineStr">
        <f aca="false">IF(COUNT('Math Scores'!$CX88:$DU88)=0,"",SUMIF('Math Scores'!$F$6:$IC$6,CA$4,'Math Scores'!$F88:$IC88))</f>
        <is>
          <t/>
        </is>
      </c>
      <c r="CB87" s="519" t="inlineStr">
        <f aca="false">IF(COUNT('Math Scores'!$CX88:$DU88)=0,"",SUMIF('Math Scores'!$F$6:$IC$6,CB$4,'Math Scores'!$F88:$IC88))</f>
        <is>
          <t/>
        </is>
      </c>
      <c r="CC87" s="519" t="inlineStr">
        <f aca="false">IF(COUNT('Math Scores'!$CX88:$DU88)=0,"",SUMIF('Math Scores'!$F$6:$IC$6,CC$4,'Math Scores'!$F88:$IC88))</f>
        <is>
          <t/>
        </is>
      </c>
      <c r="CD87" s="519" t="inlineStr">
        <f aca="false">IF(COUNT('Math Scores'!$DV88:$EU88)=0,"",SUMIF('Math Scores'!$F$6:$IC$6,CD$4,'Math Scores'!$F88:$IC88))</f>
        <is>
          <t/>
        </is>
      </c>
      <c r="CE87" s="519" t="inlineStr">
        <f aca="false">IF(COUNT('Math Scores'!$DV88:$EU88)=0,"",SUMIF('Math Scores'!$F$6:$IC$6,CE$4,'Math Scores'!$F88:$IC88))</f>
        <is>
          <t/>
        </is>
      </c>
      <c r="CF87" s="519" t="inlineStr">
        <f aca="false">IF(COUNT('Math Scores'!$DV88:$EU88)=0,"",SUMIF('Math Scores'!$F$6:$IC$6,CF$4,'Math Scores'!$F88:$IC88))</f>
        <is>
          <t/>
        </is>
      </c>
      <c r="CG87" s="519" t="inlineStr">
        <f aca="false">IF(COUNT('Math Scores'!$DV88:$EU88)=0,"",SUMIF('Math Scores'!$F$6:$IC$6,CG$4,'Math Scores'!$F88:$IC88))</f>
        <is>
          <t/>
        </is>
      </c>
      <c r="CH87" s="519" t="inlineStr">
        <f aca="false">IF(COUNT('Math Scores'!$DV88:$EU88)=0,"",SUMIF('Math Scores'!$F$6:$IC$6,CH$4,'Math Scores'!$F88:$IC88))</f>
        <is>
          <t/>
        </is>
      </c>
      <c r="CI87" s="519" t="inlineStr">
        <f aca="false">IF(COUNT('Math Scores'!$DV88:$EU88)=0,"",SUMIF('Math Scores'!$F$6:$IC$6,CI$4,'Math Scores'!$F88:$IC88))</f>
        <is>
          <t/>
        </is>
      </c>
      <c r="CJ87" s="519" t="inlineStr">
        <f aca="false">IF(COUNT('Math Scores'!$DV88:$EU88)=0,"",SUMIF('Math Scores'!$F$6:$IC$6,CJ$4,'Math Scores'!$F88:$IC88))</f>
        <is>
          <t/>
        </is>
      </c>
      <c r="CK87" s="519" t="inlineStr">
        <f aca="false">IF(COUNT('Math Scores'!$DV88:$EU88)=0,"",SUMIF('Math Scores'!$F$6:$IC$6,CK$4,'Math Scores'!$F88:$IC88))</f>
        <is>
          <t/>
        </is>
      </c>
      <c r="CL87" s="519" t="inlineStr">
        <f aca="false">IF(COUNT('Math Scores'!$DV88:$EU88)=0,"",SUMIF('Math Scores'!$F$6:$IC$6,CL$4,'Math Scores'!$F88:$IC88))</f>
        <is>
          <t/>
        </is>
      </c>
      <c r="CM87" s="519" t="inlineStr">
        <f aca="false">IF(COUNT('Math Scores'!$DV88:$EU88)=0,"",SUMIF('Math Scores'!$F$6:$IC$6,CM$4,'Math Scores'!$F88:$IC88))</f>
        <is>
          <t/>
        </is>
      </c>
      <c r="CN87" s="519" t="inlineStr">
        <f aca="false">IF(COUNT('Math Scores'!$DV88:$EU88)=0,"",SUMIF('Math Scores'!$F$6:$IC$6,CN$4,'Math Scores'!$F88:$IC88))</f>
        <is>
          <t/>
        </is>
      </c>
      <c r="CO87" s="519" t="inlineStr">
        <f aca="false">IF(COUNT('Math Scores'!$DV88:$EU88)=0,"",SUMIF('Math Scores'!$F$6:$IC$6,CO$4,'Math Scores'!$F88:$IC88))</f>
        <is>
          <t/>
        </is>
      </c>
      <c r="CP87" s="519" t="inlineStr">
        <f aca="false">IF(COUNT('Math Scores'!$DV88:$EU88)=0,"",SUMIF('Math Scores'!$F$6:$IC$6,CP$4,'Math Scores'!$F88:$IC88))</f>
        <is>
          <t/>
        </is>
      </c>
      <c r="CQ87" s="519" t="inlineStr">
        <f aca="false">IF(COUNT('Math Scores'!$DV88:$EU88)=0,"",SUMIF('Math Scores'!$F$6:$IC$6,CQ$4,'Math Scores'!$F88:$IC88))</f>
        <is>
          <t/>
        </is>
      </c>
      <c r="CR87" s="519" t="inlineStr">
        <f aca="false">IF(COUNT('Math Scores'!$DV88:$EU88)=0,"",SUMIF('Math Scores'!$F$6:$IC$6,CR$4,'Math Scores'!$F88:$IC88))</f>
        <is>
          <t/>
        </is>
      </c>
      <c r="CS87" s="519" t="inlineStr">
        <f aca="false">IF(COUNT('Math Scores'!$DV88:$EU88)=0,"",SUMIF('Math Scores'!$F$6:$IC$6,CS$4,'Math Scores'!$F88:$IC88))</f>
        <is>
          <t/>
        </is>
      </c>
      <c r="CT87" s="519" t="inlineStr">
        <f aca="false">IF(COUNT('Math Scores'!$EV88:$FW88)=0,"",SUMIF('Math Scores'!$F$6:$IC$6,CT$4,'Math Scores'!$F88:$IC88))</f>
        <is>
          <t/>
        </is>
      </c>
      <c r="CU87" s="519" t="inlineStr">
        <f aca="false">IF(COUNT('Math Scores'!$EV88:$FW88)=0,"",SUMIF('Math Scores'!$F$6:$IC$6,CU$4,'Math Scores'!$F88:$IC88))</f>
        <is>
          <t/>
        </is>
      </c>
      <c r="CV87" s="519" t="inlineStr">
        <f aca="false">IF(COUNT('Math Scores'!$EV88:$FW88)=0,"",SUMIF('Math Scores'!$F$6:$IC$6,CV$4,'Math Scores'!$F88:$IC88))</f>
        <is>
          <t/>
        </is>
      </c>
      <c r="CW87" s="519" t="inlineStr">
        <f aca="false">IF(COUNT('Math Scores'!$EV88:$FW88)=0,"",SUMIF('Math Scores'!$F$6:$IC$6,CW$4,'Math Scores'!$F88:$IC88))</f>
        <is>
          <t/>
        </is>
      </c>
      <c r="CX87" s="519" t="inlineStr">
        <f aca="false">IF(COUNT('Math Scores'!$EV88:$FW88)=0,"",SUMIF('Math Scores'!$F$6:$IC$6,CX$4,'Math Scores'!$F88:$IC88))</f>
        <is>
          <t/>
        </is>
      </c>
      <c r="CY87" s="519" t="inlineStr">
        <f aca="false">IF(COUNT('Math Scores'!$EV88:$FW88)=0,"",SUMIF('Math Scores'!$F$6:$IC$6,CY$4,'Math Scores'!$F88:$IC88))</f>
        <is>
          <t/>
        </is>
      </c>
      <c r="CZ87" s="519" t="inlineStr">
        <f aca="false">IF(COUNT('Math Scores'!$EV88:$FW88)=0,"",SUMIF('Math Scores'!$F$6:$IC$6,CZ$4,'Math Scores'!$F88:$IC88))</f>
        <is>
          <t/>
        </is>
      </c>
      <c r="DA87" s="519" t="inlineStr">
        <f aca="false">IF(COUNT('Math Scores'!$EV88:$FW88)=0,"",SUMIF('Math Scores'!$F$6:$IC$6,DA$4,'Math Scores'!$F88:$IC88))</f>
        <is>
          <t/>
        </is>
      </c>
      <c r="DB87" s="519" t="inlineStr">
        <f aca="false">IF(COUNT('Math Scores'!$EV88:$FW88)=0,"",SUMIF('Math Scores'!$F$6:$IC$6,DB$4,'Math Scores'!$F88:$IC88))</f>
        <is>
          <t/>
        </is>
      </c>
      <c r="DC87" s="519" t="inlineStr">
        <f aca="false">IF(COUNT('Math Scores'!$EV88:$FW88)=0,"",SUMIF('Math Scores'!$F$6:$IC$6,DC$4,'Math Scores'!$F88:$IC88))</f>
        <is>
          <t/>
        </is>
      </c>
      <c r="DD87" s="519" t="inlineStr">
        <f aca="false">IF(COUNT('Math Scores'!$EV88:$FW88)=0,"",SUMIF('Math Scores'!$F$6:$IC$6,DD$4,'Math Scores'!$F88:$IC88))</f>
        <is>
          <t/>
        </is>
      </c>
      <c r="DE87" s="519" t="inlineStr">
        <f aca="false">IF(COUNT('Math Scores'!$EV88:$FW88)=0,"",SUMIF('Math Scores'!$F$6:$IC$6,DE$4,'Math Scores'!$F88:$IC88))</f>
        <is>
          <t/>
        </is>
      </c>
      <c r="DF87" s="519" t="inlineStr">
        <f aca="false">IF(COUNT('Math Scores'!$EV88:$FW88)=0,"",SUMIF('Math Scores'!$F$6:$IC$6,DF$4,'Math Scores'!$F88:$IC88))</f>
        <is>
          <t/>
        </is>
      </c>
      <c r="DG87" s="519" t="inlineStr">
        <f aca="false">IF(COUNT('Math Scores'!$EV88:$FW88)=0,"",SUMIF('Math Scores'!$F$6:$IC$6,DG$4,'Math Scores'!$F88:$IC88))</f>
        <is>
          <t/>
        </is>
      </c>
    </row>
    <row r="88" customFormat="false" ht="12.75" hidden="false" customHeight="false" outlineLevel="0" collapsed="false">
      <c r="A88" s="421" t="n">
        <v>81</v>
      </c>
      <c r="B88" s="228" t="inlineStr">
        <f aca="false">'Math Scores'!B89</f>
        <is>
          <t/>
        </is>
      </c>
      <c r="C88" s="517" t="inlineStr">
        <f aca="false">IF(COUNT('Math Scores'!F89:HI89)=0, "", (SUMIF('Math Scores'!$F$5:$HI$5,"Yes",'Math Scores'!F89:HI89)/SUMIF('Math Scores'!$F$5:$HI$5,"Yes",'Math Scores'!$F$2:$HI$2)))</f>
        <is>
          <t/>
        </is>
      </c>
      <c r="D88" s="476" t="inlineStr">
        <f aca="false">IF(B88="","",IF(COUNT(H88:DG88)=0,"",IF(('Cover Sheet'!$AC$6="2nd"),(SUM(H88:W88)/SUM(H$2:W$2)),IF(('Cover Sheet'!$AC$6="3rd"),(SUM(X88:AI88)/SUM(X$2:AI$2)),IF(('Cover Sheet'!$AC$6="4th"),(SUM(AJ88:AW88)/SUM(AJ$2:AW$2)),IF(('Cover Sheet'!$AC$6="5th"),(SUM(AX88:BK88)/SUM(AX$2:BK$2)),IF(('Cover Sheet'!$AC$6="6th"),(SUM(BL88:CC88)/SUM(BL$2:CC$2)),IF(('Cover Sheet'!$AC$6="7th"),(SUM(CD88:CS88)/SUM(CD$2:CS$2)),IF(('Cover Sheet'!$AC$6="8th"),(SUM(CT88:DG88)/SUM(CT$2:DG$2)),"ERROR")))))))))</f>
        <is>
          <t/>
        </is>
      </c>
      <c r="E88" s="318" t="str">
        <f aca="false">IF(D88="","",IF(D88&gt;0.9,"A1",IF(D88&gt;0.8,"A2",IF(D88&gt;0.7,"B1",IF(D88&gt;0.6,"B2",IF(D88&gt;0.5,"C1",IF(D88&gt;0.4,"C2",IF(D88&gt;0.32,"D",IF(D88&gt;0.2,"E1","E2")))))))))</f>
        <v/>
      </c>
      <c r="F88" s="476" t="str">
        <f aca="false">IF(G88="","",IF(G88&gt;=0.9,"Distinction",IF(G88&gt;=0.75,"First Class",IF(G88&gt;=0.56,"Second Class",IF(G88&gt;=0.35,"Pass","Unsatisfactory")))))</f>
        <v/>
      </c>
      <c r="G88" s="518" t="inlineStr">
        <f aca="false">IF(OR(B88="",'Cover Sheet'!$AC$6=""),"",IF(('Cover Sheet'!$AC$6="2nd"),(VLOOKUP(ROUND((D88*100),0),Goals!$E$4:$H$104,2,1)/100),IF(('Cover Sheet'!$AC$6="3rd"),(VLOOKUP(ROUND((D88*100),0),Goals!$E$4:$H$104,3,1)/100),VLOOKUP(ROUND((D88*100),0),Goals!$E$4:$H$104,4,1)/100)))</f>
        <is>
          <t/>
        </is>
      </c>
      <c r="H88" s="519" t="inlineStr">
        <f aca="false">IF(COUNT('Math Scores'!$F89:$AC89)=0,"",SUMIF('Math Scores'!$F$6:$IC$6,H$4,'Math Scores'!$F89:$IC89))</f>
        <is>
          <t/>
        </is>
      </c>
      <c r="I88" s="519" t="inlineStr">
        <f aca="false">IF(COUNT('Math Scores'!$F89:$AC89)=0,"",SUMIF('Math Scores'!$F$6:$IC$6,I$4,'Math Scores'!$F89:$IC89))</f>
        <is>
          <t/>
        </is>
      </c>
      <c r="J88" s="519" t="inlineStr">
        <f aca="false">IF(COUNT('Math Scores'!$F89:$AC89)=0,"",SUMIF('Math Scores'!$F$6:$IC$6,J$4,'Math Scores'!$F89:$IC89))</f>
        <is>
          <t/>
        </is>
      </c>
      <c r="K88" s="519" t="inlineStr">
        <f aca="false">IF(COUNT('Math Scores'!$F89:$AC89)=0,"",SUMIF('Math Scores'!$F$6:$IC$6,K$4,'Math Scores'!$F89:$IC89))</f>
        <is>
          <t/>
        </is>
      </c>
      <c r="L88" s="519" t="inlineStr">
        <f aca="false">IF(COUNT('Math Scores'!$F89:$AC89)=0,"",SUMIF('Math Scores'!$F$6:$IC$6,L$4,'Math Scores'!$F89:$IC89))</f>
        <is>
          <t/>
        </is>
      </c>
      <c r="M88" s="519" t="inlineStr">
        <f aca="false">IF(COUNT('Math Scores'!$F89:$AC89)=0,"",SUMIF('Math Scores'!$F$6:$IC$6,M$4,'Math Scores'!$F89:$IC89))</f>
        <is>
          <t/>
        </is>
      </c>
      <c r="N88" s="519" t="inlineStr">
        <f aca="false">IF(COUNT('Math Scores'!$F89:$AC89)=0,"",SUMIF('Math Scores'!$F$6:$IC$6,N$4,'Math Scores'!$F89:$IC89))</f>
        <is>
          <t/>
        </is>
      </c>
      <c r="O88" s="519" t="inlineStr">
        <f aca="false">IF(COUNT('Math Scores'!$F89:$AC89)=0,"",SUMIF('Math Scores'!$F$6:$IC$6,O$4,'Math Scores'!$F89:$IC89))</f>
        <is>
          <t/>
        </is>
      </c>
      <c r="P88" s="519" t="inlineStr">
        <f aca="false">IF(COUNT('Math Scores'!$F89:$AC89)=0,"",SUMIF('Math Scores'!$F$6:$IC$6,P$4,'Math Scores'!$F89:$IC89))</f>
        <is>
          <t/>
        </is>
      </c>
      <c r="Q88" s="519" t="inlineStr">
        <f aca="false">IF(COUNT('Math Scores'!$F89:$AC89)=0,"",SUMIF('Math Scores'!$F$6:$IC$6,Q$4,'Math Scores'!$F89:$IC89))</f>
        <is>
          <t/>
        </is>
      </c>
      <c r="R88" s="519" t="inlineStr">
        <f aca="false">IF(COUNT('Math Scores'!$F89:$AC89)=0,"",SUMIF('Math Scores'!$F$6:$IC$6,R$4,'Math Scores'!$F89:$IC89))</f>
        <is>
          <t/>
        </is>
      </c>
      <c r="S88" s="519"/>
      <c r="T88" s="519"/>
      <c r="U88" s="519"/>
      <c r="V88" s="519"/>
      <c r="W88" s="519"/>
      <c r="X88" s="519" t="inlineStr">
        <f aca="false">IF(COUNT('Math Scores'!$AD89:$AZ89)=0,"",SUMIF('Math Scores'!$F$6:$IC$6,X$4,'Math Scores'!$F89:$IC89))</f>
        <is>
          <t/>
        </is>
      </c>
      <c r="Y88" s="519" t="inlineStr">
        <f aca="false">IF(COUNT('Math Scores'!$AD89:$AZ89)=0,"",SUMIF('Math Scores'!$F$6:$IC$6,Y$4,'Math Scores'!$F89:$IC89))</f>
        <is>
          <t/>
        </is>
      </c>
      <c r="Z88" s="519" t="inlineStr">
        <f aca="false">IF(COUNT('Math Scores'!$AD89:$AZ89)=0,"",SUMIF('Math Scores'!$F$6:$IC$6,Z$4,'Math Scores'!$F89:$IC89))</f>
        <is>
          <t/>
        </is>
      </c>
      <c r="AA88" s="519" t="inlineStr">
        <f aca="false">IF(COUNT('Math Scores'!$AD89:$AZ89)=0,"",SUMIF('Math Scores'!$F$6:$IC$6,AA$4,'Math Scores'!$F89:$IC89))</f>
        <is>
          <t/>
        </is>
      </c>
      <c r="AB88" s="519" t="inlineStr">
        <f aca="false">IF(COUNT('Math Scores'!$AD89:$AZ89)=0,"",SUMIF('Math Scores'!$F$6:$IC$6,AB$4,'Math Scores'!$F89:$IC89))</f>
        <is>
          <t/>
        </is>
      </c>
      <c r="AC88" s="519" t="inlineStr">
        <f aca="false">IF(COUNT('Math Scores'!$AD89:$AZ89)=0,"",SUMIF('Math Scores'!$F$6:$IC$6,AC$4,'Math Scores'!$F89:$IC89))</f>
        <is>
          <t/>
        </is>
      </c>
      <c r="AD88" s="519" t="inlineStr">
        <f aca="false">IF(COUNT('Math Scores'!$AD89:$AZ89)=0,"",SUMIF('Math Scores'!$F$6:$IC$6,AD$4,'Math Scores'!$F89:$IC89))</f>
        <is>
          <t/>
        </is>
      </c>
      <c r="AE88" s="519" t="inlineStr">
        <f aca="false">IF(COUNT('Math Scores'!$AD89:$AZ89)=0,"",SUMIF('Math Scores'!$F$6:$IC$6,AE$4,'Math Scores'!$F89:$IC89))</f>
        <is>
          <t/>
        </is>
      </c>
      <c r="AF88" s="519" t="inlineStr">
        <f aca="false">IF(COUNT('Math Scores'!$AD89:$AZ89)=0,"",SUMIF('Math Scores'!$F$6:$IC$6,AF$4,'Math Scores'!$F89:$IC89))</f>
        <is>
          <t/>
        </is>
      </c>
      <c r="AG88" s="519" t="inlineStr">
        <f aca="false">IF(COUNT('Math Scores'!$AD89:$AZ89)=0,"",SUMIF('Math Scores'!$F$6:$IC$6,AG$4,'Math Scores'!$F89:$IC89))</f>
        <is>
          <t/>
        </is>
      </c>
      <c r="AH88" s="519" t="inlineStr">
        <f aca="false">IF(COUNT('Math Scores'!$AD89:$AZ89)=0,"",SUMIF('Math Scores'!$F$6:$IC$6,AH$4,'Math Scores'!$F89:$IC89))</f>
        <is>
          <t/>
        </is>
      </c>
      <c r="AI88" s="519" t="inlineStr">
        <f aca="false">IF(COUNT('Math Scores'!$AD89:$AZ89)=0,"",SUMIF('Math Scores'!$F$6:$IC$6,AI$4,'Math Scores'!$F89:$IC89))</f>
        <is>
          <t/>
        </is>
      </c>
      <c r="AJ88" s="519" t="inlineStr">
        <f aca="false">IF(COUNT('Math Scores'!$BA89:$BY89)=0,"",SUMIF('Math Scores'!$F$6:$IC$6,AJ$4,'Math Scores'!$F89:$IC89))</f>
        <is>
          <t/>
        </is>
      </c>
      <c r="AK88" s="519" t="inlineStr">
        <f aca="false">IF(COUNT('Math Scores'!$BA89:$BY89)=0,"",SUMIF('Math Scores'!$F$6:$IC$6,AK$4,'Math Scores'!$F89:$IC89))</f>
        <is>
          <t/>
        </is>
      </c>
      <c r="AL88" s="519" t="inlineStr">
        <f aca="false">IF(COUNT('Math Scores'!$BA89:$BY89)=0,"",SUMIF('Math Scores'!$F$6:$IC$6,AL$4,'Math Scores'!$F89:$IC89))</f>
        <is>
          <t/>
        </is>
      </c>
      <c r="AM88" s="519" t="inlineStr">
        <f aca="false">IF(COUNT('Math Scores'!$BA89:$BY89)=0,"",SUMIF('Math Scores'!$F$6:$IC$6,AM$4,'Math Scores'!$F89:$IC89))</f>
        <is>
          <t/>
        </is>
      </c>
      <c r="AN88" s="519" t="inlineStr">
        <f aca="false">IF(COUNT('Math Scores'!$BA89:$BY89)=0,"",SUMIF('Math Scores'!$F$6:$IC$6,AN$4,'Math Scores'!$F89:$IC89))</f>
        <is>
          <t/>
        </is>
      </c>
      <c r="AO88" s="519" t="inlineStr">
        <f aca="false">IF(COUNT('Math Scores'!$BA89:$BY89)=0,"",SUMIF('Math Scores'!$F$6:$IC$6,AO$4,'Math Scores'!$F89:$IC89))</f>
        <is>
          <t/>
        </is>
      </c>
      <c r="AP88" s="519" t="inlineStr">
        <f aca="false">IF(COUNT('Math Scores'!$BA89:$BY89)=0,"",SUMIF('Math Scores'!$F$6:$IC$6,AP$4,'Math Scores'!$F89:$IC89))</f>
        <is>
          <t/>
        </is>
      </c>
      <c r="AQ88" s="519" t="inlineStr">
        <f aca="false">IF(COUNT('Math Scores'!$BA89:$BY89)=0,"",SUMIF('Math Scores'!$F$6:$IC$6,AQ$4,'Math Scores'!$F89:$IC89))</f>
        <is>
          <t/>
        </is>
      </c>
      <c r="AR88" s="519" t="inlineStr">
        <f aca="false">IF(COUNT('Math Scores'!$BA89:$BY89)=0,"",SUMIF('Math Scores'!$F$6:$IC$6,AR$4,'Math Scores'!$F89:$IC89))</f>
        <is>
          <t/>
        </is>
      </c>
      <c r="AS88" s="519" t="inlineStr">
        <f aca="false">IF(COUNT('Math Scores'!$BA89:$BY89)=0,"",SUMIF('Math Scores'!$F$6:$IC$6,AS$4,'Math Scores'!$F89:$IC89))</f>
        <is>
          <t/>
        </is>
      </c>
      <c r="AT88" s="519" t="inlineStr">
        <f aca="false">IF(COUNT('Math Scores'!$BA89:$BY89)=0,"",SUMIF('Math Scores'!$F$6:$IC$6,AT$4,'Math Scores'!$F89:$IC89))</f>
        <is>
          <t/>
        </is>
      </c>
      <c r="AU88" s="519" t="inlineStr">
        <f aca="false">IF(COUNT('Math Scores'!$BA89:$BY89)=0,"",SUMIF('Math Scores'!$F$6:$IC$6,AU$4,'Math Scores'!$F89:$IC89))</f>
        <is>
          <t/>
        </is>
      </c>
      <c r="AV88" s="519" t="inlineStr">
        <f aca="false">IF(COUNT('Math Scores'!$BA89:$BY89)=0,"",SUMIF('Math Scores'!$F$6:$IC$6,AV$4,'Math Scores'!$F89:$IC89))</f>
        <is>
          <t/>
        </is>
      </c>
      <c r="AW88" s="519" t="inlineStr">
        <f aca="false">IF(COUNT('Math Scores'!$BA89:$BY89)=0,"",SUMIF('Math Scores'!$F$6:$IC$6,AW$4,'Math Scores'!$F89:$IC89))</f>
        <is>
          <t/>
        </is>
      </c>
      <c r="AX88" s="519" t="inlineStr">
        <f aca="false">IF(COUNT('Math Scores'!$BZ89:$CW89)=0,"",SUMIF('Math Scores'!$F$6:$IC$6,AX$4,'Math Scores'!$F89:$IC89))</f>
        <is>
          <t/>
        </is>
      </c>
      <c r="AY88" s="519" t="inlineStr">
        <f aca="false">IF(COUNT('Math Scores'!$BZ89:$CW89)=0,"",SUMIF('Math Scores'!$F$6:$IC$6,AY$4,'Math Scores'!$F89:$IC89))</f>
        <is>
          <t/>
        </is>
      </c>
      <c r="AZ88" s="519" t="inlineStr">
        <f aca="false">IF(COUNT('Math Scores'!$BZ89:$CW89)=0,"",SUMIF('Math Scores'!$F$6:$IC$6,AZ$4,'Math Scores'!$F89:$IC89))</f>
        <is>
          <t/>
        </is>
      </c>
      <c r="BA88" s="519" t="inlineStr">
        <f aca="false">IF(COUNT('Math Scores'!$BZ89:$CW89)=0,"",SUMIF('Math Scores'!$F$6:$IC$6,BA$4,'Math Scores'!$F89:$IC89))</f>
        <is>
          <t/>
        </is>
      </c>
      <c r="BB88" s="519" t="inlineStr">
        <f aca="false">IF(COUNT('Math Scores'!$BZ89:$CW89)=0,"",SUMIF('Math Scores'!$F$6:$IC$6,BB$4,'Math Scores'!$F89:$IC89))</f>
        <is>
          <t/>
        </is>
      </c>
      <c r="BC88" s="519" t="inlineStr">
        <f aca="false">IF(COUNT('Math Scores'!$BZ89:$CW89)=0,"",SUMIF('Math Scores'!$F$6:$IC$6,BC$4,'Math Scores'!$F89:$IC89))</f>
        <is>
          <t/>
        </is>
      </c>
      <c r="BD88" s="519" t="inlineStr">
        <f aca="false">IF(COUNT('Math Scores'!$BZ89:$CW89)=0,"",SUMIF('Math Scores'!$F$6:$IC$6,BD$4,'Math Scores'!$F89:$IC89))</f>
        <is>
          <t/>
        </is>
      </c>
      <c r="BE88" s="519" t="inlineStr">
        <f aca="false">IF(COUNT('Math Scores'!$BZ89:$CW89)=0,"",SUMIF('Math Scores'!$F$6:$IC$6,BE$4,'Math Scores'!$F89:$IC89))</f>
        <is>
          <t/>
        </is>
      </c>
      <c r="BF88" s="519" t="inlineStr">
        <f aca="false">IF(COUNT('Math Scores'!$BZ89:$CW89)=0,"",SUMIF('Math Scores'!$F$6:$IC$6,BF$4,'Math Scores'!$F89:$IC89))</f>
        <is>
          <t/>
        </is>
      </c>
      <c r="BG88" s="519" t="inlineStr">
        <f aca="false">IF(COUNT('Math Scores'!$BZ89:$CW89)=0,"",SUMIF('Math Scores'!$F$6:$IC$6,BG$4,'Math Scores'!$F89:$IC89))</f>
        <is>
          <t/>
        </is>
      </c>
      <c r="BH88" s="519" t="inlineStr">
        <f aca="false">IF(COUNT('Math Scores'!$BZ89:$CW89)=0,"",SUMIF('Math Scores'!$F$6:$IC$6,BH$4,'Math Scores'!$F89:$IC89))</f>
        <is>
          <t/>
        </is>
      </c>
      <c r="BI88" s="519" t="inlineStr">
        <f aca="false">IF(COUNT('Math Scores'!$BZ89:$CW89)=0,"",SUMIF('Math Scores'!$F$6:$IC$6,BI$4,'Math Scores'!$F89:$IC89))</f>
        <is>
          <t/>
        </is>
      </c>
      <c r="BJ88" s="519" t="inlineStr">
        <f aca="false">IF(COUNT('Math Scores'!$BZ89:$CW89)=0,"",SUMIF('Math Scores'!$F$6:$IC$6,BJ$4,'Math Scores'!$F89:$IC89))</f>
        <is>
          <t/>
        </is>
      </c>
      <c r="BK88" s="519" t="inlineStr">
        <f aca="false">IF(COUNT('Math Scores'!$BZ89:$CW89)=0,"",SUMIF('Math Scores'!$F$6:$IC$6,BK$4,'Math Scores'!$F89:$IC89))</f>
        <is>
          <t/>
        </is>
      </c>
      <c r="BL88" s="519" t="inlineStr">
        <f aca="false">IF(COUNT('Math Scores'!$CX89:$DU89)=0,"",SUMIF('Math Scores'!$F$6:$IC$6,BL$4,'Math Scores'!$F89:$IC89))</f>
        <is>
          <t/>
        </is>
      </c>
      <c r="BM88" s="519" t="inlineStr">
        <f aca="false">IF(COUNT('Math Scores'!$CX89:$DU89)=0,"",SUMIF('Math Scores'!$F$6:$IC$6,BM$4,'Math Scores'!$F89:$IC89))</f>
        <is>
          <t/>
        </is>
      </c>
      <c r="BN88" s="519" t="inlineStr">
        <f aca="false">IF(COUNT('Math Scores'!$CX89:$DU89)=0,"",SUMIF('Math Scores'!$F$6:$IC$6,BN$4,'Math Scores'!$F89:$IC89))</f>
        <is>
          <t/>
        </is>
      </c>
      <c r="BO88" s="519" t="inlineStr">
        <f aca="false">IF(COUNT('Math Scores'!$CX89:$DU89)=0,"",SUMIF('Math Scores'!$F$6:$IC$6,BO$4,'Math Scores'!$F89:$IC89))</f>
        <is>
          <t/>
        </is>
      </c>
      <c r="BP88" s="519" t="inlineStr">
        <f aca="false">IF(COUNT('Math Scores'!$CX89:$DU89)=0,"",SUMIF('Math Scores'!$F$6:$IC$6,BP$4,'Math Scores'!$F89:$IC89))</f>
        <is>
          <t/>
        </is>
      </c>
      <c r="BQ88" s="519" t="inlineStr">
        <f aca="false">IF(COUNT('Math Scores'!$CX89:$DU89)=0,"",SUMIF('Math Scores'!$F$6:$IC$6,BQ$4,'Math Scores'!$F89:$IC89))</f>
        <is>
          <t/>
        </is>
      </c>
      <c r="BR88" s="519" t="inlineStr">
        <f aca="false">IF(COUNT('Math Scores'!$CX89:$DU89)=0,"",SUMIF('Math Scores'!$F$6:$IC$6,BR$4,'Math Scores'!$F89:$IC89))</f>
        <is>
          <t/>
        </is>
      </c>
      <c r="BS88" s="519" t="inlineStr">
        <f aca="false">IF(COUNT('Math Scores'!$CX89:$DU89)=0,"",SUMIF('Math Scores'!$F$6:$IC$6,BS$4,'Math Scores'!$F89:$IC89))</f>
        <is>
          <t/>
        </is>
      </c>
      <c r="BT88" s="519" t="inlineStr">
        <f aca="false">IF(COUNT('Math Scores'!$CX89:$DU89)=0,"",SUMIF('Math Scores'!$F$6:$IC$6,BT$4,'Math Scores'!$F89:$IC89))</f>
        <is>
          <t/>
        </is>
      </c>
      <c r="BU88" s="519" t="inlineStr">
        <f aca="false">IF(COUNT('Math Scores'!$CX89:$DU89)=0,"",SUMIF('Math Scores'!$F$6:$IC$6,BU$4,'Math Scores'!$F89:$IC89))</f>
        <is>
          <t/>
        </is>
      </c>
      <c r="BV88" s="519" t="inlineStr">
        <f aca="false">IF(COUNT('Math Scores'!$CX89:$DU89)=0,"",SUMIF('Math Scores'!$F$6:$IC$6,BV$4,'Math Scores'!$F89:$IC89))</f>
        <is>
          <t/>
        </is>
      </c>
      <c r="BW88" s="519" t="inlineStr">
        <f aca="false">IF(COUNT('Math Scores'!$CX89:$DU89)=0,"",SUMIF('Math Scores'!$F$6:$IC$6,BW$4,'Math Scores'!$F89:$IC89))</f>
        <is>
          <t/>
        </is>
      </c>
      <c r="BX88" s="519" t="inlineStr">
        <f aca="false">IF(COUNT('Math Scores'!$CX89:$DU89)=0,"",SUMIF('Math Scores'!$F$6:$IC$6,BX$4,'Math Scores'!$F89:$IC89))</f>
        <is>
          <t/>
        </is>
      </c>
      <c r="BY88" s="519" t="inlineStr">
        <f aca="false">IF(COUNT('Math Scores'!$CX89:$DU89)=0,"",SUMIF('Math Scores'!$F$6:$IC$6,BY$4,'Math Scores'!$F89:$IC89))</f>
        <is>
          <t/>
        </is>
      </c>
      <c r="BZ88" s="519" t="inlineStr">
        <f aca="false">IF(COUNT('Math Scores'!$CX89:$DU89)=0,"",SUMIF('Math Scores'!$F$6:$IC$6,BZ$4,'Math Scores'!$F89:$IC89))</f>
        <is>
          <t/>
        </is>
      </c>
      <c r="CA88" s="519" t="inlineStr">
        <f aca="false">IF(COUNT('Math Scores'!$CX89:$DU89)=0,"",SUMIF('Math Scores'!$F$6:$IC$6,CA$4,'Math Scores'!$F89:$IC89))</f>
        <is>
          <t/>
        </is>
      </c>
      <c r="CB88" s="519" t="inlineStr">
        <f aca="false">IF(COUNT('Math Scores'!$CX89:$DU89)=0,"",SUMIF('Math Scores'!$F$6:$IC$6,CB$4,'Math Scores'!$F89:$IC89))</f>
        <is>
          <t/>
        </is>
      </c>
      <c r="CC88" s="519" t="inlineStr">
        <f aca="false">IF(COUNT('Math Scores'!$CX89:$DU89)=0,"",SUMIF('Math Scores'!$F$6:$IC$6,CC$4,'Math Scores'!$F89:$IC89))</f>
        <is>
          <t/>
        </is>
      </c>
      <c r="CD88" s="519" t="inlineStr">
        <f aca="false">IF(COUNT('Math Scores'!$DV89:$EU89)=0,"",SUMIF('Math Scores'!$F$6:$IC$6,CD$4,'Math Scores'!$F89:$IC89))</f>
        <is>
          <t/>
        </is>
      </c>
      <c r="CE88" s="519" t="inlineStr">
        <f aca="false">IF(COUNT('Math Scores'!$DV89:$EU89)=0,"",SUMIF('Math Scores'!$F$6:$IC$6,CE$4,'Math Scores'!$F89:$IC89))</f>
        <is>
          <t/>
        </is>
      </c>
      <c r="CF88" s="519" t="inlineStr">
        <f aca="false">IF(COUNT('Math Scores'!$DV89:$EU89)=0,"",SUMIF('Math Scores'!$F$6:$IC$6,CF$4,'Math Scores'!$F89:$IC89))</f>
        <is>
          <t/>
        </is>
      </c>
      <c r="CG88" s="519" t="inlineStr">
        <f aca="false">IF(COUNT('Math Scores'!$DV89:$EU89)=0,"",SUMIF('Math Scores'!$F$6:$IC$6,CG$4,'Math Scores'!$F89:$IC89))</f>
        <is>
          <t/>
        </is>
      </c>
      <c r="CH88" s="519" t="inlineStr">
        <f aca="false">IF(COUNT('Math Scores'!$DV89:$EU89)=0,"",SUMIF('Math Scores'!$F$6:$IC$6,CH$4,'Math Scores'!$F89:$IC89))</f>
        <is>
          <t/>
        </is>
      </c>
      <c r="CI88" s="519" t="inlineStr">
        <f aca="false">IF(COUNT('Math Scores'!$DV89:$EU89)=0,"",SUMIF('Math Scores'!$F$6:$IC$6,CI$4,'Math Scores'!$F89:$IC89))</f>
        <is>
          <t/>
        </is>
      </c>
      <c r="CJ88" s="519" t="inlineStr">
        <f aca="false">IF(COUNT('Math Scores'!$DV89:$EU89)=0,"",SUMIF('Math Scores'!$F$6:$IC$6,CJ$4,'Math Scores'!$F89:$IC89))</f>
        <is>
          <t/>
        </is>
      </c>
      <c r="CK88" s="519" t="inlineStr">
        <f aca="false">IF(COUNT('Math Scores'!$DV89:$EU89)=0,"",SUMIF('Math Scores'!$F$6:$IC$6,CK$4,'Math Scores'!$F89:$IC89))</f>
        <is>
          <t/>
        </is>
      </c>
      <c r="CL88" s="519" t="inlineStr">
        <f aca="false">IF(COUNT('Math Scores'!$DV89:$EU89)=0,"",SUMIF('Math Scores'!$F$6:$IC$6,CL$4,'Math Scores'!$F89:$IC89))</f>
        <is>
          <t/>
        </is>
      </c>
      <c r="CM88" s="519" t="inlineStr">
        <f aca="false">IF(COUNT('Math Scores'!$DV89:$EU89)=0,"",SUMIF('Math Scores'!$F$6:$IC$6,CM$4,'Math Scores'!$F89:$IC89))</f>
        <is>
          <t/>
        </is>
      </c>
      <c r="CN88" s="519" t="inlineStr">
        <f aca="false">IF(COUNT('Math Scores'!$DV89:$EU89)=0,"",SUMIF('Math Scores'!$F$6:$IC$6,CN$4,'Math Scores'!$F89:$IC89))</f>
        <is>
          <t/>
        </is>
      </c>
      <c r="CO88" s="519" t="inlineStr">
        <f aca="false">IF(COUNT('Math Scores'!$DV89:$EU89)=0,"",SUMIF('Math Scores'!$F$6:$IC$6,CO$4,'Math Scores'!$F89:$IC89))</f>
        <is>
          <t/>
        </is>
      </c>
      <c r="CP88" s="519" t="inlineStr">
        <f aca="false">IF(COUNT('Math Scores'!$DV89:$EU89)=0,"",SUMIF('Math Scores'!$F$6:$IC$6,CP$4,'Math Scores'!$F89:$IC89))</f>
        <is>
          <t/>
        </is>
      </c>
      <c r="CQ88" s="519" t="inlineStr">
        <f aca="false">IF(COUNT('Math Scores'!$DV89:$EU89)=0,"",SUMIF('Math Scores'!$F$6:$IC$6,CQ$4,'Math Scores'!$F89:$IC89))</f>
        <is>
          <t/>
        </is>
      </c>
      <c r="CR88" s="519" t="inlineStr">
        <f aca="false">IF(COUNT('Math Scores'!$DV89:$EU89)=0,"",SUMIF('Math Scores'!$F$6:$IC$6,CR$4,'Math Scores'!$F89:$IC89))</f>
        <is>
          <t/>
        </is>
      </c>
      <c r="CS88" s="519" t="inlineStr">
        <f aca="false">IF(COUNT('Math Scores'!$DV89:$EU89)=0,"",SUMIF('Math Scores'!$F$6:$IC$6,CS$4,'Math Scores'!$F89:$IC89))</f>
        <is>
          <t/>
        </is>
      </c>
      <c r="CT88" s="519" t="inlineStr">
        <f aca="false">IF(COUNT('Math Scores'!$EV89:$FW89)=0,"",SUMIF('Math Scores'!$F$6:$IC$6,CT$4,'Math Scores'!$F89:$IC89))</f>
        <is>
          <t/>
        </is>
      </c>
      <c r="CU88" s="519" t="inlineStr">
        <f aca="false">IF(COUNT('Math Scores'!$EV89:$FW89)=0,"",SUMIF('Math Scores'!$F$6:$IC$6,CU$4,'Math Scores'!$F89:$IC89))</f>
        <is>
          <t/>
        </is>
      </c>
      <c r="CV88" s="519" t="inlineStr">
        <f aca="false">IF(COUNT('Math Scores'!$EV89:$FW89)=0,"",SUMIF('Math Scores'!$F$6:$IC$6,CV$4,'Math Scores'!$F89:$IC89))</f>
        <is>
          <t/>
        </is>
      </c>
      <c r="CW88" s="519" t="inlineStr">
        <f aca="false">IF(COUNT('Math Scores'!$EV89:$FW89)=0,"",SUMIF('Math Scores'!$F$6:$IC$6,CW$4,'Math Scores'!$F89:$IC89))</f>
        <is>
          <t/>
        </is>
      </c>
      <c r="CX88" s="519" t="inlineStr">
        <f aca="false">IF(COUNT('Math Scores'!$EV89:$FW89)=0,"",SUMIF('Math Scores'!$F$6:$IC$6,CX$4,'Math Scores'!$F89:$IC89))</f>
        <is>
          <t/>
        </is>
      </c>
      <c r="CY88" s="519" t="inlineStr">
        <f aca="false">IF(COUNT('Math Scores'!$EV89:$FW89)=0,"",SUMIF('Math Scores'!$F$6:$IC$6,CY$4,'Math Scores'!$F89:$IC89))</f>
        <is>
          <t/>
        </is>
      </c>
      <c r="CZ88" s="519" t="inlineStr">
        <f aca="false">IF(COUNT('Math Scores'!$EV89:$FW89)=0,"",SUMIF('Math Scores'!$F$6:$IC$6,CZ$4,'Math Scores'!$F89:$IC89))</f>
        <is>
          <t/>
        </is>
      </c>
      <c r="DA88" s="519" t="inlineStr">
        <f aca="false">IF(COUNT('Math Scores'!$EV89:$FW89)=0,"",SUMIF('Math Scores'!$F$6:$IC$6,DA$4,'Math Scores'!$F89:$IC89))</f>
        <is>
          <t/>
        </is>
      </c>
      <c r="DB88" s="519" t="inlineStr">
        <f aca="false">IF(COUNT('Math Scores'!$EV89:$FW89)=0,"",SUMIF('Math Scores'!$F$6:$IC$6,DB$4,'Math Scores'!$F89:$IC89))</f>
        <is>
          <t/>
        </is>
      </c>
      <c r="DC88" s="519" t="inlineStr">
        <f aca="false">IF(COUNT('Math Scores'!$EV89:$FW89)=0,"",SUMIF('Math Scores'!$F$6:$IC$6,DC$4,'Math Scores'!$F89:$IC89))</f>
        <is>
          <t/>
        </is>
      </c>
      <c r="DD88" s="519" t="inlineStr">
        <f aca="false">IF(COUNT('Math Scores'!$EV89:$FW89)=0,"",SUMIF('Math Scores'!$F$6:$IC$6,DD$4,'Math Scores'!$F89:$IC89))</f>
        <is>
          <t/>
        </is>
      </c>
      <c r="DE88" s="519" t="inlineStr">
        <f aca="false">IF(COUNT('Math Scores'!$EV89:$FW89)=0,"",SUMIF('Math Scores'!$F$6:$IC$6,DE$4,'Math Scores'!$F89:$IC89))</f>
        <is>
          <t/>
        </is>
      </c>
      <c r="DF88" s="519" t="inlineStr">
        <f aca="false">IF(COUNT('Math Scores'!$EV89:$FW89)=0,"",SUMIF('Math Scores'!$F$6:$IC$6,DF$4,'Math Scores'!$F89:$IC89))</f>
        <is>
          <t/>
        </is>
      </c>
      <c r="DG88" s="519" t="inlineStr">
        <f aca="false">IF(COUNT('Math Scores'!$EV89:$FW89)=0,"",SUMIF('Math Scores'!$F$6:$IC$6,DG$4,'Math Scores'!$F89:$IC89))</f>
        <is>
          <t/>
        </is>
      </c>
    </row>
    <row r="89" customFormat="false" ht="12.75" hidden="false" customHeight="false" outlineLevel="0" collapsed="false">
      <c r="A89" s="421" t="n">
        <v>82</v>
      </c>
      <c r="B89" s="228" t="inlineStr">
        <f aca="false">'Math Scores'!B90</f>
        <is>
          <t/>
        </is>
      </c>
      <c r="C89" s="517" t="inlineStr">
        <f aca="false">IF(COUNT('Math Scores'!F90:HI90)=0, "", (SUMIF('Math Scores'!$F$5:$HI$5,"Yes",'Math Scores'!F90:HI90)/SUMIF('Math Scores'!$F$5:$HI$5,"Yes",'Math Scores'!$F$2:$HI$2)))</f>
        <is>
          <t/>
        </is>
      </c>
      <c r="D89" s="476" t="inlineStr">
        <f aca="false">IF(B89="","",IF(COUNT(H89:DG89)=0,"",IF(('Cover Sheet'!$AC$6="2nd"),(SUM(H89:W89)/SUM(H$2:W$2)),IF(('Cover Sheet'!$AC$6="3rd"),(SUM(X89:AI89)/SUM(X$2:AI$2)),IF(('Cover Sheet'!$AC$6="4th"),(SUM(AJ89:AW89)/SUM(AJ$2:AW$2)),IF(('Cover Sheet'!$AC$6="5th"),(SUM(AX89:BK89)/SUM(AX$2:BK$2)),IF(('Cover Sheet'!$AC$6="6th"),(SUM(BL89:CC89)/SUM(BL$2:CC$2)),IF(('Cover Sheet'!$AC$6="7th"),(SUM(CD89:CS89)/SUM(CD$2:CS$2)),IF(('Cover Sheet'!$AC$6="8th"),(SUM(CT89:DG89)/SUM(CT$2:DG$2)),"ERROR")))))))))</f>
        <is>
          <t/>
        </is>
      </c>
      <c r="E89" s="318" t="str">
        <f aca="false">IF(D89="","",IF(D89&gt;0.9,"A1",IF(D89&gt;0.8,"A2",IF(D89&gt;0.7,"B1",IF(D89&gt;0.6,"B2",IF(D89&gt;0.5,"C1",IF(D89&gt;0.4,"C2",IF(D89&gt;0.32,"D",IF(D89&gt;0.2,"E1","E2")))))))))</f>
        <v/>
      </c>
      <c r="F89" s="476" t="str">
        <f aca="false">IF(G89="","",IF(G89&gt;=0.9,"Distinction",IF(G89&gt;=0.75,"First Class",IF(G89&gt;=0.56,"Second Class",IF(G89&gt;=0.35,"Pass","Unsatisfactory")))))</f>
        <v/>
      </c>
      <c r="G89" s="518" t="inlineStr">
        <f aca="false">IF(OR(B89="",'Cover Sheet'!$AC$6=""),"",IF(('Cover Sheet'!$AC$6="2nd"),(VLOOKUP(ROUND((D89*100),0),Goals!$E$4:$H$104,2,1)/100),IF(('Cover Sheet'!$AC$6="3rd"),(VLOOKUP(ROUND((D89*100),0),Goals!$E$4:$H$104,3,1)/100),VLOOKUP(ROUND((D89*100),0),Goals!$E$4:$H$104,4,1)/100)))</f>
        <is>
          <t/>
        </is>
      </c>
      <c r="H89" s="519" t="inlineStr">
        <f aca="false">IF(COUNT('Math Scores'!$F90:$AC90)=0,"",SUMIF('Math Scores'!$F$6:$IC$6,H$4,'Math Scores'!$F90:$IC90))</f>
        <is>
          <t/>
        </is>
      </c>
      <c r="I89" s="519" t="inlineStr">
        <f aca="false">IF(COUNT('Math Scores'!$F90:$AC90)=0,"",SUMIF('Math Scores'!$F$6:$IC$6,I$4,'Math Scores'!$F90:$IC90))</f>
        <is>
          <t/>
        </is>
      </c>
      <c r="J89" s="519" t="inlineStr">
        <f aca="false">IF(COUNT('Math Scores'!$F90:$AC90)=0,"",SUMIF('Math Scores'!$F$6:$IC$6,J$4,'Math Scores'!$F90:$IC90))</f>
        <is>
          <t/>
        </is>
      </c>
      <c r="K89" s="519" t="inlineStr">
        <f aca="false">IF(COUNT('Math Scores'!$F90:$AC90)=0,"",SUMIF('Math Scores'!$F$6:$IC$6,K$4,'Math Scores'!$F90:$IC90))</f>
        <is>
          <t/>
        </is>
      </c>
      <c r="L89" s="519" t="inlineStr">
        <f aca="false">IF(COUNT('Math Scores'!$F90:$AC90)=0,"",SUMIF('Math Scores'!$F$6:$IC$6,L$4,'Math Scores'!$F90:$IC90))</f>
        <is>
          <t/>
        </is>
      </c>
      <c r="M89" s="519" t="inlineStr">
        <f aca="false">IF(COUNT('Math Scores'!$F90:$AC90)=0,"",SUMIF('Math Scores'!$F$6:$IC$6,M$4,'Math Scores'!$F90:$IC90))</f>
        <is>
          <t/>
        </is>
      </c>
      <c r="N89" s="519" t="inlineStr">
        <f aca="false">IF(COUNT('Math Scores'!$F90:$AC90)=0,"",SUMIF('Math Scores'!$F$6:$IC$6,N$4,'Math Scores'!$F90:$IC90))</f>
        <is>
          <t/>
        </is>
      </c>
      <c r="O89" s="519" t="inlineStr">
        <f aca="false">IF(COUNT('Math Scores'!$F90:$AC90)=0,"",SUMIF('Math Scores'!$F$6:$IC$6,O$4,'Math Scores'!$F90:$IC90))</f>
        <is>
          <t/>
        </is>
      </c>
      <c r="P89" s="519" t="inlineStr">
        <f aca="false">IF(COUNT('Math Scores'!$F90:$AC90)=0,"",SUMIF('Math Scores'!$F$6:$IC$6,P$4,'Math Scores'!$F90:$IC90))</f>
        <is>
          <t/>
        </is>
      </c>
      <c r="Q89" s="519" t="inlineStr">
        <f aca="false">IF(COUNT('Math Scores'!$F90:$AC90)=0,"",SUMIF('Math Scores'!$F$6:$IC$6,Q$4,'Math Scores'!$F90:$IC90))</f>
        <is>
          <t/>
        </is>
      </c>
      <c r="R89" s="519" t="inlineStr">
        <f aca="false">IF(COUNT('Math Scores'!$F90:$AC90)=0,"",SUMIF('Math Scores'!$F$6:$IC$6,R$4,'Math Scores'!$F90:$IC90))</f>
        <is>
          <t/>
        </is>
      </c>
      <c r="S89" s="519"/>
      <c r="T89" s="519"/>
      <c r="U89" s="519"/>
      <c r="V89" s="519"/>
      <c r="W89" s="519"/>
      <c r="X89" s="519" t="inlineStr">
        <f aca="false">IF(COUNT('Math Scores'!$AD90:$AZ90)=0,"",SUMIF('Math Scores'!$F$6:$IC$6,X$4,'Math Scores'!$F90:$IC90))</f>
        <is>
          <t/>
        </is>
      </c>
      <c r="Y89" s="519" t="inlineStr">
        <f aca="false">IF(COUNT('Math Scores'!$AD90:$AZ90)=0,"",SUMIF('Math Scores'!$F$6:$IC$6,Y$4,'Math Scores'!$F90:$IC90))</f>
        <is>
          <t/>
        </is>
      </c>
      <c r="Z89" s="519" t="inlineStr">
        <f aca="false">IF(COUNT('Math Scores'!$AD90:$AZ90)=0,"",SUMIF('Math Scores'!$F$6:$IC$6,Z$4,'Math Scores'!$F90:$IC90))</f>
        <is>
          <t/>
        </is>
      </c>
      <c r="AA89" s="519" t="inlineStr">
        <f aca="false">IF(COUNT('Math Scores'!$AD90:$AZ90)=0,"",SUMIF('Math Scores'!$F$6:$IC$6,AA$4,'Math Scores'!$F90:$IC90))</f>
        <is>
          <t/>
        </is>
      </c>
      <c r="AB89" s="519" t="inlineStr">
        <f aca="false">IF(COUNT('Math Scores'!$AD90:$AZ90)=0,"",SUMIF('Math Scores'!$F$6:$IC$6,AB$4,'Math Scores'!$F90:$IC90))</f>
        <is>
          <t/>
        </is>
      </c>
      <c r="AC89" s="519" t="inlineStr">
        <f aca="false">IF(COUNT('Math Scores'!$AD90:$AZ90)=0,"",SUMIF('Math Scores'!$F$6:$IC$6,AC$4,'Math Scores'!$F90:$IC90))</f>
        <is>
          <t/>
        </is>
      </c>
      <c r="AD89" s="519" t="inlineStr">
        <f aca="false">IF(COUNT('Math Scores'!$AD90:$AZ90)=0,"",SUMIF('Math Scores'!$F$6:$IC$6,AD$4,'Math Scores'!$F90:$IC90))</f>
        <is>
          <t/>
        </is>
      </c>
      <c r="AE89" s="519" t="inlineStr">
        <f aca="false">IF(COUNT('Math Scores'!$AD90:$AZ90)=0,"",SUMIF('Math Scores'!$F$6:$IC$6,AE$4,'Math Scores'!$F90:$IC90))</f>
        <is>
          <t/>
        </is>
      </c>
      <c r="AF89" s="519" t="inlineStr">
        <f aca="false">IF(COUNT('Math Scores'!$AD90:$AZ90)=0,"",SUMIF('Math Scores'!$F$6:$IC$6,AF$4,'Math Scores'!$F90:$IC90))</f>
        <is>
          <t/>
        </is>
      </c>
      <c r="AG89" s="519" t="inlineStr">
        <f aca="false">IF(COUNT('Math Scores'!$AD90:$AZ90)=0,"",SUMIF('Math Scores'!$F$6:$IC$6,AG$4,'Math Scores'!$F90:$IC90))</f>
        <is>
          <t/>
        </is>
      </c>
      <c r="AH89" s="519" t="inlineStr">
        <f aca="false">IF(COUNT('Math Scores'!$AD90:$AZ90)=0,"",SUMIF('Math Scores'!$F$6:$IC$6,AH$4,'Math Scores'!$F90:$IC90))</f>
        <is>
          <t/>
        </is>
      </c>
      <c r="AI89" s="519" t="inlineStr">
        <f aca="false">IF(COUNT('Math Scores'!$AD90:$AZ90)=0,"",SUMIF('Math Scores'!$F$6:$IC$6,AI$4,'Math Scores'!$F90:$IC90))</f>
        <is>
          <t/>
        </is>
      </c>
      <c r="AJ89" s="519" t="inlineStr">
        <f aca="false">IF(COUNT('Math Scores'!$BA90:$BY90)=0,"",SUMIF('Math Scores'!$F$6:$IC$6,AJ$4,'Math Scores'!$F90:$IC90))</f>
        <is>
          <t/>
        </is>
      </c>
      <c r="AK89" s="519" t="inlineStr">
        <f aca="false">IF(COUNT('Math Scores'!$BA90:$BY90)=0,"",SUMIF('Math Scores'!$F$6:$IC$6,AK$4,'Math Scores'!$F90:$IC90))</f>
        <is>
          <t/>
        </is>
      </c>
      <c r="AL89" s="519" t="inlineStr">
        <f aca="false">IF(COUNT('Math Scores'!$BA90:$BY90)=0,"",SUMIF('Math Scores'!$F$6:$IC$6,AL$4,'Math Scores'!$F90:$IC90))</f>
        <is>
          <t/>
        </is>
      </c>
      <c r="AM89" s="519" t="inlineStr">
        <f aca="false">IF(COUNT('Math Scores'!$BA90:$BY90)=0,"",SUMIF('Math Scores'!$F$6:$IC$6,AM$4,'Math Scores'!$F90:$IC90))</f>
        <is>
          <t/>
        </is>
      </c>
      <c r="AN89" s="519" t="inlineStr">
        <f aca="false">IF(COUNT('Math Scores'!$BA90:$BY90)=0,"",SUMIF('Math Scores'!$F$6:$IC$6,AN$4,'Math Scores'!$F90:$IC90))</f>
        <is>
          <t/>
        </is>
      </c>
      <c r="AO89" s="519" t="inlineStr">
        <f aca="false">IF(COUNT('Math Scores'!$BA90:$BY90)=0,"",SUMIF('Math Scores'!$F$6:$IC$6,AO$4,'Math Scores'!$F90:$IC90))</f>
        <is>
          <t/>
        </is>
      </c>
      <c r="AP89" s="519" t="inlineStr">
        <f aca="false">IF(COUNT('Math Scores'!$BA90:$BY90)=0,"",SUMIF('Math Scores'!$F$6:$IC$6,AP$4,'Math Scores'!$F90:$IC90))</f>
        <is>
          <t/>
        </is>
      </c>
      <c r="AQ89" s="519" t="inlineStr">
        <f aca="false">IF(COUNT('Math Scores'!$BA90:$BY90)=0,"",SUMIF('Math Scores'!$F$6:$IC$6,AQ$4,'Math Scores'!$F90:$IC90))</f>
        <is>
          <t/>
        </is>
      </c>
      <c r="AR89" s="519" t="inlineStr">
        <f aca="false">IF(COUNT('Math Scores'!$BA90:$BY90)=0,"",SUMIF('Math Scores'!$F$6:$IC$6,AR$4,'Math Scores'!$F90:$IC90))</f>
        <is>
          <t/>
        </is>
      </c>
      <c r="AS89" s="519" t="inlineStr">
        <f aca="false">IF(COUNT('Math Scores'!$BA90:$BY90)=0,"",SUMIF('Math Scores'!$F$6:$IC$6,AS$4,'Math Scores'!$F90:$IC90))</f>
        <is>
          <t/>
        </is>
      </c>
      <c r="AT89" s="519" t="inlineStr">
        <f aca="false">IF(COUNT('Math Scores'!$BA90:$BY90)=0,"",SUMIF('Math Scores'!$F$6:$IC$6,AT$4,'Math Scores'!$F90:$IC90))</f>
        <is>
          <t/>
        </is>
      </c>
      <c r="AU89" s="519" t="inlineStr">
        <f aca="false">IF(COUNT('Math Scores'!$BA90:$BY90)=0,"",SUMIF('Math Scores'!$F$6:$IC$6,AU$4,'Math Scores'!$F90:$IC90))</f>
        <is>
          <t/>
        </is>
      </c>
      <c r="AV89" s="519" t="inlineStr">
        <f aca="false">IF(COUNT('Math Scores'!$BA90:$BY90)=0,"",SUMIF('Math Scores'!$F$6:$IC$6,AV$4,'Math Scores'!$F90:$IC90))</f>
        <is>
          <t/>
        </is>
      </c>
      <c r="AW89" s="519" t="inlineStr">
        <f aca="false">IF(COUNT('Math Scores'!$BA90:$BY90)=0,"",SUMIF('Math Scores'!$F$6:$IC$6,AW$4,'Math Scores'!$F90:$IC90))</f>
        <is>
          <t/>
        </is>
      </c>
      <c r="AX89" s="519" t="inlineStr">
        <f aca="false">IF(COUNT('Math Scores'!$BZ90:$CW90)=0,"",SUMIF('Math Scores'!$F$6:$IC$6,AX$4,'Math Scores'!$F90:$IC90))</f>
        <is>
          <t/>
        </is>
      </c>
      <c r="AY89" s="519" t="inlineStr">
        <f aca="false">IF(COUNT('Math Scores'!$BZ90:$CW90)=0,"",SUMIF('Math Scores'!$F$6:$IC$6,AY$4,'Math Scores'!$F90:$IC90))</f>
        <is>
          <t/>
        </is>
      </c>
      <c r="AZ89" s="519" t="inlineStr">
        <f aca="false">IF(COUNT('Math Scores'!$BZ90:$CW90)=0,"",SUMIF('Math Scores'!$F$6:$IC$6,AZ$4,'Math Scores'!$F90:$IC90))</f>
        <is>
          <t/>
        </is>
      </c>
      <c r="BA89" s="519" t="inlineStr">
        <f aca="false">IF(COUNT('Math Scores'!$BZ90:$CW90)=0,"",SUMIF('Math Scores'!$F$6:$IC$6,BA$4,'Math Scores'!$F90:$IC90))</f>
        <is>
          <t/>
        </is>
      </c>
      <c r="BB89" s="519" t="inlineStr">
        <f aca="false">IF(COUNT('Math Scores'!$BZ90:$CW90)=0,"",SUMIF('Math Scores'!$F$6:$IC$6,BB$4,'Math Scores'!$F90:$IC90))</f>
        <is>
          <t/>
        </is>
      </c>
      <c r="BC89" s="519" t="inlineStr">
        <f aca="false">IF(COUNT('Math Scores'!$BZ90:$CW90)=0,"",SUMIF('Math Scores'!$F$6:$IC$6,BC$4,'Math Scores'!$F90:$IC90))</f>
        <is>
          <t/>
        </is>
      </c>
      <c r="BD89" s="519" t="inlineStr">
        <f aca="false">IF(COUNT('Math Scores'!$BZ90:$CW90)=0,"",SUMIF('Math Scores'!$F$6:$IC$6,BD$4,'Math Scores'!$F90:$IC90))</f>
        <is>
          <t/>
        </is>
      </c>
      <c r="BE89" s="519" t="inlineStr">
        <f aca="false">IF(COUNT('Math Scores'!$BZ90:$CW90)=0,"",SUMIF('Math Scores'!$F$6:$IC$6,BE$4,'Math Scores'!$F90:$IC90))</f>
        <is>
          <t/>
        </is>
      </c>
      <c r="BF89" s="519" t="inlineStr">
        <f aca="false">IF(COUNT('Math Scores'!$BZ90:$CW90)=0,"",SUMIF('Math Scores'!$F$6:$IC$6,BF$4,'Math Scores'!$F90:$IC90))</f>
        <is>
          <t/>
        </is>
      </c>
      <c r="BG89" s="519" t="inlineStr">
        <f aca="false">IF(COUNT('Math Scores'!$BZ90:$CW90)=0,"",SUMIF('Math Scores'!$F$6:$IC$6,BG$4,'Math Scores'!$F90:$IC90))</f>
        <is>
          <t/>
        </is>
      </c>
      <c r="BH89" s="519" t="inlineStr">
        <f aca="false">IF(COUNT('Math Scores'!$BZ90:$CW90)=0,"",SUMIF('Math Scores'!$F$6:$IC$6,BH$4,'Math Scores'!$F90:$IC90))</f>
        <is>
          <t/>
        </is>
      </c>
      <c r="BI89" s="519" t="inlineStr">
        <f aca="false">IF(COUNT('Math Scores'!$BZ90:$CW90)=0,"",SUMIF('Math Scores'!$F$6:$IC$6,BI$4,'Math Scores'!$F90:$IC90))</f>
        <is>
          <t/>
        </is>
      </c>
      <c r="BJ89" s="519" t="inlineStr">
        <f aca="false">IF(COUNT('Math Scores'!$BZ90:$CW90)=0,"",SUMIF('Math Scores'!$F$6:$IC$6,BJ$4,'Math Scores'!$F90:$IC90))</f>
        <is>
          <t/>
        </is>
      </c>
      <c r="BK89" s="519" t="inlineStr">
        <f aca="false">IF(COUNT('Math Scores'!$BZ90:$CW90)=0,"",SUMIF('Math Scores'!$F$6:$IC$6,BK$4,'Math Scores'!$F90:$IC90))</f>
        <is>
          <t/>
        </is>
      </c>
      <c r="BL89" s="519" t="inlineStr">
        <f aca="false">IF(COUNT('Math Scores'!$CX90:$DU90)=0,"",SUMIF('Math Scores'!$F$6:$IC$6,BL$4,'Math Scores'!$F90:$IC90))</f>
        <is>
          <t/>
        </is>
      </c>
      <c r="BM89" s="519" t="inlineStr">
        <f aca="false">IF(COUNT('Math Scores'!$CX90:$DU90)=0,"",SUMIF('Math Scores'!$F$6:$IC$6,BM$4,'Math Scores'!$F90:$IC90))</f>
        <is>
          <t/>
        </is>
      </c>
      <c r="BN89" s="519" t="inlineStr">
        <f aca="false">IF(COUNT('Math Scores'!$CX90:$DU90)=0,"",SUMIF('Math Scores'!$F$6:$IC$6,BN$4,'Math Scores'!$F90:$IC90))</f>
        <is>
          <t/>
        </is>
      </c>
      <c r="BO89" s="519" t="inlineStr">
        <f aca="false">IF(COUNT('Math Scores'!$CX90:$DU90)=0,"",SUMIF('Math Scores'!$F$6:$IC$6,BO$4,'Math Scores'!$F90:$IC90))</f>
        <is>
          <t/>
        </is>
      </c>
      <c r="BP89" s="519" t="inlineStr">
        <f aca="false">IF(COUNT('Math Scores'!$CX90:$DU90)=0,"",SUMIF('Math Scores'!$F$6:$IC$6,BP$4,'Math Scores'!$F90:$IC90))</f>
        <is>
          <t/>
        </is>
      </c>
      <c r="BQ89" s="519" t="inlineStr">
        <f aca="false">IF(COUNT('Math Scores'!$CX90:$DU90)=0,"",SUMIF('Math Scores'!$F$6:$IC$6,BQ$4,'Math Scores'!$F90:$IC90))</f>
        <is>
          <t/>
        </is>
      </c>
      <c r="BR89" s="519" t="inlineStr">
        <f aca="false">IF(COUNT('Math Scores'!$CX90:$DU90)=0,"",SUMIF('Math Scores'!$F$6:$IC$6,BR$4,'Math Scores'!$F90:$IC90))</f>
        <is>
          <t/>
        </is>
      </c>
      <c r="BS89" s="519" t="inlineStr">
        <f aca="false">IF(COUNT('Math Scores'!$CX90:$DU90)=0,"",SUMIF('Math Scores'!$F$6:$IC$6,BS$4,'Math Scores'!$F90:$IC90))</f>
        <is>
          <t/>
        </is>
      </c>
      <c r="BT89" s="519" t="inlineStr">
        <f aca="false">IF(COUNT('Math Scores'!$CX90:$DU90)=0,"",SUMIF('Math Scores'!$F$6:$IC$6,BT$4,'Math Scores'!$F90:$IC90))</f>
        <is>
          <t/>
        </is>
      </c>
      <c r="BU89" s="519" t="inlineStr">
        <f aca="false">IF(COUNT('Math Scores'!$CX90:$DU90)=0,"",SUMIF('Math Scores'!$F$6:$IC$6,BU$4,'Math Scores'!$F90:$IC90))</f>
        <is>
          <t/>
        </is>
      </c>
      <c r="BV89" s="519" t="inlineStr">
        <f aca="false">IF(COUNT('Math Scores'!$CX90:$DU90)=0,"",SUMIF('Math Scores'!$F$6:$IC$6,BV$4,'Math Scores'!$F90:$IC90))</f>
        <is>
          <t/>
        </is>
      </c>
      <c r="BW89" s="519" t="inlineStr">
        <f aca="false">IF(COUNT('Math Scores'!$CX90:$DU90)=0,"",SUMIF('Math Scores'!$F$6:$IC$6,BW$4,'Math Scores'!$F90:$IC90))</f>
        <is>
          <t/>
        </is>
      </c>
      <c r="BX89" s="519" t="inlineStr">
        <f aca="false">IF(COUNT('Math Scores'!$CX90:$DU90)=0,"",SUMIF('Math Scores'!$F$6:$IC$6,BX$4,'Math Scores'!$F90:$IC90))</f>
        <is>
          <t/>
        </is>
      </c>
      <c r="BY89" s="519" t="inlineStr">
        <f aca="false">IF(COUNT('Math Scores'!$CX90:$DU90)=0,"",SUMIF('Math Scores'!$F$6:$IC$6,BY$4,'Math Scores'!$F90:$IC90))</f>
        <is>
          <t/>
        </is>
      </c>
      <c r="BZ89" s="519" t="inlineStr">
        <f aca="false">IF(COUNT('Math Scores'!$CX90:$DU90)=0,"",SUMIF('Math Scores'!$F$6:$IC$6,BZ$4,'Math Scores'!$F90:$IC90))</f>
        <is>
          <t/>
        </is>
      </c>
      <c r="CA89" s="519" t="inlineStr">
        <f aca="false">IF(COUNT('Math Scores'!$CX90:$DU90)=0,"",SUMIF('Math Scores'!$F$6:$IC$6,CA$4,'Math Scores'!$F90:$IC90))</f>
        <is>
          <t/>
        </is>
      </c>
      <c r="CB89" s="519" t="inlineStr">
        <f aca="false">IF(COUNT('Math Scores'!$CX90:$DU90)=0,"",SUMIF('Math Scores'!$F$6:$IC$6,CB$4,'Math Scores'!$F90:$IC90))</f>
        <is>
          <t/>
        </is>
      </c>
      <c r="CC89" s="519" t="inlineStr">
        <f aca="false">IF(COUNT('Math Scores'!$CX90:$DU90)=0,"",SUMIF('Math Scores'!$F$6:$IC$6,CC$4,'Math Scores'!$F90:$IC90))</f>
        <is>
          <t/>
        </is>
      </c>
      <c r="CD89" s="519" t="inlineStr">
        <f aca="false">IF(COUNT('Math Scores'!$DV90:$EU90)=0,"",SUMIF('Math Scores'!$F$6:$IC$6,CD$4,'Math Scores'!$F90:$IC90))</f>
        <is>
          <t/>
        </is>
      </c>
      <c r="CE89" s="519" t="inlineStr">
        <f aca="false">IF(COUNT('Math Scores'!$DV90:$EU90)=0,"",SUMIF('Math Scores'!$F$6:$IC$6,CE$4,'Math Scores'!$F90:$IC90))</f>
        <is>
          <t/>
        </is>
      </c>
      <c r="CF89" s="519" t="inlineStr">
        <f aca="false">IF(COUNT('Math Scores'!$DV90:$EU90)=0,"",SUMIF('Math Scores'!$F$6:$IC$6,CF$4,'Math Scores'!$F90:$IC90))</f>
        <is>
          <t/>
        </is>
      </c>
      <c r="CG89" s="519" t="inlineStr">
        <f aca="false">IF(COUNT('Math Scores'!$DV90:$EU90)=0,"",SUMIF('Math Scores'!$F$6:$IC$6,CG$4,'Math Scores'!$F90:$IC90))</f>
        <is>
          <t/>
        </is>
      </c>
      <c r="CH89" s="519" t="inlineStr">
        <f aca="false">IF(COUNT('Math Scores'!$DV90:$EU90)=0,"",SUMIF('Math Scores'!$F$6:$IC$6,CH$4,'Math Scores'!$F90:$IC90))</f>
        <is>
          <t/>
        </is>
      </c>
      <c r="CI89" s="519" t="inlineStr">
        <f aca="false">IF(COUNT('Math Scores'!$DV90:$EU90)=0,"",SUMIF('Math Scores'!$F$6:$IC$6,CI$4,'Math Scores'!$F90:$IC90))</f>
        <is>
          <t/>
        </is>
      </c>
      <c r="CJ89" s="519" t="inlineStr">
        <f aca="false">IF(COUNT('Math Scores'!$DV90:$EU90)=0,"",SUMIF('Math Scores'!$F$6:$IC$6,CJ$4,'Math Scores'!$F90:$IC90))</f>
        <is>
          <t/>
        </is>
      </c>
      <c r="CK89" s="519" t="inlineStr">
        <f aca="false">IF(COUNT('Math Scores'!$DV90:$EU90)=0,"",SUMIF('Math Scores'!$F$6:$IC$6,CK$4,'Math Scores'!$F90:$IC90))</f>
        <is>
          <t/>
        </is>
      </c>
      <c r="CL89" s="519" t="inlineStr">
        <f aca="false">IF(COUNT('Math Scores'!$DV90:$EU90)=0,"",SUMIF('Math Scores'!$F$6:$IC$6,CL$4,'Math Scores'!$F90:$IC90))</f>
        <is>
          <t/>
        </is>
      </c>
      <c r="CM89" s="519" t="inlineStr">
        <f aca="false">IF(COUNT('Math Scores'!$DV90:$EU90)=0,"",SUMIF('Math Scores'!$F$6:$IC$6,CM$4,'Math Scores'!$F90:$IC90))</f>
        <is>
          <t/>
        </is>
      </c>
      <c r="CN89" s="519" t="inlineStr">
        <f aca="false">IF(COUNT('Math Scores'!$DV90:$EU90)=0,"",SUMIF('Math Scores'!$F$6:$IC$6,CN$4,'Math Scores'!$F90:$IC90))</f>
        <is>
          <t/>
        </is>
      </c>
      <c r="CO89" s="519" t="inlineStr">
        <f aca="false">IF(COUNT('Math Scores'!$DV90:$EU90)=0,"",SUMIF('Math Scores'!$F$6:$IC$6,CO$4,'Math Scores'!$F90:$IC90))</f>
        <is>
          <t/>
        </is>
      </c>
      <c r="CP89" s="519" t="inlineStr">
        <f aca="false">IF(COUNT('Math Scores'!$DV90:$EU90)=0,"",SUMIF('Math Scores'!$F$6:$IC$6,CP$4,'Math Scores'!$F90:$IC90))</f>
        <is>
          <t/>
        </is>
      </c>
      <c r="CQ89" s="519" t="inlineStr">
        <f aca="false">IF(COUNT('Math Scores'!$DV90:$EU90)=0,"",SUMIF('Math Scores'!$F$6:$IC$6,CQ$4,'Math Scores'!$F90:$IC90))</f>
        <is>
          <t/>
        </is>
      </c>
      <c r="CR89" s="519" t="inlineStr">
        <f aca="false">IF(COUNT('Math Scores'!$DV90:$EU90)=0,"",SUMIF('Math Scores'!$F$6:$IC$6,CR$4,'Math Scores'!$F90:$IC90))</f>
        <is>
          <t/>
        </is>
      </c>
      <c r="CS89" s="519" t="inlineStr">
        <f aca="false">IF(COUNT('Math Scores'!$DV90:$EU90)=0,"",SUMIF('Math Scores'!$F$6:$IC$6,CS$4,'Math Scores'!$F90:$IC90))</f>
        <is>
          <t/>
        </is>
      </c>
      <c r="CT89" s="519" t="inlineStr">
        <f aca="false">IF(COUNT('Math Scores'!$EV90:$FW90)=0,"",SUMIF('Math Scores'!$F$6:$IC$6,CT$4,'Math Scores'!$F90:$IC90))</f>
        <is>
          <t/>
        </is>
      </c>
      <c r="CU89" s="519" t="inlineStr">
        <f aca="false">IF(COUNT('Math Scores'!$EV90:$FW90)=0,"",SUMIF('Math Scores'!$F$6:$IC$6,CU$4,'Math Scores'!$F90:$IC90))</f>
        <is>
          <t/>
        </is>
      </c>
      <c r="CV89" s="519" t="inlineStr">
        <f aca="false">IF(COUNT('Math Scores'!$EV90:$FW90)=0,"",SUMIF('Math Scores'!$F$6:$IC$6,CV$4,'Math Scores'!$F90:$IC90))</f>
        <is>
          <t/>
        </is>
      </c>
      <c r="CW89" s="519" t="inlineStr">
        <f aca="false">IF(COUNT('Math Scores'!$EV90:$FW90)=0,"",SUMIF('Math Scores'!$F$6:$IC$6,CW$4,'Math Scores'!$F90:$IC90))</f>
        <is>
          <t/>
        </is>
      </c>
      <c r="CX89" s="519" t="inlineStr">
        <f aca="false">IF(COUNT('Math Scores'!$EV90:$FW90)=0,"",SUMIF('Math Scores'!$F$6:$IC$6,CX$4,'Math Scores'!$F90:$IC90))</f>
        <is>
          <t/>
        </is>
      </c>
      <c r="CY89" s="519" t="inlineStr">
        <f aca="false">IF(COUNT('Math Scores'!$EV90:$FW90)=0,"",SUMIF('Math Scores'!$F$6:$IC$6,CY$4,'Math Scores'!$F90:$IC90))</f>
        <is>
          <t/>
        </is>
      </c>
      <c r="CZ89" s="519" t="inlineStr">
        <f aca="false">IF(COUNT('Math Scores'!$EV90:$FW90)=0,"",SUMIF('Math Scores'!$F$6:$IC$6,CZ$4,'Math Scores'!$F90:$IC90))</f>
        <is>
          <t/>
        </is>
      </c>
      <c r="DA89" s="519" t="inlineStr">
        <f aca="false">IF(COUNT('Math Scores'!$EV90:$FW90)=0,"",SUMIF('Math Scores'!$F$6:$IC$6,DA$4,'Math Scores'!$F90:$IC90))</f>
        <is>
          <t/>
        </is>
      </c>
      <c r="DB89" s="519" t="inlineStr">
        <f aca="false">IF(COUNT('Math Scores'!$EV90:$FW90)=0,"",SUMIF('Math Scores'!$F$6:$IC$6,DB$4,'Math Scores'!$F90:$IC90))</f>
        <is>
          <t/>
        </is>
      </c>
      <c r="DC89" s="519" t="inlineStr">
        <f aca="false">IF(COUNT('Math Scores'!$EV90:$FW90)=0,"",SUMIF('Math Scores'!$F$6:$IC$6,DC$4,'Math Scores'!$F90:$IC90))</f>
        <is>
          <t/>
        </is>
      </c>
      <c r="DD89" s="519" t="inlineStr">
        <f aca="false">IF(COUNT('Math Scores'!$EV90:$FW90)=0,"",SUMIF('Math Scores'!$F$6:$IC$6,DD$4,'Math Scores'!$F90:$IC90))</f>
        <is>
          <t/>
        </is>
      </c>
      <c r="DE89" s="519" t="inlineStr">
        <f aca="false">IF(COUNT('Math Scores'!$EV90:$FW90)=0,"",SUMIF('Math Scores'!$F$6:$IC$6,DE$4,'Math Scores'!$F90:$IC90))</f>
        <is>
          <t/>
        </is>
      </c>
      <c r="DF89" s="519" t="inlineStr">
        <f aca="false">IF(COUNT('Math Scores'!$EV90:$FW90)=0,"",SUMIF('Math Scores'!$F$6:$IC$6,DF$4,'Math Scores'!$F90:$IC90))</f>
        <is>
          <t/>
        </is>
      </c>
      <c r="DG89" s="519" t="inlineStr">
        <f aca="false">IF(COUNT('Math Scores'!$EV90:$FW90)=0,"",SUMIF('Math Scores'!$F$6:$IC$6,DG$4,'Math Scores'!$F90:$IC90))</f>
        <is>
          <t/>
        </is>
      </c>
    </row>
    <row r="90" customFormat="false" ht="12.75" hidden="false" customHeight="false" outlineLevel="0" collapsed="false">
      <c r="A90" s="421" t="n">
        <v>83</v>
      </c>
      <c r="B90" s="228" t="inlineStr">
        <f aca="false">'Math Scores'!B91</f>
        <is>
          <t/>
        </is>
      </c>
      <c r="C90" s="517" t="inlineStr">
        <f aca="false">IF(COUNT('Math Scores'!F91:HI91)=0, "", (SUMIF('Math Scores'!$F$5:$HI$5,"Yes",'Math Scores'!F91:HI91)/SUMIF('Math Scores'!$F$5:$HI$5,"Yes",'Math Scores'!$F$2:$HI$2)))</f>
        <is>
          <t/>
        </is>
      </c>
      <c r="D90" s="476" t="inlineStr">
        <f aca="false">IF(B90="","",IF(COUNT(H90:DG90)=0,"",IF(('Cover Sheet'!$AC$6="2nd"),(SUM(H90:W90)/SUM(H$2:W$2)),IF(('Cover Sheet'!$AC$6="3rd"),(SUM(X90:AI90)/SUM(X$2:AI$2)),IF(('Cover Sheet'!$AC$6="4th"),(SUM(AJ90:AW90)/SUM(AJ$2:AW$2)),IF(('Cover Sheet'!$AC$6="5th"),(SUM(AX90:BK90)/SUM(AX$2:BK$2)),IF(('Cover Sheet'!$AC$6="6th"),(SUM(BL90:CC90)/SUM(BL$2:CC$2)),IF(('Cover Sheet'!$AC$6="7th"),(SUM(CD90:CS90)/SUM(CD$2:CS$2)),IF(('Cover Sheet'!$AC$6="8th"),(SUM(CT90:DG90)/SUM(CT$2:DG$2)),"ERROR")))))))))</f>
        <is>
          <t/>
        </is>
      </c>
      <c r="E90" s="318" t="str">
        <f aca="false">IF(D90="","",IF(D90&gt;0.9,"A1",IF(D90&gt;0.8,"A2",IF(D90&gt;0.7,"B1",IF(D90&gt;0.6,"B2",IF(D90&gt;0.5,"C1",IF(D90&gt;0.4,"C2",IF(D90&gt;0.32,"D",IF(D90&gt;0.2,"E1","E2")))))))))</f>
        <v/>
      </c>
      <c r="F90" s="476" t="str">
        <f aca="false">IF(G90="","",IF(G90&gt;=0.9,"Distinction",IF(G90&gt;=0.75,"First Class",IF(G90&gt;=0.56,"Second Class",IF(G90&gt;=0.35,"Pass","Unsatisfactory")))))</f>
        <v/>
      </c>
      <c r="G90" s="518" t="inlineStr">
        <f aca="false">IF(OR(B90="",'Cover Sheet'!$AC$6=""),"",IF(('Cover Sheet'!$AC$6="2nd"),(VLOOKUP(ROUND((D90*100),0),Goals!$E$4:$H$104,2,1)/100),IF(('Cover Sheet'!$AC$6="3rd"),(VLOOKUP(ROUND((D90*100),0),Goals!$E$4:$H$104,3,1)/100),VLOOKUP(ROUND((D90*100),0),Goals!$E$4:$H$104,4,1)/100)))</f>
        <is>
          <t/>
        </is>
      </c>
      <c r="H90" s="519" t="inlineStr">
        <f aca="false">IF(COUNT('Math Scores'!$F91:$AC91)=0,"",SUMIF('Math Scores'!$F$6:$IC$6,H$4,'Math Scores'!$F91:$IC91))</f>
        <is>
          <t/>
        </is>
      </c>
      <c r="I90" s="519" t="inlineStr">
        <f aca="false">IF(COUNT('Math Scores'!$F91:$AC91)=0,"",SUMIF('Math Scores'!$F$6:$IC$6,I$4,'Math Scores'!$F91:$IC91))</f>
        <is>
          <t/>
        </is>
      </c>
      <c r="J90" s="519" t="inlineStr">
        <f aca="false">IF(COUNT('Math Scores'!$F91:$AC91)=0,"",SUMIF('Math Scores'!$F$6:$IC$6,J$4,'Math Scores'!$F91:$IC91))</f>
        <is>
          <t/>
        </is>
      </c>
      <c r="K90" s="519" t="inlineStr">
        <f aca="false">IF(COUNT('Math Scores'!$F91:$AC91)=0,"",SUMIF('Math Scores'!$F$6:$IC$6,K$4,'Math Scores'!$F91:$IC91))</f>
        <is>
          <t/>
        </is>
      </c>
      <c r="L90" s="519" t="inlineStr">
        <f aca="false">IF(COUNT('Math Scores'!$F91:$AC91)=0,"",SUMIF('Math Scores'!$F$6:$IC$6,L$4,'Math Scores'!$F91:$IC91))</f>
        <is>
          <t/>
        </is>
      </c>
      <c r="M90" s="519" t="inlineStr">
        <f aca="false">IF(COUNT('Math Scores'!$F91:$AC91)=0,"",SUMIF('Math Scores'!$F$6:$IC$6,M$4,'Math Scores'!$F91:$IC91))</f>
        <is>
          <t/>
        </is>
      </c>
      <c r="N90" s="519" t="inlineStr">
        <f aca="false">IF(COUNT('Math Scores'!$F91:$AC91)=0,"",SUMIF('Math Scores'!$F$6:$IC$6,N$4,'Math Scores'!$F91:$IC91))</f>
        <is>
          <t/>
        </is>
      </c>
      <c r="O90" s="519" t="inlineStr">
        <f aca="false">IF(COUNT('Math Scores'!$F91:$AC91)=0,"",SUMIF('Math Scores'!$F$6:$IC$6,O$4,'Math Scores'!$F91:$IC91))</f>
        <is>
          <t/>
        </is>
      </c>
      <c r="P90" s="519" t="inlineStr">
        <f aca="false">IF(COUNT('Math Scores'!$F91:$AC91)=0,"",SUMIF('Math Scores'!$F$6:$IC$6,P$4,'Math Scores'!$F91:$IC91))</f>
        <is>
          <t/>
        </is>
      </c>
      <c r="Q90" s="519" t="inlineStr">
        <f aca="false">IF(COUNT('Math Scores'!$F91:$AC91)=0,"",SUMIF('Math Scores'!$F$6:$IC$6,Q$4,'Math Scores'!$F91:$IC91))</f>
        <is>
          <t/>
        </is>
      </c>
      <c r="R90" s="519" t="inlineStr">
        <f aca="false">IF(COUNT('Math Scores'!$F91:$AC91)=0,"",SUMIF('Math Scores'!$F$6:$IC$6,R$4,'Math Scores'!$F91:$IC91))</f>
        <is>
          <t/>
        </is>
      </c>
      <c r="S90" s="519"/>
      <c r="T90" s="519"/>
      <c r="U90" s="519"/>
      <c r="V90" s="519"/>
      <c r="W90" s="519"/>
      <c r="X90" s="519" t="inlineStr">
        <f aca="false">IF(COUNT('Math Scores'!$AD91:$AZ91)=0,"",SUMIF('Math Scores'!$F$6:$IC$6,X$4,'Math Scores'!$F91:$IC91))</f>
        <is>
          <t/>
        </is>
      </c>
      <c r="Y90" s="519" t="inlineStr">
        <f aca="false">IF(COUNT('Math Scores'!$AD91:$AZ91)=0,"",SUMIF('Math Scores'!$F$6:$IC$6,Y$4,'Math Scores'!$F91:$IC91))</f>
        <is>
          <t/>
        </is>
      </c>
      <c r="Z90" s="519" t="inlineStr">
        <f aca="false">IF(COUNT('Math Scores'!$AD91:$AZ91)=0,"",SUMIF('Math Scores'!$F$6:$IC$6,Z$4,'Math Scores'!$F91:$IC91))</f>
        <is>
          <t/>
        </is>
      </c>
      <c r="AA90" s="519" t="inlineStr">
        <f aca="false">IF(COUNT('Math Scores'!$AD91:$AZ91)=0,"",SUMIF('Math Scores'!$F$6:$IC$6,AA$4,'Math Scores'!$F91:$IC91))</f>
        <is>
          <t/>
        </is>
      </c>
      <c r="AB90" s="519" t="inlineStr">
        <f aca="false">IF(COUNT('Math Scores'!$AD91:$AZ91)=0,"",SUMIF('Math Scores'!$F$6:$IC$6,AB$4,'Math Scores'!$F91:$IC91))</f>
        <is>
          <t/>
        </is>
      </c>
      <c r="AC90" s="519" t="inlineStr">
        <f aca="false">IF(COUNT('Math Scores'!$AD91:$AZ91)=0,"",SUMIF('Math Scores'!$F$6:$IC$6,AC$4,'Math Scores'!$F91:$IC91))</f>
        <is>
          <t/>
        </is>
      </c>
      <c r="AD90" s="519" t="inlineStr">
        <f aca="false">IF(COUNT('Math Scores'!$AD91:$AZ91)=0,"",SUMIF('Math Scores'!$F$6:$IC$6,AD$4,'Math Scores'!$F91:$IC91))</f>
        <is>
          <t/>
        </is>
      </c>
      <c r="AE90" s="519" t="inlineStr">
        <f aca="false">IF(COUNT('Math Scores'!$AD91:$AZ91)=0,"",SUMIF('Math Scores'!$F$6:$IC$6,AE$4,'Math Scores'!$F91:$IC91))</f>
        <is>
          <t/>
        </is>
      </c>
      <c r="AF90" s="519" t="inlineStr">
        <f aca="false">IF(COUNT('Math Scores'!$AD91:$AZ91)=0,"",SUMIF('Math Scores'!$F$6:$IC$6,AF$4,'Math Scores'!$F91:$IC91))</f>
        <is>
          <t/>
        </is>
      </c>
      <c r="AG90" s="519" t="inlineStr">
        <f aca="false">IF(COUNT('Math Scores'!$AD91:$AZ91)=0,"",SUMIF('Math Scores'!$F$6:$IC$6,AG$4,'Math Scores'!$F91:$IC91))</f>
        <is>
          <t/>
        </is>
      </c>
      <c r="AH90" s="519" t="inlineStr">
        <f aca="false">IF(COUNT('Math Scores'!$AD91:$AZ91)=0,"",SUMIF('Math Scores'!$F$6:$IC$6,AH$4,'Math Scores'!$F91:$IC91))</f>
        <is>
          <t/>
        </is>
      </c>
      <c r="AI90" s="519" t="inlineStr">
        <f aca="false">IF(COUNT('Math Scores'!$AD91:$AZ91)=0,"",SUMIF('Math Scores'!$F$6:$IC$6,AI$4,'Math Scores'!$F91:$IC91))</f>
        <is>
          <t/>
        </is>
      </c>
      <c r="AJ90" s="519" t="inlineStr">
        <f aca="false">IF(COUNT('Math Scores'!$BA91:$BY91)=0,"",SUMIF('Math Scores'!$F$6:$IC$6,AJ$4,'Math Scores'!$F91:$IC91))</f>
        <is>
          <t/>
        </is>
      </c>
      <c r="AK90" s="519" t="inlineStr">
        <f aca="false">IF(COUNT('Math Scores'!$BA91:$BY91)=0,"",SUMIF('Math Scores'!$F$6:$IC$6,AK$4,'Math Scores'!$F91:$IC91))</f>
        <is>
          <t/>
        </is>
      </c>
      <c r="AL90" s="519" t="inlineStr">
        <f aca="false">IF(COUNT('Math Scores'!$BA91:$BY91)=0,"",SUMIF('Math Scores'!$F$6:$IC$6,AL$4,'Math Scores'!$F91:$IC91))</f>
        <is>
          <t/>
        </is>
      </c>
      <c r="AM90" s="519" t="inlineStr">
        <f aca="false">IF(COUNT('Math Scores'!$BA91:$BY91)=0,"",SUMIF('Math Scores'!$F$6:$IC$6,AM$4,'Math Scores'!$F91:$IC91))</f>
        <is>
          <t/>
        </is>
      </c>
      <c r="AN90" s="519" t="inlineStr">
        <f aca="false">IF(COUNT('Math Scores'!$BA91:$BY91)=0,"",SUMIF('Math Scores'!$F$6:$IC$6,AN$4,'Math Scores'!$F91:$IC91))</f>
        <is>
          <t/>
        </is>
      </c>
      <c r="AO90" s="519" t="inlineStr">
        <f aca="false">IF(COUNT('Math Scores'!$BA91:$BY91)=0,"",SUMIF('Math Scores'!$F$6:$IC$6,AO$4,'Math Scores'!$F91:$IC91))</f>
        <is>
          <t/>
        </is>
      </c>
      <c r="AP90" s="519" t="inlineStr">
        <f aca="false">IF(COUNT('Math Scores'!$BA91:$BY91)=0,"",SUMIF('Math Scores'!$F$6:$IC$6,AP$4,'Math Scores'!$F91:$IC91))</f>
        <is>
          <t/>
        </is>
      </c>
      <c r="AQ90" s="519" t="inlineStr">
        <f aca="false">IF(COUNT('Math Scores'!$BA91:$BY91)=0,"",SUMIF('Math Scores'!$F$6:$IC$6,AQ$4,'Math Scores'!$F91:$IC91))</f>
        <is>
          <t/>
        </is>
      </c>
      <c r="AR90" s="519" t="inlineStr">
        <f aca="false">IF(COUNT('Math Scores'!$BA91:$BY91)=0,"",SUMIF('Math Scores'!$F$6:$IC$6,AR$4,'Math Scores'!$F91:$IC91))</f>
        <is>
          <t/>
        </is>
      </c>
      <c r="AS90" s="519" t="inlineStr">
        <f aca="false">IF(COUNT('Math Scores'!$BA91:$BY91)=0,"",SUMIF('Math Scores'!$F$6:$IC$6,AS$4,'Math Scores'!$F91:$IC91))</f>
        <is>
          <t/>
        </is>
      </c>
      <c r="AT90" s="519" t="inlineStr">
        <f aca="false">IF(COUNT('Math Scores'!$BA91:$BY91)=0,"",SUMIF('Math Scores'!$F$6:$IC$6,AT$4,'Math Scores'!$F91:$IC91))</f>
        <is>
          <t/>
        </is>
      </c>
      <c r="AU90" s="519" t="inlineStr">
        <f aca="false">IF(COUNT('Math Scores'!$BA91:$BY91)=0,"",SUMIF('Math Scores'!$F$6:$IC$6,AU$4,'Math Scores'!$F91:$IC91))</f>
        <is>
          <t/>
        </is>
      </c>
      <c r="AV90" s="519" t="inlineStr">
        <f aca="false">IF(COUNT('Math Scores'!$BA91:$BY91)=0,"",SUMIF('Math Scores'!$F$6:$IC$6,AV$4,'Math Scores'!$F91:$IC91))</f>
        <is>
          <t/>
        </is>
      </c>
      <c r="AW90" s="519" t="inlineStr">
        <f aca="false">IF(COUNT('Math Scores'!$BA91:$BY91)=0,"",SUMIF('Math Scores'!$F$6:$IC$6,AW$4,'Math Scores'!$F91:$IC91))</f>
        <is>
          <t/>
        </is>
      </c>
      <c r="AX90" s="519" t="inlineStr">
        <f aca="false">IF(COUNT('Math Scores'!$BZ91:$CW91)=0,"",SUMIF('Math Scores'!$F$6:$IC$6,AX$4,'Math Scores'!$F91:$IC91))</f>
        <is>
          <t/>
        </is>
      </c>
      <c r="AY90" s="519" t="inlineStr">
        <f aca="false">IF(COUNT('Math Scores'!$BZ91:$CW91)=0,"",SUMIF('Math Scores'!$F$6:$IC$6,AY$4,'Math Scores'!$F91:$IC91))</f>
        <is>
          <t/>
        </is>
      </c>
      <c r="AZ90" s="519" t="inlineStr">
        <f aca="false">IF(COUNT('Math Scores'!$BZ91:$CW91)=0,"",SUMIF('Math Scores'!$F$6:$IC$6,AZ$4,'Math Scores'!$F91:$IC91))</f>
        <is>
          <t/>
        </is>
      </c>
      <c r="BA90" s="519" t="inlineStr">
        <f aca="false">IF(COUNT('Math Scores'!$BZ91:$CW91)=0,"",SUMIF('Math Scores'!$F$6:$IC$6,BA$4,'Math Scores'!$F91:$IC91))</f>
        <is>
          <t/>
        </is>
      </c>
      <c r="BB90" s="519" t="inlineStr">
        <f aca="false">IF(COUNT('Math Scores'!$BZ91:$CW91)=0,"",SUMIF('Math Scores'!$F$6:$IC$6,BB$4,'Math Scores'!$F91:$IC91))</f>
        <is>
          <t/>
        </is>
      </c>
      <c r="BC90" s="519" t="inlineStr">
        <f aca="false">IF(COUNT('Math Scores'!$BZ91:$CW91)=0,"",SUMIF('Math Scores'!$F$6:$IC$6,BC$4,'Math Scores'!$F91:$IC91))</f>
        <is>
          <t/>
        </is>
      </c>
      <c r="BD90" s="519" t="inlineStr">
        <f aca="false">IF(COUNT('Math Scores'!$BZ91:$CW91)=0,"",SUMIF('Math Scores'!$F$6:$IC$6,BD$4,'Math Scores'!$F91:$IC91))</f>
        <is>
          <t/>
        </is>
      </c>
      <c r="BE90" s="519" t="inlineStr">
        <f aca="false">IF(COUNT('Math Scores'!$BZ91:$CW91)=0,"",SUMIF('Math Scores'!$F$6:$IC$6,BE$4,'Math Scores'!$F91:$IC91))</f>
        <is>
          <t/>
        </is>
      </c>
      <c r="BF90" s="519" t="inlineStr">
        <f aca="false">IF(COUNT('Math Scores'!$BZ91:$CW91)=0,"",SUMIF('Math Scores'!$F$6:$IC$6,BF$4,'Math Scores'!$F91:$IC91))</f>
        <is>
          <t/>
        </is>
      </c>
      <c r="BG90" s="519" t="inlineStr">
        <f aca="false">IF(COUNT('Math Scores'!$BZ91:$CW91)=0,"",SUMIF('Math Scores'!$F$6:$IC$6,BG$4,'Math Scores'!$F91:$IC91))</f>
        <is>
          <t/>
        </is>
      </c>
      <c r="BH90" s="519" t="inlineStr">
        <f aca="false">IF(COUNT('Math Scores'!$BZ91:$CW91)=0,"",SUMIF('Math Scores'!$F$6:$IC$6,BH$4,'Math Scores'!$F91:$IC91))</f>
        <is>
          <t/>
        </is>
      </c>
      <c r="BI90" s="519" t="inlineStr">
        <f aca="false">IF(COUNT('Math Scores'!$BZ91:$CW91)=0,"",SUMIF('Math Scores'!$F$6:$IC$6,BI$4,'Math Scores'!$F91:$IC91))</f>
        <is>
          <t/>
        </is>
      </c>
      <c r="BJ90" s="519" t="inlineStr">
        <f aca="false">IF(COUNT('Math Scores'!$BZ91:$CW91)=0,"",SUMIF('Math Scores'!$F$6:$IC$6,BJ$4,'Math Scores'!$F91:$IC91))</f>
        <is>
          <t/>
        </is>
      </c>
      <c r="BK90" s="519" t="inlineStr">
        <f aca="false">IF(COUNT('Math Scores'!$BZ91:$CW91)=0,"",SUMIF('Math Scores'!$F$6:$IC$6,BK$4,'Math Scores'!$F91:$IC91))</f>
        <is>
          <t/>
        </is>
      </c>
      <c r="BL90" s="519" t="inlineStr">
        <f aca="false">IF(COUNT('Math Scores'!$CX91:$DU91)=0,"",SUMIF('Math Scores'!$F$6:$IC$6,BL$4,'Math Scores'!$F91:$IC91))</f>
        <is>
          <t/>
        </is>
      </c>
      <c r="BM90" s="519" t="inlineStr">
        <f aca="false">IF(COUNT('Math Scores'!$CX91:$DU91)=0,"",SUMIF('Math Scores'!$F$6:$IC$6,BM$4,'Math Scores'!$F91:$IC91))</f>
        <is>
          <t/>
        </is>
      </c>
      <c r="BN90" s="519" t="inlineStr">
        <f aca="false">IF(COUNT('Math Scores'!$CX91:$DU91)=0,"",SUMIF('Math Scores'!$F$6:$IC$6,BN$4,'Math Scores'!$F91:$IC91))</f>
        <is>
          <t/>
        </is>
      </c>
      <c r="BO90" s="519" t="inlineStr">
        <f aca="false">IF(COUNT('Math Scores'!$CX91:$DU91)=0,"",SUMIF('Math Scores'!$F$6:$IC$6,BO$4,'Math Scores'!$F91:$IC91))</f>
        <is>
          <t/>
        </is>
      </c>
      <c r="BP90" s="519" t="inlineStr">
        <f aca="false">IF(COUNT('Math Scores'!$CX91:$DU91)=0,"",SUMIF('Math Scores'!$F$6:$IC$6,BP$4,'Math Scores'!$F91:$IC91))</f>
        <is>
          <t/>
        </is>
      </c>
      <c r="BQ90" s="519" t="inlineStr">
        <f aca="false">IF(COUNT('Math Scores'!$CX91:$DU91)=0,"",SUMIF('Math Scores'!$F$6:$IC$6,BQ$4,'Math Scores'!$F91:$IC91))</f>
        <is>
          <t/>
        </is>
      </c>
      <c r="BR90" s="519" t="inlineStr">
        <f aca="false">IF(COUNT('Math Scores'!$CX91:$DU91)=0,"",SUMIF('Math Scores'!$F$6:$IC$6,BR$4,'Math Scores'!$F91:$IC91))</f>
        <is>
          <t/>
        </is>
      </c>
      <c r="BS90" s="519" t="inlineStr">
        <f aca="false">IF(COUNT('Math Scores'!$CX91:$DU91)=0,"",SUMIF('Math Scores'!$F$6:$IC$6,BS$4,'Math Scores'!$F91:$IC91))</f>
        <is>
          <t/>
        </is>
      </c>
      <c r="BT90" s="519" t="inlineStr">
        <f aca="false">IF(COUNT('Math Scores'!$CX91:$DU91)=0,"",SUMIF('Math Scores'!$F$6:$IC$6,BT$4,'Math Scores'!$F91:$IC91))</f>
        <is>
          <t/>
        </is>
      </c>
      <c r="BU90" s="519" t="inlineStr">
        <f aca="false">IF(COUNT('Math Scores'!$CX91:$DU91)=0,"",SUMIF('Math Scores'!$F$6:$IC$6,BU$4,'Math Scores'!$F91:$IC91))</f>
        <is>
          <t/>
        </is>
      </c>
      <c r="BV90" s="519" t="inlineStr">
        <f aca="false">IF(COUNT('Math Scores'!$CX91:$DU91)=0,"",SUMIF('Math Scores'!$F$6:$IC$6,BV$4,'Math Scores'!$F91:$IC91))</f>
        <is>
          <t/>
        </is>
      </c>
      <c r="BW90" s="519" t="inlineStr">
        <f aca="false">IF(COUNT('Math Scores'!$CX91:$DU91)=0,"",SUMIF('Math Scores'!$F$6:$IC$6,BW$4,'Math Scores'!$F91:$IC91))</f>
        <is>
          <t/>
        </is>
      </c>
      <c r="BX90" s="519" t="inlineStr">
        <f aca="false">IF(COUNT('Math Scores'!$CX91:$DU91)=0,"",SUMIF('Math Scores'!$F$6:$IC$6,BX$4,'Math Scores'!$F91:$IC91))</f>
        <is>
          <t/>
        </is>
      </c>
      <c r="BY90" s="519" t="inlineStr">
        <f aca="false">IF(COUNT('Math Scores'!$CX91:$DU91)=0,"",SUMIF('Math Scores'!$F$6:$IC$6,BY$4,'Math Scores'!$F91:$IC91))</f>
        <is>
          <t/>
        </is>
      </c>
      <c r="BZ90" s="519" t="inlineStr">
        <f aca="false">IF(COUNT('Math Scores'!$CX91:$DU91)=0,"",SUMIF('Math Scores'!$F$6:$IC$6,BZ$4,'Math Scores'!$F91:$IC91))</f>
        <is>
          <t/>
        </is>
      </c>
      <c r="CA90" s="519" t="inlineStr">
        <f aca="false">IF(COUNT('Math Scores'!$CX91:$DU91)=0,"",SUMIF('Math Scores'!$F$6:$IC$6,CA$4,'Math Scores'!$F91:$IC91))</f>
        <is>
          <t/>
        </is>
      </c>
      <c r="CB90" s="519" t="inlineStr">
        <f aca="false">IF(COUNT('Math Scores'!$CX91:$DU91)=0,"",SUMIF('Math Scores'!$F$6:$IC$6,CB$4,'Math Scores'!$F91:$IC91))</f>
        <is>
          <t/>
        </is>
      </c>
      <c r="CC90" s="519" t="inlineStr">
        <f aca="false">IF(COUNT('Math Scores'!$CX91:$DU91)=0,"",SUMIF('Math Scores'!$F$6:$IC$6,CC$4,'Math Scores'!$F91:$IC91))</f>
        <is>
          <t/>
        </is>
      </c>
      <c r="CD90" s="519" t="inlineStr">
        <f aca="false">IF(COUNT('Math Scores'!$DV91:$EU91)=0,"",SUMIF('Math Scores'!$F$6:$IC$6,CD$4,'Math Scores'!$F91:$IC91))</f>
        <is>
          <t/>
        </is>
      </c>
      <c r="CE90" s="519" t="inlineStr">
        <f aca="false">IF(COUNT('Math Scores'!$DV91:$EU91)=0,"",SUMIF('Math Scores'!$F$6:$IC$6,CE$4,'Math Scores'!$F91:$IC91))</f>
        <is>
          <t/>
        </is>
      </c>
      <c r="CF90" s="519" t="inlineStr">
        <f aca="false">IF(COUNT('Math Scores'!$DV91:$EU91)=0,"",SUMIF('Math Scores'!$F$6:$IC$6,CF$4,'Math Scores'!$F91:$IC91))</f>
        <is>
          <t/>
        </is>
      </c>
      <c r="CG90" s="519" t="inlineStr">
        <f aca="false">IF(COUNT('Math Scores'!$DV91:$EU91)=0,"",SUMIF('Math Scores'!$F$6:$IC$6,CG$4,'Math Scores'!$F91:$IC91))</f>
        <is>
          <t/>
        </is>
      </c>
      <c r="CH90" s="519" t="inlineStr">
        <f aca="false">IF(COUNT('Math Scores'!$DV91:$EU91)=0,"",SUMIF('Math Scores'!$F$6:$IC$6,CH$4,'Math Scores'!$F91:$IC91))</f>
        <is>
          <t/>
        </is>
      </c>
      <c r="CI90" s="519" t="inlineStr">
        <f aca="false">IF(COUNT('Math Scores'!$DV91:$EU91)=0,"",SUMIF('Math Scores'!$F$6:$IC$6,CI$4,'Math Scores'!$F91:$IC91))</f>
        <is>
          <t/>
        </is>
      </c>
      <c r="CJ90" s="519" t="inlineStr">
        <f aca="false">IF(COUNT('Math Scores'!$DV91:$EU91)=0,"",SUMIF('Math Scores'!$F$6:$IC$6,CJ$4,'Math Scores'!$F91:$IC91))</f>
        <is>
          <t/>
        </is>
      </c>
      <c r="CK90" s="519" t="inlineStr">
        <f aca="false">IF(COUNT('Math Scores'!$DV91:$EU91)=0,"",SUMIF('Math Scores'!$F$6:$IC$6,CK$4,'Math Scores'!$F91:$IC91))</f>
        <is>
          <t/>
        </is>
      </c>
      <c r="CL90" s="519" t="inlineStr">
        <f aca="false">IF(COUNT('Math Scores'!$DV91:$EU91)=0,"",SUMIF('Math Scores'!$F$6:$IC$6,CL$4,'Math Scores'!$F91:$IC91))</f>
        <is>
          <t/>
        </is>
      </c>
      <c r="CM90" s="519" t="inlineStr">
        <f aca="false">IF(COUNT('Math Scores'!$DV91:$EU91)=0,"",SUMIF('Math Scores'!$F$6:$IC$6,CM$4,'Math Scores'!$F91:$IC91))</f>
        <is>
          <t/>
        </is>
      </c>
      <c r="CN90" s="519" t="inlineStr">
        <f aca="false">IF(COUNT('Math Scores'!$DV91:$EU91)=0,"",SUMIF('Math Scores'!$F$6:$IC$6,CN$4,'Math Scores'!$F91:$IC91))</f>
        <is>
          <t/>
        </is>
      </c>
      <c r="CO90" s="519" t="inlineStr">
        <f aca="false">IF(COUNT('Math Scores'!$DV91:$EU91)=0,"",SUMIF('Math Scores'!$F$6:$IC$6,CO$4,'Math Scores'!$F91:$IC91))</f>
        <is>
          <t/>
        </is>
      </c>
      <c r="CP90" s="519" t="inlineStr">
        <f aca="false">IF(COUNT('Math Scores'!$DV91:$EU91)=0,"",SUMIF('Math Scores'!$F$6:$IC$6,CP$4,'Math Scores'!$F91:$IC91))</f>
        <is>
          <t/>
        </is>
      </c>
      <c r="CQ90" s="519" t="inlineStr">
        <f aca="false">IF(COUNT('Math Scores'!$DV91:$EU91)=0,"",SUMIF('Math Scores'!$F$6:$IC$6,CQ$4,'Math Scores'!$F91:$IC91))</f>
        <is>
          <t/>
        </is>
      </c>
      <c r="CR90" s="519" t="inlineStr">
        <f aca="false">IF(COUNT('Math Scores'!$DV91:$EU91)=0,"",SUMIF('Math Scores'!$F$6:$IC$6,CR$4,'Math Scores'!$F91:$IC91))</f>
        <is>
          <t/>
        </is>
      </c>
      <c r="CS90" s="519" t="inlineStr">
        <f aca="false">IF(COUNT('Math Scores'!$DV91:$EU91)=0,"",SUMIF('Math Scores'!$F$6:$IC$6,CS$4,'Math Scores'!$F91:$IC91))</f>
        <is>
          <t/>
        </is>
      </c>
      <c r="CT90" s="519" t="inlineStr">
        <f aca="false">IF(COUNT('Math Scores'!$EV91:$FW91)=0,"",SUMIF('Math Scores'!$F$6:$IC$6,CT$4,'Math Scores'!$F91:$IC91))</f>
        <is>
          <t/>
        </is>
      </c>
      <c r="CU90" s="519" t="inlineStr">
        <f aca="false">IF(COUNT('Math Scores'!$EV91:$FW91)=0,"",SUMIF('Math Scores'!$F$6:$IC$6,CU$4,'Math Scores'!$F91:$IC91))</f>
        <is>
          <t/>
        </is>
      </c>
      <c r="CV90" s="519" t="inlineStr">
        <f aca="false">IF(COUNT('Math Scores'!$EV91:$FW91)=0,"",SUMIF('Math Scores'!$F$6:$IC$6,CV$4,'Math Scores'!$F91:$IC91))</f>
        <is>
          <t/>
        </is>
      </c>
      <c r="CW90" s="519" t="inlineStr">
        <f aca="false">IF(COUNT('Math Scores'!$EV91:$FW91)=0,"",SUMIF('Math Scores'!$F$6:$IC$6,CW$4,'Math Scores'!$F91:$IC91))</f>
        <is>
          <t/>
        </is>
      </c>
      <c r="CX90" s="519" t="inlineStr">
        <f aca="false">IF(COUNT('Math Scores'!$EV91:$FW91)=0,"",SUMIF('Math Scores'!$F$6:$IC$6,CX$4,'Math Scores'!$F91:$IC91))</f>
        <is>
          <t/>
        </is>
      </c>
      <c r="CY90" s="519" t="inlineStr">
        <f aca="false">IF(COUNT('Math Scores'!$EV91:$FW91)=0,"",SUMIF('Math Scores'!$F$6:$IC$6,CY$4,'Math Scores'!$F91:$IC91))</f>
        <is>
          <t/>
        </is>
      </c>
      <c r="CZ90" s="519" t="inlineStr">
        <f aca="false">IF(COUNT('Math Scores'!$EV91:$FW91)=0,"",SUMIF('Math Scores'!$F$6:$IC$6,CZ$4,'Math Scores'!$F91:$IC91))</f>
        <is>
          <t/>
        </is>
      </c>
      <c r="DA90" s="519" t="inlineStr">
        <f aca="false">IF(COUNT('Math Scores'!$EV91:$FW91)=0,"",SUMIF('Math Scores'!$F$6:$IC$6,DA$4,'Math Scores'!$F91:$IC91))</f>
        <is>
          <t/>
        </is>
      </c>
      <c r="DB90" s="519" t="inlineStr">
        <f aca="false">IF(COUNT('Math Scores'!$EV91:$FW91)=0,"",SUMIF('Math Scores'!$F$6:$IC$6,DB$4,'Math Scores'!$F91:$IC91))</f>
        <is>
          <t/>
        </is>
      </c>
      <c r="DC90" s="519" t="inlineStr">
        <f aca="false">IF(COUNT('Math Scores'!$EV91:$FW91)=0,"",SUMIF('Math Scores'!$F$6:$IC$6,DC$4,'Math Scores'!$F91:$IC91))</f>
        <is>
          <t/>
        </is>
      </c>
      <c r="DD90" s="519" t="inlineStr">
        <f aca="false">IF(COUNT('Math Scores'!$EV91:$FW91)=0,"",SUMIF('Math Scores'!$F$6:$IC$6,DD$4,'Math Scores'!$F91:$IC91))</f>
        <is>
          <t/>
        </is>
      </c>
      <c r="DE90" s="519" t="inlineStr">
        <f aca="false">IF(COUNT('Math Scores'!$EV91:$FW91)=0,"",SUMIF('Math Scores'!$F$6:$IC$6,DE$4,'Math Scores'!$F91:$IC91))</f>
        <is>
          <t/>
        </is>
      </c>
      <c r="DF90" s="519" t="inlineStr">
        <f aca="false">IF(COUNT('Math Scores'!$EV91:$FW91)=0,"",SUMIF('Math Scores'!$F$6:$IC$6,DF$4,'Math Scores'!$F91:$IC91))</f>
        <is>
          <t/>
        </is>
      </c>
      <c r="DG90" s="519" t="inlineStr">
        <f aca="false">IF(COUNT('Math Scores'!$EV91:$FW91)=0,"",SUMIF('Math Scores'!$F$6:$IC$6,DG$4,'Math Scores'!$F91:$IC91))</f>
        <is>
          <t/>
        </is>
      </c>
    </row>
    <row r="91" customFormat="false" ht="12.75" hidden="false" customHeight="false" outlineLevel="0" collapsed="false">
      <c r="A91" s="421" t="n">
        <v>84</v>
      </c>
      <c r="B91" s="228" t="inlineStr">
        <f aca="false">'Math Scores'!B92</f>
        <is>
          <t/>
        </is>
      </c>
      <c r="C91" s="517" t="inlineStr">
        <f aca="false">IF(COUNT('Math Scores'!F92:HI92)=0, "", (SUMIF('Math Scores'!$F$5:$HI$5,"Yes",'Math Scores'!F92:HI92)/SUMIF('Math Scores'!$F$5:$HI$5,"Yes",'Math Scores'!$F$2:$HI$2)))</f>
        <is>
          <t/>
        </is>
      </c>
      <c r="D91" s="476" t="inlineStr">
        <f aca="false">IF(B91="","",IF(COUNT(H91:DG91)=0,"",IF(('Cover Sheet'!$AC$6="2nd"),(SUM(H91:W91)/SUM(H$2:W$2)),IF(('Cover Sheet'!$AC$6="3rd"),(SUM(X91:AI91)/SUM(X$2:AI$2)),IF(('Cover Sheet'!$AC$6="4th"),(SUM(AJ91:AW91)/SUM(AJ$2:AW$2)),IF(('Cover Sheet'!$AC$6="5th"),(SUM(AX91:BK91)/SUM(AX$2:BK$2)),IF(('Cover Sheet'!$AC$6="6th"),(SUM(BL91:CC91)/SUM(BL$2:CC$2)),IF(('Cover Sheet'!$AC$6="7th"),(SUM(CD91:CS91)/SUM(CD$2:CS$2)),IF(('Cover Sheet'!$AC$6="8th"),(SUM(CT91:DG91)/SUM(CT$2:DG$2)),"ERROR")))))))))</f>
        <is>
          <t/>
        </is>
      </c>
      <c r="E91" s="318" t="str">
        <f aca="false">IF(D91="","",IF(D91&gt;0.9,"A1",IF(D91&gt;0.8,"A2",IF(D91&gt;0.7,"B1",IF(D91&gt;0.6,"B2",IF(D91&gt;0.5,"C1",IF(D91&gt;0.4,"C2",IF(D91&gt;0.32,"D",IF(D91&gt;0.2,"E1","E2")))))))))</f>
        <v/>
      </c>
      <c r="F91" s="476" t="str">
        <f aca="false">IF(G91="","",IF(G91&gt;=0.9,"Distinction",IF(G91&gt;=0.75,"First Class",IF(G91&gt;=0.56,"Second Class",IF(G91&gt;=0.35,"Pass","Unsatisfactory")))))</f>
        <v/>
      </c>
      <c r="G91" s="518" t="inlineStr">
        <f aca="false">IF(OR(B91="",'Cover Sheet'!$AC$6=""),"",IF(('Cover Sheet'!$AC$6="2nd"),(VLOOKUP(ROUND((D91*100),0),Goals!$E$4:$H$104,2,1)/100),IF(('Cover Sheet'!$AC$6="3rd"),(VLOOKUP(ROUND((D91*100),0),Goals!$E$4:$H$104,3,1)/100),VLOOKUP(ROUND((D91*100),0),Goals!$E$4:$H$104,4,1)/100)))</f>
        <is>
          <t/>
        </is>
      </c>
      <c r="H91" s="519" t="inlineStr">
        <f aca="false">IF(COUNT('Math Scores'!$F92:$AC92)=0,"",SUMIF('Math Scores'!$F$6:$IC$6,H$4,'Math Scores'!$F92:$IC92))</f>
        <is>
          <t/>
        </is>
      </c>
      <c r="I91" s="519" t="inlineStr">
        <f aca="false">IF(COUNT('Math Scores'!$F92:$AC92)=0,"",SUMIF('Math Scores'!$F$6:$IC$6,I$4,'Math Scores'!$F92:$IC92))</f>
        <is>
          <t/>
        </is>
      </c>
      <c r="J91" s="519" t="inlineStr">
        <f aca="false">IF(COUNT('Math Scores'!$F92:$AC92)=0,"",SUMIF('Math Scores'!$F$6:$IC$6,J$4,'Math Scores'!$F92:$IC92))</f>
        <is>
          <t/>
        </is>
      </c>
      <c r="K91" s="519" t="inlineStr">
        <f aca="false">IF(COUNT('Math Scores'!$F92:$AC92)=0,"",SUMIF('Math Scores'!$F$6:$IC$6,K$4,'Math Scores'!$F92:$IC92))</f>
        <is>
          <t/>
        </is>
      </c>
      <c r="L91" s="519" t="inlineStr">
        <f aca="false">IF(COUNT('Math Scores'!$F92:$AC92)=0,"",SUMIF('Math Scores'!$F$6:$IC$6,L$4,'Math Scores'!$F92:$IC92))</f>
        <is>
          <t/>
        </is>
      </c>
      <c r="M91" s="519" t="inlineStr">
        <f aca="false">IF(COUNT('Math Scores'!$F92:$AC92)=0,"",SUMIF('Math Scores'!$F$6:$IC$6,M$4,'Math Scores'!$F92:$IC92))</f>
        <is>
          <t/>
        </is>
      </c>
      <c r="N91" s="519" t="inlineStr">
        <f aca="false">IF(COUNT('Math Scores'!$F92:$AC92)=0,"",SUMIF('Math Scores'!$F$6:$IC$6,N$4,'Math Scores'!$F92:$IC92))</f>
        <is>
          <t/>
        </is>
      </c>
      <c r="O91" s="519" t="inlineStr">
        <f aca="false">IF(COUNT('Math Scores'!$F92:$AC92)=0,"",SUMIF('Math Scores'!$F$6:$IC$6,O$4,'Math Scores'!$F92:$IC92))</f>
        <is>
          <t/>
        </is>
      </c>
      <c r="P91" s="519" t="inlineStr">
        <f aca="false">IF(COUNT('Math Scores'!$F92:$AC92)=0,"",SUMIF('Math Scores'!$F$6:$IC$6,P$4,'Math Scores'!$F92:$IC92))</f>
        <is>
          <t/>
        </is>
      </c>
      <c r="Q91" s="519" t="inlineStr">
        <f aca="false">IF(COUNT('Math Scores'!$F92:$AC92)=0,"",SUMIF('Math Scores'!$F$6:$IC$6,Q$4,'Math Scores'!$F92:$IC92))</f>
        <is>
          <t/>
        </is>
      </c>
      <c r="R91" s="519" t="inlineStr">
        <f aca="false">IF(COUNT('Math Scores'!$F92:$AC92)=0,"",SUMIF('Math Scores'!$F$6:$IC$6,R$4,'Math Scores'!$F92:$IC92))</f>
        <is>
          <t/>
        </is>
      </c>
      <c r="S91" s="519"/>
      <c r="T91" s="519"/>
      <c r="U91" s="519"/>
      <c r="V91" s="519"/>
      <c r="W91" s="519"/>
      <c r="X91" s="519" t="inlineStr">
        <f aca="false">IF(COUNT('Math Scores'!$AD92:$AZ92)=0,"",SUMIF('Math Scores'!$F$6:$IC$6,X$4,'Math Scores'!$F92:$IC92))</f>
        <is>
          <t/>
        </is>
      </c>
      <c r="Y91" s="519" t="inlineStr">
        <f aca="false">IF(COUNT('Math Scores'!$AD92:$AZ92)=0,"",SUMIF('Math Scores'!$F$6:$IC$6,Y$4,'Math Scores'!$F92:$IC92))</f>
        <is>
          <t/>
        </is>
      </c>
      <c r="Z91" s="519" t="inlineStr">
        <f aca="false">IF(COUNT('Math Scores'!$AD92:$AZ92)=0,"",SUMIF('Math Scores'!$F$6:$IC$6,Z$4,'Math Scores'!$F92:$IC92))</f>
        <is>
          <t/>
        </is>
      </c>
      <c r="AA91" s="519" t="inlineStr">
        <f aca="false">IF(COUNT('Math Scores'!$AD92:$AZ92)=0,"",SUMIF('Math Scores'!$F$6:$IC$6,AA$4,'Math Scores'!$F92:$IC92))</f>
        <is>
          <t/>
        </is>
      </c>
      <c r="AB91" s="519" t="inlineStr">
        <f aca="false">IF(COUNT('Math Scores'!$AD92:$AZ92)=0,"",SUMIF('Math Scores'!$F$6:$IC$6,AB$4,'Math Scores'!$F92:$IC92))</f>
        <is>
          <t/>
        </is>
      </c>
      <c r="AC91" s="519" t="inlineStr">
        <f aca="false">IF(COUNT('Math Scores'!$AD92:$AZ92)=0,"",SUMIF('Math Scores'!$F$6:$IC$6,AC$4,'Math Scores'!$F92:$IC92))</f>
        <is>
          <t/>
        </is>
      </c>
      <c r="AD91" s="519" t="inlineStr">
        <f aca="false">IF(COUNT('Math Scores'!$AD92:$AZ92)=0,"",SUMIF('Math Scores'!$F$6:$IC$6,AD$4,'Math Scores'!$F92:$IC92))</f>
        <is>
          <t/>
        </is>
      </c>
      <c r="AE91" s="519" t="inlineStr">
        <f aca="false">IF(COUNT('Math Scores'!$AD92:$AZ92)=0,"",SUMIF('Math Scores'!$F$6:$IC$6,AE$4,'Math Scores'!$F92:$IC92))</f>
        <is>
          <t/>
        </is>
      </c>
      <c r="AF91" s="519" t="inlineStr">
        <f aca="false">IF(COUNT('Math Scores'!$AD92:$AZ92)=0,"",SUMIF('Math Scores'!$F$6:$IC$6,AF$4,'Math Scores'!$F92:$IC92))</f>
        <is>
          <t/>
        </is>
      </c>
      <c r="AG91" s="519" t="inlineStr">
        <f aca="false">IF(COUNT('Math Scores'!$AD92:$AZ92)=0,"",SUMIF('Math Scores'!$F$6:$IC$6,AG$4,'Math Scores'!$F92:$IC92))</f>
        <is>
          <t/>
        </is>
      </c>
      <c r="AH91" s="519" t="inlineStr">
        <f aca="false">IF(COUNT('Math Scores'!$AD92:$AZ92)=0,"",SUMIF('Math Scores'!$F$6:$IC$6,AH$4,'Math Scores'!$F92:$IC92))</f>
        <is>
          <t/>
        </is>
      </c>
      <c r="AI91" s="519" t="inlineStr">
        <f aca="false">IF(COUNT('Math Scores'!$AD92:$AZ92)=0,"",SUMIF('Math Scores'!$F$6:$IC$6,AI$4,'Math Scores'!$F92:$IC92))</f>
        <is>
          <t/>
        </is>
      </c>
      <c r="AJ91" s="519" t="inlineStr">
        <f aca="false">IF(COUNT('Math Scores'!$BA92:$BY92)=0,"",SUMIF('Math Scores'!$F$6:$IC$6,AJ$4,'Math Scores'!$F92:$IC92))</f>
        <is>
          <t/>
        </is>
      </c>
      <c r="AK91" s="519" t="inlineStr">
        <f aca="false">IF(COUNT('Math Scores'!$BA92:$BY92)=0,"",SUMIF('Math Scores'!$F$6:$IC$6,AK$4,'Math Scores'!$F92:$IC92))</f>
        <is>
          <t/>
        </is>
      </c>
      <c r="AL91" s="519" t="inlineStr">
        <f aca="false">IF(COUNT('Math Scores'!$BA92:$BY92)=0,"",SUMIF('Math Scores'!$F$6:$IC$6,AL$4,'Math Scores'!$F92:$IC92))</f>
        <is>
          <t/>
        </is>
      </c>
      <c r="AM91" s="519" t="inlineStr">
        <f aca="false">IF(COUNT('Math Scores'!$BA92:$BY92)=0,"",SUMIF('Math Scores'!$F$6:$IC$6,AM$4,'Math Scores'!$F92:$IC92))</f>
        <is>
          <t/>
        </is>
      </c>
      <c r="AN91" s="519" t="inlineStr">
        <f aca="false">IF(COUNT('Math Scores'!$BA92:$BY92)=0,"",SUMIF('Math Scores'!$F$6:$IC$6,AN$4,'Math Scores'!$F92:$IC92))</f>
        <is>
          <t/>
        </is>
      </c>
      <c r="AO91" s="519" t="inlineStr">
        <f aca="false">IF(COUNT('Math Scores'!$BA92:$BY92)=0,"",SUMIF('Math Scores'!$F$6:$IC$6,AO$4,'Math Scores'!$F92:$IC92))</f>
        <is>
          <t/>
        </is>
      </c>
      <c r="AP91" s="519" t="inlineStr">
        <f aca="false">IF(COUNT('Math Scores'!$BA92:$BY92)=0,"",SUMIF('Math Scores'!$F$6:$IC$6,AP$4,'Math Scores'!$F92:$IC92))</f>
        <is>
          <t/>
        </is>
      </c>
      <c r="AQ91" s="519" t="inlineStr">
        <f aca="false">IF(COUNT('Math Scores'!$BA92:$BY92)=0,"",SUMIF('Math Scores'!$F$6:$IC$6,AQ$4,'Math Scores'!$F92:$IC92))</f>
        <is>
          <t/>
        </is>
      </c>
      <c r="AR91" s="519" t="inlineStr">
        <f aca="false">IF(COUNT('Math Scores'!$BA92:$BY92)=0,"",SUMIF('Math Scores'!$F$6:$IC$6,AR$4,'Math Scores'!$F92:$IC92))</f>
        <is>
          <t/>
        </is>
      </c>
      <c r="AS91" s="519" t="inlineStr">
        <f aca="false">IF(COUNT('Math Scores'!$BA92:$BY92)=0,"",SUMIF('Math Scores'!$F$6:$IC$6,AS$4,'Math Scores'!$F92:$IC92))</f>
        <is>
          <t/>
        </is>
      </c>
      <c r="AT91" s="519" t="inlineStr">
        <f aca="false">IF(COUNT('Math Scores'!$BA92:$BY92)=0,"",SUMIF('Math Scores'!$F$6:$IC$6,AT$4,'Math Scores'!$F92:$IC92))</f>
        <is>
          <t/>
        </is>
      </c>
      <c r="AU91" s="519" t="inlineStr">
        <f aca="false">IF(COUNT('Math Scores'!$BA92:$BY92)=0,"",SUMIF('Math Scores'!$F$6:$IC$6,AU$4,'Math Scores'!$F92:$IC92))</f>
        <is>
          <t/>
        </is>
      </c>
      <c r="AV91" s="519" t="inlineStr">
        <f aca="false">IF(COUNT('Math Scores'!$BA92:$BY92)=0,"",SUMIF('Math Scores'!$F$6:$IC$6,AV$4,'Math Scores'!$F92:$IC92))</f>
        <is>
          <t/>
        </is>
      </c>
      <c r="AW91" s="519" t="inlineStr">
        <f aca="false">IF(COUNT('Math Scores'!$BA92:$BY92)=0,"",SUMIF('Math Scores'!$F$6:$IC$6,AW$4,'Math Scores'!$F92:$IC92))</f>
        <is>
          <t/>
        </is>
      </c>
      <c r="AX91" s="519" t="inlineStr">
        <f aca="false">IF(COUNT('Math Scores'!$BZ92:$CW92)=0,"",SUMIF('Math Scores'!$F$6:$IC$6,AX$4,'Math Scores'!$F92:$IC92))</f>
        <is>
          <t/>
        </is>
      </c>
      <c r="AY91" s="519" t="inlineStr">
        <f aca="false">IF(COUNT('Math Scores'!$BZ92:$CW92)=0,"",SUMIF('Math Scores'!$F$6:$IC$6,AY$4,'Math Scores'!$F92:$IC92))</f>
        <is>
          <t/>
        </is>
      </c>
      <c r="AZ91" s="519" t="inlineStr">
        <f aca="false">IF(COUNT('Math Scores'!$BZ92:$CW92)=0,"",SUMIF('Math Scores'!$F$6:$IC$6,AZ$4,'Math Scores'!$F92:$IC92))</f>
        <is>
          <t/>
        </is>
      </c>
      <c r="BA91" s="519" t="inlineStr">
        <f aca="false">IF(COUNT('Math Scores'!$BZ92:$CW92)=0,"",SUMIF('Math Scores'!$F$6:$IC$6,BA$4,'Math Scores'!$F92:$IC92))</f>
        <is>
          <t/>
        </is>
      </c>
      <c r="BB91" s="519" t="inlineStr">
        <f aca="false">IF(COUNT('Math Scores'!$BZ92:$CW92)=0,"",SUMIF('Math Scores'!$F$6:$IC$6,BB$4,'Math Scores'!$F92:$IC92))</f>
        <is>
          <t/>
        </is>
      </c>
      <c r="BC91" s="519" t="inlineStr">
        <f aca="false">IF(COUNT('Math Scores'!$BZ92:$CW92)=0,"",SUMIF('Math Scores'!$F$6:$IC$6,BC$4,'Math Scores'!$F92:$IC92))</f>
        <is>
          <t/>
        </is>
      </c>
      <c r="BD91" s="519" t="inlineStr">
        <f aca="false">IF(COUNT('Math Scores'!$BZ92:$CW92)=0,"",SUMIF('Math Scores'!$F$6:$IC$6,BD$4,'Math Scores'!$F92:$IC92))</f>
        <is>
          <t/>
        </is>
      </c>
      <c r="BE91" s="519" t="inlineStr">
        <f aca="false">IF(COUNT('Math Scores'!$BZ92:$CW92)=0,"",SUMIF('Math Scores'!$F$6:$IC$6,BE$4,'Math Scores'!$F92:$IC92))</f>
        <is>
          <t/>
        </is>
      </c>
      <c r="BF91" s="519" t="inlineStr">
        <f aca="false">IF(COUNT('Math Scores'!$BZ92:$CW92)=0,"",SUMIF('Math Scores'!$F$6:$IC$6,BF$4,'Math Scores'!$F92:$IC92))</f>
        <is>
          <t/>
        </is>
      </c>
      <c r="BG91" s="519" t="inlineStr">
        <f aca="false">IF(COUNT('Math Scores'!$BZ92:$CW92)=0,"",SUMIF('Math Scores'!$F$6:$IC$6,BG$4,'Math Scores'!$F92:$IC92))</f>
        <is>
          <t/>
        </is>
      </c>
      <c r="BH91" s="519" t="inlineStr">
        <f aca="false">IF(COUNT('Math Scores'!$BZ92:$CW92)=0,"",SUMIF('Math Scores'!$F$6:$IC$6,BH$4,'Math Scores'!$F92:$IC92))</f>
        <is>
          <t/>
        </is>
      </c>
      <c r="BI91" s="519" t="inlineStr">
        <f aca="false">IF(COUNT('Math Scores'!$BZ92:$CW92)=0,"",SUMIF('Math Scores'!$F$6:$IC$6,BI$4,'Math Scores'!$F92:$IC92))</f>
        <is>
          <t/>
        </is>
      </c>
      <c r="BJ91" s="519" t="inlineStr">
        <f aca="false">IF(COUNT('Math Scores'!$BZ92:$CW92)=0,"",SUMIF('Math Scores'!$F$6:$IC$6,BJ$4,'Math Scores'!$F92:$IC92))</f>
        <is>
          <t/>
        </is>
      </c>
      <c r="BK91" s="519" t="inlineStr">
        <f aca="false">IF(COUNT('Math Scores'!$BZ92:$CW92)=0,"",SUMIF('Math Scores'!$F$6:$IC$6,BK$4,'Math Scores'!$F92:$IC92))</f>
        <is>
          <t/>
        </is>
      </c>
      <c r="BL91" s="519" t="inlineStr">
        <f aca="false">IF(COUNT('Math Scores'!$CX92:$DU92)=0,"",SUMIF('Math Scores'!$F$6:$IC$6,BL$4,'Math Scores'!$F92:$IC92))</f>
        <is>
          <t/>
        </is>
      </c>
      <c r="BM91" s="519" t="inlineStr">
        <f aca="false">IF(COUNT('Math Scores'!$CX92:$DU92)=0,"",SUMIF('Math Scores'!$F$6:$IC$6,BM$4,'Math Scores'!$F92:$IC92))</f>
        <is>
          <t/>
        </is>
      </c>
      <c r="BN91" s="519" t="inlineStr">
        <f aca="false">IF(COUNT('Math Scores'!$CX92:$DU92)=0,"",SUMIF('Math Scores'!$F$6:$IC$6,BN$4,'Math Scores'!$F92:$IC92))</f>
        <is>
          <t/>
        </is>
      </c>
      <c r="BO91" s="519" t="inlineStr">
        <f aca="false">IF(COUNT('Math Scores'!$CX92:$DU92)=0,"",SUMIF('Math Scores'!$F$6:$IC$6,BO$4,'Math Scores'!$F92:$IC92))</f>
        <is>
          <t/>
        </is>
      </c>
      <c r="BP91" s="519" t="inlineStr">
        <f aca="false">IF(COUNT('Math Scores'!$CX92:$DU92)=0,"",SUMIF('Math Scores'!$F$6:$IC$6,BP$4,'Math Scores'!$F92:$IC92))</f>
        <is>
          <t/>
        </is>
      </c>
      <c r="BQ91" s="519" t="inlineStr">
        <f aca="false">IF(COUNT('Math Scores'!$CX92:$DU92)=0,"",SUMIF('Math Scores'!$F$6:$IC$6,BQ$4,'Math Scores'!$F92:$IC92))</f>
        <is>
          <t/>
        </is>
      </c>
      <c r="BR91" s="519" t="inlineStr">
        <f aca="false">IF(COUNT('Math Scores'!$CX92:$DU92)=0,"",SUMIF('Math Scores'!$F$6:$IC$6,BR$4,'Math Scores'!$F92:$IC92))</f>
        <is>
          <t/>
        </is>
      </c>
      <c r="BS91" s="519" t="inlineStr">
        <f aca="false">IF(COUNT('Math Scores'!$CX92:$DU92)=0,"",SUMIF('Math Scores'!$F$6:$IC$6,BS$4,'Math Scores'!$F92:$IC92))</f>
        <is>
          <t/>
        </is>
      </c>
      <c r="BT91" s="519" t="inlineStr">
        <f aca="false">IF(COUNT('Math Scores'!$CX92:$DU92)=0,"",SUMIF('Math Scores'!$F$6:$IC$6,BT$4,'Math Scores'!$F92:$IC92))</f>
        <is>
          <t/>
        </is>
      </c>
      <c r="BU91" s="519" t="inlineStr">
        <f aca="false">IF(COUNT('Math Scores'!$CX92:$DU92)=0,"",SUMIF('Math Scores'!$F$6:$IC$6,BU$4,'Math Scores'!$F92:$IC92))</f>
        <is>
          <t/>
        </is>
      </c>
      <c r="BV91" s="519" t="inlineStr">
        <f aca="false">IF(COUNT('Math Scores'!$CX92:$DU92)=0,"",SUMIF('Math Scores'!$F$6:$IC$6,BV$4,'Math Scores'!$F92:$IC92))</f>
        <is>
          <t/>
        </is>
      </c>
      <c r="BW91" s="519" t="inlineStr">
        <f aca="false">IF(COUNT('Math Scores'!$CX92:$DU92)=0,"",SUMIF('Math Scores'!$F$6:$IC$6,BW$4,'Math Scores'!$F92:$IC92))</f>
        <is>
          <t/>
        </is>
      </c>
      <c r="BX91" s="519" t="inlineStr">
        <f aca="false">IF(COUNT('Math Scores'!$CX92:$DU92)=0,"",SUMIF('Math Scores'!$F$6:$IC$6,BX$4,'Math Scores'!$F92:$IC92))</f>
        <is>
          <t/>
        </is>
      </c>
      <c r="BY91" s="519" t="inlineStr">
        <f aca="false">IF(COUNT('Math Scores'!$CX92:$DU92)=0,"",SUMIF('Math Scores'!$F$6:$IC$6,BY$4,'Math Scores'!$F92:$IC92))</f>
        <is>
          <t/>
        </is>
      </c>
      <c r="BZ91" s="519" t="inlineStr">
        <f aca="false">IF(COUNT('Math Scores'!$CX92:$DU92)=0,"",SUMIF('Math Scores'!$F$6:$IC$6,BZ$4,'Math Scores'!$F92:$IC92))</f>
        <is>
          <t/>
        </is>
      </c>
      <c r="CA91" s="519" t="inlineStr">
        <f aca="false">IF(COUNT('Math Scores'!$CX92:$DU92)=0,"",SUMIF('Math Scores'!$F$6:$IC$6,CA$4,'Math Scores'!$F92:$IC92))</f>
        <is>
          <t/>
        </is>
      </c>
      <c r="CB91" s="519" t="inlineStr">
        <f aca="false">IF(COUNT('Math Scores'!$CX92:$DU92)=0,"",SUMIF('Math Scores'!$F$6:$IC$6,CB$4,'Math Scores'!$F92:$IC92))</f>
        <is>
          <t/>
        </is>
      </c>
      <c r="CC91" s="519" t="inlineStr">
        <f aca="false">IF(COUNT('Math Scores'!$CX92:$DU92)=0,"",SUMIF('Math Scores'!$F$6:$IC$6,CC$4,'Math Scores'!$F92:$IC92))</f>
        <is>
          <t/>
        </is>
      </c>
      <c r="CD91" s="519" t="inlineStr">
        <f aca="false">IF(COUNT('Math Scores'!$DV92:$EU92)=0,"",SUMIF('Math Scores'!$F$6:$IC$6,CD$4,'Math Scores'!$F92:$IC92))</f>
        <is>
          <t/>
        </is>
      </c>
      <c r="CE91" s="519" t="inlineStr">
        <f aca="false">IF(COUNT('Math Scores'!$DV92:$EU92)=0,"",SUMIF('Math Scores'!$F$6:$IC$6,CE$4,'Math Scores'!$F92:$IC92))</f>
        <is>
          <t/>
        </is>
      </c>
      <c r="CF91" s="519" t="inlineStr">
        <f aca="false">IF(COUNT('Math Scores'!$DV92:$EU92)=0,"",SUMIF('Math Scores'!$F$6:$IC$6,CF$4,'Math Scores'!$F92:$IC92))</f>
        <is>
          <t/>
        </is>
      </c>
      <c r="CG91" s="519" t="inlineStr">
        <f aca="false">IF(COUNT('Math Scores'!$DV92:$EU92)=0,"",SUMIF('Math Scores'!$F$6:$IC$6,CG$4,'Math Scores'!$F92:$IC92))</f>
        <is>
          <t/>
        </is>
      </c>
      <c r="CH91" s="519" t="inlineStr">
        <f aca="false">IF(COUNT('Math Scores'!$DV92:$EU92)=0,"",SUMIF('Math Scores'!$F$6:$IC$6,CH$4,'Math Scores'!$F92:$IC92))</f>
        <is>
          <t/>
        </is>
      </c>
      <c r="CI91" s="519" t="inlineStr">
        <f aca="false">IF(COUNT('Math Scores'!$DV92:$EU92)=0,"",SUMIF('Math Scores'!$F$6:$IC$6,CI$4,'Math Scores'!$F92:$IC92))</f>
        <is>
          <t/>
        </is>
      </c>
      <c r="CJ91" s="519" t="inlineStr">
        <f aca="false">IF(COUNT('Math Scores'!$DV92:$EU92)=0,"",SUMIF('Math Scores'!$F$6:$IC$6,CJ$4,'Math Scores'!$F92:$IC92))</f>
        <is>
          <t/>
        </is>
      </c>
      <c r="CK91" s="519" t="inlineStr">
        <f aca="false">IF(COUNT('Math Scores'!$DV92:$EU92)=0,"",SUMIF('Math Scores'!$F$6:$IC$6,CK$4,'Math Scores'!$F92:$IC92))</f>
        <is>
          <t/>
        </is>
      </c>
      <c r="CL91" s="519" t="inlineStr">
        <f aca="false">IF(COUNT('Math Scores'!$DV92:$EU92)=0,"",SUMIF('Math Scores'!$F$6:$IC$6,CL$4,'Math Scores'!$F92:$IC92))</f>
        <is>
          <t/>
        </is>
      </c>
      <c r="CM91" s="519" t="inlineStr">
        <f aca="false">IF(COUNT('Math Scores'!$DV92:$EU92)=0,"",SUMIF('Math Scores'!$F$6:$IC$6,CM$4,'Math Scores'!$F92:$IC92))</f>
        <is>
          <t/>
        </is>
      </c>
      <c r="CN91" s="519" t="inlineStr">
        <f aca="false">IF(COUNT('Math Scores'!$DV92:$EU92)=0,"",SUMIF('Math Scores'!$F$6:$IC$6,CN$4,'Math Scores'!$F92:$IC92))</f>
        <is>
          <t/>
        </is>
      </c>
      <c r="CO91" s="519" t="inlineStr">
        <f aca="false">IF(COUNT('Math Scores'!$DV92:$EU92)=0,"",SUMIF('Math Scores'!$F$6:$IC$6,CO$4,'Math Scores'!$F92:$IC92))</f>
        <is>
          <t/>
        </is>
      </c>
      <c r="CP91" s="519" t="inlineStr">
        <f aca="false">IF(COUNT('Math Scores'!$DV92:$EU92)=0,"",SUMIF('Math Scores'!$F$6:$IC$6,CP$4,'Math Scores'!$F92:$IC92))</f>
        <is>
          <t/>
        </is>
      </c>
      <c r="CQ91" s="519" t="inlineStr">
        <f aca="false">IF(COUNT('Math Scores'!$DV92:$EU92)=0,"",SUMIF('Math Scores'!$F$6:$IC$6,CQ$4,'Math Scores'!$F92:$IC92))</f>
        <is>
          <t/>
        </is>
      </c>
      <c r="CR91" s="519" t="inlineStr">
        <f aca="false">IF(COUNT('Math Scores'!$DV92:$EU92)=0,"",SUMIF('Math Scores'!$F$6:$IC$6,CR$4,'Math Scores'!$F92:$IC92))</f>
        <is>
          <t/>
        </is>
      </c>
      <c r="CS91" s="519" t="inlineStr">
        <f aca="false">IF(COUNT('Math Scores'!$DV92:$EU92)=0,"",SUMIF('Math Scores'!$F$6:$IC$6,CS$4,'Math Scores'!$F92:$IC92))</f>
        <is>
          <t/>
        </is>
      </c>
      <c r="CT91" s="519" t="inlineStr">
        <f aca="false">IF(COUNT('Math Scores'!$EV92:$FW92)=0,"",SUMIF('Math Scores'!$F$6:$IC$6,CT$4,'Math Scores'!$F92:$IC92))</f>
        <is>
          <t/>
        </is>
      </c>
      <c r="CU91" s="519" t="inlineStr">
        <f aca="false">IF(COUNT('Math Scores'!$EV92:$FW92)=0,"",SUMIF('Math Scores'!$F$6:$IC$6,CU$4,'Math Scores'!$F92:$IC92))</f>
        <is>
          <t/>
        </is>
      </c>
      <c r="CV91" s="519" t="inlineStr">
        <f aca="false">IF(COUNT('Math Scores'!$EV92:$FW92)=0,"",SUMIF('Math Scores'!$F$6:$IC$6,CV$4,'Math Scores'!$F92:$IC92))</f>
        <is>
          <t/>
        </is>
      </c>
      <c r="CW91" s="519" t="inlineStr">
        <f aca="false">IF(COUNT('Math Scores'!$EV92:$FW92)=0,"",SUMIF('Math Scores'!$F$6:$IC$6,CW$4,'Math Scores'!$F92:$IC92))</f>
        <is>
          <t/>
        </is>
      </c>
      <c r="CX91" s="519" t="inlineStr">
        <f aca="false">IF(COUNT('Math Scores'!$EV92:$FW92)=0,"",SUMIF('Math Scores'!$F$6:$IC$6,CX$4,'Math Scores'!$F92:$IC92))</f>
        <is>
          <t/>
        </is>
      </c>
      <c r="CY91" s="519" t="inlineStr">
        <f aca="false">IF(COUNT('Math Scores'!$EV92:$FW92)=0,"",SUMIF('Math Scores'!$F$6:$IC$6,CY$4,'Math Scores'!$F92:$IC92))</f>
        <is>
          <t/>
        </is>
      </c>
      <c r="CZ91" s="519" t="inlineStr">
        <f aca="false">IF(COUNT('Math Scores'!$EV92:$FW92)=0,"",SUMIF('Math Scores'!$F$6:$IC$6,CZ$4,'Math Scores'!$F92:$IC92))</f>
        <is>
          <t/>
        </is>
      </c>
      <c r="DA91" s="519" t="inlineStr">
        <f aca="false">IF(COUNT('Math Scores'!$EV92:$FW92)=0,"",SUMIF('Math Scores'!$F$6:$IC$6,DA$4,'Math Scores'!$F92:$IC92))</f>
        <is>
          <t/>
        </is>
      </c>
      <c r="DB91" s="519" t="inlineStr">
        <f aca="false">IF(COUNT('Math Scores'!$EV92:$FW92)=0,"",SUMIF('Math Scores'!$F$6:$IC$6,DB$4,'Math Scores'!$F92:$IC92))</f>
        <is>
          <t/>
        </is>
      </c>
      <c r="DC91" s="519" t="inlineStr">
        <f aca="false">IF(COUNT('Math Scores'!$EV92:$FW92)=0,"",SUMIF('Math Scores'!$F$6:$IC$6,DC$4,'Math Scores'!$F92:$IC92))</f>
        <is>
          <t/>
        </is>
      </c>
      <c r="DD91" s="519" t="inlineStr">
        <f aca="false">IF(COUNT('Math Scores'!$EV92:$FW92)=0,"",SUMIF('Math Scores'!$F$6:$IC$6,DD$4,'Math Scores'!$F92:$IC92))</f>
        <is>
          <t/>
        </is>
      </c>
      <c r="DE91" s="519" t="inlineStr">
        <f aca="false">IF(COUNT('Math Scores'!$EV92:$FW92)=0,"",SUMIF('Math Scores'!$F$6:$IC$6,DE$4,'Math Scores'!$F92:$IC92))</f>
        <is>
          <t/>
        </is>
      </c>
      <c r="DF91" s="519" t="inlineStr">
        <f aca="false">IF(COUNT('Math Scores'!$EV92:$FW92)=0,"",SUMIF('Math Scores'!$F$6:$IC$6,DF$4,'Math Scores'!$F92:$IC92))</f>
        <is>
          <t/>
        </is>
      </c>
      <c r="DG91" s="519" t="inlineStr">
        <f aca="false">IF(COUNT('Math Scores'!$EV92:$FW92)=0,"",SUMIF('Math Scores'!$F$6:$IC$6,DG$4,'Math Scores'!$F92:$IC92))</f>
        <is>
          <t/>
        </is>
      </c>
    </row>
    <row r="92" customFormat="false" ht="12.75" hidden="false" customHeight="false" outlineLevel="0" collapsed="false">
      <c r="A92" s="421" t="n">
        <v>85</v>
      </c>
      <c r="B92" s="228" t="inlineStr">
        <f aca="false">'Math Scores'!B93</f>
        <is>
          <t/>
        </is>
      </c>
      <c r="C92" s="517" t="inlineStr">
        <f aca="false">IF(COUNT('Math Scores'!F93:HI93)=0, "", (SUMIF('Math Scores'!$F$5:$HI$5,"Yes",'Math Scores'!F93:HI93)/SUMIF('Math Scores'!$F$5:$HI$5,"Yes",'Math Scores'!$F$2:$HI$2)))</f>
        <is>
          <t/>
        </is>
      </c>
      <c r="D92" s="476" t="inlineStr">
        <f aca="false">IF(B92="","",IF(COUNT(H92:DG92)=0,"",IF(('Cover Sheet'!$AC$6="2nd"),(SUM(H92:W92)/SUM(H$2:W$2)),IF(('Cover Sheet'!$AC$6="3rd"),(SUM(X92:AI92)/SUM(X$2:AI$2)),IF(('Cover Sheet'!$AC$6="4th"),(SUM(AJ92:AW92)/SUM(AJ$2:AW$2)),IF(('Cover Sheet'!$AC$6="5th"),(SUM(AX92:BK92)/SUM(AX$2:BK$2)),IF(('Cover Sheet'!$AC$6="6th"),(SUM(BL92:CC92)/SUM(BL$2:CC$2)),IF(('Cover Sheet'!$AC$6="7th"),(SUM(CD92:CS92)/SUM(CD$2:CS$2)),IF(('Cover Sheet'!$AC$6="8th"),(SUM(CT92:DG92)/SUM(CT$2:DG$2)),"ERROR")))))))))</f>
        <is>
          <t/>
        </is>
      </c>
      <c r="E92" s="318" t="str">
        <f aca="false">IF(D92="","",IF(D92&gt;0.9,"A1",IF(D92&gt;0.8,"A2",IF(D92&gt;0.7,"B1",IF(D92&gt;0.6,"B2",IF(D92&gt;0.5,"C1",IF(D92&gt;0.4,"C2",IF(D92&gt;0.32,"D",IF(D92&gt;0.2,"E1","E2")))))))))</f>
        <v/>
      </c>
      <c r="F92" s="476" t="str">
        <f aca="false">IF(G92="","",IF(G92&gt;=0.9,"Distinction",IF(G92&gt;=0.75,"First Class",IF(G92&gt;=0.56,"Second Class",IF(G92&gt;=0.35,"Pass","Unsatisfactory")))))</f>
        <v/>
      </c>
      <c r="G92" s="518" t="inlineStr">
        <f aca="false">IF(OR(B92="",'Cover Sheet'!$AC$6=""),"",IF(('Cover Sheet'!$AC$6="2nd"),(VLOOKUP(ROUND((D92*100),0),Goals!$E$4:$H$104,2,1)/100),IF(('Cover Sheet'!$AC$6="3rd"),(VLOOKUP(ROUND((D92*100),0),Goals!$E$4:$H$104,3,1)/100),VLOOKUP(ROUND((D92*100),0),Goals!$E$4:$H$104,4,1)/100)))</f>
        <is>
          <t/>
        </is>
      </c>
      <c r="H92" s="519" t="inlineStr">
        <f aca="false">IF(COUNT('Math Scores'!$F93:$AC93)=0,"",SUMIF('Math Scores'!$F$6:$IC$6,H$4,'Math Scores'!$F93:$IC93))</f>
        <is>
          <t/>
        </is>
      </c>
      <c r="I92" s="519" t="inlineStr">
        <f aca="false">IF(COUNT('Math Scores'!$F93:$AC93)=0,"",SUMIF('Math Scores'!$F$6:$IC$6,I$4,'Math Scores'!$F93:$IC93))</f>
        <is>
          <t/>
        </is>
      </c>
      <c r="J92" s="519" t="inlineStr">
        <f aca="false">IF(COUNT('Math Scores'!$F93:$AC93)=0,"",SUMIF('Math Scores'!$F$6:$IC$6,J$4,'Math Scores'!$F93:$IC93))</f>
        <is>
          <t/>
        </is>
      </c>
      <c r="K92" s="519" t="inlineStr">
        <f aca="false">IF(COUNT('Math Scores'!$F93:$AC93)=0,"",SUMIF('Math Scores'!$F$6:$IC$6,K$4,'Math Scores'!$F93:$IC93))</f>
        <is>
          <t/>
        </is>
      </c>
      <c r="L92" s="519" t="inlineStr">
        <f aca="false">IF(COUNT('Math Scores'!$F93:$AC93)=0,"",SUMIF('Math Scores'!$F$6:$IC$6,L$4,'Math Scores'!$F93:$IC93))</f>
        <is>
          <t/>
        </is>
      </c>
      <c r="M92" s="519" t="inlineStr">
        <f aca="false">IF(COUNT('Math Scores'!$F93:$AC93)=0,"",SUMIF('Math Scores'!$F$6:$IC$6,M$4,'Math Scores'!$F93:$IC93))</f>
        <is>
          <t/>
        </is>
      </c>
      <c r="N92" s="519" t="inlineStr">
        <f aca="false">IF(COUNT('Math Scores'!$F93:$AC93)=0,"",SUMIF('Math Scores'!$F$6:$IC$6,N$4,'Math Scores'!$F93:$IC93))</f>
        <is>
          <t/>
        </is>
      </c>
      <c r="O92" s="519" t="inlineStr">
        <f aca="false">IF(COUNT('Math Scores'!$F93:$AC93)=0,"",SUMIF('Math Scores'!$F$6:$IC$6,O$4,'Math Scores'!$F93:$IC93))</f>
        <is>
          <t/>
        </is>
      </c>
      <c r="P92" s="519" t="inlineStr">
        <f aca="false">IF(COUNT('Math Scores'!$F93:$AC93)=0,"",SUMIF('Math Scores'!$F$6:$IC$6,P$4,'Math Scores'!$F93:$IC93))</f>
        <is>
          <t/>
        </is>
      </c>
      <c r="Q92" s="519" t="inlineStr">
        <f aca="false">IF(COUNT('Math Scores'!$F93:$AC93)=0,"",SUMIF('Math Scores'!$F$6:$IC$6,Q$4,'Math Scores'!$F93:$IC93))</f>
        <is>
          <t/>
        </is>
      </c>
      <c r="R92" s="519" t="inlineStr">
        <f aca="false">IF(COUNT('Math Scores'!$F93:$AC93)=0,"",SUMIF('Math Scores'!$F$6:$IC$6,R$4,'Math Scores'!$F93:$IC93))</f>
        <is>
          <t/>
        </is>
      </c>
      <c r="S92" s="519"/>
      <c r="T92" s="519"/>
      <c r="U92" s="519"/>
      <c r="V92" s="519"/>
      <c r="W92" s="519"/>
      <c r="X92" s="519" t="inlineStr">
        <f aca="false">IF(COUNT('Math Scores'!$AD93:$AZ93)=0,"",SUMIF('Math Scores'!$F$6:$IC$6,X$4,'Math Scores'!$F93:$IC93))</f>
        <is>
          <t/>
        </is>
      </c>
      <c r="Y92" s="519" t="inlineStr">
        <f aca="false">IF(COUNT('Math Scores'!$AD93:$AZ93)=0,"",SUMIF('Math Scores'!$F$6:$IC$6,Y$4,'Math Scores'!$F93:$IC93))</f>
        <is>
          <t/>
        </is>
      </c>
      <c r="Z92" s="519" t="inlineStr">
        <f aca="false">IF(COUNT('Math Scores'!$AD93:$AZ93)=0,"",SUMIF('Math Scores'!$F$6:$IC$6,Z$4,'Math Scores'!$F93:$IC93))</f>
        <is>
          <t/>
        </is>
      </c>
      <c r="AA92" s="519" t="inlineStr">
        <f aca="false">IF(COUNT('Math Scores'!$AD93:$AZ93)=0,"",SUMIF('Math Scores'!$F$6:$IC$6,AA$4,'Math Scores'!$F93:$IC93))</f>
        <is>
          <t/>
        </is>
      </c>
      <c r="AB92" s="519" t="inlineStr">
        <f aca="false">IF(COUNT('Math Scores'!$AD93:$AZ93)=0,"",SUMIF('Math Scores'!$F$6:$IC$6,AB$4,'Math Scores'!$F93:$IC93))</f>
        <is>
          <t/>
        </is>
      </c>
      <c r="AC92" s="519" t="inlineStr">
        <f aca="false">IF(COUNT('Math Scores'!$AD93:$AZ93)=0,"",SUMIF('Math Scores'!$F$6:$IC$6,AC$4,'Math Scores'!$F93:$IC93))</f>
        <is>
          <t/>
        </is>
      </c>
      <c r="AD92" s="519" t="inlineStr">
        <f aca="false">IF(COUNT('Math Scores'!$AD93:$AZ93)=0,"",SUMIF('Math Scores'!$F$6:$IC$6,AD$4,'Math Scores'!$F93:$IC93))</f>
        <is>
          <t/>
        </is>
      </c>
      <c r="AE92" s="519" t="inlineStr">
        <f aca="false">IF(COUNT('Math Scores'!$AD93:$AZ93)=0,"",SUMIF('Math Scores'!$F$6:$IC$6,AE$4,'Math Scores'!$F93:$IC93))</f>
        <is>
          <t/>
        </is>
      </c>
      <c r="AF92" s="519" t="inlineStr">
        <f aca="false">IF(COUNT('Math Scores'!$AD93:$AZ93)=0,"",SUMIF('Math Scores'!$F$6:$IC$6,AF$4,'Math Scores'!$F93:$IC93))</f>
        <is>
          <t/>
        </is>
      </c>
      <c r="AG92" s="519" t="inlineStr">
        <f aca="false">IF(COUNT('Math Scores'!$AD93:$AZ93)=0,"",SUMIF('Math Scores'!$F$6:$IC$6,AG$4,'Math Scores'!$F93:$IC93))</f>
        <is>
          <t/>
        </is>
      </c>
      <c r="AH92" s="519" t="inlineStr">
        <f aca="false">IF(COUNT('Math Scores'!$AD93:$AZ93)=0,"",SUMIF('Math Scores'!$F$6:$IC$6,AH$4,'Math Scores'!$F93:$IC93))</f>
        <is>
          <t/>
        </is>
      </c>
      <c r="AI92" s="519" t="inlineStr">
        <f aca="false">IF(COUNT('Math Scores'!$AD93:$AZ93)=0,"",SUMIF('Math Scores'!$F$6:$IC$6,AI$4,'Math Scores'!$F93:$IC93))</f>
        <is>
          <t/>
        </is>
      </c>
      <c r="AJ92" s="519" t="inlineStr">
        <f aca="false">IF(COUNT('Math Scores'!$BA93:$BY93)=0,"",SUMIF('Math Scores'!$F$6:$IC$6,AJ$4,'Math Scores'!$F93:$IC93))</f>
        <is>
          <t/>
        </is>
      </c>
      <c r="AK92" s="519" t="inlineStr">
        <f aca="false">IF(COUNT('Math Scores'!$BA93:$BY93)=0,"",SUMIF('Math Scores'!$F$6:$IC$6,AK$4,'Math Scores'!$F93:$IC93))</f>
        <is>
          <t/>
        </is>
      </c>
      <c r="AL92" s="519" t="inlineStr">
        <f aca="false">IF(COUNT('Math Scores'!$BA93:$BY93)=0,"",SUMIF('Math Scores'!$F$6:$IC$6,AL$4,'Math Scores'!$F93:$IC93))</f>
        <is>
          <t/>
        </is>
      </c>
      <c r="AM92" s="519" t="inlineStr">
        <f aca="false">IF(COUNT('Math Scores'!$BA93:$BY93)=0,"",SUMIF('Math Scores'!$F$6:$IC$6,AM$4,'Math Scores'!$F93:$IC93))</f>
        <is>
          <t/>
        </is>
      </c>
      <c r="AN92" s="519" t="inlineStr">
        <f aca="false">IF(COUNT('Math Scores'!$BA93:$BY93)=0,"",SUMIF('Math Scores'!$F$6:$IC$6,AN$4,'Math Scores'!$F93:$IC93))</f>
        <is>
          <t/>
        </is>
      </c>
      <c r="AO92" s="519" t="inlineStr">
        <f aca="false">IF(COUNT('Math Scores'!$BA93:$BY93)=0,"",SUMIF('Math Scores'!$F$6:$IC$6,AO$4,'Math Scores'!$F93:$IC93))</f>
        <is>
          <t/>
        </is>
      </c>
      <c r="AP92" s="519" t="inlineStr">
        <f aca="false">IF(COUNT('Math Scores'!$BA93:$BY93)=0,"",SUMIF('Math Scores'!$F$6:$IC$6,AP$4,'Math Scores'!$F93:$IC93))</f>
        <is>
          <t/>
        </is>
      </c>
      <c r="AQ92" s="519" t="inlineStr">
        <f aca="false">IF(COUNT('Math Scores'!$BA93:$BY93)=0,"",SUMIF('Math Scores'!$F$6:$IC$6,AQ$4,'Math Scores'!$F93:$IC93))</f>
        <is>
          <t/>
        </is>
      </c>
      <c r="AR92" s="519" t="inlineStr">
        <f aca="false">IF(COUNT('Math Scores'!$BA93:$BY93)=0,"",SUMIF('Math Scores'!$F$6:$IC$6,AR$4,'Math Scores'!$F93:$IC93))</f>
        <is>
          <t/>
        </is>
      </c>
      <c r="AS92" s="519" t="inlineStr">
        <f aca="false">IF(COUNT('Math Scores'!$BA93:$BY93)=0,"",SUMIF('Math Scores'!$F$6:$IC$6,AS$4,'Math Scores'!$F93:$IC93))</f>
        <is>
          <t/>
        </is>
      </c>
      <c r="AT92" s="519" t="inlineStr">
        <f aca="false">IF(COUNT('Math Scores'!$BA93:$BY93)=0,"",SUMIF('Math Scores'!$F$6:$IC$6,AT$4,'Math Scores'!$F93:$IC93))</f>
        <is>
          <t/>
        </is>
      </c>
      <c r="AU92" s="519" t="inlineStr">
        <f aca="false">IF(COUNT('Math Scores'!$BA93:$BY93)=0,"",SUMIF('Math Scores'!$F$6:$IC$6,AU$4,'Math Scores'!$F93:$IC93))</f>
        <is>
          <t/>
        </is>
      </c>
      <c r="AV92" s="519" t="inlineStr">
        <f aca="false">IF(COUNT('Math Scores'!$BA93:$BY93)=0,"",SUMIF('Math Scores'!$F$6:$IC$6,AV$4,'Math Scores'!$F93:$IC93))</f>
        <is>
          <t/>
        </is>
      </c>
      <c r="AW92" s="519" t="inlineStr">
        <f aca="false">IF(COUNT('Math Scores'!$BA93:$BY93)=0,"",SUMIF('Math Scores'!$F$6:$IC$6,AW$4,'Math Scores'!$F93:$IC93))</f>
        <is>
          <t/>
        </is>
      </c>
      <c r="AX92" s="519" t="inlineStr">
        <f aca="false">IF(COUNT('Math Scores'!$BZ93:$CW93)=0,"",SUMIF('Math Scores'!$F$6:$IC$6,AX$4,'Math Scores'!$F93:$IC93))</f>
        <is>
          <t/>
        </is>
      </c>
      <c r="AY92" s="519" t="inlineStr">
        <f aca="false">IF(COUNT('Math Scores'!$BZ93:$CW93)=0,"",SUMIF('Math Scores'!$F$6:$IC$6,AY$4,'Math Scores'!$F93:$IC93))</f>
        <is>
          <t/>
        </is>
      </c>
      <c r="AZ92" s="519" t="inlineStr">
        <f aca="false">IF(COUNT('Math Scores'!$BZ93:$CW93)=0,"",SUMIF('Math Scores'!$F$6:$IC$6,AZ$4,'Math Scores'!$F93:$IC93))</f>
        <is>
          <t/>
        </is>
      </c>
      <c r="BA92" s="519" t="inlineStr">
        <f aca="false">IF(COUNT('Math Scores'!$BZ93:$CW93)=0,"",SUMIF('Math Scores'!$F$6:$IC$6,BA$4,'Math Scores'!$F93:$IC93))</f>
        <is>
          <t/>
        </is>
      </c>
      <c r="BB92" s="519" t="inlineStr">
        <f aca="false">IF(COUNT('Math Scores'!$BZ93:$CW93)=0,"",SUMIF('Math Scores'!$F$6:$IC$6,BB$4,'Math Scores'!$F93:$IC93))</f>
        <is>
          <t/>
        </is>
      </c>
      <c r="BC92" s="519" t="inlineStr">
        <f aca="false">IF(COUNT('Math Scores'!$BZ93:$CW93)=0,"",SUMIF('Math Scores'!$F$6:$IC$6,BC$4,'Math Scores'!$F93:$IC93))</f>
        <is>
          <t/>
        </is>
      </c>
      <c r="BD92" s="519" t="inlineStr">
        <f aca="false">IF(COUNT('Math Scores'!$BZ93:$CW93)=0,"",SUMIF('Math Scores'!$F$6:$IC$6,BD$4,'Math Scores'!$F93:$IC93))</f>
        <is>
          <t/>
        </is>
      </c>
      <c r="BE92" s="519" t="inlineStr">
        <f aca="false">IF(COUNT('Math Scores'!$BZ93:$CW93)=0,"",SUMIF('Math Scores'!$F$6:$IC$6,BE$4,'Math Scores'!$F93:$IC93))</f>
        <is>
          <t/>
        </is>
      </c>
      <c r="BF92" s="519" t="inlineStr">
        <f aca="false">IF(COUNT('Math Scores'!$BZ93:$CW93)=0,"",SUMIF('Math Scores'!$F$6:$IC$6,BF$4,'Math Scores'!$F93:$IC93))</f>
        <is>
          <t/>
        </is>
      </c>
      <c r="BG92" s="519" t="inlineStr">
        <f aca="false">IF(COUNT('Math Scores'!$BZ93:$CW93)=0,"",SUMIF('Math Scores'!$F$6:$IC$6,BG$4,'Math Scores'!$F93:$IC93))</f>
        <is>
          <t/>
        </is>
      </c>
      <c r="BH92" s="519" t="inlineStr">
        <f aca="false">IF(COUNT('Math Scores'!$BZ93:$CW93)=0,"",SUMIF('Math Scores'!$F$6:$IC$6,BH$4,'Math Scores'!$F93:$IC93))</f>
        <is>
          <t/>
        </is>
      </c>
      <c r="BI92" s="519" t="inlineStr">
        <f aca="false">IF(COUNT('Math Scores'!$BZ93:$CW93)=0,"",SUMIF('Math Scores'!$F$6:$IC$6,BI$4,'Math Scores'!$F93:$IC93))</f>
        <is>
          <t/>
        </is>
      </c>
      <c r="BJ92" s="519" t="inlineStr">
        <f aca="false">IF(COUNT('Math Scores'!$BZ93:$CW93)=0,"",SUMIF('Math Scores'!$F$6:$IC$6,BJ$4,'Math Scores'!$F93:$IC93))</f>
        <is>
          <t/>
        </is>
      </c>
      <c r="BK92" s="519" t="inlineStr">
        <f aca="false">IF(COUNT('Math Scores'!$BZ93:$CW93)=0,"",SUMIF('Math Scores'!$F$6:$IC$6,BK$4,'Math Scores'!$F93:$IC93))</f>
        <is>
          <t/>
        </is>
      </c>
      <c r="BL92" s="519" t="inlineStr">
        <f aca="false">IF(COUNT('Math Scores'!$CX93:$DU93)=0,"",SUMIF('Math Scores'!$F$6:$IC$6,BL$4,'Math Scores'!$F93:$IC93))</f>
        <is>
          <t/>
        </is>
      </c>
      <c r="BM92" s="519" t="inlineStr">
        <f aca="false">IF(COUNT('Math Scores'!$CX93:$DU93)=0,"",SUMIF('Math Scores'!$F$6:$IC$6,BM$4,'Math Scores'!$F93:$IC93))</f>
        <is>
          <t/>
        </is>
      </c>
      <c r="BN92" s="519" t="inlineStr">
        <f aca="false">IF(COUNT('Math Scores'!$CX93:$DU93)=0,"",SUMIF('Math Scores'!$F$6:$IC$6,BN$4,'Math Scores'!$F93:$IC93))</f>
        <is>
          <t/>
        </is>
      </c>
      <c r="BO92" s="519" t="inlineStr">
        <f aca="false">IF(COUNT('Math Scores'!$CX93:$DU93)=0,"",SUMIF('Math Scores'!$F$6:$IC$6,BO$4,'Math Scores'!$F93:$IC93))</f>
        <is>
          <t/>
        </is>
      </c>
      <c r="BP92" s="519" t="inlineStr">
        <f aca="false">IF(COUNT('Math Scores'!$CX93:$DU93)=0,"",SUMIF('Math Scores'!$F$6:$IC$6,BP$4,'Math Scores'!$F93:$IC93))</f>
        <is>
          <t/>
        </is>
      </c>
      <c r="BQ92" s="519" t="inlineStr">
        <f aca="false">IF(COUNT('Math Scores'!$CX93:$DU93)=0,"",SUMIF('Math Scores'!$F$6:$IC$6,BQ$4,'Math Scores'!$F93:$IC93))</f>
        <is>
          <t/>
        </is>
      </c>
      <c r="BR92" s="519" t="inlineStr">
        <f aca="false">IF(COUNT('Math Scores'!$CX93:$DU93)=0,"",SUMIF('Math Scores'!$F$6:$IC$6,BR$4,'Math Scores'!$F93:$IC93))</f>
        <is>
          <t/>
        </is>
      </c>
      <c r="BS92" s="519" t="inlineStr">
        <f aca="false">IF(COUNT('Math Scores'!$CX93:$DU93)=0,"",SUMIF('Math Scores'!$F$6:$IC$6,BS$4,'Math Scores'!$F93:$IC93))</f>
        <is>
          <t/>
        </is>
      </c>
      <c r="BT92" s="519" t="inlineStr">
        <f aca="false">IF(COUNT('Math Scores'!$CX93:$DU93)=0,"",SUMIF('Math Scores'!$F$6:$IC$6,BT$4,'Math Scores'!$F93:$IC93))</f>
        <is>
          <t/>
        </is>
      </c>
      <c r="BU92" s="519" t="inlineStr">
        <f aca="false">IF(COUNT('Math Scores'!$CX93:$DU93)=0,"",SUMIF('Math Scores'!$F$6:$IC$6,BU$4,'Math Scores'!$F93:$IC93))</f>
        <is>
          <t/>
        </is>
      </c>
      <c r="BV92" s="519" t="inlineStr">
        <f aca="false">IF(COUNT('Math Scores'!$CX93:$DU93)=0,"",SUMIF('Math Scores'!$F$6:$IC$6,BV$4,'Math Scores'!$F93:$IC93))</f>
        <is>
          <t/>
        </is>
      </c>
      <c r="BW92" s="519" t="inlineStr">
        <f aca="false">IF(COUNT('Math Scores'!$CX93:$DU93)=0,"",SUMIF('Math Scores'!$F$6:$IC$6,BW$4,'Math Scores'!$F93:$IC93))</f>
        <is>
          <t/>
        </is>
      </c>
      <c r="BX92" s="519" t="inlineStr">
        <f aca="false">IF(COUNT('Math Scores'!$CX93:$DU93)=0,"",SUMIF('Math Scores'!$F$6:$IC$6,BX$4,'Math Scores'!$F93:$IC93))</f>
        <is>
          <t/>
        </is>
      </c>
      <c r="BY92" s="519" t="inlineStr">
        <f aca="false">IF(COUNT('Math Scores'!$CX93:$DU93)=0,"",SUMIF('Math Scores'!$F$6:$IC$6,BY$4,'Math Scores'!$F93:$IC93))</f>
        <is>
          <t/>
        </is>
      </c>
      <c r="BZ92" s="519" t="inlineStr">
        <f aca="false">IF(COUNT('Math Scores'!$CX93:$DU93)=0,"",SUMIF('Math Scores'!$F$6:$IC$6,BZ$4,'Math Scores'!$F93:$IC93))</f>
        <is>
          <t/>
        </is>
      </c>
      <c r="CA92" s="519" t="inlineStr">
        <f aca="false">IF(COUNT('Math Scores'!$CX93:$DU93)=0,"",SUMIF('Math Scores'!$F$6:$IC$6,CA$4,'Math Scores'!$F93:$IC93))</f>
        <is>
          <t/>
        </is>
      </c>
      <c r="CB92" s="519" t="inlineStr">
        <f aca="false">IF(COUNT('Math Scores'!$CX93:$DU93)=0,"",SUMIF('Math Scores'!$F$6:$IC$6,CB$4,'Math Scores'!$F93:$IC93))</f>
        <is>
          <t/>
        </is>
      </c>
      <c r="CC92" s="519" t="inlineStr">
        <f aca="false">IF(COUNT('Math Scores'!$CX93:$DU93)=0,"",SUMIF('Math Scores'!$F$6:$IC$6,CC$4,'Math Scores'!$F93:$IC93))</f>
        <is>
          <t/>
        </is>
      </c>
      <c r="CD92" s="519" t="inlineStr">
        <f aca="false">IF(COUNT('Math Scores'!$DV93:$EU93)=0,"",SUMIF('Math Scores'!$F$6:$IC$6,CD$4,'Math Scores'!$F93:$IC93))</f>
        <is>
          <t/>
        </is>
      </c>
      <c r="CE92" s="519" t="inlineStr">
        <f aca="false">IF(COUNT('Math Scores'!$DV93:$EU93)=0,"",SUMIF('Math Scores'!$F$6:$IC$6,CE$4,'Math Scores'!$F93:$IC93))</f>
        <is>
          <t/>
        </is>
      </c>
      <c r="CF92" s="519" t="inlineStr">
        <f aca="false">IF(COUNT('Math Scores'!$DV93:$EU93)=0,"",SUMIF('Math Scores'!$F$6:$IC$6,CF$4,'Math Scores'!$F93:$IC93))</f>
        <is>
          <t/>
        </is>
      </c>
      <c r="CG92" s="519" t="inlineStr">
        <f aca="false">IF(COUNT('Math Scores'!$DV93:$EU93)=0,"",SUMIF('Math Scores'!$F$6:$IC$6,CG$4,'Math Scores'!$F93:$IC93))</f>
        <is>
          <t/>
        </is>
      </c>
      <c r="CH92" s="519" t="inlineStr">
        <f aca="false">IF(COUNT('Math Scores'!$DV93:$EU93)=0,"",SUMIF('Math Scores'!$F$6:$IC$6,CH$4,'Math Scores'!$F93:$IC93))</f>
        <is>
          <t/>
        </is>
      </c>
      <c r="CI92" s="519" t="inlineStr">
        <f aca="false">IF(COUNT('Math Scores'!$DV93:$EU93)=0,"",SUMIF('Math Scores'!$F$6:$IC$6,CI$4,'Math Scores'!$F93:$IC93))</f>
        <is>
          <t/>
        </is>
      </c>
      <c r="CJ92" s="519" t="inlineStr">
        <f aca="false">IF(COUNT('Math Scores'!$DV93:$EU93)=0,"",SUMIF('Math Scores'!$F$6:$IC$6,CJ$4,'Math Scores'!$F93:$IC93))</f>
        <is>
          <t/>
        </is>
      </c>
      <c r="CK92" s="519" t="inlineStr">
        <f aca="false">IF(COUNT('Math Scores'!$DV93:$EU93)=0,"",SUMIF('Math Scores'!$F$6:$IC$6,CK$4,'Math Scores'!$F93:$IC93))</f>
        <is>
          <t/>
        </is>
      </c>
      <c r="CL92" s="519" t="inlineStr">
        <f aca="false">IF(COUNT('Math Scores'!$DV93:$EU93)=0,"",SUMIF('Math Scores'!$F$6:$IC$6,CL$4,'Math Scores'!$F93:$IC93))</f>
        <is>
          <t/>
        </is>
      </c>
      <c r="CM92" s="519" t="inlineStr">
        <f aca="false">IF(COUNT('Math Scores'!$DV93:$EU93)=0,"",SUMIF('Math Scores'!$F$6:$IC$6,CM$4,'Math Scores'!$F93:$IC93))</f>
        <is>
          <t/>
        </is>
      </c>
      <c r="CN92" s="519" t="inlineStr">
        <f aca="false">IF(COUNT('Math Scores'!$DV93:$EU93)=0,"",SUMIF('Math Scores'!$F$6:$IC$6,CN$4,'Math Scores'!$F93:$IC93))</f>
        <is>
          <t/>
        </is>
      </c>
      <c r="CO92" s="519" t="inlineStr">
        <f aca="false">IF(COUNT('Math Scores'!$DV93:$EU93)=0,"",SUMIF('Math Scores'!$F$6:$IC$6,CO$4,'Math Scores'!$F93:$IC93))</f>
        <is>
          <t/>
        </is>
      </c>
      <c r="CP92" s="519" t="inlineStr">
        <f aca="false">IF(COUNT('Math Scores'!$DV93:$EU93)=0,"",SUMIF('Math Scores'!$F$6:$IC$6,CP$4,'Math Scores'!$F93:$IC93))</f>
        <is>
          <t/>
        </is>
      </c>
      <c r="CQ92" s="519" t="inlineStr">
        <f aca="false">IF(COUNT('Math Scores'!$DV93:$EU93)=0,"",SUMIF('Math Scores'!$F$6:$IC$6,CQ$4,'Math Scores'!$F93:$IC93))</f>
        <is>
          <t/>
        </is>
      </c>
      <c r="CR92" s="519" t="inlineStr">
        <f aca="false">IF(COUNT('Math Scores'!$DV93:$EU93)=0,"",SUMIF('Math Scores'!$F$6:$IC$6,CR$4,'Math Scores'!$F93:$IC93))</f>
        <is>
          <t/>
        </is>
      </c>
      <c r="CS92" s="519" t="inlineStr">
        <f aca="false">IF(COUNT('Math Scores'!$DV93:$EU93)=0,"",SUMIF('Math Scores'!$F$6:$IC$6,CS$4,'Math Scores'!$F93:$IC93))</f>
        <is>
          <t/>
        </is>
      </c>
      <c r="CT92" s="519" t="inlineStr">
        <f aca="false">IF(COUNT('Math Scores'!$EV93:$FW93)=0,"",SUMIF('Math Scores'!$F$6:$IC$6,CT$4,'Math Scores'!$F93:$IC93))</f>
        <is>
          <t/>
        </is>
      </c>
      <c r="CU92" s="519" t="inlineStr">
        <f aca="false">IF(COUNT('Math Scores'!$EV93:$FW93)=0,"",SUMIF('Math Scores'!$F$6:$IC$6,CU$4,'Math Scores'!$F93:$IC93))</f>
        <is>
          <t/>
        </is>
      </c>
      <c r="CV92" s="519" t="inlineStr">
        <f aca="false">IF(COUNT('Math Scores'!$EV93:$FW93)=0,"",SUMIF('Math Scores'!$F$6:$IC$6,CV$4,'Math Scores'!$F93:$IC93))</f>
        <is>
          <t/>
        </is>
      </c>
      <c r="CW92" s="519" t="inlineStr">
        <f aca="false">IF(COUNT('Math Scores'!$EV93:$FW93)=0,"",SUMIF('Math Scores'!$F$6:$IC$6,CW$4,'Math Scores'!$F93:$IC93))</f>
        <is>
          <t/>
        </is>
      </c>
      <c r="CX92" s="519" t="inlineStr">
        <f aca="false">IF(COUNT('Math Scores'!$EV93:$FW93)=0,"",SUMIF('Math Scores'!$F$6:$IC$6,CX$4,'Math Scores'!$F93:$IC93))</f>
        <is>
          <t/>
        </is>
      </c>
      <c r="CY92" s="519" t="inlineStr">
        <f aca="false">IF(COUNT('Math Scores'!$EV93:$FW93)=0,"",SUMIF('Math Scores'!$F$6:$IC$6,CY$4,'Math Scores'!$F93:$IC93))</f>
        <is>
          <t/>
        </is>
      </c>
      <c r="CZ92" s="519" t="inlineStr">
        <f aca="false">IF(COUNT('Math Scores'!$EV93:$FW93)=0,"",SUMIF('Math Scores'!$F$6:$IC$6,CZ$4,'Math Scores'!$F93:$IC93))</f>
        <is>
          <t/>
        </is>
      </c>
      <c r="DA92" s="519" t="inlineStr">
        <f aca="false">IF(COUNT('Math Scores'!$EV93:$FW93)=0,"",SUMIF('Math Scores'!$F$6:$IC$6,DA$4,'Math Scores'!$F93:$IC93))</f>
        <is>
          <t/>
        </is>
      </c>
      <c r="DB92" s="519" t="inlineStr">
        <f aca="false">IF(COUNT('Math Scores'!$EV93:$FW93)=0,"",SUMIF('Math Scores'!$F$6:$IC$6,DB$4,'Math Scores'!$F93:$IC93))</f>
        <is>
          <t/>
        </is>
      </c>
      <c r="DC92" s="519" t="inlineStr">
        <f aca="false">IF(COUNT('Math Scores'!$EV93:$FW93)=0,"",SUMIF('Math Scores'!$F$6:$IC$6,DC$4,'Math Scores'!$F93:$IC93))</f>
        <is>
          <t/>
        </is>
      </c>
      <c r="DD92" s="519" t="inlineStr">
        <f aca="false">IF(COUNT('Math Scores'!$EV93:$FW93)=0,"",SUMIF('Math Scores'!$F$6:$IC$6,DD$4,'Math Scores'!$F93:$IC93))</f>
        <is>
          <t/>
        </is>
      </c>
      <c r="DE92" s="519" t="inlineStr">
        <f aca="false">IF(COUNT('Math Scores'!$EV93:$FW93)=0,"",SUMIF('Math Scores'!$F$6:$IC$6,DE$4,'Math Scores'!$F93:$IC93))</f>
        <is>
          <t/>
        </is>
      </c>
      <c r="DF92" s="519" t="inlineStr">
        <f aca="false">IF(COUNT('Math Scores'!$EV93:$FW93)=0,"",SUMIF('Math Scores'!$F$6:$IC$6,DF$4,'Math Scores'!$F93:$IC93))</f>
        <is>
          <t/>
        </is>
      </c>
      <c r="DG92" s="519" t="inlineStr">
        <f aca="false">IF(COUNT('Math Scores'!$EV93:$FW93)=0,"",SUMIF('Math Scores'!$F$6:$IC$6,DG$4,'Math Scores'!$F93:$IC93))</f>
        <is>
          <t/>
        </is>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MZ93"/>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5" ySplit="8" topLeftCell="CO29" activePane="bottomRight" state="frozen"/>
      <selection pane="topLeft" activeCell="A1" activeCellId="0" sqref="A1"/>
      <selection pane="topRight" activeCell="CO1" activeCellId="0" sqref="CO1"/>
      <selection pane="bottomLeft" activeCell="A29" activeCellId="0" sqref="A29"/>
      <selection pane="bottomRight" activeCell="CO32" activeCellId="0" sqref="CO32"/>
    </sheetView>
  </sheetViews>
  <sheetFormatPr defaultRowHeight="12.75"/>
  <cols>
    <col collapsed="false" hidden="false" max="1" min="1" style="521" width="8.70918367346939"/>
    <col collapsed="false" hidden="false" max="2" min="2" style="521" width="29.7091836734694"/>
    <col collapsed="false" hidden="false" max="3" min="3" style="521" width="9.28571428571429"/>
    <col collapsed="false" hidden="false" max="4" min="4" style="521" width="17.4234693877551"/>
    <col collapsed="false" hidden="true" max="5" min="5" style="521" width="0"/>
    <col collapsed="false" hidden="false" max="364" min="6" style="522" width="9.28571428571429"/>
    <col collapsed="false" hidden="false" max="1025" min="365" style="522" width="17.1428571428571"/>
  </cols>
  <sheetData>
    <row r="1" s="536" customFormat="true" ht="30" hidden="false" customHeight="true" outlineLevel="0" collapsed="false">
      <c r="A1" s="523"/>
      <c r="B1" s="523" t="s">
        <v>1164</v>
      </c>
      <c r="C1" s="523"/>
      <c r="D1" s="523"/>
      <c r="E1" s="524"/>
      <c r="F1" s="525" t="s">
        <v>1165</v>
      </c>
      <c r="G1" s="525"/>
      <c r="H1" s="525"/>
      <c r="I1" s="525"/>
      <c r="J1" s="525"/>
      <c r="K1" s="525"/>
      <c r="L1" s="525"/>
      <c r="M1" s="525"/>
      <c r="N1" s="525"/>
      <c r="O1" s="525"/>
      <c r="P1" s="525"/>
      <c r="Q1" s="525"/>
      <c r="R1" s="525"/>
      <c r="S1" s="525"/>
      <c r="T1" s="525"/>
      <c r="U1" s="525"/>
      <c r="V1" s="525"/>
      <c r="W1" s="526" t="s">
        <v>1166</v>
      </c>
      <c r="X1" s="526"/>
      <c r="Y1" s="526"/>
      <c r="Z1" s="526"/>
      <c r="AA1" s="526"/>
      <c r="AB1" s="526"/>
      <c r="AC1" s="526"/>
      <c r="AD1" s="526"/>
      <c r="AE1" s="526"/>
      <c r="AF1" s="526"/>
      <c r="AG1" s="526"/>
      <c r="AH1" s="526"/>
      <c r="AI1" s="526"/>
      <c r="AJ1" s="526"/>
      <c r="AK1" s="526"/>
      <c r="AL1" s="526"/>
      <c r="AM1" s="526"/>
      <c r="AN1" s="527" t="s">
        <v>1167</v>
      </c>
      <c r="AO1" s="527"/>
      <c r="AP1" s="527"/>
      <c r="AQ1" s="527"/>
      <c r="AR1" s="527"/>
      <c r="AS1" s="527"/>
      <c r="AT1" s="527"/>
      <c r="AU1" s="527"/>
      <c r="AV1" s="527"/>
      <c r="AW1" s="527"/>
      <c r="AX1" s="527"/>
      <c r="AY1" s="527"/>
      <c r="AZ1" s="527"/>
      <c r="BA1" s="527"/>
      <c r="BB1" s="527"/>
      <c r="BC1" s="527"/>
      <c r="BD1" s="527"/>
      <c r="BE1" s="528" t="s">
        <v>1168</v>
      </c>
      <c r="BF1" s="528"/>
      <c r="BG1" s="528"/>
      <c r="BH1" s="528"/>
      <c r="BI1" s="528"/>
      <c r="BJ1" s="528"/>
      <c r="BK1" s="528"/>
      <c r="BL1" s="528"/>
      <c r="BM1" s="528"/>
      <c r="BN1" s="528"/>
      <c r="BO1" s="528"/>
      <c r="BP1" s="528"/>
      <c r="BQ1" s="528"/>
      <c r="BR1" s="528"/>
      <c r="BS1" s="528"/>
      <c r="BT1" s="528"/>
      <c r="BU1" s="528"/>
      <c r="BV1" s="528"/>
      <c r="BW1" s="528"/>
      <c r="BX1" s="529" t="s">
        <v>1169</v>
      </c>
      <c r="BY1" s="529"/>
      <c r="BZ1" s="529"/>
      <c r="CA1" s="529"/>
      <c r="CB1" s="529"/>
      <c r="CC1" s="529"/>
      <c r="CD1" s="529"/>
      <c r="CE1" s="529"/>
      <c r="CF1" s="529"/>
      <c r="CG1" s="529"/>
      <c r="CH1" s="529"/>
      <c r="CI1" s="529"/>
      <c r="CJ1" s="529"/>
      <c r="CK1" s="529"/>
      <c r="CL1" s="529"/>
      <c r="CM1" s="529"/>
      <c r="CN1" s="529"/>
      <c r="CO1" s="529"/>
      <c r="CP1" s="529"/>
      <c r="CQ1" s="529"/>
      <c r="CR1" s="530" t="s">
        <v>1170</v>
      </c>
      <c r="CS1" s="530"/>
      <c r="CT1" s="530"/>
      <c r="CU1" s="530"/>
      <c r="CV1" s="530"/>
      <c r="CW1" s="530"/>
      <c r="CX1" s="530"/>
      <c r="CY1" s="530"/>
      <c r="CZ1" s="530"/>
      <c r="DA1" s="530"/>
      <c r="DB1" s="530"/>
      <c r="DC1" s="530"/>
      <c r="DD1" s="530"/>
      <c r="DE1" s="530"/>
      <c r="DF1" s="530"/>
      <c r="DG1" s="530"/>
      <c r="DH1" s="530"/>
      <c r="DI1" s="530"/>
      <c r="DJ1" s="530"/>
      <c r="DK1" s="530"/>
      <c r="DL1" s="530"/>
      <c r="DM1" s="530"/>
      <c r="DN1" s="530"/>
      <c r="DO1" s="531" t="s">
        <v>1171</v>
      </c>
      <c r="DP1" s="531"/>
      <c r="DQ1" s="531"/>
      <c r="DR1" s="531"/>
      <c r="DS1" s="531"/>
      <c r="DT1" s="531"/>
      <c r="DU1" s="531"/>
      <c r="DV1" s="531"/>
      <c r="DW1" s="531"/>
      <c r="DX1" s="531"/>
      <c r="DY1" s="531"/>
      <c r="DZ1" s="531"/>
      <c r="EA1" s="531"/>
      <c r="EB1" s="531"/>
      <c r="EC1" s="531"/>
      <c r="ED1" s="531"/>
      <c r="EE1" s="531"/>
      <c r="EF1" s="531"/>
      <c r="EG1" s="531"/>
      <c r="EH1" s="531"/>
      <c r="EI1" s="531"/>
      <c r="EJ1" s="531"/>
      <c r="EK1" s="531"/>
      <c r="EL1" s="531"/>
      <c r="EM1" s="531"/>
      <c r="EN1" s="531"/>
      <c r="EO1" s="528" t="s">
        <v>1172</v>
      </c>
      <c r="EP1" s="528"/>
      <c r="EQ1" s="528"/>
      <c r="ER1" s="528"/>
      <c r="ES1" s="528"/>
      <c r="ET1" s="528"/>
      <c r="EU1" s="528"/>
      <c r="EV1" s="528"/>
      <c r="EW1" s="528"/>
      <c r="EX1" s="528"/>
      <c r="EY1" s="528"/>
      <c r="EZ1" s="528"/>
      <c r="FA1" s="528"/>
      <c r="FB1" s="528"/>
      <c r="FC1" s="528"/>
      <c r="FD1" s="528"/>
      <c r="FE1" s="528"/>
      <c r="FF1" s="528"/>
      <c r="FG1" s="528"/>
      <c r="FH1" s="528"/>
      <c r="FI1" s="528"/>
      <c r="FJ1" s="528"/>
      <c r="FK1" s="529" t="s">
        <v>1173</v>
      </c>
      <c r="FL1" s="529"/>
      <c r="FM1" s="529"/>
      <c r="FN1" s="529"/>
      <c r="FO1" s="529"/>
      <c r="FP1" s="529"/>
      <c r="FQ1" s="529"/>
      <c r="FR1" s="529"/>
      <c r="FS1" s="529"/>
      <c r="FT1" s="529"/>
      <c r="FU1" s="529"/>
      <c r="FV1" s="529"/>
      <c r="FW1" s="529"/>
      <c r="FX1" s="529"/>
      <c r="FY1" s="529"/>
      <c r="FZ1" s="529"/>
      <c r="GA1" s="529"/>
      <c r="GB1" s="529"/>
      <c r="GC1" s="529"/>
      <c r="GD1" s="529"/>
      <c r="GE1" s="529"/>
      <c r="GF1" s="529"/>
      <c r="GG1" s="529"/>
      <c r="GH1" s="529"/>
      <c r="GI1" s="529"/>
      <c r="GJ1" s="530" t="s">
        <v>1174</v>
      </c>
      <c r="GK1" s="530"/>
      <c r="GL1" s="530"/>
      <c r="GM1" s="530"/>
      <c r="GN1" s="530"/>
      <c r="GO1" s="530"/>
      <c r="GP1" s="530"/>
      <c r="GQ1" s="530"/>
      <c r="GR1" s="530"/>
      <c r="GS1" s="530"/>
      <c r="GT1" s="530"/>
      <c r="GU1" s="530"/>
      <c r="GV1" s="530"/>
      <c r="GW1" s="530"/>
      <c r="GX1" s="530"/>
      <c r="GY1" s="530"/>
      <c r="GZ1" s="530"/>
      <c r="HA1" s="530"/>
      <c r="HB1" s="530"/>
      <c r="HC1" s="530"/>
      <c r="HD1" s="530"/>
      <c r="HE1" s="530"/>
      <c r="HF1" s="530"/>
      <c r="HG1" s="530"/>
      <c r="HH1" s="530"/>
      <c r="HI1" s="530"/>
      <c r="HJ1" s="532" t="s">
        <v>1175</v>
      </c>
      <c r="HK1" s="532"/>
      <c r="HL1" s="532"/>
      <c r="HM1" s="532"/>
      <c r="HN1" s="532"/>
      <c r="HO1" s="532"/>
      <c r="HP1" s="532"/>
      <c r="HQ1" s="532"/>
      <c r="HR1" s="532"/>
      <c r="HS1" s="532"/>
      <c r="HT1" s="532"/>
      <c r="HU1" s="532"/>
      <c r="HV1" s="532"/>
      <c r="HW1" s="532"/>
      <c r="HX1" s="532"/>
      <c r="HY1" s="532"/>
      <c r="HZ1" s="532"/>
      <c r="IA1" s="532"/>
      <c r="IB1" s="532"/>
      <c r="IC1" s="532"/>
      <c r="ID1" s="532"/>
      <c r="IE1" s="532"/>
      <c r="IF1" s="532"/>
      <c r="IG1" s="532"/>
      <c r="IH1" s="533" t="s">
        <v>1176</v>
      </c>
      <c r="II1" s="533"/>
      <c r="IJ1" s="533"/>
      <c r="IK1" s="533"/>
      <c r="IL1" s="533"/>
      <c r="IM1" s="533"/>
      <c r="IN1" s="533"/>
      <c r="IO1" s="533"/>
      <c r="IP1" s="533"/>
      <c r="IQ1" s="533"/>
      <c r="IR1" s="533"/>
      <c r="IS1" s="533"/>
      <c r="IT1" s="533"/>
      <c r="IU1" s="533"/>
      <c r="IV1" s="534" t="s">
        <v>1177</v>
      </c>
      <c r="IW1" s="534"/>
      <c r="IX1" s="534"/>
      <c r="IY1" s="534"/>
      <c r="IZ1" s="534"/>
      <c r="JA1" s="534"/>
      <c r="JB1" s="534"/>
      <c r="JC1" s="534"/>
      <c r="JD1" s="534"/>
      <c r="JE1" s="534"/>
      <c r="JF1" s="534"/>
      <c r="JG1" s="534"/>
      <c r="JH1" s="534"/>
      <c r="JI1" s="534"/>
      <c r="JJ1" s="534"/>
      <c r="JK1" s="534"/>
      <c r="JL1" s="534"/>
      <c r="JM1" s="525" t="s">
        <v>1178</v>
      </c>
      <c r="JN1" s="525"/>
      <c r="JO1" s="525"/>
      <c r="JP1" s="525"/>
      <c r="JQ1" s="525"/>
      <c r="JR1" s="525"/>
      <c r="JS1" s="525"/>
      <c r="JT1" s="525"/>
      <c r="JU1" s="525"/>
      <c r="JV1" s="525"/>
      <c r="JW1" s="525"/>
      <c r="JX1" s="525"/>
      <c r="JY1" s="525"/>
      <c r="JZ1" s="525"/>
      <c r="KA1" s="525"/>
      <c r="KB1" s="525"/>
      <c r="KC1" s="525"/>
      <c r="KD1" s="525"/>
      <c r="KE1" s="525"/>
      <c r="KF1" s="525"/>
      <c r="KG1" s="525"/>
      <c r="KH1" s="535" t="s">
        <v>1179</v>
      </c>
      <c r="KI1" s="535"/>
      <c r="KJ1" s="535"/>
      <c r="KK1" s="535"/>
      <c r="KL1" s="535"/>
      <c r="KM1" s="535"/>
      <c r="KN1" s="535"/>
      <c r="KO1" s="535"/>
      <c r="KP1" s="535"/>
      <c r="KQ1" s="535"/>
      <c r="KR1" s="535"/>
      <c r="KS1" s="535"/>
      <c r="KT1" s="535"/>
      <c r="KU1" s="535"/>
      <c r="KV1" s="535"/>
      <c r="KW1" s="535"/>
      <c r="KX1" s="535"/>
      <c r="KY1" s="535"/>
      <c r="KZ1" s="535"/>
      <c r="LA1" s="535"/>
      <c r="LB1" s="525" t="s">
        <v>1180</v>
      </c>
      <c r="LC1" s="525"/>
      <c r="LD1" s="525"/>
      <c r="LE1" s="525"/>
      <c r="LF1" s="525"/>
      <c r="LG1" s="525"/>
      <c r="LH1" s="525"/>
      <c r="LI1" s="525"/>
      <c r="LJ1" s="525"/>
      <c r="LK1" s="525"/>
      <c r="LL1" s="525"/>
      <c r="LM1" s="525"/>
      <c r="LN1" s="525"/>
      <c r="LO1" s="525"/>
      <c r="LP1" s="525"/>
      <c r="LQ1" s="525"/>
      <c r="LR1" s="525"/>
      <c r="LS1" s="534" t="s">
        <v>1181</v>
      </c>
      <c r="LT1" s="534"/>
      <c r="LU1" s="534"/>
      <c r="LV1" s="534"/>
      <c r="LW1" s="534"/>
      <c r="LX1" s="534"/>
      <c r="LY1" s="534"/>
      <c r="LZ1" s="534"/>
      <c r="MA1" s="534"/>
      <c r="MB1" s="534"/>
      <c r="MC1" s="534"/>
      <c r="MD1" s="534"/>
      <c r="ME1" s="534"/>
      <c r="MF1" s="534"/>
      <c r="MG1" s="534"/>
      <c r="MH1" s="534"/>
      <c r="MI1" s="534"/>
      <c r="MJ1" s="533" t="s">
        <v>1182</v>
      </c>
      <c r="MK1" s="533"/>
      <c r="ML1" s="533"/>
      <c r="MM1" s="533"/>
      <c r="MN1" s="533"/>
      <c r="MO1" s="533"/>
      <c r="MP1" s="533"/>
      <c r="MQ1" s="533"/>
      <c r="MR1" s="533"/>
      <c r="MS1" s="533"/>
      <c r="MT1" s="533"/>
      <c r="MU1" s="533"/>
      <c r="MV1" s="533"/>
      <c r="MW1" s="533"/>
      <c r="MX1" s="533"/>
      <c r="MY1" s="533"/>
      <c r="MZ1" s="533"/>
    </row>
    <row r="2" s="567" customFormat="true" ht="16.5" hidden="false" customHeight="true" outlineLevel="0" collapsed="false">
      <c r="A2" s="537" t="s">
        <v>1183</v>
      </c>
      <c r="B2" s="537"/>
      <c r="C2" s="537"/>
      <c r="D2" s="538"/>
      <c r="E2" s="538"/>
      <c r="F2" s="539" t="n">
        <v>1</v>
      </c>
      <c r="G2" s="540" t="n">
        <v>1</v>
      </c>
      <c r="H2" s="540" t="n">
        <v>1</v>
      </c>
      <c r="I2" s="540" t="n">
        <v>1</v>
      </c>
      <c r="J2" s="540" t="n">
        <v>1</v>
      </c>
      <c r="K2" s="540" t="n">
        <v>1</v>
      </c>
      <c r="L2" s="540" t="n">
        <v>1</v>
      </c>
      <c r="M2" s="540" t="n">
        <v>1</v>
      </c>
      <c r="N2" s="540" t="n">
        <v>3</v>
      </c>
      <c r="O2" s="540" t="n">
        <v>2</v>
      </c>
      <c r="P2" s="540" t="n">
        <v>1</v>
      </c>
      <c r="Q2" s="540" t="n">
        <v>2</v>
      </c>
      <c r="R2" s="540" t="n">
        <v>1</v>
      </c>
      <c r="S2" s="540" t="n">
        <v>3</v>
      </c>
      <c r="T2" s="540" t="n">
        <v>1</v>
      </c>
      <c r="U2" s="540" t="n">
        <v>2</v>
      </c>
      <c r="V2" s="540" t="n">
        <v>2</v>
      </c>
      <c r="W2" s="539" t="n">
        <v>1</v>
      </c>
      <c r="X2" s="540" t="n">
        <v>1</v>
      </c>
      <c r="Y2" s="540" t="n">
        <v>3</v>
      </c>
      <c r="Z2" s="540" t="n">
        <v>1</v>
      </c>
      <c r="AA2" s="540" t="n">
        <v>1</v>
      </c>
      <c r="AB2" s="540" t="n">
        <v>1</v>
      </c>
      <c r="AC2" s="540" t="n">
        <v>1</v>
      </c>
      <c r="AD2" s="540" t="n">
        <v>1</v>
      </c>
      <c r="AE2" s="540" t="n">
        <v>1</v>
      </c>
      <c r="AF2" s="540" t="n">
        <v>2</v>
      </c>
      <c r="AG2" s="540" t="n">
        <v>2</v>
      </c>
      <c r="AH2" s="540" t="n">
        <v>2</v>
      </c>
      <c r="AI2" s="540" t="n">
        <v>1</v>
      </c>
      <c r="AJ2" s="540" t="n">
        <v>2</v>
      </c>
      <c r="AK2" s="540" t="n">
        <v>2</v>
      </c>
      <c r="AL2" s="540" t="n">
        <v>2</v>
      </c>
      <c r="AM2" s="540" t="n">
        <v>1</v>
      </c>
      <c r="AN2" s="541" t="n">
        <v>2</v>
      </c>
      <c r="AO2" s="542" t="n">
        <v>1</v>
      </c>
      <c r="AP2" s="542" t="n">
        <v>1</v>
      </c>
      <c r="AQ2" s="542" t="n">
        <v>1</v>
      </c>
      <c r="AR2" s="542" t="n">
        <v>1</v>
      </c>
      <c r="AS2" s="542" t="n">
        <v>1</v>
      </c>
      <c r="AT2" s="542" t="n">
        <v>2</v>
      </c>
      <c r="AU2" s="542" t="n">
        <v>2</v>
      </c>
      <c r="AV2" s="542" t="n">
        <v>1</v>
      </c>
      <c r="AW2" s="542" t="n">
        <v>2</v>
      </c>
      <c r="AX2" s="542" t="n">
        <v>1</v>
      </c>
      <c r="AY2" s="542" t="n">
        <v>2</v>
      </c>
      <c r="AZ2" s="542" t="n">
        <v>2</v>
      </c>
      <c r="BA2" s="542" t="n">
        <v>1</v>
      </c>
      <c r="BB2" s="542" t="n">
        <v>1</v>
      </c>
      <c r="BC2" s="542" t="n">
        <v>1</v>
      </c>
      <c r="BD2" s="542" t="n">
        <v>3</v>
      </c>
      <c r="BE2" s="539" t="n">
        <v>2</v>
      </c>
      <c r="BF2" s="540" t="n">
        <v>1</v>
      </c>
      <c r="BG2" s="540" t="n">
        <v>2</v>
      </c>
      <c r="BH2" s="540" t="n">
        <v>1</v>
      </c>
      <c r="BI2" s="540" t="n">
        <v>3</v>
      </c>
      <c r="BJ2" s="540" t="n">
        <v>1</v>
      </c>
      <c r="BK2" s="540" t="n">
        <v>3</v>
      </c>
      <c r="BL2" s="540" t="n">
        <v>1</v>
      </c>
      <c r="BM2" s="540" t="n">
        <v>0.5</v>
      </c>
      <c r="BN2" s="540" t="n">
        <v>0.5</v>
      </c>
      <c r="BO2" s="540" t="n">
        <v>0.5</v>
      </c>
      <c r="BP2" s="540" t="n">
        <v>0.5</v>
      </c>
      <c r="BQ2" s="540" t="n">
        <v>1</v>
      </c>
      <c r="BR2" s="540" t="n">
        <v>3</v>
      </c>
      <c r="BS2" s="540" t="n">
        <v>1</v>
      </c>
      <c r="BT2" s="540" t="n">
        <v>1</v>
      </c>
      <c r="BU2" s="540" t="n">
        <v>1</v>
      </c>
      <c r="BV2" s="540" t="n">
        <v>1</v>
      </c>
      <c r="BW2" s="540" t="n">
        <v>1</v>
      </c>
      <c r="BX2" s="543" t="n">
        <v>1</v>
      </c>
      <c r="BY2" s="544" t="n">
        <v>1</v>
      </c>
      <c r="BZ2" s="544" t="n">
        <v>1</v>
      </c>
      <c r="CA2" s="544" t="n">
        <v>2</v>
      </c>
      <c r="CB2" s="544" t="n">
        <v>2</v>
      </c>
      <c r="CC2" s="544" t="n">
        <v>1</v>
      </c>
      <c r="CD2" s="544" t="n">
        <v>2</v>
      </c>
      <c r="CE2" s="544" t="n">
        <v>1</v>
      </c>
      <c r="CF2" s="544" t="n">
        <v>1</v>
      </c>
      <c r="CG2" s="544" t="n">
        <v>1</v>
      </c>
      <c r="CH2" s="544" t="n">
        <v>1</v>
      </c>
      <c r="CI2" s="544" t="n">
        <v>1</v>
      </c>
      <c r="CJ2" s="544" t="n">
        <v>1</v>
      </c>
      <c r="CK2" s="544" t="n">
        <v>1</v>
      </c>
      <c r="CL2" s="544" t="n">
        <v>1</v>
      </c>
      <c r="CM2" s="544" t="n">
        <v>1</v>
      </c>
      <c r="CN2" s="544" t="n">
        <v>1</v>
      </c>
      <c r="CO2" s="544" t="n">
        <v>1</v>
      </c>
      <c r="CP2" s="544" t="n">
        <v>2</v>
      </c>
      <c r="CQ2" s="544" t="n">
        <v>2</v>
      </c>
      <c r="CR2" s="539" t="n">
        <v>2</v>
      </c>
      <c r="CS2" s="540" t="n">
        <v>1</v>
      </c>
      <c r="CT2" s="540" t="n">
        <v>1</v>
      </c>
      <c r="CU2" s="540" t="n">
        <v>1</v>
      </c>
      <c r="CV2" s="540" t="n">
        <v>1</v>
      </c>
      <c r="CW2" s="540" t="n">
        <v>1</v>
      </c>
      <c r="CX2" s="540" t="n">
        <v>1</v>
      </c>
      <c r="CY2" s="540" t="n">
        <v>1</v>
      </c>
      <c r="CZ2" s="540" t="n">
        <v>1</v>
      </c>
      <c r="DA2" s="540" t="n">
        <v>1</v>
      </c>
      <c r="DB2" s="540" t="n">
        <v>1</v>
      </c>
      <c r="DC2" s="540" t="n">
        <v>2</v>
      </c>
      <c r="DD2" s="540" t="n">
        <v>1</v>
      </c>
      <c r="DE2" s="540" t="n">
        <v>2</v>
      </c>
      <c r="DF2" s="540" t="n">
        <v>1</v>
      </c>
      <c r="DG2" s="540" t="n">
        <v>1</v>
      </c>
      <c r="DH2" s="540" t="n">
        <v>1</v>
      </c>
      <c r="DI2" s="540" t="n">
        <v>1</v>
      </c>
      <c r="DJ2" s="540" t="n">
        <v>1</v>
      </c>
      <c r="DK2" s="540" t="n">
        <v>1</v>
      </c>
      <c r="DL2" s="540" t="n">
        <v>0.5</v>
      </c>
      <c r="DM2" s="540" t="n">
        <v>0.5</v>
      </c>
      <c r="DN2" s="540" t="n">
        <v>1</v>
      </c>
      <c r="DO2" s="545" t="n">
        <v>0.5</v>
      </c>
      <c r="DP2" s="546" t="n">
        <v>0.5</v>
      </c>
      <c r="DQ2" s="547" t="n">
        <v>1</v>
      </c>
      <c r="DR2" s="547" t="n">
        <v>2</v>
      </c>
      <c r="DS2" s="547" t="n">
        <v>1</v>
      </c>
      <c r="DT2" s="547" t="n">
        <v>0.5</v>
      </c>
      <c r="DU2" s="547" t="n">
        <v>0.5</v>
      </c>
      <c r="DV2" s="547" t="n">
        <v>2</v>
      </c>
      <c r="DW2" s="547" t="n">
        <v>0.5</v>
      </c>
      <c r="DX2" s="547" t="n">
        <v>0.5</v>
      </c>
      <c r="DY2" s="547" t="n">
        <v>1</v>
      </c>
      <c r="DZ2" s="547" t="n">
        <v>1</v>
      </c>
      <c r="EA2" s="547" t="n">
        <v>3</v>
      </c>
      <c r="EB2" s="547" t="n">
        <v>1</v>
      </c>
      <c r="EC2" s="547" t="n">
        <v>1</v>
      </c>
      <c r="ED2" s="547" t="n">
        <v>1</v>
      </c>
      <c r="EE2" s="547" t="n">
        <v>1</v>
      </c>
      <c r="EF2" s="547" t="n">
        <v>1</v>
      </c>
      <c r="EG2" s="547" t="n">
        <v>1</v>
      </c>
      <c r="EH2" s="547" t="n">
        <v>1</v>
      </c>
      <c r="EI2" s="547" t="n">
        <v>1</v>
      </c>
      <c r="EJ2" s="547" t="n">
        <v>1</v>
      </c>
      <c r="EK2" s="548" t="n">
        <v>2</v>
      </c>
      <c r="EL2" s="548" t="n">
        <v>2</v>
      </c>
      <c r="EM2" s="548" t="n">
        <v>1</v>
      </c>
      <c r="EN2" s="548" t="n">
        <v>2</v>
      </c>
      <c r="EO2" s="549" t="n">
        <v>1</v>
      </c>
      <c r="EP2" s="550" t="n">
        <v>1</v>
      </c>
      <c r="EQ2" s="550" t="n">
        <v>1</v>
      </c>
      <c r="ER2" s="550" t="n">
        <v>1</v>
      </c>
      <c r="ES2" s="550" t="n">
        <v>1</v>
      </c>
      <c r="ET2" s="550" t="n">
        <v>1</v>
      </c>
      <c r="EU2" s="550" t="n">
        <v>1</v>
      </c>
      <c r="EV2" s="550" t="n">
        <v>1</v>
      </c>
      <c r="EW2" s="550" t="n">
        <v>3</v>
      </c>
      <c r="EX2" s="550" t="n">
        <v>1</v>
      </c>
      <c r="EY2" s="550" t="n">
        <v>1</v>
      </c>
      <c r="EZ2" s="550" t="n">
        <v>2</v>
      </c>
      <c r="FA2" s="550" t="n">
        <v>2</v>
      </c>
      <c r="FB2" s="550" t="n">
        <v>1</v>
      </c>
      <c r="FC2" s="550" t="n">
        <v>2</v>
      </c>
      <c r="FD2" s="550" t="n">
        <v>1</v>
      </c>
      <c r="FE2" s="550" t="n">
        <v>2</v>
      </c>
      <c r="FF2" s="550" t="n">
        <v>1</v>
      </c>
      <c r="FG2" s="550" t="n">
        <v>1</v>
      </c>
      <c r="FH2" s="550" t="n">
        <v>2</v>
      </c>
      <c r="FI2" s="550" t="n">
        <v>2</v>
      </c>
      <c r="FJ2" s="550" t="n">
        <v>1</v>
      </c>
      <c r="FK2" s="551" t="n">
        <v>2</v>
      </c>
      <c r="FL2" s="552" t="n">
        <v>1</v>
      </c>
      <c r="FM2" s="552" t="n">
        <v>1</v>
      </c>
      <c r="FN2" s="552" t="n">
        <v>1</v>
      </c>
      <c r="FO2" s="552" t="n">
        <v>1</v>
      </c>
      <c r="FP2" s="552" t="n">
        <v>2</v>
      </c>
      <c r="FQ2" s="552" t="n">
        <v>1</v>
      </c>
      <c r="FR2" s="552" t="n">
        <v>1</v>
      </c>
      <c r="FS2" s="552" t="n">
        <v>2</v>
      </c>
      <c r="FT2" s="552" t="n">
        <v>1</v>
      </c>
      <c r="FU2" s="552" t="n">
        <v>1</v>
      </c>
      <c r="FV2" s="552" t="n">
        <v>1</v>
      </c>
      <c r="FW2" s="552" t="n">
        <v>1</v>
      </c>
      <c r="FX2" s="552" t="n">
        <v>1</v>
      </c>
      <c r="FY2" s="552" t="n">
        <v>2</v>
      </c>
      <c r="FZ2" s="552" t="n">
        <v>1</v>
      </c>
      <c r="GA2" s="552" t="n">
        <v>1</v>
      </c>
      <c r="GB2" s="552" t="n">
        <v>1</v>
      </c>
      <c r="GC2" s="552" t="n">
        <v>2</v>
      </c>
      <c r="GD2" s="552" t="n">
        <v>1</v>
      </c>
      <c r="GE2" s="552" t="n">
        <v>1</v>
      </c>
      <c r="GF2" s="552" t="n">
        <v>1</v>
      </c>
      <c r="GG2" s="552" t="n">
        <v>1</v>
      </c>
      <c r="GH2" s="552" t="n">
        <v>1</v>
      </c>
      <c r="GI2" s="552" t="n">
        <v>1</v>
      </c>
      <c r="GJ2" s="539" t="n">
        <v>2</v>
      </c>
      <c r="GK2" s="540" t="n">
        <v>1</v>
      </c>
      <c r="GL2" s="540" t="n">
        <v>1</v>
      </c>
      <c r="GM2" s="540" t="n">
        <v>1</v>
      </c>
      <c r="GN2" s="540" t="n">
        <v>1</v>
      </c>
      <c r="GO2" s="540" t="n">
        <v>1</v>
      </c>
      <c r="GP2" s="540" t="n">
        <v>1</v>
      </c>
      <c r="GQ2" s="540" t="n">
        <v>1</v>
      </c>
      <c r="GR2" s="540" t="n">
        <v>2</v>
      </c>
      <c r="GS2" s="540" t="n">
        <v>2</v>
      </c>
      <c r="GT2" s="540" t="n">
        <v>1</v>
      </c>
      <c r="GU2" s="540" t="n">
        <v>1</v>
      </c>
      <c r="GV2" s="540" t="n">
        <v>1</v>
      </c>
      <c r="GW2" s="540" t="n">
        <v>1</v>
      </c>
      <c r="GX2" s="540" t="n">
        <v>1</v>
      </c>
      <c r="GY2" s="540" t="n">
        <v>1</v>
      </c>
      <c r="GZ2" s="540" t="n">
        <v>1</v>
      </c>
      <c r="HA2" s="540" t="n">
        <v>1</v>
      </c>
      <c r="HB2" s="540" t="n">
        <v>1</v>
      </c>
      <c r="HC2" s="540" t="n">
        <v>1</v>
      </c>
      <c r="HD2" s="540" t="n">
        <v>1</v>
      </c>
      <c r="HE2" s="553" t="n">
        <v>1</v>
      </c>
      <c r="HF2" s="553" t="n">
        <v>2</v>
      </c>
      <c r="HG2" s="553" t="n">
        <v>1</v>
      </c>
      <c r="HH2" s="553" t="n">
        <v>1</v>
      </c>
      <c r="HI2" s="553" t="n">
        <v>1</v>
      </c>
      <c r="HJ2" s="554" t="n">
        <v>1</v>
      </c>
      <c r="HK2" s="555" t="n">
        <v>1</v>
      </c>
      <c r="HL2" s="555" t="n">
        <v>1</v>
      </c>
      <c r="HM2" s="555" t="n">
        <v>1</v>
      </c>
      <c r="HN2" s="555" t="n">
        <v>1</v>
      </c>
      <c r="HO2" s="555" t="n">
        <v>1</v>
      </c>
      <c r="HP2" s="555" t="n">
        <v>1</v>
      </c>
      <c r="HQ2" s="555" t="n">
        <v>2</v>
      </c>
      <c r="HR2" s="555" t="n">
        <v>2</v>
      </c>
      <c r="HS2" s="555" t="n">
        <v>1</v>
      </c>
      <c r="HT2" s="555" t="n">
        <v>1</v>
      </c>
      <c r="HU2" s="555" t="n">
        <v>1</v>
      </c>
      <c r="HV2" s="555" t="n">
        <v>1</v>
      </c>
      <c r="HW2" s="555" t="n">
        <v>1</v>
      </c>
      <c r="HX2" s="555" t="n">
        <v>1</v>
      </c>
      <c r="HY2" s="555" t="n">
        <v>1</v>
      </c>
      <c r="HZ2" s="555" t="n">
        <v>1</v>
      </c>
      <c r="IA2" s="555" t="n">
        <v>2</v>
      </c>
      <c r="IB2" s="555" t="n">
        <v>1</v>
      </c>
      <c r="IC2" s="556" t="n">
        <v>1</v>
      </c>
      <c r="ID2" s="556" t="n">
        <v>2</v>
      </c>
      <c r="IE2" s="556" t="n">
        <v>2</v>
      </c>
      <c r="IF2" s="556" t="n">
        <v>1</v>
      </c>
      <c r="IG2" s="556" t="n">
        <v>2</v>
      </c>
      <c r="IH2" s="554" t="n">
        <v>1</v>
      </c>
      <c r="II2" s="555" t="n">
        <v>1</v>
      </c>
      <c r="IJ2" s="555" t="n">
        <v>1</v>
      </c>
      <c r="IK2" s="555" t="n">
        <v>2</v>
      </c>
      <c r="IL2" s="555" t="n">
        <v>2</v>
      </c>
      <c r="IM2" s="555" t="n">
        <v>3</v>
      </c>
      <c r="IN2" s="555" t="n">
        <v>2</v>
      </c>
      <c r="IO2" s="555" t="n">
        <v>2</v>
      </c>
      <c r="IP2" s="555" t="n">
        <v>3</v>
      </c>
      <c r="IQ2" s="555" t="n">
        <v>3</v>
      </c>
      <c r="IR2" s="555" t="n">
        <v>3</v>
      </c>
      <c r="IS2" s="555" t="n">
        <v>2</v>
      </c>
      <c r="IT2" s="555" t="n">
        <v>1</v>
      </c>
      <c r="IU2" s="555" t="n">
        <v>4</v>
      </c>
      <c r="IV2" s="557" t="n">
        <v>1</v>
      </c>
      <c r="IW2" s="558" t="n">
        <v>1</v>
      </c>
      <c r="IX2" s="558" t="n">
        <v>1</v>
      </c>
      <c r="IY2" s="558" t="n">
        <v>1</v>
      </c>
      <c r="IZ2" s="558" t="n">
        <v>1</v>
      </c>
      <c r="JA2" s="558" t="n">
        <v>2</v>
      </c>
      <c r="JB2" s="558" t="n">
        <v>2</v>
      </c>
      <c r="JC2" s="558" t="n">
        <v>2</v>
      </c>
      <c r="JD2" s="558" t="n">
        <v>2</v>
      </c>
      <c r="JE2" s="558" t="n">
        <v>3</v>
      </c>
      <c r="JF2" s="558" t="n">
        <v>3</v>
      </c>
      <c r="JG2" s="558" t="n">
        <v>3</v>
      </c>
      <c r="JH2" s="558" t="n">
        <v>3</v>
      </c>
      <c r="JI2" s="558" t="n">
        <v>4</v>
      </c>
      <c r="JJ2" s="558" t="n">
        <v>4</v>
      </c>
      <c r="JK2" s="558" t="n">
        <v>5</v>
      </c>
      <c r="JL2" s="558" t="n">
        <v>5</v>
      </c>
      <c r="JM2" s="559" t="n">
        <v>1</v>
      </c>
      <c r="JN2" s="560" t="n">
        <v>1</v>
      </c>
      <c r="JO2" s="560" t="n">
        <v>1</v>
      </c>
      <c r="JP2" s="560" t="n">
        <v>1</v>
      </c>
      <c r="JQ2" s="560" t="n">
        <v>1</v>
      </c>
      <c r="JR2" s="560" t="n">
        <v>3</v>
      </c>
      <c r="JS2" s="560" t="n">
        <v>1</v>
      </c>
      <c r="JT2" s="560" t="n">
        <v>1</v>
      </c>
      <c r="JU2" s="560" t="n">
        <v>1</v>
      </c>
      <c r="JV2" s="560" t="n">
        <v>1</v>
      </c>
      <c r="JW2" s="560" t="n">
        <v>2</v>
      </c>
      <c r="JX2" s="560" t="n">
        <v>3</v>
      </c>
      <c r="JY2" s="560" t="n">
        <v>1</v>
      </c>
      <c r="JZ2" s="560" t="n">
        <v>1</v>
      </c>
      <c r="KA2" s="560" t="n">
        <v>1</v>
      </c>
      <c r="KB2" s="560" t="n">
        <v>1</v>
      </c>
      <c r="KC2" s="560" t="n">
        <v>1</v>
      </c>
      <c r="KD2" s="560" t="n">
        <v>3</v>
      </c>
      <c r="KE2" s="560" t="n">
        <v>2</v>
      </c>
      <c r="KF2" s="560" t="n">
        <v>2</v>
      </c>
      <c r="KG2" s="561" t="n">
        <v>1</v>
      </c>
      <c r="KH2" s="559" t="n">
        <v>1</v>
      </c>
      <c r="KI2" s="559" t="n">
        <v>0.5</v>
      </c>
      <c r="KJ2" s="562" t="n">
        <v>0.5</v>
      </c>
      <c r="KK2" s="560" t="n">
        <v>1</v>
      </c>
      <c r="KL2" s="560" t="n">
        <v>1</v>
      </c>
      <c r="KM2" s="560" t="n">
        <v>2</v>
      </c>
      <c r="KN2" s="560" t="n">
        <v>2</v>
      </c>
      <c r="KO2" s="560" t="n">
        <v>1</v>
      </c>
      <c r="KP2" s="560" t="n">
        <v>1</v>
      </c>
      <c r="KQ2" s="560" t="n">
        <v>1</v>
      </c>
      <c r="KR2" s="560" t="n">
        <v>2</v>
      </c>
      <c r="KS2" s="560" t="n">
        <v>2</v>
      </c>
      <c r="KT2" s="560" t="n">
        <v>2</v>
      </c>
      <c r="KU2" s="560" t="n">
        <v>3</v>
      </c>
      <c r="KV2" s="560" t="n">
        <v>2</v>
      </c>
      <c r="KW2" s="560" t="n">
        <v>3</v>
      </c>
      <c r="KX2" s="560" t="n">
        <v>1</v>
      </c>
      <c r="KY2" s="560" t="n">
        <v>2</v>
      </c>
      <c r="KZ2" s="560" t="n">
        <v>1</v>
      </c>
      <c r="LA2" s="563" t="n">
        <v>1</v>
      </c>
      <c r="LB2" s="564" t="n">
        <v>1</v>
      </c>
      <c r="LC2" s="565" t="n">
        <v>1</v>
      </c>
      <c r="LD2" s="565" t="n">
        <v>1</v>
      </c>
      <c r="LE2" s="565" t="n">
        <v>1</v>
      </c>
      <c r="LF2" s="565" t="n">
        <v>1</v>
      </c>
      <c r="LG2" s="565" t="n">
        <v>2</v>
      </c>
      <c r="LH2" s="565" t="n">
        <v>2</v>
      </c>
      <c r="LI2" s="565" t="n">
        <v>2</v>
      </c>
      <c r="LJ2" s="565" t="n">
        <v>2</v>
      </c>
      <c r="LK2" s="565" t="n">
        <v>3</v>
      </c>
      <c r="LL2" s="565" t="n">
        <v>3</v>
      </c>
      <c r="LM2" s="565" t="n">
        <v>3</v>
      </c>
      <c r="LN2" s="565" t="n">
        <v>3</v>
      </c>
      <c r="LO2" s="565" t="n">
        <v>4</v>
      </c>
      <c r="LP2" s="565" t="n">
        <v>4</v>
      </c>
      <c r="LQ2" s="565" t="n">
        <v>5</v>
      </c>
      <c r="LR2" s="566" t="n">
        <v>5</v>
      </c>
      <c r="LS2" s="564" t="n">
        <v>1</v>
      </c>
      <c r="LT2" s="565" t="n">
        <v>1</v>
      </c>
      <c r="LU2" s="565" t="n">
        <v>1</v>
      </c>
      <c r="LV2" s="565" t="n">
        <v>1</v>
      </c>
      <c r="LW2" s="565" t="n">
        <v>1</v>
      </c>
      <c r="LX2" s="565" t="n">
        <v>2</v>
      </c>
      <c r="LY2" s="565" t="n">
        <v>2</v>
      </c>
      <c r="LZ2" s="565" t="n">
        <v>2</v>
      </c>
      <c r="MA2" s="565" t="n">
        <v>2</v>
      </c>
      <c r="MB2" s="565" t="n">
        <v>3</v>
      </c>
      <c r="MC2" s="565" t="n">
        <v>3</v>
      </c>
      <c r="MD2" s="565" t="n">
        <v>3</v>
      </c>
      <c r="ME2" s="565" t="n">
        <v>3</v>
      </c>
      <c r="MF2" s="565" t="n">
        <v>4</v>
      </c>
      <c r="MG2" s="565" t="n">
        <v>4</v>
      </c>
      <c r="MH2" s="565" t="n">
        <v>5</v>
      </c>
      <c r="MI2" s="558" t="n">
        <v>5</v>
      </c>
      <c r="MJ2" s="564" t="n">
        <v>1</v>
      </c>
      <c r="MK2" s="565" t="n">
        <v>1</v>
      </c>
      <c r="ML2" s="565" t="n">
        <v>1</v>
      </c>
      <c r="MM2" s="565" t="n">
        <v>1</v>
      </c>
      <c r="MN2" s="565" t="n">
        <v>1</v>
      </c>
      <c r="MO2" s="565" t="n">
        <v>2</v>
      </c>
      <c r="MP2" s="565" t="n">
        <v>2</v>
      </c>
      <c r="MQ2" s="565" t="n">
        <v>2</v>
      </c>
      <c r="MR2" s="565" t="n">
        <v>2</v>
      </c>
      <c r="MS2" s="565" t="n">
        <v>3</v>
      </c>
      <c r="MT2" s="565" t="n">
        <v>3</v>
      </c>
      <c r="MU2" s="565" t="n">
        <v>3</v>
      </c>
      <c r="MV2" s="565" t="n">
        <v>3</v>
      </c>
      <c r="MW2" s="565" t="n">
        <v>4</v>
      </c>
      <c r="MX2" s="565" t="n">
        <v>4</v>
      </c>
      <c r="MY2" s="565" t="n">
        <v>5</v>
      </c>
      <c r="MZ2" s="566" t="n">
        <v>5</v>
      </c>
    </row>
    <row r="3" s="578" customFormat="true" ht="42" hidden="false" customHeight="true" outlineLevel="0" collapsed="false">
      <c r="A3" s="568" t="s">
        <v>1184</v>
      </c>
      <c r="B3" s="568"/>
      <c r="C3" s="568"/>
      <c r="D3" s="569"/>
      <c r="E3" s="569"/>
      <c r="F3" s="570" t="s">
        <v>268</v>
      </c>
      <c r="G3" s="570" t="s">
        <v>267</v>
      </c>
      <c r="H3" s="570" t="s">
        <v>1185</v>
      </c>
      <c r="I3" s="570" t="s">
        <v>1185</v>
      </c>
      <c r="J3" s="570" t="s">
        <v>1186</v>
      </c>
      <c r="K3" s="570" t="s">
        <v>268</v>
      </c>
      <c r="L3" s="570" t="s">
        <v>268</v>
      </c>
      <c r="M3" s="570" t="s">
        <v>267</v>
      </c>
      <c r="N3" s="570" t="s">
        <v>268</v>
      </c>
      <c r="O3" s="570" t="s">
        <v>269</v>
      </c>
      <c r="P3" s="570" t="s">
        <v>269</v>
      </c>
      <c r="Q3" s="570" t="s">
        <v>269</v>
      </c>
      <c r="R3" s="570" t="s">
        <v>267</v>
      </c>
      <c r="S3" s="570" t="s">
        <v>267</v>
      </c>
      <c r="T3" s="570" t="s">
        <v>269</v>
      </c>
      <c r="U3" s="570" t="s">
        <v>269</v>
      </c>
      <c r="V3" s="570" t="s">
        <v>269</v>
      </c>
      <c r="W3" s="570" t="s">
        <v>267</v>
      </c>
      <c r="X3" s="570" t="s">
        <v>268</v>
      </c>
      <c r="Y3" s="570" t="s">
        <v>268</v>
      </c>
      <c r="Z3" s="570" t="s">
        <v>267</v>
      </c>
      <c r="AA3" s="570" t="s">
        <v>267</v>
      </c>
      <c r="AB3" s="570" t="s">
        <v>269</v>
      </c>
      <c r="AC3" s="570" t="s">
        <v>269</v>
      </c>
      <c r="AD3" s="570" t="s">
        <v>268</v>
      </c>
      <c r="AE3" s="570" t="s">
        <v>268</v>
      </c>
      <c r="AF3" s="570" t="s">
        <v>269</v>
      </c>
      <c r="AG3" s="570" t="s">
        <v>267</v>
      </c>
      <c r="AH3" s="570" t="s">
        <v>268</v>
      </c>
      <c r="AI3" s="570" t="s">
        <v>267</v>
      </c>
      <c r="AJ3" s="570" t="s">
        <v>269</v>
      </c>
      <c r="AK3" s="570" t="s">
        <v>269</v>
      </c>
      <c r="AL3" s="570" t="s">
        <v>269</v>
      </c>
      <c r="AM3" s="570" t="s">
        <v>269</v>
      </c>
      <c r="AN3" s="570" t="s">
        <v>271</v>
      </c>
      <c r="AO3" s="570" t="s">
        <v>270</v>
      </c>
      <c r="AP3" s="570" t="s">
        <v>272</v>
      </c>
      <c r="AQ3" s="570" t="s">
        <v>271</v>
      </c>
      <c r="AR3" s="570" t="s">
        <v>271</v>
      </c>
      <c r="AS3" s="570" t="s">
        <v>270</v>
      </c>
      <c r="AT3" s="570" t="s">
        <v>270</v>
      </c>
      <c r="AU3" s="570" t="s">
        <v>272</v>
      </c>
      <c r="AV3" s="570" t="s">
        <v>271</v>
      </c>
      <c r="AW3" s="570" t="s">
        <v>270</v>
      </c>
      <c r="AX3" s="570" t="s">
        <v>272</v>
      </c>
      <c r="AY3" s="570" t="s">
        <v>271</v>
      </c>
      <c r="AZ3" s="570" t="s">
        <v>272</v>
      </c>
      <c r="BA3" s="570" t="s">
        <v>272</v>
      </c>
      <c r="BB3" s="570" t="s">
        <v>272</v>
      </c>
      <c r="BC3" s="570" t="s">
        <v>272</v>
      </c>
      <c r="BD3" s="570" t="s">
        <v>270</v>
      </c>
      <c r="BE3" s="570" t="s">
        <v>271</v>
      </c>
      <c r="BF3" s="570" t="s">
        <v>271</v>
      </c>
      <c r="BG3" s="570" t="s">
        <v>271</v>
      </c>
      <c r="BH3" s="570" t="s">
        <v>271</v>
      </c>
      <c r="BI3" s="570" t="s">
        <v>271</v>
      </c>
      <c r="BJ3" s="570" t="s">
        <v>270</v>
      </c>
      <c r="BK3" s="570" t="s">
        <v>270</v>
      </c>
      <c r="BL3" s="570" t="s">
        <v>272</v>
      </c>
      <c r="BM3" s="570" t="s">
        <v>270</v>
      </c>
      <c r="BN3" s="570" t="s">
        <v>271</v>
      </c>
      <c r="BO3" s="570" t="s">
        <v>270</v>
      </c>
      <c r="BP3" s="570" t="s">
        <v>271</v>
      </c>
      <c r="BQ3" s="570" t="s">
        <v>270</v>
      </c>
      <c r="BR3" s="570" t="s">
        <v>272</v>
      </c>
      <c r="BS3" s="570" t="s">
        <v>272</v>
      </c>
      <c r="BT3" s="570" t="s">
        <v>272</v>
      </c>
      <c r="BU3" s="570" t="s">
        <v>272</v>
      </c>
      <c r="BV3" s="570" t="s">
        <v>272</v>
      </c>
      <c r="BW3" s="570" t="s">
        <v>272</v>
      </c>
      <c r="BX3" s="570" t="s">
        <v>274</v>
      </c>
      <c r="BY3" s="570" t="s">
        <v>274</v>
      </c>
      <c r="BZ3" s="570" t="s">
        <v>275</v>
      </c>
      <c r="CA3" s="570" t="s">
        <v>274</v>
      </c>
      <c r="CB3" s="570" t="s">
        <v>274</v>
      </c>
      <c r="CC3" s="570" t="s">
        <v>275</v>
      </c>
      <c r="CD3" s="570" t="s">
        <v>275</v>
      </c>
      <c r="CE3" s="570" t="s">
        <v>275</v>
      </c>
      <c r="CF3" s="570" t="s">
        <v>273</v>
      </c>
      <c r="CG3" s="570" t="s">
        <v>273</v>
      </c>
      <c r="CH3" s="570" t="s">
        <v>275</v>
      </c>
      <c r="CI3" s="570" t="s">
        <v>275</v>
      </c>
      <c r="CJ3" s="570" t="s">
        <v>274</v>
      </c>
      <c r="CK3" s="570" t="s">
        <v>273</v>
      </c>
      <c r="CL3" s="570" t="s">
        <v>273</v>
      </c>
      <c r="CM3" s="570" t="s">
        <v>274</v>
      </c>
      <c r="CN3" s="570" t="s">
        <v>273</v>
      </c>
      <c r="CO3" s="570" t="s">
        <v>273</v>
      </c>
      <c r="CP3" s="570" t="s">
        <v>273</v>
      </c>
      <c r="CQ3" s="570" t="s">
        <v>273</v>
      </c>
      <c r="CR3" s="570" t="s">
        <v>273</v>
      </c>
      <c r="CS3" s="570" t="s">
        <v>275</v>
      </c>
      <c r="CT3" s="570" t="s">
        <v>275</v>
      </c>
      <c r="CU3" s="570" t="s">
        <v>274</v>
      </c>
      <c r="CV3" s="570" t="s">
        <v>274</v>
      </c>
      <c r="CW3" s="570" t="s">
        <v>274</v>
      </c>
      <c r="CX3" s="570" t="s">
        <v>274</v>
      </c>
      <c r="CY3" s="570" t="s">
        <v>274</v>
      </c>
      <c r="CZ3" s="570" t="s">
        <v>275</v>
      </c>
      <c r="DA3" s="570" t="s">
        <v>273</v>
      </c>
      <c r="DB3" s="570" t="s">
        <v>273</v>
      </c>
      <c r="DC3" s="570" t="s">
        <v>273</v>
      </c>
      <c r="DD3" s="570" t="s">
        <v>274</v>
      </c>
      <c r="DE3" s="570" t="s">
        <v>273</v>
      </c>
      <c r="DF3" s="570" t="s">
        <v>273</v>
      </c>
      <c r="DG3" s="570" t="s">
        <v>274</v>
      </c>
      <c r="DH3" s="570" t="s">
        <v>275</v>
      </c>
      <c r="DI3" s="570" t="s">
        <v>273</v>
      </c>
      <c r="DJ3" s="570" t="s">
        <v>275</v>
      </c>
      <c r="DK3" s="570" t="s">
        <v>275</v>
      </c>
      <c r="DL3" s="571" t="s">
        <v>274</v>
      </c>
      <c r="DM3" s="571" t="s">
        <v>275</v>
      </c>
      <c r="DN3" s="570" t="s">
        <v>273</v>
      </c>
      <c r="DO3" s="570" t="s">
        <v>277</v>
      </c>
      <c r="DP3" s="570" t="s">
        <v>277</v>
      </c>
      <c r="DQ3" s="570" t="s">
        <v>276</v>
      </c>
      <c r="DR3" s="570" t="s">
        <v>276</v>
      </c>
      <c r="DS3" s="570" t="s">
        <v>276</v>
      </c>
      <c r="DT3" s="570" t="s">
        <v>276</v>
      </c>
      <c r="DU3" s="570" t="s">
        <v>277</v>
      </c>
      <c r="DV3" s="570" t="s">
        <v>277</v>
      </c>
      <c r="DW3" s="570" t="s">
        <v>277</v>
      </c>
      <c r="DX3" s="570" t="s">
        <v>276</v>
      </c>
      <c r="DY3" s="570" t="s">
        <v>276</v>
      </c>
      <c r="DZ3" s="570" t="s">
        <v>276</v>
      </c>
      <c r="EA3" s="570" t="s">
        <v>277</v>
      </c>
      <c r="EB3" s="570" t="s">
        <v>278</v>
      </c>
      <c r="EC3" s="570" t="s">
        <v>277</v>
      </c>
      <c r="ED3" s="570" t="s">
        <v>278</v>
      </c>
      <c r="EE3" s="570" t="s">
        <v>278</v>
      </c>
      <c r="EF3" s="570" t="s">
        <v>277</v>
      </c>
      <c r="EG3" s="570" t="s">
        <v>277</v>
      </c>
      <c r="EH3" s="570" t="s">
        <v>278</v>
      </c>
      <c r="EI3" s="570" t="s">
        <v>278</v>
      </c>
      <c r="EJ3" s="570" t="s">
        <v>277</v>
      </c>
      <c r="EK3" s="570" t="s">
        <v>278</v>
      </c>
      <c r="EL3" s="570" t="s">
        <v>278</v>
      </c>
      <c r="EM3" s="570" t="s">
        <v>278</v>
      </c>
      <c r="EN3" s="570" t="s">
        <v>278</v>
      </c>
      <c r="EO3" s="570" t="s">
        <v>276</v>
      </c>
      <c r="EP3" s="570" t="s">
        <v>276</v>
      </c>
      <c r="EQ3" s="571" t="s">
        <v>277</v>
      </c>
      <c r="ER3" s="570" t="s">
        <v>278</v>
      </c>
      <c r="ES3" s="570" t="s">
        <v>278</v>
      </c>
      <c r="ET3" s="570" t="s">
        <v>278</v>
      </c>
      <c r="EU3" s="570" t="s">
        <v>277</v>
      </c>
      <c r="EV3" s="570" t="s">
        <v>277</v>
      </c>
      <c r="EW3" s="570" t="s">
        <v>276</v>
      </c>
      <c r="EX3" s="570" t="s">
        <v>277</v>
      </c>
      <c r="EY3" s="571" t="s">
        <v>276</v>
      </c>
      <c r="EZ3" s="570" t="s">
        <v>276</v>
      </c>
      <c r="FA3" s="570" t="s">
        <v>278</v>
      </c>
      <c r="FB3" s="570" t="s">
        <v>278</v>
      </c>
      <c r="FC3" s="570" t="s">
        <v>278</v>
      </c>
      <c r="FD3" s="570" t="s">
        <v>278</v>
      </c>
      <c r="FE3" s="570" t="s">
        <v>278</v>
      </c>
      <c r="FF3" s="570" t="s">
        <v>277</v>
      </c>
      <c r="FG3" s="570" t="s">
        <v>277</v>
      </c>
      <c r="FH3" s="570" t="s">
        <v>277</v>
      </c>
      <c r="FI3" s="570" t="s">
        <v>276</v>
      </c>
      <c r="FJ3" s="570" t="s">
        <v>276</v>
      </c>
      <c r="FK3" s="570" t="s">
        <v>280</v>
      </c>
      <c r="FL3" s="570" t="s">
        <v>280</v>
      </c>
      <c r="FM3" s="570" t="s">
        <v>280</v>
      </c>
      <c r="FN3" s="570" t="s">
        <v>281</v>
      </c>
      <c r="FO3" s="570" t="s">
        <v>281</v>
      </c>
      <c r="FP3" s="570" t="s">
        <v>281</v>
      </c>
      <c r="FQ3" s="570" t="s">
        <v>279</v>
      </c>
      <c r="FR3" s="570" t="s">
        <v>279</v>
      </c>
      <c r="FS3" s="570" t="s">
        <v>279</v>
      </c>
      <c r="FT3" s="570" t="s">
        <v>280</v>
      </c>
      <c r="FU3" s="570" t="s">
        <v>281</v>
      </c>
      <c r="FV3" s="570" t="s">
        <v>279</v>
      </c>
      <c r="FW3" s="570" t="s">
        <v>281</v>
      </c>
      <c r="FX3" s="570" t="s">
        <v>279</v>
      </c>
      <c r="FY3" s="570" t="s">
        <v>279</v>
      </c>
      <c r="FZ3" s="570" t="s">
        <v>280</v>
      </c>
      <c r="GA3" s="570" t="s">
        <v>280</v>
      </c>
      <c r="GB3" s="570" t="s">
        <v>281</v>
      </c>
      <c r="GC3" s="570" t="s">
        <v>280</v>
      </c>
      <c r="GD3" s="570" t="s">
        <v>280</v>
      </c>
      <c r="GE3" s="570" t="s">
        <v>281</v>
      </c>
      <c r="GF3" s="570" t="s">
        <v>281</v>
      </c>
      <c r="GG3" s="570" t="s">
        <v>279</v>
      </c>
      <c r="GH3" s="570" t="s">
        <v>279</v>
      </c>
      <c r="GI3" s="570" t="s">
        <v>279</v>
      </c>
      <c r="GJ3" s="570" t="s">
        <v>280</v>
      </c>
      <c r="GK3" s="570" t="s">
        <v>279</v>
      </c>
      <c r="GL3" s="570" t="s">
        <v>280</v>
      </c>
      <c r="GM3" s="570" t="s">
        <v>280</v>
      </c>
      <c r="GN3" s="570" t="s">
        <v>280</v>
      </c>
      <c r="GO3" s="570" t="s">
        <v>281</v>
      </c>
      <c r="GP3" s="570" t="s">
        <v>280</v>
      </c>
      <c r="GQ3" s="570" t="s">
        <v>281</v>
      </c>
      <c r="GR3" s="570" t="s">
        <v>279</v>
      </c>
      <c r="GS3" s="570" t="s">
        <v>279</v>
      </c>
      <c r="GT3" s="570" t="s">
        <v>279</v>
      </c>
      <c r="GU3" s="570" t="s">
        <v>279</v>
      </c>
      <c r="GV3" s="570" t="s">
        <v>281</v>
      </c>
      <c r="GW3" s="570" t="s">
        <v>281</v>
      </c>
      <c r="GX3" s="570" t="s">
        <v>280</v>
      </c>
      <c r="GY3" s="570" t="s">
        <v>280</v>
      </c>
      <c r="GZ3" s="570" t="s">
        <v>281</v>
      </c>
      <c r="HA3" s="570" t="s">
        <v>280</v>
      </c>
      <c r="HB3" s="570" t="s">
        <v>279</v>
      </c>
      <c r="HC3" s="570" t="s">
        <v>281</v>
      </c>
      <c r="HD3" s="570" t="s">
        <v>279</v>
      </c>
      <c r="HE3" s="570" t="s">
        <v>279</v>
      </c>
      <c r="HF3" s="570" t="s">
        <v>279</v>
      </c>
      <c r="HG3" s="570" t="s">
        <v>281</v>
      </c>
      <c r="HH3" s="570" t="s">
        <v>281</v>
      </c>
      <c r="HI3" s="570" t="s">
        <v>279</v>
      </c>
      <c r="HJ3" s="572" t="s">
        <v>282</v>
      </c>
      <c r="HK3" s="572" t="s">
        <v>282</v>
      </c>
      <c r="HL3" s="572" t="s">
        <v>282</v>
      </c>
      <c r="HM3" s="572" t="s">
        <v>283</v>
      </c>
      <c r="HN3" s="572" t="s">
        <v>282</v>
      </c>
      <c r="HO3" s="572" t="s">
        <v>282</v>
      </c>
      <c r="HP3" s="572" t="s">
        <v>283</v>
      </c>
      <c r="HQ3" s="572" t="s">
        <v>284</v>
      </c>
      <c r="HR3" s="572" t="s">
        <v>284</v>
      </c>
      <c r="HS3" s="572" t="s">
        <v>282</v>
      </c>
      <c r="HT3" s="572" t="s">
        <v>283</v>
      </c>
      <c r="HU3" s="572" t="s">
        <v>283</v>
      </c>
      <c r="HV3" s="572" t="s">
        <v>282</v>
      </c>
      <c r="HW3" s="572" t="s">
        <v>283</v>
      </c>
      <c r="HX3" s="572" t="s">
        <v>283</v>
      </c>
      <c r="HY3" s="572" t="s">
        <v>283</v>
      </c>
      <c r="HZ3" s="572" t="s">
        <v>284</v>
      </c>
      <c r="IA3" s="572" t="s">
        <v>284</v>
      </c>
      <c r="IB3" s="572" t="s">
        <v>284</v>
      </c>
      <c r="IC3" s="573" t="s">
        <v>284</v>
      </c>
      <c r="ID3" s="573" t="s">
        <v>283</v>
      </c>
      <c r="IE3" s="573" t="s">
        <v>284</v>
      </c>
      <c r="IF3" s="573" t="s">
        <v>284</v>
      </c>
      <c r="IG3" s="573" t="s">
        <v>284</v>
      </c>
      <c r="IH3" s="572" t="s">
        <v>282</v>
      </c>
      <c r="II3" s="572" t="s">
        <v>283</v>
      </c>
      <c r="IJ3" s="572" t="s">
        <v>283</v>
      </c>
      <c r="IK3" s="572" t="s">
        <v>282</v>
      </c>
      <c r="IL3" s="572" t="s">
        <v>282</v>
      </c>
      <c r="IM3" s="572" t="s">
        <v>284</v>
      </c>
      <c r="IN3" s="572" t="s">
        <v>282</v>
      </c>
      <c r="IO3" s="572" t="s">
        <v>283</v>
      </c>
      <c r="IP3" s="572" t="s">
        <v>284</v>
      </c>
      <c r="IQ3" s="572" t="s">
        <v>284</v>
      </c>
      <c r="IR3" s="572" t="s">
        <v>283</v>
      </c>
      <c r="IS3" s="572" t="s">
        <v>284</v>
      </c>
      <c r="IT3" s="572" t="s">
        <v>284</v>
      </c>
      <c r="IU3" s="572" t="s">
        <v>284</v>
      </c>
      <c r="IV3" s="574" t="s">
        <v>282</v>
      </c>
      <c r="IW3" s="574" t="s">
        <v>283</v>
      </c>
      <c r="IX3" s="574" t="s">
        <v>282</v>
      </c>
      <c r="IY3" s="574" t="s">
        <v>283</v>
      </c>
      <c r="IZ3" s="574" t="s">
        <v>282</v>
      </c>
      <c r="JA3" s="574" t="s">
        <v>284</v>
      </c>
      <c r="JB3" s="574" t="s">
        <v>284</v>
      </c>
      <c r="JC3" s="574" t="s">
        <v>283</v>
      </c>
      <c r="JD3" s="574" t="s">
        <v>283</v>
      </c>
      <c r="JE3" s="574" t="s">
        <v>284</v>
      </c>
      <c r="JF3" s="574" t="s">
        <v>284</v>
      </c>
      <c r="JG3" s="574" t="s">
        <v>284</v>
      </c>
      <c r="JH3" s="574" t="s">
        <v>283</v>
      </c>
      <c r="JI3" s="574" t="s">
        <v>283</v>
      </c>
      <c r="JJ3" s="574" t="s">
        <v>284</v>
      </c>
      <c r="JK3" s="574" t="s">
        <v>283</v>
      </c>
      <c r="JL3" s="574" t="s">
        <v>284</v>
      </c>
      <c r="JM3" s="559" t="s">
        <v>287</v>
      </c>
      <c r="JN3" s="560" t="s">
        <v>285</v>
      </c>
      <c r="JO3" s="560" t="s">
        <v>285</v>
      </c>
      <c r="JP3" s="560" t="s">
        <v>287</v>
      </c>
      <c r="JQ3" s="560" t="s">
        <v>287</v>
      </c>
      <c r="JR3" s="560" t="s">
        <v>287</v>
      </c>
      <c r="JS3" s="560" t="s">
        <v>285</v>
      </c>
      <c r="JT3" s="560" t="s">
        <v>285</v>
      </c>
      <c r="JU3" s="560" t="s">
        <v>285</v>
      </c>
      <c r="JV3" s="560" t="s">
        <v>287</v>
      </c>
      <c r="JW3" s="560" t="s">
        <v>286</v>
      </c>
      <c r="JX3" s="560" t="s">
        <v>286</v>
      </c>
      <c r="JY3" s="560" t="s">
        <v>286</v>
      </c>
      <c r="JZ3" s="560" t="s">
        <v>285</v>
      </c>
      <c r="KA3" s="560" t="s">
        <v>286</v>
      </c>
      <c r="KB3" s="560" t="s">
        <v>286</v>
      </c>
      <c r="KC3" s="560" t="s">
        <v>287</v>
      </c>
      <c r="KD3" s="560" t="s">
        <v>286</v>
      </c>
      <c r="KE3" s="560" t="s">
        <v>286</v>
      </c>
      <c r="KF3" s="560" t="s">
        <v>286</v>
      </c>
      <c r="KG3" s="561" t="s">
        <v>286</v>
      </c>
      <c r="KH3" s="559" t="s">
        <v>287</v>
      </c>
      <c r="KI3" s="560" t="s">
        <v>287</v>
      </c>
      <c r="KJ3" s="560" t="s">
        <v>287</v>
      </c>
      <c r="KK3" s="560" t="s">
        <v>287</v>
      </c>
      <c r="KL3" s="560" t="s">
        <v>285</v>
      </c>
      <c r="KM3" s="560" t="s">
        <v>285</v>
      </c>
      <c r="KN3" s="560" t="s">
        <v>285</v>
      </c>
      <c r="KO3" s="560" t="s">
        <v>285</v>
      </c>
      <c r="KP3" s="560" t="s">
        <v>285</v>
      </c>
      <c r="KQ3" s="560" t="s">
        <v>285</v>
      </c>
      <c r="KR3" s="560" t="s">
        <v>286</v>
      </c>
      <c r="KS3" s="560" t="s">
        <v>286</v>
      </c>
      <c r="KT3" s="560" t="s">
        <v>286</v>
      </c>
      <c r="KU3" s="560" t="s">
        <v>286</v>
      </c>
      <c r="KV3" s="560" t="s">
        <v>286</v>
      </c>
      <c r="KW3" s="560" t="s">
        <v>286</v>
      </c>
      <c r="KX3" s="560" t="s">
        <v>287</v>
      </c>
      <c r="KY3" s="560" t="s">
        <v>287</v>
      </c>
      <c r="KZ3" s="560" t="s">
        <v>287</v>
      </c>
      <c r="LA3" s="563" t="s">
        <v>285</v>
      </c>
      <c r="LB3" s="575" t="s">
        <v>287</v>
      </c>
      <c r="LC3" s="574" t="s">
        <v>287</v>
      </c>
      <c r="LD3" s="574" t="s">
        <v>285</v>
      </c>
      <c r="LE3" s="574" t="s">
        <v>285</v>
      </c>
      <c r="LF3" s="574" t="s">
        <v>287</v>
      </c>
      <c r="LG3" s="574" t="s">
        <v>285</v>
      </c>
      <c r="LH3" s="574" t="s">
        <v>285</v>
      </c>
      <c r="LI3" s="574" t="s">
        <v>285</v>
      </c>
      <c r="LJ3" s="574" t="s">
        <v>286</v>
      </c>
      <c r="LK3" s="574" t="s">
        <v>286</v>
      </c>
      <c r="LL3" s="574" t="s">
        <v>286</v>
      </c>
      <c r="LM3" s="574" t="s">
        <v>285</v>
      </c>
      <c r="LN3" s="574" t="s">
        <v>285</v>
      </c>
      <c r="LO3" s="574" t="s">
        <v>285</v>
      </c>
      <c r="LP3" s="574" t="s">
        <v>286</v>
      </c>
      <c r="LQ3" s="574" t="s">
        <v>286</v>
      </c>
      <c r="LR3" s="576" t="s">
        <v>285</v>
      </c>
      <c r="LS3" s="575" t="s">
        <v>1187</v>
      </c>
      <c r="LT3" s="574" t="s">
        <v>1188</v>
      </c>
      <c r="LU3" s="574" t="s">
        <v>1187</v>
      </c>
      <c r="LV3" s="574" t="s">
        <v>1187</v>
      </c>
      <c r="LW3" s="574" t="s">
        <v>1187</v>
      </c>
      <c r="LX3" s="574" t="s">
        <v>1187</v>
      </c>
      <c r="LY3" s="574" t="s">
        <v>1188</v>
      </c>
      <c r="LZ3" s="574" t="s">
        <v>1189</v>
      </c>
      <c r="MA3" s="574" t="s">
        <v>1189</v>
      </c>
      <c r="MB3" s="574" t="s">
        <v>1189</v>
      </c>
      <c r="MC3" s="574" t="s">
        <v>1189</v>
      </c>
      <c r="MD3" s="574" t="s">
        <v>1188</v>
      </c>
      <c r="ME3" s="574" t="s">
        <v>1189</v>
      </c>
      <c r="MF3" s="574" t="s">
        <v>1189</v>
      </c>
      <c r="MG3" s="574" t="s">
        <v>1189</v>
      </c>
      <c r="MH3" s="574" t="s">
        <v>1189</v>
      </c>
      <c r="MI3" s="577" t="s">
        <v>1188</v>
      </c>
      <c r="MJ3" s="575" t="s">
        <v>1187</v>
      </c>
      <c r="MK3" s="574" t="s">
        <v>1188</v>
      </c>
      <c r="ML3" s="574" t="s">
        <v>1187</v>
      </c>
      <c r="MM3" s="574" t="s">
        <v>1189</v>
      </c>
      <c r="MN3" s="574" t="s">
        <v>1187</v>
      </c>
      <c r="MO3" s="574" t="s">
        <v>1188</v>
      </c>
      <c r="MP3" s="574" t="s">
        <v>1187</v>
      </c>
      <c r="MQ3" s="574" t="s">
        <v>1189</v>
      </c>
      <c r="MR3" s="574" t="s">
        <v>1189</v>
      </c>
      <c r="MS3" s="574" t="s">
        <v>1189</v>
      </c>
      <c r="MT3" s="574" t="s">
        <v>1189</v>
      </c>
      <c r="MU3" s="574" t="s">
        <v>1189</v>
      </c>
      <c r="MV3" s="574" t="s">
        <v>1189</v>
      </c>
      <c r="MW3" s="574" t="s">
        <v>1189</v>
      </c>
      <c r="MX3" s="574" t="s">
        <v>1189</v>
      </c>
      <c r="MY3" s="574" t="s">
        <v>1189</v>
      </c>
      <c r="MZ3" s="576" t="s">
        <v>1189</v>
      </c>
    </row>
    <row r="4" s="585" customFormat="true" ht="36" hidden="false" customHeight="true" outlineLevel="0" collapsed="false">
      <c r="A4" s="579" t="s">
        <v>1190</v>
      </c>
      <c r="B4" s="579"/>
      <c r="C4" s="579"/>
      <c r="D4" s="580"/>
      <c r="E4" s="580"/>
      <c r="F4" s="581" t="s">
        <v>288</v>
      </c>
      <c r="G4" s="581" t="s">
        <v>288</v>
      </c>
      <c r="H4" s="581" t="s">
        <v>288</v>
      </c>
      <c r="I4" s="581" t="s">
        <v>288</v>
      </c>
      <c r="J4" s="581" t="s">
        <v>288</v>
      </c>
      <c r="K4" s="581" t="s">
        <v>288</v>
      </c>
      <c r="L4" s="581" t="s">
        <v>288</v>
      </c>
      <c r="M4" s="581" t="s">
        <v>289</v>
      </c>
      <c r="N4" s="581" t="s">
        <v>289</v>
      </c>
      <c r="O4" s="581" t="s">
        <v>289</v>
      </c>
      <c r="P4" s="581" t="s">
        <v>288</v>
      </c>
      <c r="Q4" s="581" t="s">
        <v>289</v>
      </c>
      <c r="R4" s="581" t="s">
        <v>289</v>
      </c>
      <c r="S4" s="581" t="s">
        <v>290</v>
      </c>
      <c r="T4" s="581" t="s">
        <v>290</v>
      </c>
      <c r="U4" s="581" t="s">
        <v>290</v>
      </c>
      <c r="V4" s="581" t="s">
        <v>290</v>
      </c>
      <c r="W4" s="581" t="s">
        <v>291</v>
      </c>
      <c r="X4" s="581" t="s">
        <v>293</v>
      </c>
      <c r="Y4" s="581" t="s">
        <v>293</v>
      </c>
      <c r="Z4" s="581" t="s">
        <v>293</v>
      </c>
      <c r="AA4" s="581" t="s">
        <v>288</v>
      </c>
      <c r="AB4" s="581" t="s">
        <v>288</v>
      </c>
      <c r="AC4" s="581" t="s">
        <v>288</v>
      </c>
      <c r="AD4" s="581" t="s">
        <v>289</v>
      </c>
      <c r="AE4" s="581" t="s">
        <v>288</v>
      </c>
      <c r="AF4" s="581" t="s">
        <v>289</v>
      </c>
      <c r="AG4" s="581" t="s">
        <v>289</v>
      </c>
      <c r="AH4" s="581" t="s">
        <v>289</v>
      </c>
      <c r="AI4" s="581" t="s">
        <v>289</v>
      </c>
      <c r="AJ4" s="581" t="s">
        <v>292</v>
      </c>
      <c r="AK4" s="581" t="s">
        <v>292</v>
      </c>
      <c r="AL4" s="581" t="s">
        <v>290</v>
      </c>
      <c r="AM4" s="581" t="s">
        <v>289</v>
      </c>
      <c r="AN4" s="581" t="s">
        <v>294</v>
      </c>
      <c r="AO4" s="581" t="s">
        <v>294</v>
      </c>
      <c r="AP4" s="581" t="s">
        <v>294</v>
      </c>
      <c r="AQ4" s="581" t="s">
        <v>294</v>
      </c>
      <c r="AR4" s="581" t="s">
        <v>294</v>
      </c>
      <c r="AS4" s="581" t="s">
        <v>294</v>
      </c>
      <c r="AT4" s="581" t="s">
        <v>295</v>
      </c>
      <c r="AU4" s="581" t="s">
        <v>296</v>
      </c>
      <c r="AV4" s="581" t="s">
        <v>296</v>
      </c>
      <c r="AW4" s="581" t="s">
        <v>296</v>
      </c>
      <c r="AX4" s="581" t="s">
        <v>295</v>
      </c>
      <c r="AY4" s="581" t="s">
        <v>296</v>
      </c>
      <c r="AZ4" s="581" t="s">
        <v>296</v>
      </c>
      <c r="BA4" s="581" t="s">
        <v>296</v>
      </c>
      <c r="BB4" s="581" t="s">
        <v>295</v>
      </c>
      <c r="BC4" s="581" t="s">
        <v>295</v>
      </c>
      <c r="BD4" s="581" t="s">
        <v>296</v>
      </c>
      <c r="BE4" s="581" t="s">
        <v>295</v>
      </c>
      <c r="BF4" s="581" t="s">
        <v>295</v>
      </c>
      <c r="BG4" s="581" t="s">
        <v>295</v>
      </c>
      <c r="BH4" s="581" t="s">
        <v>295</v>
      </c>
      <c r="BI4" s="581" t="s">
        <v>295</v>
      </c>
      <c r="BJ4" s="581" t="s">
        <v>298</v>
      </c>
      <c r="BK4" s="581" t="s">
        <v>294</v>
      </c>
      <c r="BL4" s="581" t="s">
        <v>294</v>
      </c>
      <c r="BM4" s="581" t="s">
        <v>298</v>
      </c>
      <c r="BN4" s="581" t="s">
        <v>298</v>
      </c>
      <c r="BO4" s="581" t="s">
        <v>298</v>
      </c>
      <c r="BP4" s="581" t="s">
        <v>298</v>
      </c>
      <c r="BQ4" s="581" t="s">
        <v>295</v>
      </c>
      <c r="BR4" s="581" t="s">
        <v>298</v>
      </c>
      <c r="BS4" s="581" t="s">
        <v>295</v>
      </c>
      <c r="BT4" s="581" t="s">
        <v>298</v>
      </c>
      <c r="BU4" s="581" t="s">
        <v>295</v>
      </c>
      <c r="BV4" s="581" t="s">
        <v>297</v>
      </c>
      <c r="BW4" s="581" t="s">
        <v>298</v>
      </c>
      <c r="BX4" s="581" t="s">
        <v>301</v>
      </c>
      <c r="BY4" s="581" t="s">
        <v>301</v>
      </c>
      <c r="BZ4" s="581" t="s">
        <v>301</v>
      </c>
      <c r="CA4" s="581" t="s">
        <v>300</v>
      </c>
      <c r="CB4" s="581" t="s">
        <v>300</v>
      </c>
      <c r="CC4" s="581" t="s">
        <v>300</v>
      </c>
      <c r="CD4" s="581" t="s">
        <v>300</v>
      </c>
      <c r="CE4" s="581" t="s">
        <v>300</v>
      </c>
      <c r="CF4" s="581" t="s">
        <v>299</v>
      </c>
      <c r="CG4" s="581" t="s">
        <v>300</v>
      </c>
      <c r="CH4" s="581" t="s">
        <v>301</v>
      </c>
      <c r="CI4" s="581" t="s">
        <v>301</v>
      </c>
      <c r="CJ4" s="581" t="s">
        <v>301</v>
      </c>
      <c r="CK4" s="581" t="s">
        <v>301</v>
      </c>
      <c r="CL4" s="581" t="s">
        <v>301</v>
      </c>
      <c r="CM4" s="581" t="s">
        <v>301</v>
      </c>
      <c r="CN4" s="581" t="s">
        <v>301</v>
      </c>
      <c r="CO4" s="581" t="s">
        <v>299</v>
      </c>
      <c r="CP4" s="581" t="s">
        <v>299</v>
      </c>
      <c r="CQ4" s="581" t="s">
        <v>299</v>
      </c>
      <c r="CR4" s="581" t="s">
        <v>303</v>
      </c>
      <c r="CS4" s="581" t="s">
        <v>303</v>
      </c>
      <c r="CT4" s="581" t="s">
        <v>303</v>
      </c>
      <c r="CU4" s="581" t="s">
        <v>301</v>
      </c>
      <c r="CV4" s="581" t="s">
        <v>303</v>
      </c>
      <c r="CW4" s="581" t="s">
        <v>303</v>
      </c>
      <c r="CX4" s="581" t="s">
        <v>299</v>
      </c>
      <c r="CY4" s="581" t="s">
        <v>299</v>
      </c>
      <c r="CZ4" s="581" t="s">
        <v>299</v>
      </c>
      <c r="DA4" s="581" t="s">
        <v>301</v>
      </c>
      <c r="DB4" s="581" t="s">
        <v>301</v>
      </c>
      <c r="DC4" s="581" t="s">
        <v>299</v>
      </c>
      <c r="DD4" s="581" t="s">
        <v>300</v>
      </c>
      <c r="DE4" s="581" t="s">
        <v>303</v>
      </c>
      <c r="DF4" s="581" t="s">
        <v>303</v>
      </c>
      <c r="DG4" s="581" t="s">
        <v>299</v>
      </c>
      <c r="DH4" s="581" t="s">
        <v>299</v>
      </c>
      <c r="DI4" s="581" t="s">
        <v>302</v>
      </c>
      <c r="DJ4" s="581" t="s">
        <v>303</v>
      </c>
      <c r="DK4" s="581" t="s">
        <v>303</v>
      </c>
      <c r="DL4" s="581" t="s">
        <v>303</v>
      </c>
      <c r="DM4" s="581" t="s">
        <v>303</v>
      </c>
      <c r="DN4" s="581" t="s">
        <v>299</v>
      </c>
      <c r="DO4" s="581" t="s">
        <v>305</v>
      </c>
      <c r="DP4" s="581" t="s">
        <v>305</v>
      </c>
      <c r="DQ4" s="581" t="s">
        <v>307</v>
      </c>
      <c r="DR4" s="581" t="s">
        <v>307</v>
      </c>
      <c r="DS4" s="581" t="s">
        <v>305</v>
      </c>
      <c r="DT4" s="581" t="s">
        <v>305</v>
      </c>
      <c r="DU4" s="581" t="s">
        <v>305</v>
      </c>
      <c r="DV4" s="581" t="s">
        <v>308</v>
      </c>
      <c r="DW4" s="581" t="s">
        <v>305</v>
      </c>
      <c r="DX4" s="581" t="s">
        <v>305</v>
      </c>
      <c r="DY4" s="581" t="s">
        <v>305</v>
      </c>
      <c r="DZ4" s="581" t="s">
        <v>305</v>
      </c>
      <c r="EA4" s="581" t="s">
        <v>305</v>
      </c>
      <c r="EB4" s="581" t="s">
        <v>305</v>
      </c>
      <c r="EC4" s="581" t="s">
        <v>308</v>
      </c>
      <c r="ED4" s="581" t="s">
        <v>307</v>
      </c>
      <c r="EE4" s="581" t="s">
        <v>308</v>
      </c>
      <c r="EF4" s="581" t="s">
        <v>308</v>
      </c>
      <c r="EG4" s="581" t="s">
        <v>308</v>
      </c>
      <c r="EH4" s="581" t="s">
        <v>305</v>
      </c>
      <c r="EI4" s="581" t="s">
        <v>305</v>
      </c>
      <c r="EJ4" s="581" t="s">
        <v>305</v>
      </c>
      <c r="EK4" s="581" t="s">
        <v>308</v>
      </c>
      <c r="EL4" s="581" t="s">
        <v>305</v>
      </c>
      <c r="EM4" s="581" t="s">
        <v>304</v>
      </c>
      <c r="EN4" s="581" t="s">
        <v>305</v>
      </c>
      <c r="EO4" s="581" t="s">
        <v>308</v>
      </c>
      <c r="EP4" s="581" t="s">
        <v>304</v>
      </c>
      <c r="EQ4" s="581" t="s">
        <v>304</v>
      </c>
      <c r="ER4" s="581" t="s">
        <v>304</v>
      </c>
      <c r="ES4" s="581" t="s">
        <v>308</v>
      </c>
      <c r="ET4" s="581" t="s">
        <v>305</v>
      </c>
      <c r="EU4" s="581" t="s">
        <v>305</v>
      </c>
      <c r="EV4" s="581" t="s">
        <v>305</v>
      </c>
      <c r="EW4" s="581" t="s">
        <v>307</v>
      </c>
      <c r="EX4" s="581" t="s">
        <v>305</v>
      </c>
      <c r="EY4" s="581" t="s">
        <v>305</v>
      </c>
      <c r="EZ4" s="581" t="s">
        <v>307</v>
      </c>
      <c r="FA4" s="581" t="s">
        <v>308</v>
      </c>
      <c r="FB4" s="581" t="s">
        <v>308</v>
      </c>
      <c r="FC4" s="581" t="s">
        <v>304</v>
      </c>
      <c r="FD4" s="581" t="s">
        <v>308</v>
      </c>
      <c r="FE4" s="581" t="s">
        <v>305</v>
      </c>
      <c r="FF4" s="581" t="s">
        <v>305</v>
      </c>
      <c r="FG4" s="581" t="s">
        <v>305</v>
      </c>
      <c r="FH4" s="581" t="s">
        <v>308</v>
      </c>
      <c r="FI4" s="581" t="s">
        <v>304</v>
      </c>
      <c r="FJ4" s="581" t="s">
        <v>306</v>
      </c>
      <c r="FK4" s="581" t="s">
        <v>312</v>
      </c>
      <c r="FL4" s="581" t="s">
        <v>309</v>
      </c>
      <c r="FM4" s="581" t="s">
        <v>309</v>
      </c>
      <c r="FN4" s="581" t="s">
        <v>309</v>
      </c>
      <c r="FO4" s="581" t="s">
        <v>309</v>
      </c>
      <c r="FP4" s="581" t="s">
        <v>309</v>
      </c>
      <c r="FQ4" s="581" t="s">
        <v>310</v>
      </c>
      <c r="FR4" s="581" t="s">
        <v>311</v>
      </c>
      <c r="FS4" s="581" t="s">
        <v>312</v>
      </c>
      <c r="FT4" s="581" t="s">
        <v>312</v>
      </c>
      <c r="FU4" s="581" t="s">
        <v>312</v>
      </c>
      <c r="FV4" s="581" t="s">
        <v>312</v>
      </c>
      <c r="FW4" s="581" t="s">
        <v>312</v>
      </c>
      <c r="FX4" s="581" t="s">
        <v>312</v>
      </c>
      <c r="FY4" s="581" t="s">
        <v>312</v>
      </c>
      <c r="FZ4" s="581" t="s">
        <v>309</v>
      </c>
      <c r="GA4" s="581" t="s">
        <v>309</v>
      </c>
      <c r="GB4" s="581" t="s">
        <v>309</v>
      </c>
      <c r="GC4" s="581" t="s">
        <v>309</v>
      </c>
      <c r="GD4" s="581" t="s">
        <v>309</v>
      </c>
      <c r="GE4" s="581" t="s">
        <v>309</v>
      </c>
      <c r="GF4" s="581" t="s">
        <v>309</v>
      </c>
      <c r="GG4" s="581" t="s">
        <v>309</v>
      </c>
      <c r="GH4" s="581" t="s">
        <v>309</v>
      </c>
      <c r="GI4" s="581" t="s">
        <v>312</v>
      </c>
      <c r="GJ4" s="581" t="s">
        <v>312</v>
      </c>
      <c r="GK4" s="581" t="s">
        <v>312</v>
      </c>
      <c r="GL4" s="581" t="s">
        <v>312</v>
      </c>
      <c r="GM4" s="581" t="s">
        <v>310</v>
      </c>
      <c r="GN4" s="581" t="s">
        <v>310</v>
      </c>
      <c r="GO4" s="581" t="s">
        <v>310</v>
      </c>
      <c r="GP4" s="581" t="s">
        <v>310</v>
      </c>
      <c r="GQ4" s="581" t="s">
        <v>310</v>
      </c>
      <c r="GR4" s="581" t="s">
        <v>310</v>
      </c>
      <c r="GS4" s="581" t="s">
        <v>309</v>
      </c>
      <c r="GT4" s="581" t="s">
        <v>312</v>
      </c>
      <c r="GU4" s="581" t="s">
        <v>312</v>
      </c>
      <c r="GV4" s="581" t="s">
        <v>309</v>
      </c>
      <c r="GW4" s="581" t="s">
        <v>309</v>
      </c>
      <c r="GX4" s="581" t="s">
        <v>309</v>
      </c>
      <c r="GY4" s="581" t="s">
        <v>309</v>
      </c>
      <c r="GZ4" s="581" t="s">
        <v>309</v>
      </c>
      <c r="HA4" s="581" t="s">
        <v>310</v>
      </c>
      <c r="HB4" s="581" t="s">
        <v>311</v>
      </c>
      <c r="HC4" s="581" t="s">
        <v>312</v>
      </c>
      <c r="HD4" s="581" t="s">
        <v>312</v>
      </c>
      <c r="HE4" s="581" t="s">
        <v>312</v>
      </c>
      <c r="HF4" s="581" t="s">
        <v>309</v>
      </c>
      <c r="HG4" s="581" t="s">
        <v>312</v>
      </c>
      <c r="HH4" s="581" t="s">
        <v>312</v>
      </c>
      <c r="HI4" s="581" t="s">
        <v>312</v>
      </c>
      <c r="HJ4" s="114" t="s">
        <v>313</v>
      </c>
      <c r="HK4" s="114" t="s">
        <v>313</v>
      </c>
      <c r="HL4" s="114" t="s">
        <v>313</v>
      </c>
      <c r="HM4" s="114" t="s">
        <v>316</v>
      </c>
      <c r="HN4" s="114" t="s">
        <v>316</v>
      </c>
      <c r="HO4" s="114" t="s">
        <v>316</v>
      </c>
      <c r="HP4" s="114" t="s">
        <v>316</v>
      </c>
      <c r="HQ4" s="114" t="s">
        <v>316</v>
      </c>
      <c r="HR4" s="114" t="s">
        <v>313</v>
      </c>
      <c r="HS4" s="114" t="s">
        <v>1191</v>
      </c>
      <c r="HT4" s="114" t="s">
        <v>1191</v>
      </c>
      <c r="HU4" s="114" t="s">
        <v>313</v>
      </c>
      <c r="HV4" s="114" t="s">
        <v>314</v>
      </c>
      <c r="HW4" s="114" t="s">
        <v>313</v>
      </c>
      <c r="HX4" s="114" t="s">
        <v>313</v>
      </c>
      <c r="HY4" s="114" t="s">
        <v>315</v>
      </c>
      <c r="HZ4" s="114" t="s">
        <v>314</v>
      </c>
      <c r="IA4" s="114" t="s">
        <v>314</v>
      </c>
      <c r="IB4" s="114" t="s">
        <v>315</v>
      </c>
      <c r="IC4" s="114" t="s">
        <v>313</v>
      </c>
      <c r="ID4" s="114" t="s">
        <v>315</v>
      </c>
      <c r="IE4" s="114" t="s">
        <v>315</v>
      </c>
      <c r="IF4" s="114" t="s">
        <v>313</v>
      </c>
      <c r="IG4" s="114" t="s">
        <v>315</v>
      </c>
      <c r="IH4" s="114" t="s">
        <v>313</v>
      </c>
      <c r="II4" s="114" t="s">
        <v>313</v>
      </c>
      <c r="IJ4" s="114" t="s">
        <v>313</v>
      </c>
      <c r="IK4" s="114" t="s">
        <v>313</v>
      </c>
      <c r="IL4" s="114" t="s">
        <v>313</v>
      </c>
      <c r="IM4" s="114" t="s">
        <v>313</v>
      </c>
      <c r="IN4" s="114" t="s">
        <v>313</v>
      </c>
      <c r="IO4" s="114" t="s">
        <v>313</v>
      </c>
      <c r="IP4" s="114" t="s">
        <v>313</v>
      </c>
      <c r="IQ4" s="114" t="s">
        <v>313</v>
      </c>
      <c r="IR4" s="114" t="s">
        <v>313</v>
      </c>
      <c r="IS4" s="114" t="s">
        <v>313</v>
      </c>
      <c r="IT4" s="114" t="s">
        <v>314</v>
      </c>
      <c r="IU4" s="114" t="s">
        <v>315</v>
      </c>
      <c r="IV4" s="114" t="s">
        <v>315</v>
      </c>
      <c r="IW4" s="114" t="s">
        <v>314</v>
      </c>
      <c r="IX4" s="114" t="s">
        <v>314</v>
      </c>
      <c r="IY4" s="114" t="s">
        <v>313</v>
      </c>
      <c r="IZ4" s="114" t="s">
        <v>314</v>
      </c>
      <c r="JA4" s="114" t="s">
        <v>313</v>
      </c>
      <c r="JB4" s="114" t="s">
        <v>314</v>
      </c>
      <c r="JC4" s="114" t="s">
        <v>313</v>
      </c>
      <c r="JD4" s="114" t="s">
        <v>313</v>
      </c>
      <c r="JE4" s="114" t="s">
        <v>314</v>
      </c>
      <c r="JF4" s="114" t="s">
        <v>315</v>
      </c>
      <c r="JG4" s="114" t="s">
        <v>313</v>
      </c>
      <c r="JH4" s="114" t="s">
        <v>314</v>
      </c>
      <c r="JI4" s="114" t="s">
        <v>313</v>
      </c>
      <c r="JJ4" s="114" t="s">
        <v>315</v>
      </c>
      <c r="JK4" s="114" t="s">
        <v>313</v>
      </c>
      <c r="JL4" s="114" t="s">
        <v>314</v>
      </c>
      <c r="JM4" s="126" t="s">
        <v>321</v>
      </c>
      <c r="JN4" s="126" t="s">
        <v>321</v>
      </c>
      <c r="JO4" s="126" t="s">
        <v>321</v>
      </c>
      <c r="JP4" s="126" t="s">
        <v>321</v>
      </c>
      <c r="JQ4" s="126" t="s">
        <v>318</v>
      </c>
      <c r="JR4" s="126" t="s">
        <v>321</v>
      </c>
      <c r="JS4" s="126" t="s">
        <v>317</v>
      </c>
      <c r="JT4" s="126" t="s">
        <v>317</v>
      </c>
      <c r="JU4" s="126" t="s">
        <v>317</v>
      </c>
      <c r="JV4" s="126" t="s">
        <v>320</v>
      </c>
      <c r="JW4" s="126" t="s">
        <v>320</v>
      </c>
      <c r="JX4" s="126" t="s">
        <v>319</v>
      </c>
      <c r="JY4" s="126" t="s">
        <v>319</v>
      </c>
      <c r="JZ4" s="126" t="s">
        <v>320</v>
      </c>
      <c r="KA4" s="126" t="s">
        <v>319</v>
      </c>
      <c r="KB4" s="126" t="s">
        <v>319</v>
      </c>
      <c r="KC4" s="126" t="s">
        <v>319</v>
      </c>
      <c r="KD4" s="126" t="s">
        <v>319</v>
      </c>
      <c r="KE4" s="126" t="s">
        <v>319</v>
      </c>
      <c r="KF4" s="126" t="s">
        <v>318</v>
      </c>
      <c r="KG4" s="126" t="s">
        <v>319</v>
      </c>
      <c r="KH4" s="126" t="s">
        <v>320</v>
      </c>
      <c r="KI4" s="126" t="s">
        <v>318</v>
      </c>
      <c r="KJ4" s="126" t="s">
        <v>318</v>
      </c>
      <c r="KK4" s="126" t="s">
        <v>318</v>
      </c>
      <c r="KL4" s="126" t="s">
        <v>318</v>
      </c>
      <c r="KM4" s="126" t="s">
        <v>318</v>
      </c>
      <c r="KN4" s="126" t="s">
        <v>318</v>
      </c>
      <c r="KO4" s="126" t="s">
        <v>318</v>
      </c>
      <c r="KP4" s="126" t="s">
        <v>318</v>
      </c>
      <c r="KQ4" s="126" t="s">
        <v>320</v>
      </c>
      <c r="KR4" s="126" t="s">
        <v>320</v>
      </c>
      <c r="KS4" s="126" t="s">
        <v>320</v>
      </c>
      <c r="KT4" s="126" t="s">
        <v>320</v>
      </c>
      <c r="KU4" s="126" t="s">
        <v>318</v>
      </c>
      <c r="KV4" s="126" t="s">
        <v>320</v>
      </c>
      <c r="KW4" s="126" t="s">
        <v>320</v>
      </c>
      <c r="KX4" s="126" t="s">
        <v>320</v>
      </c>
      <c r="KY4" s="126" t="s">
        <v>320</v>
      </c>
      <c r="KZ4" s="126" t="s">
        <v>320</v>
      </c>
      <c r="LA4" s="126" t="s">
        <v>320</v>
      </c>
      <c r="LB4" s="126" t="s">
        <v>317</v>
      </c>
      <c r="LC4" s="126" t="s">
        <v>317</v>
      </c>
      <c r="LD4" s="126" t="s">
        <v>317</v>
      </c>
      <c r="LE4" s="126" t="s">
        <v>320</v>
      </c>
      <c r="LF4" s="126" t="s">
        <v>317</v>
      </c>
      <c r="LG4" s="126" t="s">
        <v>320</v>
      </c>
      <c r="LH4" s="126" t="s">
        <v>320</v>
      </c>
      <c r="LI4" s="126" t="s">
        <v>317</v>
      </c>
      <c r="LJ4" s="126" t="s">
        <v>317</v>
      </c>
      <c r="LK4" s="126" t="s">
        <v>320</v>
      </c>
      <c r="LL4" s="126" t="s">
        <v>320</v>
      </c>
      <c r="LM4" s="126" t="s">
        <v>320</v>
      </c>
      <c r="LN4" s="126" t="s">
        <v>320</v>
      </c>
      <c r="LO4" s="126" t="s">
        <v>317</v>
      </c>
      <c r="LP4" s="126" t="s">
        <v>320</v>
      </c>
      <c r="LQ4" s="126" t="s">
        <v>321</v>
      </c>
      <c r="LR4" s="126" t="s">
        <v>320</v>
      </c>
      <c r="LS4" s="582" t="s">
        <v>1192</v>
      </c>
      <c r="LT4" s="583" t="s">
        <v>1192</v>
      </c>
      <c r="LU4" s="583" t="s">
        <v>1192</v>
      </c>
      <c r="LV4" s="583" t="s">
        <v>1192</v>
      </c>
      <c r="LW4" s="583" t="s">
        <v>1192</v>
      </c>
      <c r="LX4" s="583" t="s">
        <v>1192</v>
      </c>
      <c r="LY4" s="583" t="s">
        <v>1192</v>
      </c>
      <c r="LZ4" s="583" t="s">
        <v>1192</v>
      </c>
      <c r="MA4" s="583" t="s">
        <v>1192</v>
      </c>
      <c r="MB4" s="583" t="s">
        <v>1192</v>
      </c>
      <c r="MC4" s="583" t="s">
        <v>1192</v>
      </c>
      <c r="MD4" s="583" t="s">
        <v>1192</v>
      </c>
      <c r="ME4" s="583" t="s">
        <v>1192</v>
      </c>
      <c r="MF4" s="583" t="s">
        <v>1192</v>
      </c>
      <c r="MG4" s="583" t="s">
        <v>1192</v>
      </c>
      <c r="MH4" s="583" t="s">
        <v>1193</v>
      </c>
      <c r="MI4" s="584" t="s">
        <v>1193</v>
      </c>
      <c r="MJ4" s="582" t="s">
        <v>1194</v>
      </c>
      <c r="MK4" s="583" t="s">
        <v>1194</v>
      </c>
      <c r="ML4" s="583" t="s">
        <v>1194</v>
      </c>
      <c r="MM4" s="583" t="s">
        <v>1194</v>
      </c>
      <c r="MN4" s="583" t="s">
        <v>1194</v>
      </c>
      <c r="MO4" s="583" t="s">
        <v>1194</v>
      </c>
      <c r="MP4" s="583" t="s">
        <v>1194</v>
      </c>
      <c r="MQ4" s="583" t="s">
        <v>1194</v>
      </c>
      <c r="MR4" s="583" t="s">
        <v>1194</v>
      </c>
      <c r="MS4" s="583" t="s">
        <v>1194</v>
      </c>
      <c r="MT4" s="583" t="s">
        <v>1194</v>
      </c>
      <c r="MU4" s="583" t="s">
        <v>1194</v>
      </c>
      <c r="MV4" s="583" t="s">
        <v>1194</v>
      </c>
      <c r="MW4" s="583" t="s">
        <v>1194</v>
      </c>
      <c r="MX4" s="583" t="s">
        <v>1194</v>
      </c>
      <c r="MY4" s="583" t="s">
        <v>1194</v>
      </c>
      <c r="MZ4" s="584" t="s">
        <v>1194</v>
      </c>
    </row>
    <row r="5" s="597" customFormat="true" ht="35.25" hidden="true" customHeight="true" outlineLevel="0" collapsed="false">
      <c r="A5" s="586" t="s">
        <v>1195</v>
      </c>
      <c r="B5" s="587"/>
      <c r="C5" s="587"/>
      <c r="D5" s="588"/>
      <c r="E5" s="589" t="s">
        <v>1196</v>
      </c>
      <c r="F5" s="590" t="s">
        <v>1197</v>
      </c>
      <c r="G5" s="590" t="s">
        <v>1197</v>
      </c>
      <c r="H5" s="590" t="s">
        <v>1197</v>
      </c>
      <c r="I5" s="590" t="s">
        <v>1197</v>
      </c>
      <c r="J5" s="590" t="s">
        <v>1197</v>
      </c>
      <c r="K5" s="590" t="s">
        <v>1197</v>
      </c>
      <c r="L5" s="590" t="s">
        <v>1197</v>
      </c>
      <c r="M5" s="590" t="s">
        <v>1197</v>
      </c>
      <c r="N5" s="590" t="s">
        <v>1197</v>
      </c>
      <c r="O5" s="590" t="s">
        <v>1197</v>
      </c>
      <c r="P5" s="590" t="s">
        <v>1197</v>
      </c>
      <c r="Q5" s="590" t="s">
        <v>1197</v>
      </c>
      <c r="R5" s="590" t="s">
        <v>1197</v>
      </c>
      <c r="S5" s="590" t="s">
        <v>1197</v>
      </c>
      <c r="T5" s="590" t="s">
        <v>1197</v>
      </c>
      <c r="U5" s="590" t="s">
        <v>1197</v>
      </c>
      <c r="V5" s="590" t="s">
        <v>1197</v>
      </c>
      <c r="W5" s="591" t="s">
        <v>1197</v>
      </c>
      <c r="X5" s="591" t="s">
        <v>1197</v>
      </c>
      <c r="Y5" s="591" t="s">
        <v>1197</v>
      </c>
      <c r="Z5" s="591" t="s">
        <v>1197</v>
      </c>
      <c r="AA5" s="591" t="s">
        <v>1197</v>
      </c>
      <c r="AB5" s="591" t="s">
        <v>1197</v>
      </c>
      <c r="AC5" s="591" t="s">
        <v>1197</v>
      </c>
      <c r="AD5" s="591" t="s">
        <v>1197</v>
      </c>
      <c r="AE5" s="591" t="s">
        <v>1197</v>
      </c>
      <c r="AF5" s="591" t="s">
        <v>1197</v>
      </c>
      <c r="AG5" s="591" t="s">
        <v>1197</v>
      </c>
      <c r="AH5" s="591" t="s">
        <v>1197</v>
      </c>
      <c r="AI5" s="591" t="s">
        <v>1197</v>
      </c>
      <c r="AJ5" s="591" t="s">
        <v>1197</v>
      </c>
      <c r="AK5" s="591" t="s">
        <v>1197</v>
      </c>
      <c r="AL5" s="591" t="s">
        <v>1197</v>
      </c>
      <c r="AM5" s="591" t="s">
        <v>1197</v>
      </c>
      <c r="AN5" s="591" t="s">
        <v>1197</v>
      </c>
      <c r="AO5" s="591" t="s">
        <v>1197</v>
      </c>
      <c r="AP5" s="591" t="s">
        <v>1197</v>
      </c>
      <c r="AQ5" s="591" t="s">
        <v>1197</v>
      </c>
      <c r="AR5" s="590" t="s">
        <v>1197</v>
      </c>
      <c r="AS5" s="590" t="s">
        <v>1197</v>
      </c>
      <c r="AT5" s="590" t="s">
        <v>1197</v>
      </c>
      <c r="AU5" s="590" t="s">
        <v>1197</v>
      </c>
      <c r="AV5" s="590" t="s">
        <v>1197</v>
      </c>
      <c r="AW5" s="590" t="s">
        <v>1197</v>
      </c>
      <c r="AX5" s="590" t="s">
        <v>1197</v>
      </c>
      <c r="AY5" s="590" t="s">
        <v>1197</v>
      </c>
      <c r="AZ5" s="590" t="s">
        <v>1197</v>
      </c>
      <c r="BA5" s="590" t="s">
        <v>1197</v>
      </c>
      <c r="BB5" s="590" t="s">
        <v>1197</v>
      </c>
      <c r="BC5" s="590" t="s">
        <v>1197</v>
      </c>
      <c r="BD5" s="590" t="s">
        <v>1197</v>
      </c>
      <c r="BE5" s="590" t="s">
        <v>1197</v>
      </c>
      <c r="BF5" s="590" t="s">
        <v>1197</v>
      </c>
      <c r="BG5" s="590" t="s">
        <v>1197</v>
      </c>
      <c r="BH5" s="590" t="s">
        <v>1197</v>
      </c>
      <c r="BI5" s="590" t="s">
        <v>1197</v>
      </c>
      <c r="BJ5" s="590" t="s">
        <v>1197</v>
      </c>
      <c r="BK5" s="590" t="s">
        <v>1197</v>
      </c>
      <c r="BL5" s="590" t="s">
        <v>1197</v>
      </c>
      <c r="BM5" s="590" t="s">
        <v>1197</v>
      </c>
      <c r="BN5" s="590" t="s">
        <v>1197</v>
      </c>
      <c r="BO5" s="590" t="s">
        <v>1197</v>
      </c>
      <c r="BP5" s="591" t="s">
        <v>1197</v>
      </c>
      <c r="BQ5" s="591" t="s">
        <v>1197</v>
      </c>
      <c r="BR5" s="591" t="s">
        <v>1197</v>
      </c>
      <c r="BS5" s="591" t="s">
        <v>1197</v>
      </c>
      <c r="BT5" s="591" t="s">
        <v>1197</v>
      </c>
      <c r="BU5" s="591" t="s">
        <v>1197</v>
      </c>
      <c r="BV5" s="591" t="s">
        <v>1197</v>
      </c>
      <c r="BW5" s="591" t="s">
        <v>1197</v>
      </c>
      <c r="BX5" s="591" t="s">
        <v>1197</v>
      </c>
      <c r="BY5" s="591" t="s">
        <v>1197</v>
      </c>
      <c r="BZ5" s="591" t="s">
        <v>1197</v>
      </c>
      <c r="CA5" s="591" t="s">
        <v>1197</v>
      </c>
      <c r="CB5" s="591" t="s">
        <v>1197</v>
      </c>
      <c r="CC5" s="591" t="s">
        <v>1197</v>
      </c>
      <c r="CD5" s="591" t="s">
        <v>1197</v>
      </c>
      <c r="CE5" s="591" t="s">
        <v>1197</v>
      </c>
      <c r="CF5" s="591" t="s">
        <v>1197</v>
      </c>
      <c r="CG5" s="591" t="s">
        <v>1197</v>
      </c>
      <c r="CH5" s="591" t="s">
        <v>1197</v>
      </c>
      <c r="CI5" s="591" t="s">
        <v>1197</v>
      </c>
      <c r="CJ5" s="591" t="s">
        <v>1197</v>
      </c>
      <c r="CK5" s="591" t="s">
        <v>1197</v>
      </c>
      <c r="CL5" s="590" t="s">
        <v>1197</v>
      </c>
      <c r="CM5" s="590" t="s">
        <v>1197</v>
      </c>
      <c r="CN5" s="590" t="s">
        <v>1197</v>
      </c>
      <c r="CO5" s="590" t="s">
        <v>1197</v>
      </c>
      <c r="CP5" s="590" t="s">
        <v>1197</v>
      </c>
      <c r="CQ5" s="590" t="s">
        <v>1197</v>
      </c>
      <c r="CR5" s="590" t="s">
        <v>1197</v>
      </c>
      <c r="CS5" s="590" t="s">
        <v>1197</v>
      </c>
      <c r="CT5" s="590" t="s">
        <v>1197</v>
      </c>
      <c r="CU5" s="590" t="s">
        <v>1197</v>
      </c>
      <c r="CV5" s="590" t="s">
        <v>1197</v>
      </c>
      <c r="CW5" s="590" t="s">
        <v>1197</v>
      </c>
      <c r="CX5" s="590" t="s">
        <v>1197</v>
      </c>
      <c r="CY5" s="590" t="s">
        <v>1197</v>
      </c>
      <c r="CZ5" s="590" t="s">
        <v>1197</v>
      </c>
      <c r="DA5" s="590" t="s">
        <v>1197</v>
      </c>
      <c r="DB5" s="590" t="s">
        <v>1197</v>
      </c>
      <c r="DC5" s="590" t="s">
        <v>1197</v>
      </c>
      <c r="DD5" s="590" t="s">
        <v>1197</v>
      </c>
      <c r="DE5" s="590" t="s">
        <v>1197</v>
      </c>
      <c r="DF5" s="590" t="s">
        <v>1197</v>
      </c>
      <c r="DG5" s="590" t="s">
        <v>1197</v>
      </c>
      <c r="DH5" s="590" t="s">
        <v>1197</v>
      </c>
      <c r="DI5" s="590" t="s">
        <v>1197</v>
      </c>
      <c r="DJ5" s="591" t="s">
        <v>1197</v>
      </c>
      <c r="DK5" s="591" t="s">
        <v>1197</v>
      </c>
      <c r="DL5" s="591"/>
      <c r="DM5" s="591"/>
      <c r="DN5" s="591"/>
      <c r="DO5" s="591"/>
      <c r="DP5" s="591"/>
      <c r="DQ5" s="591"/>
      <c r="DR5" s="591"/>
      <c r="DS5" s="591"/>
      <c r="DT5" s="591"/>
      <c r="DU5" s="591"/>
      <c r="DV5" s="591"/>
      <c r="DW5" s="591"/>
      <c r="DX5" s="591"/>
      <c r="DY5" s="591"/>
      <c r="DZ5" s="591"/>
      <c r="EA5" s="591"/>
      <c r="EB5" s="591"/>
      <c r="EC5" s="591"/>
      <c r="ED5" s="591"/>
      <c r="EE5" s="591"/>
      <c r="EF5" s="591"/>
      <c r="EG5" s="591"/>
      <c r="EH5" s="591"/>
      <c r="EI5" s="591"/>
      <c r="EJ5" s="591"/>
      <c r="EK5" s="591"/>
      <c r="EL5" s="591"/>
      <c r="EM5" s="592"/>
      <c r="EN5" s="592"/>
      <c r="EO5" s="592"/>
      <c r="EP5" s="592"/>
      <c r="EQ5" s="592"/>
      <c r="ER5" s="592"/>
      <c r="ES5" s="592"/>
      <c r="ET5" s="592"/>
      <c r="EU5" s="592"/>
      <c r="EV5" s="592"/>
      <c r="EW5" s="592"/>
      <c r="EX5" s="592"/>
      <c r="EY5" s="592"/>
      <c r="EZ5" s="592"/>
      <c r="FA5" s="592"/>
      <c r="FB5" s="592"/>
      <c r="FC5" s="592"/>
      <c r="FD5" s="590"/>
      <c r="FE5" s="590"/>
      <c r="FF5" s="590"/>
      <c r="FG5" s="590"/>
      <c r="FH5" s="590"/>
      <c r="FI5" s="590"/>
      <c r="FJ5" s="590"/>
      <c r="FK5" s="590"/>
      <c r="FL5" s="590"/>
      <c r="FM5" s="590"/>
      <c r="FN5" s="590"/>
      <c r="FO5" s="590"/>
      <c r="FP5" s="590"/>
      <c r="FQ5" s="590"/>
      <c r="FR5" s="590"/>
      <c r="FS5" s="590"/>
      <c r="FT5" s="590"/>
      <c r="FU5" s="590"/>
      <c r="FV5" s="590"/>
      <c r="FW5" s="590"/>
      <c r="FX5" s="590"/>
      <c r="FY5" s="590"/>
      <c r="FZ5" s="590"/>
      <c r="GA5" s="590"/>
      <c r="GB5" s="590"/>
      <c r="GC5" s="590"/>
      <c r="GD5" s="590"/>
      <c r="GE5" s="592"/>
      <c r="GF5" s="592"/>
      <c r="GG5" s="592"/>
      <c r="GH5" s="592"/>
      <c r="GI5" s="592"/>
      <c r="GJ5" s="592"/>
      <c r="GK5" s="592"/>
      <c r="GL5" s="592"/>
      <c r="GM5" s="592"/>
      <c r="GN5" s="592"/>
      <c r="GO5" s="592"/>
      <c r="GP5" s="592"/>
      <c r="GQ5" s="592"/>
      <c r="GR5" s="592"/>
      <c r="GS5" s="592"/>
      <c r="GT5" s="592"/>
      <c r="GU5" s="592"/>
      <c r="GV5" s="591"/>
      <c r="GW5" s="591"/>
      <c r="GX5" s="591"/>
      <c r="GY5" s="591"/>
      <c r="GZ5" s="591"/>
      <c r="HA5" s="593"/>
      <c r="HB5" s="593"/>
      <c r="HC5" s="593"/>
      <c r="HD5" s="593"/>
      <c r="HE5" s="593"/>
      <c r="HF5" s="593"/>
      <c r="HG5" s="593"/>
      <c r="HH5" s="593"/>
      <c r="HI5" s="593"/>
      <c r="HJ5" s="593"/>
      <c r="HK5" s="593"/>
      <c r="HL5" s="593"/>
      <c r="HM5" s="594"/>
      <c r="HN5" s="594"/>
      <c r="HO5" s="594"/>
      <c r="HP5" s="594"/>
      <c r="HQ5" s="594"/>
      <c r="HR5" s="594"/>
      <c r="HS5" s="594"/>
      <c r="HT5" s="594"/>
      <c r="HU5" s="594"/>
      <c r="HV5" s="594"/>
      <c r="HW5" s="594"/>
      <c r="HX5" s="594"/>
      <c r="HY5" s="594"/>
      <c r="HZ5" s="594"/>
      <c r="IA5" s="594"/>
      <c r="IB5" s="594"/>
      <c r="IC5" s="594"/>
      <c r="ID5" s="595"/>
      <c r="IE5" s="596"/>
    </row>
    <row r="6" s="638" customFormat="true" ht="75.75" hidden="false" customHeight="true" outlineLevel="0" collapsed="false">
      <c r="A6" s="598" t="str">
        <f aca="false">IFERROR(COUNTIF(F5:FW5,"Yes")/SUM(COUNTIF(F5:FW5,"Yes"),COUNTIF(F5:FW5,"No")),"")</f>
        <v/>
      </c>
      <c r="B6" s="599" t="s">
        <v>1198</v>
      </c>
      <c r="C6" s="600"/>
      <c r="D6" s="600"/>
      <c r="E6" s="600"/>
      <c r="F6" s="601" t="s">
        <v>1199</v>
      </c>
      <c r="G6" s="602" t="s">
        <v>1200</v>
      </c>
      <c r="H6" s="602" t="s">
        <v>1201</v>
      </c>
      <c r="I6" s="602" t="s">
        <v>1202</v>
      </c>
      <c r="J6" s="602" t="s">
        <v>1203</v>
      </c>
      <c r="K6" s="602" t="s">
        <v>1204</v>
      </c>
      <c r="L6" s="602" t="s">
        <v>1205</v>
      </c>
      <c r="M6" s="602" t="s">
        <v>1206</v>
      </c>
      <c r="N6" s="602" t="s">
        <v>1207</v>
      </c>
      <c r="O6" s="602" t="s">
        <v>1208</v>
      </c>
      <c r="P6" s="602" t="s">
        <v>1209</v>
      </c>
      <c r="Q6" s="602" t="s">
        <v>1210</v>
      </c>
      <c r="R6" s="602" t="s">
        <v>1211</v>
      </c>
      <c r="S6" s="602" t="s">
        <v>1212</v>
      </c>
      <c r="T6" s="602" t="s">
        <v>1213</v>
      </c>
      <c r="U6" s="602" t="s">
        <v>1214</v>
      </c>
      <c r="V6" s="603" t="s">
        <v>1215</v>
      </c>
      <c r="W6" s="601" t="s">
        <v>1216</v>
      </c>
      <c r="X6" s="602" t="s">
        <v>1217</v>
      </c>
      <c r="Y6" s="602" t="s">
        <v>1218</v>
      </c>
      <c r="Z6" s="602" t="s">
        <v>1218</v>
      </c>
      <c r="AA6" s="602" t="s">
        <v>1219</v>
      </c>
      <c r="AB6" s="602" t="s">
        <v>1220</v>
      </c>
      <c r="AC6" s="602" t="s">
        <v>1221</v>
      </c>
      <c r="AD6" s="602" t="s">
        <v>1222</v>
      </c>
      <c r="AE6" s="602" t="s">
        <v>1223</v>
      </c>
      <c r="AF6" s="602" t="s">
        <v>1224</v>
      </c>
      <c r="AG6" s="602" t="s">
        <v>1225</v>
      </c>
      <c r="AH6" s="602" t="s">
        <v>1226</v>
      </c>
      <c r="AI6" s="602" t="s">
        <v>1227</v>
      </c>
      <c r="AJ6" s="602" t="s">
        <v>1228</v>
      </c>
      <c r="AK6" s="602" t="s">
        <v>1229</v>
      </c>
      <c r="AL6" s="602" t="s">
        <v>1230</v>
      </c>
      <c r="AM6" s="603" t="s">
        <v>1231</v>
      </c>
      <c r="AN6" s="604" t="s">
        <v>1232</v>
      </c>
      <c r="AO6" s="605" t="s">
        <v>1233</v>
      </c>
      <c r="AP6" s="605" t="s">
        <v>1234</v>
      </c>
      <c r="AQ6" s="605" t="s">
        <v>1235</v>
      </c>
      <c r="AR6" s="605" t="s">
        <v>1236</v>
      </c>
      <c r="AS6" s="605" t="s">
        <v>1237</v>
      </c>
      <c r="AT6" s="605" t="s">
        <v>1238</v>
      </c>
      <c r="AU6" s="605" t="s">
        <v>1239</v>
      </c>
      <c r="AV6" s="605" t="s">
        <v>1240</v>
      </c>
      <c r="AW6" s="605" t="s">
        <v>1241</v>
      </c>
      <c r="AX6" s="605" t="s">
        <v>1242</v>
      </c>
      <c r="AY6" s="605" t="s">
        <v>1243</v>
      </c>
      <c r="AZ6" s="605" t="s">
        <v>1244</v>
      </c>
      <c r="BA6" s="605" t="s">
        <v>1245</v>
      </c>
      <c r="BB6" s="605" t="s">
        <v>1246</v>
      </c>
      <c r="BC6" s="605" t="s">
        <v>1247</v>
      </c>
      <c r="BD6" s="606" t="s">
        <v>1248</v>
      </c>
      <c r="BE6" s="601" t="s">
        <v>1249</v>
      </c>
      <c r="BF6" s="602" t="s">
        <v>1250</v>
      </c>
      <c r="BG6" s="602" t="s">
        <v>1251</v>
      </c>
      <c r="BH6" s="602" t="s">
        <v>1252</v>
      </c>
      <c r="BI6" s="602" t="s">
        <v>1253</v>
      </c>
      <c r="BJ6" s="602" t="s">
        <v>1254</v>
      </c>
      <c r="BK6" s="602" t="s">
        <v>1255</v>
      </c>
      <c r="BL6" s="602" t="s">
        <v>1256</v>
      </c>
      <c r="BM6" s="602" t="s">
        <v>1257</v>
      </c>
      <c r="BN6" s="602" t="s">
        <v>1258</v>
      </c>
      <c r="BO6" s="602" t="s">
        <v>1259</v>
      </c>
      <c r="BP6" s="602" t="s">
        <v>1260</v>
      </c>
      <c r="BQ6" s="602" t="s">
        <v>1261</v>
      </c>
      <c r="BR6" s="602" t="s">
        <v>1262</v>
      </c>
      <c r="BS6" s="602" t="s">
        <v>1263</v>
      </c>
      <c r="BT6" s="602" t="s">
        <v>1264</v>
      </c>
      <c r="BU6" s="602" t="s">
        <v>1265</v>
      </c>
      <c r="BV6" s="602" t="s">
        <v>1266</v>
      </c>
      <c r="BW6" s="607" t="s">
        <v>1267</v>
      </c>
      <c r="BX6" s="608" t="s">
        <v>1268</v>
      </c>
      <c r="BY6" s="609" t="s">
        <v>1269</v>
      </c>
      <c r="BZ6" s="609" t="s">
        <v>1270</v>
      </c>
      <c r="CA6" s="609" t="s">
        <v>1271</v>
      </c>
      <c r="CB6" s="609" t="s">
        <v>1272</v>
      </c>
      <c r="CC6" s="609" t="s">
        <v>1273</v>
      </c>
      <c r="CD6" s="609" t="s">
        <v>1274</v>
      </c>
      <c r="CE6" s="609" t="s">
        <v>1275</v>
      </c>
      <c r="CF6" s="609" t="s">
        <v>1276</v>
      </c>
      <c r="CG6" s="609" t="s">
        <v>1277</v>
      </c>
      <c r="CH6" s="609" t="s">
        <v>1278</v>
      </c>
      <c r="CI6" s="609" t="s">
        <v>1279</v>
      </c>
      <c r="CJ6" s="609" t="s">
        <v>1280</v>
      </c>
      <c r="CK6" s="609" t="s">
        <v>1281</v>
      </c>
      <c r="CL6" s="609" t="s">
        <v>1282</v>
      </c>
      <c r="CM6" s="609" t="s">
        <v>1283</v>
      </c>
      <c r="CN6" s="609" t="s">
        <v>1284</v>
      </c>
      <c r="CO6" s="609" t="s">
        <v>1285</v>
      </c>
      <c r="CP6" s="609" t="s">
        <v>1286</v>
      </c>
      <c r="CQ6" s="607" t="s">
        <v>1287</v>
      </c>
      <c r="CR6" s="610" t="s">
        <v>1288</v>
      </c>
      <c r="CS6" s="609" t="s">
        <v>1289</v>
      </c>
      <c r="CT6" s="609" t="s">
        <v>1290</v>
      </c>
      <c r="CU6" s="609" t="s">
        <v>1291</v>
      </c>
      <c r="CV6" s="609" t="s">
        <v>1292</v>
      </c>
      <c r="CW6" s="609" t="s">
        <v>1293</v>
      </c>
      <c r="CX6" s="609" t="s">
        <v>1294</v>
      </c>
      <c r="CY6" s="609" t="s">
        <v>1295</v>
      </c>
      <c r="CZ6" s="609" t="s">
        <v>1296</v>
      </c>
      <c r="DA6" s="609" t="s">
        <v>1297</v>
      </c>
      <c r="DB6" s="609" t="s">
        <v>1298</v>
      </c>
      <c r="DC6" s="609" t="s">
        <v>1299</v>
      </c>
      <c r="DD6" s="609" t="s">
        <v>1284</v>
      </c>
      <c r="DE6" s="609" t="s">
        <v>1300</v>
      </c>
      <c r="DF6" s="609" t="s">
        <v>1301</v>
      </c>
      <c r="DG6" s="609" t="s">
        <v>1302</v>
      </c>
      <c r="DH6" s="609" t="s">
        <v>1303</v>
      </c>
      <c r="DI6" s="609" t="s">
        <v>1304</v>
      </c>
      <c r="DJ6" s="609" t="s">
        <v>1305</v>
      </c>
      <c r="DK6" s="609" t="s">
        <v>1306</v>
      </c>
      <c r="DL6" s="609" t="s">
        <v>1307</v>
      </c>
      <c r="DM6" s="609" t="s">
        <v>1308</v>
      </c>
      <c r="DN6" s="611" t="s">
        <v>1309</v>
      </c>
      <c r="DO6" s="604" t="s">
        <v>1310</v>
      </c>
      <c r="DP6" s="604" t="s">
        <v>1310</v>
      </c>
      <c r="DQ6" s="612" t="s">
        <v>1311</v>
      </c>
      <c r="DR6" s="612" t="s">
        <v>1312</v>
      </c>
      <c r="DS6" s="605" t="s">
        <v>1313</v>
      </c>
      <c r="DT6" s="613" t="s">
        <v>1314</v>
      </c>
      <c r="DU6" s="613" t="s">
        <v>1314</v>
      </c>
      <c r="DV6" s="613" t="s">
        <v>1315</v>
      </c>
      <c r="DW6" s="614" t="s">
        <v>1316</v>
      </c>
      <c r="DX6" s="614" t="s">
        <v>1316</v>
      </c>
      <c r="DY6" s="615" t="s">
        <v>1317</v>
      </c>
      <c r="DZ6" s="613" t="s">
        <v>1318</v>
      </c>
      <c r="EA6" s="614" t="s">
        <v>1319</v>
      </c>
      <c r="EB6" s="614" t="s">
        <v>1320</v>
      </c>
      <c r="EC6" s="615" t="s">
        <v>1321</v>
      </c>
      <c r="ED6" s="613" t="s">
        <v>1322</v>
      </c>
      <c r="EE6" s="613" t="s">
        <v>1323</v>
      </c>
      <c r="EF6" s="613" t="s">
        <v>1323</v>
      </c>
      <c r="EG6" s="613" t="s">
        <v>1323</v>
      </c>
      <c r="EH6" s="614" t="s">
        <v>1324</v>
      </c>
      <c r="EI6" s="614" t="s">
        <v>1325</v>
      </c>
      <c r="EJ6" s="614" t="s">
        <v>1326</v>
      </c>
      <c r="EK6" s="613" t="s">
        <v>1327</v>
      </c>
      <c r="EL6" s="615" t="s">
        <v>1328</v>
      </c>
      <c r="EM6" s="615" t="s">
        <v>1329</v>
      </c>
      <c r="EN6" s="616" t="s">
        <v>1330</v>
      </c>
      <c r="EO6" s="617" t="s">
        <v>1331</v>
      </c>
      <c r="EP6" s="571" t="s">
        <v>1332</v>
      </c>
      <c r="EQ6" s="571" t="s">
        <v>1333</v>
      </c>
      <c r="ER6" s="571" t="s">
        <v>1334</v>
      </c>
      <c r="ES6" s="571" t="s">
        <v>1335</v>
      </c>
      <c r="ET6" s="571" t="s">
        <v>1336</v>
      </c>
      <c r="EU6" s="571" t="s">
        <v>1337</v>
      </c>
      <c r="EV6" s="571" t="s">
        <v>1338</v>
      </c>
      <c r="EW6" s="571" t="s">
        <v>1339</v>
      </c>
      <c r="EX6" s="571" t="s">
        <v>1340</v>
      </c>
      <c r="EY6" s="571" t="s">
        <v>1340</v>
      </c>
      <c r="EZ6" s="571" t="s">
        <v>1341</v>
      </c>
      <c r="FA6" s="571" t="s">
        <v>1342</v>
      </c>
      <c r="FB6" s="571" t="s">
        <v>1343</v>
      </c>
      <c r="FC6" s="571" t="s">
        <v>1344</v>
      </c>
      <c r="FD6" s="571" t="s">
        <v>1345</v>
      </c>
      <c r="FE6" s="571" t="s">
        <v>1346</v>
      </c>
      <c r="FF6" s="571" t="s">
        <v>1347</v>
      </c>
      <c r="FG6" s="571" t="s">
        <v>1348</v>
      </c>
      <c r="FH6" s="571" t="s">
        <v>1349</v>
      </c>
      <c r="FI6" s="571" t="s">
        <v>1350</v>
      </c>
      <c r="FJ6" s="618" t="s">
        <v>1351</v>
      </c>
      <c r="FK6" s="617" t="s">
        <v>1352</v>
      </c>
      <c r="FL6" s="571" t="s">
        <v>1353</v>
      </c>
      <c r="FM6" s="571" t="s">
        <v>1354</v>
      </c>
      <c r="FN6" s="571" t="s">
        <v>1355</v>
      </c>
      <c r="FO6" s="571" t="s">
        <v>1356</v>
      </c>
      <c r="FP6" s="571" t="s">
        <v>1357</v>
      </c>
      <c r="FQ6" s="571" t="s">
        <v>1358</v>
      </c>
      <c r="FR6" s="571" t="s">
        <v>1359</v>
      </c>
      <c r="FS6" s="571" t="s">
        <v>1360</v>
      </c>
      <c r="FT6" s="571" t="s">
        <v>1361</v>
      </c>
      <c r="FU6" s="571" t="s">
        <v>1362</v>
      </c>
      <c r="FV6" s="571" t="s">
        <v>1363</v>
      </c>
      <c r="FW6" s="571" t="s">
        <v>1364</v>
      </c>
      <c r="FX6" s="571" t="s">
        <v>1365</v>
      </c>
      <c r="FY6" s="571" t="s">
        <v>1364</v>
      </c>
      <c r="FZ6" s="571" t="s">
        <v>1366</v>
      </c>
      <c r="GA6" s="571" t="s">
        <v>1367</v>
      </c>
      <c r="GB6" s="571" t="s">
        <v>1368</v>
      </c>
      <c r="GC6" s="571" t="s">
        <v>1366</v>
      </c>
      <c r="GD6" s="571" t="s">
        <v>1369</v>
      </c>
      <c r="GE6" s="571" t="s">
        <v>1368</v>
      </c>
      <c r="GF6" s="570" t="s">
        <v>1370</v>
      </c>
      <c r="GG6" s="570" t="s">
        <v>1371</v>
      </c>
      <c r="GH6" s="570" t="s">
        <v>1372</v>
      </c>
      <c r="GI6" s="619" t="s">
        <v>1373</v>
      </c>
      <c r="GJ6" s="620" t="s">
        <v>1374</v>
      </c>
      <c r="GK6" s="621" t="s">
        <v>1375</v>
      </c>
      <c r="GL6" s="622" t="s">
        <v>1376</v>
      </c>
      <c r="GM6" s="602" t="s">
        <v>1377</v>
      </c>
      <c r="GN6" s="602" t="s">
        <v>1378</v>
      </c>
      <c r="GO6" s="602" t="s">
        <v>1379</v>
      </c>
      <c r="GP6" s="602" t="s">
        <v>1378</v>
      </c>
      <c r="GQ6" s="602" t="s">
        <v>1380</v>
      </c>
      <c r="GR6" s="602" t="s">
        <v>1381</v>
      </c>
      <c r="GS6" s="602" t="s">
        <v>1382</v>
      </c>
      <c r="GT6" s="602" t="s">
        <v>1383</v>
      </c>
      <c r="GU6" s="602" t="s">
        <v>1384</v>
      </c>
      <c r="GV6" s="602" t="s">
        <v>1385</v>
      </c>
      <c r="GW6" s="602" t="s">
        <v>1386</v>
      </c>
      <c r="GX6" s="602" t="s">
        <v>1387</v>
      </c>
      <c r="GY6" s="602" t="s">
        <v>1388</v>
      </c>
      <c r="GZ6" s="602" t="s">
        <v>1389</v>
      </c>
      <c r="HA6" s="602" t="s">
        <v>1390</v>
      </c>
      <c r="HB6" s="602" t="s">
        <v>1391</v>
      </c>
      <c r="HC6" s="602" t="s">
        <v>1392</v>
      </c>
      <c r="HD6" s="623" t="s">
        <v>1393</v>
      </c>
      <c r="HE6" s="570" t="s">
        <v>1394</v>
      </c>
      <c r="HF6" s="570" t="s">
        <v>1382</v>
      </c>
      <c r="HG6" s="570" t="s">
        <v>1395</v>
      </c>
      <c r="HH6" s="570" t="s">
        <v>1395</v>
      </c>
      <c r="HI6" s="619" t="s">
        <v>1373</v>
      </c>
      <c r="HJ6" s="604" t="s">
        <v>1396</v>
      </c>
      <c r="HK6" s="612" t="s">
        <v>1396</v>
      </c>
      <c r="HL6" s="612" t="s">
        <v>1396</v>
      </c>
      <c r="HM6" s="605" t="s">
        <v>1397</v>
      </c>
      <c r="HN6" s="605" t="s">
        <v>1398</v>
      </c>
      <c r="HO6" s="605" t="s">
        <v>1398</v>
      </c>
      <c r="HP6" s="605" t="s">
        <v>1399</v>
      </c>
      <c r="HQ6" s="605" t="s">
        <v>1400</v>
      </c>
      <c r="HR6" s="605" t="s">
        <v>1401</v>
      </c>
      <c r="HS6" s="605" t="s">
        <v>1402</v>
      </c>
      <c r="HT6" s="605" t="s">
        <v>1402</v>
      </c>
      <c r="HU6" s="605" t="s">
        <v>1403</v>
      </c>
      <c r="HV6" s="615" t="s">
        <v>1404</v>
      </c>
      <c r="HW6" s="605" t="s">
        <v>1405</v>
      </c>
      <c r="HX6" s="605" t="s">
        <v>1406</v>
      </c>
      <c r="HY6" s="605" t="s">
        <v>1407</v>
      </c>
      <c r="HZ6" s="605" t="s">
        <v>1408</v>
      </c>
      <c r="IA6" s="615" t="s">
        <v>1409</v>
      </c>
      <c r="IB6" s="605" t="s">
        <v>1410</v>
      </c>
      <c r="IC6" s="624" t="s">
        <v>1411</v>
      </c>
      <c r="ID6" s="624" t="s">
        <v>1412</v>
      </c>
      <c r="IE6" s="625" t="s">
        <v>1413</v>
      </c>
      <c r="IF6" s="625" t="s">
        <v>1405</v>
      </c>
      <c r="IG6" s="626" t="s">
        <v>1414</v>
      </c>
      <c r="IH6" s="604" t="s">
        <v>1415</v>
      </c>
      <c r="II6" s="612" t="s">
        <v>1416</v>
      </c>
      <c r="IJ6" s="612" t="s">
        <v>1417</v>
      </c>
      <c r="IK6" s="605" t="s">
        <v>1418</v>
      </c>
      <c r="IL6" s="605" t="s">
        <v>1419</v>
      </c>
      <c r="IM6" s="605" t="s">
        <v>1420</v>
      </c>
      <c r="IN6" s="605" t="s">
        <v>1421</v>
      </c>
      <c r="IO6" s="605" t="s">
        <v>1401</v>
      </c>
      <c r="IP6" s="605" t="s">
        <v>1422</v>
      </c>
      <c r="IQ6" s="605" t="s">
        <v>1423</v>
      </c>
      <c r="IR6" s="615" t="s">
        <v>1424</v>
      </c>
      <c r="IS6" s="605" t="s">
        <v>1411</v>
      </c>
      <c r="IT6" s="605" t="s">
        <v>1404</v>
      </c>
      <c r="IU6" s="627" t="s">
        <v>1414</v>
      </c>
      <c r="IV6" s="628" t="s">
        <v>1425</v>
      </c>
      <c r="IW6" s="574" t="s">
        <v>1426</v>
      </c>
      <c r="IX6" s="629" t="s">
        <v>1427</v>
      </c>
      <c r="IY6" s="629" t="s">
        <v>1428</v>
      </c>
      <c r="IZ6" s="629" t="s">
        <v>1429</v>
      </c>
      <c r="JA6" s="629" t="s">
        <v>1430</v>
      </c>
      <c r="JB6" s="629" t="s">
        <v>1431</v>
      </c>
      <c r="JC6" s="629" t="s">
        <v>1432</v>
      </c>
      <c r="JD6" s="629" t="s">
        <v>1433</v>
      </c>
      <c r="JE6" s="629" t="s">
        <v>1434</v>
      </c>
      <c r="JF6" s="629" t="s">
        <v>1434</v>
      </c>
      <c r="JG6" s="629" t="s">
        <v>1435</v>
      </c>
      <c r="JH6" s="629" t="s">
        <v>1436</v>
      </c>
      <c r="JI6" s="629" t="s">
        <v>1437</v>
      </c>
      <c r="JJ6" s="629" t="s">
        <v>1438</v>
      </c>
      <c r="JK6" s="629" t="s">
        <v>1439</v>
      </c>
      <c r="JL6" s="630" t="s">
        <v>1440</v>
      </c>
      <c r="JM6" s="631" t="s">
        <v>1441</v>
      </c>
      <c r="JN6" s="632" t="s">
        <v>1442</v>
      </c>
      <c r="JO6" s="632" t="s">
        <v>1443</v>
      </c>
      <c r="JP6" s="632" t="s">
        <v>1441</v>
      </c>
      <c r="JQ6" s="632" t="s">
        <v>1444</v>
      </c>
      <c r="JR6" s="632" t="s">
        <v>1445</v>
      </c>
      <c r="JS6" s="632" t="s">
        <v>1446</v>
      </c>
      <c r="JT6" s="632" t="s">
        <v>1447</v>
      </c>
      <c r="JU6" s="632" t="s">
        <v>1447</v>
      </c>
      <c r="JV6" s="632" t="s">
        <v>1448</v>
      </c>
      <c r="JW6" s="632" t="s">
        <v>1449</v>
      </c>
      <c r="JX6" s="560" t="s">
        <v>1450</v>
      </c>
      <c r="JY6" s="632" t="s">
        <v>1413</v>
      </c>
      <c r="JZ6" s="632" t="s">
        <v>1451</v>
      </c>
      <c r="KA6" s="632" t="s">
        <v>1452</v>
      </c>
      <c r="KB6" s="632" t="s">
        <v>1452</v>
      </c>
      <c r="KC6" s="632" t="s">
        <v>1453</v>
      </c>
      <c r="KD6" s="632" t="s">
        <v>1454</v>
      </c>
      <c r="KE6" s="633" t="s">
        <v>1455</v>
      </c>
      <c r="KF6" s="633" t="s">
        <v>1456</v>
      </c>
      <c r="KG6" s="633" t="s">
        <v>1455</v>
      </c>
      <c r="KH6" s="634" t="s">
        <v>1457</v>
      </c>
      <c r="KI6" s="635" t="s">
        <v>1458</v>
      </c>
      <c r="KJ6" s="635" t="s">
        <v>1458</v>
      </c>
      <c r="KK6" s="635" t="s">
        <v>1459</v>
      </c>
      <c r="KL6" s="635" t="s">
        <v>1459</v>
      </c>
      <c r="KM6" s="635" t="s">
        <v>1459</v>
      </c>
      <c r="KN6" s="635" t="s">
        <v>1456</v>
      </c>
      <c r="KO6" s="635" t="s">
        <v>1456</v>
      </c>
      <c r="KP6" s="635" t="s">
        <v>1456</v>
      </c>
      <c r="KQ6" s="635" t="s">
        <v>1460</v>
      </c>
      <c r="KR6" s="635" t="s">
        <v>1461</v>
      </c>
      <c r="KS6" s="635" t="s">
        <v>1462</v>
      </c>
      <c r="KT6" s="635" t="s">
        <v>1463</v>
      </c>
      <c r="KU6" s="635" t="s">
        <v>1459</v>
      </c>
      <c r="KV6" s="635" t="s">
        <v>1464</v>
      </c>
      <c r="KW6" s="635" t="s">
        <v>1462</v>
      </c>
      <c r="KX6" s="635" t="s">
        <v>1465</v>
      </c>
      <c r="KY6" s="635" t="s">
        <v>1466</v>
      </c>
      <c r="KZ6" s="635" t="s">
        <v>1467</v>
      </c>
      <c r="LA6" s="636" t="s">
        <v>1468</v>
      </c>
      <c r="LB6" s="628" t="s">
        <v>1469</v>
      </c>
      <c r="LC6" s="629" t="s">
        <v>1470</v>
      </c>
      <c r="LD6" s="629" t="s">
        <v>1470</v>
      </c>
      <c r="LE6" s="629" t="s">
        <v>1471</v>
      </c>
      <c r="LF6" s="629" t="s">
        <v>1472</v>
      </c>
      <c r="LG6" s="629" t="s">
        <v>1473</v>
      </c>
      <c r="LH6" s="629" t="s">
        <v>1474</v>
      </c>
      <c r="LI6" s="629" t="s">
        <v>1475</v>
      </c>
      <c r="LJ6" s="629" t="s">
        <v>1476</v>
      </c>
      <c r="LK6" s="629" t="s">
        <v>1477</v>
      </c>
      <c r="LL6" s="629" t="s">
        <v>1478</v>
      </c>
      <c r="LM6" s="629" t="s">
        <v>1479</v>
      </c>
      <c r="LN6" s="629" t="s">
        <v>1480</v>
      </c>
      <c r="LO6" s="629" t="s">
        <v>1481</v>
      </c>
      <c r="LP6" s="629" t="s">
        <v>1482</v>
      </c>
      <c r="LQ6" s="629" t="s">
        <v>1483</v>
      </c>
      <c r="LR6" s="630" t="s">
        <v>1484</v>
      </c>
      <c r="LS6" s="628" t="s">
        <v>1485</v>
      </c>
      <c r="LT6" s="629" t="s">
        <v>1486</v>
      </c>
      <c r="LU6" s="629" t="s">
        <v>1487</v>
      </c>
      <c r="LV6" s="629" t="s">
        <v>1488</v>
      </c>
      <c r="LW6" s="629" t="s">
        <v>1489</v>
      </c>
      <c r="LX6" s="629" t="s">
        <v>1490</v>
      </c>
      <c r="LY6" s="629" t="s">
        <v>1486</v>
      </c>
      <c r="LZ6" s="629" t="s">
        <v>1491</v>
      </c>
      <c r="MA6" s="629" t="s">
        <v>1492</v>
      </c>
      <c r="MB6" s="629" t="s">
        <v>1489</v>
      </c>
      <c r="MC6" s="629" t="s">
        <v>1493</v>
      </c>
      <c r="MD6" s="629" t="s">
        <v>1494</v>
      </c>
      <c r="ME6" s="629" t="s">
        <v>1495</v>
      </c>
      <c r="MF6" s="629" t="s">
        <v>1496</v>
      </c>
      <c r="MG6" s="629" t="s">
        <v>1496</v>
      </c>
      <c r="MH6" s="629" t="s">
        <v>1497</v>
      </c>
      <c r="MI6" s="637" t="s">
        <v>1498</v>
      </c>
      <c r="MJ6" s="628" t="s">
        <v>1499</v>
      </c>
      <c r="MK6" s="629" t="s">
        <v>1500</v>
      </c>
      <c r="ML6" s="629" t="s">
        <v>1501</v>
      </c>
      <c r="MM6" s="629" t="s">
        <v>1502</v>
      </c>
      <c r="MN6" s="629" t="s">
        <v>1503</v>
      </c>
      <c r="MO6" s="629" t="s">
        <v>1504</v>
      </c>
      <c r="MP6" s="629" t="s">
        <v>1505</v>
      </c>
      <c r="MQ6" s="629" t="s">
        <v>1500</v>
      </c>
      <c r="MR6" s="629" t="s">
        <v>1504</v>
      </c>
      <c r="MS6" s="629" t="s">
        <v>1506</v>
      </c>
      <c r="MT6" s="629" t="s">
        <v>1507</v>
      </c>
      <c r="MU6" s="629" t="s">
        <v>1508</v>
      </c>
      <c r="MV6" s="629" t="s">
        <v>1509</v>
      </c>
      <c r="MW6" s="629" t="s">
        <v>1510</v>
      </c>
      <c r="MX6" s="629" t="s">
        <v>1511</v>
      </c>
      <c r="MY6" s="629" t="s">
        <v>1512</v>
      </c>
      <c r="MZ6" s="630" t="s">
        <v>1513</v>
      </c>
    </row>
    <row r="7" s="76" customFormat="true" ht="16.5" hidden="false" customHeight="true" outlineLevel="0" collapsed="false">
      <c r="A7" s="639"/>
      <c r="B7" s="639"/>
      <c r="C7" s="639"/>
      <c r="D7" s="640" t="s">
        <v>1514</v>
      </c>
      <c r="E7" s="640"/>
      <c r="F7" s="604" t="n">
        <v>1</v>
      </c>
      <c r="G7" s="605" t="n">
        <v>2</v>
      </c>
      <c r="H7" s="605" t="n">
        <v>3</v>
      </c>
      <c r="I7" s="605" t="n">
        <v>4</v>
      </c>
      <c r="J7" s="605" t="n">
        <v>5</v>
      </c>
      <c r="K7" s="605" t="n">
        <v>6</v>
      </c>
      <c r="L7" s="605" t="n">
        <v>7</v>
      </c>
      <c r="M7" s="605" t="n">
        <v>8</v>
      </c>
      <c r="N7" s="605" t="n">
        <v>9</v>
      </c>
      <c r="O7" s="605" t="n">
        <v>10</v>
      </c>
      <c r="P7" s="605" t="n">
        <v>11</v>
      </c>
      <c r="Q7" s="605" t="n">
        <v>12</v>
      </c>
      <c r="R7" s="605" t="n">
        <v>13</v>
      </c>
      <c r="S7" s="605" t="n">
        <v>14</v>
      </c>
      <c r="T7" s="605" t="n">
        <v>15</v>
      </c>
      <c r="U7" s="605" t="n">
        <v>16</v>
      </c>
      <c r="V7" s="606" t="n">
        <v>17</v>
      </c>
      <c r="W7" s="604" t="n">
        <v>1</v>
      </c>
      <c r="X7" s="605" t="n">
        <v>2</v>
      </c>
      <c r="Y7" s="605" t="n">
        <v>3</v>
      </c>
      <c r="Z7" s="605" t="n">
        <v>4</v>
      </c>
      <c r="AA7" s="605" t="n">
        <v>5</v>
      </c>
      <c r="AB7" s="605" t="n">
        <v>6</v>
      </c>
      <c r="AC7" s="605" t="n">
        <v>7</v>
      </c>
      <c r="AD7" s="605" t="n">
        <v>8</v>
      </c>
      <c r="AE7" s="605" t="n">
        <v>9</v>
      </c>
      <c r="AF7" s="605" t="n">
        <v>10</v>
      </c>
      <c r="AG7" s="605" t="n">
        <v>11</v>
      </c>
      <c r="AH7" s="605" t="n">
        <v>12</v>
      </c>
      <c r="AI7" s="605" t="n">
        <v>13</v>
      </c>
      <c r="AJ7" s="605" t="n">
        <v>14</v>
      </c>
      <c r="AK7" s="605" t="n">
        <v>15</v>
      </c>
      <c r="AL7" s="605" t="n">
        <v>16</v>
      </c>
      <c r="AM7" s="606" t="n">
        <v>17</v>
      </c>
      <c r="AN7" s="641" t="n">
        <v>1</v>
      </c>
      <c r="AO7" s="642" t="n">
        <v>2</v>
      </c>
      <c r="AP7" s="642" t="n">
        <v>3</v>
      </c>
      <c r="AQ7" s="642" t="n">
        <v>4</v>
      </c>
      <c r="AR7" s="642" t="n">
        <v>5</v>
      </c>
      <c r="AS7" s="642" t="n">
        <v>6</v>
      </c>
      <c r="AT7" s="642" t="n">
        <v>7</v>
      </c>
      <c r="AU7" s="642" t="n">
        <v>8</v>
      </c>
      <c r="AV7" s="642" t="n">
        <v>9</v>
      </c>
      <c r="AW7" s="642" t="n">
        <v>10</v>
      </c>
      <c r="AX7" s="642" t="n">
        <v>11</v>
      </c>
      <c r="AY7" s="642" t="n">
        <v>12</v>
      </c>
      <c r="AZ7" s="642" t="n">
        <v>13</v>
      </c>
      <c r="BA7" s="642" t="n">
        <v>14</v>
      </c>
      <c r="BB7" s="642" t="n">
        <v>15</v>
      </c>
      <c r="BC7" s="642" t="n">
        <v>16</v>
      </c>
      <c r="BD7" s="643" t="n">
        <v>17</v>
      </c>
      <c r="BE7" s="604" t="n">
        <v>1</v>
      </c>
      <c r="BF7" s="605" t="n">
        <v>2</v>
      </c>
      <c r="BG7" s="605" t="n">
        <v>3</v>
      </c>
      <c r="BH7" s="605" t="n">
        <v>4</v>
      </c>
      <c r="BI7" s="605" t="n">
        <v>5</v>
      </c>
      <c r="BJ7" s="605" t="n">
        <v>6</v>
      </c>
      <c r="BK7" s="605" t="n">
        <v>7</v>
      </c>
      <c r="BL7" s="605" t="n">
        <v>8</v>
      </c>
      <c r="BM7" s="605" t="s">
        <v>1515</v>
      </c>
      <c r="BN7" s="605" t="s">
        <v>1516</v>
      </c>
      <c r="BO7" s="605" t="s">
        <v>1517</v>
      </c>
      <c r="BP7" s="605" t="s">
        <v>1518</v>
      </c>
      <c r="BQ7" s="605" t="n">
        <v>11</v>
      </c>
      <c r="BR7" s="605" t="n">
        <v>12</v>
      </c>
      <c r="BS7" s="605" t="n">
        <v>13</v>
      </c>
      <c r="BT7" s="605" t="n">
        <v>14</v>
      </c>
      <c r="BU7" s="605" t="n">
        <v>15</v>
      </c>
      <c r="BV7" s="605" t="n">
        <v>16</v>
      </c>
      <c r="BW7" s="606" t="n">
        <v>17</v>
      </c>
      <c r="BX7" s="644" t="n">
        <v>1</v>
      </c>
      <c r="BY7" s="642" t="n">
        <v>2</v>
      </c>
      <c r="BZ7" s="642" t="n">
        <v>3</v>
      </c>
      <c r="CA7" s="642" t="n">
        <v>4</v>
      </c>
      <c r="CB7" s="642" t="n">
        <v>5</v>
      </c>
      <c r="CC7" s="642" t="n">
        <v>6</v>
      </c>
      <c r="CD7" s="642" t="n">
        <v>7</v>
      </c>
      <c r="CE7" s="642" t="n">
        <v>8</v>
      </c>
      <c r="CF7" s="642" t="n">
        <v>9</v>
      </c>
      <c r="CG7" s="642" t="n">
        <v>10</v>
      </c>
      <c r="CH7" s="642" t="n">
        <v>11</v>
      </c>
      <c r="CI7" s="642" t="n">
        <v>12</v>
      </c>
      <c r="CJ7" s="642" t="n">
        <v>13</v>
      </c>
      <c r="CK7" s="642" t="n">
        <v>14</v>
      </c>
      <c r="CL7" s="642" t="n">
        <v>15</v>
      </c>
      <c r="CM7" s="642" t="n">
        <v>16</v>
      </c>
      <c r="CN7" s="642" t="n">
        <v>17</v>
      </c>
      <c r="CO7" s="642" t="n">
        <v>18</v>
      </c>
      <c r="CP7" s="642" t="n">
        <v>19</v>
      </c>
      <c r="CQ7" s="643" t="n">
        <v>20</v>
      </c>
      <c r="CR7" s="604" t="n">
        <v>1</v>
      </c>
      <c r="CS7" s="605" t="n">
        <v>2</v>
      </c>
      <c r="CT7" s="605" t="n">
        <v>3</v>
      </c>
      <c r="CU7" s="605" t="s">
        <v>1519</v>
      </c>
      <c r="CV7" s="605" t="s">
        <v>1520</v>
      </c>
      <c r="CW7" s="605" t="s">
        <v>1521</v>
      </c>
      <c r="CX7" s="605" t="n">
        <v>5</v>
      </c>
      <c r="CY7" s="605" t="n">
        <v>6</v>
      </c>
      <c r="CZ7" s="605" t="n">
        <v>7</v>
      </c>
      <c r="DA7" s="605" t="n">
        <v>8</v>
      </c>
      <c r="DB7" s="605" t="n">
        <v>9</v>
      </c>
      <c r="DC7" s="605" t="n">
        <v>10</v>
      </c>
      <c r="DD7" s="605" t="n">
        <v>11</v>
      </c>
      <c r="DE7" s="605" t="n">
        <v>12</v>
      </c>
      <c r="DF7" s="605" t="n">
        <v>13</v>
      </c>
      <c r="DG7" s="605" t="n">
        <v>14</v>
      </c>
      <c r="DH7" s="605" t="n">
        <v>15</v>
      </c>
      <c r="DI7" s="605" t="n">
        <v>16</v>
      </c>
      <c r="DJ7" s="605" t="n">
        <v>17</v>
      </c>
      <c r="DK7" s="605" t="n">
        <v>18</v>
      </c>
      <c r="DL7" s="605" t="s">
        <v>1522</v>
      </c>
      <c r="DM7" s="605" t="s">
        <v>1523</v>
      </c>
      <c r="DN7" s="627" t="n">
        <v>20</v>
      </c>
      <c r="DO7" s="604" t="s">
        <v>1524</v>
      </c>
      <c r="DP7" s="604" t="s">
        <v>1525</v>
      </c>
      <c r="DQ7" s="605" t="n">
        <v>2</v>
      </c>
      <c r="DR7" s="605" t="n">
        <v>3</v>
      </c>
      <c r="DS7" s="605" t="n">
        <v>4</v>
      </c>
      <c r="DT7" s="605" t="s">
        <v>1526</v>
      </c>
      <c r="DU7" s="605" t="s">
        <v>1527</v>
      </c>
      <c r="DV7" s="605" t="n">
        <v>6</v>
      </c>
      <c r="DW7" s="605" t="s">
        <v>1528</v>
      </c>
      <c r="DX7" s="605" t="s">
        <v>1529</v>
      </c>
      <c r="DY7" s="605" t="n">
        <v>8</v>
      </c>
      <c r="DZ7" s="605" t="n">
        <v>9</v>
      </c>
      <c r="EA7" s="605" t="n">
        <v>10</v>
      </c>
      <c r="EB7" s="605" t="n">
        <v>11</v>
      </c>
      <c r="EC7" s="605" t="n">
        <v>12</v>
      </c>
      <c r="ED7" s="605" t="n">
        <v>13</v>
      </c>
      <c r="EE7" s="605" t="s">
        <v>1530</v>
      </c>
      <c r="EF7" s="605" t="s">
        <v>1531</v>
      </c>
      <c r="EG7" s="605" t="s">
        <v>1532</v>
      </c>
      <c r="EH7" s="605" t="n">
        <v>15</v>
      </c>
      <c r="EI7" s="605" t="n">
        <v>16</v>
      </c>
      <c r="EJ7" s="605" t="n">
        <v>17</v>
      </c>
      <c r="EK7" s="645" t="n">
        <v>18</v>
      </c>
      <c r="EL7" s="645" t="n">
        <v>19</v>
      </c>
      <c r="EM7" s="645" t="n">
        <v>20</v>
      </c>
      <c r="EN7" s="646" t="n">
        <v>21</v>
      </c>
      <c r="EO7" s="647" t="n">
        <v>1</v>
      </c>
      <c r="EP7" s="648" t="s">
        <v>1533</v>
      </c>
      <c r="EQ7" s="648" t="s">
        <v>1534</v>
      </c>
      <c r="ER7" s="648" t="n">
        <v>3</v>
      </c>
      <c r="ES7" s="648" t="n">
        <v>4</v>
      </c>
      <c r="ET7" s="648" t="n">
        <v>5</v>
      </c>
      <c r="EU7" s="648" t="n">
        <v>6</v>
      </c>
      <c r="EV7" s="648" t="n">
        <v>7</v>
      </c>
      <c r="EW7" s="648" t="n">
        <v>8</v>
      </c>
      <c r="EX7" s="648" t="s">
        <v>1515</v>
      </c>
      <c r="EY7" s="648" t="s">
        <v>1516</v>
      </c>
      <c r="EZ7" s="648" t="n">
        <v>10</v>
      </c>
      <c r="FA7" s="648" t="n">
        <v>11</v>
      </c>
      <c r="FB7" s="648" t="n">
        <v>12</v>
      </c>
      <c r="FC7" s="648" t="n">
        <v>13</v>
      </c>
      <c r="FD7" s="648" t="n">
        <v>14</v>
      </c>
      <c r="FE7" s="648" t="n">
        <v>15</v>
      </c>
      <c r="FF7" s="648" t="n">
        <v>16</v>
      </c>
      <c r="FG7" s="648" t="n">
        <v>17</v>
      </c>
      <c r="FH7" s="648" t="n">
        <v>18</v>
      </c>
      <c r="FI7" s="648" t="n">
        <v>19</v>
      </c>
      <c r="FJ7" s="649" t="n">
        <v>20</v>
      </c>
      <c r="FK7" s="650" t="n">
        <v>1</v>
      </c>
      <c r="FL7" s="651" t="n">
        <v>2</v>
      </c>
      <c r="FM7" s="651" t="n">
        <v>3</v>
      </c>
      <c r="FN7" s="651" t="n">
        <v>4</v>
      </c>
      <c r="FO7" s="651" t="n">
        <v>5</v>
      </c>
      <c r="FP7" s="651" t="n">
        <v>6</v>
      </c>
      <c r="FQ7" s="651" t="n">
        <v>7</v>
      </c>
      <c r="FR7" s="651" t="n">
        <v>8</v>
      </c>
      <c r="FS7" s="651" t="n">
        <v>9</v>
      </c>
      <c r="FT7" s="651" t="n">
        <v>10</v>
      </c>
      <c r="FU7" s="651" t="n">
        <v>11</v>
      </c>
      <c r="FV7" s="651" t="n">
        <v>12</v>
      </c>
      <c r="FW7" s="651" t="n">
        <v>13</v>
      </c>
      <c r="FX7" s="651" t="n">
        <v>14</v>
      </c>
      <c r="FY7" s="651" t="n">
        <v>15</v>
      </c>
      <c r="FZ7" s="651" t="n">
        <v>16</v>
      </c>
      <c r="GA7" s="651" t="n">
        <v>17</v>
      </c>
      <c r="GB7" s="651" t="n">
        <v>18</v>
      </c>
      <c r="GC7" s="651" t="n">
        <v>19</v>
      </c>
      <c r="GD7" s="651" t="n">
        <v>20</v>
      </c>
      <c r="GE7" s="651" t="n">
        <v>21</v>
      </c>
      <c r="GF7" s="651" t="n">
        <v>22</v>
      </c>
      <c r="GG7" s="651" t="n">
        <v>23</v>
      </c>
      <c r="GH7" s="651" t="n">
        <v>24</v>
      </c>
      <c r="GI7" s="652" t="n">
        <v>25</v>
      </c>
      <c r="GJ7" s="604" t="n">
        <v>1</v>
      </c>
      <c r="GK7" s="605" t="n">
        <v>2</v>
      </c>
      <c r="GL7" s="605" t="n">
        <v>3</v>
      </c>
      <c r="GM7" s="605" t="n">
        <v>4</v>
      </c>
      <c r="GN7" s="605" t="n">
        <v>5</v>
      </c>
      <c r="GO7" s="605" t="n">
        <v>6</v>
      </c>
      <c r="GP7" s="605" t="n">
        <v>7</v>
      </c>
      <c r="GQ7" s="605" t="n">
        <v>8</v>
      </c>
      <c r="GR7" s="605" t="n">
        <v>9</v>
      </c>
      <c r="GS7" s="605" t="n">
        <v>10</v>
      </c>
      <c r="GT7" s="605" t="n">
        <v>11</v>
      </c>
      <c r="GU7" s="605" t="n">
        <v>12</v>
      </c>
      <c r="GV7" s="605" t="n">
        <v>13</v>
      </c>
      <c r="GW7" s="605" t="n">
        <v>14</v>
      </c>
      <c r="GX7" s="605" t="n">
        <v>15</v>
      </c>
      <c r="GY7" s="605" t="n">
        <v>16</v>
      </c>
      <c r="GZ7" s="605" t="n">
        <v>17</v>
      </c>
      <c r="HA7" s="605" t="n">
        <v>18</v>
      </c>
      <c r="HB7" s="605" t="n">
        <v>19</v>
      </c>
      <c r="HC7" s="605" t="n">
        <v>20</v>
      </c>
      <c r="HD7" s="627" t="n">
        <v>21</v>
      </c>
      <c r="HE7" s="653" t="n">
        <v>22</v>
      </c>
      <c r="HF7" s="653" t="n">
        <v>23</v>
      </c>
      <c r="HG7" s="653" t="n">
        <v>24</v>
      </c>
      <c r="HH7" s="653" t="n">
        <v>25</v>
      </c>
      <c r="HI7" s="654" t="n">
        <v>26</v>
      </c>
      <c r="HJ7" s="655" t="n">
        <v>1</v>
      </c>
      <c r="HK7" s="656" t="n">
        <v>2</v>
      </c>
      <c r="HL7" s="656" t="n">
        <v>3</v>
      </c>
      <c r="HM7" s="656" t="n">
        <v>4</v>
      </c>
      <c r="HN7" s="656" t="s">
        <v>1526</v>
      </c>
      <c r="HO7" s="656" t="s">
        <v>1527</v>
      </c>
      <c r="HP7" s="656" t="n">
        <v>6</v>
      </c>
      <c r="HQ7" s="656" t="n">
        <v>7</v>
      </c>
      <c r="HR7" s="656" t="n">
        <v>8</v>
      </c>
      <c r="HS7" s="656" t="s">
        <v>1515</v>
      </c>
      <c r="HT7" s="656" t="s">
        <v>1516</v>
      </c>
      <c r="HU7" s="656" t="n">
        <v>10</v>
      </c>
      <c r="HV7" s="656" t="n">
        <v>11</v>
      </c>
      <c r="HW7" s="656" t="n">
        <v>12</v>
      </c>
      <c r="HX7" s="656" t="n">
        <v>13</v>
      </c>
      <c r="HY7" s="656" t="n">
        <v>14</v>
      </c>
      <c r="HZ7" s="656" t="n">
        <v>15</v>
      </c>
      <c r="IA7" s="656" t="n">
        <v>16</v>
      </c>
      <c r="IB7" s="656" t="n">
        <v>17</v>
      </c>
      <c r="IC7" s="657" t="n">
        <v>18</v>
      </c>
      <c r="ID7" s="657" t="n">
        <v>19</v>
      </c>
      <c r="IE7" s="657" t="n">
        <v>20</v>
      </c>
      <c r="IF7" s="657" t="n">
        <v>21</v>
      </c>
      <c r="IG7" s="658" t="n">
        <v>22</v>
      </c>
      <c r="IH7" s="655" t="n">
        <v>1</v>
      </c>
      <c r="II7" s="656" t="n">
        <v>2</v>
      </c>
      <c r="IJ7" s="656" t="n">
        <v>3</v>
      </c>
      <c r="IK7" s="656" t="n">
        <v>4</v>
      </c>
      <c r="IL7" s="656" t="n">
        <v>5</v>
      </c>
      <c r="IM7" s="656" t="n">
        <v>6</v>
      </c>
      <c r="IN7" s="656" t="n">
        <v>7</v>
      </c>
      <c r="IO7" s="656" t="n">
        <v>8</v>
      </c>
      <c r="IP7" s="656" t="n">
        <v>9</v>
      </c>
      <c r="IQ7" s="656" t="n">
        <v>10</v>
      </c>
      <c r="IR7" s="656" t="n">
        <v>11</v>
      </c>
      <c r="IS7" s="656" t="n">
        <v>12</v>
      </c>
      <c r="IT7" s="656" t="n">
        <v>13</v>
      </c>
      <c r="IU7" s="555" t="n">
        <v>14</v>
      </c>
      <c r="IV7" s="659" t="s">
        <v>1535</v>
      </c>
      <c r="IW7" s="660" t="s">
        <v>1536</v>
      </c>
      <c r="IX7" s="660" t="s">
        <v>1537</v>
      </c>
      <c r="IY7" s="660" t="s">
        <v>1538</v>
      </c>
      <c r="IZ7" s="660" t="s">
        <v>1539</v>
      </c>
      <c r="JA7" s="660" t="s">
        <v>1540</v>
      </c>
      <c r="JB7" s="660" t="s">
        <v>1541</v>
      </c>
      <c r="JC7" s="660" t="s">
        <v>1542</v>
      </c>
      <c r="JD7" s="660" t="s">
        <v>1543</v>
      </c>
      <c r="JE7" s="660" t="s">
        <v>1544</v>
      </c>
      <c r="JF7" s="660" t="s">
        <v>1545</v>
      </c>
      <c r="JG7" s="660" t="s">
        <v>1546</v>
      </c>
      <c r="JH7" s="660" t="s">
        <v>1547</v>
      </c>
      <c r="JI7" s="660" t="s">
        <v>1548</v>
      </c>
      <c r="JJ7" s="660" t="s">
        <v>1549</v>
      </c>
      <c r="JK7" s="660" t="s">
        <v>1550</v>
      </c>
      <c r="JL7" s="661" t="s">
        <v>1551</v>
      </c>
      <c r="JM7" s="662" t="n">
        <v>1</v>
      </c>
      <c r="JN7" s="663" t="n">
        <v>2</v>
      </c>
      <c r="JO7" s="663" t="n">
        <v>3</v>
      </c>
      <c r="JP7" s="663" t="n">
        <v>4</v>
      </c>
      <c r="JQ7" s="663" t="n">
        <v>5</v>
      </c>
      <c r="JR7" s="663" t="n">
        <v>6</v>
      </c>
      <c r="JS7" s="663" t="n">
        <v>7</v>
      </c>
      <c r="JT7" s="663" t="n">
        <v>8</v>
      </c>
      <c r="JU7" s="663" t="n">
        <v>9</v>
      </c>
      <c r="JV7" s="663" t="n">
        <v>10</v>
      </c>
      <c r="JW7" s="663" t="n">
        <v>11</v>
      </c>
      <c r="JX7" s="663" t="n">
        <v>12</v>
      </c>
      <c r="JY7" s="663" t="n">
        <v>13</v>
      </c>
      <c r="JZ7" s="663" t="n">
        <v>14</v>
      </c>
      <c r="KA7" s="663" t="s">
        <v>1552</v>
      </c>
      <c r="KB7" s="663" t="s">
        <v>1553</v>
      </c>
      <c r="KC7" s="663" t="n">
        <v>16</v>
      </c>
      <c r="KD7" s="663" t="n">
        <v>17</v>
      </c>
      <c r="KE7" s="663" t="n">
        <v>18</v>
      </c>
      <c r="KF7" s="663" t="n">
        <v>19</v>
      </c>
      <c r="KG7" s="664" t="n">
        <v>20</v>
      </c>
      <c r="KH7" s="665" t="n">
        <v>1</v>
      </c>
      <c r="KI7" s="666" t="s">
        <v>1533</v>
      </c>
      <c r="KJ7" s="666" t="s">
        <v>1534</v>
      </c>
      <c r="KK7" s="666" t="s">
        <v>1554</v>
      </c>
      <c r="KL7" s="666" t="s">
        <v>1555</v>
      </c>
      <c r="KM7" s="666" t="s">
        <v>1556</v>
      </c>
      <c r="KN7" s="666" t="n">
        <v>4</v>
      </c>
      <c r="KO7" s="666" t="n">
        <v>5</v>
      </c>
      <c r="KP7" s="666" t="n">
        <v>6</v>
      </c>
      <c r="KQ7" s="666" t="n">
        <v>7</v>
      </c>
      <c r="KR7" s="666" t="n">
        <v>8</v>
      </c>
      <c r="KS7" s="666" t="n">
        <v>9</v>
      </c>
      <c r="KT7" s="666" t="n">
        <v>10</v>
      </c>
      <c r="KU7" s="666" t="n">
        <v>11</v>
      </c>
      <c r="KV7" s="666" t="n">
        <v>12</v>
      </c>
      <c r="KW7" s="666" t="n">
        <v>13</v>
      </c>
      <c r="KX7" s="666" t="n">
        <v>14</v>
      </c>
      <c r="KY7" s="666" t="n">
        <v>15</v>
      </c>
      <c r="KZ7" s="666" t="n">
        <v>16</v>
      </c>
      <c r="LA7" s="667" t="n">
        <v>17</v>
      </c>
      <c r="LB7" s="659" t="s">
        <v>1535</v>
      </c>
      <c r="LC7" s="660" t="s">
        <v>1536</v>
      </c>
      <c r="LD7" s="660" t="s">
        <v>1537</v>
      </c>
      <c r="LE7" s="660" t="s">
        <v>1538</v>
      </c>
      <c r="LF7" s="660" t="s">
        <v>1539</v>
      </c>
      <c r="LG7" s="660" t="s">
        <v>1540</v>
      </c>
      <c r="LH7" s="660" t="s">
        <v>1541</v>
      </c>
      <c r="LI7" s="660" t="s">
        <v>1542</v>
      </c>
      <c r="LJ7" s="660" t="s">
        <v>1543</v>
      </c>
      <c r="LK7" s="660" t="s">
        <v>1544</v>
      </c>
      <c r="LL7" s="660" t="s">
        <v>1545</v>
      </c>
      <c r="LM7" s="660" t="s">
        <v>1546</v>
      </c>
      <c r="LN7" s="660" t="s">
        <v>1547</v>
      </c>
      <c r="LO7" s="660" t="s">
        <v>1548</v>
      </c>
      <c r="LP7" s="660" t="s">
        <v>1549</v>
      </c>
      <c r="LQ7" s="660" t="s">
        <v>1550</v>
      </c>
      <c r="LR7" s="661" t="s">
        <v>1551</v>
      </c>
      <c r="LS7" s="659" t="s">
        <v>1535</v>
      </c>
      <c r="LT7" s="660" t="s">
        <v>1536</v>
      </c>
      <c r="LU7" s="660" t="s">
        <v>1537</v>
      </c>
      <c r="LV7" s="660" t="s">
        <v>1538</v>
      </c>
      <c r="LW7" s="660" t="s">
        <v>1539</v>
      </c>
      <c r="LX7" s="660" t="s">
        <v>1540</v>
      </c>
      <c r="LY7" s="660" t="s">
        <v>1541</v>
      </c>
      <c r="LZ7" s="660" t="s">
        <v>1542</v>
      </c>
      <c r="MA7" s="660" t="s">
        <v>1543</v>
      </c>
      <c r="MB7" s="660" t="s">
        <v>1544</v>
      </c>
      <c r="MC7" s="660" t="s">
        <v>1545</v>
      </c>
      <c r="MD7" s="660" t="s">
        <v>1546</v>
      </c>
      <c r="ME7" s="660" t="s">
        <v>1547</v>
      </c>
      <c r="MF7" s="660" t="s">
        <v>1548</v>
      </c>
      <c r="MG7" s="660" t="s">
        <v>1549</v>
      </c>
      <c r="MH7" s="660" t="s">
        <v>1550</v>
      </c>
      <c r="MI7" s="668" t="s">
        <v>1551</v>
      </c>
      <c r="MJ7" s="659" t="s">
        <v>1535</v>
      </c>
      <c r="MK7" s="660" t="s">
        <v>1536</v>
      </c>
      <c r="ML7" s="660" t="s">
        <v>1537</v>
      </c>
      <c r="MM7" s="660" t="s">
        <v>1538</v>
      </c>
      <c r="MN7" s="660" t="s">
        <v>1539</v>
      </c>
      <c r="MO7" s="660" t="s">
        <v>1540</v>
      </c>
      <c r="MP7" s="660" t="s">
        <v>1541</v>
      </c>
      <c r="MQ7" s="660" t="s">
        <v>1542</v>
      </c>
      <c r="MR7" s="660" t="s">
        <v>1543</v>
      </c>
      <c r="MS7" s="660" t="s">
        <v>1544</v>
      </c>
      <c r="MT7" s="660" t="s">
        <v>1545</v>
      </c>
      <c r="MU7" s="660" t="s">
        <v>1546</v>
      </c>
      <c r="MV7" s="660" t="s">
        <v>1547</v>
      </c>
      <c r="MW7" s="660" t="s">
        <v>1548</v>
      </c>
      <c r="MX7" s="660" t="s">
        <v>1549</v>
      </c>
      <c r="MY7" s="660" t="s">
        <v>1550</v>
      </c>
      <c r="MZ7" s="661" t="s">
        <v>1551</v>
      </c>
    </row>
    <row r="8" customFormat="false" ht="39" hidden="false" customHeight="true" outlineLevel="0" collapsed="false">
      <c r="A8" s="669" t="s">
        <v>177</v>
      </c>
      <c r="B8" s="669" t="s">
        <v>774</v>
      </c>
      <c r="C8" s="669" t="s">
        <v>1557</v>
      </c>
      <c r="D8" s="669" t="s">
        <v>1558</v>
      </c>
      <c r="E8" s="670" t="s">
        <v>264</v>
      </c>
      <c r="F8" s="671" t="str">
        <f aca="false">IF((COUNT(F9:F93)=0)," ",(AVERAGE(F9:F93)/F2))</f>
        <v> </v>
      </c>
      <c r="G8" s="671" t="str">
        <f aca="false">IF((COUNT(G9:G93)=0)," ",(AVERAGE(G9:G93)/G2))</f>
        <v> </v>
      </c>
      <c r="H8" s="671" t="str">
        <f aca="false">IF((COUNT(H9:H93)=0)," ",(AVERAGE(H9:H93)/H2))</f>
        <v> </v>
      </c>
      <c r="I8" s="671" t="str">
        <f aca="false">IF((COUNT(I9:I93)=0)," ",(AVERAGE(I9:I93)/I2))</f>
        <v> </v>
      </c>
      <c r="J8" s="671" t="str">
        <f aca="false">IF((COUNT(J9:J93)=0)," ",(AVERAGE(J9:J93)/J2))</f>
        <v> </v>
      </c>
      <c r="K8" s="671" t="str">
        <f aca="false">IF((COUNT(K9:K93)=0)," ",(AVERAGE(K9:K93)/K2))</f>
        <v> </v>
      </c>
      <c r="L8" s="671" t="str">
        <f aca="false">IF((COUNT(L9:L93)=0)," ",(AVERAGE(L9:L93)/L2))</f>
        <v> </v>
      </c>
      <c r="M8" s="671" t="str">
        <f aca="false">IF((COUNT(M9:M93)=0)," ",(AVERAGE(M9:M93)/M2))</f>
        <v> </v>
      </c>
      <c r="N8" s="671" t="str">
        <f aca="false">IF((COUNT(N9:N93)=0)," ",(AVERAGE(N9:N93)/N2))</f>
        <v> </v>
      </c>
      <c r="O8" s="671" t="str">
        <f aca="false">IF((COUNT(O9:O93)=0)," ",(AVERAGE(O9:O93)/O2))</f>
        <v> </v>
      </c>
      <c r="P8" s="671" t="str">
        <f aca="false">IF((COUNT(P9:P93)=0)," ",(AVERAGE(P9:P93)/P2))</f>
        <v> </v>
      </c>
      <c r="Q8" s="671" t="str">
        <f aca="false">IF((COUNT(Q9:Q93)=0)," ",(AVERAGE(Q9:Q93)/Q2))</f>
        <v> </v>
      </c>
      <c r="R8" s="671" t="str">
        <f aca="false">IF((COUNT(R9:R93)=0)," ",(AVERAGE(R9:R93)/R2))</f>
        <v> </v>
      </c>
      <c r="S8" s="671" t="str">
        <f aca="false">IF((COUNT(S9:S93)=0)," ",(AVERAGE(S9:S93)/S2))</f>
        <v> </v>
      </c>
      <c r="T8" s="671" t="str">
        <f aca="false">IF((COUNT(T9:T93)=0)," ",(AVERAGE(T9:T93)/T2))</f>
        <v> </v>
      </c>
      <c r="U8" s="671" t="str">
        <f aca="false">IF((COUNT(U9:U93)=0)," ",(AVERAGE(U9:U93)/U2))</f>
        <v> </v>
      </c>
      <c r="V8" s="671" t="str">
        <f aca="false">IF((COUNT(V9:V93)=0)," ",(AVERAGE(V9:V93)/V2))</f>
        <v> </v>
      </c>
      <c r="W8" s="671" t="str">
        <f aca="false">IF((COUNT(W9:W93)=0)," ",(AVERAGE(W9:W93)/W2))</f>
        <v> </v>
      </c>
      <c r="X8" s="671" t="str">
        <f aca="false">IF((COUNT(X9:X93)=0)," ",(AVERAGE(X9:X93)/X2))</f>
        <v> </v>
      </c>
      <c r="Y8" s="671" t="str">
        <f aca="false">IF((COUNT(Y9:Y93)=0)," ",(AVERAGE(Y9:Y93)/Y2))</f>
        <v> </v>
      </c>
      <c r="Z8" s="671" t="str">
        <f aca="false">IF((COUNT(Z9:Z93)=0)," ",(AVERAGE(Z9:Z93)/Z2))</f>
        <v> </v>
      </c>
      <c r="AA8" s="671" t="str">
        <f aca="false">IF((COUNT(AA9:AA93)=0)," ",(AVERAGE(AA9:AA93)/AA2))</f>
        <v> </v>
      </c>
      <c r="AB8" s="671" t="str">
        <f aca="false">IF((COUNT(AB9:AB93)=0)," ",(AVERAGE(AB9:AB93)/AB2))</f>
        <v> </v>
      </c>
      <c r="AC8" s="671" t="str">
        <f aca="false">IF((COUNT(AC9:AC93)=0)," ",(AVERAGE(AC9:AC93)/AC2))</f>
        <v> </v>
      </c>
      <c r="AD8" s="671" t="str">
        <f aca="false">IF((COUNT(AD9:AD93)=0)," ",(AVERAGE(AD9:AD93)/AD2))</f>
        <v> </v>
      </c>
      <c r="AE8" s="671" t="str">
        <f aca="false">IF((COUNT(AE9:AE93)=0)," ",(AVERAGE(AE9:AE93)/AE2))</f>
        <v> </v>
      </c>
      <c r="AF8" s="671" t="str">
        <f aca="false">IF((COUNT(AF9:AF93)=0)," ",(AVERAGE(AF9:AF93)/AF2))</f>
        <v> </v>
      </c>
      <c r="AG8" s="671" t="str">
        <f aca="false">IF((COUNT(AG9:AG93)=0)," ",(AVERAGE(AG9:AG93)/AG2))</f>
        <v> </v>
      </c>
      <c r="AH8" s="671" t="str">
        <f aca="false">IF((COUNT(AH9:AH93)=0)," ",(AVERAGE(AH9:AH93)/AH2))</f>
        <v> </v>
      </c>
      <c r="AI8" s="671" t="str">
        <f aca="false">IF((COUNT(AI9:AI93)=0)," ",(AVERAGE(AI9:AI93)/AI2))</f>
        <v> </v>
      </c>
      <c r="AJ8" s="671" t="str">
        <f aca="false">IF((COUNT(AJ9:AJ93)=0)," ",(AVERAGE(AJ9:AJ93)/AJ2))</f>
        <v> </v>
      </c>
      <c r="AK8" s="671" t="str">
        <f aca="false">IF((COUNT(AK9:AK93)=0)," ",(AVERAGE(AK9:AK93)/AK2))</f>
        <v> </v>
      </c>
      <c r="AL8" s="671" t="str">
        <f aca="false">IF((COUNT(AL9:AL93)=0)," ",(AVERAGE(AL9:AL93)/AL2))</f>
        <v> </v>
      </c>
      <c r="AM8" s="671" t="str">
        <f aca="false">IF((COUNT(AM9:AM93)=0)," ",(AVERAGE(AM9:AM93)/AM2))</f>
        <v> </v>
      </c>
      <c r="AN8" s="671" t="str">
        <f aca="false">IF((COUNT(AN9:AN93)=0)," ",(AVERAGE(AN9:AN93)/AN2))</f>
        <v> </v>
      </c>
      <c r="AO8" s="671" t="str">
        <f aca="false">IF((COUNT(AO9:AO93)=0)," ",(AVERAGE(AO9:AO93)/AO2))</f>
        <v> </v>
      </c>
      <c r="AP8" s="671" t="str">
        <f aca="false">IF((COUNT(AP9:AP93)=0)," ",(AVERAGE(AP9:AP93)/AP2))</f>
        <v> </v>
      </c>
      <c r="AQ8" s="671" t="str">
        <f aca="false">IF((COUNT(AQ9:AQ93)=0)," ",(AVERAGE(AQ9:AQ93)/AQ2))</f>
        <v> </v>
      </c>
      <c r="AR8" s="671" t="str">
        <f aca="false">IF((COUNT(AR9:AR93)=0)," ",(AVERAGE(AR9:AR93)/AR2))</f>
        <v> </v>
      </c>
      <c r="AS8" s="671" t="str">
        <f aca="false">IF((COUNT(AS9:AS93)=0)," ",(AVERAGE(AS9:AS93)/AS2))</f>
        <v> </v>
      </c>
      <c r="AT8" s="671" t="str">
        <f aca="false">IF((COUNT(AT9:AT93)=0)," ",(AVERAGE(AT9:AT93)/AT2))</f>
        <v> </v>
      </c>
      <c r="AU8" s="671" t="str">
        <f aca="false">IF((COUNT(AU9:AU93)=0)," ",(AVERAGE(AU9:AU93)/AU2))</f>
        <v> </v>
      </c>
      <c r="AV8" s="671" t="str">
        <f aca="false">IF((COUNT(AV9:AV93)=0)," ",(AVERAGE(AV9:AV93)/AV2))</f>
        <v> </v>
      </c>
      <c r="AW8" s="671" t="str">
        <f aca="false">IF((COUNT(AW9:AW93)=0)," ",(AVERAGE(AW9:AW93)/AW2))</f>
        <v> </v>
      </c>
      <c r="AX8" s="671" t="str">
        <f aca="false">IF((COUNT(AX9:AX93)=0)," ",(AVERAGE(AX9:AX93)/AX2))</f>
        <v> </v>
      </c>
      <c r="AY8" s="671" t="str">
        <f aca="false">IF((COUNT(AY9:AY93)=0)," ",(AVERAGE(AY9:AY93)/AY2))</f>
        <v> </v>
      </c>
      <c r="AZ8" s="671" t="str">
        <f aca="false">IF((COUNT(AZ9:AZ93)=0)," ",(AVERAGE(AZ9:AZ93)/AZ2))</f>
        <v> </v>
      </c>
      <c r="BA8" s="671" t="str">
        <f aca="false">IF((COUNT(BA9:BA93)=0)," ",(AVERAGE(BA9:BA93)/BA2))</f>
        <v> </v>
      </c>
      <c r="BB8" s="671" t="str">
        <f aca="false">IF((COUNT(BB9:BB93)=0)," ",(AVERAGE(BB9:BB93)/BB2))</f>
        <v> </v>
      </c>
      <c r="BC8" s="671" t="str">
        <f aca="false">IF((COUNT(BC9:BC93)=0)," ",(AVERAGE(BC9:BC93)/BC2))</f>
        <v> </v>
      </c>
      <c r="BD8" s="671" t="str">
        <f aca="false">IF((COUNT(BD9:BD93)=0)," ",(AVERAGE(BD9:BD93)/BD2))</f>
        <v> </v>
      </c>
      <c r="BE8" s="671" t="str">
        <f aca="false">IF((COUNT(BE9:BE93)=0)," ",(AVERAGE(BE9:BE93)/BE2))</f>
        <v> </v>
      </c>
      <c r="BF8" s="671" t="str">
        <f aca="false">IF((COUNT(BF9:BF93)=0)," ",(AVERAGE(BF9:BF93)/BF2))</f>
        <v> </v>
      </c>
      <c r="BG8" s="671" t="str">
        <f aca="false">IF((COUNT(BG9:BG93)=0)," ",(AVERAGE(BG9:BG93)/BG2))</f>
        <v> </v>
      </c>
      <c r="BH8" s="671" t="str">
        <f aca="false">IF((COUNT(BH9:BH93)=0)," ",(AVERAGE(BH9:BH93)/BH2))</f>
        <v> </v>
      </c>
      <c r="BI8" s="671" t="str">
        <f aca="false">IF((COUNT(BI9:BI93)=0)," ",(AVERAGE(BI9:BI93)/BI2))</f>
        <v> </v>
      </c>
      <c r="BJ8" s="671" t="str">
        <f aca="false">IF((COUNT(BJ9:BJ93)=0)," ",(AVERAGE(BJ9:BJ93)/BJ2))</f>
        <v> </v>
      </c>
      <c r="BK8" s="671" t="str">
        <f aca="false">IF((COUNT(BK9:BK93)=0)," ",(AVERAGE(BK9:BK93)/BK2))</f>
        <v> </v>
      </c>
      <c r="BL8" s="671" t="str">
        <f aca="false">IF((COUNT(BL9:BL93)=0)," ",(AVERAGE(BL9:BL93)/BL2))</f>
        <v> </v>
      </c>
      <c r="BM8" s="671" t="str">
        <f aca="false">IF((COUNT(BM9:BM93)=0)," ",(AVERAGE(BM9:BM93)/BM2))</f>
        <v> </v>
      </c>
      <c r="BN8" s="671" t="str">
        <f aca="false">IF((COUNT(BN9:BN93)=0)," ",(AVERAGE(BN9:BN93)/BN2))</f>
        <v> </v>
      </c>
      <c r="BO8" s="671" t="str">
        <f aca="false">IF((COUNT(BO9:BO93)=0)," ",(AVERAGE(BO9:BO93)/BO2))</f>
        <v> </v>
      </c>
      <c r="BP8" s="671" t="str">
        <f aca="false">IF((COUNT(BP9:BP93)=0)," ",(AVERAGE(BP9:BP93)/BP2))</f>
        <v> </v>
      </c>
      <c r="BQ8" s="671" t="str">
        <f aca="false">IF((COUNT(BQ9:BQ93)=0)," ",(AVERAGE(BQ9:BQ93)/BQ2))</f>
        <v> </v>
      </c>
      <c r="BR8" s="671" t="str">
        <f aca="false">IF((COUNT(BR9:BR93)=0)," ",(AVERAGE(BR9:BR93)/BR2))</f>
        <v> </v>
      </c>
      <c r="BS8" s="671" t="str">
        <f aca="false">IF((COUNT(BS9:BS93)=0)," ",(AVERAGE(BS9:BS93)/BS2))</f>
        <v> </v>
      </c>
      <c r="BT8" s="671" t="str">
        <f aca="false">IF((COUNT(BT9:BT93)=0)," ",(AVERAGE(BT9:BT93)/BT2))</f>
        <v> </v>
      </c>
      <c r="BU8" s="671" t="str">
        <f aca="false">IF((COUNT(BU9:BU93)=0)," ",(AVERAGE(BU9:BU93)/BU2))</f>
        <v> </v>
      </c>
      <c r="BV8" s="671" t="str">
        <f aca="false">IF((COUNT(BV9:BV93)=0)," ",(AVERAGE(BV9:BV93)/BV2))</f>
        <v> </v>
      </c>
      <c r="BW8" s="671" t="str">
        <f aca="false">IF((COUNT(BW9:BW93)=0)," ",(AVERAGE(BW9:BW93)/BW2))</f>
        <v> </v>
      </c>
      <c r="BX8" s="671" t="n">
        <f aca="false">IF((COUNT(BX9:BX93)=0)," ",(AVERAGE(BX9:BX93)/BX2))</f>
        <v>0.654571428571429</v>
      </c>
      <c r="BY8" s="671" t="n">
        <f aca="false">IF((COUNT(BY9:BY93)=0)," ",(AVERAGE(BY9:BY93)/BY2))</f>
        <v>0.428571428571429</v>
      </c>
      <c r="BZ8" s="671" t="n">
        <f aca="false">IF((COUNT(BZ9:BZ93)=0)," ",(AVERAGE(BZ9:BZ93)/BZ2))</f>
        <v>0.557142857142857</v>
      </c>
      <c r="CA8" s="671" t="n">
        <f aca="false">IF((COUNT(CA9:CA93)=0)," ",(AVERAGE(CA9:CA93)/CA2))</f>
        <v>0.642857142857143</v>
      </c>
      <c r="CB8" s="671" t="n">
        <f aca="false">IF((COUNT(CB9:CB93)=0)," ",(AVERAGE(CB9:CB93)/CB2))</f>
        <v>0.778571428571429</v>
      </c>
      <c r="CC8" s="671" t="n">
        <f aca="false">IF((COUNT(CC9:CC93)=0)," ",(AVERAGE(CC9:CC93)/CC2))</f>
        <v>0.171428571428571</v>
      </c>
      <c r="CD8" s="671" t="n">
        <f aca="false">IF((COUNT(CD9:CD93)=0)," ",(AVERAGE(CD9:CD93)/CD2))</f>
        <v>0.264285714285714</v>
      </c>
      <c r="CE8" s="671" t="n">
        <f aca="false">IF((COUNT(CE9:CE93)=0)," ",(AVERAGE(CE9:CE93)/CE2))</f>
        <v>0.542857142857143</v>
      </c>
      <c r="CF8" s="671" t="n">
        <f aca="false">IF((COUNT(CF9:CF93)=0)," ",(AVERAGE(CF9:CF93)/CF2))</f>
        <v>0.485714285714286</v>
      </c>
      <c r="CG8" s="671" t="n">
        <f aca="false">IF((COUNT(CG9:CG93)=0)," ",(AVERAGE(CG9:CG93)/CG2))</f>
        <v>0.285714285714286</v>
      </c>
      <c r="CH8" s="671" t="n">
        <f aca="false">IF((COUNT(CH9:CH93)=0)," ",(AVERAGE(CH9:CH93)/CH2))</f>
        <v>0.585714285714286</v>
      </c>
      <c r="CI8" s="671" t="n">
        <f aca="false">IF((COUNT(CI9:CI93)=0)," ",(AVERAGE(CI9:CI93)/CI2))</f>
        <v>0.457142857142857</v>
      </c>
      <c r="CJ8" s="671" t="n">
        <f aca="false">IF((COUNT(CJ9:CJ93)=0)," ",(AVERAGE(CJ9:CJ93)/CJ2))</f>
        <v>0.371428571428571</v>
      </c>
      <c r="CK8" s="671" t="n">
        <f aca="false">IF((COUNT(CK9:CK93)=0)," ",(AVERAGE(CK9:CK93)/CK2))</f>
        <v>0.214285714285714</v>
      </c>
      <c r="CL8" s="671" t="n">
        <f aca="false">IF((COUNT(CL9:CL93)=0)," ",(AVERAGE(CL9:CL93)/CL2))</f>
        <v>0.0785714285714286</v>
      </c>
      <c r="CM8" s="671" t="n">
        <f aca="false">IF((COUNT(CM9:CM93)=0)," ",(AVERAGE(CM9:CM93)/CM2))</f>
        <v>0.171428571428571</v>
      </c>
      <c r="CN8" s="671" t="n">
        <f aca="false">IF((COUNT(CN9:CN93)=0)," ",(AVERAGE(CN9:CN93)/CN2))</f>
        <v>0.428571428571429</v>
      </c>
      <c r="CO8" s="671" t="n">
        <f aca="false">IF((COUNT(CO9:CO93)=0)," ",(AVERAGE(CO9:CO93)/CO2))</f>
        <v>0.285714285714286</v>
      </c>
      <c r="CP8" s="671" t="n">
        <f aca="false">IF((COUNT(CP9:CP93)=0)," ",(AVERAGE(CP9:CP93)/CP2))</f>
        <v>0.414285714285714</v>
      </c>
      <c r="CQ8" s="671" t="n">
        <f aca="false">IF((COUNT(CQ9:CQ93)=0)," ",(AVERAGE(CQ9:CQ93)/CQ2))</f>
        <v>0.15</v>
      </c>
      <c r="CR8" s="671" t="n">
        <f aca="false">IF((COUNT(CR9:CR93)=0)," ",(AVERAGE(CR9:CR93)/CR2))</f>
        <v>0.272058823529412</v>
      </c>
      <c r="CS8" s="671" t="n">
        <f aca="false">IF((COUNT(CS9:CS93)=0)," ",(AVERAGE(CS9:CS93)/CS2))</f>
        <v>0.176470588235294</v>
      </c>
      <c r="CT8" s="671" t="n">
        <f aca="false">IF((COUNT(CT9:CT93)=0)," ",(AVERAGE(CT9:CT93)/CT2))</f>
        <v>0.205882352941176</v>
      </c>
      <c r="CU8" s="671" t="n">
        <f aca="false">IF((COUNT(CU9:CU93)=0)," ",(AVERAGE(CU9:CU93)/CU2))</f>
        <v>0.235294117647059</v>
      </c>
      <c r="CV8" s="671" t="n">
        <f aca="false">IF((COUNT(CV9:CV93)=0)," ",(AVERAGE(CV9:CV93)/CV2))</f>
        <v>0.382352941176471</v>
      </c>
      <c r="CW8" s="671" t="n">
        <f aca="false">IF((COUNT(CW9:CW93)=0)," ",(AVERAGE(CW9:CW93)/CW2))</f>
        <v>0.647058823529412</v>
      </c>
      <c r="CX8" s="671" t="n">
        <f aca="false">IF((COUNT(CX9:CX93)=0)," ",(AVERAGE(CX9:CX93)/CX2))</f>
        <v>0.455882352941176</v>
      </c>
      <c r="CY8" s="671" t="n">
        <f aca="false">IF((COUNT(CY9:CY93)=0)," ",(AVERAGE(CY9:CY93)/CY2))</f>
        <v>0.205882352941176</v>
      </c>
      <c r="CZ8" s="671" t="n">
        <f aca="false">IF((COUNT(CZ9:CZ93)=0)," ",(AVERAGE(CZ9:CZ93)/CZ2))</f>
        <v>0.382352941176471</v>
      </c>
      <c r="DA8" s="671" t="n">
        <f aca="false">IF((COUNT(DA9:DA93)=0)," ",(AVERAGE(DA9:DA93)/DA2))</f>
        <v>0.176470588235294</v>
      </c>
      <c r="DB8" s="671" t="n">
        <f aca="false">IF((COUNT(DB9:DB93)=0)," ",(AVERAGE(DB9:DB93)/DB2))</f>
        <v>0.0588235294117647</v>
      </c>
      <c r="DC8" s="671" t="n">
        <f aca="false">IF((COUNT(DC9:DC93)=0)," ",(AVERAGE(DC9:DC93)/DC2))</f>
        <v>0.367647058823529</v>
      </c>
      <c r="DD8" s="671" t="n">
        <f aca="false">IF((COUNT(DD9:DD93)=0)," ",(AVERAGE(DD9:DD93)/DD2))</f>
        <v>0.0294117647058823</v>
      </c>
      <c r="DE8" s="671" t="n">
        <f aca="false">IF((COUNT(DE9:DE93)=0)," ",(AVERAGE(DE9:DE93)/DE2))</f>
        <v>0.647058823529412</v>
      </c>
      <c r="DF8" s="671" t="n">
        <f aca="false">IF((COUNT(DF9:DF93)=0)," ",(AVERAGE(DF9:DF93)/DF2))</f>
        <v>0.0441176470588235</v>
      </c>
      <c r="DG8" s="671" t="n">
        <f aca="false">IF((COUNT(DG9:DG93)=0)," ",(AVERAGE(DG9:DG93)/DG2))</f>
        <v>0.220588235294118</v>
      </c>
      <c r="DH8" s="671" t="n">
        <f aca="false">IF((COUNT(DH9:DH93)=0)," ",(AVERAGE(DH9:DH93)/DH2))</f>
        <v>0.367647058823529</v>
      </c>
      <c r="DI8" s="671" t="n">
        <f aca="false">IF((COUNT(DI9:DI93)=0)," ",(AVERAGE(DI9:DI93)/DI2))</f>
        <v>0.191176470588235</v>
      </c>
      <c r="DJ8" s="671" t="n">
        <f aca="false">IF((COUNT(DJ9:DJ93)=0)," ",(AVERAGE(DJ9:DJ93)/DJ2))</f>
        <v>0.735294117647059</v>
      </c>
      <c r="DK8" s="671" t="n">
        <f aca="false">IF((COUNT(DK9:DK93)=0)," ",(AVERAGE(DK9:DK93)/DK2))</f>
        <v>0.191176470588235</v>
      </c>
      <c r="DL8" s="671" t="n">
        <f aca="false">IF((COUNT(DL9:DL93)=0)," ",(AVERAGE(DL9:DL93)/DL2))</f>
        <v>0.705882352941176</v>
      </c>
      <c r="DM8" s="671" t="n">
        <f aca="false">IF((COUNT(DM9:DM93)=0)," ",(AVERAGE(DM9:DM93)/DM2))</f>
        <v>0.441176470588235</v>
      </c>
      <c r="DN8" s="671" t="n">
        <f aca="false">IF((COUNT(DN9:DN93)=0)," ",(AVERAGE(DN9:DN93)/DN2))</f>
        <v>0.279411764705882</v>
      </c>
      <c r="DO8" s="671" t="str">
        <f aca="false">IF((COUNT(DO9:DO93)=0)," ",(AVERAGE(DO9:DO93)/DO2))</f>
        <v> </v>
      </c>
      <c r="DP8" s="671" t="str">
        <f aca="false">IF((COUNT(DP9:DP93)=0)," ",(AVERAGE(DP9:DP93)/DP2))</f>
        <v> </v>
      </c>
      <c r="DQ8" s="671" t="str">
        <f aca="false">IF((COUNT(DQ9:DQ93)=0)," ",(AVERAGE(DQ9:DQ93)/DQ2))</f>
        <v> </v>
      </c>
      <c r="DR8" s="671" t="str">
        <f aca="false">IF((COUNT(DR9:DR93)=0)," ",(AVERAGE(DR9:DR93)/DR2))</f>
        <v> </v>
      </c>
      <c r="DS8" s="671" t="str">
        <f aca="false">IF((COUNT(DS9:DS93)=0)," ",(AVERAGE(DS9:DS93)/DS2))</f>
        <v> </v>
      </c>
      <c r="DT8" s="671" t="str">
        <f aca="false">IF((COUNT(DT9:DT93)=0)," ",(AVERAGE(DT9:DT93)/DT2))</f>
        <v> </v>
      </c>
      <c r="DU8" s="671" t="str">
        <f aca="false">IF((COUNT(DU9:DU93)=0)," ",(AVERAGE(DU9:DU93)/DU2))</f>
        <v> </v>
      </c>
      <c r="DV8" s="671" t="str">
        <f aca="false">IF((COUNT(DV9:DV93)=0)," ",(AVERAGE(DV9:DV93)/DV2))</f>
        <v> </v>
      </c>
      <c r="DW8" s="671" t="str">
        <f aca="false">IF((COUNT(DW9:DW93)=0)," ",(AVERAGE(DW9:DW93)/DW2))</f>
        <v> </v>
      </c>
      <c r="DX8" s="671" t="str">
        <f aca="false">IF((COUNT(DX9:DX93)=0)," ",(AVERAGE(DX9:DX93)/DX2))</f>
        <v> </v>
      </c>
      <c r="DY8" s="671" t="str">
        <f aca="false">IF((COUNT(DY9:DY93)=0)," ",(AVERAGE(DY9:DY93)/DY2))</f>
        <v> </v>
      </c>
      <c r="DZ8" s="671" t="str">
        <f aca="false">IF((COUNT(DZ9:DZ93)=0)," ",(AVERAGE(DZ9:DZ93)/DZ2))</f>
        <v> </v>
      </c>
      <c r="EA8" s="671" t="str">
        <f aca="false">IF((COUNT(EA9:EA93)=0)," ",(AVERAGE(EA9:EA93)/EA2))</f>
        <v> </v>
      </c>
      <c r="EB8" s="671" t="str">
        <f aca="false">IF((COUNT(EB9:EB93)=0)," ",(AVERAGE(EB9:EB93)/EB2))</f>
        <v> </v>
      </c>
      <c r="EC8" s="671" t="str">
        <f aca="false">IF((COUNT(EC9:EC93)=0)," ",(AVERAGE(EC9:EC93)/EC2))</f>
        <v> </v>
      </c>
      <c r="ED8" s="671" t="str">
        <f aca="false">IF((COUNT(ED9:ED93)=0)," ",(AVERAGE(ED9:ED93)/ED2))</f>
        <v> </v>
      </c>
      <c r="EE8" s="671" t="str">
        <f aca="false">IF((COUNT(EE9:EE93)=0)," ",(AVERAGE(EE9:EE93)/EE2))</f>
        <v> </v>
      </c>
      <c r="EF8" s="671" t="str">
        <f aca="false">IF((COUNT(EF9:EF93)=0)," ",(AVERAGE(EF9:EF93)/EF2))</f>
        <v> </v>
      </c>
      <c r="EG8" s="671" t="str">
        <f aca="false">IF((COUNT(EG9:EG93)=0)," ",(AVERAGE(EG9:EG93)/EG2))</f>
        <v> </v>
      </c>
      <c r="EH8" s="671" t="str">
        <f aca="false">IF((COUNT(EH9:EH93)=0)," ",(AVERAGE(EH9:EH93)/EH2))</f>
        <v> </v>
      </c>
      <c r="EI8" s="671" t="str">
        <f aca="false">IF((COUNT(EI9:EI93)=0)," ",(AVERAGE(EI9:EI93)/EI2))</f>
        <v> </v>
      </c>
      <c r="EJ8" s="671" t="str">
        <f aca="false">IF((COUNT(EJ9:EJ93)=0)," ",(AVERAGE(EJ9:EJ93)/EJ2))</f>
        <v> </v>
      </c>
      <c r="EK8" s="671" t="str">
        <f aca="false">IF((COUNT(EK9:EK93)=0)," ",(AVERAGE(EK9:EK93)/EK2))</f>
        <v> </v>
      </c>
      <c r="EL8" s="671" t="str">
        <f aca="false">IF((COUNT(EL9:EL93)=0)," ",(AVERAGE(EL9:EL93)/EL2))</f>
        <v> </v>
      </c>
      <c r="EM8" s="671" t="str">
        <f aca="false">IF((COUNT(EM9:EM93)=0)," ",(AVERAGE(EM9:EM93)/EM2))</f>
        <v> </v>
      </c>
      <c r="EN8" s="671" t="str">
        <f aca="false">IF((COUNT(EN9:EN93)=0)," ",(AVERAGE(EN9:EN93)/EN2))</f>
        <v> </v>
      </c>
      <c r="EO8" s="671" t="str">
        <f aca="false">IF((COUNT(EO9:EO93)=0)," ",(AVERAGE(EO9:EO93)/EO2))</f>
        <v> </v>
      </c>
      <c r="EP8" s="671" t="str">
        <f aca="false">IF((COUNT(EP9:EP93)=0)," ",(AVERAGE(EP9:EP93)/EP2))</f>
        <v> </v>
      </c>
      <c r="EQ8" s="671" t="str">
        <f aca="false">IF((COUNT(EQ9:EQ93)=0)," ",(AVERAGE(EQ9:EQ93)/EQ2))</f>
        <v> </v>
      </c>
      <c r="ER8" s="671" t="str">
        <f aca="false">IF((COUNT(ER9:ER93)=0)," ",(AVERAGE(ER9:ER93)/ER2))</f>
        <v> </v>
      </c>
      <c r="ES8" s="671" t="str">
        <f aca="false">IF((COUNT(ES9:ES93)=0)," ",(AVERAGE(ES9:ES93)/ES2))</f>
        <v> </v>
      </c>
      <c r="ET8" s="671" t="str">
        <f aca="false">IF((COUNT(ET9:ET93)=0)," ",(AVERAGE(ET9:ET93)/ET2))</f>
        <v> </v>
      </c>
      <c r="EU8" s="671" t="str">
        <f aca="false">IF((COUNT(EU9:EU93)=0)," ",(AVERAGE(EU9:EU93)/EU2))</f>
        <v> </v>
      </c>
      <c r="EV8" s="671" t="str">
        <f aca="false">IF((COUNT(EV9:EV93)=0)," ",(AVERAGE(EV9:EV93)/EV2))</f>
        <v> </v>
      </c>
      <c r="EW8" s="671" t="str">
        <f aca="false">IF((COUNT(EW9:EW93)=0)," ",(AVERAGE(EW9:EW93)/EW2))</f>
        <v> </v>
      </c>
      <c r="EX8" s="671" t="str">
        <f aca="false">IF((COUNT(EX9:EX93)=0)," ",(AVERAGE(EX9:EX93)/EX2))</f>
        <v> </v>
      </c>
      <c r="EY8" s="671" t="str">
        <f aca="false">IF((COUNT(EY9:EY93)=0)," ",(AVERAGE(EY9:EY93)/EY2))</f>
        <v> </v>
      </c>
      <c r="EZ8" s="671" t="str">
        <f aca="false">IF((COUNT(EZ9:EZ93)=0)," ",(AVERAGE(EZ9:EZ93)/EZ2))</f>
        <v> </v>
      </c>
      <c r="FA8" s="671" t="str">
        <f aca="false">IF((COUNT(FA9:FA93)=0)," ",(AVERAGE(FA9:FA93)/FA2))</f>
        <v> </v>
      </c>
      <c r="FB8" s="671" t="str">
        <f aca="false">IF((COUNT(FB9:FB93)=0)," ",(AVERAGE(FB9:FB93)/FB2))</f>
        <v> </v>
      </c>
      <c r="FC8" s="671" t="str">
        <f aca="false">IF((COUNT(FC9:FC93)=0)," ",(AVERAGE(FC9:FC93)/FC2))</f>
        <v> </v>
      </c>
      <c r="FD8" s="671" t="str">
        <f aca="false">IF((COUNT(FD9:FD93)=0)," ",(AVERAGE(FD9:FD93)/FD2))</f>
        <v> </v>
      </c>
      <c r="FE8" s="671" t="str">
        <f aca="false">IF((COUNT(FE9:FE93)=0)," ",(AVERAGE(FE9:FE93)/FE2))</f>
        <v> </v>
      </c>
      <c r="FF8" s="671" t="str">
        <f aca="false">IF((COUNT(FF9:FF93)=0)," ",(AVERAGE(FF9:FF93)/FF2))</f>
        <v> </v>
      </c>
      <c r="FG8" s="671" t="str">
        <f aca="false">IF((COUNT(FG9:FG93)=0)," ",(AVERAGE(FG9:FG93)/FG2))</f>
        <v> </v>
      </c>
      <c r="FH8" s="671" t="str">
        <f aca="false">IF((COUNT(FH9:FH93)=0)," ",(AVERAGE(FH9:FH93)/FH2))</f>
        <v> </v>
      </c>
      <c r="FI8" s="671" t="str">
        <f aca="false">IF((COUNT(FI9:FI93)=0)," ",(AVERAGE(FI9:FI93)/FI2))</f>
        <v> </v>
      </c>
      <c r="FJ8" s="671" t="str">
        <f aca="false">IF((COUNT(FJ9:FJ93)=0)," ",(AVERAGE(FJ9:FJ93)/FJ2))</f>
        <v> </v>
      </c>
      <c r="FK8" s="671" t="str">
        <f aca="false">IF((COUNT(FK9:FK93)=0)," ",(AVERAGE(FK9:FK93)/FK2))</f>
        <v> </v>
      </c>
      <c r="FL8" s="671" t="str">
        <f aca="false">IF((COUNT(FL9:FL93)=0)," ",(AVERAGE(FL9:FL93)/FL2))</f>
        <v> </v>
      </c>
      <c r="FM8" s="671" t="str">
        <f aca="false">IF((COUNT(FM9:FM93)=0)," ",(AVERAGE(FM9:FM93)/FM2))</f>
        <v> </v>
      </c>
      <c r="FN8" s="671" t="str">
        <f aca="false">IF((COUNT(FN9:FN93)=0)," ",(AVERAGE(FN9:FN93)/FN2))</f>
        <v> </v>
      </c>
      <c r="FO8" s="671" t="str">
        <f aca="false">IF((COUNT(FO9:FO93)=0)," ",(AVERAGE(FO9:FO93)/FO2))</f>
        <v> </v>
      </c>
      <c r="FP8" s="671" t="str">
        <f aca="false">IF((COUNT(FP9:FP93)=0)," ",(AVERAGE(FP9:FP93)/FP2))</f>
        <v> </v>
      </c>
      <c r="FQ8" s="671" t="str">
        <f aca="false">IF((COUNT(FQ9:FQ93)=0)," ",(AVERAGE(FQ9:FQ93)/FQ2))</f>
        <v> </v>
      </c>
      <c r="FR8" s="671" t="str">
        <f aca="false">IF((COUNT(FR9:FR93)=0)," ",(AVERAGE(FR9:FR93)/FR2))</f>
        <v> </v>
      </c>
      <c r="FS8" s="671" t="str">
        <f aca="false">IF((COUNT(FS9:FS93)=0)," ",(AVERAGE(FS9:FS93)/FS2))</f>
        <v> </v>
      </c>
      <c r="FT8" s="671" t="str">
        <f aca="false">IF((COUNT(FT9:FT93)=0)," ",(AVERAGE(FT9:FT93)/FT2))</f>
        <v> </v>
      </c>
      <c r="FU8" s="671" t="str">
        <f aca="false">IF((COUNT(FU9:FU93)=0)," ",(AVERAGE(FU9:FU93)/FU2))</f>
        <v> </v>
      </c>
      <c r="FV8" s="671" t="str">
        <f aca="false">IF((COUNT(FV9:FV93)=0)," ",(AVERAGE(FV9:FV93)/FV2))</f>
        <v> </v>
      </c>
      <c r="FW8" s="671" t="str">
        <f aca="false">IF((COUNT(FW9:FW93)=0)," ",(AVERAGE(FW9:FW93)/FW2))</f>
        <v> </v>
      </c>
      <c r="FX8" s="671" t="str">
        <f aca="false">IF((COUNT(FX9:FX93)=0)," ",(AVERAGE(FX9:FX93)/FX2))</f>
        <v> </v>
      </c>
      <c r="FY8" s="671" t="str">
        <f aca="false">IF((COUNT(FY9:FY93)=0)," ",(AVERAGE(FY9:FY93)/FY2))</f>
        <v> </v>
      </c>
      <c r="FZ8" s="671" t="str">
        <f aca="false">IF((COUNT(FZ9:FZ93)=0)," ",(AVERAGE(FZ9:FZ93)/FZ2))</f>
        <v> </v>
      </c>
      <c r="GA8" s="671" t="str">
        <f aca="false">IF((COUNT(GA9:GA93)=0)," ",(AVERAGE(GA9:GA93)/GA2))</f>
        <v> </v>
      </c>
      <c r="GB8" s="671" t="str">
        <f aca="false">IF((COUNT(GB9:GB93)=0)," ",(AVERAGE(GB9:GB93)/GB2))</f>
        <v> </v>
      </c>
      <c r="GC8" s="671" t="str">
        <f aca="false">IF((COUNT(GC9:GC93)=0)," ",(AVERAGE(GC9:GC93)/GC2))</f>
        <v> </v>
      </c>
      <c r="GD8" s="671" t="str">
        <f aca="false">IF((COUNT(GD9:GD93)=0)," ",(AVERAGE(GD9:GD93)/GD2))</f>
        <v> </v>
      </c>
      <c r="GE8" s="671" t="str">
        <f aca="false">IF((COUNT(GE9:GE93)=0)," ",(AVERAGE(GE9:GE93)/GE2))</f>
        <v> </v>
      </c>
      <c r="GF8" s="671" t="str">
        <f aca="false">IF((COUNT(GF9:GF93)=0)," ",(AVERAGE(GF9:GF93)/GF2))</f>
        <v> </v>
      </c>
      <c r="GG8" s="671" t="str">
        <f aca="false">IF((COUNT(GG9:GG93)=0)," ",(AVERAGE(GG9:GG93)/GG2))</f>
        <v> </v>
      </c>
      <c r="GH8" s="671" t="str">
        <f aca="false">IF((COUNT(GH9:GH93)=0)," ",(AVERAGE(GH9:GH93)/GH2))</f>
        <v> </v>
      </c>
      <c r="GI8" s="671" t="str">
        <f aca="false">IF((COUNT(GI9:GI93)=0)," ",(AVERAGE(GI9:GI93)/GI2))</f>
        <v> </v>
      </c>
      <c r="GJ8" s="671" t="str">
        <f aca="false">IF((COUNT(GJ9:GJ93)=0)," ",(AVERAGE(GJ9:GJ93)/GJ2))</f>
        <v> </v>
      </c>
      <c r="GK8" s="671" t="str">
        <f aca="false">IF((COUNT(GK9:GK93)=0)," ",(AVERAGE(GK9:GK93)/GK2))</f>
        <v> </v>
      </c>
      <c r="GL8" s="671" t="str">
        <f aca="false">IF((COUNT(GL9:GL93)=0)," ",(AVERAGE(GL9:GL93)/GL2))</f>
        <v> </v>
      </c>
      <c r="GM8" s="671" t="str">
        <f aca="false">IF((COUNT(GM9:GM93)=0)," ",(AVERAGE(GM9:GM93)/GM2))</f>
        <v> </v>
      </c>
      <c r="GN8" s="671" t="str">
        <f aca="false">IF((COUNT(GN9:GN93)=0)," ",(AVERAGE(GN9:GN93)/GN2))</f>
        <v> </v>
      </c>
      <c r="GO8" s="671" t="str">
        <f aca="false">IF((COUNT(GO9:GO93)=0)," ",(AVERAGE(GO9:GO93)/GO2))</f>
        <v> </v>
      </c>
      <c r="GP8" s="671" t="str">
        <f aca="false">IF((COUNT(GP9:GP93)=0)," ",(AVERAGE(GP9:GP93)/GP2))</f>
        <v> </v>
      </c>
      <c r="GQ8" s="671" t="str">
        <f aca="false">IF((COUNT(GQ9:GQ93)=0)," ",(AVERAGE(GQ9:GQ93)/GQ2))</f>
        <v> </v>
      </c>
      <c r="GR8" s="671" t="str">
        <f aca="false">IF((COUNT(GR9:GR93)=0)," ",(AVERAGE(GR9:GR93)/GR2))</f>
        <v> </v>
      </c>
      <c r="GS8" s="671" t="str">
        <f aca="false">IF((COUNT(GS9:GS93)=0)," ",(AVERAGE(GS9:GS93)/GS2))</f>
        <v> </v>
      </c>
      <c r="GT8" s="671" t="str">
        <f aca="false">IF((COUNT(GT9:GT93)=0)," ",(AVERAGE(GT9:GT93)/GT2))</f>
        <v> </v>
      </c>
      <c r="GU8" s="671" t="str">
        <f aca="false">IF((COUNT(GU9:GU93)=0)," ",(AVERAGE(GU9:GU93)/GU2))</f>
        <v> </v>
      </c>
      <c r="GV8" s="671" t="str">
        <f aca="false">IF((COUNT(GV9:GV93)=0)," ",(AVERAGE(GV9:GV93)/GV2))</f>
        <v> </v>
      </c>
      <c r="GW8" s="671" t="str">
        <f aca="false">IF((COUNT(GW9:GW93)=0)," ",(AVERAGE(GW9:GW93)/GW2))</f>
        <v> </v>
      </c>
      <c r="GX8" s="671" t="str">
        <f aca="false">IF((COUNT(GX9:GX93)=0)," ",(AVERAGE(GX9:GX93)/GX2))</f>
        <v> </v>
      </c>
      <c r="GY8" s="671" t="str">
        <f aca="false">IF((COUNT(GY9:GY93)=0)," ",(AVERAGE(GY9:GY93)/GY2))</f>
        <v> </v>
      </c>
      <c r="GZ8" s="671" t="str">
        <f aca="false">IF((COUNT(GZ9:GZ93)=0)," ",(AVERAGE(GZ9:GZ93)/GZ2))</f>
        <v> </v>
      </c>
      <c r="HA8" s="671" t="str">
        <f aca="false">IF((COUNT(HA9:HA93)=0)," ",(AVERAGE(HA9:HA93)/HA2))</f>
        <v> </v>
      </c>
      <c r="HB8" s="671" t="str">
        <f aca="false">IF((COUNT(HB9:HB93)=0)," ",(AVERAGE(HB9:HB93)/HB2))</f>
        <v> </v>
      </c>
      <c r="HC8" s="671" t="str">
        <f aca="false">IF((COUNT(HC9:HC93)=0)," ",(AVERAGE(HC9:HC93)/HC2))</f>
        <v> </v>
      </c>
      <c r="HD8" s="671" t="str">
        <f aca="false">IF((COUNT(HD9:HD93)=0)," ",(AVERAGE(HD9:HD93)/HD2))</f>
        <v> </v>
      </c>
      <c r="HE8" s="671" t="str">
        <f aca="false">IF((COUNT(HE9:HE93)=0)," ",(AVERAGE(HE9:HE93)/HE2))</f>
        <v> </v>
      </c>
      <c r="HF8" s="671" t="str">
        <f aca="false">IF((COUNT(HF9:HF93)=0)," ",(AVERAGE(HF9:HF93)/HF2))</f>
        <v> </v>
      </c>
      <c r="HG8" s="671" t="str">
        <f aca="false">IF((COUNT(HG9:HG93)=0)," ",(AVERAGE(HG9:HG93)/HG2))</f>
        <v> </v>
      </c>
      <c r="HH8" s="671" t="str">
        <f aca="false">IF((COUNT(HH9:HH93)=0)," ",(AVERAGE(HH9:HH93)/HH2))</f>
        <v> </v>
      </c>
      <c r="HI8" s="671" t="str">
        <f aca="false">IF((COUNT(HI9:HI93)=0)," ",(AVERAGE(HI9:HI93)/HI2))</f>
        <v> </v>
      </c>
      <c r="HJ8" s="671" t="str">
        <f aca="false">IF((COUNT(HJ9:HJ93)=0)," ",(AVERAGE(HJ9:HJ93)/HJ2))</f>
        <v> </v>
      </c>
      <c r="HK8" s="671" t="str">
        <f aca="false">IF((COUNT(HK9:HK93)=0)," ",(AVERAGE(HK9:HK93)/HK2))</f>
        <v> </v>
      </c>
      <c r="HL8" s="671" t="str">
        <f aca="false">IF((COUNT(HL9:HL93)=0)," ",(AVERAGE(HL9:HL93)/HL2))</f>
        <v> </v>
      </c>
      <c r="HM8" s="671" t="str">
        <f aca="false">IF((COUNT(HM9:HM93)=0)," ",(AVERAGE(HM9:HM93)/HM2))</f>
        <v> </v>
      </c>
      <c r="HN8" s="671" t="str">
        <f aca="false">IF((COUNT(HN9:HN93)=0)," ",(AVERAGE(HN9:HN93)/HN2))</f>
        <v> </v>
      </c>
      <c r="HO8" s="671" t="str">
        <f aca="false">IF((COUNT(HO9:HO93)=0)," ",(AVERAGE(HO9:HO93)/HO2))</f>
        <v> </v>
      </c>
      <c r="HP8" s="671" t="str">
        <f aca="false">IF((COUNT(HP9:HP93)=0)," ",(AVERAGE(HP9:HP93)/HP2))</f>
        <v> </v>
      </c>
      <c r="HQ8" s="671" t="str">
        <f aca="false">IF((COUNT(HQ9:HQ93)=0)," ",(AVERAGE(HQ9:HQ93)/HQ2))</f>
        <v> </v>
      </c>
      <c r="HR8" s="671" t="str">
        <f aca="false">IF((COUNT(HR9:HR93)=0)," ",(AVERAGE(HR9:HR93)/HR2))</f>
        <v> </v>
      </c>
      <c r="HS8" s="671" t="str">
        <f aca="false">IF((COUNT(HS9:HS93)=0)," ",(AVERAGE(HS9:HS93)/HS2))</f>
        <v> </v>
      </c>
      <c r="HT8" s="671" t="str">
        <f aca="false">IF((COUNT(HT9:HT93)=0)," ",(AVERAGE(HT9:HT93)/HT2))</f>
        <v> </v>
      </c>
      <c r="HU8" s="671" t="str">
        <f aca="false">IF((COUNT(HU9:HU93)=0)," ",(AVERAGE(HU9:HU93)/HU2))</f>
        <v> </v>
      </c>
      <c r="HV8" s="671" t="str">
        <f aca="false">IF((COUNT(HV9:HV93)=0)," ",(AVERAGE(HV9:HV93)/HV2))</f>
        <v> </v>
      </c>
      <c r="HW8" s="671" t="str">
        <f aca="false">IF((COUNT(HW9:HW93)=0)," ",(AVERAGE(HW9:HW93)/HW2))</f>
        <v> </v>
      </c>
      <c r="HX8" s="671" t="str">
        <f aca="false">IF((COUNT(HX9:HX93)=0)," ",(AVERAGE(HX9:HX93)/HX2))</f>
        <v> </v>
      </c>
      <c r="HY8" s="671" t="str">
        <f aca="false">IF((COUNT(HY9:HY93)=0)," ",(AVERAGE(HY9:HY93)/HY2))</f>
        <v> </v>
      </c>
      <c r="HZ8" s="671" t="str">
        <f aca="false">IF((COUNT(HZ9:HZ93)=0)," ",(AVERAGE(HZ9:HZ93)/HZ2))</f>
        <v> </v>
      </c>
      <c r="IA8" s="671" t="str">
        <f aca="false">IF((COUNT(IA9:IA93)=0)," ",(AVERAGE(IA9:IA93)/IA2))</f>
        <v> </v>
      </c>
      <c r="IB8" s="671" t="str">
        <f aca="false">IF((COUNT(IB9:IB93)=0)," ",(AVERAGE(IB9:IB93)/IB2))</f>
        <v> </v>
      </c>
      <c r="IC8" s="671" t="str">
        <f aca="false">IF((COUNT(IC9:IC93)=0)," ",(AVERAGE(IC9:IC93)/IC2))</f>
        <v> </v>
      </c>
      <c r="ID8" s="671" t="str">
        <f aca="false">IF((COUNT(ID9:ID93)=0)," ",(AVERAGE(ID9:ID93)/ID2))</f>
        <v> </v>
      </c>
      <c r="IE8" s="671" t="str">
        <f aca="false">IF((COUNT(IE9:IE93)=0)," ",(AVERAGE(IE9:IE93)/IE2))</f>
        <v> </v>
      </c>
      <c r="IF8" s="671" t="str">
        <f aca="false">IF((COUNT(IF9:IF93)=0)," ",(AVERAGE(IF9:IF93)/IF2))</f>
        <v> </v>
      </c>
      <c r="IG8" s="671" t="str">
        <f aca="false">IF((COUNT(IG9:IG93)=0)," ",(AVERAGE(IG9:IG93)/IG2))</f>
        <v> </v>
      </c>
      <c r="IH8" s="671" t="str">
        <f aca="false">IF((COUNT(IH9:IH93)=0)," ",(AVERAGE(IH9:IH93)/IH2))</f>
        <v> </v>
      </c>
      <c r="II8" s="671" t="str">
        <f aca="false">IF((COUNT(II9:II93)=0)," ",(AVERAGE(II9:II93)/II2))</f>
        <v> </v>
      </c>
      <c r="IJ8" s="671" t="str">
        <f aca="false">IF((COUNT(IJ9:IJ93)=0)," ",(AVERAGE(IJ9:IJ93)/IJ2))</f>
        <v> </v>
      </c>
      <c r="IK8" s="671" t="str">
        <f aca="false">IF((COUNT(IK9:IK93)=0)," ",(AVERAGE(IK9:IK93)/IK2))</f>
        <v> </v>
      </c>
      <c r="IL8" s="671" t="str">
        <f aca="false">IF((COUNT(IL9:IL93)=0)," ",(AVERAGE(IL9:IL93)/IL2))</f>
        <v> </v>
      </c>
      <c r="IM8" s="671" t="str">
        <f aca="false">IF((COUNT(IM9:IM93)=0)," ",(AVERAGE(IM9:IM93)/IM2))</f>
        <v> </v>
      </c>
      <c r="IN8" s="671" t="str">
        <f aca="false">IF((COUNT(IN9:IN93)=0)," ",(AVERAGE(IN9:IN93)/IN2))</f>
        <v> </v>
      </c>
      <c r="IO8" s="671" t="str">
        <f aca="false">IF((COUNT(IO9:IO93)=0)," ",(AVERAGE(IO9:IO93)/IO2))</f>
        <v> </v>
      </c>
      <c r="IP8" s="671" t="str">
        <f aca="false">IF((COUNT(IP9:IP93)=0)," ",(AVERAGE(IP9:IP93)/IP2))</f>
        <v> </v>
      </c>
      <c r="IQ8" s="671" t="str">
        <f aca="false">IF((COUNT(IQ9:IQ93)=0)," ",(AVERAGE(IQ9:IQ93)/IQ2))</f>
        <v> </v>
      </c>
      <c r="IR8" s="671" t="str">
        <f aca="false">IF((COUNT(IR9:IR93)=0)," ",(AVERAGE(IR9:IR93)/IR2))</f>
        <v> </v>
      </c>
      <c r="IS8" s="671" t="str">
        <f aca="false">IF((COUNT(IS9:IS93)=0)," ",(AVERAGE(IS9:IS93)/IS2))</f>
        <v> </v>
      </c>
      <c r="IT8" s="671" t="str">
        <f aca="false">IF((COUNT(IT9:IT93)=0)," ",(AVERAGE(IT9:IT93)/IT2))</f>
        <v> </v>
      </c>
      <c r="IU8" s="671" t="str">
        <f aca="false">IF((COUNT(IU9:IU93)=0)," ",(AVERAGE(IU9:IU93)/IU2))</f>
        <v> </v>
      </c>
      <c r="IV8" s="671" t="str">
        <f aca="false">IF((COUNT(IV9:IV93)=0)," ",(AVERAGE(IV9:IV93)/IV2))</f>
        <v> </v>
      </c>
      <c r="IW8" s="671" t="str">
        <f aca="false">IF((COUNT(IW9:IW93)=0)," ",(AVERAGE(IW9:IW93)/IW2))</f>
        <v> </v>
      </c>
      <c r="IX8" s="671" t="str">
        <f aca="false">IF((COUNT(IX9:IX93)=0)," ",(AVERAGE(IX9:IX93)/IX2))</f>
        <v> </v>
      </c>
      <c r="IY8" s="671" t="str">
        <f aca="false">IF((COUNT(IY9:IY93)=0)," ",(AVERAGE(IY9:IY93)/IY2))</f>
        <v> </v>
      </c>
      <c r="IZ8" s="671" t="str">
        <f aca="false">IF((COUNT(IZ9:IZ93)=0)," ",(AVERAGE(IZ9:IZ93)/IZ2))</f>
        <v> </v>
      </c>
      <c r="JA8" s="671" t="str">
        <f aca="false">IF((COUNT(JA9:JA93)=0)," ",(AVERAGE(JA9:JA93)/JA2))</f>
        <v> </v>
      </c>
      <c r="JB8" s="671" t="str">
        <f aca="false">IF((COUNT(JB9:JB93)=0)," ",(AVERAGE(JB9:JB93)/JB2))</f>
        <v> </v>
      </c>
      <c r="JC8" s="671" t="str">
        <f aca="false">IF((COUNT(JC9:JC93)=0)," ",(AVERAGE(JC9:JC93)/JC2))</f>
        <v> </v>
      </c>
      <c r="JD8" s="671" t="str">
        <f aca="false">IF((COUNT(JD9:JD93)=0)," ",(AVERAGE(JD9:JD93)/JD2))</f>
        <v> </v>
      </c>
      <c r="JE8" s="671" t="str">
        <f aca="false">IF((COUNT(JE9:JE93)=0)," ",(AVERAGE(JE9:JE93)/JE2))</f>
        <v> </v>
      </c>
      <c r="JF8" s="671" t="str">
        <f aca="false">IF((COUNT(JF9:JF93)=0)," ",(AVERAGE(JF9:JF93)/JF2))</f>
        <v> </v>
      </c>
      <c r="JG8" s="671" t="str">
        <f aca="false">IF((COUNT(JG9:JG93)=0)," ",(AVERAGE(JG9:JG93)/JG2))</f>
        <v> </v>
      </c>
      <c r="JH8" s="671" t="str">
        <f aca="false">IF((COUNT(JH9:JH93)=0)," ",(AVERAGE(JH9:JH93)/JH2))</f>
        <v> </v>
      </c>
      <c r="JI8" s="671" t="str">
        <f aca="false">IF((COUNT(JI9:JI93)=0)," ",(AVERAGE(JI9:JI93)/JI2))</f>
        <v> </v>
      </c>
      <c r="JJ8" s="671" t="str">
        <f aca="false">IF((COUNT(JJ9:JJ93)=0)," ",(AVERAGE(JJ9:JJ93)/JJ2))</f>
        <v> </v>
      </c>
      <c r="JK8" s="671" t="str">
        <f aca="false">IF((COUNT(JK9:JK93)=0)," ",(AVERAGE(JK9:JK93)/JK2))</f>
        <v> </v>
      </c>
      <c r="JL8" s="671" t="str">
        <f aca="false">IF((COUNT(JL9:JL93)=0)," ",(AVERAGE(JL9:JL93)/JL2))</f>
        <v> </v>
      </c>
      <c r="JM8" s="671" t="str">
        <f aca="false">IF((COUNT(JM9:JM93)=0)," ",(AVERAGE(JM9:JM93)/JM2))</f>
        <v> </v>
      </c>
      <c r="JN8" s="671" t="str">
        <f aca="false">IF((COUNT(JN9:JN93)=0)," ",(AVERAGE(JN9:JN93)/JN2))</f>
        <v> </v>
      </c>
      <c r="JO8" s="671" t="str">
        <f aca="false">IF((COUNT(JO9:JO93)=0)," ",(AVERAGE(JO9:JO93)/JO2))</f>
        <v> </v>
      </c>
      <c r="JP8" s="671" t="str">
        <f aca="false">IF((COUNT(JP9:JP93)=0)," ",(AVERAGE(JP9:JP93)/JP2))</f>
        <v> </v>
      </c>
      <c r="JQ8" s="671" t="str">
        <f aca="false">IF((COUNT(JQ9:JQ93)=0)," ",(AVERAGE(JQ9:JQ93)/JQ2))</f>
        <v> </v>
      </c>
      <c r="JR8" s="671" t="str">
        <f aca="false">IF((COUNT(JR9:JR93)=0)," ",(AVERAGE(JR9:JR93)/JR2))</f>
        <v> </v>
      </c>
      <c r="JS8" s="671" t="str">
        <f aca="false">IF((COUNT(JS9:JS93)=0)," ",(AVERAGE(JS9:JS93)/JS2))</f>
        <v> </v>
      </c>
      <c r="JT8" s="671" t="str">
        <f aca="false">IF((COUNT(JT9:JT93)=0)," ",(AVERAGE(JT9:JT93)/JT2))</f>
        <v> </v>
      </c>
      <c r="JU8" s="671" t="str">
        <f aca="false">IF((COUNT(JU9:JU93)=0)," ",(AVERAGE(JU9:JU93)/JU2))</f>
        <v> </v>
      </c>
      <c r="JV8" s="671" t="str">
        <f aca="false">IF((COUNT(JV9:JV93)=0)," ",(AVERAGE(JV9:JV93)/JV2))</f>
        <v> </v>
      </c>
      <c r="JW8" s="671" t="str">
        <f aca="false">IF((COUNT(JW9:JW93)=0)," ",(AVERAGE(JW9:JW93)/JW2))</f>
        <v> </v>
      </c>
      <c r="JX8" s="671" t="str">
        <f aca="false">IF((COUNT(JX9:JX93)=0)," ",(AVERAGE(JX9:JX93)/JX2))</f>
        <v> </v>
      </c>
      <c r="JY8" s="671" t="str">
        <f aca="false">IF((COUNT(JY9:JY93)=0)," ",(AVERAGE(JY9:JY93)/JY2))</f>
        <v> </v>
      </c>
      <c r="JZ8" s="671" t="str">
        <f aca="false">IF((COUNT(JZ9:JZ93)=0)," ",(AVERAGE(JZ9:JZ93)/JZ2))</f>
        <v> </v>
      </c>
      <c r="KA8" s="671" t="str">
        <f aca="false">IF((COUNT(KA9:KA93)=0)," ",(AVERAGE(KA9:KA93)/KA2))</f>
        <v> </v>
      </c>
      <c r="KB8" s="671" t="str">
        <f aca="false">IF((COUNT(KB9:KB93)=0)," ",(AVERAGE(KB9:KB93)/KB2))</f>
        <v> </v>
      </c>
      <c r="KC8" s="671" t="str">
        <f aca="false">IF((COUNT(KC9:KC93)=0)," ",(AVERAGE(KC9:KC93)/KC2))</f>
        <v> </v>
      </c>
      <c r="KD8" s="671" t="str">
        <f aca="false">IF((COUNT(KD9:KD93)=0)," ",(AVERAGE(KD9:KD93)/KD2))</f>
        <v> </v>
      </c>
      <c r="KE8" s="671" t="str">
        <f aca="false">IF((COUNT(KE9:KE93)=0)," ",(AVERAGE(KE9:KE93)/KE2))</f>
        <v> </v>
      </c>
      <c r="KF8" s="671" t="str">
        <f aca="false">IF((COUNT(KF9:KF93)=0)," ",(AVERAGE(KF9:KF93)/KF2))</f>
        <v> </v>
      </c>
      <c r="KG8" s="671" t="str">
        <f aca="false">IF((COUNT(KG9:KG93)=0)," ",(AVERAGE(KG9:KG93)/KG2))</f>
        <v> </v>
      </c>
      <c r="KH8" s="671" t="str">
        <f aca="false">IF((COUNT(KH9:KH93)=0)," ",(AVERAGE(KH9:KH93)/KH2))</f>
        <v> </v>
      </c>
      <c r="KI8" s="671" t="str">
        <f aca="false">IF((COUNT(KI9:KI93)=0)," ",(AVERAGE(KI9:KI93)/KI2))</f>
        <v> </v>
      </c>
      <c r="KJ8" s="671" t="str">
        <f aca="false">IF((COUNT(KJ9:KJ93)=0)," ",(AVERAGE(KJ9:KJ93)/KJ2))</f>
        <v> </v>
      </c>
      <c r="KK8" s="671" t="str">
        <f aca="false">IF((COUNT(KK9:KK93)=0)," ",(AVERAGE(KK9:KK93)/KK2))</f>
        <v> </v>
      </c>
      <c r="KL8" s="671" t="str">
        <f aca="false">IF((COUNT(KL9:KL93)=0)," ",(AVERAGE(KL9:KL93)/KL2))</f>
        <v> </v>
      </c>
      <c r="KM8" s="671" t="str">
        <f aca="false">IF((COUNT(KM9:KM93)=0)," ",(AVERAGE(KM9:KM93)/KM2))</f>
        <v> </v>
      </c>
      <c r="KN8" s="671" t="str">
        <f aca="false">IF((COUNT(KN9:KN93)=0)," ",(AVERAGE(KN9:KN93)/KN2))</f>
        <v> </v>
      </c>
      <c r="KO8" s="671" t="str">
        <f aca="false">IF((COUNT(KO9:KO93)=0)," ",(AVERAGE(KO9:KO93)/KO2))</f>
        <v> </v>
      </c>
      <c r="KP8" s="671" t="str">
        <f aca="false">IF((COUNT(KP9:KP93)=0)," ",(AVERAGE(KP9:KP93)/KP2))</f>
        <v> </v>
      </c>
      <c r="KQ8" s="671" t="str">
        <f aca="false">IF((COUNT(KQ9:KQ93)=0)," ",(AVERAGE(KQ9:KQ93)/KQ2))</f>
        <v> </v>
      </c>
      <c r="KR8" s="671" t="str">
        <f aca="false">IF((COUNT(KR9:KR93)=0)," ",(AVERAGE(KR9:KR93)/KR2))</f>
        <v> </v>
      </c>
      <c r="KS8" s="671" t="str">
        <f aca="false">IF((COUNT(KS9:KS93)=0)," ",(AVERAGE(KS9:KS93)/KS2))</f>
        <v> </v>
      </c>
      <c r="KT8" s="671" t="str">
        <f aca="false">IF((COUNT(KT9:KT93)=0)," ",(AVERAGE(KT9:KT93)/KT2))</f>
        <v> </v>
      </c>
      <c r="KU8" s="671" t="str">
        <f aca="false">IF((COUNT(KU9:KU93)=0)," ",(AVERAGE(KU9:KU93)/KU2))</f>
        <v> </v>
      </c>
      <c r="KV8" s="671" t="str">
        <f aca="false">IF((COUNT(KV9:KV93)=0)," ",(AVERAGE(KV9:KV93)/KV2))</f>
        <v> </v>
      </c>
      <c r="KW8" s="671" t="str">
        <f aca="false">IF((COUNT(KW9:KW93)=0)," ",(AVERAGE(KW9:KW93)/KW2))</f>
        <v> </v>
      </c>
      <c r="KX8" s="671" t="str">
        <f aca="false">IF((COUNT(KX9:KX93)=0)," ",(AVERAGE(KX9:KX93)/KX2))</f>
        <v> </v>
      </c>
      <c r="KY8" s="671" t="str">
        <f aca="false">IF((COUNT(KY9:KY93)=0)," ",(AVERAGE(KY9:KY93)/KY2))</f>
        <v> </v>
      </c>
      <c r="KZ8" s="671" t="str">
        <f aca="false">IF((COUNT(KZ9:KZ93)=0)," ",(AVERAGE(KZ9:KZ93)/KZ2))</f>
        <v> </v>
      </c>
      <c r="LA8" s="671" t="str">
        <f aca="false">IF((COUNT(LA9:LA93)=0)," ",(AVERAGE(LA9:LA93)/LA2))</f>
        <v> </v>
      </c>
      <c r="LB8" s="671" t="str">
        <f aca="false">IF((COUNT(LB9:LB93)=0)," ",(AVERAGE(LB9:LB93)/LB2))</f>
        <v> </v>
      </c>
      <c r="LC8" s="671" t="str">
        <f aca="false">IF((COUNT(LC9:LC93)=0)," ",(AVERAGE(LC9:LC93)/LC2))</f>
        <v> </v>
      </c>
      <c r="LD8" s="671" t="str">
        <f aca="false">IF((COUNT(LD9:LD93)=0)," ",(AVERAGE(LD9:LD93)/LD2))</f>
        <v> </v>
      </c>
      <c r="LE8" s="671" t="str">
        <f aca="false">IF((COUNT(LE9:LE93)=0)," ",(AVERAGE(LE9:LE93)/LE2))</f>
        <v> </v>
      </c>
      <c r="LF8" s="671" t="str">
        <f aca="false">IF((COUNT(LF9:LF93)=0)," ",(AVERAGE(LF9:LF93)/LF2))</f>
        <v> </v>
      </c>
      <c r="LG8" s="671" t="str">
        <f aca="false">IF((COUNT(LG9:LG93)=0)," ",(AVERAGE(LG9:LG93)/LG2))</f>
        <v> </v>
      </c>
      <c r="LH8" s="671" t="str">
        <f aca="false">IF((COUNT(LH9:LH93)=0)," ",(AVERAGE(LH9:LH93)/LH2))</f>
        <v> </v>
      </c>
      <c r="LI8" s="671" t="str">
        <f aca="false">IF((COUNT(LI9:LI93)=0)," ",(AVERAGE(LI9:LI93)/LI2))</f>
        <v> </v>
      </c>
      <c r="LJ8" s="671" t="str">
        <f aca="false">IF((COUNT(LJ9:LJ93)=0)," ",(AVERAGE(LJ9:LJ93)/LJ2))</f>
        <v> </v>
      </c>
      <c r="LK8" s="671" t="str">
        <f aca="false">IF((COUNT(LK9:LK93)=0)," ",(AVERAGE(LK9:LK93)/LK2))</f>
        <v> </v>
      </c>
      <c r="LL8" s="671" t="str">
        <f aca="false">IF((COUNT(LL9:LL93)=0)," ",(AVERAGE(LL9:LL93)/LL2))</f>
        <v> </v>
      </c>
      <c r="LM8" s="671" t="str">
        <f aca="false">IF((COUNT(LM9:LM93)=0)," ",(AVERAGE(LM9:LM93)/LM2))</f>
        <v> </v>
      </c>
      <c r="LN8" s="671" t="str">
        <f aca="false">IF((COUNT(LN9:LN93)=0)," ",(AVERAGE(LN9:LN93)/LN2))</f>
        <v> </v>
      </c>
      <c r="LO8" s="671" t="str">
        <f aca="false">IF((COUNT(LO9:LO93)=0)," ",(AVERAGE(LO9:LO93)/LO2))</f>
        <v> </v>
      </c>
      <c r="LP8" s="671" t="str">
        <f aca="false">IF((COUNT(LP9:LP93)=0)," ",(AVERAGE(LP9:LP93)/LP2))</f>
        <v> </v>
      </c>
      <c r="LQ8" s="671" t="str">
        <f aca="false">IF((COUNT(LQ9:LQ93)=0)," ",(AVERAGE(LQ9:LQ93)/LQ2))</f>
        <v> </v>
      </c>
      <c r="LR8" s="671" t="str">
        <f aca="false">IF((COUNT(LR9:LR93)=0)," ",(AVERAGE(LR9:LR93)/LR2))</f>
        <v> </v>
      </c>
      <c r="LS8" s="671" t="str">
        <f aca="false">IF((COUNT(LS9:LS93)=0)," ",(AVERAGE(LS9:LS93)/LS2))</f>
        <v> </v>
      </c>
      <c r="LT8" s="671" t="str">
        <f aca="false">IF((COUNT(LT9:LT93)=0)," ",(AVERAGE(LT9:LT93)/LT2))</f>
        <v> </v>
      </c>
      <c r="LU8" s="671" t="str">
        <f aca="false">IF((COUNT(LU9:LU93)=0)," ",(AVERAGE(LU9:LU93)/LU2))</f>
        <v> </v>
      </c>
      <c r="LV8" s="671" t="str">
        <f aca="false">IF((COUNT(LV9:LV93)=0)," ",(AVERAGE(LV9:LV93)/LV2))</f>
        <v> </v>
      </c>
      <c r="LW8" s="671" t="str">
        <f aca="false">IF((COUNT(LW9:LW93)=0)," ",(AVERAGE(LW9:LW93)/LW2))</f>
        <v> </v>
      </c>
      <c r="LX8" s="671" t="str">
        <f aca="false">IF((COUNT(LX9:LX93)=0)," ",(AVERAGE(LX9:LX93)/LX2))</f>
        <v> </v>
      </c>
      <c r="LY8" s="671" t="str">
        <f aca="false">IF((COUNT(LY9:LY93)=0)," ",(AVERAGE(LY9:LY93)/LY2))</f>
        <v> </v>
      </c>
      <c r="LZ8" s="671" t="str">
        <f aca="false">IF((COUNT(LZ9:LZ93)=0)," ",(AVERAGE(LZ9:LZ93)/LZ2))</f>
        <v> </v>
      </c>
      <c r="MA8" s="671" t="str">
        <f aca="false">IF((COUNT(MA9:MA93)=0)," ",(AVERAGE(MA9:MA93)/MA2))</f>
        <v> </v>
      </c>
      <c r="MB8" s="671" t="str">
        <f aca="false">IF((COUNT(MB9:MB93)=0)," ",(AVERAGE(MB9:MB93)/MB2))</f>
        <v> </v>
      </c>
      <c r="MC8" s="671" t="str">
        <f aca="false">IF((COUNT(MC9:MC93)=0)," ",(AVERAGE(MC9:MC93)/MC2))</f>
        <v> </v>
      </c>
      <c r="MD8" s="671" t="str">
        <f aca="false">IF((COUNT(MD9:MD93)=0)," ",(AVERAGE(MD9:MD93)/MD2))</f>
        <v> </v>
      </c>
      <c r="ME8" s="671" t="str">
        <f aca="false">IF((COUNT(ME9:ME93)=0)," ",(AVERAGE(ME9:ME93)/ME2))</f>
        <v> </v>
      </c>
      <c r="MF8" s="671" t="str">
        <f aca="false">IF((COUNT(MF9:MF93)=0)," ",(AVERAGE(MF9:MF93)/MF2))</f>
        <v> </v>
      </c>
      <c r="MG8" s="671" t="str">
        <f aca="false">IF((COUNT(MG9:MG93)=0)," ",(AVERAGE(MG9:MG93)/MG2))</f>
        <v> </v>
      </c>
      <c r="MH8" s="671" t="str">
        <f aca="false">IF((COUNT(MH9:MH93)=0)," ",(AVERAGE(MH9:MH93)/MH2))</f>
        <v> </v>
      </c>
      <c r="MI8" s="671" t="str">
        <f aca="false">IF((COUNT(MI9:MI93)=0)," ",(AVERAGE(MI9:MI93)/MI2))</f>
        <v> </v>
      </c>
      <c r="MJ8" s="671" t="str">
        <f aca="false">IF((COUNT(MJ9:MJ93)=0)," ",(AVERAGE(MJ9:MJ93)/MJ2))</f>
        <v> </v>
      </c>
      <c r="MK8" s="671" t="str">
        <f aca="false">IF((COUNT(MK9:MK93)=0)," ",(AVERAGE(MK9:MK93)/MK2))</f>
        <v> </v>
      </c>
      <c r="ML8" s="671" t="str">
        <f aca="false">IF((COUNT(ML9:ML93)=0)," ",(AVERAGE(ML9:ML93)/ML2))</f>
        <v> </v>
      </c>
      <c r="MM8" s="671" t="str">
        <f aca="false">IF((COUNT(MM9:MM93)=0)," ",(AVERAGE(MM9:MM93)/MM2))</f>
        <v> </v>
      </c>
      <c r="MN8" s="671" t="str">
        <f aca="false">IF((COUNT(MN9:MN93)=0)," ",(AVERAGE(MN9:MN93)/MN2))</f>
        <v> </v>
      </c>
      <c r="MO8" s="671" t="str">
        <f aca="false">IF((COUNT(MO9:MO93)=0)," ",(AVERAGE(MO9:MO93)/MO2))</f>
        <v> </v>
      </c>
      <c r="MP8" s="671" t="str">
        <f aca="false">IF((COUNT(MP9:MP93)=0)," ",(AVERAGE(MP9:MP93)/MP2))</f>
        <v> </v>
      </c>
      <c r="MQ8" s="671" t="str">
        <f aca="false">IF((COUNT(MQ9:MQ93)=0)," ",(AVERAGE(MQ9:MQ93)/MQ2))</f>
        <v> </v>
      </c>
      <c r="MR8" s="671" t="str">
        <f aca="false">IF((COUNT(MR9:MR93)=0)," ",(AVERAGE(MR9:MR93)/MR2))</f>
        <v> </v>
      </c>
      <c r="MS8" s="671" t="str">
        <f aca="false">IF((COUNT(MS9:MS93)=0)," ",(AVERAGE(MS9:MS93)/MS2))</f>
        <v> </v>
      </c>
      <c r="MT8" s="671" t="str">
        <f aca="false">IF((COUNT(MT9:MT93)=0)," ",(AVERAGE(MT9:MT93)/MT2))</f>
        <v> </v>
      </c>
      <c r="MU8" s="671" t="str">
        <f aca="false">IF((COUNT(MU9:MU93)=0)," ",(AVERAGE(MU9:MU93)/MU2))</f>
        <v> </v>
      </c>
      <c r="MV8" s="671" t="str">
        <f aca="false">IF((COUNT(MV9:MV93)=0)," ",(AVERAGE(MV9:MV93)/MV2))</f>
        <v> </v>
      </c>
      <c r="MW8" s="671" t="str">
        <f aca="false">IF((COUNT(MW9:MW93)=0)," ",(AVERAGE(MW9:MW93)/MW2))</f>
        <v> </v>
      </c>
      <c r="MX8" s="671" t="str">
        <f aca="false">IF((COUNT(MX9:MX93)=0)," ",(AVERAGE(MX9:MX93)/MX2))</f>
        <v> </v>
      </c>
      <c r="MY8" s="671" t="str">
        <f aca="false">IF((COUNT(MY9:MY93)=0)," ",(AVERAGE(MY9:MY93)/MY2))</f>
        <v> </v>
      </c>
      <c r="MZ8" s="671" t="str">
        <f aca="false">IF((COUNT(MZ9:MZ93)=0)," ",(AVERAGE(MZ9:MZ93)/MZ2))</f>
        <v> </v>
      </c>
    </row>
    <row r="9" customFormat="false" ht="12.75" hidden="false" customHeight="false" outlineLevel="0" collapsed="false">
      <c r="A9" s="672" t="n">
        <v>1</v>
      </c>
      <c r="B9" s="228" t="str">
        <f aca="false">'English Scores- Leveled papers'!B7</f>
        <v>A.Chandana</v>
      </c>
      <c r="C9" s="228" t="str">
        <f aca="false">IF(D9="","",IF(D9&gt;0.9,"A1",IF(D9&gt;0.8,"A2",IF(D9&gt;0.7,"B1",IF(D9&gt;0.6,"B2",IF(D9&gt;0.5,"C1",IF(D9&gt;0.4,"C2",IF(D9&gt;0.32,"D",IF(D9&gt;0.2,"E1","E2")))))))))</f>
        <v>E1</v>
      </c>
      <c r="D9" s="673" t="n">
        <f aca="false">IF(B9="","",IF(COUNT(F9:MZ9)=0,"",IF(('Cover Sheet'!$AC$6="1st"),(SUM($F9:$AM9)/50),IF(('Cover Sheet'!$AC$6="2nd"),(SUM($AN9:$BW9)/50),IF(('Cover Sheet'!$AC$6="3rd"),(SUM($BX9:$DN9)/50),IF(('Cover Sheet'!$AC$6="4th"),(SUM($DO9:$FJ9)/60),IF(('Cover Sheet'!$AC$6="5th"),(SUM($FK9:HI9)/60),IF((AND('Cover Sheet'!$AC$6="6th",OR('Cover Sheet'!$AC$12="Bombay",'Cover Sheet'!$AC$12="Pune"))),(SUM($HJ9:$JL9)/85),IF((AND('Cover Sheet'!$AC$6="6th",OR('Cover Sheet'!$AC$12="Delhi",'Cover Sheet'!$AC$12="Chennai"))),(SUM($HJ9:$IU9)/60),IF((AND('Cover Sheet'!$AC$6="7th",OR('Cover Sheet'!$AC$12="Bombay",'Cover Sheet'!$AC$12="Pune"))),(SUM($JM9:$LR9)/85),IF((AND('Cover Sheet'!$AC$6="7th",OR('Cover Sheet'!$AC$12="Delhi",'Cover Sheet'!$AC$12="Chennai"))),(SUM($JM9:$LA9)/60),IF(('Cover Sheet'!$AC$6="8th"),(SUM($LS9:$MZ9)/50),"ERROR"))))))))))))</f>
        <v>0.32</v>
      </c>
      <c r="E9" s="673" t="e">
        <f aca="false">IF(COUNT(F9:IC9)=0, "", (SUMIF($F$5:$IC$5,"Yes",F9:IC9)/SUMIF('Math Scores'!$F$5:$IC$5,"Yes",'Math Scores'!$F$2:$IC$2)))</f>
        <v>#DIV/0!</v>
      </c>
      <c r="F9" s="408"/>
      <c r="G9" s="408"/>
      <c r="H9" s="408"/>
      <c r="I9" s="408"/>
      <c r="J9" s="408"/>
      <c r="K9" s="408"/>
      <c r="L9" s="408"/>
      <c r="M9" s="408"/>
      <c r="N9" s="408"/>
      <c r="O9" s="408"/>
      <c r="P9" s="408"/>
      <c r="Q9" s="408"/>
      <c r="R9" s="408"/>
      <c r="S9" s="408"/>
      <c r="T9" s="408"/>
      <c r="U9" s="408"/>
      <c r="V9" s="408"/>
      <c r="W9" s="674"/>
      <c r="X9" s="674"/>
      <c r="Y9" s="674"/>
      <c r="Z9" s="674"/>
      <c r="AA9" s="674"/>
      <c r="AB9" s="674"/>
      <c r="AC9" s="674"/>
      <c r="AD9" s="674"/>
      <c r="AE9" s="674"/>
      <c r="AF9" s="674"/>
      <c r="AG9" s="674"/>
      <c r="AH9" s="674"/>
      <c r="AI9" s="674"/>
      <c r="AJ9" s="674"/>
      <c r="AK9" s="674"/>
      <c r="AL9" s="674"/>
      <c r="AM9" s="674"/>
      <c r="AN9" s="408"/>
      <c r="AO9" s="408"/>
      <c r="AP9" s="408"/>
      <c r="AQ9" s="408"/>
      <c r="AR9" s="408"/>
      <c r="AS9" s="408"/>
      <c r="AT9" s="408"/>
      <c r="AU9" s="408"/>
      <c r="AV9" s="408"/>
      <c r="AW9" s="408"/>
      <c r="AX9" s="408"/>
      <c r="AY9" s="408"/>
      <c r="AZ9" s="408"/>
      <c r="BA9" s="408"/>
      <c r="BB9" s="408"/>
      <c r="BC9" s="408"/>
      <c r="BD9" s="408"/>
      <c r="BE9" s="674"/>
      <c r="BF9" s="674"/>
      <c r="BG9" s="674"/>
      <c r="BH9" s="674"/>
      <c r="BI9" s="674"/>
      <c r="BJ9" s="674"/>
      <c r="BK9" s="674"/>
      <c r="BL9" s="674"/>
      <c r="BM9" s="674"/>
      <c r="BN9" s="674"/>
      <c r="BO9" s="674"/>
      <c r="BP9" s="674"/>
      <c r="BQ9" s="674"/>
      <c r="BR9" s="674"/>
      <c r="BS9" s="674"/>
      <c r="BT9" s="674"/>
      <c r="BU9" s="674"/>
      <c r="BV9" s="674"/>
      <c r="BW9" s="674"/>
      <c r="BX9" s="408" t="n">
        <v>1</v>
      </c>
      <c r="BY9" s="408" t="n">
        <v>0</v>
      </c>
      <c r="BZ9" s="408" t="n">
        <v>1</v>
      </c>
      <c r="CA9" s="408" t="n">
        <v>2</v>
      </c>
      <c r="CB9" s="408" t="n">
        <v>2</v>
      </c>
      <c r="CC9" s="408" t="n">
        <v>1</v>
      </c>
      <c r="CD9" s="408" t="n">
        <v>2</v>
      </c>
      <c r="CE9" s="408" t="n">
        <v>1</v>
      </c>
      <c r="CF9" s="408" t="n">
        <v>1</v>
      </c>
      <c r="CG9" s="408" t="n">
        <v>1</v>
      </c>
      <c r="CH9" s="408" t="n">
        <v>1</v>
      </c>
      <c r="CI9" s="408" t="n">
        <v>0</v>
      </c>
      <c r="CJ9" s="408" t="n">
        <v>0</v>
      </c>
      <c r="CK9" s="408" t="n">
        <v>0</v>
      </c>
      <c r="CL9" s="408" t="n">
        <v>0</v>
      </c>
      <c r="CM9" s="408" t="n">
        <v>0</v>
      </c>
      <c r="CN9" s="408" t="n">
        <v>1</v>
      </c>
      <c r="CO9" s="408" t="n">
        <v>1</v>
      </c>
      <c r="CP9" s="408" t="n">
        <v>1</v>
      </c>
      <c r="CQ9" s="408" t="n">
        <v>0</v>
      </c>
      <c r="CR9" s="674"/>
      <c r="CS9" s="674"/>
      <c r="CT9" s="674"/>
      <c r="CU9" s="674"/>
      <c r="CV9" s="674"/>
      <c r="CW9" s="674"/>
      <c r="CX9" s="674"/>
      <c r="CY9" s="674"/>
      <c r="CZ9" s="674"/>
      <c r="DA9" s="674"/>
      <c r="DB9" s="674"/>
      <c r="DC9" s="674"/>
      <c r="DD9" s="674"/>
      <c r="DE9" s="674"/>
      <c r="DF9" s="674"/>
      <c r="DG9" s="674"/>
      <c r="DH9" s="674"/>
      <c r="DI9" s="674"/>
      <c r="DJ9" s="674"/>
      <c r="DK9" s="674"/>
      <c r="DL9" s="674"/>
      <c r="DM9" s="674"/>
      <c r="DN9" s="674"/>
      <c r="DO9" s="408"/>
      <c r="DP9" s="408"/>
      <c r="DQ9" s="408"/>
      <c r="DR9" s="408"/>
      <c r="DS9" s="408"/>
      <c r="DT9" s="408"/>
      <c r="DU9" s="408"/>
      <c r="DV9" s="408"/>
      <c r="DW9" s="408"/>
      <c r="DX9" s="408"/>
      <c r="DY9" s="408"/>
      <c r="DZ9" s="408"/>
      <c r="EA9" s="408"/>
      <c r="EB9" s="408"/>
      <c r="EC9" s="408"/>
      <c r="ED9" s="408"/>
      <c r="EE9" s="408"/>
      <c r="EF9" s="408"/>
      <c r="EG9" s="408"/>
      <c r="EH9" s="408"/>
      <c r="EI9" s="408"/>
      <c r="EJ9" s="408"/>
      <c r="EK9" s="408"/>
      <c r="EL9" s="408"/>
      <c r="EM9" s="408"/>
      <c r="EN9" s="408"/>
      <c r="EO9" s="674"/>
      <c r="EP9" s="674"/>
      <c r="EQ9" s="674"/>
      <c r="ER9" s="674"/>
      <c r="ES9" s="674"/>
      <c r="ET9" s="674"/>
      <c r="EU9" s="674"/>
      <c r="EV9" s="674"/>
      <c r="EW9" s="674"/>
      <c r="EX9" s="674"/>
      <c r="EY9" s="674"/>
      <c r="EZ9" s="674"/>
      <c r="FA9" s="674"/>
      <c r="FB9" s="674"/>
      <c r="FC9" s="674"/>
      <c r="FD9" s="674"/>
      <c r="FE9" s="674"/>
      <c r="FF9" s="674"/>
      <c r="FG9" s="674"/>
      <c r="FH9" s="674"/>
      <c r="FI9" s="674"/>
      <c r="FJ9" s="674"/>
      <c r="FK9" s="408"/>
      <c r="FL9" s="408"/>
      <c r="FM9" s="408"/>
      <c r="FN9" s="408"/>
      <c r="FO9" s="408"/>
      <c r="FP9" s="408"/>
      <c r="FQ9" s="408"/>
      <c r="FR9" s="408"/>
      <c r="FS9" s="408"/>
      <c r="FT9" s="408"/>
      <c r="FU9" s="408"/>
      <c r="FV9" s="408"/>
      <c r="FW9" s="408"/>
      <c r="FX9" s="408"/>
      <c r="FY9" s="408"/>
      <c r="FZ9" s="408"/>
      <c r="GA9" s="408"/>
      <c r="GB9" s="408"/>
      <c r="GC9" s="408"/>
      <c r="GD9" s="408"/>
      <c r="GE9" s="408"/>
      <c r="GF9" s="408"/>
      <c r="GG9" s="408"/>
      <c r="GH9" s="408"/>
      <c r="GI9" s="408"/>
      <c r="GJ9" s="674"/>
      <c r="GK9" s="674"/>
      <c r="GL9" s="674"/>
      <c r="GM9" s="674"/>
      <c r="GN9" s="674"/>
      <c r="GO9" s="674"/>
      <c r="GP9" s="674"/>
      <c r="GQ9" s="674"/>
      <c r="GR9" s="674"/>
      <c r="GS9" s="674"/>
      <c r="GT9" s="674"/>
      <c r="GU9" s="674"/>
      <c r="GV9" s="674"/>
      <c r="GW9" s="674"/>
      <c r="GX9" s="674"/>
      <c r="GY9" s="674"/>
      <c r="GZ9" s="674"/>
      <c r="HA9" s="674"/>
      <c r="HB9" s="674"/>
      <c r="HC9" s="674"/>
      <c r="HD9" s="674"/>
      <c r="HE9" s="674"/>
      <c r="HF9" s="674"/>
      <c r="HG9" s="674"/>
      <c r="HH9" s="674"/>
      <c r="HI9" s="674"/>
      <c r="HJ9" s="408"/>
      <c r="HK9" s="408"/>
      <c r="HL9" s="408"/>
      <c r="HM9" s="408"/>
      <c r="HN9" s="408"/>
      <c r="HO9" s="408"/>
      <c r="HP9" s="408"/>
      <c r="HQ9" s="408"/>
      <c r="HR9" s="408"/>
      <c r="HS9" s="408"/>
      <c r="HT9" s="408"/>
      <c r="HU9" s="408"/>
      <c r="HV9" s="408"/>
      <c r="HW9" s="408"/>
      <c r="HX9" s="408"/>
      <c r="HY9" s="408"/>
      <c r="HZ9" s="408"/>
      <c r="IA9" s="408"/>
      <c r="IB9" s="408"/>
      <c r="IC9" s="408"/>
      <c r="ID9" s="675"/>
      <c r="IE9" s="676"/>
      <c r="IF9" s="677"/>
      <c r="IG9" s="677"/>
      <c r="IH9" s="678"/>
      <c r="II9" s="678"/>
      <c r="IJ9" s="678"/>
      <c r="IK9" s="678"/>
      <c r="IL9" s="678"/>
      <c r="IM9" s="678"/>
      <c r="IN9" s="678"/>
      <c r="IO9" s="678"/>
      <c r="IP9" s="678"/>
      <c r="IQ9" s="678"/>
      <c r="IR9" s="678"/>
      <c r="IS9" s="678"/>
      <c r="IT9" s="678"/>
      <c r="IU9" s="678"/>
      <c r="IV9" s="677"/>
      <c r="IW9" s="677"/>
      <c r="IX9" s="677"/>
      <c r="IY9" s="677"/>
      <c r="IZ9" s="677"/>
      <c r="JA9" s="677"/>
      <c r="JB9" s="677"/>
      <c r="JC9" s="677"/>
      <c r="JD9" s="677"/>
      <c r="JE9" s="677"/>
      <c r="JF9" s="677"/>
      <c r="JG9" s="677"/>
      <c r="JH9" s="677"/>
      <c r="JI9" s="677"/>
      <c r="JJ9" s="677"/>
      <c r="JK9" s="677"/>
      <c r="JL9" s="677"/>
      <c r="JM9" s="678"/>
      <c r="JN9" s="678"/>
      <c r="JO9" s="678"/>
      <c r="JP9" s="678"/>
      <c r="JQ9" s="678"/>
      <c r="JR9" s="678"/>
      <c r="JS9" s="678"/>
      <c r="JT9" s="678"/>
      <c r="JU9" s="678"/>
      <c r="JV9" s="678"/>
      <c r="JW9" s="678"/>
      <c r="JX9" s="678"/>
      <c r="JY9" s="678"/>
      <c r="JZ9" s="678"/>
      <c r="KA9" s="678"/>
      <c r="KB9" s="678"/>
      <c r="KC9" s="678"/>
      <c r="KD9" s="678"/>
      <c r="KE9" s="678"/>
      <c r="KF9" s="678"/>
      <c r="KG9" s="678"/>
      <c r="KH9" s="677"/>
      <c r="KI9" s="677"/>
      <c r="KJ9" s="677"/>
      <c r="KK9" s="677"/>
      <c r="KL9" s="677"/>
      <c r="KM9" s="677"/>
      <c r="KN9" s="677"/>
      <c r="KO9" s="677"/>
      <c r="KP9" s="677"/>
      <c r="KQ9" s="677"/>
      <c r="KR9" s="677"/>
      <c r="KS9" s="677"/>
      <c r="KT9" s="677"/>
      <c r="KU9" s="677"/>
      <c r="KV9" s="677"/>
      <c r="KW9" s="677"/>
      <c r="KX9" s="677"/>
      <c r="KY9" s="677"/>
      <c r="KZ9" s="677"/>
      <c r="LA9" s="677"/>
      <c r="LB9" s="678"/>
      <c r="LC9" s="678"/>
      <c r="LD9" s="678"/>
      <c r="LE9" s="678"/>
      <c r="LF9" s="678"/>
      <c r="LG9" s="678"/>
      <c r="LH9" s="678"/>
      <c r="LI9" s="678"/>
      <c r="LJ9" s="678"/>
      <c r="LK9" s="678"/>
      <c r="LL9" s="678"/>
      <c r="LM9" s="678"/>
      <c r="LN9" s="678"/>
      <c r="LO9" s="678"/>
      <c r="LP9" s="678"/>
      <c r="LQ9" s="678"/>
      <c r="LR9" s="678"/>
      <c r="LS9" s="677"/>
      <c r="LT9" s="677"/>
      <c r="LU9" s="677"/>
      <c r="LV9" s="677"/>
      <c r="LW9" s="677"/>
      <c r="LX9" s="677"/>
      <c r="LY9" s="677"/>
      <c r="LZ9" s="677"/>
      <c r="MA9" s="677"/>
      <c r="MB9" s="677"/>
      <c r="MC9" s="677"/>
      <c r="MD9" s="677"/>
      <c r="ME9" s="677"/>
      <c r="MF9" s="677"/>
      <c r="MG9" s="677"/>
      <c r="MH9" s="677"/>
      <c r="MI9" s="677"/>
      <c r="MJ9" s="678"/>
      <c r="MK9" s="678"/>
      <c r="ML9" s="678"/>
      <c r="MM9" s="678"/>
      <c r="MN9" s="678"/>
      <c r="MO9" s="678"/>
      <c r="MP9" s="678"/>
      <c r="MQ9" s="678"/>
      <c r="MR9" s="678"/>
      <c r="MS9" s="678"/>
      <c r="MT9" s="678"/>
      <c r="MU9" s="678"/>
      <c r="MV9" s="678"/>
      <c r="MW9" s="678"/>
      <c r="MX9" s="678"/>
      <c r="MY9" s="678"/>
      <c r="MZ9" s="678"/>
    </row>
    <row r="10" customFormat="false" ht="12.75" hidden="false" customHeight="false" outlineLevel="0" collapsed="false">
      <c r="A10" s="672" t="n">
        <v>2</v>
      </c>
      <c r="B10" s="228" t="str">
        <f aca="false">'English Scores- Leveled papers'!B8</f>
        <v>Asma Tulasa</v>
      </c>
      <c r="C10" s="228" t="str">
        <f aca="false">IF(D10="","",IF(D10&gt;0.9,"A1",IF(D10&gt;0.8,"A2",IF(D10&gt;0.7,"B1",IF(D10&gt;0.6,"B2",IF(D10&gt;0.5,"C1",IF(D10&gt;0.4,"C2",IF(D10&gt;0.32,"D",IF(D10&gt;0.2,"E1","E2")))))))))</f>
        <v>E2</v>
      </c>
      <c r="D10" s="673" t="n">
        <f aca="false">IF(B10="","",IF(COUNT(F10:MZ10)=0,"",IF(('Cover Sheet'!$AC$6="1st"),(SUM($F10:$AM10)/50),IF(('Cover Sheet'!$AC$6="2nd"),(SUM($AN10:$BW10)/50),IF(('Cover Sheet'!$AC$6="3rd"),(SUM($BX10:$DN10)/50),IF(('Cover Sheet'!$AC$6="4th"),(SUM($DO10:$FJ10)/60),IF(('Cover Sheet'!$AC$6="5th"),(SUM($FK10:HI10)/60),IF((AND('Cover Sheet'!$AC$6="6th",OR('Cover Sheet'!$AC$12="Bombay",'Cover Sheet'!$AC$12="Pune"))),(SUM($HJ10:$JL10)/85),IF((AND('Cover Sheet'!$AC$6="6th",OR('Cover Sheet'!$AC$12="Delhi",'Cover Sheet'!$AC$12="Chennai"))),(SUM($HJ10:$IU10)/60),IF((AND('Cover Sheet'!$AC$6="7th",OR('Cover Sheet'!$AC$12="Bombay",'Cover Sheet'!$AC$12="Pune"))),(SUM($JM10:$LR10)/85),IF((AND('Cover Sheet'!$AC$6="7th",OR('Cover Sheet'!$AC$12="Delhi",'Cover Sheet'!$AC$12="Chennai"))),(SUM($JM10:$LA10)/60),IF(('Cover Sheet'!$AC$6="8th"),(SUM($LS10:$MZ10)/50),"ERROR"))))))))))))</f>
        <v>0.16</v>
      </c>
      <c r="E10" s="673" t="inlineStr">
        <f aca="false">IF(COUNT(F10:IC10)=0, "", (SUMIF($F$5:$IC$5,"Yes",F10:IC10)/SUMIF('Math Scores'!$F$5:$IC$5,"Yes",'Math Scores'!$F$2:$IC$2)))</f>
        <is>
          <t/>
        </is>
      </c>
      <c r="F10" s="408"/>
      <c r="G10" s="408"/>
      <c r="H10" s="408"/>
      <c r="I10" s="408"/>
      <c r="J10" s="408"/>
      <c r="K10" s="408"/>
      <c r="L10" s="408"/>
      <c r="M10" s="408"/>
      <c r="N10" s="408"/>
      <c r="O10" s="408"/>
      <c r="P10" s="408"/>
      <c r="Q10" s="408"/>
      <c r="R10" s="408"/>
      <c r="S10" s="408"/>
      <c r="T10" s="408"/>
      <c r="U10" s="408"/>
      <c r="V10" s="408"/>
      <c r="W10" s="674"/>
      <c r="X10" s="674"/>
      <c r="Y10" s="674"/>
      <c r="Z10" s="674"/>
      <c r="AA10" s="674"/>
      <c r="AB10" s="674"/>
      <c r="AC10" s="674"/>
      <c r="AD10" s="674"/>
      <c r="AE10" s="674"/>
      <c r="AF10" s="674"/>
      <c r="AG10" s="674"/>
      <c r="AH10" s="674"/>
      <c r="AI10" s="674"/>
      <c r="AJ10" s="674"/>
      <c r="AK10" s="674"/>
      <c r="AL10" s="674"/>
      <c r="AM10" s="674"/>
      <c r="AN10" s="408"/>
      <c r="AO10" s="408"/>
      <c r="AP10" s="408"/>
      <c r="AQ10" s="408"/>
      <c r="AR10" s="408"/>
      <c r="AS10" s="408"/>
      <c r="AT10" s="408"/>
      <c r="AU10" s="408"/>
      <c r="AV10" s="408"/>
      <c r="AW10" s="408"/>
      <c r="AX10" s="408"/>
      <c r="AY10" s="408"/>
      <c r="AZ10" s="408"/>
      <c r="BA10" s="408"/>
      <c r="BB10" s="408"/>
      <c r="BC10" s="408"/>
      <c r="BD10" s="408"/>
      <c r="BE10" s="674"/>
      <c r="BF10" s="674"/>
      <c r="BG10" s="674"/>
      <c r="BH10" s="674"/>
      <c r="BI10" s="674"/>
      <c r="BJ10" s="674"/>
      <c r="BK10" s="674"/>
      <c r="BL10" s="674"/>
      <c r="BM10" s="674"/>
      <c r="BN10" s="674"/>
      <c r="BO10" s="674"/>
      <c r="BP10" s="674"/>
      <c r="BQ10" s="674"/>
      <c r="BR10" s="674"/>
      <c r="BS10" s="674"/>
      <c r="BT10" s="674"/>
      <c r="BU10" s="674"/>
      <c r="BV10" s="674"/>
      <c r="BW10" s="674"/>
      <c r="BX10" s="408" t="n">
        <v>0</v>
      </c>
      <c r="BY10" s="408" t="n">
        <v>0</v>
      </c>
      <c r="BZ10" s="408" t="n">
        <v>1</v>
      </c>
      <c r="CA10" s="408" t="n">
        <v>2</v>
      </c>
      <c r="CB10" s="408" t="n">
        <v>2</v>
      </c>
      <c r="CC10" s="408" t="n">
        <v>0</v>
      </c>
      <c r="CD10" s="408" t="n">
        <v>0</v>
      </c>
      <c r="CE10" s="408" t="n">
        <v>1</v>
      </c>
      <c r="CF10" s="408" t="n">
        <v>0</v>
      </c>
      <c r="CG10" s="408" t="n">
        <v>0</v>
      </c>
      <c r="CH10" s="408" t="n">
        <v>0</v>
      </c>
      <c r="CI10" s="408" t="n">
        <v>1</v>
      </c>
      <c r="CJ10" s="408" t="n">
        <v>0</v>
      </c>
      <c r="CK10" s="408" t="n">
        <v>0</v>
      </c>
      <c r="CL10" s="408" t="n">
        <v>0</v>
      </c>
      <c r="CM10" s="408" t="n">
        <v>1</v>
      </c>
      <c r="CN10" s="408" t="n">
        <v>0</v>
      </c>
      <c r="CO10" s="408" t="n">
        <v>0</v>
      </c>
      <c r="CP10" s="408" t="n">
        <v>0</v>
      </c>
      <c r="CQ10" s="408" t="n">
        <v>0</v>
      </c>
      <c r="CR10" s="674"/>
      <c r="CS10" s="674"/>
      <c r="CT10" s="674"/>
      <c r="CU10" s="674"/>
      <c r="CV10" s="674"/>
      <c r="CW10" s="674"/>
      <c r="CX10" s="674"/>
      <c r="CY10" s="674"/>
      <c r="CZ10" s="674"/>
      <c r="DA10" s="674"/>
      <c r="DB10" s="674"/>
      <c r="DC10" s="674"/>
      <c r="DD10" s="674"/>
      <c r="DE10" s="674"/>
      <c r="DF10" s="674"/>
      <c r="DG10" s="674"/>
      <c r="DH10" s="674"/>
      <c r="DI10" s="674"/>
      <c r="DJ10" s="674"/>
      <c r="DK10" s="674"/>
      <c r="DL10" s="674"/>
      <c r="DM10" s="674"/>
      <c r="DN10" s="674"/>
      <c r="DO10" s="408"/>
      <c r="DP10" s="408"/>
      <c r="DQ10" s="408"/>
      <c r="DR10" s="408"/>
      <c r="DS10" s="408"/>
      <c r="DT10" s="408"/>
      <c r="DU10" s="408"/>
      <c r="DV10" s="408"/>
      <c r="DW10" s="408"/>
      <c r="DX10" s="408"/>
      <c r="DY10" s="408"/>
      <c r="DZ10" s="408"/>
      <c r="EA10" s="408"/>
      <c r="EB10" s="408"/>
      <c r="EC10" s="408"/>
      <c r="ED10" s="408"/>
      <c r="EE10" s="408"/>
      <c r="EF10" s="408"/>
      <c r="EG10" s="408"/>
      <c r="EH10" s="408"/>
      <c r="EI10" s="408"/>
      <c r="EJ10" s="408"/>
      <c r="EK10" s="408"/>
      <c r="EL10" s="408"/>
      <c r="EM10" s="408"/>
      <c r="EN10" s="408"/>
      <c r="EO10" s="674"/>
      <c r="EP10" s="674"/>
      <c r="EQ10" s="674"/>
      <c r="ER10" s="674"/>
      <c r="ES10" s="674"/>
      <c r="ET10" s="674"/>
      <c r="EU10" s="674"/>
      <c r="EV10" s="674"/>
      <c r="EW10" s="674"/>
      <c r="EX10" s="674"/>
      <c r="EY10" s="674"/>
      <c r="EZ10" s="674"/>
      <c r="FA10" s="674"/>
      <c r="FB10" s="674"/>
      <c r="FC10" s="674"/>
      <c r="FD10" s="674"/>
      <c r="FE10" s="674"/>
      <c r="FF10" s="674"/>
      <c r="FG10" s="674"/>
      <c r="FH10" s="674"/>
      <c r="FI10" s="674"/>
      <c r="FJ10" s="674"/>
      <c r="FK10" s="408"/>
      <c r="FL10" s="408"/>
      <c r="FM10" s="408"/>
      <c r="FN10" s="408"/>
      <c r="FO10" s="408"/>
      <c r="FP10" s="408"/>
      <c r="FQ10" s="408"/>
      <c r="FR10" s="408"/>
      <c r="FS10" s="408"/>
      <c r="FT10" s="408"/>
      <c r="FU10" s="408"/>
      <c r="FV10" s="408"/>
      <c r="FW10" s="408"/>
      <c r="FX10" s="408"/>
      <c r="FY10" s="408"/>
      <c r="FZ10" s="408"/>
      <c r="GA10" s="408"/>
      <c r="GB10" s="408"/>
      <c r="GC10" s="408"/>
      <c r="GD10" s="408"/>
      <c r="GE10" s="408"/>
      <c r="GF10" s="408"/>
      <c r="GG10" s="408"/>
      <c r="GH10" s="408"/>
      <c r="GI10" s="408"/>
      <c r="GJ10" s="674"/>
      <c r="GK10" s="674"/>
      <c r="GL10" s="674"/>
      <c r="GM10" s="674"/>
      <c r="GN10" s="674"/>
      <c r="GO10" s="674"/>
      <c r="GP10" s="674"/>
      <c r="GQ10" s="674"/>
      <c r="GR10" s="674"/>
      <c r="GS10" s="674"/>
      <c r="GT10" s="674"/>
      <c r="GU10" s="674"/>
      <c r="GV10" s="674"/>
      <c r="GW10" s="674"/>
      <c r="GX10" s="674"/>
      <c r="GY10" s="674"/>
      <c r="GZ10" s="674"/>
      <c r="HA10" s="674"/>
      <c r="HB10" s="674"/>
      <c r="HC10" s="674"/>
      <c r="HD10" s="674"/>
      <c r="HE10" s="674"/>
      <c r="HF10" s="674"/>
      <c r="HG10" s="674"/>
      <c r="HH10" s="674"/>
      <c r="HI10" s="674"/>
      <c r="HJ10" s="408"/>
      <c r="HK10" s="408"/>
      <c r="HL10" s="408"/>
      <c r="HM10" s="408"/>
      <c r="HN10" s="408"/>
      <c r="HO10" s="408"/>
      <c r="HP10" s="408"/>
      <c r="HQ10" s="408"/>
      <c r="HR10" s="408"/>
      <c r="HS10" s="408"/>
      <c r="HT10" s="408"/>
      <c r="HU10" s="408"/>
      <c r="HV10" s="408"/>
      <c r="HW10" s="408"/>
      <c r="HX10" s="408"/>
      <c r="HY10" s="408"/>
      <c r="HZ10" s="408"/>
      <c r="IA10" s="408"/>
      <c r="IB10" s="408"/>
      <c r="IC10" s="408"/>
      <c r="ID10" s="675"/>
      <c r="IE10" s="676"/>
      <c r="IF10" s="677"/>
      <c r="IG10" s="677"/>
      <c r="IH10" s="678"/>
      <c r="II10" s="678"/>
      <c r="IJ10" s="678"/>
      <c r="IK10" s="678"/>
      <c r="IL10" s="678"/>
      <c r="IM10" s="678"/>
      <c r="IN10" s="678"/>
      <c r="IO10" s="678"/>
      <c r="IP10" s="678"/>
      <c r="IQ10" s="678"/>
      <c r="IR10" s="678"/>
      <c r="IS10" s="678"/>
      <c r="IT10" s="678"/>
      <c r="IU10" s="678"/>
      <c r="IV10" s="677"/>
      <c r="IW10" s="677"/>
      <c r="IX10" s="677"/>
      <c r="IY10" s="677"/>
      <c r="IZ10" s="677"/>
      <c r="JA10" s="677"/>
      <c r="JB10" s="677"/>
      <c r="JC10" s="677"/>
      <c r="JD10" s="677"/>
      <c r="JE10" s="677"/>
      <c r="JF10" s="677"/>
      <c r="JG10" s="677"/>
      <c r="JH10" s="677"/>
      <c r="JI10" s="677"/>
      <c r="JJ10" s="677"/>
      <c r="JK10" s="677"/>
      <c r="JL10" s="677"/>
      <c r="JM10" s="678"/>
      <c r="JN10" s="678"/>
      <c r="JO10" s="678"/>
      <c r="JP10" s="678"/>
      <c r="JQ10" s="678"/>
      <c r="JR10" s="678"/>
      <c r="JS10" s="678"/>
      <c r="JT10" s="678"/>
      <c r="JU10" s="678"/>
      <c r="JV10" s="678"/>
      <c r="JW10" s="678"/>
      <c r="JX10" s="678"/>
      <c r="JY10" s="678"/>
      <c r="JZ10" s="678"/>
      <c r="KA10" s="678"/>
      <c r="KB10" s="678"/>
      <c r="KC10" s="678"/>
      <c r="KD10" s="678"/>
      <c r="KE10" s="678"/>
      <c r="KF10" s="678"/>
      <c r="KG10" s="678"/>
      <c r="KH10" s="677"/>
      <c r="KI10" s="677"/>
      <c r="KJ10" s="677"/>
      <c r="KK10" s="677"/>
      <c r="KL10" s="677"/>
      <c r="KM10" s="677"/>
      <c r="KN10" s="677"/>
      <c r="KO10" s="677"/>
      <c r="KP10" s="677"/>
      <c r="KQ10" s="677"/>
      <c r="KR10" s="677"/>
      <c r="KS10" s="677"/>
      <c r="KT10" s="677"/>
      <c r="KU10" s="677"/>
      <c r="KV10" s="677"/>
      <c r="KW10" s="677"/>
      <c r="KX10" s="677"/>
      <c r="KY10" s="677"/>
      <c r="KZ10" s="677"/>
      <c r="LA10" s="677"/>
      <c r="LB10" s="678"/>
      <c r="LC10" s="678"/>
      <c r="LD10" s="678"/>
      <c r="LE10" s="678"/>
      <c r="LF10" s="678"/>
      <c r="LG10" s="678"/>
      <c r="LH10" s="678"/>
      <c r="LI10" s="678"/>
      <c r="LJ10" s="678"/>
      <c r="LK10" s="678"/>
      <c r="LL10" s="678"/>
      <c r="LM10" s="678"/>
      <c r="LN10" s="678"/>
      <c r="LO10" s="678"/>
      <c r="LP10" s="678"/>
      <c r="LQ10" s="678"/>
      <c r="LR10" s="678"/>
      <c r="LS10" s="677"/>
      <c r="LT10" s="677"/>
      <c r="LU10" s="677"/>
      <c r="LV10" s="677"/>
      <c r="LW10" s="677"/>
      <c r="LX10" s="677"/>
      <c r="LY10" s="677"/>
      <c r="LZ10" s="677"/>
      <c r="MA10" s="677"/>
      <c r="MB10" s="677"/>
      <c r="MC10" s="677"/>
      <c r="MD10" s="677"/>
      <c r="ME10" s="677"/>
      <c r="MF10" s="677"/>
      <c r="MG10" s="677"/>
      <c r="MH10" s="677"/>
      <c r="MI10" s="677"/>
      <c r="MJ10" s="678"/>
      <c r="MK10" s="678"/>
      <c r="ML10" s="678"/>
      <c r="MM10" s="678"/>
      <c r="MN10" s="678"/>
      <c r="MO10" s="678"/>
      <c r="MP10" s="678"/>
      <c r="MQ10" s="678"/>
      <c r="MR10" s="678"/>
      <c r="MS10" s="678"/>
      <c r="MT10" s="678"/>
      <c r="MU10" s="678"/>
      <c r="MV10" s="678"/>
      <c r="MW10" s="678"/>
      <c r="MX10" s="678"/>
      <c r="MY10" s="678"/>
      <c r="MZ10" s="678"/>
    </row>
    <row r="11" customFormat="false" ht="12.75" hidden="false" customHeight="false" outlineLevel="0" collapsed="false">
      <c r="A11" s="672" t="n">
        <v>3</v>
      </c>
      <c r="B11" s="228" t="str">
        <f aca="false">'English Scores- Leveled papers'!B9</f>
        <v>B.Yamuna</v>
      </c>
      <c r="C11" s="228" t="str">
        <f aca="false">IF(D11="","",IF(D11&gt;0.9,"A1",IF(D11&gt;0.8,"A2",IF(D11&gt;0.7,"B1",IF(D11&gt;0.6,"B2",IF(D11&gt;0.5,"C1",IF(D11&gt;0.4,"C2",IF(D11&gt;0.32,"D",IF(D11&gt;0.2,"E1","E2")))))))))</f>
        <v>E2</v>
      </c>
      <c r="D11" s="673" t="n">
        <f aca="false">IF(B11="","",IF(COUNT(F11:MZ11)=0,"",IF(('Cover Sheet'!$AC$6="1st"),(SUM($F11:$AM11)/50),IF(('Cover Sheet'!$AC$6="2nd"),(SUM($AN11:$BW11)/50),IF(('Cover Sheet'!$AC$6="3rd"),(SUM($BX11:$DN11)/50),IF(('Cover Sheet'!$AC$6="4th"),(SUM($DO11:$FJ11)/60),IF(('Cover Sheet'!$AC$6="5th"),(SUM($FK11:HI11)/60),IF((AND('Cover Sheet'!$AC$6="6th",OR('Cover Sheet'!$AC$12="Bombay",'Cover Sheet'!$AC$12="Pune"))),(SUM($HJ11:$JL11)/85),IF((AND('Cover Sheet'!$AC$6="6th",OR('Cover Sheet'!$AC$12="Delhi",'Cover Sheet'!$AC$12="Chennai"))),(SUM($HJ11:$IU11)/60),IF((AND('Cover Sheet'!$AC$6="7th",OR('Cover Sheet'!$AC$12="Bombay",'Cover Sheet'!$AC$12="Pune"))),(SUM($JM11:$LR11)/85),IF((AND('Cover Sheet'!$AC$6="7th",OR('Cover Sheet'!$AC$12="Delhi",'Cover Sheet'!$AC$12="Chennai"))),(SUM($JM11:$LA11)/60),IF(('Cover Sheet'!$AC$6="8th"),(SUM($LS11:$MZ11)/50),"ERROR"))))))))))))</f>
        <v>0.15</v>
      </c>
      <c r="E11" s="673" t="inlineStr">
        <f aca="false">IF(COUNT(F11:IC11)=0, "", (SUMIF($F$5:$IC$5,"Yes",F11:IC11)/SUMIF('Math Scores'!$F$5:$IC$5,"Yes",'Math Scores'!$F$2:$IC$2)))</f>
        <is>
          <t/>
        </is>
      </c>
      <c r="F11" s="408"/>
      <c r="G11" s="408"/>
      <c r="H11" s="408"/>
      <c r="I11" s="408"/>
      <c r="J11" s="408"/>
      <c r="K11" s="408"/>
      <c r="L11" s="408"/>
      <c r="M11" s="408"/>
      <c r="N11" s="408"/>
      <c r="O11" s="408"/>
      <c r="P11" s="408"/>
      <c r="Q11" s="408"/>
      <c r="R11" s="408"/>
      <c r="S11" s="408"/>
      <c r="T11" s="408"/>
      <c r="U11" s="408"/>
      <c r="V11" s="408"/>
      <c r="W11" s="674"/>
      <c r="X11" s="674"/>
      <c r="Y11" s="674"/>
      <c r="Z11" s="674"/>
      <c r="AA11" s="674"/>
      <c r="AB11" s="674"/>
      <c r="AC11" s="674"/>
      <c r="AD11" s="674"/>
      <c r="AE11" s="674"/>
      <c r="AF11" s="674"/>
      <c r="AG11" s="674"/>
      <c r="AH11" s="674"/>
      <c r="AI11" s="674"/>
      <c r="AJ11" s="674"/>
      <c r="AK11" s="674"/>
      <c r="AL11" s="674"/>
      <c r="AM11" s="674"/>
      <c r="AN11" s="408"/>
      <c r="AO11" s="408"/>
      <c r="AP11" s="408"/>
      <c r="AQ11" s="408"/>
      <c r="AR11" s="408"/>
      <c r="AS11" s="408"/>
      <c r="AT11" s="408"/>
      <c r="AU11" s="408"/>
      <c r="AV11" s="408"/>
      <c r="AW11" s="408"/>
      <c r="AX11" s="408"/>
      <c r="AY11" s="408"/>
      <c r="AZ11" s="408"/>
      <c r="BA11" s="408"/>
      <c r="BB11" s="408"/>
      <c r="BC11" s="408"/>
      <c r="BD11" s="408"/>
      <c r="BE11" s="674"/>
      <c r="BF11" s="674"/>
      <c r="BG11" s="674"/>
      <c r="BH11" s="674"/>
      <c r="BI11" s="674"/>
      <c r="BJ11" s="674"/>
      <c r="BK11" s="674"/>
      <c r="BL11" s="674"/>
      <c r="BM11" s="674"/>
      <c r="BN11" s="674"/>
      <c r="BO11" s="674"/>
      <c r="BP11" s="674"/>
      <c r="BQ11" s="674"/>
      <c r="BR11" s="674"/>
      <c r="BS11" s="674"/>
      <c r="BT11" s="674"/>
      <c r="BU11" s="674"/>
      <c r="BV11" s="674"/>
      <c r="BW11" s="674"/>
      <c r="BX11" s="408" t="n">
        <v>1</v>
      </c>
      <c r="BY11" s="408" t="n">
        <v>0.5</v>
      </c>
      <c r="BZ11" s="408" t="n">
        <v>0</v>
      </c>
      <c r="CA11" s="408" t="n">
        <v>0</v>
      </c>
      <c r="CB11" s="408" t="n">
        <v>1</v>
      </c>
      <c r="CC11" s="408" t="n">
        <v>0</v>
      </c>
      <c r="CD11" s="408" t="n">
        <v>0</v>
      </c>
      <c r="CE11" s="408" t="n">
        <v>1</v>
      </c>
      <c r="CF11" s="408" t="n">
        <v>0</v>
      </c>
      <c r="CG11" s="408" t="n">
        <v>1</v>
      </c>
      <c r="CH11" s="408" t="n">
        <v>0</v>
      </c>
      <c r="CI11" s="408" t="n">
        <v>0</v>
      </c>
      <c r="CJ11" s="408" t="n">
        <v>0</v>
      </c>
      <c r="CK11" s="408" t="n">
        <v>0</v>
      </c>
      <c r="CL11" s="408" t="n">
        <v>0</v>
      </c>
      <c r="CM11" s="408" t="n">
        <v>0</v>
      </c>
      <c r="CN11" s="408" t="n">
        <v>0</v>
      </c>
      <c r="CO11" s="408" t="n">
        <v>0</v>
      </c>
      <c r="CP11" s="408" t="n">
        <v>0</v>
      </c>
      <c r="CQ11" s="408" t="n">
        <v>0</v>
      </c>
      <c r="CR11" s="674" t="n">
        <v>0</v>
      </c>
      <c r="CS11" s="674" t="n">
        <v>0</v>
      </c>
      <c r="CT11" s="674" t="n">
        <v>0</v>
      </c>
      <c r="CU11" s="674" t="n">
        <v>0</v>
      </c>
      <c r="CV11" s="674" t="n">
        <v>0</v>
      </c>
      <c r="CW11" s="674" t="n">
        <v>1</v>
      </c>
      <c r="CX11" s="674" t="n">
        <v>0</v>
      </c>
      <c r="CY11" s="674" t="n">
        <v>0</v>
      </c>
      <c r="CZ11" s="674" t="n">
        <v>0</v>
      </c>
      <c r="DA11" s="674" t="n">
        <v>0</v>
      </c>
      <c r="DB11" s="674" t="n">
        <v>0</v>
      </c>
      <c r="DC11" s="674" t="n">
        <v>0</v>
      </c>
      <c r="DD11" s="674" t="n">
        <v>0</v>
      </c>
      <c r="DE11" s="674" t="n">
        <v>2</v>
      </c>
      <c r="DF11" s="674" t="n">
        <v>0</v>
      </c>
      <c r="DG11" s="674" t="n">
        <v>0</v>
      </c>
      <c r="DH11" s="674" t="n">
        <v>0</v>
      </c>
      <c r="DI11" s="674" t="n">
        <v>0</v>
      </c>
      <c r="DJ11" s="674" t="n">
        <v>0</v>
      </c>
      <c r="DK11" s="674" t="n">
        <v>0</v>
      </c>
      <c r="DL11" s="674" t="n">
        <v>0</v>
      </c>
      <c r="DM11" s="674" t="n">
        <v>0</v>
      </c>
      <c r="DN11" s="674" t="n">
        <v>0</v>
      </c>
      <c r="DO11" s="408"/>
      <c r="DP11" s="408"/>
      <c r="DQ11" s="408"/>
      <c r="DR11" s="408"/>
      <c r="DS11" s="408"/>
      <c r="DT11" s="408"/>
      <c r="DU11" s="408"/>
      <c r="DV11" s="408"/>
      <c r="DW11" s="408"/>
      <c r="DX11" s="408"/>
      <c r="DY11" s="408"/>
      <c r="DZ11" s="408"/>
      <c r="EA11" s="408"/>
      <c r="EB11" s="408"/>
      <c r="EC11" s="408"/>
      <c r="ED11" s="408"/>
      <c r="EE11" s="408"/>
      <c r="EF11" s="408"/>
      <c r="EG11" s="408"/>
      <c r="EH11" s="408"/>
      <c r="EI11" s="408"/>
      <c r="EJ11" s="408"/>
      <c r="EK11" s="408"/>
      <c r="EL11" s="408"/>
      <c r="EM11" s="408"/>
      <c r="EN11" s="408"/>
      <c r="EO11" s="674"/>
      <c r="EP11" s="674"/>
      <c r="EQ11" s="674"/>
      <c r="ER11" s="674"/>
      <c r="ES11" s="674"/>
      <c r="ET11" s="674"/>
      <c r="EU11" s="674"/>
      <c r="EV11" s="674"/>
      <c r="EW11" s="674"/>
      <c r="EX11" s="674"/>
      <c r="EY11" s="674"/>
      <c r="EZ11" s="674"/>
      <c r="FA11" s="674"/>
      <c r="FB11" s="674"/>
      <c r="FC11" s="674"/>
      <c r="FD11" s="674"/>
      <c r="FE11" s="674"/>
      <c r="FF11" s="674"/>
      <c r="FG11" s="674"/>
      <c r="FH11" s="674"/>
      <c r="FI11" s="674"/>
      <c r="FJ11" s="674"/>
      <c r="FK11" s="408"/>
      <c r="FL11" s="408"/>
      <c r="FM11" s="408"/>
      <c r="FN11" s="408"/>
      <c r="FO11" s="408"/>
      <c r="FP11" s="408"/>
      <c r="FQ11" s="408"/>
      <c r="FR11" s="408"/>
      <c r="FS11" s="408"/>
      <c r="FT11" s="408"/>
      <c r="FU11" s="408"/>
      <c r="FV11" s="408"/>
      <c r="FW11" s="408"/>
      <c r="FX11" s="408"/>
      <c r="FY11" s="408"/>
      <c r="FZ11" s="408"/>
      <c r="GA11" s="408"/>
      <c r="GB11" s="408"/>
      <c r="GC11" s="408"/>
      <c r="GD11" s="408"/>
      <c r="GE11" s="408"/>
      <c r="GF11" s="408"/>
      <c r="GG11" s="408"/>
      <c r="GH11" s="408"/>
      <c r="GI11" s="408"/>
      <c r="GJ11" s="674"/>
      <c r="GK11" s="674"/>
      <c r="GL11" s="674"/>
      <c r="GM11" s="674"/>
      <c r="GN11" s="674"/>
      <c r="GO11" s="674"/>
      <c r="GP11" s="674"/>
      <c r="GQ11" s="674"/>
      <c r="GR11" s="674"/>
      <c r="GS11" s="674"/>
      <c r="GT11" s="674"/>
      <c r="GU11" s="674"/>
      <c r="GV11" s="674"/>
      <c r="GW11" s="674"/>
      <c r="GX11" s="674"/>
      <c r="GY11" s="674"/>
      <c r="GZ11" s="674"/>
      <c r="HA11" s="674"/>
      <c r="HB11" s="674"/>
      <c r="HC11" s="674"/>
      <c r="HD11" s="674"/>
      <c r="HE11" s="674"/>
      <c r="HF11" s="674"/>
      <c r="HG11" s="674"/>
      <c r="HH11" s="674"/>
      <c r="HI11" s="674"/>
      <c r="HJ11" s="408"/>
      <c r="HK11" s="408"/>
      <c r="HL11" s="408"/>
      <c r="HM11" s="408"/>
      <c r="HN11" s="408"/>
      <c r="HO11" s="408"/>
      <c r="HP11" s="408"/>
      <c r="HQ11" s="408"/>
      <c r="HR11" s="408"/>
      <c r="HS11" s="408"/>
      <c r="HT11" s="408"/>
      <c r="HU11" s="408"/>
      <c r="HV11" s="408"/>
      <c r="HW11" s="408"/>
      <c r="HX11" s="408"/>
      <c r="HY11" s="408"/>
      <c r="HZ11" s="408"/>
      <c r="IA11" s="408"/>
      <c r="IB11" s="408"/>
      <c r="IC11" s="408"/>
      <c r="ID11" s="675"/>
      <c r="IE11" s="676"/>
      <c r="IF11" s="677"/>
      <c r="IG11" s="677"/>
      <c r="IH11" s="678"/>
      <c r="II11" s="678"/>
      <c r="IJ11" s="678"/>
      <c r="IK11" s="678"/>
      <c r="IL11" s="678"/>
      <c r="IM11" s="678"/>
      <c r="IN11" s="678"/>
      <c r="IO11" s="678"/>
      <c r="IP11" s="678"/>
      <c r="IQ11" s="678"/>
      <c r="IR11" s="678"/>
      <c r="IS11" s="678"/>
      <c r="IT11" s="678"/>
      <c r="IU11" s="678"/>
      <c r="IV11" s="677"/>
      <c r="IW11" s="677"/>
      <c r="IX11" s="677"/>
      <c r="IY11" s="677"/>
      <c r="IZ11" s="677"/>
      <c r="JA11" s="677"/>
      <c r="JB11" s="677"/>
      <c r="JC11" s="677"/>
      <c r="JD11" s="677"/>
      <c r="JE11" s="677"/>
      <c r="JF11" s="677"/>
      <c r="JG11" s="677"/>
      <c r="JH11" s="677"/>
      <c r="JI11" s="677"/>
      <c r="JJ11" s="677"/>
      <c r="JK11" s="677"/>
      <c r="JL11" s="677"/>
      <c r="JM11" s="678"/>
      <c r="JN11" s="678"/>
      <c r="JO11" s="678"/>
      <c r="JP11" s="678"/>
      <c r="JQ11" s="678"/>
      <c r="JR11" s="678"/>
      <c r="JS11" s="678"/>
      <c r="JT11" s="678"/>
      <c r="JU11" s="678"/>
      <c r="JV11" s="678"/>
      <c r="JW11" s="678"/>
      <c r="JX11" s="678"/>
      <c r="JY11" s="678"/>
      <c r="JZ11" s="678"/>
      <c r="KA11" s="678"/>
      <c r="KB11" s="678"/>
      <c r="KC11" s="678"/>
      <c r="KD11" s="678"/>
      <c r="KE11" s="678"/>
      <c r="KF11" s="678"/>
      <c r="KG11" s="678"/>
      <c r="KH11" s="677"/>
      <c r="KI11" s="677"/>
      <c r="KJ11" s="677"/>
      <c r="KK11" s="677"/>
      <c r="KL11" s="677"/>
      <c r="KM11" s="677"/>
      <c r="KN11" s="677"/>
      <c r="KO11" s="677"/>
      <c r="KP11" s="677"/>
      <c r="KQ11" s="677"/>
      <c r="KR11" s="677"/>
      <c r="KS11" s="677"/>
      <c r="KT11" s="677"/>
      <c r="KU11" s="677"/>
      <c r="KV11" s="677"/>
      <c r="KW11" s="677"/>
      <c r="KX11" s="677"/>
      <c r="KY11" s="677"/>
      <c r="KZ11" s="677"/>
      <c r="LA11" s="677"/>
      <c r="LB11" s="678"/>
      <c r="LC11" s="678"/>
      <c r="LD11" s="678"/>
      <c r="LE11" s="678"/>
      <c r="LF11" s="678"/>
      <c r="LG11" s="678"/>
      <c r="LH11" s="678"/>
      <c r="LI11" s="678"/>
      <c r="LJ11" s="678"/>
      <c r="LK11" s="678"/>
      <c r="LL11" s="678"/>
      <c r="LM11" s="678"/>
      <c r="LN11" s="678"/>
      <c r="LO11" s="678"/>
      <c r="LP11" s="678"/>
      <c r="LQ11" s="678"/>
      <c r="LR11" s="678"/>
      <c r="LS11" s="677"/>
      <c r="LT11" s="677"/>
      <c r="LU11" s="677"/>
      <c r="LV11" s="677"/>
      <c r="LW11" s="677"/>
      <c r="LX11" s="677"/>
      <c r="LY11" s="677"/>
      <c r="LZ11" s="677"/>
      <c r="MA11" s="677"/>
      <c r="MB11" s="677"/>
      <c r="MC11" s="677"/>
      <c r="MD11" s="677"/>
      <c r="ME11" s="677"/>
      <c r="MF11" s="677"/>
      <c r="MG11" s="677"/>
      <c r="MH11" s="677"/>
      <c r="MI11" s="677"/>
      <c r="MJ11" s="678"/>
      <c r="MK11" s="678"/>
      <c r="ML11" s="678"/>
      <c r="MM11" s="678"/>
      <c r="MN11" s="678"/>
      <c r="MO11" s="678"/>
      <c r="MP11" s="678"/>
      <c r="MQ11" s="678"/>
      <c r="MR11" s="678"/>
      <c r="MS11" s="678"/>
      <c r="MT11" s="678"/>
      <c r="MU11" s="678"/>
      <c r="MV11" s="678"/>
      <c r="MW11" s="678"/>
      <c r="MX11" s="678"/>
      <c r="MY11" s="678"/>
      <c r="MZ11" s="678"/>
    </row>
    <row r="12" customFormat="false" ht="12.75" hidden="false" customHeight="false" outlineLevel="0" collapsed="false">
      <c r="A12" s="672" t="n">
        <v>4</v>
      </c>
      <c r="B12" s="228" t="str">
        <f aca="false">'English Scores- Leveled papers'!B10</f>
        <v>CH.Shirisha</v>
      </c>
      <c r="C12" s="228" t="str">
        <f aca="false">IF(D12="","",IF(D12&gt;0.9,"A1",IF(D12&gt;0.8,"A2",IF(D12&gt;0.7,"B1",IF(D12&gt;0.6,"B2",IF(D12&gt;0.5,"C1",IF(D12&gt;0.4,"C2",IF(D12&gt;0.32,"D",IF(D12&gt;0.2,"E1","E2")))))))))</f>
        <v>E1</v>
      </c>
      <c r="D12" s="673" t="n">
        <f aca="false">IF(B12="","",IF(COUNT(F12:MZ12)=0,"",IF(('Cover Sheet'!$AC$6="1st"),(SUM($F12:$AM12)/50),IF(('Cover Sheet'!$AC$6="2nd"),(SUM($AN12:$BW12)/50),IF(('Cover Sheet'!$AC$6="3rd"),(SUM($BX12:$DN12)/50),IF(('Cover Sheet'!$AC$6="4th"),(SUM($DO12:$FJ12)/60),IF(('Cover Sheet'!$AC$6="5th"),(SUM($FK12:HI12)/60),IF((AND('Cover Sheet'!$AC$6="6th",OR('Cover Sheet'!$AC$12="Bombay",'Cover Sheet'!$AC$12="Pune"))),(SUM($HJ12:$JL12)/85),IF((AND('Cover Sheet'!$AC$6="6th",OR('Cover Sheet'!$AC$12="Delhi",'Cover Sheet'!$AC$12="Chennai"))),(SUM($HJ12:$IU12)/60),IF((AND('Cover Sheet'!$AC$6="7th",OR('Cover Sheet'!$AC$12="Bombay",'Cover Sheet'!$AC$12="Pune"))),(SUM($JM12:$LR12)/85),IF((AND('Cover Sheet'!$AC$6="7th",OR('Cover Sheet'!$AC$12="Delhi",'Cover Sheet'!$AC$12="Chennai"))),(SUM($JM12:$LA12)/60),IF(('Cover Sheet'!$AC$6="8th"),(SUM($LS12:$MZ12)/50),"ERROR"))))))))))))</f>
        <v>0.29</v>
      </c>
      <c r="E12" s="673" t="inlineStr">
        <f aca="false">IF(COUNT(F12:IC12)=0, "", (SUMIF($F$5:$IC$5,"Yes",F12:IC12)/SUMIF('Math Scores'!$F$5:$IC$5,"Yes",'Math Scores'!$F$2:$IC$2)))</f>
        <is>
          <t/>
        </is>
      </c>
      <c r="F12" s="408"/>
      <c r="G12" s="408"/>
      <c r="H12" s="408"/>
      <c r="I12" s="408"/>
      <c r="J12" s="408"/>
      <c r="K12" s="408"/>
      <c r="L12" s="408"/>
      <c r="M12" s="408"/>
      <c r="N12" s="408"/>
      <c r="O12" s="408"/>
      <c r="P12" s="408"/>
      <c r="Q12" s="408"/>
      <c r="R12" s="408"/>
      <c r="S12" s="408"/>
      <c r="T12" s="408"/>
      <c r="U12" s="408"/>
      <c r="V12" s="408"/>
      <c r="W12" s="674"/>
      <c r="X12" s="674"/>
      <c r="Y12" s="674"/>
      <c r="Z12" s="674"/>
      <c r="AA12" s="674"/>
      <c r="AB12" s="674"/>
      <c r="AC12" s="674"/>
      <c r="AD12" s="674"/>
      <c r="AE12" s="674"/>
      <c r="AF12" s="674"/>
      <c r="AG12" s="674"/>
      <c r="AH12" s="674"/>
      <c r="AI12" s="674"/>
      <c r="AJ12" s="674"/>
      <c r="AK12" s="674"/>
      <c r="AL12" s="674"/>
      <c r="AM12" s="674"/>
      <c r="AN12" s="408"/>
      <c r="AO12" s="408"/>
      <c r="AP12" s="408"/>
      <c r="AQ12" s="408"/>
      <c r="AR12" s="408"/>
      <c r="AS12" s="408"/>
      <c r="AT12" s="408"/>
      <c r="AU12" s="408"/>
      <c r="AV12" s="408"/>
      <c r="AW12" s="408"/>
      <c r="AX12" s="408"/>
      <c r="AY12" s="408"/>
      <c r="AZ12" s="408"/>
      <c r="BA12" s="408"/>
      <c r="BB12" s="408"/>
      <c r="BC12" s="408"/>
      <c r="BD12" s="408"/>
      <c r="BE12" s="674"/>
      <c r="BF12" s="674"/>
      <c r="BG12" s="674"/>
      <c r="BH12" s="674"/>
      <c r="BI12" s="674"/>
      <c r="BJ12" s="674"/>
      <c r="BK12" s="674"/>
      <c r="BL12" s="674"/>
      <c r="BM12" s="674"/>
      <c r="BN12" s="674"/>
      <c r="BO12" s="674"/>
      <c r="BP12" s="674"/>
      <c r="BQ12" s="674"/>
      <c r="BR12" s="674"/>
      <c r="BS12" s="674"/>
      <c r="BT12" s="674"/>
      <c r="BU12" s="674"/>
      <c r="BV12" s="674"/>
      <c r="BW12" s="674"/>
      <c r="BX12" s="408" t="n">
        <v>1</v>
      </c>
      <c r="BY12" s="408" t="n">
        <v>0.5</v>
      </c>
      <c r="BZ12" s="408" t="n">
        <v>1</v>
      </c>
      <c r="CA12" s="408" t="n">
        <v>2</v>
      </c>
      <c r="CB12" s="408" t="n">
        <v>2</v>
      </c>
      <c r="CC12" s="408" t="n">
        <v>0</v>
      </c>
      <c r="CD12" s="408" t="n">
        <v>0</v>
      </c>
      <c r="CE12" s="408" t="n">
        <v>1</v>
      </c>
      <c r="CF12" s="408" t="n">
        <v>0</v>
      </c>
      <c r="CG12" s="408" t="n">
        <v>1</v>
      </c>
      <c r="CH12" s="408" t="n">
        <v>0.5</v>
      </c>
      <c r="CI12" s="408" t="n">
        <v>0</v>
      </c>
      <c r="CJ12" s="408" t="n">
        <v>0</v>
      </c>
      <c r="CK12" s="408" t="n">
        <v>0</v>
      </c>
      <c r="CL12" s="408" t="n">
        <v>0</v>
      </c>
      <c r="CM12" s="408" t="n">
        <v>0</v>
      </c>
      <c r="CN12" s="408" t="n">
        <v>0</v>
      </c>
      <c r="CO12" s="408" t="n">
        <v>0</v>
      </c>
      <c r="CP12" s="408" t="n">
        <v>0.5</v>
      </c>
      <c r="CQ12" s="408" t="n">
        <v>0</v>
      </c>
      <c r="CR12" s="674" t="n">
        <v>0</v>
      </c>
      <c r="CS12" s="674" t="n">
        <v>0</v>
      </c>
      <c r="CT12" s="674" t="n">
        <v>0</v>
      </c>
      <c r="CU12" s="674" t="n">
        <v>0</v>
      </c>
      <c r="CV12" s="674" t="n">
        <v>1</v>
      </c>
      <c r="CW12" s="674" t="n">
        <v>1</v>
      </c>
      <c r="CX12" s="674" t="n">
        <v>0</v>
      </c>
      <c r="CY12" s="674" t="n">
        <v>0</v>
      </c>
      <c r="CZ12" s="674" t="n">
        <v>0</v>
      </c>
      <c r="DA12" s="674" t="n">
        <v>0</v>
      </c>
      <c r="DB12" s="674" t="n">
        <v>0</v>
      </c>
      <c r="DC12" s="674" t="n">
        <v>0.5</v>
      </c>
      <c r="DD12" s="674" t="n">
        <v>0</v>
      </c>
      <c r="DE12" s="674" t="n">
        <v>2</v>
      </c>
      <c r="DF12" s="674" t="n">
        <v>0</v>
      </c>
      <c r="DG12" s="674" t="n">
        <v>0</v>
      </c>
      <c r="DH12" s="674" t="n">
        <v>0</v>
      </c>
      <c r="DI12" s="674" t="n">
        <v>0</v>
      </c>
      <c r="DJ12" s="674" t="n">
        <v>0</v>
      </c>
      <c r="DK12" s="674" t="n">
        <v>0</v>
      </c>
      <c r="DL12" s="674" t="n">
        <v>0.5</v>
      </c>
      <c r="DM12" s="674" t="n">
        <v>0</v>
      </c>
      <c r="DN12" s="674" t="n">
        <v>0</v>
      </c>
      <c r="DO12" s="408"/>
      <c r="DP12" s="408"/>
      <c r="DQ12" s="408"/>
      <c r="DR12" s="408"/>
      <c r="DS12" s="408"/>
      <c r="DT12" s="408"/>
      <c r="DU12" s="408"/>
      <c r="DV12" s="408"/>
      <c r="DW12" s="408"/>
      <c r="DX12" s="408"/>
      <c r="DY12" s="408"/>
      <c r="DZ12" s="408"/>
      <c r="EA12" s="408"/>
      <c r="EB12" s="408"/>
      <c r="EC12" s="408"/>
      <c r="ED12" s="408"/>
      <c r="EE12" s="408"/>
      <c r="EF12" s="408"/>
      <c r="EG12" s="408"/>
      <c r="EH12" s="408"/>
      <c r="EI12" s="408"/>
      <c r="EJ12" s="408"/>
      <c r="EK12" s="408"/>
      <c r="EL12" s="408"/>
      <c r="EM12" s="408"/>
      <c r="EN12" s="408"/>
      <c r="EO12" s="674"/>
      <c r="EP12" s="674"/>
      <c r="EQ12" s="674"/>
      <c r="ER12" s="674"/>
      <c r="ES12" s="674"/>
      <c r="ET12" s="674"/>
      <c r="EU12" s="674"/>
      <c r="EV12" s="674"/>
      <c r="EW12" s="674"/>
      <c r="EX12" s="674"/>
      <c r="EY12" s="674"/>
      <c r="EZ12" s="674"/>
      <c r="FA12" s="674"/>
      <c r="FB12" s="674"/>
      <c r="FC12" s="674"/>
      <c r="FD12" s="674"/>
      <c r="FE12" s="674"/>
      <c r="FF12" s="674"/>
      <c r="FG12" s="674"/>
      <c r="FH12" s="674"/>
      <c r="FI12" s="674"/>
      <c r="FJ12" s="674"/>
      <c r="FK12" s="408"/>
      <c r="FL12" s="408"/>
      <c r="FM12" s="408"/>
      <c r="FN12" s="408"/>
      <c r="FO12" s="408"/>
      <c r="FP12" s="408"/>
      <c r="FQ12" s="408"/>
      <c r="FR12" s="408"/>
      <c r="FS12" s="408"/>
      <c r="FT12" s="408"/>
      <c r="FU12" s="408"/>
      <c r="FV12" s="408"/>
      <c r="FW12" s="408"/>
      <c r="FX12" s="408"/>
      <c r="FY12" s="408"/>
      <c r="FZ12" s="408"/>
      <c r="GA12" s="408"/>
      <c r="GB12" s="408"/>
      <c r="GC12" s="408"/>
      <c r="GD12" s="408"/>
      <c r="GE12" s="408"/>
      <c r="GF12" s="408"/>
      <c r="GG12" s="408"/>
      <c r="GH12" s="408"/>
      <c r="GI12" s="408"/>
      <c r="GJ12" s="674"/>
      <c r="GK12" s="674"/>
      <c r="GL12" s="674"/>
      <c r="GM12" s="674"/>
      <c r="GN12" s="674"/>
      <c r="GO12" s="674"/>
      <c r="GP12" s="674"/>
      <c r="GQ12" s="674"/>
      <c r="GR12" s="674"/>
      <c r="GS12" s="674"/>
      <c r="GT12" s="674"/>
      <c r="GU12" s="674"/>
      <c r="GV12" s="674"/>
      <c r="GW12" s="674"/>
      <c r="GX12" s="674"/>
      <c r="GY12" s="674"/>
      <c r="GZ12" s="674"/>
      <c r="HA12" s="674"/>
      <c r="HB12" s="674"/>
      <c r="HC12" s="674"/>
      <c r="HD12" s="674"/>
      <c r="HE12" s="674"/>
      <c r="HF12" s="674"/>
      <c r="HG12" s="674"/>
      <c r="HH12" s="674"/>
      <c r="HI12" s="674"/>
      <c r="HJ12" s="408"/>
      <c r="HK12" s="408"/>
      <c r="HL12" s="408"/>
      <c r="HM12" s="408"/>
      <c r="HN12" s="408"/>
      <c r="HO12" s="408"/>
      <c r="HP12" s="408"/>
      <c r="HQ12" s="408"/>
      <c r="HR12" s="408"/>
      <c r="HS12" s="408"/>
      <c r="HT12" s="408"/>
      <c r="HU12" s="408"/>
      <c r="HV12" s="408"/>
      <c r="HW12" s="408"/>
      <c r="HX12" s="408"/>
      <c r="HY12" s="408"/>
      <c r="HZ12" s="408"/>
      <c r="IA12" s="408"/>
      <c r="IB12" s="408"/>
      <c r="IC12" s="408"/>
      <c r="ID12" s="675"/>
      <c r="IE12" s="676"/>
      <c r="IF12" s="677"/>
      <c r="IG12" s="677"/>
      <c r="IH12" s="678"/>
      <c r="II12" s="678"/>
      <c r="IJ12" s="678"/>
      <c r="IK12" s="678"/>
      <c r="IL12" s="678"/>
      <c r="IM12" s="678"/>
      <c r="IN12" s="678"/>
      <c r="IO12" s="678"/>
      <c r="IP12" s="678"/>
      <c r="IQ12" s="678"/>
      <c r="IR12" s="678"/>
      <c r="IS12" s="678"/>
      <c r="IT12" s="678"/>
      <c r="IU12" s="678"/>
      <c r="IV12" s="677"/>
      <c r="IW12" s="677"/>
      <c r="IX12" s="677"/>
      <c r="IY12" s="677"/>
      <c r="IZ12" s="677"/>
      <c r="JA12" s="677"/>
      <c r="JB12" s="677"/>
      <c r="JC12" s="677"/>
      <c r="JD12" s="677"/>
      <c r="JE12" s="677"/>
      <c r="JF12" s="677"/>
      <c r="JG12" s="677"/>
      <c r="JH12" s="677"/>
      <c r="JI12" s="677"/>
      <c r="JJ12" s="677"/>
      <c r="JK12" s="677"/>
      <c r="JL12" s="677"/>
      <c r="JM12" s="678"/>
      <c r="JN12" s="678"/>
      <c r="JO12" s="678"/>
      <c r="JP12" s="678"/>
      <c r="JQ12" s="678"/>
      <c r="JR12" s="678"/>
      <c r="JS12" s="678"/>
      <c r="JT12" s="678"/>
      <c r="JU12" s="678"/>
      <c r="JV12" s="678"/>
      <c r="JW12" s="678"/>
      <c r="JX12" s="678"/>
      <c r="JY12" s="678"/>
      <c r="JZ12" s="678"/>
      <c r="KA12" s="678"/>
      <c r="KB12" s="678"/>
      <c r="KC12" s="678"/>
      <c r="KD12" s="678"/>
      <c r="KE12" s="678"/>
      <c r="KF12" s="678"/>
      <c r="KG12" s="678"/>
      <c r="KH12" s="677"/>
      <c r="KI12" s="677"/>
      <c r="KJ12" s="677"/>
      <c r="KK12" s="677"/>
      <c r="KL12" s="677"/>
      <c r="KM12" s="677"/>
      <c r="KN12" s="677"/>
      <c r="KO12" s="677"/>
      <c r="KP12" s="677"/>
      <c r="KQ12" s="677"/>
      <c r="KR12" s="677"/>
      <c r="KS12" s="677"/>
      <c r="KT12" s="677"/>
      <c r="KU12" s="677"/>
      <c r="KV12" s="677"/>
      <c r="KW12" s="677"/>
      <c r="KX12" s="677"/>
      <c r="KY12" s="677"/>
      <c r="KZ12" s="677"/>
      <c r="LA12" s="677"/>
      <c r="LB12" s="678"/>
      <c r="LC12" s="678"/>
      <c r="LD12" s="678"/>
      <c r="LE12" s="678"/>
      <c r="LF12" s="678"/>
      <c r="LG12" s="678"/>
      <c r="LH12" s="678"/>
      <c r="LI12" s="678"/>
      <c r="LJ12" s="678"/>
      <c r="LK12" s="678"/>
      <c r="LL12" s="678"/>
      <c r="LM12" s="678"/>
      <c r="LN12" s="678"/>
      <c r="LO12" s="678"/>
      <c r="LP12" s="678"/>
      <c r="LQ12" s="678"/>
      <c r="LR12" s="678"/>
      <c r="LS12" s="677"/>
      <c r="LT12" s="677"/>
      <c r="LU12" s="677"/>
      <c r="LV12" s="677"/>
      <c r="LW12" s="677"/>
      <c r="LX12" s="677"/>
      <c r="LY12" s="677"/>
      <c r="LZ12" s="677"/>
      <c r="MA12" s="677"/>
      <c r="MB12" s="677"/>
      <c r="MC12" s="677"/>
      <c r="MD12" s="677"/>
      <c r="ME12" s="677"/>
      <c r="MF12" s="677"/>
      <c r="MG12" s="677"/>
      <c r="MH12" s="677"/>
      <c r="MI12" s="677"/>
      <c r="MJ12" s="678"/>
      <c r="MK12" s="678"/>
      <c r="ML12" s="678"/>
      <c r="MM12" s="678"/>
      <c r="MN12" s="678"/>
      <c r="MO12" s="678"/>
      <c r="MP12" s="678"/>
      <c r="MQ12" s="678"/>
      <c r="MR12" s="678"/>
      <c r="MS12" s="678"/>
      <c r="MT12" s="678"/>
      <c r="MU12" s="678"/>
      <c r="MV12" s="678"/>
      <c r="MW12" s="678"/>
      <c r="MX12" s="678"/>
      <c r="MY12" s="678"/>
      <c r="MZ12" s="678"/>
    </row>
    <row r="13" customFormat="false" ht="12.75" hidden="false" customHeight="false" outlineLevel="0" collapsed="false">
      <c r="A13" s="672" t="n">
        <v>5</v>
      </c>
      <c r="B13" s="228" t="str">
        <f aca="false">'English Scores- Leveled papers'!B11</f>
        <v>D.Vanaja</v>
      </c>
      <c r="C13" s="228" t="str">
        <f aca="false">IF(D13="","",IF(D13&gt;0.9,"A1",IF(D13&gt;0.8,"A2",IF(D13&gt;0.7,"B1",IF(D13&gt;0.6,"B2",IF(D13&gt;0.5,"C1",IF(D13&gt;0.4,"C2",IF(D13&gt;0.32,"D",IF(D13&gt;0.2,"E1","E2")))))))))</f>
        <v>C1</v>
      </c>
      <c r="D13" s="673" t="n">
        <f aca="false">IF(B13="","",IF(COUNT(F13:MZ13)=0,"",IF(('Cover Sheet'!$AC$6="1st"),(SUM($F13:$AM13)/50),IF(('Cover Sheet'!$AC$6="2nd"),(SUM($AN13:$BW13)/50),IF(('Cover Sheet'!$AC$6="3rd"),(SUM($BX13:$DN13)/50),IF(('Cover Sheet'!$AC$6="4th"),(SUM($DO13:$FJ13)/60),IF(('Cover Sheet'!$AC$6="5th"),(SUM($FK13:HI13)/60),IF((AND('Cover Sheet'!$AC$6="6th",OR('Cover Sheet'!$AC$12="Bombay",'Cover Sheet'!$AC$12="Pune"))),(SUM($HJ13:$JL13)/85),IF((AND('Cover Sheet'!$AC$6="6th",OR('Cover Sheet'!$AC$12="Delhi",'Cover Sheet'!$AC$12="Chennai"))),(SUM($HJ13:$IU13)/60),IF((AND('Cover Sheet'!$AC$6="7th",OR('Cover Sheet'!$AC$12="Bombay",'Cover Sheet'!$AC$12="Pune"))),(SUM($JM13:$LR13)/85),IF((AND('Cover Sheet'!$AC$6="7th",OR('Cover Sheet'!$AC$12="Delhi",'Cover Sheet'!$AC$12="Chennai"))),(SUM($JM13:$LA13)/60),IF(('Cover Sheet'!$AC$6="8th"),(SUM($LS13:$MZ13)/50),"ERROR"))))))))))))</f>
        <v>0.55</v>
      </c>
      <c r="E13" s="673" t="inlineStr">
        <f aca="false">IF(COUNT(F13:IC13)=0, "", (SUMIF($F$5:$IC$5,"Yes",F13:IC13)/SUMIF('Math Scores'!$F$5:$IC$5,"Yes",'Math Scores'!$F$2:$IC$2)))</f>
        <is>
          <t/>
        </is>
      </c>
      <c r="F13" s="408"/>
      <c r="G13" s="408"/>
      <c r="H13" s="408"/>
      <c r="I13" s="408"/>
      <c r="J13" s="408"/>
      <c r="K13" s="408"/>
      <c r="L13" s="408"/>
      <c r="M13" s="408"/>
      <c r="N13" s="408"/>
      <c r="O13" s="408"/>
      <c r="P13" s="408"/>
      <c r="Q13" s="408"/>
      <c r="R13" s="408"/>
      <c r="S13" s="408"/>
      <c r="T13" s="408"/>
      <c r="U13" s="408"/>
      <c r="V13" s="408"/>
      <c r="W13" s="674"/>
      <c r="X13" s="674"/>
      <c r="Y13" s="674"/>
      <c r="Z13" s="674"/>
      <c r="AA13" s="674"/>
      <c r="AB13" s="674"/>
      <c r="AC13" s="674"/>
      <c r="AD13" s="674"/>
      <c r="AE13" s="674"/>
      <c r="AF13" s="674"/>
      <c r="AG13" s="674"/>
      <c r="AH13" s="674"/>
      <c r="AI13" s="674"/>
      <c r="AJ13" s="674"/>
      <c r="AK13" s="674"/>
      <c r="AL13" s="674"/>
      <c r="AM13" s="674"/>
      <c r="AN13" s="408"/>
      <c r="AO13" s="408"/>
      <c r="AP13" s="408"/>
      <c r="AQ13" s="408"/>
      <c r="AR13" s="408"/>
      <c r="AS13" s="408"/>
      <c r="AT13" s="408"/>
      <c r="AU13" s="408"/>
      <c r="AV13" s="408"/>
      <c r="AW13" s="408"/>
      <c r="AX13" s="408"/>
      <c r="AY13" s="408"/>
      <c r="AZ13" s="408"/>
      <c r="BA13" s="408"/>
      <c r="BB13" s="408"/>
      <c r="BC13" s="408"/>
      <c r="BD13" s="408"/>
      <c r="BE13" s="674"/>
      <c r="BF13" s="674"/>
      <c r="BG13" s="674"/>
      <c r="BH13" s="674"/>
      <c r="BI13" s="674"/>
      <c r="BJ13" s="674"/>
      <c r="BK13" s="674"/>
      <c r="BL13" s="674"/>
      <c r="BM13" s="674"/>
      <c r="BN13" s="674"/>
      <c r="BO13" s="674"/>
      <c r="BP13" s="674"/>
      <c r="BQ13" s="674"/>
      <c r="BR13" s="674"/>
      <c r="BS13" s="674"/>
      <c r="BT13" s="674"/>
      <c r="BU13" s="674"/>
      <c r="BV13" s="674"/>
      <c r="BW13" s="674"/>
      <c r="BX13" s="408" t="n">
        <v>1</v>
      </c>
      <c r="BY13" s="408" t="n">
        <v>1</v>
      </c>
      <c r="BZ13" s="408" t="n">
        <v>1</v>
      </c>
      <c r="CA13" s="408" t="n">
        <v>2</v>
      </c>
      <c r="CB13" s="408" t="n">
        <v>2</v>
      </c>
      <c r="CC13" s="408" t="n">
        <v>0</v>
      </c>
      <c r="CD13" s="408" t="n">
        <v>2</v>
      </c>
      <c r="CE13" s="408" t="n">
        <v>0</v>
      </c>
      <c r="CF13" s="408" t="n">
        <v>1</v>
      </c>
      <c r="CG13" s="408" t="n">
        <v>0</v>
      </c>
      <c r="CH13" s="408" t="n">
        <v>0.5</v>
      </c>
      <c r="CI13" s="408" t="n">
        <v>1</v>
      </c>
      <c r="CJ13" s="408" t="n">
        <v>1</v>
      </c>
      <c r="CK13" s="408" t="n">
        <v>0</v>
      </c>
      <c r="CL13" s="408" t="n">
        <v>0</v>
      </c>
      <c r="CM13" s="408" t="n">
        <v>0</v>
      </c>
      <c r="CN13" s="408" t="n">
        <v>1</v>
      </c>
      <c r="CO13" s="408" t="n">
        <v>0.5</v>
      </c>
      <c r="CP13" s="408" t="n">
        <v>2</v>
      </c>
      <c r="CQ13" s="408" t="n">
        <v>0</v>
      </c>
      <c r="CR13" s="674" t="n">
        <v>0</v>
      </c>
      <c r="CS13" s="674" t="n">
        <v>0</v>
      </c>
      <c r="CT13" s="674" t="n">
        <v>0</v>
      </c>
      <c r="CU13" s="674" t="n">
        <v>0</v>
      </c>
      <c r="CV13" s="674" t="n">
        <v>1</v>
      </c>
      <c r="CW13" s="674" t="n">
        <v>1</v>
      </c>
      <c r="CX13" s="674" t="n">
        <v>1</v>
      </c>
      <c r="CY13" s="674" t="n">
        <v>0</v>
      </c>
      <c r="CZ13" s="674" t="n">
        <v>1</v>
      </c>
      <c r="DA13" s="674" t="n">
        <v>0.5</v>
      </c>
      <c r="DB13" s="674" t="n">
        <v>0</v>
      </c>
      <c r="DC13" s="674" t="n">
        <v>0.5</v>
      </c>
      <c r="DD13" s="674" t="n">
        <v>0</v>
      </c>
      <c r="DE13" s="674" t="n">
        <v>2</v>
      </c>
      <c r="DF13" s="674" t="n">
        <v>0</v>
      </c>
      <c r="DG13" s="674" t="n">
        <v>0</v>
      </c>
      <c r="DH13" s="674" t="n">
        <v>1</v>
      </c>
      <c r="DI13" s="674" t="n">
        <v>1</v>
      </c>
      <c r="DJ13" s="674" t="n">
        <v>1</v>
      </c>
      <c r="DK13" s="674" t="n">
        <v>0.5</v>
      </c>
      <c r="DL13" s="674" t="n">
        <v>0.5</v>
      </c>
      <c r="DM13" s="674" t="n">
        <v>0</v>
      </c>
      <c r="DN13" s="674" t="n">
        <v>0.5</v>
      </c>
      <c r="DO13" s="408"/>
      <c r="DP13" s="408"/>
      <c r="DQ13" s="408"/>
      <c r="DR13" s="408"/>
      <c r="DS13" s="408"/>
      <c r="DT13" s="408"/>
      <c r="DU13" s="408"/>
      <c r="DV13" s="408"/>
      <c r="DW13" s="408"/>
      <c r="DX13" s="408"/>
      <c r="DY13" s="408"/>
      <c r="DZ13" s="408"/>
      <c r="EA13" s="408"/>
      <c r="EB13" s="408"/>
      <c r="EC13" s="408"/>
      <c r="ED13" s="408"/>
      <c r="EE13" s="408"/>
      <c r="EF13" s="408"/>
      <c r="EG13" s="408"/>
      <c r="EH13" s="408"/>
      <c r="EI13" s="408"/>
      <c r="EJ13" s="408"/>
      <c r="EK13" s="408"/>
      <c r="EL13" s="408"/>
      <c r="EM13" s="408"/>
      <c r="EN13" s="408"/>
      <c r="EO13" s="674"/>
      <c r="EP13" s="674"/>
      <c r="EQ13" s="674"/>
      <c r="ER13" s="674"/>
      <c r="ES13" s="674"/>
      <c r="ET13" s="674"/>
      <c r="EU13" s="674"/>
      <c r="EV13" s="674"/>
      <c r="EW13" s="674"/>
      <c r="EX13" s="674"/>
      <c r="EY13" s="674"/>
      <c r="EZ13" s="674"/>
      <c r="FA13" s="674"/>
      <c r="FB13" s="674"/>
      <c r="FC13" s="674"/>
      <c r="FD13" s="674"/>
      <c r="FE13" s="674"/>
      <c r="FF13" s="674"/>
      <c r="FG13" s="674"/>
      <c r="FH13" s="674"/>
      <c r="FI13" s="674"/>
      <c r="FJ13" s="674"/>
      <c r="FK13" s="408"/>
      <c r="FL13" s="408"/>
      <c r="FM13" s="408"/>
      <c r="FN13" s="408"/>
      <c r="FO13" s="408"/>
      <c r="FP13" s="408"/>
      <c r="FQ13" s="408"/>
      <c r="FR13" s="408"/>
      <c r="FS13" s="408"/>
      <c r="FT13" s="408"/>
      <c r="FU13" s="408"/>
      <c r="FV13" s="408"/>
      <c r="FW13" s="408"/>
      <c r="FX13" s="408"/>
      <c r="FY13" s="408"/>
      <c r="FZ13" s="408"/>
      <c r="GA13" s="408"/>
      <c r="GB13" s="408"/>
      <c r="GC13" s="408"/>
      <c r="GD13" s="408"/>
      <c r="GE13" s="408"/>
      <c r="GF13" s="408"/>
      <c r="GG13" s="408"/>
      <c r="GH13" s="408"/>
      <c r="GI13" s="408"/>
      <c r="GJ13" s="674"/>
      <c r="GK13" s="674"/>
      <c r="GL13" s="674"/>
      <c r="GM13" s="674"/>
      <c r="GN13" s="674"/>
      <c r="GO13" s="674"/>
      <c r="GP13" s="674"/>
      <c r="GQ13" s="674"/>
      <c r="GR13" s="674"/>
      <c r="GS13" s="674"/>
      <c r="GT13" s="674"/>
      <c r="GU13" s="674"/>
      <c r="GV13" s="674"/>
      <c r="GW13" s="674"/>
      <c r="GX13" s="674"/>
      <c r="GY13" s="674"/>
      <c r="GZ13" s="674"/>
      <c r="HA13" s="674"/>
      <c r="HB13" s="674"/>
      <c r="HC13" s="674"/>
      <c r="HD13" s="674"/>
      <c r="HE13" s="674"/>
      <c r="HF13" s="674"/>
      <c r="HG13" s="674"/>
      <c r="HH13" s="674"/>
      <c r="HI13" s="674"/>
      <c r="HJ13" s="408"/>
      <c r="HK13" s="408"/>
      <c r="HL13" s="408"/>
      <c r="HM13" s="408"/>
      <c r="HN13" s="408"/>
      <c r="HO13" s="408"/>
      <c r="HP13" s="408"/>
      <c r="HQ13" s="408"/>
      <c r="HR13" s="408"/>
      <c r="HS13" s="408"/>
      <c r="HT13" s="408"/>
      <c r="HU13" s="408"/>
      <c r="HV13" s="408"/>
      <c r="HW13" s="408"/>
      <c r="HX13" s="408"/>
      <c r="HY13" s="408"/>
      <c r="HZ13" s="408"/>
      <c r="IA13" s="408"/>
      <c r="IB13" s="408"/>
      <c r="IC13" s="408"/>
      <c r="ID13" s="675"/>
      <c r="IE13" s="676"/>
      <c r="IF13" s="677"/>
      <c r="IG13" s="677"/>
      <c r="IH13" s="678"/>
      <c r="II13" s="678"/>
      <c r="IJ13" s="678"/>
      <c r="IK13" s="678"/>
      <c r="IL13" s="678"/>
      <c r="IM13" s="678"/>
      <c r="IN13" s="678"/>
      <c r="IO13" s="678"/>
      <c r="IP13" s="678"/>
      <c r="IQ13" s="678"/>
      <c r="IR13" s="678"/>
      <c r="IS13" s="678"/>
      <c r="IT13" s="678"/>
      <c r="IU13" s="678"/>
      <c r="IV13" s="677"/>
      <c r="IW13" s="677"/>
      <c r="IX13" s="677"/>
      <c r="IY13" s="677"/>
      <c r="IZ13" s="677"/>
      <c r="JA13" s="677"/>
      <c r="JB13" s="677"/>
      <c r="JC13" s="677"/>
      <c r="JD13" s="677"/>
      <c r="JE13" s="677"/>
      <c r="JF13" s="677"/>
      <c r="JG13" s="677"/>
      <c r="JH13" s="677"/>
      <c r="JI13" s="677"/>
      <c r="JJ13" s="677"/>
      <c r="JK13" s="677"/>
      <c r="JL13" s="677"/>
      <c r="JM13" s="678"/>
      <c r="JN13" s="678"/>
      <c r="JO13" s="678"/>
      <c r="JP13" s="678"/>
      <c r="JQ13" s="678"/>
      <c r="JR13" s="678"/>
      <c r="JS13" s="678"/>
      <c r="JT13" s="678"/>
      <c r="JU13" s="678"/>
      <c r="JV13" s="678"/>
      <c r="JW13" s="678"/>
      <c r="JX13" s="678"/>
      <c r="JY13" s="678"/>
      <c r="JZ13" s="678"/>
      <c r="KA13" s="678"/>
      <c r="KB13" s="678"/>
      <c r="KC13" s="678"/>
      <c r="KD13" s="678"/>
      <c r="KE13" s="678"/>
      <c r="KF13" s="678"/>
      <c r="KG13" s="678"/>
      <c r="KH13" s="677"/>
      <c r="KI13" s="677"/>
      <c r="KJ13" s="677"/>
      <c r="KK13" s="677"/>
      <c r="KL13" s="677"/>
      <c r="KM13" s="677"/>
      <c r="KN13" s="677"/>
      <c r="KO13" s="677"/>
      <c r="KP13" s="677"/>
      <c r="KQ13" s="677"/>
      <c r="KR13" s="677"/>
      <c r="KS13" s="677"/>
      <c r="KT13" s="677"/>
      <c r="KU13" s="677"/>
      <c r="KV13" s="677"/>
      <c r="KW13" s="677"/>
      <c r="KX13" s="677"/>
      <c r="KY13" s="677"/>
      <c r="KZ13" s="677"/>
      <c r="LA13" s="677"/>
      <c r="LB13" s="678"/>
      <c r="LC13" s="678"/>
      <c r="LD13" s="678"/>
      <c r="LE13" s="678"/>
      <c r="LF13" s="678"/>
      <c r="LG13" s="678"/>
      <c r="LH13" s="678"/>
      <c r="LI13" s="678"/>
      <c r="LJ13" s="678"/>
      <c r="LK13" s="678"/>
      <c r="LL13" s="678"/>
      <c r="LM13" s="678"/>
      <c r="LN13" s="678"/>
      <c r="LO13" s="678"/>
      <c r="LP13" s="678"/>
      <c r="LQ13" s="678"/>
      <c r="LR13" s="678"/>
      <c r="LS13" s="677"/>
      <c r="LT13" s="677"/>
      <c r="LU13" s="677"/>
      <c r="LV13" s="677"/>
      <c r="LW13" s="677"/>
      <c r="LX13" s="677"/>
      <c r="LY13" s="677"/>
      <c r="LZ13" s="677"/>
      <c r="MA13" s="677"/>
      <c r="MB13" s="677"/>
      <c r="MC13" s="677"/>
      <c r="MD13" s="677"/>
      <c r="ME13" s="677"/>
      <c r="MF13" s="677"/>
      <c r="MG13" s="677"/>
      <c r="MH13" s="677"/>
      <c r="MI13" s="677"/>
      <c r="MJ13" s="678"/>
      <c r="MK13" s="678"/>
      <c r="ML13" s="678"/>
      <c r="MM13" s="678"/>
      <c r="MN13" s="678"/>
      <c r="MO13" s="678"/>
      <c r="MP13" s="678"/>
      <c r="MQ13" s="678"/>
      <c r="MR13" s="678"/>
      <c r="MS13" s="678"/>
      <c r="MT13" s="678"/>
      <c r="MU13" s="678"/>
      <c r="MV13" s="678"/>
      <c r="MW13" s="678"/>
      <c r="MX13" s="678"/>
      <c r="MY13" s="678"/>
      <c r="MZ13" s="678"/>
    </row>
    <row r="14" customFormat="false" ht="12.75" hidden="false" customHeight="false" outlineLevel="0" collapsed="false">
      <c r="A14" s="672" t="n">
        <v>6</v>
      </c>
      <c r="B14" s="228" t="str">
        <f aca="false">'English Scores- Leveled papers'!B12</f>
        <v>G.Devika</v>
      </c>
      <c r="C14" s="228" t="str">
        <f aca="false">IF(D14="","",IF(D14&gt;0.9,"A1",IF(D14&gt;0.8,"A2",IF(D14&gt;0.7,"B1",IF(D14&gt;0.6,"B2",IF(D14&gt;0.5,"C1",IF(D14&gt;0.4,"C2",IF(D14&gt;0.32,"D",IF(D14&gt;0.2,"E1","E2")))))))))</f>
        <v>B2</v>
      </c>
      <c r="D14" s="673" t="n">
        <f aca="false">IF(B14="","",IF(COUNT(F14:MZ14)=0,"",IF(('Cover Sheet'!$AC$6="1st"),(SUM($F14:$AM14)/50),IF(('Cover Sheet'!$AC$6="2nd"),(SUM($AN14:$BW14)/50),IF(('Cover Sheet'!$AC$6="3rd"),(SUM($BX14:$DN14)/50),IF(('Cover Sheet'!$AC$6="4th"),(SUM($DO14:$FJ14)/60),IF(('Cover Sheet'!$AC$6="5th"),(SUM($FK14:HI14)/60),IF((AND('Cover Sheet'!$AC$6="6th",OR('Cover Sheet'!$AC$12="Bombay",'Cover Sheet'!$AC$12="Pune"))),(SUM($HJ14:$JL14)/85),IF((AND('Cover Sheet'!$AC$6="6th",OR('Cover Sheet'!$AC$12="Delhi",'Cover Sheet'!$AC$12="Chennai"))),(SUM($HJ14:$IU14)/60),IF((AND('Cover Sheet'!$AC$6="7th",OR('Cover Sheet'!$AC$12="Bombay",'Cover Sheet'!$AC$12="Pune"))),(SUM($JM14:$LR14)/85),IF((AND('Cover Sheet'!$AC$6="7th",OR('Cover Sheet'!$AC$12="Delhi",'Cover Sheet'!$AC$12="Chennai"))),(SUM($JM14:$LA14)/60),IF(('Cover Sheet'!$AC$6="8th"),(SUM($LS14:$MZ14)/50),"ERROR"))))))))))))</f>
        <v>0.63</v>
      </c>
      <c r="E14" s="673" t="inlineStr">
        <f aca="false">IF(COUNT(F14:IC14)=0, "", (SUMIF($F$5:$IC$5,"Yes",F14:IC14)/SUMIF('Math Scores'!$F$5:$IC$5,"Yes",'Math Scores'!$F$2:$IC$2)))</f>
        <is>
          <t/>
        </is>
      </c>
      <c r="F14" s="408"/>
      <c r="G14" s="408"/>
      <c r="H14" s="408"/>
      <c r="I14" s="408"/>
      <c r="J14" s="408"/>
      <c r="K14" s="408"/>
      <c r="L14" s="408"/>
      <c r="M14" s="408"/>
      <c r="N14" s="408"/>
      <c r="O14" s="408"/>
      <c r="P14" s="408"/>
      <c r="Q14" s="408"/>
      <c r="R14" s="408"/>
      <c r="S14" s="408"/>
      <c r="T14" s="408"/>
      <c r="U14" s="408"/>
      <c r="V14" s="408"/>
      <c r="W14" s="674"/>
      <c r="X14" s="674"/>
      <c r="Y14" s="674"/>
      <c r="Z14" s="674"/>
      <c r="AA14" s="674"/>
      <c r="AB14" s="674"/>
      <c r="AC14" s="674"/>
      <c r="AD14" s="674"/>
      <c r="AE14" s="674"/>
      <c r="AF14" s="674"/>
      <c r="AG14" s="674"/>
      <c r="AH14" s="674"/>
      <c r="AI14" s="674"/>
      <c r="AJ14" s="674"/>
      <c r="AK14" s="674"/>
      <c r="AL14" s="674"/>
      <c r="AM14" s="674"/>
      <c r="AN14" s="408"/>
      <c r="AO14" s="408"/>
      <c r="AP14" s="408"/>
      <c r="AQ14" s="408"/>
      <c r="AR14" s="408"/>
      <c r="AS14" s="408"/>
      <c r="AT14" s="408"/>
      <c r="AU14" s="408"/>
      <c r="AV14" s="408"/>
      <c r="AW14" s="408"/>
      <c r="AX14" s="408"/>
      <c r="AY14" s="408"/>
      <c r="AZ14" s="408"/>
      <c r="BA14" s="408"/>
      <c r="BB14" s="408"/>
      <c r="BC14" s="408"/>
      <c r="BD14" s="408"/>
      <c r="BE14" s="674"/>
      <c r="BF14" s="674"/>
      <c r="BG14" s="674"/>
      <c r="BH14" s="674"/>
      <c r="BI14" s="674"/>
      <c r="BJ14" s="674"/>
      <c r="BK14" s="674"/>
      <c r="BL14" s="674"/>
      <c r="BM14" s="674"/>
      <c r="BN14" s="674"/>
      <c r="BO14" s="674"/>
      <c r="BP14" s="674"/>
      <c r="BQ14" s="674"/>
      <c r="BR14" s="674"/>
      <c r="BS14" s="674"/>
      <c r="BT14" s="674"/>
      <c r="BU14" s="674"/>
      <c r="BV14" s="674"/>
      <c r="BW14" s="674"/>
      <c r="BX14" s="408" t="n">
        <v>1</v>
      </c>
      <c r="BY14" s="408" t="n">
        <v>1</v>
      </c>
      <c r="BZ14" s="408" t="n">
        <v>0.5</v>
      </c>
      <c r="CA14" s="408" t="n">
        <v>2</v>
      </c>
      <c r="CB14" s="408" t="n">
        <v>2</v>
      </c>
      <c r="CC14" s="408" t="n">
        <v>1</v>
      </c>
      <c r="CD14" s="408" t="n">
        <v>2</v>
      </c>
      <c r="CE14" s="408" t="n">
        <v>1</v>
      </c>
      <c r="CF14" s="408" t="n">
        <v>0.5</v>
      </c>
      <c r="CG14" s="408" t="n">
        <v>0.5</v>
      </c>
      <c r="CH14" s="408" t="n">
        <v>1</v>
      </c>
      <c r="CI14" s="408" t="n">
        <v>0</v>
      </c>
      <c r="CJ14" s="408" t="n">
        <v>0</v>
      </c>
      <c r="CK14" s="408" t="n">
        <v>1</v>
      </c>
      <c r="CL14" s="408" t="n">
        <v>0</v>
      </c>
      <c r="CM14" s="408" t="n">
        <v>0</v>
      </c>
      <c r="CN14" s="408" t="n">
        <v>1</v>
      </c>
      <c r="CO14" s="408" t="n">
        <v>0.5</v>
      </c>
      <c r="CP14" s="408" t="n">
        <v>1</v>
      </c>
      <c r="CQ14" s="408" t="n">
        <v>1</v>
      </c>
      <c r="CR14" s="674" t="n">
        <v>2</v>
      </c>
      <c r="CS14" s="674" t="n">
        <v>1</v>
      </c>
      <c r="CT14" s="674" t="n">
        <v>0</v>
      </c>
      <c r="CU14" s="674" t="n">
        <v>1</v>
      </c>
      <c r="CV14" s="674" t="n">
        <v>0</v>
      </c>
      <c r="CW14" s="674" t="n">
        <v>1</v>
      </c>
      <c r="CX14" s="674" t="n">
        <v>1</v>
      </c>
      <c r="CY14" s="674" t="n">
        <v>1</v>
      </c>
      <c r="CZ14" s="674" t="n">
        <v>0</v>
      </c>
      <c r="DA14" s="674" t="n">
        <v>0.5</v>
      </c>
      <c r="DB14" s="674" t="n">
        <v>0</v>
      </c>
      <c r="DC14" s="674" t="n">
        <v>2</v>
      </c>
      <c r="DD14" s="674" t="n">
        <v>0</v>
      </c>
      <c r="DE14" s="674" t="n">
        <v>2</v>
      </c>
      <c r="DF14" s="674" t="n">
        <v>0</v>
      </c>
      <c r="DG14" s="674" t="n">
        <v>0</v>
      </c>
      <c r="DH14" s="674" t="n">
        <v>0.5</v>
      </c>
      <c r="DI14" s="674" t="n">
        <v>0</v>
      </c>
      <c r="DJ14" s="674" t="n">
        <v>1</v>
      </c>
      <c r="DK14" s="674" t="n">
        <v>0.5</v>
      </c>
      <c r="DL14" s="674" t="n">
        <v>0.5</v>
      </c>
      <c r="DM14" s="674" t="n">
        <v>0</v>
      </c>
      <c r="DN14" s="674" t="n">
        <v>0.5</v>
      </c>
      <c r="DO14" s="408"/>
      <c r="DP14" s="408"/>
      <c r="DQ14" s="408"/>
      <c r="DR14" s="408"/>
      <c r="DS14" s="408"/>
      <c r="DT14" s="408"/>
      <c r="DU14" s="408"/>
      <c r="DV14" s="408"/>
      <c r="DW14" s="408"/>
      <c r="DX14" s="408"/>
      <c r="DY14" s="408"/>
      <c r="DZ14" s="408"/>
      <c r="EA14" s="408"/>
      <c r="EB14" s="408"/>
      <c r="EC14" s="408"/>
      <c r="ED14" s="408"/>
      <c r="EE14" s="408"/>
      <c r="EF14" s="408"/>
      <c r="EG14" s="408"/>
      <c r="EH14" s="408"/>
      <c r="EI14" s="408"/>
      <c r="EJ14" s="408"/>
      <c r="EK14" s="408"/>
      <c r="EL14" s="408"/>
      <c r="EM14" s="408"/>
      <c r="EN14" s="408"/>
      <c r="EO14" s="674"/>
      <c r="EP14" s="674"/>
      <c r="EQ14" s="674"/>
      <c r="ER14" s="674"/>
      <c r="ES14" s="674"/>
      <c r="ET14" s="674"/>
      <c r="EU14" s="674"/>
      <c r="EV14" s="674"/>
      <c r="EW14" s="674"/>
      <c r="EX14" s="674"/>
      <c r="EY14" s="674"/>
      <c r="EZ14" s="674"/>
      <c r="FA14" s="674"/>
      <c r="FB14" s="674"/>
      <c r="FC14" s="674"/>
      <c r="FD14" s="674"/>
      <c r="FE14" s="674"/>
      <c r="FF14" s="674"/>
      <c r="FG14" s="674"/>
      <c r="FH14" s="674"/>
      <c r="FI14" s="674"/>
      <c r="FJ14" s="674"/>
      <c r="FK14" s="408"/>
      <c r="FL14" s="408"/>
      <c r="FM14" s="408"/>
      <c r="FN14" s="408"/>
      <c r="FO14" s="408"/>
      <c r="FP14" s="408"/>
      <c r="FQ14" s="408"/>
      <c r="FR14" s="408"/>
      <c r="FS14" s="408"/>
      <c r="FT14" s="408"/>
      <c r="FU14" s="408"/>
      <c r="FV14" s="408"/>
      <c r="FW14" s="408"/>
      <c r="FX14" s="408"/>
      <c r="FY14" s="408"/>
      <c r="FZ14" s="408"/>
      <c r="GA14" s="408"/>
      <c r="GB14" s="408"/>
      <c r="GC14" s="408"/>
      <c r="GD14" s="408"/>
      <c r="GE14" s="408"/>
      <c r="GF14" s="408"/>
      <c r="GG14" s="408"/>
      <c r="GH14" s="408"/>
      <c r="GI14" s="408"/>
      <c r="GJ14" s="674"/>
      <c r="GK14" s="674"/>
      <c r="GL14" s="674"/>
      <c r="GM14" s="674"/>
      <c r="GN14" s="674"/>
      <c r="GO14" s="674"/>
      <c r="GP14" s="674"/>
      <c r="GQ14" s="674"/>
      <c r="GR14" s="674"/>
      <c r="GS14" s="674"/>
      <c r="GT14" s="674"/>
      <c r="GU14" s="674"/>
      <c r="GV14" s="674"/>
      <c r="GW14" s="674"/>
      <c r="GX14" s="674"/>
      <c r="GY14" s="674"/>
      <c r="GZ14" s="674"/>
      <c r="HA14" s="674"/>
      <c r="HB14" s="674"/>
      <c r="HC14" s="674"/>
      <c r="HD14" s="674"/>
      <c r="HE14" s="674"/>
      <c r="HF14" s="674"/>
      <c r="HG14" s="674"/>
      <c r="HH14" s="674"/>
      <c r="HI14" s="674"/>
      <c r="HJ14" s="408"/>
      <c r="HK14" s="408"/>
      <c r="HL14" s="408"/>
      <c r="HM14" s="408"/>
      <c r="HN14" s="408"/>
      <c r="HO14" s="408"/>
      <c r="HP14" s="408"/>
      <c r="HQ14" s="408"/>
      <c r="HR14" s="408"/>
      <c r="HS14" s="408"/>
      <c r="HT14" s="408"/>
      <c r="HU14" s="408"/>
      <c r="HV14" s="408"/>
      <c r="HW14" s="408"/>
      <c r="HX14" s="408"/>
      <c r="HY14" s="408"/>
      <c r="HZ14" s="408"/>
      <c r="IA14" s="408"/>
      <c r="IB14" s="408"/>
      <c r="IC14" s="408"/>
      <c r="ID14" s="675"/>
      <c r="IE14" s="676"/>
      <c r="IF14" s="677"/>
      <c r="IG14" s="677"/>
      <c r="IH14" s="678"/>
      <c r="II14" s="678"/>
      <c r="IJ14" s="678"/>
      <c r="IK14" s="678"/>
      <c r="IL14" s="678"/>
      <c r="IM14" s="678"/>
      <c r="IN14" s="678"/>
      <c r="IO14" s="678"/>
      <c r="IP14" s="678"/>
      <c r="IQ14" s="678"/>
      <c r="IR14" s="678"/>
      <c r="IS14" s="678"/>
      <c r="IT14" s="678"/>
      <c r="IU14" s="678"/>
      <c r="IV14" s="677"/>
      <c r="IW14" s="677"/>
      <c r="IX14" s="677"/>
      <c r="IY14" s="677"/>
      <c r="IZ14" s="677"/>
      <c r="JA14" s="677"/>
      <c r="JB14" s="677"/>
      <c r="JC14" s="677"/>
      <c r="JD14" s="677"/>
      <c r="JE14" s="677"/>
      <c r="JF14" s="677"/>
      <c r="JG14" s="677"/>
      <c r="JH14" s="677"/>
      <c r="JI14" s="677"/>
      <c r="JJ14" s="677"/>
      <c r="JK14" s="677"/>
      <c r="JL14" s="677"/>
      <c r="JM14" s="678"/>
      <c r="JN14" s="678"/>
      <c r="JO14" s="678"/>
      <c r="JP14" s="678"/>
      <c r="JQ14" s="678"/>
      <c r="JR14" s="678"/>
      <c r="JS14" s="678"/>
      <c r="JT14" s="678"/>
      <c r="JU14" s="678"/>
      <c r="JV14" s="678"/>
      <c r="JW14" s="678"/>
      <c r="JX14" s="678"/>
      <c r="JY14" s="678"/>
      <c r="JZ14" s="678"/>
      <c r="KA14" s="678"/>
      <c r="KB14" s="678"/>
      <c r="KC14" s="678"/>
      <c r="KD14" s="678"/>
      <c r="KE14" s="678"/>
      <c r="KF14" s="678"/>
      <c r="KG14" s="678"/>
      <c r="KH14" s="677"/>
      <c r="KI14" s="677"/>
      <c r="KJ14" s="677"/>
      <c r="KK14" s="677"/>
      <c r="KL14" s="677"/>
      <c r="KM14" s="677"/>
      <c r="KN14" s="677"/>
      <c r="KO14" s="677"/>
      <c r="KP14" s="677"/>
      <c r="KQ14" s="677"/>
      <c r="KR14" s="677"/>
      <c r="KS14" s="677"/>
      <c r="KT14" s="677"/>
      <c r="KU14" s="677"/>
      <c r="KV14" s="677"/>
      <c r="KW14" s="677"/>
      <c r="KX14" s="677"/>
      <c r="KY14" s="677"/>
      <c r="KZ14" s="677"/>
      <c r="LA14" s="677"/>
      <c r="LB14" s="678"/>
      <c r="LC14" s="678"/>
      <c r="LD14" s="678"/>
      <c r="LE14" s="678"/>
      <c r="LF14" s="678"/>
      <c r="LG14" s="678"/>
      <c r="LH14" s="678"/>
      <c r="LI14" s="678"/>
      <c r="LJ14" s="678"/>
      <c r="LK14" s="678"/>
      <c r="LL14" s="678"/>
      <c r="LM14" s="678"/>
      <c r="LN14" s="678"/>
      <c r="LO14" s="678"/>
      <c r="LP14" s="678"/>
      <c r="LQ14" s="678"/>
      <c r="LR14" s="678"/>
      <c r="LS14" s="677"/>
      <c r="LT14" s="677"/>
      <c r="LU14" s="677"/>
      <c r="LV14" s="677"/>
      <c r="LW14" s="677"/>
      <c r="LX14" s="677"/>
      <c r="LY14" s="677"/>
      <c r="LZ14" s="677"/>
      <c r="MA14" s="677"/>
      <c r="MB14" s="677"/>
      <c r="MC14" s="677"/>
      <c r="MD14" s="677"/>
      <c r="ME14" s="677"/>
      <c r="MF14" s="677"/>
      <c r="MG14" s="677"/>
      <c r="MH14" s="677"/>
      <c r="MI14" s="677"/>
      <c r="MJ14" s="678"/>
      <c r="MK14" s="678"/>
      <c r="ML14" s="678"/>
      <c r="MM14" s="678"/>
      <c r="MN14" s="678"/>
      <c r="MO14" s="678"/>
      <c r="MP14" s="678"/>
      <c r="MQ14" s="678"/>
      <c r="MR14" s="678"/>
      <c r="MS14" s="678"/>
      <c r="MT14" s="678"/>
      <c r="MU14" s="678"/>
      <c r="MV14" s="678"/>
      <c r="MW14" s="678"/>
      <c r="MX14" s="678"/>
      <c r="MY14" s="678"/>
      <c r="MZ14" s="678"/>
    </row>
    <row r="15" customFormat="false" ht="12.75" hidden="false" customHeight="false" outlineLevel="0" collapsed="false">
      <c r="A15" s="672" t="n">
        <v>7</v>
      </c>
      <c r="B15" s="228" t="str">
        <f aca="false">'English Scores- Leveled papers'!B13</f>
        <v>G.Hemalatha</v>
      </c>
      <c r="C15" s="228" t="str">
        <f aca="false">IF(D15="","",IF(D15&gt;0.9,"A1",IF(D15&gt;0.8,"A2",IF(D15&gt;0.7,"B1",IF(D15&gt;0.6,"B2",IF(D15&gt;0.5,"C1",IF(D15&gt;0.4,"C2",IF(D15&gt;0.32,"D",IF(D15&gt;0.2,"E1","E2")))))))))</f>
        <v>E1</v>
      </c>
      <c r="D15" s="673" t="n">
        <f aca="false">IF(B15="","",IF(COUNT(F15:MZ15)=0,"",IF(('Cover Sheet'!$AC$6="1st"),(SUM($F15:$AM15)/50),IF(('Cover Sheet'!$AC$6="2nd"),(SUM($AN15:$BW15)/50),IF(('Cover Sheet'!$AC$6="3rd"),(SUM($BX15:$DN15)/50),IF(('Cover Sheet'!$AC$6="4th"),(SUM($DO15:$FJ15)/60),IF(('Cover Sheet'!$AC$6="5th"),(SUM($FK15:HI15)/60),IF((AND('Cover Sheet'!$AC$6="6th",OR('Cover Sheet'!$AC$12="Bombay",'Cover Sheet'!$AC$12="Pune"))),(SUM($HJ15:$JL15)/85),IF((AND('Cover Sheet'!$AC$6="6th",OR('Cover Sheet'!$AC$12="Delhi",'Cover Sheet'!$AC$12="Chennai"))),(SUM($HJ15:$IU15)/60),IF((AND('Cover Sheet'!$AC$6="7th",OR('Cover Sheet'!$AC$12="Bombay",'Cover Sheet'!$AC$12="Pune"))),(SUM($JM15:$LR15)/85),IF((AND('Cover Sheet'!$AC$6="7th",OR('Cover Sheet'!$AC$12="Delhi",'Cover Sheet'!$AC$12="Chennai"))),(SUM($JM15:$LA15)/60),IF(('Cover Sheet'!$AC$6="8th"),(SUM($LS15:$MZ15)/50),"ERROR"))))))))))))</f>
        <v>0.21</v>
      </c>
      <c r="E15" s="673" t="inlineStr">
        <f aca="false">IF(COUNT(F15:IC15)=0, "", (SUMIF($F$5:$IC$5,"Yes",F15:IC15)/SUMIF('Math Scores'!$F$5:$IC$5,"Yes",'Math Scores'!$F$2:$IC$2)))</f>
        <is>
          <t/>
        </is>
      </c>
      <c r="F15" s="408"/>
      <c r="G15" s="408"/>
      <c r="H15" s="408"/>
      <c r="I15" s="408"/>
      <c r="J15" s="408"/>
      <c r="K15" s="408"/>
      <c r="L15" s="408"/>
      <c r="M15" s="408"/>
      <c r="N15" s="408"/>
      <c r="O15" s="408"/>
      <c r="P15" s="408"/>
      <c r="Q15" s="408"/>
      <c r="R15" s="408"/>
      <c r="S15" s="408"/>
      <c r="T15" s="408"/>
      <c r="U15" s="408"/>
      <c r="V15" s="408"/>
      <c r="W15" s="674"/>
      <c r="X15" s="674"/>
      <c r="Y15" s="674"/>
      <c r="Z15" s="674"/>
      <c r="AA15" s="674"/>
      <c r="AB15" s="674"/>
      <c r="AC15" s="674"/>
      <c r="AD15" s="674"/>
      <c r="AE15" s="674"/>
      <c r="AF15" s="674"/>
      <c r="AG15" s="674"/>
      <c r="AH15" s="674"/>
      <c r="AI15" s="674"/>
      <c r="AJ15" s="674"/>
      <c r="AK15" s="674"/>
      <c r="AL15" s="674"/>
      <c r="AM15" s="674"/>
      <c r="AN15" s="408"/>
      <c r="AO15" s="408"/>
      <c r="AP15" s="408"/>
      <c r="AQ15" s="408"/>
      <c r="AR15" s="408"/>
      <c r="AS15" s="408"/>
      <c r="AT15" s="408"/>
      <c r="AU15" s="408"/>
      <c r="AV15" s="408"/>
      <c r="AW15" s="408"/>
      <c r="AX15" s="408"/>
      <c r="AY15" s="408"/>
      <c r="AZ15" s="408"/>
      <c r="BA15" s="408"/>
      <c r="BB15" s="408"/>
      <c r="BC15" s="408"/>
      <c r="BD15" s="408"/>
      <c r="BE15" s="674"/>
      <c r="BF15" s="674"/>
      <c r="BG15" s="674"/>
      <c r="BH15" s="674"/>
      <c r="BI15" s="674"/>
      <c r="BJ15" s="674"/>
      <c r="BK15" s="674"/>
      <c r="BL15" s="674"/>
      <c r="BM15" s="674"/>
      <c r="BN15" s="674"/>
      <c r="BO15" s="674"/>
      <c r="BP15" s="674"/>
      <c r="BQ15" s="674"/>
      <c r="BR15" s="674"/>
      <c r="BS15" s="674"/>
      <c r="BT15" s="674"/>
      <c r="BU15" s="674"/>
      <c r="BV15" s="674"/>
      <c r="BW15" s="674"/>
      <c r="BX15" s="408" t="n">
        <v>0.5</v>
      </c>
      <c r="BY15" s="408" t="n">
        <v>0.5</v>
      </c>
      <c r="BZ15" s="408" t="n">
        <v>1</v>
      </c>
      <c r="CA15" s="408" t="n">
        <v>0</v>
      </c>
      <c r="CB15" s="408" t="n">
        <v>2</v>
      </c>
      <c r="CC15" s="408" t="n">
        <v>0</v>
      </c>
      <c r="CD15" s="408" t="n">
        <v>0</v>
      </c>
      <c r="CE15" s="408" t="n">
        <v>0</v>
      </c>
      <c r="CF15" s="408" t="n">
        <v>0</v>
      </c>
      <c r="CG15" s="408" t="n">
        <v>0</v>
      </c>
      <c r="CH15" s="408" t="n">
        <v>1</v>
      </c>
      <c r="CI15" s="408" t="n">
        <v>1</v>
      </c>
      <c r="CJ15" s="408" t="n">
        <v>0</v>
      </c>
      <c r="CK15" s="408" t="n">
        <v>1</v>
      </c>
      <c r="CL15" s="408" t="n">
        <v>0</v>
      </c>
      <c r="CM15" s="408" t="n">
        <v>0</v>
      </c>
      <c r="CN15" s="408" t="n">
        <v>0</v>
      </c>
      <c r="CO15" s="408" t="n">
        <v>0</v>
      </c>
      <c r="CP15" s="408" t="n">
        <v>0</v>
      </c>
      <c r="CQ15" s="408" t="n">
        <v>0.5</v>
      </c>
      <c r="CR15" s="674" t="n">
        <v>1</v>
      </c>
      <c r="CS15" s="674" t="n">
        <v>0</v>
      </c>
      <c r="CT15" s="674" t="n">
        <v>0</v>
      </c>
      <c r="CU15" s="674" t="n">
        <v>0</v>
      </c>
      <c r="CV15" s="674" t="n">
        <v>0</v>
      </c>
      <c r="CW15" s="674" t="n">
        <v>0</v>
      </c>
      <c r="CX15" s="674" t="n">
        <v>0</v>
      </c>
      <c r="CY15" s="674" t="n">
        <v>0</v>
      </c>
      <c r="CZ15" s="674" t="n">
        <v>0</v>
      </c>
      <c r="DA15" s="674" t="n">
        <v>0</v>
      </c>
      <c r="DB15" s="674" t="n">
        <v>0</v>
      </c>
      <c r="DC15" s="674" t="n">
        <v>0</v>
      </c>
      <c r="DD15" s="674" t="n">
        <v>0</v>
      </c>
      <c r="DE15" s="674" t="n">
        <v>0</v>
      </c>
      <c r="DF15" s="674" t="n">
        <v>0</v>
      </c>
      <c r="DG15" s="674" t="n">
        <v>0</v>
      </c>
      <c r="DH15" s="674" t="n">
        <v>0</v>
      </c>
      <c r="DI15" s="674" t="n">
        <v>0</v>
      </c>
      <c r="DJ15" s="674" t="n">
        <v>1</v>
      </c>
      <c r="DK15" s="674" t="n">
        <v>0.5</v>
      </c>
      <c r="DL15" s="674" t="n">
        <v>0.5</v>
      </c>
      <c r="DM15" s="674" t="n">
        <v>0</v>
      </c>
      <c r="DN15" s="674" t="n">
        <v>0</v>
      </c>
      <c r="DO15" s="408"/>
      <c r="DP15" s="408"/>
      <c r="DQ15" s="408"/>
      <c r="DR15" s="408"/>
      <c r="DS15" s="408"/>
      <c r="DT15" s="408"/>
      <c r="DU15" s="408"/>
      <c r="DV15" s="408"/>
      <c r="DW15" s="408"/>
      <c r="DX15" s="408"/>
      <c r="DY15" s="408"/>
      <c r="DZ15" s="408"/>
      <c r="EA15" s="408"/>
      <c r="EB15" s="408"/>
      <c r="EC15" s="408"/>
      <c r="ED15" s="408"/>
      <c r="EE15" s="408"/>
      <c r="EF15" s="408"/>
      <c r="EG15" s="408"/>
      <c r="EH15" s="408"/>
      <c r="EI15" s="408"/>
      <c r="EJ15" s="408"/>
      <c r="EK15" s="408"/>
      <c r="EL15" s="408"/>
      <c r="EM15" s="408"/>
      <c r="EN15" s="408"/>
      <c r="EO15" s="674"/>
      <c r="EP15" s="674"/>
      <c r="EQ15" s="674"/>
      <c r="ER15" s="674"/>
      <c r="ES15" s="674"/>
      <c r="ET15" s="674"/>
      <c r="EU15" s="674"/>
      <c r="EV15" s="674"/>
      <c r="EW15" s="674"/>
      <c r="EX15" s="674"/>
      <c r="EY15" s="674"/>
      <c r="EZ15" s="674"/>
      <c r="FA15" s="674"/>
      <c r="FB15" s="674"/>
      <c r="FC15" s="674"/>
      <c r="FD15" s="674"/>
      <c r="FE15" s="674"/>
      <c r="FF15" s="674"/>
      <c r="FG15" s="674"/>
      <c r="FH15" s="674"/>
      <c r="FI15" s="674"/>
      <c r="FJ15" s="674"/>
      <c r="FK15" s="408"/>
      <c r="FL15" s="408"/>
      <c r="FM15" s="408"/>
      <c r="FN15" s="408"/>
      <c r="FO15" s="408"/>
      <c r="FP15" s="408"/>
      <c r="FQ15" s="408"/>
      <c r="FR15" s="408"/>
      <c r="FS15" s="408"/>
      <c r="FT15" s="408"/>
      <c r="FU15" s="408"/>
      <c r="FV15" s="408"/>
      <c r="FW15" s="408"/>
      <c r="FX15" s="408"/>
      <c r="FY15" s="408"/>
      <c r="FZ15" s="408"/>
      <c r="GA15" s="408"/>
      <c r="GB15" s="408"/>
      <c r="GC15" s="408"/>
      <c r="GD15" s="408"/>
      <c r="GE15" s="408"/>
      <c r="GF15" s="408"/>
      <c r="GG15" s="408"/>
      <c r="GH15" s="408"/>
      <c r="GI15" s="408"/>
      <c r="GJ15" s="674"/>
      <c r="GK15" s="674"/>
      <c r="GL15" s="674"/>
      <c r="GM15" s="674"/>
      <c r="GN15" s="674"/>
      <c r="GO15" s="674"/>
      <c r="GP15" s="674"/>
      <c r="GQ15" s="674"/>
      <c r="GR15" s="674"/>
      <c r="GS15" s="674"/>
      <c r="GT15" s="674"/>
      <c r="GU15" s="674"/>
      <c r="GV15" s="674"/>
      <c r="GW15" s="674"/>
      <c r="GX15" s="674"/>
      <c r="GY15" s="674"/>
      <c r="GZ15" s="674"/>
      <c r="HA15" s="674"/>
      <c r="HB15" s="674"/>
      <c r="HC15" s="674"/>
      <c r="HD15" s="674"/>
      <c r="HE15" s="674"/>
      <c r="HF15" s="674"/>
      <c r="HG15" s="674"/>
      <c r="HH15" s="674"/>
      <c r="HI15" s="674"/>
      <c r="HJ15" s="408"/>
      <c r="HK15" s="408"/>
      <c r="HL15" s="408"/>
      <c r="HM15" s="408"/>
      <c r="HN15" s="408"/>
      <c r="HO15" s="408"/>
      <c r="HP15" s="408"/>
      <c r="HQ15" s="408"/>
      <c r="HR15" s="408"/>
      <c r="HS15" s="408"/>
      <c r="HT15" s="408"/>
      <c r="HU15" s="408"/>
      <c r="HV15" s="408"/>
      <c r="HW15" s="408"/>
      <c r="HX15" s="408"/>
      <c r="HY15" s="408"/>
      <c r="HZ15" s="408"/>
      <c r="IA15" s="408"/>
      <c r="IB15" s="408"/>
      <c r="IC15" s="408"/>
      <c r="ID15" s="675"/>
      <c r="IE15" s="676"/>
      <c r="IF15" s="677"/>
      <c r="IG15" s="677"/>
      <c r="IH15" s="678"/>
      <c r="II15" s="678"/>
      <c r="IJ15" s="678"/>
      <c r="IK15" s="678"/>
      <c r="IL15" s="678"/>
      <c r="IM15" s="678"/>
      <c r="IN15" s="678"/>
      <c r="IO15" s="678"/>
      <c r="IP15" s="678"/>
      <c r="IQ15" s="678"/>
      <c r="IR15" s="678"/>
      <c r="IS15" s="678"/>
      <c r="IT15" s="678"/>
      <c r="IU15" s="678"/>
      <c r="IV15" s="677"/>
      <c r="IW15" s="677"/>
      <c r="IX15" s="677"/>
      <c r="IY15" s="677"/>
      <c r="IZ15" s="677"/>
      <c r="JA15" s="677"/>
      <c r="JB15" s="677"/>
      <c r="JC15" s="677"/>
      <c r="JD15" s="677"/>
      <c r="JE15" s="677"/>
      <c r="JF15" s="677"/>
      <c r="JG15" s="677"/>
      <c r="JH15" s="677"/>
      <c r="JI15" s="677"/>
      <c r="JJ15" s="677"/>
      <c r="JK15" s="677"/>
      <c r="JL15" s="677"/>
      <c r="JM15" s="678"/>
      <c r="JN15" s="678"/>
      <c r="JO15" s="678"/>
      <c r="JP15" s="678"/>
      <c r="JQ15" s="678"/>
      <c r="JR15" s="678"/>
      <c r="JS15" s="678"/>
      <c r="JT15" s="678"/>
      <c r="JU15" s="678"/>
      <c r="JV15" s="678"/>
      <c r="JW15" s="678"/>
      <c r="JX15" s="678"/>
      <c r="JY15" s="678"/>
      <c r="JZ15" s="678"/>
      <c r="KA15" s="678"/>
      <c r="KB15" s="678"/>
      <c r="KC15" s="678"/>
      <c r="KD15" s="678"/>
      <c r="KE15" s="678"/>
      <c r="KF15" s="678"/>
      <c r="KG15" s="678"/>
      <c r="KH15" s="677"/>
      <c r="KI15" s="677"/>
      <c r="KJ15" s="677"/>
      <c r="KK15" s="677"/>
      <c r="KL15" s="677"/>
      <c r="KM15" s="677"/>
      <c r="KN15" s="677"/>
      <c r="KO15" s="677"/>
      <c r="KP15" s="677"/>
      <c r="KQ15" s="677"/>
      <c r="KR15" s="677"/>
      <c r="KS15" s="677"/>
      <c r="KT15" s="677"/>
      <c r="KU15" s="677"/>
      <c r="KV15" s="677"/>
      <c r="KW15" s="677"/>
      <c r="KX15" s="677"/>
      <c r="KY15" s="677"/>
      <c r="KZ15" s="677"/>
      <c r="LA15" s="677"/>
      <c r="LB15" s="678"/>
      <c r="LC15" s="678"/>
      <c r="LD15" s="678"/>
      <c r="LE15" s="678"/>
      <c r="LF15" s="678"/>
      <c r="LG15" s="678"/>
      <c r="LH15" s="678"/>
      <c r="LI15" s="678"/>
      <c r="LJ15" s="678"/>
      <c r="LK15" s="678"/>
      <c r="LL15" s="678"/>
      <c r="LM15" s="678"/>
      <c r="LN15" s="678"/>
      <c r="LO15" s="678"/>
      <c r="LP15" s="678"/>
      <c r="LQ15" s="678"/>
      <c r="LR15" s="678"/>
      <c r="LS15" s="677"/>
      <c r="LT15" s="677"/>
      <c r="LU15" s="677"/>
      <c r="LV15" s="677"/>
      <c r="LW15" s="677"/>
      <c r="LX15" s="677"/>
      <c r="LY15" s="677"/>
      <c r="LZ15" s="677"/>
      <c r="MA15" s="677"/>
      <c r="MB15" s="677"/>
      <c r="MC15" s="677"/>
      <c r="MD15" s="677"/>
      <c r="ME15" s="677"/>
      <c r="MF15" s="677"/>
      <c r="MG15" s="677"/>
      <c r="MH15" s="677"/>
      <c r="MI15" s="677"/>
      <c r="MJ15" s="678"/>
      <c r="MK15" s="678"/>
      <c r="ML15" s="678"/>
      <c r="MM15" s="678"/>
      <c r="MN15" s="678"/>
      <c r="MO15" s="678"/>
      <c r="MP15" s="678"/>
      <c r="MQ15" s="678"/>
      <c r="MR15" s="678"/>
      <c r="MS15" s="678"/>
      <c r="MT15" s="678"/>
      <c r="MU15" s="678"/>
      <c r="MV15" s="678"/>
      <c r="MW15" s="678"/>
      <c r="MX15" s="678"/>
      <c r="MY15" s="678"/>
      <c r="MZ15" s="678"/>
    </row>
    <row r="16" customFormat="false" ht="12.75" hidden="false" customHeight="false" outlineLevel="0" collapsed="false">
      <c r="A16" s="672" t="n">
        <v>8</v>
      </c>
      <c r="B16" s="228" t="str">
        <f aca="false">'English Scores- Leveled papers'!B14</f>
        <v>G.Roopa</v>
      </c>
      <c r="C16" s="228" t="str">
        <f aca="false">IF(D16="","",IF(D16&gt;0.9,"A1",IF(D16&gt;0.8,"A2",IF(D16&gt;0.7,"B1",IF(D16&gt;0.6,"B2",IF(D16&gt;0.5,"C1",IF(D16&gt;0.4,"C2",IF(D16&gt;0.32,"D",IF(D16&gt;0.2,"E1","E2")))))))))</f>
        <v>D</v>
      </c>
      <c r="D16" s="673" t="n">
        <f aca="false">IF(B16="","",IF(COUNT(F16:MZ16)=0,"",IF(('Cover Sheet'!$AC$6="1st"),(SUM($F16:$AM16)/50),IF(('Cover Sheet'!$AC$6="2nd"),(SUM($AN16:$BW16)/50),IF(('Cover Sheet'!$AC$6="3rd"),(SUM($BX16:$DN16)/50),IF(('Cover Sheet'!$AC$6="4th"),(SUM($DO16:$FJ16)/60),IF(('Cover Sheet'!$AC$6="5th"),(SUM($FK16:HI16)/60),IF((AND('Cover Sheet'!$AC$6="6th",OR('Cover Sheet'!$AC$12="Bombay",'Cover Sheet'!$AC$12="Pune"))),(SUM($HJ16:$JL16)/85),IF((AND('Cover Sheet'!$AC$6="6th",OR('Cover Sheet'!$AC$12="Delhi",'Cover Sheet'!$AC$12="Chennai"))),(SUM($HJ16:$IU16)/60),IF((AND('Cover Sheet'!$AC$6="7th",OR('Cover Sheet'!$AC$12="Bombay",'Cover Sheet'!$AC$12="Pune"))),(SUM($JM16:$LR16)/85),IF((AND('Cover Sheet'!$AC$6="7th",OR('Cover Sheet'!$AC$12="Delhi",'Cover Sheet'!$AC$12="Chennai"))),(SUM($JM16:$LA16)/60),IF(('Cover Sheet'!$AC$6="8th"),(SUM($LS16:$MZ16)/50),"ERROR"))))))))))))</f>
        <v>0.4</v>
      </c>
      <c r="E16" s="673" t="inlineStr">
        <f aca="false">IF(COUNT(F16:IC16)=0, "", (SUMIF($F$5:$IC$5,"Yes",F16:IC16)/SUMIF('Math Scores'!$F$5:$IC$5,"Yes",'Math Scores'!$F$2:$IC$2)))</f>
        <is>
          <t/>
        </is>
      </c>
      <c r="F16" s="408"/>
      <c r="G16" s="408"/>
      <c r="H16" s="408"/>
      <c r="I16" s="408"/>
      <c r="J16" s="408"/>
      <c r="K16" s="408"/>
      <c r="L16" s="408"/>
      <c r="M16" s="408"/>
      <c r="N16" s="408"/>
      <c r="O16" s="408"/>
      <c r="P16" s="408"/>
      <c r="Q16" s="408"/>
      <c r="R16" s="408"/>
      <c r="S16" s="408"/>
      <c r="T16" s="408"/>
      <c r="U16" s="408"/>
      <c r="V16" s="408"/>
      <c r="W16" s="674"/>
      <c r="X16" s="674"/>
      <c r="Y16" s="674"/>
      <c r="Z16" s="674"/>
      <c r="AA16" s="674"/>
      <c r="AB16" s="674"/>
      <c r="AC16" s="674"/>
      <c r="AD16" s="674"/>
      <c r="AE16" s="674"/>
      <c r="AF16" s="674"/>
      <c r="AG16" s="674"/>
      <c r="AH16" s="674"/>
      <c r="AI16" s="674"/>
      <c r="AJ16" s="674"/>
      <c r="AK16" s="674"/>
      <c r="AL16" s="674"/>
      <c r="AM16" s="674"/>
      <c r="AN16" s="408"/>
      <c r="AO16" s="408"/>
      <c r="AP16" s="408"/>
      <c r="AQ16" s="408"/>
      <c r="AR16" s="408"/>
      <c r="AS16" s="408"/>
      <c r="AT16" s="408"/>
      <c r="AU16" s="408"/>
      <c r="AV16" s="408"/>
      <c r="AW16" s="408"/>
      <c r="AX16" s="408"/>
      <c r="AY16" s="408"/>
      <c r="AZ16" s="408"/>
      <c r="BA16" s="408"/>
      <c r="BB16" s="408"/>
      <c r="BC16" s="408"/>
      <c r="BD16" s="408"/>
      <c r="BE16" s="674"/>
      <c r="BF16" s="674"/>
      <c r="BG16" s="674"/>
      <c r="BH16" s="674"/>
      <c r="BI16" s="674"/>
      <c r="BJ16" s="674"/>
      <c r="BK16" s="674"/>
      <c r="BL16" s="674"/>
      <c r="BM16" s="674"/>
      <c r="BN16" s="674"/>
      <c r="BO16" s="674"/>
      <c r="BP16" s="674"/>
      <c r="BQ16" s="674"/>
      <c r="BR16" s="674"/>
      <c r="BS16" s="674"/>
      <c r="BT16" s="674"/>
      <c r="BU16" s="674"/>
      <c r="BV16" s="674"/>
      <c r="BW16" s="674"/>
      <c r="BX16" s="408" t="n">
        <v>0</v>
      </c>
      <c r="BY16" s="408" t="n">
        <v>0.5</v>
      </c>
      <c r="BZ16" s="408" t="n">
        <v>1</v>
      </c>
      <c r="CA16" s="408" t="n">
        <v>2</v>
      </c>
      <c r="CB16" s="408" t="n">
        <v>2</v>
      </c>
      <c r="CC16" s="408" t="n">
        <v>0</v>
      </c>
      <c r="CD16" s="408" t="n">
        <v>0</v>
      </c>
      <c r="CE16" s="408" t="n">
        <v>1</v>
      </c>
      <c r="CF16" s="408" t="n">
        <v>0</v>
      </c>
      <c r="CG16" s="408" t="n">
        <v>0</v>
      </c>
      <c r="CH16" s="408" t="n">
        <v>1</v>
      </c>
      <c r="CI16" s="408" t="n">
        <v>0</v>
      </c>
      <c r="CJ16" s="408" t="n">
        <v>1</v>
      </c>
      <c r="CK16" s="408" t="n">
        <v>0</v>
      </c>
      <c r="CL16" s="408" t="n">
        <v>0</v>
      </c>
      <c r="CM16" s="408" t="n">
        <v>0</v>
      </c>
      <c r="CN16" s="408" t="n">
        <v>1</v>
      </c>
      <c r="CO16" s="408" t="n">
        <v>0</v>
      </c>
      <c r="CP16" s="408" t="n">
        <v>1</v>
      </c>
      <c r="CQ16" s="408" t="n">
        <v>0.5</v>
      </c>
      <c r="CR16" s="674" t="n">
        <v>1</v>
      </c>
      <c r="CS16" s="674" t="n">
        <v>0.5</v>
      </c>
      <c r="CT16" s="674" t="n">
        <v>0</v>
      </c>
      <c r="CU16" s="674" t="n">
        <v>0</v>
      </c>
      <c r="CV16" s="674" t="n">
        <v>0</v>
      </c>
      <c r="CW16" s="674" t="n">
        <v>1</v>
      </c>
      <c r="CX16" s="674" t="n">
        <v>0.5</v>
      </c>
      <c r="CY16" s="674" t="n">
        <v>0</v>
      </c>
      <c r="CZ16" s="674" t="n">
        <v>1</v>
      </c>
      <c r="DA16" s="674" t="n">
        <v>0</v>
      </c>
      <c r="DB16" s="674" t="n">
        <v>0</v>
      </c>
      <c r="DC16" s="674" t="n">
        <v>2</v>
      </c>
      <c r="DD16" s="674" t="n">
        <v>0</v>
      </c>
      <c r="DE16" s="674" t="n">
        <v>0</v>
      </c>
      <c r="DF16" s="674" t="n">
        <v>0</v>
      </c>
      <c r="DG16" s="674" t="n">
        <v>0</v>
      </c>
      <c r="DH16" s="674" t="n">
        <v>1</v>
      </c>
      <c r="DI16" s="674" t="n">
        <v>0</v>
      </c>
      <c r="DJ16" s="674" t="n">
        <v>1</v>
      </c>
      <c r="DK16" s="674" t="n">
        <v>0</v>
      </c>
      <c r="DL16" s="674" t="n">
        <v>0.5</v>
      </c>
      <c r="DM16" s="674" t="n">
        <v>0</v>
      </c>
      <c r="DN16" s="674" t="n">
        <v>0.5</v>
      </c>
      <c r="DO16" s="408"/>
      <c r="DP16" s="408"/>
      <c r="DQ16" s="408"/>
      <c r="DR16" s="408"/>
      <c r="DS16" s="408"/>
      <c r="DT16" s="408"/>
      <c r="DU16" s="408"/>
      <c r="DV16" s="408"/>
      <c r="DW16" s="408"/>
      <c r="DX16" s="408"/>
      <c r="DY16" s="408"/>
      <c r="DZ16" s="408"/>
      <c r="EA16" s="408"/>
      <c r="EB16" s="408"/>
      <c r="EC16" s="408"/>
      <c r="ED16" s="408"/>
      <c r="EE16" s="408"/>
      <c r="EF16" s="408"/>
      <c r="EG16" s="408"/>
      <c r="EH16" s="408"/>
      <c r="EI16" s="408"/>
      <c r="EJ16" s="408"/>
      <c r="EK16" s="408"/>
      <c r="EL16" s="408"/>
      <c r="EM16" s="408"/>
      <c r="EN16" s="408"/>
      <c r="EO16" s="674"/>
      <c r="EP16" s="674"/>
      <c r="EQ16" s="674"/>
      <c r="ER16" s="674"/>
      <c r="ES16" s="674"/>
      <c r="ET16" s="674"/>
      <c r="EU16" s="674"/>
      <c r="EV16" s="674"/>
      <c r="EW16" s="674"/>
      <c r="EX16" s="674"/>
      <c r="EY16" s="674"/>
      <c r="EZ16" s="674"/>
      <c r="FA16" s="674"/>
      <c r="FB16" s="674"/>
      <c r="FC16" s="674"/>
      <c r="FD16" s="674"/>
      <c r="FE16" s="674"/>
      <c r="FF16" s="674"/>
      <c r="FG16" s="674"/>
      <c r="FH16" s="674"/>
      <c r="FI16" s="674"/>
      <c r="FJ16" s="674"/>
      <c r="FK16" s="408"/>
      <c r="FL16" s="408"/>
      <c r="FM16" s="408"/>
      <c r="FN16" s="408"/>
      <c r="FO16" s="408"/>
      <c r="FP16" s="408"/>
      <c r="FQ16" s="408"/>
      <c r="FR16" s="408"/>
      <c r="FS16" s="408"/>
      <c r="FT16" s="408"/>
      <c r="FU16" s="408"/>
      <c r="FV16" s="408"/>
      <c r="FW16" s="408"/>
      <c r="FX16" s="408"/>
      <c r="FY16" s="408"/>
      <c r="FZ16" s="408"/>
      <c r="GA16" s="408"/>
      <c r="GB16" s="408"/>
      <c r="GC16" s="408"/>
      <c r="GD16" s="408"/>
      <c r="GE16" s="408"/>
      <c r="GF16" s="408"/>
      <c r="GG16" s="408"/>
      <c r="GH16" s="408"/>
      <c r="GI16" s="408"/>
      <c r="GJ16" s="674"/>
      <c r="GK16" s="674"/>
      <c r="GL16" s="674"/>
      <c r="GM16" s="674"/>
      <c r="GN16" s="674"/>
      <c r="GO16" s="674"/>
      <c r="GP16" s="674"/>
      <c r="GQ16" s="674"/>
      <c r="GR16" s="674"/>
      <c r="GS16" s="674"/>
      <c r="GT16" s="674"/>
      <c r="GU16" s="674"/>
      <c r="GV16" s="674"/>
      <c r="GW16" s="674"/>
      <c r="GX16" s="674"/>
      <c r="GY16" s="674"/>
      <c r="GZ16" s="674"/>
      <c r="HA16" s="674"/>
      <c r="HB16" s="674"/>
      <c r="HC16" s="674"/>
      <c r="HD16" s="674"/>
      <c r="HE16" s="674"/>
      <c r="HF16" s="674"/>
      <c r="HG16" s="674"/>
      <c r="HH16" s="674"/>
      <c r="HI16" s="674"/>
      <c r="HJ16" s="408"/>
      <c r="HK16" s="408"/>
      <c r="HL16" s="408"/>
      <c r="HM16" s="408"/>
      <c r="HN16" s="408"/>
      <c r="HO16" s="408"/>
      <c r="HP16" s="408"/>
      <c r="HQ16" s="408"/>
      <c r="HR16" s="408"/>
      <c r="HS16" s="408"/>
      <c r="HT16" s="408"/>
      <c r="HU16" s="408"/>
      <c r="HV16" s="408"/>
      <c r="HW16" s="408"/>
      <c r="HX16" s="408"/>
      <c r="HY16" s="408"/>
      <c r="HZ16" s="408"/>
      <c r="IA16" s="408"/>
      <c r="IB16" s="408"/>
      <c r="IC16" s="408"/>
      <c r="ID16" s="675"/>
      <c r="IE16" s="676"/>
      <c r="IF16" s="677"/>
      <c r="IG16" s="677"/>
      <c r="IH16" s="678"/>
      <c r="II16" s="678"/>
      <c r="IJ16" s="678"/>
      <c r="IK16" s="678"/>
      <c r="IL16" s="678"/>
      <c r="IM16" s="678"/>
      <c r="IN16" s="678"/>
      <c r="IO16" s="678"/>
      <c r="IP16" s="678"/>
      <c r="IQ16" s="678"/>
      <c r="IR16" s="678"/>
      <c r="IS16" s="678"/>
      <c r="IT16" s="678"/>
      <c r="IU16" s="678"/>
      <c r="IV16" s="677"/>
      <c r="IW16" s="677"/>
      <c r="IX16" s="677"/>
      <c r="IY16" s="677"/>
      <c r="IZ16" s="677"/>
      <c r="JA16" s="677"/>
      <c r="JB16" s="677"/>
      <c r="JC16" s="677"/>
      <c r="JD16" s="677"/>
      <c r="JE16" s="677"/>
      <c r="JF16" s="677"/>
      <c r="JG16" s="677"/>
      <c r="JH16" s="677"/>
      <c r="JI16" s="677"/>
      <c r="JJ16" s="677"/>
      <c r="JK16" s="677"/>
      <c r="JL16" s="677"/>
      <c r="JM16" s="678"/>
      <c r="JN16" s="678"/>
      <c r="JO16" s="678"/>
      <c r="JP16" s="678"/>
      <c r="JQ16" s="678"/>
      <c r="JR16" s="678"/>
      <c r="JS16" s="678"/>
      <c r="JT16" s="678"/>
      <c r="JU16" s="678"/>
      <c r="JV16" s="678"/>
      <c r="JW16" s="678"/>
      <c r="JX16" s="678"/>
      <c r="JY16" s="678"/>
      <c r="JZ16" s="678"/>
      <c r="KA16" s="678"/>
      <c r="KB16" s="678"/>
      <c r="KC16" s="678"/>
      <c r="KD16" s="678"/>
      <c r="KE16" s="678"/>
      <c r="KF16" s="678"/>
      <c r="KG16" s="678"/>
      <c r="KH16" s="677"/>
      <c r="KI16" s="677"/>
      <c r="KJ16" s="677"/>
      <c r="KK16" s="677"/>
      <c r="KL16" s="677"/>
      <c r="KM16" s="677"/>
      <c r="KN16" s="677"/>
      <c r="KO16" s="677"/>
      <c r="KP16" s="677"/>
      <c r="KQ16" s="677"/>
      <c r="KR16" s="677"/>
      <c r="KS16" s="677"/>
      <c r="KT16" s="677"/>
      <c r="KU16" s="677"/>
      <c r="KV16" s="677"/>
      <c r="KW16" s="677"/>
      <c r="KX16" s="677"/>
      <c r="KY16" s="677"/>
      <c r="KZ16" s="677"/>
      <c r="LA16" s="677"/>
      <c r="LB16" s="678"/>
      <c r="LC16" s="678"/>
      <c r="LD16" s="678"/>
      <c r="LE16" s="678"/>
      <c r="LF16" s="678"/>
      <c r="LG16" s="678"/>
      <c r="LH16" s="678"/>
      <c r="LI16" s="678"/>
      <c r="LJ16" s="678"/>
      <c r="LK16" s="678"/>
      <c r="LL16" s="678"/>
      <c r="LM16" s="678"/>
      <c r="LN16" s="678"/>
      <c r="LO16" s="678"/>
      <c r="LP16" s="678"/>
      <c r="LQ16" s="678"/>
      <c r="LR16" s="678"/>
      <c r="LS16" s="677"/>
      <c r="LT16" s="677"/>
      <c r="LU16" s="677"/>
      <c r="LV16" s="677"/>
      <c r="LW16" s="677"/>
      <c r="LX16" s="677"/>
      <c r="LY16" s="677"/>
      <c r="LZ16" s="677"/>
      <c r="MA16" s="677"/>
      <c r="MB16" s="677"/>
      <c r="MC16" s="677"/>
      <c r="MD16" s="677"/>
      <c r="ME16" s="677"/>
      <c r="MF16" s="677"/>
      <c r="MG16" s="677"/>
      <c r="MH16" s="677"/>
      <c r="MI16" s="677"/>
      <c r="MJ16" s="678"/>
      <c r="MK16" s="678"/>
      <c r="ML16" s="678"/>
      <c r="MM16" s="678"/>
      <c r="MN16" s="678"/>
      <c r="MO16" s="678"/>
      <c r="MP16" s="678"/>
      <c r="MQ16" s="678"/>
      <c r="MR16" s="678"/>
      <c r="MS16" s="678"/>
      <c r="MT16" s="678"/>
      <c r="MU16" s="678"/>
      <c r="MV16" s="678"/>
      <c r="MW16" s="678"/>
      <c r="MX16" s="678"/>
      <c r="MY16" s="678"/>
      <c r="MZ16" s="678"/>
    </row>
    <row r="17" customFormat="false" ht="12.75" hidden="false" customHeight="false" outlineLevel="0" collapsed="false">
      <c r="A17" s="672" t="n">
        <v>9</v>
      </c>
      <c r="B17" s="228" t="str">
        <f aca="false">'English Scores- Leveled papers'!B15</f>
        <v>K.Nagamani</v>
      </c>
      <c r="C17" s="228" t="str">
        <f aca="false">IF(D17="","",IF(D17&gt;0.9,"A1",IF(D17&gt;0.8,"A2",IF(D17&gt;0.7,"B1",IF(D17&gt;0.6,"B2",IF(D17&gt;0.5,"C1",IF(D17&gt;0.4,"C2",IF(D17&gt;0.32,"D",IF(D17&gt;0.2,"E1","E2")))))))))</f>
        <v>C1</v>
      </c>
      <c r="D17" s="673" t="n">
        <f aca="false">IF(B17="","",IF(COUNT(F17:MZ17)=0,"",IF(('Cover Sheet'!$AC$6="1st"),(SUM($F17:$AM17)/50),IF(('Cover Sheet'!$AC$6="2nd"),(SUM($AN17:$BW17)/50),IF(('Cover Sheet'!$AC$6="3rd"),(SUM($BX17:$DN17)/50),IF(('Cover Sheet'!$AC$6="4th"),(SUM($DO17:$FJ17)/60),IF(('Cover Sheet'!$AC$6="5th"),(SUM($FK17:HI17)/60),IF((AND('Cover Sheet'!$AC$6="6th",OR('Cover Sheet'!$AC$12="Bombay",'Cover Sheet'!$AC$12="Pune"))),(SUM($HJ17:$JL17)/85),IF((AND('Cover Sheet'!$AC$6="6th",OR('Cover Sheet'!$AC$12="Delhi",'Cover Sheet'!$AC$12="Chennai"))),(SUM($HJ17:$IU17)/60),IF((AND('Cover Sheet'!$AC$6="7th",OR('Cover Sheet'!$AC$12="Bombay",'Cover Sheet'!$AC$12="Pune"))),(SUM($JM17:$LR17)/85),IF((AND('Cover Sheet'!$AC$6="7th",OR('Cover Sheet'!$AC$12="Delhi",'Cover Sheet'!$AC$12="Chennai"))),(SUM($JM17:$LA17)/60),IF(('Cover Sheet'!$AC$6="8th"),(SUM($LS17:$MZ17)/50),"ERROR"))))))))))))</f>
        <v>0.57</v>
      </c>
      <c r="E17" s="673" t="inlineStr">
        <f aca="false">IF(COUNT(F17:IC17)=0, "", (SUMIF($F$5:$IC$5,"Yes",F17:IC17)/SUMIF('Math Scores'!$F$5:$IC$5,"Yes",'Math Scores'!$F$2:$IC$2)))</f>
        <is>
          <t/>
        </is>
      </c>
      <c r="F17" s="408"/>
      <c r="G17" s="408"/>
      <c r="H17" s="408"/>
      <c r="I17" s="408"/>
      <c r="J17" s="408"/>
      <c r="K17" s="408"/>
      <c r="L17" s="408"/>
      <c r="M17" s="408"/>
      <c r="N17" s="408"/>
      <c r="O17" s="408"/>
      <c r="P17" s="408"/>
      <c r="Q17" s="408"/>
      <c r="R17" s="408"/>
      <c r="S17" s="408"/>
      <c r="T17" s="408"/>
      <c r="U17" s="408"/>
      <c r="V17" s="408"/>
      <c r="W17" s="674"/>
      <c r="X17" s="674"/>
      <c r="Y17" s="674"/>
      <c r="Z17" s="674"/>
      <c r="AA17" s="674"/>
      <c r="AB17" s="674"/>
      <c r="AC17" s="674"/>
      <c r="AD17" s="674"/>
      <c r="AE17" s="674"/>
      <c r="AF17" s="674"/>
      <c r="AG17" s="674"/>
      <c r="AH17" s="674"/>
      <c r="AI17" s="674"/>
      <c r="AJ17" s="674"/>
      <c r="AK17" s="674"/>
      <c r="AL17" s="674"/>
      <c r="AM17" s="674"/>
      <c r="AN17" s="408"/>
      <c r="AO17" s="408"/>
      <c r="AP17" s="408"/>
      <c r="AQ17" s="408"/>
      <c r="AR17" s="408"/>
      <c r="AS17" s="408"/>
      <c r="AT17" s="408"/>
      <c r="AU17" s="408"/>
      <c r="AV17" s="408"/>
      <c r="AW17" s="408"/>
      <c r="AX17" s="408"/>
      <c r="AY17" s="408"/>
      <c r="AZ17" s="408"/>
      <c r="BA17" s="408"/>
      <c r="BB17" s="408"/>
      <c r="BC17" s="408"/>
      <c r="BD17" s="408"/>
      <c r="BE17" s="674"/>
      <c r="BF17" s="674"/>
      <c r="BG17" s="674"/>
      <c r="BH17" s="674"/>
      <c r="BI17" s="674"/>
      <c r="BJ17" s="674"/>
      <c r="BK17" s="674"/>
      <c r="BL17" s="674"/>
      <c r="BM17" s="674"/>
      <c r="BN17" s="674"/>
      <c r="BO17" s="674"/>
      <c r="BP17" s="674"/>
      <c r="BQ17" s="674"/>
      <c r="BR17" s="674"/>
      <c r="BS17" s="674"/>
      <c r="BT17" s="674"/>
      <c r="BU17" s="674"/>
      <c r="BV17" s="674"/>
      <c r="BW17" s="674"/>
      <c r="BX17" s="408" t="n">
        <v>1</v>
      </c>
      <c r="BY17" s="408" t="n">
        <v>0</v>
      </c>
      <c r="BZ17" s="408" t="n">
        <v>0</v>
      </c>
      <c r="CA17" s="408" t="n">
        <v>2</v>
      </c>
      <c r="CB17" s="408" t="n">
        <v>0.5</v>
      </c>
      <c r="CC17" s="408" t="n">
        <v>0</v>
      </c>
      <c r="CD17" s="408" t="n">
        <v>0.5</v>
      </c>
      <c r="CE17" s="408" t="n">
        <v>1</v>
      </c>
      <c r="CF17" s="408" t="n">
        <v>1</v>
      </c>
      <c r="CG17" s="408" t="n">
        <v>0</v>
      </c>
      <c r="CH17" s="408" t="n">
        <v>0.5</v>
      </c>
      <c r="CI17" s="408" t="n">
        <v>1</v>
      </c>
      <c r="CJ17" s="408" t="n">
        <v>0</v>
      </c>
      <c r="CK17" s="408" t="n">
        <v>1</v>
      </c>
      <c r="CL17" s="408" t="n">
        <v>0</v>
      </c>
      <c r="CM17" s="408" t="n">
        <v>0</v>
      </c>
      <c r="CN17" s="408" t="n">
        <v>1</v>
      </c>
      <c r="CO17" s="408" t="n">
        <v>0</v>
      </c>
      <c r="CP17" s="408" t="n">
        <v>1.5</v>
      </c>
      <c r="CQ17" s="408" t="n">
        <v>1</v>
      </c>
      <c r="CR17" s="674" t="n">
        <v>1</v>
      </c>
      <c r="CS17" s="674" t="n">
        <v>1</v>
      </c>
      <c r="CT17" s="674" t="n">
        <v>0</v>
      </c>
      <c r="CU17" s="674" t="n">
        <v>1</v>
      </c>
      <c r="CV17" s="674" t="n">
        <v>1</v>
      </c>
      <c r="CW17" s="674" t="n">
        <v>1</v>
      </c>
      <c r="CX17" s="674" t="n">
        <v>1</v>
      </c>
      <c r="CY17" s="674" t="n">
        <v>0</v>
      </c>
      <c r="CZ17" s="674" t="n">
        <v>1</v>
      </c>
      <c r="DA17" s="674" t="n">
        <v>0</v>
      </c>
      <c r="DB17" s="674" t="n">
        <v>0</v>
      </c>
      <c r="DC17" s="674" t="n">
        <v>2</v>
      </c>
      <c r="DD17" s="674" t="n">
        <v>0</v>
      </c>
      <c r="DE17" s="674" t="n">
        <v>2</v>
      </c>
      <c r="DF17" s="674" t="n">
        <v>0</v>
      </c>
      <c r="DG17" s="674" t="n">
        <v>1</v>
      </c>
      <c r="DH17" s="674" t="n">
        <v>1</v>
      </c>
      <c r="DI17" s="674" t="n">
        <v>1</v>
      </c>
      <c r="DJ17" s="674" t="n">
        <v>1</v>
      </c>
      <c r="DK17" s="674" t="n">
        <v>0</v>
      </c>
      <c r="DL17" s="674" t="n">
        <v>0.5</v>
      </c>
      <c r="DM17" s="674" t="n">
        <v>0.5</v>
      </c>
      <c r="DN17" s="674" t="n">
        <v>0.5</v>
      </c>
      <c r="DO17" s="408"/>
      <c r="DP17" s="408"/>
      <c r="DQ17" s="408"/>
      <c r="DR17" s="408"/>
      <c r="DS17" s="408"/>
      <c r="DT17" s="408"/>
      <c r="DU17" s="408"/>
      <c r="DV17" s="408"/>
      <c r="DW17" s="408"/>
      <c r="DX17" s="408"/>
      <c r="DY17" s="408"/>
      <c r="DZ17" s="408"/>
      <c r="EA17" s="408"/>
      <c r="EB17" s="408"/>
      <c r="EC17" s="408"/>
      <c r="ED17" s="408"/>
      <c r="EE17" s="408"/>
      <c r="EF17" s="408"/>
      <c r="EG17" s="408"/>
      <c r="EH17" s="408"/>
      <c r="EI17" s="408"/>
      <c r="EJ17" s="408"/>
      <c r="EK17" s="408"/>
      <c r="EL17" s="408"/>
      <c r="EM17" s="408"/>
      <c r="EN17" s="408"/>
      <c r="EO17" s="674"/>
      <c r="EP17" s="674"/>
      <c r="EQ17" s="674"/>
      <c r="ER17" s="674"/>
      <c r="ES17" s="674"/>
      <c r="ET17" s="674"/>
      <c r="EU17" s="674"/>
      <c r="EV17" s="674"/>
      <c r="EW17" s="674"/>
      <c r="EX17" s="674"/>
      <c r="EY17" s="674"/>
      <c r="EZ17" s="674"/>
      <c r="FA17" s="674"/>
      <c r="FB17" s="674"/>
      <c r="FC17" s="674"/>
      <c r="FD17" s="674"/>
      <c r="FE17" s="674"/>
      <c r="FF17" s="674"/>
      <c r="FG17" s="674"/>
      <c r="FH17" s="674"/>
      <c r="FI17" s="674"/>
      <c r="FJ17" s="674"/>
      <c r="FK17" s="408"/>
      <c r="FL17" s="408"/>
      <c r="FM17" s="408"/>
      <c r="FN17" s="408"/>
      <c r="FO17" s="408"/>
      <c r="FP17" s="408"/>
      <c r="FQ17" s="408"/>
      <c r="FR17" s="408"/>
      <c r="FS17" s="408"/>
      <c r="FT17" s="408"/>
      <c r="FU17" s="408"/>
      <c r="FV17" s="408"/>
      <c r="FW17" s="408"/>
      <c r="FX17" s="408"/>
      <c r="FY17" s="408"/>
      <c r="FZ17" s="408"/>
      <c r="GA17" s="408"/>
      <c r="GB17" s="408"/>
      <c r="GC17" s="408"/>
      <c r="GD17" s="408"/>
      <c r="GE17" s="408"/>
      <c r="GF17" s="408"/>
      <c r="GG17" s="408"/>
      <c r="GH17" s="408"/>
      <c r="GI17" s="408"/>
      <c r="GJ17" s="674"/>
      <c r="GK17" s="674"/>
      <c r="GL17" s="674"/>
      <c r="GM17" s="674"/>
      <c r="GN17" s="674"/>
      <c r="GO17" s="674"/>
      <c r="GP17" s="674"/>
      <c r="GQ17" s="674"/>
      <c r="GR17" s="674"/>
      <c r="GS17" s="674"/>
      <c r="GT17" s="674"/>
      <c r="GU17" s="674"/>
      <c r="GV17" s="674"/>
      <c r="GW17" s="674"/>
      <c r="GX17" s="674"/>
      <c r="GY17" s="674"/>
      <c r="GZ17" s="674"/>
      <c r="HA17" s="674"/>
      <c r="HB17" s="674"/>
      <c r="HC17" s="674"/>
      <c r="HD17" s="674"/>
      <c r="HE17" s="674"/>
      <c r="HF17" s="674"/>
      <c r="HG17" s="674"/>
      <c r="HH17" s="674"/>
      <c r="HI17" s="674"/>
      <c r="HJ17" s="408"/>
      <c r="HK17" s="408"/>
      <c r="HL17" s="408"/>
      <c r="HM17" s="408"/>
      <c r="HN17" s="408"/>
      <c r="HO17" s="408"/>
      <c r="HP17" s="408"/>
      <c r="HQ17" s="408"/>
      <c r="HR17" s="408"/>
      <c r="HS17" s="408"/>
      <c r="HT17" s="408"/>
      <c r="HU17" s="408"/>
      <c r="HV17" s="408"/>
      <c r="HW17" s="408"/>
      <c r="HX17" s="408"/>
      <c r="HY17" s="408"/>
      <c r="HZ17" s="408"/>
      <c r="IA17" s="408"/>
      <c r="IB17" s="408"/>
      <c r="IC17" s="408"/>
      <c r="ID17" s="675"/>
      <c r="IE17" s="676"/>
      <c r="IF17" s="677"/>
      <c r="IG17" s="677"/>
      <c r="IH17" s="678"/>
      <c r="II17" s="678"/>
      <c r="IJ17" s="678"/>
      <c r="IK17" s="678"/>
      <c r="IL17" s="678"/>
      <c r="IM17" s="678"/>
      <c r="IN17" s="678"/>
      <c r="IO17" s="678"/>
      <c r="IP17" s="678"/>
      <c r="IQ17" s="678"/>
      <c r="IR17" s="678"/>
      <c r="IS17" s="678"/>
      <c r="IT17" s="678"/>
      <c r="IU17" s="678"/>
      <c r="IV17" s="677"/>
      <c r="IW17" s="677"/>
      <c r="IX17" s="677"/>
      <c r="IY17" s="677"/>
      <c r="IZ17" s="677"/>
      <c r="JA17" s="677"/>
      <c r="JB17" s="677"/>
      <c r="JC17" s="677"/>
      <c r="JD17" s="677"/>
      <c r="JE17" s="677"/>
      <c r="JF17" s="677"/>
      <c r="JG17" s="677"/>
      <c r="JH17" s="677"/>
      <c r="JI17" s="677"/>
      <c r="JJ17" s="677"/>
      <c r="JK17" s="677"/>
      <c r="JL17" s="677"/>
      <c r="JM17" s="678"/>
      <c r="JN17" s="678"/>
      <c r="JO17" s="678"/>
      <c r="JP17" s="678"/>
      <c r="JQ17" s="678"/>
      <c r="JR17" s="678"/>
      <c r="JS17" s="678"/>
      <c r="JT17" s="678"/>
      <c r="JU17" s="678"/>
      <c r="JV17" s="678"/>
      <c r="JW17" s="678"/>
      <c r="JX17" s="678"/>
      <c r="JY17" s="678"/>
      <c r="JZ17" s="678"/>
      <c r="KA17" s="678"/>
      <c r="KB17" s="678"/>
      <c r="KC17" s="678"/>
      <c r="KD17" s="678"/>
      <c r="KE17" s="678"/>
      <c r="KF17" s="678"/>
      <c r="KG17" s="678"/>
      <c r="KH17" s="677"/>
      <c r="KI17" s="677"/>
      <c r="KJ17" s="677"/>
      <c r="KK17" s="677"/>
      <c r="KL17" s="677"/>
      <c r="KM17" s="677"/>
      <c r="KN17" s="677"/>
      <c r="KO17" s="677"/>
      <c r="KP17" s="677"/>
      <c r="KQ17" s="677"/>
      <c r="KR17" s="677"/>
      <c r="KS17" s="677"/>
      <c r="KT17" s="677"/>
      <c r="KU17" s="677"/>
      <c r="KV17" s="677"/>
      <c r="KW17" s="677"/>
      <c r="KX17" s="677"/>
      <c r="KY17" s="677"/>
      <c r="KZ17" s="677"/>
      <c r="LA17" s="677"/>
      <c r="LB17" s="678"/>
      <c r="LC17" s="678"/>
      <c r="LD17" s="678"/>
      <c r="LE17" s="678"/>
      <c r="LF17" s="678"/>
      <c r="LG17" s="678"/>
      <c r="LH17" s="678"/>
      <c r="LI17" s="678"/>
      <c r="LJ17" s="678"/>
      <c r="LK17" s="678"/>
      <c r="LL17" s="678"/>
      <c r="LM17" s="678"/>
      <c r="LN17" s="678"/>
      <c r="LO17" s="678"/>
      <c r="LP17" s="678"/>
      <c r="LQ17" s="678"/>
      <c r="LR17" s="678"/>
      <c r="LS17" s="677"/>
      <c r="LT17" s="677"/>
      <c r="LU17" s="677"/>
      <c r="LV17" s="677"/>
      <c r="LW17" s="677"/>
      <c r="LX17" s="677"/>
      <c r="LY17" s="677"/>
      <c r="LZ17" s="677"/>
      <c r="MA17" s="677"/>
      <c r="MB17" s="677"/>
      <c r="MC17" s="677"/>
      <c r="MD17" s="677"/>
      <c r="ME17" s="677"/>
      <c r="MF17" s="677"/>
      <c r="MG17" s="677"/>
      <c r="MH17" s="677"/>
      <c r="MI17" s="677"/>
      <c r="MJ17" s="678"/>
      <c r="MK17" s="678"/>
      <c r="ML17" s="678"/>
      <c r="MM17" s="678"/>
      <c r="MN17" s="678"/>
      <c r="MO17" s="678"/>
      <c r="MP17" s="678"/>
      <c r="MQ17" s="678"/>
      <c r="MR17" s="678"/>
      <c r="MS17" s="678"/>
      <c r="MT17" s="678"/>
      <c r="MU17" s="678"/>
      <c r="MV17" s="678"/>
      <c r="MW17" s="678"/>
      <c r="MX17" s="678"/>
      <c r="MY17" s="678"/>
      <c r="MZ17" s="678"/>
    </row>
    <row r="18" customFormat="false" ht="12.75" hidden="false" customHeight="false" outlineLevel="0" collapsed="false">
      <c r="A18" s="672" t="n">
        <v>10</v>
      </c>
      <c r="B18" s="228" t="str">
        <f aca="false">'English Scores- Leveled papers'!B16</f>
        <v>K.Sahana</v>
      </c>
      <c r="C18" s="228" t="str">
        <f aca="false">IF(D18="","",IF(D18&gt;0.9,"A1",IF(D18&gt;0.8,"A2",IF(D18&gt;0.7,"B1",IF(D18&gt;0.6,"B2",IF(D18&gt;0.5,"C1",IF(D18&gt;0.4,"C2",IF(D18&gt;0.32,"D",IF(D18&gt;0.2,"E1","E2")))))))))</f>
        <v>E2</v>
      </c>
      <c r="D18" s="673" t="n">
        <f aca="false">IF(B18="","",IF(COUNT(F18:MZ18)=0,"",IF(('Cover Sheet'!$AC$6="1st"),(SUM($F18:$AM18)/50),IF(('Cover Sheet'!$AC$6="2nd"),(SUM($AN18:$BW18)/50),IF(('Cover Sheet'!$AC$6="3rd"),(SUM($BX18:$DN18)/50),IF(('Cover Sheet'!$AC$6="4th"),(SUM($DO18:$FJ18)/60),IF(('Cover Sheet'!$AC$6="5th"),(SUM($FK18:HI18)/60),IF((AND('Cover Sheet'!$AC$6="6th",OR('Cover Sheet'!$AC$12="Bombay",'Cover Sheet'!$AC$12="Pune"))),(SUM($HJ18:$JL18)/85),IF((AND('Cover Sheet'!$AC$6="6th",OR('Cover Sheet'!$AC$12="Delhi",'Cover Sheet'!$AC$12="Chennai"))),(SUM($HJ18:$IU18)/60),IF((AND('Cover Sheet'!$AC$6="7th",OR('Cover Sheet'!$AC$12="Bombay",'Cover Sheet'!$AC$12="Pune"))),(SUM($JM18:$LR18)/85),IF((AND('Cover Sheet'!$AC$6="7th",OR('Cover Sheet'!$AC$12="Delhi",'Cover Sheet'!$AC$12="Chennai"))),(SUM($JM18:$LA18)/60),IF(('Cover Sheet'!$AC$6="8th"),(SUM($LS18:$MZ18)/50),"ERROR"))))))))))))</f>
        <v>0.11</v>
      </c>
      <c r="E18" s="673" t="inlineStr">
        <f aca="false">IF(COUNT(F18:IC18)=0, "", (SUMIF($F$5:$IC$5,"Yes",F18:IC18)/SUMIF('Math Scores'!$F$5:$IC$5,"Yes",'Math Scores'!$F$2:$IC$2)))</f>
        <is>
          <t/>
        </is>
      </c>
      <c r="F18" s="408"/>
      <c r="G18" s="408"/>
      <c r="H18" s="408"/>
      <c r="I18" s="408"/>
      <c r="J18" s="408"/>
      <c r="K18" s="408"/>
      <c r="L18" s="408"/>
      <c r="M18" s="408"/>
      <c r="N18" s="408"/>
      <c r="O18" s="408"/>
      <c r="P18" s="408"/>
      <c r="Q18" s="408"/>
      <c r="R18" s="408"/>
      <c r="S18" s="408"/>
      <c r="T18" s="408"/>
      <c r="U18" s="408"/>
      <c r="V18" s="408"/>
      <c r="W18" s="674"/>
      <c r="X18" s="674"/>
      <c r="Y18" s="674"/>
      <c r="Z18" s="674"/>
      <c r="AA18" s="674"/>
      <c r="AB18" s="674"/>
      <c r="AC18" s="674"/>
      <c r="AD18" s="674"/>
      <c r="AE18" s="674"/>
      <c r="AF18" s="674"/>
      <c r="AG18" s="674"/>
      <c r="AH18" s="674"/>
      <c r="AI18" s="674"/>
      <c r="AJ18" s="674"/>
      <c r="AK18" s="674"/>
      <c r="AL18" s="674"/>
      <c r="AM18" s="674"/>
      <c r="AN18" s="408"/>
      <c r="AO18" s="408"/>
      <c r="AP18" s="408"/>
      <c r="AQ18" s="408"/>
      <c r="AR18" s="408"/>
      <c r="AS18" s="408"/>
      <c r="AT18" s="408"/>
      <c r="AU18" s="408"/>
      <c r="AV18" s="408"/>
      <c r="AW18" s="408"/>
      <c r="AX18" s="408"/>
      <c r="AY18" s="408"/>
      <c r="AZ18" s="408"/>
      <c r="BA18" s="408"/>
      <c r="BB18" s="408"/>
      <c r="BC18" s="408"/>
      <c r="BD18" s="408"/>
      <c r="BE18" s="674"/>
      <c r="BF18" s="674"/>
      <c r="BG18" s="674"/>
      <c r="BH18" s="674"/>
      <c r="BI18" s="674"/>
      <c r="BJ18" s="674"/>
      <c r="BK18" s="674"/>
      <c r="BL18" s="674"/>
      <c r="BM18" s="674"/>
      <c r="BN18" s="674"/>
      <c r="BO18" s="674"/>
      <c r="BP18" s="674"/>
      <c r="BQ18" s="674"/>
      <c r="BR18" s="674"/>
      <c r="BS18" s="674"/>
      <c r="BT18" s="674"/>
      <c r="BU18" s="674"/>
      <c r="BV18" s="674"/>
      <c r="BW18" s="674"/>
      <c r="BX18" s="408" t="n">
        <v>1</v>
      </c>
      <c r="BY18" s="408" t="n">
        <v>0</v>
      </c>
      <c r="BZ18" s="408" t="n">
        <v>0</v>
      </c>
      <c r="CA18" s="408" t="n">
        <v>1</v>
      </c>
      <c r="CB18" s="408" t="n">
        <v>2</v>
      </c>
      <c r="CC18" s="408" t="n">
        <v>0</v>
      </c>
      <c r="CD18" s="408" t="n">
        <v>0</v>
      </c>
      <c r="CE18" s="408" t="n">
        <v>0</v>
      </c>
      <c r="CF18" s="408" t="n">
        <v>0</v>
      </c>
      <c r="CG18" s="408" t="n">
        <v>0</v>
      </c>
      <c r="CH18" s="408" t="n">
        <v>0</v>
      </c>
      <c r="CI18" s="408" t="n">
        <v>0</v>
      </c>
      <c r="CJ18" s="408" t="n">
        <v>0</v>
      </c>
      <c r="CK18" s="408" t="n">
        <v>1</v>
      </c>
      <c r="CL18" s="408" t="n">
        <v>0</v>
      </c>
      <c r="CM18" s="408" t="n">
        <v>0</v>
      </c>
      <c r="CN18" s="408" t="n">
        <v>0</v>
      </c>
      <c r="CO18" s="408" t="n">
        <v>0</v>
      </c>
      <c r="CP18" s="408" t="n">
        <v>0</v>
      </c>
      <c r="CQ18" s="408" t="n">
        <v>0</v>
      </c>
      <c r="CR18" s="674" t="n">
        <v>0</v>
      </c>
      <c r="CS18" s="674" t="n">
        <v>0</v>
      </c>
      <c r="CT18" s="674" t="n">
        <v>0</v>
      </c>
      <c r="CU18" s="674" t="n">
        <v>0</v>
      </c>
      <c r="CV18" s="674" t="n">
        <v>0</v>
      </c>
      <c r="CW18" s="674" t="n">
        <v>0</v>
      </c>
      <c r="CX18" s="674" t="n">
        <v>0</v>
      </c>
      <c r="CY18" s="674" t="n">
        <v>0</v>
      </c>
      <c r="CZ18" s="674" t="n">
        <v>0</v>
      </c>
      <c r="DA18" s="674" t="n">
        <v>0</v>
      </c>
      <c r="DB18" s="674" t="n">
        <v>0</v>
      </c>
      <c r="DC18" s="674" t="n">
        <v>0</v>
      </c>
      <c r="DD18" s="674" t="n">
        <v>0</v>
      </c>
      <c r="DE18" s="674" t="n">
        <v>0</v>
      </c>
      <c r="DF18" s="674" t="n">
        <v>0</v>
      </c>
      <c r="DG18" s="674" t="n">
        <v>0</v>
      </c>
      <c r="DH18" s="674" t="n">
        <v>0</v>
      </c>
      <c r="DI18" s="674" t="n">
        <v>0</v>
      </c>
      <c r="DJ18" s="674" t="n">
        <v>0</v>
      </c>
      <c r="DK18" s="674" t="n">
        <v>0</v>
      </c>
      <c r="DL18" s="674" t="n">
        <v>0</v>
      </c>
      <c r="DM18" s="674" t="n">
        <v>0</v>
      </c>
      <c r="DN18" s="674" t="n">
        <v>0.5</v>
      </c>
      <c r="DO18" s="408"/>
      <c r="DP18" s="408"/>
      <c r="DQ18" s="408"/>
      <c r="DR18" s="408"/>
      <c r="DS18" s="408"/>
      <c r="DT18" s="408"/>
      <c r="DU18" s="408"/>
      <c r="DV18" s="408"/>
      <c r="DW18" s="408"/>
      <c r="DX18" s="408"/>
      <c r="DY18" s="408"/>
      <c r="DZ18" s="408"/>
      <c r="EA18" s="408"/>
      <c r="EB18" s="408"/>
      <c r="EC18" s="408"/>
      <c r="ED18" s="408"/>
      <c r="EE18" s="408"/>
      <c r="EF18" s="408"/>
      <c r="EG18" s="408"/>
      <c r="EH18" s="408"/>
      <c r="EI18" s="408"/>
      <c r="EJ18" s="408"/>
      <c r="EK18" s="408"/>
      <c r="EL18" s="408"/>
      <c r="EM18" s="408"/>
      <c r="EN18" s="408"/>
      <c r="EO18" s="674"/>
      <c r="EP18" s="674"/>
      <c r="EQ18" s="674"/>
      <c r="ER18" s="674"/>
      <c r="ES18" s="674"/>
      <c r="ET18" s="674"/>
      <c r="EU18" s="674"/>
      <c r="EV18" s="674"/>
      <c r="EW18" s="674"/>
      <c r="EX18" s="674"/>
      <c r="EY18" s="674"/>
      <c r="EZ18" s="674"/>
      <c r="FA18" s="674"/>
      <c r="FB18" s="674"/>
      <c r="FC18" s="674"/>
      <c r="FD18" s="674"/>
      <c r="FE18" s="674"/>
      <c r="FF18" s="674"/>
      <c r="FG18" s="674"/>
      <c r="FH18" s="674"/>
      <c r="FI18" s="674"/>
      <c r="FJ18" s="674"/>
      <c r="FK18" s="408"/>
      <c r="FL18" s="408"/>
      <c r="FM18" s="408"/>
      <c r="FN18" s="408"/>
      <c r="FO18" s="408"/>
      <c r="FP18" s="408"/>
      <c r="FQ18" s="408"/>
      <c r="FR18" s="408"/>
      <c r="FS18" s="408"/>
      <c r="FT18" s="408"/>
      <c r="FU18" s="408"/>
      <c r="FV18" s="408"/>
      <c r="FW18" s="408"/>
      <c r="FX18" s="408"/>
      <c r="FY18" s="408"/>
      <c r="FZ18" s="408"/>
      <c r="GA18" s="408"/>
      <c r="GB18" s="408"/>
      <c r="GC18" s="408"/>
      <c r="GD18" s="408"/>
      <c r="GE18" s="408"/>
      <c r="GF18" s="408"/>
      <c r="GG18" s="408"/>
      <c r="GH18" s="408"/>
      <c r="GI18" s="408"/>
      <c r="GJ18" s="674"/>
      <c r="GK18" s="674"/>
      <c r="GL18" s="674"/>
      <c r="GM18" s="674"/>
      <c r="GN18" s="674"/>
      <c r="GO18" s="674"/>
      <c r="GP18" s="674"/>
      <c r="GQ18" s="674"/>
      <c r="GR18" s="674"/>
      <c r="GS18" s="674"/>
      <c r="GT18" s="674"/>
      <c r="GU18" s="674"/>
      <c r="GV18" s="674"/>
      <c r="GW18" s="674"/>
      <c r="GX18" s="674"/>
      <c r="GY18" s="674"/>
      <c r="GZ18" s="674"/>
      <c r="HA18" s="674"/>
      <c r="HB18" s="674"/>
      <c r="HC18" s="674"/>
      <c r="HD18" s="674"/>
      <c r="HE18" s="674"/>
      <c r="HF18" s="674"/>
      <c r="HG18" s="674"/>
      <c r="HH18" s="674"/>
      <c r="HI18" s="674"/>
      <c r="HJ18" s="408"/>
      <c r="HK18" s="408"/>
      <c r="HL18" s="408"/>
      <c r="HM18" s="408"/>
      <c r="HN18" s="408"/>
      <c r="HO18" s="408"/>
      <c r="HP18" s="408"/>
      <c r="HQ18" s="408"/>
      <c r="HR18" s="408"/>
      <c r="HS18" s="408"/>
      <c r="HT18" s="408"/>
      <c r="HU18" s="408"/>
      <c r="HV18" s="408"/>
      <c r="HW18" s="408"/>
      <c r="HX18" s="408"/>
      <c r="HY18" s="408"/>
      <c r="HZ18" s="408"/>
      <c r="IA18" s="408"/>
      <c r="IB18" s="408"/>
      <c r="IC18" s="408"/>
      <c r="ID18" s="675"/>
      <c r="IE18" s="676"/>
      <c r="IF18" s="677"/>
      <c r="IG18" s="677"/>
      <c r="IH18" s="678"/>
      <c r="II18" s="678"/>
      <c r="IJ18" s="678"/>
      <c r="IK18" s="678"/>
      <c r="IL18" s="678"/>
      <c r="IM18" s="678"/>
      <c r="IN18" s="678"/>
      <c r="IO18" s="678"/>
      <c r="IP18" s="678"/>
      <c r="IQ18" s="678"/>
      <c r="IR18" s="678"/>
      <c r="IS18" s="678"/>
      <c r="IT18" s="678"/>
      <c r="IU18" s="678"/>
      <c r="IV18" s="677"/>
      <c r="IW18" s="677"/>
      <c r="IX18" s="677"/>
      <c r="IY18" s="677"/>
      <c r="IZ18" s="677"/>
      <c r="JA18" s="677"/>
      <c r="JB18" s="677"/>
      <c r="JC18" s="677"/>
      <c r="JD18" s="677"/>
      <c r="JE18" s="677"/>
      <c r="JF18" s="677"/>
      <c r="JG18" s="677"/>
      <c r="JH18" s="677"/>
      <c r="JI18" s="677"/>
      <c r="JJ18" s="677"/>
      <c r="JK18" s="677"/>
      <c r="JL18" s="677"/>
      <c r="JM18" s="678"/>
      <c r="JN18" s="678"/>
      <c r="JO18" s="678"/>
      <c r="JP18" s="678"/>
      <c r="JQ18" s="678"/>
      <c r="JR18" s="678"/>
      <c r="JS18" s="678"/>
      <c r="JT18" s="678"/>
      <c r="JU18" s="678"/>
      <c r="JV18" s="678"/>
      <c r="JW18" s="678"/>
      <c r="JX18" s="678"/>
      <c r="JY18" s="678"/>
      <c r="JZ18" s="678"/>
      <c r="KA18" s="678"/>
      <c r="KB18" s="678"/>
      <c r="KC18" s="678"/>
      <c r="KD18" s="678"/>
      <c r="KE18" s="678"/>
      <c r="KF18" s="678"/>
      <c r="KG18" s="678"/>
      <c r="KH18" s="677"/>
      <c r="KI18" s="677"/>
      <c r="KJ18" s="677"/>
      <c r="KK18" s="677"/>
      <c r="KL18" s="677"/>
      <c r="KM18" s="677"/>
      <c r="KN18" s="677"/>
      <c r="KO18" s="677"/>
      <c r="KP18" s="677"/>
      <c r="KQ18" s="677"/>
      <c r="KR18" s="677"/>
      <c r="KS18" s="677"/>
      <c r="KT18" s="677"/>
      <c r="KU18" s="677"/>
      <c r="KV18" s="677"/>
      <c r="KW18" s="677"/>
      <c r="KX18" s="677"/>
      <c r="KY18" s="677"/>
      <c r="KZ18" s="677"/>
      <c r="LA18" s="677"/>
      <c r="LB18" s="678"/>
      <c r="LC18" s="678"/>
      <c r="LD18" s="678"/>
      <c r="LE18" s="678"/>
      <c r="LF18" s="678"/>
      <c r="LG18" s="678"/>
      <c r="LH18" s="678"/>
      <c r="LI18" s="678"/>
      <c r="LJ18" s="678"/>
      <c r="LK18" s="678"/>
      <c r="LL18" s="678"/>
      <c r="LM18" s="678"/>
      <c r="LN18" s="678"/>
      <c r="LO18" s="678"/>
      <c r="LP18" s="678"/>
      <c r="LQ18" s="678"/>
      <c r="LR18" s="678"/>
      <c r="LS18" s="677"/>
      <c r="LT18" s="677"/>
      <c r="LU18" s="677"/>
      <c r="LV18" s="677"/>
      <c r="LW18" s="677"/>
      <c r="LX18" s="677"/>
      <c r="LY18" s="677"/>
      <c r="LZ18" s="677"/>
      <c r="MA18" s="677"/>
      <c r="MB18" s="677"/>
      <c r="MC18" s="677"/>
      <c r="MD18" s="677"/>
      <c r="ME18" s="677"/>
      <c r="MF18" s="677"/>
      <c r="MG18" s="677"/>
      <c r="MH18" s="677"/>
      <c r="MI18" s="677"/>
      <c r="MJ18" s="678"/>
      <c r="MK18" s="678"/>
      <c r="ML18" s="678"/>
      <c r="MM18" s="678"/>
      <c r="MN18" s="678"/>
      <c r="MO18" s="678"/>
      <c r="MP18" s="678"/>
      <c r="MQ18" s="678"/>
      <c r="MR18" s="678"/>
      <c r="MS18" s="678"/>
      <c r="MT18" s="678"/>
      <c r="MU18" s="678"/>
      <c r="MV18" s="678"/>
      <c r="MW18" s="678"/>
      <c r="MX18" s="678"/>
      <c r="MY18" s="678"/>
      <c r="MZ18" s="678"/>
    </row>
    <row r="19" customFormat="false" ht="12.75" hidden="false" customHeight="false" outlineLevel="0" collapsed="false">
      <c r="A19" s="672" t="n">
        <v>11</v>
      </c>
      <c r="B19" s="228" t="str">
        <f aca="false">'English Scores- Leveled papers'!B17</f>
        <v>K.Shirisha</v>
      </c>
      <c r="C19" s="228" t="str">
        <f aca="false">IF(D19="","",IF(D19&gt;0.9,"A1",IF(D19&gt;0.8,"A2",IF(D19&gt;0.7,"B1",IF(D19&gt;0.6,"B2",IF(D19&gt;0.5,"C1",IF(D19&gt;0.4,"C2",IF(D19&gt;0.32,"D",IF(D19&gt;0.2,"E1","E2")))))))))</f>
        <v>E2</v>
      </c>
      <c r="D19" s="673" t="n">
        <f aca="false">IF(B19="","",IF(COUNT(F19:MZ19)=0,"",IF(('Cover Sheet'!$AC$6="1st"),(SUM($F19:$AM19)/50),IF(('Cover Sheet'!$AC$6="2nd"),(SUM($AN19:$BW19)/50),IF(('Cover Sheet'!$AC$6="3rd"),(SUM($BX19:$DN19)/50),IF(('Cover Sheet'!$AC$6="4th"),(SUM($DO19:$FJ19)/60),IF(('Cover Sheet'!$AC$6="5th"),(SUM($FK19:HI19)/60),IF((AND('Cover Sheet'!$AC$6="6th",OR('Cover Sheet'!$AC$12="Bombay",'Cover Sheet'!$AC$12="Pune"))),(SUM($HJ19:$JL19)/85),IF((AND('Cover Sheet'!$AC$6="6th",OR('Cover Sheet'!$AC$12="Delhi",'Cover Sheet'!$AC$12="Chennai"))),(SUM($HJ19:$IU19)/60),IF((AND('Cover Sheet'!$AC$6="7th",OR('Cover Sheet'!$AC$12="Bombay",'Cover Sheet'!$AC$12="Pune"))),(SUM($JM19:$LR19)/85),IF((AND('Cover Sheet'!$AC$6="7th",OR('Cover Sheet'!$AC$12="Delhi",'Cover Sheet'!$AC$12="Chennai"))),(SUM($JM19:$LA19)/60),IF(('Cover Sheet'!$AC$6="8th"),(SUM($LS19:$MZ19)/50),"ERROR"))))))))))))</f>
        <v>0.08</v>
      </c>
      <c r="E19" s="673" t="inlineStr">
        <f aca="false">IF(COUNT(F19:IC19)=0, "", (SUMIF($F$5:$IC$5,"Yes",F19:IC19)/SUMIF('Math Scores'!$F$5:$IC$5,"Yes",'Math Scores'!$F$2:$IC$2)))</f>
        <is>
          <t/>
        </is>
      </c>
      <c r="F19" s="408"/>
      <c r="G19" s="408"/>
      <c r="H19" s="408"/>
      <c r="I19" s="408"/>
      <c r="J19" s="408"/>
      <c r="K19" s="408"/>
      <c r="L19" s="408"/>
      <c r="M19" s="408"/>
      <c r="N19" s="408"/>
      <c r="O19" s="408"/>
      <c r="P19" s="408"/>
      <c r="Q19" s="408"/>
      <c r="R19" s="408"/>
      <c r="S19" s="408"/>
      <c r="T19" s="408"/>
      <c r="U19" s="408"/>
      <c r="V19" s="408"/>
      <c r="W19" s="674"/>
      <c r="X19" s="674"/>
      <c r="Y19" s="674"/>
      <c r="Z19" s="674"/>
      <c r="AA19" s="674"/>
      <c r="AB19" s="674"/>
      <c r="AC19" s="674"/>
      <c r="AD19" s="674"/>
      <c r="AE19" s="674"/>
      <c r="AF19" s="674"/>
      <c r="AG19" s="674"/>
      <c r="AH19" s="674"/>
      <c r="AI19" s="674"/>
      <c r="AJ19" s="674"/>
      <c r="AK19" s="674"/>
      <c r="AL19" s="674"/>
      <c r="AM19" s="674"/>
      <c r="AN19" s="408"/>
      <c r="AO19" s="408"/>
      <c r="AP19" s="408"/>
      <c r="AQ19" s="408"/>
      <c r="AR19" s="408"/>
      <c r="AS19" s="408"/>
      <c r="AT19" s="408"/>
      <c r="AU19" s="408"/>
      <c r="AV19" s="408"/>
      <c r="AW19" s="408"/>
      <c r="AX19" s="408"/>
      <c r="AY19" s="408"/>
      <c r="AZ19" s="408"/>
      <c r="BA19" s="408"/>
      <c r="BB19" s="408"/>
      <c r="BC19" s="408"/>
      <c r="BD19" s="408"/>
      <c r="BE19" s="674"/>
      <c r="BF19" s="674"/>
      <c r="BG19" s="674"/>
      <c r="BH19" s="674"/>
      <c r="BI19" s="674"/>
      <c r="BJ19" s="674"/>
      <c r="BK19" s="674"/>
      <c r="BL19" s="674"/>
      <c r="BM19" s="674"/>
      <c r="BN19" s="674"/>
      <c r="BO19" s="674"/>
      <c r="BP19" s="674"/>
      <c r="BQ19" s="674"/>
      <c r="BR19" s="674"/>
      <c r="BS19" s="674"/>
      <c r="BT19" s="674"/>
      <c r="BU19" s="674"/>
      <c r="BV19" s="674"/>
      <c r="BW19" s="674"/>
      <c r="BX19" s="408" t="n">
        <v>0</v>
      </c>
      <c r="BY19" s="408" t="n">
        <v>0</v>
      </c>
      <c r="BZ19" s="408" t="n">
        <v>0</v>
      </c>
      <c r="CA19" s="408" t="n">
        <v>0</v>
      </c>
      <c r="CB19" s="408" t="n">
        <v>1</v>
      </c>
      <c r="CC19" s="408" t="n">
        <v>0</v>
      </c>
      <c r="CD19" s="408" t="n">
        <v>0</v>
      </c>
      <c r="CE19" s="408" t="n">
        <v>0</v>
      </c>
      <c r="CF19" s="408" t="n">
        <v>0</v>
      </c>
      <c r="CG19" s="408" t="n">
        <v>0</v>
      </c>
      <c r="CH19" s="408" t="n">
        <v>0</v>
      </c>
      <c r="CI19" s="408" t="n">
        <v>0</v>
      </c>
      <c r="CJ19" s="408" t="n">
        <v>0</v>
      </c>
      <c r="CK19" s="408" t="n">
        <v>0</v>
      </c>
      <c r="CL19" s="408" t="n">
        <v>0</v>
      </c>
      <c r="CM19" s="408" t="n">
        <v>0</v>
      </c>
      <c r="CN19" s="408" t="n">
        <v>0</v>
      </c>
      <c r="CO19" s="408" t="n">
        <v>0</v>
      </c>
      <c r="CP19" s="408" t="n">
        <v>0</v>
      </c>
      <c r="CQ19" s="408" t="n">
        <v>0</v>
      </c>
      <c r="CR19" s="674" t="n">
        <v>0</v>
      </c>
      <c r="CS19" s="674" t="n">
        <v>0</v>
      </c>
      <c r="CT19" s="674" t="n">
        <v>0</v>
      </c>
      <c r="CU19" s="674" t="n">
        <v>0</v>
      </c>
      <c r="CV19" s="674" t="n">
        <v>0</v>
      </c>
      <c r="CW19" s="674" t="n">
        <v>0</v>
      </c>
      <c r="CX19" s="674" t="n">
        <v>0.5</v>
      </c>
      <c r="CY19" s="674" t="n">
        <v>0</v>
      </c>
      <c r="CZ19" s="674" t="n">
        <v>0</v>
      </c>
      <c r="DA19" s="674" t="n">
        <v>0</v>
      </c>
      <c r="DB19" s="674" t="n">
        <v>0</v>
      </c>
      <c r="DC19" s="674" t="n">
        <v>0</v>
      </c>
      <c r="DD19" s="674" t="n">
        <v>0</v>
      </c>
      <c r="DE19" s="674" t="n">
        <v>2</v>
      </c>
      <c r="DF19" s="674" t="n">
        <v>0</v>
      </c>
      <c r="DG19" s="674" t="n">
        <v>0</v>
      </c>
      <c r="DH19" s="674" t="n">
        <v>0</v>
      </c>
      <c r="DI19" s="674" t="n">
        <v>0</v>
      </c>
      <c r="DJ19" s="674" t="n">
        <v>0.5</v>
      </c>
      <c r="DK19" s="674" t="n">
        <v>0</v>
      </c>
      <c r="DL19" s="674" t="n">
        <v>0</v>
      </c>
      <c r="DM19" s="674" t="n">
        <v>0</v>
      </c>
      <c r="DN19" s="674" t="n">
        <v>0</v>
      </c>
      <c r="DO19" s="408"/>
      <c r="DP19" s="408"/>
      <c r="DQ19" s="408"/>
      <c r="DR19" s="408"/>
      <c r="DS19" s="408"/>
      <c r="DT19" s="408"/>
      <c r="DU19" s="408"/>
      <c r="DV19" s="408"/>
      <c r="DW19" s="408"/>
      <c r="DX19" s="408"/>
      <c r="DY19" s="408"/>
      <c r="DZ19" s="408"/>
      <c r="EA19" s="408"/>
      <c r="EB19" s="408"/>
      <c r="EC19" s="408"/>
      <c r="ED19" s="408"/>
      <c r="EE19" s="408"/>
      <c r="EF19" s="408"/>
      <c r="EG19" s="408"/>
      <c r="EH19" s="408"/>
      <c r="EI19" s="408"/>
      <c r="EJ19" s="408"/>
      <c r="EK19" s="408"/>
      <c r="EL19" s="408"/>
      <c r="EM19" s="408"/>
      <c r="EN19" s="408"/>
      <c r="EO19" s="674"/>
      <c r="EP19" s="674"/>
      <c r="EQ19" s="674"/>
      <c r="ER19" s="674"/>
      <c r="ES19" s="674"/>
      <c r="ET19" s="674"/>
      <c r="EU19" s="674"/>
      <c r="EV19" s="674"/>
      <c r="EW19" s="674"/>
      <c r="EX19" s="674"/>
      <c r="EY19" s="674"/>
      <c r="EZ19" s="674"/>
      <c r="FA19" s="674"/>
      <c r="FB19" s="674"/>
      <c r="FC19" s="674"/>
      <c r="FD19" s="674"/>
      <c r="FE19" s="674"/>
      <c r="FF19" s="674"/>
      <c r="FG19" s="674"/>
      <c r="FH19" s="674"/>
      <c r="FI19" s="674"/>
      <c r="FJ19" s="674"/>
      <c r="FK19" s="408"/>
      <c r="FL19" s="408"/>
      <c r="FM19" s="408"/>
      <c r="FN19" s="408"/>
      <c r="FO19" s="408"/>
      <c r="FP19" s="408"/>
      <c r="FQ19" s="408"/>
      <c r="FR19" s="408"/>
      <c r="FS19" s="408"/>
      <c r="FT19" s="408"/>
      <c r="FU19" s="408"/>
      <c r="FV19" s="408"/>
      <c r="FW19" s="408"/>
      <c r="FX19" s="408"/>
      <c r="FY19" s="408"/>
      <c r="FZ19" s="408"/>
      <c r="GA19" s="408"/>
      <c r="GB19" s="408"/>
      <c r="GC19" s="408"/>
      <c r="GD19" s="408"/>
      <c r="GE19" s="408"/>
      <c r="GF19" s="408"/>
      <c r="GG19" s="408"/>
      <c r="GH19" s="408"/>
      <c r="GI19" s="408"/>
      <c r="GJ19" s="674"/>
      <c r="GK19" s="674"/>
      <c r="GL19" s="674"/>
      <c r="GM19" s="674"/>
      <c r="GN19" s="674"/>
      <c r="GO19" s="674"/>
      <c r="GP19" s="674"/>
      <c r="GQ19" s="674"/>
      <c r="GR19" s="674"/>
      <c r="GS19" s="674"/>
      <c r="GT19" s="674"/>
      <c r="GU19" s="674"/>
      <c r="GV19" s="674"/>
      <c r="GW19" s="674"/>
      <c r="GX19" s="674"/>
      <c r="GY19" s="674"/>
      <c r="GZ19" s="674"/>
      <c r="HA19" s="674"/>
      <c r="HB19" s="674"/>
      <c r="HC19" s="674"/>
      <c r="HD19" s="674"/>
      <c r="HE19" s="674"/>
      <c r="HF19" s="674"/>
      <c r="HG19" s="674"/>
      <c r="HH19" s="674"/>
      <c r="HI19" s="674"/>
      <c r="HJ19" s="408"/>
      <c r="HK19" s="408"/>
      <c r="HL19" s="408"/>
      <c r="HM19" s="408"/>
      <c r="HN19" s="408"/>
      <c r="HO19" s="408"/>
      <c r="HP19" s="408"/>
      <c r="HQ19" s="408"/>
      <c r="HR19" s="408"/>
      <c r="HS19" s="408"/>
      <c r="HT19" s="408"/>
      <c r="HU19" s="408"/>
      <c r="HV19" s="408"/>
      <c r="HW19" s="408"/>
      <c r="HX19" s="408"/>
      <c r="HY19" s="408"/>
      <c r="HZ19" s="408"/>
      <c r="IA19" s="408"/>
      <c r="IB19" s="408"/>
      <c r="IC19" s="408"/>
      <c r="ID19" s="675"/>
      <c r="IE19" s="676"/>
      <c r="IF19" s="677"/>
      <c r="IG19" s="677"/>
      <c r="IH19" s="678"/>
      <c r="II19" s="678"/>
      <c r="IJ19" s="678"/>
      <c r="IK19" s="678"/>
      <c r="IL19" s="678"/>
      <c r="IM19" s="678"/>
      <c r="IN19" s="678"/>
      <c r="IO19" s="678"/>
      <c r="IP19" s="678"/>
      <c r="IQ19" s="678"/>
      <c r="IR19" s="678"/>
      <c r="IS19" s="678"/>
      <c r="IT19" s="678"/>
      <c r="IU19" s="678"/>
      <c r="IV19" s="677"/>
      <c r="IW19" s="677"/>
      <c r="IX19" s="677"/>
      <c r="IY19" s="677"/>
      <c r="IZ19" s="677"/>
      <c r="JA19" s="677"/>
      <c r="JB19" s="677"/>
      <c r="JC19" s="677"/>
      <c r="JD19" s="677"/>
      <c r="JE19" s="677"/>
      <c r="JF19" s="677"/>
      <c r="JG19" s="677"/>
      <c r="JH19" s="677"/>
      <c r="JI19" s="677"/>
      <c r="JJ19" s="677"/>
      <c r="JK19" s="677"/>
      <c r="JL19" s="677"/>
      <c r="JM19" s="678"/>
      <c r="JN19" s="678"/>
      <c r="JO19" s="678"/>
      <c r="JP19" s="678"/>
      <c r="JQ19" s="678"/>
      <c r="JR19" s="678"/>
      <c r="JS19" s="678"/>
      <c r="JT19" s="678"/>
      <c r="JU19" s="678"/>
      <c r="JV19" s="678"/>
      <c r="JW19" s="678"/>
      <c r="JX19" s="678"/>
      <c r="JY19" s="678"/>
      <c r="JZ19" s="678"/>
      <c r="KA19" s="678"/>
      <c r="KB19" s="678"/>
      <c r="KC19" s="678"/>
      <c r="KD19" s="678"/>
      <c r="KE19" s="678"/>
      <c r="KF19" s="678"/>
      <c r="KG19" s="678"/>
      <c r="KH19" s="677"/>
      <c r="KI19" s="677"/>
      <c r="KJ19" s="677"/>
      <c r="KK19" s="677"/>
      <c r="KL19" s="677"/>
      <c r="KM19" s="677"/>
      <c r="KN19" s="677"/>
      <c r="KO19" s="677"/>
      <c r="KP19" s="677"/>
      <c r="KQ19" s="677"/>
      <c r="KR19" s="677"/>
      <c r="KS19" s="677"/>
      <c r="KT19" s="677"/>
      <c r="KU19" s="677"/>
      <c r="KV19" s="677"/>
      <c r="KW19" s="677"/>
      <c r="KX19" s="677"/>
      <c r="KY19" s="677"/>
      <c r="KZ19" s="677"/>
      <c r="LA19" s="677"/>
      <c r="LB19" s="678"/>
      <c r="LC19" s="678"/>
      <c r="LD19" s="678"/>
      <c r="LE19" s="678"/>
      <c r="LF19" s="678"/>
      <c r="LG19" s="678"/>
      <c r="LH19" s="678"/>
      <c r="LI19" s="678"/>
      <c r="LJ19" s="678"/>
      <c r="LK19" s="678"/>
      <c r="LL19" s="678"/>
      <c r="LM19" s="678"/>
      <c r="LN19" s="678"/>
      <c r="LO19" s="678"/>
      <c r="LP19" s="678"/>
      <c r="LQ19" s="678"/>
      <c r="LR19" s="678"/>
      <c r="LS19" s="677"/>
      <c r="LT19" s="677"/>
      <c r="LU19" s="677"/>
      <c r="LV19" s="677"/>
      <c r="LW19" s="677"/>
      <c r="LX19" s="677"/>
      <c r="LY19" s="677"/>
      <c r="LZ19" s="677"/>
      <c r="MA19" s="677"/>
      <c r="MB19" s="677"/>
      <c r="MC19" s="677"/>
      <c r="MD19" s="677"/>
      <c r="ME19" s="677"/>
      <c r="MF19" s="677"/>
      <c r="MG19" s="677"/>
      <c r="MH19" s="677"/>
      <c r="MI19" s="677"/>
      <c r="MJ19" s="678"/>
      <c r="MK19" s="678"/>
      <c r="ML19" s="678"/>
      <c r="MM19" s="678"/>
      <c r="MN19" s="678"/>
      <c r="MO19" s="678"/>
      <c r="MP19" s="678"/>
      <c r="MQ19" s="678"/>
      <c r="MR19" s="678"/>
      <c r="MS19" s="678"/>
      <c r="MT19" s="678"/>
      <c r="MU19" s="678"/>
      <c r="MV19" s="678"/>
      <c r="MW19" s="678"/>
      <c r="MX19" s="678"/>
      <c r="MY19" s="678"/>
      <c r="MZ19" s="678"/>
    </row>
    <row r="20" customFormat="false" ht="12.75" hidden="false" customHeight="false" outlineLevel="0" collapsed="false">
      <c r="A20" s="672" t="n">
        <v>12</v>
      </c>
      <c r="B20" s="228" t="str">
        <f aca="false">'English Scores- Leveled papers'!B18</f>
        <v>K.Shravani</v>
      </c>
      <c r="C20" s="228" t="str">
        <f aca="false">IF(D20="","",IF(D20&gt;0.9,"A1",IF(D20&gt;0.8,"A2",IF(D20&gt;0.7,"B1",IF(D20&gt;0.6,"B2",IF(D20&gt;0.5,"C1",IF(D20&gt;0.4,"C2",IF(D20&gt;0.32,"D",IF(D20&gt;0.2,"E1","E2")))))))))</f>
        <v>B1</v>
      </c>
      <c r="D20" s="673" t="n">
        <f aca="false">IF(B20="","",IF(COUNT(F20:MZ20)=0,"",IF(('Cover Sheet'!$AC$6="1st"),(SUM($F20:$AM20)/50),IF(('Cover Sheet'!$AC$6="2nd"),(SUM($AN20:$BW20)/50),IF(('Cover Sheet'!$AC$6="3rd"),(SUM($BX20:$DN20)/50),IF(('Cover Sheet'!$AC$6="4th"),(SUM($DO20:$FJ20)/60),IF(('Cover Sheet'!$AC$6="5th"),(SUM($FK20:HI20)/60),IF((AND('Cover Sheet'!$AC$6="6th",OR('Cover Sheet'!$AC$12="Bombay",'Cover Sheet'!$AC$12="Pune"))),(SUM($HJ20:$JL20)/85),IF((AND('Cover Sheet'!$AC$6="6th",OR('Cover Sheet'!$AC$12="Delhi",'Cover Sheet'!$AC$12="Chennai"))),(SUM($HJ20:$IU20)/60),IF((AND('Cover Sheet'!$AC$6="7th",OR('Cover Sheet'!$AC$12="Bombay",'Cover Sheet'!$AC$12="Pune"))),(SUM($JM20:$LR20)/85),IF((AND('Cover Sheet'!$AC$6="7th",OR('Cover Sheet'!$AC$12="Delhi",'Cover Sheet'!$AC$12="Chennai"))),(SUM($JM20:$LA20)/60),IF(('Cover Sheet'!$AC$6="8th"),(SUM($LS20:$MZ20)/50),"ERROR"))))))))))))</f>
        <v>0.79</v>
      </c>
      <c r="E20" s="673" t="inlineStr">
        <f aca="false">IF(COUNT(F20:IC20)=0, "", (SUMIF($F$5:$IC$5,"Yes",F20:IC20)/SUMIF('Math Scores'!$F$5:$IC$5,"Yes",'Math Scores'!$F$2:$IC$2)))</f>
        <is>
          <t/>
        </is>
      </c>
      <c r="F20" s="408"/>
      <c r="G20" s="408"/>
      <c r="H20" s="408"/>
      <c r="I20" s="408"/>
      <c r="J20" s="408"/>
      <c r="K20" s="408"/>
      <c r="L20" s="408"/>
      <c r="M20" s="408"/>
      <c r="N20" s="408"/>
      <c r="O20" s="408"/>
      <c r="P20" s="408"/>
      <c r="Q20" s="408"/>
      <c r="R20" s="408"/>
      <c r="S20" s="408"/>
      <c r="T20" s="408"/>
      <c r="U20" s="408"/>
      <c r="V20" s="408"/>
      <c r="W20" s="674"/>
      <c r="X20" s="674"/>
      <c r="Y20" s="674"/>
      <c r="Z20" s="674"/>
      <c r="AA20" s="674"/>
      <c r="AB20" s="674"/>
      <c r="AC20" s="674"/>
      <c r="AD20" s="674"/>
      <c r="AE20" s="674"/>
      <c r="AF20" s="674"/>
      <c r="AG20" s="674"/>
      <c r="AH20" s="674"/>
      <c r="AI20" s="674"/>
      <c r="AJ20" s="674"/>
      <c r="AK20" s="674"/>
      <c r="AL20" s="674"/>
      <c r="AM20" s="674"/>
      <c r="AN20" s="408"/>
      <c r="AO20" s="408"/>
      <c r="AP20" s="408"/>
      <c r="AQ20" s="408"/>
      <c r="AR20" s="408"/>
      <c r="AS20" s="408"/>
      <c r="AT20" s="408"/>
      <c r="AU20" s="408"/>
      <c r="AV20" s="408"/>
      <c r="AW20" s="408"/>
      <c r="AX20" s="408"/>
      <c r="AY20" s="408"/>
      <c r="AZ20" s="408"/>
      <c r="BA20" s="408"/>
      <c r="BB20" s="408"/>
      <c r="BC20" s="408"/>
      <c r="BD20" s="408"/>
      <c r="BE20" s="674"/>
      <c r="BF20" s="674"/>
      <c r="BG20" s="674"/>
      <c r="BH20" s="674"/>
      <c r="BI20" s="674"/>
      <c r="BJ20" s="674"/>
      <c r="BK20" s="674"/>
      <c r="BL20" s="674"/>
      <c r="BM20" s="674"/>
      <c r="BN20" s="674"/>
      <c r="BO20" s="674"/>
      <c r="BP20" s="674"/>
      <c r="BQ20" s="674"/>
      <c r="BR20" s="674"/>
      <c r="BS20" s="674"/>
      <c r="BT20" s="674"/>
      <c r="BU20" s="674"/>
      <c r="BV20" s="674"/>
      <c r="BW20" s="674"/>
      <c r="BX20" s="408" t="n">
        <v>1</v>
      </c>
      <c r="BY20" s="408" t="n">
        <v>0.5</v>
      </c>
      <c r="BZ20" s="408" t="n">
        <v>1</v>
      </c>
      <c r="CA20" s="408" t="n">
        <v>2</v>
      </c>
      <c r="CB20" s="408" t="n">
        <v>2</v>
      </c>
      <c r="CC20" s="408" t="n">
        <v>0</v>
      </c>
      <c r="CD20" s="408" t="n">
        <v>0.5</v>
      </c>
      <c r="CE20" s="408" t="n">
        <v>1</v>
      </c>
      <c r="CF20" s="408" t="n">
        <v>1</v>
      </c>
      <c r="CG20" s="408" t="n">
        <v>1</v>
      </c>
      <c r="CH20" s="408" t="n">
        <v>0.5</v>
      </c>
      <c r="CI20" s="408" t="n">
        <v>1</v>
      </c>
      <c r="CJ20" s="408" t="n">
        <v>0</v>
      </c>
      <c r="CK20" s="408" t="n">
        <v>0</v>
      </c>
      <c r="CL20" s="408" t="n">
        <v>0.5</v>
      </c>
      <c r="CM20" s="408" t="n">
        <v>1</v>
      </c>
      <c r="CN20" s="408" t="n">
        <v>1</v>
      </c>
      <c r="CO20" s="408" t="n">
        <v>1</v>
      </c>
      <c r="CP20" s="408" t="n">
        <v>2</v>
      </c>
      <c r="CQ20" s="408" t="n">
        <v>2</v>
      </c>
      <c r="CR20" s="674" t="n">
        <v>2</v>
      </c>
      <c r="CS20" s="674" t="n">
        <v>0.5</v>
      </c>
      <c r="CT20" s="674" t="n">
        <v>1</v>
      </c>
      <c r="CU20" s="674" t="n">
        <v>1</v>
      </c>
      <c r="CV20" s="674" t="n">
        <v>1</v>
      </c>
      <c r="CW20" s="674" t="n">
        <v>1</v>
      </c>
      <c r="CX20" s="674" t="n">
        <v>1</v>
      </c>
      <c r="CY20" s="674" t="n">
        <v>1</v>
      </c>
      <c r="CZ20" s="674" t="n">
        <v>1</v>
      </c>
      <c r="DA20" s="674" t="n">
        <v>1</v>
      </c>
      <c r="DB20" s="674" t="n">
        <v>1</v>
      </c>
      <c r="DC20" s="674" t="n">
        <v>1</v>
      </c>
      <c r="DD20" s="674" t="n">
        <v>0</v>
      </c>
      <c r="DE20" s="674" t="n">
        <v>2</v>
      </c>
      <c r="DF20" s="674" t="n">
        <v>0</v>
      </c>
      <c r="DG20" s="674" t="n">
        <v>1</v>
      </c>
      <c r="DH20" s="674" t="n">
        <v>1</v>
      </c>
      <c r="DI20" s="674" t="n">
        <v>1</v>
      </c>
      <c r="DJ20" s="674" t="n">
        <v>1</v>
      </c>
      <c r="DK20" s="674" t="n">
        <v>0.5</v>
      </c>
      <c r="DL20" s="674" t="n">
        <v>0.5</v>
      </c>
      <c r="DM20" s="674" t="n">
        <v>0</v>
      </c>
      <c r="DN20" s="674" t="n">
        <v>1</v>
      </c>
      <c r="DO20" s="408"/>
      <c r="DP20" s="408"/>
      <c r="DQ20" s="408"/>
      <c r="DR20" s="408"/>
      <c r="DS20" s="408"/>
      <c r="DT20" s="408"/>
      <c r="DU20" s="408"/>
      <c r="DV20" s="408"/>
      <c r="DW20" s="408"/>
      <c r="DX20" s="408"/>
      <c r="DY20" s="408"/>
      <c r="DZ20" s="408"/>
      <c r="EA20" s="408"/>
      <c r="EB20" s="408"/>
      <c r="EC20" s="408"/>
      <c r="ED20" s="408"/>
      <c r="EE20" s="408"/>
      <c r="EF20" s="408"/>
      <c r="EG20" s="408"/>
      <c r="EH20" s="408"/>
      <c r="EI20" s="408"/>
      <c r="EJ20" s="408"/>
      <c r="EK20" s="408"/>
      <c r="EL20" s="408"/>
      <c r="EM20" s="408"/>
      <c r="EN20" s="408"/>
      <c r="EO20" s="674"/>
      <c r="EP20" s="674"/>
      <c r="EQ20" s="674"/>
      <c r="ER20" s="674"/>
      <c r="ES20" s="674"/>
      <c r="ET20" s="674"/>
      <c r="EU20" s="674"/>
      <c r="EV20" s="674"/>
      <c r="EW20" s="674"/>
      <c r="EX20" s="674"/>
      <c r="EY20" s="674"/>
      <c r="EZ20" s="674"/>
      <c r="FA20" s="674"/>
      <c r="FB20" s="674"/>
      <c r="FC20" s="674"/>
      <c r="FD20" s="674"/>
      <c r="FE20" s="674"/>
      <c r="FF20" s="674"/>
      <c r="FG20" s="674"/>
      <c r="FH20" s="674"/>
      <c r="FI20" s="674"/>
      <c r="FJ20" s="674"/>
      <c r="FK20" s="408"/>
      <c r="FL20" s="408"/>
      <c r="FM20" s="408"/>
      <c r="FN20" s="408"/>
      <c r="FO20" s="408"/>
      <c r="FP20" s="408"/>
      <c r="FQ20" s="408"/>
      <c r="FR20" s="408"/>
      <c r="FS20" s="408"/>
      <c r="FT20" s="408"/>
      <c r="FU20" s="408"/>
      <c r="FV20" s="408"/>
      <c r="FW20" s="408"/>
      <c r="FX20" s="408"/>
      <c r="FY20" s="408"/>
      <c r="FZ20" s="408"/>
      <c r="GA20" s="408"/>
      <c r="GB20" s="408"/>
      <c r="GC20" s="408"/>
      <c r="GD20" s="408"/>
      <c r="GE20" s="408"/>
      <c r="GF20" s="408"/>
      <c r="GG20" s="408"/>
      <c r="GH20" s="408"/>
      <c r="GI20" s="408"/>
      <c r="GJ20" s="674"/>
      <c r="GK20" s="674"/>
      <c r="GL20" s="674"/>
      <c r="GM20" s="674"/>
      <c r="GN20" s="674"/>
      <c r="GO20" s="674"/>
      <c r="GP20" s="674"/>
      <c r="GQ20" s="674"/>
      <c r="GR20" s="674"/>
      <c r="GS20" s="674"/>
      <c r="GT20" s="674"/>
      <c r="GU20" s="674"/>
      <c r="GV20" s="674"/>
      <c r="GW20" s="674"/>
      <c r="GX20" s="674"/>
      <c r="GY20" s="674"/>
      <c r="GZ20" s="674"/>
      <c r="HA20" s="674"/>
      <c r="HB20" s="674"/>
      <c r="HC20" s="674"/>
      <c r="HD20" s="674"/>
      <c r="HE20" s="674"/>
      <c r="HF20" s="674"/>
      <c r="HG20" s="674"/>
      <c r="HH20" s="674"/>
      <c r="HI20" s="674"/>
      <c r="HJ20" s="408"/>
      <c r="HK20" s="408"/>
      <c r="HL20" s="408"/>
      <c r="HM20" s="408"/>
      <c r="HN20" s="408"/>
      <c r="HO20" s="408"/>
      <c r="HP20" s="408"/>
      <c r="HQ20" s="408"/>
      <c r="HR20" s="408"/>
      <c r="HS20" s="408"/>
      <c r="HT20" s="408"/>
      <c r="HU20" s="408"/>
      <c r="HV20" s="408"/>
      <c r="HW20" s="408"/>
      <c r="HX20" s="408"/>
      <c r="HY20" s="408"/>
      <c r="HZ20" s="408"/>
      <c r="IA20" s="408"/>
      <c r="IB20" s="408"/>
      <c r="IC20" s="408"/>
      <c r="ID20" s="675"/>
      <c r="IE20" s="676"/>
      <c r="IF20" s="677"/>
      <c r="IG20" s="677"/>
      <c r="IH20" s="678"/>
      <c r="II20" s="678"/>
      <c r="IJ20" s="678"/>
      <c r="IK20" s="678"/>
      <c r="IL20" s="678"/>
      <c r="IM20" s="678"/>
      <c r="IN20" s="678"/>
      <c r="IO20" s="678"/>
      <c r="IP20" s="678"/>
      <c r="IQ20" s="678"/>
      <c r="IR20" s="678"/>
      <c r="IS20" s="678"/>
      <c r="IT20" s="678"/>
      <c r="IU20" s="678"/>
      <c r="IV20" s="677"/>
      <c r="IW20" s="677"/>
      <c r="IX20" s="677"/>
      <c r="IY20" s="677"/>
      <c r="IZ20" s="677"/>
      <c r="JA20" s="677"/>
      <c r="JB20" s="677"/>
      <c r="JC20" s="677"/>
      <c r="JD20" s="677"/>
      <c r="JE20" s="677"/>
      <c r="JF20" s="677"/>
      <c r="JG20" s="677"/>
      <c r="JH20" s="677"/>
      <c r="JI20" s="677"/>
      <c r="JJ20" s="677"/>
      <c r="JK20" s="677"/>
      <c r="JL20" s="677"/>
      <c r="JM20" s="678"/>
      <c r="JN20" s="678"/>
      <c r="JO20" s="678"/>
      <c r="JP20" s="678"/>
      <c r="JQ20" s="678"/>
      <c r="JR20" s="678"/>
      <c r="JS20" s="678"/>
      <c r="JT20" s="678"/>
      <c r="JU20" s="678"/>
      <c r="JV20" s="678"/>
      <c r="JW20" s="678"/>
      <c r="JX20" s="678"/>
      <c r="JY20" s="678"/>
      <c r="JZ20" s="678"/>
      <c r="KA20" s="678"/>
      <c r="KB20" s="678"/>
      <c r="KC20" s="678"/>
      <c r="KD20" s="678"/>
      <c r="KE20" s="678"/>
      <c r="KF20" s="678"/>
      <c r="KG20" s="678"/>
      <c r="KH20" s="677"/>
      <c r="KI20" s="677"/>
      <c r="KJ20" s="677"/>
      <c r="KK20" s="677"/>
      <c r="KL20" s="677"/>
      <c r="KM20" s="677"/>
      <c r="KN20" s="677"/>
      <c r="KO20" s="677"/>
      <c r="KP20" s="677"/>
      <c r="KQ20" s="677"/>
      <c r="KR20" s="677"/>
      <c r="KS20" s="677"/>
      <c r="KT20" s="677"/>
      <c r="KU20" s="677"/>
      <c r="KV20" s="677"/>
      <c r="KW20" s="677"/>
      <c r="KX20" s="677"/>
      <c r="KY20" s="677"/>
      <c r="KZ20" s="677"/>
      <c r="LA20" s="677"/>
      <c r="LB20" s="678"/>
      <c r="LC20" s="678"/>
      <c r="LD20" s="678"/>
      <c r="LE20" s="678"/>
      <c r="LF20" s="678"/>
      <c r="LG20" s="678"/>
      <c r="LH20" s="678"/>
      <c r="LI20" s="678"/>
      <c r="LJ20" s="678"/>
      <c r="LK20" s="678"/>
      <c r="LL20" s="678"/>
      <c r="LM20" s="678"/>
      <c r="LN20" s="678"/>
      <c r="LO20" s="678"/>
      <c r="LP20" s="678"/>
      <c r="LQ20" s="678"/>
      <c r="LR20" s="678"/>
      <c r="LS20" s="677"/>
      <c r="LT20" s="677"/>
      <c r="LU20" s="677"/>
      <c r="LV20" s="677"/>
      <c r="LW20" s="677"/>
      <c r="LX20" s="677"/>
      <c r="LY20" s="677"/>
      <c r="LZ20" s="677"/>
      <c r="MA20" s="677"/>
      <c r="MB20" s="677"/>
      <c r="MC20" s="677"/>
      <c r="MD20" s="677"/>
      <c r="ME20" s="677"/>
      <c r="MF20" s="677"/>
      <c r="MG20" s="677"/>
      <c r="MH20" s="677"/>
      <c r="MI20" s="677"/>
      <c r="MJ20" s="678"/>
      <c r="MK20" s="678"/>
      <c r="ML20" s="678"/>
      <c r="MM20" s="678"/>
      <c r="MN20" s="678"/>
      <c r="MO20" s="678"/>
      <c r="MP20" s="678"/>
      <c r="MQ20" s="678"/>
      <c r="MR20" s="678"/>
      <c r="MS20" s="678"/>
      <c r="MT20" s="678"/>
      <c r="MU20" s="678"/>
      <c r="MV20" s="678"/>
      <c r="MW20" s="678"/>
      <c r="MX20" s="678"/>
      <c r="MY20" s="678"/>
      <c r="MZ20" s="678"/>
    </row>
    <row r="21" customFormat="false" ht="12.75" hidden="false" customHeight="false" outlineLevel="0" collapsed="false">
      <c r="A21" s="672" t="n">
        <v>13</v>
      </c>
      <c r="B21" s="228" t="str">
        <f aca="false">'English Scores- Leveled papers'!B19</f>
        <v>Lakshmi</v>
      </c>
      <c r="C21" s="228" t="str">
        <f aca="false">IF(D21="","",IF(D21&gt;0.9,"A1",IF(D21&gt;0.8,"A2",IF(D21&gt;0.7,"B1",IF(D21&gt;0.6,"B2",IF(D21&gt;0.5,"C1",IF(D21&gt;0.4,"C2",IF(D21&gt;0.32,"D",IF(D21&gt;0.2,"E1","E2")))))))))</f>
        <v/>
      </c>
      <c r="D21" s="673" t="inlineStr">
        <f aca="false">IF(B21="","",IF(COUNT(F21:MZ21)=0,"",IF(('Cover Sheet'!$AC$6="1st"),(SUM($F21:$AM21)/50),IF(('Cover Sheet'!$AC$6="2nd"),(SUM($AN21:$BW21)/50),IF(('Cover Sheet'!$AC$6="3rd"),(SUM($BX21:$DN21)/50),IF(('Cover Sheet'!$AC$6="4th"),(SUM($DO21:$FJ21)/60),IF(('Cover Sheet'!$AC$6="5th"),(SUM($FK21:HI21)/60),IF((AND('Cover Sheet'!$AC$6="6th",OR('Cover Sheet'!$AC$12="Bombay",'Cover Sheet'!$AC$12="Pune"))),(SUM($HJ21:$JL21)/85),IF((AND('Cover Sheet'!$AC$6="6th",OR('Cover Sheet'!$AC$12="Delhi",'Cover Sheet'!$AC$12="Chennai"))),(SUM($HJ21:$IU21)/60),IF((AND('Cover Sheet'!$AC$6="7th",OR('Cover Sheet'!$AC$12="Bombay",'Cover Sheet'!$AC$12="Pune"))),(SUM($JM21:$LR21)/85),IF((AND('Cover Sheet'!$AC$6="7th",OR('Cover Sheet'!$AC$12="Delhi",'Cover Sheet'!$AC$12="Chennai"))),(SUM($JM21:$LA21)/60),IF(('Cover Sheet'!$AC$6="8th"),(SUM($LS21:$MZ21)/50),"ERROR"))))))))))))</f>
        <is>
          <t/>
        </is>
      </c>
      <c r="E21" s="673" t="inlineStr">
        <f aca="false">IF(COUNT(F21:IC21)=0, "", (SUMIF($F$5:$IC$5,"Yes",F21:IC21)/SUMIF('Math Scores'!$F$5:$IC$5,"Yes",'Math Scores'!$F$2:$IC$2)))</f>
        <is>
          <t/>
        </is>
      </c>
      <c r="F21" s="408"/>
      <c r="G21" s="408"/>
      <c r="H21" s="408"/>
      <c r="I21" s="408"/>
      <c r="J21" s="408"/>
      <c r="K21" s="408"/>
      <c r="L21" s="408"/>
      <c r="M21" s="408"/>
      <c r="N21" s="408"/>
      <c r="O21" s="408"/>
      <c r="P21" s="408"/>
      <c r="Q21" s="408"/>
      <c r="R21" s="408"/>
      <c r="S21" s="408"/>
      <c r="T21" s="408"/>
      <c r="U21" s="408"/>
      <c r="V21" s="408"/>
      <c r="W21" s="674"/>
      <c r="X21" s="674"/>
      <c r="Y21" s="674"/>
      <c r="Z21" s="674"/>
      <c r="AA21" s="674"/>
      <c r="AB21" s="674"/>
      <c r="AC21" s="674"/>
      <c r="AD21" s="674"/>
      <c r="AE21" s="674"/>
      <c r="AF21" s="674"/>
      <c r="AG21" s="674"/>
      <c r="AH21" s="674"/>
      <c r="AI21" s="674"/>
      <c r="AJ21" s="674"/>
      <c r="AK21" s="674"/>
      <c r="AL21" s="674"/>
      <c r="AM21" s="674"/>
      <c r="AN21" s="408"/>
      <c r="AO21" s="408"/>
      <c r="AP21" s="408"/>
      <c r="AQ21" s="408"/>
      <c r="AR21" s="408"/>
      <c r="AS21" s="408"/>
      <c r="AT21" s="408"/>
      <c r="AU21" s="408"/>
      <c r="AV21" s="408"/>
      <c r="AW21" s="408"/>
      <c r="AX21" s="408"/>
      <c r="AY21" s="408"/>
      <c r="AZ21" s="408"/>
      <c r="BA21" s="408"/>
      <c r="BB21" s="408"/>
      <c r="BC21" s="408"/>
      <c r="BD21" s="408"/>
      <c r="BE21" s="674"/>
      <c r="BF21" s="674"/>
      <c r="BG21" s="674"/>
      <c r="BH21" s="674"/>
      <c r="BI21" s="674"/>
      <c r="BJ21" s="674"/>
      <c r="BK21" s="674"/>
      <c r="BL21" s="674"/>
      <c r="BM21" s="674"/>
      <c r="BN21" s="674"/>
      <c r="BO21" s="674"/>
      <c r="BP21" s="674"/>
      <c r="BQ21" s="674"/>
      <c r="BR21" s="674"/>
      <c r="BS21" s="674"/>
      <c r="BT21" s="674"/>
      <c r="BU21" s="674"/>
      <c r="BV21" s="674"/>
      <c r="BW21" s="674"/>
      <c r="BX21" s="408"/>
      <c r="BY21" s="408"/>
      <c r="BZ21" s="408"/>
      <c r="CA21" s="408"/>
      <c r="CB21" s="408"/>
      <c r="CC21" s="408"/>
      <c r="CD21" s="408"/>
      <c r="CE21" s="408"/>
      <c r="CF21" s="408"/>
      <c r="CG21" s="408"/>
      <c r="CH21" s="408"/>
      <c r="CI21" s="408"/>
      <c r="CJ21" s="408"/>
      <c r="CK21" s="408"/>
      <c r="CL21" s="408"/>
      <c r="CM21" s="408"/>
      <c r="CN21" s="408"/>
      <c r="CO21" s="408"/>
      <c r="CP21" s="408"/>
      <c r="CQ21" s="408"/>
      <c r="CR21" s="674"/>
      <c r="CS21" s="674"/>
      <c r="CT21" s="674"/>
      <c r="CU21" s="674"/>
      <c r="CV21" s="674"/>
      <c r="CW21" s="674"/>
      <c r="CX21" s="674"/>
      <c r="CY21" s="674"/>
      <c r="CZ21" s="674"/>
      <c r="DA21" s="674"/>
      <c r="DB21" s="674"/>
      <c r="DC21" s="674"/>
      <c r="DD21" s="674"/>
      <c r="DE21" s="674"/>
      <c r="DF21" s="674"/>
      <c r="DG21" s="674"/>
      <c r="DH21" s="674"/>
      <c r="DI21" s="674"/>
      <c r="DJ21" s="674"/>
      <c r="DK21" s="674"/>
      <c r="DL21" s="674"/>
      <c r="DM21" s="674"/>
      <c r="DN21" s="674"/>
      <c r="DO21" s="408"/>
      <c r="DP21" s="408"/>
      <c r="DQ21" s="408"/>
      <c r="DR21" s="408"/>
      <c r="DS21" s="408"/>
      <c r="DT21" s="408"/>
      <c r="DU21" s="408"/>
      <c r="DV21" s="408"/>
      <c r="DW21" s="408"/>
      <c r="DX21" s="408"/>
      <c r="DY21" s="408"/>
      <c r="DZ21" s="408"/>
      <c r="EA21" s="408"/>
      <c r="EB21" s="408"/>
      <c r="EC21" s="408"/>
      <c r="ED21" s="408"/>
      <c r="EE21" s="408"/>
      <c r="EF21" s="408"/>
      <c r="EG21" s="408"/>
      <c r="EH21" s="408"/>
      <c r="EI21" s="408"/>
      <c r="EJ21" s="408"/>
      <c r="EK21" s="408"/>
      <c r="EL21" s="408"/>
      <c r="EM21" s="408"/>
      <c r="EN21" s="408"/>
      <c r="EO21" s="674"/>
      <c r="EP21" s="674"/>
      <c r="EQ21" s="674"/>
      <c r="ER21" s="674"/>
      <c r="ES21" s="674"/>
      <c r="ET21" s="674"/>
      <c r="EU21" s="674"/>
      <c r="EV21" s="674"/>
      <c r="EW21" s="674"/>
      <c r="EX21" s="674"/>
      <c r="EY21" s="674"/>
      <c r="EZ21" s="674"/>
      <c r="FA21" s="674"/>
      <c r="FB21" s="674"/>
      <c r="FC21" s="674"/>
      <c r="FD21" s="674"/>
      <c r="FE21" s="674"/>
      <c r="FF21" s="674"/>
      <c r="FG21" s="674"/>
      <c r="FH21" s="674"/>
      <c r="FI21" s="674"/>
      <c r="FJ21" s="674"/>
      <c r="FK21" s="408"/>
      <c r="FL21" s="408"/>
      <c r="FM21" s="408"/>
      <c r="FN21" s="408"/>
      <c r="FO21" s="408"/>
      <c r="FP21" s="408"/>
      <c r="FQ21" s="408"/>
      <c r="FR21" s="408"/>
      <c r="FS21" s="408"/>
      <c r="FT21" s="408"/>
      <c r="FU21" s="408"/>
      <c r="FV21" s="408"/>
      <c r="FW21" s="408"/>
      <c r="FX21" s="408"/>
      <c r="FY21" s="408"/>
      <c r="FZ21" s="408"/>
      <c r="GA21" s="408"/>
      <c r="GB21" s="408"/>
      <c r="GC21" s="408"/>
      <c r="GD21" s="408"/>
      <c r="GE21" s="408"/>
      <c r="GF21" s="408"/>
      <c r="GG21" s="408"/>
      <c r="GH21" s="408"/>
      <c r="GI21" s="408"/>
      <c r="GJ21" s="674"/>
      <c r="GK21" s="674"/>
      <c r="GL21" s="674"/>
      <c r="GM21" s="674"/>
      <c r="GN21" s="674"/>
      <c r="GO21" s="674"/>
      <c r="GP21" s="674"/>
      <c r="GQ21" s="674"/>
      <c r="GR21" s="674"/>
      <c r="GS21" s="674"/>
      <c r="GT21" s="674"/>
      <c r="GU21" s="674"/>
      <c r="GV21" s="674"/>
      <c r="GW21" s="674"/>
      <c r="GX21" s="674"/>
      <c r="GY21" s="674"/>
      <c r="GZ21" s="674"/>
      <c r="HA21" s="674"/>
      <c r="HB21" s="674"/>
      <c r="HC21" s="674"/>
      <c r="HD21" s="674"/>
      <c r="HE21" s="674"/>
      <c r="HF21" s="674"/>
      <c r="HG21" s="674"/>
      <c r="HH21" s="674"/>
      <c r="HI21" s="674"/>
      <c r="HJ21" s="408"/>
      <c r="HK21" s="408"/>
      <c r="HL21" s="408"/>
      <c r="HM21" s="408"/>
      <c r="HN21" s="408"/>
      <c r="HO21" s="408"/>
      <c r="HP21" s="408"/>
      <c r="HQ21" s="408"/>
      <c r="HR21" s="408"/>
      <c r="HS21" s="408"/>
      <c r="HT21" s="408"/>
      <c r="HU21" s="408"/>
      <c r="HV21" s="408"/>
      <c r="HW21" s="408"/>
      <c r="HX21" s="408"/>
      <c r="HY21" s="408"/>
      <c r="HZ21" s="408"/>
      <c r="IA21" s="408"/>
      <c r="IB21" s="408"/>
      <c r="IC21" s="408"/>
      <c r="ID21" s="675"/>
      <c r="IE21" s="676"/>
      <c r="IF21" s="677"/>
      <c r="IG21" s="677"/>
      <c r="IH21" s="678"/>
      <c r="II21" s="678"/>
      <c r="IJ21" s="678"/>
      <c r="IK21" s="678"/>
      <c r="IL21" s="678"/>
      <c r="IM21" s="678"/>
      <c r="IN21" s="678"/>
      <c r="IO21" s="678"/>
      <c r="IP21" s="678"/>
      <c r="IQ21" s="678"/>
      <c r="IR21" s="678"/>
      <c r="IS21" s="678"/>
      <c r="IT21" s="678"/>
      <c r="IU21" s="678"/>
      <c r="IV21" s="677"/>
      <c r="IW21" s="677"/>
      <c r="IX21" s="677"/>
      <c r="IY21" s="677"/>
      <c r="IZ21" s="677"/>
      <c r="JA21" s="677"/>
      <c r="JB21" s="677"/>
      <c r="JC21" s="677"/>
      <c r="JD21" s="677"/>
      <c r="JE21" s="677"/>
      <c r="JF21" s="677"/>
      <c r="JG21" s="677"/>
      <c r="JH21" s="677"/>
      <c r="JI21" s="677"/>
      <c r="JJ21" s="677"/>
      <c r="JK21" s="677"/>
      <c r="JL21" s="677"/>
      <c r="JM21" s="678"/>
      <c r="JN21" s="678"/>
      <c r="JO21" s="678"/>
      <c r="JP21" s="678"/>
      <c r="JQ21" s="678"/>
      <c r="JR21" s="678"/>
      <c r="JS21" s="678"/>
      <c r="JT21" s="678"/>
      <c r="JU21" s="678"/>
      <c r="JV21" s="678"/>
      <c r="JW21" s="678"/>
      <c r="JX21" s="678"/>
      <c r="JY21" s="678"/>
      <c r="JZ21" s="678"/>
      <c r="KA21" s="678"/>
      <c r="KB21" s="678"/>
      <c r="KC21" s="678"/>
      <c r="KD21" s="678"/>
      <c r="KE21" s="678"/>
      <c r="KF21" s="678"/>
      <c r="KG21" s="678"/>
      <c r="KH21" s="677"/>
      <c r="KI21" s="677"/>
      <c r="KJ21" s="677"/>
      <c r="KK21" s="677"/>
      <c r="KL21" s="677"/>
      <c r="KM21" s="677"/>
      <c r="KN21" s="677"/>
      <c r="KO21" s="677"/>
      <c r="KP21" s="677"/>
      <c r="KQ21" s="677"/>
      <c r="KR21" s="677"/>
      <c r="KS21" s="677"/>
      <c r="KT21" s="677"/>
      <c r="KU21" s="677"/>
      <c r="KV21" s="677"/>
      <c r="KW21" s="677"/>
      <c r="KX21" s="677"/>
      <c r="KY21" s="677"/>
      <c r="KZ21" s="677"/>
      <c r="LA21" s="677"/>
      <c r="LB21" s="678"/>
      <c r="LC21" s="678"/>
      <c r="LD21" s="678"/>
      <c r="LE21" s="678"/>
      <c r="LF21" s="678"/>
      <c r="LG21" s="678"/>
      <c r="LH21" s="678"/>
      <c r="LI21" s="678"/>
      <c r="LJ21" s="678"/>
      <c r="LK21" s="678"/>
      <c r="LL21" s="678"/>
      <c r="LM21" s="678"/>
      <c r="LN21" s="678"/>
      <c r="LO21" s="678"/>
      <c r="LP21" s="678"/>
      <c r="LQ21" s="678"/>
      <c r="LR21" s="678"/>
      <c r="LS21" s="677"/>
      <c r="LT21" s="677"/>
      <c r="LU21" s="677"/>
      <c r="LV21" s="677"/>
      <c r="LW21" s="677"/>
      <c r="LX21" s="677"/>
      <c r="LY21" s="677"/>
      <c r="LZ21" s="677"/>
      <c r="MA21" s="677"/>
      <c r="MB21" s="677"/>
      <c r="MC21" s="677"/>
      <c r="MD21" s="677"/>
      <c r="ME21" s="677"/>
      <c r="MF21" s="677"/>
      <c r="MG21" s="677"/>
      <c r="MH21" s="677"/>
      <c r="MI21" s="677"/>
      <c r="MJ21" s="678"/>
      <c r="MK21" s="678"/>
      <c r="ML21" s="678"/>
      <c r="MM21" s="678"/>
      <c r="MN21" s="678"/>
      <c r="MO21" s="678"/>
      <c r="MP21" s="678"/>
      <c r="MQ21" s="678"/>
      <c r="MR21" s="678"/>
      <c r="MS21" s="678"/>
      <c r="MT21" s="678"/>
      <c r="MU21" s="678"/>
      <c r="MV21" s="678"/>
      <c r="MW21" s="678"/>
      <c r="MX21" s="678"/>
      <c r="MY21" s="678"/>
      <c r="MZ21" s="678"/>
    </row>
    <row r="22" customFormat="false" ht="12.75" hidden="false" customHeight="false" outlineLevel="0" collapsed="false">
      <c r="A22" s="672" t="n">
        <v>14</v>
      </c>
      <c r="B22" s="228" t="str">
        <f aca="false">'English Scores- Leveled papers'!B20</f>
        <v>M.Chandana</v>
      </c>
      <c r="C22" s="228" t="str">
        <f aca="false">IF(D22="","",IF(D22&gt;0.9,"A1",IF(D22&gt;0.8,"A2",IF(D22&gt;0.7,"B1",IF(D22&gt;0.6,"B2",IF(D22&gt;0.5,"C1",IF(D22&gt;0.4,"C2",IF(D22&gt;0.32,"D",IF(D22&gt;0.2,"E1","E2")))))))))</f>
        <v>D</v>
      </c>
      <c r="D22" s="673" t="n">
        <f aca="false">IF(B22="","",IF(COUNT(F22:MZ22)=0,"",IF(('Cover Sheet'!$AC$6="1st"),(SUM($F22:$AM22)/50),IF(('Cover Sheet'!$AC$6="2nd"),(SUM($AN22:$BW22)/50),IF(('Cover Sheet'!$AC$6="3rd"),(SUM($BX22:$DN22)/50),IF(('Cover Sheet'!$AC$6="4th"),(SUM($DO22:$FJ22)/60),IF(('Cover Sheet'!$AC$6="5th"),(SUM($FK22:HI22)/60),IF((AND('Cover Sheet'!$AC$6="6th",OR('Cover Sheet'!$AC$12="Bombay",'Cover Sheet'!$AC$12="Pune"))),(SUM($HJ22:$JL22)/85),IF((AND('Cover Sheet'!$AC$6="6th",OR('Cover Sheet'!$AC$12="Delhi",'Cover Sheet'!$AC$12="Chennai"))),(SUM($HJ22:$IU22)/60),IF((AND('Cover Sheet'!$AC$6="7th",OR('Cover Sheet'!$AC$12="Bombay",'Cover Sheet'!$AC$12="Pune"))),(SUM($JM22:$LR22)/85),IF((AND('Cover Sheet'!$AC$6="7th",OR('Cover Sheet'!$AC$12="Delhi",'Cover Sheet'!$AC$12="Chennai"))),(SUM($JM22:$LA22)/60),IF(('Cover Sheet'!$AC$6="8th"),(SUM($LS22:$MZ22)/50),"ERROR"))))))))))))</f>
        <v>0.39</v>
      </c>
      <c r="E22" s="673" t="inlineStr">
        <f aca="false">IF(COUNT(F22:IC22)=0, "", (SUMIF($F$5:$IC$5,"Yes",F22:IC22)/SUMIF('Math Scores'!$F$5:$IC$5,"Yes",'Math Scores'!$F$2:$IC$2)))</f>
        <is>
          <t/>
        </is>
      </c>
      <c r="F22" s="408"/>
      <c r="G22" s="408"/>
      <c r="H22" s="408"/>
      <c r="I22" s="408"/>
      <c r="J22" s="408"/>
      <c r="K22" s="408"/>
      <c r="L22" s="408"/>
      <c r="M22" s="408"/>
      <c r="N22" s="408"/>
      <c r="O22" s="408"/>
      <c r="P22" s="408"/>
      <c r="Q22" s="408"/>
      <c r="R22" s="408"/>
      <c r="S22" s="408"/>
      <c r="T22" s="408"/>
      <c r="U22" s="408"/>
      <c r="V22" s="408"/>
      <c r="W22" s="674"/>
      <c r="X22" s="674"/>
      <c r="Y22" s="674"/>
      <c r="Z22" s="674"/>
      <c r="AA22" s="674"/>
      <c r="AB22" s="674"/>
      <c r="AC22" s="674"/>
      <c r="AD22" s="674"/>
      <c r="AE22" s="674"/>
      <c r="AF22" s="674"/>
      <c r="AG22" s="674"/>
      <c r="AH22" s="674"/>
      <c r="AI22" s="674"/>
      <c r="AJ22" s="674"/>
      <c r="AK22" s="674"/>
      <c r="AL22" s="674"/>
      <c r="AM22" s="674"/>
      <c r="AN22" s="408"/>
      <c r="AO22" s="408"/>
      <c r="AP22" s="408"/>
      <c r="AQ22" s="408"/>
      <c r="AR22" s="408"/>
      <c r="AS22" s="408"/>
      <c r="AT22" s="408"/>
      <c r="AU22" s="408"/>
      <c r="AV22" s="408"/>
      <c r="AW22" s="408"/>
      <c r="AX22" s="408"/>
      <c r="AY22" s="408"/>
      <c r="AZ22" s="408"/>
      <c r="BA22" s="408"/>
      <c r="BB22" s="408"/>
      <c r="BC22" s="408"/>
      <c r="BD22" s="408"/>
      <c r="BE22" s="674"/>
      <c r="BF22" s="674"/>
      <c r="BG22" s="674"/>
      <c r="BH22" s="674"/>
      <c r="BI22" s="674"/>
      <c r="BJ22" s="674"/>
      <c r="BK22" s="674"/>
      <c r="BL22" s="674"/>
      <c r="BM22" s="674"/>
      <c r="BN22" s="674"/>
      <c r="BO22" s="674"/>
      <c r="BP22" s="674"/>
      <c r="BQ22" s="674"/>
      <c r="BR22" s="674"/>
      <c r="BS22" s="674"/>
      <c r="BT22" s="674"/>
      <c r="BU22" s="674"/>
      <c r="BV22" s="674"/>
      <c r="BW22" s="674"/>
      <c r="BX22" s="408" t="n">
        <v>1</v>
      </c>
      <c r="BY22" s="408" t="n">
        <v>0</v>
      </c>
      <c r="BZ22" s="408" t="n">
        <v>1</v>
      </c>
      <c r="CA22" s="408" t="n">
        <v>2</v>
      </c>
      <c r="CB22" s="408" t="n">
        <v>1</v>
      </c>
      <c r="CC22" s="408" t="n">
        <v>0</v>
      </c>
      <c r="CD22" s="408" t="n">
        <v>2</v>
      </c>
      <c r="CE22" s="408" t="n">
        <v>0</v>
      </c>
      <c r="CF22" s="408" t="n">
        <v>1</v>
      </c>
      <c r="CG22" s="408" t="n">
        <v>0</v>
      </c>
      <c r="CH22" s="408" t="n">
        <v>1</v>
      </c>
      <c r="CI22" s="408" t="n">
        <v>1</v>
      </c>
      <c r="CJ22" s="408" t="n">
        <v>1</v>
      </c>
      <c r="CK22" s="408" t="n">
        <v>1</v>
      </c>
      <c r="CL22" s="408" t="n">
        <v>0</v>
      </c>
      <c r="CM22" s="408" t="n">
        <v>0</v>
      </c>
      <c r="CN22" s="408" t="n">
        <v>1</v>
      </c>
      <c r="CO22" s="408" t="n">
        <v>1</v>
      </c>
      <c r="CP22" s="408" t="n">
        <v>1</v>
      </c>
      <c r="CQ22" s="408" t="n">
        <v>0</v>
      </c>
      <c r="CR22" s="674" t="n">
        <v>0</v>
      </c>
      <c r="CS22" s="674" t="n">
        <v>0</v>
      </c>
      <c r="CT22" s="674" t="n">
        <v>0</v>
      </c>
      <c r="CU22" s="674" t="n">
        <v>0</v>
      </c>
      <c r="CV22" s="674" t="n">
        <v>0</v>
      </c>
      <c r="CW22" s="674" t="n">
        <v>0</v>
      </c>
      <c r="CX22" s="674" t="n">
        <v>0.5</v>
      </c>
      <c r="CY22" s="674" t="n">
        <v>0</v>
      </c>
      <c r="CZ22" s="674" t="n">
        <v>0</v>
      </c>
      <c r="DA22" s="674" t="n">
        <v>0</v>
      </c>
      <c r="DB22" s="674" t="n">
        <v>0</v>
      </c>
      <c r="DC22" s="674" t="n">
        <v>1</v>
      </c>
      <c r="DD22" s="674" t="n">
        <v>0</v>
      </c>
      <c r="DE22" s="674" t="n">
        <v>0</v>
      </c>
      <c r="DF22" s="674" t="n">
        <v>0</v>
      </c>
      <c r="DG22" s="674" t="n">
        <v>0</v>
      </c>
      <c r="DH22" s="674" t="n">
        <v>0.5</v>
      </c>
      <c r="DI22" s="674" t="n">
        <v>0</v>
      </c>
      <c r="DJ22" s="674" t="n">
        <v>1</v>
      </c>
      <c r="DK22" s="674" t="n">
        <v>0.5</v>
      </c>
      <c r="DL22" s="674" t="n">
        <v>0.5</v>
      </c>
      <c r="DM22" s="674" t="n">
        <v>0.5</v>
      </c>
      <c r="DN22" s="674" t="n">
        <v>0</v>
      </c>
      <c r="DO22" s="408"/>
      <c r="DP22" s="408"/>
      <c r="DQ22" s="408"/>
      <c r="DR22" s="408"/>
      <c r="DS22" s="408"/>
      <c r="DT22" s="408"/>
      <c r="DU22" s="408"/>
      <c r="DV22" s="408"/>
      <c r="DW22" s="408"/>
      <c r="DX22" s="408"/>
      <c r="DY22" s="408"/>
      <c r="DZ22" s="408"/>
      <c r="EA22" s="408"/>
      <c r="EB22" s="408"/>
      <c r="EC22" s="408"/>
      <c r="ED22" s="408"/>
      <c r="EE22" s="408"/>
      <c r="EF22" s="408"/>
      <c r="EG22" s="408"/>
      <c r="EH22" s="408"/>
      <c r="EI22" s="408"/>
      <c r="EJ22" s="408"/>
      <c r="EK22" s="408"/>
      <c r="EL22" s="408"/>
      <c r="EM22" s="408"/>
      <c r="EN22" s="408"/>
      <c r="EO22" s="674"/>
      <c r="EP22" s="674"/>
      <c r="EQ22" s="674"/>
      <c r="ER22" s="674"/>
      <c r="ES22" s="674"/>
      <c r="ET22" s="674"/>
      <c r="EU22" s="674"/>
      <c r="EV22" s="674"/>
      <c r="EW22" s="674"/>
      <c r="EX22" s="674"/>
      <c r="EY22" s="674"/>
      <c r="EZ22" s="674"/>
      <c r="FA22" s="674"/>
      <c r="FB22" s="674"/>
      <c r="FC22" s="674"/>
      <c r="FD22" s="674"/>
      <c r="FE22" s="674"/>
      <c r="FF22" s="674"/>
      <c r="FG22" s="674"/>
      <c r="FH22" s="674"/>
      <c r="FI22" s="674"/>
      <c r="FJ22" s="674"/>
      <c r="FK22" s="408"/>
      <c r="FL22" s="408"/>
      <c r="FM22" s="408"/>
      <c r="FN22" s="408"/>
      <c r="FO22" s="408"/>
      <c r="FP22" s="408"/>
      <c r="FQ22" s="408"/>
      <c r="FR22" s="408"/>
      <c r="FS22" s="408"/>
      <c r="FT22" s="408"/>
      <c r="FU22" s="408"/>
      <c r="FV22" s="408"/>
      <c r="FW22" s="408"/>
      <c r="FX22" s="408"/>
      <c r="FY22" s="408"/>
      <c r="FZ22" s="408"/>
      <c r="GA22" s="408"/>
      <c r="GB22" s="408"/>
      <c r="GC22" s="408"/>
      <c r="GD22" s="408"/>
      <c r="GE22" s="408"/>
      <c r="GF22" s="408"/>
      <c r="GG22" s="408"/>
      <c r="GH22" s="408"/>
      <c r="GI22" s="408"/>
      <c r="GJ22" s="674"/>
      <c r="GK22" s="674"/>
      <c r="GL22" s="674"/>
      <c r="GM22" s="674"/>
      <c r="GN22" s="674"/>
      <c r="GO22" s="674"/>
      <c r="GP22" s="674"/>
      <c r="GQ22" s="674"/>
      <c r="GR22" s="674"/>
      <c r="GS22" s="674"/>
      <c r="GT22" s="674"/>
      <c r="GU22" s="674"/>
      <c r="GV22" s="674"/>
      <c r="GW22" s="674"/>
      <c r="GX22" s="674"/>
      <c r="GY22" s="674"/>
      <c r="GZ22" s="674"/>
      <c r="HA22" s="674"/>
      <c r="HB22" s="674"/>
      <c r="HC22" s="674"/>
      <c r="HD22" s="674"/>
      <c r="HE22" s="674"/>
      <c r="HF22" s="674"/>
      <c r="HG22" s="674"/>
      <c r="HH22" s="674"/>
      <c r="HI22" s="674"/>
      <c r="HJ22" s="408"/>
      <c r="HK22" s="408"/>
      <c r="HL22" s="408"/>
      <c r="HM22" s="408"/>
      <c r="HN22" s="408"/>
      <c r="HO22" s="408"/>
      <c r="HP22" s="408"/>
      <c r="HQ22" s="408"/>
      <c r="HR22" s="408"/>
      <c r="HS22" s="408"/>
      <c r="HT22" s="408"/>
      <c r="HU22" s="408"/>
      <c r="HV22" s="408"/>
      <c r="HW22" s="408"/>
      <c r="HX22" s="408"/>
      <c r="HY22" s="408"/>
      <c r="HZ22" s="408"/>
      <c r="IA22" s="408"/>
      <c r="IB22" s="408"/>
      <c r="IC22" s="408"/>
      <c r="ID22" s="675"/>
      <c r="IE22" s="676"/>
      <c r="IF22" s="677"/>
      <c r="IG22" s="677"/>
      <c r="IH22" s="678"/>
      <c r="II22" s="678"/>
      <c r="IJ22" s="678"/>
      <c r="IK22" s="678"/>
      <c r="IL22" s="678"/>
      <c r="IM22" s="678"/>
      <c r="IN22" s="678"/>
      <c r="IO22" s="678"/>
      <c r="IP22" s="678"/>
      <c r="IQ22" s="678"/>
      <c r="IR22" s="678"/>
      <c r="IS22" s="678"/>
      <c r="IT22" s="678"/>
      <c r="IU22" s="678"/>
      <c r="IV22" s="677"/>
      <c r="IW22" s="677"/>
      <c r="IX22" s="677"/>
      <c r="IY22" s="677"/>
      <c r="IZ22" s="677"/>
      <c r="JA22" s="677"/>
      <c r="JB22" s="677"/>
      <c r="JC22" s="677"/>
      <c r="JD22" s="677"/>
      <c r="JE22" s="677"/>
      <c r="JF22" s="677"/>
      <c r="JG22" s="677"/>
      <c r="JH22" s="677"/>
      <c r="JI22" s="677"/>
      <c r="JJ22" s="677"/>
      <c r="JK22" s="677"/>
      <c r="JL22" s="677"/>
      <c r="JM22" s="678"/>
      <c r="JN22" s="678"/>
      <c r="JO22" s="678"/>
      <c r="JP22" s="678"/>
      <c r="JQ22" s="678"/>
      <c r="JR22" s="678"/>
      <c r="JS22" s="678"/>
      <c r="JT22" s="678"/>
      <c r="JU22" s="678"/>
      <c r="JV22" s="678"/>
      <c r="JW22" s="678"/>
      <c r="JX22" s="678"/>
      <c r="JY22" s="678"/>
      <c r="JZ22" s="678"/>
      <c r="KA22" s="678"/>
      <c r="KB22" s="678"/>
      <c r="KC22" s="678"/>
      <c r="KD22" s="678"/>
      <c r="KE22" s="678"/>
      <c r="KF22" s="678"/>
      <c r="KG22" s="678"/>
      <c r="KH22" s="677"/>
      <c r="KI22" s="677"/>
      <c r="KJ22" s="677"/>
      <c r="KK22" s="677"/>
      <c r="KL22" s="677"/>
      <c r="KM22" s="677"/>
      <c r="KN22" s="677"/>
      <c r="KO22" s="677"/>
      <c r="KP22" s="677"/>
      <c r="KQ22" s="677"/>
      <c r="KR22" s="677"/>
      <c r="KS22" s="677"/>
      <c r="KT22" s="677"/>
      <c r="KU22" s="677"/>
      <c r="KV22" s="677"/>
      <c r="KW22" s="677"/>
      <c r="KX22" s="677"/>
      <c r="KY22" s="677"/>
      <c r="KZ22" s="677"/>
      <c r="LA22" s="677"/>
      <c r="LB22" s="678"/>
      <c r="LC22" s="678"/>
      <c r="LD22" s="678"/>
      <c r="LE22" s="678"/>
      <c r="LF22" s="678"/>
      <c r="LG22" s="678"/>
      <c r="LH22" s="678"/>
      <c r="LI22" s="678"/>
      <c r="LJ22" s="678"/>
      <c r="LK22" s="678"/>
      <c r="LL22" s="678"/>
      <c r="LM22" s="678"/>
      <c r="LN22" s="678"/>
      <c r="LO22" s="678"/>
      <c r="LP22" s="678"/>
      <c r="LQ22" s="678"/>
      <c r="LR22" s="678"/>
      <c r="LS22" s="677"/>
      <c r="LT22" s="677"/>
      <c r="LU22" s="677"/>
      <c r="LV22" s="677"/>
      <c r="LW22" s="677"/>
      <c r="LX22" s="677"/>
      <c r="LY22" s="677"/>
      <c r="LZ22" s="677"/>
      <c r="MA22" s="677"/>
      <c r="MB22" s="677"/>
      <c r="MC22" s="677"/>
      <c r="MD22" s="677"/>
      <c r="ME22" s="677"/>
      <c r="MF22" s="677"/>
      <c r="MG22" s="677"/>
      <c r="MH22" s="677"/>
      <c r="MI22" s="677"/>
      <c r="MJ22" s="678"/>
      <c r="MK22" s="678"/>
      <c r="ML22" s="678"/>
      <c r="MM22" s="678"/>
      <c r="MN22" s="678"/>
      <c r="MO22" s="678"/>
      <c r="MP22" s="678"/>
      <c r="MQ22" s="678"/>
      <c r="MR22" s="678"/>
      <c r="MS22" s="678"/>
      <c r="MT22" s="678"/>
      <c r="MU22" s="678"/>
      <c r="MV22" s="678"/>
      <c r="MW22" s="678"/>
      <c r="MX22" s="678"/>
      <c r="MY22" s="678"/>
      <c r="MZ22" s="678"/>
    </row>
    <row r="23" customFormat="false" ht="12.75" hidden="false" customHeight="false" outlineLevel="0" collapsed="false">
      <c r="A23" s="672" t="n">
        <v>15</v>
      </c>
      <c r="B23" s="228" t="str">
        <f aca="false">'English Scores- Leveled papers'!B21</f>
        <v>S.Dhanalakshmi</v>
      </c>
      <c r="C23" s="228" t="str">
        <f aca="false">IF(D23="","",IF(D23&gt;0.9,"A1",IF(D23&gt;0.8,"A2",IF(D23&gt;0.7,"B1",IF(D23&gt;0.6,"B2",IF(D23&gt;0.5,"C1",IF(D23&gt;0.4,"C2",IF(D23&gt;0.32,"D",IF(D23&gt;0.2,"E1","E2")))))))))</f>
        <v>B2</v>
      </c>
      <c r="D23" s="673" t="n">
        <f aca="false">IF(B23="","",IF(COUNT(F23:MZ23)=0,"",IF(('Cover Sheet'!$AC$6="1st"),(SUM($F23:$AM23)/50),IF(('Cover Sheet'!$AC$6="2nd"),(SUM($AN23:$BW23)/50),IF(('Cover Sheet'!$AC$6="3rd"),(SUM($BX23:$DN23)/50),IF(('Cover Sheet'!$AC$6="4th"),(SUM($DO23:$FJ23)/60),IF(('Cover Sheet'!$AC$6="5th"),(SUM($FK23:HI23)/60),IF((AND('Cover Sheet'!$AC$6="6th",OR('Cover Sheet'!$AC$12="Bombay",'Cover Sheet'!$AC$12="Pune"))),(SUM($HJ23:$JL23)/85),IF((AND('Cover Sheet'!$AC$6="6th",OR('Cover Sheet'!$AC$12="Delhi",'Cover Sheet'!$AC$12="Chennai"))),(SUM($HJ23:$IU23)/60),IF((AND('Cover Sheet'!$AC$6="7th",OR('Cover Sheet'!$AC$12="Bombay",'Cover Sheet'!$AC$12="Pune"))),(SUM($JM23:$LR23)/85),IF((AND('Cover Sheet'!$AC$6="7th",OR('Cover Sheet'!$AC$12="Delhi",'Cover Sheet'!$AC$12="Chennai"))),(SUM($JM23:$LA23)/60),IF(('Cover Sheet'!$AC$6="8th"),(SUM($LS23:$MZ23)/50),"ERROR"))))))))))))</f>
        <v>0.66</v>
      </c>
      <c r="E23" s="673" t="inlineStr">
        <f aca="false">IF(COUNT(F23:IC23)=0, "", (SUMIF($F$5:$IC$5,"Yes",F23:IC23)/SUMIF('Math Scores'!$F$5:$IC$5,"Yes",'Math Scores'!$F$2:$IC$2)))</f>
        <is>
          <t/>
        </is>
      </c>
      <c r="F23" s="408"/>
      <c r="G23" s="408"/>
      <c r="H23" s="408"/>
      <c r="I23" s="408"/>
      <c r="J23" s="408"/>
      <c r="K23" s="408"/>
      <c r="L23" s="408"/>
      <c r="M23" s="408"/>
      <c r="N23" s="408"/>
      <c r="O23" s="408"/>
      <c r="P23" s="408"/>
      <c r="Q23" s="408"/>
      <c r="R23" s="408"/>
      <c r="S23" s="408"/>
      <c r="T23" s="408"/>
      <c r="U23" s="408"/>
      <c r="V23" s="408"/>
      <c r="W23" s="674"/>
      <c r="X23" s="674"/>
      <c r="Y23" s="674"/>
      <c r="Z23" s="674"/>
      <c r="AA23" s="674"/>
      <c r="AB23" s="674"/>
      <c r="AC23" s="674"/>
      <c r="AD23" s="674"/>
      <c r="AE23" s="674"/>
      <c r="AF23" s="674"/>
      <c r="AG23" s="674"/>
      <c r="AH23" s="674"/>
      <c r="AI23" s="674"/>
      <c r="AJ23" s="674"/>
      <c r="AK23" s="674"/>
      <c r="AL23" s="674"/>
      <c r="AM23" s="674"/>
      <c r="AN23" s="408"/>
      <c r="AO23" s="408"/>
      <c r="AP23" s="408"/>
      <c r="AQ23" s="408"/>
      <c r="AR23" s="408"/>
      <c r="AS23" s="408"/>
      <c r="AT23" s="408"/>
      <c r="AU23" s="408"/>
      <c r="AV23" s="408"/>
      <c r="AW23" s="408"/>
      <c r="AX23" s="408"/>
      <c r="AY23" s="408"/>
      <c r="AZ23" s="408"/>
      <c r="BA23" s="408"/>
      <c r="BB23" s="408"/>
      <c r="BC23" s="408"/>
      <c r="BD23" s="408"/>
      <c r="BE23" s="674"/>
      <c r="BF23" s="674"/>
      <c r="BG23" s="674"/>
      <c r="BH23" s="674"/>
      <c r="BI23" s="674"/>
      <c r="BJ23" s="674"/>
      <c r="BK23" s="674"/>
      <c r="BL23" s="674"/>
      <c r="BM23" s="674"/>
      <c r="BN23" s="674"/>
      <c r="BO23" s="674"/>
      <c r="BP23" s="674"/>
      <c r="BQ23" s="674"/>
      <c r="BR23" s="674"/>
      <c r="BS23" s="674"/>
      <c r="BT23" s="674"/>
      <c r="BU23" s="674"/>
      <c r="BV23" s="674"/>
      <c r="BW23" s="674"/>
      <c r="BX23" s="408" t="n">
        <v>1</v>
      </c>
      <c r="BY23" s="408" t="n">
        <v>1</v>
      </c>
      <c r="BZ23" s="408" t="n">
        <v>1</v>
      </c>
      <c r="CA23" s="408" t="n">
        <v>2</v>
      </c>
      <c r="CB23" s="408" t="n">
        <v>2</v>
      </c>
      <c r="CC23" s="408" t="n">
        <v>0</v>
      </c>
      <c r="CD23" s="408" t="n">
        <v>1</v>
      </c>
      <c r="CE23" s="408" t="n">
        <v>1</v>
      </c>
      <c r="CF23" s="408" t="n">
        <v>1</v>
      </c>
      <c r="CG23" s="408" t="n">
        <v>0</v>
      </c>
      <c r="CH23" s="408" t="n">
        <v>0.5</v>
      </c>
      <c r="CI23" s="408" t="n">
        <v>0</v>
      </c>
      <c r="CJ23" s="408" t="n">
        <v>0</v>
      </c>
      <c r="CK23" s="408" t="n">
        <v>0</v>
      </c>
      <c r="CL23" s="408" t="n">
        <v>0</v>
      </c>
      <c r="CM23" s="408" t="n">
        <v>0</v>
      </c>
      <c r="CN23" s="408" t="n">
        <v>1</v>
      </c>
      <c r="CO23" s="408" t="n">
        <v>1</v>
      </c>
      <c r="CP23" s="408" t="n">
        <v>1</v>
      </c>
      <c r="CQ23" s="408" t="n">
        <v>1</v>
      </c>
      <c r="CR23" s="674" t="n">
        <v>2</v>
      </c>
      <c r="CS23" s="674" t="n">
        <v>1</v>
      </c>
      <c r="CT23" s="674" t="n">
        <v>1</v>
      </c>
      <c r="CU23" s="674" t="n">
        <v>1</v>
      </c>
      <c r="CV23" s="674" t="n">
        <v>1</v>
      </c>
      <c r="CW23" s="674" t="n">
        <v>1</v>
      </c>
      <c r="CX23" s="674" t="n">
        <v>1</v>
      </c>
      <c r="CY23" s="674" t="n">
        <v>0</v>
      </c>
      <c r="CZ23" s="674" t="n">
        <v>0</v>
      </c>
      <c r="DA23" s="674" t="n">
        <v>0.5</v>
      </c>
      <c r="DB23" s="674" t="n">
        <v>0</v>
      </c>
      <c r="DC23" s="674" t="n">
        <v>2</v>
      </c>
      <c r="DD23" s="674" t="n">
        <v>0</v>
      </c>
      <c r="DE23" s="674" t="n">
        <v>2</v>
      </c>
      <c r="DF23" s="674" t="n">
        <v>0</v>
      </c>
      <c r="DG23" s="674" t="n">
        <v>1</v>
      </c>
      <c r="DH23" s="674" t="n">
        <v>0.5</v>
      </c>
      <c r="DI23" s="674" t="n">
        <v>1</v>
      </c>
      <c r="DJ23" s="674" t="n">
        <v>1</v>
      </c>
      <c r="DK23" s="674" t="n">
        <v>1</v>
      </c>
      <c r="DL23" s="674" t="n">
        <v>0.5</v>
      </c>
      <c r="DM23" s="674" t="n">
        <v>0</v>
      </c>
      <c r="DN23" s="674" t="n">
        <v>1</v>
      </c>
      <c r="DO23" s="408"/>
      <c r="DP23" s="408"/>
      <c r="DQ23" s="408"/>
      <c r="DR23" s="408"/>
      <c r="DS23" s="408"/>
      <c r="DT23" s="408"/>
      <c r="DU23" s="408"/>
      <c r="DV23" s="408"/>
      <c r="DW23" s="408"/>
      <c r="DX23" s="408"/>
      <c r="DY23" s="408"/>
      <c r="DZ23" s="408"/>
      <c r="EA23" s="408"/>
      <c r="EB23" s="408"/>
      <c r="EC23" s="408"/>
      <c r="ED23" s="408"/>
      <c r="EE23" s="408"/>
      <c r="EF23" s="408"/>
      <c r="EG23" s="408"/>
      <c r="EH23" s="408"/>
      <c r="EI23" s="408"/>
      <c r="EJ23" s="408"/>
      <c r="EK23" s="408"/>
      <c r="EL23" s="408"/>
      <c r="EM23" s="408"/>
      <c r="EN23" s="408"/>
      <c r="EO23" s="674"/>
      <c r="EP23" s="674"/>
      <c r="EQ23" s="674"/>
      <c r="ER23" s="674"/>
      <c r="ES23" s="674"/>
      <c r="ET23" s="674"/>
      <c r="EU23" s="674"/>
      <c r="EV23" s="674"/>
      <c r="EW23" s="674"/>
      <c r="EX23" s="674"/>
      <c r="EY23" s="674"/>
      <c r="EZ23" s="674"/>
      <c r="FA23" s="674"/>
      <c r="FB23" s="674"/>
      <c r="FC23" s="674"/>
      <c r="FD23" s="674"/>
      <c r="FE23" s="674"/>
      <c r="FF23" s="674"/>
      <c r="FG23" s="674"/>
      <c r="FH23" s="674"/>
      <c r="FI23" s="674"/>
      <c r="FJ23" s="674"/>
      <c r="FK23" s="408"/>
      <c r="FL23" s="408"/>
      <c r="FM23" s="408"/>
      <c r="FN23" s="408"/>
      <c r="FO23" s="408"/>
      <c r="FP23" s="408"/>
      <c r="FQ23" s="408"/>
      <c r="FR23" s="408"/>
      <c r="FS23" s="408"/>
      <c r="FT23" s="408"/>
      <c r="FU23" s="408"/>
      <c r="FV23" s="408"/>
      <c r="FW23" s="408"/>
      <c r="FX23" s="408"/>
      <c r="FY23" s="408"/>
      <c r="FZ23" s="408"/>
      <c r="GA23" s="408"/>
      <c r="GB23" s="408"/>
      <c r="GC23" s="408"/>
      <c r="GD23" s="408"/>
      <c r="GE23" s="408"/>
      <c r="GF23" s="408"/>
      <c r="GG23" s="408"/>
      <c r="GH23" s="408"/>
      <c r="GI23" s="408"/>
      <c r="GJ23" s="674"/>
      <c r="GK23" s="674"/>
      <c r="GL23" s="674"/>
      <c r="GM23" s="674"/>
      <c r="GN23" s="674"/>
      <c r="GO23" s="674"/>
      <c r="GP23" s="674"/>
      <c r="GQ23" s="674"/>
      <c r="GR23" s="674"/>
      <c r="GS23" s="674"/>
      <c r="GT23" s="674"/>
      <c r="GU23" s="674"/>
      <c r="GV23" s="674"/>
      <c r="GW23" s="674"/>
      <c r="GX23" s="674"/>
      <c r="GY23" s="674"/>
      <c r="GZ23" s="674"/>
      <c r="HA23" s="674"/>
      <c r="HB23" s="674"/>
      <c r="HC23" s="674"/>
      <c r="HD23" s="674"/>
      <c r="HE23" s="674"/>
      <c r="HF23" s="674"/>
      <c r="HG23" s="674"/>
      <c r="HH23" s="674"/>
      <c r="HI23" s="674"/>
      <c r="HJ23" s="408"/>
      <c r="HK23" s="408"/>
      <c r="HL23" s="408"/>
      <c r="HM23" s="408"/>
      <c r="HN23" s="408"/>
      <c r="HO23" s="408"/>
      <c r="HP23" s="408"/>
      <c r="HQ23" s="408"/>
      <c r="HR23" s="408"/>
      <c r="HS23" s="408"/>
      <c r="HT23" s="408"/>
      <c r="HU23" s="408"/>
      <c r="HV23" s="408"/>
      <c r="HW23" s="408"/>
      <c r="HX23" s="408"/>
      <c r="HY23" s="408"/>
      <c r="HZ23" s="408"/>
      <c r="IA23" s="408"/>
      <c r="IB23" s="408"/>
      <c r="IC23" s="408"/>
      <c r="ID23" s="675"/>
      <c r="IE23" s="676"/>
      <c r="IF23" s="677"/>
      <c r="IG23" s="677"/>
      <c r="IH23" s="678"/>
      <c r="II23" s="678"/>
      <c r="IJ23" s="678"/>
      <c r="IK23" s="678"/>
      <c r="IL23" s="678"/>
      <c r="IM23" s="678"/>
      <c r="IN23" s="678"/>
      <c r="IO23" s="678"/>
      <c r="IP23" s="678"/>
      <c r="IQ23" s="678"/>
      <c r="IR23" s="678"/>
      <c r="IS23" s="678"/>
      <c r="IT23" s="678"/>
      <c r="IU23" s="678"/>
      <c r="IV23" s="677"/>
      <c r="IW23" s="677"/>
      <c r="IX23" s="677"/>
      <c r="IY23" s="677"/>
      <c r="IZ23" s="677"/>
      <c r="JA23" s="677"/>
      <c r="JB23" s="677"/>
      <c r="JC23" s="677"/>
      <c r="JD23" s="677"/>
      <c r="JE23" s="677"/>
      <c r="JF23" s="677"/>
      <c r="JG23" s="677"/>
      <c r="JH23" s="677"/>
      <c r="JI23" s="677"/>
      <c r="JJ23" s="677"/>
      <c r="JK23" s="677"/>
      <c r="JL23" s="677"/>
      <c r="JM23" s="678"/>
      <c r="JN23" s="678"/>
      <c r="JO23" s="678"/>
      <c r="JP23" s="678"/>
      <c r="JQ23" s="678"/>
      <c r="JR23" s="678"/>
      <c r="JS23" s="678"/>
      <c r="JT23" s="678"/>
      <c r="JU23" s="678"/>
      <c r="JV23" s="678"/>
      <c r="JW23" s="678"/>
      <c r="JX23" s="678"/>
      <c r="JY23" s="678"/>
      <c r="JZ23" s="678"/>
      <c r="KA23" s="678"/>
      <c r="KB23" s="678"/>
      <c r="KC23" s="678"/>
      <c r="KD23" s="678"/>
      <c r="KE23" s="678"/>
      <c r="KF23" s="678"/>
      <c r="KG23" s="678"/>
      <c r="KH23" s="677"/>
      <c r="KI23" s="677"/>
      <c r="KJ23" s="677"/>
      <c r="KK23" s="677"/>
      <c r="KL23" s="677"/>
      <c r="KM23" s="677"/>
      <c r="KN23" s="677"/>
      <c r="KO23" s="677"/>
      <c r="KP23" s="677"/>
      <c r="KQ23" s="677"/>
      <c r="KR23" s="677"/>
      <c r="KS23" s="677"/>
      <c r="KT23" s="677"/>
      <c r="KU23" s="677"/>
      <c r="KV23" s="677"/>
      <c r="KW23" s="677"/>
      <c r="KX23" s="677"/>
      <c r="KY23" s="677"/>
      <c r="KZ23" s="677"/>
      <c r="LA23" s="677"/>
      <c r="LB23" s="678"/>
      <c r="LC23" s="678"/>
      <c r="LD23" s="678"/>
      <c r="LE23" s="678"/>
      <c r="LF23" s="678"/>
      <c r="LG23" s="678"/>
      <c r="LH23" s="678"/>
      <c r="LI23" s="678"/>
      <c r="LJ23" s="678"/>
      <c r="LK23" s="678"/>
      <c r="LL23" s="678"/>
      <c r="LM23" s="678"/>
      <c r="LN23" s="678"/>
      <c r="LO23" s="678"/>
      <c r="LP23" s="678"/>
      <c r="LQ23" s="678"/>
      <c r="LR23" s="678"/>
      <c r="LS23" s="677"/>
      <c r="LT23" s="677"/>
      <c r="LU23" s="677"/>
      <c r="LV23" s="677"/>
      <c r="LW23" s="677"/>
      <c r="LX23" s="677"/>
      <c r="LY23" s="677"/>
      <c r="LZ23" s="677"/>
      <c r="MA23" s="677"/>
      <c r="MB23" s="677"/>
      <c r="MC23" s="677"/>
      <c r="MD23" s="677"/>
      <c r="ME23" s="677"/>
      <c r="MF23" s="677"/>
      <c r="MG23" s="677"/>
      <c r="MH23" s="677"/>
      <c r="MI23" s="677"/>
      <c r="MJ23" s="678"/>
      <c r="MK23" s="678"/>
      <c r="ML23" s="678"/>
      <c r="MM23" s="678"/>
      <c r="MN23" s="678"/>
      <c r="MO23" s="678"/>
      <c r="MP23" s="678"/>
      <c r="MQ23" s="678"/>
      <c r="MR23" s="678"/>
      <c r="MS23" s="678"/>
      <c r="MT23" s="678"/>
      <c r="MU23" s="678"/>
      <c r="MV23" s="678"/>
      <c r="MW23" s="678"/>
      <c r="MX23" s="678"/>
      <c r="MY23" s="678"/>
      <c r="MZ23" s="678"/>
    </row>
    <row r="24" customFormat="false" ht="12.75" hidden="false" customHeight="false" outlineLevel="0" collapsed="false">
      <c r="A24" s="672" t="n">
        <v>16</v>
      </c>
      <c r="B24" s="228" t="str">
        <f aca="false">'English Scores- Leveled papers'!B22</f>
        <v>S.Mounika</v>
      </c>
      <c r="C24" s="228" t="str">
        <f aca="false">IF(D24="","",IF(D24&gt;0.9,"A1",IF(D24&gt;0.8,"A2",IF(D24&gt;0.7,"B1",IF(D24&gt;0.6,"B2",IF(D24&gt;0.5,"C1",IF(D24&gt;0.4,"C2",IF(D24&gt;0.32,"D",IF(D24&gt;0.2,"E1","E2")))))))))</f>
        <v>B2</v>
      </c>
      <c r="D24" s="673" t="n">
        <f aca="false">IF(B24="","",IF(COUNT(F24:MZ24)=0,"",IF(('Cover Sheet'!$AC$6="1st"),(SUM($F24:$AM24)/50),IF(('Cover Sheet'!$AC$6="2nd"),(SUM($AN24:$BW24)/50),IF(('Cover Sheet'!$AC$6="3rd"),(SUM($BX24:$DN24)/50),IF(('Cover Sheet'!$AC$6="4th"),(SUM($DO24:$FJ24)/60),IF(('Cover Sheet'!$AC$6="5th"),(SUM($FK24:HI24)/60),IF((AND('Cover Sheet'!$AC$6="6th",OR('Cover Sheet'!$AC$12="Bombay",'Cover Sheet'!$AC$12="Pune"))),(SUM($HJ24:$JL24)/85),IF((AND('Cover Sheet'!$AC$6="6th",OR('Cover Sheet'!$AC$12="Delhi",'Cover Sheet'!$AC$12="Chennai"))),(SUM($HJ24:$IU24)/60),IF((AND('Cover Sheet'!$AC$6="7th",OR('Cover Sheet'!$AC$12="Bombay",'Cover Sheet'!$AC$12="Pune"))),(SUM($JM24:$LR24)/85),IF((AND('Cover Sheet'!$AC$6="7th",OR('Cover Sheet'!$AC$12="Delhi",'Cover Sheet'!$AC$12="Chennai"))),(SUM($JM24:$LA24)/60),IF(('Cover Sheet'!$AC$6="8th"),(SUM($LS24:$MZ24)/50),"ERROR"))))))))))))</f>
        <v>0.64</v>
      </c>
      <c r="E24" s="673" t="inlineStr">
        <f aca="false">IF(COUNT(F24:IC24)=0, "", (SUMIF($F$5:$IC$5,"Yes",F24:IC24)/SUMIF('Math Scores'!$F$5:$IC$5,"Yes",'Math Scores'!$F$2:$IC$2)))</f>
        <is>
          <t/>
        </is>
      </c>
      <c r="F24" s="408"/>
      <c r="G24" s="408"/>
      <c r="H24" s="408"/>
      <c r="I24" s="408"/>
      <c r="J24" s="408"/>
      <c r="K24" s="408"/>
      <c r="L24" s="408"/>
      <c r="M24" s="408"/>
      <c r="N24" s="408"/>
      <c r="O24" s="408"/>
      <c r="P24" s="408"/>
      <c r="Q24" s="408"/>
      <c r="R24" s="408"/>
      <c r="S24" s="408"/>
      <c r="T24" s="408"/>
      <c r="U24" s="408"/>
      <c r="V24" s="408"/>
      <c r="W24" s="674"/>
      <c r="X24" s="674"/>
      <c r="Y24" s="674"/>
      <c r="Z24" s="674"/>
      <c r="AA24" s="674"/>
      <c r="AB24" s="674"/>
      <c r="AC24" s="674"/>
      <c r="AD24" s="674"/>
      <c r="AE24" s="674"/>
      <c r="AF24" s="674"/>
      <c r="AG24" s="674"/>
      <c r="AH24" s="674"/>
      <c r="AI24" s="674"/>
      <c r="AJ24" s="674"/>
      <c r="AK24" s="674"/>
      <c r="AL24" s="674"/>
      <c r="AM24" s="674"/>
      <c r="AN24" s="408"/>
      <c r="AO24" s="408"/>
      <c r="AP24" s="408"/>
      <c r="AQ24" s="408"/>
      <c r="AR24" s="408"/>
      <c r="AS24" s="408"/>
      <c r="AT24" s="408"/>
      <c r="AU24" s="408"/>
      <c r="AV24" s="408"/>
      <c r="AW24" s="408"/>
      <c r="AX24" s="408"/>
      <c r="AY24" s="408"/>
      <c r="AZ24" s="408"/>
      <c r="BA24" s="408"/>
      <c r="BB24" s="408"/>
      <c r="BC24" s="408"/>
      <c r="BD24" s="408"/>
      <c r="BE24" s="674"/>
      <c r="BF24" s="674"/>
      <c r="BG24" s="674"/>
      <c r="BH24" s="674"/>
      <c r="BI24" s="674"/>
      <c r="BJ24" s="674"/>
      <c r="BK24" s="674"/>
      <c r="BL24" s="674"/>
      <c r="BM24" s="674"/>
      <c r="BN24" s="674"/>
      <c r="BO24" s="674"/>
      <c r="BP24" s="674"/>
      <c r="BQ24" s="674"/>
      <c r="BR24" s="674"/>
      <c r="BS24" s="674"/>
      <c r="BT24" s="674"/>
      <c r="BU24" s="674"/>
      <c r="BV24" s="674"/>
      <c r="BW24" s="674"/>
      <c r="BX24" s="408" t="n">
        <v>0</v>
      </c>
      <c r="BY24" s="408" t="n">
        <v>1</v>
      </c>
      <c r="BZ24" s="408" t="n">
        <v>1</v>
      </c>
      <c r="CA24" s="408" t="n">
        <v>2</v>
      </c>
      <c r="CB24" s="408" t="n">
        <v>2</v>
      </c>
      <c r="CC24" s="408" t="n">
        <v>1</v>
      </c>
      <c r="CD24" s="408" t="n">
        <v>0.5</v>
      </c>
      <c r="CE24" s="408" t="n">
        <v>1</v>
      </c>
      <c r="CF24" s="408" t="n">
        <v>1</v>
      </c>
      <c r="CG24" s="408" t="n">
        <v>0</v>
      </c>
      <c r="CH24" s="408" t="n">
        <v>1</v>
      </c>
      <c r="CI24" s="408" t="n">
        <v>1</v>
      </c>
      <c r="CJ24" s="408" t="n">
        <v>1</v>
      </c>
      <c r="CK24" s="408" t="n">
        <v>1</v>
      </c>
      <c r="CL24" s="408" t="n">
        <v>0</v>
      </c>
      <c r="CM24" s="408" t="n">
        <v>0</v>
      </c>
      <c r="CN24" s="408" t="n">
        <v>1</v>
      </c>
      <c r="CO24" s="408" t="n">
        <v>1</v>
      </c>
      <c r="CP24" s="408" t="n">
        <v>1</v>
      </c>
      <c r="CQ24" s="408" t="n">
        <v>1</v>
      </c>
      <c r="CR24" s="674" t="n">
        <v>1</v>
      </c>
      <c r="CS24" s="674" t="n">
        <v>0</v>
      </c>
      <c r="CT24" s="674" t="n">
        <v>1</v>
      </c>
      <c r="CU24" s="674" t="n">
        <v>0</v>
      </c>
      <c r="CV24" s="674" t="n">
        <v>1</v>
      </c>
      <c r="CW24" s="674" t="n">
        <v>1</v>
      </c>
      <c r="CX24" s="674" t="n">
        <v>0.5</v>
      </c>
      <c r="CY24" s="674" t="n">
        <v>1</v>
      </c>
      <c r="CZ24" s="674" t="n">
        <v>1</v>
      </c>
      <c r="DA24" s="674" t="n">
        <v>0.5</v>
      </c>
      <c r="DB24" s="674" t="n">
        <v>0</v>
      </c>
      <c r="DC24" s="674" t="n">
        <v>1</v>
      </c>
      <c r="DD24" s="674" t="n">
        <v>0</v>
      </c>
      <c r="DE24" s="674" t="n">
        <v>2</v>
      </c>
      <c r="DF24" s="674" t="n">
        <v>0</v>
      </c>
      <c r="DG24" s="674" t="n">
        <v>1</v>
      </c>
      <c r="DH24" s="674" t="n">
        <v>1</v>
      </c>
      <c r="DI24" s="674" t="n">
        <v>0</v>
      </c>
      <c r="DJ24" s="674" t="n">
        <v>1</v>
      </c>
      <c r="DK24" s="674" t="n">
        <v>0</v>
      </c>
      <c r="DL24" s="674" t="n">
        <v>0.5</v>
      </c>
      <c r="DM24" s="674" t="n">
        <v>0.5</v>
      </c>
      <c r="DN24" s="674" t="n">
        <v>0.5</v>
      </c>
      <c r="DO24" s="408"/>
      <c r="DP24" s="408"/>
      <c r="DQ24" s="408"/>
      <c r="DR24" s="408"/>
      <c r="DS24" s="408"/>
      <c r="DT24" s="408"/>
      <c r="DU24" s="408"/>
      <c r="DV24" s="408"/>
      <c r="DW24" s="408"/>
      <c r="DX24" s="408"/>
      <c r="DY24" s="408"/>
      <c r="DZ24" s="408"/>
      <c r="EA24" s="408"/>
      <c r="EB24" s="408"/>
      <c r="EC24" s="408"/>
      <c r="ED24" s="408"/>
      <c r="EE24" s="408"/>
      <c r="EF24" s="408"/>
      <c r="EG24" s="408"/>
      <c r="EH24" s="408"/>
      <c r="EI24" s="408"/>
      <c r="EJ24" s="408"/>
      <c r="EK24" s="408"/>
      <c r="EL24" s="408"/>
      <c r="EM24" s="408"/>
      <c r="EN24" s="408"/>
      <c r="EO24" s="674"/>
      <c r="EP24" s="674"/>
      <c r="EQ24" s="674"/>
      <c r="ER24" s="674"/>
      <c r="ES24" s="674"/>
      <c r="ET24" s="674"/>
      <c r="EU24" s="674"/>
      <c r="EV24" s="674"/>
      <c r="EW24" s="674"/>
      <c r="EX24" s="674"/>
      <c r="EY24" s="674"/>
      <c r="EZ24" s="674"/>
      <c r="FA24" s="674"/>
      <c r="FB24" s="674"/>
      <c r="FC24" s="674"/>
      <c r="FD24" s="674"/>
      <c r="FE24" s="674"/>
      <c r="FF24" s="674"/>
      <c r="FG24" s="674"/>
      <c r="FH24" s="674"/>
      <c r="FI24" s="674"/>
      <c r="FJ24" s="674"/>
      <c r="FK24" s="408"/>
      <c r="FL24" s="408"/>
      <c r="FM24" s="408"/>
      <c r="FN24" s="408"/>
      <c r="FO24" s="408"/>
      <c r="FP24" s="408"/>
      <c r="FQ24" s="408"/>
      <c r="FR24" s="408"/>
      <c r="FS24" s="408"/>
      <c r="FT24" s="408"/>
      <c r="FU24" s="408"/>
      <c r="FV24" s="408"/>
      <c r="FW24" s="408"/>
      <c r="FX24" s="408"/>
      <c r="FY24" s="408"/>
      <c r="FZ24" s="408"/>
      <c r="GA24" s="408"/>
      <c r="GB24" s="408"/>
      <c r="GC24" s="408"/>
      <c r="GD24" s="408"/>
      <c r="GE24" s="408"/>
      <c r="GF24" s="408"/>
      <c r="GG24" s="408"/>
      <c r="GH24" s="408"/>
      <c r="GI24" s="408"/>
      <c r="GJ24" s="674"/>
      <c r="GK24" s="674"/>
      <c r="GL24" s="674"/>
      <c r="GM24" s="674"/>
      <c r="GN24" s="674"/>
      <c r="GO24" s="674"/>
      <c r="GP24" s="674"/>
      <c r="GQ24" s="674"/>
      <c r="GR24" s="674"/>
      <c r="GS24" s="674"/>
      <c r="GT24" s="674"/>
      <c r="GU24" s="674"/>
      <c r="GV24" s="674"/>
      <c r="GW24" s="674"/>
      <c r="GX24" s="674"/>
      <c r="GY24" s="674"/>
      <c r="GZ24" s="674"/>
      <c r="HA24" s="674"/>
      <c r="HB24" s="674"/>
      <c r="HC24" s="674"/>
      <c r="HD24" s="674"/>
      <c r="HE24" s="674"/>
      <c r="HF24" s="674"/>
      <c r="HG24" s="674"/>
      <c r="HH24" s="674"/>
      <c r="HI24" s="674"/>
      <c r="HJ24" s="408"/>
      <c r="HK24" s="408"/>
      <c r="HL24" s="408"/>
      <c r="HM24" s="408"/>
      <c r="HN24" s="408"/>
      <c r="HO24" s="408"/>
      <c r="HP24" s="408"/>
      <c r="HQ24" s="408"/>
      <c r="HR24" s="408"/>
      <c r="HS24" s="408"/>
      <c r="HT24" s="408"/>
      <c r="HU24" s="408"/>
      <c r="HV24" s="408"/>
      <c r="HW24" s="408"/>
      <c r="HX24" s="408"/>
      <c r="HY24" s="408"/>
      <c r="HZ24" s="408"/>
      <c r="IA24" s="408"/>
      <c r="IB24" s="408"/>
      <c r="IC24" s="408"/>
      <c r="ID24" s="675"/>
      <c r="IE24" s="676"/>
      <c r="IF24" s="677"/>
      <c r="IG24" s="677"/>
      <c r="IH24" s="678"/>
      <c r="II24" s="678"/>
      <c r="IJ24" s="678"/>
      <c r="IK24" s="678"/>
      <c r="IL24" s="678"/>
      <c r="IM24" s="678"/>
      <c r="IN24" s="678"/>
      <c r="IO24" s="678"/>
      <c r="IP24" s="678"/>
      <c r="IQ24" s="678"/>
      <c r="IR24" s="678"/>
      <c r="IS24" s="678"/>
      <c r="IT24" s="678"/>
      <c r="IU24" s="678"/>
      <c r="IV24" s="677"/>
      <c r="IW24" s="677"/>
      <c r="IX24" s="677"/>
      <c r="IY24" s="677"/>
      <c r="IZ24" s="677"/>
      <c r="JA24" s="677"/>
      <c r="JB24" s="677"/>
      <c r="JC24" s="677"/>
      <c r="JD24" s="677"/>
      <c r="JE24" s="677"/>
      <c r="JF24" s="677"/>
      <c r="JG24" s="677"/>
      <c r="JH24" s="677"/>
      <c r="JI24" s="677"/>
      <c r="JJ24" s="677"/>
      <c r="JK24" s="677"/>
      <c r="JL24" s="677"/>
      <c r="JM24" s="678"/>
      <c r="JN24" s="678"/>
      <c r="JO24" s="678"/>
      <c r="JP24" s="678"/>
      <c r="JQ24" s="678"/>
      <c r="JR24" s="678"/>
      <c r="JS24" s="678"/>
      <c r="JT24" s="678"/>
      <c r="JU24" s="678"/>
      <c r="JV24" s="678"/>
      <c r="JW24" s="678"/>
      <c r="JX24" s="678"/>
      <c r="JY24" s="678"/>
      <c r="JZ24" s="678"/>
      <c r="KA24" s="678"/>
      <c r="KB24" s="678"/>
      <c r="KC24" s="678"/>
      <c r="KD24" s="678"/>
      <c r="KE24" s="678"/>
      <c r="KF24" s="678"/>
      <c r="KG24" s="678"/>
      <c r="KH24" s="677"/>
      <c r="KI24" s="677"/>
      <c r="KJ24" s="677"/>
      <c r="KK24" s="677"/>
      <c r="KL24" s="677"/>
      <c r="KM24" s="677"/>
      <c r="KN24" s="677"/>
      <c r="KO24" s="677"/>
      <c r="KP24" s="677"/>
      <c r="KQ24" s="677"/>
      <c r="KR24" s="677"/>
      <c r="KS24" s="677"/>
      <c r="KT24" s="677"/>
      <c r="KU24" s="677"/>
      <c r="KV24" s="677"/>
      <c r="KW24" s="677"/>
      <c r="KX24" s="677"/>
      <c r="KY24" s="677"/>
      <c r="KZ24" s="677"/>
      <c r="LA24" s="677"/>
      <c r="LB24" s="678"/>
      <c r="LC24" s="678"/>
      <c r="LD24" s="678"/>
      <c r="LE24" s="678"/>
      <c r="LF24" s="678"/>
      <c r="LG24" s="678"/>
      <c r="LH24" s="678"/>
      <c r="LI24" s="678"/>
      <c r="LJ24" s="678"/>
      <c r="LK24" s="678"/>
      <c r="LL24" s="678"/>
      <c r="LM24" s="678"/>
      <c r="LN24" s="678"/>
      <c r="LO24" s="678"/>
      <c r="LP24" s="678"/>
      <c r="LQ24" s="678"/>
      <c r="LR24" s="678"/>
      <c r="LS24" s="677"/>
      <c r="LT24" s="677"/>
      <c r="LU24" s="677"/>
      <c r="LV24" s="677"/>
      <c r="LW24" s="677"/>
      <c r="LX24" s="677"/>
      <c r="LY24" s="677"/>
      <c r="LZ24" s="677"/>
      <c r="MA24" s="677"/>
      <c r="MB24" s="677"/>
      <c r="MC24" s="677"/>
      <c r="MD24" s="677"/>
      <c r="ME24" s="677"/>
      <c r="MF24" s="677"/>
      <c r="MG24" s="677"/>
      <c r="MH24" s="677"/>
      <c r="MI24" s="677"/>
      <c r="MJ24" s="678"/>
      <c r="MK24" s="678"/>
      <c r="ML24" s="678"/>
      <c r="MM24" s="678"/>
      <c r="MN24" s="678"/>
      <c r="MO24" s="678"/>
      <c r="MP24" s="678"/>
      <c r="MQ24" s="678"/>
      <c r="MR24" s="678"/>
      <c r="MS24" s="678"/>
      <c r="MT24" s="678"/>
      <c r="MU24" s="678"/>
      <c r="MV24" s="678"/>
      <c r="MW24" s="678"/>
      <c r="MX24" s="678"/>
      <c r="MY24" s="678"/>
      <c r="MZ24" s="678"/>
    </row>
    <row r="25" customFormat="false" ht="12.75" hidden="false" customHeight="false" outlineLevel="0" collapsed="false">
      <c r="A25" s="672" t="n">
        <v>17</v>
      </c>
      <c r="B25" s="228" t="str">
        <f aca="false">'English Scores- Leveled papers'!B23</f>
        <v>S.Swati</v>
      </c>
      <c r="C25" s="228" t="str">
        <f aca="false">IF(D25="","",IF(D25&gt;0.9,"A1",IF(D25&gt;0.8,"A2",IF(D25&gt;0.7,"B1",IF(D25&gt;0.6,"B2",IF(D25&gt;0.5,"C1",IF(D25&gt;0.4,"C2",IF(D25&gt;0.32,"D",IF(D25&gt;0.2,"E1","E2")))))))))</f>
        <v>E1</v>
      </c>
      <c r="D25" s="673" t="n">
        <f aca="false">IF(B25="","",IF(COUNT(F25:MZ25)=0,"",IF(('Cover Sheet'!$AC$6="1st"),(SUM($F25:$AM25)/50),IF(('Cover Sheet'!$AC$6="2nd"),(SUM($AN25:$BW25)/50),IF(('Cover Sheet'!$AC$6="3rd"),(SUM($BX25:$DN25)/50),IF(('Cover Sheet'!$AC$6="4th"),(SUM($DO25:$FJ25)/60),IF(('Cover Sheet'!$AC$6="5th"),(SUM($FK25:HI25)/60),IF((AND('Cover Sheet'!$AC$6="6th",OR('Cover Sheet'!$AC$12="Bombay",'Cover Sheet'!$AC$12="Pune"))),(SUM($HJ25:$JL25)/85),IF((AND('Cover Sheet'!$AC$6="6th",OR('Cover Sheet'!$AC$12="Delhi",'Cover Sheet'!$AC$12="Chennai"))),(SUM($HJ25:$IU25)/60),IF((AND('Cover Sheet'!$AC$6="7th",OR('Cover Sheet'!$AC$12="Bombay",'Cover Sheet'!$AC$12="Pune"))),(SUM($JM25:$LR25)/85),IF((AND('Cover Sheet'!$AC$6="7th",OR('Cover Sheet'!$AC$12="Delhi",'Cover Sheet'!$AC$12="Chennai"))),(SUM($JM25:$LA25)/60),IF(('Cover Sheet'!$AC$6="8th"),(SUM($LS25:$MZ25)/50),"ERROR"))))))))))))</f>
        <v>0.22</v>
      </c>
      <c r="E25" s="673" t="inlineStr">
        <f aca="false">IF(COUNT(F25:IC25)=0, "", (SUMIF($F$5:$IC$5,"Yes",F25:IC25)/SUMIF('Math Scores'!$F$5:$IC$5,"Yes",'Math Scores'!$F$2:$IC$2)))</f>
        <is>
          <t/>
        </is>
      </c>
      <c r="F25" s="408"/>
      <c r="G25" s="408"/>
      <c r="H25" s="408"/>
      <c r="I25" s="408"/>
      <c r="J25" s="408"/>
      <c r="K25" s="408"/>
      <c r="L25" s="408"/>
      <c r="M25" s="408"/>
      <c r="N25" s="408"/>
      <c r="O25" s="408"/>
      <c r="P25" s="408"/>
      <c r="Q25" s="408"/>
      <c r="R25" s="408"/>
      <c r="S25" s="408"/>
      <c r="T25" s="408"/>
      <c r="U25" s="408"/>
      <c r="V25" s="408"/>
      <c r="W25" s="674"/>
      <c r="X25" s="674"/>
      <c r="Y25" s="674"/>
      <c r="Z25" s="674"/>
      <c r="AA25" s="674"/>
      <c r="AB25" s="674"/>
      <c r="AC25" s="674"/>
      <c r="AD25" s="674"/>
      <c r="AE25" s="674"/>
      <c r="AF25" s="674"/>
      <c r="AG25" s="674"/>
      <c r="AH25" s="674"/>
      <c r="AI25" s="674"/>
      <c r="AJ25" s="674"/>
      <c r="AK25" s="674"/>
      <c r="AL25" s="674"/>
      <c r="AM25" s="674"/>
      <c r="AN25" s="408"/>
      <c r="AO25" s="408"/>
      <c r="AP25" s="408"/>
      <c r="AQ25" s="408"/>
      <c r="AR25" s="408"/>
      <c r="AS25" s="408"/>
      <c r="AT25" s="408"/>
      <c r="AU25" s="408"/>
      <c r="AV25" s="408"/>
      <c r="AW25" s="408"/>
      <c r="AX25" s="408"/>
      <c r="AY25" s="408"/>
      <c r="AZ25" s="408"/>
      <c r="BA25" s="408"/>
      <c r="BB25" s="408"/>
      <c r="BC25" s="408"/>
      <c r="BD25" s="408"/>
      <c r="BE25" s="674"/>
      <c r="BF25" s="674"/>
      <c r="BG25" s="674"/>
      <c r="BH25" s="674"/>
      <c r="BI25" s="674"/>
      <c r="BJ25" s="674"/>
      <c r="BK25" s="674"/>
      <c r="BL25" s="674"/>
      <c r="BM25" s="674"/>
      <c r="BN25" s="674"/>
      <c r="BO25" s="674"/>
      <c r="BP25" s="674"/>
      <c r="BQ25" s="674"/>
      <c r="BR25" s="674"/>
      <c r="BS25" s="674"/>
      <c r="BT25" s="674"/>
      <c r="BU25" s="674"/>
      <c r="BV25" s="674"/>
      <c r="BW25" s="674"/>
      <c r="BX25" s="408" t="n">
        <v>0.5</v>
      </c>
      <c r="BY25" s="408" t="n">
        <v>1</v>
      </c>
      <c r="BZ25" s="408" t="n">
        <v>0</v>
      </c>
      <c r="CA25" s="408" t="n">
        <v>2</v>
      </c>
      <c r="CB25" s="408" t="n">
        <v>1</v>
      </c>
      <c r="CC25" s="408" t="n">
        <v>0</v>
      </c>
      <c r="CD25" s="408" t="n">
        <v>0</v>
      </c>
      <c r="CE25" s="408" t="n">
        <v>1</v>
      </c>
      <c r="CF25" s="408" t="n">
        <v>0</v>
      </c>
      <c r="CG25" s="408" t="n">
        <v>0</v>
      </c>
      <c r="CH25" s="408" t="n">
        <v>0</v>
      </c>
      <c r="CI25" s="408" t="n">
        <v>1</v>
      </c>
      <c r="CJ25" s="408" t="n">
        <v>0</v>
      </c>
      <c r="CK25" s="408" t="n">
        <v>0</v>
      </c>
      <c r="CL25" s="408" t="n">
        <v>0</v>
      </c>
      <c r="CM25" s="408" t="n">
        <v>0</v>
      </c>
      <c r="CN25" s="408" t="n">
        <v>0</v>
      </c>
      <c r="CO25" s="408" t="n">
        <v>0</v>
      </c>
      <c r="CP25" s="408" t="n">
        <v>1</v>
      </c>
      <c r="CQ25" s="408" t="n">
        <v>0</v>
      </c>
      <c r="CR25" s="674" t="n">
        <v>0</v>
      </c>
      <c r="CS25" s="674" t="n">
        <v>0</v>
      </c>
      <c r="CT25" s="674" t="n">
        <v>0</v>
      </c>
      <c r="CU25" s="674" t="n">
        <v>0</v>
      </c>
      <c r="CV25" s="674" t="n">
        <v>0</v>
      </c>
      <c r="CW25" s="674" t="n">
        <v>1</v>
      </c>
      <c r="CX25" s="674" t="n">
        <v>1</v>
      </c>
      <c r="CY25" s="674" t="n">
        <v>0</v>
      </c>
      <c r="CZ25" s="674" t="n">
        <v>0</v>
      </c>
      <c r="DA25" s="674" t="n">
        <v>0</v>
      </c>
      <c r="DB25" s="674" t="n">
        <v>0</v>
      </c>
      <c r="DC25" s="674" t="n">
        <v>0</v>
      </c>
      <c r="DD25" s="674" t="n">
        <v>0</v>
      </c>
      <c r="DE25" s="674" t="n">
        <v>0</v>
      </c>
      <c r="DF25" s="674" t="n">
        <v>0</v>
      </c>
      <c r="DG25" s="674" t="n">
        <v>0</v>
      </c>
      <c r="DH25" s="674" t="n">
        <v>0</v>
      </c>
      <c r="DI25" s="674" t="n">
        <v>0</v>
      </c>
      <c r="DJ25" s="674" t="n">
        <v>1</v>
      </c>
      <c r="DK25" s="674" t="n">
        <v>0.5</v>
      </c>
      <c r="DL25" s="674" t="n">
        <v>0</v>
      </c>
      <c r="DM25" s="674" t="n">
        <v>0</v>
      </c>
      <c r="DN25" s="674" t="n">
        <v>0</v>
      </c>
      <c r="DO25" s="408"/>
      <c r="DP25" s="408"/>
      <c r="DQ25" s="408"/>
      <c r="DR25" s="408"/>
      <c r="DS25" s="408"/>
      <c r="DT25" s="408"/>
      <c r="DU25" s="408"/>
      <c r="DV25" s="408"/>
      <c r="DW25" s="408"/>
      <c r="DX25" s="408"/>
      <c r="DY25" s="408"/>
      <c r="DZ25" s="408"/>
      <c r="EA25" s="408"/>
      <c r="EB25" s="408"/>
      <c r="EC25" s="408"/>
      <c r="ED25" s="408"/>
      <c r="EE25" s="408"/>
      <c r="EF25" s="408"/>
      <c r="EG25" s="408"/>
      <c r="EH25" s="408"/>
      <c r="EI25" s="408"/>
      <c r="EJ25" s="408"/>
      <c r="EK25" s="408"/>
      <c r="EL25" s="408"/>
      <c r="EM25" s="408"/>
      <c r="EN25" s="408"/>
      <c r="EO25" s="674"/>
      <c r="EP25" s="674"/>
      <c r="EQ25" s="674"/>
      <c r="ER25" s="674"/>
      <c r="ES25" s="674"/>
      <c r="ET25" s="674"/>
      <c r="EU25" s="674"/>
      <c r="EV25" s="674"/>
      <c r="EW25" s="674"/>
      <c r="EX25" s="674"/>
      <c r="EY25" s="674"/>
      <c r="EZ25" s="674"/>
      <c r="FA25" s="674"/>
      <c r="FB25" s="674"/>
      <c r="FC25" s="674"/>
      <c r="FD25" s="674"/>
      <c r="FE25" s="674"/>
      <c r="FF25" s="674"/>
      <c r="FG25" s="674"/>
      <c r="FH25" s="674"/>
      <c r="FI25" s="674"/>
      <c r="FJ25" s="674"/>
      <c r="FK25" s="408"/>
      <c r="FL25" s="408"/>
      <c r="FM25" s="408"/>
      <c r="FN25" s="408"/>
      <c r="FO25" s="408"/>
      <c r="FP25" s="408"/>
      <c r="FQ25" s="408"/>
      <c r="FR25" s="408"/>
      <c r="FS25" s="408"/>
      <c r="FT25" s="408"/>
      <c r="FU25" s="408"/>
      <c r="FV25" s="408"/>
      <c r="FW25" s="408"/>
      <c r="FX25" s="408"/>
      <c r="FY25" s="408"/>
      <c r="FZ25" s="408"/>
      <c r="GA25" s="408"/>
      <c r="GB25" s="408"/>
      <c r="GC25" s="408"/>
      <c r="GD25" s="408"/>
      <c r="GE25" s="408"/>
      <c r="GF25" s="408"/>
      <c r="GG25" s="408"/>
      <c r="GH25" s="408"/>
      <c r="GI25" s="408"/>
      <c r="GJ25" s="674"/>
      <c r="GK25" s="674"/>
      <c r="GL25" s="674"/>
      <c r="GM25" s="674"/>
      <c r="GN25" s="674"/>
      <c r="GO25" s="674"/>
      <c r="GP25" s="674"/>
      <c r="GQ25" s="674"/>
      <c r="GR25" s="674"/>
      <c r="GS25" s="674"/>
      <c r="GT25" s="674"/>
      <c r="GU25" s="674"/>
      <c r="GV25" s="674"/>
      <c r="GW25" s="674"/>
      <c r="GX25" s="674"/>
      <c r="GY25" s="674"/>
      <c r="GZ25" s="674"/>
      <c r="HA25" s="674"/>
      <c r="HB25" s="674"/>
      <c r="HC25" s="674"/>
      <c r="HD25" s="674"/>
      <c r="HE25" s="674"/>
      <c r="HF25" s="674"/>
      <c r="HG25" s="674"/>
      <c r="HH25" s="674"/>
      <c r="HI25" s="674"/>
      <c r="HJ25" s="408"/>
      <c r="HK25" s="408"/>
      <c r="HL25" s="408"/>
      <c r="HM25" s="408"/>
      <c r="HN25" s="408"/>
      <c r="HO25" s="408"/>
      <c r="HP25" s="408"/>
      <c r="HQ25" s="408"/>
      <c r="HR25" s="408"/>
      <c r="HS25" s="408"/>
      <c r="HT25" s="408"/>
      <c r="HU25" s="408"/>
      <c r="HV25" s="408"/>
      <c r="HW25" s="408"/>
      <c r="HX25" s="408"/>
      <c r="HY25" s="408"/>
      <c r="HZ25" s="408"/>
      <c r="IA25" s="408"/>
      <c r="IB25" s="408"/>
      <c r="IC25" s="408"/>
      <c r="ID25" s="675"/>
      <c r="IE25" s="676"/>
      <c r="IF25" s="677"/>
      <c r="IG25" s="677"/>
      <c r="IH25" s="678"/>
      <c r="II25" s="678"/>
      <c r="IJ25" s="678"/>
      <c r="IK25" s="678"/>
      <c r="IL25" s="678"/>
      <c r="IM25" s="678"/>
      <c r="IN25" s="678"/>
      <c r="IO25" s="678"/>
      <c r="IP25" s="678"/>
      <c r="IQ25" s="678"/>
      <c r="IR25" s="678"/>
      <c r="IS25" s="678"/>
      <c r="IT25" s="678"/>
      <c r="IU25" s="678"/>
      <c r="IV25" s="677"/>
      <c r="IW25" s="677"/>
      <c r="IX25" s="677"/>
      <c r="IY25" s="677"/>
      <c r="IZ25" s="677"/>
      <c r="JA25" s="677"/>
      <c r="JB25" s="677"/>
      <c r="JC25" s="677"/>
      <c r="JD25" s="677"/>
      <c r="JE25" s="677"/>
      <c r="JF25" s="677"/>
      <c r="JG25" s="677"/>
      <c r="JH25" s="677"/>
      <c r="JI25" s="677"/>
      <c r="JJ25" s="677"/>
      <c r="JK25" s="677"/>
      <c r="JL25" s="677"/>
      <c r="JM25" s="678"/>
      <c r="JN25" s="678"/>
      <c r="JO25" s="678"/>
      <c r="JP25" s="678"/>
      <c r="JQ25" s="678"/>
      <c r="JR25" s="678"/>
      <c r="JS25" s="678"/>
      <c r="JT25" s="678"/>
      <c r="JU25" s="678"/>
      <c r="JV25" s="678"/>
      <c r="JW25" s="678"/>
      <c r="JX25" s="678"/>
      <c r="JY25" s="678"/>
      <c r="JZ25" s="678"/>
      <c r="KA25" s="678"/>
      <c r="KB25" s="678"/>
      <c r="KC25" s="678"/>
      <c r="KD25" s="678"/>
      <c r="KE25" s="678"/>
      <c r="KF25" s="678"/>
      <c r="KG25" s="678"/>
      <c r="KH25" s="677"/>
      <c r="KI25" s="677"/>
      <c r="KJ25" s="677"/>
      <c r="KK25" s="677"/>
      <c r="KL25" s="677"/>
      <c r="KM25" s="677"/>
      <c r="KN25" s="677"/>
      <c r="KO25" s="677"/>
      <c r="KP25" s="677"/>
      <c r="KQ25" s="677"/>
      <c r="KR25" s="677"/>
      <c r="KS25" s="677"/>
      <c r="KT25" s="677"/>
      <c r="KU25" s="677"/>
      <c r="KV25" s="677"/>
      <c r="KW25" s="677"/>
      <c r="KX25" s="677"/>
      <c r="KY25" s="677"/>
      <c r="KZ25" s="677"/>
      <c r="LA25" s="677"/>
      <c r="LB25" s="678"/>
      <c r="LC25" s="678"/>
      <c r="LD25" s="678"/>
      <c r="LE25" s="678"/>
      <c r="LF25" s="678"/>
      <c r="LG25" s="678"/>
      <c r="LH25" s="678"/>
      <c r="LI25" s="678"/>
      <c r="LJ25" s="678"/>
      <c r="LK25" s="678"/>
      <c r="LL25" s="678"/>
      <c r="LM25" s="678"/>
      <c r="LN25" s="678"/>
      <c r="LO25" s="678"/>
      <c r="LP25" s="678"/>
      <c r="LQ25" s="678"/>
      <c r="LR25" s="678"/>
      <c r="LS25" s="677"/>
      <c r="LT25" s="677"/>
      <c r="LU25" s="677"/>
      <c r="LV25" s="677"/>
      <c r="LW25" s="677"/>
      <c r="LX25" s="677"/>
      <c r="LY25" s="677"/>
      <c r="LZ25" s="677"/>
      <c r="MA25" s="677"/>
      <c r="MB25" s="677"/>
      <c r="MC25" s="677"/>
      <c r="MD25" s="677"/>
      <c r="ME25" s="677"/>
      <c r="MF25" s="677"/>
      <c r="MG25" s="677"/>
      <c r="MH25" s="677"/>
      <c r="MI25" s="677"/>
      <c r="MJ25" s="678"/>
      <c r="MK25" s="678"/>
      <c r="ML25" s="678"/>
      <c r="MM25" s="678"/>
      <c r="MN25" s="678"/>
      <c r="MO25" s="678"/>
      <c r="MP25" s="678"/>
      <c r="MQ25" s="678"/>
      <c r="MR25" s="678"/>
      <c r="MS25" s="678"/>
      <c r="MT25" s="678"/>
      <c r="MU25" s="678"/>
      <c r="MV25" s="678"/>
      <c r="MW25" s="678"/>
      <c r="MX25" s="678"/>
      <c r="MY25" s="678"/>
      <c r="MZ25" s="678"/>
    </row>
    <row r="26" customFormat="false" ht="12.75" hidden="false" customHeight="false" outlineLevel="0" collapsed="false">
      <c r="A26" s="672" t="n">
        <v>18</v>
      </c>
      <c r="B26" s="228" t="str">
        <f aca="false">'English Scores- Leveled papers'!B24</f>
        <v>Sania Rehana</v>
      </c>
      <c r="C26" s="228" t="str">
        <f aca="false">IF(D26="","",IF(D26&gt;0.9,"A1",IF(D26&gt;0.8,"A2",IF(D26&gt;0.7,"B1",IF(D26&gt;0.6,"B2",IF(D26&gt;0.5,"C1",IF(D26&gt;0.4,"C2",IF(D26&gt;0.32,"D",IF(D26&gt;0.2,"E1","E2")))))))))</f>
        <v>D</v>
      </c>
      <c r="D26" s="673" t="n">
        <f aca="false">IF(B26="","",IF(COUNT(F26:MZ26)=0,"",IF(('Cover Sheet'!$AC$6="1st"),(SUM($F26:$AM26)/50),IF(('Cover Sheet'!$AC$6="2nd"),(SUM($AN26:$BW26)/50),IF(('Cover Sheet'!$AC$6="3rd"),(SUM($BX26:$DN26)/50),IF(('Cover Sheet'!$AC$6="4th"),(SUM($DO26:$FJ26)/60),IF(('Cover Sheet'!$AC$6="5th"),(SUM($FK26:HI26)/60),IF((AND('Cover Sheet'!$AC$6="6th",OR('Cover Sheet'!$AC$12="Bombay",'Cover Sheet'!$AC$12="Pune"))),(SUM($HJ26:$JL26)/85),IF((AND('Cover Sheet'!$AC$6="6th",OR('Cover Sheet'!$AC$12="Delhi",'Cover Sheet'!$AC$12="Chennai"))),(SUM($HJ26:$IU26)/60),IF((AND('Cover Sheet'!$AC$6="7th",OR('Cover Sheet'!$AC$12="Bombay",'Cover Sheet'!$AC$12="Pune"))),(SUM($JM26:$LR26)/85),IF((AND('Cover Sheet'!$AC$6="7th",OR('Cover Sheet'!$AC$12="Delhi",'Cover Sheet'!$AC$12="Chennai"))),(SUM($JM26:$LA26)/60),IF(('Cover Sheet'!$AC$6="8th"),(SUM($LS26:$MZ26)/50),"ERROR"))))))))))))</f>
        <v>0.34</v>
      </c>
      <c r="E26" s="673" t="inlineStr">
        <f aca="false">IF(COUNT(F26:IC26)=0, "", (SUMIF($F$5:$IC$5,"Yes",F26:IC26)/SUMIF('Math Scores'!$F$5:$IC$5,"Yes",'Math Scores'!$F$2:$IC$2)))</f>
        <is>
          <t/>
        </is>
      </c>
      <c r="F26" s="408"/>
      <c r="G26" s="408"/>
      <c r="H26" s="408"/>
      <c r="I26" s="408"/>
      <c r="J26" s="408"/>
      <c r="K26" s="408"/>
      <c r="L26" s="408"/>
      <c r="M26" s="408"/>
      <c r="N26" s="408"/>
      <c r="O26" s="408"/>
      <c r="P26" s="408"/>
      <c r="Q26" s="408"/>
      <c r="R26" s="408"/>
      <c r="S26" s="408"/>
      <c r="T26" s="408"/>
      <c r="U26" s="408"/>
      <c r="V26" s="408"/>
      <c r="W26" s="674"/>
      <c r="X26" s="674"/>
      <c r="Y26" s="674"/>
      <c r="Z26" s="674"/>
      <c r="AA26" s="674"/>
      <c r="AB26" s="674"/>
      <c r="AC26" s="674"/>
      <c r="AD26" s="674"/>
      <c r="AE26" s="674"/>
      <c r="AF26" s="674"/>
      <c r="AG26" s="674"/>
      <c r="AH26" s="674"/>
      <c r="AI26" s="674"/>
      <c r="AJ26" s="674"/>
      <c r="AK26" s="674"/>
      <c r="AL26" s="674"/>
      <c r="AM26" s="674"/>
      <c r="AN26" s="408"/>
      <c r="AO26" s="408"/>
      <c r="AP26" s="408"/>
      <c r="AQ26" s="408"/>
      <c r="AR26" s="408"/>
      <c r="AS26" s="408"/>
      <c r="AT26" s="408"/>
      <c r="AU26" s="408"/>
      <c r="AV26" s="408"/>
      <c r="AW26" s="408"/>
      <c r="AX26" s="408"/>
      <c r="AY26" s="408"/>
      <c r="AZ26" s="408"/>
      <c r="BA26" s="408"/>
      <c r="BB26" s="408"/>
      <c r="BC26" s="408"/>
      <c r="BD26" s="408"/>
      <c r="BE26" s="674"/>
      <c r="BF26" s="674"/>
      <c r="BG26" s="674"/>
      <c r="BH26" s="674"/>
      <c r="BI26" s="674"/>
      <c r="BJ26" s="674"/>
      <c r="BK26" s="674"/>
      <c r="BL26" s="674"/>
      <c r="BM26" s="674"/>
      <c r="BN26" s="674"/>
      <c r="BO26" s="674"/>
      <c r="BP26" s="674"/>
      <c r="BQ26" s="674"/>
      <c r="BR26" s="674"/>
      <c r="BS26" s="674"/>
      <c r="BT26" s="674"/>
      <c r="BU26" s="674"/>
      <c r="BV26" s="674"/>
      <c r="BW26" s="674"/>
      <c r="BX26" s="408" t="n">
        <v>1</v>
      </c>
      <c r="BY26" s="408" t="n">
        <v>1</v>
      </c>
      <c r="BZ26" s="408" t="n">
        <v>1</v>
      </c>
      <c r="CA26" s="408" t="n">
        <v>2</v>
      </c>
      <c r="CB26" s="408" t="n">
        <v>1.5</v>
      </c>
      <c r="CC26" s="408" t="n">
        <v>0</v>
      </c>
      <c r="CD26" s="408" t="n">
        <v>0</v>
      </c>
      <c r="CE26" s="408" t="n">
        <v>0</v>
      </c>
      <c r="CF26" s="408" t="n">
        <v>0.5</v>
      </c>
      <c r="CG26" s="408" t="n">
        <v>0</v>
      </c>
      <c r="CH26" s="408" t="n">
        <v>0.5</v>
      </c>
      <c r="CI26" s="408" t="n">
        <v>1</v>
      </c>
      <c r="CJ26" s="408" t="n">
        <v>1</v>
      </c>
      <c r="CK26" s="408" t="n">
        <v>0</v>
      </c>
      <c r="CL26" s="408" t="n">
        <v>0</v>
      </c>
      <c r="CM26" s="408" t="n">
        <v>1</v>
      </c>
      <c r="CN26" s="408" t="n">
        <v>0</v>
      </c>
      <c r="CO26" s="408" t="n">
        <v>0.5</v>
      </c>
      <c r="CP26" s="408" t="n">
        <v>0</v>
      </c>
      <c r="CQ26" s="408" t="n">
        <v>0</v>
      </c>
      <c r="CR26" s="674" t="n">
        <v>0</v>
      </c>
      <c r="CS26" s="674" t="n">
        <v>0</v>
      </c>
      <c r="CT26" s="674" t="n">
        <v>0</v>
      </c>
      <c r="CU26" s="674" t="n">
        <v>0</v>
      </c>
      <c r="CV26" s="674" t="n">
        <v>1</v>
      </c>
      <c r="CW26" s="674" t="n">
        <v>1</v>
      </c>
      <c r="CX26" s="674" t="n">
        <v>0.5</v>
      </c>
      <c r="CY26" s="674" t="n">
        <v>0</v>
      </c>
      <c r="CZ26" s="674" t="n">
        <v>0</v>
      </c>
      <c r="DA26" s="674" t="n">
        <v>0.5</v>
      </c>
      <c r="DB26" s="674" t="n">
        <v>0</v>
      </c>
      <c r="DC26" s="674" t="n">
        <v>0</v>
      </c>
      <c r="DD26" s="674" t="n">
        <v>0</v>
      </c>
      <c r="DE26" s="674" t="n">
        <v>2</v>
      </c>
      <c r="DF26" s="674" t="n">
        <v>0</v>
      </c>
      <c r="DG26" s="674" t="n">
        <v>0</v>
      </c>
      <c r="DH26" s="674" t="n">
        <v>0</v>
      </c>
      <c r="DI26" s="674" t="n">
        <v>0</v>
      </c>
      <c r="DJ26" s="674" t="n">
        <v>1</v>
      </c>
      <c r="DK26" s="674" t="n">
        <v>0</v>
      </c>
      <c r="DL26" s="674" t="n">
        <v>0</v>
      </c>
      <c r="DM26" s="674" t="n">
        <v>0</v>
      </c>
      <c r="DN26" s="674" t="n">
        <v>0</v>
      </c>
      <c r="DO26" s="408"/>
      <c r="DP26" s="408"/>
      <c r="DQ26" s="408"/>
      <c r="DR26" s="408"/>
      <c r="DS26" s="408"/>
      <c r="DT26" s="408"/>
      <c r="DU26" s="408"/>
      <c r="DV26" s="408"/>
      <c r="DW26" s="408"/>
      <c r="DX26" s="408"/>
      <c r="DY26" s="408"/>
      <c r="DZ26" s="408"/>
      <c r="EA26" s="408"/>
      <c r="EB26" s="408"/>
      <c r="EC26" s="408"/>
      <c r="ED26" s="408"/>
      <c r="EE26" s="408"/>
      <c r="EF26" s="408"/>
      <c r="EG26" s="408"/>
      <c r="EH26" s="408"/>
      <c r="EI26" s="408"/>
      <c r="EJ26" s="408"/>
      <c r="EK26" s="408"/>
      <c r="EL26" s="408"/>
      <c r="EM26" s="408"/>
      <c r="EN26" s="408"/>
      <c r="EO26" s="674"/>
      <c r="EP26" s="674"/>
      <c r="EQ26" s="674"/>
      <c r="ER26" s="674"/>
      <c r="ES26" s="674"/>
      <c r="ET26" s="674"/>
      <c r="EU26" s="674"/>
      <c r="EV26" s="674"/>
      <c r="EW26" s="674"/>
      <c r="EX26" s="674"/>
      <c r="EY26" s="674"/>
      <c r="EZ26" s="674"/>
      <c r="FA26" s="674"/>
      <c r="FB26" s="674"/>
      <c r="FC26" s="674"/>
      <c r="FD26" s="674"/>
      <c r="FE26" s="674"/>
      <c r="FF26" s="674"/>
      <c r="FG26" s="674"/>
      <c r="FH26" s="674"/>
      <c r="FI26" s="674"/>
      <c r="FJ26" s="674"/>
      <c r="FK26" s="408"/>
      <c r="FL26" s="408"/>
      <c r="FM26" s="408"/>
      <c r="FN26" s="408"/>
      <c r="FO26" s="408"/>
      <c r="FP26" s="408"/>
      <c r="FQ26" s="408"/>
      <c r="FR26" s="408"/>
      <c r="FS26" s="408"/>
      <c r="FT26" s="408"/>
      <c r="FU26" s="408"/>
      <c r="FV26" s="408"/>
      <c r="FW26" s="408"/>
      <c r="FX26" s="408"/>
      <c r="FY26" s="408"/>
      <c r="FZ26" s="408"/>
      <c r="GA26" s="408"/>
      <c r="GB26" s="408"/>
      <c r="GC26" s="408"/>
      <c r="GD26" s="408"/>
      <c r="GE26" s="408"/>
      <c r="GF26" s="408"/>
      <c r="GG26" s="408"/>
      <c r="GH26" s="408"/>
      <c r="GI26" s="408"/>
      <c r="GJ26" s="674"/>
      <c r="GK26" s="674"/>
      <c r="GL26" s="674"/>
      <c r="GM26" s="674"/>
      <c r="GN26" s="674"/>
      <c r="GO26" s="674"/>
      <c r="GP26" s="674"/>
      <c r="GQ26" s="674"/>
      <c r="GR26" s="674"/>
      <c r="GS26" s="674"/>
      <c r="GT26" s="674"/>
      <c r="GU26" s="674"/>
      <c r="GV26" s="674"/>
      <c r="GW26" s="674"/>
      <c r="GX26" s="674"/>
      <c r="GY26" s="674"/>
      <c r="GZ26" s="674"/>
      <c r="HA26" s="674"/>
      <c r="HB26" s="674"/>
      <c r="HC26" s="674"/>
      <c r="HD26" s="674"/>
      <c r="HE26" s="674"/>
      <c r="HF26" s="674"/>
      <c r="HG26" s="674"/>
      <c r="HH26" s="674"/>
      <c r="HI26" s="674"/>
      <c r="HJ26" s="408"/>
      <c r="HK26" s="408"/>
      <c r="HL26" s="408"/>
      <c r="HM26" s="408"/>
      <c r="HN26" s="408"/>
      <c r="HO26" s="408"/>
      <c r="HP26" s="408"/>
      <c r="HQ26" s="408"/>
      <c r="HR26" s="408"/>
      <c r="HS26" s="408"/>
      <c r="HT26" s="408"/>
      <c r="HU26" s="408"/>
      <c r="HV26" s="408"/>
      <c r="HW26" s="408"/>
      <c r="HX26" s="408"/>
      <c r="HY26" s="408"/>
      <c r="HZ26" s="408"/>
      <c r="IA26" s="408"/>
      <c r="IB26" s="408"/>
      <c r="IC26" s="408"/>
      <c r="ID26" s="675"/>
      <c r="IE26" s="676"/>
      <c r="IF26" s="677"/>
      <c r="IG26" s="677"/>
      <c r="IH26" s="678"/>
      <c r="II26" s="678"/>
      <c r="IJ26" s="678"/>
      <c r="IK26" s="678"/>
      <c r="IL26" s="678"/>
      <c r="IM26" s="678"/>
      <c r="IN26" s="678"/>
      <c r="IO26" s="678"/>
      <c r="IP26" s="678"/>
      <c r="IQ26" s="678"/>
      <c r="IR26" s="678"/>
      <c r="IS26" s="678"/>
      <c r="IT26" s="678"/>
      <c r="IU26" s="678"/>
      <c r="IV26" s="677"/>
      <c r="IW26" s="677"/>
      <c r="IX26" s="677"/>
      <c r="IY26" s="677"/>
      <c r="IZ26" s="677"/>
      <c r="JA26" s="677"/>
      <c r="JB26" s="677"/>
      <c r="JC26" s="677"/>
      <c r="JD26" s="677"/>
      <c r="JE26" s="677"/>
      <c r="JF26" s="677"/>
      <c r="JG26" s="677"/>
      <c r="JH26" s="677"/>
      <c r="JI26" s="677"/>
      <c r="JJ26" s="677"/>
      <c r="JK26" s="677"/>
      <c r="JL26" s="677"/>
      <c r="JM26" s="678"/>
      <c r="JN26" s="678"/>
      <c r="JO26" s="678"/>
      <c r="JP26" s="678"/>
      <c r="JQ26" s="678"/>
      <c r="JR26" s="678"/>
      <c r="JS26" s="678"/>
      <c r="JT26" s="678"/>
      <c r="JU26" s="678"/>
      <c r="JV26" s="678"/>
      <c r="JW26" s="678"/>
      <c r="JX26" s="678"/>
      <c r="JY26" s="678"/>
      <c r="JZ26" s="678"/>
      <c r="KA26" s="678"/>
      <c r="KB26" s="678"/>
      <c r="KC26" s="678"/>
      <c r="KD26" s="678"/>
      <c r="KE26" s="678"/>
      <c r="KF26" s="678"/>
      <c r="KG26" s="678"/>
      <c r="KH26" s="677"/>
      <c r="KI26" s="677"/>
      <c r="KJ26" s="677"/>
      <c r="KK26" s="677"/>
      <c r="KL26" s="677"/>
      <c r="KM26" s="677"/>
      <c r="KN26" s="677"/>
      <c r="KO26" s="677"/>
      <c r="KP26" s="677"/>
      <c r="KQ26" s="677"/>
      <c r="KR26" s="677"/>
      <c r="KS26" s="677"/>
      <c r="KT26" s="677"/>
      <c r="KU26" s="677"/>
      <c r="KV26" s="677"/>
      <c r="KW26" s="677"/>
      <c r="KX26" s="677"/>
      <c r="KY26" s="677"/>
      <c r="KZ26" s="677"/>
      <c r="LA26" s="677"/>
      <c r="LB26" s="678"/>
      <c r="LC26" s="678"/>
      <c r="LD26" s="678"/>
      <c r="LE26" s="678"/>
      <c r="LF26" s="678"/>
      <c r="LG26" s="678"/>
      <c r="LH26" s="678"/>
      <c r="LI26" s="678"/>
      <c r="LJ26" s="678"/>
      <c r="LK26" s="678"/>
      <c r="LL26" s="678"/>
      <c r="LM26" s="678"/>
      <c r="LN26" s="678"/>
      <c r="LO26" s="678"/>
      <c r="LP26" s="678"/>
      <c r="LQ26" s="678"/>
      <c r="LR26" s="678"/>
      <c r="LS26" s="677"/>
      <c r="LT26" s="677"/>
      <c r="LU26" s="677"/>
      <c r="LV26" s="677"/>
      <c r="LW26" s="677"/>
      <c r="LX26" s="677"/>
      <c r="LY26" s="677"/>
      <c r="LZ26" s="677"/>
      <c r="MA26" s="677"/>
      <c r="MB26" s="677"/>
      <c r="MC26" s="677"/>
      <c r="MD26" s="677"/>
      <c r="ME26" s="677"/>
      <c r="MF26" s="677"/>
      <c r="MG26" s="677"/>
      <c r="MH26" s="677"/>
      <c r="MI26" s="677"/>
      <c r="MJ26" s="678"/>
      <c r="MK26" s="678"/>
      <c r="ML26" s="678"/>
      <c r="MM26" s="678"/>
      <c r="MN26" s="678"/>
      <c r="MO26" s="678"/>
      <c r="MP26" s="678"/>
      <c r="MQ26" s="678"/>
      <c r="MR26" s="678"/>
      <c r="MS26" s="678"/>
      <c r="MT26" s="678"/>
      <c r="MU26" s="678"/>
      <c r="MV26" s="678"/>
      <c r="MW26" s="678"/>
      <c r="MX26" s="678"/>
      <c r="MY26" s="678"/>
      <c r="MZ26" s="678"/>
    </row>
    <row r="27" customFormat="false" ht="12.75" hidden="false" customHeight="false" outlineLevel="0" collapsed="false">
      <c r="A27" s="672" t="n">
        <v>19</v>
      </c>
      <c r="B27" s="228" t="str">
        <f aca="false">'English Scores- Leveled papers'!B25</f>
        <v>Sri Vidya</v>
      </c>
      <c r="C27" s="228" t="str">
        <f aca="false">IF(D27="","",IF(D27&gt;0.9,"A1",IF(D27&gt;0.8,"A2",IF(D27&gt;0.7,"B1",IF(D27&gt;0.6,"B2",IF(D27&gt;0.5,"C1",IF(D27&gt;0.4,"C2",IF(D27&gt;0.32,"D",IF(D27&gt;0.2,"E1","E2")))))))))</f>
        <v>A2</v>
      </c>
      <c r="D27" s="673" t="n">
        <f aca="false">IF(B27="","",IF(COUNT(F27:MZ27)=0,"",IF(('Cover Sheet'!$AC$6="1st"),(SUM($F27:$AM27)/50),IF(('Cover Sheet'!$AC$6="2nd"),(SUM($AN27:$BW27)/50),IF(('Cover Sheet'!$AC$6="3rd"),(SUM($BX27:$DN27)/50),IF(('Cover Sheet'!$AC$6="4th"),(SUM($DO27:$FJ27)/60),IF(('Cover Sheet'!$AC$6="5th"),(SUM($FK27:HI27)/60),IF((AND('Cover Sheet'!$AC$6="6th",OR('Cover Sheet'!$AC$12="Bombay",'Cover Sheet'!$AC$12="Pune"))),(SUM($HJ27:$JL27)/85),IF((AND('Cover Sheet'!$AC$6="6th",OR('Cover Sheet'!$AC$12="Delhi",'Cover Sheet'!$AC$12="Chennai"))),(SUM($HJ27:$IU27)/60),IF((AND('Cover Sheet'!$AC$6="7th",OR('Cover Sheet'!$AC$12="Bombay",'Cover Sheet'!$AC$12="Pune"))),(SUM($JM27:$LR27)/85),IF((AND('Cover Sheet'!$AC$6="7th",OR('Cover Sheet'!$AC$12="Delhi",'Cover Sheet'!$AC$12="Chennai"))),(SUM($JM27:$LA27)/60),IF(('Cover Sheet'!$AC$6="8th"),(SUM($LS27:$MZ27)/50),"ERROR"))))))))))))</f>
        <v>0.855</v>
      </c>
      <c r="E27" s="673" t="inlineStr">
        <f aca="false">IF(COUNT(F27:IC27)=0, "", (SUMIF($F$5:$IC$5,"Yes",F27:IC27)/SUMIF('Math Scores'!$F$5:$IC$5,"Yes",'Math Scores'!$F$2:$IC$2)))</f>
        <is>
          <t/>
        </is>
      </c>
      <c r="F27" s="408"/>
      <c r="G27" s="408"/>
      <c r="H27" s="408"/>
      <c r="I27" s="408"/>
      <c r="J27" s="408"/>
      <c r="K27" s="408"/>
      <c r="L27" s="408"/>
      <c r="M27" s="408"/>
      <c r="N27" s="408"/>
      <c r="O27" s="408"/>
      <c r="P27" s="408"/>
      <c r="Q27" s="408"/>
      <c r="R27" s="408"/>
      <c r="S27" s="408"/>
      <c r="T27" s="408"/>
      <c r="U27" s="408"/>
      <c r="V27" s="408"/>
      <c r="W27" s="674"/>
      <c r="X27" s="674"/>
      <c r="Y27" s="674"/>
      <c r="Z27" s="674"/>
      <c r="AA27" s="674"/>
      <c r="AB27" s="674"/>
      <c r="AC27" s="674"/>
      <c r="AD27" s="674"/>
      <c r="AE27" s="674"/>
      <c r="AF27" s="674"/>
      <c r="AG27" s="674"/>
      <c r="AH27" s="674"/>
      <c r="AI27" s="674"/>
      <c r="AJ27" s="674"/>
      <c r="AK27" s="674"/>
      <c r="AL27" s="674"/>
      <c r="AM27" s="674"/>
      <c r="AN27" s="408"/>
      <c r="AO27" s="408"/>
      <c r="AP27" s="408"/>
      <c r="AQ27" s="408"/>
      <c r="AR27" s="408"/>
      <c r="AS27" s="408"/>
      <c r="AT27" s="408"/>
      <c r="AU27" s="408"/>
      <c r="AV27" s="408"/>
      <c r="AW27" s="408"/>
      <c r="AX27" s="408"/>
      <c r="AY27" s="408"/>
      <c r="AZ27" s="408"/>
      <c r="BA27" s="408"/>
      <c r="BB27" s="408"/>
      <c r="BC27" s="408"/>
      <c r="BD27" s="408"/>
      <c r="BE27" s="674"/>
      <c r="BF27" s="674"/>
      <c r="BG27" s="674"/>
      <c r="BH27" s="674"/>
      <c r="BI27" s="674"/>
      <c r="BJ27" s="674"/>
      <c r="BK27" s="674"/>
      <c r="BL27" s="674"/>
      <c r="BM27" s="674"/>
      <c r="BN27" s="674"/>
      <c r="BO27" s="674"/>
      <c r="BP27" s="674"/>
      <c r="BQ27" s="674"/>
      <c r="BR27" s="674"/>
      <c r="BS27" s="674"/>
      <c r="BT27" s="674"/>
      <c r="BU27" s="674"/>
      <c r="BV27" s="674"/>
      <c r="BW27" s="674"/>
      <c r="BX27" s="408" t="n">
        <v>0.75</v>
      </c>
      <c r="BY27" s="408" t="n">
        <v>1</v>
      </c>
      <c r="BZ27" s="408" t="n">
        <v>1</v>
      </c>
      <c r="CA27" s="408" t="n">
        <v>2</v>
      </c>
      <c r="CB27" s="408" t="n">
        <v>2</v>
      </c>
      <c r="CC27" s="408" t="n">
        <v>1</v>
      </c>
      <c r="CD27" s="408" t="n">
        <v>2</v>
      </c>
      <c r="CE27" s="408" t="n">
        <v>1</v>
      </c>
      <c r="CF27" s="408" t="n">
        <v>1</v>
      </c>
      <c r="CG27" s="408" t="n">
        <v>1</v>
      </c>
      <c r="CH27" s="408" t="n">
        <v>1</v>
      </c>
      <c r="CI27" s="408" t="n">
        <v>1</v>
      </c>
      <c r="CJ27" s="408" t="n">
        <v>0</v>
      </c>
      <c r="CK27" s="408" t="n">
        <v>0</v>
      </c>
      <c r="CL27" s="408" t="n">
        <v>1</v>
      </c>
      <c r="CM27" s="408" t="n">
        <v>0</v>
      </c>
      <c r="CN27" s="408" t="n">
        <v>1</v>
      </c>
      <c r="CO27" s="408" t="n">
        <v>1</v>
      </c>
      <c r="CP27" s="408" t="n">
        <v>2</v>
      </c>
      <c r="CQ27" s="408" t="n">
        <v>2</v>
      </c>
      <c r="CR27" s="674" t="n">
        <v>1</v>
      </c>
      <c r="CS27" s="674" t="n">
        <v>1</v>
      </c>
      <c r="CT27" s="674" t="n">
        <v>1</v>
      </c>
      <c r="CU27" s="674" t="n">
        <v>1</v>
      </c>
      <c r="CV27" s="674" t="n">
        <v>1</v>
      </c>
      <c r="CW27" s="674" t="n">
        <v>1</v>
      </c>
      <c r="CX27" s="674" t="n">
        <v>1</v>
      </c>
      <c r="CY27" s="674" t="n">
        <v>1</v>
      </c>
      <c r="CZ27" s="674" t="n">
        <v>1</v>
      </c>
      <c r="DA27" s="674" t="n">
        <v>1</v>
      </c>
      <c r="DB27" s="674" t="n">
        <v>1</v>
      </c>
      <c r="DC27" s="674" t="n">
        <v>1</v>
      </c>
      <c r="DD27" s="674" t="n">
        <v>1</v>
      </c>
      <c r="DE27" s="674" t="n">
        <v>1</v>
      </c>
      <c r="DF27" s="674" t="n">
        <v>0</v>
      </c>
      <c r="DG27" s="674" t="n">
        <v>1</v>
      </c>
      <c r="DH27" s="674" t="n">
        <v>1</v>
      </c>
      <c r="DI27" s="674" t="n">
        <v>1</v>
      </c>
      <c r="DJ27" s="674" t="n">
        <v>1</v>
      </c>
      <c r="DK27" s="674" t="n">
        <v>1</v>
      </c>
      <c r="DL27" s="674" t="n">
        <v>0.5</v>
      </c>
      <c r="DM27" s="674" t="n">
        <v>0.5</v>
      </c>
      <c r="DN27" s="674" t="n">
        <v>1</v>
      </c>
      <c r="DO27" s="408"/>
      <c r="DP27" s="408"/>
      <c r="DQ27" s="408"/>
      <c r="DR27" s="408"/>
      <c r="DS27" s="408"/>
      <c r="DT27" s="408"/>
      <c r="DU27" s="408"/>
      <c r="DV27" s="408"/>
      <c r="DW27" s="408"/>
      <c r="DX27" s="408"/>
      <c r="DY27" s="408"/>
      <c r="DZ27" s="408"/>
      <c r="EA27" s="408"/>
      <c r="EB27" s="408"/>
      <c r="EC27" s="408"/>
      <c r="ED27" s="408"/>
      <c r="EE27" s="408"/>
      <c r="EF27" s="408"/>
      <c r="EG27" s="408"/>
      <c r="EH27" s="408"/>
      <c r="EI27" s="408"/>
      <c r="EJ27" s="408"/>
      <c r="EK27" s="408"/>
      <c r="EL27" s="408"/>
      <c r="EM27" s="408"/>
      <c r="EN27" s="408"/>
      <c r="EO27" s="674"/>
      <c r="EP27" s="674"/>
      <c r="EQ27" s="674"/>
      <c r="ER27" s="674"/>
      <c r="ES27" s="674"/>
      <c r="ET27" s="674"/>
      <c r="EU27" s="674"/>
      <c r="EV27" s="674"/>
      <c r="EW27" s="674"/>
      <c r="EX27" s="674"/>
      <c r="EY27" s="674"/>
      <c r="EZ27" s="674"/>
      <c r="FA27" s="674"/>
      <c r="FB27" s="674"/>
      <c r="FC27" s="674"/>
      <c r="FD27" s="674"/>
      <c r="FE27" s="674"/>
      <c r="FF27" s="674"/>
      <c r="FG27" s="674"/>
      <c r="FH27" s="674"/>
      <c r="FI27" s="674"/>
      <c r="FJ27" s="674"/>
      <c r="FK27" s="408"/>
      <c r="FL27" s="408"/>
      <c r="FM27" s="408"/>
      <c r="FN27" s="408"/>
      <c r="FO27" s="408"/>
      <c r="FP27" s="408"/>
      <c r="FQ27" s="408"/>
      <c r="FR27" s="408"/>
      <c r="FS27" s="408"/>
      <c r="FT27" s="408"/>
      <c r="FU27" s="408"/>
      <c r="FV27" s="408"/>
      <c r="FW27" s="408"/>
      <c r="FX27" s="408"/>
      <c r="FY27" s="408"/>
      <c r="FZ27" s="408"/>
      <c r="GA27" s="408"/>
      <c r="GB27" s="408"/>
      <c r="GC27" s="408"/>
      <c r="GD27" s="408"/>
      <c r="GE27" s="408"/>
      <c r="GF27" s="408"/>
      <c r="GG27" s="408"/>
      <c r="GH27" s="408"/>
      <c r="GI27" s="408"/>
      <c r="GJ27" s="674"/>
      <c r="GK27" s="674"/>
      <c r="GL27" s="674"/>
      <c r="GM27" s="674"/>
      <c r="GN27" s="674"/>
      <c r="GO27" s="674"/>
      <c r="GP27" s="674"/>
      <c r="GQ27" s="674"/>
      <c r="GR27" s="674"/>
      <c r="GS27" s="674"/>
      <c r="GT27" s="674"/>
      <c r="GU27" s="674"/>
      <c r="GV27" s="674"/>
      <c r="GW27" s="674"/>
      <c r="GX27" s="674"/>
      <c r="GY27" s="674"/>
      <c r="GZ27" s="674"/>
      <c r="HA27" s="674"/>
      <c r="HB27" s="674"/>
      <c r="HC27" s="674"/>
      <c r="HD27" s="674"/>
      <c r="HE27" s="674"/>
      <c r="HF27" s="674"/>
      <c r="HG27" s="674"/>
      <c r="HH27" s="674"/>
      <c r="HI27" s="674"/>
      <c r="HJ27" s="408"/>
      <c r="HK27" s="408"/>
      <c r="HL27" s="408"/>
      <c r="HM27" s="408"/>
      <c r="HN27" s="408"/>
      <c r="HO27" s="408"/>
      <c r="HP27" s="408"/>
      <c r="HQ27" s="408"/>
      <c r="HR27" s="408"/>
      <c r="HS27" s="408"/>
      <c r="HT27" s="408"/>
      <c r="HU27" s="408"/>
      <c r="HV27" s="408"/>
      <c r="HW27" s="408"/>
      <c r="HX27" s="408"/>
      <c r="HY27" s="408"/>
      <c r="HZ27" s="408"/>
      <c r="IA27" s="408"/>
      <c r="IB27" s="408"/>
      <c r="IC27" s="408"/>
      <c r="ID27" s="675"/>
      <c r="IE27" s="676"/>
      <c r="IF27" s="677"/>
      <c r="IG27" s="677"/>
      <c r="IH27" s="678"/>
      <c r="II27" s="678"/>
      <c r="IJ27" s="678"/>
      <c r="IK27" s="678"/>
      <c r="IL27" s="678"/>
      <c r="IM27" s="678"/>
      <c r="IN27" s="678"/>
      <c r="IO27" s="678"/>
      <c r="IP27" s="678"/>
      <c r="IQ27" s="678"/>
      <c r="IR27" s="678"/>
      <c r="IS27" s="678"/>
      <c r="IT27" s="678"/>
      <c r="IU27" s="678"/>
      <c r="IV27" s="677"/>
      <c r="IW27" s="677"/>
      <c r="IX27" s="677"/>
      <c r="IY27" s="677"/>
      <c r="IZ27" s="677"/>
      <c r="JA27" s="677"/>
      <c r="JB27" s="677"/>
      <c r="JC27" s="677"/>
      <c r="JD27" s="677"/>
      <c r="JE27" s="677"/>
      <c r="JF27" s="677"/>
      <c r="JG27" s="677"/>
      <c r="JH27" s="677"/>
      <c r="JI27" s="677"/>
      <c r="JJ27" s="677"/>
      <c r="JK27" s="677"/>
      <c r="JL27" s="677"/>
      <c r="JM27" s="678"/>
      <c r="JN27" s="678"/>
      <c r="JO27" s="678"/>
      <c r="JP27" s="678"/>
      <c r="JQ27" s="678"/>
      <c r="JR27" s="678"/>
      <c r="JS27" s="678"/>
      <c r="JT27" s="678"/>
      <c r="JU27" s="678"/>
      <c r="JV27" s="678"/>
      <c r="JW27" s="678"/>
      <c r="JX27" s="678"/>
      <c r="JY27" s="678"/>
      <c r="JZ27" s="678"/>
      <c r="KA27" s="678"/>
      <c r="KB27" s="678"/>
      <c r="KC27" s="678"/>
      <c r="KD27" s="678"/>
      <c r="KE27" s="678"/>
      <c r="KF27" s="678"/>
      <c r="KG27" s="678"/>
      <c r="KH27" s="677"/>
      <c r="KI27" s="677"/>
      <c r="KJ27" s="677"/>
      <c r="KK27" s="677"/>
      <c r="KL27" s="677"/>
      <c r="KM27" s="677"/>
      <c r="KN27" s="677"/>
      <c r="KO27" s="677"/>
      <c r="KP27" s="677"/>
      <c r="KQ27" s="677"/>
      <c r="KR27" s="677"/>
      <c r="KS27" s="677"/>
      <c r="KT27" s="677"/>
      <c r="KU27" s="677"/>
      <c r="KV27" s="677"/>
      <c r="KW27" s="677"/>
      <c r="KX27" s="677"/>
      <c r="KY27" s="677"/>
      <c r="KZ27" s="677"/>
      <c r="LA27" s="677"/>
      <c r="LB27" s="678"/>
      <c r="LC27" s="678"/>
      <c r="LD27" s="678"/>
      <c r="LE27" s="678"/>
      <c r="LF27" s="678"/>
      <c r="LG27" s="678"/>
      <c r="LH27" s="678"/>
      <c r="LI27" s="678"/>
      <c r="LJ27" s="678"/>
      <c r="LK27" s="678"/>
      <c r="LL27" s="678"/>
      <c r="LM27" s="678"/>
      <c r="LN27" s="678"/>
      <c r="LO27" s="678"/>
      <c r="LP27" s="678"/>
      <c r="LQ27" s="678"/>
      <c r="LR27" s="678"/>
      <c r="LS27" s="677"/>
      <c r="LT27" s="677"/>
      <c r="LU27" s="677"/>
      <c r="LV27" s="677"/>
      <c r="LW27" s="677"/>
      <c r="LX27" s="677"/>
      <c r="LY27" s="677"/>
      <c r="LZ27" s="677"/>
      <c r="MA27" s="677"/>
      <c r="MB27" s="677"/>
      <c r="MC27" s="677"/>
      <c r="MD27" s="677"/>
      <c r="ME27" s="677"/>
      <c r="MF27" s="677"/>
      <c r="MG27" s="677"/>
      <c r="MH27" s="677"/>
      <c r="MI27" s="677"/>
      <c r="MJ27" s="678"/>
      <c r="MK27" s="678"/>
      <c r="ML27" s="678"/>
      <c r="MM27" s="678"/>
      <c r="MN27" s="678"/>
      <c r="MO27" s="678"/>
      <c r="MP27" s="678"/>
      <c r="MQ27" s="678"/>
      <c r="MR27" s="678"/>
      <c r="MS27" s="678"/>
      <c r="MT27" s="678"/>
      <c r="MU27" s="678"/>
      <c r="MV27" s="678"/>
      <c r="MW27" s="678"/>
      <c r="MX27" s="678"/>
      <c r="MY27" s="678"/>
      <c r="MZ27" s="678"/>
    </row>
    <row r="28" customFormat="false" ht="12.75" hidden="false" customHeight="false" outlineLevel="0" collapsed="false">
      <c r="A28" s="672" t="n">
        <v>20</v>
      </c>
      <c r="B28" s="228" t="str">
        <f aca="false">'English Scores- Leveled papers'!B26</f>
        <v>Lakshmi Narayan</v>
      </c>
      <c r="C28" s="228" t="str">
        <f aca="false">IF(D28="","",IF(D28&gt;0.9,"A1",IF(D28&gt;0.8,"A2",IF(D28&gt;0.7,"B1",IF(D28&gt;0.6,"B2",IF(D28&gt;0.5,"C1",IF(D28&gt;0.4,"C2",IF(D28&gt;0.32,"D",IF(D28&gt;0.2,"E1","E2")))))))))</f>
        <v>B1</v>
      </c>
      <c r="D28" s="673" t="n">
        <f aca="false">IF(B28="","",IF(COUNT(F28:MZ28)=0,"",IF(('Cover Sheet'!$AC$6="1st"),(SUM($F28:$AM28)/50),IF(('Cover Sheet'!$AC$6="2nd"),(SUM($AN28:$BW28)/50),IF(('Cover Sheet'!$AC$6="3rd"),(SUM($BX28:$DN28)/50),IF(('Cover Sheet'!$AC$6="4th"),(SUM($DO28:$FJ28)/60),IF(('Cover Sheet'!$AC$6="5th"),(SUM($FK28:HI28)/60),IF((AND('Cover Sheet'!$AC$6="6th",OR('Cover Sheet'!$AC$12="Bombay",'Cover Sheet'!$AC$12="Pune"))),(SUM($HJ28:$JL28)/85),IF((AND('Cover Sheet'!$AC$6="6th",OR('Cover Sheet'!$AC$12="Delhi",'Cover Sheet'!$AC$12="Chennai"))),(SUM($HJ28:$IU28)/60),IF((AND('Cover Sheet'!$AC$6="7th",OR('Cover Sheet'!$AC$12="Bombay",'Cover Sheet'!$AC$12="Pune"))),(SUM($JM28:$LR28)/85),IF((AND('Cover Sheet'!$AC$6="7th",OR('Cover Sheet'!$AC$12="Delhi",'Cover Sheet'!$AC$12="Chennai"))),(SUM($JM28:$LA28)/60),IF(('Cover Sheet'!$AC$6="8th"),(SUM($LS28:$MZ28)/50),"ERROR"))))))))))))</f>
        <v>0.75</v>
      </c>
      <c r="E28" s="673" t="inlineStr">
        <f aca="false">IF(COUNT(F28:IC28)=0, "", (SUMIF($F$5:$IC$5,"Yes",F28:IC28)/SUMIF('Math Scores'!$F$5:$IC$5,"Yes",'Math Scores'!$F$2:$IC$2)))</f>
        <is>
          <t/>
        </is>
      </c>
      <c r="F28" s="408"/>
      <c r="G28" s="408"/>
      <c r="H28" s="408"/>
      <c r="I28" s="408"/>
      <c r="J28" s="408"/>
      <c r="K28" s="408"/>
      <c r="L28" s="408"/>
      <c r="M28" s="408"/>
      <c r="N28" s="408"/>
      <c r="O28" s="408"/>
      <c r="P28" s="408"/>
      <c r="Q28" s="408"/>
      <c r="R28" s="408"/>
      <c r="S28" s="408"/>
      <c r="T28" s="408"/>
      <c r="U28" s="408"/>
      <c r="V28" s="408"/>
      <c r="W28" s="674"/>
      <c r="X28" s="674"/>
      <c r="Y28" s="674"/>
      <c r="Z28" s="674"/>
      <c r="AA28" s="674"/>
      <c r="AB28" s="674"/>
      <c r="AC28" s="674"/>
      <c r="AD28" s="674"/>
      <c r="AE28" s="674"/>
      <c r="AF28" s="674"/>
      <c r="AG28" s="674"/>
      <c r="AH28" s="674"/>
      <c r="AI28" s="674"/>
      <c r="AJ28" s="674"/>
      <c r="AK28" s="674"/>
      <c r="AL28" s="674"/>
      <c r="AM28" s="674"/>
      <c r="AN28" s="408"/>
      <c r="AO28" s="408"/>
      <c r="AP28" s="408"/>
      <c r="AQ28" s="408"/>
      <c r="AR28" s="408"/>
      <c r="AS28" s="408"/>
      <c r="AT28" s="408"/>
      <c r="AU28" s="408"/>
      <c r="AV28" s="408"/>
      <c r="AW28" s="408"/>
      <c r="AX28" s="408"/>
      <c r="AY28" s="408"/>
      <c r="AZ28" s="408"/>
      <c r="BA28" s="408"/>
      <c r="BB28" s="408"/>
      <c r="BC28" s="408"/>
      <c r="BD28" s="408"/>
      <c r="BE28" s="674"/>
      <c r="BF28" s="674"/>
      <c r="BG28" s="674"/>
      <c r="BH28" s="674"/>
      <c r="BI28" s="674"/>
      <c r="BJ28" s="674"/>
      <c r="BK28" s="674"/>
      <c r="BL28" s="674"/>
      <c r="BM28" s="674"/>
      <c r="BN28" s="674"/>
      <c r="BO28" s="674"/>
      <c r="BP28" s="674"/>
      <c r="BQ28" s="674"/>
      <c r="BR28" s="674"/>
      <c r="BS28" s="674"/>
      <c r="BT28" s="674"/>
      <c r="BU28" s="674"/>
      <c r="BV28" s="674"/>
      <c r="BW28" s="674"/>
      <c r="BX28" s="408" t="n">
        <v>1</v>
      </c>
      <c r="BY28" s="408" t="n">
        <v>0</v>
      </c>
      <c r="BZ28" s="408" t="n">
        <v>1</v>
      </c>
      <c r="CA28" s="408" t="n">
        <v>2</v>
      </c>
      <c r="CB28" s="408" t="n">
        <v>0.5</v>
      </c>
      <c r="CC28" s="408" t="n">
        <v>1</v>
      </c>
      <c r="CD28" s="408" t="n">
        <v>1</v>
      </c>
      <c r="CE28" s="408" t="n">
        <v>1</v>
      </c>
      <c r="CF28" s="408" t="n">
        <v>1</v>
      </c>
      <c r="CG28" s="408" t="n">
        <v>1</v>
      </c>
      <c r="CH28" s="408" t="n">
        <v>1</v>
      </c>
      <c r="CI28" s="408" t="n">
        <v>0</v>
      </c>
      <c r="CJ28" s="408" t="n">
        <v>1</v>
      </c>
      <c r="CK28" s="408" t="n">
        <v>1</v>
      </c>
      <c r="CL28" s="408" t="n">
        <v>0.5</v>
      </c>
      <c r="CM28" s="408" t="n">
        <v>0</v>
      </c>
      <c r="CN28" s="408" t="n">
        <v>1</v>
      </c>
      <c r="CO28" s="408" t="n">
        <v>0.5</v>
      </c>
      <c r="CP28" s="408" t="n">
        <v>2</v>
      </c>
      <c r="CQ28" s="408" t="n">
        <v>1</v>
      </c>
      <c r="CR28" s="674" t="n">
        <v>0</v>
      </c>
      <c r="CS28" s="674" t="n">
        <v>1</v>
      </c>
      <c r="CT28" s="674" t="n">
        <v>1</v>
      </c>
      <c r="CU28" s="674" t="n">
        <v>0</v>
      </c>
      <c r="CV28" s="674" t="n">
        <v>1</v>
      </c>
      <c r="CW28" s="674" t="n">
        <v>1</v>
      </c>
      <c r="CX28" s="674" t="n">
        <v>1</v>
      </c>
      <c r="CY28" s="674" t="n">
        <v>1</v>
      </c>
      <c r="CZ28" s="674" t="n">
        <v>1</v>
      </c>
      <c r="DA28" s="674" t="n">
        <v>1</v>
      </c>
      <c r="DB28" s="674" t="n">
        <v>0</v>
      </c>
      <c r="DC28" s="674" t="n">
        <v>2</v>
      </c>
      <c r="DD28" s="674" t="n">
        <v>0</v>
      </c>
      <c r="DE28" s="674" t="n">
        <v>2</v>
      </c>
      <c r="DF28" s="674" t="n">
        <v>1</v>
      </c>
      <c r="DG28" s="674" t="n">
        <v>1</v>
      </c>
      <c r="DH28" s="674" t="n">
        <v>1</v>
      </c>
      <c r="DI28" s="674" t="n">
        <v>1</v>
      </c>
      <c r="DJ28" s="674" t="n">
        <v>1</v>
      </c>
      <c r="DK28" s="674" t="n">
        <v>1</v>
      </c>
      <c r="DL28" s="674" t="n">
        <v>0.5</v>
      </c>
      <c r="DM28" s="674" t="n">
        <v>0.5</v>
      </c>
      <c r="DN28" s="674" t="n">
        <v>1</v>
      </c>
      <c r="DO28" s="408"/>
      <c r="DP28" s="408"/>
      <c r="DQ28" s="408"/>
      <c r="DR28" s="408"/>
      <c r="DS28" s="408"/>
      <c r="DT28" s="408"/>
      <c r="DU28" s="408"/>
      <c r="DV28" s="408"/>
      <c r="DW28" s="408"/>
      <c r="DX28" s="408"/>
      <c r="DY28" s="408"/>
      <c r="DZ28" s="408"/>
      <c r="EA28" s="408"/>
      <c r="EB28" s="408"/>
      <c r="EC28" s="408"/>
      <c r="ED28" s="408"/>
      <c r="EE28" s="408"/>
      <c r="EF28" s="408"/>
      <c r="EG28" s="408"/>
      <c r="EH28" s="408"/>
      <c r="EI28" s="408"/>
      <c r="EJ28" s="408"/>
      <c r="EK28" s="408"/>
      <c r="EL28" s="408"/>
      <c r="EM28" s="408"/>
      <c r="EN28" s="408"/>
      <c r="EO28" s="674"/>
      <c r="EP28" s="674"/>
      <c r="EQ28" s="674"/>
      <c r="ER28" s="674"/>
      <c r="ES28" s="674"/>
      <c r="ET28" s="674"/>
      <c r="EU28" s="674"/>
      <c r="EV28" s="674"/>
      <c r="EW28" s="674"/>
      <c r="EX28" s="674"/>
      <c r="EY28" s="674"/>
      <c r="EZ28" s="674"/>
      <c r="FA28" s="674"/>
      <c r="FB28" s="674"/>
      <c r="FC28" s="674"/>
      <c r="FD28" s="674"/>
      <c r="FE28" s="674"/>
      <c r="FF28" s="674"/>
      <c r="FG28" s="674"/>
      <c r="FH28" s="674"/>
      <c r="FI28" s="674"/>
      <c r="FJ28" s="674"/>
      <c r="FK28" s="408"/>
      <c r="FL28" s="408"/>
      <c r="FM28" s="408"/>
      <c r="FN28" s="408"/>
      <c r="FO28" s="408"/>
      <c r="FP28" s="408"/>
      <c r="FQ28" s="408"/>
      <c r="FR28" s="408"/>
      <c r="FS28" s="408"/>
      <c r="FT28" s="408"/>
      <c r="FU28" s="408"/>
      <c r="FV28" s="408"/>
      <c r="FW28" s="408"/>
      <c r="FX28" s="408"/>
      <c r="FY28" s="408"/>
      <c r="FZ28" s="408"/>
      <c r="GA28" s="408"/>
      <c r="GB28" s="408"/>
      <c r="GC28" s="408"/>
      <c r="GD28" s="408"/>
      <c r="GE28" s="408"/>
      <c r="GF28" s="408"/>
      <c r="GG28" s="408"/>
      <c r="GH28" s="408"/>
      <c r="GI28" s="408"/>
      <c r="GJ28" s="674"/>
      <c r="GK28" s="674"/>
      <c r="GL28" s="674"/>
      <c r="GM28" s="674"/>
      <c r="GN28" s="674"/>
      <c r="GO28" s="674"/>
      <c r="GP28" s="674"/>
      <c r="GQ28" s="674"/>
      <c r="GR28" s="674"/>
      <c r="GS28" s="674"/>
      <c r="GT28" s="674"/>
      <c r="GU28" s="674"/>
      <c r="GV28" s="674"/>
      <c r="GW28" s="674"/>
      <c r="GX28" s="674"/>
      <c r="GY28" s="674"/>
      <c r="GZ28" s="674"/>
      <c r="HA28" s="674"/>
      <c r="HB28" s="674"/>
      <c r="HC28" s="674"/>
      <c r="HD28" s="674"/>
      <c r="HE28" s="674"/>
      <c r="HF28" s="674"/>
      <c r="HG28" s="674"/>
      <c r="HH28" s="674"/>
      <c r="HI28" s="674"/>
      <c r="HJ28" s="408"/>
      <c r="HK28" s="408"/>
      <c r="HL28" s="408"/>
      <c r="HM28" s="408"/>
      <c r="HN28" s="408"/>
      <c r="HO28" s="408"/>
      <c r="HP28" s="408"/>
      <c r="HQ28" s="408"/>
      <c r="HR28" s="408"/>
      <c r="HS28" s="408"/>
      <c r="HT28" s="408"/>
      <c r="HU28" s="408"/>
      <c r="HV28" s="408"/>
      <c r="HW28" s="408"/>
      <c r="HX28" s="408"/>
      <c r="HY28" s="408"/>
      <c r="HZ28" s="408"/>
      <c r="IA28" s="408"/>
      <c r="IB28" s="408"/>
      <c r="IC28" s="408"/>
      <c r="ID28" s="675"/>
      <c r="IE28" s="676"/>
      <c r="IF28" s="677"/>
      <c r="IG28" s="677"/>
      <c r="IH28" s="678"/>
      <c r="II28" s="678"/>
      <c r="IJ28" s="678"/>
      <c r="IK28" s="678"/>
      <c r="IL28" s="678"/>
      <c r="IM28" s="678"/>
      <c r="IN28" s="678"/>
      <c r="IO28" s="678"/>
      <c r="IP28" s="678"/>
      <c r="IQ28" s="678"/>
      <c r="IR28" s="678"/>
      <c r="IS28" s="678"/>
      <c r="IT28" s="678"/>
      <c r="IU28" s="678"/>
      <c r="IV28" s="677"/>
      <c r="IW28" s="677"/>
      <c r="IX28" s="677"/>
      <c r="IY28" s="677"/>
      <c r="IZ28" s="677"/>
      <c r="JA28" s="677"/>
      <c r="JB28" s="677"/>
      <c r="JC28" s="677"/>
      <c r="JD28" s="677"/>
      <c r="JE28" s="677"/>
      <c r="JF28" s="677"/>
      <c r="JG28" s="677"/>
      <c r="JH28" s="677"/>
      <c r="JI28" s="677"/>
      <c r="JJ28" s="677"/>
      <c r="JK28" s="677"/>
      <c r="JL28" s="677"/>
      <c r="JM28" s="678"/>
      <c r="JN28" s="678"/>
      <c r="JO28" s="678"/>
      <c r="JP28" s="678"/>
      <c r="JQ28" s="678"/>
      <c r="JR28" s="678"/>
      <c r="JS28" s="678"/>
      <c r="JT28" s="678"/>
      <c r="JU28" s="678"/>
      <c r="JV28" s="678"/>
      <c r="JW28" s="678"/>
      <c r="JX28" s="678"/>
      <c r="JY28" s="678"/>
      <c r="JZ28" s="678"/>
      <c r="KA28" s="678"/>
      <c r="KB28" s="678"/>
      <c r="KC28" s="678"/>
      <c r="KD28" s="678"/>
      <c r="KE28" s="678"/>
      <c r="KF28" s="678"/>
      <c r="KG28" s="678"/>
      <c r="KH28" s="677"/>
      <c r="KI28" s="677"/>
      <c r="KJ28" s="677"/>
      <c r="KK28" s="677"/>
      <c r="KL28" s="677"/>
      <c r="KM28" s="677"/>
      <c r="KN28" s="677"/>
      <c r="KO28" s="677"/>
      <c r="KP28" s="677"/>
      <c r="KQ28" s="677"/>
      <c r="KR28" s="677"/>
      <c r="KS28" s="677"/>
      <c r="KT28" s="677"/>
      <c r="KU28" s="677"/>
      <c r="KV28" s="677"/>
      <c r="KW28" s="677"/>
      <c r="KX28" s="677"/>
      <c r="KY28" s="677"/>
      <c r="KZ28" s="677"/>
      <c r="LA28" s="677"/>
      <c r="LB28" s="678"/>
      <c r="LC28" s="678"/>
      <c r="LD28" s="678"/>
      <c r="LE28" s="678"/>
      <c r="LF28" s="678"/>
      <c r="LG28" s="678"/>
      <c r="LH28" s="678"/>
      <c r="LI28" s="678"/>
      <c r="LJ28" s="678"/>
      <c r="LK28" s="678"/>
      <c r="LL28" s="678"/>
      <c r="LM28" s="678"/>
      <c r="LN28" s="678"/>
      <c r="LO28" s="678"/>
      <c r="LP28" s="678"/>
      <c r="LQ28" s="678"/>
      <c r="LR28" s="678"/>
      <c r="LS28" s="677"/>
      <c r="LT28" s="677"/>
      <c r="LU28" s="677"/>
      <c r="LV28" s="677"/>
      <c r="LW28" s="677"/>
      <c r="LX28" s="677"/>
      <c r="LY28" s="677"/>
      <c r="LZ28" s="677"/>
      <c r="MA28" s="677"/>
      <c r="MB28" s="677"/>
      <c r="MC28" s="677"/>
      <c r="MD28" s="677"/>
      <c r="ME28" s="677"/>
      <c r="MF28" s="677"/>
      <c r="MG28" s="677"/>
      <c r="MH28" s="677"/>
      <c r="MI28" s="677"/>
      <c r="MJ28" s="678"/>
      <c r="MK28" s="678"/>
      <c r="ML28" s="678"/>
      <c r="MM28" s="678"/>
      <c r="MN28" s="678"/>
      <c r="MO28" s="678"/>
      <c r="MP28" s="678"/>
      <c r="MQ28" s="678"/>
      <c r="MR28" s="678"/>
      <c r="MS28" s="678"/>
      <c r="MT28" s="678"/>
      <c r="MU28" s="678"/>
      <c r="MV28" s="678"/>
      <c r="MW28" s="678"/>
      <c r="MX28" s="678"/>
      <c r="MY28" s="678"/>
      <c r="MZ28" s="678"/>
    </row>
    <row r="29" customFormat="false" ht="12.75" hidden="false" customHeight="false" outlineLevel="0" collapsed="false">
      <c r="A29" s="672" t="n">
        <v>21</v>
      </c>
      <c r="B29" s="228" t="str">
        <f aca="false">'English Scores- Leveled papers'!B27</f>
        <v>B.Madhu</v>
      </c>
      <c r="C29" s="228" t="str">
        <f aca="false">IF(D29="","",IF(D29&gt;0.9,"A1",IF(D29&gt;0.8,"A2",IF(D29&gt;0.7,"B1",IF(D29&gt;0.6,"B2",IF(D29&gt;0.5,"C1",IF(D29&gt;0.4,"C2",IF(D29&gt;0.32,"D",IF(D29&gt;0.2,"E1","E2")))))))))</f>
        <v>E1</v>
      </c>
      <c r="D29" s="673" t="n">
        <f aca="false">IF(B29="","",IF(COUNT(F29:MZ29)=0,"",IF(('Cover Sheet'!$AC$6="1st"),(SUM($F29:$AM29)/50),IF(('Cover Sheet'!$AC$6="2nd"),(SUM($AN29:$BW29)/50),IF(('Cover Sheet'!$AC$6="3rd"),(SUM($BX29:$DN29)/50),IF(('Cover Sheet'!$AC$6="4th"),(SUM($DO29:$FJ29)/60),IF(('Cover Sheet'!$AC$6="5th"),(SUM($FK29:HI29)/60),IF((AND('Cover Sheet'!$AC$6="6th",OR('Cover Sheet'!$AC$12="Bombay",'Cover Sheet'!$AC$12="Pune"))),(SUM($HJ29:$JL29)/85),IF((AND('Cover Sheet'!$AC$6="6th",OR('Cover Sheet'!$AC$12="Delhi",'Cover Sheet'!$AC$12="Chennai"))),(SUM($HJ29:$IU29)/60),IF((AND('Cover Sheet'!$AC$6="7th",OR('Cover Sheet'!$AC$12="Bombay",'Cover Sheet'!$AC$12="Pune"))),(SUM($JM29:$LR29)/85),IF((AND('Cover Sheet'!$AC$6="7th",OR('Cover Sheet'!$AC$12="Delhi",'Cover Sheet'!$AC$12="Chennai"))),(SUM($JM29:$LA29)/60),IF(('Cover Sheet'!$AC$6="8th"),(SUM($LS29:$MZ29)/50),"ERROR"))))))))))))</f>
        <v>0.26</v>
      </c>
      <c r="E29" s="673" t="inlineStr">
        <f aca="false">IF(COUNT(F29:IC29)=0, "", (SUMIF($F$5:$IC$5,"Yes",F29:IC29)/SUMIF('Math Scores'!$F$5:$IC$5,"Yes",'Math Scores'!$F$2:$IC$2)))</f>
        <is>
          <t/>
        </is>
      </c>
      <c r="F29" s="408"/>
      <c r="G29" s="408"/>
      <c r="H29" s="408"/>
      <c r="I29" s="408"/>
      <c r="J29" s="408"/>
      <c r="K29" s="408"/>
      <c r="L29" s="408"/>
      <c r="M29" s="408"/>
      <c r="N29" s="408"/>
      <c r="O29" s="408"/>
      <c r="P29" s="408"/>
      <c r="Q29" s="408"/>
      <c r="R29" s="408"/>
      <c r="S29" s="408"/>
      <c r="T29" s="408"/>
      <c r="U29" s="408"/>
      <c r="V29" s="408"/>
      <c r="W29" s="674"/>
      <c r="X29" s="674"/>
      <c r="Y29" s="674"/>
      <c r="Z29" s="674"/>
      <c r="AA29" s="674"/>
      <c r="AB29" s="674"/>
      <c r="AC29" s="674"/>
      <c r="AD29" s="674"/>
      <c r="AE29" s="674"/>
      <c r="AF29" s="674"/>
      <c r="AG29" s="674"/>
      <c r="AH29" s="674"/>
      <c r="AI29" s="674"/>
      <c r="AJ29" s="674"/>
      <c r="AK29" s="674"/>
      <c r="AL29" s="674"/>
      <c r="AM29" s="674"/>
      <c r="AN29" s="408"/>
      <c r="AO29" s="408"/>
      <c r="AP29" s="408"/>
      <c r="AQ29" s="408"/>
      <c r="AR29" s="408"/>
      <c r="AS29" s="408"/>
      <c r="AT29" s="408"/>
      <c r="AU29" s="408"/>
      <c r="AV29" s="408"/>
      <c r="AW29" s="408"/>
      <c r="AX29" s="408"/>
      <c r="AY29" s="408"/>
      <c r="AZ29" s="408"/>
      <c r="BA29" s="408"/>
      <c r="BB29" s="408"/>
      <c r="BC29" s="408"/>
      <c r="BD29" s="408"/>
      <c r="BE29" s="674"/>
      <c r="BF29" s="674"/>
      <c r="BG29" s="674"/>
      <c r="BH29" s="674"/>
      <c r="BI29" s="674"/>
      <c r="BJ29" s="674"/>
      <c r="BK29" s="674"/>
      <c r="BL29" s="674"/>
      <c r="BM29" s="674"/>
      <c r="BN29" s="674"/>
      <c r="BO29" s="674"/>
      <c r="BP29" s="674"/>
      <c r="BQ29" s="674"/>
      <c r="BR29" s="674"/>
      <c r="BS29" s="674"/>
      <c r="BT29" s="674"/>
      <c r="BU29" s="674"/>
      <c r="BV29" s="674"/>
      <c r="BW29" s="674"/>
      <c r="BX29" s="408" t="n">
        <v>1</v>
      </c>
      <c r="BY29" s="408" t="n">
        <v>1</v>
      </c>
      <c r="BZ29" s="408" t="n">
        <v>0</v>
      </c>
      <c r="CA29" s="408" t="n">
        <v>2</v>
      </c>
      <c r="CB29" s="408" t="n">
        <v>2</v>
      </c>
      <c r="CC29" s="408" t="n">
        <v>0</v>
      </c>
      <c r="CD29" s="408" t="n">
        <v>0</v>
      </c>
      <c r="CE29" s="408" t="n">
        <v>0</v>
      </c>
      <c r="CF29" s="408" t="n">
        <v>0</v>
      </c>
      <c r="CG29" s="408" t="n">
        <v>0</v>
      </c>
      <c r="CH29" s="408" t="n">
        <v>1</v>
      </c>
      <c r="CI29" s="408" t="n">
        <v>0</v>
      </c>
      <c r="CJ29" s="408" t="n">
        <v>0</v>
      </c>
      <c r="CK29" s="408" t="n">
        <v>0</v>
      </c>
      <c r="CL29" s="408" t="n">
        <v>0</v>
      </c>
      <c r="CM29" s="408" t="n">
        <v>1</v>
      </c>
      <c r="CN29" s="408" t="n">
        <v>0</v>
      </c>
      <c r="CO29" s="408" t="n">
        <v>0.5</v>
      </c>
      <c r="CP29" s="408" t="n">
        <v>0</v>
      </c>
      <c r="CQ29" s="408" t="n">
        <v>0</v>
      </c>
      <c r="CR29" s="674" t="n">
        <v>0</v>
      </c>
      <c r="CS29" s="674" t="n">
        <v>0</v>
      </c>
      <c r="CT29" s="674" t="n">
        <v>0</v>
      </c>
      <c r="CU29" s="674" t="n">
        <v>0</v>
      </c>
      <c r="CV29" s="674" t="n">
        <v>0</v>
      </c>
      <c r="CW29" s="674" t="n">
        <v>0</v>
      </c>
      <c r="CX29" s="674" t="n">
        <v>0</v>
      </c>
      <c r="CY29" s="674" t="n">
        <v>0</v>
      </c>
      <c r="CZ29" s="674" t="n">
        <v>0</v>
      </c>
      <c r="DA29" s="674" t="n">
        <v>0</v>
      </c>
      <c r="DB29" s="674" t="n">
        <v>0</v>
      </c>
      <c r="DC29" s="674" t="n">
        <v>0</v>
      </c>
      <c r="DD29" s="674" t="n">
        <v>0</v>
      </c>
      <c r="DE29" s="674" t="n">
        <v>2</v>
      </c>
      <c r="DF29" s="674" t="n">
        <v>0</v>
      </c>
      <c r="DG29" s="674" t="n">
        <v>0</v>
      </c>
      <c r="DH29" s="674" t="n">
        <v>0</v>
      </c>
      <c r="DI29" s="674" t="n">
        <v>0</v>
      </c>
      <c r="DJ29" s="674" t="n">
        <v>1</v>
      </c>
      <c r="DK29" s="674" t="n">
        <v>0</v>
      </c>
      <c r="DL29" s="674" t="n">
        <v>0.5</v>
      </c>
      <c r="DM29" s="674" t="n">
        <v>0.5</v>
      </c>
      <c r="DN29" s="674" t="n">
        <v>0.5</v>
      </c>
      <c r="DO29" s="408"/>
      <c r="DP29" s="408"/>
      <c r="DQ29" s="408"/>
      <c r="DR29" s="408"/>
      <c r="DS29" s="408"/>
      <c r="DT29" s="408"/>
      <c r="DU29" s="408"/>
      <c r="DV29" s="408"/>
      <c r="DW29" s="408"/>
      <c r="DX29" s="408"/>
      <c r="DY29" s="408"/>
      <c r="DZ29" s="408"/>
      <c r="EA29" s="408"/>
      <c r="EB29" s="408"/>
      <c r="EC29" s="408"/>
      <c r="ED29" s="408"/>
      <c r="EE29" s="408"/>
      <c r="EF29" s="408"/>
      <c r="EG29" s="408"/>
      <c r="EH29" s="408"/>
      <c r="EI29" s="408"/>
      <c r="EJ29" s="408"/>
      <c r="EK29" s="408"/>
      <c r="EL29" s="408"/>
      <c r="EM29" s="408"/>
      <c r="EN29" s="408"/>
      <c r="EO29" s="674"/>
      <c r="EP29" s="674"/>
      <c r="EQ29" s="674"/>
      <c r="ER29" s="674"/>
      <c r="ES29" s="674"/>
      <c r="ET29" s="674"/>
      <c r="EU29" s="674"/>
      <c r="EV29" s="674"/>
      <c r="EW29" s="674"/>
      <c r="EX29" s="674"/>
      <c r="EY29" s="674"/>
      <c r="EZ29" s="674"/>
      <c r="FA29" s="674"/>
      <c r="FB29" s="674"/>
      <c r="FC29" s="674"/>
      <c r="FD29" s="674"/>
      <c r="FE29" s="674"/>
      <c r="FF29" s="674"/>
      <c r="FG29" s="674"/>
      <c r="FH29" s="674"/>
      <c r="FI29" s="674"/>
      <c r="FJ29" s="674"/>
      <c r="FK29" s="408"/>
      <c r="FL29" s="408"/>
      <c r="FM29" s="408"/>
      <c r="FN29" s="408"/>
      <c r="FO29" s="408"/>
      <c r="FP29" s="408"/>
      <c r="FQ29" s="408"/>
      <c r="FR29" s="408"/>
      <c r="FS29" s="408"/>
      <c r="FT29" s="408"/>
      <c r="FU29" s="408"/>
      <c r="FV29" s="408"/>
      <c r="FW29" s="408"/>
      <c r="FX29" s="408"/>
      <c r="FY29" s="408"/>
      <c r="FZ29" s="408"/>
      <c r="GA29" s="408"/>
      <c r="GB29" s="408"/>
      <c r="GC29" s="408"/>
      <c r="GD29" s="408"/>
      <c r="GE29" s="408"/>
      <c r="GF29" s="408"/>
      <c r="GG29" s="408"/>
      <c r="GH29" s="408"/>
      <c r="GI29" s="408"/>
      <c r="GJ29" s="674"/>
      <c r="GK29" s="674"/>
      <c r="GL29" s="674"/>
      <c r="GM29" s="674"/>
      <c r="GN29" s="674"/>
      <c r="GO29" s="674"/>
      <c r="GP29" s="674"/>
      <c r="GQ29" s="674"/>
      <c r="GR29" s="674"/>
      <c r="GS29" s="674"/>
      <c r="GT29" s="674"/>
      <c r="GU29" s="674"/>
      <c r="GV29" s="674"/>
      <c r="GW29" s="674"/>
      <c r="GX29" s="674"/>
      <c r="GY29" s="674"/>
      <c r="GZ29" s="674"/>
      <c r="HA29" s="674"/>
      <c r="HB29" s="674"/>
      <c r="HC29" s="674"/>
      <c r="HD29" s="674"/>
      <c r="HE29" s="674"/>
      <c r="HF29" s="674"/>
      <c r="HG29" s="674"/>
      <c r="HH29" s="674"/>
      <c r="HI29" s="674"/>
      <c r="HJ29" s="408"/>
      <c r="HK29" s="408"/>
      <c r="HL29" s="408"/>
      <c r="HM29" s="408"/>
      <c r="HN29" s="408"/>
      <c r="HO29" s="408"/>
      <c r="HP29" s="408"/>
      <c r="HQ29" s="408"/>
      <c r="HR29" s="408"/>
      <c r="HS29" s="408"/>
      <c r="HT29" s="408"/>
      <c r="HU29" s="408"/>
      <c r="HV29" s="408"/>
      <c r="HW29" s="408"/>
      <c r="HX29" s="408"/>
      <c r="HY29" s="408"/>
      <c r="HZ29" s="408"/>
      <c r="IA29" s="408"/>
      <c r="IB29" s="408"/>
      <c r="IC29" s="408"/>
      <c r="ID29" s="675"/>
      <c r="IE29" s="676"/>
      <c r="IF29" s="677"/>
      <c r="IG29" s="677"/>
      <c r="IH29" s="678"/>
      <c r="II29" s="678"/>
      <c r="IJ29" s="678"/>
      <c r="IK29" s="678"/>
      <c r="IL29" s="678"/>
      <c r="IM29" s="678"/>
      <c r="IN29" s="678"/>
      <c r="IO29" s="678"/>
      <c r="IP29" s="678"/>
      <c r="IQ29" s="678"/>
      <c r="IR29" s="678"/>
      <c r="IS29" s="678"/>
      <c r="IT29" s="678"/>
      <c r="IU29" s="678"/>
      <c r="IV29" s="677"/>
      <c r="IW29" s="677"/>
      <c r="IX29" s="677"/>
      <c r="IY29" s="677"/>
      <c r="IZ29" s="677"/>
      <c r="JA29" s="677"/>
      <c r="JB29" s="677"/>
      <c r="JC29" s="677"/>
      <c r="JD29" s="677"/>
      <c r="JE29" s="677"/>
      <c r="JF29" s="677"/>
      <c r="JG29" s="677"/>
      <c r="JH29" s="677"/>
      <c r="JI29" s="677"/>
      <c r="JJ29" s="677"/>
      <c r="JK29" s="677"/>
      <c r="JL29" s="677"/>
      <c r="JM29" s="678"/>
      <c r="JN29" s="678"/>
      <c r="JO29" s="678"/>
      <c r="JP29" s="678"/>
      <c r="JQ29" s="678"/>
      <c r="JR29" s="678"/>
      <c r="JS29" s="678"/>
      <c r="JT29" s="678"/>
      <c r="JU29" s="678"/>
      <c r="JV29" s="678"/>
      <c r="JW29" s="678"/>
      <c r="JX29" s="678"/>
      <c r="JY29" s="678"/>
      <c r="JZ29" s="678"/>
      <c r="KA29" s="678"/>
      <c r="KB29" s="678"/>
      <c r="KC29" s="678"/>
      <c r="KD29" s="678"/>
      <c r="KE29" s="678"/>
      <c r="KF29" s="678"/>
      <c r="KG29" s="678"/>
      <c r="KH29" s="677"/>
      <c r="KI29" s="677"/>
      <c r="KJ29" s="677"/>
      <c r="KK29" s="677"/>
      <c r="KL29" s="677"/>
      <c r="KM29" s="677"/>
      <c r="KN29" s="677"/>
      <c r="KO29" s="677"/>
      <c r="KP29" s="677"/>
      <c r="KQ29" s="677"/>
      <c r="KR29" s="677"/>
      <c r="KS29" s="677"/>
      <c r="KT29" s="677"/>
      <c r="KU29" s="677"/>
      <c r="KV29" s="677"/>
      <c r="KW29" s="677"/>
      <c r="KX29" s="677"/>
      <c r="KY29" s="677"/>
      <c r="KZ29" s="677"/>
      <c r="LA29" s="677"/>
      <c r="LB29" s="678"/>
      <c r="LC29" s="678"/>
      <c r="LD29" s="678"/>
      <c r="LE29" s="678"/>
      <c r="LF29" s="678"/>
      <c r="LG29" s="678"/>
      <c r="LH29" s="678"/>
      <c r="LI29" s="678"/>
      <c r="LJ29" s="678"/>
      <c r="LK29" s="678"/>
      <c r="LL29" s="678"/>
      <c r="LM29" s="678"/>
      <c r="LN29" s="678"/>
      <c r="LO29" s="678"/>
      <c r="LP29" s="678"/>
      <c r="LQ29" s="678"/>
      <c r="LR29" s="678"/>
      <c r="LS29" s="677"/>
      <c r="LT29" s="677"/>
      <c r="LU29" s="677"/>
      <c r="LV29" s="677"/>
      <c r="LW29" s="677"/>
      <c r="LX29" s="677"/>
      <c r="LY29" s="677"/>
      <c r="LZ29" s="677"/>
      <c r="MA29" s="677"/>
      <c r="MB29" s="677"/>
      <c r="MC29" s="677"/>
      <c r="MD29" s="677"/>
      <c r="ME29" s="677"/>
      <c r="MF29" s="677"/>
      <c r="MG29" s="677"/>
      <c r="MH29" s="677"/>
      <c r="MI29" s="677"/>
      <c r="MJ29" s="678"/>
      <c r="MK29" s="678"/>
      <c r="ML29" s="678"/>
      <c r="MM29" s="678"/>
      <c r="MN29" s="678"/>
      <c r="MO29" s="678"/>
      <c r="MP29" s="678"/>
      <c r="MQ29" s="678"/>
      <c r="MR29" s="678"/>
      <c r="MS29" s="678"/>
      <c r="MT29" s="678"/>
      <c r="MU29" s="678"/>
      <c r="MV29" s="678"/>
      <c r="MW29" s="678"/>
      <c r="MX29" s="678"/>
      <c r="MY29" s="678"/>
      <c r="MZ29" s="678"/>
    </row>
    <row r="30" customFormat="false" ht="12.75" hidden="false" customHeight="false" outlineLevel="0" collapsed="false">
      <c r="A30" s="672" t="n">
        <v>22</v>
      </c>
      <c r="B30" s="228" t="str">
        <f aca="false">'English Scores- Leveled papers'!B28</f>
        <v>Dileshwar Rao</v>
      </c>
      <c r="C30" s="228" t="str">
        <f aca="false">IF(D30="","",IF(D30&gt;0.9,"A1",IF(D30&gt;0.8,"A2",IF(D30&gt;0.7,"B1",IF(D30&gt;0.6,"B2",IF(D30&gt;0.5,"C1",IF(D30&gt;0.4,"C2",IF(D30&gt;0.32,"D",IF(D30&gt;0.2,"E1","E2")))))))))</f>
        <v>E2</v>
      </c>
      <c r="D30" s="673" t="n">
        <f aca="false">IF(B30="","",IF(COUNT(F30:MZ30)=0,"",IF(('Cover Sheet'!$AC$6="1st"),(SUM($F30:$AM30)/50),IF(('Cover Sheet'!$AC$6="2nd"),(SUM($AN30:$BW30)/50),IF(('Cover Sheet'!$AC$6="3rd"),(SUM($BX30:$DN30)/50),IF(('Cover Sheet'!$AC$6="4th"),(SUM($DO30:$FJ30)/60),IF(('Cover Sheet'!$AC$6="5th"),(SUM($FK30:HI30)/60),IF((AND('Cover Sheet'!$AC$6="6th",OR('Cover Sheet'!$AC$12="Bombay",'Cover Sheet'!$AC$12="Pune"))),(SUM($HJ30:$JL30)/85),IF((AND('Cover Sheet'!$AC$6="6th",OR('Cover Sheet'!$AC$12="Delhi",'Cover Sheet'!$AC$12="Chennai"))),(SUM($HJ30:$IU30)/60),IF((AND('Cover Sheet'!$AC$6="7th",OR('Cover Sheet'!$AC$12="Bombay",'Cover Sheet'!$AC$12="Pune"))),(SUM($JM30:$LR30)/85),IF((AND('Cover Sheet'!$AC$6="7th",OR('Cover Sheet'!$AC$12="Delhi",'Cover Sheet'!$AC$12="Chennai"))),(SUM($JM30:$LA30)/60),IF(('Cover Sheet'!$AC$6="8th"),(SUM($LS30:$MZ30)/50),"ERROR"))))))))))))</f>
        <v>0.2</v>
      </c>
      <c r="E30" s="673" t="inlineStr">
        <f aca="false">IF(COUNT(F30:IC30)=0, "", (SUMIF($F$5:$IC$5,"Yes",F30:IC30)/SUMIF('Math Scores'!$F$5:$IC$5,"Yes",'Math Scores'!$F$2:$IC$2)))</f>
        <is>
          <t/>
        </is>
      </c>
      <c r="F30" s="408"/>
      <c r="G30" s="408"/>
      <c r="H30" s="408"/>
      <c r="I30" s="408"/>
      <c r="J30" s="408"/>
      <c r="K30" s="408"/>
      <c r="L30" s="408"/>
      <c r="M30" s="408"/>
      <c r="N30" s="408"/>
      <c r="O30" s="408"/>
      <c r="P30" s="408"/>
      <c r="Q30" s="408"/>
      <c r="R30" s="408"/>
      <c r="S30" s="408"/>
      <c r="T30" s="408"/>
      <c r="U30" s="408"/>
      <c r="V30" s="408"/>
      <c r="W30" s="674"/>
      <c r="X30" s="674"/>
      <c r="Y30" s="674"/>
      <c r="Z30" s="674"/>
      <c r="AA30" s="674"/>
      <c r="AB30" s="674"/>
      <c r="AC30" s="674"/>
      <c r="AD30" s="674"/>
      <c r="AE30" s="674"/>
      <c r="AF30" s="674"/>
      <c r="AG30" s="674"/>
      <c r="AH30" s="674"/>
      <c r="AI30" s="674"/>
      <c r="AJ30" s="674"/>
      <c r="AK30" s="674"/>
      <c r="AL30" s="674"/>
      <c r="AM30" s="674"/>
      <c r="AN30" s="408"/>
      <c r="AO30" s="408"/>
      <c r="AP30" s="408"/>
      <c r="AQ30" s="408"/>
      <c r="AR30" s="408"/>
      <c r="AS30" s="408"/>
      <c r="AT30" s="408"/>
      <c r="AU30" s="408"/>
      <c r="AV30" s="408"/>
      <c r="AW30" s="408"/>
      <c r="AX30" s="408"/>
      <c r="AY30" s="408"/>
      <c r="AZ30" s="408"/>
      <c r="BA30" s="408"/>
      <c r="BB30" s="408"/>
      <c r="BC30" s="408"/>
      <c r="BD30" s="408"/>
      <c r="BE30" s="674"/>
      <c r="BF30" s="674"/>
      <c r="BG30" s="674"/>
      <c r="BH30" s="674"/>
      <c r="BI30" s="674"/>
      <c r="BJ30" s="674"/>
      <c r="BK30" s="674"/>
      <c r="BL30" s="674"/>
      <c r="BM30" s="674"/>
      <c r="BN30" s="674"/>
      <c r="BO30" s="674"/>
      <c r="BP30" s="674"/>
      <c r="BQ30" s="674"/>
      <c r="BR30" s="674"/>
      <c r="BS30" s="674"/>
      <c r="BT30" s="674"/>
      <c r="BU30" s="674"/>
      <c r="BV30" s="674"/>
      <c r="BW30" s="674"/>
      <c r="BX30" s="408" t="n">
        <v>0.5</v>
      </c>
      <c r="BY30" s="408" t="n">
        <v>0.5</v>
      </c>
      <c r="BZ30" s="408" t="n">
        <v>0</v>
      </c>
      <c r="CA30" s="408" t="n">
        <v>0</v>
      </c>
      <c r="CB30" s="408" t="n">
        <v>0.5</v>
      </c>
      <c r="CC30" s="408" t="n">
        <v>0</v>
      </c>
      <c r="CD30" s="408" t="n">
        <v>0</v>
      </c>
      <c r="CE30" s="408" t="n">
        <v>0</v>
      </c>
      <c r="CF30" s="408" t="n">
        <v>0</v>
      </c>
      <c r="CG30" s="408" t="n">
        <v>0</v>
      </c>
      <c r="CH30" s="408" t="n">
        <v>1</v>
      </c>
      <c r="CI30" s="408" t="n">
        <v>0</v>
      </c>
      <c r="CJ30" s="408" t="n">
        <v>0</v>
      </c>
      <c r="CK30" s="408" t="n">
        <v>0</v>
      </c>
      <c r="CL30" s="408" t="n">
        <v>0</v>
      </c>
      <c r="CM30" s="408" t="n">
        <v>0</v>
      </c>
      <c r="CN30" s="408" t="n">
        <v>0</v>
      </c>
      <c r="CO30" s="408" t="n">
        <v>0</v>
      </c>
      <c r="CP30" s="408" t="n">
        <v>0</v>
      </c>
      <c r="CQ30" s="408" t="n">
        <v>0</v>
      </c>
      <c r="CR30" s="674" t="n">
        <v>2</v>
      </c>
      <c r="CS30" s="674" t="n">
        <v>0</v>
      </c>
      <c r="CT30" s="674" t="n">
        <v>0</v>
      </c>
      <c r="CU30" s="674" t="n">
        <v>0</v>
      </c>
      <c r="CV30" s="674" t="n">
        <v>0</v>
      </c>
      <c r="CW30" s="674" t="n">
        <v>1</v>
      </c>
      <c r="CX30" s="674" t="n">
        <v>0</v>
      </c>
      <c r="CY30" s="674" t="n">
        <v>0</v>
      </c>
      <c r="CZ30" s="674" t="n">
        <v>0</v>
      </c>
      <c r="DA30" s="674" t="n">
        <v>0</v>
      </c>
      <c r="DB30" s="674" t="n">
        <v>0</v>
      </c>
      <c r="DC30" s="674" t="n">
        <v>0</v>
      </c>
      <c r="DD30" s="674" t="n">
        <v>0</v>
      </c>
      <c r="DE30" s="674" t="n">
        <v>2</v>
      </c>
      <c r="DF30" s="674" t="n">
        <v>0</v>
      </c>
      <c r="DG30" s="674" t="n">
        <v>0</v>
      </c>
      <c r="DH30" s="674" t="n">
        <v>0</v>
      </c>
      <c r="DI30" s="674" t="n">
        <v>0</v>
      </c>
      <c r="DJ30" s="674" t="n">
        <v>1</v>
      </c>
      <c r="DK30" s="674" t="n">
        <v>0</v>
      </c>
      <c r="DL30" s="674" t="n">
        <v>0.5</v>
      </c>
      <c r="DM30" s="674" t="n">
        <v>0.5</v>
      </c>
      <c r="DN30" s="674" t="n">
        <v>0.5</v>
      </c>
      <c r="DO30" s="408"/>
      <c r="DP30" s="408"/>
      <c r="DQ30" s="408"/>
      <c r="DR30" s="408"/>
      <c r="DS30" s="408"/>
      <c r="DT30" s="408"/>
      <c r="DU30" s="408"/>
      <c r="DV30" s="408"/>
      <c r="DW30" s="408"/>
      <c r="DX30" s="408"/>
      <c r="DY30" s="408"/>
      <c r="DZ30" s="408"/>
      <c r="EA30" s="408"/>
      <c r="EB30" s="408"/>
      <c r="EC30" s="408"/>
      <c r="ED30" s="408"/>
      <c r="EE30" s="408"/>
      <c r="EF30" s="408"/>
      <c r="EG30" s="408"/>
      <c r="EH30" s="408"/>
      <c r="EI30" s="408"/>
      <c r="EJ30" s="408"/>
      <c r="EK30" s="408"/>
      <c r="EL30" s="408"/>
      <c r="EM30" s="408"/>
      <c r="EN30" s="408"/>
      <c r="EO30" s="674"/>
      <c r="EP30" s="674"/>
      <c r="EQ30" s="674"/>
      <c r="ER30" s="674"/>
      <c r="ES30" s="674"/>
      <c r="ET30" s="674"/>
      <c r="EU30" s="674"/>
      <c r="EV30" s="674"/>
      <c r="EW30" s="674"/>
      <c r="EX30" s="674"/>
      <c r="EY30" s="674"/>
      <c r="EZ30" s="674"/>
      <c r="FA30" s="674"/>
      <c r="FB30" s="674"/>
      <c r="FC30" s="674"/>
      <c r="FD30" s="674"/>
      <c r="FE30" s="674"/>
      <c r="FF30" s="674"/>
      <c r="FG30" s="674"/>
      <c r="FH30" s="674"/>
      <c r="FI30" s="674"/>
      <c r="FJ30" s="674"/>
      <c r="FK30" s="408"/>
      <c r="FL30" s="408"/>
      <c r="FM30" s="408"/>
      <c r="FN30" s="408"/>
      <c r="FO30" s="408"/>
      <c r="FP30" s="408"/>
      <c r="FQ30" s="408"/>
      <c r="FR30" s="408"/>
      <c r="FS30" s="408"/>
      <c r="FT30" s="408"/>
      <c r="FU30" s="408"/>
      <c r="FV30" s="408"/>
      <c r="FW30" s="408"/>
      <c r="FX30" s="408"/>
      <c r="FY30" s="408"/>
      <c r="FZ30" s="408"/>
      <c r="GA30" s="408"/>
      <c r="GB30" s="408"/>
      <c r="GC30" s="408"/>
      <c r="GD30" s="408"/>
      <c r="GE30" s="408"/>
      <c r="GF30" s="408"/>
      <c r="GG30" s="408"/>
      <c r="GH30" s="408"/>
      <c r="GI30" s="408"/>
      <c r="GJ30" s="674"/>
      <c r="GK30" s="674"/>
      <c r="GL30" s="674"/>
      <c r="GM30" s="674"/>
      <c r="GN30" s="674"/>
      <c r="GO30" s="674"/>
      <c r="GP30" s="674"/>
      <c r="GQ30" s="674"/>
      <c r="GR30" s="674"/>
      <c r="GS30" s="674"/>
      <c r="GT30" s="674"/>
      <c r="GU30" s="674"/>
      <c r="GV30" s="674"/>
      <c r="GW30" s="674"/>
      <c r="GX30" s="674"/>
      <c r="GY30" s="674"/>
      <c r="GZ30" s="674"/>
      <c r="HA30" s="674"/>
      <c r="HB30" s="674"/>
      <c r="HC30" s="674"/>
      <c r="HD30" s="674"/>
      <c r="HE30" s="674"/>
      <c r="HF30" s="674"/>
      <c r="HG30" s="674"/>
      <c r="HH30" s="674"/>
      <c r="HI30" s="674"/>
      <c r="HJ30" s="408"/>
      <c r="HK30" s="408"/>
      <c r="HL30" s="408"/>
      <c r="HM30" s="408"/>
      <c r="HN30" s="408"/>
      <c r="HO30" s="408"/>
      <c r="HP30" s="408"/>
      <c r="HQ30" s="408"/>
      <c r="HR30" s="408"/>
      <c r="HS30" s="408"/>
      <c r="HT30" s="408"/>
      <c r="HU30" s="408"/>
      <c r="HV30" s="408"/>
      <c r="HW30" s="408"/>
      <c r="HX30" s="408"/>
      <c r="HY30" s="408"/>
      <c r="HZ30" s="408"/>
      <c r="IA30" s="408"/>
      <c r="IB30" s="408"/>
      <c r="IC30" s="408"/>
      <c r="ID30" s="675"/>
      <c r="IE30" s="676"/>
      <c r="IF30" s="677"/>
      <c r="IG30" s="677"/>
      <c r="IH30" s="678"/>
      <c r="II30" s="678"/>
      <c r="IJ30" s="678"/>
      <c r="IK30" s="678"/>
      <c r="IL30" s="678"/>
      <c r="IM30" s="678"/>
      <c r="IN30" s="678"/>
      <c r="IO30" s="678"/>
      <c r="IP30" s="678"/>
      <c r="IQ30" s="678"/>
      <c r="IR30" s="678"/>
      <c r="IS30" s="678"/>
      <c r="IT30" s="678"/>
      <c r="IU30" s="678"/>
      <c r="IV30" s="677"/>
      <c r="IW30" s="677"/>
      <c r="IX30" s="677"/>
      <c r="IY30" s="677"/>
      <c r="IZ30" s="677"/>
      <c r="JA30" s="677"/>
      <c r="JB30" s="677"/>
      <c r="JC30" s="677"/>
      <c r="JD30" s="677"/>
      <c r="JE30" s="677"/>
      <c r="JF30" s="677"/>
      <c r="JG30" s="677"/>
      <c r="JH30" s="677"/>
      <c r="JI30" s="677"/>
      <c r="JJ30" s="677"/>
      <c r="JK30" s="677"/>
      <c r="JL30" s="677"/>
      <c r="JM30" s="678"/>
      <c r="JN30" s="678"/>
      <c r="JO30" s="678"/>
      <c r="JP30" s="678"/>
      <c r="JQ30" s="678"/>
      <c r="JR30" s="678"/>
      <c r="JS30" s="678"/>
      <c r="JT30" s="678"/>
      <c r="JU30" s="678"/>
      <c r="JV30" s="678"/>
      <c r="JW30" s="678"/>
      <c r="JX30" s="678"/>
      <c r="JY30" s="678"/>
      <c r="JZ30" s="678"/>
      <c r="KA30" s="678"/>
      <c r="KB30" s="678"/>
      <c r="KC30" s="678"/>
      <c r="KD30" s="678"/>
      <c r="KE30" s="678"/>
      <c r="KF30" s="678"/>
      <c r="KG30" s="678"/>
      <c r="KH30" s="677"/>
      <c r="KI30" s="677"/>
      <c r="KJ30" s="677"/>
      <c r="KK30" s="677"/>
      <c r="KL30" s="677"/>
      <c r="KM30" s="677"/>
      <c r="KN30" s="677"/>
      <c r="KO30" s="677"/>
      <c r="KP30" s="677"/>
      <c r="KQ30" s="677"/>
      <c r="KR30" s="677"/>
      <c r="KS30" s="677"/>
      <c r="KT30" s="677"/>
      <c r="KU30" s="677"/>
      <c r="KV30" s="677"/>
      <c r="KW30" s="677"/>
      <c r="KX30" s="677"/>
      <c r="KY30" s="677"/>
      <c r="KZ30" s="677"/>
      <c r="LA30" s="677"/>
      <c r="LB30" s="678"/>
      <c r="LC30" s="678"/>
      <c r="LD30" s="678"/>
      <c r="LE30" s="678"/>
      <c r="LF30" s="678"/>
      <c r="LG30" s="678"/>
      <c r="LH30" s="678"/>
      <c r="LI30" s="678"/>
      <c r="LJ30" s="678"/>
      <c r="LK30" s="678"/>
      <c r="LL30" s="678"/>
      <c r="LM30" s="678"/>
      <c r="LN30" s="678"/>
      <c r="LO30" s="678"/>
      <c r="LP30" s="678"/>
      <c r="LQ30" s="678"/>
      <c r="LR30" s="678"/>
      <c r="LS30" s="677"/>
      <c r="LT30" s="677"/>
      <c r="LU30" s="677"/>
      <c r="LV30" s="677"/>
      <c r="LW30" s="677"/>
      <c r="LX30" s="677"/>
      <c r="LY30" s="677"/>
      <c r="LZ30" s="677"/>
      <c r="MA30" s="677"/>
      <c r="MB30" s="677"/>
      <c r="MC30" s="677"/>
      <c r="MD30" s="677"/>
      <c r="ME30" s="677"/>
      <c r="MF30" s="677"/>
      <c r="MG30" s="677"/>
      <c r="MH30" s="677"/>
      <c r="MI30" s="677"/>
      <c r="MJ30" s="678"/>
      <c r="MK30" s="678"/>
      <c r="ML30" s="678"/>
      <c r="MM30" s="678"/>
      <c r="MN30" s="678"/>
      <c r="MO30" s="678"/>
      <c r="MP30" s="678"/>
      <c r="MQ30" s="678"/>
      <c r="MR30" s="678"/>
      <c r="MS30" s="678"/>
      <c r="MT30" s="678"/>
      <c r="MU30" s="678"/>
      <c r="MV30" s="678"/>
      <c r="MW30" s="678"/>
      <c r="MX30" s="678"/>
      <c r="MY30" s="678"/>
      <c r="MZ30" s="678"/>
    </row>
    <row r="31" customFormat="false" ht="12.75" hidden="false" customHeight="false" outlineLevel="0" collapsed="false">
      <c r="A31" s="672" t="n">
        <v>23</v>
      </c>
      <c r="B31" s="228" t="str">
        <f aca="false">'English Scores- Leveled papers'!B29</f>
        <v>Raghu Ram</v>
      </c>
      <c r="C31" s="228" t="str">
        <f aca="false">IF(D31="","",IF(D31&gt;0.9,"A1",IF(D31&gt;0.8,"A2",IF(D31&gt;0.7,"B1",IF(D31&gt;0.6,"B2",IF(D31&gt;0.5,"C1",IF(D31&gt;0.4,"C2",IF(D31&gt;0.32,"D",IF(D31&gt;0.2,"E1","E2")))))))))</f>
        <v>E2</v>
      </c>
      <c r="D31" s="673" t="n">
        <f aca="false">IF(B31="","",IF(COUNT(F31:MZ31)=0,"",IF(('Cover Sheet'!$AC$6="1st"),(SUM($F31:$AM31)/50),IF(('Cover Sheet'!$AC$6="2nd"),(SUM($AN31:$BW31)/50),IF(('Cover Sheet'!$AC$6="3rd"),(SUM($BX31:$DN31)/50),IF(('Cover Sheet'!$AC$6="4th"),(SUM($DO31:$FJ31)/60),IF(('Cover Sheet'!$AC$6="5th"),(SUM($FK31:HI31)/60),IF((AND('Cover Sheet'!$AC$6="6th",OR('Cover Sheet'!$AC$12="Bombay",'Cover Sheet'!$AC$12="Pune"))),(SUM($HJ31:$JL31)/85),IF((AND('Cover Sheet'!$AC$6="6th",OR('Cover Sheet'!$AC$12="Delhi",'Cover Sheet'!$AC$12="Chennai"))),(SUM($HJ31:$IU31)/60),IF((AND('Cover Sheet'!$AC$6="7th",OR('Cover Sheet'!$AC$12="Bombay",'Cover Sheet'!$AC$12="Pune"))),(SUM($JM31:$LR31)/85),IF((AND('Cover Sheet'!$AC$6="7th",OR('Cover Sheet'!$AC$12="Delhi",'Cover Sheet'!$AC$12="Chennai"))),(SUM($JM31:$LA31)/60),IF(('Cover Sheet'!$AC$6="8th"),(SUM($LS31:$MZ31)/50),"ERROR"))))))))))))</f>
        <v>0.08</v>
      </c>
      <c r="E31" s="673" t="inlineStr">
        <f aca="false">IF(COUNT(F31:IC31)=0, "", (SUMIF($F$5:$IC$5,"Yes",F31:IC31)/SUMIF('Math Scores'!$F$5:$IC$5,"Yes",'Math Scores'!$F$2:$IC$2)))</f>
        <is>
          <t/>
        </is>
      </c>
      <c r="F31" s="408"/>
      <c r="G31" s="408"/>
      <c r="H31" s="408"/>
      <c r="I31" s="408"/>
      <c r="J31" s="408"/>
      <c r="K31" s="408"/>
      <c r="L31" s="408"/>
      <c r="M31" s="408"/>
      <c r="N31" s="408"/>
      <c r="O31" s="408"/>
      <c r="P31" s="408"/>
      <c r="Q31" s="408"/>
      <c r="R31" s="408"/>
      <c r="S31" s="408"/>
      <c r="T31" s="408"/>
      <c r="U31" s="408"/>
      <c r="V31" s="408"/>
      <c r="W31" s="674"/>
      <c r="X31" s="674"/>
      <c r="Y31" s="674"/>
      <c r="Z31" s="674"/>
      <c r="AA31" s="674"/>
      <c r="AB31" s="674"/>
      <c r="AC31" s="674"/>
      <c r="AD31" s="674"/>
      <c r="AE31" s="674"/>
      <c r="AF31" s="674"/>
      <c r="AG31" s="674"/>
      <c r="AH31" s="674"/>
      <c r="AI31" s="674"/>
      <c r="AJ31" s="674"/>
      <c r="AK31" s="674"/>
      <c r="AL31" s="674"/>
      <c r="AM31" s="674"/>
      <c r="AN31" s="408"/>
      <c r="AO31" s="408"/>
      <c r="AP31" s="408"/>
      <c r="AQ31" s="408"/>
      <c r="AR31" s="408"/>
      <c r="AS31" s="408"/>
      <c r="AT31" s="408"/>
      <c r="AU31" s="408"/>
      <c r="AV31" s="408"/>
      <c r="AW31" s="408"/>
      <c r="AX31" s="408"/>
      <c r="AY31" s="408"/>
      <c r="AZ31" s="408"/>
      <c r="BA31" s="408"/>
      <c r="BB31" s="408"/>
      <c r="BC31" s="408"/>
      <c r="BD31" s="408"/>
      <c r="BE31" s="674"/>
      <c r="BF31" s="674"/>
      <c r="BG31" s="674"/>
      <c r="BH31" s="674"/>
      <c r="BI31" s="674"/>
      <c r="BJ31" s="674"/>
      <c r="BK31" s="674"/>
      <c r="BL31" s="674"/>
      <c r="BM31" s="674"/>
      <c r="BN31" s="674"/>
      <c r="BO31" s="674"/>
      <c r="BP31" s="674"/>
      <c r="BQ31" s="674"/>
      <c r="BR31" s="674"/>
      <c r="BS31" s="674"/>
      <c r="BT31" s="674"/>
      <c r="BU31" s="674"/>
      <c r="BV31" s="674"/>
      <c r="BW31" s="674"/>
      <c r="BX31" s="408"/>
      <c r="BY31" s="408"/>
      <c r="BZ31" s="408"/>
      <c r="CA31" s="408"/>
      <c r="CB31" s="408"/>
      <c r="CC31" s="408"/>
      <c r="CD31" s="408"/>
      <c r="CE31" s="408"/>
      <c r="CF31" s="408"/>
      <c r="CG31" s="408"/>
      <c r="CH31" s="408"/>
      <c r="CI31" s="408"/>
      <c r="CJ31" s="408"/>
      <c r="CK31" s="408"/>
      <c r="CL31" s="408"/>
      <c r="CM31" s="408"/>
      <c r="CN31" s="408"/>
      <c r="CO31" s="408"/>
      <c r="CP31" s="408"/>
      <c r="CQ31" s="408"/>
      <c r="CR31" s="674" t="n">
        <v>0</v>
      </c>
      <c r="CS31" s="674" t="n">
        <v>0</v>
      </c>
      <c r="CT31" s="674" t="n">
        <v>0</v>
      </c>
      <c r="CU31" s="674" t="n">
        <v>0</v>
      </c>
      <c r="CV31" s="674" t="n">
        <v>0</v>
      </c>
      <c r="CW31" s="674" t="n">
        <v>0</v>
      </c>
      <c r="CX31" s="674" t="n">
        <v>0.5</v>
      </c>
      <c r="CY31" s="674" t="n">
        <v>0</v>
      </c>
      <c r="CZ31" s="674" t="n">
        <v>0</v>
      </c>
      <c r="DA31" s="674" t="n">
        <v>0</v>
      </c>
      <c r="DB31" s="674" t="n">
        <v>0</v>
      </c>
      <c r="DC31" s="674" t="n">
        <v>0</v>
      </c>
      <c r="DD31" s="674" t="n">
        <v>0</v>
      </c>
      <c r="DE31" s="674" t="n">
        <v>2</v>
      </c>
      <c r="DF31" s="674" t="n">
        <v>0</v>
      </c>
      <c r="DG31" s="674" t="n">
        <v>0</v>
      </c>
      <c r="DH31" s="674" t="n">
        <v>0.5</v>
      </c>
      <c r="DI31" s="674" t="n">
        <v>0</v>
      </c>
      <c r="DJ31" s="674" t="n">
        <v>1</v>
      </c>
      <c r="DK31" s="674" t="n">
        <v>0</v>
      </c>
      <c r="DL31" s="674" t="n">
        <v>0</v>
      </c>
      <c r="DM31" s="674" t="n">
        <v>0</v>
      </c>
      <c r="DN31" s="674" t="n">
        <v>0</v>
      </c>
      <c r="DO31" s="408"/>
      <c r="DP31" s="408"/>
      <c r="DQ31" s="408"/>
      <c r="DR31" s="408"/>
      <c r="DS31" s="408"/>
      <c r="DT31" s="408"/>
      <c r="DU31" s="408"/>
      <c r="DV31" s="408"/>
      <c r="DW31" s="408"/>
      <c r="DX31" s="408"/>
      <c r="DY31" s="408"/>
      <c r="DZ31" s="408"/>
      <c r="EA31" s="408"/>
      <c r="EB31" s="408"/>
      <c r="EC31" s="408"/>
      <c r="ED31" s="408"/>
      <c r="EE31" s="408"/>
      <c r="EF31" s="408"/>
      <c r="EG31" s="408"/>
      <c r="EH31" s="408"/>
      <c r="EI31" s="408"/>
      <c r="EJ31" s="408"/>
      <c r="EK31" s="408"/>
      <c r="EL31" s="408"/>
      <c r="EM31" s="408"/>
      <c r="EN31" s="408"/>
      <c r="EO31" s="674"/>
      <c r="EP31" s="674"/>
      <c r="EQ31" s="674"/>
      <c r="ER31" s="674"/>
      <c r="ES31" s="674"/>
      <c r="ET31" s="674"/>
      <c r="EU31" s="674"/>
      <c r="EV31" s="674"/>
      <c r="EW31" s="674"/>
      <c r="EX31" s="674"/>
      <c r="EY31" s="674"/>
      <c r="EZ31" s="674"/>
      <c r="FA31" s="674"/>
      <c r="FB31" s="674"/>
      <c r="FC31" s="674"/>
      <c r="FD31" s="674"/>
      <c r="FE31" s="674"/>
      <c r="FF31" s="674"/>
      <c r="FG31" s="674"/>
      <c r="FH31" s="674"/>
      <c r="FI31" s="674"/>
      <c r="FJ31" s="674"/>
      <c r="FK31" s="408"/>
      <c r="FL31" s="408"/>
      <c r="FM31" s="408"/>
      <c r="FN31" s="408"/>
      <c r="FO31" s="408"/>
      <c r="FP31" s="408"/>
      <c r="FQ31" s="408"/>
      <c r="FR31" s="408"/>
      <c r="FS31" s="408"/>
      <c r="FT31" s="408"/>
      <c r="FU31" s="408"/>
      <c r="FV31" s="408"/>
      <c r="FW31" s="408"/>
      <c r="FX31" s="408"/>
      <c r="FY31" s="408"/>
      <c r="FZ31" s="408"/>
      <c r="GA31" s="408"/>
      <c r="GB31" s="408"/>
      <c r="GC31" s="408"/>
      <c r="GD31" s="408"/>
      <c r="GE31" s="408"/>
      <c r="GF31" s="408"/>
      <c r="GG31" s="408"/>
      <c r="GH31" s="408"/>
      <c r="GI31" s="408"/>
      <c r="GJ31" s="674"/>
      <c r="GK31" s="674"/>
      <c r="GL31" s="674"/>
      <c r="GM31" s="674"/>
      <c r="GN31" s="674"/>
      <c r="GO31" s="674"/>
      <c r="GP31" s="674"/>
      <c r="GQ31" s="674"/>
      <c r="GR31" s="674"/>
      <c r="GS31" s="674"/>
      <c r="GT31" s="674"/>
      <c r="GU31" s="674"/>
      <c r="GV31" s="674"/>
      <c r="GW31" s="674"/>
      <c r="GX31" s="674"/>
      <c r="GY31" s="674"/>
      <c r="GZ31" s="674"/>
      <c r="HA31" s="674"/>
      <c r="HB31" s="674"/>
      <c r="HC31" s="674"/>
      <c r="HD31" s="674"/>
      <c r="HE31" s="674"/>
      <c r="HF31" s="674"/>
      <c r="HG31" s="674"/>
      <c r="HH31" s="674"/>
      <c r="HI31" s="674"/>
      <c r="HJ31" s="408"/>
      <c r="HK31" s="408"/>
      <c r="HL31" s="408"/>
      <c r="HM31" s="408"/>
      <c r="HN31" s="408"/>
      <c r="HO31" s="408"/>
      <c r="HP31" s="408"/>
      <c r="HQ31" s="408"/>
      <c r="HR31" s="408"/>
      <c r="HS31" s="408"/>
      <c r="HT31" s="408"/>
      <c r="HU31" s="408"/>
      <c r="HV31" s="408"/>
      <c r="HW31" s="408"/>
      <c r="HX31" s="408"/>
      <c r="HY31" s="408"/>
      <c r="HZ31" s="408"/>
      <c r="IA31" s="408"/>
      <c r="IB31" s="408"/>
      <c r="IC31" s="408"/>
      <c r="ID31" s="675"/>
      <c r="IE31" s="676"/>
      <c r="IF31" s="677"/>
      <c r="IG31" s="677"/>
      <c r="IH31" s="678"/>
      <c r="II31" s="678"/>
      <c r="IJ31" s="678"/>
      <c r="IK31" s="678"/>
      <c r="IL31" s="678"/>
      <c r="IM31" s="678"/>
      <c r="IN31" s="678"/>
      <c r="IO31" s="678"/>
      <c r="IP31" s="678"/>
      <c r="IQ31" s="678"/>
      <c r="IR31" s="678"/>
      <c r="IS31" s="678"/>
      <c r="IT31" s="678"/>
      <c r="IU31" s="678"/>
      <c r="IV31" s="677"/>
      <c r="IW31" s="677"/>
      <c r="IX31" s="677"/>
      <c r="IY31" s="677"/>
      <c r="IZ31" s="677"/>
      <c r="JA31" s="677"/>
      <c r="JB31" s="677"/>
      <c r="JC31" s="677"/>
      <c r="JD31" s="677"/>
      <c r="JE31" s="677"/>
      <c r="JF31" s="677"/>
      <c r="JG31" s="677"/>
      <c r="JH31" s="677"/>
      <c r="JI31" s="677"/>
      <c r="JJ31" s="677"/>
      <c r="JK31" s="677"/>
      <c r="JL31" s="677"/>
      <c r="JM31" s="678"/>
      <c r="JN31" s="678"/>
      <c r="JO31" s="678"/>
      <c r="JP31" s="678"/>
      <c r="JQ31" s="678"/>
      <c r="JR31" s="678"/>
      <c r="JS31" s="678"/>
      <c r="JT31" s="678"/>
      <c r="JU31" s="678"/>
      <c r="JV31" s="678"/>
      <c r="JW31" s="678"/>
      <c r="JX31" s="678"/>
      <c r="JY31" s="678"/>
      <c r="JZ31" s="678"/>
      <c r="KA31" s="678"/>
      <c r="KB31" s="678"/>
      <c r="KC31" s="678"/>
      <c r="KD31" s="678"/>
      <c r="KE31" s="678"/>
      <c r="KF31" s="678"/>
      <c r="KG31" s="678"/>
      <c r="KH31" s="677"/>
      <c r="KI31" s="677"/>
      <c r="KJ31" s="677"/>
      <c r="KK31" s="677"/>
      <c r="KL31" s="677"/>
      <c r="KM31" s="677"/>
      <c r="KN31" s="677"/>
      <c r="KO31" s="677"/>
      <c r="KP31" s="677"/>
      <c r="KQ31" s="677"/>
      <c r="KR31" s="677"/>
      <c r="KS31" s="677"/>
      <c r="KT31" s="677"/>
      <c r="KU31" s="677"/>
      <c r="KV31" s="677"/>
      <c r="KW31" s="677"/>
      <c r="KX31" s="677"/>
      <c r="KY31" s="677"/>
      <c r="KZ31" s="677"/>
      <c r="LA31" s="677"/>
      <c r="LB31" s="678"/>
      <c r="LC31" s="678"/>
      <c r="LD31" s="678"/>
      <c r="LE31" s="678"/>
      <c r="LF31" s="678"/>
      <c r="LG31" s="678"/>
      <c r="LH31" s="678"/>
      <c r="LI31" s="678"/>
      <c r="LJ31" s="678"/>
      <c r="LK31" s="678"/>
      <c r="LL31" s="678"/>
      <c r="LM31" s="678"/>
      <c r="LN31" s="678"/>
      <c r="LO31" s="678"/>
      <c r="LP31" s="678"/>
      <c r="LQ31" s="678"/>
      <c r="LR31" s="678"/>
      <c r="LS31" s="677"/>
      <c r="LT31" s="677"/>
      <c r="LU31" s="677"/>
      <c r="LV31" s="677"/>
      <c r="LW31" s="677"/>
      <c r="LX31" s="677"/>
      <c r="LY31" s="677"/>
      <c r="LZ31" s="677"/>
      <c r="MA31" s="677"/>
      <c r="MB31" s="677"/>
      <c r="MC31" s="677"/>
      <c r="MD31" s="677"/>
      <c r="ME31" s="677"/>
      <c r="MF31" s="677"/>
      <c r="MG31" s="677"/>
      <c r="MH31" s="677"/>
      <c r="MI31" s="677"/>
      <c r="MJ31" s="678"/>
      <c r="MK31" s="678"/>
      <c r="ML31" s="678"/>
      <c r="MM31" s="678"/>
      <c r="MN31" s="678"/>
      <c r="MO31" s="678"/>
      <c r="MP31" s="678"/>
      <c r="MQ31" s="678"/>
      <c r="MR31" s="678"/>
      <c r="MS31" s="678"/>
      <c r="MT31" s="678"/>
      <c r="MU31" s="678"/>
      <c r="MV31" s="678"/>
      <c r="MW31" s="678"/>
      <c r="MX31" s="678"/>
      <c r="MY31" s="678"/>
      <c r="MZ31" s="678"/>
    </row>
    <row r="32" customFormat="false" ht="12.75" hidden="false" customHeight="false" outlineLevel="0" collapsed="false">
      <c r="A32" s="672" t="n">
        <v>24</v>
      </c>
      <c r="B32" s="228" t="str">
        <f aca="false">'English Scores- Leveled papers'!B30</f>
        <v>Hemanth</v>
      </c>
      <c r="C32" s="228" t="str">
        <f aca="false">IF(D32="","",IF(D32&gt;0.9,"A1",IF(D32&gt;0.8,"A2",IF(D32&gt;0.7,"B1",IF(D32&gt;0.6,"B2",IF(D32&gt;0.5,"C1",IF(D32&gt;0.4,"C2",IF(D32&gt;0.32,"D",IF(D32&gt;0.2,"E1","E2")))))))))</f>
        <v>E2</v>
      </c>
      <c r="D32" s="673" t="n">
        <f aca="false">IF(B32="","",IF(COUNT(F32:MZ32)=0,"",IF(('Cover Sheet'!$AC$6="1st"),(SUM($F32:$AM32)/50),IF(('Cover Sheet'!$AC$6="2nd"),(SUM($AN32:$BW32)/50),IF(('Cover Sheet'!$AC$6="3rd"),(SUM($BX32:$DN32)/50),IF(('Cover Sheet'!$AC$6="4th"),(SUM($DO32:$FJ32)/60),IF(('Cover Sheet'!$AC$6="5th"),(SUM($FK32:HI32)/60),IF((AND('Cover Sheet'!$AC$6="6th",OR('Cover Sheet'!$AC$12="Bombay",'Cover Sheet'!$AC$12="Pune"))),(SUM($HJ32:$JL32)/85),IF((AND('Cover Sheet'!$AC$6="6th",OR('Cover Sheet'!$AC$12="Delhi",'Cover Sheet'!$AC$12="Chennai"))),(SUM($HJ32:$IU32)/60),IF((AND('Cover Sheet'!$AC$6="7th",OR('Cover Sheet'!$AC$12="Bombay",'Cover Sheet'!$AC$12="Pune"))),(SUM($JM32:$LR32)/85),IF((AND('Cover Sheet'!$AC$6="7th",OR('Cover Sheet'!$AC$12="Delhi",'Cover Sheet'!$AC$12="Chennai"))),(SUM($JM32:$LA32)/60),IF(('Cover Sheet'!$AC$6="8th"),(SUM($LS32:$MZ32)/50),"ERROR"))))))))))))</f>
        <v>0.05</v>
      </c>
      <c r="E32" s="673" t="inlineStr">
        <f aca="false">IF(COUNT(F32:IC32)=0, "", (SUMIF($F$5:$IC$5,"Yes",F32:IC32)/SUMIF('Math Scores'!$F$5:$IC$5,"Yes",'Math Scores'!$F$2:$IC$2)))</f>
        <is>
          <t/>
        </is>
      </c>
      <c r="F32" s="408"/>
      <c r="G32" s="408"/>
      <c r="H32" s="408"/>
      <c r="I32" s="408"/>
      <c r="J32" s="408"/>
      <c r="K32" s="408"/>
      <c r="L32" s="408"/>
      <c r="M32" s="408"/>
      <c r="N32" s="408"/>
      <c r="O32" s="408"/>
      <c r="P32" s="408"/>
      <c r="Q32" s="408"/>
      <c r="R32" s="408"/>
      <c r="S32" s="408"/>
      <c r="T32" s="408"/>
      <c r="U32" s="408"/>
      <c r="V32" s="408"/>
      <c r="W32" s="674"/>
      <c r="X32" s="674"/>
      <c r="Y32" s="674"/>
      <c r="Z32" s="674"/>
      <c r="AA32" s="674"/>
      <c r="AB32" s="674"/>
      <c r="AC32" s="674"/>
      <c r="AD32" s="674"/>
      <c r="AE32" s="674"/>
      <c r="AF32" s="674"/>
      <c r="AG32" s="674"/>
      <c r="AH32" s="674"/>
      <c r="AI32" s="674"/>
      <c r="AJ32" s="674"/>
      <c r="AK32" s="674"/>
      <c r="AL32" s="674"/>
      <c r="AM32" s="674"/>
      <c r="AN32" s="408"/>
      <c r="AO32" s="408"/>
      <c r="AP32" s="408"/>
      <c r="AQ32" s="408"/>
      <c r="AR32" s="408"/>
      <c r="AS32" s="408"/>
      <c r="AT32" s="408"/>
      <c r="AU32" s="408"/>
      <c r="AV32" s="408"/>
      <c r="AW32" s="408"/>
      <c r="AX32" s="408"/>
      <c r="AY32" s="408"/>
      <c r="AZ32" s="408"/>
      <c r="BA32" s="408"/>
      <c r="BB32" s="408"/>
      <c r="BC32" s="408"/>
      <c r="BD32" s="408"/>
      <c r="BE32" s="674"/>
      <c r="BF32" s="674"/>
      <c r="BG32" s="674"/>
      <c r="BH32" s="674"/>
      <c r="BI32" s="674"/>
      <c r="BJ32" s="674"/>
      <c r="BK32" s="674"/>
      <c r="BL32" s="674"/>
      <c r="BM32" s="674"/>
      <c r="BN32" s="674"/>
      <c r="BO32" s="674"/>
      <c r="BP32" s="674"/>
      <c r="BQ32" s="674"/>
      <c r="BR32" s="674"/>
      <c r="BS32" s="674"/>
      <c r="BT32" s="674"/>
      <c r="BU32" s="674"/>
      <c r="BV32" s="674"/>
      <c r="BW32" s="674"/>
      <c r="BX32" s="408"/>
      <c r="BY32" s="408"/>
      <c r="BZ32" s="408"/>
      <c r="CA32" s="408"/>
      <c r="CB32" s="408"/>
      <c r="CC32" s="408"/>
      <c r="CD32" s="408"/>
      <c r="CE32" s="408"/>
      <c r="CF32" s="408"/>
      <c r="CG32" s="408"/>
      <c r="CH32" s="408"/>
      <c r="CI32" s="408"/>
      <c r="CJ32" s="408"/>
      <c r="CK32" s="408"/>
      <c r="CL32" s="408"/>
      <c r="CM32" s="408"/>
      <c r="CN32" s="408"/>
      <c r="CO32" s="408"/>
      <c r="CP32" s="408"/>
      <c r="CQ32" s="408"/>
      <c r="CR32" s="674" t="n">
        <v>0.5</v>
      </c>
      <c r="CS32" s="674" t="n">
        <v>0</v>
      </c>
      <c r="CT32" s="674" t="n">
        <v>0</v>
      </c>
      <c r="CU32" s="674" t="n">
        <v>0</v>
      </c>
      <c r="CV32" s="674" t="n">
        <v>0</v>
      </c>
      <c r="CW32" s="674" t="n">
        <v>0</v>
      </c>
      <c r="CX32" s="674" t="n">
        <v>0</v>
      </c>
      <c r="CY32" s="674" t="n">
        <v>0</v>
      </c>
      <c r="CZ32" s="674" t="n">
        <v>0</v>
      </c>
      <c r="DA32" s="674" t="n">
        <v>0</v>
      </c>
      <c r="DB32" s="674" t="n">
        <v>0</v>
      </c>
      <c r="DC32" s="674" t="n">
        <v>0</v>
      </c>
      <c r="DD32" s="674" t="n">
        <v>0</v>
      </c>
      <c r="DE32" s="674" t="n">
        <v>2</v>
      </c>
      <c r="DF32" s="674" t="n">
        <v>0</v>
      </c>
      <c r="DG32" s="674" t="n">
        <v>0</v>
      </c>
      <c r="DH32" s="674" t="n">
        <v>0</v>
      </c>
      <c r="DI32" s="674" t="n">
        <v>0</v>
      </c>
      <c r="DJ32" s="674" t="n">
        <v>0</v>
      </c>
      <c r="DK32" s="674" t="n">
        <v>0</v>
      </c>
      <c r="DL32" s="674" t="n">
        <v>0</v>
      </c>
      <c r="DM32" s="674" t="n">
        <v>0</v>
      </c>
      <c r="DN32" s="674" t="n">
        <v>0</v>
      </c>
      <c r="DO32" s="408"/>
      <c r="DP32" s="408"/>
      <c r="DQ32" s="408"/>
      <c r="DR32" s="408"/>
      <c r="DS32" s="408"/>
      <c r="DT32" s="408"/>
      <c r="DU32" s="408"/>
      <c r="DV32" s="408"/>
      <c r="DW32" s="408"/>
      <c r="DX32" s="408"/>
      <c r="DY32" s="408"/>
      <c r="DZ32" s="408"/>
      <c r="EA32" s="408"/>
      <c r="EB32" s="408"/>
      <c r="EC32" s="408"/>
      <c r="ED32" s="408"/>
      <c r="EE32" s="408"/>
      <c r="EF32" s="408"/>
      <c r="EG32" s="408"/>
      <c r="EH32" s="408"/>
      <c r="EI32" s="408"/>
      <c r="EJ32" s="408"/>
      <c r="EK32" s="408"/>
      <c r="EL32" s="408"/>
      <c r="EM32" s="408"/>
      <c r="EN32" s="408"/>
      <c r="EO32" s="674"/>
      <c r="EP32" s="674"/>
      <c r="EQ32" s="674"/>
      <c r="ER32" s="674"/>
      <c r="ES32" s="674"/>
      <c r="ET32" s="674"/>
      <c r="EU32" s="674"/>
      <c r="EV32" s="674"/>
      <c r="EW32" s="674"/>
      <c r="EX32" s="674"/>
      <c r="EY32" s="674"/>
      <c r="EZ32" s="674"/>
      <c r="FA32" s="674"/>
      <c r="FB32" s="674"/>
      <c r="FC32" s="674"/>
      <c r="FD32" s="674"/>
      <c r="FE32" s="674"/>
      <c r="FF32" s="674"/>
      <c r="FG32" s="674"/>
      <c r="FH32" s="674"/>
      <c r="FI32" s="674"/>
      <c r="FJ32" s="674"/>
      <c r="FK32" s="408"/>
      <c r="FL32" s="408"/>
      <c r="FM32" s="408"/>
      <c r="FN32" s="408"/>
      <c r="FO32" s="408"/>
      <c r="FP32" s="408"/>
      <c r="FQ32" s="408"/>
      <c r="FR32" s="408"/>
      <c r="FS32" s="408"/>
      <c r="FT32" s="408"/>
      <c r="FU32" s="408"/>
      <c r="FV32" s="408"/>
      <c r="FW32" s="408"/>
      <c r="FX32" s="408"/>
      <c r="FY32" s="408"/>
      <c r="FZ32" s="408"/>
      <c r="GA32" s="408"/>
      <c r="GB32" s="408"/>
      <c r="GC32" s="408"/>
      <c r="GD32" s="408"/>
      <c r="GE32" s="408"/>
      <c r="GF32" s="408"/>
      <c r="GG32" s="408"/>
      <c r="GH32" s="408"/>
      <c r="GI32" s="408"/>
      <c r="GJ32" s="674"/>
      <c r="GK32" s="674"/>
      <c r="GL32" s="674"/>
      <c r="GM32" s="674"/>
      <c r="GN32" s="674"/>
      <c r="GO32" s="674"/>
      <c r="GP32" s="674"/>
      <c r="GQ32" s="674"/>
      <c r="GR32" s="674"/>
      <c r="GS32" s="674"/>
      <c r="GT32" s="674"/>
      <c r="GU32" s="674"/>
      <c r="GV32" s="674"/>
      <c r="GW32" s="674"/>
      <c r="GX32" s="674"/>
      <c r="GY32" s="674"/>
      <c r="GZ32" s="674"/>
      <c r="HA32" s="674"/>
      <c r="HB32" s="674"/>
      <c r="HC32" s="674"/>
      <c r="HD32" s="674"/>
      <c r="HE32" s="674"/>
      <c r="HF32" s="674"/>
      <c r="HG32" s="674"/>
      <c r="HH32" s="674"/>
      <c r="HI32" s="674"/>
      <c r="HJ32" s="408"/>
      <c r="HK32" s="408"/>
      <c r="HL32" s="408"/>
      <c r="HM32" s="408"/>
      <c r="HN32" s="408"/>
      <c r="HO32" s="408"/>
      <c r="HP32" s="408"/>
      <c r="HQ32" s="408"/>
      <c r="HR32" s="408"/>
      <c r="HS32" s="408"/>
      <c r="HT32" s="408"/>
      <c r="HU32" s="408"/>
      <c r="HV32" s="408"/>
      <c r="HW32" s="408"/>
      <c r="HX32" s="408"/>
      <c r="HY32" s="408"/>
      <c r="HZ32" s="408"/>
      <c r="IA32" s="408"/>
      <c r="IB32" s="408"/>
      <c r="IC32" s="408"/>
      <c r="ID32" s="675"/>
      <c r="IE32" s="676"/>
      <c r="IF32" s="677"/>
      <c r="IG32" s="677"/>
      <c r="IH32" s="678"/>
      <c r="II32" s="678"/>
      <c r="IJ32" s="678"/>
      <c r="IK32" s="678"/>
      <c r="IL32" s="678"/>
      <c r="IM32" s="678"/>
      <c r="IN32" s="678"/>
      <c r="IO32" s="678"/>
      <c r="IP32" s="678"/>
      <c r="IQ32" s="678"/>
      <c r="IR32" s="678"/>
      <c r="IS32" s="678"/>
      <c r="IT32" s="678"/>
      <c r="IU32" s="678"/>
      <c r="IV32" s="677"/>
      <c r="IW32" s="677"/>
      <c r="IX32" s="677"/>
      <c r="IY32" s="677"/>
      <c r="IZ32" s="677"/>
      <c r="JA32" s="677"/>
      <c r="JB32" s="677"/>
      <c r="JC32" s="677"/>
      <c r="JD32" s="677"/>
      <c r="JE32" s="677"/>
      <c r="JF32" s="677"/>
      <c r="JG32" s="677"/>
      <c r="JH32" s="677"/>
      <c r="JI32" s="677"/>
      <c r="JJ32" s="677"/>
      <c r="JK32" s="677"/>
      <c r="JL32" s="677"/>
      <c r="JM32" s="678"/>
      <c r="JN32" s="678"/>
      <c r="JO32" s="678"/>
      <c r="JP32" s="678"/>
      <c r="JQ32" s="678"/>
      <c r="JR32" s="678"/>
      <c r="JS32" s="678"/>
      <c r="JT32" s="678"/>
      <c r="JU32" s="678"/>
      <c r="JV32" s="678"/>
      <c r="JW32" s="678"/>
      <c r="JX32" s="678"/>
      <c r="JY32" s="678"/>
      <c r="JZ32" s="678"/>
      <c r="KA32" s="678"/>
      <c r="KB32" s="678"/>
      <c r="KC32" s="678"/>
      <c r="KD32" s="678"/>
      <c r="KE32" s="678"/>
      <c r="KF32" s="678"/>
      <c r="KG32" s="678"/>
      <c r="KH32" s="677"/>
      <c r="KI32" s="677"/>
      <c r="KJ32" s="677"/>
      <c r="KK32" s="677"/>
      <c r="KL32" s="677"/>
      <c r="KM32" s="677"/>
      <c r="KN32" s="677"/>
      <c r="KO32" s="677"/>
      <c r="KP32" s="677"/>
      <c r="KQ32" s="677"/>
      <c r="KR32" s="677"/>
      <c r="KS32" s="677"/>
      <c r="KT32" s="677"/>
      <c r="KU32" s="677"/>
      <c r="KV32" s="677"/>
      <c r="KW32" s="677"/>
      <c r="KX32" s="677"/>
      <c r="KY32" s="677"/>
      <c r="KZ32" s="677"/>
      <c r="LA32" s="677"/>
      <c r="LB32" s="678"/>
      <c r="LC32" s="678"/>
      <c r="LD32" s="678"/>
      <c r="LE32" s="678"/>
      <c r="LF32" s="678"/>
      <c r="LG32" s="678"/>
      <c r="LH32" s="678"/>
      <c r="LI32" s="678"/>
      <c r="LJ32" s="678"/>
      <c r="LK32" s="678"/>
      <c r="LL32" s="678"/>
      <c r="LM32" s="678"/>
      <c r="LN32" s="678"/>
      <c r="LO32" s="678"/>
      <c r="LP32" s="678"/>
      <c r="LQ32" s="678"/>
      <c r="LR32" s="678"/>
      <c r="LS32" s="677"/>
      <c r="LT32" s="677"/>
      <c r="LU32" s="677"/>
      <c r="LV32" s="677"/>
      <c r="LW32" s="677"/>
      <c r="LX32" s="677"/>
      <c r="LY32" s="677"/>
      <c r="LZ32" s="677"/>
      <c r="MA32" s="677"/>
      <c r="MB32" s="677"/>
      <c r="MC32" s="677"/>
      <c r="MD32" s="677"/>
      <c r="ME32" s="677"/>
      <c r="MF32" s="677"/>
      <c r="MG32" s="677"/>
      <c r="MH32" s="677"/>
      <c r="MI32" s="677"/>
      <c r="MJ32" s="678"/>
      <c r="MK32" s="678"/>
      <c r="ML32" s="678"/>
      <c r="MM32" s="678"/>
      <c r="MN32" s="678"/>
      <c r="MO32" s="678"/>
      <c r="MP32" s="678"/>
      <c r="MQ32" s="678"/>
      <c r="MR32" s="678"/>
      <c r="MS32" s="678"/>
      <c r="MT32" s="678"/>
      <c r="MU32" s="678"/>
      <c r="MV32" s="678"/>
      <c r="MW32" s="678"/>
      <c r="MX32" s="678"/>
      <c r="MY32" s="678"/>
      <c r="MZ32" s="678"/>
    </row>
    <row r="33" customFormat="false" ht="12.75" hidden="false" customHeight="false" outlineLevel="0" collapsed="false">
      <c r="A33" s="672" t="n">
        <v>25</v>
      </c>
      <c r="B33" s="228" t="str">
        <f aca="false">'English Scores- Leveled papers'!B31</f>
        <v>J.Kartik</v>
      </c>
      <c r="C33" s="228" t="str">
        <f aca="false">IF(D33="","",IF(D33&gt;0.9,"A1",IF(D33&gt;0.8,"A2",IF(D33&gt;0.7,"B1",IF(D33&gt;0.6,"B2",IF(D33&gt;0.5,"C1",IF(D33&gt;0.4,"C2",IF(D33&gt;0.32,"D",IF(D33&gt;0.2,"E1","E2")))))))))</f>
        <v>E1</v>
      </c>
      <c r="D33" s="673" t="n">
        <f aca="false">IF(B33="","",IF(COUNT(F33:MZ33)=0,"",IF(('Cover Sheet'!$AC$6="1st"),(SUM($F33:$AM33)/50),IF(('Cover Sheet'!$AC$6="2nd"),(SUM($AN33:$BW33)/50),IF(('Cover Sheet'!$AC$6="3rd"),(SUM($BX33:$DN33)/50),IF(('Cover Sheet'!$AC$6="4th"),(SUM($DO33:$FJ33)/60),IF(('Cover Sheet'!$AC$6="5th"),(SUM($FK33:HI33)/60),IF((AND('Cover Sheet'!$AC$6="6th",OR('Cover Sheet'!$AC$12="Bombay",'Cover Sheet'!$AC$12="Pune"))),(SUM($HJ33:$JL33)/85),IF((AND('Cover Sheet'!$AC$6="6th",OR('Cover Sheet'!$AC$12="Delhi",'Cover Sheet'!$AC$12="Chennai"))),(SUM($HJ33:$IU33)/60),IF((AND('Cover Sheet'!$AC$6="7th",OR('Cover Sheet'!$AC$12="Bombay",'Cover Sheet'!$AC$12="Pune"))),(SUM($JM33:$LR33)/85),IF((AND('Cover Sheet'!$AC$6="7th",OR('Cover Sheet'!$AC$12="Delhi",'Cover Sheet'!$AC$12="Chennai"))),(SUM($JM33:$LA33)/60),IF(('Cover Sheet'!$AC$6="8th"),(SUM($LS33:$MZ33)/50),"ERROR"))))))))))))</f>
        <v>0.3082</v>
      </c>
      <c r="E33" s="673" t="inlineStr">
        <f aca="false">IF(COUNT(F33:IC33)=0, "", (SUMIF($F$5:$IC$5,"Yes",F33:IC33)/SUMIF('Math Scores'!$F$5:$IC$5,"Yes",'Math Scores'!$F$2:$IC$2)))</f>
        <is>
          <t/>
        </is>
      </c>
      <c r="F33" s="408"/>
      <c r="G33" s="408"/>
      <c r="H33" s="408"/>
      <c r="I33" s="408"/>
      <c r="J33" s="408"/>
      <c r="K33" s="408"/>
      <c r="L33" s="408"/>
      <c r="M33" s="408"/>
      <c r="N33" s="408"/>
      <c r="O33" s="408"/>
      <c r="P33" s="408"/>
      <c r="Q33" s="408"/>
      <c r="R33" s="408"/>
      <c r="S33" s="408"/>
      <c r="T33" s="408"/>
      <c r="U33" s="408"/>
      <c r="V33" s="408"/>
      <c r="W33" s="674"/>
      <c r="X33" s="674"/>
      <c r="Y33" s="674"/>
      <c r="Z33" s="674"/>
      <c r="AA33" s="674"/>
      <c r="AB33" s="674"/>
      <c r="AC33" s="674"/>
      <c r="AD33" s="674"/>
      <c r="AE33" s="674"/>
      <c r="AF33" s="674"/>
      <c r="AG33" s="674"/>
      <c r="AH33" s="674"/>
      <c r="AI33" s="674"/>
      <c r="AJ33" s="674"/>
      <c r="AK33" s="674"/>
      <c r="AL33" s="674"/>
      <c r="AM33" s="674"/>
      <c r="AN33" s="408"/>
      <c r="AO33" s="408"/>
      <c r="AP33" s="408"/>
      <c r="AQ33" s="408"/>
      <c r="AR33" s="408"/>
      <c r="AS33" s="408"/>
      <c r="AT33" s="408"/>
      <c r="AU33" s="408"/>
      <c r="AV33" s="408"/>
      <c r="AW33" s="408"/>
      <c r="AX33" s="408"/>
      <c r="AY33" s="408"/>
      <c r="AZ33" s="408"/>
      <c r="BA33" s="408"/>
      <c r="BB33" s="408"/>
      <c r="BC33" s="408"/>
      <c r="BD33" s="408"/>
      <c r="BE33" s="674"/>
      <c r="BF33" s="674"/>
      <c r="BG33" s="674"/>
      <c r="BH33" s="674"/>
      <c r="BI33" s="674"/>
      <c r="BJ33" s="674"/>
      <c r="BK33" s="674"/>
      <c r="BL33" s="674"/>
      <c r="BM33" s="674"/>
      <c r="BN33" s="674"/>
      <c r="BO33" s="674"/>
      <c r="BP33" s="674"/>
      <c r="BQ33" s="674"/>
      <c r="BR33" s="674"/>
      <c r="BS33" s="674"/>
      <c r="BT33" s="674"/>
      <c r="BU33" s="674"/>
      <c r="BV33" s="674"/>
      <c r="BW33" s="674"/>
      <c r="BX33" s="408" t="n">
        <v>0.66</v>
      </c>
      <c r="BY33" s="408" t="n">
        <v>0</v>
      </c>
      <c r="BZ33" s="408" t="n">
        <v>1</v>
      </c>
      <c r="CA33" s="408" t="n">
        <v>0</v>
      </c>
      <c r="CB33" s="408" t="n">
        <v>2</v>
      </c>
      <c r="CC33" s="408" t="n">
        <v>0</v>
      </c>
      <c r="CD33" s="408" t="n">
        <v>0</v>
      </c>
      <c r="CE33" s="408" t="n">
        <v>0</v>
      </c>
      <c r="CF33" s="408" t="n">
        <v>0</v>
      </c>
      <c r="CG33" s="408" t="n">
        <v>0</v>
      </c>
      <c r="CH33" s="408" t="n">
        <v>0</v>
      </c>
      <c r="CI33" s="408" t="n">
        <v>0</v>
      </c>
      <c r="CJ33" s="408" t="n">
        <v>1</v>
      </c>
      <c r="CK33" s="408" t="n">
        <v>0</v>
      </c>
      <c r="CL33" s="408" t="n">
        <v>0.25</v>
      </c>
      <c r="CM33" s="408" t="n">
        <v>1</v>
      </c>
      <c r="CN33" s="408" t="n">
        <v>0</v>
      </c>
      <c r="CO33" s="408" t="n">
        <v>0</v>
      </c>
      <c r="CP33" s="408" t="n">
        <v>2</v>
      </c>
      <c r="CQ33" s="408" t="n">
        <v>0</v>
      </c>
      <c r="CR33" s="674" t="n">
        <v>0</v>
      </c>
      <c r="CS33" s="674" t="n">
        <v>0</v>
      </c>
      <c r="CT33" s="674" t="n">
        <v>0</v>
      </c>
      <c r="CU33" s="674" t="n">
        <v>0</v>
      </c>
      <c r="CV33" s="674" t="n">
        <v>0</v>
      </c>
      <c r="CW33" s="674" t="n">
        <v>1</v>
      </c>
      <c r="CX33" s="674" t="n">
        <v>0.5</v>
      </c>
      <c r="CY33" s="674" t="n">
        <v>1</v>
      </c>
      <c r="CZ33" s="674" t="n">
        <v>1</v>
      </c>
      <c r="DA33" s="674" t="n">
        <v>0</v>
      </c>
      <c r="DB33" s="674" t="n">
        <v>0</v>
      </c>
      <c r="DC33" s="674" t="n">
        <v>0</v>
      </c>
      <c r="DD33" s="674" t="n">
        <v>0</v>
      </c>
      <c r="DE33" s="674" t="n">
        <v>2</v>
      </c>
      <c r="DF33" s="674" t="n">
        <v>0</v>
      </c>
      <c r="DG33" s="674" t="n">
        <v>0</v>
      </c>
      <c r="DH33" s="674" t="n">
        <v>0</v>
      </c>
      <c r="DI33" s="674" t="n">
        <v>0</v>
      </c>
      <c r="DJ33" s="674" t="n">
        <v>1</v>
      </c>
      <c r="DK33" s="674" t="n">
        <v>0</v>
      </c>
      <c r="DL33" s="674" t="n">
        <v>0.5</v>
      </c>
      <c r="DM33" s="674" t="n">
        <v>0.5</v>
      </c>
      <c r="DN33" s="674" t="n">
        <v>0</v>
      </c>
      <c r="DO33" s="408"/>
      <c r="DP33" s="408"/>
      <c r="DQ33" s="408"/>
      <c r="DR33" s="408"/>
      <c r="DS33" s="408"/>
      <c r="DT33" s="408"/>
      <c r="DU33" s="408"/>
      <c r="DV33" s="408"/>
      <c r="DW33" s="408"/>
      <c r="DX33" s="408"/>
      <c r="DY33" s="408"/>
      <c r="DZ33" s="408"/>
      <c r="EA33" s="408"/>
      <c r="EB33" s="408"/>
      <c r="EC33" s="408"/>
      <c r="ED33" s="408"/>
      <c r="EE33" s="408"/>
      <c r="EF33" s="408"/>
      <c r="EG33" s="408"/>
      <c r="EH33" s="408"/>
      <c r="EI33" s="408"/>
      <c r="EJ33" s="408"/>
      <c r="EK33" s="408"/>
      <c r="EL33" s="408"/>
      <c r="EM33" s="408"/>
      <c r="EN33" s="408"/>
      <c r="EO33" s="674"/>
      <c r="EP33" s="674"/>
      <c r="EQ33" s="674"/>
      <c r="ER33" s="674"/>
      <c r="ES33" s="674"/>
      <c r="ET33" s="674"/>
      <c r="EU33" s="674"/>
      <c r="EV33" s="674"/>
      <c r="EW33" s="674"/>
      <c r="EX33" s="674"/>
      <c r="EY33" s="674"/>
      <c r="EZ33" s="674"/>
      <c r="FA33" s="674"/>
      <c r="FB33" s="674"/>
      <c r="FC33" s="674"/>
      <c r="FD33" s="674"/>
      <c r="FE33" s="674"/>
      <c r="FF33" s="674"/>
      <c r="FG33" s="674"/>
      <c r="FH33" s="674"/>
      <c r="FI33" s="674"/>
      <c r="FJ33" s="674"/>
      <c r="FK33" s="408"/>
      <c r="FL33" s="408"/>
      <c r="FM33" s="408"/>
      <c r="FN33" s="408"/>
      <c r="FO33" s="408"/>
      <c r="FP33" s="408"/>
      <c r="FQ33" s="408"/>
      <c r="FR33" s="408"/>
      <c r="FS33" s="408"/>
      <c r="FT33" s="408"/>
      <c r="FU33" s="408"/>
      <c r="FV33" s="408"/>
      <c r="FW33" s="408"/>
      <c r="FX33" s="408"/>
      <c r="FY33" s="408"/>
      <c r="FZ33" s="408"/>
      <c r="GA33" s="408"/>
      <c r="GB33" s="408"/>
      <c r="GC33" s="408"/>
      <c r="GD33" s="408"/>
      <c r="GE33" s="408"/>
      <c r="GF33" s="408"/>
      <c r="GG33" s="408"/>
      <c r="GH33" s="408"/>
      <c r="GI33" s="408"/>
      <c r="GJ33" s="674"/>
      <c r="GK33" s="674"/>
      <c r="GL33" s="674"/>
      <c r="GM33" s="674"/>
      <c r="GN33" s="674"/>
      <c r="GO33" s="674"/>
      <c r="GP33" s="674"/>
      <c r="GQ33" s="674"/>
      <c r="GR33" s="674"/>
      <c r="GS33" s="674"/>
      <c r="GT33" s="674"/>
      <c r="GU33" s="674"/>
      <c r="GV33" s="674"/>
      <c r="GW33" s="674"/>
      <c r="GX33" s="674"/>
      <c r="GY33" s="674"/>
      <c r="GZ33" s="674"/>
      <c r="HA33" s="674"/>
      <c r="HB33" s="674"/>
      <c r="HC33" s="674"/>
      <c r="HD33" s="674"/>
      <c r="HE33" s="674"/>
      <c r="HF33" s="674"/>
      <c r="HG33" s="674"/>
      <c r="HH33" s="674"/>
      <c r="HI33" s="674"/>
      <c r="HJ33" s="408"/>
      <c r="HK33" s="408"/>
      <c r="HL33" s="408"/>
      <c r="HM33" s="408"/>
      <c r="HN33" s="408"/>
      <c r="HO33" s="408"/>
      <c r="HP33" s="408"/>
      <c r="HQ33" s="408"/>
      <c r="HR33" s="408"/>
      <c r="HS33" s="408"/>
      <c r="HT33" s="408"/>
      <c r="HU33" s="408"/>
      <c r="HV33" s="408"/>
      <c r="HW33" s="408"/>
      <c r="HX33" s="408"/>
      <c r="HY33" s="408"/>
      <c r="HZ33" s="408"/>
      <c r="IA33" s="408"/>
      <c r="IB33" s="408"/>
      <c r="IC33" s="408"/>
      <c r="ID33" s="675"/>
      <c r="IE33" s="676"/>
      <c r="IF33" s="677"/>
      <c r="IG33" s="677"/>
      <c r="IH33" s="678"/>
      <c r="II33" s="678"/>
      <c r="IJ33" s="678"/>
      <c r="IK33" s="678"/>
      <c r="IL33" s="678"/>
      <c r="IM33" s="678"/>
      <c r="IN33" s="678"/>
      <c r="IO33" s="678"/>
      <c r="IP33" s="678"/>
      <c r="IQ33" s="678"/>
      <c r="IR33" s="678"/>
      <c r="IS33" s="678"/>
      <c r="IT33" s="678"/>
      <c r="IU33" s="678"/>
      <c r="IV33" s="677"/>
      <c r="IW33" s="677"/>
      <c r="IX33" s="677"/>
      <c r="IY33" s="677"/>
      <c r="IZ33" s="677"/>
      <c r="JA33" s="677"/>
      <c r="JB33" s="677"/>
      <c r="JC33" s="677"/>
      <c r="JD33" s="677"/>
      <c r="JE33" s="677"/>
      <c r="JF33" s="677"/>
      <c r="JG33" s="677"/>
      <c r="JH33" s="677"/>
      <c r="JI33" s="677"/>
      <c r="JJ33" s="677"/>
      <c r="JK33" s="677"/>
      <c r="JL33" s="677"/>
      <c r="JM33" s="678"/>
      <c r="JN33" s="678"/>
      <c r="JO33" s="678"/>
      <c r="JP33" s="678"/>
      <c r="JQ33" s="678"/>
      <c r="JR33" s="678"/>
      <c r="JS33" s="678"/>
      <c r="JT33" s="678"/>
      <c r="JU33" s="678"/>
      <c r="JV33" s="678"/>
      <c r="JW33" s="678"/>
      <c r="JX33" s="678"/>
      <c r="JY33" s="678"/>
      <c r="JZ33" s="678"/>
      <c r="KA33" s="678"/>
      <c r="KB33" s="678"/>
      <c r="KC33" s="678"/>
      <c r="KD33" s="678"/>
      <c r="KE33" s="678"/>
      <c r="KF33" s="678"/>
      <c r="KG33" s="678"/>
      <c r="KH33" s="677"/>
      <c r="KI33" s="677"/>
      <c r="KJ33" s="677"/>
      <c r="KK33" s="677"/>
      <c r="KL33" s="677"/>
      <c r="KM33" s="677"/>
      <c r="KN33" s="677"/>
      <c r="KO33" s="677"/>
      <c r="KP33" s="677"/>
      <c r="KQ33" s="677"/>
      <c r="KR33" s="677"/>
      <c r="KS33" s="677"/>
      <c r="KT33" s="677"/>
      <c r="KU33" s="677"/>
      <c r="KV33" s="677"/>
      <c r="KW33" s="677"/>
      <c r="KX33" s="677"/>
      <c r="KY33" s="677"/>
      <c r="KZ33" s="677"/>
      <c r="LA33" s="677"/>
      <c r="LB33" s="678"/>
      <c r="LC33" s="678"/>
      <c r="LD33" s="678"/>
      <c r="LE33" s="678"/>
      <c r="LF33" s="678"/>
      <c r="LG33" s="678"/>
      <c r="LH33" s="678"/>
      <c r="LI33" s="678"/>
      <c r="LJ33" s="678"/>
      <c r="LK33" s="678"/>
      <c r="LL33" s="678"/>
      <c r="LM33" s="678"/>
      <c r="LN33" s="678"/>
      <c r="LO33" s="678"/>
      <c r="LP33" s="678"/>
      <c r="LQ33" s="678"/>
      <c r="LR33" s="678"/>
      <c r="LS33" s="677"/>
      <c r="LT33" s="677"/>
      <c r="LU33" s="677"/>
      <c r="LV33" s="677"/>
      <c r="LW33" s="677"/>
      <c r="LX33" s="677"/>
      <c r="LY33" s="677"/>
      <c r="LZ33" s="677"/>
      <c r="MA33" s="677"/>
      <c r="MB33" s="677"/>
      <c r="MC33" s="677"/>
      <c r="MD33" s="677"/>
      <c r="ME33" s="677"/>
      <c r="MF33" s="677"/>
      <c r="MG33" s="677"/>
      <c r="MH33" s="677"/>
      <c r="MI33" s="677"/>
      <c r="MJ33" s="678"/>
      <c r="MK33" s="678"/>
      <c r="ML33" s="678"/>
      <c r="MM33" s="678"/>
      <c r="MN33" s="678"/>
      <c r="MO33" s="678"/>
      <c r="MP33" s="678"/>
      <c r="MQ33" s="678"/>
      <c r="MR33" s="678"/>
      <c r="MS33" s="678"/>
      <c r="MT33" s="678"/>
      <c r="MU33" s="678"/>
      <c r="MV33" s="678"/>
      <c r="MW33" s="678"/>
      <c r="MX33" s="678"/>
      <c r="MY33" s="678"/>
      <c r="MZ33" s="678"/>
    </row>
    <row r="34" customFormat="false" ht="12.75" hidden="false" customHeight="false" outlineLevel="0" collapsed="false">
      <c r="A34" s="672" t="n">
        <v>26</v>
      </c>
      <c r="B34" s="228" t="str">
        <f aca="false">'English Scores- Leveled papers'!B32</f>
        <v>K.Ganesh</v>
      </c>
      <c r="C34" s="228" t="str">
        <f aca="false">IF(D34="","",IF(D34&gt;0.9,"A1",IF(D34&gt;0.8,"A2",IF(D34&gt;0.7,"B1",IF(D34&gt;0.6,"B2",IF(D34&gt;0.5,"C1",IF(D34&gt;0.4,"C2",IF(D34&gt;0.32,"D",IF(D34&gt;0.2,"E1","E2")))))))))</f>
        <v>C2</v>
      </c>
      <c r="D34" s="673" t="n">
        <f aca="false">IF(B34="","",IF(COUNT(F34:MZ34)=0,"",IF(('Cover Sheet'!$AC$6="1st"),(SUM($F34:$AM34)/50),IF(('Cover Sheet'!$AC$6="2nd"),(SUM($AN34:$BW34)/50),IF(('Cover Sheet'!$AC$6="3rd"),(SUM($BX34:$DN34)/50),IF(('Cover Sheet'!$AC$6="4th"),(SUM($DO34:$FJ34)/60),IF(('Cover Sheet'!$AC$6="5th"),(SUM($FK34:HI34)/60),IF((AND('Cover Sheet'!$AC$6="6th",OR('Cover Sheet'!$AC$12="Bombay",'Cover Sheet'!$AC$12="Pune"))),(SUM($HJ34:$JL34)/85),IF((AND('Cover Sheet'!$AC$6="6th",OR('Cover Sheet'!$AC$12="Delhi",'Cover Sheet'!$AC$12="Chennai"))),(SUM($HJ34:$IU34)/60),IF((AND('Cover Sheet'!$AC$6="7th",OR('Cover Sheet'!$AC$12="Bombay",'Cover Sheet'!$AC$12="Pune"))),(SUM($JM34:$LR34)/85),IF((AND('Cover Sheet'!$AC$6="7th",OR('Cover Sheet'!$AC$12="Delhi",'Cover Sheet'!$AC$12="Chennai"))),(SUM($JM34:$LA34)/60),IF(('Cover Sheet'!$AC$6="8th"),(SUM($LS34:$MZ34)/50),"ERROR"))))))))))))</f>
        <v>0.46</v>
      </c>
      <c r="E34" s="673" t="inlineStr">
        <f aca="false">IF(COUNT(F34:IC34)=0, "", (SUMIF($F$5:$IC$5,"Yes",F34:IC34)/SUMIF('Math Scores'!$F$5:$IC$5,"Yes",'Math Scores'!$F$2:$IC$2)))</f>
        <is>
          <t/>
        </is>
      </c>
      <c r="F34" s="408"/>
      <c r="G34" s="408"/>
      <c r="H34" s="408"/>
      <c r="I34" s="408"/>
      <c r="J34" s="408"/>
      <c r="K34" s="408"/>
      <c r="L34" s="408"/>
      <c r="M34" s="408"/>
      <c r="N34" s="408"/>
      <c r="O34" s="408"/>
      <c r="P34" s="408"/>
      <c r="Q34" s="408"/>
      <c r="R34" s="408"/>
      <c r="S34" s="408"/>
      <c r="T34" s="408"/>
      <c r="U34" s="408"/>
      <c r="V34" s="408"/>
      <c r="W34" s="674"/>
      <c r="X34" s="674"/>
      <c r="Y34" s="674"/>
      <c r="Z34" s="674"/>
      <c r="AA34" s="674"/>
      <c r="AB34" s="674"/>
      <c r="AC34" s="674"/>
      <c r="AD34" s="674"/>
      <c r="AE34" s="674"/>
      <c r="AF34" s="674"/>
      <c r="AG34" s="674"/>
      <c r="AH34" s="674"/>
      <c r="AI34" s="674"/>
      <c r="AJ34" s="674"/>
      <c r="AK34" s="674"/>
      <c r="AL34" s="674"/>
      <c r="AM34" s="674"/>
      <c r="AN34" s="408"/>
      <c r="AO34" s="408"/>
      <c r="AP34" s="408"/>
      <c r="AQ34" s="408"/>
      <c r="AR34" s="408"/>
      <c r="AS34" s="408"/>
      <c r="AT34" s="408"/>
      <c r="AU34" s="408"/>
      <c r="AV34" s="408"/>
      <c r="AW34" s="408"/>
      <c r="AX34" s="408"/>
      <c r="AY34" s="408"/>
      <c r="AZ34" s="408"/>
      <c r="BA34" s="408"/>
      <c r="BB34" s="408"/>
      <c r="BC34" s="408"/>
      <c r="BD34" s="408"/>
      <c r="BE34" s="674"/>
      <c r="BF34" s="674"/>
      <c r="BG34" s="674"/>
      <c r="BH34" s="674"/>
      <c r="BI34" s="674"/>
      <c r="BJ34" s="674"/>
      <c r="BK34" s="674"/>
      <c r="BL34" s="674"/>
      <c r="BM34" s="674"/>
      <c r="BN34" s="674"/>
      <c r="BO34" s="674"/>
      <c r="BP34" s="674"/>
      <c r="BQ34" s="674"/>
      <c r="BR34" s="674"/>
      <c r="BS34" s="674"/>
      <c r="BT34" s="674"/>
      <c r="BU34" s="674"/>
      <c r="BV34" s="674"/>
      <c r="BW34" s="674"/>
      <c r="BX34" s="408" t="n">
        <v>0.5</v>
      </c>
      <c r="BY34" s="408" t="n">
        <v>1</v>
      </c>
      <c r="BZ34" s="408" t="n">
        <v>0</v>
      </c>
      <c r="CA34" s="408" t="n">
        <v>2</v>
      </c>
      <c r="CB34" s="408" t="n">
        <v>2</v>
      </c>
      <c r="CC34" s="408" t="n">
        <v>0</v>
      </c>
      <c r="CD34" s="408" t="n">
        <v>0</v>
      </c>
      <c r="CE34" s="408" t="n">
        <v>1</v>
      </c>
      <c r="CF34" s="408" t="n">
        <v>1</v>
      </c>
      <c r="CG34" s="408" t="n">
        <v>1</v>
      </c>
      <c r="CH34" s="408" t="n">
        <v>0</v>
      </c>
      <c r="CI34" s="408" t="n">
        <v>1</v>
      </c>
      <c r="CJ34" s="408" t="n">
        <v>1</v>
      </c>
      <c r="CK34" s="408" t="n">
        <v>0</v>
      </c>
      <c r="CL34" s="408" t="n">
        <v>0</v>
      </c>
      <c r="CM34" s="408" t="n">
        <v>0</v>
      </c>
      <c r="CN34" s="408" t="n">
        <v>0</v>
      </c>
      <c r="CO34" s="408" t="n">
        <v>0</v>
      </c>
      <c r="CP34" s="408" t="n">
        <v>0</v>
      </c>
      <c r="CQ34" s="408" t="n">
        <v>0</v>
      </c>
      <c r="CR34" s="674" t="n">
        <v>2</v>
      </c>
      <c r="CS34" s="674" t="n">
        <v>0</v>
      </c>
      <c r="CT34" s="674" t="n">
        <v>0</v>
      </c>
      <c r="CU34" s="674" t="n">
        <v>1</v>
      </c>
      <c r="CV34" s="674" t="n">
        <v>0</v>
      </c>
      <c r="CW34" s="674" t="n">
        <v>1</v>
      </c>
      <c r="CX34" s="674" t="n">
        <v>0.5</v>
      </c>
      <c r="CY34" s="674" t="n">
        <v>1</v>
      </c>
      <c r="CZ34" s="674" t="n">
        <v>1</v>
      </c>
      <c r="DA34" s="674" t="n">
        <v>0</v>
      </c>
      <c r="DB34" s="674" t="n">
        <v>0</v>
      </c>
      <c r="DC34" s="674" t="n">
        <v>1.5</v>
      </c>
      <c r="DD34" s="674" t="n">
        <v>0</v>
      </c>
      <c r="DE34" s="674" t="n">
        <v>2</v>
      </c>
      <c r="DF34" s="674" t="n">
        <v>0</v>
      </c>
      <c r="DG34" s="674" t="n">
        <v>0</v>
      </c>
      <c r="DH34" s="674" t="n">
        <v>0.5</v>
      </c>
      <c r="DI34" s="674" t="n">
        <v>0</v>
      </c>
      <c r="DJ34" s="674" t="n">
        <v>1</v>
      </c>
      <c r="DK34" s="674" t="n">
        <v>0</v>
      </c>
      <c r="DL34" s="674" t="n">
        <v>0.5</v>
      </c>
      <c r="DM34" s="674" t="n">
        <v>0.5</v>
      </c>
      <c r="DN34" s="674" t="n">
        <v>0</v>
      </c>
      <c r="DO34" s="408"/>
      <c r="DP34" s="408"/>
      <c r="DQ34" s="408"/>
      <c r="DR34" s="408"/>
      <c r="DS34" s="408"/>
      <c r="DT34" s="408"/>
      <c r="DU34" s="408"/>
      <c r="DV34" s="408"/>
      <c r="DW34" s="408"/>
      <c r="DX34" s="408"/>
      <c r="DY34" s="408"/>
      <c r="DZ34" s="408"/>
      <c r="EA34" s="408"/>
      <c r="EB34" s="408"/>
      <c r="EC34" s="408"/>
      <c r="ED34" s="408"/>
      <c r="EE34" s="408"/>
      <c r="EF34" s="408"/>
      <c r="EG34" s="408"/>
      <c r="EH34" s="408"/>
      <c r="EI34" s="408"/>
      <c r="EJ34" s="408"/>
      <c r="EK34" s="408"/>
      <c r="EL34" s="408"/>
      <c r="EM34" s="408"/>
      <c r="EN34" s="408"/>
      <c r="EO34" s="674"/>
      <c r="EP34" s="674"/>
      <c r="EQ34" s="674"/>
      <c r="ER34" s="674"/>
      <c r="ES34" s="674"/>
      <c r="ET34" s="674"/>
      <c r="EU34" s="674"/>
      <c r="EV34" s="674"/>
      <c r="EW34" s="674"/>
      <c r="EX34" s="674"/>
      <c r="EY34" s="674"/>
      <c r="EZ34" s="674"/>
      <c r="FA34" s="674"/>
      <c r="FB34" s="674"/>
      <c r="FC34" s="674"/>
      <c r="FD34" s="674"/>
      <c r="FE34" s="674"/>
      <c r="FF34" s="674"/>
      <c r="FG34" s="674"/>
      <c r="FH34" s="674"/>
      <c r="FI34" s="674"/>
      <c r="FJ34" s="674"/>
      <c r="FK34" s="408"/>
      <c r="FL34" s="408"/>
      <c r="FM34" s="408"/>
      <c r="FN34" s="408"/>
      <c r="FO34" s="408"/>
      <c r="FP34" s="408"/>
      <c r="FQ34" s="408"/>
      <c r="FR34" s="408"/>
      <c r="FS34" s="408"/>
      <c r="FT34" s="408"/>
      <c r="FU34" s="408"/>
      <c r="FV34" s="408"/>
      <c r="FW34" s="408"/>
      <c r="FX34" s="408"/>
      <c r="FY34" s="408"/>
      <c r="FZ34" s="408"/>
      <c r="GA34" s="408"/>
      <c r="GB34" s="408"/>
      <c r="GC34" s="408"/>
      <c r="GD34" s="408"/>
      <c r="GE34" s="408"/>
      <c r="GF34" s="408"/>
      <c r="GG34" s="408"/>
      <c r="GH34" s="408"/>
      <c r="GI34" s="408"/>
      <c r="GJ34" s="674"/>
      <c r="GK34" s="674"/>
      <c r="GL34" s="674"/>
      <c r="GM34" s="674"/>
      <c r="GN34" s="674"/>
      <c r="GO34" s="674"/>
      <c r="GP34" s="674"/>
      <c r="GQ34" s="674"/>
      <c r="GR34" s="674"/>
      <c r="GS34" s="674"/>
      <c r="GT34" s="674"/>
      <c r="GU34" s="674"/>
      <c r="GV34" s="674"/>
      <c r="GW34" s="674"/>
      <c r="GX34" s="674"/>
      <c r="GY34" s="674"/>
      <c r="GZ34" s="674"/>
      <c r="HA34" s="674"/>
      <c r="HB34" s="674"/>
      <c r="HC34" s="674"/>
      <c r="HD34" s="674"/>
      <c r="HE34" s="674"/>
      <c r="HF34" s="674"/>
      <c r="HG34" s="674"/>
      <c r="HH34" s="674"/>
      <c r="HI34" s="674"/>
      <c r="HJ34" s="408"/>
      <c r="HK34" s="408"/>
      <c r="HL34" s="408"/>
      <c r="HM34" s="408"/>
      <c r="HN34" s="408"/>
      <c r="HO34" s="408"/>
      <c r="HP34" s="408"/>
      <c r="HQ34" s="408"/>
      <c r="HR34" s="408"/>
      <c r="HS34" s="408"/>
      <c r="HT34" s="408"/>
      <c r="HU34" s="408"/>
      <c r="HV34" s="408"/>
      <c r="HW34" s="408"/>
      <c r="HX34" s="408"/>
      <c r="HY34" s="408"/>
      <c r="HZ34" s="408"/>
      <c r="IA34" s="408"/>
      <c r="IB34" s="408"/>
      <c r="IC34" s="408"/>
      <c r="ID34" s="675"/>
      <c r="IE34" s="676"/>
      <c r="IF34" s="677"/>
      <c r="IG34" s="677"/>
      <c r="IH34" s="678"/>
      <c r="II34" s="678"/>
      <c r="IJ34" s="678"/>
      <c r="IK34" s="678"/>
      <c r="IL34" s="678"/>
      <c r="IM34" s="678"/>
      <c r="IN34" s="678"/>
      <c r="IO34" s="678"/>
      <c r="IP34" s="678"/>
      <c r="IQ34" s="678"/>
      <c r="IR34" s="678"/>
      <c r="IS34" s="678"/>
      <c r="IT34" s="678"/>
      <c r="IU34" s="678"/>
      <c r="IV34" s="677"/>
      <c r="IW34" s="677"/>
      <c r="IX34" s="677"/>
      <c r="IY34" s="677"/>
      <c r="IZ34" s="677"/>
      <c r="JA34" s="677"/>
      <c r="JB34" s="677"/>
      <c r="JC34" s="677"/>
      <c r="JD34" s="677"/>
      <c r="JE34" s="677"/>
      <c r="JF34" s="677"/>
      <c r="JG34" s="677"/>
      <c r="JH34" s="677"/>
      <c r="JI34" s="677"/>
      <c r="JJ34" s="677"/>
      <c r="JK34" s="677"/>
      <c r="JL34" s="677"/>
      <c r="JM34" s="678"/>
      <c r="JN34" s="678"/>
      <c r="JO34" s="678"/>
      <c r="JP34" s="678"/>
      <c r="JQ34" s="678"/>
      <c r="JR34" s="678"/>
      <c r="JS34" s="678"/>
      <c r="JT34" s="678"/>
      <c r="JU34" s="678"/>
      <c r="JV34" s="678"/>
      <c r="JW34" s="678"/>
      <c r="JX34" s="678"/>
      <c r="JY34" s="678"/>
      <c r="JZ34" s="678"/>
      <c r="KA34" s="678"/>
      <c r="KB34" s="678"/>
      <c r="KC34" s="678"/>
      <c r="KD34" s="678"/>
      <c r="KE34" s="678"/>
      <c r="KF34" s="678"/>
      <c r="KG34" s="678"/>
      <c r="KH34" s="677"/>
      <c r="KI34" s="677"/>
      <c r="KJ34" s="677"/>
      <c r="KK34" s="677"/>
      <c r="KL34" s="677"/>
      <c r="KM34" s="677"/>
      <c r="KN34" s="677"/>
      <c r="KO34" s="677"/>
      <c r="KP34" s="677"/>
      <c r="KQ34" s="677"/>
      <c r="KR34" s="677"/>
      <c r="KS34" s="677"/>
      <c r="KT34" s="677"/>
      <c r="KU34" s="677"/>
      <c r="KV34" s="677"/>
      <c r="KW34" s="677"/>
      <c r="KX34" s="677"/>
      <c r="KY34" s="677"/>
      <c r="KZ34" s="677"/>
      <c r="LA34" s="677"/>
      <c r="LB34" s="678"/>
      <c r="LC34" s="678"/>
      <c r="LD34" s="678"/>
      <c r="LE34" s="678"/>
      <c r="LF34" s="678"/>
      <c r="LG34" s="678"/>
      <c r="LH34" s="678"/>
      <c r="LI34" s="678"/>
      <c r="LJ34" s="678"/>
      <c r="LK34" s="678"/>
      <c r="LL34" s="678"/>
      <c r="LM34" s="678"/>
      <c r="LN34" s="678"/>
      <c r="LO34" s="678"/>
      <c r="LP34" s="678"/>
      <c r="LQ34" s="678"/>
      <c r="LR34" s="678"/>
      <c r="LS34" s="677"/>
      <c r="LT34" s="677"/>
      <c r="LU34" s="677"/>
      <c r="LV34" s="677"/>
      <c r="LW34" s="677"/>
      <c r="LX34" s="677"/>
      <c r="LY34" s="677"/>
      <c r="LZ34" s="677"/>
      <c r="MA34" s="677"/>
      <c r="MB34" s="677"/>
      <c r="MC34" s="677"/>
      <c r="MD34" s="677"/>
      <c r="ME34" s="677"/>
      <c r="MF34" s="677"/>
      <c r="MG34" s="677"/>
      <c r="MH34" s="677"/>
      <c r="MI34" s="677"/>
      <c r="MJ34" s="678"/>
      <c r="MK34" s="678"/>
      <c r="ML34" s="678"/>
      <c r="MM34" s="678"/>
      <c r="MN34" s="678"/>
      <c r="MO34" s="678"/>
      <c r="MP34" s="678"/>
      <c r="MQ34" s="678"/>
      <c r="MR34" s="678"/>
      <c r="MS34" s="678"/>
      <c r="MT34" s="678"/>
      <c r="MU34" s="678"/>
      <c r="MV34" s="678"/>
      <c r="MW34" s="678"/>
      <c r="MX34" s="678"/>
      <c r="MY34" s="678"/>
      <c r="MZ34" s="678"/>
    </row>
    <row r="35" customFormat="false" ht="12.75" hidden="false" customHeight="false" outlineLevel="0" collapsed="false">
      <c r="A35" s="672" t="n">
        <v>27</v>
      </c>
      <c r="B35" s="228" t="str">
        <f aca="false">'English Scores- Leveled papers'!B33</f>
        <v>K.Sashikant</v>
      </c>
      <c r="C35" s="228" t="str">
        <f aca="false">IF(D35="","",IF(D35&gt;0.9,"A1",IF(D35&gt;0.8,"A2",IF(D35&gt;0.7,"B1",IF(D35&gt;0.6,"B2",IF(D35&gt;0.5,"C1",IF(D35&gt;0.4,"C2",IF(D35&gt;0.32,"D",IF(D35&gt;0.2,"E1","E2")))))))))</f>
        <v>E2</v>
      </c>
      <c r="D35" s="673" t="n">
        <f aca="false">IF(B35="","",IF(COUNT(F35:MZ35)=0,"",IF(('Cover Sheet'!$AC$6="1st"),(SUM($F35:$AM35)/50),IF(('Cover Sheet'!$AC$6="2nd"),(SUM($AN35:$BW35)/50),IF(('Cover Sheet'!$AC$6="3rd"),(SUM($BX35:$DN35)/50),IF(('Cover Sheet'!$AC$6="4th"),(SUM($DO35:$FJ35)/60),IF(('Cover Sheet'!$AC$6="5th"),(SUM($FK35:HI35)/60),IF((AND('Cover Sheet'!$AC$6="6th",OR('Cover Sheet'!$AC$12="Bombay",'Cover Sheet'!$AC$12="Pune"))),(SUM($HJ35:$JL35)/85),IF((AND('Cover Sheet'!$AC$6="6th",OR('Cover Sheet'!$AC$12="Delhi",'Cover Sheet'!$AC$12="Chennai"))),(SUM($HJ35:$IU35)/60),IF((AND('Cover Sheet'!$AC$6="7th",OR('Cover Sheet'!$AC$12="Bombay",'Cover Sheet'!$AC$12="Pune"))),(SUM($JM35:$LR35)/85),IF((AND('Cover Sheet'!$AC$6="7th",OR('Cover Sheet'!$AC$12="Delhi",'Cover Sheet'!$AC$12="Chennai"))),(SUM($JM35:$LA35)/60),IF(('Cover Sheet'!$AC$6="8th"),(SUM($LS35:$MZ35)/50),"ERROR"))))))))))))</f>
        <v>0.18</v>
      </c>
      <c r="E35" s="673" t="inlineStr">
        <f aca="false">IF(COUNT(F35:IC35)=0, "", (SUMIF($F$5:$IC$5,"Yes",F35:IC35)/SUMIF('Math Scores'!$F$5:$IC$5,"Yes",'Math Scores'!$F$2:$IC$2)))</f>
        <is>
          <t/>
        </is>
      </c>
      <c r="F35" s="408"/>
      <c r="G35" s="408"/>
      <c r="H35" s="408"/>
      <c r="I35" s="408"/>
      <c r="J35" s="408"/>
      <c r="K35" s="408"/>
      <c r="L35" s="408"/>
      <c r="M35" s="408"/>
      <c r="N35" s="408"/>
      <c r="O35" s="408"/>
      <c r="P35" s="408"/>
      <c r="Q35" s="408"/>
      <c r="R35" s="408"/>
      <c r="S35" s="408"/>
      <c r="T35" s="408"/>
      <c r="U35" s="408"/>
      <c r="V35" s="408"/>
      <c r="W35" s="674"/>
      <c r="X35" s="674"/>
      <c r="Y35" s="674"/>
      <c r="Z35" s="674"/>
      <c r="AA35" s="674"/>
      <c r="AB35" s="674"/>
      <c r="AC35" s="674"/>
      <c r="AD35" s="674"/>
      <c r="AE35" s="674"/>
      <c r="AF35" s="674"/>
      <c r="AG35" s="674"/>
      <c r="AH35" s="674"/>
      <c r="AI35" s="674"/>
      <c r="AJ35" s="674"/>
      <c r="AK35" s="674"/>
      <c r="AL35" s="674"/>
      <c r="AM35" s="674"/>
      <c r="AN35" s="408"/>
      <c r="AO35" s="408"/>
      <c r="AP35" s="408"/>
      <c r="AQ35" s="408"/>
      <c r="AR35" s="408"/>
      <c r="AS35" s="408"/>
      <c r="AT35" s="408"/>
      <c r="AU35" s="408"/>
      <c r="AV35" s="408"/>
      <c r="AW35" s="408"/>
      <c r="AX35" s="408"/>
      <c r="AY35" s="408"/>
      <c r="AZ35" s="408"/>
      <c r="BA35" s="408"/>
      <c r="BB35" s="408"/>
      <c r="BC35" s="408"/>
      <c r="BD35" s="408"/>
      <c r="BE35" s="674"/>
      <c r="BF35" s="674"/>
      <c r="BG35" s="674"/>
      <c r="BH35" s="674"/>
      <c r="BI35" s="674"/>
      <c r="BJ35" s="674"/>
      <c r="BK35" s="674"/>
      <c r="BL35" s="674"/>
      <c r="BM35" s="674"/>
      <c r="BN35" s="674"/>
      <c r="BO35" s="674"/>
      <c r="BP35" s="674"/>
      <c r="BQ35" s="674"/>
      <c r="BR35" s="674"/>
      <c r="BS35" s="674"/>
      <c r="BT35" s="674"/>
      <c r="BU35" s="674"/>
      <c r="BV35" s="674"/>
      <c r="BW35" s="674"/>
      <c r="BX35" s="408" t="n">
        <v>0.5</v>
      </c>
      <c r="BY35" s="408" t="n">
        <v>0</v>
      </c>
      <c r="BZ35" s="408" t="n">
        <v>0</v>
      </c>
      <c r="CA35" s="408" t="n">
        <v>2</v>
      </c>
      <c r="CB35" s="408" t="n">
        <v>1</v>
      </c>
      <c r="CC35" s="408" t="n">
        <v>0</v>
      </c>
      <c r="CD35" s="408" t="n">
        <v>0</v>
      </c>
      <c r="CE35" s="408" t="n">
        <v>0</v>
      </c>
      <c r="CF35" s="408" t="n">
        <v>0</v>
      </c>
      <c r="CG35" s="408" t="n">
        <v>0</v>
      </c>
      <c r="CH35" s="408" t="n">
        <v>0</v>
      </c>
      <c r="CI35" s="408" t="n">
        <v>0</v>
      </c>
      <c r="CJ35" s="408" t="n">
        <v>0</v>
      </c>
      <c r="CK35" s="408" t="n">
        <v>0.5</v>
      </c>
      <c r="CL35" s="408" t="n">
        <v>0</v>
      </c>
      <c r="CM35" s="408" t="n">
        <v>0</v>
      </c>
      <c r="CN35" s="408" t="n">
        <v>0</v>
      </c>
      <c r="CO35" s="408" t="n">
        <v>0</v>
      </c>
      <c r="CP35" s="408" t="n">
        <v>0</v>
      </c>
      <c r="CQ35" s="408" t="n">
        <v>0</v>
      </c>
      <c r="CR35" s="674" t="n">
        <v>0</v>
      </c>
      <c r="CS35" s="674" t="n">
        <v>0</v>
      </c>
      <c r="CT35" s="674" t="n">
        <v>0</v>
      </c>
      <c r="CU35" s="674" t="n">
        <v>1</v>
      </c>
      <c r="CV35" s="674" t="n">
        <v>1</v>
      </c>
      <c r="CW35" s="674" t="n">
        <v>1</v>
      </c>
      <c r="CX35" s="674" t="n">
        <v>0</v>
      </c>
      <c r="CY35" s="674" t="n">
        <v>0</v>
      </c>
      <c r="CZ35" s="674" t="n">
        <v>0</v>
      </c>
      <c r="DA35" s="674" t="n">
        <v>0</v>
      </c>
      <c r="DB35" s="674" t="n">
        <v>0</v>
      </c>
      <c r="DC35" s="674" t="n">
        <v>1</v>
      </c>
      <c r="DD35" s="674" t="n">
        <v>0</v>
      </c>
      <c r="DE35" s="674" t="n">
        <v>0</v>
      </c>
      <c r="DF35" s="674" t="n">
        <v>0</v>
      </c>
      <c r="DG35" s="674" t="n">
        <v>0</v>
      </c>
      <c r="DH35" s="674" t="n">
        <v>0</v>
      </c>
      <c r="DI35" s="674" t="n">
        <v>0</v>
      </c>
      <c r="DJ35" s="674" t="n">
        <v>0.5</v>
      </c>
      <c r="DK35" s="674" t="n">
        <v>0</v>
      </c>
      <c r="DL35" s="674" t="n">
        <v>0.5</v>
      </c>
      <c r="DM35" s="674" t="n">
        <v>0</v>
      </c>
      <c r="DN35" s="674" t="n">
        <v>0</v>
      </c>
      <c r="DO35" s="408"/>
      <c r="DP35" s="408"/>
      <c r="DQ35" s="408"/>
      <c r="DR35" s="408"/>
      <c r="DS35" s="408"/>
      <c r="DT35" s="408"/>
      <c r="DU35" s="408"/>
      <c r="DV35" s="408"/>
      <c r="DW35" s="408"/>
      <c r="DX35" s="408"/>
      <c r="DY35" s="408"/>
      <c r="DZ35" s="408"/>
      <c r="EA35" s="408"/>
      <c r="EB35" s="408"/>
      <c r="EC35" s="408"/>
      <c r="ED35" s="408"/>
      <c r="EE35" s="408"/>
      <c r="EF35" s="408"/>
      <c r="EG35" s="408"/>
      <c r="EH35" s="408"/>
      <c r="EI35" s="408"/>
      <c r="EJ35" s="408"/>
      <c r="EK35" s="408"/>
      <c r="EL35" s="408"/>
      <c r="EM35" s="408"/>
      <c r="EN35" s="408"/>
      <c r="EO35" s="674"/>
      <c r="EP35" s="674"/>
      <c r="EQ35" s="674"/>
      <c r="ER35" s="674"/>
      <c r="ES35" s="674"/>
      <c r="ET35" s="674"/>
      <c r="EU35" s="674"/>
      <c r="EV35" s="674"/>
      <c r="EW35" s="674"/>
      <c r="EX35" s="674"/>
      <c r="EY35" s="674"/>
      <c r="EZ35" s="674"/>
      <c r="FA35" s="674"/>
      <c r="FB35" s="674"/>
      <c r="FC35" s="674"/>
      <c r="FD35" s="674"/>
      <c r="FE35" s="674"/>
      <c r="FF35" s="674"/>
      <c r="FG35" s="674"/>
      <c r="FH35" s="674"/>
      <c r="FI35" s="674"/>
      <c r="FJ35" s="674"/>
      <c r="FK35" s="408"/>
      <c r="FL35" s="408"/>
      <c r="FM35" s="408"/>
      <c r="FN35" s="408"/>
      <c r="FO35" s="408"/>
      <c r="FP35" s="408"/>
      <c r="FQ35" s="408"/>
      <c r="FR35" s="408"/>
      <c r="FS35" s="408"/>
      <c r="FT35" s="408"/>
      <c r="FU35" s="408"/>
      <c r="FV35" s="408"/>
      <c r="FW35" s="408"/>
      <c r="FX35" s="408"/>
      <c r="FY35" s="408"/>
      <c r="FZ35" s="408"/>
      <c r="GA35" s="408"/>
      <c r="GB35" s="408"/>
      <c r="GC35" s="408"/>
      <c r="GD35" s="408"/>
      <c r="GE35" s="408"/>
      <c r="GF35" s="408"/>
      <c r="GG35" s="408"/>
      <c r="GH35" s="408"/>
      <c r="GI35" s="408"/>
      <c r="GJ35" s="674"/>
      <c r="GK35" s="674"/>
      <c r="GL35" s="674"/>
      <c r="GM35" s="674"/>
      <c r="GN35" s="674"/>
      <c r="GO35" s="674"/>
      <c r="GP35" s="674"/>
      <c r="GQ35" s="674"/>
      <c r="GR35" s="674"/>
      <c r="GS35" s="674"/>
      <c r="GT35" s="674"/>
      <c r="GU35" s="674"/>
      <c r="GV35" s="674"/>
      <c r="GW35" s="674"/>
      <c r="GX35" s="674"/>
      <c r="GY35" s="674"/>
      <c r="GZ35" s="674"/>
      <c r="HA35" s="674"/>
      <c r="HB35" s="674"/>
      <c r="HC35" s="674"/>
      <c r="HD35" s="674"/>
      <c r="HE35" s="674"/>
      <c r="HF35" s="674"/>
      <c r="HG35" s="674"/>
      <c r="HH35" s="674"/>
      <c r="HI35" s="674"/>
      <c r="HJ35" s="408"/>
      <c r="HK35" s="408"/>
      <c r="HL35" s="408"/>
      <c r="HM35" s="408"/>
      <c r="HN35" s="408"/>
      <c r="HO35" s="408"/>
      <c r="HP35" s="408"/>
      <c r="HQ35" s="408"/>
      <c r="HR35" s="408"/>
      <c r="HS35" s="408"/>
      <c r="HT35" s="408"/>
      <c r="HU35" s="408"/>
      <c r="HV35" s="408"/>
      <c r="HW35" s="408"/>
      <c r="HX35" s="408"/>
      <c r="HY35" s="408"/>
      <c r="HZ35" s="408"/>
      <c r="IA35" s="408"/>
      <c r="IB35" s="408"/>
      <c r="IC35" s="408"/>
      <c r="ID35" s="675"/>
      <c r="IE35" s="676"/>
      <c r="IF35" s="677"/>
      <c r="IG35" s="677"/>
      <c r="IH35" s="678"/>
      <c r="II35" s="678"/>
      <c r="IJ35" s="678"/>
      <c r="IK35" s="678"/>
      <c r="IL35" s="678"/>
      <c r="IM35" s="678"/>
      <c r="IN35" s="678"/>
      <c r="IO35" s="678"/>
      <c r="IP35" s="678"/>
      <c r="IQ35" s="678"/>
      <c r="IR35" s="678"/>
      <c r="IS35" s="678"/>
      <c r="IT35" s="678"/>
      <c r="IU35" s="678"/>
      <c r="IV35" s="677"/>
      <c r="IW35" s="677"/>
      <c r="IX35" s="677"/>
      <c r="IY35" s="677"/>
      <c r="IZ35" s="677"/>
      <c r="JA35" s="677"/>
      <c r="JB35" s="677"/>
      <c r="JC35" s="677"/>
      <c r="JD35" s="677"/>
      <c r="JE35" s="677"/>
      <c r="JF35" s="677"/>
      <c r="JG35" s="677"/>
      <c r="JH35" s="677"/>
      <c r="JI35" s="677"/>
      <c r="JJ35" s="677"/>
      <c r="JK35" s="677"/>
      <c r="JL35" s="677"/>
      <c r="JM35" s="678"/>
      <c r="JN35" s="678"/>
      <c r="JO35" s="678"/>
      <c r="JP35" s="678"/>
      <c r="JQ35" s="678"/>
      <c r="JR35" s="678"/>
      <c r="JS35" s="678"/>
      <c r="JT35" s="678"/>
      <c r="JU35" s="678"/>
      <c r="JV35" s="678"/>
      <c r="JW35" s="678"/>
      <c r="JX35" s="678"/>
      <c r="JY35" s="678"/>
      <c r="JZ35" s="678"/>
      <c r="KA35" s="678"/>
      <c r="KB35" s="678"/>
      <c r="KC35" s="678"/>
      <c r="KD35" s="678"/>
      <c r="KE35" s="678"/>
      <c r="KF35" s="678"/>
      <c r="KG35" s="678"/>
      <c r="KH35" s="677"/>
      <c r="KI35" s="677"/>
      <c r="KJ35" s="677"/>
      <c r="KK35" s="677"/>
      <c r="KL35" s="677"/>
      <c r="KM35" s="677"/>
      <c r="KN35" s="677"/>
      <c r="KO35" s="677"/>
      <c r="KP35" s="677"/>
      <c r="KQ35" s="677"/>
      <c r="KR35" s="677"/>
      <c r="KS35" s="677"/>
      <c r="KT35" s="677"/>
      <c r="KU35" s="677"/>
      <c r="KV35" s="677"/>
      <c r="KW35" s="677"/>
      <c r="KX35" s="677"/>
      <c r="KY35" s="677"/>
      <c r="KZ35" s="677"/>
      <c r="LA35" s="677"/>
      <c r="LB35" s="678"/>
      <c r="LC35" s="678"/>
      <c r="LD35" s="678"/>
      <c r="LE35" s="678"/>
      <c r="LF35" s="678"/>
      <c r="LG35" s="678"/>
      <c r="LH35" s="678"/>
      <c r="LI35" s="678"/>
      <c r="LJ35" s="678"/>
      <c r="LK35" s="678"/>
      <c r="LL35" s="678"/>
      <c r="LM35" s="678"/>
      <c r="LN35" s="678"/>
      <c r="LO35" s="678"/>
      <c r="LP35" s="678"/>
      <c r="LQ35" s="678"/>
      <c r="LR35" s="678"/>
      <c r="LS35" s="677"/>
      <c r="LT35" s="677"/>
      <c r="LU35" s="677"/>
      <c r="LV35" s="677"/>
      <c r="LW35" s="677"/>
      <c r="LX35" s="677"/>
      <c r="LY35" s="677"/>
      <c r="LZ35" s="677"/>
      <c r="MA35" s="677"/>
      <c r="MB35" s="677"/>
      <c r="MC35" s="677"/>
      <c r="MD35" s="677"/>
      <c r="ME35" s="677"/>
      <c r="MF35" s="677"/>
      <c r="MG35" s="677"/>
      <c r="MH35" s="677"/>
      <c r="MI35" s="677"/>
      <c r="MJ35" s="678"/>
      <c r="MK35" s="678"/>
      <c r="ML35" s="678"/>
      <c r="MM35" s="678"/>
      <c r="MN35" s="678"/>
      <c r="MO35" s="678"/>
      <c r="MP35" s="678"/>
      <c r="MQ35" s="678"/>
      <c r="MR35" s="678"/>
      <c r="MS35" s="678"/>
      <c r="MT35" s="678"/>
      <c r="MU35" s="678"/>
      <c r="MV35" s="678"/>
      <c r="MW35" s="678"/>
      <c r="MX35" s="678"/>
      <c r="MY35" s="678"/>
      <c r="MZ35" s="678"/>
    </row>
    <row r="36" customFormat="false" ht="12.75" hidden="false" customHeight="false" outlineLevel="0" collapsed="false">
      <c r="A36" s="672" t="n">
        <v>28</v>
      </c>
      <c r="B36" s="228" t="str">
        <f aca="false">'English Scores- Leveled papers'!B34</f>
        <v>Kartik Kumar</v>
      </c>
      <c r="C36" s="228" t="str">
        <f aca="false">IF(D36="","",IF(D36&gt;0.9,"A1",IF(D36&gt;0.8,"A2",IF(D36&gt;0.7,"B1",IF(D36&gt;0.6,"B2",IF(D36&gt;0.5,"C1",IF(D36&gt;0.4,"C2",IF(D36&gt;0.32,"D",IF(D36&gt;0.2,"E1","E2")))))))))</f>
        <v>C2</v>
      </c>
      <c r="D36" s="673" t="n">
        <f aca="false">IF(B36="","",IF(COUNT(F36:MZ36)=0,"",IF(('Cover Sheet'!$AC$6="1st"),(SUM($F36:$AM36)/50),IF(('Cover Sheet'!$AC$6="2nd"),(SUM($AN36:$BW36)/50),IF(('Cover Sheet'!$AC$6="3rd"),(SUM($BX36:$DN36)/50),IF(('Cover Sheet'!$AC$6="4th"),(SUM($DO36:$FJ36)/60),IF(('Cover Sheet'!$AC$6="5th"),(SUM($FK36:HI36)/60),IF((AND('Cover Sheet'!$AC$6="6th",OR('Cover Sheet'!$AC$12="Bombay",'Cover Sheet'!$AC$12="Pune"))),(SUM($HJ36:$JL36)/85),IF((AND('Cover Sheet'!$AC$6="6th",OR('Cover Sheet'!$AC$12="Delhi",'Cover Sheet'!$AC$12="Chennai"))),(SUM($HJ36:$IU36)/60),IF((AND('Cover Sheet'!$AC$6="7th",OR('Cover Sheet'!$AC$12="Bombay",'Cover Sheet'!$AC$12="Pune"))),(SUM($JM36:$LR36)/85),IF((AND('Cover Sheet'!$AC$6="7th",OR('Cover Sheet'!$AC$12="Delhi",'Cover Sheet'!$AC$12="Chennai"))),(SUM($JM36:$LA36)/60),IF(('Cover Sheet'!$AC$6="8th"),(SUM($LS36:$MZ36)/50),"ERROR"))))))))))))</f>
        <v>0.42</v>
      </c>
      <c r="E36" s="673" t="inlineStr">
        <f aca="false">IF(COUNT(F36:IC36)=0, "", (SUMIF($F$5:$IC$5,"Yes",F36:IC36)/SUMIF('Math Scores'!$F$5:$IC$5,"Yes",'Math Scores'!$F$2:$IC$2)))</f>
        <is>
          <t/>
        </is>
      </c>
      <c r="F36" s="408"/>
      <c r="G36" s="408"/>
      <c r="H36" s="408"/>
      <c r="I36" s="408"/>
      <c r="J36" s="408"/>
      <c r="K36" s="408"/>
      <c r="L36" s="408"/>
      <c r="M36" s="408"/>
      <c r="N36" s="408"/>
      <c r="O36" s="408"/>
      <c r="P36" s="408"/>
      <c r="Q36" s="408"/>
      <c r="R36" s="408"/>
      <c r="S36" s="408"/>
      <c r="T36" s="408"/>
      <c r="U36" s="408"/>
      <c r="V36" s="408"/>
      <c r="W36" s="674"/>
      <c r="X36" s="674"/>
      <c r="Y36" s="674"/>
      <c r="Z36" s="674"/>
      <c r="AA36" s="674"/>
      <c r="AB36" s="674"/>
      <c r="AC36" s="674"/>
      <c r="AD36" s="674"/>
      <c r="AE36" s="674"/>
      <c r="AF36" s="674"/>
      <c r="AG36" s="674"/>
      <c r="AH36" s="674"/>
      <c r="AI36" s="674"/>
      <c r="AJ36" s="674"/>
      <c r="AK36" s="674"/>
      <c r="AL36" s="674"/>
      <c r="AM36" s="674"/>
      <c r="AN36" s="408"/>
      <c r="AO36" s="408"/>
      <c r="AP36" s="408"/>
      <c r="AQ36" s="408"/>
      <c r="AR36" s="408"/>
      <c r="AS36" s="408"/>
      <c r="AT36" s="408"/>
      <c r="AU36" s="408"/>
      <c r="AV36" s="408"/>
      <c r="AW36" s="408"/>
      <c r="AX36" s="408"/>
      <c r="AY36" s="408"/>
      <c r="AZ36" s="408"/>
      <c r="BA36" s="408"/>
      <c r="BB36" s="408"/>
      <c r="BC36" s="408"/>
      <c r="BD36" s="408"/>
      <c r="BE36" s="674"/>
      <c r="BF36" s="674"/>
      <c r="BG36" s="674"/>
      <c r="BH36" s="674"/>
      <c r="BI36" s="674"/>
      <c r="BJ36" s="674"/>
      <c r="BK36" s="674"/>
      <c r="BL36" s="674"/>
      <c r="BM36" s="674"/>
      <c r="BN36" s="674"/>
      <c r="BO36" s="674"/>
      <c r="BP36" s="674"/>
      <c r="BQ36" s="674"/>
      <c r="BR36" s="674"/>
      <c r="BS36" s="674"/>
      <c r="BT36" s="674"/>
      <c r="BU36" s="674"/>
      <c r="BV36" s="674"/>
      <c r="BW36" s="674"/>
      <c r="BX36" s="408" t="n">
        <v>0</v>
      </c>
      <c r="BY36" s="408" t="n">
        <v>0</v>
      </c>
      <c r="BZ36" s="408" t="n">
        <v>1</v>
      </c>
      <c r="CA36" s="408" t="n">
        <v>2</v>
      </c>
      <c r="CB36" s="408" t="n">
        <v>0.5</v>
      </c>
      <c r="CC36" s="408" t="n">
        <v>0</v>
      </c>
      <c r="CD36" s="408" t="n">
        <v>0</v>
      </c>
      <c r="CE36" s="408" t="n">
        <v>0</v>
      </c>
      <c r="CF36" s="408" t="n">
        <v>1</v>
      </c>
      <c r="CG36" s="408" t="n">
        <v>0.5</v>
      </c>
      <c r="CH36" s="408" t="n">
        <v>1</v>
      </c>
      <c r="CI36" s="408" t="n">
        <v>0</v>
      </c>
      <c r="CJ36" s="408" t="n">
        <v>1</v>
      </c>
      <c r="CK36" s="408" t="n">
        <v>0</v>
      </c>
      <c r="CL36" s="408" t="n">
        <v>0</v>
      </c>
      <c r="CM36" s="408" t="n">
        <v>0</v>
      </c>
      <c r="CN36" s="408" t="n">
        <v>1</v>
      </c>
      <c r="CO36" s="408" t="n">
        <v>0.5</v>
      </c>
      <c r="CP36" s="408" t="n">
        <v>1</v>
      </c>
      <c r="CQ36" s="408" t="n">
        <v>0.5</v>
      </c>
      <c r="CR36" s="674" t="n">
        <v>1</v>
      </c>
      <c r="CS36" s="674" t="n">
        <v>0</v>
      </c>
      <c r="CT36" s="674" t="n">
        <v>0</v>
      </c>
      <c r="CU36" s="674" t="n">
        <v>0</v>
      </c>
      <c r="CV36" s="674" t="n">
        <v>1</v>
      </c>
      <c r="CW36" s="674" t="n">
        <v>1</v>
      </c>
      <c r="CX36" s="674" t="n">
        <v>1</v>
      </c>
      <c r="CY36" s="674" t="n">
        <v>0</v>
      </c>
      <c r="CZ36" s="674" t="n">
        <v>1</v>
      </c>
      <c r="DA36" s="674" t="n">
        <v>0.5</v>
      </c>
      <c r="DB36" s="674" t="n">
        <v>0</v>
      </c>
      <c r="DC36" s="674" t="n">
        <v>2</v>
      </c>
      <c r="DD36" s="674" t="n">
        <v>0</v>
      </c>
      <c r="DE36" s="674" t="n">
        <v>0</v>
      </c>
      <c r="DF36" s="674" t="n">
        <v>0</v>
      </c>
      <c r="DG36" s="674" t="n">
        <v>1</v>
      </c>
      <c r="DH36" s="674" t="n">
        <v>1</v>
      </c>
      <c r="DI36" s="674" t="n">
        <v>0</v>
      </c>
      <c r="DJ36" s="674" t="n">
        <v>0</v>
      </c>
      <c r="DK36" s="674" t="n">
        <v>0</v>
      </c>
      <c r="DL36" s="674" t="n">
        <v>0.5</v>
      </c>
      <c r="DM36" s="674" t="n">
        <v>0.5</v>
      </c>
      <c r="DN36" s="674" t="n">
        <v>0.5</v>
      </c>
      <c r="DO36" s="408"/>
      <c r="DP36" s="408"/>
      <c r="DQ36" s="408"/>
      <c r="DR36" s="408"/>
      <c r="DS36" s="408"/>
      <c r="DT36" s="408"/>
      <c r="DU36" s="408"/>
      <c r="DV36" s="408"/>
      <c r="DW36" s="408"/>
      <c r="DX36" s="408"/>
      <c r="DY36" s="408"/>
      <c r="DZ36" s="408"/>
      <c r="EA36" s="408"/>
      <c r="EB36" s="408"/>
      <c r="EC36" s="408"/>
      <c r="ED36" s="408"/>
      <c r="EE36" s="408"/>
      <c r="EF36" s="408"/>
      <c r="EG36" s="408"/>
      <c r="EH36" s="408"/>
      <c r="EI36" s="408"/>
      <c r="EJ36" s="408"/>
      <c r="EK36" s="408"/>
      <c r="EL36" s="408"/>
      <c r="EM36" s="408"/>
      <c r="EN36" s="408"/>
      <c r="EO36" s="674"/>
      <c r="EP36" s="674"/>
      <c r="EQ36" s="674"/>
      <c r="ER36" s="674"/>
      <c r="ES36" s="674"/>
      <c r="ET36" s="674"/>
      <c r="EU36" s="674"/>
      <c r="EV36" s="674"/>
      <c r="EW36" s="674"/>
      <c r="EX36" s="674"/>
      <c r="EY36" s="674"/>
      <c r="EZ36" s="674"/>
      <c r="FA36" s="674"/>
      <c r="FB36" s="674"/>
      <c r="FC36" s="674"/>
      <c r="FD36" s="674"/>
      <c r="FE36" s="674"/>
      <c r="FF36" s="674"/>
      <c r="FG36" s="674"/>
      <c r="FH36" s="674"/>
      <c r="FI36" s="674"/>
      <c r="FJ36" s="674"/>
      <c r="FK36" s="408"/>
      <c r="FL36" s="408"/>
      <c r="FM36" s="408"/>
      <c r="FN36" s="408"/>
      <c r="FO36" s="408"/>
      <c r="FP36" s="408"/>
      <c r="FQ36" s="408"/>
      <c r="FR36" s="408"/>
      <c r="FS36" s="408"/>
      <c r="FT36" s="408"/>
      <c r="FU36" s="408"/>
      <c r="FV36" s="408"/>
      <c r="FW36" s="408"/>
      <c r="FX36" s="408"/>
      <c r="FY36" s="408"/>
      <c r="FZ36" s="408"/>
      <c r="GA36" s="408"/>
      <c r="GB36" s="408"/>
      <c r="GC36" s="408"/>
      <c r="GD36" s="408"/>
      <c r="GE36" s="408"/>
      <c r="GF36" s="408"/>
      <c r="GG36" s="408"/>
      <c r="GH36" s="408"/>
      <c r="GI36" s="408"/>
      <c r="GJ36" s="674"/>
      <c r="GK36" s="674"/>
      <c r="GL36" s="674"/>
      <c r="GM36" s="674"/>
      <c r="GN36" s="674"/>
      <c r="GO36" s="674"/>
      <c r="GP36" s="674"/>
      <c r="GQ36" s="674"/>
      <c r="GR36" s="674"/>
      <c r="GS36" s="674"/>
      <c r="GT36" s="674"/>
      <c r="GU36" s="674"/>
      <c r="GV36" s="674"/>
      <c r="GW36" s="674"/>
      <c r="GX36" s="674"/>
      <c r="GY36" s="674"/>
      <c r="GZ36" s="674"/>
      <c r="HA36" s="674"/>
      <c r="HB36" s="674"/>
      <c r="HC36" s="674"/>
      <c r="HD36" s="674"/>
      <c r="HE36" s="674"/>
      <c r="HF36" s="674"/>
      <c r="HG36" s="674"/>
      <c r="HH36" s="674"/>
      <c r="HI36" s="674"/>
      <c r="HJ36" s="408"/>
      <c r="HK36" s="408"/>
      <c r="HL36" s="408"/>
      <c r="HM36" s="408"/>
      <c r="HN36" s="408"/>
      <c r="HO36" s="408"/>
      <c r="HP36" s="408"/>
      <c r="HQ36" s="408"/>
      <c r="HR36" s="408"/>
      <c r="HS36" s="408"/>
      <c r="HT36" s="408"/>
      <c r="HU36" s="408"/>
      <c r="HV36" s="408"/>
      <c r="HW36" s="408"/>
      <c r="HX36" s="408"/>
      <c r="HY36" s="408"/>
      <c r="HZ36" s="408"/>
      <c r="IA36" s="408"/>
      <c r="IB36" s="408"/>
      <c r="IC36" s="408"/>
      <c r="ID36" s="675"/>
      <c r="IE36" s="676"/>
      <c r="IF36" s="677"/>
      <c r="IG36" s="677"/>
      <c r="IH36" s="678"/>
      <c r="II36" s="678"/>
      <c r="IJ36" s="678"/>
      <c r="IK36" s="678"/>
      <c r="IL36" s="678"/>
      <c r="IM36" s="678"/>
      <c r="IN36" s="678"/>
      <c r="IO36" s="678"/>
      <c r="IP36" s="678"/>
      <c r="IQ36" s="678"/>
      <c r="IR36" s="678"/>
      <c r="IS36" s="678"/>
      <c r="IT36" s="678"/>
      <c r="IU36" s="678"/>
      <c r="IV36" s="677"/>
      <c r="IW36" s="677"/>
      <c r="IX36" s="677"/>
      <c r="IY36" s="677"/>
      <c r="IZ36" s="677"/>
      <c r="JA36" s="677"/>
      <c r="JB36" s="677"/>
      <c r="JC36" s="677"/>
      <c r="JD36" s="677"/>
      <c r="JE36" s="677"/>
      <c r="JF36" s="677"/>
      <c r="JG36" s="677"/>
      <c r="JH36" s="677"/>
      <c r="JI36" s="677"/>
      <c r="JJ36" s="677"/>
      <c r="JK36" s="677"/>
      <c r="JL36" s="677"/>
      <c r="JM36" s="678"/>
      <c r="JN36" s="678"/>
      <c r="JO36" s="678"/>
      <c r="JP36" s="678"/>
      <c r="JQ36" s="678"/>
      <c r="JR36" s="678"/>
      <c r="JS36" s="678"/>
      <c r="JT36" s="678"/>
      <c r="JU36" s="678"/>
      <c r="JV36" s="678"/>
      <c r="JW36" s="678"/>
      <c r="JX36" s="678"/>
      <c r="JY36" s="678"/>
      <c r="JZ36" s="678"/>
      <c r="KA36" s="678"/>
      <c r="KB36" s="678"/>
      <c r="KC36" s="678"/>
      <c r="KD36" s="678"/>
      <c r="KE36" s="678"/>
      <c r="KF36" s="678"/>
      <c r="KG36" s="678"/>
      <c r="KH36" s="677"/>
      <c r="KI36" s="677"/>
      <c r="KJ36" s="677"/>
      <c r="KK36" s="677"/>
      <c r="KL36" s="677"/>
      <c r="KM36" s="677"/>
      <c r="KN36" s="677"/>
      <c r="KO36" s="677"/>
      <c r="KP36" s="677"/>
      <c r="KQ36" s="677"/>
      <c r="KR36" s="677"/>
      <c r="KS36" s="677"/>
      <c r="KT36" s="677"/>
      <c r="KU36" s="677"/>
      <c r="KV36" s="677"/>
      <c r="KW36" s="677"/>
      <c r="KX36" s="677"/>
      <c r="KY36" s="677"/>
      <c r="KZ36" s="677"/>
      <c r="LA36" s="677"/>
      <c r="LB36" s="678"/>
      <c r="LC36" s="678"/>
      <c r="LD36" s="678"/>
      <c r="LE36" s="678"/>
      <c r="LF36" s="678"/>
      <c r="LG36" s="678"/>
      <c r="LH36" s="678"/>
      <c r="LI36" s="678"/>
      <c r="LJ36" s="678"/>
      <c r="LK36" s="678"/>
      <c r="LL36" s="678"/>
      <c r="LM36" s="678"/>
      <c r="LN36" s="678"/>
      <c r="LO36" s="678"/>
      <c r="LP36" s="678"/>
      <c r="LQ36" s="678"/>
      <c r="LR36" s="678"/>
      <c r="LS36" s="677"/>
      <c r="LT36" s="677"/>
      <c r="LU36" s="677"/>
      <c r="LV36" s="677"/>
      <c r="LW36" s="677"/>
      <c r="LX36" s="677"/>
      <c r="LY36" s="677"/>
      <c r="LZ36" s="677"/>
      <c r="MA36" s="677"/>
      <c r="MB36" s="677"/>
      <c r="MC36" s="677"/>
      <c r="MD36" s="677"/>
      <c r="ME36" s="677"/>
      <c r="MF36" s="677"/>
      <c r="MG36" s="677"/>
      <c r="MH36" s="677"/>
      <c r="MI36" s="677"/>
      <c r="MJ36" s="678"/>
      <c r="MK36" s="678"/>
      <c r="ML36" s="678"/>
      <c r="MM36" s="678"/>
      <c r="MN36" s="678"/>
      <c r="MO36" s="678"/>
      <c r="MP36" s="678"/>
      <c r="MQ36" s="678"/>
      <c r="MR36" s="678"/>
      <c r="MS36" s="678"/>
      <c r="MT36" s="678"/>
      <c r="MU36" s="678"/>
      <c r="MV36" s="678"/>
      <c r="MW36" s="678"/>
      <c r="MX36" s="678"/>
      <c r="MY36" s="678"/>
      <c r="MZ36" s="678"/>
    </row>
    <row r="37" customFormat="false" ht="12.75" hidden="false" customHeight="false" outlineLevel="0" collapsed="false">
      <c r="A37" s="672" t="n">
        <v>29</v>
      </c>
      <c r="B37" s="228" t="str">
        <f aca="false">'English Scores- Leveled papers'!B35</f>
        <v>N.Keshi</v>
      </c>
      <c r="C37" s="228" t="str">
        <f aca="false">IF(D37="","",IF(D37&gt;0.9,"A1",IF(D37&gt;0.8,"A2",IF(D37&gt;0.7,"B1",IF(D37&gt;0.6,"B2",IF(D37&gt;0.5,"C1",IF(D37&gt;0.4,"C2",IF(D37&gt;0.32,"D",IF(D37&gt;0.2,"E1","E2")))))))))</f>
        <v/>
      </c>
      <c r="D37" s="673" t="inlineStr">
        <f aca="false">IF(B37="","",IF(COUNT(F37:MZ37)=0,"",IF(('Cover Sheet'!$AC$6="1st"),(SUM($F37:$AM37)/50),IF(('Cover Sheet'!$AC$6="2nd"),(SUM($AN37:$BW37)/50),IF(('Cover Sheet'!$AC$6="3rd"),(SUM($BX37:$DN37)/50),IF(('Cover Sheet'!$AC$6="4th"),(SUM($DO37:$FJ37)/60),IF(('Cover Sheet'!$AC$6="5th"),(SUM($FK37:HI37)/60),IF((AND('Cover Sheet'!$AC$6="6th",OR('Cover Sheet'!$AC$12="Bombay",'Cover Sheet'!$AC$12="Pune"))),(SUM($HJ37:$JL37)/85),IF((AND('Cover Sheet'!$AC$6="6th",OR('Cover Sheet'!$AC$12="Delhi",'Cover Sheet'!$AC$12="Chennai"))),(SUM($HJ37:$IU37)/60),IF((AND('Cover Sheet'!$AC$6="7th",OR('Cover Sheet'!$AC$12="Bombay",'Cover Sheet'!$AC$12="Pune"))),(SUM($JM37:$LR37)/85),IF((AND('Cover Sheet'!$AC$6="7th",OR('Cover Sheet'!$AC$12="Delhi",'Cover Sheet'!$AC$12="Chennai"))),(SUM($JM37:$LA37)/60),IF(('Cover Sheet'!$AC$6="8th"),(SUM($LS37:$MZ37)/50),"ERROR"))))))))))))</f>
        <is>
          <t/>
        </is>
      </c>
      <c r="E37" s="673" t="inlineStr">
        <f aca="false">IF(COUNT(F37:IC37)=0, "", (SUMIF($F$5:$IC$5,"Yes",F37:IC37)/SUMIF('Math Scores'!$F$5:$IC$5,"Yes",'Math Scores'!$F$2:$IC$2)))</f>
        <is>
          <t/>
        </is>
      </c>
      <c r="F37" s="408"/>
      <c r="G37" s="408"/>
      <c r="H37" s="408"/>
      <c r="I37" s="408"/>
      <c r="J37" s="408"/>
      <c r="K37" s="408"/>
      <c r="L37" s="408"/>
      <c r="M37" s="408"/>
      <c r="N37" s="408"/>
      <c r="O37" s="408"/>
      <c r="P37" s="408"/>
      <c r="Q37" s="408"/>
      <c r="R37" s="408"/>
      <c r="S37" s="408"/>
      <c r="T37" s="408"/>
      <c r="U37" s="408"/>
      <c r="V37" s="408"/>
      <c r="W37" s="674"/>
      <c r="X37" s="674"/>
      <c r="Y37" s="674"/>
      <c r="Z37" s="674"/>
      <c r="AA37" s="674"/>
      <c r="AB37" s="674"/>
      <c r="AC37" s="674"/>
      <c r="AD37" s="674"/>
      <c r="AE37" s="674"/>
      <c r="AF37" s="674"/>
      <c r="AG37" s="674"/>
      <c r="AH37" s="674"/>
      <c r="AI37" s="674"/>
      <c r="AJ37" s="674"/>
      <c r="AK37" s="674"/>
      <c r="AL37" s="674"/>
      <c r="AM37" s="674"/>
      <c r="AN37" s="408"/>
      <c r="AO37" s="408"/>
      <c r="AP37" s="408"/>
      <c r="AQ37" s="408"/>
      <c r="AR37" s="408"/>
      <c r="AS37" s="408"/>
      <c r="AT37" s="408"/>
      <c r="AU37" s="408"/>
      <c r="AV37" s="408"/>
      <c r="AW37" s="408"/>
      <c r="AX37" s="408"/>
      <c r="AY37" s="408"/>
      <c r="AZ37" s="408"/>
      <c r="BA37" s="408"/>
      <c r="BB37" s="408"/>
      <c r="BC37" s="408"/>
      <c r="BD37" s="408"/>
      <c r="BE37" s="674"/>
      <c r="BF37" s="674"/>
      <c r="BG37" s="674"/>
      <c r="BH37" s="674"/>
      <c r="BI37" s="674"/>
      <c r="BJ37" s="674"/>
      <c r="BK37" s="674"/>
      <c r="BL37" s="674"/>
      <c r="BM37" s="674"/>
      <c r="BN37" s="674"/>
      <c r="BO37" s="674"/>
      <c r="BP37" s="674"/>
      <c r="BQ37" s="674"/>
      <c r="BR37" s="674"/>
      <c r="BS37" s="674"/>
      <c r="BT37" s="674"/>
      <c r="BU37" s="674"/>
      <c r="BV37" s="674"/>
      <c r="BW37" s="674"/>
      <c r="BX37" s="408"/>
      <c r="BY37" s="408"/>
      <c r="BZ37" s="408"/>
      <c r="CA37" s="408"/>
      <c r="CB37" s="408"/>
      <c r="CC37" s="408"/>
      <c r="CD37" s="408"/>
      <c r="CE37" s="408"/>
      <c r="CF37" s="408"/>
      <c r="CG37" s="408"/>
      <c r="CH37" s="408"/>
      <c r="CI37" s="408"/>
      <c r="CJ37" s="408"/>
      <c r="CK37" s="408"/>
      <c r="CL37" s="408"/>
      <c r="CM37" s="408"/>
      <c r="CN37" s="408"/>
      <c r="CO37" s="408"/>
      <c r="CP37" s="408"/>
      <c r="CQ37" s="408"/>
      <c r="CR37" s="674"/>
      <c r="CS37" s="674"/>
      <c r="CT37" s="674"/>
      <c r="CU37" s="674"/>
      <c r="CV37" s="674"/>
      <c r="CW37" s="674"/>
      <c r="CX37" s="674"/>
      <c r="CY37" s="674"/>
      <c r="CZ37" s="674"/>
      <c r="DA37" s="674"/>
      <c r="DB37" s="674"/>
      <c r="DC37" s="674"/>
      <c r="DD37" s="674"/>
      <c r="DE37" s="674"/>
      <c r="DF37" s="674"/>
      <c r="DG37" s="674"/>
      <c r="DH37" s="674"/>
      <c r="DI37" s="674"/>
      <c r="DJ37" s="674"/>
      <c r="DK37" s="674"/>
      <c r="DL37" s="674"/>
      <c r="DM37" s="674"/>
      <c r="DN37" s="674"/>
      <c r="DO37" s="408"/>
      <c r="DP37" s="408"/>
      <c r="DQ37" s="408"/>
      <c r="DR37" s="408"/>
      <c r="DS37" s="408"/>
      <c r="DT37" s="408"/>
      <c r="DU37" s="408"/>
      <c r="DV37" s="408"/>
      <c r="DW37" s="408"/>
      <c r="DX37" s="408"/>
      <c r="DY37" s="408"/>
      <c r="DZ37" s="408"/>
      <c r="EA37" s="408"/>
      <c r="EB37" s="408"/>
      <c r="EC37" s="408"/>
      <c r="ED37" s="408"/>
      <c r="EE37" s="408"/>
      <c r="EF37" s="408"/>
      <c r="EG37" s="408"/>
      <c r="EH37" s="408"/>
      <c r="EI37" s="408"/>
      <c r="EJ37" s="408"/>
      <c r="EK37" s="408"/>
      <c r="EL37" s="408"/>
      <c r="EM37" s="408"/>
      <c r="EN37" s="408"/>
      <c r="EO37" s="674"/>
      <c r="EP37" s="674"/>
      <c r="EQ37" s="674"/>
      <c r="ER37" s="674"/>
      <c r="ES37" s="674"/>
      <c r="ET37" s="674"/>
      <c r="EU37" s="674"/>
      <c r="EV37" s="674"/>
      <c r="EW37" s="674"/>
      <c r="EX37" s="674"/>
      <c r="EY37" s="674"/>
      <c r="EZ37" s="674"/>
      <c r="FA37" s="674"/>
      <c r="FB37" s="674"/>
      <c r="FC37" s="674"/>
      <c r="FD37" s="674"/>
      <c r="FE37" s="674"/>
      <c r="FF37" s="674"/>
      <c r="FG37" s="674"/>
      <c r="FH37" s="674"/>
      <c r="FI37" s="674"/>
      <c r="FJ37" s="674"/>
      <c r="FK37" s="408"/>
      <c r="FL37" s="408"/>
      <c r="FM37" s="408"/>
      <c r="FN37" s="408"/>
      <c r="FO37" s="408"/>
      <c r="FP37" s="408"/>
      <c r="FQ37" s="408"/>
      <c r="FR37" s="408"/>
      <c r="FS37" s="408"/>
      <c r="FT37" s="408"/>
      <c r="FU37" s="408"/>
      <c r="FV37" s="408"/>
      <c r="FW37" s="408"/>
      <c r="FX37" s="408"/>
      <c r="FY37" s="408"/>
      <c r="FZ37" s="408"/>
      <c r="GA37" s="408"/>
      <c r="GB37" s="408"/>
      <c r="GC37" s="408"/>
      <c r="GD37" s="408"/>
      <c r="GE37" s="408"/>
      <c r="GF37" s="408"/>
      <c r="GG37" s="408"/>
      <c r="GH37" s="408"/>
      <c r="GI37" s="408"/>
      <c r="GJ37" s="674"/>
      <c r="GK37" s="674"/>
      <c r="GL37" s="674"/>
      <c r="GM37" s="674"/>
      <c r="GN37" s="674"/>
      <c r="GO37" s="674"/>
      <c r="GP37" s="674"/>
      <c r="GQ37" s="674"/>
      <c r="GR37" s="674"/>
      <c r="GS37" s="674"/>
      <c r="GT37" s="674"/>
      <c r="GU37" s="674"/>
      <c r="GV37" s="674"/>
      <c r="GW37" s="674"/>
      <c r="GX37" s="674"/>
      <c r="GY37" s="674"/>
      <c r="GZ37" s="674"/>
      <c r="HA37" s="674"/>
      <c r="HB37" s="674"/>
      <c r="HC37" s="674"/>
      <c r="HD37" s="674"/>
      <c r="HE37" s="674"/>
      <c r="HF37" s="674"/>
      <c r="HG37" s="674"/>
      <c r="HH37" s="674"/>
      <c r="HI37" s="674"/>
      <c r="HJ37" s="408"/>
      <c r="HK37" s="408"/>
      <c r="HL37" s="408"/>
      <c r="HM37" s="408"/>
      <c r="HN37" s="408"/>
      <c r="HO37" s="408"/>
      <c r="HP37" s="408"/>
      <c r="HQ37" s="408"/>
      <c r="HR37" s="408"/>
      <c r="HS37" s="408"/>
      <c r="HT37" s="408"/>
      <c r="HU37" s="408"/>
      <c r="HV37" s="408"/>
      <c r="HW37" s="408"/>
      <c r="HX37" s="408"/>
      <c r="HY37" s="408"/>
      <c r="HZ37" s="408"/>
      <c r="IA37" s="408"/>
      <c r="IB37" s="408"/>
      <c r="IC37" s="408"/>
      <c r="ID37" s="675"/>
      <c r="IE37" s="676"/>
      <c r="IF37" s="677"/>
      <c r="IG37" s="677"/>
      <c r="IH37" s="678"/>
      <c r="II37" s="678"/>
      <c r="IJ37" s="678"/>
      <c r="IK37" s="678"/>
      <c r="IL37" s="678"/>
      <c r="IM37" s="678"/>
      <c r="IN37" s="678"/>
      <c r="IO37" s="678"/>
      <c r="IP37" s="678"/>
      <c r="IQ37" s="678"/>
      <c r="IR37" s="678"/>
      <c r="IS37" s="678"/>
      <c r="IT37" s="678"/>
      <c r="IU37" s="678"/>
      <c r="IV37" s="677"/>
      <c r="IW37" s="677"/>
      <c r="IX37" s="677"/>
      <c r="IY37" s="677"/>
      <c r="IZ37" s="677"/>
      <c r="JA37" s="677"/>
      <c r="JB37" s="677"/>
      <c r="JC37" s="677"/>
      <c r="JD37" s="677"/>
      <c r="JE37" s="677"/>
      <c r="JF37" s="677"/>
      <c r="JG37" s="677"/>
      <c r="JH37" s="677"/>
      <c r="JI37" s="677"/>
      <c r="JJ37" s="677"/>
      <c r="JK37" s="677"/>
      <c r="JL37" s="677"/>
      <c r="JM37" s="678"/>
      <c r="JN37" s="678"/>
      <c r="JO37" s="678"/>
      <c r="JP37" s="678"/>
      <c r="JQ37" s="678"/>
      <c r="JR37" s="678"/>
      <c r="JS37" s="678"/>
      <c r="JT37" s="678"/>
      <c r="JU37" s="678"/>
      <c r="JV37" s="678"/>
      <c r="JW37" s="678"/>
      <c r="JX37" s="678"/>
      <c r="JY37" s="678"/>
      <c r="JZ37" s="678"/>
      <c r="KA37" s="678"/>
      <c r="KB37" s="678"/>
      <c r="KC37" s="678"/>
      <c r="KD37" s="678"/>
      <c r="KE37" s="678"/>
      <c r="KF37" s="678"/>
      <c r="KG37" s="678"/>
      <c r="KH37" s="677"/>
      <c r="KI37" s="677"/>
      <c r="KJ37" s="677"/>
      <c r="KK37" s="677"/>
      <c r="KL37" s="677"/>
      <c r="KM37" s="677"/>
      <c r="KN37" s="677"/>
      <c r="KO37" s="677"/>
      <c r="KP37" s="677"/>
      <c r="KQ37" s="677"/>
      <c r="KR37" s="677"/>
      <c r="KS37" s="677"/>
      <c r="KT37" s="677"/>
      <c r="KU37" s="677"/>
      <c r="KV37" s="677"/>
      <c r="KW37" s="677"/>
      <c r="KX37" s="677"/>
      <c r="KY37" s="677"/>
      <c r="KZ37" s="677"/>
      <c r="LA37" s="677"/>
      <c r="LB37" s="678"/>
      <c r="LC37" s="678"/>
      <c r="LD37" s="678"/>
      <c r="LE37" s="678"/>
      <c r="LF37" s="678"/>
      <c r="LG37" s="678"/>
      <c r="LH37" s="678"/>
      <c r="LI37" s="678"/>
      <c r="LJ37" s="678"/>
      <c r="LK37" s="678"/>
      <c r="LL37" s="678"/>
      <c r="LM37" s="678"/>
      <c r="LN37" s="678"/>
      <c r="LO37" s="678"/>
      <c r="LP37" s="678"/>
      <c r="LQ37" s="678"/>
      <c r="LR37" s="678"/>
      <c r="LS37" s="677"/>
      <c r="LT37" s="677"/>
      <c r="LU37" s="677"/>
      <c r="LV37" s="677"/>
      <c r="LW37" s="677"/>
      <c r="LX37" s="677"/>
      <c r="LY37" s="677"/>
      <c r="LZ37" s="677"/>
      <c r="MA37" s="677"/>
      <c r="MB37" s="677"/>
      <c r="MC37" s="677"/>
      <c r="MD37" s="677"/>
      <c r="ME37" s="677"/>
      <c r="MF37" s="677"/>
      <c r="MG37" s="677"/>
      <c r="MH37" s="677"/>
      <c r="MI37" s="677"/>
      <c r="MJ37" s="678"/>
      <c r="MK37" s="678"/>
      <c r="ML37" s="678"/>
      <c r="MM37" s="678"/>
      <c r="MN37" s="678"/>
      <c r="MO37" s="678"/>
      <c r="MP37" s="678"/>
      <c r="MQ37" s="678"/>
      <c r="MR37" s="678"/>
      <c r="MS37" s="678"/>
      <c r="MT37" s="678"/>
      <c r="MU37" s="678"/>
      <c r="MV37" s="678"/>
      <c r="MW37" s="678"/>
      <c r="MX37" s="678"/>
      <c r="MY37" s="678"/>
      <c r="MZ37" s="678"/>
    </row>
    <row r="38" customFormat="false" ht="12.75" hidden="false" customHeight="false" outlineLevel="0" collapsed="false">
      <c r="A38" s="672" t="n">
        <v>30</v>
      </c>
      <c r="B38" s="228" t="str">
        <f aca="false">'English Scores- Leveled papers'!B36</f>
        <v>O.Chandu</v>
      </c>
      <c r="C38" s="228" t="str">
        <f aca="false">IF(D38="","",IF(D38&gt;0.9,"A1",IF(D38&gt;0.8,"A2",IF(D38&gt;0.7,"B1",IF(D38&gt;0.6,"B2",IF(D38&gt;0.5,"C1",IF(D38&gt;0.4,"C2",IF(D38&gt;0.32,"D",IF(D38&gt;0.2,"E1","E2")))))))))</f>
        <v>E2</v>
      </c>
      <c r="D38" s="673" t="n">
        <f aca="false">IF(B38="","",IF(COUNT(F38:MZ38)=0,"",IF(('Cover Sheet'!$AC$6="1st"),(SUM($F38:$AM38)/50),IF(('Cover Sheet'!$AC$6="2nd"),(SUM($AN38:$BW38)/50),IF(('Cover Sheet'!$AC$6="3rd"),(SUM($BX38:$DN38)/50),IF(('Cover Sheet'!$AC$6="4th"),(SUM($DO38:$FJ38)/60),IF(('Cover Sheet'!$AC$6="5th"),(SUM($FK38:HI38)/60),IF((AND('Cover Sheet'!$AC$6="6th",OR('Cover Sheet'!$AC$12="Bombay",'Cover Sheet'!$AC$12="Pune"))),(SUM($HJ38:$JL38)/85),IF((AND('Cover Sheet'!$AC$6="6th",OR('Cover Sheet'!$AC$12="Delhi",'Cover Sheet'!$AC$12="Chennai"))),(SUM($HJ38:$IU38)/60),IF((AND('Cover Sheet'!$AC$6="7th",OR('Cover Sheet'!$AC$12="Bombay",'Cover Sheet'!$AC$12="Pune"))),(SUM($JM38:$LR38)/85),IF((AND('Cover Sheet'!$AC$6="7th",OR('Cover Sheet'!$AC$12="Delhi",'Cover Sheet'!$AC$12="Chennai"))),(SUM($JM38:$LA38)/60),IF(('Cover Sheet'!$AC$6="8th"),(SUM($LS38:$MZ38)/50),"ERROR"))))))))))))</f>
        <v>0.2</v>
      </c>
      <c r="E38" s="673" t="inlineStr">
        <f aca="false">IF(COUNT(F38:IC38)=0, "", (SUMIF($F$5:$IC$5,"Yes",F38:IC38)/SUMIF('Math Scores'!$F$5:$IC$5,"Yes",'Math Scores'!$F$2:$IC$2)))</f>
        <is>
          <t/>
        </is>
      </c>
      <c r="F38" s="408"/>
      <c r="G38" s="408"/>
      <c r="H38" s="408"/>
      <c r="I38" s="408"/>
      <c r="J38" s="408"/>
      <c r="K38" s="408"/>
      <c r="L38" s="408"/>
      <c r="M38" s="408"/>
      <c r="N38" s="408"/>
      <c r="O38" s="408"/>
      <c r="P38" s="408"/>
      <c r="Q38" s="408"/>
      <c r="R38" s="408"/>
      <c r="S38" s="408"/>
      <c r="T38" s="408"/>
      <c r="U38" s="408"/>
      <c r="V38" s="408"/>
      <c r="W38" s="674"/>
      <c r="X38" s="674"/>
      <c r="Y38" s="674"/>
      <c r="Z38" s="674"/>
      <c r="AA38" s="674"/>
      <c r="AB38" s="674"/>
      <c r="AC38" s="674"/>
      <c r="AD38" s="674"/>
      <c r="AE38" s="674"/>
      <c r="AF38" s="674"/>
      <c r="AG38" s="674"/>
      <c r="AH38" s="674"/>
      <c r="AI38" s="674"/>
      <c r="AJ38" s="674"/>
      <c r="AK38" s="674"/>
      <c r="AL38" s="674"/>
      <c r="AM38" s="674"/>
      <c r="AN38" s="408"/>
      <c r="AO38" s="408"/>
      <c r="AP38" s="408"/>
      <c r="AQ38" s="408"/>
      <c r="AR38" s="408"/>
      <c r="AS38" s="408"/>
      <c r="AT38" s="408"/>
      <c r="AU38" s="408"/>
      <c r="AV38" s="408"/>
      <c r="AW38" s="408"/>
      <c r="AX38" s="408"/>
      <c r="AY38" s="408"/>
      <c r="AZ38" s="408"/>
      <c r="BA38" s="408"/>
      <c r="BB38" s="408"/>
      <c r="BC38" s="408"/>
      <c r="BD38" s="408"/>
      <c r="BE38" s="674"/>
      <c r="BF38" s="674"/>
      <c r="BG38" s="674"/>
      <c r="BH38" s="674"/>
      <c r="BI38" s="674"/>
      <c r="BJ38" s="674"/>
      <c r="BK38" s="674"/>
      <c r="BL38" s="674"/>
      <c r="BM38" s="674"/>
      <c r="BN38" s="674"/>
      <c r="BO38" s="674"/>
      <c r="BP38" s="674"/>
      <c r="BQ38" s="674"/>
      <c r="BR38" s="674"/>
      <c r="BS38" s="674"/>
      <c r="BT38" s="674"/>
      <c r="BU38" s="674"/>
      <c r="BV38" s="674"/>
      <c r="BW38" s="674"/>
      <c r="BX38" s="408" t="n">
        <v>0.5</v>
      </c>
      <c r="BY38" s="408" t="n">
        <v>1</v>
      </c>
      <c r="BZ38" s="408" t="n">
        <v>0</v>
      </c>
      <c r="CA38" s="408" t="n">
        <v>0</v>
      </c>
      <c r="CB38" s="408" t="n">
        <v>2</v>
      </c>
      <c r="CC38" s="408" t="n">
        <v>0</v>
      </c>
      <c r="CD38" s="408" t="n">
        <v>0</v>
      </c>
      <c r="CE38" s="408" t="n">
        <v>1</v>
      </c>
      <c r="CF38" s="408" t="n">
        <v>0</v>
      </c>
      <c r="CG38" s="408" t="n">
        <v>0</v>
      </c>
      <c r="CH38" s="408" t="n">
        <v>0</v>
      </c>
      <c r="CI38" s="408" t="n">
        <v>0</v>
      </c>
      <c r="CJ38" s="408" t="n">
        <v>1</v>
      </c>
      <c r="CK38" s="408" t="n">
        <v>0</v>
      </c>
      <c r="CL38" s="408" t="n">
        <v>0</v>
      </c>
      <c r="CM38" s="408" t="n">
        <v>0</v>
      </c>
      <c r="CN38" s="408" t="n">
        <v>0</v>
      </c>
      <c r="CO38" s="408" t="n">
        <v>0</v>
      </c>
      <c r="CP38" s="408" t="n">
        <v>1</v>
      </c>
      <c r="CQ38" s="408" t="n">
        <v>0</v>
      </c>
      <c r="CR38" s="674" t="n">
        <v>1</v>
      </c>
      <c r="CS38" s="674" t="n">
        <v>0</v>
      </c>
      <c r="CT38" s="674" t="n">
        <v>0</v>
      </c>
      <c r="CU38" s="674" t="n">
        <v>0</v>
      </c>
      <c r="CV38" s="674" t="n">
        <v>0</v>
      </c>
      <c r="CW38" s="674" t="n">
        <v>0</v>
      </c>
      <c r="CX38" s="674" t="n">
        <v>0</v>
      </c>
      <c r="CY38" s="674" t="n">
        <v>0</v>
      </c>
      <c r="CZ38" s="674" t="n">
        <v>0</v>
      </c>
      <c r="DA38" s="674" t="n">
        <v>0</v>
      </c>
      <c r="DB38" s="674" t="n">
        <v>0</v>
      </c>
      <c r="DC38" s="674" t="n">
        <v>0</v>
      </c>
      <c r="DD38" s="674" t="n">
        <v>0</v>
      </c>
      <c r="DE38" s="674" t="n">
        <v>1</v>
      </c>
      <c r="DF38" s="674" t="n">
        <v>0</v>
      </c>
      <c r="DG38" s="674" t="n">
        <v>0</v>
      </c>
      <c r="DH38" s="674" t="n">
        <v>1</v>
      </c>
      <c r="DI38" s="674" t="n">
        <v>0.5</v>
      </c>
      <c r="DJ38" s="674" t="n">
        <v>0</v>
      </c>
      <c r="DK38" s="674" t="n">
        <v>0</v>
      </c>
      <c r="DL38" s="674" t="n">
        <v>0</v>
      </c>
      <c r="DM38" s="674" t="n">
        <v>0</v>
      </c>
      <c r="DN38" s="674" t="n">
        <v>0</v>
      </c>
      <c r="DO38" s="408"/>
      <c r="DP38" s="408"/>
      <c r="DQ38" s="408"/>
      <c r="DR38" s="408"/>
      <c r="DS38" s="408"/>
      <c r="DT38" s="408"/>
      <c r="DU38" s="408"/>
      <c r="DV38" s="408"/>
      <c r="DW38" s="408"/>
      <c r="DX38" s="408"/>
      <c r="DY38" s="408"/>
      <c r="DZ38" s="408"/>
      <c r="EA38" s="408"/>
      <c r="EB38" s="408"/>
      <c r="EC38" s="408"/>
      <c r="ED38" s="408"/>
      <c r="EE38" s="408"/>
      <c r="EF38" s="408"/>
      <c r="EG38" s="408"/>
      <c r="EH38" s="408"/>
      <c r="EI38" s="408"/>
      <c r="EJ38" s="408"/>
      <c r="EK38" s="408"/>
      <c r="EL38" s="408"/>
      <c r="EM38" s="408"/>
      <c r="EN38" s="408"/>
      <c r="EO38" s="674"/>
      <c r="EP38" s="674"/>
      <c r="EQ38" s="674"/>
      <c r="ER38" s="674"/>
      <c r="ES38" s="674"/>
      <c r="ET38" s="674"/>
      <c r="EU38" s="674"/>
      <c r="EV38" s="674"/>
      <c r="EW38" s="674"/>
      <c r="EX38" s="674"/>
      <c r="EY38" s="674"/>
      <c r="EZ38" s="674"/>
      <c r="FA38" s="674"/>
      <c r="FB38" s="674"/>
      <c r="FC38" s="674"/>
      <c r="FD38" s="674"/>
      <c r="FE38" s="674"/>
      <c r="FF38" s="674"/>
      <c r="FG38" s="674"/>
      <c r="FH38" s="674"/>
      <c r="FI38" s="674"/>
      <c r="FJ38" s="674"/>
      <c r="FK38" s="408"/>
      <c r="FL38" s="408"/>
      <c r="FM38" s="408"/>
      <c r="FN38" s="408"/>
      <c r="FO38" s="408"/>
      <c r="FP38" s="408"/>
      <c r="FQ38" s="408"/>
      <c r="FR38" s="408"/>
      <c r="FS38" s="408"/>
      <c r="FT38" s="408"/>
      <c r="FU38" s="408"/>
      <c r="FV38" s="408"/>
      <c r="FW38" s="408"/>
      <c r="FX38" s="408"/>
      <c r="FY38" s="408"/>
      <c r="FZ38" s="408"/>
      <c r="GA38" s="408"/>
      <c r="GB38" s="408"/>
      <c r="GC38" s="408"/>
      <c r="GD38" s="408"/>
      <c r="GE38" s="408"/>
      <c r="GF38" s="408"/>
      <c r="GG38" s="408"/>
      <c r="GH38" s="408"/>
      <c r="GI38" s="408"/>
      <c r="GJ38" s="674"/>
      <c r="GK38" s="674"/>
      <c r="GL38" s="674"/>
      <c r="GM38" s="674"/>
      <c r="GN38" s="674"/>
      <c r="GO38" s="674"/>
      <c r="GP38" s="674"/>
      <c r="GQ38" s="674"/>
      <c r="GR38" s="674"/>
      <c r="GS38" s="674"/>
      <c r="GT38" s="674"/>
      <c r="GU38" s="674"/>
      <c r="GV38" s="674"/>
      <c r="GW38" s="674"/>
      <c r="GX38" s="674"/>
      <c r="GY38" s="674"/>
      <c r="GZ38" s="674"/>
      <c r="HA38" s="674"/>
      <c r="HB38" s="674"/>
      <c r="HC38" s="674"/>
      <c r="HD38" s="674"/>
      <c r="HE38" s="674"/>
      <c r="HF38" s="674"/>
      <c r="HG38" s="674"/>
      <c r="HH38" s="674"/>
      <c r="HI38" s="674"/>
      <c r="HJ38" s="408"/>
      <c r="HK38" s="408"/>
      <c r="HL38" s="408"/>
      <c r="HM38" s="408"/>
      <c r="HN38" s="408"/>
      <c r="HO38" s="408"/>
      <c r="HP38" s="408"/>
      <c r="HQ38" s="408"/>
      <c r="HR38" s="408"/>
      <c r="HS38" s="408"/>
      <c r="HT38" s="408"/>
      <c r="HU38" s="408"/>
      <c r="HV38" s="408"/>
      <c r="HW38" s="408"/>
      <c r="HX38" s="408"/>
      <c r="HY38" s="408"/>
      <c r="HZ38" s="408"/>
      <c r="IA38" s="408"/>
      <c r="IB38" s="408"/>
      <c r="IC38" s="408"/>
      <c r="ID38" s="675"/>
      <c r="IE38" s="676"/>
      <c r="IF38" s="677"/>
      <c r="IG38" s="677"/>
      <c r="IH38" s="678"/>
      <c r="II38" s="678"/>
      <c r="IJ38" s="678"/>
      <c r="IK38" s="678"/>
      <c r="IL38" s="678"/>
      <c r="IM38" s="678"/>
      <c r="IN38" s="678"/>
      <c r="IO38" s="678"/>
      <c r="IP38" s="678"/>
      <c r="IQ38" s="678"/>
      <c r="IR38" s="678"/>
      <c r="IS38" s="678"/>
      <c r="IT38" s="678"/>
      <c r="IU38" s="678"/>
      <c r="IV38" s="677"/>
      <c r="IW38" s="677"/>
      <c r="IX38" s="677"/>
      <c r="IY38" s="677"/>
      <c r="IZ38" s="677"/>
      <c r="JA38" s="677"/>
      <c r="JB38" s="677"/>
      <c r="JC38" s="677"/>
      <c r="JD38" s="677"/>
      <c r="JE38" s="677"/>
      <c r="JF38" s="677"/>
      <c r="JG38" s="677"/>
      <c r="JH38" s="677"/>
      <c r="JI38" s="677"/>
      <c r="JJ38" s="677"/>
      <c r="JK38" s="677"/>
      <c r="JL38" s="677"/>
      <c r="JM38" s="678"/>
      <c r="JN38" s="678"/>
      <c r="JO38" s="678"/>
      <c r="JP38" s="678"/>
      <c r="JQ38" s="678"/>
      <c r="JR38" s="678"/>
      <c r="JS38" s="678"/>
      <c r="JT38" s="678"/>
      <c r="JU38" s="678"/>
      <c r="JV38" s="678"/>
      <c r="JW38" s="678"/>
      <c r="JX38" s="678"/>
      <c r="JY38" s="678"/>
      <c r="JZ38" s="678"/>
      <c r="KA38" s="678"/>
      <c r="KB38" s="678"/>
      <c r="KC38" s="678"/>
      <c r="KD38" s="678"/>
      <c r="KE38" s="678"/>
      <c r="KF38" s="678"/>
      <c r="KG38" s="678"/>
      <c r="KH38" s="677"/>
      <c r="KI38" s="677"/>
      <c r="KJ38" s="677"/>
      <c r="KK38" s="677"/>
      <c r="KL38" s="677"/>
      <c r="KM38" s="677"/>
      <c r="KN38" s="677"/>
      <c r="KO38" s="677"/>
      <c r="KP38" s="677"/>
      <c r="KQ38" s="677"/>
      <c r="KR38" s="677"/>
      <c r="KS38" s="677"/>
      <c r="KT38" s="677"/>
      <c r="KU38" s="677"/>
      <c r="KV38" s="677"/>
      <c r="KW38" s="677"/>
      <c r="KX38" s="677"/>
      <c r="KY38" s="677"/>
      <c r="KZ38" s="677"/>
      <c r="LA38" s="677"/>
      <c r="LB38" s="678"/>
      <c r="LC38" s="678"/>
      <c r="LD38" s="678"/>
      <c r="LE38" s="678"/>
      <c r="LF38" s="678"/>
      <c r="LG38" s="678"/>
      <c r="LH38" s="678"/>
      <c r="LI38" s="678"/>
      <c r="LJ38" s="678"/>
      <c r="LK38" s="678"/>
      <c r="LL38" s="678"/>
      <c r="LM38" s="678"/>
      <c r="LN38" s="678"/>
      <c r="LO38" s="678"/>
      <c r="LP38" s="678"/>
      <c r="LQ38" s="678"/>
      <c r="LR38" s="678"/>
      <c r="LS38" s="677"/>
      <c r="LT38" s="677"/>
      <c r="LU38" s="677"/>
      <c r="LV38" s="677"/>
      <c r="LW38" s="677"/>
      <c r="LX38" s="677"/>
      <c r="LY38" s="677"/>
      <c r="LZ38" s="677"/>
      <c r="MA38" s="677"/>
      <c r="MB38" s="677"/>
      <c r="MC38" s="677"/>
      <c r="MD38" s="677"/>
      <c r="ME38" s="677"/>
      <c r="MF38" s="677"/>
      <c r="MG38" s="677"/>
      <c r="MH38" s="677"/>
      <c r="MI38" s="677"/>
      <c r="MJ38" s="678"/>
      <c r="MK38" s="678"/>
      <c r="ML38" s="678"/>
      <c r="MM38" s="678"/>
      <c r="MN38" s="678"/>
      <c r="MO38" s="678"/>
      <c r="MP38" s="678"/>
      <c r="MQ38" s="678"/>
      <c r="MR38" s="678"/>
      <c r="MS38" s="678"/>
      <c r="MT38" s="678"/>
      <c r="MU38" s="678"/>
      <c r="MV38" s="678"/>
      <c r="MW38" s="678"/>
      <c r="MX38" s="678"/>
      <c r="MY38" s="678"/>
      <c r="MZ38" s="678"/>
    </row>
    <row r="39" customFormat="false" ht="12.75" hidden="false" customHeight="false" outlineLevel="0" collapsed="false">
      <c r="A39" s="672" t="n">
        <v>31</v>
      </c>
      <c r="B39" s="228" t="str">
        <f aca="false">'English Scores- Leveled papers'!B37</f>
        <v>O.Harish</v>
      </c>
      <c r="C39" s="228" t="str">
        <f aca="false">IF(D39="","",IF(D39&gt;0.9,"A1",IF(D39&gt;0.8,"A2",IF(D39&gt;0.7,"B1",IF(D39&gt;0.6,"B2",IF(D39&gt;0.5,"C1",IF(D39&gt;0.4,"C2",IF(D39&gt;0.32,"D",IF(D39&gt;0.2,"E1","E2")))))))))</f>
        <v>E2</v>
      </c>
      <c r="D39" s="673" t="n">
        <f aca="false">IF(B39="","",IF(COUNT(F39:MZ39)=0,"",IF(('Cover Sheet'!$AC$6="1st"),(SUM($F39:$AM39)/50),IF(('Cover Sheet'!$AC$6="2nd"),(SUM($AN39:$BW39)/50),IF(('Cover Sheet'!$AC$6="3rd"),(SUM($BX39:$DN39)/50),IF(('Cover Sheet'!$AC$6="4th"),(SUM($DO39:$FJ39)/60),IF(('Cover Sheet'!$AC$6="5th"),(SUM($FK39:HI39)/60),IF((AND('Cover Sheet'!$AC$6="6th",OR('Cover Sheet'!$AC$12="Bombay",'Cover Sheet'!$AC$12="Pune"))),(SUM($HJ39:$JL39)/85),IF((AND('Cover Sheet'!$AC$6="6th",OR('Cover Sheet'!$AC$12="Delhi",'Cover Sheet'!$AC$12="Chennai"))),(SUM($HJ39:$IU39)/60),IF((AND('Cover Sheet'!$AC$6="7th",OR('Cover Sheet'!$AC$12="Bombay",'Cover Sheet'!$AC$12="Pune"))),(SUM($JM39:$LR39)/85),IF((AND('Cover Sheet'!$AC$6="7th",OR('Cover Sheet'!$AC$12="Delhi",'Cover Sheet'!$AC$12="Chennai"))),(SUM($JM39:$LA39)/60),IF(('Cover Sheet'!$AC$6="8th"),(SUM($LS39:$MZ39)/50),"ERROR"))))))))))))</f>
        <v>0.16</v>
      </c>
      <c r="E39" s="673" t="inlineStr">
        <f aca="false">IF(COUNT(F39:IC39)=0, "", (SUMIF($F$5:$IC$5,"Yes",F39:IC39)/SUMIF('Math Scores'!$F$5:$IC$5,"Yes",'Math Scores'!$F$2:$IC$2)))</f>
        <is>
          <t/>
        </is>
      </c>
      <c r="F39" s="408"/>
      <c r="G39" s="408"/>
      <c r="H39" s="408"/>
      <c r="I39" s="408"/>
      <c r="J39" s="408"/>
      <c r="K39" s="408"/>
      <c r="L39" s="408"/>
      <c r="M39" s="408"/>
      <c r="N39" s="408"/>
      <c r="O39" s="408"/>
      <c r="P39" s="408"/>
      <c r="Q39" s="408"/>
      <c r="R39" s="408"/>
      <c r="S39" s="408"/>
      <c r="T39" s="408"/>
      <c r="U39" s="408"/>
      <c r="V39" s="408"/>
      <c r="W39" s="674"/>
      <c r="X39" s="674"/>
      <c r="Y39" s="674"/>
      <c r="Z39" s="674"/>
      <c r="AA39" s="674"/>
      <c r="AB39" s="674"/>
      <c r="AC39" s="674"/>
      <c r="AD39" s="674"/>
      <c r="AE39" s="674"/>
      <c r="AF39" s="674"/>
      <c r="AG39" s="674"/>
      <c r="AH39" s="674"/>
      <c r="AI39" s="674"/>
      <c r="AJ39" s="674"/>
      <c r="AK39" s="674"/>
      <c r="AL39" s="674"/>
      <c r="AM39" s="674"/>
      <c r="AN39" s="408"/>
      <c r="AO39" s="408"/>
      <c r="AP39" s="408"/>
      <c r="AQ39" s="408"/>
      <c r="AR39" s="408"/>
      <c r="AS39" s="408"/>
      <c r="AT39" s="408"/>
      <c r="AU39" s="408"/>
      <c r="AV39" s="408"/>
      <c r="AW39" s="408"/>
      <c r="AX39" s="408"/>
      <c r="AY39" s="408"/>
      <c r="AZ39" s="408"/>
      <c r="BA39" s="408"/>
      <c r="BB39" s="408"/>
      <c r="BC39" s="408"/>
      <c r="BD39" s="408"/>
      <c r="BE39" s="674"/>
      <c r="BF39" s="674"/>
      <c r="BG39" s="674"/>
      <c r="BH39" s="674"/>
      <c r="BI39" s="674"/>
      <c r="BJ39" s="674"/>
      <c r="BK39" s="674"/>
      <c r="BL39" s="674"/>
      <c r="BM39" s="674"/>
      <c r="BN39" s="674"/>
      <c r="BO39" s="674"/>
      <c r="BP39" s="674"/>
      <c r="BQ39" s="674"/>
      <c r="BR39" s="674"/>
      <c r="BS39" s="674"/>
      <c r="BT39" s="674"/>
      <c r="BU39" s="674"/>
      <c r="BV39" s="674"/>
      <c r="BW39" s="674"/>
      <c r="BX39" s="408" t="n">
        <v>1</v>
      </c>
      <c r="BY39" s="408" t="n">
        <v>0</v>
      </c>
      <c r="BZ39" s="408" t="n">
        <v>1</v>
      </c>
      <c r="CA39" s="408" t="n">
        <v>2</v>
      </c>
      <c r="CB39" s="408" t="n">
        <v>2</v>
      </c>
      <c r="CC39" s="408" t="n">
        <v>0</v>
      </c>
      <c r="CD39" s="408" t="n">
        <v>0</v>
      </c>
      <c r="CE39" s="408" t="n">
        <v>1</v>
      </c>
      <c r="CF39" s="408" t="n">
        <v>0</v>
      </c>
      <c r="CG39" s="408" t="n">
        <v>0</v>
      </c>
      <c r="CH39" s="408" t="n">
        <v>0</v>
      </c>
      <c r="CI39" s="408" t="n">
        <v>1</v>
      </c>
      <c r="CJ39" s="408" t="n">
        <v>0</v>
      </c>
      <c r="CK39" s="408" t="n">
        <v>0</v>
      </c>
      <c r="CL39" s="408" t="n">
        <v>0</v>
      </c>
      <c r="CM39" s="408" t="n">
        <v>0</v>
      </c>
      <c r="CN39" s="408" t="n">
        <v>0</v>
      </c>
      <c r="CO39" s="408" t="n">
        <v>0</v>
      </c>
      <c r="CP39" s="408" t="n">
        <v>0</v>
      </c>
      <c r="CQ39" s="408" t="n">
        <v>0</v>
      </c>
      <c r="CR39" s="674" t="n">
        <v>0</v>
      </c>
      <c r="CS39" s="674" t="n">
        <v>0</v>
      </c>
      <c r="CT39" s="674" t="n">
        <v>0</v>
      </c>
      <c r="CU39" s="674" t="n">
        <v>0</v>
      </c>
      <c r="CV39" s="674" t="n">
        <v>0</v>
      </c>
      <c r="CW39" s="674" t="n">
        <v>0</v>
      </c>
      <c r="CX39" s="674" t="n">
        <v>0</v>
      </c>
      <c r="CY39" s="674" t="n">
        <v>0</v>
      </c>
      <c r="CZ39" s="674" t="n">
        <v>0</v>
      </c>
      <c r="DA39" s="674" t="n">
        <v>0</v>
      </c>
      <c r="DB39" s="674" t="n">
        <v>0</v>
      </c>
      <c r="DC39" s="674" t="n">
        <v>0</v>
      </c>
      <c r="DD39" s="674" t="n">
        <v>0</v>
      </c>
      <c r="DE39" s="674" t="n">
        <v>0</v>
      </c>
      <c r="DF39" s="674" t="n">
        <v>0</v>
      </c>
      <c r="DG39" s="674" t="n">
        <v>0</v>
      </c>
      <c r="DH39" s="674" t="n">
        <v>0</v>
      </c>
      <c r="DI39" s="674" t="n">
        <v>0</v>
      </c>
      <c r="DJ39" s="674" t="n">
        <v>0</v>
      </c>
      <c r="DK39" s="674" t="n">
        <v>0</v>
      </c>
      <c r="DL39" s="674" t="n">
        <v>0</v>
      </c>
      <c r="DM39" s="674" t="n">
        <v>0</v>
      </c>
      <c r="DN39" s="674" t="n">
        <v>0</v>
      </c>
      <c r="DO39" s="408"/>
      <c r="DP39" s="408"/>
      <c r="DQ39" s="408"/>
      <c r="DR39" s="408"/>
      <c r="DS39" s="408"/>
      <c r="DT39" s="408"/>
      <c r="DU39" s="408"/>
      <c r="DV39" s="408"/>
      <c r="DW39" s="408"/>
      <c r="DX39" s="408"/>
      <c r="DY39" s="408"/>
      <c r="DZ39" s="408"/>
      <c r="EA39" s="408"/>
      <c r="EB39" s="408"/>
      <c r="EC39" s="408"/>
      <c r="ED39" s="408"/>
      <c r="EE39" s="408"/>
      <c r="EF39" s="408"/>
      <c r="EG39" s="408"/>
      <c r="EH39" s="408"/>
      <c r="EI39" s="408"/>
      <c r="EJ39" s="408"/>
      <c r="EK39" s="408"/>
      <c r="EL39" s="408"/>
      <c r="EM39" s="408"/>
      <c r="EN39" s="408"/>
      <c r="EO39" s="674"/>
      <c r="EP39" s="674"/>
      <c r="EQ39" s="674"/>
      <c r="ER39" s="674"/>
      <c r="ES39" s="674"/>
      <c r="ET39" s="674"/>
      <c r="EU39" s="674"/>
      <c r="EV39" s="674"/>
      <c r="EW39" s="674"/>
      <c r="EX39" s="674"/>
      <c r="EY39" s="674"/>
      <c r="EZ39" s="674"/>
      <c r="FA39" s="674"/>
      <c r="FB39" s="674"/>
      <c r="FC39" s="674"/>
      <c r="FD39" s="674"/>
      <c r="FE39" s="674"/>
      <c r="FF39" s="674"/>
      <c r="FG39" s="674"/>
      <c r="FH39" s="674"/>
      <c r="FI39" s="674"/>
      <c r="FJ39" s="674"/>
      <c r="FK39" s="408"/>
      <c r="FL39" s="408"/>
      <c r="FM39" s="408"/>
      <c r="FN39" s="408"/>
      <c r="FO39" s="408"/>
      <c r="FP39" s="408"/>
      <c r="FQ39" s="408"/>
      <c r="FR39" s="408"/>
      <c r="FS39" s="408"/>
      <c r="FT39" s="408"/>
      <c r="FU39" s="408"/>
      <c r="FV39" s="408"/>
      <c r="FW39" s="408"/>
      <c r="FX39" s="408"/>
      <c r="FY39" s="408"/>
      <c r="FZ39" s="408"/>
      <c r="GA39" s="408"/>
      <c r="GB39" s="408"/>
      <c r="GC39" s="408"/>
      <c r="GD39" s="408"/>
      <c r="GE39" s="408"/>
      <c r="GF39" s="408"/>
      <c r="GG39" s="408"/>
      <c r="GH39" s="408"/>
      <c r="GI39" s="408"/>
      <c r="GJ39" s="674"/>
      <c r="GK39" s="674"/>
      <c r="GL39" s="674"/>
      <c r="GM39" s="674"/>
      <c r="GN39" s="674"/>
      <c r="GO39" s="674"/>
      <c r="GP39" s="674"/>
      <c r="GQ39" s="674"/>
      <c r="GR39" s="674"/>
      <c r="GS39" s="674"/>
      <c r="GT39" s="674"/>
      <c r="GU39" s="674"/>
      <c r="GV39" s="674"/>
      <c r="GW39" s="674"/>
      <c r="GX39" s="674"/>
      <c r="GY39" s="674"/>
      <c r="GZ39" s="674"/>
      <c r="HA39" s="674"/>
      <c r="HB39" s="674"/>
      <c r="HC39" s="674"/>
      <c r="HD39" s="674"/>
      <c r="HE39" s="674"/>
      <c r="HF39" s="674"/>
      <c r="HG39" s="674"/>
      <c r="HH39" s="674"/>
      <c r="HI39" s="674"/>
      <c r="HJ39" s="408"/>
      <c r="HK39" s="408"/>
      <c r="HL39" s="408"/>
      <c r="HM39" s="408"/>
      <c r="HN39" s="408"/>
      <c r="HO39" s="408"/>
      <c r="HP39" s="408"/>
      <c r="HQ39" s="408"/>
      <c r="HR39" s="408"/>
      <c r="HS39" s="408"/>
      <c r="HT39" s="408"/>
      <c r="HU39" s="408"/>
      <c r="HV39" s="408"/>
      <c r="HW39" s="408"/>
      <c r="HX39" s="408"/>
      <c r="HY39" s="408"/>
      <c r="HZ39" s="408"/>
      <c r="IA39" s="408"/>
      <c r="IB39" s="408"/>
      <c r="IC39" s="408"/>
      <c r="ID39" s="675"/>
      <c r="IE39" s="676"/>
      <c r="IF39" s="677"/>
      <c r="IG39" s="677"/>
      <c r="IH39" s="678"/>
      <c r="II39" s="678"/>
      <c r="IJ39" s="678"/>
      <c r="IK39" s="678"/>
      <c r="IL39" s="678"/>
      <c r="IM39" s="678"/>
      <c r="IN39" s="678"/>
      <c r="IO39" s="678"/>
      <c r="IP39" s="678"/>
      <c r="IQ39" s="678"/>
      <c r="IR39" s="678"/>
      <c r="IS39" s="678"/>
      <c r="IT39" s="678"/>
      <c r="IU39" s="678"/>
      <c r="IV39" s="677"/>
      <c r="IW39" s="677"/>
      <c r="IX39" s="677"/>
      <c r="IY39" s="677"/>
      <c r="IZ39" s="677"/>
      <c r="JA39" s="677"/>
      <c r="JB39" s="677"/>
      <c r="JC39" s="677"/>
      <c r="JD39" s="677"/>
      <c r="JE39" s="677"/>
      <c r="JF39" s="677"/>
      <c r="JG39" s="677"/>
      <c r="JH39" s="677"/>
      <c r="JI39" s="677"/>
      <c r="JJ39" s="677"/>
      <c r="JK39" s="677"/>
      <c r="JL39" s="677"/>
      <c r="JM39" s="678"/>
      <c r="JN39" s="678"/>
      <c r="JO39" s="678"/>
      <c r="JP39" s="678"/>
      <c r="JQ39" s="678"/>
      <c r="JR39" s="678"/>
      <c r="JS39" s="678"/>
      <c r="JT39" s="678"/>
      <c r="JU39" s="678"/>
      <c r="JV39" s="678"/>
      <c r="JW39" s="678"/>
      <c r="JX39" s="678"/>
      <c r="JY39" s="678"/>
      <c r="JZ39" s="678"/>
      <c r="KA39" s="678"/>
      <c r="KB39" s="678"/>
      <c r="KC39" s="678"/>
      <c r="KD39" s="678"/>
      <c r="KE39" s="678"/>
      <c r="KF39" s="678"/>
      <c r="KG39" s="678"/>
      <c r="KH39" s="677"/>
      <c r="KI39" s="677"/>
      <c r="KJ39" s="677"/>
      <c r="KK39" s="677"/>
      <c r="KL39" s="677"/>
      <c r="KM39" s="677"/>
      <c r="KN39" s="677"/>
      <c r="KO39" s="677"/>
      <c r="KP39" s="677"/>
      <c r="KQ39" s="677"/>
      <c r="KR39" s="677"/>
      <c r="KS39" s="677"/>
      <c r="KT39" s="677"/>
      <c r="KU39" s="677"/>
      <c r="KV39" s="677"/>
      <c r="KW39" s="677"/>
      <c r="KX39" s="677"/>
      <c r="KY39" s="677"/>
      <c r="KZ39" s="677"/>
      <c r="LA39" s="677"/>
      <c r="LB39" s="678"/>
      <c r="LC39" s="678"/>
      <c r="LD39" s="678"/>
      <c r="LE39" s="678"/>
      <c r="LF39" s="678"/>
      <c r="LG39" s="678"/>
      <c r="LH39" s="678"/>
      <c r="LI39" s="678"/>
      <c r="LJ39" s="678"/>
      <c r="LK39" s="678"/>
      <c r="LL39" s="678"/>
      <c r="LM39" s="678"/>
      <c r="LN39" s="678" t="s">
        <v>1559</v>
      </c>
      <c r="LO39" s="678"/>
      <c r="LP39" s="678"/>
      <c r="LQ39" s="678"/>
      <c r="LR39" s="678"/>
      <c r="LS39" s="677"/>
      <c r="LT39" s="677"/>
      <c r="LU39" s="677"/>
      <c r="LV39" s="677"/>
      <c r="LW39" s="677"/>
      <c r="LX39" s="677"/>
      <c r="LY39" s="677"/>
      <c r="LZ39" s="677"/>
      <c r="MA39" s="677"/>
      <c r="MB39" s="677"/>
      <c r="MC39" s="677"/>
      <c r="MD39" s="677"/>
      <c r="ME39" s="677"/>
      <c r="MF39" s="677"/>
      <c r="MG39" s="677"/>
      <c r="MH39" s="677"/>
      <c r="MI39" s="677"/>
      <c r="MJ39" s="678"/>
      <c r="MK39" s="678"/>
      <c r="ML39" s="678"/>
      <c r="MM39" s="678"/>
      <c r="MN39" s="678"/>
      <c r="MO39" s="678"/>
      <c r="MP39" s="678"/>
      <c r="MQ39" s="678"/>
      <c r="MR39" s="678"/>
      <c r="MS39" s="678"/>
      <c r="MT39" s="678"/>
      <c r="MU39" s="678"/>
      <c r="MV39" s="678"/>
      <c r="MW39" s="678"/>
      <c r="MX39" s="678"/>
      <c r="MY39" s="678"/>
      <c r="MZ39" s="678"/>
    </row>
    <row r="40" customFormat="false" ht="12.75" hidden="false" customHeight="false" outlineLevel="0" collapsed="false">
      <c r="A40" s="672" t="n">
        <v>32</v>
      </c>
      <c r="B40" s="228" t="str">
        <f aca="false">'English Scores- Leveled papers'!B38</f>
        <v>O.Kalyan</v>
      </c>
      <c r="C40" s="228" t="str">
        <f aca="false">IF(D40="","",IF(D40&gt;0.9,"A1",IF(D40&gt;0.8,"A2",IF(D40&gt;0.7,"B1",IF(D40&gt;0.6,"B2",IF(D40&gt;0.5,"C1",IF(D40&gt;0.4,"C2",IF(D40&gt;0.32,"D",IF(D40&gt;0.2,"E1","E2")))))))))</f>
        <v>E2</v>
      </c>
      <c r="D40" s="673" t="n">
        <f aca="false">IF(B40="","",IF(COUNT(F40:MZ40)=0,"",IF(('Cover Sheet'!$AC$6="1st"),(SUM($F40:$AM40)/50),IF(('Cover Sheet'!$AC$6="2nd"),(SUM($AN40:$BW40)/50),IF(('Cover Sheet'!$AC$6="3rd"),(SUM($BX40:$DN40)/50),IF(('Cover Sheet'!$AC$6="4th"),(SUM($DO40:$FJ40)/60),IF(('Cover Sheet'!$AC$6="5th"),(SUM($FK40:HI40)/60),IF((AND('Cover Sheet'!$AC$6="6th",OR('Cover Sheet'!$AC$12="Bombay",'Cover Sheet'!$AC$12="Pune"))),(SUM($HJ40:$JL40)/85),IF((AND('Cover Sheet'!$AC$6="6th",OR('Cover Sheet'!$AC$12="Delhi",'Cover Sheet'!$AC$12="Chennai"))),(SUM($HJ40:$IU40)/60),IF((AND('Cover Sheet'!$AC$6="7th",OR('Cover Sheet'!$AC$12="Bombay",'Cover Sheet'!$AC$12="Pune"))),(SUM($JM40:$LR40)/85),IF((AND('Cover Sheet'!$AC$6="7th",OR('Cover Sheet'!$AC$12="Delhi",'Cover Sheet'!$AC$12="Chennai"))),(SUM($JM40:$LA40)/60),IF(('Cover Sheet'!$AC$6="8th"),(SUM($LS40:$MZ40)/50),"ERROR"))))))))))))</f>
        <v>0.16</v>
      </c>
      <c r="E40" s="673" t="inlineStr">
        <f aca="false">IF(COUNT(F40:IC40)=0, "", (SUMIF($F$5:$IC$5,"Yes",F40:IC40)/SUMIF('Math Scores'!$F$5:$IC$5,"Yes",'Math Scores'!$F$2:$IC$2)))</f>
        <is>
          <t/>
        </is>
      </c>
      <c r="F40" s="408"/>
      <c r="G40" s="408"/>
      <c r="H40" s="408"/>
      <c r="I40" s="408"/>
      <c r="J40" s="408"/>
      <c r="K40" s="408"/>
      <c r="L40" s="408"/>
      <c r="M40" s="408"/>
      <c r="N40" s="408"/>
      <c r="O40" s="408"/>
      <c r="P40" s="408"/>
      <c r="Q40" s="408"/>
      <c r="R40" s="408"/>
      <c r="S40" s="408"/>
      <c r="T40" s="408"/>
      <c r="U40" s="408"/>
      <c r="V40" s="408"/>
      <c r="W40" s="674"/>
      <c r="X40" s="674"/>
      <c r="Y40" s="674"/>
      <c r="Z40" s="674"/>
      <c r="AA40" s="674"/>
      <c r="AB40" s="674"/>
      <c r="AC40" s="674"/>
      <c r="AD40" s="674"/>
      <c r="AE40" s="674"/>
      <c r="AF40" s="674"/>
      <c r="AG40" s="674"/>
      <c r="AH40" s="674"/>
      <c r="AI40" s="674"/>
      <c r="AJ40" s="674"/>
      <c r="AK40" s="674"/>
      <c r="AL40" s="674"/>
      <c r="AM40" s="674"/>
      <c r="AN40" s="408"/>
      <c r="AO40" s="408"/>
      <c r="AP40" s="408"/>
      <c r="AQ40" s="408"/>
      <c r="AR40" s="408"/>
      <c r="AS40" s="408"/>
      <c r="AT40" s="408"/>
      <c r="AU40" s="408"/>
      <c r="AV40" s="408"/>
      <c r="AW40" s="408"/>
      <c r="AX40" s="408"/>
      <c r="AY40" s="408"/>
      <c r="AZ40" s="408"/>
      <c r="BA40" s="408"/>
      <c r="BB40" s="408"/>
      <c r="BC40" s="408"/>
      <c r="BD40" s="408"/>
      <c r="BE40" s="674"/>
      <c r="BF40" s="674"/>
      <c r="BG40" s="674"/>
      <c r="BH40" s="674"/>
      <c r="BI40" s="674"/>
      <c r="BJ40" s="674"/>
      <c r="BK40" s="674"/>
      <c r="BL40" s="674"/>
      <c r="BM40" s="674"/>
      <c r="BN40" s="674"/>
      <c r="BO40" s="674"/>
      <c r="BP40" s="674"/>
      <c r="BQ40" s="674"/>
      <c r="BR40" s="674"/>
      <c r="BS40" s="674"/>
      <c r="BT40" s="674"/>
      <c r="BU40" s="674"/>
      <c r="BV40" s="674"/>
      <c r="BW40" s="674"/>
      <c r="BX40" s="408" t="n">
        <v>0</v>
      </c>
      <c r="BY40" s="408" t="n">
        <v>0</v>
      </c>
      <c r="BZ40" s="408" t="n">
        <v>0</v>
      </c>
      <c r="CA40" s="408" t="n">
        <v>2</v>
      </c>
      <c r="CB40" s="408" t="n">
        <v>2</v>
      </c>
      <c r="CC40" s="408" t="n">
        <v>0</v>
      </c>
      <c r="CD40" s="408" t="n">
        <v>0</v>
      </c>
      <c r="CE40" s="408" t="n">
        <v>1</v>
      </c>
      <c r="CF40" s="408" t="n">
        <v>0</v>
      </c>
      <c r="CG40" s="408" t="n">
        <v>0</v>
      </c>
      <c r="CH40" s="408" t="n">
        <v>1</v>
      </c>
      <c r="CI40" s="408" t="n">
        <v>0</v>
      </c>
      <c r="CJ40" s="408" t="n">
        <v>1</v>
      </c>
      <c r="CK40" s="408" t="n">
        <v>0</v>
      </c>
      <c r="CL40" s="408" t="n">
        <v>0</v>
      </c>
      <c r="CM40" s="408" t="n">
        <v>0</v>
      </c>
      <c r="CN40" s="408" t="n">
        <v>0</v>
      </c>
      <c r="CO40" s="408" t="n">
        <v>0</v>
      </c>
      <c r="CP40" s="408" t="n">
        <v>1</v>
      </c>
      <c r="CQ40" s="408" t="n">
        <v>0</v>
      </c>
      <c r="CR40" s="674"/>
      <c r="CS40" s="674"/>
      <c r="CT40" s="674"/>
      <c r="CU40" s="674"/>
      <c r="CV40" s="674"/>
      <c r="CW40" s="674"/>
      <c r="CX40" s="674"/>
      <c r="CY40" s="674"/>
      <c r="CZ40" s="674"/>
      <c r="DA40" s="674"/>
      <c r="DB40" s="674"/>
      <c r="DC40" s="674"/>
      <c r="DD40" s="674"/>
      <c r="DE40" s="674"/>
      <c r="DF40" s="674"/>
      <c r="DG40" s="674"/>
      <c r="DH40" s="674"/>
      <c r="DI40" s="674"/>
      <c r="DJ40" s="674"/>
      <c r="DK40" s="674"/>
      <c r="DL40" s="674"/>
      <c r="DM40" s="674"/>
      <c r="DN40" s="674"/>
      <c r="DO40" s="408"/>
      <c r="DP40" s="408"/>
      <c r="DQ40" s="408"/>
      <c r="DR40" s="408"/>
      <c r="DS40" s="408"/>
      <c r="DT40" s="408"/>
      <c r="DU40" s="408"/>
      <c r="DV40" s="408"/>
      <c r="DW40" s="408"/>
      <c r="DX40" s="408"/>
      <c r="DY40" s="408"/>
      <c r="DZ40" s="408"/>
      <c r="EA40" s="408"/>
      <c r="EB40" s="408"/>
      <c r="EC40" s="408"/>
      <c r="ED40" s="408"/>
      <c r="EE40" s="408"/>
      <c r="EF40" s="408"/>
      <c r="EG40" s="408"/>
      <c r="EH40" s="408"/>
      <c r="EI40" s="408"/>
      <c r="EJ40" s="408"/>
      <c r="EK40" s="408"/>
      <c r="EL40" s="408"/>
      <c r="EM40" s="408"/>
      <c r="EN40" s="408"/>
      <c r="EO40" s="674"/>
      <c r="EP40" s="674"/>
      <c r="EQ40" s="674"/>
      <c r="ER40" s="674"/>
      <c r="ES40" s="674"/>
      <c r="ET40" s="674"/>
      <c r="EU40" s="674"/>
      <c r="EV40" s="674"/>
      <c r="EW40" s="674"/>
      <c r="EX40" s="674"/>
      <c r="EY40" s="674"/>
      <c r="EZ40" s="674"/>
      <c r="FA40" s="674"/>
      <c r="FB40" s="674"/>
      <c r="FC40" s="674"/>
      <c r="FD40" s="674"/>
      <c r="FE40" s="674"/>
      <c r="FF40" s="674"/>
      <c r="FG40" s="674"/>
      <c r="FH40" s="674"/>
      <c r="FI40" s="674"/>
      <c r="FJ40" s="674"/>
      <c r="FK40" s="408"/>
      <c r="FL40" s="408"/>
      <c r="FM40" s="408"/>
      <c r="FN40" s="408"/>
      <c r="FO40" s="408"/>
      <c r="FP40" s="408"/>
      <c r="FQ40" s="408"/>
      <c r="FR40" s="408"/>
      <c r="FS40" s="408"/>
      <c r="FT40" s="408"/>
      <c r="FU40" s="408"/>
      <c r="FV40" s="408"/>
      <c r="FW40" s="408"/>
      <c r="FX40" s="408"/>
      <c r="FY40" s="408"/>
      <c r="FZ40" s="408"/>
      <c r="GA40" s="408"/>
      <c r="GB40" s="408"/>
      <c r="GC40" s="408"/>
      <c r="GD40" s="408"/>
      <c r="GE40" s="408"/>
      <c r="GF40" s="408"/>
      <c r="GG40" s="408"/>
      <c r="GH40" s="408"/>
      <c r="GI40" s="408"/>
      <c r="GJ40" s="674"/>
      <c r="GK40" s="674"/>
      <c r="GL40" s="674"/>
      <c r="GM40" s="674"/>
      <c r="GN40" s="674"/>
      <c r="GO40" s="674"/>
      <c r="GP40" s="674"/>
      <c r="GQ40" s="674"/>
      <c r="GR40" s="674"/>
      <c r="GS40" s="674"/>
      <c r="GT40" s="674"/>
      <c r="GU40" s="674"/>
      <c r="GV40" s="674"/>
      <c r="GW40" s="674"/>
      <c r="GX40" s="674"/>
      <c r="GY40" s="674"/>
      <c r="GZ40" s="674"/>
      <c r="HA40" s="674"/>
      <c r="HB40" s="674"/>
      <c r="HC40" s="674"/>
      <c r="HD40" s="674"/>
      <c r="HE40" s="674"/>
      <c r="HF40" s="674"/>
      <c r="HG40" s="674"/>
      <c r="HH40" s="674"/>
      <c r="HI40" s="674"/>
      <c r="HJ40" s="408"/>
      <c r="HK40" s="408"/>
      <c r="HL40" s="408"/>
      <c r="HM40" s="408"/>
      <c r="HN40" s="408"/>
      <c r="HO40" s="408"/>
      <c r="HP40" s="408"/>
      <c r="HQ40" s="408"/>
      <c r="HR40" s="408"/>
      <c r="HS40" s="408"/>
      <c r="HT40" s="408"/>
      <c r="HU40" s="408"/>
      <c r="HV40" s="408"/>
      <c r="HW40" s="408"/>
      <c r="HX40" s="408"/>
      <c r="HY40" s="408"/>
      <c r="HZ40" s="408"/>
      <c r="IA40" s="408"/>
      <c r="IB40" s="408"/>
      <c r="IC40" s="408"/>
      <c r="ID40" s="675"/>
      <c r="IE40" s="676"/>
      <c r="IF40" s="677"/>
      <c r="IG40" s="677"/>
      <c r="IH40" s="678"/>
      <c r="II40" s="678"/>
      <c r="IJ40" s="678"/>
      <c r="IK40" s="678"/>
      <c r="IL40" s="678"/>
      <c r="IM40" s="678"/>
      <c r="IN40" s="678"/>
      <c r="IO40" s="678"/>
      <c r="IP40" s="678"/>
      <c r="IQ40" s="678"/>
      <c r="IR40" s="678"/>
      <c r="IS40" s="678"/>
      <c r="IT40" s="678"/>
      <c r="IU40" s="678"/>
      <c r="IV40" s="677"/>
      <c r="IW40" s="677"/>
      <c r="IX40" s="677"/>
      <c r="IY40" s="677"/>
      <c r="IZ40" s="677"/>
      <c r="JA40" s="677"/>
      <c r="JB40" s="677"/>
      <c r="JC40" s="677"/>
      <c r="JD40" s="677"/>
      <c r="JE40" s="677"/>
      <c r="JF40" s="677"/>
      <c r="JG40" s="677"/>
      <c r="JH40" s="677"/>
      <c r="JI40" s="677"/>
      <c r="JJ40" s="677"/>
      <c r="JK40" s="677"/>
      <c r="JL40" s="677"/>
      <c r="JM40" s="678"/>
      <c r="JN40" s="678"/>
      <c r="JO40" s="678"/>
      <c r="JP40" s="678"/>
      <c r="JQ40" s="678"/>
      <c r="JR40" s="678"/>
      <c r="JS40" s="678"/>
      <c r="JT40" s="678"/>
      <c r="JU40" s="678"/>
      <c r="JV40" s="678"/>
      <c r="JW40" s="678"/>
      <c r="JX40" s="678"/>
      <c r="JY40" s="678"/>
      <c r="JZ40" s="678"/>
      <c r="KA40" s="678"/>
      <c r="KB40" s="678"/>
      <c r="KC40" s="678"/>
      <c r="KD40" s="678"/>
      <c r="KE40" s="678"/>
      <c r="KF40" s="678"/>
      <c r="KG40" s="678"/>
      <c r="KH40" s="677"/>
      <c r="KI40" s="677"/>
      <c r="KJ40" s="677"/>
      <c r="KK40" s="677"/>
      <c r="KL40" s="677"/>
      <c r="KM40" s="677"/>
      <c r="KN40" s="677"/>
      <c r="KO40" s="677"/>
      <c r="KP40" s="677"/>
      <c r="KQ40" s="677"/>
      <c r="KR40" s="677"/>
      <c r="KS40" s="677"/>
      <c r="KT40" s="677"/>
      <c r="KU40" s="677"/>
      <c r="KV40" s="677"/>
      <c r="KW40" s="677"/>
      <c r="KX40" s="677"/>
      <c r="KY40" s="677"/>
      <c r="KZ40" s="677"/>
      <c r="LA40" s="677"/>
      <c r="LB40" s="678"/>
      <c r="LC40" s="678"/>
      <c r="LD40" s="678"/>
      <c r="LE40" s="678"/>
      <c r="LF40" s="678"/>
      <c r="LG40" s="678"/>
      <c r="LH40" s="678"/>
      <c r="LI40" s="678"/>
      <c r="LJ40" s="678"/>
      <c r="LK40" s="678"/>
      <c r="LL40" s="678"/>
      <c r="LM40" s="678"/>
      <c r="LN40" s="678" t="s">
        <v>1560</v>
      </c>
      <c r="LO40" s="678"/>
      <c r="LP40" s="678"/>
      <c r="LQ40" s="678"/>
      <c r="LR40" s="678"/>
      <c r="LS40" s="677"/>
      <c r="LT40" s="677"/>
      <c r="LU40" s="677"/>
      <c r="LV40" s="677"/>
      <c r="LW40" s="677"/>
      <c r="LX40" s="677"/>
      <c r="LY40" s="677"/>
      <c r="LZ40" s="677"/>
      <c r="MA40" s="677"/>
      <c r="MB40" s="677"/>
      <c r="MC40" s="677"/>
      <c r="MD40" s="677"/>
      <c r="ME40" s="677"/>
      <c r="MF40" s="677"/>
      <c r="MG40" s="677"/>
      <c r="MH40" s="677"/>
      <c r="MI40" s="677"/>
      <c r="MJ40" s="678"/>
      <c r="MK40" s="678"/>
      <c r="ML40" s="678"/>
      <c r="MM40" s="678"/>
      <c r="MN40" s="678"/>
      <c r="MO40" s="678"/>
      <c r="MP40" s="678"/>
      <c r="MQ40" s="678"/>
      <c r="MR40" s="678"/>
      <c r="MS40" s="678"/>
      <c r="MT40" s="678"/>
      <c r="MU40" s="678"/>
      <c r="MV40" s="678"/>
      <c r="MW40" s="678"/>
      <c r="MX40" s="678"/>
      <c r="MY40" s="678"/>
      <c r="MZ40" s="678"/>
    </row>
    <row r="41" customFormat="false" ht="12.75" hidden="false" customHeight="false" outlineLevel="0" collapsed="false">
      <c r="A41" s="672" t="n">
        <v>33</v>
      </c>
      <c r="B41" s="228" t="str">
        <f aca="false">'English Scores- Leveled papers'!B39</f>
        <v>Shankarappa</v>
      </c>
      <c r="C41" s="228" t="str">
        <f aca="false">IF(D41="","",IF(D41&gt;0.9,"A1",IF(D41&gt;0.8,"A2",IF(D41&gt;0.7,"B1",IF(D41&gt;0.6,"B2",IF(D41&gt;0.5,"C1",IF(D41&gt;0.4,"C2",IF(D41&gt;0.32,"D",IF(D41&gt;0.2,"E1","E2")))))))))</f>
        <v>E1</v>
      </c>
      <c r="D41" s="673" t="n">
        <f aca="false">IF(B41="","",IF(COUNT(F41:MZ41)=0,"",IF(('Cover Sheet'!$AC$6="1st"),(SUM($F41:$AM41)/50),IF(('Cover Sheet'!$AC$6="2nd"),(SUM($AN41:$BW41)/50),IF(('Cover Sheet'!$AC$6="3rd"),(SUM($BX41:$DN41)/50),IF(('Cover Sheet'!$AC$6="4th"),(SUM($DO41:$FJ41)/60),IF(('Cover Sheet'!$AC$6="5th"),(SUM($FK41:HI41)/60),IF((AND('Cover Sheet'!$AC$6="6th",OR('Cover Sheet'!$AC$12="Bombay",'Cover Sheet'!$AC$12="Pune"))),(SUM($HJ41:$JL41)/85),IF((AND('Cover Sheet'!$AC$6="6th",OR('Cover Sheet'!$AC$12="Delhi",'Cover Sheet'!$AC$12="Chennai"))),(SUM($HJ41:$IU41)/60),IF((AND('Cover Sheet'!$AC$6="7th",OR('Cover Sheet'!$AC$12="Bombay",'Cover Sheet'!$AC$12="Pune"))),(SUM($JM41:$LR41)/85),IF((AND('Cover Sheet'!$AC$6="7th",OR('Cover Sheet'!$AC$12="Delhi",'Cover Sheet'!$AC$12="Chennai"))),(SUM($JM41:$LA41)/60),IF(('Cover Sheet'!$AC$6="8th"),(SUM($LS41:$MZ41)/50),"ERROR"))))))))))))</f>
        <v>0.32</v>
      </c>
      <c r="E41" s="673" t="inlineStr">
        <f aca="false">IF(COUNT(F41:IC41)=0, "", (SUMIF($F$5:$IC$5,"Yes",F41:IC41)/SUMIF('Math Scores'!$F$5:$IC$5,"Yes",'Math Scores'!$F$2:$IC$2)))</f>
        <is>
          <t/>
        </is>
      </c>
      <c r="F41" s="408"/>
      <c r="G41" s="408"/>
      <c r="H41" s="408"/>
      <c r="I41" s="408"/>
      <c r="J41" s="408"/>
      <c r="K41" s="408"/>
      <c r="L41" s="408"/>
      <c r="M41" s="408"/>
      <c r="N41" s="408"/>
      <c r="O41" s="408"/>
      <c r="P41" s="408"/>
      <c r="Q41" s="408"/>
      <c r="R41" s="408"/>
      <c r="S41" s="408"/>
      <c r="T41" s="408"/>
      <c r="U41" s="408"/>
      <c r="V41" s="408"/>
      <c r="W41" s="674"/>
      <c r="X41" s="674"/>
      <c r="Y41" s="674"/>
      <c r="Z41" s="674"/>
      <c r="AA41" s="674"/>
      <c r="AB41" s="674"/>
      <c r="AC41" s="674"/>
      <c r="AD41" s="674"/>
      <c r="AE41" s="674"/>
      <c r="AF41" s="674"/>
      <c r="AG41" s="674"/>
      <c r="AH41" s="674"/>
      <c r="AI41" s="674"/>
      <c r="AJ41" s="674"/>
      <c r="AK41" s="674"/>
      <c r="AL41" s="674"/>
      <c r="AM41" s="674"/>
      <c r="AN41" s="408"/>
      <c r="AO41" s="408"/>
      <c r="AP41" s="408"/>
      <c r="AQ41" s="408"/>
      <c r="AR41" s="408"/>
      <c r="AS41" s="408"/>
      <c r="AT41" s="408"/>
      <c r="AU41" s="408"/>
      <c r="AV41" s="408"/>
      <c r="AW41" s="408"/>
      <c r="AX41" s="408"/>
      <c r="AY41" s="408"/>
      <c r="AZ41" s="408"/>
      <c r="BA41" s="408"/>
      <c r="BB41" s="408"/>
      <c r="BC41" s="408"/>
      <c r="BD41" s="408"/>
      <c r="BE41" s="674"/>
      <c r="BF41" s="674"/>
      <c r="BG41" s="674"/>
      <c r="BH41" s="674"/>
      <c r="BI41" s="674"/>
      <c r="BJ41" s="674"/>
      <c r="BK41" s="674"/>
      <c r="BL41" s="674"/>
      <c r="BM41" s="674"/>
      <c r="BN41" s="674"/>
      <c r="BO41" s="674"/>
      <c r="BP41" s="674"/>
      <c r="BQ41" s="674"/>
      <c r="BR41" s="674"/>
      <c r="BS41" s="674"/>
      <c r="BT41" s="674"/>
      <c r="BU41" s="674"/>
      <c r="BV41" s="674"/>
      <c r="BW41" s="674"/>
      <c r="BX41" s="408" t="n">
        <v>1</v>
      </c>
      <c r="BY41" s="408" t="n">
        <v>0</v>
      </c>
      <c r="BZ41" s="408" t="n">
        <v>0</v>
      </c>
      <c r="CA41" s="408" t="n">
        <v>0</v>
      </c>
      <c r="CB41" s="408" t="n">
        <v>2</v>
      </c>
      <c r="CC41" s="408" t="n">
        <v>0</v>
      </c>
      <c r="CD41" s="408" t="n">
        <v>2</v>
      </c>
      <c r="CE41" s="408" t="n">
        <v>0</v>
      </c>
      <c r="CF41" s="408" t="n">
        <v>1</v>
      </c>
      <c r="CG41" s="408" t="n">
        <v>1</v>
      </c>
      <c r="CH41" s="408" t="n">
        <v>1</v>
      </c>
      <c r="CI41" s="408" t="n">
        <v>1</v>
      </c>
      <c r="CJ41" s="408" t="n">
        <v>0</v>
      </c>
      <c r="CK41" s="408" t="n">
        <v>0</v>
      </c>
      <c r="CL41" s="408" t="n">
        <v>0</v>
      </c>
      <c r="CM41" s="408" t="n">
        <v>0</v>
      </c>
      <c r="CN41" s="408" t="n">
        <v>0</v>
      </c>
      <c r="CO41" s="408" t="n">
        <v>0.5</v>
      </c>
      <c r="CP41" s="408" t="n">
        <v>0</v>
      </c>
      <c r="CQ41" s="408" t="n">
        <v>0</v>
      </c>
      <c r="CR41" s="674" t="n">
        <v>0</v>
      </c>
      <c r="CS41" s="674" t="n">
        <v>0</v>
      </c>
      <c r="CT41" s="674" t="n">
        <v>0</v>
      </c>
      <c r="CU41" s="674" t="n">
        <v>0</v>
      </c>
      <c r="CV41" s="674" t="n">
        <v>0</v>
      </c>
      <c r="CW41" s="674" t="n">
        <v>0</v>
      </c>
      <c r="CX41" s="674" t="n">
        <v>0.5</v>
      </c>
      <c r="CY41" s="674" t="n">
        <v>0</v>
      </c>
      <c r="CZ41" s="674" t="n">
        <v>1</v>
      </c>
      <c r="DA41" s="674" t="n">
        <v>0</v>
      </c>
      <c r="DB41" s="674" t="n">
        <v>0</v>
      </c>
      <c r="DC41" s="674" t="n">
        <v>0.5</v>
      </c>
      <c r="DD41" s="674" t="n">
        <v>0</v>
      </c>
      <c r="DE41" s="674" t="n">
        <v>2</v>
      </c>
      <c r="DF41" s="674" t="n">
        <v>0</v>
      </c>
      <c r="DG41" s="674" t="n">
        <v>0</v>
      </c>
      <c r="DH41" s="674" t="n">
        <v>0</v>
      </c>
      <c r="DI41" s="674" t="n">
        <v>0</v>
      </c>
      <c r="DJ41" s="674" t="n">
        <v>1</v>
      </c>
      <c r="DK41" s="674" t="n">
        <v>0.5</v>
      </c>
      <c r="DL41" s="674" t="n">
        <v>0.5</v>
      </c>
      <c r="DM41" s="674" t="n">
        <v>0.5</v>
      </c>
      <c r="DN41" s="674" t="n">
        <v>0</v>
      </c>
      <c r="DO41" s="408"/>
      <c r="DP41" s="408"/>
      <c r="DQ41" s="408"/>
      <c r="DR41" s="408"/>
      <c r="DS41" s="408"/>
      <c r="DT41" s="408"/>
      <c r="DU41" s="408"/>
      <c r="DV41" s="408"/>
      <c r="DW41" s="408"/>
      <c r="DX41" s="408"/>
      <c r="DY41" s="408"/>
      <c r="DZ41" s="408"/>
      <c r="EA41" s="408"/>
      <c r="EB41" s="408"/>
      <c r="EC41" s="408"/>
      <c r="ED41" s="408"/>
      <c r="EE41" s="408"/>
      <c r="EF41" s="408"/>
      <c r="EG41" s="408"/>
      <c r="EH41" s="408"/>
      <c r="EI41" s="408"/>
      <c r="EJ41" s="408"/>
      <c r="EK41" s="408"/>
      <c r="EL41" s="408"/>
      <c r="EM41" s="408"/>
      <c r="EN41" s="408"/>
      <c r="EO41" s="674"/>
      <c r="EP41" s="674"/>
      <c r="EQ41" s="674"/>
      <c r="ER41" s="674"/>
      <c r="ES41" s="674"/>
      <c r="ET41" s="674"/>
      <c r="EU41" s="674"/>
      <c r="EV41" s="674"/>
      <c r="EW41" s="674"/>
      <c r="EX41" s="674"/>
      <c r="EY41" s="674"/>
      <c r="EZ41" s="674"/>
      <c r="FA41" s="674"/>
      <c r="FB41" s="674"/>
      <c r="FC41" s="674"/>
      <c r="FD41" s="674"/>
      <c r="FE41" s="674"/>
      <c r="FF41" s="674"/>
      <c r="FG41" s="674"/>
      <c r="FH41" s="674"/>
      <c r="FI41" s="674"/>
      <c r="FJ41" s="674"/>
      <c r="FK41" s="408"/>
      <c r="FL41" s="408"/>
      <c r="FM41" s="408"/>
      <c r="FN41" s="408"/>
      <c r="FO41" s="408"/>
      <c r="FP41" s="408"/>
      <c r="FQ41" s="408"/>
      <c r="FR41" s="408"/>
      <c r="FS41" s="408"/>
      <c r="FT41" s="408"/>
      <c r="FU41" s="408"/>
      <c r="FV41" s="408"/>
      <c r="FW41" s="408"/>
      <c r="FX41" s="408"/>
      <c r="FY41" s="408"/>
      <c r="FZ41" s="408"/>
      <c r="GA41" s="408"/>
      <c r="GB41" s="408"/>
      <c r="GC41" s="408"/>
      <c r="GD41" s="408"/>
      <c r="GE41" s="408"/>
      <c r="GF41" s="408"/>
      <c r="GG41" s="408"/>
      <c r="GH41" s="408"/>
      <c r="GI41" s="408"/>
      <c r="GJ41" s="674"/>
      <c r="GK41" s="674"/>
      <c r="GL41" s="674"/>
      <c r="GM41" s="674"/>
      <c r="GN41" s="674"/>
      <c r="GO41" s="674"/>
      <c r="GP41" s="674"/>
      <c r="GQ41" s="674"/>
      <c r="GR41" s="674"/>
      <c r="GS41" s="674"/>
      <c r="GT41" s="674"/>
      <c r="GU41" s="674"/>
      <c r="GV41" s="674"/>
      <c r="GW41" s="674"/>
      <c r="GX41" s="674"/>
      <c r="GY41" s="674"/>
      <c r="GZ41" s="674"/>
      <c r="HA41" s="674"/>
      <c r="HB41" s="674"/>
      <c r="HC41" s="674"/>
      <c r="HD41" s="674"/>
      <c r="HE41" s="674"/>
      <c r="HF41" s="674"/>
      <c r="HG41" s="674"/>
      <c r="HH41" s="674"/>
      <c r="HI41" s="674"/>
      <c r="HJ41" s="408"/>
      <c r="HK41" s="408"/>
      <c r="HL41" s="408"/>
      <c r="HM41" s="408"/>
      <c r="HN41" s="408"/>
      <c r="HO41" s="408"/>
      <c r="HP41" s="408"/>
      <c r="HQ41" s="408"/>
      <c r="HR41" s="408"/>
      <c r="HS41" s="408"/>
      <c r="HT41" s="408"/>
      <c r="HU41" s="408"/>
      <c r="HV41" s="408"/>
      <c r="HW41" s="408"/>
      <c r="HX41" s="408"/>
      <c r="HY41" s="408"/>
      <c r="HZ41" s="408"/>
      <c r="IA41" s="408"/>
      <c r="IB41" s="408"/>
      <c r="IC41" s="408"/>
      <c r="ID41" s="675"/>
      <c r="IE41" s="676"/>
      <c r="IF41" s="677"/>
      <c r="IG41" s="677"/>
      <c r="IH41" s="678"/>
      <c r="II41" s="678"/>
      <c r="IJ41" s="678"/>
      <c r="IK41" s="678"/>
      <c r="IL41" s="678"/>
      <c r="IM41" s="678"/>
      <c r="IN41" s="678"/>
      <c r="IO41" s="678"/>
      <c r="IP41" s="678"/>
      <c r="IQ41" s="678"/>
      <c r="IR41" s="678"/>
      <c r="IS41" s="678"/>
      <c r="IT41" s="678"/>
      <c r="IU41" s="678"/>
      <c r="IV41" s="677"/>
      <c r="IW41" s="677"/>
      <c r="IX41" s="677"/>
      <c r="IY41" s="677"/>
      <c r="IZ41" s="677"/>
      <c r="JA41" s="677"/>
      <c r="JB41" s="677"/>
      <c r="JC41" s="677"/>
      <c r="JD41" s="677"/>
      <c r="JE41" s="677"/>
      <c r="JF41" s="677"/>
      <c r="JG41" s="677"/>
      <c r="JH41" s="677"/>
      <c r="JI41" s="677"/>
      <c r="JJ41" s="677"/>
      <c r="JK41" s="677"/>
      <c r="JL41" s="677"/>
      <c r="JM41" s="678"/>
      <c r="JN41" s="678"/>
      <c r="JO41" s="678"/>
      <c r="JP41" s="678"/>
      <c r="JQ41" s="678"/>
      <c r="JR41" s="678"/>
      <c r="JS41" s="678"/>
      <c r="JT41" s="678"/>
      <c r="JU41" s="678"/>
      <c r="JV41" s="678"/>
      <c r="JW41" s="678"/>
      <c r="JX41" s="678"/>
      <c r="JY41" s="678"/>
      <c r="JZ41" s="678"/>
      <c r="KA41" s="678"/>
      <c r="KB41" s="678"/>
      <c r="KC41" s="678"/>
      <c r="KD41" s="678"/>
      <c r="KE41" s="678"/>
      <c r="KF41" s="678"/>
      <c r="KG41" s="678"/>
      <c r="KH41" s="677"/>
      <c r="KI41" s="677"/>
      <c r="KJ41" s="677"/>
      <c r="KK41" s="677"/>
      <c r="KL41" s="677"/>
      <c r="KM41" s="677"/>
      <c r="KN41" s="677"/>
      <c r="KO41" s="677"/>
      <c r="KP41" s="677"/>
      <c r="KQ41" s="677"/>
      <c r="KR41" s="677"/>
      <c r="KS41" s="677"/>
      <c r="KT41" s="677"/>
      <c r="KU41" s="677"/>
      <c r="KV41" s="677"/>
      <c r="KW41" s="677"/>
      <c r="KX41" s="677"/>
      <c r="KY41" s="677"/>
      <c r="KZ41" s="677"/>
      <c r="LA41" s="677"/>
      <c r="LB41" s="678"/>
      <c r="LC41" s="678"/>
      <c r="LD41" s="678"/>
      <c r="LE41" s="678"/>
      <c r="LF41" s="678"/>
      <c r="LG41" s="678"/>
      <c r="LH41" s="678"/>
      <c r="LI41" s="678"/>
      <c r="LJ41" s="678"/>
      <c r="LK41" s="678"/>
      <c r="LL41" s="678"/>
      <c r="LM41" s="678"/>
      <c r="LN41" s="678" t="s">
        <v>1197</v>
      </c>
      <c r="LO41" s="678"/>
      <c r="LP41" s="678"/>
      <c r="LQ41" s="678"/>
      <c r="LR41" s="678"/>
      <c r="LS41" s="677"/>
      <c r="LT41" s="677"/>
      <c r="LU41" s="677"/>
      <c r="LV41" s="677"/>
      <c r="LW41" s="677"/>
      <c r="LX41" s="677"/>
      <c r="LY41" s="677"/>
      <c r="LZ41" s="677"/>
      <c r="MA41" s="677"/>
      <c r="MB41" s="677"/>
      <c r="MC41" s="677"/>
      <c r="MD41" s="677"/>
      <c r="ME41" s="677"/>
      <c r="MF41" s="677"/>
      <c r="MG41" s="677"/>
      <c r="MH41" s="677"/>
      <c r="MI41" s="677"/>
      <c r="MJ41" s="678"/>
      <c r="MK41" s="678"/>
      <c r="ML41" s="678"/>
      <c r="MM41" s="678"/>
      <c r="MN41" s="678"/>
      <c r="MO41" s="678"/>
      <c r="MP41" s="678"/>
      <c r="MQ41" s="678"/>
      <c r="MR41" s="678"/>
      <c r="MS41" s="678"/>
      <c r="MT41" s="678"/>
      <c r="MU41" s="678"/>
      <c r="MV41" s="678"/>
      <c r="MW41" s="678"/>
      <c r="MX41" s="678"/>
      <c r="MY41" s="678"/>
      <c r="MZ41" s="678"/>
    </row>
    <row r="42" customFormat="false" ht="12.75" hidden="false" customHeight="false" outlineLevel="0" collapsed="false">
      <c r="A42" s="672" t="n">
        <v>34</v>
      </c>
      <c r="B42" s="228" t="str">
        <f aca="false">'English Scores- Leveled papers'!B40</f>
        <v>Shashank</v>
      </c>
      <c r="C42" s="228" t="str">
        <f aca="false">IF(D42="","",IF(D42&gt;0.9,"A1",IF(D42&gt;0.8,"A2",IF(D42&gt;0.7,"B1",IF(D42&gt;0.6,"B2",IF(D42&gt;0.5,"C1",IF(D42&gt;0.4,"C2",IF(D42&gt;0.32,"D",IF(D42&gt;0.2,"E1","E2")))))))))</f>
        <v>C2</v>
      </c>
      <c r="D42" s="673" t="n">
        <f aca="false">IF(B42="","",IF(COUNT(F42:MZ42)=0,"",IF(('Cover Sheet'!$AC$6="1st"),(SUM($F42:$AM42)/50),IF(('Cover Sheet'!$AC$6="2nd"),(SUM($AN42:$BW42)/50),IF(('Cover Sheet'!$AC$6="3rd"),(SUM($BX42:$DN42)/50),IF(('Cover Sheet'!$AC$6="4th"),(SUM($DO42:$FJ42)/60),IF(('Cover Sheet'!$AC$6="5th"),(SUM($FK42:HI42)/60),IF((AND('Cover Sheet'!$AC$6="6th",OR('Cover Sheet'!$AC$12="Bombay",'Cover Sheet'!$AC$12="Pune"))),(SUM($HJ42:$JL42)/85),IF((AND('Cover Sheet'!$AC$6="6th",OR('Cover Sheet'!$AC$12="Delhi",'Cover Sheet'!$AC$12="Chennai"))),(SUM($HJ42:$IU42)/60),IF((AND('Cover Sheet'!$AC$6="7th",OR('Cover Sheet'!$AC$12="Bombay",'Cover Sheet'!$AC$12="Pune"))),(SUM($JM42:$LR42)/85),IF((AND('Cover Sheet'!$AC$6="7th",OR('Cover Sheet'!$AC$12="Delhi",'Cover Sheet'!$AC$12="Chennai"))),(SUM($JM42:$LA42)/60),IF(('Cover Sheet'!$AC$6="8th"),(SUM($LS42:$MZ42)/50),"ERROR"))))))))))))</f>
        <v>0.44</v>
      </c>
      <c r="E42" s="673" t="inlineStr">
        <f aca="false">IF(COUNT(F42:IC42)=0, "", (SUMIF($F$5:$IC$5,"Yes",F42:IC42)/SUMIF('Math Scores'!$F$5:$IC$5,"Yes",'Math Scores'!$F$2:$IC$2)))</f>
        <is>
          <t/>
        </is>
      </c>
      <c r="F42" s="408"/>
      <c r="G42" s="408"/>
      <c r="H42" s="408"/>
      <c r="I42" s="408"/>
      <c r="J42" s="408"/>
      <c r="K42" s="408"/>
      <c r="L42" s="408"/>
      <c r="M42" s="408"/>
      <c r="N42" s="408"/>
      <c r="O42" s="408"/>
      <c r="P42" s="408"/>
      <c r="Q42" s="408"/>
      <c r="R42" s="408"/>
      <c r="S42" s="408"/>
      <c r="T42" s="408"/>
      <c r="U42" s="408"/>
      <c r="V42" s="408"/>
      <c r="W42" s="674"/>
      <c r="X42" s="674"/>
      <c r="Y42" s="674"/>
      <c r="Z42" s="674"/>
      <c r="AA42" s="674"/>
      <c r="AB42" s="674"/>
      <c r="AC42" s="674"/>
      <c r="AD42" s="674"/>
      <c r="AE42" s="674"/>
      <c r="AF42" s="674"/>
      <c r="AG42" s="674"/>
      <c r="AH42" s="674"/>
      <c r="AI42" s="674"/>
      <c r="AJ42" s="674"/>
      <c r="AK42" s="674"/>
      <c r="AL42" s="674"/>
      <c r="AM42" s="674"/>
      <c r="AN42" s="408"/>
      <c r="AO42" s="408"/>
      <c r="AP42" s="408"/>
      <c r="AQ42" s="408"/>
      <c r="AR42" s="408"/>
      <c r="AS42" s="408"/>
      <c r="AT42" s="408"/>
      <c r="AU42" s="408"/>
      <c r="AV42" s="408"/>
      <c r="AW42" s="408"/>
      <c r="AX42" s="408"/>
      <c r="AY42" s="408"/>
      <c r="AZ42" s="408"/>
      <c r="BA42" s="408"/>
      <c r="BB42" s="408"/>
      <c r="BC42" s="408"/>
      <c r="BD42" s="408"/>
      <c r="BE42" s="674"/>
      <c r="BF42" s="674"/>
      <c r="BG42" s="674"/>
      <c r="BH42" s="674"/>
      <c r="BI42" s="674"/>
      <c r="BJ42" s="674"/>
      <c r="BK42" s="674"/>
      <c r="BL42" s="674"/>
      <c r="BM42" s="674"/>
      <c r="BN42" s="674"/>
      <c r="BO42" s="674"/>
      <c r="BP42" s="674"/>
      <c r="BQ42" s="674"/>
      <c r="BR42" s="674"/>
      <c r="BS42" s="674"/>
      <c r="BT42" s="674"/>
      <c r="BU42" s="674"/>
      <c r="BV42" s="674"/>
      <c r="BW42" s="674"/>
      <c r="BX42" s="408" t="n">
        <v>0.5</v>
      </c>
      <c r="BY42" s="408" t="n">
        <v>0</v>
      </c>
      <c r="BZ42" s="408" t="n">
        <v>1</v>
      </c>
      <c r="CA42" s="408" t="n">
        <v>2</v>
      </c>
      <c r="CB42" s="408" t="n">
        <v>2</v>
      </c>
      <c r="CC42" s="408" t="n">
        <v>0</v>
      </c>
      <c r="CD42" s="408" t="n">
        <v>0</v>
      </c>
      <c r="CE42" s="408" t="n">
        <v>0</v>
      </c>
      <c r="CF42" s="408" t="n">
        <v>1</v>
      </c>
      <c r="CG42" s="408" t="n">
        <v>0</v>
      </c>
      <c r="CH42" s="408" t="n">
        <v>1</v>
      </c>
      <c r="CI42" s="408" t="n">
        <v>0</v>
      </c>
      <c r="CJ42" s="408" t="n">
        <v>1</v>
      </c>
      <c r="CK42" s="408" t="n">
        <v>0</v>
      </c>
      <c r="CL42" s="408" t="n">
        <v>0</v>
      </c>
      <c r="CM42" s="408" t="n">
        <v>0</v>
      </c>
      <c r="CN42" s="408" t="n">
        <v>1</v>
      </c>
      <c r="CO42" s="408" t="n">
        <v>0.5</v>
      </c>
      <c r="CP42" s="408" t="n">
        <v>1</v>
      </c>
      <c r="CQ42" s="408" t="n">
        <v>0</v>
      </c>
      <c r="CR42" s="674" t="n">
        <v>1</v>
      </c>
      <c r="CS42" s="674" t="n">
        <v>0</v>
      </c>
      <c r="CT42" s="674" t="n">
        <v>1</v>
      </c>
      <c r="CU42" s="674" t="n">
        <v>0</v>
      </c>
      <c r="CV42" s="674" t="n">
        <v>0</v>
      </c>
      <c r="CW42" s="674" t="n">
        <v>1</v>
      </c>
      <c r="CX42" s="674" t="n">
        <v>1</v>
      </c>
      <c r="CY42" s="674" t="n">
        <v>0</v>
      </c>
      <c r="CZ42" s="674" t="n">
        <v>0</v>
      </c>
      <c r="DA42" s="674" t="n">
        <v>0</v>
      </c>
      <c r="DB42" s="674" t="n">
        <v>0</v>
      </c>
      <c r="DC42" s="674" t="n">
        <v>2</v>
      </c>
      <c r="DD42" s="674" t="n">
        <v>0</v>
      </c>
      <c r="DE42" s="674" t="n">
        <v>2</v>
      </c>
      <c r="DF42" s="674" t="n">
        <v>0.5</v>
      </c>
      <c r="DG42" s="674" t="n">
        <v>0</v>
      </c>
      <c r="DH42" s="674" t="n">
        <v>0.5</v>
      </c>
      <c r="DI42" s="674" t="n">
        <v>0</v>
      </c>
      <c r="DJ42" s="674" t="n">
        <v>1</v>
      </c>
      <c r="DK42" s="674" t="n">
        <v>0</v>
      </c>
      <c r="DL42" s="674" t="n">
        <v>0.5</v>
      </c>
      <c r="DM42" s="674" t="n">
        <v>0</v>
      </c>
      <c r="DN42" s="674" t="n">
        <v>0.5</v>
      </c>
      <c r="DO42" s="408"/>
      <c r="DP42" s="408"/>
      <c r="DQ42" s="408"/>
      <c r="DR42" s="408"/>
      <c r="DS42" s="408"/>
      <c r="DT42" s="408"/>
      <c r="DU42" s="408"/>
      <c r="DV42" s="408"/>
      <c r="DW42" s="408"/>
      <c r="DX42" s="408"/>
      <c r="DY42" s="408"/>
      <c r="DZ42" s="408"/>
      <c r="EA42" s="408"/>
      <c r="EB42" s="408"/>
      <c r="EC42" s="408"/>
      <c r="ED42" s="408"/>
      <c r="EE42" s="408"/>
      <c r="EF42" s="408"/>
      <c r="EG42" s="408"/>
      <c r="EH42" s="408"/>
      <c r="EI42" s="408"/>
      <c r="EJ42" s="408"/>
      <c r="EK42" s="408"/>
      <c r="EL42" s="408"/>
      <c r="EM42" s="408"/>
      <c r="EN42" s="408"/>
      <c r="EO42" s="674"/>
      <c r="EP42" s="674"/>
      <c r="EQ42" s="674"/>
      <c r="ER42" s="674"/>
      <c r="ES42" s="674"/>
      <c r="ET42" s="674"/>
      <c r="EU42" s="674"/>
      <c r="EV42" s="674"/>
      <c r="EW42" s="674"/>
      <c r="EX42" s="674"/>
      <c r="EY42" s="674"/>
      <c r="EZ42" s="674"/>
      <c r="FA42" s="674"/>
      <c r="FB42" s="674"/>
      <c r="FC42" s="674"/>
      <c r="FD42" s="674"/>
      <c r="FE42" s="674"/>
      <c r="FF42" s="674"/>
      <c r="FG42" s="674"/>
      <c r="FH42" s="674"/>
      <c r="FI42" s="674"/>
      <c r="FJ42" s="674"/>
      <c r="FK42" s="408"/>
      <c r="FL42" s="408"/>
      <c r="FM42" s="408"/>
      <c r="FN42" s="408"/>
      <c r="FO42" s="408"/>
      <c r="FP42" s="408"/>
      <c r="FQ42" s="408"/>
      <c r="FR42" s="408"/>
      <c r="FS42" s="408"/>
      <c r="FT42" s="408"/>
      <c r="FU42" s="408"/>
      <c r="FV42" s="408"/>
      <c r="FW42" s="408"/>
      <c r="FX42" s="408"/>
      <c r="FY42" s="408"/>
      <c r="FZ42" s="408"/>
      <c r="GA42" s="408"/>
      <c r="GB42" s="408"/>
      <c r="GC42" s="408"/>
      <c r="GD42" s="408"/>
      <c r="GE42" s="408"/>
      <c r="GF42" s="408"/>
      <c r="GG42" s="408"/>
      <c r="GH42" s="408"/>
      <c r="GI42" s="408"/>
      <c r="GJ42" s="674"/>
      <c r="GK42" s="674"/>
      <c r="GL42" s="674"/>
      <c r="GM42" s="674"/>
      <c r="GN42" s="674"/>
      <c r="GO42" s="674"/>
      <c r="GP42" s="674"/>
      <c r="GQ42" s="674"/>
      <c r="GR42" s="674"/>
      <c r="GS42" s="674"/>
      <c r="GT42" s="674"/>
      <c r="GU42" s="674"/>
      <c r="GV42" s="674"/>
      <c r="GW42" s="674"/>
      <c r="GX42" s="674"/>
      <c r="GY42" s="674"/>
      <c r="GZ42" s="674"/>
      <c r="HA42" s="674"/>
      <c r="HB42" s="674"/>
      <c r="HC42" s="674"/>
      <c r="HD42" s="674"/>
      <c r="HE42" s="674"/>
      <c r="HF42" s="674"/>
      <c r="HG42" s="674"/>
      <c r="HH42" s="674"/>
      <c r="HI42" s="674"/>
      <c r="HJ42" s="408"/>
      <c r="HK42" s="408"/>
      <c r="HL42" s="408"/>
      <c r="HM42" s="408"/>
      <c r="HN42" s="408"/>
      <c r="HO42" s="408"/>
      <c r="HP42" s="408"/>
      <c r="HQ42" s="408"/>
      <c r="HR42" s="408"/>
      <c r="HS42" s="408"/>
      <c r="HT42" s="408"/>
      <c r="HU42" s="408"/>
      <c r="HV42" s="408"/>
      <c r="HW42" s="408"/>
      <c r="HX42" s="408"/>
      <c r="HY42" s="408"/>
      <c r="HZ42" s="408"/>
      <c r="IA42" s="408"/>
      <c r="IB42" s="408"/>
      <c r="IC42" s="408"/>
      <c r="ID42" s="675"/>
      <c r="IE42" s="676"/>
      <c r="IF42" s="677"/>
      <c r="IG42" s="677"/>
      <c r="IH42" s="678"/>
      <c r="II42" s="678"/>
      <c r="IJ42" s="678"/>
      <c r="IK42" s="678"/>
      <c r="IL42" s="678"/>
      <c r="IM42" s="678"/>
      <c r="IN42" s="678"/>
      <c r="IO42" s="678"/>
      <c r="IP42" s="678"/>
      <c r="IQ42" s="678"/>
      <c r="IR42" s="678"/>
      <c r="IS42" s="678"/>
      <c r="IT42" s="678"/>
      <c r="IU42" s="678"/>
      <c r="IV42" s="677"/>
      <c r="IW42" s="677"/>
      <c r="IX42" s="677"/>
      <c r="IY42" s="677"/>
      <c r="IZ42" s="677"/>
      <c r="JA42" s="677"/>
      <c r="JB42" s="677"/>
      <c r="JC42" s="677"/>
      <c r="JD42" s="677"/>
      <c r="JE42" s="677"/>
      <c r="JF42" s="677"/>
      <c r="JG42" s="677"/>
      <c r="JH42" s="677"/>
      <c r="JI42" s="677"/>
      <c r="JJ42" s="677"/>
      <c r="JK42" s="677"/>
      <c r="JL42" s="677"/>
      <c r="JM42" s="678"/>
      <c r="JN42" s="678"/>
      <c r="JO42" s="678"/>
      <c r="JP42" s="678"/>
      <c r="JQ42" s="678"/>
      <c r="JR42" s="678"/>
      <c r="JS42" s="678"/>
      <c r="JT42" s="678"/>
      <c r="JU42" s="678"/>
      <c r="JV42" s="678"/>
      <c r="JW42" s="678"/>
      <c r="JX42" s="678"/>
      <c r="JY42" s="678"/>
      <c r="JZ42" s="678"/>
      <c r="KA42" s="678"/>
      <c r="KB42" s="678"/>
      <c r="KC42" s="678"/>
      <c r="KD42" s="678"/>
      <c r="KE42" s="678"/>
      <c r="KF42" s="678"/>
      <c r="KG42" s="678"/>
      <c r="KH42" s="677"/>
      <c r="KI42" s="677"/>
      <c r="KJ42" s="677"/>
      <c r="KK42" s="677"/>
      <c r="KL42" s="677"/>
      <c r="KM42" s="677"/>
      <c r="KN42" s="677"/>
      <c r="KO42" s="677"/>
      <c r="KP42" s="677"/>
      <c r="KQ42" s="677"/>
      <c r="KR42" s="677"/>
      <c r="KS42" s="677"/>
      <c r="KT42" s="677"/>
      <c r="KU42" s="677"/>
      <c r="KV42" s="677"/>
      <c r="KW42" s="677"/>
      <c r="KX42" s="677"/>
      <c r="KY42" s="677"/>
      <c r="KZ42" s="677"/>
      <c r="LA42" s="677"/>
      <c r="LB42" s="678"/>
      <c r="LC42" s="678"/>
      <c r="LD42" s="678"/>
      <c r="LE42" s="678"/>
      <c r="LF42" s="678"/>
      <c r="LG42" s="678"/>
      <c r="LH42" s="678"/>
      <c r="LI42" s="678"/>
      <c r="LJ42" s="678"/>
      <c r="LK42" s="678"/>
      <c r="LL42" s="678"/>
      <c r="LM42" s="678"/>
      <c r="LN42" s="678"/>
      <c r="LO42" s="678"/>
      <c r="LP42" s="678"/>
      <c r="LQ42" s="678"/>
      <c r="LR42" s="678"/>
      <c r="LS42" s="677"/>
      <c r="LT42" s="677"/>
      <c r="LU42" s="677"/>
      <c r="LV42" s="677"/>
      <c r="LW42" s="677"/>
      <c r="LX42" s="677"/>
      <c r="LY42" s="677"/>
      <c r="LZ42" s="677"/>
      <c r="MA42" s="677"/>
      <c r="MB42" s="677"/>
      <c r="MC42" s="677"/>
      <c r="MD42" s="677"/>
      <c r="ME42" s="677"/>
      <c r="MF42" s="677"/>
      <c r="MG42" s="677"/>
      <c r="MH42" s="677"/>
      <c r="MI42" s="677"/>
      <c r="MJ42" s="678"/>
      <c r="MK42" s="678"/>
      <c r="ML42" s="678"/>
      <c r="MM42" s="678"/>
      <c r="MN42" s="678"/>
      <c r="MO42" s="678"/>
      <c r="MP42" s="678"/>
      <c r="MQ42" s="678"/>
      <c r="MR42" s="678"/>
      <c r="MS42" s="678"/>
      <c r="MT42" s="678"/>
      <c r="MU42" s="678"/>
      <c r="MV42" s="678"/>
      <c r="MW42" s="678"/>
      <c r="MX42" s="678"/>
      <c r="MY42" s="678"/>
      <c r="MZ42" s="678"/>
    </row>
    <row r="43" customFormat="false" ht="12.75" hidden="false" customHeight="false" outlineLevel="0" collapsed="false">
      <c r="A43" s="672" t="n">
        <v>35</v>
      </c>
      <c r="B43" s="228" t="str">
        <f aca="false">'English Scores- Leveled papers'!B41</f>
        <v>Shivaprasad</v>
      </c>
      <c r="C43" s="228" t="str">
        <f aca="false">IF(D43="","",IF(D43&gt;0.9,"A1",IF(D43&gt;0.8,"A2",IF(D43&gt;0.7,"B1",IF(D43&gt;0.6,"B2",IF(D43&gt;0.5,"C1",IF(D43&gt;0.4,"C2",IF(D43&gt;0.32,"D",IF(D43&gt;0.2,"E1","E2")))))))))</f>
        <v>E1</v>
      </c>
      <c r="D43" s="673" t="n">
        <f aca="false">IF(B43="","",IF(COUNT(F43:MZ43)=0,"",IF(('Cover Sheet'!$AC$6="1st"),(SUM($F43:$AM43)/50),IF(('Cover Sheet'!$AC$6="2nd"),(SUM($AN43:$BW43)/50),IF(('Cover Sheet'!$AC$6="3rd"),(SUM($BX43:$DN43)/50),IF(('Cover Sheet'!$AC$6="4th"),(SUM($DO43:$FJ43)/60),IF(('Cover Sheet'!$AC$6="5th"),(SUM($FK43:HI43)/60),IF((AND('Cover Sheet'!$AC$6="6th",OR('Cover Sheet'!$AC$12="Bombay",'Cover Sheet'!$AC$12="Pune"))),(SUM($HJ43:$JL43)/85),IF((AND('Cover Sheet'!$AC$6="6th",OR('Cover Sheet'!$AC$12="Delhi",'Cover Sheet'!$AC$12="Chennai"))),(SUM($HJ43:$IU43)/60),IF((AND('Cover Sheet'!$AC$6="7th",OR('Cover Sheet'!$AC$12="Bombay",'Cover Sheet'!$AC$12="Pune"))),(SUM($JM43:$LR43)/85),IF((AND('Cover Sheet'!$AC$6="7th",OR('Cover Sheet'!$AC$12="Delhi",'Cover Sheet'!$AC$12="Chennai"))),(SUM($JM43:$LA43)/60),IF(('Cover Sheet'!$AC$6="8th"),(SUM($LS43:$MZ43)/50),"ERROR"))))))))))))</f>
        <v>0.3</v>
      </c>
      <c r="E43" s="673" t="inlineStr">
        <f aca="false">IF(COUNT(F43:IC43)=0, "", (SUMIF($F$5:$IC$5,"Yes",F43:IC43)/SUMIF('Math Scores'!$F$5:$IC$5,"Yes",'Math Scores'!$F$2:$IC$2)))</f>
        <is>
          <t/>
        </is>
      </c>
      <c r="F43" s="408"/>
      <c r="G43" s="408"/>
      <c r="H43" s="408"/>
      <c r="I43" s="408"/>
      <c r="J43" s="408"/>
      <c r="K43" s="408"/>
      <c r="L43" s="408"/>
      <c r="M43" s="408"/>
      <c r="N43" s="408"/>
      <c r="O43" s="408"/>
      <c r="P43" s="408"/>
      <c r="Q43" s="408"/>
      <c r="R43" s="408"/>
      <c r="S43" s="408"/>
      <c r="T43" s="408"/>
      <c r="U43" s="408"/>
      <c r="V43" s="408"/>
      <c r="W43" s="674"/>
      <c r="X43" s="674"/>
      <c r="Y43" s="674"/>
      <c r="Z43" s="674"/>
      <c r="AA43" s="674"/>
      <c r="AB43" s="674"/>
      <c r="AC43" s="674"/>
      <c r="AD43" s="674"/>
      <c r="AE43" s="674"/>
      <c r="AF43" s="674"/>
      <c r="AG43" s="674"/>
      <c r="AH43" s="674"/>
      <c r="AI43" s="674"/>
      <c r="AJ43" s="674"/>
      <c r="AK43" s="674"/>
      <c r="AL43" s="674"/>
      <c r="AM43" s="674"/>
      <c r="AN43" s="408"/>
      <c r="AO43" s="408"/>
      <c r="AP43" s="408"/>
      <c r="AQ43" s="408"/>
      <c r="AR43" s="408"/>
      <c r="AS43" s="408"/>
      <c r="AT43" s="408"/>
      <c r="AU43" s="408"/>
      <c r="AV43" s="408"/>
      <c r="AW43" s="408"/>
      <c r="AX43" s="408"/>
      <c r="AY43" s="408"/>
      <c r="AZ43" s="408"/>
      <c r="BA43" s="408"/>
      <c r="BB43" s="408"/>
      <c r="BC43" s="408"/>
      <c r="BD43" s="408"/>
      <c r="BE43" s="674"/>
      <c r="BF43" s="674"/>
      <c r="BG43" s="674"/>
      <c r="BH43" s="674"/>
      <c r="BI43" s="674"/>
      <c r="BJ43" s="674"/>
      <c r="BK43" s="674"/>
      <c r="BL43" s="674"/>
      <c r="BM43" s="674"/>
      <c r="BN43" s="674"/>
      <c r="BO43" s="674"/>
      <c r="BP43" s="674"/>
      <c r="BQ43" s="674"/>
      <c r="BR43" s="674"/>
      <c r="BS43" s="674"/>
      <c r="BT43" s="674"/>
      <c r="BU43" s="674"/>
      <c r="BV43" s="674"/>
      <c r="BW43" s="674"/>
      <c r="BX43" s="408" t="n">
        <v>1</v>
      </c>
      <c r="BY43" s="408" t="n">
        <v>0.5</v>
      </c>
      <c r="BZ43" s="408" t="n">
        <v>0</v>
      </c>
      <c r="CA43" s="408" t="n">
        <v>0</v>
      </c>
      <c r="CB43" s="408" t="n">
        <v>0</v>
      </c>
      <c r="CC43" s="408" t="n">
        <v>0</v>
      </c>
      <c r="CD43" s="408" t="n">
        <v>1</v>
      </c>
      <c r="CE43" s="408" t="n">
        <v>0</v>
      </c>
      <c r="CF43" s="408" t="n">
        <v>1</v>
      </c>
      <c r="CG43" s="408" t="n">
        <v>0</v>
      </c>
      <c r="CH43" s="408" t="n">
        <v>1</v>
      </c>
      <c r="CI43" s="408" t="n">
        <v>1</v>
      </c>
      <c r="CJ43" s="408" t="n">
        <v>0</v>
      </c>
      <c r="CK43" s="408" t="n">
        <v>0</v>
      </c>
      <c r="CL43" s="408" t="n">
        <v>0</v>
      </c>
      <c r="CM43" s="408" t="n">
        <v>0</v>
      </c>
      <c r="CN43" s="408" t="n">
        <v>1</v>
      </c>
      <c r="CO43" s="408" t="n">
        <v>0</v>
      </c>
      <c r="CP43" s="408" t="n">
        <v>2</v>
      </c>
      <c r="CQ43" s="408" t="n">
        <v>0</v>
      </c>
      <c r="CR43" s="674" t="n">
        <v>0</v>
      </c>
      <c r="CS43" s="674" t="n">
        <v>0</v>
      </c>
      <c r="CT43" s="674" t="n">
        <v>0</v>
      </c>
      <c r="CU43" s="674" t="n">
        <v>0</v>
      </c>
      <c r="CV43" s="674" t="n">
        <v>0</v>
      </c>
      <c r="CW43" s="674" t="n">
        <v>1</v>
      </c>
      <c r="CX43" s="674" t="n">
        <v>1</v>
      </c>
      <c r="CY43" s="674" t="n">
        <v>0</v>
      </c>
      <c r="CZ43" s="674" t="n">
        <v>1</v>
      </c>
      <c r="DA43" s="674" t="n">
        <v>0</v>
      </c>
      <c r="DB43" s="674" t="n">
        <v>0</v>
      </c>
      <c r="DC43" s="674" t="n">
        <v>1</v>
      </c>
      <c r="DD43" s="674" t="n">
        <v>0</v>
      </c>
      <c r="DE43" s="674" t="n">
        <v>0</v>
      </c>
      <c r="DF43" s="674" t="n">
        <v>0</v>
      </c>
      <c r="DG43" s="674" t="n">
        <v>0</v>
      </c>
      <c r="DH43" s="674" t="n">
        <v>0.5</v>
      </c>
      <c r="DI43" s="674" t="n">
        <v>0</v>
      </c>
      <c r="DJ43" s="674" t="n">
        <v>1</v>
      </c>
      <c r="DK43" s="674" t="n">
        <v>0</v>
      </c>
      <c r="DL43" s="674" t="n">
        <v>0.5</v>
      </c>
      <c r="DM43" s="674" t="n">
        <v>0.5</v>
      </c>
      <c r="DN43" s="674" t="n">
        <v>0</v>
      </c>
      <c r="DO43" s="408"/>
      <c r="DP43" s="408"/>
      <c r="DQ43" s="408"/>
      <c r="DR43" s="408"/>
      <c r="DS43" s="408"/>
      <c r="DT43" s="408"/>
      <c r="DU43" s="408"/>
      <c r="DV43" s="408"/>
      <c r="DW43" s="408"/>
      <c r="DX43" s="408"/>
      <c r="DY43" s="408"/>
      <c r="DZ43" s="408"/>
      <c r="EA43" s="408"/>
      <c r="EB43" s="408"/>
      <c r="EC43" s="408"/>
      <c r="ED43" s="408"/>
      <c r="EE43" s="408"/>
      <c r="EF43" s="408"/>
      <c r="EG43" s="408"/>
      <c r="EH43" s="408"/>
      <c r="EI43" s="408"/>
      <c r="EJ43" s="408"/>
      <c r="EK43" s="408"/>
      <c r="EL43" s="408"/>
      <c r="EM43" s="408"/>
      <c r="EN43" s="408"/>
      <c r="EO43" s="674"/>
      <c r="EP43" s="674"/>
      <c r="EQ43" s="674"/>
      <c r="ER43" s="674"/>
      <c r="ES43" s="674"/>
      <c r="ET43" s="674"/>
      <c r="EU43" s="674"/>
      <c r="EV43" s="674"/>
      <c r="EW43" s="674"/>
      <c r="EX43" s="674"/>
      <c r="EY43" s="674"/>
      <c r="EZ43" s="674"/>
      <c r="FA43" s="674"/>
      <c r="FB43" s="674"/>
      <c r="FC43" s="674"/>
      <c r="FD43" s="674"/>
      <c r="FE43" s="674"/>
      <c r="FF43" s="674"/>
      <c r="FG43" s="674"/>
      <c r="FH43" s="674"/>
      <c r="FI43" s="674"/>
      <c r="FJ43" s="674"/>
      <c r="FK43" s="408"/>
      <c r="FL43" s="408"/>
      <c r="FM43" s="408"/>
      <c r="FN43" s="408"/>
      <c r="FO43" s="408"/>
      <c r="FP43" s="408"/>
      <c r="FQ43" s="408"/>
      <c r="FR43" s="408"/>
      <c r="FS43" s="408"/>
      <c r="FT43" s="408"/>
      <c r="FU43" s="408"/>
      <c r="FV43" s="408"/>
      <c r="FW43" s="408"/>
      <c r="FX43" s="408"/>
      <c r="FY43" s="408"/>
      <c r="FZ43" s="408"/>
      <c r="GA43" s="408"/>
      <c r="GB43" s="408"/>
      <c r="GC43" s="408"/>
      <c r="GD43" s="408"/>
      <c r="GE43" s="408"/>
      <c r="GF43" s="408"/>
      <c r="GG43" s="408"/>
      <c r="GH43" s="408"/>
      <c r="GI43" s="408"/>
      <c r="GJ43" s="674"/>
      <c r="GK43" s="674"/>
      <c r="GL43" s="674"/>
      <c r="GM43" s="674"/>
      <c r="GN43" s="674"/>
      <c r="GO43" s="674"/>
      <c r="GP43" s="674"/>
      <c r="GQ43" s="674"/>
      <c r="GR43" s="674"/>
      <c r="GS43" s="674"/>
      <c r="GT43" s="674"/>
      <c r="GU43" s="674"/>
      <c r="GV43" s="674"/>
      <c r="GW43" s="674"/>
      <c r="GX43" s="674"/>
      <c r="GY43" s="674"/>
      <c r="GZ43" s="674"/>
      <c r="HA43" s="674"/>
      <c r="HB43" s="674"/>
      <c r="HC43" s="674"/>
      <c r="HD43" s="674"/>
      <c r="HE43" s="674"/>
      <c r="HF43" s="674"/>
      <c r="HG43" s="674"/>
      <c r="HH43" s="674"/>
      <c r="HI43" s="674"/>
      <c r="HJ43" s="408"/>
      <c r="HK43" s="408"/>
      <c r="HL43" s="408"/>
      <c r="HM43" s="408"/>
      <c r="HN43" s="408"/>
      <c r="HO43" s="408"/>
      <c r="HP43" s="408"/>
      <c r="HQ43" s="408"/>
      <c r="HR43" s="408"/>
      <c r="HS43" s="408"/>
      <c r="HT43" s="408"/>
      <c r="HU43" s="408"/>
      <c r="HV43" s="408"/>
      <c r="HW43" s="408"/>
      <c r="HX43" s="408"/>
      <c r="HY43" s="408"/>
      <c r="HZ43" s="408"/>
      <c r="IA43" s="408"/>
      <c r="IB43" s="408"/>
      <c r="IC43" s="408"/>
      <c r="ID43" s="675"/>
      <c r="IE43" s="676"/>
      <c r="IF43" s="677"/>
      <c r="IG43" s="677"/>
      <c r="IH43" s="678"/>
      <c r="II43" s="678"/>
      <c r="IJ43" s="678"/>
      <c r="IK43" s="678"/>
      <c r="IL43" s="678"/>
      <c r="IM43" s="678"/>
      <c r="IN43" s="678"/>
      <c r="IO43" s="678"/>
      <c r="IP43" s="678"/>
      <c r="IQ43" s="678"/>
      <c r="IR43" s="678"/>
      <c r="IS43" s="678"/>
      <c r="IT43" s="678"/>
      <c r="IU43" s="678"/>
      <c r="IV43" s="677"/>
      <c r="IW43" s="677"/>
      <c r="IX43" s="677"/>
      <c r="IY43" s="677"/>
      <c r="IZ43" s="677"/>
      <c r="JA43" s="677"/>
      <c r="JB43" s="677"/>
      <c r="JC43" s="677"/>
      <c r="JD43" s="677"/>
      <c r="JE43" s="677"/>
      <c r="JF43" s="677"/>
      <c r="JG43" s="677"/>
      <c r="JH43" s="677"/>
      <c r="JI43" s="677"/>
      <c r="JJ43" s="677"/>
      <c r="JK43" s="677"/>
      <c r="JL43" s="677"/>
      <c r="JM43" s="678"/>
      <c r="JN43" s="678"/>
      <c r="JO43" s="678"/>
      <c r="JP43" s="678"/>
      <c r="JQ43" s="678"/>
      <c r="JR43" s="678"/>
      <c r="JS43" s="678"/>
      <c r="JT43" s="678"/>
      <c r="JU43" s="678"/>
      <c r="JV43" s="678"/>
      <c r="JW43" s="678"/>
      <c r="JX43" s="678"/>
      <c r="JY43" s="678"/>
      <c r="JZ43" s="678"/>
      <c r="KA43" s="678"/>
      <c r="KB43" s="678"/>
      <c r="KC43" s="678"/>
      <c r="KD43" s="678"/>
      <c r="KE43" s="678"/>
      <c r="KF43" s="678"/>
      <c r="KG43" s="678"/>
      <c r="KH43" s="677"/>
      <c r="KI43" s="677"/>
      <c r="KJ43" s="677"/>
      <c r="KK43" s="677"/>
      <c r="KL43" s="677"/>
      <c r="KM43" s="677"/>
      <c r="KN43" s="677"/>
      <c r="KO43" s="677"/>
      <c r="KP43" s="677"/>
      <c r="KQ43" s="677"/>
      <c r="KR43" s="677"/>
      <c r="KS43" s="677"/>
      <c r="KT43" s="677"/>
      <c r="KU43" s="677"/>
      <c r="KV43" s="677"/>
      <c r="KW43" s="677"/>
      <c r="KX43" s="677"/>
      <c r="KY43" s="677"/>
      <c r="KZ43" s="677"/>
      <c r="LA43" s="677"/>
      <c r="LB43" s="678"/>
      <c r="LC43" s="678"/>
      <c r="LD43" s="678"/>
      <c r="LE43" s="678"/>
      <c r="LF43" s="678"/>
      <c r="LG43" s="678"/>
      <c r="LH43" s="678"/>
      <c r="LI43" s="678"/>
      <c r="LJ43" s="678"/>
      <c r="LK43" s="678"/>
      <c r="LL43" s="678"/>
      <c r="LM43" s="678"/>
      <c r="LN43" s="678"/>
      <c r="LO43" s="678"/>
      <c r="LP43" s="678"/>
      <c r="LQ43" s="678"/>
      <c r="LR43" s="678"/>
      <c r="LS43" s="677"/>
      <c r="LT43" s="677"/>
      <c r="LU43" s="677"/>
      <c r="LV43" s="677"/>
      <c r="LW43" s="677"/>
      <c r="LX43" s="677"/>
      <c r="LY43" s="677"/>
      <c r="LZ43" s="677"/>
      <c r="MA43" s="677"/>
      <c r="MB43" s="677"/>
      <c r="MC43" s="677"/>
      <c r="MD43" s="677"/>
      <c r="ME43" s="677"/>
      <c r="MF43" s="677"/>
      <c r="MG43" s="677"/>
      <c r="MH43" s="677"/>
      <c r="MI43" s="677"/>
      <c r="MJ43" s="678"/>
      <c r="MK43" s="678"/>
      <c r="ML43" s="678"/>
      <c r="MM43" s="678"/>
      <c r="MN43" s="678"/>
      <c r="MO43" s="678"/>
      <c r="MP43" s="678"/>
      <c r="MQ43" s="678"/>
      <c r="MR43" s="678"/>
      <c r="MS43" s="678"/>
      <c r="MT43" s="678"/>
      <c r="MU43" s="678"/>
      <c r="MV43" s="678"/>
      <c r="MW43" s="678"/>
      <c r="MX43" s="678"/>
      <c r="MY43" s="678"/>
      <c r="MZ43" s="678"/>
    </row>
    <row r="44" customFormat="false" ht="12.75" hidden="false" customHeight="false" outlineLevel="0" collapsed="false">
      <c r="A44" s="672" t="n">
        <v>36</v>
      </c>
      <c r="B44" s="228" t="str">
        <f aca="false">'English Scores- Leveled papers'!B42</f>
        <v>Shivasai</v>
      </c>
      <c r="C44" s="228" t="str">
        <f aca="false">IF(D44="","",IF(D44&gt;0.9,"A1",IF(D44&gt;0.8,"A2",IF(D44&gt;0.7,"B1",IF(D44&gt;0.6,"B2",IF(D44&gt;0.5,"C1",IF(D44&gt;0.4,"C2",IF(D44&gt;0.32,"D",IF(D44&gt;0.2,"E1","E2")))))))))</f>
        <v>E2</v>
      </c>
      <c r="D44" s="673" t="n">
        <f aca="false">IF(B44="","",IF(COUNT(F44:MZ44)=0,"",IF(('Cover Sheet'!$AC$6="1st"),(SUM($F44:$AM44)/50),IF(('Cover Sheet'!$AC$6="2nd"),(SUM($AN44:$BW44)/50),IF(('Cover Sheet'!$AC$6="3rd"),(SUM($BX44:$DN44)/50),IF(('Cover Sheet'!$AC$6="4th"),(SUM($DO44:$FJ44)/60),IF(('Cover Sheet'!$AC$6="5th"),(SUM($FK44:HI44)/60),IF((AND('Cover Sheet'!$AC$6="6th",OR('Cover Sheet'!$AC$12="Bombay",'Cover Sheet'!$AC$12="Pune"))),(SUM($HJ44:$JL44)/85),IF((AND('Cover Sheet'!$AC$6="6th",OR('Cover Sheet'!$AC$12="Delhi",'Cover Sheet'!$AC$12="Chennai"))),(SUM($HJ44:$IU44)/60),IF((AND('Cover Sheet'!$AC$6="7th",OR('Cover Sheet'!$AC$12="Bombay",'Cover Sheet'!$AC$12="Pune"))),(SUM($JM44:$LR44)/85),IF((AND('Cover Sheet'!$AC$6="7th",OR('Cover Sheet'!$AC$12="Delhi",'Cover Sheet'!$AC$12="Chennai"))),(SUM($JM44:$LA44)/60),IF(('Cover Sheet'!$AC$6="8th"),(SUM($LS44:$MZ44)/50),"ERROR"))))))))))))</f>
        <v>0.06</v>
      </c>
      <c r="E44" s="673" t="inlineStr">
        <f aca="false">IF(COUNT(F44:IC44)=0, "", (SUMIF($F$5:$IC$5,"Yes",F44:IC44)/SUMIF('Math Scores'!$F$5:$IC$5,"Yes",'Math Scores'!$F$2:$IC$2)))</f>
        <is>
          <t/>
        </is>
      </c>
      <c r="F44" s="408"/>
      <c r="G44" s="408"/>
      <c r="H44" s="408"/>
      <c r="I44" s="408"/>
      <c r="J44" s="408"/>
      <c r="K44" s="408"/>
      <c r="L44" s="408"/>
      <c r="M44" s="408"/>
      <c r="N44" s="408"/>
      <c r="O44" s="408"/>
      <c r="P44" s="408"/>
      <c r="Q44" s="408"/>
      <c r="R44" s="408"/>
      <c r="S44" s="408"/>
      <c r="T44" s="408"/>
      <c r="U44" s="408"/>
      <c r="V44" s="408"/>
      <c r="W44" s="674"/>
      <c r="X44" s="674"/>
      <c r="Y44" s="674"/>
      <c r="Z44" s="674"/>
      <c r="AA44" s="674"/>
      <c r="AB44" s="674"/>
      <c r="AC44" s="674"/>
      <c r="AD44" s="674"/>
      <c r="AE44" s="674"/>
      <c r="AF44" s="674"/>
      <c r="AG44" s="674"/>
      <c r="AH44" s="674"/>
      <c r="AI44" s="674"/>
      <c r="AJ44" s="674"/>
      <c r="AK44" s="674"/>
      <c r="AL44" s="674"/>
      <c r="AM44" s="674"/>
      <c r="AN44" s="408"/>
      <c r="AO44" s="408"/>
      <c r="AP44" s="408"/>
      <c r="AQ44" s="408"/>
      <c r="AR44" s="408"/>
      <c r="AS44" s="408"/>
      <c r="AT44" s="408"/>
      <c r="AU44" s="408"/>
      <c r="AV44" s="408"/>
      <c r="AW44" s="408"/>
      <c r="AX44" s="408"/>
      <c r="AY44" s="408"/>
      <c r="AZ44" s="408"/>
      <c r="BA44" s="408"/>
      <c r="BB44" s="408"/>
      <c r="BC44" s="408"/>
      <c r="BD44" s="408"/>
      <c r="BE44" s="674"/>
      <c r="BF44" s="674"/>
      <c r="BG44" s="674"/>
      <c r="BH44" s="674"/>
      <c r="BI44" s="674"/>
      <c r="BJ44" s="674"/>
      <c r="BK44" s="674"/>
      <c r="BL44" s="674"/>
      <c r="BM44" s="674"/>
      <c r="BN44" s="674"/>
      <c r="BO44" s="674"/>
      <c r="BP44" s="674"/>
      <c r="BQ44" s="674"/>
      <c r="BR44" s="674"/>
      <c r="BS44" s="674"/>
      <c r="BT44" s="674"/>
      <c r="BU44" s="674"/>
      <c r="BV44" s="674"/>
      <c r="BW44" s="674"/>
      <c r="BX44" s="408" t="n">
        <v>0</v>
      </c>
      <c r="BY44" s="408" t="n">
        <v>0</v>
      </c>
      <c r="BZ44" s="408" t="n">
        <v>0</v>
      </c>
      <c r="CA44" s="408" t="n">
        <v>0</v>
      </c>
      <c r="CB44" s="408" t="n">
        <v>0</v>
      </c>
      <c r="CC44" s="408" t="n">
        <v>0</v>
      </c>
      <c r="CD44" s="408" t="n">
        <v>0</v>
      </c>
      <c r="CE44" s="408" t="n">
        <v>0</v>
      </c>
      <c r="CF44" s="408" t="n">
        <v>0</v>
      </c>
      <c r="CG44" s="408" t="n">
        <v>0</v>
      </c>
      <c r="CH44" s="408" t="n">
        <v>0.5</v>
      </c>
      <c r="CI44" s="408" t="n">
        <v>0</v>
      </c>
      <c r="CJ44" s="408" t="n">
        <v>0</v>
      </c>
      <c r="CK44" s="408" t="n">
        <v>0</v>
      </c>
      <c r="CL44" s="408" t="n">
        <v>0</v>
      </c>
      <c r="CM44" s="408" t="n">
        <v>0</v>
      </c>
      <c r="CN44" s="408" t="n">
        <v>0</v>
      </c>
      <c r="CO44" s="408" t="n">
        <v>0</v>
      </c>
      <c r="CP44" s="408" t="n">
        <v>0</v>
      </c>
      <c r="CQ44" s="408" t="n">
        <v>0</v>
      </c>
      <c r="CR44" s="674" t="n">
        <v>0</v>
      </c>
      <c r="CS44" s="674" t="n">
        <v>0</v>
      </c>
      <c r="CT44" s="674" t="n">
        <v>0</v>
      </c>
      <c r="CU44" s="674" t="n">
        <v>0</v>
      </c>
      <c r="CV44" s="674" t="n">
        <v>0</v>
      </c>
      <c r="CW44" s="674" t="n">
        <v>0</v>
      </c>
      <c r="CX44" s="674" t="n">
        <v>0</v>
      </c>
      <c r="CY44" s="674" t="n">
        <v>0</v>
      </c>
      <c r="CZ44" s="674" t="n">
        <v>0</v>
      </c>
      <c r="DA44" s="674" t="n">
        <v>0</v>
      </c>
      <c r="DB44" s="674" t="n">
        <v>0</v>
      </c>
      <c r="DC44" s="674" t="n">
        <v>0</v>
      </c>
      <c r="DD44" s="674" t="n">
        <v>0</v>
      </c>
      <c r="DE44" s="674" t="n">
        <v>2</v>
      </c>
      <c r="DF44" s="674" t="n">
        <v>0</v>
      </c>
      <c r="DG44" s="674" t="n">
        <v>0</v>
      </c>
      <c r="DH44" s="674" t="n">
        <v>0</v>
      </c>
      <c r="DI44" s="674" t="n">
        <v>0</v>
      </c>
      <c r="DJ44" s="674" t="n">
        <v>0</v>
      </c>
      <c r="DK44" s="674" t="n">
        <v>0</v>
      </c>
      <c r="DL44" s="674" t="n">
        <v>0</v>
      </c>
      <c r="DM44" s="674" t="n">
        <v>0.5</v>
      </c>
      <c r="DN44" s="674" t="n">
        <v>0</v>
      </c>
      <c r="DO44" s="408"/>
      <c r="DP44" s="408"/>
      <c r="DQ44" s="408"/>
      <c r="DR44" s="408"/>
      <c r="DS44" s="408"/>
      <c r="DT44" s="408"/>
      <c r="DU44" s="408"/>
      <c r="DV44" s="408"/>
      <c r="DW44" s="408"/>
      <c r="DX44" s="408"/>
      <c r="DY44" s="408"/>
      <c r="DZ44" s="408"/>
      <c r="EA44" s="408"/>
      <c r="EB44" s="408"/>
      <c r="EC44" s="408"/>
      <c r="ED44" s="408"/>
      <c r="EE44" s="408"/>
      <c r="EF44" s="408"/>
      <c r="EG44" s="408"/>
      <c r="EH44" s="408"/>
      <c r="EI44" s="408"/>
      <c r="EJ44" s="408"/>
      <c r="EK44" s="408"/>
      <c r="EL44" s="408"/>
      <c r="EM44" s="408"/>
      <c r="EN44" s="408"/>
      <c r="EO44" s="674"/>
      <c r="EP44" s="674"/>
      <c r="EQ44" s="674"/>
      <c r="ER44" s="674"/>
      <c r="ES44" s="674"/>
      <c r="ET44" s="674"/>
      <c r="EU44" s="674"/>
      <c r="EV44" s="674"/>
      <c r="EW44" s="674"/>
      <c r="EX44" s="674"/>
      <c r="EY44" s="674"/>
      <c r="EZ44" s="674"/>
      <c r="FA44" s="674"/>
      <c r="FB44" s="674"/>
      <c r="FC44" s="674"/>
      <c r="FD44" s="674"/>
      <c r="FE44" s="674"/>
      <c r="FF44" s="674"/>
      <c r="FG44" s="674"/>
      <c r="FH44" s="674"/>
      <c r="FI44" s="674"/>
      <c r="FJ44" s="674"/>
      <c r="FK44" s="408"/>
      <c r="FL44" s="408"/>
      <c r="FM44" s="408"/>
      <c r="FN44" s="408"/>
      <c r="FO44" s="408"/>
      <c r="FP44" s="408"/>
      <c r="FQ44" s="408"/>
      <c r="FR44" s="408"/>
      <c r="FS44" s="408"/>
      <c r="FT44" s="408"/>
      <c r="FU44" s="408"/>
      <c r="FV44" s="408"/>
      <c r="FW44" s="408"/>
      <c r="FX44" s="408"/>
      <c r="FY44" s="408"/>
      <c r="FZ44" s="408"/>
      <c r="GA44" s="408"/>
      <c r="GB44" s="408"/>
      <c r="GC44" s="408"/>
      <c r="GD44" s="408"/>
      <c r="GE44" s="408"/>
      <c r="GF44" s="408"/>
      <c r="GG44" s="408"/>
      <c r="GH44" s="408"/>
      <c r="GI44" s="408"/>
      <c r="GJ44" s="674"/>
      <c r="GK44" s="674"/>
      <c r="GL44" s="674"/>
      <c r="GM44" s="674"/>
      <c r="GN44" s="674"/>
      <c r="GO44" s="674"/>
      <c r="GP44" s="674"/>
      <c r="GQ44" s="674"/>
      <c r="GR44" s="674"/>
      <c r="GS44" s="674"/>
      <c r="GT44" s="674"/>
      <c r="GU44" s="674"/>
      <c r="GV44" s="674"/>
      <c r="GW44" s="674"/>
      <c r="GX44" s="674"/>
      <c r="GY44" s="674"/>
      <c r="GZ44" s="674"/>
      <c r="HA44" s="674"/>
      <c r="HB44" s="674"/>
      <c r="HC44" s="674"/>
      <c r="HD44" s="674"/>
      <c r="HE44" s="674"/>
      <c r="HF44" s="674"/>
      <c r="HG44" s="674"/>
      <c r="HH44" s="674"/>
      <c r="HI44" s="674"/>
      <c r="HJ44" s="408"/>
      <c r="HK44" s="408"/>
      <c r="HL44" s="408"/>
      <c r="HM44" s="408"/>
      <c r="HN44" s="408"/>
      <c r="HO44" s="408"/>
      <c r="HP44" s="408"/>
      <c r="HQ44" s="408"/>
      <c r="HR44" s="408"/>
      <c r="HS44" s="408"/>
      <c r="HT44" s="408"/>
      <c r="HU44" s="408"/>
      <c r="HV44" s="408"/>
      <c r="HW44" s="408"/>
      <c r="HX44" s="408"/>
      <c r="HY44" s="408"/>
      <c r="HZ44" s="408"/>
      <c r="IA44" s="408"/>
      <c r="IB44" s="408"/>
      <c r="IC44" s="408"/>
      <c r="ID44" s="675"/>
      <c r="IE44" s="676"/>
      <c r="IF44" s="677"/>
      <c r="IG44" s="677"/>
      <c r="IH44" s="678"/>
      <c r="II44" s="678"/>
      <c r="IJ44" s="678"/>
      <c r="IK44" s="678"/>
      <c r="IL44" s="678"/>
      <c r="IM44" s="678"/>
      <c r="IN44" s="678"/>
      <c r="IO44" s="678"/>
      <c r="IP44" s="678"/>
      <c r="IQ44" s="678"/>
      <c r="IR44" s="678"/>
      <c r="IS44" s="678"/>
      <c r="IT44" s="678"/>
      <c r="IU44" s="678"/>
      <c r="IV44" s="677"/>
      <c r="IW44" s="677"/>
      <c r="IX44" s="677"/>
      <c r="IY44" s="677"/>
      <c r="IZ44" s="677"/>
      <c r="JA44" s="677"/>
      <c r="JB44" s="677"/>
      <c r="JC44" s="677"/>
      <c r="JD44" s="677"/>
      <c r="JE44" s="677"/>
      <c r="JF44" s="677"/>
      <c r="JG44" s="677"/>
      <c r="JH44" s="677"/>
      <c r="JI44" s="677"/>
      <c r="JJ44" s="677"/>
      <c r="JK44" s="677"/>
      <c r="JL44" s="677"/>
      <c r="JM44" s="678"/>
      <c r="JN44" s="678"/>
      <c r="JO44" s="678"/>
      <c r="JP44" s="678"/>
      <c r="JQ44" s="678"/>
      <c r="JR44" s="678"/>
      <c r="JS44" s="678"/>
      <c r="JT44" s="678"/>
      <c r="JU44" s="678"/>
      <c r="JV44" s="678"/>
      <c r="JW44" s="678"/>
      <c r="JX44" s="678"/>
      <c r="JY44" s="678"/>
      <c r="JZ44" s="678"/>
      <c r="KA44" s="678"/>
      <c r="KB44" s="678"/>
      <c r="KC44" s="678"/>
      <c r="KD44" s="678"/>
      <c r="KE44" s="678"/>
      <c r="KF44" s="678"/>
      <c r="KG44" s="678"/>
      <c r="KH44" s="677"/>
      <c r="KI44" s="677"/>
      <c r="KJ44" s="677"/>
      <c r="KK44" s="677"/>
      <c r="KL44" s="677"/>
      <c r="KM44" s="677"/>
      <c r="KN44" s="677"/>
      <c r="KO44" s="677"/>
      <c r="KP44" s="677"/>
      <c r="KQ44" s="677"/>
      <c r="KR44" s="677"/>
      <c r="KS44" s="677"/>
      <c r="KT44" s="677"/>
      <c r="KU44" s="677"/>
      <c r="KV44" s="677"/>
      <c r="KW44" s="677"/>
      <c r="KX44" s="677"/>
      <c r="KY44" s="677"/>
      <c r="KZ44" s="677"/>
      <c r="LA44" s="677"/>
      <c r="LB44" s="678"/>
      <c r="LC44" s="678"/>
      <c r="LD44" s="678"/>
      <c r="LE44" s="678"/>
      <c r="LF44" s="678"/>
      <c r="LG44" s="678"/>
      <c r="LH44" s="678"/>
      <c r="LI44" s="678"/>
      <c r="LJ44" s="678"/>
      <c r="LK44" s="678"/>
      <c r="LL44" s="678"/>
      <c r="LM44" s="678"/>
      <c r="LN44" s="678"/>
      <c r="LO44" s="678"/>
      <c r="LP44" s="678"/>
      <c r="LQ44" s="678"/>
      <c r="LR44" s="678"/>
      <c r="LS44" s="677"/>
      <c r="LT44" s="677"/>
      <c r="LU44" s="677"/>
      <c r="LV44" s="677"/>
      <c r="LW44" s="677"/>
      <c r="LX44" s="677"/>
      <c r="LY44" s="677"/>
      <c r="LZ44" s="677"/>
      <c r="MA44" s="677"/>
      <c r="MB44" s="677"/>
      <c r="MC44" s="677"/>
      <c r="MD44" s="677"/>
      <c r="ME44" s="677"/>
      <c r="MF44" s="677"/>
      <c r="MG44" s="677"/>
      <c r="MH44" s="677"/>
      <c r="MI44" s="677"/>
      <c r="MJ44" s="678"/>
      <c r="MK44" s="678"/>
      <c r="ML44" s="678"/>
      <c r="MM44" s="678"/>
      <c r="MN44" s="678"/>
      <c r="MO44" s="678"/>
      <c r="MP44" s="678"/>
      <c r="MQ44" s="678"/>
      <c r="MR44" s="678"/>
      <c r="MS44" s="678"/>
      <c r="MT44" s="678"/>
      <c r="MU44" s="678"/>
      <c r="MV44" s="678"/>
      <c r="MW44" s="678"/>
      <c r="MX44" s="678"/>
      <c r="MY44" s="678"/>
      <c r="MZ44" s="678"/>
    </row>
    <row r="45" customFormat="false" ht="12.75" hidden="false" customHeight="false" outlineLevel="0" collapsed="false">
      <c r="A45" s="672" t="n">
        <v>37</v>
      </c>
      <c r="B45" s="228" t="str">
        <f aca="false">'English Scores- Leveled papers'!B43</f>
        <v>Srishant</v>
      </c>
      <c r="C45" s="228" t="str">
        <f aca="false">IF(D45="","",IF(D45&gt;0.9,"A1",IF(D45&gt;0.8,"A2",IF(D45&gt;0.7,"B1",IF(D45&gt;0.6,"B2",IF(D45&gt;0.5,"C1",IF(D45&gt;0.4,"C2",IF(D45&gt;0.32,"D",IF(D45&gt;0.2,"E1","E2")))))))))</f>
        <v>E2</v>
      </c>
      <c r="D45" s="673" t="n">
        <f aca="false">IF(B45="","",IF(COUNT(F45:MZ45)=0,"",IF(('Cover Sheet'!$AC$6="1st"),(SUM($F45:$AM45)/50),IF(('Cover Sheet'!$AC$6="2nd"),(SUM($AN45:$BW45)/50),IF(('Cover Sheet'!$AC$6="3rd"),(SUM($BX45:$DN45)/50),IF(('Cover Sheet'!$AC$6="4th"),(SUM($DO45:$FJ45)/60),IF(('Cover Sheet'!$AC$6="5th"),(SUM($FK45:HI45)/60),IF((AND('Cover Sheet'!$AC$6="6th",OR('Cover Sheet'!$AC$12="Bombay",'Cover Sheet'!$AC$12="Pune"))),(SUM($HJ45:$JL45)/85),IF((AND('Cover Sheet'!$AC$6="6th",OR('Cover Sheet'!$AC$12="Delhi",'Cover Sheet'!$AC$12="Chennai"))),(SUM($HJ45:$IU45)/60),IF((AND('Cover Sheet'!$AC$6="7th",OR('Cover Sheet'!$AC$12="Bombay",'Cover Sheet'!$AC$12="Pune"))),(SUM($JM45:$LR45)/85),IF((AND('Cover Sheet'!$AC$6="7th",OR('Cover Sheet'!$AC$12="Delhi",'Cover Sheet'!$AC$12="Chennai"))),(SUM($JM45:$LA45)/60),IF(('Cover Sheet'!$AC$6="8th"),(SUM($LS45:$MZ45)/50),"ERROR"))))))))))))</f>
        <v>0.14</v>
      </c>
      <c r="E45" s="673" t="inlineStr">
        <f aca="false">IF(COUNT(F45:IC45)=0, "", (SUMIF($F$5:$IC$5,"Yes",F45:IC45)/SUMIF('Math Scores'!$F$5:$IC$5,"Yes",'Math Scores'!$F$2:$IC$2)))</f>
        <is>
          <t/>
        </is>
      </c>
      <c r="F45" s="408"/>
      <c r="G45" s="408"/>
      <c r="H45" s="408"/>
      <c r="I45" s="408"/>
      <c r="J45" s="408"/>
      <c r="K45" s="408"/>
      <c r="L45" s="408"/>
      <c r="M45" s="408"/>
      <c r="N45" s="408"/>
      <c r="O45" s="408"/>
      <c r="P45" s="408"/>
      <c r="Q45" s="408"/>
      <c r="R45" s="408"/>
      <c r="S45" s="408"/>
      <c r="T45" s="408"/>
      <c r="U45" s="408"/>
      <c r="V45" s="408"/>
      <c r="W45" s="674"/>
      <c r="X45" s="674"/>
      <c r="Y45" s="674"/>
      <c r="Z45" s="674"/>
      <c r="AA45" s="674"/>
      <c r="AB45" s="674"/>
      <c r="AC45" s="674"/>
      <c r="AD45" s="674"/>
      <c r="AE45" s="674"/>
      <c r="AF45" s="674"/>
      <c r="AG45" s="674"/>
      <c r="AH45" s="674"/>
      <c r="AI45" s="674"/>
      <c r="AJ45" s="674"/>
      <c r="AK45" s="674"/>
      <c r="AL45" s="674"/>
      <c r="AM45" s="674"/>
      <c r="AN45" s="408"/>
      <c r="AO45" s="408"/>
      <c r="AP45" s="408"/>
      <c r="AQ45" s="408"/>
      <c r="AR45" s="408"/>
      <c r="AS45" s="408"/>
      <c r="AT45" s="408"/>
      <c r="AU45" s="408"/>
      <c r="AV45" s="408"/>
      <c r="AW45" s="408"/>
      <c r="AX45" s="408"/>
      <c r="AY45" s="408"/>
      <c r="AZ45" s="408"/>
      <c r="BA45" s="408"/>
      <c r="BB45" s="408"/>
      <c r="BC45" s="408"/>
      <c r="BD45" s="408"/>
      <c r="BE45" s="674"/>
      <c r="BF45" s="674"/>
      <c r="BG45" s="674"/>
      <c r="BH45" s="674"/>
      <c r="BI45" s="674"/>
      <c r="BJ45" s="674"/>
      <c r="BK45" s="674"/>
      <c r="BL45" s="674"/>
      <c r="BM45" s="674"/>
      <c r="BN45" s="674"/>
      <c r="BO45" s="674"/>
      <c r="BP45" s="674"/>
      <c r="BQ45" s="674"/>
      <c r="BR45" s="674"/>
      <c r="BS45" s="674"/>
      <c r="BT45" s="674"/>
      <c r="BU45" s="674"/>
      <c r="BV45" s="674"/>
      <c r="BW45" s="674"/>
      <c r="BX45" s="408" t="n">
        <v>1</v>
      </c>
      <c r="BY45" s="408" t="n">
        <v>0</v>
      </c>
      <c r="BZ45" s="408" t="n">
        <v>0</v>
      </c>
      <c r="CA45" s="408" t="n">
        <v>0</v>
      </c>
      <c r="CB45" s="408" t="n">
        <v>2</v>
      </c>
      <c r="CC45" s="408" t="n">
        <v>0</v>
      </c>
      <c r="CD45" s="408" t="n">
        <v>0</v>
      </c>
      <c r="CE45" s="408" t="n">
        <v>0</v>
      </c>
      <c r="CF45" s="408" t="n">
        <v>1</v>
      </c>
      <c r="CG45" s="408" t="n">
        <v>0</v>
      </c>
      <c r="CH45" s="408" t="n">
        <v>0</v>
      </c>
      <c r="CI45" s="408" t="n">
        <v>0</v>
      </c>
      <c r="CJ45" s="408" t="n">
        <v>0</v>
      </c>
      <c r="CK45" s="408" t="n">
        <v>0</v>
      </c>
      <c r="CL45" s="408" t="n">
        <v>0</v>
      </c>
      <c r="CM45" s="408" t="n">
        <v>0</v>
      </c>
      <c r="CN45" s="408" t="n">
        <v>0</v>
      </c>
      <c r="CO45" s="408" t="n">
        <v>0</v>
      </c>
      <c r="CP45" s="408" t="n">
        <v>1</v>
      </c>
      <c r="CQ45" s="408" t="n">
        <v>0</v>
      </c>
      <c r="CR45" s="674" t="n">
        <v>0</v>
      </c>
      <c r="CS45" s="674" t="n">
        <v>0</v>
      </c>
      <c r="CT45" s="674" t="n">
        <v>0</v>
      </c>
      <c r="CU45" s="674" t="n">
        <v>0</v>
      </c>
      <c r="CV45" s="674" t="n">
        <v>0</v>
      </c>
      <c r="CW45" s="674" t="n">
        <v>0</v>
      </c>
      <c r="CX45" s="674" t="n">
        <v>0</v>
      </c>
      <c r="CY45" s="674" t="n">
        <v>0</v>
      </c>
      <c r="CZ45" s="674" t="n">
        <v>0</v>
      </c>
      <c r="DA45" s="674" t="n">
        <v>0</v>
      </c>
      <c r="DB45" s="674" t="n">
        <v>0</v>
      </c>
      <c r="DC45" s="674" t="n">
        <v>0</v>
      </c>
      <c r="DD45" s="674" t="n">
        <v>0</v>
      </c>
      <c r="DE45" s="674" t="n">
        <v>0</v>
      </c>
      <c r="DF45" s="674" t="n">
        <v>0</v>
      </c>
      <c r="DG45" s="674" t="n">
        <v>0</v>
      </c>
      <c r="DH45" s="674" t="n">
        <v>0</v>
      </c>
      <c r="DI45" s="674" t="n">
        <v>0</v>
      </c>
      <c r="DJ45" s="674" t="n">
        <v>1</v>
      </c>
      <c r="DK45" s="674" t="n">
        <v>0</v>
      </c>
      <c r="DL45" s="674" t="n">
        <v>0.5</v>
      </c>
      <c r="DM45" s="674" t="n">
        <v>0.5</v>
      </c>
      <c r="DN45" s="674" t="n">
        <v>0</v>
      </c>
      <c r="DO45" s="408"/>
      <c r="DP45" s="408"/>
      <c r="DQ45" s="408"/>
      <c r="DR45" s="408"/>
      <c r="DS45" s="408"/>
      <c r="DT45" s="408"/>
      <c r="DU45" s="408"/>
      <c r="DV45" s="408"/>
      <c r="DW45" s="408"/>
      <c r="DX45" s="408"/>
      <c r="DY45" s="408"/>
      <c r="DZ45" s="408"/>
      <c r="EA45" s="408"/>
      <c r="EB45" s="408"/>
      <c r="EC45" s="408"/>
      <c r="ED45" s="408"/>
      <c r="EE45" s="408"/>
      <c r="EF45" s="408"/>
      <c r="EG45" s="408"/>
      <c r="EH45" s="408"/>
      <c r="EI45" s="408"/>
      <c r="EJ45" s="408"/>
      <c r="EK45" s="408"/>
      <c r="EL45" s="408"/>
      <c r="EM45" s="408"/>
      <c r="EN45" s="408"/>
      <c r="EO45" s="674"/>
      <c r="EP45" s="674"/>
      <c r="EQ45" s="674"/>
      <c r="ER45" s="674"/>
      <c r="ES45" s="674"/>
      <c r="ET45" s="674"/>
      <c r="EU45" s="674"/>
      <c r="EV45" s="674"/>
      <c r="EW45" s="674"/>
      <c r="EX45" s="674"/>
      <c r="EY45" s="674"/>
      <c r="EZ45" s="674"/>
      <c r="FA45" s="674"/>
      <c r="FB45" s="674"/>
      <c r="FC45" s="674"/>
      <c r="FD45" s="674"/>
      <c r="FE45" s="674"/>
      <c r="FF45" s="674"/>
      <c r="FG45" s="674"/>
      <c r="FH45" s="674"/>
      <c r="FI45" s="674"/>
      <c r="FJ45" s="674"/>
      <c r="FK45" s="408"/>
      <c r="FL45" s="408"/>
      <c r="FM45" s="408"/>
      <c r="FN45" s="408"/>
      <c r="FO45" s="408"/>
      <c r="FP45" s="408"/>
      <c r="FQ45" s="408"/>
      <c r="FR45" s="408"/>
      <c r="FS45" s="408"/>
      <c r="FT45" s="408"/>
      <c r="FU45" s="408"/>
      <c r="FV45" s="408"/>
      <c r="FW45" s="408"/>
      <c r="FX45" s="408"/>
      <c r="FY45" s="408"/>
      <c r="FZ45" s="408"/>
      <c r="GA45" s="408"/>
      <c r="GB45" s="408"/>
      <c r="GC45" s="408"/>
      <c r="GD45" s="408"/>
      <c r="GE45" s="408"/>
      <c r="GF45" s="408"/>
      <c r="GG45" s="408"/>
      <c r="GH45" s="408"/>
      <c r="GI45" s="408"/>
      <c r="GJ45" s="674"/>
      <c r="GK45" s="674"/>
      <c r="GL45" s="674"/>
      <c r="GM45" s="674"/>
      <c r="GN45" s="674"/>
      <c r="GO45" s="674"/>
      <c r="GP45" s="674"/>
      <c r="GQ45" s="674"/>
      <c r="GR45" s="674"/>
      <c r="GS45" s="674"/>
      <c r="GT45" s="674"/>
      <c r="GU45" s="674"/>
      <c r="GV45" s="674"/>
      <c r="GW45" s="674"/>
      <c r="GX45" s="674"/>
      <c r="GY45" s="674"/>
      <c r="GZ45" s="674"/>
      <c r="HA45" s="674"/>
      <c r="HB45" s="674"/>
      <c r="HC45" s="674"/>
      <c r="HD45" s="674"/>
      <c r="HE45" s="674"/>
      <c r="HF45" s="674"/>
      <c r="HG45" s="674"/>
      <c r="HH45" s="674"/>
      <c r="HI45" s="674"/>
      <c r="HJ45" s="408"/>
      <c r="HK45" s="408"/>
      <c r="HL45" s="408"/>
      <c r="HM45" s="408"/>
      <c r="HN45" s="408"/>
      <c r="HO45" s="408"/>
      <c r="HP45" s="408"/>
      <c r="HQ45" s="408"/>
      <c r="HR45" s="408"/>
      <c r="HS45" s="408"/>
      <c r="HT45" s="408"/>
      <c r="HU45" s="408"/>
      <c r="HV45" s="408"/>
      <c r="HW45" s="408"/>
      <c r="HX45" s="408"/>
      <c r="HY45" s="408"/>
      <c r="HZ45" s="408"/>
      <c r="IA45" s="408"/>
      <c r="IB45" s="408"/>
      <c r="IC45" s="408"/>
      <c r="ID45" s="675"/>
      <c r="IE45" s="676"/>
      <c r="IF45" s="677"/>
      <c r="IG45" s="677"/>
      <c r="IH45" s="678"/>
      <c r="II45" s="678"/>
      <c r="IJ45" s="678"/>
      <c r="IK45" s="678"/>
      <c r="IL45" s="678"/>
      <c r="IM45" s="678"/>
      <c r="IN45" s="678"/>
      <c r="IO45" s="678"/>
      <c r="IP45" s="678"/>
      <c r="IQ45" s="678"/>
      <c r="IR45" s="678"/>
      <c r="IS45" s="678"/>
      <c r="IT45" s="678"/>
      <c r="IU45" s="678"/>
      <c r="IV45" s="677"/>
      <c r="IW45" s="677"/>
      <c r="IX45" s="677"/>
      <c r="IY45" s="677"/>
      <c r="IZ45" s="677"/>
      <c r="JA45" s="677"/>
      <c r="JB45" s="677"/>
      <c r="JC45" s="677"/>
      <c r="JD45" s="677"/>
      <c r="JE45" s="677"/>
      <c r="JF45" s="677"/>
      <c r="JG45" s="677"/>
      <c r="JH45" s="677"/>
      <c r="JI45" s="677"/>
      <c r="JJ45" s="677"/>
      <c r="JK45" s="677"/>
      <c r="JL45" s="677"/>
      <c r="JM45" s="678"/>
      <c r="JN45" s="678"/>
      <c r="JO45" s="678"/>
      <c r="JP45" s="678"/>
      <c r="JQ45" s="678"/>
      <c r="JR45" s="678"/>
      <c r="JS45" s="678"/>
      <c r="JT45" s="678"/>
      <c r="JU45" s="678"/>
      <c r="JV45" s="678"/>
      <c r="JW45" s="678"/>
      <c r="JX45" s="678"/>
      <c r="JY45" s="678"/>
      <c r="JZ45" s="678"/>
      <c r="KA45" s="678"/>
      <c r="KB45" s="678"/>
      <c r="KC45" s="678"/>
      <c r="KD45" s="678"/>
      <c r="KE45" s="678"/>
      <c r="KF45" s="678"/>
      <c r="KG45" s="678"/>
      <c r="KH45" s="677"/>
      <c r="KI45" s="677"/>
      <c r="KJ45" s="677"/>
      <c r="KK45" s="677"/>
      <c r="KL45" s="677"/>
      <c r="KM45" s="677"/>
      <c r="KN45" s="677"/>
      <c r="KO45" s="677"/>
      <c r="KP45" s="677"/>
      <c r="KQ45" s="677"/>
      <c r="KR45" s="677"/>
      <c r="KS45" s="677"/>
      <c r="KT45" s="677"/>
      <c r="KU45" s="677"/>
      <c r="KV45" s="677"/>
      <c r="KW45" s="677"/>
      <c r="KX45" s="677"/>
      <c r="KY45" s="677"/>
      <c r="KZ45" s="677"/>
      <c r="LA45" s="677"/>
      <c r="LB45" s="678"/>
      <c r="LC45" s="678"/>
      <c r="LD45" s="678"/>
      <c r="LE45" s="678"/>
      <c r="LF45" s="678"/>
      <c r="LG45" s="678"/>
      <c r="LH45" s="678"/>
      <c r="LI45" s="678"/>
      <c r="LJ45" s="678"/>
      <c r="LK45" s="678"/>
      <c r="LL45" s="678"/>
      <c r="LM45" s="678"/>
      <c r="LN45" s="678"/>
      <c r="LO45" s="678"/>
      <c r="LP45" s="678"/>
      <c r="LQ45" s="678"/>
      <c r="LR45" s="678"/>
      <c r="LS45" s="677"/>
      <c r="LT45" s="677"/>
      <c r="LU45" s="677"/>
      <c r="LV45" s="677"/>
      <c r="LW45" s="677"/>
      <c r="LX45" s="677"/>
      <c r="LY45" s="677"/>
      <c r="LZ45" s="677"/>
      <c r="MA45" s="677"/>
      <c r="MB45" s="677"/>
      <c r="MC45" s="677"/>
      <c r="MD45" s="677"/>
      <c r="ME45" s="677"/>
      <c r="MF45" s="677"/>
      <c r="MG45" s="677"/>
      <c r="MH45" s="677"/>
      <c r="MI45" s="677"/>
      <c r="MJ45" s="678"/>
      <c r="MK45" s="678"/>
      <c r="ML45" s="678"/>
      <c r="MM45" s="678"/>
      <c r="MN45" s="678"/>
      <c r="MO45" s="678"/>
      <c r="MP45" s="678"/>
      <c r="MQ45" s="678"/>
      <c r="MR45" s="678"/>
      <c r="MS45" s="678"/>
      <c r="MT45" s="678"/>
      <c r="MU45" s="678"/>
      <c r="MV45" s="678"/>
      <c r="MW45" s="678"/>
      <c r="MX45" s="678"/>
      <c r="MY45" s="678"/>
      <c r="MZ45" s="678"/>
    </row>
    <row r="46" customFormat="false" ht="12.75" hidden="false" customHeight="false" outlineLevel="0" collapsed="false">
      <c r="A46" s="672" t="n">
        <v>38</v>
      </c>
      <c r="B46" s="228" t="str">
        <f aca="false">'English Scores- Leveled papers'!B44</f>
        <v>Tarun</v>
      </c>
      <c r="C46" s="228" t="str">
        <f aca="false">IF(D46="","",IF(D46&gt;0.9,"A1",IF(D46&gt;0.8,"A2",IF(D46&gt;0.7,"B1",IF(D46&gt;0.6,"B2",IF(D46&gt;0.5,"C1",IF(D46&gt;0.4,"C2",IF(D46&gt;0.32,"D",IF(D46&gt;0.2,"E1","E2")))))))))</f>
        <v>D</v>
      </c>
      <c r="D46" s="673" t="n">
        <f aca="false">IF(B46="","",IF(COUNT(F46:MZ46)=0,"",IF(('Cover Sheet'!$AC$6="1st"),(SUM($F46:$AM46)/50),IF(('Cover Sheet'!$AC$6="2nd"),(SUM($AN46:$BW46)/50),IF(('Cover Sheet'!$AC$6="3rd"),(SUM($BX46:$DN46)/50),IF(('Cover Sheet'!$AC$6="4th"),(SUM($DO46:$FJ46)/60),IF(('Cover Sheet'!$AC$6="5th"),(SUM($FK46:HI46)/60),IF((AND('Cover Sheet'!$AC$6="6th",OR('Cover Sheet'!$AC$12="Bombay",'Cover Sheet'!$AC$12="Pune"))),(SUM($HJ46:$JL46)/85),IF((AND('Cover Sheet'!$AC$6="6th",OR('Cover Sheet'!$AC$12="Delhi",'Cover Sheet'!$AC$12="Chennai"))),(SUM($HJ46:$IU46)/60),IF((AND('Cover Sheet'!$AC$6="7th",OR('Cover Sheet'!$AC$12="Bombay",'Cover Sheet'!$AC$12="Pune"))),(SUM($JM46:$LR46)/85),IF((AND('Cover Sheet'!$AC$6="7th",OR('Cover Sheet'!$AC$12="Delhi",'Cover Sheet'!$AC$12="Chennai"))),(SUM($JM46:$LA46)/60),IF(('Cover Sheet'!$AC$6="8th"),(SUM($LS46:$MZ46)/50),"ERROR"))))))))))))</f>
        <v>0.37</v>
      </c>
      <c r="E46" s="673" t="inlineStr">
        <f aca="false">IF(COUNT(F46:IC46)=0, "", (SUMIF($F$5:$IC$5,"Yes",F46:IC46)/SUMIF('Math Scores'!$F$5:$IC$5,"Yes",'Math Scores'!$F$2:$IC$2)))</f>
        <is>
          <t/>
        </is>
      </c>
      <c r="F46" s="408"/>
      <c r="G46" s="408"/>
      <c r="H46" s="408"/>
      <c r="I46" s="408"/>
      <c r="J46" s="408"/>
      <c r="K46" s="408"/>
      <c r="L46" s="408"/>
      <c r="M46" s="408"/>
      <c r="N46" s="408"/>
      <c r="O46" s="408"/>
      <c r="P46" s="408"/>
      <c r="Q46" s="408"/>
      <c r="R46" s="408"/>
      <c r="S46" s="408"/>
      <c r="T46" s="408"/>
      <c r="U46" s="408"/>
      <c r="V46" s="408"/>
      <c r="W46" s="674"/>
      <c r="X46" s="674"/>
      <c r="Y46" s="674"/>
      <c r="Z46" s="674"/>
      <c r="AA46" s="674"/>
      <c r="AB46" s="674"/>
      <c r="AC46" s="674"/>
      <c r="AD46" s="674"/>
      <c r="AE46" s="674"/>
      <c r="AF46" s="674"/>
      <c r="AG46" s="674"/>
      <c r="AH46" s="674"/>
      <c r="AI46" s="674"/>
      <c r="AJ46" s="674"/>
      <c r="AK46" s="674"/>
      <c r="AL46" s="674"/>
      <c r="AM46" s="674"/>
      <c r="AN46" s="408"/>
      <c r="AO46" s="408"/>
      <c r="AP46" s="408"/>
      <c r="AQ46" s="408"/>
      <c r="AR46" s="408"/>
      <c r="AS46" s="408"/>
      <c r="AT46" s="408"/>
      <c r="AU46" s="408"/>
      <c r="AV46" s="408"/>
      <c r="AW46" s="408"/>
      <c r="AX46" s="408"/>
      <c r="AY46" s="408"/>
      <c r="AZ46" s="408"/>
      <c r="BA46" s="408"/>
      <c r="BB46" s="408"/>
      <c r="BC46" s="408"/>
      <c r="BD46" s="408"/>
      <c r="BE46" s="674"/>
      <c r="BF46" s="674"/>
      <c r="BG46" s="674"/>
      <c r="BH46" s="674"/>
      <c r="BI46" s="674"/>
      <c r="BJ46" s="674"/>
      <c r="BK46" s="674"/>
      <c r="BL46" s="674"/>
      <c r="BM46" s="674"/>
      <c r="BN46" s="674"/>
      <c r="BO46" s="674"/>
      <c r="BP46" s="674"/>
      <c r="BQ46" s="674"/>
      <c r="BR46" s="674"/>
      <c r="BS46" s="674"/>
      <c r="BT46" s="674"/>
      <c r="BU46" s="674"/>
      <c r="BV46" s="674"/>
      <c r="BW46" s="674"/>
      <c r="BX46" s="408" t="n">
        <v>1</v>
      </c>
      <c r="BY46" s="408" t="n">
        <v>0.5</v>
      </c>
      <c r="BZ46" s="408" t="n">
        <v>1</v>
      </c>
      <c r="CA46" s="408" t="n">
        <v>0</v>
      </c>
      <c r="CB46" s="408" t="n">
        <v>2</v>
      </c>
      <c r="CC46" s="408" t="n">
        <v>0</v>
      </c>
      <c r="CD46" s="408" t="n">
        <v>0</v>
      </c>
      <c r="CE46" s="408" t="n">
        <v>1</v>
      </c>
      <c r="CF46" s="408" t="n">
        <v>0</v>
      </c>
      <c r="CG46" s="408" t="n">
        <v>1</v>
      </c>
      <c r="CH46" s="408" t="n">
        <v>1</v>
      </c>
      <c r="CI46" s="408" t="n">
        <v>1</v>
      </c>
      <c r="CJ46" s="408" t="n">
        <v>1</v>
      </c>
      <c r="CK46" s="408" t="n">
        <v>0</v>
      </c>
      <c r="CL46" s="408" t="n">
        <v>0</v>
      </c>
      <c r="CM46" s="408" t="n">
        <v>1</v>
      </c>
      <c r="CN46" s="408" t="n">
        <v>0</v>
      </c>
      <c r="CO46" s="408" t="n">
        <v>0</v>
      </c>
      <c r="CP46" s="408" t="n">
        <v>1</v>
      </c>
      <c r="CQ46" s="408" t="n">
        <v>0</v>
      </c>
      <c r="CR46" s="674" t="n">
        <v>0</v>
      </c>
      <c r="CS46" s="674" t="n">
        <v>0</v>
      </c>
      <c r="CT46" s="674" t="n">
        <v>0</v>
      </c>
      <c r="CU46" s="674" t="n">
        <v>1</v>
      </c>
      <c r="CV46" s="674" t="n">
        <v>1</v>
      </c>
      <c r="CW46" s="674" t="n">
        <v>1</v>
      </c>
      <c r="CX46" s="674" t="n">
        <v>0</v>
      </c>
      <c r="CY46" s="674" t="n">
        <v>0</v>
      </c>
      <c r="CZ46" s="674" t="n">
        <v>0</v>
      </c>
      <c r="DA46" s="674" t="n">
        <v>0</v>
      </c>
      <c r="DB46" s="674" t="n">
        <v>0</v>
      </c>
      <c r="DC46" s="674" t="n">
        <v>0</v>
      </c>
      <c r="DD46" s="674" t="n">
        <v>0</v>
      </c>
      <c r="DE46" s="674" t="n">
        <v>2</v>
      </c>
      <c r="DF46" s="674" t="n">
        <v>0</v>
      </c>
      <c r="DG46" s="674" t="n">
        <v>0</v>
      </c>
      <c r="DH46" s="674" t="n">
        <v>0</v>
      </c>
      <c r="DI46" s="674" t="n">
        <v>0</v>
      </c>
      <c r="DJ46" s="674" t="n">
        <v>1</v>
      </c>
      <c r="DK46" s="674" t="n">
        <v>0</v>
      </c>
      <c r="DL46" s="674" t="n">
        <v>0.5</v>
      </c>
      <c r="DM46" s="674" t="n">
        <v>0</v>
      </c>
      <c r="DN46" s="674" t="n">
        <v>0.5</v>
      </c>
      <c r="DO46" s="408"/>
      <c r="DP46" s="408"/>
      <c r="DQ46" s="408"/>
      <c r="DR46" s="408"/>
      <c r="DS46" s="408"/>
      <c r="DT46" s="408"/>
      <c r="DU46" s="408"/>
      <c r="DV46" s="408"/>
      <c r="DW46" s="408"/>
      <c r="DX46" s="408"/>
      <c r="DY46" s="408"/>
      <c r="DZ46" s="408"/>
      <c r="EA46" s="408"/>
      <c r="EB46" s="408"/>
      <c r="EC46" s="408"/>
      <c r="ED46" s="408"/>
      <c r="EE46" s="408"/>
      <c r="EF46" s="408"/>
      <c r="EG46" s="408"/>
      <c r="EH46" s="408"/>
      <c r="EI46" s="408"/>
      <c r="EJ46" s="408"/>
      <c r="EK46" s="408"/>
      <c r="EL46" s="408"/>
      <c r="EM46" s="408"/>
      <c r="EN46" s="408"/>
      <c r="EO46" s="674"/>
      <c r="EP46" s="674"/>
      <c r="EQ46" s="674"/>
      <c r="ER46" s="674"/>
      <c r="ES46" s="674"/>
      <c r="ET46" s="674"/>
      <c r="EU46" s="674"/>
      <c r="EV46" s="674"/>
      <c r="EW46" s="674"/>
      <c r="EX46" s="674"/>
      <c r="EY46" s="674"/>
      <c r="EZ46" s="674"/>
      <c r="FA46" s="674"/>
      <c r="FB46" s="674"/>
      <c r="FC46" s="674"/>
      <c r="FD46" s="674"/>
      <c r="FE46" s="674"/>
      <c r="FF46" s="674"/>
      <c r="FG46" s="674"/>
      <c r="FH46" s="674"/>
      <c r="FI46" s="674"/>
      <c r="FJ46" s="674"/>
      <c r="FK46" s="408"/>
      <c r="FL46" s="408"/>
      <c r="FM46" s="408"/>
      <c r="FN46" s="408"/>
      <c r="FO46" s="408"/>
      <c r="FP46" s="408"/>
      <c r="FQ46" s="408"/>
      <c r="FR46" s="408"/>
      <c r="FS46" s="408"/>
      <c r="FT46" s="408"/>
      <c r="FU46" s="408"/>
      <c r="FV46" s="408"/>
      <c r="FW46" s="408"/>
      <c r="FX46" s="408"/>
      <c r="FY46" s="408"/>
      <c r="FZ46" s="408"/>
      <c r="GA46" s="408"/>
      <c r="GB46" s="408"/>
      <c r="GC46" s="408"/>
      <c r="GD46" s="408"/>
      <c r="GE46" s="408"/>
      <c r="GF46" s="408"/>
      <c r="GG46" s="408"/>
      <c r="GH46" s="408"/>
      <c r="GI46" s="408"/>
      <c r="GJ46" s="674"/>
      <c r="GK46" s="674"/>
      <c r="GL46" s="674"/>
      <c r="GM46" s="674"/>
      <c r="GN46" s="674"/>
      <c r="GO46" s="674"/>
      <c r="GP46" s="674"/>
      <c r="GQ46" s="674"/>
      <c r="GR46" s="674"/>
      <c r="GS46" s="674"/>
      <c r="GT46" s="674"/>
      <c r="GU46" s="674"/>
      <c r="GV46" s="674"/>
      <c r="GW46" s="674"/>
      <c r="GX46" s="674"/>
      <c r="GY46" s="674"/>
      <c r="GZ46" s="674"/>
      <c r="HA46" s="674"/>
      <c r="HB46" s="674"/>
      <c r="HC46" s="674"/>
      <c r="HD46" s="674"/>
      <c r="HE46" s="674"/>
      <c r="HF46" s="674"/>
      <c r="HG46" s="674"/>
      <c r="HH46" s="674"/>
      <c r="HI46" s="674"/>
      <c r="HJ46" s="408"/>
      <c r="HK46" s="408"/>
      <c r="HL46" s="408"/>
      <c r="HM46" s="408"/>
      <c r="HN46" s="408"/>
      <c r="HO46" s="408"/>
      <c r="HP46" s="408"/>
      <c r="HQ46" s="408"/>
      <c r="HR46" s="408"/>
      <c r="HS46" s="408"/>
      <c r="HT46" s="408"/>
      <c r="HU46" s="408"/>
      <c r="HV46" s="408"/>
      <c r="HW46" s="408"/>
      <c r="HX46" s="408"/>
      <c r="HY46" s="408"/>
      <c r="HZ46" s="408"/>
      <c r="IA46" s="408"/>
      <c r="IB46" s="408"/>
      <c r="IC46" s="408"/>
      <c r="ID46" s="675"/>
      <c r="IE46" s="676"/>
      <c r="IF46" s="677"/>
      <c r="IG46" s="677"/>
      <c r="IH46" s="678"/>
      <c r="II46" s="678"/>
      <c r="IJ46" s="678"/>
      <c r="IK46" s="678"/>
      <c r="IL46" s="678"/>
      <c r="IM46" s="678"/>
      <c r="IN46" s="678"/>
      <c r="IO46" s="678"/>
      <c r="IP46" s="678"/>
      <c r="IQ46" s="678"/>
      <c r="IR46" s="678"/>
      <c r="IS46" s="678"/>
      <c r="IT46" s="678"/>
      <c r="IU46" s="678"/>
      <c r="IV46" s="677"/>
      <c r="IW46" s="677"/>
      <c r="IX46" s="677"/>
      <c r="IY46" s="677"/>
      <c r="IZ46" s="677"/>
      <c r="JA46" s="677"/>
      <c r="JB46" s="677"/>
      <c r="JC46" s="677"/>
      <c r="JD46" s="677"/>
      <c r="JE46" s="677"/>
      <c r="JF46" s="677"/>
      <c r="JG46" s="677"/>
      <c r="JH46" s="677"/>
      <c r="JI46" s="677"/>
      <c r="JJ46" s="677"/>
      <c r="JK46" s="677"/>
      <c r="JL46" s="677"/>
      <c r="JM46" s="678"/>
      <c r="JN46" s="678"/>
      <c r="JO46" s="678"/>
      <c r="JP46" s="678"/>
      <c r="JQ46" s="678"/>
      <c r="JR46" s="678"/>
      <c r="JS46" s="678"/>
      <c r="JT46" s="678"/>
      <c r="JU46" s="678"/>
      <c r="JV46" s="678"/>
      <c r="JW46" s="678"/>
      <c r="JX46" s="678"/>
      <c r="JY46" s="678"/>
      <c r="JZ46" s="678"/>
      <c r="KA46" s="678"/>
      <c r="KB46" s="678"/>
      <c r="KC46" s="678"/>
      <c r="KD46" s="678"/>
      <c r="KE46" s="678"/>
      <c r="KF46" s="678"/>
      <c r="KG46" s="678"/>
      <c r="KH46" s="677"/>
      <c r="KI46" s="677"/>
      <c r="KJ46" s="677"/>
      <c r="KK46" s="677"/>
      <c r="KL46" s="677"/>
      <c r="KM46" s="677"/>
      <c r="KN46" s="677"/>
      <c r="KO46" s="677"/>
      <c r="KP46" s="677"/>
      <c r="KQ46" s="677"/>
      <c r="KR46" s="677"/>
      <c r="KS46" s="677"/>
      <c r="KT46" s="677"/>
      <c r="KU46" s="677"/>
      <c r="KV46" s="677"/>
      <c r="KW46" s="677"/>
      <c r="KX46" s="677"/>
      <c r="KY46" s="677"/>
      <c r="KZ46" s="677"/>
      <c r="LA46" s="677"/>
      <c r="LB46" s="678"/>
      <c r="LC46" s="678"/>
      <c r="LD46" s="678"/>
      <c r="LE46" s="678"/>
      <c r="LF46" s="678"/>
      <c r="LG46" s="678"/>
      <c r="LH46" s="678"/>
      <c r="LI46" s="678"/>
      <c r="LJ46" s="678"/>
      <c r="LK46" s="678"/>
      <c r="LL46" s="678"/>
      <c r="LM46" s="678"/>
      <c r="LN46" s="678"/>
      <c r="LO46" s="678"/>
      <c r="LP46" s="678"/>
      <c r="LQ46" s="678"/>
      <c r="LR46" s="678"/>
      <c r="LS46" s="677"/>
      <c r="LT46" s="677"/>
      <c r="LU46" s="677"/>
      <c r="LV46" s="677"/>
      <c r="LW46" s="677"/>
      <c r="LX46" s="677"/>
      <c r="LY46" s="677"/>
      <c r="LZ46" s="677"/>
      <c r="MA46" s="677"/>
      <c r="MB46" s="677"/>
      <c r="MC46" s="677"/>
      <c r="MD46" s="677"/>
      <c r="ME46" s="677"/>
      <c r="MF46" s="677"/>
      <c r="MG46" s="677"/>
      <c r="MH46" s="677"/>
      <c r="MI46" s="677"/>
      <c r="MJ46" s="678"/>
      <c r="MK46" s="678"/>
      <c r="ML46" s="678"/>
      <c r="MM46" s="678"/>
      <c r="MN46" s="678"/>
      <c r="MO46" s="678"/>
      <c r="MP46" s="678"/>
      <c r="MQ46" s="678"/>
      <c r="MR46" s="678"/>
      <c r="MS46" s="678"/>
      <c r="MT46" s="678"/>
      <c r="MU46" s="678"/>
      <c r="MV46" s="678"/>
      <c r="MW46" s="678"/>
      <c r="MX46" s="678"/>
      <c r="MY46" s="678"/>
      <c r="MZ46" s="678"/>
    </row>
    <row r="47" customFormat="false" ht="12.75" hidden="false" customHeight="false" outlineLevel="0" collapsed="false">
      <c r="A47" s="672" t="n">
        <v>39</v>
      </c>
      <c r="B47" s="228" t="str">
        <f aca="false">'English Scores- Leveled papers'!B45</f>
        <v>Banuprasad</v>
      </c>
      <c r="C47" s="228" t="str">
        <f aca="false">IF(D47="","",IF(D47&gt;0.9,"A1",IF(D47&gt;0.8,"A2",IF(D47&gt;0.7,"B1",IF(D47&gt;0.6,"B2",IF(D47&gt;0.5,"C1",IF(D47&gt;0.4,"C2",IF(D47&gt;0.32,"D",IF(D47&gt;0.2,"E1","E2")))))))))</f>
        <v>C2</v>
      </c>
      <c r="D47" s="673" t="n">
        <f aca="false">IF(B47="","",IF(COUNT(F47:MZ47)=0,"",IF(('Cover Sheet'!$AC$6="1st"),(SUM($F47:$AM47)/50),IF(('Cover Sheet'!$AC$6="2nd"),(SUM($AN47:$BW47)/50),IF(('Cover Sheet'!$AC$6="3rd"),(SUM($BX47:$DN47)/50),IF(('Cover Sheet'!$AC$6="4th"),(SUM($DO47:$FJ47)/60),IF(('Cover Sheet'!$AC$6="5th"),(SUM($FK47:HI47)/60),IF((AND('Cover Sheet'!$AC$6="6th",OR('Cover Sheet'!$AC$12="Bombay",'Cover Sheet'!$AC$12="Pune"))),(SUM($HJ47:$JL47)/85),IF((AND('Cover Sheet'!$AC$6="6th",OR('Cover Sheet'!$AC$12="Delhi",'Cover Sheet'!$AC$12="Chennai"))),(SUM($HJ47:$IU47)/60),IF((AND('Cover Sheet'!$AC$6="7th",OR('Cover Sheet'!$AC$12="Bombay",'Cover Sheet'!$AC$12="Pune"))),(SUM($JM47:$LR47)/85),IF((AND('Cover Sheet'!$AC$6="7th",OR('Cover Sheet'!$AC$12="Delhi",'Cover Sheet'!$AC$12="Chennai"))),(SUM($JM47:$LA47)/60),IF(('Cover Sheet'!$AC$6="8th"),(SUM($LS47:$MZ47)/50),"ERROR"))))))))))))</f>
        <v>0.46</v>
      </c>
      <c r="E47" s="673" t="inlineStr">
        <f aca="false">IF(COUNT(F47:IC47)=0, "", (SUMIF($F$5:$IC$5,"Yes",F47:IC47)/SUMIF('Math Scores'!$F$5:$IC$5,"Yes",'Math Scores'!$F$2:$IC$2)))</f>
        <is>
          <t/>
        </is>
      </c>
      <c r="F47" s="408"/>
      <c r="G47" s="408"/>
      <c r="H47" s="408"/>
      <c r="I47" s="408"/>
      <c r="J47" s="408"/>
      <c r="K47" s="408"/>
      <c r="L47" s="408"/>
      <c r="M47" s="408"/>
      <c r="N47" s="408"/>
      <c r="O47" s="408"/>
      <c r="P47" s="408"/>
      <c r="Q47" s="408"/>
      <c r="R47" s="408"/>
      <c r="S47" s="408"/>
      <c r="T47" s="408"/>
      <c r="U47" s="408"/>
      <c r="V47" s="408"/>
      <c r="W47" s="674"/>
      <c r="X47" s="674"/>
      <c r="Y47" s="674"/>
      <c r="Z47" s="674"/>
      <c r="AA47" s="674"/>
      <c r="AB47" s="674"/>
      <c r="AC47" s="674"/>
      <c r="AD47" s="674"/>
      <c r="AE47" s="674"/>
      <c r="AF47" s="674"/>
      <c r="AG47" s="674"/>
      <c r="AH47" s="674"/>
      <c r="AI47" s="674"/>
      <c r="AJ47" s="674"/>
      <c r="AK47" s="674"/>
      <c r="AL47" s="674"/>
      <c r="AM47" s="674"/>
      <c r="AN47" s="408"/>
      <c r="AO47" s="408"/>
      <c r="AP47" s="408"/>
      <c r="AQ47" s="408"/>
      <c r="AR47" s="408"/>
      <c r="AS47" s="408"/>
      <c r="AT47" s="408"/>
      <c r="AU47" s="408"/>
      <c r="AV47" s="408"/>
      <c r="AW47" s="408"/>
      <c r="AX47" s="408"/>
      <c r="AY47" s="408"/>
      <c r="AZ47" s="408"/>
      <c r="BA47" s="408"/>
      <c r="BB47" s="408"/>
      <c r="BC47" s="408"/>
      <c r="BD47" s="408"/>
      <c r="BE47" s="674"/>
      <c r="BF47" s="674"/>
      <c r="BG47" s="674"/>
      <c r="BH47" s="674"/>
      <c r="BI47" s="674"/>
      <c r="BJ47" s="674"/>
      <c r="BK47" s="674"/>
      <c r="BL47" s="674"/>
      <c r="BM47" s="674"/>
      <c r="BN47" s="674"/>
      <c r="BO47" s="674"/>
      <c r="BP47" s="674"/>
      <c r="BQ47" s="674"/>
      <c r="BR47" s="674"/>
      <c r="BS47" s="674"/>
      <c r="BT47" s="674"/>
      <c r="BU47" s="674"/>
      <c r="BV47" s="674"/>
      <c r="BW47" s="674"/>
      <c r="BX47" s="408" t="n">
        <v>0</v>
      </c>
      <c r="BY47" s="408" t="n">
        <v>1</v>
      </c>
      <c r="BZ47" s="408" t="n">
        <v>1</v>
      </c>
      <c r="CA47" s="408" t="n">
        <v>0</v>
      </c>
      <c r="CB47" s="408" t="n">
        <v>2</v>
      </c>
      <c r="CC47" s="408" t="n">
        <v>1</v>
      </c>
      <c r="CD47" s="408" t="n">
        <v>2</v>
      </c>
      <c r="CE47" s="408" t="n">
        <v>1</v>
      </c>
      <c r="CF47" s="408" t="n">
        <v>1</v>
      </c>
      <c r="CG47" s="408" t="n">
        <v>0</v>
      </c>
      <c r="CH47" s="408" t="n">
        <v>1</v>
      </c>
      <c r="CI47" s="408" t="n">
        <v>1</v>
      </c>
      <c r="CJ47" s="408" t="n">
        <v>0</v>
      </c>
      <c r="CK47" s="408" t="n">
        <v>0</v>
      </c>
      <c r="CL47" s="408" t="n">
        <v>0.5</v>
      </c>
      <c r="CM47" s="408" t="n">
        <v>0</v>
      </c>
      <c r="CN47" s="408" t="n">
        <v>1</v>
      </c>
      <c r="CO47" s="408" t="n">
        <v>0</v>
      </c>
      <c r="CP47" s="408" t="n">
        <v>2</v>
      </c>
      <c r="CQ47" s="408" t="n">
        <v>0</v>
      </c>
      <c r="CR47" s="674" t="n">
        <v>0</v>
      </c>
      <c r="CS47" s="674" t="n">
        <v>0</v>
      </c>
      <c r="CT47" s="674" t="n">
        <v>1</v>
      </c>
      <c r="CU47" s="674" t="n">
        <v>0</v>
      </c>
      <c r="CV47" s="674" t="n">
        <v>1</v>
      </c>
      <c r="CW47" s="674" t="n">
        <v>1</v>
      </c>
      <c r="CX47" s="674" t="n">
        <v>0</v>
      </c>
      <c r="CY47" s="674" t="n">
        <v>0</v>
      </c>
      <c r="CZ47" s="674" t="n">
        <v>1</v>
      </c>
      <c r="DA47" s="674" t="n">
        <v>0</v>
      </c>
      <c r="DB47" s="674" t="n">
        <v>0</v>
      </c>
      <c r="DC47" s="674" t="n">
        <v>2</v>
      </c>
      <c r="DD47" s="674" t="n">
        <v>0</v>
      </c>
      <c r="DE47" s="674" t="n">
        <v>0</v>
      </c>
      <c r="DF47" s="674" t="n">
        <v>0</v>
      </c>
      <c r="DG47" s="674" t="n">
        <v>0.5</v>
      </c>
      <c r="DH47" s="674" t="n">
        <v>0</v>
      </c>
      <c r="DI47" s="674" t="n">
        <v>0</v>
      </c>
      <c r="DJ47" s="674" t="n">
        <v>1</v>
      </c>
      <c r="DK47" s="674" t="n">
        <v>0</v>
      </c>
      <c r="DL47" s="674" t="n">
        <v>0.5</v>
      </c>
      <c r="DM47" s="674" t="n">
        <v>0.5</v>
      </c>
      <c r="DN47" s="674" t="n">
        <v>0</v>
      </c>
      <c r="DO47" s="408"/>
      <c r="DP47" s="408"/>
      <c r="DQ47" s="408"/>
      <c r="DR47" s="408"/>
      <c r="DS47" s="408"/>
      <c r="DT47" s="408"/>
      <c r="DU47" s="408"/>
      <c r="DV47" s="408"/>
      <c r="DW47" s="408"/>
      <c r="DX47" s="408"/>
      <c r="DY47" s="408"/>
      <c r="DZ47" s="408"/>
      <c r="EA47" s="408"/>
      <c r="EB47" s="408"/>
      <c r="EC47" s="408"/>
      <c r="ED47" s="408"/>
      <c r="EE47" s="408"/>
      <c r="EF47" s="408"/>
      <c r="EG47" s="408"/>
      <c r="EH47" s="408"/>
      <c r="EI47" s="408"/>
      <c r="EJ47" s="408"/>
      <c r="EK47" s="408"/>
      <c r="EL47" s="408"/>
      <c r="EM47" s="408"/>
      <c r="EN47" s="408"/>
      <c r="EO47" s="674"/>
      <c r="EP47" s="674"/>
      <c r="EQ47" s="674"/>
      <c r="ER47" s="674"/>
      <c r="ES47" s="674"/>
      <c r="ET47" s="674"/>
      <c r="EU47" s="674"/>
      <c r="EV47" s="674"/>
      <c r="EW47" s="674"/>
      <c r="EX47" s="674"/>
      <c r="EY47" s="674"/>
      <c r="EZ47" s="674"/>
      <c r="FA47" s="674"/>
      <c r="FB47" s="674"/>
      <c r="FC47" s="674"/>
      <c r="FD47" s="674"/>
      <c r="FE47" s="674"/>
      <c r="FF47" s="674"/>
      <c r="FG47" s="674"/>
      <c r="FH47" s="674"/>
      <c r="FI47" s="674"/>
      <c r="FJ47" s="674"/>
      <c r="FK47" s="408"/>
      <c r="FL47" s="408"/>
      <c r="FM47" s="408"/>
      <c r="FN47" s="408"/>
      <c r="FO47" s="408"/>
      <c r="FP47" s="408"/>
      <c r="FQ47" s="408"/>
      <c r="FR47" s="408"/>
      <c r="FS47" s="408"/>
      <c r="FT47" s="408"/>
      <c r="FU47" s="408"/>
      <c r="FV47" s="408"/>
      <c r="FW47" s="408"/>
      <c r="FX47" s="408"/>
      <c r="FY47" s="408"/>
      <c r="FZ47" s="408"/>
      <c r="GA47" s="408"/>
      <c r="GB47" s="408"/>
      <c r="GC47" s="408"/>
      <c r="GD47" s="408"/>
      <c r="GE47" s="408"/>
      <c r="GF47" s="408"/>
      <c r="GG47" s="408"/>
      <c r="GH47" s="408"/>
      <c r="GI47" s="408"/>
      <c r="GJ47" s="674"/>
      <c r="GK47" s="674"/>
      <c r="GL47" s="674"/>
      <c r="GM47" s="674"/>
      <c r="GN47" s="674"/>
      <c r="GO47" s="674"/>
      <c r="GP47" s="674"/>
      <c r="GQ47" s="674"/>
      <c r="GR47" s="674"/>
      <c r="GS47" s="674"/>
      <c r="GT47" s="674"/>
      <c r="GU47" s="674"/>
      <c r="GV47" s="674"/>
      <c r="GW47" s="674"/>
      <c r="GX47" s="674"/>
      <c r="GY47" s="674"/>
      <c r="GZ47" s="674"/>
      <c r="HA47" s="674"/>
      <c r="HB47" s="674"/>
      <c r="HC47" s="674"/>
      <c r="HD47" s="674"/>
      <c r="HE47" s="674"/>
      <c r="HF47" s="674"/>
      <c r="HG47" s="674"/>
      <c r="HH47" s="674"/>
      <c r="HI47" s="674"/>
      <c r="HJ47" s="408"/>
      <c r="HK47" s="408"/>
      <c r="HL47" s="408"/>
      <c r="HM47" s="408"/>
      <c r="HN47" s="408"/>
      <c r="HO47" s="408"/>
      <c r="HP47" s="408"/>
      <c r="HQ47" s="408"/>
      <c r="HR47" s="408"/>
      <c r="HS47" s="408"/>
      <c r="HT47" s="408"/>
      <c r="HU47" s="408"/>
      <c r="HV47" s="408"/>
      <c r="HW47" s="408"/>
      <c r="HX47" s="408"/>
      <c r="HY47" s="408"/>
      <c r="HZ47" s="408"/>
      <c r="IA47" s="408"/>
      <c r="IB47" s="408"/>
      <c r="IC47" s="408"/>
      <c r="ID47" s="675"/>
      <c r="IE47" s="676"/>
      <c r="IF47" s="677"/>
      <c r="IG47" s="677"/>
      <c r="IH47" s="678"/>
      <c r="II47" s="678"/>
      <c r="IJ47" s="678"/>
      <c r="IK47" s="678"/>
      <c r="IL47" s="678"/>
      <c r="IM47" s="678"/>
      <c r="IN47" s="678"/>
      <c r="IO47" s="678"/>
      <c r="IP47" s="678"/>
      <c r="IQ47" s="678"/>
      <c r="IR47" s="678"/>
      <c r="IS47" s="678"/>
      <c r="IT47" s="678"/>
      <c r="IU47" s="678"/>
      <c r="IV47" s="677"/>
      <c r="IW47" s="677"/>
      <c r="IX47" s="677"/>
      <c r="IY47" s="677"/>
      <c r="IZ47" s="677"/>
      <c r="JA47" s="677"/>
      <c r="JB47" s="677"/>
      <c r="JC47" s="677"/>
      <c r="JD47" s="677"/>
      <c r="JE47" s="677"/>
      <c r="JF47" s="677"/>
      <c r="JG47" s="677"/>
      <c r="JH47" s="677"/>
      <c r="JI47" s="677"/>
      <c r="JJ47" s="677"/>
      <c r="JK47" s="677"/>
      <c r="JL47" s="677"/>
      <c r="JM47" s="678"/>
      <c r="JN47" s="678"/>
      <c r="JO47" s="678"/>
      <c r="JP47" s="678"/>
      <c r="JQ47" s="678"/>
      <c r="JR47" s="678"/>
      <c r="JS47" s="678"/>
      <c r="JT47" s="678"/>
      <c r="JU47" s="678"/>
      <c r="JV47" s="678"/>
      <c r="JW47" s="678"/>
      <c r="JX47" s="678"/>
      <c r="JY47" s="678"/>
      <c r="JZ47" s="678"/>
      <c r="KA47" s="678"/>
      <c r="KB47" s="678"/>
      <c r="KC47" s="678"/>
      <c r="KD47" s="678"/>
      <c r="KE47" s="678"/>
      <c r="KF47" s="678"/>
      <c r="KG47" s="678"/>
      <c r="KH47" s="677"/>
      <c r="KI47" s="677"/>
      <c r="KJ47" s="677"/>
      <c r="KK47" s="677"/>
      <c r="KL47" s="677"/>
      <c r="KM47" s="677"/>
      <c r="KN47" s="677"/>
      <c r="KO47" s="677"/>
      <c r="KP47" s="677"/>
      <c r="KQ47" s="677"/>
      <c r="KR47" s="677"/>
      <c r="KS47" s="677"/>
      <c r="KT47" s="677"/>
      <c r="KU47" s="677"/>
      <c r="KV47" s="677"/>
      <c r="KW47" s="677"/>
      <c r="KX47" s="677"/>
      <c r="KY47" s="677"/>
      <c r="KZ47" s="677"/>
      <c r="LA47" s="677"/>
      <c r="LB47" s="678"/>
      <c r="LC47" s="678"/>
      <c r="LD47" s="678"/>
      <c r="LE47" s="678"/>
      <c r="LF47" s="678"/>
      <c r="LG47" s="678"/>
      <c r="LH47" s="678"/>
      <c r="LI47" s="678"/>
      <c r="LJ47" s="678"/>
      <c r="LK47" s="678"/>
      <c r="LL47" s="678"/>
      <c r="LM47" s="678"/>
      <c r="LN47" s="678"/>
      <c r="LO47" s="678"/>
      <c r="LP47" s="678"/>
      <c r="LQ47" s="678"/>
      <c r="LR47" s="678"/>
      <c r="LS47" s="677"/>
      <c r="LT47" s="677"/>
      <c r="LU47" s="677"/>
      <c r="LV47" s="677"/>
      <c r="LW47" s="677"/>
      <c r="LX47" s="677"/>
      <c r="LY47" s="677"/>
      <c r="LZ47" s="677"/>
      <c r="MA47" s="677"/>
      <c r="MB47" s="677"/>
      <c r="MC47" s="677"/>
      <c r="MD47" s="677"/>
      <c r="ME47" s="677"/>
      <c r="MF47" s="677"/>
      <c r="MG47" s="677"/>
      <c r="MH47" s="677"/>
      <c r="MI47" s="677"/>
      <c r="MJ47" s="678"/>
      <c r="MK47" s="678"/>
      <c r="ML47" s="678"/>
      <c r="MM47" s="678"/>
      <c r="MN47" s="678"/>
      <c r="MO47" s="678"/>
      <c r="MP47" s="678"/>
      <c r="MQ47" s="678"/>
      <c r="MR47" s="678"/>
      <c r="MS47" s="678"/>
      <c r="MT47" s="678"/>
      <c r="MU47" s="678"/>
      <c r="MV47" s="678"/>
      <c r="MW47" s="678"/>
      <c r="MX47" s="678"/>
      <c r="MY47" s="678"/>
      <c r="MZ47" s="678"/>
    </row>
    <row r="48" customFormat="false" ht="12.75" hidden="false" customHeight="false" outlineLevel="0" collapsed="false">
      <c r="A48" s="672" t="n">
        <v>40</v>
      </c>
      <c r="B48" s="228" t="inlineStr">
        <f aca="false">'English Scores- Leveled papers'!B46</f>
        <is>
          <t/>
        </is>
      </c>
      <c r="C48" s="228" t="str">
        <f aca="false">IF(D48="","",IF(D48&gt;0.9,"A1",IF(D48&gt;0.8,"A2",IF(D48&gt;0.7,"B1",IF(D48&gt;0.6,"B2",IF(D48&gt;0.5,"C1",IF(D48&gt;0.4,"C2",IF(D48&gt;0.32,"D",IF(D48&gt;0.2,"E1","E2")))))))))</f>
        <v/>
      </c>
      <c r="D48" s="673" t="inlineStr">
        <f aca="false">IF(B48="","",IF(COUNT(F48:MZ48)=0,"",IF(('Cover Sheet'!$AC$6="1st"),(SUM($F48:$AM48)/50),IF(('Cover Sheet'!$AC$6="2nd"),(SUM($AN48:$BW48)/50),IF(('Cover Sheet'!$AC$6="3rd"),(SUM($BX48:$DN48)/50),IF(('Cover Sheet'!$AC$6="4th"),(SUM($DO48:$FJ48)/60),IF(('Cover Sheet'!$AC$6="5th"),(SUM($FK48:HI48)/60),IF((AND('Cover Sheet'!$AC$6="6th",OR('Cover Sheet'!$AC$12="Bombay",'Cover Sheet'!$AC$12="Pune"))),(SUM($HJ48:$JL48)/85),IF((AND('Cover Sheet'!$AC$6="6th",OR('Cover Sheet'!$AC$12="Delhi",'Cover Sheet'!$AC$12="Chennai"))),(SUM($HJ48:$IU48)/60),IF((AND('Cover Sheet'!$AC$6="7th",OR('Cover Sheet'!$AC$12="Bombay",'Cover Sheet'!$AC$12="Pune"))),(SUM($JM48:$LR48)/85),IF((AND('Cover Sheet'!$AC$6="7th",OR('Cover Sheet'!$AC$12="Delhi",'Cover Sheet'!$AC$12="Chennai"))),(SUM($JM48:$LA48)/60),IF(('Cover Sheet'!$AC$6="8th"),(SUM($LS48:$MZ48)/50),"ERROR"))))))))))))</f>
        <is>
          <t/>
        </is>
      </c>
      <c r="E48" s="673" t="inlineStr">
        <f aca="false">IF(COUNT(F48:IC48)=0, "", (SUMIF($F$5:$IC$5,"Yes",F48:IC48)/SUMIF('Math Scores'!$F$5:$IC$5,"Yes",'Math Scores'!$F$2:$IC$2)))</f>
        <is>
          <t/>
        </is>
      </c>
      <c r="F48" s="408"/>
      <c r="G48" s="408"/>
      <c r="H48" s="408"/>
      <c r="I48" s="408"/>
      <c r="J48" s="408"/>
      <c r="K48" s="408"/>
      <c r="L48" s="408"/>
      <c r="M48" s="408"/>
      <c r="N48" s="408"/>
      <c r="O48" s="408"/>
      <c r="P48" s="408"/>
      <c r="Q48" s="408"/>
      <c r="R48" s="408"/>
      <c r="S48" s="408"/>
      <c r="T48" s="408"/>
      <c r="U48" s="408"/>
      <c r="V48" s="408"/>
      <c r="W48" s="674"/>
      <c r="X48" s="674"/>
      <c r="Y48" s="674"/>
      <c r="Z48" s="674"/>
      <c r="AA48" s="674"/>
      <c r="AB48" s="674"/>
      <c r="AC48" s="674"/>
      <c r="AD48" s="674"/>
      <c r="AE48" s="674"/>
      <c r="AF48" s="674"/>
      <c r="AG48" s="674"/>
      <c r="AH48" s="674"/>
      <c r="AI48" s="674"/>
      <c r="AJ48" s="674"/>
      <c r="AK48" s="674"/>
      <c r="AL48" s="674"/>
      <c r="AM48" s="674"/>
      <c r="AN48" s="408"/>
      <c r="AO48" s="408"/>
      <c r="AP48" s="408"/>
      <c r="AQ48" s="408"/>
      <c r="AR48" s="408"/>
      <c r="AS48" s="408"/>
      <c r="AT48" s="408"/>
      <c r="AU48" s="408"/>
      <c r="AV48" s="408"/>
      <c r="AW48" s="408"/>
      <c r="AX48" s="408"/>
      <c r="AY48" s="408"/>
      <c r="AZ48" s="408"/>
      <c r="BA48" s="408"/>
      <c r="BB48" s="408"/>
      <c r="BC48" s="408"/>
      <c r="BD48" s="408"/>
      <c r="BE48" s="674"/>
      <c r="BF48" s="674"/>
      <c r="BG48" s="674"/>
      <c r="BH48" s="674"/>
      <c r="BI48" s="674"/>
      <c r="BJ48" s="674"/>
      <c r="BK48" s="674"/>
      <c r="BL48" s="674"/>
      <c r="BM48" s="674"/>
      <c r="BN48" s="674"/>
      <c r="BO48" s="674"/>
      <c r="BP48" s="674"/>
      <c r="BQ48" s="674"/>
      <c r="BR48" s="674"/>
      <c r="BS48" s="674"/>
      <c r="BT48" s="674"/>
      <c r="BU48" s="674"/>
      <c r="BV48" s="674"/>
      <c r="BW48" s="674"/>
      <c r="BX48" s="408"/>
      <c r="BY48" s="408"/>
      <c r="BZ48" s="408"/>
      <c r="CA48" s="408"/>
      <c r="CB48" s="408"/>
      <c r="CC48" s="408"/>
      <c r="CD48" s="408"/>
      <c r="CE48" s="408"/>
      <c r="CF48" s="408"/>
      <c r="CG48" s="408"/>
      <c r="CH48" s="408"/>
      <c r="CI48" s="408"/>
      <c r="CJ48" s="408"/>
      <c r="CK48" s="408"/>
      <c r="CL48" s="408"/>
      <c r="CM48" s="408"/>
      <c r="CN48" s="408"/>
      <c r="CO48" s="408"/>
      <c r="CP48" s="408"/>
      <c r="CQ48" s="408"/>
      <c r="CR48" s="674"/>
      <c r="CS48" s="674"/>
      <c r="CT48" s="674"/>
      <c r="CU48" s="674"/>
      <c r="CV48" s="674"/>
      <c r="CW48" s="674"/>
      <c r="CX48" s="674"/>
      <c r="CY48" s="674"/>
      <c r="CZ48" s="674"/>
      <c r="DA48" s="674"/>
      <c r="DB48" s="674"/>
      <c r="DC48" s="674"/>
      <c r="DD48" s="674"/>
      <c r="DE48" s="674"/>
      <c r="DF48" s="674"/>
      <c r="DG48" s="674"/>
      <c r="DH48" s="674"/>
      <c r="DI48" s="674"/>
      <c r="DJ48" s="674"/>
      <c r="DK48" s="674"/>
      <c r="DL48" s="674"/>
      <c r="DM48" s="674"/>
      <c r="DN48" s="674"/>
      <c r="DO48" s="408"/>
      <c r="DP48" s="408"/>
      <c r="DQ48" s="408"/>
      <c r="DR48" s="408"/>
      <c r="DS48" s="408"/>
      <c r="DT48" s="408"/>
      <c r="DU48" s="408"/>
      <c r="DV48" s="408"/>
      <c r="DW48" s="408"/>
      <c r="DX48" s="408"/>
      <c r="DY48" s="408"/>
      <c r="DZ48" s="408"/>
      <c r="EA48" s="408"/>
      <c r="EB48" s="408"/>
      <c r="EC48" s="408"/>
      <c r="ED48" s="408"/>
      <c r="EE48" s="408"/>
      <c r="EF48" s="408"/>
      <c r="EG48" s="408"/>
      <c r="EH48" s="408"/>
      <c r="EI48" s="408"/>
      <c r="EJ48" s="408"/>
      <c r="EK48" s="408"/>
      <c r="EL48" s="408"/>
      <c r="EM48" s="408"/>
      <c r="EN48" s="408"/>
      <c r="EO48" s="674"/>
      <c r="EP48" s="674"/>
      <c r="EQ48" s="674"/>
      <c r="ER48" s="674"/>
      <c r="ES48" s="674"/>
      <c r="ET48" s="674"/>
      <c r="EU48" s="674"/>
      <c r="EV48" s="674"/>
      <c r="EW48" s="674"/>
      <c r="EX48" s="674"/>
      <c r="EY48" s="674"/>
      <c r="EZ48" s="674"/>
      <c r="FA48" s="674"/>
      <c r="FB48" s="674"/>
      <c r="FC48" s="674"/>
      <c r="FD48" s="674"/>
      <c r="FE48" s="674"/>
      <c r="FF48" s="674"/>
      <c r="FG48" s="674"/>
      <c r="FH48" s="674"/>
      <c r="FI48" s="674"/>
      <c r="FJ48" s="674"/>
      <c r="FK48" s="408"/>
      <c r="FL48" s="408"/>
      <c r="FM48" s="408"/>
      <c r="FN48" s="408"/>
      <c r="FO48" s="408"/>
      <c r="FP48" s="408"/>
      <c r="FQ48" s="408"/>
      <c r="FR48" s="408"/>
      <c r="FS48" s="408"/>
      <c r="FT48" s="408"/>
      <c r="FU48" s="408"/>
      <c r="FV48" s="408"/>
      <c r="FW48" s="408"/>
      <c r="FX48" s="408"/>
      <c r="FY48" s="408"/>
      <c r="FZ48" s="408"/>
      <c r="GA48" s="408"/>
      <c r="GB48" s="408"/>
      <c r="GC48" s="408"/>
      <c r="GD48" s="408"/>
      <c r="GE48" s="408"/>
      <c r="GF48" s="408"/>
      <c r="GG48" s="408"/>
      <c r="GH48" s="408"/>
      <c r="GI48" s="408"/>
      <c r="GJ48" s="674"/>
      <c r="GK48" s="674"/>
      <c r="GL48" s="674"/>
      <c r="GM48" s="674"/>
      <c r="GN48" s="674"/>
      <c r="GO48" s="674"/>
      <c r="GP48" s="674"/>
      <c r="GQ48" s="674"/>
      <c r="GR48" s="674"/>
      <c r="GS48" s="674"/>
      <c r="GT48" s="674"/>
      <c r="GU48" s="674"/>
      <c r="GV48" s="674"/>
      <c r="GW48" s="674"/>
      <c r="GX48" s="674"/>
      <c r="GY48" s="674"/>
      <c r="GZ48" s="674"/>
      <c r="HA48" s="674"/>
      <c r="HB48" s="674"/>
      <c r="HC48" s="674"/>
      <c r="HD48" s="674"/>
      <c r="HE48" s="674"/>
      <c r="HF48" s="674"/>
      <c r="HG48" s="674"/>
      <c r="HH48" s="674"/>
      <c r="HI48" s="674"/>
      <c r="HJ48" s="408"/>
      <c r="HK48" s="408"/>
      <c r="HL48" s="408"/>
      <c r="HM48" s="408"/>
      <c r="HN48" s="408"/>
      <c r="HO48" s="408"/>
      <c r="HP48" s="408"/>
      <c r="HQ48" s="408"/>
      <c r="HR48" s="408"/>
      <c r="HS48" s="408"/>
      <c r="HT48" s="408"/>
      <c r="HU48" s="408"/>
      <c r="HV48" s="408"/>
      <c r="HW48" s="408"/>
      <c r="HX48" s="408"/>
      <c r="HY48" s="408"/>
      <c r="HZ48" s="408"/>
      <c r="IA48" s="408"/>
      <c r="IB48" s="408"/>
      <c r="IC48" s="408"/>
      <c r="ID48" s="675"/>
      <c r="IE48" s="676"/>
      <c r="IF48" s="677"/>
      <c r="IG48" s="677"/>
      <c r="IH48" s="678"/>
      <c r="II48" s="678"/>
      <c r="IJ48" s="678"/>
      <c r="IK48" s="678"/>
      <c r="IL48" s="678"/>
      <c r="IM48" s="678"/>
      <c r="IN48" s="678"/>
      <c r="IO48" s="678"/>
      <c r="IP48" s="678"/>
      <c r="IQ48" s="678"/>
      <c r="IR48" s="678"/>
      <c r="IS48" s="678"/>
      <c r="IT48" s="678"/>
      <c r="IU48" s="678"/>
      <c r="IV48" s="677"/>
      <c r="IW48" s="677"/>
      <c r="IX48" s="677"/>
      <c r="IY48" s="677"/>
      <c r="IZ48" s="677"/>
      <c r="JA48" s="677"/>
      <c r="JB48" s="677"/>
      <c r="JC48" s="677"/>
      <c r="JD48" s="677"/>
      <c r="JE48" s="677"/>
      <c r="JF48" s="677"/>
      <c r="JG48" s="677"/>
      <c r="JH48" s="677"/>
      <c r="JI48" s="677"/>
      <c r="JJ48" s="677"/>
      <c r="JK48" s="677"/>
      <c r="JL48" s="677"/>
      <c r="JM48" s="678"/>
      <c r="JN48" s="678"/>
      <c r="JO48" s="678"/>
      <c r="JP48" s="678"/>
      <c r="JQ48" s="678"/>
      <c r="JR48" s="678"/>
      <c r="JS48" s="678"/>
      <c r="JT48" s="678"/>
      <c r="JU48" s="678"/>
      <c r="JV48" s="678"/>
      <c r="JW48" s="678"/>
      <c r="JX48" s="678"/>
      <c r="JY48" s="678"/>
      <c r="JZ48" s="678"/>
      <c r="KA48" s="678"/>
      <c r="KB48" s="678"/>
      <c r="KC48" s="678"/>
      <c r="KD48" s="678"/>
      <c r="KE48" s="678"/>
      <c r="KF48" s="678"/>
      <c r="KG48" s="678"/>
      <c r="KH48" s="677"/>
      <c r="KI48" s="677"/>
      <c r="KJ48" s="677"/>
      <c r="KK48" s="677"/>
      <c r="KL48" s="677"/>
      <c r="KM48" s="677"/>
      <c r="KN48" s="677"/>
      <c r="KO48" s="677"/>
      <c r="KP48" s="677"/>
      <c r="KQ48" s="677"/>
      <c r="KR48" s="677"/>
      <c r="KS48" s="677"/>
      <c r="KT48" s="677"/>
      <c r="KU48" s="677"/>
      <c r="KV48" s="677"/>
      <c r="KW48" s="677"/>
      <c r="KX48" s="677"/>
      <c r="KY48" s="677"/>
      <c r="KZ48" s="677"/>
      <c r="LA48" s="677"/>
      <c r="LB48" s="678"/>
      <c r="LC48" s="678"/>
      <c r="LD48" s="678"/>
      <c r="LE48" s="678"/>
      <c r="LF48" s="678"/>
      <c r="LG48" s="678"/>
      <c r="LH48" s="678"/>
      <c r="LI48" s="678"/>
      <c r="LJ48" s="678"/>
      <c r="LK48" s="678"/>
      <c r="LL48" s="678"/>
      <c r="LM48" s="678"/>
      <c r="LN48" s="678"/>
      <c r="LO48" s="678"/>
      <c r="LP48" s="678"/>
      <c r="LQ48" s="678"/>
      <c r="LR48" s="678"/>
      <c r="LS48" s="677"/>
      <c r="LT48" s="677"/>
      <c r="LU48" s="677"/>
      <c r="LV48" s="677"/>
      <c r="LW48" s="677"/>
      <c r="LX48" s="677"/>
      <c r="LY48" s="677"/>
      <c r="LZ48" s="677"/>
      <c r="MA48" s="677"/>
      <c r="MB48" s="677"/>
      <c r="MC48" s="677"/>
      <c r="MD48" s="677"/>
      <c r="ME48" s="677"/>
      <c r="MF48" s="677"/>
      <c r="MG48" s="677"/>
      <c r="MH48" s="677"/>
      <c r="MI48" s="677"/>
      <c r="MJ48" s="678"/>
      <c r="MK48" s="678"/>
      <c r="ML48" s="678"/>
      <c r="MM48" s="678"/>
      <c r="MN48" s="678"/>
      <c r="MO48" s="678"/>
      <c r="MP48" s="678"/>
      <c r="MQ48" s="678"/>
      <c r="MR48" s="678"/>
      <c r="MS48" s="678"/>
      <c r="MT48" s="678"/>
      <c r="MU48" s="678"/>
      <c r="MV48" s="678"/>
      <c r="MW48" s="678"/>
      <c r="MX48" s="678"/>
      <c r="MY48" s="678"/>
      <c r="MZ48" s="678"/>
    </row>
    <row r="49" customFormat="false" ht="12.75" hidden="false" customHeight="false" outlineLevel="0" collapsed="false">
      <c r="A49" s="672" t="n">
        <v>41</v>
      </c>
      <c r="B49" s="228" t="inlineStr">
        <f aca="false">'English Scores- Leveled papers'!B47</f>
        <is>
          <t/>
        </is>
      </c>
      <c r="C49" s="228" t="str">
        <f aca="false">IF(D49="","",IF(D49&gt;0.9,"A1",IF(D49&gt;0.8,"A2",IF(D49&gt;0.7,"B1",IF(D49&gt;0.6,"B2",IF(D49&gt;0.5,"C1",IF(D49&gt;0.4,"C2",IF(D49&gt;0.32,"D",IF(D49&gt;0.2,"E1","E2")))))))))</f>
        <v/>
      </c>
      <c r="D49" s="673" t="inlineStr">
        <f aca="false">IF(B49="","",IF(COUNT(F49:MZ49)=0,"",IF(('Cover Sheet'!$AC$6="1st"),(SUM($F49:$AM49)/50),IF(('Cover Sheet'!$AC$6="2nd"),(SUM($AN49:$BW49)/50),IF(('Cover Sheet'!$AC$6="3rd"),(SUM($BX49:$DN49)/50),IF(('Cover Sheet'!$AC$6="4th"),(SUM($DO49:$FJ49)/60),IF(('Cover Sheet'!$AC$6="5th"),(SUM($FK49:HI49)/60),IF((AND('Cover Sheet'!$AC$6="6th",OR('Cover Sheet'!$AC$12="Bombay",'Cover Sheet'!$AC$12="Pune"))),(SUM($HJ49:$JL49)/85),IF((AND('Cover Sheet'!$AC$6="6th",OR('Cover Sheet'!$AC$12="Delhi",'Cover Sheet'!$AC$12="Chennai"))),(SUM($HJ49:$IU49)/60),IF((AND('Cover Sheet'!$AC$6="7th",OR('Cover Sheet'!$AC$12="Bombay",'Cover Sheet'!$AC$12="Pune"))),(SUM($JM49:$LR49)/85),IF((AND('Cover Sheet'!$AC$6="7th",OR('Cover Sheet'!$AC$12="Delhi",'Cover Sheet'!$AC$12="Chennai"))),(SUM($JM49:$LA49)/60),IF(('Cover Sheet'!$AC$6="8th"),(SUM($LS49:$MZ49)/50),"ERROR"))))))))))))</f>
        <is>
          <t/>
        </is>
      </c>
      <c r="E49" s="673" t="inlineStr">
        <f aca="false">IF(COUNT(F49:IC49)=0, "", (SUMIF($F$5:$IC$5,"Yes",F49:IC49)/SUMIF('Math Scores'!$F$5:$IC$5,"Yes",'Math Scores'!$F$2:$IC$2)))</f>
        <is>
          <t/>
        </is>
      </c>
      <c r="F49" s="408"/>
      <c r="G49" s="408"/>
      <c r="H49" s="408"/>
      <c r="I49" s="408"/>
      <c r="J49" s="408"/>
      <c r="K49" s="408"/>
      <c r="L49" s="408"/>
      <c r="M49" s="408"/>
      <c r="N49" s="408"/>
      <c r="O49" s="408"/>
      <c r="P49" s="408"/>
      <c r="Q49" s="408"/>
      <c r="R49" s="408"/>
      <c r="S49" s="408"/>
      <c r="T49" s="408"/>
      <c r="U49" s="408"/>
      <c r="V49" s="408"/>
      <c r="W49" s="674"/>
      <c r="X49" s="674"/>
      <c r="Y49" s="674"/>
      <c r="Z49" s="674"/>
      <c r="AA49" s="674"/>
      <c r="AB49" s="674"/>
      <c r="AC49" s="674"/>
      <c r="AD49" s="674"/>
      <c r="AE49" s="674"/>
      <c r="AF49" s="674"/>
      <c r="AG49" s="674"/>
      <c r="AH49" s="674"/>
      <c r="AI49" s="674"/>
      <c r="AJ49" s="674"/>
      <c r="AK49" s="674"/>
      <c r="AL49" s="674"/>
      <c r="AM49" s="674"/>
      <c r="AN49" s="408"/>
      <c r="AO49" s="408"/>
      <c r="AP49" s="408"/>
      <c r="AQ49" s="408"/>
      <c r="AR49" s="408"/>
      <c r="AS49" s="408"/>
      <c r="AT49" s="408"/>
      <c r="AU49" s="408"/>
      <c r="AV49" s="408"/>
      <c r="AW49" s="408"/>
      <c r="AX49" s="408"/>
      <c r="AY49" s="408"/>
      <c r="AZ49" s="408"/>
      <c r="BA49" s="408"/>
      <c r="BB49" s="408"/>
      <c r="BC49" s="408"/>
      <c r="BD49" s="408"/>
      <c r="BE49" s="674"/>
      <c r="BF49" s="674"/>
      <c r="BG49" s="674"/>
      <c r="BH49" s="674"/>
      <c r="BI49" s="674"/>
      <c r="BJ49" s="674"/>
      <c r="BK49" s="674"/>
      <c r="BL49" s="674"/>
      <c r="BM49" s="674"/>
      <c r="BN49" s="674"/>
      <c r="BO49" s="674"/>
      <c r="BP49" s="674"/>
      <c r="BQ49" s="674"/>
      <c r="BR49" s="674"/>
      <c r="BS49" s="674"/>
      <c r="BT49" s="674"/>
      <c r="BU49" s="674"/>
      <c r="BV49" s="674"/>
      <c r="BW49" s="674"/>
      <c r="BX49" s="408"/>
      <c r="BY49" s="408"/>
      <c r="BZ49" s="408"/>
      <c r="CA49" s="408"/>
      <c r="CB49" s="408"/>
      <c r="CC49" s="408"/>
      <c r="CD49" s="408"/>
      <c r="CE49" s="408"/>
      <c r="CF49" s="408"/>
      <c r="CG49" s="408"/>
      <c r="CH49" s="408"/>
      <c r="CI49" s="408"/>
      <c r="CJ49" s="408"/>
      <c r="CK49" s="408"/>
      <c r="CL49" s="408"/>
      <c r="CM49" s="408"/>
      <c r="CN49" s="408"/>
      <c r="CO49" s="408"/>
      <c r="CP49" s="408"/>
      <c r="CQ49" s="408"/>
      <c r="CR49" s="674"/>
      <c r="CS49" s="674"/>
      <c r="CT49" s="674"/>
      <c r="CU49" s="674"/>
      <c r="CV49" s="674"/>
      <c r="CW49" s="674"/>
      <c r="CX49" s="674"/>
      <c r="CY49" s="674"/>
      <c r="CZ49" s="674"/>
      <c r="DA49" s="674"/>
      <c r="DB49" s="674"/>
      <c r="DC49" s="674"/>
      <c r="DD49" s="674"/>
      <c r="DE49" s="674"/>
      <c r="DF49" s="674"/>
      <c r="DG49" s="674"/>
      <c r="DH49" s="674"/>
      <c r="DI49" s="674"/>
      <c r="DJ49" s="674"/>
      <c r="DK49" s="674"/>
      <c r="DL49" s="674"/>
      <c r="DM49" s="674"/>
      <c r="DN49" s="674"/>
      <c r="DO49" s="408"/>
      <c r="DP49" s="408"/>
      <c r="DQ49" s="408"/>
      <c r="DR49" s="408"/>
      <c r="DS49" s="408"/>
      <c r="DT49" s="408"/>
      <c r="DU49" s="408"/>
      <c r="DV49" s="408"/>
      <c r="DW49" s="408"/>
      <c r="DX49" s="408"/>
      <c r="DY49" s="408"/>
      <c r="DZ49" s="408"/>
      <c r="EA49" s="408"/>
      <c r="EB49" s="408"/>
      <c r="EC49" s="408"/>
      <c r="ED49" s="408"/>
      <c r="EE49" s="408"/>
      <c r="EF49" s="408"/>
      <c r="EG49" s="408"/>
      <c r="EH49" s="408"/>
      <c r="EI49" s="408"/>
      <c r="EJ49" s="408"/>
      <c r="EK49" s="408"/>
      <c r="EL49" s="408"/>
      <c r="EM49" s="408"/>
      <c r="EN49" s="408"/>
      <c r="EO49" s="674"/>
      <c r="EP49" s="674"/>
      <c r="EQ49" s="674"/>
      <c r="ER49" s="674"/>
      <c r="ES49" s="674"/>
      <c r="ET49" s="674"/>
      <c r="EU49" s="674"/>
      <c r="EV49" s="674"/>
      <c r="EW49" s="674"/>
      <c r="EX49" s="674"/>
      <c r="EY49" s="674"/>
      <c r="EZ49" s="674"/>
      <c r="FA49" s="674"/>
      <c r="FB49" s="674"/>
      <c r="FC49" s="674"/>
      <c r="FD49" s="674"/>
      <c r="FE49" s="674"/>
      <c r="FF49" s="674"/>
      <c r="FG49" s="674"/>
      <c r="FH49" s="674"/>
      <c r="FI49" s="674"/>
      <c r="FJ49" s="674"/>
      <c r="FK49" s="408"/>
      <c r="FL49" s="408"/>
      <c r="FM49" s="408"/>
      <c r="FN49" s="408"/>
      <c r="FO49" s="408"/>
      <c r="FP49" s="408"/>
      <c r="FQ49" s="408"/>
      <c r="FR49" s="408"/>
      <c r="FS49" s="408"/>
      <c r="FT49" s="408"/>
      <c r="FU49" s="408"/>
      <c r="FV49" s="408"/>
      <c r="FW49" s="408"/>
      <c r="FX49" s="408"/>
      <c r="FY49" s="408"/>
      <c r="FZ49" s="408"/>
      <c r="GA49" s="408"/>
      <c r="GB49" s="408"/>
      <c r="GC49" s="408"/>
      <c r="GD49" s="408"/>
      <c r="GE49" s="408"/>
      <c r="GF49" s="408"/>
      <c r="GG49" s="408"/>
      <c r="GH49" s="408"/>
      <c r="GI49" s="408"/>
      <c r="GJ49" s="674"/>
      <c r="GK49" s="674"/>
      <c r="GL49" s="674"/>
      <c r="GM49" s="674"/>
      <c r="GN49" s="674"/>
      <c r="GO49" s="674"/>
      <c r="GP49" s="674"/>
      <c r="GQ49" s="674"/>
      <c r="GR49" s="674"/>
      <c r="GS49" s="674"/>
      <c r="GT49" s="674"/>
      <c r="GU49" s="674"/>
      <c r="GV49" s="674"/>
      <c r="GW49" s="674"/>
      <c r="GX49" s="674"/>
      <c r="GY49" s="674"/>
      <c r="GZ49" s="674"/>
      <c r="HA49" s="674"/>
      <c r="HB49" s="674"/>
      <c r="HC49" s="674"/>
      <c r="HD49" s="674"/>
      <c r="HE49" s="674"/>
      <c r="HF49" s="674"/>
      <c r="HG49" s="674"/>
      <c r="HH49" s="674"/>
      <c r="HI49" s="674"/>
      <c r="HJ49" s="408"/>
      <c r="HK49" s="408"/>
      <c r="HL49" s="408"/>
      <c r="HM49" s="408"/>
      <c r="HN49" s="408"/>
      <c r="HO49" s="408"/>
      <c r="HP49" s="408"/>
      <c r="HQ49" s="408"/>
      <c r="HR49" s="408"/>
      <c r="HS49" s="408"/>
      <c r="HT49" s="408"/>
      <c r="HU49" s="408"/>
      <c r="HV49" s="408"/>
      <c r="HW49" s="408"/>
      <c r="HX49" s="408"/>
      <c r="HY49" s="408"/>
      <c r="HZ49" s="408"/>
      <c r="IA49" s="408"/>
      <c r="IB49" s="408"/>
      <c r="IC49" s="408"/>
      <c r="ID49" s="675"/>
      <c r="IE49" s="676"/>
      <c r="IF49" s="677"/>
      <c r="IG49" s="677"/>
      <c r="IH49" s="678"/>
      <c r="II49" s="678"/>
      <c r="IJ49" s="678"/>
      <c r="IK49" s="678"/>
      <c r="IL49" s="678"/>
      <c r="IM49" s="678"/>
      <c r="IN49" s="678"/>
      <c r="IO49" s="678"/>
      <c r="IP49" s="678"/>
      <c r="IQ49" s="678"/>
      <c r="IR49" s="678"/>
      <c r="IS49" s="678"/>
      <c r="IT49" s="678"/>
      <c r="IU49" s="678"/>
      <c r="IV49" s="677"/>
      <c r="IW49" s="677"/>
      <c r="IX49" s="677"/>
      <c r="IY49" s="677"/>
      <c r="IZ49" s="677"/>
      <c r="JA49" s="677"/>
      <c r="JB49" s="677"/>
      <c r="JC49" s="677"/>
      <c r="JD49" s="677"/>
      <c r="JE49" s="677"/>
      <c r="JF49" s="677"/>
      <c r="JG49" s="677"/>
      <c r="JH49" s="677"/>
      <c r="JI49" s="677"/>
      <c r="JJ49" s="677"/>
      <c r="JK49" s="677"/>
      <c r="JL49" s="677"/>
      <c r="JM49" s="678"/>
      <c r="JN49" s="678"/>
      <c r="JO49" s="678"/>
      <c r="JP49" s="678"/>
      <c r="JQ49" s="678"/>
      <c r="JR49" s="678"/>
      <c r="JS49" s="678"/>
      <c r="JT49" s="678"/>
      <c r="JU49" s="678"/>
      <c r="JV49" s="678"/>
      <c r="JW49" s="678"/>
      <c r="JX49" s="678"/>
      <c r="JY49" s="678"/>
      <c r="JZ49" s="678"/>
      <c r="KA49" s="678"/>
      <c r="KB49" s="678"/>
      <c r="KC49" s="678"/>
      <c r="KD49" s="678"/>
      <c r="KE49" s="678"/>
      <c r="KF49" s="678"/>
      <c r="KG49" s="678"/>
      <c r="KH49" s="677"/>
      <c r="KI49" s="677"/>
      <c r="KJ49" s="677"/>
      <c r="KK49" s="677"/>
      <c r="KL49" s="677"/>
      <c r="KM49" s="677"/>
      <c r="KN49" s="677"/>
      <c r="KO49" s="677"/>
      <c r="KP49" s="677"/>
      <c r="KQ49" s="677"/>
      <c r="KR49" s="677"/>
      <c r="KS49" s="677"/>
      <c r="KT49" s="677"/>
      <c r="KU49" s="677"/>
      <c r="KV49" s="677"/>
      <c r="KW49" s="677"/>
      <c r="KX49" s="677"/>
      <c r="KY49" s="677"/>
      <c r="KZ49" s="677"/>
      <c r="LA49" s="677"/>
      <c r="LB49" s="678"/>
      <c r="LC49" s="678"/>
      <c r="LD49" s="678"/>
      <c r="LE49" s="678"/>
      <c r="LF49" s="678"/>
      <c r="LG49" s="678"/>
      <c r="LH49" s="678"/>
      <c r="LI49" s="678"/>
      <c r="LJ49" s="678"/>
      <c r="LK49" s="678"/>
      <c r="LL49" s="678"/>
      <c r="LM49" s="678"/>
      <c r="LN49" s="678"/>
      <c r="LO49" s="678"/>
      <c r="LP49" s="678"/>
      <c r="LQ49" s="678"/>
      <c r="LR49" s="678"/>
      <c r="LS49" s="677"/>
      <c r="LT49" s="677"/>
      <c r="LU49" s="677"/>
      <c r="LV49" s="677"/>
      <c r="LW49" s="677"/>
      <c r="LX49" s="677"/>
      <c r="LY49" s="677"/>
      <c r="LZ49" s="677"/>
      <c r="MA49" s="677"/>
      <c r="MB49" s="677"/>
      <c r="MC49" s="677"/>
      <c r="MD49" s="677"/>
      <c r="ME49" s="677"/>
      <c r="MF49" s="677"/>
      <c r="MG49" s="677"/>
      <c r="MH49" s="677"/>
      <c r="MI49" s="677"/>
      <c r="MJ49" s="678"/>
      <c r="MK49" s="678"/>
      <c r="ML49" s="678"/>
      <c r="MM49" s="678"/>
      <c r="MN49" s="678"/>
      <c r="MO49" s="678"/>
      <c r="MP49" s="678"/>
      <c r="MQ49" s="678"/>
      <c r="MR49" s="678"/>
      <c r="MS49" s="678"/>
      <c r="MT49" s="678"/>
      <c r="MU49" s="678"/>
      <c r="MV49" s="678"/>
      <c r="MW49" s="678"/>
      <c r="MX49" s="678"/>
      <c r="MY49" s="678"/>
      <c r="MZ49" s="678"/>
    </row>
    <row r="50" customFormat="false" ht="12.75" hidden="false" customHeight="false" outlineLevel="0" collapsed="false">
      <c r="A50" s="672" t="n">
        <v>42</v>
      </c>
      <c r="B50" s="228" t="inlineStr">
        <f aca="false">'English Scores- Leveled papers'!B48</f>
        <is>
          <t/>
        </is>
      </c>
      <c r="C50" s="228" t="str">
        <f aca="false">IF(D50="","",IF(D50&gt;0.9,"A1",IF(D50&gt;0.8,"A2",IF(D50&gt;0.7,"B1",IF(D50&gt;0.6,"B2",IF(D50&gt;0.5,"C1",IF(D50&gt;0.4,"C2",IF(D50&gt;0.32,"D",IF(D50&gt;0.2,"E1","E2")))))))))</f>
        <v/>
      </c>
      <c r="D50" s="673" t="inlineStr">
        <f aca="false">IF(B50="","",IF(COUNT(F50:MZ50)=0,"",IF(('Cover Sheet'!$AC$6="1st"),(SUM($F50:$AM50)/50),IF(('Cover Sheet'!$AC$6="2nd"),(SUM($AN50:$BW50)/50),IF(('Cover Sheet'!$AC$6="3rd"),(SUM($BX50:$DN50)/50),IF(('Cover Sheet'!$AC$6="4th"),(SUM($DO50:$FJ50)/60),IF(('Cover Sheet'!$AC$6="5th"),(SUM($FK50:HI50)/60),IF((AND('Cover Sheet'!$AC$6="6th",OR('Cover Sheet'!$AC$12="Bombay",'Cover Sheet'!$AC$12="Pune"))),(SUM($HJ50:$JL50)/85),IF((AND('Cover Sheet'!$AC$6="6th",OR('Cover Sheet'!$AC$12="Delhi",'Cover Sheet'!$AC$12="Chennai"))),(SUM($HJ50:$IU50)/60),IF((AND('Cover Sheet'!$AC$6="7th",OR('Cover Sheet'!$AC$12="Bombay",'Cover Sheet'!$AC$12="Pune"))),(SUM($JM50:$LR50)/85),IF((AND('Cover Sheet'!$AC$6="7th",OR('Cover Sheet'!$AC$12="Delhi",'Cover Sheet'!$AC$12="Chennai"))),(SUM($JM50:$LA50)/60),IF(('Cover Sheet'!$AC$6="8th"),(SUM($LS50:$MZ50)/50),"ERROR"))))))))))))</f>
        <is>
          <t/>
        </is>
      </c>
      <c r="E50" s="673" t="inlineStr">
        <f aca="false">IF(COUNT(F50:IC50)=0, "", (SUMIF($F$5:$IC$5,"Yes",F50:IC50)/SUMIF('Math Scores'!$F$5:$IC$5,"Yes",'Math Scores'!$F$2:$IC$2)))</f>
        <is>
          <t/>
        </is>
      </c>
      <c r="F50" s="408"/>
      <c r="G50" s="408"/>
      <c r="H50" s="408"/>
      <c r="I50" s="408"/>
      <c r="J50" s="408"/>
      <c r="K50" s="408"/>
      <c r="L50" s="408"/>
      <c r="M50" s="408"/>
      <c r="N50" s="408"/>
      <c r="O50" s="408"/>
      <c r="P50" s="408"/>
      <c r="Q50" s="408"/>
      <c r="R50" s="408"/>
      <c r="S50" s="408"/>
      <c r="T50" s="408"/>
      <c r="U50" s="408"/>
      <c r="V50" s="408"/>
      <c r="W50" s="674"/>
      <c r="X50" s="674"/>
      <c r="Y50" s="674"/>
      <c r="Z50" s="674"/>
      <c r="AA50" s="674"/>
      <c r="AB50" s="674"/>
      <c r="AC50" s="674"/>
      <c r="AD50" s="674"/>
      <c r="AE50" s="674"/>
      <c r="AF50" s="674"/>
      <c r="AG50" s="674"/>
      <c r="AH50" s="674"/>
      <c r="AI50" s="674"/>
      <c r="AJ50" s="674"/>
      <c r="AK50" s="674"/>
      <c r="AL50" s="674"/>
      <c r="AM50" s="674"/>
      <c r="AN50" s="408"/>
      <c r="AO50" s="408"/>
      <c r="AP50" s="408"/>
      <c r="AQ50" s="408"/>
      <c r="AR50" s="408"/>
      <c r="AS50" s="408"/>
      <c r="AT50" s="408"/>
      <c r="AU50" s="408"/>
      <c r="AV50" s="408"/>
      <c r="AW50" s="408"/>
      <c r="AX50" s="408"/>
      <c r="AY50" s="408"/>
      <c r="AZ50" s="408"/>
      <c r="BA50" s="408"/>
      <c r="BB50" s="408"/>
      <c r="BC50" s="408"/>
      <c r="BD50" s="408"/>
      <c r="BE50" s="674"/>
      <c r="BF50" s="674"/>
      <c r="BG50" s="674"/>
      <c r="BH50" s="674"/>
      <c r="BI50" s="674"/>
      <c r="BJ50" s="674"/>
      <c r="BK50" s="674"/>
      <c r="BL50" s="674"/>
      <c r="BM50" s="674"/>
      <c r="BN50" s="674"/>
      <c r="BO50" s="674"/>
      <c r="BP50" s="674"/>
      <c r="BQ50" s="674"/>
      <c r="BR50" s="674"/>
      <c r="BS50" s="674"/>
      <c r="BT50" s="674"/>
      <c r="BU50" s="674"/>
      <c r="BV50" s="674"/>
      <c r="BW50" s="674"/>
      <c r="BX50" s="408"/>
      <c r="BY50" s="408"/>
      <c r="BZ50" s="408"/>
      <c r="CA50" s="408"/>
      <c r="CB50" s="408"/>
      <c r="CC50" s="408"/>
      <c r="CD50" s="408"/>
      <c r="CE50" s="408"/>
      <c r="CF50" s="408"/>
      <c r="CG50" s="408"/>
      <c r="CH50" s="408"/>
      <c r="CI50" s="408"/>
      <c r="CJ50" s="408"/>
      <c r="CK50" s="408"/>
      <c r="CL50" s="408"/>
      <c r="CM50" s="408"/>
      <c r="CN50" s="408"/>
      <c r="CO50" s="408"/>
      <c r="CP50" s="408"/>
      <c r="CQ50" s="408"/>
      <c r="CR50" s="674"/>
      <c r="CS50" s="674"/>
      <c r="CT50" s="674"/>
      <c r="CU50" s="674"/>
      <c r="CV50" s="674"/>
      <c r="CW50" s="674"/>
      <c r="CX50" s="674"/>
      <c r="CY50" s="674"/>
      <c r="CZ50" s="674"/>
      <c r="DA50" s="674"/>
      <c r="DB50" s="674"/>
      <c r="DC50" s="674"/>
      <c r="DD50" s="674"/>
      <c r="DE50" s="674"/>
      <c r="DF50" s="674"/>
      <c r="DG50" s="674"/>
      <c r="DH50" s="674"/>
      <c r="DI50" s="674"/>
      <c r="DJ50" s="674"/>
      <c r="DK50" s="674"/>
      <c r="DL50" s="674"/>
      <c r="DM50" s="674"/>
      <c r="DN50" s="674"/>
      <c r="DO50" s="408"/>
      <c r="DP50" s="408"/>
      <c r="DQ50" s="408"/>
      <c r="DR50" s="408"/>
      <c r="DS50" s="408"/>
      <c r="DT50" s="408"/>
      <c r="DU50" s="408"/>
      <c r="DV50" s="408"/>
      <c r="DW50" s="408"/>
      <c r="DX50" s="408"/>
      <c r="DY50" s="408"/>
      <c r="DZ50" s="408"/>
      <c r="EA50" s="408"/>
      <c r="EB50" s="408"/>
      <c r="EC50" s="408"/>
      <c r="ED50" s="408"/>
      <c r="EE50" s="408"/>
      <c r="EF50" s="408"/>
      <c r="EG50" s="408"/>
      <c r="EH50" s="408"/>
      <c r="EI50" s="408"/>
      <c r="EJ50" s="408"/>
      <c r="EK50" s="408"/>
      <c r="EL50" s="408"/>
      <c r="EM50" s="408"/>
      <c r="EN50" s="408"/>
      <c r="EO50" s="674"/>
      <c r="EP50" s="674"/>
      <c r="EQ50" s="674"/>
      <c r="ER50" s="674"/>
      <c r="ES50" s="674"/>
      <c r="ET50" s="674"/>
      <c r="EU50" s="674"/>
      <c r="EV50" s="674"/>
      <c r="EW50" s="674"/>
      <c r="EX50" s="674"/>
      <c r="EY50" s="674"/>
      <c r="EZ50" s="674"/>
      <c r="FA50" s="674"/>
      <c r="FB50" s="674"/>
      <c r="FC50" s="674"/>
      <c r="FD50" s="674"/>
      <c r="FE50" s="674"/>
      <c r="FF50" s="674"/>
      <c r="FG50" s="674"/>
      <c r="FH50" s="674"/>
      <c r="FI50" s="674"/>
      <c r="FJ50" s="674"/>
      <c r="FK50" s="408"/>
      <c r="FL50" s="408"/>
      <c r="FM50" s="408"/>
      <c r="FN50" s="408"/>
      <c r="FO50" s="408"/>
      <c r="FP50" s="408"/>
      <c r="FQ50" s="408"/>
      <c r="FR50" s="408"/>
      <c r="FS50" s="408"/>
      <c r="FT50" s="408"/>
      <c r="FU50" s="408"/>
      <c r="FV50" s="408"/>
      <c r="FW50" s="408"/>
      <c r="FX50" s="408"/>
      <c r="FY50" s="408"/>
      <c r="FZ50" s="408"/>
      <c r="GA50" s="408"/>
      <c r="GB50" s="408"/>
      <c r="GC50" s="408"/>
      <c r="GD50" s="408"/>
      <c r="GE50" s="408"/>
      <c r="GF50" s="408"/>
      <c r="GG50" s="408"/>
      <c r="GH50" s="408"/>
      <c r="GI50" s="408"/>
      <c r="GJ50" s="674"/>
      <c r="GK50" s="674"/>
      <c r="GL50" s="674"/>
      <c r="GM50" s="674"/>
      <c r="GN50" s="674"/>
      <c r="GO50" s="674"/>
      <c r="GP50" s="674"/>
      <c r="GQ50" s="674"/>
      <c r="GR50" s="674"/>
      <c r="GS50" s="674"/>
      <c r="GT50" s="674"/>
      <c r="GU50" s="674"/>
      <c r="GV50" s="674"/>
      <c r="GW50" s="674"/>
      <c r="GX50" s="674"/>
      <c r="GY50" s="674"/>
      <c r="GZ50" s="674"/>
      <c r="HA50" s="674"/>
      <c r="HB50" s="674"/>
      <c r="HC50" s="674"/>
      <c r="HD50" s="674"/>
      <c r="HE50" s="674"/>
      <c r="HF50" s="674"/>
      <c r="HG50" s="674"/>
      <c r="HH50" s="674"/>
      <c r="HI50" s="674"/>
      <c r="HJ50" s="408"/>
      <c r="HK50" s="408"/>
      <c r="HL50" s="408"/>
      <c r="HM50" s="408"/>
      <c r="HN50" s="408"/>
      <c r="HO50" s="408"/>
      <c r="HP50" s="408"/>
      <c r="HQ50" s="408"/>
      <c r="HR50" s="408"/>
      <c r="HS50" s="408"/>
      <c r="HT50" s="408"/>
      <c r="HU50" s="408"/>
      <c r="HV50" s="408"/>
      <c r="HW50" s="408"/>
      <c r="HX50" s="408"/>
      <c r="HY50" s="408"/>
      <c r="HZ50" s="408"/>
      <c r="IA50" s="408"/>
      <c r="IB50" s="408"/>
      <c r="IC50" s="408"/>
      <c r="ID50" s="675"/>
      <c r="IE50" s="676"/>
      <c r="IF50" s="677"/>
      <c r="IG50" s="677"/>
      <c r="IH50" s="678"/>
      <c r="II50" s="678"/>
      <c r="IJ50" s="678"/>
      <c r="IK50" s="678"/>
      <c r="IL50" s="678"/>
      <c r="IM50" s="678"/>
      <c r="IN50" s="678"/>
      <c r="IO50" s="678"/>
      <c r="IP50" s="678"/>
      <c r="IQ50" s="678"/>
      <c r="IR50" s="678"/>
      <c r="IS50" s="678"/>
      <c r="IT50" s="678"/>
      <c r="IU50" s="678"/>
      <c r="IV50" s="677"/>
      <c r="IW50" s="677"/>
      <c r="IX50" s="677"/>
      <c r="IY50" s="677"/>
      <c r="IZ50" s="677"/>
      <c r="JA50" s="677"/>
      <c r="JB50" s="677"/>
      <c r="JC50" s="677"/>
      <c r="JD50" s="677"/>
      <c r="JE50" s="677"/>
      <c r="JF50" s="677"/>
      <c r="JG50" s="677"/>
      <c r="JH50" s="677"/>
      <c r="JI50" s="677"/>
      <c r="JJ50" s="677"/>
      <c r="JK50" s="677"/>
      <c r="JL50" s="677"/>
      <c r="JM50" s="678"/>
      <c r="JN50" s="678"/>
      <c r="JO50" s="678"/>
      <c r="JP50" s="678"/>
      <c r="JQ50" s="678"/>
      <c r="JR50" s="678"/>
      <c r="JS50" s="678"/>
      <c r="JT50" s="678"/>
      <c r="JU50" s="678"/>
      <c r="JV50" s="678"/>
      <c r="JW50" s="678"/>
      <c r="JX50" s="678"/>
      <c r="JY50" s="678"/>
      <c r="JZ50" s="678"/>
      <c r="KA50" s="678"/>
      <c r="KB50" s="678"/>
      <c r="KC50" s="678"/>
      <c r="KD50" s="678"/>
      <c r="KE50" s="678"/>
      <c r="KF50" s="678"/>
      <c r="KG50" s="678"/>
      <c r="KH50" s="677"/>
      <c r="KI50" s="677"/>
      <c r="KJ50" s="677"/>
      <c r="KK50" s="677"/>
      <c r="KL50" s="677"/>
      <c r="KM50" s="677"/>
      <c r="KN50" s="677"/>
      <c r="KO50" s="677"/>
      <c r="KP50" s="677"/>
      <c r="KQ50" s="677"/>
      <c r="KR50" s="677"/>
      <c r="KS50" s="677"/>
      <c r="KT50" s="677"/>
      <c r="KU50" s="677"/>
      <c r="KV50" s="677"/>
      <c r="KW50" s="677"/>
      <c r="KX50" s="677"/>
      <c r="KY50" s="677"/>
      <c r="KZ50" s="677"/>
      <c r="LA50" s="677"/>
      <c r="LB50" s="678"/>
      <c r="LC50" s="678"/>
      <c r="LD50" s="678"/>
      <c r="LE50" s="678"/>
      <c r="LF50" s="678"/>
      <c r="LG50" s="678"/>
      <c r="LH50" s="678"/>
      <c r="LI50" s="678"/>
      <c r="LJ50" s="678"/>
      <c r="LK50" s="678"/>
      <c r="LL50" s="678"/>
      <c r="LM50" s="678"/>
      <c r="LN50" s="678"/>
      <c r="LO50" s="678"/>
      <c r="LP50" s="678"/>
      <c r="LQ50" s="678"/>
      <c r="LR50" s="678"/>
      <c r="LS50" s="677"/>
      <c r="LT50" s="677"/>
      <c r="LU50" s="677"/>
      <c r="LV50" s="677"/>
      <c r="LW50" s="677"/>
      <c r="LX50" s="677"/>
      <c r="LY50" s="677"/>
      <c r="LZ50" s="677"/>
      <c r="MA50" s="677"/>
      <c r="MB50" s="677"/>
      <c r="MC50" s="677"/>
      <c r="MD50" s="677"/>
      <c r="ME50" s="677"/>
      <c r="MF50" s="677"/>
      <c r="MG50" s="677"/>
      <c r="MH50" s="677"/>
      <c r="MI50" s="677"/>
      <c r="MJ50" s="678"/>
      <c r="MK50" s="678"/>
      <c r="ML50" s="678"/>
      <c r="MM50" s="678"/>
      <c r="MN50" s="678"/>
      <c r="MO50" s="678"/>
      <c r="MP50" s="678"/>
      <c r="MQ50" s="678"/>
      <c r="MR50" s="678"/>
      <c r="MS50" s="678"/>
      <c r="MT50" s="678"/>
      <c r="MU50" s="678"/>
      <c r="MV50" s="678"/>
      <c r="MW50" s="678"/>
      <c r="MX50" s="678"/>
      <c r="MY50" s="678"/>
      <c r="MZ50" s="678"/>
    </row>
    <row r="51" customFormat="false" ht="12.75" hidden="false" customHeight="false" outlineLevel="0" collapsed="false">
      <c r="A51" s="672" t="n">
        <v>43</v>
      </c>
      <c r="B51" s="228" t="inlineStr">
        <f aca="false">'English Scores- Leveled papers'!B49</f>
        <is>
          <t/>
        </is>
      </c>
      <c r="C51" s="228" t="str">
        <f aca="false">IF(D51="","",IF(D51&gt;0.9,"A1",IF(D51&gt;0.8,"A2",IF(D51&gt;0.7,"B1",IF(D51&gt;0.6,"B2",IF(D51&gt;0.5,"C1",IF(D51&gt;0.4,"C2",IF(D51&gt;0.32,"D",IF(D51&gt;0.2,"E1","E2")))))))))</f>
        <v/>
      </c>
      <c r="D51" s="673" t="inlineStr">
        <f aca="false">IF(B51="","",IF(COUNT(F51:MZ51)=0,"",IF(('Cover Sheet'!$AC$6="1st"),(SUM($F51:$AM51)/50),IF(('Cover Sheet'!$AC$6="2nd"),(SUM($AN51:$BW51)/50),IF(('Cover Sheet'!$AC$6="3rd"),(SUM($BX51:$DN51)/50),IF(('Cover Sheet'!$AC$6="4th"),(SUM($DO51:$FJ51)/60),IF(('Cover Sheet'!$AC$6="5th"),(SUM($FK51:HI51)/60),IF((AND('Cover Sheet'!$AC$6="6th",OR('Cover Sheet'!$AC$12="Bombay",'Cover Sheet'!$AC$12="Pune"))),(SUM($HJ51:$JL51)/85),IF((AND('Cover Sheet'!$AC$6="6th",OR('Cover Sheet'!$AC$12="Delhi",'Cover Sheet'!$AC$12="Chennai"))),(SUM($HJ51:$IU51)/60),IF((AND('Cover Sheet'!$AC$6="7th",OR('Cover Sheet'!$AC$12="Bombay",'Cover Sheet'!$AC$12="Pune"))),(SUM($JM51:$LR51)/85),IF((AND('Cover Sheet'!$AC$6="7th",OR('Cover Sheet'!$AC$12="Delhi",'Cover Sheet'!$AC$12="Chennai"))),(SUM($JM51:$LA51)/60),IF(('Cover Sheet'!$AC$6="8th"),(SUM($LS51:$MZ51)/50),"ERROR"))))))))))))</f>
        <is>
          <t/>
        </is>
      </c>
      <c r="E51" s="673" t="inlineStr">
        <f aca="false">IF(COUNT(F51:IC51)=0, "", (SUMIF($F$5:$IC$5,"Yes",F51:IC51)/SUMIF('Math Scores'!$F$5:$IC$5,"Yes",'Math Scores'!$F$2:$IC$2)))</f>
        <is>
          <t/>
        </is>
      </c>
      <c r="F51" s="408"/>
      <c r="G51" s="408"/>
      <c r="H51" s="408"/>
      <c r="I51" s="408"/>
      <c r="J51" s="408"/>
      <c r="K51" s="408"/>
      <c r="L51" s="408"/>
      <c r="M51" s="408"/>
      <c r="N51" s="408"/>
      <c r="O51" s="408"/>
      <c r="P51" s="408"/>
      <c r="Q51" s="408"/>
      <c r="R51" s="408"/>
      <c r="S51" s="408"/>
      <c r="T51" s="408"/>
      <c r="U51" s="408"/>
      <c r="V51" s="408"/>
      <c r="W51" s="674"/>
      <c r="X51" s="674"/>
      <c r="Y51" s="674"/>
      <c r="Z51" s="674"/>
      <c r="AA51" s="674"/>
      <c r="AB51" s="674"/>
      <c r="AC51" s="674"/>
      <c r="AD51" s="674"/>
      <c r="AE51" s="674"/>
      <c r="AF51" s="674"/>
      <c r="AG51" s="674"/>
      <c r="AH51" s="674"/>
      <c r="AI51" s="674"/>
      <c r="AJ51" s="674"/>
      <c r="AK51" s="674"/>
      <c r="AL51" s="674"/>
      <c r="AM51" s="674"/>
      <c r="AN51" s="408"/>
      <c r="AO51" s="408"/>
      <c r="AP51" s="408"/>
      <c r="AQ51" s="408"/>
      <c r="AR51" s="408"/>
      <c r="AS51" s="408"/>
      <c r="AT51" s="408"/>
      <c r="AU51" s="408"/>
      <c r="AV51" s="408"/>
      <c r="AW51" s="408"/>
      <c r="AX51" s="408"/>
      <c r="AY51" s="408"/>
      <c r="AZ51" s="408"/>
      <c r="BA51" s="408"/>
      <c r="BB51" s="408"/>
      <c r="BC51" s="408"/>
      <c r="BD51" s="408"/>
      <c r="BE51" s="674"/>
      <c r="BF51" s="674"/>
      <c r="BG51" s="674"/>
      <c r="BH51" s="674"/>
      <c r="BI51" s="674"/>
      <c r="BJ51" s="674"/>
      <c r="BK51" s="674"/>
      <c r="BL51" s="674"/>
      <c r="BM51" s="674"/>
      <c r="BN51" s="674"/>
      <c r="BO51" s="674"/>
      <c r="BP51" s="674"/>
      <c r="BQ51" s="674"/>
      <c r="BR51" s="674"/>
      <c r="BS51" s="674"/>
      <c r="BT51" s="674"/>
      <c r="BU51" s="674"/>
      <c r="BV51" s="674"/>
      <c r="BW51" s="674"/>
      <c r="BX51" s="408"/>
      <c r="BY51" s="408"/>
      <c r="BZ51" s="408"/>
      <c r="CA51" s="408"/>
      <c r="CB51" s="408"/>
      <c r="CC51" s="408"/>
      <c r="CD51" s="408"/>
      <c r="CE51" s="408"/>
      <c r="CF51" s="408"/>
      <c r="CG51" s="408"/>
      <c r="CH51" s="408"/>
      <c r="CI51" s="408"/>
      <c r="CJ51" s="408"/>
      <c r="CK51" s="408"/>
      <c r="CL51" s="408"/>
      <c r="CM51" s="408"/>
      <c r="CN51" s="408"/>
      <c r="CO51" s="408"/>
      <c r="CP51" s="408"/>
      <c r="CQ51" s="408"/>
      <c r="CR51" s="674"/>
      <c r="CS51" s="674"/>
      <c r="CT51" s="674"/>
      <c r="CU51" s="674"/>
      <c r="CV51" s="674"/>
      <c r="CW51" s="674"/>
      <c r="CX51" s="674"/>
      <c r="CY51" s="674"/>
      <c r="CZ51" s="674"/>
      <c r="DA51" s="674"/>
      <c r="DB51" s="674"/>
      <c r="DC51" s="674"/>
      <c r="DD51" s="674"/>
      <c r="DE51" s="674"/>
      <c r="DF51" s="674"/>
      <c r="DG51" s="674"/>
      <c r="DH51" s="674"/>
      <c r="DI51" s="674"/>
      <c r="DJ51" s="674"/>
      <c r="DK51" s="674"/>
      <c r="DL51" s="674"/>
      <c r="DM51" s="674"/>
      <c r="DN51" s="674"/>
      <c r="DO51" s="408"/>
      <c r="DP51" s="408"/>
      <c r="DQ51" s="408"/>
      <c r="DR51" s="408"/>
      <c r="DS51" s="408"/>
      <c r="DT51" s="408"/>
      <c r="DU51" s="408"/>
      <c r="DV51" s="408"/>
      <c r="DW51" s="408"/>
      <c r="DX51" s="408"/>
      <c r="DY51" s="408"/>
      <c r="DZ51" s="408"/>
      <c r="EA51" s="408"/>
      <c r="EB51" s="408"/>
      <c r="EC51" s="408"/>
      <c r="ED51" s="408"/>
      <c r="EE51" s="408"/>
      <c r="EF51" s="408"/>
      <c r="EG51" s="408"/>
      <c r="EH51" s="408"/>
      <c r="EI51" s="408"/>
      <c r="EJ51" s="408"/>
      <c r="EK51" s="408"/>
      <c r="EL51" s="408"/>
      <c r="EM51" s="408"/>
      <c r="EN51" s="408"/>
      <c r="EO51" s="674"/>
      <c r="EP51" s="674"/>
      <c r="EQ51" s="674"/>
      <c r="ER51" s="674"/>
      <c r="ES51" s="674"/>
      <c r="ET51" s="674"/>
      <c r="EU51" s="674"/>
      <c r="EV51" s="674"/>
      <c r="EW51" s="674"/>
      <c r="EX51" s="674"/>
      <c r="EY51" s="674"/>
      <c r="EZ51" s="674"/>
      <c r="FA51" s="674"/>
      <c r="FB51" s="674"/>
      <c r="FC51" s="674"/>
      <c r="FD51" s="674"/>
      <c r="FE51" s="674"/>
      <c r="FF51" s="674"/>
      <c r="FG51" s="674"/>
      <c r="FH51" s="674"/>
      <c r="FI51" s="674"/>
      <c r="FJ51" s="674"/>
      <c r="FK51" s="408"/>
      <c r="FL51" s="408"/>
      <c r="FM51" s="408"/>
      <c r="FN51" s="408"/>
      <c r="FO51" s="408"/>
      <c r="FP51" s="408"/>
      <c r="FQ51" s="408"/>
      <c r="FR51" s="408"/>
      <c r="FS51" s="408"/>
      <c r="FT51" s="408"/>
      <c r="FU51" s="408"/>
      <c r="FV51" s="408"/>
      <c r="FW51" s="408"/>
      <c r="FX51" s="408"/>
      <c r="FY51" s="408"/>
      <c r="FZ51" s="408"/>
      <c r="GA51" s="408"/>
      <c r="GB51" s="408"/>
      <c r="GC51" s="408"/>
      <c r="GD51" s="408"/>
      <c r="GE51" s="408"/>
      <c r="GF51" s="408"/>
      <c r="GG51" s="408"/>
      <c r="GH51" s="408"/>
      <c r="GI51" s="408"/>
      <c r="GJ51" s="674"/>
      <c r="GK51" s="674"/>
      <c r="GL51" s="674"/>
      <c r="GM51" s="674"/>
      <c r="GN51" s="674"/>
      <c r="GO51" s="674"/>
      <c r="GP51" s="674"/>
      <c r="GQ51" s="674"/>
      <c r="GR51" s="674"/>
      <c r="GS51" s="674"/>
      <c r="GT51" s="674"/>
      <c r="GU51" s="674"/>
      <c r="GV51" s="674"/>
      <c r="GW51" s="674"/>
      <c r="GX51" s="674"/>
      <c r="GY51" s="674"/>
      <c r="GZ51" s="674"/>
      <c r="HA51" s="674"/>
      <c r="HB51" s="674"/>
      <c r="HC51" s="674"/>
      <c r="HD51" s="674"/>
      <c r="HE51" s="674"/>
      <c r="HF51" s="674"/>
      <c r="HG51" s="674"/>
      <c r="HH51" s="674"/>
      <c r="HI51" s="674"/>
      <c r="HJ51" s="408"/>
      <c r="HK51" s="408"/>
      <c r="HL51" s="408"/>
      <c r="HM51" s="408"/>
      <c r="HN51" s="408"/>
      <c r="HO51" s="408"/>
      <c r="HP51" s="408"/>
      <c r="HQ51" s="408"/>
      <c r="HR51" s="408"/>
      <c r="HS51" s="408"/>
      <c r="HT51" s="408"/>
      <c r="HU51" s="408"/>
      <c r="HV51" s="408"/>
      <c r="HW51" s="408"/>
      <c r="HX51" s="408"/>
      <c r="HY51" s="408"/>
      <c r="HZ51" s="408"/>
      <c r="IA51" s="408"/>
      <c r="IB51" s="408"/>
      <c r="IC51" s="408"/>
      <c r="ID51" s="675"/>
      <c r="IE51" s="676"/>
      <c r="IF51" s="677"/>
      <c r="IG51" s="677"/>
      <c r="IH51" s="678"/>
      <c r="II51" s="678"/>
      <c r="IJ51" s="678"/>
      <c r="IK51" s="678"/>
      <c r="IL51" s="678"/>
      <c r="IM51" s="678"/>
      <c r="IN51" s="678"/>
      <c r="IO51" s="678"/>
      <c r="IP51" s="678"/>
      <c r="IQ51" s="678"/>
      <c r="IR51" s="678"/>
      <c r="IS51" s="678"/>
      <c r="IT51" s="678"/>
      <c r="IU51" s="678"/>
      <c r="IV51" s="677"/>
      <c r="IW51" s="677"/>
      <c r="IX51" s="677"/>
      <c r="IY51" s="677"/>
      <c r="IZ51" s="677"/>
      <c r="JA51" s="677"/>
      <c r="JB51" s="677"/>
      <c r="JC51" s="677"/>
      <c r="JD51" s="677"/>
      <c r="JE51" s="677"/>
      <c r="JF51" s="677"/>
      <c r="JG51" s="677"/>
      <c r="JH51" s="677"/>
      <c r="JI51" s="677"/>
      <c r="JJ51" s="677"/>
      <c r="JK51" s="677"/>
      <c r="JL51" s="677"/>
      <c r="JM51" s="678"/>
      <c r="JN51" s="678"/>
      <c r="JO51" s="678"/>
      <c r="JP51" s="678"/>
      <c r="JQ51" s="678"/>
      <c r="JR51" s="678"/>
      <c r="JS51" s="678"/>
      <c r="JT51" s="678"/>
      <c r="JU51" s="678"/>
      <c r="JV51" s="678"/>
      <c r="JW51" s="678"/>
      <c r="JX51" s="678"/>
      <c r="JY51" s="678"/>
      <c r="JZ51" s="678"/>
      <c r="KA51" s="678"/>
      <c r="KB51" s="678"/>
      <c r="KC51" s="678"/>
      <c r="KD51" s="678"/>
      <c r="KE51" s="678"/>
      <c r="KF51" s="678"/>
      <c r="KG51" s="678"/>
      <c r="KH51" s="677"/>
      <c r="KI51" s="677"/>
      <c r="KJ51" s="677"/>
      <c r="KK51" s="677"/>
      <c r="KL51" s="677"/>
      <c r="KM51" s="677"/>
      <c r="KN51" s="677"/>
      <c r="KO51" s="677"/>
      <c r="KP51" s="677"/>
      <c r="KQ51" s="677"/>
      <c r="KR51" s="677"/>
      <c r="KS51" s="677"/>
      <c r="KT51" s="677"/>
      <c r="KU51" s="677"/>
      <c r="KV51" s="677"/>
      <c r="KW51" s="677"/>
      <c r="KX51" s="677"/>
      <c r="KY51" s="677"/>
      <c r="KZ51" s="677"/>
      <c r="LA51" s="677"/>
      <c r="LB51" s="678"/>
      <c r="LC51" s="678"/>
      <c r="LD51" s="678"/>
      <c r="LE51" s="678"/>
      <c r="LF51" s="678"/>
      <c r="LG51" s="678"/>
      <c r="LH51" s="678"/>
      <c r="LI51" s="678"/>
      <c r="LJ51" s="678"/>
      <c r="LK51" s="678"/>
      <c r="LL51" s="678"/>
      <c r="LM51" s="678"/>
      <c r="LN51" s="678"/>
      <c r="LO51" s="678"/>
      <c r="LP51" s="678"/>
      <c r="LQ51" s="678"/>
      <c r="LR51" s="678"/>
      <c r="LS51" s="677"/>
      <c r="LT51" s="677"/>
      <c r="LU51" s="677"/>
      <c r="LV51" s="677"/>
      <c r="LW51" s="677"/>
      <c r="LX51" s="677"/>
      <c r="LY51" s="677"/>
      <c r="LZ51" s="677"/>
      <c r="MA51" s="677"/>
      <c r="MB51" s="677"/>
      <c r="MC51" s="677"/>
      <c r="MD51" s="677"/>
      <c r="ME51" s="677"/>
      <c r="MF51" s="677"/>
      <c r="MG51" s="677"/>
      <c r="MH51" s="677"/>
      <c r="MI51" s="677"/>
      <c r="MJ51" s="678"/>
      <c r="MK51" s="678"/>
      <c r="ML51" s="678"/>
      <c r="MM51" s="678"/>
      <c r="MN51" s="678"/>
      <c r="MO51" s="678"/>
      <c r="MP51" s="678"/>
      <c r="MQ51" s="678"/>
      <c r="MR51" s="678"/>
      <c r="MS51" s="678"/>
      <c r="MT51" s="678"/>
      <c r="MU51" s="678"/>
      <c r="MV51" s="678"/>
      <c r="MW51" s="678"/>
      <c r="MX51" s="678"/>
      <c r="MY51" s="678"/>
      <c r="MZ51" s="678"/>
    </row>
    <row r="52" customFormat="false" ht="12.75" hidden="false" customHeight="false" outlineLevel="0" collapsed="false">
      <c r="A52" s="672" t="n">
        <v>44</v>
      </c>
      <c r="B52" s="228" t="inlineStr">
        <f aca="false">'English Scores- Leveled papers'!B50</f>
        <is>
          <t/>
        </is>
      </c>
      <c r="C52" s="228" t="str">
        <f aca="false">IF(D52="","",IF(D52&gt;0.9,"A1",IF(D52&gt;0.8,"A2",IF(D52&gt;0.7,"B1",IF(D52&gt;0.6,"B2",IF(D52&gt;0.5,"C1",IF(D52&gt;0.4,"C2",IF(D52&gt;0.32,"D",IF(D52&gt;0.2,"E1","E2")))))))))</f>
        <v/>
      </c>
      <c r="D52" s="673" t="inlineStr">
        <f aca="false">IF(B52="","",IF(COUNT(F52:MZ52)=0,"",IF(('Cover Sheet'!$AC$6="1st"),(SUM($F52:$AM52)/50),IF(('Cover Sheet'!$AC$6="2nd"),(SUM($AN52:$BW52)/50),IF(('Cover Sheet'!$AC$6="3rd"),(SUM($BX52:$DN52)/50),IF(('Cover Sheet'!$AC$6="4th"),(SUM($DO52:$FJ52)/60),IF(('Cover Sheet'!$AC$6="5th"),(SUM($FK52:HI52)/60),IF((AND('Cover Sheet'!$AC$6="6th",OR('Cover Sheet'!$AC$12="Bombay",'Cover Sheet'!$AC$12="Pune"))),(SUM($HJ52:$JL52)/85),IF((AND('Cover Sheet'!$AC$6="6th",OR('Cover Sheet'!$AC$12="Delhi",'Cover Sheet'!$AC$12="Chennai"))),(SUM($HJ52:$IU52)/60),IF((AND('Cover Sheet'!$AC$6="7th",OR('Cover Sheet'!$AC$12="Bombay",'Cover Sheet'!$AC$12="Pune"))),(SUM($JM52:$LR52)/85),IF((AND('Cover Sheet'!$AC$6="7th",OR('Cover Sheet'!$AC$12="Delhi",'Cover Sheet'!$AC$12="Chennai"))),(SUM($JM52:$LA52)/60),IF(('Cover Sheet'!$AC$6="8th"),(SUM($LS52:$MZ52)/50),"ERROR"))))))))))))</f>
        <is>
          <t/>
        </is>
      </c>
      <c r="E52" s="673" t="inlineStr">
        <f aca="false">IF(COUNT(F52:IC52)=0, "", (SUMIF($F$5:$IC$5,"Yes",F52:IC52)/SUMIF('Math Scores'!$F$5:$IC$5,"Yes",'Math Scores'!$F$2:$IC$2)))</f>
        <is>
          <t/>
        </is>
      </c>
      <c r="F52" s="408"/>
      <c r="G52" s="408"/>
      <c r="H52" s="408"/>
      <c r="I52" s="408"/>
      <c r="J52" s="408"/>
      <c r="K52" s="408"/>
      <c r="L52" s="408"/>
      <c r="M52" s="408"/>
      <c r="N52" s="408"/>
      <c r="O52" s="408"/>
      <c r="P52" s="408"/>
      <c r="Q52" s="408"/>
      <c r="R52" s="408"/>
      <c r="S52" s="408"/>
      <c r="T52" s="408"/>
      <c r="U52" s="408"/>
      <c r="V52" s="408"/>
      <c r="W52" s="674"/>
      <c r="X52" s="674"/>
      <c r="Y52" s="674"/>
      <c r="Z52" s="674"/>
      <c r="AA52" s="674"/>
      <c r="AB52" s="674"/>
      <c r="AC52" s="674"/>
      <c r="AD52" s="674"/>
      <c r="AE52" s="674"/>
      <c r="AF52" s="674"/>
      <c r="AG52" s="674"/>
      <c r="AH52" s="674"/>
      <c r="AI52" s="674"/>
      <c r="AJ52" s="674"/>
      <c r="AK52" s="674"/>
      <c r="AL52" s="674"/>
      <c r="AM52" s="674"/>
      <c r="AN52" s="408"/>
      <c r="AO52" s="408"/>
      <c r="AP52" s="408"/>
      <c r="AQ52" s="408"/>
      <c r="AR52" s="408"/>
      <c r="AS52" s="408"/>
      <c r="AT52" s="408"/>
      <c r="AU52" s="408"/>
      <c r="AV52" s="408"/>
      <c r="AW52" s="408"/>
      <c r="AX52" s="408"/>
      <c r="AY52" s="408"/>
      <c r="AZ52" s="408"/>
      <c r="BA52" s="408"/>
      <c r="BB52" s="408"/>
      <c r="BC52" s="408"/>
      <c r="BD52" s="408"/>
      <c r="BE52" s="674"/>
      <c r="BF52" s="674"/>
      <c r="BG52" s="674"/>
      <c r="BH52" s="674"/>
      <c r="BI52" s="674"/>
      <c r="BJ52" s="674"/>
      <c r="BK52" s="674"/>
      <c r="BL52" s="674"/>
      <c r="BM52" s="674"/>
      <c r="BN52" s="674"/>
      <c r="BO52" s="674"/>
      <c r="BP52" s="674"/>
      <c r="BQ52" s="674"/>
      <c r="BR52" s="674"/>
      <c r="BS52" s="674"/>
      <c r="BT52" s="674"/>
      <c r="BU52" s="674"/>
      <c r="BV52" s="674"/>
      <c r="BW52" s="674"/>
      <c r="BX52" s="408"/>
      <c r="BY52" s="408"/>
      <c r="BZ52" s="408"/>
      <c r="CA52" s="408"/>
      <c r="CB52" s="408"/>
      <c r="CC52" s="408"/>
      <c r="CD52" s="408"/>
      <c r="CE52" s="408"/>
      <c r="CF52" s="408"/>
      <c r="CG52" s="408"/>
      <c r="CH52" s="408"/>
      <c r="CI52" s="408"/>
      <c r="CJ52" s="408"/>
      <c r="CK52" s="408"/>
      <c r="CL52" s="408"/>
      <c r="CM52" s="408"/>
      <c r="CN52" s="408"/>
      <c r="CO52" s="408"/>
      <c r="CP52" s="408"/>
      <c r="CQ52" s="408"/>
      <c r="CR52" s="674"/>
      <c r="CS52" s="674"/>
      <c r="CT52" s="674"/>
      <c r="CU52" s="674"/>
      <c r="CV52" s="674"/>
      <c r="CW52" s="674"/>
      <c r="CX52" s="674"/>
      <c r="CY52" s="674"/>
      <c r="CZ52" s="674"/>
      <c r="DA52" s="674"/>
      <c r="DB52" s="674"/>
      <c r="DC52" s="674"/>
      <c r="DD52" s="674"/>
      <c r="DE52" s="674"/>
      <c r="DF52" s="674"/>
      <c r="DG52" s="674"/>
      <c r="DH52" s="674"/>
      <c r="DI52" s="674"/>
      <c r="DJ52" s="674"/>
      <c r="DK52" s="674"/>
      <c r="DL52" s="674"/>
      <c r="DM52" s="674"/>
      <c r="DN52" s="674"/>
      <c r="DO52" s="408"/>
      <c r="DP52" s="408"/>
      <c r="DQ52" s="408"/>
      <c r="DR52" s="408"/>
      <c r="DS52" s="408"/>
      <c r="DT52" s="408"/>
      <c r="DU52" s="408"/>
      <c r="DV52" s="408"/>
      <c r="DW52" s="408"/>
      <c r="DX52" s="408"/>
      <c r="DY52" s="408"/>
      <c r="DZ52" s="408"/>
      <c r="EA52" s="408"/>
      <c r="EB52" s="408"/>
      <c r="EC52" s="408"/>
      <c r="ED52" s="408"/>
      <c r="EE52" s="408"/>
      <c r="EF52" s="408"/>
      <c r="EG52" s="408"/>
      <c r="EH52" s="408"/>
      <c r="EI52" s="408"/>
      <c r="EJ52" s="408"/>
      <c r="EK52" s="408"/>
      <c r="EL52" s="408"/>
      <c r="EM52" s="408"/>
      <c r="EN52" s="408"/>
      <c r="EO52" s="674"/>
      <c r="EP52" s="674"/>
      <c r="EQ52" s="674"/>
      <c r="ER52" s="674"/>
      <c r="ES52" s="674"/>
      <c r="ET52" s="674"/>
      <c r="EU52" s="674"/>
      <c r="EV52" s="674"/>
      <c r="EW52" s="674"/>
      <c r="EX52" s="674"/>
      <c r="EY52" s="674"/>
      <c r="EZ52" s="674"/>
      <c r="FA52" s="674"/>
      <c r="FB52" s="674"/>
      <c r="FC52" s="674"/>
      <c r="FD52" s="674"/>
      <c r="FE52" s="674"/>
      <c r="FF52" s="674"/>
      <c r="FG52" s="674"/>
      <c r="FH52" s="674"/>
      <c r="FI52" s="674"/>
      <c r="FJ52" s="674"/>
      <c r="FK52" s="408"/>
      <c r="FL52" s="408"/>
      <c r="FM52" s="408"/>
      <c r="FN52" s="408"/>
      <c r="FO52" s="408"/>
      <c r="FP52" s="408"/>
      <c r="FQ52" s="408"/>
      <c r="FR52" s="408"/>
      <c r="FS52" s="408"/>
      <c r="FT52" s="408"/>
      <c r="FU52" s="408"/>
      <c r="FV52" s="408"/>
      <c r="FW52" s="408"/>
      <c r="FX52" s="408"/>
      <c r="FY52" s="408"/>
      <c r="FZ52" s="408"/>
      <c r="GA52" s="408"/>
      <c r="GB52" s="408"/>
      <c r="GC52" s="408"/>
      <c r="GD52" s="408"/>
      <c r="GE52" s="408"/>
      <c r="GF52" s="408"/>
      <c r="GG52" s="408"/>
      <c r="GH52" s="408"/>
      <c r="GI52" s="408"/>
      <c r="GJ52" s="674"/>
      <c r="GK52" s="674"/>
      <c r="GL52" s="674"/>
      <c r="GM52" s="674"/>
      <c r="GN52" s="674"/>
      <c r="GO52" s="674"/>
      <c r="GP52" s="674"/>
      <c r="GQ52" s="674"/>
      <c r="GR52" s="674"/>
      <c r="GS52" s="674"/>
      <c r="GT52" s="674"/>
      <c r="GU52" s="674"/>
      <c r="GV52" s="674"/>
      <c r="GW52" s="674"/>
      <c r="GX52" s="674"/>
      <c r="GY52" s="674"/>
      <c r="GZ52" s="674"/>
      <c r="HA52" s="674"/>
      <c r="HB52" s="674"/>
      <c r="HC52" s="674"/>
      <c r="HD52" s="674"/>
      <c r="HE52" s="674"/>
      <c r="HF52" s="674"/>
      <c r="HG52" s="674"/>
      <c r="HH52" s="674"/>
      <c r="HI52" s="674"/>
      <c r="HJ52" s="408"/>
      <c r="HK52" s="408"/>
      <c r="HL52" s="408"/>
      <c r="HM52" s="408"/>
      <c r="HN52" s="408"/>
      <c r="HO52" s="408"/>
      <c r="HP52" s="408"/>
      <c r="HQ52" s="408"/>
      <c r="HR52" s="408"/>
      <c r="HS52" s="408"/>
      <c r="HT52" s="408"/>
      <c r="HU52" s="408"/>
      <c r="HV52" s="408"/>
      <c r="HW52" s="408"/>
      <c r="HX52" s="408"/>
      <c r="HY52" s="408"/>
      <c r="HZ52" s="408"/>
      <c r="IA52" s="408"/>
      <c r="IB52" s="408"/>
      <c r="IC52" s="408"/>
      <c r="ID52" s="675"/>
      <c r="IE52" s="676"/>
      <c r="IF52" s="677"/>
      <c r="IG52" s="677"/>
      <c r="IH52" s="678"/>
      <c r="II52" s="678"/>
      <c r="IJ52" s="678"/>
      <c r="IK52" s="678"/>
      <c r="IL52" s="678"/>
      <c r="IM52" s="678"/>
      <c r="IN52" s="678"/>
      <c r="IO52" s="678"/>
      <c r="IP52" s="678"/>
      <c r="IQ52" s="678"/>
      <c r="IR52" s="678"/>
      <c r="IS52" s="678"/>
      <c r="IT52" s="678"/>
      <c r="IU52" s="678"/>
      <c r="IV52" s="677"/>
      <c r="IW52" s="677"/>
      <c r="IX52" s="677"/>
      <c r="IY52" s="677"/>
      <c r="IZ52" s="677"/>
      <c r="JA52" s="677"/>
      <c r="JB52" s="677"/>
      <c r="JC52" s="677"/>
      <c r="JD52" s="677"/>
      <c r="JE52" s="677"/>
      <c r="JF52" s="677"/>
      <c r="JG52" s="677"/>
      <c r="JH52" s="677"/>
      <c r="JI52" s="677"/>
      <c r="JJ52" s="677"/>
      <c r="JK52" s="677"/>
      <c r="JL52" s="677"/>
      <c r="JM52" s="678"/>
      <c r="JN52" s="678"/>
      <c r="JO52" s="678"/>
      <c r="JP52" s="678"/>
      <c r="JQ52" s="678"/>
      <c r="JR52" s="678"/>
      <c r="JS52" s="678"/>
      <c r="JT52" s="678"/>
      <c r="JU52" s="678"/>
      <c r="JV52" s="678"/>
      <c r="JW52" s="678"/>
      <c r="JX52" s="678"/>
      <c r="JY52" s="678"/>
      <c r="JZ52" s="678"/>
      <c r="KA52" s="678"/>
      <c r="KB52" s="678"/>
      <c r="KC52" s="678"/>
      <c r="KD52" s="678"/>
      <c r="KE52" s="678"/>
      <c r="KF52" s="678"/>
      <c r="KG52" s="678"/>
      <c r="KH52" s="677"/>
      <c r="KI52" s="677"/>
      <c r="KJ52" s="677"/>
      <c r="KK52" s="677"/>
      <c r="KL52" s="677"/>
      <c r="KM52" s="677"/>
      <c r="KN52" s="677"/>
      <c r="KO52" s="677"/>
      <c r="KP52" s="677"/>
      <c r="KQ52" s="677"/>
      <c r="KR52" s="677"/>
      <c r="KS52" s="677"/>
      <c r="KT52" s="677"/>
      <c r="KU52" s="677"/>
      <c r="KV52" s="677"/>
      <c r="KW52" s="677"/>
      <c r="KX52" s="677"/>
      <c r="KY52" s="677"/>
      <c r="KZ52" s="677"/>
      <c r="LA52" s="677"/>
      <c r="LB52" s="678"/>
      <c r="LC52" s="678"/>
      <c r="LD52" s="678"/>
      <c r="LE52" s="678"/>
      <c r="LF52" s="678"/>
      <c r="LG52" s="678"/>
      <c r="LH52" s="678"/>
      <c r="LI52" s="678"/>
      <c r="LJ52" s="678"/>
      <c r="LK52" s="678"/>
      <c r="LL52" s="678"/>
      <c r="LM52" s="678"/>
      <c r="LN52" s="678"/>
      <c r="LO52" s="678"/>
      <c r="LP52" s="678"/>
      <c r="LQ52" s="678"/>
      <c r="LR52" s="678"/>
      <c r="LS52" s="677"/>
      <c r="LT52" s="677"/>
      <c r="LU52" s="677"/>
      <c r="LV52" s="677"/>
      <c r="LW52" s="677"/>
      <c r="LX52" s="677"/>
      <c r="LY52" s="677"/>
      <c r="LZ52" s="677"/>
      <c r="MA52" s="677"/>
      <c r="MB52" s="677"/>
      <c r="MC52" s="677"/>
      <c r="MD52" s="677"/>
      <c r="ME52" s="677"/>
      <c r="MF52" s="677"/>
      <c r="MG52" s="677"/>
      <c r="MH52" s="677"/>
      <c r="MI52" s="677"/>
      <c r="MJ52" s="678"/>
      <c r="MK52" s="678"/>
      <c r="ML52" s="678"/>
      <c r="MM52" s="678"/>
      <c r="MN52" s="678"/>
      <c r="MO52" s="678"/>
      <c r="MP52" s="678"/>
      <c r="MQ52" s="678"/>
      <c r="MR52" s="678"/>
      <c r="MS52" s="678"/>
      <c r="MT52" s="678"/>
      <c r="MU52" s="678"/>
      <c r="MV52" s="678"/>
      <c r="MW52" s="678"/>
      <c r="MX52" s="678"/>
      <c r="MY52" s="678"/>
      <c r="MZ52" s="678"/>
    </row>
    <row r="53" customFormat="false" ht="12.75" hidden="false" customHeight="false" outlineLevel="0" collapsed="false">
      <c r="A53" s="672" t="n">
        <v>45</v>
      </c>
      <c r="B53" s="228" t="inlineStr">
        <f aca="false">'English Scores- Leveled papers'!B51</f>
        <is>
          <t/>
        </is>
      </c>
      <c r="C53" s="228" t="str">
        <f aca="false">IF(D53="","",IF(D53&gt;0.9,"A1",IF(D53&gt;0.8,"A2",IF(D53&gt;0.7,"B1",IF(D53&gt;0.6,"B2",IF(D53&gt;0.5,"C1",IF(D53&gt;0.4,"C2",IF(D53&gt;0.32,"D",IF(D53&gt;0.2,"E1","E2")))))))))</f>
        <v/>
      </c>
      <c r="D53" s="673" t="inlineStr">
        <f aca="false">IF(B53="","",IF(COUNT(F53:MZ53)=0,"",IF(('Cover Sheet'!$AC$6="1st"),(SUM($F53:$AM53)/50),IF(('Cover Sheet'!$AC$6="2nd"),(SUM($AN53:$BW53)/50),IF(('Cover Sheet'!$AC$6="3rd"),(SUM($BX53:$DN53)/50),IF(('Cover Sheet'!$AC$6="4th"),(SUM($DO53:$FJ53)/60),IF(('Cover Sheet'!$AC$6="5th"),(SUM($FK53:HI53)/60),IF((AND('Cover Sheet'!$AC$6="6th",OR('Cover Sheet'!$AC$12="Bombay",'Cover Sheet'!$AC$12="Pune"))),(SUM($HJ53:$JL53)/85),IF((AND('Cover Sheet'!$AC$6="6th",OR('Cover Sheet'!$AC$12="Delhi",'Cover Sheet'!$AC$12="Chennai"))),(SUM($HJ53:$IU53)/60),IF((AND('Cover Sheet'!$AC$6="7th",OR('Cover Sheet'!$AC$12="Bombay",'Cover Sheet'!$AC$12="Pune"))),(SUM($JM53:$LR53)/85),IF((AND('Cover Sheet'!$AC$6="7th",OR('Cover Sheet'!$AC$12="Delhi",'Cover Sheet'!$AC$12="Chennai"))),(SUM($JM53:$LA53)/60),IF(('Cover Sheet'!$AC$6="8th"),(SUM($LS53:$MZ53)/50),"ERROR"))))))))))))</f>
        <is>
          <t/>
        </is>
      </c>
      <c r="E53" s="673" t="inlineStr">
        <f aca="false">IF(COUNT(F53:IC53)=0, "", (SUMIF($F$5:$IC$5,"Yes",F53:IC53)/SUMIF('Math Scores'!$F$5:$IC$5,"Yes",'Math Scores'!$F$2:$IC$2)))</f>
        <is>
          <t/>
        </is>
      </c>
      <c r="F53" s="408"/>
      <c r="G53" s="408"/>
      <c r="H53" s="408"/>
      <c r="I53" s="408"/>
      <c r="J53" s="408"/>
      <c r="K53" s="408"/>
      <c r="L53" s="408"/>
      <c r="M53" s="408"/>
      <c r="N53" s="408"/>
      <c r="O53" s="408"/>
      <c r="P53" s="408"/>
      <c r="Q53" s="408"/>
      <c r="R53" s="408"/>
      <c r="S53" s="408"/>
      <c r="T53" s="408"/>
      <c r="U53" s="408"/>
      <c r="V53" s="408"/>
      <c r="W53" s="674"/>
      <c r="X53" s="674"/>
      <c r="Y53" s="674"/>
      <c r="Z53" s="674"/>
      <c r="AA53" s="674"/>
      <c r="AB53" s="674"/>
      <c r="AC53" s="674"/>
      <c r="AD53" s="674"/>
      <c r="AE53" s="674"/>
      <c r="AF53" s="674"/>
      <c r="AG53" s="674"/>
      <c r="AH53" s="674"/>
      <c r="AI53" s="674"/>
      <c r="AJ53" s="674"/>
      <c r="AK53" s="674"/>
      <c r="AL53" s="674"/>
      <c r="AM53" s="674"/>
      <c r="AN53" s="408"/>
      <c r="AO53" s="408"/>
      <c r="AP53" s="408"/>
      <c r="AQ53" s="408"/>
      <c r="AR53" s="408"/>
      <c r="AS53" s="408"/>
      <c r="AT53" s="408"/>
      <c r="AU53" s="408"/>
      <c r="AV53" s="408"/>
      <c r="AW53" s="408"/>
      <c r="AX53" s="408"/>
      <c r="AY53" s="408"/>
      <c r="AZ53" s="408"/>
      <c r="BA53" s="408"/>
      <c r="BB53" s="408"/>
      <c r="BC53" s="408"/>
      <c r="BD53" s="408"/>
      <c r="BE53" s="674"/>
      <c r="BF53" s="674"/>
      <c r="BG53" s="674"/>
      <c r="BH53" s="674"/>
      <c r="BI53" s="674"/>
      <c r="BJ53" s="674"/>
      <c r="BK53" s="674"/>
      <c r="BL53" s="674"/>
      <c r="BM53" s="674"/>
      <c r="BN53" s="674"/>
      <c r="BO53" s="674"/>
      <c r="BP53" s="674"/>
      <c r="BQ53" s="674"/>
      <c r="BR53" s="674"/>
      <c r="BS53" s="674"/>
      <c r="BT53" s="674"/>
      <c r="BU53" s="674"/>
      <c r="BV53" s="674"/>
      <c r="BW53" s="674"/>
      <c r="BX53" s="408"/>
      <c r="BY53" s="408"/>
      <c r="BZ53" s="408"/>
      <c r="CA53" s="408"/>
      <c r="CB53" s="408"/>
      <c r="CC53" s="408"/>
      <c r="CD53" s="408"/>
      <c r="CE53" s="408"/>
      <c r="CF53" s="408"/>
      <c r="CG53" s="408"/>
      <c r="CH53" s="408"/>
      <c r="CI53" s="408"/>
      <c r="CJ53" s="408"/>
      <c r="CK53" s="408"/>
      <c r="CL53" s="408"/>
      <c r="CM53" s="408"/>
      <c r="CN53" s="408"/>
      <c r="CO53" s="408"/>
      <c r="CP53" s="408"/>
      <c r="CQ53" s="408"/>
      <c r="CR53" s="674"/>
      <c r="CS53" s="674"/>
      <c r="CT53" s="674"/>
      <c r="CU53" s="674"/>
      <c r="CV53" s="674"/>
      <c r="CW53" s="674"/>
      <c r="CX53" s="674"/>
      <c r="CY53" s="674"/>
      <c r="CZ53" s="674"/>
      <c r="DA53" s="674"/>
      <c r="DB53" s="674"/>
      <c r="DC53" s="674"/>
      <c r="DD53" s="674"/>
      <c r="DE53" s="674"/>
      <c r="DF53" s="674"/>
      <c r="DG53" s="674"/>
      <c r="DH53" s="674"/>
      <c r="DI53" s="674"/>
      <c r="DJ53" s="674"/>
      <c r="DK53" s="674"/>
      <c r="DL53" s="674"/>
      <c r="DM53" s="674"/>
      <c r="DN53" s="674"/>
      <c r="DO53" s="408"/>
      <c r="DP53" s="408"/>
      <c r="DQ53" s="408"/>
      <c r="DR53" s="408"/>
      <c r="DS53" s="408"/>
      <c r="DT53" s="408"/>
      <c r="DU53" s="408"/>
      <c r="DV53" s="408"/>
      <c r="DW53" s="408"/>
      <c r="DX53" s="408"/>
      <c r="DY53" s="408"/>
      <c r="DZ53" s="408"/>
      <c r="EA53" s="408"/>
      <c r="EB53" s="408"/>
      <c r="EC53" s="408"/>
      <c r="ED53" s="408"/>
      <c r="EE53" s="408"/>
      <c r="EF53" s="408"/>
      <c r="EG53" s="408"/>
      <c r="EH53" s="408"/>
      <c r="EI53" s="408"/>
      <c r="EJ53" s="408"/>
      <c r="EK53" s="408"/>
      <c r="EL53" s="408"/>
      <c r="EM53" s="408"/>
      <c r="EN53" s="408"/>
      <c r="EO53" s="674"/>
      <c r="EP53" s="674"/>
      <c r="EQ53" s="674"/>
      <c r="ER53" s="674"/>
      <c r="ES53" s="674"/>
      <c r="ET53" s="674"/>
      <c r="EU53" s="674"/>
      <c r="EV53" s="674"/>
      <c r="EW53" s="674"/>
      <c r="EX53" s="674"/>
      <c r="EY53" s="674"/>
      <c r="EZ53" s="674"/>
      <c r="FA53" s="674"/>
      <c r="FB53" s="674"/>
      <c r="FC53" s="674"/>
      <c r="FD53" s="674"/>
      <c r="FE53" s="674"/>
      <c r="FF53" s="674"/>
      <c r="FG53" s="674"/>
      <c r="FH53" s="674"/>
      <c r="FI53" s="674"/>
      <c r="FJ53" s="674"/>
      <c r="FK53" s="408"/>
      <c r="FL53" s="408"/>
      <c r="FM53" s="408"/>
      <c r="FN53" s="408"/>
      <c r="FO53" s="408"/>
      <c r="FP53" s="408"/>
      <c r="FQ53" s="408"/>
      <c r="FR53" s="408"/>
      <c r="FS53" s="408"/>
      <c r="FT53" s="408"/>
      <c r="FU53" s="408"/>
      <c r="FV53" s="408"/>
      <c r="FW53" s="408"/>
      <c r="FX53" s="408"/>
      <c r="FY53" s="408"/>
      <c r="FZ53" s="408"/>
      <c r="GA53" s="408"/>
      <c r="GB53" s="408"/>
      <c r="GC53" s="408"/>
      <c r="GD53" s="408"/>
      <c r="GE53" s="408"/>
      <c r="GF53" s="408"/>
      <c r="GG53" s="408"/>
      <c r="GH53" s="408"/>
      <c r="GI53" s="408"/>
      <c r="GJ53" s="674"/>
      <c r="GK53" s="674"/>
      <c r="GL53" s="674"/>
      <c r="GM53" s="674"/>
      <c r="GN53" s="674"/>
      <c r="GO53" s="674"/>
      <c r="GP53" s="674"/>
      <c r="GQ53" s="674"/>
      <c r="GR53" s="674"/>
      <c r="GS53" s="674"/>
      <c r="GT53" s="674"/>
      <c r="GU53" s="674"/>
      <c r="GV53" s="674"/>
      <c r="GW53" s="674"/>
      <c r="GX53" s="674"/>
      <c r="GY53" s="674"/>
      <c r="GZ53" s="674"/>
      <c r="HA53" s="674"/>
      <c r="HB53" s="674"/>
      <c r="HC53" s="674"/>
      <c r="HD53" s="674"/>
      <c r="HE53" s="674"/>
      <c r="HF53" s="674"/>
      <c r="HG53" s="674"/>
      <c r="HH53" s="674"/>
      <c r="HI53" s="674"/>
      <c r="HJ53" s="408"/>
      <c r="HK53" s="408"/>
      <c r="HL53" s="408"/>
      <c r="HM53" s="408"/>
      <c r="HN53" s="408"/>
      <c r="HO53" s="408"/>
      <c r="HP53" s="408"/>
      <c r="HQ53" s="408"/>
      <c r="HR53" s="408"/>
      <c r="HS53" s="408"/>
      <c r="HT53" s="408"/>
      <c r="HU53" s="408"/>
      <c r="HV53" s="408"/>
      <c r="HW53" s="408"/>
      <c r="HX53" s="408"/>
      <c r="HY53" s="408"/>
      <c r="HZ53" s="408"/>
      <c r="IA53" s="408"/>
      <c r="IB53" s="408"/>
      <c r="IC53" s="408"/>
      <c r="ID53" s="675"/>
      <c r="IE53" s="676"/>
      <c r="IF53" s="677"/>
      <c r="IG53" s="677"/>
      <c r="IH53" s="678"/>
      <c r="II53" s="678"/>
      <c r="IJ53" s="678"/>
      <c r="IK53" s="678"/>
      <c r="IL53" s="678"/>
      <c r="IM53" s="678"/>
      <c r="IN53" s="678"/>
      <c r="IO53" s="678"/>
      <c r="IP53" s="678"/>
      <c r="IQ53" s="678"/>
      <c r="IR53" s="678"/>
      <c r="IS53" s="678"/>
      <c r="IT53" s="678"/>
      <c r="IU53" s="678"/>
      <c r="IV53" s="677"/>
      <c r="IW53" s="677"/>
      <c r="IX53" s="677"/>
      <c r="IY53" s="677"/>
      <c r="IZ53" s="677"/>
      <c r="JA53" s="677"/>
      <c r="JB53" s="677"/>
      <c r="JC53" s="677"/>
      <c r="JD53" s="677"/>
      <c r="JE53" s="677"/>
      <c r="JF53" s="677"/>
      <c r="JG53" s="677"/>
      <c r="JH53" s="677"/>
      <c r="JI53" s="677"/>
      <c r="JJ53" s="677"/>
      <c r="JK53" s="677"/>
      <c r="JL53" s="677"/>
      <c r="JM53" s="678"/>
      <c r="JN53" s="678"/>
      <c r="JO53" s="678"/>
      <c r="JP53" s="678"/>
      <c r="JQ53" s="678"/>
      <c r="JR53" s="678"/>
      <c r="JS53" s="678"/>
      <c r="JT53" s="678"/>
      <c r="JU53" s="678"/>
      <c r="JV53" s="678"/>
      <c r="JW53" s="678"/>
      <c r="JX53" s="678"/>
      <c r="JY53" s="678"/>
      <c r="JZ53" s="678"/>
      <c r="KA53" s="678"/>
      <c r="KB53" s="678"/>
      <c r="KC53" s="678"/>
      <c r="KD53" s="678"/>
      <c r="KE53" s="678"/>
      <c r="KF53" s="678"/>
      <c r="KG53" s="678"/>
      <c r="KH53" s="677"/>
      <c r="KI53" s="677"/>
      <c r="KJ53" s="677"/>
      <c r="KK53" s="677"/>
      <c r="KL53" s="677"/>
      <c r="KM53" s="677"/>
      <c r="KN53" s="677"/>
      <c r="KO53" s="677"/>
      <c r="KP53" s="677"/>
      <c r="KQ53" s="677"/>
      <c r="KR53" s="677"/>
      <c r="KS53" s="677"/>
      <c r="KT53" s="677"/>
      <c r="KU53" s="677"/>
      <c r="KV53" s="677"/>
      <c r="KW53" s="677"/>
      <c r="KX53" s="677"/>
      <c r="KY53" s="677"/>
      <c r="KZ53" s="677"/>
      <c r="LA53" s="677"/>
      <c r="LB53" s="678"/>
      <c r="LC53" s="678"/>
      <c r="LD53" s="678"/>
      <c r="LE53" s="678"/>
      <c r="LF53" s="678"/>
      <c r="LG53" s="678"/>
      <c r="LH53" s="678"/>
      <c r="LI53" s="678"/>
      <c r="LJ53" s="678"/>
      <c r="LK53" s="678"/>
      <c r="LL53" s="678"/>
      <c r="LM53" s="678"/>
      <c r="LN53" s="678"/>
      <c r="LO53" s="678"/>
      <c r="LP53" s="678"/>
      <c r="LQ53" s="678"/>
      <c r="LR53" s="678"/>
      <c r="LS53" s="677"/>
      <c r="LT53" s="677"/>
      <c r="LU53" s="677"/>
      <c r="LV53" s="677"/>
      <c r="LW53" s="677"/>
      <c r="LX53" s="677"/>
      <c r="LY53" s="677"/>
      <c r="LZ53" s="677"/>
      <c r="MA53" s="677"/>
      <c r="MB53" s="677"/>
      <c r="MC53" s="677"/>
      <c r="MD53" s="677"/>
      <c r="ME53" s="677"/>
      <c r="MF53" s="677"/>
      <c r="MG53" s="677"/>
      <c r="MH53" s="677"/>
      <c r="MI53" s="677"/>
      <c r="MJ53" s="678"/>
      <c r="MK53" s="678"/>
      <c r="ML53" s="678"/>
      <c r="MM53" s="678"/>
      <c r="MN53" s="678"/>
      <c r="MO53" s="678"/>
      <c r="MP53" s="678"/>
      <c r="MQ53" s="678"/>
      <c r="MR53" s="678"/>
      <c r="MS53" s="678"/>
      <c r="MT53" s="678"/>
      <c r="MU53" s="678"/>
      <c r="MV53" s="678"/>
      <c r="MW53" s="678"/>
      <c r="MX53" s="678"/>
      <c r="MY53" s="678"/>
      <c r="MZ53" s="678"/>
    </row>
    <row r="54" customFormat="false" ht="12.75" hidden="false" customHeight="false" outlineLevel="0" collapsed="false">
      <c r="A54" s="672" t="n">
        <v>46</v>
      </c>
      <c r="B54" s="228" t="inlineStr">
        <f aca="false">'English Scores- Leveled papers'!B52</f>
        <is>
          <t/>
        </is>
      </c>
      <c r="C54" s="228" t="str">
        <f aca="false">IF(D54="","",IF(D54&gt;0.9,"A1",IF(D54&gt;0.8,"A2",IF(D54&gt;0.7,"B1",IF(D54&gt;0.6,"B2",IF(D54&gt;0.5,"C1",IF(D54&gt;0.4,"C2",IF(D54&gt;0.32,"D",IF(D54&gt;0.2,"E1","E2")))))))))</f>
        <v/>
      </c>
      <c r="D54" s="673" t="inlineStr">
        <f aca="false">IF(B54="","",IF(COUNT(F54:MZ54)=0,"",IF(('Cover Sheet'!$AC$6="1st"),(SUM($F54:$AM54)/50),IF(('Cover Sheet'!$AC$6="2nd"),(SUM($AN54:$BW54)/50),IF(('Cover Sheet'!$AC$6="3rd"),(SUM($BX54:$DN54)/50),IF(('Cover Sheet'!$AC$6="4th"),(SUM($DO54:$FJ54)/60),IF(('Cover Sheet'!$AC$6="5th"),(SUM($FK54:HI54)/60),IF((AND('Cover Sheet'!$AC$6="6th",OR('Cover Sheet'!$AC$12="Bombay",'Cover Sheet'!$AC$12="Pune"))),(SUM($HJ54:$JL54)/85),IF((AND('Cover Sheet'!$AC$6="6th",OR('Cover Sheet'!$AC$12="Delhi",'Cover Sheet'!$AC$12="Chennai"))),(SUM($HJ54:$IU54)/60),IF((AND('Cover Sheet'!$AC$6="7th",OR('Cover Sheet'!$AC$12="Bombay",'Cover Sheet'!$AC$12="Pune"))),(SUM($JM54:$LR54)/85),IF((AND('Cover Sheet'!$AC$6="7th",OR('Cover Sheet'!$AC$12="Delhi",'Cover Sheet'!$AC$12="Chennai"))),(SUM($JM54:$LA54)/60),IF(('Cover Sheet'!$AC$6="8th"),(SUM($LS54:$MZ54)/50),"ERROR"))))))))))))</f>
        <is>
          <t/>
        </is>
      </c>
      <c r="E54" s="673" t="inlineStr">
        <f aca="false">IF(COUNT(F54:IC54)=0, "", (SUMIF($F$5:$IC$5,"Yes",F54:IC54)/SUMIF('Math Scores'!$F$5:$IC$5,"Yes",'Math Scores'!$F$2:$IC$2)))</f>
        <is>
          <t/>
        </is>
      </c>
      <c r="F54" s="408"/>
      <c r="G54" s="408"/>
      <c r="H54" s="408"/>
      <c r="I54" s="408"/>
      <c r="J54" s="408"/>
      <c r="K54" s="408"/>
      <c r="L54" s="408"/>
      <c r="M54" s="408"/>
      <c r="N54" s="408"/>
      <c r="O54" s="408"/>
      <c r="P54" s="408"/>
      <c r="Q54" s="408"/>
      <c r="R54" s="408"/>
      <c r="S54" s="408"/>
      <c r="T54" s="408"/>
      <c r="U54" s="408"/>
      <c r="V54" s="408"/>
      <c r="W54" s="674"/>
      <c r="X54" s="674"/>
      <c r="Y54" s="674"/>
      <c r="Z54" s="674"/>
      <c r="AA54" s="674"/>
      <c r="AB54" s="674"/>
      <c r="AC54" s="674"/>
      <c r="AD54" s="674"/>
      <c r="AE54" s="674"/>
      <c r="AF54" s="674"/>
      <c r="AG54" s="674"/>
      <c r="AH54" s="674"/>
      <c r="AI54" s="674"/>
      <c r="AJ54" s="674"/>
      <c r="AK54" s="674"/>
      <c r="AL54" s="674"/>
      <c r="AM54" s="674"/>
      <c r="AN54" s="408"/>
      <c r="AO54" s="408"/>
      <c r="AP54" s="408"/>
      <c r="AQ54" s="408"/>
      <c r="AR54" s="408"/>
      <c r="AS54" s="408"/>
      <c r="AT54" s="408"/>
      <c r="AU54" s="408"/>
      <c r="AV54" s="408"/>
      <c r="AW54" s="408"/>
      <c r="AX54" s="408"/>
      <c r="AY54" s="408"/>
      <c r="AZ54" s="408"/>
      <c r="BA54" s="408"/>
      <c r="BB54" s="408"/>
      <c r="BC54" s="408"/>
      <c r="BD54" s="408"/>
      <c r="BE54" s="674"/>
      <c r="BF54" s="674"/>
      <c r="BG54" s="674"/>
      <c r="BH54" s="674"/>
      <c r="BI54" s="674"/>
      <c r="BJ54" s="674"/>
      <c r="BK54" s="674"/>
      <c r="BL54" s="674"/>
      <c r="BM54" s="674"/>
      <c r="BN54" s="674"/>
      <c r="BO54" s="674"/>
      <c r="BP54" s="674"/>
      <c r="BQ54" s="674"/>
      <c r="BR54" s="674"/>
      <c r="BS54" s="674"/>
      <c r="BT54" s="674"/>
      <c r="BU54" s="674"/>
      <c r="BV54" s="674"/>
      <c r="BW54" s="674"/>
      <c r="BX54" s="408"/>
      <c r="BY54" s="408"/>
      <c r="BZ54" s="408"/>
      <c r="CA54" s="408"/>
      <c r="CB54" s="408"/>
      <c r="CC54" s="408"/>
      <c r="CD54" s="408"/>
      <c r="CE54" s="408"/>
      <c r="CF54" s="408"/>
      <c r="CG54" s="408"/>
      <c r="CH54" s="408"/>
      <c r="CI54" s="408"/>
      <c r="CJ54" s="408"/>
      <c r="CK54" s="408"/>
      <c r="CL54" s="408"/>
      <c r="CM54" s="408"/>
      <c r="CN54" s="408"/>
      <c r="CO54" s="408"/>
      <c r="CP54" s="408"/>
      <c r="CQ54" s="408"/>
      <c r="CR54" s="674"/>
      <c r="CS54" s="674"/>
      <c r="CT54" s="674"/>
      <c r="CU54" s="674"/>
      <c r="CV54" s="674"/>
      <c r="CW54" s="674"/>
      <c r="CX54" s="674"/>
      <c r="CY54" s="674"/>
      <c r="CZ54" s="674"/>
      <c r="DA54" s="674"/>
      <c r="DB54" s="674"/>
      <c r="DC54" s="674"/>
      <c r="DD54" s="674"/>
      <c r="DE54" s="674"/>
      <c r="DF54" s="674"/>
      <c r="DG54" s="674"/>
      <c r="DH54" s="674"/>
      <c r="DI54" s="674"/>
      <c r="DJ54" s="674"/>
      <c r="DK54" s="674"/>
      <c r="DL54" s="674"/>
      <c r="DM54" s="674"/>
      <c r="DN54" s="674"/>
      <c r="DO54" s="408"/>
      <c r="DP54" s="408"/>
      <c r="DQ54" s="408"/>
      <c r="DR54" s="408"/>
      <c r="DS54" s="408"/>
      <c r="DT54" s="408"/>
      <c r="DU54" s="408"/>
      <c r="DV54" s="408"/>
      <c r="DW54" s="408"/>
      <c r="DX54" s="408"/>
      <c r="DY54" s="408"/>
      <c r="DZ54" s="408"/>
      <c r="EA54" s="408"/>
      <c r="EB54" s="408"/>
      <c r="EC54" s="408"/>
      <c r="ED54" s="408"/>
      <c r="EE54" s="408"/>
      <c r="EF54" s="408"/>
      <c r="EG54" s="408"/>
      <c r="EH54" s="408"/>
      <c r="EI54" s="408"/>
      <c r="EJ54" s="408"/>
      <c r="EK54" s="408"/>
      <c r="EL54" s="408"/>
      <c r="EM54" s="408"/>
      <c r="EN54" s="408"/>
      <c r="EO54" s="674"/>
      <c r="EP54" s="674"/>
      <c r="EQ54" s="674"/>
      <c r="ER54" s="674"/>
      <c r="ES54" s="674"/>
      <c r="ET54" s="674"/>
      <c r="EU54" s="674"/>
      <c r="EV54" s="674"/>
      <c r="EW54" s="674"/>
      <c r="EX54" s="674"/>
      <c r="EY54" s="674"/>
      <c r="EZ54" s="674"/>
      <c r="FA54" s="674"/>
      <c r="FB54" s="674"/>
      <c r="FC54" s="674"/>
      <c r="FD54" s="674"/>
      <c r="FE54" s="674"/>
      <c r="FF54" s="674"/>
      <c r="FG54" s="674"/>
      <c r="FH54" s="674"/>
      <c r="FI54" s="674"/>
      <c r="FJ54" s="674"/>
      <c r="FK54" s="408"/>
      <c r="FL54" s="408"/>
      <c r="FM54" s="408"/>
      <c r="FN54" s="408"/>
      <c r="FO54" s="408"/>
      <c r="FP54" s="408"/>
      <c r="FQ54" s="408"/>
      <c r="FR54" s="408"/>
      <c r="FS54" s="408"/>
      <c r="FT54" s="408"/>
      <c r="FU54" s="408"/>
      <c r="FV54" s="408"/>
      <c r="FW54" s="408"/>
      <c r="FX54" s="408"/>
      <c r="FY54" s="408"/>
      <c r="FZ54" s="408"/>
      <c r="GA54" s="408"/>
      <c r="GB54" s="408"/>
      <c r="GC54" s="408"/>
      <c r="GD54" s="408"/>
      <c r="GE54" s="408"/>
      <c r="GF54" s="408"/>
      <c r="GG54" s="408"/>
      <c r="GH54" s="408"/>
      <c r="GI54" s="408"/>
      <c r="GJ54" s="674"/>
      <c r="GK54" s="674"/>
      <c r="GL54" s="674"/>
      <c r="GM54" s="674"/>
      <c r="GN54" s="674"/>
      <c r="GO54" s="674"/>
      <c r="GP54" s="674"/>
      <c r="GQ54" s="674"/>
      <c r="GR54" s="674"/>
      <c r="GS54" s="674"/>
      <c r="GT54" s="674"/>
      <c r="GU54" s="674"/>
      <c r="GV54" s="674"/>
      <c r="GW54" s="674"/>
      <c r="GX54" s="674"/>
      <c r="GY54" s="674"/>
      <c r="GZ54" s="674"/>
      <c r="HA54" s="674"/>
      <c r="HB54" s="674"/>
      <c r="HC54" s="674"/>
      <c r="HD54" s="674"/>
      <c r="HE54" s="674"/>
      <c r="HF54" s="674"/>
      <c r="HG54" s="674"/>
      <c r="HH54" s="674"/>
      <c r="HI54" s="674"/>
      <c r="HJ54" s="408"/>
      <c r="HK54" s="408"/>
      <c r="HL54" s="408"/>
      <c r="HM54" s="408"/>
      <c r="HN54" s="408"/>
      <c r="HO54" s="408"/>
      <c r="HP54" s="408"/>
      <c r="HQ54" s="408"/>
      <c r="HR54" s="408"/>
      <c r="HS54" s="408"/>
      <c r="HT54" s="408"/>
      <c r="HU54" s="408"/>
      <c r="HV54" s="408"/>
      <c r="HW54" s="408"/>
      <c r="HX54" s="408"/>
      <c r="HY54" s="408"/>
      <c r="HZ54" s="408"/>
      <c r="IA54" s="408"/>
      <c r="IB54" s="408"/>
      <c r="IC54" s="408"/>
      <c r="ID54" s="675"/>
      <c r="IE54" s="676"/>
      <c r="IF54" s="677"/>
      <c r="IG54" s="677"/>
      <c r="IH54" s="678"/>
      <c r="II54" s="678"/>
      <c r="IJ54" s="678"/>
      <c r="IK54" s="678"/>
      <c r="IL54" s="678"/>
      <c r="IM54" s="678"/>
      <c r="IN54" s="678"/>
      <c r="IO54" s="678"/>
      <c r="IP54" s="678"/>
      <c r="IQ54" s="678"/>
      <c r="IR54" s="678"/>
      <c r="IS54" s="678"/>
      <c r="IT54" s="678"/>
      <c r="IU54" s="678"/>
      <c r="IV54" s="677"/>
      <c r="IW54" s="677"/>
      <c r="IX54" s="677"/>
      <c r="IY54" s="677"/>
      <c r="IZ54" s="677"/>
      <c r="JA54" s="677"/>
      <c r="JB54" s="677"/>
      <c r="JC54" s="677"/>
      <c r="JD54" s="677"/>
      <c r="JE54" s="677"/>
      <c r="JF54" s="677"/>
      <c r="JG54" s="677"/>
      <c r="JH54" s="677"/>
      <c r="JI54" s="677"/>
      <c r="JJ54" s="677"/>
      <c r="JK54" s="677"/>
      <c r="JL54" s="677"/>
      <c r="JM54" s="678"/>
      <c r="JN54" s="678"/>
      <c r="JO54" s="678"/>
      <c r="JP54" s="678"/>
      <c r="JQ54" s="678"/>
      <c r="JR54" s="678"/>
      <c r="JS54" s="678"/>
      <c r="JT54" s="678"/>
      <c r="JU54" s="678"/>
      <c r="JV54" s="678"/>
      <c r="JW54" s="678"/>
      <c r="JX54" s="678"/>
      <c r="JY54" s="678"/>
      <c r="JZ54" s="678"/>
      <c r="KA54" s="678"/>
      <c r="KB54" s="678"/>
      <c r="KC54" s="678"/>
      <c r="KD54" s="678"/>
      <c r="KE54" s="678"/>
      <c r="KF54" s="678"/>
      <c r="KG54" s="678"/>
      <c r="KH54" s="677"/>
      <c r="KI54" s="677"/>
      <c r="KJ54" s="677"/>
      <c r="KK54" s="677"/>
      <c r="KL54" s="677"/>
      <c r="KM54" s="677"/>
      <c r="KN54" s="677"/>
      <c r="KO54" s="677"/>
      <c r="KP54" s="677"/>
      <c r="KQ54" s="677"/>
      <c r="KR54" s="677"/>
      <c r="KS54" s="677"/>
      <c r="KT54" s="677"/>
      <c r="KU54" s="677"/>
      <c r="KV54" s="677"/>
      <c r="KW54" s="677"/>
      <c r="KX54" s="677"/>
      <c r="KY54" s="677"/>
      <c r="KZ54" s="677"/>
      <c r="LA54" s="677"/>
      <c r="LB54" s="678"/>
      <c r="LC54" s="678"/>
      <c r="LD54" s="678"/>
      <c r="LE54" s="678"/>
      <c r="LF54" s="678"/>
      <c r="LG54" s="678"/>
      <c r="LH54" s="678"/>
      <c r="LI54" s="678"/>
      <c r="LJ54" s="678"/>
      <c r="LK54" s="678"/>
      <c r="LL54" s="678"/>
      <c r="LM54" s="678"/>
      <c r="LN54" s="678"/>
      <c r="LO54" s="678"/>
      <c r="LP54" s="678"/>
      <c r="LQ54" s="678"/>
      <c r="LR54" s="678"/>
      <c r="LS54" s="677"/>
      <c r="LT54" s="677"/>
      <c r="LU54" s="677"/>
      <c r="LV54" s="677"/>
      <c r="LW54" s="677"/>
      <c r="LX54" s="677"/>
      <c r="LY54" s="677"/>
      <c r="LZ54" s="677"/>
      <c r="MA54" s="677"/>
      <c r="MB54" s="677"/>
      <c r="MC54" s="677"/>
      <c r="MD54" s="677"/>
      <c r="ME54" s="677"/>
      <c r="MF54" s="677"/>
      <c r="MG54" s="677"/>
      <c r="MH54" s="677"/>
      <c r="MI54" s="677"/>
      <c r="MJ54" s="678"/>
      <c r="MK54" s="678"/>
      <c r="ML54" s="678"/>
      <c r="MM54" s="678"/>
      <c r="MN54" s="678"/>
      <c r="MO54" s="678"/>
      <c r="MP54" s="678"/>
      <c r="MQ54" s="678"/>
      <c r="MR54" s="678"/>
      <c r="MS54" s="678"/>
      <c r="MT54" s="678"/>
      <c r="MU54" s="678"/>
      <c r="MV54" s="678"/>
      <c r="MW54" s="678"/>
      <c r="MX54" s="678"/>
      <c r="MY54" s="678"/>
      <c r="MZ54" s="678"/>
    </row>
    <row r="55" customFormat="false" ht="12.75" hidden="false" customHeight="false" outlineLevel="0" collapsed="false">
      <c r="A55" s="672" t="n">
        <v>47</v>
      </c>
      <c r="B55" s="228" t="inlineStr">
        <f aca="false">'English Scores- Leveled papers'!B53</f>
        <is>
          <t/>
        </is>
      </c>
      <c r="C55" s="228" t="str">
        <f aca="false">IF(D55="","",IF(D55&gt;0.9,"A1",IF(D55&gt;0.8,"A2",IF(D55&gt;0.7,"B1",IF(D55&gt;0.6,"B2",IF(D55&gt;0.5,"C1",IF(D55&gt;0.4,"C2",IF(D55&gt;0.32,"D",IF(D55&gt;0.2,"E1","E2")))))))))</f>
        <v/>
      </c>
      <c r="D55" s="673" t="inlineStr">
        <f aca="false">IF(B55="","",IF(COUNT(F55:MZ55)=0,"",IF(('Cover Sheet'!$AC$6="1st"),(SUM($F55:$AM55)/50),IF(('Cover Sheet'!$AC$6="2nd"),(SUM($AN55:$BW55)/50),IF(('Cover Sheet'!$AC$6="3rd"),(SUM($BX55:$DN55)/50),IF(('Cover Sheet'!$AC$6="4th"),(SUM($DO55:$FJ55)/60),IF(('Cover Sheet'!$AC$6="5th"),(SUM($FK55:HI55)/60),IF((AND('Cover Sheet'!$AC$6="6th",OR('Cover Sheet'!$AC$12="Bombay",'Cover Sheet'!$AC$12="Pune"))),(SUM($HJ55:$JL55)/85),IF((AND('Cover Sheet'!$AC$6="6th",OR('Cover Sheet'!$AC$12="Delhi",'Cover Sheet'!$AC$12="Chennai"))),(SUM($HJ55:$IU55)/60),IF((AND('Cover Sheet'!$AC$6="7th",OR('Cover Sheet'!$AC$12="Bombay",'Cover Sheet'!$AC$12="Pune"))),(SUM($JM55:$LR55)/85),IF((AND('Cover Sheet'!$AC$6="7th",OR('Cover Sheet'!$AC$12="Delhi",'Cover Sheet'!$AC$12="Chennai"))),(SUM($JM55:$LA55)/60),IF(('Cover Sheet'!$AC$6="8th"),(SUM($LS55:$MZ55)/50),"ERROR"))))))))))))</f>
        <is>
          <t/>
        </is>
      </c>
      <c r="E55" s="673" t="inlineStr">
        <f aca="false">IF(COUNT(F55:IC55)=0, "", (SUMIF($F$5:$IC$5,"Yes",F55:IC55)/SUMIF('Math Scores'!$F$5:$IC$5,"Yes",'Math Scores'!$F$2:$IC$2)))</f>
        <is>
          <t/>
        </is>
      </c>
      <c r="F55" s="408"/>
      <c r="G55" s="408"/>
      <c r="H55" s="408"/>
      <c r="I55" s="408"/>
      <c r="J55" s="408"/>
      <c r="K55" s="408"/>
      <c r="L55" s="408"/>
      <c r="M55" s="408"/>
      <c r="N55" s="408"/>
      <c r="O55" s="408"/>
      <c r="P55" s="408"/>
      <c r="Q55" s="408"/>
      <c r="R55" s="408"/>
      <c r="S55" s="408"/>
      <c r="T55" s="408"/>
      <c r="U55" s="408"/>
      <c r="V55" s="408"/>
      <c r="W55" s="674"/>
      <c r="X55" s="674"/>
      <c r="Y55" s="674"/>
      <c r="Z55" s="674"/>
      <c r="AA55" s="674"/>
      <c r="AB55" s="674"/>
      <c r="AC55" s="674"/>
      <c r="AD55" s="674"/>
      <c r="AE55" s="674"/>
      <c r="AF55" s="674"/>
      <c r="AG55" s="674"/>
      <c r="AH55" s="674"/>
      <c r="AI55" s="674"/>
      <c r="AJ55" s="674"/>
      <c r="AK55" s="674"/>
      <c r="AL55" s="674"/>
      <c r="AM55" s="674"/>
      <c r="AN55" s="408"/>
      <c r="AO55" s="408"/>
      <c r="AP55" s="408"/>
      <c r="AQ55" s="408"/>
      <c r="AR55" s="408"/>
      <c r="AS55" s="408"/>
      <c r="AT55" s="408"/>
      <c r="AU55" s="408"/>
      <c r="AV55" s="408"/>
      <c r="AW55" s="408"/>
      <c r="AX55" s="408"/>
      <c r="AY55" s="408"/>
      <c r="AZ55" s="408"/>
      <c r="BA55" s="408"/>
      <c r="BB55" s="408"/>
      <c r="BC55" s="408"/>
      <c r="BD55" s="408"/>
      <c r="BE55" s="674"/>
      <c r="BF55" s="674"/>
      <c r="BG55" s="674"/>
      <c r="BH55" s="674"/>
      <c r="BI55" s="674"/>
      <c r="BJ55" s="674"/>
      <c r="BK55" s="674"/>
      <c r="BL55" s="674"/>
      <c r="BM55" s="674"/>
      <c r="BN55" s="674"/>
      <c r="BO55" s="674"/>
      <c r="BP55" s="674"/>
      <c r="BQ55" s="674"/>
      <c r="BR55" s="674"/>
      <c r="BS55" s="674"/>
      <c r="BT55" s="674"/>
      <c r="BU55" s="674"/>
      <c r="BV55" s="674"/>
      <c r="BW55" s="674"/>
      <c r="BX55" s="408"/>
      <c r="BY55" s="408"/>
      <c r="BZ55" s="408"/>
      <c r="CA55" s="408"/>
      <c r="CB55" s="408"/>
      <c r="CC55" s="408"/>
      <c r="CD55" s="408"/>
      <c r="CE55" s="408"/>
      <c r="CF55" s="408"/>
      <c r="CG55" s="408"/>
      <c r="CH55" s="408"/>
      <c r="CI55" s="408"/>
      <c r="CJ55" s="408"/>
      <c r="CK55" s="408"/>
      <c r="CL55" s="408"/>
      <c r="CM55" s="408"/>
      <c r="CN55" s="408"/>
      <c r="CO55" s="408"/>
      <c r="CP55" s="408"/>
      <c r="CQ55" s="408"/>
      <c r="CR55" s="674"/>
      <c r="CS55" s="674"/>
      <c r="CT55" s="674"/>
      <c r="CU55" s="674"/>
      <c r="CV55" s="674"/>
      <c r="CW55" s="674"/>
      <c r="CX55" s="674"/>
      <c r="CY55" s="674"/>
      <c r="CZ55" s="674"/>
      <c r="DA55" s="674"/>
      <c r="DB55" s="674"/>
      <c r="DC55" s="674"/>
      <c r="DD55" s="674"/>
      <c r="DE55" s="674"/>
      <c r="DF55" s="674"/>
      <c r="DG55" s="674"/>
      <c r="DH55" s="674"/>
      <c r="DI55" s="674"/>
      <c r="DJ55" s="674"/>
      <c r="DK55" s="674"/>
      <c r="DL55" s="674"/>
      <c r="DM55" s="674"/>
      <c r="DN55" s="674"/>
      <c r="DO55" s="408"/>
      <c r="DP55" s="408"/>
      <c r="DQ55" s="408"/>
      <c r="DR55" s="408"/>
      <c r="DS55" s="408"/>
      <c r="DT55" s="408"/>
      <c r="DU55" s="408"/>
      <c r="DV55" s="408"/>
      <c r="DW55" s="408"/>
      <c r="DX55" s="408"/>
      <c r="DY55" s="408"/>
      <c r="DZ55" s="408"/>
      <c r="EA55" s="408"/>
      <c r="EB55" s="408"/>
      <c r="EC55" s="408"/>
      <c r="ED55" s="408"/>
      <c r="EE55" s="408"/>
      <c r="EF55" s="408"/>
      <c r="EG55" s="408"/>
      <c r="EH55" s="408"/>
      <c r="EI55" s="408"/>
      <c r="EJ55" s="408"/>
      <c r="EK55" s="408"/>
      <c r="EL55" s="408"/>
      <c r="EM55" s="408"/>
      <c r="EN55" s="408"/>
      <c r="EO55" s="674"/>
      <c r="EP55" s="674"/>
      <c r="EQ55" s="674"/>
      <c r="ER55" s="674"/>
      <c r="ES55" s="674"/>
      <c r="ET55" s="674"/>
      <c r="EU55" s="674"/>
      <c r="EV55" s="674"/>
      <c r="EW55" s="674"/>
      <c r="EX55" s="674"/>
      <c r="EY55" s="674"/>
      <c r="EZ55" s="674"/>
      <c r="FA55" s="674"/>
      <c r="FB55" s="674"/>
      <c r="FC55" s="674"/>
      <c r="FD55" s="674"/>
      <c r="FE55" s="674"/>
      <c r="FF55" s="674"/>
      <c r="FG55" s="674"/>
      <c r="FH55" s="674"/>
      <c r="FI55" s="674"/>
      <c r="FJ55" s="674"/>
      <c r="FK55" s="408"/>
      <c r="FL55" s="408"/>
      <c r="FM55" s="408"/>
      <c r="FN55" s="408"/>
      <c r="FO55" s="408"/>
      <c r="FP55" s="408"/>
      <c r="FQ55" s="408"/>
      <c r="FR55" s="408"/>
      <c r="FS55" s="408"/>
      <c r="FT55" s="408"/>
      <c r="FU55" s="408"/>
      <c r="FV55" s="408"/>
      <c r="FW55" s="408"/>
      <c r="FX55" s="408"/>
      <c r="FY55" s="408"/>
      <c r="FZ55" s="408"/>
      <c r="GA55" s="408"/>
      <c r="GB55" s="408"/>
      <c r="GC55" s="408"/>
      <c r="GD55" s="408"/>
      <c r="GE55" s="408"/>
      <c r="GF55" s="408"/>
      <c r="GG55" s="408"/>
      <c r="GH55" s="408"/>
      <c r="GI55" s="408"/>
      <c r="GJ55" s="674"/>
      <c r="GK55" s="674"/>
      <c r="GL55" s="674"/>
      <c r="GM55" s="674"/>
      <c r="GN55" s="674"/>
      <c r="GO55" s="674"/>
      <c r="GP55" s="674"/>
      <c r="GQ55" s="674"/>
      <c r="GR55" s="674"/>
      <c r="GS55" s="674"/>
      <c r="GT55" s="674"/>
      <c r="GU55" s="674"/>
      <c r="GV55" s="674"/>
      <c r="GW55" s="674"/>
      <c r="GX55" s="674"/>
      <c r="GY55" s="674"/>
      <c r="GZ55" s="674"/>
      <c r="HA55" s="674"/>
      <c r="HB55" s="674"/>
      <c r="HC55" s="674"/>
      <c r="HD55" s="674"/>
      <c r="HE55" s="674"/>
      <c r="HF55" s="674"/>
      <c r="HG55" s="674"/>
      <c r="HH55" s="674"/>
      <c r="HI55" s="674"/>
      <c r="HJ55" s="408"/>
      <c r="HK55" s="408"/>
      <c r="HL55" s="408"/>
      <c r="HM55" s="408"/>
      <c r="HN55" s="408"/>
      <c r="HO55" s="408"/>
      <c r="HP55" s="408"/>
      <c r="HQ55" s="408"/>
      <c r="HR55" s="408"/>
      <c r="HS55" s="408"/>
      <c r="HT55" s="408"/>
      <c r="HU55" s="408"/>
      <c r="HV55" s="408"/>
      <c r="HW55" s="408"/>
      <c r="HX55" s="408"/>
      <c r="HY55" s="408"/>
      <c r="HZ55" s="408"/>
      <c r="IA55" s="408"/>
      <c r="IB55" s="408"/>
      <c r="IC55" s="408"/>
      <c r="ID55" s="675"/>
      <c r="IE55" s="676"/>
      <c r="IF55" s="677"/>
      <c r="IG55" s="677"/>
      <c r="IH55" s="678"/>
      <c r="II55" s="678"/>
      <c r="IJ55" s="678"/>
      <c r="IK55" s="678"/>
      <c r="IL55" s="678"/>
      <c r="IM55" s="678"/>
      <c r="IN55" s="678"/>
      <c r="IO55" s="678"/>
      <c r="IP55" s="678"/>
      <c r="IQ55" s="678"/>
      <c r="IR55" s="678"/>
      <c r="IS55" s="678"/>
      <c r="IT55" s="678"/>
      <c r="IU55" s="678"/>
      <c r="IV55" s="677"/>
      <c r="IW55" s="677"/>
      <c r="IX55" s="677"/>
      <c r="IY55" s="677"/>
      <c r="IZ55" s="677"/>
      <c r="JA55" s="677"/>
      <c r="JB55" s="677"/>
      <c r="JC55" s="677"/>
      <c r="JD55" s="677"/>
      <c r="JE55" s="677"/>
      <c r="JF55" s="677"/>
      <c r="JG55" s="677"/>
      <c r="JH55" s="677"/>
      <c r="JI55" s="677"/>
      <c r="JJ55" s="677"/>
      <c r="JK55" s="677"/>
      <c r="JL55" s="677"/>
      <c r="JM55" s="678"/>
      <c r="JN55" s="678"/>
      <c r="JO55" s="678"/>
      <c r="JP55" s="678"/>
      <c r="JQ55" s="678"/>
      <c r="JR55" s="678"/>
      <c r="JS55" s="678"/>
      <c r="JT55" s="678"/>
      <c r="JU55" s="678"/>
      <c r="JV55" s="678"/>
      <c r="JW55" s="678"/>
      <c r="JX55" s="678"/>
      <c r="JY55" s="678"/>
      <c r="JZ55" s="678"/>
      <c r="KA55" s="678"/>
      <c r="KB55" s="678"/>
      <c r="KC55" s="678"/>
      <c r="KD55" s="678"/>
      <c r="KE55" s="678"/>
      <c r="KF55" s="678"/>
      <c r="KG55" s="678"/>
      <c r="KH55" s="677"/>
      <c r="KI55" s="677"/>
      <c r="KJ55" s="677"/>
      <c r="KK55" s="677"/>
      <c r="KL55" s="677"/>
      <c r="KM55" s="677"/>
      <c r="KN55" s="677"/>
      <c r="KO55" s="677"/>
      <c r="KP55" s="677"/>
      <c r="KQ55" s="677"/>
      <c r="KR55" s="677"/>
      <c r="KS55" s="677"/>
      <c r="KT55" s="677"/>
      <c r="KU55" s="677"/>
      <c r="KV55" s="677"/>
      <c r="KW55" s="677"/>
      <c r="KX55" s="677"/>
      <c r="KY55" s="677"/>
      <c r="KZ55" s="677"/>
      <c r="LA55" s="677"/>
      <c r="LB55" s="678"/>
      <c r="LC55" s="678"/>
      <c r="LD55" s="678"/>
      <c r="LE55" s="678"/>
      <c r="LF55" s="678"/>
      <c r="LG55" s="678"/>
      <c r="LH55" s="678"/>
      <c r="LI55" s="678"/>
      <c r="LJ55" s="678"/>
      <c r="LK55" s="678"/>
      <c r="LL55" s="678"/>
      <c r="LM55" s="678"/>
      <c r="LN55" s="678"/>
      <c r="LO55" s="678"/>
      <c r="LP55" s="678"/>
      <c r="LQ55" s="678"/>
      <c r="LR55" s="678"/>
      <c r="LS55" s="677"/>
      <c r="LT55" s="677"/>
      <c r="LU55" s="677"/>
      <c r="LV55" s="677"/>
      <c r="LW55" s="677"/>
      <c r="LX55" s="677"/>
      <c r="LY55" s="677"/>
      <c r="LZ55" s="677"/>
      <c r="MA55" s="677"/>
      <c r="MB55" s="677"/>
      <c r="MC55" s="677"/>
      <c r="MD55" s="677"/>
      <c r="ME55" s="677"/>
      <c r="MF55" s="677"/>
      <c r="MG55" s="677"/>
      <c r="MH55" s="677"/>
      <c r="MI55" s="677"/>
      <c r="MJ55" s="678"/>
      <c r="MK55" s="678"/>
      <c r="ML55" s="678"/>
      <c r="MM55" s="678"/>
      <c r="MN55" s="678"/>
      <c r="MO55" s="678"/>
      <c r="MP55" s="678"/>
      <c r="MQ55" s="678"/>
      <c r="MR55" s="678"/>
      <c r="MS55" s="678"/>
      <c r="MT55" s="678"/>
      <c r="MU55" s="678"/>
      <c r="MV55" s="678"/>
      <c r="MW55" s="678"/>
      <c r="MX55" s="678"/>
      <c r="MY55" s="678"/>
      <c r="MZ55" s="678"/>
    </row>
    <row r="56" customFormat="false" ht="12.75" hidden="false" customHeight="false" outlineLevel="0" collapsed="false">
      <c r="A56" s="672" t="n">
        <v>48</v>
      </c>
      <c r="B56" s="228" t="inlineStr">
        <f aca="false">'English Scores- Leveled papers'!B54</f>
        <is>
          <t/>
        </is>
      </c>
      <c r="C56" s="228" t="str">
        <f aca="false">IF(D56="","",IF(D56&gt;0.9,"A1",IF(D56&gt;0.8,"A2",IF(D56&gt;0.7,"B1",IF(D56&gt;0.6,"B2",IF(D56&gt;0.5,"C1",IF(D56&gt;0.4,"C2",IF(D56&gt;0.32,"D",IF(D56&gt;0.2,"E1","E2")))))))))</f>
        <v/>
      </c>
      <c r="D56" s="673" t="inlineStr">
        <f aca="false">IF(B56="","",IF(COUNT(F56:MZ56)=0,"",IF(('Cover Sheet'!$AC$6="1st"),(SUM($F56:$AM56)/50),IF(('Cover Sheet'!$AC$6="2nd"),(SUM($AN56:$BW56)/50),IF(('Cover Sheet'!$AC$6="3rd"),(SUM($BX56:$DN56)/50),IF(('Cover Sheet'!$AC$6="4th"),(SUM($DO56:$FJ56)/60),IF(('Cover Sheet'!$AC$6="5th"),(SUM($FK56:HI56)/60),IF((AND('Cover Sheet'!$AC$6="6th",OR('Cover Sheet'!$AC$12="Bombay",'Cover Sheet'!$AC$12="Pune"))),(SUM($HJ56:$JL56)/85),IF((AND('Cover Sheet'!$AC$6="6th",OR('Cover Sheet'!$AC$12="Delhi",'Cover Sheet'!$AC$12="Chennai"))),(SUM($HJ56:$IU56)/60),IF((AND('Cover Sheet'!$AC$6="7th",OR('Cover Sheet'!$AC$12="Bombay",'Cover Sheet'!$AC$12="Pune"))),(SUM($JM56:$LR56)/85),IF((AND('Cover Sheet'!$AC$6="7th",OR('Cover Sheet'!$AC$12="Delhi",'Cover Sheet'!$AC$12="Chennai"))),(SUM($JM56:$LA56)/60),IF(('Cover Sheet'!$AC$6="8th"),(SUM($LS56:$MZ56)/50),"ERROR"))))))))))))</f>
        <is>
          <t/>
        </is>
      </c>
      <c r="E56" s="673" t="inlineStr">
        <f aca="false">IF(COUNT(F56:IC56)=0, "", (SUMIF($F$5:$IC$5,"Yes",F56:IC56)/SUMIF('Math Scores'!$F$5:$IC$5,"Yes",'Math Scores'!$F$2:$IC$2)))</f>
        <is>
          <t/>
        </is>
      </c>
      <c r="F56" s="408"/>
      <c r="G56" s="408"/>
      <c r="H56" s="408"/>
      <c r="I56" s="408"/>
      <c r="J56" s="408"/>
      <c r="K56" s="408"/>
      <c r="L56" s="408"/>
      <c r="M56" s="408"/>
      <c r="N56" s="408"/>
      <c r="O56" s="408"/>
      <c r="P56" s="408"/>
      <c r="Q56" s="408"/>
      <c r="R56" s="408"/>
      <c r="S56" s="408"/>
      <c r="T56" s="408"/>
      <c r="U56" s="408"/>
      <c r="V56" s="408"/>
      <c r="W56" s="674"/>
      <c r="X56" s="674"/>
      <c r="Y56" s="674"/>
      <c r="Z56" s="674"/>
      <c r="AA56" s="674"/>
      <c r="AB56" s="674"/>
      <c r="AC56" s="674"/>
      <c r="AD56" s="674"/>
      <c r="AE56" s="674"/>
      <c r="AF56" s="674"/>
      <c r="AG56" s="674"/>
      <c r="AH56" s="674"/>
      <c r="AI56" s="674"/>
      <c r="AJ56" s="674"/>
      <c r="AK56" s="674"/>
      <c r="AL56" s="674"/>
      <c r="AM56" s="674"/>
      <c r="AN56" s="408"/>
      <c r="AO56" s="408"/>
      <c r="AP56" s="408"/>
      <c r="AQ56" s="408"/>
      <c r="AR56" s="408"/>
      <c r="AS56" s="408"/>
      <c r="AT56" s="408"/>
      <c r="AU56" s="408"/>
      <c r="AV56" s="408"/>
      <c r="AW56" s="408"/>
      <c r="AX56" s="408"/>
      <c r="AY56" s="408"/>
      <c r="AZ56" s="408"/>
      <c r="BA56" s="408"/>
      <c r="BB56" s="408"/>
      <c r="BC56" s="408"/>
      <c r="BD56" s="408"/>
      <c r="BE56" s="674"/>
      <c r="BF56" s="674"/>
      <c r="BG56" s="674"/>
      <c r="BH56" s="674"/>
      <c r="BI56" s="674"/>
      <c r="BJ56" s="674"/>
      <c r="BK56" s="674"/>
      <c r="BL56" s="674"/>
      <c r="BM56" s="674"/>
      <c r="BN56" s="674"/>
      <c r="BO56" s="674"/>
      <c r="BP56" s="674"/>
      <c r="BQ56" s="674"/>
      <c r="BR56" s="674"/>
      <c r="BS56" s="674"/>
      <c r="BT56" s="674"/>
      <c r="BU56" s="674"/>
      <c r="BV56" s="674"/>
      <c r="BW56" s="674"/>
      <c r="BX56" s="408"/>
      <c r="BY56" s="408"/>
      <c r="BZ56" s="408"/>
      <c r="CA56" s="408"/>
      <c r="CB56" s="408"/>
      <c r="CC56" s="408"/>
      <c r="CD56" s="408"/>
      <c r="CE56" s="408"/>
      <c r="CF56" s="408"/>
      <c r="CG56" s="408"/>
      <c r="CH56" s="408"/>
      <c r="CI56" s="408"/>
      <c r="CJ56" s="408"/>
      <c r="CK56" s="408"/>
      <c r="CL56" s="408"/>
      <c r="CM56" s="408"/>
      <c r="CN56" s="408"/>
      <c r="CO56" s="408"/>
      <c r="CP56" s="408"/>
      <c r="CQ56" s="408"/>
      <c r="CR56" s="674"/>
      <c r="CS56" s="674"/>
      <c r="CT56" s="674"/>
      <c r="CU56" s="674"/>
      <c r="CV56" s="674"/>
      <c r="CW56" s="674"/>
      <c r="CX56" s="674"/>
      <c r="CY56" s="674"/>
      <c r="CZ56" s="674"/>
      <c r="DA56" s="674"/>
      <c r="DB56" s="674"/>
      <c r="DC56" s="674"/>
      <c r="DD56" s="674"/>
      <c r="DE56" s="674"/>
      <c r="DF56" s="674"/>
      <c r="DG56" s="674"/>
      <c r="DH56" s="674"/>
      <c r="DI56" s="674"/>
      <c r="DJ56" s="674"/>
      <c r="DK56" s="674"/>
      <c r="DL56" s="674"/>
      <c r="DM56" s="674"/>
      <c r="DN56" s="674"/>
      <c r="DO56" s="408"/>
      <c r="DP56" s="408"/>
      <c r="DQ56" s="408"/>
      <c r="DR56" s="408"/>
      <c r="DS56" s="408"/>
      <c r="DT56" s="408"/>
      <c r="DU56" s="408"/>
      <c r="DV56" s="408"/>
      <c r="DW56" s="408"/>
      <c r="DX56" s="408"/>
      <c r="DY56" s="408"/>
      <c r="DZ56" s="408"/>
      <c r="EA56" s="408"/>
      <c r="EB56" s="408"/>
      <c r="EC56" s="408"/>
      <c r="ED56" s="408"/>
      <c r="EE56" s="408"/>
      <c r="EF56" s="408"/>
      <c r="EG56" s="408"/>
      <c r="EH56" s="408"/>
      <c r="EI56" s="408"/>
      <c r="EJ56" s="408"/>
      <c r="EK56" s="408"/>
      <c r="EL56" s="408"/>
      <c r="EM56" s="408"/>
      <c r="EN56" s="408"/>
      <c r="EO56" s="674"/>
      <c r="EP56" s="674"/>
      <c r="EQ56" s="674"/>
      <c r="ER56" s="674"/>
      <c r="ES56" s="674"/>
      <c r="ET56" s="674"/>
      <c r="EU56" s="674"/>
      <c r="EV56" s="674"/>
      <c r="EW56" s="674"/>
      <c r="EX56" s="674"/>
      <c r="EY56" s="674"/>
      <c r="EZ56" s="674"/>
      <c r="FA56" s="674"/>
      <c r="FB56" s="674"/>
      <c r="FC56" s="674"/>
      <c r="FD56" s="674"/>
      <c r="FE56" s="674"/>
      <c r="FF56" s="674"/>
      <c r="FG56" s="674"/>
      <c r="FH56" s="674"/>
      <c r="FI56" s="674"/>
      <c r="FJ56" s="674"/>
      <c r="FK56" s="408"/>
      <c r="FL56" s="408"/>
      <c r="FM56" s="408"/>
      <c r="FN56" s="408"/>
      <c r="FO56" s="408"/>
      <c r="FP56" s="408"/>
      <c r="FQ56" s="408"/>
      <c r="FR56" s="408"/>
      <c r="FS56" s="408"/>
      <c r="FT56" s="408"/>
      <c r="FU56" s="408"/>
      <c r="FV56" s="408"/>
      <c r="FW56" s="408"/>
      <c r="FX56" s="408"/>
      <c r="FY56" s="408"/>
      <c r="FZ56" s="408"/>
      <c r="GA56" s="408"/>
      <c r="GB56" s="408"/>
      <c r="GC56" s="408"/>
      <c r="GD56" s="408"/>
      <c r="GE56" s="408"/>
      <c r="GF56" s="408"/>
      <c r="GG56" s="408"/>
      <c r="GH56" s="408"/>
      <c r="GI56" s="408"/>
      <c r="GJ56" s="674"/>
      <c r="GK56" s="674"/>
      <c r="GL56" s="674"/>
      <c r="GM56" s="674"/>
      <c r="GN56" s="674"/>
      <c r="GO56" s="674"/>
      <c r="GP56" s="674"/>
      <c r="GQ56" s="674"/>
      <c r="GR56" s="674"/>
      <c r="GS56" s="674"/>
      <c r="GT56" s="674"/>
      <c r="GU56" s="674"/>
      <c r="GV56" s="674"/>
      <c r="GW56" s="674"/>
      <c r="GX56" s="674"/>
      <c r="GY56" s="674"/>
      <c r="GZ56" s="674"/>
      <c r="HA56" s="674"/>
      <c r="HB56" s="674"/>
      <c r="HC56" s="674"/>
      <c r="HD56" s="674"/>
      <c r="HE56" s="674"/>
      <c r="HF56" s="674"/>
      <c r="HG56" s="674"/>
      <c r="HH56" s="674"/>
      <c r="HI56" s="674"/>
      <c r="HJ56" s="408"/>
      <c r="HK56" s="408"/>
      <c r="HL56" s="408"/>
      <c r="HM56" s="408"/>
      <c r="HN56" s="408"/>
      <c r="HO56" s="408"/>
      <c r="HP56" s="408"/>
      <c r="HQ56" s="408"/>
      <c r="HR56" s="408"/>
      <c r="HS56" s="408"/>
      <c r="HT56" s="408"/>
      <c r="HU56" s="408"/>
      <c r="HV56" s="408"/>
      <c r="HW56" s="408"/>
      <c r="HX56" s="408"/>
      <c r="HY56" s="408"/>
      <c r="HZ56" s="408"/>
      <c r="IA56" s="408"/>
      <c r="IB56" s="408"/>
      <c r="IC56" s="408"/>
      <c r="ID56" s="675"/>
      <c r="IE56" s="676"/>
      <c r="IF56" s="677"/>
      <c r="IG56" s="677"/>
      <c r="IH56" s="678"/>
      <c r="II56" s="678"/>
      <c r="IJ56" s="678"/>
      <c r="IK56" s="678"/>
      <c r="IL56" s="678"/>
      <c r="IM56" s="678"/>
      <c r="IN56" s="678"/>
      <c r="IO56" s="678"/>
      <c r="IP56" s="678"/>
      <c r="IQ56" s="678"/>
      <c r="IR56" s="678"/>
      <c r="IS56" s="678"/>
      <c r="IT56" s="678"/>
      <c r="IU56" s="678"/>
      <c r="IV56" s="677"/>
      <c r="IW56" s="677"/>
      <c r="IX56" s="677"/>
      <c r="IY56" s="677"/>
      <c r="IZ56" s="677"/>
      <c r="JA56" s="677"/>
      <c r="JB56" s="677"/>
      <c r="JC56" s="677"/>
      <c r="JD56" s="677"/>
      <c r="JE56" s="677"/>
      <c r="JF56" s="677"/>
      <c r="JG56" s="677"/>
      <c r="JH56" s="677"/>
      <c r="JI56" s="677"/>
      <c r="JJ56" s="677"/>
      <c r="JK56" s="677"/>
      <c r="JL56" s="677"/>
      <c r="JM56" s="678"/>
      <c r="JN56" s="678"/>
      <c r="JO56" s="678"/>
      <c r="JP56" s="678"/>
      <c r="JQ56" s="678"/>
      <c r="JR56" s="678"/>
      <c r="JS56" s="678"/>
      <c r="JT56" s="678"/>
      <c r="JU56" s="678"/>
      <c r="JV56" s="678"/>
      <c r="JW56" s="678"/>
      <c r="JX56" s="678"/>
      <c r="JY56" s="678"/>
      <c r="JZ56" s="678"/>
      <c r="KA56" s="678"/>
      <c r="KB56" s="678"/>
      <c r="KC56" s="678"/>
      <c r="KD56" s="678"/>
      <c r="KE56" s="678"/>
      <c r="KF56" s="678"/>
      <c r="KG56" s="678"/>
      <c r="KH56" s="677"/>
      <c r="KI56" s="677"/>
      <c r="KJ56" s="677"/>
      <c r="KK56" s="677"/>
      <c r="KL56" s="677"/>
      <c r="KM56" s="677"/>
      <c r="KN56" s="677"/>
      <c r="KO56" s="677"/>
      <c r="KP56" s="677"/>
      <c r="KQ56" s="677"/>
      <c r="KR56" s="677"/>
      <c r="KS56" s="677"/>
      <c r="KT56" s="677"/>
      <c r="KU56" s="677"/>
      <c r="KV56" s="677"/>
      <c r="KW56" s="677"/>
      <c r="KX56" s="677"/>
      <c r="KY56" s="677"/>
      <c r="KZ56" s="677"/>
      <c r="LA56" s="677"/>
      <c r="LB56" s="678"/>
      <c r="LC56" s="678"/>
      <c r="LD56" s="678"/>
      <c r="LE56" s="678"/>
      <c r="LF56" s="678"/>
      <c r="LG56" s="678"/>
      <c r="LH56" s="678"/>
      <c r="LI56" s="678"/>
      <c r="LJ56" s="678"/>
      <c r="LK56" s="678"/>
      <c r="LL56" s="678"/>
      <c r="LM56" s="678"/>
      <c r="LN56" s="678"/>
      <c r="LO56" s="678"/>
      <c r="LP56" s="678"/>
      <c r="LQ56" s="678"/>
      <c r="LR56" s="678"/>
      <c r="LS56" s="677"/>
      <c r="LT56" s="677"/>
      <c r="LU56" s="677"/>
      <c r="LV56" s="677"/>
      <c r="LW56" s="677"/>
      <c r="LX56" s="677"/>
      <c r="LY56" s="677"/>
      <c r="LZ56" s="677"/>
      <c r="MA56" s="677"/>
      <c r="MB56" s="677"/>
      <c r="MC56" s="677"/>
      <c r="MD56" s="677"/>
      <c r="ME56" s="677"/>
      <c r="MF56" s="677"/>
      <c r="MG56" s="677"/>
      <c r="MH56" s="677"/>
      <c r="MI56" s="677"/>
      <c r="MJ56" s="678"/>
      <c r="MK56" s="678"/>
      <c r="ML56" s="678"/>
      <c r="MM56" s="678"/>
      <c r="MN56" s="678"/>
      <c r="MO56" s="678"/>
      <c r="MP56" s="678"/>
      <c r="MQ56" s="678"/>
      <c r="MR56" s="678"/>
      <c r="MS56" s="678"/>
      <c r="MT56" s="678"/>
      <c r="MU56" s="678"/>
      <c r="MV56" s="678"/>
      <c r="MW56" s="678"/>
      <c r="MX56" s="678"/>
      <c r="MY56" s="678"/>
      <c r="MZ56" s="678"/>
    </row>
    <row r="57" customFormat="false" ht="12.75" hidden="false" customHeight="false" outlineLevel="0" collapsed="false">
      <c r="A57" s="672" t="n">
        <v>49</v>
      </c>
      <c r="B57" s="228" t="inlineStr">
        <f aca="false">'English Scores- Leveled papers'!B55</f>
        <is>
          <t/>
        </is>
      </c>
      <c r="C57" s="228" t="str">
        <f aca="false">IF(D57="","",IF(D57&gt;0.9,"A1",IF(D57&gt;0.8,"A2",IF(D57&gt;0.7,"B1",IF(D57&gt;0.6,"B2",IF(D57&gt;0.5,"C1",IF(D57&gt;0.4,"C2",IF(D57&gt;0.32,"D",IF(D57&gt;0.2,"E1","E2")))))))))</f>
        <v/>
      </c>
      <c r="D57" s="673" t="inlineStr">
        <f aca="false">IF(B57="","",IF(COUNT(F57:MZ57)=0,"",IF(('Cover Sheet'!$AC$6="1st"),(SUM($F57:$AM57)/50),IF(('Cover Sheet'!$AC$6="2nd"),(SUM($AN57:$BW57)/50),IF(('Cover Sheet'!$AC$6="3rd"),(SUM($BX57:$DN57)/50),IF(('Cover Sheet'!$AC$6="4th"),(SUM($DO57:$FJ57)/60),IF(('Cover Sheet'!$AC$6="5th"),(SUM($FK57:HI57)/60),IF((AND('Cover Sheet'!$AC$6="6th",OR('Cover Sheet'!$AC$12="Bombay",'Cover Sheet'!$AC$12="Pune"))),(SUM($HJ57:$JL57)/85),IF((AND('Cover Sheet'!$AC$6="6th",OR('Cover Sheet'!$AC$12="Delhi",'Cover Sheet'!$AC$12="Chennai"))),(SUM($HJ57:$IU57)/60),IF((AND('Cover Sheet'!$AC$6="7th",OR('Cover Sheet'!$AC$12="Bombay",'Cover Sheet'!$AC$12="Pune"))),(SUM($JM57:$LR57)/85),IF((AND('Cover Sheet'!$AC$6="7th",OR('Cover Sheet'!$AC$12="Delhi",'Cover Sheet'!$AC$12="Chennai"))),(SUM($JM57:$LA57)/60),IF(('Cover Sheet'!$AC$6="8th"),(SUM($LS57:$MZ57)/50),"ERROR"))))))))))))</f>
        <is>
          <t/>
        </is>
      </c>
      <c r="E57" s="673" t="inlineStr">
        <f aca="false">IF(COUNT(F57:IC57)=0, "", (SUMIF($F$5:$IC$5,"Yes",F57:IC57)/SUMIF('Math Scores'!$F$5:$IC$5,"Yes",'Math Scores'!$F$2:$IC$2)))</f>
        <is>
          <t/>
        </is>
      </c>
      <c r="F57" s="408"/>
      <c r="G57" s="408"/>
      <c r="H57" s="408"/>
      <c r="I57" s="408"/>
      <c r="J57" s="408"/>
      <c r="K57" s="408"/>
      <c r="L57" s="408"/>
      <c r="M57" s="408"/>
      <c r="N57" s="408"/>
      <c r="O57" s="408"/>
      <c r="P57" s="408"/>
      <c r="Q57" s="408"/>
      <c r="R57" s="408"/>
      <c r="S57" s="408"/>
      <c r="T57" s="408"/>
      <c r="U57" s="408"/>
      <c r="V57" s="408"/>
      <c r="W57" s="674"/>
      <c r="X57" s="674"/>
      <c r="Y57" s="674"/>
      <c r="Z57" s="674"/>
      <c r="AA57" s="674"/>
      <c r="AB57" s="674"/>
      <c r="AC57" s="674"/>
      <c r="AD57" s="674"/>
      <c r="AE57" s="674"/>
      <c r="AF57" s="674"/>
      <c r="AG57" s="674"/>
      <c r="AH57" s="674"/>
      <c r="AI57" s="674"/>
      <c r="AJ57" s="674"/>
      <c r="AK57" s="674"/>
      <c r="AL57" s="674"/>
      <c r="AM57" s="674"/>
      <c r="AN57" s="408"/>
      <c r="AO57" s="408"/>
      <c r="AP57" s="408"/>
      <c r="AQ57" s="408"/>
      <c r="AR57" s="408"/>
      <c r="AS57" s="408"/>
      <c r="AT57" s="408"/>
      <c r="AU57" s="408"/>
      <c r="AV57" s="408"/>
      <c r="AW57" s="408"/>
      <c r="AX57" s="408"/>
      <c r="AY57" s="408"/>
      <c r="AZ57" s="408"/>
      <c r="BA57" s="408"/>
      <c r="BB57" s="408"/>
      <c r="BC57" s="408"/>
      <c r="BD57" s="408"/>
      <c r="BE57" s="674"/>
      <c r="BF57" s="674"/>
      <c r="BG57" s="674"/>
      <c r="BH57" s="674"/>
      <c r="BI57" s="674"/>
      <c r="BJ57" s="674"/>
      <c r="BK57" s="674"/>
      <c r="BL57" s="674"/>
      <c r="BM57" s="674"/>
      <c r="BN57" s="674"/>
      <c r="BO57" s="674"/>
      <c r="BP57" s="674"/>
      <c r="BQ57" s="674"/>
      <c r="BR57" s="674"/>
      <c r="BS57" s="674"/>
      <c r="BT57" s="674"/>
      <c r="BU57" s="674"/>
      <c r="BV57" s="674"/>
      <c r="BW57" s="674"/>
      <c r="BX57" s="408"/>
      <c r="BY57" s="408"/>
      <c r="BZ57" s="408"/>
      <c r="CA57" s="408"/>
      <c r="CB57" s="408"/>
      <c r="CC57" s="408"/>
      <c r="CD57" s="408"/>
      <c r="CE57" s="408"/>
      <c r="CF57" s="408"/>
      <c r="CG57" s="408"/>
      <c r="CH57" s="408"/>
      <c r="CI57" s="408"/>
      <c r="CJ57" s="408"/>
      <c r="CK57" s="408"/>
      <c r="CL57" s="408"/>
      <c r="CM57" s="408"/>
      <c r="CN57" s="408"/>
      <c r="CO57" s="408"/>
      <c r="CP57" s="408"/>
      <c r="CQ57" s="408"/>
      <c r="CR57" s="674"/>
      <c r="CS57" s="674"/>
      <c r="CT57" s="674"/>
      <c r="CU57" s="674"/>
      <c r="CV57" s="674"/>
      <c r="CW57" s="674"/>
      <c r="CX57" s="674"/>
      <c r="CY57" s="674"/>
      <c r="CZ57" s="674"/>
      <c r="DA57" s="674"/>
      <c r="DB57" s="674"/>
      <c r="DC57" s="674"/>
      <c r="DD57" s="674"/>
      <c r="DE57" s="674"/>
      <c r="DF57" s="674"/>
      <c r="DG57" s="674"/>
      <c r="DH57" s="674"/>
      <c r="DI57" s="674"/>
      <c r="DJ57" s="674"/>
      <c r="DK57" s="674"/>
      <c r="DL57" s="674"/>
      <c r="DM57" s="674"/>
      <c r="DN57" s="674"/>
      <c r="DO57" s="408"/>
      <c r="DP57" s="408"/>
      <c r="DQ57" s="408"/>
      <c r="DR57" s="408"/>
      <c r="DS57" s="408"/>
      <c r="DT57" s="408"/>
      <c r="DU57" s="408"/>
      <c r="DV57" s="408"/>
      <c r="DW57" s="408"/>
      <c r="DX57" s="408"/>
      <c r="DY57" s="408"/>
      <c r="DZ57" s="408"/>
      <c r="EA57" s="408"/>
      <c r="EB57" s="408"/>
      <c r="EC57" s="408"/>
      <c r="ED57" s="408"/>
      <c r="EE57" s="408"/>
      <c r="EF57" s="408"/>
      <c r="EG57" s="408"/>
      <c r="EH57" s="408"/>
      <c r="EI57" s="408"/>
      <c r="EJ57" s="408"/>
      <c r="EK57" s="408"/>
      <c r="EL57" s="408"/>
      <c r="EM57" s="408"/>
      <c r="EN57" s="408"/>
      <c r="EO57" s="674"/>
      <c r="EP57" s="674"/>
      <c r="EQ57" s="674"/>
      <c r="ER57" s="674"/>
      <c r="ES57" s="674"/>
      <c r="ET57" s="674"/>
      <c r="EU57" s="674"/>
      <c r="EV57" s="674"/>
      <c r="EW57" s="674"/>
      <c r="EX57" s="674"/>
      <c r="EY57" s="674"/>
      <c r="EZ57" s="674"/>
      <c r="FA57" s="674"/>
      <c r="FB57" s="674"/>
      <c r="FC57" s="674"/>
      <c r="FD57" s="674"/>
      <c r="FE57" s="674"/>
      <c r="FF57" s="674"/>
      <c r="FG57" s="674"/>
      <c r="FH57" s="674"/>
      <c r="FI57" s="674"/>
      <c r="FJ57" s="674"/>
      <c r="FK57" s="408"/>
      <c r="FL57" s="408"/>
      <c r="FM57" s="408"/>
      <c r="FN57" s="408"/>
      <c r="FO57" s="408"/>
      <c r="FP57" s="408"/>
      <c r="FQ57" s="408"/>
      <c r="FR57" s="408"/>
      <c r="FS57" s="408"/>
      <c r="FT57" s="408"/>
      <c r="FU57" s="408"/>
      <c r="FV57" s="408"/>
      <c r="FW57" s="408"/>
      <c r="FX57" s="408"/>
      <c r="FY57" s="408"/>
      <c r="FZ57" s="408"/>
      <c r="GA57" s="408"/>
      <c r="GB57" s="408"/>
      <c r="GC57" s="408"/>
      <c r="GD57" s="408"/>
      <c r="GE57" s="408"/>
      <c r="GF57" s="408"/>
      <c r="GG57" s="408"/>
      <c r="GH57" s="408"/>
      <c r="GI57" s="408"/>
      <c r="GJ57" s="674"/>
      <c r="GK57" s="674"/>
      <c r="GL57" s="674"/>
      <c r="GM57" s="674"/>
      <c r="GN57" s="674"/>
      <c r="GO57" s="674"/>
      <c r="GP57" s="674"/>
      <c r="GQ57" s="674"/>
      <c r="GR57" s="674"/>
      <c r="GS57" s="674"/>
      <c r="GT57" s="674"/>
      <c r="GU57" s="674"/>
      <c r="GV57" s="674"/>
      <c r="GW57" s="674"/>
      <c r="GX57" s="674"/>
      <c r="GY57" s="674"/>
      <c r="GZ57" s="674"/>
      <c r="HA57" s="674"/>
      <c r="HB57" s="674"/>
      <c r="HC57" s="674"/>
      <c r="HD57" s="674"/>
      <c r="HE57" s="674"/>
      <c r="HF57" s="674"/>
      <c r="HG57" s="674"/>
      <c r="HH57" s="674"/>
      <c r="HI57" s="674"/>
      <c r="HJ57" s="408"/>
      <c r="HK57" s="408"/>
      <c r="HL57" s="408"/>
      <c r="HM57" s="408"/>
      <c r="HN57" s="408"/>
      <c r="HO57" s="408"/>
      <c r="HP57" s="408"/>
      <c r="HQ57" s="408"/>
      <c r="HR57" s="408"/>
      <c r="HS57" s="408"/>
      <c r="HT57" s="408"/>
      <c r="HU57" s="408"/>
      <c r="HV57" s="408"/>
      <c r="HW57" s="408"/>
      <c r="HX57" s="408"/>
      <c r="HY57" s="408"/>
      <c r="HZ57" s="408"/>
      <c r="IA57" s="408"/>
      <c r="IB57" s="408"/>
      <c r="IC57" s="408"/>
      <c r="ID57" s="675"/>
      <c r="IE57" s="676"/>
      <c r="IF57" s="677"/>
      <c r="IG57" s="677"/>
      <c r="IH57" s="678"/>
      <c r="II57" s="678"/>
      <c r="IJ57" s="678"/>
      <c r="IK57" s="678"/>
      <c r="IL57" s="678"/>
      <c r="IM57" s="678"/>
      <c r="IN57" s="678"/>
      <c r="IO57" s="678"/>
      <c r="IP57" s="678"/>
      <c r="IQ57" s="678"/>
      <c r="IR57" s="678"/>
      <c r="IS57" s="678"/>
      <c r="IT57" s="678"/>
      <c r="IU57" s="678"/>
      <c r="IV57" s="677"/>
      <c r="IW57" s="677"/>
      <c r="IX57" s="677"/>
      <c r="IY57" s="677"/>
      <c r="IZ57" s="677"/>
      <c r="JA57" s="677"/>
      <c r="JB57" s="677"/>
      <c r="JC57" s="677"/>
      <c r="JD57" s="677"/>
      <c r="JE57" s="677"/>
      <c r="JF57" s="677"/>
      <c r="JG57" s="677"/>
      <c r="JH57" s="677"/>
      <c r="JI57" s="677"/>
      <c r="JJ57" s="677"/>
      <c r="JK57" s="677"/>
      <c r="JL57" s="677"/>
      <c r="JM57" s="678"/>
      <c r="JN57" s="678"/>
      <c r="JO57" s="678"/>
      <c r="JP57" s="678"/>
      <c r="JQ57" s="678"/>
      <c r="JR57" s="678"/>
      <c r="JS57" s="678"/>
      <c r="JT57" s="678"/>
      <c r="JU57" s="678"/>
      <c r="JV57" s="678"/>
      <c r="JW57" s="678"/>
      <c r="JX57" s="678"/>
      <c r="JY57" s="678"/>
      <c r="JZ57" s="678"/>
      <c r="KA57" s="678"/>
      <c r="KB57" s="678"/>
      <c r="KC57" s="678"/>
      <c r="KD57" s="678"/>
      <c r="KE57" s="678"/>
      <c r="KF57" s="678"/>
      <c r="KG57" s="678"/>
      <c r="KH57" s="677"/>
      <c r="KI57" s="677"/>
      <c r="KJ57" s="677"/>
      <c r="KK57" s="677"/>
      <c r="KL57" s="677"/>
      <c r="KM57" s="677"/>
      <c r="KN57" s="677"/>
      <c r="KO57" s="677"/>
      <c r="KP57" s="677"/>
      <c r="KQ57" s="677"/>
      <c r="KR57" s="677"/>
      <c r="KS57" s="677"/>
      <c r="KT57" s="677"/>
      <c r="KU57" s="677"/>
      <c r="KV57" s="677"/>
      <c r="KW57" s="677"/>
      <c r="KX57" s="677"/>
      <c r="KY57" s="677"/>
      <c r="KZ57" s="677"/>
      <c r="LA57" s="677"/>
      <c r="LB57" s="678"/>
      <c r="LC57" s="678"/>
      <c r="LD57" s="678"/>
      <c r="LE57" s="678"/>
      <c r="LF57" s="678"/>
      <c r="LG57" s="678"/>
      <c r="LH57" s="678"/>
      <c r="LI57" s="678"/>
      <c r="LJ57" s="678"/>
      <c r="LK57" s="678"/>
      <c r="LL57" s="678"/>
      <c r="LM57" s="678"/>
      <c r="LN57" s="678"/>
      <c r="LO57" s="678"/>
      <c r="LP57" s="678"/>
      <c r="LQ57" s="678"/>
      <c r="LR57" s="678"/>
      <c r="LS57" s="677"/>
      <c r="LT57" s="677"/>
      <c r="LU57" s="677"/>
      <c r="LV57" s="677"/>
      <c r="LW57" s="677"/>
      <c r="LX57" s="677"/>
      <c r="LY57" s="677"/>
      <c r="LZ57" s="677"/>
      <c r="MA57" s="677"/>
      <c r="MB57" s="677"/>
      <c r="MC57" s="677"/>
      <c r="MD57" s="677"/>
      <c r="ME57" s="677"/>
      <c r="MF57" s="677"/>
      <c r="MG57" s="677"/>
      <c r="MH57" s="677"/>
      <c r="MI57" s="677"/>
      <c r="MJ57" s="678"/>
      <c r="MK57" s="678"/>
      <c r="ML57" s="678"/>
      <c r="MM57" s="678"/>
      <c r="MN57" s="678"/>
      <c r="MO57" s="678"/>
      <c r="MP57" s="678"/>
      <c r="MQ57" s="678"/>
      <c r="MR57" s="678"/>
      <c r="MS57" s="678"/>
      <c r="MT57" s="678"/>
      <c r="MU57" s="678"/>
      <c r="MV57" s="678"/>
      <c r="MW57" s="678"/>
      <c r="MX57" s="678"/>
      <c r="MY57" s="678"/>
      <c r="MZ57" s="678"/>
    </row>
    <row r="58" customFormat="false" ht="12.75" hidden="false" customHeight="false" outlineLevel="0" collapsed="false">
      <c r="A58" s="672" t="n">
        <v>50</v>
      </c>
      <c r="B58" s="228" t="inlineStr">
        <f aca="false">'English Scores- Leveled papers'!B56</f>
        <is>
          <t/>
        </is>
      </c>
      <c r="C58" s="228" t="str">
        <f aca="false">IF(D58="","",IF(D58&gt;0.9,"A1",IF(D58&gt;0.8,"A2",IF(D58&gt;0.7,"B1",IF(D58&gt;0.6,"B2",IF(D58&gt;0.5,"C1",IF(D58&gt;0.4,"C2",IF(D58&gt;0.32,"D",IF(D58&gt;0.2,"E1","E2")))))))))</f>
        <v/>
      </c>
      <c r="D58" s="673" t="inlineStr">
        <f aca="false">IF(B58="","",IF(COUNT(F58:MZ58)=0,"",IF(('Cover Sheet'!$AC$6="1st"),(SUM($F58:$AM58)/50),IF(('Cover Sheet'!$AC$6="2nd"),(SUM($AN58:$BW58)/50),IF(('Cover Sheet'!$AC$6="3rd"),(SUM($BX58:$DN58)/50),IF(('Cover Sheet'!$AC$6="4th"),(SUM($DO58:$FJ58)/60),IF(('Cover Sheet'!$AC$6="5th"),(SUM($FK58:HI58)/60),IF((AND('Cover Sheet'!$AC$6="6th",OR('Cover Sheet'!$AC$12="Bombay",'Cover Sheet'!$AC$12="Pune"))),(SUM($HJ58:$JL58)/85),IF((AND('Cover Sheet'!$AC$6="6th",OR('Cover Sheet'!$AC$12="Delhi",'Cover Sheet'!$AC$12="Chennai"))),(SUM($HJ58:$IU58)/60),IF((AND('Cover Sheet'!$AC$6="7th",OR('Cover Sheet'!$AC$12="Bombay",'Cover Sheet'!$AC$12="Pune"))),(SUM($JM58:$LR58)/85),IF((AND('Cover Sheet'!$AC$6="7th",OR('Cover Sheet'!$AC$12="Delhi",'Cover Sheet'!$AC$12="Chennai"))),(SUM($JM58:$LA58)/60),IF(('Cover Sheet'!$AC$6="8th"),(SUM($LS58:$MZ58)/50),"ERROR"))))))))))))</f>
        <is>
          <t/>
        </is>
      </c>
      <c r="E58" s="673" t="inlineStr">
        <f aca="false">IF(COUNT(F58:IC58)=0, "", (SUMIF($F$5:$IC$5,"Yes",F58:IC58)/SUMIF('Math Scores'!$F$5:$IC$5,"Yes",'Math Scores'!$F$2:$IC$2)))</f>
        <is>
          <t/>
        </is>
      </c>
      <c r="F58" s="408"/>
      <c r="G58" s="408"/>
      <c r="H58" s="408"/>
      <c r="I58" s="408"/>
      <c r="J58" s="408"/>
      <c r="K58" s="408"/>
      <c r="L58" s="408"/>
      <c r="M58" s="408"/>
      <c r="N58" s="408"/>
      <c r="O58" s="408"/>
      <c r="P58" s="408"/>
      <c r="Q58" s="408"/>
      <c r="R58" s="408"/>
      <c r="S58" s="408"/>
      <c r="T58" s="408"/>
      <c r="U58" s="408"/>
      <c r="V58" s="408"/>
      <c r="W58" s="674"/>
      <c r="X58" s="674"/>
      <c r="Y58" s="674"/>
      <c r="Z58" s="674"/>
      <c r="AA58" s="674"/>
      <c r="AB58" s="674"/>
      <c r="AC58" s="674"/>
      <c r="AD58" s="674"/>
      <c r="AE58" s="674"/>
      <c r="AF58" s="674"/>
      <c r="AG58" s="674"/>
      <c r="AH58" s="674"/>
      <c r="AI58" s="674"/>
      <c r="AJ58" s="674"/>
      <c r="AK58" s="674"/>
      <c r="AL58" s="674"/>
      <c r="AM58" s="674"/>
      <c r="AN58" s="408"/>
      <c r="AO58" s="408"/>
      <c r="AP58" s="408"/>
      <c r="AQ58" s="408"/>
      <c r="AR58" s="408"/>
      <c r="AS58" s="408"/>
      <c r="AT58" s="408"/>
      <c r="AU58" s="408"/>
      <c r="AV58" s="408"/>
      <c r="AW58" s="408"/>
      <c r="AX58" s="408"/>
      <c r="AY58" s="408"/>
      <c r="AZ58" s="408"/>
      <c r="BA58" s="408"/>
      <c r="BB58" s="408"/>
      <c r="BC58" s="408"/>
      <c r="BD58" s="408"/>
      <c r="BE58" s="674"/>
      <c r="BF58" s="674"/>
      <c r="BG58" s="674"/>
      <c r="BH58" s="674"/>
      <c r="BI58" s="674"/>
      <c r="BJ58" s="674"/>
      <c r="BK58" s="674"/>
      <c r="BL58" s="674"/>
      <c r="BM58" s="674"/>
      <c r="BN58" s="674"/>
      <c r="BO58" s="674"/>
      <c r="BP58" s="674"/>
      <c r="BQ58" s="674"/>
      <c r="BR58" s="674"/>
      <c r="BS58" s="674"/>
      <c r="BT58" s="674"/>
      <c r="BU58" s="674"/>
      <c r="BV58" s="674"/>
      <c r="BW58" s="674"/>
      <c r="BX58" s="408"/>
      <c r="BY58" s="408"/>
      <c r="BZ58" s="408"/>
      <c r="CA58" s="408"/>
      <c r="CB58" s="408"/>
      <c r="CC58" s="408"/>
      <c r="CD58" s="408"/>
      <c r="CE58" s="408"/>
      <c r="CF58" s="408"/>
      <c r="CG58" s="408"/>
      <c r="CH58" s="408"/>
      <c r="CI58" s="408"/>
      <c r="CJ58" s="408"/>
      <c r="CK58" s="408"/>
      <c r="CL58" s="408"/>
      <c r="CM58" s="408"/>
      <c r="CN58" s="408"/>
      <c r="CO58" s="408"/>
      <c r="CP58" s="408"/>
      <c r="CQ58" s="408"/>
      <c r="CR58" s="674"/>
      <c r="CS58" s="674"/>
      <c r="CT58" s="674"/>
      <c r="CU58" s="674"/>
      <c r="CV58" s="674"/>
      <c r="CW58" s="674"/>
      <c r="CX58" s="674"/>
      <c r="CY58" s="674"/>
      <c r="CZ58" s="674"/>
      <c r="DA58" s="674"/>
      <c r="DB58" s="674"/>
      <c r="DC58" s="674"/>
      <c r="DD58" s="674"/>
      <c r="DE58" s="674"/>
      <c r="DF58" s="674"/>
      <c r="DG58" s="674"/>
      <c r="DH58" s="674"/>
      <c r="DI58" s="674"/>
      <c r="DJ58" s="674"/>
      <c r="DK58" s="674"/>
      <c r="DL58" s="674"/>
      <c r="DM58" s="674"/>
      <c r="DN58" s="674"/>
      <c r="DO58" s="408"/>
      <c r="DP58" s="408"/>
      <c r="DQ58" s="408"/>
      <c r="DR58" s="408"/>
      <c r="DS58" s="408"/>
      <c r="DT58" s="408"/>
      <c r="DU58" s="408"/>
      <c r="DV58" s="408"/>
      <c r="DW58" s="408"/>
      <c r="DX58" s="408"/>
      <c r="DY58" s="408"/>
      <c r="DZ58" s="408"/>
      <c r="EA58" s="408"/>
      <c r="EB58" s="408"/>
      <c r="EC58" s="408"/>
      <c r="ED58" s="408"/>
      <c r="EE58" s="408"/>
      <c r="EF58" s="408"/>
      <c r="EG58" s="408"/>
      <c r="EH58" s="408"/>
      <c r="EI58" s="408"/>
      <c r="EJ58" s="408"/>
      <c r="EK58" s="408"/>
      <c r="EL58" s="408"/>
      <c r="EM58" s="408"/>
      <c r="EN58" s="408"/>
      <c r="EO58" s="674"/>
      <c r="EP58" s="674"/>
      <c r="EQ58" s="674"/>
      <c r="ER58" s="674"/>
      <c r="ES58" s="674"/>
      <c r="ET58" s="674"/>
      <c r="EU58" s="674"/>
      <c r="EV58" s="674"/>
      <c r="EW58" s="674"/>
      <c r="EX58" s="674"/>
      <c r="EY58" s="674"/>
      <c r="EZ58" s="674"/>
      <c r="FA58" s="674"/>
      <c r="FB58" s="674"/>
      <c r="FC58" s="674"/>
      <c r="FD58" s="674"/>
      <c r="FE58" s="674"/>
      <c r="FF58" s="674"/>
      <c r="FG58" s="674"/>
      <c r="FH58" s="674"/>
      <c r="FI58" s="674"/>
      <c r="FJ58" s="674"/>
      <c r="FK58" s="408"/>
      <c r="FL58" s="408"/>
      <c r="FM58" s="408"/>
      <c r="FN58" s="408"/>
      <c r="FO58" s="408"/>
      <c r="FP58" s="408"/>
      <c r="FQ58" s="408"/>
      <c r="FR58" s="408"/>
      <c r="FS58" s="408"/>
      <c r="FT58" s="408"/>
      <c r="FU58" s="408"/>
      <c r="FV58" s="408"/>
      <c r="FW58" s="408"/>
      <c r="FX58" s="408"/>
      <c r="FY58" s="408"/>
      <c r="FZ58" s="408"/>
      <c r="GA58" s="408"/>
      <c r="GB58" s="408"/>
      <c r="GC58" s="408"/>
      <c r="GD58" s="408"/>
      <c r="GE58" s="408"/>
      <c r="GF58" s="408"/>
      <c r="GG58" s="408"/>
      <c r="GH58" s="408"/>
      <c r="GI58" s="408"/>
      <c r="GJ58" s="674"/>
      <c r="GK58" s="674"/>
      <c r="GL58" s="674"/>
      <c r="GM58" s="674"/>
      <c r="GN58" s="674"/>
      <c r="GO58" s="674"/>
      <c r="GP58" s="674"/>
      <c r="GQ58" s="674"/>
      <c r="GR58" s="674"/>
      <c r="GS58" s="674"/>
      <c r="GT58" s="674"/>
      <c r="GU58" s="674"/>
      <c r="GV58" s="674"/>
      <c r="GW58" s="674"/>
      <c r="GX58" s="674"/>
      <c r="GY58" s="674"/>
      <c r="GZ58" s="674"/>
      <c r="HA58" s="674"/>
      <c r="HB58" s="674"/>
      <c r="HC58" s="674"/>
      <c r="HD58" s="674"/>
      <c r="HE58" s="674"/>
      <c r="HF58" s="674"/>
      <c r="HG58" s="674"/>
      <c r="HH58" s="674"/>
      <c r="HI58" s="674"/>
      <c r="HJ58" s="408"/>
      <c r="HK58" s="408"/>
      <c r="HL58" s="408"/>
      <c r="HM58" s="408"/>
      <c r="HN58" s="408"/>
      <c r="HO58" s="408"/>
      <c r="HP58" s="408"/>
      <c r="HQ58" s="408"/>
      <c r="HR58" s="408"/>
      <c r="HS58" s="408"/>
      <c r="HT58" s="408"/>
      <c r="HU58" s="408"/>
      <c r="HV58" s="408"/>
      <c r="HW58" s="408"/>
      <c r="HX58" s="408"/>
      <c r="HY58" s="408"/>
      <c r="HZ58" s="408"/>
      <c r="IA58" s="408"/>
      <c r="IB58" s="408"/>
      <c r="IC58" s="408"/>
      <c r="ID58" s="675"/>
      <c r="IE58" s="676"/>
      <c r="IF58" s="677"/>
      <c r="IG58" s="677"/>
      <c r="IH58" s="678"/>
      <c r="II58" s="678"/>
      <c r="IJ58" s="678"/>
      <c r="IK58" s="678"/>
      <c r="IL58" s="678"/>
      <c r="IM58" s="678"/>
      <c r="IN58" s="678"/>
      <c r="IO58" s="678"/>
      <c r="IP58" s="678"/>
      <c r="IQ58" s="678"/>
      <c r="IR58" s="678"/>
      <c r="IS58" s="678"/>
      <c r="IT58" s="678"/>
      <c r="IU58" s="678"/>
      <c r="IV58" s="677"/>
      <c r="IW58" s="677"/>
      <c r="IX58" s="677"/>
      <c r="IY58" s="677"/>
      <c r="IZ58" s="677"/>
      <c r="JA58" s="677"/>
      <c r="JB58" s="677"/>
      <c r="JC58" s="677"/>
      <c r="JD58" s="677"/>
      <c r="JE58" s="677"/>
      <c r="JF58" s="677"/>
      <c r="JG58" s="677"/>
      <c r="JH58" s="677"/>
      <c r="JI58" s="677"/>
      <c r="JJ58" s="677"/>
      <c r="JK58" s="677"/>
      <c r="JL58" s="677"/>
      <c r="JM58" s="678"/>
      <c r="JN58" s="678"/>
      <c r="JO58" s="678"/>
      <c r="JP58" s="678"/>
      <c r="JQ58" s="678"/>
      <c r="JR58" s="678"/>
      <c r="JS58" s="678"/>
      <c r="JT58" s="678"/>
      <c r="JU58" s="678"/>
      <c r="JV58" s="678"/>
      <c r="JW58" s="678"/>
      <c r="JX58" s="678"/>
      <c r="JY58" s="678"/>
      <c r="JZ58" s="678"/>
      <c r="KA58" s="678"/>
      <c r="KB58" s="678"/>
      <c r="KC58" s="678"/>
      <c r="KD58" s="678"/>
      <c r="KE58" s="678"/>
      <c r="KF58" s="678"/>
      <c r="KG58" s="678"/>
      <c r="KH58" s="677"/>
      <c r="KI58" s="677"/>
      <c r="KJ58" s="677"/>
      <c r="KK58" s="677"/>
      <c r="KL58" s="677"/>
      <c r="KM58" s="677"/>
      <c r="KN58" s="677"/>
      <c r="KO58" s="677"/>
      <c r="KP58" s="677"/>
      <c r="KQ58" s="677"/>
      <c r="KR58" s="677"/>
      <c r="KS58" s="677"/>
      <c r="KT58" s="677"/>
      <c r="KU58" s="677"/>
      <c r="KV58" s="677"/>
      <c r="KW58" s="677"/>
      <c r="KX58" s="677"/>
      <c r="KY58" s="677"/>
      <c r="KZ58" s="677"/>
      <c r="LA58" s="677"/>
      <c r="LB58" s="678"/>
      <c r="LC58" s="678"/>
      <c r="LD58" s="678"/>
      <c r="LE58" s="678"/>
      <c r="LF58" s="678"/>
      <c r="LG58" s="678"/>
      <c r="LH58" s="678"/>
      <c r="LI58" s="678"/>
      <c r="LJ58" s="678"/>
      <c r="LK58" s="678"/>
      <c r="LL58" s="678"/>
      <c r="LM58" s="678"/>
      <c r="LN58" s="678"/>
      <c r="LO58" s="678"/>
      <c r="LP58" s="678"/>
      <c r="LQ58" s="678"/>
      <c r="LR58" s="678"/>
      <c r="LS58" s="677"/>
      <c r="LT58" s="677"/>
      <c r="LU58" s="677"/>
      <c r="LV58" s="677"/>
      <c r="LW58" s="677"/>
      <c r="LX58" s="677"/>
      <c r="LY58" s="677"/>
      <c r="LZ58" s="677"/>
      <c r="MA58" s="677"/>
      <c r="MB58" s="677"/>
      <c r="MC58" s="677"/>
      <c r="MD58" s="677"/>
      <c r="ME58" s="677"/>
      <c r="MF58" s="677"/>
      <c r="MG58" s="677"/>
      <c r="MH58" s="677"/>
      <c r="MI58" s="677"/>
      <c r="MJ58" s="678"/>
      <c r="MK58" s="678"/>
      <c r="ML58" s="678"/>
      <c r="MM58" s="678"/>
      <c r="MN58" s="678"/>
      <c r="MO58" s="678"/>
      <c r="MP58" s="678"/>
      <c r="MQ58" s="678"/>
      <c r="MR58" s="678"/>
      <c r="MS58" s="678"/>
      <c r="MT58" s="678"/>
      <c r="MU58" s="678"/>
      <c r="MV58" s="678"/>
      <c r="MW58" s="678"/>
      <c r="MX58" s="678"/>
      <c r="MY58" s="678"/>
      <c r="MZ58" s="678"/>
    </row>
    <row r="59" customFormat="false" ht="12.75" hidden="false" customHeight="false" outlineLevel="0" collapsed="false">
      <c r="A59" s="672" t="n">
        <v>51</v>
      </c>
      <c r="B59" s="228" t="inlineStr">
        <f aca="false">'English Scores- Leveled papers'!B57</f>
        <is>
          <t/>
        </is>
      </c>
      <c r="C59" s="228" t="str">
        <f aca="false">IF(D59="","",IF(D59&gt;0.9,"A1",IF(D59&gt;0.8,"A2",IF(D59&gt;0.7,"B1",IF(D59&gt;0.6,"B2",IF(D59&gt;0.5,"C1",IF(D59&gt;0.4,"C2",IF(D59&gt;0.32,"D",IF(D59&gt;0.2,"E1","E2")))))))))</f>
        <v/>
      </c>
      <c r="D59" s="673" t="inlineStr">
        <f aca="false">IF(B59="","",IF(COUNT(F59:MZ59)=0,"",IF(('Cover Sheet'!$AC$6="1st"),(SUM($F59:$AM59)/50),IF(('Cover Sheet'!$AC$6="2nd"),(SUM($AN59:$BW59)/50),IF(('Cover Sheet'!$AC$6="3rd"),(SUM($BX59:$DN59)/50),IF(('Cover Sheet'!$AC$6="4th"),(SUM($DO59:$FJ59)/60),IF(('Cover Sheet'!$AC$6="5th"),(SUM($FK59:HI59)/60),IF((AND('Cover Sheet'!$AC$6="6th",OR('Cover Sheet'!$AC$12="Bombay",'Cover Sheet'!$AC$12="Pune"))),(SUM($HJ59:$JL59)/85),IF((AND('Cover Sheet'!$AC$6="6th",OR('Cover Sheet'!$AC$12="Delhi",'Cover Sheet'!$AC$12="Chennai"))),(SUM($HJ59:$IU59)/60),IF((AND('Cover Sheet'!$AC$6="7th",OR('Cover Sheet'!$AC$12="Bombay",'Cover Sheet'!$AC$12="Pune"))),(SUM($JM59:$LR59)/85),IF((AND('Cover Sheet'!$AC$6="7th",OR('Cover Sheet'!$AC$12="Delhi",'Cover Sheet'!$AC$12="Chennai"))),(SUM($JM59:$LA59)/60),IF(('Cover Sheet'!$AC$6="8th"),(SUM($LS59:$MZ59)/50),"ERROR"))))))))))))</f>
        <is>
          <t/>
        </is>
      </c>
      <c r="E59" s="673" t="inlineStr">
        <f aca="false">IF(COUNT(F59:IC59)=0, "", (SUMIF($F$5:$IC$5,"Yes",F59:IC59)/SUMIF('Math Scores'!$F$5:$IC$5,"Yes",'Math Scores'!$F$2:$IC$2)))</f>
        <is>
          <t/>
        </is>
      </c>
      <c r="F59" s="408"/>
      <c r="G59" s="408"/>
      <c r="H59" s="408"/>
      <c r="I59" s="408"/>
      <c r="J59" s="408"/>
      <c r="K59" s="408"/>
      <c r="L59" s="408"/>
      <c r="M59" s="408"/>
      <c r="N59" s="408"/>
      <c r="O59" s="408"/>
      <c r="P59" s="408"/>
      <c r="Q59" s="408"/>
      <c r="R59" s="408"/>
      <c r="S59" s="408"/>
      <c r="T59" s="408"/>
      <c r="U59" s="408"/>
      <c r="V59" s="408"/>
      <c r="W59" s="674"/>
      <c r="X59" s="674"/>
      <c r="Y59" s="674"/>
      <c r="Z59" s="674"/>
      <c r="AA59" s="674"/>
      <c r="AB59" s="674"/>
      <c r="AC59" s="674"/>
      <c r="AD59" s="674"/>
      <c r="AE59" s="674"/>
      <c r="AF59" s="674"/>
      <c r="AG59" s="674"/>
      <c r="AH59" s="674"/>
      <c r="AI59" s="674"/>
      <c r="AJ59" s="674"/>
      <c r="AK59" s="674"/>
      <c r="AL59" s="674"/>
      <c r="AM59" s="674"/>
      <c r="AN59" s="408"/>
      <c r="AO59" s="408"/>
      <c r="AP59" s="408"/>
      <c r="AQ59" s="408"/>
      <c r="AR59" s="408"/>
      <c r="AS59" s="408"/>
      <c r="AT59" s="408"/>
      <c r="AU59" s="408"/>
      <c r="AV59" s="408"/>
      <c r="AW59" s="408"/>
      <c r="AX59" s="408"/>
      <c r="AY59" s="408"/>
      <c r="AZ59" s="408"/>
      <c r="BA59" s="408"/>
      <c r="BB59" s="408"/>
      <c r="BC59" s="408"/>
      <c r="BD59" s="408"/>
      <c r="BE59" s="674"/>
      <c r="BF59" s="674"/>
      <c r="BG59" s="674"/>
      <c r="BH59" s="674"/>
      <c r="BI59" s="674"/>
      <c r="BJ59" s="674"/>
      <c r="BK59" s="674"/>
      <c r="BL59" s="674"/>
      <c r="BM59" s="674"/>
      <c r="BN59" s="674"/>
      <c r="BO59" s="674"/>
      <c r="BP59" s="674"/>
      <c r="BQ59" s="674"/>
      <c r="BR59" s="674"/>
      <c r="BS59" s="674"/>
      <c r="BT59" s="674"/>
      <c r="BU59" s="674"/>
      <c r="BV59" s="674"/>
      <c r="BW59" s="674"/>
      <c r="BX59" s="408"/>
      <c r="BY59" s="408"/>
      <c r="BZ59" s="408"/>
      <c r="CA59" s="408"/>
      <c r="CB59" s="408"/>
      <c r="CC59" s="408"/>
      <c r="CD59" s="408"/>
      <c r="CE59" s="408"/>
      <c r="CF59" s="408"/>
      <c r="CG59" s="408"/>
      <c r="CH59" s="408"/>
      <c r="CI59" s="408"/>
      <c r="CJ59" s="408"/>
      <c r="CK59" s="408"/>
      <c r="CL59" s="408"/>
      <c r="CM59" s="408"/>
      <c r="CN59" s="408"/>
      <c r="CO59" s="408"/>
      <c r="CP59" s="408"/>
      <c r="CQ59" s="408"/>
      <c r="CR59" s="674"/>
      <c r="CS59" s="674"/>
      <c r="CT59" s="674"/>
      <c r="CU59" s="674"/>
      <c r="CV59" s="674"/>
      <c r="CW59" s="674"/>
      <c r="CX59" s="674"/>
      <c r="CY59" s="674"/>
      <c r="CZ59" s="674"/>
      <c r="DA59" s="674"/>
      <c r="DB59" s="674"/>
      <c r="DC59" s="674"/>
      <c r="DD59" s="674"/>
      <c r="DE59" s="674"/>
      <c r="DF59" s="674"/>
      <c r="DG59" s="674"/>
      <c r="DH59" s="674"/>
      <c r="DI59" s="674"/>
      <c r="DJ59" s="674"/>
      <c r="DK59" s="674"/>
      <c r="DL59" s="674"/>
      <c r="DM59" s="674"/>
      <c r="DN59" s="674"/>
      <c r="DO59" s="408"/>
      <c r="DP59" s="408"/>
      <c r="DQ59" s="408"/>
      <c r="DR59" s="408"/>
      <c r="DS59" s="408"/>
      <c r="DT59" s="408"/>
      <c r="DU59" s="408"/>
      <c r="DV59" s="408"/>
      <c r="DW59" s="408"/>
      <c r="DX59" s="408"/>
      <c r="DY59" s="408"/>
      <c r="DZ59" s="408"/>
      <c r="EA59" s="408"/>
      <c r="EB59" s="408"/>
      <c r="EC59" s="408"/>
      <c r="ED59" s="408"/>
      <c r="EE59" s="408"/>
      <c r="EF59" s="408"/>
      <c r="EG59" s="408"/>
      <c r="EH59" s="408"/>
      <c r="EI59" s="408"/>
      <c r="EJ59" s="408"/>
      <c r="EK59" s="408"/>
      <c r="EL59" s="408"/>
      <c r="EM59" s="408"/>
      <c r="EN59" s="408"/>
      <c r="EO59" s="674"/>
      <c r="EP59" s="674"/>
      <c r="EQ59" s="674"/>
      <c r="ER59" s="674"/>
      <c r="ES59" s="674"/>
      <c r="ET59" s="674"/>
      <c r="EU59" s="674"/>
      <c r="EV59" s="674"/>
      <c r="EW59" s="674"/>
      <c r="EX59" s="674"/>
      <c r="EY59" s="674"/>
      <c r="EZ59" s="674"/>
      <c r="FA59" s="674"/>
      <c r="FB59" s="674"/>
      <c r="FC59" s="674"/>
      <c r="FD59" s="674"/>
      <c r="FE59" s="674"/>
      <c r="FF59" s="674"/>
      <c r="FG59" s="674"/>
      <c r="FH59" s="674"/>
      <c r="FI59" s="674"/>
      <c r="FJ59" s="674"/>
      <c r="FK59" s="408"/>
      <c r="FL59" s="408"/>
      <c r="FM59" s="408"/>
      <c r="FN59" s="408"/>
      <c r="FO59" s="408"/>
      <c r="FP59" s="408"/>
      <c r="FQ59" s="408"/>
      <c r="FR59" s="408"/>
      <c r="FS59" s="408"/>
      <c r="FT59" s="408"/>
      <c r="FU59" s="408"/>
      <c r="FV59" s="408"/>
      <c r="FW59" s="408"/>
      <c r="FX59" s="408"/>
      <c r="FY59" s="408"/>
      <c r="FZ59" s="408"/>
      <c r="GA59" s="408"/>
      <c r="GB59" s="408"/>
      <c r="GC59" s="408"/>
      <c r="GD59" s="408"/>
      <c r="GE59" s="408"/>
      <c r="GF59" s="408"/>
      <c r="GG59" s="408"/>
      <c r="GH59" s="408"/>
      <c r="GI59" s="408"/>
      <c r="GJ59" s="674"/>
      <c r="GK59" s="674"/>
      <c r="GL59" s="674"/>
      <c r="GM59" s="674"/>
      <c r="GN59" s="674"/>
      <c r="GO59" s="674"/>
      <c r="GP59" s="674"/>
      <c r="GQ59" s="674"/>
      <c r="GR59" s="674"/>
      <c r="GS59" s="674"/>
      <c r="GT59" s="674"/>
      <c r="GU59" s="674"/>
      <c r="GV59" s="674"/>
      <c r="GW59" s="674"/>
      <c r="GX59" s="674"/>
      <c r="GY59" s="674"/>
      <c r="GZ59" s="674"/>
      <c r="HA59" s="674"/>
      <c r="HB59" s="674"/>
      <c r="HC59" s="674"/>
      <c r="HD59" s="674"/>
      <c r="HE59" s="674"/>
      <c r="HF59" s="674"/>
      <c r="HG59" s="674"/>
      <c r="HH59" s="674"/>
      <c r="HI59" s="674"/>
      <c r="HJ59" s="408"/>
      <c r="HK59" s="408"/>
      <c r="HL59" s="408"/>
      <c r="HM59" s="408"/>
      <c r="HN59" s="408"/>
      <c r="HO59" s="408"/>
      <c r="HP59" s="408"/>
      <c r="HQ59" s="408"/>
      <c r="HR59" s="408"/>
      <c r="HS59" s="408"/>
      <c r="HT59" s="408"/>
      <c r="HU59" s="408"/>
      <c r="HV59" s="408"/>
      <c r="HW59" s="408"/>
      <c r="HX59" s="408"/>
      <c r="HY59" s="408"/>
      <c r="HZ59" s="408"/>
      <c r="IA59" s="408"/>
      <c r="IB59" s="408"/>
      <c r="IC59" s="408"/>
      <c r="ID59" s="675"/>
      <c r="IE59" s="676"/>
      <c r="IF59" s="677"/>
      <c r="IG59" s="677"/>
      <c r="IH59" s="678"/>
      <c r="II59" s="678"/>
      <c r="IJ59" s="678"/>
      <c r="IK59" s="678"/>
      <c r="IL59" s="678"/>
      <c r="IM59" s="678"/>
      <c r="IN59" s="678"/>
      <c r="IO59" s="678"/>
      <c r="IP59" s="678"/>
      <c r="IQ59" s="678"/>
      <c r="IR59" s="678"/>
      <c r="IS59" s="678"/>
      <c r="IT59" s="678"/>
      <c r="IU59" s="678"/>
      <c r="IV59" s="677"/>
      <c r="IW59" s="677"/>
      <c r="IX59" s="677"/>
      <c r="IY59" s="677"/>
      <c r="IZ59" s="677"/>
      <c r="JA59" s="677"/>
      <c r="JB59" s="677"/>
      <c r="JC59" s="677"/>
      <c r="JD59" s="677"/>
      <c r="JE59" s="677"/>
      <c r="JF59" s="677"/>
      <c r="JG59" s="677"/>
      <c r="JH59" s="677"/>
      <c r="JI59" s="677"/>
      <c r="JJ59" s="677"/>
      <c r="JK59" s="677"/>
      <c r="JL59" s="677"/>
      <c r="JM59" s="678"/>
      <c r="JN59" s="678"/>
      <c r="JO59" s="678"/>
      <c r="JP59" s="678"/>
      <c r="JQ59" s="678"/>
      <c r="JR59" s="678"/>
      <c r="JS59" s="678"/>
      <c r="JT59" s="678"/>
      <c r="JU59" s="678"/>
      <c r="JV59" s="678"/>
      <c r="JW59" s="678"/>
      <c r="JX59" s="678"/>
      <c r="JY59" s="678"/>
      <c r="JZ59" s="678"/>
      <c r="KA59" s="678"/>
      <c r="KB59" s="678"/>
      <c r="KC59" s="678"/>
      <c r="KD59" s="678"/>
      <c r="KE59" s="678"/>
      <c r="KF59" s="678"/>
      <c r="KG59" s="678"/>
      <c r="KH59" s="677"/>
      <c r="KI59" s="677"/>
      <c r="KJ59" s="677"/>
      <c r="KK59" s="677"/>
      <c r="KL59" s="677"/>
      <c r="KM59" s="677"/>
      <c r="KN59" s="677"/>
      <c r="KO59" s="677"/>
      <c r="KP59" s="677"/>
      <c r="KQ59" s="677"/>
      <c r="KR59" s="677"/>
      <c r="KS59" s="677"/>
      <c r="KT59" s="677"/>
      <c r="KU59" s="677"/>
      <c r="KV59" s="677"/>
      <c r="KW59" s="677"/>
      <c r="KX59" s="677"/>
      <c r="KY59" s="677"/>
      <c r="KZ59" s="677"/>
      <c r="LA59" s="677"/>
      <c r="LB59" s="678"/>
      <c r="LC59" s="678"/>
      <c r="LD59" s="678"/>
      <c r="LE59" s="678"/>
      <c r="LF59" s="678"/>
      <c r="LG59" s="678"/>
      <c r="LH59" s="678"/>
      <c r="LI59" s="678"/>
      <c r="LJ59" s="678"/>
      <c r="LK59" s="678"/>
      <c r="LL59" s="678"/>
      <c r="LM59" s="678"/>
      <c r="LN59" s="678"/>
      <c r="LO59" s="678"/>
      <c r="LP59" s="678"/>
      <c r="LQ59" s="678"/>
      <c r="LR59" s="678"/>
      <c r="LS59" s="677"/>
      <c r="LT59" s="677"/>
      <c r="LU59" s="677"/>
      <c r="LV59" s="677"/>
      <c r="LW59" s="677"/>
      <c r="LX59" s="677"/>
      <c r="LY59" s="677"/>
      <c r="LZ59" s="677"/>
      <c r="MA59" s="677"/>
      <c r="MB59" s="677"/>
      <c r="MC59" s="677"/>
      <c r="MD59" s="677"/>
      <c r="ME59" s="677"/>
      <c r="MF59" s="677"/>
      <c r="MG59" s="677"/>
      <c r="MH59" s="677"/>
      <c r="MI59" s="677"/>
      <c r="MJ59" s="678"/>
      <c r="MK59" s="678"/>
      <c r="ML59" s="678"/>
      <c r="MM59" s="678"/>
      <c r="MN59" s="678"/>
      <c r="MO59" s="678"/>
      <c r="MP59" s="678"/>
      <c r="MQ59" s="678"/>
      <c r="MR59" s="678"/>
      <c r="MS59" s="678"/>
      <c r="MT59" s="678"/>
      <c r="MU59" s="678"/>
      <c r="MV59" s="678"/>
      <c r="MW59" s="678"/>
      <c r="MX59" s="678"/>
      <c r="MY59" s="678"/>
      <c r="MZ59" s="678"/>
    </row>
    <row r="60" customFormat="false" ht="12.75" hidden="false" customHeight="false" outlineLevel="0" collapsed="false">
      <c r="A60" s="672" t="n">
        <v>52</v>
      </c>
      <c r="B60" s="228" t="inlineStr">
        <f aca="false">'English Scores- Leveled papers'!B58</f>
        <is>
          <t/>
        </is>
      </c>
      <c r="C60" s="228" t="str">
        <f aca="false">IF(D60="","",IF(D60&gt;0.9,"A1",IF(D60&gt;0.8,"A2",IF(D60&gt;0.7,"B1",IF(D60&gt;0.6,"B2",IF(D60&gt;0.5,"C1",IF(D60&gt;0.4,"C2",IF(D60&gt;0.32,"D",IF(D60&gt;0.2,"E1","E2")))))))))</f>
        <v/>
      </c>
      <c r="D60" s="673" t="inlineStr">
        <f aca="false">IF(B60="","",IF(COUNT(F60:MZ60)=0,"",IF(('Cover Sheet'!$AC$6="1st"),(SUM($F60:$AM60)/50),IF(('Cover Sheet'!$AC$6="2nd"),(SUM($AN60:$BW60)/50),IF(('Cover Sheet'!$AC$6="3rd"),(SUM($BX60:$DN60)/50),IF(('Cover Sheet'!$AC$6="4th"),(SUM($DO60:$FJ60)/60),IF(('Cover Sheet'!$AC$6="5th"),(SUM($FK60:HI60)/60),IF((AND('Cover Sheet'!$AC$6="6th",OR('Cover Sheet'!$AC$12="Bombay",'Cover Sheet'!$AC$12="Pune"))),(SUM($HJ60:$JL60)/85),IF((AND('Cover Sheet'!$AC$6="6th",OR('Cover Sheet'!$AC$12="Delhi",'Cover Sheet'!$AC$12="Chennai"))),(SUM($HJ60:$IU60)/60),IF((AND('Cover Sheet'!$AC$6="7th",OR('Cover Sheet'!$AC$12="Bombay",'Cover Sheet'!$AC$12="Pune"))),(SUM($JM60:$LR60)/85),IF((AND('Cover Sheet'!$AC$6="7th",OR('Cover Sheet'!$AC$12="Delhi",'Cover Sheet'!$AC$12="Chennai"))),(SUM($JM60:$LA60)/60),IF(('Cover Sheet'!$AC$6="8th"),(SUM($LS60:$MZ60)/50),"ERROR"))))))))))))</f>
        <is>
          <t/>
        </is>
      </c>
      <c r="E60" s="673" t="inlineStr">
        <f aca="false">IF(COUNT(F60:IC60)=0, "", (SUMIF($F$5:$IC$5,"Yes",F60:IC60)/SUMIF('Math Scores'!$F$5:$IC$5,"Yes",'Math Scores'!$F$2:$IC$2)))</f>
        <is>
          <t/>
        </is>
      </c>
      <c r="F60" s="408"/>
      <c r="G60" s="408"/>
      <c r="H60" s="408"/>
      <c r="I60" s="408"/>
      <c r="J60" s="408"/>
      <c r="K60" s="408"/>
      <c r="L60" s="408"/>
      <c r="M60" s="408"/>
      <c r="N60" s="408"/>
      <c r="O60" s="408"/>
      <c r="P60" s="408"/>
      <c r="Q60" s="408"/>
      <c r="R60" s="408"/>
      <c r="S60" s="408"/>
      <c r="T60" s="408"/>
      <c r="U60" s="408"/>
      <c r="V60" s="408"/>
      <c r="W60" s="674"/>
      <c r="X60" s="674"/>
      <c r="Y60" s="674"/>
      <c r="Z60" s="674"/>
      <c r="AA60" s="674"/>
      <c r="AB60" s="674"/>
      <c r="AC60" s="674"/>
      <c r="AD60" s="674"/>
      <c r="AE60" s="674"/>
      <c r="AF60" s="674"/>
      <c r="AG60" s="674"/>
      <c r="AH60" s="674"/>
      <c r="AI60" s="674"/>
      <c r="AJ60" s="674"/>
      <c r="AK60" s="674"/>
      <c r="AL60" s="674"/>
      <c r="AM60" s="674"/>
      <c r="AN60" s="408"/>
      <c r="AO60" s="408"/>
      <c r="AP60" s="408"/>
      <c r="AQ60" s="408"/>
      <c r="AR60" s="408"/>
      <c r="AS60" s="408"/>
      <c r="AT60" s="408"/>
      <c r="AU60" s="408"/>
      <c r="AV60" s="408"/>
      <c r="AW60" s="408"/>
      <c r="AX60" s="408"/>
      <c r="AY60" s="408"/>
      <c r="AZ60" s="408"/>
      <c r="BA60" s="408"/>
      <c r="BB60" s="408"/>
      <c r="BC60" s="408"/>
      <c r="BD60" s="408"/>
      <c r="BE60" s="674"/>
      <c r="BF60" s="674"/>
      <c r="BG60" s="674"/>
      <c r="BH60" s="674"/>
      <c r="BI60" s="674"/>
      <c r="BJ60" s="674"/>
      <c r="BK60" s="674"/>
      <c r="BL60" s="674"/>
      <c r="BM60" s="674"/>
      <c r="BN60" s="674"/>
      <c r="BO60" s="674"/>
      <c r="BP60" s="674"/>
      <c r="BQ60" s="674"/>
      <c r="BR60" s="674"/>
      <c r="BS60" s="674"/>
      <c r="BT60" s="674"/>
      <c r="BU60" s="674"/>
      <c r="BV60" s="674"/>
      <c r="BW60" s="674"/>
      <c r="BX60" s="408"/>
      <c r="BY60" s="408"/>
      <c r="BZ60" s="408"/>
      <c r="CA60" s="408"/>
      <c r="CB60" s="408"/>
      <c r="CC60" s="408"/>
      <c r="CD60" s="408"/>
      <c r="CE60" s="408"/>
      <c r="CF60" s="408"/>
      <c r="CG60" s="408"/>
      <c r="CH60" s="408"/>
      <c r="CI60" s="408"/>
      <c r="CJ60" s="408"/>
      <c r="CK60" s="408"/>
      <c r="CL60" s="408"/>
      <c r="CM60" s="408"/>
      <c r="CN60" s="408"/>
      <c r="CO60" s="408"/>
      <c r="CP60" s="408"/>
      <c r="CQ60" s="408"/>
      <c r="CR60" s="674"/>
      <c r="CS60" s="674"/>
      <c r="CT60" s="674"/>
      <c r="CU60" s="674"/>
      <c r="CV60" s="674"/>
      <c r="CW60" s="674"/>
      <c r="CX60" s="674"/>
      <c r="CY60" s="674"/>
      <c r="CZ60" s="674"/>
      <c r="DA60" s="674"/>
      <c r="DB60" s="674"/>
      <c r="DC60" s="674"/>
      <c r="DD60" s="674"/>
      <c r="DE60" s="674"/>
      <c r="DF60" s="674"/>
      <c r="DG60" s="674"/>
      <c r="DH60" s="674"/>
      <c r="DI60" s="674"/>
      <c r="DJ60" s="674"/>
      <c r="DK60" s="674"/>
      <c r="DL60" s="674"/>
      <c r="DM60" s="674"/>
      <c r="DN60" s="674"/>
      <c r="DO60" s="408"/>
      <c r="DP60" s="408"/>
      <c r="DQ60" s="408"/>
      <c r="DR60" s="408"/>
      <c r="DS60" s="408"/>
      <c r="DT60" s="408"/>
      <c r="DU60" s="408"/>
      <c r="DV60" s="408"/>
      <c r="DW60" s="408"/>
      <c r="DX60" s="408"/>
      <c r="DY60" s="408"/>
      <c r="DZ60" s="408"/>
      <c r="EA60" s="408"/>
      <c r="EB60" s="408"/>
      <c r="EC60" s="408"/>
      <c r="ED60" s="408"/>
      <c r="EE60" s="408"/>
      <c r="EF60" s="408"/>
      <c r="EG60" s="408"/>
      <c r="EH60" s="408"/>
      <c r="EI60" s="408"/>
      <c r="EJ60" s="408"/>
      <c r="EK60" s="408"/>
      <c r="EL60" s="408"/>
      <c r="EM60" s="408"/>
      <c r="EN60" s="408"/>
      <c r="EO60" s="674"/>
      <c r="EP60" s="674"/>
      <c r="EQ60" s="674"/>
      <c r="ER60" s="674"/>
      <c r="ES60" s="674"/>
      <c r="ET60" s="674"/>
      <c r="EU60" s="674"/>
      <c r="EV60" s="674"/>
      <c r="EW60" s="674"/>
      <c r="EX60" s="674"/>
      <c r="EY60" s="674"/>
      <c r="EZ60" s="674"/>
      <c r="FA60" s="674"/>
      <c r="FB60" s="674"/>
      <c r="FC60" s="674"/>
      <c r="FD60" s="674"/>
      <c r="FE60" s="674"/>
      <c r="FF60" s="674"/>
      <c r="FG60" s="674"/>
      <c r="FH60" s="674"/>
      <c r="FI60" s="674"/>
      <c r="FJ60" s="674"/>
      <c r="FK60" s="408"/>
      <c r="FL60" s="408"/>
      <c r="FM60" s="408"/>
      <c r="FN60" s="408"/>
      <c r="FO60" s="408"/>
      <c r="FP60" s="408"/>
      <c r="FQ60" s="408"/>
      <c r="FR60" s="408"/>
      <c r="FS60" s="408"/>
      <c r="FT60" s="408"/>
      <c r="FU60" s="408"/>
      <c r="FV60" s="408"/>
      <c r="FW60" s="408"/>
      <c r="FX60" s="408"/>
      <c r="FY60" s="408"/>
      <c r="FZ60" s="408"/>
      <c r="GA60" s="408"/>
      <c r="GB60" s="408"/>
      <c r="GC60" s="408"/>
      <c r="GD60" s="408"/>
      <c r="GE60" s="408"/>
      <c r="GF60" s="408"/>
      <c r="GG60" s="408"/>
      <c r="GH60" s="408"/>
      <c r="GI60" s="408"/>
      <c r="GJ60" s="674"/>
      <c r="GK60" s="674"/>
      <c r="GL60" s="674"/>
      <c r="GM60" s="674"/>
      <c r="GN60" s="674"/>
      <c r="GO60" s="674"/>
      <c r="GP60" s="674"/>
      <c r="GQ60" s="674"/>
      <c r="GR60" s="674"/>
      <c r="GS60" s="674"/>
      <c r="GT60" s="674"/>
      <c r="GU60" s="674"/>
      <c r="GV60" s="674"/>
      <c r="GW60" s="674"/>
      <c r="GX60" s="674"/>
      <c r="GY60" s="674"/>
      <c r="GZ60" s="674"/>
      <c r="HA60" s="674"/>
      <c r="HB60" s="674"/>
      <c r="HC60" s="674"/>
      <c r="HD60" s="674"/>
      <c r="HE60" s="674"/>
      <c r="HF60" s="674"/>
      <c r="HG60" s="674"/>
      <c r="HH60" s="674"/>
      <c r="HI60" s="674"/>
      <c r="HJ60" s="408"/>
      <c r="HK60" s="408"/>
      <c r="HL60" s="408"/>
      <c r="HM60" s="408"/>
      <c r="HN60" s="408"/>
      <c r="HO60" s="408"/>
      <c r="HP60" s="408"/>
      <c r="HQ60" s="408"/>
      <c r="HR60" s="408"/>
      <c r="HS60" s="408"/>
      <c r="HT60" s="408"/>
      <c r="HU60" s="408"/>
      <c r="HV60" s="408"/>
      <c r="HW60" s="408"/>
      <c r="HX60" s="408"/>
      <c r="HY60" s="408"/>
      <c r="HZ60" s="408"/>
      <c r="IA60" s="408"/>
      <c r="IB60" s="408"/>
      <c r="IC60" s="408"/>
      <c r="ID60" s="675"/>
      <c r="IE60" s="676"/>
      <c r="IF60" s="677"/>
      <c r="IG60" s="677"/>
      <c r="IH60" s="678"/>
      <c r="II60" s="678"/>
      <c r="IJ60" s="678"/>
      <c r="IK60" s="678"/>
      <c r="IL60" s="678"/>
      <c r="IM60" s="678"/>
      <c r="IN60" s="678"/>
      <c r="IO60" s="678"/>
      <c r="IP60" s="678"/>
      <c r="IQ60" s="678"/>
      <c r="IR60" s="678"/>
      <c r="IS60" s="678"/>
      <c r="IT60" s="678"/>
      <c r="IU60" s="678"/>
      <c r="IV60" s="677"/>
      <c r="IW60" s="677"/>
      <c r="IX60" s="677"/>
      <c r="IY60" s="677"/>
      <c r="IZ60" s="677"/>
      <c r="JA60" s="677"/>
      <c r="JB60" s="677"/>
      <c r="JC60" s="677"/>
      <c r="JD60" s="677"/>
      <c r="JE60" s="677"/>
      <c r="JF60" s="677"/>
      <c r="JG60" s="677"/>
      <c r="JH60" s="677"/>
      <c r="JI60" s="677"/>
      <c r="JJ60" s="677"/>
      <c r="JK60" s="677"/>
      <c r="JL60" s="677"/>
      <c r="JM60" s="678"/>
      <c r="JN60" s="678"/>
      <c r="JO60" s="678"/>
      <c r="JP60" s="678"/>
      <c r="JQ60" s="678"/>
      <c r="JR60" s="678"/>
      <c r="JS60" s="678"/>
      <c r="JT60" s="678"/>
      <c r="JU60" s="678"/>
      <c r="JV60" s="678"/>
      <c r="JW60" s="678"/>
      <c r="JX60" s="678"/>
      <c r="JY60" s="678"/>
      <c r="JZ60" s="678"/>
      <c r="KA60" s="678"/>
      <c r="KB60" s="678"/>
      <c r="KC60" s="678"/>
      <c r="KD60" s="678"/>
      <c r="KE60" s="678"/>
      <c r="KF60" s="678"/>
      <c r="KG60" s="678"/>
      <c r="KH60" s="677"/>
      <c r="KI60" s="677"/>
      <c r="KJ60" s="677"/>
      <c r="KK60" s="677"/>
      <c r="KL60" s="677"/>
      <c r="KM60" s="677"/>
      <c r="KN60" s="677"/>
      <c r="KO60" s="677"/>
      <c r="KP60" s="677"/>
      <c r="KQ60" s="677"/>
      <c r="KR60" s="677"/>
      <c r="KS60" s="677"/>
      <c r="KT60" s="677"/>
      <c r="KU60" s="677"/>
      <c r="KV60" s="677"/>
      <c r="KW60" s="677"/>
      <c r="KX60" s="677"/>
      <c r="KY60" s="677"/>
      <c r="KZ60" s="677"/>
      <c r="LA60" s="677"/>
      <c r="LB60" s="678"/>
      <c r="LC60" s="678"/>
      <c r="LD60" s="678"/>
      <c r="LE60" s="678"/>
      <c r="LF60" s="678"/>
      <c r="LG60" s="678"/>
      <c r="LH60" s="678"/>
      <c r="LI60" s="678"/>
      <c r="LJ60" s="678"/>
      <c r="LK60" s="678"/>
      <c r="LL60" s="678"/>
      <c r="LM60" s="678"/>
      <c r="LN60" s="678"/>
      <c r="LO60" s="678"/>
      <c r="LP60" s="678"/>
      <c r="LQ60" s="678"/>
      <c r="LR60" s="678"/>
      <c r="LS60" s="677"/>
      <c r="LT60" s="677"/>
      <c r="LU60" s="677"/>
      <c r="LV60" s="677"/>
      <c r="LW60" s="677"/>
      <c r="LX60" s="677"/>
      <c r="LY60" s="677"/>
      <c r="LZ60" s="677"/>
      <c r="MA60" s="677"/>
      <c r="MB60" s="677"/>
      <c r="MC60" s="677"/>
      <c r="MD60" s="677"/>
      <c r="ME60" s="677"/>
      <c r="MF60" s="677"/>
      <c r="MG60" s="677"/>
      <c r="MH60" s="677"/>
      <c r="MI60" s="677"/>
      <c r="MJ60" s="678"/>
      <c r="MK60" s="678"/>
      <c r="ML60" s="678"/>
      <c r="MM60" s="678"/>
      <c r="MN60" s="678"/>
      <c r="MO60" s="678"/>
      <c r="MP60" s="678"/>
      <c r="MQ60" s="678"/>
      <c r="MR60" s="678"/>
      <c r="MS60" s="678"/>
      <c r="MT60" s="678"/>
      <c r="MU60" s="678"/>
      <c r="MV60" s="678"/>
      <c r="MW60" s="678"/>
      <c r="MX60" s="678"/>
      <c r="MY60" s="678"/>
      <c r="MZ60" s="678"/>
    </row>
    <row r="61" customFormat="false" ht="12.75" hidden="false" customHeight="false" outlineLevel="0" collapsed="false">
      <c r="A61" s="672" t="n">
        <v>53</v>
      </c>
      <c r="B61" s="228" t="inlineStr">
        <f aca="false">'English Scores- Leveled papers'!B59</f>
        <is>
          <t/>
        </is>
      </c>
      <c r="C61" s="228" t="str">
        <f aca="false">IF(D61="","",IF(D61&gt;0.9,"A1",IF(D61&gt;0.8,"A2",IF(D61&gt;0.7,"B1",IF(D61&gt;0.6,"B2",IF(D61&gt;0.5,"C1",IF(D61&gt;0.4,"C2",IF(D61&gt;0.32,"D",IF(D61&gt;0.2,"E1","E2")))))))))</f>
        <v/>
      </c>
      <c r="D61" s="673" t="inlineStr">
        <f aca="false">IF(B61="","",IF(COUNT(F61:MZ61)=0,"",IF(('Cover Sheet'!$AC$6="1st"),(SUM($F61:$AM61)/50),IF(('Cover Sheet'!$AC$6="2nd"),(SUM($AN61:$BW61)/50),IF(('Cover Sheet'!$AC$6="3rd"),(SUM($BX61:$DN61)/50),IF(('Cover Sheet'!$AC$6="4th"),(SUM($DO61:$FJ61)/60),IF(('Cover Sheet'!$AC$6="5th"),(SUM($FK61:HI61)/60),IF((AND('Cover Sheet'!$AC$6="6th",OR('Cover Sheet'!$AC$12="Bombay",'Cover Sheet'!$AC$12="Pune"))),(SUM($HJ61:$JL61)/85),IF((AND('Cover Sheet'!$AC$6="6th",OR('Cover Sheet'!$AC$12="Delhi",'Cover Sheet'!$AC$12="Chennai"))),(SUM($HJ61:$IU61)/60),IF((AND('Cover Sheet'!$AC$6="7th",OR('Cover Sheet'!$AC$12="Bombay",'Cover Sheet'!$AC$12="Pune"))),(SUM($JM61:$LR61)/85),IF((AND('Cover Sheet'!$AC$6="7th",OR('Cover Sheet'!$AC$12="Delhi",'Cover Sheet'!$AC$12="Chennai"))),(SUM($JM61:$LA61)/60),IF(('Cover Sheet'!$AC$6="8th"),(SUM($LS61:$MZ61)/50),"ERROR"))))))))))))</f>
        <is>
          <t/>
        </is>
      </c>
      <c r="E61" s="673" t="inlineStr">
        <f aca="false">IF(COUNT(F61:IC61)=0, "", (SUMIF($F$5:$IC$5,"Yes",F61:IC61)/SUMIF('Math Scores'!$F$5:$IC$5,"Yes",'Math Scores'!$F$2:$IC$2)))</f>
        <is>
          <t/>
        </is>
      </c>
      <c r="F61" s="408"/>
      <c r="G61" s="408"/>
      <c r="H61" s="408"/>
      <c r="I61" s="408"/>
      <c r="J61" s="408"/>
      <c r="K61" s="408"/>
      <c r="L61" s="408"/>
      <c r="M61" s="408"/>
      <c r="N61" s="408"/>
      <c r="O61" s="408"/>
      <c r="P61" s="408"/>
      <c r="Q61" s="408"/>
      <c r="R61" s="408"/>
      <c r="S61" s="408"/>
      <c r="T61" s="408"/>
      <c r="U61" s="408"/>
      <c r="V61" s="408"/>
      <c r="W61" s="674"/>
      <c r="X61" s="674"/>
      <c r="Y61" s="674"/>
      <c r="Z61" s="674"/>
      <c r="AA61" s="674"/>
      <c r="AB61" s="674"/>
      <c r="AC61" s="674"/>
      <c r="AD61" s="674"/>
      <c r="AE61" s="674"/>
      <c r="AF61" s="674"/>
      <c r="AG61" s="674"/>
      <c r="AH61" s="674"/>
      <c r="AI61" s="674"/>
      <c r="AJ61" s="674"/>
      <c r="AK61" s="674"/>
      <c r="AL61" s="674"/>
      <c r="AM61" s="674"/>
      <c r="AN61" s="408"/>
      <c r="AO61" s="408"/>
      <c r="AP61" s="408"/>
      <c r="AQ61" s="408"/>
      <c r="AR61" s="408"/>
      <c r="AS61" s="408"/>
      <c r="AT61" s="408"/>
      <c r="AU61" s="408"/>
      <c r="AV61" s="408"/>
      <c r="AW61" s="408"/>
      <c r="AX61" s="408"/>
      <c r="AY61" s="408"/>
      <c r="AZ61" s="408"/>
      <c r="BA61" s="408"/>
      <c r="BB61" s="408"/>
      <c r="BC61" s="408"/>
      <c r="BD61" s="408"/>
      <c r="BE61" s="674"/>
      <c r="BF61" s="674"/>
      <c r="BG61" s="674"/>
      <c r="BH61" s="674"/>
      <c r="BI61" s="674"/>
      <c r="BJ61" s="674"/>
      <c r="BK61" s="674"/>
      <c r="BL61" s="674"/>
      <c r="BM61" s="674"/>
      <c r="BN61" s="674"/>
      <c r="BO61" s="674"/>
      <c r="BP61" s="674"/>
      <c r="BQ61" s="674"/>
      <c r="BR61" s="674"/>
      <c r="BS61" s="674"/>
      <c r="BT61" s="674"/>
      <c r="BU61" s="674"/>
      <c r="BV61" s="674"/>
      <c r="BW61" s="674"/>
      <c r="BX61" s="408"/>
      <c r="BY61" s="408"/>
      <c r="BZ61" s="408"/>
      <c r="CA61" s="408"/>
      <c r="CB61" s="408"/>
      <c r="CC61" s="408"/>
      <c r="CD61" s="408"/>
      <c r="CE61" s="408"/>
      <c r="CF61" s="408"/>
      <c r="CG61" s="408"/>
      <c r="CH61" s="408"/>
      <c r="CI61" s="408"/>
      <c r="CJ61" s="408"/>
      <c r="CK61" s="408"/>
      <c r="CL61" s="408"/>
      <c r="CM61" s="408"/>
      <c r="CN61" s="408"/>
      <c r="CO61" s="408"/>
      <c r="CP61" s="408"/>
      <c r="CQ61" s="408"/>
      <c r="CR61" s="674"/>
      <c r="CS61" s="674"/>
      <c r="CT61" s="674"/>
      <c r="CU61" s="674"/>
      <c r="CV61" s="674"/>
      <c r="CW61" s="674"/>
      <c r="CX61" s="674"/>
      <c r="CY61" s="674"/>
      <c r="CZ61" s="674"/>
      <c r="DA61" s="674"/>
      <c r="DB61" s="674"/>
      <c r="DC61" s="674"/>
      <c r="DD61" s="674"/>
      <c r="DE61" s="674"/>
      <c r="DF61" s="674"/>
      <c r="DG61" s="674"/>
      <c r="DH61" s="674"/>
      <c r="DI61" s="674"/>
      <c r="DJ61" s="674"/>
      <c r="DK61" s="674"/>
      <c r="DL61" s="674"/>
      <c r="DM61" s="674"/>
      <c r="DN61" s="674"/>
      <c r="DO61" s="408"/>
      <c r="DP61" s="408"/>
      <c r="DQ61" s="408"/>
      <c r="DR61" s="408"/>
      <c r="DS61" s="408"/>
      <c r="DT61" s="408"/>
      <c r="DU61" s="408"/>
      <c r="DV61" s="408"/>
      <c r="DW61" s="408"/>
      <c r="DX61" s="408"/>
      <c r="DY61" s="408"/>
      <c r="DZ61" s="408"/>
      <c r="EA61" s="408"/>
      <c r="EB61" s="408"/>
      <c r="EC61" s="408"/>
      <c r="ED61" s="408"/>
      <c r="EE61" s="408"/>
      <c r="EF61" s="408"/>
      <c r="EG61" s="408"/>
      <c r="EH61" s="408"/>
      <c r="EI61" s="408"/>
      <c r="EJ61" s="408"/>
      <c r="EK61" s="408"/>
      <c r="EL61" s="408"/>
      <c r="EM61" s="408"/>
      <c r="EN61" s="408"/>
      <c r="EO61" s="674"/>
      <c r="EP61" s="674"/>
      <c r="EQ61" s="674"/>
      <c r="ER61" s="674"/>
      <c r="ES61" s="674"/>
      <c r="ET61" s="674"/>
      <c r="EU61" s="674"/>
      <c r="EV61" s="674"/>
      <c r="EW61" s="674"/>
      <c r="EX61" s="674"/>
      <c r="EY61" s="674"/>
      <c r="EZ61" s="674"/>
      <c r="FA61" s="674"/>
      <c r="FB61" s="674"/>
      <c r="FC61" s="674"/>
      <c r="FD61" s="674"/>
      <c r="FE61" s="674"/>
      <c r="FF61" s="674"/>
      <c r="FG61" s="674"/>
      <c r="FH61" s="674"/>
      <c r="FI61" s="674"/>
      <c r="FJ61" s="674"/>
      <c r="FK61" s="408"/>
      <c r="FL61" s="408"/>
      <c r="FM61" s="408"/>
      <c r="FN61" s="408"/>
      <c r="FO61" s="408"/>
      <c r="FP61" s="408"/>
      <c r="FQ61" s="408"/>
      <c r="FR61" s="408"/>
      <c r="FS61" s="408"/>
      <c r="FT61" s="408"/>
      <c r="FU61" s="408"/>
      <c r="FV61" s="408"/>
      <c r="FW61" s="408"/>
      <c r="FX61" s="408"/>
      <c r="FY61" s="408"/>
      <c r="FZ61" s="408"/>
      <c r="GA61" s="408"/>
      <c r="GB61" s="408"/>
      <c r="GC61" s="408"/>
      <c r="GD61" s="408"/>
      <c r="GE61" s="408"/>
      <c r="GF61" s="408"/>
      <c r="GG61" s="408"/>
      <c r="GH61" s="408"/>
      <c r="GI61" s="408"/>
      <c r="GJ61" s="674"/>
      <c r="GK61" s="674"/>
      <c r="GL61" s="674"/>
      <c r="GM61" s="674"/>
      <c r="GN61" s="674"/>
      <c r="GO61" s="674"/>
      <c r="GP61" s="674"/>
      <c r="GQ61" s="674"/>
      <c r="GR61" s="674"/>
      <c r="GS61" s="674"/>
      <c r="GT61" s="674"/>
      <c r="GU61" s="674"/>
      <c r="GV61" s="674"/>
      <c r="GW61" s="674"/>
      <c r="GX61" s="674"/>
      <c r="GY61" s="674"/>
      <c r="GZ61" s="674"/>
      <c r="HA61" s="674"/>
      <c r="HB61" s="674"/>
      <c r="HC61" s="674"/>
      <c r="HD61" s="674"/>
      <c r="HE61" s="674"/>
      <c r="HF61" s="674"/>
      <c r="HG61" s="674"/>
      <c r="HH61" s="674"/>
      <c r="HI61" s="674"/>
      <c r="HJ61" s="408"/>
      <c r="HK61" s="408"/>
      <c r="HL61" s="408"/>
      <c r="HM61" s="408"/>
      <c r="HN61" s="408"/>
      <c r="HO61" s="408"/>
      <c r="HP61" s="408"/>
      <c r="HQ61" s="408"/>
      <c r="HR61" s="408"/>
      <c r="HS61" s="408"/>
      <c r="HT61" s="408"/>
      <c r="HU61" s="408"/>
      <c r="HV61" s="408"/>
      <c r="HW61" s="408"/>
      <c r="HX61" s="408"/>
      <c r="HY61" s="408"/>
      <c r="HZ61" s="408"/>
      <c r="IA61" s="408"/>
      <c r="IB61" s="408"/>
      <c r="IC61" s="408"/>
      <c r="ID61" s="675"/>
      <c r="IE61" s="676"/>
      <c r="IF61" s="677"/>
      <c r="IG61" s="677"/>
      <c r="IH61" s="678"/>
      <c r="II61" s="678"/>
      <c r="IJ61" s="678"/>
      <c r="IK61" s="678"/>
      <c r="IL61" s="678"/>
      <c r="IM61" s="678"/>
      <c r="IN61" s="678"/>
      <c r="IO61" s="678"/>
      <c r="IP61" s="678"/>
      <c r="IQ61" s="678"/>
      <c r="IR61" s="678"/>
      <c r="IS61" s="678"/>
      <c r="IT61" s="678"/>
      <c r="IU61" s="678"/>
      <c r="IV61" s="677"/>
      <c r="IW61" s="677"/>
      <c r="IX61" s="677"/>
      <c r="IY61" s="677"/>
      <c r="IZ61" s="677"/>
      <c r="JA61" s="677"/>
      <c r="JB61" s="677"/>
      <c r="JC61" s="677"/>
      <c r="JD61" s="677"/>
      <c r="JE61" s="677"/>
      <c r="JF61" s="677"/>
      <c r="JG61" s="677"/>
      <c r="JH61" s="677"/>
      <c r="JI61" s="677"/>
      <c r="JJ61" s="677"/>
      <c r="JK61" s="677"/>
      <c r="JL61" s="677"/>
      <c r="JM61" s="678"/>
      <c r="JN61" s="678"/>
      <c r="JO61" s="678"/>
      <c r="JP61" s="678"/>
      <c r="JQ61" s="678"/>
      <c r="JR61" s="678"/>
      <c r="JS61" s="678"/>
      <c r="JT61" s="678"/>
      <c r="JU61" s="678"/>
      <c r="JV61" s="678"/>
      <c r="JW61" s="678"/>
      <c r="JX61" s="678"/>
      <c r="JY61" s="678"/>
      <c r="JZ61" s="678"/>
      <c r="KA61" s="678"/>
      <c r="KB61" s="678"/>
      <c r="KC61" s="678"/>
      <c r="KD61" s="678"/>
      <c r="KE61" s="678"/>
      <c r="KF61" s="678"/>
      <c r="KG61" s="678"/>
      <c r="KH61" s="677"/>
      <c r="KI61" s="677"/>
      <c r="KJ61" s="677"/>
      <c r="KK61" s="677"/>
      <c r="KL61" s="677"/>
      <c r="KM61" s="677"/>
      <c r="KN61" s="677"/>
      <c r="KO61" s="677"/>
      <c r="KP61" s="677"/>
      <c r="KQ61" s="677"/>
      <c r="KR61" s="677"/>
      <c r="KS61" s="677"/>
      <c r="KT61" s="677"/>
      <c r="KU61" s="677"/>
      <c r="KV61" s="677"/>
      <c r="KW61" s="677"/>
      <c r="KX61" s="677"/>
      <c r="KY61" s="677"/>
      <c r="KZ61" s="677"/>
      <c r="LA61" s="677"/>
      <c r="LB61" s="678"/>
      <c r="LC61" s="678"/>
      <c r="LD61" s="678"/>
      <c r="LE61" s="678"/>
      <c r="LF61" s="678"/>
      <c r="LG61" s="678"/>
      <c r="LH61" s="678"/>
      <c r="LI61" s="678"/>
      <c r="LJ61" s="678"/>
      <c r="LK61" s="678"/>
      <c r="LL61" s="678"/>
      <c r="LM61" s="678"/>
      <c r="LN61" s="678"/>
      <c r="LO61" s="678"/>
      <c r="LP61" s="678"/>
      <c r="LQ61" s="678"/>
      <c r="LR61" s="678"/>
      <c r="LS61" s="677"/>
      <c r="LT61" s="677"/>
      <c r="LU61" s="677"/>
      <c r="LV61" s="677"/>
      <c r="LW61" s="677"/>
      <c r="LX61" s="677"/>
      <c r="LY61" s="677"/>
      <c r="LZ61" s="677"/>
      <c r="MA61" s="677"/>
      <c r="MB61" s="677"/>
      <c r="MC61" s="677"/>
      <c r="MD61" s="677"/>
      <c r="ME61" s="677"/>
      <c r="MF61" s="677"/>
      <c r="MG61" s="677"/>
      <c r="MH61" s="677"/>
      <c r="MI61" s="677"/>
      <c r="MJ61" s="678"/>
      <c r="MK61" s="678"/>
      <c r="ML61" s="678"/>
      <c r="MM61" s="678"/>
      <c r="MN61" s="678"/>
      <c r="MO61" s="678"/>
      <c r="MP61" s="678"/>
      <c r="MQ61" s="678"/>
      <c r="MR61" s="678"/>
      <c r="MS61" s="678"/>
      <c r="MT61" s="678"/>
      <c r="MU61" s="678"/>
      <c r="MV61" s="678"/>
      <c r="MW61" s="678"/>
      <c r="MX61" s="678"/>
      <c r="MY61" s="678"/>
      <c r="MZ61" s="678"/>
    </row>
    <row r="62" customFormat="false" ht="12.75" hidden="false" customHeight="false" outlineLevel="0" collapsed="false">
      <c r="A62" s="672" t="n">
        <v>54</v>
      </c>
      <c r="B62" s="228" t="inlineStr">
        <f aca="false">'English Scores- Leveled papers'!B60</f>
        <is>
          <t/>
        </is>
      </c>
      <c r="C62" s="228" t="str">
        <f aca="false">IF(D62="","",IF(D62&gt;0.9,"A1",IF(D62&gt;0.8,"A2",IF(D62&gt;0.7,"B1",IF(D62&gt;0.6,"B2",IF(D62&gt;0.5,"C1",IF(D62&gt;0.4,"C2",IF(D62&gt;0.32,"D",IF(D62&gt;0.2,"E1","E2")))))))))</f>
        <v/>
      </c>
      <c r="D62" s="673" t="inlineStr">
        <f aca="false">IF(B62="","",IF(COUNT(F62:MZ62)=0,"",IF(('Cover Sheet'!$AC$6="1st"),(SUM($F62:$AM62)/50),IF(('Cover Sheet'!$AC$6="2nd"),(SUM($AN62:$BW62)/50),IF(('Cover Sheet'!$AC$6="3rd"),(SUM($BX62:$DN62)/50),IF(('Cover Sheet'!$AC$6="4th"),(SUM($DO62:$FJ62)/60),IF(('Cover Sheet'!$AC$6="5th"),(SUM($FK62:HI62)/60),IF((AND('Cover Sheet'!$AC$6="6th",OR('Cover Sheet'!$AC$12="Bombay",'Cover Sheet'!$AC$12="Pune"))),(SUM($HJ62:$JL62)/85),IF((AND('Cover Sheet'!$AC$6="6th",OR('Cover Sheet'!$AC$12="Delhi",'Cover Sheet'!$AC$12="Chennai"))),(SUM($HJ62:$IU62)/60),IF((AND('Cover Sheet'!$AC$6="7th",OR('Cover Sheet'!$AC$12="Bombay",'Cover Sheet'!$AC$12="Pune"))),(SUM($JM62:$LR62)/85),IF((AND('Cover Sheet'!$AC$6="7th",OR('Cover Sheet'!$AC$12="Delhi",'Cover Sheet'!$AC$12="Chennai"))),(SUM($JM62:$LA62)/60),IF(('Cover Sheet'!$AC$6="8th"),(SUM($LS62:$MZ62)/50),"ERROR"))))))))))))</f>
        <is>
          <t/>
        </is>
      </c>
      <c r="E62" s="673" t="inlineStr">
        <f aca="false">IF(COUNT(F62:IC62)=0, "", (SUMIF($F$5:$IC$5,"Yes",F62:IC62)/SUMIF('Math Scores'!$F$5:$IC$5,"Yes",'Math Scores'!$F$2:$IC$2)))</f>
        <is>
          <t/>
        </is>
      </c>
      <c r="F62" s="408"/>
      <c r="G62" s="408"/>
      <c r="H62" s="408"/>
      <c r="I62" s="408"/>
      <c r="J62" s="408"/>
      <c r="K62" s="408"/>
      <c r="L62" s="408"/>
      <c r="M62" s="408"/>
      <c r="N62" s="408"/>
      <c r="O62" s="408"/>
      <c r="P62" s="408"/>
      <c r="Q62" s="408"/>
      <c r="R62" s="408"/>
      <c r="S62" s="408"/>
      <c r="T62" s="408"/>
      <c r="U62" s="408"/>
      <c r="V62" s="408"/>
      <c r="W62" s="674"/>
      <c r="X62" s="674"/>
      <c r="Y62" s="674"/>
      <c r="Z62" s="674"/>
      <c r="AA62" s="674"/>
      <c r="AB62" s="674"/>
      <c r="AC62" s="674"/>
      <c r="AD62" s="674"/>
      <c r="AE62" s="674"/>
      <c r="AF62" s="674"/>
      <c r="AG62" s="674"/>
      <c r="AH62" s="674"/>
      <c r="AI62" s="674"/>
      <c r="AJ62" s="674"/>
      <c r="AK62" s="674"/>
      <c r="AL62" s="674"/>
      <c r="AM62" s="674"/>
      <c r="AN62" s="408"/>
      <c r="AO62" s="408"/>
      <c r="AP62" s="408"/>
      <c r="AQ62" s="408"/>
      <c r="AR62" s="408"/>
      <c r="AS62" s="408"/>
      <c r="AT62" s="408"/>
      <c r="AU62" s="408"/>
      <c r="AV62" s="408"/>
      <c r="AW62" s="408"/>
      <c r="AX62" s="408"/>
      <c r="AY62" s="408"/>
      <c r="AZ62" s="408"/>
      <c r="BA62" s="408"/>
      <c r="BB62" s="408"/>
      <c r="BC62" s="408"/>
      <c r="BD62" s="408"/>
      <c r="BE62" s="674"/>
      <c r="BF62" s="674"/>
      <c r="BG62" s="674"/>
      <c r="BH62" s="674"/>
      <c r="BI62" s="674"/>
      <c r="BJ62" s="674"/>
      <c r="BK62" s="674"/>
      <c r="BL62" s="674"/>
      <c r="BM62" s="674"/>
      <c r="BN62" s="674"/>
      <c r="BO62" s="674"/>
      <c r="BP62" s="674"/>
      <c r="BQ62" s="674"/>
      <c r="BR62" s="674"/>
      <c r="BS62" s="674"/>
      <c r="BT62" s="674"/>
      <c r="BU62" s="674"/>
      <c r="BV62" s="674"/>
      <c r="BW62" s="674"/>
      <c r="BX62" s="408"/>
      <c r="BY62" s="408"/>
      <c r="BZ62" s="408"/>
      <c r="CA62" s="408"/>
      <c r="CB62" s="408"/>
      <c r="CC62" s="408"/>
      <c r="CD62" s="408"/>
      <c r="CE62" s="408"/>
      <c r="CF62" s="408"/>
      <c r="CG62" s="408"/>
      <c r="CH62" s="408"/>
      <c r="CI62" s="408"/>
      <c r="CJ62" s="408"/>
      <c r="CK62" s="408"/>
      <c r="CL62" s="408"/>
      <c r="CM62" s="408"/>
      <c r="CN62" s="408"/>
      <c r="CO62" s="408"/>
      <c r="CP62" s="408"/>
      <c r="CQ62" s="408"/>
      <c r="CR62" s="674"/>
      <c r="CS62" s="674"/>
      <c r="CT62" s="674"/>
      <c r="CU62" s="674"/>
      <c r="CV62" s="674"/>
      <c r="CW62" s="674"/>
      <c r="CX62" s="674"/>
      <c r="CY62" s="674"/>
      <c r="CZ62" s="674"/>
      <c r="DA62" s="674"/>
      <c r="DB62" s="674"/>
      <c r="DC62" s="674"/>
      <c r="DD62" s="674"/>
      <c r="DE62" s="674"/>
      <c r="DF62" s="674"/>
      <c r="DG62" s="674"/>
      <c r="DH62" s="674"/>
      <c r="DI62" s="674"/>
      <c r="DJ62" s="674"/>
      <c r="DK62" s="674"/>
      <c r="DL62" s="674"/>
      <c r="DM62" s="674"/>
      <c r="DN62" s="674"/>
      <c r="DO62" s="408"/>
      <c r="DP62" s="408"/>
      <c r="DQ62" s="408"/>
      <c r="DR62" s="408"/>
      <c r="DS62" s="408"/>
      <c r="DT62" s="408"/>
      <c r="DU62" s="408"/>
      <c r="DV62" s="408"/>
      <c r="DW62" s="408"/>
      <c r="DX62" s="408"/>
      <c r="DY62" s="408"/>
      <c r="DZ62" s="408"/>
      <c r="EA62" s="408"/>
      <c r="EB62" s="408"/>
      <c r="EC62" s="408"/>
      <c r="ED62" s="408"/>
      <c r="EE62" s="408"/>
      <c r="EF62" s="408"/>
      <c r="EG62" s="408"/>
      <c r="EH62" s="408"/>
      <c r="EI62" s="408"/>
      <c r="EJ62" s="408"/>
      <c r="EK62" s="408"/>
      <c r="EL62" s="408"/>
      <c r="EM62" s="408"/>
      <c r="EN62" s="408"/>
      <c r="EO62" s="674"/>
      <c r="EP62" s="674"/>
      <c r="EQ62" s="674"/>
      <c r="ER62" s="674"/>
      <c r="ES62" s="674"/>
      <c r="ET62" s="674"/>
      <c r="EU62" s="674"/>
      <c r="EV62" s="674"/>
      <c r="EW62" s="674"/>
      <c r="EX62" s="674"/>
      <c r="EY62" s="674"/>
      <c r="EZ62" s="674"/>
      <c r="FA62" s="674"/>
      <c r="FB62" s="674"/>
      <c r="FC62" s="674"/>
      <c r="FD62" s="674"/>
      <c r="FE62" s="674"/>
      <c r="FF62" s="674"/>
      <c r="FG62" s="674"/>
      <c r="FH62" s="674"/>
      <c r="FI62" s="674"/>
      <c r="FJ62" s="674"/>
      <c r="FK62" s="408"/>
      <c r="FL62" s="408"/>
      <c r="FM62" s="408"/>
      <c r="FN62" s="408"/>
      <c r="FO62" s="408"/>
      <c r="FP62" s="408"/>
      <c r="FQ62" s="408"/>
      <c r="FR62" s="408"/>
      <c r="FS62" s="408"/>
      <c r="FT62" s="408"/>
      <c r="FU62" s="408"/>
      <c r="FV62" s="408"/>
      <c r="FW62" s="408"/>
      <c r="FX62" s="408"/>
      <c r="FY62" s="408"/>
      <c r="FZ62" s="408"/>
      <c r="GA62" s="408"/>
      <c r="GB62" s="408"/>
      <c r="GC62" s="408"/>
      <c r="GD62" s="408"/>
      <c r="GE62" s="408"/>
      <c r="GF62" s="408"/>
      <c r="GG62" s="408"/>
      <c r="GH62" s="408"/>
      <c r="GI62" s="408"/>
      <c r="GJ62" s="674"/>
      <c r="GK62" s="674"/>
      <c r="GL62" s="674"/>
      <c r="GM62" s="674"/>
      <c r="GN62" s="674"/>
      <c r="GO62" s="674"/>
      <c r="GP62" s="674"/>
      <c r="GQ62" s="674"/>
      <c r="GR62" s="674"/>
      <c r="GS62" s="674"/>
      <c r="GT62" s="674"/>
      <c r="GU62" s="674"/>
      <c r="GV62" s="674"/>
      <c r="GW62" s="674"/>
      <c r="GX62" s="674"/>
      <c r="GY62" s="674"/>
      <c r="GZ62" s="674"/>
      <c r="HA62" s="674"/>
      <c r="HB62" s="674"/>
      <c r="HC62" s="674"/>
      <c r="HD62" s="674"/>
      <c r="HE62" s="674"/>
      <c r="HF62" s="674"/>
      <c r="HG62" s="674"/>
      <c r="HH62" s="674"/>
      <c r="HI62" s="674"/>
      <c r="HJ62" s="408"/>
      <c r="HK62" s="408"/>
      <c r="HL62" s="408"/>
      <c r="HM62" s="408"/>
      <c r="HN62" s="408"/>
      <c r="HO62" s="408"/>
      <c r="HP62" s="408"/>
      <c r="HQ62" s="408"/>
      <c r="HR62" s="408"/>
      <c r="HS62" s="408"/>
      <c r="HT62" s="408"/>
      <c r="HU62" s="408"/>
      <c r="HV62" s="408"/>
      <c r="HW62" s="408"/>
      <c r="HX62" s="408"/>
      <c r="HY62" s="408"/>
      <c r="HZ62" s="408"/>
      <c r="IA62" s="408"/>
      <c r="IB62" s="408"/>
      <c r="IC62" s="408"/>
      <c r="ID62" s="675"/>
      <c r="IE62" s="676"/>
      <c r="IF62" s="677"/>
      <c r="IG62" s="677"/>
      <c r="IH62" s="678"/>
      <c r="II62" s="678"/>
      <c r="IJ62" s="678"/>
      <c r="IK62" s="678"/>
      <c r="IL62" s="678"/>
      <c r="IM62" s="678"/>
      <c r="IN62" s="678"/>
      <c r="IO62" s="678"/>
      <c r="IP62" s="678"/>
      <c r="IQ62" s="678"/>
      <c r="IR62" s="678"/>
      <c r="IS62" s="678"/>
      <c r="IT62" s="678"/>
      <c r="IU62" s="678"/>
      <c r="IV62" s="677"/>
      <c r="IW62" s="677"/>
      <c r="IX62" s="677"/>
      <c r="IY62" s="677"/>
      <c r="IZ62" s="677"/>
      <c r="JA62" s="677"/>
      <c r="JB62" s="677"/>
      <c r="JC62" s="677"/>
      <c r="JD62" s="677"/>
      <c r="JE62" s="677"/>
      <c r="JF62" s="677"/>
      <c r="JG62" s="677"/>
      <c r="JH62" s="677"/>
      <c r="JI62" s="677"/>
      <c r="JJ62" s="677"/>
      <c r="JK62" s="677"/>
      <c r="JL62" s="677"/>
      <c r="JM62" s="678"/>
      <c r="JN62" s="678"/>
      <c r="JO62" s="678"/>
      <c r="JP62" s="678"/>
      <c r="JQ62" s="678"/>
      <c r="JR62" s="678"/>
      <c r="JS62" s="678"/>
      <c r="JT62" s="678"/>
      <c r="JU62" s="678"/>
      <c r="JV62" s="678"/>
      <c r="JW62" s="678"/>
      <c r="JX62" s="678"/>
      <c r="JY62" s="678"/>
      <c r="JZ62" s="678"/>
      <c r="KA62" s="678"/>
      <c r="KB62" s="678"/>
      <c r="KC62" s="678"/>
      <c r="KD62" s="678"/>
      <c r="KE62" s="678"/>
      <c r="KF62" s="678"/>
      <c r="KG62" s="678"/>
      <c r="KH62" s="677"/>
      <c r="KI62" s="677"/>
      <c r="KJ62" s="677"/>
      <c r="KK62" s="677"/>
      <c r="KL62" s="677"/>
      <c r="KM62" s="677"/>
      <c r="KN62" s="677"/>
      <c r="KO62" s="677"/>
      <c r="KP62" s="677"/>
      <c r="KQ62" s="677"/>
      <c r="KR62" s="677"/>
      <c r="KS62" s="677"/>
      <c r="KT62" s="677"/>
      <c r="KU62" s="677"/>
      <c r="KV62" s="677"/>
      <c r="KW62" s="677"/>
      <c r="KX62" s="677"/>
      <c r="KY62" s="677"/>
      <c r="KZ62" s="677"/>
      <c r="LA62" s="677"/>
      <c r="LB62" s="678"/>
      <c r="LC62" s="678"/>
      <c r="LD62" s="678"/>
      <c r="LE62" s="678"/>
      <c r="LF62" s="678"/>
      <c r="LG62" s="678"/>
      <c r="LH62" s="678"/>
      <c r="LI62" s="678"/>
      <c r="LJ62" s="678"/>
      <c r="LK62" s="678"/>
      <c r="LL62" s="678"/>
      <c r="LM62" s="678"/>
      <c r="LN62" s="678"/>
      <c r="LO62" s="678"/>
      <c r="LP62" s="678"/>
      <c r="LQ62" s="678"/>
      <c r="LR62" s="678"/>
      <c r="LS62" s="677"/>
      <c r="LT62" s="677"/>
      <c r="LU62" s="677"/>
      <c r="LV62" s="677"/>
      <c r="LW62" s="677"/>
      <c r="LX62" s="677"/>
      <c r="LY62" s="677"/>
      <c r="LZ62" s="677"/>
      <c r="MA62" s="677"/>
      <c r="MB62" s="677"/>
      <c r="MC62" s="677"/>
      <c r="MD62" s="677"/>
      <c r="ME62" s="677"/>
      <c r="MF62" s="677"/>
      <c r="MG62" s="677"/>
      <c r="MH62" s="677"/>
      <c r="MI62" s="677"/>
      <c r="MJ62" s="678"/>
      <c r="MK62" s="678"/>
      <c r="ML62" s="678"/>
      <c r="MM62" s="678"/>
      <c r="MN62" s="678"/>
      <c r="MO62" s="678"/>
      <c r="MP62" s="678"/>
      <c r="MQ62" s="678"/>
      <c r="MR62" s="678"/>
      <c r="MS62" s="678"/>
      <c r="MT62" s="678"/>
      <c r="MU62" s="678"/>
      <c r="MV62" s="678"/>
      <c r="MW62" s="678"/>
      <c r="MX62" s="678"/>
      <c r="MY62" s="678"/>
      <c r="MZ62" s="678"/>
    </row>
    <row r="63" customFormat="false" ht="12.75" hidden="false" customHeight="false" outlineLevel="0" collapsed="false">
      <c r="A63" s="672" t="n">
        <v>55</v>
      </c>
      <c r="B63" s="228" t="inlineStr">
        <f aca="false">'English Scores- Leveled papers'!B61</f>
        <is>
          <t/>
        </is>
      </c>
      <c r="C63" s="228" t="str">
        <f aca="false">IF(D63="","",IF(D63&gt;0.9,"A1",IF(D63&gt;0.8,"A2",IF(D63&gt;0.7,"B1",IF(D63&gt;0.6,"B2",IF(D63&gt;0.5,"C1",IF(D63&gt;0.4,"C2",IF(D63&gt;0.32,"D",IF(D63&gt;0.2,"E1","E2")))))))))</f>
        <v/>
      </c>
      <c r="D63" s="673" t="inlineStr">
        <f aca="false">IF(B63="","",IF(COUNT(F63:MZ63)=0,"",IF(('Cover Sheet'!$AC$6="1st"),(SUM($F63:$AM63)/50),IF(('Cover Sheet'!$AC$6="2nd"),(SUM($AN63:$BW63)/50),IF(('Cover Sheet'!$AC$6="3rd"),(SUM($BX63:$DN63)/50),IF(('Cover Sheet'!$AC$6="4th"),(SUM($DO63:$FJ63)/60),IF(('Cover Sheet'!$AC$6="5th"),(SUM($FK63:HI63)/60),IF((AND('Cover Sheet'!$AC$6="6th",OR('Cover Sheet'!$AC$12="Bombay",'Cover Sheet'!$AC$12="Pune"))),(SUM($HJ63:$JL63)/85),IF((AND('Cover Sheet'!$AC$6="6th",OR('Cover Sheet'!$AC$12="Delhi",'Cover Sheet'!$AC$12="Chennai"))),(SUM($HJ63:$IU63)/60),IF((AND('Cover Sheet'!$AC$6="7th",OR('Cover Sheet'!$AC$12="Bombay",'Cover Sheet'!$AC$12="Pune"))),(SUM($JM63:$LR63)/85),IF((AND('Cover Sheet'!$AC$6="7th",OR('Cover Sheet'!$AC$12="Delhi",'Cover Sheet'!$AC$12="Chennai"))),(SUM($JM63:$LA63)/60),IF(('Cover Sheet'!$AC$6="8th"),(SUM($LS63:$MZ63)/50),"ERROR"))))))))))))</f>
        <is>
          <t/>
        </is>
      </c>
      <c r="E63" s="673" t="inlineStr">
        <f aca="false">IF(COUNT(F63:IC63)=0, "", (SUMIF($F$5:$IC$5,"Yes",F63:IC63)/SUMIF('Math Scores'!$F$5:$IC$5,"Yes",'Math Scores'!$F$2:$IC$2)))</f>
        <is>
          <t/>
        </is>
      </c>
      <c r="F63" s="408"/>
      <c r="G63" s="408"/>
      <c r="H63" s="408"/>
      <c r="I63" s="408"/>
      <c r="J63" s="408"/>
      <c r="K63" s="408"/>
      <c r="L63" s="408"/>
      <c r="M63" s="408"/>
      <c r="N63" s="408"/>
      <c r="O63" s="408"/>
      <c r="P63" s="408"/>
      <c r="Q63" s="408"/>
      <c r="R63" s="408"/>
      <c r="S63" s="408"/>
      <c r="T63" s="408"/>
      <c r="U63" s="408"/>
      <c r="V63" s="408"/>
      <c r="W63" s="674"/>
      <c r="X63" s="674"/>
      <c r="Y63" s="674"/>
      <c r="Z63" s="674"/>
      <c r="AA63" s="674"/>
      <c r="AB63" s="674"/>
      <c r="AC63" s="674"/>
      <c r="AD63" s="674"/>
      <c r="AE63" s="674"/>
      <c r="AF63" s="674"/>
      <c r="AG63" s="674"/>
      <c r="AH63" s="674"/>
      <c r="AI63" s="674"/>
      <c r="AJ63" s="674"/>
      <c r="AK63" s="674"/>
      <c r="AL63" s="674"/>
      <c r="AM63" s="674"/>
      <c r="AN63" s="408"/>
      <c r="AO63" s="408"/>
      <c r="AP63" s="408"/>
      <c r="AQ63" s="408"/>
      <c r="AR63" s="408"/>
      <c r="AS63" s="408"/>
      <c r="AT63" s="408"/>
      <c r="AU63" s="408"/>
      <c r="AV63" s="408"/>
      <c r="AW63" s="408"/>
      <c r="AX63" s="408"/>
      <c r="AY63" s="408"/>
      <c r="AZ63" s="408"/>
      <c r="BA63" s="408"/>
      <c r="BB63" s="408"/>
      <c r="BC63" s="408"/>
      <c r="BD63" s="408"/>
      <c r="BE63" s="674"/>
      <c r="BF63" s="674"/>
      <c r="BG63" s="674"/>
      <c r="BH63" s="674"/>
      <c r="BI63" s="674"/>
      <c r="BJ63" s="674"/>
      <c r="BK63" s="674"/>
      <c r="BL63" s="674"/>
      <c r="BM63" s="674"/>
      <c r="BN63" s="674"/>
      <c r="BO63" s="674"/>
      <c r="BP63" s="674"/>
      <c r="BQ63" s="674"/>
      <c r="BR63" s="674"/>
      <c r="BS63" s="674"/>
      <c r="BT63" s="674"/>
      <c r="BU63" s="674"/>
      <c r="BV63" s="674"/>
      <c r="BW63" s="674"/>
      <c r="BX63" s="408"/>
      <c r="BY63" s="408"/>
      <c r="BZ63" s="408"/>
      <c r="CA63" s="408"/>
      <c r="CB63" s="408"/>
      <c r="CC63" s="408"/>
      <c r="CD63" s="408"/>
      <c r="CE63" s="408"/>
      <c r="CF63" s="408"/>
      <c r="CG63" s="408"/>
      <c r="CH63" s="408"/>
      <c r="CI63" s="408"/>
      <c r="CJ63" s="408"/>
      <c r="CK63" s="408"/>
      <c r="CL63" s="408"/>
      <c r="CM63" s="408"/>
      <c r="CN63" s="408"/>
      <c r="CO63" s="408"/>
      <c r="CP63" s="408"/>
      <c r="CQ63" s="408"/>
      <c r="CR63" s="674"/>
      <c r="CS63" s="674"/>
      <c r="CT63" s="674"/>
      <c r="CU63" s="674"/>
      <c r="CV63" s="674"/>
      <c r="CW63" s="674"/>
      <c r="CX63" s="674"/>
      <c r="CY63" s="674"/>
      <c r="CZ63" s="674"/>
      <c r="DA63" s="674"/>
      <c r="DB63" s="674"/>
      <c r="DC63" s="674"/>
      <c r="DD63" s="674"/>
      <c r="DE63" s="674"/>
      <c r="DF63" s="674"/>
      <c r="DG63" s="674"/>
      <c r="DH63" s="674"/>
      <c r="DI63" s="674"/>
      <c r="DJ63" s="674"/>
      <c r="DK63" s="674"/>
      <c r="DL63" s="674"/>
      <c r="DM63" s="674"/>
      <c r="DN63" s="674"/>
      <c r="DO63" s="408"/>
      <c r="DP63" s="408"/>
      <c r="DQ63" s="408"/>
      <c r="DR63" s="408"/>
      <c r="DS63" s="408"/>
      <c r="DT63" s="408"/>
      <c r="DU63" s="408"/>
      <c r="DV63" s="408"/>
      <c r="DW63" s="408"/>
      <c r="DX63" s="408"/>
      <c r="DY63" s="408"/>
      <c r="DZ63" s="408"/>
      <c r="EA63" s="408"/>
      <c r="EB63" s="408"/>
      <c r="EC63" s="408"/>
      <c r="ED63" s="408"/>
      <c r="EE63" s="408"/>
      <c r="EF63" s="408"/>
      <c r="EG63" s="408"/>
      <c r="EH63" s="408"/>
      <c r="EI63" s="408"/>
      <c r="EJ63" s="408"/>
      <c r="EK63" s="408"/>
      <c r="EL63" s="408"/>
      <c r="EM63" s="408"/>
      <c r="EN63" s="408"/>
      <c r="EO63" s="674"/>
      <c r="EP63" s="674"/>
      <c r="EQ63" s="674"/>
      <c r="ER63" s="674"/>
      <c r="ES63" s="674"/>
      <c r="ET63" s="674"/>
      <c r="EU63" s="674"/>
      <c r="EV63" s="674"/>
      <c r="EW63" s="674"/>
      <c r="EX63" s="674"/>
      <c r="EY63" s="674"/>
      <c r="EZ63" s="674"/>
      <c r="FA63" s="674"/>
      <c r="FB63" s="674"/>
      <c r="FC63" s="674"/>
      <c r="FD63" s="674"/>
      <c r="FE63" s="674"/>
      <c r="FF63" s="674"/>
      <c r="FG63" s="674"/>
      <c r="FH63" s="674"/>
      <c r="FI63" s="674"/>
      <c r="FJ63" s="674"/>
      <c r="FK63" s="408"/>
      <c r="FL63" s="408"/>
      <c r="FM63" s="408"/>
      <c r="FN63" s="408"/>
      <c r="FO63" s="408"/>
      <c r="FP63" s="408"/>
      <c r="FQ63" s="408"/>
      <c r="FR63" s="408"/>
      <c r="FS63" s="408"/>
      <c r="FT63" s="408"/>
      <c r="FU63" s="408"/>
      <c r="FV63" s="408"/>
      <c r="FW63" s="408"/>
      <c r="FX63" s="408"/>
      <c r="FY63" s="408"/>
      <c r="FZ63" s="408"/>
      <c r="GA63" s="408"/>
      <c r="GB63" s="408"/>
      <c r="GC63" s="408"/>
      <c r="GD63" s="408"/>
      <c r="GE63" s="408"/>
      <c r="GF63" s="408"/>
      <c r="GG63" s="408"/>
      <c r="GH63" s="408"/>
      <c r="GI63" s="408"/>
      <c r="GJ63" s="674"/>
      <c r="GK63" s="674"/>
      <c r="GL63" s="674"/>
      <c r="GM63" s="674"/>
      <c r="GN63" s="674"/>
      <c r="GO63" s="674"/>
      <c r="GP63" s="674"/>
      <c r="GQ63" s="674"/>
      <c r="GR63" s="674"/>
      <c r="GS63" s="674"/>
      <c r="GT63" s="674"/>
      <c r="GU63" s="674"/>
      <c r="GV63" s="674"/>
      <c r="GW63" s="674"/>
      <c r="GX63" s="674"/>
      <c r="GY63" s="674"/>
      <c r="GZ63" s="674"/>
      <c r="HA63" s="674"/>
      <c r="HB63" s="674"/>
      <c r="HC63" s="674"/>
      <c r="HD63" s="674"/>
      <c r="HE63" s="674"/>
      <c r="HF63" s="674"/>
      <c r="HG63" s="674"/>
      <c r="HH63" s="674"/>
      <c r="HI63" s="674"/>
      <c r="HJ63" s="408"/>
      <c r="HK63" s="408"/>
      <c r="HL63" s="408"/>
      <c r="HM63" s="408"/>
      <c r="HN63" s="408"/>
      <c r="HO63" s="408"/>
      <c r="HP63" s="408"/>
      <c r="HQ63" s="408"/>
      <c r="HR63" s="408"/>
      <c r="HS63" s="408"/>
      <c r="HT63" s="408"/>
      <c r="HU63" s="408"/>
      <c r="HV63" s="408"/>
      <c r="HW63" s="408"/>
      <c r="HX63" s="408"/>
      <c r="HY63" s="408"/>
      <c r="HZ63" s="408"/>
      <c r="IA63" s="408"/>
      <c r="IB63" s="408"/>
      <c r="IC63" s="408"/>
      <c r="ID63" s="675"/>
      <c r="IE63" s="676"/>
      <c r="IF63" s="677"/>
      <c r="IG63" s="677"/>
      <c r="IH63" s="678"/>
      <c r="II63" s="678"/>
      <c r="IJ63" s="678"/>
      <c r="IK63" s="678"/>
      <c r="IL63" s="678"/>
      <c r="IM63" s="678"/>
      <c r="IN63" s="678"/>
      <c r="IO63" s="678"/>
      <c r="IP63" s="678"/>
      <c r="IQ63" s="678"/>
      <c r="IR63" s="678"/>
      <c r="IS63" s="678"/>
      <c r="IT63" s="678"/>
      <c r="IU63" s="678"/>
      <c r="IV63" s="677"/>
      <c r="IW63" s="677"/>
      <c r="IX63" s="677"/>
      <c r="IY63" s="677"/>
      <c r="IZ63" s="677"/>
      <c r="JA63" s="677"/>
      <c r="JB63" s="677"/>
      <c r="JC63" s="677"/>
      <c r="JD63" s="677"/>
      <c r="JE63" s="677"/>
      <c r="JF63" s="677"/>
      <c r="JG63" s="677"/>
      <c r="JH63" s="677"/>
      <c r="JI63" s="677"/>
      <c r="JJ63" s="677"/>
      <c r="JK63" s="677"/>
      <c r="JL63" s="677"/>
      <c r="JM63" s="678"/>
      <c r="JN63" s="678"/>
      <c r="JO63" s="678"/>
      <c r="JP63" s="678"/>
      <c r="JQ63" s="678"/>
      <c r="JR63" s="678"/>
      <c r="JS63" s="678"/>
      <c r="JT63" s="678"/>
      <c r="JU63" s="678"/>
      <c r="JV63" s="678"/>
      <c r="JW63" s="678"/>
      <c r="JX63" s="678"/>
      <c r="JY63" s="678"/>
      <c r="JZ63" s="678"/>
      <c r="KA63" s="678"/>
      <c r="KB63" s="678"/>
      <c r="KC63" s="678"/>
      <c r="KD63" s="678"/>
      <c r="KE63" s="678"/>
      <c r="KF63" s="678"/>
      <c r="KG63" s="678"/>
      <c r="KH63" s="677"/>
      <c r="KI63" s="677"/>
      <c r="KJ63" s="677"/>
      <c r="KK63" s="677"/>
      <c r="KL63" s="677"/>
      <c r="KM63" s="677"/>
      <c r="KN63" s="677"/>
      <c r="KO63" s="677"/>
      <c r="KP63" s="677"/>
      <c r="KQ63" s="677"/>
      <c r="KR63" s="677"/>
      <c r="KS63" s="677"/>
      <c r="KT63" s="677"/>
      <c r="KU63" s="677"/>
      <c r="KV63" s="677"/>
      <c r="KW63" s="677"/>
      <c r="KX63" s="677"/>
      <c r="KY63" s="677"/>
      <c r="KZ63" s="677"/>
      <c r="LA63" s="677"/>
      <c r="LB63" s="678"/>
      <c r="LC63" s="678"/>
      <c r="LD63" s="678"/>
      <c r="LE63" s="678"/>
      <c r="LF63" s="678"/>
      <c r="LG63" s="678"/>
      <c r="LH63" s="678"/>
      <c r="LI63" s="678"/>
      <c r="LJ63" s="678"/>
      <c r="LK63" s="678"/>
      <c r="LL63" s="678"/>
      <c r="LM63" s="678"/>
      <c r="LN63" s="678"/>
      <c r="LO63" s="678"/>
      <c r="LP63" s="678"/>
      <c r="LQ63" s="678"/>
      <c r="LR63" s="678"/>
      <c r="LS63" s="677"/>
      <c r="LT63" s="677"/>
      <c r="LU63" s="677"/>
      <c r="LV63" s="677"/>
      <c r="LW63" s="677"/>
      <c r="LX63" s="677"/>
      <c r="LY63" s="677"/>
      <c r="LZ63" s="677"/>
      <c r="MA63" s="677"/>
      <c r="MB63" s="677"/>
      <c r="MC63" s="677"/>
      <c r="MD63" s="677"/>
      <c r="ME63" s="677"/>
      <c r="MF63" s="677"/>
      <c r="MG63" s="677"/>
      <c r="MH63" s="677"/>
      <c r="MI63" s="677"/>
      <c r="MJ63" s="678"/>
      <c r="MK63" s="678"/>
      <c r="ML63" s="678"/>
      <c r="MM63" s="678"/>
      <c r="MN63" s="678"/>
      <c r="MO63" s="678"/>
      <c r="MP63" s="678"/>
      <c r="MQ63" s="678"/>
      <c r="MR63" s="678"/>
      <c r="MS63" s="678"/>
      <c r="MT63" s="678"/>
      <c r="MU63" s="678"/>
      <c r="MV63" s="678"/>
      <c r="MW63" s="678"/>
      <c r="MX63" s="678"/>
      <c r="MY63" s="678"/>
      <c r="MZ63" s="678"/>
    </row>
    <row r="64" customFormat="false" ht="12.75" hidden="false" customHeight="false" outlineLevel="0" collapsed="false">
      <c r="A64" s="672" t="n">
        <v>56</v>
      </c>
      <c r="B64" s="228" t="inlineStr">
        <f aca="false">'English Scores- Leveled papers'!B62</f>
        <is>
          <t/>
        </is>
      </c>
      <c r="C64" s="228" t="str">
        <f aca="false">IF(D64="","",IF(D64&gt;0.9,"A1",IF(D64&gt;0.8,"A2",IF(D64&gt;0.7,"B1",IF(D64&gt;0.6,"B2",IF(D64&gt;0.5,"C1",IF(D64&gt;0.4,"C2",IF(D64&gt;0.32,"D",IF(D64&gt;0.2,"E1","E2")))))))))</f>
        <v/>
      </c>
      <c r="D64" s="673" t="inlineStr">
        <f aca="false">IF(B64="","",IF(COUNT(F64:MZ64)=0,"",IF(('Cover Sheet'!$AC$6="1st"),(SUM($F64:$AM64)/50),IF(('Cover Sheet'!$AC$6="2nd"),(SUM($AN64:$BW64)/50),IF(('Cover Sheet'!$AC$6="3rd"),(SUM($BX64:$DN64)/50),IF(('Cover Sheet'!$AC$6="4th"),(SUM($DO64:$FJ64)/60),IF(('Cover Sheet'!$AC$6="5th"),(SUM($FK64:HI64)/60),IF((AND('Cover Sheet'!$AC$6="6th",OR('Cover Sheet'!$AC$12="Bombay",'Cover Sheet'!$AC$12="Pune"))),(SUM($HJ64:$JL64)/85),IF((AND('Cover Sheet'!$AC$6="6th",OR('Cover Sheet'!$AC$12="Delhi",'Cover Sheet'!$AC$12="Chennai"))),(SUM($HJ64:$IU64)/60),IF((AND('Cover Sheet'!$AC$6="7th",OR('Cover Sheet'!$AC$12="Bombay",'Cover Sheet'!$AC$12="Pune"))),(SUM($JM64:$LR64)/85),IF((AND('Cover Sheet'!$AC$6="7th",OR('Cover Sheet'!$AC$12="Delhi",'Cover Sheet'!$AC$12="Chennai"))),(SUM($JM64:$LA64)/60),IF(('Cover Sheet'!$AC$6="8th"),(SUM($LS64:$MZ64)/50),"ERROR"))))))))))))</f>
        <is>
          <t/>
        </is>
      </c>
      <c r="E64" s="673" t="inlineStr">
        <f aca="false">IF(COUNT(F64:IC64)=0, "", (SUMIF($F$5:$IC$5,"Yes",F64:IC64)/SUMIF('Math Scores'!$F$5:$IC$5,"Yes",'Math Scores'!$F$2:$IC$2)))</f>
        <is>
          <t/>
        </is>
      </c>
      <c r="F64" s="408"/>
      <c r="G64" s="408"/>
      <c r="H64" s="408"/>
      <c r="I64" s="408"/>
      <c r="J64" s="408"/>
      <c r="K64" s="408"/>
      <c r="L64" s="408"/>
      <c r="M64" s="408"/>
      <c r="N64" s="408"/>
      <c r="O64" s="408"/>
      <c r="P64" s="408"/>
      <c r="Q64" s="408"/>
      <c r="R64" s="408"/>
      <c r="S64" s="408"/>
      <c r="T64" s="408"/>
      <c r="U64" s="408"/>
      <c r="V64" s="408"/>
      <c r="W64" s="674"/>
      <c r="X64" s="674"/>
      <c r="Y64" s="674"/>
      <c r="Z64" s="674"/>
      <c r="AA64" s="674"/>
      <c r="AB64" s="674"/>
      <c r="AC64" s="674"/>
      <c r="AD64" s="674"/>
      <c r="AE64" s="674"/>
      <c r="AF64" s="674"/>
      <c r="AG64" s="674"/>
      <c r="AH64" s="674"/>
      <c r="AI64" s="674"/>
      <c r="AJ64" s="674"/>
      <c r="AK64" s="674"/>
      <c r="AL64" s="674"/>
      <c r="AM64" s="674"/>
      <c r="AN64" s="408"/>
      <c r="AO64" s="408"/>
      <c r="AP64" s="408"/>
      <c r="AQ64" s="408"/>
      <c r="AR64" s="408"/>
      <c r="AS64" s="408"/>
      <c r="AT64" s="408"/>
      <c r="AU64" s="408"/>
      <c r="AV64" s="408"/>
      <c r="AW64" s="408"/>
      <c r="AX64" s="408"/>
      <c r="AY64" s="408"/>
      <c r="AZ64" s="408"/>
      <c r="BA64" s="408"/>
      <c r="BB64" s="408"/>
      <c r="BC64" s="408"/>
      <c r="BD64" s="408"/>
      <c r="BE64" s="674"/>
      <c r="BF64" s="674"/>
      <c r="BG64" s="674"/>
      <c r="BH64" s="674"/>
      <c r="BI64" s="674"/>
      <c r="BJ64" s="674"/>
      <c r="BK64" s="674"/>
      <c r="BL64" s="674"/>
      <c r="BM64" s="674"/>
      <c r="BN64" s="674"/>
      <c r="BO64" s="674"/>
      <c r="BP64" s="674"/>
      <c r="BQ64" s="674"/>
      <c r="BR64" s="674"/>
      <c r="BS64" s="674"/>
      <c r="BT64" s="674"/>
      <c r="BU64" s="674"/>
      <c r="BV64" s="674"/>
      <c r="BW64" s="674"/>
      <c r="BX64" s="408"/>
      <c r="BY64" s="408"/>
      <c r="BZ64" s="408"/>
      <c r="CA64" s="408"/>
      <c r="CB64" s="408"/>
      <c r="CC64" s="408"/>
      <c r="CD64" s="408"/>
      <c r="CE64" s="408"/>
      <c r="CF64" s="408"/>
      <c r="CG64" s="408"/>
      <c r="CH64" s="408"/>
      <c r="CI64" s="408"/>
      <c r="CJ64" s="408"/>
      <c r="CK64" s="408"/>
      <c r="CL64" s="408"/>
      <c r="CM64" s="408"/>
      <c r="CN64" s="408"/>
      <c r="CO64" s="408"/>
      <c r="CP64" s="408"/>
      <c r="CQ64" s="408"/>
      <c r="CR64" s="674"/>
      <c r="CS64" s="674"/>
      <c r="CT64" s="674"/>
      <c r="CU64" s="674"/>
      <c r="CV64" s="674"/>
      <c r="CW64" s="674"/>
      <c r="CX64" s="674"/>
      <c r="CY64" s="674"/>
      <c r="CZ64" s="674"/>
      <c r="DA64" s="674"/>
      <c r="DB64" s="674"/>
      <c r="DC64" s="674"/>
      <c r="DD64" s="674"/>
      <c r="DE64" s="674"/>
      <c r="DF64" s="674"/>
      <c r="DG64" s="674"/>
      <c r="DH64" s="674"/>
      <c r="DI64" s="674"/>
      <c r="DJ64" s="674"/>
      <c r="DK64" s="674"/>
      <c r="DL64" s="674"/>
      <c r="DM64" s="674"/>
      <c r="DN64" s="674"/>
      <c r="DO64" s="408"/>
      <c r="DP64" s="408"/>
      <c r="DQ64" s="408"/>
      <c r="DR64" s="408"/>
      <c r="DS64" s="408"/>
      <c r="DT64" s="408"/>
      <c r="DU64" s="408"/>
      <c r="DV64" s="408"/>
      <c r="DW64" s="408"/>
      <c r="DX64" s="408"/>
      <c r="DY64" s="408"/>
      <c r="DZ64" s="408"/>
      <c r="EA64" s="408"/>
      <c r="EB64" s="408"/>
      <c r="EC64" s="408"/>
      <c r="ED64" s="408"/>
      <c r="EE64" s="408"/>
      <c r="EF64" s="408"/>
      <c r="EG64" s="408"/>
      <c r="EH64" s="408"/>
      <c r="EI64" s="408"/>
      <c r="EJ64" s="408"/>
      <c r="EK64" s="408"/>
      <c r="EL64" s="408"/>
      <c r="EM64" s="408"/>
      <c r="EN64" s="408"/>
      <c r="EO64" s="674"/>
      <c r="EP64" s="674"/>
      <c r="EQ64" s="674"/>
      <c r="ER64" s="674"/>
      <c r="ES64" s="674"/>
      <c r="ET64" s="674"/>
      <c r="EU64" s="674"/>
      <c r="EV64" s="674"/>
      <c r="EW64" s="674"/>
      <c r="EX64" s="674"/>
      <c r="EY64" s="674"/>
      <c r="EZ64" s="674"/>
      <c r="FA64" s="674"/>
      <c r="FB64" s="674"/>
      <c r="FC64" s="674"/>
      <c r="FD64" s="674"/>
      <c r="FE64" s="674"/>
      <c r="FF64" s="674"/>
      <c r="FG64" s="674"/>
      <c r="FH64" s="674"/>
      <c r="FI64" s="674"/>
      <c r="FJ64" s="674"/>
      <c r="FK64" s="408"/>
      <c r="FL64" s="408"/>
      <c r="FM64" s="408"/>
      <c r="FN64" s="408"/>
      <c r="FO64" s="408"/>
      <c r="FP64" s="408"/>
      <c r="FQ64" s="408"/>
      <c r="FR64" s="408"/>
      <c r="FS64" s="408"/>
      <c r="FT64" s="408"/>
      <c r="FU64" s="408"/>
      <c r="FV64" s="408"/>
      <c r="FW64" s="408"/>
      <c r="FX64" s="408"/>
      <c r="FY64" s="408"/>
      <c r="FZ64" s="408"/>
      <c r="GA64" s="408"/>
      <c r="GB64" s="408"/>
      <c r="GC64" s="408"/>
      <c r="GD64" s="408"/>
      <c r="GE64" s="408"/>
      <c r="GF64" s="408"/>
      <c r="GG64" s="408"/>
      <c r="GH64" s="408"/>
      <c r="GI64" s="408"/>
      <c r="GJ64" s="674"/>
      <c r="GK64" s="674"/>
      <c r="GL64" s="674"/>
      <c r="GM64" s="674"/>
      <c r="GN64" s="674"/>
      <c r="GO64" s="674"/>
      <c r="GP64" s="674"/>
      <c r="GQ64" s="674"/>
      <c r="GR64" s="674"/>
      <c r="GS64" s="674"/>
      <c r="GT64" s="674"/>
      <c r="GU64" s="674"/>
      <c r="GV64" s="674"/>
      <c r="GW64" s="674"/>
      <c r="GX64" s="674"/>
      <c r="GY64" s="674"/>
      <c r="GZ64" s="674"/>
      <c r="HA64" s="674"/>
      <c r="HB64" s="674"/>
      <c r="HC64" s="674"/>
      <c r="HD64" s="674"/>
      <c r="HE64" s="674"/>
      <c r="HF64" s="674"/>
      <c r="HG64" s="674"/>
      <c r="HH64" s="674"/>
      <c r="HI64" s="674"/>
      <c r="HJ64" s="408"/>
      <c r="HK64" s="408"/>
      <c r="HL64" s="408"/>
      <c r="HM64" s="408"/>
      <c r="HN64" s="408"/>
      <c r="HO64" s="408"/>
      <c r="HP64" s="408"/>
      <c r="HQ64" s="408"/>
      <c r="HR64" s="408"/>
      <c r="HS64" s="408"/>
      <c r="HT64" s="408"/>
      <c r="HU64" s="408"/>
      <c r="HV64" s="408"/>
      <c r="HW64" s="408"/>
      <c r="HX64" s="408"/>
      <c r="HY64" s="408"/>
      <c r="HZ64" s="408"/>
      <c r="IA64" s="408"/>
      <c r="IB64" s="408"/>
      <c r="IC64" s="408"/>
      <c r="ID64" s="675"/>
      <c r="IE64" s="676"/>
      <c r="IF64" s="677"/>
      <c r="IG64" s="677"/>
      <c r="IH64" s="678"/>
      <c r="II64" s="678"/>
      <c r="IJ64" s="678"/>
      <c r="IK64" s="678"/>
      <c r="IL64" s="678"/>
      <c r="IM64" s="678"/>
      <c r="IN64" s="678"/>
      <c r="IO64" s="678"/>
      <c r="IP64" s="678"/>
      <c r="IQ64" s="678"/>
      <c r="IR64" s="678"/>
      <c r="IS64" s="678"/>
      <c r="IT64" s="678"/>
      <c r="IU64" s="678"/>
      <c r="IV64" s="677"/>
      <c r="IW64" s="677"/>
      <c r="IX64" s="677"/>
      <c r="IY64" s="677"/>
      <c r="IZ64" s="677"/>
      <c r="JA64" s="677"/>
      <c r="JB64" s="677"/>
      <c r="JC64" s="677"/>
      <c r="JD64" s="677"/>
      <c r="JE64" s="677"/>
      <c r="JF64" s="677"/>
      <c r="JG64" s="677"/>
      <c r="JH64" s="677"/>
      <c r="JI64" s="677"/>
      <c r="JJ64" s="677"/>
      <c r="JK64" s="677"/>
      <c r="JL64" s="677"/>
      <c r="JM64" s="678"/>
      <c r="JN64" s="678"/>
      <c r="JO64" s="678"/>
      <c r="JP64" s="678"/>
      <c r="JQ64" s="678"/>
      <c r="JR64" s="678"/>
      <c r="JS64" s="678"/>
      <c r="JT64" s="678"/>
      <c r="JU64" s="678"/>
      <c r="JV64" s="678"/>
      <c r="JW64" s="678"/>
      <c r="JX64" s="678"/>
      <c r="JY64" s="678"/>
      <c r="JZ64" s="678"/>
      <c r="KA64" s="678"/>
      <c r="KB64" s="678"/>
      <c r="KC64" s="678"/>
      <c r="KD64" s="678"/>
      <c r="KE64" s="678"/>
      <c r="KF64" s="678"/>
      <c r="KG64" s="678"/>
      <c r="KH64" s="677"/>
      <c r="KI64" s="677"/>
      <c r="KJ64" s="677"/>
      <c r="KK64" s="677"/>
      <c r="KL64" s="677"/>
      <c r="KM64" s="677"/>
      <c r="KN64" s="677"/>
      <c r="KO64" s="677"/>
      <c r="KP64" s="677"/>
      <c r="KQ64" s="677"/>
      <c r="KR64" s="677"/>
      <c r="KS64" s="677"/>
      <c r="KT64" s="677"/>
      <c r="KU64" s="677"/>
      <c r="KV64" s="677"/>
      <c r="KW64" s="677"/>
      <c r="KX64" s="677"/>
      <c r="KY64" s="677"/>
      <c r="KZ64" s="677"/>
      <c r="LA64" s="677"/>
      <c r="LB64" s="678"/>
      <c r="LC64" s="678"/>
      <c r="LD64" s="678"/>
      <c r="LE64" s="678"/>
      <c r="LF64" s="678"/>
      <c r="LG64" s="678"/>
      <c r="LH64" s="678"/>
      <c r="LI64" s="678"/>
      <c r="LJ64" s="678"/>
      <c r="LK64" s="678"/>
      <c r="LL64" s="678"/>
      <c r="LM64" s="678"/>
      <c r="LN64" s="678"/>
      <c r="LO64" s="678"/>
      <c r="LP64" s="678"/>
      <c r="LQ64" s="678"/>
      <c r="LR64" s="678"/>
      <c r="LS64" s="677"/>
      <c r="LT64" s="677"/>
      <c r="LU64" s="677"/>
      <c r="LV64" s="677"/>
      <c r="LW64" s="677"/>
      <c r="LX64" s="677"/>
      <c r="LY64" s="677"/>
      <c r="LZ64" s="677"/>
      <c r="MA64" s="677"/>
      <c r="MB64" s="677"/>
      <c r="MC64" s="677"/>
      <c r="MD64" s="677"/>
      <c r="ME64" s="677"/>
      <c r="MF64" s="677"/>
      <c r="MG64" s="677"/>
      <c r="MH64" s="677"/>
      <c r="MI64" s="677"/>
      <c r="MJ64" s="678"/>
      <c r="MK64" s="678"/>
      <c r="ML64" s="678"/>
      <c r="MM64" s="678"/>
      <c r="MN64" s="678"/>
      <c r="MO64" s="678"/>
      <c r="MP64" s="678"/>
      <c r="MQ64" s="678"/>
      <c r="MR64" s="678"/>
      <c r="MS64" s="678"/>
      <c r="MT64" s="678"/>
      <c r="MU64" s="678"/>
      <c r="MV64" s="678"/>
      <c r="MW64" s="678"/>
      <c r="MX64" s="678"/>
      <c r="MY64" s="678"/>
      <c r="MZ64" s="678"/>
    </row>
    <row r="65" customFormat="false" ht="12.75" hidden="false" customHeight="false" outlineLevel="0" collapsed="false">
      <c r="A65" s="672" t="n">
        <v>57</v>
      </c>
      <c r="B65" s="228" t="inlineStr">
        <f aca="false">'English Scores- Leveled papers'!B63</f>
        <is>
          <t/>
        </is>
      </c>
      <c r="C65" s="228" t="str">
        <f aca="false">IF(D65="","",IF(D65&gt;0.9,"A1",IF(D65&gt;0.8,"A2",IF(D65&gt;0.7,"B1",IF(D65&gt;0.6,"B2",IF(D65&gt;0.5,"C1",IF(D65&gt;0.4,"C2",IF(D65&gt;0.32,"D",IF(D65&gt;0.2,"E1","E2")))))))))</f>
        <v/>
      </c>
      <c r="D65" s="673" t="inlineStr">
        <f aca="false">IF(B65="","",IF(COUNT(F65:MZ65)=0,"",IF(('Cover Sheet'!$AC$6="1st"),(SUM($F65:$AM65)/50),IF(('Cover Sheet'!$AC$6="2nd"),(SUM($AN65:$BW65)/50),IF(('Cover Sheet'!$AC$6="3rd"),(SUM($BX65:$DN65)/50),IF(('Cover Sheet'!$AC$6="4th"),(SUM($DO65:$FJ65)/60),IF(('Cover Sheet'!$AC$6="5th"),(SUM($FK65:HI65)/60),IF((AND('Cover Sheet'!$AC$6="6th",OR('Cover Sheet'!$AC$12="Bombay",'Cover Sheet'!$AC$12="Pune"))),(SUM($HJ65:$JL65)/85),IF((AND('Cover Sheet'!$AC$6="6th",OR('Cover Sheet'!$AC$12="Delhi",'Cover Sheet'!$AC$12="Chennai"))),(SUM($HJ65:$IU65)/60),IF((AND('Cover Sheet'!$AC$6="7th",OR('Cover Sheet'!$AC$12="Bombay",'Cover Sheet'!$AC$12="Pune"))),(SUM($JM65:$LR65)/85),IF((AND('Cover Sheet'!$AC$6="7th",OR('Cover Sheet'!$AC$12="Delhi",'Cover Sheet'!$AC$12="Chennai"))),(SUM($JM65:$LA65)/60),IF(('Cover Sheet'!$AC$6="8th"),(SUM($LS65:$MZ65)/50),"ERROR"))))))))))))</f>
        <is>
          <t/>
        </is>
      </c>
      <c r="E65" s="673" t="inlineStr">
        <f aca="false">IF(COUNT(F65:IC65)=0, "", (SUMIF($F$5:$IC$5,"Yes",F65:IC65)/SUMIF('Math Scores'!$F$5:$IC$5,"Yes",'Math Scores'!$F$2:$IC$2)))</f>
        <is>
          <t/>
        </is>
      </c>
      <c r="F65" s="408"/>
      <c r="G65" s="408"/>
      <c r="H65" s="408"/>
      <c r="I65" s="408"/>
      <c r="J65" s="408"/>
      <c r="K65" s="408"/>
      <c r="L65" s="408"/>
      <c r="M65" s="408"/>
      <c r="N65" s="408"/>
      <c r="O65" s="408"/>
      <c r="P65" s="408"/>
      <c r="Q65" s="408"/>
      <c r="R65" s="408"/>
      <c r="S65" s="408"/>
      <c r="T65" s="408"/>
      <c r="U65" s="408"/>
      <c r="V65" s="408"/>
      <c r="W65" s="674"/>
      <c r="X65" s="674"/>
      <c r="Y65" s="674"/>
      <c r="Z65" s="674"/>
      <c r="AA65" s="674"/>
      <c r="AB65" s="674"/>
      <c r="AC65" s="674"/>
      <c r="AD65" s="674"/>
      <c r="AE65" s="674"/>
      <c r="AF65" s="674"/>
      <c r="AG65" s="674"/>
      <c r="AH65" s="674"/>
      <c r="AI65" s="674"/>
      <c r="AJ65" s="674"/>
      <c r="AK65" s="674"/>
      <c r="AL65" s="674"/>
      <c r="AM65" s="674"/>
      <c r="AN65" s="408"/>
      <c r="AO65" s="408"/>
      <c r="AP65" s="408"/>
      <c r="AQ65" s="408"/>
      <c r="AR65" s="408"/>
      <c r="AS65" s="408"/>
      <c r="AT65" s="408"/>
      <c r="AU65" s="408"/>
      <c r="AV65" s="408"/>
      <c r="AW65" s="408"/>
      <c r="AX65" s="408"/>
      <c r="AY65" s="408"/>
      <c r="AZ65" s="408"/>
      <c r="BA65" s="408"/>
      <c r="BB65" s="408"/>
      <c r="BC65" s="408"/>
      <c r="BD65" s="408"/>
      <c r="BE65" s="674"/>
      <c r="BF65" s="674"/>
      <c r="BG65" s="674"/>
      <c r="BH65" s="674"/>
      <c r="BI65" s="674"/>
      <c r="BJ65" s="674"/>
      <c r="BK65" s="674"/>
      <c r="BL65" s="674"/>
      <c r="BM65" s="674"/>
      <c r="BN65" s="674"/>
      <c r="BO65" s="674"/>
      <c r="BP65" s="674"/>
      <c r="BQ65" s="674"/>
      <c r="BR65" s="674"/>
      <c r="BS65" s="674"/>
      <c r="BT65" s="674"/>
      <c r="BU65" s="674"/>
      <c r="BV65" s="674"/>
      <c r="BW65" s="674"/>
      <c r="BX65" s="408"/>
      <c r="BY65" s="408"/>
      <c r="BZ65" s="408"/>
      <c r="CA65" s="408"/>
      <c r="CB65" s="408"/>
      <c r="CC65" s="408"/>
      <c r="CD65" s="408"/>
      <c r="CE65" s="408"/>
      <c r="CF65" s="408"/>
      <c r="CG65" s="408"/>
      <c r="CH65" s="408"/>
      <c r="CI65" s="408"/>
      <c r="CJ65" s="408"/>
      <c r="CK65" s="408"/>
      <c r="CL65" s="408"/>
      <c r="CM65" s="408"/>
      <c r="CN65" s="408"/>
      <c r="CO65" s="408"/>
      <c r="CP65" s="408"/>
      <c r="CQ65" s="408"/>
      <c r="CR65" s="674"/>
      <c r="CS65" s="674"/>
      <c r="CT65" s="674"/>
      <c r="CU65" s="674"/>
      <c r="CV65" s="674"/>
      <c r="CW65" s="674"/>
      <c r="CX65" s="674"/>
      <c r="CY65" s="674"/>
      <c r="CZ65" s="674"/>
      <c r="DA65" s="674"/>
      <c r="DB65" s="674"/>
      <c r="DC65" s="674"/>
      <c r="DD65" s="674"/>
      <c r="DE65" s="674"/>
      <c r="DF65" s="674"/>
      <c r="DG65" s="674"/>
      <c r="DH65" s="674"/>
      <c r="DI65" s="674"/>
      <c r="DJ65" s="674"/>
      <c r="DK65" s="674"/>
      <c r="DL65" s="674"/>
      <c r="DM65" s="674"/>
      <c r="DN65" s="674"/>
      <c r="DO65" s="408"/>
      <c r="DP65" s="408"/>
      <c r="DQ65" s="408"/>
      <c r="DR65" s="408"/>
      <c r="DS65" s="408"/>
      <c r="DT65" s="408"/>
      <c r="DU65" s="408"/>
      <c r="DV65" s="408"/>
      <c r="DW65" s="408"/>
      <c r="DX65" s="408"/>
      <c r="DY65" s="408"/>
      <c r="DZ65" s="408"/>
      <c r="EA65" s="408"/>
      <c r="EB65" s="408"/>
      <c r="EC65" s="408"/>
      <c r="ED65" s="408"/>
      <c r="EE65" s="408"/>
      <c r="EF65" s="408"/>
      <c r="EG65" s="408"/>
      <c r="EH65" s="408"/>
      <c r="EI65" s="408"/>
      <c r="EJ65" s="408"/>
      <c r="EK65" s="408"/>
      <c r="EL65" s="408"/>
      <c r="EM65" s="408"/>
      <c r="EN65" s="408"/>
      <c r="EO65" s="674"/>
      <c r="EP65" s="674"/>
      <c r="EQ65" s="674"/>
      <c r="ER65" s="674"/>
      <c r="ES65" s="674"/>
      <c r="ET65" s="674"/>
      <c r="EU65" s="674"/>
      <c r="EV65" s="674"/>
      <c r="EW65" s="674"/>
      <c r="EX65" s="674"/>
      <c r="EY65" s="674"/>
      <c r="EZ65" s="674"/>
      <c r="FA65" s="674"/>
      <c r="FB65" s="674"/>
      <c r="FC65" s="674"/>
      <c r="FD65" s="674"/>
      <c r="FE65" s="674"/>
      <c r="FF65" s="674"/>
      <c r="FG65" s="674"/>
      <c r="FH65" s="674"/>
      <c r="FI65" s="674"/>
      <c r="FJ65" s="674"/>
      <c r="FK65" s="408"/>
      <c r="FL65" s="408"/>
      <c r="FM65" s="408"/>
      <c r="FN65" s="408"/>
      <c r="FO65" s="408"/>
      <c r="FP65" s="408"/>
      <c r="FQ65" s="408"/>
      <c r="FR65" s="408"/>
      <c r="FS65" s="408"/>
      <c r="FT65" s="408"/>
      <c r="FU65" s="408"/>
      <c r="FV65" s="408"/>
      <c r="FW65" s="408"/>
      <c r="FX65" s="408"/>
      <c r="FY65" s="408"/>
      <c r="FZ65" s="408"/>
      <c r="GA65" s="408"/>
      <c r="GB65" s="408"/>
      <c r="GC65" s="408"/>
      <c r="GD65" s="408"/>
      <c r="GE65" s="408"/>
      <c r="GF65" s="408"/>
      <c r="GG65" s="408"/>
      <c r="GH65" s="408"/>
      <c r="GI65" s="408"/>
      <c r="GJ65" s="674"/>
      <c r="GK65" s="674"/>
      <c r="GL65" s="674"/>
      <c r="GM65" s="674"/>
      <c r="GN65" s="674"/>
      <c r="GO65" s="674"/>
      <c r="GP65" s="674"/>
      <c r="GQ65" s="674"/>
      <c r="GR65" s="674"/>
      <c r="GS65" s="674"/>
      <c r="GT65" s="674"/>
      <c r="GU65" s="674"/>
      <c r="GV65" s="674"/>
      <c r="GW65" s="674"/>
      <c r="GX65" s="674"/>
      <c r="GY65" s="674"/>
      <c r="GZ65" s="674"/>
      <c r="HA65" s="674"/>
      <c r="HB65" s="674"/>
      <c r="HC65" s="674"/>
      <c r="HD65" s="674"/>
      <c r="HE65" s="674"/>
      <c r="HF65" s="674"/>
      <c r="HG65" s="674"/>
      <c r="HH65" s="674"/>
      <c r="HI65" s="674"/>
      <c r="HJ65" s="408"/>
      <c r="HK65" s="408"/>
      <c r="HL65" s="408"/>
      <c r="HM65" s="408"/>
      <c r="HN65" s="408"/>
      <c r="HO65" s="408"/>
      <c r="HP65" s="408"/>
      <c r="HQ65" s="408"/>
      <c r="HR65" s="408"/>
      <c r="HS65" s="408"/>
      <c r="HT65" s="408"/>
      <c r="HU65" s="408"/>
      <c r="HV65" s="408"/>
      <c r="HW65" s="408"/>
      <c r="HX65" s="408"/>
      <c r="HY65" s="408"/>
      <c r="HZ65" s="408"/>
      <c r="IA65" s="408"/>
      <c r="IB65" s="408"/>
      <c r="IC65" s="408"/>
      <c r="ID65" s="675"/>
      <c r="IE65" s="676"/>
      <c r="IF65" s="677"/>
      <c r="IG65" s="677"/>
      <c r="IH65" s="678"/>
      <c r="II65" s="678"/>
      <c r="IJ65" s="678"/>
      <c r="IK65" s="678"/>
      <c r="IL65" s="678"/>
      <c r="IM65" s="678"/>
      <c r="IN65" s="678"/>
      <c r="IO65" s="678"/>
      <c r="IP65" s="678"/>
      <c r="IQ65" s="678"/>
      <c r="IR65" s="678"/>
      <c r="IS65" s="678"/>
      <c r="IT65" s="678"/>
      <c r="IU65" s="678"/>
      <c r="IV65" s="677"/>
      <c r="IW65" s="677"/>
      <c r="IX65" s="677"/>
      <c r="IY65" s="677"/>
      <c r="IZ65" s="677"/>
      <c r="JA65" s="677"/>
      <c r="JB65" s="677"/>
      <c r="JC65" s="677"/>
      <c r="JD65" s="677"/>
      <c r="JE65" s="677"/>
      <c r="JF65" s="677"/>
      <c r="JG65" s="677"/>
      <c r="JH65" s="677"/>
      <c r="JI65" s="677"/>
      <c r="JJ65" s="677"/>
      <c r="JK65" s="677"/>
      <c r="JL65" s="677"/>
      <c r="JM65" s="678"/>
      <c r="JN65" s="678"/>
      <c r="JO65" s="678"/>
      <c r="JP65" s="678"/>
      <c r="JQ65" s="678"/>
      <c r="JR65" s="678"/>
      <c r="JS65" s="678"/>
      <c r="JT65" s="678"/>
      <c r="JU65" s="678"/>
      <c r="JV65" s="678"/>
      <c r="JW65" s="678"/>
      <c r="JX65" s="678"/>
      <c r="JY65" s="678"/>
      <c r="JZ65" s="678"/>
      <c r="KA65" s="678"/>
      <c r="KB65" s="678"/>
      <c r="KC65" s="678"/>
      <c r="KD65" s="678"/>
      <c r="KE65" s="678"/>
      <c r="KF65" s="678"/>
      <c r="KG65" s="678"/>
      <c r="KH65" s="677"/>
      <c r="KI65" s="677"/>
      <c r="KJ65" s="677"/>
      <c r="KK65" s="677"/>
      <c r="KL65" s="677"/>
      <c r="KM65" s="677"/>
      <c r="KN65" s="677"/>
      <c r="KO65" s="677"/>
      <c r="KP65" s="677"/>
      <c r="KQ65" s="677"/>
      <c r="KR65" s="677"/>
      <c r="KS65" s="677"/>
      <c r="KT65" s="677"/>
      <c r="KU65" s="677"/>
      <c r="KV65" s="677"/>
      <c r="KW65" s="677"/>
      <c r="KX65" s="677"/>
      <c r="KY65" s="677"/>
      <c r="KZ65" s="677"/>
      <c r="LA65" s="677"/>
      <c r="LB65" s="678"/>
      <c r="LC65" s="678"/>
      <c r="LD65" s="678"/>
      <c r="LE65" s="678"/>
      <c r="LF65" s="678"/>
      <c r="LG65" s="678"/>
      <c r="LH65" s="678"/>
      <c r="LI65" s="678"/>
      <c r="LJ65" s="678"/>
      <c r="LK65" s="678"/>
      <c r="LL65" s="678"/>
      <c r="LM65" s="678"/>
      <c r="LN65" s="678"/>
      <c r="LO65" s="678"/>
      <c r="LP65" s="678"/>
      <c r="LQ65" s="678"/>
      <c r="LR65" s="678"/>
      <c r="LS65" s="677"/>
      <c r="LT65" s="677"/>
      <c r="LU65" s="677"/>
      <c r="LV65" s="677"/>
      <c r="LW65" s="677"/>
      <c r="LX65" s="677"/>
      <c r="LY65" s="677"/>
      <c r="LZ65" s="677"/>
      <c r="MA65" s="677"/>
      <c r="MB65" s="677"/>
      <c r="MC65" s="677"/>
      <c r="MD65" s="677"/>
      <c r="ME65" s="677"/>
      <c r="MF65" s="677"/>
      <c r="MG65" s="677"/>
      <c r="MH65" s="677"/>
      <c r="MI65" s="677"/>
      <c r="MJ65" s="678"/>
      <c r="MK65" s="678"/>
      <c r="ML65" s="678"/>
      <c r="MM65" s="678"/>
      <c r="MN65" s="678"/>
      <c r="MO65" s="678"/>
      <c r="MP65" s="678"/>
      <c r="MQ65" s="678"/>
      <c r="MR65" s="678"/>
      <c r="MS65" s="678"/>
      <c r="MT65" s="678"/>
      <c r="MU65" s="678"/>
      <c r="MV65" s="678"/>
      <c r="MW65" s="678"/>
      <c r="MX65" s="678"/>
      <c r="MY65" s="678"/>
      <c r="MZ65" s="678"/>
    </row>
    <row r="66" customFormat="false" ht="12.75" hidden="false" customHeight="false" outlineLevel="0" collapsed="false">
      <c r="A66" s="672" t="n">
        <v>58</v>
      </c>
      <c r="B66" s="228" t="inlineStr">
        <f aca="false">'English Scores- Leveled papers'!B64</f>
        <is>
          <t/>
        </is>
      </c>
      <c r="C66" s="228" t="str">
        <f aca="false">IF(D66="","",IF(D66&gt;0.9,"A1",IF(D66&gt;0.8,"A2",IF(D66&gt;0.7,"B1",IF(D66&gt;0.6,"B2",IF(D66&gt;0.5,"C1",IF(D66&gt;0.4,"C2",IF(D66&gt;0.32,"D",IF(D66&gt;0.2,"E1","E2")))))))))</f>
        <v/>
      </c>
      <c r="D66" s="673" t="inlineStr">
        <f aca="false">IF(B66="","",IF(COUNT(F66:MZ66)=0,"",IF(('Cover Sheet'!$AC$6="1st"),(SUM($F66:$AM66)/50),IF(('Cover Sheet'!$AC$6="2nd"),(SUM($AN66:$BW66)/50),IF(('Cover Sheet'!$AC$6="3rd"),(SUM($BX66:$DN66)/50),IF(('Cover Sheet'!$AC$6="4th"),(SUM($DO66:$FJ66)/60),IF(('Cover Sheet'!$AC$6="5th"),(SUM($FK66:HI66)/60),IF((AND('Cover Sheet'!$AC$6="6th",OR('Cover Sheet'!$AC$12="Bombay",'Cover Sheet'!$AC$12="Pune"))),(SUM($HJ66:$JL66)/85),IF((AND('Cover Sheet'!$AC$6="6th",OR('Cover Sheet'!$AC$12="Delhi",'Cover Sheet'!$AC$12="Chennai"))),(SUM($HJ66:$IU66)/60),IF((AND('Cover Sheet'!$AC$6="7th",OR('Cover Sheet'!$AC$12="Bombay",'Cover Sheet'!$AC$12="Pune"))),(SUM($JM66:$LR66)/85),IF((AND('Cover Sheet'!$AC$6="7th",OR('Cover Sheet'!$AC$12="Delhi",'Cover Sheet'!$AC$12="Chennai"))),(SUM($JM66:$LA66)/60),IF(('Cover Sheet'!$AC$6="8th"),(SUM($LS66:$MZ66)/50),"ERROR"))))))))))))</f>
        <is>
          <t/>
        </is>
      </c>
      <c r="E66" s="673" t="inlineStr">
        <f aca="false">IF(COUNT(F66:IC66)=0, "", (SUMIF($F$5:$IC$5,"Yes",F66:IC66)/SUMIF('Math Scores'!$F$5:$IC$5,"Yes",'Math Scores'!$F$2:$IC$2)))</f>
        <is>
          <t/>
        </is>
      </c>
      <c r="F66" s="408"/>
      <c r="G66" s="408"/>
      <c r="H66" s="408"/>
      <c r="I66" s="408"/>
      <c r="J66" s="408"/>
      <c r="K66" s="408"/>
      <c r="L66" s="408"/>
      <c r="M66" s="408"/>
      <c r="N66" s="408"/>
      <c r="O66" s="408"/>
      <c r="P66" s="408"/>
      <c r="Q66" s="408"/>
      <c r="R66" s="408"/>
      <c r="S66" s="408"/>
      <c r="T66" s="408"/>
      <c r="U66" s="408"/>
      <c r="V66" s="408"/>
      <c r="W66" s="674"/>
      <c r="X66" s="674"/>
      <c r="Y66" s="674"/>
      <c r="Z66" s="674"/>
      <c r="AA66" s="674"/>
      <c r="AB66" s="674"/>
      <c r="AC66" s="674"/>
      <c r="AD66" s="674"/>
      <c r="AE66" s="674"/>
      <c r="AF66" s="674"/>
      <c r="AG66" s="674"/>
      <c r="AH66" s="674"/>
      <c r="AI66" s="674"/>
      <c r="AJ66" s="674"/>
      <c r="AK66" s="674"/>
      <c r="AL66" s="674"/>
      <c r="AM66" s="674"/>
      <c r="AN66" s="408"/>
      <c r="AO66" s="408"/>
      <c r="AP66" s="408"/>
      <c r="AQ66" s="408"/>
      <c r="AR66" s="408"/>
      <c r="AS66" s="408"/>
      <c r="AT66" s="408"/>
      <c r="AU66" s="408"/>
      <c r="AV66" s="408"/>
      <c r="AW66" s="408"/>
      <c r="AX66" s="408"/>
      <c r="AY66" s="408"/>
      <c r="AZ66" s="408"/>
      <c r="BA66" s="408"/>
      <c r="BB66" s="408"/>
      <c r="BC66" s="408"/>
      <c r="BD66" s="408"/>
      <c r="BE66" s="674"/>
      <c r="BF66" s="674"/>
      <c r="BG66" s="674"/>
      <c r="BH66" s="674"/>
      <c r="BI66" s="674"/>
      <c r="BJ66" s="674"/>
      <c r="BK66" s="674"/>
      <c r="BL66" s="674"/>
      <c r="BM66" s="674"/>
      <c r="BN66" s="674"/>
      <c r="BO66" s="674"/>
      <c r="BP66" s="674"/>
      <c r="BQ66" s="674"/>
      <c r="BR66" s="674"/>
      <c r="BS66" s="674"/>
      <c r="BT66" s="674"/>
      <c r="BU66" s="674"/>
      <c r="BV66" s="674"/>
      <c r="BW66" s="674"/>
      <c r="BX66" s="408"/>
      <c r="BY66" s="408"/>
      <c r="BZ66" s="408"/>
      <c r="CA66" s="408"/>
      <c r="CB66" s="408"/>
      <c r="CC66" s="408"/>
      <c r="CD66" s="408"/>
      <c r="CE66" s="408"/>
      <c r="CF66" s="408"/>
      <c r="CG66" s="408"/>
      <c r="CH66" s="408"/>
      <c r="CI66" s="408"/>
      <c r="CJ66" s="408"/>
      <c r="CK66" s="408"/>
      <c r="CL66" s="408"/>
      <c r="CM66" s="408"/>
      <c r="CN66" s="408"/>
      <c r="CO66" s="408"/>
      <c r="CP66" s="408"/>
      <c r="CQ66" s="408"/>
      <c r="CR66" s="674"/>
      <c r="CS66" s="674"/>
      <c r="CT66" s="674"/>
      <c r="CU66" s="674"/>
      <c r="CV66" s="674"/>
      <c r="CW66" s="674"/>
      <c r="CX66" s="674"/>
      <c r="CY66" s="674"/>
      <c r="CZ66" s="674"/>
      <c r="DA66" s="674"/>
      <c r="DB66" s="674"/>
      <c r="DC66" s="674"/>
      <c r="DD66" s="674"/>
      <c r="DE66" s="674"/>
      <c r="DF66" s="674"/>
      <c r="DG66" s="674"/>
      <c r="DH66" s="674"/>
      <c r="DI66" s="674"/>
      <c r="DJ66" s="674"/>
      <c r="DK66" s="674"/>
      <c r="DL66" s="674"/>
      <c r="DM66" s="674"/>
      <c r="DN66" s="674"/>
      <c r="DO66" s="408"/>
      <c r="DP66" s="408"/>
      <c r="DQ66" s="408"/>
      <c r="DR66" s="408"/>
      <c r="DS66" s="408"/>
      <c r="DT66" s="408"/>
      <c r="DU66" s="408"/>
      <c r="DV66" s="408"/>
      <c r="DW66" s="408"/>
      <c r="DX66" s="408"/>
      <c r="DY66" s="408"/>
      <c r="DZ66" s="408"/>
      <c r="EA66" s="408"/>
      <c r="EB66" s="408"/>
      <c r="EC66" s="408"/>
      <c r="ED66" s="408"/>
      <c r="EE66" s="408"/>
      <c r="EF66" s="408"/>
      <c r="EG66" s="408"/>
      <c r="EH66" s="408"/>
      <c r="EI66" s="408"/>
      <c r="EJ66" s="408"/>
      <c r="EK66" s="408"/>
      <c r="EL66" s="408"/>
      <c r="EM66" s="408"/>
      <c r="EN66" s="408"/>
      <c r="EO66" s="674"/>
      <c r="EP66" s="674"/>
      <c r="EQ66" s="674"/>
      <c r="ER66" s="674"/>
      <c r="ES66" s="674"/>
      <c r="ET66" s="674"/>
      <c r="EU66" s="674"/>
      <c r="EV66" s="674"/>
      <c r="EW66" s="674"/>
      <c r="EX66" s="674"/>
      <c r="EY66" s="674"/>
      <c r="EZ66" s="674"/>
      <c r="FA66" s="674"/>
      <c r="FB66" s="674"/>
      <c r="FC66" s="674"/>
      <c r="FD66" s="674"/>
      <c r="FE66" s="674"/>
      <c r="FF66" s="674"/>
      <c r="FG66" s="674"/>
      <c r="FH66" s="674"/>
      <c r="FI66" s="674"/>
      <c r="FJ66" s="674"/>
      <c r="FK66" s="408"/>
      <c r="FL66" s="408"/>
      <c r="FM66" s="408"/>
      <c r="FN66" s="408"/>
      <c r="FO66" s="408"/>
      <c r="FP66" s="408"/>
      <c r="FQ66" s="408"/>
      <c r="FR66" s="408"/>
      <c r="FS66" s="408"/>
      <c r="FT66" s="408"/>
      <c r="FU66" s="408"/>
      <c r="FV66" s="408"/>
      <c r="FW66" s="408"/>
      <c r="FX66" s="408"/>
      <c r="FY66" s="408"/>
      <c r="FZ66" s="408"/>
      <c r="GA66" s="408"/>
      <c r="GB66" s="408"/>
      <c r="GC66" s="408"/>
      <c r="GD66" s="408"/>
      <c r="GE66" s="408"/>
      <c r="GF66" s="408"/>
      <c r="GG66" s="408"/>
      <c r="GH66" s="408"/>
      <c r="GI66" s="408"/>
      <c r="GJ66" s="674"/>
      <c r="GK66" s="674"/>
      <c r="GL66" s="674"/>
      <c r="GM66" s="674"/>
      <c r="GN66" s="674"/>
      <c r="GO66" s="674"/>
      <c r="GP66" s="674"/>
      <c r="GQ66" s="674"/>
      <c r="GR66" s="674"/>
      <c r="GS66" s="674"/>
      <c r="GT66" s="674"/>
      <c r="GU66" s="674"/>
      <c r="GV66" s="674"/>
      <c r="GW66" s="674"/>
      <c r="GX66" s="674"/>
      <c r="GY66" s="674"/>
      <c r="GZ66" s="674"/>
      <c r="HA66" s="674"/>
      <c r="HB66" s="674"/>
      <c r="HC66" s="674"/>
      <c r="HD66" s="674"/>
      <c r="HE66" s="674"/>
      <c r="HF66" s="674"/>
      <c r="HG66" s="674"/>
      <c r="HH66" s="674"/>
      <c r="HI66" s="674"/>
      <c r="HJ66" s="408"/>
      <c r="HK66" s="408"/>
      <c r="HL66" s="408"/>
      <c r="HM66" s="408"/>
      <c r="HN66" s="408"/>
      <c r="HO66" s="408"/>
      <c r="HP66" s="408"/>
      <c r="HQ66" s="408"/>
      <c r="HR66" s="408"/>
      <c r="HS66" s="408"/>
      <c r="HT66" s="408"/>
      <c r="HU66" s="408"/>
      <c r="HV66" s="408"/>
      <c r="HW66" s="408"/>
      <c r="HX66" s="408"/>
      <c r="HY66" s="408"/>
      <c r="HZ66" s="408"/>
      <c r="IA66" s="408"/>
      <c r="IB66" s="408"/>
      <c r="IC66" s="408"/>
      <c r="ID66" s="675"/>
      <c r="IE66" s="676"/>
      <c r="IF66" s="677"/>
      <c r="IG66" s="677"/>
      <c r="IH66" s="678"/>
      <c r="II66" s="678"/>
      <c r="IJ66" s="678"/>
      <c r="IK66" s="678"/>
      <c r="IL66" s="678"/>
      <c r="IM66" s="678"/>
      <c r="IN66" s="678"/>
      <c r="IO66" s="678"/>
      <c r="IP66" s="678"/>
      <c r="IQ66" s="678"/>
      <c r="IR66" s="678"/>
      <c r="IS66" s="678"/>
      <c r="IT66" s="678"/>
      <c r="IU66" s="678"/>
      <c r="IV66" s="677"/>
      <c r="IW66" s="677"/>
      <c r="IX66" s="677"/>
      <c r="IY66" s="677"/>
      <c r="IZ66" s="677"/>
      <c r="JA66" s="677"/>
      <c r="JB66" s="677"/>
      <c r="JC66" s="677"/>
      <c r="JD66" s="677"/>
      <c r="JE66" s="677"/>
      <c r="JF66" s="677"/>
      <c r="JG66" s="677"/>
      <c r="JH66" s="677"/>
      <c r="JI66" s="677"/>
      <c r="JJ66" s="677"/>
      <c r="JK66" s="677"/>
      <c r="JL66" s="677"/>
      <c r="JM66" s="678"/>
      <c r="JN66" s="678"/>
      <c r="JO66" s="678"/>
      <c r="JP66" s="678"/>
      <c r="JQ66" s="678"/>
      <c r="JR66" s="678"/>
      <c r="JS66" s="678"/>
      <c r="JT66" s="678"/>
      <c r="JU66" s="678"/>
      <c r="JV66" s="678"/>
      <c r="JW66" s="678"/>
      <c r="JX66" s="678"/>
      <c r="JY66" s="678"/>
      <c r="JZ66" s="678"/>
      <c r="KA66" s="678"/>
      <c r="KB66" s="678"/>
      <c r="KC66" s="678"/>
      <c r="KD66" s="678"/>
      <c r="KE66" s="678"/>
      <c r="KF66" s="678"/>
      <c r="KG66" s="678"/>
      <c r="KH66" s="677"/>
      <c r="KI66" s="677"/>
      <c r="KJ66" s="677"/>
      <c r="KK66" s="677"/>
      <c r="KL66" s="677"/>
      <c r="KM66" s="677"/>
      <c r="KN66" s="677"/>
      <c r="KO66" s="677"/>
      <c r="KP66" s="677"/>
      <c r="KQ66" s="677"/>
      <c r="KR66" s="677"/>
      <c r="KS66" s="677"/>
      <c r="KT66" s="677"/>
      <c r="KU66" s="677"/>
      <c r="KV66" s="677"/>
      <c r="KW66" s="677"/>
      <c r="KX66" s="677"/>
      <c r="KY66" s="677"/>
      <c r="KZ66" s="677"/>
      <c r="LA66" s="677"/>
      <c r="LB66" s="678"/>
      <c r="LC66" s="678"/>
      <c r="LD66" s="678"/>
      <c r="LE66" s="678"/>
      <c r="LF66" s="678"/>
      <c r="LG66" s="678"/>
      <c r="LH66" s="678"/>
      <c r="LI66" s="678"/>
      <c r="LJ66" s="678"/>
      <c r="LK66" s="678"/>
      <c r="LL66" s="678"/>
      <c r="LM66" s="678"/>
      <c r="LN66" s="678"/>
      <c r="LO66" s="678"/>
      <c r="LP66" s="678"/>
      <c r="LQ66" s="678"/>
      <c r="LR66" s="678"/>
      <c r="LS66" s="677"/>
      <c r="LT66" s="677"/>
      <c r="LU66" s="677"/>
      <c r="LV66" s="677"/>
      <c r="LW66" s="677"/>
      <c r="LX66" s="677"/>
      <c r="LY66" s="677"/>
      <c r="LZ66" s="677"/>
      <c r="MA66" s="677"/>
      <c r="MB66" s="677"/>
      <c r="MC66" s="677"/>
      <c r="MD66" s="677"/>
      <c r="ME66" s="677"/>
      <c r="MF66" s="677"/>
      <c r="MG66" s="677"/>
      <c r="MH66" s="677"/>
      <c r="MI66" s="677"/>
      <c r="MJ66" s="678"/>
      <c r="MK66" s="678"/>
      <c r="ML66" s="678"/>
      <c r="MM66" s="678"/>
      <c r="MN66" s="678"/>
      <c r="MO66" s="678"/>
      <c r="MP66" s="678"/>
      <c r="MQ66" s="678"/>
      <c r="MR66" s="678"/>
      <c r="MS66" s="678"/>
      <c r="MT66" s="678"/>
      <c r="MU66" s="678"/>
      <c r="MV66" s="678"/>
      <c r="MW66" s="678"/>
      <c r="MX66" s="678"/>
      <c r="MY66" s="678"/>
      <c r="MZ66" s="678"/>
    </row>
    <row r="67" customFormat="false" ht="12.75" hidden="false" customHeight="false" outlineLevel="0" collapsed="false">
      <c r="A67" s="672" t="n">
        <v>59</v>
      </c>
      <c r="B67" s="228" t="inlineStr">
        <f aca="false">'English Scores- Leveled papers'!B65</f>
        <is>
          <t/>
        </is>
      </c>
      <c r="C67" s="228" t="str">
        <f aca="false">IF(D67="","",IF(D67&gt;0.9,"A1",IF(D67&gt;0.8,"A2",IF(D67&gt;0.7,"B1",IF(D67&gt;0.6,"B2",IF(D67&gt;0.5,"C1",IF(D67&gt;0.4,"C2",IF(D67&gt;0.32,"D",IF(D67&gt;0.2,"E1","E2")))))))))</f>
        <v/>
      </c>
      <c r="D67" s="673" t="inlineStr">
        <f aca="false">IF(B67="","",IF(COUNT(F67:MZ67)=0,"",IF(('Cover Sheet'!$AC$6="1st"),(SUM($F67:$AM67)/50),IF(('Cover Sheet'!$AC$6="2nd"),(SUM($AN67:$BW67)/50),IF(('Cover Sheet'!$AC$6="3rd"),(SUM($BX67:$DN67)/50),IF(('Cover Sheet'!$AC$6="4th"),(SUM($DO67:$FJ67)/60),IF(('Cover Sheet'!$AC$6="5th"),(SUM($FK67:HI67)/60),IF((AND('Cover Sheet'!$AC$6="6th",OR('Cover Sheet'!$AC$12="Bombay",'Cover Sheet'!$AC$12="Pune"))),(SUM($HJ67:$JL67)/85),IF((AND('Cover Sheet'!$AC$6="6th",OR('Cover Sheet'!$AC$12="Delhi",'Cover Sheet'!$AC$12="Chennai"))),(SUM($HJ67:$IU67)/60),IF((AND('Cover Sheet'!$AC$6="7th",OR('Cover Sheet'!$AC$12="Bombay",'Cover Sheet'!$AC$12="Pune"))),(SUM($JM67:$LR67)/85),IF((AND('Cover Sheet'!$AC$6="7th",OR('Cover Sheet'!$AC$12="Delhi",'Cover Sheet'!$AC$12="Chennai"))),(SUM($JM67:$LA67)/60),IF(('Cover Sheet'!$AC$6="8th"),(SUM($LS67:$MZ67)/50),"ERROR"))))))))))))</f>
        <is>
          <t/>
        </is>
      </c>
      <c r="E67" s="673" t="inlineStr">
        <f aca="false">IF(COUNT(F67:IC67)=0, "", (SUMIF($F$5:$IC$5,"Yes",F67:IC67)/SUMIF('Math Scores'!$F$5:$IC$5,"Yes",'Math Scores'!$F$2:$IC$2)))</f>
        <is>
          <t/>
        </is>
      </c>
      <c r="F67" s="408"/>
      <c r="G67" s="408"/>
      <c r="H67" s="408"/>
      <c r="I67" s="408"/>
      <c r="J67" s="408"/>
      <c r="K67" s="408"/>
      <c r="L67" s="408"/>
      <c r="M67" s="408"/>
      <c r="N67" s="408"/>
      <c r="O67" s="408"/>
      <c r="P67" s="408"/>
      <c r="Q67" s="408"/>
      <c r="R67" s="408"/>
      <c r="S67" s="408"/>
      <c r="T67" s="408"/>
      <c r="U67" s="408"/>
      <c r="V67" s="408"/>
      <c r="W67" s="674"/>
      <c r="X67" s="674"/>
      <c r="Y67" s="674"/>
      <c r="Z67" s="674"/>
      <c r="AA67" s="674"/>
      <c r="AB67" s="674"/>
      <c r="AC67" s="674"/>
      <c r="AD67" s="674"/>
      <c r="AE67" s="674"/>
      <c r="AF67" s="674"/>
      <c r="AG67" s="674"/>
      <c r="AH67" s="674"/>
      <c r="AI67" s="674"/>
      <c r="AJ67" s="674"/>
      <c r="AK67" s="674"/>
      <c r="AL67" s="674"/>
      <c r="AM67" s="674"/>
      <c r="AN67" s="408"/>
      <c r="AO67" s="408"/>
      <c r="AP67" s="408"/>
      <c r="AQ67" s="408"/>
      <c r="AR67" s="408"/>
      <c r="AS67" s="408"/>
      <c r="AT67" s="408"/>
      <c r="AU67" s="408"/>
      <c r="AV67" s="408"/>
      <c r="AW67" s="408"/>
      <c r="AX67" s="408"/>
      <c r="AY67" s="408"/>
      <c r="AZ67" s="408"/>
      <c r="BA67" s="408"/>
      <c r="BB67" s="408"/>
      <c r="BC67" s="408"/>
      <c r="BD67" s="408"/>
      <c r="BE67" s="674"/>
      <c r="BF67" s="674"/>
      <c r="BG67" s="674"/>
      <c r="BH67" s="674"/>
      <c r="BI67" s="674"/>
      <c r="BJ67" s="674"/>
      <c r="BK67" s="674"/>
      <c r="BL67" s="674"/>
      <c r="BM67" s="674"/>
      <c r="BN67" s="674"/>
      <c r="BO67" s="674"/>
      <c r="BP67" s="674"/>
      <c r="BQ67" s="674"/>
      <c r="BR67" s="674"/>
      <c r="BS67" s="674"/>
      <c r="BT67" s="674"/>
      <c r="BU67" s="674"/>
      <c r="BV67" s="674"/>
      <c r="BW67" s="674"/>
      <c r="BX67" s="408"/>
      <c r="BY67" s="408"/>
      <c r="BZ67" s="408"/>
      <c r="CA67" s="408"/>
      <c r="CB67" s="408"/>
      <c r="CC67" s="408"/>
      <c r="CD67" s="408"/>
      <c r="CE67" s="408"/>
      <c r="CF67" s="408"/>
      <c r="CG67" s="408"/>
      <c r="CH67" s="408"/>
      <c r="CI67" s="408"/>
      <c r="CJ67" s="408"/>
      <c r="CK67" s="408"/>
      <c r="CL67" s="408"/>
      <c r="CM67" s="408"/>
      <c r="CN67" s="408"/>
      <c r="CO67" s="408"/>
      <c r="CP67" s="408"/>
      <c r="CQ67" s="408"/>
      <c r="CR67" s="674"/>
      <c r="CS67" s="674"/>
      <c r="CT67" s="674"/>
      <c r="CU67" s="674"/>
      <c r="CV67" s="674"/>
      <c r="CW67" s="674"/>
      <c r="CX67" s="674"/>
      <c r="CY67" s="674"/>
      <c r="CZ67" s="674"/>
      <c r="DA67" s="674"/>
      <c r="DB67" s="674"/>
      <c r="DC67" s="674"/>
      <c r="DD67" s="674"/>
      <c r="DE67" s="674"/>
      <c r="DF67" s="674"/>
      <c r="DG67" s="674"/>
      <c r="DH67" s="674"/>
      <c r="DI67" s="674"/>
      <c r="DJ67" s="674"/>
      <c r="DK67" s="674"/>
      <c r="DL67" s="674"/>
      <c r="DM67" s="674"/>
      <c r="DN67" s="674"/>
      <c r="DO67" s="408"/>
      <c r="DP67" s="408"/>
      <c r="DQ67" s="408"/>
      <c r="DR67" s="408"/>
      <c r="DS67" s="408"/>
      <c r="DT67" s="408"/>
      <c r="DU67" s="408"/>
      <c r="DV67" s="408"/>
      <c r="DW67" s="408"/>
      <c r="DX67" s="408"/>
      <c r="DY67" s="408"/>
      <c r="DZ67" s="408"/>
      <c r="EA67" s="408"/>
      <c r="EB67" s="408"/>
      <c r="EC67" s="408"/>
      <c r="ED67" s="408"/>
      <c r="EE67" s="408"/>
      <c r="EF67" s="408"/>
      <c r="EG67" s="408"/>
      <c r="EH67" s="408"/>
      <c r="EI67" s="408"/>
      <c r="EJ67" s="408"/>
      <c r="EK67" s="408"/>
      <c r="EL67" s="408"/>
      <c r="EM67" s="408"/>
      <c r="EN67" s="408"/>
      <c r="EO67" s="674"/>
      <c r="EP67" s="674"/>
      <c r="EQ67" s="674"/>
      <c r="ER67" s="674"/>
      <c r="ES67" s="674"/>
      <c r="ET67" s="674"/>
      <c r="EU67" s="674"/>
      <c r="EV67" s="674"/>
      <c r="EW67" s="674"/>
      <c r="EX67" s="674"/>
      <c r="EY67" s="674"/>
      <c r="EZ67" s="674"/>
      <c r="FA67" s="674"/>
      <c r="FB67" s="674"/>
      <c r="FC67" s="674"/>
      <c r="FD67" s="674"/>
      <c r="FE67" s="674"/>
      <c r="FF67" s="674"/>
      <c r="FG67" s="674"/>
      <c r="FH67" s="674"/>
      <c r="FI67" s="674"/>
      <c r="FJ67" s="674"/>
      <c r="FK67" s="408"/>
      <c r="FL67" s="408"/>
      <c r="FM67" s="408"/>
      <c r="FN67" s="408"/>
      <c r="FO67" s="408"/>
      <c r="FP67" s="408"/>
      <c r="FQ67" s="408"/>
      <c r="FR67" s="408"/>
      <c r="FS67" s="408"/>
      <c r="FT67" s="408"/>
      <c r="FU67" s="408"/>
      <c r="FV67" s="408"/>
      <c r="FW67" s="408"/>
      <c r="FX67" s="408"/>
      <c r="FY67" s="408"/>
      <c r="FZ67" s="408"/>
      <c r="GA67" s="408"/>
      <c r="GB67" s="408"/>
      <c r="GC67" s="408"/>
      <c r="GD67" s="408"/>
      <c r="GE67" s="408"/>
      <c r="GF67" s="408"/>
      <c r="GG67" s="408"/>
      <c r="GH67" s="408"/>
      <c r="GI67" s="408"/>
      <c r="GJ67" s="674"/>
      <c r="GK67" s="674"/>
      <c r="GL67" s="674"/>
      <c r="GM67" s="674"/>
      <c r="GN67" s="674"/>
      <c r="GO67" s="674"/>
      <c r="GP67" s="674"/>
      <c r="GQ67" s="674"/>
      <c r="GR67" s="674"/>
      <c r="GS67" s="674"/>
      <c r="GT67" s="674"/>
      <c r="GU67" s="674"/>
      <c r="GV67" s="674"/>
      <c r="GW67" s="674"/>
      <c r="GX67" s="674"/>
      <c r="GY67" s="674"/>
      <c r="GZ67" s="674"/>
      <c r="HA67" s="674"/>
      <c r="HB67" s="674"/>
      <c r="HC67" s="674"/>
      <c r="HD67" s="674"/>
      <c r="HE67" s="674"/>
      <c r="HF67" s="674"/>
      <c r="HG67" s="674"/>
      <c r="HH67" s="674"/>
      <c r="HI67" s="674"/>
      <c r="HJ67" s="408"/>
      <c r="HK67" s="408"/>
      <c r="HL67" s="408"/>
      <c r="HM67" s="408"/>
      <c r="HN67" s="408"/>
      <c r="HO67" s="408"/>
      <c r="HP67" s="408"/>
      <c r="HQ67" s="408"/>
      <c r="HR67" s="408"/>
      <c r="HS67" s="408"/>
      <c r="HT67" s="408"/>
      <c r="HU67" s="408"/>
      <c r="HV67" s="408"/>
      <c r="HW67" s="408"/>
      <c r="HX67" s="408"/>
      <c r="HY67" s="408"/>
      <c r="HZ67" s="408"/>
      <c r="IA67" s="408"/>
      <c r="IB67" s="408"/>
      <c r="IC67" s="408"/>
      <c r="ID67" s="675"/>
      <c r="IE67" s="676"/>
      <c r="IF67" s="677"/>
      <c r="IG67" s="677"/>
      <c r="IH67" s="678"/>
      <c r="II67" s="678"/>
      <c r="IJ67" s="678"/>
      <c r="IK67" s="678"/>
      <c r="IL67" s="678"/>
      <c r="IM67" s="678"/>
      <c r="IN67" s="678"/>
      <c r="IO67" s="678"/>
      <c r="IP67" s="678"/>
      <c r="IQ67" s="678"/>
      <c r="IR67" s="678"/>
      <c r="IS67" s="678"/>
      <c r="IT67" s="678"/>
      <c r="IU67" s="678"/>
      <c r="IV67" s="677"/>
      <c r="IW67" s="677"/>
      <c r="IX67" s="677"/>
      <c r="IY67" s="677"/>
      <c r="IZ67" s="677"/>
      <c r="JA67" s="677"/>
      <c r="JB67" s="677"/>
      <c r="JC67" s="677"/>
      <c r="JD67" s="677"/>
      <c r="JE67" s="677"/>
      <c r="JF67" s="677"/>
      <c r="JG67" s="677"/>
      <c r="JH67" s="677"/>
      <c r="JI67" s="677"/>
      <c r="JJ67" s="677"/>
      <c r="JK67" s="677"/>
      <c r="JL67" s="677"/>
      <c r="JM67" s="678"/>
      <c r="JN67" s="678"/>
      <c r="JO67" s="678"/>
      <c r="JP67" s="678"/>
      <c r="JQ67" s="678"/>
      <c r="JR67" s="678"/>
      <c r="JS67" s="678"/>
      <c r="JT67" s="678"/>
      <c r="JU67" s="678"/>
      <c r="JV67" s="678"/>
      <c r="JW67" s="678"/>
      <c r="JX67" s="678"/>
      <c r="JY67" s="678"/>
      <c r="JZ67" s="678"/>
      <c r="KA67" s="678"/>
      <c r="KB67" s="678"/>
      <c r="KC67" s="678"/>
      <c r="KD67" s="678"/>
      <c r="KE67" s="678"/>
      <c r="KF67" s="678"/>
      <c r="KG67" s="678"/>
      <c r="KH67" s="677"/>
      <c r="KI67" s="677"/>
      <c r="KJ67" s="677"/>
      <c r="KK67" s="677"/>
      <c r="KL67" s="677"/>
      <c r="KM67" s="677"/>
      <c r="KN67" s="677"/>
      <c r="KO67" s="677"/>
      <c r="KP67" s="677"/>
      <c r="KQ67" s="677"/>
      <c r="KR67" s="677"/>
      <c r="KS67" s="677"/>
      <c r="KT67" s="677"/>
      <c r="KU67" s="677"/>
      <c r="KV67" s="677"/>
      <c r="KW67" s="677"/>
      <c r="KX67" s="677"/>
      <c r="KY67" s="677"/>
      <c r="KZ67" s="677"/>
      <c r="LA67" s="677"/>
      <c r="LB67" s="678"/>
      <c r="LC67" s="678"/>
      <c r="LD67" s="678"/>
      <c r="LE67" s="678"/>
      <c r="LF67" s="678"/>
      <c r="LG67" s="678"/>
      <c r="LH67" s="678"/>
      <c r="LI67" s="678"/>
      <c r="LJ67" s="678"/>
      <c r="LK67" s="678"/>
      <c r="LL67" s="678"/>
      <c r="LM67" s="678"/>
      <c r="LN67" s="678"/>
      <c r="LO67" s="678"/>
      <c r="LP67" s="678"/>
      <c r="LQ67" s="678"/>
      <c r="LR67" s="678"/>
      <c r="LS67" s="677"/>
      <c r="LT67" s="677"/>
      <c r="LU67" s="677"/>
      <c r="LV67" s="677"/>
      <c r="LW67" s="677"/>
      <c r="LX67" s="677"/>
      <c r="LY67" s="677"/>
      <c r="LZ67" s="677"/>
      <c r="MA67" s="677"/>
      <c r="MB67" s="677"/>
      <c r="MC67" s="677"/>
      <c r="MD67" s="677"/>
      <c r="ME67" s="677"/>
      <c r="MF67" s="677"/>
      <c r="MG67" s="677"/>
      <c r="MH67" s="677"/>
      <c r="MI67" s="677"/>
      <c r="MJ67" s="678"/>
      <c r="MK67" s="678"/>
      <c r="ML67" s="678"/>
      <c r="MM67" s="678"/>
      <c r="MN67" s="678"/>
      <c r="MO67" s="678"/>
      <c r="MP67" s="678"/>
      <c r="MQ67" s="678"/>
      <c r="MR67" s="678"/>
      <c r="MS67" s="678"/>
      <c r="MT67" s="678"/>
      <c r="MU67" s="678"/>
      <c r="MV67" s="678"/>
      <c r="MW67" s="678"/>
      <c r="MX67" s="678"/>
      <c r="MY67" s="678"/>
      <c r="MZ67" s="678"/>
    </row>
    <row r="68" customFormat="false" ht="12.75" hidden="false" customHeight="false" outlineLevel="0" collapsed="false">
      <c r="A68" s="672" t="n">
        <v>60</v>
      </c>
      <c r="B68" s="228" t="inlineStr">
        <f aca="false">'English Scores- Leveled papers'!B66</f>
        <is>
          <t/>
        </is>
      </c>
      <c r="C68" s="228" t="str">
        <f aca="false">IF(D68="","",IF(D68&gt;0.9,"A1",IF(D68&gt;0.8,"A2",IF(D68&gt;0.7,"B1",IF(D68&gt;0.6,"B2",IF(D68&gt;0.5,"C1",IF(D68&gt;0.4,"C2",IF(D68&gt;0.32,"D",IF(D68&gt;0.2,"E1","E2")))))))))</f>
        <v/>
      </c>
      <c r="D68" s="673" t="inlineStr">
        <f aca="false">IF(B68="","",IF(COUNT(F68:MZ68)=0,"",IF(('Cover Sheet'!$AC$6="1st"),(SUM($F68:$AM68)/50),IF(('Cover Sheet'!$AC$6="2nd"),(SUM($AN68:$BW68)/50),IF(('Cover Sheet'!$AC$6="3rd"),(SUM($BX68:$DN68)/50),IF(('Cover Sheet'!$AC$6="4th"),(SUM($DO68:$FJ68)/60),IF(('Cover Sheet'!$AC$6="5th"),(SUM($FK68:HI68)/60),IF((AND('Cover Sheet'!$AC$6="6th",OR('Cover Sheet'!$AC$12="Bombay",'Cover Sheet'!$AC$12="Pune"))),(SUM($HJ68:$JL68)/85),IF((AND('Cover Sheet'!$AC$6="6th",OR('Cover Sheet'!$AC$12="Delhi",'Cover Sheet'!$AC$12="Chennai"))),(SUM($HJ68:$IU68)/60),IF((AND('Cover Sheet'!$AC$6="7th",OR('Cover Sheet'!$AC$12="Bombay",'Cover Sheet'!$AC$12="Pune"))),(SUM($JM68:$LR68)/85),IF((AND('Cover Sheet'!$AC$6="7th",OR('Cover Sheet'!$AC$12="Delhi",'Cover Sheet'!$AC$12="Chennai"))),(SUM($JM68:$LA68)/60),IF(('Cover Sheet'!$AC$6="8th"),(SUM($LS68:$MZ68)/50),"ERROR"))))))))))))</f>
        <is>
          <t/>
        </is>
      </c>
      <c r="E68" s="673" t="inlineStr">
        <f aca="false">IF(COUNT(F68:IC68)=0, "", (SUMIF($F$5:$IC$5,"Yes",F68:IC68)/SUMIF('Math Scores'!$F$5:$IC$5,"Yes",'Math Scores'!$F$2:$IC$2)))</f>
        <is>
          <t/>
        </is>
      </c>
      <c r="F68" s="408"/>
      <c r="G68" s="408"/>
      <c r="H68" s="408"/>
      <c r="I68" s="408"/>
      <c r="J68" s="408"/>
      <c r="K68" s="408"/>
      <c r="L68" s="408"/>
      <c r="M68" s="408"/>
      <c r="N68" s="408"/>
      <c r="O68" s="408"/>
      <c r="P68" s="408"/>
      <c r="Q68" s="408"/>
      <c r="R68" s="408"/>
      <c r="S68" s="408"/>
      <c r="T68" s="408"/>
      <c r="U68" s="408"/>
      <c r="V68" s="408"/>
      <c r="W68" s="674"/>
      <c r="X68" s="674"/>
      <c r="Y68" s="674"/>
      <c r="Z68" s="674"/>
      <c r="AA68" s="674"/>
      <c r="AB68" s="674"/>
      <c r="AC68" s="674"/>
      <c r="AD68" s="674"/>
      <c r="AE68" s="674"/>
      <c r="AF68" s="674"/>
      <c r="AG68" s="674"/>
      <c r="AH68" s="674"/>
      <c r="AI68" s="674"/>
      <c r="AJ68" s="674"/>
      <c r="AK68" s="674"/>
      <c r="AL68" s="674"/>
      <c r="AM68" s="674"/>
      <c r="AN68" s="408"/>
      <c r="AO68" s="408"/>
      <c r="AP68" s="408"/>
      <c r="AQ68" s="408"/>
      <c r="AR68" s="408"/>
      <c r="AS68" s="408"/>
      <c r="AT68" s="408"/>
      <c r="AU68" s="408"/>
      <c r="AV68" s="408"/>
      <c r="AW68" s="408"/>
      <c r="AX68" s="408"/>
      <c r="AY68" s="408"/>
      <c r="AZ68" s="408"/>
      <c r="BA68" s="408"/>
      <c r="BB68" s="408"/>
      <c r="BC68" s="408"/>
      <c r="BD68" s="408"/>
      <c r="BE68" s="674"/>
      <c r="BF68" s="674"/>
      <c r="BG68" s="674"/>
      <c r="BH68" s="674"/>
      <c r="BI68" s="674"/>
      <c r="BJ68" s="674"/>
      <c r="BK68" s="674"/>
      <c r="BL68" s="674"/>
      <c r="BM68" s="674"/>
      <c r="BN68" s="674"/>
      <c r="BO68" s="674"/>
      <c r="BP68" s="674"/>
      <c r="BQ68" s="674"/>
      <c r="BR68" s="674"/>
      <c r="BS68" s="674"/>
      <c r="BT68" s="674"/>
      <c r="BU68" s="674"/>
      <c r="BV68" s="674"/>
      <c r="BW68" s="674"/>
      <c r="BX68" s="408"/>
      <c r="BY68" s="408"/>
      <c r="BZ68" s="408"/>
      <c r="CA68" s="408"/>
      <c r="CB68" s="408"/>
      <c r="CC68" s="408"/>
      <c r="CD68" s="408"/>
      <c r="CE68" s="408"/>
      <c r="CF68" s="408"/>
      <c r="CG68" s="408"/>
      <c r="CH68" s="408"/>
      <c r="CI68" s="408"/>
      <c r="CJ68" s="408"/>
      <c r="CK68" s="408"/>
      <c r="CL68" s="408"/>
      <c r="CM68" s="408"/>
      <c r="CN68" s="408"/>
      <c r="CO68" s="408"/>
      <c r="CP68" s="408"/>
      <c r="CQ68" s="408"/>
      <c r="CR68" s="674"/>
      <c r="CS68" s="674"/>
      <c r="CT68" s="674"/>
      <c r="CU68" s="674"/>
      <c r="CV68" s="674"/>
      <c r="CW68" s="674"/>
      <c r="CX68" s="674"/>
      <c r="CY68" s="674"/>
      <c r="CZ68" s="674"/>
      <c r="DA68" s="674"/>
      <c r="DB68" s="674"/>
      <c r="DC68" s="674"/>
      <c r="DD68" s="674"/>
      <c r="DE68" s="674"/>
      <c r="DF68" s="674"/>
      <c r="DG68" s="674"/>
      <c r="DH68" s="674"/>
      <c r="DI68" s="674"/>
      <c r="DJ68" s="674"/>
      <c r="DK68" s="674"/>
      <c r="DL68" s="674"/>
      <c r="DM68" s="674"/>
      <c r="DN68" s="674"/>
      <c r="DO68" s="408"/>
      <c r="DP68" s="408"/>
      <c r="DQ68" s="408"/>
      <c r="DR68" s="408"/>
      <c r="DS68" s="408"/>
      <c r="DT68" s="408"/>
      <c r="DU68" s="408"/>
      <c r="DV68" s="408"/>
      <c r="DW68" s="408"/>
      <c r="DX68" s="408"/>
      <c r="DY68" s="408"/>
      <c r="DZ68" s="408"/>
      <c r="EA68" s="408"/>
      <c r="EB68" s="408"/>
      <c r="EC68" s="408"/>
      <c r="ED68" s="408"/>
      <c r="EE68" s="408"/>
      <c r="EF68" s="408"/>
      <c r="EG68" s="408"/>
      <c r="EH68" s="408"/>
      <c r="EI68" s="408"/>
      <c r="EJ68" s="408"/>
      <c r="EK68" s="408"/>
      <c r="EL68" s="408"/>
      <c r="EM68" s="408"/>
      <c r="EN68" s="408"/>
      <c r="EO68" s="674"/>
      <c r="EP68" s="674"/>
      <c r="EQ68" s="674"/>
      <c r="ER68" s="674"/>
      <c r="ES68" s="674"/>
      <c r="ET68" s="674"/>
      <c r="EU68" s="674"/>
      <c r="EV68" s="674"/>
      <c r="EW68" s="674"/>
      <c r="EX68" s="674"/>
      <c r="EY68" s="674"/>
      <c r="EZ68" s="674"/>
      <c r="FA68" s="674"/>
      <c r="FB68" s="674"/>
      <c r="FC68" s="674"/>
      <c r="FD68" s="674"/>
      <c r="FE68" s="674"/>
      <c r="FF68" s="674"/>
      <c r="FG68" s="674"/>
      <c r="FH68" s="674"/>
      <c r="FI68" s="674"/>
      <c r="FJ68" s="674"/>
      <c r="FK68" s="408"/>
      <c r="FL68" s="408"/>
      <c r="FM68" s="408"/>
      <c r="FN68" s="408"/>
      <c r="FO68" s="408"/>
      <c r="FP68" s="408"/>
      <c r="FQ68" s="408"/>
      <c r="FR68" s="408"/>
      <c r="FS68" s="408"/>
      <c r="FT68" s="408"/>
      <c r="FU68" s="408"/>
      <c r="FV68" s="408"/>
      <c r="FW68" s="408"/>
      <c r="FX68" s="408"/>
      <c r="FY68" s="408"/>
      <c r="FZ68" s="408"/>
      <c r="GA68" s="408"/>
      <c r="GB68" s="408"/>
      <c r="GC68" s="408"/>
      <c r="GD68" s="408"/>
      <c r="GE68" s="408"/>
      <c r="GF68" s="408"/>
      <c r="GG68" s="408"/>
      <c r="GH68" s="408"/>
      <c r="GI68" s="408"/>
      <c r="GJ68" s="674"/>
      <c r="GK68" s="674"/>
      <c r="GL68" s="674"/>
      <c r="GM68" s="674"/>
      <c r="GN68" s="674"/>
      <c r="GO68" s="674"/>
      <c r="GP68" s="674"/>
      <c r="GQ68" s="674"/>
      <c r="GR68" s="674"/>
      <c r="GS68" s="674"/>
      <c r="GT68" s="674"/>
      <c r="GU68" s="674"/>
      <c r="GV68" s="674"/>
      <c r="GW68" s="674"/>
      <c r="GX68" s="674"/>
      <c r="GY68" s="674"/>
      <c r="GZ68" s="674"/>
      <c r="HA68" s="674"/>
      <c r="HB68" s="674"/>
      <c r="HC68" s="674"/>
      <c r="HD68" s="674"/>
      <c r="HE68" s="674"/>
      <c r="HF68" s="674"/>
      <c r="HG68" s="674"/>
      <c r="HH68" s="674"/>
      <c r="HI68" s="674"/>
      <c r="HJ68" s="408"/>
      <c r="HK68" s="408"/>
      <c r="HL68" s="408"/>
      <c r="HM68" s="408"/>
      <c r="HN68" s="408"/>
      <c r="HO68" s="408"/>
      <c r="HP68" s="408"/>
      <c r="HQ68" s="408"/>
      <c r="HR68" s="408"/>
      <c r="HS68" s="408"/>
      <c r="HT68" s="408"/>
      <c r="HU68" s="408"/>
      <c r="HV68" s="408"/>
      <c r="HW68" s="408"/>
      <c r="HX68" s="408"/>
      <c r="HY68" s="408"/>
      <c r="HZ68" s="408"/>
      <c r="IA68" s="408"/>
      <c r="IB68" s="408"/>
      <c r="IC68" s="408"/>
      <c r="ID68" s="675"/>
      <c r="IE68" s="676"/>
      <c r="IF68" s="677"/>
      <c r="IG68" s="677"/>
      <c r="IH68" s="678"/>
      <c r="II68" s="678"/>
      <c r="IJ68" s="678"/>
      <c r="IK68" s="678"/>
      <c r="IL68" s="678"/>
      <c r="IM68" s="678"/>
      <c r="IN68" s="678"/>
      <c r="IO68" s="678"/>
      <c r="IP68" s="678"/>
      <c r="IQ68" s="678"/>
      <c r="IR68" s="678"/>
      <c r="IS68" s="678"/>
      <c r="IT68" s="678"/>
      <c r="IU68" s="678"/>
      <c r="IV68" s="677"/>
      <c r="IW68" s="677"/>
      <c r="IX68" s="677"/>
      <c r="IY68" s="677"/>
      <c r="IZ68" s="677"/>
      <c r="JA68" s="677"/>
      <c r="JB68" s="677"/>
      <c r="JC68" s="677"/>
      <c r="JD68" s="677"/>
      <c r="JE68" s="677"/>
      <c r="JF68" s="677"/>
      <c r="JG68" s="677"/>
      <c r="JH68" s="677"/>
      <c r="JI68" s="677"/>
      <c r="JJ68" s="677"/>
      <c r="JK68" s="677"/>
      <c r="JL68" s="677"/>
      <c r="JM68" s="678"/>
      <c r="JN68" s="678"/>
      <c r="JO68" s="678"/>
      <c r="JP68" s="678"/>
      <c r="JQ68" s="678"/>
      <c r="JR68" s="678"/>
      <c r="JS68" s="678"/>
      <c r="JT68" s="678"/>
      <c r="JU68" s="678"/>
      <c r="JV68" s="678"/>
      <c r="JW68" s="678"/>
      <c r="JX68" s="678"/>
      <c r="JY68" s="678"/>
      <c r="JZ68" s="678"/>
      <c r="KA68" s="678"/>
      <c r="KB68" s="678"/>
      <c r="KC68" s="678"/>
      <c r="KD68" s="678"/>
      <c r="KE68" s="678"/>
      <c r="KF68" s="678"/>
      <c r="KG68" s="678"/>
      <c r="KH68" s="677"/>
      <c r="KI68" s="677"/>
      <c r="KJ68" s="677"/>
      <c r="KK68" s="677"/>
      <c r="KL68" s="677"/>
      <c r="KM68" s="677"/>
      <c r="KN68" s="677"/>
      <c r="KO68" s="677"/>
      <c r="KP68" s="677"/>
      <c r="KQ68" s="677"/>
      <c r="KR68" s="677"/>
      <c r="KS68" s="677"/>
      <c r="KT68" s="677"/>
      <c r="KU68" s="677"/>
      <c r="KV68" s="677"/>
      <c r="KW68" s="677"/>
      <c r="KX68" s="677"/>
      <c r="KY68" s="677"/>
      <c r="KZ68" s="677"/>
      <c r="LA68" s="677"/>
      <c r="LB68" s="678"/>
      <c r="LC68" s="678"/>
      <c r="LD68" s="678"/>
      <c r="LE68" s="678"/>
      <c r="LF68" s="678"/>
      <c r="LG68" s="678"/>
      <c r="LH68" s="678"/>
      <c r="LI68" s="678"/>
      <c r="LJ68" s="678"/>
      <c r="LK68" s="678"/>
      <c r="LL68" s="678"/>
      <c r="LM68" s="678"/>
      <c r="LN68" s="678"/>
      <c r="LO68" s="678"/>
      <c r="LP68" s="678"/>
      <c r="LQ68" s="678"/>
      <c r="LR68" s="678"/>
      <c r="LS68" s="677"/>
      <c r="LT68" s="677"/>
      <c r="LU68" s="677"/>
      <c r="LV68" s="677"/>
      <c r="LW68" s="677"/>
      <c r="LX68" s="677"/>
      <c r="LY68" s="677"/>
      <c r="LZ68" s="677"/>
      <c r="MA68" s="677"/>
      <c r="MB68" s="677"/>
      <c r="MC68" s="677"/>
      <c r="MD68" s="677"/>
      <c r="ME68" s="677"/>
      <c r="MF68" s="677"/>
      <c r="MG68" s="677"/>
      <c r="MH68" s="677"/>
      <c r="MI68" s="677"/>
      <c r="MJ68" s="678"/>
      <c r="MK68" s="678"/>
      <c r="ML68" s="678"/>
      <c r="MM68" s="678"/>
      <c r="MN68" s="678"/>
      <c r="MO68" s="678"/>
      <c r="MP68" s="678"/>
      <c r="MQ68" s="678"/>
      <c r="MR68" s="678"/>
      <c r="MS68" s="678"/>
      <c r="MT68" s="678"/>
      <c r="MU68" s="678"/>
      <c r="MV68" s="678"/>
      <c r="MW68" s="678"/>
      <c r="MX68" s="678"/>
      <c r="MY68" s="678"/>
      <c r="MZ68" s="678"/>
    </row>
    <row r="69" customFormat="false" ht="12.75" hidden="false" customHeight="false" outlineLevel="0" collapsed="false">
      <c r="A69" s="672" t="n">
        <v>61</v>
      </c>
      <c r="B69" s="228" t="inlineStr">
        <f aca="false">'English Scores- Leveled papers'!B67</f>
        <is>
          <t/>
        </is>
      </c>
      <c r="C69" s="228" t="str">
        <f aca="false">IF(D69="","",IF(D69&gt;0.9,"A1",IF(D69&gt;0.8,"A2",IF(D69&gt;0.7,"B1",IF(D69&gt;0.6,"B2",IF(D69&gt;0.5,"C1",IF(D69&gt;0.4,"C2",IF(D69&gt;0.32,"D",IF(D69&gt;0.2,"E1","E2")))))))))</f>
        <v/>
      </c>
      <c r="D69" s="673" t="inlineStr">
        <f aca="false">IF(B69="","",IF(COUNT(F69:MZ69)=0,"",IF(('Cover Sheet'!$AC$6="1st"),(SUM($F69:$AM69)/50),IF(('Cover Sheet'!$AC$6="2nd"),(SUM($AN69:$BW69)/50),IF(('Cover Sheet'!$AC$6="3rd"),(SUM($BX69:$DN69)/50),IF(('Cover Sheet'!$AC$6="4th"),(SUM($DO69:$FJ69)/60),IF(('Cover Sheet'!$AC$6="5th"),(SUM($FK69:HI69)/60),IF((AND('Cover Sheet'!$AC$6="6th",OR('Cover Sheet'!$AC$12="Bombay",'Cover Sheet'!$AC$12="Pune"))),(SUM($HJ69:$JL69)/85),IF((AND('Cover Sheet'!$AC$6="6th",OR('Cover Sheet'!$AC$12="Delhi",'Cover Sheet'!$AC$12="Chennai"))),(SUM($HJ69:$IU69)/60),IF((AND('Cover Sheet'!$AC$6="7th",OR('Cover Sheet'!$AC$12="Bombay",'Cover Sheet'!$AC$12="Pune"))),(SUM($JM69:$LR69)/85),IF((AND('Cover Sheet'!$AC$6="7th",OR('Cover Sheet'!$AC$12="Delhi",'Cover Sheet'!$AC$12="Chennai"))),(SUM($JM69:$LA69)/60),IF(('Cover Sheet'!$AC$6="8th"),(SUM($LS69:$MZ69)/50),"ERROR"))))))))))))</f>
        <is>
          <t/>
        </is>
      </c>
      <c r="E69" s="673" t="inlineStr">
        <f aca="false">IF(COUNT(F69:IC69)=0, "", (SUMIF($F$5:$IC$5,"Yes",F69:IC69)/SUMIF('Math Scores'!$F$5:$IC$5,"Yes",'Math Scores'!$F$2:$IC$2)))</f>
        <is>
          <t/>
        </is>
      </c>
      <c r="F69" s="408"/>
      <c r="G69" s="408"/>
      <c r="H69" s="408"/>
      <c r="I69" s="408"/>
      <c r="J69" s="408"/>
      <c r="K69" s="408"/>
      <c r="L69" s="408"/>
      <c r="M69" s="408"/>
      <c r="N69" s="408"/>
      <c r="O69" s="408"/>
      <c r="P69" s="408"/>
      <c r="Q69" s="408"/>
      <c r="R69" s="408"/>
      <c r="S69" s="408"/>
      <c r="T69" s="408"/>
      <c r="U69" s="408"/>
      <c r="V69" s="408"/>
      <c r="W69" s="674"/>
      <c r="X69" s="674"/>
      <c r="Y69" s="674"/>
      <c r="Z69" s="674"/>
      <c r="AA69" s="674"/>
      <c r="AB69" s="674"/>
      <c r="AC69" s="674"/>
      <c r="AD69" s="674"/>
      <c r="AE69" s="674"/>
      <c r="AF69" s="674"/>
      <c r="AG69" s="674"/>
      <c r="AH69" s="674"/>
      <c r="AI69" s="674"/>
      <c r="AJ69" s="674"/>
      <c r="AK69" s="674"/>
      <c r="AL69" s="674"/>
      <c r="AM69" s="674"/>
      <c r="AN69" s="408"/>
      <c r="AO69" s="408"/>
      <c r="AP69" s="408"/>
      <c r="AQ69" s="408"/>
      <c r="AR69" s="408"/>
      <c r="AS69" s="408"/>
      <c r="AT69" s="408"/>
      <c r="AU69" s="408"/>
      <c r="AV69" s="408"/>
      <c r="AW69" s="408"/>
      <c r="AX69" s="408"/>
      <c r="AY69" s="408"/>
      <c r="AZ69" s="408"/>
      <c r="BA69" s="408"/>
      <c r="BB69" s="408"/>
      <c r="BC69" s="408"/>
      <c r="BD69" s="408"/>
      <c r="BE69" s="674"/>
      <c r="BF69" s="674"/>
      <c r="BG69" s="674"/>
      <c r="BH69" s="674"/>
      <c r="BI69" s="674"/>
      <c r="BJ69" s="674"/>
      <c r="BK69" s="674"/>
      <c r="BL69" s="674"/>
      <c r="BM69" s="674"/>
      <c r="BN69" s="674"/>
      <c r="BO69" s="674"/>
      <c r="BP69" s="674"/>
      <c r="BQ69" s="674"/>
      <c r="BR69" s="674"/>
      <c r="BS69" s="674"/>
      <c r="BT69" s="674"/>
      <c r="BU69" s="674"/>
      <c r="BV69" s="674"/>
      <c r="BW69" s="674"/>
      <c r="BX69" s="408"/>
      <c r="BY69" s="408"/>
      <c r="BZ69" s="408"/>
      <c r="CA69" s="408"/>
      <c r="CB69" s="408"/>
      <c r="CC69" s="408"/>
      <c r="CD69" s="408"/>
      <c r="CE69" s="408"/>
      <c r="CF69" s="408"/>
      <c r="CG69" s="408"/>
      <c r="CH69" s="408"/>
      <c r="CI69" s="408"/>
      <c r="CJ69" s="408"/>
      <c r="CK69" s="408"/>
      <c r="CL69" s="408"/>
      <c r="CM69" s="408"/>
      <c r="CN69" s="408"/>
      <c r="CO69" s="408"/>
      <c r="CP69" s="408"/>
      <c r="CQ69" s="408"/>
      <c r="CR69" s="674"/>
      <c r="CS69" s="674"/>
      <c r="CT69" s="674"/>
      <c r="CU69" s="674"/>
      <c r="CV69" s="674"/>
      <c r="CW69" s="674"/>
      <c r="CX69" s="674"/>
      <c r="CY69" s="674"/>
      <c r="CZ69" s="674"/>
      <c r="DA69" s="674"/>
      <c r="DB69" s="674"/>
      <c r="DC69" s="674"/>
      <c r="DD69" s="674"/>
      <c r="DE69" s="674"/>
      <c r="DF69" s="674"/>
      <c r="DG69" s="674"/>
      <c r="DH69" s="674"/>
      <c r="DI69" s="674"/>
      <c r="DJ69" s="674"/>
      <c r="DK69" s="674"/>
      <c r="DL69" s="674"/>
      <c r="DM69" s="674"/>
      <c r="DN69" s="674"/>
      <c r="DO69" s="408"/>
      <c r="DP69" s="408"/>
      <c r="DQ69" s="408"/>
      <c r="DR69" s="408"/>
      <c r="DS69" s="408"/>
      <c r="DT69" s="408"/>
      <c r="DU69" s="408"/>
      <c r="DV69" s="408"/>
      <c r="DW69" s="408"/>
      <c r="DX69" s="408"/>
      <c r="DY69" s="408"/>
      <c r="DZ69" s="408"/>
      <c r="EA69" s="408"/>
      <c r="EB69" s="408"/>
      <c r="EC69" s="408"/>
      <c r="ED69" s="408"/>
      <c r="EE69" s="408"/>
      <c r="EF69" s="408"/>
      <c r="EG69" s="408"/>
      <c r="EH69" s="408"/>
      <c r="EI69" s="408"/>
      <c r="EJ69" s="408"/>
      <c r="EK69" s="408"/>
      <c r="EL69" s="408"/>
      <c r="EM69" s="408"/>
      <c r="EN69" s="408"/>
      <c r="EO69" s="674"/>
      <c r="EP69" s="674"/>
      <c r="EQ69" s="674"/>
      <c r="ER69" s="674"/>
      <c r="ES69" s="674"/>
      <c r="ET69" s="674"/>
      <c r="EU69" s="674"/>
      <c r="EV69" s="674"/>
      <c r="EW69" s="674"/>
      <c r="EX69" s="674"/>
      <c r="EY69" s="674"/>
      <c r="EZ69" s="674"/>
      <c r="FA69" s="674"/>
      <c r="FB69" s="674"/>
      <c r="FC69" s="674"/>
      <c r="FD69" s="674"/>
      <c r="FE69" s="674"/>
      <c r="FF69" s="674"/>
      <c r="FG69" s="674"/>
      <c r="FH69" s="674"/>
      <c r="FI69" s="674"/>
      <c r="FJ69" s="674"/>
      <c r="FK69" s="408"/>
      <c r="FL69" s="408"/>
      <c r="FM69" s="408"/>
      <c r="FN69" s="408"/>
      <c r="FO69" s="408"/>
      <c r="FP69" s="408"/>
      <c r="FQ69" s="408"/>
      <c r="FR69" s="408"/>
      <c r="FS69" s="408"/>
      <c r="FT69" s="408"/>
      <c r="FU69" s="408"/>
      <c r="FV69" s="408"/>
      <c r="FW69" s="408"/>
      <c r="FX69" s="408"/>
      <c r="FY69" s="408"/>
      <c r="FZ69" s="408"/>
      <c r="GA69" s="408"/>
      <c r="GB69" s="408"/>
      <c r="GC69" s="408"/>
      <c r="GD69" s="408"/>
      <c r="GE69" s="408"/>
      <c r="GF69" s="408"/>
      <c r="GG69" s="408"/>
      <c r="GH69" s="408"/>
      <c r="GI69" s="408"/>
      <c r="GJ69" s="674"/>
      <c r="GK69" s="674"/>
      <c r="GL69" s="674"/>
      <c r="GM69" s="674"/>
      <c r="GN69" s="674"/>
      <c r="GO69" s="674"/>
      <c r="GP69" s="674"/>
      <c r="GQ69" s="674"/>
      <c r="GR69" s="674"/>
      <c r="GS69" s="674"/>
      <c r="GT69" s="674"/>
      <c r="GU69" s="674"/>
      <c r="GV69" s="674"/>
      <c r="GW69" s="674"/>
      <c r="GX69" s="674"/>
      <c r="GY69" s="674"/>
      <c r="GZ69" s="674"/>
      <c r="HA69" s="674"/>
      <c r="HB69" s="674"/>
      <c r="HC69" s="674"/>
      <c r="HD69" s="674"/>
      <c r="HE69" s="674"/>
      <c r="HF69" s="674"/>
      <c r="HG69" s="674"/>
      <c r="HH69" s="674"/>
      <c r="HI69" s="674"/>
      <c r="HJ69" s="408"/>
      <c r="HK69" s="408"/>
      <c r="HL69" s="408"/>
      <c r="HM69" s="408"/>
      <c r="HN69" s="408"/>
      <c r="HO69" s="408"/>
      <c r="HP69" s="408"/>
      <c r="HQ69" s="408"/>
      <c r="HR69" s="408"/>
      <c r="HS69" s="408"/>
      <c r="HT69" s="408"/>
      <c r="HU69" s="408"/>
      <c r="HV69" s="408"/>
      <c r="HW69" s="408"/>
      <c r="HX69" s="408"/>
      <c r="HY69" s="408"/>
      <c r="HZ69" s="408"/>
      <c r="IA69" s="408"/>
      <c r="IB69" s="408"/>
      <c r="IC69" s="408"/>
      <c r="ID69" s="675"/>
      <c r="IE69" s="676"/>
      <c r="IF69" s="677"/>
      <c r="IG69" s="677"/>
      <c r="IH69" s="678"/>
      <c r="II69" s="678"/>
      <c r="IJ69" s="678"/>
      <c r="IK69" s="678"/>
      <c r="IL69" s="678"/>
      <c r="IM69" s="678"/>
      <c r="IN69" s="678"/>
      <c r="IO69" s="678"/>
      <c r="IP69" s="678"/>
      <c r="IQ69" s="678"/>
      <c r="IR69" s="678"/>
      <c r="IS69" s="678"/>
      <c r="IT69" s="678"/>
      <c r="IU69" s="678"/>
      <c r="IV69" s="677"/>
      <c r="IW69" s="677"/>
      <c r="IX69" s="677"/>
      <c r="IY69" s="677"/>
      <c r="IZ69" s="677"/>
      <c r="JA69" s="677"/>
      <c r="JB69" s="677"/>
      <c r="JC69" s="677"/>
      <c r="JD69" s="677"/>
      <c r="JE69" s="677"/>
      <c r="JF69" s="677"/>
      <c r="JG69" s="677"/>
      <c r="JH69" s="677"/>
      <c r="JI69" s="677"/>
      <c r="JJ69" s="677"/>
      <c r="JK69" s="677"/>
      <c r="JL69" s="677"/>
      <c r="JM69" s="678"/>
      <c r="JN69" s="678"/>
      <c r="JO69" s="678"/>
      <c r="JP69" s="678"/>
      <c r="JQ69" s="678"/>
      <c r="JR69" s="678"/>
      <c r="JS69" s="678"/>
      <c r="JT69" s="678"/>
      <c r="JU69" s="678"/>
      <c r="JV69" s="678"/>
      <c r="JW69" s="678"/>
      <c r="JX69" s="678"/>
      <c r="JY69" s="678"/>
      <c r="JZ69" s="678"/>
      <c r="KA69" s="678"/>
      <c r="KB69" s="678"/>
      <c r="KC69" s="678"/>
      <c r="KD69" s="678"/>
      <c r="KE69" s="678"/>
      <c r="KF69" s="678"/>
      <c r="KG69" s="678"/>
      <c r="KH69" s="677"/>
      <c r="KI69" s="677"/>
      <c r="KJ69" s="677"/>
      <c r="KK69" s="677"/>
      <c r="KL69" s="677"/>
      <c r="KM69" s="677"/>
      <c r="KN69" s="677"/>
      <c r="KO69" s="677"/>
      <c r="KP69" s="677"/>
      <c r="KQ69" s="677"/>
      <c r="KR69" s="677"/>
      <c r="KS69" s="677"/>
      <c r="KT69" s="677"/>
      <c r="KU69" s="677"/>
      <c r="KV69" s="677"/>
      <c r="KW69" s="677"/>
      <c r="KX69" s="677"/>
      <c r="KY69" s="677"/>
      <c r="KZ69" s="677"/>
      <c r="LA69" s="677"/>
      <c r="LB69" s="678"/>
      <c r="LC69" s="678"/>
      <c r="LD69" s="678"/>
      <c r="LE69" s="678"/>
      <c r="LF69" s="678"/>
      <c r="LG69" s="678"/>
      <c r="LH69" s="678"/>
      <c r="LI69" s="678"/>
      <c r="LJ69" s="678"/>
      <c r="LK69" s="678"/>
      <c r="LL69" s="678"/>
      <c r="LM69" s="678"/>
      <c r="LN69" s="678"/>
      <c r="LO69" s="678"/>
      <c r="LP69" s="678"/>
      <c r="LQ69" s="678"/>
      <c r="LR69" s="678"/>
      <c r="LS69" s="677"/>
      <c r="LT69" s="677"/>
      <c r="LU69" s="677"/>
      <c r="LV69" s="677"/>
      <c r="LW69" s="677"/>
      <c r="LX69" s="677"/>
      <c r="LY69" s="677"/>
      <c r="LZ69" s="677"/>
      <c r="MA69" s="677"/>
      <c r="MB69" s="677"/>
      <c r="MC69" s="677"/>
      <c r="MD69" s="677"/>
      <c r="ME69" s="677"/>
      <c r="MF69" s="677"/>
      <c r="MG69" s="677"/>
      <c r="MH69" s="677"/>
      <c r="MI69" s="677"/>
      <c r="MJ69" s="678"/>
      <c r="MK69" s="678"/>
      <c r="ML69" s="678"/>
      <c r="MM69" s="678"/>
      <c r="MN69" s="678"/>
      <c r="MO69" s="678"/>
      <c r="MP69" s="678"/>
      <c r="MQ69" s="678"/>
      <c r="MR69" s="678"/>
      <c r="MS69" s="678"/>
      <c r="MT69" s="678"/>
      <c r="MU69" s="678"/>
      <c r="MV69" s="678"/>
      <c r="MW69" s="678"/>
      <c r="MX69" s="678"/>
      <c r="MY69" s="678"/>
      <c r="MZ69" s="678"/>
    </row>
    <row r="70" customFormat="false" ht="12.75" hidden="false" customHeight="false" outlineLevel="0" collapsed="false">
      <c r="A70" s="672" t="n">
        <v>62</v>
      </c>
      <c r="B70" s="228" t="inlineStr">
        <f aca="false">'English Scores- Leveled papers'!B68</f>
        <is>
          <t/>
        </is>
      </c>
      <c r="C70" s="228" t="str">
        <f aca="false">IF(D70="","",IF(D70&gt;0.9,"A1",IF(D70&gt;0.8,"A2",IF(D70&gt;0.7,"B1",IF(D70&gt;0.6,"B2",IF(D70&gt;0.5,"C1",IF(D70&gt;0.4,"C2",IF(D70&gt;0.32,"D",IF(D70&gt;0.2,"E1","E2")))))))))</f>
        <v/>
      </c>
      <c r="D70" s="673" t="inlineStr">
        <f aca="false">IF(B70="","",IF(COUNT(F70:MZ70)=0,"",IF(('Cover Sheet'!$AC$6="1st"),(SUM($F70:$AM70)/50),IF(('Cover Sheet'!$AC$6="2nd"),(SUM($AN70:$BW70)/50),IF(('Cover Sheet'!$AC$6="3rd"),(SUM($BX70:$DN70)/50),IF(('Cover Sheet'!$AC$6="4th"),(SUM($DO70:$FJ70)/60),IF(('Cover Sheet'!$AC$6="5th"),(SUM($FK70:HI70)/60),IF((AND('Cover Sheet'!$AC$6="6th",OR('Cover Sheet'!$AC$12="Bombay",'Cover Sheet'!$AC$12="Pune"))),(SUM($HJ70:$JL70)/85),IF((AND('Cover Sheet'!$AC$6="6th",OR('Cover Sheet'!$AC$12="Delhi",'Cover Sheet'!$AC$12="Chennai"))),(SUM($HJ70:$IU70)/60),IF((AND('Cover Sheet'!$AC$6="7th",OR('Cover Sheet'!$AC$12="Bombay",'Cover Sheet'!$AC$12="Pune"))),(SUM($JM70:$LR70)/85),IF((AND('Cover Sheet'!$AC$6="7th",OR('Cover Sheet'!$AC$12="Delhi",'Cover Sheet'!$AC$12="Chennai"))),(SUM($JM70:$LA70)/60),IF(('Cover Sheet'!$AC$6="8th"),(SUM($LS70:$MZ70)/50),"ERROR"))))))))))))</f>
        <is>
          <t/>
        </is>
      </c>
      <c r="E70" s="673" t="inlineStr">
        <f aca="false">IF(COUNT(F70:IC70)=0, "", (SUMIF($F$5:$IC$5,"Yes",F70:IC70)/SUMIF('Math Scores'!$F$5:$IC$5,"Yes",'Math Scores'!$F$2:$IC$2)))</f>
        <is>
          <t/>
        </is>
      </c>
      <c r="F70" s="408"/>
      <c r="G70" s="408"/>
      <c r="H70" s="408"/>
      <c r="I70" s="408"/>
      <c r="J70" s="408"/>
      <c r="K70" s="408"/>
      <c r="L70" s="408"/>
      <c r="M70" s="408"/>
      <c r="N70" s="408"/>
      <c r="O70" s="408"/>
      <c r="P70" s="408"/>
      <c r="Q70" s="408"/>
      <c r="R70" s="408"/>
      <c r="S70" s="408"/>
      <c r="T70" s="408"/>
      <c r="U70" s="408"/>
      <c r="V70" s="408"/>
      <c r="W70" s="674"/>
      <c r="X70" s="674"/>
      <c r="Y70" s="674"/>
      <c r="Z70" s="674"/>
      <c r="AA70" s="674"/>
      <c r="AB70" s="674"/>
      <c r="AC70" s="674"/>
      <c r="AD70" s="674"/>
      <c r="AE70" s="674"/>
      <c r="AF70" s="674"/>
      <c r="AG70" s="674"/>
      <c r="AH70" s="674"/>
      <c r="AI70" s="674"/>
      <c r="AJ70" s="674"/>
      <c r="AK70" s="674"/>
      <c r="AL70" s="674"/>
      <c r="AM70" s="674"/>
      <c r="AN70" s="408"/>
      <c r="AO70" s="408"/>
      <c r="AP70" s="408"/>
      <c r="AQ70" s="408"/>
      <c r="AR70" s="408"/>
      <c r="AS70" s="408"/>
      <c r="AT70" s="408"/>
      <c r="AU70" s="408"/>
      <c r="AV70" s="408"/>
      <c r="AW70" s="408"/>
      <c r="AX70" s="408"/>
      <c r="AY70" s="408"/>
      <c r="AZ70" s="408"/>
      <c r="BA70" s="408"/>
      <c r="BB70" s="408"/>
      <c r="BC70" s="408"/>
      <c r="BD70" s="408"/>
      <c r="BE70" s="674"/>
      <c r="BF70" s="674"/>
      <c r="BG70" s="674"/>
      <c r="BH70" s="674"/>
      <c r="BI70" s="674"/>
      <c r="BJ70" s="674"/>
      <c r="BK70" s="674"/>
      <c r="BL70" s="674"/>
      <c r="BM70" s="674"/>
      <c r="BN70" s="674"/>
      <c r="BO70" s="674"/>
      <c r="BP70" s="674"/>
      <c r="BQ70" s="674"/>
      <c r="BR70" s="674"/>
      <c r="BS70" s="674"/>
      <c r="BT70" s="674"/>
      <c r="BU70" s="674"/>
      <c r="BV70" s="674"/>
      <c r="BW70" s="674"/>
      <c r="BX70" s="408"/>
      <c r="BY70" s="408"/>
      <c r="BZ70" s="408"/>
      <c r="CA70" s="408"/>
      <c r="CB70" s="408"/>
      <c r="CC70" s="408"/>
      <c r="CD70" s="408"/>
      <c r="CE70" s="408"/>
      <c r="CF70" s="408"/>
      <c r="CG70" s="408"/>
      <c r="CH70" s="408"/>
      <c r="CI70" s="408"/>
      <c r="CJ70" s="408"/>
      <c r="CK70" s="408"/>
      <c r="CL70" s="408"/>
      <c r="CM70" s="408"/>
      <c r="CN70" s="408"/>
      <c r="CO70" s="408"/>
      <c r="CP70" s="408"/>
      <c r="CQ70" s="408"/>
      <c r="CR70" s="674"/>
      <c r="CS70" s="674"/>
      <c r="CT70" s="674"/>
      <c r="CU70" s="674"/>
      <c r="CV70" s="674"/>
      <c r="CW70" s="674"/>
      <c r="CX70" s="674"/>
      <c r="CY70" s="674"/>
      <c r="CZ70" s="674"/>
      <c r="DA70" s="674"/>
      <c r="DB70" s="674"/>
      <c r="DC70" s="674"/>
      <c r="DD70" s="674"/>
      <c r="DE70" s="674"/>
      <c r="DF70" s="674"/>
      <c r="DG70" s="674"/>
      <c r="DH70" s="674"/>
      <c r="DI70" s="674"/>
      <c r="DJ70" s="674"/>
      <c r="DK70" s="674"/>
      <c r="DL70" s="674"/>
      <c r="DM70" s="674"/>
      <c r="DN70" s="674"/>
      <c r="DO70" s="408"/>
      <c r="DP70" s="408"/>
      <c r="DQ70" s="408"/>
      <c r="DR70" s="408"/>
      <c r="DS70" s="408"/>
      <c r="DT70" s="408"/>
      <c r="DU70" s="408"/>
      <c r="DV70" s="408"/>
      <c r="DW70" s="408"/>
      <c r="DX70" s="408"/>
      <c r="DY70" s="408"/>
      <c r="DZ70" s="408"/>
      <c r="EA70" s="408"/>
      <c r="EB70" s="408"/>
      <c r="EC70" s="408"/>
      <c r="ED70" s="408"/>
      <c r="EE70" s="408"/>
      <c r="EF70" s="408"/>
      <c r="EG70" s="408"/>
      <c r="EH70" s="408"/>
      <c r="EI70" s="408"/>
      <c r="EJ70" s="408"/>
      <c r="EK70" s="408"/>
      <c r="EL70" s="408"/>
      <c r="EM70" s="408"/>
      <c r="EN70" s="408"/>
      <c r="EO70" s="674"/>
      <c r="EP70" s="674"/>
      <c r="EQ70" s="674"/>
      <c r="ER70" s="674"/>
      <c r="ES70" s="674"/>
      <c r="ET70" s="674"/>
      <c r="EU70" s="674"/>
      <c r="EV70" s="674"/>
      <c r="EW70" s="674"/>
      <c r="EX70" s="674"/>
      <c r="EY70" s="674"/>
      <c r="EZ70" s="674"/>
      <c r="FA70" s="674"/>
      <c r="FB70" s="674"/>
      <c r="FC70" s="674"/>
      <c r="FD70" s="674"/>
      <c r="FE70" s="674"/>
      <c r="FF70" s="674"/>
      <c r="FG70" s="674"/>
      <c r="FH70" s="674"/>
      <c r="FI70" s="674"/>
      <c r="FJ70" s="674"/>
      <c r="FK70" s="408"/>
      <c r="FL70" s="408"/>
      <c r="FM70" s="408"/>
      <c r="FN70" s="408"/>
      <c r="FO70" s="408"/>
      <c r="FP70" s="408"/>
      <c r="FQ70" s="408"/>
      <c r="FR70" s="408"/>
      <c r="FS70" s="408"/>
      <c r="FT70" s="408"/>
      <c r="FU70" s="408"/>
      <c r="FV70" s="408"/>
      <c r="FW70" s="408"/>
      <c r="FX70" s="408"/>
      <c r="FY70" s="408"/>
      <c r="FZ70" s="408"/>
      <c r="GA70" s="408"/>
      <c r="GB70" s="408"/>
      <c r="GC70" s="408"/>
      <c r="GD70" s="408"/>
      <c r="GE70" s="408"/>
      <c r="GF70" s="408"/>
      <c r="GG70" s="408"/>
      <c r="GH70" s="408"/>
      <c r="GI70" s="408"/>
      <c r="GJ70" s="674"/>
      <c r="GK70" s="674"/>
      <c r="GL70" s="674"/>
      <c r="GM70" s="674"/>
      <c r="GN70" s="674"/>
      <c r="GO70" s="674"/>
      <c r="GP70" s="674"/>
      <c r="GQ70" s="674"/>
      <c r="GR70" s="674"/>
      <c r="GS70" s="674"/>
      <c r="GT70" s="674"/>
      <c r="GU70" s="674"/>
      <c r="GV70" s="674"/>
      <c r="GW70" s="674"/>
      <c r="GX70" s="674"/>
      <c r="GY70" s="674"/>
      <c r="GZ70" s="674"/>
      <c r="HA70" s="674"/>
      <c r="HB70" s="674"/>
      <c r="HC70" s="674"/>
      <c r="HD70" s="674"/>
      <c r="HE70" s="674"/>
      <c r="HF70" s="674"/>
      <c r="HG70" s="674"/>
      <c r="HH70" s="674"/>
      <c r="HI70" s="674"/>
      <c r="HJ70" s="408"/>
      <c r="HK70" s="408"/>
      <c r="HL70" s="408"/>
      <c r="HM70" s="408"/>
      <c r="HN70" s="408"/>
      <c r="HO70" s="408"/>
      <c r="HP70" s="408"/>
      <c r="HQ70" s="408"/>
      <c r="HR70" s="408"/>
      <c r="HS70" s="408"/>
      <c r="HT70" s="408"/>
      <c r="HU70" s="408"/>
      <c r="HV70" s="408"/>
      <c r="HW70" s="408"/>
      <c r="HX70" s="408"/>
      <c r="HY70" s="408"/>
      <c r="HZ70" s="408"/>
      <c r="IA70" s="408"/>
      <c r="IB70" s="408"/>
      <c r="IC70" s="408"/>
      <c r="ID70" s="675"/>
      <c r="IE70" s="676"/>
      <c r="IF70" s="677"/>
      <c r="IG70" s="677"/>
      <c r="IH70" s="678"/>
      <c r="II70" s="678"/>
      <c r="IJ70" s="678"/>
      <c r="IK70" s="678"/>
      <c r="IL70" s="678"/>
      <c r="IM70" s="678"/>
      <c r="IN70" s="678"/>
      <c r="IO70" s="678"/>
      <c r="IP70" s="678"/>
      <c r="IQ70" s="678"/>
      <c r="IR70" s="678"/>
      <c r="IS70" s="678"/>
      <c r="IT70" s="678"/>
      <c r="IU70" s="678"/>
      <c r="IV70" s="677"/>
      <c r="IW70" s="677"/>
      <c r="IX70" s="677"/>
      <c r="IY70" s="677"/>
      <c r="IZ70" s="677"/>
      <c r="JA70" s="677"/>
      <c r="JB70" s="677"/>
      <c r="JC70" s="677"/>
      <c r="JD70" s="677"/>
      <c r="JE70" s="677"/>
      <c r="JF70" s="677"/>
      <c r="JG70" s="677"/>
      <c r="JH70" s="677"/>
      <c r="JI70" s="677"/>
      <c r="JJ70" s="677"/>
      <c r="JK70" s="677"/>
      <c r="JL70" s="677"/>
      <c r="JM70" s="678"/>
      <c r="JN70" s="678"/>
      <c r="JO70" s="678"/>
      <c r="JP70" s="678"/>
      <c r="JQ70" s="678"/>
      <c r="JR70" s="678"/>
      <c r="JS70" s="678"/>
      <c r="JT70" s="678"/>
      <c r="JU70" s="678"/>
      <c r="JV70" s="678"/>
      <c r="JW70" s="678"/>
      <c r="JX70" s="678"/>
      <c r="JY70" s="678"/>
      <c r="JZ70" s="678"/>
      <c r="KA70" s="678"/>
      <c r="KB70" s="678"/>
      <c r="KC70" s="678"/>
      <c r="KD70" s="678"/>
      <c r="KE70" s="678"/>
      <c r="KF70" s="678"/>
      <c r="KG70" s="678"/>
      <c r="KH70" s="677"/>
      <c r="KI70" s="677"/>
      <c r="KJ70" s="677"/>
      <c r="KK70" s="677"/>
      <c r="KL70" s="677"/>
      <c r="KM70" s="677"/>
      <c r="KN70" s="677"/>
      <c r="KO70" s="677"/>
      <c r="KP70" s="677"/>
      <c r="KQ70" s="677"/>
      <c r="KR70" s="677"/>
      <c r="KS70" s="677"/>
      <c r="KT70" s="677"/>
      <c r="KU70" s="677"/>
      <c r="KV70" s="677"/>
      <c r="KW70" s="677"/>
      <c r="KX70" s="677"/>
      <c r="KY70" s="677"/>
      <c r="KZ70" s="677"/>
      <c r="LA70" s="677"/>
      <c r="LB70" s="678"/>
      <c r="LC70" s="678"/>
      <c r="LD70" s="678"/>
      <c r="LE70" s="678"/>
      <c r="LF70" s="678"/>
      <c r="LG70" s="678"/>
      <c r="LH70" s="678"/>
      <c r="LI70" s="678"/>
      <c r="LJ70" s="678"/>
      <c r="LK70" s="678"/>
      <c r="LL70" s="678"/>
      <c r="LM70" s="678"/>
      <c r="LN70" s="678"/>
      <c r="LO70" s="678"/>
      <c r="LP70" s="678"/>
      <c r="LQ70" s="678"/>
      <c r="LR70" s="678"/>
      <c r="LS70" s="677"/>
      <c r="LT70" s="677"/>
      <c r="LU70" s="677"/>
      <c r="LV70" s="677"/>
      <c r="LW70" s="677"/>
      <c r="LX70" s="677"/>
      <c r="LY70" s="677"/>
      <c r="LZ70" s="677"/>
      <c r="MA70" s="677"/>
      <c r="MB70" s="677"/>
      <c r="MC70" s="677"/>
      <c r="MD70" s="677"/>
      <c r="ME70" s="677"/>
      <c r="MF70" s="677"/>
      <c r="MG70" s="677"/>
      <c r="MH70" s="677"/>
      <c r="MI70" s="677"/>
      <c r="MJ70" s="678"/>
      <c r="MK70" s="678"/>
      <c r="ML70" s="678"/>
      <c r="MM70" s="678"/>
      <c r="MN70" s="678"/>
      <c r="MO70" s="678"/>
      <c r="MP70" s="678"/>
      <c r="MQ70" s="678"/>
      <c r="MR70" s="678"/>
      <c r="MS70" s="678"/>
      <c r="MT70" s="678"/>
      <c r="MU70" s="678"/>
      <c r="MV70" s="678"/>
      <c r="MW70" s="678"/>
      <c r="MX70" s="678"/>
      <c r="MY70" s="678"/>
      <c r="MZ70" s="678"/>
    </row>
    <row r="71" customFormat="false" ht="12.75" hidden="false" customHeight="false" outlineLevel="0" collapsed="false">
      <c r="A71" s="672" t="n">
        <v>63</v>
      </c>
      <c r="B71" s="228" t="inlineStr">
        <f aca="false">'English Scores- Leveled papers'!B69</f>
        <is>
          <t/>
        </is>
      </c>
      <c r="C71" s="228" t="str">
        <f aca="false">IF(D71="","",IF(D71&gt;0.9,"A1",IF(D71&gt;0.8,"A2",IF(D71&gt;0.7,"B1",IF(D71&gt;0.6,"B2",IF(D71&gt;0.5,"C1",IF(D71&gt;0.4,"C2",IF(D71&gt;0.32,"D",IF(D71&gt;0.2,"E1","E2")))))))))</f>
        <v/>
      </c>
      <c r="D71" s="673" t="inlineStr">
        <f aca="false">IF(B71="","",IF(COUNT(F71:MZ71)=0,"",IF(('Cover Sheet'!$AC$6="1st"),(SUM($F71:$AM71)/50),IF(('Cover Sheet'!$AC$6="2nd"),(SUM($AN71:$BW71)/50),IF(('Cover Sheet'!$AC$6="3rd"),(SUM($BX71:$DN71)/50),IF(('Cover Sheet'!$AC$6="4th"),(SUM($DO71:$FJ71)/60),IF(('Cover Sheet'!$AC$6="5th"),(SUM($FK71:HI71)/60),IF((AND('Cover Sheet'!$AC$6="6th",OR('Cover Sheet'!$AC$12="Bombay",'Cover Sheet'!$AC$12="Pune"))),(SUM($HJ71:$JL71)/85),IF((AND('Cover Sheet'!$AC$6="6th",OR('Cover Sheet'!$AC$12="Delhi",'Cover Sheet'!$AC$12="Chennai"))),(SUM($HJ71:$IU71)/60),IF((AND('Cover Sheet'!$AC$6="7th",OR('Cover Sheet'!$AC$12="Bombay",'Cover Sheet'!$AC$12="Pune"))),(SUM($JM71:$LR71)/85),IF((AND('Cover Sheet'!$AC$6="7th",OR('Cover Sheet'!$AC$12="Delhi",'Cover Sheet'!$AC$12="Chennai"))),(SUM($JM71:$LA71)/60),IF(('Cover Sheet'!$AC$6="8th"),(SUM($LS71:$MZ71)/50),"ERROR"))))))))))))</f>
        <is>
          <t/>
        </is>
      </c>
      <c r="E71" s="673" t="inlineStr">
        <f aca="false">IF(COUNT(F71:IC71)=0, "", (SUMIF($F$5:$IC$5,"Yes",F71:IC71)/SUMIF('Math Scores'!$F$5:$IC$5,"Yes",'Math Scores'!$F$2:$IC$2)))</f>
        <is>
          <t/>
        </is>
      </c>
      <c r="F71" s="408"/>
      <c r="G71" s="408"/>
      <c r="H71" s="408"/>
      <c r="I71" s="408"/>
      <c r="J71" s="408"/>
      <c r="K71" s="408"/>
      <c r="L71" s="408"/>
      <c r="M71" s="408"/>
      <c r="N71" s="408"/>
      <c r="O71" s="408"/>
      <c r="P71" s="408"/>
      <c r="Q71" s="408"/>
      <c r="R71" s="408"/>
      <c r="S71" s="408"/>
      <c r="T71" s="408"/>
      <c r="U71" s="408"/>
      <c r="V71" s="408"/>
      <c r="W71" s="674"/>
      <c r="X71" s="674"/>
      <c r="Y71" s="674"/>
      <c r="Z71" s="674"/>
      <c r="AA71" s="674"/>
      <c r="AB71" s="674"/>
      <c r="AC71" s="674"/>
      <c r="AD71" s="674"/>
      <c r="AE71" s="674"/>
      <c r="AF71" s="674"/>
      <c r="AG71" s="674"/>
      <c r="AH71" s="674"/>
      <c r="AI71" s="674"/>
      <c r="AJ71" s="674"/>
      <c r="AK71" s="674"/>
      <c r="AL71" s="674"/>
      <c r="AM71" s="674"/>
      <c r="AN71" s="408"/>
      <c r="AO71" s="408"/>
      <c r="AP71" s="408"/>
      <c r="AQ71" s="408"/>
      <c r="AR71" s="408"/>
      <c r="AS71" s="408"/>
      <c r="AT71" s="408"/>
      <c r="AU71" s="408"/>
      <c r="AV71" s="408"/>
      <c r="AW71" s="408"/>
      <c r="AX71" s="408"/>
      <c r="AY71" s="408"/>
      <c r="AZ71" s="408"/>
      <c r="BA71" s="408"/>
      <c r="BB71" s="408"/>
      <c r="BC71" s="408"/>
      <c r="BD71" s="408"/>
      <c r="BE71" s="674"/>
      <c r="BF71" s="674"/>
      <c r="BG71" s="674"/>
      <c r="BH71" s="674"/>
      <c r="BI71" s="674"/>
      <c r="BJ71" s="674"/>
      <c r="BK71" s="674"/>
      <c r="BL71" s="674"/>
      <c r="BM71" s="674"/>
      <c r="BN71" s="674"/>
      <c r="BO71" s="674"/>
      <c r="BP71" s="674"/>
      <c r="BQ71" s="674"/>
      <c r="BR71" s="674"/>
      <c r="BS71" s="674"/>
      <c r="BT71" s="674"/>
      <c r="BU71" s="674"/>
      <c r="BV71" s="674"/>
      <c r="BW71" s="674"/>
      <c r="BX71" s="408"/>
      <c r="BY71" s="408"/>
      <c r="BZ71" s="408"/>
      <c r="CA71" s="408"/>
      <c r="CB71" s="408"/>
      <c r="CC71" s="408"/>
      <c r="CD71" s="408"/>
      <c r="CE71" s="408"/>
      <c r="CF71" s="408"/>
      <c r="CG71" s="408"/>
      <c r="CH71" s="408"/>
      <c r="CI71" s="408"/>
      <c r="CJ71" s="408"/>
      <c r="CK71" s="408"/>
      <c r="CL71" s="408"/>
      <c r="CM71" s="408"/>
      <c r="CN71" s="408"/>
      <c r="CO71" s="408"/>
      <c r="CP71" s="408"/>
      <c r="CQ71" s="408"/>
      <c r="CR71" s="674"/>
      <c r="CS71" s="674"/>
      <c r="CT71" s="674"/>
      <c r="CU71" s="674"/>
      <c r="CV71" s="674"/>
      <c r="CW71" s="674"/>
      <c r="CX71" s="674"/>
      <c r="CY71" s="674"/>
      <c r="CZ71" s="674"/>
      <c r="DA71" s="674"/>
      <c r="DB71" s="674"/>
      <c r="DC71" s="674"/>
      <c r="DD71" s="674"/>
      <c r="DE71" s="674"/>
      <c r="DF71" s="674"/>
      <c r="DG71" s="674"/>
      <c r="DH71" s="674"/>
      <c r="DI71" s="674"/>
      <c r="DJ71" s="674"/>
      <c r="DK71" s="674"/>
      <c r="DL71" s="674"/>
      <c r="DM71" s="674"/>
      <c r="DN71" s="674"/>
      <c r="DO71" s="408"/>
      <c r="DP71" s="408"/>
      <c r="DQ71" s="408"/>
      <c r="DR71" s="408"/>
      <c r="DS71" s="408"/>
      <c r="DT71" s="408"/>
      <c r="DU71" s="408"/>
      <c r="DV71" s="408"/>
      <c r="DW71" s="408"/>
      <c r="DX71" s="408"/>
      <c r="DY71" s="408"/>
      <c r="DZ71" s="408"/>
      <c r="EA71" s="408"/>
      <c r="EB71" s="408"/>
      <c r="EC71" s="408"/>
      <c r="ED71" s="408"/>
      <c r="EE71" s="408"/>
      <c r="EF71" s="408"/>
      <c r="EG71" s="408"/>
      <c r="EH71" s="408"/>
      <c r="EI71" s="408"/>
      <c r="EJ71" s="408"/>
      <c r="EK71" s="408"/>
      <c r="EL71" s="408"/>
      <c r="EM71" s="408"/>
      <c r="EN71" s="408"/>
      <c r="EO71" s="674"/>
      <c r="EP71" s="674"/>
      <c r="EQ71" s="674"/>
      <c r="ER71" s="674"/>
      <c r="ES71" s="674"/>
      <c r="ET71" s="674"/>
      <c r="EU71" s="674"/>
      <c r="EV71" s="674"/>
      <c r="EW71" s="674"/>
      <c r="EX71" s="674"/>
      <c r="EY71" s="674"/>
      <c r="EZ71" s="674"/>
      <c r="FA71" s="674"/>
      <c r="FB71" s="674"/>
      <c r="FC71" s="674"/>
      <c r="FD71" s="674"/>
      <c r="FE71" s="674"/>
      <c r="FF71" s="674"/>
      <c r="FG71" s="674"/>
      <c r="FH71" s="674"/>
      <c r="FI71" s="674"/>
      <c r="FJ71" s="674"/>
      <c r="FK71" s="408"/>
      <c r="FL71" s="408"/>
      <c r="FM71" s="408"/>
      <c r="FN71" s="408"/>
      <c r="FO71" s="408"/>
      <c r="FP71" s="408"/>
      <c r="FQ71" s="408"/>
      <c r="FR71" s="408"/>
      <c r="FS71" s="408"/>
      <c r="FT71" s="408"/>
      <c r="FU71" s="408"/>
      <c r="FV71" s="408"/>
      <c r="FW71" s="408"/>
      <c r="FX71" s="408"/>
      <c r="FY71" s="408"/>
      <c r="FZ71" s="408"/>
      <c r="GA71" s="408"/>
      <c r="GB71" s="408"/>
      <c r="GC71" s="408"/>
      <c r="GD71" s="408"/>
      <c r="GE71" s="408"/>
      <c r="GF71" s="408"/>
      <c r="GG71" s="408"/>
      <c r="GH71" s="408"/>
      <c r="GI71" s="408"/>
      <c r="GJ71" s="674"/>
      <c r="GK71" s="674"/>
      <c r="GL71" s="674"/>
      <c r="GM71" s="674"/>
      <c r="GN71" s="674"/>
      <c r="GO71" s="674"/>
      <c r="GP71" s="674"/>
      <c r="GQ71" s="674"/>
      <c r="GR71" s="674"/>
      <c r="GS71" s="674"/>
      <c r="GT71" s="674"/>
      <c r="GU71" s="674"/>
      <c r="GV71" s="674"/>
      <c r="GW71" s="674"/>
      <c r="GX71" s="674"/>
      <c r="GY71" s="674"/>
      <c r="GZ71" s="674"/>
      <c r="HA71" s="674"/>
      <c r="HB71" s="674"/>
      <c r="HC71" s="674"/>
      <c r="HD71" s="674"/>
      <c r="HE71" s="674"/>
      <c r="HF71" s="674"/>
      <c r="HG71" s="674"/>
      <c r="HH71" s="674"/>
      <c r="HI71" s="674"/>
      <c r="HJ71" s="408"/>
      <c r="HK71" s="408"/>
      <c r="HL71" s="408"/>
      <c r="HM71" s="408"/>
      <c r="HN71" s="408"/>
      <c r="HO71" s="408"/>
      <c r="HP71" s="408"/>
      <c r="HQ71" s="408"/>
      <c r="HR71" s="408"/>
      <c r="HS71" s="408"/>
      <c r="HT71" s="408"/>
      <c r="HU71" s="408"/>
      <c r="HV71" s="408"/>
      <c r="HW71" s="408"/>
      <c r="HX71" s="408"/>
      <c r="HY71" s="408"/>
      <c r="HZ71" s="408"/>
      <c r="IA71" s="408"/>
      <c r="IB71" s="408"/>
      <c r="IC71" s="408"/>
      <c r="ID71" s="675"/>
      <c r="IE71" s="676"/>
      <c r="IF71" s="677"/>
      <c r="IG71" s="677"/>
      <c r="IH71" s="678"/>
      <c r="II71" s="678"/>
      <c r="IJ71" s="678"/>
      <c r="IK71" s="678"/>
      <c r="IL71" s="678"/>
      <c r="IM71" s="678"/>
      <c r="IN71" s="678"/>
      <c r="IO71" s="678"/>
      <c r="IP71" s="678"/>
      <c r="IQ71" s="678"/>
      <c r="IR71" s="678"/>
      <c r="IS71" s="678"/>
      <c r="IT71" s="678"/>
      <c r="IU71" s="678"/>
      <c r="IV71" s="677"/>
      <c r="IW71" s="677"/>
      <c r="IX71" s="677"/>
      <c r="IY71" s="677"/>
      <c r="IZ71" s="677"/>
      <c r="JA71" s="677"/>
      <c r="JB71" s="677"/>
      <c r="JC71" s="677"/>
      <c r="JD71" s="677"/>
      <c r="JE71" s="677"/>
      <c r="JF71" s="677"/>
      <c r="JG71" s="677"/>
      <c r="JH71" s="677"/>
      <c r="JI71" s="677"/>
      <c r="JJ71" s="677"/>
      <c r="JK71" s="677"/>
      <c r="JL71" s="677"/>
      <c r="JM71" s="678"/>
      <c r="JN71" s="678"/>
      <c r="JO71" s="678"/>
      <c r="JP71" s="678"/>
      <c r="JQ71" s="678"/>
      <c r="JR71" s="678"/>
      <c r="JS71" s="678"/>
      <c r="JT71" s="678"/>
      <c r="JU71" s="678"/>
      <c r="JV71" s="678"/>
      <c r="JW71" s="678"/>
      <c r="JX71" s="678"/>
      <c r="JY71" s="678"/>
      <c r="JZ71" s="678"/>
      <c r="KA71" s="678"/>
      <c r="KB71" s="678"/>
      <c r="KC71" s="678"/>
      <c r="KD71" s="678"/>
      <c r="KE71" s="678"/>
      <c r="KF71" s="678"/>
      <c r="KG71" s="678"/>
      <c r="KH71" s="677"/>
      <c r="KI71" s="677"/>
      <c r="KJ71" s="677"/>
      <c r="KK71" s="677"/>
      <c r="KL71" s="677"/>
      <c r="KM71" s="677"/>
      <c r="KN71" s="677"/>
      <c r="KO71" s="677"/>
      <c r="KP71" s="677"/>
      <c r="KQ71" s="677"/>
      <c r="KR71" s="677"/>
      <c r="KS71" s="677"/>
      <c r="KT71" s="677"/>
      <c r="KU71" s="677"/>
      <c r="KV71" s="677"/>
      <c r="KW71" s="677"/>
      <c r="KX71" s="677"/>
      <c r="KY71" s="677"/>
      <c r="KZ71" s="677"/>
      <c r="LA71" s="677"/>
      <c r="LB71" s="678"/>
      <c r="LC71" s="678"/>
      <c r="LD71" s="678"/>
      <c r="LE71" s="678"/>
      <c r="LF71" s="678"/>
      <c r="LG71" s="678"/>
      <c r="LH71" s="678"/>
      <c r="LI71" s="678"/>
      <c r="LJ71" s="678"/>
      <c r="LK71" s="678"/>
      <c r="LL71" s="678"/>
      <c r="LM71" s="678"/>
      <c r="LN71" s="678"/>
      <c r="LO71" s="678"/>
      <c r="LP71" s="678"/>
      <c r="LQ71" s="678"/>
      <c r="LR71" s="678"/>
      <c r="LS71" s="677"/>
      <c r="LT71" s="677"/>
      <c r="LU71" s="677"/>
      <c r="LV71" s="677"/>
      <c r="LW71" s="677"/>
      <c r="LX71" s="677"/>
      <c r="LY71" s="677"/>
      <c r="LZ71" s="677"/>
      <c r="MA71" s="677"/>
      <c r="MB71" s="677"/>
      <c r="MC71" s="677"/>
      <c r="MD71" s="677"/>
      <c r="ME71" s="677"/>
      <c r="MF71" s="677"/>
      <c r="MG71" s="677"/>
      <c r="MH71" s="677"/>
      <c r="MI71" s="677"/>
      <c r="MJ71" s="678"/>
      <c r="MK71" s="678"/>
      <c r="ML71" s="678"/>
      <c r="MM71" s="678"/>
      <c r="MN71" s="678"/>
      <c r="MO71" s="678"/>
      <c r="MP71" s="678"/>
      <c r="MQ71" s="678"/>
      <c r="MR71" s="678"/>
      <c r="MS71" s="678"/>
      <c r="MT71" s="678"/>
      <c r="MU71" s="678"/>
      <c r="MV71" s="678"/>
      <c r="MW71" s="678"/>
      <c r="MX71" s="678"/>
      <c r="MY71" s="678"/>
      <c r="MZ71" s="678"/>
    </row>
    <row r="72" customFormat="false" ht="12.75" hidden="false" customHeight="false" outlineLevel="0" collapsed="false">
      <c r="A72" s="672" t="n">
        <v>64</v>
      </c>
      <c r="B72" s="228" t="inlineStr">
        <f aca="false">'English Scores- Leveled papers'!B70</f>
        <is>
          <t/>
        </is>
      </c>
      <c r="C72" s="228" t="str">
        <f aca="false">IF(D72="","",IF(D72&gt;0.9,"A1",IF(D72&gt;0.8,"A2",IF(D72&gt;0.7,"B1",IF(D72&gt;0.6,"B2",IF(D72&gt;0.5,"C1",IF(D72&gt;0.4,"C2",IF(D72&gt;0.32,"D",IF(D72&gt;0.2,"E1","E2")))))))))</f>
        <v/>
      </c>
      <c r="D72" s="673" t="inlineStr">
        <f aca="false">IF(B72="","",IF(COUNT(F72:MZ72)=0,"",IF(('Cover Sheet'!$AC$6="1st"),(SUM($F72:$AM72)/50),IF(('Cover Sheet'!$AC$6="2nd"),(SUM($AN72:$BW72)/50),IF(('Cover Sheet'!$AC$6="3rd"),(SUM($BX72:$DN72)/50),IF(('Cover Sheet'!$AC$6="4th"),(SUM($DO72:$FJ72)/60),IF(('Cover Sheet'!$AC$6="5th"),(SUM($FK72:HI72)/60),IF((AND('Cover Sheet'!$AC$6="6th",OR('Cover Sheet'!$AC$12="Bombay",'Cover Sheet'!$AC$12="Pune"))),(SUM($HJ72:$JL72)/85),IF((AND('Cover Sheet'!$AC$6="6th",OR('Cover Sheet'!$AC$12="Delhi",'Cover Sheet'!$AC$12="Chennai"))),(SUM($HJ72:$IU72)/60),IF((AND('Cover Sheet'!$AC$6="7th",OR('Cover Sheet'!$AC$12="Bombay",'Cover Sheet'!$AC$12="Pune"))),(SUM($JM72:$LR72)/85),IF((AND('Cover Sheet'!$AC$6="7th",OR('Cover Sheet'!$AC$12="Delhi",'Cover Sheet'!$AC$12="Chennai"))),(SUM($JM72:$LA72)/60),IF(('Cover Sheet'!$AC$6="8th"),(SUM($LS72:$MZ72)/50),"ERROR"))))))))))))</f>
        <is>
          <t/>
        </is>
      </c>
      <c r="E72" s="673" t="inlineStr">
        <f aca="false">IF(COUNT(F72:IC72)=0, "", (SUMIF($F$5:$IC$5,"Yes",F72:IC72)/SUMIF('Math Scores'!$F$5:$IC$5,"Yes",'Math Scores'!$F$2:$IC$2)))</f>
        <is>
          <t/>
        </is>
      </c>
      <c r="F72" s="408"/>
      <c r="G72" s="408"/>
      <c r="H72" s="408"/>
      <c r="I72" s="408"/>
      <c r="J72" s="408"/>
      <c r="K72" s="408"/>
      <c r="L72" s="408"/>
      <c r="M72" s="408"/>
      <c r="N72" s="408"/>
      <c r="O72" s="408"/>
      <c r="P72" s="408"/>
      <c r="Q72" s="408"/>
      <c r="R72" s="408"/>
      <c r="S72" s="408"/>
      <c r="T72" s="408"/>
      <c r="U72" s="408"/>
      <c r="V72" s="408"/>
      <c r="W72" s="674"/>
      <c r="X72" s="674"/>
      <c r="Y72" s="674"/>
      <c r="Z72" s="674"/>
      <c r="AA72" s="674"/>
      <c r="AB72" s="674"/>
      <c r="AC72" s="674"/>
      <c r="AD72" s="674"/>
      <c r="AE72" s="674"/>
      <c r="AF72" s="674"/>
      <c r="AG72" s="674"/>
      <c r="AH72" s="674"/>
      <c r="AI72" s="674"/>
      <c r="AJ72" s="674"/>
      <c r="AK72" s="674"/>
      <c r="AL72" s="674"/>
      <c r="AM72" s="674"/>
      <c r="AN72" s="408"/>
      <c r="AO72" s="408"/>
      <c r="AP72" s="408"/>
      <c r="AQ72" s="408"/>
      <c r="AR72" s="408"/>
      <c r="AS72" s="408"/>
      <c r="AT72" s="408"/>
      <c r="AU72" s="408"/>
      <c r="AV72" s="408"/>
      <c r="AW72" s="408"/>
      <c r="AX72" s="408"/>
      <c r="AY72" s="408"/>
      <c r="AZ72" s="408"/>
      <c r="BA72" s="408"/>
      <c r="BB72" s="408"/>
      <c r="BC72" s="408"/>
      <c r="BD72" s="408"/>
      <c r="BE72" s="674"/>
      <c r="BF72" s="674"/>
      <c r="BG72" s="674"/>
      <c r="BH72" s="674"/>
      <c r="BI72" s="674"/>
      <c r="BJ72" s="674"/>
      <c r="BK72" s="674"/>
      <c r="BL72" s="674"/>
      <c r="BM72" s="674"/>
      <c r="BN72" s="674"/>
      <c r="BO72" s="674"/>
      <c r="BP72" s="674"/>
      <c r="BQ72" s="674"/>
      <c r="BR72" s="674"/>
      <c r="BS72" s="674"/>
      <c r="BT72" s="674"/>
      <c r="BU72" s="674"/>
      <c r="BV72" s="674"/>
      <c r="BW72" s="674"/>
      <c r="BX72" s="408"/>
      <c r="BY72" s="408"/>
      <c r="BZ72" s="408"/>
      <c r="CA72" s="408"/>
      <c r="CB72" s="408"/>
      <c r="CC72" s="408"/>
      <c r="CD72" s="408"/>
      <c r="CE72" s="408"/>
      <c r="CF72" s="408"/>
      <c r="CG72" s="408"/>
      <c r="CH72" s="408"/>
      <c r="CI72" s="408"/>
      <c r="CJ72" s="408"/>
      <c r="CK72" s="408"/>
      <c r="CL72" s="408"/>
      <c r="CM72" s="408"/>
      <c r="CN72" s="408"/>
      <c r="CO72" s="408"/>
      <c r="CP72" s="408"/>
      <c r="CQ72" s="408"/>
      <c r="CR72" s="674"/>
      <c r="CS72" s="674"/>
      <c r="CT72" s="674"/>
      <c r="CU72" s="674"/>
      <c r="CV72" s="674"/>
      <c r="CW72" s="674"/>
      <c r="CX72" s="674"/>
      <c r="CY72" s="674"/>
      <c r="CZ72" s="674"/>
      <c r="DA72" s="674"/>
      <c r="DB72" s="674"/>
      <c r="DC72" s="674"/>
      <c r="DD72" s="674"/>
      <c r="DE72" s="674"/>
      <c r="DF72" s="674"/>
      <c r="DG72" s="674"/>
      <c r="DH72" s="674"/>
      <c r="DI72" s="674"/>
      <c r="DJ72" s="674"/>
      <c r="DK72" s="674"/>
      <c r="DL72" s="674"/>
      <c r="DM72" s="674"/>
      <c r="DN72" s="674"/>
      <c r="DO72" s="408"/>
      <c r="DP72" s="408"/>
      <c r="DQ72" s="408"/>
      <c r="DR72" s="408"/>
      <c r="DS72" s="408"/>
      <c r="DT72" s="408"/>
      <c r="DU72" s="408"/>
      <c r="DV72" s="408"/>
      <c r="DW72" s="408"/>
      <c r="DX72" s="408"/>
      <c r="DY72" s="408"/>
      <c r="DZ72" s="408"/>
      <c r="EA72" s="408"/>
      <c r="EB72" s="408"/>
      <c r="EC72" s="408"/>
      <c r="ED72" s="408"/>
      <c r="EE72" s="408"/>
      <c r="EF72" s="408"/>
      <c r="EG72" s="408"/>
      <c r="EH72" s="408"/>
      <c r="EI72" s="408"/>
      <c r="EJ72" s="408"/>
      <c r="EK72" s="408"/>
      <c r="EL72" s="408"/>
      <c r="EM72" s="408"/>
      <c r="EN72" s="408"/>
      <c r="EO72" s="674"/>
      <c r="EP72" s="674"/>
      <c r="EQ72" s="674"/>
      <c r="ER72" s="674"/>
      <c r="ES72" s="674"/>
      <c r="ET72" s="674"/>
      <c r="EU72" s="674"/>
      <c r="EV72" s="674"/>
      <c r="EW72" s="674"/>
      <c r="EX72" s="674"/>
      <c r="EY72" s="674"/>
      <c r="EZ72" s="674"/>
      <c r="FA72" s="674"/>
      <c r="FB72" s="674"/>
      <c r="FC72" s="674"/>
      <c r="FD72" s="674"/>
      <c r="FE72" s="674"/>
      <c r="FF72" s="674"/>
      <c r="FG72" s="674"/>
      <c r="FH72" s="674"/>
      <c r="FI72" s="674"/>
      <c r="FJ72" s="674"/>
      <c r="FK72" s="408"/>
      <c r="FL72" s="408"/>
      <c r="FM72" s="408"/>
      <c r="FN72" s="408"/>
      <c r="FO72" s="408"/>
      <c r="FP72" s="408"/>
      <c r="FQ72" s="408"/>
      <c r="FR72" s="408"/>
      <c r="FS72" s="408"/>
      <c r="FT72" s="408"/>
      <c r="FU72" s="408"/>
      <c r="FV72" s="408"/>
      <c r="FW72" s="408"/>
      <c r="FX72" s="408"/>
      <c r="FY72" s="408"/>
      <c r="FZ72" s="408"/>
      <c r="GA72" s="408"/>
      <c r="GB72" s="408"/>
      <c r="GC72" s="408"/>
      <c r="GD72" s="408"/>
      <c r="GE72" s="408"/>
      <c r="GF72" s="408"/>
      <c r="GG72" s="408"/>
      <c r="GH72" s="408"/>
      <c r="GI72" s="408"/>
      <c r="GJ72" s="674"/>
      <c r="GK72" s="674"/>
      <c r="GL72" s="674"/>
      <c r="GM72" s="674"/>
      <c r="GN72" s="674"/>
      <c r="GO72" s="674"/>
      <c r="GP72" s="674"/>
      <c r="GQ72" s="674"/>
      <c r="GR72" s="674"/>
      <c r="GS72" s="674"/>
      <c r="GT72" s="674"/>
      <c r="GU72" s="674"/>
      <c r="GV72" s="674"/>
      <c r="GW72" s="674"/>
      <c r="GX72" s="674"/>
      <c r="GY72" s="674"/>
      <c r="GZ72" s="674"/>
      <c r="HA72" s="674"/>
      <c r="HB72" s="674"/>
      <c r="HC72" s="674"/>
      <c r="HD72" s="674"/>
      <c r="HE72" s="674"/>
      <c r="HF72" s="674"/>
      <c r="HG72" s="674"/>
      <c r="HH72" s="674"/>
      <c r="HI72" s="674"/>
      <c r="HJ72" s="408"/>
      <c r="HK72" s="408"/>
      <c r="HL72" s="408"/>
      <c r="HM72" s="408"/>
      <c r="HN72" s="408"/>
      <c r="HO72" s="408"/>
      <c r="HP72" s="408"/>
      <c r="HQ72" s="408"/>
      <c r="HR72" s="408"/>
      <c r="HS72" s="408"/>
      <c r="HT72" s="408"/>
      <c r="HU72" s="408"/>
      <c r="HV72" s="408"/>
      <c r="HW72" s="408"/>
      <c r="HX72" s="408"/>
      <c r="HY72" s="408"/>
      <c r="HZ72" s="408"/>
      <c r="IA72" s="408"/>
      <c r="IB72" s="408"/>
      <c r="IC72" s="408"/>
      <c r="ID72" s="675"/>
      <c r="IE72" s="676"/>
      <c r="IF72" s="677"/>
      <c r="IG72" s="677"/>
      <c r="IH72" s="678"/>
      <c r="II72" s="678"/>
      <c r="IJ72" s="678"/>
      <c r="IK72" s="678"/>
      <c r="IL72" s="678"/>
      <c r="IM72" s="678"/>
      <c r="IN72" s="678"/>
      <c r="IO72" s="678"/>
      <c r="IP72" s="678"/>
      <c r="IQ72" s="678"/>
      <c r="IR72" s="678"/>
      <c r="IS72" s="678"/>
      <c r="IT72" s="678"/>
      <c r="IU72" s="678"/>
      <c r="IV72" s="677"/>
      <c r="IW72" s="677"/>
      <c r="IX72" s="677"/>
      <c r="IY72" s="677"/>
      <c r="IZ72" s="677"/>
      <c r="JA72" s="677"/>
      <c r="JB72" s="677"/>
      <c r="JC72" s="677"/>
      <c r="JD72" s="677"/>
      <c r="JE72" s="677"/>
      <c r="JF72" s="677"/>
      <c r="JG72" s="677"/>
      <c r="JH72" s="677"/>
      <c r="JI72" s="677"/>
      <c r="JJ72" s="677"/>
      <c r="JK72" s="677"/>
      <c r="JL72" s="677"/>
      <c r="JM72" s="678"/>
      <c r="JN72" s="678"/>
      <c r="JO72" s="678"/>
      <c r="JP72" s="678"/>
      <c r="JQ72" s="678"/>
      <c r="JR72" s="678"/>
      <c r="JS72" s="678"/>
      <c r="JT72" s="678"/>
      <c r="JU72" s="678"/>
      <c r="JV72" s="678"/>
      <c r="JW72" s="678"/>
      <c r="JX72" s="678"/>
      <c r="JY72" s="678"/>
      <c r="JZ72" s="678"/>
      <c r="KA72" s="678"/>
      <c r="KB72" s="678"/>
      <c r="KC72" s="678"/>
      <c r="KD72" s="678"/>
      <c r="KE72" s="678"/>
      <c r="KF72" s="678"/>
      <c r="KG72" s="678"/>
      <c r="KH72" s="677"/>
      <c r="KI72" s="677"/>
      <c r="KJ72" s="677"/>
      <c r="KK72" s="677"/>
      <c r="KL72" s="677"/>
      <c r="KM72" s="677"/>
      <c r="KN72" s="677"/>
      <c r="KO72" s="677"/>
      <c r="KP72" s="677"/>
      <c r="KQ72" s="677"/>
      <c r="KR72" s="677"/>
      <c r="KS72" s="677"/>
      <c r="KT72" s="677"/>
      <c r="KU72" s="677"/>
      <c r="KV72" s="677"/>
      <c r="KW72" s="677"/>
      <c r="KX72" s="677"/>
      <c r="KY72" s="677"/>
      <c r="KZ72" s="677"/>
      <c r="LA72" s="677"/>
      <c r="LB72" s="678"/>
      <c r="LC72" s="678"/>
      <c r="LD72" s="678"/>
      <c r="LE72" s="678"/>
      <c r="LF72" s="678"/>
      <c r="LG72" s="678"/>
      <c r="LH72" s="678"/>
      <c r="LI72" s="678"/>
      <c r="LJ72" s="678"/>
      <c r="LK72" s="678"/>
      <c r="LL72" s="678"/>
      <c r="LM72" s="678"/>
      <c r="LN72" s="678"/>
      <c r="LO72" s="678"/>
      <c r="LP72" s="678"/>
      <c r="LQ72" s="678"/>
      <c r="LR72" s="678"/>
      <c r="LS72" s="677"/>
      <c r="LT72" s="677"/>
      <c r="LU72" s="677"/>
      <c r="LV72" s="677"/>
      <c r="LW72" s="677"/>
      <c r="LX72" s="677"/>
      <c r="LY72" s="677"/>
      <c r="LZ72" s="677"/>
      <c r="MA72" s="677"/>
      <c r="MB72" s="677"/>
      <c r="MC72" s="677"/>
      <c r="MD72" s="677"/>
      <c r="ME72" s="677"/>
      <c r="MF72" s="677"/>
      <c r="MG72" s="677"/>
      <c r="MH72" s="677"/>
      <c r="MI72" s="677"/>
      <c r="MJ72" s="678"/>
      <c r="MK72" s="678"/>
      <c r="ML72" s="678"/>
      <c r="MM72" s="678"/>
      <c r="MN72" s="678"/>
      <c r="MO72" s="678"/>
      <c r="MP72" s="678"/>
      <c r="MQ72" s="678"/>
      <c r="MR72" s="678"/>
      <c r="MS72" s="678"/>
      <c r="MT72" s="678"/>
      <c r="MU72" s="678"/>
      <c r="MV72" s="678"/>
      <c r="MW72" s="678"/>
      <c r="MX72" s="678"/>
      <c r="MY72" s="678"/>
      <c r="MZ72" s="678"/>
    </row>
    <row r="73" customFormat="false" ht="12.75" hidden="false" customHeight="false" outlineLevel="0" collapsed="false">
      <c r="A73" s="672" t="n">
        <v>65</v>
      </c>
      <c r="B73" s="228" t="inlineStr">
        <f aca="false">'English Scores- Leveled papers'!B71</f>
        <is>
          <t/>
        </is>
      </c>
      <c r="C73" s="228" t="str">
        <f aca="false">IF(D73="","",IF(D73&gt;0.9,"A1",IF(D73&gt;0.8,"A2",IF(D73&gt;0.7,"B1",IF(D73&gt;0.6,"B2",IF(D73&gt;0.5,"C1",IF(D73&gt;0.4,"C2",IF(D73&gt;0.32,"D",IF(D73&gt;0.2,"E1","E2")))))))))</f>
        <v/>
      </c>
      <c r="D73" s="673" t="inlineStr">
        <f aca="false">IF(B73="","",IF(COUNT(F73:MZ73)=0,"",IF(('Cover Sheet'!$AC$6="1st"),(SUM($F73:$AM73)/50),IF(('Cover Sheet'!$AC$6="2nd"),(SUM($AN73:$BW73)/50),IF(('Cover Sheet'!$AC$6="3rd"),(SUM($BX73:$DN73)/50),IF(('Cover Sheet'!$AC$6="4th"),(SUM($DO73:$FJ73)/60),IF(('Cover Sheet'!$AC$6="5th"),(SUM($FK73:HI73)/60),IF((AND('Cover Sheet'!$AC$6="6th",OR('Cover Sheet'!$AC$12="Bombay",'Cover Sheet'!$AC$12="Pune"))),(SUM($HJ73:$JL73)/85),IF((AND('Cover Sheet'!$AC$6="6th",OR('Cover Sheet'!$AC$12="Delhi",'Cover Sheet'!$AC$12="Chennai"))),(SUM($HJ73:$IU73)/60),IF((AND('Cover Sheet'!$AC$6="7th",OR('Cover Sheet'!$AC$12="Bombay",'Cover Sheet'!$AC$12="Pune"))),(SUM($JM73:$LR73)/85),IF((AND('Cover Sheet'!$AC$6="7th",OR('Cover Sheet'!$AC$12="Delhi",'Cover Sheet'!$AC$12="Chennai"))),(SUM($JM73:$LA73)/60),IF(('Cover Sheet'!$AC$6="8th"),(SUM($LS73:$MZ73)/50),"ERROR"))))))))))))</f>
        <is>
          <t/>
        </is>
      </c>
      <c r="E73" s="673" t="inlineStr">
        <f aca="false">IF(COUNT(F73:IC73)=0, "", (SUMIF($F$5:$IC$5,"Yes",F73:IC73)/SUMIF('Math Scores'!$F$5:$IC$5,"Yes",'Math Scores'!$F$2:$IC$2)))</f>
        <is>
          <t/>
        </is>
      </c>
      <c r="F73" s="408"/>
      <c r="G73" s="408"/>
      <c r="H73" s="408"/>
      <c r="I73" s="408"/>
      <c r="J73" s="408"/>
      <c r="K73" s="408"/>
      <c r="L73" s="408"/>
      <c r="M73" s="408"/>
      <c r="N73" s="408"/>
      <c r="O73" s="408"/>
      <c r="P73" s="408"/>
      <c r="Q73" s="408"/>
      <c r="R73" s="408"/>
      <c r="S73" s="408"/>
      <c r="T73" s="408"/>
      <c r="U73" s="408"/>
      <c r="V73" s="408"/>
      <c r="W73" s="674"/>
      <c r="X73" s="674"/>
      <c r="Y73" s="674"/>
      <c r="Z73" s="674"/>
      <c r="AA73" s="674"/>
      <c r="AB73" s="674"/>
      <c r="AC73" s="674"/>
      <c r="AD73" s="674"/>
      <c r="AE73" s="674"/>
      <c r="AF73" s="674"/>
      <c r="AG73" s="674"/>
      <c r="AH73" s="674"/>
      <c r="AI73" s="674"/>
      <c r="AJ73" s="674"/>
      <c r="AK73" s="674"/>
      <c r="AL73" s="674"/>
      <c r="AM73" s="674"/>
      <c r="AN73" s="408"/>
      <c r="AO73" s="408"/>
      <c r="AP73" s="408"/>
      <c r="AQ73" s="408"/>
      <c r="AR73" s="408"/>
      <c r="AS73" s="408"/>
      <c r="AT73" s="408"/>
      <c r="AU73" s="408"/>
      <c r="AV73" s="408"/>
      <c r="AW73" s="408"/>
      <c r="AX73" s="408"/>
      <c r="AY73" s="408"/>
      <c r="AZ73" s="408"/>
      <c r="BA73" s="408"/>
      <c r="BB73" s="408"/>
      <c r="BC73" s="408"/>
      <c r="BD73" s="408"/>
      <c r="BE73" s="674"/>
      <c r="BF73" s="674"/>
      <c r="BG73" s="674"/>
      <c r="BH73" s="674"/>
      <c r="BI73" s="674"/>
      <c r="BJ73" s="674"/>
      <c r="BK73" s="674"/>
      <c r="BL73" s="674"/>
      <c r="BM73" s="674"/>
      <c r="BN73" s="674"/>
      <c r="BO73" s="674"/>
      <c r="BP73" s="674"/>
      <c r="BQ73" s="674"/>
      <c r="BR73" s="674"/>
      <c r="BS73" s="674"/>
      <c r="BT73" s="674"/>
      <c r="BU73" s="674"/>
      <c r="BV73" s="674"/>
      <c r="BW73" s="674"/>
      <c r="BX73" s="408"/>
      <c r="BY73" s="408"/>
      <c r="BZ73" s="408"/>
      <c r="CA73" s="408"/>
      <c r="CB73" s="408"/>
      <c r="CC73" s="408"/>
      <c r="CD73" s="408"/>
      <c r="CE73" s="408"/>
      <c r="CF73" s="408"/>
      <c r="CG73" s="408"/>
      <c r="CH73" s="408"/>
      <c r="CI73" s="408"/>
      <c r="CJ73" s="408"/>
      <c r="CK73" s="408"/>
      <c r="CL73" s="408"/>
      <c r="CM73" s="408"/>
      <c r="CN73" s="408"/>
      <c r="CO73" s="408"/>
      <c r="CP73" s="408"/>
      <c r="CQ73" s="408"/>
      <c r="CR73" s="674"/>
      <c r="CS73" s="674"/>
      <c r="CT73" s="674"/>
      <c r="CU73" s="674"/>
      <c r="CV73" s="674"/>
      <c r="CW73" s="674"/>
      <c r="CX73" s="674"/>
      <c r="CY73" s="674"/>
      <c r="CZ73" s="674"/>
      <c r="DA73" s="674"/>
      <c r="DB73" s="674"/>
      <c r="DC73" s="674"/>
      <c r="DD73" s="674"/>
      <c r="DE73" s="674"/>
      <c r="DF73" s="674"/>
      <c r="DG73" s="674"/>
      <c r="DH73" s="674"/>
      <c r="DI73" s="674"/>
      <c r="DJ73" s="674"/>
      <c r="DK73" s="674"/>
      <c r="DL73" s="674"/>
      <c r="DM73" s="674"/>
      <c r="DN73" s="674"/>
      <c r="DO73" s="408"/>
      <c r="DP73" s="408"/>
      <c r="DQ73" s="408"/>
      <c r="DR73" s="408"/>
      <c r="DS73" s="408"/>
      <c r="DT73" s="408"/>
      <c r="DU73" s="408"/>
      <c r="DV73" s="408"/>
      <c r="DW73" s="408"/>
      <c r="DX73" s="408"/>
      <c r="DY73" s="408"/>
      <c r="DZ73" s="408"/>
      <c r="EA73" s="408"/>
      <c r="EB73" s="408"/>
      <c r="EC73" s="408"/>
      <c r="ED73" s="408"/>
      <c r="EE73" s="408"/>
      <c r="EF73" s="408"/>
      <c r="EG73" s="408"/>
      <c r="EH73" s="408"/>
      <c r="EI73" s="408"/>
      <c r="EJ73" s="408"/>
      <c r="EK73" s="408"/>
      <c r="EL73" s="408"/>
      <c r="EM73" s="408"/>
      <c r="EN73" s="408"/>
      <c r="EO73" s="674"/>
      <c r="EP73" s="674"/>
      <c r="EQ73" s="674"/>
      <c r="ER73" s="674"/>
      <c r="ES73" s="674"/>
      <c r="ET73" s="674"/>
      <c r="EU73" s="674"/>
      <c r="EV73" s="674"/>
      <c r="EW73" s="674"/>
      <c r="EX73" s="674"/>
      <c r="EY73" s="674"/>
      <c r="EZ73" s="674"/>
      <c r="FA73" s="674"/>
      <c r="FB73" s="674"/>
      <c r="FC73" s="674"/>
      <c r="FD73" s="674"/>
      <c r="FE73" s="674"/>
      <c r="FF73" s="674"/>
      <c r="FG73" s="674"/>
      <c r="FH73" s="674"/>
      <c r="FI73" s="674"/>
      <c r="FJ73" s="674"/>
      <c r="FK73" s="408"/>
      <c r="FL73" s="408"/>
      <c r="FM73" s="408"/>
      <c r="FN73" s="408"/>
      <c r="FO73" s="408"/>
      <c r="FP73" s="408"/>
      <c r="FQ73" s="408"/>
      <c r="FR73" s="408"/>
      <c r="FS73" s="408"/>
      <c r="FT73" s="408"/>
      <c r="FU73" s="408"/>
      <c r="FV73" s="408"/>
      <c r="FW73" s="408"/>
      <c r="FX73" s="408"/>
      <c r="FY73" s="408"/>
      <c r="FZ73" s="408"/>
      <c r="GA73" s="408"/>
      <c r="GB73" s="408"/>
      <c r="GC73" s="408"/>
      <c r="GD73" s="408"/>
      <c r="GE73" s="408"/>
      <c r="GF73" s="408"/>
      <c r="GG73" s="408"/>
      <c r="GH73" s="408"/>
      <c r="GI73" s="408"/>
      <c r="GJ73" s="674"/>
      <c r="GK73" s="674"/>
      <c r="GL73" s="674"/>
      <c r="GM73" s="674"/>
      <c r="GN73" s="674"/>
      <c r="GO73" s="674"/>
      <c r="GP73" s="674"/>
      <c r="GQ73" s="674"/>
      <c r="GR73" s="674"/>
      <c r="GS73" s="674"/>
      <c r="GT73" s="674"/>
      <c r="GU73" s="674"/>
      <c r="GV73" s="674"/>
      <c r="GW73" s="674"/>
      <c r="GX73" s="674"/>
      <c r="GY73" s="674"/>
      <c r="GZ73" s="674"/>
      <c r="HA73" s="674"/>
      <c r="HB73" s="674"/>
      <c r="HC73" s="674"/>
      <c r="HD73" s="674"/>
      <c r="HE73" s="674"/>
      <c r="HF73" s="674"/>
      <c r="HG73" s="674"/>
      <c r="HH73" s="674"/>
      <c r="HI73" s="674"/>
      <c r="HJ73" s="408"/>
      <c r="HK73" s="408"/>
      <c r="HL73" s="408"/>
      <c r="HM73" s="408"/>
      <c r="HN73" s="408"/>
      <c r="HO73" s="408"/>
      <c r="HP73" s="408"/>
      <c r="HQ73" s="408"/>
      <c r="HR73" s="408"/>
      <c r="HS73" s="408"/>
      <c r="HT73" s="408"/>
      <c r="HU73" s="408"/>
      <c r="HV73" s="408"/>
      <c r="HW73" s="408"/>
      <c r="HX73" s="408"/>
      <c r="HY73" s="408"/>
      <c r="HZ73" s="408"/>
      <c r="IA73" s="408"/>
      <c r="IB73" s="408"/>
      <c r="IC73" s="408"/>
      <c r="ID73" s="675"/>
      <c r="IE73" s="676"/>
      <c r="IF73" s="677"/>
      <c r="IG73" s="677"/>
      <c r="IH73" s="678"/>
      <c r="II73" s="678"/>
      <c r="IJ73" s="678"/>
      <c r="IK73" s="678"/>
      <c r="IL73" s="678"/>
      <c r="IM73" s="678"/>
      <c r="IN73" s="678"/>
      <c r="IO73" s="678"/>
      <c r="IP73" s="678"/>
      <c r="IQ73" s="678"/>
      <c r="IR73" s="678"/>
      <c r="IS73" s="678"/>
      <c r="IT73" s="678"/>
      <c r="IU73" s="678"/>
      <c r="IV73" s="677"/>
      <c r="IW73" s="677"/>
      <c r="IX73" s="677"/>
      <c r="IY73" s="677"/>
      <c r="IZ73" s="677"/>
      <c r="JA73" s="677"/>
      <c r="JB73" s="677"/>
      <c r="JC73" s="677"/>
      <c r="JD73" s="677"/>
      <c r="JE73" s="677"/>
      <c r="JF73" s="677"/>
      <c r="JG73" s="677"/>
      <c r="JH73" s="677"/>
      <c r="JI73" s="677"/>
      <c r="JJ73" s="677"/>
      <c r="JK73" s="677"/>
      <c r="JL73" s="677"/>
      <c r="JM73" s="678"/>
      <c r="JN73" s="678"/>
      <c r="JO73" s="678"/>
      <c r="JP73" s="678"/>
      <c r="JQ73" s="678"/>
      <c r="JR73" s="678"/>
      <c r="JS73" s="678"/>
      <c r="JT73" s="678"/>
      <c r="JU73" s="678"/>
      <c r="JV73" s="678"/>
      <c r="JW73" s="678"/>
      <c r="JX73" s="678"/>
      <c r="JY73" s="678"/>
      <c r="JZ73" s="678"/>
      <c r="KA73" s="678"/>
      <c r="KB73" s="678"/>
      <c r="KC73" s="678"/>
      <c r="KD73" s="678"/>
      <c r="KE73" s="678"/>
      <c r="KF73" s="678"/>
      <c r="KG73" s="678"/>
      <c r="KH73" s="677"/>
      <c r="KI73" s="677"/>
      <c r="KJ73" s="677"/>
      <c r="KK73" s="677"/>
      <c r="KL73" s="677"/>
      <c r="KM73" s="677"/>
      <c r="KN73" s="677"/>
      <c r="KO73" s="677"/>
      <c r="KP73" s="677"/>
      <c r="KQ73" s="677"/>
      <c r="KR73" s="677"/>
      <c r="KS73" s="677"/>
      <c r="KT73" s="677"/>
      <c r="KU73" s="677"/>
      <c r="KV73" s="677"/>
      <c r="KW73" s="677"/>
      <c r="KX73" s="677"/>
      <c r="KY73" s="677"/>
      <c r="KZ73" s="677"/>
      <c r="LA73" s="677"/>
      <c r="LB73" s="678"/>
      <c r="LC73" s="678"/>
      <c r="LD73" s="678"/>
      <c r="LE73" s="678"/>
      <c r="LF73" s="678"/>
      <c r="LG73" s="678"/>
      <c r="LH73" s="678"/>
      <c r="LI73" s="678"/>
      <c r="LJ73" s="678"/>
      <c r="LK73" s="678"/>
      <c r="LL73" s="678"/>
      <c r="LM73" s="678"/>
      <c r="LN73" s="678"/>
      <c r="LO73" s="678"/>
      <c r="LP73" s="678"/>
      <c r="LQ73" s="678"/>
      <c r="LR73" s="678"/>
      <c r="LS73" s="677"/>
      <c r="LT73" s="677"/>
      <c r="LU73" s="677"/>
      <c r="LV73" s="677"/>
      <c r="LW73" s="677"/>
      <c r="LX73" s="677"/>
      <c r="LY73" s="677"/>
      <c r="LZ73" s="677"/>
      <c r="MA73" s="677"/>
      <c r="MB73" s="677"/>
      <c r="MC73" s="677"/>
      <c r="MD73" s="677"/>
      <c r="ME73" s="677"/>
      <c r="MF73" s="677"/>
      <c r="MG73" s="677"/>
      <c r="MH73" s="677"/>
      <c r="MI73" s="677"/>
      <c r="MJ73" s="678"/>
      <c r="MK73" s="678"/>
      <c r="ML73" s="678"/>
      <c r="MM73" s="678"/>
      <c r="MN73" s="678"/>
      <c r="MO73" s="678"/>
      <c r="MP73" s="678"/>
      <c r="MQ73" s="678"/>
      <c r="MR73" s="678"/>
      <c r="MS73" s="678"/>
      <c r="MT73" s="678"/>
      <c r="MU73" s="678"/>
      <c r="MV73" s="678"/>
      <c r="MW73" s="678"/>
      <c r="MX73" s="678"/>
      <c r="MY73" s="678"/>
      <c r="MZ73" s="678"/>
    </row>
    <row r="74" customFormat="false" ht="12.75" hidden="false" customHeight="false" outlineLevel="0" collapsed="false">
      <c r="A74" s="672" t="n">
        <v>66</v>
      </c>
      <c r="B74" s="228" t="inlineStr">
        <f aca="false">'English Scores- Leveled papers'!B72</f>
        <is>
          <t/>
        </is>
      </c>
      <c r="C74" s="228" t="str">
        <f aca="false">IF(D74="","",IF(D74&gt;0.9,"A1",IF(D74&gt;0.8,"A2",IF(D74&gt;0.7,"B1",IF(D74&gt;0.6,"B2",IF(D74&gt;0.5,"C1",IF(D74&gt;0.4,"C2",IF(D74&gt;0.32,"D",IF(D74&gt;0.2,"E1","E2")))))))))</f>
        <v/>
      </c>
      <c r="D74" s="673" t="inlineStr">
        <f aca="false">IF(B74="","",IF(COUNT(F74:MZ74)=0,"",IF(('Cover Sheet'!$AC$6="1st"),(SUM($F74:$AM74)/50),IF(('Cover Sheet'!$AC$6="2nd"),(SUM($AN74:$BW74)/50),IF(('Cover Sheet'!$AC$6="3rd"),(SUM($BX74:$DN74)/50),IF(('Cover Sheet'!$AC$6="4th"),(SUM($DO74:$FJ74)/60),IF(('Cover Sheet'!$AC$6="5th"),(SUM($FK74:HI74)/60),IF((AND('Cover Sheet'!$AC$6="6th",OR('Cover Sheet'!$AC$12="Bombay",'Cover Sheet'!$AC$12="Pune"))),(SUM($HJ74:$JL74)/85),IF((AND('Cover Sheet'!$AC$6="6th",OR('Cover Sheet'!$AC$12="Delhi",'Cover Sheet'!$AC$12="Chennai"))),(SUM($HJ74:$IU74)/60),IF((AND('Cover Sheet'!$AC$6="7th",OR('Cover Sheet'!$AC$12="Bombay",'Cover Sheet'!$AC$12="Pune"))),(SUM($JM74:$LR74)/85),IF((AND('Cover Sheet'!$AC$6="7th",OR('Cover Sheet'!$AC$12="Delhi",'Cover Sheet'!$AC$12="Chennai"))),(SUM($JM74:$LA74)/60),IF(('Cover Sheet'!$AC$6="8th"),(SUM($LS74:$MZ74)/50),"ERROR"))))))))))))</f>
        <is>
          <t/>
        </is>
      </c>
      <c r="E74" s="673" t="inlineStr">
        <f aca="false">IF(COUNT(F74:IC74)=0, "", (SUMIF($F$5:$IC$5,"Yes",F74:IC74)/SUMIF('Math Scores'!$F$5:$IC$5,"Yes",'Math Scores'!$F$2:$IC$2)))</f>
        <is>
          <t/>
        </is>
      </c>
      <c r="F74" s="408"/>
      <c r="G74" s="408"/>
      <c r="H74" s="408"/>
      <c r="I74" s="408"/>
      <c r="J74" s="408"/>
      <c r="K74" s="408"/>
      <c r="L74" s="408"/>
      <c r="M74" s="408"/>
      <c r="N74" s="408"/>
      <c r="O74" s="408"/>
      <c r="P74" s="408"/>
      <c r="Q74" s="408"/>
      <c r="R74" s="408"/>
      <c r="S74" s="408"/>
      <c r="T74" s="408"/>
      <c r="U74" s="408"/>
      <c r="V74" s="408"/>
      <c r="W74" s="674"/>
      <c r="X74" s="674"/>
      <c r="Y74" s="674"/>
      <c r="Z74" s="674"/>
      <c r="AA74" s="674"/>
      <c r="AB74" s="674"/>
      <c r="AC74" s="674"/>
      <c r="AD74" s="674"/>
      <c r="AE74" s="674"/>
      <c r="AF74" s="674"/>
      <c r="AG74" s="674"/>
      <c r="AH74" s="674"/>
      <c r="AI74" s="674"/>
      <c r="AJ74" s="674"/>
      <c r="AK74" s="674"/>
      <c r="AL74" s="674"/>
      <c r="AM74" s="674"/>
      <c r="AN74" s="408"/>
      <c r="AO74" s="408"/>
      <c r="AP74" s="408"/>
      <c r="AQ74" s="408"/>
      <c r="AR74" s="408"/>
      <c r="AS74" s="408"/>
      <c r="AT74" s="408"/>
      <c r="AU74" s="408"/>
      <c r="AV74" s="408"/>
      <c r="AW74" s="408"/>
      <c r="AX74" s="408"/>
      <c r="AY74" s="408"/>
      <c r="AZ74" s="408"/>
      <c r="BA74" s="408"/>
      <c r="BB74" s="408"/>
      <c r="BC74" s="408"/>
      <c r="BD74" s="408"/>
      <c r="BE74" s="674"/>
      <c r="BF74" s="674"/>
      <c r="BG74" s="674"/>
      <c r="BH74" s="674"/>
      <c r="BI74" s="674"/>
      <c r="BJ74" s="674"/>
      <c r="BK74" s="674"/>
      <c r="BL74" s="674"/>
      <c r="BM74" s="674"/>
      <c r="BN74" s="674"/>
      <c r="BO74" s="674"/>
      <c r="BP74" s="674"/>
      <c r="BQ74" s="674"/>
      <c r="BR74" s="674"/>
      <c r="BS74" s="674"/>
      <c r="BT74" s="674"/>
      <c r="BU74" s="674"/>
      <c r="BV74" s="674"/>
      <c r="BW74" s="674"/>
      <c r="BX74" s="408"/>
      <c r="BY74" s="408"/>
      <c r="BZ74" s="408"/>
      <c r="CA74" s="408"/>
      <c r="CB74" s="408"/>
      <c r="CC74" s="408"/>
      <c r="CD74" s="408"/>
      <c r="CE74" s="408"/>
      <c r="CF74" s="408"/>
      <c r="CG74" s="408"/>
      <c r="CH74" s="408"/>
      <c r="CI74" s="408"/>
      <c r="CJ74" s="408"/>
      <c r="CK74" s="408"/>
      <c r="CL74" s="408"/>
      <c r="CM74" s="408"/>
      <c r="CN74" s="408"/>
      <c r="CO74" s="408"/>
      <c r="CP74" s="408"/>
      <c r="CQ74" s="408"/>
      <c r="CR74" s="674"/>
      <c r="CS74" s="674"/>
      <c r="CT74" s="674"/>
      <c r="CU74" s="674"/>
      <c r="CV74" s="674"/>
      <c r="CW74" s="674"/>
      <c r="CX74" s="674"/>
      <c r="CY74" s="674"/>
      <c r="CZ74" s="674"/>
      <c r="DA74" s="674"/>
      <c r="DB74" s="674"/>
      <c r="DC74" s="674"/>
      <c r="DD74" s="674"/>
      <c r="DE74" s="674"/>
      <c r="DF74" s="674"/>
      <c r="DG74" s="674"/>
      <c r="DH74" s="674"/>
      <c r="DI74" s="674"/>
      <c r="DJ74" s="674"/>
      <c r="DK74" s="674"/>
      <c r="DL74" s="674"/>
      <c r="DM74" s="674"/>
      <c r="DN74" s="674"/>
      <c r="DO74" s="408"/>
      <c r="DP74" s="408"/>
      <c r="DQ74" s="408"/>
      <c r="DR74" s="408"/>
      <c r="DS74" s="408"/>
      <c r="DT74" s="408"/>
      <c r="DU74" s="408"/>
      <c r="DV74" s="408"/>
      <c r="DW74" s="408"/>
      <c r="DX74" s="408"/>
      <c r="DY74" s="408"/>
      <c r="DZ74" s="408"/>
      <c r="EA74" s="408"/>
      <c r="EB74" s="408"/>
      <c r="EC74" s="408"/>
      <c r="ED74" s="408"/>
      <c r="EE74" s="408"/>
      <c r="EF74" s="408"/>
      <c r="EG74" s="408"/>
      <c r="EH74" s="408"/>
      <c r="EI74" s="408"/>
      <c r="EJ74" s="408"/>
      <c r="EK74" s="408"/>
      <c r="EL74" s="408"/>
      <c r="EM74" s="408"/>
      <c r="EN74" s="408"/>
      <c r="EO74" s="674"/>
      <c r="EP74" s="674"/>
      <c r="EQ74" s="674"/>
      <c r="ER74" s="674"/>
      <c r="ES74" s="674"/>
      <c r="ET74" s="674"/>
      <c r="EU74" s="674"/>
      <c r="EV74" s="674"/>
      <c r="EW74" s="674"/>
      <c r="EX74" s="674"/>
      <c r="EY74" s="674"/>
      <c r="EZ74" s="674"/>
      <c r="FA74" s="674"/>
      <c r="FB74" s="674"/>
      <c r="FC74" s="674"/>
      <c r="FD74" s="674"/>
      <c r="FE74" s="674"/>
      <c r="FF74" s="674"/>
      <c r="FG74" s="674"/>
      <c r="FH74" s="674"/>
      <c r="FI74" s="674"/>
      <c r="FJ74" s="674"/>
      <c r="FK74" s="408"/>
      <c r="FL74" s="408"/>
      <c r="FM74" s="408"/>
      <c r="FN74" s="408"/>
      <c r="FO74" s="408"/>
      <c r="FP74" s="408"/>
      <c r="FQ74" s="408"/>
      <c r="FR74" s="408"/>
      <c r="FS74" s="408"/>
      <c r="FT74" s="408"/>
      <c r="FU74" s="408"/>
      <c r="FV74" s="408"/>
      <c r="FW74" s="408"/>
      <c r="FX74" s="408"/>
      <c r="FY74" s="408"/>
      <c r="FZ74" s="408"/>
      <c r="GA74" s="408"/>
      <c r="GB74" s="408"/>
      <c r="GC74" s="408"/>
      <c r="GD74" s="408"/>
      <c r="GE74" s="408"/>
      <c r="GF74" s="408"/>
      <c r="GG74" s="408"/>
      <c r="GH74" s="408"/>
      <c r="GI74" s="408"/>
      <c r="GJ74" s="674"/>
      <c r="GK74" s="674"/>
      <c r="GL74" s="674"/>
      <c r="GM74" s="674"/>
      <c r="GN74" s="674"/>
      <c r="GO74" s="674"/>
      <c r="GP74" s="674"/>
      <c r="GQ74" s="674"/>
      <c r="GR74" s="674"/>
      <c r="GS74" s="674"/>
      <c r="GT74" s="674"/>
      <c r="GU74" s="674"/>
      <c r="GV74" s="674"/>
      <c r="GW74" s="674"/>
      <c r="GX74" s="674"/>
      <c r="GY74" s="674"/>
      <c r="GZ74" s="674"/>
      <c r="HA74" s="674"/>
      <c r="HB74" s="674"/>
      <c r="HC74" s="674"/>
      <c r="HD74" s="674"/>
      <c r="HE74" s="674"/>
      <c r="HF74" s="674"/>
      <c r="HG74" s="674"/>
      <c r="HH74" s="674"/>
      <c r="HI74" s="674"/>
      <c r="HJ74" s="408"/>
      <c r="HK74" s="408"/>
      <c r="HL74" s="408"/>
      <c r="HM74" s="408"/>
      <c r="HN74" s="408"/>
      <c r="HO74" s="408"/>
      <c r="HP74" s="408"/>
      <c r="HQ74" s="408"/>
      <c r="HR74" s="408"/>
      <c r="HS74" s="408"/>
      <c r="HT74" s="408"/>
      <c r="HU74" s="408"/>
      <c r="HV74" s="408"/>
      <c r="HW74" s="408"/>
      <c r="HX74" s="408"/>
      <c r="HY74" s="408"/>
      <c r="HZ74" s="408"/>
      <c r="IA74" s="408"/>
      <c r="IB74" s="408"/>
      <c r="IC74" s="408"/>
      <c r="ID74" s="675"/>
      <c r="IE74" s="676"/>
      <c r="IF74" s="677"/>
      <c r="IG74" s="677"/>
      <c r="IH74" s="678"/>
      <c r="II74" s="678"/>
      <c r="IJ74" s="678"/>
      <c r="IK74" s="678"/>
      <c r="IL74" s="678"/>
      <c r="IM74" s="678"/>
      <c r="IN74" s="678"/>
      <c r="IO74" s="678"/>
      <c r="IP74" s="678"/>
      <c r="IQ74" s="678"/>
      <c r="IR74" s="678"/>
      <c r="IS74" s="678"/>
      <c r="IT74" s="678"/>
      <c r="IU74" s="678"/>
      <c r="IV74" s="677"/>
      <c r="IW74" s="677"/>
      <c r="IX74" s="677"/>
      <c r="IY74" s="677"/>
      <c r="IZ74" s="677"/>
      <c r="JA74" s="677"/>
      <c r="JB74" s="677"/>
      <c r="JC74" s="677"/>
      <c r="JD74" s="677"/>
      <c r="JE74" s="677"/>
      <c r="JF74" s="677"/>
      <c r="JG74" s="677"/>
      <c r="JH74" s="677"/>
      <c r="JI74" s="677"/>
      <c r="JJ74" s="677"/>
      <c r="JK74" s="677"/>
      <c r="JL74" s="677"/>
      <c r="JM74" s="678"/>
      <c r="JN74" s="678"/>
      <c r="JO74" s="678"/>
      <c r="JP74" s="678"/>
      <c r="JQ74" s="678"/>
      <c r="JR74" s="678"/>
      <c r="JS74" s="678"/>
      <c r="JT74" s="678"/>
      <c r="JU74" s="678"/>
      <c r="JV74" s="678"/>
      <c r="JW74" s="678"/>
      <c r="JX74" s="678"/>
      <c r="JY74" s="678"/>
      <c r="JZ74" s="678"/>
      <c r="KA74" s="678"/>
      <c r="KB74" s="678"/>
      <c r="KC74" s="678"/>
      <c r="KD74" s="678"/>
      <c r="KE74" s="678"/>
      <c r="KF74" s="678"/>
      <c r="KG74" s="678"/>
      <c r="KH74" s="677"/>
      <c r="KI74" s="677"/>
      <c r="KJ74" s="677"/>
      <c r="KK74" s="677"/>
      <c r="KL74" s="677"/>
      <c r="KM74" s="677"/>
      <c r="KN74" s="677"/>
      <c r="KO74" s="677"/>
      <c r="KP74" s="677"/>
      <c r="KQ74" s="677"/>
      <c r="KR74" s="677"/>
      <c r="KS74" s="677"/>
      <c r="KT74" s="677"/>
      <c r="KU74" s="677"/>
      <c r="KV74" s="677"/>
      <c r="KW74" s="677"/>
      <c r="KX74" s="677"/>
      <c r="KY74" s="677"/>
      <c r="KZ74" s="677"/>
      <c r="LA74" s="677"/>
      <c r="LB74" s="678"/>
      <c r="LC74" s="678"/>
      <c r="LD74" s="678"/>
      <c r="LE74" s="678"/>
      <c r="LF74" s="678"/>
      <c r="LG74" s="678"/>
      <c r="LH74" s="678"/>
      <c r="LI74" s="678"/>
      <c r="LJ74" s="678"/>
      <c r="LK74" s="678"/>
      <c r="LL74" s="678"/>
      <c r="LM74" s="678"/>
      <c r="LN74" s="678"/>
      <c r="LO74" s="678"/>
      <c r="LP74" s="678"/>
      <c r="LQ74" s="678"/>
      <c r="LR74" s="678"/>
      <c r="LS74" s="677"/>
      <c r="LT74" s="677"/>
      <c r="LU74" s="677"/>
      <c r="LV74" s="677"/>
      <c r="LW74" s="677"/>
      <c r="LX74" s="677"/>
      <c r="LY74" s="677"/>
      <c r="LZ74" s="677"/>
      <c r="MA74" s="677"/>
      <c r="MB74" s="677"/>
      <c r="MC74" s="677"/>
      <c r="MD74" s="677"/>
      <c r="ME74" s="677"/>
      <c r="MF74" s="677"/>
      <c r="MG74" s="677"/>
      <c r="MH74" s="677"/>
      <c r="MI74" s="677"/>
      <c r="MJ74" s="678"/>
      <c r="MK74" s="678"/>
      <c r="ML74" s="678"/>
      <c r="MM74" s="678"/>
      <c r="MN74" s="678"/>
      <c r="MO74" s="678"/>
      <c r="MP74" s="678"/>
      <c r="MQ74" s="678"/>
      <c r="MR74" s="678"/>
      <c r="MS74" s="678"/>
      <c r="MT74" s="678"/>
      <c r="MU74" s="678"/>
      <c r="MV74" s="678"/>
      <c r="MW74" s="678"/>
      <c r="MX74" s="678"/>
      <c r="MY74" s="678"/>
      <c r="MZ74" s="678"/>
    </row>
    <row r="75" customFormat="false" ht="12.75" hidden="false" customHeight="false" outlineLevel="0" collapsed="false">
      <c r="A75" s="672" t="n">
        <v>67</v>
      </c>
      <c r="B75" s="228" t="inlineStr">
        <f aca="false">'English Scores- Leveled papers'!B73</f>
        <is>
          <t/>
        </is>
      </c>
      <c r="C75" s="228" t="str">
        <f aca="false">IF(D75="","",IF(D75&gt;0.9,"A1",IF(D75&gt;0.8,"A2",IF(D75&gt;0.7,"B1",IF(D75&gt;0.6,"B2",IF(D75&gt;0.5,"C1",IF(D75&gt;0.4,"C2",IF(D75&gt;0.32,"D",IF(D75&gt;0.2,"E1","E2")))))))))</f>
        <v/>
      </c>
      <c r="D75" s="673" t="inlineStr">
        <f aca="false">IF(B75="","",IF(COUNT(F75:MZ75)=0,"",IF(('Cover Sheet'!$AC$6="1st"),(SUM($F75:$AM75)/50),IF(('Cover Sheet'!$AC$6="2nd"),(SUM($AN75:$BW75)/50),IF(('Cover Sheet'!$AC$6="3rd"),(SUM($BX75:$DN75)/50),IF(('Cover Sheet'!$AC$6="4th"),(SUM($DO75:$FJ75)/60),IF(('Cover Sheet'!$AC$6="5th"),(SUM($FK75:HI75)/60),IF((AND('Cover Sheet'!$AC$6="6th",OR('Cover Sheet'!$AC$12="Bombay",'Cover Sheet'!$AC$12="Pune"))),(SUM($HJ75:$JL75)/85),IF((AND('Cover Sheet'!$AC$6="6th",OR('Cover Sheet'!$AC$12="Delhi",'Cover Sheet'!$AC$12="Chennai"))),(SUM($HJ75:$IU75)/60),IF((AND('Cover Sheet'!$AC$6="7th",OR('Cover Sheet'!$AC$12="Bombay",'Cover Sheet'!$AC$12="Pune"))),(SUM($JM75:$LR75)/85),IF((AND('Cover Sheet'!$AC$6="7th",OR('Cover Sheet'!$AC$12="Delhi",'Cover Sheet'!$AC$12="Chennai"))),(SUM($JM75:$LA75)/60),IF(('Cover Sheet'!$AC$6="8th"),(SUM($LS75:$MZ75)/50),"ERROR"))))))))))))</f>
        <is>
          <t/>
        </is>
      </c>
      <c r="E75" s="673" t="inlineStr">
        <f aca="false">IF(COUNT(F75:IC75)=0, "", (SUMIF($F$5:$IC$5,"Yes",F75:IC75)/SUMIF('Math Scores'!$F$5:$IC$5,"Yes",'Math Scores'!$F$2:$IC$2)))</f>
        <is>
          <t/>
        </is>
      </c>
      <c r="F75" s="408"/>
      <c r="G75" s="408"/>
      <c r="H75" s="408"/>
      <c r="I75" s="408"/>
      <c r="J75" s="408"/>
      <c r="K75" s="408"/>
      <c r="L75" s="408"/>
      <c r="M75" s="408"/>
      <c r="N75" s="408"/>
      <c r="O75" s="408"/>
      <c r="P75" s="408"/>
      <c r="Q75" s="408"/>
      <c r="R75" s="408"/>
      <c r="S75" s="408"/>
      <c r="T75" s="408"/>
      <c r="U75" s="408"/>
      <c r="V75" s="408"/>
      <c r="W75" s="674"/>
      <c r="X75" s="674"/>
      <c r="Y75" s="674"/>
      <c r="Z75" s="674"/>
      <c r="AA75" s="674"/>
      <c r="AB75" s="674"/>
      <c r="AC75" s="674"/>
      <c r="AD75" s="674"/>
      <c r="AE75" s="674"/>
      <c r="AF75" s="674"/>
      <c r="AG75" s="674"/>
      <c r="AH75" s="674"/>
      <c r="AI75" s="674"/>
      <c r="AJ75" s="674"/>
      <c r="AK75" s="674"/>
      <c r="AL75" s="674"/>
      <c r="AM75" s="674"/>
      <c r="AN75" s="408"/>
      <c r="AO75" s="408"/>
      <c r="AP75" s="408"/>
      <c r="AQ75" s="408"/>
      <c r="AR75" s="408"/>
      <c r="AS75" s="408"/>
      <c r="AT75" s="408"/>
      <c r="AU75" s="408"/>
      <c r="AV75" s="408"/>
      <c r="AW75" s="408"/>
      <c r="AX75" s="408"/>
      <c r="AY75" s="408"/>
      <c r="AZ75" s="408"/>
      <c r="BA75" s="408"/>
      <c r="BB75" s="408"/>
      <c r="BC75" s="408"/>
      <c r="BD75" s="408"/>
      <c r="BE75" s="674"/>
      <c r="BF75" s="674"/>
      <c r="BG75" s="674"/>
      <c r="BH75" s="674"/>
      <c r="BI75" s="674"/>
      <c r="BJ75" s="674"/>
      <c r="BK75" s="674"/>
      <c r="BL75" s="674"/>
      <c r="BM75" s="674"/>
      <c r="BN75" s="674"/>
      <c r="BO75" s="674"/>
      <c r="BP75" s="674"/>
      <c r="BQ75" s="674"/>
      <c r="BR75" s="674"/>
      <c r="BS75" s="674"/>
      <c r="BT75" s="674"/>
      <c r="BU75" s="674"/>
      <c r="BV75" s="674"/>
      <c r="BW75" s="674"/>
      <c r="BX75" s="408"/>
      <c r="BY75" s="408"/>
      <c r="BZ75" s="408"/>
      <c r="CA75" s="408"/>
      <c r="CB75" s="408"/>
      <c r="CC75" s="408"/>
      <c r="CD75" s="408"/>
      <c r="CE75" s="408"/>
      <c r="CF75" s="408"/>
      <c r="CG75" s="408"/>
      <c r="CH75" s="408"/>
      <c r="CI75" s="408"/>
      <c r="CJ75" s="408"/>
      <c r="CK75" s="408"/>
      <c r="CL75" s="408"/>
      <c r="CM75" s="408"/>
      <c r="CN75" s="408"/>
      <c r="CO75" s="408"/>
      <c r="CP75" s="408"/>
      <c r="CQ75" s="408"/>
      <c r="CR75" s="674"/>
      <c r="CS75" s="674"/>
      <c r="CT75" s="674"/>
      <c r="CU75" s="674"/>
      <c r="CV75" s="674"/>
      <c r="CW75" s="674"/>
      <c r="CX75" s="674"/>
      <c r="CY75" s="674"/>
      <c r="CZ75" s="674"/>
      <c r="DA75" s="674"/>
      <c r="DB75" s="674"/>
      <c r="DC75" s="674"/>
      <c r="DD75" s="674"/>
      <c r="DE75" s="674"/>
      <c r="DF75" s="674"/>
      <c r="DG75" s="674"/>
      <c r="DH75" s="674"/>
      <c r="DI75" s="674"/>
      <c r="DJ75" s="674"/>
      <c r="DK75" s="674"/>
      <c r="DL75" s="674"/>
      <c r="DM75" s="674"/>
      <c r="DN75" s="674"/>
      <c r="DO75" s="408"/>
      <c r="DP75" s="408"/>
      <c r="DQ75" s="408"/>
      <c r="DR75" s="408"/>
      <c r="DS75" s="408"/>
      <c r="DT75" s="408"/>
      <c r="DU75" s="408"/>
      <c r="DV75" s="408"/>
      <c r="DW75" s="408"/>
      <c r="DX75" s="408"/>
      <c r="DY75" s="408"/>
      <c r="DZ75" s="408"/>
      <c r="EA75" s="408"/>
      <c r="EB75" s="408"/>
      <c r="EC75" s="408"/>
      <c r="ED75" s="408"/>
      <c r="EE75" s="408"/>
      <c r="EF75" s="408"/>
      <c r="EG75" s="408"/>
      <c r="EH75" s="408"/>
      <c r="EI75" s="408"/>
      <c r="EJ75" s="408"/>
      <c r="EK75" s="408"/>
      <c r="EL75" s="408"/>
      <c r="EM75" s="408"/>
      <c r="EN75" s="408"/>
      <c r="EO75" s="674"/>
      <c r="EP75" s="674"/>
      <c r="EQ75" s="674"/>
      <c r="ER75" s="674"/>
      <c r="ES75" s="674"/>
      <c r="ET75" s="674"/>
      <c r="EU75" s="674"/>
      <c r="EV75" s="674"/>
      <c r="EW75" s="674"/>
      <c r="EX75" s="674"/>
      <c r="EY75" s="674"/>
      <c r="EZ75" s="674"/>
      <c r="FA75" s="674"/>
      <c r="FB75" s="674"/>
      <c r="FC75" s="674"/>
      <c r="FD75" s="674"/>
      <c r="FE75" s="674"/>
      <c r="FF75" s="674"/>
      <c r="FG75" s="674"/>
      <c r="FH75" s="674"/>
      <c r="FI75" s="674"/>
      <c r="FJ75" s="674"/>
      <c r="FK75" s="408"/>
      <c r="FL75" s="408"/>
      <c r="FM75" s="408"/>
      <c r="FN75" s="408"/>
      <c r="FO75" s="408"/>
      <c r="FP75" s="408"/>
      <c r="FQ75" s="408"/>
      <c r="FR75" s="408"/>
      <c r="FS75" s="408"/>
      <c r="FT75" s="408"/>
      <c r="FU75" s="408"/>
      <c r="FV75" s="408"/>
      <c r="FW75" s="408"/>
      <c r="FX75" s="408"/>
      <c r="FY75" s="408"/>
      <c r="FZ75" s="408"/>
      <c r="GA75" s="408"/>
      <c r="GB75" s="408"/>
      <c r="GC75" s="408"/>
      <c r="GD75" s="408"/>
      <c r="GE75" s="408"/>
      <c r="GF75" s="408"/>
      <c r="GG75" s="408"/>
      <c r="GH75" s="408"/>
      <c r="GI75" s="408"/>
      <c r="GJ75" s="674"/>
      <c r="GK75" s="674"/>
      <c r="GL75" s="674"/>
      <c r="GM75" s="674"/>
      <c r="GN75" s="674"/>
      <c r="GO75" s="674"/>
      <c r="GP75" s="674"/>
      <c r="GQ75" s="674"/>
      <c r="GR75" s="674"/>
      <c r="GS75" s="674"/>
      <c r="GT75" s="674"/>
      <c r="GU75" s="674"/>
      <c r="GV75" s="674"/>
      <c r="GW75" s="674"/>
      <c r="GX75" s="674"/>
      <c r="GY75" s="674"/>
      <c r="GZ75" s="674"/>
      <c r="HA75" s="674"/>
      <c r="HB75" s="674"/>
      <c r="HC75" s="674"/>
      <c r="HD75" s="674"/>
      <c r="HE75" s="674"/>
      <c r="HF75" s="674"/>
      <c r="HG75" s="674"/>
      <c r="HH75" s="674"/>
      <c r="HI75" s="674"/>
      <c r="HJ75" s="408"/>
      <c r="HK75" s="408"/>
      <c r="HL75" s="408"/>
      <c r="HM75" s="408"/>
      <c r="HN75" s="408"/>
      <c r="HO75" s="408"/>
      <c r="HP75" s="408"/>
      <c r="HQ75" s="408"/>
      <c r="HR75" s="408"/>
      <c r="HS75" s="408"/>
      <c r="HT75" s="408"/>
      <c r="HU75" s="408"/>
      <c r="HV75" s="408"/>
      <c r="HW75" s="408"/>
      <c r="HX75" s="408"/>
      <c r="HY75" s="408"/>
      <c r="HZ75" s="408"/>
      <c r="IA75" s="408"/>
      <c r="IB75" s="408"/>
      <c r="IC75" s="408"/>
      <c r="ID75" s="675"/>
      <c r="IE75" s="676"/>
      <c r="IF75" s="677"/>
      <c r="IG75" s="677"/>
      <c r="IH75" s="678"/>
      <c r="II75" s="678"/>
      <c r="IJ75" s="678"/>
      <c r="IK75" s="678"/>
      <c r="IL75" s="678"/>
      <c r="IM75" s="678"/>
      <c r="IN75" s="678"/>
      <c r="IO75" s="678"/>
      <c r="IP75" s="678"/>
      <c r="IQ75" s="678"/>
      <c r="IR75" s="678"/>
      <c r="IS75" s="678"/>
      <c r="IT75" s="678"/>
      <c r="IU75" s="678"/>
      <c r="IV75" s="677"/>
      <c r="IW75" s="677"/>
      <c r="IX75" s="677"/>
      <c r="IY75" s="677"/>
      <c r="IZ75" s="677"/>
      <c r="JA75" s="677"/>
      <c r="JB75" s="677"/>
      <c r="JC75" s="677"/>
      <c r="JD75" s="677"/>
      <c r="JE75" s="677"/>
      <c r="JF75" s="677"/>
      <c r="JG75" s="677"/>
      <c r="JH75" s="677"/>
      <c r="JI75" s="677"/>
      <c r="JJ75" s="677"/>
      <c r="JK75" s="677"/>
      <c r="JL75" s="677"/>
      <c r="JM75" s="678"/>
      <c r="JN75" s="678"/>
      <c r="JO75" s="678"/>
      <c r="JP75" s="678"/>
      <c r="JQ75" s="678"/>
      <c r="JR75" s="678"/>
      <c r="JS75" s="678"/>
      <c r="JT75" s="678"/>
      <c r="JU75" s="678"/>
      <c r="JV75" s="678"/>
      <c r="JW75" s="678"/>
      <c r="JX75" s="678"/>
      <c r="JY75" s="678"/>
      <c r="JZ75" s="678"/>
      <c r="KA75" s="678"/>
      <c r="KB75" s="678"/>
      <c r="KC75" s="678"/>
      <c r="KD75" s="678"/>
      <c r="KE75" s="678"/>
      <c r="KF75" s="678"/>
      <c r="KG75" s="678"/>
      <c r="KH75" s="677"/>
      <c r="KI75" s="677"/>
      <c r="KJ75" s="677"/>
      <c r="KK75" s="677"/>
      <c r="KL75" s="677"/>
      <c r="KM75" s="677"/>
      <c r="KN75" s="677"/>
      <c r="KO75" s="677"/>
      <c r="KP75" s="677"/>
      <c r="KQ75" s="677"/>
      <c r="KR75" s="677"/>
      <c r="KS75" s="677"/>
      <c r="KT75" s="677"/>
      <c r="KU75" s="677"/>
      <c r="KV75" s="677"/>
      <c r="KW75" s="677"/>
      <c r="KX75" s="677"/>
      <c r="KY75" s="677"/>
      <c r="KZ75" s="677"/>
      <c r="LA75" s="677"/>
      <c r="LB75" s="678"/>
      <c r="LC75" s="678"/>
      <c r="LD75" s="678"/>
      <c r="LE75" s="678"/>
      <c r="LF75" s="678"/>
      <c r="LG75" s="678"/>
      <c r="LH75" s="678"/>
      <c r="LI75" s="678"/>
      <c r="LJ75" s="678"/>
      <c r="LK75" s="678"/>
      <c r="LL75" s="678"/>
      <c r="LM75" s="678"/>
      <c r="LN75" s="678"/>
      <c r="LO75" s="678"/>
      <c r="LP75" s="678"/>
      <c r="LQ75" s="678"/>
      <c r="LR75" s="678"/>
      <c r="LS75" s="677"/>
      <c r="LT75" s="677"/>
      <c r="LU75" s="677"/>
      <c r="LV75" s="677"/>
      <c r="LW75" s="677"/>
      <c r="LX75" s="677"/>
      <c r="LY75" s="677"/>
      <c r="LZ75" s="677"/>
      <c r="MA75" s="677"/>
      <c r="MB75" s="677"/>
      <c r="MC75" s="677"/>
      <c r="MD75" s="677"/>
      <c r="ME75" s="677"/>
      <c r="MF75" s="677"/>
      <c r="MG75" s="677"/>
      <c r="MH75" s="677"/>
      <c r="MI75" s="677"/>
      <c r="MJ75" s="678"/>
      <c r="MK75" s="678"/>
      <c r="ML75" s="678"/>
      <c r="MM75" s="678"/>
      <c r="MN75" s="678"/>
      <c r="MO75" s="678"/>
      <c r="MP75" s="678"/>
      <c r="MQ75" s="678"/>
      <c r="MR75" s="678"/>
      <c r="MS75" s="678"/>
      <c r="MT75" s="678"/>
      <c r="MU75" s="678"/>
      <c r="MV75" s="678"/>
      <c r="MW75" s="678"/>
      <c r="MX75" s="678"/>
      <c r="MY75" s="678"/>
      <c r="MZ75" s="678"/>
    </row>
    <row r="76" customFormat="false" ht="12.75" hidden="false" customHeight="false" outlineLevel="0" collapsed="false">
      <c r="A76" s="672" t="n">
        <v>68</v>
      </c>
      <c r="B76" s="228" t="inlineStr">
        <f aca="false">'English Scores- Leveled papers'!B74</f>
        <is>
          <t/>
        </is>
      </c>
      <c r="C76" s="228" t="str">
        <f aca="false">IF(D76="","",IF(D76&gt;0.9,"A1",IF(D76&gt;0.8,"A2",IF(D76&gt;0.7,"B1",IF(D76&gt;0.6,"B2",IF(D76&gt;0.5,"C1",IF(D76&gt;0.4,"C2",IF(D76&gt;0.32,"D",IF(D76&gt;0.2,"E1","E2")))))))))</f>
        <v/>
      </c>
      <c r="D76" s="673" t="inlineStr">
        <f aca="false">IF(B76="","",IF(COUNT(F76:MZ76)=0,"",IF(('Cover Sheet'!$AC$6="1st"),(SUM($F76:$AM76)/50),IF(('Cover Sheet'!$AC$6="2nd"),(SUM($AN76:$BW76)/50),IF(('Cover Sheet'!$AC$6="3rd"),(SUM($BX76:$DN76)/50),IF(('Cover Sheet'!$AC$6="4th"),(SUM($DO76:$FJ76)/60),IF(('Cover Sheet'!$AC$6="5th"),(SUM($FK76:HI76)/60),IF((AND('Cover Sheet'!$AC$6="6th",OR('Cover Sheet'!$AC$12="Bombay",'Cover Sheet'!$AC$12="Pune"))),(SUM($HJ76:$JL76)/85),IF((AND('Cover Sheet'!$AC$6="6th",OR('Cover Sheet'!$AC$12="Delhi",'Cover Sheet'!$AC$12="Chennai"))),(SUM($HJ76:$IU76)/60),IF((AND('Cover Sheet'!$AC$6="7th",OR('Cover Sheet'!$AC$12="Bombay",'Cover Sheet'!$AC$12="Pune"))),(SUM($JM76:$LR76)/85),IF((AND('Cover Sheet'!$AC$6="7th",OR('Cover Sheet'!$AC$12="Delhi",'Cover Sheet'!$AC$12="Chennai"))),(SUM($JM76:$LA76)/60),IF(('Cover Sheet'!$AC$6="8th"),(SUM($LS76:$MZ76)/50),"ERROR"))))))))))))</f>
        <is>
          <t/>
        </is>
      </c>
      <c r="E76" s="673" t="inlineStr">
        <f aca="false">IF(COUNT(F76:IC76)=0, "", (SUMIF($F$5:$IC$5,"Yes",F76:IC76)/SUMIF('Math Scores'!$F$5:$IC$5,"Yes",'Math Scores'!$F$2:$IC$2)))</f>
        <is>
          <t/>
        </is>
      </c>
      <c r="F76" s="408"/>
      <c r="G76" s="408"/>
      <c r="H76" s="408"/>
      <c r="I76" s="408"/>
      <c r="J76" s="408"/>
      <c r="K76" s="408"/>
      <c r="L76" s="408"/>
      <c r="M76" s="408"/>
      <c r="N76" s="408"/>
      <c r="O76" s="408"/>
      <c r="P76" s="408"/>
      <c r="Q76" s="408"/>
      <c r="R76" s="408"/>
      <c r="S76" s="408"/>
      <c r="T76" s="408"/>
      <c r="U76" s="408"/>
      <c r="V76" s="408"/>
      <c r="W76" s="674"/>
      <c r="X76" s="674"/>
      <c r="Y76" s="674"/>
      <c r="Z76" s="674"/>
      <c r="AA76" s="674"/>
      <c r="AB76" s="674"/>
      <c r="AC76" s="674"/>
      <c r="AD76" s="674"/>
      <c r="AE76" s="674"/>
      <c r="AF76" s="674"/>
      <c r="AG76" s="674"/>
      <c r="AH76" s="674"/>
      <c r="AI76" s="674"/>
      <c r="AJ76" s="674"/>
      <c r="AK76" s="674"/>
      <c r="AL76" s="674"/>
      <c r="AM76" s="674"/>
      <c r="AN76" s="408"/>
      <c r="AO76" s="408"/>
      <c r="AP76" s="408"/>
      <c r="AQ76" s="408"/>
      <c r="AR76" s="408"/>
      <c r="AS76" s="408"/>
      <c r="AT76" s="408"/>
      <c r="AU76" s="408"/>
      <c r="AV76" s="408"/>
      <c r="AW76" s="408"/>
      <c r="AX76" s="408"/>
      <c r="AY76" s="408"/>
      <c r="AZ76" s="408"/>
      <c r="BA76" s="408"/>
      <c r="BB76" s="408"/>
      <c r="BC76" s="408"/>
      <c r="BD76" s="408"/>
      <c r="BE76" s="674"/>
      <c r="BF76" s="674"/>
      <c r="BG76" s="674"/>
      <c r="BH76" s="674"/>
      <c r="BI76" s="674"/>
      <c r="BJ76" s="674"/>
      <c r="BK76" s="674"/>
      <c r="BL76" s="674"/>
      <c r="BM76" s="674"/>
      <c r="BN76" s="674"/>
      <c r="BO76" s="674"/>
      <c r="BP76" s="674"/>
      <c r="BQ76" s="674"/>
      <c r="BR76" s="674"/>
      <c r="BS76" s="674"/>
      <c r="BT76" s="674"/>
      <c r="BU76" s="674"/>
      <c r="BV76" s="674"/>
      <c r="BW76" s="674"/>
      <c r="BX76" s="408"/>
      <c r="BY76" s="408"/>
      <c r="BZ76" s="408"/>
      <c r="CA76" s="408"/>
      <c r="CB76" s="408"/>
      <c r="CC76" s="408"/>
      <c r="CD76" s="408"/>
      <c r="CE76" s="408"/>
      <c r="CF76" s="408"/>
      <c r="CG76" s="408"/>
      <c r="CH76" s="408"/>
      <c r="CI76" s="408"/>
      <c r="CJ76" s="408"/>
      <c r="CK76" s="408"/>
      <c r="CL76" s="408"/>
      <c r="CM76" s="408"/>
      <c r="CN76" s="408"/>
      <c r="CO76" s="408"/>
      <c r="CP76" s="408"/>
      <c r="CQ76" s="408"/>
      <c r="CR76" s="674"/>
      <c r="CS76" s="674"/>
      <c r="CT76" s="674"/>
      <c r="CU76" s="674"/>
      <c r="CV76" s="674"/>
      <c r="CW76" s="674"/>
      <c r="CX76" s="674"/>
      <c r="CY76" s="674"/>
      <c r="CZ76" s="674"/>
      <c r="DA76" s="674"/>
      <c r="DB76" s="674"/>
      <c r="DC76" s="674"/>
      <c r="DD76" s="674"/>
      <c r="DE76" s="674"/>
      <c r="DF76" s="674"/>
      <c r="DG76" s="674"/>
      <c r="DH76" s="674"/>
      <c r="DI76" s="674"/>
      <c r="DJ76" s="674"/>
      <c r="DK76" s="674"/>
      <c r="DL76" s="674"/>
      <c r="DM76" s="674"/>
      <c r="DN76" s="674"/>
      <c r="DO76" s="408"/>
      <c r="DP76" s="408"/>
      <c r="DQ76" s="408"/>
      <c r="DR76" s="408"/>
      <c r="DS76" s="408"/>
      <c r="DT76" s="408"/>
      <c r="DU76" s="408"/>
      <c r="DV76" s="408"/>
      <c r="DW76" s="408"/>
      <c r="DX76" s="408"/>
      <c r="DY76" s="408"/>
      <c r="DZ76" s="408"/>
      <c r="EA76" s="408"/>
      <c r="EB76" s="408"/>
      <c r="EC76" s="408"/>
      <c r="ED76" s="408"/>
      <c r="EE76" s="408"/>
      <c r="EF76" s="408"/>
      <c r="EG76" s="408"/>
      <c r="EH76" s="408"/>
      <c r="EI76" s="408"/>
      <c r="EJ76" s="408"/>
      <c r="EK76" s="408"/>
      <c r="EL76" s="408"/>
      <c r="EM76" s="408"/>
      <c r="EN76" s="408"/>
      <c r="EO76" s="674"/>
      <c r="EP76" s="674"/>
      <c r="EQ76" s="674"/>
      <c r="ER76" s="674"/>
      <c r="ES76" s="674"/>
      <c r="ET76" s="674"/>
      <c r="EU76" s="674"/>
      <c r="EV76" s="674"/>
      <c r="EW76" s="674"/>
      <c r="EX76" s="674"/>
      <c r="EY76" s="674"/>
      <c r="EZ76" s="674"/>
      <c r="FA76" s="674"/>
      <c r="FB76" s="674"/>
      <c r="FC76" s="674"/>
      <c r="FD76" s="674"/>
      <c r="FE76" s="674"/>
      <c r="FF76" s="674"/>
      <c r="FG76" s="674"/>
      <c r="FH76" s="674"/>
      <c r="FI76" s="674"/>
      <c r="FJ76" s="674"/>
      <c r="FK76" s="408"/>
      <c r="FL76" s="408"/>
      <c r="FM76" s="408"/>
      <c r="FN76" s="408"/>
      <c r="FO76" s="408"/>
      <c r="FP76" s="408"/>
      <c r="FQ76" s="408"/>
      <c r="FR76" s="408"/>
      <c r="FS76" s="408"/>
      <c r="FT76" s="408"/>
      <c r="FU76" s="408"/>
      <c r="FV76" s="408"/>
      <c r="FW76" s="408"/>
      <c r="FX76" s="408"/>
      <c r="FY76" s="408"/>
      <c r="FZ76" s="408"/>
      <c r="GA76" s="408"/>
      <c r="GB76" s="408"/>
      <c r="GC76" s="408"/>
      <c r="GD76" s="408"/>
      <c r="GE76" s="408"/>
      <c r="GF76" s="408"/>
      <c r="GG76" s="408"/>
      <c r="GH76" s="408"/>
      <c r="GI76" s="408"/>
      <c r="GJ76" s="674"/>
      <c r="GK76" s="674"/>
      <c r="GL76" s="674"/>
      <c r="GM76" s="674"/>
      <c r="GN76" s="674"/>
      <c r="GO76" s="674"/>
      <c r="GP76" s="674"/>
      <c r="GQ76" s="674"/>
      <c r="GR76" s="674"/>
      <c r="GS76" s="674"/>
      <c r="GT76" s="674"/>
      <c r="GU76" s="674"/>
      <c r="GV76" s="674"/>
      <c r="GW76" s="674"/>
      <c r="GX76" s="674"/>
      <c r="GY76" s="674"/>
      <c r="GZ76" s="674"/>
      <c r="HA76" s="674"/>
      <c r="HB76" s="674"/>
      <c r="HC76" s="674"/>
      <c r="HD76" s="674"/>
      <c r="HE76" s="674"/>
      <c r="HF76" s="674"/>
      <c r="HG76" s="674"/>
      <c r="HH76" s="674"/>
      <c r="HI76" s="674"/>
      <c r="HJ76" s="408"/>
      <c r="HK76" s="408"/>
      <c r="HL76" s="408"/>
      <c r="HM76" s="408"/>
      <c r="HN76" s="408"/>
      <c r="HO76" s="408"/>
      <c r="HP76" s="408"/>
      <c r="HQ76" s="408"/>
      <c r="HR76" s="408"/>
      <c r="HS76" s="408"/>
      <c r="HT76" s="408"/>
      <c r="HU76" s="408"/>
      <c r="HV76" s="408"/>
      <c r="HW76" s="408"/>
      <c r="HX76" s="408"/>
      <c r="HY76" s="408"/>
      <c r="HZ76" s="408"/>
      <c r="IA76" s="408"/>
      <c r="IB76" s="408"/>
      <c r="IC76" s="408"/>
      <c r="ID76" s="675"/>
      <c r="IE76" s="676"/>
      <c r="IF76" s="677"/>
      <c r="IG76" s="677"/>
      <c r="IH76" s="678"/>
      <c r="II76" s="678"/>
      <c r="IJ76" s="678"/>
      <c r="IK76" s="678"/>
      <c r="IL76" s="678"/>
      <c r="IM76" s="678"/>
      <c r="IN76" s="678"/>
      <c r="IO76" s="678"/>
      <c r="IP76" s="678"/>
      <c r="IQ76" s="678"/>
      <c r="IR76" s="678"/>
      <c r="IS76" s="678"/>
      <c r="IT76" s="678"/>
      <c r="IU76" s="678"/>
      <c r="IV76" s="677"/>
      <c r="IW76" s="677"/>
      <c r="IX76" s="677"/>
      <c r="IY76" s="677"/>
      <c r="IZ76" s="677"/>
      <c r="JA76" s="677"/>
      <c r="JB76" s="677"/>
      <c r="JC76" s="677"/>
      <c r="JD76" s="677"/>
      <c r="JE76" s="677"/>
      <c r="JF76" s="677"/>
      <c r="JG76" s="677"/>
      <c r="JH76" s="677"/>
      <c r="JI76" s="677"/>
      <c r="JJ76" s="677"/>
      <c r="JK76" s="677"/>
      <c r="JL76" s="677"/>
      <c r="JM76" s="678"/>
      <c r="JN76" s="678"/>
      <c r="JO76" s="678"/>
      <c r="JP76" s="678"/>
      <c r="JQ76" s="678"/>
      <c r="JR76" s="678"/>
      <c r="JS76" s="678"/>
      <c r="JT76" s="678"/>
      <c r="JU76" s="678"/>
      <c r="JV76" s="678"/>
      <c r="JW76" s="678"/>
      <c r="JX76" s="678"/>
      <c r="JY76" s="678"/>
      <c r="JZ76" s="678"/>
      <c r="KA76" s="678"/>
      <c r="KB76" s="678"/>
      <c r="KC76" s="678"/>
      <c r="KD76" s="678"/>
      <c r="KE76" s="678"/>
      <c r="KF76" s="678"/>
      <c r="KG76" s="678"/>
      <c r="KH76" s="677"/>
      <c r="KI76" s="677"/>
      <c r="KJ76" s="677"/>
      <c r="KK76" s="677"/>
      <c r="KL76" s="677"/>
      <c r="KM76" s="677"/>
      <c r="KN76" s="677"/>
      <c r="KO76" s="677"/>
      <c r="KP76" s="677"/>
      <c r="KQ76" s="677"/>
      <c r="KR76" s="677"/>
      <c r="KS76" s="677"/>
      <c r="KT76" s="677"/>
      <c r="KU76" s="677"/>
      <c r="KV76" s="677"/>
      <c r="KW76" s="677"/>
      <c r="KX76" s="677"/>
      <c r="KY76" s="677"/>
      <c r="KZ76" s="677"/>
      <c r="LA76" s="677"/>
      <c r="LB76" s="678"/>
      <c r="LC76" s="678"/>
      <c r="LD76" s="678"/>
      <c r="LE76" s="678"/>
      <c r="LF76" s="678"/>
      <c r="LG76" s="678"/>
      <c r="LH76" s="678"/>
      <c r="LI76" s="678"/>
      <c r="LJ76" s="678"/>
      <c r="LK76" s="678"/>
      <c r="LL76" s="678"/>
      <c r="LM76" s="678"/>
      <c r="LN76" s="678"/>
      <c r="LO76" s="678"/>
      <c r="LP76" s="678"/>
      <c r="LQ76" s="678"/>
      <c r="LR76" s="678"/>
      <c r="LS76" s="677"/>
      <c r="LT76" s="677"/>
      <c r="LU76" s="677"/>
      <c r="LV76" s="677"/>
      <c r="LW76" s="677"/>
      <c r="LX76" s="677"/>
      <c r="LY76" s="677"/>
      <c r="LZ76" s="677"/>
      <c r="MA76" s="677"/>
      <c r="MB76" s="677"/>
      <c r="MC76" s="677"/>
      <c r="MD76" s="677"/>
      <c r="ME76" s="677"/>
      <c r="MF76" s="677"/>
      <c r="MG76" s="677"/>
      <c r="MH76" s="677"/>
      <c r="MI76" s="677"/>
      <c r="MJ76" s="678"/>
      <c r="MK76" s="678"/>
      <c r="ML76" s="678"/>
      <c r="MM76" s="678"/>
      <c r="MN76" s="678"/>
      <c r="MO76" s="678"/>
      <c r="MP76" s="678"/>
      <c r="MQ76" s="678"/>
      <c r="MR76" s="678"/>
      <c r="MS76" s="678"/>
      <c r="MT76" s="678"/>
      <c r="MU76" s="678"/>
      <c r="MV76" s="678"/>
      <c r="MW76" s="678"/>
      <c r="MX76" s="678"/>
      <c r="MY76" s="678"/>
      <c r="MZ76" s="678"/>
    </row>
    <row r="77" customFormat="false" ht="12.75" hidden="false" customHeight="false" outlineLevel="0" collapsed="false">
      <c r="A77" s="672" t="n">
        <v>69</v>
      </c>
      <c r="B77" s="228" t="inlineStr">
        <f aca="false">'English Scores- Leveled papers'!B75</f>
        <is>
          <t/>
        </is>
      </c>
      <c r="C77" s="228" t="str">
        <f aca="false">IF(D77="","",IF(D77&gt;0.9,"A1",IF(D77&gt;0.8,"A2",IF(D77&gt;0.7,"B1",IF(D77&gt;0.6,"B2",IF(D77&gt;0.5,"C1",IF(D77&gt;0.4,"C2",IF(D77&gt;0.32,"D",IF(D77&gt;0.2,"E1","E2")))))))))</f>
        <v/>
      </c>
      <c r="D77" s="673" t="inlineStr">
        <f aca="false">IF(B77="","",IF(COUNT(F77:MZ77)=0,"",IF(('Cover Sheet'!$AC$6="1st"),(SUM($F77:$AM77)/50),IF(('Cover Sheet'!$AC$6="2nd"),(SUM($AN77:$BW77)/50),IF(('Cover Sheet'!$AC$6="3rd"),(SUM($BX77:$DN77)/50),IF(('Cover Sheet'!$AC$6="4th"),(SUM($DO77:$FJ77)/60),IF(('Cover Sheet'!$AC$6="5th"),(SUM($FK77:HI77)/60),IF((AND('Cover Sheet'!$AC$6="6th",OR('Cover Sheet'!$AC$12="Bombay",'Cover Sheet'!$AC$12="Pune"))),(SUM($HJ77:$JL77)/85),IF((AND('Cover Sheet'!$AC$6="6th",OR('Cover Sheet'!$AC$12="Delhi",'Cover Sheet'!$AC$12="Chennai"))),(SUM($HJ77:$IU77)/60),IF((AND('Cover Sheet'!$AC$6="7th",OR('Cover Sheet'!$AC$12="Bombay",'Cover Sheet'!$AC$12="Pune"))),(SUM($JM77:$LR77)/85),IF((AND('Cover Sheet'!$AC$6="7th",OR('Cover Sheet'!$AC$12="Delhi",'Cover Sheet'!$AC$12="Chennai"))),(SUM($JM77:$LA77)/60),IF(('Cover Sheet'!$AC$6="8th"),(SUM($LS77:$MZ77)/50),"ERROR"))))))))))))</f>
        <is>
          <t/>
        </is>
      </c>
      <c r="E77" s="673" t="inlineStr">
        <f aca="false">IF(COUNT(F77:IC77)=0, "", (SUMIF($F$5:$IC$5,"Yes",F77:IC77)/SUMIF('Math Scores'!$F$5:$IC$5,"Yes",'Math Scores'!$F$2:$IC$2)))</f>
        <is>
          <t/>
        </is>
      </c>
      <c r="F77" s="408"/>
      <c r="G77" s="408"/>
      <c r="H77" s="408"/>
      <c r="I77" s="408"/>
      <c r="J77" s="408"/>
      <c r="K77" s="408"/>
      <c r="L77" s="408"/>
      <c r="M77" s="408"/>
      <c r="N77" s="408"/>
      <c r="O77" s="408"/>
      <c r="P77" s="408"/>
      <c r="Q77" s="408"/>
      <c r="R77" s="408"/>
      <c r="S77" s="408"/>
      <c r="T77" s="408"/>
      <c r="U77" s="408"/>
      <c r="V77" s="408"/>
      <c r="W77" s="674"/>
      <c r="X77" s="674"/>
      <c r="Y77" s="674"/>
      <c r="Z77" s="674"/>
      <c r="AA77" s="674"/>
      <c r="AB77" s="674"/>
      <c r="AC77" s="674"/>
      <c r="AD77" s="674"/>
      <c r="AE77" s="674"/>
      <c r="AF77" s="674"/>
      <c r="AG77" s="674"/>
      <c r="AH77" s="674"/>
      <c r="AI77" s="674"/>
      <c r="AJ77" s="674"/>
      <c r="AK77" s="674"/>
      <c r="AL77" s="674"/>
      <c r="AM77" s="674"/>
      <c r="AN77" s="408"/>
      <c r="AO77" s="408"/>
      <c r="AP77" s="408"/>
      <c r="AQ77" s="408"/>
      <c r="AR77" s="408"/>
      <c r="AS77" s="408"/>
      <c r="AT77" s="408"/>
      <c r="AU77" s="408"/>
      <c r="AV77" s="408"/>
      <c r="AW77" s="408"/>
      <c r="AX77" s="408"/>
      <c r="AY77" s="408"/>
      <c r="AZ77" s="408"/>
      <c r="BA77" s="408"/>
      <c r="BB77" s="408"/>
      <c r="BC77" s="408"/>
      <c r="BD77" s="408"/>
      <c r="BE77" s="674"/>
      <c r="BF77" s="674"/>
      <c r="BG77" s="674"/>
      <c r="BH77" s="674"/>
      <c r="BI77" s="674"/>
      <c r="BJ77" s="674"/>
      <c r="BK77" s="674"/>
      <c r="BL77" s="674"/>
      <c r="BM77" s="674"/>
      <c r="BN77" s="674"/>
      <c r="BO77" s="674"/>
      <c r="BP77" s="674"/>
      <c r="BQ77" s="674"/>
      <c r="BR77" s="674"/>
      <c r="BS77" s="674"/>
      <c r="BT77" s="674"/>
      <c r="BU77" s="674"/>
      <c r="BV77" s="674"/>
      <c r="BW77" s="674"/>
      <c r="BX77" s="408"/>
      <c r="BY77" s="408"/>
      <c r="BZ77" s="408"/>
      <c r="CA77" s="408"/>
      <c r="CB77" s="408"/>
      <c r="CC77" s="408"/>
      <c r="CD77" s="408"/>
      <c r="CE77" s="408"/>
      <c r="CF77" s="408"/>
      <c r="CG77" s="408"/>
      <c r="CH77" s="408"/>
      <c r="CI77" s="408"/>
      <c r="CJ77" s="408"/>
      <c r="CK77" s="408"/>
      <c r="CL77" s="408"/>
      <c r="CM77" s="408"/>
      <c r="CN77" s="408"/>
      <c r="CO77" s="408"/>
      <c r="CP77" s="408"/>
      <c r="CQ77" s="408"/>
      <c r="CR77" s="674"/>
      <c r="CS77" s="674"/>
      <c r="CT77" s="674"/>
      <c r="CU77" s="674"/>
      <c r="CV77" s="674"/>
      <c r="CW77" s="674"/>
      <c r="CX77" s="674"/>
      <c r="CY77" s="674"/>
      <c r="CZ77" s="674"/>
      <c r="DA77" s="674"/>
      <c r="DB77" s="674"/>
      <c r="DC77" s="674"/>
      <c r="DD77" s="674"/>
      <c r="DE77" s="674"/>
      <c r="DF77" s="674"/>
      <c r="DG77" s="674"/>
      <c r="DH77" s="674"/>
      <c r="DI77" s="674"/>
      <c r="DJ77" s="674"/>
      <c r="DK77" s="674"/>
      <c r="DL77" s="674"/>
      <c r="DM77" s="674"/>
      <c r="DN77" s="674"/>
      <c r="DO77" s="408"/>
      <c r="DP77" s="408"/>
      <c r="DQ77" s="408"/>
      <c r="DR77" s="408"/>
      <c r="DS77" s="408"/>
      <c r="DT77" s="408"/>
      <c r="DU77" s="408"/>
      <c r="DV77" s="408"/>
      <c r="DW77" s="408"/>
      <c r="DX77" s="408"/>
      <c r="DY77" s="408"/>
      <c r="DZ77" s="408"/>
      <c r="EA77" s="408"/>
      <c r="EB77" s="408"/>
      <c r="EC77" s="408"/>
      <c r="ED77" s="408"/>
      <c r="EE77" s="408"/>
      <c r="EF77" s="408"/>
      <c r="EG77" s="408"/>
      <c r="EH77" s="408"/>
      <c r="EI77" s="408"/>
      <c r="EJ77" s="408"/>
      <c r="EK77" s="408"/>
      <c r="EL77" s="408"/>
      <c r="EM77" s="408"/>
      <c r="EN77" s="408"/>
      <c r="EO77" s="674"/>
      <c r="EP77" s="674"/>
      <c r="EQ77" s="674"/>
      <c r="ER77" s="674"/>
      <c r="ES77" s="674"/>
      <c r="ET77" s="674"/>
      <c r="EU77" s="674"/>
      <c r="EV77" s="674"/>
      <c r="EW77" s="674"/>
      <c r="EX77" s="674"/>
      <c r="EY77" s="674"/>
      <c r="EZ77" s="674"/>
      <c r="FA77" s="674"/>
      <c r="FB77" s="674"/>
      <c r="FC77" s="674"/>
      <c r="FD77" s="674"/>
      <c r="FE77" s="674"/>
      <c r="FF77" s="674"/>
      <c r="FG77" s="674"/>
      <c r="FH77" s="674"/>
      <c r="FI77" s="674"/>
      <c r="FJ77" s="674"/>
      <c r="FK77" s="408"/>
      <c r="FL77" s="408"/>
      <c r="FM77" s="408"/>
      <c r="FN77" s="408"/>
      <c r="FO77" s="408"/>
      <c r="FP77" s="408"/>
      <c r="FQ77" s="408"/>
      <c r="FR77" s="408"/>
      <c r="FS77" s="408"/>
      <c r="FT77" s="408"/>
      <c r="FU77" s="408"/>
      <c r="FV77" s="408"/>
      <c r="FW77" s="408"/>
      <c r="FX77" s="408"/>
      <c r="FY77" s="408"/>
      <c r="FZ77" s="408"/>
      <c r="GA77" s="408"/>
      <c r="GB77" s="408"/>
      <c r="GC77" s="408"/>
      <c r="GD77" s="408"/>
      <c r="GE77" s="408"/>
      <c r="GF77" s="408"/>
      <c r="GG77" s="408"/>
      <c r="GH77" s="408"/>
      <c r="GI77" s="408"/>
      <c r="GJ77" s="674"/>
      <c r="GK77" s="674"/>
      <c r="GL77" s="674"/>
      <c r="GM77" s="674"/>
      <c r="GN77" s="674"/>
      <c r="GO77" s="674"/>
      <c r="GP77" s="674"/>
      <c r="GQ77" s="674"/>
      <c r="GR77" s="674"/>
      <c r="GS77" s="674"/>
      <c r="GT77" s="674"/>
      <c r="GU77" s="674"/>
      <c r="GV77" s="674"/>
      <c r="GW77" s="674"/>
      <c r="GX77" s="674"/>
      <c r="GY77" s="674"/>
      <c r="GZ77" s="674"/>
      <c r="HA77" s="674"/>
      <c r="HB77" s="674"/>
      <c r="HC77" s="674"/>
      <c r="HD77" s="674"/>
      <c r="HE77" s="674"/>
      <c r="HF77" s="674"/>
      <c r="HG77" s="674"/>
      <c r="HH77" s="674"/>
      <c r="HI77" s="674"/>
      <c r="HJ77" s="408"/>
      <c r="HK77" s="408"/>
      <c r="HL77" s="408"/>
      <c r="HM77" s="408"/>
      <c r="HN77" s="408"/>
      <c r="HO77" s="408"/>
      <c r="HP77" s="408"/>
      <c r="HQ77" s="408"/>
      <c r="HR77" s="408"/>
      <c r="HS77" s="408"/>
      <c r="HT77" s="408"/>
      <c r="HU77" s="408"/>
      <c r="HV77" s="408"/>
      <c r="HW77" s="408"/>
      <c r="HX77" s="408"/>
      <c r="HY77" s="408"/>
      <c r="HZ77" s="408"/>
      <c r="IA77" s="408"/>
      <c r="IB77" s="408"/>
      <c r="IC77" s="408"/>
      <c r="ID77" s="675"/>
      <c r="IE77" s="676"/>
      <c r="IF77" s="677"/>
      <c r="IG77" s="677"/>
      <c r="IH77" s="678"/>
      <c r="II77" s="678"/>
      <c r="IJ77" s="678"/>
      <c r="IK77" s="678"/>
      <c r="IL77" s="678"/>
      <c r="IM77" s="678"/>
      <c r="IN77" s="678"/>
      <c r="IO77" s="678"/>
      <c r="IP77" s="678"/>
      <c r="IQ77" s="678"/>
      <c r="IR77" s="678"/>
      <c r="IS77" s="678"/>
      <c r="IT77" s="678"/>
      <c r="IU77" s="678"/>
      <c r="IV77" s="677"/>
      <c r="IW77" s="677"/>
      <c r="IX77" s="677"/>
      <c r="IY77" s="677"/>
      <c r="IZ77" s="677"/>
      <c r="JA77" s="677"/>
      <c r="JB77" s="677"/>
      <c r="JC77" s="677"/>
      <c r="JD77" s="677"/>
      <c r="JE77" s="677"/>
      <c r="JF77" s="677"/>
      <c r="JG77" s="677"/>
      <c r="JH77" s="677"/>
      <c r="JI77" s="677"/>
      <c r="JJ77" s="677"/>
      <c r="JK77" s="677"/>
      <c r="JL77" s="677"/>
      <c r="JM77" s="678"/>
      <c r="JN77" s="678"/>
      <c r="JO77" s="678"/>
      <c r="JP77" s="678"/>
      <c r="JQ77" s="678"/>
      <c r="JR77" s="678"/>
      <c r="JS77" s="678"/>
      <c r="JT77" s="678"/>
      <c r="JU77" s="678"/>
      <c r="JV77" s="678"/>
      <c r="JW77" s="678"/>
      <c r="JX77" s="678"/>
      <c r="JY77" s="678"/>
      <c r="JZ77" s="678"/>
      <c r="KA77" s="678"/>
      <c r="KB77" s="678"/>
      <c r="KC77" s="678"/>
      <c r="KD77" s="678"/>
      <c r="KE77" s="678"/>
      <c r="KF77" s="678"/>
      <c r="KG77" s="678"/>
      <c r="KH77" s="677"/>
      <c r="KI77" s="677"/>
      <c r="KJ77" s="677"/>
      <c r="KK77" s="677"/>
      <c r="KL77" s="677"/>
      <c r="KM77" s="677"/>
      <c r="KN77" s="677"/>
      <c r="KO77" s="677"/>
      <c r="KP77" s="677"/>
      <c r="KQ77" s="677"/>
      <c r="KR77" s="677"/>
      <c r="KS77" s="677"/>
      <c r="KT77" s="677"/>
      <c r="KU77" s="677"/>
      <c r="KV77" s="677"/>
      <c r="KW77" s="677"/>
      <c r="KX77" s="677"/>
      <c r="KY77" s="677"/>
      <c r="KZ77" s="677"/>
      <c r="LA77" s="677"/>
      <c r="LB77" s="678"/>
      <c r="LC77" s="678"/>
      <c r="LD77" s="678"/>
      <c r="LE77" s="678"/>
      <c r="LF77" s="678"/>
      <c r="LG77" s="678"/>
      <c r="LH77" s="678"/>
      <c r="LI77" s="678"/>
      <c r="LJ77" s="678"/>
      <c r="LK77" s="678"/>
      <c r="LL77" s="678"/>
      <c r="LM77" s="678"/>
      <c r="LN77" s="678"/>
      <c r="LO77" s="678"/>
      <c r="LP77" s="678"/>
      <c r="LQ77" s="678"/>
      <c r="LR77" s="678"/>
      <c r="LS77" s="677"/>
      <c r="LT77" s="677"/>
      <c r="LU77" s="677"/>
      <c r="LV77" s="677"/>
      <c r="LW77" s="677"/>
      <c r="LX77" s="677"/>
      <c r="LY77" s="677"/>
      <c r="LZ77" s="677"/>
      <c r="MA77" s="677"/>
      <c r="MB77" s="677"/>
      <c r="MC77" s="677"/>
      <c r="MD77" s="677"/>
      <c r="ME77" s="677"/>
      <c r="MF77" s="677"/>
      <c r="MG77" s="677"/>
      <c r="MH77" s="677"/>
      <c r="MI77" s="677"/>
      <c r="MJ77" s="678"/>
      <c r="MK77" s="678"/>
      <c r="ML77" s="678"/>
      <c r="MM77" s="678"/>
      <c r="MN77" s="678"/>
      <c r="MO77" s="678"/>
      <c r="MP77" s="678"/>
      <c r="MQ77" s="678"/>
      <c r="MR77" s="678"/>
      <c r="MS77" s="678"/>
      <c r="MT77" s="678"/>
      <c r="MU77" s="678"/>
      <c r="MV77" s="678"/>
      <c r="MW77" s="678"/>
      <c r="MX77" s="678"/>
      <c r="MY77" s="678"/>
      <c r="MZ77" s="678"/>
    </row>
    <row r="78" customFormat="false" ht="12.75" hidden="false" customHeight="false" outlineLevel="0" collapsed="false">
      <c r="A78" s="672" t="n">
        <v>70</v>
      </c>
      <c r="B78" s="228" t="inlineStr">
        <f aca="false">'English Scores- Leveled papers'!B76</f>
        <is>
          <t/>
        </is>
      </c>
      <c r="C78" s="228" t="str">
        <f aca="false">IF(D78="","",IF(D78&gt;0.9,"A1",IF(D78&gt;0.8,"A2",IF(D78&gt;0.7,"B1",IF(D78&gt;0.6,"B2",IF(D78&gt;0.5,"C1",IF(D78&gt;0.4,"C2",IF(D78&gt;0.32,"D",IF(D78&gt;0.2,"E1","E2")))))))))</f>
        <v/>
      </c>
      <c r="D78" s="673" t="inlineStr">
        <f aca="false">IF(B78="","",IF(COUNT(F78:MZ78)=0,"",IF(('Cover Sheet'!$AC$6="1st"),(SUM($F78:$AM78)/50),IF(('Cover Sheet'!$AC$6="2nd"),(SUM($AN78:$BW78)/50),IF(('Cover Sheet'!$AC$6="3rd"),(SUM($BX78:$DN78)/50),IF(('Cover Sheet'!$AC$6="4th"),(SUM($DO78:$FJ78)/60),IF(('Cover Sheet'!$AC$6="5th"),(SUM($FK78:HI78)/60),IF((AND('Cover Sheet'!$AC$6="6th",OR('Cover Sheet'!$AC$12="Bombay",'Cover Sheet'!$AC$12="Pune"))),(SUM($HJ78:$JL78)/85),IF((AND('Cover Sheet'!$AC$6="6th",OR('Cover Sheet'!$AC$12="Delhi",'Cover Sheet'!$AC$12="Chennai"))),(SUM($HJ78:$IU78)/60),IF((AND('Cover Sheet'!$AC$6="7th",OR('Cover Sheet'!$AC$12="Bombay",'Cover Sheet'!$AC$12="Pune"))),(SUM($JM78:$LR78)/85),IF((AND('Cover Sheet'!$AC$6="7th",OR('Cover Sheet'!$AC$12="Delhi",'Cover Sheet'!$AC$12="Chennai"))),(SUM($JM78:$LA78)/60),IF(('Cover Sheet'!$AC$6="8th"),(SUM($LS78:$MZ78)/50),"ERROR"))))))))))))</f>
        <is>
          <t/>
        </is>
      </c>
      <c r="E78" s="673" t="inlineStr">
        <f aca="false">IF(COUNT(F78:IC78)=0, "", (SUMIF($F$5:$IC$5,"Yes",F78:IC78)/SUMIF('Math Scores'!$F$5:$IC$5,"Yes",'Math Scores'!$F$2:$IC$2)))</f>
        <is>
          <t/>
        </is>
      </c>
      <c r="F78" s="408"/>
      <c r="G78" s="408"/>
      <c r="H78" s="408"/>
      <c r="I78" s="408"/>
      <c r="J78" s="408"/>
      <c r="K78" s="408"/>
      <c r="L78" s="408"/>
      <c r="M78" s="408"/>
      <c r="N78" s="408"/>
      <c r="O78" s="408"/>
      <c r="P78" s="408"/>
      <c r="Q78" s="408"/>
      <c r="R78" s="408"/>
      <c r="S78" s="408"/>
      <c r="T78" s="408"/>
      <c r="U78" s="408"/>
      <c r="V78" s="408"/>
      <c r="W78" s="674"/>
      <c r="X78" s="674"/>
      <c r="Y78" s="674"/>
      <c r="Z78" s="674"/>
      <c r="AA78" s="674"/>
      <c r="AB78" s="674"/>
      <c r="AC78" s="674"/>
      <c r="AD78" s="674"/>
      <c r="AE78" s="674"/>
      <c r="AF78" s="674"/>
      <c r="AG78" s="674"/>
      <c r="AH78" s="674"/>
      <c r="AI78" s="674"/>
      <c r="AJ78" s="674"/>
      <c r="AK78" s="674"/>
      <c r="AL78" s="674"/>
      <c r="AM78" s="674"/>
      <c r="AN78" s="408"/>
      <c r="AO78" s="408"/>
      <c r="AP78" s="408"/>
      <c r="AQ78" s="408"/>
      <c r="AR78" s="408"/>
      <c r="AS78" s="408"/>
      <c r="AT78" s="408"/>
      <c r="AU78" s="408"/>
      <c r="AV78" s="408"/>
      <c r="AW78" s="408"/>
      <c r="AX78" s="408"/>
      <c r="AY78" s="408"/>
      <c r="AZ78" s="408"/>
      <c r="BA78" s="408"/>
      <c r="BB78" s="408"/>
      <c r="BC78" s="408"/>
      <c r="BD78" s="408"/>
      <c r="BE78" s="674"/>
      <c r="BF78" s="674"/>
      <c r="BG78" s="674"/>
      <c r="BH78" s="674"/>
      <c r="BI78" s="674"/>
      <c r="BJ78" s="674"/>
      <c r="BK78" s="674"/>
      <c r="BL78" s="674"/>
      <c r="BM78" s="674"/>
      <c r="BN78" s="674"/>
      <c r="BO78" s="674"/>
      <c r="BP78" s="674"/>
      <c r="BQ78" s="674"/>
      <c r="BR78" s="674"/>
      <c r="BS78" s="674"/>
      <c r="BT78" s="674"/>
      <c r="BU78" s="674"/>
      <c r="BV78" s="674"/>
      <c r="BW78" s="674"/>
      <c r="BX78" s="408"/>
      <c r="BY78" s="408"/>
      <c r="BZ78" s="408"/>
      <c r="CA78" s="408"/>
      <c r="CB78" s="408"/>
      <c r="CC78" s="408"/>
      <c r="CD78" s="408"/>
      <c r="CE78" s="408"/>
      <c r="CF78" s="408"/>
      <c r="CG78" s="408"/>
      <c r="CH78" s="408"/>
      <c r="CI78" s="408"/>
      <c r="CJ78" s="408"/>
      <c r="CK78" s="408"/>
      <c r="CL78" s="408"/>
      <c r="CM78" s="408"/>
      <c r="CN78" s="408"/>
      <c r="CO78" s="408"/>
      <c r="CP78" s="408"/>
      <c r="CQ78" s="408"/>
      <c r="CR78" s="674"/>
      <c r="CS78" s="674"/>
      <c r="CT78" s="674"/>
      <c r="CU78" s="674"/>
      <c r="CV78" s="674"/>
      <c r="CW78" s="674"/>
      <c r="CX78" s="674"/>
      <c r="CY78" s="674"/>
      <c r="CZ78" s="674"/>
      <c r="DA78" s="674"/>
      <c r="DB78" s="674"/>
      <c r="DC78" s="674"/>
      <c r="DD78" s="674"/>
      <c r="DE78" s="674"/>
      <c r="DF78" s="674"/>
      <c r="DG78" s="674"/>
      <c r="DH78" s="674"/>
      <c r="DI78" s="674"/>
      <c r="DJ78" s="674"/>
      <c r="DK78" s="674"/>
      <c r="DL78" s="674"/>
      <c r="DM78" s="674"/>
      <c r="DN78" s="674"/>
      <c r="DO78" s="408"/>
      <c r="DP78" s="408"/>
      <c r="DQ78" s="408"/>
      <c r="DR78" s="408"/>
      <c r="DS78" s="408"/>
      <c r="DT78" s="408"/>
      <c r="DU78" s="408"/>
      <c r="DV78" s="408"/>
      <c r="DW78" s="408"/>
      <c r="DX78" s="408"/>
      <c r="DY78" s="408"/>
      <c r="DZ78" s="408"/>
      <c r="EA78" s="408"/>
      <c r="EB78" s="408"/>
      <c r="EC78" s="408"/>
      <c r="ED78" s="408"/>
      <c r="EE78" s="408"/>
      <c r="EF78" s="408"/>
      <c r="EG78" s="408"/>
      <c r="EH78" s="408"/>
      <c r="EI78" s="408"/>
      <c r="EJ78" s="408"/>
      <c r="EK78" s="408"/>
      <c r="EL78" s="408"/>
      <c r="EM78" s="408"/>
      <c r="EN78" s="408"/>
      <c r="EO78" s="674"/>
      <c r="EP78" s="674"/>
      <c r="EQ78" s="674"/>
      <c r="ER78" s="674"/>
      <c r="ES78" s="674"/>
      <c r="ET78" s="674"/>
      <c r="EU78" s="674"/>
      <c r="EV78" s="674"/>
      <c r="EW78" s="674"/>
      <c r="EX78" s="674"/>
      <c r="EY78" s="674"/>
      <c r="EZ78" s="674"/>
      <c r="FA78" s="674"/>
      <c r="FB78" s="674"/>
      <c r="FC78" s="674"/>
      <c r="FD78" s="674"/>
      <c r="FE78" s="674"/>
      <c r="FF78" s="674"/>
      <c r="FG78" s="674"/>
      <c r="FH78" s="674"/>
      <c r="FI78" s="674"/>
      <c r="FJ78" s="674"/>
      <c r="FK78" s="408"/>
      <c r="FL78" s="408"/>
      <c r="FM78" s="408"/>
      <c r="FN78" s="408"/>
      <c r="FO78" s="408"/>
      <c r="FP78" s="408"/>
      <c r="FQ78" s="408"/>
      <c r="FR78" s="408"/>
      <c r="FS78" s="408"/>
      <c r="FT78" s="408"/>
      <c r="FU78" s="408"/>
      <c r="FV78" s="408"/>
      <c r="FW78" s="408"/>
      <c r="FX78" s="408"/>
      <c r="FY78" s="408"/>
      <c r="FZ78" s="408"/>
      <c r="GA78" s="408"/>
      <c r="GB78" s="408"/>
      <c r="GC78" s="408"/>
      <c r="GD78" s="408"/>
      <c r="GE78" s="408"/>
      <c r="GF78" s="408"/>
      <c r="GG78" s="408"/>
      <c r="GH78" s="408"/>
      <c r="GI78" s="408"/>
      <c r="GJ78" s="674"/>
      <c r="GK78" s="674"/>
      <c r="GL78" s="674"/>
      <c r="GM78" s="674"/>
      <c r="GN78" s="674"/>
      <c r="GO78" s="674"/>
      <c r="GP78" s="674"/>
      <c r="GQ78" s="674"/>
      <c r="GR78" s="674"/>
      <c r="GS78" s="674"/>
      <c r="GT78" s="674"/>
      <c r="GU78" s="674"/>
      <c r="GV78" s="674"/>
      <c r="GW78" s="674"/>
      <c r="GX78" s="674"/>
      <c r="GY78" s="674"/>
      <c r="GZ78" s="674"/>
      <c r="HA78" s="674"/>
      <c r="HB78" s="674"/>
      <c r="HC78" s="674"/>
      <c r="HD78" s="674"/>
      <c r="HE78" s="674"/>
      <c r="HF78" s="674"/>
      <c r="HG78" s="674"/>
      <c r="HH78" s="674"/>
      <c r="HI78" s="674"/>
      <c r="HJ78" s="408"/>
      <c r="HK78" s="408"/>
      <c r="HL78" s="408"/>
      <c r="HM78" s="408"/>
      <c r="HN78" s="408"/>
      <c r="HO78" s="408"/>
      <c r="HP78" s="408"/>
      <c r="HQ78" s="408"/>
      <c r="HR78" s="408"/>
      <c r="HS78" s="408"/>
      <c r="HT78" s="408"/>
      <c r="HU78" s="408"/>
      <c r="HV78" s="408"/>
      <c r="HW78" s="408"/>
      <c r="HX78" s="408"/>
      <c r="HY78" s="408"/>
      <c r="HZ78" s="408"/>
      <c r="IA78" s="408"/>
      <c r="IB78" s="408"/>
      <c r="IC78" s="408"/>
      <c r="ID78" s="675"/>
      <c r="IE78" s="676"/>
      <c r="IF78" s="677"/>
      <c r="IG78" s="677"/>
      <c r="IH78" s="678"/>
      <c r="II78" s="678"/>
      <c r="IJ78" s="678"/>
      <c r="IK78" s="678"/>
      <c r="IL78" s="678"/>
      <c r="IM78" s="678"/>
      <c r="IN78" s="678"/>
      <c r="IO78" s="678"/>
      <c r="IP78" s="678"/>
      <c r="IQ78" s="678"/>
      <c r="IR78" s="678"/>
      <c r="IS78" s="678"/>
      <c r="IT78" s="678"/>
      <c r="IU78" s="678"/>
      <c r="IV78" s="677"/>
      <c r="IW78" s="677"/>
      <c r="IX78" s="677"/>
      <c r="IY78" s="677"/>
      <c r="IZ78" s="677"/>
      <c r="JA78" s="677"/>
      <c r="JB78" s="677"/>
      <c r="JC78" s="677"/>
      <c r="JD78" s="677"/>
      <c r="JE78" s="677"/>
      <c r="JF78" s="677"/>
      <c r="JG78" s="677"/>
      <c r="JH78" s="677"/>
      <c r="JI78" s="677"/>
      <c r="JJ78" s="677"/>
      <c r="JK78" s="677"/>
      <c r="JL78" s="677"/>
      <c r="JM78" s="678"/>
      <c r="JN78" s="678"/>
      <c r="JO78" s="678"/>
      <c r="JP78" s="678"/>
      <c r="JQ78" s="678"/>
      <c r="JR78" s="678"/>
      <c r="JS78" s="678"/>
      <c r="JT78" s="678"/>
      <c r="JU78" s="678"/>
      <c r="JV78" s="678"/>
      <c r="JW78" s="678"/>
      <c r="JX78" s="678"/>
      <c r="JY78" s="678"/>
      <c r="JZ78" s="678"/>
      <c r="KA78" s="678"/>
      <c r="KB78" s="678"/>
      <c r="KC78" s="678"/>
      <c r="KD78" s="678"/>
      <c r="KE78" s="678"/>
      <c r="KF78" s="678"/>
      <c r="KG78" s="678"/>
      <c r="KH78" s="677"/>
      <c r="KI78" s="677"/>
      <c r="KJ78" s="677"/>
      <c r="KK78" s="677"/>
      <c r="KL78" s="677"/>
      <c r="KM78" s="677"/>
      <c r="KN78" s="677"/>
      <c r="KO78" s="677"/>
      <c r="KP78" s="677"/>
      <c r="KQ78" s="677"/>
      <c r="KR78" s="677"/>
      <c r="KS78" s="677"/>
      <c r="KT78" s="677"/>
      <c r="KU78" s="677"/>
      <c r="KV78" s="677"/>
      <c r="KW78" s="677"/>
      <c r="KX78" s="677"/>
      <c r="KY78" s="677"/>
      <c r="KZ78" s="677"/>
      <c r="LA78" s="677"/>
      <c r="LB78" s="678"/>
      <c r="LC78" s="678"/>
      <c r="LD78" s="678"/>
      <c r="LE78" s="678"/>
      <c r="LF78" s="678"/>
      <c r="LG78" s="678"/>
      <c r="LH78" s="678"/>
      <c r="LI78" s="678"/>
      <c r="LJ78" s="678"/>
      <c r="LK78" s="678"/>
      <c r="LL78" s="678"/>
      <c r="LM78" s="678"/>
      <c r="LN78" s="678"/>
      <c r="LO78" s="678"/>
      <c r="LP78" s="678"/>
      <c r="LQ78" s="678"/>
      <c r="LR78" s="678"/>
      <c r="LS78" s="677"/>
      <c r="LT78" s="677"/>
      <c r="LU78" s="677"/>
      <c r="LV78" s="677"/>
      <c r="LW78" s="677"/>
      <c r="LX78" s="677"/>
      <c r="LY78" s="677"/>
      <c r="LZ78" s="677"/>
      <c r="MA78" s="677"/>
      <c r="MB78" s="677"/>
      <c r="MC78" s="677"/>
      <c r="MD78" s="677"/>
      <c r="ME78" s="677"/>
      <c r="MF78" s="677"/>
      <c r="MG78" s="677"/>
      <c r="MH78" s="677"/>
      <c r="MI78" s="677"/>
      <c r="MJ78" s="678"/>
      <c r="MK78" s="678"/>
      <c r="ML78" s="678"/>
      <c r="MM78" s="678"/>
      <c r="MN78" s="678"/>
      <c r="MO78" s="678"/>
      <c r="MP78" s="678"/>
      <c r="MQ78" s="678"/>
      <c r="MR78" s="678"/>
      <c r="MS78" s="678"/>
      <c r="MT78" s="678"/>
      <c r="MU78" s="678"/>
      <c r="MV78" s="678"/>
      <c r="MW78" s="678"/>
      <c r="MX78" s="678"/>
      <c r="MY78" s="678"/>
      <c r="MZ78" s="678"/>
    </row>
    <row r="79" customFormat="false" ht="12.75" hidden="false" customHeight="false" outlineLevel="0" collapsed="false">
      <c r="A79" s="672" t="n">
        <v>71</v>
      </c>
      <c r="B79" s="228" t="inlineStr">
        <f aca="false">'English Scores- Leveled papers'!B77</f>
        <is>
          <t/>
        </is>
      </c>
      <c r="C79" s="228" t="str">
        <f aca="false">IF(D79="","",IF(D79&gt;0.9,"A1",IF(D79&gt;0.8,"A2",IF(D79&gt;0.7,"B1",IF(D79&gt;0.6,"B2",IF(D79&gt;0.5,"C1",IF(D79&gt;0.4,"C2",IF(D79&gt;0.32,"D",IF(D79&gt;0.2,"E1","E2")))))))))</f>
        <v/>
      </c>
      <c r="D79" s="673" t="inlineStr">
        <f aca="false">IF(B79="","",IF(COUNT(F79:MZ79)=0,"",IF(('Cover Sheet'!$AC$6="1st"),(SUM($F79:$AM79)/50),IF(('Cover Sheet'!$AC$6="2nd"),(SUM($AN79:$BW79)/50),IF(('Cover Sheet'!$AC$6="3rd"),(SUM($BX79:$DN79)/50),IF(('Cover Sheet'!$AC$6="4th"),(SUM($DO79:$FJ79)/60),IF(('Cover Sheet'!$AC$6="5th"),(SUM($FK79:HI79)/60),IF((AND('Cover Sheet'!$AC$6="6th",OR('Cover Sheet'!$AC$12="Bombay",'Cover Sheet'!$AC$12="Pune"))),(SUM($HJ79:$JL79)/85),IF((AND('Cover Sheet'!$AC$6="6th",OR('Cover Sheet'!$AC$12="Delhi",'Cover Sheet'!$AC$12="Chennai"))),(SUM($HJ79:$IU79)/60),IF((AND('Cover Sheet'!$AC$6="7th",OR('Cover Sheet'!$AC$12="Bombay",'Cover Sheet'!$AC$12="Pune"))),(SUM($JM79:$LR79)/85),IF((AND('Cover Sheet'!$AC$6="7th",OR('Cover Sheet'!$AC$12="Delhi",'Cover Sheet'!$AC$12="Chennai"))),(SUM($JM79:$LA79)/60),IF(('Cover Sheet'!$AC$6="8th"),(SUM($LS79:$MZ79)/50),"ERROR"))))))))))))</f>
        <is>
          <t/>
        </is>
      </c>
      <c r="E79" s="673" t="inlineStr">
        <f aca="false">IF(COUNT(F79:IC79)=0, "", (SUMIF($F$5:$IC$5,"Yes",F79:IC79)/SUMIF('Math Scores'!$F$5:$IC$5,"Yes",'Math Scores'!$F$2:$IC$2)))</f>
        <is>
          <t/>
        </is>
      </c>
      <c r="F79" s="408"/>
      <c r="G79" s="408"/>
      <c r="H79" s="408"/>
      <c r="I79" s="408"/>
      <c r="J79" s="408"/>
      <c r="K79" s="408"/>
      <c r="L79" s="408"/>
      <c r="M79" s="408"/>
      <c r="N79" s="408"/>
      <c r="O79" s="408"/>
      <c r="P79" s="408"/>
      <c r="Q79" s="408"/>
      <c r="R79" s="408"/>
      <c r="S79" s="408"/>
      <c r="T79" s="408"/>
      <c r="U79" s="408"/>
      <c r="V79" s="408"/>
      <c r="W79" s="674"/>
      <c r="X79" s="674"/>
      <c r="Y79" s="674"/>
      <c r="Z79" s="674"/>
      <c r="AA79" s="674"/>
      <c r="AB79" s="674"/>
      <c r="AC79" s="674"/>
      <c r="AD79" s="674"/>
      <c r="AE79" s="674"/>
      <c r="AF79" s="674"/>
      <c r="AG79" s="674"/>
      <c r="AH79" s="674"/>
      <c r="AI79" s="674"/>
      <c r="AJ79" s="674"/>
      <c r="AK79" s="674"/>
      <c r="AL79" s="674"/>
      <c r="AM79" s="674"/>
      <c r="AN79" s="408"/>
      <c r="AO79" s="408"/>
      <c r="AP79" s="408"/>
      <c r="AQ79" s="408"/>
      <c r="AR79" s="408"/>
      <c r="AS79" s="408"/>
      <c r="AT79" s="408"/>
      <c r="AU79" s="408"/>
      <c r="AV79" s="408"/>
      <c r="AW79" s="408"/>
      <c r="AX79" s="408"/>
      <c r="AY79" s="408"/>
      <c r="AZ79" s="408"/>
      <c r="BA79" s="408"/>
      <c r="BB79" s="408"/>
      <c r="BC79" s="408"/>
      <c r="BD79" s="408"/>
      <c r="BE79" s="674"/>
      <c r="BF79" s="674"/>
      <c r="BG79" s="674"/>
      <c r="BH79" s="674"/>
      <c r="BI79" s="674"/>
      <c r="BJ79" s="674"/>
      <c r="BK79" s="674"/>
      <c r="BL79" s="674"/>
      <c r="BM79" s="674"/>
      <c r="BN79" s="674"/>
      <c r="BO79" s="674"/>
      <c r="BP79" s="674"/>
      <c r="BQ79" s="674"/>
      <c r="BR79" s="674"/>
      <c r="BS79" s="674"/>
      <c r="BT79" s="674"/>
      <c r="BU79" s="674"/>
      <c r="BV79" s="674"/>
      <c r="BW79" s="674"/>
      <c r="BX79" s="408"/>
      <c r="BY79" s="408"/>
      <c r="BZ79" s="408"/>
      <c r="CA79" s="408"/>
      <c r="CB79" s="408"/>
      <c r="CC79" s="408"/>
      <c r="CD79" s="408"/>
      <c r="CE79" s="408"/>
      <c r="CF79" s="408"/>
      <c r="CG79" s="408"/>
      <c r="CH79" s="408"/>
      <c r="CI79" s="408"/>
      <c r="CJ79" s="408"/>
      <c r="CK79" s="408"/>
      <c r="CL79" s="408"/>
      <c r="CM79" s="408"/>
      <c r="CN79" s="408"/>
      <c r="CO79" s="408"/>
      <c r="CP79" s="408"/>
      <c r="CQ79" s="408"/>
      <c r="CR79" s="674"/>
      <c r="CS79" s="674"/>
      <c r="CT79" s="674"/>
      <c r="CU79" s="674"/>
      <c r="CV79" s="674"/>
      <c r="CW79" s="674"/>
      <c r="CX79" s="674"/>
      <c r="CY79" s="674"/>
      <c r="CZ79" s="674"/>
      <c r="DA79" s="674"/>
      <c r="DB79" s="674"/>
      <c r="DC79" s="674"/>
      <c r="DD79" s="674"/>
      <c r="DE79" s="674"/>
      <c r="DF79" s="674"/>
      <c r="DG79" s="674"/>
      <c r="DH79" s="674"/>
      <c r="DI79" s="674"/>
      <c r="DJ79" s="674"/>
      <c r="DK79" s="674"/>
      <c r="DL79" s="674"/>
      <c r="DM79" s="674"/>
      <c r="DN79" s="674"/>
      <c r="DO79" s="408"/>
      <c r="DP79" s="408"/>
      <c r="DQ79" s="408"/>
      <c r="DR79" s="408"/>
      <c r="DS79" s="408"/>
      <c r="DT79" s="408"/>
      <c r="DU79" s="408"/>
      <c r="DV79" s="408"/>
      <c r="DW79" s="408"/>
      <c r="DX79" s="408"/>
      <c r="DY79" s="408"/>
      <c r="DZ79" s="408"/>
      <c r="EA79" s="408"/>
      <c r="EB79" s="408"/>
      <c r="EC79" s="408"/>
      <c r="ED79" s="408"/>
      <c r="EE79" s="408"/>
      <c r="EF79" s="408"/>
      <c r="EG79" s="408"/>
      <c r="EH79" s="408"/>
      <c r="EI79" s="408"/>
      <c r="EJ79" s="408"/>
      <c r="EK79" s="408"/>
      <c r="EL79" s="408"/>
      <c r="EM79" s="408"/>
      <c r="EN79" s="408"/>
      <c r="EO79" s="674"/>
      <c r="EP79" s="674"/>
      <c r="EQ79" s="674"/>
      <c r="ER79" s="674"/>
      <c r="ES79" s="674"/>
      <c r="ET79" s="674"/>
      <c r="EU79" s="674"/>
      <c r="EV79" s="674"/>
      <c r="EW79" s="674"/>
      <c r="EX79" s="674"/>
      <c r="EY79" s="674"/>
      <c r="EZ79" s="674"/>
      <c r="FA79" s="674"/>
      <c r="FB79" s="674"/>
      <c r="FC79" s="674"/>
      <c r="FD79" s="674"/>
      <c r="FE79" s="674"/>
      <c r="FF79" s="674"/>
      <c r="FG79" s="674"/>
      <c r="FH79" s="674"/>
      <c r="FI79" s="674"/>
      <c r="FJ79" s="674"/>
      <c r="FK79" s="408"/>
      <c r="FL79" s="408"/>
      <c r="FM79" s="408"/>
      <c r="FN79" s="408"/>
      <c r="FO79" s="408"/>
      <c r="FP79" s="408"/>
      <c r="FQ79" s="408"/>
      <c r="FR79" s="408"/>
      <c r="FS79" s="408"/>
      <c r="FT79" s="408"/>
      <c r="FU79" s="408"/>
      <c r="FV79" s="408"/>
      <c r="FW79" s="408"/>
      <c r="FX79" s="408"/>
      <c r="FY79" s="408"/>
      <c r="FZ79" s="408"/>
      <c r="GA79" s="408"/>
      <c r="GB79" s="408"/>
      <c r="GC79" s="408"/>
      <c r="GD79" s="408"/>
      <c r="GE79" s="408"/>
      <c r="GF79" s="408"/>
      <c r="GG79" s="408"/>
      <c r="GH79" s="408"/>
      <c r="GI79" s="408"/>
      <c r="GJ79" s="674"/>
      <c r="GK79" s="674"/>
      <c r="GL79" s="674"/>
      <c r="GM79" s="674"/>
      <c r="GN79" s="674"/>
      <c r="GO79" s="674"/>
      <c r="GP79" s="674"/>
      <c r="GQ79" s="674"/>
      <c r="GR79" s="674"/>
      <c r="GS79" s="674"/>
      <c r="GT79" s="674"/>
      <c r="GU79" s="674"/>
      <c r="GV79" s="674"/>
      <c r="GW79" s="674"/>
      <c r="GX79" s="674"/>
      <c r="GY79" s="674"/>
      <c r="GZ79" s="674"/>
      <c r="HA79" s="674"/>
      <c r="HB79" s="674"/>
      <c r="HC79" s="674"/>
      <c r="HD79" s="674"/>
      <c r="HE79" s="674"/>
      <c r="HF79" s="674"/>
      <c r="HG79" s="674"/>
      <c r="HH79" s="674"/>
      <c r="HI79" s="674"/>
      <c r="HJ79" s="408"/>
      <c r="HK79" s="408"/>
      <c r="HL79" s="408"/>
      <c r="HM79" s="408"/>
      <c r="HN79" s="408"/>
      <c r="HO79" s="408"/>
      <c r="HP79" s="408"/>
      <c r="HQ79" s="408"/>
      <c r="HR79" s="408"/>
      <c r="HS79" s="408"/>
      <c r="HT79" s="408"/>
      <c r="HU79" s="408"/>
      <c r="HV79" s="408"/>
      <c r="HW79" s="408"/>
      <c r="HX79" s="408"/>
      <c r="HY79" s="408"/>
      <c r="HZ79" s="408"/>
      <c r="IA79" s="408"/>
      <c r="IB79" s="408"/>
      <c r="IC79" s="408"/>
      <c r="ID79" s="675"/>
      <c r="IE79" s="676"/>
      <c r="IF79" s="677"/>
      <c r="IG79" s="677"/>
      <c r="IH79" s="678"/>
      <c r="II79" s="678"/>
      <c r="IJ79" s="678"/>
      <c r="IK79" s="678"/>
      <c r="IL79" s="678"/>
      <c r="IM79" s="678"/>
      <c r="IN79" s="678"/>
      <c r="IO79" s="678"/>
      <c r="IP79" s="678"/>
      <c r="IQ79" s="678"/>
      <c r="IR79" s="678"/>
      <c r="IS79" s="678"/>
      <c r="IT79" s="678"/>
      <c r="IU79" s="678"/>
      <c r="IV79" s="677"/>
      <c r="IW79" s="677"/>
      <c r="IX79" s="677"/>
      <c r="IY79" s="677"/>
      <c r="IZ79" s="677"/>
      <c r="JA79" s="677"/>
      <c r="JB79" s="677"/>
      <c r="JC79" s="677"/>
      <c r="JD79" s="677"/>
      <c r="JE79" s="677"/>
      <c r="JF79" s="677"/>
      <c r="JG79" s="677"/>
      <c r="JH79" s="677"/>
      <c r="JI79" s="677"/>
      <c r="JJ79" s="677"/>
      <c r="JK79" s="677"/>
      <c r="JL79" s="677"/>
      <c r="JM79" s="678"/>
      <c r="JN79" s="678"/>
      <c r="JO79" s="678"/>
      <c r="JP79" s="678"/>
      <c r="JQ79" s="678"/>
      <c r="JR79" s="678"/>
      <c r="JS79" s="678"/>
      <c r="JT79" s="678"/>
      <c r="JU79" s="678"/>
      <c r="JV79" s="678"/>
      <c r="JW79" s="678"/>
      <c r="JX79" s="678"/>
      <c r="JY79" s="678"/>
      <c r="JZ79" s="678"/>
      <c r="KA79" s="678"/>
      <c r="KB79" s="678"/>
      <c r="KC79" s="678"/>
      <c r="KD79" s="678"/>
      <c r="KE79" s="678"/>
      <c r="KF79" s="678"/>
      <c r="KG79" s="678"/>
      <c r="KH79" s="677"/>
      <c r="KI79" s="677"/>
      <c r="KJ79" s="677"/>
      <c r="KK79" s="677"/>
      <c r="KL79" s="677"/>
      <c r="KM79" s="677"/>
      <c r="KN79" s="677"/>
      <c r="KO79" s="677"/>
      <c r="KP79" s="677"/>
      <c r="KQ79" s="677"/>
      <c r="KR79" s="677"/>
      <c r="KS79" s="677"/>
      <c r="KT79" s="677"/>
      <c r="KU79" s="677"/>
      <c r="KV79" s="677"/>
      <c r="KW79" s="677"/>
      <c r="KX79" s="677"/>
      <c r="KY79" s="677"/>
      <c r="KZ79" s="677"/>
      <c r="LA79" s="677"/>
      <c r="LB79" s="678"/>
      <c r="LC79" s="678"/>
      <c r="LD79" s="678"/>
      <c r="LE79" s="678"/>
      <c r="LF79" s="678"/>
      <c r="LG79" s="678"/>
      <c r="LH79" s="678"/>
      <c r="LI79" s="678"/>
      <c r="LJ79" s="678"/>
      <c r="LK79" s="678"/>
      <c r="LL79" s="678"/>
      <c r="LM79" s="678"/>
      <c r="LN79" s="678"/>
      <c r="LO79" s="678"/>
      <c r="LP79" s="678"/>
      <c r="LQ79" s="678"/>
      <c r="LR79" s="678"/>
      <c r="LS79" s="677"/>
      <c r="LT79" s="677"/>
      <c r="LU79" s="677"/>
      <c r="LV79" s="677"/>
      <c r="LW79" s="677"/>
      <c r="LX79" s="677"/>
      <c r="LY79" s="677"/>
      <c r="LZ79" s="677"/>
      <c r="MA79" s="677"/>
      <c r="MB79" s="677"/>
      <c r="MC79" s="677"/>
      <c r="MD79" s="677"/>
      <c r="ME79" s="677"/>
      <c r="MF79" s="677"/>
      <c r="MG79" s="677"/>
      <c r="MH79" s="677"/>
      <c r="MI79" s="677"/>
      <c r="MJ79" s="678"/>
      <c r="MK79" s="678"/>
      <c r="ML79" s="678"/>
      <c r="MM79" s="678"/>
      <c r="MN79" s="678"/>
      <c r="MO79" s="678"/>
      <c r="MP79" s="678"/>
      <c r="MQ79" s="678"/>
      <c r="MR79" s="678"/>
      <c r="MS79" s="678"/>
      <c r="MT79" s="678"/>
      <c r="MU79" s="678"/>
      <c r="MV79" s="678"/>
      <c r="MW79" s="678"/>
      <c r="MX79" s="678"/>
      <c r="MY79" s="678"/>
      <c r="MZ79" s="678"/>
    </row>
    <row r="80" customFormat="false" ht="12.75" hidden="false" customHeight="false" outlineLevel="0" collapsed="false">
      <c r="A80" s="672" t="n">
        <v>72</v>
      </c>
      <c r="B80" s="228" t="inlineStr">
        <f aca="false">'English Scores- Leveled papers'!B78</f>
        <is>
          <t/>
        </is>
      </c>
      <c r="C80" s="228" t="str">
        <f aca="false">IF(D80="","",IF(D80&gt;0.9,"A1",IF(D80&gt;0.8,"A2",IF(D80&gt;0.7,"B1",IF(D80&gt;0.6,"B2",IF(D80&gt;0.5,"C1",IF(D80&gt;0.4,"C2",IF(D80&gt;0.32,"D",IF(D80&gt;0.2,"E1","E2")))))))))</f>
        <v/>
      </c>
      <c r="D80" s="673" t="inlineStr">
        <f aca="false">IF(B80="","",IF(COUNT(F80:MZ80)=0,"",IF(('Cover Sheet'!$AC$6="1st"),(SUM($F80:$AM80)/50),IF(('Cover Sheet'!$AC$6="2nd"),(SUM($AN80:$BW80)/50),IF(('Cover Sheet'!$AC$6="3rd"),(SUM($BX80:$DN80)/50),IF(('Cover Sheet'!$AC$6="4th"),(SUM($DO80:$FJ80)/60),IF(('Cover Sheet'!$AC$6="5th"),(SUM($FK80:HI80)/60),IF((AND('Cover Sheet'!$AC$6="6th",OR('Cover Sheet'!$AC$12="Bombay",'Cover Sheet'!$AC$12="Pune"))),(SUM($HJ80:$JL80)/85),IF((AND('Cover Sheet'!$AC$6="6th",OR('Cover Sheet'!$AC$12="Delhi",'Cover Sheet'!$AC$12="Chennai"))),(SUM($HJ80:$IU80)/60),IF((AND('Cover Sheet'!$AC$6="7th",OR('Cover Sheet'!$AC$12="Bombay",'Cover Sheet'!$AC$12="Pune"))),(SUM($JM80:$LR80)/85),IF((AND('Cover Sheet'!$AC$6="7th",OR('Cover Sheet'!$AC$12="Delhi",'Cover Sheet'!$AC$12="Chennai"))),(SUM($JM80:$LA80)/60),IF(('Cover Sheet'!$AC$6="8th"),(SUM($LS80:$MZ80)/50),"ERROR"))))))))))))</f>
        <is>
          <t/>
        </is>
      </c>
      <c r="E80" s="673" t="inlineStr">
        <f aca="false">IF(COUNT(F80:IC80)=0, "", (SUMIF($F$5:$IC$5,"Yes",F80:IC80)/SUMIF('Math Scores'!$F$5:$IC$5,"Yes",'Math Scores'!$F$2:$IC$2)))</f>
        <is>
          <t/>
        </is>
      </c>
      <c r="F80" s="408"/>
      <c r="G80" s="408"/>
      <c r="H80" s="408"/>
      <c r="I80" s="408"/>
      <c r="J80" s="408"/>
      <c r="K80" s="408"/>
      <c r="L80" s="408"/>
      <c r="M80" s="408"/>
      <c r="N80" s="408"/>
      <c r="O80" s="408"/>
      <c r="P80" s="408"/>
      <c r="Q80" s="408"/>
      <c r="R80" s="408"/>
      <c r="S80" s="408"/>
      <c r="T80" s="408"/>
      <c r="U80" s="408"/>
      <c r="V80" s="408"/>
      <c r="W80" s="674"/>
      <c r="X80" s="674"/>
      <c r="Y80" s="674"/>
      <c r="Z80" s="674"/>
      <c r="AA80" s="674"/>
      <c r="AB80" s="674"/>
      <c r="AC80" s="674"/>
      <c r="AD80" s="674"/>
      <c r="AE80" s="674"/>
      <c r="AF80" s="674"/>
      <c r="AG80" s="674"/>
      <c r="AH80" s="674"/>
      <c r="AI80" s="674"/>
      <c r="AJ80" s="674"/>
      <c r="AK80" s="674"/>
      <c r="AL80" s="674"/>
      <c r="AM80" s="674"/>
      <c r="AN80" s="408"/>
      <c r="AO80" s="408"/>
      <c r="AP80" s="408"/>
      <c r="AQ80" s="408"/>
      <c r="AR80" s="408"/>
      <c r="AS80" s="408"/>
      <c r="AT80" s="408"/>
      <c r="AU80" s="408"/>
      <c r="AV80" s="408"/>
      <c r="AW80" s="408"/>
      <c r="AX80" s="408"/>
      <c r="AY80" s="408"/>
      <c r="AZ80" s="408"/>
      <c r="BA80" s="408"/>
      <c r="BB80" s="408"/>
      <c r="BC80" s="408"/>
      <c r="BD80" s="408"/>
      <c r="BE80" s="674"/>
      <c r="BF80" s="674"/>
      <c r="BG80" s="674"/>
      <c r="BH80" s="674"/>
      <c r="BI80" s="674"/>
      <c r="BJ80" s="674"/>
      <c r="BK80" s="674"/>
      <c r="BL80" s="674"/>
      <c r="BM80" s="674"/>
      <c r="BN80" s="674"/>
      <c r="BO80" s="674"/>
      <c r="BP80" s="674"/>
      <c r="BQ80" s="674"/>
      <c r="BR80" s="674"/>
      <c r="BS80" s="674"/>
      <c r="BT80" s="674"/>
      <c r="BU80" s="674"/>
      <c r="BV80" s="674"/>
      <c r="BW80" s="674"/>
      <c r="BX80" s="408"/>
      <c r="BY80" s="408"/>
      <c r="BZ80" s="408"/>
      <c r="CA80" s="408"/>
      <c r="CB80" s="408"/>
      <c r="CC80" s="408"/>
      <c r="CD80" s="408"/>
      <c r="CE80" s="408"/>
      <c r="CF80" s="408"/>
      <c r="CG80" s="408"/>
      <c r="CH80" s="408"/>
      <c r="CI80" s="408"/>
      <c r="CJ80" s="408"/>
      <c r="CK80" s="408"/>
      <c r="CL80" s="408"/>
      <c r="CM80" s="408"/>
      <c r="CN80" s="408"/>
      <c r="CO80" s="408"/>
      <c r="CP80" s="408"/>
      <c r="CQ80" s="408"/>
      <c r="CR80" s="674"/>
      <c r="CS80" s="674"/>
      <c r="CT80" s="674"/>
      <c r="CU80" s="674"/>
      <c r="CV80" s="674"/>
      <c r="CW80" s="674"/>
      <c r="CX80" s="674"/>
      <c r="CY80" s="674"/>
      <c r="CZ80" s="674"/>
      <c r="DA80" s="674"/>
      <c r="DB80" s="674"/>
      <c r="DC80" s="674"/>
      <c r="DD80" s="674"/>
      <c r="DE80" s="674"/>
      <c r="DF80" s="674"/>
      <c r="DG80" s="674"/>
      <c r="DH80" s="674"/>
      <c r="DI80" s="674"/>
      <c r="DJ80" s="674"/>
      <c r="DK80" s="674"/>
      <c r="DL80" s="674"/>
      <c r="DM80" s="674"/>
      <c r="DN80" s="674"/>
      <c r="DO80" s="408"/>
      <c r="DP80" s="408"/>
      <c r="DQ80" s="408"/>
      <c r="DR80" s="408"/>
      <c r="DS80" s="408"/>
      <c r="DT80" s="408"/>
      <c r="DU80" s="408"/>
      <c r="DV80" s="408"/>
      <c r="DW80" s="408"/>
      <c r="DX80" s="408"/>
      <c r="DY80" s="408"/>
      <c r="DZ80" s="408"/>
      <c r="EA80" s="408"/>
      <c r="EB80" s="408"/>
      <c r="EC80" s="408"/>
      <c r="ED80" s="408"/>
      <c r="EE80" s="408"/>
      <c r="EF80" s="408"/>
      <c r="EG80" s="408"/>
      <c r="EH80" s="408"/>
      <c r="EI80" s="408"/>
      <c r="EJ80" s="408"/>
      <c r="EK80" s="408"/>
      <c r="EL80" s="408"/>
      <c r="EM80" s="408"/>
      <c r="EN80" s="408"/>
      <c r="EO80" s="674"/>
      <c r="EP80" s="674"/>
      <c r="EQ80" s="674"/>
      <c r="ER80" s="674"/>
      <c r="ES80" s="674"/>
      <c r="ET80" s="674"/>
      <c r="EU80" s="674"/>
      <c r="EV80" s="674"/>
      <c r="EW80" s="674"/>
      <c r="EX80" s="674"/>
      <c r="EY80" s="674"/>
      <c r="EZ80" s="674"/>
      <c r="FA80" s="674"/>
      <c r="FB80" s="674"/>
      <c r="FC80" s="674"/>
      <c r="FD80" s="674"/>
      <c r="FE80" s="674"/>
      <c r="FF80" s="674"/>
      <c r="FG80" s="674"/>
      <c r="FH80" s="674"/>
      <c r="FI80" s="674"/>
      <c r="FJ80" s="674"/>
      <c r="FK80" s="408"/>
      <c r="FL80" s="408"/>
      <c r="FM80" s="408"/>
      <c r="FN80" s="408"/>
      <c r="FO80" s="408"/>
      <c r="FP80" s="408"/>
      <c r="FQ80" s="408"/>
      <c r="FR80" s="408"/>
      <c r="FS80" s="408"/>
      <c r="FT80" s="408"/>
      <c r="FU80" s="408"/>
      <c r="FV80" s="408"/>
      <c r="FW80" s="408"/>
      <c r="FX80" s="408"/>
      <c r="FY80" s="408"/>
      <c r="FZ80" s="408"/>
      <c r="GA80" s="408"/>
      <c r="GB80" s="408"/>
      <c r="GC80" s="408"/>
      <c r="GD80" s="408"/>
      <c r="GE80" s="408"/>
      <c r="GF80" s="408"/>
      <c r="GG80" s="408"/>
      <c r="GH80" s="408"/>
      <c r="GI80" s="408"/>
      <c r="GJ80" s="674"/>
      <c r="GK80" s="674"/>
      <c r="GL80" s="674"/>
      <c r="GM80" s="674"/>
      <c r="GN80" s="674"/>
      <c r="GO80" s="674"/>
      <c r="GP80" s="674"/>
      <c r="GQ80" s="674"/>
      <c r="GR80" s="674"/>
      <c r="GS80" s="674"/>
      <c r="GT80" s="674"/>
      <c r="GU80" s="674"/>
      <c r="GV80" s="674"/>
      <c r="GW80" s="674"/>
      <c r="GX80" s="674"/>
      <c r="GY80" s="674"/>
      <c r="GZ80" s="674"/>
      <c r="HA80" s="674"/>
      <c r="HB80" s="674"/>
      <c r="HC80" s="674"/>
      <c r="HD80" s="674"/>
      <c r="HE80" s="674"/>
      <c r="HF80" s="674"/>
      <c r="HG80" s="674"/>
      <c r="HH80" s="674"/>
      <c r="HI80" s="674"/>
      <c r="HJ80" s="408"/>
      <c r="HK80" s="408"/>
      <c r="HL80" s="408"/>
      <c r="HM80" s="408"/>
      <c r="HN80" s="408"/>
      <c r="HO80" s="408"/>
      <c r="HP80" s="408"/>
      <c r="HQ80" s="408"/>
      <c r="HR80" s="408"/>
      <c r="HS80" s="408"/>
      <c r="HT80" s="408"/>
      <c r="HU80" s="408"/>
      <c r="HV80" s="408"/>
      <c r="HW80" s="408"/>
      <c r="HX80" s="408"/>
      <c r="HY80" s="408"/>
      <c r="HZ80" s="408"/>
      <c r="IA80" s="408"/>
      <c r="IB80" s="408"/>
      <c r="IC80" s="408"/>
      <c r="ID80" s="675"/>
      <c r="IE80" s="676"/>
      <c r="IF80" s="677"/>
      <c r="IG80" s="677"/>
      <c r="IH80" s="678"/>
      <c r="II80" s="678"/>
      <c r="IJ80" s="678"/>
      <c r="IK80" s="678"/>
      <c r="IL80" s="678"/>
      <c r="IM80" s="678"/>
      <c r="IN80" s="678"/>
      <c r="IO80" s="678"/>
      <c r="IP80" s="678"/>
      <c r="IQ80" s="678"/>
      <c r="IR80" s="678"/>
      <c r="IS80" s="678"/>
      <c r="IT80" s="678"/>
      <c r="IU80" s="678"/>
      <c r="IV80" s="677"/>
      <c r="IW80" s="677"/>
      <c r="IX80" s="677"/>
      <c r="IY80" s="677"/>
      <c r="IZ80" s="677"/>
      <c r="JA80" s="677"/>
      <c r="JB80" s="677"/>
      <c r="JC80" s="677"/>
      <c r="JD80" s="677"/>
      <c r="JE80" s="677"/>
      <c r="JF80" s="677"/>
      <c r="JG80" s="677"/>
      <c r="JH80" s="677"/>
      <c r="JI80" s="677"/>
      <c r="JJ80" s="677"/>
      <c r="JK80" s="677"/>
      <c r="JL80" s="677"/>
      <c r="JM80" s="678"/>
      <c r="JN80" s="678"/>
      <c r="JO80" s="678"/>
      <c r="JP80" s="678"/>
      <c r="JQ80" s="678"/>
      <c r="JR80" s="678"/>
      <c r="JS80" s="678"/>
      <c r="JT80" s="678"/>
      <c r="JU80" s="678"/>
      <c r="JV80" s="678"/>
      <c r="JW80" s="678"/>
      <c r="JX80" s="678"/>
      <c r="JY80" s="678"/>
      <c r="JZ80" s="678"/>
      <c r="KA80" s="678"/>
      <c r="KB80" s="678"/>
      <c r="KC80" s="678"/>
      <c r="KD80" s="678"/>
      <c r="KE80" s="678"/>
      <c r="KF80" s="678"/>
      <c r="KG80" s="678"/>
      <c r="KH80" s="677"/>
      <c r="KI80" s="677"/>
      <c r="KJ80" s="677"/>
      <c r="KK80" s="677"/>
      <c r="KL80" s="677"/>
      <c r="KM80" s="677"/>
      <c r="KN80" s="677"/>
      <c r="KO80" s="677"/>
      <c r="KP80" s="677"/>
      <c r="KQ80" s="677"/>
      <c r="KR80" s="677"/>
      <c r="KS80" s="677"/>
      <c r="KT80" s="677"/>
      <c r="KU80" s="677"/>
      <c r="KV80" s="677"/>
      <c r="KW80" s="677"/>
      <c r="KX80" s="677"/>
      <c r="KY80" s="677"/>
      <c r="KZ80" s="677"/>
      <c r="LA80" s="677"/>
      <c r="LB80" s="678"/>
      <c r="LC80" s="678"/>
      <c r="LD80" s="678"/>
      <c r="LE80" s="678"/>
      <c r="LF80" s="678"/>
      <c r="LG80" s="678"/>
      <c r="LH80" s="678"/>
      <c r="LI80" s="678"/>
      <c r="LJ80" s="678"/>
      <c r="LK80" s="678"/>
      <c r="LL80" s="678"/>
      <c r="LM80" s="678"/>
      <c r="LN80" s="678"/>
      <c r="LO80" s="678"/>
      <c r="LP80" s="678"/>
      <c r="LQ80" s="678"/>
      <c r="LR80" s="678"/>
      <c r="LS80" s="677"/>
      <c r="LT80" s="677"/>
      <c r="LU80" s="677"/>
      <c r="LV80" s="677"/>
      <c r="LW80" s="677"/>
      <c r="LX80" s="677"/>
      <c r="LY80" s="677"/>
      <c r="LZ80" s="677"/>
      <c r="MA80" s="677"/>
      <c r="MB80" s="677"/>
      <c r="MC80" s="677"/>
      <c r="MD80" s="677"/>
      <c r="ME80" s="677"/>
      <c r="MF80" s="677"/>
      <c r="MG80" s="677"/>
      <c r="MH80" s="677"/>
      <c r="MI80" s="677"/>
      <c r="MJ80" s="678"/>
      <c r="MK80" s="678"/>
      <c r="ML80" s="678"/>
      <c r="MM80" s="678"/>
      <c r="MN80" s="678"/>
      <c r="MO80" s="678"/>
      <c r="MP80" s="678"/>
      <c r="MQ80" s="678"/>
      <c r="MR80" s="678"/>
      <c r="MS80" s="678"/>
      <c r="MT80" s="678"/>
      <c r="MU80" s="678"/>
      <c r="MV80" s="678"/>
      <c r="MW80" s="678"/>
      <c r="MX80" s="678"/>
      <c r="MY80" s="678"/>
      <c r="MZ80" s="678"/>
    </row>
    <row r="81" customFormat="false" ht="12.75" hidden="false" customHeight="false" outlineLevel="0" collapsed="false">
      <c r="A81" s="672" t="n">
        <v>73</v>
      </c>
      <c r="B81" s="228" t="inlineStr">
        <f aca="false">'English Scores- Leveled papers'!B79</f>
        <is>
          <t/>
        </is>
      </c>
      <c r="C81" s="228" t="str">
        <f aca="false">IF(D81="","",IF(D81&gt;0.9,"A1",IF(D81&gt;0.8,"A2",IF(D81&gt;0.7,"B1",IF(D81&gt;0.6,"B2",IF(D81&gt;0.5,"C1",IF(D81&gt;0.4,"C2",IF(D81&gt;0.32,"D",IF(D81&gt;0.2,"E1","E2")))))))))</f>
        <v/>
      </c>
      <c r="D81" s="673" t="inlineStr">
        <f aca="false">IF(B81="","",IF(COUNT(F81:MZ81)=0,"",IF(('Cover Sheet'!$AC$6="1st"),(SUM($F81:$AM81)/50),IF(('Cover Sheet'!$AC$6="2nd"),(SUM($AN81:$BW81)/50),IF(('Cover Sheet'!$AC$6="3rd"),(SUM($BX81:$DN81)/50),IF(('Cover Sheet'!$AC$6="4th"),(SUM($DO81:$FJ81)/60),IF(('Cover Sheet'!$AC$6="5th"),(SUM($FK81:HI81)/60),IF((AND('Cover Sheet'!$AC$6="6th",OR('Cover Sheet'!$AC$12="Bombay",'Cover Sheet'!$AC$12="Pune"))),(SUM($HJ81:$JL81)/85),IF((AND('Cover Sheet'!$AC$6="6th",OR('Cover Sheet'!$AC$12="Delhi",'Cover Sheet'!$AC$12="Chennai"))),(SUM($HJ81:$IU81)/60),IF((AND('Cover Sheet'!$AC$6="7th",OR('Cover Sheet'!$AC$12="Bombay",'Cover Sheet'!$AC$12="Pune"))),(SUM($JM81:$LR81)/85),IF((AND('Cover Sheet'!$AC$6="7th",OR('Cover Sheet'!$AC$12="Delhi",'Cover Sheet'!$AC$12="Chennai"))),(SUM($JM81:$LA81)/60),IF(('Cover Sheet'!$AC$6="8th"),(SUM($LS81:$MZ81)/50),"ERROR"))))))))))))</f>
        <is>
          <t/>
        </is>
      </c>
      <c r="E81" s="673" t="inlineStr">
        <f aca="false">IF(COUNT(F81:IC81)=0, "", (SUMIF($F$5:$IC$5,"Yes",F81:IC81)/SUMIF('Math Scores'!$F$5:$IC$5,"Yes",'Math Scores'!$F$2:$IC$2)))</f>
        <is>
          <t/>
        </is>
      </c>
      <c r="F81" s="408"/>
      <c r="G81" s="408"/>
      <c r="H81" s="408"/>
      <c r="I81" s="408"/>
      <c r="J81" s="408"/>
      <c r="K81" s="408"/>
      <c r="L81" s="408"/>
      <c r="M81" s="408"/>
      <c r="N81" s="408"/>
      <c r="O81" s="408"/>
      <c r="P81" s="408"/>
      <c r="Q81" s="408"/>
      <c r="R81" s="408"/>
      <c r="S81" s="408"/>
      <c r="T81" s="408"/>
      <c r="U81" s="408"/>
      <c r="V81" s="408"/>
      <c r="W81" s="674"/>
      <c r="X81" s="674"/>
      <c r="Y81" s="674"/>
      <c r="Z81" s="674"/>
      <c r="AA81" s="674"/>
      <c r="AB81" s="674"/>
      <c r="AC81" s="674"/>
      <c r="AD81" s="674"/>
      <c r="AE81" s="674"/>
      <c r="AF81" s="674"/>
      <c r="AG81" s="674"/>
      <c r="AH81" s="674"/>
      <c r="AI81" s="674"/>
      <c r="AJ81" s="674"/>
      <c r="AK81" s="674"/>
      <c r="AL81" s="674"/>
      <c r="AM81" s="674"/>
      <c r="AN81" s="408"/>
      <c r="AO81" s="408"/>
      <c r="AP81" s="408"/>
      <c r="AQ81" s="408"/>
      <c r="AR81" s="408"/>
      <c r="AS81" s="408"/>
      <c r="AT81" s="408"/>
      <c r="AU81" s="408"/>
      <c r="AV81" s="408"/>
      <c r="AW81" s="408"/>
      <c r="AX81" s="408"/>
      <c r="AY81" s="408"/>
      <c r="AZ81" s="408"/>
      <c r="BA81" s="408"/>
      <c r="BB81" s="408"/>
      <c r="BC81" s="408"/>
      <c r="BD81" s="408"/>
      <c r="BE81" s="674"/>
      <c r="BF81" s="674"/>
      <c r="BG81" s="674"/>
      <c r="BH81" s="674"/>
      <c r="BI81" s="674"/>
      <c r="BJ81" s="674"/>
      <c r="BK81" s="674"/>
      <c r="BL81" s="674"/>
      <c r="BM81" s="674"/>
      <c r="BN81" s="674"/>
      <c r="BO81" s="674"/>
      <c r="BP81" s="674"/>
      <c r="BQ81" s="674"/>
      <c r="BR81" s="674"/>
      <c r="BS81" s="674"/>
      <c r="BT81" s="674"/>
      <c r="BU81" s="674"/>
      <c r="BV81" s="674"/>
      <c r="BW81" s="674"/>
      <c r="BX81" s="408"/>
      <c r="BY81" s="408"/>
      <c r="BZ81" s="408"/>
      <c r="CA81" s="408"/>
      <c r="CB81" s="408"/>
      <c r="CC81" s="408"/>
      <c r="CD81" s="408"/>
      <c r="CE81" s="408"/>
      <c r="CF81" s="408"/>
      <c r="CG81" s="408"/>
      <c r="CH81" s="408"/>
      <c r="CI81" s="408"/>
      <c r="CJ81" s="408"/>
      <c r="CK81" s="408"/>
      <c r="CL81" s="408"/>
      <c r="CM81" s="408"/>
      <c r="CN81" s="408"/>
      <c r="CO81" s="408"/>
      <c r="CP81" s="408"/>
      <c r="CQ81" s="408"/>
      <c r="CR81" s="674"/>
      <c r="CS81" s="674"/>
      <c r="CT81" s="674"/>
      <c r="CU81" s="674"/>
      <c r="CV81" s="674"/>
      <c r="CW81" s="674"/>
      <c r="CX81" s="674"/>
      <c r="CY81" s="674"/>
      <c r="CZ81" s="674"/>
      <c r="DA81" s="674"/>
      <c r="DB81" s="674"/>
      <c r="DC81" s="674"/>
      <c r="DD81" s="674"/>
      <c r="DE81" s="674"/>
      <c r="DF81" s="674"/>
      <c r="DG81" s="674"/>
      <c r="DH81" s="674"/>
      <c r="DI81" s="674"/>
      <c r="DJ81" s="674"/>
      <c r="DK81" s="674"/>
      <c r="DL81" s="674"/>
      <c r="DM81" s="674"/>
      <c r="DN81" s="674"/>
      <c r="DO81" s="408"/>
      <c r="DP81" s="408"/>
      <c r="DQ81" s="408"/>
      <c r="DR81" s="408"/>
      <c r="DS81" s="408"/>
      <c r="DT81" s="408"/>
      <c r="DU81" s="408"/>
      <c r="DV81" s="408"/>
      <c r="DW81" s="408"/>
      <c r="DX81" s="408"/>
      <c r="DY81" s="408"/>
      <c r="DZ81" s="408"/>
      <c r="EA81" s="408"/>
      <c r="EB81" s="408"/>
      <c r="EC81" s="408"/>
      <c r="ED81" s="408"/>
      <c r="EE81" s="408"/>
      <c r="EF81" s="408"/>
      <c r="EG81" s="408"/>
      <c r="EH81" s="408"/>
      <c r="EI81" s="408"/>
      <c r="EJ81" s="408"/>
      <c r="EK81" s="408"/>
      <c r="EL81" s="408"/>
      <c r="EM81" s="408"/>
      <c r="EN81" s="408"/>
      <c r="EO81" s="674"/>
      <c r="EP81" s="674"/>
      <c r="EQ81" s="674"/>
      <c r="ER81" s="674"/>
      <c r="ES81" s="674"/>
      <c r="ET81" s="674"/>
      <c r="EU81" s="674"/>
      <c r="EV81" s="674"/>
      <c r="EW81" s="674"/>
      <c r="EX81" s="674"/>
      <c r="EY81" s="674"/>
      <c r="EZ81" s="674"/>
      <c r="FA81" s="674"/>
      <c r="FB81" s="674"/>
      <c r="FC81" s="674"/>
      <c r="FD81" s="674"/>
      <c r="FE81" s="674"/>
      <c r="FF81" s="674"/>
      <c r="FG81" s="674"/>
      <c r="FH81" s="674"/>
      <c r="FI81" s="674"/>
      <c r="FJ81" s="674"/>
      <c r="FK81" s="408"/>
      <c r="FL81" s="408"/>
      <c r="FM81" s="408"/>
      <c r="FN81" s="408"/>
      <c r="FO81" s="408"/>
      <c r="FP81" s="408"/>
      <c r="FQ81" s="408"/>
      <c r="FR81" s="408"/>
      <c r="FS81" s="408"/>
      <c r="FT81" s="408"/>
      <c r="FU81" s="408"/>
      <c r="FV81" s="408"/>
      <c r="FW81" s="408"/>
      <c r="FX81" s="408"/>
      <c r="FY81" s="408"/>
      <c r="FZ81" s="408"/>
      <c r="GA81" s="408"/>
      <c r="GB81" s="408"/>
      <c r="GC81" s="408"/>
      <c r="GD81" s="408"/>
      <c r="GE81" s="408"/>
      <c r="GF81" s="408"/>
      <c r="GG81" s="408"/>
      <c r="GH81" s="408"/>
      <c r="GI81" s="408"/>
      <c r="GJ81" s="674"/>
      <c r="GK81" s="674"/>
      <c r="GL81" s="674"/>
      <c r="GM81" s="674"/>
      <c r="GN81" s="674"/>
      <c r="GO81" s="674"/>
      <c r="GP81" s="674"/>
      <c r="GQ81" s="674"/>
      <c r="GR81" s="674"/>
      <c r="GS81" s="674"/>
      <c r="GT81" s="674"/>
      <c r="GU81" s="674"/>
      <c r="GV81" s="674"/>
      <c r="GW81" s="674"/>
      <c r="GX81" s="674"/>
      <c r="GY81" s="674"/>
      <c r="GZ81" s="674"/>
      <c r="HA81" s="674"/>
      <c r="HB81" s="674"/>
      <c r="HC81" s="674"/>
      <c r="HD81" s="674"/>
      <c r="HE81" s="674"/>
      <c r="HF81" s="674"/>
      <c r="HG81" s="674"/>
      <c r="HH81" s="674"/>
      <c r="HI81" s="674"/>
      <c r="HJ81" s="408"/>
      <c r="HK81" s="408"/>
      <c r="HL81" s="408"/>
      <c r="HM81" s="408"/>
      <c r="HN81" s="408"/>
      <c r="HO81" s="408"/>
      <c r="HP81" s="408"/>
      <c r="HQ81" s="408"/>
      <c r="HR81" s="408"/>
      <c r="HS81" s="408"/>
      <c r="HT81" s="408"/>
      <c r="HU81" s="408"/>
      <c r="HV81" s="408"/>
      <c r="HW81" s="408"/>
      <c r="HX81" s="408"/>
      <c r="HY81" s="408"/>
      <c r="HZ81" s="408"/>
      <c r="IA81" s="408"/>
      <c r="IB81" s="408"/>
      <c r="IC81" s="408"/>
      <c r="ID81" s="675"/>
      <c r="IE81" s="676"/>
      <c r="IF81" s="677"/>
      <c r="IG81" s="677"/>
      <c r="IH81" s="678"/>
      <c r="II81" s="678"/>
      <c r="IJ81" s="678"/>
      <c r="IK81" s="678"/>
      <c r="IL81" s="678"/>
      <c r="IM81" s="678"/>
      <c r="IN81" s="678"/>
      <c r="IO81" s="678"/>
      <c r="IP81" s="678"/>
      <c r="IQ81" s="678"/>
      <c r="IR81" s="678"/>
      <c r="IS81" s="678"/>
      <c r="IT81" s="678"/>
      <c r="IU81" s="678"/>
      <c r="IV81" s="677"/>
      <c r="IW81" s="677"/>
      <c r="IX81" s="677"/>
      <c r="IY81" s="677"/>
      <c r="IZ81" s="677"/>
      <c r="JA81" s="677"/>
      <c r="JB81" s="677"/>
      <c r="JC81" s="677"/>
      <c r="JD81" s="677"/>
      <c r="JE81" s="677"/>
      <c r="JF81" s="677"/>
      <c r="JG81" s="677"/>
      <c r="JH81" s="677"/>
      <c r="JI81" s="677"/>
      <c r="JJ81" s="677"/>
      <c r="JK81" s="677"/>
      <c r="JL81" s="677"/>
      <c r="JM81" s="678"/>
      <c r="JN81" s="678"/>
      <c r="JO81" s="678"/>
      <c r="JP81" s="678"/>
      <c r="JQ81" s="678"/>
      <c r="JR81" s="678"/>
      <c r="JS81" s="678"/>
      <c r="JT81" s="678"/>
      <c r="JU81" s="678"/>
      <c r="JV81" s="678"/>
      <c r="JW81" s="678"/>
      <c r="JX81" s="678"/>
      <c r="JY81" s="678"/>
      <c r="JZ81" s="678"/>
      <c r="KA81" s="678"/>
      <c r="KB81" s="678"/>
      <c r="KC81" s="678"/>
      <c r="KD81" s="678"/>
      <c r="KE81" s="678"/>
      <c r="KF81" s="678"/>
      <c r="KG81" s="678"/>
      <c r="KH81" s="677"/>
      <c r="KI81" s="677"/>
      <c r="KJ81" s="677"/>
      <c r="KK81" s="677"/>
      <c r="KL81" s="677"/>
      <c r="KM81" s="677"/>
      <c r="KN81" s="677"/>
      <c r="KO81" s="677"/>
      <c r="KP81" s="677"/>
      <c r="KQ81" s="677"/>
      <c r="KR81" s="677"/>
      <c r="KS81" s="677"/>
      <c r="KT81" s="677"/>
      <c r="KU81" s="677"/>
      <c r="KV81" s="677"/>
      <c r="KW81" s="677"/>
      <c r="KX81" s="677"/>
      <c r="KY81" s="677"/>
      <c r="KZ81" s="677"/>
      <c r="LA81" s="677"/>
      <c r="LB81" s="678"/>
      <c r="LC81" s="678"/>
      <c r="LD81" s="678"/>
      <c r="LE81" s="678"/>
      <c r="LF81" s="678"/>
      <c r="LG81" s="678"/>
      <c r="LH81" s="678"/>
      <c r="LI81" s="678"/>
      <c r="LJ81" s="678"/>
      <c r="LK81" s="678"/>
      <c r="LL81" s="678"/>
      <c r="LM81" s="678"/>
      <c r="LN81" s="678"/>
      <c r="LO81" s="678"/>
      <c r="LP81" s="678"/>
      <c r="LQ81" s="678"/>
      <c r="LR81" s="678"/>
      <c r="LS81" s="677"/>
      <c r="LT81" s="677"/>
      <c r="LU81" s="677"/>
      <c r="LV81" s="677"/>
      <c r="LW81" s="677"/>
      <c r="LX81" s="677"/>
      <c r="LY81" s="677"/>
      <c r="LZ81" s="677"/>
      <c r="MA81" s="677"/>
      <c r="MB81" s="677"/>
      <c r="MC81" s="677"/>
      <c r="MD81" s="677"/>
      <c r="ME81" s="677"/>
      <c r="MF81" s="677"/>
      <c r="MG81" s="677"/>
      <c r="MH81" s="677"/>
      <c r="MI81" s="677"/>
      <c r="MJ81" s="678"/>
      <c r="MK81" s="678"/>
      <c r="ML81" s="678"/>
      <c r="MM81" s="678"/>
      <c r="MN81" s="678"/>
      <c r="MO81" s="678"/>
      <c r="MP81" s="678"/>
      <c r="MQ81" s="678"/>
      <c r="MR81" s="678"/>
      <c r="MS81" s="678"/>
      <c r="MT81" s="678"/>
      <c r="MU81" s="678"/>
      <c r="MV81" s="678"/>
      <c r="MW81" s="678"/>
      <c r="MX81" s="678"/>
      <c r="MY81" s="678"/>
      <c r="MZ81" s="678"/>
    </row>
    <row r="82" customFormat="false" ht="12.75" hidden="false" customHeight="false" outlineLevel="0" collapsed="false">
      <c r="A82" s="672" t="n">
        <v>74</v>
      </c>
      <c r="B82" s="228" t="inlineStr">
        <f aca="false">'English Scores- Leveled papers'!B80</f>
        <is>
          <t/>
        </is>
      </c>
      <c r="C82" s="228" t="str">
        <f aca="false">IF(D82="","",IF(D82&gt;0.9,"A1",IF(D82&gt;0.8,"A2",IF(D82&gt;0.7,"B1",IF(D82&gt;0.6,"B2",IF(D82&gt;0.5,"C1",IF(D82&gt;0.4,"C2",IF(D82&gt;0.32,"D",IF(D82&gt;0.2,"E1","E2")))))))))</f>
        <v/>
      </c>
      <c r="D82" s="673" t="inlineStr">
        <f aca="false">IF(B82="","",IF(COUNT(F82:MZ82)=0,"",IF(('Cover Sheet'!$AC$6="1st"),(SUM($F82:$AM82)/50),IF(('Cover Sheet'!$AC$6="2nd"),(SUM($AN82:$BW82)/50),IF(('Cover Sheet'!$AC$6="3rd"),(SUM($BX82:$DN82)/50),IF(('Cover Sheet'!$AC$6="4th"),(SUM($DO82:$FJ82)/60),IF(('Cover Sheet'!$AC$6="5th"),(SUM($FK82:HI82)/60),IF((AND('Cover Sheet'!$AC$6="6th",OR('Cover Sheet'!$AC$12="Bombay",'Cover Sheet'!$AC$12="Pune"))),(SUM($HJ82:$JL82)/85),IF((AND('Cover Sheet'!$AC$6="6th",OR('Cover Sheet'!$AC$12="Delhi",'Cover Sheet'!$AC$12="Chennai"))),(SUM($HJ82:$IU82)/60),IF((AND('Cover Sheet'!$AC$6="7th",OR('Cover Sheet'!$AC$12="Bombay",'Cover Sheet'!$AC$12="Pune"))),(SUM($JM82:$LR82)/85),IF((AND('Cover Sheet'!$AC$6="7th",OR('Cover Sheet'!$AC$12="Delhi",'Cover Sheet'!$AC$12="Chennai"))),(SUM($JM82:$LA82)/60),IF(('Cover Sheet'!$AC$6="8th"),(SUM($LS82:$MZ82)/50),"ERROR"))))))))))))</f>
        <is>
          <t/>
        </is>
      </c>
      <c r="E82" s="673" t="inlineStr">
        <f aca="false">IF(COUNT(F82:IC82)=0, "", (SUMIF($F$5:$IC$5,"Yes",F82:IC82)/SUMIF('Math Scores'!$F$5:$IC$5,"Yes",'Math Scores'!$F$2:$IC$2)))</f>
        <is>
          <t/>
        </is>
      </c>
      <c r="F82" s="408"/>
      <c r="G82" s="408"/>
      <c r="H82" s="408"/>
      <c r="I82" s="408"/>
      <c r="J82" s="408"/>
      <c r="K82" s="408"/>
      <c r="L82" s="408"/>
      <c r="M82" s="408"/>
      <c r="N82" s="408"/>
      <c r="O82" s="408"/>
      <c r="P82" s="408"/>
      <c r="Q82" s="408"/>
      <c r="R82" s="408"/>
      <c r="S82" s="408"/>
      <c r="T82" s="408"/>
      <c r="U82" s="408"/>
      <c r="V82" s="408"/>
      <c r="W82" s="674"/>
      <c r="X82" s="674"/>
      <c r="Y82" s="674"/>
      <c r="Z82" s="674"/>
      <c r="AA82" s="674"/>
      <c r="AB82" s="674"/>
      <c r="AC82" s="674"/>
      <c r="AD82" s="674"/>
      <c r="AE82" s="674"/>
      <c r="AF82" s="674"/>
      <c r="AG82" s="674"/>
      <c r="AH82" s="674"/>
      <c r="AI82" s="674"/>
      <c r="AJ82" s="674"/>
      <c r="AK82" s="674"/>
      <c r="AL82" s="674"/>
      <c r="AM82" s="674"/>
      <c r="AN82" s="408"/>
      <c r="AO82" s="408"/>
      <c r="AP82" s="408"/>
      <c r="AQ82" s="408"/>
      <c r="AR82" s="408"/>
      <c r="AS82" s="408"/>
      <c r="AT82" s="408"/>
      <c r="AU82" s="408"/>
      <c r="AV82" s="408"/>
      <c r="AW82" s="408"/>
      <c r="AX82" s="408"/>
      <c r="AY82" s="408"/>
      <c r="AZ82" s="408"/>
      <c r="BA82" s="408"/>
      <c r="BB82" s="408"/>
      <c r="BC82" s="408"/>
      <c r="BD82" s="408"/>
      <c r="BE82" s="674"/>
      <c r="BF82" s="674"/>
      <c r="BG82" s="674"/>
      <c r="BH82" s="674"/>
      <c r="BI82" s="674"/>
      <c r="BJ82" s="674"/>
      <c r="BK82" s="674"/>
      <c r="BL82" s="674"/>
      <c r="BM82" s="674"/>
      <c r="BN82" s="674"/>
      <c r="BO82" s="674"/>
      <c r="BP82" s="674"/>
      <c r="BQ82" s="674"/>
      <c r="BR82" s="674"/>
      <c r="BS82" s="674"/>
      <c r="BT82" s="674"/>
      <c r="BU82" s="674"/>
      <c r="BV82" s="674"/>
      <c r="BW82" s="674"/>
      <c r="BX82" s="408"/>
      <c r="BY82" s="408"/>
      <c r="BZ82" s="408"/>
      <c r="CA82" s="408"/>
      <c r="CB82" s="408"/>
      <c r="CC82" s="408"/>
      <c r="CD82" s="408"/>
      <c r="CE82" s="408"/>
      <c r="CF82" s="408"/>
      <c r="CG82" s="408"/>
      <c r="CH82" s="408"/>
      <c r="CI82" s="408"/>
      <c r="CJ82" s="408"/>
      <c r="CK82" s="408"/>
      <c r="CL82" s="408"/>
      <c r="CM82" s="408"/>
      <c r="CN82" s="408"/>
      <c r="CO82" s="408"/>
      <c r="CP82" s="408"/>
      <c r="CQ82" s="408"/>
      <c r="CR82" s="674"/>
      <c r="CS82" s="674"/>
      <c r="CT82" s="674"/>
      <c r="CU82" s="674"/>
      <c r="CV82" s="674"/>
      <c r="CW82" s="674"/>
      <c r="CX82" s="674"/>
      <c r="CY82" s="674"/>
      <c r="CZ82" s="674"/>
      <c r="DA82" s="674"/>
      <c r="DB82" s="674"/>
      <c r="DC82" s="674"/>
      <c r="DD82" s="674"/>
      <c r="DE82" s="674"/>
      <c r="DF82" s="674"/>
      <c r="DG82" s="674"/>
      <c r="DH82" s="674"/>
      <c r="DI82" s="674"/>
      <c r="DJ82" s="674"/>
      <c r="DK82" s="674"/>
      <c r="DL82" s="674"/>
      <c r="DM82" s="674"/>
      <c r="DN82" s="674"/>
      <c r="DO82" s="408"/>
      <c r="DP82" s="408"/>
      <c r="DQ82" s="408"/>
      <c r="DR82" s="408"/>
      <c r="DS82" s="408"/>
      <c r="DT82" s="408"/>
      <c r="DU82" s="408"/>
      <c r="DV82" s="408"/>
      <c r="DW82" s="408"/>
      <c r="DX82" s="408"/>
      <c r="DY82" s="408"/>
      <c r="DZ82" s="408"/>
      <c r="EA82" s="408"/>
      <c r="EB82" s="408"/>
      <c r="EC82" s="408"/>
      <c r="ED82" s="408"/>
      <c r="EE82" s="408"/>
      <c r="EF82" s="408"/>
      <c r="EG82" s="408"/>
      <c r="EH82" s="408"/>
      <c r="EI82" s="408"/>
      <c r="EJ82" s="408"/>
      <c r="EK82" s="408"/>
      <c r="EL82" s="408"/>
      <c r="EM82" s="408"/>
      <c r="EN82" s="408"/>
      <c r="EO82" s="674"/>
      <c r="EP82" s="674"/>
      <c r="EQ82" s="674"/>
      <c r="ER82" s="674"/>
      <c r="ES82" s="674"/>
      <c r="ET82" s="674"/>
      <c r="EU82" s="674"/>
      <c r="EV82" s="674"/>
      <c r="EW82" s="674"/>
      <c r="EX82" s="674"/>
      <c r="EY82" s="674"/>
      <c r="EZ82" s="674"/>
      <c r="FA82" s="674"/>
      <c r="FB82" s="674"/>
      <c r="FC82" s="674"/>
      <c r="FD82" s="674"/>
      <c r="FE82" s="674"/>
      <c r="FF82" s="674"/>
      <c r="FG82" s="674"/>
      <c r="FH82" s="674"/>
      <c r="FI82" s="674"/>
      <c r="FJ82" s="674"/>
      <c r="FK82" s="408"/>
      <c r="FL82" s="408"/>
      <c r="FM82" s="408"/>
      <c r="FN82" s="408"/>
      <c r="FO82" s="408"/>
      <c r="FP82" s="408"/>
      <c r="FQ82" s="408"/>
      <c r="FR82" s="408"/>
      <c r="FS82" s="408"/>
      <c r="FT82" s="408"/>
      <c r="FU82" s="408"/>
      <c r="FV82" s="408"/>
      <c r="FW82" s="408"/>
      <c r="FX82" s="408"/>
      <c r="FY82" s="408"/>
      <c r="FZ82" s="408"/>
      <c r="GA82" s="408"/>
      <c r="GB82" s="408"/>
      <c r="GC82" s="408"/>
      <c r="GD82" s="408"/>
      <c r="GE82" s="408"/>
      <c r="GF82" s="408"/>
      <c r="GG82" s="408"/>
      <c r="GH82" s="408"/>
      <c r="GI82" s="408"/>
      <c r="GJ82" s="674"/>
      <c r="GK82" s="674"/>
      <c r="GL82" s="674"/>
      <c r="GM82" s="674"/>
      <c r="GN82" s="674"/>
      <c r="GO82" s="674"/>
      <c r="GP82" s="674"/>
      <c r="GQ82" s="674"/>
      <c r="GR82" s="674"/>
      <c r="GS82" s="674"/>
      <c r="GT82" s="674"/>
      <c r="GU82" s="674"/>
      <c r="GV82" s="674"/>
      <c r="GW82" s="674"/>
      <c r="GX82" s="674"/>
      <c r="GY82" s="674"/>
      <c r="GZ82" s="674"/>
      <c r="HA82" s="674"/>
      <c r="HB82" s="674"/>
      <c r="HC82" s="674"/>
      <c r="HD82" s="674"/>
      <c r="HE82" s="674"/>
      <c r="HF82" s="674"/>
      <c r="HG82" s="674"/>
      <c r="HH82" s="674"/>
      <c r="HI82" s="674"/>
      <c r="HJ82" s="408"/>
      <c r="HK82" s="408"/>
      <c r="HL82" s="408"/>
      <c r="HM82" s="408"/>
      <c r="HN82" s="408"/>
      <c r="HO82" s="408"/>
      <c r="HP82" s="408"/>
      <c r="HQ82" s="408"/>
      <c r="HR82" s="408"/>
      <c r="HS82" s="408"/>
      <c r="HT82" s="408"/>
      <c r="HU82" s="408"/>
      <c r="HV82" s="408"/>
      <c r="HW82" s="408"/>
      <c r="HX82" s="408"/>
      <c r="HY82" s="408"/>
      <c r="HZ82" s="408"/>
      <c r="IA82" s="408"/>
      <c r="IB82" s="408"/>
      <c r="IC82" s="408"/>
      <c r="ID82" s="675"/>
      <c r="IE82" s="676"/>
      <c r="IF82" s="677"/>
      <c r="IG82" s="677"/>
      <c r="IH82" s="678"/>
      <c r="II82" s="678"/>
      <c r="IJ82" s="678"/>
      <c r="IK82" s="678"/>
      <c r="IL82" s="678"/>
      <c r="IM82" s="678"/>
      <c r="IN82" s="678"/>
      <c r="IO82" s="678"/>
      <c r="IP82" s="678"/>
      <c r="IQ82" s="678"/>
      <c r="IR82" s="678"/>
      <c r="IS82" s="678"/>
      <c r="IT82" s="678"/>
      <c r="IU82" s="678"/>
      <c r="IV82" s="677"/>
      <c r="IW82" s="677"/>
      <c r="IX82" s="677"/>
      <c r="IY82" s="677"/>
      <c r="IZ82" s="677"/>
      <c r="JA82" s="677"/>
      <c r="JB82" s="677"/>
      <c r="JC82" s="677"/>
      <c r="JD82" s="677"/>
      <c r="JE82" s="677"/>
      <c r="JF82" s="677"/>
      <c r="JG82" s="677"/>
      <c r="JH82" s="677"/>
      <c r="JI82" s="677"/>
      <c r="JJ82" s="677"/>
      <c r="JK82" s="677"/>
      <c r="JL82" s="677"/>
      <c r="JM82" s="678"/>
      <c r="JN82" s="678"/>
      <c r="JO82" s="678"/>
      <c r="JP82" s="678"/>
      <c r="JQ82" s="678"/>
      <c r="JR82" s="678"/>
      <c r="JS82" s="678"/>
      <c r="JT82" s="678"/>
      <c r="JU82" s="678"/>
      <c r="JV82" s="678"/>
      <c r="JW82" s="678"/>
      <c r="JX82" s="678"/>
      <c r="JY82" s="678"/>
      <c r="JZ82" s="678"/>
      <c r="KA82" s="678"/>
      <c r="KB82" s="678"/>
      <c r="KC82" s="678"/>
      <c r="KD82" s="678"/>
      <c r="KE82" s="678"/>
      <c r="KF82" s="678"/>
      <c r="KG82" s="678"/>
      <c r="KH82" s="677"/>
      <c r="KI82" s="677"/>
      <c r="KJ82" s="677"/>
      <c r="KK82" s="677"/>
      <c r="KL82" s="677"/>
      <c r="KM82" s="677"/>
      <c r="KN82" s="677"/>
      <c r="KO82" s="677"/>
      <c r="KP82" s="677"/>
      <c r="KQ82" s="677"/>
      <c r="KR82" s="677"/>
      <c r="KS82" s="677"/>
      <c r="KT82" s="677"/>
      <c r="KU82" s="677"/>
      <c r="KV82" s="677"/>
      <c r="KW82" s="677"/>
      <c r="KX82" s="677"/>
      <c r="KY82" s="677"/>
      <c r="KZ82" s="677"/>
      <c r="LA82" s="677"/>
      <c r="LB82" s="678"/>
      <c r="LC82" s="678"/>
      <c r="LD82" s="678"/>
      <c r="LE82" s="678"/>
      <c r="LF82" s="678"/>
      <c r="LG82" s="678"/>
      <c r="LH82" s="678"/>
      <c r="LI82" s="678"/>
      <c r="LJ82" s="678"/>
      <c r="LK82" s="678"/>
      <c r="LL82" s="678"/>
      <c r="LM82" s="678"/>
      <c r="LN82" s="678"/>
      <c r="LO82" s="678"/>
      <c r="LP82" s="678"/>
      <c r="LQ82" s="678"/>
      <c r="LR82" s="678"/>
      <c r="LS82" s="677"/>
      <c r="LT82" s="677"/>
      <c r="LU82" s="677"/>
      <c r="LV82" s="677"/>
      <c r="LW82" s="677"/>
      <c r="LX82" s="677"/>
      <c r="LY82" s="677"/>
      <c r="LZ82" s="677"/>
      <c r="MA82" s="677"/>
      <c r="MB82" s="677"/>
      <c r="MC82" s="677"/>
      <c r="MD82" s="677"/>
      <c r="ME82" s="677"/>
      <c r="MF82" s="677"/>
      <c r="MG82" s="677"/>
      <c r="MH82" s="677"/>
      <c r="MI82" s="677"/>
      <c r="MJ82" s="678"/>
      <c r="MK82" s="678"/>
      <c r="ML82" s="678"/>
      <c r="MM82" s="678"/>
      <c r="MN82" s="678"/>
      <c r="MO82" s="678"/>
      <c r="MP82" s="678"/>
      <c r="MQ82" s="678"/>
      <c r="MR82" s="678"/>
      <c r="MS82" s="678"/>
      <c r="MT82" s="678"/>
      <c r="MU82" s="678"/>
      <c r="MV82" s="678"/>
      <c r="MW82" s="678"/>
      <c r="MX82" s="678"/>
      <c r="MY82" s="678"/>
      <c r="MZ82" s="678"/>
    </row>
    <row r="83" customFormat="false" ht="12.75" hidden="false" customHeight="false" outlineLevel="0" collapsed="false">
      <c r="A83" s="672" t="n">
        <v>75</v>
      </c>
      <c r="B83" s="228" t="inlineStr">
        <f aca="false">'English Scores- Leveled papers'!B81</f>
        <is>
          <t/>
        </is>
      </c>
      <c r="C83" s="228" t="str">
        <f aca="false">IF(D83="","",IF(D83&gt;0.9,"A1",IF(D83&gt;0.8,"A2",IF(D83&gt;0.7,"B1",IF(D83&gt;0.6,"B2",IF(D83&gt;0.5,"C1",IF(D83&gt;0.4,"C2",IF(D83&gt;0.32,"D",IF(D83&gt;0.2,"E1","E2")))))))))</f>
        <v/>
      </c>
      <c r="D83" s="673" t="inlineStr">
        <f aca="false">IF(B83="","",IF(COUNT(F83:MZ83)=0,"",IF(('Cover Sheet'!$AC$6="1st"),(SUM($F83:$AM83)/50),IF(('Cover Sheet'!$AC$6="2nd"),(SUM($AN83:$BW83)/50),IF(('Cover Sheet'!$AC$6="3rd"),(SUM($BX83:$DN83)/50),IF(('Cover Sheet'!$AC$6="4th"),(SUM($DO83:$FJ83)/60),IF(('Cover Sheet'!$AC$6="5th"),(SUM($FK83:HI83)/60),IF((AND('Cover Sheet'!$AC$6="6th",OR('Cover Sheet'!$AC$12="Bombay",'Cover Sheet'!$AC$12="Pune"))),(SUM($HJ83:$JL83)/85),IF((AND('Cover Sheet'!$AC$6="6th",OR('Cover Sheet'!$AC$12="Delhi",'Cover Sheet'!$AC$12="Chennai"))),(SUM($HJ83:$IU83)/60),IF((AND('Cover Sheet'!$AC$6="7th",OR('Cover Sheet'!$AC$12="Bombay",'Cover Sheet'!$AC$12="Pune"))),(SUM($JM83:$LR83)/85),IF((AND('Cover Sheet'!$AC$6="7th",OR('Cover Sheet'!$AC$12="Delhi",'Cover Sheet'!$AC$12="Chennai"))),(SUM($JM83:$LA83)/60),IF(('Cover Sheet'!$AC$6="8th"),(SUM($LS83:$MZ83)/50),"ERROR"))))))))))))</f>
        <is>
          <t/>
        </is>
      </c>
      <c r="E83" s="673" t="inlineStr">
        <f aca="false">IF(COUNT(F83:IC83)=0, "", (SUMIF($F$5:$IC$5,"Yes",F83:IC83)/SUMIF('Math Scores'!$F$5:$IC$5,"Yes",'Math Scores'!$F$2:$IC$2)))</f>
        <is>
          <t/>
        </is>
      </c>
      <c r="F83" s="408"/>
      <c r="G83" s="408"/>
      <c r="H83" s="408"/>
      <c r="I83" s="408"/>
      <c r="J83" s="408"/>
      <c r="K83" s="408"/>
      <c r="L83" s="408"/>
      <c r="M83" s="408"/>
      <c r="N83" s="408"/>
      <c r="O83" s="408"/>
      <c r="P83" s="408"/>
      <c r="Q83" s="408"/>
      <c r="R83" s="408"/>
      <c r="S83" s="408"/>
      <c r="T83" s="408"/>
      <c r="U83" s="408"/>
      <c r="V83" s="408"/>
      <c r="W83" s="674"/>
      <c r="X83" s="674"/>
      <c r="Y83" s="674"/>
      <c r="Z83" s="674"/>
      <c r="AA83" s="674"/>
      <c r="AB83" s="674"/>
      <c r="AC83" s="674"/>
      <c r="AD83" s="674"/>
      <c r="AE83" s="674"/>
      <c r="AF83" s="674"/>
      <c r="AG83" s="674"/>
      <c r="AH83" s="674"/>
      <c r="AI83" s="674"/>
      <c r="AJ83" s="674"/>
      <c r="AK83" s="674"/>
      <c r="AL83" s="674"/>
      <c r="AM83" s="674"/>
      <c r="AN83" s="408"/>
      <c r="AO83" s="408"/>
      <c r="AP83" s="408"/>
      <c r="AQ83" s="408"/>
      <c r="AR83" s="408"/>
      <c r="AS83" s="408"/>
      <c r="AT83" s="408"/>
      <c r="AU83" s="408"/>
      <c r="AV83" s="408"/>
      <c r="AW83" s="408"/>
      <c r="AX83" s="408"/>
      <c r="AY83" s="408"/>
      <c r="AZ83" s="408"/>
      <c r="BA83" s="408"/>
      <c r="BB83" s="408"/>
      <c r="BC83" s="408"/>
      <c r="BD83" s="408"/>
      <c r="BE83" s="674"/>
      <c r="BF83" s="674"/>
      <c r="BG83" s="674"/>
      <c r="BH83" s="674"/>
      <c r="BI83" s="674"/>
      <c r="BJ83" s="674"/>
      <c r="BK83" s="674"/>
      <c r="BL83" s="674"/>
      <c r="BM83" s="674"/>
      <c r="BN83" s="674"/>
      <c r="BO83" s="674"/>
      <c r="BP83" s="674"/>
      <c r="BQ83" s="674"/>
      <c r="BR83" s="674"/>
      <c r="BS83" s="674"/>
      <c r="BT83" s="674"/>
      <c r="BU83" s="674"/>
      <c r="BV83" s="674"/>
      <c r="BW83" s="674"/>
      <c r="BX83" s="408"/>
      <c r="BY83" s="408"/>
      <c r="BZ83" s="408"/>
      <c r="CA83" s="408"/>
      <c r="CB83" s="408"/>
      <c r="CC83" s="408"/>
      <c r="CD83" s="408"/>
      <c r="CE83" s="408"/>
      <c r="CF83" s="408"/>
      <c r="CG83" s="408"/>
      <c r="CH83" s="408"/>
      <c r="CI83" s="408"/>
      <c r="CJ83" s="408"/>
      <c r="CK83" s="408"/>
      <c r="CL83" s="408"/>
      <c r="CM83" s="408"/>
      <c r="CN83" s="408"/>
      <c r="CO83" s="408"/>
      <c r="CP83" s="408"/>
      <c r="CQ83" s="408"/>
      <c r="CR83" s="674"/>
      <c r="CS83" s="674"/>
      <c r="CT83" s="674"/>
      <c r="CU83" s="674"/>
      <c r="CV83" s="674"/>
      <c r="CW83" s="674"/>
      <c r="CX83" s="674"/>
      <c r="CY83" s="674"/>
      <c r="CZ83" s="674"/>
      <c r="DA83" s="674"/>
      <c r="DB83" s="674"/>
      <c r="DC83" s="674"/>
      <c r="DD83" s="674"/>
      <c r="DE83" s="674"/>
      <c r="DF83" s="674"/>
      <c r="DG83" s="674"/>
      <c r="DH83" s="674"/>
      <c r="DI83" s="674"/>
      <c r="DJ83" s="674"/>
      <c r="DK83" s="674"/>
      <c r="DL83" s="674"/>
      <c r="DM83" s="674"/>
      <c r="DN83" s="674"/>
      <c r="DO83" s="408"/>
      <c r="DP83" s="408"/>
      <c r="DQ83" s="408"/>
      <c r="DR83" s="408"/>
      <c r="DS83" s="408"/>
      <c r="DT83" s="408"/>
      <c r="DU83" s="408"/>
      <c r="DV83" s="408"/>
      <c r="DW83" s="408"/>
      <c r="DX83" s="408"/>
      <c r="DY83" s="408"/>
      <c r="DZ83" s="408"/>
      <c r="EA83" s="408"/>
      <c r="EB83" s="408"/>
      <c r="EC83" s="408"/>
      <c r="ED83" s="408"/>
      <c r="EE83" s="408"/>
      <c r="EF83" s="408"/>
      <c r="EG83" s="408"/>
      <c r="EH83" s="408"/>
      <c r="EI83" s="408"/>
      <c r="EJ83" s="408"/>
      <c r="EK83" s="408"/>
      <c r="EL83" s="408"/>
      <c r="EM83" s="408"/>
      <c r="EN83" s="408"/>
      <c r="EO83" s="674"/>
      <c r="EP83" s="674"/>
      <c r="EQ83" s="674"/>
      <c r="ER83" s="674"/>
      <c r="ES83" s="674"/>
      <c r="ET83" s="674"/>
      <c r="EU83" s="674"/>
      <c r="EV83" s="674"/>
      <c r="EW83" s="674"/>
      <c r="EX83" s="674"/>
      <c r="EY83" s="674"/>
      <c r="EZ83" s="674"/>
      <c r="FA83" s="674"/>
      <c r="FB83" s="674"/>
      <c r="FC83" s="674"/>
      <c r="FD83" s="674"/>
      <c r="FE83" s="674"/>
      <c r="FF83" s="674"/>
      <c r="FG83" s="674"/>
      <c r="FH83" s="674"/>
      <c r="FI83" s="674"/>
      <c r="FJ83" s="674"/>
      <c r="FK83" s="408"/>
      <c r="FL83" s="408"/>
      <c r="FM83" s="408"/>
      <c r="FN83" s="408"/>
      <c r="FO83" s="408"/>
      <c r="FP83" s="408"/>
      <c r="FQ83" s="408"/>
      <c r="FR83" s="408"/>
      <c r="FS83" s="408"/>
      <c r="FT83" s="408"/>
      <c r="FU83" s="408"/>
      <c r="FV83" s="408"/>
      <c r="FW83" s="408"/>
      <c r="FX83" s="408"/>
      <c r="FY83" s="408"/>
      <c r="FZ83" s="408"/>
      <c r="GA83" s="408"/>
      <c r="GB83" s="408"/>
      <c r="GC83" s="408"/>
      <c r="GD83" s="408"/>
      <c r="GE83" s="408"/>
      <c r="GF83" s="408"/>
      <c r="GG83" s="408"/>
      <c r="GH83" s="408"/>
      <c r="GI83" s="408"/>
      <c r="GJ83" s="674"/>
      <c r="GK83" s="674"/>
      <c r="GL83" s="674"/>
      <c r="GM83" s="674"/>
      <c r="GN83" s="674"/>
      <c r="GO83" s="674"/>
      <c r="GP83" s="674"/>
      <c r="GQ83" s="674"/>
      <c r="GR83" s="674"/>
      <c r="GS83" s="674"/>
      <c r="GT83" s="674"/>
      <c r="GU83" s="674"/>
      <c r="GV83" s="674"/>
      <c r="GW83" s="674"/>
      <c r="GX83" s="674"/>
      <c r="GY83" s="674"/>
      <c r="GZ83" s="674"/>
      <c r="HA83" s="674"/>
      <c r="HB83" s="674"/>
      <c r="HC83" s="674"/>
      <c r="HD83" s="674"/>
      <c r="HE83" s="674"/>
      <c r="HF83" s="674"/>
      <c r="HG83" s="674"/>
      <c r="HH83" s="674"/>
      <c r="HI83" s="674"/>
      <c r="HJ83" s="408"/>
      <c r="HK83" s="408"/>
      <c r="HL83" s="408"/>
      <c r="HM83" s="408"/>
      <c r="HN83" s="408"/>
      <c r="HO83" s="408"/>
      <c r="HP83" s="408"/>
      <c r="HQ83" s="408"/>
      <c r="HR83" s="408"/>
      <c r="HS83" s="408"/>
      <c r="HT83" s="408"/>
      <c r="HU83" s="408"/>
      <c r="HV83" s="408"/>
      <c r="HW83" s="408"/>
      <c r="HX83" s="408"/>
      <c r="HY83" s="408"/>
      <c r="HZ83" s="408"/>
      <c r="IA83" s="408"/>
      <c r="IB83" s="408"/>
      <c r="IC83" s="408"/>
      <c r="ID83" s="675"/>
      <c r="IE83" s="676"/>
      <c r="IF83" s="677"/>
      <c r="IG83" s="677"/>
      <c r="IH83" s="678"/>
      <c r="II83" s="678"/>
      <c r="IJ83" s="678"/>
      <c r="IK83" s="678"/>
      <c r="IL83" s="678"/>
      <c r="IM83" s="678"/>
      <c r="IN83" s="678"/>
      <c r="IO83" s="678"/>
      <c r="IP83" s="678"/>
      <c r="IQ83" s="678"/>
      <c r="IR83" s="678"/>
      <c r="IS83" s="678"/>
      <c r="IT83" s="678"/>
      <c r="IU83" s="678"/>
      <c r="IV83" s="677"/>
      <c r="IW83" s="677"/>
      <c r="IX83" s="677"/>
      <c r="IY83" s="677"/>
      <c r="IZ83" s="677"/>
      <c r="JA83" s="677"/>
      <c r="JB83" s="677"/>
      <c r="JC83" s="677"/>
      <c r="JD83" s="677"/>
      <c r="JE83" s="677"/>
      <c r="JF83" s="677"/>
      <c r="JG83" s="677"/>
      <c r="JH83" s="677"/>
      <c r="JI83" s="677"/>
      <c r="JJ83" s="677"/>
      <c r="JK83" s="677"/>
      <c r="JL83" s="677"/>
      <c r="JM83" s="678"/>
      <c r="JN83" s="678"/>
      <c r="JO83" s="678"/>
      <c r="JP83" s="678"/>
      <c r="JQ83" s="678"/>
      <c r="JR83" s="678"/>
      <c r="JS83" s="678"/>
      <c r="JT83" s="678"/>
      <c r="JU83" s="678"/>
      <c r="JV83" s="678"/>
      <c r="JW83" s="678"/>
      <c r="JX83" s="678"/>
      <c r="JY83" s="678"/>
      <c r="JZ83" s="678"/>
      <c r="KA83" s="678"/>
      <c r="KB83" s="678"/>
      <c r="KC83" s="678"/>
      <c r="KD83" s="678"/>
      <c r="KE83" s="678"/>
      <c r="KF83" s="678"/>
      <c r="KG83" s="678"/>
      <c r="KH83" s="677"/>
      <c r="KI83" s="677"/>
      <c r="KJ83" s="677"/>
      <c r="KK83" s="677"/>
      <c r="KL83" s="677"/>
      <c r="KM83" s="677"/>
      <c r="KN83" s="677"/>
      <c r="KO83" s="677"/>
      <c r="KP83" s="677"/>
      <c r="KQ83" s="677"/>
      <c r="KR83" s="677"/>
      <c r="KS83" s="677"/>
      <c r="KT83" s="677"/>
      <c r="KU83" s="677"/>
      <c r="KV83" s="677"/>
      <c r="KW83" s="677"/>
      <c r="KX83" s="677"/>
      <c r="KY83" s="677"/>
      <c r="KZ83" s="677"/>
      <c r="LA83" s="677"/>
      <c r="LB83" s="678"/>
      <c r="LC83" s="678"/>
      <c r="LD83" s="678"/>
      <c r="LE83" s="678"/>
      <c r="LF83" s="678"/>
      <c r="LG83" s="678"/>
      <c r="LH83" s="678"/>
      <c r="LI83" s="678"/>
      <c r="LJ83" s="678"/>
      <c r="LK83" s="678"/>
      <c r="LL83" s="678"/>
      <c r="LM83" s="678"/>
      <c r="LN83" s="678"/>
      <c r="LO83" s="678"/>
      <c r="LP83" s="678"/>
      <c r="LQ83" s="678"/>
      <c r="LR83" s="678"/>
      <c r="LS83" s="677"/>
      <c r="LT83" s="677"/>
      <c r="LU83" s="677"/>
      <c r="LV83" s="677"/>
      <c r="LW83" s="677"/>
      <c r="LX83" s="677"/>
      <c r="LY83" s="677"/>
      <c r="LZ83" s="677"/>
      <c r="MA83" s="677"/>
      <c r="MB83" s="677"/>
      <c r="MC83" s="677"/>
      <c r="MD83" s="677"/>
      <c r="ME83" s="677"/>
      <c r="MF83" s="677"/>
      <c r="MG83" s="677"/>
      <c r="MH83" s="677"/>
      <c r="MI83" s="677"/>
      <c r="MJ83" s="678"/>
      <c r="MK83" s="678"/>
      <c r="ML83" s="678"/>
      <c r="MM83" s="678"/>
      <c r="MN83" s="678"/>
      <c r="MO83" s="678"/>
      <c r="MP83" s="678"/>
      <c r="MQ83" s="678"/>
      <c r="MR83" s="678"/>
      <c r="MS83" s="678"/>
      <c r="MT83" s="678"/>
      <c r="MU83" s="678"/>
      <c r="MV83" s="678"/>
      <c r="MW83" s="678"/>
      <c r="MX83" s="678"/>
      <c r="MY83" s="678"/>
      <c r="MZ83" s="678"/>
    </row>
    <row r="84" customFormat="false" ht="12.75" hidden="false" customHeight="false" outlineLevel="0" collapsed="false">
      <c r="A84" s="672" t="n">
        <v>76</v>
      </c>
      <c r="B84" s="228" t="inlineStr">
        <f aca="false">'English Scores- Leveled papers'!B82</f>
        <is>
          <t/>
        </is>
      </c>
      <c r="C84" s="228" t="str">
        <f aca="false">IF(D84="","",IF(D84&gt;0.9,"A1",IF(D84&gt;0.8,"A2",IF(D84&gt;0.7,"B1",IF(D84&gt;0.6,"B2",IF(D84&gt;0.5,"C1",IF(D84&gt;0.4,"C2",IF(D84&gt;0.32,"D",IF(D84&gt;0.2,"E1","E2")))))))))</f>
        <v/>
      </c>
      <c r="D84" s="673" t="inlineStr">
        <f aca="false">IF(B84="","",IF(COUNT(F84:MZ84)=0,"",IF(('Cover Sheet'!$AC$6="1st"),(SUM($F84:$AM84)/50),IF(('Cover Sheet'!$AC$6="2nd"),(SUM($AN84:$BW84)/50),IF(('Cover Sheet'!$AC$6="3rd"),(SUM($BX84:$DN84)/50),IF(('Cover Sheet'!$AC$6="4th"),(SUM($DO84:$FJ84)/60),IF(('Cover Sheet'!$AC$6="5th"),(SUM($FK84:HI84)/60),IF((AND('Cover Sheet'!$AC$6="6th",OR('Cover Sheet'!$AC$12="Bombay",'Cover Sheet'!$AC$12="Pune"))),(SUM($HJ84:$JL84)/85),IF((AND('Cover Sheet'!$AC$6="6th",OR('Cover Sheet'!$AC$12="Delhi",'Cover Sheet'!$AC$12="Chennai"))),(SUM($HJ84:$IU84)/60),IF((AND('Cover Sheet'!$AC$6="7th",OR('Cover Sheet'!$AC$12="Bombay",'Cover Sheet'!$AC$12="Pune"))),(SUM($JM84:$LR84)/85),IF((AND('Cover Sheet'!$AC$6="7th",OR('Cover Sheet'!$AC$12="Delhi",'Cover Sheet'!$AC$12="Chennai"))),(SUM($JM84:$LA84)/60),IF(('Cover Sheet'!$AC$6="8th"),(SUM($LS84:$MZ84)/50),"ERROR"))))))))))))</f>
        <is>
          <t/>
        </is>
      </c>
      <c r="E84" s="673" t="inlineStr">
        <f aca="false">IF(COUNT(F84:IC84)=0, "", (SUMIF($F$5:$IC$5,"Yes",F84:IC84)/SUMIF('Math Scores'!$F$5:$IC$5,"Yes",'Math Scores'!$F$2:$IC$2)))</f>
        <is>
          <t/>
        </is>
      </c>
      <c r="F84" s="408"/>
      <c r="G84" s="408"/>
      <c r="H84" s="408"/>
      <c r="I84" s="408"/>
      <c r="J84" s="408"/>
      <c r="K84" s="408"/>
      <c r="L84" s="408"/>
      <c r="M84" s="408"/>
      <c r="N84" s="408"/>
      <c r="O84" s="408"/>
      <c r="P84" s="408"/>
      <c r="Q84" s="408"/>
      <c r="R84" s="408"/>
      <c r="S84" s="408"/>
      <c r="T84" s="408"/>
      <c r="U84" s="408"/>
      <c r="V84" s="408"/>
      <c r="W84" s="674"/>
      <c r="X84" s="674"/>
      <c r="Y84" s="674"/>
      <c r="Z84" s="674"/>
      <c r="AA84" s="674"/>
      <c r="AB84" s="674"/>
      <c r="AC84" s="674"/>
      <c r="AD84" s="674"/>
      <c r="AE84" s="674"/>
      <c r="AF84" s="674"/>
      <c r="AG84" s="674"/>
      <c r="AH84" s="674"/>
      <c r="AI84" s="674"/>
      <c r="AJ84" s="674"/>
      <c r="AK84" s="674"/>
      <c r="AL84" s="674"/>
      <c r="AM84" s="674"/>
      <c r="AN84" s="408"/>
      <c r="AO84" s="408"/>
      <c r="AP84" s="408"/>
      <c r="AQ84" s="408"/>
      <c r="AR84" s="408"/>
      <c r="AS84" s="408"/>
      <c r="AT84" s="408"/>
      <c r="AU84" s="408"/>
      <c r="AV84" s="408"/>
      <c r="AW84" s="408"/>
      <c r="AX84" s="408"/>
      <c r="AY84" s="408"/>
      <c r="AZ84" s="408"/>
      <c r="BA84" s="408"/>
      <c r="BB84" s="408"/>
      <c r="BC84" s="408"/>
      <c r="BD84" s="408"/>
      <c r="BE84" s="674"/>
      <c r="BF84" s="674"/>
      <c r="BG84" s="674"/>
      <c r="BH84" s="674"/>
      <c r="BI84" s="674"/>
      <c r="BJ84" s="674"/>
      <c r="BK84" s="674"/>
      <c r="BL84" s="674"/>
      <c r="BM84" s="674"/>
      <c r="BN84" s="674"/>
      <c r="BO84" s="674"/>
      <c r="BP84" s="674"/>
      <c r="BQ84" s="674"/>
      <c r="BR84" s="674"/>
      <c r="BS84" s="674"/>
      <c r="BT84" s="674"/>
      <c r="BU84" s="674"/>
      <c r="BV84" s="674"/>
      <c r="BW84" s="674"/>
      <c r="BX84" s="408"/>
      <c r="BY84" s="408"/>
      <c r="BZ84" s="408"/>
      <c r="CA84" s="408"/>
      <c r="CB84" s="408"/>
      <c r="CC84" s="408"/>
      <c r="CD84" s="408"/>
      <c r="CE84" s="408"/>
      <c r="CF84" s="408"/>
      <c r="CG84" s="408"/>
      <c r="CH84" s="408"/>
      <c r="CI84" s="408"/>
      <c r="CJ84" s="408"/>
      <c r="CK84" s="408"/>
      <c r="CL84" s="408"/>
      <c r="CM84" s="408"/>
      <c r="CN84" s="408"/>
      <c r="CO84" s="408"/>
      <c r="CP84" s="408"/>
      <c r="CQ84" s="408"/>
      <c r="CR84" s="674"/>
      <c r="CS84" s="674"/>
      <c r="CT84" s="674"/>
      <c r="CU84" s="674"/>
      <c r="CV84" s="674"/>
      <c r="CW84" s="674"/>
      <c r="CX84" s="674"/>
      <c r="CY84" s="674"/>
      <c r="CZ84" s="674"/>
      <c r="DA84" s="674"/>
      <c r="DB84" s="674"/>
      <c r="DC84" s="674"/>
      <c r="DD84" s="674"/>
      <c r="DE84" s="674"/>
      <c r="DF84" s="674"/>
      <c r="DG84" s="674"/>
      <c r="DH84" s="674"/>
      <c r="DI84" s="674"/>
      <c r="DJ84" s="674"/>
      <c r="DK84" s="674"/>
      <c r="DL84" s="674"/>
      <c r="DM84" s="674"/>
      <c r="DN84" s="674"/>
      <c r="DO84" s="408"/>
      <c r="DP84" s="408"/>
      <c r="DQ84" s="408"/>
      <c r="DR84" s="408"/>
      <c r="DS84" s="408"/>
      <c r="DT84" s="408"/>
      <c r="DU84" s="408"/>
      <c r="DV84" s="408"/>
      <c r="DW84" s="408"/>
      <c r="DX84" s="408"/>
      <c r="DY84" s="408"/>
      <c r="DZ84" s="408"/>
      <c r="EA84" s="408"/>
      <c r="EB84" s="408"/>
      <c r="EC84" s="408"/>
      <c r="ED84" s="408"/>
      <c r="EE84" s="408"/>
      <c r="EF84" s="408"/>
      <c r="EG84" s="408"/>
      <c r="EH84" s="408"/>
      <c r="EI84" s="408"/>
      <c r="EJ84" s="408"/>
      <c r="EK84" s="408"/>
      <c r="EL84" s="408"/>
      <c r="EM84" s="408"/>
      <c r="EN84" s="408"/>
      <c r="EO84" s="674"/>
      <c r="EP84" s="674"/>
      <c r="EQ84" s="674"/>
      <c r="ER84" s="674"/>
      <c r="ES84" s="674"/>
      <c r="ET84" s="674"/>
      <c r="EU84" s="674"/>
      <c r="EV84" s="674"/>
      <c r="EW84" s="674"/>
      <c r="EX84" s="674"/>
      <c r="EY84" s="674"/>
      <c r="EZ84" s="674"/>
      <c r="FA84" s="674"/>
      <c r="FB84" s="674"/>
      <c r="FC84" s="674"/>
      <c r="FD84" s="674"/>
      <c r="FE84" s="674"/>
      <c r="FF84" s="674"/>
      <c r="FG84" s="674"/>
      <c r="FH84" s="674"/>
      <c r="FI84" s="674"/>
      <c r="FJ84" s="674"/>
      <c r="FK84" s="408"/>
      <c r="FL84" s="408"/>
      <c r="FM84" s="408"/>
      <c r="FN84" s="408"/>
      <c r="FO84" s="408"/>
      <c r="FP84" s="408"/>
      <c r="FQ84" s="408"/>
      <c r="FR84" s="408"/>
      <c r="FS84" s="408"/>
      <c r="FT84" s="408"/>
      <c r="FU84" s="408"/>
      <c r="FV84" s="408"/>
      <c r="FW84" s="408"/>
      <c r="FX84" s="408"/>
      <c r="FY84" s="408"/>
      <c r="FZ84" s="408"/>
      <c r="GA84" s="408"/>
      <c r="GB84" s="408"/>
      <c r="GC84" s="408"/>
      <c r="GD84" s="408"/>
      <c r="GE84" s="408"/>
      <c r="GF84" s="408"/>
      <c r="GG84" s="408"/>
      <c r="GH84" s="408"/>
      <c r="GI84" s="408"/>
      <c r="GJ84" s="674"/>
      <c r="GK84" s="674"/>
      <c r="GL84" s="674"/>
      <c r="GM84" s="674"/>
      <c r="GN84" s="674"/>
      <c r="GO84" s="674"/>
      <c r="GP84" s="674"/>
      <c r="GQ84" s="674"/>
      <c r="GR84" s="674"/>
      <c r="GS84" s="674"/>
      <c r="GT84" s="674"/>
      <c r="GU84" s="674"/>
      <c r="GV84" s="674"/>
      <c r="GW84" s="674"/>
      <c r="GX84" s="674"/>
      <c r="GY84" s="674"/>
      <c r="GZ84" s="674"/>
      <c r="HA84" s="674"/>
      <c r="HB84" s="674"/>
      <c r="HC84" s="674"/>
      <c r="HD84" s="674"/>
      <c r="HE84" s="674"/>
      <c r="HF84" s="674"/>
      <c r="HG84" s="674"/>
      <c r="HH84" s="674"/>
      <c r="HI84" s="674"/>
      <c r="HJ84" s="408"/>
      <c r="HK84" s="408"/>
      <c r="HL84" s="408"/>
      <c r="HM84" s="408"/>
      <c r="HN84" s="408"/>
      <c r="HO84" s="408"/>
      <c r="HP84" s="408"/>
      <c r="HQ84" s="408"/>
      <c r="HR84" s="408"/>
      <c r="HS84" s="408"/>
      <c r="HT84" s="408"/>
      <c r="HU84" s="408"/>
      <c r="HV84" s="408"/>
      <c r="HW84" s="408"/>
      <c r="HX84" s="408"/>
      <c r="HY84" s="408"/>
      <c r="HZ84" s="408"/>
      <c r="IA84" s="408"/>
      <c r="IB84" s="408"/>
      <c r="IC84" s="408"/>
      <c r="ID84" s="675"/>
      <c r="IE84" s="676"/>
      <c r="IF84" s="677"/>
      <c r="IG84" s="677"/>
      <c r="IH84" s="678"/>
      <c r="II84" s="678"/>
      <c r="IJ84" s="678"/>
      <c r="IK84" s="678"/>
      <c r="IL84" s="678"/>
      <c r="IM84" s="678"/>
      <c r="IN84" s="678"/>
      <c r="IO84" s="678"/>
      <c r="IP84" s="678"/>
      <c r="IQ84" s="678"/>
      <c r="IR84" s="678"/>
      <c r="IS84" s="678"/>
      <c r="IT84" s="678"/>
      <c r="IU84" s="678"/>
      <c r="IV84" s="677"/>
      <c r="IW84" s="677"/>
      <c r="IX84" s="677"/>
      <c r="IY84" s="677"/>
      <c r="IZ84" s="677"/>
      <c r="JA84" s="677"/>
      <c r="JB84" s="677"/>
      <c r="JC84" s="677"/>
      <c r="JD84" s="677"/>
      <c r="JE84" s="677"/>
      <c r="JF84" s="677"/>
      <c r="JG84" s="677"/>
      <c r="JH84" s="677"/>
      <c r="JI84" s="677"/>
      <c r="JJ84" s="677"/>
      <c r="JK84" s="677"/>
      <c r="JL84" s="677"/>
      <c r="JM84" s="678"/>
      <c r="JN84" s="678"/>
      <c r="JO84" s="678"/>
      <c r="JP84" s="678"/>
      <c r="JQ84" s="678"/>
      <c r="JR84" s="678"/>
      <c r="JS84" s="678"/>
      <c r="JT84" s="678"/>
      <c r="JU84" s="678"/>
      <c r="JV84" s="678"/>
      <c r="JW84" s="678"/>
      <c r="JX84" s="678"/>
      <c r="JY84" s="678"/>
      <c r="JZ84" s="678"/>
      <c r="KA84" s="678"/>
      <c r="KB84" s="678"/>
      <c r="KC84" s="678"/>
      <c r="KD84" s="678"/>
      <c r="KE84" s="678"/>
      <c r="KF84" s="678"/>
      <c r="KG84" s="678"/>
      <c r="KH84" s="677"/>
      <c r="KI84" s="677"/>
      <c r="KJ84" s="677"/>
      <c r="KK84" s="677"/>
      <c r="KL84" s="677"/>
      <c r="KM84" s="677"/>
      <c r="KN84" s="677"/>
      <c r="KO84" s="677"/>
      <c r="KP84" s="677"/>
      <c r="KQ84" s="677"/>
      <c r="KR84" s="677"/>
      <c r="KS84" s="677"/>
      <c r="KT84" s="677"/>
      <c r="KU84" s="677"/>
      <c r="KV84" s="677"/>
      <c r="KW84" s="677"/>
      <c r="KX84" s="677"/>
      <c r="KY84" s="677"/>
      <c r="KZ84" s="677"/>
      <c r="LA84" s="677"/>
      <c r="LB84" s="678"/>
      <c r="LC84" s="678"/>
      <c r="LD84" s="678"/>
      <c r="LE84" s="678"/>
      <c r="LF84" s="678"/>
      <c r="LG84" s="678"/>
      <c r="LH84" s="678"/>
      <c r="LI84" s="678"/>
      <c r="LJ84" s="678"/>
      <c r="LK84" s="678"/>
      <c r="LL84" s="678"/>
      <c r="LM84" s="678"/>
      <c r="LN84" s="678"/>
      <c r="LO84" s="678"/>
      <c r="LP84" s="678"/>
      <c r="LQ84" s="678"/>
      <c r="LR84" s="678"/>
      <c r="LS84" s="677"/>
      <c r="LT84" s="677"/>
      <c r="LU84" s="677"/>
      <c r="LV84" s="677"/>
      <c r="LW84" s="677"/>
      <c r="LX84" s="677"/>
      <c r="LY84" s="677"/>
      <c r="LZ84" s="677"/>
      <c r="MA84" s="677"/>
      <c r="MB84" s="677"/>
      <c r="MC84" s="677"/>
      <c r="MD84" s="677"/>
      <c r="ME84" s="677"/>
      <c r="MF84" s="677"/>
      <c r="MG84" s="677"/>
      <c r="MH84" s="677"/>
      <c r="MI84" s="677"/>
      <c r="MJ84" s="678"/>
      <c r="MK84" s="678"/>
      <c r="ML84" s="678"/>
      <c r="MM84" s="678"/>
      <c r="MN84" s="678"/>
      <c r="MO84" s="678"/>
      <c r="MP84" s="678"/>
      <c r="MQ84" s="678"/>
      <c r="MR84" s="678"/>
      <c r="MS84" s="678"/>
      <c r="MT84" s="678"/>
      <c r="MU84" s="678"/>
      <c r="MV84" s="678"/>
      <c r="MW84" s="678"/>
      <c r="MX84" s="678"/>
      <c r="MY84" s="678"/>
      <c r="MZ84" s="678"/>
    </row>
    <row r="85" customFormat="false" ht="12.75" hidden="false" customHeight="false" outlineLevel="0" collapsed="false">
      <c r="A85" s="672" t="n">
        <v>77</v>
      </c>
      <c r="B85" s="228" t="inlineStr">
        <f aca="false">'English Scores- Leveled papers'!B83</f>
        <is>
          <t/>
        </is>
      </c>
      <c r="C85" s="228" t="str">
        <f aca="false">IF(D85="","",IF(D85&gt;0.9,"A1",IF(D85&gt;0.8,"A2",IF(D85&gt;0.7,"B1",IF(D85&gt;0.6,"B2",IF(D85&gt;0.5,"C1",IF(D85&gt;0.4,"C2",IF(D85&gt;0.32,"D",IF(D85&gt;0.2,"E1","E2")))))))))</f>
        <v/>
      </c>
      <c r="D85" s="673" t="inlineStr">
        <f aca="false">IF(B85="","",IF(COUNT(F85:MZ85)=0,"",IF(('Cover Sheet'!$AC$6="1st"),(SUM($F85:$AM85)/50),IF(('Cover Sheet'!$AC$6="2nd"),(SUM($AN85:$BW85)/50),IF(('Cover Sheet'!$AC$6="3rd"),(SUM($BX85:$DN85)/50),IF(('Cover Sheet'!$AC$6="4th"),(SUM($DO85:$FJ85)/60),IF(('Cover Sheet'!$AC$6="5th"),(SUM($FK85:HI85)/60),IF((AND('Cover Sheet'!$AC$6="6th",OR('Cover Sheet'!$AC$12="Bombay",'Cover Sheet'!$AC$12="Pune"))),(SUM($HJ85:$JL85)/85),IF((AND('Cover Sheet'!$AC$6="6th",OR('Cover Sheet'!$AC$12="Delhi",'Cover Sheet'!$AC$12="Chennai"))),(SUM($HJ85:$IU85)/60),IF((AND('Cover Sheet'!$AC$6="7th",OR('Cover Sheet'!$AC$12="Bombay",'Cover Sheet'!$AC$12="Pune"))),(SUM($JM85:$LR85)/85),IF((AND('Cover Sheet'!$AC$6="7th",OR('Cover Sheet'!$AC$12="Delhi",'Cover Sheet'!$AC$12="Chennai"))),(SUM($JM85:$LA85)/60),IF(('Cover Sheet'!$AC$6="8th"),(SUM($LS85:$MZ85)/50),"ERROR"))))))))))))</f>
        <is>
          <t/>
        </is>
      </c>
      <c r="E85" s="673" t="inlineStr">
        <f aca="false">IF(COUNT(F85:IC85)=0, "", (SUMIF($F$5:$IC$5,"Yes",F85:IC85)/SUMIF('Math Scores'!$F$5:$IC$5,"Yes",'Math Scores'!$F$2:$IC$2)))</f>
        <is>
          <t/>
        </is>
      </c>
      <c r="F85" s="408"/>
      <c r="G85" s="408"/>
      <c r="H85" s="408"/>
      <c r="I85" s="408"/>
      <c r="J85" s="408"/>
      <c r="K85" s="408"/>
      <c r="L85" s="408"/>
      <c r="M85" s="408"/>
      <c r="N85" s="408"/>
      <c r="O85" s="408"/>
      <c r="P85" s="408"/>
      <c r="Q85" s="408"/>
      <c r="R85" s="408"/>
      <c r="S85" s="408"/>
      <c r="T85" s="408"/>
      <c r="U85" s="408"/>
      <c r="V85" s="408"/>
      <c r="W85" s="674"/>
      <c r="X85" s="674"/>
      <c r="Y85" s="674"/>
      <c r="Z85" s="674"/>
      <c r="AA85" s="674"/>
      <c r="AB85" s="674"/>
      <c r="AC85" s="674"/>
      <c r="AD85" s="674"/>
      <c r="AE85" s="674"/>
      <c r="AF85" s="674"/>
      <c r="AG85" s="674"/>
      <c r="AH85" s="674"/>
      <c r="AI85" s="674"/>
      <c r="AJ85" s="674"/>
      <c r="AK85" s="674"/>
      <c r="AL85" s="674"/>
      <c r="AM85" s="674"/>
      <c r="AN85" s="408"/>
      <c r="AO85" s="408"/>
      <c r="AP85" s="408"/>
      <c r="AQ85" s="408"/>
      <c r="AR85" s="408"/>
      <c r="AS85" s="408"/>
      <c r="AT85" s="408"/>
      <c r="AU85" s="408"/>
      <c r="AV85" s="408"/>
      <c r="AW85" s="408"/>
      <c r="AX85" s="408"/>
      <c r="AY85" s="408"/>
      <c r="AZ85" s="408"/>
      <c r="BA85" s="408"/>
      <c r="BB85" s="408"/>
      <c r="BC85" s="408"/>
      <c r="BD85" s="408"/>
      <c r="BE85" s="674"/>
      <c r="BF85" s="674"/>
      <c r="BG85" s="674"/>
      <c r="BH85" s="674"/>
      <c r="BI85" s="674"/>
      <c r="BJ85" s="674"/>
      <c r="BK85" s="674"/>
      <c r="BL85" s="674"/>
      <c r="BM85" s="674"/>
      <c r="BN85" s="674"/>
      <c r="BO85" s="674"/>
      <c r="BP85" s="674"/>
      <c r="BQ85" s="674"/>
      <c r="BR85" s="674"/>
      <c r="BS85" s="674"/>
      <c r="BT85" s="674"/>
      <c r="BU85" s="674"/>
      <c r="BV85" s="674"/>
      <c r="BW85" s="674"/>
      <c r="BX85" s="408"/>
      <c r="BY85" s="408"/>
      <c r="BZ85" s="408"/>
      <c r="CA85" s="408"/>
      <c r="CB85" s="408"/>
      <c r="CC85" s="408"/>
      <c r="CD85" s="408"/>
      <c r="CE85" s="408"/>
      <c r="CF85" s="408"/>
      <c r="CG85" s="408"/>
      <c r="CH85" s="408"/>
      <c r="CI85" s="408"/>
      <c r="CJ85" s="408"/>
      <c r="CK85" s="408"/>
      <c r="CL85" s="408"/>
      <c r="CM85" s="408"/>
      <c r="CN85" s="408"/>
      <c r="CO85" s="408"/>
      <c r="CP85" s="408"/>
      <c r="CQ85" s="408"/>
      <c r="CR85" s="674"/>
      <c r="CS85" s="674"/>
      <c r="CT85" s="674"/>
      <c r="CU85" s="674"/>
      <c r="CV85" s="674"/>
      <c r="CW85" s="674"/>
      <c r="CX85" s="674"/>
      <c r="CY85" s="674"/>
      <c r="CZ85" s="674"/>
      <c r="DA85" s="674"/>
      <c r="DB85" s="674"/>
      <c r="DC85" s="674"/>
      <c r="DD85" s="674"/>
      <c r="DE85" s="674"/>
      <c r="DF85" s="674"/>
      <c r="DG85" s="674"/>
      <c r="DH85" s="674"/>
      <c r="DI85" s="674"/>
      <c r="DJ85" s="674"/>
      <c r="DK85" s="674"/>
      <c r="DL85" s="674"/>
      <c r="DM85" s="674"/>
      <c r="DN85" s="674"/>
      <c r="DO85" s="408"/>
      <c r="DP85" s="408"/>
      <c r="DQ85" s="408"/>
      <c r="DR85" s="408"/>
      <c r="DS85" s="408"/>
      <c r="DT85" s="408"/>
      <c r="DU85" s="408"/>
      <c r="DV85" s="408"/>
      <c r="DW85" s="408"/>
      <c r="DX85" s="408"/>
      <c r="DY85" s="408"/>
      <c r="DZ85" s="408"/>
      <c r="EA85" s="408"/>
      <c r="EB85" s="408"/>
      <c r="EC85" s="408"/>
      <c r="ED85" s="408"/>
      <c r="EE85" s="408"/>
      <c r="EF85" s="408"/>
      <c r="EG85" s="408"/>
      <c r="EH85" s="408"/>
      <c r="EI85" s="408"/>
      <c r="EJ85" s="408"/>
      <c r="EK85" s="408"/>
      <c r="EL85" s="408"/>
      <c r="EM85" s="408"/>
      <c r="EN85" s="408"/>
      <c r="EO85" s="674"/>
      <c r="EP85" s="674"/>
      <c r="EQ85" s="674"/>
      <c r="ER85" s="674"/>
      <c r="ES85" s="674"/>
      <c r="ET85" s="674"/>
      <c r="EU85" s="674"/>
      <c r="EV85" s="674"/>
      <c r="EW85" s="674"/>
      <c r="EX85" s="674"/>
      <c r="EY85" s="674"/>
      <c r="EZ85" s="674"/>
      <c r="FA85" s="674"/>
      <c r="FB85" s="674"/>
      <c r="FC85" s="674"/>
      <c r="FD85" s="674"/>
      <c r="FE85" s="674"/>
      <c r="FF85" s="674"/>
      <c r="FG85" s="674"/>
      <c r="FH85" s="674"/>
      <c r="FI85" s="674"/>
      <c r="FJ85" s="674"/>
      <c r="FK85" s="408"/>
      <c r="FL85" s="408"/>
      <c r="FM85" s="408"/>
      <c r="FN85" s="408"/>
      <c r="FO85" s="408"/>
      <c r="FP85" s="408"/>
      <c r="FQ85" s="408"/>
      <c r="FR85" s="408"/>
      <c r="FS85" s="408"/>
      <c r="FT85" s="408"/>
      <c r="FU85" s="408"/>
      <c r="FV85" s="408"/>
      <c r="FW85" s="408"/>
      <c r="FX85" s="408"/>
      <c r="FY85" s="408"/>
      <c r="FZ85" s="408"/>
      <c r="GA85" s="408"/>
      <c r="GB85" s="408"/>
      <c r="GC85" s="408"/>
      <c r="GD85" s="408"/>
      <c r="GE85" s="408"/>
      <c r="GF85" s="408"/>
      <c r="GG85" s="408"/>
      <c r="GH85" s="408"/>
      <c r="GI85" s="408"/>
      <c r="GJ85" s="674"/>
      <c r="GK85" s="674"/>
      <c r="GL85" s="674"/>
      <c r="GM85" s="674"/>
      <c r="GN85" s="674"/>
      <c r="GO85" s="674"/>
      <c r="GP85" s="674"/>
      <c r="GQ85" s="674"/>
      <c r="GR85" s="674"/>
      <c r="GS85" s="674"/>
      <c r="GT85" s="674"/>
      <c r="GU85" s="674"/>
      <c r="GV85" s="674"/>
      <c r="GW85" s="674"/>
      <c r="GX85" s="674"/>
      <c r="GY85" s="674"/>
      <c r="GZ85" s="674"/>
      <c r="HA85" s="674"/>
      <c r="HB85" s="674"/>
      <c r="HC85" s="674"/>
      <c r="HD85" s="674"/>
      <c r="HE85" s="674"/>
      <c r="HF85" s="674"/>
      <c r="HG85" s="674"/>
      <c r="HH85" s="674"/>
      <c r="HI85" s="674"/>
      <c r="HJ85" s="408"/>
      <c r="HK85" s="408"/>
      <c r="HL85" s="408"/>
      <c r="HM85" s="408"/>
      <c r="HN85" s="408"/>
      <c r="HO85" s="408"/>
      <c r="HP85" s="408"/>
      <c r="HQ85" s="408"/>
      <c r="HR85" s="408"/>
      <c r="HS85" s="408"/>
      <c r="HT85" s="408"/>
      <c r="HU85" s="408"/>
      <c r="HV85" s="408"/>
      <c r="HW85" s="408"/>
      <c r="HX85" s="408"/>
      <c r="HY85" s="408"/>
      <c r="HZ85" s="408"/>
      <c r="IA85" s="408"/>
      <c r="IB85" s="408"/>
      <c r="IC85" s="408"/>
      <c r="ID85" s="675"/>
      <c r="IE85" s="676"/>
      <c r="IF85" s="677"/>
      <c r="IG85" s="677"/>
      <c r="IH85" s="678"/>
      <c r="II85" s="678"/>
      <c r="IJ85" s="678"/>
      <c r="IK85" s="678"/>
      <c r="IL85" s="678"/>
      <c r="IM85" s="678"/>
      <c r="IN85" s="678"/>
      <c r="IO85" s="678"/>
      <c r="IP85" s="678"/>
      <c r="IQ85" s="678"/>
      <c r="IR85" s="678"/>
      <c r="IS85" s="678"/>
      <c r="IT85" s="678"/>
      <c r="IU85" s="678"/>
      <c r="IV85" s="677"/>
      <c r="IW85" s="677"/>
      <c r="IX85" s="677"/>
      <c r="IY85" s="677"/>
      <c r="IZ85" s="677"/>
      <c r="JA85" s="677"/>
      <c r="JB85" s="677"/>
      <c r="JC85" s="677"/>
      <c r="JD85" s="677"/>
      <c r="JE85" s="677"/>
      <c r="JF85" s="677"/>
      <c r="JG85" s="677"/>
      <c r="JH85" s="677"/>
      <c r="JI85" s="677"/>
      <c r="JJ85" s="677"/>
      <c r="JK85" s="677"/>
      <c r="JL85" s="677"/>
      <c r="JM85" s="678"/>
      <c r="JN85" s="678"/>
      <c r="JO85" s="678"/>
      <c r="JP85" s="678"/>
      <c r="JQ85" s="678"/>
      <c r="JR85" s="678"/>
      <c r="JS85" s="678"/>
      <c r="JT85" s="678"/>
      <c r="JU85" s="678"/>
      <c r="JV85" s="678"/>
      <c r="JW85" s="678"/>
      <c r="JX85" s="678"/>
      <c r="JY85" s="678"/>
      <c r="JZ85" s="678"/>
      <c r="KA85" s="678"/>
      <c r="KB85" s="678"/>
      <c r="KC85" s="678"/>
      <c r="KD85" s="678"/>
      <c r="KE85" s="678"/>
      <c r="KF85" s="678"/>
      <c r="KG85" s="678"/>
      <c r="KH85" s="677"/>
      <c r="KI85" s="677"/>
      <c r="KJ85" s="677"/>
      <c r="KK85" s="677"/>
      <c r="KL85" s="677"/>
      <c r="KM85" s="677"/>
      <c r="KN85" s="677"/>
      <c r="KO85" s="677"/>
      <c r="KP85" s="677"/>
      <c r="KQ85" s="677"/>
      <c r="KR85" s="677"/>
      <c r="KS85" s="677"/>
      <c r="KT85" s="677"/>
      <c r="KU85" s="677"/>
      <c r="KV85" s="677"/>
      <c r="KW85" s="677"/>
      <c r="KX85" s="677"/>
      <c r="KY85" s="677"/>
      <c r="KZ85" s="677"/>
      <c r="LA85" s="677"/>
      <c r="LB85" s="678"/>
      <c r="LC85" s="678"/>
      <c r="LD85" s="678"/>
      <c r="LE85" s="678"/>
      <c r="LF85" s="678"/>
      <c r="LG85" s="678"/>
      <c r="LH85" s="678"/>
      <c r="LI85" s="678"/>
      <c r="LJ85" s="678"/>
      <c r="LK85" s="678"/>
      <c r="LL85" s="678"/>
      <c r="LM85" s="678"/>
      <c r="LN85" s="678"/>
      <c r="LO85" s="678"/>
      <c r="LP85" s="678"/>
      <c r="LQ85" s="678"/>
      <c r="LR85" s="678"/>
      <c r="LS85" s="677"/>
      <c r="LT85" s="677"/>
      <c r="LU85" s="677"/>
      <c r="LV85" s="677"/>
      <c r="LW85" s="677"/>
      <c r="LX85" s="677"/>
      <c r="LY85" s="677"/>
      <c r="LZ85" s="677"/>
      <c r="MA85" s="677"/>
      <c r="MB85" s="677"/>
      <c r="MC85" s="677"/>
      <c r="MD85" s="677"/>
      <c r="ME85" s="677"/>
      <c r="MF85" s="677"/>
      <c r="MG85" s="677"/>
      <c r="MH85" s="677"/>
      <c r="MI85" s="677"/>
      <c r="MJ85" s="678"/>
      <c r="MK85" s="678"/>
      <c r="ML85" s="678"/>
      <c r="MM85" s="678"/>
      <c r="MN85" s="678"/>
      <c r="MO85" s="678"/>
      <c r="MP85" s="678"/>
      <c r="MQ85" s="678"/>
      <c r="MR85" s="678"/>
      <c r="MS85" s="678"/>
      <c r="MT85" s="678"/>
      <c r="MU85" s="678"/>
      <c r="MV85" s="678"/>
      <c r="MW85" s="678"/>
      <c r="MX85" s="678"/>
      <c r="MY85" s="678"/>
      <c r="MZ85" s="678"/>
    </row>
    <row r="86" customFormat="false" ht="12.75" hidden="false" customHeight="false" outlineLevel="0" collapsed="false">
      <c r="A86" s="672" t="n">
        <v>78</v>
      </c>
      <c r="B86" s="228" t="inlineStr">
        <f aca="false">'English Scores- Leveled papers'!B84</f>
        <is>
          <t/>
        </is>
      </c>
      <c r="C86" s="228" t="str">
        <f aca="false">IF(D86="","",IF(D86&gt;0.9,"A1",IF(D86&gt;0.8,"A2",IF(D86&gt;0.7,"B1",IF(D86&gt;0.6,"B2",IF(D86&gt;0.5,"C1",IF(D86&gt;0.4,"C2",IF(D86&gt;0.32,"D",IF(D86&gt;0.2,"E1","E2")))))))))</f>
        <v/>
      </c>
      <c r="D86" s="673" t="inlineStr">
        <f aca="false">IF(B86="","",IF(COUNT(F86:MZ86)=0,"",IF(('Cover Sheet'!$AC$6="1st"),(SUM($F86:$AM86)/50),IF(('Cover Sheet'!$AC$6="2nd"),(SUM($AN86:$BW86)/50),IF(('Cover Sheet'!$AC$6="3rd"),(SUM($BX86:$DN86)/50),IF(('Cover Sheet'!$AC$6="4th"),(SUM($DO86:$FJ86)/60),IF(('Cover Sheet'!$AC$6="5th"),(SUM($FK86:HI86)/60),IF((AND('Cover Sheet'!$AC$6="6th",OR('Cover Sheet'!$AC$12="Bombay",'Cover Sheet'!$AC$12="Pune"))),(SUM($HJ86:$JL86)/85),IF((AND('Cover Sheet'!$AC$6="6th",OR('Cover Sheet'!$AC$12="Delhi",'Cover Sheet'!$AC$12="Chennai"))),(SUM($HJ86:$IU86)/60),IF((AND('Cover Sheet'!$AC$6="7th",OR('Cover Sheet'!$AC$12="Bombay",'Cover Sheet'!$AC$12="Pune"))),(SUM($JM86:$LR86)/85),IF((AND('Cover Sheet'!$AC$6="7th",OR('Cover Sheet'!$AC$12="Delhi",'Cover Sheet'!$AC$12="Chennai"))),(SUM($JM86:$LA86)/60),IF(('Cover Sheet'!$AC$6="8th"),(SUM($LS86:$MZ86)/50),"ERROR"))))))))))))</f>
        <is>
          <t/>
        </is>
      </c>
      <c r="E86" s="673" t="inlineStr">
        <f aca="false">IF(COUNT(F86:IC86)=0, "", (SUMIF($F$5:$IC$5,"Yes",F86:IC86)/SUMIF('Math Scores'!$F$5:$IC$5,"Yes",'Math Scores'!$F$2:$IC$2)))</f>
        <is>
          <t/>
        </is>
      </c>
      <c r="F86" s="408"/>
      <c r="G86" s="408"/>
      <c r="H86" s="408"/>
      <c r="I86" s="408"/>
      <c r="J86" s="408"/>
      <c r="K86" s="408"/>
      <c r="L86" s="408"/>
      <c r="M86" s="408"/>
      <c r="N86" s="408"/>
      <c r="O86" s="408"/>
      <c r="P86" s="408"/>
      <c r="Q86" s="408"/>
      <c r="R86" s="408"/>
      <c r="S86" s="408"/>
      <c r="T86" s="408"/>
      <c r="U86" s="408"/>
      <c r="V86" s="408"/>
      <c r="W86" s="674"/>
      <c r="X86" s="674"/>
      <c r="Y86" s="674"/>
      <c r="Z86" s="674"/>
      <c r="AA86" s="674"/>
      <c r="AB86" s="674"/>
      <c r="AC86" s="674"/>
      <c r="AD86" s="674"/>
      <c r="AE86" s="674"/>
      <c r="AF86" s="674"/>
      <c r="AG86" s="674"/>
      <c r="AH86" s="674"/>
      <c r="AI86" s="674"/>
      <c r="AJ86" s="674"/>
      <c r="AK86" s="674"/>
      <c r="AL86" s="674"/>
      <c r="AM86" s="674"/>
      <c r="AN86" s="408"/>
      <c r="AO86" s="408"/>
      <c r="AP86" s="408"/>
      <c r="AQ86" s="408"/>
      <c r="AR86" s="408"/>
      <c r="AS86" s="408"/>
      <c r="AT86" s="408"/>
      <c r="AU86" s="408"/>
      <c r="AV86" s="408"/>
      <c r="AW86" s="408"/>
      <c r="AX86" s="408"/>
      <c r="AY86" s="408"/>
      <c r="AZ86" s="408"/>
      <c r="BA86" s="408"/>
      <c r="BB86" s="408"/>
      <c r="BC86" s="408"/>
      <c r="BD86" s="408"/>
      <c r="BE86" s="674"/>
      <c r="BF86" s="674"/>
      <c r="BG86" s="674"/>
      <c r="BH86" s="674"/>
      <c r="BI86" s="674"/>
      <c r="BJ86" s="674"/>
      <c r="BK86" s="674"/>
      <c r="BL86" s="674"/>
      <c r="BM86" s="674"/>
      <c r="BN86" s="674"/>
      <c r="BO86" s="674"/>
      <c r="BP86" s="674"/>
      <c r="BQ86" s="674"/>
      <c r="BR86" s="674"/>
      <c r="BS86" s="674"/>
      <c r="BT86" s="674"/>
      <c r="BU86" s="674"/>
      <c r="BV86" s="674"/>
      <c r="BW86" s="674"/>
      <c r="BX86" s="408"/>
      <c r="BY86" s="408"/>
      <c r="BZ86" s="408"/>
      <c r="CA86" s="408"/>
      <c r="CB86" s="408"/>
      <c r="CC86" s="408"/>
      <c r="CD86" s="408"/>
      <c r="CE86" s="408"/>
      <c r="CF86" s="408"/>
      <c r="CG86" s="408"/>
      <c r="CH86" s="408"/>
      <c r="CI86" s="408"/>
      <c r="CJ86" s="408"/>
      <c r="CK86" s="408"/>
      <c r="CL86" s="408"/>
      <c r="CM86" s="408"/>
      <c r="CN86" s="408"/>
      <c r="CO86" s="408"/>
      <c r="CP86" s="408"/>
      <c r="CQ86" s="408"/>
      <c r="CR86" s="674"/>
      <c r="CS86" s="674"/>
      <c r="CT86" s="674"/>
      <c r="CU86" s="674"/>
      <c r="CV86" s="674"/>
      <c r="CW86" s="674"/>
      <c r="CX86" s="674"/>
      <c r="CY86" s="674"/>
      <c r="CZ86" s="674"/>
      <c r="DA86" s="674"/>
      <c r="DB86" s="674"/>
      <c r="DC86" s="674"/>
      <c r="DD86" s="674"/>
      <c r="DE86" s="674"/>
      <c r="DF86" s="674"/>
      <c r="DG86" s="674"/>
      <c r="DH86" s="674"/>
      <c r="DI86" s="674"/>
      <c r="DJ86" s="674"/>
      <c r="DK86" s="674"/>
      <c r="DL86" s="674"/>
      <c r="DM86" s="674"/>
      <c r="DN86" s="674"/>
      <c r="DO86" s="408"/>
      <c r="DP86" s="408"/>
      <c r="DQ86" s="408"/>
      <c r="DR86" s="408"/>
      <c r="DS86" s="408"/>
      <c r="DT86" s="408"/>
      <c r="DU86" s="408"/>
      <c r="DV86" s="408"/>
      <c r="DW86" s="408"/>
      <c r="DX86" s="408"/>
      <c r="DY86" s="408"/>
      <c r="DZ86" s="408"/>
      <c r="EA86" s="408"/>
      <c r="EB86" s="408"/>
      <c r="EC86" s="408"/>
      <c r="ED86" s="408"/>
      <c r="EE86" s="408"/>
      <c r="EF86" s="408"/>
      <c r="EG86" s="408"/>
      <c r="EH86" s="408"/>
      <c r="EI86" s="408"/>
      <c r="EJ86" s="408"/>
      <c r="EK86" s="408"/>
      <c r="EL86" s="408"/>
      <c r="EM86" s="408"/>
      <c r="EN86" s="408"/>
      <c r="EO86" s="674"/>
      <c r="EP86" s="674"/>
      <c r="EQ86" s="674"/>
      <c r="ER86" s="674"/>
      <c r="ES86" s="674"/>
      <c r="ET86" s="674"/>
      <c r="EU86" s="674"/>
      <c r="EV86" s="674"/>
      <c r="EW86" s="674"/>
      <c r="EX86" s="674"/>
      <c r="EY86" s="674"/>
      <c r="EZ86" s="674"/>
      <c r="FA86" s="674"/>
      <c r="FB86" s="674"/>
      <c r="FC86" s="674"/>
      <c r="FD86" s="674"/>
      <c r="FE86" s="674"/>
      <c r="FF86" s="674"/>
      <c r="FG86" s="674"/>
      <c r="FH86" s="674"/>
      <c r="FI86" s="674"/>
      <c r="FJ86" s="674"/>
      <c r="FK86" s="408"/>
      <c r="FL86" s="408"/>
      <c r="FM86" s="408"/>
      <c r="FN86" s="408"/>
      <c r="FO86" s="408"/>
      <c r="FP86" s="408"/>
      <c r="FQ86" s="408"/>
      <c r="FR86" s="408"/>
      <c r="FS86" s="408"/>
      <c r="FT86" s="408"/>
      <c r="FU86" s="408"/>
      <c r="FV86" s="408"/>
      <c r="FW86" s="408"/>
      <c r="FX86" s="408"/>
      <c r="FY86" s="408"/>
      <c r="FZ86" s="408"/>
      <c r="GA86" s="408"/>
      <c r="GB86" s="408"/>
      <c r="GC86" s="408"/>
      <c r="GD86" s="408"/>
      <c r="GE86" s="408"/>
      <c r="GF86" s="408"/>
      <c r="GG86" s="408"/>
      <c r="GH86" s="408"/>
      <c r="GI86" s="408"/>
      <c r="GJ86" s="674"/>
      <c r="GK86" s="674"/>
      <c r="GL86" s="674"/>
      <c r="GM86" s="674"/>
      <c r="GN86" s="674"/>
      <c r="GO86" s="674"/>
      <c r="GP86" s="674"/>
      <c r="GQ86" s="674"/>
      <c r="GR86" s="674"/>
      <c r="GS86" s="674"/>
      <c r="GT86" s="674"/>
      <c r="GU86" s="674"/>
      <c r="GV86" s="674"/>
      <c r="GW86" s="674"/>
      <c r="GX86" s="674"/>
      <c r="GY86" s="674"/>
      <c r="GZ86" s="674"/>
      <c r="HA86" s="674"/>
      <c r="HB86" s="674"/>
      <c r="HC86" s="674"/>
      <c r="HD86" s="674"/>
      <c r="HE86" s="674"/>
      <c r="HF86" s="674"/>
      <c r="HG86" s="674"/>
      <c r="HH86" s="674"/>
      <c r="HI86" s="674"/>
      <c r="HJ86" s="408"/>
      <c r="HK86" s="408"/>
      <c r="HL86" s="408"/>
      <c r="HM86" s="408"/>
      <c r="HN86" s="408"/>
      <c r="HO86" s="408"/>
      <c r="HP86" s="408"/>
      <c r="HQ86" s="408"/>
      <c r="HR86" s="408"/>
      <c r="HS86" s="408"/>
      <c r="HT86" s="408"/>
      <c r="HU86" s="408"/>
      <c r="HV86" s="408"/>
      <c r="HW86" s="408"/>
      <c r="HX86" s="408"/>
      <c r="HY86" s="408"/>
      <c r="HZ86" s="408"/>
      <c r="IA86" s="408"/>
      <c r="IB86" s="408"/>
      <c r="IC86" s="408"/>
      <c r="ID86" s="675"/>
      <c r="IE86" s="676"/>
      <c r="IF86" s="677"/>
      <c r="IG86" s="677"/>
      <c r="IH86" s="678"/>
      <c r="II86" s="678"/>
      <c r="IJ86" s="678"/>
      <c r="IK86" s="678"/>
      <c r="IL86" s="678"/>
      <c r="IM86" s="678"/>
      <c r="IN86" s="678"/>
      <c r="IO86" s="678"/>
      <c r="IP86" s="678"/>
      <c r="IQ86" s="678"/>
      <c r="IR86" s="678"/>
      <c r="IS86" s="678"/>
      <c r="IT86" s="678"/>
      <c r="IU86" s="678"/>
      <c r="IV86" s="677"/>
      <c r="IW86" s="677"/>
      <c r="IX86" s="677"/>
      <c r="IY86" s="677"/>
      <c r="IZ86" s="677"/>
      <c r="JA86" s="677"/>
      <c r="JB86" s="677"/>
      <c r="JC86" s="677"/>
      <c r="JD86" s="677"/>
      <c r="JE86" s="677"/>
      <c r="JF86" s="677"/>
      <c r="JG86" s="677"/>
      <c r="JH86" s="677"/>
      <c r="JI86" s="677"/>
      <c r="JJ86" s="677"/>
      <c r="JK86" s="677"/>
      <c r="JL86" s="677"/>
      <c r="JM86" s="678"/>
      <c r="JN86" s="678"/>
      <c r="JO86" s="678"/>
      <c r="JP86" s="678"/>
      <c r="JQ86" s="678"/>
      <c r="JR86" s="678"/>
      <c r="JS86" s="678"/>
      <c r="JT86" s="678"/>
      <c r="JU86" s="678"/>
      <c r="JV86" s="678"/>
      <c r="JW86" s="678"/>
      <c r="JX86" s="678"/>
      <c r="JY86" s="678"/>
      <c r="JZ86" s="678"/>
      <c r="KA86" s="678"/>
      <c r="KB86" s="678"/>
      <c r="KC86" s="678"/>
      <c r="KD86" s="678"/>
      <c r="KE86" s="678"/>
      <c r="KF86" s="678"/>
      <c r="KG86" s="678"/>
      <c r="KH86" s="677"/>
      <c r="KI86" s="677"/>
      <c r="KJ86" s="677"/>
      <c r="KK86" s="677"/>
      <c r="KL86" s="677"/>
      <c r="KM86" s="677"/>
      <c r="KN86" s="677"/>
      <c r="KO86" s="677"/>
      <c r="KP86" s="677"/>
      <c r="KQ86" s="677"/>
      <c r="KR86" s="677"/>
      <c r="KS86" s="677"/>
      <c r="KT86" s="677"/>
      <c r="KU86" s="677"/>
      <c r="KV86" s="677"/>
      <c r="KW86" s="677"/>
      <c r="KX86" s="677"/>
      <c r="KY86" s="677"/>
      <c r="KZ86" s="677"/>
      <c r="LA86" s="677"/>
      <c r="LB86" s="678"/>
      <c r="LC86" s="678"/>
      <c r="LD86" s="678"/>
      <c r="LE86" s="678"/>
      <c r="LF86" s="678"/>
      <c r="LG86" s="678"/>
      <c r="LH86" s="678"/>
      <c r="LI86" s="678"/>
      <c r="LJ86" s="678"/>
      <c r="LK86" s="678"/>
      <c r="LL86" s="678"/>
      <c r="LM86" s="678"/>
      <c r="LN86" s="678"/>
      <c r="LO86" s="678"/>
      <c r="LP86" s="678"/>
      <c r="LQ86" s="678"/>
      <c r="LR86" s="678"/>
      <c r="LS86" s="677"/>
      <c r="LT86" s="677"/>
      <c r="LU86" s="677"/>
      <c r="LV86" s="677"/>
      <c r="LW86" s="677"/>
      <c r="LX86" s="677"/>
      <c r="LY86" s="677"/>
      <c r="LZ86" s="677"/>
      <c r="MA86" s="677"/>
      <c r="MB86" s="677"/>
      <c r="MC86" s="677"/>
      <c r="MD86" s="677"/>
      <c r="ME86" s="677"/>
      <c r="MF86" s="677"/>
      <c r="MG86" s="677"/>
      <c r="MH86" s="677"/>
      <c r="MI86" s="677"/>
      <c r="MJ86" s="678"/>
      <c r="MK86" s="678"/>
      <c r="ML86" s="678"/>
      <c r="MM86" s="678"/>
      <c r="MN86" s="678"/>
      <c r="MO86" s="678"/>
      <c r="MP86" s="678"/>
      <c r="MQ86" s="678"/>
      <c r="MR86" s="678"/>
      <c r="MS86" s="678"/>
      <c r="MT86" s="678"/>
      <c r="MU86" s="678"/>
      <c r="MV86" s="678"/>
      <c r="MW86" s="678"/>
      <c r="MX86" s="678"/>
      <c r="MY86" s="678"/>
      <c r="MZ86" s="678"/>
    </row>
    <row r="87" customFormat="false" ht="12.75" hidden="false" customHeight="false" outlineLevel="0" collapsed="false">
      <c r="A87" s="672" t="n">
        <v>79</v>
      </c>
      <c r="B87" s="228" t="inlineStr">
        <f aca="false">'English Scores- Leveled papers'!B85</f>
        <is>
          <t/>
        </is>
      </c>
      <c r="C87" s="228" t="str">
        <f aca="false">IF(D87="","",IF(D87&gt;0.9,"A1",IF(D87&gt;0.8,"A2",IF(D87&gt;0.7,"B1",IF(D87&gt;0.6,"B2",IF(D87&gt;0.5,"C1",IF(D87&gt;0.4,"C2",IF(D87&gt;0.32,"D",IF(D87&gt;0.2,"E1","E2")))))))))</f>
        <v/>
      </c>
      <c r="D87" s="673" t="inlineStr">
        <f aca="false">IF(B87="","",IF(COUNT(F87:MZ87)=0,"",IF(('Cover Sheet'!$AC$6="1st"),(SUM($F87:$AM87)/50),IF(('Cover Sheet'!$AC$6="2nd"),(SUM($AN87:$BW87)/50),IF(('Cover Sheet'!$AC$6="3rd"),(SUM($BX87:$DN87)/50),IF(('Cover Sheet'!$AC$6="4th"),(SUM($DO87:$FJ87)/60),IF(('Cover Sheet'!$AC$6="5th"),(SUM($FK87:HI87)/60),IF((AND('Cover Sheet'!$AC$6="6th",OR('Cover Sheet'!$AC$12="Bombay",'Cover Sheet'!$AC$12="Pune"))),(SUM($HJ87:$JL87)/85),IF((AND('Cover Sheet'!$AC$6="6th",OR('Cover Sheet'!$AC$12="Delhi",'Cover Sheet'!$AC$12="Chennai"))),(SUM($HJ87:$IU87)/60),IF((AND('Cover Sheet'!$AC$6="7th",OR('Cover Sheet'!$AC$12="Bombay",'Cover Sheet'!$AC$12="Pune"))),(SUM($JM87:$LR87)/85),IF((AND('Cover Sheet'!$AC$6="7th",OR('Cover Sheet'!$AC$12="Delhi",'Cover Sheet'!$AC$12="Chennai"))),(SUM($JM87:$LA87)/60),IF(('Cover Sheet'!$AC$6="8th"),(SUM($LS87:$MZ87)/50),"ERROR"))))))))))))</f>
        <is>
          <t/>
        </is>
      </c>
      <c r="E87" s="673" t="inlineStr">
        <f aca="false">IF(COUNT(F87:IC87)=0, "", (SUMIF($F$5:$IC$5,"Yes",F87:IC87)/SUMIF('Math Scores'!$F$5:$IC$5,"Yes",'Math Scores'!$F$2:$IC$2)))</f>
        <is>
          <t/>
        </is>
      </c>
      <c r="F87" s="408"/>
      <c r="G87" s="408"/>
      <c r="H87" s="408"/>
      <c r="I87" s="408"/>
      <c r="J87" s="408"/>
      <c r="K87" s="408"/>
      <c r="L87" s="408"/>
      <c r="M87" s="408"/>
      <c r="N87" s="408"/>
      <c r="O87" s="408"/>
      <c r="P87" s="408"/>
      <c r="Q87" s="408"/>
      <c r="R87" s="408"/>
      <c r="S87" s="408"/>
      <c r="T87" s="408"/>
      <c r="U87" s="408"/>
      <c r="V87" s="408"/>
      <c r="W87" s="674"/>
      <c r="X87" s="674"/>
      <c r="Y87" s="674"/>
      <c r="Z87" s="674"/>
      <c r="AA87" s="674"/>
      <c r="AB87" s="674"/>
      <c r="AC87" s="674"/>
      <c r="AD87" s="674"/>
      <c r="AE87" s="674"/>
      <c r="AF87" s="674"/>
      <c r="AG87" s="674"/>
      <c r="AH87" s="674"/>
      <c r="AI87" s="674"/>
      <c r="AJ87" s="674"/>
      <c r="AK87" s="674"/>
      <c r="AL87" s="674"/>
      <c r="AM87" s="674"/>
      <c r="AN87" s="408"/>
      <c r="AO87" s="408"/>
      <c r="AP87" s="408"/>
      <c r="AQ87" s="408"/>
      <c r="AR87" s="408"/>
      <c r="AS87" s="408"/>
      <c r="AT87" s="408"/>
      <c r="AU87" s="408"/>
      <c r="AV87" s="408"/>
      <c r="AW87" s="408"/>
      <c r="AX87" s="408"/>
      <c r="AY87" s="408"/>
      <c r="AZ87" s="408"/>
      <c r="BA87" s="408"/>
      <c r="BB87" s="408"/>
      <c r="BC87" s="408"/>
      <c r="BD87" s="408"/>
      <c r="BE87" s="674"/>
      <c r="BF87" s="674"/>
      <c r="BG87" s="674"/>
      <c r="BH87" s="674"/>
      <c r="BI87" s="674"/>
      <c r="BJ87" s="674"/>
      <c r="BK87" s="674"/>
      <c r="BL87" s="674"/>
      <c r="BM87" s="674"/>
      <c r="BN87" s="674"/>
      <c r="BO87" s="674"/>
      <c r="BP87" s="674"/>
      <c r="BQ87" s="674"/>
      <c r="BR87" s="674"/>
      <c r="BS87" s="674"/>
      <c r="BT87" s="674"/>
      <c r="BU87" s="674"/>
      <c r="BV87" s="674"/>
      <c r="BW87" s="674"/>
      <c r="BX87" s="408"/>
      <c r="BY87" s="408"/>
      <c r="BZ87" s="408"/>
      <c r="CA87" s="408"/>
      <c r="CB87" s="408"/>
      <c r="CC87" s="408"/>
      <c r="CD87" s="408"/>
      <c r="CE87" s="408"/>
      <c r="CF87" s="408"/>
      <c r="CG87" s="408"/>
      <c r="CH87" s="408"/>
      <c r="CI87" s="408"/>
      <c r="CJ87" s="408"/>
      <c r="CK87" s="408"/>
      <c r="CL87" s="408"/>
      <c r="CM87" s="408"/>
      <c r="CN87" s="408"/>
      <c r="CO87" s="408"/>
      <c r="CP87" s="408"/>
      <c r="CQ87" s="408"/>
      <c r="CR87" s="674"/>
      <c r="CS87" s="674"/>
      <c r="CT87" s="674"/>
      <c r="CU87" s="674"/>
      <c r="CV87" s="674"/>
      <c r="CW87" s="674"/>
      <c r="CX87" s="674"/>
      <c r="CY87" s="674"/>
      <c r="CZ87" s="674"/>
      <c r="DA87" s="674"/>
      <c r="DB87" s="674"/>
      <c r="DC87" s="674"/>
      <c r="DD87" s="674"/>
      <c r="DE87" s="674"/>
      <c r="DF87" s="674"/>
      <c r="DG87" s="674"/>
      <c r="DH87" s="674"/>
      <c r="DI87" s="674"/>
      <c r="DJ87" s="674"/>
      <c r="DK87" s="674"/>
      <c r="DL87" s="674"/>
      <c r="DM87" s="674"/>
      <c r="DN87" s="674"/>
      <c r="DO87" s="408"/>
      <c r="DP87" s="408"/>
      <c r="DQ87" s="408"/>
      <c r="DR87" s="408"/>
      <c r="DS87" s="408"/>
      <c r="DT87" s="408"/>
      <c r="DU87" s="408"/>
      <c r="DV87" s="408"/>
      <c r="DW87" s="408"/>
      <c r="DX87" s="408"/>
      <c r="DY87" s="408"/>
      <c r="DZ87" s="408"/>
      <c r="EA87" s="408"/>
      <c r="EB87" s="408"/>
      <c r="EC87" s="408"/>
      <c r="ED87" s="408"/>
      <c r="EE87" s="408"/>
      <c r="EF87" s="408"/>
      <c r="EG87" s="408"/>
      <c r="EH87" s="408"/>
      <c r="EI87" s="408"/>
      <c r="EJ87" s="408"/>
      <c r="EK87" s="408"/>
      <c r="EL87" s="408"/>
      <c r="EM87" s="408"/>
      <c r="EN87" s="408"/>
      <c r="EO87" s="674"/>
      <c r="EP87" s="674"/>
      <c r="EQ87" s="674"/>
      <c r="ER87" s="674"/>
      <c r="ES87" s="674"/>
      <c r="ET87" s="674"/>
      <c r="EU87" s="674"/>
      <c r="EV87" s="674"/>
      <c r="EW87" s="674"/>
      <c r="EX87" s="674"/>
      <c r="EY87" s="674"/>
      <c r="EZ87" s="674"/>
      <c r="FA87" s="674"/>
      <c r="FB87" s="674"/>
      <c r="FC87" s="674"/>
      <c r="FD87" s="674"/>
      <c r="FE87" s="674"/>
      <c r="FF87" s="674"/>
      <c r="FG87" s="674"/>
      <c r="FH87" s="674"/>
      <c r="FI87" s="674"/>
      <c r="FJ87" s="674"/>
      <c r="FK87" s="408"/>
      <c r="FL87" s="408"/>
      <c r="FM87" s="408"/>
      <c r="FN87" s="408"/>
      <c r="FO87" s="408"/>
      <c r="FP87" s="408"/>
      <c r="FQ87" s="408"/>
      <c r="FR87" s="408"/>
      <c r="FS87" s="408"/>
      <c r="FT87" s="408"/>
      <c r="FU87" s="408"/>
      <c r="FV87" s="408"/>
      <c r="FW87" s="408"/>
      <c r="FX87" s="408"/>
      <c r="FY87" s="408"/>
      <c r="FZ87" s="408"/>
      <c r="GA87" s="408"/>
      <c r="GB87" s="408"/>
      <c r="GC87" s="408"/>
      <c r="GD87" s="408"/>
      <c r="GE87" s="408"/>
      <c r="GF87" s="408"/>
      <c r="GG87" s="408"/>
      <c r="GH87" s="408"/>
      <c r="GI87" s="408"/>
      <c r="GJ87" s="674"/>
      <c r="GK87" s="674"/>
      <c r="GL87" s="674"/>
      <c r="GM87" s="674"/>
      <c r="GN87" s="674"/>
      <c r="GO87" s="674"/>
      <c r="GP87" s="674"/>
      <c r="GQ87" s="674"/>
      <c r="GR87" s="674"/>
      <c r="GS87" s="674"/>
      <c r="GT87" s="674"/>
      <c r="GU87" s="674"/>
      <c r="GV87" s="674"/>
      <c r="GW87" s="674"/>
      <c r="GX87" s="674"/>
      <c r="GY87" s="674"/>
      <c r="GZ87" s="674"/>
      <c r="HA87" s="674"/>
      <c r="HB87" s="674"/>
      <c r="HC87" s="674"/>
      <c r="HD87" s="674"/>
      <c r="HE87" s="674"/>
      <c r="HF87" s="674"/>
      <c r="HG87" s="674"/>
      <c r="HH87" s="674"/>
      <c r="HI87" s="674"/>
      <c r="HJ87" s="408"/>
      <c r="HK87" s="408"/>
      <c r="HL87" s="408"/>
      <c r="HM87" s="408"/>
      <c r="HN87" s="408"/>
      <c r="HO87" s="408"/>
      <c r="HP87" s="408"/>
      <c r="HQ87" s="408"/>
      <c r="HR87" s="408"/>
      <c r="HS87" s="408"/>
      <c r="HT87" s="408"/>
      <c r="HU87" s="408"/>
      <c r="HV87" s="408"/>
      <c r="HW87" s="408"/>
      <c r="HX87" s="408"/>
      <c r="HY87" s="408"/>
      <c r="HZ87" s="408"/>
      <c r="IA87" s="408"/>
      <c r="IB87" s="408"/>
      <c r="IC87" s="408"/>
      <c r="ID87" s="675"/>
      <c r="IE87" s="676"/>
      <c r="IF87" s="677"/>
      <c r="IG87" s="677"/>
      <c r="IH87" s="678"/>
      <c r="II87" s="678"/>
      <c r="IJ87" s="678"/>
      <c r="IK87" s="678"/>
      <c r="IL87" s="678"/>
      <c r="IM87" s="678"/>
      <c r="IN87" s="678"/>
      <c r="IO87" s="678"/>
      <c r="IP87" s="678"/>
      <c r="IQ87" s="678"/>
      <c r="IR87" s="678"/>
      <c r="IS87" s="678"/>
      <c r="IT87" s="678"/>
      <c r="IU87" s="678"/>
      <c r="IV87" s="677"/>
      <c r="IW87" s="677"/>
      <c r="IX87" s="677"/>
      <c r="IY87" s="677"/>
      <c r="IZ87" s="677"/>
      <c r="JA87" s="677"/>
      <c r="JB87" s="677"/>
      <c r="JC87" s="677"/>
      <c r="JD87" s="677"/>
      <c r="JE87" s="677"/>
      <c r="JF87" s="677"/>
      <c r="JG87" s="677"/>
      <c r="JH87" s="677"/>
      <c r="JI87" s="677"/>
      <c r="JJ87" s="677"/>
      <c r="JK87" s="677"/>
      <c r="JL87" s="677"/>
      <c r="JM87" s="678"/>
      <c r="JN87" s="678"/>
      <c r="JO87" s="678"/>
      <c r="JP87" s="678"/>
      <c r="JQ87" s="678"/>
      <c r="JR87" s="678"/>
      <c r="JS87" s="678"/>
      <c r="JT87" s="678"/>
      <c r="JU87" s="678"/>
      <c r="JV87" s="678"/>
      <c r="JW87" s="678"/>
      <c r="JX87" s="678"/>
      <c r="JY87" s="678"/>
      <c r="JZ87" s="678"/>
      <c r="KA87" s="678"/>
      <c r="KB87" s="678"/>
      <c r="KC87" s="678"/>
      <c r="KD87" s="678"/>
      <c r="KE87" s="678"/>
      <c r="KF87" s="678"/>
      <c r="KG87" s="678"/>
      <c r="KH87" s="677"/>
      <c r="KI87" s="677"/>
      <c r="KJ87" s="677"/>
      <c r="KK87" s="677"/>
      <c r="KL87" s="677"/>
      <c r="KM87" s="677"/>
      <c r="KN87" s="677"/>
      <c r="KO87" s="677"/>
      <c r="KP87" s="677"/>
      <c r="KQ87" s="677"/>
      <c r="KR87" s="677"/>
      <c r="KS87" s="677"/>
      <c r="KT87" s="677"/>
      <c r="KU87" s="677"/>
      <c r="KV87" s="677"/>
      <c r="KW87" s="677"/>
      <c r="KX87" s="677"/>
      <c r="KY87" s="677"/>
      <c r="KZ87" s="677"/>
      <c r="LA87" s="677"/>
      <c r="LB87" s="678"/>
      <c r="LC87" s="678"/>
      <c r="LD87" s="678"/>
      <c r="LE87" s="678"/>
      <c r="LF87" s="678"/>
      <c r="LG87" s="678"/>
      <c r="LH87" s="678"/>
      <c r="LI87" s="678"/>
      <c r="LJ87" s="678"/>
      <c r="LK87" s="678"/>
      <c r="LL87" s="678"/>
      <c r="LM87" s="678"/>
      <c r="LN87" s="678"/>
      <c r="LO87" s="678"/>
      <c r="LP87" s="678"/>
      <c r="LQ87" s="678"/>
      <c r="LR87" s="678"/>
      <c r="LS87" s="677"/>
      <c r="LT87" s="677"/>
      <c r="LU87" s="677"/>
      <c r="LV87" s="677"/>
      <c r="LW87" s="677"/>
      <c r="LX87" s="677"/>
      <c r="LY87" s="677"/>
      <c r="LZ87" s="677"/>
      <c r="MA87" s="677"/>
      <c r="MB87" s="677"/>
      <c r="MC87" s="677"/>
      <c r="MD87" s="677"/>
      <c r="ME87" s="677"/>
      <c r="MF87" s="677"/>
      <c r="MG87" s="677"/>
      <c r="MH87" s="677"/>
      <c r="MI87" s="677"/>
      <c r="MJ87" s="678"/>
      <c r="MK87" s="678"/>
      <c r="ML87" s="678"/>
      <c r="MM87" s="678"/>
      <c r="MN87" s="678"/>
      <c r="MO87" s="678"/>
      <c r="MP87" s="678"/>
      <c r="MQ87" s="678"/>
      <c r="MR87" s="678"/>
      <c r="MS87" s="678"/>
      <c r="MT87" s="678"/>
      <c r="MU87" s="678"/>
      <c r="MV87" s="678"/>
      <c r="MW87" s="678"/>
      <c r="MX87" s="678"/>
      <c r="MY87" s="678"/>
      <c r="MZ87" s="678"/>
    </row>
    <row r="88" customFormat="false" ht="12.75" hidden="false" customHeight="false" outlineLevel="0" collapsed="false">
      <c r="A88" s="672" t="n">
        <v>80</v>
      </c>
      <c r="B88" s="228" t="inlineStr">
        <f aca="false">'English Scores- Leveled papers'!B86</f>
        <is>
          <t/>
        </is>
      </c>
      <c r="C88" s="228" t="str">
        <f aca="false">IF(D88="","",IF(D88&gt;0.9,"A1",IF(D88&gt;0.8,"A2",IF(D88&gt;0.7,"B1",IF(D88&gt;0.6,"B2",IF(D88&gt;0.5,"C1",IF(D88&gt;0.4,"C2",IF(D88&gt;0.32,"D",IF(D88&gt;0.2,"E1","E2")))))))))</f>
        <v/>
      </c>
      <c r="D88" s="673" t="inlineStr">
        <f aca="false">IF(B88="","",IF(COUNT(F88:MZ88)=0,"",IF(('Cover Sheet'!$AC$6="1st"),(SUM($F88:$AM88)/50),IF(('Cover Sheet'!$AC$6="2nd"),(SUM($AN88:$BW88)/50),IF(('Cover Sheet'!$AC$6="3rd"),(SUM($BX88:$DN88)/50),IF(('Cover Sheet'!$AC$6="4th"),(SUM($DO88:$FJ88)/60),IF(('Cover Sheet'!$AC$6="5th"),(SUM($FK88:HI88)/60),IF((AND('Cover Sheet'!$AC$6="6th",OR('Cover Sheet'!$AC$12="Bombay",'Cover Sheet'!$AC$12="Pune"))),(SUM($HJ88:$JL88)/85),IF((AND('Cover Sheet'!$AC$6="6th",OR('Cover Sheet'!$AC$12="Delhi",'Cover Sheet'!$AC$12="Chennai"))),(SUM($HJ88:$IU88)/60),IF((AND('Cover Sheet'!$AC$6="7th",OR('Cover Sheet'!$AC$12="Bombay",'Cover Sheet'!$AC$12="Pune"))),(SUM($JM88:$LR88)/85),IF((AND('Cover Sheet'!$AC$6="7th",OR('Cover Sheet'!$AC$12="Delhi",'Cover Sheet'!$AC$12="Chennai"))),(SUM($JM88:$LA88)/60),IF(('Cover Sheet'!$AC$6="8th"),(SUM($LS88:$MZ88)/50),"ERROR"))))))))))))</f>
        <is>
          <t/>
        </is>
      </c>
      <c r="E88" s="673" t="inlineStr">
        <f aca="false">IF(COUNT(F88:IC88)=0, "", (SUMIF($F$5:$IC$5,"Yes",F88:IC88)/SUMIF('Math Scores'!$F$5:$IC$5,"Yes",'Math Scores'!$F$2:$IC$2)))</f>
        <is>
          <t/>
        </is>
      </c>
      <c r="F88" s="408"/>
      <c r="G88" s="408"/>
      <c r="H88" s="408"/>
      <c r="I88" s="408"/>
      <c r="J88" s="408"/>
      <c r="K88" s="408"/>
      <c r="L88" s="408"/>
      <c r="M88" s="408"/>
      <c r="N88" s="408"/>
      <c r="O88" s="408"/>
      <c r="P88" s="408"/>
      <c r="Q88" s="408"/>
      <c r="R88" s="408"/>
      <c r="S88" s="408"/>
      <c r="T88" s="408"/>
      <c r="U88" s="408"/>
      <c r="V88" s="408"/>
      <c r="W88" s="674"/>
      <c r="X88" s="674"/>
      <c r="Y88" s="674"/>
      <c r="Z88" s="674"/>
      <c r="AA88" s="674"/>
      <c r="AB88" s="674"/>
      <c r="AC88" s="674"/>
      <c r="AD88" s="674"/>
      <c r="AE88" s="674"/>
      <c r="AF88" s="674"/>
      <c r="AG88" s="674"/>
      <c r="AH88" s="674"/>
      <c r="AI88" s="674"/>
      <c r="AJ88" s="674"/>
      <c r="AK88" s="674"/>
      <c r="AL88" s="674"/>
      <c r="AM88" s="674"/>
      <c r="AN88" s="408"/>
      <c r="AO88" s="408"/>
      <c r="AP88" s="408"/>
      <c r="AQ88" s="408"/>
      <c r="AR88" s="408"/>
      <c r="AS88" s="408"/>
      <c r="AT88" s="408"/>
      <c r="AU88" s="408"/>
      <c r="AV88" s="408"/>
      <c r="AW88" s="408"/>
      <c r="AX88" s="408"/>
      <c r="AY88" s="408"/>
      <c r="AZ88" s="408"/>
      <c r="BA88" s="408"/>
      <c r="BB88" s="408"/>
      <c r="BC88" s="408"/>
      <c r="BD88" s="408"/>
      <c r="BE88" s="674"/>
      <c r="BF88" s="674"/>
      <c r="BG88" s="674"/>
      <c r="BH88" s="674"/>
      <c r="BI88" s="674"/>
      <c r="BJ88" s="674"/>
      <c r="BK88" s="674"/>
      <c r="BL88" s="674"/>
      <c r="BM88" s="674"/>
      <c r="BN88" s="674"/>
      <c r="BO88" s="674"/>
      <c r="BP88" s="674"/>
      <c r="BQ88" s="674"/>
      <c r="BR88" s="674"/>
      <c r="BS88" s="674"/>
      <c r="BT88" s="674"/>
      <c r="BU88" s="674"/>
      <c r="BV88" s="674"/>
      <c r="BW88" s="674"/>
      <c r="BX88" s="408"/>
      <c r="BY88" s="408"/>
      <c r="BZ88" s="408"/>
      <c r="CA88" s="408"/>
      <c r="CB88" s="408"/>
      <c r="CC88" s="408"/>
      <c r="CD88" s="408"/>
      <c r="CE88" s="408"/>
      <c r="CF88" s="408"/>
      <c r="CG88" s="408"/>
      <c r="CH88" s="408"/>
      <c r="CI88" s="408"/>
      <c r="CJ88" s="408"/>
      <c r="CK88" s="408"/>
      <c r="CL88" s="408"/>
      <c r="CM88" s="408"/>
      <c r="CN88" s="408"/>
      <c r="CO88" s="408"/>
      <c r="CP88" s="408"/>
      <c r="CQ88" s="408"/>
      <c r="CR88" s="674"/>
      <c r="CS88" s="674"/>
      <c r="CT88" s="674"/>
      <c r="CU88" s="674"/>
      <c r="CV88" s="674"/>
      <c r="CW88" s="674"/>
      <c r="CX88" s="674"/>
      <c r="CY88" s="674"/>
      <c r="CZ88" s="674"/>
      <c r="DA88" s="674"/>
      <c r="DB88" s="674"/>
      <c r="DC88" s="674"/>
      <c r="DD88" s="674"/>
      <c r="DE88" s="674"/>
      <c r="DF88" s="674"/>
      <c r="DG88" s="674"/>
      <c r="DH88" s="674"/>
      <c r="DI88" s="674"/>
      <c r="DJ88" s="674"/>
      <c r="DK88" s="674"/>
      <c r="DL88" s="674"/>
      <c r="DM88" s="674"/>
      <c r="DN88" s="674"/>
      <c r="DO88" s="408"/>
      <c r="DP88" s="408"/>
      <c r="DQ88" s="408"/>
      <c r="DR88" s="408"/>
      <c r="DS88" s="408"/>
      <c r="DT88" s="408"/>
      <c r="DU88" s="408"/>
      <c r="DV88" s="408"/>
      <c r="DW88" s="408"/>
      <c r="DX88" s="408"/>
      <c r="DY88" s="408"/>
      <c r="DZ88" s="408"/>
      <c r="EA88" s="408"/>
      <c r="EB88" s="408"/>
      <c r="EC88" s="408"/>
      <c r="ED88" s="408"/>
      <c r="EE88" s="408"/>
      <c r="EF88" s="408"/>
      <c r="EG88" s="408"/>
      <c r="EH88" s="408"/>
      <c r="EI88" s="408"/>
      <c r="EJ88" s="408"/>
      <c r="EK88" s="408"/>
      <c r="EL88" s="408"/>
      <c r="EM88" s="408"/>
      <c r="EN88" s="408"/>
      <c r="EO88" s="674"/>
      <c r="EP88" s="674"/>
      <c r="EQ88" s="674"/>
      <c r="ER88" s="674"/>
      <c r="ES88" s="674"/>
      <c r="ET88" s="674"/>
      <c r="EU88" s="674"/>
      <c r="EV88" s="674"/>
      <c r="EW88" s="674"/>
      <c r="EX88" s="674"/>
      <c r="EY88" s="674"/>
      <c r="EZ88" s="674"/>
      <c r="FA88" s="674"/>
      <c r="FB88" s="674"/>
      <c r="FC88" s="674"/>
      <c r="FD88" s="674"/>
      <c r="FE88" s="674"/>
      <c r="FF88" s="674"/>
      <c r="FG88" s="674"/>
      <c r="FH88" s="674"/>
      <c r="FI88" s="674"/>
      <c r="FJ88" s="674"/>
      <c r="FK88" s="408"/>
      <c r="FL88" s="408"/>
      <c r="FM88" s="408"/>
      <c r="FN88" s="408"/>
      <c r="FO88" s="408"/>
      <c r="FP88" s="408"/>
      <c r="FQ88" s="408"/>
      <c r="FR88" s="408"/>
      <c r="FS88" s="408"/>
      <c r="FT88" s="408"/>
      <c r="FU88" s="408"/>
      <c r="FV88" s="408"/>
      <c r="FW88" s="408"/>
      <c r="FX88" s="408"/>
      <c r="FY88" s="408"/>
      <c r="FZ88" s="408"/>
      <c r="GA88" s="408"/>
      <c r="GB88" s="408"/>
      <c r="GC88" s="408"/>
      <c r="GD88" s="408"/>
      <c r="GE88" s="408"/>
      <c r="GF88" s="408"/>
      <c r="GG88" s="408"/>
      <c r="GH88" s="408"/>
      <c r="GI88" s="408"/>
      <c r="GJ88" s="674"/>
      <c r="GK88" s="674"/>
      <c r="GL88" s="674"/>
      <c r="GM88" s="674"/>
      <c r="GN88" s="674"/>
      <c r="GO88" s="674"/>
      <c r="GP88" s="674"/>
      <c r="GQ88" s="674"/>
      <c r="GR88" s="674"/>
      <c r="GS88" s="674"/>
      <c r="GT88" s="674"/>
      <c r="GU88" s="674"/>
      <c r="GV88" s="674"/>
      <c r="GW88" s="674"/>
      <c r="GX88" s="674"/>
      <c r="GY88" s="674"/>
      <c r="GZ88" s="674"/>
      <c r="HA88" s="674"/>
      <c r="HB88" s="674"/>
      <c r="HC88" s="674"/>
      <c r="HD88" s="674"/>
      <c r="HE88" s="674"/>
      <c r="HF88" s="674"/>
      <c r="HG88" s="674"/>
      <c r="HH88" s="674"/>
      <c r="HI88" s="674"/>
      <c r="HJ88" s="408"/>
      <c r="HK88" s="408"/>
      <c r="HL88" s="408"/>
      <c r="HM88" s="408"/>
      <c r="HN88" s="408"/>
      <c r="HO88" s="408"/>
      <c r="HP88" s="408"/>
      <c r="HQ88" s="408"/>
      <c r="HR88" s="408"/>
      <c r="HS88" s="408"/>
      <c r="HT88" s="408"/>
      <c r="HU88" s="408"/>
      <c r="HV88" s="408"/>
      <c r="HW88" s="408"/>
      <c r="HX88" s="408"/>
      <c r="HY88" s="408"/>
      <c r="HZ88" s="408"/>
      <c r="IA88" s="408"/>
      <c r="IB88" s="408"/>
      <c r="IC88" s="408"/>
      <c r="ID88" s="675"/>
      <c r="IE88" s="676"/>
      <c r="IF88" s="677"/>
      <c r="IG88" s="677"/>
      <c r="IH88" s="678"/>
      <c r="II88" s="678"/>
      <c r="IJ88" s="678"/>
      <c r="IK88" s="678"/>
      <c r="IL88" s="678"/>
      <c r="IM88" s="678"/>
      <c r="IN88" s="678"/>
      <c r="IO88" s="678"/>
      <c r="IP88" s="678"/>
      <c r="IQ88" s="678"/>
      <c r="IR88" s="678"/>
      <c r="IS88" s="678"/>
      <c r="IT88" s="678"/>
      <c r="IU88" s="678"/>
      <c r="IV88" s="677"/>
      <c r="IW88" s="677"/>
      <c r="IX88" s="677"/>
      <c r="IY88" s="677"/>
      <c r="IZ88" s="677"/>
      <c r="JA88" s="677"/>
      <c r="JB88" s="677"/>
      <c r="JC88" s="677"/>
      <c r="JD88" s="677"/>
      <c r="JE88" s="677"/>
      <c r="JF88" s="677"/>
      <c r="JG88" s="677"/>
      <c r="JH88" s="677"/>
      <c r="JI88" s="677"/>
      <c r="JJ88" s="677"/>
      <c r="JK88" s="677"/>
      <c r="JL88" s="677"/>
      <c r="JM88" s="678"/>
      <c r="JN88" s="678"/>
      <c r="JO88" s="678"/>
      <c r="JP88" s="678"/>
      <c r="JQ88" s="678"/>
      <c r="JR88" s="678"/>
      <c r="JS88" s="678"/>
      <c r="JT88" s="678"/>
      <c r="JU88" s="678"/>
      <c r="JV88" s="678"/>
      <c r="JW88" s="678"/>
      <c r="JX88" s="678"/>
      <c r="JY88" s="678"/>
      <c r="JZ88" s="678"/>
      <c r="KA88" s="678"/>
      <c r="KB88" s="678"/>
      <c r="KC88" s="678"/>
      <c r="KD88" s="678"/>
      <c r="KE88" s="678"/>
      <c r="KF88" s="678"/>
      <c r="KG88" s="678"/>
      <c r="KH88" s="677"/>
      <c r="KI88" s="677"/>
      <c r="KJ88" s="677"/>
      <c r="KK88" s="677"/>
      <c r="KL88" s="677"/>
      <c r="KM88" s="677"/>
      <c r="KN88" s="677"/>
      <c r="KO88" s="677"/>
      <c r="KP88" s="677"/>
      <c r="KQ88" s="677"/>
      <c r="KR88" s="677"/>
      <c r="KS88" s="677"/>
      <c r="KT88" s="677"/>
      <c r="KU88" s="677"/>
      <c r="KV88" s="677"/>
      <c r="KW88" s="677"/>
      <c r="KX88" s="677"/>
      <c r="KY88" s="677"/>
      <c r="KZ88" s="677"/>
      <c r="LA88" s="677"/>
      <c r="LB88" s="678"/>
      <c r="LC88" s="678"/>
      <c r="LD88" s="678"/>
      <c r="LE88" s="678"/>
      <c r="LF88" s="678"/>
      <c r="LG88" s="678"/>
      <c r="LH88" s="678"/>
      <c r="LI88" s="678"/>
      <c r="LJ88" s="678"/>
      <c r="LK88" s="678"/>
      <c r="LL88" s="678"/>
      <c r="LM88" s="678"/>
      <c r="LN88" s="678"/>
      <c r="LO88" s="678"/>
      <c r="LP88" s="678"/>
      <c r="LQ88" s="678"/>
      <c r="LR88" s="678"/>
      <c r="LS88" s="677"/>
      <c r="LT88" s="677"/>
      <c r="LU88" s="677"/>
      <c r="LV88" s="677"/>
      <c r="LW88" s="677"/>
      <c r="LX88" s="677"/>
      <c r="LY88" s="677"/>
      <c r="LZ88" s="677"/>
      <c r="MA88" s="677"/>
      <c r="MB88" s="677"/>
      <c r="MC88" s="677"/>
      <c r="MD88" s="677"/>
      <c r="ME88" s="677"/>
      <c r="MF88" s="677"/>
      <c r="MG88" s="677"/>
      <c r="MH88" s="677"/>
      <c r="MI88" s="677"/>
      <c r="MJ88" s="678"/>
      <c r="MK88" s="678"/>
      <c r="ML88" s="678"/>
      <c r="MM88" s="678"/>
      <c r="MN88" s="678"/>
      <c r="MO88" s="678"/>
      <c r="MP88" s="678"/>
      <c r="MQ88" s="678"/>
      <c r="MR88" s="678"/>
      <c r="MS88" s="678"/>
      <c r="MT88" s="678"/>
      <c r="MU88" s="678"/>
      <c r="MV88" s="678"/>
      <c r="MW88" s="678"/>
      <c r="MX88" s="678"/>
      <c r="MY88" s="678"/>
      <c r="MZ88" s="678"/>
    </row>
    <row r="89" customFormat="false" ht="12.75" hidden="false" customHeight="false" outlineLevel="0" collapsed="false">
      <c r="A89" s="672" t="n">
        <v>81</v>
      </c>
      <c r="B89" s="228" t="inlineStr">
        <f aca="false">'English Scores- Leveled papers'!B87</f>
        <is>
          <t/>
        </is>
      </c>
      <c r="C89" s="228" t="str">
        <f aca="false">IF(D89="","",IF(D89&gt;0.9,"A1",IF(D89&gt;0.8,"A2",IF(D89&gt;0.7,"B1",IF(D89&gt;0.6,"B2",IF(D89&gt;0.5,"C1",IF(D89&gt;0.4,"C2",IF(D89&gt;0.32,"D",IF(D89&gt;0.2,"E1","E2")))))))))</f>
        <v/>
      </c>
      <c r="D89" s="673" t="inlineStr">
        <f aca="false">IF(B89="","",IF(COUNT(F89:MZ89)=0,"",IF(('Cover Sheet'!$AC$6="1st"),(SUM($F89:$AM89)/50),IF(('Cover Sheet'!$AC$6="2nd"),(SUM($AN89:$BW89)/50),IF(('Cover Sheet'!$AC$6="3rd"),(SUM($BX89:$DN89)/50),IF(('Cover Sheet'!$AC$6="4th"),(SUM($DO89:$FJ89)/60),IF(('Cover Sheet'!$AC$6="5th"),(SUM($FK89:HI89)/60),IF((AND('Cover Sheet'!$AC$6="6th",OR('Cover Sheet'!$AC$12="Bombay",'Cover Sheet'!$AC$12="Pune"))),(SUM($HJ89:$JL89)/85),IF((AND('Cover Sheet'!$AC$6="6th",OR('Cover Sheet'!$AC$12="Delhi",'Cover Sheet'!$AC$12="Chennai"))),(SUM($HJ89:$IU89)/60),IF((AND('Cover Sheet'!$AC$6="7th",OR('Cover Sheet'!$AC$12="Bombay",'Cover Sheet'!$AC$12="Pune"))),(SUM($JM89:$LR89)/85),IF((AND('Cover Sheet'!$AC$6="7th",OR('Cover Sheet'!$AC$12="Delhi",'Cover Sheet'!$AC$12="Chennai"))),(SUM($JM89:$LA89)/60),IF(('Cover Sheet'!$AC$6="8th"),(SUM($LS89:$MZ89)/50),"ERROR"))))))))))))</f>
        <is>
          <t/>
        </is>
      </c>
      <c r="E89" s="673" t="inlineStr">
        <f aca="false">IF(COUNT(F89:IC89)=0, "", (SUMIF($F$5:$IC$5,"Yes",F89:IC89)/SUMIF('Math Scores'!$F$5:$IC$5,"Yes",'Math Scores'!$F$2:$IC$2)))</f>
        <is>
          <t/>
        </is>
      </c>
      <c r="F89" s="408"/>
      <c r="G89" s="408"/>
      <c r="H89" s="408"/>
      <c r="I89" s="408"/>
      <c r="J89" s="408"/>
      <c r="K89" s="408"/>
      <c r="L89" s="408"/>
      <c r="M89" s="408"/>
      <c r="N89" s="408"/>
      <c r="O89" s="408"/>
      <c r="P89" s="408"/>
      <c r="Q89" s="408"/>
      <c r="R89" s="408"/>
      <c r="S89" s="408"/>
      <c r="T89" s="408"/>
      <c r="U89" s="408"/>
      <c r="V89" s="408"/>
      <c r="W89" s="674"/>
      <c r="X89" s="674"/>
      <c r="Y89" s="674"/>
      <c r="Z89" s="674"/>
      <c r="AA89" s="674"/>
      <c r="AB89" s="674"/>
      <c r="AC89" s="674"/>
      <c r="AD89" s="674"/>
      <c r="AE89" s="674"/>
      <c r="AF89" s="674"/>
      <c r="AG89" s="674"/>
      <c r="AH89" s="674"/>
      <c r="AI89" s="674"/>
      <c r="AJ89" s="674"/>
      <c r="AK89" s="674"/>
      <c r="AL89" s="674"/>
      <c r="AM89" s="674"/>
      <c r="AN89" s="408"/>
      <c r="AO89" s="408"/>
      <c r="AP89" s="408"/>
      <c r="AQ89" s="408"/>
      <c r="AR89" s="408"/>
      <c r="AS89" s="408"/>
      <c r="AT89" s="408"/>
      <c r="AU89" s="408"/>
      <c r="AV89" s="408"/>
      <c r="AW89" s="408"/>
      <c r="AX89" s="408"/>
      <c r="AY89" s="408"/>
      <c r="AZ89" s="408"/>
      <c r="BA89" s="408"/>
      <c r="BB89" s="408"/>
      <c r="BC89" s="408"/>
      <c r="BD89" s="408"/>
      <c r="BE89" s="674"/>
      <c r="BF89" s="674"/>
      <c r="BG89" s="674"/>
      <c r="BH89" s="674"/>
      <c r="BI89" s="674"/>
      <c r="BJ89" s="674"/>
      <c r="BK89" s="674"/>
      <c r="BL89" s="674"/>
      <c r="BM89" s="674"/>
      <c r="BN89" s="674"/>
      <c r="BO89" s="674"/>
      <c r="BP89" s="674"/>
      <c r="BQ89" s="674"/>
      <c r="BR89" s="674"/>
      <c r="BS89" s="674"/>
      <c r="BT89" s="674"/>
      <c r="BU89" s="674"/>
      <c r="BV89" s="674"/>
      <c r="BW89" s="674"/>
      <c r="BX89" s="408"/>
      <c r="BY89" s="408"/>
      <c r="BZ89" s="408"/>
      <c r="CA89" s="408"/>
      <c r="CB89" s="408"/>
      <c r="CC89" s="408"/>
      <c r="CD89" s="408"/>
      <c r="CE89" s="408"/>
      <c r="CF89" s="408"/>
      <c r="CG89" s="408"/>
      <c r="CH89" s="408"/>
      <c r="CI89" s="408"/>
      <c r="CJ89" s="408"/>
      <c r="CK89" s="408"/>
      <c r="CL89" s="408"/>
      <c r="CM89" s="408"/>
      <c r="CN89" s="408"/>
      <c r="CO89" s="408"/>
      <c r="CP89" s="408"/>
      <c r="CQ89" s="408"/>
      <c r="CR89" s="674"/>
      <c r="CS89" s="674"/>
      <c r="CT89" s="674"/>
      <c r="CU89" s="674"/>
      <c r="CV89" s="674"/>
      <c r="CW89" s="674"/>
      <c r="CX89" s="674"/>
      <c r="CY89" s="674"/>
      <c r="CZ89" s="674"/>
      <c r="DA89" s="674"/>
      <c r="DB89" s="674"/>
      <c r="DC89" s="674"/>
      <c r="DD89" s="674"/>
      <c r="DE89" s="674"/>
      <c r="DF89" s="674"/>
      <c r="DG89" s="674"/>
      <c r="DH89" s="674"/>
      <c r="DI89" s="674"/>
      <c r="DJ89" s="674"/>
      <c r="DK89" s="674"/>
      <c r="DL89" s="674"/>
      <c r="DM89" s="674"/>
      <c r="DN89" s="674"/>
      <c r="DO89" s="408"/>
      <c r="DP89" s="408"/>
      <c r="DQ89" s="408"/>
      <c r="DR89" s="408"/>
      <c r="DS89" s="408"/>
      <c r="DT89" s="408"/>
      <c r="DU89" s="408"/>
      <c r="DV89" s="408"/>
      <c r="DW89" s="408"/>
      <c r="DX89" s="408"/>
      <c r="DY89" s="408"/>
      <c r="DZ89" s="408"/>
      <c r="EA89" s="408"/>
      <c r="EB89" s="408"/>
      <c r="EC89" s="408"/>
      <c r="ED89" s="408"/>
      <c r="EE89" s="408"/>
      <c r="EF89" s="408"/>
      <c r="EG89" s="408"/>
      <c r="EH89" s="408"/>
      <c r="EI89" s="408"/>
      <c r="EJ89" s="408"/>
      <c r="EK89" s="408"/>
      <c r="EL89" s="408"/>
      <c r="EM89" s="408"/>
      <c r="EN89" s="408"/>
      <c r="EO89" s="674"/>
      <c r="EP89" s="674"/>
      <c r="EQ89" s="674"/>
      <c r="ER89" s="674"/>
      <c r="ES89" s="674"/>
      <c r="ET89" s="674"/>
      <c r="EU89" s="674"/>
      <c r="EV89" s="674"/>
      <c r="EW89" s="674"/>
      <c r="EX89" s="674"/>
      <c r="EY89" s="674"/>
      <c r="EZ89" s="674"/>
      <c r="FA89" s="674"/>
      <c r="FB89" s="674"/>
      <c r="FC89" s="674"/>
      <c r="FD89" s="674"/>
      <c r="FE89" s="674"/>
      <c r="FF89" s="674"/>
      <c r="FG89" s="674"/>
      <c r="FH89" s="674"/>
      <c r="FI89" s="674"/>
      <c r="FJ89" s="674"/>
      <c r="FK89" s="408"/>
      <c r="FL89" s="408"/>
      <c r="FM89" s="408"/>
      <c r="FN89" s="408"/>
      <c r="FO89" s="408"/>
      <c r="FP89" s="408"/>
      <c r="FQ89" s="408"/>
      <c r="FR89" s="408"/>
      <c r="FS89" s="408"/>
      <c r="FT89" s="408"/>
      <c r="FU89" s="408"/>
      <c r="FV89" s="408"/>
      <c r="FW89" s="408"/>
      <c r="FX89" s="408"/>
      <c r="FY89" s="408"/>
      <c r="FZ89" s="408"/>
      <c r="GA89" s="408"/>
      <c r="GB89" s="408"/>
      <c r="GC89" s="408"/>
      <c r="GD89" s="408"/>
      <c r="GE89" s="408"/>
      <c r="GF89" s="408"/>
      <c r="GG89" s="408"/>
      <c r="GH89" s="408"/>
      <c r="GI89" s="408"/>
      <c r="GJ89" s="674"/>
      <c r="GK89" s="674"/>
      <c r="GL89" s="674"/>
      <c r="GM89" s="674"/>
      <c r="GN89" s="674"/>
      <c r="GO89" s="674"/>
      <c r="GP89" s="674"/>
      <c r="GQ89" s="674"/>
      <c r="GR89" s="674"/>
      <c r="GS89" s="674"/>
      <c r="GT89" s="674"/>
      <c r="GU89" s="674"/>
      <c r="GV89" s="674"/>
      <c r="GW89" s="674"/>
      <c r="GX89" s="674"/>
      <c r="GY89" s="674"/>
      <c r="GZ89" s="674"/>
      <c r="HA89" s="674"/>
      <c r="HB89" s="674"/>
      <c r="HC89" s="674"/>
      <c r="HD89" s="674"/>
      <c r="HE89" s="674"/>
      <c r="HF89" s="674"/>
      <c r="HG89" s="674"/>
      <c r="HH89" s="674"/>
      <c r="HI89" s="674"/>
      <c r="HJ89" s="408"/>
      <c r="HK89" s="408"/>
      <c r="HL89" s="408"/>
      <c r="HM89" s="408"/>
      <c r="HN89" s="408"/>
      <c r="HO89" s="408"/>
      <c r="HP89" s="408"/>
      <c r="HQ89" s="408"/>
      <c r="HR89" s="408"/>
      <c r="HS89" s="408"/>
      <c r="HT89" s="408"/>
      <c r="HU89" s="408"/>
      <c r="HV89" s="408"/>
      <c r="HW89" s="408"/>
      <c r="HX89" s="408"/>
      <c r="HY89" s="408"/>
      <c r="HZ89" s="408"/>
      <c r="IA89" s="408"/>
      <c r="IB89" s="408"/>
      <c r="IC89" s="408"/>
      <c r="ID89" s="675"/>
      <c r="IE89" s="676"/>
      <c r="IF89" s="677"/>
      <c r="IG89" s="677"/>
      <c r="IH89" s="678"/>
      <c r="II89" s="678"/>
      <c r="IJ89" s="678"/>
      <c r="IK89" s="678"/>
      <c r="IL89" s="678"/>
      <c r="IM89" s="678"/>
      <c r="IN89" s="678"/>
      <c r="IO89" s="678"/>
      <c r="IP89" s="678"/>
      <c r="IQ89" s="678"/>
      <c r="IR89" s="678"/>
      <c r="IS89" s="678"/>
      <c r="IT89" s="678"/>
      <c r="IU89" s="678"/>
      <c r="IV89" s="677"/>
      <c r="IW89" s="677"/>
      <c r="IX89" s="677"/>
      <c r="IY89" s="677"/>
      <c r="IZ89" s="677"/>
      <c r="JA89" s="677"/>
      <c r="JB89" s="677"/>
      <c r="JC89" s="677"/>
      <c r="JD89" s="677"/>
      <c r="JE89" s="677"/>
      <c r="JF89" s="677"/>
      <c r="JG89" s="677"/>
      <c r="JH89" s="677"/>
      <c r="JI89" s="677"/>
      <c r="JJ89" s="677"/>
      <c r="JK89" s="677"/>
      <c r="JL89" s="677"/>
      <c r="JM89" s="678"/>
      <c r="JN89" s="678"/>
      <c r="JO89" s="678"/>
      <c r="JP89" s="678"/>
      <c r="JQ89" s="678"/>
      <c r="JR89" s="678"/>
      <c r="JS89" s="678"/>
      <c r="JT89" s="678"/>
      <c r="JU89" s="678"/>
      <c r="JV89" s="678"/>
      <c r="JW89" s="678"/>
      <c r="JX89" s="678"/>
      <c r="JY89" s="678"/>
      <c r="JZ89" s="678"/>
      <c r="KA89" s="678"/>
      <c r="KB89" s="678"/>
      <c r="KC89" s="678"/>
      <c r="KD89" s="678"/>
      <c r="KE89" s="678"/>
      <c r="KF89" s="678"/>
      <c r="KG89" s="678"/>
      <c r="KH89" s="677"/>
      <c r="KI89" s="677"/>
      <c r="KJ89" s="677"/>
      <c r="KK89" s="677"/>
      <c r="KL89" s="677"/>
      <c r="KM89" s="677"/>
      <c r="KN89" s="677"/>
      <c r="KO89" s="677"/>
      <c r="KP89" s="677"/>
      <c r="KQ89" s="677"/>
      <c r="KR89" s="677"/>
      <c r="KS89" s="677"/>
      <c r="KT89" s="677"/>
      <c r="KU89" s="677"/>
      <c r="KV89" s="677"/>
      <c r="KW89" s="677"/>
      <c r="KX89" s="677"/>
      <c r="KY89" s="677"/>
      <c r="KZ89" s="677"/>
      <c r="LA89" s="677"/>
      <c r="LB89" s="678"/>
      <c r="LC89" s="678"/>
      <c r="LD89" s="678"/>
      <c r="LE89" s="678"/>
      <c r="LF89" s="678"/>
      <c r="LG89" s="678"/>
      <c r="LH89" s="678"/>
      <c r="LI89" s="678"/>
      <c r="LJ89" s="678"/>
      <c r="LK89" s="678"/>
      <c r="LL89" s="678"/>
      <c r="LM89" s="678"/>
      <c r="LN89" s="678"/>
      <c r="LO89" s="678"/>
      <c r="LP89" s="678"/>
      <c r="LQ89" s="678"/>
      <c r="LR89" s="678"/>
      <c r="LS89" s="677"/>
      <c r="LT89" s="677"/>
      <c r="LU89" s="677"/>
      <c r="LV89" s="677"/>
      <c r="LW89" s="677"/>
      <c r="LX89" s="677"/>
      <c r="LY89" s="677"/>
      <c r="LZ89" s="677"/>
      <c r="MA89" s="677"/>
      <c r="MB89" s="677"/>
      <c r="MC89" s="677"/>
      <c r="MD89" s="677"/>
      <c r="ME89" s="677"/>
      <c r="MF89" s="677"/>
      <c r="MG89" s="677"/>
      <c r="MH89" s="677"/>
      <c r="MI89" s="677"/>
      <c r="MJ89" s="678"/>
      <c r="MK89" s="678"/>
      <c r="ML89" s="678"/>
      <c r="MM89" s="678"/>
      <c r="MN89" s="678"/>
      <c r="MO89" s="678"/>
      <c r="MP89" s="678"/>
      <c r="MQ89" s="678"/>
      <c r="MR89" s="678"/>
      <c r="MS89" s="678"/>
      <c r="MT89" s="678"/>
      <c r="MU89" s="678"/>
      <c r="MV89" s="678"/>
      <c r="MW89" s="678"/>
      <c r="MX89" s="678"/>
      <c r="MY89" s="678"/>
      <c r="MZ89" s="678"/>
    </row>
    <row r="90" customFormat="false" ht="12.75" hidden="false" customHeight="false" outlineLevel="0" collapsed="false">
      <c r="A90" s="672" t="n">
        <v>82</v>
      </c>
      <c r="B90" s="228" t="inlineStr">
        <f aca="false">'English Scores- Leveled papers'!B88</f>
        <is>
          <t/>
        </is>
      </c>
      <c r="C90" s="228" t="str">
        <f aca="false">IF(D90="","",IF(D90&gt;0.9,"A1",IF(D90&gt;0.8,"A2",IF(D90&gt;0.7,"B1",IF(D90&gt;0.6,"B2",IF(D90&gt;0.5,"C1",IF(D90&gt;0.4,"C2",IF(D90&gt;0.32,"D",IF(D90&gt;0.2,"E1","E2")))))))))</f>
        <v/>
      </c>
      <c r="D90" s="673" t="inlineStr">
        <f aca="false">IF(B90="","",IF(COUNT(F90:MZ90)=0,"",IF(('Cover Sheet'!$AC$6="1st"),(SUM($F90:$AM90)/50),IF(('Cover Sheet'!$AC$6="2nd"),(SUM($AN90:$BW90)/50),IF(('Cover Sheet'!$AC$6="3rd"),(SUM($BX90:$DN90)/50),IF(('Cover Sheet'!$AC$6="4th"),(SUM($DO90:$FJ90)/60),IF(('Cover Sheet'!$AC$6="5th"),(SUM($FK90:HI90)/60),IF((AND('Cover Sheet'!$AC$6="6th",OR('Cover Sheet'!$AC$12="Bombay",'Cover Sheet'!$AC$12="Pune"))),(SUM($HJ90:$JL90)/85),IF((AND('Cover Sheet'!$AC$6="6th",OR('Cover Sheet'!$AC$12="Delhi",'Cover Sheet'!$AC$12="Chennai"))),(SUM($HJ90:$IU90)/60),IF((AND('Cover Sheet'!$AC$6="7th",OR('Cover Sheet'!$AC$12="Bombay",'Cover Sheet'!$AC$12="Pune"))),(SUM($JM90:$LR90)/85),IF((AND('Cover Sheet'!$AC$6="7th",OR('Cover Sheet'!$AC$12="Delhi",'Cover Sheet'!$AC$12="Chennai"))),(SUM($JM90:$LA90)/60),IF(('Cover Sheet'!$AC$6="8th"),(SUM($LS90:$MZ90)/50),"ERROR"))))))))))))</f>
        <is>
          <t/>
        </is>
      </c>
      <c r="E90" s="673" t="inlineStr">
        <f aca="false">IF(COUNT(F90:IC90)=0, "", (SUMIF($F$5:$IC$5,"Yes",F90:IC90)/SUMIF('Math Scores'!$F$5:$IC$5,"Yes",'Math Scores'!$F$2:$IC$2)))</f>
        <is>
          <t/>
        </is>
      </c>
      <c r="F90" s="408"/>
      <c r="G90" s="408"/>
      <c r="H90" s="408"/>
      <c r="I90" s="408"/>
      <c r="J90" s="408"/>
      <c r="K90" s="408"/>
      <c r="L90" s="408"/>
      <c r="M90" s="408"/>
      <c r="N90" s="408"/>
      <c r="O90" s="408"/>
      <c r="P90" s="408"/>
      <c r="Q90" s="408"/>
      <c r="R90" s="408"/>
      <c r="S90" s="408"/>
      <c r="T90" s="408"/>
      <c r="U90" s="408"/>
      <c r="V90" s="408"/>
      <c r="W90" s="674"/>
      <c r="X90" s="674"/>
      <c r="Y90" s="674"/>
      <c r="Z90" s="674"/>
      <c r="AA90" s="674"/>
      <c r="AB90" s="674"/>
      <c r="AC90" s="674"/>
      <c r="AD90" s="674"/>
      <c r="AE90" s="674"/>
      <c r="AF90" s="674"/>
      <c r="AG90" s="674"/>
      <c r="AH90" s="674"/>
      <c r="AI90" s="674"/>
      <c r="AJ90" s="674"/>
      <c r="AK90" s="674"/>
      <c r="AL90" s="674"/>
      <c r="AM90" s="674"/>
      <c r="AN90" s="408"/>
      <c r="AO90" s="408"/>
      <c r="AP90" s="408"/>
      <c r="AQ90" s="408"/>
      <c r="AR90" s="408"/>
      <c r="AS90" s="408"/>
      <c r="AT90" s="408"/>
      <c r="AU90" s="408"/>
      <c r="AV90" s="408"/>
      <c r="AW90" s="408"/>
      <c r="AX90" s="408"/>
      <c r="AY90" s="408"/>
      <c r="AZ90" s="408"/>
      <c r="BA90" s="408"/>
      <c r="BB90" s="408"/>
      <c r="BC90" s="408"/>
      <c r="BD90" s="408"/>
      <c r="BE90" s="674"/>
      <c r="BF90" s="674"/>
      <c r="BG90" s="674"/>
      <c r="BH90" s="674"/>
      <c r="BI90" s="674"/>
      <c r="BJ90" s="674"/>
      <c r="BK90" s="674"/>
      <c r="BL90" s="674"/>
      <c r="BM90" s="674"/>
      <c r="BN90" s="674"/>
      <c r="BO90" s="674"/>
      <c r="BP90" s="674"/>
      <c r="BQ90" s="674"/>
      <c r="BR90" s="674"/>
      <c r="BS90" s="674"/>
      <c r="BT90" s="674"/>
      <c r="BU90" s="674"/>
      <c r="BV90" s="674"/>
      <c r="BW90" s="674"/>
      <c r="BX90" s="408"/>
      <c r="BY90" s="408"/>
      <c r="BZ90" s="408"/>
      <c r="CA90" s="408"/>
      <c r="CB90" s="408"/>
      <c r="CC90" s="408"/>
      <c r="CD90" s="408"/>
      <c r="CE90" s="408"/>
      <c r="CF90" s="408"/>
      <c r="CG90" s="408"/>
      <c r="CH90" s="408"/>
      <c r="CI90" s="408"/>
      <c r="CJ90" s="408"/>
      <c r="CK90" s="408"/>
      <c r="CL90" s="408"/>
      <c r="CM90" s="408"/>
      <c r="CN90" s="408"/>
      <c r="CO90" s="408"/>
      <c r="CP90" s="408"/>
      <c r="CQ90" s="408"/>
      <c r="CR90" s="674"/>
      <c r="CS90" s="674"/>
      <c r="CT90" s="674"/>
      <c r="CU90" s="674"/>
      <c r="CV90" s="674"/>
      <c r="CW90" s="674"/>
      <c r="CX90" s="674"/>
      <c r="CY90" s="674"/>
      <c r="CZ90" s="674"/>
      <c r="DA90" s="674"/>
      <c r="DB90" s="674"/>
      <c r="DC90" s="674"/>
      <c r="DD90" s="674"/>
      <c r="DE90" s="674"/>
      <c r="DF90" s="674"/>
      <c r="DG90" s="674"/>
      <c r="DH90" s="674"/>
      <c r="DI90" s="674"/>
      <c r="DJ90" s="674"/>
      <c r="DK90" s="674"/>
      <c r="DL90" s="674"/>
      <c r="DM90" s="674"/>
      <c r="DN90" s="674"/>
      <c r="DO90" s="408"/>
      <c r="DP90" s="408"/>
      <c r="DQ90" s="408"/>
      <c r="DR90" s="408"/>
      <c r="DS90" s="408"/>
      <c r="DT90" s="408"/>
      <c r="DU90" s="408"/>
      <c r="DV90" s="408"/>
      <c r="DW90" s="408"/>
      <c r="DX90" s="408"/>
      <c r="DY90" s="408"/>
      <c r="DZ90" s="408"/>
      <c r="EA90" s="408"/>
      <c r="EB90" s="408"/>
      <c r="EC90" s="408"/>
      <c r="ED90" s="408"/>
      <c r="EE90" s="408"/>
      <c r="EF90" s="408"/>
      <c r="EG90" s="408"/>
      <c r="EH90" s="408"/>
      <c r="EI90" s="408"/>
      <c r="EJ90" s="408"/>
      <c r="EK90" s="408"/>
      <c r="EL90" s="408"/>
      <c r="EM90" s="408"/>
      <c r="EN90" s="408"/>
      <c r="EO90" s="674"/>
      <c r="EP90" s="674"/>
      <c r="EQ90" s="674"/>
      <c r="ER90" s="674"/>
      <c r="ES90" s="674"/>
      <c r="ET90" s="674"/>
      <c r="EU90" s="674"/>
      <c r="EV90" s="674"/>
      <c r="EW90" s="674"/>
      <c r="EX90" s="674"/>
      <c r="EY90" s="674"/>
      <c r="EZ90" s="674"/>
      <c r="FA90" s="674"/>
      <c r="FB90" s="674"/>
      <c r="FC90" s="674"/>
      <c r="FD90" s="674"/>
      <c r="FE90" s="674"/>
      <c r="FF90" s="674"/>
      <c r="FG90" s="674"/>
      <c r="FH90" s="674"/>
      <c r="FI90" s="674"/>
      <c r="FJ90" s="674"/>
      <c r="FK90" s="408"/>
      <c r="FL90" s="408"/>
      <c r="FM90" s="408"/>
      <c r="FN90" s="408"/>
      <c r="FO90" s="408"/>
      <c r="FP90" s="408"/>
      <c r="FQ90" s="408"/>
      <c r="FR90" s="408"/>
      <c r="FS90" s="408"/>
      <c r="FT90" s="408"/>
      <c r="FU90" s="408"/>
      <c r="FV90" s="408"/>
      <c r="FW90" s="408"/>
      <c r="FX90" s="408"/>
      <c r="FY90" s="408"/>
      <c r="FZ90" s="408"/>
      <c r="GA90" s="408"/>
      <c r="GB90" s="408"/>
      <c r="GC90" s="408"/>
      <c r="GD90" s="408"/>
      <c r="GE90" s="408"/>
      <c r="GF90" s="408"/>
      <c r="GG90" s="408"/>
      <c r="GH90" s="408"/>
      <c r="GI90" s="408"/>
      <c r="GJ90" s="674"/>
      <c r="GK90" s="674"/>
      <c r="GL90" s="674"/>
      <c r="GM90" s="674"/>
      <c r="GN90" s="674"/>
      <c r="GO90" s="674"/>
      <c r="GP90" s="674"/>
      <c r="GQ90" s="674"/>
      <c r="GR90" s="674"/>
      <c r="GS90" s="674"/>
      <c r="GT90" s="674"/>
      <c r="GU90" s="674"/>
      <c r="GV90" s="674"/>
      <c r="GW90" s="674"/>
      <c r="GX90" s="674"/>
      <c r="GY90" s="674"/>
      <c r="GZ90" s="674"/>
      <c r="HA90" s="674"/>
      <c r="HB90" s="674"/>
      <c r="HC90" s="674"/>
      <c r="HD90" s="674"/>
      <c r="HE90" s="674"/>
      <c r="HF90" s="674"/>
      <c r="HG90" s="674"/>
      <c r="HH90" s="674"/>
      <c r="HI90" s="674"/>
      <c r="HJ90" s="408"/>
      <c r="HK90" s="408"/>
      <c r="HL90" s="408"/>
      <c r="HM90" s="408"/>
      <c r="HN90" s="408"/>
      <c r="HO90" s="408"/>
      <c r="HP90" s="408"/>
      <c r="HQ90" s="408"/>
      <c r="HR90" s="408"/>
      <c r="HS90" s="408"/>
      <c r="HT90" s="408"/>
      <c r="HU90" s="408"/>
      <c r="HV90" s="408"/>
      <c r="HW90" s="408"/>
      <c r="HX90" s="408"/>
      <c r="HY90" s="408"/>
      <c r="HZ90" s="408"/>
      <c r="IA90" s="408"/>
      <c r="IB90" s="408"/>
      <c r="IC90" s="408"/>
      <c r="ID90" s="675"/>
      <c r="IE90" s="676"/>
      <c r="IF90" s="677"/>
      <c r="IG90" s="677"/>
      <c r="IH90" s="678"/>
      <c r="II90" s="678"/>
      <c r="IJ90" s="678"/>
      <c r="IK90" s="678"/>
      <c r="IL90" s="678"/>
      <c r="IM90" s="678"/>
      <c r="IN90" s="678"/>
      <c r="IO90" s="678"/>
      <c r="IP90" s="678"/>
      <c r="IQ90" s="678"/>
      <c r="IR90" s="678"/>
      <c r="IS90" s="678"/>
      <c r="IT90" s="678"/>
      <c r="IU90" s="678"/>
      <c r="IV90" s="677"/>
      <c r="IW90" s="677"/>
      <c r="IX90" s="677"/>
      <c r="IY90" s="677"/>
      <c r="IZ90" s="677"/>
      <c r="JA90" s="677"/>
      <c r="JB90" s="677"/>
      <c r="JC90" s="677"/>
      <c r="JD90" s="677"/>
      <c r="JE90" s="677"/>
      <c r="JF90" s="677"/>
      <c r="JG90" s="677"/>
      <c r="JH90" s="677"/>
      <c r="JI90" s="677"/>
      <c r="JJ90" s="677"/>
      <c r="JK90" s="677"/>
      <c r="JL90" s="677"/>
      <c r="JM90" s="678"/>
      <c r="JN90" s="678"/>
      <c r="JO90" s="678"/>
      <c r="JP90" s="678"/>
      <c r="JQ90" s="678"/>
      <c r="JR90" s="678"/>
      <c r="JS90" s="678"/>
      <c r="JT90" s="678"/>
      <c r="JU90" s="678"/>
      <c r="JV90" s="678"/>
      <c r="JW90" s="678"/>
      <c r="JX90" s="678"/>
      <c r="JY90" s="678"/>
      <c r="JZ90" s="678"/>
      <c r="KA90" s="678"/>
      <c r="KB90" s="678"/>
      <c r="KC90" s="678"/>
      <c r="KD90" s="678"/>
      <c r="KE90" s="678"/>
      <c r="KF90" s="678"/>
      <c r="KG90" s="678"/>
      <c r="KH90" s="677"/>
      <c r="KI90" s="677"/>
      <c r="KJ90" s="677"/>
      <c r="KK90" s="677"/>
      <c r="KL90" s="677"/>
      <c r="KM90" s="677"/>
      <c r="KN90" s="677"/>
      <c r="KO90" s="677"/>
      <c r="KP90" s="677"/>
      <c r="KQ90" s="677"/>
      <c r="KR90" s="677"/>
      <c r="KS90" s="677"/>
      <c r="KT90" s="677"/>
      <c r="KU90" s="677"/>
      <c r="KV90" s="677"/>
      <c r="KW90" s="677"/>
      <c r="KX90" s="677"/>
      <c r="KY90" s="677"/>
      <c r="KZ90" s="677"/>
      <c r="LA90" s="677"/>
      <c r="LB90" s="678"/>
      <c r="LC90" s="678"/>
      <c r="LD90" s="678"/>
      <c r="LE90" s="678"/>
      <c r="LF90" s="678"/>
      <c r="LG90" s="678"/>
      <c r="LH90" s="678"/>
      <c r="LI90" s="678"/>
      <c r="LJ90" s="678"/>
      <c r="LK90" s="678"/>
      <c r="LL90" s="678"/>
      <c r="LM90" s="678"/>
      <c r="LN90" s="678"/>
      <c r="LO90" s="678"/>
      <c r="LP90" s="678"/>
      <c r="LQ90" s="678"/>
      <c r="LR90" s="678"/>
      <c r="LS90" s="677"/>
      <c r="LT90" s="677"/>
      <c r="LU90" s="677"/>
      <c r="LV90" s="677"/>
      <c r="LW90" s="677"/>
      <c r="LX90" s="677"/>
      <c r="LY90" s="677"/>
      <c r="LZ90" s="677"/>
      <c r="MA90" s="677"/>
      <c r="MB90" s="677"/>
      <c r="MC90" s="677"/>
      <c r="MD90" s="677"/>
      <c r="ME90" s="677"/>
      <c r="MF90" s="677"/>
      <c r="MG90" s="677"/>
      <c r="MH90" s="677"/>
      <c r="MI90" s="677"/>
      <c r="MJ90" s="678"/>
      <c r="MK90" s="678"/>
      <c r="ML90" s="678"/>
      <c r="MM90" s="678"/>
      <c r="MN90" s="678"/>
      <c r="MO90" s="678"/>
      <c r="MP90" s="678"/>
      <c r="MQ90" s="678"/>
      <c r="MR90" s="678"/>
      <c r="MS90" s="678"/>
      <c r="MT90" s="678"/>
      <c r="MU90" s="678"/>
      <c r="MV90" s="678"/>
      <c r="MW90" s="678"/>
      <c r="MX90" s="678"/>
      <c r="MY90" s="678"/>
      <c r="MZ90" s="678"/>
    </row>
    <row r="91" customFormat="false" ht="12.75" hidden="false" customHeight="false" outlineLevel="0" collapsed="false">
      <c r="A91" s="672" t="n">
        <v>83</v>
      </c>
      <c r="B91" s="228" t="inlineStr">
        <f aca="false">'English Scores- Leveled papers'!B89</f>
        <is>
          <t/>
        </is>
      </c>
      <c r="C91" s="228" t="str">
        <f aca="false">IF(D91="","",IF(D91&gt;0.9,"A1",IF(D91&gt;0.8,"A2",IF(D91&gt;0.7,"B1",IF(D91&gt;0.6,"B2",IF(D91&gt;0.5,"C1",IF(D91&gt;0.4,"C2",IF(D91&gt;0.32,"D",IF(D91&gt;0.2,"E1","E2")))))))))</f>
        <v/>
      </c>
      <c r="D91" s="673" t="inlineStr">
        <f aca="false">IF(B91="","",IF(COUNT(F91:MZ91)=0,"",IF(('Cover Sheet'!$AC$6="1st"),(SUM($F91:$AM91)/50),IF(('Cover Sheet'!$AC$6="2nd"),(SUM($AN91:$BW91)/50),IF(('Cover Sheet'!$AC$6="3rd"),(SUM($BX91:$DN91)/50),IF(('Cover Sheet'!$AC$6="4th"),(SUM($DO91:$FJ91)/60),IF(('Cover Sheet'!$AC$6="5th"),(SUM($FK91:HI91)/60),IF((AND('Cover Sheet'!$AC$6="6th",OR('Cover Sheet'!$AC$12="Bombay",'Cover Sheet'!$AC$12="Pune"))),(SUM($HJ91:$JL91)/85),IF((AND('Cover Sheet'!$AC$6="6th",OR('Cover Sheet'!$AC$12="Delhi",'Cover Sheet'!$AC$12="Chennai"))),(SUM($HJ91:$IU91)/60),IF((AND('Cover Sheet'!$AC$6="7th",OR('Cover Sheet'!$AC$12="Bombay",'Cover Sheet'!$AC$12="Pune"))),(SUM($JM91:$LR91)/85),IF((AND('Cover Sheet'!$AC$6="7th",OR('Cover Sheet'!$AC$12="Delhi",'Cover Sheet'!$AC$12="Chennai"))),(SUM($JM91:$LA91)/60),IF(('Cover Sheet'!$AC$6="8th"),(SUM($LS91:$MZ91)/50),"ERROR"))))))))))))</f>
        <is>
          <t/>
        </is>
      </c>
      <c r="E91" s="673" t="inlineStr">
        <f aca="false">IF(COUNT(F91:IC91)=0, "", (SUMIF($F$5:$IC$5,"Yes",F91:IC91)/SUMIF('Math Scores'!$F$5:$IC$5,"Yes",'Math Scores'!$F$2:$IC$2)))</f>
        <is>
          <t/>
        </is>
      </c>
      <c r="F91" s="408"/>
      <c r="G91" s="408"/>
      <c r="H91" s="408"/>
      <c r="I91" s="408"/>
      <c r="J91" s="408"/>
      <c r="K91" s="408"/>
      <c r="L91" s="408"/>
      <c r="M91" s="408"/>
      <c r="N91" s="408"/>
      <c r="O91" s="408"/>
      <c r="P91" s="408"/>
      <c r="Q91" s="408"/>
      <c r="R91" s="408"/>
      <c r="S91" s="408"/>
      <c r="T91" s="408"/>
      <c r="U91" s="408"/>
      <c r="V91" s="408"/>
      <c r="W91" s="674"/>
      <c r="X91" s="674"/>
      <c r="Y91" s="674"/>
      <c r="Z91" s="674"/>
      <c r="AA91" s="674"/>
      <c r="AB91" s="674"/>
      <c r="AC91" s="674"/>
      <c r="AD91" s="674"/>
      <c r="AE91" s="674"/>
      <c r="AF91" s="674"/>
      <c r="AG91" s="674"/>
      <c r="AH91" s="674"/>
      <c r="AI91" s="674"/>
      <c r="AJ91" s="674"/>
      <c r="AK91" s="674"/>
      <c r="AL91" s="674"/>
      <c r="AM91" s="674"/>
      <c r="AN91" s="408"/>
      <c r="AO91" s="408"/>
      <c r="AP91" s="408"/>
      <c r="AQ91" s="408"/>
      <c r="AR91" s="408"/>
      <c r="AS91" s="408"/>
      <c r="AT91" s="408"/>
      <c r="AU91" s="408"/>
      <c r="AV91" s="408"/>
      <c r="AW91" s="408"/>
      <c r="AX91" s="408"/>
      <c r="AY91" s="408"/>
      <c r="AZ91" s="408"/>
      <c r="BA91" s="408"/>
      <c r="BB91" s="408"/>
      <c r="BC91" s="408"/>
      <c r="BD91" s="408"/>
      <c r="BE91" s="674"/>
      <c r="BF91" s="674"/>
      <c r="BG91" s="674"/>
      <c r="BH91" s="674"/>
      <c r="BI91" s="674"/>
      <c r="BJ91" s="674"/>
      <c r="BK91" s="674"/>
      <c r="BL91" s="674"/>
      <c r="BM91" s="674"/>
      <c r="BN91" s="674"/>
      <c r="BO91" s="674"/>
      <c r="BP91" s="674"/>
      <c r="BQ91" s="674"/>
      <c r="BR91" s="674"/>
      <c r="BS91" s="674"/>
      <c r="BT91" s="674"/>
      <c r="BU91" s="674"/>
      <c r="BV91" s="674"/>
      <c r="BW91" s="674"/>
      <c r="BX91" s="408"/>
      <c r="BY91" s="408"/>
      <c r="BZ91" s="408"/>
      <c r="CA91" s="408"/>
      <c r="CB91" s="408"/>
      <c r="CC91" s="408"/>
      <c r="CD91" s="408"/>
      <c r="CE91" s="408"/>
      <c r="CF91" s="408"/>
      <c r="CG91" s="408"/>
      <c r="CH91" s="408"/>
      <c r="CI91" s="408"/>
      <c r="CJ91" s="408"/>
      <c r="CK91" s="408"/>
      <c r="CL91" s="408"/>
      <c r="CM91" s="408"/>
      <c r="CN91" s="408"/>
      <c r="CO91" s="408"/>
      <c r="CP91" s="408"/>
      <c r="CQ91" s="408"/>
      <c r="CR91" s="674"/>
      <c r="CS91" s="674"/>
      <c r="CT91" s="674"/>
      <c r="CU91" s="674"/>
      <c r="CV91" s="674"/>
      <c r="CW91" s="674"/>
      <c r="CX91" s="674"/>
      <c r="CY91" s="674"/>
      <c r="CZ91" s="674"/>
      <c r="DA91" s="674"/>
      <c r="DB91" s="674"/>
      <c r="DC91" s="674"/>
      <c r="DD91" s="674"/>
      <c r="DE91" s="674"/>
      <c r="DF91" s="674"/>
      <c r="DG91" s="674"/>
      <c r="DH91" s="674"/>
      <c r="DI91" s="674"/>
      <c r="DJ91" s="674"/>
      <c r="DK91" s="674"/>
      <c r="DL91" s="674"/>
      <c r="DM91" s="674"/>
      <c r="DN91" s="674"/>
      <c r="DO91" s="408"/>
      <c r="DP91" s="408"/>
      <c r="DQ91" s="408"/>
      <c r="DR91" s="408"/>
      <c r="DS91" s="408"/>
      <c r="DT91" s="408"/>
      <c r="DU91" s="408"/>
      <c r="DV91" s="408"/>
      <c r="DW91" s="408"/>
      <c r="DX91" s="408"/>
      <c r="DY91" s="408"/>
      <c r="DZ91" s="408"/>
      <c r="EA91" s="408"/>
      <c r="EB91" s="408"/>
      <c r="EC91" s="408"/>
      <c r="ED91" s="408"/>
      <c r="EE91" s="408"/>
      <c r="EF91" s="408"/>
      <c r="EG91" s="408"/>
      <c r="EH91" s="408"/>
      <c r="EI91" s="408"/>
      <c r="EJ91" s="408"/>
      <c r="EK91" s="408"/>
      <c r="EL91" s="408"/>
      <c r="EM91" s="408"/>
      <c r="EN91" s="408"/>
      <c r="EO91" s="674"/>
      <c r="EP91" s="674"/>
      <c r="EQ91" s="674"/>
      <c r="ER91" s="674"/>
      <c r="ES91" s="674"/>
      <c r="ET91" s="674"/>
      <c r="EU91" s="674"/>
      <c r="EV91" s="674"/>
      <c r="EW91" s="674"/>
      <c r="EX91" s="674"/>
      <c r="EY91" s="674"/>
      <c r="EZ91" s="674"/>
      <c r="FA91" s="674"/>
      <c r="FB91" s="674"/>
      <c r="FC91" s="674"/>
      <c r="FD91" s="674"/>
      <c r="FE91" s="674"/>
      <c r="FF91" s="674"/>
      <c r="FG91" s="674"/>
      <c r="FH91" s="674"/>
      <c r="FI91" s="674"/>
      <c r="FJ91" s="674"/>
      <c r="FK91" s="408"/>
      <c r="FL91" s="408"/>
      <c r="FM91" s="408"/>
      <c r="FN91" s="408"/>
      <c r="FO91" s="408"/>
      <c r="FP91" s="408"/>
      <c r="FQ91" s="408"/>
      <c r="FR91" s="408"/>
      <c r="FS91" s="408"/>
      <c r="FT91" s="408"/>
      <c r="FU91" s="408"/>
      <c r="FV91" s="408"/>
      <c r="FW91" s="408"/>
      <c r="FX91" s="408"/>
      <c r="FY91" s="408"/>
      <c r="FZ91" s="408"/>
      <c r="GA91" s="408"/>
      <c r="GB91" s="408"/>
      <c r="GC91" s="408"/>
      <c r="GD91" s="408"/>
      <c r="GE91" s="408"/>
      <c r="GF91" s="408"/>
      <c r="GG91" s="408"/>
      <c r="GH91" s="408"/>
      <c r="GI91" s="408"/>
      <c r="GJ91" s="674"/>
      <c r="GK91" s="674"/>
      <c r="GL91" s="674"/>
      <c r="GM91" s="674"/>
      <c r="GN91" s="674"/>
      <c r="GO91" s="674"/>
      <c r="GP91" s="674"/>
      <c r="GQ91" s="674"/>
      <c r="GR91" s="674"/>
      <c r="GS91" s="674"/>
      <c r="GT91" s="674"/>
      <c r="GU91" s="674"/>
      <c r="GV91" s="674"/>
      <c r="GW91" s="674"/>
      <c r="GX91" s="674"/>
      <c r="GY91" s="674"/>
      <c r="GZ91" s="674"/>
      <c r="HA91" s="674"/>
      <c r="HB91" s="674"/>
      <c r="HC91" s="674"/>
      <c r="HD91" s="674"/>
      <c r="HE91" s="674"/>
      <c r="HF91" s="674"/>
      <c r="HG91" s="674"/>
      <c r="HH91" s="674"/>
      <c r="HI91" s="674"/>
      <c r="HJ91" s="408"/>
      <c r="HK91" s="408"/>
      <c r="HL91" s="408"/>
      <c r="HM91" s="408"/>
      <c r="HN91" s="408"/>
      <c r="HO91" s="408"/>
      <c r="HP91" s="408"/>
      <c r="HQ91" s="408"/>
      <c r="HR91" s="408"/>
      <c r="HS91" s="408"/>
      <c r="HT91" s="408"/>
      <c r="HU91" s="408"/>
      <c r="HV91" s="408"/>
      <c r="HW91" s="408"/>
      <c r="HX91" s="408"/>
      <c r="HY91" s="408"/>
      <c r="HZ91" s="408"/>
      <c r="IA91" s="408"/>
      <c r="IB91" s="408"/>
      <c r="IC91" s="408"/>
      <c r="ID91" s="675"/>
      <c r="IE91" s="676"/>
      <c r="IF91" s="677"/>
      <c r="IG91" s="677"/>
      <c r="IH91" s="678"/>
      <c r="II91" s="678"/>
      <c r="IJ91" s="678"/>
      <c r="IK91" s="678"/>
      <c r="IL91" s="678"/>
      <c r="IM91" s="678"/>
      <c r="IN91" s="678"/>
      <c r="IO91" s="678"/>
      <c r="IP91" s="678"/>
      <c r="IQ91" s="678"/>
      <c r="IR91" s="678"/>
      <c r="IS91" s="678"/>
      <c r="IT91" s="678"/>
      <c r="IU91" s="678"/>
      <c r="IV91" s="677"/>
      <c r="IW91" s="677"/>
      <c r="IX91" s="677"/>
      <c r="IY91" s="677"/>
      <c r="IZ91" s="677"/>
      <c r="JA91" s="677"/>
      <c r="JB91" s="677"/>
      <c r="JC91" s="677"/>
      <c r="JD91" s="677"/>
      <c r="JE91" s="677"/>
      <c r="JF91" s="677"/>
      <c r="JG91" s="677"/>
      <c r="JH91" s="677"/>
      <c r="JI91" s="677"/>
      <c r="JJ91" s="677"/>
      <c r="JK91" s="677"/>
      <c r="JL91" s="677"/>
      <c r="JM91" s="678"/>
      <c r="JN91" s="678"/>
      <c r="JO91" s="678"/>
      <c r="JP91" s="678"/>
      <c r="JQ91" s="678"/>
      <c r="JR91" s="678"/>
      <c r="JS91" s="678"/>
      <c r="JT91" s="678"/>
      <c r="JU91" s="678"/>
      <c r="JV91" s="678"/>
      <c r="JW91" s="678"/>
      <c r="JX91" s="678"/>
      <c r="JY91" s="678"/>
      <c r="JZ91" s="678"/>
      <c r="KA91" s="678"/>
      <c r="KB91" s="678"/>
      <c r="KC91" s="678"/>
      <c r="KD91" s="678"/>
      <c r="KE91" s="678"/>
      <c r="KF91" s="678"/>
      <c r="KG91" s="678"/>
      <c r="KH91" s="677"/>
      <c r="KI91" s="677"/>
      <c r="KJ91" s="677"/>
      <c r="KK91" s="677"/>
      <c r="KL91" s="677"/>
      <c r="KM91" s="677"/>
      <c r="KN91" s="677"/>
      <c r="KO91" s="677"/>
      <c r="KP91" s="677"/>
      <c r="KQ91" s="677"/>
      <c r="KR91" s="677"/>
      <c r="KS91" s="677"/>
      <c r="KT91" s="677"/>
      <c r="KU91" s="677"/>
      <c r="KV91" s="677"/>
      <c r="KW91" s="677"/>
      <c r="KX91" s="677"/>
      <c r="KY91" s="677"/>
      <c r="KZ91" s="677"/>
      <c r="LA91" s="677"/>
      <c r="LB91" s="678"/>
      <c r="LC91" s="678"/>
      <c r="LD91" s="678"/>
      <c r="LE91" s="678"/>
      <c r="LF91" s="678"/>
      <c r="LG91" s="678"/>
      <c r="LH91" s="678"/>
      <c r="LI91" s="678"/>
      <c r="LJ91" s="678"/>
      <c r="LK91" s="678"/>
      <c r="LL91" s="678"/>
      <c r="LM91" s="678"/>
      <c r="LN91" s="678"/>
      <c r="LO91" s="678"/>
      <c r="LP91" s="678"/>
      <c r="LQ91" s="678"/>
      <c r="LR91" s="678"/>
      <c r="LS91" s="677"/>
      <c r="LT91" s="677"/>
      <c r="LU91" s="677"/>
      <c r="LV91" s="677"/>
      <c r="LW91" s="677"/>
      <c r="LX91" s="677"/>
      <c r="LY91" s="677"/>
      <c r="LZ91" s="677"/>
      <c r="MA91" s="677"/>
      <c r="MB91" s="677"/>
      <c r="MC91" s="677"/>
      <c r="MD91" s="677"/>
      <c r="ME91" s="677"/>
      <c r="MF91" s="677"/>
      <c r="MG91" s="677"/>
      <c r="MH91" s="677"/>
      <c r="MI91" s="677"/>
      <c r="MJ91" s="678"/>
      <c r="MK91" s="678"/>
      <c r="ML91" s="678"/>
      <c r="MM91" s="678"/>
      <c r="MN91" s="678"/>
      <c r="MO91" s="678"/>
      <c r="MP91" s="678"/>
      <c r="MQ91" s="678"/>
      <c r="MR91" s="678"/>
      <c r="MS91" s="678"/>
      <c r="MT91" s="678"/>
      <c r="MU91" s="678"/>
      <c r="MV91" s="678"/>
      <c r="MW91" s="678"/>
      <c r="MX91" s="678"/>
      <c r="MY91" s="678"/>
      <c r="MZ91" s="678"/>
    </row>
    <row r="92" customFormat="false" ht="12.75" hidden="false" customHeight="false" outlineLevel="0" collapsed="false">
      <c r="A92" s="672" t="n">
        <v>84</v>
      </c>
      <c r="B92" s="228" t="inlineStr">
        <f aca="false">'English Scores- Leveled papers'!B90</f>
        <is>
          <t/>
        </is>
      </c>
      <c r="C92" s="228" t="str">
        <f aca="false">IF(D92="","",IF(D92&gt;0.9,"A1",IF(D92&gt;0.8,"A2",IF(D92&gt;0.7,"B1",IF(D92&gt;0.6,"B2",IF(D92&gt;0.5,"C1",IF(D92&gt;0.4,"C2",IF(D92&gt;0.32,"D",IF(D92&gt;0.2,"E1","E2")))))))))</f>
        <v/>
      </c>
      <c r="D92" s="673" t="inlineStr">
        <f aca="false">IF(B92="","",IF(COUNT(F92:MZ92)=0,"",IF(('Cover Sheet'!$AC$6="1st"),(SUM($F92:$AM92)/50),IF(('Cover Sheet'!$AC$6="2nd"),(SUM($AN92:$BW92)/50),IF(('Cover Sheet'!$AC$6="3rd"),(SUM($BX92:$DN92)/50),IF(('Cover Sheet'!$AC$6="4th"),(SUM($DO92:$FJ92)/60),IF(('Cover Sheet'!$AC$6="5th"),(SUM($FK92:HI92)/60),IF((AND('Cover Sheet'!$AC$6="6th",OR('Cover Sheet'!$AC$12="Bombay",'Cover Sheet'!$AC$12="Pune"))),(SUM($HJ92:$JL92)/85),IF((AND('Cover Sheet'!$AC$6="6th",OR('Cover Sheet'!$AC$12="Delhi",'Cover Sheet'!$AC$12="Chennai"))),(SUM($HJ92:$IU92)/60),IF((AND('Cover Sheet'!$AC$6="7th",OR('Cover Sheet'!$AC$12="Bombay",'Cover Sheet'!$AC$12="Pune"))),(SUM($JM92:$LR92)/85),IF((AND('Cover Sheet'!$AC$6="7th",OR('Cover Sheet'!$AC$12="Delhi",'Cover Sheet'!$AC$12="Chennai"))),(SUM($JM92:$LA92)/60),IF(('Cover Sheet'!$AC$6="8th"),(SUM($LS92:$MZ92)/50),"ERROR"))))))))))))</f>
        <is>
          <t/>
        </is>
      </c>
      <c r="E92" s="673" t="inlineStr">
        <f aca="false">IF(COUNT(F92:IC92)=0, "", (SUMIF($F$5:$IC$5,"Yes",F92:IC92)/SUMIF('Math Scores'!$F$5:$IC$5,"Yes",'Math Scores'!$F$2:$IC$2)))</f>
        <is>
          <t/>
        </is>
      </c>
      <c r="F92" s="408"/>
      <c r="G92" s="408"/>
      <c r="H92" s="408"/>
      <c r="I92" s="408"/>
      <c r="J92" s="408"/>
      <c r="K92" s="408"/>
      <c r="L92" s="408"/>
      <c r="M92" s="408"/>
      <c r="N92" s="408"/>
      <c r="O92" s="408"/>
      <c r="P92" s="408"/>
      <c r="Q92" s="408"/>
      <c r="R92" s="408"/>
      <c r="S92" s="408"/>
      <c r="T92" s="408"/>
      <c r="U92" s="408"/>
      <c r="V92" s="408"/>
      <c r="W92" s="674"/>
      <c r="X92" s="674"/>
      <c r="Y92" s="674"/>
      <c r="Z92" s="674"/>
      <c r="AA92" s="674"/>
      <c r="AB92" s="674"/>
      <c r="AC92" s="674"/>
      <c r="AD92" s="674"/>
      <c r="AE92" s="674"/>
      <c r="AF92" s="674"/>
      <c r="AG92" s="674"/>
      <c r="AH92" s="674"/>
      <c r="AI92" s="674"/>
      <c r="AJ92" s="674"/>
      <c r="AK92" s="674"/>
      <c r="AL92" s="674"/>
      <c r="AM92" s="674"/>
      <c r="AN92" s="408"/>
      <c r="AO92" s="408"/>
      <c r="AP92" s="408"/>
      <c r="AQ92" s="408"/>
      <c r="AR92" s="408"/>
      <c r="AS92" s="408"/>
      <c r="AT92" s="408"/>
      <c r="AU92" s="408"/>
      <c r="AV92" s="408"/>
      <c r="AW92" s="408"/>
      <c r="AX92" s="408"/>
      <c r="AY92" s="408"/>
      <c r="AZ92" s="408"/>
      <c r="BA92" s="408"/>
      <c r="BB92" s="408"/>
      <c r="BC92" s="408"/>
      <c r="BD92" s="408"/>
      <c r="BE92" s="674"/>
      <c r="BF92" s="674"/>
      <c r="BG92" s="674"/>
      <c r="BH92" s="674"/>
      <c r="BI92" s="674"/>
      <c r="BJ92" s="674"/>
      <c r="BK92" s="674"/>
      <c r="BL92" s="674"/>
      <c r="BM92" s="674"/>
      <c r="BN92" s="674"/>
      <c r="BO92" s="674"/>
      <c r="BP92" s="674"/>
      <c r="BQ92" s="674"/>
      <c r="BR92" s="674"/>
      <c r="BS92" s="674"/>
      <c r="BT92" s="674"/>
      <c r="BU92" s="674"/>
      <c r="BV92" s="674"/>
      <c r="BW92" s="674"/>
      <c r="BX92" s="408"/>
      <c r="BY92" s="408"/>
      <c r="BZ92" s="408"/>
      <c r="CA92" s="408"/>
      <c r="CB92" s="408"/>
      <c r="CC92" s="408"/>
      <c r="CD92" s="408"/>
      <c r="CE92" s="408"/>
      <c r="CF92" s="408"/>
      <c r="CG92" s="408"/>
      <c r="CH92" s="408"/>
      <c r="CI92" s="408"/>
      <c r="CJ92" s="408"/>
      <c r="CK92" s="408"/>
      <c r="CL92" s="408"/>
      <c r="CM92" s="408"/>
      <c r="CN92" s="408"/>
      <c r="CO92" s="408"/>
      <c r="CP92" s="408"/>
      <c r="CQ92" s="408"/>
      <c r="CR92" s="674"/>
      <c r="CS92" s="674"/>
      <c r="CT92" s="674"/>
      <c r="CU92" s="674"/>
      <c r="CV92" s="674"/>
      <c r="CW92" s="674"/>
      <c r="CX92" s="674"/>
      <c r="CY92" s="674"/>
      <c r="CZ92" s="674"/>
      <c r="DA92" s="674"/>
      <c r="DB92" s="674"/>
      <c r="DC92" s="674"/>
      <c r="DD92" s="674"/>
      <c r="DE92" s="674"/>
      <c r="DF92" s="674"/>
      <c r="DG92" s="674"/>
      <c r="DH92" s="674"/>
      <c r="DI92" s="674"/>
      <c r="DJ92" s="674"/>
      <c r="DK92" s="674"/>
      <c r="DL92" s="674"/>
      <c r="DM92" s="674"/>
      <c r="DN92" s="674"/>
      <c r="DO92" s="408"/>
      <c r="DP92" s="408"/>
      <c r="DQ92" s="408"/>
      <c r="DR92" s="408"/>
      <c r="DS92" s="408"/>
      <c r="DT92" s="408"/>
      <c r="DU92" s="408"/>
      <c r="DV92" s="408"/>
      <c r="DW92" s="408"/>
      <c r="DX92" s="408"/>
      <c r="DY92" s="408"/>
      <c r="DZ92" s="408"/>
      <c r="EA92" s="408"/>
      <c r="EB92" s="408"/>
      <c r="EC92" s="408"/>
      <c r="ED92" s="408"/>
      <c r="EE92" s="408"/>
      <c r="EF92" s="408"/>
      <c r="EG92" s="408"/>
      <c r="EH92" s="408"/>
      <c r="EI92" s="408"/>
      <c r="EJ92" s="408"/>
      <c r="EK92" s="408"/>
      <c r="EL92" s="408"/>
      <c r="EM92" s="408"/>
      <c r="EN92" s="408"/>
      <c r="EO92" s="674"/>
      <c r="EP92" s="674"/>
      <c r="EQ92" s="674"/>
      <c r="ER92" s="674"/>
      <c r="ES92" s="674"/>
      <c r="ET92" s="674"/>
      <c r="EU92" s="674"/>
      <c r="EV92" s="674"/>
      <c r="EW92" s="674"/>
      <c r="EX92" s="674"/>
      <c r="EY92" s="674"/>
      <c r="EZ92" s="674"/>
      <c r="FA92" s="674"/>
      <c r="FB92" s="674"/>
      <c r="FC92" s="674"/>
      <c r="FD92" s="674"/>
      <c r="FE92" s="674"/>
      <c r="FF92" s="674"/>
      <c r="FG92" s="674"/>
      <c r="FH92" s="674"/>
      <c r="FI92" s="674"/>
      <c r="FJ92" s="674"/>
      <c r="FK92" s="408"/>
      <c r="FL92" s="408"/>
      <c r="FM92" s="408"/>
      <c r="FN92" s="408"/>
      <c r="FO92" s="408"/>
      <c r="FP92" s="408"/>
      <c r="FQ92" s="408"/>
      <c r="FR92" s="408"/>
      <c r="FS92" s="408"/>
      <c r="FT92" s="408"/>
      <c r="FU92" s="408"/>
      <c r="FV92" s="408"/>
      <c r="FW92" s="408"/>
      <c r="FX92" s="408"/>
      <c r="FY92" s="408"/>
      <c r="FZ92" s="408"/>
      <c r="GA92" s="408"/>
      <c r="GB92" s="408"/>
      <c r="GC92" s="408"/>
      <c r="GD92" s="408"/>
      <c r="GE92" s="408"/>
      <c r="GF92" s="408"/>
      <c r="GG92" s="408"/>
      <c r="GH92" s="408"/>
      <c r="GI92" s="408"/>
      <c r="GJ92" s="674"/>
      <c r="GK92" s="674"/>
      <c r="GL92" s="674"/>
      <c r="GM92" s="674"/>
      <c r="GN92" s="674"/>
      <c r="GO92" s="674"/>
      <c r="GP92" s="674"/>
      <c r="GQ92" s="674"/>
      <c r="GR92" s="674"/>
      <c r="GS92" s="674"/>
      <c r="GT92" s="674"/>
      <c r="GU92" s="674"/>
      <c r="GV92" s="674"/>
      <c r="GW92" s="674"/>
      <c r="GX92" s="674"/>
      <c r="GY92" s="674"/>
      <c r="GZ92" s="674"/>
      <c r="HA92" s="674"/>
      <c r="HB92" s="674"/>
      <c r="HC92" s="674"/>
      <c r="HD92" s="674"/>
      <c r="HE92" s="674"/>
      <c r="HF92" s="674"/>
      <c r="HG92" s="674"/>
      <c r="HH92" s="674"/>
      <c r="HI92" s="674"/>
      <c r="HJ92" s="408"/>
      <c r="HK92" s="408"/>
      <c r="HL92" s="408"/>
      <c r="HM92" s="408"/>
      <c r="HN92" s="408"/>
      <c r="HO92" s="408"/>
      <c r="HP92" s="408"/>
      <c r="HQ92" s="408"/>
      <c r="HR92" s="408"/>
      <c r="HS92" s="408"/>
      <c r="HT92" s="408"/>
      <c r="HU92" s="408"/>
      <c r="HV92" s="408"/>
      <c r="HW92" s="408"/>
      <c r="HX92" s="408"/>
      <c r="HY92" s="408"/>
      <c r="HZ92" s="408"/>
      <c r="IA92" s="408"/>
      <c r="IB92" s="408"/>
      <c r="IC92" s="408"/>
      <c r="ID92" s="675"/>
      <c r="IE92" s="676"/>
      <c r="IF92" s="677"/>
      <c r="IG92" s="677"/>
      <c r="IH92" s="678"/>
      <c r="II92" s="678"/>
      <c r="IJ92" s="678"/>
      <c r="IK92" s="678"/>
      <c r="IL92" s="678"/>
      <c r="IM92" s="678"/>
      <c r="IN92" s="678"/>
      <c r="IO92" s="678"/>
      <c r="IP92" s="678"/>
      <c r="IQ92" s="678"/>
      <c r="IR92" s="678"/>
      <c r="IS92" s="678"/>
      <c r="IT92" s="678"/>
      <c r="IU92" s="678"/>
      <c r="IV92" s="677"/>
      <c r="IW92" s="677"/>
      <c r="IX92" s="677"/>
      <c r="IY92" s="677"/>
      <c r="IZ92" s="677"/>
      <c r="JA92" s="677"/>
      <c r="JB92" s="677"/>
      <c r="JC92" s="677"/>
      <c r="JD92" s="677"/>
      <c r="JE92" s="677"/>
      <c r="JF92" s="677"/>
      <c r="JG92" s="677"/>
      <c r="JH92" s="677"/>
      <c r="JI92" s="677"/>
      <c r="JJ92" s="677"/>
      <c r="JK92" s="677"/>
      <c r="JL92" s="677"/>
      <c r="JM92" s="678"/>
      <c r="JN92" s="678"/>
      <c r="JO92" s="678"/>
      <c r="JP92" s="678"/>
      <c r="JQ92" s="678"/>
      <c r="JR92" s="678"/>
      <c r="JS92" s="678"/>
      <c r="JT92" s="678"/>
      <c r="JU92" s="678"/>
      <c r="JV92" s="678"/>
      <c r="JW92" s="678"/>
      <c r="JX92" s="678"/>
      <c r="JY92" s="678"/>
      <c r="JZ92" s="678"/>
      <c r="KA92" s="678"/>
      <c r="KB92" s="678"/>
      <c r="KC92" s="678"/>
      <c r="KD92" s="678"/>
      <c r="KE92" s="678"/>
      <c r="KF92" s="678"/>
      <c r="KG92" s="678"/>
      <c r="KH92" s="677"/>
      <c r="KI92" s="677"/>
      <c r="KJ92" s="677"/>
      <c r="KK92" s="677"/>
      <c r="KL92" s="677"/>
      <c r="KM92" s="677"/>
      <c r="KN92" s="677"/>
      <c r="KO92" s="677"/>
      <c r="KP92" s="677"/>
      <c r="KQ92" s="677"/>
      <c r="KR92" s="677"/>
      <c r="KS92" s="677"/>
      <c r="KT92" s="677"/>
      <c r="KU92" s="677"/>
      <c r="KV92" s="677"/>
      <c r="KW92" s="677"/>
      <c r="KX92" s="677"/>
      <c r="KY92" s="677"/>
      <c r="KZ92" s="677"/>
      <c r="LA92" s="677"/>
      <c r="LB92" s="678"/>
      <c r="LC92" s="678"/>
      <c r="LD92" s="678"/>
      <c r="LE92" s="678"/>
      <c r="LF92" s="678"/>
      <c r="LG92" s="678"/>
      <c r="LH92" s="678"/>
      <c r="LI92" s="678"/>
      <c r="LJ92" s="678"/>
      <c r="LK92" s="678"/>
      <c r="LL92" s="678"/>
      <c r="LM92" s="678"/>
      <c r="LN92" s="678"/>
      <c r="LO92" s="678"/>
      <c r="LP92" s="678"/>
      <c r="LQ92" s="678"/>
      <c r="LR92" s="678"/>
      <c r="LS92" s="677"/>
      <c r="LT92" s="677"/>
      <c r="LU92" s="677"/>
      <c r="LV92" s="677"/>
      <c r="LW92" s="677"/>
      <c r="LX92" s="677"/>
      <c r="LY92" s="677"/>
      <c r="LZ92" s="677"/>
      <c r="MA92" s="677"/>
      <c r="MB92" s="677"/>
      <c r="MC92" s="677"/>
      <c r="MD92" s="677"/>
      <c r="ME92" s="677"/>
      <c r="MF92" s="677"/>
      <c r="MG92" s="677"/>
      <c r="MH92" s="677"/>
      <c r="MI92" s="677"/>
      <c r="MJ92" s="678"/>
      <c r="MK92" s="678"/>
      <c r="ML92" s="678"/>
      <c r="MM92" s="678"/>
      <c r="MN92" s="678"/>
      <c r="MO92" s="678"/>
      <c r="MP92" s="678"/>
      <c r="MQ92" s="678"/>
      <c r="MR92" s="678"/>
      <c r="MS92" s="678"/>
      <c r="MT92" s="678"/>
      <c r="MU92" s="678"/>
      <c r="MV92" s="678"/>
      <c r="MW92" s="678"/>
      <c r="MX92" s="678"/>
      <c r="MY92" s="678"/>
      <c r="MZ92" s="678"/>
    </row>
    <row r="93" customFormat="false" ht="12.75" hidden="false" customHeight="false" outlineLevel="0" collapsed="false">
      <c r="A93" s="672" t="n">
        <v>85</v>
      </c>
      <c r="B93" s="228" t="inlineStr">
        <f aca="false">'English Scores- Leveled papers'!B91</f>
        <is>
          <t/>
        </is>
      </c>
      <c r="C93" s="228" t="str">
        <f aca="false">IF(D93="","",IF(D93&gt;0.9,"A1",IF(D93&gt;0.8,"A2",IF(D93&gt;0.7,"B1",IF(D93&gt;0.6,"B2",IF(D93&gt;0.5,"C1",IF(D93&gt;0.4,"C2",IF(D93&gt;0.32,"D",IF(D93&gt;0.2,"E1","E2")))))))))</f>
        <v/>
      </c>
      <c r="D93" s="673" t="inlineStr">
        <f aca="false">IF(B93="","",IF(COUNT(F93:MZ93)=0,"",IF(('Cover Sheet'!$AC$6="1st"),(SUM($F93:$AM93)/50),IF(('Cover Sheet'!$AC$6="2nd"),(SUM($AN93:$BW93)/50),IF(('Cover Sheet'!$AC$6="3rd"),(SUM($BX93:$DN93)/50),IF(('Cover Sheet'!$AC$6="4th"),(SUM($DO93:$FJ93)/60),IF(('Cover Sheet'!$AC$6="5th"),(SUM($FK93:HI93)/60),IF((AND('Cover Sheet'!$AC$6="6th",OR('Cover Sheet'!$AC$12="Bombay",'Cover Sheet'!$AC$12="Pune"))),(SUM($HJ93:$JL93)/85),IF((AND('Cover Sheet'!$AC$6="6th",OR('Cover Sheet'!$AC$12="Delhi",'Cover Sheet'!$AC$12="Chennai"))),(SUM($HJ93:$IU93)/60),IF((AND('Cover Sheet'!$AC$6="7th",OR('Cover Sheet'!$AC$12="Bombay",'Cover Sheet'!$AC$12="Pune"))),(SUM($JM93:$LR93)/85),IF((AND('Cover Sheet'!$AC$6="7th",OR('Cover Sheet'!$AC$12="Delhi",'Cover Sheet'!$AC$12="Chennai"))),(SUM($JM93:$LA93)/60),IF(('Cover Sheet'!$AC$6="8th"),(SUM($LS93:$MZ93)/50),"ERROR"))))))))))))</f>
        <is>
          <t/>
        </is>
      </c>
      <c r="E93" s="673" t="inlineStr">
        <f aca="false">IF(COUNT(F93:IC93)=0, "", (SUMIF($F$5:$IC$5,"Yes",F93:IC93)/SUMIF('Math Scores'!$F$5:$IC$5,"Yes",'Math Scores'!$F$2:$IC$2)))</f>
        <is>
          <t/>
        </is>
      </c>
      <c r="F93" s="408"/>
      <c r="G93" s="408"/>
      <c r="H93" s="408"/>
      <c r="I93" s="408"/>
      <c r="J93" s="408"/>
      <c r="K93" s="408"/>
      <c r="L93" s="408"/>
      <c r="M93" s="408"/>
      <c r="N93" s="408"/>
      <c r="O93" s="408"/>
      <c r="P93" s="408"/>
      <c r="Q93" s="408"/>
      <c r="R93" s="408"/>
      <c r="S93" s="408"/>
      <c r="T93" s="408"/>
      <c r="U93" s="408"/>
      <c r="V93" s="408"/>
      <c r="W93" s="674"/>
      <c r="X93" s="674"/>
      <c r="Y93" s="674"/>
      <c r="Z93" s="674"/>
      <c r="AA93" s="674"/>
      <c r="AB93" s="674"/>
      <c r="AC93" s="674"/>
      <c r="AD93" s="674"/>
      <c r="AE93" s="674"/>
      <c r="AF93" s="674"/>
      <c r="AG93" s="674"/>
      <c r="AH93" s="674"/>
      <c r="AI93" s="674"/>
      <c r="AJ93" s="674"/>
      <c r="AK93" s="674"/>
      <c r="AL93" s="674"/>
      <c r="AM93" s="674"/>
      <c r="AN93" s="408"/>
      <c r="AO93" s="408"/>
      <c r="AP93" s="408"/>
      <c r="AQ93" s="408"/>
      <c r="AR93" s="408"/>
      <c r="AS93" s="408"/>
      <c r="AT93" s="408"/>
      <c r="AU93" s="408"/>
      <c r="AV93" s="408"/>
      <c r="AW93" s="408"/>
      <c r="AX93" s="408"/>
      <c r="AY93" s="408"/>
      <c r="AZ93" s="408"/>
      <c r="BA93" s="408"/>
      <c r="BB93" s="408"/>
      <c r="BC93" s="408"/>
      <c r="BD93" s="408"/>
      <c r="BE93" s="674"/>
      <c r="BF93" s="674"/>
      <c r="BG93" s="674"/>
      <c r="BH93" s="674"/>
      <c r="BI93" s="674"/>
      <c r="BJ93" s="674"/>
      <c r="BK93" s="674"/>
      <c r="BL93" s="674"/>
      <c r="BM93" s="674"/>
      <c r="BN93" s="674"/>
      <c r="BO93" s="674"/>
      <c r="BP93" s="674"/>
      <c r="BQ93" s="674"/>
      <c r="BR93" s="674"/>
      <c r="BS93" s="674"/>
      <c r="BT93" s="674"/>
      <c r="BU93" s="674"/>
      <c r="BV93" s="674"/>
      <c r="BW93" s="674"/>
      <c r="BX93" s="408"/>
      <c r="BY93" s="408"/>
      <c r="BZ93" s="408"/>
      <c r="CA93" s="408"/>
      <c r="CB93" s="408"/>
      <c r="CC93" s="408"/>
      <c r="CD93" s="408"/>
      <c r="CE93" s="408"/>
      <c r="CF93" s="408"/>
      <c r="CG93" s="408"/>
      <c r="CH93" s="408"/>
      <c r="CI93" s="408"/>
      <c r="CJ93" s="408"/>
      <c r="CK93" s="408"/>
      <c r="CL93" s="408"/>
      <c r="CM93" s="408"/>
      <c r="CN93" s="408"/>
      <c r="CO93" s="408"/>
      <c r="CP93" s="408"/>
      <c r="CQ93" s="408"/>
      <c r="CR93" s="674"/>
      <c r="CS93" s="674"/>
      <c r="CT93" s="674"/>
      <c r="CU93" s="674"/>
      <c r="CV93" s="674"/>
      <c r="CW93" s="674"/>
      <c r="CX93" s="674"/>
      <c r="CY93" s="674"/>
      <c r="CZ93" s="674"/>
      <c r="DA93" s="674"/>
      <c r="DB93" s="674"/>
      <c r="DC93" s="674"/>
      <c r="DD93" s="674"/>
      <c r="DE93" s="674"/>
      <c r="DF93" s="674"/>
      <c r="DG93" s="674"/>
      <c r="DH93" s="674"/>
      <c r="DI93" s="674"/>
      <c r="DJ93" s="674"/>
      <c r="DK93" s="674"/>
      <c r="DL93" s="674"/>
      <c r="DM93" s="674"/>
      <c r="DN93" s="674"/>
      <c r="DO93" s="408"/>
      <c r="DP93" s="408"/>
      <c r="DQ93" s="408"/>
      <c r="DR93" s="408"/>
      <c r="DS93" s="408"/>
      <c r="DT93" s="408"/>
      <c r="DU93" s="408"/>
      <c r="DV93" s="408"/>
      <c r="DW93" s="408"/>
      <c r="DX93" s="408"/>
      <c r="DY93" s="408"/>
      <c r="DZ93" s="408"/>
      <c r="EA93" s="408"/>
      <c r="EB93" s="408"/>
      <c r="EC93" s="408"/>
      <c r="ED93" s="408"/>
      <c r="EE93" s="408"/>
      <c r="EF93" s="408"/>
      <c r="EG93" s="408"/>
      <c r="EH93" s="408"/>
      <c r="EI93" s="408"/>
      <c r="EJ93" s="408"/>
      <c r="EK93" s="408"/>
      <c r="EL93" s="408"/>
      <c r="EM93" s="408"/>
      <c r="EN93" s="408"/>
      <c r="EO93" s="674"/>
      <c r="EP93" s="674"/>
      <c r="EQ93" s="674"/>
      <c r="ER93" s="674"/>
      <c r="ES93" s="674"/>
      <c r="ET93" s="674"/>
      <c r="EU93" s="674"/>
      <c r="EV93" s="674"/>
      <c r="EW93" s="674"/>
      <c r="EX93" s="674"/>
      <c r="EY93" s="674"/>
      <c r="EZ93" s="674"/>
      <c r="FA93" s="674"/>
      <c r="FB93" s="674"/>
      <c r="FC93" s="674"/>
      <c r="FD93" s="674"/>
      <c r="FE93" s="674"/>
      <c r="FF93" s="674"/>
      <c r="FG93" s="674"/>
      <c r="FH93" s="674"/>
      <c r="FI93" s="674"/>
      <c r="FJ93" s="674"/>
      <c r="FK93" s="408"/>
      <c r="FL93" s="408"/>
      <c r="FM93" s="408"/>
      <c r="FN93" s="408"/>
      <c r="FO93" s="408"/>
      <c r="FP93" s="408"/>
      <c r="FQ93" s="408"/>
      <c r="FR93" s="408"/>
      <c r="FS93" s="408"/>
      <c r="FT93" s="408"/>
      <c r="FU93" s="408"/>
      <c r="FV93" s="408"/>
      <c r="FW93" s="408"/>
      <c r="FX93" s="408"/>
      <c r="FY93" s="408"/>
      <c r="FZ93" s="408"/>
      <c r="GA93" s="408"/>
      <c r="GB93" s="408"/>
      <c r="GC93" s="408"/>
      <c r="GD93" s="408"/>
      <c r="GE93" s="408"/>
      <c r="GF93" s="408"/>
      <c r="GG93" s="408"/>
      <c r="GH93" s="408"/>
      <c r="GI93" s="408"/>
      <c r="GJ93" s="674"/>
      <c r="GK93" s="674"/>
      <c r="GL93" s="674"/>
      <c r="GM93" s="674"/>
      <c r="GN93" s="674"/>
      <c r="GO93" s="674"/>
      <c r="GP93" s="674"/>
      <c r="GQ93" s="674"/>
      <c r="GR93" s="674"/>
      <c r="GS93" s="674"/>
      <c r="GT93" s="674"/>
      <c r="GU93" s="674"/>
      <c r="GV93" s="674"/>
      <c r="GW93" s="674"/>
      <c r="GX93" s="674"/>
      <c r="GY93" s="674"/>
      <c r="GZ93" s="674"/>
      <c r="HA93" s="674"/>
      <c r="HB93" s="674"/>
      <c r="HC93" s="674"/>
      <c r="HD93" s="674"/>
      <c r="HE93" s="674"/>
      <c r="HF93" s="674"/>
      <c r="HG93" s="674"/>
      <c r="HH93" s="674"/>
      <c r="HI93" s="674"/>
      <c r="HJ93" s="408"/>
      <c r="HK93" s="408"/>
      <c r="HL93" s="408"/>
      <c r="HM93" s="408"/>
      <c r="HN93" s="408"/>
      <c r="HO93" s="408"/>
      <c r="HP93" s="408"/>
      <c r="HQ93" s="408"/>
      <c r="HR93" s="408"/>
      <c r="HS93" s="408"/>
      <c r="HT93" s="408"/>
      <c r="HU93" s="408"/>
      <c r="HV93" s="408"/>
      <c r="HW93" s="408"/>
      <c r="HX93" s="408"/>
      <c r="HY93" s="408"/>
      <c r="HZ93" s="408"/>
      <c r="IA93" s="408"/>
      <c r="IB93" s="408"/>
      <c r="IC93" s="408"/>
      <c r="ID93" s="675"/>
      <c r="IE93" s="676"/>
      <c r="IF93" s="677"/>
      <c r="IG93" s="677"/>
      <c r="IH93" s="678"/>
      <c r="II93" s="678"/>
      <c r="IJ93" s="678"/>
      <c r="IK93" s="678"/>
      <c r="IL93" s="678"/>
      <c r="IM93" s="678"/>
      <c r="IN93" s="678"/>
      <c r="IO93" s="678"/>
      <c r="IP93" s="678"/>
      <c r="IQ93" s="678"/>
      <c r="IR93" s="678"/>
      <c r="IS93" s="678"/>
      <c r="IT93" s="678"/>
      <c r="IU93" s="678"/>
      <c r="IV93" s="677"/>
      <c r="IW93" s="677"/>
      <c r="IX93" s="677"/>
      <c r="IY93" s="677"/>
      <c r="IZ93" s="677"/>
      <c r="JA93" s="677"/>
      <c r="JB93" s="677"/>
      <c r="JC93" s="677"/>
      <c r="JD93" s="677"/>
      <c r="JE93" s="677"/>
      <c r="JF93" s="677"/>
      <c r="JG93" s="677"/>
      <c r="JH93" s="677"/>
      <c r="JI93" s="677"/>
      <c r="JJ93" s="677"/>
      <c r="JK93" s="677"/>
      <c r="JL93" s="677"/>
      <c r="JM93" s="678"/>
      <c r="JN93" s="678"/>
      <c r="JO93" s="678"/>
      <c r="JP93" s="678"/>
      <c r="JQ93" s="678"/>
      <c r="JR93" s="678"/>
      <c r="JS93" s="678"/>
      <c r="JT93" s="678"/>
      <c r="JU93" s="678"/>
      <c r="JV93" s="678"/>
      <c r="JW93" s="678"/>
      <c r="JX93" s="678"/>
      <c r="JY93" s="678"/>
      <c r="JZ93" s="678"/>
      <c r="KA93" s="678"/>
      <c r="KB93" s="678"/>
      <c r="KC93" s="678"/>
      <c r="KD93" s="678"/>
      <c r="KE93" s="678"/>
      <c r="KF93" s="678"/>
      <c r="KG93" s="678"/>
      <c r="KH93" s="677"/>
      <c r="KI93" s="677"/>
      <c r="KJ93" s="677"/>
      <c r="KK93" s="677"/>
      <c r="KL93" s="677"/>
      <c r="KM93" s="677"/>
      <c r="KN93" s="677"/>
      <c r="KO93" s="677"/>
      <c r="KP93" s="677"/>
      <c r="KQ93" s="677"/>
      <c r="KR93" s="677"/>
      <c r="KS93" s="677"/>
      <c r="KT93" s="677"/>
      <c r="KU93" s="677"/>
      <c r="KV93" s="677"/>
      <c r="KW93" s="677"/>
      <c r="KX93" s="677"/>
      <c r="KY93" s="677"/>
      <c r="KZ93" s="677"/>
      <c r="LA93" s="677"/>
      <c r="LB93" s="678"/>
      <c r="LC93" s="678"/>
      <c r="LD93" s="678"/>
      <c r="LE93" s="678"/>
      <c r="LF93" s="678"/>
      <c r="LG93" s="678"/>
      <c r="LH93" s="678"/>
      <c r="LI93" s="678"/>
      <c r="LJ93" s="678"/>
      <c r="LK93" s="678"/>
      <c r="LL93" s="678"/>
      <c r="LM93" s="678"/>
      <c r="LN93" s="678"/>
      <c r="LO93" s="678"/>
      <c r="LP93" s="678"/>
      <c r="LQ93" s="678"/>
      <c r="LR93" s="678"/>
      <c r="LS93" s="677"/>
      <c r="LT93" s="677"/>
      <c r="LU93" s="677"/>
      <c r="LV93" s="677"/>
      <c r="LW93" s="677"/>
      <c r="LX93" s="677"/>
      <c r="LY93" s="677"/>
      <c r="LZ93" s="677"/>
      <c r="MA93" s="677"/>
      <c r="MB93" s="677"/>
      <c r="MC93" s="677"/>
      <c r="MD93" s="677"/>
      <c r="ME93" s="677"/>
      <c r="MF93" s="677"/>
      <c r="MG93" s="677"/>
      <c r="MH93" s="677"/>
      <c r="MI93" s="677"/>
      <c r="MJ93" s="678"/>
      <c r="MK93" s="678"/>
      <c r="ML93" s="678"/>
      <c r="MM93" s="678"/>
      <c r="MN93" s="678"/>
      <c r="MO93" s="678"/>
      <c r="MP93" s="678"/>
      <c r="MQ93" s="678"/>
      <c r="MR93" s="678"/>
      <c r="MS93" s="678"/>
      <c r="MT93" s="678"/>
      <c r="MU93" s="678"/>
      <c r="MV93" s="678"/>
      <c r="MW93" s="678"/>
      <c r="MX93" s="678"/>
      <c r="MY93" s="678"/>
      <c r="MZ93" s="678"/>
    </row>
  </sheetData>
  <sheetProtection sheet="true" objects="true" scenarios="true"/>
  <mergeCells count="21">
    <mergeCell ref="F1:V1"/>
    <mergeCell ref="W1:AM1"/>
    <mergeCell ref="AN1:BD1"/>
    <mergeCell ref="BE1:BW1"/>
    <mergeCell ref="BX1:CQ1"/>
    <mergeCell ref="CR1:DN1"/>
    <mergeCell ref="DO1:EN1"/>
    <mergeCell ref="EO1:FJ1"/>
    <mergeCell ref="FK1:GI1"/>
    <mergeCell ref="GJ1:HI1"/>
    <mergeCell ref="HJ1:IG1"/>
    <mergeCell ref="IH1:IU1"/>
    <mergeCell ref="IV1:JL1"/>
    <mergeCell ref="JM1:KG1"/>
    <mergeCell ref="KH1:LA1"/>
    <mergeCell ref="LB1:LR1"/>
    <mergeCell ref="LS1:MI1"/>
    <mergeCell ref="MJ1:MZ1"/>
    <mergeCell ref="A2:C2"/>
    <mergeCell ref="A3:C3"/>
    <mergeCell ref="A4:C4"/>
  </mergeCells>
  <conditionalFormatting sqref="F8:MZ8">
    <cfRule type="cellIs" priority="2" operator="between" aboveAverage="0" equalAverage="0" bottom="0" percent="0" rank="0" text="" dxfId="0">
      <formula>0.69</formula>
      <formula>1</formula>
    </cfRule>
    <cfRule type="cellIs" priority="3" operator="between" aboveAverage="0" equalAverage="0" bottom="0" percent="0" rank="0" text="" dxfId="1">
      <formula>0.49</formula>
      <formula>0.7</formula>
    </cfRule>
    <cfRule type="cellIs" priority="4" operator="lessThan" aboveAverage="0" equalAverage="0" bottom="0" percent="0" rank="0" text="" dxfId="2">
      <formula>0.5</formula>
    </cfRule>
  </conditionalFormatting>
  <dataValidations count="2">
    <dataValidation allowBlank="true" operator="equal" showDropDown="false" showErrorMessage="true" showInputMessage="true" sqref="F5:IC5" type="list">
      <formula1>$LN$39:$LN$41</formula1>
      <formula2>0</formula2>
    </dataValidation>
    <dataValidation allowBlank="true" operator="between" showDropDown="false" showErrorMessage="true" showInputMessage="true" sqref="F9:IC93" type="decimal">
      <formula1>0</formula1>
      <formula2>5</formula2>
    </dataValidation>
  </dataValidation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AX92"/>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5" topLeftCell="F6" activePane="bottomRight" state="frozen"/>
      <selection pane="topLeft" activeCell="A1" activeCellId="0" sqref="A1"/>
      <selection pane="topRight" activeCell="F1" activeCellId="0" sqref="F1"/>
      <selection pane="bottomLeft" activeCell="A6" activeCellId="0" sqref="A6"/>
      <selection pane="bottomRight" activeCell="V6" activeCellId="0" sqref="V6"/>
    </sheetView>
  </sheetViews>
  <sheetFormatPr defaultRowHeight="12.75"/>
  <cols>
    <col collapsed="false" hidden="false" max="1" min="1" style="0" width="8.85714285714286"/>
    <col collapsed="false" hidden="false" max="2" min="2" style="0" width="12.7091836734694"/>
    <col collapsed="false" hidden="true" max="3" min="3" style="0" width="0"/>
    <col collapsed="false" hidden="false" max="33" min="4" style="0" width="8.85714285714286"/>
    <col collapsed="false" hidden="false" max="34" min="34" style="0" width="12.8622448979592"/>
    <col collapsed="false" hidden="false" max="35" min="35" style="0" width="14.0051020408163"/>
    <col collapsed="false" hidden="false" max="36" min="36" style="0" width="14.8571428571429"/>
    <col collapsed="false" hidden="false" max="41" min="37" style="0" width="8.85714285714286"/>
    <col collapsed="false" hidden="false" max="42" min="42" style="0" width="15.7142857142857"/>
    <col collapsed="false" hidden="false" max="43" min="43" style="0" width="16.5663265306122"/>
    <col collapsed="false" hidden="false" max="1025" min="44" style="0" width="8.85714285714286"/>
  </cols>
  <sheetData>
    <row r="1" customFormat="false" ht="30.75" hidden="false" customHeight="true" outlineLevel="0" collapsed="false">
      <c r="A1" s="325"/>
      <c r="B1" s="679"/>
      <c r="C1" s="679"/>
      <c r="D1" s="326"/>
      <c r="E1" s="680"/>
      <c r="F1" s="681"/>
      <c r="G1" s="681"/>
      <c r="H1" s="681"/>
      <c r="I1" s="681"/>
      <c r="J1" s="681"/>
      <c r="K1" s="680"/>
      <c r="L1" s="681"/>
      <c r="M1" s="681"/>
      <c r="N1" s="681"/>
      <c r="O1" s="681"/>
      <c r="P1" s="680"/>
      <c r="Q1" s="681"/>
      <c r="R1" s="681"/>
      <c r="S1" s="681"/>
      <c r="T1" s="681"/>
      <c r="U1" s="680"/>
      <c r="V1" s="681"/>
      <c r="W1" s="681"/>
      <c r="X1" s="681"/>
      <c r="Y1" s="681"/>
      <c r="Z1" s="680"/>
      <c r="AA1" s="681"/>
      <c r="AB1" s="681"/>
      <c r="AC1" s="681"/>
      <c r="AD1" s="681"/>
      <c r="AE1" s="681"/>
      <c r="AF1" s="681"/>
      <c r="AG1" s="681"/>
      <c r="AH1" s="682" t="s">
        <v>1561</v>
      </c>
      <c r="AI1" s="682"/>
      <c r="AJ1" s="682"/>
      <c r="AK1" s="681"/>
      <c r="AL1" s="681"/>
      <c r="AM1" s="681"/>
      <c r="AN1" s="681"/>
      <c r="AO1" s="681"/>
      <c r="AP1" s="683" t="s">
        <v>1561</v>
      </c>
      <c r="AQ1" s="683"/>
    </row>
    <row r="2" s="2" customFormat="true" ht="31.5" hidden="false" customHeight="true" outlineLevel="0" collapsed="false">
      <c r="A2" s="333"/>
      <c r="B2" s="684"/>
      <c r="C2" s="685" t="str">
        <f aca="false">IFERROR(MEDIAN(E5,Q5,Z5,AJ5,#REF!,#REF!,#REF!,#REF!,#REF!),"")</f>
        <v/>
      </c>
      <c r="D2" s="686"/>
      <c r="E2" s="687" t="s">
        <v>1562</v>
      </c>
      <c r="F2" s="687"/>
      <c r="G2" s="687"/>
      <c r="H2" s="687"/>
      <c r="I2" s="687"/>
      <c r="J2" s="687"/>
      <c r="K2" s="688" t="s">
        <v>1563</v>
      </c>
      <c r="L2" s="688"/>
      <c r="M2" s="688"/>
      <c r="N2" s="688"/>
      <c r="O2" s="688"/>
      <c r="P2" s="687" t="s">
        <v>1564</v>
      </c>
      <c r="Q2" s="687"/>
      <c r="R2" s="687"/>
      <c r="S2" s="687"/>
      <c r="T2" s="687"/>
      <c r="U2" s="688" t="s">
        <v>1565</v>
      </c>
      <c r="V2" s="688"/>
      <c r="W2" s="688"/>
      <c r="X2" s="688"/>
      <c r="Y2" s="688"/>
      <c r="Z2" s="689" t="s">
        <v>1566</v>
      </c>
      <c r="AA2" s="689"/>
      <c r="AB2" s="689"/>
      <c r="AC2" s="689"/>
      <c r="AD2" s="690" t="s">
        <v>1567</v>
      </c>
      <c r="AE2" s="690"/>
      <c r="AF2" s="690"/>
      <c r="AG2" s="690"/>
      <c r="AH2" s="691" t="s">
        <v>1568</v>
      </c>
      <c r="AI2" s="691"/>
      <c r="AJ2" s="691"/>
      <c r="AK2" s="692" t="s">
        <v>1569</v>
      </c>
      <c r="AL2" s="692"/>
      <c r="AM2" s="692"/>
      <c r="AN2" s="692"/>
      <c r="AO2" s="692"/>
      <c r="AP2" s="693" t="s">
        <v>1570</v>
      </c>
      <c r="AQ2" s="693"/>
    </row>
    <row r="3" s="3" customFormat="true" ht="12.75" hidden="false" customHeight="false" outlineLevel="0" collapsed="false">
      <c r="A3" s="333"/>
      <c r="B3" s="694" t="s">
        <v>1571</v>
      </c>
      <c r="C3" s="685" t="str">
        <f aca="false">IFERROR(MEDIAN(O5,#REF!,AH5,#REF!,#REF!,#REF!,#REF!,#REF!,#REF!),"")</f>
        <v/>
      </c>
      <c r="D3" s="686"/>
      <c r="E3" s="344" t="n">
        <f aca="false">(SUMIF('Math Scores'!$F$4:$MZ$4, E4, 'Math Scores'!$F$2:$MZ$2))</f>
        <v>12</v>
      </c>
      <c r="F3" s="344" t="n">
        <f aca="false">(SUMIF('Math Scores'!$F$4:$MZ$4, F4, 'Math Scores'!$F$2:$MZ$2))</f>
        <v>18</v>
      </c>
      <c r="G3" s="344" t="n">
        <f aca="false">(SUMIF('Math Scores'!$F$4:$MZ$4, G4, 'Math Scores'!$F$2:$MZ$2))</f>
        <v>10</v>
      </c>
      <c r="H3" s="344" t="n">
        <f aca="false">(SUMIF('Math Scores'!$F$4:$MZ$4, H4, 'Math Scores'!$F$2:$MZ$2))</f>
        <v>1</v>
      </c>
      <c r="I3" s="344" t="n">
        <f aca="false">(SUMIF('Math Scores'!$F$4:$MZ$4, I4, 'Math Scores'!$F$2:$MZ$2))</f>
        <v>4</v>
      </c>
      <c r="J3" s="344" t="n">
        <f aca="false">(SUMIF('Math Scores'!$F$4:$MZ$4, J4, 'Math Scores'!$F$2:$MZ$2))</f>
        <v>5</v>
      </c>
      <c r="K3" s="344" t="n">
        <f aca="false">(SUMIF('Math Scores'!$F$4:$MZ$4, K4, 'Math Scores'!$F$2:$MZ$2))</f>
        <v>11</v>
      </c>
      <c r="L3" s="344" t="n">
        <f aca="false">(SUMIF('Math Scores'!$F$4:$MZ$4, L4, 'Math Scores'!$F$2:$MZ$2))</f>
        <v>17</v>
      </c>
      <c r="M3" s="344" t="n">
        <f aca="false">(SUMIF('Math Scores'!$F$4:$MZ$4, M4, 'Math Scores'!$F$2:$MZ$2))</f>
        <v>13</v>
      </c>
      <c r="N3" s="344" t="n">
        <f aca="false">(SUMIF('Math Scores'!$F$4:$MZ$4, N4, 'Math Scores'!$F$2:$MZ$2))</f>
        <v>1</v>
      </c>
      <c r="O3" s="344" t="n">
        <f aca="false">(SUMIF('Math Scores'!$F$4:$MZ$4, O4, 'Math Scores'!$F$2:$MZ$2))</f>
        <v>8</v>
      </c>
      <c r="P3" s="344" t="n">
        <f aca="false">(SUMIF('Math Scores'!$F$4:$MZ$4, P4, 'Math Scores'!$F$2:$MZ$2))</f>
        <v>14</v>
      </c>
      <c r="Q3" s="344" t="n">
        <f aca="false">(SUMIF('Math Scores'!$F$4:$MZ$4, Q4, 'Math Scores'!$F$2:$MZ$2))</f>
        <v>10</v>
      </c>
      <c r="R3" s="344" t="n">
        <f aca="false">(SUMIF('Math Scores'!$F$4:$MZ$4, R4, 'Math Scores'!$F$2:$MZ$2))</f>
        <v>13</v>
      </c>
      <c r="S3" s="344" t="n">
        <f aca="false">(SUMIF('Math Scores'!$F$4:$MZ$4, S4, 'Math Scores'!$F$2:$MZ$2))</f>
        <v>1</v>
      </c>
      <c r="T3" s="344" t="n">
        <f aca="false">(SUMIF('Math Scores'!$F$4:$MZ$4, T4, 'Math Scores'!$F$2:$MZ$2))</f>
        <v>12</v>
      </c>
      <c r="U3" s="344" t="n">
        <f aca="false">(SUMIF('Math Scores'!$F$4:$MZ$4, U4, 'Math Scores'!$F$2:$MZ$2))</f>
        <v>8</v>
      </c>
      <c r="V3" s="344" t="n">
        <f aca="false">(SUMIF('Math Scores'!$F$4:$MZ$4, V4, 'Math Scores'!$F$2:$MZ$2))</f>
        <v>26</v>
      </c>
      <c r="W3" s="344" t="n">
        <f aca="false">(SUMIF('Math Scores'!$F$4:$MZ$4, W4, 'Math Scores'!$F$2:$MZ$2))</f>
        <v>1</v>
      </c>
      <c r="X3" s="344" t="n">
        <f aca="false">(SUMIF('Math Scores'!$F$4:$MZ$4, X4, 'Math Scores'!$F$2:$MZ$2))</f>
        <v>9</v>
      </c>
      <c r="Y3" s="344" t="n">
        <f aca="false">(SUMIF('Math Scores'!$F$4:$MZ$4, Y4, 'Math Scores'!$F$2:$MZ$2))</f>
        <v>16</v>
      </c>
      <c r="Z3" s="344" t="n">
        <f aca="false">(SUMIF('Math Scores'!$F$4:$MZ$4, Z4, 'Math Scores'!$F$2:$MZ$2))</f>
        <v>25</v>
      </c>
      <c r="AA3" s="344" t="n">
        <f aca="false">(SUMIF('Math Scores'!$F$4:$MZ$4, AA4, 'Math Scores'!$F$2:$MZ$2))</f>
        <v>9</v>
      </c>
      <c r="AB3" s="344" t="n">
        <f aca="false">(SUMIF('Math Scores'!$F$4:$MZ$4, AB4, 'Math Scores'!$F$2:$MZ$2))</f>
        <v>2</v>
      </c>
      <c r="AC3" s="344" t="n">
        <f aca="false">(SUMIF('Math Scores'!$F$4:$MZ$4, AC4, 'Math Scores'!$F$2:$MZ$2))</f>
        <v>24</v>
      </c>
      <c r="AD3" s="344" t="n">
        <f aca="false">(SUMIF('Math Scores'!$F$4:$MZ$4, AD4, 'Math Scores'!$F$2:$MZ$2))</f>
        <v>54</v>
      </c>
      <c r="AE3" s="344" t="n">
        <f aca="false">(SUMIF('Math Scores'!$F$4:$MZ$4, AE4, 'Math Scores'!$F$2:$MZ$2))</f>
        <v>21</v>
      </c>
      <c r="AF3" s="344" t="n">
        <f aca="false">(SUMIF('Math Scores'!$F$4:$MZ$4, AF4, 'Math Scores'!$F$2:$MZ$2))</f>
        <v>20</v>
      </c>
      <c r="AG3" s="344" t="n">
        <f aca="false">(SUMIF('Math Scores'!$F$4:$MZ$4, AG4, 'Math Scores'!$F$2:$MZ$2))</f>
        <v>6</v>
      </c>
      <c r="AH3" s="344" t="n">
        <f aca="false">(SUMIF('Math Scores'!$IH$4:$IU$4, AH4, 'Math Scores'!$IH$2:$IU$2))</f>
        <v>25</v>
      </c>
      <c r="AI3" s="344" t="n">
        <f aca="false">(SUMIF('Math Scores'!$IH$4:$IU$4, AI4, 'Math Scores'!$IH$2:$IU$2))</f>
        <v>1</v>
      </c>
      <c r="AJ3" s="344" t="n">
        <f aca="false">(SUMIF('Math Scores'!$IH$4:$IU$4, AJ4, 'Math Scores'!$IH$2:$IU$2))</f>
        <v>4</v>
      </c>
      <c r="AK3" s="344" t="n">
        <f aca="false">(SUMIF('Math Scores'!$JM$4:$LA$4, AK4, 'Math Scores'!$JM$2:$LA$2))</f>
        <v>3</v>
      </c>
      <c r="AL3" s="344" t="n">
        <f aca="false">(SUMIF('Math Scores'!$JM$4:$LA$4, AL4, 'Math Scores'!$JM$2:$LA$2))</f>
        <v>15</v>
      </c>
      <c r="AM3" s="344" t="n">
        <f aca="false">(SUMIF('Math Scores'!$JM$4:$LA$4, AM4, 'Math Scores'!$JM$2:$LA$2))</f>
        <v>13</v>
      </c>
      <c r="AN3" s="344" t="n">
        <f aca="false">(SUMIF('Math Scores'!$JM$4:$LA$4, AN4, 'Math Scores'!$JM$2:$LA$2))</f>
        <v>22</v>
      </c>
      <c r="AO3" s="344" t="n">
        <f aca="false">(SUMIF('Math Scores'!$JM$4:$LA$4, AO4, 'Math Scores'!$JM$2:$LA$2))</f>
        <v>7</v>
      </c>
      <c r="AP3" s="344" t="n">
        <f aca="false">(SUMIF('Math Scores'!$KH$4:$LA$4, AP4, 'Math Scores'!$KH$2:$LA$2))</f>
        <v>18</v>
      </c>
      <c r="AQ3" s="344" t="n">
        <f aca="false">(SUMIF('Math Scores'!$KH$4:$LA$4, AQ4, 'Math Scores'!$KH$2:$LA$2))</f>
        <v>12</v>
      </c>
    </row>
    <row r="4" s="699" customFormat="true" ht="95.25" hidden="false" customHeight="true" outlineLevel="0" collapsed="false">
      <c r="A4" s="695"/>
      <c r="B4" s="696" t="s">
        <v>1572</v>
      </c>
      <c r="C4" s="697" t="str">
        <f aca="false">IFERROR(MEDIAN(#REF!,#REF!,AI5,#REF!,#REF!,#REF!,#REF!,#REF!,#REF!),"")</f>
        <v/>
      </c>
      <c r="D4" s="698"/>
      <c r="E4" s="76" t="s">
        <v>288</v>
      </c>
      <c r="F4" s="76" t="s">
        <v>289</v>
      </c>
      <c r="G4" s="76" t="s">
        <v>290</v>
      </c>
      <c r="H4" s="76" t="s">
        <v>291</v>
      </c>
      <c r="I4" s="76" t="s">
        <v>292</v>
      </c>
      <c r="J4" s="76" t="s">
        <v>293</v>
      </c>
      <c r="K4" s="76" t="s">
        <v>294</v>
      </c>
      <c r="L4" s="76" t="s">
        <v>295</v>
      </c>
      <c r="M4" s="76" t="s">
        <v>296</v>
      </c>
      <c r="N4" s="76" t="s">
        <v>297</v>
      </c>
      <c r="O4" s="76" t="s">
        <v>298</v>
      </c>
      <c r="P4" s="76" t="s">
        <v>299</v>
      </c>
      <c r="Q4" s="76" t="s">
        <v>300</v>
      </c>
      <c r="R4" s="76" t="s">
        <v>301</v>
      </c>
      <c r="S4" s="76" t="s">
        <v>302</v>
      </c>
      <c r="T4" s="76" t="s">
        <v>303</v>
      </c>
      <c r="U4" s="75" t="s">
        <v>304</v>
      </c>
      <c r="V4" s="75" t="s">
        <v>305</v>
      </c>
      <c r="W4" s="75" t="s">
        <v>306</v>
      </c>
      <c r="X4" s="76" t="s">
        <v>307</v>
      </c>
      <c r="Y4" s="75" t="s">
        <v>308</v>
      </c>
      <c r="Z4" s="76" t="s">
        <v>309</v>
      </c>
      <c r="AA4" s="76" t="s">
        <v>310</v>
      </c>
      <c r="AB4" s="76" t="s">
        <v>311</v>
      </c>
      <c r="AC4" s="76" t="s">
        <v>312</v>
      </c>
      <c r="AD4" s="76" t="s">
        <v>313</v>
      </c>
      <c r="AE4" s="76" t="s">
        <v>314</v>
      </c>
      <c r="AF4" s="76" t="s">
        <v>315</v>
      </c>
      <c r="AG4" s="76" t="s">
        <v>316</v>
      </c>
      <c r="AH4" s="76" t="s">
        <v>313</v>
      </c>
      <c r="AI4" s="76" t="s">
        <v>314</v>
      </c>
      <c r="AJ4" s="76" t="s">
        <v>315</v>
      </c>
      <c r="AK4" s="76" t="s">
        <v>317</v>
      </c>
      <c r="AL4" s="59" t="s">
        <v>318</v>
      </c>
      <c r="AM4" s="59" t="s">
        <v>319</v>
      </c>
      <c r="AN4" s="59" t="s">
        <v>320</v>
      </c>
      <c r="AO4" s="59" t="s">
        <v>321</v>
      </c>
      <c r="AP4" s="59" t="s">
        <v>320</v>
      </c>
      <c r="AQ4" s="59" t="s">
        <v>318</v>
      </c>
      <c r="AT4" s="700" t="s">
        <v>1573</v>
      </c>
      <c r="AU4" s="700"/>
      <c r="AV4" s="700"/>
      <c r="AW4" s="700"/>
      <c r="AX4" s="700"/>
    </row>
    <row r="5" customFormat="false" ht="22.5" hidden="false" customHeight="false" outlineLevel="0" collapsed="false">
      <c r="A5" s="310" t="s">
        <v>24</v>
      </c>
      <c r="B5" s="310" t="s">
        <v>774</v>
      </c>
      <c r="C5" s="310" t="s">
        <v>1574</v>
      </c>
      <c r="D5" s="310" t="s">
        <v>1575</v>
      </c>
      <c r="E5" s="311" t="str">
        <f aca="false">IFERROR(IF((COUNT(E6:E90)=0)," ",((SUM(E6:E90)/COUNT(E6:E90)))),"")</f>
        <v> </v>
      </c>
      <c r="F5" s="311" t="str">
        <f aca="false">IFERROR(IF((COUNT(F6:F90)=0)," ",((SUM(F6:F90)/COUNT(F6:F90)))),"")</f>
        <v> </v>
      </c>
      <c r="G5" s="311" t="str">
        <f aca="false">IFERROR(IF((COUNT(G6:G90)=0)," ",((SUM(G6:G90)/COUNT(G6:G90)))),"")</f>
        <v> </v>
      </c>
      <c r="H5" s="311" t="str">
        <f aca="false">IFERROR(IF((COUNT(H6:H90)=0)," ",((SUM(H6:H90)/COUNT(H6:H90)))),"")</f>
        <v> </v>
      </c>
      <c r="I5" s="311" t="str">
        <f aca="false">IFERROR(IF((COUNT(I6:I90)=0)," ",((SUM(I6:I90)/COUNT(I6:I90)))),"")</f>
        <v> </v>
      </c>
      <c r="J5" s="311" t="str">
        <f aca="false">IFERROR(IF((COUNT(J6:J90)=0)," ",((SUM(J6:J90)/COUNT(J6:J90)))),"")</f>
        <v> </v>
      </c>
      <c r="K5" s="311" t="str">
        <f aca="false">IFERROR(IF((COUNT(K6:K90)=0)," ",((SUM(K6:K90)/COUNT(K6:K90)))),"")</f>
        <v> </v>
      </c>
      <c r="L5" s="311" t="str">
        <f aca="false">IFERROR(IF((COUNT(L6:L90)=0)," ",((SUM(L6:L90)/COUNT(L6:L90)))),"")</f>
        <v> </v>
      </c>
      <c r="M5" s="311" t="str">
        <f aca="false">IFERROR(IF((COUNT(M6:M90)=0)," ",((SUM(M6:M90)/COUNT(M6:M90)))),"")</f>
        <v> </v>
      </c>
      <c r="N5" s="311" t="str">
        <f aca="false">IFERROR(IF((COUNT(N6:N90)=0)," ",((SUM(N6:N90)/COUNT(N6:N90)))),"")</f>
        <v> </v>
      </c>
      <c r="O5" s="311" t="str">
        <f aca="false">IFERROR(IF((COUNT(O6:O90)=0)," ",((SUM(O6:O90)/COUNT(O6:O90)))),"")</f>
        <v> </v>
      </c>
      <c r="P5" s="311" t="n">
        <f aca="false">IFERROR(IF((COUNT(P6:P90)=0)," ",((SUM(P6:P90)/COUNT(P6:P90)))),"")</f>
        <v>0.302123552123552</v>
      </c>
      <c r="Q5" s="311" t="n">
        <f aca="false">IFERROR(IF((COUNT(Q6:Q90)=0)," ",((SUM(Q6:Q90)/COUNT(Q6:Q90)))),"")</f>
        <v>0.416216216216216</v>
      </c>
      <c r="R5" s="311" t="n">
        <f aca="false">IFERROR(IF((COUNT(R6:R90)=0)," ",((SUM(R6:R90)/COUNT(R6:R90)))),"")</f>
        <v>0.32049896049896</v>
      </c>
      <c r="S5" s="311" t="n">
        <f aca="false">IFERROR(IF((COUNT(S6:S90)=0)," ",((SUM(S6:S90)/COUNT(S6:S90)))),"")</f>
        <v>0.175675675675676</v>
      </c>
      <c r="T5" s="311" t="n">
        <f aca="false">IFERROR(IF((COUNT(T6:T90)=0)," ",((SUM(T6:T90)/COUNT(T6:T90)))),"")</f>
        <v>0.367117117117117</v>
      </c>
      <c r="U5" s="311" t="str">
        <f aca="false">IFERROR(IF((COUNT(U6:U90)=0)," ",((SUM(U6:U90)/COUNT(U6:U90)))),"")</f>
        <v> </v>
      </c>
      <c r="V5" s="311" t="str">
        <f aca="false">IFERROR(IF((COUNT(V6:V90)=0)," ",((SUM(V6:V90)/COUNT(V6:V90)))),"")</f>
        <v> </v>
      </c>
      <c r="W5" s="311" t="str">
        <f aca="false">IFERROR(IF((COUNT(W6:W90)=0)," ",((SUM(W6:W90)/COUNT(W6:W90)))),"")</f>
        <v> </v>
      </c>
      <c r="X5" s="311" t="str">
        <f aca="false">IFERROR(IF((COUNT(X6:X90)=0)," ",((SUM(X6:X90)/COUNT(X6:X90)))),"")</f>
        <v> </v>
      </c>
      <c r="Y5" s="311" t="str">
        <f aca="false">IFERROR(IF((COUNT(Y6:Y90)=0)," ",((SUM(Y6:Y90)/COUNT(Y6:Y90)))),"")</f>
        <v> </v>
      </c>
      <c r="Z5" s="311" t="str">
        <f aca="false">IFERROR(IF((COUNT(Z6:Z90)=0)," ",((SUM(Z6:Z90)/COUNT(Z6:Z90)))),"")</f>
        <v> </v>
      </c>
      <c r="AA5" s="311" t="str">
        <f aca="false">IFERROR(IF((COUNT(AA6:AA90)=0)," ",((SUM(AA6:AA90)/COUNT(AA6:AA90)))),"")</f>
        <v> </v>
      </c>
      <c r="AB5" s="311" t="str">
        <f aca="false">IFERROR(IF((COUNT(AB6:AB90)=0)," ",((SUM(AB6:AB90)/COUNT(AB6:AB90)))),"")</f>
        <v> </v>
      </c>
      <c r="AC5" s="311" t="str">
        <f aca="false">IFERROR(IF((COUNT(AC6:AC90)=0)," ",((SUM(AC6:AC90)/COUNT(AC6:AC90)))),"")</f>
        <v> </v>
      </c>
      <c r="AD5" s="311" t="str">
        <f aca="false">IFERROR(IF((COUNT(AD6:AD90)=0)," ",((SUM(AD6:AD90)/COUNT(AD6:AD90)))),"")</f>
        <v> </v>
      </c>
      <c r="AE5" s="311" t="str">
        <f aca="false">IFERROR(IF((COUNT(AE6:AE90)=0)," ",((SUM(AE6:AE90)/COUNT(AE6:AE90)))),"")</f>
        <v> </v>
      </c>
      <c r="AF5" s="311" t="str">
        <f aca="false">IFERROR(IF((COUNT(AF6:AF90)=0)," ",((SUM(AF6:AF90)/COUNT(AF6:AF90)))),"")</f>
        <v> </v>
      </c>
      <c r="AG5" s="311" t="str">
        <f aca="false">IFERROR(IF((COUNT(AG6:AG90)=0)," ",((SUM(AG6:AG90)/COUNT(AG6:AG90)))),"")</f>
        <v> </v>
      </c>
      <c r="AH5" s="311" t="str">
        <f aca="false">IFERROR(IF((COUNT(AH6:AH90)=0)," ",((SUM(AH6:AH90)/COUNT(AH6:AH90)))),"")</f>
        <v> </v>
      </c>
      <c r="AI5" s="311" t="str">
        <f aca="false">IFERROR(IF((COUNT(AI6:AI90)=0)," ",((SUM(AI6:AI90)/COUNT(AI6:AI90)))),"")</f>
        <v> </v>
      </c>
      <c r="AJ5" s="311" t="str">
        <f aca="false">IFERROR(IF((COUNT(AJ6:AJ90)=0)," ",((SUM(AJ6:AJ90)/COUNT(AJ6:AJ90)))),"")</f>
        <v> </v>
      </c>
      <c r="AK5" s="311" t="str">
        <f aca="false">IFERROR(IF((COUNT(AK6:AK90)=0)," ",((SUM(AK6:AK90)/COUNT(AK6:AK90)))),"")</f>
        <v> </v>
      </c>
      <c r="AL5" s="311" t="str">
        <f aca="false">IFERROR(IF((COUNT(AL6:AL90)=0)," ",((SUM(AL6:AL90)/COUNT(AL6:AL90)))),"")</f>
        <v> </v>
      </c>
      <c r="AM5" s="311" t="str">
        <f aca="false">IFERROR(IF((COUNT(AM6:AM90)=0)," ",((SUM(AM6:AM90)/COUNT(AM6:AM90)))),"")</f>
        <v> </v>
      </c>
      <c r="AN5" s="311" t="str">
        <f aca="false">IFERROR(IF((COUNT(AN6:AN90)=0)," ",((SUM(AN6:AN90)/COUNT(AN6:AN90)))),"")</f>
        <v> </v>
      </c>
      <c r="AO5" s="311" t="str">
        <f aca="false">IFERROR(IF((COUNT(AO6:AO90)=0)," ",((SUM(AO6:AO90)/COUNT(AO6:AO90)))),"")</f>
        <v> </v>
      </c>
      <c r="AP5" s="311" t="str">
        <f aca="false">IFERROR(IF((COUNT(AP6:AP90)=0)," ",((SUM(AP6:AP90)/COUNT(AP6:AP90)))),"")</f>
        <v> </v>
      </c>
      <c r="AQ5" s="311" t="str">
        <f aca="false">IFERROR(IF((COUNT(AQ6:AQ90)=0)," ",((SUM(AQ6:AQ90)/COUNT(AQ6:AQ90)))),"")</f>
        <v> </v>
      </c>
      <c r="AT5" s="700"/>
      <c r="AU5" s="700"/>
      <c r="AV5" s="700"/>
      <c r="AW5" s="700"/>
      <c r="AX5" s="700"/>
    </row>
    <row r="6" customFormat="false" ht="12.75" hidden="false" customHeight="false" outlineLevel="0" collapsed="false">
      <c r="A6" s="315" t="n">
        <v>1</v>
      </c>
      <c r="B6" s="315" t="str">
        <f aca="false">'English Scores- Leveled papers'!B7</f>
        <v>A.Chandana</v>
      </c>
      <c r="C6" s="360" t="e">
        <f aca="false">'Math Output by Standard'!E8</f>
        <v>#DIV/0!</v>
      </c>
      <c r="D6" s="701" t="n">
        <f aca="false">'Math Scores'!D9</f>
        <v>0.32</v>
      </c>
      <c r="E6" s="702" t="str">
        <f aca="false">IF(COUNT('Math Scores'!$F9:$AM9)=0, "", (SUMIF('Math Scores'!$F$4:$AM$4, E$4, 'Math Scores'!$F9:$AM9)/(SUMIF('Math Scores'!$F$4:$AM$4, E$4, 'Math Scores'!$F$2:$AM$2))))</f>
        <v/>
      </c>
      <c r="F6" s="702" t="str">
        <f aca="false">IF(COUNT('Math Scores'!$F9:$AM9)=0, "", (SUMIF('Math Scores'!$F$4:$AM$4, F$4, 'Math Scores'!$F9:$AM9)/(SUMIF('Math Scores'!$F$4:$AM$4, F$4, 'Math Scores'!$F$2:$AM$2))))</f>
        <v/>
      </c>
      <c r="G6" s="702" t="str">
        <f aca="false">IF(COUNT('Math Scores'!$F9:$AM9)=0, "", (SUMIF('Math Scores'!$F$4:$AM$4, G$4, 'Math Scores'!$F9:$AM9)/(SUMIF('Math Scores'!$F$4:$AM$4, G$4, 'Math Scores'!$F$2:$AM$2))))</f>
        <v/>
      </c>
      <c r="H6" s="702" t="str">
        <f aca="false">IF(COUNT('Math Scores'!$F9:$AM9)=0, "", (SUMIF('Math Scores'!$F$4:$AM$4, H$4, 'Math Scores'!$F9:$AM9)/(SUMIF('Math Scores'!$F$4:$AM$4, H$4, 'Math Scores'!$F$2:$AM$2))))</f>
        <v/>
      </c>
      <c r="I6" s="702" t="str">
        <f aca="false">IF(COUNT('Math Scores'!$F9:$AM9)=0, "", (SUMIF('Math Scores'!$F$4:$AM$4, I$4, 'Math Scores'!$F9:$AM9)/(SUMIF('Math Scores'!$F$4:$AM$4, I$4, 'Math Scores'!$F$2:$AM$2))))</f>
        <v/>
      </c>
      <c r="J6" s="702" t="str">
        <f aca="false">IF(COUNT('Math Scores'!$F9:$AM9)=0, "", (SUMIF('Math Scores'!$F$4:$AM$4, J$4, 'Math Scores'!$F9:$AM9)/(SUMIF('Math Scores'!$F$4:$AM$4, J$4, 'Math Scores'!$F$2:$AM$2))))</f>
        <v/>
      </c>
      <c r="K6" s="702" t="str">
        <f aca="false">IF(COUNT('Math Scores'!$AN9:$BW9)=0, "", (SUMIF('Math Scores'!$AN$4:$BW$4, K$4, 'Math Scores'!$AN9:$BW9)/(SUMIF('Math Scores'!$AN$4:$BW$4, K$4, 'Math Scores'!$AN$2:$BW$2))))</f>
        <v/>
      </c>
      <c r="L6" s="702" t="str">
        <f aca="false">IF(COUNT('Math Scores'!$AN9:$BW9)=0, "", (SUMIF('Math Scores'!$AN$4:$BW$4, L$4, 'Math Scores'!$AN9:$BW9)/(SUMIF('Math Scores'!$AN$4:$BW$4, L$4, 'Math Scores'!$AN$2:$BW$2))))</f>
        <v/>
      </c>
      <c r="M6" s="702" t="str">
        <f aca="false">IF(COUNT('Math Scores'!$AN9:$BW9)=0, "", (SUMIF('Math Scores'!$AN$4:$BW$4, M$4, 'Math Scores'!$AN9:$BW9)/(SUMIF('Math Scores'!$AN$4:$BW$4, M$4, 'Math Scores'!$AN$2:$BW$2))))</f>
        <v/>
      </c>
      <c r="N6" s="702" t="str">
        <f aca="false">IF(COUNT('Math Scores'!$AN9:$BW9)=0, "", (SUMIF('Math Scores'!$AN$4:$BW$4, N$4, 'Math Scores'!$AN9:$BW9)/(SUMIF('Math Scores'!$AN$4:$BW$4, N$4, 'Math Scores'!$AN$2:$BW$2))))</f>
        <v/>
      </c>
      <c r="O6" s="702" t="str">
        <f aca="false">IF(COUNT('Math Scores'!$AN9:$BW9)=0, "", (SUMIF('Math Scores'!$AN$4:$BW$4, O$4, 'Math Scores'!$AN9:$BW9)/(SUMIF('Math Scores'!$AN$4:$BW$4, O$4, 'Math Scores'!$AN$2:$BW$2))))</f>
        <v/>
      </c>
      <c r="P6" s="702" t="n">
        <f aca="false">IF(COUNT('Math Scores'!$BX9:$DN9)=0, "", (SUMIF('Math Scores'!$F$4:$MZ$4, P$4, 'Math Scores'!$F9:$MZ9)/(SUMIF('Math Scores'!$F$4:$MZ$4, P$4, 'Math Scores'!$F$2:$MZ$2))))</f>
        <v>0.214285714285714</v>
      </c>
      <c r="Q6" s="702" t="n">
        <f aca="false">IF(COUNT('Math Scores'!$BX9:$DN9)=0, "", (SUMIF('Math Scores'!$F$4:$MZ$4, Q$4, 'Math Scores'!$F9:$MZ9)/(SUMIF('Math Scores'!$F$4:$MZ$4, Q$4, 'Math Scores'!$F$2:$MZ$2))))</f>
        <v>0.9</v>
      </c>
      <c r="R6" s="702" t="n">
        <f aca="false">IF(COUNT('Math Scores'!$BX9:$DN9)=0, "", (SUMIF('Math Scores'!$F$4:$MZ$4, R$4, 'Math Scores'!$F9:$MZ9)/(SUMIF('Math Scores'!$F$4:$MZ$4, R$4, 'Math Scores'!$F$2:$MZ$2))))</f>
        <v>0.307692307692308</v>
      </c>
      <c r="S6" s="702" t="n">
        <f aca="false">IF(COUNT('Math Scores'!$BX9:$DN9)=0, "", (SUMIF('Math Scores'!$F$4:$MZ$4, S$4, 'Math Scores'!$F9:$MZ9)/(SUMIF('Math Scores'!$F$4:$MZ$4, S$4, 'Math Scores'!$F$2:$MZ$2))))</f>
        <v>0</v>
      </c>
      <c r="T6" s="702" t="n">
        <f aca="false">IF(COUNT('Math Scores'!$BX9:$DN9)=0, "", (SUMIF('Math Scores'!$F$4:$MZ$4, T$4, 'Math Scores'!$F9:$MZ9)/(SUMIF('Math Scores'!$F$4:$MZ$4, T$4, 'Math Scores'!$F$2:$MZ$2))))</f>
        <v>0</v>
      </c>
      <c r="U6" s="702" t="str">
        <f aca="false">IF(COUNT('Math Scores'!$DO9:$FJ9)=0, "", (SUMIF('Math Scores'!$F$4:$MZ$4, U$4, 'Math Scores'!$F9:$MZ9)/(SUMIF('Math Scores'!$F$4:$MZ$4, U$4, 'Math Scores'!$F$2:$MZ$2))))</f>
        <v/>
      </c>
      <c r="V6" s="702" t="str">
        <f aca="false">IF(COUNT('Math Scores'!$DO9:$FJ9)=0, "", (SUMIF('Math Scores'!$F$4:$MZ$4, V$4, 'Math Scores'!$F9:$MZ9)/(SUMIF('Math Scores'!$F$4:$MZ$4, V$4, 'Math Scores'!$F$2:$MZ$2))))</f>
        <v/>
      </c>
      <c r="W6" s="702" t="str">
        <f aca="false">IF(COUNT('Math Scores'!$DO9:$FJ9)=0, "", (SUMIF('Math Scores'!$F$4:$MZ$4, W$4, 'Math Scores'!$F9:$MZ9)/(SUMIF('Math Scores'!$F$4:$MZ$4, W$4, 'Math Scores'!$F$2:$MZ$2))))</f>
        <v/>
      </c>
      <c r="X6" s="702" t="str">
        <f aca="false">IF(COUNT('Math Scores'!$DO9:$FJ9)=0, "", (SUMIF('Math Scores'!$F$4:$MZ$4, X$4, 'Math Scores'!$F9:$MZ9)/(SUMIF('Math Scores'!$F$4:$MZ$4, X$4, 'Math Scores'!$F$2:$MZ$2))))</f>
        <v/>
      </c>
      <c r="Y6" s="702" t="str">
        <f aca="false">IF(COUNT('Math Scores'!$DO9:$FJ9)=0, "", (SUMIF('Math Scores'!$F$4:$MZ$4, Y$4, 'Math Scores'!$F9:$MZ9)/(SUMIF('Math Scores'!$F$4:$MZ$4, Y$4, 'Math Scores'!$F$2:$MZ$2))))</f>
        <v/>
      </c>
      <c r="Z6" s="702" t="str">
        <f aca="false">IF(COUNT('Math Scores'!$FK9:$HI9)=0, "", (SUMIF('Math Scores'!$F$4:$MZ$4, Z$4, 'Math Scores'!$F9:$MZ9)/(SUMIF('Math Scores'!$F$4:$MZ$4, Z$4, 'Math Scores'!$F$2:$MZ$2))))</f>
        <v/>
      </c>
      <c r="AA6" s="702" t="str">
        <f aca="false">IF(COUNT('Math Scores'!$FK9:$HI9)=0, "", (SUMIF('Math Scores'!$F$4:$MZ$4, AA$4, 'Math Scores'!$F9:$MZ9)/(SUMIF('Math Scores'!$F$4:$MZ$4, AA$4, 'Math Scores'!$F$2:$MZ$2))))</f>
        <v/>
      </c>
      <c r="AB6" s="702" t="str">
        <f aca="false">IF(COUNT('Math Scores'!$FK9:$HI9)=0, "", (SUMIF('Math Scores'!$F$4:$MZ$4, AB$4, 'Math Scores'!$F9:$MZ9)/(SUMIF('Math Scores'!$F$4:$MZ$4, AB$4, 'Math Scores'!$F$2:$MZ$2))))</f>
        <v/>
      </c>
      <c r="AC6" s="702" t="str">
        <f aca="false">IF(COUNT('Math Scores'!$FK9:$HI9)=0, "", (SUMIF('Math Scores'!$F$4:$MZ$4, AC$4, 'Math Scores'!$F9:$MZ9)/(SUMIF('Math Scores'!$F$4:$MZ$4, AC$4, 'Math Scores'!$F$2:$MZ$2))))</f>
        <v/>
      </c>
      <c r="AD6" s="702" t="str">
        <f aca="false">IF(COUNT('Math Scores'!$HJ9:$IG9)=0, "", (SUMIF('Math Scores'!$HJ$4:$IU$4, AD$4, 'Math Scores'!$HJ9:$IU9)/(SUMIF('Math Scores'!$HJ$4:$IU$4, AD$4, 'Math Scores'!$HJ$2:$IU$2))))</f>
        <v/>
      </c>
      <c r="AE6" s="702" t="str">
        <f aca="false">IF(COUNT('Math Scores'!$HJ9:$IG9)=0, "", (SUMIF('Math Scores'!$HJ$4:$IU$4, AE$4, 'Math Scores'!$HJ9:$IU9)/(SUMIF('Math Scores'!$HJ$4:$IU$4, AE$4, 'Math Scores'!$HJ$2:$IU$2))))</f>
        <v/>
      </c>
      <c r="AF6" s="702" t="str">
        <f aca="false">IF(COUNT('Math Scores'!$HJ9:$IG9)=0, "", (SUMIF('Math Scores'!$HJ$4:$IU$4, AF$4, 'Math Scores'!$HJ9:$IU9)/(SUMIF('Math Scores'!$HJ$4:$IU$4, AF$4, 'Math Scores'!$HJ$2:$IU$2))))</f>
        <v/>
      </c>
      <c r="AG6" s="702" t="str">
        <f aca="false">IF(COUNT('Math Scores'!$HJ9:$IG9)=0, "", (SUMIF('Math Scores'!$HJ$4:$IU$4, AG$4, 'Math Scores'!$HJ9:$IU9)/(SUMIF('Math Scores'!$HJ$4:$IU$4, AG$4, 'Math Scores'!$HJ$2:$IU$2))))</f>
        <v/>
      </c>
      <c r="AH6" s="702" t="str">
        <f aca="false">IF(COUNT('Math Scores'!$IV9:$JL9)=0, "", (SUMIF('Math Scores'!$IH$4:$IU$4, AH$4, 'Math Scores'!$IH9:$IU9)/(SUMIF('Math Scores'!$IH$4:$IU$4, AH$4, 'Math Scores'!$IH$2:$IU$2))))</f>
        <v/>
      </c>
      <c r="AI6" s="702" t="str">
        <f aca="false">IF(COUNT('Math Scores'!$IV9:$JL9)=0, "", (SUMIF('Math Scores'!$IH$4:$IU$4, AI$4, 'Math Scores'!$IH9:$IU9)/(SUMIF('Math Scores'!$IH$4:$IU$4, AI$4, 'Math Scores'!$IH$2:$IU$2))))</f>
        <v/>
      </c>
      <c r="AJ6" s="702" t="str">
        <f aca="false">IF(COUNT('Math Scores'!$IV9:$JL9)=0, "", (SUMIF('Math Scores'!$IH$4:$IU$4, AJ$4, 'Math Scores'!$IH9:$IU9)/(SUMIF('Math Scores'!$IH$4:$IU$4, AJ$4, 'Math Scores'!$IH$2:$IU$2))))</f>
        <v/>
      </c>
      <c r="AK6" s="702" t="str">
        <f aca="false">IF(COUNT('Math Scores'!$JM9:$KG9)=0, "", (SUMIF('Math Scores'!$JM$4:$LA$4, X$4, 'Math Scores'!$JM9:$LA9)/(SUMIF('Math Scores'!$JM$4:$LA$4, X$4, 'Math Scores'!$JM$2:$LA$2))))</f>
        <v/>
      </c>
      <c r="AL6" s="702" t="str">
        <f aca="false">IF(COUNT('Math Scores'!$JM9:$KG9)=0, "", (SUMIF('Math Scores'!$JM$4:$LA$4, Y$4, 'Math Scores'!$JM9:$LA9)/(SUMIF('Math Scores'!$JM$4:$LA$4, Y$4, 'Math Scores'!$JM$2:$LA$2))))</f>
        <v/>
      </c>
      <c r="AM6" s="702" t="str">
        <f aca="false">IF(COUNT('Math Scores'!$JM9:$KG9)=0, "", (SUMIF('Math Scores'!$JM$4:$LA$4, Z$4, 'Math Scores'!$JM9:$LA9)/(SUMIF('Math Scores'!$JM$4:$LA$4, Z$4, 'Math Scores'!$JM$2:$LA$2))))</f>
        <v/>
      </c>
      <c r="AN6" s="702" t="str">
        <f aca="false">IF(COUNT('Math Scores'!$JM9:$KG9)=0, "", (SUMIF('Math Scores'!$JM$4:$LA$4, AA$4, 'Math Scores'!$JM9:$LA9)/(SUMIF('Math Scores'!$JM$4:$LA$4, AA$4, 'Math Scores'!$JM$2:$LA$2))))</f>
        <v/>
      </c>
      <c r="AO6" s="702" t="str">
        <f aca="false">IF(COUNT('Math Scores'!$JM9:$KG9)=0, "", (SUMIF('Math Scores'!$JM$4:$LA$4, AB$4, 'Math Scores'!$JM9:$LA9)/(SUMIF('Math Scores'!$JM$4:$LA$4, AB$4, 'Math Scores'!$JM$2:$LA$2))))</f>
        <v/>
      </c>
      <c r="AP6" s="702" t="str">
        <f aca="false">IF(COUNT('Math Scores'!$LB9:$LR9)=0, "", (SUMIF('Math Scores'!$KH$4:$LA$4, AP$4, 'Math Scores'!$KH9:$LA9)/(SUMIF('Math Scores'!$KH$4:$LA$4, AP$4, 'Math Scores'!$KH$2:$LA$2))))</f>
        <v/>
      </c>
      <c r="AQ6" s="702" t="str">
        <f aca="false">IF(COUNT('Math Scores'!$LB9:$LR9)=0, "", (SUMIF('Math Scores'!$KH$4:$LA$4, AQ$4, 'Math Scores'!$KH9:$LA9)/(SUMIF('Math Scores'!$KH$4:$LA$4, AQ$4, 'Math Scores'!$KH$2:$LA$2))))</f>
        <v/>
      </c>
      <c r="AT6" s="700"/>
      <c r="AU6" s="700"/>
      <c r="AV6" s="700"/>
      <c r="AW6" s="700"/>
      <c r="AX6" s="700"/>
    </row>
    <row r="7" customFormat="false" ht="12.75" hidden="false" customHeight="false" outlineLevel="0" collapsed="false">
      <c r="A7" s="315" t="n">
        <v>2</v>
      </c>
      <c r="B7" s="315" t="str">
        <f aca="false">'English Scores- Leveled papers'!B8</f>
        <v>Asma Tulasa</v>
      </c>
      <c r="C7" s="360" t="inlineStr">
        <f aca="false">'Math Output by Standard'!E9</f>
        <is>
          <t/>
        </is>
      </c>
      <c r="D7" s="701" t="n">
        <f aca="false">'Math Scores'!D10</f>
        <v>0.16</v>
      </c>
      <c r="E7" s="702" t="inlineStr">
        <f aca="false">IF(COUNT('Math Scores'!$F10:$AM10)=0, "", (SUMIF('Math Scores'!$F$4:$AM$4, E$4, 'Math Scores'!$F10:$AM10)/(SUMIF('Math Scores'!$F$4:$AM$4, E$4, 'Math Scores'!$F$2:$AM$2))))</f>
        <is>
          <t/>
        </is>
      </c>
      <c r="F7" s="702" t="inlineStr">
        <f aca="false">IF(COUNT('Math Scores'!$F10:$AM10)=0, "", (SUMIF('Math Scores'!$F$4:$AM$4, F$4, 'Math Scores'!$F10:$AM10)/(SUMIF('Math Scores'!$F$4:$AM$4, F$4, 'Math Scores'!$F$2:$AM$2))))</f>
        <is>
          <t/>
        </is>
      </c>
      <c r="G7" s="702" t="inlineStr">
        <f aca="false">IF(COUNT('Math Scores'!$F10:$AM10)=0, "", (SUMIF('Math Scores'!$F$4:$AM$4, G$4, 'Math Scores'!$F10:$AM10)/(SUMIF('Math Scores'!$F$4:$AM$4, G$4, 'Math Scores'!$F$2:$AM$2))))</f>
        <is>
          <t/>
        </is>
      </c>
      <c r="H7" s="702" t="inlineStr">
        <f aca="false">IF(COUNT('Math Scores'!$F10:$AM10)=0, "", (SUMIF('Math Scores'!$F$4:$AM$4, H$4, 'Math Scores'!$F10:$AM10)/(SUMIF('Math Scores'!$F$4:$AM$4, H$4, 'Math Scores'!$F$2:$AM$2))))</f>
        <is>
          <t/>
        </is>
      </c>
      <c r="I7" s="702" t="inlineStr">
        <f aca="false">IF(COUNT('Math Scores'!$F10:$AM10)=0, "", (SUMIF('Math Scores'!$F$4:$AM$4, I$4, 'Math Scores'!$F10:$AM10)/(SUMIF('Math Scores'!$F$4:$AM$4, I$4, 'Math Scores'!$F$2:$AM$2))))</f>
        <is>
          <t/>
        </is>
      </c>
      <c r="J7" s="702" t="inlineStr">
        <f aca="false">IF(COUNT('Math Scores'!$F10:$AM10)=0, "", (SUMIF('Math Scores'!$F$4:$AM$4, J$4, 'Math Scores'!$F10:$AM10)/(SUMIF('Math Scores'!$F$4:$AM$4, J$4, 'Math Scores'!$F$2:$AM$2))))</f>
        <is>
          <t/>
        </is>
      </c>
      <c r="K7" s="702" t="inlineStr">
        <f aca="false">IF(COUNT('Math Scores'!$AN10:$BW10)=0, "", (SUMIF('Math Scores'!$AN$4:$BW$4, K$4, 'Math Scores'!$AN10:$BW10)/(SUMIF('Math Scores'!$AN$4:$BW$4, K$4, 'Math Scores'!$AN$2:$BW$2))))</f>
        <is>
          <t/>
        </is>
      </c>
      <c r="L7" s="702" t="inlineStr">
        <f aca="false">IF(COUNT('Math Scores'!$AN10:$BW10)=0, "", (SUMIF('Math Scores'!$AN$4:$BW$4, L$4, 'Math Scores'!$AN10:$BW10)/(SUMIF('Math Scores'!$AN$4:$BW$4, L$4, 'Math Scores'!$AN$2:$BW$2))))</f>
        <is>
          <t/>
        </is>
      </c>
      <c r="M7" s="702" t="inlineStr">
        <f aca="false">IF(COUNT('Math Scores'!$AN10:$BW10)=0, "", (SUMIF('Math Scores'!$AN$4:$BW$4, M$4, 'Math Scores'!$AN10:$BW10)/(SUMIF('Math Scores'!$AN$4:$BW$4, M$4, 'Math Scores'!$AN$2:$BW$2))))</f>
        <is>
          <t/>
        </is>
      </c>
      <c r="N7" s="702" t="inlineStr">
        <f aca="false">IF(COUNT('Math Scores'!$AN10:$BW10)=0, "", (SUMIF('Math Scores'!$AN$4:$BW$4, N$4, 'Math Scores'!$AN10:$BW10)/(SUMIF('Math Scores'!$AN$4:$BW$4, N$4, 'Math Scores'!$AN$2:$BW$2))))</f>
        <is>
          <t/>
        </is>
      </c>
      <c r="O7" s="702" t="inlineStr">
        <f aca="false">IF(COUNT('Math Scores'!$AN10:$BW10)=0, "", (SUMIF('Math Scores'!$AN$4:$BW$4, O$4, 'Math Scores'!$AN10:$BW10)/(SUMIF('Math Scores'!$AN$4:$BW$4, O$4, 'Math Scores'!$AN$2:$BW$2))))</f>
        <is>
          <t/>
        </is>
      </c>
      <c r="P7" s="702" t="n">
        <f aca="false">IF(COUNT('Math Scores'!$BX10:$DN10)=0, "", (SUMIF('Math Scores'!$F$4:$MZ$4, P$4, 'Math Scores'!$F10:$MZ10)/(SUMIF('Math Scores'!$F$4:$MZ$4, P$4, 'Math Scores'!$F$2:$MZ$2))))</f>
        <v>0</v>
      </c>
      <c r="Q7" s="702" t="n">
        <f aca="false">IF(COUNT('Math Scores'!$BX10:$DN10)=0, "", (SUMIF('Math Scores'!$F$4:$MZ$4, Q$4, 'Math Scores'!$F10:$MZ10)/(SUMIF('Math Scores'!$F$4:$MZ$4, Q$4, 'Math Scores'!$F$2:$MZ$2))))</f>
        <v>0.5</v>
      </c>
      <c r="R7" s="702" t="n">
        <f aca="false">IF(COUNT('Math Scores'!$BX10:$DN10)=0, "", (SUMIF('Math Scores'!$F$4:$MZ$4, R$4, 'Math Scores'!$F10:$MZ10)/(SUMIF('Math Scores'!$F$4:$MZ$4, R$4, 'Math Scores'!$F$2:$MZ$2))))</f>
        <v>0.230769230769231</v>
      </c>
      <c r="S7" s="702" t="n">
        <f aca="false">IF(COUNT('Math Scores'!$BX10:$DN10)=0, "", (SUMIF('Math Scores'!$F$4:$MZ$4, S$4, 'Math Scores'!$F10:$MZ10)/(SUMIF('Math Scores'!$F$4:$MZ$4, S$4, 'Math Scores'!$F$2:$MZ$2))))</f>
        <v>0</v>
      </c>
      <c r="T7" s="702" t="n">
        <f aca="false">IF(COUNT('Math Scores'!$BX10:$DN10)=0, "", (SUMIF('Math Scores'!$F$4:$MZ$4, T$4, 'Math Scores'!$F10:$MZ10)/(SUMIF('Math Scores'!$F$4:$MZ$4, T$4, 'Math Scores'!$F$2:$MZ$2))))</f>
        <v>0</v>
      </c>
      <c r="U7" s="702" t="inlineStr">
        <f aca="false">IF(COUNT('Math Scores'!$DO10:$FJ10)=0, "", (SUMIF('Math Scores'!$F$4:$MZ$4, U$4, 'Math Scores'!$F10:$MZ10)/(SUMIF('Math Scores'!$F$4:$MZ$4, U$4, 'Math Scores'!$F$2:$MZ$2))))</f>
        <is>
          <t/>
        </is>
      </c>
      <c r="V7" s="702" t="inlineStr">
        <f aca="false">IF(COUNT('Math Scores'!$DO10:$FJ10)=0, "", (SUMIF('Math Scores'!$F$4:$MZ$4, V$4, 'Math Scores'!$F10:$MZ10)/(SUMIF('Math Scores'!$F$4:$MZ$4, V$4, 'Math Scores'!$F$2:$MZ$2))))</f>
        <is>
          <t/>
        </is>
      </c>
      <c r="W7" s="702" t="inlineStr">
        <f aca="false">IF(COUNT('Math Scores'!$DO10:$FJ10)=0, "", (SUMIF('Math Scores'!$F$4:$MZ$4, W$4, 'Math Scores'!$F10:$MZ10)/(SUMIF('Math Scores'!$F$4:$MZ$4, W$4, 'Math Scores'!$F$2:$MZ$2))))</f>
        <is>
          <t/>
        </is>
      </c>
      <c r="X7" s="702" t="inlineStr">
        <f aca="false">IF(COUNT('Math Scores'!$DO10:$FJ10)=0, "", (SUMIF('Math Scores'!$F$4:$MZ$4, X$4, 'Math Scores'!$F10:$MZ10)/(SUMIF('Math Scores'!$F$4:$MZ$4, X$4, 'Math Scores'!$F$2:$MZ$2))))</f>
        <is>
          <t/>
        </is>
      </c>
      <c r="Y7" s="702" t="inlineStr">
        <f aca="false">IF(COUNT('Math Scores'!$DO10:$FJ10)=0, "", (SUMIF('Math Scores'!$F$4:$MZ$4, Y$4, 'Math Scores'!$F10:$MZ10)/(SUMIF('Math Scores'!$F$4:$MZ$4, Y$4, 'Math Scores'!$F$2:$MZ$2))))</f>
        <is>
          <t/>
        </is>
      </c>
      <c r="Z7" s="702" t="inlineStr">
        <f aca="false">IF(COUNT('Math Scores'!$FK10:$HI10)=0, "", (SUMIF('Math Scores'!$F$4:$MZ$4, Z$4, 'Math Scores'!$F10:$MZ10)/(SUMIF('Math Scores'!$F$4:$MZ$4, Z$4, 'Math Scores'!$F$2:$MZ$2))))</f>
        <is>
          <t/>
        </is>
      </c>
      <c r="AA7" s="702" t="inlineStr">
        <f aca="false">IF(COUNT('Math Scores'!$FK10:$HI10)=0, "", (SUMIF('Math Scores'!$F$4:$MZ$4, AA$4, 'Math Scores'!$F10:$MZ10)/(SUMIF('Math Scores'!$F$4:$MZ$4, AA$4, 'Math Scores'!$F$2:$MZ$2))))</f>
        <is>
          <t/>
        </is>
      </c>
      <c r="AB7" s="702" t="inlineStr">
        <f aca="false">IF(COUNT('Math Scores'!$FK10:$HI10)=0, "", (SUMIF('Math Scores'!$F$4:$MZ$4, AB$4, 'Math Scores'!$F10:$MZ10)/(SUMIF('Math Scores'!$F$4:$MZ$4, AB$4, 'Math Scores'!$F$2:$MZ$2))))</f>
        <is>
          <t/>
        </is>
      </c>
      <c r="AC7" s="702" t="inlineStr">
        <f aca="false">IF(COUNT('Math Scores'!$FK10:$HI10)=0, "", (SUMIF('Math Scores'!$F$4:$MZ$4, AC$4, 'Math Scores'!$F10:$MZ10)/(SUMIF('Math Scores'!$F$4:$MZ$4, AC$4, 'Math Scores'!$F$2:$MZ$2))))</f>
        <is>
          <t/>
        </is>
      </c>
      <c r="AD7" s="702" t="inlineStr">
        <f aca="false">IF(COUNT('Math Scores'!$HJ10:$IG10)=0, "", (SUMIF('Math Scores'!$HJ$4:$IU$4, AD$4, 'Math Scores'!$HJ10:$IU10)/(SUMIF('Math Scores'!$HJ$4:$IU$4, AD$4, 'Math Scores'!$HJ$2:$IU$2))))</f>
        <is>
          <t/>
        </is>
      </c>
      <c r="AE7" s="702" t="inlineStr">
        <f aca="false">IF(COUNT('Math Scores'!$HJ10:$IG10)=0, "", (SUMIF('Math Scores'!$HJ$4:$IU$4, AE$4, 'Math Scores'!$HJ10:$IU10)/(SUMIF('Math Scores'!$HJ$4:$IU$4, AE$4, 'Math Scores'!$HJ$2:$IU$2))))</f>
        <is>
          <t/>
        </is>
      </c>
      <c r="AF7" s="702" t="inlineStr">
        <f aca="false">IF(COUNT('Math Scores'!$HJ10:$IG10)=0, "", (SUMIF('Math Scores'!$HJ$4:$IU$4, AF$4, 'Math Scores'!$HJ10:$IU10)/(SUMIF('Math Scores'!$HJ$4:$IU$4, AF$4, 'Math Scores'!$HJ$2:$IU$2))))</f>
        <is>
          <t/>
        </is>
      </c>
      <c r="AG7" s="702" t="inlineStr">
        <f aca="false">IF(COUNT('Math Scores'!$HJ10:$IG10)=0, "", (SUMIF('Math Scores'!$HJ$4:$IU$4, AG$4, 'Math Scores'!$HJ10:$IU10)/(SUMIF('Math Scores'!$HJ$4:$IU$4, AG$4, 'Math Scores'!$HJ$2:$IU$2))))</f>
        <is>
          <t/>
        </is>
      </c>
      <c r="AH7" s="702" t="inlineStr">
        <f aca="false">IF(COUNT('Math Scores'!$IV10:$JL10)=0, "", (SUMIF('Math Scores'!$IH$4:$IU$4, AH$4, 'Math Scores'!$IH10:$IU10)/(SUMIF('Math Scores'!$IH$4:$IU$4, AH$4, 'Math Scores'!$IH$2:$IU$2))))</f>
        <is>
          <t/>
        </is>
      </c>
      <c r="AI7" s="702" t="inlineStr">
        <f aca="false">IF(COUNT('Math Scores'!$IV10:$JL10)=0, "", (SUMIF('Math Scores'!$IH$4:$IU$4, AI$4, 'Math Scores'!$IH10:$IU10)/(SUMIF('Math Scores'!$IH$4:$IU$4, AI$4, 'Math Scores'!$IH$2:$IU$2))))</f>
        <is>
          <t/>
        </is>
      </c>
      <c r="AJ7" s="702" t="inlineStr">
        <f aca="false">IF(COUNT('Math Scores'!$IV10:$JL10)=0, "", (SUMIF('Math Scores'!$IH$4:$IU$4, AJ$4, 'Math Scores'!$IH10:$IU10)/(SUMIF('Math Scores'!$IH$4:$IU$4, AJ$4, 'Math Scores'!$IH$2:$IU$2))))</f>
        <is>
          <t/>
        </is>
      </c>
      <c r="AK7" s="702" t="inlineStr">
        <f aca="false">IF(COUNT('Math Scores'!$JM10:$KG10)=0, "", (SUMIF('Math Scores'!$JM$4:$LA$4, X$4, 'Math Scores'!$JM10:$LA10)/(SUMIF('Math Scores'!$JM$4:$LA$4, X$4, 'Math Scores'!$JM$2:$LA$2))))</f>
        <is>
          <t/>
        </is>
      </c>
      <c r="AL7" s="702" t="inlineStr">
        <f aca="false">IF(COUNT('Math Scores'!$JM10:$KG10)=0, "", (SUMIF('Math Scores'!$JM$4:$LA$4, Y$4, 'Math Scores'!$JM10:$LA10)/(SUMIF('Math Scores'!$JM$4:$LA$4, Y$4, 'Math Scores'!$JM$2:$LA$2))))</f>
        <is>
          <t/>
        </is>
      </c>
      <c r="AM7" s="702" t="inlineStr">
        <f aca="false">IF(COUNT('Math Scores'!$JM10:$KG10)=0, "", (SUMIF('Math Scores'!$JM$4:$LA$4, Z$4, 'Math Scores'!$JM10:$LA10)/(SUMIF('Math Scores'!$JM$4:$LA$4, Z$4, 'Math Scores'!$JM$2:$LA$2))))</f>
        <is>
          <t/>
        </is>
      </c>
      <c r="AN7" s="702" t="inlineStr">
        <f aca="false">IF(COUNT('Math Scores'!$JM10:$KG10)=0, "", (SUMIF('Math Scores'!$JM$4:$LA$4, AA$4, 'Math Scores'!$JM10:$LA10)/(SUMIF('Math Scores'!$JM$4:$LA$4, AA$4, 'Math Scores'!$JM$2:$LA$2))))</f>
        <is>
          <t/>
        </is>
      </c>
      <c r="AO7" s="702" t="inlineStr">
        <f aca="false">IF(COUNT('Math Scores'!$JM10:$KG10)=0, "", (SUMIF('Math Scores'!$JM$4:$LA$4, AB$4, 'Math Scores'!$JM10:$LA10)/(SUMIF('Math Scores'!$JM$4:$LA$4, AB$4, 'Math Scores'!$JM$2:$LA$2))))</f>
        <is>
          <t/>
        </is>
      </c>
      <c r="AP7" s="702" t="inlineStr">
        <f aca="false">IF(COUNT('Math Scores'!$LB10:$LR10)=0, "", (SUMIF('Math Scores'!$KH$4:$LA$4, AP$4, 'Math Scores'!$KH10:$LA10)/(SUMIF('Math Scores'!$KH$4:$LA$4, AP$4, 'Math Scores'!$KH$2:$LA$2))))</f>
        <is>
          <t/>
        </is>
      </c>
      <c r="AQ7" s="702" t="inlineStr">
        <f aca="false">IF(COUNT('Math Scores'!$LB10:$LR10)=0, "", (SUMIF('Math Scores'!$KH$4:$LA$4, AQ$4, 'Math Scores'!$KH10:$LA10)/(SUMIF('Math Scores'!$KH$4:$LA$4, AQ$4, 'Math Scores'!$KH$2:$LA$2))))</f>
        <is>
          <t/>
        </is>
      </c>
    </row>
    <row r="8" customFormat="false" ht="12.75" hidden="false" customHeight="false" outlineLevel="0" collapsed="false">
      <c r="A8" s="315" t="n">
        <v>3</v>
      </c>
      <c r="B8" s="315" t="str">
        <f aca="false">'English Scores- Leveled papers'!B9</f>
        <v>B.Yamuna</v>
      </c>
      <c r="C8" s="360" t="inlineStr">
        <f aca="false">'Math Output by Standard'!E10</f>
        <is>
          <t/>
        </is>
      </c>
      <c r="D8" s="701" t="n">
        <f aca="false">'Math Scores'!D11</f>
        <v>0.15</v>
      </c>
      <c r="E8" s="702" t="inlineStr">
        <f aca="false">IF(COUNT('Math Scores'!$F11:$AM11)=0, "", (SUMIF('Math Scores'!$F$4:$AM$4, E$4, 'Math Scores'!$F11:$AM11)/(SUMIF('Math Scores'!$F$4:$AM$4, E$4, 'Math Scores'!$F$2:$AM$2))))</f>
        <is>
          <t/>
        </is>
      </c>
      <c r="F8" s="702" t="inlineStr">
        <f aca="false">IF(COUNT('Math Scores'!$F11:$AM11)=0, "", (SUMIF('Math Scores'!$F$4:$AM$4, F$4, 'Math Scores'!$F11:$AM11)/(SUMIF('Math Scores'!$F$4:$AM$4, F$4, 'Math Scores'!$F$2:$AM$2))))</f>
        <is>
          <t/>
        </is>
      </c>
      <c r="G8" s="702" t="inlineStr">
        <f aca="false">IF(COUNT('Math Scores'!$F11:$AM11)=0, "", (SUMIF('Math Scores'!$F$4:$AM$4, G$4, 'Math Scores'!$F11:$AM11)/(SUMIF('Math Scores'!$F$4:$AM$4, G$4, 'Math Scores'!$F$2:$AM$2))))</f>
        <is>
          <t/>
        </is>
      </c>
      <c r="H8" s="702" t="inlineStr">
        <f aca="false">IF(COUNT('Math Scores'!$F11:$AM11)=0, "", (SUMIF('Math Scores'!$F$4:$AM$4, H$4, 'Math Scores'!$F11:$AM11)/(SUMIF('Math Scores'!$F$4:$AM$4, H$4, 'Math Scores'!$F$2:$AM$2))))</f>
        <is>
          <t/>
        </is>
      </c>
      <c r="I8" s="702" t="inlineStr">
        <f aca="false">IF(COUNT('Math Scores'!$F11:$AM11)=0, "", (SUMIF('Math Scores'!$F$4:$AM$4, I$4, 'Math Scores'!$F11:$AM11)/(SUMIF('Math Scores'!$F$4:$AM$4, I$4, 'Math Scores'!$F$2:$AM$2))))</f>
        <is>
          <t/>
        </is>
      </c>
      <c r="J8" s="702" t="inlineStr">
        <f aca="false">IF(COUNT('Math Scores'!$F11:$AM11)=0, "", (SUMIF('Math Scores'!$F$4:$AM$4, J$4, 'Math Scores'!$F11:$AM11)/(SUMIF('Math Scores'!$F$4:$AM$4, J$4, 'Math Scores'!$F$2:$AM$2))))</f>
        <is>
          <t/>
        </is>
      </c>
      <c r="K8" s="702" t="inlineStr">
        <f aca="false">IF(COUNT('Math Scores'!$AN11:$BW11)=0, "", (SUMIF('Math Scores'!$AN$4:$BW$4, K$4, 'Math Scores'!$AN11:$BW11)/(SUMIF('Math Scores'!$AN$4:$BW$4, K$4, 'Math Scores'!$AN$2:$BW$2))))</f>
        <is>
          <t/>
        </is>
      </c>
      <c r="L8" s="702" t="inlineStr">
        <f aca="false">IF(COUNT('Math Scores'!$AN11:$BW11)=0, "", (SUMIF('Math Scores'!$AN$4:$BW$4, L$4, 'Math Scores'!$AN11:$BW11)/(SUMIF('Math Scores'!$AN$4:$BW$4, L$4, 'Math Scores'!$AN$2:$BW$2))))</f>
        <is>
          <t/>
        </is>
      </c>
      <c r="M8" s="702" t="inlineStr">
        <f aca="false">IF(COUNT('Math Scores'!$AN11:$BW11)=0, "", (SUMIF('Math Scores'!$AN$4:$BW$4, M$4, 'Math Scores'!$AN11:$BW11)/(SUMIF('Math Scores'!$AN$4:$BW$4, M$4, 'Math Scores'!$AN$2:$BW$2))))</f>
        <is>
          <t/>
        </is>
      </c>
      <c r="N8" s="702" t="inlineStr">
        <f aca="false">IF(COUNT('Math Scores'!$AN11:$BW11)=0, "", (SUMIF('Math Scores'!$AN$4:$BW$4, N$4, 'Math Scores'!$AN11:$BW11)/(SUMIF('Math Scores'!$AN$4:$BW$4, N$4, 'Math Scores'!$AN$2:$BW$2))))</f>
        <is>
          <t/>
        </is>
      </c>
      <c r="O8" s="702" t="inlineStr">
        <f aca="false">IF(COUNT('Math Scores'!$AN11:$BW11)=0, "", (SUMIF('Math Scores'!$AN$4:$BW$4, O$4, 'Math Scores'!$AN11:$BW11)/(SUMIF('Math Scores'!$AN$4:$BW$4, O$4, 'Math Scores'!$AN$2:$BW$2))))</f>
        <is>
          <t/>
        </is>
      </c>
      <c r="P8" s="702" t="n">
        <f aca="false">IF(COUNT('Math Scores'!$BX11:$DN11)=0, "", (SUMIF('Math Scores'!$F$4:$MZ$4, P$4, 'Math Scores'!$F11:$MZ11)/(SUMIF('Math Scores'!$F$4:$MZ$4, P$4, 'Math Scores'!$F$2:$MZ$2))))</f>
        <v>0</v>
      </c>
      <c r="Q8" s="702" t="n">
        <f aca="false">IF(COUNT('Math Scores'!$BX11:$DN11)=0, "", (SUMIF('Math Scores'!$F$4:$MZ$4, Q$4, 'Math Scores'!$F11:$MZ11)/(SUMIF('Math Scores'!$F$4:$MZ$4, Q$4, 'Math Scores'!$F$2:$MZ$2))))</f>
        <v>0.3</v>
      </c>
      <c r="R8" s="702" t="n">
        <f aca="false">IF(COUNT('Math Scores'!$BX11:$DN11)=0, "", (SUMIF('Math Scores'!$F$4:$MZ$4, R$4, 'Math Scores'!$F11:$MZ11)/(SUMIF('Math Scores'!$F$4:$MZ$4, R$4, 'Math Scores'!$F$2:$MZ$2))))</f>
        <v>0.115384615384615</v>
      </c>
      <c r="S8" s="702" t="n">
        <f aca="false">IF(COUNT('Math Scores'!$BX11:$DN11)=0, "", (SUMIF('Math Scores'!$F$4:$MZ$4, S$4, 'Math Scores'!$F11:$MZ11)/(SUMIF('Math Scores'!$F$4:$MZ$4, S$4, 'Math Scores'!$F$2:$MZ$2))))</f>
        <v>0</v>
      </c>
      <c r="T8" s="702" t="n">
        <f aca="false">IF(COUNT('Math Scores'!$BX11:$DN11)=0, "", (SUMIF('Math Scores'!$F$4:$MZ$4, T$4, 'Math Scores'!$F11:$MZ11)/(SUMIF('Math Scores'!$F$4:$MZ$4, T$4, 'Math Scores'!$F$2:$MZ$2))))</f>
        <v>0.25</v>
      </c>
      <c r="U8" s="702" t="inlineStr">
        <f aca="false">IF(COUNT('Math Scores'!$DO11:$FJ11)=0, "", (SUMIF('Math Scores'!$F$4:$MZ$4, U$4, 'Math Scores'!$F11:$MZ11)/(SUMIF('Math Scores'!$F$4:$MZ$4, U$4, 'Math Scores'!$F$2:$MZ$2))))</f>
        <is>
          <t/>
        </is>
      </c>
      <c r="V8" s="702" t="inlineStr">
        <f aca="false">IF(COUNT('Math Scores'!$DO11:$FJ11)=0, "", (SUMIF('Math Scores'!$F$4:$MZ$4, V$4, 'Math Scores'!$F11:$MZ11)/(SUMIF('Math Scores'!$F$4:$MZ$4, V$4, 'Math Scores'!$F$2:$MZ$2))))</f>
        <is>
          <t/>
        </is>
      </c>
      <c r="W8" s="702" t="inlineStr">
        <f aca="false">IF(COUNT('Math Scores'!$DO11:$FJ11)=0, "", (SUMIF('Math Scores'!$F$4:$MZ$4, W$4, 'Math Scores'!$F11:$MZ11)/(SUMIF('Math Scores'!$F$4:$MZ$4, W$4, 'Math Scores'!$F$2:$MZ$2))))</f>
        <is>
          <t/>
        </is>
      </c>
      <c r="X8" s="702" t="inlineStr">
        <f aca="false">IF(COUNT('Math Scores'!$DO11:$FJ11)=0, "", (SUMIF('Math Scores'!$F$4:$MZ$4, X$4, 'Math Scores'!$F11:$MZ11)/(SUMIF('Math Scores'!$F$4:$MZ$4, X$4, 'Math Scores'!$F$2:$MZ$2))))</f>
        <is>
          <t/>
        </is>
      </c>
      <c r="Y8" s="702" t="inlineStr">
        <f aca="false">IF(COUNT('Math Scores'!$DO11:$FJ11)=0, "", (SUMIF('Math Scores'!$F$4:$MZ$4, Y$4, 'Math Scores'!$F11:$MZ11)/(SUMIF('Math Scores'!$F$4:$MZ$4, Y$4, 'Math Scores'!$F$2:$MZ$2))))</f>
        <is>
          <t/>
        </is>
      </c>
      <c r="Z8" s="702" t="inlineStr">
        <f aca="false">IF(COUNT('Math Scores'!$FK11:$HI11)=0, "", (SUMIF('Math Scores'!$F$4:$MZ$4, Z$4, 'Math Scores'!$F11:$MZ11)/(SUMIF('Math Scores'!$F$4:$MZ$4, Z$4, 'Math Scores'!$F$2:$MZ$2))))</f>
        <is>
          <t/>
        </is>
      </c>
      <c r="AA8" s="702" t="inlineStr">
        <f aca="false">IF(COUNT('Math Scores'!$FK11:$HI11)=0, "", (SUMIF('Math Scores'!$F$4:$MZ$4, AA$4, 'Math Scores'!$F11:$MZ11)/(SUMIF('Math Scores'!$F$4:$MZ$4, AA$4, 'Math Scores'!$F$2:$MZ$2))))</f>
        <is>
          <t/>
        </is>
      </c>
      <c r="AB8" s="702" t="inlineStr">
        <f aca="false">IF(COUNT('Math Scores'!$FK11:$HI11)=0, "", (SUMIF('Math Scores'!$F$4:$MZ$4, AB$4, 'Math Scores'!$F11:$MZ11)/(SUMIF('Math Scores'!$F$4:$MZ$4, AB$4, 'Math Scores'!$F$2:$MZ$2))))</f>
        <is>
          <t/>
        </is>
      </c>
      <c r="AC8" s="702" t="inlineStr">
        <f aca="false">IF(COUNT('Math Scores'!$FK11:$HI11)=0, "", (SUMIF('Math Scores'!$F$4:$MZ$4, AC$4, 'Math Scores'!$F11:$MZ11)/(SUMIF('Math Scores'!$F$4:$MZ$4, AC$4, 'Math Scores'!$F$2:$MZ$2))))</f>
        <is>
          <t/>
        </is>
      </c>
      <c r="AD8" s="702" t="inlineStr">
        <f aca="false">IF(COUNT('Math Scores'!$HJ11:$IG11)=0, "", (SUMIF('Math Scores'!$HJ$4:$IU$4, AD$4, 'Math Scores'!$HJ11:$IU11)/(SUMIF('Math Scores'!$HJ$4:$IU$4, AD$4, 'Math Scores'!$HJ$2:$IU$2))))</f>
        <is>
          <t/>
        </is>
      </c>
      <c r="AE8" s="702" t="inlineStr">
        <f aca="false">IF(COUNT('Math Scores'!$HJ11:$IG11)=0, "", (SUMIF('Math Scores'!$HJ$4:$IU$4, AE$4, 'Math Scores'!$HJ11:$IU11)/(SUMIF('Math Scores'!$HJ$4:$IU$4, AE$4, 'Math Scores'!$HJ$2:$IU$2))))</f>
        <is>
          <t/>
        </is>
      </c>
      <c r="AF8" s="702" t="inlineStr">
        <f aca="false">IF(COUNT('Math Scores'!$HJ11:$IG11)=0, "", (SUMIF('Math Scores'!$HJ$4:$IU$4, AF$4, 'Math Scores'!$HJ11:$IU11)/(SUMIF('Math Scores'!$HJ$4:$IU$4, AF$4, 'Math Scores'!$HJ$2:$IU$2))))</f>
        <is>
          <t/>
        </is>
      </c>
      <c r="AG8" s="702" t="inlineStr">
        <f aca="false">IF(COUNT('Math Scores'!$HJ11:$IG11)=0, "", (SUMIF('Math Scores'!$HJ$4:$IU$4, AG$4, 'Math Scores'!$HJ11:$IU11)/(SUMIF('Math Scores'!$HJ$4:$IU$4, AG$4, 'Math Scores'!$HJ$2:$IU$2))))</f>
        <is>
          <t/>
        </is>
      </c>
      <c r="AH8" s="702" t="inlineStr">
        <f aca="false">IF(COUNT('Math Scores'!$IV11:$JL11)=0, "", (SUMIF('Math Scores'!$IH$4:$IU$4, AH$4, 'Math Scores'!$IH11:$IU11)/(SUMIF('Math Scores'!$IH$4:$IU$4, AH$4, 'Math Scores'!$IH$2:$IU$2))))</f>
        <is>
          <t/>
        </is>
      </c>
      <c r="AI8" s="702" t="inlineStr">
        <f aca="false">IF(COUNT('Math Scores'!$IV11:$JL11)=0, "", (SUMIF('Math Scores'!$IH$4:$IU$4, AI$4, 'Math Scores'!$IH11:$IU11)/(SUMIF('Math Scores'!$IH$4:$IU$4, AI$4, 'Math Scores'!$IH$2:$IU$2))))</f>
        <is>
          <t/>
        </is>
      </c>
      <c r="AJ8" s="702" t="inlineStr">
        <f aca="false">IF(COUNT('Math Scores'!$IV11:$JL11)=0, "", (SUMIF('Math Scores'!$IH$4:$IU$4, AJ$4, 'Math Scores'!$IH11:$IU11)/(SUMIF('Math Scores'!$IH$4:$IU$4, AJ$4, 'Math Scores'!$IH$2:$IU$2))))</f>
        <is>
          <t/>
        </is>
      </c>
      <c r="AK8" s="702" t="inlineStr">
        <f aca="false">IF(COUNT('Math Scores'!$JM11:$KG11)=0, "", (SUMIF('Math Scores'!$JM$4:$LA$4, X$4, 'Math Scores'!$JM11:$LA11)/(SUMIF('Math Scores'!$JM$4:$LA$4, X$4, 'Math Scores'!$JM$2:$LA$2))))</f>
        <is>
          <t/>
        </is>
      </c>
      <c r="AL8" s="702" t="inlineStr">
        <f aca="false">IF(COUNT('Math Scores'!$JM11:$KG11)=0, "", (SUMIF('Math Scores'!$JM$4:$LA$4, Y$4, 'Math Scores'!$JM11:$LA11)/(SUMIF('Math Scores'!$JM$4:$LA$4, Y$4, 'Math Scores'!$JM$2:$LA$2))))</f>
        <is>
          <t/>
        </is>
      </c>
      <c r="AM8" s="702" t="inlineStr">
        <f aca="false">IF(COUNT('Math Scores'!$JM11:$KG11)=0, "", (SUMIF('Math Scores'!$JM$4:$LA$4, Z$4, 'Math Scores'!$JM11:$LA11)/(SUMIF('Math Scores'!$JM$4:$LA$4, Z$4, 'Math Scores'!$JM$2:$LA$2))))</f>
        <is>
          <t/>
        </is>
      </c>
      <c r="AN8" s="702" t="inlineStr">
        <f aca="false">IF(COUNT('Math Scores'!$JM11:$KG11)=0, "", (SUMIF('Math Scores'!$JM$4:$LA$4, AA$4, 'Math Scores'!$JM11:$LA11)/(SUMIF('Math Scores'!$JM$4:$LA$4, AA$4, 'Math Scores'!$JM$2:$LA$2))))</f>
        <is>
          <t/>
        </is>
      </c>
      <c r="AO8" s="702" t="inlineStr">
        <f aca="false">IF(COUNT('Math Scores'!$JM11:$KG11)=0, "", (SUMIF('Math Scores'!$JM$4:$LA$4, AB$4, 'Math Scores'!$JM11:$LA11)/(SUMIF('Math Scores'!$JM$4:$LA$4, AB$4, 'Math Scores'!$JM$2:$LA$2))))</f>
        <is>
          <t/>
        </is>
      </c>
      <c r="AP8" s="702" t="inlineStr">
        <f aca="false">IF(COUNT('Math Scores'!$LB11:$LR11)=0, "", (SUMIF('Math Scores'!$KH$4:$LA$4, AP$4, 'Math Scores'!$KH11:$LA11)/(SUMIF('Math Scores'!$KH$4:$LA$4, AP$4, 'Math Scores'!$KH$2:$LA$2))))</f>
        <is>
          <t/>
        </is>
      </c>
      <c r="AQ8" s="702" t="inlineStr">
        <f aca="false">IF(COUNT('Math Scores'!$LB11:$LR11)=0, "", (SUMIF('Math Scores'!$KH$4:$LA$4, AQ$4, 'Math Scores'!$KH11:$LA11)/(SUMIF('Math Scores'!$KH$4:$LA$4, AQ$4, 'Math Scores'!$KH$2:$LA$2))))</f>
        <is>
          <t/>
        </is>
      </c>
    </row>
    <row r="9" customFormat="false" ht="12.75" hidden="false" customHeight="false" outlineLevel="0" collapsed="false">
      <c r="A9" s="315" t="n">
        <v>4</v>
      </c>
      <c r="B9" s="315" t="str">
        <f aca="false">'English Scores- Leveled papers'!B10</f>
        <v>CH.Shirisha</v>
      </c>
      <c r="C9" s="360" t="inlineStr">
        <f aca="false">'Math Output by Standard'!E11</f>
        <is>
          <t/>
        </is>
      </c>
      <c r="D9" s="701" t="n">
        <f aca="false">'Math Scores'!D12</f>
        <v>0.29</v>
      </c>
      <c r="E9" s="702" t="inlineStr">
        <f aca="false">IF(COUNT('Math Scores'!$F12:$AM12)=0, "", (SUMIF('Math Scores'!$F$4:$AM$4, E$4, 'Math Scores'!$F12:$AM12)/(SUMIF('Math Scores'!$F$4:$AM$4, E$4, 'Math Scores'!$F$2:$AM$2))))</f>
        <is>
          <t/>
        </is>
      </c>
      <c r="F9" s="702" t="inlineStr">
        <f aca="false">IF(COUNT('Math Scores'!$F12:$AM12)=0, "", (SUMIF('Math Scores'!$F$4:$AM$4, F$4, 'Math Scores'!$F12:$AM12)/(SUMIF('Math Scores'!$F$4:$AM$4, F$4, 'Math Scores'!$F$2:$AM$2))))</f>
        <is>
          <t/>
        </is>
      </c>
      <c r="G9" s="702" t="inlineStr">
        <f aca="false">IF(COUNT('Math Scores'!$F12:$AM12)=0, "", (SUMIF('Math Scores'!$F$4:$AM$4, G$4, 'Math Scores'!$F12:$AM12)/(SUMIF('Math Scores'!$F$4:$AM$4, G$4, 'Math Scores'!$F$2:$AM$2))))</f>
        <is>
          <t/>
        </is>
      </c>
      <c r="H9" s="702" t="inlineStr">
        <f aca="false">IF(COUNT('Math Scores'!$F12:$AM12)=0, "", (SUMIF('Math Scores'!$F$4:$AM$4, H$4, 'Math Scores'!$F12:$AM12)/(SUMIF('Math Scores'!$F$4:$AM$4, H$4, 'Math Scores'!$F$2:$AM$2))))</f>
        <is>
          <t/>
        </is>
      </c>
      <c r="I9" s="702" t="inlineStr">
        <f aca="false">IF(COUNT('Math Scores'!$F12:$AM12)=0, "", (SUMIF('Math Scores'!$F$4:$AM$4, I$4, 'Math Scores'!$F12:$AM12)/(SUMIF('Math Scores'!$F$4:$AM$4, I$4, 'Math Scores'!$F$2:$AM$2))))</f>
        <is>
          <t/>
        </is>
      </c>
      <c r="J9" s="702" t="inlineStr">
        <f aca="false">IF(COUNT('Math Scores'!$F12:$AM12)=0, "", (SUMIF('Math Scores'!$F$4:$AM$4, J$4, 'Math Scores'!$F12:$AM12)/(SUMIF('Math Scores'!$F$4:$AM$4, J$4, 'Math Scores'!$F$2:$AM$2))))</f>
        <is>
          <t/>
        </is>
      </c>
      <c r="K9" s="702" t="inlineStr">
        <f aca="false">IF(COUNT('Math Scores'!$AN12:$BW12)=0, "", (SUMIF('Math Scores'!$AN$4:$BW$4, K$4, 'Math Scores'!$AN12:$BW12)/(SUMIF('Math Scores'!$AN$4:$BW$4, K$4, 'Math Scores'!$AN$2:$BW$2))))</f>
        <is>
          <t/>
        </is>
      </c>
      <c r="L9" s="702" t="inlineStr">
        <f aca="false">IF(COUNT('Math Scores'!$AN12:$BW12)=0, "", (SUMIF('Math Scores'!$AN$4:$BW$4, L$4, 'Math Scores'!$AN12:$BW12)/(SUMIF('Math Scores'!$AN$4:$BW$4, L$4, 'Math Scores'!$AN$2:$BW$2))))</f>
        <is>
          <t/>
        </is>
      </c>
      <c r="M9" s="702" t="inlineStr">
        <f aca="false">IF(COUNT('Math Scores'!$AN12:$BW12)=0, "", (SUMIF('Math Scores'!$AN$4:$BW$4, M$4, 'Math Scores'!$AN12:$BW12)/(SUMIF('Math Scores'!$AN$4:$BW$4, M$4, 'Math Scores'!$AN$2:$BW$2))))</f>
        <is>
          <t/>
        </is>
      </c>
      <c r="N9" s="702" t="inlineStr">
        <f aca="false">IF(COUNT('Math Scores'!$AN12:$BW12)=0, "", (SUMIF('Math Scores'!$AN$4:$BW$4, N$4, 'Math Scores'!$AN12:$BW12)/(SUMIF('Math Scores'!$AN$4:$BW$4, N$4, 'Math Scores'!$AN$2:$BW$2))))</f>
        <is>
          <t/>
        </is>
      </c>
      <c r="O9" s="702" t="inlineStr">
        <f aca="false">IF(COUNT('Math Scores'!$AN12:$BW12)=0, "", (SUMIF('Math Scores'!$AN$4:$BW$4, O$4, 'Math Scores'!$AN12:$BW12)/(SUMIF('Math Scores'!$AN$4:$BW$4, O$4, 'Math Scores'!$AN$2:$BW$2))))</f>
        <is>
          <t/>
        </is>
      </c>
      <c r="P9" s="702" t="n">
        <f aca="false">IF(COUNT('Math Scores'!$BX12:$DN12)=0, "", (SUMIF('Math Scores'!$F$4:$MZ$4, P$4, 'Math Scores'!$F12:$MZ12)/(SUMIF('Math Scores'!$F$4:$MZ$4, P$4, 'Math Scores'!$F$2:$MZ$2))))</f>
        <v>0.0714285714285714</v>
      </c>
      <c r="Q9" s="702" t="n">
        <f aca="false">IF(COUNT('Math Scores'!$BX12:$DN12)=0, "", (SUMIF('Math Scores'!$F$4:$MZ$4, Q$4, 'Math Scores'!$F12:$MZ12)/(SUMIF('Math Scores'!$F$4:$MZ$4, Q$4, 'Math Scores'!$F$2:$MZ$2))))</f>
        <v>0.6</v>
      </c>
      <c r="R9" s="702" t="n">
        <f aca="false">IF(COUNT('Math Scores'!$BX12:$DN12)=0, "", (SUMIF('Math Scores'!$F$4:$MZ$4, R$4, 'Math Scores'!$F12:$MZ12)/(SUMIF('Math Scores'!$F$4:$MZ$4, R$4, 'Math Scores'!$F$2:$MZ$2))))</f>
        <v>0.230769230769231</v>
      </c>
      <c r="S9" s="702" t="n">
        <f aca="false">IF(COUNT('Math Scores'!$BX12:$DN12)=0, "", (SUMIF('Math Scores'!$F$4:$MZ$4, S$4, 'Math Scores'!$F12:$MZ12)/(SUMIF('Math Scores'!$F$4:$MZ$4, S$4, 'Math Scores'!$F$2:$MZ$2))))</f>
        <v>0</v>
      </c>
      <c r="T9" s="702" t="n">
        <f aca="false">IF(COUNT('Math Scores'!$BX12:$DN12)=0, "", (SUMIF('Math Scores'!$F$4:$MZ$4, T$4, 'Math Scores'!$F12:$MZ12)/(SUMIF('Math Scores'!$F$4:$MZ$4, T$4, 'Math Scores'!$F$2:$MZ$2))))</f>
        <v>0.375</v>
      </c>
      <c r="U9" s="702" t="inlineStr">
        <f aca="false">IF(COUNT('Math Scores'!$DO12:$FJ12)=0, "", (SUMIF('Math Scores'!$F$4:$MZ$4, U$4, 'Math Scores'!$F12:$MZ12)/(SUMIF('Math Scores'!$F$4:$MZ$4, U$4, 'Math Scores'!$F$2:$MZ$2))))</f>
        <is>
          <t/>
        </is>
      </c>
      <c r="V9" s="702" t="inlineStr">
        <f aca="false">IF(COUNT('Math Scores'!$DO12:$FJ12)=0, "", (SUMIF('Math Scores'!$F$4:$MZ$4, V$4, 'Math Scores'!$F12:$MZ12)/(SUMIF('Math Scores'!$F$4:$MZ$4, V$4, 'Math Scores'!$F$2:$MZ$2))))</f>
        <is>
          <t/>
        </is>
      </c>
      <c r="W9" s="702" t="inlineStr">
        <f aca="false">IF(COUNT('Math Scores'!$DO12:$FJ12)=0, "", (SUMIF('Math Scores'!$F$4:$MZ$4, W$4, 'Math Scores'!$F12:$MZ12)/(SUMIF('Math Scores'!$F$4:$MZ$4, W$4, 'Math Scores'!$F$2:$MZ$2))))</f>
        <is>
          <t/>
        </is>
      </c>
      <c r="X9" s="702" t="inlineStr">
        <f aca="false">IF(COUNT('Math Scores'!$DO12:$FJ12)=0, "", (SUMIF('Math Scores'!$F$4:$MZ$4, X$4, 'Math Scores'!$F12:$MZ12)/(SUMIF('Math Scores'!$F$4:$MZ$4, X$4, 'Math Scores'!$F$2:$MZ$2))))</f>
        <is>
          <t/>
        </is>
      </c>
      <c r="Y9" s="702" t="inlineStr">
        <f aca="false">IF(COUNT('Math Scores'!$DO12:$FJ12)=0, "", (SUMIF('Math Scores'!$F$4:$MZ$4, Y$4, 'Math Scores'!$F12:$MZ12)/(SUMIF('Math Scores'!$F$4:$MZ$4, Y$4, 'Math Scores'!$F$2:$MZ$2))))</f>
        <is>
          <t/>
        </is>
      </c>
      <c r="Z9" s="702" t="inlineStr">
        <f aca="false">IF(COUNT('Math Scores'!$FK12:$HI12)=0, "", (SUMIF('Math Scores'!$F$4:$MZ$4, Z$4, 'Math Scores'!$F12:$MZ12)/(SUMIF('Math Scores'!$F$4:$MZ$4, Z$4, 'Math Scores'!$F$2:$MZ$2))))</f>
        <is>
          <t/>
        </is>
      </c>
      <c r="AA9" s="702" t="inlineStr">
        <f aca="false">IF(COUNT('Math Scores'!$FK12:$HI12)=0, "", (SUMIF('Math Scores'!$F$4:$MZ$4, AA$4, 'Math Scores'!$F12:$MZ12)/(SUMIF('Math Scores'!$F$4:$MZ$4, AA$4, 'Math Scores'!$F$2:$MZ$2))))</f>
        <is>
          <t/>
        </is>
      </c>
      <c r="AB9" s="702" t="inlineStr">
        <f aca="false">IF(COUNT('Math Scores'!$FK12:$HI12)=0, "", (SUMIF('Math Scores'!$F$4:$MZ$4, AB$4, 'Math Scores'!$F12:$MZ12)/(SUMIF('Math Scores'!$F$4:$MZ$4, AB$4, 'Math Scores'!$F$2:$MZ$2))))</f>
        <is>
          <t/>
        </is>
      </c>
      <c r="AC9" s="702" t="inlineStr">
        <f aca="false">IF(COUNT('Math Scores'!$FK12:$HI12)=0, "", (SUMIF('Math Scores'!$F$4:$MZ$4, AC$4, 'Math Scores'!$F12:$MZ12)/(SUMIF('Math Scores'!$F$4:$MZ$4, AC$4, 'Math Scores'!$F$2:$MZ$2))))</f>
        <is>
          <t/>
        </is>
      </c>
      <c r="AD9" s="702" t="inlineStr">
        <f aca="false">IF(COUNT('Math Scores'!$HJ12:$IG12)=0, "", (SUMIF('Math Scores'!$HJ$4:$IU$4, AD$4, 'Math Scores'!$HJ12:$IU12)/(SUMIF('Math Scores'!$HJ$4:$IU$4, AD$4, 'Math Scores'!$HJ$2:$IU$2))))</f>
        <is>
          <t/>
        </is>
      </c>
      <c r="AE9" s="702" t="inlineStr">
        <f aca="false">IF(COUNT('Math Scores'!$HJ12:$IG12)=0, "", (SUMIF('Math Scores'!$HJ$4:$IU$4, AE$4, 'Math Scores'!$HJ12:$IU12)/(SUMIF('Math Scores'!$HJ$4:$IU$4, AE$4, 'Math Scores'!$HJ$2:$IU$2))))</f>
        <is>
          <t/>
        </is>
      </c>
      <c r="AF9" s="702" t="inlineStr">
        <f aca="false">IF(COUNT('Math Scores'!$HJ12:$IG12)=0, "", (SUMIF('Math Scores'!$HJ$4:$IU$4, AF$4, 'Math Scores'!$HJ12:$IU12)/(SUMIF('Math Scores'!$HJ$4:$IU$4, AF$4, 'Math Scores'!$HJ$2:$IU$2))))</f>
        <is>
          <t/>
        </is>
      </c>
      <c r="AG9" s="702" t="inlineStr">
        <f aca="false">IF(COUNT('Math Scores'!$HJ12:$IG12)=0, "", (SUMIF('Math Scores'!$HJ$4:$IU$4, AG$4, 'Math Scores'!$HJ12:$IU12)/(SUMIF('Math Scores'!$HJ$4:$IU$4, AG$4, 'Math Scores'!$HJ$2:$IU$2))))</f>
        <is>
          <t/>
        </is>
      </c>
      <c r="AH9" s="702" t="inlineStr">
        <f aca="false">IF(COUNT('Math Scores'!$IV12:$JL12)=0, "", (SUMIF('Math Scores'!$IH$4:$IU$4, AH$4, 'Math Scores'!$IH12:$IU12)/(SUMIF('Math Scores'!$IH$4:$IU$4, AH$4, 'Math Scores'!$IH$2:$IU$2))))</f>
        <is>
          <t/>
        </is>
      </c>
      <c r="AI9" s="702" t="inlineStr">
        <f aca="false">IF(COUNT('Math Scores'!$IV12:$JL12)=0, "", (SUMIF('Math Scores'!$IH$4:$IU$4, AI$4, 'Math Scores'!$IH12:$IU12)/(SUMIF('Math Scores'!$IH$4:$IU$4, AI$4, 'Math Scores'!$IH$2:$IU$2))))</f>
        <is>
          <t/>
        </is>
      </c>
      <c r="AJ9" s="702" t="inlineStr">
        <f aca="false">IF(COUNT('Math Scores'!$IV12:$JL12)=0, "", (SUMIF('Math Scores'!$IH$4:$IU$4, AJ$4, 'Math Scores'!$IH12:$IU12)/(SUMIF('Math Scores'!$IH$4:$IU$4, AJ$4, 'Math Scores'!$IH$2:$IU$2))))</f>
        <is>
          <t/>
        </is>
      </c>
      <c r="AK9" s="702" t="inlineStr">
        <f aca="false">IF(COUNT('Math Scores'!$JM12:$KG12)=0, "", (SUMIF('Math Scores'!$JM$4:$LA$4, X$4, 'Math Scores'!$JM12:$LA12)/(SUMIF('Math Scores'!$JM$4:$LA$4, X$4, 'Math Scores'!$JM$2:$LA$2))))</f>
        <is>
          <t/>
        </is>
      </c>
      <c r="AL9" s="702" t="inlineStr">
        <f aca="false">IF(COUNT('Math Scores'!$JM12:$KG12)=0, "", (SUMIF('Math Scores'!$JM$4:$LA$4, Y$4, 'Math Scores'!$JM12:$LA12)/(SUMIF('Math Scores'!$JM$4:$LA$4, Y$4, 'Math Scores'!$JM$2:$LA$2))))</f>
        <is>
          <t/>
        </is>
      </c>
      <c r="AM9" s="702" t="inlineStr">
        <f aca="false">IF(COUNT('Math Scores'!$JM12:$KG12)=0, "", (SUMIF('Math Scores'!$JM$4:$LA$4, Z$4, 'Math Scores'!$JM12:$LA12)/(SUMIF('Math Scores'!$JM$4:$LA$4, Z$4, 'Math Scores'!$JM$2:$LA$2))))</f>
        <is>
          <t/>
        </is>
      </c>
      <c r="AN9" s="702" t="inlineStr">
        <f aca="false">IF(COUNT('Math Scores'!$JM12:$KG12)=0, "", (SUMIF('Math Scores'!$JM$4:$LA$4, AA$4, 'Math Scores'!$JM12:$LA12)/(SUMIF('Math Scores'!$JM$4:$LA$4, AA$4, 'Math Scores'!$JM$2:$LA$2))))</f>
        <is>
          <t/>
        </is>
      </c>
      <c r="AO9" s="702" t="inlineStr">
        <f aca="false">IF(COUNT('Math Scores'!$JM12:$KG12)=0, "", (SUMIF('Math Scores'!$JM$4:$LA$4, AB$4, 'Math Scores'!$JM12:$LA12)/(SUMIF('Math Scores'!$JM$4:$LA$4, AB$4, 'Math Scores'!$JM$2:$LA$2))))</f>
        <is>
          <t/>
        </is>
      </c>
      <c r="AP9" s="702" t="inlineStr">
        <f aca="false">IF(COUNT('Math Scores'!$LB12:$LR12)=0, "", (SUMIF('Math Scores'!$KH$4:$LA$4, AP$4, 'Math Scores'!$KH12:$LA12)/(SUMIF('Math Scores'!$KH$4:$LA$4, AP$4, 'Math Scores'!$KH$2:$LA$2))))</f>
        <is>
          <t/>
        </is>
      </c>
      <c r="AQ9" s="702" t="inlineStr">
        <f aca="false">IF(COUNT('Math Scores'!$LB12:$LR12)=0, "", (SUMIF('Math Scores'!$KH$4:$LA$4, AQ$4, 'Math Scores'!$KH12:$LA12)/(SUMIF('Math Scores'!$KH$4:$LA$4, AQ$4, 'Math Scores'!$KH$2:$LA$2))))</f>
        <is>
          <t/>
        </is>
      </c>
    </row>
    <row r="10" customFormat="false" ht="12.75" hidden="false" customHeight="false" outlineLevel="0" collapsed="false">
      <c r="A10" s="315" t="n">
        <v>5</v>
      </c>
      <c r="B10" s="315" t="str">
        <f aca="false">'English Scores- Leveled papers'!B11</f>
        <v>D.Vanaja</v>
      </c>
      <c r="C10" s="360" t="inlineStr">
        <f aca="false">'Math Output by Standard'!E12</f>
        <is>
          <t/>
        </is>
      </c>
      <c r="D10" s="701" t="n">
        <f aca="false">'Math Scores'!D13</f>
        <v>0.55</v>
      </c>
      <c r="E10" s="702" t="inlineStr">
        <f aca="false">IF(COUNT('Math Scores'!$F13:$AM13)=0, "", (SUMIF('Math Scores'!$F$4:$AM$4, E$4, 'Math Scores'!$F13:$AM13)/(SUMIF('Math Scores'!$F$4:$AM$4, E$4, 'Math Scores'!$F$2:$AM$2))))</f>
        <is>
          <t/>
        </is>
      </c>
      <c r="F10" s="702" t="inlineStr">
        <f aca="false">IF(COUNT('Math Scores'!$F13:$AM13)=0, "", (SUMIF('Math Scores'!$F$4:$AM$4, F$4, 'Math Scores'!$F13:$AM13)/(SUMIF('Math Scores'!$F$4:$AM$4, F$4, 'Math Scores'!$F$2:$AM$2))))</f>
        <is>
          <t/>
        </is>
      </c>
      <c r="G10" s="702" t="inlineStr">
        <f aca="false">IF(COUNT('Math Scores'!$F13:$AM13)=0, "", (SUMIF('Math Scores'!$F$4:$AM$4, G$4, 'Math Scores'!$F13:$AM13)/(SUMIF('Math Scores'!$F$4:$AM$4, G$4, 'Math Scores'!$F$2:$AM$2))))</f>
        <is>
          <t/>
        </is>
      </c>
      <c r="H10" s="702" t="inlineStr">
        <f aca="false">IF(COUNT('Math Scores'!$F13:$AM13)=0, "", (SUMIF('Math Scores'!$F$4:$AM$4, H$4, 'Math Scores'!$F13:$AM13)/(SUMIF('Math Scores'!$F$4:$AM$4, H$4, 'Math Scores'!$F$2:$AM$2))))</f>
        <is>
          <t/>
        </is>
      </c>
      <c r="I10" s="702" t="inlineStr">
        <f aca="false">IF(COUNT('Math Scores'!$F13:$AM13)=0, "", (SUMIF('Math Scores'!$F$4:$AM$4, I$4, 'Math Scores'!$F13:$AM13)/(SUMIF('Math Scores'!$F$4:$AM$4, I$4, 'Math Scores'!$F$2:$AM$2))))</f>
        <is>
          <t/>
        </is>
      </c>
      <c r="J10" s="702" t="inlineStr">
        <f aca="false">IF(COUNT('Math Scores'!$F13:$AM13)=0, "", (SUMIF('Math Scores'!$F$4:$AM$4, J$4, 'Math Scores'!$F13:$AM13)/(SUMIF('Math Scores'!$F$4:$AM$4, J$4, 'Math Scores'!$F$2:$AM$2))))</f>
        <is>
          <t/>
        </is>
      </c>
      <c r="K10" s="702" t="inlineStr">
        <f aca="false">IF(COUNT('Math Scores'!$AN13:$BW13)=0, "", (SUMIF('Math Scores'!$AN$4:$BW$4, K$4, 'Math Scores'!$AN13:$BW13)/(SUMIF('Math Scores'!$AN$4:$BW$4, K$4, 'Math Scores'!$AN$2:$BW$2))))</f>
        <is>
          <t/>
        </is>
      </c>
      <c r="L10" s="702" t="inlineStr">
        <f aca="false">IF(COUNT('Math Scores'!$AN13:$BW13)=0, "", (SUMIF('Math Scores'!$AN$4:$BW$4, L$4, 'Math Scores'!$AN13:$BW13)/(SUMIF('Math Scores'!$AN$4:$BW$4, L$4, 'Math Scores'!$AN$2:$BW$2))))</f>
        <is>
          <t/>
        </is>
      </c>
      <c r="M10" s="702" t="inlineStr">
        <f aca="false">IF(COUNT('Math Scores'!$AN13:$BW13)=0, "", (SUMIF('Math Scores'!$AN$4:$BW$4, M$4, 'Math Scores'!$AN13:$BW13)/(SUMIF('Math Scores'!$AN$4:$BW$4, M$4, 'Math Scores'!$AN$2:$BW$2))))</f>
        <is>
          <t/>
        </is>
      </c>
      <c r="N10" s="702" t="inlineStr">
        <f aca="false">IF(COUNT('Math Scores'!$AN13:$BW13)=0, "", (SUMIF('Math Scores'!$AN$4:$BW$4, N$4, 'Math Scores'!$AN13:$BW13)/(SUMIF('Math Scores'!$AN$4:$BW$4, N$4, 'Math Scores'!$AN$2:$BW$2))))</f>
        <is>
          <t/>
        </is>
      </c>
      <c r="O10" s="702" t="inlineStr">
        <f aca="false">IF(COUNT('Math Scores'!$AN13:$BW13)=0, "", (SUMIF('Math Scores'!$AN$4:$BW$4, O$4, 'Math Scores'!$AN13:$BW13)/(SUMIF('Math Scores'!$AN$4:$BW$4, O$4, 'Math Scores'!$AN$2:$BW$2))))</f>
        <is>
          <t/>
        </is>
      </c>
      <c r="P10" s="702" t="n">
        <f aca="false">IF(COUNT('Math Scores'!$BX13:$DN13)=0, "", (SUMIF('Math Scores'!$F$4:$MZ$4, P$4, 'Math Scores'!$F13:$MZ13)/(SUMIF('Math Scores'!$F$4:$MZ$4, P$4, 'Math Scores'!$F$2:$MZ$2))))</f>
        <v>0.535714285714286</v>
      </c>
      <c r="Q10" s="702" t="n">
        <f aca="false">IF(COUNT('Math Scores'!$BX13:$DN13)=0, "", (SUMIF('Math Scores'!$F$4:$MZ$4, Q$4, 'Math Scores'!$F13:$MZ13)/(SUMIF('Math Scores'!$F$4:$MZ$4, Q$4, 'Math Scores'!$F$2:$MZ$2))))</f>
        <v>0.6</v>
      </c>
      <c r="R10" s="702" t="n">
        <f aca="false">IF(COUNT('Math Scores'!$BX13:$DN13)=0, "", (SUMIF('Math Scores'!$F$4:$MZ$4, R$4, 'Math Scores'!$F13:$MZ13)/(SUMIF('Math Scores'!$F$4:$MZ$4, R$4, 'Math Scores'!$F$2:$MZ$2))))</f>
        <v>0.538461538461538</v>
      </c>
      <c r="S10" s="702" t="n">
        <f aca="false">IF(COUNT('Math Scores'!$BX13:$DN13)=0, "", (SUMIF('Math Scores'!$F$4:$MZ$4, S$4, 'Math Scores'!$F13:$MZ13)/(SUMIF('Math Scores'!$F$4:$MZ$4, S$4, 'Math Scores'!$F$2:$MZ$2))))</f>
        <v>1</v>
      </c>
      <c r="T10" s="702" t="n">
        <f aca="false">IF(COUNT('Math Scores'!$BX13:$DN13)=0, "", (SUMIF('Math Scores'!$F$4:$MZ$4, T$4, 'Math Scores'!$F13:$MZ13)/(SUMIF('Math Scores'!$F$4:$MZ$4, T$4, 'Math Scores'!$F$2:$MZ$2))))</f>
        <v>0.5</v>
      </c>
      <c r="U10" s="702" t="inlineStr">
        <f aca="false">IF(COUNT('Math Scores'!$DO13:$FJ13)=0, "", (SUMIF('Math Scores'!$F$4:$MZ$4, U$4, 'Math Scores'!$F13:$MZ13)/(SUMIF('Math Scores'!$F$4:$MZ$4, U$4, 'Math Scores'!$F$2:$MZ$2))))</f>
        <is>
          <t/>
        </is>
      </c>
      <c r="V10" s="702" t="inlineStr">
        <f aca="false">IF(COUNT('Math Scores'!$DO13:$FJ13)=0, "", (SUMIF('Math Scores'!$F$4:$MZ$4, V$4, 'Math Scores'!$F13:$MZ13)/(SUMIF('Math Scores'!$F$4:$MZ$4, V$4, 'Math Scores'!$F$2:$MZ$2))))</f>
        <is>
          <t/>
        </is>
      </c>
      <c r="W10" s="702" t="inlineStr">
        <f aca="false">IF(COUNT('Math Scores'!$DO13:$FJ13)=0, "", (SUMIF('Math Scores'!$F$4:$MZ$4, W$4, 'Math Scores'!$F13:$MZ13)/(SUMIF('Math Scores'!$F$4:$MZ$4, W$4, 'Math Scores'!$F$2:$MZ$2))))</f>
        <is>
          <t/>
        </is>
      </c>
      <c r="X10" s="702" t="inlineStr">
        <f aca="false">IF(COUNT('Math Scores'!$DO13:$FJ13)=0, "", (SUMIF('Math Scores'!$F$4:$MZ$4, X$4, 'Math Scores'!$F13:$MZ13)/(SUMIF('Math Scores'!$F$4:$MZ$4, X$4, 'Math Scores'!$F$2:$MZ$2))))</f>
        <is>
          <t/>
        </is>
      </c>
      <c r="Y10" s="702" t="inlineStr">
        <f aca="false">IF(COUNT('Math Scores'!$DO13:$FJ13)=0, "", (SUMIF('Math Scores'!$F$4:$MZ$4, Y$4, 'Math Scores'!$F13:$MZ13)/(SUMIF('Math Scores'!$F$4:$MZ$4, Y$4, 'Math Scores'!$F$2:$MZ$2))))</f>
        <is>
          <t/>
        </is>
      </c>
      <c r="Z10" s="702" t="inlineStr">
        <f aca="false">IF(COUNT('Math Scores'!$FK13:$HI13)=0, "", (SUMIF('Math Scores'!$F$4:$MZ$4, Z$4, 'Math Scores'!$F13:$MZ13)/(SUMIF('Math Scores'!$F$4:$MZ$4, Z$4, 'Math Scores'!$F$2:$MZ$2))))</f>
        <is>
          <t/>
        </is>
      </c>
      <c r="AA10" s="702" t="inlineStr">
        <f aca="false">IF(COUNT('Math Scores'!$FK13:$HI13)=0, "", (SUMIF('Math Scores'!$F$4:$MZ$4, AA$4, 'Math Scores'!$F13:$MZ13)/(SUMIF('Math Scores'!$F$4:$MZ$4, AA$4, 'Math Scores'!$F$2:$MZ$2))))</f>
        <is>
          <t/>
        </is>
      </c>
      <c r="AB10" s="702" t="inlineStr">
        <f aca="false">IF(COUNT('Math Scores'!$FK13:$HI13)=0, "", (SUMIF('Math Scores'!$F$4:$MZ$4, AB$4, 'Math Scores'!$F13:$MZ13)/(SUMIF('Math Scores'!$F$4:$MZ$4, AB$4, 'Math Scores'!$F$2:$MZ$2))))</f>
        <is>
          <t/>
        </is>
      </c>
      <c r="AC10" s="702" t="inlineStr">
        <f aca="false">IF(COUNT('Math Scores'!$FK13:$HI13)=0, "", (SUMIF('Math Scores'!$F$4:$MZ$4, AC$4, 'Math Scores'!$F13:$MZ13)/(SUMIF('Math Scores'!$F$4:$MZ$4, AC$4, 'Math Scores'!$F$2:$MZ$2))))</f>
        <is>
          <t/>
        </is>
      </c>
      <c r="AD10" s="702" t="inlineStr">
        <f aca="false">IF(COUNT('Math Scores'!$HJ13:$IG13)=0, "", (SUMIF('Math Scores'!$HJ$4:$IU$4, AD$4, 'Math Scores'!$HJ13:$IU13)/(SUMIF('Math Scores'!$HJ$4:$IU$4, AD$4, 'Math Scores'!$HJ$2:$IU$2))))</f>
        <is>
          <t/>
        </is>
      </c>
      <c r="AE10" s="702" t="inlineStr">
        <f aca="false">IF(COUNT('Math Scores'!$HJ13:$IG13)=0, "", (SUMIF('Math Scores'!$HJ$4:$IU$4, AE$4, 'Math Scores'!$HJ13:$IU13)/(SUMIF('Math Scores'!$HJ$4:$IU$4, AE$4, 'Math Scores'!$HJ$2:$IU$2))))</f>
        <is>
          <t/>
        </is>
      </c>
      <c r="AF10" s="702" t="inlineStr">
        <f aca="false">IF(COUNT('Math Scores'!$HJ13:$IG13)=0, "", (SUMIF('Math Scores'!$HJ$4:$IU$4, AF$4, 'Math Scores'!$HJ13:$IU13)/(SUMIF('Math Scores'!$HJ$4:$IU$4, AF$4, 'Math Scores'!$HJ$2:$IU$2))))</f>
        <is>
          <t/>
        </is>
      </c>
      <c r="AG10" s="702" t="inlineStr">
        <f aca="false">IF(COUNT('Math Scores'!$HJ13:$IG13)=0, "", (SUMIF('Math Scores'!$HJ$4:$IU$4, AG$4, 'Math Scores'!$HJ13:$IU13)/(SUMIF('Math Scores'!$HJ$4:$IU$4, AG$4, 'Math Scores'!$HJ$2:$IU$2))))</f>
        <is>
          <t/>
        </is>
      </c>
      <c r="AH10" s="702" t="inlineStr">
        <f aca="false">IF(COUNT('Math Scores'!$IV13:$JL13)=0, "", (SUMIF('Math Scores'!$IH$4:$IU$4, AH$4, 'Math Scores'!$IH13:$IU13)/(SUMIF('Math Scores'!$IH$4:$IU$4, AH$4, 'Math Scores'!$IH$2:$IU$2))))</f>
        <is>
          <t/>
        </is>
      </c>
      <c r="AI10" s="702" t="inlineStr">
        <f aca="false">IF(COUNT('Math Scores'!$IV13:$JL13)=0, "", (SUMIF('Math Scores'!$IH$4:$IU$4, AI$4, 'Math Scores'!$IH13:$IU13)/(SUMIF('Math Scores'!$IH$4:$IU$4, AI$4, 'Math Scores'!$IH$2:$IU$2))))</f>
        <is>
          <t/>
        </is>
      </c>
      <c r="AJ10" s="702" t="inlineStr">
        <f aca="false">IF(COUNT('Math Scores'!$IV13:$JL13)=0, "", (SUMIF('Math Scores'!$IH$4:$IU$4, AJ$4, 'Math Scores'!$IH13:$IU13)/(SUMIF('Math Scores'!$IH$4:$IU$4, AJ$4, 'Math Scores'!$IH$2:$IU$2))))</f>
        <is>
          <t/>
        </is>
      </c>
      <c r="AK10" s="702" t="inlineStr">
        <f aca="false">IF(COUNT('Math Scores'!$JM13:$KG13)=0, "", (SUMIF('Math Scores'!$JM$4:$LA$4, X$4, 'Math Scores'!$JM13:$LA13)/(SUMIF('Math Scores'!$JM$4:$LA$4, X$4, 'Math Scores'!$JM$2:$LA$2))))</f>
        <is>
          <t/>
        </is>
      </c>
      <c r="AL10" s="702" t="inlineStr">
        <f aca="false">IF(COUNT('Math Scores'!$JM13:$KG13)=0, "", (SUMIF('Math Scores'!$JM$4:$LA$4, Y$4, 'Math Scores'!$JM13:$LA13)/(SUMIF('Math Scores'!$JM$4:$LA$4, Y$4, 'Math Scores'!$JM$2:$LA$2))))</f>
        <is>
          <t/>
        </is>
      </c>
      <c r="AM10" s="702" t="inlineStr">
        <f aca="false">IF(COUNT('Math Scores'!$JM13:$KG13)=0, "", (SUMIF('Math Scores'!$JM$4:$LA$4, Z$4, 'Math Scores'!$JM13:$LA13)/(SUMIF('Math Scores'!$JM$4:$LA$4, Z$4, 'Math Scores'!$JM$2:$LA$2))))</f>
        <is>
          <t/>
        </is>
      </c>
      <c r="AN10" s="702" t="inlineStr">
        <f aca="false">IF(COUNT('Math Scores'!$JM13:$KG13)=0, "", (SUMIF('Math Scores'!$JM$4:$LA$4, AA$4, 'Math Scores'!$JM13:$LA13)/(SUMIF('Math Scores'!$JM$4:$LA$4, AA$4, 'Math Scores'!$JM$2:$LA$2))))</f>
        <is>
          <t/>
        </is>
      </c>
      <c r="AO10" s="702" t="inlineStr">
        <f aca="false">IF(COUNT('Math Scores'!$JM13:$KG13)=0, "", (SUMIF('Math Scores'!$JM$4:$LA$4, AB$4, 'Math Scores'!$JM13:$LA13)/(SUMIF('Math Scores'!$JM$4:$LA$4, AB$4, 'Math Scores'!$JM$2:$LA$2))))</f>
        <is>
          <t/>
        </is>
      </c>
      <c r="AP10" s="702" t="inlineStr">
        <f aca="false">IF(COUNT('Math Scores'!$LB13:$LR13)=0, "", (SUMIF('Math Scores'!$KH$4:$LA$4, AP$4, 'Math Scores'!$KH13:$LA13)/(SUMIF('Math Scores'!$KH$4:$LA$4, AP$4, 'Math Scores'!$KH$2:$LA$2))))</f>
        <is>
          <t/>
        </is>
      </c>
      <c r="AQ10" s="702" t="inlineStr">
        <f aca="false">IF(COUNT('Math Scores'!$LB13:$LR13)=0, "", (SUMIF('Math Scores'!$KH$4:$LA$4, AQ$4, 'Math Scores'!$KH13:$LA13)/(SUMIF('Math Scores'!$KH$4:$LA$4, AQ$4, 'Math Scores'!$KH$2:$LA$2))))</f>
        <is>
          <t/>
        </is>
      </c>
    </row>
    <row r="11" customFormat="false" ht="12.75" hidden="false" customHeight="false" outlineLevel="0" collapsed="false">
      <c r="A11" s="315" t="n">
        <v>6</v>
      </c>
      <c r="B11" s="315" t="str">
        <f aca="false">'English Scores- Leveled papers'!B12</f>
        <v>G.Devika</v>
      </c>
      <c r="C11" s="360" t="inlineStr">
        <f aca="false">'Math Output by Standard'!E13</f>
        <is>
          <t/>
        </is>
      </c>
      <c r="D11" s="701" t="n">
        <f aca="false">'Math Scores'!D14</f>
        <v>0.63</v>
      </c>
      <c r="E11" s="702" t="inlineStr">
        <f aca="false">IF(COUNT('Math Scores'!$F14:$AM14)=0, "", (SUMIF('Math Scores'!$F$4:$AM$4, E$4, 'Math Scores'!$F14:$AM14)/(SUMIF('Math Scores'!$F$4:$AM$4, E$4, 'Math Scores'!$F$2:$AM$2))))</f>
        <is>
          <t/>
        </is>
      </c>
      <c r="F11" s="702" t="inlineStr">
        <f aca="false">IF(COUNT('Math Scores'!$F14:$AM14)=0, "", (SUMIF('Math Scores'!$F$4:$AM$4, F$4, 'Math Scores'!$F14:$AM14)/(SUMIF('Math Scores'!$F$4:$AM$4, F$4, 'Math Scores'!$F$2:$AM$2))))</f>
        <is>
          <t/>
        </is>
      </c>
      <c r="G11" s="702" t="inlineStr">
        <f aca="false">IF(COUNT('Math Scores'!$F14:$AM14)=0, "", (SUMIF('Math Scores'!$F$4:$AM$4, G$4, 'Math Scores'!$F14:$AM14)/(SUMIF('Math Scores'!$F$4:$AM$4, G$4, 'Math Scores'!$F$2:$AM$2))))</f>
        <is>
          <t/>
        </is>
      </c>
      <c r="H11" s="702" t="inlineStr">
        <f aca="false">IF(COUNT('Math Scores'!$F14:$AM14)=0, "", (SUMIF('Math Scores'!$F$4:$AM$4, H$4, 'Math Scores'!$F14:$AM14)/(SUMIF('Math Scores'!$F$4:$AM$4, H$4, 'Math Scores'!$F$2:$AM$2))))</f>
        <is>
          <t/>
        </is>
      </c>
      <c r="I11" s="702" t="inlineStr">
        <f aca="false">IF(COUNT('Math Scores'!$F14:$AM14)=0, "", (SUMIF('Math Scores'!$F$4:$AM$4, I$4, 'Math Scores'!$F14:$AM14)/(SUMIF('Math Scores'!$F$4:$AM$4, I$4, 'Math Scores'!$F$2:$AM$2))))</f>
        <is>
          <t/>
        </is>
      </c>
      <c r="J11" s="702" t="inlineStr">
        <f aca="false">IF(COUNT('Math Scores'!$F14:$AM14)=0, "", (SUMIF('Math Scores'!$F$4:$AM$4, J$4, 'Math Scores'!$F14:$AM14)/(SUMIF('Math Scores'!$F$4:$AM$4, J$4, 'Math Scores'!$F$2:$AM$2))))</f>
        <is>
          <t/>
        </is>
      </c>
      <c r="K11" s="702" t="inlineStr">
        <f aca="false">IF(COUNT('Math Scores'!$AN14:$BW14)=0, "", (SUMIF('Math Scores'!$AN$4:$BW$4, K$4, 'Math Scores'!$AN14:$BW14)/(SUMIF('Math Scores'!$AN$4:$BW$4, K$4, 'Math Scores'!$AN$2:$BW$2))))</f>
        <is>
          <t/>
        </is>
      </c>
      <c r="L11" s="702" t="inlineStr">
        <f aca="false">IF(COUNT('Math Scores'!$AN14:$BW14)=0, "", (SUMIF('Math Scores'!$AN$4:$BW$4, L$4, 'Math Scores'!$AN14:$BW14)/(SUMIF('Math Scores'!$AN$4:$BW$4, L$4, 'Math Scores'!$AN$2:$BW$2))))</f>
        <is>
          <t/>
        </is>
      </c>
      <c r="M11" s="702" t="inlineStr">
        <f aca="false">IF(COUNT('Math Scores'!$AN14:$BW14)=0, "", (SUMIF('Math Scores'!$AN$4:$BW$4, M$4, 'Math Scores'!$AN14:$BW14)/(SUMIF('Math Scores'!$AN$4:$BW$4, M$4, 'Math Scores'!$AN$2:$BW$2))))</f>
        <is>
          <t/>
        </is>
      </c>
      <c r="N11" s="702" t="inlineStr">
        <f aca="false">IF(COUNT('Math Scores'!$AN14:$BW14)=0, "", (SUMIF('Math Scores'!$AN$4:$BW$4, N$4, 'Math Scores'!$AN14:$BW14)/(SUMIF('Math Scores'!$AN$4:$BW$4, N$4, 'Math Scores'!$AN$2:$BW$2))))</f>
        <is>
          <t/>
        </is>
      </c>
      <c r="O11" s="702" t="inlineStr">
        <f aca="false">IF(COUNT('Math Scores'!$AN14:$BW14)=0, "", (SUMIF('Math Scores'!$AN$4:$BW$4, O$4, 'Math Scores'!$AN14:$BW14)/(SUMIF('Math Scores'!$AN$4:$BW$4, O$4, 'Math Scores'!$AN$2:$BW$2))))</f>
        <is>
          <t/>
        </is>
      </c>
      <c r="P11" s="702" t="n">
        <f aca="false">IF(COUNT('Math Scores'!$BX14:$DN14)=0, "", (SUMIF('Math Scores'!$F$4:$MZ$4, P$4, 'Math Scores'!$F14:$MZ14)/(SUMIF('Math Scores'!$F$4:$MZ$4, P$4, 'Math Scores'!$F$2:$MZ$2))))</f>
        <v>0.571428571428571</v>
      </c>
      <c r="Q11" s="702" t="n">
        <f aca="false">IF(COUNT('Math Scores'!$BX14:$DN14)=0, "", (SUMIF('Math Scores'!$F$4:$MZ$4, Q$4, 'Math Scores'!$F14:$MZ14)/(SUMIF('Math Scores'!$F$4:$MZ$4, Q$4, 'Math Scores'!$F$2:$MZ$2))))</f>
        <v>0.85</v>
      </c>
      <c r="R11" s="702" t="n">
        <f aca="false">IF(COUNT('Math Scores'!$BX14:$DN14)=0, "", (SUMIF('Math Scores'!$F$4:$MZ$4, R$4, 'Math Scores'!$F14:$MZ14)/(SUMIF('Math Scores'!$F$4:$MZ$4, R$4, 'Math Scores'!$F$2:$MZ$2))))</f>
        <v>0.538461538461538</v>
      </c>
      <c r="S11" s="702" t="n">
        <f aca="false">IF(COUNT('Math Scores'!$BX14:$DN14)=0, "", (SUMIF('Math Scores'!$F$4:$MZ$4, S$4, 'Math Scores'!$F14:$MZ14)/(SUMIF('Math Scores'!$F$4:$MZ$4, S$4, 'Math Scores'!$F$2:$MZ$2))))</f>
        <v>0</v>
      </c>
      <c r="T11" s="702" t="n">
        <f aca="false">IF(COUNT('Math Scores'!$BX14:$DN14)=0, "", (SUMIF('Math Scores'!$F$4:$MZ$4, T$4, 'Math Scores'!$F14:$MZ14)/(SUMIF('Math Scores'!$F$4:$MZ$4, T$4, 'Math Scores'!$F$2:$MZ$2))))</f>
        <v>0.666666666666667</v>
      </c>
      <c r="U11" s="702" t="inlineStr">
        <f aca="false">IF(COUNT('Math Scores'!$DO14:$FJ14)=0, "", (SUMIF('Math Scores'!$F$4:$MZ$4, U$4, 'Math Scores'!$F14:$MZ14)/(SUMIF('Math Scores'!$F$4:$MZ$4, U$4, 'Math Scores'!$F$2:$MZ$2))))</f>
        <is>
          <t/>
        </is>
      </c>
      <c r="V11" s="702" t="inlineStr">
        <f aca="false">IF(COUNT('Math Scores'!$DO14:$FJ14)=0, "", (SUMIF('Math Scores'!$F$4:$MZ$4, V$4, 'Math Scores'!$F14:$MZ14)/(SUMIF('Math Scores'!$F$4:$MZ$4, V$4, 'Math Scores'!$F$2:$MZ$2))))</f>
        <is>
          <t/>
        </is>
      </c>
      <c r="W11" s="702" t="inlineStr">
        <f aca="false">IF(COUNT('Math Scores'!$DO14:$FJ14)=0, "", (SUMIF('Math Scores'!$F$4:$MZ$4, W$4, 'Math Scores'!$F14:$MZ14)/(SUMIF('Math Scores'!$F$4:$MZ$4, W$4, 'Math Scores'!$F$2:$MZ$2))))</f>
        <is>
          <t/>
        </is>
      </c>
      <c r="X11" s="702" t="inlineStr">
        <f aca="false">IF(COUNT('Math Scores'!$DO14:$FJ14)=0, "", (SUMIF('Math Scores'!$F$4:$MZ$4, X$4, 'Math Scores'!$F14:$MZ14)/(SUMIF('Math Scores'!$F$4:$MZ$4, X$4, 'Math Scores'!$F$2:$MZ$2))))</f>
        <is>
          <t/>
        </is>
      </c>
      <c r="Y11" s="702" t="inlineStr">
        <f aca="false">IF(COUNT('Math Scores'!$DO14:$FJ14)=0, "", (SUMIF('Math Scores'!$F$4:$MZ$4, Y$4, 'Math Scores'!$F14:$MZ14)/(SUMIF('Math Scores'!$F$4:$MZ$4, Y$4, 'Math Scores'!$F$2:$MZ$2))))</f>
        <is>
          <t/>
        </is>
      </c>
      <c r="Z11" s="702" t="inlineStr">
        <f aca="false">IF(COUNT('Math Scores'!$FK14:$HI14)=0, "", (SUMIF('Math Scores'!$F$4:$MZ$4, Z$4, 'Math Scores'!$F14:$MZ14)/(SUMIF('Math Scores'!$F$4:$MZ$4, Z$4, 'Math Scores'!$F$2:$MZ$2))))</f>
        <is>
          <t/>
        </is>
      </c>
      <c r="AA11" s="702" t="inlineStr">
        <f aca="false">IF(COUNT('Math Scores'!$FK14:$HI14)=0, "", (SUMIF('Math Scores'!$F$4:$MZ$4, AA$4, 'Math Scores'!$F14:$MZ14)/(SUMIF('Math Scores'!$F$4:$MZ$4, AA$4, 'Math Scores'!$F$2:$MZ$2))))</f>
        <is>
          <t/>
        </is>
      </c>
      <c r="AB11" s="702" t="inlineStr">
        <f aca="false">IF(COUNT('Math Scores'!$FK14:$HI14)=0, "", (SUMIF('Math Scores'!$F$4:$MZ$4, AB$4, 'Math Scores'!$F14:$MZ14)/(SUMIF('Math Scores'!$F$4:$MZ$4, AB$4, 'Math Scores'!$F$2:$MZ$2))))</f>
        <is>
          <t/>
        </is>
      </c>
      <c r="AC11" s="702" t="inlineStr">
        <f aca="false">IF(COUNT('Math Scores'!$FK14:$HI14)=0, "", (SUMIF('Math Scores'!$F$4:$MZ$4, AC$4, 'Math Scores'!$F14:$MZ14)/(SUMIF('Math Scores'!$F$4:$MZ$4, AC$4, 'Math Scores'!$F$2:$MZ$2))))</f>
        <is>
          <t/>
        </is>
      </c>
      <c r="AD11" s="702" t="inlineStr">
        <f aca="false">IF(COUNT('Math Scores'!$HJ14:$IG14)=0, "", (SUMIF('Math Scores'!$HJ$4:$IU$4, AD$4, 'Math Scores'!$HJ14:$IU14)/(SUMIF('Math Scores'!$HJ$4:$IU$4, AD$4, 'Math Scores'!$HJ$2:$IU$2))))</f>
        <is>
          <t/>
        </is>
      </c>
      <c r="AE11" s="702" t="inlineStr">
        <f aca="false">IF(COUNT('Math Scores'!$HJ14:$IG14)=0, "", (SUMIF('Math Scores'!$HJ$4:$IU$4, AE$4, 'Math Scores'!$HJ14:$IU14)/(SUMIF('Math Scores'!$HJ$4:$IU$4, AE$4, 'Math Scores'!$HJ$2:$IU$2))))</f>
        <is>
          <t/>
        </is>
      </c>
      <c r="AF11" s="702" t="inlineStr">
        <f aca="false">IF(COUNT('Math Scores'!$HJ14:$IG14)=0, "", (SUMIF('Math Scores'!$HJ$4:$IU$4, AF$4, 'Math Scores'!$HJ14:$IU14)/(SUMIF('Math Scores'!$HJ$4:$IU$4, AF$4, 'Math Scores'!$HJ$2:$IU$2))))</f>
        <is>
          <t/>
        </is>
      </c>
      <c r="AG11" s="702" t="inlineStr">
        <f aca="false">IF(COUNT('Math Scores'!$HJ14:$IG14)=0, "", (SUMIF('Math Scores'!$HJ$4:$IU$4, AG$4, 'Math Scores'!$HJ14:$IU14)/(SUMIF('Math Scores'!$HJ$4:$IU$4, AG$4, 'Math Scores'!$HJ$2:$IU$2))))</f>
        <is>
          <t/>
        </is>
      </c>
      <c r="AH11" s="702" t="inlineStr">
        <f aca="false">IF(COUNT('Math Scores'!$IV14:$JL14)=0, "", (SUMIF('Math Scores'!$IH$4:$IU$4, AH$4, 'Math Scores'!$IH14:$IU14)/(SUMIF('Math Scores'!$IH$4:$IU$4, AH$4, 'Math Scores'!$IH$2:$IU$2))))</f>
        <is>
          <t/>
        </is>
      </c>
      <c r="AI11" s="702" t="inlineStr">
        <f aca="false">IF(COUNT('Math Scores'!$IV14:$JL14)=0, "", (SUMIF('Math Scores'!$IH$4:$IU$4, AI$4, 'Math Scores'!$IH14:$IU14)/(SUMIF('Math Scores'!$IH$4:$IU$4, AI$4, 'Math Scores'!$IH$2:$IU$2))))</f>
        <is>
          <t/>
        </is>
      </c>
      <c r="AJ11" s="702" t="inlineStr">
        <f aca="false">IF(COUNT('Math Scores'!$IV14:$JL14)=0, "", (SUMIF('Math Scores'!$IH$4:$IU$4, AJ$4, 'Math Scores'!$IH14:$IU14)/(SUMIF('Math Scores'!$IH$4:$IU$4, AJ$4, 'Math Scores'!$IH$2:$IU$2))))</f>
        <is>
          <t/>
        </is>
      </c>
      <c r="AK11" s="702" t="inlineStr">
        <f aca="false">IF(COUNT('Math Scores'!$JM14:$KG14)=0, "", (SUMIF('Math Scores'!$JM$4:$LA$4, X$4, 'Math Scores'!$JM14:$LA14)/(SUMIF('Math Scores'!$JM$4:$LA$4, X$4, 'Math Scores'!$JM$2:$LA$2))))</f>
        <is>
          <t/>
        </is>
      </c>
      <c r="AL11" s="702" t="inlineStr">
        <f aca="false">IF(COUNT('Math Scores'!$JM14:$KG14)=0, "", (SUMIF('Math Scores'!$JM$4:$LA$4, Y$4, 'Math Scores'!$JM14:$LA14)/(SUMIF('Math Scores'!$JM$4:$LA$4, Y$4, 'Math Scores'!$JM$2:$LA$2))))</f>
        <is>
          <t/>
        </is>
      </c>
      <c r="AM11" s="702" t="inlineStr">
        <f aca="false">IF(COUNT('Math Scores'!$JM14:$KG14)=0, "", (SUMIF('Math Scores'!$JM$4:$LA$4, Z$4, 'Math Scores'!$JM14:$LA14)/(SUMIF('Math Scores'!$JM$4:$LA$4, Z$4, 'Math Scores'!$JM$2:$LA$2))))</f>
        <is>
          <t/>
        </is>
      </c>
      <c r="AN11" s="702" t="inlineStr">
        <f aca="false">IF(COUNT('Math Scores'!$JM14:$KG14)=0, "", (SUMIF('Math Scores'!$JM$4:$LA$4, AA$4, 'Math Scores'!$JM14:$LA14)/(SUMIF('Math Scores'!$JM$4:$LA$4, AA$4, 'Math Scores'!$JM$2:$LA$2))))</f>
        <is>
          <t/>
        </is>
      </c>
      <c r="AO11" s="702" t="inlineStr">
        <f aca="false">IF(COUNT('Math Scores'!$JM14:$KG14)=0, "", (SUMIF('Math Scores'!$JM$4:$LA$4, AB$4, 'Math Scores'!$JM14:$LA14)/(SUMIF('Math Scores'!$JM$4:$LA$4, AB$4, 'Math Scores'!$JM$2:$LA$2))))</f>
        <is>
          <t/>
        </is>
      </c>
      <c r="AP11" s="702" t="inlineStr">
        <f aca="false">IF(COUNT('Math Scores'!$LB14:$LR14)=0, "", (SUMIF('Math Scores'!$KH$4:$LA$4, AP$4, 'Math Scores'!$KH14:$LA14)/(SUMIF('Math Scores'!$KH$4:$LA$4, AP$4, 'Math Scores'!$KH$2:$LA$2))))</f>
        <is>
          <t/>
        </is>
      </c>
      <c r="AQ11" s="702" t="inlineStr">
        <f aca="false">IF(COUNT('Math Scores'!$LB14:$LR14)=0, "", (SUMIF('Math Scores'!$KH$4:$LA$4, AQ$4, 'Math Scores'!$KH14:$LA14)/(SUMIF('Math Scores'!$KH$4:$LA$4, AQ$4, 'Math Scores'!$KH$2:$LA$2))))</f>
        <is>
          <t/>
        </is>
      </c>
    </row>
    <row r="12" customFormat="false" ht="12.75" hidden="false" customHeight="false" outlineLevel="0" collapsed="false">
      <c r="A12" s="315" t="n">
        <v>7</v>
      </c>
      <c r="B12" s="315" t="str">
        <f aca="false">'English Scores- Leveled papers'!B13</f>
        <v>G.Hemalatha</v>
      </c>
      <c r="C12" s="360" t="inlineStr">
        <f aca="false">'Math Output by Standard'!E14</f>
        <is>
          <t/>
        </is>
      </c>
      <c r="D12" s="701" t="n">
        <f aca="false">'Math Scores'!D15</f>
        <v>0.21</v>
      </c>
      <c r="E12" s="702" t="inlineStr">
        <f aca="false">IF(COUNT('Math Scores'!$F15:$AM15)=0, "", (SUMIF('Math Scores'!$F$4:$AM$4, E$4, 'Math Scores'!$F15:$AM15)/(SUMIF('Math Scores'!$F$4:$AM$4, E$4, 'Math Scores'!$F$2:$AM$2))))</f>
        <is>
          <t/>
        </is>
      </c>
      <c r="F12" s="702" t="inlineStr">
        <f aca="false">IF(COUNT('Math Scores'!$F15:$AM15)=0, "", (SUMIF('Math Scores'!$F$4:$AM$4, F$4, 'Math Scores'!$F15:$AM15)/(SUMIF('Math Scores'!$F$4:$AM$4, F$4, 'Math Scores'!$F$2:$AM$2))))</f>
        <is>
          <t/>
        </is>
      </c>
      <c r="G12" s="702" t="inlineStr">
        <f aca="false">IF(COUNT('Math Scores'!$F15:$AM15)=0, "", (SUMIF('Math Scores'!$F$4:$AM$4, G$4, 'Math Scores'!$F15:$AM15)/(SUMIF('Math Scores'!$F$4:$AM$4, G$4, 'Math Scores'!$F$2:$AM$2))))</f>
        <is>
          <t/>
        </is>
      </c>
      <c r="H12" s="702" t="inlineStr">
        <f aca="false">IF(COUNT('Math Scores'!$F15:$AM15)=0, "", (SUMIF('Math Scores'!$F$4:$AM$4, H$4, 'Math Scores'!$F15:$AM15)/(SUMIF('Math Scores'!$F$4:$AM$4, H$4, 'Math Scores'!$F$2:$AM$2))))</f>
        <is>
          <t/>
        </is>
      </c>
      <c r="I12" s="702" t="inlineStr">
        <f aca="false">IF(COUNT('Math Scores'!$F15:$AM15)=0, "", (SUMIF('Math Scores'!$F$4:$AM$4, I$4, 'Math Scores'!$F15:$AM15)/(SUMIF('Math Scores'!$F$4:$AM$4, I$4, 'Math Scores'!$F$2:$AM$2))))</f>
        <is>
          <t/>
        </is>
      </c>
      <c r="J12" s="702" t="inlineStr">
        <f aca="false">IF(COUNT('Math Scores'!$F15:$AM15)=0, "", (SUMIF('Math Scores'!$F$4:$AM$4, J$4, 'Math Scores'!$F15:$AM15)/(SUMIF('Math Scores'!$F$4:$AM$4, J$4, 'Math Scores'!$F$2:$AM$2))))</f>
        <is>
          <t/>
        </is>
      </c>
      <c r="K12" s="702" t="inlineStr">
        <f aca="false">IF(COUNT('Math Scores'!$AN15:$BW15)=0, "", (SUMIF('Math Scores'!$AN$4:$BW$4, K$4, 'Math Scores'!$AN15:$BW15)/(SUMIF('Math Scores'!$AN$4:$BW$4, K$4, 'Math Scores'!$AN$2:$BW$2))))</f>
        <is>
          <t/>
        </is>
      </c>
      <c r="L12" s="702" t="inlineStr">
        <f aca="false">IF(COUNT('Math Scores'!$AN15:$BW15)=0, "", (SUMIF('Math Scores'!$AN$4:$BW$4, L$4, 'Math Scores'!$AN15:$BW15)/(SUMIF('Math Scores'!$AN$4:$BW$4, L$4, 'Math Scores'!$AN$2:$BW$2))))</f>
        <is>
          <t/>
        </is>
      </c>
      <c r="M12" s="702" t="inlineStr">
        <f aca="false">IF(COUNT('Math Scores'!$AN15:$BW15)=0, "", (SUMIF('Math Scores'!$AN$4:$BW$4, M$4, 'Math Scores'!$AN15:$BW15)/(SUMIF('Math Scores'!$AN$4:$BW$4, M$4, 'Math Scores'!$AN$2:$BW$2))))</f>
        <is>
          <t/>
        </is>
      </c>
      <c r="N12" s="702" t="inlineStr">
        <f aca="false">IF(COUNT('Math Scores'!$AN15:$BW15)=0, "", (SUMIF('Math Scores'!$AN$4:$BW$4, N$4, 'Math Scores'!$AN15:$BW15)/(SUMIF('Math Scores'!$AN$4:$BW$4, N$4, 'Math Scores'!$AN$2:$BW$2))))</f>
        <is>
          <t/>
        </is>
      </c>
      <c r="O12" s="702" t="inlineStr">
        <f aca="false">IF(COUNT('Math Scores'!$AN15:$BW15)=0, "", (SUMIF('Math Scores'!$AN$4:$BW$4, O$4, 'Math Scores'!$AN15:$BW15)/(SUMIF('Math Scores'!$AN$4:$BW$4, O$4, 'Math Scores'!$AN$2:$BW$2))))</f>
        <is>
          <t/>
        </is>
      </c>
      <c r="P12" s="702" t="n">
        <f aca="false">IF(COUNT('Math Scores'!$BX15:$DN15)=0, "", (SUMIF('Math Scores'!$F$4:$MZ$4, P$4, 'Math Scores'!$F15:$MZ15)/(SUMIF('Math Scores'!$F$4:$MZ$4, P$4, 'Math Scores'!$F$2:$MZ$2))))</f>
        <v>0.0357142857142857</v>
      </c>
      <c r="Q12" s="702" t="n">
        <f aca="false">IF(COUNT('Math Scores'!$BX15:$DN15)=0, "", (SUMIF('Math Scores'!$F$4:$MZ$4, Q$4, 'Math Scores'!$F15:$MZ15)/(SUMIF('Math Scores'!$F$4:$MZ$4, Q$4, 'Math Scores'!$F$2:$MZ$2))))</f>
        <v>0.2</v>
      </c>
      <c r="R12" s="702" t="n">
        <f aca="false">IF(COUNT('Math Scores'!$BX15:$DN15)=0, "", (SUMIF('Math Scores'!$F$4:$MZ$4, R$4, 'Math Scores'!$F15:$MZ15)/(SUMIF('Math Scores'!$F$4:$MZ$4, R$4, 'Math Scores'!$F$2:$MZ$2))))</f>
        <v>0.384615384615385</v>
      </c>
      <c r="S12" s="702" t="n">
        <f aca="false">IF(COUNT('Math Scores'!$BX15:$DN15)=0, "", (SUMIF('Math Scores'!$F$4:$MZ$4, S$4, 'Math Scores'!$F15:$MZ15)/(SUMIF('Math Scores'!$F$4:$MZ$4, S$4, 'Math Scores'!$F$2:$MZ$2))))</f>
        <v>0</v>
      </c>
      <c r="T12" s="702" t="n">
        <f aca="false">IF(COUNT('Math Scores'!$BX15:$DN15)=0, "", (SUMIF('Math Scores'!$F$4:$MZ$4, T$4, 'Math Scores'!$F15:$MZ15)/(SUMIF('Math Scores'!$F$4:$MZ$4, T$4, 'Math Scores'!$F$2:$MZ$2))))</f>
        <v>0.25</v>
      </c>
      <c r="U12" s="702" t="inlineStr">
        <f aca="false">IF(COUNT('Math Scores'!$DO15:$FJ15)=0, "", (SUMIF('Math Scores'!$F$4:$MZ$4, U$4, 'Math Scores'!$F15:$MZ15)/(SUMIF('Math Scores'!$F$4:$MZ$4, U$4, 'Math Scores'!$F$2:$MZ$2))))</f>
        <is>
          <t/>
        </is>
      </c>
      <c r="V12" s="702" t="inlineStr">
        <f aca="false">IF(COUNT('Math Scores'!$DO15:$FJ15)=0, "", (SUMIF('Math Scores'!$F$4:$MZ$4, V$4, 'Math Scores'!$F15:$MZ15)/(SUMIF('Math Scores'!$F$4:$MZ$4, V$4, 'Math Scores'!$F$2:$MZ$2))))</f>
        <is>
          <t/>
        </is>
      </c>
      <c r="W12" s="702" t="inlineStr">
        <f aca="false">IF(COUNT('Math Scores'!$DO15:$FJ15)=0, "", (SUMIF('Math Scores'!$F$4:$MZ$4, W$4, 'Math Scores'!$F15:$MZ15)/(SUMIF('Math Scores'!$F$4:$MZ$4, W$4, 'Math Scores'!$F$2:$MZ$2))))</f>
        <is>
          <t/>
        </is>
      </c>
      <c r="X12" s="702" t="inlineStr">
        <f aca="false">IF(COUNT('Math Scores'!$DO15:$FJ15)=0, "", (SUMIF('Math Scores'!$F$4:$MZ$4, X$4, 'Math Scores'!$F15:$MZ15)/(SUMIF('Math Scores'!$F$4:$MZ$4, X$4, 'Math Scores'!$F$2:$MZ$2))))</f>
        <is>
          <t/>
        </is>
      </c>
      <c r="Y12" s="702" t="inlineStr">
        <f aca="false">IF(COUNT('Math Scores'!$DO15:$FJ15)=0, "", (SUMIF('Math Scores'!$F$4:$MZ$4, Y$4, 'Math Scores'!$F15:$MZ15)/(SUMIF('Math Scores'!$F$4:$MZ$4, Y$4, 'Math Scores'!$F$2:$MZ$2))))</f>
        <is>
          <t/>
        </is>
      </c>
      <c r="Z12" s="702" t="inlineStr">
        <f aca="false">IF(COUNT('Math Scores'!$FK15:$HI15)=0, "", (SUMIF('Math Scores'!$F$4:$MZ$4, Z$4, 'Math Scores'!$F15:$MZ15)/(SUMIF('Math Scores'!$F$4:$MZ$4, Z$4, 'Math Scores'!$F$2:$MZ$2))))</f>
        <is>
          <t/>
        </is>
      </c>
      <c r="AA12" s="702" t="inlineStr">
        <f aca="false">IF(COUNT('Math Scores'!$FK15:$HI15)=0, "", (SUMIF('Math Scores'!$F$4:$MZ$4, AA$4, 'Math Scores'!$F15:$MZ15)/(SUMIF('Math Scores'!$F$4:$MZ$4, AA$4, 'Math Scores'!$F$2:$MZ$2))))</f>
        <is>
          <t/>
        </is>
      </c>
      <c r="AB12" s="702" t="inlineStr">
        <f aca="false">IF(COUNT('Math Scores'!$FK15:$HI15)=0, "", (SUMIF('Math Scores'!$F$4:$MZ$4, AB$4, 'Math Scores'!$F15:$MZ15)/(SUMIF('Math Scores'!$F$4:$MZ$4, AB$4, 'Math Scores'!$F$2:$MZ$2))))</f>
        <is>
          <t/>
        </is>
      </c>
      <c r="AC12" s="702" t="inlineStr">
        <f aca="false">IF(COUNT('Math Scores'!$FK15:$HI15)=0, "", (SUMIF('Math Scores'!$F$4:$MZ$4, AC$4, 'Math Scores'!$F15:$MZ15)/(SUMIF('Math Scores'!$F$4:$MZ$4, AC$4, 'Math Scores'!$F$2:$MZ$2))))</f>
        <is>
          <t/>
        </is>
      </c>
      <c r="AD12" s="702" t="inlineStr">
        <f aca="false">IF(COUNT('Math Scores'!$HJ15:$IG15)=0, "", (SUMIF('Math Scores'!$HJ$4:$IU$4, AD$4, 'Math Scores'!$HJ15:$IU15)/(SUMIF('Math Scores'!$HJ$4:$IU$4, AD$4, 'Math Scores'!$HJ$2:$IU$2))))</f>
        <is>
          <t/>
        </is>
      </c>
      <c r="AE12" s="702" t="inlineStr">
        <f aca="false">IF(COUNT('Math Scores'!$HJ15:$IG15)=0, "", (SUMIF('Math Scores'!$HJ$4:$IU$4, AE$4, 'Math Scores'!$HJ15:$IU15)/(SUMIF('Math Scores'!$HJ$4:$IU$4, AE$4, 'Math Scores'!$HJ$2:$IU$2))))</f>
        <is>
          <t/>
        </is>
      </c>
      <c r="AF12" s="702" t="inlineStr">
        <f aca="false">IF(COUNT('Math Scores'!$HJ15:$IG15)=0, "", (SUMIF('Math Scores'!$HJ$4:$IU$4, AF$4, 'Math Scores'!$HJ15:$IU15)/(SUMIF('Math Scores'!$HJ$4:$IU$4, AF$4, 'Math Scores'!$HJ$2:$IU$2))))</f>
        <is>
          <t/>
        </is>
      </c>
      <c r="AG12" s="702" t="inlineStr">
        <f aca="false">IF(COUNT('Math Scores'!$HJ15:$IG15)=0, "", (SUMIF('Math Scores'!$HJ$4:$IU$4, AG$4, 'Math Scores'!$HJ15:$IU15)/(SUMIF('Math Scores'!$HJ$4:$IU$4, AG$4, 'Math Scores'!$HJ$2:$IU$2))))</f>
        <is>
          <t/>
        </is>
      </c>
      <c r="AH12" s="702" t="inlineStr">
        <f aca="false">IF(COUNT('Math Scores'!$IV15:$JL15)=0, "", (SUMIF('Math Scores'!$IH$4:$IU$4, AH$4, 'Math Scores'!$IH15:$IU15)/(SUMIF('Math Scores'!$IH$4:$IU$4, AH$4, 'Math Scores'!$IH$2:$IU$2))))</f>
        <is>
          <t/>
        </is>
      </c>
      <c r="AI12" s="702" t="inlineStr">
        <f aca="false">IF(COUNT('Math Scores'!$IV15:$JL15)=0, "", (SUMIF('Math Scores'!$IH$4:$IU$4, AI$4, 'Math Scores'!$IH15:$IU15)/(SUMIF('Math Scores'!$IH$4:$IU$4, AI$4, 'Math Scores'!$IH$2:$IU$2))))</f>
        <is>
          <t/>
        </is>
      </c>
      <c r="AJ12" s="702" t="inlineStr">
        <f aca="false">IF(COUNT('Math Scores'!$IV15:$JL15)=0, "", (SUMIF('Math Scores'!$IH$4:$IU$4, AJ$4, 'Math Scores'!$IH15:$IU15)/(SUMIF('Math Scores'!$IH$4:$IU$4, AJ$4, 'Math Scores'!$IH$2:$IU$2))))</f>
        <is>
          <t/>
        </is>
      </c>
      <c r="AK12" s="702" t="inlineStr">
        <f aca="false">IF(COUNT('Math Scores'!$JM15:$KG15)=0, "", (SUMIF('Math Scores'!$JM$4:$LA$4, X$4, 'Math Scores'!$JM15:$LA15)/(SUMIF('Math Scores'!$JM$4:$LA$4, X$4, 'Math Scores'!$JM$2:$LA$2))))</f>
        <is>
          <t/>
        </is>
      </c>
      <c r="AL12" s="702" t="inlineStr">
        <f aca="false">IF(COUNT('Math Scores'!$JM15:$KG15)=0, "", (SUMIF('Math Scores'!$JM$4:$LA$4, Y$4, 'Math Scores'!$JM15:$LA15)/(SUMIF('Math Scores'!$JM$4:$LA$4, Y$4, 'Math Scores'!$JM$2:$LA$2))))</f>
        <is>
          <t/>
        </is>
      </c>
      <c r="AM12" s="702" t="inlineStr">
        <f aca="false">IF(COUNT('Math Scores'!$JM15:$KG15)=0, "", (SUMIF('Math Scores'!$JM$4:$LA$4, Z$4, 'Math Scores'!$JM15:$LA15)/(SUMIF('Math Scores'!$JM$4:$LA$4, Z$4, 'Math Scores'!$JM$2:$LA$2))))</f>
        <is>
          <t/>
        </is>
      </c>
      <c r="AN12" s="702" t="inlineStr">
        <f aca="false">IF(COUNT('Math Scores'!$JM15:$KG15)=0, "", (SUMIF('Math Scores'!$JM$4:$LA$4, AA$4, 'Math Scores'!$JM15:$LA15)/(SUMIF('Math Scores'!$JM$4:$LA$4, AA$4, 'Math Scores'!$JM$2:$LA$2))))</f>
        <is>
          <t/>
        </is>
      </c>
      <c r="AO12" s="702" t="inlineStr">
        <f aca="false">IF(COUNT('Math Scores'!$JM15:$KG15)=0, "", (SUMIF('Math Scores'!$JM$4:$LA$4, AB$4, 'Math Scores'!$JM15:$LA15)/(SUMIF('Math Scores'!$JM$4:$LA$4, AB$4, 'Math Scores'!$JM$2:$LA$2))))</f>
        <is>
          <t/>
        </is>
      </c>
      <c r="AP12" s="702" t="inlineStr">
        <f aca="false">IF(COUNT('Math Scores'!$LB15:$LR15)=0, "", (SUMIF('Math Scores'!$KH$4:$LA$4, AP$4, 'Math Scores'!$KH15:$LA15)/(SUMIF('Math Scores'!$KH$4:$LA$4, AP$4, 'Math Scores'!$KH$2:$LA$2))))</f>
        <is>
          <t/>
        </is>
      </c>
      <c r="AQ12" s="702" t="inlineStr">
        <f aca="false">IF(COUNT('Math Scores'!$LB15:$LR15)=0, "", (SUMIF('Math Scores'!$KH$4:$LA$4, AQ$4, 'Math Scores'!$KH15:$LA15)/(SUMIF('Math Scores'!$KH$4:$LA$4, AQ$4, 'Math Scores'!$KH$2:$LA$2))))</f>
        <is>
          <t/>
        </is>
      </c>
    </row>
    <row r="13" customFormat="false" ht="12.75" hidden="false" customHeight="false" outlineLevel="0" collapsed="false">
      <c r="A13" s="315" t="n">
        <v>8</v>
      </c>
      <c r="B13" s="315" t="str">
        <f aca="false">'English Scores- Leveled papers'!B14</f>
        <v>G.Roopa</v>
      </c>
      <c r="C13" s="360" t="inlineStr">
        <f aca="false">'Math Output by Standard'!E15</f>
        <is>
          <t/>
        </is>
      </c>
      <c r="D13" s="701" t="n">
        <f aca="false">'Math Scores'!D16</f>
        <v>0.4</v>
      </c>
      <c r="E13" s="702" t="inlineStr">
        <f aca="false">IF(COUNT('Math Scores'!$F16:$AM16)=0, "", (SUMIF('Math Scores'!$F$4:$AM$4, E$4, 'Math Scores'!$F16:$AM16)/(SUMIF('Math Scores'!$F$4:$AM$4, E$4, 'Math Scores'!$F$2:$AM$2))))</f>
        <is>
          <t/>
        </is>
      </c>
      <c r="F13" s="702" t="inlineStr">
        <f aca="false">IF(COUNT('Math Scores'!$F16:$AM16)=0, "", (SUMIF('Math Scores'!$F$4:$AM$4, F$4, 'Math Scores'!$F16:$AM16)/(SUMIF('Math Scores'!$F$4:$AM$4, F$4, 'Math Scores'!$F$2:$AM$2))))</f>
        <is>
          <t/>
        </is>
      </c>
      <c r="G13" s="702" t="inlineStr">
        <f aca="false">IF(COUNT('Math Scores'!$F16:$AM16)=0, "", (SUMIF('Math Scores'!$F$4:$AM$4, G$4, 'Math Scores'!$F16:$AM16)/(SUMIF('Math Scores'!$F$4:$AM$4, G$4, 'Math Scores'!$F$2:$AM$2))))</f>
        <is>
          <t/>
        </is>
      </c>
      <c r="H13" s="702" t="inlineStr">
        <f aca="false">IF(COUNT('Math Scores'!$F16:$AM16)=0, "", (SUMIF('Math Scores'!$F$4:$AM$4, H$4, 'Math Scores'!$F16:$AM16)/(SUMIF('Math Scores'!$F$4:$AM$4, H$4, 'Math Scores'!$F$2:$AM$2))))</f>
        <is>
          <t/>
        </is>
      </c>
      <c r="I13" s="702" t="inlineStr">
        <f aca="false">IF(COUNT('Math Scores'!$F16:$AM16)=0, "", (SUMIF('Math Scores'!$F$4:$AM$4, I$4, 'Math Scores'!$F16:$AM16)/(SUMIF('Math Scores'!$F$4:$AM$4, I$4, 'Math Scores'!$F$2:$AM$2))))</f>
        <is>
          <t/>
        </is>
      </c>
      <c r="J13" s="702" t="inlineStr">
        <f aca="false">IF(COUNT('Math Scores'!$F16:$AM16)=0, "", (SUMIF('Math Scores'!$F$4:$AM$4, J$4, 'Math Scores'!$F16:$AM16)/(SUMIF('Math Scores'!$F$4:$AM$4, J$4, 'Math Scores'!$F$2:$AM$2))))</f>
        <is>
          <t/>
        </is>
      </c>
      <c r="K13" s="702" t="inlineStr">
        <f aca="false">IF(COUNT('Math Scores'!$AN16:$BW16)=0, "", (SUMIF('Math Scores'!$AN$4:$BW$4, K$4, 'Math Scores'!$AN16:$BW16)/(SUMIF('Math Scores'!$AN$4:$BW$4, K$4, 'Math Scores'!$AN$2:$BW$2))))</f>
        <is>
          <t/>
        </is>
      </c>
      <c r="L13" s="702" t="inlineStr">
        <f aca="false">IF(COUNT('Math Scores'!$AN16:$BW16)=0, "", (SUMIF('Math Scores'!$AN$4:$BW$4, L$4, 'Math Scores'!$AN16:$BW16)/(SUMIF('Math Scores'!$AN$4:$BW$4, L$4, 'Math Scores'!$AN$2:$BW$2))))</f>
        <is>
          <t/>
        </is>
      </c>
      <c r="M13" s="702" t="inlineStr">
        <f aca="false">IF(COUNT('Math Scores'!$AN16:$BW16)=0, "", (SUMIF('Math Scores'!$AN$4:$BW$4, M$4, 'Math Scores'!$AN16:$BW16)/(SUMIF('Math Scores'!$AN$4:$BW$4, M$4, 'Math Scores'!$AN$2:$BW$2))))</f>
        <is>
          <t/>
        </is>
      </c>
      <c r="N13" s="702" t="inlineStr">
        <f aca="false">IF(COUNT('Math Scores'!$AN16:$BW16)=0, "", (SUMIF('Math Scores'!$AN$4:$BW$4, N$4, 'Math Scores'!$AN16:$BW16)/(SUMIF('Math Scores'!$AN$4:$BW$4, N$4, 'Math Scores'!$AN$2:$BW$2))))</f>
        <is>
          <t/>
        </is>
      </c>
      <c r="O13" s="702" t="inlineStr">
        <f aca="false">IF(COUNT('Math Scores'!$AN16:$BW16)=0, "", (SUMIF('Math Scores'!$AN$4:$BW$4, O$4, 'Math Scores'!$AN16:$BW16)/(SUMIF('Math Scores'!$AN$4:$BW$4, O$4, 'Math Scores'!$AN$2:$BW$2))))</f>
        <is>
          <t/>
        </is>
      </c>
      <c r="P13" s="702" t="n">
        <f aca="false">IF(COUNT('Math Scores'!$BX16:$DN16)=0, "", (SUMIF('Math Scores'!$F$4:$MZ$4, P$4, 'Math Scores'!$F16:$MZ16)/(SUMIF('Math Scores'!$F$4:$MZ$4, P$4, 'Math Scores'!$F$2:$MZ$2))))</f>
        <v>0.464285714285714</v>
      </c>
      <c r="Q13" s="702" t="n">
        <f aca="false">IF(COUNT('Math Scores'!$BX16:$DN16)=0, "", (SUMIF('Math Scores'!$F$4:$MZ$4, Q$4, 'Math Scores'!$F16:$MZ16)/(SUMIF('Math Scores'!$F$4:$MZ$4, Q$4, 'Math Scores'!$F$2:$MZ$2))))</f>
        <v>0.5</v>
      </c>
      <c r="R13" s="702" t="n">
        <f aca="false">IF(COUNT('Math Scores'!$BX16:$DN16)=0, "", (SUMIF('Math Scores'!$F$4:$MZ$4, R$4, 'Math Scores'!$F16:$MZ16)/(SUMIF('Math Scores'!$F$4:$MZ$4, R$4, 'Math Scores'!$F$2:$MZ$2))))</f>
        <v>0.346153846153846</v>
      </c>
      <c r="S13" s="702" t="n">
        <f aca="false">IF(COUNT('Math Scores'!$BX16:$DN16)=0, "", (SUMIF('Math Scores'!$F$4:$MZ$4, S$4, 'Math Scores'!$F16:$MZ16)/(SUMIF('Math Scores'!$F$4:$MZ$4, S$4, 'Math Scores'!$F$2:$MZ$2))))</f>
        <v>0</v>
      </c>
      <c r="T13" s="702" t="n">
        <f aca="false">IF(COUNT('Math Scores'!$BX16:$DN16)=0, "", (SUMIF('Math Scores'!$F$4:$MZ$4, T$4, 'Math Scores'!$F16:$MZ16)/(SUMIF('Math Scores'!$F$4:$MZ$4, T$4, 'Math Scores'!$F$2:$MZ$2))))</f>
        <v>0.333333333333333</v>
      </c>
      <c r="U13" s="702" t="inlineStr">
        <f aca="false">IF(COUNT('Math Scores'!$DO16:$FJ16)=0, "", (SUMIF('Math Scores'!$F$4:$MZ$4, U$4, 'Math Scores'!$F16:$MZ16)/(SUMIF('Math Scores'!$F$4:$MZ$4, U$4, 'Math Scores'!$F$2:$MZ$2))))</f>
        <is>
          <t/>
        </is>
      </c>
      <c r="V13" s="702" t="inlineStr">
        <f aca="false">IF(COUNT('Math Scores'!$DO16:$FJ16)=0, "", (SUMIF('Math Scores'!$F$4:$MZ$4, V$4, 'Math Scores'!$F16:$MZ16)/(SUMIF('Math Scores'!$F$4:$MZ$4, V$4, 'Math Scores'!$F$2:$MZ$2))))</f>
        <is>
          <t/>
        </is>
      </c>
      <c r="W13" s="702" t="inlineStr">
        <f aca="false">IF(COUNT('Math Scores'!$DO16:$FJ16)=0, "", (SUMIF('Math Scores'!$F$4:$MZ$4, W$4, 'Math Scores'!$F16:$MZ16)/(SUMIF('Math Scores'!$F$4:$MZ$4, W$4, 'Math Scores'!$F$2:$MZ$2))))</f>
        <is>
          <t/>
        </is>
      </c>
      <c r="X13" s="702" t="inlineStr">
        <f aca="false">IF(COUNT('Math Scores'!$DO16:$FJ16)=0, "", (SUMIF('Math Scores'!$F$4:$MZ$4, X$4, 'Math Scores'!$F16:$MZ16)/(SUMIF('Math Scores'!$F$4:$MZ$4, X$4, 'Math Scores'!$F$2:$MZ$2))))</f>
        <is>
          <t/>
        </is>
      </c>
      <c r="Y13" s="702" t="inlineStr">
        <f aca="false">IF(COUNT('Math Scores'!$DO16:$FJ16)=0, "", (SUMIF('Math Scores'!$F$4:$MZ$4, Y$4, 'Math Scores'!$F16:$MZ16)/(SUMIF('Math Scores'!$F$4:$MZ$4, Y$4, 'Math Scores'!$F$2:$MZ$2))))</f>
        <is>
          <t/>
        </is>
      </c>
      <c r="Z13" s="702" t="inlineStr">
        <f aca="false">IF(COUNT('Math Scores'!$FK16:$HI16)=0, "", (SUMIF('Math Scores'!$F$4:$MZ$4, Z$4, 'Math Scores'!$F16:$MZ16)/(SUMIF('Math Scores'!$F$4:$MZ$4, Z$4, 'Math Scores'!$F$2:$MZ$2))))</f>
        <is>
          <t/>
        </is>
      </c>
      <c r="AA13" s="702" t="inlineStr">
        <f aca="false">IF(COUNT('Math Scores'!$FK16:$HI16)=0, "", (SUMIF('Math Scores'!$F$4:$MZ$4, AA$4, 'Math Scores'!$F16:$MZ16)/(SUMIF('Math Scores'!$F$4:$MZ$4, AA$4, 'Math Scores'!$F$2:$MZ$2))))</f>
        <is>
          <t/>
        </is>
      </c>
      <c r="AB13" s="702" t="inlineStr">
        <f aca="false">IF(COUNT('Math Scores'!$FK16:$HI16)=0, "", (SUMIF('Math Scores'!$F$4:$MZ$4, AB$4, 'Math Scores'!$F16:$MZ16)/(SUMIF('Math Scores'!$F$4:$MZ$4, AB$4, 'Math Scores'!$F$2:$MZ$2))))</f>
        <is>
          <t/>
        </is>
      </c>
      <c r="AC13" s="702" t="inlineStr">
        <f aca="false">IF(COUNT('Math Scores'!$FK16:$HI16)=0, "", (SUMIF('Math Scores'!$F$4:$MZ$4, AC$4, 'Math Scores'!$F16:$MZ16)/(SUMIF('Math Scores'!$F$4:$MZ$4, AC$4, 'Math Scores'!$F$2:$MZ$2))))</f>
        <is>
          <t/>
        </is>
      </c>
      <c r="AD13" s="702" t="inlineStr">
        <f aca="false">IF(COUNT('Math Scores'!$HJ16:$IG16)=0, "", (SUMIF('Math Scores'!$HJ$4:$IU$4, AD$4, 'Math Scores'!$HJ16:$IU16)/(SUMIF('Math Scores'!$HJ$4:$IU$4, AD$4, 'Math Scores'!$HJ$2:$IU$2))))</f>
        <is>
          <t/>
        </is>
      </c>
      <c r="AE13" s="702" t="inlineStr">
        <f aca="false">IF(COUNT('Math Scores'!$HJ16:$IG16)=0, "", (SUMIF('Math Scores'!$HJ$4:$IU$4, AE$4, 'Math Scores'!$HJ16:$IU16)/(SUMIF('Math Scores'!$HJ$4:$IU$4, AE$4, 'Math Scores'!$HJ$2:$IU$2))))</f>
        <is>
          <t/>
        </is>
      </c>
      <c r="AF13" s="702" t="inlineStr">
        <f aca="false">IF(COUNT('Math Scores'!$HJ16:$IG16)=0, "", (SUMIF('Math Scores'!$HJ$4:$IU$4, AF$4, 'Math Scores'!$HJ16:$IU16)/(SUMIF('Math Scores'!$HJ$4:$IU$4, AF$4, 'Math Scores'!$HJ$2:$IU$2))))</f>
        <is>
          <t/>
        </is>
      </c>
      <c r="AG13" s="702" t="inlineStr">
        <f aca="false">IF(COUNT('Math Scores'!$HJ16:$IG16)=0, "", (SUMIF('Math Scores'!$HJ$4:$IU$4, AG$4, 'Math Scores'!$HJ16:$IU16)/(SUMIF('Math Scores'!$HJ$4:$IU$4, AG$4, 'Math Scores'!$HJ$2:$IU$2))))</f>
        <is>
          <t/>
        </is>
      </c>
      <c r="AH13" s="702" t="inlineStr">
        <f aca="false">IF(COUNT('Math Scores'!$IV16:$JL16)=0, "", (SUMIF('Math Scores'!$IH$4:$IU$4, AH$4, 'Math Scores'!$IH16:$IU16)/(SUMIF('Math Scores'!$IH$4:$IU$4, AH$4, 'Math Scores'!$IH$2:$IU$2))))</f>
        <is>
          <t/>
        </is>
      </c>
      <c r="AI13" s="702" t="inlineStr">
        <f aca="false">IF(COUNT('Math Scores'!$IV16:$JL16)=0, "", (SUMIF('Math Scores'!$IH$4:$IU$4, AI$4, 'Math Scores'!$IH16:$IU16)/(SUMIF('Math Scores'!$IH$4:$IU$4, AI$4, 'Math Scores'!$IH$2:$IU$2))))</f>
        <is>
          <t/>
        </is>
      </c>
      <c r="AJ13" s="702" t="inlineStr">
        <f aca="false">IF(COUNT('Math Scores'!$IV16:$JL16)=0, "", (SUMIF('Math Scores'!$IH$4:$IU$4, AJ$4, 'Math Scores'!$IH16:$IU16)/(SUMIF('Math Scores'!$IH$4:$IU$4, AJ$4, 'Math Scores'!$IH$2:$IU$2))))</f>
        <is>
          <t/>
        </is>
      </c>
      <c r="AK13" s="702" t="inlineStr">
        <f aca="false">IF(COUNT('Math Scores'!$JM16:$KG16)=0, "", (SUMIF('Math Scores'!$JM$4:$LA$4, X$4, 'Math Scores'!$JM16:$LA16)/(SUMIF('Math Scores'!$JM$4:$LA$4, X$4, 'Math Scores'!$JM$2:$LA$2))))</f>
        <is>
          <t/>
        </is>
      </c>
      <c r="AL13" s="702" t="inlineStr">
        <f aca="false">IF(COUNT('Math Scores'!$JM16:$KG16)=0, "", (SUMIF('Math Scores'!$JM$4:$LA$4, Y$4, 'Math Scores'!$JM16:$LA16)/(SUMIF('Math Scores'!$JM$4:$LA$4, Y$4, 'Math Scores'!$JM$2:$LA$2))))</f>
        <is>
          <t/>
        </is>
      </c>
      <c r="AM13" s="702" t="inlineStr">
        <f aca="false">IF(COUNT('Math Scores'!$JM16:$KG16)=0, "", (SUMIF('Math Scores'!$JM$4:$LA$4, Z$4, 'Math Scores'!$JM16:$LA16)/(SUMIF('Math Scores'!$JM$4:$LA$4, Z$4, 'Math Scores'!$JM$2:$LA$2))))</f>
        <is>
          <t/>
        </is>
      </c>
      <c r="AN13" s="702" t="inlineStr">
        <f aca="false">IF(COUNT('Math Scores'!$JM16:$KG16)=0, "", (SUMIF('Math Scores'!$JM$4:$LA$4, AA$4, 'Math Scores'!$JM16:$LA16)/(SUMIF('Math Scores'!$JM$4:$LA$4, AA$4, 'Math Scores'!$JM$2:$LA$2))))</f>
        <is>
          <t/>
        </is>
      </c>
      <c r="AO13" s="702" t="inlineStr">
        <f aca="false">IF(COUNT('Math Scores'!$JM16:$KG16)=0, "", (SUMIF('Math Scores'!$JM$4:$LA$4, AB$4, 'Math Scores'!$JM16:$LA16)/(SUMIF('Math Scores'!$JM$4:$LA$4, AB$4, 'Math Scores'!$JM$2:$LA$2))))</f>
        <is>
          <t/>
        </is>
      </c>
      <c r="AP13" s="702" t="inlineStr">
        <f aca="false">IF(COUNT('Math Scores'!$LB16:$LR16)=0, "", (SUMIF('Math Scores'!$KH$4:$LA$4, AP$4, 'Math Scores'!$KH16:$LA16)/(SUMIF('Math Scores'!$KH$4:$LA$4, AP$4, 'Math Scores'!$KH$2:$LA$2))))</f>
        <is>
          <t/>
        </is>
      </c>
      <c r="AQ13" s="702" t="inlineStr">
        <f aca="false">IF(COUNT('Math Scores'!$LB16:$LR16)=0, "", (SUMIF('Math Scores'!$KH$4:$LA$4, AQ$4, 'Math Scores'!$KH16:$LA16)/(SUMIF('Math Scores'!$KH$4:$LA$4, AQ$4, 'Math Scores'!$KH$2:$LA$2))))</f>
        <is>
          <t/>
        </is>
      </c>
    </row>
    <row r="14" customFormat="false" ht="12.75" hidden="false" customHeight="false" outlineLevel="0" collapsed="false">
      <c r="A14" s="315" t="n">
        <v>9</v>
      </c>
      <c r="B14" s="315" t="str">
        <f aca="false">'English Scores- Leveled papers'!B15</f>
        <v>K.Nagamani</v>
      </c>
      <c r="C14" s="360" t="inlineStr">
        <f aca="false">'Math Output by Standard'!E16</f>
        <is>
          <t/>
        </is>
      </c>
      <c r="D14" s="701" t="n">
        <f aca="false">'Math Scores'!D17</f>
        <v>0.57</v>
      </c>
      <c r="E14" s="702" t="inlineStr">
        <f aca="false">IF(COUNT('Math Scores'!$F17:$AM17)=0, "", (SUMIF('Math Scores'!$F$4:$AM$4, E$4, 'Math Scores'!$F17:$AM17)/(SUMIF('Math Scores'!$F$4:$AM$4, E$4, 'Math Scores'!$F$2:$AM$2))))</f>
        <is>
          <t/>
        </is>
      </c>
      <c r="F14" s="702" t="inlineStr">
        <f aca="false">IF(COUNT('Math Scores'!$F17:$AM17)=0, "", (SUMIF('Math Scores'!$F$4:$AM$4, F$4, 'Math Scores'!$F17:$AM17)/(SUMIF('Math Scores'!$F$4:$AM$4, F$4, 'Math Scores'!$F$2:$AM$2))))</f>
        <is>
          <t/>
        </is>
      </c>
      <c r="G14" s="702" t="inlineStr">
        <f aca="false">IF(COUNT('Math Scores'!$F17:$AM17)=0, "", (SUMIF('Math Scores'!$F$4:$AM$4, G$4, 'Math Scores'!$F17:$AM17)/(SUMIF('Math Scores'!$F$4:$AM$4, G$4, 'Math Scores'!$F$2:$AM$2))))</f>
        <is>
          <t/>
        </is>
      </c>
      <c r="H14" s="702" t="inlineStr">
        <f aca="false">IF(COUNT('Math Scores'!$F17:$AM17)=0, "", (SUMIF('Math Scores'!$F$4:$AM$4, H$4, 'Math Scores'!$F17:$AM17)/(SUMIF('Math Scores'!$F$4:$AM$4, H$4, 'Math Scores'!$F$2:$AM$2))))</f>
        <is>
          <t/>
        </is>
      </c>
      <c r="I14" s="702" t="inlineStr">
        <f aca="false">IF(COUNT('Math Scores'!$F17:$AM17)=0, "", (SUMIF('Math Scores'!$F$4:$AM$4, I$4, 'Math Scores'!$F17:$AM17)/(SUMIF('Math Scores'!$F$4:$AM$4, I$4, 'Math Scores'!$F$2:$AM$2))))</f>
        <is>
          <t/>
        </is>
      </c>
      <c r="J14" s="702" t="inlineStr">
        <f aca="false">IF(COUNT('Math Scores'!$F17:$AM17)=0, "", (SUMIF('Math Scores'!$F$4:$AM$4, J$4, 'Math Scores'!$F17:$AM17)/(SUMIF('Math Scores'!$F$4:$AM$4, J$4, 'Math Scores'!$F$2:$AM$2))))</f>
        <is>
          <t/>
        </is>
      </c>
      <c r="K14" s="702" t="inlineStr">
        <f aca="false">IF(COUNT('Math Scores'!$AN17:$BW17)=0, "", (SUMIF('Math Scores'!$AN$4:$BW$4, K$4, 'Math Scores'!$AN17:$BW17)/(SUMIF('Math Scores'!$AN$4:$BW$4, K$4, 'Math Scores'!$AN$2:$BW$2))))</f>
        <is>
          <t/>
        </is>
      </c>
      <c r="L14" s="702" t="inlineStr">
        <f aca="false">IF(COUNT('Math Scores'!$AN17:$BW17)=0, "", (SUMIF('Math Scores'!$AN$4:$BW$4, L$4, 'Math Scores'!$AN17:$BW17)/(SUMIF('Math Scores'!$AN$4:$BW$4, L$4, 'Math Scores'!$AN$2:$BW$2))))</f>
        <is>
          <t/>
        </is>
      </c>
      <c r="M14" s="702" t="inlineStr">
        <f aca="false">IF(COUNT('Math Scores'!$AN17:$BW17)=0, "", (SUMIF('Math Scores'!$AN$4:$BW$4, M$4, 'Math Scores'!$AN17:$BW17)/(SUMIF('Math Scores'!$AN$4:$BW$4, M$4, 'Math Scores'!$AN$2:$BW$2))))</f>
        <is>
          <t/>
        </is>
      </c>
      <c r="N14" s="702" t="inlineStr">
        <f aca="false">IF(COUNT('Math Scores'!$AN17:$BW17)=0, "", (SUMIF('Math Scores'!$AN$4:$BW$4, N$4, 'Math Scores'!$AN17:$BW17)/(SUMIF('Math Scores'!$AN$4:$BW$4, N$4, 'Math Scores'!$AN$2:$BW$2))))</f>
        <is>
          <t/>
        </is>
      </c>
      <c r="O14" s="702" t="inlineStr">
        <f aca="false">IF(COUNT('Math Scores'!$AN17:$BW17)=0, "", (SUMIF('Math Scores'!$AN$4:$BW$4, O$4, 'Math Scores'!$AN17:$BW17)/(SUMIF('Math Scores'!$AN$4:$BW$4, O$4, 'Math Scores'!$AN$2:$BW$2))))</f>
        <is>
          <t/>
        </is>
      </c>
      <c r="P14" s="702" t="n">
        <f aca="false">IF(COUNT('Math Scores'!$BX17:$DN17)=0, "", (SUMIF('Math Scores'!$F$4:$MZ$4, P$4, 'Math Scores'!$F17:$MZ17)/(SUMIF('Math Scores'!$F$4:$MZ$4, P$4, 'Math Scores'!$F$2:$MZ$2))))</f>
        <v>0.714285714285714</v>
      </c>
      <c r="Q14" s="702" t="n">
        <f aca="false">IF(COUNT('Math Scores'!$BX17:$DN17)=0, "", (SUMIF('Math Scores'!$F$4:$MZ$4, Q$4, 'Math Scores'!$F17:$MZ17)/(SUMIF('Math Scores'!$F$4:$MZ$4, Q$4, 'Math Scores'!$F$2:$MZ$2))))</f>
        <v>0.4</v>
      </c>
      <c r="R14" s="702" t="n">
        <f aca="false">IF(COUNT('Math Scores'!$BX17:$DN17)=0, "", (SUMIF('Math Scores'!$F$4:$MZ$4, R$4, 'Math Scores'!$F17:$MZ17)/(SUMIF('Math Scores'!$F$4:$MZ$4, R$4, 'Math Scores'!$F$2:$MZ$2))))</f>
        <v>0.423076923076923</v>
      </c>
      <c r="S14" s="702" t="n">
        <f aca="false">IF(COUNT('Math Scores'!$BX17:$DN17)=0, "", (SUMIF('Math Scores'!$F$4:$MZ$4, S$4, 'Math Scores'!$F17:$MZ17)/(SUMIF('Math Scores'!$F$4:$MZ$4, S$4, 'Math Scores'!$F$2:$MZ$2))))</f>
        <v>1</v>
      </c>
      <c r="T14" s="702" t="n">
        <f aca="false">IF(COUNT('Math Scores'!$BX17:$DN17)=0, "", (SUMIF('Math Scores'!$F$4:$MZ$4, T$4, 'Math Scores'!$F17:$MZ17)/(SUMIF('Math Scores'!$F$4:$MZ$4, T$4, 'Math Scores'!$F$2:$MZ$2))))</f>
        <v>0.666666666666667</v>
      </c>
      <c r="U14" s="702" t="inlineStr">
        <f aca="false">IF(COUNT('Math Scores'!$DO17:$FJ17)=0, "", (SUMIF('Math Scores'!$F$4:$MZ$4, U$4, 'Math Scores'!$F17:$MZ17)/(SUMIF('Math Scores'!$F$4:$MZ$4, U$4, 'Math Scores'!$F$2:$MZ$2))))</f>
        <is>
          <t/>
        </is>
      </c>
      <c r="V14" s="702" t="inlineStr">
        <f aca="false">IF(COUNT('Math Scores'!$DO17:$FJ17)=0, "", (SUMIF('Math Scores'!$F$4:$MZ$4, V$4, 'Math Scores'!$F17:$MZ17)/(SUMIF('Math Scores'!$F$4:$MZ$4, V$4, 'Math Scores'!$F$2:$MZ$2))))</f>
        <is>
          <t/>
        </is>
      </c>
      <c r="W14" s="702" t="inlineStr">
        <f aca="false">IF(COUNT('Math Scores'!$DO17:$FJ17)=0, "", (SUMIF('Math Scores'!$F$4:$MZ$4, W$4, 'Math Scores'!$F17:$MZ17)/(SUMIF('Math Scores'!$F$4:$MZ$4, W$4, 'Math Scores'!$F$2:$MZ$2))))</f>
        <is>
          <t/>
        </is>
      </c>
      <c r="X14" s="702" t="inlineStr">
        <f aca="false">IF(COUNT('Math Scores'!$DO17:$FJ17)=0, "", (SUMIF('Math Scores'!$F$4:$MZ$4, X$4, 'Math Scores'!$F17:$MZ17)/(SUMIF('Math Scores'!$F$4:$MZ$4, X$4, 'Math Scores'!$F$2:$MZ$2))))</f>
        <is>
          <t/>
        </is>
      </c>
      <c r="Y14" s="702" t="inlineStr">
        <f aca="false">IF(COUNT('Math Scores'!$DO17:$FJ17)=0, "", (SUMIF('Math Scores'!$F$4:$MZ$4, Y$4, 'Math Scores'!$F17:$MZ17)/(SUMIF('Math Scores'!$F$4:$MZ$4, Y$4, 'Math Scores'!$F$2:$MZ$2))))</f>
        <is>
          <t/>
        </is>
      </c>
      <c r="Z14" s="702" t="inlineStr">
        <f aca="false">IF(COUNT('Math Scores'!$FK17:$HI17)=0, "", (SUMIF('Math Scores'!$F$4:$MZ$4, Z$4, 'Math Scores'!$F17:$MZ17)/(SUMIF('Math Scores'!$F$4:$MZ$4, Z$4, 'Math Scores'!$F$2:$MZ$2))))</f>
        <is>
          <t/>
        </is>
      </c>
      <c r="AA14" s="702" t="inlineStr">
        <f aca="false">IF(COUNT('Math Scores'!$FK17:$HI17)=0, "", (SUMIF('Math Scores'!$F$4:$MZ$4, AA$4, 'Math Scores'!$F17:$MZ17)/(SUMIF('Math Scores'!$F$4:$MZ$4, AA$4, 'Math Scores'!$F$2:$MZ$2))))</f>
        <is>
          <t/>
        </is>
      </c>
      <c r="AB14" s="702" t="inlineStr">
        <f aca="false">IF(COUNT('Math Scores'!$FK17:$HI17)=0, "", (SUMIF('Math Scores'!$F$4:$MZ$4, AB$4, 'Math Scores'!$F17:$MZ17)/(SUMIF('Math Scores'!$F$4:$MZ$4, AB$4, 'Math Scores'!$F$2:$MZ$2))))</f>
        <is>
          <t/>
        </is>
      </c>
      <c r="AC14" s="702" t="inlineStr">
        <f aca="false">IF(COUNT('Math Scores'!$FK17:$HI17)=0, "", (SUMIF('Math Scores'!$F$4:$MZ$4, AC$4, 'Math Scores'!$F17:$MZ17)/(SUMIF('Math Scores'!$F$4:$MZ$4, AC$4, 'Math Scores'!$F$2:$MZ$2))))</f>
        <is>
          <t/>
        </is>
      </c>
      <c r="AD14" s="702" t="inlineStr">
        <f aca="false">IF(COUNT('Math Scores'!$HJ17:$IG17)=0, "", (SUMIF('Math Scores'!$HJ$4:$IU$4, AD$4, 'Math Scores'!$HJ17:$IU17)/(SUMIF('Math Scores'!$HJ$4:$IU$4, AD$4, 'Math Scores'!$HJ$2:$IU$2))))</f>
        <is>
          <t/>
        </is>
      </c>
      <c r="AE14" s="702" t="inlineStr">
        <f aca="false">IF(COUNT('Math Scores'!$HJ17:$IG17)=0, "", (SUMIF('Math Scores'!$HJ$4:$IU$4, AE$4, 'Math Scores'!$HJ17:$IU17)/(SUMIF('Math Scores'!$HJ$4:$IU$4, AE$4, 'Math Scores'!$HJ$2:$IU$2))))</f>
        <is>
          <t/>
        </is>
      </c>
      <c r="AF14" s="702" t="inlineStr">
        <f aca="false">IF(COUNT('Math Scores'!$HJ17:$IG17)=0, "", (SUMIF('Math Scores'!$HJ$4:$IU$4, AF$4, 'Math Scores'!$HJ17:$IU17)/(SUMIF('Math Scores'!$HJ$4:$IU$4, AF$4, 'Math Scores'!$HJ$2:$IU$2))))</f>
        <is>
          <t/>
        </is>
      </c>
      <c r="AG14" s="702" t="inlineStr">
        <f aca="false">IF(COUNT('Math Scores'!$HJ17:$IG17)=0, "", (SUMIF('Math Scores'!$HJ$4:$IU$4, AG$4, 'Math Scores'!$HJ17:$IU17)/(SUMIF('Math Scores'!$HJ$4:$IU$4, AG$4, 'Math Scores'!$HJ$2:$IU$2))))</f>
        <is>
          <t/>
        </is>
      </c>
      <c r="AH14" s="702" t="inlineStr">
        <f aca="false">IF(COUNT('Math Scores'!$IV17:$JL17)=0, "", (SUMIF('Math Scores'!$IH$4:$IU$4, AH$4, 'Math Scores'!$IH17:$IU17)/(SUMIF('Math Scores'!$IH$4:$IU$4, AH$4, 'Math Scores'!$IH$2:$IU$2))))</f>
        <is>
          <t/>
        </is>
      </c>
      <c r="AI14" s="702" t="inlineStr">
        <f aca="false">IF(COUNT('Math Scores'!$IV17:$JL17)=0, "", (SUMIF('Math Scores'!$IH$4:$IU$4, AI$4, 'Math Scores'!$IH17:$IU17)/(SUMIF('Math Scores'!$IH$4:$IU$4, AI$4, 'Math Scores'!$IH$2:$IU$2))))</f>
        <is>
          <t/>
        </is>
      </c>
      <c r="AJ14" s="702" t="inlineStr">
        <f aca="false">IF(COUNT('Math Scores'!$IV17:$JL17)=0, "", (SUMIF('Math Scores'!$IH$4:$IU$4, AJ$4, 'Math Scores'!$IH17:$IU17)/(SUMIF('Math Scores'!$IH$4:$IU$4, AJ$4, 'Math Scores'!$IH$2:$IU$2))))</f>
        <is>
          <t/>
        </is>
      </c>
      <c r="AK14" s="702" t="inlineStr">
        <f aca="false">IF(COUNT('Math Scores'!$JM17:$KG17)=0, "", (SUMIF('Math Scores'!$JM$4:$LA$4, X$4, 'Math Scores'!$JM17:$LA17)/(SUMIF('Math Scores'!$JM$4:$LA$4, X$4, 'Math Scores'!$JM$2:$LA$2))))</f>
        <is>
          <t/>
        </is>
      </c>
      <c r="AL14" s="702" t="inlineStr">
        <f aca="false">IF(COUNT('Math Scores'!$JM17:$KG17)=0, "", (SUMIF('Math Scores'!$JM$4:$LA$4, Y$4, 'Math Scores'!$JM17:$LA17)/(SUMIF('Math Scores'!$JM$4:$LA$4, Y$4, 'Math Scores'!$JM$2:$LA$2))))</f>
        <is>
          <t/>
        </is>
      </c>
      <c r="AM14" s="702" t="inlineStr">
        <f aca="false">IF(COUNT('Math Scores'!$JM17:$KG17)=0, "", (SUMIF('Math Scores'!$JM$4:$LA$4, Z$4, 'Math Scores'!$JM17:$LA17)/(SUMIF('Math Scores'!$JM$4:$LA$4, Z$4, 'Math Scores'!$JM$2:$LA$2))))</f>
        <is>
          <t/>
        </is>
      </c>
      <c r="AN14" s="702" t="inlineStr">
        <f aca="false">IF(COUNT('Math Scores'!$JM17:$KG17)=0, "", (SUMIF('Math Scores'!$JM$4:$LA$4, AA$4, 'Math Scores'!$JM17:$LA17)/(SUMIF('Math Scores'!$JM$4:$LA$4, AA$4, 'Math Scores'!$JM$2:$LA$2))))</f>
        <is>
          <t/>
        </is>
      </c>
      <c r="AO14" s="702" t="inlineStr">
        <f aca="false">IF(COUNT('Math Scores'!$JM17:$KG17)=0, "", (SUMIF('Math Scores'!$JM$4:$LA$4, AB$4, 'Math Scores'!$JM17:$LA17)/(SUMIF('Math Scores'!$JM$4:$LA$4, AB$4, 'Math Scores'!$JM$2:$LA$2))))</f>
        <is>
          <t/>
        </is>
      </c>
      <c r="AP14" s="702" t="inlineStr">
        <f aca="false">IF(COUNT('Math Scores'!$LB17:$LR17)=0, "", (SUMIF('Math Scores'!$KH$4:$LA$4, AP$4, 'Math Scores'!$KH17:$LA17)/(SUMIF('Math Scores'!$KH$4:$LA$4, AP$4, 'Math Scores'!$KH$2:$LA$2))))</f>
        <is>
          <t/>
        </is>
      </c>
      <c r="AQ14" s="702" t="inlineStr">
        <f aca="false">IF(COUNT('Math Scores'!$LB17:$LR17)=0, "", (SUMIF('Math Scores'!$KH$4:$LA$4, AQ$4, 'Math Scores'!$KH17:$LA17)/(SUMIF('Math Scores'!$KH$4:$LA$4, AQ$4, 'Math Scores'!$KH$2:$LA$2))))</f>
        <is>
          <t/>
        </is>
      </c>
    </row>
    <row r="15" customFormat="false" ht="12.75" hidden="false" customHeight="false" outlineLevel="0" collapsed="false">
      <c r="A15" s="315" t="n">
        <v>10</v>
      </c>
      <c r="B15" s="315" t="str">
        <f aca="false">'English Scores- Leveled papers'!B16</f>
        <v>K.Sahana</v>
      </c>
      <c r="C15" s="360" t="inlineStr">
        <f aca="false">'Math Output by Standard'!E17</f>
        <is>
          <t/>
        </is>
      </c>
      <c r="D15" s="701" t="n">
        <f aca="false">'Math Scores'!D18</f>
        <v>0.11</v>
      </c>
      <c r="E15" s="702" t="inlineStr">
        <f aca="false">IF(COUNT('Math Scores'!$F18:$AM18)=0, "", (SUMIF('Math Scores'!$F$4:$AM$4, E$4, 'Math Scores'!$F18:$AM18)/(SUMIF('Math Scores'!$F$4:$AM$4, E$4, 'Math Scores'!$F$2:$AM$2))))</f>
        <is>
          <t/>
        </is>
      </c>
      <c r="F15" s="702" t="inlineStr">
        <f aca="false">IF(COUNT('Math Scores'!$F18:$AM18)=0, "", (SUMIF('Math Scores'!$F$4:$AM$4, F$4, 'Math Scores'!$F18:$AM18)/(SUMIF('Math Scores'!$F$4:$AM$4, F$4, 'Math Scores'!$F$2:$AM$2))))</f>
        <is>
          <t/>
        </is>
      </c>
      <c r="G15" s="702" t="inlineStr">
        <f aca="false">IF(COUNT('Math Scores'!$F18:$AM18)=0, "", (SUMIF('Math Scores'!$F$4:$AM$4, G$4, 'Math Scores'!$F18:$AM18)/(SUMIF('Math Scores'!$F$4:$AM$4, G$4, 'Math Scores'!$F$2:$AM$2))))</f>
        <is>
          <t/>
        </is>
      </c>
      <c r="H15" s="702" t="inlineStr">
        <f aca="false">IF(COUNT('Math Scores'!$F18:$AM18)=0, "", (SUMIF('Math Scores'!$F$4:$AM$4, H$4, 'Math Scores'!$F18:$AM18)/(SUMIF('Math Scores'!$F$4:$AM$4, H$4, 'Math Scores'!$F$2:$AM$2))))</f>
        <is>
          <t/>
        </is>
      </c>
      <c r="I15" s="702" t="inlineStr">
        <f aca="false">IF(COUNT('Math Scores'!$F18:$AM18)=0, "", (SUMIF('Math Scores'!$F$4:$AM$4, I$4, 'Math Scores'!$F18:$AM18)/(SUMIF('Math Scores'!$F$4:$AM$4, I$4, 'Math Scores'!$F$2:$AM$2))))</f>
        <is>
          <t/>
        </is>
      </c>
      <c r="J15" s="702" t="inlineStr">
        <f aca="false">IF(COUNT('Math Scores'!$F18:$AM18)=0, "", (SUMIF('Math Scores'!$F$4:$AM$4, J$4, 'Math Scores'!$F18:$AM18)/(SUMIF('Math Scores'!$F$4:$AM$4, J$4, 'Math Scores'!$F$2:$AM$2))))</f>
        <is>
          <t/>
        </is>
      </c>
      <c r="K15" s="702" t="inlineStr">
        <f aca="false">IF(COUNT('Math Scores'!$AN18:$BW18)=0, "", (SUMIF('Math Scores'!$AN$4:$BW$4, K$4, 'Math Scores'!$AN18:$BW18)/(SUMIF('Math Scores'!$AN$4:$BW$4, K$4, 'Math Scores'!$AN$2:$BW$2))))</f>
        <is>
          <t/>
        </is>
      </c>
      <c r="L15" s="702" t="inlineStr">
        <f aca="false">IF(COUNT('Math Scores'!$AN18:$BW18)=0, "", (SUMIF('Math Scores'!$AN$4:$BW$4, L$4, 'Math Scores'!$AN18:$BW18)/(SUMIF('Math Scores'!$AN$4:$BW$4, L$4, 'Math Scores'!$AN$2:$BW$2))))</f>
        <is>
          <t/>
        </is>
      </c>
      <c r="M15" s="702" t="inlineStr">
        <f aca="false">IF(COUNT('Math Scores'!$AN18:$BW18)=0, "", (SUMIF('Math Scores'!$AN$4:$BW$4, M$4, 'Math Scores'!$AN18:$BW18)/(SUMIF('Math Scores'!$AN$4:$BW$4, M$4, 'Math Scores'!$AN$2:$BW$2))))</f>
        <is>
          <t/>
        </is>
      </c>
      <c r="N15" s="702" t="inlineStr">
        <f aca="false">IF(COUNT('Math Scores'!$AN18:$BW18)=0, "", (SUMIF('Math Scores'!$AN$4:$BW$4, N$4, 'Math Scores'!$AN18:$BW18)/(SUMIF('Math Scores'!$AN$4:$BW$4, N$4, 'Math Scores'!$AN$2:$BW$2))))</f>
        <is>
          <t/>
        </is>
      </c>
      <c r="O15" s="702" t="inlineStr">
        <f aca="false">IF(COUNT('Math Scores'!$AN18:$BW18)=0, "", (SUMIF('Math Scores'!$AN$4:$BW$4, O$4, 'Math Scores'!$AN18:$BW18)/(SUMIF('Math Scores'!$AN$4:$BW$4, O$4, 'Math Scores'!$AN$2:$BW$2))))</f>
        <is>
          <t/>
        </is>
      </c>
      <c r="P15" s="702" t="n">
        <f aca="false">IF(COUNT('Math Scores'!$BX18:$DN18)=0, "", (SUMIF('Math Scores'!$F$4:$MZ$4, P$4, 'Math Scores'!$F18:$MZ18)/(SUMIF('Math Scores'!$F$4:$MZ$4, P$4, 'Math Scores'!$F$2:$MZ$2))))</f>
        <v>0.0357142857142857</v>
      </c>
      <c r="Q15" s="702" t="n">
        <f aca="false">IF(COUNT('Math Scores'!$BX18:$DN18)=0, "", (SUMIF('Math Scores'!$F$4:$MZ$4, Q$4, 'Math Scores'!$F18:$MZ18)/(SUMIF('Math Scores'!$F$4:$MZ$4, Q$4, 'Math Scores'!$F$2:$MZ$2))))</f>
        <v>0.3</v>
      </c>
      <c r="R15" s="702" t="n">
        <f aca="false">IF(COUNT('Math Scores'!$BX18:$DN18)=0, "", (SUMIF('Math Scores'!$F$4:$MZ$4, R$4, 'Math Scores'!$F18:$MZ18)/(SUMIF('Math Scores'!$F$4:$MZ$4, R$4, 'Math Scores'!$F$2:$MZ$2))))</f>
        <v>0.153846153846154</v>
      </c>
      <c r="S15" s="702" t="n">
        <f aca="false">IF(COUNT('Math Scores'!$BX18:$DN18)=0, "", (SUMIF('Math Scores'!$F$4:$MZ$4, S$4, 'Math Scores'!$F18:$MZ18)/(SUMIF('Math Scores'!$F$4:$MZ$4, S$4, 'Math Scores'!$F$2:$MZ$2))))</f>
        <v>0</v>
      </c>
      <c r="T15" s="702" t="n">
        <f aca="false">IF(COUNT('Math Scores'!$BX18:$DN18)=0, "", (SUMIF('Math Scores'!$F$4:$MZ$4, T$4, 'Math Scores'!$F18:$MZ18)/(SUMIF('Math Scores'!$F$4:$MZ$4, T$4, 'Math Scores'!$F$2:$MZ$2))))</f>
        <v>0</v>
      </c>
      <c r="U15" s="702" t="inlineStr">
        <f aca="false">IF(COUNT('Math Scores'!$DO18:$FJ18)=0, "", (SUMIF('Math Scores'!$F$4:$MZ$4, U$4, 'Math Scores'!$F18:$MZ18)/(SUMIF('Math Scores'!$F$4:$MZ$4, U$4, 'Math Scores'!$F$2:$MZ$2))))</f>
        <is>
          <t/>
        </is>
      </c>
      <c r="V15" s="702" t="inlineStr">
        <f aca="false">IF(COUNT('Math Scores'!$DO18:$FJ18)=0, "", (SUMIF('Math Scores'!$F$4:$MZ$4, V$4, 'Math Scores'!$F18:$MZ18)/(SUMIF('Math Scores'!$F$4:$MZ$4, V$4, 'Math Scores'!$F$2:$MZ$2))))</f>
        <is>
          <t/>
        </is>
      </c>
      <c r="W15" s="702" t="inlineStr">
        <f aca="false">IF(COUNT('Math Scores'!$DO18:$FJ18)=0, "", (SUMIF('Math Scores'!$F$4:$MZ$4, W$4, 'Math Scores'!$F18:$MZ18)/(SUMIF('Math Scores'!$F$4:$MZ$4, W$4, 'Math Scores'!$F$2:$MZ$2))))</f>
        <is>
          <t/>
        </is>
      </c>
      <c r="X15" s="702" t="inlineStr">
        <f aca="false">IF(COUNT('Math Scores'!$DO18:$FJ18)=0, "", (SUMIF('Math Scores'!$F$4:$MZ$4, X$4, 'Math Scores'!$F18:$MZ18)/(SUMIF('Math Scores'!$F$4:$MZ$4, X$4, 'Math Scores'!$F$2:$MZ$2))))</f>
        <is>
          <t/>
        </is>
      </c>
      <c r="Y15" s="702" t="inlineStr">
        <f aca="false">IF(COUNT('Math Scores'!$DO18:$FJ18)=0, "", (SUMIF('Math Scores'!$F$4:$MZ$4, Y$4, 'Math Scores'!$F18:$MZ18)/(SUMIF('Math Scores'!$F$4:$MZ$4, Y$4, 'Math Scores'!$F$2:$MZ$2))))</f>
        <is>
          <t/>
        </is>
      </c>
      <c r="Z15" s="702" t="inlineStr">
        <f aca="false">IF(COUNT('Math Scores'!$FK18:$HI18)=0, "", (SUMIF('Math Scores'!$F$4:$MZ$4, Z$4, 'Math Scores'!$F18:$MZ18)/(SUMIF('Math Scores'!$F$4:$MZ$4, Z$4, 'Math Scores'!$F$2:$MZ$2))))</f>
        <is>
          <t/>
        </is>
      </c>
      <c r="AA15" s="702" t="inlineStr">
        <f aca="false">IF(COUNT('Math Scores'!$FK18:$HI18)=0, "", (SUMIF('Math Scores'!$F$4:$MZ$4, AA$4, 'Math Scores'!$F18:$MZ18)/(SUMIF('Math Scores'!$F$4:$MZ$4, AA$4, 'Math Scores'!$F$2:$MZ$2))))</f>
        <is>
          <t/>
        </is>
      </c>
      <c r="AB15" s="702" t="inlineStr">
        <f aca="false">IF(COUNT('Math Scores'!$FK18:$HI18)=0, "", (SUMIF('Math Scores'!$F$4:$MZ$4, AB$4, 'Math Scores'!$F18:$MZ18)/(SUMIF('Math Scores'!$F$4:$MZ$4, AB$4, 'Math Scores'!$F$2:$MZ$2))))</f>
        <is>
          <t/>
        </is>
      </c>
      <c r="AC15" s="702" t="inlineStr">
        <f aca="false">IF(COUNT('Math Scores'!$FK18:$HI18)=0, "", (SUMIF('Math Scores'!$F$4:$MZ$4, AC$4, 'Math Scores'!$F18:$MZ18)/(SUMIF('Math Scores'!$F$4:$MZ$4, AC$4, 'Math Scores'!$F$2:$MZ$2))))</f>
        <is>
          <t/>
        </is>
      </c>
      <c r="AD15" s="702" t="inlineStr">
        <f aca="false">IF(COUNT('Math Scores'!$HJ18:$IG18)=0, "", (SUMIF('Math Scores'!$HJ$4:$IU$4, AD$4, 'Math Scores'!$HJ18:$IU18)/(SUMIF('Math Scores'!$HJ$4:$IU$4, AD$4, 'Math Scores'!$HJ$2:$IU$2))))</f>
        <is>
          <t/>
        </is>
      </c>
      <c r="AE15" s="702" t="inlineStr">
        <f aca="false">IF(COUNT('Math Scores'!$HJ18:$IG18)=0, "", (SUMIF('Math Scores'!$HJ$4:$IU$4, AE$4, 'Math Scores'!$HJ18:$IU18)/(SUMIF('Math Scores'!$HJ$4:$IU$4, AE$4, 'Math Scores'!$HJ$2:$IU$2))))</f>
        <is>
          <t/>
        </is>
      </c>
      <c r="AF15" s="702" t="inlineStr">
        <f aca="false">IF(COUNT('Math Scores'!$HJ18:$IG18)=0, "", (SUMIF('Math Scores'!$HJ$4:$IU$4, AF$4, 'Math Scores'!$HJ18:$IU18)/(SUMIF('Math Scores'!$HJ$4:$IU$4, AF$4, 'Math Scores'!$HJ$2:$IU$2))))</f>
        <is>
          <t/>
        </is>
      </c>
      <c r="AG15" s="702" t="inlineStr">
        <f aca="false">IF(COUNT('Math Scores'!$HJ18:$IG18)=0, "", (SUMIF('Math Scores'!$HJ$4:$IU$4, AG$4, 'Math Scores'!$HJ18:$IU18)/(SUMIF('Math Scores'!$HJ$4:$IU$4, AG$4, 'Math Scores'!$HJ$2:$IU$2))))</f>
        <is>
          <t/>
        </is>
      </c>
      <c r="AH15" s="702" t="inlineStr">
        <f aca="false">IF(COUNT('Math Scores'!$IV18:$JL18)=0, "", (SUMIF('Math Scores'!$IH$4:$IU$4, AH$4, 'Math Scores'!$IH18:$IU18)/(SUMIF('Math Scores'!$IH$4:$IU$4, AH$4, 'Math Scores'!$IH$2:$IU$2))))</f>
        <is>
          <t/>
        </is>
      </c>
      <c r="AI15" s="702" t="inlineStr">
        <f aca="false">IF(COUNT('Math Scores'!$IV18:$JL18)=0, "", (SUMIF('Math Scores'!$IH$4:$IU$4, AI$4, 'Math Scores'!$IH18:$IU18)/(SUMIF('Math Scores'!$IH$4:$IU$4, AI$4, 'Math Scores'!$IH$2:$IU$2))))</f>
        <is>
          <t/>
        </is>
      </c>
      <c r="AJ15" s="702" t="inlineStr">
        <f aca="false">IF(COUNT('Math Scores'!$IV18:$JL18)=0, "", (SUMIF('Math Scores'!$IH$4:$IU$4, AJ$4, 'Math Scores'!$IH18:$IU18)/(SUMIF('Math Scores'!$IH$4:$IU$4, AJ$4, 'Math Scores'!$IH$2:$IU$2))))</f>
        <is>
          <t/>
        </is>
      </c>
      <c r="AK15" s="702" t="inlineStr">
        <f aca="false">IF(COUNT('Math Scores'!$JM18:$KG18)=0, "", (SUMIF('Math Scores'!$JM$4:$LA$4, X$4, 'Math Scores'!$JM18:$LA18)/(SUMIF('Math Scores'!$JM$4:$LA$4, X$4, 'Math Scores'!$JM$2:$LA$2))))</f>
        <is>
          <t/>
        </is>
      </c>
      <c r="AL15" s="702" t="inlineStr">
        <f aca="false">IF(COUNT('Math Scores'!$JM18:$KG18)=0, "", (SUMIF('Math Scores'!$JM$4:$LA$4, Y$4, 'Math Scores'!$JM18:$LA18)/(SUMIF('Math Scores'!$JM$4:$LA$4, Y$4, 'Math Scores'!$JM$2:$LA$2))))</f>
        <is>
          <t/>
        </is>
      </c>
      <c r="AM15" s="702" t="inlineStr">
        <f aca="false">IF(COUNT('Math Scores'!$JM18:$KG18)=0, "", (SUMIF('Math Scores'!$JM$4:$LA$4, Z$4, 'Math Scores'!$JM18:$LA18)/(SUMIF('Math Scores'!$JM$4:$LA$4, Z$4, 'Math Scores'!$JM$2:$LA$2))))</f>
        <is>
          <t/>
        </is>
      </c>
      <c r="AN15" s="702" t="inlineStr">
        <f aca="false">IF(COUNT('Math Scores'!$JM18:$KG18)=0, "", (SUMIF('Math Scores'!$JM$4:$LA$4, AA$4, 'Math Scores'!$JM18:$LA18)/(SUMIF('Math Scores'!$JM$4:$LA$4, AA$4, 'Math Scores'!$JM$2:$LA$2))))</f>
        <is>
          <t/>
        </is>
      </c>
      <c r="AO15" s="702" t="inlineStr">
        <f aca="false">IF(COUNT('Math Scores'!$JM18:$KG18)=0, "", (SUMIF('Math Scores'!$JM$4:$LA$4, AB$4, 'Math Scores'!$JM18:$LA18)/(SUMIF('Math Scores'!$JM$4:$LA$4, AB$4, 'Math Scores'!$JM$2:$LA$2))))</f>
        <is>
          <t/>
        </is>
      </c>
      <c r="AP15" s="702" t="inlineStr">
        <f aca="false">IF(COUNT('Math Scores'!$LB18:$LR18)=0, "", (SUMIF('Math Scores'!$KH$4:$LA$4, AP$4, 'Math Scores'!$KH18:$LA18)/(SUMIF('Math Scores'!$KH$4:$LA$4, AP$4, 'Math Scores'!$KH$2:$LA$2))))</f>
        <is>
          <t/>
        </is>
      </c>
      <c r="AQ15" s="702" t="inlineStr">
        <f aca="false">IF(COUNT('Math Scores'!$LB18:$LR18)=0, "", (SUMIF('Math Scores'!$KH$4:$LA$4, AQ$4, 'Math Scores'!$KH18:$LA18)/(SUMIF('Math Scores'!$KH$4:$LA$4, AQ$4, 'Math Scores'!$KH$2:$LA$2))))</f>
        <is>
          <t/>
        </is>
      </c>
    </row>
    <row r="16" customFormat="false" ht="12.75" hidden="false" customHeight="false" outlineLevel="0" collapsed="false">
      <c r="A16" s="315" t="n">
        <v>11</v>
      </c>
      <c r="B16" s="315" t="str">
        <f aca="false">'English Scores- Leveled papers'!B17</f>
        <v>K.Shirisha</v>
      </c>
      <c r="C16" s="360" t="inlineStr">
        <f aca="false">'Math Output by Standard'!E18</f>
        <is>
          <t/>
        </is>
      </c>
      <c r="D16" s="701" t="n">
        <f aca="false">'Math Scores'!D19</f>
        <v>0.08</v>
      </c>
      <c r="E16" s="702" t="inlineStr">
        <f aca="false">IF(COUNT('Math Scores'!$F19:$AM19)=0, "", (SUMIF('Math Scores'!$F$4:$AM$4, E$4, 'Math Scores'!$F19:$AM19)/(SUMIF('Math Scores'!$F$4:$AM$4, E$4, 'Math Scores'!$F$2:$AM$2))))</f>
        <is>
          <t/>
        </is>
      </c>
      <c r="F16" s="702" t="inlineStr">
        <f aca="false">IF(COUNT('Math Scores'!$F19:$AM19)=0, "", (SUMIF('Math Scores'!$F$4:$AM$4, F$4, 'Math Scores'!$F19:$AM19)/(SUMIF('Math Scores'!$F$4:$AM$4, F$4, 'Math Scores'!$F$2:$AM$2))))</f>
        <is>
          <t/>
        </is>
      </c>
      <c r="G16" s="702" t="inlineStr">
        <f aca="false">IF(COUNT('Math Scores'!$F19:$AM19)=0, "", (SUMIF('Math Scores'!$F$4:$AM$4, G$4, 'Math Scores'!$F19:$AM19)/(SUMIF('Math Scores'!$F$4:$AM$4, G$4, 'Math Scores'!$F$2:$AM$2))))</f>
        <is>
          <t/>
        </is>
      </c>
      <c r="H16" s="702" t="inlineStr">
        <f aca="false">IF(COUNT('Math Scores'!$F19:$AM19)=0, "", (SUMIF('Math Scores'!$F$4:$AM$4, H$4, 'Math Scores'!$F19:$AM19)/(SUMIF('Math Scores'!$F$4:$AM$4, H$4, 'Math Scores'!$F$2:$AM$2))))</f>
        <is>
          <t/>
        </is>
      </c>
      <c r="I16" s="702" t="inlineStr">
        <f aca="false">IF(COUNT('Math Scores'!$F19:$AM19)=0, "", (SUMIF('Math Scores'!$F$4:$AM$4, I$4, 'Math Scores'!$F19:$AM19)/(SUMIF('Math Scores'!$F$4:$AM$4, I$4, 'Math Scores'!$F$2:$AM$2))))</f>
        <is>
          <t/>
        </is>
      </c>
      <c r="J16" s="702" t="inlineStr">
        <f aca="false">IF(COUNT('Math Scores'!$F19:$AM19)=0, "", (SUMIF('Math Scores'!$F$4:$AM$4, J$4, 'Math Scores'!$F19:$AM19)/(SUMIF('Math Scores'!$F$4:$AM$4, J$4, 'Math Scores'!$F$2:$AM$2))))</f>
        <is>
          <t/>
        </is>
      </c>
      <c r="K16" s="702" t="inlineStr">
        <f aca="false">IF(COUNT('Math Scores'!$AN19:$BW19)=0, "", (SUMIF('Math Scores'!$AN$4:$BW$4, K$4, 'Math Scores'!$AN19:$BW19)/(SUMIF('Math Scores'!$AN$4:$BW$4, K$4, 'Math Scores'!$AN$2:$BW$2))))</f>
        <is>
          <t/>
        </is>
      </c>
      <c r="L16" s="702" t="inlineStr">
        <f aca="false">IF(COUNT('Math Scores'!$AN19:$BW19)=0, "", (SUMIF('Math Scores'!$AN$4:$BW$4, L$4, 'Math Scores'!$AN19:$BW19)/(SUMIF('Math Scores'!$AN$4:$BW$4, L$4, 'Math Scores'!$AN$2:$BW$2))))</f>
        <is>
          <t/>
        </is>
      </c>
      <c r="M16" s="702" t="inlineStr">
        <f aca="false">IF(COUNT('Math Scores'!$AN19:$BW19)=0, "", (SUMIF('Math Scores'!$AN$4:$BW$4, M$4, 'Math Scores'!$AN19:$BW19)/(SUMIF('Math Scores'!$AN$4:$BW$4, M$4, 'Math Scores'!$AN$2:$BW$2))))</f>
        <is>
          <t/>
        </is>
      </c>
      <c r="N16" s="702" t="inlineStr">
        <f aca="false">IF(COUNT('Math Scores'!$AN19:$BW19)=0, "", (SUMIF('Math Scores'!$AN$4:$BW$4, N$4, 'Math Scores'!$AN19:$BW19)/(SUMIF('Math Scores'!$AN$4:$BW$4, N$4, 'Math Scores'!$AN$2:$BW$2))))</f>
        <is>
          <t/>
        </is>
      </c>
      <c r="O16" s="702" t="inlineStr">
        <f aca="false">IF(COUNT('Math Scores'!$AN19:$BW19)=0, "", (SUMIF('Math Scores'!$AN$4:$BW$4, O$4, 'Math Scores'!$AN19:$BW19)/(SUMIF('Math Scores'!$AN$4:$BW$4, O$4, 'Math Scores'!$AN$2:$BW$2))))</f>
        <is>
          <t/>
        </is>
      </c>
      <c r="P16" s="702" t="n">
        <f aca="false">IF(COUNT('Math Scores'!$BX19:$DN19)=0, "", (SUMIF('Math Scores'!$F$4:$MZ$4, P$4, 'Math Scores'!$F19:$MZ19)/(SUMIF('Math Scores'!$F$4:$MZ$4, P$4, 'Math Scores'!$F$2:$MZ$2))))</f>
        <v>0.0357142857142857</v>
      </c>
      <c r="Q16" s="702" t="n">
        <f aca="false">IF(COUNT('Math Scores'!$BX19:$DN19)=0, "", (SUMIF('Math Scores'!$F$4:$MZ$4, Q$4, 'Math Scores'!$F19:$MZ19)/(SUMIF('Math Scores'!$F$4:$MZ$4, Q$4, 'Math Scores'!$F$2:$MZ$2))))</f>
        <v>0.1</v>
      </c>
      <c r="R16" s="702" t="n">
        <f aca="false">IF(COUNT('Math Scores'!$BX19:$DN19)=0, "", (SUMIF('Math Scores'!$F$4:$MZ$4, R$4, 'Math Scores'!$F19:$MZ19)/(SUMIF('Math Scores'!$F$4:$MZ$4, R$4, 'Math Scores'!$F$2:$MZ$2))))</f>
        <v>0</v>
      </c>
      <c r="S16" s="702" t="n">
        <f aca="false">IF(COUNT('Math Scores'!$BX19:$DN19)=0, "", (SUMIF('Math Scores'!$F$4:$MZ$4, S$4, 'Math Scores'!$F19:$MZ19)/(SUMIF('Math Scores'!$F$4:$MZ$4, S$4, 'Math Scores'!$F$2:$MZ$2))))</f>
        <v>0</v>
      </c>
      <c r="T16" s="702" t="n">
        <f aca="false">IF(COUNT('Math Scores'!$BX19:$DN19)=0, "", (SUMIF('Math Scores'!$F$4:$MZ$4, T$4, 'Math Scores'!$F19:$MZ19)/(SUMIF('Math Scores'!$F$4:$MZ$4, T$4, 'Math Scores'!$F$2:$MZ$2))))</f>
        <v>0.208333333333333</v>
      </c>
      <c r="U16" s="702" t="inlineStr">
        <f aca="false">IF(COUNT('Math Scores'!$DO19:$FJ19)=0, "", (SUMIF('Math Scores'!$F$4:$MZ$4, U$4, 'Math Scores'!$F19:$MZ19)/(SUMIF('Math Scores'!$F$4:$MZ$4, U$4, 'Math Scores'!$F$2:$MZ$2))))</f>
        <is>
          <t/>
        </is>
      </c>
      <c r="V16" s="702" t="inlineStr">
        <f aca="false">IF(COUNT('Math Scores'!$DO19:$FJ19)=0, "", (SUMIF('Math Scores'!$F$4:$MZ$4, V$4, 'Math Scores'!$F19:$MZ19)/(SUMIF('Math Scores'!$F$4:$MZ$4, V$4, 'Math Scores'!$F$2:$MZ$2))))</f>
        <is>
          <t/>
        </is>
      </c>
      <c r="W16" s="702" t="inlineStr">
        <f aca="false">IF(COUNT('Math Scores'!$DO19:$FJ19)=0, "", (SUMIF('Math Scores'!$F$4:$MZ$4, W$4, 'Math Scores'!$F19:$MZ19)/(SUMIF('Math Scores'!$F$4:$MZ$4, W$4, 'Math Scores'!$F$2:$MZ$2))))</f>
        <is>
          <t/>
        </is>
      </c>
      <c r="X16" s="702" t="inlineStr">
        <f aca="false">IF(COUNT('Math Scores'!$DO19:$FJ19)=0, "", (SUMIF('Math Scores'!$F$4:$MZ$4, X$4, 'Math Scores'!$F19:$MZ19)/(SUMIF('Math Scores'!$F$4:$MZ$4, X$4, 'Math Scores'!$F$2:$MZ$2))))</f>
        <is>
          <t/>
        </is>
      </c>
      <c r="Y16" s="702" t="inlineStr">
        <f aca="false">IF(COUNT('Math Scores'!$DO19:$FJ19)=0, "", (SUMIF('Math Scores'!$F$4:$MZ$4, Y$4, 'Math Scores'!$F19:$MZ19)/(SUMIF('Math Scores'!$F$4:$MZ$4, Y$4, 'Math Scores'!$F$2:$MZ$2))))</f>
        <is>
          <t/>
        </is>
      </c>
      <c r="Z16" s="702" t="inlineStr">
        <f aca="false">IF(COUNT('Math Scores'!$FK19:$HI19)=0, "", (SUMIF('Math Scores'!$F$4:$MZ$4, Z$4, 'Math Scores'!$F19:$MZ19)/(SUMIF('Math Scores'!$F$4:$MZ$4, Z$4, 'Math Scores'!$F$2:$MZ$2))))</f>
        <is>
          <t/>
        </is>
      </c>
      <c r="AA16" s="702" t="inlineStr">
        <f aca="false">IF(COUNT('Math Scores'!$FK19:$HI19)=0, "", (SUMIF('Math Scores'!$F$4:$MZ$4, AA$4, 'Math Scores'!$F19:$MZ19)/(SUMIF('Math Scores'!$F$4:$MZ$4, AA$4, 'Math Scores'!$F$2:$MZ$2))))</f>
        <is>
          <t/>
        </is>
      </c>
      <c r="AB16" s="702" t="inlineStr">
        <f aca="false">IF(COUNT('Math Scores'!$FK19:$HI19)=0, "", (SUMIF('Math Scores'!$F$4:$MZ$4, AB$4, 'Math Scores'!$F19:$MZ19)/(SUMIF('Math Scores'!$F$4:$MZ$4, AB$4, 'Math Scores'!$F$2:$MZ$2))))</f>
        <is>
          <t/>
        </is>
      </c>
      <c r="AC16" s="702" t="inlineStr">
        <f aca="false">IF(COUNT('Math Scores'!$FK19:$HI19)=0, "", (SUMIF('Math Scores'!$F$4:$MZ$4, AC$4, 'Math Scores'!$F19:$MZ19)/(SUMIF('Math Scores'!$F$4:$MZ$4, AC$4, 'Math Scores'!$F$2:$MZ$2))))</f>
        <is>
          <t/>
        </is>
      </c>
      <c r="AD16" s="702" t="inlineStr">
        <f aca="false">IF(COUNT('Math Scores'!$HJ19:$IG19)=0, "", (SUMIF('Math Scores'!$HJ$4:$IU$4, AD$4, 'Math Scores'!$HJ19:$IU19)/(SUMIF('Math Scores'!$HJ$4:$IU$4, AD$4, 'Math Scores'!$HJ$2:$IU$2))))</f>
        <is>
          <t/>
        </is>
      </c>
      <c r="AE16" s="702" t="inlineStr">
        <f aca="false">IF(COUNT('Math Scores'!$HJ19:$IG19)=0, "", (SUMIF('Math Scores'!$HJ$4:$IU$4, AE$4, 'Math Scores'!$HJ19:$IU19)/(SUMIF('Math Scores'!$HJ$4:$IU$4, AE$4, 'Math Scores'!$HJ$2:$IU$2))))</f>
        <is>
          <t/>
        </is>
      </c>
      <c r="AF16" s="702" t="inlineStr">
        <f aca="false">IF(COUNT('Math Scores'!$HJ19:$IG19)=0, "", (SUMIF('Math Scores'!$HJ$4:$IU$4, AF$4, 'Math Scores'!$HJ19:$IU19)/(SUMIF('Math Scores'!$HJ$4:$IU$4, AF$4, 'Math Scores'!$HJ$2:$IU$2))))</f>
        <is>
          <t/>
        </is>
      </c>
      <c r="AG16" s="702" t="inlineStr">
        <f aca="false">IF(COUNT('Math Scores'!$HJ19:$IG19)=0, "", (SUMIF('Math Scores'!$HJ$4:$IU$4, AG$4, 'Math Scores'!$HJ19:$IU19)/(SUMIF('Math Scores'!$HJ$4:$IU$4, AG$4, 'Math Scores'!$HJ$2:$IU$2))))</f>
        <is>
          <t/>
        </is>
      </c>
      <c r="AH16" s="702" t="inlineStr">
        <f aca="false">IF(COUNT('Math Scores'!$IV19:$JL19)=0, "", (SUMIF('Math Scores'!$IH$4:$IU$4, AH$4, 'Math Scores'!$IH19:$IU19)/(SUMIF('Math Scores'!$IH$4:$IU$4, AH$4, 'Math Scores'!$IH$2:$IU$2))))</f>
        <is>
          <t/>
        </is>
      </c>
      <c r="AI16" s="702" t="inlineStr">
        <f aca="false">IF(COUNT('Math Scores'!$IV19:$JL19)=0, "", (SUMIF('Math Scores'!$IH$4:$IU$4, AI$4, 'Math Scores'!$IH19:$IU19)/(SUMIF('Math Scores'!$IH$4:$IU$4, AI$4, 'Math Scores'!$IH$2:$IU$2))))</f>
        <is>
          <t/>
        </is>
      </c>
      <c r="AJ16" s="702" t="inlineStr">
        <f aca="false">IF(COUNT('Math Scores'!$IV19:$JL19)=0, "", (SUMIF('Math Scores'!$IH$4:$IU$4, AJ$4, 'Math Scores'!$IH19:$IU19)/(SUMIF('Math Scores'!$IH$4:$IU$4, AJ$4, 'Math Scores'!$IH$2:$IU$2))))</f>
        <is>
          <t/>
        </is>
      </c>
      <c r="AK16" s="702" t="inlineStr">
        <f aca="false">IF(COUNT('Math Scores'!$JM19:$KG19)=0, "", (SUMIF('Math Scores'!$JM$4:$LA$4, X$4, 'Math Scores'!$JM19:$LA19)/(SUMIF('Math Scores'!$JM$4:$LA$4, X$4, 'Math Scores'!$JM$2:$LA$2))))</f>
        <is>
          <t/>
        </is>
      </c>
      <c r="AL16" s="702" t="inlineStr">
        <f aca="false">IF(COUNT('Math Scores'!$JM19:$KG19)=0, "", (SUMIF('Math Scores'!$JM$4:$LA$4, Y$4, 'Math Scores'!$JM19:$LA19)/(SUMIF('Math Scores'!$JM$4:$LA$4, Y$4, 'Math Scores'!$JM$2:$LA$2))))</f>
        <is>
          <t/>
        </is>
      </c>
      <c r="AM16" s="702" t="inlineStr">
        <f aca="false">IF(COUNT('Math Scores'!$JM19:$KG19)=0, "", (SUMIF('Math Scores'!$JM$4:$LA$4, Z$4, 'Math Scores'!$JM19:$LA19)/(SUMIF('Math Scores'!$JM$4:$LA$4, Z$4, 'Math Scores'!$JM$2:$LA$2))))</f>
        <is>
          <t/>
        </is>
      </c>
      <c r="AN16" s="702" t="inlineStr">
        <f aca="false">IF(COUNT('Math Scores'!$JM19:$KG19)=0, "", (SUMIF('Math Scores'!$JM$4:$LA$4, AA$4, 'Math Scores'!$JM19:$LA19)/(SUMIF('Math Scores'!$JM$4:$LA$4, AA$4, 'Math Scores'!$JM$2:$LA$2))))</f>
        <is>
          <t/>
        </is>
      </c>
      <c r="AO16" s="702" t="inlineStr">
        <f aca="false">IF(COUNT('Math Scores'!$JM19:$KG19)=0, "", (SUMIF('Math Scores'!$JM$4:$LA$4, AB$4, 'Math Scores'!$JM19:$LA19)/(SUMIF('Math Scores'!$JM$4:$LA$4, AB$4, 'Math Scores'!$JM$2:$LA$2))))</f>
        <is>
          <t/>
        </is>
      </c>
      <c r="AP16" s="702" t="inlineStr">
        <f aca="false">IF(COUNT('Math Scores'!$LB19:$LR19)=0, "", (SUMIF('Math Scores'!$KH$4:$LA$4, AP$4, 'Math Scores'!$KH19:$LA19)/(SUMIF('Math Scores'!$KH$4:$LA$4, AP$4, 'Math Scores'!$KH$2:$LA$2))))</f>
        <is>
          <t/>
        </is>
      </c>
      <c r="AQ16" s="702" t="inlineStr">
        <f aca="false">IF(COUNT('Math Scores'!$LB19:$LR19)=0, "", (SUMIF('Math Scores'!$KH$4:$LA$4, AQ$4, 'Math Scores'!$KH19:$LA19)/(SUMIF('Math Scores'!$KH$4:$LA$4, AQ$4, 'Math Scores'!$KH$2:$LA$2))))</f>
        <is>
          <t/>
        </is>
      </c>
    </row>
    <row r="17" customFormat="false" ht="12.75" hidden="false" customHeight="false" outlineLevel="0" collapsed="false">
      <c r="A17" s="315" t="n">
        <v>12</v>
      </c>
      <c r="B17" s="315" t="str">
        <f aca="false">'English Scores- Leveled papers'!B18</f>
        <v>K.Shravani</v>
      </c>
      <c r="C17" s="360" t="inlineStr">
        <f aca="false">'Math Output by Standard'!E19</f>
        <is>
          <t/>
        </is>
      </c>
      <c r="D17" s="701" t="n">
        <f aca="false">'Math Scores'!D20</f>
        <v>0.79</v>
      </c>
      <c r="E17" s="702" t="inlineStr">
        <f aca="false">IF(COUNT('Math Scores'!$F20:$AM20)=0, "", (SUMIF('Math Scores'!$F$4:$AM$4, E$4, 'Math Scores'!$F20:$AM20)/(SUMIF('Math Scores'!$F$4:$AM$4, E$4, 'Math Scores'!$F$2:$AM$2))))</f>
        <is>
          <t/>
        </is>
      </c>
      <c r="F17" s="702" t="inlineStr">
        <f aca="false">IF(COUNT('Math Scores'!$F20:$AM20)=0, "", (SUMIF('Math Scores'!$F$4:$AM$4, F$4, 'Math Scores'!$F20:$AM20)/(SUMIF('Math Scores'!$F$4:$AM$4, F$4, 'Math Scores'!$F$2:$AM$2))))</f>
        <is>
          <t/>
        </is>
      </c>
      <c r="G17" s="702" t="inlineStr">
        <f aca="false">IF(COUNT('Math Scores'!$F20:$AM20)=0, "", (SUMIF('Math Scores'!$F$4:$AM$4, G$4, 'Math Scores'!$F20:$AM20)/(SUMIF('Math Scores'!$F$4:$AM$4, G$4, 'Math Scores'!$F$2:$AM$2))))</f>
        <is>
          <t/>
        </is>
      </c>
      <c r="H17" s="702" t="inlineStr">
        <f aca="false">IF(COUNT('Math Scores'!$F20:$AM20)=0, "", (SUMIF('Math Scores'!$F$4:$AM$4, H$4, 'Math Scores'!$F20:$AM20)/(SUMIF('Math Scores'!$F$4:$AM$4, H$4, 'Math Scores'!$F$2:$AM$2))))</f>
        <is>
          <t/>
        </is>
      </c>
      <c r="I17" s="702" t="inlineStr">
        <f aca="false">IF(COUNT('Math Scores'!$F20:$AM20)=0, "", (SUMIF('Math Scores'!$F$4:$AM$4, I$4, 'Math Scores'!$F20:$AM20)/(SUMIF('Math Scores'!$F$4:$AM$4, I$4, 'Math Scores'!$F$2:$AM$2))))</f>
        <is>
          <t/>
        </is>
      </c>
      <c r="J17" s="702" t="inlineStr">
        <f aca="false">IF(COUNT('Math Scores'!$F20:$AM20)=0, "", (SUMIF('Math Scores'!$F$4:$AM$4, J$4, 'Math Scores'!$F20:$AM20)/(SUMIF('Math Scores'!$F$4:$AM$4, J$4, 'Math Scores'!$F$2:$AM$2))))</f>
        <is>
          <t/>
        </is>
      </c>
      <c r="K17" s="702" t="inlineStr">
        <f aca="false">IF(COUNT('Math Scores'!$AN20:$BW20)=0, "", (SUMIF('Math Scores'!$AN$4:$BW$4, K$4, 'Math Scores'!$AN20:$BW20)/(SUMIF('Math Scores'!$AN$4:$BW$4, K$4, 'Math Scores'!$AN$2:$BW$2))))</f>
        <is>
          <t/>
        </is>
      </c>
      <c r="L17" s="702" t="inlineStr">
        <f aca="false">IF(COUNT('Math Scores'!$AN20:$BW20)=0, "", (SUMIF('Math Scores'!$AN$4:$BW$4, L$4, 'Math Scores'!$AN20:$BW20)/(SUMIF('Math Scores'!$AN$4:$BW$4, L$4, 'Math Scores'!$AN$2:$BW$2))))</f>
        <is>
          <t/>
        </is>
      </c>
      <c r="M17" s="702" t="inlineStr">
        <f aca="false">IF(COUNT('Math Scores'!$AN20:$BW20)=0, "", (SUMIF('Math Scores'!$AN$4:$BW$4, M$4, 'Math Scores'!$AN20:$BW20)/(SUMIF('Math Scores'!$AN$4:$BW$4, M$4, 'Math Scores'!$AN$2:$BW$2))))</f>
        <is>
          <t/>
        </is>
      </c>
      <c r="N17" s="702" t="inlineStr">
        <f aca="false">IF(COUNT('Math Scores'!$AN20:$BW20)=0, "", (SUMIF('Math Scores'!$AN$4:$BW$4, N$4, 'Math Scores'!$AN20:$BW20)/(SUMIF('Math Scores'!$AN$4:$BW$4, N$4, 'Math Scores'!$AN$2:$BW$2))))</f>
        <is>
          <t/>
        </is>
      </c>
      <c r="O17" s="702" t="inlineStr">
        <f aca="false">IF(COUNT('Math Scores'!$AN20:$BW20)=0, "", (SUMIF('Math Scores'!$AN$4:$BW$4, O$4, 'Math Scores'!$AN20:$BW20)/(SUMIF('Math Scores'!$AN$4:$BW$4, O$4, 'Math Scores'!$AN$2:$BW$2))))</f>
        <is>
          <t/>
        </is>
      </c>
      <c r="P17" s="702" t="n">
        <f aca="false">IF(COUNT('Math Scores'!$BX20:$DN20)=0, "", (SUMIF('Math Scores'!$F$4:$MZ$4, P$4, 'Math Scores'!$F20:$MZ20)/(SUMIF('Math Scores'!$F$4:$MZ$4, P$4, 'Math Scores'!$F$2:$MZ$2))))</f>
        <v>0.928571428571429</v>
      </c>
      <c r="Q17" s="702" t="n">
        <f aca="false">IF(COUNT('Math Scores'!$BX20:$DN20)=0, "", (SUMIF('Math Scores'!$F$4:$MZ$4, Q$4, 'Math Scores'!$F20:$MZ20)/(SUMIF('Math Scores'!$F$4:$MZ$4, Q$4, 'Math Scores'!$F$2:$MZ$2))))</f>
        <v>0.65</v>
      </c>
      <c r="R17" s="702" t="n">
        <f aca="false">IF(COUNT('Math Scores'!$BX20:$DN20)=0, "", (SUMIF('Math Scores'!$F$4:$MZ$4, R$4, 'Math Scores'!$F20:$MZ20)/(SUMIF('Math Scores'!$F$4:$MZ$4, R$4, 'Math Scores'!$F$2:$MZ$2))))</f>
        <v>0.730769230769231</v>
      </c>
      <c r="S17" s="702" t="n">
        <f aca="false">IF(COUNT('Math Scores'!$BX20:$DN20)=0, "", (SUMIF('Math Scores'!$F$4:$MZ$4, S$4, 'Math Scores'!$F20:$MZ20)/(SUMIF('Math Scores'!$F$4:$MZ$4, S$4, 'Math Scores'!$F$2:$MZ$2))))</f>
        <v>1</v>
      </c>
      <c r="T17" s="702" t="n">
        <f aca="false">IF(COUNT('Math Scores'!$BX20:$DN20)=0, "", (SUMIF('Math Scores'!$F$4:$MZ$4, T$4, 'Math Scores'!$F20:$MZ20)/(SUMIF('Math Scores'!$F$4:$MZ$4, T$4, 'Math Scores'!$F$2:$MZ$2))))</f>
        <v>0.791666666666667</v>
      </c>
      <c r="U17" s="702" t="inlineStr">
        <f aca="false">IF(COUNT('Math Scores'!$DO20:$FJ20)=0, "", (SUMIF('Math Scores'!$F$4:$MZ$4, U$4, 'Math Scores'!$F20:$MZ20)/(SUMIF('Math Scores'!$F$4:$MZ$4, U$4, 'Math Scores'!$F$2:$MZ$2))))</f>
        <is>
          <t/>
        </is>
      </c>
      <c r="V17" s="702" t="inlineStr">
        <f aca="false">IF(COUNT('Math Scores'!$DO20:$FJ20)=0, "", (SUMIF('Math Scores'!$F$4:$MZ$4, V$4, 'Math Scores'!$F20:$MZ20)/(SUMIF('Math Scores'!$F$4:$MZ$4, V$4, 'Math Scores'!$F$2:$MZ$2))))</f>
        <is>
          <t/>
        </is>
      </c>
      <c r="W17" s="702" t="inlineStr">
        <f aca="false">IF(COUNT('Math Scores'!$DO20:$FJ20)=0, "", (SUMIF('Math Scores'!$F$4:$MZ$4, W$4, 'Math Scores'!$F20:$MZ20)/(SUMIF('Math Scores'!$F$4:$MZ$4, W$4, 'Math Scores'!$F$2:$MZ$2))))</f>
        <is>
          <t/>
        </is>
      </c>
      <c r="X17" s="702" t="inlineStr">
        <f aca="false">IF(COUNT('Math Scores'!$DO20:$FJ20)=0, "", (SUMIF('Math Scores'!$F$4:$MZ$4, X$4, 'Math Scores'!$F20:$MZ20)/(SUMIF('Math Scores'!$F$4:$MZ$4, X$4, 'Math Scores'!$F$2:$MZ$2))))</f>
        <is>
          <t/>
        </is>
      </c>
      <c r="Y17" s="702" t="inlineStr">
        <f aca="false">IF(COUNT('Math Scores'!$DO20:$FJ20)=0, "", (SUMIF('Math Scores'!$F$4:$MZ$4, Y$4, 'Math Scores'!$F20:$MZ20)/(SUMIF('Math Scores'!$F$4:$MZ$4, Y$4, 'Math Scores'!$F$2:$MZ$2))))</f>
        <is>
          <t/>
        </is>
      </c>
      <c r="Z17" s="702" t="inlineStr">
        <f aca="false">IF(COUNT('Math Scores'!$FK20:$HI20)=0, "", (SUMIF('Math Scores'!$F$4:$MZ$4, Z$4, 'Math Scores'!$F20:$MZ20)/(SUMIF('Math Scores'!$F$4:$MZ$4, Z$4, 'Math Scores'!$F$2:$MZ$2))))</f>
        <is>
          <t/>
        </is>
      </c>
      <c r="AA17" s="702" t="inlineStr">
        <f aca="false">IF(COUNT('Math Scores'!$FK20:$HI20)=0, "", (SUMIF('Math Scores'!$F$4:$MZ$4, AA$4, 'Math Scores'!$F20:$MZ20)/(SUMIF('Math Scores'!$F$4:$MZ$4, AA$4, 'Math Scores'!$F$2:$MZ$2))))</f>
        <is>
          <t/>
        </is>
      </c>
      <c r="AB17" s="702" t="inlineStr">
        <f aca="false">IF(COUNT('Math Scores'!$FK20:$HI20)=0, "", (SUMIF('Math Scores'!$F$4:$MZ$4, AB$4, 'Math Scores'!$F20:$MZ20)/(SUMIF('Math Scores'!$F$4:$MZ$4, AB$4, 'Math Scores'!$F$2:$MZ$2))))</f>
        <is>
          <t/>
        </is>
      </c>
      <c r="AC17" s="702" t="inlineStr">
        <f aca="false">IF(COUNT('Math Scores'!$FK20:$HI20)=0, "", (SUMIF('Math Scores'!$F$4:$MZ$4, AC$4, 'Math Scores'!$F20:$MZ20)/(SUMIF('Math Scores'!$F$4:$MZ$4, AC$4, 'Math Scores'!$F$2:$MZ$2))))</f>
        <is>
          <t/>
        </is>
      </c>
      <c r="AD17" s="702" t="inlineStr">
        <f aca="false">IF(COUNT('Math Scores'!$HJ20:$IG20)=0, "", (SUMIF('Math Scores'!$HJ$4:$IU$4, AD$4, 'Math Scores'!$HJ20:$IU20)/(SUMIF('Math Scores'!$HJ$4:$IU$4, AD$4, 'Math Scores'!$HJ$2:$IU$2))))</f>
        <is>
          <t/>
        </is>
      </c>
      <c r="AE17" s="702" t="inlineStr">
        <f aca="false">IF(COUNT('Math Scores'!$HJ20:$IG20)=0, "", (SUMIF('Math Scores'!$HJ$4:$IU$4, AE$4, 'Math Scores'!$HJ20:$IU20)/(SUMIF('Math Scores'!$HJ$4:$IU$4, AE$4, 'Math Scores'!$HJ$2:$IU$2))))</f>
        <is>
          <t/>
        </is>
      </c>
      <c r="AF17" s="702" t="inlineStr">
        <f aca="false">IF(COUNT('Math Scores'!$HJ20:$IG20)=0, "", (SUMIF('Math Scores'!$HJ$4:$IU$4, AF$4, 'Math Scores'!$HJ20:$IU20)/(SUMIF('Math Scores'!$HJ$4:$IU$4, AF$4, 'Math Scores'!$HJ$2:$IU$2))))</f>
        <is>
          <t/>
        </is>
      </c>
      <c r="AG17" s="702" t="inlineStr">
        <f aca="false">IF(COUNT('Math Scores'!$HJ20:$IG20)=0, "", (SUMIF('Math Scores'!$HJ$4:$IU$4, AG$4, 'Math Scores'!$HJ20:$IU20)/(SUMIF('Math Scores'!$HJ$4:$IU$4, AG$4, 'Math Scores'!$HJ$2:$IU$2))))</f>
        <is>
          <t/>
        </is>
      </c>
      <c r="AH17" s="702" t="inlineStr">
        <f aca="false">IF(COUNT('Math Scores'!$IV20:$JL20)=0, "", (SUMIF('Math Scores'!$IH$4:$IU$4, AH$4, 'Math Scores'!$IH20:$IU20)/(SUMIF('Math Scores'!$IH$4:$IU$4, AH$4, 'Math Scores'!$IH$2:$IU$2))))</f>
        <is>
          <t/>
        </is>
      </c>
      <c r="AI17" s="702" t="inlineStr">
        <f aca="false">IF(COUNT('Math Scores'!$IV20:$JL20)=0, "", (SUMIF('Math Scores'!$IH$4:$IU$4, AI$4, 'Math Scores'!$IH20:$IU20)/(SUMIF('Math Scores'!$IH$4:$IU$4, AI$4, 'Math Scores'!$IH$2:$IU$2))))</f>
        <is>
          <t/>
        </is>
      </c>
      <c r="AJ17" s="702" t="inlineStr">
        <f aca="false">IF(COUNT('Math Scores'!$IV20:$JL20)=0, "", (SUMIF('Math Scores'!$IH$4:$IU$4, AJ$4, 'Math Scores'!$IH20:$IU20)/(SUMIF('Math Scores'!$IH$4:$IU$4, AJ$4, 'Math Scores'!$IH$2:$IU$2))))</f>
        <is>
          <t/>
        </is>
      </c>
      <c r="AK17" s="702" t="inlineStr">
        <f aca="false">IF(COUNT('Math Scores'!$JM20:$KG20)=0, "", (SUMIF('Math Scores'!$JM$4:$LA$4, X$4, 'Math Scores'!$JM20:$LA20)/(SUMIF('Math Scores'!$JM$4:$LA$4, X$4, 'Math Scores'!$JM$2:$LA$2))))</f>
        <is>
          <t/>
        </is>
      </c>
      <c r="AL17" s="702" t="inlineStr">
        <f aca="false">IF(COUNT('Math Scores'!$JM20:$KG20)=0, "", (SUMIF('Math Scores'!$JM$4:$LA$4, Y$4, 'Math Scores'!$JM20:$LA20)/(SUMIF('Math Scores'!$JM$4:$LA$4, Y$4, 'Math Scores'!$JM$2:$LA$2))))</f>
        <is>
          <t/>
        </is>
      </c>
      <c r="AM17" s="702" t="inlineStr">
        <f aca="false">IF(COUNT('Math Scores'!$JM20:$KG20)=0, "", (SUMIF('Math Scores'!$JM$4:$LA$4, Z$4, 'Math Scores'!$JM20:$LA20)/(SUMIF('Math Scores'!$JM$4:$LA$4, Z$4, 'Math Scores'!$JM$2:$LA$2))))</f>
        <is>
          <t/>
        </is>
      </c>
      <c r="AN17" s="702" t="inlineStr">
        <f aca="false">IF(COUNT('Math Scores'!$JM20:$KG20)=0, "", (SUMIF('Math Scores'!$JM$4:$LA$4, AA$4, 'Math Scores'!$JM20:$LA20)/(SUMIF('Math Scores'!$JM$4:$LA$4, AA$4, 'Math Scores'!$JM$2:$LA$2))))</f>
        <is>
          <t/>
        </is>
      </c>
      <c r="AO17" s="702" t="inlineStr">
        <f aca="false">IF(COUNT('Math Scores'!$JM20:$KG20)=0, "", (SUMIF('Math Scores'!$JM$4:$LA$4, AB$4, 'Math Scores'!$JM20:$LA20)/(SUMIF('Math Scores'!$JM$4:$LA$4, AB$4, 'Math Scores'!$JM$2:$LA$2))))</f>
        <is>
          <t/>
        </is>
      </c>
      <c r="AP17" s="702" t="inlineStr">
        <f aca="false">IF(COUNT('Math Scores'!$LB20:$LR20)=0, "", (SUMIF('Math Scores'!$KH$4:$LA$4, AP$4, 'Math Scores'!$KH20:$LA20)/(SUMIF('Math Scores'!$KH$4:$LA$4, AP$4, 'Math Scores'!$KH$2:$LA$2))))</f>
        <is>
          <t/>
        </is>
      </c>
      <c r="AQ17" s="702" t="inlineStr">
        <f aca="false">IF(COUNT('Math Scores'!$LB20:$LR20)=0, "", (SUMIF('Math Scores'!$KH$4:$LA$4, AQ$4, 'Math Scores'!$KH20:$LA20)/(SUMIF('Math Scores'!$KH$4:$LA$4, AQ$4, 'Math Scores'!$KH$2:$LA$2))))</f>
        <is>
          <t/>
        </is>
      </c>
    </row>
    <row r="18" customFormat="false" ht="12.75" hidden="false" customHeight="false" outlineLevel="0" collapsed="false">
      <c r="A18" s="315" t="n">
        <v>13</v>
      </c>
      <c r="B18" s="315" t="str">
        <f aca="false">'English Scores- Leveled papers'!B19</f>
        <v>Lakshmi</v>
      </c>
      <c r="C18" s="360" t="inlineStr">
        <f aca="false">'Math Output by Standard'!E20</f>
        <is>
          <t/>
        </is>
      </c>
      <c r="D18" s="701" t="inlineStr">
        <f aca="false">'Math Scores'!D21</f>
        <is>
          <t/>
        </is>
      </c>
      <c r="E18" s="702" t="inlineStr">
        <f aca="false">IF(COUNT('Math Scores'!$F21:$AM21)=0, "", (SUMIF('Math Scores'!$F$4:$AM$4, E$4, 'Math Scores'!$F21:$AM21)/(SUMIF('Math Scores'!$F$4:$AM$4, E$4, 'Math Scores'!$F$2:$AM$2))))</f>
        <is>
          <t/>
        </is>
      </c>
      <c r="F18" s="702" t="inlineStr">
        <f aca="false">IF(COUNT('Math Scores'!$F21:$AM21)=0, "", (SUMIF('Math Scores'!$F$4:$AM$4, F$4, 'Math Scores'!$F21:$AM21)/(SUMIF('Math Scores'!$F$4:$AM$4, F$4, 'Math Scores'!$F$2:$AM$2))))</f>
        <is>
          <t/>
        </is>
      </c>
      <c r="G18" s="702" t="inlineStr">
        <f aca="false">IF(COUNT('Math Scores'!$F21:$AM21)=0, "", (SUMIF('Math Scores'!$F$4:$AM$4, G$4, 'Math Scores'!$F21:$AM21)/(SUMIF('Math Scores'!$F$4:$AM$4, G$4, 'Math Scores'!$F$2:$AM$2))))</f>
        <is>
          <t/>
        </is>
      </c>
      <c r="H18" s="702" t="inlineStr">
        <f aca="false">IF(COUNT('Math Scores'!$F21:$AM21)=0, "", (SUMIF('Math Scores'!$F$4:$AM$4, H$4, 'Math Scores'!$F21:$AM21)/(SUMIF('Math Scores'!$F$4:$AM$4, H$4, 'Math Scores'!$F$2:$AM$2))))</f>
        <is>
          <t/>
        </is>
      </c>
      <c r="I18" s="702" t="inlineStr">
        <f aca="false">IF(COUNT('Math Scores'!$F21:$AM21)=0, "", (SUMIF('Math Scores'!$F$4:$AM$4, I$4, 'Math Scores'!$F21:$AM21)/(SUMIF('Math Scores'!$F$4:$AM$4, I$4, 'Math Scores'!$F$2:$AM$2))))</f>
        <is>
          <t/>
        </is>
      </c>
      <c r="J18" s="702" t="inlineStr">
        <f aca="false">IF(COUNT('Math Scores'!$F21:$AM21)=0, "", (SUMIF('Math Scores'!$F$4:$AM$4, J$4, 'Math Scores'!$F21:$AM21)/(SUMIF('Math Scores'!$F$4:$AM$4, J$4, 'Math Scores'!$F$2:$AM$2))))</f>
        <is>
          <t/>
        </is>
      </c>
      <c r="K18" s="702" t="inlineStr">
        <f aca="false">IF(COUNT('Math Scores'!$AN21:$BW21)=0, "", (SUMIF('Math Scores'!$AN$4:$BW$4, K$4, 'Math Scores'!$AN21:$BW21)/(SUMIF('Math Scores'!$AN$4:$BW$4, K$4, 'Math Scores'!$AN$2:$BW$2))))</f>
        <is>
          <t/>
        </is>
      </c>
      <c r="L18" s="702" t="inlineStr">
        <f aca="false">IF(COUNT('Math Scores'!$AN21:$BW21)=0, "", (SUMIF('Math Scores'!$AN$4:$BW$4, L$4, 'Math Scores'!$AN21:$BW21)/(SUMIF('Math Scores'!$AN$4:$BW$4, L$4, 'Math Scores'!$AN$2:$BW$2))))</f>
        <is>
          <t/>
        </is>
      </c>
      <c r="M18" s="702" t="inlineStr">
        <f aca="false">IF(COUNT('Math Scores'!$AN21:$BW21)=0, "", (SUMIF('Math Scores'!$AN$4:$BW$4, M$4, 'Math Scores'!$AN21:$BW21)/(SUMIF('Math Scores'!$AN$4:$BW$4, M$4, 'Math Scores'!$AN$2:$BW$2))))</f>
        <is>
          <t/>
        </is>
      </c>
      <c r="N18" s="702" t="inlineStr">
        <f aca="false">IF(COUNT('Math Scores'!$AN21:$BW21)=0, "", (SUMIF('Math Scores'!$AN$4:$BW$4, N$4, 'Math Scores'!$AN21:$BW21)/(SUMIF('Math Scores'!$AN$4:$BW$4, N$4, 'Math Scores'!$AN$2:$BW$2))))</f>
        <is>
          <t/>
        </is>
      </c>
      <c r="O18" s="702" t="inlineStr">
        <f aca="false">IF(COUNT('Math Scores'!$AN21:$BW21)=0, "", (SUMIF('Math Scores'!$AN$4:$BW$4, O$4, 'Math Scores'!$AN21:$BW21)/(SUMIF('Math Scores'!$AN$4:$BW$4, O$4, 'Math Scores'!$AN$2:$BW$2))))</f>
        <is>
          <t/>
        </is>
      </c>
      <c r="P18" s="702" t="inlineStr">
        <f aca="false">IF(COUNT('Math Scores'!$BX21:$DN21)=0, "", (SUMIF('Math Scores'!$F$4:$MZ$4, P$4, 'Math Scores'!$F21:$MZ21)/(SUMIF('Math Scores'!$F$4:$MZ$4, P$4, 'Math Scores'!$F$2:$MZ$2))))</f>
        <is>
          <t/>
        </is>
      </c>
      <c r="Q18" s="702" t="inlineStr">
        <f aca="false">IF(COUNT('Math Scores'!$BX21:$DN21)=0, "", (SUMIF('Math Scores'!$F$4:$MZ$4, Q$4, 'Math Scores'!$F21:$MZ21)/(SUMIF('Math Scores'!$F$4:$MZ$4, Q$4, 'Math Scores'!$F$2:$MZ$2))))</f>
        <is>
          <t/>
        </is>
      </c>
      <c r="R18" s="702" t="inlineStr">
        <f aca="false">IF(COUNT('Math Scores'!$BX21:$DN21)=0, "", (SUMIF('Math Scores'!$F$4:$MZ$4, R$4, 'Math Scores'!$F21:$MZ21)/(SUMIF('Math Scores'!$F$4:$MZ$4, R$4, 'Math Scores'!$F$2:$MZ$2))))</f>
        <is>
          <t/>
        </is>
      </c>
      <c r="S18" s="702" t="inlineStr">
        <f aca="false">IF(COUNT('Math Scores'!$BX21:$DN21)=0, "", (SUMIF('Math Scores'!$F$4:$MZ$4, S$4, 'Math Scores'!$F21:$MZ21)/(SUMIF('Math Scores'!$F$4:$MZ$4, S$4, 'Math Scores'!$F$2:$MZ$2))))</f>
        <is>
          <t/>
        </is>
      </c>
      <c r="T18" s="702" t="inlineStr">
        <f aca="false">IF(COUNT('Math Scores'!$BX21:$DN21)=0, "", (SUMIF('Math Scores'!$F$4:$MZ$4, T$4, 'Math Scores'!$F21:$MZ21)/(SUMIF('Math Scores'!$F$4:$MZ$4, T$4, 'Math Scores'!$F$2:$MZ$2))))</f>
        <is>
          <t/>
        </is>
      </c>
      <c r="U18" s="702" t="inlineStr">
        <f aca="false">IF(COUNT('Math Scores'!$DO21:$FJ21)=0, "", (SUMIF('Math Scores'!$F$4:$MZ$4, U$4, 'Math Scores'!$F21:$MZ21)/(SUMIF('Math Scores'!$F$4:$MZ$4, U$4, 'Math Scores'!$F$2:$MZ$2))))</f>
        <is>
          <t/>
        </is>
      </c>
      <c r="V18" s="702" t="inlineStr">
        <f aca="false">IF(COUNT('Math Scores'!$DO21:$FJ21)=0, "", (SUMIF('Math Scores'!$F$4:$MZ$4, V$4, 'Math Scores'!$F21:$MZ21)/(SUMIF('Math Scores'!$F$4:$MZ$4, V$4, 'Math Scores'!$F$2:$MZ$2))))</f>
        <is>
          <t/>
        </is>
      </c>
      <c r="W18" s="702" t="inlineStr">
        <f aca="false">IF(COUNT('Math Scores'!$DO21:$FJ21)=0, "", (SUMIF('Math Scores'!$F$4:$MZ$4, W$4, 'Math Scores'!$F21:$MZ21)/(SUMIF('Math Scores'!$F$4:$MZ$4, W$4, 'Math Scores'!$F$2:$MZ$2))))</f>
        <is>
          <t/>
        </is>
      </c>
      <c r="X18" s="702" t="inlineStr">
        <f aca="false">IF(COUNT('Math Scores'!$DO21:$FJ21)=0, "", (SUMIF('Math Scores'!$F$4:$MZ$4, X$4, 'Math Scores'!$F21:$MZ21)/(SUMIF('Math Scores'!$F$4:$MZ$4, X$4, 'Math Scores'!$F$2:$MZ$2))))</f>
        <is>
          <t/>
        </is>
      </c>
      <c r="Y18" s="702" t="inlineStr">
        <f aca="false">IF(COUNT('Math Scores'!$DO21:$FJ21)=0, "", (SUMIF('Math Scores'!$F$4:$MZ$4, Y$4, 'Math Scores'!$F21:$MZ21)/(SUMIF('Math Scores'!$F$4:$MZ$4, Y$4, 'Math Scores'!$F$2:$MZ$2))))</f>
        <is>
          <t/>
        </is>
      </c>
      <c r="Z18" s="702" t="inlineStr">
        <f aca="false">IF(COUNT('Math Scores'!$FK21:$HI21)=0, "", (SUMIF('Math Scores'!$F$4:$MZ$4, Z$4, 'Math Scores'!$F21:$MZ21)/(SUMIF('Math Scores'!$F$4:$MZ$4, Z$4, 'Math Scores'!$F$2:$MZ$2))))</f>
        <is>
          <t/>
        </is>
      </c>
      <c r="AA18" s="702" t="inlineStr">
        <f aca="false">IF(COUNT('Math Scores'!$FK21:$HI21)=0, "", (SUMIF('Math Scores'!$F$4:$MZ$4, AA$4, 'Math Scores'!$F21:$MZ21)/(SUMIF('Math Scores'!$F$4:$MZ$4, AA$4, 'Math Scores'!$F$2:$MZ$2))))</f>
        <is>
          <t/>
        </is>
      </c>
      <c r="AB18" s="702" t="inlineStr">
        <f aca="false">IF(COUNT('Math Scores'!$FK21:$HI21)=0, "", (SUMIF('Math Scores'!$F$4:$MZ$4, AB$4, 'Math Scores'!$F21:$MZ21)/(SUMIF('Math Scores'!$F$4:$MZ$4, AB$4, 'Math Scores'!$F$2:$MZ$2))))</f>
        <is>
          <t/>
        </is>
      </c>
      <c r="AC18" s="702" t="inlineStr">
        <f aca="false">IF(COUNT('Math Scores'!$FK21:$HI21)=0, "", (SUMIF('Math Scores'!$F$4:$MZ$4, AC$4, 'Math Scores'!$F21:$MZ21)/(SUMIF('Math Scores'!$F$4:$MZ$4, AC$4, 'Math Scores'!$F$2:$MZ$2))))</f>
        <is>
          <t/>
        </is>
      </c>
      <c r="AD18" s="702" t="inlineStr">
        <f aca="false">IF(COUNT('Math Scores'!$HJ21:$IG21)=0, "", (SUMIF('Math Scores'!$HJ$4:$IU$4, AD$4, 'Math Scores'!$HJ21:$IU21)/(SUMIF('Math Scores'!$HJ$4:$IU$4, AD$4, 'Math Scores'!$HJ$2:$IU$2))))</f>
        <is>
          <t/>
        </is>
      </c>
      <c r="AE18" s="702" t="inlineStr">
        <f aca="false">IF(COUNT('Math Scores'!$HJ21:$IG21)=0, "", (SUMIF('Math Scores'!$HJ$4:$IU$4, AE$4, 'Math Scores'!$HJ21:$IU21)/(SUMIF('Math Scores'!$HJ$4:$IU$4, AE$4, 'Math Scores'!$HJ$2:$IU$2))))</f>
        <is>
          <t/>
        </is>
      </c>
      <c r="AF18" s="702" t="inlineStr">
        <f aca="false">IF(COUNT('Math Scores'!$HJ21:$IG21)=0, "", (SUMIF('Math Scores'!$HJ$4:$IU$4, AF$4, 'Math Scores'!$HJ21:$IU21)/(SUMIF('Math Scores'!$HJ$4:$IU$4, AF$4, 'Math Scores'!$HJ$2:$IU$2))))</f>
        <is>
          <t/>
        </is>
      </c>
      <c r="AG18" s="702" t="inlineStr">
        <f aca="false">IF(COUNT('Math Scores'!$HJ21:$IG21)=0, "", (SUMIF('Math Scores'!$HJ$4:$IU$4, AG$4, 'Math Scores'!$HJ21:$IU21)/(SUMIF('Math Scores'!$HJ$4:$IU$4, AG$4, 'Math Scores'!$HJ$2:$IU$2))))</f>
        <is>
          <t/>
        </is>
      </c>
      <c r="AH18" s="702" t="inlineStr">
        <f aca="false">IF(COUNT('Math Scores'!$IV21:$JL21)=0, "", (SUMIF('Math Scores'!$IH$4:$IU$4, AH$4, 'Math Scores'!$IH21:$IU21)/(SUMIF('Math Scores'!$IH$4:$IU$4, AH$4, 'Math Scores'!$IH$2:$IU$2))))</f>
        <is>
          <t/>
        </is>
      </c>
      <c r="AI18" s="702" t="inlineStr">
        <f aca="false">IF(COUNT('Math Scores'!$IV21:$JL21)=0, "", (SUMIF('Math Scores'!$IH$4:$IU$4, AI$4, 'Math Scores'!$IH21:$IU21)/(SUMIF('Math Scores'!$IH$4:$IU$4, AI$4, 'Math Scores'!$IH$2:$IU$2))))</f>
        <is>
          <t/>
        </is>
      </c>
      <c r="AJ18" s="702" t="inlineStr">
        <f aca="false">IF(COUNT('Math Scores'!$IV21:$JL21)=0, "", (SUMIF('Math Scores'!$IH$4:$IU$4, AJ$4, 'Math Scores'!$IH21:$IU21)/(SUMIF('Math Scores'!$IH$4:$IU$4, AJ$4, 'Math Scores'!$IH$2:$IU$2))))</f>
        <is>
          <t/>
        </is>
      </c>
      <c r="AK18" s="702" t="inlineStr">
        <f aca="false">IF(COUNT('Math Scores'!$JM21:$KG21)=0, "", (SUMIF('Math Scores'!$JM$4:$LA$4, X$4, 'Math Scores'!$JM21:$LA21)/(SUMIF('Math Scores'!$JM$4:$LA$4, X$4, 'Math Scores'!$JM$2:$LA$2))))</f>
        <is>
          <t/>
        </is>
      </c>
      <c r="AL18" s="702" t="inlineStr">
        <f aca="false">IF(COUNT('Math Scores'!$JM21:$KG21)=0, "", (SUMIF('Math Scores'!$JM$4:$LA$4, Y$4, 'Math Scores'!$JM21:$LA21)/(SUMIF('Math Scores'!$JM$4:$LA$4, Y$4, 'Math Scores'!$JM$2:$LA$2))))</f>
        <is>
          <t/>
        </is>
      </c>
      <c r="AM18" s="702" t="inlineStr">
        <f aca="false">IF(COUNT('Math Scores'!$JM21:$KG21)=0, "", (SUMIF('Math Scores'!$JM$4:$LA$4, Z$4, 'Math Scores'!$JM21:$LA21)/(SUMIF('Math Scores'!$JM$4:$LA$4, Z$4, 'Math Scores'!$JM$2:$LA$2))))</f>
        <is>
          <t/>
        </is>
      </c>
      <c r="AN18" s="702" t="inlineStr">
        <f aca="false">IF(COUNT('Math Scores'!$JM21:$KG21)=0, "", (SUMIF('Math Scores'!$JM$4:$LA$4, AA$4, 'Math Scores'!$JM21:$LA21)/(SUMIF('Math Scores'!$JM$4:$LA$4, AA$4, 'Math Scores'!$JM$2:$LA$2))))</f>
        <is>
          <t/>
        </is>
      </c>
      <c r="AO18" s="702" t="inlineStr">
        <f aca="false">IF(COUNT('Math Scores'!$JM21:$KG21)=0, "", (SUMIF('Math Scores'!$JM$4:$LA$4, AB$4, 'Math Scores'!$JM21:$LA21)/(SUMIF('Math Scores'!$JM$4:$LA$4, AB$4, 'Math Scores'!$JM$2:$LA$2))))</f>
        <is>
          <t/>
        </is>
      </c>
      <c r="AP18" s="702" t="inlineStr">
        <f aca="false">IF(COUNT('Math Scores'!$LB21:$LR21)=0, "", (SUMIF('Math Scores'!$KH$4:$LA$4, AP$4, 'Math Scores'!$KH21:$LA21)/(SUMIF('Math Scores'!$KH$4:$LA$4, AP$4, 'Math Scores'!$KH$2:$LA$2))))</f>
        <is>
          <t/>
        </is>
      </c>
      <c r="AQ18" s="702" t="inlineStr">
        <f aca="false">IF(COUNT('Math Scores'!$LB21:$LR21)=0, "", (SUMIF('Math Scores'!$KH$4:$LA$4, AQ$4, 'Math Scores'!$KH21:$LA21)/(SUMIF('Math Scores'!$KH$4:$LA$4, AQ$4, 'Math Scores'!$KH$2:$LA$2))))</f>
        <is>
          <t/>
        </is>
      </c>
    </row>
    <row r="19" customFormat="false" ht="12.75" hidden="false" customHeight="false" outlineLevel="0" collapsed="false">
      <c r="A19" s="315" t="n">
        <v>14</v>
      </c>
      <c r="B19" s="315" t="str">
        <f aca="false">'English Scores- Leveled papers'!B20</f>
        <v>M.Chandana</v>
      </c>
      <c r="C19" s="360" t="inlineStr">
        <f aca="false">'Math Output by Standard'!E21</f>
        <is>
          <t/>
        </is>
      </c>
      <c r="D19" s="701" t="n">
        <f aca="false">'Math Scores'!D22</f>
        <v>0.39</v>
      </c>
      <c r="E19" s="702" t="inlineStr">
        <f aca="false">IF(COUNT('Math Scores'!$F22:$AM22)=0, "", (SUMIF('Math Scores'!$F$4:$AM$4, E$4, 'Math Scores'!$F22:$AM22)/(SUMIF('Math Scores'!$F$4:$AM$4, E$4, 'Math Scores'!$F$2:$AM$2))))</f>
        <is>
          <t/>
        </is>
      </c>
      <c r="F19" s="702" t="inlineStr">
        <f aca="false">IF(COUNT('Math Scores'!$F22:$AM22)=0, "", (SUMIF('Math Scores'!$F$4:$AM$4, F$4, 'Math Scores'!$F22:$AM22)/(SUMIF('Math Scores'!$F$4:$AM$4, F$4, 'Math Scores'!$F$2:$AM$2))))</f>
        <is>
          <t/>
        </is>
      </c>
      <c r="G19" s="702" t="inlineStr">
        <f aca="false">IF(COUNT('Math Scores'!$F22:$AM22)=0, "", (SUMIF('Math Scores'!$F$4:$AM$4, G$4, 'Math Scores'!$F22:$AM22)/(SUMIF('Math Scores'!$F$4:$AM$4, G$4, 'Math Scores'!$F$2:$AM$2))))</f>
        <is>
          <t/>
        </is>
      </c>
      <c r="H19" s="702" t="inlineStr">
        <f aca="false">IF(COUNT('Math Scores'!$F22:$AM22)=0, "", (SUMIF('Math Scores'!$F$4:$AM$4, H$4, 'Math Scores'!$F22:$AM22)/(SUMIF('Math Scores'!$F$4:$AM$4, H$4, 'Math Scores'!$F$2:$AM$2))))</f>
        <is>
          <t/>
        </is>
      </c>
      <c r="I19" s="702" t="inlineStr">
        <f aca="false">IF(COUNT('Math Scores'!$F22:$AM22)=0, "", (SUMIF('Math Scores'!$F$4:$AM$4, I$4, 'Math Scores'!$F22:$AM22)/(SUMIF('Math Scores'!$F$4:$AM$4, I$4, 'Math Scores'!$F$2:$AM$2))))</f>
        <is>
          <t/>
        </is>
      </c>
      <c r="J19" s="702" t="inlineStr">
        <f aca="false">IF(COUNT('Math Scores'!$F22:$AM22)=0, "", (SUMIF('Math Scores'!$F$4:$AM$4, J$4, 'Math Scores'!$F22:$AM22)/(SUMIF('Math Scores'!$F$4:$AM$4, J$4, 'Math Scores'!$F$2:$AM$2))))</f>
        <is>
          <t/>
        </is>
      </c>
      <c r="K19" s="702" t="inlineStr">
        <f aca="false">IF(COUNT('Math Scores'!$AN22:$BW22)=0, "", (SUMIF('Math Scores'!$AN$4:$BW$4, K$4, 'Math Scores'!$AN22:$BW22)/(SUMIF('Math Scores'!$AN$4:$BW$4, K$4, 'Math Scores'!$AN$2:$BW$2))))</f>
        <is>
          <t/>
        </is>
      </c>
      <c r="L19" s="702" t="inlineStr">
        <f aca="false">IF(COUNT('Math Scores'!$AN22:$BW22)=0, "", (SUMIF('Math Scores'!$AN$4:$BW$4, L$4, 'Math Scores'!$AN22:$BW22)/(SUMIF('Math Scores'!$AN$4:$BW$4, L$4, 'Math Scores'!$AN$2:$BW$2))))</f>
        <is>
          <t/>
        </is>
      </c>
      <c r="M19" s="702" t="inlineStr">
        <f aca="false">IF(COUNT('Math Scores'!$AN22:$BW22)=0, "", (SUMIF('Math Scores'!$AN$4:$BW$4, M$4, 'Math Scores'!$AN22:$BW22)/(SUMIF('Math Scores'!$AN$4:$BW$4, M$4, 'Math Scores'!$AN$2:$BW$2))))</f>
        <is>
          <t/>
        </is>
      </c>
      <c r="N19" s="702" t="inlineStr">
        <f aca="false">IF(COUNT('Math Scores'!$AN22:$BW22)=0, "", (SUMIF('Math Scores'!$AN$4:$BW$4, N$4, 'Math Scores'!$AN22:$BW22)/(SUMIF('Math Scores'!$AN$4:$BW$4, N$4, 'Math Scores'!$AN$2:$BW$2))))</f>
        <is>
          <t/>
        </is>
      </c>
      <c r="O19" s="702" t="inlineStr">
        <f aca="false">IF(COUNT('Math Scores'!$AN22:$BW22)=0, "", (SUMIF('Math Scores'!$AN$4:$BW$4, O$4, 'Math Scores'!$AN22:$BW22)/(SUMIF('Math Scores'!$AN$4:$BW$4, O$4, 'Math Scores'!$AN$2:$BW$2))))</f>
        <is>
          <t/>
        </is>
      </c>
      <c r="P19" s="702" t="n">
        <f aca="false">IF(COUNT('Math Scores'!$BX22:$DN22)=0, "", (SUMIF('Math Scores'!$F$4:$MZ$4, P$4, 'Math Scores'!$F22:$MZ22)/(SUMIF('Math Scores'!$F$4:$MZ$4, P$4, 'Math Scores'!$F$2:$MZ$2))))</f>
        <v>0.357142857142857</v>
      </c>
      <c r="Q19" s="702" t="n">
        <f aca="false">IF(COUNT('Math Scores'!$BX22:$DN22)=0, "", (SUMIF('Math Scores'!$F$4:$MZ$4, Q$4, 'Math Scores'!$F22:$MZ22)/(SUMIF('Math Scores'!$F$4:$MZ$4, Q$4, 'Math Scores'!$F$2:$MZ$2))))</f>
        <v>0.5</v>
      </c>
      <c r="R19" s="702" t="n">
        <f aca="false">IF(COUNT('Math Scores'!$BX22:$DN22)=0, "", (SUMIF('Math Scores'!$F$4:$MZ$4, R$4, 'Math Scores'!$F22:$MZ22)/(SUMIF('Math Scores'!$F$4:$MZ$4, R$4, 'Math Scores'!$F$2:$MZ$2))))</f>
        <v>0.538461538461538</v>
      </c>
      <c r="S19" s="702" t="n">
        <f aca="false">IF(COUNT('Math Scores'!$BX22:$DN22)=0, "", (SUMIF('Math Scores'!$F$4:$MZ$4, S$4, 'Math Scores'!$F22:$MZ22)/(SUMIF('Math Scores'!$F$4:$MZ$4, S$4, 'Math Scores'!$F$2:$MZ$2))))</f>
        <v>0</v>
      </c>
      <c r="T19" s="702" t="n">
        <f aca="false">IF(COUNT('Math Scores'!$BX22:$DN22)=0, "", (SUMIF('Math Scores'!$F$4:$MZ$4, T$4, 'Math Scores'!$F22:$MZ22)/(SUMIF('Math Scores'!$F$4:$MZ$4, T$4, 'Math Scores'!$F$2:$MZ$2))))</f>
        <v>0.208333333333333</v>
      </c>
      <c r="U19" s="702" t="inlineStr">
        <f aca="false">IF(COUNT('Math Scores'!$DO22:$FJ22)=0, "", (SUMIF('Math Scores'!$F$4:$MZ$4, U$4, 'Math Scores'!$F22:$MZ22)/(SUMIF('Math Scores'!$F$4:$MZ$4, U$4, 'Math Scores'!$F$2:$MZ$2))))</f>
        <is>
          <t/>
        </is>
      </c>
      <c r="V19" s="702" t="inlineStr">
        <f aca="false">IF(COUNT('Math Scores'!$DO22:$FJ22)=0, "", (SUMIF('Math Scores'!$F$4:$MZ$4, V$4, 'Math Scores'!$F22:$MZ22)/(SUMIF('Math Scores'!$F$4:$MZ$4, V$4, 'Math Scores'!$F$2:$MZ$2))))</f>
        <is>
          <t/>
        </is>
      </c>
      <c r="W19" s="702" t="inlineStr">
        <f aca="false">IF(COUNT('Math Scores'!$DO22:$FJ22)=0, "", (SUMIF('Math Scores'!$F$4:$MZ$4, W$4, 'Math Scores'!$F22:$MZ22)/(SUMIF('Math Scores'!$F$4:$MZ$4, W$4, 'Math Scores'!$F$2:$MZ$2))))</f>
        <is>
          <t/>
        </is>
      </c>
      <c r="X19" s="702" t="inlineStr">
        <f aca="false">IF(COUNT('Math Scores'!$DO22:$FJ22)=0, "", (SUMIF('Math Scores'!$F$4:$MZ$4, X$4, 'Math Scores'!$F22:$MZ22)/(SUMIF('Math Scores'!$F$4:$MZ$4, X$4, 'Math Scores'!$F$2:$MZ$2))))</f>
        <is>
          <t/>
        </is>
      </c>
      <c r="Y19" s="702" t="inlineStr">
        <f aca="false">IF(COUNT('Math Scores'!$DO22:$FJ22)=0, "", (SUMIF('Math Scores'!$F$4:$MZ$4, Y$4, 'Math Scores'!$F22:$MZ22)/(SUMIF('Math Scores'!$F$4:$MZ$4, Y$4, 'Math Scores'!$F$2:$MZ$2))))</f>
        <is>
          <t/>
        </is>
      </c>
      <c r="Z19" s="702" t="inlineStr">
        <f aca="false">IF(COUNT('Math Scores'!$FK22:$HI22)=0, "", (SUMIF('Math Scores'!$F$4:$MZ$4, Z$4, 'Math Scores'!$F22:$MZ22)/(SUMIF('Math Scores'!$F$4:$MZ$4, Z$4, 'Math Scores'!$F$2:$MZ$2))))</f>
        <is>
          <t/>
        </is>
      </c>
      <c r="AA19" s="702" t="inlineStr">
        <f aca="false">IF(COUNT('Math Scores'!$FK22:$HI22)=0, "", (SUMIF('Math Scores'!$F$4:$MZ$4, AA$4, 'Math Scores'!$F22:$MZ22)/(SUMIF('Math Scores'!$F$4:$MZ$4, AA$4, 'Math Scores'!$F$2:$MZ$2))))</f>
        <is>
          <t/>
        </is>
      </c>
      <c r="AB19" s="702" t="inlineStr">
        <f aca="false">IF(COUNT('Math Scores'!$FK22:$HI22)=0, "", (SUMIF('Math Scores'!$F$4:$MZ$4, AB$4, 'Math Scores'!$F22:$MZ22)/(SUMIF('Math Scores'!$F$4:$MZ$4, AB$4, 'Math Scores'!$F$2:$MZ$2))))</f>
        <is>
          <t/>
        </is>
      </c>
      <c r="AC19" s="702" t="inlineStr">
        <f aca="false">IF(COUNT('Math Scores'!$FK22:$HI22)=0, "", (SUMIF('Math Scores'!$F$4:$MZ$4, AC$4, 'Math Scores'!$F22:$MZ22)/(SUMIF('Math Scores'!$F$4:$MZ$4, AC$4, 'Math Scores'!$F$2:$MZ$2))))</f>
        <is>
          <t/>
        </is>
      </c>
      <c r="AD19" s="702" t="inlineStr">
        <f aca="false">IF(COUNT('Math Scores'!$HJ22:$IG22)=0, "", (SUMIF('Math Scores'!$HJ$4:$IU$4, AD$4, 'Math Scores'!$HJ22:$IU22)/(SUMIF('Math Scores'!$HJ$4:$IU$4, AD$4, 'Math Scores'!$HJ$2:$IU$2))))</f>
        <is>
          <t/>
        </is>
      </c>
      <c r="AE19" s="702" t="inlineStr">
        <f aca="false">IF(COUNT('Math Scores'!$HJ22:$IG22)=0, "", (SUMIF('Math Scores'!$HJ$4:$IU$4, AE$4, 'Math Scores'!$HJ22:$IU22)/(SUMIF('Math Scores'!$HJ$4:$IU$4, AE$4, 'Math Scores'!$HJ$2:$IU$2))))</f>
        <is>
          <t/>
        </is>
      </c>
      <c r="AF19" s="702" t="inlineStr">
        <f aca="false">IF(COUNT('Math Scores'!$HJ22:$IG22)=0, "", (SUMIF('Math Scores'!$HJ$4:$IU$4, AF$4, 'Math Scores'!$HJ22:$IU22)/(SUMIF('Math Scores'!$HJ$4:$IU$4, AF$4, 'Math Scores'!$HJ$2:$IU$2))))</f>
        <is>
          <t/>
        </is>
      </c>
      <c r="AG19" s="702" t="inlineStr">
        <f aca="false">IF(COUNT('Math Scores'!$HJ22:$IG22)=0, "", (SUMIF('Math Scores'!$HJ$4:$IU$4, AG$4, 'Math Scores'!$HJ22:$IU22)/(SUMIF('Math Scores'!$HJ$4:$IU$4, AG$4, 'Math Scores'!$HJ$2:$IU$2))))</f>
        <is>
          <t/>
        </is>
      </c>
      <c r="AH19" s="702" t="inlineStr">
        <f aca="false">IF(COUNT('Math Scores'!$IV22:$JL22)=0, "", (SUMIF('Math Scores'!$IH$4:$IU$4, AH$4, 'Math Scores'!$IH22:$IU22)/(SUMIF('Math Scores'!$IH$4:$IU$4, AH$4, 'Math Scores'!$IH$2:$IU$2))))</f>
        <is>
          <t/>
        </is>
      </c>
      <c r="AI19" s="702" t="inlineStr">
        <f aca="false">IF(COUNT('Math Scores'!$IV22:$JL22)=0, "", (SUMIF('Math Scores'!$IH$4:$IU$4, AI$4, 'Math Scores'!$IH22:$IU22)/(SUMIF('Math Scores'!$IH$4:$IU$4, AI$4, 'Math Scores'!$IH$2:$IU$2))))</f>
        <is>
          <t/>
        </is>
      </c>
      <c r="AJ19" s="702" t="inlineStr">
        <f aca="false">IF(COUNT('Math Scores'!$IV22:$JL22)=0, "", (SUMIF('Math Scores'!$IH$4:$IU$4, AJ$4, 'Math Scores'!$IH22:$IU22)/(SUMIF('Math Scores'!$IH$4:$IU$4, AJ$4, 'Math Scores'!$IH$2:$IU$2))))</f>
        <is>
          <t/>
        </is>
      </c>
      <c r="AK19" s="702" t="inlineStr">
        <f aca="false">IF(COUNT('Math Scores'!$JM22:$KG22)=0, "", (SUMIF('Math Scores'!$JM$4:$LA$4, X$4, 'Math Scores'!$JM22:$LA22)/(SUMIF('Math Scores'!$JM$4:$LA$4, X$4, 'Math Scores'!$JM$2:$LA$2))))</f>
        <is>
          <t/>
        </is>
      </c>
      <c r="AL19" s="702" t="inlineStr">
        <f aca="false">IF(COUNT('Math Scores'!$JM22:$KG22)=0, "", (SUMIF('Math Scores'!$JM$4:$LA$4, Y$4, 'Math Scores'!$JM22:$LA22)/(SUMIF('Math Scores'!$JM$4:$LA$4, Y$4, 'Math Scores'!$JM$2:$LA$2))))</f>
        <is>
          <t/>
        </is>
      </c>
      <c r="AM19" s="702" t="inlineStr">
        <f aca="false">IF(COUNT('Math Scores'!$JM22:$KG22)=0, "", (SUMIF('Math Scores'!$JM$4:$LA$4, Z$4, 'Math Scores'!$JM22:$LA22)/(SUMIF('Math Scores'!$JM$4:$LA$4, Z$4, 'Math Scores'!$JM$2:$LA$2))))</f>
        <is>
          <t/>
        </is>
      </c>
      <c r="AN19" s="702" t="inlineStr">
        <f aca="false">IF(COUNT('Math Scores'!$JM22:$KG22)=0, "", (SUMIF('Math Scores'!$JM$4:$LA$4, AA$4, 'Math Scores'!$JM22:$LA22)/(SUMIF('Math Scores'!$JM$4:$LA$4, AA$4, 'Math Scores'!$JM$2:$LA$2))))</f>
        <is>
          <t/>
        </is>
      </c>
      <c r="AO19" s="702" t="inlineStr">
        <f aca="false">IF(COUNT('Math Scores'!$JM22:$KG22)=0, "", (SUMIF('Math Scores'!$JM$4:$LA$4, AB$4, 'Math Scores'!$JM22:$LA22)/(SUMIF('Math Scores'!$JM$4:$LA$4, AB$4, 'Math Scores'!$JM$2:$LA$2))))</f>
        <is>
          <t/>
        </is>
      </c>
      <c r="AP19" s="702" t="inlineStr">
        <f aca="false">IF(COUNT('Math Scores'!$LB22:$LR22)=0, "", (SUMIF('Math Scores'!$KH$4:$LA$4, AP$4, 'Math Scores'!$KH22:$LA22)/(SUMIF('Math Scores'!$KH$4:$LA$4, AP$4, 'Math Scores'!$KH$2:$LA$2))))</f>
        <is>
          <t/>
        </is>
      </c>
      <c r="AQ19" s="702" t="inlineStr">
        <f aca="false">IF(COUNT('Math Scores'!$LB22:$LR22)=0, "", (SUMIF('Math Scores'!$KH$4:$LA$4, AQ$4, 'Math Scores'!$KH22:$LA22)/(SUMIF('Math Scores'!$KH$4:$LA$4, AQ$4, 'Math Scores'!$KH$2:$LA$2))))</f>
        <is>
          <t/>
        </is>
      </c>
    </row>
    <row r="20" customFormat="false" ht="12.75" hidden="false" customHeight="false" outlineLevel="0" collapsed="false">
      <c r="A20" s="315" t="n">
        <v>15</v>
      </c>
      <c r="B20" s="315" t="str">
        <f aca="false">'English Scores- Leveled papers'!B21</f>
        <v>S.Dhanalakshmi</v>
      </c>
      <c r="C20" s="360" t="inlineStr">
        <f aca="false">'Math Output by Standard'!E22</f>
        <is>
          <t/>
        </is>
      </c>
      <c r="D20" s="701" t="n">
        <f aca="false">'Math Scores'!D23</f>
        <v>0.66</v>
      </c>
      <c r="E20" s="702" t="inlineStr">
        <f aca="false">IF(COUNT('Math Scores'!$F23:$AM23)=0, "", (SUMIF('Math Scores'!$F$4:$AM$4, E$4, 'Math Scores'!$F23:$AM23)/(SUMIF('Math Scores'!$F$4:$AM$4, E$4, 'Math Scores'!$F$2:$AM$2))))</f>
        <is>
          <t/>
        </is>
      </c>
      <c r="F20" s="702" t="inlineStr">
        <f aca="false">IF(COUNT('Math Scores'!$F23:$AM23)=0, "", (SUMIF('Math Scores'!$F$4:$AM$4, F$4, 'Math Scores'!$F23:$AM23)/(SUMIF('Math Scores'!$F$4:$AM$4, F$4, 'Math Scores'!$F$2:$AM$2))))</f>
        <is>
          <t/>
        </is>
      </c>
      <c r="G20" s="702" t="inlineStr">
        <f aca="false">IF(COUNT('Math Scores'!$F23:$AM23)=0, "", (SUMIF('Math Scores'!$F$4:$AM$4, G$4, 'Math Scores'!$F23:$AM23)/(SUMIF('Math Scores'!$F$4:$AM$4, G$4, 'Math Scores'!$F$2:$AM$2))))</f>
        <is>
          <t/>
        </is>
      </c>
      <c r="H20" s="702" t="inlineStr">
        <f aca="false">IF(COUNT('Math Scores'!$F23:$AM23)=0, "", (SUMIF('Math Scores'!$F$4:$AM$4, H$4, 'Math Scores'!$F23:$AM23)/(SUMIF('Math Scores'!$F$4:$AM$4, H$4, 'Math Scores'!$F$2:$AM$2))))</f>
        <is>
          <t/>
        </is>
      </c>
      <c r="I20" s="702" t="inlineStr">
        <f aca="false">IF(COUNT('Math Scores'!$F23:$AM23)=0, "", (SUMIF('Math Scores'!$F$4:$AM$4, I$4, 'Math Scores'!$F23:$AM23)/(SUMIF('Math Scores'!$F$4:$AM$4, I$4, 'Math Scores'!$F$2:$AM$2))))</f>
        <is>
          <t/>
        </is>
      </c>
      <c r="J20" s="702" t="inlineStr">
        <f aca="false">IF(COUNT('Math Scores'!$F23:$AM23)=0, "", (SUMIF('Math Scores'!$F$4:$AM$4, J$4, 'Math Scores'!$F23:$AM23)/(SUMIF('Math Scores'!$F$4:$AM$4, J$4, 'Math Scores'!$F$2:$AM$2))))</f>
        <is>
          <t/>
        </is>
      </c>
      <c r="K20" s="702" t="inlineStr">
        <f aca="false">IF(COUNT('Math Scores'!$AN23:$BW23)=0, "", (SUMIF('Math Scores'!$AN$4:$BW$4, K$4, 'Math Scores'!$AN23:$BW23)/(SUMIF('Math Scores'!$AN$4:$BW$4, K$4, 'Math Scores'!$AN$2:$BW$2))))</f>
        <is>
          <t/>
        </is>
      </c>
      <c r="L20" s="702" t="inlineStr">
        <f aca="false">IF(COUNT('Math Scores'!$AN23:$BW23)=0, "", (SUMIF('Math Scores'!$AN$4:$BW$4, L$4, 'Math Scores'!$AN23:$BW23)/(SUMIF('Math Scores'!$AN$4:$BW$4, L$4, 'Math Scores'!$AN$2:$BW$2))))</f>
        <is>
          <t/>
        </is>
      </c>
      <c r="M20" s="702" t="inlineStr">
        <f aca="false">IF(COUNT('Math Scores'!$AN23:$BW23)=0, "", (SUMIF('Math Scores'!$AN$4:$BW$4, M$4, 'Math Scores'!$AN23:$BW23)/(SUMIF('Math Scores'!$AN$4:$BW$4, M$4, 'Math Scores'!$AN$2:$BW$2))))</f>
        <is>
          <t/>
        </is>
      </c>
      <c r="N20" s="702" t="inlineStr">
        <f aca="false">IF(COUNT('Math Scores'!$AN23:$BW23)=0, "", (SUMIF('Math Scores'!$AN$4:$BW$4, N$4, 'Math Scores'!$AN23:$BW23)/(SUMIF('Math Scores'!$AN$4:$BW$4, N$4, 'Math Scores'!$AN$2:$BW$2))))</f>
        <is>
          <t/>
        </is>
      </c>
      <c r="O20" s="702" t="inlineStr">
        <f aca="false">IF(COUNT('Math Scores'!$AN23:$BW23)=0, "", (SUMIF('Math Scores'!$AN$4:$BW$4, O$4, 'Math Scores'!$AN23:$BW23)/(SUMIF('Math Scores'!$AN$4:$BW$4, O$4, 'Math Scores'!$AN$2:$BW$2))))</f>
        <is>
          <t/>
        </is>
      </c>
      <c r="P20" s="702" t="n">
        <f aca="false">IF(COUNT('Math Scores'!$BX23:$DN23)=0, "", (SUMIF('Math Scores'!$F$4:$MZ$4, P$4, 'Math Scores'!$F23:$MZ23)/(SUMIF('Math Scores'!$F$4:$MZ$4, P$4, 'Math Scores'!$F$2:$MZ$2))))</f>
        <v>0.678571428571429</v>
      </c>
      <c r="Q20" s="702" t="n">
        <f aca="false">IF(COUNT('Math Scores'!$BX23:$DN23)=0, "", (SUMIF('Math Scores'!$F$4:$MZ$4, Q$4, 'Math Scores'!$F23:$MZ23)/(SUMIF('Math Scores'!$F$4:$MZ$4, Q$4, 'Math Scores'!$F$2:$MZ$2))))</f>
        <v>0.6</v>
      </c>
      <c r="R20" s="702" t="n">
        <f aca="false">IF(COUNT('Math Scores'!$BX23:$DN23)=0, "", (SUMIF('Math Scores'!$F$4:$MZ$4, R$4, 'Math Scores'!$F23:$MZ23)/(SUMIF('Math Scores'!$F$4:$MZ$4, R$4, 'Math Scores'!$F$2:$MZ$2))))</f>
        <v>0.461538461538462</v>
      </c>
      <c r="S20" s="702" t="n">
        <f aca="false">IF(COUNT('Math Scores'!$BX23:$DN23)=0, "", (SUMIF('Math Scores'!$F$4:$MZ$4, S$4, 'Math Scores'!$F23:$MZ23)/(SUMIF('Math Scores'!$F$4:$MZ$4, S$4, 'Math Scores'!$F$2:$MZ$2))))</f>
        <v>1</v>
      </c>
      <c r="T20" s="702" t="n">
        <f aca="false">IF(COUNT('Math Scores'!$BX23:$DN23)=0, "", (SUMIF('Math Scores'!$F$4:$MZ$4, T$4, 'Math Scores'!$F23:$MZ23)/(SUMIF('Math Scores'!$F$4:$MZ$4, T$4, 'Math Scores'!$F$2:$MZ$2))))</f>
        <v>0.875</v>
      </c>
      <c r="U20" s="702" t="inlineStr">
        <f aca="false">IF(COUNT('Math Scores'!$DO23:$FJ23)=0, "", (SUMIF('Math Scores'!$F$4:$MZ$4, U$4, 'Math Scores'!$F23:$MZ23)/(SUMIF('Math Scores'!$F$4:$MZ$4, U$4, 'Math Scores'!$F$2:$MZ$2))))</f>
        <is>
          <t/>
        </is>
      </c>
      <c r="V20" s="702" t="inlineStr">
        <f aca="false">IF(COUNT('Math Scores'!$DO23:$FJ23)=0, "", (SUMIF('Math Scores'!$F$4:$MZ$4, V$4, 'Math Scores'!$F23:$MZ23)/(SUMIF('Math Scores'!$F$4:$MZ$4, V$4, 'Math Scores'!$F$2:$MZ$2))))</f>
        <is>
          <t/>
        </is>
      </c>
      <c r="W20" s="702" t="inlineStr">
        <f aca="false">IF(COUNT('Math Scores'!$DO23:$FJ23)=0, "", (SUMIF('Math Scores'!$F$4:$MZ$4, W$4, 'Math Scores'!$F23:$MZ23)/(SUMIF('Math Scores'!$F$4:$MZ$4, W$4, 'Math Scores'!$F$2:$MZ$2))))</f>
        <is>
          <t/>
        </is>
      </c>
      <c r="X20" s="702" t="inlineStr">
        <f aca="false">IF(COUNT('Math Scores'!$DO23:$FJ23)=0, "", (SUMIF('Math Scores'!$F$4:$MZ$4, X$4, 'Math Scores'!$F23:$MZ23)/(SUMIF('Math Scores'!$F$4:$MZ$4, X$4, 'Math Scores'!$F$2:$MZ$2))))</f>
        <is>
          <t/>
        </is>
      </c>
      <c r="Y20" s="702" t="inlineStr">
        <f aca="false">IF(COUNT('Math Scores'!$DO23:$FJ23)=0, "", (SUMIF('Math Scores'!$F$4:$MZ$4, Y$4, 'Math Scores'!$F23:$MZ23)/(SUMIF('Math Scores'!$F$4:$MZ$4, Y$4, 'Math Scores'!$F$2:$MZ$2))))</f>
        <is>
          <t/>
        </is>
      </c>
      <c r="Z20" s="702" t="inlineStr">
        <f aca="false">IF(COUNT('Math Scores'!$FK23:$HI23)=0, "", (SUMIF('Math Scores'!$F$4:$MZ$4, Z$4, 'Math Scores'!$F23:$MZ23)/(SUMIF('Math Scores'!$F$4:$MZ$4, Z$4, 'Math Scores'!$F$2:$MZ$2))))</f>
        <is>
          <t/>
        </is>
      </c>
      <c r="AA20" s="702" t="inlineStr">
        <f aca="false">IF(COUNT('Math Scores'!$FK23:$HI23)=0, "", (SUMIF('Math Scores'!$F$4:$MZ$4, AA$4, 'Math Scores'!$F23:$MZ23)/(SUMIF('Math Scores'!$F$4:$MZ$4, AA$4, 'Math Scores'!$F$2:$MZ$2))))</f>
        <is>
          <t/>
        </is>
      </c>
      <c r="AB20" s="702" t="inlineStr">
        <f aca="false">IF(COUNT('Math Scores'!$FK23:$HI23)=0, "", (SUMIF('Math Scores'!$F$4:$MZ$4, AB$4, 'Math Scores'!$F23:$MZ23)/(SUMIF('Math Scores'!$F$4:$MZ$4, AB$4, 'Math Scores'!$F$2:$MZ$2))))</f>
        <is>
          <t/>
        </is>
      </c>
      <c r="AC20" s="702" t="inlineStr">
        <f aca="false">IF(COUNT('Math Scores'!$FK23:$HI23)=0, "", (SUMIF('Math Scores'!$F$4:$MZ$4, AC$4, 'Math Scores'!$F23:$MZ23)/(SUMIF('Math Scores'!$F$4:$MZ$4, AC$4, 'Math Scores'!$F$2:$MZ$2))))</f>
        <is>
          <t/>
        </is>
      </c>
      <c r="AD20" s="702" t="inlineStr">
        <f aca="false">IF(COUNT('Math Scores'!$HJ23:$IG23)=0, "", (SUMIF('Math Scores'!$HJ$4:$IU$4, AD$4, 'Math Scores'!$HJ23:$IU23)/(SUMIF('Math Scores'!$HJ$4:$IU$4, AD$4, 'Math Scores'!$HJ$2:$IU$2))))</f>
        <is>
          <t/>
        </is>
      </c>
      <c r="AE20" s="702" t="inlineStr">
        <f aca="false">IF(COUNT('Math Scores'!$HJ23:$IG23)=0, "", (SUMIF('Math Scores'!$HJ$4:$IU$4, AE$4, 'Math Scores'!$HJ23:$IU23)/(SUMIF('Math Scores'!$HJ$4:$IU$4, AE$4, 'Math Scores'!$HJ$2:$IU$2))))</f>
        <is>
          <t/>
        </is>
      </c>
      <c r="AF20" s="702" t="inlineStr">
        <f aca="false">IF(COUNT('Math Scores'!$HJ23:$IG23)=0, "", (SUMIF('Math Scores'!$HJ$4:$IU$4, AF$4, 'Math Scores'!$HJ23:$IU23)/(SUMIF('Math Scores'!$HJ$4:$IU$4, AF$4, 'Math Scores'!$HJ$2:$IU$2))))</f>
        <is>
          <t/>
        </is>
      </c>
      <c r="AG20" s="702" t="inlineStr">
        <f aca="false">IF(COUNT('Math Scores'!$HJ23:$IG23)=0, "", (SUMIF('Math Scores'!$HJ$4:$IU$4, AG$4, 'Math Scores'!$HJ23:$IU23)/(SUMIF('Math Scores'!$HJ$4:$IU$4, AG$4, 'Math Scores'!$HJ$2:$IU$2))))</f>
        <is>
          <t/>
        </is>
      </c>
      <c r="AH20" s="702" t="inlineStr">
        <f aca="false">IF(COUNT('Math Scores'!$IV23:$JL23)=0, "", (SUMIF('Math Scores'!$IH$4:$IU$4, AH$4, 'Math Scores'!$IH23:$IU23)/(SUMIF('Math Scores'!$IH$4:$IU$4, AH$4, 'Math Scores'!$IH$2:$IU$2))))</f>
        <is>
          <t/>
        </is>
      </c>
      <c r="AI20" s="702" t="inlineStr">
        <f aca="false">IF(COUNT('Math Scores'!$IV23:$JL23)=0, "", (SUMIF('Math Scores'!$IH$4:$IU$4, AI$4, 'Math Scores'!$IH23:$IU23)/(SUMIF('Math Scores'!$IH$4:$IU$4, AI$4, 'Math Scores'!$IH$2:$IU$2))))</f>
        <is>
          <t/>
        </is>
      </c>
      <c r="AJ20" s="702" t="inlineStr">
        <f aca="false">IF(COUNT('Math Scores'!$IV23:$JL23)=0, "", (SUMIF('Math Scores'!$IH$4:$IU$4, AJ$4, 'Math Scores'!$IH23:$IU23)/(SUMIF('Math Scores'!$IH$4:$IU$4, AJ$4, 'Math Scores'!$IH$2:$IU$2))))</f>
        <is>
          <t/>
        </is>
      </c>
      <c r="AK20" s="702" t="inlineStr">
        <f aca="false">IF(COUNT('Math Scores'!$JM23:$KG23)=0, "", (SUMIF('Math Scores'!$JM$4:$LA$4, X$4, 'Math Scores'!$JM23:$LA23)/(SUMIF('Math Scores'!$JM$4:$LA$4, X$4, 'Math Scores'!$JM$2:$LA$2))))</f>
        <is>
          <t/>
        </is>
      </c>
      <c r="AL20" s="702" t="inlineStr">
        <f aca="false">IF(COUNT('Math Scores'!$JM23:$KG23)=0, "", (SUMIF('Math Scores'!$JM$4:$LA$4, Y$4, 'Math Scores'!$JM23:$LA23)/(SUMIF('Math Scores'!$JM$4:$LA$4, Y$4, 'Math Scores'!$JM$2:$LA$2))))</f>
        <is>
          <t/>
        </is>
      </c>
      <c r="AM20" s="702" t="inlineStr">
        <f aca="false">IF(COUNT('Math Scores'!$JM23:$KG23)=0, "", (SUMIF('Math Scores'!$JM$4:$LA$4, Z$4, 'Math Scores'!$JM23:$LA23)/(SUMIF('Math Scores'!$JM$4:$LA$4, Z$4, 'Math Scores'!$JM$2:$LA$2))))</f>
        <is>
          <t/>
        </is>
      </c>
      <c r="AN20" s="702" t="inlineStr">
        <f aca="false">IF(COUNT('Math Scores'!$JM23:$KG23)=0, "", (SUMIF('Math Scores'!$JM$4:$LA$4, AA$4, 'Math Scores'!$JM23:$LA23)/(SUMIF('Math Scores'!$JM$4:$LA$4, AA$4, 'Math Scores'!$JM$2:$LA$2))))</f>
        <is>
          <t/>
        </is>
      </c>
      <c r="AO20" s="702" t="inlineStr">
        <f aca="false">IF(COUNT('Math Scores'!$JM23:$KG23)=0, "", (SUMIF('Math Scores'!$JM$4:$LA$4, AB$4, 'Math Scores'!$JM23:$LA23)/(SUMIF('Math Scores'!$JM$4:$LA$4, AB$4, 'Math Scores'!$JM$2:$LA$2))))</f>
        <is>
          <t/>
        </is>
      </c>
      <c r="AP20" s="702" t="inlineStr">
        <f aca="false">IF(COUNT('Math Scores'!$LB23:$LR23)=0, "", (SUMIF('Math Scores'!$KH$4:$LA$4, AP$4, 'Math Scores'!$KH23:$LA23)/(SUMIF('Math Scores'!$KH$4:$LA$4, AP$4, 'Math Scores'!$KH$2:$LA$2))))</f>
        <is>
          <t/>
        </is>
      </c>
      <c r="AQ20" s="702" t="inlineStr">
        <f aca="false">IF(COUNT('Math Scores'!$LB23:$LR23)=0, "", (SUMIF('Math Scores'!$KH$4:$LA$4, AQ$4, 'Math Scores'!$KH23:$LA23)/(SUMIF('Math Scores'!$KH$4:$LA$4, AQ$4, 'Math Scores'!$KH$2:$LA$2))))</f>
        <is>
          <t/>
        </is>
      </c>
    </row>
    <row r="21" customFormat="false" ht="12.75" hidden="false" customHeight="false" outlineLevel="0" collapsed="false">
      <c r="A21" s="315" t="n">
        <v>16</v>
      </c>
      <c r="B21" s="315" t="str">
        <f aca="false">'English Scores- Leveled papers'!B22</f>
        <v>S.Mounika</v>
      </c>
      <c r="C21" s="360" t="inlineStr">
        <f aca="false">'Math Output by Standard'!E23</f>
        <is>
          <t/>
        </is>
      </c>
      <c r="D21" s="701" t="n">
        <f aca="false">'Math Scores'!D24</f>
        <v>0.64</v>
      </c>
      <c r="E21" s="702" t="inlineStr">
        <f aca="false">IF(COUNT('Math Scores'!$F24:$AM24)=0, "", (SUMIF('Math Scores'!$F$4:$AM$4, E$4, 'Math Scores'!$F24:$AM24)/(SUMIF('Math Scores'!$F$4:$AM$4, E$4, 'Math Scores'!$F$2:$AM$2))))</f>
        <is>
          <t/>
        </is>
      </c>
      <c r="F21" s="702" t="inlineStr">
        <f aca="false">IF(COUNT('Math Scores'!$F24:$AM24)=0, "", (SUMIF('Math Scores'!$F$4:$AM$4, F$4, 'Math Scores'!$F24:$AM24)/(SUMIF('Math Scores'!$F$4:$AM$4, F$4, 'Math Scores'!$F$2:$AM$2))))</f>
        <is>
          <t/>
        </is>
      </c>
      <c r="G21" s="702" t="inlineStr">
        <f aca="false">IF(COUNT('Math Scores'!$F24:$AM24)=0, "", (SUMIF('Math Scores'!$F$4:$AM$4, G$4, 'Math Scores'!$F24:$AM24)/(SUMIF('Math Scores'!$F$4:$AM$4, G$4, 'Math Scores'!$F$2:$AM$2))))</f>
        <is>
          <t/>
        </is>
      </c>
      <c r="H21" s="702" t="inlineStr">
        <f aca="false">IF(COUNT('Math Scores'!$F24:$AM24)=0, "", (SUMIF('Math Scores'!$F$4:$AM$4, H$4, 'Math Scores'!$F24:$AM24)/(SUMIF('Math Scores'!$F$4:$AM$4, H$4, 'Math Scores'!$F$2:$AM$2))))</f>
        <is>
          <t/>
        </is>
      </c>
      <c r="I21" s="702" t="inlineStr">
        <f aca="false">IF(COUNT('Math Scores'!$F24:$AM24)=0, "", (SUMIF('Math Scores'!$F$4:$AM$4, I$4, 'Math Scores'!$F24:$AM24)/(SUMIF('Math Scores'!$F$4:$AM$4, I$4, 'Math Scores'!$F$2:$AM$2))))</f>
        <is>
          <t/>
        </is>
      </c>
      <c r="J21" s="702" t="inlineStr">
        <f aca="false">IF(COUNT('Math Scores'!$F24:$AM24)=0, "", (SUMIF('Math Scores'!$F$4:$AM$4, J$4, 'Math Scores'!$F24:$AM24)/(SUMIF('Math Scores'!$F$4:$AM$4, J$4, 'Math Scores'!$F$2:$AM$2))))</f>
        <is>
          <t/>
        </is>
      </c>
      <c r="K21" s="702" t="inlineStr">
        <f aca="false">IF(COUNT('Math Scores'!$AN24:$BW24)=0, "", (SUMIF('Math Scores'!$AN$4:$BW$4, K$4, 'Math Scores'!$AN24:$BW24)/(SUMIF('Math Scores'!$AN$4:$BW$4, K$4, 'Math Scores'!$AN$2:$BW$2))))</f>
        <is>
          <t/>
        </is>
      </c>
      <c r="L21" s="702" t="inlineStr">
        <f aca="false">IF(COUNT('Math Scores'!$AN24:$BW24)=0, "", (SUMIF('Math Scores'!$AN$4:$BW$4, L$4, 'Math Scores'!$AN24:$BW24)/(SUMIF('Math Scores'!$AN$4:$BW$4, L$4, 'Math Scores'!$AN$2:$BW$2))))</f>
        <is>
          <t/>
        </is>
      </c>
      <c r="M21" s="702" t="inlineStr">
        <f aca="false">IF(COUNT('Math Scores'!$AN24:$BW24)=0, "", (SUMIF('Math Scores'!$AN$4:$BW$4, M$4, 'Math Scores'!$AN24:$BW24)/(SUMIF('Math Scores'!$AN$4:$BW$4, M$4, 'Math Scores'!$AN$2:$BW$2))))</f>
        <is>
          <t/>
        </is>
      </c>
      <c r="N21" s="702" t="inlineStr">
        <f aca="false">IF(COUNT('Math Scores'!$AN24:$BW24)=0, "", (SUMIF('Math Scores'!$AN$4:$BW$4, N$4, 'Math Scores'!$AN24:$BW24)/(SUMIF('Math Scores'!$AN$4:$BW$4, N$4, 'Math Scores'!$AN$2:$BW$2))))</f>
        <is>
          <t/>
        </is>
      </c>
      <c r="O21" s="702" t="inlineStr">
        <f aca="false">IF(COUNT('Math Scores'!$AN24:$BW24)=0, "", (SUMIF('Math Scores'!$AN$4:$BW$4, O$4, 'Math Scores'!$AN24:$BW24)/(SUMIF('Math Scores'!$AN$4:$BW$4, O$4, 'Math Scores'!$AN$2:$BW$2))))</f>
        <is>
          <t/>
        </is>
      </c>
      <c r="P21" s="702" t="n">
        <f aca="false">IF(COUNT('Math Scores'!$BX24:$DN24)=0, "", (SUMIF('Math Scores'!$F$4:$MZ$4, P$4, 'Math Scores'!$F24:$MZ24)/(SUMIF('Math Scores'!$F$4:$MZ$4, P$4, 'Math Scores'!$F$2:$MZ$2))))</f>
        <v>0.714285714285714</v>
      </c>
      <c r="Q21" s="702" t="n">
        <f aca="false">IF(COUNT('Math Scores'!$BX24:$DN24)=0, "", (SUMIF('Math Scores'!$F$4:$MZ$4, Q$4, 'Math Scores'!$F24:$MZ24)/(SUMIF('Math Scores'!$F$4:$MZ$4, Q$4, 'Math Scores'!$F$2:$MZ$2))))</f>
        <v>0.65</v>
      </c>
      <c r="R21" s="702" t="n">
        <f aca="false">IF(COUNT('Math Scores'!$BX24:$DN24)=0, "", (SUMIF('Math Scores'!$F$4:$MZ$4, R$4, 'Math Scores'!$F24:$MZ24)/(SUMIF('Math Scores'!$F$4:$MZ$4, R$4, 'Math Scores'!$F$2:$MZ$2))))</f>
        <v>0.576923076923077</v>
      </c>
      <c r="S21" s="702" t="n">
        <f aca="false">IF(COUNT('Math Scores'!$BX24:$DN24)=0, "", (SUMIF('Math Scores'!$F$4:$MZ$4, S$4, 'Math Scores'!$F24:$MZ24)/(SUMIF('Math Scores'!$F$4:$MZ$4, S$4, 'Math Scores'!$F$2:$MZ$2))))</f>
        <v>0</v>
      </c>
      <c r="T21" s="702" t="n">
        <f aca="false">IF(COUNT('Math Scores'!$BX24:$DN24)=0, "", (SUMIF('Math Scores'!$F$4:$MZ$4, T$4, 'Math Scores'!$F24:$MZ24)/(SUMIF('Math Scores'!$F$4:$MZ$4, T$4, 'Math Scores'!$F$2:$MZ$2))))</f>
        <v>0.666666666666667</v>
      </c>
      <c r="U21" s="702" t="inlineStr">
        <f aca="false">IF(COUNT('Math Scores'!$DO24:$FJ24)=0, "", (SUMIF('Math Scores'!$F$4:$MZ$4, U$4, 'Math Scores'!$F24:$MZ24)/(SUMIF('Math Scores'!$F$4:$MZ$4, U$4, 'Math Scores'!$F$2:$MZ$2))))</f>
        <is>
          <t/>
        </is>
      </c>
      <c r="V21" s="702" t="inlineStr">
        <f aca="false">IF(COUNT('Math Scores'!$DO24:$FJ24)=0, "", (SUMIF('Math Scores'!$F$4:$MZ$4, V$4, 'Math Scores'!$F24:$MZ24)/(SUMIF('Math Scores'!$F$4:$MZ$4, V$4, 'Math Scores'!$F$2:$MZ$2))))</f>
        <is>
          <t/>
        </is>
      </c>
      <c r="W21" s="702" t="inlineStr">
        <f aca="false">IF(COUNT('Math Scores'!$DO24:$FJ24)=0, "", (SUMIF('Math Scores'!$F$4:$MZ$4, W$4, 'Math Scores'!$F24:$MZ24)/(SUMIF('Math Scores'!$F$4:$MZ$4, W$4, 'Math Scores'!$F$2:$MZ$2))))</f>
        <is>
          <t/>
        </is>
      </c>
      <c r="X21" s="702" t="inlineStr">
        <f aca="false">IF(COUNT('Math Scores'!$DO24:$FJ24)=0, "", (SUMIF('Math Scores'!$F$4:$MZ$4, X$4, 'Math Scores'!$F24:$MZ24)/(SUMIF('Math Scores'!$F$4:$MZ$4, X$4, 'Math Scores'!$F$2:$MZ$2))))</f>
        <is>
          <t/>
        </is>
      </c>
      <c r="Y21" s="702" t="inlineStr">
        <f aca="false">IF(COUNT('Math Scores'!$DO24:$FJ24)=0, "", (SUMIF('Math Scores'!$F$4:$MZ$4, Y$4, 'Math Scores'!$F24:$MZ24)/(SUMIF('Math Scores'!$F$4:$MZ$4, Y$4, 'Math Scores'!$F$2:$MZ$2))))</f>
        <is>
          <t/>
        </is>
      </c>
      <c r="Z21" s="702" t="inlineStr">
        <f aca="false">IF(COUNT('Math Scores'!$FK24:$HI24)=0, "", (SUMIF('Math Scores'!$F$4:$MZ$4, Z$4, 'Math Scores'!$F24:$MZ24)/(SUMIF('Math Scores'!$F$4:$MZ$4, Z$4, 'Math Scores'!$F$2:$MZ$2))))</f>
        <is>
          <t/>
        </is>
      </c>
      <c r="AA21" s="702" t="inlineStr">
        <f aca="false">IF(COUNT('Math Scores'!$FK24:$HI24)=0, "", (SUMIF('Math Scores'!$F$4:$MZ$4, AA$4, 'Math Scores'!$F24:$MZ24)/(SUMIF('Math Scores'!$F$4:$MZ$4, AA$4, 'Math Scores'!$F$2:$MZ$2))))</f>
        <is>
          <t/>
        </is>
      </c>
      <c r="AB21" s="702" t="inlineStr">
        <f aca="false">IF(COUNT('Math Scores'!$FK24:$HI24)=0, "", (SUMIF('Math Scores'!$F$4:$MZ$4, AB$4, 'Math Scores'!$F24:$MZ24)/(SUMIF('Math Scores'!$F$4:$MZ$4, AB$4, 'Math Scores'!$F$2:$MZ$2))))</f>
        <is>
          <t/>
        </is>
      </c>
      <c r="AC21" s="702" t="inlineStr">
        <f aca="false">IF(COUNT('Math Scores'!$FK24:$HI24)=0, "", (SUMIF('Math Scores'!$F$4:$MZ$4, AC$4, 'Math Scores'!$F24:$MZ24)/(SUMIF('Math Scores'!$F$4:$MZ$4, AC$4, 'Math Scores'!$F$2:$MZ$2))))</f>
        <is>
          <t/>
        </is>
      </c>
      <c r="AD21" s="702" t="inlineStr">
        <f aca="false">IF(COUNT('Math Scores'!$HJ24:$IG24)=0, "", (SUMIF('Math Scores'!$HJ$4:$IU$4, AD$4, 'Math Scores'!$HJ24:$IU24)/(SUMIF('Math Scores'!$HJ$4:$IU$4, AD$4, 'Math Scores'!$HJ$2:$IU$2))))</f>
        <is>
          <t/>
        </is>
      </c>
      <c r="AE21" s="702" t="inlineStr">
        <f aca="false">IF(COUNT('Math Scores'!$HJ24:$IG24)=0, "", (SUMIF('Math Scores'!$HJ$4:$IU$4, AE$4, 'Math Scores'!$HJ24:$IU24)/(SUMIF('Math Scores'!$HJ$4:$IU$4, AE$4, 'Math Scores'!$HJ$2:$IU$2))))</f>
        <is>
          <t/>
        </is>
      </c>
      <c r="AF21" s="702" t="inlineStr">
        <f aca="false">IF(COUNT('Math Scores'!$HJ24:$IG24)=0, "", (SUMIF('Math Scores'!$HJ$4:$IU$4, AF$4, 'Math Scores'!$HJ24:$IU24)/(SUMIF('Math Scores'!$HJ$4:$IU$4, AF$4, 'Math Scores'!$HJ$2:$IU$2))))</f>
        <is>
          <t/>
        </is>
      </c>
      <c r="AG21" s="702" t="inlineStr">
        <f aca="false">IF(COUNT('Math Scores'!$HJ24:$IG24)=0, "", (SUMIF('Math Scores'!$HJ$4:$IU$4, AG$4, 'Math Scores'!$HJ24:$IU24)/(SUMIF('Math Scores'!$HJ$4:$IU$4, AG$4, 'Math Scores'!$HJ$2:$IU$2))))</f>
        <is>
          <t/>
        </is>
      </c>
      <c r="AH21" s="702" t="inlineStr">
        <f aca="false">IF(COUNT('Math Scores'!$IV24:$JL24)=0, "", (SUMIF('Math Scores'!$IH$4:$IU$4, AH$4, 'Math Scores'!$IH24:$IU24)/(SUMIF('Math Scores'!$IH$4:$IU$4, AH$4, 'Math Scores'!$IH$2:$IU$2))))</f>
        <is>
          <t/>
        </is>
      </c>
      <c r="AI21" s="702" t="inlineStr">
        <f aca="false">IF(COUNT('Math Scores'!$IV24:$JL24)=0, "", (SUMIF('Math Scores'!$IH$4:$IU$4, AI$4, 'Math Scores'!$IH24:$IU24)/(SUMIF('Math Scores'!$IH$4:$IU$4, AI$4, 'Math Scores'!$IH$2:$IU$2))))</f>
        <is>
          <t/>
        </is>
      </c>
      <c r="AJ21" s="702" t="inlineStr">
        <f aca="false">IF(COUNT('Math Scores'!$IV24:$JL24)=0, "", (SUMIF('Math Scores'!$IH$4:$IU$4, AJ$4, 'Math Scores'!$IH24:$IU24)/(SUMIF('Math Scores'!$IH$4:$IU$4, AJ$4, 'Math Scores'!$IH$2:$IU$2))))</f>
        <is>
          <t/>
        </is>
      </c>
      <c r="AK21" s="702" t="inlineStr">
        <f aca="false">IF(COUNT('Math Scores'!$JM24:$KG24)=0, "", (SUMIF('Math Scores'!$JM$4:$LA$4, X$4, 'Math Scores'!$JM24:$LA24)/(SUMIF('Math Scores'!$JM$4:$LA$4, X$4, 'Math Scores'!$JM$2:$LA$2))))</f>
        <is>
          <t/>
        </is>
      </c>
      <c r="AL21" s="702" t="inlineStr">
        <f aca="false">IF(COUNT('Math Scores'!$JM24:$KG24)=0, "", (SUMIF('Math Scores'!$JM$4:$LA$4, Y$4, 'Math Scores'!$JM24:$LA24)/(SUMIF('Math Scores'!$JM$4:$LA$4, Y$4, 'Math Scores'!$JM$2:$LA$2))))</f>
        <is>
          <t/>
        </is>
      </c>
      <c r="AM21" s="702" t="inlineStr">
        <f aca="false">IF(COUNT('Math Scores'!$JM24:$KG24)=0, "", (SUMIF('Math Scores'!$JM$4:$LA$4, Z$4, 'Math Scores'!$JM24:$LA24)/(SUMIF('Math Scores'!$JM$4:$LA$4, Z$4, 'Math Scores'!$JM$2:$LA$2))))</f>
        <is>
          <t/>
        </is>
      </c>
      <c r="AN21" s="702" t="inlineStr">
        <f aca="false">IF(COUNT('Math Scores'!$JM24:$KG24)=0, "", (SUMIF('Math Scores'!$JM$4:$LA$4, AA$4, 'Math Scores'!$JM24:$LA24)/(SUMIF('Math Scores'!$JM$4:$LA$4, AA$4, 'Math Scores'!$JM$2:$LA$2))))</f>
        <is>
          <t/>
        </is>
      </c>
      <c r="AO21" s="702" t="inlineStr">
        <f aca="false">IF(COUNT('Math Scores'!$JM24:$KG24)=0, "", (SUMIF('Math Scores'!$JM$4:$LA$4, AB$4, 'Math Scores'!$JM24:$LA24)/(SUMIF('Math Scores'!$JM$4:$LA$4, AB$4, 'Math Scores'!$JM$2:$LA$2))))</f>
        <is>
          <t/>
        </is>
      </c>
      <c r="AP21" s="702" t="inlineStr">
        <f aca="false">IF(COUNT('Math Scores'!$LB24:$LR24)=0, "", (SUMIF('Math Scores'!$KH$4:$LA$4, AP$4, 'Math Scores'!$KH24:$LA24)/(SUMIF('Math Scores'!$KH$4:$LA$4, AP$4, 'Math Scores'!$KH$2:$LA$2))))</f>
        <is>
          <t/>
        </is>
      </c>
      <c r="AQ21" s="702" t="inlineStr">
        <f aca="false">IF(COUNT('Math Scores'!$LB24:$LR24)=0, "", (SUMIF('Math Scores'!$KH$4:$LA$4, AQ$4, 'Math Scores'!$KH24:$LA24)/(SUMIF('Math Scores'!$KH$4:$LA$4, AQ$4, 'Math Scores'!$KH$2:$LA$2))))</f>
        <is>
          <t/>
        </is>
      </c>
    </row>
    <row r="22" customFormat="false" ht="12.75" hidden="false" customHeight="false" outlineLevel="0" collapsed="false">
      <c r="A22" s="315" t="n">
        <v>17</v>
      </c>
      <c r="B22" s="315" t="str">
        <f aca="false">'English Scores- Leveled papers'!B23</f>
        <v>S.Swati</v>
      </c>
      <c r="C22" s="360" t="inlineStr">
        <f aca="false">'Math Output by Standard'!E24</f>
        <is>
          <t/>
        </is>
      </c>
      <c r="D22" s="701" t="n">
        <f aca="false">'Math Scores'!D25</f>
        <v>0.22</v>
      </c>
      <c r="E22" s="702" t="inlineStr">
        <f aca="false">IF(COUNT('Math Scores'!$F25:$AM25)=0, "", (SUMIF('Math Scores'!$F$4:$AM$4, E$4, 'Math Scores'!$F25:$AM25)/(SUMIF('Math Scores'!$F$4:$AM$4, E$4, 'Math Scores'!$F$2:$AM$2))))</f>
        <is>
          <t/>
        </is>
      </c>
      <c r="F22" s="702" t="inlineStr">
        <f aca="false">IF(COUNT('Math Scores'!$F25:$AM25)=0, "", (SUMIF('Math Scores'!$F$4:$AM$4, F$4, 'Math Scores'!$F25:$AM25)/(SUMIF('Math Scores'!$F$4:$AM$4, F$4, 'Math Scores'!$F$2:$AM$2))))</f>
        <is>
          <t/>
        </is>
      </c>
      <c r="G22" s="702" t="inlineStr">
        <f aca="false">IF(COUNT('Math Scores'!$F25:$AM25)=0, "", (SUMIF('Math Scores'!$F$4:$AM$4, G$4, 'Math Scores'!$F25:$AM25)/(SUMIF('Math Scores'!$F$4:$AM$4, G$4, 'Math Scores'!$F$2:$AM$2))))</f>
        <is>
          <t/>
        </is>
      </c>
      <c r="H22" s="702" t="inlineStr">
        <f aca="false">IF(COUNT('Math Scores'!$F25:$AM25)=0, "", (SUMIF('Math Scores'!$F$4:$AM$4, H$4, 'Math Scores'!$F25:$AM25)/(SUMIF('Math Scores'!$F$4:$AM$4, H$4, 'Math Scores'!$F$2:$AM$2))))</f>
        <is>
          <t/>
        </is>
      </c>
      <c r="I22" s="702" t="inlineStr">
        <f aca="false">IF(COUNT('Math Scores'!$F25:$AM25)=0, "", (SUMIF('Math Scores'!$F$4:$AM$4, I$4, 'Math Scores'!$F25:$AM25)/(SUMIF('Math Scores'!$F$4:$AM$4, I$4, 'Math Scores'!$F$2:$AM$2))))</f>
        <is>
          <t/>
        </is>
      </c>
      <c r="J22" s="702" t="inlineStr">
        <f aca="false">IF(COUNT('Math Scores'!$F25:$AM25)=0, "", (SUMIF('Math Scores'!$F$4:$AM$4, J$4, 'Math Scores'!$F25:$AM25)/(SUMIF('Math Scores'!$F$4:$AM$4, J$4, 'Math Scores'!$F$2:$AM$2))))</f>
        <is>
          <t/>
        </is>
      </c>
      <c r="K22" s="702" t="inlineStr">
        <f aca="false">IF(COUNT('Math Scores'!$AN25:$BW25)=0, "", (SUMIF('Math Scores'!$AN$4:$BW$4, K$4, 'Math Scores'!$AN25:$BW25)/(SUMIF('Math Scores'!$AN$4:$BW$4, K$4, 'Math Scores'!$AN$2:$BW$2))))</f>
        <is>
          <t/>
        </is>
      </c>
      <c r="L22" s="702" t="inlineStr">
        <f aca="false">IF(COUNT('Math Scores'!$AN25:$BW25)=0, "", (SUMIF('Math Scores'!$AN$4:$BW$4, L$4, 'Math Scores'!$AN25:$BW25)/(SUMIF('Math Scores'!$AN$4:$BW$4, L$4, 'Math Scores'!$AN$2:$BW$2))))</f>
        <is>
          <t/>
        </is>
      </c>
      <c r="M22" s="702" t="inlineStr">
        <f aca="false">IF(COUNT('Math Scores'!$AN25:$BW25)=0, "", (SUMIF('Math Scores'!$AN$4:$BW$4, M$4, 'Math Scores'!$AN25:$BW25)/(SUMIF('Math Scores'!$AN$4:$BW$4, M$4, 'Math Scores'!$AN$2:$BW$2))))</f>
        <is>
          <t/>
        </is>
      </c>
      <c r="N22" s="702" t="inlineStr">
        <f aca="false">IF(COUNT('Math Scores'!$AN25:$BW25)=0, "", (SUMIF('Math Scores'!$AN$4:$BW$4, N$4, 'Math Scores'!$AN25:$BW25)/(SUMIF('Math Scores'!$AN$4:$BW$4, N$4, 'Math Scores'!$AN$2:$BW$2))))</f>
        <is>
          <t/>
        </is>
      </c>
      <c r="O22" s="702" t="inlineStr">
        <f aca="false">IF(COUNT('Math Scores'!$AN25:$BW25)=0, "", (SUMIF('Math Scores'!$AN$4:$BW$4, O$4, 'Math Scores'!$AN25:$BW25)/(SUMIF('Math Scores'!$AN$4:$BW$4, O$4, 'Math Scores'!$AN$2:$BW$2))))</f>
        <is>
          <t/>
        </is>
      </c>
      <c r="P22" s="702" t="n">
        <f aca="false">IF(COUNT('Math Scores'!$BX25:$DN25)=0, "", (SUMIF('Math Scores'!$F$4:$MZ$4, P$4, 'Math Scores'!$F25:$MZ25)/(SUMIF('Math Scores'!$F$4:$MZ$4, P$4, 'Math Scores'!$F$2:$MZ$2))))</f>
        <v>0.142857142857143</v>
      </c>
      <c r="Q22" s="702" t="n">
        <f aca="false">IF(COUNT('Math Scores'!$BX25:$DN25)=0, "", (SUMIF('Math Scores'!$F$4:$MZ$4, Q$4, 'Math Scores'!$F25:$MZ25)/(SUMIF('Math Scores'!$F$4:$MZ$4, Q$4, 'Math Scores'!$F$2:$MZ$2))))</f>
        <v>0.4</v>
      </c>
      <c r="R22" s="702" t="n">
        <f aca="false">IF(COUNT('Math Scores'!$BX25:$DN25)=0, "", (SUMIF('Math Scores'!$F$4:$MZ$4, R$4, 'Math Scores'!$F25:$MZ25)/(SUMIF('Math Scores'!$F$4:$MZ$4, R$4, 'Math Scores'!$F$2:$MZ$2))))</f>
        <v>0.192307692307692</v>
      </c>
      <c r="S22" s="702" t="n">
        <f aca="false">IF(COUNT('Math Scores'!$BX25:$DN25)=0, "", (SUMIF('Math Scores'!$F$4:$MZ$4, S$4, 'Math Scores'!$F25:$MZ25)/(SUMIF('Math Scores'!$F$4:$MZ$4, S$4, 'Math Scores'!$F$2:$MZ$2))))</f>
        <v>0</v>
      </c>
      <c r="T22" s="702" t="n">
        <f aca="false">IF(COUNT('Math Scores'!$BX25:$DN25)=0, "", (SUMIF('Math Scores'!$F$4:$MZ$4, T$4, 'Math Scores'!$F25:$MZ25)/(SUMIF('Math Scores'!$F$4:$MZ$4, T$4, 'Math Scores'!$F$2:$MZ$2))))</f>
        <v>0.208333333333333</v>
      </c>
      <c r="U22" s="702" t="inlineStr">
        <f aca="false">IF(COUNT('Math Scores'!$DO25:$FJ25)=0, "", (SUMIF('Math Scores'!$F$4:$MZ$4, U$4, 'Math Scores'!$F25:$MZ25)/(SUMIF('Math Scores'!$F$4:$MZ$4, U$4, 'Math Scores'!$F$2:$MZ$2))))</f>
        <is>
          <t/>
        </is>
      </c>
      <c r="V22" s="702" t="inlineStr">
        <f aca="false">IF(COUNT('Math Scores'!$DO25:$FJ25)=0, "", (SUMIF('Math Scores'!$F$4:$MZ$4, V$4, 'Math Scores'!$F25:$MZ25)/(SUMIF('Math Scores'!$F$4:$MZ$4, V$4, 'Math Scores'!$F$2:$MZ$2))))</f>
        <is>
          <t/>
        </is>
      </c>
      <c r="W22" s="702" t="inlineStr">
        <f aca="false">IF(COUNT('Math Scores'!$DO25:$FJ25)=0, "", (SUMIF('Math Scores'!$F$4:$MZ$4, W$4, 'Math Scores'!$F25:$MZ25)/(SUMIF('Math Scores'!$F$4:$MZ$4, W$4, 'Math Scores'!$F$2:$MZ$2))))</f>
        <is>
          <t/>
        </is>
      </c>
      <c r="X22" s="702" t="inlineStr">
        <f aca="false">IF(COUNT('Math Scores'!$DO25:$FJ25)=0, "", (SUMIF('Math Scores'!$F$4:$MZ$4, X$4, 'Math Scores'!$F25:$MZ25)/(SUMIF('Math Scores'!$F$4:$MZ$4, X$4, 'Math Scores'!$F$2:$MZ$2))))</f>
        <is>
          <t/>
        </is>
      </c>
      <c r="Y22" s="702" t="inlineStr">
        <f aca="false">IF(COUNT('Math Scores'!$DO25:$FJ25)=0, "", (SUMIF('Math Scores'!$F$4:$MZ$4, Y$4, 'Math Scores'!$F25:$MZ25)/(SUMIF('Math Scores'!$F$4:$MZ$4, Y$4, 'Math Scores'!$F$2:$MZ$2))))</f>
        <is>
          <t/>
        </is>
      </c>
      <c r="Z22" s="702" t="inlineStr">
        <f aca="false">IF(COUNT('Math Scores'!$FK25:$HI25)=0, "", (SUMIF('Math Scores'!$F$4:$MZ$4, Z$4, 'Math Scores'!$F25:$MZ25)/(SUMIF('Math Scores'!$F$4:$MZ$4, Z$4, 'Math Scores'!$F$2:$MZ$2))))</f>
        <is>
          <t/>
        </is>
      </c>
      <c r="AA22" s="702" t="inlineStr">
        <f aca="false">IF(COUNT('Math Scores'!$FK25:$HI25)=0, "", (SUMIF('Math Scores'!$F$4:$MZ$4, AA$4, 'Math Scores'!$F25:$MZ25)/(SUMIF('Math Scores'!$F$4:$MZ$4, AA$4, 'Math Scores'!$F$2:$MZ$2))))</f>
        <is>
          <t/>
        </is>
      </c>
      <c r="AB22" s="702" t="inlineStr">
        <f aca="false">IF(COUNT('Math Scores'!$FK25:$HI25)=0, "", (SUMIF('Math Scores'!$F$4:$MZ$4, AB$4, 'Math Scores'!$F25:$MZ25)/(SUMIF('Math Scores'!$F$4:$MZ$4, AB$4, 'Math Scores'!$F$2:$MZ$2))))</f>
        <is>
          <t/>
        </is>
      </c>
      <c r="AC22" s="702" t="inlineStr">
        <f aca="false">IF(COUNT('Math Scores'!$FK25:$HI25)=0, "", (SUMIF('Math Scores'!$F$4:$MZ$4, AC$4, 'Math Scores'!$F25:$MZ25)/(SUMIF('Math Scores'!$F$4:$MZ$4, AC$4, 'Math Scores'!$F$2:$MZ$2))))</f>
        <is>
          <t/>
        </is>
      </c>
      <c r="AD22" s="702" t="inlineStr">
        <f aca="false">IF(COUNT('Math Scores'!$HJ25:$IG25)=0, "", (SUMIF('Math Scores'!$HJ$4:$IU$4, AD$4, 'Math Scores'!$HJ25:$IU25)/(SUMIF('Math Scores'!$HJ$4:$IU$4, AD$4, 'Math Scores'!$HJ$2:$IU$2))))</f>
        <is>
          <t/>
        </is>
      </c>
      <c r="AE22" s="702" t="inlineStr">
        <f aca="false">IF(COUNT('Math Scores'!$HJ25:$IG25)=0, "", (SUMIF('Math Scores'!$HJ$4:$IU$4, AE$4, 'Math Scores'!$HJ25:$IU25)/(SUMIF('Math Scores'!$HJ$4:$IU$4, AE$4, 'Math Scores'!$HJ$2:$IU$2))))</f>
        <is>
          <t/>
        </is>
      </c>
      <c r="AF22" s="702" t="inlineStr">
        <f aca="false">IF(COUNT('Math Scores'!$HJ25:$IG25)=0, "", (SUMIF('Math Scores'!$HJ$4:$IU$4, AF$4, 'Math Scores'!$HJ25:$IU25)/(SUMIF('Math Scores'!$HJ$4:$IU$4, AF$4, 'Math Scores'!$HJ$2:$IU$2))))</f>
        <is>
          <t/>
        </is>
      </c>
      <c r="AG22" s="702" t="inlineStr">
        <f aca="false">IF(COUNT('Math Scores'!$HJ25:$IG25)=0, "", (SUMIF('Math Scores'!$HJ$4:$IU$4, AG$4, 'Math Scores'!$HJ25:$IU25)/(SUMIF('Math Scores'!$HJ$4:$IU$4, AG$4, 'Math Scores'!$HJ$2:$IU$2))))</f>
        <is>
          <t/>
        </is>
      </c>
      <c r="AH22" s="702" t="inlineStr">
        <f aca="false">IF(COUNT('Math Scores'!$IV25:$JL25)=0, "", (SUMIF('Math Scores'!$IH$4:$IU$4, AH$4, 'Math Scores'!$IH25:$IU25)/(SUMIF('Math Scores'!$IH$4:$IU$4, AH$4, 'Math Scores'!$IH$2:$IU$2))))</f>
        <is>
          <t/>
        </is>
      </c>
      <c r="AI22" s="702" t="inlineStr">
        <f aca="false">IF(COUNT('Math Scores'!$IV25:$JL25)=0, "", (SUMIF('Math Scores'!$IH$4:$IU$4, AI$4, 'Math Scores'!$IH25:$IU25)/(SUMIF('Math Scores'!$IH$4:$IU$4, AI$4, 'Math Scores'!$IH$2:$IU$2))))</f>
        <is>
          <t/>
        </is>
      </c>
      <c r="AJ22" s="702" t="inlineStr">
        <f aca="false">IF(COUNT('Math Scores'!$IV25:$JL25)=0, "", (SUMIF('Math Scores'!$IH$4:$IU$4, AJ$4, 'Math Scores'!$IH25:$IU25)/(SUMIF('Math Scores'!$IH$4:$IU$4, AJ$4, 'Math Scores'!$IH$2:$IU$2))))</f>
        <is>
          <t/>
        </is>
      </c>
      <c r="AK22" s="702" t="inlineStr">
        <f aca="false">IF(COUNT('Math Scores'!$JM25:$KG25)=0, "", (SUMIF('Math Scores'!$JM$4:$LA$4, X$4, 'Math Scores'!$JM25:$LA25)/(SUMIF('Math Scores'!$JM$4:$LA$4, X$4, 'Math Scores'!$JM$2:$LA$2))))</f>
        <is>
          <t/>
        </is>
      </c>
      <c r="AL22" s="702" t="inlineStr">
        <f aca="false">IF(COUNT('Math Scores'!$JM25:$KG25)=0, "", (SUMIF('Math Scores'!$JM$4:$LA$4, Y$4, 'Math Scores'!$JM25:$LA25)/(SUMIF('Math Scores'!$JM$4:$LA$4, Y$4, 'Math Scores'!$JM$2:$LA$2))))</f>
        <is>
          <t/>
        </is>
      </c>
      <c r="AM22" s="702" t="inlineStr">
        <f aca="false">IF(COUNT('Math Scores'!$JM25:$KG25)=0, "", (SUMIF('Math Scores'!$JM$4:$LA$4, Z$4, 'Math Scores'!$JM25:$LA25)/(SUMIF('Math Scores'!$JM$4:$LA$4, Z$4, 'Math Scores'!$JM$2:$LA$2))))</f>
        <is>
          <t/>
        </is>
      </c>
      <c r="AN22" s="702" t="inlineStr">
        <f aca="false">IF(COUNT('Math Scores'!$JM25:$KG25)=0, "", (SUMIF('Math Scores'!$JM$4:$LA$4, AA$4, 'Math Scores'!$JM25:$LA25)/(SUMIF('Math Scores'!$JM$4:$LA$4, AA$4, 'Math Scores'!$JM$2:$LA$2))))</f>
        <is>
          <t/>
        </is>
      </c>
      <c r="AO22" s="702" t="inlineStr">
        <f aca="false">IF(COUNT('Math Scores'!$JM25:$KG25)=0, "", (SUMIF('Math Scores'!$JM$4:$LA$4, AB$4, 'Math Scores'!$JM25:$LA25)/(SUMIF('Math Scores'!$JM$4:$LA$4, AB$4, 'Math Scores'!$JM$2:$LA$2))))</f>
        <is>
          <t/>
        </is>
      </c>
      <c r="AP22" s="702" t="inlineStr">
        <f aca="false">IF(COUNT('Math Scores'!$LB25:$LR25)=0, "", (SUMIF('Math Scores'!$KH$4:$LA$4, AP$4, 'Math Scores'!$KH25:$LA25)/(SUMIF('Math Scores'!$KH$4:$LA$4, AP$4, 'Math Scores'!$KH$2:$LA$2))))</f>
        <is>
          <t/>
        </is>
      </c>
      <c r="AQ22" s="702" t="inlineStr">
        <f aca="false">IF(COUNT('Math Scores'!$LB25:$LR25)=0, "", (SUMIF('Math Scores'!$KH$4:$LA$4, AQ$4, 'Math Scores'!$KH25:$LA25)/(SUMIF('Math Scores'!$KH$4:$LA$4, AQ$4, 'Math Scores'!$KH$2:$LA$2))))</f>
        <is>
          <t/>
        </is>
      </c>
    </row>
    <row r="23" customFormat="false" ht="12.75" hidden="false" customHeight="false" outlineLevel="0" collapsed="false">
      <c r="A23" s="315" t="n">
        <v>18</v>
      </c>
      <c r="B23" s="315" t="str">
        <f aca="false">'English Scores- Leveled papers'!B24</f>
        <v>Sania Rehana</v>
      </c>
      <c r="C23" s="360" t="inlineStr">
        <f aca="false">'Math Output by Standard'!E25</f>
        <is>
          <t/>
        </is>
      </c>
      <c r="D23" s="701" t="n">
        <f aca="false">'Math Scores'!D26</f>
        <v>0.34</v>
      </c>
      <c r="E23" s="702" t="inlineStr">
        <f aca="false">IF(COUNT('Math Scores'!$F26:$AM26)=0, "", (SUMIF('Math Scores'!$F$4:$AM$4, E$4, 'Math Scores'!$F26:$AM26)/(SUMIF('Math Scores'!$F$4:$AM$4, E$4, 'Math Scores'!$F$2:$AM$2))))</f>
        <is>
          <t/>
        </is>
      </c>
      <c r="F23" s="702" t="inlineStr">
        <f aca="false">IF(COUNT('Math Scores'!$F26:$AM26)=0, "", (SUMIF('Math Scores'!$F$4:$AM$4, F$4, 'Math Scores'!$F26:$AM26)/(SUMIF('Math Scores'!$F$4:$AM$4, F$4, 'Math Scores'!$F$2:$AM$2))))</f>
        <is>
          <t/>
        </is>
      </c>
      <c r="G23" s="702" t="inlineStr">
        <f aca="false">IF(COUNT('Math Scores'!$F26:$AM26)=0, "", (SUMIF('Math Scores'!$F$4:$AM$4, G$4, 'Math Scores'!$F26:$AM26)/(SUMIF('Math Scores'!$F$4:$AM$4, G$4, 'Math Scores'!$F$2:$AM$2))))</f>
        <is>
          <t/>
        </is>
      </c>
      <c r="H23" s="702" t="inlineStr">
        <f aca="false">IF(COUNT('Math Scores'!$F26:$AM26)=0, "", (SUMIF('Math Scores'!$F$4:$AM$4, H$4, 'Math Scores'!$F26:$AM26)/(SUMIF('Math Scores'!$F$4:$AM$4, H$4, 'Math Scores'!$F$2:$AM$2))))</f>
        <is>
          <t/>
        </is>
      </c>
      <c r="I23" s="702" t="inlineStr">
        <f aca="false">IF(COUNT('Math Scores'!$F26:$AM26)=0, "", (SUMIF('Math Scores'!$F$4:$AM$4, I$4, 'Math Scores'!$F26:$AM26)/(SUMIF('Math Scores'!$F$4:$AM$4, I$4, 'Math Scores'!$F$2:$AM$2))))</f>
        <is>
          <t/>
        </is>
      </c>
      <c r="J23" s="702" t="inlineStr">
        <f aca="false">IF(COUNT('Math Scores'!$F26:$AM26)=0, "", (SUMIF('Math Scores'!$F$4:$AM$4, J$4, 'Math Scores'!$F26:$AM26)/(SUMIF('Math Scores'!$F$4:$AM$4, J$4, 'Math Scores'!$F$2:$AM$2))))</f>
        <is>
          <t/>
        </is>
      </c>
      <c r="K23" s="702" t="inlineStr">
        <f aca="false">IF(COUNT('Math Scores'!$AN26:$BW26)=0, "", (SUMIF('Math Scores'!$AN$4:$BW$4, K$4, 'Math Scores'!$AN26:$BW26)/(SUMIF('Math Scores'!$AN$4:$BW$4, K$4, 'Math Scores'!$AN$2:$BW$2))))</f>
        <is>
          <t/>
        </is>
      </c>
      <c r="L23" s="702" t="inlineStr">
        <f aca="false">IF(COUNT('Math Scores'!$AN26:$BW26)=0, "", (SUMIF('Math Scores'!$AN$4:$BW$4, L$4, 'Math Scores'!$AN26:$BW26)/(SUMIF('Math Scores'!$AN$4:$BW$4, L$4, 'Math Scores'!$AN$2:$BW$2))))</f>
        <is>
          <t/>
        </is>
      </c>
      <c r="M23" s="702" t="inlineStr">
        <f aca="false">IF(COUNT('Math Scores'!$AN26:$BW26)=0, "", (SUMIF('Math Scores'!$AN$4:$BW$4, M$4, 'Math Scores'!$AN26:$BW26)/(SUMIF('Math Scores'!$AN$4:$BW$4, M$4, 'Math Scores'!$AN$2:$BW$2))))</f>
        <is>
          <t/>
        </is>
      </c>
      <c r="N23" s="702" t="inlineStr">
        <f aca="false">IF(COUNT('Math Scores'!$AN26:$BW26)=0, "", (SUMIF('Math Scores'!$AN$4:$BW$4, N$4, 'Math Scores'!$AN26:$BW26)/(SUMIF('Math Scores'!$AN$4:$BW$4, N$4, 'Math Scores'!$AN$2:$BW$2))))</f>
        <is>
          <t/>
        </is>
      </c>
      <c r="O23" s="702" t="inlineStr">
        <f aca="false">IF(COUNT('Math Scores'!$AN26:$BW26)=0, "", (SUMIF('Math Scores'!$AN$4:$BW$4, O$4, 'Math Scores'!$AN26:$BW26)/(SUMIF('Math Scores'!$AN$4:$BW$4, O$4, 'Math Scores'!$AN$2:$BW$2))))</f>
        <is>
          <t/>
        </is>
      </c>
      <c r="P23" s="702" t="n">
        <f aca="false">IF(COUNT('Math Scores'!$BX26:$DN26)=0, "", (SUMIF('Math Scores'!$F$4:$MZ$4, P$4, 'Math Scores'!$F26:$MZ26)/(SUMIF('Math Scores'!$F$4:$MZ$4, P$4, 'Math Scores'!$F$2:$MZ$2))))</f>
        <v>0.107142857142857</v>
      </c>
      <c r="Q23" s="702" t="n">
        <f aca="false">IF(COUNT('Math Scores'!$BX26:$DN26)=0, "", (SUMIF('Math Scores'!$F$4:$MZ$4, Q$4, 'Math Scores'!$F26:$MZ26)/(SUMIF('Math Scores'!$F$4:$MZ$4, Q$4, 'Math Scores'!$F$2:$MZ$2))))</f>
        <v>0.35</v>
      </c>
      <c r="R23" s="702" t="n">
        <f aca="false">IF(COUNT('Math Scores'!$BX26:$DN26)=0, "", (SUMIF('Math Scores'!$F$4:$MZ$4, R$4, 'Math Scores'!$F26:$MZ26)/(SUMIF('Math Scores'!$F$4:$MZ$4, R$4, 'Math Scores'!$F$2:$MZ$2))))</f>
        <v>0.538461538461538</v>
      </c>
      <c r="S23" s="702" t="n">
        <f aca="false">IF(COUNT('Math Scores'!$BX26:$DN26)=0, "", (SUMIF('Math Scores'!$F$4:$MZ$4, S$4, 'Math Scores'!$F26:$MZ26)/(SUMIF('Math Scores'!$F$4:$MZ$4, S$4, 'Math Scores'!$F$2:$MZ$2))))</f>
        <v>0</v>
      </c>
      <c r="T23" s="702" t="n">
        <f aca="false">IF(COUNT('Math Scores'!$BX26:$DN26)=0, "", (SUMIF('Math Scores'!$F$4:$MZ$4, T$4, 'Math Scores'!$F26:$MZ26)/(SUMIF('Math Scores'!$F$4:$MZ$4, T$4, 'Math Scores'!$F$2:$MZ$2))))</f>
        <v>0.416666666666667</v>
      </c>
      <c r="U23" s="702" t="inlineStr">
        <f aca="false">IF(COUNT('Math Scores'!$DO26:$FJ26)=0, "", (SUMIF('Math Scores'!$F$4:$MZ$4, U$4, 'Math Scores'!$F26:$MZ26)/(SUMIF('Math Scores'!$F$4:$MZ$4, U$4, 'Math Scores'!$F$2:$MZ$2))))</f>
        <is>
          <t/>
        </is>
      </c>
      <c r="V23" s="702" t="inlineStr">
        <f aca="false">IF(COUNT('Math Scores'!$DO26:$FJ26)=0, "", (SUMIF('Math Scores'!$F$4:$MZ$4, V$4, 'Math Scores'!$F26:$MZ26)/(SUMIF('Math Scores'!$F$4:$MZ$4, V$4, 'Math Scores'!$F$2:$MZ$2))))</f>
        <is>
          <t/>
        </is>
      </c>
      <c r="W23" s="702" t="inlineStr">
        <f aca="false">IF(COUNT('Math Scores'!$DO26:$FJ26)=0, "", (SUMIF('Math Scores'!$F$4:$MZ$4, W$4, 'Math Scores'!$F26:$MZ26)/(SUMIF('Math Scores'!$F$4:$MZ$4, W$4, 'Math Scores'!$F$2:$MZ$2))))</f>
        <is>
          <t/>
        </is>
      </c>
      <c r="X23" s="702" t="inlineStr">
        <f aca="false">IF(COUNT('Math Scores'!$DO26:$FJ26)=0, "", (SUMIF('Math Scores'!$F$4:$MZ$4, X$4, 'Math Scores'!$F26:$MZ26)/(SUMIF('Math Scores'!$F$4:$MZ$4, X$4, 'Math Scores'!$F$2:$MZ$2))))</f>
        <is>
          <t/>
        </is>
      </c>
      <c r="Y23" s="702" t="inlineStr">
        <f aca="false">IF(COUNT('Math Scores'!$DO26:$FJ26)=0, "", (SUMIF('Math Scores'!$F$4:$MZ$4, Y$4, 'Math Scores'!$F26:$MZ26)/(SUMIF('Math Scores'!$F$4:$MZ$4, Y$4, 'Math Scores'!$F$2:$MZ$2))))</f>
        <is>
          <t/>
        </is>
      </c>
      <c r="Z23" s="702" t="inlineStr">
        <f aca="false">IF(COUNT('Math Scores'!$FK26:$HI26)=0, "", (SUMIF('Math Scores'!$F$4:$MZ$4, Z$4, 'Math Scores'!$F26:$MZ26)/(SUMIF('Math Scores'!$F$4:$MZ$4, Z$4, 'Math Scores'!$F$2:$MZ$2))))</f>
        <is>
          <t/>
        </is>
      </c>
      <c r="AA23" s="702" t="inlineStr">
        <f aca="false">IF(COUNT('Math Scores'!$FK26:$HI26)=0, "", (SUMIF('Math Scores'!$F$4:$MZ$4, AA$4, 'Math Scores'!$F26:$MZ26)/(SUMIF('Math Scores'!$F$4:$MZ$4, AA$4, 'Math Scores'!$F$2:$MZ$2))))</f>
        <is>
          <t/>
        </is>
      </c>
      <c r="AB23" s="702" t="inlineStr">
        <f aca="false">IF(COUNT('Math Scores'!$FK26:$HI26)=0, "", (SUMIF('Math Scores'!$F$4:$MZ$4, AB$4, 'Math Scores'!$F26:$MZ26)/(SUMIF('Math Scores'!$F$4:$MZ$4, AB$4, 'Math Scores'!$F$2:$MZ$2))))</f>
        <is>
          <t/>
        </is>
      </c>
      <c r="AC23" s="702" t="inlineStr">
        <f aca="false">IF(COUNT('Math Scores'!$FK26:$HI26)=0, "", (SUMIF('Math Scores'!$F$4:$MZ$4, AC$4, 'Math Scores'!$F26:$MZ26)/(SUMIF('Math Scores'!$F$4:$MZ$4, AC$4, 'Math Scores'!$F$2:$MZ$2))))</f>
        <is>
          <t/>
        </is>
      </c>
      <c r="AD23" s="702" t="inlineStr">
        <f aca="false">IF(COUNT('Math Scores'!$HJ26:$IG26)=0, "", (SUMIF('Math Scores'!$HJ$4:$IU$4, AD$4, 'Math Scores'!$HJ26:$IU26)/(SUMIF('Math Scores'!$HJ$4:$IU$4, AD$4, 'Math Scores'!$HJ$2:$IU$2))))</f>
        <is>
          <t/>
        </is>
      </c>
      <c r="AE23" s="702" t="inlineStr">
        <f aca="false">IF(COUNT('Math Scores'!$HJ26:$IG26)=0, "", (SUMIF('Math Scores'!$HJ$4:$IU$4, AE$4, 'Math Scores'!$HJ26:$IU26)/(SUMIF('Math Scores'!$HJ$4:$IU$4, AE$4, 'Math Scores'!$HJ$2:$IU$2))))</f>
        <is>
          <t/>
        </is>
      </c>
      <c r="AF23" s="702" t="inlineStr">
        <f aca="false">IF(COUNT('Math Scores'!$HJ26:$IG26)=0, "", (SUMIF('Math Scores'!$HJ$4:$IU$4, AF$4, 'Math Scores'!$HJ26:$IU26)/(SUMIF('Math Scores'!$HJ$4:$IU$4, AF$4, 'Math Scores'!$HJ$2:$IU$2))))</f>
        <is>
          <t/>
        </is>
      </c>
      <c r="AG23" s="702" t="inlineStr">
        <f aca="false">IF(COUNT('Math Scores'!$HJ26:$IG26)=0, "", (SUMIF('Math Scores'!$HJ$4:$IU$4, AG$4, 'Math Scores'!$HJ26:$IU26)/(SUMIF('Math Scores'!$HJ$4:$IU$4, AG$4, 'Math Scores'!$HJ$2:$IU$2))))</f>
        <is>
          <t/>
        </is>
      </c>
      <c r="AH23" s="702" t="inlineStr">
        <f aca="false">IF(COUNT('Math Scores'!$IV26:$JL26)=0, "", (SUMIF('Math Scores'!$IH$4:$IU$4, AH$4, 'Math Scores'!$IH26:$IU26)/(SUMIF('Math Scores'!$IH$4:$IU$4, AH$4, 'Math Scores'!$IH$2:$IU$2))))</f>
        <is>
          <t/>
        </is>
      </c>
      <c r="AI23" s="702" t="inlineStr">
        <f aca="false">IF(COUNT('Math Scores'!$IV26:$JL26)=0, "", (SUMIF('Math Scores'!$IH$4:$IU$4, AI$4, 'Math Scores'!$IH26:$IU26)/(SUMIF('Math Scores'!$IH$4:$IU$4, AI$4, 'Math Scores'!$IH$2:$IU$2))))</f>
        <is>
          <t/>
        </is>
      </c>
      <c r="AJ23" s="702" t="inlineStr">
        <f aca="false">IF(COUNT('Math Scores'!$IV26:$JL26)=0, "", (SUMIF('Math Scores'!$IH$4:$IU$4, AJ$4, 'Math Scores'!$IH26:$IU26)/(SUMIF('Math Scores'!$IH$4:$IU$4, AJ$4, 'Math Scores'!$IH$2:$IU$2))))</f>
        <is>
          <t/>
        </is>
      </c>
      <c r="AK23" s="702" t="inlineStr">
        <f aca="false">IF(COUNT('Math Scores'!$JM26:$KG26)=0, "", (SUMIF('Math Scores'!$JM$4:$LA$4, X$4, 'Math Scores'!$JM26:$LA26)/(SUMIF('Math Scores'!$JM$4:$LA$4, X$4, 'Math Scores'!$JM$2:$LA$2))))</f>
        <is>
          <t/>
        </is>
      </c>
      <c r="AL23" s="702" t="inlineStr">
        <f aca="false">IF(COUNT('Math Scores'!$JM26:$KG26)=0, "", (SUMIF('Math Scores'!$JM$4:$LA$4, Y$4, 'Math Scores'!$JM26:$LA26)/(SUMIF('Math Scores'!$JM$4:$LA$4, Y$4, 'Math Scores'!$JM$2:$LA$2))))</f>
        <is>
          <t/>
        </is>
      </c>
      <c r="AM23" s="702" t="inlineStr">
        <f aca="false">IF(COUNT('Math Scores'!$JM26:$KG26)=0, "", (SUMIF('Math Scores'!$JM$4:$LA$4, Z$4, 'Math Scores'!$JM26:$LA26)/(SUMIF('Math Scores'!$JM$4:$LA$4, Z$4, 'Math Scores'!$JM$2:$LA$2))))</f>
        <is>
          <t/>
        </is>
      </c>
      <c r="AN23" s="702" t="inlineStr">
        <f aca="false">IF(COUNT('Math Scores'!$JM26:$KG26)=0, "", (SUMIF('Math Scores'!$JM$4:$LA$4, AA$4, 'Math Scores'!$JM26:$LA26)/(SUMIF('Math Scores'!$JM$4:$LA$4, AA$4, 'Math Scores'!$JM$2:$LA$2))))</f>
        <is>
          <t/>
        </is>
      </c>
      <c r="AO23" s="702" t="inlineStr">
        <f aca="false">IF(COUNT('Math Scores'!$JM26:$KG26)=0, "", (SUMIF('Math Scores'!$JM$4:$LA$4, AB$4, 'Math Scores'!$JM26:$LA26)/(SUMIF('Math Scores'!$JM$4:$LA$4, AB$4, 'Math Scores'!$JM$2:$LA$2))))</f>
        <is>
          <t/>
        </is>
      </c>
      <c r="AP23" s="702" t="inlineStr">
        <f aca="false">IF(COUNT('Math Scores'!$LB26:$LR26)=0, "", (SUMIF('Math Scores'!$KH$4:$LA$4, AP$4, 'Math Scores'!$KH26:$LA26)/(SUMIF('Math Scores'!$KH$4:$LA$4, AP$4, 'Math Scores'!$KH$2:$LA$2))))</f>
        <is>
          <t/>
        </is>
      </c>
      <c r="AQ23" s="702" t="inlineStr">
        <f aca="false">IF(COUNT('Math Scores'!$LB26:$LR26)=0, "", (SUMIF('Math Scores'!$KH$4:$LA$4, AQ$4, 'Math Scores'!$KH26:$LA26)/(SUMIF('Math Scores'!$KH$4:$LA$4, AQ$4, 'Math Scores'!$KH$2:$LA$2))))</f>
        <is>
          <t/>
        </is>
      </c>
    </row>
    <row r="24" customFormat="false" ht="12.75" hidden="false" customHeight="false" outlineLevel="0" collapsed="false">
      <c r="A24" s="315" t="n">
        <v>19</v>
      </c>
      <c r="B24" s="315" t="str">
        <f aca="false">'English Scores- Leveled papers'!B25</f>
        <v>Sri Vidya</v>
      </c>
      <c r="C24" s="360" t="inlineStr">
        <f aca="false">'Math Output by Standard'!E26</f>
        <is>
          <t/>
        </is>
      </c>
      <c r="D24" s="701" t="n">
        <f aca="false">'Math Scores'!D27</f>
        <v>0.855</v>
      </c>
      <c r="E24" s="702" t="inlineStr">
        <f aca="false">IF(COUNT('Math Scores'!$F27:$AM27)=0, "", (SUMIF('Math Scores'!$F$4:$AM$4, E$4, 'Math Scores'!$F27:$AM27)/(SUMIF('Math Scores'!$F$4:$AM$4, E$4, 'Math Scores'!$F$2:$AM$2))))</f>
        <is>
          <t/>
        </is>
      </c>
      <c r="F24" s="702" t="inlineStr">
        <f aca="false">IF(COUNT('Math Scores'!$F27:$AM27)=0, "", (SUMIF('Math Scores'!$F$4:$AM$4, F$4, 'Math Scores'!$F27:$AM27)/(SUMIF('Math Scores'!$F$4:$AM$4, F$4, 'Math Scores'!$F$2:$AM$2))))</f>
        <is>
          <t/>
        </is>
      </c>
      <c r="G24" s="702" t="inlineStr">
        <f aca="false">IF(COUNT('Math Scores'!$F27:$AM27)=0, "", (SUMIF('Math Scores'!$F$4:$AM$4, G$4, 'Math Scores'!$F27:$AM27)/(SUMIF('Math Scores'!$F$4:$AM$4, G$4, 'Math Scores'!$F$2:$AM$2))))</f>
        <is>
          <t/>
        </is>
      </c>
      <c r="H24" s="702" t="inlineStr">
        <f aca="false">IF(COUNT('Math Scores'!$F27:$AM27)=0, "", (SUMIF('Math Scores'!$F$4:$AM$4, H$4, 'Math Scores'!$F27:$AM27)/(SUMIF('Math Scores'!$F$4:$AM$4, H$4, 'Math Scores'!$F$2:$AM$2))))</f>
        <is>
          <t/>
        </is>
      </c>
      <c r="I24" s="702" t="inlineStr">
        <f aca="false">IF(COUNT('Math Scores'!$F27:$AM27)=0, "", (SUMIF('Math Scores'!$F$4:$AM$4, I$4, 'Math Scores'!$F27:$AM27)/(SUMIF('Math Scores'!$F$4:$AM$4, I$4, 'Math Scores'!$F$2:$AM$2))))</f>
        <is>
          <t/>
        </is>
      </c>
      <c r="J24" s="702" t="inlineStr">
        <f aca="false">IF(COUNT('Math Scores'!$F27:$AM27)=0, "", (SUMIF('Math Scores'!$F$4:$AM$4, J$4, 'Math Scores'!$F27:$AM27)/(SUMIF('Math Scores'!$F$4:$AM$4, J$4, 'Math Scores'!$F$2:$AM$2))))</f>
        <is>
          <t/>
        </is>
      </c>
      <c r="K24" s="702" t="inlineStr">
        <f aca="false">IF(COUNT('Math Scores'!$AN27:$BW27)=0, "", (SUMIF('Math Scores'!$AN$4:$BW$4, K$4, 'Math Scores'!$AN27:$BW27)/(SUMIF('Math Scores'!$AN$4:$BW$4, K$4, 'Math Scores'!$AN$2:$BW$2))))</f>
        <is>
          <t/>
        </is>
      </c>
      <c r="L24" s="702" t="inlineStr">
        <f aca="false">IF(COUNT('Math Scores'!$AN27:$BW27)=0, "", (SUMIF('Math Scores'!$AN$4:$BW$4, L$4, 'Math Scores'!$AN27:$BW27)/(SUMIF('Math Scores'!$AN$4:$BW$4, L$4, 'Math Scores'!$AN$2:$BW$2))))</f>
        <is>
          <t/>
        </is>
      </c>
      <c r="M24" s="702" t="inlineStr">
        <f aca="false">IF(COUNT('Math Scores'!$AN27:$BW27)=0, "", (SUMIF('Math Scores'!$AN$4:$BW$4, M$4, 'Math Scores'!$AN27:$BW27)/(SUMIF('Math Scores'!$AN$4:$BW$4, M$4, 'Math Scores'!$AN$2:$BW$2))))</f>
        <is>
          <t/>
        </is>
      </c>
      <c r="N24" s="702" t="inlineStr">
        <f aca="false">IF(COUNT('Math Scores'!$AN27:$BW27)=0, "", (SUMIF('Math Scores'!$AN$4:$BW$4, N$4, 'Math Scores'!$AN27:$BW27)/(SUMIF('Math Scores'!$AN$4:$BW$4, N$4, 'Math Scores'!$AN$2:$BW$2))))</f>
        <is>
          <t/>
        </is>
      </c>
      <c r="O24" s="702" t="inlineStr">
        <f aca="false">IF(COUNT('Math Scores'!$AN27:$BW27)=0, "", (SUMIF('Math Scores'!$AN$4:$BW$4, O$4, 'Math Scores'!$AN27:$BW27)/(SUMIF('Math Scores'!$AN$4:$BW$4, O$4, 'Math Scores'!$AN$2:$BW$2))))</f>
        <is>
          <t/>
        </is>
      </c>
      <c r="P24" s="702" t="n">
        <f aca="false">IF(COUNT('Math Scores'!$BX27:$DN27)=0, "", (SUMIF('Math Scores'!$F$4:$MZ$4, P$4, 'Math Scores'!$F27:$MZ27)/(SUMIF('Math Scores'!$F$4:$MZ$4, P$4, 'Math Scores'!$F$2:$MZ$2))))</f>
        <v>0.928571428571429</v>
      </c>
      <c r="Q24" s="702" t="n">
        <f aca="false">IF(COUNT('Math Scores'!$BX27:$DN27)=0, "", (SUMIF('Math Scores'!$F$4:$MZ$4, Q$4, 'Math Scores'!$F27:$MZ27)/(SUMIF('Math Scores'!$F$4:$MZ$4, Q$4, 'Math Scores'!$F$2:$MZ$2))))</f>
        <v>1</v>
      </c>
      <c r="R24" s="702" t="n">
        <f aca="false">IF(COUNT('Math Scores'!$BX27:$DN27)=0, "", (SUMIF('Math Scores'!$F$4:$MZ$4, R$4, 'Math Scores'!$F27:$MZ27)/(SUMIF('Math Scores'!$F$4:$MZ$4, R$4, 'Math Scores'!$F$2:$MZ$2))))</f>
        <v>0.75</v>
      </c>
      <c r="S24" s="702" t="n">
        <f aca="false">IF(COUNT('Math Scores'!$BX27:$DN27)=0, "", (SUMIF('Math Scores'!$F$4:$MZ$4, S$4, 'Math Scores'!$F27:$MZ27)/(SUMIF('Math Scores'!$F$4:$MZ$4, S$4, 'Math Scores'!$F$2:$MZ$2))))</f>
        <v>1</v>
      </c>
      <c r="T24" s="702" t="n">
        <f aca="false">IF(COUNT('Math Scores'!$BX27:$DN27)=0, "", (SUMIF('Math Scores'!$F$4:$MZ$4, T$4, 'Math Scores'!$F27:$MZ27)/(SUMIF('Math Scores'!$F$4:$MZ$4, T$4, 'Math Scores'!$F$2:$MZ$2))))</f>
        <v>0.75</v>
      </c>
      <c r="U24" s="702" t="inlineStr">
        <f aca="false">IF(COUNT('Math Scores'!$DO27:$FJ27)=0, "", (SUMIF('Math Scores'!$F$4:$MZ$4, U$4, 'Math Scores'!$F27:$MZ27)/(SUMIF('Math Scores'!$F$4:$MZ$4, U$4, 'Math Scores'!$F$2:$MZ$2))))</f>
        <is>
          <t/>
        </is>
      </c>
      <c r="V24" s="702" t="inlineStr">
        <f aca="false">IF(COUNT('Math Scores'!$DO27:$FJ27)=0, "", (SUMIF('Math Scores'!$F$4:$MZ$4, V$4, 'Math Scores'!$F27:$MZ27)/(SUMIF('Math Scores'!$F$4:$MZ$4, V$4, 'Math Scores'!$F$2:$MZ$2))))</f>
        <is>
          <t/>
        </is>
      </c>
      <c r="W24" s="702" t="inlineStr">
        <f aca="false">IF(COUNT('Math Scores'!$DO27:$FJ27)=0, "", (SUMIF('Math Scores'!$F$4:$MZ$4, W$4, 'Math Scores'!$F27:$MZ27)/(SUMIF('Math Scores'!$F$4:$MZ$4, W$4, 'Math Scores'!$F$2:$MZ$2))))</f>
        <is>
          <t/>
        </is>
      </c>
      <c r="X24" s="702" t="inlineStr">
        <f aca="false">IF(COUNT('Math Scores'!$DO27:$FJ27)=0, "", (SUMIF('Math Scores'!$F$4:$MZ$4, X$4, 'Math Scores'!$F27:$MZ27)/(SUMIF('Math Scores'!$F$4:$MZ$4, X$4, 'Math Scores'!$F$2:$MZ$2))))</f>
        <is>
          <t/>
        </is>
      </c>
      <c r="Y24" s="702" t="inlineStr">
        <f aca="false">IF(COUNT('Math Scores'!$DO27:$FJ27)=0, "", (SUMIF('Math Scores'!$F$4:$MZ$4, Y$4, 'Math Scores'!$F27:$MZ27)/(SUMIF('Math Scores'!$F$4:$MZ$4, Y$4, 'Math Scores'!$F$2:$MZ$2))))</f>
        <is>
          <t/>
        </is>
      </c>
      <c r="Z24" s="702" t="inlineStr">
        <f aca="false">IF(COUNT('Math Scores'!$FK27:$HI27)=0, "", (SUMIF('Math Scores'!$F$4:$MZ$4, Z$4, 'Math Scores'!$F27:$MZ27)/(SUMIF('Math Scores'!$F$4:$MZ$4, Z$4, 'Math Scores'!$F$2:$MZ$2))))</f>
        <is>
          <t/>
        </is>
      </c>
      <c r="AA24" s="702" t="inlineStr">
        <f aca="false">IF(COUNT('Math Scores'!$FK27:$HI27)=0, "", (SUMIF('Math Scores'!$F$4:$MZ$4, AA$4, 'Math Scores'!$F27:$MZ27)/(SUMIF('Math Scores'!$F$4:$MZ$4, AA$4, 'Math Scores'!$F$2:$MZ$2))))</f>
        <is>
          <t/>
        </is>
      </c>
      <c r="AB24" s="702" t="inlineStr">
        <f aca="false">IF(COUNT('Math Scores'!$FK27:$HI27)=0, "", (SUMIF('Math Scores'!$F$4:$MZ$4, AB$4, 'Math Scores'!$F27:$MZ27)/(SUMIF('Math Scores'!$F$4:$MZ$4, AB$4, 'Math Scores'!$F$2:$MZ$2))))</f>
        <is>
          <t/>
        </is>
      </c>
      <c r="AC24" s="702" t="inlineStr">
        <f aca="false">IF(COUNT('Math Scores'!$FK27:$HI27)=0, "", (SUMIF('Math Scores'!$F$4:$MZ$4, AC$4, 'Math Scores'!$F27:$MZ27)/(SUMIF('Math Scores'!$F$4:$MZ$4, AC$4, 'Math Scores'!$F$2:$MZ$2))))</f>
        <is>
          <t/>
        </is>
      </c>
      <c r="AD24" s="702" t="inlineStr">
        <f aca="false">IF(COUNT('Math Scores'!$HJ27:$IG27)=0, "", (SUMIF('Math Scores'!$HJ$4:$IU$4, AD$4, 'Math Scores'!$HJ27:$IU27)/(SUMIF('Math Scores'!$HJ$4:$IU$4, AD$4, 'Math Scores'!$HJ$2:$IU$2))))</f>
        <is>
          <t/>
        </is>
      </c>
      <c r="AE24" s="702" t="inlineStr">
        <f aca="false">IF(COUNT('Math Scores'!$HJ27:$IG27)=0, "", (SUMIF('Math Scores'!$HJ$4:$IU$4, AE$4, 'Math Scores'!$HJ27:$IU27)/(SUMIF('Math Scores'!$HJ$4:$IU$4, AE$4, 'Math Scores'!$HJ$2:$IU$2))))</f>
        <is>
          <t/>
        </is>
      </c>
      <c r="AF24" s="702" t="inlineStr">
        <f aca="false">IF(COUNT('Math Scores'!$HJ27:$IG27)=0, "", (SUMIF('Math Scores'!$HJ$4:$IU$4, AF$4, 'Math Scores'!$HJ27:$IU27)/(SUMIF('Math Scores'!$HJ$4:$IU$4, AF$4, 'Math Scores'!$HJ$2:$IU$2))))</f>
        <is>
          <t/>
        </is>
      </c>
      <c r="AG24" s="702" t="inlineStr">
        <f aca="false">IF(COUNT('Math Scores'!$HJ27:$IG27)=0, "", (SUMIF('Math Scores'!$HJ$4:$IU$4, AG$4, 'Math Scores'!$HJ27:$IU27)/(SUMIF('Math Scores'!$HJ$4:$IU$4, AG$4, 'Math Scores'!$HJ$2:$IU$2))))</f>
        <is>
          <t/>
        </is>
      </c>
      <c r="AH24" s="702" t="inlineStr">
        <f aca="false">IF(COUNT('Math Scores'!$IV27:$JL27)=0, "", (SUMIF('Math Scores'!$IH$4:$IU$4, AH$4, 'Math Scores'!$IH27:$IU27)/(SUMIF('Math Scores'!$IH$4:$IU$4, AH$4, 'Math Scores'!$IH$2:$IU$2))))</f>
        <is>
          <t/>
        </is>
      </c>
      <c r="AI24" s="702" t="inlineStr">
        <f aca="false">IF(COUNT('Math Scores'!$IV27:$JL27)=0, "", (SUMIF('Math Scores'!$IH$4:$IU$4, AI$4, 'Math Scores'!$IH27:$IU27)/(SUMIF('Math Scores'!$IH$4:$IU$4, AI$4, 'Math Scores'!$IH$2:$IU$2))))</f>
        <is>
          <t/>
        </is>
      </c>
      <c r="AJ24" s="702" t="inlineStr">
        <f aca="false">IF(COUNT('Math Scores'!$IV27:$JL27)=0, "", (SUMIF('Math Scores'!$IH$4:$IU$4, AJ$4, 'Math Scores'!$IH27:$IU27)/(SUMIF('Math Scores'!$IH$4:$IU$4, AJ$4, 'Math Scores'!$IH$2:$IU$2))))</f>
        <is>
          <t/>
        </is>
      </c>
      <c r="AK24" s="702" t="inlineStr">
        <f aca="false">IF(COUNT('Math Scores'!$JM27:$KG27)=0, "", (SUMIF('Math Scores'!$JM$4:$LA$4, X$4, 'Math Scores'!$JM27:$LA27)/(SUMIF('Math Scores'!$JM$4:$LA$4, X$4, 'Math Scores'!$JM$2:$LA$2))))</f>
        <is>
          <t/>
        </is>
      </c>
      <c r="AL24" s="702" t="inlineStr">
        <f aca="false">IF(COUNT('Math Scores'!$JM27:$KG27)=0, "", (SUMIF('Math Scores'!$JM$4:$LA$4, Y$4, 'Math Scores'!$JM27:$LA27)/(SUMIF('Math Scores'!$JM$4:$LA$4, Y$4, 'Math Scores'!$JM$2:$LA$2))))</f>
        <is>
          <t/>
        </is>
      </c>
      <c r="AM24" s="702" t="inlineStr">
        <f aca="false">IF(COUNT('Math Scores'!$JM27:$KG27)=0, "", (SUMIF('Math Scores'!$JM$4:$LA$4, Z$4, 'Math Scores'!$JM27:$LA27)/(SUMIF('Math Scores'!$JM$4:$LA$4, Z$4, 'Math Scores'!$JM$2:$LA$2))))</f>
        <is>
          <t/>
        </is>
      </c>
      <c r="AN24" s="702" t="inlineStr">
        <f aca="false">IF(COUNT('Math Scores'!$JM27:$KG27)=0, "", (SUMIF('Math Scores'!$JM$4:$LA$4, AA$4, 'Math Scores'!$JM27:$LA27)/(SUMIF('Math Scores'!$JM$4:$LA$4, AA$4, 'Math Scores'!$JM$2:$LA$2))))</f>
        <is>
          <t/>
        </is>
      </c>
      <c r="AO24" s="702" t="inlineStr">
        <f aca="false">IF(COUNT('Math Scores'!$JM27:$KG27)=0, "", (SUMIF('Math Scores'!$JM$4:$LA$4, AB$4, 'Math Scores'!$JM27:$LA27)/(SUMIF('Math Scores'!$JM$4:$LA$4, AB$4, 'Math Scores'!$JM$2:$LA$2))))</f>
        <is>
          <t/>
        </is>
      </c>
      <c r="AP24" s="702" t="inlineStr">
        <f aca="false">IF(COUNT('Math Scores'!$LB27:$LR27)=0, "", (SUMIF('Math Scores'!$KH$4:$LA$4, AP$4, 'Math Scores'!$KH27:$LA27)/(SUMIF('Math Scores'!$KH$4:$LA$4, AP$4, 'Math Scores'!$KH$2:$LA$2))))</f>
        <is>
          <t/>
        </is>
      </c>
      <c r="AQ24" s="702" t="inlineStr">
        <f aca="false">IF(COUNT('Math Scores'!$LB27:$LR27)=0, "", (SUMIF('Math Scores'!$KH$4:$LA$4, AQ$4, 'Math Scores'!$KH27:$LA27)/(SUMIF('Math Scores'!$KH$4:$LA$4, AQ$4, 'Math Scores'!$KH$2:$LA$2))))</f>
        <is>
          <t/>
        </is>
      </c>
    </row>
    <row r="25" customFormat="false" ht="22.5" hidden="false" customHeight="false" outlineLevel="0" collapsed="false">
      <c r="A25" s="315" t="n">
        <v>20</v>
      </c>
      <c r="B25" s="315" t="str">
        <f aca="false">'English Scores- Leveled papers'!B26</f>
        <v>Lakshmi Narayan</v>
      </c>
      <c r="C25" s="360" t="inlineStr">
        <f aca="false">'Math Output by Standard'!E27</f>
        <is>
          <t/>
        </is>
      </c>
      <c r="D25" s="701" t="n">
        <f aca="false">'Math Scores'!D28</f>
        <v>0.75</v>
      </c>
      <c r="E25" s="702" t="inlineStr">
        <f aca="false">IF(COUNT('Math Scores'!$F28:$AM28)=0, "", (SUMIF('Math Scores'!$F$4:$AM$4, E$4, 'Math Scores'!$F28:$AM28)/(SUMIF('Math Scores'!$F$4:$AM$4, E$4, 'Math Scores'!$F$2:$AM$2))))</f>
        <is>
          <t/>
        </is>
      </c>
      <c r="F25" s="702" t="inlineStr">
        <f aca="false">IF(COUNT('Math Scores'!$F28:$AM28)=0, "", (SUMIF('Math Scores'!$F$4:$AM$4, F$4, 'Math Scores'!$F28:$AM28)/(SUMIF('Math Scores'!$F$4:$AM$4, F$4, 'Math Scores'!$F$2:$AM$2))))</f>
        <is>
          <t/>
        </is>
      </c>
      <c r="G25" s="702" t="inlineStr">
        <f aca="false">IF(COUNT('Math Scores'!$F28:$AM28)=0, "", (SUMIF('Math Scores'!$F$4:$AM$4, G$4, 'Math Scores'!$F28:$AM28)/(SUMIF('Math Scores'!$F$4:$AM$4, G$4, 'Math Scores'!$F$2:$AM$2))))</f>
        <is>
          <t/>
        </is>
      </c>
      <c r="H25" s="702" t="inlineStr">
        <f aca="false">IF(COUNT('Math Scores'!$F28:$AM28)=0, "", (SUMIF('Math Scores'!$F$4:$AM$4, H$4, 'Math Scores'!$F28:$AM28)/(SUMIF('Math Scores'!$F$4:$AM$4, H$4, 'Math Scores'!$F$2:$AM$2))))</f>
        <is>
          <t/>
        </is>
      </c>
      <c r="I25" s="702" t="inlineStr">
        <f aca="false">IF(COUNT('Math Scores'!$F28:$AM28)=0, "", (SUMIF('Math Scores'!$F$4:$AM$4, I$4, 'Math Scores'!$F28:$AM28)/(SUMIF('Math Scores'!$F$4:$AM$4, I$4, 'Math Scores'!$F$2:$AM$2))))</f>
        <is>
          <t/>
        </is>
      </c>
      <c r="J25" s="702" t="inlineStr">
        <f aca="false">IF(COUNT('Math Scores'!$F28:$AM28)=0, "", (SUMIF('Math Scores'!$F$4:$AM$4, J$4, 'Math Scores'!$F28:$AM28)/(SUMIF('Math Scores'!$F$4:$AM$4, J$4, 'Math Scores'!$F$2:$AM$2))))</f>
        <is>
          <t/>
        </is>
      </c>
      <c r="K25" s="702" t="inlineStr">
        <f aca="false">IF(COUNT('Math Scores'!$AN28:$BW28)=0, "", (SUMIF('Math Scores'!$AN$4:$BW$4, K$4, 'Math Scores'!$AN28:$BW28)/(SUMIF('Math Scores'!$AN$4:$BW$4, K$4, 'Math Scores'!$AN$2:$BW$2))))</f>
        <is>
          <t/>
        </is>
      </c>
      <c r="L25" s="702" t="inlineStr">
        <f aca="false">IF(COUNT('Math Scores'!$AN28:$BW28)=0, "", (SUMIF('Math Scores'!$AN$4:$BW$4, L$4, 'Math Scores'!$AN28:$BW28)/(SUMIF('Math Scores'!$AN$4:$BW$4, L$4, 'Math Scores'!$AN$2:$BW$2))))</f>
        <is>
          <t/>
        </is>
      </c>
      <c r="M25" s="702" t="inlineStr">
        <f aca="false">IF(COUNT('Math Scores'!$AN28:$BW28)=0, "", (SUMIF('Math Scores'!$AN$4:$BW$4, M$4, 'Math Scores'!$AN28:$BW28)/(SUMIF('Math Scores'!$AN$4:$BW$4, M$4, 'Math Scores'!$AN$2:$BW$2))))</f>
        <is>
          <t/>
        </is>
      </c>
      <c r="N25" s="702" t="inlineStr">
        <f aca="false">IF(COUNT('Math Scores'!$AN28:$BW28)=0, "", (SUMIF('Math Scores'!$AN$4:$BW$4, N$4, 'Math Scores'!$AN28:$BW28)/(SUMIF('Math Scores'!$AN$4:$BW$4, N$4, 'Math Scores'!$AN$2:$BW$2))))</f>
        <is>
          <t/>
        </is>
      </c>
      <c r="O25" s="702" t="inlineStr">
        <f aca="false">IF(COUNT('Math Scores'!$AN28:$BW28)=0, "", (SUMIF('Math Scores'!$AN$4:$BW$4, O$4, 'Math Scores'!$AN28:$BW28)/(SUMIF('Math Scores'!$AN$4:$BW$4, O$4, 'Math Scores'!$AN$2:$BW$2))))</f>
        <is>
          <t/>
        </is>
      </c>
      <c r="P25" s="702" t="n">
        <f aca="false">IF(COUNT('Math Scores'!$BX28:$DN28)=0, "", (SUMIF('Math Scores'!$F$4:$MZ$4, P$4, 'Math Scores'!$F28:$MZ28)/(SUMIF('Math Scores'!$F$4:$MZ$4, P$4, 'Math Scores'!$F$2:$MZ$2))))</f>
        <v>0.892857142857143</v>
      </c>
      <c r="Q25" s="702" t="n">
        <f aca="false">IF(COUNT('Math Scores'!$BX28:$DN28)=0, "", (SUMIF('Math Scores'!$F$4:$MZ$4, Q$4, 'Math Scores'!$F28:$MZ28)/(SUMIF('Math Scores'!$F$4:$MZ$4, Q$4, 'Math Scores'!$F$2:$MZ$2))))</f>
        <v>0.65</v>
      </c>
      <c r="R25" s="702" t="n">
        <f aca="false">IF(COUNT('Math Scores'!$BX28:$DN28)=0, "", (SUMIF('Math Scores'!$F$4:$MZ$4, R$4, 'Math Scores'!$F28:$MZ28)/(SUMIF('Math Scores'!$F$4:$MZ$4, R$4, 'Math Scores'!$F$2:$MZ$2))))</f>
        <v>0.576923076923077</v>
      </c>
      <c r="S25" s="702" t="n">
        <f aca="false">IF(COUNT('Math Scores'!$BX28:$DN28)=0, "", (SUMIF('Math Scores'!$F$4:$MZ$4, S$4, 'Math Scores'!$F28:$MZ28)/(SUMIF('Math Scores'!$F$4:$MZ$4, S$4, 'Math Scores'!$F$2:$MZ$2))))</f>
        <v>1</v>
      </c>
      <c r="T25" s="702" t="n">
        <f aca="false">IF(COUNT('Math Scores'!$BX28:$DN28)=0, "", (SUMIF('Math Scores'!$F$4:$MZ$4, T$4, 'Math Scores'!$F28:$MZ28)/(SUMIF('Math Scores'!$F$4:$MZ$4, T$4, 'Math Scores'!$F$2:$MZ$2))))</f>
        <v>0.833333333333333</v>
      </c>
      <c r="U25" s="702" t="inlineStr">
        <f aca="false">IF(COUNT('Math Scores'!$DO28:$FJ28)=0, "", (SUMIF('Math Scores'!$F$4:$MZ$4, U$4, 'Math Scores'!$F28:$MZ28)/(SUMIF('Math Scores'!$F$4:$MZ$4, U$4, 'Math Scores'!$F$2:$MZ$2))))</f>
        <is>
          <t/>
        </is>
      </c>
      <c r="V25" s="702" t="inlineStr">
        <f aca="false">IF(COUNT('Math Scores'!$DO28:$FJ28)=0, "", (SUMIF('Math Scores'!$F$4:$MZ$4, V$4, 'Math Scores'!$F28:$MZ28)/(SUMIF('Math Scores'!$F$4:$MZ$4, V$4, 'Math Scores'!$F$2:$MZ$2))))</f>
        <is>
          <t/>
        </is>
      </c>
      <c r="W25" s="702" t="inlineStr">
        <f aca="false">IF(COUNT('Math Scores'!$DO28:$FJ28)=0, "", (SUMIF('Math Scores'!$F$4:$MZ$4, W$4, 'Math Scores'!$F28:$MZ28)/(SUMIF('Math Scores'!$F$4:$MZ$4, W$4, 'Math Scores'!$F$2:$MZ$2))))</f>
        <is>
          <t/>
        </is>
      </c>
      <c r="X25" s="702" t="inlineStr">
        <f aca="false">IF(COUNT('Math Scores'!$DO28:$FJ28)=0, "", (SUMIF('Math Scores'!$F$4:$MZ$4, X$4, 'Math Scores'!$F28:$MZ28)/(SUMIF('Math Scores'!$F$4:$MZ$4, X$4, 'Math Scores'!$F$2:$MZ$2))))</f>
        <is>
          <t/>
        </is>
      </c>
      <c r="Y25" s="702" t="inlineStr">
        <f aca="false">IF(COUNT('Math Scores'!$DO28:$FJ28)=0, "", (SUMIF('Math Scores'!$F$4:$MZ$4, Y$4, 'Math Scores'!$F28:$MZ28)/(SUMIF('Math Scores'!$F$4:$MZ$4, Y$4, 'Math Scores'!$F$2:$MZ$2))))</f>
        <is>
          <t/>
        </is>
      </c>
      <c r="Z25" s="702" t="inlineStr">
        <f aca="false">IF(COUNT('Math Scores'!$FK28:$HI28)=0, "", (SUMIF('Math Scores'!$F$4:$MZ$4, Z$4, 'Math Scores'!$F28:$MZ28)/(SUMIF('Math Scores'!$F$4:$MZ$4, Z$4, 'Math Scores'!$F$2:$MZ$2))))</f>
        <is>
          <t/>
        </is>
      </c>
      <c r="AA25" s="702" t="inlineStr">
        <f aca="false">IF(COUNT('Math Scores'!$FK28:$HI28)=0, "", (SUMIF('Math Scores'!$F$4:$MZ$4, AA$4, 'Math Scores'!$F28:$MZ28)/(SUMIF('Math Scores'!$F$4:$MZ$4, AA$4, 'Math Scores'!$F$2:$MZ$2))))</f>
        <is>
          <t/>
        </is>
      </c>
      <c r="AB25" s="702" t="inlineStr">
        <f aca="false">IF(COUNT('Math Scores'!$FK28:$HI28)=0, "", (SUMIF('Math Scores'!$F$4:$MZ$4, AB$4, 'Math Scores'!$F28:$MZ28)/(SUMIF('Math Scores'!$F$4:$MZ$4, AB$4, 'Math Scores'!$F$2:$MZ$2))))</f>
        <is>
          <t/>
        </is>
      </c>
      <c r="AC25" s="702" t="inlineStr">
        <f aca="false">IF(COUNT('Math Scores'!$FK28:$HI28)=0, "", (SUMIF('Math Scores'!$F$4:$MZ$4, AC$4, 'Math Scores'!$F28:$MZ28)/(SUMIF('Math Scores'!$F$4:$MZ$4, AC$4, 'Math Scores'!$F$2:$MZ$2))))</f>
        <is>
          <t/>
        </is>
      </c>
      <c r="AD25" s="702" t="inlineStr">
        <f aca="false">IF(COUNT('Math Scores'!$HJ28:$IG28)=0, "", (SUMIF('Math Scores'!$HJ$4:$IU$4, AD$4, 'Math Scores'!$HJ28:$IU28)/(SUMIF('Math Scores'!$HJ$4:$IU$4, AD$4, 'Math Scores'!$HJ$2:$IU$2))))</f>
        <is>
          <t/>
        </is>
      </c>
      <c r="AE25" s="702" t="inlineStr">
        <f aca="false">IF(COUNT('Math Scores'!$HJ28:$IG28)=0, "", (SUMIF('Math Scores'!$HJ$4:$IU$4, AE$4, 'Math Scores'!$HJ28:$IU28)/(SUMIF('Math Scores'!$HJ$4:$IU$4, AE$4, 'Math Scores'!$HJ$2:$IU$2))))</f>
        <is>
          <t/>
        </is>
      </c>
      <c r="AF25" s="702" t="inlineStr">
        <f aca="false">IF(COUNT('Math Scores'!$HJ28:$IG28)=0, "", (SUMIF('Math Scores'!$HJ$4:$IU$4, AF$4, 'Math Scores'!$HJ28:$IU28)/(SUMIF('Math Scores'!$HJ$4:$IU$4, AF$4, 'Math Scores'!$HJ$2:$IU$2))))</f>
        <is>
          <t/>
        </is>
      </c>
      <c r="AG25" s="702" t="inlineStr">
        <f aca="false">IF(COUNT('Math Scores'!$HJ28:$IG28)=0, "", (SUMIF('Math Scores'!$HJ$4:$IU$4, AG$4, 'Math Scores'!$HJ28:$IU28)/(SUMIF('Math Scores'!$HJ$4:$IU$4, AG$4, 'Math Scores'!$HJ$2:$IU$2))))</f>
        <is>
          <t/>
        </is>
      </c>
      <c r="AH25" s="702" t="inlineStr">
        <f aca="false">IF(COUNT('Math Scores'!$IV28:$JL28)=0, "", (SUMIF('Math Scores'!$IH$4:$IU$4, AH$4, 'Math Scores'!$IH28:$IU28)/(SUMIF('Math Scores'!$IH$4:$IU$4, AH$4, 'Math Scores'!$IH$2:$IU$2))))</f>
        <is>
          <t/>
        </is>
      </c>
      <c r="AI25" s="702" t="inlineStr">
        <f aca="false">IF(COUNT('Math Scores'!$IV28:$JL28)=0, "", (SUMIF('Math Scores'!$IH$4:$IU$4, AI$4, 'Math Scores'!$IH28:$IU28)/(SUMIF('Math Scores'!$IH$4:$IU$4, AI$4, 'Math Scores'!$IH$2:$IU$2))))</f>
        <is>
          <t/>
        </is>
      </c>
      <c r="AJ25" s="702" t="inlineStr">
        <f aca="false">IF(COUNT('Math Scores'!$IV28:$JL28)=0, "", (SUMIF('Math Scores'!$IH$4:$IU$4, AJ$4, 'Math Scores'!$IH28:$IU28)/(SUMIF('Math Scores'!$IH$4:$IU$4, AJ$4, 'Math Scores'!$IH$2:$IU$2))))</f>
        <is>
          <t/>
        </is>
      </c>
      <c r="AK25" s="702" t="inlineStr">
        <f aca="false">IF(COUNT('Math Scores'!$JM28:$KG28)=0, "", (SUMIF('Math Scores'!$JM$4:$LA$4, X$4, 'Math Scores'!$JM28:$LA28)/(SUMIF('Math Scores'!$JM$4:$LA$4, X$4, 'Math Scores'!$JM$2:$LA$2))))</f>
        <is>
          <t/>
        </is>
      </c>
      <c r="AL25" s="702" t="inlineStr">
        <f aca="false">IF(COUNT('Math Scores'!$JM28:$KG28)=0, "", (SUMIF('Math Scores'!$JM$4:$LA$4, Y$4, 'Math Scores'!$JM28:$LA28)/(SUMIF('Math Scores'!$JM$4:$LA$4, Y$4, 'Math Scores'!$JM$2:$LA$2))))</f>
        <is>
          <t/>
        </is>
      </c>
      <c r="AM25" s="702" t="inlineStr">
        <f aca="false">IF(COUNT('Math Scores'!$JM28:$KG28)=0, "", (SUMIF('Math Scores'!$JM$4:$LA$4, Z$4, 'Math Scores'!$JM28:$LA28)/(SUMIF('Math Scores'!$JM$4:$LA$4, Z$4, 'Math Scores'!$JM$2:$LA$2))))</f>
        <is>
          <t/>
        </is>
      </c>
      <c r="AN25" s="702" t="inlineStr">
        <f aca="false">IF(COUNT('Math Scores'!$JM28:$KG28)=0, "", (SUMIF('Math Scores'!$JM$4:$LA$4, AA$4, 'Math Scores'!$JM28:$LA28)/(SUMIF('Math Scores'!$JM$4:$LA$4, AA$4, 'Math Scores'!$JM$2:$LA$2))))</f>
        <is>
          <t/>
        </is>
      </c>
      <c r="AO25" s="702" t="inlineStr">
        <f aca="false">IF(COUNT('Math Scores'!$JM28:$KG28)=0, "", (SUMIF('Math Scores'!$JM$4:$LA$4, AB$4, 'Math Scores'!$JM28:$LA28)/(SUMIF('Math Scores'!$JM$4:$LA$4, AB$4, 'Math Scores'!$JM$2:$LA$2))))</f>
        <is>
          <t/>
        </is>
      </c>
      <c r="AP25" s="702" t="inlineStr">
        <f aca="false">IF(COUNT('Math Scores'!$LB28:$LR28)=0, "", (SUMIF('Math Scores'!$KH$4:$LA$4, AP$4, 'Math Scores'!$KH28:$LA28)/(SUMIF('Math Scores'!$KH$4:$LA$4, AP$4, 'Math Scores'!$KH$2:$LA$2))))</f>
        <is>
          <t/>
        </is>
      </c>
      <c r="AQ25" s="702" t="inlineStr">
        <f aca="false">IF(COUNT('Math Scores'!$LB28:$LR28)=0, "", (SUMIF('Math Scores'!$KH$4:$LA$4, AQ$4, 'Math Scores'!$KH28:$LA28)/(SUMIF('Math Scores'!$KH$4:$LA$4, AQ$4, 'Math Scores'!$KH$2:$LA$2))))</f>
        <is>
          <t/>
        </is>
      </c>
    </row>
    <row r="26" customFormat="false" ht="12.75" hidden="false" customHeight="false" outlineLevel="0" collapsed="false">
      <c r="A26" s="315" t="n">
        <v>21</v>
      </c>
      <c r="B26" s="315" t="str">
        <f aca="false">'English Scores- Leveled papers'!B27</f>
        <v>B.Madhu</v>
      </c>
      <c r="C26" s="360" t="inlineStr">
        <f aca="false">'Math Output by Standard'!E28</f>
        <is>
          <t/>
        </is>
      </c>
      <c r="D26" s="701" t="n">
        <f aca="false">'Math Scores'!D29</f>
        <v>0.26</v>
      </c>
      <c r="E26" s="702" t="inlineStr">
        <f aca="false">IF(COUNT('Math Scores'!$F29:$AM29)=0, "", (SUMIF('Math Scores'!$F$4:$AM$4, E$4, 'Math Scores'!$F29:$AM29)/(SUMIF('Math Scores'!$F$4:$AM$4, E$4, 'Math Scores'!$F$2:$AM$2))))</f>
        <is>
          <t/>
        </is>
      </c>
      <c r="F26" s="702" t="inlineStr">
        <f aca="false">IF(COUNT('Math Scores'!$F29:$AM29)=0, "", (SUMIF('Math Scores'!$F$4:$AM$4, F$4, 'Math Scores'!$F29:$AM29)/(SUMIF('Math Scores'!$F$4:$AM$4, F$4, 'Math Scores'!$F$2:$AM$2))))</f>
        <is>
          <t/>
        </is>
      </c>
      <c r="G26" s="702" t="inlineStr">
        <f aca="false">IF(COUNT('Math Scores'!$F29:$AM29)=0, "", (SUMIF('Math Scores'!$F$4:$AM$4, G$4, 'Math Scores'!$F29:$AM29)/(SUMIF('Math Scores'!$F$4:$AM$4, G$4, 'Math Scores'!$F$2:$AM$2))))</f>
        <is>
          <t/>
        </is>
      </c>
      <c r="H26" s="702" t="inlineStr">
        <f aca="false">IF(COUNT('Math Scores'!$F29:$AM29)=0, "", (SUMIF('Math Scores'!$F$4:$AM$4, H$4, 'Math Scores'!$F29:$AM29)/(SUMIF('Math Scores'!$F$4:$AM$4, H$4, 'Math Scores'!$F$2:$AM$2))))</f>
        <is>
          <t/>
        </is>
      </c>
      <c r="I26" s="702" t="inlineStr">
        <f aca="false">IF(COUNT('Math Scores'!$F29:$AM29)=0, "", (SUMIF('Math Scores'!$F$4:$AM$4, I$4, 'Math Scores'!$F29:$AM29)/(SUMIF('Math Scores'!$F$4:$AM$4, I$4, 'Math Scores'!$F$2:$AM$2))))</f>
        <is>
          <t/>
        </is>
      </c>
      <c r="J26" s="702" t="inlineStr">
        <f aca="false">IF(COUNT('Math Scores'!$F29:$AM29)=0, "", (SUMIF('Math Scores'!$F$4:$AM$4, J$4, 'Math Scores'!$F29:$AM29)/(SUMIF('Math Scores'!$F$4:$AM$4, J$4, 'Math Scores'!$F$2:$AM$2))))</f>
        <is>
          <t/>
        </is>
      </c>
      <c r="K26" s="702" t="inlineStr">
        <f aca="false">IF(COUNT('Math Scores'!$AN29:$BW29)=0, "", (SUMIF('Math Scores'!$AN$4:$BW$4, K$4, 'Math Scores'!$AN29:$BW29)/(SUMIF('Math Scores'!$AN$4:$BW$4, K$4, 'Math Scores'!$AN$2:$BW$2))))</f>
        <is>
          <t/>
        </is>
      </c>
      <c r="L26" s="702" t="inlineStr">
        <f aca="false">IF(COUNT('Math Scores'!$AN29:$BW29)=0, "", (SUMIF('Math Scores'!$AN$4:$BW$4, L$4, 'Math Scores'!$AN29:$BW29)/(SUMIF('Math Scores'!$AN$4:$BW$4, L$4, 'Math Scores'!$AN$2:$BW$2))))</f>
        <is>
          <t/>
        </is>
      </c>
      <c r="M26" s="702" t="inlineStr">
        <f aca="false">IF(COUNT('Math Scores'!$AN29:$BW29)=0, "", (SUMIF('Math Scores'!$AN$4:$BW$4, M$4, 'Math Scores'!$AN29:$BW29)/(SUMIF('Math Scores'!$AN$4:$BW$4, M$4, 'Math Scores'!$AN$2:$BW$2))))</f>
        <is>
          <t/>
        </is>
      </c>
      <c r="N26" s="702" t="inlineStr">
        <f aca="false">IF(COUNT('Math Scores'!$AN29:$BW29)=0, "", (SUMIF('Math Scores'!$AN$4:$BW$4, N$4, 'Math Scores'!$AN29:$BW29)/(SUMIF('Math Scores'!$AN$4:$BW$4, N$4, 'Math Scores'!$AN$2:$BW$2))))</f>
        <is>
          <t/>
        </is>
      </c>
      <c r="O26" s="702" t="inlineStr">
        <f aca="false">IF(COUNT('Math Scores'!$AN29:$BW29)=0, "", (SUMIF('Math Scores'!$AN$4:$BW$4, O$4, 'Math Scores'!$AN29:$BW29)/(SUMIF('Math Scores'!$AN$4:$BW$4, O$4, 'Math Scores'!$AN$2:$BW$2))))</f>
        <is>
          <t/>
        </is>
      </c>
      <c r="P26" s="702" t="n">
        <f aca="false">IF(COUNT('Math Scores'!$BX29:$DN29)=0, "", (SUMIF('Math Scores'!$F$4:$MZ$4, P$4, 'Math Scores'!$F29:$MZ29)/(SUMIF('Math Scores'!$F$4:$MZ$4, P$4, 'Math Scores'!$F$2:$MZ$2))))</f>
        <v>0.0714285714285714</v>
      </c>
      <c r="Q26" s="702" t="n">
        <f aca="false">IF(COUNT('Math Scores'!$BX29:$DN29)=0, "", (SUMIF('Math Scores'!$F$4:$MZ$4, Q$4, 'Math Scores'!$F29:$MZ29)/(SUMIF('Math Scores'!$F$4:$MZ$4, Q$4, 'Math Scores'!$F$2:$MZ$2))))</f>
        <v>0.4</v>
      </c>
      <c r="R26" s="702" t="n">
        <f aca="false">IF(COUNT('Math Scores'!$BX29:$DN29)=0, "", (SUMIF('Math Scores'!$F$4:$MZ$4, R$4, 'Math Scores'!$F29:$MZ29)/(SUMIF('Math Scores'!$F$4:$MZ$4, R$4, 'Math Scores'!$F$2:$MZ$2))))</f>
        <v>0.307692307692308</v>
      </c>
      <c r="S26" s="702" t="n">
        <f aca="false">IF(COUNT('Math Scores'!$BX29:$DN29)=0, "", (SUMIF('Math Scores'!$F$4:$MZ$4, S$4, 'Math Scores'!$F29:$MZ29)/(SUMIF('Math Scores'!$F$4:$MZ$4, S$4, 'Math Scores'!$F$2:$MZ$2))))</f>
        <v>0</v>
      </c>
      <c r="T26" s="702" t="n">
        <f aca="false">IF(COUNT('Math Scores'!$BX29:$DN29)=0, "", (SUMIF('Math Scores'!$F$4:$MZ$4, T$4, 'Math Scores'!$F29:$MZ29)/(SUMIF('Math Scores'!$F$4:$MZ$4, T$4, 'Math Scores'!$F$2:$MZ$2))))</f>
        <v>0.333333333333333</v>
      </c>
      <c r="U26" s="702" t="inlineStr">
        <f aca="false">IF(COUNT('Math Scores'!$DO29:$FJ29)=0, "", (SUMIF('Math Scores'!$F$4:$MZ$4, U$4, 'Math Scores'!$F29:$MZ29)/(SUMIF('Math Scores'!$F$4:$MZ$4, U$4, 'Math Scores'!$F$2:$MZ$2))))</f>
        <is>
          <t/>
        </is>
      </c>
      <c r="V26" s="702" t="inlineStr">
        <f aca="false">IF(COUNT('Math Scores'!$DO29:$FJ29)=0, "", (SUMIF('Math Scores'!$F$4:$MZ$4, V$4, 'Math Scores'!$F29:$MZ29)/(SUMIF('Math Scores'!$F$4:$MZ$4, V$4, 'Math Scores'!$F$2:$MZ$2))))</f>
        <is>
          <t/>
        </is>
      </c>
      <c r="W26" s="702" t="inlineStr">
        <f aca="false">IF(COUNT('Math Scores'!$DO29:$FJ29)=0, "", (SUMIF('Math Scores'!$F$4:$MZ$4, W$4, 'Math Scores'!$F29:$MZ29)/(SUMIF('Math Scores'!$F$4:$MZ$4, W$4, 'Math Scores'!$F$2:$MZ$2))))</f>
        <is>
          <t/>
        </is>
      </c>
      <c r="X26" s="702" t="inlineStr">
        <f aca="false">IF(COUNT('Math Scores'!$DO29:$FJ29)=0, "", (SUMIF('Math Scores'!$F$4:$MZ$4, X$4, 'Math Scores'!$F29:$MZ29)/(SUMIF('Math Scores'!$F$4:$MZ$4, X$4, 'Math Scores'!$F$2:$MZ$2))))</f>
        <is>
          <t/>
        </is>
      </c>
      <c r="Y26" s="702" t="inlineStr">
        <f aca="false">IF(COUNT('Math Scores'!$DO29:$FJ29)=0, "", (SUMIF('Math Scores'!$F$4:$MZ$4, Y$4, 'Math Scores'!$F29:$MZ29)/(SUMIF('Math Scores'!$F$4:$MZ$4, Y$4, 'Math Scores'!$F$2:$MZ$2))))</f>
        <is>
          <t/>
        </is>
      </c>
      <c r="Z26" s="702" t="inlineStr">
        <f aca="false">IF(COUNT('Math Scores'!$FK29:$HI29)=0, "", (SUMIF('Math Scores'!$F$4:$MZ$4, Z$4, 'Math Scores'!$F29:$MZ29)/(SUMIF('Math Scores'!$F$4:$MZ$4, Z$4, 'Math Scores'!$F$2:$MZ$2))))</f>
        <is>
          <t/>
        </is>
      </c>
      <c r="AA26" s="702" t="inlineStr">
        <f aca="false">IF(COUNT('Math Scores'!$FK29:$HI29)=0, "", (SUMIF('Math Scores'!$F$4:$MZ$4, AA$4, 'Math Scores'!$F29:$MZ29)/(SUMIF('Math Scores'!$F$4:$MZ$4, AA$4, 'Math Scores'!$F$2:$MZ$2))))</f>
        <is>
          <t/>
        </is>
      </c>
      <c r="AB26" s="702" t="inlineStr">
        <f aca="false">IF(COUNT('Math Scores'!$FK29:$HI29)=0, "", (SUMIF('Math Scores'!$F$4:$MZ$4, AB$4, 'Math Scores'!$F29:$MZ29)/(SUMIF('Math Scores'!$F$4:$MZ$4, AB$4, 'Math Scores'!$F$2:$MZ$2))))</f>
        <is>
          <t/>
        </is>
      </c>
      <c r="AC26" s="702" t="inlineStr">
        <f aca="false">IF(COUNT('Math Scores'!$FK29:$HI29)=0, "", (SUMIF('Math Scores'!$F$4:$MZ$4, AC$4, 'Math Scores'!$F29:$MZ29)/(SUMIF('Math Scores'!$F$4:$MZ$4, AC$4, 'Math Scores'!$F$2:$MZ$2))))</f>
        <is>
          <t/>
        </is>
      </c>
      <c r="AD26" s="702" t="inlineStr">
        <f aca="false">IF(COUNT('Math Scores'!$HJ29:$IG29)=0, "", (SUMIF('Math Scores'!$HJ$4:$IU$4, AD$4, 'Math Scores'!$HJ29:$IU29)/(SUMIF('Math Scores'!$HJ$4:$IU$4, AD$4, 'Math Scores'!$HJ$2:$IU$2))))</f>
        <is>
          <t/>
        </is>
      </c>
      <c r="AE26" s="702" t="inlineStr">
        <f aca="false">IF(COUNT('Math Scores'!$HJ29:$IG29)=0, "", (SUMIF('Math Scores'!$HJ$4:$IU$4, AE$4, 'Math Scores'!$HJ29:$IU29)/(SUMIF('Math Scores'!$HJ$4:$IU$4, AE$4, 'Math Scores'!$HJ$2:$IU$2))))</f>
        <is>
          <t/>
        </is>
      </c>
      <c r="AF26" s="702" t="inlineStr">
        <f aca="false">IF(COUNT('Math Scores'!$HJ29:$IG29)=0, "", (SUMIF('Math Scores'!$HJ$4:$IU$4, AF$4, 'Math Scores'!$HJ29:$IU29)/(SUMIF('Math Scores'!$HJ$4:$IU$4, AF$4, 'Math Scores'!$HJ$2:$IU$2))))</f>
        <is>
          <t/>
        </is>
      </c>
      <c r="AG26" s="702" t="inlineStr">
        <f aca="false">IF(COUNT('Math Scores'!$HJ29:$IG29)=0, "", (SUMIF('Math Scores'!$HJ$4:$IU$4, AG$4, 'Math Scores'!$HJ29:$IU29)/(SUMIF('Math Scores'!$HJ$4:$IU$4, AG$4, 'Math Scores'!$HJ$2:$IU$2))))</f>
        <is>
          <t/>
        </is>
      </c>
      <c r="AH26" s="702" t="inlineStr">
        <f aca="false">IF(COUNT('Math Scores'!$IV29:$JL29)=0, "", (SUMIF('Math Scores'!$IH$4:$IU$4, AH$4, 'Math Scores'!$IH29:$IU29)/(SUMIF('Math Scores'!$IH$4:$IU$4, AH$4, 'Math Scores'!$IH$2:$IU$2))))</f>
        <is>
          <t/>
        </is>
      </c>
      <c r="AI26" s="702" t="inlineStr">
        <f aca="false">IF(COUNT('Math Scores'!$IV29:$JL29)=0, "", (SUMIF('Math Scores'!$IH$4:$IU$4, AI$4, 'Math Scores'!$IH29:$IU29)/(SUMIF('Math Scores'!$IH$4:$IU$4, AI$4, 'Math Scores'!$IH$2:$IU$2))))</f>
        <is>
          <t/>
        </is>
      </c>
      <c r="AJ26" s="702" t="inlineStr">
        <f aca="false">IF(COUNT('Math Scores'!$IV29:$JL29)=0, "", (SUMIF('Math Scores'!$IH$4:$IU$4, AJ$4, 'Math Scores'!$IH29:$IU29)/(SUMIF('Math Scores'!$IH$4:$IU$4, AJ$4, 'Math Scores'!$IH$2:$IU$2))))</f>
        <is>
          <t/>
        </is>
      </c>
      <c r="AK26" s="702" t="inlineStr">
        <f aca="false">IF(COUNT('Math Scores'!$JM29:$KG29)=0, "", (SUMIF('Math Scores'!$JM$4:$LA$4, X$4, 'Math Scores'!$JM29:$LA29)/(SUMIF('Math Scores'!$JM$4:$LA$4, X$4, 'Math Scores'!$JM$2:$LA$2))))</f>
        <is>
          <t/>
        </is>
      </c>
      <c r="AL26" s="702" t="inlineStr">
        <f aca="false">IF(COUNT('Math Scores'!$JM29:$KG29)=0, "", (SUMIF('Math Scores'!$JM$4:$LA$4, Y$4, 'Math Scores'!$JM29:$LA29)/(SUMIF('Math Scores'!$JM$4:$LA$4, Y$4, 'Math Scores'!$JM$2:$LA$2))))</f>
        <is>
          <t/>
        </is>
      </c>
      <c r="AM26" s="702" t="inlineStr">
        <f aca="false">IF(COUNT('Math Scores'!$JM29:$KG29)=0, "", (SUMIF('Math Scores'!$JM$4:$LA$4, Z$4, 'Math Scores'!$JM29:$LA29)/(SUMIF('Math Scores'!$JM$4:$LA$4, Z$4, 'Math Scores'!$JM$2:$LA$2))))</f>
        <is>
          <t/>
        </is>
      </c>
      <c r="AN26" s="702" t="inlineStr">
        <f aca="false">IF(COUNT('Math Scores'!$JM29:$KG29)=0, "", (SUMIF('Math Scores'!$JM$4:$LA$4, AA$4, 'Math Scores'!$JM29:$LA29)/(SUMIF('Math Scores'!$JM$4:$LA$4, AA$4, 'Math Scores'!$JM$2:$LA$2))))</f>
        <is>
          <t/>
        </is>
      </c>
      <c r="AO26" s="702" t="inlineStr">
        <f aca="false">IF(COUNT('Math Scores'!$JM29:$KG29)=0, "", (SUMIF('Math Scores'!$JM$4:$LA$4, AB$4, 'Math Scores'!$JM29:$LA29)/(SUMIF('Math Scores'!$JM$4:$LA$4, AB$4, 'Math Scores'!$JM$2:$LA$2))))</f>
        <is>
          <t/>
        </is>
      </c>
      <c r="AP26" s="702" t="inlineStr">
        <f aca="false">IF(COUNT('Math Scores'!$LB29:$LR29)=0, "", (SUMIF('Math Scores'!$KH$4:$LA$4, AP$4, 'Math Scores'!$KH29:$LA29)/(SUMIF('Math Scores'!$KH$4:$LA$4, AP$4, 'Math Scores'!$KH$2:$LA$2))))</f>
        <is>
          <t/>
        </is>
      </c>
      <c r="AQ26" s="702" t="inlineStr">
        <f aca="false">IF(COUNT('Math Scores'!$LB29:$LR29)=0, "", (SUMIF('Math Scores'!$KH$4:$LA$4, AQ$4, 'Math Scores'!$KH29:$LA29)/(SUMIF('Math Scores'!$KH$4:$LA$4, AQ$4, 'Math Scores'!$KH$2:$LA$2))))</f>
        <is>
          <t/>
        </is>
      </c>
    </row>
    <row r="27" customFormat="false" ht="12.75" hidden="false" customHeight="false" outlineLevel="0" collapsed="false">
      <c r="A27" s="315" t="n">
        <v>22</v>
      </c>
      <c r="B27" s="315" t="str">
        <f aca="false">'English Scores- Leveled papers'!B28</f>
        <v>Dileshwar Rao</v>
      </c>
      <c r="C27" s="360" t="inlineStr">
        <f aca="false">'Math Output by Standard'!E29</f>
        <is>
          <t/>
        </is>
      </c>
      <c r="D27" s="701" t="n">
        <f aca="false">'Math Scores'!D30</f>
        <v>0.2</v>
      </c>
      <c r="E27" s="702" t="inlineStr">
        <f aca="false">IF(COUNT('Math Scores'!$F30:$AM30)=0, "", (SUMIF('Math Scores'!$F$4:$AM$4, E$4, 'Math Scores'!$F30:$AM30)/(SUMIF('Math Scores'!$F$4:$AM$4, E$4, 'Math Scores'!$F$2:$AM$2))))</f>
        <is>
          <t/>
        </is>
      </c>
      <c r="F27" s="702" t="inlineStr">
        <f aca="false">IF(COUNT('Math Scores'!$F30:$AM30)=0, "", (SUMIF('Math Scores'!$F$4:$AM$4, F$4, 'Math Scores'!$F30:$AM30)/(SUMIF('Math Scores'!$F$4:$AM$4, F$4, 'Math Scores'!$F$2:$AM$2))))</f>
        <is>
          <t/>
        </is>
      </c>
      <c r="G27" s="702" t="inlineStr">
        <f aca="false">IF(COUNT('Math Scores'!$F30:$AM30)=0, "", (SUMIF('Math Scores'!$F$4:$AM$4, G$4, 'Math Scores'!$F30:$AM30)/(SUMIF('Math Scores'!$F$4:$AM$4, G$4, 'Math Scores'!$F$2:$AM$2))))</f>
        <is>
          <t/>
        </is>
      </c>
      <c r="H27" s="702" t="inlineStr">
        <f aca="false">IF(COUNT('Math Scores'!$F30:$AM30)=0, "", (SUMIF('Math Scores'!$F$4:$AM$4, H$4, 'Math Scores'!$F30:$AM30)/(SUMIF('Math Scores'!$F$4:$AM$4, H$4, 'Math Scores'!$F$2:$AM$2))))</f>
        <is>
          <t/>
        </is>
      </c>
      <c r="I27" s="702" t="inlineStr">
        <f aca="false">IF(COUNT('Math Scores'!$F30:$AM30)=0, "", (SUMIF('Math Scores'!$F$4:$AM$4, I$4, 'Math Scores'!$F30:$AM30)/(SUMIF('Math Scores'!$F$4:$AM$4, I$4, 'Math Scores'!$F$2:$AM$2))))</f>
        <is>
          <t/>
        </is>
      </c>
      <c r="J27" s="702" t="inlineStr">
        <f aca="false">IF(COUNT('Math Scores'!$F30:$AM30)=0, "", (SUMIF('Math Scores'!$F$4:$AM$4, J$4, 'Math Scores'!$F30:$AM30)/(SUMIF('Math Scores'!$F$4:$AM$4, J$4, 'Math Scores'!$F$2:$AM$2))))</f>
        <is>
          <t/>
        </is>
      </c>
      <c r="K27" s="702" t="inlineStr">
        <f aca="false">IF(COUNT('Math Scores'!$AN30:$BW30)=0, "", (SUMIF('Math Scores'!$AN$4:$BW$4, K$4, 'Math Scores'!$AN30:$BW30)/(SUMIF('Math Scores'!$AN$4:$BW$4, K$4, 'Math Scores'!$AN$2:$BW$2))))</f>
        <is>
          <t/>
        </is>
      </c>
      <c r="L27" s="702" t="inlineStr">
        <f aca="false">IF(COUNT('Math Scores'!$AN30:$BW30)=0, "", (SUMIF('Math Scores'!$AN$4:$BW$4, L$4, 'Math Scores'!$AN30:$BW30)/(SUMIF('Math Scores'!$AN$4:$BW$4, L$4, 'Math Scores'!$AN$2:$BW$2))))</f>
        <is>
          <t/>
        </is>
      </c>
      <c r="M27" s="702" t="inlineStr">
        <f aca="false">IF(COUNT('Math Scores'!$AN30:$BW30)=0, "", (SUMIF('Math Scores'!$AN$4:$BW$4, M$4, 'Math Scores'!$AN30:$BW30)/(SUMIF('Math Scores'!$AN$4:$BW$4, M$4, 'Math Scores'!$AN$2:$BW$2))))</f>
        <is>
          <t/>
        </is>
      </c>
      <c r="N27" s="702" t="inlineStr">
        <f aca="false">IF(COUNT('Math Scores'!$AN30:$BW30)=0, "", (SUMIF('Math Scores'!$AN$4:$BW$4, N$4, 'Math Scores'!$AN30:$BW30)/(SUMIF('Math Scores'!$AN$4:$BW$4, N$4, 'Math Scores'!$AN$2:$BW$2))))</f>
        <is>
          <t/>
        </is>
      </c>
      <c r="O27" s="702" t="inlineStr">
        <f aca="false">IF(COUNT('Math Scores'!$AN30:$BW30)=0, "", (SUMIF('Math Scores'!$AN$4:$BW$4, O$4, 'Math Scores'!$AN30:$BW30)/(SUMIF('Math Scores'!$AN$4:$BW$4, O$4, 'Math Scores'!$AN$2:$BW$2))))</f>
        <is>
          <t/>
        </is>
      </c>
      <c r="P27" s="702" t="n">
        <f aca="false">IF(COUNT('Math Scores'!$BX30:$DN30)=0, "", (SUMIF('Math Scores'!$F$4:$MZ$4, P$4, 'Math Scores'!$F30:$MZ30)/(SUMIF('Math Scores'!$F$4:$MZ$4, P$4, 'Math Scores'!$F$2:$MZ$2))))</f>
        <v>0.0357142857142857</v>
      </c>
      <c r="Q27" s="702" t="n">
        <f aca="false">IF(COUNT('Math Scores'!$BX30:$DN30)=0, "", (SUMIF('Math Scores'!$F$4:$MZ$4, Q$4, 'Math Scores'!$F30:$MZ30)/(SUMIF('Math Scores'!$F$4:$MZ$4, Q$4, 'Math Scores'!$F$2:$MZ$2))))</f>
        <v>0.05</v>
      </c>
      <c r="R27" s="702" t="n">
        <f aca="false">IF(COUNT('Math Scores'!$BX30:$DN30)=0, "", (SUMIF('Math Scores'!$F$4:$MZ$4, R$4, 'Math Scores'!$F30:$MZ30)/(SUMIF('Math Scores'!$F$4:$MZ$4, R$4, 'Math Scores'!$F$2:$MZ$2))))</f>
        <v>0.153846153846154</v>
      </c>
      <c r="S27" s="702" t="n">
        <f aca="false">IF(COUNT('Math Scores'!$BX30:$DN30)=0, "", (SUMIF('Math Scores'!$F$4:$MZ$4, S$4, 'Math Scores'!$F30:$MZ30)/(SUMIF('Math Scores'!$F$4:$MZ$4, S$4, 'Math Scores'!$F$2:$MZ$2))))</f>
        <v>0</v>
      </c>
      <c r="T27" s="702" t="n">
        <f aca="false">IF(COUNT('Math Scores'!$BX30:$DN30)=0, "", (SUMIF('Math Scores'!$F$4:$MZ$4, T$4, 'Math Scores'!$F30:$MZ30)/(SUMIF('Math Scores'!$F$4:$MZ$4, T$4, 'Math Scores'!$F$2:$MZ$2))))</f>
        <v>0.583333333333333</v>
      </c>
      <c r="U27" s="702" t="inlineStr">
        <f aca="false">IF(COUNT('Math Scores'!$DO30:$FJ30)=0, "", (SUMIF('Math Scores'!$F$4:$MZ$4, U$4, 'Math Scores'!$F30:$MZ30)/(SUMIF('Math Scores'!$F$4:$MZ$4, U$4, 'Math Scores'!$F$2:$MZ$2))))</f>
        <is>
          <t/>
        </is>
      </c>
      <c r="V27" s="702" t="inlineStr">
        <f aca="false">IF(COUNT('Math Scores'!$DO30:$FJ30)=0, "", (SUMIF('Math Scores'!$F$4:$MZ$4, V$4, 'Math Scores'!$F30:$MZ30)/(SUMIF('Math Scores'!$F$4:$MZ$4, V$4, 'Math Scores'!$F$2:$MZ$2))))</f>
        <is>
          <t/>
        </is>
      </c>
      <c r="W27" s="702" t="inlineStr">
        <f aca="false">IF(COUNT('Math Scores'!$DO30:$FJ30)=0, "", (SUMIF('Math Scores'!$F$4:$MZ$4, W$4, 'Math Scores'!$F30:$MZ30)/(SUMIF('Math Scores'!$F$4:$MZ$4, W$4, 'Math Scores'!$F$2:$MZ$2))))</f>
        <is>
          <t/>
        </is>
      </c>
      <c r="X27" s="702" t="inlineStr">
        <f aca="false">IF(COUNT('Math Scores'!$DO30:$FJ30)=0, "", (SUMIF('Math Scores'!$F$4:$MZ$4, X$4, 'Math Scores'!$F30:$MZ30)/(SUMIF('Math Scores'!$F$4:$MZ$4, X$4, 'Math Scores'!$F$2:$MZ$2))))</f>
        <is>
          <t/>
        </is>
      </c>
      <c r="Y27" s="702" t="inlineStr">
        <f aca="false">IF(COUNT('Math Scores'!$DO30:$FJ30)=0, "", (SUMIF('Math Scores'!$F$4:$MZ$4, Y$4, 'Math Scores'!$F30:$MZ30)/(SUMIF('Math Scores'!$F$4:$MZ$4, Y$4, 'Math Scores'!$F$2:$MZ$2))))</f>
        <is>
          <t/>
        </is>
      </c>
      <c r="Z27" s="702" t="inlineStr">
        <f aca="false">IF(COUNT('Math Scores'!$FK30:$HI30)=0, "", (SUMIF('Math Scores'!$F$4:$MZ$4, Z$4, 'Math Scores'!$F30:$MZ30)/(SUMIF('Math Scores'!$F$4:$MZ$4, Z$4, 'Math Scores'!$F$2:$MZ$2))))</f>
        <is>
          <t/>
        </is>
      </c>
      <c r="AA27" s="702" t="inlineStr">
        <f aca="false">IF(COUNT('Math Scores'!$FK30:$HI30)=0, "", (SUMIF('Math Scores'!$F$4:$MZ$4, AA$4, 'Math Scores'!$F30:$MZ30)/(SUMIF('Math Scores'!$F$4:$MZ$4, AA$4, 'Math Scores'!$F$2:$MZ$2))))</f>
        <is>
          <t/>
        </is>
      </c>
      <c r="AB27" s="702" t="inlineStr">
        <f aca="false">IF(COUNT('Math Scores'!$FK30:$HI30)=0, "", (SUMIF('Math Scores'!$F$4:$MZ$4, AB$4, 'Math Scores'!$F30:$MZ30)/(SUMIF('Math Scores'!$F$4:$MZ$4, AB$4, 'Math Scores'!$F$2:$MZ$2))))</f>
        <is>
          <t/>
        </is>
      </c>
      <c r="AC27" s="702" t="inlineStr">
        <f aca="false">IF(COUNT('Math Scores'!$FK30:$HI30)=0, "", (SUMIF('Math Scores'!$F$4:$MZ$4, AC$4, 'Math Scores'!$F30:$MZ30)/(SUMIF('Math Scores'!$F$4:$MZ$4, AC$4, 'Math Scores'!$F$2:$MZ$2))))</f>
        <is>
          <t/>
        </is>
      </c>
      <c r="AD27" s="702" t="inlineStr">
        <f aca="false">IF(COUNT('Math Scores'!$HJ30:$IG30)=0, "", (SUMIF('Math Scores'!$HJ$4:$IU$4, AD$4, 'Math Scores'!$HJ30:$IU30)/(SUMIF('Math Scores'!$HJ$4:$IU$4, AD$4, 'Math Scores'!$HJ$2:$IU$2))))</f>
        <is>
          <t/>
        </is>
      </c>
      <c r="AE27" s="702" t="inlineStr">
        <f aca="false">IF(COUNT('Math Scores'!$HJ30:$IG30)=0, "", (SUMIF('Math Scores'!$HJ$4:$IU$4, AE$4, 'Math Scores'!$HJ30:$IU30)/(SUMIF('Math Scores'!$HJ$4:$IU$4, AE$4, 'Math Scores'!$HJ$2:$IU$2))))</f>
        <is>
          <t/>
        </is>
      </c>
      <c r="AF27" s="702" t="inlineStr">
        <f aca="false">IF(COUNT('Math Scores'!$HJ30:$IG30)=0, "", (SUMIF('Math Scores'!$HJ$4:$IU$4, AF$4, 'Math Scores'!$HJ30:$IU30)/(SUMIF('Math Scores'!$HJ$4:$IU$4, AF$4, 'Math Scores'!$HJ$2:$IU$2))))</f>
        <is>
          <t/>
        </is>
      </c>
      <c r="AG27" s="702" t="inlineStr">
        <f aca="false">IF(COUNT('Math Scores'!$HJ30:$IG30)=0, "", (SUMIF('Math Scores'!$HJ$4:$IU$4, AG$4, 'Math Scores'!$HJ30:$IU30)/(SUMIF('Math Scores'!$HJ$4:$IU$4, AG$4, 'Math Scores'!$HJ$2:$IU$2))))</f>
        <is>
          <t/>
        </is>
      </c>
      <c r="AH27" s="702" t="inlineStr">
        <f aca="false">IF(COUNT('Math Scores'!$IV30:$JL30)=0, "", (SUMIF('Math Scores'!$IH$4:$IU$4, AH$4, 'Math Scores'!$IH30:$IU30)/(SUMIF('Math Scores'!$IH$4:$IU$4, AH$4, 'Math Scores'!$IH$2:$IU$2))))</f>
        <is>
          <t/>
        </is>
      </c>
      <c r="AI27" s="702" t="inlineStr">
        <f aca="false">IF(COUNT('Math Scores'!$IV30:$JL30)=0, "", (SUMIF('Math Scores'!$IH$4:$IU$4, AI$4, 'Math Scores'!$IH30:$IU30)/(SUMIF('Math Scores'!$IH$4:$IU$4, AI$4, 'Math Scores'!$IH$2:$IU$2))))</f>
        <is>
          <t/>
        </is>
      </c>
      <c r="AJ27" s="702" t="inlineStr">
        <f aca="false">IF(COUNT('Math Scores'!$IV30:$JL30)=0, "", (SUMIF('Math Scores'!$IH$4:$IU$4, AJ$4, 'Math Scores'!$IH30:$IU30)/(SUMIF('Math Scores'!$IH$4:$IU$4, AJ$4, 'Math Scores'!$IH$2:$IU$2))))</f>
        <is>
          <t/>
        </is>
      </c>
      <c r="AK27" s="702" t="inlineStr">
        <f aca="false">IF(COUNT('Math Scores'!$JM30:$KG30)=0, "", (SUMIF('Math Scores'!$JM$4:$LA$4, X$4, 'Math Scores'!$JM30:$LA30)/(SUMIF('Math Scores'!$JM$4:$LA$4, X$4, 'Math Scores'!$JM$2:$LA$2))))</f>
        <is>
          <t/>
        </is>
      </c>
      <c r="AL27" s="702" t="inlineStr">
        <f aca="false">IF(COUNT('Math Scores'!$JM30:$KG30)=0, "", (SUMIF('Math Scores'!$JM$4:$LA$4, Y$4, 'Math Scores'!$JM30:$LA30)/(SUMIF('Math Scores'!$JM$4:$LA$4, Y$4, 'Math Scores'!$JM$2:$LA$2))))</f>
        <is>
          <t/>
        </is>
      </c>
      <c r="AM27" s="702" t="inlineStr">
        <f aca="false">IF(COUNT('Math Scores'!$JM30:$KG30)=0, "", (SUMIF('Math Scores'!$JM$4:$LA$4, Z$4, 'Math Scores'!$JM30:$LA30)/(SUMIF('Math Scores'!$JM$4:$LA$4, Z$4, 'Math Scores'!$JM$2:$LA$2))))</f>
        <is>
          <t/>
        </is>
      </c>
      <c r="AN27" s="702" t="inlineStr">
        <f aca="false">IF(COUNT('Math Scores'!$JM30:$KG30)=0, "", (SUMIF('Math Scores'!$JM$4:$LA$4, AA$4, 'Math Scores'!$JM30:$LA30)/(SUMIF('Math Scores'!$JM$4:$LA$4, AA$4, 'Math Scores'!$JM$2:$LA$2))))</f>
        <is>
          <t/>
        </is>
      </c>
      <c r="AO27" s="702" t="inlineStr">
        <f aca="false">IF(COUNT('Math Scores'!$JM30:$KG30)=0, "", (SUMIF('Math Scores'!$JM$4:$LA$4, AB$4, 'Math Scores'!$JM30:$LA30)/(SUMIF('Math Scores'!$JM$4:$LA$4, AB$4, 'Math Scores'!$JM$2:$LA$2))))</f>
        <is>
          <t/>
        </is>
      </c>
      <c r="AP27" s="702" t="inlineStr">
        <f aca="false">IF(COUNT('Math Scores'!$LB30:$LR30)=0, "", (SUMIF('Math Scores'!$KH$4:$LA$4, AP$4, 'Math Scores'!$KH30:$LA30)/(SUMIF('Math Scores'!$KH$4:$LA$4, AP$4, 'Math Scores'!$KH$2:$LA$2))))</f>
        <is>
          <t/>
        </is>
      </c>
      <c r="AQ27" s="702" t="inlineStr">
        <f aca="false">IF(COUNT('Math Scores'!$LB30:$LR30)=0, "", (SUMIF('Math Scores'!$KH$4:$LA$4, AQ$4, 'Math Scores'!$KH30:$LA30)/(SUMIF('Math Scores'!$KH$4:$LA$4, AQ$4, 'Math Scores'!$KH$2:$LA$2))))</f>
        <is>
          <t/>
        </is>
      </c>
    </row>
    <row r="28" customFormat="false" ht="12.75" hidden="false" customHeight="false" outlineLevel="0" collapsed="false">
      <c r="A28" s="315" t="n">
        <v>23</v>
      </c>
      <c r="B28" s="315" t="str">
        <f aca="false">'English Scores- Leveled papers'!B29</f>
        <v>Raghu Ram</v>
      </c>
      <c r="C28" s="360" t="inlineStr">
        <f aca="false">'Math Output by Standard'!E30</f>
        <is>
          <t/>
        </is>
      </c>
      <c r="D28" s="701" t="n">
        <f aca="false">'Math Scores'!D31</f>
        <v>0.08</v>
      </c>
      <c r="E28" s="702" t="inlineStr">
        <f aca="false">IF(COUNT('Math Scores'!$F31:$AM31)=0, "", (SUMIF('Math Scores'!$F$4:$AM$4, E$4, 'Math Scores'!$F31:$AM31)/(SUMIF('Math Scores'!$F$4:$AM$4, E$4, 'Math Scores'!$F$2:$AM$2))))</f>
        <is>
          <t/>
        </is>
      </c>
      <c r="F28" s="702" t="inlineStr">
        <f aca="false">IF(COUNT('Math Scores'!$F31:$AM31)=0, "", (SUMIF('Math Scores'!$F$4:$AM$4, F$4, 'Math Scores'!$F31:$AM31)/(SUMIF('Math Scores'!$F$4:$AM$4, F$4, 'Math Scores'!$F$2:$AM$2))))</f>
        <is>
          <t/>
        </is>
      </c>
      <c r="G28" s="702" t="inlineStr">
        <f aca="false">IF(COUNT('Math Scores'!$F31:$AM31)=0, "", (SUMIF('Math Scores'!$F$4:$AM$4, G$4, 'Math Scores'!$F31:$AM31)/(SUMIF('Math Scores'!$F$4:$AM$4, G$4, 'Math Scores'!$F$2:$AM$2))))</f>
        <is>
          <t/>
        </is>
      </c>
      <c r="H28" s="702" t="inlineStr">
        <f aca="false">IF(COUNT('Math Scores'!$F31:$AM31)=0, "", (SUMIF('Math Scores'!$F$4:$AM$4, H$4, 'Math Scores'!$F31:$AM31)/(SUMIF('Math Scores'!$F$4:$AM$4, H$4, 'Math Scores'!$F$2:$AM$2))))</f>
        <is>
          <t/>
        </is>
      </c>
      <c r="I28" s="702" t="inlineStr">
        <f aca="false">IF(COUNT('Math Scores'!$F31:$AM31)=0, "", (SUMIF('Math Scores'!$F$4:$AM$4, I$4, 'Math Scores'!$F31:$AM31)/(SUMIF('Math Scores'!$F$4:$AM$4, I$4, 'Math Scores'!$F$2:$AM$2))))</f>
        <is>
          <t/>
        </is>
      </c>
      <c r="J28" s="702" t="inlineStr">
        <f aca="false">IF(COUNT('Math Scores'!$F31:$AM31)=0, "", (SUMIF('Math Scores'!$F$4:$AM$4, J$4, 'Math Scores'!$F31:$AM31)/(SUMIF('Math Scores'!$F$4:$AM$4, J$4, 'Math Scores'!$F$2:$AM$2))))</f>
        <is>
          <t/>
        </is>
      </c>
      <c r="K28" s="702" t="inlineStr">
        <f aca="false">IF(COUNT('Math Scores'!$AN31:$BW31)=0, "", (SUMIF('Math Scores'!$AN$4:$BW$4, K$4, 'Math Scores'!$AN31:$BW31)/(SUMIF('Math Scores'!$AN$4:$BW$4, K$4, 'Math Scores'!$AN$2:$BW$2))))</f>
        <is>
          <t/>
        </is>
      </c>
      <c r="L28" s="702" t="inlineStr">
        <f aca="false">IF(COUNT('Math Scores'!$AN31:$BW31)=0, "", (SUMIF('Math Scores'!$AN$4:$BW$4, L$4, 'Math Scores'!$AN31:$BW31)/(SUMIF('Math Scores'!$AN$4:$BW$4, L$4, 'Math Scores'!$AN$2:$BW$2))))</f>
        <is>
          <t/>
        </is>
      </c>
      <c r="M28" s="702" t="inlineStr">
        <f aca="false">IF(COUNT('Math Scores'!$AN31:$BW31)=0, "", (SUMIF('Math Scores'!$AN$4:$BW$4, M$4, 'Math Scores'!$AN31:$BW31)/(SUMIF('Math Scores'!$AN$4:$BW$4, M$4, 'Math Scores'!$AN$2:$BW$2))))</f>
        <is>
          <t/>
        </is>
      </c>
      <c r="N28" s="702" t="inlineStr">
        <f aca="false">IF(COUNT('Math Scores'!$AN31:$BW31)=0, "", (SUMIF('Math Scores'!$AN$4:$BW$4, N$4, 'Math Scores'!$AN31:$BW31)/(SUMIF('Math Scores'!$AN$4:$BW$4, N$4, 'Math Scores'!$AN$2:$BW$2))))</f>
        <is>
          <t/>
        </is>
      </c>
      <c r="O28" s="702" t="inlineStr">
        <f aca="false">IF(COUNT('Math Scores'!$AN31:$BW31)=0, "", (SUMIF('Math Scores'!$AN$4:$BW$4, O$4, 'Math Scores'!$AN31:$BW31)/(SUMIF('Math Scores'!$AN$4:$BW$4, O$4, 'Math Scores'!$AN$2:$BW$2))))</f>
        <is>
          <t/>
        </is>
      </c>
      <c r="P28" s="702" t="n">
        <f aca="false">IF(COUNT('Math Scores'!$BX31:$DN31)=0, "", (SUMIF('Math Scores'!$F$4:$MZ$4, P$4, 'Math Scores'!$F31:$MZ31)/(SUMIF('Math Scores'!$F$4:$MZ$4, P$4, 'Math Scores'!$F$2:$MZ$2))))</f>
        <v>0.0714285714285714</v>
      </c>
      <c r="Q28" s="702" t="n">
        <f aca="false">IF(COUNT('Math Scores'!$BX31:$DN31)=0, "", (SUMIF('Math Scores'!$F$4:$MZ$4, Q$4, 'Math Scores'!$F31:$MZ31)/(SUMIF('Math Scores'!$F$4:$MZ$4, Q$4, 'Math Scores'!$F$2:$MZ$2))))</f>
        <v>0</v>
      </c>
      <c r="R28" s="702" t="n">
        <f aca="false">IF(COUNT('Math Scores'!$BX31:$DN31)=0, "", (SUMIF('Math Scores'!$F$4:$MZ$4, R$4, 'Math Scores'!$F31:$MZ31)/(SUMIF('Math Scores'!$F$4:$MZ$4, R$4, 'Math Scores'!$F$2:$MZ$2))))</f>
        <v>0</v>
      </c>
      <c r="S28" s="702" t="n">
        <f aca="false">IF(COUNT('Math Scores'!$BX31:$DN31)=0, "", (SUMIF('Math Scores'!$F$4:$MZ$4, S$4, 'Math Scores'!$F31:$MZ31)/(SUMIF('Math Scores'!$F$4:$MZ$4, S$4, 'Math Scores'!$F$2:$MZ$2))))</f>
        <v>0</v>
      </c>
      <c r="T28" s="702" t="n">
        <f aca="false">IF(COUNT('Math Scores'!$BX31:$DN31)=0, "", (SUMIF('Math Scores'!$F$4:$MZ$4, T$4, 'Math Scores'!$F31:$MZ31)/(SUMIF('Math Scores'!$F$4:$MZ$4, T$4, 'Math Scores'!$F$2:$MZ$2))))</f>
        <v>0.25</v>
      </c>
      <c r="U28" s="702" t="inlineStr">
        <f aca="false">IF(COUNT('Math Scores'!$DO31:$FJ31)=0, "", (SUMIF('Math Scores'!$F$4:$MZ$4, U$4, 'Math Scores'!$F31:$MZ31)/(SUMIF('Math Scores'!$F$4:$MZ$4, U$4, 'Math Scores'!$F$2:$MZ$2))))</f>
        <is>
          <t/>
        </is>
      </c>
      <c r="V28" s="702" t="inlineStr">
        <f aca="false">IF(COUNT('Math Scores'!$DO31:$FJ31)=0, "", (SUMIF('Math Scores'!$F$4:$MZ$4, V$4, 'Math Scores'!$F31:$MZ31)/(SUMIF('Math Scores'!$F$4:$MZ$4, V$4, 'Math Scores'!$F$2:$MZ$2))))</f>
        <is>
          <t/>
        </is>
      </c>
      <c r="W28" s="702" t="inlineStr">
        <f aca="false">IF(COUNT('Math Scores'!$DO31:$FJ31)=0, "", (SUMIF('Math Scores'!$F$4:$MZ$4, W$4, 'Math Scores'!$F31:$MZ31)/(SUMIF('Math Scores'!$F$4:$MZ$4, W$4, 'Math Scores'!$F$2:$MZ$2))))</f>
        <is>
          <t/>
        </is>
      </c>
      <c r="X28" s="702" t="inlineStr">
        <f aca="false">IF(COUNT('Math Scores'!$DO31:$FJ31)=0, "", (SUMIF('Math Scores'!$F$4:$MZ$4, X$4, 'Math Scores'!$F31:$MZ31)/(SUMIF('Math Scores'!$F$4:$MZ$4, X$4, 'Math Scores'!$F$2:$MZ$2))))</f>
        <is>
          <t/>
        </is>
      </c>
      <c r="Y28" s="702" t="inlineStr">
        <f aca="false">IF(COUNT('Math Scores'!$DO31:$FJ31)=0, "", (SUMIF('Math Scores'!$F$4:$MZ$4, Y$4, 'Math Scores'!$F31:$MZ31)/(SUMIF('Math Scores'!$F$4:$MZ$4, Y$4, 'Math Scores'!$F$2:$MZ$2))))</f>
        <is>
          <t/>
        </is>
      </c>
      <c r="Z28" s="702" t="inlineStr">
        <f aca="false">IF(COUNT('Math Scores'!$FK31:$HI31)=0, "", (SUMIF('Math Scores'!$F$4:$MZ$4, Z$4, 'Math Scores'!$F31:$MZ31)/(SUMIF('Math Scores'!$F$4:$MZ$4, Z$4, 'Math Scores'!$F$2:$MZ$2))))</f>
        <is>
          <t/>
        </is>
      </c>
      <c r="AA28" s="702" t="inlineStr">
        <f aca="false">IF(COUNT('Math Scores'!$FK31:$HI31)=0, "", (SUMIF('Math Scores'!$F$4:$MZ$4, AA$4, 'Math Scores'!$F31:$MZ31)/(SUMIF('Math Scores'!$F$4:$MZ$4, AA$4, 'Math Scores'!$F$2:$MZ$2))))</f>
        <is>
          <t/>
        </is>
      </c>
      <c r="AB28" s="702" t="inlineStr">
        <f aca="false">IF(COUNT('Math Scores'!$FK31:$HI31)=0, "", (SUMIF('Math Scores'!$F$4:$MZ$4, AB$4, 'Math Scores'!$F31:$MZ31)/(SUMIF('Math Scores'!$F$4:$MZ$4, AB$4, 'Math Scores'!$F$2:$MZ$2))))</f>
        <is>
          <t/>
        </is>
      </c>
      <c r="AC28" s="702" t="inlineStr">
        <f aca="false">IF(COUNT('Math Scores'!$FK31:$HI31)=0, "", (SUMIF('Math Scores'!$F$4:$MZ$4, AC$4, 'Math Scores'!$F31:$MZ31)/(SUMIF('Math Scores'!$F$4:$MZ$4, AC$4, 'Math Scores'!$F$2:$MZ$2))))</f>
        <is>
          <t/>
        </is>
      </c>
      <c r="AD28" s="702" t="inlineStr">
        <f aca="false">IF(COUNT('Math Scores'!$HJ31:$IG31)=0, "", (SUMIF('Math Scores'!$HJ$4:$IU$4, AD$4, 'Math Scores'!$HJ31:$IU31)/(SUMIF('Math Scores'!$HJ$4:$IU$4, AD$4, 'Math Scores'!$HJ$2:$IU$2))))</f>
        <is>
          <t/>
        </is>
      </c>
      <c r="AE28" s="702" t="inlineStr">
        <f aca="false">IF(COUNT('Math Scores'!$HJ31:$IG31)=0, "", (SUMIF('Math Scores'!$HJ$4:$IU$4, AE$4, 'Math Scores'!$HJ31:$IU31)/(SUMIF('Math Scores'!$HJ$4:$IU$4, AE$4, 'Math Scores'!$HJ$2:$IU$2))))</f>
        <is>
          <t/>
        </is>
      </c>
      <c r="AF28" s="702" t="inlineStr">
        <f aca="false">IF(COUNT('Math Scores'!$HJ31:$IG31)=0, "", (SUMIF('Math Scores'!$HJ$4:$IU$4, AF$4, 'Math Scores'!$HJ31:$IU31)/(SUMIF('Math Scores'!$HJ$4:$IU$4, AF$4, 'Math Scores'!$HJ$2:$IU$2))))</f>
        <is>
          <t/>
        </is>
      </c>
      <c r="AG28" s="702" t="inlineStr">
        <f aca="false">IF(COUNT('Math Scores'!$HJ31:$IG31)=0, "", (SUMIF('Math Scores'!$HJ$4:$IU$4, AG$4, 'Math Scores'!$HJ31:$IU31)/(SUMIF('Math Scores'!$HJ$4:$IU$4, AG$4, 'Math Scores'!$HJ$2:$IU$2))))</f>
        <is>
          <t/>
        </is>
      </c>
      <c r="AH28" s="702" t="inlineStr">
        <f aca="false">IF(COUNT('Math Scores'!$IV31:$JL31)=0, "", (SUMIF('Math Scores'!$IH$4:$IU$4, AH$4, 'Math Scores'!$IH31:$IU31)/(SUMIF('Math Scores'!$IH$4:$IU$4, AH$4, 'Math Scores'!$IH$2:$IU$2))))</f>
        <is>
          <t/>
        </is>
      </c>
      <c r="AI28" s="702" t="inlineStr">
        <f aca="false">IF(COUNT('Math Scores'!$IV31:$JL31)=0, "", (SUMIF('Math Scores'!$IH$4:$IU$4, AI$4, 'Math Scores'!$IH31:$IU31)/(SUMIF('Math Scores'!$IH$4:$IU$4, AI$4, 'Math Scores'!$IH$2:$IU$2))))</f>
        <is>
          <t/>
        </is>
      </c>
      <c r="AJ28" s="702" t="inlineStr">
        <f aca="false">IF(COUNT('Math Scores'!$IV31:$JL31)=0, "", (SUMIF('Math Scores'!$IH$4:$IU$4, AJ$4, 'Math Scores'!$IH31:$IU31)/(SUMIF('Math Scores'!$IH$4:$IU$4, AJ$4, 'Math Scores'!$IH$2:$IU$2))))</f>
        <is>
          <t/>
        </is>
      </c>
      <c r="AK28" s="702" t="inlineStr">
        <f aca="false">IF(COUNT('Math Scores'!$JM31:$KG31)=0, "", (SUMIF('Math Scores'!$JM$4:$LA$4, X$4, 'Math Scores'!$JM31:$LA31)/(SUMIF('Math Scores'!$JM$4:$LA$4, X$4, 'Math Scores'!$JM$2:$LA$2))))</f>
        <is>
          <t/>
        </is>
      </c>
      <c r="AL28" s="702" t="inlineStr">
        <f aca="false">IF(COUNT('Math Scores'!$JM31:$KG31)=0, "", (SUMIF('Math Scores'!$JM$4:$LA$4, Y$4, 'Math Scores'!$JM31:$LA31)/(SUMIF('Math Scores'!$JM$4:$LA$4, Y$4, 'Math Scores'!$JM$2:$LA$2))))</f>
        <is>
          <t/>
        </is>
      </c>
      <c r="AM28" s="702" t="inlineStr">
        <f aca="false">IF(COUNT('Math Scores'!$JM31:$KG31)=0, "", (SUMIF('Math Scores'!$JM$4:$LA$4, Z$4, 'Math Scores'!$JM31:$LA31)/(SUMIF('Math Scores'!$JM$4:$LA$4, Z$4, 'Math Scores'!$JM$2:$LA$2))))</f>
        <is>
          <t/>
        </is>
      </c>
      <c r="AN28" s="702" t="inlineStr">
        <f aca="false">IF(COUNT('Math Scores'!$JM31:$KG31)=0, "", (SUMIF('Math Scores'!$JM$4:$LA$4, AA$4, 'Math Scores'!$JM31:$LA31)/(SUMIF('Math Scores'!$JM$4:$LA$4, AA$4, 'Math Scores'!$JM$2:$LA$2))))</f>
        <is>
          <t/>
        </is>
      </c>
      <c r="AO28" s="702" t="inlineStr">
        <f aca="false">IF(COUNT('Math Scores'!$JM31:$KG31)=0, "", (SUMIF('Math Scores'!$JM$4:$LA$4, AB$4, 'Math Scores'!$JM31:$LA31)/(SUMIF('Math Scores'!$JM$4:$LA$4, AB$4, 'Math Scores'!$JM$2:$LA$2))))</f>
        <is>
          <t/>
        </is>
      </c>
      <c r="AP28" s="702" t="inlineStr">
        <f aca="false">IF(COUNT('Math Scores'!$LB31:$LR31)=0, "", (SUMIF('Math Scores'!$KH$4:$LA$4, AP$4, 'Math Scores'!$KH31:$LA31)/(SUMIF('Math Scores'!$KH$4:$LA$4, AP$4, 'Math Scores'!$KH$2:$LA$2))))</f>
        <is>
          <t/>
        </is>
      </c>
      <c r="AQ28" s="702" t="inlineStr">
        <f aca="false">IF(COUNT('Math Scores'!$LB31:$LR31)=0, "", (SUMIF('Math Scores'!$KH$4:$LA$4, AQ$4, 'Math Scores'!$KH31:$LA31)/(SUMIF('Math Scores'!$KH$4:$LA$4, AQ$4, 'Math Scores'!$KH$2:$LA$2))))</f>
        <is>
          <t/>
        </is>
      </c>
    </row>
    <row r="29" customFormat="false" ht="12.75" hidden="false" customHeight="false" outlineLevel="0" collapsed="false">
      <c r="A29" s="315" t="n">
        <v>24</v>
      </c>
      <c r="B29" s="315" t="str">
        <f aca="false">'English Scores- Leveled papers'!B30</f>
        <v>Hemanth</v>
      </c>
      <c r="C29" s="360" t="inlineStr">
        <f aca="false">'Math Output by Standard'!E31</f>
        <is>
          <t/>
        </is>
      </c>
      <c r="D29" s="701" t="n">
        <f aca="false">'Math Scores'!D32</f>
        <v>0.05</v>
      </c>
      <c r="E29" s="702" t="inlineStr">
        <f aca="false">IF(COUNT('Math Scores'!$F32:$AM32)=0, "", (SUMIF('Math Scores'!$F$4:$AM$4, E$4, 'Math Scores'!$F32:$AM32)/(SUMIF('Math Scores'!$F$4:$AM$4, E$4, 'Math Scores'!$F$2:$AM$2))))</f>
        <is>
          <t/>
        </is>
      </c>
      <c r="F29" s="702" t="inlineStr">
        <f aca="false">IF(COUNT('Math Scores'!$F32:$AM32)=0, "", (SUMIF('Math Scores'!$F$4:$AM$4, F$4, 'Math Scores'!$F32:$AM32)/(SUMIF('Math Scores'!$F$4:$AM$4, F$4, 'Math Scores'!$F$2:$AM$2))))</f>
        <is>
          <t/>
        </is>
      </c>
      <c r="G29" s="702" t="inlineStr">
        <f aca="false">IF(COUNT('Math Scores'!$F32:$AM32)=0, "", (SUMIF('Math Scores'!$F$4:$AM$4, G$4, 'Math Scores'!$F32:$AM32)/(SUMIF('Math Scores'!$F$4:$AM$4, G$4, 'Math Scores'!$F$2:$AM$2))))</f>
        <is>
          <t/>
        </is>
      </c>
      <c r="H29" s="702" t="inlineStr">
        <f aca="false">IF(COUNT('Math Scores'!$F32:$AM32)=0, "", (SUMIF('Math Scores'!$F$4:$AM$4, H$4, 'Math Scores'!$F32:$AM32)/(SUMIF('Math Scores'!$F$4:$AM$4, H$4, 'Math Scores'!$F$2:$AM$2))))</f>
        <is>
          <t/>
        </is>
      </c>
      <c r="I29" s="702" t="inlineStr">
        <f aca="false">IF(COUNT('Math Scores'!$F32:$AM32)=0, "", (SUMIF('Math Scores'!$F$4:$AM$4, I$4, 'Math Scores'!$F32:$AM32)/(SUMIF('Math Scores'!$F$4:$AM$4, I$4, 'Math Scores'!$F$2:$AM$2))))</f>
        <is>
          <t/>
        </is>
      </c>
      <c r="J29" s="702" t="inlineStr">
        <f aca="false">IF(COUNT('Math Scores'!$F32:$AM32)=0, "", (SUMIF('Math Scores'!$F$4:$AM$4, J$4, 'Math Scores'!$F32:$AM32)/(SUMIF('Math Scores'!$F$4:$AM$4, J$4, 'Math Scores'!$F$2:$AM$2))))</f>
        <is>
          <t/>
        </is>
      </c>
      <c r="K29" s="702" t="inlineStr">
        <f aca="false">IF(COUNT('Math Scores'!$AN32:$BW32)=0, "", (SUMIF('Math Scores'!$AN$4:$BW$4, K$4, 'Math Scores'!$AN32:$BW32)/(SUMIF('Math Scores'!$AN$4:$BW$4, K$4, 'Math Scores'!$AN$2:$BW$2))))</f>
        <is>
          <t/>
        </is>
      </c>
      <c r="L29" s="702" t="inlineStr">
        <f aca="false">IF(COUNT('Math Scores'!$AN32:$BW32)=0, "", (SUMIF('Math Scores'!$AN$4:$BW$4, L$4, 'Math Scores'!$AN32:$BW32)/(SUMIF('Math Scores'!$AN$4:$BW$4, L$4, 'Math Scores'!$AN$2:$BW$2))))</f>
        <is>
          <t/>
        </is>
      </c>
      <c r="M29" s="702" t="inlineStr">
        <f aca="false">IF(COUNT('Math Scores'!$AN32:$BW32)=0, "", (SUMIF('Math Scores'!$AN$4:$BW$4, M$4, 'Math Scores'!$AN32:$BW32)/(SUMIF('Math Scores'!$AN$4:$BW$4, M$4, 'Math Scores'!$AN$2:$BW$2))))</f>
        <is>
          <t/>
        </is>
      </c>
      <c r="N29" s="702" t="inlineStr">
        <f aca="false">IF(COUNT('Math Scores'!$AN32:$BW32)=0, "", (SUMIF('Math Scores'!$AN$4:$BW$4, N$4, 'Math Scores'!$AN32:$BW32)/(SUMIF('Math Scores'!$AN$4:$BW$4, N$4, 'Math Scores'!$AN$2:$BW$2))))</f>
        <is>
          <t/>
        </is>
      </c>
      <c r="O29" s="702" t="inlineStr">
        <f aca="false">IF(COUNT('Math Scores'!$AN32:$BW32)=0, "", (SUMIF('Math Scores'!$AN$4:$BW$4, O$4, 'Math Scores'!$AN32:$BW32)/(SUMIF('Math Scores'!$AN$4:$BW$4, O$4, 'Math Scores'!$AN$2:$BW$2))))</f>
        <is>
          <t/>
        </is>
      </c>
      <c r="P29" s="702" t="n">
        <f aca="false">IF(COUNT('Math Scores'!$BX32:$DN32)=0, "", (SUMIF('Math Scores'!$F$4:$MZ$4, P$4, 'Math Scores'!$F32:$MZ32)/(SUMIF('Math Scores'!$F$4:$MZ$4, P$4, 'Math Scores'!$F$2:$MZ$2))))</f>
        <v>0</v>
      </c>
      <c r="Q29" s="702" t="n">
        <f aca="false">IF(COUNT('Math Scores'!$BX32:$DN32)=0, "", (SUMIF('Math Scores'!$F$4:$MZ$4, Q$4, 'Math Scores'!$F32:$MZ32)/(SUMIF('Math Scores'!$F$4:$MZ$4, Q$4, 'Math Scores'!$F$2:$MZ$2))))</f>
        <v>0</v>
      </c>
      <c r="R29" s="702" t="n">
        <f aca="false">IF(COUNT('Math Scores'!$BX32:$DN32)=0, "", (SUMIF('Math Scores'!$F$4:$MZ$4, R$4, 'Math Scores'!$F32:$MZ32)/(SUMIF('Math Scores'!$F$4:$MZ$4, R$4, 'Math Scores'!$F$2:$MZ$2))))</f>
        <v>0</v>
      </c>
      <c r="S29" s="702" t="n">
        <f aca="false">IF(COUNT('Math Scores'!$BX32:$DN32)=0, "", (SUMIF('Math Scores'!$F$4:$MZ$4, S$4, 'Math Scores'!$F32:$MZ32)/(SUMIF('Math Scores'!$F$4:$MZ$4, S$4, 'Math Scores'!$F$2:$MZ$2))))</f>
        <v>0</v>
      </c>
      <c r="T29" s="702" t="n">
        <f aca="false">IF(COUNT('Math Scores'!$BX32:$DN32)=0, "", (SUMIF('Math Scores'!$F$4:$MZ$4, T$4, 'Math Scores'!$F32:$MZ32)/(SUMIF('Math Scores'!$F$4:$MZ$4, T$4, 'Math Scores'!$F$2:$MZ$2))))</f>
        <v>0.208333333333333</v>
      </c>
      <c r="U29" s="702" t="inlineStr">
        <f aca="false">IF(COUNT('Math Scores'!$DO32:$FJ32)=0, "", (SUMIF('Math Scores'!$F$4:$MZ$4, U$4, 'Math Scores'!$F32:$MZ32)/(SUMIF('Math Scores'!$F$4:$MZ$4, U$4, 'Math Scores'!$F$2:$MZ$2))))</f>
        <is>
          <t/>
        </is>
      </c>
      <c r="V29" s="702" t="inlineStr">
        <f aca="false">IF(COUNT('Math Scores'!$DO32:$FJ32)=0, "", (SUMIF('Math Scores'!$F$4:$MZ$4, V$4, 'Math Scores'!$F32:$MZ32)/(SUMIF('Math Scores'!$F$4:$MZ$4, V$4, 'Math Scores'!$F$2:$MZ$2))))</f>
        <is>
          <t/>
        </is>
      </c>
      <c r="W29" s="702" t="inlineStr">
        <f aca="false">IF(COUNT('Math Scores'!$DO32:$FJ32)=0, "", (SUMIF('Math Scores'!$F$4:$MZ$4, W$4, 'Math Scores'!$F32:$MZ32)/(SUMIF('Math Scores'!$F$4:$MZ$4, W$4, 'Math Scores'!$F$2:$MZ$2))))</f>
        <is>
          <t/>
        </is>
      </c>
      <c r="X29" s="702" t="inlineStr">
        <f aca="false">IF(COUNT('Math Scores'!$DO32:$FJ32)=0, "", (SUMIF('Math Scores'!$F$4:$MZ$4, X$4, 'Math Scores'!$F32:$MZ32)/(SUMIF('Math Scores'!$F$4:$MZ$4, X$4, 'Math Scores'!$F$2:$MZ$2))))</f>
        <is>
          <t/>
        </is>
      </c>
      <c r="Y29" s="702" t="inlineStr">
        <f aca="false">IF(COUNT('Math Scores'!$DO32:$FJ32)=0, "", (SUMIF('Math Scores'!$F$4:$MZ$4, Y$4, 'Math Scores'!$F32:$MZ32)/(SUMIF('Math Scores'!$F$4:$MZ$4, Y$4, 'Math Scores'!$F$2:$MZ$2))))</f>
        <is>
          <t/>
        </is>
      </c>
      <c r="Z29" s="702" t="inlineStr">
        <f aca="false">IF(COUNT('Math Scores'!$FK32:$HI32)=0, "", (SUMIF('Math Scores'!$F$4:$MZ$4, Z$4, 'Math Scores'!$F32:$MZ32)/(SUMIF('Math Scores'!$F$4:$MZ$4, Z$4, 'Math Scores'!$F$2:$MZ$2))))</f>
        <is>
          <t/>
        </is>
      </c>
      <c r="AA29" s="702" t="inlineStr">
        <f aca="false">IF(COUNT('Math Scores'!$FK32:$HI32)=0, "", (SUMIF('Math Scores'!$F$4:$MZ$4, AA$4, 'Math Scores'!$F32:$MZ32)/(SUMIF('Math Scores'!$F$4:$MZ$4, AA$4, 'Math Scores'!$F$2:$MZ$2))))</f>
        <is>
          <t/>
        </is>
      </c>
      <c r="AB29" s="702" t="inlineStr">
        <f aca="false">IF(COUNT('Math Scores'!$FK32:$HI32)=0, "", (SUMIF('Math Scores'!$F$4:$MZ$4, AB$4, 'Math Scores'!$F32:$MZ32)/(SUMIF('Math Scores'!$F$4:$MZ$4, AB$4, 'Math Scores'!$F$2:$MZ$2))))</f>
        <is>
          <t/>
        </is>
      </c>
      <c r="AC29" s="702" t="inlineStr">
        <f aca="false">IF(COUNT('Math Scores'!$FK32:$HI32)=0, "", (SUMIF('Math Scores'!$F$4:$MZ$4, AC$4, 'Math Scores'!$F32:$MZ32)/(SUMIF('Math Scores'!$F$4:$MZ$4, AC$4, 'Math Scores'!$F$2:$MZ$2))))</f>
        <is>
          <t/>
        </is>
      </c>
      <c r="AD29" s="702" t="inlineStr">
        <f aca="false">IF(COUNT('Math Scores'!$HJ32:$IG32)=0, "", (SUMIF('Math Scores'!$HJ$4:$IU$4, AD$4, 'Math Scores'!$HJ32:$IU32)/(SUMIF('Math Scores'!$HJ$4:$IU$4, AD$4, 'Math Scores'!$HJ$2:$IU$2))))</f>
        <is>
          <t/>
        </is>
      </c>
      <c r="AE29" s="702" t="inlineStr">
        <f aca="false">IF(COUNT('Math Scores'!$HJ32:$IG32)=0, "", (SUMIF('Math Scores'!$HJ$4:$IU$4, AE$4, 'Math Scores'!$HJ32:$IU32)/(SUMIF('Math Scores'!$HJ$4:$IU$4, AE$4, 'Math Scores'!$HJ$2:$IU$2))))</f>
        <is>
          <t/>
        </is>
      </c>
      <c r="AF29" s="702" t="inlineStr">
        <f aca="false">IF(COUNT('Math Scores'!$HJ32:$IG32)=0, "", (SUMIF('Math Scores'!$HJ$4:$IU$4, AF$4, 'Math Scores'!$HJ32:$IU32)/(SUMIF('Math Scores'!$HJ$4:$IU$4, AF$4, 'Math Scores'!$HJ$2:$IU$2))))</f>
        <is>
          <t/>
        </is>
      </c>
      <c r="AG29" s="702" t="inlineStr">
        <f aca="false">IF(COUNT('Math Scores'!$HJ32:$IG32)=0, "", (SUMIF('Math Scores'!$HJ$4:$IU$4, AG$4, 'Math Scores'!$HJ32:$IU32)/(SUMIF('Math Scores'!$HJ$4:$IU$4, AG$4, 'Math Scores'!$HJ$2:$IU$2))))</f>
        <is>
          <t/>
        </is>
      </c>
      <c r="AH29" s="702" t="inlineStr">
        <f aca="false">IF(COUNT('Math Scores'!$IV32:$JL32)=0, "", (SUMIF('Math Scores'!$IH$4:$IU$4, AH$4, 'Math Scores'!$IH32:$IU32)/(SUMIF('Math Scores'!$IH$4:$IU$4, AH$4, 'Math Scores'!$IH$2:$IU$2))))</f>
        <is>
          <t/>
        </is>
      </c>
      <c r="AI29" s="702" t="inlineStr">
        <f aca="false">IF(COUNT('Math Scores'!$IV32:$JL32)=0, "", (SUMIF('Math Scores'!$IH$4:$IU$4, AI$4, 'Math Scores'!$IH32:$IU32)/(SUMIF('Math Scores'!$IH$4:$IU$4, AI$4, 'Math Scores'!$IH$2:$IU$2))))</f>
        <is>
          <t/>
        </is>
      </c>
      <c r="AJ29" s="702" t="inlineStr">
        <f aca="false">IF(COUNT('Math Scores'!$IV32:$JL32)=0, "", (SUMIF('Math Scores'!$IH$4:$IU$4, AJ$4, 'Math Scores'!$IH32:$IU32)/(SUMIF('Math Scores'!$IH$4:$IU$4, AJ$4, 'Math Scores'!$IH$2:$IU$2))))</f>
        <is>
          <t/>
        </is>
      </c>
      <c r="AK29" s="702" t="inlineStr">
        <f aca="false">IF(COUNT('Math Scores'!$JM32:$KG32)=0, "", (SUMIF('Math Scores'!$JM$4:$LA$4, X$4, 'Math Scores'!$JM32:$LA32)/(SUMIF('Math Scores'!$JM$4:$LA$4, X$4, 'Math Scores'!$JM$2:$LA$2))))</f>
        <is>
          <t/>
        </is>
      </c>
      <c r="AL29" s="702" t="inlineStr">
        <f aca="false">IF(COUNT('Math Scores'!$JM32:$KG32)=0, "", (SUMIF('Math Scores'!$JM$4:$LA$4, Y$4, 'Math Scores'!$JM32:$LA32)/(SUMIF('Math Scores'!$JM$4:$LA$4, Y$4, 'Math Scores'!$JM$2:$LA$2))))</f>
        <is>
          <t/>
        </is>
      </c>
      <c r="AM29" s="702" t="inlineStr">
        <f aca="false">IF(COUNT('Math Scores'!$JM32:$KG32)=0, "", (SUMIF('Math Scores'!$JM$4:$LA$4, Z$4, 'Math Scores'!$JM32:$LA32)/(SUMIF('Math Scores'!$JM$4:$LA$4, Z$4, 'Math Scores'!$JM$2:$LA$2))))</f>
        <is>
          <t/>
        </is>
      </c>
      <c r="AN29" s="702" t="inlineStr">
        <f aca="false">IF(COUNT('Math Scores'!$JM32:$KG32)=0, "", (SUMIF('Math Scores'!$JM$4:$LA$4, AA$4, 'Math Scores'!$JM32:$LA32)/(SUMIF('Math Scores'!$JM$4:$LA$4, AA$4, 'Math Scores'!$JM$2:$LA$2))))</f>
        <is>
          <t/>
        </is>
      </c>
      <c r="AO29" s="702" t="inlineStr">
        <f aca="false">IF(COUNT('Math Scores'!$JM32:$KG32)=0, "", (SUMIF('Math Scores'!$JM$4:$LA$4, AB$4, 'Math Scores'!$JM32:$LA32)/(SUMIF('Math Scores'!$JM$4:$LA$4, AB$4, 'Math Scores'!$JM$2:$LA$2))))</f>
        <is>
          <t/>
        </is>
      </c>
      <c r="AP29" s="702" t="inlineStr">
        <f aca="false">IF(COUNT('Math Scores'!$LB32:$LR32)=0, "", (SUMIF('Math Scores'!$KH$4:$LA$4, AP$4, 'Math Scores'!$KH32:$LA32)/(SUMIF('Math Scores'!$KH$4:$LA$4, AP$4, 'Math Scores'!$KH$2:$LA$2))))</f>
        <is>
          <t/>
        </is>
      </c>
      <c r="AQ29" s="702" t="inlineStr">
        <f aca="false">IF(COUNT('Math Scores'!$LB32:$LR32)=0, "", (SUMIF('Math Scores'!$KH$4:$LA$4, AQ$4, 'Math Scores'!$KH32:$LA32)/(SUMIF('Math Scores'!$KH$4:$LA$4, AQ$4, 'Math Scores'!$KH$2:$LA$2))))</f>
        <is>
          <t/>
        </is>
      </c>
    </row>
    <row r="30" customFormat="false" ht="12.75" hidden="false" customHeight="false" outlineLevel="0" collapsed="false">
      <c r="A30" s="315" t="n">
        <v>25</v>
      </c>
      <c r="B30" s="315" t="str">
        <f aca="false">'English Scores- Leveled papers'!B31</f>
        <v>J.Kartik</v>
      </c>
      <c r="C30" s="360" t="inlineStr">
        <f aca="false">'Math Output by Standard'!E32</f>
        <is>
          <t/>
        </is>
      </c>
      <c r="D30" s="701" t="n">
        <f aca="false">'Math Scores'!D33</f>
        <v>0.3082</v>
      </c>
      <c r="E30" s="702" t="inlineStr">
        <f aca="false">IF(COUNT('Math Scores'!$F33:$AM33)=0, "", (SUMIF('Math Scores'!$F$4:$AM$4, E$4, 'Math Scores'!$F33:$AM33)/(SUMIF('Math Scores'!$F$4:$AM$4, E$4, 'Math Scores'!$F$2:$AM$2))))</f>
        <is>
          <t/>
        </is>
      </c>
      <c r="F30" s="702" t="inlineStr">
        <f aca="false">IF(COUNT('Math Scores'!$F33:$AM33)=0, "", (SUMIF('Math Scores'!$F$4:$AM$4, F$4, 'Math Scores'!$F33:$AM33)/(SUMIF('Math Scores'!$F$4:$AM$4, F$4, 'Math Scores'!$F$2:$AM$2))))</f>
        <is>
          <t/>
        </is>
      </c>
      <c r="G30" s="702" t="inlineStr">
        <f aca="false">IF(COUNT('Math Scores'!$F33:$AM33)=0, "", (SUMIF('Math Scores'!$F$4:$AM$4, G$4, 'Math Scores'!$F33:$AM33)/(SUMIF('Math Scores'!$F$4:$AM$4, G$4, 'Math Scores'!$F$2:$AM$2))))</f>
        <is>
          <t/>
        </is>
      </c>
      <c r="H30" s="702" t="inlineStr">
        <f aca="false">IF(COUNT('Math Scores'!$F33:$AM33)=0, "", (SUMIF('Math Scores'!$F$4:$AM$4, H$4, 'Math Scores'!$F33:$AM33)/(SUMIF('Math Scores'!$F$4:$AM$4, H$4, 'Math Scores'!$F$2:$AM$2))))</f>
        <is>
          <t/>
        </is>
      </c>
      <c r="I30" s="702" t="inlineStr">
        <f aca="false">IF(COUNT('Math Scores'!$F33:$AM33)=0, "", (SUMIF('Math Scores'!$F$4:$AM$4, I$4, 'Math Scores'!$F33:$AM33)/(SUMIF('Math Scores'!$F$4:$AM$4, I$4, 'Math Scores'!$F$2:$AM$2))))</f>
        <is>
          <t/>
        </is>
      </c>
      <c r="J30" s="702" t="inlineStr">
        <f aca="false">IF(COUNT('Math Scores'!$F33:$AM33)=0, "", (SUMIF('Math Scores'!$F$4:$AM$4, J$4, 'Math Scores'!$F33:$AM33)/(SUMIF('Math Scores'!$F$4:$AM$4, J$4, 'Math Scores'!$F$2:$AM$2))))</f>
        <is>
          <t/>
        </is>
      </c>
      <c r="K30" s="702" t="inlineStr">
        <f aca="false">IF(COUNT('Math Scores'!$AN33:$BW33)=0, "", (SUMIF('Math Scores'!$AN$4:$BW$4, K$4, 'Math Scores'!$AN33:$BW33)/(SUMIF('Math Scores'!$AN$4:$BW$4, K$4, 'Math Scores'!$AN$2:$BW$2))))</f>
        <is>
          <t/>
        </is>
      </c>
      <c r="L30" s="702" t="inlineStr">
        <f aca="false">IF(COUNT('Math Scores'!$AN33:$BW33)=0, "", (SUMIF('Math Scores'!$AN$4:$BW$4, L$4, 'Math Scores'!$AN33:$BW33)/(SUMIF('Math Scores'!$AN$4:$BW$4, L$4, 'Math Scores'!$AN$2:$BW$2))))</f>
        <is>
          <t/>
        </is>
      </c>
      <c r="M30" s="702" t="inlineStr">
        <f aca="false">IF(COUNT('Math Scores'!$AN33:$BW33)=0, "", (SUMIF('Math Scores'!$AN$4:$BW$4, M$4, 'Math Scores'!$AN33:$BW33)/(SUMIF('Math Scores'!$AN$4:$BW$4, M$4, 'Math Scores'!$AN$2:$BW$2))))</f>
        <is>
          <t/>
        </is>
      </c>
      <c r="N30" s="702" t="inlineStr">
        <f aca="false">IF(COUNT('Math Scores'!$AN33:$BW33)=0, "", (SUMIF('Math Scores'!$AN$4:$BW$4, N$4, 'Math Scores'!$AN33:$BW33)/(SUMIF('Math Scores'!$AN$4:$BW$4, N$4, 'Math Scores'!$AN$2:$BW$2))))</f>
        <is>
          <t/>
        </is>
      </c>
      <c r="O30" s="702" t="inlineStr">
        <f aca="false">IF(COUNT('Math Scores'!$AN33:$BW33)=0, "", (SUMIF('Math Scores'!$AN$4:$BW$4, O$4, 'Math Scores'!$AN33:$BW33)/(SUMIF('Math Scores'!$AN$4:$BW$4, O$4, 'Math Scores'!$AN$2:$BW$2))))</f>
        <is>
          <t/>
        </is>
      </c>
      <c r="P30" s="702" t="n">
        <f aca="false">IF(COUNT('Math Scores'!$BX33:$DN33)=0, "", (SUMIF('Math Scores'!$F$4:$MZ$4, P$4, 'Math Scores'!$F33:$MZ33)/(SUMIF('Math Scores'!$F$4:$MZ$4, P$4, 'Math Scores'!$F$2:$MZ$2))))</f>
        <v>0.321428571428571</v>
      </c>
      <c r="Q30" s="702" t="n">
        <f aca="false">IF(COUNT('Math Scores'!$BX33:$DN33)=0, "", (SUMIF('Math Scores'!$F$4:$MZ$4, Q$4, 'Math Scores'!$F33:$MZ33)/(SUMIF('Math Scores'!$F$4:$MZ$4, Q$4, 'Math Scores'!$F$2:$MZ$2))))</f>
        <v>0.2</v>
      </c>
      <c r="R30" s="702" t="n">
        <f aca="false">IF(COUNT('Math Scores'!$BX33:$DN33)=0, "", (SUMIF('Math Scores'!$F$4:$MZ$4, R$4, 'Math Scores'!$F33:$MZ33)/(SUMIF('Math Scores'!$F$4:$MZ$4, R$4, 'Math Scores'!$F$2:$MZ$2))))</f>
        <v>0.300769230769231</v>
      </c>
      <c r="S30" s="702" t="n">
        <f aca="false">IF(COUNT('Math Scores'!$BX33:$DN33)=0, "", (SUMIF('Math Scores'!$F$4:$MZ$4, S$4, 'Math Scores'!$F33:$MZ33)/(SUMIF('Math Scores'!$F$4:$MZ$4, S$4, 'Math Scores'!$F$2:$MZ$2))))</f>
        <v>0</v>
      </c>
      <c r="T30" s="702" t="n">
        <f aca="false">IF(COUNT('Math Scores'!$BX33:$DN33)=0, "", (SUMIF('Math Scores'!$F$4:$MZ$4, T$4, 'Math Scores'!$F33:$MZ33)/(SUMIF('Math Scores'!$F$4:$MZ$4, T$4, 'Math Scores'!$F$2:$MZ$2))))</f>
        <v>0.416666666666667</v>
      </c>
      <c r="U30" s="702" t="inlineStr">
        <f aca="false">IF(COUNT('Math Scores'!$DO33:$FJ33)=0, "", (SUMIF('Math Scores'!$F$4:$MZ$4, U$4, 'Math Scores'!$F33:$MZ33)/(SUMIF('Math Scores'!$F$4:$MZ$4, U$4, 'Math Scores'!$F$2:$MZ$2))))</f>
        <is>
          <t/>
        </is>
      </c>
      <c r="V30" s="702" t="inlineStr">
        <f aca="false">IF(COUNT('Math Scores'!$DO33:$FJ33)=0, "", (SUMIF('Math Scores'!$F$4:$MZ$4, V$4, 'Math Scores'!$F33:$MZ33)/(SUMIF('Math Scores'!$F$4:$MZ$4, V$4, 'Math Scores'!$F$2:$MZ$2))))</f>
        <is>
          <t/>
        </is>
      </c>
      <c r="W30" s="702" t="inlineStr">
        <f aca="false">IF(COUNT('Math Scores'!$DO33:$FJ33)=0, "", (SUMIF('Math Scores'!$F$4:$MZ$4, W$4, 'Math Scores'!$F33:$MZ33)/(SUMIF('Math Scores'!$F$4:$MZ$4, W$4, 'Math Scores'!$F$2:$MZ$2))))</f>
        <is>
          <t/>
        </is>
      </c>
      <c r="X30" s="702" t="inlineStr">
        <f aca="false">IF(COUNT('Math Scores'!$DO33:$FJ33)=0, "", (SUMIF('Math Scores'!$F$4:$MZ$4, X$4, 'Math Scores'!$F33:$MZ33)/(SUMIF('Math Scores'!$F$4:$MZ$4, X$4, 'Math Scores'!$F$2:$MZ$2))))</f>
        <is>
          <t/>
        </is>
      </c>
      <c r="Y30" s="702" t="inlineStr">
        <f aca="false">IF(COUNT('Math Scores'!$DO33:$FJ33)=0, "", (SUMIF('Math Scores'!$F$4:$MZ$4, Y$4, 'Math Scores'!$F33:$MZ33)/(SUMIF('Math Scores'!$F$4:$MZ$4, Y$4, 'Math Scores'!$F$2:$MZ$2))))</f>
        <is>
          <t/>
        </is>
      </c>
      <c r="Z30" s="702" t="inlineStr">
        <f aca="false">IF(COUNT('Math Scores'!$FK33:$HI33)=0, "", (SUMIF('Math Scores'!$F$4:$MZ$4, Z$4, 'Math Scores'!$F33:$MZ33)/(SUMIF('Math Scores'!$F$4:$MZ$4, Z$4, 'Math Scores'!$F$2:$MZ$2))))</f>
        <is>
          <t/>
        </is>
      </c>
      <c r="AA30" s="702" t="inlineStr">
        <f aca="false">IF(COUNT('Math Scores'!$FK33:$HI33)=0, "", (SUMIF('Math Scores'!$F$4:$MZ$4, AA$4, 'Math Scores'!$F33:$MZ33)/(SUMIF('Math Scores'!$F$4:$MZ$4, AA$4, 'Math Scores'!$F$2:$MZ$2))))</f>
        <is>
          <t/>
        </is>
      </c>
      <c r="AB30" s="702" t="inlineStr">
        <f aca="false">IF(COUNT('Math Scores'!$FK33:$HI33)=0, "", (SUMIF('Math Scores'!$F$4:$MZ$4, AB$4, 'Math Scores'!$F33:$MZ33)/(SUMIF('Math Scores'!$F$4:$MZ$4, AB$4, 'Math Scores'!$F$2:$MZ$2))))</f>
        <is>
          <t/>
        </is>
      </c>
      <c r="AC30" s="702" t="inlineStr">
        <f aca="false">IF(COUNT('Math Scores'!$FK33:$HI33)=0, "", (SUMIF('Math Scores'!$F$4:$MZ$4, AC$4, 'Math Scores'!$F33:$MZ33)/(SUMIF('Math Scores'!$F$4:$MZ$4, AC$4, 'Math Scores'!$F$2:$MZ$2))))</f>
        <is>
          <t/>
        </is>
      </c>
      <c r="AD30" s="702" t="inlineStr">
        <f aca="false">IF(COUNT('Math Scores'!$HJ33:$IG33)=0, "", (SUMIF('Math Scores'!$HJ$4:$IU$4, AD$4, 'Math Scores'!$HJ33:$IU33)/(SUMIF('Math Scores'!$HJ$4:$IU$4, AD$4, 'Math Scores'!$HJ$2:$IU$2))))</f>
        <is>
          <t/>
        </is>
      </c>
      <c r="AE30" s="702" t="inlineStr">
        <f aca="false">IF(COUNT('Math Scores'!$HJ33:$IG33)=0, "", (SUMIF('Math Scores'!$HJ$4:$IU$4, AE$4, 'Math Scores'!$HJ33:$IU33)/(SUMIF('Math Scores'!$HJ$4:$IU$4, AE$4, 'Math Scores'!$HJ$2:$IU$2))))</f>
        <is>
          <t/>
        </is>
      </c>
      <c r="AF30" s="702" t="inlineStr">
        <f aca="false">IF(COUNT('Math Scores'!$HJ33:$IG33)=0, "", (SUMIF('Math Scores'!$HJ$4:$IU$4, AF$4, 'Math Scores'!$HJ33:$IU33)/(SUMIF('Math Scores'!$HJ$4:$IU$4, AF$4, 'Math Scores'!$HJ$2:$IU$2))))</f>
        <is>
          <t/>
        </is>
      </c>
      <c r="AG30" s="702" t="inlineStr">
        <f aca="false">IF(COUNT('Math Scores'!$HJ33:$IG33)=0, "", (SUMIF('Math Scores'!$HJ$4:$IU$4, AG$4, 'Math Scores'!$HJ33:$IU33)/(SUMIF('Math Scores'!$HJ$4:$IU$4, AG$4, 'Math Scores'!$HJ$2:$IU$2))))</f>
        <is>
          <t/>
        </is>
      </c>
      <c r="AH30" s="702" t="inlineStr">
        <f aca="false">IF(COUNT('Math Scores'!$IV33:$JL33)=0, "", (SUMIF('Math Scores'!$IH$4:$IU$4, AH$4, 'Math Scores'!$IH33:$IU33)/(SUMIF('Math Scores'!$IH$4:$IU$4, AH$4, 'Math Scores'!$IH$2:$IU$2))))</f>
        <is>
          <t/>
        </is>
      </c>
      <c r="AI30" s="702" t="inlineStr">
        <f aca="false">IF(COUNT('Math Scores'!$IV33:$JL33)=0, "", (SUMIF('Math Scores'!$IH$4:$IU$4, AI$4, 'Math Scores'!$IH33:$IU33)/(SUMIF('Math Scores'!$IH$4:$IU$4, AI$4, 'Math Scores'!$IH$2:$IU$2))))</f>
        <is>
          <t/>
        </is>
      </c>
      <c r="AJ30" s="702" t="inlineStr">
        <f aca="false">IF(COUNT('Math Scores'!$IV33:$JL33)=0, "", (SUMIF('Math Scores'!$IH$4:$IU$4, AJ$4, 'Math Scores'!$IH33:$IU33)/(SUMIF('Math Scores'!$IH$4:$IU$4, AJ$4, 'Math Scores'!$IH$2:$IU$2))))</f>
        <is>
          <t/>
        </is>
      </c>
      <c r="AK30" s="702" t="inlineStr">
        <f aca="false">IF(COUNT('Math Scores'!$JM33:$KG33)=0, "", (SUMIF('Math Scores'!$JM$4:$LA$4, X$4, 'Math Scores'!$JM33:$LA33)/(SUMIF('Math Scores'!$JM$4:$LA$4, X$4, 'Math Scores'!$JM$2:$LA$2))))</f>
        <is>
          <t/>
        </is>
      </c>
      <c r="AL30" s="702" t="inlineStr">
        <f aca="false">IF(COUNT('Math Scores'!$JM33:$KG33)=0, "", (SUMIF('Math Scores'!$JM$4:$LA$4, Y$4, 'Math Scores'!$JM33:$LA33)/(SUMIF('Math Scores'!$JM$4:$LA$4, Y$4, 'Math Scores'!$JM$2:$LA$2))))</f>
        <is>
          <t/>
        </is>
      </c>
      <c r="AM30" s="702" t="inlineStr">
        <f aca="false">IF(COUNT('Math Scores'!$JM33:$KG33)=0, "", (SUMIF('Math Scores'!$JM$4:$LA$4, Z$4, 'Math Scores'!$JM33:$LA33)/(SUMIF('Math Scores'!$JM$4:$LA$4, Z$4, 'Math Scores'!$JM$2:$LA$2))))</f>
        <is>
          <t/>
        </is>
      </c>
      <c r="AN30" s="702" t="inlineStr">
        <f aca="false">IF(COUNT('Math Scores'!$JM33:$KG33)=0, "", (SUMIF('Math Scores'!$JM$4:$LA$4, AA$4, 'Math Scores'!$JM33:$LA33)/(SUMIF('Math Scores'!$JM$4:$LA$4, AA$4, 'Math Scores'!$JM$2:$LA$2))))</f>
        <is>
          <t/>
        </is>
      </c>
      <c r="AO30" s="702" t="inlineStr">
        <f aca="false">IF(COUNT('Math Scores'!$JM33:$KG33)=0, "", (SUMIF('Math Scores'!$JM$4:$LA$4, AB$4, 'Math Scores'!$JM33:$LA33)/(SUMIF('Math Scores'!$JM$4:$LA$4, AB$4, 'Math Scores'!$JM$2:$LA$2))))</f>
        <is>
          <t/>
        </is>
      </c>
      <c r="AP30" s="702" t="inlineStr">
        <f aca="false">IF(COUNT('Math Scores'!$LB33:$LR33)=0, "", (SUMIF('Math Scores'!$KH$4:$LA$4, AP$4, 'Math Scores'!$KH33:$LA33)/(SUMIF('Math Scores'!$KH$4:$LA$4, AP$4, 'Math Scores'!$KH$2:$LA$2))))</f>
        <is>
          <t/>
        </is>
      </c>
      <c r="AQ30" s="702" t="inlineStr">
        <f aca="false">IF(COUNT('Math Scores'!$LB33:$LR33)=0, "", (SUMIF('Math Scores'!$KH$4:$LA$4, AQ$4, 'Math Scores'!$KH33:$LA33)/(SUMIF('Math Scores'!$KH$4:$LA$4, AQ$4, 'Math Scores'!$KH$2:$LA$2))))</f>
        <is>
          <t/>
        </is>
      </c>
    </row>
    <row r="31" customFormat="false" ht="12.75" hidden="false" customHeight="false" outlineLevel="0" collapsed="false">
      <c r="A31" s="315" t="n">
        <v>26</v>
      </c>
      <c r="B31" s="315" t="str">
        <f aca="false">'English Scores- Leveled papers'!B32</f>
        <v>K.Ganesh</v>
      </c>
      <c r="C31" s="360" t="inlineStr">
        <f aca="false">'Math Output by Standard'!E33</f>
        <is>
          <t/>
        </is>
      </c>
      <c r="D31" s="701" t="n">
        <f aca="false">'Math Scores'!D34</f>
        <v>0.46</v>
      </c>
      <c r="E31" s="702" t="inlineStr">
        <f aca="false">IF(COUNT('Math Scores'!$F34:$AM34)=0, "", (SUMIF('Math Scores'!$F$4:$AM$4, E$4, 'Math Scores'!$F34:$AM34)/(SUMIF('Math Scores'!$F$4:$AM$4, E$4, 'Math Scores'!$F$2:$AM$2))))</f>
        <is>
          <t/>
        </is>
      </c>
      <c r="F31" s="702" t="inlineStr">
        <f aca="false">IF(COUNT('Math Scores'!$F34:$AM34)=0, "", (SUMIF('Math Scores'!$F$4:$AM$4, F$4, 'Math Scores'!$F34:$AM34)/(SUMIF('Math Scores'!$F$4:$AM$4, F$4, 'Math Scores'!$F$2:$AM$2))))</f>
        <is>
          <t/>
        </is>
      </c>
      <c r="G31" s="702" t="inlineStr">
        <f aca="false">IF(COUNT('Math Scores'!$F34:$AM34)=0, "", (SUMIF('Math Scores'!$F$4:$AM$4, G$4, 'Math Scores'!$F34:$AM34)/(SUMIF('Math Scores'!$F$4:$AM$4, G$4, 'Math Scores'!$F$2:$AM$2))))</f>
        <is>
          <t/>
        </is>
      </c>
      <c r="H31" s="702" t="inlineStr">
        <f aca="false">IF(COUNT('Math Scores'!$F34:$AM34)=0, "", (SUMIF('Math Scores'!$F$4:$AM$4, H$4, 'Math Scores'!$F34:$AM34)/(SUMIF('Math Scores'!$F$4:$AM$4, H$4, 'Math Scores'!$F$2:$AM$2))))</f>
        <is>
          <t/>
        </is>
      </c>
      <c r="I31" s="702" t="inlineStr">
        <f aca="false">IF(COUNT('Math Scores'!$F34:$AM34)=0, "", (SUMIF('Math Scores'!$F$4:$AM$4, I$4, 'Math Scores'!$F34:$AM34)/(SUMIF('Math Scores'!$F$4:$AM$4, I$4, 'Math Scores'!$F$2:$AM$2))))</f>
        <is>
          <t/>
        </is>
      </c>
      <c r="J31" s="702" t="inlineStr">
        <f aca="false">IF(COUNT('Math Scores'!$F34:$AM34)=0, "", (SUMIF('Math Scores'!$F$4:$AM$4, J$4, 'Math Scores'!$F34:$AM34)/(SUMIF('Math Scores'!$F$4:$AM$4, J$4, 'Math Scores'!$F$2:$AM$2))))</f>
        <is>
          <t/>
        </is>
      </c>
      <c r="K31" s="702" t="inlineStr">
        <f aca="false">IF(COUNT('Math Scores'!$AN34:$BW34)=0, "", (SUMIF('Math Scores'!$AN$4:$BW$4, K$4, 'Math Scores'!$AN34:$BW34)/(SUMIF('Math Scores'!$AN$4:$BW$4, K$4, 'Math Scores'!$AN$2:$BW$2))))</f>
        <is>
          <t/>
        </is>
      </c>
      <c r="L31" s="702" t="inlineStr">
        <f aca="false">IF(COUNT('Math Scores'!$AN34:$BW34)=0, "", (SUMIF('Math Scores'!$AN$4:$BW$4, L$4, 'Math Scores'!$AN34:$BW34)/(SUMIF('Math Scores'!$AN$4:$BW$4, L$4, 'Math Scores'!$AN$2:$BW$2))))</f>
        <is>
          <t/>
        </is>
      </c>
      <c r="M31" s="702" t="inlineStr">
        <f aca="false">IF(COUNT('Math Scores'!$AN34:$BW34)=0, "", (SUMIF('Math Scores'!$AN$4:$BW$4, M$4, 'Math Scores'!$AN34:$BW34)/(SUMIF('Math Scores'!$AN$4:$BW$4, M$4, 'Math Scores'!$AN$2:$BW$2))))</f>
        <is>
          <t/>
        </is>
      </c>
      <c r="N31" s="702" t="inlineStr">
        <f aca="false">IF(COUNT('Math Scores'!$AN34:$BW34)=0, "", (SUMIF('Math Scores'!$AN$4:$BW$4, N$4, 'Math Scores'!$AN34:$BW34)/(SUMIF('Math Scores'!$AN$4:$BW$4, N$4, 'Math Scores'!$AN$2:$BW$2))))</f>
        <is>
          <t/>
        </is>
      </c>
      <c r="O31" s="702" t="inlineStr">
        <f aca="false">IF(COUNT('Math Scores'!$AN34:$BW34)=0, "", (SUMIF('Math Scores'!$AN$4:$BW$4, O$4, 'Math Scores'!$AN34:$BW34)/(SUMIF('Math Scores'!$AN$4:$BW$4, O$4, 'Math Scores'!$AN$2:$BW$2))))</f>
        <is>
          <t/>
        </is>
      </c>
      <c r="P31" s="702" t="n">
        <f aca="false">IF(COUNT('Math Scores'!$BX34:$DN34)=0, "", (SUMIF('Math Scores'!$F$4:$MZ$4, P$4, 'Math Scores'!$F34:$MZ34)/(SUMIF('Math Scores'!$F$4:$MZ$4, P$4, 'Math Scores'!$F$2:$MZ$2))))</f>
        <v>0.392857142857143</v>
      </c>
      <c r="Q31" s="702" t="n">
        <f aca="false">IF(COUNT('Math Scores'!$BX34:$DN34)=0, "", (SUMIF('Math Scores'!$F$4:$MZ$4, Q$4, 'Math Scores'!$F34:$MZ34)/(SUMIF('Math Scores'!$F$4:$MZ$4, Q$4, 'Math Scores'!$F$2:$MZ$2))))</f>
        <v>0.6</v>
      </c>
      <c r="R31" s="702" t="n">
        <f aca="false">IF(COUNT('Math Scores'!$BX34:$DN34)=0, "", (SUMIF('Math Scores'!$F$4:$MZ$4, R$4, 'Math Scores'!$F34:$MZ34)/(SUMIF('Math Scores'!$F$4:$MZ$4, R$4, 'Math Scores'!$F$2:$MZ$2))))</f>
        <v>0.346153846153846</v>
      </c>
      <c r="S31" s="702" t="n">
        <f aca="false">IF(COUNT('Math Scores'!$BX34:$DN34)=0, "", (SUMIF('Math Scores'!$F$4:$MZ$4, S$4, 'Math Scores'!$F34:$MZ34)/(SUMIF('Math Scores'!$F$4:$MZ$4, S$4, 'Math Scores'!$F$2:$MZ$2))))</f>
        <v>0</v>
      </c>
      <c r="T31" s="702" t="n">
        <f aca="false">IF(COUNT('Math Scores'!$BX34:$DN34)=0, "", (SUMIF('Math Scores'!$F$4:$MZ$4, T$4, 'Math Scores'!$F34:$MZ34)/(SUMIF('Math Scores'!$F$4:$MZ$4, T$4, 'Math Scores'!$F$2:$MZ$2))))</f>
        <v>0.583333333333333</v>
      </c>
      <c r="U31" s="702" t="inlineStr">
        <f aca="false">IF(COUNT('Math Scores'!$DO34:$FJ34)=0, "", (SUMIF('Math Scores'!$F$4:$MZ$4, U$4, 'Math Scores'!$F34:$MZ34)/(SUMIF('Math Scores'!$F$4:$MZ$4, U$4, 'Math Scores'!$F$2:$MZ$2))))</f>
        <is>
          <t/>
        </is>
      </c>
      <c r="V31" s="702" t="inlineStr">
        <f aca="false">IF(COUNT('Math Scores'!$DO34:$FJ34)=0, "", (SUMIF('Math Scores'!$F$4:$MZ$4, V$4, 'Math Scores'!$F34:$MZ34)/(SUMIF('Math Scores'!$F$4:$MZ$4, V$4, 'Math Scores'!$F$2:$MZ$2))))</f>
        <is>
          <t/>
        </is>
      </c>
      <c r="W31" s="702" t="inlineStr">
        <f aca="false">IF(COUNT('Math Scores'!$DO34:$FJ34)=0, "", (SUMIF('Math Scores'!$F$4:$MZ$4, W$4, 'Math Scores'!$F34:$MZ34)/(SUMIF('Math Scores'!$F$4:$MZ$4, W$4, 'Math Scores'!$F$2:$MZ$2))))</f>
        <is>
          <t/>
        </is>
      </c>
      <c r="X31" s="702" t="inlineStr">
        <f aca="false">IF(COUNT('Math Scores'!$DO34:$FJ34)=0, "", (SUMIF('Math Scores'!$F$4:$MZ$4, X$4, 'Math Scores'!$F34:$MZ34)/(SUMIF('Math Scores'!$F$4:$MZ$4, X$4, 'Math Scores'!$F$2:$MZ$2))))</f>
        <is>
          <t/>
        </is>
      </c>
      <c r="Y31" s="702" t="inlineStr">
        <f aca="false">IF(COUNT('Math Scores'!$DO34:$FJ34)=0, "", (SUMIF('Math Scores'!$F$4:$MZ$4, Y$4, 'Math Scores'!$F34:$MZ34)/(SUMIF('Math Scores'!$F$4:$MZ$4, Y$4, 'Math Scores'!$F$2:$MZ$2))))</f>
        <is>
          <t/>
        </is>
      </c>
      <c r="Z31" s="702" t="inlineStr">
        <f aca="false">IF(COUNT('Math Scores'!$FK34:$HI34)=0, "", (SUMIF('Math Scores'!$F$4:$MZ$4, Z$4, 'Math Scores'!$F34:$MZ34)/(SUMIF('Math Scores'!$F$4:$MZ$4, Z$4, 'Math Scores'!$F$2:$MZ$2))))</f>
        <is>
          <t/>
        </is>
      </c>
      <c r="AA31" s="702" t="inlineStr">
        <f aca="false">IF(COUNT('Math Scores'!$FK34:$HI34)=0, "", (SUMIF('Math Scores'!$F$4:$MZ$4, AA$4, 'Math Scores'!$F34:$MZ34)/(SUMIF('Math Scores'!$F$4:$MZ$4, AA$4, 'Math Scores'!$F$2:$MZ$2))))</f>
        <is>
          <t/>
        </is>
      </c>
      <c r="AB31" s="702" t="inlineStr">
        <f aca="false">IF(COUNT('Math Scores'!$FK34:$HI34)=0, "", (SUMIF('Math Scores'!$F$4:$MZ$4, AB$4, 'Math Scores'!$F34:$MZ34)/(SUMIF('Math Scores'!$F$4:$MZ$4, AB$4, 'Math Scores'!$F$2:$MZ$2))))</f>
        <is>
          <t/>
        </is>
      </c>
      <c r="AC31" s="702" t="inlineStr">
        <f aca="false">IF(COUNT('Math Scores'!$FK34:$HI34)=0, "", (SUMIF('Math Scores'!$F$4:$MZ$4, AC$4, 'Math Scores'!$F34:$MZ34)/(SUMIF('Math Scores'!$F$4:$MZ$4, AC$4, 'Math Scores'!$F$2:$MZ$2))))</f>
        <is>
          <t/>
        </is>
      </c>
      <c r="AD31" s="702" t="inlineStr">
        <f aca="false">IF(COUNT('Math Scores'!$HJ34:$IG34)=0, "", (SUMIF('Math Scores'!$HJ$4:$IU$4, AD$4, 'Math Scores'!$HJ34:$IU34)/(SUMIF('Math Scores'!$HJ$4:$IU$4, AD$4, 'Math Scores'!$HJ$2:$IU$2))))</f>
        <is>
          <t/>
        </is>
      </c>
      <c r="AE31" s="702" t="inlineStr">
        <f aca="false">IF(COUNT('Math Scores'!$HJ34:$IG34)=0, "", (SUMIF('Math Scores'!$HJ$4:$IU$4, AE$4, 'Math Scores'!$HJ34:$IU34)/(SUMIF('Math Scores'!$HJ$4:$IU$4, AE$4, 'Math Scores'!$HJ$2:$IU$2))))</f>
        <is>
          <t/>
        </is>
      </c>
      <c r="AF31" s="702" t="inlineStr">
        <f aca="false">IF(COUNT('Math Scores'!$HJ34:$IG34)=0, "", (SUMIF('Math Scores'!$HJ$4:$IU$4, AF$4, 'Math Scores'!$HJ34:$IU34)/(SUMIF('Math Scores'!$HJ$4:$IU$4, AF$4, 'Math Scores'!$HJ$2:$IU$2))))</f>
        <is>
          <t/>
        </is>
      </c>
      <c r="AG31" s="702" t="inlineStr">
        <f aca="false">IF(COUNT('Math Scores'!$HJ34:$IG34)=0, "", (SUMIF('Math Scores'!$HJ$4:$IU$4, AG$4, 'Math Scores'!$HJ34:$IU34)/(SUMIF('Math Scores'!$HJ$4:$IU$4, AG$4, 'Math Scores'!$HJ$2:$IU$2))))</f>
        <is>
          <t/>
        </is>
      </c>
      <c r="AH31" s="702" t="inlineStr">
        <f aca="false">IF(COUNT('Math Scores'!$IV34:$JL34)=0, "", (SUMIF('Math Scores'!$IH$4:$IU$4, AH$4, 'Math Scores'!$IH34:$IU34)/(SUMIF('Math Scores'!$IH$4:$IU$4, AH$4, 'Math Scores'!$IH$2:$IU$2))))</f>
        <is>
          <t/>
        </is>
      </c>
      <c r="AI31" s="702" t="inlineStr">
        <f aca="false">IF(COUNT('Math Scores'!$IV34:$JL34)=0, "", (SUMIF('Math Scores'!$IH$4:$IU$4, AI$4, 'Math Scores'!$IH34:$IU34)/(SUMIF('Math Scores'!$IH$4:$IU$4, AI$4, 'Math Scores'!$IH$2:$IU$2))))</f>
        <is>
          <t/>
        </is>
      </c>
      <c r="AJ31" s="702" t="inlineStr">
        <f aca="false">IF(COUNT('Math Scores'!$IV34:$JL34)=0, "", (SUMIF('Math Scores'!$IH$4:$IU$4, AJ$4, 'Math Scores'!$IH34:$IU34)/(SUMIF('Math Scores'!$IH$4:$IU$4, AJ$4, 'Math Scores'!$IH$2:$IU$2))))</f>
        <is>
          <t/>
        </is>
      </c>
      <c r="AK31" s="702" t="inlineStr">
        <f aca="false">IF(COUNT('Math Scores'!$JM34:$KG34)=0, "", (SUMIF('Math Scores'!$JM$4:$LA$4, X$4, 'Math Scores'!$JM34:$LA34)/(SUMIF('Math Scores'!$JM$4:$LA$4, X$4, 'Math Scores'!$JM$2:$LA$2))))</f>
        <is>
          <t/>
        </is>
      </c>
      <c r="AL31" s="702" t="inlineStr">
        <f aca="false">IF(COUNT('Math Scores'!$JM34:$KG34)=0, "", (SUMIF('Math Scores'!$JM$4:$LA$4, Y$4, 'Math Scores'!$JM34:$LA34)/(SUMIF('Math Scores'!$JM$4:$LA$4, Y$4, 'Math Scores'!$JM$2:$LA$2))))</f>
        <is>
          <t/>
        </is>
      </c>
      <c r="AM31" s="702" t="inlineStr">
        <f aca="false">IF(COUNT('Math Scores'!$JM34:$KG34)=0, "", (SUMIF('Math Scores'!$JM$4:$LA$4, Z$4, 'Math Scores'!$JM34:$LA34)/(SUMIF('Math Scores'!$JM$4:$LA$4, Z$4, 'Math Scores'!$JM$2:$LA$2))))</f>
        <is>
          <t/>
        </is>
      </c>
      <c r="AN31" s="702" t="inlineStr">
        <f aca="false">IF(COUNT('Math Scores'!$JM34:$KG34)=0, "", (SUMIF('Math Scores'!$JM$4:$LA$4, AA$4, 'Math Scores'!$JM34:$LA34)/(SUMIF('Math Scores'!$JM$4:$LA$4, AA$4, 'Math Scores'!$JM$2:$LA$2))))</f>
        <is>
          <t/>
        </is>
      </c>
      <c r="AO31" s="702" t="inlineStr">
        <f aca="false">IF(COUNT('Math Scores'!$JM34:$KG34)=0, "", (SUMIF('Math Scores'!$JM$4:$LA$4, AB$4, 'Math Scores'!$JM34:$LA34)/(SUMIF('Math Scores'!$JM$4:$LA$4, AB$4, 'Math Scores'!$JM$2:$LA$2))))</f>
        <is>
          <t/>
        </is>
      </c>
      <c r="AP31" s="702" t="inlineStr">
        <f aca="false">IF(COUNT('Math Scores'!$LB34:$LR34)=0, "", (SUMIF('Math Scores'!$KH$4:$LA$4, AP$4, 'Math Scores'!$KH34:$LA34)/(SUMIF('Math Scores'!$KH$4:$LA$4, AP$4, 'Math Scores'!$KH$2:$LA$2))))</f>
        <is>
          <t/>
        </is>
      </c>
      <c r="AQ31" s="702" t="inlineStr">
        <f aca="false">IF(COUNT('Math Scores'!$LB34:$LR34)=0, "", (SUMIF('Math Scores'!$KH$4:$LA$4, AQ$4, 'Math Scores'!$KH34:$LA34)/(SUMIF('Math Scores'!$KH$4:$LA$4, AQ$4, 'Math Scores'!$KH$2:$LA$2))))</f>
        <is>
          <t/>
        </is>
      </c>
    </row>
    <row r="32" customFormat="false" ht="12.75" hidden="false" customHeight="false" outlineLevel="0" collapsed="false">
      <c r="A32" s="315" t="n">
        <v>27</v>
      </c>
      <c r="B32" s="315" t="str">
        <f aca="false">'English Scores- Leveled papers'!B33</f>
        <v>K.Sashikant</v>
      </c>
      <c r="C32" s="360" t="inlineStr">
        <f aca="false">'Math Output by Standard'!E34</f>
        <is>
          <t/>
        </is>
      </c>
      <c r="D32" s="701" t="n">
        <f aca="false">'Math Scores'!D35</f>
        <v>0.18</v>
      </c>
      <c r="E32" s="702" t="inlineStr">
        <f aca="false">IF(COUNT('Math Scores'!$F35:$AM35)=0, "", (SUMIF('Math Scores'!$F$4:$AM$4, E$4, 'Math Scores'!$F35:$AM35)/(SUMIF('Math Scores'!$F$4:$AM$4, E$4, 'Math Scores'!$F$2:$AM$2))))</f>
        <is>
          <t/>
        </is>
      </c>
      <c r="F32" s="702" t="inlineStr">
        <f aca="false">IF(COUNT('Math Scores'!$F35:$AM35)=0, "", (SUMIF('Math Scores'!$F$4:$AM$4, F$4, 'Math Scores'!$F35:$AM35)/(SUMIF('Math Scores'!$F$4:$AM$4, F$4, 'Math Scores'!$F$2:$AM$2))))</f>
        <is>
          <t/>
        </is>
      </c>
      <c r="G32" s="702" t="inlineStr">
        <f aca="false">IF(COUNT('Math Scores'!$F35:$AM35)=0, "", (SUMIF('Math Scores'!$F$4:$AM$4, G$4, 'Math Scores'!$F35:$AM35)/(SUMIF('Math Scores'!$F$4:$AM$4, G$4, 'Math Scores'!$F$2:$AM$2))))</f>
        <is>
          <t/>
        </is>
      </c>
      <c r="H32" s="702" t="inlineStr">
        <f aca="false">IF(COUNT('Math Scores'!$F35:$AM35)=0, "", (SUMIF('Math Scores'!$F$4:$AM$4, H$4, 'Math Scores'!$F35:$AM35)/(SUMIF('Math Scores'!$F$4:$AM$4, H$4, 'Math Scores'!$F$2:$AM$2))))</f>
        <is>
          <t/>
        </is>
      </c>
      <c r="I32" s="702" t="inlineStr">
        <f aca="false">IF(COUNT('Math Scores'!$F35:$AM35)=0, "", (SUMIF('Math Scores'!$F$4:$AM$4, I$4, 'Math Scores'!$F35:$AM35)/(SUMIF('Math Scores'!$F$4:$AM$4, I$4, 'Math Scores'!$F$2:$AM$2))))</f>
        <is>
          <t/>
        </is>
      </c>
      <c r="J32" s="702" t="inlineStr">
        <f aca="false">IF(COUNT('Math Scores'!$F35:$AM35)=0, "", (SUMIF('Math Scores'!$F$4:$AM$4, J$4, 'Math Scores'!$F35:$AM35)/(SUMIF('Math Scores'!$F$4:$AM$4, J$4, 'Math Scores'!$F$2:$AM$2))))</f>
        <is>
          <t/>
        </is>
      </c>
      <c r="K32" s="702" t="inlineStr">
        <f aca="false">IF(COUNT('Math Scores'!$AN35:$BW35)=0, "", (SUMIF('Math Scores'!$AN$4:$BW$4, K$4, 'Math Scores'!$AN35:$BW35)/(SUMIF('Math Scores'!$AN$4:$BW$4, K$4, 'Math Scores'!$AN$2:$BW$2))))</f>
        <is>
          <t/>
        </is>
      </c>
      <c r="L32" s="702" t="inlineStr">
        <f aca="false">IF(COUNT('Math Scores'!$AN35:$BW35)=0, "", (SUMIF('Math Scores'!$AN$4:$BW$4, L$4, 'Math Scores'!$AN35:$BW35)/(SUMIF('Math Scores'!$AN$4:$BW$4, L$4, 'Math Scores'!$AN$2:$BW$2))))</f>
        <is>
          <t/>
        </is>
      </c>
      <c r="M32" s="702" t="inlineStr">
        <f aca="false">IF(COUNT('Math Scores'!$AN35:$BW35)=0, "", (SUMIF('Math Scores'!$AN$4:$BW$4, M$4, 'Math Scores'!$AN35:$BW35)/(SUMIF('Math Scores'!$AN$4:$BW$4, M$4, 'Math Scores'!$AN$2:$BW$2))))</f>
        <is>
          <t/>
        </is>
      </c>
      <c r="N32" s="702" t="inlineStr">
        <f aca="false">IF(COUNT('Math Scores'!$AN35:$BW35)=0, "", (SUMIF('Math Scores'!$AN$4:$BW$4, N$4, 'Math Scores'!$AN35:$BW35)/(SUMIF('Math Scores'!$AN$4:$BW$4, N$4, 'Math Scores'!$AN$2:$BW$2))))</f>
        <is>
          <t/>
        </is>
      </c>
      <c r="O32" s="702" t="inlineStr">
        <f aca="false">IF(COUNT('Math Scores'!$AN35:$BW35)=0, "", (SUMIF('Math Scores'!$AN$4:$BW$4, O$4, 'Math Scores'!$AN35:$BW35)/(SUMIF('Math Scores'!$AN$4:$BW$4, O$4, 'Math Scores'!$AN$2:$BW$2))))</f>
        <is>
          <t/>
        </is>
      </c>
      <c r="P32" s="702" t="n">
        <f aca="false">IF(COUNT('Math Scores'!$BX35:$DN35)=0, "", (SUMIF('Math Scores'!$F$4:$MZ$4, P$4, 'Math Scores'!$F35:$MZ35)/(SUMIF('Math Scores'!$F$4:$MZ$4, P$4, 'Math Scores'!$F$2:$MZ$2))))</f>
        <v>0.0714285714285714</v>
      </c>
      <c r="Q32" s="702" t="n">
        <f aca="false">IF(COUNT('Math Scores'!$BX35:$DN35)=0, "", (SUMIF('Math Scores'!$F$4:$MZ$4, Q$4, 'Math Scores'!$F35:$MZ35)/(SUMIF('Math Scores'!$F$4:$MZ$4, Q$4, 'Math Scores'!$F$2:$MZ$2))))</f>
        <v>0.3</v>
      </c>
      <c r="R32" s="702" t="n">
        <f aca="false">IF(COUNT('Math Scores'!$BX35:$DN35)=0, "", (SUMIF('Math Scores'!$F$4:$MZ$4, R$4, 'Math Scores'!$F35:$MZ35)/(SUMIF('Math Scores'!$F$4:$MZ$4, R$4, 'Math Scores'!$F$2:$MZ$2))))</f>
        <v>0.153846153846154</v>
      </c>
      <c r="S32" s="702" t="n">
        <f aca="false">IF(COUNT('Math Scores'!$BX35:$DN35)=0, "", (SUMIF('Math Scores'!$F$4:$MZ$4, S$4, 'Math Scores'!$F35:$MZ35)/(SUMIF('Math Scores'!$F$4:$MZ$4, S$4, 'Math Scores'!$F$2:$MZ$2))))</f>
        <v>0</v>
      </c>
      <c r="T32" s="702" t="n">
        <f aca="false">IF(COUNT('Math Scores'!$BX35:$DN35)=0, "", (SUMIF('Math Scores'!$F$4:$MZ$4, T$4, 'Math Scores'!$F35:$MZ35)/(SUMIF('Math Scores'!$F$4:$MZ$4, T$4, 'Math Scores'!$F$2:$MZ$2))))</f>
        <v>0.25</v>
      </c>
      <c r="U32" s="702" t="inlineStr">
        <f aca="false">IF(COUNT('Math Scores'!$DO35:$FJ35)=0, "", (SUMIF('Math Scores'!$F$4:$MZ$4, U$4, 'Math Scores'!$F35:$MZ35)/(SUMIF('Math Scores'!$F$4:$MZ$4, U$4, 'Math Scores'!$F$2:$MZ$2))))</f>
        <is>
          <t/>
        </is>
      </c>
      <c r="V32" s="702" t="inlineStr">
        <f aca="false">IF(COUNT('Math Scores'!$DO35:$FJ35)=0, "", (SUMIF('Math Scores'!$F$4:$MZ$4, V$4, 'Math Scores'!$F35:$MZ35)/(SUMIF('Math Scores'!$F$4:$MZ$4, V$4, 'Math Scores'!$F$2:$MZ$2))))</f>
        <is>
          <t/>
        </is>
      </c>
      <c r="W32" s="702" t="inlineStr">
        <f aca="false">IF(COUNT('Math Scores'!$DO35:$FJ35)=0, "", (SUMIF('Math Scores'!$F$4:$MZ$4, W$4, 'Math Scores'!$F35:$MZ35)/(SUMIF('Math Scores'!$F$4:$MZ$4, W$4, 'Math Scores'!$F$2:$MZ$2))))</f>
        <is>
          <t/>
        </is>
      </c>
      <c r="X32" s="702" t="inlineStr">
        <f aca="false">IF(COUNT('Math Scores'!$DO35:$FJ35)=0, "", (SUMIF('Math Scores'!$F$4:$MZ$4, X$4, 'Math Scores'!$F35:$MZ35)/(SUMIF('Math Scores'!$F$4:$MZ$4, X$4, 'Math Scores'!$F$2:$MZ$2))))</f>
        <is>
          <t/>
        </is>
      </c>
      <c r="Y32" s="702" t="inlineStr">
        <f aca="false">IF(COUNT('Math Scores'!$DO35:$FJ35)=0, "", (SUMIF('Math Scores'!$F$4:$MZ$4, Y$4, 'Math Scores'!$F35:$MZ35)/(SUMIF('Math Scores'!$F$4:$MZ$4, Y$4, 'Math Scores'!$F$2:$MZ$2))))</f>
        <is>
          <t/>
        </is>
      </c>
      <c r="Z32" s="702" t="inlineStr">
        <f aca="false">IF(COUNT('Math Scores'!$FK35:$HI35)=0, "", (SUMIF('Math Scores'!$F$4:$MZ$4, Z$4, 'Math Scores'!$F35:$MZ35)/(SUMIF('Math Scores'!$F$4:$MZ$4, Z$4, 'Math Scores'!$F$2:$MZ$2))))</f>
        <is>
          <t/>
        </is>
      </c>
      <c r="AA32" s="702" t="inlineStr">
        <f aca="false">IF(COUNT('Math Scores'!$FK35:$HI35)=0, "", (SUMIF('Math Scores'!$F$4:$MZ$4, AA$4, 'Math Scores'!$F35:$MZ35)/(SUMIF('Math Scores'!$F$4:$MZ$4, AA$4, 'Math Scores'!$F$2:$MZ$2))))</f>
        <is>
          <t/>
        </is>
      </c>
      <c r="AB32" s="702" t="inlineStr">
        <f aca="false">IF(COUNT('Math Scores'!$FK35:$HI35)=0, "", (SUMIF('Math Scores'!$F$4:$MZ$4, AB$4, 'Math Scores'!$F35:$MZ35)/(SUMIF('Math Scores'!$F$4:$MZ$4, AB$4, 'Math Scores'!$F$2:$MZ$2))))</f>
        <is>
          <t/>
        </is>
      </c>
      <c r="AC32" s="702" t="inlineStr">
        <f aca="false">IF(COUNT('Math Scores'!$FK35:$HI35)=0, "", (SUMIF('Math Scores'!$F$4:$MZ$4, AC$4, 'Math Scores'!$F35:$MZ35)/(SUMIF('Math Scores'!$F$4:$MZ$4, AC$4, 'Math Scores'!$F$2:$MZ$2))))</f>
        <is>
          <t/>
        </is>
      </c>
      <c r="AD32" s="702" t="inlineStr">
        <f aca="false">IF(COUNT('Math Scores'!$HJ35:$IG35)=0, "", (SUMIF('Math Scores'!$HJ$4:$IU$4, AD$4, 'Math Scores'!$HJ35:$IU35)/(SUMIF('Math Scores'!$HJ$4:$IU$4, AD$4, 'Math Scores'!$HJ$2:$IU$2))))</f>
        <is>
          <t/>
        </is>
      </c>
      <c r="AE32" s="702" t="inlineStr">
        <f aca="false">IF(COUNT('Math Scores'!$HJ35:$IG35)=0, "", (SUMIF('Math Scores'!$HJ$4:$IU$4, AE$4, 'Math Scores'!$HJ35:$IU35)/(SUMIF('Math Scores'!$HJ$4:$IU$4, AE$4, 'Math Scores'!$HJ$2:$IU$2))))</f>
        <is>
          <t/>
        </is>
      </c>
      <c r="AF32" s="702" t="inlineStr">
        <f aca="false">IF(COUNT('Math Scores'!$HJ35:$IG35)=0, "", (SUMIF('Math Scores'!$HJ$4:$IU$4, AF$4, 'Math Scores'!$HJ35:$IU35)/(SUMIF('Math Scores'!$HJ$4:$IU$4, AF$4, 'Math Scores'!$HJ$2:$IU$2))))</f>
        <is>
          <t/>
        </is>
      </c>
      <c r="AG32" s="702" t="inlineStr">
        <f aca="false">IF(COUNT('Math Scores'!$HJ35:$IG35)=0, "", (SUMIF('Math Scores'!$HJ$4:$IU$4, AG$4, 'Math Scores'!$HJ35:$IU35)/(SUMIF('Math Scores'!$HJ$4:$IU$4, AG$4, 'Math Scores'!$HJ$2:$IU$2))))</f>
        <is>
          <t/>
        </is>
      </c>
      <c r="AH32" s="702" t="inlineStr">
        <f aca="false">IF(COUNT('Math Scores'!$IV35:$JL35)=0, "", (SUMIF('Math Scores'!$IH$4:$IU$4, AH$4, 'Math Scores'!$IH35:$IU35)/(SUMIF('Math Scores'!$IH$4:$IU$4, AH$4, 'Math Scores'!$IH$2:$IU$2))))</f>
        <is>
          <t/>
        </is>
      </c>
      <c r="AI32" s="702" t="inlineStr">
        <f aca="false">IF(COUNT('Math Scores'!$IV35:$JL35)=0, "", (SUMIF('Math Scores'!$IH$4:$IU$4, AI$4, 'Math Scores'!$IH35:$IU35)/(SUMIF('Math Scores'!$IH$4:$IU$4, AI$4, 'Math Scores'!$IH$2:$IU$2))))</f>
        <is>
          <t/>
        </is>
      </c>
      <c r="AJ32" s="702" t="inlineStr">
        <f aca="false">IF(COUNT('Math Scores'!$IV35:$JL35)=0, "", (SUMIF('Math Scores'!$IH$4:$IU$4, AJ$4, 'Math Scores'!$IH35:$IU35)/(SUMIF('Math Scores'!$IH$4:$IU$4, AJ$4, 'Math Scores'!$IH$2:$IU$2))))</f>
        <is>
          <t/>
        </is>
      </c>
      <c r="AK32" s="702" t="inlineStr">
        <f aca="false">IF(COUNT('Math Scores'!$JM35:$KG35)=0, "", (SUMIF('Math Scores'!$JM$4:$LA$4, X$4, 'Math Scores'!$JM35:$LA35)/(SUMIF('Math Scores'!$JM$4:$LA$4, X$4, 'Math Scores'!$JM$2:$LA$2))))</f>
        <is>
          <t/>
        </is>
      </c>
      <c r="AL32" s="702" t="inlineStr">
        <f aca="false">IF(COUNT('Math Scores'!$JM35:$KG35)=0, "", (SUMIF('Math Scores'!$JM$4:$LA$4, Y$4, 'Math Scores'!$JM35:$LA35)/(SUMIF('Math Scores'!$JM$4:$LA$4, Y$4, 'Math Scores'!$JM$2:$LA$2))))</f>
        <is>
          <t/>
        </is>
      </c>
      <c r="AM32" s="702" t="inlineStr">
        <f aca="false">IF(COUNT('Math Scores'!$JM35:$KG35)=0, "", (SUMIF('Math Scores'!$JM$4:$LA$4, Z$4, 'Math Scores'!$JM35:$LA35)/(SUMIF('Math Scores'!$JM$4:$LA$4, Z$4, 'Math Scores'!$JM$2:$LA$2))))</f>
        <is>
          <t/>
        </is>
      </c>
      <c r="AN32" s="702" t="inlineStr">
        <f aca="false">IF(COUNT('Math Scores'!$JM35:$KG35)=0, "", (SUMIF('Math Scores'!$JM$4:$LA$4, AA$4, 'Math Scores'!$JM35:$LA35)/(SUMIF('Math Scores'!$JM$4:$LA$4, AA$4, 'Math Scores'!$JM$2:$LA$2))))</f>
        <is>
          <t/>
        </is>
      </c>
      <c r="AO32" s="702" t="inlineStr">
        <f aca="false">IF(COUNT('Math Scores'!$JM35:$KG35)=0, "", (SUMIF('Math Scores'!$JM$4:$LA$4, AB$4, 'Math Scores'!$JM35:$LA35)/(SUMIF('Math Scores'!$JM$4:$LA$4, AB$4, 'Math Scores'!$JM$2:$LA$2))))</f>
        <is>
          <t/>
        </is>
      </c>
      <c r="AP32" s="702" t="inlineStr">
        <f aca="false">IF(COUNT('Math Scores'!$LB35:$LR35)=0, "", (SUMIF('Math Scores'!$KH$4:$LA$4, AP$4, 'Math Scores'!$KH35:$LA35)/(SUMIF('Math Scores'!$KH$4:$LA$4, AP$4, 'Math Scores'!$KH$2:$LA$2))))</f>
        <is>
          <t/>
        </is>
      </c>
      <c r="AQ32" s="702" t="inlineStr">
        <f aca="false">IF(COUNT('Math Scores'!$LB35:$LR35)=0, "", (SUMIF('Math Scores'!$KH$4:$LA$4, AQ$4, 'Math Scores'!$KH35:$LA35)/(SUMIF('Math Scores'!$KH$4:$LA$4, AQ$4, 'Math Scores'!$KH$2:$LA$2))))</f>
        <is>
          <t/>
        </is>
      </c>
    </row>
    <row r="33" customFormat="false" ht="12.75" hidden="false" customHeight="false" outlineLevel="0" collapsed="false">
      <c r="A33" s="315" t="n">
        <v>28</v>
      </c>
      <c r="B33" s="315" t="str">
        <f aca="false">'English Scores- Leveled papers'!B34</f>
        <v>Kartik Kumar</v>
      </c>
      <c r="C33" s="360" t="inlineStr">
        <f aca="false">'Math Output by Standard'!E35</f>
        <is>
          <t/>
        </is>
      </c>
      <c r="D33" s="701" t="n">
        <f aca="false">'Math Scores'!D36</f>
        <v>0.42</v>
      </c>
      <c r="E33" s="702" t="inlineStr">
        <f aca="false">IF(COUNT('Math Scores'!$F36:$AM36)=0, "", (SUMIF('Math Scores'!$F$4:$AM$4, E$4, 'Math Scores'!$F36:$AM36)/(SUMIF('Math Scores'!$F$4:$AM$4, E$4, 'Math Scores'!$F$2:$AM$2))))</f>
        <is>
          <t/>
        </is>
      </c>
      <c r="F33" s="702" t="inlineStr">
        <f aca="false">IF(COUNT('Math Scores'!$F36:$AM36)=0, "", (SUMIF('Math Scores'!$F$4:$AM$4, F$4, 'Math Scores'!$F36:$AM36)/(SUMIF('Math Scores'!$F$4:$AM$4, F$4, 'Math Scores'!$F$2:$AM$2))))</f>
        <is>
          <t/>
        </is>
      </c>
      <c r="G33" s="702" t="inlineStr">
        <f aca="false">IF(COUNT('Math Scores'!$F36:$AM36)=0, "", (SUMIF('Math Scores'!$F$4:$AM$4, G$4, 'Math Scores'!$F36:$AM36)/(SUMIF('Math Scores'!$F$4:$AM$4, G$4, 'Math Scores'!$F$2:$AM$2))))</f>
        <is>
          <t/>
        </is>
      </c>
      <c r="H33" s="702" t="inlineStr">
        <f aca="false">IF(COUNT('Math Scores'!$F36:$AM36)=0, "", (SUMIF('Math Scores'!$F$4:$AM$4, H$4, 'Math Scores'!$F36:$AM36)/(SUMIF('Math Scores'!$F$4:$AM$4, H$4, 'Math Scores'!$F$2:$AM$2))))</f>
        <is>
          <t/>
        </is>
      </c>
      <c r="I33" s="702" t="inlineStr">
        <f aca="false">IF(COUNT('Math Scores'!$F36:$AM36)=0, "", (SUMIF('Math Scores'!$F$4:$AM$4, I$4, 'Math Scores'!$F36:$AM36)/(SUMIF('Math Scores'!$F$4:$AM$4, I$4, 'Math Scores'!$F$2:$AM$2))))</f>
        <is>
          <t/>
        </is>
      </c>
      <c r="J33" s="702" t="inlineStr">
        <f aca="false">IF(COUNT('Math Scores'!$F36:$AM36)=0, "", (SUMIF('Math Scores'!$F$4:$AM$4, J$4, 'Math Scores'!$F36:$AM36)/(SUMIF('Math Scores'!$F$4:$AM$4, J$4, 'Math Scores'!$F$2:$AM$2))))</f>
        <is>
          <t/>
        </is>
      </c>
      <c r="K33" s="702" t="inlineStr">
        <f aca="false">IF(COUNT('Math Scores'!$AN36:$BW36)=0, "", (SUMIF('Math Scores'!$AN$4:$BW$4, K$4, 'Math Scores'!$AN36:$BW36)/(SUMIF('Math Scores'!$AN$4:$BW$4, K$4, 'Math Scores'!$AN$2:$BW$2))))</f>
        <is>
          <t/>
        </is>
      </c>
      <c r="L33" s="702" t="inlineStr">
        <f aca="false">IF(COUNT('Math Scores'!$AN36:$BW36)=0, "", (SUMIF('Math Scores'!$AN$4:$BW$4, L$4, 'Math Scores'!$AN36:$BW36)/(SUMIF('Math Scores'!$AN$4:$BW$4, L$4, 'Math Scores'!$AN$2:$BW$2))))</f>
        <is>
          <t/>
        </is>
      </c>
      <c r="M33" s="702" t="inlineStr">
        <f aca="false">IF(COUNT('Math Scores'!$AN36:$BW36)=0, "", (SUMIF('Math Scores'!$AN$4:$BW$4, M$4, 'Math Scores'!$AN36:$BW36)/(SUMIF('Math Scores'!$AN$4:$BW$4, M$4, 'Math Scores'!$AN$2:$BW$2))))</f>
        <is>
          <t/>
        </is>
      </c>
      <c r="N33" s="702" t="inlineStr">
        <f aca="false">IF(COUNT('Math Scores'!$AN36:$BW36)=0, "", (SUMIF('Math Scores'!$AN$4:$BW$4, N$4, 'Math Scores'!$AN36:$BW36)/(SUMIF('Math Scores'!$AN$4:$BW$4, N$4, 'Math Scores'!$AN$2:$BW$2))))</f>
        <is>
          <t/>
        </is>
      </c>
      <c r="O33" s="702" t="inlineStr">
        <f aca="false">IF(COUNT('Math Scores'!$AN36:$BW36)=0, "", (SUMIF('Math Scores'!$AN$4:$BW$4, O$4, 'Math Scores'!$AN36:$BW36)/(SUMIF('Math Scores'!$AN$4:$BW$4, O$4, 'Math Scores'!$AN$2:$BW$2))))</f>
        <is>
          <t/>
        </is>
      </c>
      <c r="P33" s="702" t="n">
        <f aca="false">IF(COUNT('Math Scores'!$BX36:$DN36)=0, "", (SUMIF('Math Scores'!$F$4:$MZ$4, P$4, 'Math Scores'!$F36:$MZ36)/(SUMIF('Math Scores'!$F$4:$MZ$4, P$4, 'Math Scores'!$F$2:$MZ$2))))</f>
        <v>0.678571428571429</v>
      </c>
      <c r="Q33" s="702" t="n">
        <f aca="false">IF(COUNT('Math Scores'!$BX36:$DN36)=0, "", (SUMIF('Math Scores'!$F$4:$MZ$4, Q$4, 'Math Scores'!$F36:$MZ36)/(SUMIF('Math Scores'!$F$4:$MZ$4, Q$4, 'Math Scores'!$F$2:$MZ$2))))</f>
        <v>0.3</v>
      </c>
      <c r="R33" s="702" t="n">
        <f aca="false">IF(COUNT('Math Scores'!$BX36:$DN36)=0, "", (SUMIF('Math Scores'!$F$4:$MZ$4, R$4, 'Math Scores'!$F36:$MZ36)/(SUMIF('Math Scores'!$F$4:$MZ$4, R$4, 'Math Scores'!$F$2:$MZ$2))))</f>
        <v>0.346153846153846</v>
      </c>
      <c r="S33" s="702" t="n">
        <f aca="false">IF(COUNT('Math Scores'!$BX36:$DN36)=0, "", (SUMIF('Math Scores'!$F$4:$MZ$4, S$4, 'Math Scores'!$F36:$MZ36)/(SUMIF('Math Scores'!$F$4:$MZ$4, S$4, 'Math Scores'!$F$2:$MZ$2))))</f>
        <v>0</v>
      </c>
      <c r="T33" s="702" t="n">
        <f aca="false">IF(COUNT('Math Scores'!$BX36:$DN36)=0, "", (SUMIF('Math Scores'!$F$4:$MZ$4, T$4, 'Math Scores'!$F36:$MZ36)/(SUMIF('Math Scores'!$F$4:$MZ$4, T$4, 'Math Scores'!$F$2:$MZ$2))))</f>
        <v>0.333333333333333</v>
      </c>
      <c r="U33" s="702" t="inlineStr">
        <f aca="false">IF(COUNT('Math Scores'!$DO36:$FJ36)=0, "", (SUMIF('Math Scores'!$F$4:$MZ$4, U$4, 'Math Scores'!$F36:$MZ36)/(SUMIF('Math Scores'!$F$4:$MZ$4, U$4, 'Math Scores'!$F$2:$MZ$2))))</f>
        <is>
          <t/>
        </is>
      </c>
      <c r="V33" s="702" t="inlineStr">
        <f aca="false">IF(COUNT('Math Scores'!$DO36:$FJ36)=0, "", (SUMIF('Math Scores'!$F$4:$MZ$4, V$4, 'Math Scores'!$F36:$MZ36)/(SUMIF('Math Scores'!$F$4:$MZ$4, V$4, 'Math Scores'!$F$2:$MZ$2))))</f>
        <is>
          <t/>
        </is>
      </c>
      <c r="W33" s="702" t="inlineStr">
        <f aca="false">IF(COUNT('Math Scores'!$DO36:$FJ36)=0, "", (SUMIF('Math Scores'!$F$4:$MZ$4, W$4, 'Math Scores'!$F36:$MZ36)/(SUMIF('Math Scores'!$F$4:$MZ$4, W$4, 'Math Scores'!$F$2:$MZ$2))))</f>
        <is>
          <t/>
        </is>
      </c>
      <c r="X33" s="702" t="inlineStr">
        <f aca="false">IF(COUNT('Math Scores'!$DO36:$FJ36)=0, "", (SUMIF('Math Scores'!$F$4:$MZ$4, X$4, 'Math Scores'!$F36:$MZ36)/(SUMIF('Math Scores'!$F$4:$MZ$4, X$4, 'Math Scores'!$F$2:$MZ$2))))</f>
        <is>
          <t/>
        </is>
      </c>
      <c r="Y33" s="702" t="inlineStr">
        <f aca="false">IF(COUNT('Math Scores'!$DO36:$FJ36)=0, "", (SUMIF('Math Scores'!$F$4:$MZ$4, Y$4, 'Math Scores'!$F36:$MZ36)/(SUMIF('Math Scores'!$F$4:$MZ$4, Y$4, 'Math Scores'!$F$2:$MZ$2))))</f>
        <is>
          <t/>
        </is>
      </c>
      <c r="Z33" s="702" t="inlineStr">
        <f aca="false">IF(COUNT('Math Scores'!$FK36:$HI36)=0, "", (SUMIF('Math Scores'!$F$4:$MZ$4, Z$4, 'Math Scores'!$F36:$MZ36)/(SUMIF('Math Scores'!$F$4:$MZ$4, Z$4, 'Math Scores'!$F$2:$MZ$2))))</f>
        <is>
          <t/>
        </is>
      </c>
      <c r="AA33" s="702" t="inlineStr">
        <f aca="false">IF(COUNT('Math Scores'!$FK36:$HI36)=0, "", (SUMIF('Math Scores'!$F$4:$MZ$4, AA$4, 'Math Scores'!$F36:$MZ36)/(SUMIF('Math Scores'!$F$4:$MZ$4, AA$4, 'Math Scores'!$F$2:$MZ$2))))</f>
        <is>
          <t/>
        </is>
      </c>
      <c r="AB33" s="702" t="inlineStr">
        <f aca="false">IF(COUNT('Math Scores'!$FK36:$HI36)=0, "", (SUMIF('Math Scores'!$F$4:$MZ$4, AB$4, 'Math Scores'!$F36:$MZ36)/(SUMIF('Math Scores'!$F$4:$MZ$4, AB$4, 'Math Scores'!$F$2:$MZ$2))))</f>
        <is>
          <t/>
        </is>
      </c>
      <c r="AC33" s="702" t="inlineStr">
        <f aca="false">IF(COUNT('Math Scores'!$FK36:$HI36)=0, "", (SUMIF('Math Scores'!$F$4:$MZ$4, AC$4, 'Math Scores'!$F36:$MZ36)/(SUMIF('Math Scores'!$F$4:$MZ$4, AC$4, 'Math Scores'!$F$2:$MZ$2))))</f>
        <is>
          <t/>
        </is>
      </c>
      <c r="AD33" s="702" t="inlineStr">
        <f aca="false">IF(COUNT('Math Scores'!$HJ36:$IG36)=0, "", (SUMIF('Math Scores'!$HJ$4:$IU$4, AD$4, 'Math Scores'!$HJ36:$IU36)/(SUMIF('Math Scores'!$HJ$4:$IU$4, AD$4, 'Math Scores'!$HJ$2:$IU$2))))</f>
        <is>
          <t/>
        </is>
      </c>
      <c r="AE33" s="702" t="inlineStr">
        <f aca="false">IF(COUNT('Math Scores'!$HJ36:$IG36)=0, "", (SUMIF('Math Scores'!$HJ$4:$IU$4, AE$4, 'Math Scores'!$HJ36:$IU36)/(SUMIF('Math Scores'!$HJ$4:$IU$4, AE$4, 'Math Scores'!$HJ$2:$IU$2))))</f>
        <is>
          <t/>
        </is>
      </c>
      <c r="AF33" s="702" t="inlineStr">
        <f aca="false">IF(COUNT('Math Scores'!$HJ36:$IG36)=0, "", (SUMIF('Math Scores'!$HJ$4:$IU$4, AF$4, 'Math Scores'!$HJ36:$IU36)/(SUMIF('Math Scores'!$HJ$4:$IU$4, AF$4, 'Math Scores'!$HJ$2:$IU$2))))</f>
        <is>
          <t/>
        </is>
      </c>
      <c r="AG33" s="702" t="inlineStr">
        <f aca="false">IF(COUNT('Math Scores'!$HJ36:$IG36)=0, "", (SUMIF('Math Scores'!$HJ$4:$IU$4, AG$4, 'Math Scores'!$HJ36:$IU36)/(SUMIF('Math Scores'!$HJ$4:$IU$4, AG$4, 'Math Scores'!$HJ$2:$IU$2))))</f>
        <is>
          <t/>
        </is>
      </c>
      <c r="AH33" s="702" t="inlineStr">
        <f aca="false">IF(COUNT('Math Scores'!$IV36:$JL36)=0, "", (SUMIF('Math Scores'!$IH$4:$IU$4, AH$4, 'Math Scores'!$IH36:$IU36)/(SUMIF('Math Scores'!$IH$4:$IU$4, AH$4, 'Math Scores'!$IH$2:$IU$2))))</f>
        <is>
          <t/>
        </is>
      </c>
      <c r="AI33" s="702" t="inlineStr">
        <f aca="false">IF(COUNT('Math Scores'!$IV36:$JL36)=0, "", (SUMIF('Math Scores'!$IH$4:$IU$4, AI$4, 'Math Scores'!$IH36:$IU36)/(SUMIF('Math Scores'!$IH$4:$IU$4, AI$4, 'Math Scores'!$IH$2:$IU$2))))</f>
        <is>
          <t/>
        </is>
      </c>
      <c r="AJ33" s="702" t="inlineStr">
        <f aca="false">IF(COUNT('Math Scores'!$IV36:$JL36)=0, "", (SUMIF('Math Scores'!$IH$4:$IU$4, AJ$4, 'Math Scores'!$IH36:$IU36)/(SUMIF('Math Scores'!$IH$4:$IU$4, AJ$4, 'Math Scores'!$IH$2:$IU$2))))</f>
        <is>
          <t/>
        </is>
      </c>
      <c r="AK33" s="702" t="inlineStr">
        <f aca="false">IF(COUNT('Math Scores'!$JM36:$KG36)=0, "", (SUMIF('Math Scores'!$JM$4:$LA$4, X$4, 'Math Scores'!$JM36:$LA36)/(SUMIF('Math Scores'!$JM$4:$LA$4, X$4, 'Math Scores'!$JM$2:$LA$2))))</f>
        <is>
          <t/>
        </is>
      </c>
      <c r="AL33" s="702" t="inlineStr">
        <f aca="false">IF(COUNT('Math Scores'!$JM36:$KG36)=0, "", (SUMIF('Math Scores'!$JM$4:$LA$4, Y$4, 'Math Scores'!$JM36:$LA36)/(SUMIF('Math Scores'!$JM$4:$LA$4, Y$4, 'Math Scores'!$JM$2:$LA$2))))</f>
        <is>
          <t/>
        </is>
      </c>
      <c r="AM33" s="702" t="inlineStr">
        <f aca="false">IF(COUNT('Math Scores'!$JM36:$KG36)=0, "", (SUMIF('Math Scores'!$JM$4:$LA$4, Z$4, 'Math Scores'!$JM36:$LA36)/(SUMIF('Math Scores'!$JM$4:$LA$4, Z$4, 'Math Scores'!$JM$2:$LA$2))))</f>
        <is>
          <t/>
        </is>
      </c>
      <c r="AN33" s="702" t="inlineStr">
        <f aca="false">IF(COUNT('Math Scores'!$JM36:$KG36)=0, "", (SUMIF('Math Scores'!$JM$4:$LA$4, AA$4, 'Math Scores'!$JM36:$LA36)/(SUMIF('Math Scores'!$JM$4:$LA$4, AA$4, 'Math Scores'!$JM$2:$LA$2))))</f>
        <is>
          <t/>
        </is>
      </c>
      <c r="AO33" s="702" t="inlineStr">
        <f aca="false">IF(COUNT('Math Scores'!$JM36:$KG36)=0, "", (SUMIF('Math Scores'!$JM$4:$LA$4, AB$4, 'Math Scores'!$JM36:$LA36)/(SUMIF('Math Scores'!$JM$4:$LA$4, AB$4, 'Math Scores'!$JM$2:$LA$2))))</f>
        <is>
          <t/>
        </is>
      </c>
      <c r="AP33" s="702" t="inlineStr">
        <f aca="false">IF(COUNT('Math Scores'!$LB36:$LR36)=0, "", (SUMIF('Math Scores'!$KH$4:$LA$4, AP$4, 'Math Scores'!$KH36:$LA36)/(SUMIF('Math Scores'!$KH$4:$LA$4, AP$4, 'Math Scores'!$KH$2:$LA$2))))</f>
        <is>
          <t/>
        </is>
      </c>
      <c r="AQ33" s="702" t="inlineStr">
        <f aca="false">IF(COUNT('Math Scores'!$LB36:$LR36)=0, "", (SUMIF('Math Scores'!$KH$4:$LA$4, AQ$4, 'Math Scores'!$KH36:$LA36)/(SUMIF('Math Scores'!$KH$4:$LA$4, AQ$4, 'Math Scores'!$KH$2:$LA$2))))</f>
        <is>
          <t/>
        </is>
      </c>
    </row>
    <row r="34" customFormat="false" ht="12.75" hidden="false" customHeight="false" outlineLevel="0" collapsed="false">
      <c r="A34" s="315" t="n">
        <v>29</v>
      </c>
      <c r="B34" s="315" t="str">
        <f aca="false">'English Scores- Leveled papers'!B35</f>
        <v>N.Keshi</v>
      </c>
      <c r="C34" s="360" t="inlineStr">
        <f aca="false">'Math Output by Standard'!E36</f>
        <is>
          <t/>
        </is>
      </c>
      <c r="D34" s="701" t="inlineStr">
        <f aca="false">'Math Scores'!D37</f>
        <is>
          <t/>
        </is>
      </c>
      <c r="E34" s="702" t="inlineStr">
        <f aca="false">IF(COUNT('Math Scores'!$F37:$AM37)=0, "", (SUMIF('Math Scores'!$F$4:$AM$4, E$4, 'Math Scores'!$F37:$AM37)/(SUMIF('Math Scores'!$F$4:$AM$4, E$4, 'Math Scores'!$F$2:$AM$2))))</f>
        <is>
          <t/>
        </is>
      </c>
      <c r="F34" s="702" t="inlineStr">
        <f aca="false">IF(COUNT('Math Scores'!$F37:$AM37)=0, "", (SUMIF('Math Scores'!$F$4:$AM$4, F$4, 'Math Scores'!$F37:$AM37)/(SUMIF('Math Scores'!$F$4:$AM$4, F$4, 'Math Scores'!$F$2:$AM$2))))</f>
        <is>
          <t/>
        </is>
      </c>
      <c r="G34" s="702" t="inlineStr">
        <f aca="false">IF(COUNT('Math Scores'!$F37:$AM37)=0, "", (SUMIF('Math Scores'!$F$4:$AM$4, G$4, 'Math Scores'!$F37:$AM37)/(SUMIF('Math Scores'!$F$4:$AM$4, G$4, 'Math Scores'!$F$2:$AM$2))))</f>
        <is>
          <t/>
        </is>
      </c>
      <c r="H34" s="702" t="inlineStr">
        <f aca="false">IF(COUNT('Math Scores'!$F37:$AM37)=0, "", (SUMIF('Math Scores'!$F$4:$AM$4, H$4, 'Math Scores'!$F37:$AM37)/(SUMIF('Math Scores'!$F$4:$AM$4, H$4, 'Math Scores'!$F$2:$AM$2))))</f>
        <is>
          <t/>
        </is>
      </c>
      <c r="I34" s="702" t="inlineStr">
        <f aca="false">IF(COUNT('Math Scores'!$F37:$AM37)=0, "", (SUMIF('Math Scores'!$F$4:$AM$4, I$4, 'Math Scores'!$F37:$AM37)/(SUMIF('Math Scores'!$F$4:$AM$4, I$4, 'Math Scores'!$F$2:$AM$2))))</f>
        <is>
          <t/>
        </is>
      </c>
      <c r="J34" s="702" t="inlineStr">
        <f aca="false">IF(COUNT('Math Scores'!$F37:$AM37)=0, "", (SUMIF('Math Scores'!$F$4:$AM$4, J$4, 'Math Scores'!$F37:$AM37)/(SUMIF('Math Scores'!$F$4:$AM$4, J$4, 'Math Scores'!$F$2:$AM$2))))</f>
        <is>
          <t/>
        </is>
      </c>
      <c r="K34" s="702" t="inlineStr">
        <f aca="false">IF(COUNT('Math Scores'!$AN37:$BW37)=0, "", (SUMIF('Math Scores'!$AN$4:$BW$4, K$4, 'Math Scores'!$AN37:$BW37)/(SUMIF('Math Scores'!$AN$4:$BW$4, K$4, 'Math Scores'!$AN$2:$BW$2))))</f>
        <is>
          <t/>
        </is>
      </c>
      <c r="L34" s="702" t="inlineStr">
        <f aca="false">IF(COUNT('Math Scores'!$AN37:$BW37)=0, "", (SUMIF('Math Scores'!$AN$4:$BW$4, L$4, 'Math Scores'!$AN37:$BW37)/(SUMIF('Math Scores'!$AN$4:$BW$4, L$4, 'Math Scores'!$AN$2:$BW$2))))</f>
        <is>
          <t/>
        </is>
      </c>
      <c r="M34" s="702" t="inlineStr">
        <f aca="false">IF(COUNT('Math Scores'!$AN37:$BW37)=0, "", (SUMIF('Math Scores'!$AN$4:$BW$4, M$4, 'Math Scores'!$AN37:$BW37)/(SUMIF('Math Scores'!$AN$4:$BW$4, M$4, 'Math Scores'!$AN$2:$BW$2))))</f>
        <is>
          <t/>
        </is>
      </c>
      <c r="N34" s="702" t="inlineStr">
        <f aca="false">IF(COUNT('Math Scores'!$AN37:$BW37)=0, "", (SUMIF('Math Scores'!$AN$4:$BW$4, N$4, 'Math Scores'!$AN37:$BW37)/(SUMIF('Math Scores'!$AN$4:$BW$4, N$4, 'Math Scores'!$AN$2:$BW$2))))</f>
        <is>
          <t/>
        </is>
      </c>
      <c r="O34" s="702" t="inlineStr">
        <f aca="false">IF(COUNT('Math Scores'!$AN37:$BW37)=0, "", (SUMIF('Math Scores'!$AN$4:$BW$4, O$4, 'Math Scores'!$AN37:$BW37)/(SUMIF('Math Scores'!$AN$4:$BW$4, O$4, 'Math Scores'!$AN$2:$BW$2))))</f>
        <is>
          <t/>
        </is>
      </c>
      <c r="P34" s="702" t="inlineStr">
        <f aca="false">IF(COUNT('Math Scores'!$BX37:$DN37)=0, "", (SUMIF('Math Scores'!$F$4:$MZ$4, P$4, 'Math Scores'!$F37:$MZ37)/(SUMIF('Math Scores'!$F$4:$MZ$4, P$4, 'Math Scores'!$F$2:$MZ$2))))</f>
        <is>
          <t/>
        </is>
      </c>
      <c r="Q34" s="702" t="inlineStr">
        <f aca="false">IF(COUNT('Math Scores'!$BX37:$DN37)=0, "", (SUMIF('Math Scores'!$F$4:$MZ$4, Q$4, 'Math Scores'!$F37:$MZ37)/(SUMIF('Math Scores'!$F$4:$MZ$4, Q$4, 'Math Scores'!$F$2:$MZ$2))))</f>
        <is>
          <t/>
        </is>
      </c>
      <c r="R34" s="702" t="inlineStr">
        <f aca="false">IF(COUNT('Math Scores'!$BX37:$DN37)=0, "", (SUMIF('Math Scores'!$F$4:$MZ$4, R$4, 'Math Scores'!$F37:$MZ37)/(SUMIF('Math Scores'!$F$4:$MZ$4, R$4, 'Math Scores'!$F$2:$MZ$2))))</f>
        <is>
          <t/>
        </is>
      </c>
      <c r="S34" s="702" t="inlineStr">
        <f aca="false">IF(COUNT('Math Scores'!$BX37:$DN37)=0, "", (SUMIF('Math Scores'!$F$4:$MZ$4, S$4, 'Math Scores'!$F37:$MZ37)/(SUMIF('Math Scores'!$F$4:$MZ$4, S$4, 'Math Scores'!$F$2:$MZ$2))))</f>
        <is>
          <t/>
        </is>
      </c>
      <c r="T34" s="702" t="inlineStr">
        <f aca="false">IF(COUNT('Math Scores'!$BX37:$DN37)=0, "", (SUMIF('Math Scores'!$F$4:$MZ$4, T$4, 'Math Scores'!$F37:$MZ37)/(SUMIF('Math Scores'!$F$4:$MZ$4, T$4, 'Math Scores'!$F$2:$MZ$2))))</f>
        <is>
          <t/>
        </is>
      </c>
      <c r="U34" s="702" t="inlineStr">
        <f aca="false">IF(COUNT('Math Scores'!$DO37:$FJ37)=0, "", (SUMIF('Math Scores'!$F$4:$MZ$4, U$4, 'Math Scores'!$F37:$MZ37)/(SUMIF('Math Scores'!$F$4:$MZ$4, U$4, 'Math Scores'!$F$2:$MZ$2))))</f>
        <is>
          <t/>
        </is>
      </c>
      <c r="V34" s="702" t="inlineStr">
        <f aca="false">IF(COUNT('Math Scores'!$DO37:$FJ37)=0, "", (SUMIF('Math Scores'!$F$4:$MZ$4, V$4, 'Math Scores'!$F37:$MZ37)/(SUMIF('Math Scores'!$F$4:$MZ$4, V$4, 'Math Scores'!$F$2:$MZ$2))))</f>
        <is>
          <t/>
        </is>
      </c>
      <c r="W34" s="702" t="inlineStr">
        <f aca="false">IF(COUNT('Math Scores'!$DO37:$FJ37)=0, "", (SUMIF('Math Scores'!$F$4:$MZ$4, W$4, 'Math Scores'!$F37:$MZ37)/(SUMIF('Math Scores'!$F$4:$MZ$4, W$4, 'Math Scores'!$F$2:$MZ$2))))</f>
        <is>
          <t/>
        </is>
      </c>
      <c r="X34" s="702" t="inlineStr">
        <f aca="false">IF(COUNT('Math Scores'!$DO37:$FJ37)=0, "", (SUMIF('Math Scores'!$F$4:$MZ$4, X$4, 'Math Scores'!$F37:$MZ37)/(SUMIF('Math Scores'!$F$4:$MZ$4, X$4, 'Math Scores'!$F$2:$MZ$2))))</f>
        <is>
          <t/>
        </is>
      </c>
      <c r="Y34" s="702" t="inlineStr">
        <f aca="false">IF(COUNT('Math Scores'!$DO37:$FJ37)=0, "", (SUMIF('Math Scores'!$F$4:$MZ$4, Y$4, 'Math Scores'!$F37:$MZ37)/(SUMIF('Math Scores'!$F$4:$MZ$4, Y$4, 'Math Scores'!$F$2:$MZ$2))))</f>
        <is>
          <t/>
        </is>
      </c>
      <c r="Z34" s="702" t="inlineStr">
        <f aca="false">IF(COUNT('Math Scores'!$FK37:$HI37)=0, "", (SUMIF('Math Scores'!$F$4:$MZ$4, Z$4, 'Math Scores'!$F37:$MZ37)/(SUMIF('Math Scores'!$F$4:$MZ$4, Z$4, 'Math Scores'!$F$2:$MZ$2))))</f>
        <is>
          <t/>
        </is>
      </c>
      <c r="AA34" s="702" t="inlineStr">
        <f aca="false">IF(COUNT('Math Scores'!$FK37:$HI37)=0, "", (SUMIF('Math Scores'!$F$4:$MZ$4, AA$4, 'Math Scores'!$F37:$MZ37)/(SUMIF('Math Scores'!$F$4:$MZ$4, AA$4, 'Math Scores'!$F$2:$MZ$2))))</f>
        <is>
          <t/>
        </is>
      </c>
      <c r="AB34" s="702" t="inlineStr">
        <f aca="false">IF(COUNT('Math Scores'!$FK37:$HI37)=0, "", (SUMIF('Math Scores'!$F$4:$MZ$4, AB$4, 'Math Scores'!$F37:$MZ37)/(SUMIF('Math Scores'!$F$4:$MZ$4, AB$4, 'Math Scores'!$F$2:$MZ$2))))</f>
        <is>
          <t/>
        </is>
      </c>
      <c r="AC34" s="702" t="inlineStr">
        <f aca="false">IF(COUNT('Math Scores'!$FK37:$HI37)=0, "", (SUMIF('Math Scores'!$F$4:$MZ$4, AC$4, 'Math Scores'!$F37:$MZ37)/(SUMIF('Math Scores'!$F$4:$MZ$4, AC$4, 'Math Scores'!$F$2:$MZ$2))))</f>
        <is>
          <t/>
        </is>
      </c>
      <c r="AD34" s="702" t="inlineStr">
        <f aca="false">IF(COUNT('Math Scores'!$HJ37:$IG37)=0, "", (SUMIF('Math Scores'!$HJ$4:$IU$4, AD$4, 'Math Scores'!$HJ37:$IU37)/(SUMIF('Math Scores'!$HJ$4:$IU$4, AD$4, 'Math Scores'!$HJ$2:$IU$2))))</f>
        <is>
          <t/>
        </is>
      </c>
      <c r="AE34" s="702" t="inlineStr">
        <f aca="false">IF(COUNT('Math Scores'!$HJ37:$IG37)=0, "", (SUMIF('Math Scores'!$HJ$4:$IU$4, AE$4, 'Math Scores'!$HJ37:$IU37)/(SUMIF('Math Scores'!$HJ$4:$IU$4, AE$4, 'Math Scores'!$HJ$2:$IU$2))))</f>
        <is>
          <t/>
        </is>
      </c>
      <c r="AF34" s="702" t="inlineStr">
        <f aca="false">IF(COUNT('Math Scores'!$HJ37:$IG37)=0, "", (SUMIF('Math Scores'!$HJ$4:$IU$4, AF$4, 'Math Scores'!$HJ37:$IU37)/(SUMIF('Math Scores'!$HJ$4:$IU$4, AF$4, 'Math Scores'!$HJ$2:$IU$2))))</f>
        <is>
          <t/>
        </is>
      </c>
      <c r="AG34" s="702" t="inlineStr">
        <f aca="false">IF(COUNT('Math Scores'!$HJ37:$IG37)=0, "", (SUMIF('Math Scores'!$HJ$4:$IU$4, AG$4, 'Math Scores'!$HJ37:$IU37)/(SUMIF('Math Scores'!$HJ$4:$IU$4, AG$4, 'Math Scores'!$HJ$2:$IU$2))))</f>
        <is>
          <t/>
        </is>
      </c>
      <c r="AH34" s="702" t="inlineStr">
        <f aca="false">IF(COUNT('Math Scores'!$IV37:$JL37)=0, "", (SUMIF('Math Scores'!$IH$4:$IU$4, AH$4, 'Math Scores'!$IH37:$IU37)/(SUMIF('Math Scores'!$IH$4:$IU$4, AH$4, 'Math Scores'!$IH$2:$IU$2))))</f>
        <is>
          <t/>
        </is>
      </c>
      <c r="AI34" s="702" t="inlineStr">
        <f aca="false">IF(COUNT('Math Scores'!$IV37:$JL37)=0, "", (SUMIF('Math Scores'!$IH$4:$IU$4, AI$4, 'Math Scores'!$IH37:$IU37)/(SUMIF('Math Scores'!$IH$4:$IU$4, AI$4, 'Math Scores'!$IH$2:$IU$2))))</f>
        <is>
          <t/>
        </is>
      </c>
      <c r="AJ34" s="702" t="inlineStr">
        <f aca="false">IF(COUNT('Math Scores'!$IV37:$JL37)=0, "", (SUMIF('Math Scores'!$IH$4:$IU$4, AJ$4, 'Math Scores'!$IH37:$IU37)/(SUMIF('Math Scores'!$IH$4:$IU$4, AJ$4, 'Math Scores'!$IH$2:$IU$2))))</f>
        <is>
          <t/>
        </is>
      </c>
      <c r="AK34" s="702" t="inlineStr">
        <f aca="false">IF(COUNT('Math Scores'!$JM37:$KG37)=0, "", (SUMIF('Math Scores'!$JM$4:$LA$4, X$4, 'Math Scores'!$JM37:$LA37)/(SUMIF('Math Scores'!$JM$4:$LA$4, X$4, 'Math Scores'!$JM$2:$LA$2))))</f>
        <is>
          <t/>
        </is>
      </c>
      <c r="AL34" s="702" t="inlineStr">
        <f aca="false">IF(COUNT('Math Scores'!$JM37:$KG37)=0, "", (SUMIF('Math Scores'!$JM$4:$LA$4, Y$4, 'Math Scores'!$JM37:$LA37)/(SUMIF('Math Scores'!$JM$4:$LA$4, Y$4, 'Math Scores'!$JM$2:$LA$2))))</f>
        <is>
          <t/>
        </is>
      </c>
      <c r="AM34" s="702" t="inlineStr">
        <f aca="false">IF(COUNT('Math Scores'!$JM37:$KG37)=0, "", (SUMIF('Math Scores'!$JM$4:$LA$4, Z$4, 'Math Scores'!$JM37:$LA37)/(SUMIF('Math Scores'!$JM$4:$LA$4, Z$4, 'Math Scores'!$JM$2:$LA$2))))</f>
        <is>
          <t/>
        </is>
      </c>
      <c r="AN34" s="702" t="inlineStr">
        <f aca="false">IF(COUNT('Math Scores'!$JM37:$KG37)=0, "", (SUMIF('Math Scores'!$JM$4:$LA$4, AA$4, 'Math Scores'!$JM37:$LA37)/(SUMIF('Math Scores'!$JM$4:$LA$4, AA$4, 'Math Scores'!$JM$2:$LA$2))))</f>
        <is>
          <t/>
        </is>
      </c>
      <c r="AO34" s="702" t="inlineStr">
        <f aca="false">IF(COUNT('Math Scores'!$JM37:$KG37)=0, "", (SUMIF('Math Scores'!$JM$4:$LA$4, AB$4, 'Math Scores'!$JM37:$LA37)/(SUMIF('Math Scores'!$JM$4:$LA$4, AB$4, 'Math Scores'!$JM$2:$LA$2))))</f>
        <is>
          <t/>
        </is>
      </c>
      <c r="AP34" s="702" t="inlineStr">
        <f aca="false">IF(COUNT('Math Scores'!$LB37:$LR37)=0, "", (SUMIF('Math Scores'!$KH$4:$LA$4, AP$4, 'Math Scores'!$KH37:$LA37)/(SUMIF('Math Scores'!$KH$4:$LA$4, AP$4, 'Math Scores'!$KH$2:$LA$2))))</f>
        <is>
          <t/>
        </is>
      </c>
      <c r="AQ34" s="702" t="inlineStr">
        <f aca="false">IF(COUNT('Math Scores'!$LB37:$LR37)=0, "", (SUMIF('Math Scores'!$KH$4:$LA$4, AQ$4, 'Math Scores'!$KH37:$LA37)/(SUMIF('Math Scores'!$KH$4:$LA$4, AQ$4, 'Math Scores'!$KH$2:$LA$2))))</f>
        <is>
          <t/>
        </is>
      </c>
    </row>
    <row r="35" customFormat="false" ht="12.75" hidden="false" customHeight="false" outlineLevel="0" collapsed="false">
      <c r="A35" s="315" t="n">
        <v>30</v>
      </c>
      <c r="B35" s="315" t="str">
        <f aca="false">'English Scores- Leveled papers'!B36</f>
        <v>O.Chandu</v>
      </c>
      <c r="C35" s="360" t="inlineStr">
        <f aca="false">'Math Output by Standard'!E37</f>
        <is>
          <t/>
        </is>
      </c>
      <c r="D35" s="701" t="n">
        <f aca="false">'Math Scores'!D38</f>
        <v>0.2</v>
      </c>
      <c r="E35" s="702" t="inlineStr">
        <f aca="false">IF(COUNT('Math Scores'!$F38:$AM38)=0, "", (SUMIF('Math Scores'!$F$4:$AM$4, E$4, 'Math Scores'!$F38:$AM38)/(SUMIF('Math Scores'!$F$4:$AM$4, E$4, 'Math Scores'!$F$2:$AM$2))))</f>
        <is>
          <t/>
        </is>
      </c>
      <c r="F35" s="702" t="inlineStr">
        <f aca="false">IF(COUNT('Math Scores'!$F38:$AM38)=0, "", (SUMIF('Math Scores'!$F$4:$AM$4, F$4, 'Math Scores'!$F38:$AM38)/(SUMIF('Math Scores'!$F$4:$AM$4, F$4, 'Math Scores'!$F$2:$AM$2))))</f>
        <is>
          <t/>
        </is>
      </c>
      <c r="G35" s="702" t="inlineStr">
        <f aca="false">IF(COUNT('Math Scores'!$F38:$AM38)=0, "", (SUMIF('Math Scores'!$F$4:$AM$4, G$4, 'Math Scores'!$F38:$AM38)/(SUMIF('Math Scores'!$F$4:$AM$4, G$4, 'Math Scores'!$F$2:$AM$2))))</f>
        <is>
          <t/>
        </is>
      </c>
      <c r="H35" s="702" t="inlineStr">
        <f aca="false">IF(COUNT('Math Scores'!$F38:$AM38)=0, "", (SUMIF('Math Scores'!$F$4:$AM$4, H$4, 'Math Scores'!$F38:$AM38)/(SUMIF('Math Scores'!$F$4:$AM$4, H$4, 'Math Scores'!$F$2:$AM$2))))</f>
        <is>
          <t/>
        </is>
      </c>
      <c r="I35" s="702" t="inlineStr">
        <f aca="false">IF(COUNT('Math Scores'!$F38:$AM38)=0, "", (SUMIF('Math Scores'!$F$4:$AM$4, I$4, 'Math Scores'!$F38:$AM38)/(SUMIF('Math Scores'!$F$4:$AM$4, I$4, 'Math Scores'!$F$2:$AM$2))))</f>
        <is>
          <t/>
        </is>
      </c>
      <c r="J35" s="702" t="inlineStr">
        <f aca="false">IF(COUNT('Math Scores'!$F38:$AM38)=0, "", (SUMIF('Math Scores'!$F$4:$AM$4, J$4, 'Math Scores'!$F38:$AM38)/(SUMIF('Math Scores'!$F$4:$AM$4, J$4, 'Math Scores'!$F$2:$AM$2))))</f>
        <is>
          <t/>
        </is>
      </c>
      <c r="K35" s="702" t="inlineStr">
        <f aca="false">IF(COUNT('Math Scores'!$AN38:$BW38)=0, "", (SUMIF('Math Scores'!$AN$4:$BW$4, K$4, 'Math Scores'!$AN38:$BW38)/(SUMIF('Math Scores'!$AN$4:$BW$4, K$4, 'Math Scores'!$AN$2:$BW$2))))</f>
        <is>
          <t/>
        </is>
      </c>
      <c r="L35" s="702" t="inlineStr">
        <f aca="false">IF(COUNT('Math Scores'!$AN38:$BW38)=0, "", (SUMIF('Math Scores'!$AN$4:$BW$4, L$4, 'Math Scores'!$AN38:$BW38)/(SUMIF('Math Scores'!$AN$4:$BW$4, L$4, 'Math Scores'!$AN$2:$BW$2))))</f>
        <is>
          <t/>
        </is>
      </c>
      <c r="M35" s="702" t="inlineStr">
        <f aca="false">IF(COUNT('Math Scores'!$AN38:$BW38)=0, "", (SUMIF('Math Scores'!$AN$4:$BW$4, M$4, 'Math Scores'!$AN38:$BW38)/(SUMIF('Math Scores'!$AN$4:$BW$4, M$4, 'Math Scores'!$AN$2:$BW$2))))</f>
        <is>
          <t/>
        </is>
      </c>
      <c r="N35" s="702" t="inlineStr">
        <f aca="false">IF(COUNT('Math Scores'!$AN38:$BW38)=0, "", (SUMIF('Math Scores'!$AN$4:$BW$4, N$4, 'Math Scores'!$AN38:$BW38)/(SUMIF('Math Scores'!$AN$4:$BW$4, N$4, 'Math Scores'!$AN$2:$BW$2))))</f>
        <is>
          <t/>
        </is>
      </c>
      <c r="O35" s="702" t="inlineStr">
        <f aca="false">IF(COUNT('Math Scores'!$AN38:$BW38)=0, "", (SUMIF('Math Scores'!$AN$4:$BW$4, O$4, 'Math Scores'!$AN38:$BW38)/(SUMIF('Math Scores'!$AN$4:$BW$4, O$4, 'Math Scores'!$AN$2:$BW$2))))</f>
        <is>
          <t/>
        </is>
      </c>
      <c r="P35" s="702" t="n">
        <f aca="false">IF(COUNT('Math Scores'!$BX38:$DN38)=0, "", (SUMIF('Math Scores'!$F$4:$MZ$4, P$4, 'Math Scores'!$F38:$MZ38)/(SUMIF('Math Scores'!$F$4:$MZ$4, P$4, 'Math Scores'!$F$2:$MZ$2))))</f>
        <v>0.142857142857143</v>
      </c>
      <c r="Q35" s="702" t="n">
        <f aca="false">IF(COUNT('Math Scores'!$BX38:$DN38)=0, "", (SUMIF('Math Scores'!$F$4:$MZ$4, Q$4, 'Math Scores'!$F38:$MZ38)/(SUMIF('Math Scores'!$F$4:$MZ$4, Q$4, 'Math Scores'!$F$2:$MZ$2))))</f>
        <v>0.3</v>
      </c>
      <c r="R35" s="702" t="n">
        <f aca="false">IF(COUNT('Math Scores'!$BX38:$DN38)=0, "", (SUMIF('Math Scores'!$F$4:$MZ$4, R$4, 'Math Scores'!$F38:$MZ38)/(SUMIF('Math Scores'!$F$4:$MZ$4, R$4, 'Math Scores'!$F$2:$MZ$2))))</f>
        <v>0.192307692307692</v>
      </c>
      <c r="S35" s="702" t="n">
        <f aca="false">IF(COUNT('Math Scores'!$BX38:$DN38)=0, "", (SUMIF('Math Scores'!$F$4:$MZ$4, S$4, 'Math Scores'!$F38:$MZ38)/(SUMIF('Math Scores'!$F$4:$MZ$4, S$4, 'Math Scores'!$F$2:$MZ$2))))</f>
        <v>0.5</v>
      </c>
      <c r="T35" s="702" t="n">
        <f aca="false">IF(COUNT('Math Scores'!$BX38:$DN38)=0, "", (SUMIF('Math Scores'!$F$4:$MZ$4, T$4, 'Math Scores'!$F38:$MZ38)/(SUMIF('Math Scores'!$F$4:$MZ$4, T$4, 'Math Scores'!$F$2:$MZ$2))))</f>
        <v>0.166666666666667</v>
      </c>
      <c r="U35" s="702" t="inlineStr">
        <f aca="false">IF(COUNT('Math Scores'!$DO38:$FJ38)=0, "", (SUMIF('Math Scores'!$F$4:$MZ$4, U$4, 'Math Scores'!$F38:$MZ38)/(SUMIF('Math Scores'!$F$4:$MZ$4, U$4, 'Math Scores'!$F$2:$MZ$2))))</f>
        <is>
          <t/>
        </is>
      </c>
      <c r="V35" s="702" t="inlineStr">
        <f aca="false">IF(COUNT('Math Scores'!$DO38:$FJ38)=0, "", (SUMIF('Math Scores'!$F$4:$MZ$4, V$4, 'Math Scores'!$F38:$MZ38)/(SUMIF('Math Scores'!$F$4:$MZ$4, V$4, 'Math Scores'!$F$2:$MZ$2))))</f>
        <is>
          <t/>
        </is>
      </c>
      <c r="W35" s="702" t="inlineStr">
        <f aca="false">IF(COUNT('Math Scores'!$DO38:$FJ38)=0, "", (SUMIF('Math Scores'!$F$4:$MZ$4, W$4, 'Math Scores'!$F38:$MZ38)/(SUMIF('Math Scores'!$F$4:$MZ$4, W$4, 'Math Scores'!$F$2:$MZ$2))))</f>
        <is>
          <t/>
        </is>
      </c>
      <c r="X35" s="702" t="inlineStr">
        <f aca="false">IF(COUNT('Math Scores'!$DO38:$FJ38)=0, "", (SUMIF('Math Scores'!$F$4:$MZ$4, X$4, 'Math Scores'!$F38:$MZ38)/(SUMIF('Math Scores'!$F$4:$MZ$4, X$4, 'Math Scores'!$F$2:$MZ$2))))</f>
        <is>
          <t/>
        </is>
      </c>
      <c r="Y35" s="702" t="inlineStr">
        <f aca="false">IF(COUNT('Math Scores'!$DO38:$FJ38)=0, "", (SUMIF('Math Scores'!$F$4:$MZ$4, Y$4, 'Math Scores'!$F38:$MZ38)/(SUMIF('Math Scores'!$F$4:$MZ$4, Y$4, 'Math Scores'!$F$2:$MZ$2))))</f>
        <is>
          <t/>
        </is>
      </c>
      <c r="Z35" s="702" t="inlineStr">
        <f aca="false">IF(COUNT('Math Scores'!$FK38:$HI38)=0, "", (SUMIF('Math Scores'!$F$4:$MZ$4, Z$4, 'Math Scores'!$F38:$MZ38)/(SUMIF('Math Scores'!$F$4:$MZ$4, Z$4, 'Math Scores'!$F$2:$MZ$2))))</f>
        <is>
          <t/>
        </is>
      </c>
      <c r="AA35" s="702" t="inlineStr">
        <f aca="false">IF(COUNT('Math Scores'!$FK38:$HI38)=0, "", (SUMIF('Math Scores'!$F$4:$MZ$4, AA$4, 'Math Scores'!$F38:$MZ38)/(SUMIF('Math Scores'!$F$4:$MZ$4, AA$4, 'Math Scores'!$F$2:$MZ$2))))</f>
        <is>
          <t/>
        </is>
      </c>
      <c r="AB35" s="702" t="inlineStr">
        <f aca="false">IF(COUNT('Math Scores'!$FK38:$HI38)=0, "", (SUMIF('Math Scores'!$F$4:$MZ$4, AB$4, 'Math Scores'!$F38:$MZ38)/(SUMIF('Math Scores'!$F$4:$MZ$4, AB$4, 'Math Scores'!$F$2:$MZ$2))))</f>
        <is>
          <t/>
        </is>
      </c>
      <c r="AC35" s="702" t="inlineStr">
        <f aca="false">IF(COUNT('Math Scores'!$FK38:$HI38)=0, "", (SUMIF('Math Scores'!$F$4:$MZ$4, AC$4, 'Math Scores'!$F38:$MZ38)/(SUMIF('Math Scores'!$F$4:$MZ$4, AC$4, 'Math Scores'!$F$2:$MZ$2))))</f>
        <is>
          <t/>
        </is>
      </c>
      <c r="AD35" s="702" t="inlineStr">
        <f aca="false">IF(COUNT('Math Scores'!$HJ38:$IG38)=0, "", (SUMIF('Math Scores'!$HJ$4:$IU$4, AD$4, 'Math Scores'!$HJ38:$IU38)/(SUMIF('Math Scores'!$HJ$4:$IU$4, AD$4, 'Math Scores'!$HJ$2:$IU$2))))</f>
        <is>
          <t/>
        </is>
      </c>
      <c r="AE35" s="702" t="inlineStr">
        <f aca="false">IF(COUNT('Math Scores'!$HJ38:$IG38)=0, "", (SUMIF('Math Scores'!$HJ$4:$IU$4, AE$4, 'Math Scores'!$HJ38:$IU38)/(SUMIF('Math Scores'!$HJ$4:$IU$4, AE$4, 'Math Scores'!$HJ$2:$IU$2))))</f>
        <is>
          <t/>
        </is>
      </c>
      <c r="AF35" s="702" t="inlineStr">
        <f aca="false">IF(COUNT('Math Scores'!$HJ38:$IG38)=0, "", (SUMIF('Math Scores'!$HJ$4:$IU$4, AF$4, 'Math Scores'!$HJ38:$IU38)/(SUMIF('Math Scores'!$HJ$4:$IU$4, AF$4, 'Math Scores'!$HJ$2:$IU$2))))</f>
        <is>
          <t/>
        </is>
      </c>
      <c r="AG35" s="702" t="inlineStr">
        <f aca="false">IF(COUNT('Math Scores'!$HJ38:$IG38)=0, "", (SUMIF('Math Scores'!$HJ$4:$IU$4, AG$4, 'Math Scores'!$HJ38:$IU38)/(SUMIF('Math Scores'!$HJ$4:$IU$4, AG$4, 'Math Scores'!$HJ$2:$IU$2))))</f>
        <is>
          <t/>
        </is>
      </c>
      <c r="AH35" s="702" t="inlineStr">
        <f aca="false">IF(COUNT('Math Scores'!$IV38:$JL38)=0, "", (SUMIF('Math Scores'!$IH$4:$IU$4, AH$4, 'Math Scores'!$IH38:$IU38)/(SUMIF('Math Scores'!$IH$4:$IU$4, AH$4, 'Math Scores'!$IH$2:$IU$2))))</f>
        <is>
          <t/>
        </is>
      </c>
      <c r="AI35" s="702" t="inlineStr">
        <f aca="false">IF(COUNT('Math Scores'!$IV38:$JL38)=0, "", (SUMIF('Math Scores'!$IH$4:$IU$4, AI$4, 'Math Scores'!$IH38:$IU38)/(SUMIF('Math Scores'!$IH$4:$IU$4, AI$4, 'Math Scores'!$IH$2:$IU$2))))</f>
        <is>
          <t/>
        </is>
      </c>
      <c r="AJ35" s="702" t="inlineStr">
        <f aca="false">IF(COUNT('Math Scores'!$IV38:$JL38)=0, "", (SUMIF('Math Scores'!$IH$4:$IU$4, AJ$4, 'Math Scores'!$IH38:$IU38)/(SUMIF('Math Scores'!$IH$4:$IU$4, AJ$4, 'Math Scores'!$IH$2:$IU$2))))</f>
        <is>
          <t/>
        </is>
      </c>
      <c r="AK35" s="702" t="inlineStr">
        <f aca="false">IF(COUNT('Math Scores'!$JM38:$KG38)=0, "", (SUMIF('Math Scores'!$JM$4:$LA$4, X$4, 'Math Scores'!$JM38:$LA38)/(SUMIF('Math Scores'!$JM$4:$LA$4, X$4, 'Math Scores'!$JM$2:$LA$2))))</f>
        <is>
          <t/>
        </is>
      </c>
      <c r="AL35" s="702" t="inlineStr">
        <f aca="false">IF(COUNT('Math Scores'!$JM38:$KG38)=0, "", (SUMIF('Math Scores'!$JM$4:$LA$4, Y$4, 'Math Scores'!$JM38:$LA38)/(SUMIF('Math Scores'!$JM$4:$LA$4, Y$4, 'Math Scores'!$JM$2:$LA$2))))</f>
        <is>
          <t/>
        </is>
      </c>
      <c r="AM35" s="702" t="inlineStr">
        <f aca="false">IF(COUNT('Math Scores'!$JM38:$KG38)=0, "", (SUMIF('Math Scores'!$JM$4:$LA$4, Z$4, 'Math Scores'!$JM38:$LA38)/(SUMIF('Math Scores'!$JM$4:$LA$4, Z$4, 'Math Scores'!$JM$2:$LA$2))))</f>
        <is>
          <t/>
        </is>
      </c>
      <c r="AN35" s="702" t="inlineStr">
        <f aca="false">IF(COUNT('Math Scores'!$JM38:$KG38)=0, "", (SUMIF('Math Scores'!$JM$4:$LA$4, AA$4, 'Math Scores'!$JM38:$LA38)/(SUMIF('Math Scores'!$JM$4:$LA$4, AA$4, 'Math Scores'!$JM$2:$LA$2))))</f>
        <is>
          <t/>
        </is>
      </c>
      <c r="AO35" s="702" t="inlineStr">
        <f aca="false">IF(COUNT('Math Scores'!$JM38:$KG38)=0, "", (SUMIF('Math Scores'!$JM$4:$LA$4, AB$4, 'Math Scores'!$JM38:$LA38)/(SUMIF('Math Scores'!$JM$4:$LA$4, AB$4, 'Math Scores'!$JM$2:$LA$2))))</f>
        <is>
          <t/>
        </is>
      </c>
      <c r="AP35" s="702" t="inlineStr">
        <f aca="false">IF(COUNT('Math Scores'!$LB38:$LR38)=0, "", (SUMIF('Math Scores'!$KH$4:$LA$4, AP$4, 'Math Scores'!$KH38:$LA38)/(SUMIF('Math Scores'!$KH$4:$LA$4, AP$4, 'Math Scores'!$KH$2:$LA$2))))</f>
        <is>
          <t/>
        </is>
      </c>
      <c r="AQ35" s="702" t="inlineStr">
        <f aca="false">IF(COUNT('Math Scores'!$LB38:$LR38)=0, "", (SUMIF('Math Scores'!$KH$4:$LA$4, AQ$4, 'Math Scores'!$KH38:$LA38)/(SUMIF('Math Scores'!$KH$4:$LA$4, AQ$4, 'Math Scores'!$KH$2:$LA$2))))</f>
        <is>
          <t/>
        </is>
      </c>
    </row>
    <row r="36" customFormat="false" ht="12.75" hidden="false" customHeight="false" outlineLevel="0" collapsed="false">
      <c r="A36" s="315" t="n">
        <v>31</v>
      </c>
      <c r="B36" s="315" t="str">
        <f aca="false">'English Scores- Leveled papers'!B37</f>
        <v>O.Harish</v>
      </c>
      <c r="C36" s="360" t="inlineStr">
        <f aca="false">'Math Output by Standard'!E38</f>
        <is>
          <t/>
        </is>
      </c>
      <c r="D36" s="701" t="n">
        <f aca="false">'Math Scores'!D39</f>
        <v>0.16</v>
      </c>
      <c r="E36" s="702" t="inlineStr">
        <f aca="false">IF(COUNT('Math Scores'!$F39:$AM39)=0, "", (SUMIF('Math Scores'!$F$4:$AM$4, E$4, 'Math Scores'!$F39:$AM39)/(SUMIF('Math Scores'!$F$4:$AM$4, E$4, 'Math Scores'!$F$2:$AM$2))))</f>
        <is>
          <t/>
        </is>
      </c>
      <c r="F36" s="702" t="inlineStr">
        <f aca="false">IF(COUNT('Math Scores'!$F39:$AM39)=0, "", (SUMIF('Math Scores'!$F$4:$AM$4, F$4, 'Math Scores'!$F39:$AM39)/(SUMIF('Math Scores'!$F$4:$AM$4, F$4, 'Math Scores'!$F$2:$AM$2))))</f>
        <is>
          <t/>
        </is>
      </c>
      <c r="G36" s="702" t="inlineStr">
        <f aca="false">IF(COUNT('Math Scores'!$F39:$AM39)=0, "", (SUMIF('Math Scores'!$F$4:$AM$4, G$4, 'Math Scores'!$F39:$AM39)/(SUMIF('Math Scores'!$F$4:$AM$4, G$4, 'Math Scores'!$F$2:$AM$2))))</f>
        <is>
          <t/>
        </is>
      </c>
      <c r="H36" s="702" t="inlineStr">
        <f aca="false">IF(COUNT('Math Scores'!$F39:$AM39)=0, "", (SUMIF('Math Scores'!$F$4:$AM$4, H$4, 'Math Scores'!$F39:$AM39)/(SUMIF('Math Scores'!$F$4:$AM$4, H$4, 'Math Scores'!$F$2:$AM$2))))</f>
        <is>
          <t/>
        </is>
      </c>
      <c r="I36" s="702" t="inlineStr">
        <f aca="false">IF(COUNT('Math Scores'!$F39:$AM39)=0, "", (SUMIF('Math Scores'!$F$4:$AM$4, I$4, 'Math Scores'!$F39:$AM39)/(SUMIF('Math Scores'!$F$4:$AM$4, I$4, 'Math Scores'!$F$2:$AM$2))))</f>
        <is>
          <t/>
        </is>
      </c>
      <c r="J36" s="702" t="inlineStr">
        <f aca="false">IF(COUNT('Math Scores'!$F39:$AM39)=0, "", (SUMIF('Math Scores'!$F$4:$AM$4, J$4, 'Math Scores'!$F39:$AM39)/(SUMIF('Math Scores'!$F$4:$AM$4, J$4, 'Math Scores'!$F$2:$AM$2))))</f>
        <is>
          <t/>
        </is>
      </c>
      <c r="K36" s="702" t="inlineStr">
        <f aca="false">IF(COUNT('Math Scores'!$AN39:$BW39)=0, "", (SUMIF('Math Scores'!$AN$4:$BW$4, K$4, 'Math Scores'!$AN39:$BW39)/(SUMIF('Math Scores'!$AN$4:$BW$4, K$4, 'Math Scores'!$AN$2:$BW$2))))</f>
        <is>
          <t/>
        </is>
      </c>
      <c r="L36" s="702" t="inlineStr">
        <f aca="false">IF(COUNT('Math Scores'!$AN39:$BW39)=0, "", (SUMIF('Math Scores'!$AN$4:$BW$4, L$4, 'Math Scores'!$AN39:$BW39)/(SUMIF('Math Scores'!$AN$4:$BW$4, L$4, 'Math Scores'!$AN$2:$BW$2))))</f>
        <is>
          <t/>
        </is>
      </c>
      <c r="M36" s="702" t="inlineStr">
        <f aca="false">IF(COUNT('Math Scores'!$AN39:$BW39)=0, "", (SUMIF('Math Scores'!$AN$4:$BW$4, M$4, 'Math Scores'!$AN39:$BW39)/(SUMIF('Math Scores'!$AN$4:$BW$4, M$4, 'Math Scores'!$AN$2:$BW$2))))</f>
        <is>
          <t/>
        </is>
      </c>
      <c r="N36" s="702" t="inlineStr">
        <f aca="false">IF(COUNT('Math Scores'!$AN39:$BW39)=0, "", (SUMIF('Math Scores'!$AN$4:$BW$4, N$4, 'Math Scores'!$AN39:$BW39)/(SUMIF('Math Scores'!$AN$4:$BW$4, N$4, 'Math Scores'!$AN$2:$BW$2))))</f>
        <is>
          <t/>
        </is>
      </c>
      <c r="O36" s="702" t="inlineStr">
        <f aca="false">IF(COUNT('Math Scores'!$AN39:$BW39)=0, "", (SUMIF('Math Scores'!$AN$4:$BW$4, O$4, 'Math Scores'!$AN39:$BW39)/(SUMIF('Math Scores'!$AN$4:$BW$4, O$4, 'Math Scores'!$AN$2:$BW$2))))</f>
        <is>
          <t/>
        </is>
      </c>
      <c r="P36" s="702" t="n">
        <f aca="false">IF(COUNT('Math Scores'!$BX39:$DN39)=0, "", (SUMIF('Math Scores'!$F$4:$MZ$4, P$4, 'Math Scores'!$F39:$MZ39)/(SUMIF('Math Scores'!$F$4:$MZ$4, P$4, 'Math Scores'!$F$2:$MZ$2))))</f>
        <v>0</v>
      </c>
      <c r="Q36" s="702" t="n">
        <f aca="false">IF(COUNT('Math Scores'!$BX39:$DN39)=0, "", (SUMIF('Math Scores'!$F$4:$MZ$4, Q$4, 'Math Scores'!$F39:$MZ39)/(SUMIF('Math Scores'!$F$4:$MZ$4, Q$4, 'Math Scores'!$F$2:$MZ$2))))</f>
        <v>0.5</v>
      </c>
      <c r="R36" s="702" t="n">
        <f aca="false">IF(COUNT('Math Scores'!$BX39:$DN39)=0, "", (SUMIF('Math Scores'!$F$4:$MZ$4, R$4, 'Math Scores'!$F39:$MZ39)/(SUMIF('Math Scores'!$F$4:$MZ$4, R$4, 'Math Scores'!$F$2:$MZ$2))))</f>
        <v>0.230769230769231</v>
      </c>
      <c r="S36" s="702" t="n">
        <f aca="false">IF(COUNT('Math Scores'!$BX39:$DN39)=0, "", (SUMIF('Math Scores'!$F$4:$MZ$4, S$4, 'Math Scores'!$F39:$MZ39)/(SUMIF('Math Scores'!$F$4:$MZ$4, S$4, 'Math Scores'!$F$2:$MZ$2))))</f>
        <v>0</v>
      </c>
      <c r="T36" s="702" t="n">
        <f aca="false">IF(COUNT('Math Scores'!$BX39:$DN39)=0, "", (SUMIF('Math Scores'!$F$4:$MZ$4, T$4, 'Math Scores'!$F39:$MZ39)/(SUMIF('Math Scores'!$F$4:$MZ$4, T$4, 'Math Scores'!$F$2:$MZ$2))))</f>
        <v>0</v>
      </c>
      <c r="U36" s="702" t="inlineStr">
        <f aca="false">IF(COUNT('Math Scores'!$DO39:$FJ39)=0, "", (SUMIF('Math Scores'!$F$4:$MZ$4, U$4, 'Math Scores'!$F39:$MZ39)/(SUMIF('Math Scores'!$F$4:$MZ$4, U$4, 'Math Scores'!$F$2:$MZ$2))))</f>
        <is>
          <t/>
        </is>
      </c>
      <c r="V36" s="702" t="inlineStr">
        <f aca="false">IF(COUNT('Math Scores'!$DO39:$FJ39)=0, "", (SUMIF('Math Scores'!$F$4:$MZ$4, V$4, 'Math Scores'!$F39:$MZ39)/(SUMIF('Math Scores'!$F$4:$MZ$4, V$4, 'Math Scores'!$F$2:$MZ$2))))</f>
        <is>
          <t/>
        </is>
      </c>
      <c r="W36" s="702" t="inlineStr">
        <f aca="false">IF(COUNT('Math Scores'!$DO39:$FJ39)=0, "", (SUMIF('Math Scores'!$F$4:$MZ$4, W$4, 'Math Scores'!$F39:$MZ39)/(SUMIF('Math Scores'!$F$4:$MZ$4, W$4, 'Math Scores'!$F$2:$MZ$2))))</f>
        <is>
          <t/>
        </is>
      </c>
      <c r="X36" s="702" t="inlineStr">
        <f aca="false">IF(COUNT('Math Scores'!$DO39:$FJ39)=0, "", (SUMIF('Math Scores'!$F$4:$MZ$4, X$4, 'Math Scores'!$F39:$MZ39)/(SUMIF('Math Scores'!$F$4:$MZ$4, X$4, 'Math Scores'!$F$2:$MZ$2))))</f>
        <is>
          <t/>
        </is>
      </c>
      <c r="Y36" s="702" t="inlineStr">
        <f aca="false">IF(COUNT('Math Scores'!$DO39:$FJ39)=0, "", (SUMIF('Math Scores'!$F$4:$MZ$4, Y$4, 'Math Scores'!$F39:$MZ39)/(SUMIF('Math Scores'!$F$4:$MZ$4, Y$4, 'Math Scores'!$F$2:$MZ$2))))</f>
        <is>
          <t/>
        </is>
      </c>
      <c r="Z36" s="702" t="inlineStr">
        <f aca="false">IF(COUNT('Math Scores'!$FK39:$HI39)=0, "", (SUMIF('Math Scores'!$F$4:$MZ$4, Z$4, 'Math Scores'!$F39:$MZ39)/(SUMIF('Math Scores'!$F$4:$MZ$4, Z$4, 'Math Scores'!$F$2:$MZ$2))))</f>
        <is>
          <t/>
        </is>
      </c>
      <c r="AA36" s="702" t="inlineStr">
        <f aca="false">IF(COUNT('Math Scores'!$FK39:$HI39)=0, "", (SUMIF('Math Scores'!$F$4:$MZ$4, AA$4, 'Math Scores'!$F39:$MZ39)/(SUMIF('Math Scores'!$F$4:$MZ$4, AA$4, 'Math Scores'!$F$2:$MZ$2))))</f>
        <is>
          <t/>
        </is>
      </c>
      <c r="AB36" s="702" t="inlineStr">
        <f aca="false">IF(COUNT('Math Scores'!$FK39:$HI39)=0, "", (SUMIF('Math Scores'!$F$4:$MZ$4, AB$4, 'Math Scores'!$F39:$MZ39)/(SUMIF('Math Scores'!$F$4:$MZ$4, AB$4, 'Math Scores'!$F$2:$MZ$2))))</f>
        <is>
          <t/>
        </is>
      </c>
      <c r="AC36" s="702" t="inlineStr">
        <f aca="false">IF(COUNT('Math Scores'!$FK39:$HI39)=0, "", (SUMIF('Math Scores'!$F$4:$MZ$4, AC$4, 'Math Scores'!$F39:$MZ39)/(SUMIF('Math Scores'!$F$4:$MZ$4, AC$4, 'Math Scores'!$F$2:$MZ$2))))</f>
        <is>
          <t/>
        </is>
      </c>
      <c r="AD36" s="702" t="inlineStr">
        <f aca="false">IF(COUNT('Math Scores'!$HJ39:$IG39)=0, "", (SUMIF('Math Scores'!$HJ$4:$IU$4, AD$4, 'Math Scores'!$HJ39:$IU39)/(SUMIF('Math Scores'!$HJ$4:$IU$4, AD$4, 'Math Scores'!$HJ$2:$IU$2))))</f>
        <is>
          <t/>
        </is>
      </c>
      <c r="AE36" s="702" t="inlineStr">
        <f aca="false">IF(COUNT('Math Scores'!$HJ39:$IG39)=0, "", (SUMIF('Math Scores'!$HJ$4:$IU$4, AE$4, 'Math Scores'!$HJ39:$IU39)/(SUMIF('Math Scores'!$HJ$4:$IU$4, AE$4, 'Math Scores'!$HJ$2:$IU$2))))</f>
        <is>
          <t/>
        </is>
      </c>
      <c r="AF36" s="702" t="inlineStr">
        <f aca="false">IF(COUNT('Math Scores'!$HJ39:$IG39)=0, "", (SUMIF('Math Scores'!$HJ$4:$IU$4, AF$4, 'Math Scores'!$HJ39:$IU39)/(SUMIF('Math Scores'!$HJ$4:$IU$4, AF$4, 'Math Scores'!$HJ$2:$IU$2))))</f>
        <is>
          <t/>
        </is>
      </c>
      <c r="AG36" s="702" t="inlineStr">
        <f aca="false">IF(COUNT('Math Scores'!$HJ39:$IG39)=0, "", (SUMIF('Math Scores'!$HJ$4:$IU$4, AG$4, 'Math Scores'!$HJ39:$IU39)/(SUMIF('Math Scores'!$HJ$4:$IU$4, AG$4, 'Math Scores'!$HJ$2:$IU$2))))</f>
        <is>
          <t/>
        </is>
      </c>
      <c r="AH36" s="702" t="inlineStr">
        <f aca="false">IF(COUNT('Math Scores'!$IV39:$JL39)=0, "", (SUMIF('Math Scores'!$IH$4:$IU$4, AH$4, 'Math Scores'!$IH39:$IU39)/(SUMIF('Math Scores'!$IH$4:$IU$4, AH$4, 'Math Scores'!$IH$2:$IU$2))))</f>
        <is>
          <t/>
        </is>
      </c>
      <c r="AI36" s="702" t="inlineStr">
        <f aca="false">IF(COUNT('Math Scores'!$IV39:$JL39)=0, "", (SUMIF('Math Scores'!$IH$4:$IU$4, AI$4, 'Math Scores'!$IH39:$IU39)/(SUMIF('Math Scores'!$IH$4:$IU$4, AI$4, 'Math Scores'!$IH$2:$IU$2))))</f>
        <is>
          <t/>
        </is>
      </c>
      <c r="AJ36" s="702" t="inlineStr">
        <f aca="false">IF(COUNT('Math Scores'!$IV39:$JL39)=0, "", (SUMIF('Math Scores'!$IH$4:$IU$4, AJ$4, 'Math Scores'!$IH39:$IU39)/(SUMIF('Math Scores'!$IH$4:$IU$4, AJ$4, 'Math Scores'!$IH$2:$IU$2))))</f>
        <is>
          <t/>
        </is>
      </c>
      <c r="AK36" s="702" t="inlineStr">
        <f aca="false">IF(COUNT('Math Scores'!$JM39:$KG39)=0, "", (SUMIF('Math Scores'!$JM$4:$LA$4, X$4, 'Math Scores'!$JM39:$LA39)/(SUMIF('Math Scores'!$JM$4:$LA$4, X$4, 'Math Scores'!$JM$2:$LA$2))))</f>
        <is>
          <t/>
        </is>
      </c>
      <c r="AL36" s="702" t="inlineStr">
        <f aca="false">IF(COUNT('Math Scores'!$JM39:$KG39)=0, "", (SUMIF('Math Scores'!$JM$4:$LA$4, Y$4, 'Math Scores'!$JM39:$LA39)/(SUMIF('Math Scores'!$JM$4:$LA$4, Y$4, 'Math Scores'!$JM$2:$LA$2))))</f>
        <is>
          <t/>
        </is>
      </c>
      <c r="AM36" s="702" t="inlineStr">
        <f aca="false">IF(COUNT('Math Scores'!$JM39:$KG39)=0, "", (SUMIF('Math Scores'!$JM$4:$LA$4, Z$4, 'Math Scores'!$JM39:$LA39)/(SUMIF('Math Scores'!$JM$4:$LA$4, Z$4, 'Math Scores'!$JM$2:$LA$2))))</f>
        <is>
          <t/>
        </is>
      </c>
      <c r="AN36" s="702" t="inlineStr">
        <f aca="false">IF(COUNT('Math Scores'!$JM39:$KG39)=0, "", (SUMIF('Math Scores'!$JM$4:$LA$4, AA$4, 'Math Scores'!$JM39:$LA39)/(SUMIF('Math Scores'!$JM$4:$LA$4, AA$4, 'Math Scores'!$JM$2:$LA$2))))</f>
        <is>
          <t/>
        </is>
      </c>
      <c r="AO36" s="702" t="inlineStr">
        <f aca="false">IF(COUNT('Math Scores'!$JM39:$KG39)=0, "", (SUMIF('Math Scores'!$JM$4:$LA$4, AB$4, 'Math Scores'!$JM39:$LA39)/(SUMIF('Math Scores'!$JM$4:$LA$4, AB$4, 'Math Scores'!$JM$2:$LA$2))))</f>
        <is>
          <t/>
        </is>
      </c>
      <c r="AP36" s="702" t="inlineStr">
        <f aca="false">IF(COUNT('Math Scores'!$LB39:$LR39)=0, "", (SUMIF('Math Scores'!$KH$4:$LA$4, AP$4, 'Math Scores'!$KH39:$LA39)/(SUMIF('Math Scores'!$KH$4:$LA$4, AP$4, 'Math Scores'!$KH$2:$LA$2))))</f>
        <is>
          <t/>
        </is>
      </c>
      <c r="AQ36" s="702" t="inlineStr">
        <f aca="false">IF(COUNT('Math Scores'!$LB39:$LR39)=0, "", (SUMIF('Math Scores'!$KH$4:$LA$4, AQ$4, 'Math Scores'!$KH39:$LA39)/(SUMIF('Math Scores'!$KH$4:$LA$4, AQ$4, 'Math Scores'!$KH$2:$LA$2))))</f>
        <is>
          <t/>
        </is>
      </c>
    </row>
    <row r="37" customFormat="false" ht="12.75" hidden="false" customHeight="false" outlineLevel="0" collapsed="false">
      <c r="A37" s="315" t="n">
        <v>32</v>
      </c>
      <c r="B37" s="315" t="str">
        <f aca="false">'English Scores- Leveled papers'!B38</f>
        <v>O.Kalyan</v>
      </c>
      <c r="C37" s="360" t="inlineStr">
        <f aca="false">'Math Output by Standard'!E39</f>
        <is>
          <t/>
        </is>
      </c>
      <c r="D37" s="701" t="n">
        <f aca="false">'Math Scores'!D40</f>
        <v>0.16</v>
      </c>
      <c r="E37" s="702" t="inlineStr">
        <f aca="false">IF(COUNT('Math Scores'!$F40:$AM40)=0, "", (SUMIF('Math Scores'!$F$4:$AM$4, E$4, 'Math Scores'!$F40:$AM40)/(SUMIF('Math Scores'!$F$4:$AM$4, E$4, 'Math Scores'!$F$2:$AM$2))))</f>
        <is>
          <t/>
        </is>
      </c>
      <c r="F37" s="702" t="inlineStr">
        <f aca="false">IF(COUNT('Math Scores'!$F40:$AM40)=0, "", (SUMIF('Math Scores'!$F$4:$AM$4, F$4, 'Math Scores'!$F40:$AM40)/(SUMIF('Math Scores'!$F$4:$AM$4, F$4, 'Math Scores'!$F$2:$AM$2))))</f>
        <is>
          <t/>
        </is>
      </c>
      <c r="G37" s="702" t="inlineStr">
        <f aca="false">IF(COUNT('Math Scores'!$F40:$AM40)=0, "", (SUMIF('Math Scores'!$F$4:$AM$4, G$4, 'Math Scores'!$F40:$AM40)/(SUMIF('Math Scores'!$F$4:$AM$4, G$4, 'Math Scores'!$F$2:$AM$2))))</f>
        <is>
          <t/>
        </is>
      </c>
      <c r="H37" s="702" t="inlineStr">
        <f aca="false">IF(COUNT('Math Scores'!$F40:$AM40)=0, "", (SUMIF('Math Scores'!$F$4:$AM$4, H$4, 'Math Scores'!$F40:$AM40)/(SUMIF('Math Scores'!$F$4:$AM$4, H$4, 'Math Scores'!$F$2:$AM$2))))</f>
        <is>
          <t/>
        </is>
      </c>
      <c r="I37" s="702" t="inlineStr">
        <f aca="false">IF(COUNT('Math Scores'!$F40:$AM40)=0, "", (SUMIF('Math Scores'!$F$4:$AM$4, I$4, 'Math Scores'!$F40:$AM40)/(SUMIF('Math Scores'!$F$4:$AM$4, I$4, 'Math Scores'!$F$2:$AM$2))))</f>
        <is>
          <t/>
        </is>
      </c>
      <c r="J37" s="702" t="inlineStr">
        <f aca="false">IF(COUNT('Math Scores'!$F40:$AM40)=0, "", (SUMIF('Math Scores'!$F$4:$AM$4, J$4, 'Math Scores'!$F40:$AM40)/(SUMIF('Math Scores'!$F$4:$AM$4, J$4, 'Math Scores'!$F$2:$AM$2))))</f>
        <is>
          <t/>
        </is>
      </c>
      <c r="K37" s="702" t="inlineStr">
        <f aca="false">IF(COUNT('Math Scores'!$AN40:$BW40)=0, "", (SUMIF('Math Scores'!$AN$4:$BW$4, K$4, 'Math Scores'!$AN40:$BW40)/(SUMIF('Math Scores'!$AN$4:$BW$4, K$4, 'Math Scores'!$AN$2:$BW$2))))</f>
        <is>
          <t/>
        </is>
      </c>
      <c r="L37" s="702" t="inlineStr">
        <f aca="false">IF(COUNT('Math Scores'!$AN40:$BW40)=0, "", (SUMIF('Math Scores'!$AN$4:$BW$4, L$4, 'Math Scores'!$AN40:$BW40)/(SUMIF('Math Scores'!$AN$4:$BW$4, L$4, 'Math Scores'!$AN$2:$BW$2))))</f>
        <is>
          <t/>
        </is>
      </c>
      <c r="M37" s="702" t="inlineStr">
        <f aca="false">IF(COUNT('Math Scores'!$AN40:$BW40)=0, "", (SUMIF('Math Scores'!$AN$4:$BW$4, M$4, 'Math Scores'!$AN40:$BW40)/(SUMIF('Math Scores'!$AN$4:$BW$4, M$4, 'Math Scores'!$AN$2:$BW$2))))</f>
        <is>
          <t/>
        </is>
      </c>
      <c r="N37" s="702" t="inlineStr">
        <f aca="false">IF(COUNT('Math Scores'!$AN40:$BW40)=0, "", (SUMIF('Math Scores'!$AN$4:$BW$4, N$4, 'Math Scores'!$AN40:$BW40)/(SUMIF('Math Scores'!$AN$4:$BW$4, N$4, 'Math Scores'!$AN$2:$BW$2))))</f>
        <is>
          <t/>
        </is>
      </c>
      <c r="O37" s="702" t="inlineStr">
        <f aca="false">IF(COUNT('Math Scores'!$AN40:$BW40)=0, "", (SUMIF('Math Scores'!$AN$4:$BW$4, O$4, 'Math Scores'!$AN40:$BW40)/(SUMIF('Math Scores'!$AN$4:$BW$4, O$4, 'Math Scores'!$AN$2:$BW$2))))</f>
        <is>
          <t/>
        </is>
      </c>
      <c r="P37" s="702" t="n">
        <f aca="false">IF(COUNT('Math Scores'!$BX40:$DN40)=0, "", (SUMIF('Math Scores'!$F$4:$MZ$4, P$4, 'Math Scores'!$F40:$MZ40)/(SUMIF('Math Scores'!$F$4:$MZ$4, P$4, 'Math Scores'!$F$2:$MZ$2))))</f>
        <v>0.0714285714285714</v>
      </c>
      <c r="Q37" s="702" t="n">
        <f aca="false">IF(COUNT('Math Scores'!$BX40:$DN40)=0, "", (SUMIF('Math Scores'!$F$4:$MZ$4, Q$4, 'Math Scores'!$F40:$MZ40)/(SUMIF('Math Scores'!$F$4:$MZ$4, Q$4, 'Math Scores'!$F$2:$MZ$2))))</f>
        <v>0.5</v>
      </c>
      <c r="R37" s="702" t="n">
        <f aca="false">IF(COUNT('Math Scores'!$BX40:$DN40)=0, "", (SUMIF('Math Scores'!$F$4:$MZ$4, R$4, 'Math Scores'!$F40:$MZ40)/(SUMIF('Math Scores'!$F$4:$MZ$4, R$4, 'Math Scores'!$F$2:$MZ$2))))</f>
        <v>0.153846153846154</v>
      </c>
      <c r="S37" s="702" t="n">
        <f aca="false">IF(COUNT('Math Scores'!$BX40:$DN40)=0, "", (SUMIF('Math Scores'!$F$4:$MZ$4, S$4, 'Math Scores'!$F40:$MZ40)/(SUMIF('Math Scores'!$F$4:$MZ$4, S$4, 'Math Scores'!$F$2:$MZ$2))))</f>
        <v>0</v>
      </c>
      <c r="T37" s="702" t="n">
        <f aca="false">IF(COUNT('Math Scores'!$BX40:$DN40)=0, "", (SUMIF('Math Scores'!$F$4:$MZ$4, T$4, 'Math Scores'!$F40:$MZ40)/(SUMIF('Math Scores'!$F$4:$MZ$4, T$4, 'Math Scores'!$F$2:$MZ$2))))</f>
        <v>0</v>
      </c>
      <c r="U37" s="702" t="inlineStr">
        <f aca="false">IF(COUNT('Math Scores'!$DO40:$FJ40)=0, "", (SUMIF('Math Scores'!$F$4:$MZ$4, U$4, 'Math Scores'!$F40:$MZ40)/(SUMIF('Math Scores'!$F$4:$MZ$4, U$4, 'Math Scores'!$F$2:$MZ$2))))</f>
        <is>
          <t/>
        </is>
      </c>
      <c r="V37" s="702" t="inlineStr">
        <f aca="false">IF(COUNT('Math Scores'!$DO40:$FJ40)=0, "", (SUMIF('Math Scores'!$F$4:$MZ$4, V$4, 'Math Scores'!$F40:$MZ40)/(SUMIF('Math Scores'!$F$4:$MZ$4, V$4, 'Math Scores'!$F$2:$MZ$2))))</f>
        <is>
          <t/>
        </is>
      </c>
      <c r="W37" s="702" t="inlineStr">
        <f aca="false">IF(COUNT('Math Scores'!$DO40:$FJ40)=0, "", (SUMIF('Math Scores'!$F$4:$MZ$4, W$4, 'Math Scores'!$F40:$MZ40)/(SUMIF('Math Scores'!$F$4:$MZ$4, W$4, 'Math Scores'!$F$2:$MZ$2))))</f>
        <is>
          <t/>
        </is>
      </c>
      <c r="X37" s="702" t="inlineStr">
        <f aca="false">IF(COUNT('Math Scores'!$DO40:$FJ40)=0, "", (SUMIF('Math Scores'!$F$4:$MZ$4, X$4, 'Math Scores'!$F40:$MZ40)/(SUMIF('Math Scores'!$F$4:$MZ$4, X$4, 'Math Scores'!$F$2:$MZ$2))))</f>
        <is>
          <t/>
        </is>
      </c>
      <c r="Y37" s="702" t="inlineStr">
        <f aca="false">IF(COUNT('Math Scores'!$DO40:$FJ40)=0, "", (SUMIF('Math Scores'!$F$4:$MZ$4, Y$4, 'Math Scores'!$F40:$MZ40)/(SUMIF('Math Scores'!$F$4:$MZ$4, Y$4, 'Math Scores'!$F$2:$MZ$2))))</f>
        <is>
          <t/>
        </is>
      </c>
      <c r="Z37" s="702" t="inlineStr">
        <f aca="false">IF(COUNT('Math Scores'!$FK40:$HI40)=0, "", (SUMIF('Math Scores'!$F$4:$MZ$4, Z$4, 'Math Scores'!$F40:$MZ40)/(SUMIF('Math Scores'!$F$4:$MZ$4, Z$4, 'Math Scores'!$F$2:$MZ$2))))</f>
        <is>
          <t/>
        </is>
      </c>
      <c r="AA37" s="702" t="inlineStr">
        <f aca="false">IF(COUNT('Math Scores'!$FK40:$HI40)=0, "", (SUMIF('Math Scores'!$F$4:$MZ$4, AA$4, 'Math Scores'!$F40:$MZ40)/(SUMIF('Math Scores'!$F$4:$MZ$4, AA$4, 'Math Scores'!$F$2:$MZ$2))))</f>
        <is>
          <t/>
        </is>
      </c>
      <c r="AB37" s="702" t="inlineStr">
        <f aca="false">IF(COUNT('Math Scores'!$FK40:$HI40)=0, "", (SUMIF('Math Scores'!$F$4:$MZ$4, AB$4, 'Math Scores'!$F40:$MZ40)/(SUMIF('Math Scores'!$F$4:$MZ$4, AB$4, 'Math Scores'!$F$2:$MZ$2))))</f>
        <is>
          <t/>
        </is>
      </c>
      <c r="AC37" s="702" t="inlineStr">
        <f aca="false">IF(COUNT('Math Scores'!$FK40:$HI40)=0, "", (SUMIF('Math Scores'!$F$4:$MZ$4, AC$4, 'Math Scores'!$F40:$MZ40)/(SUMIF('Math Scores'!$F$4:$MZ$4, AC$4, 'Math Scores'!$F$2:$MZ$2))))</f>
        <is>
          <t/>
        </is>
      </c>
      <c r="AD37" s="702" t="inlineStr">
        <f aca="false">IF(COUNT('Math Scores'!$HJ40:$IG40)=0, "", (SUMIF('Math Scores'!$HJ$4:$IU$4, AD$4, 'Math Scores'!$HJ40:$IU40)/(SUMIF('Math Scores'!$HJ$4:$IU$4, AD$4, 'Math Scores'!$HJ$2:$IU$2))))</f>
        <is>
          <t/>
        </is>
      </c>
      <c r="AE37" s="702" t="inlineStr">
        <f aca="false">IF(COUNT('Math Scores'!$HJ40:$IG40)=0, "", (SUMIF('Math Scores'!$HJ$4:$IU$4, AE$4, 'Math Scores'!$HJ40:$IU40)/(SUMIF('Math Scores'!$HJ$4:$IU$4, AE$4, 'Math Scores'!$HJ$2:$IU$2))))</f>
        <is>
          <t/>
        </is>
      </c>
      <c r="AF37" s="702" t="inlineStr">
        <f aca="false">IF(COUNT('Math Scores'!$HJ40:$IG40)=0, "", (SUMIF('Math Scores'!$HJ$4:$IU$4, AF$4, 'Math Scores'!$HJ40:$IU40)/(SUMIF('Math Scores'!$HJ$4:$IU$4, AF$4, 'Math Scores'!$HJ$2:$IU$2))))</f>
        <is>
          <t/>
        </is>
      </c>
      <c r="AG37" s="702" t="inlineStr">
        <f aca="false">IF(COUNT('Math Scores'!$HJ40:$IG40)=0, "", (SUMIF('Math Scores'!$HJ$4:$IU$4, AG$4, 'Math Scores'!$HJ40:$IU40)/(SUMIF('Math Scores'!$HJ$4:$IU$4, AG$4, 'Math Scores'!$HJ$2:$IU$2))))</f>
        <is>
          <t/>
        </is>
      </c>
      <c r="AH37" s="702" t="inlineStr">
        <f aca="false">IF(COUNT('Math Scores'!$IV40:$JL40)=0, "", (SUMIF('Math Scores'!$IH$4:$IU$4, AH$4, 'Math Scores'!$IH40:$IU40)/(SUMIF('Math Scores'!$IH$4:$IU$4, AH$4, 'Math Scores'!$IH$2:$IU$2))))</f>
        <is>
          <t/>
        </is>
      </c>
      <c r="AI37" s="702" t="inlineStr">
        <f aca="false">IF(COUNT('Math Scores'!$IV40:$JL40)=0, "", (SUMIF('Math Scores'!$IH$4:$IU$4, AI$4, 'Math Scores'!$IH40:$IU40)/(SUMIF('Math Scores'!$IH$4:$IU$4, AI$4, 'Math Scores'!$IH$2:$IU$2))))</f>
        <is>
          <t/>
        </is>
      </c>
      <c r="AJ37" s="702" t="inlineStr">
        <f aca="false">IF(COUNT('Math Scores'!$IV40:$JL40)=0, "", (SUMIF('Math Scores'!$IH$4:$IU$4, AJ$4, 'Math Scores'!$IH40:$IU40)/(SUMIF('Math Scores'!$IH$4:$IU$4, AJ$4, 'Math Scores'!$IH$2:$IU$2))))</f>
        <is>
          <t/>
        </is>
      </c>
      <c r="AK37" s="702" t="inlineStr">
        <f aca="false">IF(COUNT('Math Scores'!$JM40:$KG40)=0, "", (SUMIF('Math Scores'!$JM$4:$LA$4, X$4, 'Math Scores'!$JM40:$LA40)/(SUMIF('Math Scores'!$JM$4:$LA$4, X$4, 'Math Scores'!$JM$2:$LA$2))))</f>
        <is>
          <t/>
        </is>
      </c>
      <c r="AL37" s="702" t="inlineStr">
        <f aca="false">IF(COUNT('Math Scores'!$JM40:$KG40)=0, "", (SUMIF('Math Scores'!$JM$4:$LA$4, Y$4, 'Math Scores'!$JM40:$LA40)/(SUMIF('Math Scores'!$JM$4:$LA$4, Y$4, 'Math Scores'!$JM$2:$LA$2))))</f>
        <is>
          <t/>
        </is>
      </c>
      <c r="AM37" s="702" t="inlineStr">
        <f aca="false">IF(COUNT('Math Scores'!$JM40:$KG40)=0, "", (SUMIF('Math Scores'!$JM$4:$LA$4, Z$4, 'Math Scores'!$JM40:$LA40)/(SUMIF('Math Scores'!$JM$4:$LA$4, Z$4, 'Math Scores'!$JM$2:$LA$2))))</f>
        <is>
          <t/>
        </is>
      </c>
      <c r="AN37" s="702" t="inlineStr">
        <f aca="false">IF(COUNT('Math Scores'!$JM40:$KG40)=0, "", (SUMIF('Math Scores'!$JM$4:$LA$4, AA$4, 'Math Scores'!$JM40:$LA40)/(SUMIF('Math Scores'!$JM$4:$LA$4, AA$4, 'Math Scores'!$JM$2:$LA$2))))</f>
        <is>
          <t/>
        </is>
      </c>
      <c r="AO37" s="702" t="inlineStr">
        <f aca="false">IF(COUNT('Math Scores'!$JM40:$KG40)=0, "", (SUMIF('Math Scores'!$JM$4:$LA$4, AB$4, 'Math Scores'!$JM40:$LA40)/(SUMIF('Math Scores'!$JM$4:$LA$4, AB$4, 'Math Scores'!$JM$2:$LA$2))))</f>
        <is>
          <t/>
        </is>
      </c>
      <c r="AP37" s="702" t="inlineStr">
        <f aca="false">IF(COUNT('Math Scores'!$LB40:$LR40)=0, "", (SUMIF('Math Scores'!$KH$4:$LA$4, AP$4, 'Math Scores'!$KH40:$LA40)/(SUMIF('Math Scores'!$KH$4:$LA$4, AP$4, 'Math Scores'!$KH$2:$LA$2))))</f>
        <is>
          <t/>
        </is>
      </c>
      <c r="AQ37" s="702" t="inlineStr">
        <f aca="false">IF(COUNT('Math Scores'!$LB40:$LR40)=0, "", (SUMIF('Math Scores'!$KH$4:$LA$4, AQ$4, 'Math Scores'!$KH40:$LA40)/(SUMIF('Math Scores'!$KH$4:$LA$4, AQ$4, 'Math Scores'!$KH$2:$LA$2))))</f>
        <is>
          <t/>
        </is>
      </c>
    </row>
    <row r="38" customFormat="false" ht="12.75" hidden="false" customHeight="false" outlineLevel="0" collapsed="false">
      <c r="A38" s="315" t="n">
        <v>33</v>
      </c>
      <c r="B38" s="315" t="str">
        <f aca="false">'English Scores- Leveled papers'!B39</f>
        <v>Shankarappa</v>
      </c>
      <c r="C38" s="360" t="inlineStr">
        <f aca="false">'Math Output by Standard'!E40</f>
        <is>
          <t/>
        </is>
      </c>
      <c r="D38" s="701" t="n">
        <f aca="false">'Math Scores'!D41</f>
        <v>0.32</v>
      </c>
      <c r="E38" s="702" t="inlineStr">
        <f aca="false">IF(COUNT('Math Scores'!$F41:$AM41)=0, "", (SUMIF('Math Scores'!$F$4:$AM$4, E$4, 'Math Scores'!$F41:$AM41)/(SUMIF('Math Scores'!$F$4:$AM$4, E$4, 'Math Scores'!$F$2:$AM$2))))</f>
        <is>
          <t/>
        </is>
      </c>
      <c r="F38" s="702" t="inlineStr">
        <f aca="false">IF(COUNT('Math Scores'!$F41:$AM41)=0, "", (SUMIF('Math Scores'!$F$4:$AM$4, F$4, 'Math Scores'!$F41:$AM41)/(SUMIF('Math Scores'!$F$4:$AM$4, F$4, 'Math Scores'!$F$2:$AM$2))))</f>
        <is>
          <t/>
        </is>
      </c>
      <c r="G38" s="702" t="inlineStr">
        <f aca="false">IF(COUNT('Math Scores'!$F41:$AM41)=0, "", (SUMIF('Math Scores'!$F$4:$AM$4, G$4, 'Math Scores'!$F41:$AM41)/(SUMIF('Math Scores'!$F$4:$AM$4, G$4, 'Math Scores'!$F$2:$AM$2))))</f>
        <is>
          <t/>
        </is>
      </c>
      <c r="H38" s="702" t="inlineStr">
        <f aca="false">IF(COUNT('Math Scores'!$F41:$AM41)=0, "", (SUMIF('Math Scores'!$F$4:$AM$4, H$4, 'Math Scores'!$F41:$AM41)/(SUMIF('Math Scores'!$F$4:$AM$4, H$4, 'Math Scores'!$F$2:$AM$2))))</f>
        <is>
          <t/>
        </is>
      </c>
      <c r="I38" s="702" t="inlineStr">
        <f aca="false">IF(COUNT('Math Scores'!$F41:$AM41)=0, "", (SUMIF('Math Scores'!$F$4:$AM$4, I$4, 'Math Scores'!$F41:$AM41)/(SUMIF('Math Scores'!$F$4:$AM$4, I$4, 'Math Scores'!$F$2:$AM$2))))</f>
        <is>
          <t/>
        </is>
      </c>
      <c r="J38" s="702" t="inlineStr">
        <f aca="false">IF(COUNT('Math Scores'!$F41:$AM41)=0, "", (SUMIF('Math Scores'!$F$4:$AM$4, J$4, 'Math Scores'!$F41:$AM41)/(SUMIF('Math Scores'!$F$4:$AM$4, J$4, 'Math Scores'!$F$2:$AM$2))))</f>
        <is>
          <t/>
        </is>
      </c>
      <c r="K38" s="702" t="inlineStr">
        <f aca="false">IF(COUNT('Math Scores'!$AN41:$BW41)=0, "", (SUMIF('Math Scores'!$AN$4:$BW$4, K$4, 'Math Scores'!$AN41:$BW41)/(SUMIF('Math Scores'!$AN$4:$BW$4, K$4, 'Math Scores'!$AN$2:$BW$2))))</f>
        <is>
          <t/>
        </is>
      </c>
      <c r="L38" s="702" t="inlineStr">
        <f aca="false">IF(COUNT('Math Scores'!$AN41:$BW41)=0, "", (SUMIF('Math Scores'!$AN$4:$BW$4, L$4, 'Math Scores'!$AN41:$BW41)/(SUMIF('Math Scores'!$AN$4:$BW$4, L$4, 'Math Scores'!$AN$2:$BW$2))))</f>
        <is>
          <t/>
        </is>
      </c>
      <c r="M38" s="702" t="inlineStr">
        <f aca="false">IF(COUNT('Math Scores'!$AN41:$BW41)=0, "", (SUMIF('Math Scores'!$AN$4:$BW$4, M$4, 'Math Scores'!$AN41:$BW41)/(SUMIF('Math Scores'!$AN$4:$BW$4, M$4, 'Math Scores'!$AN$2:$BW$2))))</f>
        <is>
          <t/>
        </is>
      </c>
      <c r="N38" s="702" t="inlineStr">
        <f aca="false">IF(COUNT('Math Scores'!$AN41:$BW41)=0, "", (SUMIF('Math Scores'!$AN$4:$BW$4, N$4, 'Math Scores'!$AN41:$BW41)/(SUMIF('Math Scores'!$AN$4:$BW$4, N$4, 'Math Scores'!$AN$2:$BW$2))))</f>
        <is>
          <t/>
        </is>
      </c>
      <c r="O38" s="702" t="inlineStr">
        <f aca="false">IF(COUNT('Math Scores'!$AN41:$BW41)=0, "", (SUMIF('Math Scores'!$AN$4:$BW$4, O$4, 'Math Scores'!$AN41:$BW41)/(SUMIF('Math Scores'!$AN$4:$BW$4, O$4, 'Math Scores'!$AN$2:$BW$2))))</f>
        <is>
          <t/>
        </is>
      </c>
      <c r="P38" s="702" t="n">
        <f aca="false">IF(COUNT('Math Scores'!$BX41:$DN41)=0, "", (SUMIF('Math Scores'!$F$4:$MZ$4, P$4, 'Math Scores'!$F41:$MZ41)/(SUMIF('Math Scores'!$F$4:$MZ$4, P$4, 'Math Scores'!$F$2:$MZ$2))))</f>
        <v>0.25</v>
      </c>
      <c r="Q38" s="702" t="n">
        <f aca="false">IF(COUNT('Math Scores'!$BX41:$DN41)=0, "", (SUMIF('Math Scores'!$F$4:$MZ$4, Q$4, 'Math Scores'!$F41:$MZ41)/(SUMIF('Math Scores'!$F$4:$MZ$4, Q$4, 'Math Scores'!$F$2:$MZ$2))))</f>
        <v>0.5</v>
      </c>
      <c r="R38" s="702" t="n">
        <f aca="false">IF(COUNT('Math Scores'!$BX41:$DN41)=0, "", (SUMIF('Math Scores'!$F$4:$MZ$4, R$4, 'Math Scores'!$F41:$MZ41)/(SUMIF('Math Scores'!$F$4:$MZ$4, R$4, 'Math Scores'!$F$2:$MZ$2))))</f>
        <v>0.230769230769231</v>
      </c>
      <c r="S38" s="702" t="n">
        <f aca="false">IF(COUNT('Math Scores'!$BX41:$DN41)=0, "", (SUMIF('Math Scores'!$F$4:$MZ$4, S$4, 'Math Scores'!$F41:$MZ41)/(SUMIF('Math Scores'!$F$4:$MZ$4, S$4, 'Math Scores'!$F$2:$MZ$2))))</f>
        <v>0</v>
      </c>
      <c r="T38" s="702" t="n">
        <f aca="false">IF(COUNT('Math Scores'!$BX41:$DN41)=0, "", (SUMIF('Math Scores'!$F$4:$MZ$4, T$4, 'Math Scores'!$F41:$MZ41)/(SUMIF('Math Scores'!$F$4:$MZ$4, T$4, 'Math Scores'!$F$2:$MZ$2))))</f>
        <v>0.375</v>
      </c>
      <c r="U38" s="702" t="inlineStr">
        <f aca="false">IF(COUNT('Math Scores'!$DO41:$FJ41)=0, "", (SUMIF('Math Scores'!$F$4:$MZ$4, U$4, 'Math Scores'!$F41:$MZ41)/(SUMIF('Math Scores'!$F$4:$MZ$4, U$4, 'Math Scores'!$F$2:$MZ$2))))</f>
        <is>
          <t/>
        </is>
      </c>
      <c r="V38" s="702" t="inlineStr">
        <f aca="false">IF(COUNT('Math Scores'!$DO41:$FJ41)=0, "", (SUMIF('Math Scores'!$F$4:$MZ$4, V$4, 'Math Scores'!$F41:$MZ41)/(SUMIF('Math Scores'!$F$4:$MZ$4, V$4, 'Math Scores'!$F$2:$MZ$2))))</f>
        <is>
          <t/>
        </is>
      </c>
      <c r="W38" s="702" t="inlineStr">
        <f aca="false">IF(COUNT('Math Scores'!$DO41:$FJ41)=0, "", (SUMIF('Math Scores'!$F$4:$MZ$4, W$4, 'Math Scores'!$F41:$MZ41)/(SUMIF('Math Scores'!$F$4:$MZ$4, W$4, 'Math Scores'!$F$2:$MZ$2))))</f>
        <is>
          <t/>
        </is>
      </c>
      <c r="X38" s="702" t="inlineStr">
        <f aca="false">IF(COUNT('Math Scores'!$DO41:$FJ41)=0, "", (SUMIF('Math Scores'!$F$4:$MZ$4, X$4, 'Math Scores'!$F41:$MZ41)/(SUMIF('Math Scores'!$F$4:$MZ$4, X$4, 'Math Scores'!$F$2:$MZ$2))))</f>
        <is>
          <t/>
        </is>
      </c>
      <c r="Y38" s="702" t="inlineStr">
        <f aca="false">IF(COUNT('Math Scores'!$DO41:$FJ41)=0, "", (SUMIF('Math Scores'!$F$4:$MZ$4, Y$4, 'Math Scores'!$F41:$MZ41)/(SUMIF('Math Scores'!$F$4:$MZ$4, Y$4, 'Math Scores'!$F$2:$MZ$2))))</f>
        <is>
          <t/>
        </is>
      </c>
      <c r="Z38" s="702" t="inlineStr">
        <f aca="false">IF(COUNT('Math Scores'!$FK41:$HI41)=0, "", (SUMIF('Math Scores'!$F$4:$MZ$4, Z$4, 'Math Scores'!$F41:$MZ41)/(SUMIF('Math Scores'!$F$4:$MZ$4, Z$4, 'Math Scores'!$F$2:$MZ$2))))</f>
        <is>
          <t/>
        </is>
      </c>
      <c r="AA38" s="702" t="inlineStr">
        <f aca="false">IF(COUNT('Math Scores'!$FK41:$HI41)=0, "", (SUMIF('Math Scores'!$F$4:$MZ$4, AA$4, 'Math Scores'!$F41:$MZ41)/(SUMIF('Math Scores'!$F$4:$MZ$4, AA$4, 'Math Scores'!$F$2:$MZ$2))))</f>
        <is>
          <t/>
        </is>
      </c>
      <c r="AB38" s="702" t="inlineStr">
        <f aca="false">IF(COUNT('Math Scores'!$FK41:$HI41)=0, "", (SUMIF('Math Scores'!$F$4:$MZ$4, AB$4, 'Math Scores'!$F41:$MZ41)/(SUMIF('Math Scores'!$F$4:$MZ$4, AB$4, 'Math Scores'!$F$2:$MZ$2))))</f>
        <is>
          <t/>
        </is>
      </c>
      <c r="AC38" s="702" t="inlineStr">
        <f aca="false">IF(COUNT('Math Scores'!$FK41:$HI41)=0, "", (SUMIF('Math Scores'!$F$4:$MZ$4, AC$4, 'Math Scores'!$F41:$MZ41)/(SUMIF('Math Scores'!$F$4:$MZ$4, AC$4, 'Math Scores'!$F$2:$MZ$2))))</f>
        <is>
          <t/>
        </is>
      </c>
      <c r="AD38" s="702" t="inlineStr">
        <f aca="false">IF(COUNT('Math Scores'!$HJ41:$IG41)=0, "", (SUMIF('Math Scores'!$HJ$4:$IU$4, AD$4, 'Math Scores'!$HJ41:$IU41)/(SUMIF('Math Scores'!$HJ$4:$IU$4, AD$4, 'Math Scores'!$HJ$2:$IU$2))))</f>
        <is>
          <t/>
        </is>
      </c>
      <c r="AE38" s="702" t="inlineStr">
        <f aca="false">IF(COUNT('Math Scores'!$HJ41:$IG41)=0, "", (SUMIF('Math Scores'!$HJ$4:$IU$4, AE$4, 'Math Scores'!$HJ41:$IU41)/(SUMIF('Math Scores'!$HJ$4:$IU$4, AE$4, 'Math Scores'!$HJ$2:$IU$2))))</f>
        <is>
          <t/>
        </is>
      </c>
      <c r="AF38" s="702" t="inlineStr">
        <f aca="false">IF(COUNT('Math Scores'!$HJ41:$IG41)=0, "", (SUMIF('Math Scores'!$HJ$4:$IU$4, AF$4, 'Math Scores'!$HJ41:$IU41)/(SUMIF('Math Scores'!$HJ$4:$IU$4, AF$4, 'Math Scores'!$HJ$2:$IU$2))))</f>
        <is>
          <t/>
        </is>
      </c>
      <c r="AG38" s="702" t="inlineStr">
        <f aca="false">IF(COUNT('Math Scores'!$HJ41:$IG41)=0, "", (SUMIF('Math Scores'!$HJ$4:$IU$4, AG$4, 'Math Scores'!$HJ41:$IU41)/(SUMIF('Math Scores'!$HJ$4:$IU$4, AG$4, 'Math Scores'!$HJ$2:$IU$2))))</f>
        <is>
          <t/>
        </is>
      </c>
      <c r="AH38" s="702" t="inlineStr">
        <f aca="false">IF(COUNT('Math Scores'!$IV41:$JL41)=0, "", (SUMIF('Math Scores'!$IH$4:$IU$4, AH$4, 'Math Scores'!$IH41:$IU41)/(SUMIF('Math Scores'!$IH$4:$IU$4, AH$4, 'Math Scores'!$IH$2:$IU$2))))</f>
        <is>
          <t/>
        </is>
      </c>
      <c r="AI38" s="702" t="inlineStr">
        <f aca="false">IF(COUNT('Math Scores'!$IV41:$JL41)=0, "", (SUMIF('Math Scores'!$IH$4:$IU$4, AI$4, 'Math Scores'!$IH41:$IU41)/(SUMIF('Math Scores'!$IH$4:$IU$4, AI$4, 'Math Scores'!$IH$2:$IU$2))))</f>
        <is>
          <t/>
        </is>
      </c>
      <c r="AJ38" s="702" t="inlineStr">
        <f aca="false">IF(COUNT('Math Scores'!$IV41:$JL41)=0, "", (SUMIF('Math Scores'!$IH$4:$IU$4, AJ$4, 'Math Scores'!$IH41:$IU41)/(SUMIF('Math Scores'!$IH$4:$IU$4, AJ$4, 'Math Scores'!$IH$2:$IU$2))))</f>
        <is>
          <t/>
        </is>
      </c>
      <c r="AK38" s="702" t="inlineStr">
        <f aca="false">IF(COUNT('Math Scores'!$JM41:$KG41)=0, "", (SUMIF('Math Scores'!$JM$4:$LA$4, X$4, 'Math Scores'!$JM41:$LA41)/(SUMIF('Math Scores'!$JM$4:$LA$4, X$4, 'Math Scores'!$JM$2:$LA$2))))</f>
        <is>
          <t/>
        </is>
      </c>
      <c r="AL38" s="702" t="inlineStr">
        <f aca="false">IF(COUNT('Math Scores'!$JM41:$KG41)=0, "", (SUMIF('Math Scores'!$JM$4:$LA$4, Y$4, 'Math Scores'!$JM41:$LA41)/(SUMIF('Math Scores'!$JM$4:$LA$4, Y$4, 'Math Scores'!$JM$2:$LA$2))))</f>
        <is>
          <t/>
        </is>
      </c>
      <c r="AM38" s="702" t="inlineStr">
        <f aca="false">IF(COUNT('Math Scores'!$JM41:$KG41)=0, "", (SUMIF('Math Scores'!$JM$4:$LA$4, Z$4, 'Math Scores'!$JM41:$LA41)/(SUMIF('Math Scores'!$JM$4:$LA$4, Z$4, 'Math Scores'!$JM$2:$LA$2))))</f>
        <is>
          <t/>
        </is>
      </c>
      <c r="AN38" s="702" t="inlineStr">
        <f aca="false">IF(COUNT('Math Scores'!$JM41:$KG41)=0, "", (SUMIF('Math Scores'!$JM$4:$LA$4, AA$4, 'Math Scores'!$JM41:$LA41)/(SUMIF('Math Scores'!$JM$4:$LA$4, AA$4, 'Math Scores'!$JM$2:$LA$2))))</f>
        <is>
          <t/>
        </is>
      </c>
      <c r="AO38" s="702" t="inlineStr">
        <f aca="false">IF(COUNT('Math Scores'!$JM41:$KG41)=0, "", (SUMIF('Math Scores'!$JM$4:$LA$4, AB$4, 'Math Scores'!$JM41:$LA41)/(SUMIF('Math Scores'!$JM$4:$LA$4, AB$4, 'Math Scores'!$JM$2:$LA$2))))</f>
        <is>
          <t/>
        </is>
      </c>
      <c r="AP38" s="702" t="inlineStr">
        <f aca="false">IF(COUNT('Math Scores'!$LB41:$LR41)=0, "", (SUMIF('Math Scores'!$KH$4:$LA$4, AP$4, 'Math Scores'!$KH41:$LA41)/(SUMIF('Math Scores'!$KH$4:$LA$4, AP$4, 'Math Scores'!$KH$2:$LA$2))))</f>
        <is>
          <t/>
        </is>
      </c>
      <c r="AQ38" s="702" t="inlineStr">
        <f aca="false">IF(COUNT('Math Scores'!$LB41:$LR41)=0, "", (SUMIF('Math Scores'!$KH$4:$LA$4, AQ$4, 'Math Scores'!$KH41:$LA41)/(SUMIF('Math Scores'!$KH$4:$LA$4, AQ$4, 'Math Scores'!$KH$2:$LA$2))))</f>
        <is>
          <t/>
        </is>
      </c>
    </row>
    <row r="39" customFormat="false" ht="12.75" hidden="false" customHeight="false" outlineLevel="0" collapsed="false">
      <c r="A39" s="315" t="n">
        <v>34</v>
      </c>
      <c r="B39" s="315" t="str">
        <f aca="false">'English Scores- Leveled papers'!B40</f>
        <v>Shashank</v>
      </c>
      <c r="C39" s="360" t="inlineStr">
        <f aca="false">'Math Output by Standard'!E41</f>
        <is>
          <t/>
        </is>
      </c>
      <c r="D39" s="701" t="n">
        <f aca="false">'Math Scores'!D42</f>
        <v>0.44</v>
      </c>
      <c r="E39" s="702" t="inlineStr">
        <f aca="false">IF(COUNT('Math Scores'!$F42:$AM42)=0, "", (SUMIF('Math Scores'!$F$4:$AM$4, E$4, 'Math Scores'!$F42:$AM42)/(SUMIF('Math Scores'!$F$4:$AM$4, E$4, 'Math Scores'!$F$2:$AM$2))))</f>
        <is>
          <t/>
        </is>
      </c>
      <c r="F39" s="702" t="inlineStr">
        <f aca="false">IF(COUNT('Math Scores'!$F42:$AM42)=0, "", (SUMIF('Math Scores'!$F$4:$AM$4, F$4, 'Math Scores'!$F42:$AM42)/(SUMIF('Math Scores'!$F$4:$AM$4, F$4, 'Math Scores'!$F$2:$AM$2))))</f>
        <is>
          <t/>
        </is>
      </c>
      <c r="G39" s="702" t="inlineStr">
        <f aca="false">IF(COUNT('Math Scores'!$F42:$AM42)=0, "", (SUMIF('Math Scores'!$F$4:$AM$4, G$4, 'Math Scores'!$F42:$AM42)/(SUMIF('Math Scores'!$F$4:$AM$4, G$4, 'Math Scores'!$F$2:$AM$2))))</f>
        <is>
          <t/>
        </is>
      </c>
      <c r="H39" s="702" t="inlineStr">
        <f aca="false">IF(COUNT('Math Scores'!$F42:$AM42)=0, "", (SUMIF('Math Scores'!$F$4:$AM$4, H$4, 'Math Scores'!$F42:$AM42)/(SUMIF('Math Scores'!$F$4:$AM$4, H$4, 'Math Scores'!$F$2:$AM$2))))</f>
        <is>
          <t/>
        </is>
      </c>
      <c r="I39" s="702" t="inlineStr">
        <f aca="false">IF(COUNT('Math Scores'!$F42:$AM42)=0, "", (SUMIF('Math Scores'!$F$4:$AM$4, I$4, 'Math Scores'!$F42:$AM42)/(SUMIF('Math Scores'!$F$4:$AM$4, I$4, 'Math Scores'!$F$2:$AM$2))))</f>
        <is>
          <t/>
        </is>
      </c>
      <c r="J39" s="702" t="inlineStr">
        <f aca="false">IF(COUNT('Math Scores'!$F42:$AM42)=0, "", (SUMIF('Math Scores'!$F$4:$AM$4, J$4, 'Math Scores'!$F42:$AM42)/(SUMIF('Math Scores'!$F$4:$AM$4, J$4, 'Math Scores'!$F$2:$AM$2))))</f>
        <is>
          <t/>
        </is>
      </c>
      <c r="K39" s="702" t="inlineStr">
        <f aca="false">IF(COUNT('Math Scores'!$AN42:$BW42)=0, "", (SUMIF('Math Scores'!$AN$4:$BW$4, K$4, 'Math Scores'!$AN42:$BW42)/(SUMIF('Math Scores'!$AN$4:$BW$4, K$4, 'Math Scores'!$AN$2:$BW$2))))</f>
        <is>
          <t/>
        </is>
      </c>
      <c r="L39" s="702" t="inlineStr">
        <f aca="false">IF(COUNT('Math Scores'!$AN42:$BW42)=0, "", (SUMIF('Math Scores'!$AN$4:$BW$4, L$4, 'Math Scores'!$AN42:$BW42)/(SUMIF('Math Scores'!$AN$4:$BW$4, L$4, 'Math Scores'!$AN$2:$BW$2))))</f>
        <is>
          <t/>
        </is>
      </c>
      <c r="M39" s="702" t="inlineStr">
        <f aca="false">IF(COUNT('Math Scores'!$AN42:$BW42)=0, "", (SUMIF('Math Scores'!$AN$4:$BW$4, M$4, 'Math Scores'!$AN42:$BW42)/(SUMIF('Math Scores'!$AN$4:$BW$4, M$4, 'Math Scores'!$AN$2:$BW$2))))</f>
        <is>
          <t/>
        </is>
      </c>
      <c r="N39" s="702" t="inlineStr">
        <f aca="false">IF(COUNT('Math Scores'!$AN42:$BW42)=0, "", (SUMIF('Math Scores'!$AN$4:$BW$4, N$4, 'Math Scores'!$AN42:$BW42)/(SUMIF('Math Scores'!$AN$4:$BW$4, N$4, 'Math Scores'!$AN$2:$BW$2))))</f>
        <is>
          <t/>
        </is>
      </c>
      <c r="O39" s="702" t="inlineStr">
        <f aca="false">IF(COUNT('Math Scores'!$AN42:$BW42)=0, "", (SUMIF('Math Scores'!$AN$4:$BW$4, O$4, 'Math Scores'!$AN42:$BW42)/(SUMIF('Math Scores'!$AN$4:$BW$4, O$4, 'Math Scores'!$AN$2:$BW$2))))</f>
        <is>
          <t/>
        </is>
      </c>
      <c r="P39" s="702" t="n">
        <f aca="false">IF(COUNT('Math Scores'!$BX42:$DN42)=0, "", (SUMIF('Math Scores'!$F$4:$MZ$4, P$4, 'Math Scores'!$F42:$MZ42)/(SUMIF('Math Scores'!$F$4:$MZ$4, P$4, 'Math Scores'!$F$2:$MZ$2))))</f>
        <v>0.464285714285714</v>
      </c>
      <c r="Q39" s="702" t="n">
        <f aca="false">IF(COUNT('Math Scores'!$BX42:$DN42)=0, "", (SUMIF('Math Scores'!$F$4:$MZ$4, Q$4, 'Math Scores'!$F42:$MZ42)/(SUMIF('Math Scores'!$F$4:$MZ$4, Q$4, 'Math Scores'!$F$2:$MZ$2))))</f>
        <v>0.4</v>
      </c>
      <c r="R39" s="702" t="n">
        <f aca="false">IF(COUNT('Math Scores'!$BX42:$DN42)=0, "", (SUMIF('Math Scores'!$F$4:$MZ$4, R$4, 'Math Scores'!$F42:$MZ42)/(SUMIF('Math Scores'!$F$4:$MZ$4, R$4, 'Math Scores'!$F$2:$MZ$2))))</f>
        <v>0.346153846153846</v>
      </c>
      <c r="S39" s="702" t="n">
        <f aca="false">IF(COUNT('Math Scores'!$BX42:$DN42)=0, "", (SUMIF('Math Scores'!$F$4:$MZ$4, S$4, 'Math Scores'!$F42:$MZ42)/(SUMIF('Math Scores'!$F$4:$MZ$4, S$4, 'Math Scores'!$F$2:$MZ$2))))</f>
        <v>0</v>
      </c>
      <c r="T39" s="702" t="n">
        <f aca="false">IF(COUNT('Math Scores'!$BX42:$DN42)=0, "", (SUMIF('Math Scores'!$F$4:$MZ$4, T$4, 'Math Scores'!$F42:$MZ42)/(SUMIF('Math Scores'!$F$4:$MZ$4, T$4, 'Math Scores'!$F$2:$MZ$2))))</f>
        <v>0.583333333333333</v>
      </c>
      <c r="U39" s="702" t="inlineStr">
        <f aca="false">IF(COUNT('Math Scores'!$DO42:$FJ42)=0, "", (SUMIF('Math Scores'!$F$4:$MZ$4, U$4, 'Math Scores'!$F42:$MZ42)/(SUMIF('Math Scores'!$F$4:$MZ$4, U$4, 'Math Scores'!$F$2:$MZ$2))))</f>
        <is>
          <t/>
        </is>
      </c>
      <c r="V39" s="702" t="inlineStr">
        <f aca="false">IF(COUNT('Math Scores'!$DO42:$FJ42)=0, "", (SUMIF('Math Scores'!$F$4:$MZ$4, V$4, 'Math Scores'!$F42:$MZ42)/(SUMIF('Math Scores'!$F$4:$MZ$4, V$4, 'Math Scores'!$F$2:$MZ$2))))</f>
        <is>
          <t/>
        </is>
      </c>
      <c r="W39" s="702" t="inlineStr">
        <f aca="false">IF(COUNT('Math Scores'!$DO42:$FJ42)=0, "", (SUMIF('Math Scores'!$F$4:$MZ$4, W$4, 'Math Scores'!$F42:$MZ42)/(SUMIF('Math Scores'!$F$4:$MZ$4, W$4, 'Math Scores'!$F$2:$MZ$2))))</f>
        <is>
          <t/>
        </is>
      </c>
      <c r="X39" s="702" t="inlineStr">
        <f aca="false">IF(COUNT('Math Scores'!$DO42:$FJ42)=0, "", (SUMIF('Math Scores'!$F$4:$MZ$4, X$4, 'Math Scores'!$F42:$MZ42)/(SUMIF('Math Scores'!$F$4:$MZ$4, X$4, 'Math Scores'!$F$2:$MZ$2))))</f>
        <is>
          <t/>
        </is>
      </c>
      <c r="Y39" s="702" t="inlineStr">
        <f aca="false">IF(COUNT('Math Scores'!$DO42:$FJ42)=0, "", (SUMIF('Math Scores'!$F$4:$MZ$4, Y$4, 'Math Scores'!$F42:$MZ42)/(SUMIF('Math Scores'!$F$4:$MZ$4, Y$4, 'Math Scores'!$F$2:$MZ$2))))</f>
        <is>
          <t/>
        </is>
      </c>
      <c r="Z39" s="702" t="inlineStr">
        <f aca="false">IF(COUNT('Math Scores'!$FK42:$HI42)=0, "", (SUMIF('Math Scores'!$F$4:$MZ$4, Z$4, 'Math Scores'!$F42:$MZ42)/(SUMIF('Math Scores'!$F$4:$MZ$4, Z$4, 'Math Scores'!$F$2:$MZ$2))))</f>
        <is>
          <t/>
        </is>
      </c>
      <c r="AA39" s="702" t="inlineStr">
        <f aca="false">IF(COUNT('Math Scores'!$FK42:$HI42)=0, "", (SUMIF('Math Scores'!$F$4:$MZ$4, AA$4, 'Math Scores'!$F42:$MZ42)/(SUMIF('Math Scores'!$F$4:$MZ$4, AA$4, 'Math Scores'!$F$2:$MZ$2))))</f>
        <is>
          <t/>
        </is>
      </c>
      <c r="AB39" s="702" t="inlineStr">
        <f aca="false">IF(COUNT('Math Scores'!$FK42:$HI42)=0, "", (SUMIF('Math Scores'!$F$4:$MZ$4, AB$4, 'Math Scores'!$F42:$MZ42)/(SUMIF('Math Scores'!$F$4:$MZ$4, AB$4, 'Math Scores'!$F$2:$MZ$2))))</f>
        <is>
          <t/>
        </is>
      </c>
      <c r="AC39" s="702" t="inlineStr">
        <f aca="false">IF(COUNT('Math Scores'!$FK42:$HI42)=0, "", (SUMIF('Math Scores'!$F$4:$MZ$4, AC$4, 'Math Scores'!$F42:$MZ42)/(SUMIF('Math Scores'!$F$4:$MZ$4, AC$4, 'Math Scores'!$F$2:$MZ$2))))</f>
        <is>
          <t/>
        </is>
      </c>
      <c r="AD39" s="702" t="inlineStr">
        <f aca="false">IF(COUNT('Math Scores'!$HJ42:$IG42)=0, "", (SUMIF('Math Scores'!$HJ$4:$IU$4, AD$4, 'Math Scores'!$HJ42:$IU42)/(SUMIF('Math Scores'!$HJ$4:$IU$4, AD$4, 'Math Scores'!$HJ$2:$IU$2))))</f>
        <is>
          <t/>
        </is>
      </c>
      <c r="AE39" s="702" t="inlineStr">
        <f aca="false">IF(COUNT('Math Scores'!$HJ42:$IG42)=0, "", (SUMIF('Math Scores'!$HJ$4:$IU$4, AE$4, 'Math Scores'!$HJ42:$IU42)/(SUMIF('Math Scores'!$HJ$4:$IU$4, AE$4, 'Math Scores'!$HJ$2:$IU$2))))</f>
        <is>
          <t/>
        </is>
      </c>
      <c r="AF39" s="702" t="inlineStr">
        <f aca="false">IF(COUNT('Math Scores'!$HJ42:$IG42)=0, "", (SUMIF('Math Scores'!$HJ$4:$IU$4, AF$4, 'Math Scores'!$HJ42:$IU42)/(SUMIF('Math Scores'!$HJ$4:$IU$4, AF$4, 'Math Scores'!$HJ$2:$IU$2))))</f>
        <is>
          <t/>
        </is>
      </c>
      <c r="AG39" s="702" t="inlineStr">
        <f aca="false">IF(COUNT('Math Scores'!$HJ42:$IG42)=0, "", (SUMIF('Math Scores'!$HJ$4:$IU$4, AG$4, 'Math Scores'!$HJ42:$IU42)/(SUMIF('Math Scores'!$HJ$4:$IU$4, AG$4, 'Math Scores'!$HJ$2:$IU$2))))</f>
        <is>
          <t/>
        </is>
      </c>
      <c r="AH39" s="702" t="inlineStr">
        <f aca="false">IF(COUNT('Math Scores'!$IV42:$JL42)=0, "", (SUMIF('Math Scores'!$IH$4:$IU$4, AH$4, 'Math Scores'!$IH42:$IU42)/(SUMIF('Math Scores'!$IH$4:$IU$4, AH$4, 'Math Scores'!$IH$2:$IU$2))))</f>
        <is>
          <t/>
        </is>
      </c>
      <c r="AI39" s="702" t="inlineStr">
        <f aca="false">IF(COUNT('Math Scores'!$IV42:$JL42)=0, "", (SUMIF('Math Scores'!$IH$4:$IU$4, AI$4, 'Math Scores'!$IH42:$IU42)/(SUMIF('Math Scores'!$IH$4:$IU$4, AI$4, 'Math Scores'!$IH$2:$IU$2))))</f>
        <is>
          <t/>
        </is>
      </c>
      <c r="AJ39" s="702" t="inlineStr">
        <f aca="false">IF(COUNT('Math Scores'!$IV42:$JL42)=0, "", (SUMIF('Math Scores'!$IH$4:$IU$4, AJ$4, 'Math Scores'!$IH42:$IU42)/(SUMIF('Math Scores'!$IH$4:$IU$4, AJ$4, 'Math Scores'!$IH$2:$IU$2))))</f>
        <is>
          <t/>
        </is>
      </c>
      <c r="AK39" s="702" t="inlineStr">
        <f aca="false">IF(COUNT('Math Scores'!$JM42:$KG42)=0, "", (SUMIF('Math Scores'!$JM$4:$LA$4, X$4, 'Math Scores'!$JM42:$LA42)/(SUMIF('Math Scores'!$JM$4:$LA$4, X$4, 'Math Scores'!$JM$2:$LA$2))))</f>
        <is>
          <t/>
        </is>
      </c>
      <c r="AL39" s="702" t="inlineStr">
        <f aca="false">IF(COUNT('Math Scores'!$JM42:$KG42)=0, "", (SUMIF('Math Scores'!$JM$4:$LA$4, Y$4, 'Math Scores'!$JM42:$LA42)/(SUMIF('Math Scores'!$JM$4:$LA$4, Y$4, 'Math Scores'!$JM$2:$LA$2))))</f>
        <is>
          <t/>
        </is>
      </c>
      <c r="AM39" s="702" t="inlineStr">
        <f aca="false">IF(COUNT('Math Scores'!$JM42:$KG42)=0, "", (SUMIF('Math Scores'!$JM$4:$LA$4, Z$4, 'Math Scores'!$JM42:$LA42)/(SUMIF('Math Scores'!$JM$4:$LA$4, Z$4, 'Math Scores'!$JM$2:$LA$2))))</f>
        <is>
          <t/>
        </is>
      </c>
      <c r="AN39" s="702" t="inlineStr">
        <f aca="false">IF(COUNT('Math Scores'!$JM42:$KG42)=0, "", (SUMIF('Math Scores'!$JM$4:$LA$4, AA$4, 'Math Scores'!$JM42:$LA42)/(SUMIF('Math Scores'!$JM$4:$LA$4, AA$4, 'Math Scores'!$JM$2:$LA$2))))</f>
        <is>
          <t/>
        </is>
      </c>
      <c r="AO39" s="702" t="inlineStr">
        <f aca="false">IF(COUNT('Math Scores'!$JM42:$KG42)=0, "", (SUMIF('Math Scores'!$JM$4:$LA$4, AB$4, 'Math Scores'!$JM42:$LA42)/(SUMIF('Math Scores'!$JM$4:$LA$4, AB$4, 'Math Scores'!$JM$2:$LA$2))))</f>
        <is>
          <t/>
        </is>
      </c>
      <c r="AP39" s="702" t="inlineStr">
        <f aca="false">IF(COUNT('Math Scores'!$LB42:$LR42)=0, "", (SUMIF('Math Scores'!$KH$4:$LA$4, AP$4, 'Math Scores'!$KH42:$LA42)/(SUMIF('Math Scores'!$KH$4:$LA$4, AP$4, 'Math Scores'!$KH$2:$LA$2))))</f>
        <is>
          <t/>
        </is>
      </c>
      <c r="AQ39" s="702" t="inlineStr">
        <f aca="false">IF(COUNT('Math Scores'!$LB42:$LR42)=0, "", (SUMIF('Math Scores'!$KH$4:$LA$4, AQ$4, 'Math Scores'!$KH42:$LA42)/(SUMIF('Math Scores'!$KH$4:$LA$4, AQ$4, 'Math Scores'!$KH$2:$LA$2))))</f>
        <is>
          <t/>
        </is>
      </c>
    </row>
    <row r="40" customFormat="false" ht="12.75" hidden="false" customHeight="false" outlineLevel="0" collapsed="false">
      <c r="A40" s="315" t="n">
        <v>35</v>
      </c>
      <c r="B40" s="315" t="str">
        <f aca="false">'English Scores- Leveled papers'!B41</f>
        <v>Shivaprasad</v>
      </c>
      <c r="C40" s="360" t="inlineStr">
        <f aca="false">'Math Output by Standard'!E42</f>
        <is>
          <t/>
        </is>
      </c>
      <c r="D40" s="701" t="n">
        <f aca="false">'Math Scores'!D43</f>
        <v>0.3</v>
      </c>
      <c r="E40" s="702" t="inlineStr">
        <f aca="false">IF(COUNT('Math Scores'!$F43:$AM43)=0, "", (SUMIF('Math Scores'!$F$4:$AM$4, E$4, 'Math Scores'!$F43:$AM43)/(SUMIF('Math Scores'!$F$4:$AM$4, E$4, 'Math Scores'!$F$2:$AM$2))))</f>
        <is>
          <t/>
        </is>
      </c>
      <c r="F40" s="702" t="inlineStr">
        <f aca="false">IF(COUNT('Math Scores'!$F43:$AM43)=0, "", (SUMIF('Math Scores'!$F$4:$AM$4, F$4, 'Math Scores'!$F43:$AM43)/(SUMIF('Math Scores'!$F$4:$AM$4, F$4, 'Math Scores'!$F$2:$AM$2))))</f>
        <is>
          <t/>
        </is>
      </c>
      <c r="G40" s="702" t="inlineStr">
        <f aca="false">IF(COUNT('Math Scores'!$F43:$AM43)=0, "", (SUMIF('Math Scores'!$F$4:$AM$4, G$4, 'Math Scores'!$F43:$AM43)/(SUMIF('Math Scores'!$F$4:$AM$4, G$4, 'Math Scores'!$F$2:$AM$2))))</f>
        <is>
          <t/>
        </is>
      </c>
      <c r="H40" s="702" t="inlineStr">
        <f aca="false">IF(COUNT('Math Scores'!$F43:$AM43)=0, "", (SUMIF('Math Scores'!$F$4:$AM$4, H$4, 'Math Scores'!$F43:$AM43)/(SUMIF('Math Scores'!$F$4:$AM$4, H$4, 'Math Scores'!$F$2:$AM$2))))</f>
        <is>
          <t/>
        </is>
      </c>
      <c r="I40" s="702" t="inlineStr">
        <f aca="false">IF(COUNT('Math Scores'!$F43:$AM43)=0, "", (SUMIF('Math Scores'!$F$4:$AM$4, I$4, 'Math Scores'!$F43:$AM43)/(SUMIF('Math Scores'!$F$4:$AM$4, I$4, 'Math Scores'!$F$2:$AM$2))))</f>
        <is>
          <t/>
        </is>
      </c>
      <c r="J40" s="702" t="inlineStr">
        <f aca="false">IF(COUNT('Math Scores'!$F43:$AM43)=0, "", (SUMIF('Math Scores'!$F$4:$AM$4, J$4, 'Math Scores'!$F43:$AM43)/(SUMIF('Math Scores'!$F$4:$AM$4, J$4, 'Math Scores'!$F$2:$AM$2))))</f>
        <is>
          <t/>
        </is>
      </c>
      <c r="K40" s="702" t="inlineStr">
        <f aca="false">IF(COUNT('Math Scores'!$AN43:$BW43)=0, "", (SUMIF('Math Scores'!$AN$4:$BW$4, K$4, 'Math Scores'!$AN43:$BW43)/(SUMIF('Math Scores'!$AN$4:$BW$4, K$4, 'Math Scores'!$AN$2:$BW$2))))</f>
        <is>
          <t/>
        </is>
      </c>
      <c r="L40" s="702" t="inlineStr">
        <f aca="false">IF(COUNT('Math Scores'!$AN43:$BW43)=0, "", (SUMIF('Math Scores'!$AN$4:$BW$4, L$4, 'Math Scores'!$AN43:$BW43)/(SUMIF('Math Scores'!$AN$4:$BW$4, L$4, 'Math Scores'!$AN$2:$BW$2))))</f>
        <is>
          <t/>
        </is>
      </c>
      <c r="M40" s="702" t="inlineStr">
        <f aca="false">IF(COUNT('Math Scores'!$AN43:$BW43)=0, "", (SUMIF('Math Scores'!$AN$4:$BW$4, M$4, 'Math Scores'!$AN43:$BW43)/(SUMIF('Math Scores'!$AN$4:$BW$4, M$4, 'Math Scores'!$AN$2:$BW$2))))</f>
        <is>
          <t/>
        </is>
      </c>
      <c r="N40" s="702" t="inlineStr">
        <f aca="false">IF(COUNT('Math Scores'!$AN43:$BW43)=0, "", (SUMIF('Math Scores'!$AN$4:$BW$4, N$4, 'Math Scores'!$AN43:$BW43)/(SUMIF('Math Scores'!$AN$4:$BW$4, N$4, 'Math Scores'!$AN$2:$BW$2))))</f>
        <is>
          <t/>
        </is>
      </c>
      <c r="O40" s="702" t="inlineStr">
        <f aca="false">IF(COUNT('Math Scores'!$AN43:$BW43)=0, "", (SUMIF('Math Scores'!$AN$4:$BW$4, O$4, 'Math Scores'!$AN43:$BW43)/(SUMIF('Math Scores'!$AN$4:$BW$4, O$4, 'Math Scores'!$AN$2:$BW$2))))</f>
        <is>
          <t/>
        </is>
      </c>
      <c r="P40" s="702" t="n">
        <f aca="false">IF(COUNT('Math Scores'!$BX43:$DN43)=0, "", (SUMIF('Math Scores'!$F$4:$MZ$4, P$4, 'Math Scores'!$F43:$MZ43)/(SUMIF('Math Scores'!$F$4:$MZ$4, P$4, 'Math Scores'!$F$2:$MZ$2))))</f>
        <v>0.464285714285714</v>
      </c>
      <c r="Q40" s="702" t="n">
        <f aca="false">IF(COUNT('Math Scores'!$BX43:$DN43)=0, "", (SUMIF('Math Scores'!$F$4:$MZ$4, Q$4, 'Math Scores'!$F43:$MZ43)/(SUMIF('Math Scores'!$F$4:$MZ$4, Q$4, 'Math Scores'!$F$2:$MZ$2))))</f>
        <v>0.1</v>
      </c>
      <c r="R40" s="702" t="n">
        <f aca="false">IF(COUNT('Math Scores'!$BX43:$DN43)=0, "", (SUMIF('Math Scores'!$F$4:$MZ$4, R$4, 'Math Scores'!$F43:$MZ43)/(SUMIF('Math Scores'!$F$4:$MZ$4, R$4, 'Math Scores'!$F$2:$MZ$2))))</f>
        <v>0.346153846153846</v>
      </c>
      <c r="S40" s="702" t="n">
        <f aca="false">IF(COUNT('Math Scores'!$BX43:$DN43)=0, "", (SUMIF('Math Scores'!$F$4:$MZ$4, S$4, 'Math Scores'!$F43:$MZ43)/(SUMIF('Math Scores'!$F$4:$MZ$4, S$4, 'Math Scores'!$F$2:$MZ$2))))</f>
        <v>0</v>
      </c>
      <c r="T40" s="702" t="n">
        <f aca="false">IF(COUNT('Math Scores'!$BX43:$DN43)=0, "", (SUMIF('Math Scores'!$F$4:$MZ$4, T$4, 'Math Scores'!$F43:$MZ43)/(SUMIF('Math Scores'!$F$4:$MZ$4, T$4, 'Math Scores'!$F$2:$MZ$2))))</f>
        <v>0.25</v>
      </c>
      <c r="U40" s="702" t="inlineStr">
        <f aca="false">IF(COUNT('Math Scores'!$DO43:$FJ43)=0, "", (SUMIF('Math Scores'!$F$4:$MZ$4, U$4, 'Math Scores'!$F43:$MZ43)/(SUMIF('Math Scores'!$F$4:$MZ$4, U$4, 'Math Scores'!$F$2:$MZ$2))))</f>
        <is>
          <t/>
        </is>
      </c>
      <c r="V40" s="702" t="inlineStr">
        <f aca="false">IF(COUNT('Math Scores'!$DO43:$FJ43)=0, "", (SUMIF('Math Scores'!$F$4:$MZ$4, V$4, 'Math Scores'!$F43:$MZ43)/(SUMIF('Math Scores'!$F$4:$MZ$4, V$4, 'Math Scores'!$F$2:$MZ$2))))</f>
        <is>
          <t/>
        </is>
      </c>
      <c r="W40" s="702" t="inlineStr">
        <f aca="false">IF(COUNT('Math Scores'!$DO43:$FJ43)=0, "", (SUMIF('Math Scores'!$F$4:$MZ$4, W$4, 'Math Scores'!$F43:$MZ43)/(SUMIF('Math Scores'!$F$4:$MZ$4, W$4, 'Math Scores'!$F$2:$MZ$2))))</f>
        <is>
          <t/>
        </is>
      </c>
      <c r="X40" s="702" t="inlineStr">
        <f aca="false">IF(COUNT('Math Scores'!$DO43:$FJ43)=0, "", (SUMIF('Math Scores'!$F$4:$MZ$4, X$4, 'Math Scores'!$F43:$MZ43)/(SUMIF('Math Scores'!$F$4:$MZ$4, X$4, 'Math Scores'!$F$2:$MZ$2))))</f>
        <is>
          <t/>
        </is>
      </c>
      <c r="Y40" s="702" t="inlineStr">
        <f aca="false">IF(COUNT('Math Scores'!$DO43:$FJ43)=0, "", (SUMIF('Math Scores'!$F$4:$MZ$4, Y$4, 'Math Scores'!$F43:$MZ43)/(SUMIF('Math Scores'!$F$4:$MZ$4, Y$4, 'Math Scores'!$F$2:$MZ$2))))</f>
        <is>
          <t/>
        </is>
      </c>
      <c r="Z40" s="702" t="inlineStr">
        <f aca="false">IF(COUNT('Math Scores'!$FK43:$HI43)=0, "", (SUMIF('Math Scores'!$F$4:$MZ$4, Z$4, 'Math Scores'!$F43:$MZ43)/(SUMIF('Math Scores'!$F$4:$MZ$4, Z$4, 'Math Scores'!$F$2:$MZ$2))))</f>
        <is>
          <t/>
        </is>
      </c>
      <c r="AA40" s="702" t="inlineStr">
        <f aca="false">IF(COUNT('Math Scores'!$FK43:$HI43)=0, "", (SUMIF('Math Scores'!$F$4:$MZ$4, AA$4, 'Math Scores'!$F43:$MZ43)/(SUMIF('Math Scores'!$F$4:$MZ$4, AA$4, 'Math Scores'!$F$2:$MZ$2))))</f>
        <is>
          <t/>
        </is>
      </c>
      <c r="AB40" s="702" t="inlineStr">
        <f aca="false">IF(COUNT('Math Scores'!$FK43:$HI43)=0, "", (SUMIF('Math Scores'!$F$4:$MZ$4, AB$4, 'Math Scores'!$F43:$MZ43)/(SUMIF('Math Scores'!$F$4:$MZ$4, AB$4, 'Math Scores'!$F$2:$MZ$2))))</f>
        <is>
          <t/>
        </is>
      </c>
      <c r="AC40" s="702" t="inlineStr">
        <f aca="false">IF(COUNT('Math Scores'!$FK43:$HI43)=0, "", (SUMIF('Math Scores'!$F$4:$MZ$4, AC$4, 'Math Scores'!$F43:$MZ43)/(SUMIF('Math Scores'!$F$4:$MZ$4, AC$4, 'Math Scores'!$F$2:$MZ$2))))</f>
        <is>
          <t/>
        </is>
      </c>
      <c r="AD40" s="702" t="inlineStr">
        <f aca="false">IF(COUNT('Math Scores'!$HJ43:$IG43)=0, "", (SUMIF('Math Scores'!$HJ$4:$IU$4, AD$4, 'Math Scores'!$HJ43:$IU43)/(SUMIF('Math Scores'!$HJ$4:$IU$4, AD$4, 'Math Scores'!$HJ$2:$IU$2))))</f>
        <is>
          <t/>
        </is>
      </c>
      <c r="AE40" s="702" t="inlineStr">
        <f aca="false">IF(COUNT('Math Scores'!$HJ43:$IG43)=0, "", (SUMIF('Math Scores'!$HJ$4:$IU$4, AE$4, 'Math Scores'!$HJ43:$IU43)/(SUMIF('Math Scores'!$HJ$4:$IU$4, AE$4, 'Math Scores'!$HJ$2:$IU$2))))</f>
        <is>
          <t/>
        </is>
      </c>
      <c r="AF40" s="702" t="inlineStr">
        <f aca="false">IF(COUNT('Math Scores'!$HJ43:$IG43)=0, "", (SUMIF('Math Scores'!$HJ$4:$IU$4, AF$4, 'Math Scores'!$HJ43:$IU43)/(SUMIF('Math Scores'!$HJ$4:$IU$4, AF$4, 'Math Scores'!$HJ$2:$IU$2))))</f>
        <is>
          <t/>
        </is>
      </c>
      <c r="AG40" s="702" t="inlineStr">
        <f aca="false">IF(COUNT('Math Scores'!$HJ43:$IG43)=0, "", (SUMIF('Math Scores'!$HJ$4:$IU$4, AG$4, 'Math Scores'!$HJ43:$IU43)/(SUMIF('Math Scores'!$HJ$4:$IU$4, AG$4, 'Math Scores'!$HJ$2:$IU$2))))</f>
        <is>
          <t/>
        </is>
      </c>
      <c r="AH40" s="702" t="inlineStr">
        <f aca="false">IF(COUNT('Math Scores'!$IV43:$JL43)=0, "", (SUMIF('Math Scores'!$IH$4:$IU$4, AH$4, 'Math Scores'!$IH43:$IU43)/(SUMIF('Math Scores'!$IH$4:$IU$4, AH$4, 'Math Scores'!$IH$2:$IU$2))))</f>
        <is>
          <t/>
        </is>
      </c>
      <c r="AI40" s="702" t="inlineStr">
        <f aca="false">IF(COUNT('Math Scores'!$IV43:$JL43)=0, "", (SUMIF('Math Scores'!$IH$4:$IU$4, AI$4, 'Math Scores'!$IH43:$IU43)/(SUMIF('Math Scores'!$IH$4:$IU$4, AI$4, 'Math Scores'!$IH$2:$IU$2))))</f>
        <is>
          <t/>
        </is>
      </c>
      <c r="AJ40" s="702" t="inlineStr">
        <f aca="false">IF(COUNT('Math Scores'!$IV43:$JL43)=0, "", (SUMIF('Math Scores'!$IH$4:$IU$4, AJ$4, 'Math Scores'!$IH43:$IU43)/(SUMIF('Math Scores'!$IH$4:$IU$4, AJ$4, 'Math Scores'!$IH$2:$IU$2))))</f>
        <is>
          <t/>
        </is>
      </c>
      <c r="AK40" s="702" t="inlineStr">
        <f aca="false">IF(COUNT('Math Scores'!$JM43:$KG43)=0, "", (SUMIF('Math Scores'!$JM$4:$LA$4, X$4, 'Math Scores'!$JM43:$LA43)/(SUMIF('Math Scores'!$JM$4:$LA$4, X$4, 'Math Scores'!$JM$2:$LA$2))))</f>
        <is>
          <t/>
        </is>
      </c>
      <c r="AL40" s="702" t="inlineStr">
        <f aca="false">IF(COUNT('Math Scores'!$JM43:$KG43)=0, "", (SUMIF('Math Scores'!$JM$4:$LA$4, Y$4, 'Math Scores'!$JM43:$LA43)/(SUMIF('Math Scores'!$JM$4:$LA$4, Y$4, 'Math Scores'!$JM$2:$LA$2))))</f>
        <is>
          <t/>
        </is>
      </c>
      <c r="AM40" s="702" t="inlineStr">
        <f aca="false">IF(COUNT('Math Scores'!$JM43:$KG43)=0, "", (SUMIF('Math Scores'!$JM$4:$LA$4, Z$4, 'Math Scores'!$JM43:$LA43)/(SUMIF('Math Scores'!$JM$4:$LA$4, Z$4, 'Math Scores'!$JM$2:$LA$2))))</f>
        <is>
          <t/>
        </is>
      </c>
      <c r="AN40" s="702" t="inlineStr">
        <f aca="false">IF(COUNT('Math Scores'!$JM43:$KG43)=0, "", (SUMIF('Math Scores'!$JM$4:$LA$4, AA$4, 'Math Scores'!$JM43:$LA43)/(SUMIF('Math Scores'!$JM$4:$LA$4, AA$4, 'Math Scores'!$JM$2:$LA$2))))</f>
        <is>
          <t/>
        </is>
      </c>
      <c r="AO40" s="702" t="inlineStr">
        <f aca="false">IF(COUNT('Math Scores'!$JM43:$KG43)=0, "", (SUMIF('Math Scores'!$JM$4:$LA$4, AB$4, 'Math Scores'!$JM43:$LA43)/(SUMIF('Math Scores'!$JM$4:$LA$4, AB$4, 'Math Scores'!$JM$2:$LA$2))))</f>
        <is>
          <t/>
        </is>
      </c>
      <c r="AP40" s="702" t="inlineStr">
        <f aca="false">IF(COUNT('Math Scores'!$LB43:$LR43)=0, "", (SUMIF('Math Scores'!$KH$4:$LA$4, AP$4, 'Math Scores'!$KH43:$LA43)/(SUMIF('Math Scores'!$KH$4:$LA$4, AP$4, 'Math Scores'!$KH$2:$LA$2))))</f>
        <is>
          <t/>
        </is>
      </c>
      <c r="AQ40" s="702" t="inlineStr">
        <f aca="false">IF(COUNT('Math Scores'!$LB43:$LR43)=0, "", (SUMIF('Math Scores'!$KH$4:$LA$4, AQ$4, 'Math Scores'!$KH43:$LA43)/(SUMIF('Math Scores'!$KH$4:$LA$4, AQ$4, 'Math Scores'!$KH$2:$LA$2))))</f>
        <is>
          <t/>
        </is>
      </c>
    </row>
    <row r="41" customFormat="false" ht="12.75" hidden="false" customHeight="false" outlineLevel="0" collapsed="false">
      <c r="A41" s="315" t="n">
        <v>36</v>
      </c>
      <c r="B41" s="315" t="str">
        <f aca="false">'English Scores- Leveled papers'!B42</f>
        <v>Shivasai</v>
      </c>
      <c r="C41" s="360" t="inlineStr">
        <f aca="false">'Math Output by Standard'!E43</f>
        <is>
          <t/>
        </is>
      </c>
      <c r="D41" s="701" t="n">
        <f aca="false">'Math Scores'!D44</f>
        <v>0.06</v>
      </c>
      <c r="E41" s="702" t="inlineStr">
        <f aca="false">IF(COUNT('Math Scores'!$F44:$AM44)=0, "", (SUMIF('Math Scores'!$F$4:$AM$4, E$4, 'Math Scores'!$F44:$AM44)/(SUMIF('Math Scores'!$F$4:$AM$4, E$4, 'Math Scores'!$F$2:$AM$2))))</f>
        <is>
          <t/>
        </is>
      </c>
      <c r="F41" s="702" t="inlineStr">
        <f aca="false">IF(COUNT('Math Scores'!$F44:$AM44)=0, "", (SUMIF('Math Scores'!$F$4:$AM$4, F$4, 'Math Scores'!$F44:$AM44)/(SUMIF('Math Scores'!$F$4:$AM$4, F$4, 'Math Scores'!$F$2:$AM$2))))</f>
        <is>
          <t/>
        </is>
      </c>
      <c r="G41" s="702" t="inlineStr">
        <f aca="false">IF(COUNT('Math Scores'!$F44:$AM44)=0, "", (SUMIF('Math Scores'!$F$4:$AM$4, G$4, 'Math Scores'!$F44:$AM44)/(SUMIF('Math Scores'!$F$4:$AM$4, G$4, 'Math Scores'!$F$2:$AM$2))))</f>
        <is>
          <t/>
        </is>
      </c>
      <c r="H41" s="702" t="inlineStr">
        <f aca="false">IF(COUNT('Math Scores'!$F44:$AM44)=0, "", (SUMIF('Math Scores'!$F$4:$AM$4, H$4, 'Math Scores'!$F44:$AM44)/(SUMIF('Math Scores'!$F$4:$AM$4, H$4, 'Math Scores'!$F$2:$AM$2))))</f>
        <is>
          <t/>
        </is>
      </c>
      <c r="I41" s="702" t="inlineStr">
        <f aca="false">IF(COUNT('Math Scores'!$F44:$AM44)=0, "", (SUMIF('Math Scores'!$F$4:$AM$4, I$4, 'Math Scores'!$F44:$AM44)/(SUMIF('Math Scores'!$F$4:$AM$4, I$4, 'Math Scores'!$F$2:$AM$2))))</f>
        <is>
          <t/>
        </is>
      </c>
      <c r="J41" s="702" t="inlineStr">
        <f aca="false">IF(COUNT('Math Scores'!$F44:$AM44)=0, "", (SUMIF('Math Scores'!$F$4:$AM$4, J$4, 'Math Scores'!$F44:$AM44)/(SUMIF('Math Scores'!$F$4:$AM$4, J$4, 'Math Scores'!$F$2:$AM$2))))</f>
        <is>
          <t/>
        </is>
      </c>
      <c r="K41" s="702" t="inlineStr">
        <f aca="false">IF(COUNT('Math Scores'!$AN44:$BW44)=0, "", (SUMIF('Math Scores'!$AN$4:$BW$4, K$4, 'Math Scores'!$AN44:$BW44)/(SUMIF('Math Scores'!$AN$4:$BW$4, K$4, 'Math Scores'!$AN$2:$BW$2))))</f>
        <is>
          <t/>
        </is>
      </c>
      <c r="L41" s="702" t="inlineStr">
        <f aca="false">IF(COUNT('Math Scores'!$AN44:$BW44)=0, "", (SUMIF('Math Scores'!$AN$4:$BW$4, L$4, 'Math Scores'!$AN44:$BW44)/(SUMIF('Math Scores'!$AN$4:$BW$4, L$4, 'Math Scores'!$AN$2:$BW$2))))</f>
        <is>
          <t/>
        </is>
      </c>
      <c r="M41" s="702" t="inlineStr">
        <f aca="false">IF(COUNT('Math Scores'!$AN44:$BW44)=0, "", (SUMIF('Math Scores'!$AN$4:$BW$4, M$4, 'Math Scores'!$AN44:$BW44)/(SUMIF('Math Scores'!$AN$4:$BW$4, M$4, 'Math Scores'!$AN$2:$BW$2))))</f>
        <is>
          <t/>
        </is>
      </c>
      <c r="N41" s="702" t="inlineStr">
        <f aca="false">IF(COUNT('Math Scores'!$AN44:$BW44)=0, "", (SUMIF('Math Scores'!$AN$4:$BW$4, N$4, 'Math Scores'!$AN44:$BW44)/(SUMIF('Math Scores'!$AN$4:$BW$4, N$4, 'Math Scores'!$AN$2:$BW$2))))</f>
        <is>
          <t/>
        </is>
      </c>
      <c r="O41" s="702" t="inlineStr">
        <f aca="false">IF(COUNT('Math Scores'!$AN44:$BW44)=0, "", (SUMIF('Math Scores'!$AN$4:$BW$4, O$4, 'Math Scores'!$AN44:$BW44)/(SUMIF('Math Scores'!$AN$4:$BW$4, O$4, 'Math Scores'!$AN$2:$BW$2))))</f>
        <is>
          <t/>
        </is>
      </c>
      <c r="P41" s="702" t="n">
        <f aca="false">IF(COUNT('Math Scores'!$BX44:$DN44)=0, "", (SUMIF('Math Scores'!$F$4:$MZ$4, P$4, 'Math Scores'!$F44:$MZ44)/(SUMIF('Math Scores'!$F$4:$MZ$4, P$4, 'Math Scores'!$F$2:$MZ$2))))</f>
        <v>0</v>
      </c>
      <c r="Q41" s="702" t="n">
        <f aca="false">IF(COUNT('Math Scores'!$BX44:$DN44)=0, "", (SUMIF('Math Scores'!$F$4:$MZ$4, Q$4, 'Math Scores'!$F44:$MZ44)/(SUMIF('Math Scores'!$F$4:$MZ$4, Q$4, 'Math Scores'!$F$2:$MZ$2))))</f>
        <v>0</v>
      </c>
      <c r="R41" s="702" t="n">
        <f aca="false">IF(COUNT('Math Scores'!$BX44:$DN44)=0, "", (SUMIF('Math Scores'!$F$4:$MZ$4, R$4, 'Math Scores'!$F44:$MZ44)/(SUMIF('Math Scores'!$F$4:$MZ$4, R$4, 'Math Scores'!$F$2:$MZ$2))))</f>
        <v>0.0384615384615385</v>
      </c>
      <c r="S41" s="702" t="n">
        <f aca="false">IF(COUNT('Math Scores'!$BX44:$DN44)=0, "", (SUMIF('Math Scores'!$F$4:$MZ$4, S$4, 'Math Scores'!$F44:$MZ44)/(SUMIF('Math Scores'!$F$4:$MZ$4, S$4, 'Math Scores'!$F$2:$MZ$2))))</f>
        <v>0</v>
      </c>
      <c r="T41" s="702" t="n">
        <f aca="false">IF(COUNT('Math Scores'!$BX44:$DN44)=0, "", (SUMIF('Math Scores'!$F$4:$MZ$4, T$4, 'Math Scores'!$F44:$MZ44)/(SUMIF('Math Scores'!$F$4:$MZ$4, T$4, 'Math Scores'!$F$2:$MZ$2))))</f>
        <v>0.208333333333333</v>
      </c>
      <c r="U41" s="702" t="inlineStr">
        <f aca="false">IF(COUNT('Math Scores'!$DO44:$FJ44)=0, "", (SUMIF('Math Scores'!$F$4:$MZ$4, U$4, 'Math Scores'!$F44:$MZ44)/(SUMIF('Math Scores'!$F$4:$MZ$4, U$4, 'Math Scores'!$F$2:$MZ$2))))</f>
        <is>
          <t/>
        </is>
      </c>
      <c r="V41" s="702" t="inlineStr">
        <f aca="false">IF(COUNT('Math Scores'!$DO44:$FJ44)=0, "", (SUMIF('Math Scores'!$F$4:$MZ$4, V$4, 'Math Scores'!$F44:$MZ44)/(SUMIF('Math Scores'!$F$4:$MZ$4, V$4, 'Math Scores'!$F$2:$MZ$2))))</f>
        <is>
          <t/>
        </is>
      </c>
      <c r="W41" s="702" t="inlineStr">
        <f aca="false">IF(COUNT('Math Scores'!$DO44:$FJ44)=0, "", (SUMIF('Math Scores'!$F$4:$MZ$4, W$4, 'Math Scores'!$F44:$MZ44)/(SUMIF('Math Scores'!$F$4:$MZ$4, W$4, 'Math Scores'!$F$2:$MZ$2))))</f>
        <is>
          <t/>
        </is>
      </c>
      <c r="X41" s="702" t="inlineStr">
        <f aca="false">IF(COUNT('Math Scores'!$DO44:$FJ44)=0, "", (SUMIF('Math Scores'!$F$4:$MZ$4, X$4, 'Math Scores'!$F44:$MZ44)/(SUMIF('Math Scores'!$F$4:$MZ$4, X$4, 'Math Scores'!$F$2:$MZ$2))))</f>
        <is>
          <t/>
        </is>
      </c>
      <c r="Y41" s="702" t="inlineStr">
        <f aca="false">IF(COUNT('Math Scores'!$DO44:$FJ44)=0, "", (SUMIF('Math Scores'!$F$4:$MZ$4, Y$4, 'Math Scores'!$F44:$MZ44)/(SUMIF('Math Scores'!$F$4:$MZ$4, Y$4, 'Math Scores'!$F$2:$MZ$2))))</f>
        <is>
          <t/>
        </is>
      </c>
      <c r="Z41" s="702" t="inlineStr">
        <f aca="false">IF(COUNT('Math Scores'!$FK44:$HI44)=0, "", (SUMIF('Math Scores'!$F$4:$MZ$4, Z$4, 'Math Scores'!$F44:$MZ44)/(SUMIF('Math Scores'!$F$4:$MZ$4, Z$4, 'Math Scores'!$F$2:$MZ$2))))</f>
        <is>
          <t/>
        </is>
      </c>
      <c r="AA41" s="702" t="inlineStr">
        <f aca="false">IF(COUNT('Math Scores'!$FK44:$HI44)=0, "", (SUMIF('Math Scores'!$F$4:$MZ$4, AA$4, 'Math Scores'!$F44:$MZ44)/(SUMIF('Math Scores'!$F$4:$MZ$4, AA$4, 'Math Scores'!$F$2:$MZ$2))))</f>
        <is>
          <t/>
        </is>
      </c>
      <c r="AB41" s="702" t="inlineStr">
        <f aca="false">IF(COUNT('Math Scores'!$FK44:$HI44)=0, "", (SUMIF('Math Scores'!$F$4:$MZ$4, AB$4, 'Math Scores'!$F44:$MZ44)/(SUMIF('Math Scores'!$F$4:$MZ$4, AB$4, 'Math Scores'!$F$2:$MZ$2))))</f>
        <is>
          <t/>
        </is>
      </c>
      <c r="AC41" s="702" t="inlineStr">
        <f aca="false">IF(COUNT('Math Scores'!$FK44:$HI44)=0, "", (SUMIF('Math Scores'!$F$4:$MZ$4, AC$4, 'Math Scores'!$F44:$MZ44)/(SUMIF('Math Scores'!$F$4:$MZ$4, AC$4, 'Math Scores'!$F$2:$MZ$2))))</f>
        <is>
          <t/>
        </is>
      </c>
      <c r="AD41" s="702" t="inlineStr">
        <f aca="false">IF(COUNT('Math Scores'!$HJ44:$IG44)=0, "", (SUMIF('Math Scores'!$HJ$4:$IU$4, AD$4, 'Math Scores'!$HJ44:$IU44)/(SUMIF('Math Scores'!$HJ$4:$IU$4, AD$4, 'Math Scores'!$HJ$2:$IU$2))))</f>
        <is>
          <t/>
        </is>
      </c>
      <c r="AE41" s="702" t="inlineStr">
        <f aca="false">IF(COUNT('Math Scores'!$HJ44:$IG44)=0, "", (SUMIF('Math Scores'!$HJ$4:$IU$4, AE$4, 'Math Scores'!$HJ44:$IU44)/(SUMIF('Math Scores'!$HJ$4:$IU$4, AE$4, 'Math Scores'!$HJ$2:$IU$2))))</f>
        <is>
          <t/>
        </is>
      </c>
      <c r="AF41" s="702" t="inlineStr">
        <f aca="false">IF(COUNT('Math Scores'!$HJ44:$IG44)=0, "", (SUMIF('Math Scores'!$HJ$4:$IU$4, AF$4, 'Math Scores'!$HJ44:$IU44)/(SUMIF('Math Scores'!$HJ$4:$IU$4, AF$4, 'Math Scores'!$HJ$2:$IU$2))))</f>
        <is>
          <t/>
        </is>
      </c>
      <c r="AG41" s="702" t="inlineStr">
        <f aca="false">IF(COUNT('Math Scores'!$HJ44:$IG44)=0, "", (SUMIF('Math Scores'!$HJ$4:$IU$4, AG$4, 'Math Scores'!$HJ44:$IU44)/(SUMIF('Math Scores'!$HJ$4:$IU$4, AG$4, 'Math Scores'!$HJ$2:$IU$2))))</f>
        <is>
          <t/>
        </is>
      </c>
      <c r="AH41" s="702" t="inlineStr">
        <f aca="false">IF(COUNT('Math Scores'!$IV44:$JL44)=0, "", (SUMIF('Math Scores'!$IH$4:$IU$4, AH$4, 'Math Scores'!$IH44:$IU44)/(SUMIF('Math Scores'!$IH$4:$IU$4, AH$4, 'Math Scores'!$IH$2:$IU$2))))</f>
        <is>
          <t/>
        </is>
      </c>
      <c r="AI41" s="702" t="inlineStr">
        <f aca="false">IF(COUNT('Math Scores'!$IV44:$JL44)=0, "", (SUMIF('Math Scores'!$IH$4:$IU$4, AI$4, 'Math Scores'!$IH44:$IU44)/(SUMIF('Math Scores'!$IH$4:$IU$4, AI$4, 'Math Scores'!$IH$2:$IU$2))))</f>
        <is>
          <t/>
        </is>
      </c>
      <c r="AJ41" s="702" t="inlineStr">
        <f aca="false">IF(COUNT('Math Scores'!$IV44:$JL44)=0, "", (SUMIF('Math Scores'!$IH$4:$IU$4, AJ$4, 'Math Scores'!$IH44:$IU44)/(SUMIF('Math Scores'!$IH$4:$IU$4, AJ$4, 'Math Scores'!$IH$2:$IU$2))))</f>
        <is>
          <t/>
        </is>
      </c>
      <c r="AK41" s="702" t="inlineStr">
        <f aca="false">IF(COUNT('Math Scores'!$JM44:$KG44)=0, "", (SUMIF('Math Scores'!$JM$4:$LA$4, X$4, 'Math Scores'!$JM44:$LA44)/(SUMIF('Math Scores'!$JM$4:$LA$4, X$4, 'Math Scores'!$JM$2:$LA$2))))</f>
        <is>
          <t/>
        </is>
      </c>
      <c r="AL41" s="702" t="inlineStr">
        <f aca="false">IF(COUNT('Math Scores'!$JM44:$KG44)=0, "", (SUMIF('Math Scores'!$JM$4:$LA$4, Y$4, 'Math Scores'!$JM44:$LA44)/(SUMIF('Math Scores'!$JM$4:$LA$4, Y$4, 'Math Scores'!$JM$2:$LA$2))))</f>
        <is>
          <t/>
        </is>
      </c>
      <c r="AM41" s="702" t="inlineStr">
        <f aca="false">IF(COUNT('Math Scores'!$JM44:$KG44)=0, "", (SUMIF('Math Scores'!$JM$4:$LA$4, Z$4, 'Math Scores'!$JM44:$LA44)/(SUMIF('Math Scores'!$JM$4:$LA$4, Z$4, 'Math Scores'!$JM$2:$LA$2))))</f>
        <is>
          <t/>
        </is>
      </c>
      <c r="AN41" s="702" t="inlineStr">
        <f aca="false">IF(COUNT('Math Scores'!$JM44:$KG44)=0, "", (SUMIF('Math Scores'!$JM$4:$LA$4, AA$4, 'Math Scores'!$JM44:$LA44)/(SUMIF('Math Scores'!$JM$4:$LA$4, AA$4, 'Math Scores'!$JM$2:$LA$2))))</f>
        <is>
          <t/>
        </is>
      </c>
      <c r="AO41" s="702" t="inlineStr">
        <f aca="false">IF(COUNT('Math Scores'!$JM44:$KG44)=0, "", (SUMIF('Math Scores'!$JM$4:$LA$4, AB$4, 'Math Scores'!$JM44:$LA44)/(SUMIF('Math Scores'!$JM$4:$LA$4, AB$4, 'Math Scores'!$JM$2:$LA$2))))</f>
        <is>
          <t/>
        </is>
      </c>
      <c r="AP41" s="702" t="inlineStr">
        <f aca="false">IF(COUNT('Math Scores'!$LB44:$LR44)=0, "", (SUMIF('Math Scores'!$KH$4:$LA$4, AP$4, 'Math Scores'!$KH44:$LA44)/(SUMIF('Math Scores'!$KH$4:$LA$4, AP$4, 'Math Scores'!$KH$2:$LA$2))))</f>
        <is>
          <t/>
        </is>
      </c>
      <c r="AQ41" s="702" t="inlineStr">
        <f aca="false">IF(COUNT('Math Scores'!$LB44:$LR44)=0, "", (SUMIF('Math Scores'!$KH$4:$LA$4, AQ$4, 'Math Scores'!$KH44:$LA44)/(SUMIF('Math Scores'!$KH$4:$LA$4, AQ$4, 'Math Scores'!$KH$2:$LA$2))))</f>
        <is>
          <t/>
        </is>
      </c>
    </row>
    <row r="42" customFormat="false" ht="12.75" hidden="false" customHeight="false" outlineLevel="0" collapsed="false">
      <c r="A42" s="315" t="n">
        <v>37</v>
      </c>
      <c r="B42" s="315" t="str">
        <f aca="false">'English Scores- Leveled papers'!B43</f>
        <v>Srishant</v>
      </c>
      <c r="C42" s="360" t="inlineStr">
        <f aca="false">'Math Output by Standard'!E44</f>
        <is>
          <t/>
        </is>
      </c>
      <c r="D42" s="701" t="n">
        <f aca="false">'Math Scores'!D45</f>
        <v>0.14</v>
      </c>
      <c r="E42" s="702" t="inlineStr">
        <f aca="false">IF(COUNT('Math Scores'!$F45:$AM45)=0, "", (SUMIF('Math Scores'!$F$4:$AM$4, E$4, 'Math Scores'!$F45:$AM45)/(SUMIF('Math Scores'!$F$4:$AM$4, E$4, 'Math Scores'!$F$2:$AM$2))))</f>
        <is>
          <t/>
        </is>
      </c>
      <c r="F42" s="702" t="inlineStr">
        <f aca="false">IF(COUNT('Math Scores'!$F45:$AM45)=0, "", (SUMIF('Math Scores'!$F$4:$AM$4, F$4, 'Math Scores'!$F45:$AM45)/(SUMIF('Math Scores'!$F$4:$AM$4, F$4, 'Math Scores'!$F$2:$AM$2))))</f>
        <is>
          <t/>
        </is>
      </c>
      <c r="G42" s="702" t="inlineStr">
        <f aca="false">IF(COUNT('Math Scores'!$F45:$AM45)=0, "", (SUMIF('Math Scores'!$F$4:$AM$4, G$4, 'Math Scores'!$F45:$AM45)/(SUMIF('Math Scores'!$F$4:$AM$4, G$4, 'Math Scores'!$F$2:$AM$2))))</f>
        <is>
          <t/>
        </is>
      </c>
      <c r="H42" s="702" t="inlineStr">
        <f aca="false">IF(COUNT('Math Scores'!$F45:$AM45)=0, "", (SUMIF('Math Scores'!$F$4:$AM$4, H$4, 'Math Scores'!$F45:$AM45)/(SUMIF('Math Scores'!$F$4:$AM$4, H$4, 'Math Scores'!$F$2:$AM$2))))</f>
        <is>
          <t/>
        </is>
      </c>
      <c r="I42" s="702" t="inlineStr">
        <f aca="false">IF(COUNT('Math Scores'!$F45:$AM45)=0, "", (SUMIF('Math Scores'!$F$4:$AM$4, I$4, 'Math Scores'!$F45:$AM45)/(SUMIF('Math Scores'!$F$4:$AM$4, I$4, 'Math Scores'!$F$2:$AM$2))))</f>
        <is>
          <t/>
        </is>
      </c>
      <c r="J42" s="702" t="inlineStr">
        <f aca="false">IF(COUNT('Math Scores'!$F45:$AM45)=0, "", (SUMIF('Math Scores'!$F$4:$AM$4, J$4, 'Math Scores'!$F45:$AM45)/(SUMIF('Math Scores'!$F$4:$AM$4, J$4, 'Math Scores'!$F$2:$AM$2))))</f>
        <is>
          <t/>
        </is>
      </c>
      <c r="K42" s="702" t="inlineStr">
        <f aca="false">IF(COUNT('Math Scores'!$AN45:$BW45)=0, "", (SUMIF('Math Scores'!$AN$4:$BW$4, K$4, 'Math Scores'!$AN45:$BW45)/(SUMIF('Math Scores'!$AN$4:$BW$4, K$4, 'Math Scores'!$AN$2:$BW$2))))</f>
        <is>
          <t/>
        </is>
      </c>
      <c r="L42" s="702" t="inlineStr">
        <f aca="false">IF(COUNT('Math Scores'!$AN45:$BW45)=0, "", (SUMIF('Math Scores'!$AN$4:$BW$4, L$4, 'Math Scores'!$AN45:$BW45)/(SUMIF('Math Scores'!$AN$4:$BW$4, L$4, 'Math Scores'!$AN$2:$BW$2))))</f>
        <is>
          <t/>
        </is>
      </c>
      <c r="M42" s="702" t="inlineStr">
        <f aca="false">IF(COUNT('Math Scores'!$AN45:$BW45)=0, "", (SUMIF('Math Scores'!$AN$4:$BW$4, M$4, 'Math Scores'!$AN45:$BW45)/(SUMIF('Math Scores'!$AN$4:$BW$4, M$4, 'Math Scores'!$AN$2:$BW$2))))</f>
        <is>
          <t/>
        </is>
      </c>
      <c r="N42" s="702" t="inlineStr">
        <f aca="false">IF(COUNT('Math Scores'!$AN45:$BW45)=0, "", (SUMIF('Math Scores'!$AN$4:$BW$4, N$4, 'Math Scores'!$AN45:$BW45)/(SUMIF('Math Scores'!$AN$4:$BW$4, N$4, 'Math Scores'!$AN$2:$BW$2))))</f>
        <is>
          <t/>
        </is>
      </c>
      <c r="O42" s="702" t="inlineStr">
        <f aca="false">IF(COUNT('Math Scores'!$AN45:$BW45)=0, "", (SUMIF('Math Scores'!$AN$4:$BW$4, O$4, 'Math Scores'!$AN45:$BW45)/(SUMIF('Math Scores'!$AN$4:$BW$4, O$4, 'Math Scores'!$AN$2:$BW$2))))</f>
        <is>
          <t/>
        </is>
      </c>
      <c r="P42" s="702" t="n">
        <f aca="false">IF(COUNT('Math Scores'!$BX45:$DN45)=0, "", (SUMIF('Math Scores'!$F$4:$MZ$4, P$4, 'Math Scores'!$F45:$MZ45)/(SUMIF('Math Scores'!$F$4:$MZ$4, P$4, 'Math Scores'!$F$2:$MZ$2))))</f>
        <v>0.142857142857143</v>
      </c>
      <c r="Q42" s="702" t="n">
        <f aca="false">IF(COUNT('Math Scores'!$BX45:$DN45)=0, "", (SUMIF('Math Scores'!$F$4:$MZ$4, Q$4, 'Math Scores'!$F45:$MZ45)/(SUMIF('Math Scores'!$F$4:$MZ$4, Q$4, 'Math Scores'!$F$2:$MZ$2))))</f>
        <v>0.2</v>
      </c>
      <c r="R42" s="702" t="n">
        <f aca="false">IF(COUNT('Math Scores'!$BX45:$DN45)=0, "", (SUMIF('Math Scores'!$F$4:$MZ$4, R$4, 'Math Scores'!$F45:$MZ45)/(SUMIF('Math Scores'!$F$4:$MZ$4, R$4, 'Math Scores'!$F$2:$MZ$2))))</f>
        <v>0.0769230769230769</v>
      </c>
      <c r="S42" s="702" t="n">
        <f aca="false">IF(COUNT('Math Scores'!$BX45:$DN45)=0, "", (SUMIF('Math Scores'!$F$4:$MZ$4, S$4, 'Math Scores'!$F45:$MZ45)/(SUMIF('Math Scores'!$F$4:$MZ$4, S$4, 'Math Scores'!$F$2:$MZ$2))))</f>
        <v>0</v>
      </c>
      <c r="T42" s="702" t="n">
        <f aca="false">IF(COUNT('Math Scores'!$BX45:$DN45)=0, "", (SUMIF('Math Scores'!$F$4:$MZ$4, T$4, 'Math Scores'!$F45:$MZ45)/(SUMIF('Math Scores'!$F$4:$MZ$4, T$4, 'Math Scores'!$F$2:$MZ$2))))</f>
        <v>0.166666666666667</v>
      </c>
      <c r="U42" s="702" t="inlineStr">
        <f aca="false">IF(COUNT('Math Scores'!$DO45:$FJ45)=0, "", (SUMIF('Math Scores'!$F$4:$MZ$4, U$4, 'Math Scores'!$F45:$MZ45)/(SUMIF('Math Scores'!$F$4:$MZ$4, U$4, 'Math Scores'!$F$2:$MZ$2))))</f>
        <is>
          <t/>
        </is>
      </c>
      <c r="V42" s="702" t="inlineStr">
        <f aca="false">IF(COUNT('Math Scores'!$DO45:$FJ45)=0, "", (SUMIF('Math Scores'!$F$4:$MZ$4, V$4, 'Math Scores'!$F45:$MZ45)/(SUMIF('Math Scores'!$F$4:$MZ$4, V$4, 'Math Scores'!$F$2:$MZ$2))))</f>
        <is>
          <t/>
        </is>
      </c>
      <c r="W42" s="702" t="inlineStr">
        <f aca="false">IF(COUNT('Math Scores'!$DO45:$FJ45)=0, "", (SUMIF('Math Scores'!$F$4:$MZ$4, W$4, 'Math Scores'!$F45:$MZ45)/(SUMIF('Math Scores'!$F$4:$MZ$4, W$4, 'Math Scores'!$F$2:$MZ$2))))</f>
        <is>
          <t/>
        </is>
      </c>
      <c r="X42" s="702" t="inlineStr">
        <f aca="false">IF(COUNT('Math Scores'!$DO45:$FJ45)=0, "", (SUMIF('Math Scores'!$F$4:$MZ$4, X$4, 'Math Scores'!$F45:$MZ45)/(SUMIF('Math Scores'!$F$4:$MZ$4, X$4, 'Math Scores'!$F$2:$MZ$2))))</f>
        <is>
          <t/>
        </is>
      </c>
      <c r="Y42" s="702" t="inlineStr">
        <f aca="false">IF(COUNT('Math Scores'!$DO45:$FJ45)=0, "", (SUMIF('Math Scores'!$F$4:$MZ$4, Y$4, 'Math Scores'!$F45:$MZ45)/(SUMIF('Math Scores'!$F$4:$MZ$4, Y$4, 'Math Scores'!$F$2:$MZ$2))))</f>
        <is>
          <t/>
        </is>
      </c>
      <c r="Z42" s="702" t="inlineStr">
        <f aca="false">IF(COUNT('Math Scores'!$FK45:$HI45)=0, "", (SUMIF('Math Scores'!$F$4:$MZ$4, Z$4, 'Math Scores'!$F45:$MZ45)/(SUMIF('Math Scores'!$F$4:$MZ$4, Z$4, 'Math Scores'!$F$2:$MZ$2))))</f>
        <is>
          <t/>
        </is>
      </c>
      <c r="AA42" s="702" t="inlineStr">
        <f aca="false">IF(COUNT('Math Scores'!$FK45:$HI45)=0, "", (SUMIF('Math Scores'!$F$4:$MZ$4, AA$4, 'Math Scores'!$F45:$MZ45)/(SUMIF('Math Scores'!$F$4:$MZ$4, AA$4, 'Math Scores'!$F$2:$MZ$2))))</f>
        <is>
          <t/>
        </is>
      </c>
      <c r="AB42" s="702" t="inlineStr">
        <f aca="false">IF(COUNT('Math Scores'!$FK45:$HI45)=0, "", (SUMIF('Math Scores'!$F$4:$MZ$4, AB$4, 'Math Scores'!$F45:$MZ45)/(SUMIF('Math Scores'!$F$4:$MZ$4, AB$4, 'Math Scores'!$F$2:$MZ$2))))</f>
        <is>
          <t/>
        </is>
      </c>
      <c r="AC42" s="702" t="inlineStr">
        <f aca="false">IF(COUNT('Math Scores'!$FK45:$HI45)=0, "", (SUMIF('Math Scores'!$F$4:$MZ$4, AC$4, 'Math Scores'!$F45:$MZ45)/(SUMIF('Math Scores'!$F$4:$MZ$4, AC$4, 'Math Scores'!$F$2:$MZ$2))))</f>
        <is>
          <t/>
        </is>
      </c>
      <c r="AD42" s="702" t="inlineStr">
        <f aca="false">IF(COUNT('Math Scores'!$HJ45:$IG45)=0, "", (SUMIF('Math Scores'!$HJ$4:$IU$4, AD$4, 'Math Scores'!$HJ45:$IU45)/(SUMIF('Math Scores'!$HJ$4:$IU$4, AD$4, 'Math Scores'!$HJ$2:$IU$2))))</f>
        <is>
          <t/>
        </is>
      </c>
      <c r="AE42" s="702" t="inlineStr">
        <f aca="false">IF(COUNT('Math Scores'!$HJ45:$IG45)=0, "", (SUMIF('Math Scores'!$HJ$4:$IU$4, AE$4, 'Math Scores'!$HJ45:$IU45)/(SUMIF('Math Scores'!$HJ$4:$IU$4, AE$4, 'Math Scores'!$HJ$2:$IU$2))))</f>
        <is>
          <t/>
        </is>
      </c>
      <c r="AF42" s="702" t="inlineStr">
        <f aca="false">IF(COUNT('Math Scores'!$HJ45:$IG45)=0, "", (SUMIF('Math Scores'!$HJ$4:$IU$4, AF$4, 'Math Scores'!$HJ45:$IU45)/(SUMIF('Math Scores'!$HJ$4:$IU$4, AF$4, 'Math Scores'!$HJ$2:$IU$2))))</f>
        <is>
          <t/>
        </is>
      </c>
      <c r="AG42" s="702" t="inlineStr">
        <f aca="false">IF(COUNT('Math Scores'!$HJ45:$IG45)=0, "", (SUMIF('Math Scores'!$HJ$4:$IU$4, AG$4, 'Math Scores'!$HJ45:$IU45)/(SUMIF('Math Scores'!$HJ$4:$IU$4, AG$4, 'Math Scores'!$HJ$2:$IU$2))))</f>
        <is>
          <t/>
        </is>
      </c>
      <c r="AH42" s="702" t="inlineStr">
        <f aca="false">IF(COUNT('Math Scores'!$IV45:$JL45)=0, "", (SUMIF('Math Scores'!$IH$4:$IU$4, AH$4, 'Math Scores'!$IH45:$IU45)/(SUMIF('Math Scores'!$IH$4:$IU$4, AH$4, 'Math Scores'!$IH$2:$IU$2))))</f>
        <is>
          <t/>
        </is>
      </c>
      <c r="AI42" s="702" t="inlineStr">
        <f aca="false">IF(COUNT('Math Scores'!$IV45:$JL45)=0, "", (SUMIF('Math Scores'!$IH$4:$IU$4, AI$4, 'Math Scores'!$IH45:$IU45)/(SUMIF('Math Scores'!$IH$4:$IU$4, AI$4, 'Math Scores'!$IH$2:$IU$2))))</f>
        <is>
          <t/>
        </is>
      </c>
      <c r="AJ42" s="702" t="inlineStr">
        <f aca="false">IF(COUNT('Math Scores'!$IV45:$JL45)=0, "", (SUMIF('Math Scores'!$IH$4:$IU$4, AJ$4, 'Math Scores'!$IH45:$IU45)/(SUMIF('Math Scores'!$IH$4:$IU$4, AJ$4, 'Math Scores'!$IH$2:$IU$2))))</f>
        <is>
          <t/>
        </is>
      </c>
      <c r="AK42" s="702" t="inlineStr">
        <f aca="false">IF(COUNT('Math Scores'!$JM45:$KG45)=0, "", (SUMIF('Math Scores'!$JM$4:$LA$4, X$4, 'Math Scores'!$JM45:$LA45)/(SUMIF('Math Scores'!$JM$4:$LA$4, X$4, 'Math Scores'!$JM$2:$LA$2))))</f>
        <is>
          <t/>
        </is>
      </c>
      <c r="AL42" s="702" t="inlineStr">
        <f aca="false">IF(COUNT('Math Scores'!$JM45:$KG45)=0, "", (SUMIF('Math Scores'!$JM$4:$LA$4, Y$4, 'Math Scores'!$JM45:$LA45)/(SUMIF('Math Scores'!$JM$4:$LA$4, Y$4, 'Math Scores'!$JM$2:$LA$2))))</f>
        <is>
          <t/>
        </is>
      </c>
      <c r="AM42" s="702" t="inlineStr">
        <f aca="false">IF(COUNT('Math Scores'!$JM45:$KG45)=0, "", (SUMIF('Math Scores'!$JM$4:$LA$4, Z$4, 'Math Scores'!$JM45:$LA45)/(SUMIF('Math Scores'!$JM$4:$LA$4, Z$4, 'Math Scores'!$JM$2:$LA$2))))</f>
        <is>
          <t/>
        </is>
      </c>
      <c r="AN42" s="702" t="inlineStr">
        <f aca="false">IF(COUNT('Math Scores'!$JM45:$KG45)=0, "", (SUMIF('Math Scores'!$JM$4:$LA$4, AA$4, 'Math Scores'!$JM45:$LA45)/(SUMIF('Math Scores'!$JM$4:$LA$4, AA$4, 'Math Scores'!$JM$2:$LA$2))))</f>
        <is>
          <t/>
        </is>
      </c>
      <c r="AO42" s="702" t="inlineStr">
        <f aca="false">IF(COUNT('Math Scores'!$JM45:$KG45)=0, "", (SUMIF('Math Scores'!$JM$4:$LA$4, AB$4, 'Math Scores'!$JM45:$LA45)/(SUMIF('Math Scores'!$JM$4:$LA$4, AB$4, 'Math Scores'!$JM$2:$LA$2))))</f>
        <is>
          <t/>
        </is>
      </c>
      <c r="AP42" s="702" t="inlineStr">
        <f aca="false">IF(COUNT('Math Scores'!$LB45:$LR45)=0, "", (SUMIF('Math Scores'!$KH$4:$LA$4, AP$4, 'Math Scores'!$KH45:$LA45)/(SUMIF('Math Scores'!$KH$4:$LA$4, AP$4, 'Math Scores'!$KH$2:$LA$2))))</f>
        <is>
          <t/>
        </is>
      </c>
      <c r="AQ42" s="702" t="inlineStr">
        <f aca="false">IF(COUNT('Math Scores'!$LB45:$LR45)=0, "", (SUMIF('Math Scores'!$KH$4:$LA$4, AQ$4, 'Math Scores'!$KH45:$LA45)/(SUMIF('Math Scores'!$KH$4:$LA$4, AQ$4, 'Math Scores'!$KH$2:$LA$2))))</f>
        <is>
          <t/>
        </is>
      </c>
    </row>
    <row r="43" customFormat="false" ht="12.75" hidden="false" customHeight="false" outlineLevel="0" collapsed="false">
      <c r="A43" s="315" t="n">
        <v>38</v>
      </c>
      <c r="B43" s="315" t="str">
        <f aca="false">'English Scores- Leveled papers'!B44</f>
        <v>Tarun</v>
      </c>
      <c r="C43" s="360" t="inlineStr">
        <f aca="false">'Math Output by Standard'!E45</f>
        <is>
          <t/>
        </is>
      </c>
      <c r="D43" s="701" t="n">
        <f aca="false">'Math Scores'!D46</f>
        <v>0.37</v>
      </c>
      <c r="E43" s="702" t="inlineStr">
        <f aca="false">IF(COUNT('Math Scores'!$F46:$AM46)=0, "", (SUMIF('Math Scores'!$F$4:$AM$4, E$4, 'Math Scores'!$F46:$AM46)/(SUMIF('Math Scores'!$F$4:$AM$4, E$4, 'Math Scores'!$F$2:$AM$2))))</f>
        <is>
          <t/>
        </is>
      </c>
      <c r="F43" s="702" t="inlineStr">
        <f aca="false">IF(COUNT('Math Scores'!$F46:$AM46)=0, "", (SUMIF('Math Scores'!$F$4:$AM$4, F$4, 'Math Scores'!$F46:$AM46)/(SUMIF('Math Scores'!$F$4:$AM$4, F$4, 'Math Scores'!$F$2:$AM$2))))</f>
        <is>
          <t/>
        </is>
      </c>
      <c r="G43" s="702" t="inlineStr">
        <f aca="false">IF(COUNT('Math Scores'!$F46:$AM46)=0, "", (SUMIF('Math Scores'!$F$4:$AM$4, G$4, 'Math Scores'!$F46:$AM46)/(SUMIF('Math Scores'!$F$4:$AM$4, G$4, 'Math Scores'!$F$2:$AM$2))))</f>
        <is>
          <t/>
        </is>
      </c>
      <c r="H43" s="702" t="inlineStr">
        <f aca="false">IF(COUNT('Math Scores'!$F46:$AM46)=0, "", (SUMIF('Math Scores'!$F$4:$AM$4, H$4, 'Math Scores'!$F46:$AM46)/(SUMIF('Math Scores'!$F$4:$AM$4, H$4, 'Math Scores'!$F$2:$AM$2))))</f>
        <is>
          <t/>
        </is>
      </c>
      <c r="I43" s="702" t="inlineStr">
        <f aca="false">IF(COUNT('Math Scores'!$F46:$AM46)=0, "", (SUMIF('Math Scores'!$F$4:$AM$4, I$4, 'Math Scores'!$F46:$AM46)/(SUMIF('Math Scores'!$F$4:$AM$4, I$4, 'Math Scores'!$F$2:$AM$2))))</f>
        <is>
          <t/>
        </is>
      </c>
      <c r="J43" s="702" t="inlineStr">
        <f aca="false">IF(COUNT('Math Scores'!$F46:$AM46)=0, "", (SUMIF('Math Scores'!$F$4:$AM$4, J$4, 'Math Scores'!$F46:$AM46)/(SUMIF('Math Scores'!$F$4:$AM$4, J$4, 'Math Scores'!$F$2:$AM$2))))</f>
        <is>
          <t/>
        </is>
      </c>
      <c r="K43" s="702" t="inlineStr">
        <f aca="false">IF(COUNT('Math Scores'!$AN46:$BW46)=0, "", (SUMIF('Math Scores'!$AN$4:$BW$4, K$4, 'Math Scores'!$AN46:$BW46)/(SUMIF('Math Scores'!$AN$4:$BW$4, K$4, 'Math Scores'!$AN$2:$BW$2))))</f>
        <is>
          <t/>
        </is>
      </c>
      <c r="L43" s="702" t="inlineStr">
        <f aca="false">IF(COUNT('Math Scores'!$AN46:$BW46)=0, "", (SUMIF('Math Scores'!$AN$4:$BW$4, L$4, 'Math Scores'!$AN46:$BW46)/(SUMIF('Math Scores'!$AN$4:$BW$4, L$4, 'Math Scores'!$AN$2:$BW$2))))</f>
        <is>
          <t/>
        </is>
      </c>
      <c r="M43" s="702" t="inlineStr">
        <f aca="false">IF(COUNT('Math Scores'!$AN46:$BW46)=0, "", (SUMIF('Math Scores'!$AN$4:$BW$4, M$4, 'Math Scores'!$AN46:$BW46)/(SUMIF('Math Scores'!$AN$4:$BW$4, M$4, 'Math Scores'!$AN$2:$BW$2))))</f>
        <is>
          <t/>
        </is>
      </c>
      <c r="N43" s="702" t="inlineStr">
        <f aca="false">IF(COUNT('Math Scores'!$AN46:$BW46)=0, "", (SUMIF('Math Scores'!$AN$4:$BW$4, N$4, 'Math Scores'!$AN46:$BW46)/(SUMIF('Math Scores'!$AN$4:$BW$4, N$4, 'Math Scores'!$AN$2:$BW$2))))</f>
        <is>
          <t/>
        </is>
      </c>
      <c r="O43" s="702" t="inlineStr">
        <f aca="false">IF(COUNT('Math Scores'!$AN46:$BW46)=0, "", (SUMIF('Math Scores'!$AN$4:$BW$4, O$4, 'Math Scores'!$AN46:$BW46)/(SUMIF('Math Scores'!$AN$4:$BW$4, O$4, 'Math Scores'!$AN$2:$BW$2))))</f>
        <is>
          <t/>
        </is>
      </c>
      <c r="P43" s="702" t="n">
        <f aca="false">IF(COUNT('Math Scores'!$BX46:$DN46)=0, "", (SUMIF('Math Scores'!$F$4:$MZ$4, P$4, 'Math Scores'!$F46:$MZ46)/(SUMIF('Math Scores'!$F$4:$MZ$4, P$4, 'Math Scores'!$F$2:$MZ$2))))</f>
        <v>0.107142857142857</v>
      </c>
      <c r="Q43" s="702" t="n">
        <f aca="false">IF(COUNT('Math Scores'!$BX46:$DN46)=0, "", (SUMIF('Math Scores'!$F$4:$MZ$4, Q$4, 'Math Scores'!$F46:$MZ46)/(SUMIF('Math Scores'!$F$4:$MZ$4, Q$4, 'Math Scores'!$F$2:$MZ$2))))</f>
        <v>0.4</v>
      </c>
      <c r="R43" s="702" t="n">
        <f aca="false">IF(COUNT('Math Scores'!$BX46:$DN46)=0, "", (SUMIF('Math Scores'!$F$4:$MZ$4, R$4, 'Math Scores'!$F46:$MZ46)/(SUMIF('Math Scores'!$F$4:$MZ$4, R$4, 'Math Scores'!$F$2:$MZ$2))))</f>
        <v>0.576923076923077</v>
      </c>
      <c r="S43" s="702" t="n">
        <f aca="false">IF(COUNT('Math Scores'!$BX46:$DN46)=0, "", (SUMIF('Math Scores'!$F$4:$MZ$4, S$4, 'Math Scores'!$F46:$MZ46)/(SUMIF('Math Scores'!$F$4:$MZ$4, S$4, 'Math Scores'!$F$2:$MZ$2))))</f>
        <v>0</v>
      </c>
      <c r="T43" s="702" t="n">
        <f aca="false">IF(COUNT('Math Scores'!$BX46:$DN46)=0, "", (SUMIF('Math Scores'!$F$4:$MZ$4, T$4, 'Math Scores'!$F46:$MZ46)/(SUMIF('Math Scores'!$F$4:$MZ$4, T$4, 'Math Scores'!$F$2:$MZ$2))))</f>
        <v>0.458333333333333</v>
      </c>
      <c r="U43" s="702" t="inlineStr">
        <f aca="false">IF(COUNT('Math Scores'!$DO46:$FJ46)=0, "", (SUMIF('Math Scores'!$F$4:$MZ$4, U$4, 'Math Scores'!$F46:$MZ46)/(SUMIF('Math Scores'!$F$4:$MZ$4, U$4, 'Math Scores'!$F$2:$MZ$2))))</f>
        <is>
          <t/>
        </is>
      </c>
      <c r="V43" s="702" t="inlineStr">
        <f aca="false">IF(COUNT('Math Scores'!$DO46:$FJ46)=0, "", (SUMIF('Math Scores'!$F$4:$MZ$4, V$4, 'Math Scores'!$F46:$MZ46)/(SUMIF('Math Scores'!$F$4:$MZ$4, V$4, 'Math Scores'!$F$2:$MZ$2))))</f>
        <is>
          <t/>
        </is>
      </c>
      <c r="W43" s="702" t="inlineStr">
        <f aca="false">IF(COUNT('Math Scores'!$DO46:$FJ46)=0, "", (SUMIF('Math Scores'!$F$4:$MZ$4, W$4, 'Math Scores'!$F46:$MZ46)/(SUMIF('Math Scores'!$F$4:$MZ$4, W$4, 'Math Scores'!$F$2:$MZ$2))))</f>
        <is>
          <t/>
        </is>
      </c>
      <c r="X43" s="702" t="inlineStr">
        <f aca="false">IF(COUNT('Math Scores'!$DO46:$FJ46)=0, "", (SUMIF('Math Scores'!$F$4:$MZ$4, X$4, 'Math Scores'!$F46:$MZ46)/(SUMIF('Math Scores'!$F$4:$MZ$4, X$4, 'Math Scores'!$F$2:$MZ$2))))</f>
        <is>
          <t/>
        </is>
      </c>
      <c r="Y43" s="702" t="inlineStr">
        <f aca="false">IF(COUNT('Math Scores'!$DO46:$FJ46)=0, "", (SUMIF('Math Scores'!$F$4:$MZ$4, Y$4, 'Math Scores'!$F46:$MZ46)/(SUMIF('Math Scores'!$F$4:$MZ$4, Y$4, 'Math Scores'!$F$2:$MZ$2))))</f>
        <is>
          <t/>
        </is>
      </c>
      <c r="Z43" s="702" t="inlineStr">
        <f aca="false">IF(COUNT('Math Scores'!$FK46:$HI46)=0, "", (SUMIF('Math Scores'!$F$4:$MZ$4, Z$4, 'Math Scores'!$F46:$MZ46)/(SUMIF('Math Scores'!$F$4:$MZ$4, Z$4, 'Math Scores'!$F$2:$MZ$2))))</f>
        <is>
          <t/>
        </is>
      </c>
      <c r="AA43" s="702" t="inlineStr">
        <f aca="false">IF(COUNT('Math Scores'!$FK46:$HI46)=0, "", (SUMIF('Math Scores'!$F$4:$MZ$4, AA$4, 'Math Scores'!$F46:$MZ46)/(SUMIF('Math Scores'!$F$4:$MZ$4, AA$4, 'Math Scores'!$F$2:$MZ$2))))</f>
        <is>
          <t/>
        </is>
      </c>
      <c r="AB43" s="702" t="inlineStr">
        <f aca="false">IF(COUNT('Math Scores'!$FK46:$HI46)=0, "", (SUMIF('Math Scores'!$F$4:$MZ$4, AB$4, 'Math Scores'!$F46:$MZ46)/(SUMIF('Math Scores'!$F$4:$MZ$4, AB$4, 'Math Scores'!$F$2:$MZ$2))))</f>
        <is>
          <t/>
        </is>
      </c>
      <c r="AC43" s="702" t="inlineStr">
        <f aca="false">IF(COUNT('Math Scores'!$FK46:$HI46)=0, "", (SUMIF('Math Scores'!$F$4:$MZ$4, AC$4, 'Math Scores'!$F46:$MZ46)/(SUMIF('Math Scores'!$F$4:$MZ$4, AC$4, 'Math Scores'!$F$2:$MZ$2))))</f>
        <is>
          <t/>
        </is>
      </c>
      <c r="AD43" s="702" t="inlineStr">
        <f aca="false">IF(COUNT('Math Scores'!$HJ46:$IG46)=0, "", (SUMIF('Math Scores'!$HJ$4:$IU$4, AD$4, 'Math Scores'!$HJ46:$IU46)/(SUMIF('Math Scores'!$HJ$4:$IU$4, AD$4, 'Math Scores'!$HJ$2:$IU$2))))</f>
        <is>
          <t/>
        </is>
      </c>
      <c r="AE43" s="702" t="inlineStr">
        <f aca="false">IF(COUNT('Math Scores'!$HJ46:$IG46)=0, "", (SUMIF('Math Scores'!$HJ$4:$IU$4, AE$4, 'Math Scores'!$HJ46:$IU46)/(SUMIF('Math Scores'!$HJ$4:$IU$4, AE$4, 'Math Scores'!$HJ$2:$IU$2))))</f>
        <is>
          <t/>
        </is>
      </c>
      <c r="AF43" s="702" t="inlineStr">
        <f aca="false">IF(COUNT('Math Scores'!$HJ46:$IG46)=0, "", (SUMIF('Math Scores'!$HJ$4:$IU$4, AF$4, 'Math Scores'!$HJ46:$IU46)/(SUMIF('Math Scores'!$HJ$4:$IU$4, AF$4, 'Math Scores'!$HJ$2:$IU$2))))</f>
        <is>
          <t/>
        </is>
      </c>
      <c r="AG43" s="702" t="inlineStr">
        <f aca="false">IF(COUNT('Math Scores'!$HJ46:$IG46)=0, "", (SUMIF('Math Scores'!$HJ$4:$IU$4, AG$4, 'Math Scores'!$HJ46:$IU46)/(SUMIF('Math Scores'!$HJ$4:$IU$4, AG$4, 'Math Scores'!$HJ$2:$IU$2))))</f>
        <is>
          <t/>
        </is>
      </c>
      <c r="AH43" s="702" t="inlineStr">
        <f aca="false">IF(COUNT('Math Scores'!$IV46:$JL46)=0, "", (SUMIF('Math Scores'!$IH$4:$IU$4, AH$4, 'Math Scores'!$IH46:$IU46)/(SUMIF('Math Scores'!$IH$4:$IU$4, AH$4, 'Math Scores'!$IH$2:$IU$2))))</f>
        <is>
          <t/>
        </is>
      </c>
      <c r="AI43" s="702" t="inlineStr">
        <f aca="false">IF(COUNT('Math Scores'!$IV46:$JL46)=0, "", (SUMIF('Math Scores'!$IH$4:$IU$4, AI$4, 'Math Scores'!$IH46:$IU46)/(SUMIF('Math Scores'!$IH$4:$IU$4, AI$4, 'Math Scores'!$IH$2:$IU$2))))</f>
        <is>
          <t/>
        </is>
      </c>
      <c r="AJ43" s="702" t="inlineStr">
        <f aca="false">IF(COUNT('Math Scores'!$IV46:$JL46)=0, "", (SUMIF('Math Scores'!$IH$4:$IU$4, AJ$4, 'Math Scores'!$IH46:$IU46)/(SUMIF('Math Scores'!$IH$4:$IU$4, AJ$4, 'Math Scores'!$IH$2:$IU$2))))</f>
        <is>
          <t/>
        </is>
      </c>
      <c r="AK43" s="702" t="inlineStr">
        <f aca="false">IF(COUNT('Math Scores'!$JM46:$KG46)=0, "", (SUMIF('Math Scores'!$JM$4:$LA$4, X$4, 'Math Scores'!$JM46:$LA46)/(SUMIF('Math Scores'!$JM$4:$LA$4, X$4, 'Math Scores'!$JM$2:$LA$2))))</f>
        <is>
          <t/>
        </is>
      </c>
      <c r="AL43" s="702" t="inlineStr">
        <f aca="false">IF(COUNT('Math Scores'!$JM46:$KG46)=0, "", (SUMIF('Math Scores'!$JM$4:$LA$4, Y$4, 'Math Scores'!$JM46:$LA46)/(SUMIF('Math Scores'!$JM$4:$LA$4, Y$4, 'Math Scores'!$JM$2:$LA$2))))</f>
        <is>
          <t/>
        </is>
      </c>
      <c r="AM43" s="702" t="inlineStr">
        <f aca="false">IF(COUNT('Math Scores'!$JM46:$KG46)=0, "", (SUMIF('Math Scores'!$JM$4:$LA$4, Z$4, 'Math Scores'!$JM46:$LA46)/(SUMIF('Math Scores'!$JM$4:$LA$4, Z$4, 'Math Scores'!$JM$2:$LA$2))))</f>
        <is>
          <t/>
        </is>
      </c>
      <c r="AN43" s="702" t="inlineStr">
        <f aca="false">IF(COUNT('Math Scores'!$JM46:$KG46)=0, "", (SUMIF('Math Scores'!$JM$4:$LA$4, AA$4, 'Math Scores'!$JM46:$LA46)/(SUMIF('Math Scores'!$JM$4:$LA$4, AA$4, 'Math Scores'!$JM$2:$LA$2))))</f>
        <is>
          <t/>
        </is>
      </c>
      <c r="AO43" s="702" t="inlineStr">
        <f aca="false">IF(COUNT('Math Scores'!$JM46:$KG46)=0, "", (SUMIF('Math Scores'!$JM$4:$LA$4, AB$4, 'Math Scores'!$JM46:$LA46)/(SUMIF('Math Scores'!$JM$4:$LA$4, AB$4, 'Math Scores'!$JM$2:$LA$2))))</f>
        <is>
          <t/>
        </is>
      </c>
      <c r="AP43" s="702" t="inlineStr">
        <f aca="false">IF(COUNT('Math Scores'!$LB46:$LR46)=0, "", (SUMIF('Math Scores'!$KH$4:$LA$4, AP$4, 'Math Scores'!$KH46:$LA46)/(SUMIF('Math Scores'!$KH$4:$LA$4, AP$4, 'Math Scores'!$KH$2:$LA$2))))</f>
        <is>
          <t/>
        </is>
      </c>
      <c r="AQ43" s="702" t="inlineStr">
        <f aca="false">IF(COUNT('Math Scores'!$LB46:$LR46)=0, "", (SUMIF('Math Scores'!$KH$4:$LA$4, AQ$4, 'Math Scores'!$KH46:$LA46)/(SUMIF('Math Scores'!$KH$4:$LA$4, AQ$4, 'Math Scores'!$KH$2:$LA$2))))</f>
        <is>
          <t/>
        </is>
      </c>
    </row>
    <row r="44" customFormat="false" ht="12.75" hidden="false" customHeight="false" outlineLevel="0" collapsed="false">
      <c r="A44" s="315" t="n">
        <v>39</v>
      </c>
      <c r="B44" s="315" t="str">
        <f aca="false">'English Scores- Leveled papers'!B45</f>
        <v>Banuprasad</v>
      </c>
      <c r="C44" s="360" t="inlineStr">
        <f aca="false">'Math Output by Standard'!E46</f>
        <is>
          <t/>
        </is>
      </c>
      <c r="D44" s="701" t="n">
        <f aca="false">'Math Scores'!D47</f>
        <v>0.46</v>
      </c>
      <c r="E44" s="702" t="inlineStr">
        <f aca="false">IF(COUNT('Math Scores'!$F47:$AM47)=0, "", (SUMIF('Math Scores'!$F$4:$AM$4, E$4, 'Math Scores'!$F47:$AM47)/(SUMIF('Math Scores'!$F$4:$AM$4, E$4, 'Math Scores'!$F$2:$AM$2))))</f>
        <is>
          <t/>
        </is>
      </c>
      <c r="F44" s="702" t="inlineStr">
        <f aca="false">IF(COUNT('Math Scores'!$F47:$AM47)=0, "", (SUMIF('Math Scores'!$F$4:$AM$4, F$4, 'Math Scores'!$F47:$AM47)/(SUMIF('Math Scores'!$F$4:$AM$4, F$4, 'Math Scores'!$F$2:$AM$2))))</f>
        <is>
          <t/>
        </is>
      </c>
      <c r="G44" s="702" t="inlineStr">
        <f aca="false">IF(COUNT('Math Scores'!$F47:$AM47)=0, "", (SUMIF('Math Scores'!$F$4:$AM$4, G$4, 'Math Scores'!$F47:$AM47)/(SUMIF('Math Scores'!$F$4:$AM$4, G$4, 'Math Scores'!$F$2:$AM$2))))</f>
        <is>
          <t/>
        </is>
      </c>
      <c r="H44" s="702" t="inlineStr">
        <f aca="false">IF(COUNT('Math Scores'!$F47:$AM47)=0, "", (SUMIF('Math Scores'!$F$4:$AM$4, H$4, 'Math Scores'!$F47:$AM47)/(SUMIF('Math Scores'!$F$4:$AM$4, H$4, 'Math Scores'!$F$2:$AM$2))))</f>
        <is>
          <t/>
        </is>
      </c>
      <c r="I44" s="702" t="inlineStr">
        <f aca="false">IF(COUNT('Math Scores'!$F47:$AM47)=0, "", (SUMIF('Math Scores'!$F$4:$AM$4, I$4, 'Math Scores'!$F47:$AM47)/(SUMIF('Math Scores'!$F$4:$AM$4, I$4, 'Math Scores'!$F$2:$AM$2))))</f>
        <is>
          <t/>
        </is>
      </c>
      <c r="J44" s="702" t="inlineStr">
        <f aca="false">IF(COUNT('Math Scores'!$F47:$AM47)=0, "", (SUMIF('Math Scores'!$F$4:$AM$4, J$4, 'Math Scores'!$F47:$AM47)/(SUMIF('Math Scores'!$F$4:$AM$4, J$4, 'Math Scores'!$F$2:$AM$2))))</f>
        <is>
          <t/>
        </is>
      </c>
      <c r="K44" s="702" t="inlineStr">
        <f aca="false">IF(COUNT('Math Scores'!$AN47:$BW47)=0, "", (SUMIF('Math Scores'!$AN$4:$BW$4, K$4, 'Math Scores'!$AN47:$BW47)/(SUMIF('Math Scores'!$AN$4:$BW$4, K$4, 'Math Scores'!$AN$2:$BW$2))))</f>
        <is>
          <t/>
        </is>
      </c>
      <c r="L44" s="702" t="inlineStr">
        <f aca="false">IF(COUNT('Math Scores'!$AN47:$BW47)=0, "", (SUMIF('Math Scores'!$AN$4:$BW$4, L$4, 'Math Scores'!$AN47:$BW47)/(SUMIF('Math Scores'!$AN$4:$BW$4, L$4, 'Math Scores'!$AN$2:$BW$2))))</f>
        <is>
          <t/>
        </is>
      </c>
      <c r="M44" s="702" t="inlineStr">
        <f aca="false">IF(COUNT('Math Scores'!$AN47:$BW47)=0, "", (SUMIF('Math Scores'!$AN$4:$BW$4, M$4, 'Math Scores'!$AN47:$BW47)/(SUMIF('Math Scores'!$AN$4:$BW$4, M$4, 'Math Scores'!$AN$2:$BW$2))))</f>
        <is>
          <t/>
        </is>
      </c>
      <c r="N44" s="702" t="inlineStr">
        <f aca="false">IF(COUNT('Math Scores'!$AN47:$BW47)=0, "", (SUMIF('Math Scores'!$AN$4:$BW$4, N$4, 'Math Scores'!$AN47:$BW47)/(SUMIF('Math Scores'!$AN$4:$BW$4, N$4, 'Math Scores'!$AN$2:$BW$2))))</f>
        <is>
          <t/>
        </is>
      </c>
      <c r="O44" s="702" t="inlineStr">
        <f aca="false">IF(COUNT('Math Scores'!$AN47:$BW47)=0, "", (SUMIF('Math Scores'!$AN$4:$BW$4, O$4, 'Math Scores'!$AN47:$BW47)/(SUMIF('Math Scores'!$AN$4:$BW$4, O$4, 'Math Scores'!$AN$2:$BW$2))))</f>
        <is>
          <t/>
        </is>
      </c>
      <c r="P44" s="702" t="n">
        <f aca="false">IF(COUNT('Math Scores'!$BX47:$DN47)=0, "", (SUMIF('Math Scores'!$F$4:$MZ$4, P$4, 'Math Scores'!$F47:$MZ47)/(SUMIF('Math Scores'!$F$4:$MZ$4, P$4, 'Math Scores'!$F$2:$MZ$2))))</f>
        <v>0.464285714285714</v>
      </c>
      <c r="Q44" s="702" t="n">
        <f aca="false">IF(COUNT('Math Scores'!$BX47:$DN47)=0, "", (SUMIF('Math Scores'!$F$4:$MZ$4, Q$4, 'Math Scores'!$F47:$MZ47)/(SUMIF('Math Scores'!$F$4:$MZ$4, Q$4, 'Math Scores'!$F$2:$MZ$2))))</f>
        <v>0.6</v>
      </c>
      <c r="R44" s="702" t="n">
        <f aca="false">IF(COUNT('Math Scores'!$BX47:$DN47)=0, "", (SUMIF('Math Scores'!$F$4:$MZ$4, R$4, 'Math Scores'!$F47:$MZ47)/(SUMIF('Math Scores'!$F$4:$MZ$4, R$4, 'Math Scores'!$F$2:$MZ$2))))</f>
        <v>0.423076923076923</v>
      </c>
      <c r="S44" s="702" t="n">
        <f aca="false">IF(COUNT('Math Scores'!$BX47:$DN47)=0, "", (SUMIF('Math Scores'!$F$4:$MZ$4, S$4, 'Math Scores'!$F47:$MZ47)/(SUMIF('Math Scores'!$F$4:$MZ$4, S$4, 'Math Scores'!$F$2:$MZ$2))))</f>
        <v>0</v>
      </c>
      <c r="T44" s="702" t="n">
        <f aca="false">IF(COUNT('Math Scores'!$BX47:$DN47)=0, "", (SUMIF('Math Scores'!$F$4:$MZ$4, T$4, 'Math Scores'!$F47:$MZ47)/(SUMIF('Math Scores'!$F$4:$MZ$4, T$4, 'Math Scores'!$F$2:$MZ$2))))</f>
        <v>0.416666666666667</v>
      </c>
      <c r="U44" s="702" t="inlineStr">
        <f aca="false">IF(COUNT('Math Scores'!$DO47:$FJ47)=0, "", (SUMIF('Math Scores'!$F$4:$MZ$4, U$4, 'Math Scores'!$F47:$MZ47)/(SUMIF('Math Scores'!$F$4:$MZ$4, U$4, 'Math Scores'!$F$2:$MZ$2))))</f>
        <is>
          <t/>
        </is>
      </c>
      <c r="V44" s="702" t="inlineStr">
        <f aca="false">IF(COUNT('Math Scores'!$DO47:$FJ47)=0, "", (SUMIF('Math Scores'!$F$4:$MZ$4, V$4, 'Math Scores'!$F47:$MZ47)/(SUMIF('Math Scores'!$F$4:$MZ$4, V$4, 'Math Scores'!$F$2:$MZ$2))))</f>
        <is>
          <t/>
        </is>
      </c>
      <c r="W44" s="702" t="inlineStr">
        <f aca="false">IF(COUNT('Math Scores'!$DO47:$FJ47)=0, "", (SUMIF('Math Scores'!$F$4:$MZ$4, W$4, 'Math Scores'!$F47:$MZ47)/(SUMIF('Math Scores'!$F$4:$MZ$4, W$4, 'Math Scores'!$F$2:$MZ$2))))</f>
        <is>
          <t/>
        </is>
      </c>
      <c r="X44" s="702" t="inlineStr">
        <f aca="false">IF(COUNT('Math Scores'!$DO47:$FJ47)=0, "", (SUMIF('Math Scores'!$F$4:$MZ$4, X$4, 'Math Scores'!$F47:$MZ47)/(SUMIF('Math Scores'!$F$4:$MZ$4, X$4, 'Math Scores'!$F$2:$MZ$2))))</f>
        <is>
          <t/>
        </is>
      </c>
      <c r="Y44" s="702" t="inlineStr">
        <f aca="false">IF(COUNT('Math Scores'!$DO47:$FJ47)=0, "", (SUMIF('Math Scores'!$F$4:$MZ$4, Y$4, 'Math Scores'!$F47:$MZ47)/(SUMIF('Math Scores'!$F$4:$MZ$4, Y$4, 'Math Scores'!$F$2:$MZ$2))))</f>
        <is>
          <t/>
        </is>
      </c>
      <c r="Z44" s="702" t="inlineStr">
        <f aca="false">IF(COUNT('Math Scores'!$FK47:$HI47)=0, "", (SUMIF('Math Scores'!$F$4:$MZ$4, Z$4, 'Math Scores'!$F47:$MZ47)/(SUMIF('Math Scores'!$F$4:$MZ$4, Z$4, 'Math Scores'!$F$2:$MZ$2))))</f>
        <is>
          <t/>
        </is>
      </c>
      <c r="AA44" s="702" t="inlineStr">
        <f aca="false">IF(COUNT('Math Scores'!$FK47:$HI47)=0, "", (SUMIF('Math Scores'!$F$4:$MZ$4, AA$4, 'Math Scores'!$F47:$MZ47)/(SUMIF('Math Scores'!$F$4:$MZ$4, AA$4, 'Math Scores'!$F$2:$MZ$2))))</f>
        <is>
          <t/>
        </is>
      </c>
      <c r="AB44" s="702" t="inlineStr">
        <f aca="false">IF(COUNT('Math Scores'!$FK47:$HI47)=0, "", (SUMIF('Math Scores'!$F$4:$MZ$4, AB$4, 'Math Scores'!$F47:$MZ47)/(SUMIF('Math Scores'!$F$4:$MZ$4, AB$4, 'Math Scores'!$F$2:$MZ$2))))</f>
        <is>
          <t/>
        </is>
      </c>
      <c r="AC44" s="702" t="inlineStr">
        <f aca="false">IF(COUNT('Math Scores'!$FK47:$HI47)=0, "", (SUMIF('Math Scores'!$F$4:$MZ$4, AC$4, 'Math Scores'!$F47:$MZ47)/(SUMIF('Math Scores'!$F$4:$MZ$4, AC$4, 'Math Scores'!$F$2:$MZ$2))))</f>
        <is>
          <t/>
        </is>
      </c>
      <c r="AD44" s="702" t="inlineStr">
        <f aca="false">IF(COUNT('Math Scores'!$HJ47:$IG47)=0, "", (SUMIF('Math Scores'!$HJ$4:$IU$4, AD$4, 'Math Scores'!$HJ47:$IU47)/(SUMIF('Math Scores'!$HJ$4:$IU$4, AD$4, 'Math Scores'!$HJ$2:$IU$2))))</f>
        <is>
          <t/>
        </is>
      </c>
      <c r="AE44" s="702" t="inlineStr">
        <f aca="false">IF(COUNT('Math Scores'!$HJ47:$IG47)=0, "", (SUMIF('Math Scores'!$HJ$4:$IU$4, AE$4, 'Math Scores'!$HJ47:$IU47)/(SUMIF('Math Scores'!$HJ$4:$IU$4, AE$4, 'Math Scores'!$HJ$2:$IU$2))))</f>
        <is>
          <t/>
        </is>
      </c>
      <c r="AF44" s="702" t="inlineStr">
        <f aca="false">IF(COUNT('Math Scores'!$HJ47:$IG47)=0, "", (SUMIF('Math Scores'!$HJ$4:$IU$4, AF$4, 'Math Scores'!$HJ47:$IU47)/(SUMIF('Math Scores'!$HJ$4:$IU$4, AF$4, 'Math Scores'!$HJ$2:$IU$2))))</f>
        <is>
          <t/>
        </is>
      </c>
      <c r="AG44" s="702" t="inlineStr">
        <f aca="false">IF(COUNT('Math Scores'!$HJ47:$IG47)=0, "", (SUMIF('Math Scores'!$HJ$4:$IU$4, AG$4, 'Math Scores'!$HJ47:$IU47)/(SUMIF('Math Scores'!$HJ$4:$IU$4, AG$4, 'Math Scores'!$HJ$2:$IU$2))))</f>
        <is>
          <t/>
        </is>
      </c>
      <c r="AH44" s="702" t="inlineStr">
        <f aca="false">IF(COUNT('Math Scores'!$IV47:$JL47)=0, "", (SUMIF('Math Scores'!$IH$4:$IU$4, AH$4, 'Math Scores'!$IH47:$IU47)/(SUMIF('Math Scores'!$IH$4:$IU$4, AH$4, 'Math Scores'!$IH$2:$IU$2))))</f>
        <is>
          <t/>
        </is>
      </c>
      <c r="AI44" s="702" t="inlineStr">
        <f aca="false">IF(COUNT('Math Scores'!$IV47:$JL47)=0, "", (SUMIF('Math Scores'!$IH$4:$IU$4, AI$4, 'Math Scores'!$IH47:$IU47)/(SUMIF('Math Scores'!$IH$4:$IU$4, AI$4, 'Math Scores'!$IH$2:$IU$2))))</f>
        <is>
          <t/>
        </is>
      </c>
      <c r="AJ44" s="702" t="inlineStr">
        <f aca="false">IF(COUNT('Math Scores'!$IV47:$JL47)=0, "", (SUMIF('Math Scores'!$IH$4:$IU$4, AJ$4, 'Math Scores'!$IH47:$IU47)/(SUMIF('Math Scores'!$IH$4:$IU$4, AJ$4, 'Math Scores'!$IH$2:$IU$2))))</f>
        <is>
          <t/>
        </is>
      </c>
      <c r="AK44" s="702" t="inlineStr">
        <f aca="false">IF(COUNT('Math Scores'!$JM47:$KG47)=0, "", (SUMIF('Math Scores'!$JM$4:$LA$4, X$4, 'Math Scores'!$JM47:$LA47)/(SUMIF('Math Scores'!$JM$4:$LA$4, X$4, 'Math Scores'!$JM$2:$LA$2))))</f>
        <is>
          <t/>
        </is>
      </c>
      <c r="AL44" s="702" t="inlineStr">
        <f aca="false">IF(COUNT('Math Scores'!$JM47:$KG47)=0, "", (SUMIF('Math Scores'!$JM$4:$LA$4, Y$4, 'Math Scores'!$JM47:$LA47)/(SUMIF('Math Scores'!$JM$4:$LA$4, Y$4, 'Math Scores'!$JM$2:$LA$2))))</f>
        <is>
          <t/>
        </is>
      </c>
      <c r="AM44" s="702" t="inlineStr">
        <f aca="false">IF(COUNT('Math Scores'!$JM47:$KG47)=0, "", (SUMIF('Math Scores'!$JM$4:$LA$4, Z$4, 'Math Scores'!$JM47:$LA47)/(SUMIF('Math Scores'!$JM$4:$LA$4, Z$4, 'Math Scores'!$JM$2:$LA$2))))</f>
        <is>
          <t/>
        </is>
      </c>
      <c r="AN44" s="702" t="inlineStr">
        <f aca="false">IF(COUNT('Math Scores'!$JM47:$KG47)=0, "", (SUMIF('Math Scores'!$JM$4:$LA$4, AA$4, 'Math Scores'!$JM47:$LA47)/(SUMIF('Math Scores'!$JM$4:$LA$4, AA$4, 'Math Scores'!$JM$2:$LA$2))))</f>
        <is>
          <t/>
        </is>
      </c>
      <c r="AO44" s="702" t="inlineStr">
        <f aca="false">IF(COUNT('Math Scores'!$JM47:$KG47)=0, "", (SUMIF('Math Scores'!$JM$4:$LA$4, AB$4, 'Math Scores'!$JM47:$LA47)/(SUMIF('Math Scores'!$JM$4:$LA$4, AB$4, 'Math Scores'!$JM$2:$LA$2))))</f>
        <is>
          <t/>
        </is>
      </c>
      <c r="AP44" s="702" t="inlineStr">
        <f aca="false">IF(COUNT('Math Scores'!$LB47:$LR47)=0, "", (SUMIF('Math Scores'!$KH$4:$LA$4, AP$4, 'Math Scores'!$KH47:$LA47)/(SUMIF('Math Scores'!$KH$4:$LA$4, AP$4, 'Math Scores'!$KH$2:$LA$2))))</f>
        <is>
          <t/>
        </is>
      </c>
      <c r="AQ44" s="702" t="inlineStr">
        <f aca="false">IF(COUNT('Math Scores'!$LB47:$LR47)=0, "", (SUMIF('Math Scores'!$KH$4:$LA$4, AQ$4, 'Math Scores'!$KH47:$LA47)/(SUMIF('Math Scores'!$KH$4:$LA$4, AQ$4, 'Math Scores'!$KH$2:$LA$2))))</f>
        <is>
          <t/>
        </is>
      </c>
    </row>
    <row r="45" customFormat="false" ht="12.75" hidden="false" customHeight="false" outlineLevel="0" collapsed="false">
      <c r="A45" s="315" t="n">
        <v>40</v>
      </c>
      <c r="B45" s="315" t="inlineStr">
        <f aca="false">'English Scores- Leveled papers'!B46</f>
        <is>
          <t/>
        </is>
      </c>
      <c r="C45" s="360" t="inlineStr">
        <f aca="false">'Math Output by Standard'!E47</f>
        <is>
          <t/>
        </is>
      </c>
      <c r="D45" s="701" t="inlineStr">
        <f aca="false">'Math Scores'!D48</f>
        <is>
          <t/>
        </is>
      </c>
      <c r="E45" s="702" t="inlineStr">
        <f aca="false">IF(COUNT('Math Scores'!$F48:$AM48)=0, "", (SUMIF('Math Scores'!$F$4:$AM$4, E$4, 'Math Scores'!$F48:$AM48)/(SUMIF('Math Scores'!$F$4:$AM$4, E$4, 'Math Scores'!$F$2:$AM$2))))</f>
        <is>
          <t/>
        </is>
      </c>
      <c r="F45" s="702" t="inlineStr">
        <f aca="false">IF(COUNT('Math Scores'!$F48:$AM48)=0, "", (SUMIF('Math Scores'!$F$4:$AM$4, F$4, 'Math Scores'!$F48:$AM48)/(SUMIF('Math Scores'!$F$4:$AM$4, F$4, 'Math Scores'!$F$2:$AM$2))))</f>
        <is>
          <t/>
        </is>
      </c>
      <c r="G45" s="702" t="inlineStr">
        <f aca="false">IF(COUNT('Math Scores'!$F48:$AM48)=0, "", (SUMIF('Math Scores'!$F$4:$AM$4, G$4, 'Math Scores'!$F48:$AM48)/(SUMIF('Math Scores'!$F$4:$AM$4, G$4, 'Math Scores'!$F$2:$AM$2))))</f>
        <is>
          <t/>
        </is>
      </c>
      <c r="H45" s="702" t="inlineStr">
        <f aca="false">IF(COUNT('Math Scores'!$F48:$AM48)=0, "", (SUMIF('Math Scores'!$F$4:$AM$4, H$4, 'Math Scores'!$F48:$AM48)/(SUMIF('Math Scores'!$F$4:$AM$4, H$4, 'Math Scores'!$F$2:$AM$2))))</f>
        <is>
          <t/>
        </is>
      </c>
      <c r="I45" s="702" t="inlineStr">
        <f aca="false">IF(COUNT('Math Scores'!$F48:$AM48)=0, "", (SUMIF('Math Scores'!$F$4:$AM$4, I$4, 'Math Scores'!$F48:$AM48)/(SUMIF('Math Scores'!$F$4:$AM$4, I$4, 'Math Scores'!$F$2:$AM$2))))</f>
        <is>
          <t/>
        </is>
      </c>
      <c r="J45" s="702" t="inlineStr">
        <f aca="false">IF(COUNT('Math Scores'!$F48:$AM48)=0, "", (SUMIF('Math Scores'!$F$4:$AM$4, J$4, 'Math Scores'!$F48:$AM48)/(SUMIF('Math Scores'!$F$4:$AM$4, J$4, 'Math Scores'!$F$2:$AM$2))))</f>
        <is>
          <t/>
        </is>
      </c>
      <c r="K45" s="702" t="inlineStr">
        <f aca="false">IF(COUNT('Math Scores'!$AN48:$BW48)=0, "", (SUMIF('Math Scores'!$AN$4:$BW$4, K$4, 'Math Scores'!$AN48:$BW48)/(SUMIF('Math Scores'!$AN$4:$BW$4, K$4, 'Math Scores'!$AN$2:$BW$2))))</f>
        <is>
          <t/>
        </is>
      </c>
      <c r="L45" s="702" t="inlineStr">
        <f aca="false">IF(COUNT('Math Scores'!$AN48:$BW48)=0, "", (SUMIF('Math Scores'!$AN$4:$BW$4, L$4, 'Math Scores'!$AN48:$BW48)/(SUMIF('Math Scores'!$AN$4:$BW$4, L$4, 'Math Scores'!$AN$2:$BW$2))))</f>
        <is>
          <t/>
        </is>
      </c>
      <c r="M45" s="702" t="inlineStr">
        <f aca="false">IF(COUNT('Math Scores'!$AN48:$BW48)=0, "", (SUMIF('Math Scores'!$AN$4:$BW$4, M$4, 'Math Scores'!$AN48:$BW48)/(SUMIF('Math Scores'!$AN$4:$BW$4, M$4, 'Math Scores'!$AN$2:$BW$2))))</f>
        <is>
          <t/>
        </is>
      </c>
      <c r="N45" s="702" t="inlineStr">
        <f aca="false">IF(COUNT('Math Scores'!$AN48:$BW48)=0, "", (SUMIF('Math Scores'!$AN$4:$BW$4, N$4, 'Math Scores'!$AN48:$BW48)/(SUMIF('Math Scores'!$AN$4:$BW$4, N$4, 'Math Scores'!$AN$2:$BW$2))))</f>
        <is>
          <t/>
        </is>
      </c>
      <c r="O45" s="702" t="inlineStr">
        <f aca="false">IF(COUNT('Math Scores'!$AN48:$BW48)=0, "", (SUMIF('Math Scores'!$AN$4:$BW$4, O$4, 'Math Scores'!$AN48:$BW48)/(SUMIF('Math Scores'!$AN$4:$BW$4, O$4, 'Math Scores'!$AN$2:$BW$2))))</f>
        <is>
          <t/>
        </is>
      </c>
      <c r="P45" s="702" t="inlineStr">
        <f aca="false">IF(COUNT('Math Scores'!$BX48:$DN48)=0, "", (SUMIF('Math Scores'!$F$4:$MZ$4, P$4, 'Math Scores'!$F48:$MZ48)/(SUMIF('Math Scores'!$F$4:$MZ$4, P$4, 'Math Scores'!$F$2:$MZ$2))))</f>
        <is>
          <t/>
        </is>
      </c>
      <c r="Q45" s="702" t="inlineStr">
        <f aca="false">IF(COUNT('Math Scores'!$BX48:$DN48)=0, "", (SUMIF('Math Scores'!$F$4:$MZ$4, Q$4, 'Math Scores'!$F48:$MZ48)/(SUMIF('Math Scores'!$F$4:$MZ$4, Q$4, 'Math Scores'!$F$2:$MZ$2))))</f>
        <is>
          <t/>
        </is>
      </c>
      <c r="R45" s="702" t="inlineStr">
        <f aca="false">IF(COUNT('Math Scores'!$BX48:$DN48)=0, "", (SUMIF('Math Scores'!$F$4:$MZ$4, R$4, 'Math Scores'!$F48:$MZ48)/(SUMIF('Math Scores'!$F$4:$MZ$4, R$4, 'Math Scores'!$F$2:$MZ$2))))</f>
        <is>
          <t/>
        </is>
      </c>
      <c r="S45" s="702" t="inlineStr">
        <f aca="false">IF(COUNT('Math Scores'!$BX48:$DN48)=0, "", (SUMIF('Math Scores'!$F$4:$MZ$4, S$4, 'Math Scores'!$F48:$MZ48)/(SUMIF('Math Scores'!$F$4:$MZ$4, S$4, 'Math Scores'!$F$2:$MZ$2))))</f>
        <is>
          <t/>
        </is>
      </c>
      <c r="T45" s="702" t="inlineStr">
        <f aca="false">IF(COUNT('Math Scores'!$BX48:$DN48)=0, "", (SUMIF('Math Scores'!$F$4:$MZ$4, T$4, 'Math Scores'!$F48:$MZ48)/(SUMIF('Math Scores'!$F$4:$MZ$4, T$4, 'Math Scores'!$F$2:$MZ$2))))</f>
        <is>
          <t/>
        </is>
      </c>
      <c r="U45" s="702" t="inlineStr">
        <f aca="false">IF(COUNT('Math Scores'!$DO48:$FJ48)=0, "", (SUMIF('Math Scores'!$F$4:$MZ$4, U$4, 'Math Scores'!$F48:$MZ48)/(SUMIF('Math Scores'!$F$4:$MZ$4, U$4, 'Math Scores'!$F$2:$MZ$2))))</f>
        <is>
          <t/>
        </is>
      </c>
      <c r="V45" s="702" t="inlineStr">
        <f aca="false">IF(COUNT('Math Scores'!$DO48:$FJ48)=0, "", (SUMIF('Math Scores'!$F$4:$MZ$4, V$4, 'Math Scores'!$F48:$MZ48)/(SUMIF('Math Scores'!$F$4:$MZ$4, V$4, 'Math Scores'!$F$2:$MZ$2))))</f>
        <is>
          <t/>
        </is>
      </c>
      <c r="W45" s="702" t="inlineStr">
        <f aca="false">IF(COUNT('Math Scores'!$DO48:$FJ48)=0, "", (SUMIF('Math Scores'!$F$4:$MZ$4, W$4, 'Math Scores'!$F48:$MZ48)/(SUMIF('Math Scores'!$F$4:$MZ$4, W$4, 'Math Scores'!$F$2:$MZ$2))))</f>
        <is>
          <t/>
        </is>
      </c>
      <c r="X45" s="702" t="inlineStr">
        <f aca="false">IF(COUNT('Math Scores'!$DO48:$FJ48)=0, "", (SUMIF('Math Scores'!$F$4:$MZ$4, X$4, 'Math Scores'!$F48:$MZ48)/(SUMIF('Math Scores'!$F$4:$MZ$4, X$4, 'Math Scores'!$F$2:$MZ$2))))</f>
        <is>
          <t/>
        </is>
      </c>
      <c r="Y45" s="702" t="inlineStr">
        <f aca="false">IF(COUNT('Math Scores'!$DO48:$FJ48)=0, "", (SUMIF('Math Scores'!$F$4:$MZ$4, Y$4, 'Math Scores'!$F48:$MZ48)/(SUMIF('Math Scores'!$F$4:$MZ$4, Y$4, 'Math Scores'!$F$2:$MZ$2))))</f>
        <is>
          <t/>
        </is>
      </c>
      <c r="Z45" s="702" t="inlineStr">
        <f aca="false">IF(COUNT('Math Scores'!$FK48:$HI48)=0, "", (SUMIF('Math Scores'!$F$4:$MZ$4, Z$4, 'Math Scores'!$F48:$MZ48)/(SUMIF('Math Scores'!$F$4:$MZ$4, Z$4, 'Math Scores'!$F$2:$MZ$2))))</f>
        <is>
          <t/>
        </is>
      </c>
      <c r="AA45" s="702" t="inlineStr">
        <f aca="false">IF(COUNT('Math Scores'!$FK48:$HI48)=0, "", (SUMIF('Math Scores'!$F$4:$MZ$4, AA$4, 'Math Scores'!$F48:$MZ48)/(SUMIF('Math Scores'!$F$4:$MZ$4, AA$4, 'Math Scores'!$F$2:$MZ$2))))</f>
        <is>
          <t/>
        </is>
      </c>
      <c r="AB45" s="702" t="inlineStr">
        <f aca="false">IF(COUNT('Math Scores'!$FK48:$HI48)=0, "", (SUMIF('Math Scores'!$F$4:$MZ$4, AB$4, 'Math Scores'!$F48:$MZ48)/(SUMIF('Math Scores'!$F$4:$MZ$4, AB$4, 'Math Scores'!$F$2:$MZ$2))))</f>
        <is>
          <t/>
        </is>
      </c>
      <c r="AC45" s="702" t="inlineStr">
        <f aca="false">IF(COUNT('Math Scores'!$FK48:$HI48)=0, "", (SUMIF('Math Scores'!$F$4:$MZ$4, AC$4, 'Math Scores'!$F48:$MZ48)/(SUMIF('Math Scores'!$F$4:$MZ$4, AC$4, 'Math Scores'!$F$2:$MZ$2))))</f>
        <is>
          <t/>
        </is>
      </c>
      <c r="AD45" s="702" t="inlineStr">
        <f aca="false">IF(COUNT('Math Scores'!$HJ48:$IG48)=0, "", (SUMIF('Math Scores'!$HJ$4:$IU$4, AD$4, 'Math Scores'!$HJ48:$IU48)/(SUMIF('Math Scores'!$HJ$4:$IU$4, AD$4, 'Math Scores'!$HJ$2:$IU$2))))</f>
        <is>
          <t/>
        </is>
      </c>
      <c r="AE45" s="702" t="inlineStr">
        <f aca="false">IF(COUNT('Math Scores'!$HJ48:$IG48)=0, "", (SUMIF('Math Scores'!$HJ$4:$IU$4, AE$4, 'Math Scores'!$HJ48:$IU48)/(SUMIF('Math Scores'!$HJ$4:$IU$4, AE$4, 'Math Scores'!$HJ$2:$IU$2))))</f>
        <is>
          <t/>
        </is>
      </c>
      <c r="AF45" s="702" t="inlineStr">
        <f aca="false">IF(COUNT('Math Scores'!$HJ48:$IG48)=0, "", (SUMIF('Math Scores'!$HJ$4:$IU$4, AF$4, 'Math Scores'!$HJ48:$IU48)/(SUMIF('Math Scores'!$HJ$4:$IU$4, AF$4, 'Math Scores'!$HJ$2:$IU$2))))</f>
        <is>
          <t/>
        </is>
      </c>
      <c r="AG45" s="702" t="inlineStr">
        <f aca="false">IF(COUNT('Math Scores'!$HJ48:$IG48)=0, "", (SUMIF('Math Scores'!$HJ$4:$IU$4, AG$4, 'Math Scores'!$HJ48:$IU48)/(SUMIF('Math Scores'!$HJ$4:$IU$4, AG$4, 'Math Scores'!$HJ$2:$IU$2))))</f>
        <is>
          <t/>
        </is>
      </c>
      <c r="AH45" s="702" t="inlineStr">
        <f aca="false">IF(COUNT('Math Scores'!$IV48:$JL48)=0, "", (SUMIF('Math Scores'!$IH$4:$IU$4, AH$4, 'Math Scores'!$IH48:$IU48)/(SUMIF('Math Scores'!$IH$4:$IU$4, AH$4, 'Math Scores'!$IH$2:$IU$2))))</f>
        <is>
          <t/>
        </is>
      </c>
      <c r="AI45" s="702" t="inlineStr">
        <f aca="false">IF(COUNT('Math Scores'!$IV48:$JL48)=0, "", (SUMIF('Math Scores'!$IH$4:$IU$4, AI$4, 'Math Scores'!$IH48:$IU48)/(SUMIF('Math Scores'!$IH$4:$IU$4, AI$4, 'Math Scores'!$IH$2:$IU$2))))</f>
        <is>
          <t/>
        </is>
      </c>
      <c r="AJ45" s="702" t="inlineStr">
        <f aca="false">IF(COUNT('Math Scores'!$IV48:$JL48)=0, "", (SUMIF('Math Scores'!$IH$4:$IU$4, AJ$4, 'Math Scores'!$IH48:$IU48)/(SUMIF('Math Scores'!$IH$4:$IU$4, AJ$4, 'Math Scores'!$IH$2:$IU$2))))</f>
        <is>
          <t/>
        </is>
      </c>
      <c r="AK45" s="702" t="inlineStr">
        <f aca="false">IF(COUNT('Math Scores'!$JM48:$KG48)=0, "", (SUMIF('Math Scores'!$JM$4:$LA$4, X$4, 'Math Scores'!$JM48:$LA48)/(SUMIF('Math Scores'!$JM$4:$LA$4, X$4, 'Math Scores'!$JM$2:$LA$2))))</f>
        <is>
          <t/>
        </is>
      </c>
      <c r="AL45" s="702" t="inlineStr">
        <f aca="false">IF(COUNT('Math Scores'!$JM48:$KG48)=0, "", (SUMIF('Math Scores'!$JM$4:$LA$4, Y$4, 'Math Scores'!$JM48:$LA48)/(SUMIF('Math Scores'!$JM$4:$LA$4, Y$4, 'Math Scores'!$JM$2:$LA$2))))</f>
        <is>
          <t/>
        </is>
      </c>
      <c r="AM45" s="702" t="inlineStr">
        <f aca="false">IF(COUNT('Math Scores'!$JM48:$KG48)=0, "", (SUMIF('Math Scores'!$JM$4:$LA$4, Z$4, 'Math Scores'!$JM48:$LA48)/(SUMIF('Math Scores'!$JM$4:$LA$4, Z$4, 'Math Scores'!$JM$2:$LA$2))))</f>
        <is>
          <t/>
        </is>
      </c>
      <c r="AN45" s="702" t="inlineStr">
        <f aca="false">IF(COUNT('Math Scores'!$JM48:$KG48)=0, "", (SUMIF('Math Scores'!$JM$4:$LA$4, AA$4, 'Math Scores'!$JM48:$LA48)/(SUMIF('Math Scores'!$JM$4:$LA$4, AA$4, 'Math Scores'!$JM$2:$LA$2))))</f>
        <is>
          <t/>
        </is>
      </c>
      <c r="AO45" s="702" t="inlineStr">
        <f aca="false">IF(COUNT('Math Scores'!$JM48:$KG48)=0, "", (SUMIF('Math Scores'!$JM$4:$LA$4, AB$4, 'Math Scores'!$JM48:$LA48)/(SUMIF('Math Scores'!$JM$4:$LA$4, AB$4, 'Math Scores'!$JM$2:$LA$2))))</f>
        <is>
          <t/>
        </is>
      </c>
      <c r="AP45" s="702" t="inlineStr">
        <f aca="false">IF(COUNT('Math Scores'!$LB48:$LR48)=0, "", (SUMIF('Math Scores'!$KH$4:$LA$4, AP$4, 'Math Scores'!$KH48:$LA48)/(SUMIF('Math Scores'!$KH$4:$LA$4, AP$4, 'Math Scores'!$KH$2:$LA$2))))</f>
        <is>
          <t/>
        </is>
      </c>
      <c r="AQ45" s="702" t="inlineStr">
        <f aca="false">IF(COUNT('Math Scores'!$LB48:$LR48)=0, "", (SUMIF('Math Scores'!$KH$4:$LA$4, AQ$4, 'Math Scores'!$KH48:$LA48)/(SUMIF('Math Scores'!$KH$4:$LA$4, AQ$4, 'Math Scores'!$KH$2:$LA$2))))</f>
        <is>
          <t/>
        </is>
      </c>
    </row>
    <row r="46" customFormat="false" ht="12.75" hidden="false" customHeight="false" outlineLevel="0" collapsed="false">
      <c r="A46" s="315" t="n">
        <v>41</v>
      </c>
      <c r="B46" s="315" t="inlineStr">
        <f aca="false">'English Scores- Leveled papers'!B47</f>
        <is>
          <t/>
        </is>
      </c>
      <c r="C46" s="360" t="inlineStr">
        <f aca="false">'Math Output by Standard'!E48</f>
        <is>
          <t/>
        </is>
      </c>
      <c r="D46" s="701" t="inlineStr">
        <f aca="false">'Math Scores'!D49</f>
        <is>
          <t/>
        </is>
      </c>
      <c r="E46" s="702" t="inlineStr">
        <f aca="false">IF(COUNT('Math Scores'!$F49:$AM49)=0, "", (SUMIF('Math Scores'!$F$4:$AM$4, E$4, 'Math Scores'!$F49:$AM49)/(SUMIF('Math Scores'!$F$4:$AM$4, E$4, 'Math Scores'!$F$2:$AM$2))))</f>
        <is>
          <t/>
        </is>
      </c>
      <c r="F46" s="702" t="inlineStr">
        <f aca="false">IF(COUNT('Math Scores'!$F49:$AM49)=0, "", (SUMIF('Math Scores'!$F$4:$AM$4, F$4, 'Math Scores'!$F49:$AM49)/(SUMIF('Math Scores'!$F$4:$AM$4, F$4, 'Math Scores'!$F$2:$AM$2))))</f>
        <is>
          <t/>
        </is>
      </c>
      <c r="G46" s="702" t="inlineStr">
        <f aca="false">IF(COUNT('Math Scores'!$F49:$AM49)=0, "", (SUMIF('Math Scores'!$F$4:$AM$4, G$4, 'Math Scores'!$F49:$AM49)/(SUMIF('Math Scores'!$F$4:$AM$4, G$4, 'Math Scores'!$F$2:$AM$2))))</f>
        <is>
          <t/>
        </is>
      </c>
      <c r="H46" s="702" t="inlineStr">
        <f aca="false">IF(COUNT('Math Scores'!$F49:$AM49)=0, "", (SUMIF('Math Scores'!$F$4:$AM$4, H$4, 'Math Scores'!$F49:$AM49)/(SUMIF('Math Scores'!$F$4:$AM$4, H$4, 'Math Scores'!$F$2:$AM$2))))</f>
        <is>
          <t/>
        </is>
      </c>
      <c r="I46" s="702" t="inlineStr">
        <f aca="false">IF(COUNT('Math Scores'!$F49:$AM49)=0, "", (SUMIF('Math Scores'!$F$4:$AM$4, I$4, 'Math Scores'!$F49:$AM49)/(SUMIF('Math Scores'!$F$4:$AM$4, I$4, 'Math Scores'!$F$2:$AM$2))))</f>
        <is>
          <t/>
        </is>
      </c>
      <c r="J46" s="702" t="inlineStr">
        <f aca="false">IF(COUNT('Math Scores'!$F49:$AM49)=0, "", (SUMIF('Math Scores'!$F$4:$AM$4, J$4, 'Math Scores'!$F49:$AM49)/(SUMIF('Math Scores'!$F$4:$AM$4, J$4, 'Math Scores'!$F$2:$AM$2))))</f>
        <is>
          <t/>
        </is>
      </c>
      <c r="K46" s="702" t="inlineStr">
        <f aca="false">IF(COUNT('Math Scores'!$AN49:$BW49)=0, "", (SUMIF('Math Scores'!$AN$4:$BW$4, K$4, 'Math Scores'!$AN49:$BW49)/(SUMIF('Math Scores'!$AN$4:$BW$4, K$4, 'Math Scores'!$AN$2:$BW$2))))</f>
        <is>
          <t/>
        </is>
      </c>
      <c r="L46" s="702" t="inlineStr">
        <f aca="false">IF(COUNT('Math Scores'!$AN49:$BW49)=0, "", (SUMIF('Math Scores'!$AN$4:$BW$4, L$4, 'Math Scores'!$AN49:$BW49)/(SUMIF('Math Scores'!$AN$4:$BW$4, L$4, 'Math Scores'!$AN$2:$BW$2))))</f>
        <is>
          <t/>
        </is>
      </c>
      <c r="M46" s="702" t="inlineStr">
        <f aca="false">IF(COUNT('Math Scores'!$AN49:$BW49)=0, "", (SUMIF('Math Scores'!$AN$4:$BW$4, M$4, 'Math Scores'!$AN49:$BW49)/(SUMIF('Math Scores'!$AN$4:$BW$4, M$4, 'Math Scores'!$AN$2:$BW$2))))</f>
        <is>
          <t/>
        </is>
      </c>
      <c r="N46" s="702" t="inlineStr">
        <f aca="false">IF(COUNT('Math Scores'!$AN49:$BW49)=0, "", (SUMIF('Math Scores'!$AN$4:$BW$4, N$4, 'Math Scores'!$AN49:$BW49)/(SUMIF('Math Scores'!$AN$4:$BW$4, N$4, 'Math Scores'!$AN$2:$BW$2))))</f>
        <is>
          <t/>
        </is>
      </c>
      <c r="O46" s="702" t="inlineStr">
        <f aca="false">IF(COUNT('Math Scores'!$AN49:$BW49)=0, "", (SUMIF('Math Scores'!$AN$4:$BW$4, O$4, 'Math Scores'!$AN49:$BW49)/(SUMIF('Math Scores'!$AN$4:$BW$4, O$4, 'Math Scores'!$AN$2:$BW$2))))</f>
        <is>
          <t/>
        </is>
      </c>
      <c r="P46" s="702" t="inlineStr">
        <f aca="false">IF(COUNT('Math Scores'!$BX49:$DN49)=0, "", (SUMIF('Math Scores'!$F$4:$MZ$4, P$4, 'Math Scores'!$F49:$MZ49)/(SUMIF('Math Scores'!$F$4:$MZ$4, P$4, 'Math Scores'!$F$2:$MZ$2))))</f>
        <is>
          <t/>
        </is>
      </c>
      <c r="Q46" s="702" t="inlineStr">
        <f aca="false">IF(COUNT('Math Scores'!$BX49:$DN49)=0, "", (SUMIF('Math Scores'!$F$4:$MZ$4, Q$4, 'Math Scores'!$F49:$MZ49)/(SUMIF('Math Scores'!$F$4:$MZ$4, Q$4, 'Math Scores'!$F$2:$MZ$2))))</f>
        <is>
          <t/>
        </is>
      </c>
      <c r="R46" s="702" t="inlineStr">
        <f aca="false">IF(COUNT('Math Scores'!$BX49:$DN49)=0, "", (SUMIF('Math Scores'!$F$4:$MZ$4, R$4, 'Math Scores'!$F49:$MZ49)/(SUMIF('Math Scores'!$F$4:$MZ$4, R$4, 'Math Scores'!$F$2:$MZ$2))))</f>
        <is>
          <t/>
        </is>
      </c>
      <c r="S46" s="702" t="inlineStr">
        <f aca="false">IF(COUNT('Math Scores'!$BX49:$DN49)=0, "", (SUMIF('Math Scores'!$F$4:$MZ$4, S$4, 'Math Scores'!$F49:$MZ49)/(SUMIF('Math Scores'!$F$4:$MZ$4, S$4, 'Math Scores'!$F$2:$MZ$2))))</f>
        <is>
          <t/>
        </is>
      </c>
      <c r="T46" s="702" t="inlineStr">
        <f aca="false">IF(COUNT('Math Scores'!$BX49:$DN49)=0, "", (SUMIF('Math Scores'!$F$4:$MZ$4, T$4, 'Math Scores'!$F49:$MZ49)/(SUMIF('Math Scores'!$F$4:$MZ$4, T$4, 'Math Scores'!$F$2:$MZ$2))))</f>
        <is>
          <t/>
        </is>
      </c>
      <c r="U46" s="702" t="inlineStr">
        <f aca="false">IF(COUNT('Math Scores'!$DO49:$FJ49)=0, "", (SUMIF('Math Scores'!$F$4:$MZ$4, U$4, 'Math Scores'!$F49:$MZ49)/(SUMIF('Math Scores'!$F$4:$MZ$4, U$4, 'Math Scores'!$F$2:$MZ$2))))</f>
        <is>
          <t/>
        </is>
      </c>
      <c r="V46" s="702" t="inlineStr">
        <f aca="false">IF(COUNT('Math Scores'!$DO49:$FJ49)=0, "", (SUMIF('Math Scores'!$F$4:$MZ$4, V$4, 'Math Scores'!$F49:$MZ49)/(SUMIF('Math Scores'!$F$4:$MZ$4, V$4, 'Math Scores'!$F$2:$MZ$2))))</f>
        <is>
          <t/>
        </is>
      </c>
      <c r="W46" s="702" t="inlineStr">
        <f aca="false">IF(COUNT('Math Scores'!$DO49:$FJ49)=0, "", (SUMIF('Math Scores'!$F$4:$MZ$4, W$4, 'Math Scores'!$F49:$MZ49)/(SUMIF('Math Scores'!$F$4:$MZ$4, W$4, 'Math Scores'!$F$2:$MZ$2))))</f>
        <is>
          <t/>
        </is>
      </c>
      <c r="X46" s="702" t="inlineStr">
        <f aca="false">IF(COUNT('Math Scores'!$DO49:$FJ49)=0, "", (SUMIF('Math Scores'!$F$4:$MZ$4, X$4, 'Math Scores'!$F49:$MZ49)/(SUMIF('Math Scores'!$F$4:$MZ$4, X$4, 'Math Scores'!$F$2:$MZ$2))))</f>
        <is>
          <t/>
        </is>
      </c>
      <c r="Y46" s="702" t="inlineStr">
        <f aca="false">IF(COUNT('Math Scores'!$DO49:$FJ49)=0, "", (SUMIF('Math Scores'!$F$4:$MZ$4, Y$4, 'Math Scores'!$F49:$MZ49)/(SUMIF('Math Scores'!$F$4:$MZ$4, Y$4, 'Math Scores'!$F$2:$MZ$2))))</f>
        <is>
          <t/>
        </is>
      </c>
      <c r="Z46" s="702" t="inlineStr">
        <f aca="false">IF(COUNT('Math Scores'!$FK49:$HI49)=0, "", (SUMIF('Math Scores'!$F$4:$MZ$4, Z$4, 'Math Scores'!$F49:$MZ49)/(SUMIF('Math Scores'!$F$4:$MZ$4, Z$4, 'Math Scores'!$F$2:$MZ$2))))</f>
        <is>
          <t/>
        </is>
      </c>
      <c r="AA46" s="702" t="inlineStr">
        <f aca="false">IF(COUNT('Math Scores'!$FK49:$HI49)=0, "", (SUMIF('Math Scores'!$F$4:$MZ$4, AA$4, 'Math Scores'!$F49:$MZ49)/(SUMIF('Math Scores'!$F$4:$MZ$4, AA$4, 'Math Scores'!$F$2:$MZ$2))))</f>
        <is>
          <t/>
        </is>
      </c>
      <c r="AB46" s="702" t="inlineStr">
        <f aca="false">IF(COUNT('Math Scores'!$FK49:$HI49)=0, "", (SUMIF('Math Scores'!$F$4:$MZ$4, AB$4, 'Math Scores'!$F49:$MZ49)/(SUMIF('Math Scores'!$F$4:$MZ$4, AB$4, 'Math Scores'!$F$2:$MZ$2))))</f>
        <is>
          <t/>
        </is>
      </c>
      <c r="AC46" s="702" t="inlineStr">
        <f aca="false">IF(COUNT('Math Scores'!$FK49:$HI49)=0, "", (SUMIF('Math Scores'!$F$4:$MZ$4, AC$4, 'Math Scores'!$F49:$MZ49)/(SUMIF('Math Scores'!$F$4:$MZ$4, AC$4, 'Math Scores'!$F$2:$MZ$2))))</f>
        <is>
          <t/>
        </is>
      </c>
      <c r="AD46" s="702" t="inlineStr">
        <f aca="false">IF(COUNT('Math Scores'!$HJ49:$IG49)=0, "", (SUMIF('Math Scores'!$HJ$4:$IU$4, AD$4, 'Math Scores'!$HJ49:$IU49)/(SUMIF('Math Scores'!$HJ$4:$IU$4, AD$4, 'Math Scores'!$HJ$2:$IU$2))))</f>
        <is>
          <t/>
        </is>
      </c>
      <c r="AE46" s="702" t="inlineStr">
        <f aca="false">IF(COUNT('Math Scores'!$HJ49:$IG49)=0, "", (SUMIF('Math Scores'!$HJ$4:$IU$4, AE$4, 'Math Scores'!$HJ49:$IU49)/(SUMIF('Math Scores'!$HJ$4:$IU$4, AE$4, 'Math Scores'!$HJ$2:$IU$2))))</f>
        <is>
          <t/>
        </is>
      </c>
      <c r="AF46" s="702" t="inlineStr">
        <f aca="false">IF(COUNT('Math Scores'!$HJ49:$IG49)=0, "", (SUMIF('Math Scores'!$HJ$4:$IU$4, AF$4, 'Math Scores'!$HJ49:$IU49)/(SUMIF('Math Scores'!$HJ$4:$IU$4, AF$4, 'Math Scores'!$HJ$2:$IU$2))))</f>
        <is>
          <t/>
        </is>
      </c>
      <c r="AG46" s="702" t="inlineStr">
        <f aca="false">IF(COUNT('Math Scores'!$HJ49:$IG49)=0, "", (SUMIF('Math Scores'!$HJ$4:$IU$4, AG$4, 'Math Scores'!$HJ49:$IU49)/(SUMIF('Math Scores'!$HJ$4:$IU$4, AG$4, 'Math Scores'!$HJ$2:$IU$2))))</f>
        <is>
          <t/>
        </is>
      </c>
      <c r="AH46" s="702" t="inlineStr">
        <f aca="false">IF(COUNT('Math Scores'!$IV49:$JL49)=0, "", (SUMIF('Math Scores'!$IH$4:$IU$4, AH$4, 'Math Scores'!$IH49:$IU49)/(SUMIF('Math Scores'!$IH$4:$IU$4, AH$4, 'Math Scores'!$IH$2:$IU$2))))</f>
        <is>
          <t/>
        </is>
      </c>
      <c r="AI46" s="702" t="inlineStr">
        <f aca="false">IF(COUNT('Math Scores'!$IV49:$JL49)=0, "", (SUMIF('Math Scores'!$IH$4:$IU$4, AI$4, 'Math Scores'!$IH49:$IU49)/(SUMIF('Math Scores'!$IH$4:$IU$4, AI$4, 'Math Scores'!$IH$2:$IU$2))))</f>
        <is>
          <t/>
        </is>
      </c>
      <c r="AJ46" s="702" t="inlineStr">
        <f aca="false">IF(COUNT('Math Scores'!$IV49:$JL49)=0, "", (SUMIF('Math Scores'!$IH$4:$IU$4, AJ$4, 'Math Scores'!$IH49:$IU49)/(SUMIF('Math Scores'!$IH$4:$IU$4, AJ$4, 'Math Scores'!$IH$2:$IU$2))))</f>
        <is>
          <t/>
        </is>
      </c>
      <c r="AK46" s="702" t="inlineStr">
        <f aca="false">IF(COUNT('Math Scores'!$JM49:$KG49)=0, "", (SUMIF('Math Scores'!$JM$4:$LA$4, X$4, 'Math Scores'!$JM49:$LA49)/(SUMIF('Math Scores'!$JM$4:$LA$4, X$4, 'Math Scores'!$JM$2:$LA$2))))</f>
        <is>
          <t/>
        </is>
      </c>
      <c r="AL46" s="702" t="inlineStr">
        <f aca="false">IF(COUNT('Math Scores'!$JM49:$KG49)=0, "", (SUMIF('Math Scores'!$JM$4:$LA$4, Y$4, 'Math Scores'!$JM49:$LA49)/(SUMIF('Math Scores'!$JM$4:$LA$4, Y$4, 'Math Scores'!$JM$2:$LA$2))))</f>
        <is>
          <t/>
        </is>
      </c>
      <c r="AM46" s="702" t="inlineStr">
        <f aca="false">IF(COUNT('Math Scores'!$JM49:$KG49)=0, "", (SUMIF('Math Scores'!$JM$4:$LA$4, Z$4, 'Math Scores'!$JM49:$LA49)/(SUMIF('Math Scores'!$JM$4:$LA$4, Z$4, 'Math Scores'!$JM$2:$LA$2))))</f>
        <is>
          <t/>
        </is>
      </c>
      <c r="AN46" s="702" t="inlineStr">
        <f aca="false">IF(COUNT('Math Scores'!$JM49:$KG49)=0, "", (SUMIF('Math Scores'!$JM$4:$LA$4, AA$4, 'Math Scores'!$JM49:$LA49)/(SUMIF('Math Scores'!$JM$4:$LA$4, AA$4, 'Math Scores'!$JM$2:$LA$2))))</f>
        <is>
          <t/>
        </is>
      </c>
      <c r="AO46" s="702" t="inlineStr">
        <f aca="false">IF(COUNT('Math Scores'!$JM49:$KG49)=0, "", (SUMIF('Math Scores'!$JM$4:$LA$4, AB$4, 'Math Scores'!$JM49:$LA49)/(SUMIF('Math Scores'!$JM$4:$LA$4, AB$4, 'Math Scores'!$JM$2:$LA$2))))</f>
        <is>
          <t/>
        </is>
      </c>
      <c r="AP46" s="702" t="inlineStr">
        <f aca="false">IF(COUNT('Math Scores'!$LB49:$LR49)=0, "", (SUMIF('Math Scores'!$KH$4:$LA$4, AP$4, 'Math Scores'!$KH49:$LA49)/(SUMIF('Math Scores'!$KH$4:$LA$4, AP$4, 'Math Scores'!$KH$2:$LA$2))))</f>
        <is>
          <t/>
        </is>
      </c>
      <c r="AQ46" s="702" t="inlineStr">
        <f aca="false">IF(COUNT('Math Scores'!$LB49:$LR49)=0, "", (SUMIF('Math Scores'!$KH$4:$LA$4, AQ$4, 'Math Scores'!$KH49:$LA49)/(SUMIF('Math Scores'!$KH$4:$LA$4, AQ$4, 'Math Scores'!$KH$2:$LA$2))))</f>
        <is>
          <t/>
        </is>
      </c>
    </row>
    <row r="47" customFormat="false" ht="12.75" hidden="false" customHeight="false" outlineLevel="0" collapsed="false">
      <c r="A47" s="315" t="n">
        <v>42</v>
      </c>
      <c r="B47" s="315" t="inlineStr">
        <f aca="false">'English Scores- Leveled papers'!B48</f>
        <is>
          <t/>
        </is>
      </c>
      <c r="C47" s="360" t="inlineStr">
        <f aca="false">'Math Output by Standard'!E49</f>
        <is>
          <t/>
        </is>
      </c>
      <c r="D47" s="701" t="inlineStr">
        <f aca="false">'Math Scores'!D50</f>
        <is>
          <t/>
        </is>
      </c>
      <c r="E47" s="702" t="inlineStr">
        <f aca="false">IF(COUNT('Math Scores'!$F50:$AM50)=0, "", (SUMIF('Math Scores'!$F$4:$AM$4, E$4, 'Math Scores'!$F50:$AM50)/(SUMIF('Math Scores'!$F$4:$AM$4, E$4, 'Math Scores'!$F$2:$AM$2))))</f>
        <is>
          <t/>
        </is>
      </c>
      <c r="F47" s="702" t="inlineStr">
        <f aca="false">IF(COUNT('Math Scores'!$F50:$AM50)=0, "", (SUMIF('Math Scores'!$F$4:$AM$4, F$4, 'Math Scores'!$F50:$AM50)/(SUMIF('Math Scores'!$F$4:$AM$4, F$4, 'Math Scores'!$F$2:$AM$2))))</f>
        <is>
          <t/>
        </is>
      </c>
      <c r="G47" s="702" t="inlineStr">
        <f aca="false">IF(COUNT('Math Scores'!$F50:$AM50)=0, "", (SUMIF('Math Scores'!$F$4:$AM$4, G$4, 'Math Scores'!$F50:$AM50)/(SUMIF('Math Scores'!$F$4:$AM$4, G$4, 'Math Scores'!$F$2:$AM$2))))</f>
        <is>
          <t/>
        </is>
      </c>
      <c r="H47" s="702" t="inlineStr">
        <f aca="false">IF(COUNT('Math Scores'!$F50:$AM50)=0, "", (SUMIF('Math Scores'!$F$4:$AM$4, H$4, 'Math Scores'!$F50:$AM50)/(SUMIF('Math Scores'!$F$4:$AM$4, H$4, 'Math Scores'!$F$2:$AM$2))))</f>
        <is>
          <t/>
        </is>
      </c>
      <c r="I47" s="702" t="inlineStr">
        <f aca="false">IF(COUNT('Math Scores'!$F50:$AM50)=0, "", (SUMIF('Math Scores'!$F$4:$AM$4, I$4, 'Math Scores'!$F50:$AM50)/(SUMIF('Math Scores'!$F$4:$AM$4, I$4, 'Math Scores'!$F$2:$AM$2))))</f>
        <is>
          <t/>
        </is>
      </c>
      <c r="J47" s="702" t="inlineStr">
        <f aca="false">IF(COUNT('Math Scores'!$F50:$AM50)=0, "", (SUMIF('Math Scores'!$F$4:$AM$4, J$4, 'Math Scores'!$F50:$AM50)/(SUMIF('Math Scores'!$F$4:$AM$4, J$4, 'Math Scores'!$F$2:$AM$2))))</f>
        <is>
          <t/>
        </is>
      </c>
      <c r="K47" s="702" t="inlineStr">
        <f aca="false">IF(COUNT('Math Scores'!$AN50:$BW50)=0, "", (SUMIF('Math Scores'!$AN$4:$BW$4, K$4, 'Math Scores'!$AN50:$BW50)/(SUMIF('Math Scores'!$AN$4:$BW$4, K$4, 'Math Scores'!$AN$2:$BW$2))))</f>
        <is>
          <t/>
        </is>
      </c>
      <c r="L47" s="702" t="inlineStr">
        <f aca="false">IF(COUNT('Math Scores'!$AN50:$BW50)=0, "", (SUMIF('Math Scores'!$AN$4:$BW$4, L$4, 'Math Scores'!$AN50:$BW50)/(SUMIF('Math Scores'!$AN$4:$BW$4, L$4, 'Math Scores'!$AN$2:$BW$2))))</f>
        <is>
          <t/>
        </is>
      </c>
      <c r="M47" s="702" t="inlineStr">
        <f aca="false">IF(COUNT('Math Scores'!$AN50:$BW50)=0, "", (SUMIF('Math Scores'!$AN$4:$BW$4, M$4, 'Math Scores'!$AN50:$BW50)/(SUMIF('Math Scores'!$AN$4:$BW$4, M$4, 'Math Scores'!$AN$2:$BW$2))))</f>
        <is>
          <t/>
        </is>
      </c>
      <c r="N47" s="702" t="inlineStr">
        <f aca="false">IF(COUNT('Math Scores'!$AN50:$BW50)=0, "", (SUMIF('Math Scores'!$AN$4:$BW$4, N$4, 'Math Scores'!$AN50:$BW50)/(SUMIF('Math Scores'!$AN$4:$BW$4, N$4, 'Math Scores'!$AN$2:$BW$2))))</f>
        <is>
          <t/>
        </is>
      </c>
      <c r="O47" s="702" t="inlineStr">
        <f aca="false">IF(COUNT('Math Scores'!$AN50:$BW50)=0, "", (SUMIF('Math Scores'!$AN$4:$BW$4, O$4, 'Math Scores'!$AN50:$BW50)/(SUMIF('Math Scores'!$AN$4:$BW$4, O$4, 'Math Scores'!$AN$2:$BW$2))))</f>
        <is>
          <t/>
        </is>
      </c>
      <c r="P47" s="702" t="inlineStr">
        <f aca="false">IF(COUNT('Math Scores'!$BX50:$DN50)=0, "", (SUMIF('Math Scores'!$F$4:$MZ$4, P$4, 'Math Scores'!$F50:$MZ50)/(SUMIF('Math Scores'!$F$4:$MZ$4, P$4, 'Math Scores'!$F$2:$MZ$2))))</f>
        <is>
          <t/>
        </is>
      </c>
      <c r="Q47" s="702" t="inlineStr">
        <f aca="false">IF(COUNT('Math Scores'!$BX50:$DN50)=0, "", (SUMIF('Math Scores'!$F$4:$MZ$4, Q$4, 'Math Scores'!$F50:$MZ50)/(SUMIF('Math Scores'!$F$4:$MZ$4, Q$4, 'Math Scores'!$F$2:$MZ$2))))</f>
        <is>
          <t/>
        </is>
      </c>
      <c r="R47" s="702" t="inlineStr">
        <f aca="false">IF(COUNT('Math Scores'!$BX50:$DN50)=0, "", (SUMIF('Math Scores'!$F$4:$MZ$4, R$4, 'Math Scores'!$F50:$MZ50)/(SUMIF('Math Scores'!$F$4:$MZ$4, R$4, 'Math Scores'!$F$2:$MZ$2))))</f>
        <is>
          <t/>
        </is>
      </c>
      <c r="S47" s="702" t="inlineStr">
        <f aca="false">IF(COUNT('Math Scores'!$BX50:$DN50)=0, "", (SUMIF('Math Scores'!$F$4:$MZ$4, S$4, 'Math Scores'!$F50:$MZ50)/(SUMIF('Math Scores'!$F$4:$MZ$4, S$4, 'Math Scores'!$F$2:$MZ$2))))</f>
        <is>
          <t/>
        </is>
      </c>
      <c r="T47" s="702" t="inlineStr">
        <f aca="false">IF(COUNT('Math Scores'!$BX50:$DN50)=0, "", (SUMIF('Math Scores'!$F$4:$MZ$4, T$4, 'Math Scores'!$F50:$MZ50)/(SUMIF('Math Scores'!$F$4:$MZ$4, T$4, 'Math Scores'!$F$2:$MZ$2))))</f>
        <is>
          <t/>
        </is>
      </c>
      <c r="U47" s="702" t="inlineStr">
        <f aca="false">IF(COUNT('Math Scores'!$DO50:$FJ50)=0, "", (SUMIF('Math Scores'!$F$4:$MZ$4, U$4, 'Math Scores'!$F50:$MZ50)/(SUMIF('Math Scores'!$F$4:$MZ$4, U$4, 'Math Scores'!$F$2:$MZ$2))))</f>
        <is>
          <t/>
        </is>
      </c>
      <c r="V47" s="702" t="inlineStr">
        <f aca="false">IF(COUNT('Math Scores'!$DO50:$FJ50)=0, "", (SUMIF('Math Scores'!$F$4:$MZ$4, V$4, 'Math Scores'!$F50:$MZ50)/(SUMIF('Math Scores'!$F$4:$MZ$4, V$4, 'Math Scores'!$F$2:$MZ$2))))</f>
        <is>
          <t/>
        </is>
      </c>
      <c r="W47" s="702" t="inlineStr">
        <f aca="false">IF(COUNT('Math Scores'!$DO50:$FJ50)=0, "", (SUMIF('Math Scores'!$F$4:$MZ$4, W$4, 'Math Scores'!$F50:$MZ50)/(SUMIF('Math Scores'!$F$4:$MZ$4, W$4, 'Math Scores'!$F$2:$MZ$2))))</f>
        <is>
          <t/>
        </is>
      </c>
      <c r="X47" s="702" t="inlineStr">
        <f aca="false">IF(COUNT('Math Scores'!$DO50:$FJ50)=0, "", (SUMIF('Math Scores'!$F$4:$MZ$4, X$4, 'Math Scores'!$F50:$MZ50)/(SUMIF('Math Scores'!$F$4:$MZ$4, X$4, 'Math Scores'!$F$2:$MZ$2))))</f>
        <is>
          <t/>
        </is>
      </c>
      <c r="Y47" s="702" t="inlineStr">
        <f aca="false">IF(COUNT('Math Scores'!$DO50:$FJ50)=0, "", (SUMIF('Math Scores'!$F$4:$MZ$4, Y$4, 'Math Scores'!$F50:$MZ50)/(SUMIF('Math Scores'!$F$4:$MZ$4, Y$4, 'Math Scores'!$F$2:$MZ$2))))</f>
        <is>
          <t/>
        </is>
      </c>
      <c r="Z47" s="702" t="inlineStr">
        <f aca="false">IF(COUNT('Math Scores'!$FK50:$HI50)=0, "", (SUMIF('Math Scores'!$F$4:$MZ$4, Z$4, 'Math Scores'!$F50:$MZ50)/(SUMIF('Math Scores'!$F$4:$MZ$4, Z$4, 'Math Scores'!$F$2:$MZ$2))))</f>
        <is>
          <t/>
        </is>
      </c>
      <c r="AA47" s="702" t="inlineStr">
        <f aca="false">IF(COUNT('Math Scores'!$FK50:$HI50)=0, "", (SUMIF('Math Scores'!$F$4:$MZ$4, AA$4, 'Math Scores'!$F50:$MZ50)/(SUMIF('Math Scores'!$F$4:$MZ$4, AA$4, 'Math Scores'!$F$2:$MZ$2))))</f>
        <is>
          <t/>
        </is>
      </c>
      <c r="AB47" s="702" t="inlineStr">
        <f aca="false">IF(COUNT('Math Scores'!$FK50:$HI50)=0, "", (SUMIF('Math Scores'!$F$4:$MZ$4, AB$4, 'Math Scores'!$F50:$MZ50)/(SUMIF('Math Scores'!$F$4:$MZ$4, AB$4, 'Math Scores'!$F$2:$MZ$2))))</f>
        <is>
          <t/>
        </is>
      </c>
      <c r="AC47" s="702" t="inlineStr">
        <f aca="false">IF(COUNT('Math Scores'!$FK50:$HI50)=0, "", (SUMIF('Math Scores'!$F$4:$MZ$4, AC$4, 'Math Scores'!$F50:$MZ50)/(SUMIF('Math Scores'!$F$4:$MZ$4, AC$4, 'Math Scores'!$F$2:$MZ$2))))</f>
        <is>
          <t/>
        </is>
      </c>
      <c r="AD47" s="702" t="inlineStr">
        <f aca="false">IF(COUNT('Math Scores'!$HJ50:$IG50)=0, "", (SUMIF('Math Scores'!$HJ$4:$IU$4, AD$4, 'Math Scores'!$HJ50:$IU50)/(SUMIF('Math Scores'!$HJ$4:$IU$4, AD$4, 'Math Scores'!$HJ$2:$IU$2))))</f>
        <is>
          <t/>
        </is>
      </c>
      <c r="AE47" s="702" t="inlineStr">
        <f aca="false">IF(COUNT('Math Scores'!$HJ50:$IG50)=0, "", (SUMIF('Math Scores'!$HJ$4:$IU$4, AE$4, 'Math Scores'!$HJ50:$IU50)/(SUMIF('Math Scores'!$HJ$4:$IU$4, AE$4, 'Math Scores'!$HJ$2:$IU$2))))</f>
        <is>
          <t/>
        </is>
      </c>
      <c r="AF47" s="702" t="inlineStr">
        <f aca="false">IF(COUNT('Math Scores'!$HJ50:$IG50)=0, "", (SUMIF('Math Scores'!$HJ$4:$IU$4, AF$4, 'Math Scores'!$HJ50:$IU50)/(SUMIF('Math Scores'!$HJ$4:$IU$4, AF$4, 'Math Scores'!$HJ$2:$IU$2))))</f>
        <is>
          <t/>
        </is>
      </c>
      <c r="AG47" s="702" t="inlineStr">
        <f aca="false">IF(COUNT('Math Scores'!$HJ50:$IG50)=0, "", (SUMIF('Math Scores'!$HJ$4:$IU$4, AG$4, 'Math Scores'!$HJ50:$IU50)/(SUMIF('Math Scores'!$HJ$4:$IU$4, AG$4, 'Math Scores'!$HJ$2:$IU$2))))</f>
        <is>
          <t/>
        </is>
      </c>
      <c r="AH47" s="702" t="inlineStr">
        <f aca="false">IF(COUNT('Math Scores'!$IV50:$JL50)=0, "", (SUMIF('Math Scores'!$IH$4:$IU$4, AH$4, 'Math Scores'!$IH50:$IU50)/(SUMIF('Math Scores'!$IH$4:$IU$4, AH$4, 'Math Scores'!$IH$2:$IU$2))))</f>
        <is>
          <t/>
        </is>
      </c>
      <c r="AI47" s="702" t="inlineStr">
        <f aca="false">IF(COUNT('Math Scores'!$IV50:$JL50)=0, "", (SUMIF('Math Scores'!$IH$4:$IU$4, AI$4, 'Math Scores'!$IH50:$IU50)/(SUMIF('Math Scores'!$IH$4:$IU$4, AI$4, 'Math Scores'!$IH$2:$IU$2))))</f>
        <is>
          <t/>
        </is>
      </c>
      <c r="AJ47" s="702" t="inlineStr">
        <f aca="false">IF(COUNT('Math Scores'!$IV50:$JL50)=0, "", (SUMIF('Math Scores'!$IH$4:$IU$4, AJ$4, 'Math Scores'!$IH50:$IU50)/(SUMIF('Math Scores'!$IH$4:$IU$4, AJ$4, 'Math Scores'!$IH$2:$IU$2))))</f>
        <is>
          <t/>
        </is>
      </c>
      <c r="AK47" s="702" t="inlineStr">
        <f aca="false">IF(COUNT('Math Scores'!$JM50:$KG50)=0, "", (SUMIF('Math Scores'!$JM$4:$LA$4, X$4, 'Math Scores'!$JM50:$LA50)/(SUMIF('Math Scores'!$JM$4:$LA$4, X$4, 'Math Scores'!$JM$2:$LA$2))))</f>
        <is>
          <t/>
        </is>
      </c>
      <c r="AL47" s="702" t="inlineStr">
        <f aca="false">IF(COUNT('Math Scores'!$JM50:$KG50)=0, "", (SUMIF('Math Scores'!$JM$4:$LA$4, Y$4, 'Math Scores'!$JM50:$LA50)/(SUMIF('Math Scores'!$JM$4:$LA$4, Y$4, 'Math Scores'!$JM$2:$LA$2))))</f>
        <is>
          <t/>
        </is>
      </c>
      <c r="AM47" s="702" t="inlineStr">
        <f aca="false">IF(COUNT('Math Scores'!$JM50:$KG50)=0, "", (SUMIF('Math Scores'!$JM$4:$LA$4, Z$4, 'Math Scores'!$JM50:$LA50)/(SUMIF('Math Scores'!$JM$4:$LA$4, Z$4, 'Math Scores'!$JM$2:$LA$2))))</f>
        <is>
          <t/>
        </is>
      </c>
      <c r="AN47" s="702" t="inlineStr">
        <f aca="false">IF(COUNT('Math Scores'!$JM50:$KG50)=0, "", (SUMIF('Math Scores'!$JM$4:$LA$4, AA$4, 'Math Scores'!$JM50:$LA50)/(SUMIF('Math Scores'!$JM$4:$LA$4, AA$4, 'Math Scores'!$JM$2:$LA$2))))</f>
        <is>
          <t/>
        </is>
      </c>
      <c r="AO47" s="702" t="inlineStr">
        <f aca="false">IF(COUNT('Math Scores'!$JM50:$KG50)=0, "", (SUMIF('Math Scores'!$JM$4:$LA$4, AB$4, 'Math Scores'!$JM50:$LA50)/(SUMIF('Math Scores'!$JM$4:$LA$4, AB$4, 'Math Scores'!$JM$2:$LA$2))))</f>
        <is>
          <t/>
        </is>
      </c>
      <c r="AP47" s="702" t="inlineStr">
        <f aca="false">IF(COUNT('Math Scores'!$LB50:$LR50)=0, "", (SUMIF('Math Scores'!$KH$4:$LA$4, AP$4, 'Math Scores'!$KH50:$LA50)/(SUMIF('Math Scores'!$KH$4:$LA$4, AP$4, 'Math Scores'!$KH$2:$LA$2))))</f>
        <is>
          <t/>
        </is>
      </c>
      <c r="AQ47" s="702" t="inlineStr">
        <f aca="false">IF(COUNT('Math Scores'!$LB50:$LR50)=0, "", (SUMIF('Math Scores'!$KH$4:$LA$4, AQ$4, 'Math Scores'!$KH50:$LA50)/(SUMIF('Math Scores'!$KH$4:$LA$4, AQ$4, 'Math Scores'!$KH$2:$LA$2))))</f>
        <is>
          <t/>
        </is>
      </c>
    </row>
    <row r="48" customFormat="false" ht="12.75" hidden="false" customHeight="false" outlineLevel="0" collapsed="false">
      <c r="A48" s="315" t="n">
        <v>43</v>
      </c>
      <c r="B48" s="315" t="inlineStr">
        <f aca="false">'English Scores- Leveled papers'!B49</f>
        <is>
          <t/>
        </is>
      </c>
      <c r="C48" s="360" t="inlineStr">
        <f aca="false">'Math Output by Standard'!E50</f>
        <is>
          <t/>
        </is>
      </c>
      <c r="D48" s="701" t="inlineStr">
        <f aca="false">'Math Scores'!D51</f>
        <is>
          <t/>
        </is>
      </c>
      <c r="E48" s="702" t="inlineStr">
        <f aca="false">IF(COUNT('Math Scores'!$F51:$AM51)=0, "", (SUMIF('Math Scores'!$F$4:$AM$4, E$4, 'Math Scores'!$F51:$AM51)/(SUMIF('Math Scores'!$F$4:$AM$4, E$4, 'Math Scores'!$F$2:$AM$2))))</f>
        <is>
          <t/>
        </is>
      </c>
      <c r="F48" s="702" t="inlineStr">
        <f aca="false">IF(COUNT('Math Scores'!$F51:$AM51)=0, "", (SUMIF('Math Scores'!$F$4:$AM$4, F$4, 'Math Scores'!$F51:$AM51)/(SUMIF('Math Scores'!$F$4:$AM$4, F$4, 'Math Scores'!$F$2:$AM$2))))</f>
        <is>
          <t/>
        </is>
      </c>
      <c r="G48" s="702" t="inlineStr">
        <f aca="false">IF(COUNT('Math Scores'!$F51:$AM51)=0, "", (SUMIF('Math Scores'!$F$4:$AM$4, G$4, 'Math Scores'!$F51:$AM51)/(SUMIF('Math Scores'!$F$4:$AM$4, G$4, 'Math Scores'!$F$2:$AM$2))))</f>
        <is>
          <t/>
        </is>
      </c>
      <c r="H48" s="702" t="inlineStr">
        <f aca="false">IF(COUNT('Math Scores'!$F51:$AM51)=0, "", (SUMIF('Math Scores'!$F$4:$AM$4, H$4, 'Math Scores'!$F51:$AM51)/(SUMIF('Math Scores'!$F$4:$AM$4, H$4, 'Math Scores'!$F$2:$AM$2))))</f>
        <is>
          <t/>
        </is>
      </c>
      <c r="I48" s="702" t="inlineStr">
        <f aca="false">IF(COUNT('Math Scores'!$F51:$AM51)=0, "", (SUMIF('Math Scores'!$F$4:$AM$4, I$4, 'Math Scores'!$F51:$AM51)/(SUMIF('Math Scores'!$F$4:$AM$4, I$4, 'Math Scores'!$F$2:$AM$2))))</f>
        <is>
          <t/>
        </is>
      </c>
      <c r="J48" s="702" t="inlineStr">
        <f aca="false">IF(COUNT('Math Scores'!$F51:$AM51)=0, "", (SUMIF('Math Scores'!$F$4:$AM$4, J$4, 'Math Scores'!$F51:$AM51)/(SUMIF('Math Scores'!$F$4:$AM$4, J$4, 'Math Scores'!$F$2:$AM$2))))</f>
        <is>
          <t/>
        </is>
      </c>
      <c r="K48" s="702" t="inlineStr">
        <f aca="false">IF(COUNT('Math Scores'!$AN51:$BW51)=0, "", (SUMIF('Math Scores'!$AN$4:$BW$4, K$4, 'Math Scores'!$AN51:$BW51)/(SUMIF('Math Scores'!$AN$4:$BW$4, K$4, 'Math Scores'!$AN$2:$BW$2))))</f>
        <is>
          <t/>
        </is>
      </c>
      <c r="L48" s="702" t="inlineStr">
        <f aca="false">IF(COUNT('Math Scores'!$AN51:$BW51)=0, "", (SUMIF('Math Scores'!$AN$4:$BW$4, L$4, 'Math Scores'!$AN51:$BW51)/(SUMIF('Math Scores'!$AN$4:$BW$4, L$4, 'Math Scores'!$AN$2:$BW$2))))</f>
        <is>
          <t/>
        </is>
      </c>
      <c r="M48" s="702" t="inlineStr">
        <f aca="false">IF(COUNT('Math Scores'!$AN51:$BW51)=0, "", (SUMIF('Math Scores'!$AN$4:$BW$4, M$4, 'Math Scores'!$AN51:$BW51)/(SUMIF('Math Scores'!$AN$4:$BW$4, M$4, 'Math Scores'!$AN$2:$BW$2))))</f>
        <is>
          <t/>
        </is>
      </c>
      <c r="N48" s="702" t="inlineStr">
        <f aca="false">IF(COUNT('Math Scores'!$AN51:$BW51)=0, "", (SUMIF('Math Scores'!$AN$4:$BW$4, N$4, 'Math Scores'!$AN51:$BW51)/(SUMIF('Math Scores'!$AN$4:$BW$4, N$4, 'Math Scores'!$AN$2:$BW$2))))</f>
        <is>
          <t/>
        </is>
      </c>
      <c r="O48" s="702" t="inlineStr">
        <f aca="false">IF(COUNT('Math Scores'!$AN51:$BW51)=0, "", (SUMIF('Math Scores'!$AN$4:$BW$4, O$4, 'Math Scores'!$AN51:$BW51)/(SUMIF('Math Scores'!$AN$4:$BW$4, O$4, 'Math Scores'!$AN$2:$BW$2))))</f>
        <is>
          <t/>
        </is>
      </c>
      <c r="P48" s="702" t="inlineStr">
        <f aca="false">IF(COUNT('Math Scores'!$BX51:$DN51)=0, "", (SUMIF('Math Scores'!$F$4:$MZ$4, P$4, 'Math Scores'!$F51:$MZ51)/(SUMIF('Math Scores'!$F$4:$MZ$4, P$4, 'Math Scores'!$F$2:$MZ$2))))</f>
        <is>
          <t/>
        </is>
      </c>
      <c r="Q48" s="702" t="inlineStr">
        <f aca="false">IF(COUNT('Math Scores'!$BX51:$DN51)=0, "", (SUMIF('Math Scores'!$F$4:$MZ$4, Q$4, 'Math Scores'!$F51:$MZ51)/(SUMIF('Math Scores'!$F$4:$MZ$4, Q$4, 'Math Scores'!$F$2:$MZ$2))))</f>
        <is>
          <t/>
        </is>
      </c>
      <c r="R48" s="702" t="inlineStr">
        <f aca="false">IF(COUNT('Math Scores'!$BX51:$DN51)=0, "", (SUMIF('Math Scores'!$F$4:$MZ$4, R$4, 'Math Scores'!$F51:$MZ51)/(SUMIF('Math Scores'!$F$4:$MZ$4, R$4, 'Math Scores'!$F$2:$MZ$2))))</f>
        <is>
          <t/>
        </is>
      </c>
      <c r="S48" s="702" t="inlineStr">
        <f aca="false">IF(COUNT('Math Scores'!$BX51:$DN51)=0, "", (SUMIF('Math Scores'!$F$4:$MZ$4, S$4, 'Math Scores'!$F51:$MZ51)/(SUMIF('Math Scores'!$F$4:$MZ$4, S$4, 'Math Scores'!$F$2:$MZ$2))))</f>
        <is>
          <t/>
        </is>
      </c>
      <c r="T48" s="702" t="inlineStr">
        <f aca="false">IF(COUNT('Math Scores'!$BX51:$DN51)=0, "", (SUMIF('Math Scores'!$F$4:$MZ$4, T$4, 'Math Scores'!$F51:$MZ51)/(SUMIF('Math Scores'!$F$4:$MZ$4, T$4, 'Math Scores'!$F$2:$MZ$2))))</f>
        <is>
          <t/>
        </is>
      </c>
      <c r="U48" s="702" t="inlineStr">
        <f aca="false">IF(COUNT('Math Scores'!$DO51:$FJ51)=0, "", (SUMIF('Math Scores'!$F$4:$MZ$4, U$4, 'Math Scores'!$F51:$MZ51)/(SUMIF('Math Scores'!$F$4:$MZ$4, U$4, 'Math Scores'!$F$2:$MZ$2))))</f>
        <is>
          <t/>
        </is>
      </c>
      <c r="V48" s="702" t="inlineStr">
        <f aca="false">IF(COUNT('Math Scores'!$DO51:$FJ51)=0, "", (SUMIF('Math Scores'!$F$4:$MZ$4, V$4, 'Math Scores'!$F51:$MZ51)/(SUMIF('Math Scores'!$F$4:$MZ$4, V$4, 'Math Scores'!$F$2:$MZ$2))))</f>
        <is>
          <t/>
        </is>
      </c>
      <c r="W48" s="702" t="inlineStr">
        <f aca="false">IF(COUNT('Math Scores'!$DO51:$FJ51)=0, "", (SUMIF('Math Scores'!$F$4:$MZ$4, W$4, 'Math Scores'!$F51:$MZ51)/(SUMIF('Math Scores'!$F$4:$MZ$4, W$4, 'Math Scores'!$F$2:$MZ$2))))</f>
        <is>
          <t/>
        </is>
      </c>
      <c r="X48" s="702" t="inlineStr">
        <f aca="false">IF(COUNT('Math Scores'!$DO51:$FJ51)=0, "", (SUMIF('Math Scores'!$F$4:$MZ$4, X$4, 'Math Scores'!$F51:$MZ51)/(SUMIF('Math Scores'!$F$4:$MZ$4, X$4, 'Math Scores'!$F$2:$MZ$2))))</f>
        <is>
          <t/>
        </is>
      </c>
      <c r="Y48" s="702" t="inlineStr">
        <f aca="false">IF(COUNT('Math Scores'!$DO51:$FJ51)=0, "", (SUMIF('Math Scores'!$F$4:$MZ$4, Y$4, 'Math Scores'!$F51:$MZ51)/(SUMIF('Math Scores'!$F$4:$MZ$4, Y$4, 'Math Scores'!$F$2:$MZ$2))))</f>
        <is>
          <t/>
        </is>
      </c>
      <c r="Z48" s="702" t="inlineStr">
        <f aca="false">IF(COUNT('Math Scores'!$FK51:$HI51)=0, "", (SUMIF('Math Scores'!$F$4:$MZ$4, Z$4, 'Math Scores'!$F51:$MZ51)/(SUMIF('Math Scores'!$F$4:$MZ$4, Z$4, 'Math Scores'!$F$2:$MZ$2))))</f>
        <is>
          <t/>
        </is>
      </c>
      <c r="AA48" s="702" t="inlineStr">
        <f aca="false">IF(COUNT('Math Scores'!$FK51:$HI51)=0, "", (SUMIF('Math Scores'!$F$4:$MZ$4, AA$4, 'Math Scores'!$F51:$MZ51)/(SUMIF('Math Scores'!$F$4:$MZ$4, AA$4, 'Math Scores'!$F$2:$MZ$2))))</f>
        <is>
          <t/>
        </is>
      </c>
      <c r="AB48" s="702" t="inlineStr">
        <f aca="false">IF(COUNT('Math Scores'!$FK51:$HI51)=0, "", (SUMIF('Math Scores'!$F$4:$MZ$4, AB$4, 'Math Scores'!$F51:$MZ51)/(SUMIF('Math Scores'!$F$4:$MZ$4, AB$4, 'Math Scores'!$F$2:$MZ$2))))</f>
        <is>
          <t/>
        </is>
      </c>
      <c r="AC48" s="702" t="inlineStr">
        <f aca="false">IF(COUNT('Math Scores'!$FK51:$HI51)=0, "", (SUMIF('Math Scores'!$F$4:$MZ$4, AC$4, 'Math Scores'!$F51:$MZ51)/(SUMIF('Math Scores'!$F$4:$MZ$4, AC$4, 'Math Scores'!$F$2:$MZ$2))))</f>
        <is>
          <t/>
        </is>
      </c>
      <c r="AD48" s="702" t="inlineStr">
        <f aca="false">IF(COUNT('Math Scores'!$HJ51:$IG51)=0, "", (SUMIF('Math Scores'!$HJ$4:$IU$4, AD$4, 'Math Scores'!$HJ51:$IU51)/(SUMIF('Math Scores'!$HJ$4:$IU$4, AD$4, 'Math Scores'!$HJ$2:$IU$2))))</f>
        <is>
          <t/>
        </is>
      </c>
      <c r="AE48" s="702" t="inlineStr">
        <f aca="false">IF(COUNT('Math Scores'!$HJ51:$IG51)=0, "", (SUMIF('Math Scores'!$HJ$4:$IU$4, AE$4, 'Math Scores'!$HJ51:$IU51)/(SUMIF('Math Scores'!$HJ$4:$IU$4, AE$4, 'Math Scores'!$HJ$2:$IU$2))))</f>
        <is>
          <t/>
        </is>
      </c>
      <c r="AF48" s="702" t="inlineStr">
        <f aca="false">IF(COUNT('Math Scores'!$HJ51:$IG51)=0, "", (SUMIF('Math Scores'!$HJ$4:$IU$4, AF$4, 'Math Scores'!$HJ51:$IU51)/(SUMIF('Math Scores'!$HJ$4:$IU$4, AF$4, 'Math Scores'!$HJ$2:$IU$2))))</f>
        <is>
          <t/>
        </is>
      </c>
      <c r="AG48" s="702" t="inlineStr">
        <f aca="false">IF(COUNT('Math Scores'!$HJ51:$IG51)=0, "", (SUMIF('Math Scores'!$HJ$4:$IU$4, AG$4, 'Math Scores'!$HJ51:$IU51)/(SUMIF('Math Scores'!$HJ$4:$IU$4, AG$4, 'Math Scores'!$HJ$2:$IU$2))))</f>
        <is>
          <t/>
        </is>
      </c>
      <c r="AH48" s="702" t="inlineStr">
        <f aca="false">IF(COUNT('Math Scores'!$IV51:$JL51)=0, "", (SUMIF('Math Scores'!$IH$4:$IU$4, AH$4, 'Math Scores'!$IH51:$IU51)/(SUMIF('Math Scores'!$IH$4:$IU$4, AH$4, 'Math Scores'!$IH$2:$IU$2))))</f>
        <is>
          <t/>
        </is>
      </c>
      <c r="AI48" s="702" t="inlineStr">
        <f aca="false">IF(COUNT('Math Scores'!$IV51:$JL51)=0, "", (SUMIF('Math Scores'!$IH$4:$IU$4, AI$4, 'Math Scores'!$IH51:$IU51)/(SUMIF('Math Scores'!$IH$4:$IU$4, AI$4, 'Math Scores'!$IH$2:$IU$2))))</f>
        <is>
          <t/>
        </is>
      </c>
      <c r="AJ48" s="702" t="inlineStr">
        <f aca="false">IF(COUNT('Math Scores'!$IV51:$JL51)=0, "", (SUMIF('Math Scores'!$IH$4:$IU$4, AJ$4, 'Math Scores'!$IH51:$IU51)/(SUMIF('Math Scores'!$IH$4:$IU$4, AJ$4, 'Math Scores'!$IH$2:$IU$2))))</f>
        <is>
          <t/>
        </is>
      </c>
      <c r="AK48" s="702" t="inlineStr">
        <f aca="false">IF(COUNT('Math Scores'!$JM51:$KG51)=0, "", (SUMIF('Math Scores'!$JM$4:$LA$4, X$4, 'Math Scores'!$JM51:$LA51)/(SUMIF('Math Scores'!$JM$4:$LA$4, X$4, 'Math Scores'!$JM$2:$LA$2))))</f>
        <is>
          <t/>
        </is>
      </c>
      <c r="AL48" s="702" t="inlineStr">
        <f aca="false">IF(COUNT('Math Scores'!$JM51:$KG51)=0, "", (SUMIF('Math Scores'!$JM$4:$LA$4, Y$4, 'Math Scores'!$JM51:$LA51)/(SUMIF('Math Scores'!$JM$4:$LA$4, Y$4, 'Math Scores'!$JM$2:$LA$2))))</f>
        <is>
          <t/>
        </is>
      </c>
      <c r="AM48" s="702" t="inlineStr">
        <f aca="false">IF(COUNT('Math Scores'!$JM51:$KG51)=0, "", (SUMIF('Math Scores'!$JM$4:$LA$4, Z$4, 'Math Scores'!$JM51:$LA51)/(SUMIF('Math Scores'!$JM$4:$LA$4, Z$4, 'Math Scores'!$JM$2:$LA$2))))</f>
        <is>
          <t/>
        </is>
      </c>
      <c r="AN48" s="702" t="inlineStr">
        <f aca="false">IF(COUNT('Math Scores'!$JM51:$KG51)=0, "", (SUMIF('Math Scores'!$JM$4:$LA$4, AA$4, 'Math Scores'!$JM51:$LA51)/(SUMIF('Math Scores'!$JM$4:$LA$4, AA$4, 'Math Scores'!$JM$2:$LA$2))))</f>
        <is>
          <t/>
        </is>
      </c>
      <c r="AO48" s="702" t="inlineStr">
        <f aca="false">IF(COUNT('Math Scores'!$JM51:$KG51)=0, "", (SUMIF('Math Scores'!$JM$4:$LA$4, AB$4, 'Math Scores'!$JM51:$LA51)/(SUMIF('Math Scores'!$JM$4:$LA$4, AB$4, 'Math Scores'!$JM$2:$LA$2))))</f>
        <is>
          <t/>
        </is>
      </c>
      <c r="AP48" s="702" t="inlineStr">
        <f aca="false">IF(COUNT('Math Scores'!$LB51:$LR51)=0, "", (SUMIF('Math Scores'!$KH$4:$LA$4, AP$4, 'Math Scores'!$KH51:$LA51)/(SUMIF('Math Scores'!$KH$4:$LA$4, AP$4, 'Math Scores'!$KH$2:$LA$2))))</f>
        <is>
          <t/>
        </is>
      </c>
      <c r="AQ48" s="702" t="inlineStr">
        <f aca="false">IF(COUNT('Math Scores'!$LB51:$LR51)=0, "", (SUMIF('Math Scores'!$KH$4:$LA$4, AQ$4, 'Math Scores'!$KH51:$LA51)/(SUMIF('Math Scores'!$KH$4:$LA$4, AQ$4, 'Math Scores'!$KH$2:$LA$2))))</f>
        <is>
          <t/>
        </is>
      </c>
    </row>
    <row r="49" customFormat="false" ht="12.75" hidden="false" customHeight="false" outlineLevel="0" collapsed="false">
      <c r="A49" s="315" t="n">
        <v>44</v>
      </c>
      <c r="B49" s="315" t="inlineStr">
        <f aca="false">'English Scores- Leveled papers'!B50</f>
        <is>
          <t/>
        </is>
      </c>
      <c r="C49" s="360" t="inlineStr">
        <f aca="false">'Math Output by Standard'!E51</f>
        <is>
          <t/>
        </is>
      </c>
      <c r="D49" s="701" t="inlineStr">
        <f aca="false">'Math Scores'!D52</f>
        <is>
          <t/>
        </is>
      </c>
      <c r="E49" s="702" t="inlineStr">
        <f aca="false">IF(COUNT('Math Scores'!$F52:$AM52)=0, "", (SUMIF('Math Scores'!$F$4:$AM$4, E$4, 'Math Scores'!$F52:$AM52)/(SUMIF('Math Scores'!$F$4:$AM$4, E$4, 'Math Scores'!$F$2:$AM$2))))</f>
        <is>
          <t/>
        </is>
      </c>
      <c r="F49" s="702" t="inlineStr">
        <f aca="false">IF(COUNT('Math Scores'!$F52:$AM52)=0, "", (SUMIF('Math Scores'!$F$4:$AM$4, F$4, 'Math Scores'!$F52:$AM52)/(SUMIF('Math Scores'!$F$4:$AM$4, F$4, 'Math Scores'!$F$2:$AM$2))))</f>
        <is>
          <t/>
        </is>
      </c>
      <c r="G49" s="702" t="inlineStr">
        <f aca="false">IF(COUNT('Math Scores'!$F52:$AM52)=0, "", (SUMIF('Math Scores'!$F$4:$AM$4, G$4, 'Math Scores'!$F52:$AM52)/(SUMIF('Math Scores'!$F$4:$AM$4, G$4, 'Math Scores'!$F$2:$AM$2))))</f>
        <is>
          <t/>
        </is>
      </c>
      <c r="H49" s="702" t="inlineStr">
        <f aca="false">IF(COUNT('Math Scores'!$F52:$AM52)=0, "", (SUMIF('Math Scores'!$F$4:$AM$4, H$4, 'Math Scores'!$F52:$AM52)/(SUMIF('Math Scores'!$F$4:$AM$4, H$4, 'Math Scores'!$F$2:$AM$2))))</f>
        <is>
          <t/>
        </is>
      </c>
      <c r="I49" s="702" t="inlineStr">
        <f aca="false">IF(COUNT('Math Scores'!$F52:$AM52)=0, "", (SUMIF('Math Scores'!$F$4:$AM$4, I$4, 'Math Scores'!$F52:$AM52)/(SUMIF('Math Scores'!$F$4:$AM$4, I$4, 'Math Scores'!$F$2:$AM$2))))</f>
        <is>
          <t/>
        </is>
      </c>
      <c r="J49" s="702" t="inlineStr">
        <f aca="false">IF(COUNT('Math Scores'!$F52:$AM52)=0, "", (SUMIF('Math Scores'!$F$4:$AM$4, J$4, 'Math Scores'!$F52:$AM52)/(SUMIF('Math Scores'!$F$4:$AM$4, J$4, 'Math Scores'!$F$2:$AM$2))))</f>
        <is>
          <t/>
        </is>
      </c>
      <c r="K49" s="702" t="inlineStr">
        <f aca="false">IF(COUNT('Math Scores'!$AN52:$BW52)=0, "", (SUMIF('Math Scores'!$AN$4:$BW$4, K$4, 'Math Scores'!$AN52:$BW52)/(SUMIF('Math Scores'!$AN$4:$BW$4, K$4, 'Math Scores'!$AN$2:$BW$2))))</f>
        <is>
          <t/>
        </is>
      </c>
      <c r="L49" s="702" t="inlineStr">
        <f aca="false">IF(COUNT('Math Scores'!$AN52:$BW52)=0, "", (SUMIF('Math Scores'!$AN$4:$BW$4, L$4, 'Math Scores'!$AN52:$BW52)/(SUMIF('Math Scores'!$AN$4:$BW$4, L$4, 'Math Scores'!$AN$2:$BW$2))))</f>
        <is>
          <t/>
        </is>
      </c>
      <c r="M49" s="702" t="inlineStr">
        <f aca="false">IF(COUNT('Math Scores'!$AN52:$BW52)=0, "", (SUMIF('Math Scores'!$AN$4:$BW$4, M$4, 'Math Scores'!$AN52:$BW52)/(SUMIF('Math Scores'!$AN$4:$BW$4, M$4, 'Math Scores'!$AN$2:$BW$2))))</f>
        <is>
          <t/>
        </is>
      </c>
      <c r="N49" s="702" t="inlineStr">
        <f aca="false">IF(COUNT('Math Scores'!$AN52:$BW52)=0, "", (SUMIF('Math Scores'!$AN$4:$BW$4, N$4, 'Math Scores'!$AN52:$BW52)/(SUMIF('Math Scores'!$AN$4:$BW$4, N$4, 'Math Scores'!$AN$2:$BW$2))))</f>
        <is>
          <t/>
        </is>
      </c>
      <c r="O49" s="702" t="inlineStr">
        <f aca="false">IF(COUNT('Math Scores'!$AN52:$BW52)=0, "", (SUMIF('Math Scores'!$AN$4:$BW$4, O$4, 'Math Scores'!$AN52:$BW52)/(SUMIF('Math Scores'!$AN$4:$BW$4, O$4, 'Math Scores'!$AN$2:$BW$2))))</f>
        <is>
          <t/>
        </is>
      </c>
      <c r="P49" s="702" t="inlineStr">
        <f aca="false">IF(COUNT('Math Scores'!$BX52:$DN52)=0, "", (SUMIF('Math Scores'!$F$4:$MZ$4, P$4, 'Math Scores'!$F52:$MZ52)/(SUMIF('Math Scores'!$F$4:$MZ$4, P$4, 'Math Scores'!$F$2:$MZ$2))))</f>
        <is>
          <t/>
        </is>
      </c>
      <c r="Q49" s="702" t="inlineStr">
        <f aca="false">IF(COUNT('Math Scores'!$BX52:$DN52)=0, "", (SUMIF('Math Scores'!$F$4:$MZ$4, Q$4, 'Math Scores'!$F52:$MZ52)/(SUMIF('Math Scores'!$F$4:$MZ$4, Q$4, 'Math Scores'!$F$2:$MZ$2))))</f>
        <is>
          <t/>
        </is>
      </c>
      <c r="R49" s="702" t="inlineStr">
        <f aca="false">IF(COUNT('Math Scores'!$BX52:$DN52)=0, "", (SUMIF('Math Scores'!$F$4:$MZ$4, R$4, 'Math Scores'!$F52:$MZ52)/(SUMIF('Math Scores'!$F$4:$MZ$4, R$4, 'Math Scores'!$F$2:$MZ$2))))</f>
        <is>
          <t/>
        </is>
      </c>
      <c r="S49" s="702" t="inlineStr">
        <f aca="false">IF(COUNT('Math Scores'!$BX52:$DN52)=0, "", (SUMIF('Math Scores'!$F$4:$MZ$4, S$4, 'Math Scores'!$F52:$MZ52)/(SUMIF('Math Scores'!$F$4:$MZ$4, S$4, 'Math Scores'!$F$2:$MZ$2))))</f>
        <is>
          <t/>
        </is>
      </c>
      <c r="T49" s="702" t="inlineStr">
        <f aca="false">IF(COUNT('Math Scores'!$BX52:$DN52)=0, "", (SUMIF('Math Scores'!$F$4:$MZ$4, T$4, 'Math Scores'!$F52:$MZ52)/(SUMIF('Math Scores'!$F$4:$MZ$4, T$4, 'Math Scores'!$F$2:$MZ$2))))</f>
        <is>
          <t/>
        </is>
      </c>
      <c r="U49" s="702" t="inlineStr">
        <f aca="false">IF(COUNT('Math Scores'!$DO52:$FJ52)=0, "", (SUMIF('Math Scores'!$F$4:$MZ$4, U$4, 'Math Scores'!$F52:$MZ52)/(SUMIF('Math Scores'!$F$4:$MZ$4, U$4, 'Math Scores'!$F$2:$MZ$2))))</f>
        <is>
          <t/>
        </is>
      </c>
      <c r="V49" s="702" t="inlineStr">
        <f aca="false">IF(COUNT('Math Scores'!$DO52:$FJ52)=0, "", (SUMIF('Math Scores'!$F$4:$MZ$4, V$4, 'Math Scores'!$F52:$MZ52)/(SUMIF('Math Scores'!$F$4:$MZ$4, V$4, 'Math Scores'!$F$2:$MZ$2))))</f>
        <is>
          <t/>
        </is>
      </c>
      <c r="W49" s="702" t="inlineStr">
        <f aca="false">IF(COUNT('Math Scores'!$DO52:$FJ52)=0, "", (SUMIF('Math Scores'!$F$4:$MZ$4, W$4, 'Math Scores'!$F52:$MZ52)/(SUMIF('Math Scores'!$F$4:$MZ$4, W$4, 'Math Scores'!$F$2:$MZ$2))))</f>
        <is>
          <t/>
        </is>
      </c>
      <c r="X49" s="702" t="inlineStr">
        <f aca="false">IF(COUNT('Math Scores'!$DO52:$FJ52)=0, "", (SUMIF('Math Scores'!$F$4:$MZ$4, X$4, 'Math Scores'!$F52:$MZ52)/(SUMIF('Math Scores'!$F$4:$MZ$4, X$4, 'Math Scores'!$F$2:$MZ$2))))</f>
        <is>
          <t/>
        </is>
      </c>
      <c r="Y49" s="702" t="inlineStr">
        <f aca="false">IF(COUNT('Math Scores'!$DO52:$FJ52)=0, "", (SUMIF('Math Scores'!$F$4:$MZ$4, Y$4, 'Math Scores'!$F52:$MZ52)/(SUMIF('Math Scores'!$F$4:$MZ$4, Y$4, 'Math Scores'!$F$2:$MZ$2))))</f>
        <is>
          <t/>
        </is>
      </c>
      <c r="Z49" s="702" t="inlineStr">
        <f aca="false">IF(COUNT('Math Scores'!$FK52:$HI52)=0, "", (SUMIF('Math Scores'!$F$4:$MZ$4, Z$4, 'Math Scores'!$F52:$MZ52)/(SUMIF('Math Scores'!$F$4:$MZ$4, Z$4, 'Math Scores'!$F$2:$MZ$2))))</f>
        <is>
          <t/>
        </is>
      </c>
      <c r="AA49" s="702" t="inlineStr">
        <f aca="false">IF(COUNT('Math Scores'!$FK52:$HI52)=0, "", (SUMIF('Math Scores'!$F$4:$MZ$4, AA$4, 'Math Scores'!$F52:$MZ52)/(SUMIF('Math Scores'!$F$4:$MZ$4, AA$4, 'Math Scores'!$F$2:$MZ$2))))</f>
        <is>
          <t/>
        </is>
      </c>
      <c r="AB49" s="702" t="inlineStr">
        <f aca="false">IF(COUNT('Math Scores'!$FK52:$HI52)=0, "", (SUMIF('Math Scores'!$F$4:$MZ$4, AB$4, 'Math Scores'!$F52:$MZ52)/(SUMIF('Math Scores'!$F$4:$MZ$4, AB$4, 'Math Scores'!$F$2:$MZ$2))))</f>
        <is>
          <t/>
        </is>
      </c>
      <c r="AC49" s="702" t="inlineStr">
        <f aca="false">IF(COUNT('Math Scores'!$FK52:$HI52)=0, "", (SUMIF('Math Scores'!$F$4:$MZ$4, AC$4, 'Math Scores'!$F52:$MZ52)/(SUMIF('Math Scores'!$F$4:$MZ$4, AC$4, 'Math Scores'!$F$2:$MZ$2))))</f>
        <is>
          <t/>
        </is>
      </c>
      <c r="AD49" s="702" t="inlineStr">
        <f aca="false">IF(COUNT('Math Scores'!$HJ52:$IG52)=0, "", (SUMIF('Math Scores'!$HJ$4:$IU$4, AD$4, 'Math Scores'!$HJ52:$IU52)/(SUMIF('Math Scores'!$HJ$4:$IU$4, AD$4, 'Math Scores'!$HJ$2:$IU$2))))</f>
        <is>
          <t/>
        </is>
      </c>
      <c r="AE49" s="702" t="inlineStr">
        <f aca="false">IF(COUNT('Math Scores'!$HJ52:$IG52)=0, "", (SUMIF('Math Scores'!$HJ$4:$IU$4, AE$4, 'Math Scores'!$HJ52:$IU52)/(SUMIF('Math Scores'!$HJ$4:$IU$4, AE$4, 'Math Scores'!$HJ$2:$IU$2))))</f>
        <is>
          <t/>
        </is>
      </c>
      <c r="AF49" s="702" t="inlineStr">
        <f aca="false">IF(COUNT('Math Scores'!$HJ52:$IG52)=0, "", (SUMIF('Math Scores'!$HJ$4:$IU$4, AF$4, 'Math Scores'!$HJ52:$IU52)/(SUMIF('Math Scores'!$HJ$4:$IU$4, AF$4, 'Math Scores'!$HJ$2:$IU$2))))</f>
        <is>
          <t/>
        </is>
      </c>
      <c r="AG49" s="702" t="inlineStr">
        <f aca="false">IF(COUNT('Math Scores'!$HJ52:$IG52)=0, "", (SUMIF('Math Scores'!$HJ$4:$IU$4, AG$4, 'Math Scores'!$HJ52:$IU52)/(SUMIF('Math Scores'!$HJ$4:$IU$4, AG$4, 'Math Scores'!$HJ$2:$IU$2))))</f>
        <is>
          <t/>
        </is>
      </c>
      <c r="AH49" s="702" t="inlineStr">
        <f aca="false">IF(COUNT('Math Scores'!$IV52:$JL52)=0, "", (SUMIF('Math Scores'!$IH$4:$IU$4, AH$4, 'Math Scores'!$IH52:$IU52)/(SUMIF('Math Scores'!$IH$4:$IU$4, AH$4, 'Math Scores'!$IH$2:$IU$2))))</f>
        <is>
          <t/>
        </is>
      </c>
      <c r="AI49" s="702" t="inlineStr">
        <f aca="false">IF(COUNT('Math Scores'!$IV52:$JL52)=0, "", (SUMIF('Math Scores'!$IH$4:$IU$4, AI$4, 'Math Scores'!$IH52:$IU52)/(SUMIF('Math Scores'!$IH$4:$IU$4, AI$4, 'Math Scores'!$IH$2:$IU$2))))</f>
        <is>
          <t/>
        </is>
      </c>
      <c r="AJ49" s="702" t="inlineStr">
        <f aca="false">IF(COUNT('Math Scores'!$IV52:$JL52)=0, "", (SUMIF('Math Scores'!$IH$4:$IU$4, AJ$4, 'Math Scores'!$IH52:$IU52)/(SUMIF('Math Scores'!$IH$4:$IU$4, AJ$4, 'Math Scores'!$IH$2:$IU$2))))</f>
        <is>
          <t/>
        </is>
      </c>
      <c r="AK49" s="702" t="inlineStr">
        <f aca="false">IF(COUNT('Math Scores'!$JM52:$KG52)=0, "", (SUMIF('Math Scores'!$JM$4:$LA$4, X$4, 'Math Scores'!$JM52:$LA52)/(SUMIF('Math Scores'!$JM$4:$LA$4, X$4, 'Math Scores'!$JM$2:$LA$2))))</f>
        <is>
          <t/>
        </is>
      </c>
      <c r="AL49" s="702" t="inlineStr">
        <f aca="false">IF(COUNT('Math Scores'!$JM52:$KG52)=0, "", (SUMIF('Math Scores'!$JM$4:$LA$4, Y$4, 'Math Scores'!$JM52:$LA52)/(SUMIF('Math Scores'!$JM$4:$LA$4, Y$4, 'Math Scores'!$JM$2:$LA$2))))</f>
        <is>
          <t/>
        </is>
      </c>
      <c r="AM49" s="702" t="inlineStr">
        <f aca="false">IF(COUNT('Math Scores'!$JM52:$KG52)=0, "", (SUMIF('Math Scores'!$JM$4:$LA$4, Z$4, 'Math Scores'!$JM52:$LA52)/(SUMIF('Math Scores'!$JM$4:$LA$4, Z$4, 'Math Scores'!$JM$2:$LA$2))))</f>
        <is>
          <t/>
        </is>
      </c>
      <c r="AN49" s="702" t="inlineStr">
        <f aca="false">IF(COUNT('Math Scores'!$JM52:$KG52)=0, "", (SUMIF('Math Scores'!$JM$4:$LA$4, AA$4, 'Math Scores'!$JM52:$LA52)/(SUMIF('Math Scores'!$JM$4:$LA$4, AA$4, 'Math Scores'!$JM$2:$LA$2))))</f>
        <is>
          <t/>
        </is>
      </c>
      <c r="AO49" s="702" t="inlineStr">
        <f aca="false">IF(COUNT('Math Scores'!$JM52:$KG52)=0, "", (SUMIF('Math Scores'!$JM$4:$LA$4, AB$4, 'Math Scores'!$JM52:$LA52)/(SUMIF('Math Scores'!$JM$4:$LA$4, AB$4, 'Math Scores'!$JM$2:$LA$2))))</f>
        <is>
          <t/>
        </is>
      </c>
      <c r="AP49" s="702" t="inlineStr">
        <f aca="false">IF(COUNT('Math Scores'!$LB52:$LR52)=0, "", (SUMIF('Math Scores'!$KH$4:$LA$4, AP$4, 'Math Scores'!$KH52:$LA52)/(SUMIF('Math Scores'!$KH$4:$LA$4, AP$4, 'Math Scores'!$KH$2:$LA$2))))</f>
        <is>
          <t/>
        </is>
      </c>
      <c r="AQ49" s="702" t="inlineStr">
        <f aca="false">IF(COUNT('Math Scores'!$LB52:$LR52)=0, "", (SUMIF('Math Scores'!$KH$4:$LA$4, AQ$4, 'Math Scores'!$KH52:$LA52)/(SUMIF('Math Scores'!$KH$4:$LA$4, AQ$4, 'Math Scores'!$KH$2:$LA$2))))</f>
        <is>
          <t/>
        </is>
      </c>
    </row>
    <row r="50" customFormat="false" ht="12.75" hidden="false" customHeight="false" outlineLevel="0" collapsed="false">
      <c r="A50" s="315" t="n">
        <v>45</v>
      </c>
      <c r="B50" s="315" t="inlineStr">
        <f aca="false">'English Scores- Leveled papers'!B51</f>
        <is>
          <t/>
        </is>
      </c>
      <c r="C50" s="360" t="inlineStr">
        <f aca="false">'Math Output by Standard'!E52</f>
        <is>
          <t/>
        </is>
      </c>
      <c r="D50" s="701" t="inlineStr">
        <f aca="false">'Math Scores'!D53</f>
        <is>
          <t/>
        </is>
      </c>
      <c r="E50" s="702" t="inlineStr">
        <f aca="false">IF(COUNT('Math Scores'!$F53:$AM53)=0, "", (SUMIF('Math Scores'!$F$4:$AM$4, E$4, 'Math Scores'!$F53:$AM53)/(SUMIF('Math Scores'!$F$4:$AM$4, E$4, 'Math Scores'!$F$2:$AM$2))))</f>
        <is>
          <t/>
        </is>
      </c>
      <c r="F50" s="702" t="inlineStr">
        <f aca="false">IF(COUNT('Math Scores'!$F53:$AM53)=0, "", (SUMIF('Math Scores'!$F$4:$AM$4, F$4, 'Math Scores'!$F53:$AM53)/(SUMIF('Math Scores'!$F$4:$AM$4, F$4, 'Math Scores'!$F$2:$AM$2))))</f>
        <is>
          <t/>
        </is>
      </c>
      <c r="G50" s="702" t="inlineStr">
        <f aca="false">IF(COUNT('Math Scores'!$F53:$AM53)=0, "", (SUMIF('Math Scores'!$F$4:$AM$4, G$4, 'Math Scores'!$F53:$AM53)/(SUMIF('Math Scores'!$F$4:$AM$4, G$4, 'Math Scores'!$F$2:$AM$2))))</f>
        <is>
          <t/>
        </is>
      </c>
      <c r="H50" s="702" t="inlineStr">
        <f aca="false">IF(COUNT('Math Scores'!$F53:$AM53)=0, "", (SUMIF('Math Scores'!$F$4:$AM$4, H$4, 'Math Scores'!$F53:$AM53)/(SUMIF('Math Scores'!$F$4:$AM$4, H$4, 'Math Scores'!$F$2:$AM$2))))</f>
        <is>
          <t/>
        </is>
      </c>
      <c r="I50" s="702" t="inlineStr">
        <f aca="false">IF(COUNT('Math Scores'!$F53:$AM53)=0, "", (SUMIF('Math Scores'!$F$4:$AM$4, I$4, 'Math Scores'!$F53:$AM53)/(SUMIF('Math Scores'!$F$4:$AM$4, I$4, 'Math Scores'!$F$2:$AM$2))))</f>
        <is>
          <t/>
        </is>
      </c>
      <c r="J50" s="702" t="inlineStr">
        <f aca="false">IF(COUNT('Math Scores'!$F53:$AM53)=0, "", (SUMIF('Math Scores'!$F$4:$AM$4, J$4, 'Math Scores'!$F53:$AM53)/(SUMIF('Math Scores'!$F$4:$AM$4, J$4, 'Math Scores'!$F$2:$AM$2))))</f>
        <is>
          <t/>
        </is>
      </c>
      <c r="K50" s="702" t="inlineStr">
        <f aca="false">IF(COUNT('Math Scores'!$AN53:$BW53)=0, "", (SUMIF('Math Scores'!$AN$4:$BW$4, K$4, 'Math Scores'!$AN53:$BW53)/(SUMIF('Math Scores'!$AN$4:$BW$4, K$4, 'Math Scores'!$AN$2:$BW$2))))</f>
        <is>
          <t/>
        </is>
      </c>
      <c r="L50" s="702" t="inlineStr">
        <f aca="false">IF(COUNT('Math Scores'!$AN53:$BW53)=0, "", (SUMIF('Math Scores'!$AN$4:$BW$4, L$4, 'Math Scores'!$AN53:$BW53)/(SUMIF('Math Scores'!$AN$4:$BW$4, L$4, 'Math Scores'!$AN$2:$BW$2))))</f>
        <is>
          <t/>
        </is>
      </c>
      <c r="M50" s="702" t="inlineStr">
        <f aca="false">IF(COUNT('Math Scores'!$AN53:$BW53)=0, "", (SUMIF('Math Scores'!$AN$4:$BW$4, M$4, 'Math Scores'!$AN53:$BW53)/(SUMIF('Math Scores'!$AN$4:$BW$4, M$4, 'Math Scores'!$AN$2:$BW$2))))</f>
        <is>
          <t/>
        </is>
      </c>
      <c r="N50" s="702" t="inlineStr">
        <f aca="false">IF(COUNT('Math Scores'!$AN53:$BW53)=0, "", (SUMIF('Math Scores'!$AN$4:$BW$4, N$4, 'Math Scores'!$AN53:$BW53)/(SUMIF('Math Scores'!$AN$4:$BW$4, N$4, 'Math Scores'!$AN$2:$BW$2))))</f>
        <is>
          <t/>
        </is>
      </c>
      <c r="O50" s="702" t="inlineStr">
        <f aca="false">IF(COUNT('Math Scores'!$AN53:$BW53)=0, "", (SUMIF('Math Scores'!$AN$4:$BW$4, O$4, 'Math Scores'!$AN53:$BW53)/(SUMIF('Math Scores'!$AN$4:$BW$4, O$4, 'Math Scores'!$AN$2:$BW$2))))</f>
        <is>
          <t/>
        </is>
      </c>
      <c r="P50" s="702" t="inlineStr">
        <f aca="false">IF(COUNT('Math Scores'!$BX53:$DN53)=0, "", (SUMIF('Math Scores'!$F$4:$MZ$4, P$4, 'Math Scores'!$F53:$MZ53)/(SUMIF('Math Scores'!$F$4:$MZ$4, P$4, 'Math Scores'!$F$2:$MZ$2))))</f>
        <is>
          <t/>
        </is>
      </c>
      <c r="Q50" s="702" t="inlineStr">
        <f aca="false">IF(COUNT('Math Scores'!$BX53:$DN53)=0, "", (SUMIF('Math Scores'!$F$4:$MZ$4, Q$4, 'Math Scores'!$F53:$MZ53)/(SUMIF('Math Scores'!$F$4:$MZ$4, Q$4, 'Math Scores'!$F$2:$MZ$2))))</f>
        <is>
          <t/>
        </is>
      </c>
      <c r="R50" s="702" t="inlineStr">
        <f aca="false">IF(COUNT('Math Scores'!$BX53:$DN53)=0, "", (SUMIF('Math Scores'!$F$4:$MZ$4, R$4, 'Math Scores'!$F53:$MZ53)/(SUMIF('Math Scores'!$F$4:$MZ$4, R$4, 'Math Scores'!$F$2:$MZ$2))))</f>
        <is>
          <t/>
        </is>
      </c>
      <c r="S50" s="702" t="inlineStr">
        <f aca="false">IF(COUNT('Math Scores'!$BX53:$DN53)=0, "", (SUMIF('Math Scores'!$F$4:$MZ$4, S$4, 'Math Scores'!$F53:$MZ53)/(SUMIF('Math Scores'!$F$4:$MZ$4, S$4, 'Math Scores'!$F$2:$MZ$2))))</f>
        <is>
          <t/>
        </is>
      </c>
      <c r="T50" s="702" t="inlineStr">
        <f aca="false">IF(COUNT('Math Scores'!$BX53:$DN53)=0, "", (SUMIF('Math Scores'!$F$4:$MZ$4, T$4, 'Math Scores'!$F53:$MZ53)/(SUMIF('Math Scores'!$F$4:$MZ$4, T$4, 'Math Scores'!$F$2:$MZ$2))))</f>
        <is>
          <t/>
        </is>
      </c>
      <c r="U50" s="702" t="inlineStr">
        <f aca="false">IF(COUNT('Math Scores'!$DO53:$FJ53)=0, "", (SUMIF('Math Scores'!$F$4:$MZ$4, U$4, 'Math Scores'!$F53:$MZ53)/(SUMIF('Math Scores'!$F$4:$MZ$4, U$4, 'Math Scores'!$F$2:$MZ$2))))</f>
        <is>
          <t/>
        </is>
      </c>
      <c r="V50" s="702" t="inlineStr">
        <f aca="false">IF(COUNT('Math Scores'!$DO53:$FJ53)=0, "", (SUMIF('Math Scores'!$F$4:$MZ$4, V$4, 'Math Scores'!$F53:$MZ53)/(SUMIF('Math Scores'!$F$4:$MZ$4, V$4, 'Math Scores'!$F$2:$MZ$2))))</f>
        <is>
          <t/>
        </is>
      </c>
      <c r="W50" s="702" t="inlineStr">
        <f aca="false">IF(COUNT('Math Scores'!$DO53:$FJ53)=0, "", (SUMIF('Math Scores'!$F$4:$MZ$4, W$4, 'Math Scores'!$F53:$MZ53)/(SUMIF('Math Scores'!$F$4:$MZ$4, W$4, 'Math Scores'!$F$2:$MZ$2))))</f>
        <is>
          <t/>
        </is>
      </c>
      <c r="X50" s="702" t="inlineStr">
        <f aca="false">IF(COUNT('Math Scores'!$DO53:$FJ53)=0, "", (SUMIF('Math Scores'!$F$4:$MZ$4, X$4, 'Math Scores'!$F53:$MZ53)/(SUMIF('Math Scores'!$F$4:$MZ$4, X$4, 'Math Scores'!$F$2:$MZ$2))))</f>
        <is>
          <t/>
        </is>
      </c>
      <c r="Y50" s="702" t="inlineStr">
        <f aca="false">IF(COUNT('Math Scores'!$DO53:$FJ53)=0, "", (SUMIF('Math Scores'!$F$4:$MZ$4, Y$4, 'Math Scores'!$F53:$MZ53)/(SUMIF('Math Scores'!$F$4:$MZ$4, Y$4, 'Math Scores'!$F$2:$MZ$2))))</f>
        <is>
          <t/>
        </is>
      </c>
      <c r="Z50" s="702" t="inlineStr">
        <f aca="false">IF(COUNT('Math Scores'!$FK53:$HI53)=0, "", (SUMIF('Math Scores'!$F$4:$MZ$4, Z$4, 'Math Scores'!$F53:$MZ53)/(SUMIF('Math Scores'!$F$4:$MZ$4, Z$4, 'Math Scores'!$F$2:$MZ$2))))</f>
        <is>
          <t/>
        </is>
      </c>
      <c r="AA50" s="702" t="inlineStr">
        <f aca="false">IF(COUNT('Math Scores'!$FK53:$HI53)=0, "", (SUMIF('Math Scores'!$F$4:$MZ$4, AA$4, 'Math Scores'!$F53:$MZ53)/(SUMIF('Math Scores'!$F$4:$MZ$4, AA$4, 'Math Scores'!$F$2:$MZ$2))))</f>
        <is>
          <t/>
        </is>
      </c>
      <c r="AB50" s="702" t="inlineStr">
        <f aca="false">IF(COUNT('Math Scores'!$FK53:$HI53)=0, "", (SUMIF('Math Scores'!$F$4:$MZ$4, AB$4, 'Math Scores'!$F53:$MZ53)/(SUMIF('Math Scores'!$F$4:$MZ$4, AB$4, 'Math Scores'!$F$2:$MZ$2))))</f>
        <is>
          <t/>
        </is>
      </c>
      <c r="AC50" s="702" t="inlineStr">
        <f aca="false">IF(COUNT('Math Scores'!$FK53:$HI53)=0, "", (SUMIF('Math Scores'!$F$4:$MZ$4, AC$4, 'Math Scores'!$F53:$MZ53)/(SUMIF('Math Scores'!$F$4:$MZ$4, AC$4, 'Math Scores'!$F$2:$MZ$2))))</f>
        <is>
          <t/>
        </is>
      </c>
      <c r="AD50" s="702" t="inlineStr">
        <f aca="false">IF(COUNT('Math Scores'!$HJ53:$IG53)=0, "", (SUMIF('Math Scores'!$HJ$4:$IU$4, AD$4, 'Math Scores'!$HJ53:$IU53)/(SUMIF('Math Scores'!$HJ$4:$IU$4, AD$4, 'Math Scores'!$HJ$2:$IU$2))))</f>
        <is>
          <t/>
        </is>
      </c>
      <c r="AE50" s="702" t="inlineStr">
        <f aca="false">IF(COUNT('Math Scores'!$HJ53:$IG53)=0, "", (SUMIF('Math Scores'!$HJ$4:$IU$4, AE$4, 'Math Scores'!$HJ53:$IU53)/(SUMIF('Math Scores'!$HJ$4:$IU$4, AE$4, 'Math Scores'!$HJ$2:$IU$2))))</f>
        <is>
          <t/>
        </is>
      </c>
      <c r="AF50" s="702" t="inlineStr">
        <f aca="false">IF(COUNT('Math Scores'!$HJ53:$IG53)=0, "", (SUMIF('Math Scores'!$HJ$4:$IU$4, AF$4, 'Math Scores'!$HJ53:$IU53)/(SUMIF('Math Scores'!$HJ$4:$IU$4, AF$4, 'Math Scores'!$HJ$2:$IU$2))))</f>
        <is>
          <t/>
        </is>
      </c>
      <c r="AG50" s="702" t="inlineStr">
        <f aca="false">IF(COUNT('Math Scores'!$HJ53:$IG53)=0, "", (SUMIF('Math Scores'!$HJ$4:$IU$4, AG$4, 'Math Scores'!$HJ53:$IU53)/(SUMIF('Math Scores'!$HJ$4:$IU$4, AG$4, 'Math Scores'!$HJ$2:$IU$2))))</f>
        <is>
          <t/>
        </is>
      </c>
      <c r="AH50" s="702" t="inlineStr">
        <f aca="false">IF(COUNT('Math Scores'!$IV53:$JL53)=0, "", (SUMIF('Math Scores'!$IH$4:$IU$4, AH$4, 'Math Scores'!$IH53:$IU53)/(SUMIF('Math Scores'!$IH$4:$IU$4, AH$4, 'Math Scores'!$IH$2:$IU$2))))</f>
        <is>
          <t/>
        </is>
      </c>
      <c r="AI50" s="702" t="inlineStr">
        <f aca="false">IF(COUNT('Math Scores'!$IV53:$JL53)=0, "", (SUMIF('Math Scores'!$IH$4:$IU$4, AI$4, 'Math Scores'!$IH53:$IU53)/(SUMIF('Math Scores'!$IH$4:$IU$4, AI$4, 'Math Scores'!$IH$2:$IU$2))))</f>
        <is>
          <t/>
        </is>
      </c>
      <c r="AJ50" s="702" t="inlineStr">
        <f aca="false">IF(COUNT('Math Scores'!$IV53:$JL53)=0, "", (SUMIF('Math Scores'!$IH$4:$IU$4, AJ$4, 'Math Scores'!$IH53:$IU53)/(SUMIF('Math Scores'!$IH$4:$IU$4, AJ$4, 'Math Scores'!$IH$2:$IU$2))))</f>
        <is>
          <t/>
        </is>
      </c>
      <c r="AK50" s="702" t="inlineStr">
        <f aca="false">IF(COUNT('Math Scores'!$JM53:$KG53)=0, "", (SUMIF('Math Scores'!$JM$4:$LA$4, X$4, 'Math Scores'!$JM53:$LA53)/(SUMIF('Math Scores'!$JM$4:$LA$4, X$4, 'Math Scores'!$JM$2:$LA$2))))</f>
        <is>
          <t/>
        </is>
      </c>
      <c r="AL50" s="702" t="inlineStr">
        <f aca="false">IF(COUNT('Math Scores'!$JM53:$KG53)=0, "", (SUMIF('Math Scores'!$JM$4:$LA$4, Y$4, 'Math Scores'!$JM53:$LA53)/(SUMIF('Math Scores'!$JM$4:$LA$4, Y$4, 'Math Scores'!$JM$2:$LA$2))))</f>
        <is>
          <t/>
        </is>
      </c>
      <c r="AM50" s="702" t="inlineStr">
        <f aca="false">IF(COUNT('Math Scores'!$JM53:$KG53)=0, "", (SUMIF('Math Scores'!$JM$4:$LA$4, Z$4, 'Math Scores'!$JM53:$LA53)/(SUMIF('Math Scores'!$JM$4:$LA$4, Z$4, 'Math Scores'!$JM$2:$LA$2))))</f>
        <is>
          <t/>
        </is>
      </c>
      <c r="AN50" s="702" t="inlineStr">
        <f aca="false">IF(COUNT('Math Scores'!$JM53:$KG53)=0, "", (SUMIF('Math Scores'!$JM$4:$LA$4, AA$4, 'Math Scores'!$JM53:$LA53)/(SUMIF('Math Scores'!$JM$4:$LA$4, AA$4, 'Math Scores'!$JM$2:$LA$2))))</f>
        <is>
          <t/>
        </is>
      </c>
      <c r="AO50" s="702" t="inlineStr">
        <f aca="false">IF(COUNT('Math Scores'!$JM53:$KG53)=0, "", (SUMIF('Math Scores'!$JM$4:$LA$4, AB$4, 'Math Scores'!$JM53:$LA53)/(SUMIF('Math Scores'!$JM$4:$LA$4, AB$4, 'Math Scores'!$JM$2:$LA$2))))</f>
        <is>
          <t/>
        </is>
      </c>
      <c r="AP50" s="702" t="inlineStr">
        <f aca="false">IF(COUNT('Math Scores'!$LB53:$LR53)=0, "", (SUMIF('Math Scores'!$KH$4:$LA$4, AP$4, 'Math Scores'!$KH53:$LA53)/(SUMIF('Math Scores'!$KH$4:$LA$4, AP$4, 'Math Scores'!$KH$2:$LA$2))))</f>
        <is>
          <t/>
        </is>
      </c>
      <c r="AQ50" s="702" t="inlineStr">
        <f aca="false">IF(COUNT('Math Scores'!$LB53:$LR53)=0, "", (SUMIF('Math Scores'!$KH$4:$LA$4, AQ$4, 'Math Scores'!$KH53:$LA53)/(SUMIF('Math Scores'!$KH$4:$LA$4, AQ$4, 'Math Scores'!$KH$2:$LA$2))))</f>
        <is>
          <t/>
        </is>
      </c>
    </row>
    <row r="51" customFormat="false" ht="12.75" hidden="false" customHeight="false" outlineLevel="0" collapsed="false">
      <c r="A51" s="315" t="n">
        <v>46</v>
      </c>
      <c r="B51" s="315" t="inlineStr">
        <f aca="false">'English Scores- Leveled papers'!B52</f>
        <is>
          <t/>
        </is>
      </c>
      <c r="C51" s="360" t="inlineStr">
        <f aca="false">'Math Output by Standard'!E53</f>
        <is>
          <t/>
        </is>
      </c>
      <c r="D51" s="701" t="inlineStr">
        <f aca="false">'Math Scores'!D54</f>
        <is>
          <t/>
        </is>
      </c>
      <c r="E51" s="702" t="inlineStr">
        <f aca="false">IF(COUNT('Math Scores'!$F54:$AM54)=0, "", (SUMIF('Math Scores'!$F$4:$AM$4, E$4, 'Math Scores'!$F54:$AM54)/(SUMIF('Math Scores'!$F$4:$AM$4, E$4, 'Math Scores'!$F$2:$AM$2))))</f>
        <is>
          <t/>
        </is>
      </c>
      <c r="F51" s="702" t="inlineStr">
        <f aca="false">IF(COUNT('Math Scores'!$F54:$AM54)=0, "", (SUMIF('Math Scores'!$F$4:$AM$4, F$4, 'Math Scores'!$F54:$AM54)/(SUMIF('Math Scores'!$F$4:$AM$4, F$4, 'Math Scores'!$F$2:$AM$2))))</f>
        <is>
          <t/>
        </is>
      </c>
      <c r="G51" s="702" t="inlineStr">
        <f aca="false">IF(COUNT('Math Scores'!$F54:$AM54)=0, "", (SUMIF('Math Scores'!$F$4:$AM$4, G$4, 'Math Scores'!$F54:$AM54)/(SUMIF('Math Scores'!$F$4:$AM$4, G$4, 'Math Scores'!$F$2:$AM$2))))</f>
        <is>
          <t/>
        </is>
      </c>
      <c r="H51" s="702" t="inlineStr">
        <f aca="false">IF(COUNT('Math Scores'!$F54:$AM54)=0, "", (SUMIF('Math Scores'!$F$4:$AM$4, H$4, 'Math Scores'!$F54:$AM54)/(SUMIF('Math Scores'!$F$4:$AM$4, H$4, 'Math Scores'!$F$2:$AM$2))))</f>
        <is>
          <t/>
        </is>
      </c>
      <c r="I51" s="702" t="inlineStr">
        <f aca="false">IF(COUNT('Math Scores'!$F54:$AM54)=0, "", (SUMIF('Math Scores'!$F$4:$AM$4, I$4, 'Math Scores'!$F54:$AM54)/(SUMIF('Math Scores'!$F$4:$AM$4, I$4, 'Math Scores'!$F$2:$AM$2))))</f>
        <is>
          <t/>
        </is>
      </c>
      <c r="J51" s="702" t="inlineStr">
        <f aca="false">IF(COUNT('Math Scores'!$F54:$AM54)=0, "", (SUMIF('Math Scores'!$F$4:$AM$4, J$4, 'Math Scores'!$F54:$AM54)/(SUMIF('Math Scores'!$F$4:$AM$4, J$4, 'Math Scores'!$F$2:$AM$2))))</f>
        <is>
          <t/>
        </is>
      </c>
      <c r="K51" s="702" t="inlineStr">
        <f aca="false">IF(COUNT('Math Scores'!$AN54:$BW54)=0, "", (SUMIF('Math Scores'!$AN$4:$BW$4, K$4, 'Math Scores'!$AN54:$BW54)/(SUMIF('Math Scores'!$AN$4:$BW$4, K$4, 'Math Scores'!$AN$2:$BW$2))))</f>
        <is>
          <t/>
        </is>
      </c>
      <c r="L51" s="702" t="inlineStr">
        <f aca="false">IF(COUNT('Math Scores'!$AN54:$BW54)=0, "", (SUMIF('Math Scores'!$AN$4:$BW$4, L$4, 'Math Scores'!$AN54:$BW54)/(SUMIF('Math Scores'!$AN$4:$BW$4, L$4, 'Math Scores'!$AN$2:$BW$2))))</f>
        <is>
          <t/>
        </is>
      </c>
      <c r="M51" s="702" t="inlineStr">
        <f aca="false">IF(COUNT('Math Scores'!$AN54:$BW54)=0, "", (SUMIF('Math Scores'!$AN$4:$BW$4, M$4, 'Math Scores'!$AN54:$BW54)/(SUMIF('Math Scores'!$AN$4:$BW$4, M$4, 'Math Scores'!$AN$2:$BW$2))))</f>
        <is>
          <t/>
        </is>
      </c>
      <c r="N51" s="702" t="inlineStr">
        <f aca="false">IF(COUNT('Math Scores'!$AN54:$BW54)=0, "", (SUMIF('Math Scores'!$AN$4:$BW$4, N$4, 'Math Scores'!$AN54:$BW54)/(SUMIF('Math Scores'!$AN$4:$BW$4, N$4, 'Math Scores'!$AN$2:$BW$2))))</f>
        <is>
          <t/>
        </is>
      </c>
      <c r="O51" s="702" t="inlineStr">
        <f aca="false">IF(COUNT('Math Scores'!$AN54:$BW54)=0, "", (SUMIF('Math Scores'!$AN$4:$BW$4, O$4, 'Math Scores'!$AN54:$BW54)/(SUMIF('Math Scores'!$AN$4:$BW$4, O$4, 'Math Scores'!$AN$2:$BW$2))))</f>
        <is>
          <t/>
        </is>
      </c>
      <c r="P51" s="702" t="inlineStr">
        <f aca="false">IF(COUNT('Math Scores'!$BX54:$DN54)=0, "", (SUMIF('Math Scores'!$F$4:$MZ$4, P$4, 'Math Scores'!$F54:$MZ54)/(SUMIF('Math Scores'!$F$4:$MZ$4, P$4, 'Math Scores'!$F$2:$MZ$2))))</f>
        <is>
          <t/>
        </is>
      </c>
      <c r="Q51" s="702" t="inlineStr">
        <f aca="false">IF(COUNT('Math Scores'!$BX54:$DN54)=0, "", (SUMIF('Math Scores'!$F$4:$MZ$4, Q$4, 'Math Scores'!$F54:$MZ54)/(SUMIF('Math Scores'!$F$4:$MZ$4, Q$4, 'Math Scores'!$F$2:$MZ$2))))</f>
        <is>
          <t/>
        </is>
      </c>
      <c r="R51" s="702" t="inlineStr">
        <f aca="false">IF(COUNT('Math Scores'!$BX54:$DN54)=0, "", (SUMIF('Math Scores'!$F$4:$MZ$4, R$4, 'Math Scores'!$F54:$MZ54)/(SUMIF('Math Scores'!$F$4:$MZ$4, R$4, 'Math Scores'!$F$2:$MZ$2))))</f>
        <is>
          <t/>
        </is>
      </c>
      <c r="S51" s="702" t="inlineStr">
        <f aca="false">IF(COUNT('Math Scores'!$BX54:$DN54)=0, "", (SUMIF('Math Scores'!$F$4:$MZ$4, S$4, 'Math Scores'!$F54:$MZ54)/(SUMIF('Math Scores'!$F$4:$MZ$4, S$4, 'Math Scores'!$F$2:$MZ$2))))</f>
        <is>
          <t/>
        </is>
      </c>
      <c r="T51" s="702" t="inlineStr">
        <f aca="false">IF(COUNT('Math Scores'!$BX54:$DN54)=0, "", (SUMIF('Math Scores'!$F$4:$MZ$4, T$4, 'Math Scores'!$F54:$MZ54)/(SUMIF('Math Scores'!$F$4:$MZ$4, T$4, 'Math Scores'!$F$2:$MZ$2))))</f>
        <is>
          <t/>
        </is>
      </c>
      <c r="U51" s="702" t="inlineStr">
        <f aca="false">IF(COUNT('Math Scores'!$DO54:$FJ54)=0, "", (SUMIF('Math Scores'!$F$4:$MZ$4, U$4, 'Math Scores'!$F54:$MZ54)/(SUMIF('Math Scores'!$F$4:$MZ$4, U$4, 'Math Scores'!$F$2:$MZ$2))))</f>
        <is>
          <t/>
        </is>
      </c>
      <c r="V51" s="702" t="inlineStr">
        <f aca="false">IF(COUNT('Math Scores'!$DO54:$FJ54)=0, "", (SUMIF('Math Scores'!$F$4:$MZ$4, V$4, 'Math Scores'!$F54:$MZ54)/(SUMIF('Math Scores'!$F$4:$MZ$4, V$4, 'Math Scores'!$F$2:$MZ$2))))</f>
        <is>
          <t/>
        </is>
      </c>
      <c r="W51" s="702" t="inlineStr">
        <f aca="false">IF(COUNT('Math Scores'!$DO54:$FJ54)=0, "", (SUMIF('Math Scores'!$F$4:$MZ$4, W$4, 'Math Scores'!$F54:$MZ54)/(SUMIF('Math Scores'!$F$4:$MZ$4, W$4, 'Math Scores'!$F$2:$MZ$2))))</f>
        <is>
          <t/>
        </is>
      </c>
      <c r="X51" s="702" t="inlineStr">
        <f aca="false">IF(COUNT('Math Scores'!$DO54:$FJ54)=0, "", (SUMIF('Math Scores'!$F$4:$MZ$4, X$4, 'Math Scores'!$F54:$MZ54)/(SUMIF('Math Scores'!$F$4:$MZ$4, X$4, 'Math Scores'!$F$2:$MZ$2))))</f>
        <is>
          <t/>
        </is>
      </c>
      <c r="Y51" s="702" t="inlineStr">
        <f aca="false">IF(COUNT('Math Scores'!$DO54:$FJ54)=0, "", (SUMIF('Math Scores'!$F$4:$MZ$4, Y$4, 'Math Scores'!$F54:$MZ54)/(SUMIF('Math Scores'!$F$4:$MZ$4, Y$4, 'Math Scores'!$F$2:$MZ$2))))</f>
        <is>
          <t/>
        </is>
      </c>
      <c r="Z51" s="702" t="inlineStr">
        <f aca="false">IF(COUNT('Math Scores'!$FK54:$HI54)=0, "", (SUMIF('Math Scores'!$F$4:$MZ$4, Z$4, 'Math Scores'!$F54:$MZ54)/(SUMIF('Math Scores'!$F$4:$MZ$4, Z$4, 'Math Scores'!$F$2:$MZ$2))))</f>
        <is>
          <t/>
        </is>
      </c>
      <c r="AA51" s="702" t="inlineStr">
        <f aca="false">IF(COUNT('Math Scores'!$FK54:$HI54)=0, "", (SUMIF('Math Scores'!$F$4:$MZ$4, AA$4, 'Math Scores'!$F54:$MZ54)/(SUMIF('Math Scores'!$F$4:$MZ$4, AA$4, 'Math Scores'!$F$2:$MZ$2))))</f>
        <is>
          <t/>
        </is>
      </c>
      <c r="AB51" s="702" t="inlineStr">
        <f aca="false">IF(COUNT('Math Scores'!$FK54:$HI54)=0, "", (SUMIF('Math Scores'!$F$4:$MZ$4, AB$4, 'Math Scores'!$F54:$MZ54)/(SUMIF('Math Scores'!$F$4:$MZ$4, AB$4, 'Math Scores'!$F$2:$MZ$2))))</f>
        <is>
          <t/>
        </is>
      </c>
      <c r="AC51" s="702" t="inlineStr">
        <f aca="false">IF(COUNT('Math Scores'!$FK54:$HI54)=0, "", (SUMIF('Math Scores'!$F$4:$MZ$4, AC$4, 'Math Scores'!$F54:$MZ54)/(SUMIF('Math Scores'!$F$4:$MZ$4, AC$4, 'Math Scores'!$F$2:$MZ$2))))</f>
        <is>
          <t/>
        </is>
      </c>
      <c r="AD51" s="702" t="inlineStr">
        <f aca="false">IF(COUNT('Math Scores'!$HJ54:$IG54)=0, "", (SUMIF('Math Scores'!$HJ$4:$IU$4, AD$4, 'Math Scores'!$HJ54:$IU54)/(SUMIF('Math Scores'!$HJ$4:$IU$4, AD$4, 'Math Scores'!$HJ$2:$IU$2))))</f>
        <is>
          <t/>
        </is>
      </c>
      <c r="AE51" s="702" t="inlineStr">
        <f aca="false">IF(COUNT('Math Scores'!$HJ54:$IG54)=0, "", (SUMIF('Math Scores'!$HJ$4:$IU$4, AE$4, 'Math Scores'!$HJ54:$IU54)/(SUMIF('Math Scores'!$HJ$4:$IU$4, AE$4, 'Math Scores'!$HJ$2:$IU$2))))</f>
        <is>
          <t/>
        </is>
      </c>
      <c r="AF51" s="702" t="inlineStr">
        <f aca="false">IF(COUNT('Math Scores'!$HJ54:$IG54)=0, "", (SUMIF('Math Scores'!$HJ$4:$IU$4, AF$4, 'Math Scores'!$HJ54:$IU54)/(SUMIF('Math Scores'!$HJ$4:$IU$4, AF$4, 'Math Scores'!$HJ$2:$IU$2))))</f>
        <is>
          <t/>
        </is>
      </c>
      <c r="AG51" s="702" t="inlineStr">
        <f aca="false">IF(COUNT('Math Scores'!$HJ54:$IG54)=0, "", (SUMIF('Math Scores'!$HJ$4:$IU$4, AG$4, 'Math Scores'!$HJ54:$IU54)/(SUMIF('Math Scores'!$HJ$4:$IU$4, AG$4, 'Math Scores'!$HJ$2:$IU$2))))</f>
        <is>
          <t/>
        </is>
      </c>
      <c r="AH51" s="702" t="inlineStr">
        <f aca="false">IF(COUNT('Math Scores'!$IV54:$JL54)=0, "", (SUMIF('Math Scores'!$IH$4:$IU$4, AH$4, 'Math Scores'!$IH54:$IU54)/(SUMIF('Math Scores'!$IH$4:$IU$4, AH$4, 'Math Scores'!$IH$2:$IU$2))))</f>
        <is>
          <t/>
        </is>
      </c>
      <c r="AI51" s="702" t="inlineStr">
        <f aca="false">IF(COUNT('Math Scores'!$IV54:$JL54)=0, "", (SUMIF('Math Scores'!$IH$4:$IU$4, AI$4, 'Math Scores'!$IH54:$IU54)/(SUMIF('Math Scores'!$IH$4:$IU$4, AI$4, 'Math Scores'!$IH$2:$IU$2))))</f>
        <is>
          <t/>
        </is>
      </c>
      <c r="AJ51" s="702" t="inlineStr">
        <f aca="false">IF(COUNT('Math Scores'!$IV54:$JL54)=0, "", (SUMIF('Math Scores'!$IH$4:$IU$4, AJ$4, 'Math Scores'!$IH54:$IU54)/(SUMIF('Math Scores'!$IH$4:$IU$4, AJ$4, 'Math Scores'!$IH$2:$IU$2))))</f>
        <is>
          <t/>
        </is>
      </c>
      <c r="AK51" s="702" t="inlineStr">
        <f aca="false">IF(COUNT('Math Scores'!$JM54:$KG54)=0, "", (SUMIF('Math Scores'!$JM$4:$LA$4, X$4, 'Math Scores'!$JM54:$LA54)/(SUMIF('Math Scores'!$JM$4:$LA$4, X$4, 'Math Scores'!$JM$2:$LA$2))))</f>
        <is>
          <t/>
        </is>
      </c>
      <c r="AL51" s="702" t="inlineStr">
        <f aca="false">IF(COUNT('Math Scores'!$JM54:$KG54)=0, "", (SUMIF('Math Scores'!$JM$4:$LA$4, Y$4, 'Math Scores'!$JM54:$LA54)/(SUMIF('Math Scores'!$JM$4:$LA$4, Y$4, 'Math Scores'!$JM$2:$LA$2))))</f>
        <is>
          <t/>
        </is>
      </c>
      <c r="AM51" s="702" t="inlineStr">
        <f aca="false">IF(COUNT('Math Scores'!$JM54:$KG54)=0, "", (SUMIF('Math Scores'!$JM$4:$LA$4, Z$4, 'Math Scores'!$JM54:$LA54)/(SUMIF('Math Scores'!$JM$4:$LA$4, Z$4, 'Math Scores'!$JM$2:$LA$2))))</f>
        <is>
          <t/>
        </is>
      </c>
      <c r="AN51" s="702" t="inlineStr">
        <f aca="false">IF(COUNT('Math Scores'!$JM54:$KG54)=0, "", (SUMIF('Math Scores'!$JM$4:$LA$4, AA$4, 'Math Scores'!$JM54:$LA54)/(SUMIF('Math Scores'!$JM$4:$LA$4, AA$4, 'Math Scores'!$JM$2:$LA$2))))</f>
        <is>
          <t/>
        </is>
      </c>
      <c r="AO51" s="702" t="inlineStr">
        <f aca="false">IF(COUNT('Math Scores'!$JM54:$KG54)=0, "", (SUMIF('Math Scores'!$JM$4:$LA$4, AB$4, 'Math Scores'!$JM54:$LA54)/(SUMIF('Math Scores'!$JM$4:$LA$4, AB$4, 'Math Scores'!$JM$2:$LA$2))))</f>
        <is>
          <t/>
        </is>
      </c>
      <c r="AP51" s="702" t="inlineStr">
        <f aca="false">IF(COUNT('Math Scores'!$LB54:$LR54)=0, "", (SUMIF('Math Scores'!$KH$4:$LA$4, AP$4, 'Math Scores'!$KH54:$LA54)/(SUMIF('Math Scores'!$KH$4:$LA$4, AP$4, 'Math Scores'!$KH$2:$LA$2))))</f>
        <is>
          <t/>
        </is>
      </c>
      <c r="AQ51" s="702" t="inlineStr">
        <f aca="false">IF(COUNT('Math Scores'!$LB54:$LR54)=0, "", (SUMIF('Math Scores'!$KH$4:$LA$4, AQ$4, 'Math Scores'!$KH54:$LA54)/(SUMIF('Math Scores'!$KH$4:$LA$4, AQ$4, 'Math Scores'!$KH$2:$LA$2))))</f>
        <is>
          <t/>
        </is>
      </c>
    </row>
    <row r="52" customFormat="false" ht="12.75" hidden="false" customHeight="false" outlineLevel="0" collapsed="false">
      <c r="A52" s="315" t="n">
        <v>47</v>
      </c>
      <c r="B52" s="315" t="inlineStr">
        <f aca="false">'English Scores- Leveled papers'!B53</f>
        <is>
          <t/>
        </is>
      </c>
      <c r="C52" s="360" t="inlineStr">
        <f aca="false">'Math Output by Standard'!E54</f>
        <is>
          <t/>
        </is>
      </c>
      <c r="D52" s="701" t="inlineStr">
        <f aca="false">'Math Scores'!D55</f>
        <is>
          <t/>
        </is>
      </c>
      <c r="E52" s="702" t="inlineStr">
        <f aca="false">IF(COUNT('Math Scores'!$F55:$AM55)=0, "", (SUMIF('Math Scores'!$F$4:$AM$4, E$4, 'Math Scores'!$F55:$AM55)/(SUMIF('Math Scores'!$F$4:$AM$4, E$4, 'Math Scores'!$F$2:$AM$2))))</f>
        <is>
          <t/>
        </is>
      </c>
      <c r="F52" s="702" t="inlineStr">
        <f aca="false">IF(COUNT('Math Scores'!$F55:$AM55)=0, "", (SUMIF('Math Scores'!$F$4:$AM$4, F$4, 'Math Scores'!$F55:$AM55)/(SUMIF('Math Scores'!$F$4:$AM$4, F$4, 'Math Scores'!$F$2:$AM$2))))</f>
        <is>
          <t/>
        </is>
      </c>
      <c r="G52" s="702" t="inlineStr">
        <f aca="false">IF(COUNT('Math Scores'!$F55:$AM55)=0, "", (SUMIF('Math Scores'!$F$4:$AM$4, G$4, 'Math Scores'!$F55:$AM55)/(SUMIF('Math Scores'!$F$4:$AM$4, G$4, 'Math Scores'!$F$2:$AM$2))))</f>
        <is>
          <t/>
        </is>
      </c>
      <c r="H52" s="702" t="inlineStr">
        <f aca="false">IF(COUNT('Math Scores'!$F55:$AM55)=0, "", (SUMIF('Math Scores'!$F$4:$AM$4, H$4, 'Math Scores'!$F55:$AM55)/(SUMIF('Math Scores'!$F$4:$AM$4, H$4, 'Math Scores'!$F$2:$AM$2))))</f>
        <is>
          <t/>
        </is>
      </c>
      <c r="I52" s="702" t="inlineStr">
        <f aca="false">IF(COUNT('Math Scores'!$F55:$AM55)=0, "", (SUMIF('Math Scores'!$F$4:$AM$4, I$4, 'Math Scores'!$F55:$AM55)/(SUMIF('Math Scores'!$F$4:$AM$4, I$4, 'Math Scores'!$F$2:$AM$2))))</f>
        <is>
          <t/>
        </is>
      </c>
      <c r="J52" s="702" t="inlineStr">
        <f aca="false">IF(COUNT('Math Scores'!$F55:$AM55)=0, "", (SUMIF('Math Scores'!$F$4:$AM$4, J$4, 'Math Scores'!$F55:$AM55)/(SUMIF('Math Scores'!$F$4:$AM$4, J$4, 'Math Scores'!$F$2:$AM$2))))</f>
        <is>
          <t/>
        </is>
      </c>
      <c r="K52" s="702" t="inlineStr">
        <f aca="false">IF(COUNT('Math Scores'!$AN55:$BW55)=0, "", (SUMIF('Math Scores'!$AN$4:$BW$4, K$4, 'Math Scores'!$AN55:$BW55)/(SUMIF('Math Scores'!$AN$4:$BW$4, K$4, 'Math Scores'!$AN$2:$BW$2))))</f>
        <is>
          <t/>
        </is>
      </c>
      <c r="L52" s="702" t="inlineStr">
        <f aca="false">IF(COUNT('Math Scores'!$AN55:$BW55)=0, "", (SUMIF('Math Scores'!$AN$4:$BW$4, L$4, 'Math Scores'!$AN55:$BW55)/(SUMIF('Math Scores'!$AN$4:$BW$4, L$4, 'Math Scores'!$AN$2:$BW$2))))</f>
        <is>
          <t/>
        </is>
      </c>
      <c r="M52" s="702" t="inlineStr">
        <f aca="false">IF(COUNT('Math Scores'!$AN55:$BW55)=0, "", (SUMIF('Math Scores'!$AN$4:$BW$4, M$4, 'Math Scores'!$AN55:$BW55)/(SUMIF('Math Scores'!$AN$4:$BW$4, M$4, 'Math Scores'!$AN$2:$BW$2))))</f>
        <is>
          <t/>
        </is>
      </c>
      <c r="N52" s="702" t="inlineStr">
        <f aca="false">IF(COUNT('Math Scores'!$AN55:$BW55)=0, "", (SUMIF('Math Scores'!$AN$4:$BW$4, N$4, 'Math Scores'!$AN55:$BW55)/(SUMIF('Math Scores'!$AN$4:$BW$4, N$4, 'Math Scores'!$AN$2:$BW$2))))</f>
        <is>
          <t/>
        </is>
      </c>
      <c r="O52" s="702" t="inlineStr">
        <f aca="false">IF(COUNT('Math Scores'!$AN55:$BW55)=0, "", (SUMIF('Math Scores'!$AN$4:$BW$4, O$4, 'Math Scores'!$AN55:$BW55)/(SUMIF('Math Scores'!$AN$4:$BW$4, O$4, 'Math Scores'!$AN$2:$BW$2))))</f>
        <is>
          <t/>
        </is>
      </c>
      <c r="P52" s="702" t="inlineStr">
        <f aca="false">IF(COUNT('Math Scores'!$BX55:$DN55)=0, "", (SUMIF('Math Scores'!$F$4:$MZ$4, P$4, 'Math Scores'!$F55:$MZ55)/(SUMIF('Math Scores'!$F$4:$MZ$4, P$4, 'Math Scores'!$F$2:$MZ$2))))</f>
        <is>
          <t/>
        </is>
      </c>
      <c r="Q52" s="702" t="inlineStr">
        <f aca="false">IF(COUNT('Math Scores'!$BX55:$DN55)=0, "", (SUMIF('Math Scores'!$F$4:$MZ$4, Q$4, 'Math Scores'!$F55:$MZ55)/(SUMIF('Math Scores'!$F$4:$MZ$4, Q$4, 'Math Scores'!$F$2:$MZ$2))))</f>
        <is>
          <t/>
        </is>
      </c>
      <c r="R52" s="702" t="inlineStr">
        <f aca="false">IF(COUNT('Math Scores'!$BX55:$DN55)=0, "", (SUMIF('Math Scores'!$F$4:$MZ$4, R$4, 'Math Scores'!$F55:$MZ55)/(SUMIF('Math Scores'!$F$4:$MZ$4, R$4, 'Math Scores'!$F$2:$MZ$2))))</f>
        <is>
          <t/>
        </is>
      </c>
      <c r="S52" s="702" t="inlineStr">
        <f aca="false">IF(COUNT('Math Scores'!$BX55:$DN55)=0, "", (SUMIF('Math Scores'!$F$4:$MZ$4, S$4, 'Math Scores'!$F55:$MZ55)/(SUMIF('Math Scores'!$F$4:$MZ$4, S$4, 'Math Scores'!$F$2:$MZ$2))))</f>
        <is>
          <t/>
        </is>
      </c>
      <c r="T52" s="702" t="inlineStr">
        <f aca="false">IF(COUNT('Math Scores'!$BX55:$DN55)=0, "", (SUMIF('Math Scores'!$F$4:$MZ$4, T$4, 'Math Scores'!$F55:$MZ55)/(SUMIF('Math Scores'!$F$4:$MZ$4, T$4, 'Math Scores'!$F$2:$MZ$2))))</f>
        <is>
          <t/>
        </is>
      </c>
      <c r="U52" s="702" t="inlineStr">
        <f aca="false">IF(COUNT('Math Scores'!$DO55:$FJ55)=0, "", (SUMIF('Math Scores'!$F$4:$MZ$4, U$4, 'Math Scores'!$F55:$MZ55)/(SUMIF('Math Scores'!$F$4:$MZ$4, U$4, 'Math Scores'!$F$2:$MZ$2))))</f>
        <is>
          <t/>
        </is>
      </c>
      <c r="V52" s="702" t="inlineStr">
        <f aca="false">IF(COUNT('Math Scores'!$DO55:$FJ55)=0, "", (SUMIF('Math Scores'!$F$4:$MZ$4, V$4, 'Math Scores'!$F55:$MZ55)/(SUMIF('Math Scores'!$F$4:$MZ$4, V$4, 'Math Scores'!$F$2:$MZ$2))))</f>
        <is>
          <t/>
        </is>
      </c>
      <c r="W52" s="702" t="inlineStr">
        <f aca="false">IF(COUNT('Math Scores'!$DO55:$FJ55)=0, "", (SUMIF('Math Scores'!$F$4:$MZ$4, W$4, 'Math Scores'!$F55:$MZ55)/(SUMIF('Math Scores'!$F$4:$MZ$4, W$4, 'Math Scores'!$F$2:$MZ$2))))</f>
        <is>
          <t/>
        </is>
      </c>
      <c r="X52" s="702" t="inlineStr">
        <f aca="false">IF(COUNT('Math Scores'!$DO55:$FJ55)=0, "", (SUMIF('Math Scores'!$F$4:$MZ$4, X$4, 'Math Scores'!$F55:$MZ55)/(SUMIF('Math Scores'!$F$4:$MZ$4, X$4, 'Math Scores'!$F$2:$MZ$2))))</f>
        <is>
          <t/>
        </is>
      </c>
      <c r="Y52" s="702" t="inlineStr">
        <f aca="false">IF(COUNT('Math Scores'!$DO55:$FJ55)=0, "", (SUMIF('Math Scores'!$F$4:$MZ$4, Y$4, 'Math Scores'!$F55:$MZ55)/(SUMIF('Math Scores'!$F$4:$MZ$4, Y$4, 'Math Scores'!$F$2:$MZ$2))))</f>
        <is>
          <t/>
        </is>
      </c>
      <c r="Z52" s="702" t="inlineStr">
        <f aca="false">IF(COUNT('Math Scores'!$FK55:$HI55)=0, "", (SUMIF('Math Scores'!$F$4:$MZ$4, Z$4, 'Math Scores'!$F55:$MZ55)/(SUMIF('Math Scores'!$F$4:$MZ$4, Z$4, 'Math Scores'!$F$2:$MZ$2))))</f>
        <is>
          <t/>
        </is>
      </c>
      <c r="AA52" s="702" t="inlineStr">
        <f aca="false">IF(COUNT('Math Scores'!$FK55:$HI55)=0, "", (SUMIF('Math Scores'!$F$4:$MZ$4, AA$4, 'Math Scores'!$F55:$MZ55)/(SUMIF('Math Scores'!$F$4:$MZ$4, AA$4, 'Math Scores'!$F$2:$MZ$2))))</f>
        <is>
          <t/>
        </is>
      </c>
      <c r="AB52" s="702" t="inlineStr">
        <f aca="false">IF(COUNT('Math Scores'!$FK55:$HI55)=0, "", (SUMIF('Math Scores'!$F$4:$MZ$4, AB$4, 'Math Scores'!$F55:$MZ55)/(SUMIF('Math Scores'!$F$4:$MZ$4, AB$4, 'Math Scores'!$F$2:$MZ$2))))</f>
        <is>
          <t/>
        </is>
      </c>
      <c r="AC52" s="702" t="inlineStr">
        <f aca="false">IF(COUNT('Math Scores'!$FK55:$HI55)=0, "", (SUMIF('Math Scores'!$F$4:$MZ$4, AC$4, 'Math Scores'!$F55:$MZ55)/(SUMIF('Math Scores'!$F$4:$MZ$4, AC$4, 'Math Scores'!$F$2:$MZ$2))))</f>
        <is>
          <t/>
        </is>
      </c>
      <c r="AD52" s="702" t="inlineStr">
        <f aca="false">IF(COUNT('Math Scores'!$HJ55:$IG55)=0, "", (SUMIF('Math Scores'!$HJ$4:$IU$4, AD$4, 'Math Scores'!$HJ55:$IU55)/(SUMIF('Math Scores'!$HJ$4:$IU$4, AD$4, 'Math Scores'!$HJ$2:$IU$2))))</f>
        <is>
          <t/>
        </is>
      </c>
      <c r="AE52" s="702" t="inlineStr">
        <f aca="false">IF(COUNT('Math Scores'!$HJ55:$IG55)=0, "", (SUMIF('Math Scores'!$HJ$4:$IU$4, AE$4, 'Math Scores'!$HJ55:$IU55)/(SUMIF('Math Scores'!$HJ$4:$IU$4, AE$4, 'Math Scores'!$HJ$2:$IU$2))))</f>
        <is>
          <t/>
        </is>
      </c>
      <c r="AF52" s="702" t="inlineStr">
        <f aca="false">IF(COUNT('Math Scores'!$HJ55:$IG55)=0, "", (SUMIF('Math Scores'!$HJ$4:$IU$4, AF$4, 'Math Scores'!$HJ55:$IU55)/(SUMIF('Math Scores'!$HJ$4:$IU$4, AF$4, 'Math Scores'!$HJ$2:$IU$2))))</f>
        <is>
          <t/>
        </is>
      </c>
      <c r="AG52" s="702" t="inlineStr">
        <f aca="false">IF(COUNT('Math Scores'!$HJ55:$IG55)=0, "", (SUMIF('Math Scores'!$HJ$4:$IU$4, AG$4, 'Math Scores'!$HJ55:$IU55)/(SUMIF('Math Scores'!$HJ$4:$IU$4, AG$4, 'Math Scores'!$HJ$2:$IU$2))))</f>
        <is>
          <t/>
        </is>
      </c>
      <c r="AH52" s="702" t="inlineStr">
        <f aca="false">IF(COUNT('Math Scores'!$IV55:$JL55)=0, "", (SUMIF('Math Scores'!$IH$4:$IU$4, AH$4, 'Math Scores'!$IH55:$IU55)/(SUMIF('Math Scores'!$IH$4:$IU$4, AH$4, 'Math Scores'!$IH$2:$IU$2))))</f>
        <is>
          <t/>
        </is>
      </c>
      <c r="AI52" s="702" t="inlineStr">
        <f aca="false">IF(COUNT('Math Scores'!$IV55:$JL55)=0, "", (SUMIF('Math Scores'!$IH$4:$IU$4, AI$4, 'Math Scores'!$IH55:$IU55)/(SUMIF('Math Scores'!$IH$4:$IU$4, AI$4, 'Math Scores'!$IH$2:$IU$2))))</f>
        <is>
          <t/>
        </is>
      </c>
      <c r="AJ52" s="702" t="inlineStr">
        <f aca="false">IF(COUNT('Math Scores'!$IV55:$JL55)=0, "", (SUMIF('Math Scores'!$IH$4:$IU$4, AJ$4, 'Math Scores'!$IH55:$IU55)/(SUMIF('Math Scores'!$IH$4:$IU$4, AJ$4, 'Math Scores'!$IH$2:$IU$2))))</f>
        <is>
          <t/>
        </is>
      </c>
      <c r="AK52" s="702" t="inlineStr">
        <f aca="false">IF(COUNT('Math Scores'!$JM55:$KG55)=0, "", (SUMIF('Math Scores'!$JM$4:$LA$4, X$4, 'Math Scores'!$JM55:$LA55)/(SUMIF('Math Scores'!$JM$4:$LA$4, X$4, 'Math Scores'!$JM$2:$LA$2))))</f>
        <is>
          <t/>
        </is>
      </c>
      <c r="AL52" s="702" t="inlineStr">
        <f aca="false">IF(COUNT('Math Scores'!$JM55:$KG55)=0, "", (SUMIF('Math Scores'!$JM$4:$LA$4, Y$4, 'Math Scores'!$JM55:$LA55)/(SUMIF('Math Scores'!$JM$4:$LA$4, Y$4, 'Math Scores'!$JM$2:$LA$2))))</f>
        <is>
          <t/>
        </is>
      </c>
      <c r="AM52" s="702" t="inlineStr">
        <f aca="false">IF(COUNT('Math Scores'!$JM55:$KG55)=0, "", (SUMIF('Math Scores'!$JM$4:$LA$4, Z$4, 'Math Scores'!$JM55:$LA55)/(SUMIF('Math Scores'!$JM$4:$LA$4, Z$4, 'Math Scores'!$JM$2:$LA$2))))</f>
        <is>
          <t/>
        </is>
      </c>
      <c r="AN52" s="702" t="inlineStr">
        <f aca="false">IF(COUNT('Math Scores'!$JM55:$KG55)=0, "", (SUMIF('Math Scores'!$JM$4:$LA$4, AA$4, 'Math Scores'!$JM55:$LA55)/(SUMIF('Math Scores'!$JM$4:$LA$4, AA$4, 'Math Scores'!$JM$2:$LA$2))))</f>
        <is>
          <t/>
        </is>
      </c>
      <c r="AO52" s="702" t="inlineStr">
        <f aca="false">IF(COUNT('Math Scores'!$JM55:$KG55)=0, "", (SUMIF('Math Scores'!$JM$4:$LA$4, AB$4, 'Math Scores'!$JM55:$LA55)/(SUMIF('Math Scores'!$JM$4:$LA$4, AB$4, 'Math Scores'!$JM$2:$LA$2))))</f>
        <is>
          <t/>
        </is>
      </c>
      <c r="AP52" s="702" t="inlineStr">
        <f aca="false">IF(COUNT('Math Scores'!$LB55:$LR55)=0, "", (SUMIF('Math Scores'!$KH$4:$LA$4, AP$4, 'Math Scores'!$KH55:$LA55)/(SUMIF('Math Scores'!$KH$4:$LA$4, AP$4, 'Math Scores'!$KH$2:$LA$2))))</f>
        <is>
          <t/>
        </is>
      </c>
      <c r="AQ52" s="702" t="inlineStr">
        <f aca="false">IF(COUNT('Math Scores'!$LB55:$LR55)=0, "", (SUMIF('Math Scores'!$KH$4:$LA$4, AQ$4, 'Math Scores'!$KH55:$LA55)/(SUMIF('Math Scores'!$KH$4:$LA$4, AQ$4, 'Math Scores'!$KH$2:$LA$2))))</f>
        <is>
          <t/>
        </is>
      </c>
    </row>
    <row r="53" customFormat="false" ht="12.75" hidden="false" customHeight="false" outlineLevel="0" collapsed="false">
      <c r="A53" s="315" t="n">
        <v>48</v>
      </c>
      <c r="B53" s="315" t="inlineStr">
        <f aca="false">'English Scores- Leveled papers'!B54</f>
        <is>
          <t/>
        </is>
      </c>
      <c r="C53" s="360" t="inlineStr">
        <f aca="false">'Math Output by Standard'!E55</f>
        <is>
          <t/>
        </is>
      </c>
      <c r="D53" s="701" t="inlineStr">
        <f aca="false">'Math Scores'!D56</f>
        <is>
          <t/>
        </is>
      </c>
      <c r="E53" s="702" t="inlineStr">
        <f aca="false">IF(COUNT('Math Scores'!$F56:$AM56)=0, "", (SUMIF('Math Scores'!$F$4:$AM$4, E$4, 'Math Scores'!$F56:$AM56)/(SUMIF('Math Scores'!$F$4:$AM$4, E$4, 'Math Scores'!$F$2:$AM$2))))</f>
        <is>
          <t/>
        </is>
      </c>
      <c r="F53" s="702" t="inlineStr">
        <f aca="false">IF(COUNT('Math Scores'!$F56:$AM56)=0, "", (SUMIF('Math Scores'!$F$4:$AM$4, F$4, 'Math Scores'!$F56:$AM56)/(SUMIF('Math Scores'!$F$4:$AM$4, F$4, 'Math Scores'!$F$2:$AM$2))))</f>
        <is>
          <t/>
        </is>
      </c>
      <c r="G53" s="702" t="inlineStr">
        <f aca="false">IF(COUNT('Math Scores'!$F56:$AM56)=0, "", (SUMIF('Math Scores'!$F$4:$AM$4, G$4, 'Math Scores'!$F56:$AM56)/(SUMIF('Math Scores'!$F$4:$AM$4, G$4, 'Math Scores'!$F$2:$AM$2))))</f>
        <is>
          <t/>
        </is>
      </c>
      <c r="H53" s="702" t="inlineStr">
        <f aca="false">IF(COUNT('Math Scores'!$F56:$AM56)=0, "", (SUMIF('Math Scores'!$F$4:$AM$4, H$4, 'Math Scores'!$F56:$AM56)/(SUMIF('Math Scores'!$F$4:$AM$4, H$4, 'Math Scores'!$F$2:$AM$2))))</f>
        <is>
          <t/>
        </is>
      </c>
      <c r="I53" s="702" t="inlineStr">
        <f aca="false">IF(COUNT('Math Scores'!$F56:$AM56)=0, "", (SUMIF('Math Scores'!$F$4:$AM$4, I$4, 'Math Scores'!$F56:$AM56)/(SUMIF('Math Scores'!$F$4:$AM$4, I$4, 'Math Scores'!$F$2:$AM$2))))</f>
        <is>
          <t/>
        </is>
      </c>
      <c r="J53" s="702" t="inlineStr">
        <f aca="false">IF(COUNT('Math Scores'!$F56:$AM56)=0, "", (SUMIF('Math Scores'!$F$4:$AM$4, J$4, 'Math Scores'!$F56:$AM56)/(SUMIF('Math Scores'!$F$4:$AM$4, J$4, 'Math Scores'!$F$2:$AM$2))))</f>
        <is>
          <t/>
        </is>
      </c>
      <c r="K53" s="702" t="inlineStr">
        <f aca="false">IF(COUNT('Math Scores'!$AN56:$BW56)=0, "", (SUMIF('Math Scores'!$AN$4:$BW$4, K$4, 'Math Scores'!$AN56:$BW56)/(SUMIF('Math Scores'!$AN$4:$BW$4, K$4, 'Math Scores'!$AN$2:$BW$2))))</f>
        <is>
          <t/>
        </is>
      </c>
      <c r="L53" s="702" t="inlineStr">
        <f aca="false">IF(COUNT('Math Scores'!$AN56:$BW56)=0, "", (SUMIF('Math Scores'!$AN$4:$BW$4, L$4, 'Math Scores'!$AN56:$BW56)/(SUMIF('Math Scores'!$AN$4:$BW$4, L$4, 'Math Scores'!$AN$2:$BW$2))))</f>
        <is>
          <t/>
        </is>
      </c>
      <c r="M53" s="702" t="inlineStr">
        <f aca="false">IF(COUNT('Math Scores'!$AN56:$BW56)=0, "", (SUMIF('Math Scores'!$AN$4:$BW$4, M$4, 'Math Scores'!$AN56:$BW56)/(SUMIF('Math Scores'!$AN$4:$BW$4, M$4, 'Math Scores'!$AN$2:$BW$2))))</f>
        <is>
          <t/>
        </is>
      </c>
      <c r="N53" s="702" t="inlineStr">
        <f aca="false">IF(COUNT('Math Scores'!$AN56:$BW56)=0, "", (SUMIF('Math Scores'!$AN$4:$BW$4, N$4, 'Math Scores'!$AN56:$BW56)/(SUMIF('Math Scores'!$AN$4:$BW$4, N$4, 'Math Scores'!$AN$2:$BW$2))))</f>
        <is>
          <t/>
        </is>
      </c>
      <c r="O53" s="702" t="inlineStr">
        <f aca="false">IF(COUNT('Math Scores'!$AN56:$BW56)=0, "", (SUMIF('Math Scores'!$AN$4:$BW$4, O$4, 'Math Scores'!$AN56:$BW56)/(SUMIF('Math Scores'!$AN$4:$BW$4, O$4, 'Math Scores'!$AN$2:$BW$2))))</f>
        <is>
          <t/>
        </is>
      </c>
      <c r="P53" s="702" t="inlineStr">
        <f aca="false">IF(COUNT('Math Scores'!$BX56:$DN56)=0, "", (SUMIF('Math Scores'!$F$4:$MZ$4, P$4, 'Math Scores'!$F56:$MZ56)/(SUMIF('Math Scores'!$F$4:$MZ$4, P$4, 'Math Scores'!$F$2:$MZ$2))))</f>
        <is>
          <t/>
        </is>
      </c>
      <c r="Q53" s="702" t="inlineStr">
        <f aca="false">IF(COUNT('Math Scores'!$BX56:$DN56)=0, "", (SUMIF('Math Scores'!$F$4:$MZ$4, Q$4, 'Math Scores'!$F56:$MZ56)/(SUMIF('Math Scores'!$F$4:$MZ$4, Q$4, 'Math Scores'!$F$2:$MZ$2))))</f>
        <is>
          <t/>
        </is>
      </c>
      <c r="R53" s="702" t="inlineStr">
        <f aca="false">IF(COUNT('Math Scores'!$BX56:$DN56)=0, "", (SUMIF('Math Scores'!$F$4:$MZ$4, R$4, 'Math Scores'!$F56:$MZ56)/(SUMIF('Math Scores'!$F$4:$MZ$4, R$4, 'Math Scores'!$F$2:$MZ$2))))</f>
        <is>
          <t/>
        </is>
      </c>
      <c r="S53" s="702" t="inlineStr">
        <f aca="false">IF(COUNT('Math Scores'!$BX56:$DN56)=0, "", (SUMIF('Math Scores'!$F$4:$MZ$4, S$4, 'Math Scores'!$F56:$MZ56)/(SUMIF('Math Scores'!$F$4:$MZ$4, S$4, 'Math Scores'!$F$2:$MZ$2))))</f>
        <is>
          <t/>
        </is>
      </c>
      <c r="T53" s="702" t="inlineStr">
        <f aca="false">IF(COUNT('Math Scores'!$BX56:$DN56)=0, "", (SUMIF('Math Scores'!$F$4:$MZ$4, T$4, 'Math Scores'!$F56:$MZ56)/(SUMIF('Math Scores'!$F$4:$MZ$4, T$4, 'Math Scores'!$F$2:$MZ$2))))</f>
        <is>
          <t/>
        </is>
      </c>
      <c r="U53" s="702" t="inlineStr">
        <f aca="false">IF(COUNT('Math Scores'!$DO56:$FJ56)=0, "", (SUMIF('Math Scores'!$F$4:$MZ$4, U$4, 'Math Scores'!$F56:$MZ56)/(SUMIF('Math Scores'!$F$4:$MZ$4, U$4, 'Math Scores'!$F$2:$MZ$2))))</f>
        <is>
          <t/>
        </is>
      </c>
      <c r="V53" s="702" t="inlineStr">
        <f aca="false">IF(COUNT('Math Scores'!$DO56:$FJ56)=0, "", (SUMIF('Math Scores'!$F$4:$MZ$4, V$4, 'Math Scores'!$F56:$MZ56)/(SUMIF('Math Scores'!$F$4:$MZ$4, V$4, 'Math Scores'!$F$2:$MZ$2))))</f>
        <is>
          <t/>
        </is>
      </c>
      <c r="W53" s="702" t="inlineStr">
        <f aca="false">IF(COUNT('Math Scores'!$DO56:$FJ56)=0, "", (SUMIF('Math Scores'!$F$4:$MZ$4, W$4, 'Math Scores'!$F56:$MZ56)/(SUMIF('Math Scores'!$F$4:$MZ$4, W$4, 'Math Scores'!$F$2:$MZ$2))))</f>
        <is>
          <t/>
        </is>
      </c>
      <c r="X53" s="702" t="inlineStr">
        <f aca="false">IF(COUNT('Math Scores'!$DO56:$FJ56)=0, "", (SUMIF('Math Scores'!$F$4:$MZ$4, X$4, 'Math Scores'!$F56:$MZ56)/(SUMIF('Math Scores'!$F$4:$MZ$4, X$4, 'Math Scores'!$F$2:$MZ$2))))</f>
        <is>
          <t/>
        </is>
      </c>
      <c r="Y53" s="702" t="inlineStr">
        <f aca="false">IF(COUNT('Math Scores'!$DO56:$FJ56)=0, "", (SUMIF('Math Scores'!$F$4:$MZ$4, Y$4, 'Math Scores'!$F56:$MZ56)/(SUMIF('Math Scores'!$F$4:$MZ$4, Y$4, 'Math Scores'!$F$2:$MZ$2))))</f>
        <is>
          <t/>
        </is>
      </c>
      <c r="Z53" s="702" t="inlineStr">
        <f aca="false">IF(COUNT('Math Scores'!$FK56:$HI56)=0, "", (SUMIF('Math Scores'!$F$4:$MZ$4, Z$4, 'Math Scores'!$F56:$MZ56)/(SUMIF('Math Scores'!$F$4:$MZ$4, Z$4, 'Math Scores'!$F$2:$MZ$2))))</f>
        <is>
          <t/>
        </is>
      </c>
      <c r="AA53" s="702" t="inlineStr">
        <f aca="false">IF(COUNT('Math Scores'!$FK56:$HI56)=0, "", (SUMIF('Math Scores'!$F$4:$MZ$4, AA$4, 'Math Scores'!$F56:$MZ56)/(SUMIF('Math Scores'!$F$4:$MZ$4, AA$4, 'Math Scores'!$F$2:$MZ$2))))</f>
        <is>
          <t/>
        </is>
      </c>
      <c r="AB53" s="702" t="inlineStr">
        <f aca="false">IF(COUNT('Math Scores'!$FK56:$HI56)=0, "", (SUMIF('Math Scores'!$F$4:$MZ$4, AB$4, 'Math Scores'!$F56:$MZ56)/(SUMIF('Math Scores'!$F$4:$MZ$4, AB$4, 'Math Scores'!$F$2:$MZ$2))))</f>
        <is>
          <t/>
        </is>
      </c>
      <c r="AC53" s="702" t="inlineStr">
        <f aca="false">IF(COUNT('Math Scores'!$FK56:$HI56)=0, "", (SUMIF('Math Scores'!$F$4:$MZ$4, AC$4, 'Math Scores'!$F56:$MZ56)/(SUMIF('Math Scores'!$F$4:$MZ$4, AC$4, 'Math Scores'!$F$2:$MZ$2))))</f>
        <is>
          <t/>
        </is>
      </c>
      <c r="AD53" s="702" t="inlineStr">
        <f aca="false">IF(COUNT('Math Scores'!$HJ56:$IG56)=0, "", (SUMIF('Math Scores'!$HJ$4:$IU$4, AD$4, 'Math Scores'!$HJ56:$IU56)/(SUMIF('Math Scores'!$HJ$4:$IU$4, AD$4, 'Math Scores'!$HJ$2:$IU$2))))</f>
        <is>
          <t/>
        </is>
      </c>
      <c r="AE53" s="702" t="inlineStr">
        <f aca="false">IF(COUNT('Math Scores'!$HJ56:$IG56)=0, "", (SUMIF('Math Scores'!$HJ$4:$IU$4, AE$4, 'Math Scores'!$HJ56:$IU56)/(SUMIF('Math Scores'!$HJ$4:$IU$4, AE$4, 'Math Scores'!$HJ$2:$IU$2))))</f>
        <is>
          <t/>
        </is>
      </c>
      <c r="AF53" s="702" t="inlineStr">
        <f aca="false">IF(COUNT('Math Scores'!$HJ56:$IG56)=0, "", (SUMIF('Math Scores'!$HJ$4:$IU$4, AF$4, 'Math Scores'!$HJ56:$IU56)/(SUMIF('Math Scores'!$HJ$4:$IU$4, AF$4, 'Math Scores'!$HJ$2:$IU$2))))</f>
        <is>
          <t/>
        </is>
      </c>
      <c r="AG53" s="702" t="inlineStr">
        <f aca="false">IF(COUNT('Math Scores'!$HJ56:$IG56)=0, "", (SUMIF('Math Scores'!$HJ$4:$IU$4, AG$4, 'Math Scores'!$HJ56:$IU56)/(SUMIF('Math Scores'!$HJ$4:$IU$4, AG$4, 'Math Scores'!$HJ$2:$IU$2))))</f>
        <is>
          <t/>
        </is>
      </c>
      <c r="AH53" s="702" t="inlineStr">
        <f aca="false">IF(COUNT('Math Scores'!$IV56:$JL56)=0, "", (SUMIF('Math Scores'!$IH$4:$IU$4, AH$4, 'Math Scores'!$IH56:$IU56)/(SUMIF('Math Scores'!$IH$4:$IU$4, AH$4, 'Math Scores'!$IH$2:$IU$2))))</f>
        <is>
          <t/>
        </is>
      </c>
      <c r="AI53" s="702" t="inlineStr">
        <f aca="false">IF(COUNT('Math Scores'!$IV56:$JL56)=0, "", (SUMIF('Math Scores'!$IH$4:$IU$4, AI$4, 'Math Scores'!$IH56:$IU56)/(SUMIF('Math Scores'!$IH$4:$IU$4, AI$4, 'Math Scores'!$IH$2:$IU$2))))</f>
        <is>
          <t/>
        </is>
      </c>
      <c r="AJ53" s="702" t="inlineStr">
        <f aca="false">IF(COUNT('Math Scores'!$IV56:$JL56)=0, "", (SUMIF('Math Scores'!$IH$4:$IU$4, AJ$4, 'Math Scores'!$IH56:$IU56)/(SUMIF('Math Scores'!$IH$4:$IU$4, AJ$4, 'Math Scores'!$IH$2:$IU$2))))</f>
        <is>
          <t/>
        </is>
      </c>
      <c r="AK53" s="702" t="inlineStr">
        <f aca="false">IF(COUNT('Math Scores'!$JM56:$KG56)=0, "", (SUMIF('Math Scores'!$JM$4:$LA$4, X$4, 'Math Scores'!$JM56:$LA56)/(SUMIF('Math Scores'!$JM$4:$LA$4, X$4, 'Math Scores'!$JM$2:$LA$2))))</f>
        <is>
          <t/>
        </is>
      </c>
      <c r="AL53" s="702" t="inlineStr">
        <f aca="false">IF(COUNT('Math Scores'!$JM56:$KG56)=0, "", (SUMIF('Math Scores'!$JM$4:$LA$4, Y$4, 'Math Scores'!$JM56:$LA56)/(SUMIF('Math Scores'!$JM$4:$LA$4, Y$4, 'Math Scores'!$JM$2:$LA$2))))</f>
        <is>
          <t/>
        </is>
      </c>
      <c r="AM53" s="702" t="inlineStr">
        <f aca="false">IF(COUNT('Math Scores'!$JM56:$KG56)=0, "", (SUMIF('Math Scores'!$JM$4:$LA$4, Z$4, 'Math Scores'!$JM56:$LA56)/(SUMIF('Math Scores'!$JM$4:$LA$4, Z$4, 'Math Scores'!$JM$2:$LA$2))))</f>
        <is>
          <t/>
        </is>
      </c>
      <c r="AN53" s="702" t="inlineStr">
        <f aca="false">IF(COUNT('Math Scores'!$JM56:$KG56)=0, "", (SUMIF('Math Scores'!$JM$4:$LA$4, AA$4, 'Math Scores'!$JM56:$LA56)/(SUMIF('Math Scores'!$JM$4:$LA$4, AA$4, 'Math Scores'!$JM$2:$LA$2))))</f>
        <is>
          <t/>
        </is>
      </c>
      <c r="AO53" s="702" t="inlineStr">
        <f aca="false">IF(COUNT('Math Scores'!$JM56:$KG56)=0, "", (SUMIF('Math Scores'!$JM$4:$LA$4, AB$4, 'Math Scores'!$JM56:$LA56)/(SUMIF('Math Scores'!$JM$4:$LA$4, AB$4, 'Math Scores'!$JM$2:$LA$2))))</f>
        <is>
          <t/>
        </is>
      </c>
      <c r="AP53" s="702" t="inlineStr">
        <f aca="false">IF(COUNT('Math Scores'!$LB56:$LR56)=0, "", (SUMIF('Math Scores'!$KH$4:$LA$4, AP$4, 'Math Scores'!$KH56:$LA56)/(SUMIF('Math Scores'!$KH$4:$LA$4, AP$4, 'Math Scores'!$KH$2:$LA$2))))</f>
        <is>
          <t/>
        </is>
      </c>
      <c r="AQ53" s="702" t="inlineStr">
        <f aca="false">IF(COUNT('Math Scores'!$LB56:$LR56)=0, "", (SUMIF('Math Scores'!$KH$4:$LA$4, AQ$4, 'Math Scores'!$KH56:$LA56)/(SUMIF('Math Scores'!$KH$4:$LA$4, AQ$4, 'Math Scores'!$KH$2:$LA$2))))</f>
        <is>
          <t/>
        </is>
      </c>
    </row>
    <row r="54" customFormat="false" ht="12.75" hidden="false" customHeight="false" outlineLevel="0" collapsed="false">
      <c r="A54" s="315" t="n">
        <v>49</v>
      </c>
      <c r="B54" s="315" t="inlineStr">
        <f aca="false">'English Scores- Leveled papers'!B55</f>
        <is>
          <t/>
        </is>
      </c>
      <c r="C54" s="360" t="inlineStr">
        <f aca="false">'Math Output by Standard'!E56</f>
        <is>
          <t/>
        </is>
      </c>
      <c r="D54" s="701" t="inlineStr">
        <f aca="false">'Math Scores'!D57</f>
        <is>
          <t/>
        </is>
      </c>
      <c r="E54" s="702" t="inlineStr">
        <f aca="false">IF(COUNT('Math Scores'!$F57:$AM57)=0, "", (SUMIF('Math Scores'!$F$4:$AM$4, E$4, 'Math Scores'!$F57:$AM57)/(SUMIF('Math Scores'!$F$4:$AM$4, E$4, 'Math Scores'!$F$2:$AM$2))))</f>
        <is>
          <t/>
        </is>
      </c>
      <c r="F54" s="702" t="inlineStr">
        <f aca="false">IF(COUNT('Math Scores'!$F57:$AM57)=0, "", (SUMIF('Math Scores'!$F$4:$AM$4, F$4, 'Math Scores'!$F57:$AM57)/(SUMIF('Math Scores'!$F$4:$AM$4, F$4, 'Math Scores'!$F$2:$AM$2))))</f>
        <is>
          <t/>
        </is>
      </c>
      <c r="G54" s="702" t="inlineStr">
        <f aca="false">IF(COUNT('Math Scores'!$F57:$AM57)=0, "", (SUMIF('Math Scores'!$F$4:$AM$4, G$4, 'Math Scores'!$F57:$AM57)/(SUMIF('Math Scores'!$F$4:$AM$4, G$4, 'Math Scores'!$F$2:$AM$2))))</f>
        <is>
          <t/>
        </is>
      </c>
      <c r="H54" s="702" t="inlineStr">
        <f aca="false">IF(COUNT('Math Scores'!$F57:$AM57)=0, "", (SUMIF('Math Scores'!$F$4:$AM$4, H$4, 'Math Scores'!$F57:$AM57)/(SUMIF('Math Scores'!$F$4:$AM$4, H$4, 'Math Scores'!$F$2:$AM$2))))</f>
        <is>
          <t/>
        </is>
      </c>
      <c r="I54" s="702" t="inlineStr">
        <f aca="false">IF(COUNT('Math Scores'!$F57:$AM57)=0, "", (SUMIF('Math Scores'!$F$4:$AM$4, I$4, 'Math Scores'!$F57:$AM57)/(SUMIF('Math Scores'!$F$4:$AM$4, I$4, 'Math Scores'!$F$2:$AM$2))))</f>
        <is>
          <t/>
        </is>
      </c>
      <c r="J54" s="702" t="inlineStr">
        <f aca="false">IF(COUNT('Math Scores'!$F57:$AM57)=0, "", (SUMIF('Math Scores'!$F$4:$AM$4, J$4, 'Math Scores'!$F57:$AM57)/(SUMIF('Math Scores'!$F$4:$AM$4, J$4, 'Math Scores'!$F$2:$AM$2))))</f>
        <is>
          <t/>
        </is>
      </c>
      <c r="K54" s="702" t="inlineStr">
        <f aca="false">IF(COUNT('Math Scores'!$AN57:$BW57)=0, "", (SUMIF('Math Scores'!$AN$4:$BW$4, K$4, 'Math Scores'!$AN57:$BW57)/(SUMIF('Math Scores'!$AN$4:$BW$4, K$4, 'Math Scores'!$AN$2:$BW$2))))</f>
        <is>
          <t/>
        </is>
      </c>
      <c r="L54" s="702" t="inlineStr">
        <f aca="false">IF(COUNT('Math Scores'!$AN57:$BW57)=0, "", (SUMIF('Math Scores'!$AN$4:$BW$4, L$4, 'Math Scores'!$AN57:$BW57)/(SUMIF('Math Scores'!$AN$4:$BW$4, L$4, 'Math Scores'!$AN$2:$BW$2))))</f>
        <is>
          <t/>
        </is>
      </c>
      <c r="M54" s="702" t="inlineStr">
        <f aca="false">IF(COUNT('Math Scores'!$AN57:$BW57)=0, "", (SUMIF('Math Scores'!$AN$4:$BW$4, M$4, 'Math Scores'!$AN57:$BW57)/(SUMIF('Math Scores'!$AN$4:$BW$4, M$4, 'Math Scores'!$AN$2:$BW$2))))</f>
        <is>
          <t/>
        </is>
      </c>
      <c r="N54" s="702" t="inlineStr">
        <f aca="false">IF(COUNT('Math Scores'!$AN57:$BW57)=0, "", (SUMIF('Math Scores'!$AN$4:$BW$4, N$4, 'Math Scores'!$AN57:$BW57)/(SUMIF('Math Scores'!$AN$4:$BW$4, N$4, 'Math Scores'!$AN$2:$BW$2))))</f>
        <is>
          <t/>
        </is>
      </c>
      <c r="O54" s="702" t="inlineStr">
        <f aca="false">IF(COUNT('Math Scores'!$AN57:$BW57)=0, "", (SUMIF('Math Scores'!$AN$4:$BW$4, O$4, 'Math Scores'!$AN57:$BW57)/(SUMIF('Math Scores'!$AN$4:$BW$4, O$4, 'Math Scores'!$AN$2:$BW$2))))</f>
        <is>
          <t/>
        </is>
      </c>
      <c r="P54" s="702" t="inlineStr">
        <f aca="false">IF(COUNT('Math Scores'!$BX57:$DN57)=0, "", (SUMIF('Math Scores'!$F$4:$MZ$4, P$4, 'Math Scores'!$F57:$MZ57)/(SUMIF('Math Scores'!$F$4:$MZ$4, P$4, 'Math Scores'!$F$2:$MZ$2))))</f>
        <is>
          <t/>
        </is>
      </c>
      <c r="Q54" s="702" t="inlineStr">
        <f aca="false">IF(COUNT('Math Scores'!$BX57:$DN57)=0, "", (SUMIF('Math Scores'!$F$4:$MZ$4, Q$4, 'Math Scores'!$F57:$MZ57)/(SUMIF('Math Scores'!$F$4:$MZ$4, Q$4, 'Math Scores'!$F$2:$MZ$2))))</f>
        <is>
          <t/>
        </is>
      </c>
      <c r="R54" s="702" t="inlineStr">
        <f aca="false">IF(COUNT('Math Scores'!$BX57:$DN57)=0, "", (SUMIF('Math Scores'!$F$4:$MZ$4, R$4, 'Math Scores'!$F57:$MZ57)/(SUMIF('Math Scores'!$F$4:$MZ$4, R$4, 'Math Scores'!$F$2:$MZ$2))))</f>
        <is>
          <t/>
        </is>
      </c>
      <c r="S54" s="702" t="inlineStr">
        <f aca="false">IF(COUNT('Math Scores'!$BX57:$DN57)=0, "", (SUMIF('Math Scores'!$F$4:$MZ$4, S$4, 'Math Scores'!$F57:$MZ57)/(SUMIF('Math Scores'!$F$4:$MZ$4, S$4, 'Math Scores'!$F$2:$MZ$2))))</f>
        <is>
          <t/>
        </is>
      </c>
      <c r="T54" s="702" t="inlineStr">
        <f aca="false">IF(COUNT('Math Scores'!$BX57:$DN57)=0, "", (SUMIF('Math Scores'!$F$4:$MZ$4, T$4, 'Math Scores'!$F57:$MZ57)/(SUMIF('Math Scores'!$F$4:$MZ$4, T$4, 'Math Scores'!$F$2:$MZ$2))))</f>
        <is>
          <t/>
        </is>
      </c>
      <c r="U54" s="702" t="inlineStr">
        <f aca="false">IF(COUNT('Math Scores'!$DO57:$FJ57)=0, "", (SUMIF('Math Scores'!$F$4:$MZ$4, U$4, 'Math Scores'!$F57:$MZ57)/(SUMIF('Math Scores'!$F$4:$MZ$4, U$4, 'Math Scores'!$F$2:$MZ$2))))</f>
        <is>
          <t/>
        </is>
      </c>
      <c r="V54" s="702" t="inlineStr">
        <f aca="false">IF(COUNT('Math Scores'!$DO57:$FJ57)=0, "", (SUMIF('Math Scores'!$F$4:$MZ$4, V$4, 'Math Scores'!$F57:$MZ57)/(SUMIF('Math Scores'!$F$4:$MZ$4, V$4, 'Math Scores'!$F$2:$MZ$2))))</f>
        <is>
          <t/>
        </is>
      </c>
      <c r="W54" s="702" t="inlineStr">
        <f aca="false">IF(COUNT('Math Scores'!$DO57:$FJ57)=0, "", (SUMIF('Math Scores'!$F$4:$MZ$4, W$4, 'Math Scores'!$F57:$MZ57)/(SUMIF('Math Scores'!$F$4:$MZ$4, W$4, 'Math Scores'!$F$2:$MZ$2))))</f>
        <is>
          <t/>
        </is>
      </c>
      <c r="X54" s="702" t="inlineStr">
        <f aca="false">IF(COUNT('Math Scores'!$DO57:$FJ57)=0, "", (SUMIF('Math Scores'!$F$4:$MZ$4, X$4, 'Math Scores'!$F57:$MZ57)/(SUMIF('Math Scores'!$F$4:$MZ$4, X$4, 'Math Scores'!$F$2:$MZ$2))))</f>
        <is>
          <t/>
        </is>
      </c>
      <c r="Y54" s="702" t="inlineStr">
        <f aca="false">IF(COUNT('Math Scores'!$DO57:$FJ57)=0, "", (SUMIF('Math Scores'!$F$4:$MZ$4, Y$4, 'Math Scores'!$F57:$MZ57)/(SUMIF('Math Scores'!$F$4:$MZ$4, Y$4, 'Math Scores'!$F$2:$MZ$2))))</f>
        <is>
          <t/>
        </is>
      </c>
      <c r="Z54" s="702" t="inlineStr">
        <f aca="false">IF(COUNT('Math Scores'!$FK57:$HI57)=0, "", (SUMIF('Math Scores'!$F$4:$MZ$4, Z$4, 'Math Scores'!$F57:$MZ57)/(SUMIF('Math Scores'!$F$4:$MZ$4, Z$4, 'Math Scores'!$F$2:$MZ$2))))</f>
        <is>
          <t/>
        </is>
      </c>
      <c r="AA54" s="702" t="inlineStr">
        <f aca="false">IF(COUNT('Math Scores'!$FK57:$HI57)=0, "", (SUMIF('Math Scores'!$F$4:$MZ$4, AA$4, 'Math Scores'!$F57:$MZ57)/(SUMIF('Math Scores'!$F$4:$MZ$4, AA$4, 'Math Scores'!$F$2:$MZ$2))))</f>
        <is>
          <t/>
        </is>
      </c>
      <c r="AB54" s="702" t="inlineStr">
        <f aca="false">IF(COUNT('Math Scores'!$FK57:$HI57)=0, "", (SUMIF('Math Scores'!$F$4:$MZ$4, AB$4, 'Math Scores'!$F57:$MZ57)/(SUMIF('Math Scores'!$F$4:$MZ$4, AB$4, 'Math Scores'!$F$2:$MZ$2))))</f>
        <is>
          <t/>
        </is>
      </c>
      <c r="AC54" s="702" t="inlineStr">
        <f aca="false">IF(COUNT('Math Scores'!$FK57:$HI57)=0, "", (SUMIF('Math Scores'!$F$4:$MZ$4, AC$4, 'Math Scores'!$F57:$MZ57)/(SUMIF('Math Scores'!$F$4:$MZ$4, AC$4, 'Math Scores'!$F$2:$MZ$2))))</f>
        <is>
          <t/>
        </is>
      </c>
      <c r="AD54" s="702" t="inlineStr">
        <f aca="false">IF(COUNT('Math Scores'!$HJ57:$IG57)=0, "", (SUMIF('Math Scores'!$HJ$4:$IU$4, AD$4, 'Math Scores'!$HJ57:$IU57)/(SUMIF('Math Scores'!$HJ$4:$IU$4, AD$4, 'Math Scores'!$HJ$2:$IU$2))))</f>
        <is>
          <t/>
        </is>
      </c>
      <c r="AE54" s="702" t="inlineStr">
        <f aca="false">IF(COUNT('Math Scores'!$HJ57:$IG57)=0, "", (SUMIF('Math Scores'!$HJ$4:$IU$4, AE$4, 'Math Scores'!$HJ57:$IU57)/(SUMIF('Math Scores'!$HJ$4:$IU$4, AE$4, 'Math Scores'!$HJ$2:$IU$2))))</f>
        <is>
          <t/>
        </is>
      </c>
      <c r="AF54" s="702" t="inlineStr">
        <f aca="false">IF(COUNT('Math Scores'!$HJ57:$IG57)=0, "", (SUMIF('Math Scores'!$HJ$4:$IU$4, AF$4, 'Math Scores'!$HJ57:$IU57)/(SUMIF('Math Scores'!$HJ$4:$IU$4, AF$4, 'Math Scores'!$HJ$2:$IU$2))))</f>
        <is>
          <t/>
        </is>
      </c>
      <c r="AG54" s="702" t="inlineStr">
        <f aca="false">IF(COUNT('Math Scores'!$HJ57:$IG57)=0, "", (SUMIF('Math Scores'!$HJ$4:$IU$4, AG$4, 'Math Scores'!$HJ57:$IU57)/(SUMIF('Math Scores'!$HJ$4:$IU$4, AG$4, 'Math Scores'!$HJ$2:$IU$2))))</f>
        <is>
          <t/>
        </is>
      </c>
      <c r="AH54" s="702" t="inlineStr">
        <f aca="false">IF(COUNT('Math Scores'!$IV57:$JL57)=0, "", (SUMIF('Math Scores'!$IH$4:$IU$4, AH$4, 'Math Scores'!$IH57:$IU57)/(SUMIF('Math Scores'!$IH$4:$IU$4, AH$4, 'Math Scores'!$IH$2:$IU$2))))</f>
        <is>
          <t/>
        </is>
      </c>
      <c r="AI54" s="702" t="inlineStr">
        <f aca="false">IF(COUNT('Math Scores'!$IV57:$JL57)=0, "", (SUMIF('Math Scores'!$IH$4:$IU$4, AI$4, 'Math Scores'!$IH57:$IU57)/(SUMIF('Math Scores'!$IH$4:$IU$4, AI$4, 'Math Scores'!$IH$2:$IU$2))))</f>
        <is>
          <t/>
        </is>
      </c>
      <c r="AJ54" s="702" t="inlineStr">
        <f aca="false">IF(COUNT('Math Scores'!$IV57:$JL57)=0, "", (SUMIF('Math Scores'!$IH$4:$IU$4, AJ$4, 'Math Scores'!$IH57:$IU57)/(SUMIF('Math Scores'!$IH$4:$IU$4, AJ$4, 'Math Scores'!$IH$2:$IU$2))))</f>
        <is>
          <t/>
        </is>
      </c>
      <c r="AK54" s="702" t="inlineStr">
        <f aca="false">IF(COUNT('Math Scores'!$JM57:$KG57)=0, "", (SUMIF('Math Scores'!$JM$4:$LA$4, X$4, 'Math Scores'!$JM57:$LA57)/(SUMIF('Math Scores'!$JM$4:$LA$4, X$4, 'Math Scores'!$JM$2:$LA$2))))</f>
        <is>
          <t/>
        </is>
      </c>
      <c r="AL54" s="702" t="inlineStr">
        <f aca="false">IF(COUNT('Math Scores'!$JM57:$KG57)=0, "", (SUMIF('Math Scores'!$JM$4:$LA$4, Y$4, 'Math Scores'!$JM57:$LA57)/(SUMIF('Math Scores'!$JM$4:$LA$4, Y$4, 'Math Scores'!$JM$2:$LA$2))))</f>
        <is>
          <t/>
        </is>
      </c>
      <c r="AM54" s="702" t="inlineStr">
        <f aca="false">IF(COUNT('Math Scores'!$JM57:$KG57)=0, "", (SUMIF('Math Scores'!$JM$4:$LA$4, Z$4, 'Math Scores'!$JM57:$LA57)/(SUMIF('Math Scores'!$JM$4:$LA$4, Z$4, 'Math Scores'!$JM$2:$LA$2))))</f>
        <is>
          <t/>
        </is>
      </c>
      <c r="AN54" s="702" t="inlineStr">
        <f aca="false">IF(COUNT('Math Scores'!$JM57:$KG57)=0, "", (SUMIF('Math Scores'!$JM$4:$LA$4, AA$4, 'Math Scores'!$JM57:$LA57)/(SUMIF('Math Scores'!$JM$4:$LA$4, AA$4, 'Math Scores'!$JM$2:$LA$2))))</f>
        <is>
          <t/>
        </is>
      </c>
      <c r="AO54" s="702" t="inlineStr">
        <f aca="false">IF(COUNT('Math Scores'!$JM57:$KG57)=0, "", (SUMIF('Math Scores'!$JM$4:$LA$4, AB$4, 'Math Scores'!$JM57:$LA57)/(SUMIF('Math Scores'!$JM$4:$LA$4, AB$4, 'Math Scores'!$JM$2:$LA$2))))</f>
        <is>
          <t/>
        </is>
      </c>
      <c r="AP54" s="702" t="inlineStr">
        <f aca="false">IF(COUNT('Math Scores'!$LB57:$LR57)=0, "", (SUMIF('Math Scores'!$KH$4:$LA$4, AP$4, 'Math Scores'!$KH57:$LA57)/(SUMIF('Math Scores'!$KH$4:$LA$4, AP$4, 'Math Scores'!$KH$2:$LA$2))))</f>
        <is>
          <t/>
        </is>
      </c>
      <c r="AQ54" s="702" t="inlineStr">
        <f aca="false">IF(COUNT('Math Scores'!$LB57:$LR57)=0, "", (SUMIF('Math Scores'!$KH$4:$LA$4, AQ$4, 'Math Scores'!$KH57:$LA57)/(SUMIF('Math Scores'!$KH$4:$LA$4, AQ$4, 'Math Scores'!$KH$2:$LA$2))))</f>
        <is>
          <t/>
        </is>
      </c>
    </row>
    <row r="55" customFormat="false" ht="12.75" hidden="false" customHeight="false" outlineLevel="0" collapsed="false">
      <c r="A55" s="315" t="n">
        <v>50</v>
      </c>
      <c r="B55" s="315" t="inlineStr">
        <f aca="false">'English Scores- Leveled papers'!B56</f>
        <is>
          <t/>
        </is>
      </c>
      <c r="C55" s="360" t="inlineStr">
        <f aca="false">'Math Output by Standard'!E57</f>
        <is>
          <t/>
        </is>
      </c>
      <c r="D55" s="701" t="inlineStr">
        <f aca="false">'Math Scores'!D58</f>
        <is>
          <t/>
        </is>
      </c>
      <c r="E55" s="702" t="inlineStr">
        <f aca="false">IF(COUNT('Math Scores'!$F58:$AM58)=0, "", (SUMIF('Math Scores'!$F$4:$AM$4, E$4, 'Math Scores'!$F58:$AM58)/(SUMIF('Math Scores'!$F$4:$AM$4, E$4, 'Math Scores'!$F$2:$AM$2))))</f>
        <is>
          <t/>
        </is>
      </c>
      <c r="F55" s="702" t="inlineStr">
        <f aca="false">IF(COUNT('Math Scores'!$F58:$AM58)=0, "", (SUMIF('Math Scores'!$F$4:$AM$4, F$4, 'Math Scores'!$F58:$AM58)/(SUMIF('Math Scores'!$F$4:$AM$4, F$4, 'Math Scores'!$F$2:$AM$2))))</f>
        <is>
          <t/>
        </is>
      </c>
      <c r="G55" s="702" t="inlineStr">
        <f aca="false">IF(COUNT('Math Scores'!$F58:$AM58)=0, "", (SUMIF('Math Scores'!$F$4:$AM$4, G$4, 'Math Scores'!$F58:$AM58)/(SUMIF('Math Scores'!$F$4:$AM$4, G$4, 'Math Scores'!$F$2:$AM$2))))</f>
        <is>
          <t/>
        </is>
      </c>
      <c r="H55" s="702" t="inlineStr">
        <f aca="false">IF(COUNT('Math Scores'!$F58:$AM58)=0, "", (SUMIF('Math Scores'!$F$4:$AM$4, H$4, 'Math Scores'!$F58:$AM58)/(SUMIF('Math Scores'!$F$4:$AM$4, H$4, 'Math Scores'!$F$2:$AM$2))))</f>
        <is>
          <t/>
        </is>
      </c>
      <c r="I55" s="702" t="inlineStr">
        <f aca="false">IF(COUNT('Math Scores'!$F58:$AM58)=0, "", (SUMIF('Math Scores'!$F$4:$AM$4, I$4, 'Math Scores'!$F58:$AM58)/(SUMIF('Math Scores'!$F$4:$AM$4, I$4, 'Math Scores'!$F$2:$AM$2))))</f>
        <is>
          <t/>
        </is>
      </c>
      <c r="J55" s="702" t="inlineStr">
        <f aca="false">IF(COUNT('Math Scores'!$F58:$AM58)=0, "", (SUMIF('Math Scores'!$F$4:$AM$4, J$4, 'Math Scores'!$F58:$AM58)/(SUMIF('Math Scores'!$F$4:$AM$4, J$4, 'Math Scores'!$F$2:$AM$2))))</f>
        <is>
          <t/>
        </is>
      </c>
      <c r="K55" s="702" t="inlineStr">
        <f aca="false">IF(COUNT('Math Scores'!$AN58:$BW58)=0, "", (SUMIF('Math Scores'!$AN$4:$BW$4, K$4, 'Math Scores'!$AN58:$BW58)/(SUMIF('Math Scores'!$AN$4:$BW$4, K$4, 'Math Scores'!$AN$2:$BW$2))))</f>
        <is>
          <t/>
        </is>
      </c>
      <c r="L55" s="702" t="inlineStr">
        <f aca="false">IF(COUNT('Math Scores'!$AN58:$BW58)=0, "", (SUMIF('Math Scores'!$AN$4:$BW$4, L$4, 'Math Scores'!$AN58:$BW58)/(SUMIF('Math Scores'!$AN$4:$BW$4, L$4, 'Math Scores'!$AN$2:$BW$2))))</f>
        <is>
          <t/>
        </is>
      </c>
      <c r="M55" s="702" t="inlineStr">
        <f aca="false">IF(COUNT('Math Scores'!$AN58:$BW58)=0, "", (SUMIF('Math Scores'!$AN$4:$BW$4, M$4, 'Math Scores'!$AN58:$BW58)/(SUMIF('Math Scores'!$AN$4:$BW$4, M$4, 'Math Scores'!$AN$2:$BW$2))))</f>
        <is>
          <t/>
        </is>
      </c>
      <c r="N55" s="702" t="inlineStr">
        <f aca="false">IF(COUNT('Math Scores'!$AN58:$BW58)=0, "", (SUMIF('Math Scores'!$AN$4:$BW$4, N$4, 'Math Scores'!$AN58:$BW58)/(SUMIF('Math Scores'!$AN$4:$BW$4, N$4, 'Math Scores'!$AN$2:$BW$2))))</f>
        <is>
          <t/>
        </is>
      </c>
      <c r="O55" s="702" t="inlineStr">
        <f aca="false">IF(COUNT('Math Scores'!$AN58:$BW58)=0, "", (SUMIF('Math Scores'!$AN$4:$BW$4, O$4, 'Math Scores'!$AN58:$BW58)/(SUMIF('Math Scores'!$AN$4:$BW$4, O$4, 'Math Scores'!$AN$2:$BW$2))))</f>
        <is>
          <t/>
        </is>
      </c>
      <c r="P55" s="702" t="inlineStr">
        <f aca="false">IF(COUNT('Math Scores'!$BX58:$DN58)=0, "", (SUMIF('Math Scores'!$F$4:$MZ$4, P$4, 'Math Scores'!$F58:$MZ58)/(SUMIF('Math Scores'!$F$4:$MZ$4, P$4, 'Math Scores'!$F$2:$MZ$2))))</f>
        <is>
          <t/>
        </is>
      </c>
      <c r="Q55" s="702" t="inlineStr">
        <f aca="false">IF(COUNT('Math Scores'!$BX58:$DN58)=0, "", (SUMIF('Math Scores'!$F$4:$MZ$4, Q$4, 'Math Scores'!$F58:$MZ58)/(SUMIF('Math Scores'!$F$4:$MZ$4, Q$4, 'Math Scores'!$F$2:$MZ$2))))</f>
        <is>
          <t/>
        </is>
      </c>
      <c r="R55" s="702" t="inlineStr">
        <f aca="false">IF(COUNT('Math Scores'!$BX58:$DN58)=0, "", (SUMIF('Math Scores'!$F$4:$MZ$4, R$4, 'Math Scores'!$F58:$MZ58)/(SUMIF('Math Scores'!$F$4:$MZ$4, R$4, 'Math Scores'!$F$2:$MZ$2))))</f>
        <is>
          <t/>
        </is>
      </c>
      <c r="S55" s="702" t="inlineStr">
        <f aca="false">IF(COUNT('Math Scores'!$BX58:$DN58)=0, "", (SUMIF('Math Scores'!$F$4:$MZ$4, S$4, 'Math Scores'!$F58:$MZ58)/(SUMIF('Math Scores'!$F$4:$MZ$4, S$4, 'Math Scores'!$F$2:$MZ$2))))</f>
        <is>
          <t/>
        </is>
      </c>
      <c r="T55" s="702" t="inlineStr">
        <f aca="false">IF(COUNT('Math Scores'!$BX58:$DN58)=0, "", (SUMIF('Math Scores'!$F$4:$MZ$4, T$4, 'Math Scores'!$F58:$MZ58)/(SUMIF('Math Scores'!$F$4:$MZ$4, T$4, 'Math Scores'!$F$2:$MZ$2))))</f>
        <is>
          <t/>
        </is>
      </c>
      <c r="U55" s="702" t="inlineStr">
        <f aca="false">IF(COUNT('Math Scores'!$DO58:$FJ58)=0, "", (SUMIF('Math Scores'!$F$4:$MZ$4, U$4, 'Math Scores'!$F58:$MZ58)/(SUMIF('Math Scores'!$F$4:$MZ$4, U$4, 'Math Scores'!$F$2:$MZ$2))))</f>
        <is>
          <t/>
        </is>
      </c>
      <c r="V55" s="702" t="inlineStr">
        <f aca="false">IF(COUNT('Math Scores'!$DO58:$FJ58)=0, "", (SUMIF('Math Scores'!$F$4:$MZ$4, V$4, 'Math Scores'!$F58:$MZ58)/(SUMIF('Math Scores'!$F$4:$MZ$4, V$4, 'Math Scores'!$F$2:$MZ$2))))</f>
        <is>
          <t/>
        </is>
      </c>
      <c r="W55" s="702" t="inlineStr">
        <f aca="false">IF(COUNT('Math Scores'!$DO58:$FJ58)=0, "", (SUMIF('Math Scores'!$F$4:$MZ$4, W$4, 'Math Scores'!$F58:$MZ58)/(SUMIF('Math Scores'!$F$4:$MZ$4, W$4, 'Math Scores'!$F$2:$MZ$2))))</f>
        <is>
          <t/>
        </is>
      </c>
      <c r="X55" s="702" t="inlineStr">
        <f aca="false">IF(COUNT('Math Scores'!$DO58:$FJ58)=0, "", (SUMIF('Math Scores'!$F$4:$MZ$4, X$4, 'Math Scores'!$F58:$MZ58)/(SUMIF('Math Scores'!$F$4:$MZ$4, X$4, 'Math Scores'!$F$2:$MZ$2))))</f>
        <is>
          <t/>
        </is>
      </c>
      <c r="Y55" s="702" t="inlineStr">
        <f aca="false">IF(COUNT('Math Scores'!$DO58:$FJ58)=0, "", (SUMIF('Math Scores'!$F$4:$MZ$4, Y$4, 'Math Scores'!$F58:$MZ58)/(SUMIF('Math Scores'!$F$4:$MZ$4, Y$4, 'Math Scores'!$F$2:$MZ$2))))</f>
        <is>
          <t/>
        </is>
      </c>
      <c r="Z55" s="702" t="inlineStr">
        <f aca="false">IF(COUNT('Math Scores'!$FK58:$HI58)=0, "", (SUMIF('Math Scores'!$F$4:$MZ$4, Z$4, 'Math Scores'!$F58:$MZ58)/(SUMIF('Math Scores'!$F$4:$MZ$4, Z$4, 'Math Scores'!$F$2:$MZ$2))))</f>
        <is>
          <t/>
        </is>
      </c>
      <c r="AA55" s="702" t="inlineStr">
        <f aca="false">IF(COUNT('Math Scores'!$FK58:$HI58)=0, "", (SUMIF('Math Scores'!$F$4:$MZ$4, AA$4, 'Math Scores'!$F58:$MZ58)/(SUMIF('Math Scores'!$F$4:$MZ$4, AA$4, 'Math Scores'!$F$2:$MZ$2))))</f>
        <is>
          <t/>
        </is>
      </c>
      <c r="AB55" s="702" t="inlineStr">
        <f aca="false">IF(COUNT('Math Scores'!$FK58:$HI58)=0, "", (SUMIF('Math Scores'!$F$4:$MZ$4, AB$4, 'Math Scores'!$F58:$MZ58)/(SUMIF('Math Scores'!$F$4:$MZ$4, AB$4, 'Math Scores'!$F$2:$MZ$2))))</f>
        <is>
          <t/>
        </is>
      </c>
      <c r="AC55" s="702" t="inlineStr">
        <f aca="false">IF(COUNT('Math Scores'!$FK58:$HI58)=0, "", (SUMIF('Math Scores'!$F$4:$MZ$4, AC$4, 'Math Scores'!$F58:$MZ58)/(SUMIF('Math Scores'!$F$4:$MZ$4, AC$4, 'Math Scores'!$F$2:$MZ$2))))</f>
        <is>
          <t/>
        </is>
      </c>
      <c r="AD55" s="702" t="inlineStr">
        <f aca="false">IF(COUNT('Math Scores'!$HJ58:$IG58)=0, "", (SUMIF('Math Scores'!$HJ$4:$IU$4, AD$4, 'Math Scores'!$HJ58:$IU58)/(SUMIF('Math Scores'!$HJ$4:$IU$4, AD$4, 'Math Scores'!$HJ$2:$IU$2))))</f>
        <is>
          <t/>
        </is>
      </c>
      <c r="AE55" s="702" t="inlineStr">
        <f aca="false">IF(COUNT('Math Scores'!$HJ58:$IG58)=0, "", (SUMIF('Math Scores'!$HJ$4:$IU$4, AE$4, 'Math Scores'!$HJ58:$IU58)/(SUMIF('Math Scores'!$HJ$4:$IU$4, AE$4, 'Math Scores'!$HJ$2:$IU$2))))</f>
        <is>
          <t/>
        </is>
      </c>
      <c r="AF55" s="702" t="inlineStr">
        <f aca="false">IF(COUNT('Math Scores'!$HJ58:$IG58)=0, "", (SUMIF('Math Scores'!$HJ$4:$IU$4, AF$4, 'Math Scores'!$HJ58:$IU58)/(SUMIF('Math Scores'!$HJ$4:$IU$4, AF$4, 'Math Scores'!$HJ$2:$IU$2))))</f>
        <is>
          <t/>
        </is>
      </c>
      <c r="AG55" s="702" t="inlineStr">
        <f aca="false">IF(COUNT('Math Scores'!$HJ58:$IG58)=0, "", (SUMIF('Math Scores'!$HJ$4:$IU$4, AG$4, 'Math Scores'!$HJ58:$IU58)/(SUMIF('Math Scores'!$HJ$4:$IU$4, AG$4, 'Math Scores'!$HJ$2:$IU$2))))</f>
        <is>
          <t/>
        </is>
      </c>
      <c r="AH55" s="702" t="inlineStr">
        <f aca="false">IF(COUNT('Math Scores'!$IV58:$JL58)=0, "", (SUMIF('Math Scores'!$IH$4:$IU$4, AH$4, 'Math Scores'!$IH58:$IU58)/(SUMIF('Math Scores'!$IH$4:$IU$4, AH$4, 'Math Scores'!$IH$2:$IU$2))))</f>
        <is>
          <t/>
        </is>
      </c>
      <c r="AI55" s="702" t="inlineStr">
        <f aca="false">IF(COUNT('Math Scores'!$IV58:$JL58)=0, "", (SUMIF('Math Scores'!$IH$4:$IU$4, AI$4, 'Math Scores'!$IH58:$IU58)/(SUMIF('Math Scores'!$IH$4:$IU$4, AI$4, 'Math Scores'!$IH$2:$IU$2))))</f>
        <is>
          <t/>
        </is>
      </c>
      <c r="AJ55" s="702" t="inlineStr">
        <f aca="false">IF(COUNT('Math Scores'!$IV58:$JL58)=0, "", (SUMIF('Math Scores'!$IH$4:$IU$4, AJ$4, 'Math Scores'!$IH58:$IU58)/(SUMIF('Math Scores'!$IH$4:$IU$4, AJ$4, 'Math Scores'!$IH$2:$IU$2))))</f>
        <is>
          <t/>
        </is>
      </c>
      <c r="AK55" s="702" t="inlineStr">
        <f aca="false">IF(COUNT('Math Scores'!$JM58:$KG58)=0, "", (SUMIF('Math Scores'!$JM$4:$LA$4, X$4, 'Math Scores'!$JM58:$LA58)/(SUMIF('Math Scores'!$JM$4:$LA$4, X$4, 'Math Scores'!$JM$2:$LA$2))))</f>
        <is>
          <t/>
        </is>
      </c>
      <c r="AL55" s="702" t="inlineStr">
        <f aca="false">IF(COUNT('Math Scores'!$JM58:$KG58)=0, "", (SUMIF('Math Scores'!$JM$4:$LA$4, Y$4, 'Math Scores'!$JM58:$LA58)/(SUMIF('Math Scores'!$JM$4:$LA$4, Y$4, 'Math Scores'!$JM$2:$LA$2))))</f>
        <is>
          <t/>
        </is>
      </c>
      <c r="AM55" s="702" t="inlineStr">
        <f aca="false">IF(COUNT('Math Scores'!$JM58:$KG58)=0, "", (SUMIF('Math Scores'!$JM$4:$LA$4, Z$4, 'Math Scores'!$JM58:$LA58)/(SUMIF('Math Scores'!$JM$4:$LA$4, Z$4, 'Math Scores'!$JM$2:$LA$2))))</f>
        <is>
          <t/>
        </is>
      </c>
      <c r="AN55" s="702" t="inlineStr">
        <f aca="false">IF(COUNT('Math Scores'!$JM58:$KG58)=0, "", (SUMIF('Math Scores'!$JM$4:$LA$4, AA$4, 'Math Scores'!$JM58:$LA58)/(SUMIF('Math Scores'!$JM$4:$LA$4, AA$4, 'Math Scores'!$JM$2:$LA$2))))</f>
        <is>
          <t/>
        </is>
      </c>
      <c r="AO55" s="702" t="inlineStr">
        <f aca="false">IF(COUNT('Math Scores'!$JM58:$KG58)=0, "", (SUMIF('Math Scores'!$JM$4:$LA$4, AB$4, 'Math Scores'!$JM58:$LA58)/(SUMIF('Math Scores'!$JM$4:$LA$4, AB$4, 'Math Scores'!$JM$2:$LA$2))))</f>
        <is>
          <t/>
        </is>
      </c>
      <c r="AP55" s="702" t="inlineStr">
        <f aca="false">IF(COUNT('Math Scores'!$LB58:$LR58)=0, "", (SUMIF('Math Scores'!$KH$4:$LA$4, AP$4, 'Math Scores'!$KH58:$LA58)/(SUMIF('Math Scores'!$KH$4:$LA$4, AP$4, 'Math Scores'!$KH$2:$LA$2))))</f>
        <is>
          <t/>
        </is>
      </c>
      <c r="AQ55" s="702" t="inlineStr">
        <f aca="false">IF(COUNT('Math Scores'!$LB58:$LR58)=0, "", (SUMIF('Math Scores'!$KH$4:$LA$4, AQ$4, 'Math Scores'!$KH58:$LA58)/(SUMIF('Math Scores'!$KH$4:$LA$4, AQ$4, 'Math Scores'!$KH$2:$LA$2))))</f>
        <is>
          <t/>
        </is>
      </c>
    </row>
    <row r="56" customFormat="false" ht="12.75" hidden="false" customHeight="false" outlineLevel="0" collapsed="false">
      <c r="A56" s="315" t="n">
        <v>51</v>
      </c>
      <c r="B56" s="315" t="inlineStr">
        <f aca="false">'English Scores- Leveled papers'!B57</f>
        <is>
          <t/>
        </is>
      </c>
      <c r="C56" s="360" t="inlineStr">
        <f aca="false">'Math Output by Standard'!E58</f>
        <is>
          <t/>
        </is>
      </c>
      <c r="D56" s="701" t="inlineStr">
        <f aca="false">'Math Scores'!D59</f>
        <is>
          <t/>
        </is>
      </c>
      <c r="E56" s="702" t="inlineStr">
        <f aca="false">IF(COUNT('Math Scores'!$F59:$AM59)=0, "", (SUMIF('Math Scores'!$F$4:$AM$4, E$4, 'Math Scores'!$F59:$AM59)/(SUMIF('Math Scores'!$F$4:$AM$4, E$4, 'Math Scores'!$F$2:$AM$2))))</f>
        <is>
          <t/>
        </is>
      </c>
      <c r="F56" s="702" t="inlineStr">
        <f aca="false">IF(COUNT('Math Scores'!$F59:$AM59)=0, "", (SUMIF('Math Scores'!$F$4:$AM$4, F$4, 'Math Scores'!$F59:$AM59)/(SUMIF('Math Scores'!$F$4:$AM$4, F$4, 'Math Scores'!$F$2:$AM$2))))</f>
        <is>
          <t/>
        </is>
      </c>
      <c r="G56" s="702" t="inlineStr">
        <f aca="false">IF(COUNT('Math Scores'!$F59:$AM59)=0, "", (SUMIF('Math Scores'!$F$4:$AM$4, G$4, 'Math Scores'!$F59:$AM59)/(SUMIF('Math Scores'!$F$4:$AM$4, G$4, 'Math Scores'!$F$2:$AM$2))))</f>
        <is>
          <t/>
        </is>
      </c>
      <c r="H56" s="702" t="inlineStr">
        <f aca="false">IF(COUNT('Math Scores'!$F59:$AM59)=0, "", (SUMIF('Math Scores'!$F$4:$AM$4, H$4, 'Math Scores'!$F59:$AM59)/(SUMIF('Math Scores'!$F$4:$AM$4, H$4, 'Math Scores'!$F$2:$AM$2))))</f>
        <is>
          <t/>
        </is>
      </c>
      <c r="I56" s="702" t="inlineStr">
        <f aca="false">IF(COUNT('Math Scores'!$F59:$AM59)=0, "", (SUMIF('Math Scores'!$F$4:$AM$4, I$4, 'Math Scores'!$F59:$AM59)/(SUMIF('Math Scores'!$F$4:$AM$4, I$4, 'Math Scores'!$F$2:$AM$2))))</f>
        <is>
          <t/>
        </is>
      </c>
      <c r="J56" s="702" t="inlineStr">
        <f aca="false">IF(COUNT('Math Scores'!$F59:$AM59)=0, "", (SUMIF('Math Scores'!$F$4:$AM$4, J$4, 'Math Scores'!$F59:$AM59)/(SUMIF('Math Scores'!$F$4:$AM$4, J$4, 'Math Scores'!$F$2:$AM$2))))</f>
        <is>
          <t/>
        </is>
      </c>
      <c r="K56" s="702" t="inlineStr">
        <f aca="false">IF(COUNT('Math Scores'!$AN59:$BW59)=0, "", (SUMIF('Math Scores'!$AN$4:$BW$4, K$4, 'Math Scores'!$AN59:$BW59)/(SUMIF('Math Scores'!$AN$4:$BW$4, K$4, 'Math Scores'!$AN$2:$BW$2))))</f>
        <is>
          <t/>
        </is>
      </c>
      <c r="L56" s="702" t="inlineStr">
        <f aca="false">IF(COUNT('Math Scores'!$AN59:$BW59)=0, "", (SUMIF('Math Scores'!$AN$4:$BW$4, L$4, 'Math Scores'!$AN59:$BW59)/(SUMIF('Math Scores'!$AN$4:$BW$4, L$4, 'Math Scores'!$AN$2:$BW$2))))</f>
        <is>
          <t/>
        </is>
      </c>
      <c r="M56" s="702" t="inlineStr">
        <f aca="false">IF(COUNT('Math Scores'!$AN59:$BW59)=0, "", (SUMIF('Math Scores'!$AN$4:$BW$4, M$4, 'Math Scores'!$AN59:$BW59)/(SUMIF('Math Scores'!$AN$4:$BW$4, M$4, 'Math Scores'!$AN$2:$BW$2))))</f>
        <is>
          <t/>
        </is>
      </c>
      <c r="N56" s="702" t="inlineStr">
        <f aca="false">IF(COUNT('Math Scores'!$AN59:$BW59)=0, "", (SUMIF('Math Scores'!$AN$4:$BW$4, N$4, 'Math Scores'!$AN59:$BW59)/(SUMIF('Math Scores'!$AN$4:$BW$4, N$4, 'Math Scores'!$AN$2:$BW$2))))</f>
        <is>
          <t/>
        </is>
      </c>
      <c r="O56" s="702" t="inlineStr">
        <f aca="false">IF(COUNT('Math Scores'!$AN59:$BW59)=0, "", (SUMIF('Math Scores'!$AN$4:$BW$4, O$4, 'Math Scores'!$AN59:$BW59)/(SUMIF('Math Scores'!$AN$4:$BW$4, O$4, 'Math Scores'!$AN$2:$BW$2))))</f>
        <is>
          <t/>
        </is>
      </c>
      <c r="P56" s="702" t="inlineStr">
        <f aca="false">IF(COUNT('Math Scores'!$BX59:$DN59)=0, "", (SUMIF('Math Scores'!$F$4:$MZ$4, P$4, 'Math Scores'!$F59:$MZ59)/(SUMIF('Math Scores'!$F$4:$MZ$4, P$4, 'Math Scores'!$F$2:$MZ$2))))</f>
        <is>
          <t/>
        </is>
      </c>
      <c r="Q56" s="702" t="inlineStr">
        <f aca="false">IF(COUNT('Math Scores'!$BX59:$DN59)=0, "", (SUMIF('Math Scores'!$F$4:$MZ$4, Q$4, 'Math Scores'!$F59:$MZ59)/(SUMIF('Math Scores'!$F$4:$MZ$4, Q$4, 'Math Scores'!$F$2:$MZ$2))))</f>
        <is>
          <t/>
        </is>
      </c>
      <c r="R56" s="702" t="inlineStr">
        <f aca="false">IF(COUNT('Math Scores'!$BX59:$DN59)=0, "", (SUMIF('Math Scores'!$F$4:$MZ$4, R$4, 'Math Scores'!$F59:$MZ59)/(SUMIF('Math Scores'!$F$4:$MZ$4, R$4, 'Math Scores'!$F$2:$MZ$2))))</f>
        <is>
          <t/>
        </is>
      </c>
      <c r="S56" s="702" t="inlineStr">
        <f aca="false">IF(COUNT('Math Scores'!$BX59:$DN59)=0, "", (SUMIF('Math Scores'!$F$4:$MZ$4, S$4, 'Math Scores'!$F59:$MZ59)/(SUMIF('Math Scores'!$F$4:$MZ$4, S$4, 'Math Scores'!$F$2:$MZ$2))))</f>
        <is>
          <t/>
        </is>
      </c>
      <c r="T56" s="702" t="inlineStr">
        <f aca="false">IF(COUNT('Math Scores'!$BX59:$DN59)=0, "", (SUMIF('Math Scores'!$F$4:$MZ$4, T$4, 'Math Scores'!$F59:$MZ59)/(SUMIF('Math Scores'!$F$4:$MZ$4, T$4, 'Math Scores'!$F$2:$MZ$2))))</f>
        <is>
          <t/>
        </is>
      </c>
      <c r="U56" s="702" t="inlineStr">
        <f aca="false">IF(COUNT('Math Scores'!$DO59:$FJ59)=0, "", (SUMIF('Math Scores'!$F$4:$MZ$4, U$4, 'Math Scores'!$F59:$MZ59)/(SUMIF('Math Scores'!$F$4:$MZ$4, U$4, 'Math Scores'!$F$2:$MZ$2))))</f>
        <is>
          <t/>
        </is>
      </c>
      <c r="V56" s="702" t="inlineStr">
        <f aca="false">IF(COUNT('Math Scores'!$DO59:$FJ59)=0, "", (SUMIF('Math Scores'!$F$4:$MZ$4, V$4, 'Math Scores'!$F59:$MZ59)/(SUMIF('Math Scores'!$F$4:$MZ$4, V$4, 'Math Scores'!$F$2:$MZ$2))))</f>
        <is>
          <t/>
        </is>
      </c>
      <c r="W56" s="702" t="inlineStr">
        <f aca="false">IF(COUNT('Math Scores'!$DO59:$FJ59)=0, "", (SUMIF('Math Scores'!$F$4:$MZ$4, W$4, 'Math Scores'!$F59:$MZ59)/(SUMIF('Math Scores'!$F$4:$MZ$4, W$4, 'Math Scores'!$F$2:$MZ$2))))</f>
        <is>
          <t/>
        </is>
      </c>
      <c r="X56" s="702" t="inlineStr">
        <f aca="false">IF(COUNT('Math Scores'!$DO59:$FJ59)=0, "", (SUMIF('Math Scores'!$F$4:$MZ$4, X$4, 'Math Scores'!$F59:$MZ59)/(SUMIF('Math Scores'!$F$4:$MZ$4, X$4, 'Math Scores'!$F$2:$MZ$2))))</f>
        <is>
          <t/>
        </is>
      </c>
      <c r="Y56" s="702" t="inlineStr">
        <f aca="false">IF(COUNT('Math Scores'!$DO59:$FJ59)=0, "", (SUMIF('Math Scores'!$F$4:$MZ$4, Y$4, 'Math Scores'!$F59:$MZ59)/(SUMIF('Math Scores'!$F$4:$MZ$4, Y$4, 'Math Scores'!$F$2:$MZ$2))))</f>
        <is>
          <t/>
        </is>
      </c>
      <c r="Z56" s="702" t="inlineStr">
        <f aca="false">IF(COUNT('Math Scores'!$FK59:$HI59)=0, "", (SUMIF('Math Scores'!$F$4:$MZ$4, Z$4, 'Math Scores'!$F59:$MZ59)/(SUMIF('Math Scores'!$F$4:$MZ$4, Z$4, 'Math Scores'!$F$2:$MZ$2))))</f>
        <is>
          <t/>
        </is>
      </c>
      <c r="AA56" s="702" t="inlineStr">
        <f aca="false">IF(COUNT('Math Scores'!$FK59:$HI59)=0, "", (SUMIF('Math Scores'!$F$4:$MZ$4, AA$4, 'Math Scores'!$F59:$MZ59)/(SUMIF('Math Scores'!$F$4:$MZ$4, AA$4, 'Math Scores'!$F$2:$MZ$2))))</f>
        <is>
          <t/>
        </is>
      </c>
      <c r="AB56" s="702" t="inlineStr">
        <f aca="false">IF(COUNT('Math Scores'!$FK59:$HI59)=0, "", (SUMIF('Math Scores'!$F$4:$MZ$4, AB$4, 'Math Scores'!$F59:$MZ59)/(SUMIF('Math Scores'!$F$4:$MZ$4, AB$4, 'Math Scores'!$F$2:$MZ$2))))</f>
        <is>
          <t/>
        </is>
      </c>
      <c r="AC56" s="702" t="inlineStr">
        <f aca="false">IF(COUNT('Math Scores'!$FK59:$HI59)=0, "", (SUMIF('Math Scores'!$F$4:$MZ$4, AC$4, 'Math Scores'!$F59:$MZ59)/(SUMIF('Math Scores'!$F$4:$MZ$4, AC$4, 'Math Scores'!$F$2:$MZ$2))))</f>
        <is>
          <t/>
        </is>
      </c>
      <c r="AD56" s="702" t="inlineStr">
        <f aca="false">IF(COUNT('Math Scores'!$HJ59:$IG59)=0, "", (SUMIF('Math Scores'!$HJ$4:$IU$4, AD$4, 'Math Scores'!$HJ59:$IU59)/(SUMIF('Math Scores'!$HJ$4:$IU$4, AD$4, 'Math Scores'!$HJ$2:$IU$2))))</f>
        <is>
          <t/>
        </is>
      </c>
      <c r="AE56" s="702" t="inlineStr">
        <f aca="false">IF(COUNT('Math Scores'!$HJ59:$IG59)=0, "", (SUMIF('Math Scores'!$HJ$4:$IU$4, AE$4, 'Math Scores'!$HJ59:$IU59)/(SUMIF('Math Scores'!$HJ$4:$IU$4, AE$4, 'Math Scores'!$HJ$2:$IU$2))))</f>
        <is>
          <t/>
        </is>
      </c>
      <c r="AF56" s="702" t="inlineStr">
        <f aca="false">IF(COUNT('Math Scores'!$HJ59:$IG59)=0, "", (SUMIF('Math Scores'!$HJ$4:$IU$4, AF$4, 'Math Scores'!$HJ59:$IU59)/(SUMIF('Math Scores'!$HJ$4:$IU$4, AF$4, 'Math Scores'!$HJ$2:$IU$2))))</f>
        <is>
          <t/>
        </is>
      </c>
      <c r="AG56" s="702" t="inlineStr">
        <f aca="false">IF(COUNT('Math Scores'!$HJ59:$IG59)=0, "", (SUMIF('Math Scores'!$HJ$4:$IU$4, AG$4, 'Math Scores'!$HJ59:$IU59)/(SUMIF('Math Scores'!$HJ$4:$IU$4, AG$4, 'Math Scores'!$HJ$2:$IU$2))))</f>
        <is>
          <t/>
        </is>
      </c>
      <c r="AH56" s="702" t="inlineStr">
        <f aca="false">IF(COUNT('Math Scores'!$IV59:$JL59)=0, "", (SUMIF('Math Scores'!$IH$4:$IU$4, AH$4, 'Math Scores'!$IH59:$IU59)/(SUMIF('Math Scores'!$IH$4:$IU$4, AH$4, 'Math Scores'!$IH$2:$IU$2))))</f>
        <is>
          <t/>
        </is>
      </c>
      <c r="AI56" s="702" t="inlineStr">
        <f aca="false">IF(COUNT('Math Scores'!$IV59:$JL59)=0, "", (SUMIF('Math Scores'!$IH$4:$IU$4, AI$4, 'Math Scores'!$IH59:$IU59)/(SUMIF('Math Scores'!$IH$4:$IU$4, AI$4, 'Math Scores'!$IH$2:$IU$2))))</f>
        <is>
          <t/>
        </is>
      </c>
      <c r="AJ56" s="702" t="inlineStr">
        <f aca="false">IF(COUNT('Math Scores'!$IV59:$JL59)=0, "", (SUMIF('Math Scores'!$IH$4:$IU$4, AJ$4, 'Math Scores'!$IH59:$IU59)/(SUMIF('Math Scores'!$IH$4:$IU$4, AJ$4, 'Math Scores'!$IH$2:$IU$2))))</f>
        <is>
          <t/>
        </is>
      </c>
      <c r="AK56" s="702" t="inlineStr">
        <f aca="false">IF(COUNT('Math Scores'!$JM59:$KG59)=0, "", (SUMIF('Math Scores'!$JM$4:$LA$4, X$4, 'Math Scores'!$JM59:$LA59)/(SUMIF('Math Scores'!$JM$4:$LA$4, X$4, 'Math Scores'!$JM$2:$LA$2))))</f>
        <is>
          <t/>
        </is>
      </c>
      <c r="AL56" s="702" t="inlineStr">
        <f aca="false">IF(COUNT('Math Scores'!$JM59:$KG59)=0, "", (SUMIF('Math Scores'!$JM$4:$LA$4, Y$4, 'Math Scores'!$JM59:$LA59)/(SUMIF('Math Scores'!$JM$4:$LA$4, Y$4, 'Math Scores'!$JM$2:$LA$2))))</f>
        <is>
          <t/>
        </is>
      </c>
      <c r="AM56" s="702" t="inlineStr">
        <f aca="false">IF(COUNT('Math Scores'!$JM59:$KG59)=0, "", (SUMIF('Math Scores'!$JM$4:$LA$4, Z$4, 'Math Scores'!$JM59:$LA59)/(SUMIF('Math Scores'!$JM$4:$LA$4, Z$4, 'Math Scores'!$JM$2:$LA$2))))</f>
        <is>
          <t/>
        </is>
      </c>
      <c r="AN56" s="702" t="inlineStr">
        <f aca="false">IF(COUNT('Math Scores'!$JM59:$KG59)=0, "", (SUMIF('Math Scores'!$JM$4:$LA$4, AA$4, 'Math Scores'!$JM59:$LA59)/(SUMIF('Math Scores'!$JM$4:$LA$4, AA$4, 'Math Scores'!$JM$2:$LA$2))))</f>
        <is>
          <t/>
        </is>
      </c>
      <c r="AO56" s="702" t="inlineStr">
        <f aca="false">IF(COUNT('Math Scores'!$JM59:$KG59)=0, "", (SUMIF('Math Scores'!$JM$4:$LA$4, AB$4, 'Math Scores'!$JM59:$LA59)/(SUMIF('Math Scores'!$JM$4:$LA$4, AB$4, 'Math Scores'!$JM$2:$LA$2))))</f>
        <is>
          <t/>
        </is>
      </c>
      <c r="AP56" s="702" t="inlineStr">
        <f aca="false">IF(COUNT('Math Scores'!$LB59:$LR59)=0, "", (SUMIF('Math Scores'!$KH$4:$LA$4, AP$4, 'Math Scores'!$KH59:$LA59)/(SUMIF('Math Scores'!$KH$4:$LA$4, AP$4, 'Math Scores'!$KH$2:$LA$2))))</f>
        <is>
          <t/>
        </is>
      </c>
      <c r="AQ56" s="702" t="inlineStr">
        <f aca="false">IF(COUNT('Math Scores'!$LB59:$LR59)=0, "", (SUMIF('Math Scores'!$KH$4:$LA$4, AQ$4, 'Math Scores'!$KH59:$LA59)/(SUMIF('Math Scores'!$KH$4:$LA$4, AQ$4, 'Math Scores'!$KH$2:$LA$2))))</f>
        <is>
          <t/>
        </is>
      </c>
    </row>
    <row r="57" customFormat="false" ht="12.75" hidden="false" customHeight="false" outlineLevel="0" collapsed="false">
      <c r="A57" s="315" t="n">
        <v>52</v>
      </c>
      <c r="B57" s="315" t="inlineStr">
        <f aca="false">'English Scores- Leveled papers'!B58</f>
        <is>
          <t/>
        </is>
      </c>
      <c r="C57" s="360" t="inlineStr">
        <f aca="false">'Math Output by Standard'!E59</f>
        <is>
          <t/>
        </is>
      </c>
      <c r="D57" s="701" t="inlineStr">
        <f aca="false">'Math Scores'!D60</f>
        <is>
          <t/>
        </is>
      </c>
      <c r="E57" s="702" t="inlineStr">
        <f aca="false">IF(COUNT('Math Scores'!$F60:$AM60)=0, "", (SUMIF('Math Scores'!$F$4:$AM$4, E$4, 'Math Scores'!$F60:$AM60)/(SUMIF('Math Scores'!$F$4:$AM$4, E$4, 'Math Scores'!$F$2:$AM$2))))</f>
        <is>
          <t/>
        </is>
      </c>
      <c r="F57" s="702" t="inlineStr">
        <f aca="false">IF(COUNT('Math Scores'!$F60:$AM60)=0, "", (SUMIF('Math Scores'!$F$4:$AM$4, F$4, 'Math Scores'!$F60:$AM60)/(SUMIF('Math Scores'!$F$4:$AM$4, F$4, 'Math Scores'!$F$2:$AM$2))))</f>
        <is>
          <t/>
        </is>
      </c>
      <c r="G57" s="702" t="inlineStr">
        <f aca="false">IF(COUNT('Math Scores'!$F60:$AM60)=0, "", (SUMIF('Math Scores'!$F$4:$AM$4, G$4, 'Math Scores'!$F60:$AM60)/(SUMIF('Math Scores'!$F$4:$AM$4, G$4, 'Math Scores'!$F$2:$AM$2))))</f>
        <is>
          <t/>
        </is>
      </c>
      <c r="H57" s="702" t="inlineStr">
        <f aca="false">IF(COUNT('Math Scores'!$F60:$AM60)=0, "", (SUMIF('Math Scores'!$F$4:$AM$4, H$4, 'Math Scores'!$F60:$AM60)/(SUMIF('Math Scores'!$F$4:$AM$4, H$4, 'Math Scores'!$F$2:$AM$2))))</f>
        <is>
          <t/>
        </is>
      </c>
      <c r="I57" s="702" t="inlineStr">
        <f aca="false">IF(COUNT('Math Scores'!$F60:$AM60)=0, "", (SUMIF('Math Scores'!$F$4:$AM$4, I$4, 'Math Scores'!$F60:$AM60)/(SUMIF('Math Scores'!$F$4:$AM$4, I$4, 'Math Scores'!$F$2:$AM$2))))</f>
        <is>
          <t/>
        </is>
      </c>
      <c r="J57" s="702" t="inlineStr">
        <f aca="false">IF(COUNT('Math Scores'!$F60:$AM60)=0, "", (SUMIF('Math Scores'!$F$4:$AM$4, J$4, 'Math Scores'!$F60:$AM60)/(SUMIF('Math Scores'!$F$4:$AM$4, J$4, 'Math Scores'!$F$2:$AM$2))))</f>
        <is>
          <t/>
        </is>
      </c>
      <c r="K57" s="702" t="inlineStr">
        <f aca="false">IF(COUNT('Math Scores'!$AN60:$BW60)=0, "", (SUMIF('Math Scores'!$AN$4:$BW$4, K$4, 'Math Scores'!$AN60:$BW60)/(SUMIF('Math Scores'!$AN$4:$BW$4, K$4, 'Math Scores'!$AN$2:$BW$2))))</f>
        <is>
          <t/>
        </is>
      </c>
      <c r="L57" s="702" t="inlineStr">
        <f aca="false">IF(COUNT('Math Scores'!$AN60:$BW60)=0, "", (SUMIF('Math Scores'!$AN$4:$BW$4, L$4, 'Math Scores'!$AN60:$BW60)/(SUMIF('Math Scores'!$AN$4:$BW$4, L$4, 'Math Scores'!$AN$2:$BW$2))))</f>
        <is>
          <t/>
        </is>
      </c>
      <c r="M57" s="702" t="inlineStr">
        <f aca="false">IF(COUNT('Math Scores'!$AN60:$BW60)=0, "", (SUMIF('Math Scores'!$AN$4:$BW$4, M$4, 'Math Scores'!$AN60:$BW60)/(SUMIF('Math Scores'!$AN$4:$BW$4, M$4, 'Math Scores'!$AN$2:$BW$2))))</f>
        <is>
          <t/>
        </is>
      </c>
      <c r="N57" s="702" t="inlineStr">
        <f aca="false">IF(COUNT('Math Scores'!$AN60:$BW60)=0, "", (SUMIF('Math Scores'!$AN$4:$BW$4, N$4, 'Math Scores'!$AN60:$BW60)/(SUMIF('Math Scores'!$AN$4:$BW$4, N$4, 'Math Scores'!$AN$2:$BW$2))))</f>
        <is>
          <t/>
        </is>
      </c>
      <c r="O57" s="702" t="inlineStr">
        <f aca="false">IF(COUNT('Math Scores'!$AN60:$BW60)=0, "", (SUMIF('Math Scores'!$AN$4:$BW$4, O$4, 'Math Scores'!$AN60:$BW60)/(SUMIF('Math Scores'!$AN$4:$BW$4, O$4, 'Math Scores'!$AN$2:$BW$2))))</f>
        <is>
          <t/>
        </is>
      </c>
      <c r="P57" s="702" t="inlineStr">
        <f aca="false">IF(COUNT('Math Scores'!$BX60:$DN60)=0, "", (SUMIF('Math Scores'!$F$4:$MZ$4, P$4, 'Math Scores'!$F60:$MZ60)/(SUMIF('Math Scores'!$F$4:$MZ$4, P$4, 'Math Scores'!$F$2:$MZ$2))))</f>
        <is>
          <t/>
        </is>
      </c>
      <c r="Q57" s="702" t="inlineStr">
        <f aca="false">IF(COUNT('Math Scores'!$BX60:$DN60)=0, "", (SUMIF('Math Scores'!$F$4:$MZ$4, Q$4, 'Math Scores'!$F60:$MZ60)/(SUMIF('Math Scores'!$F$4:$MZ$4, Q$4, 'Math Scores'!$F$2:$MZ$2))))</f>
        <is>
          <t/>
        </is>
      </c>
      <c r="R57" s="702" t="inlineStr">
        <f aca="false">IF(COUNT('Math Scores'!$BX60:$DN60)=0, "", (SUMIF('Math Scores'!$F$4:$MZ$4, R$4, 'Math Scores'!$F60:$MZ60)/(SUMIF('Math Scores'!$F$4:$MZ$4, R$4, 'Math Scores'!$F$2:$MZ$2))))</f>
        <is>
          <t/>
        </is>
      </c>
      <c r="S57" s="702" t="inlineStr">
        <f aca="false">IF(COUNT('Math Scores'!$BX60:$DN60)=0, "", (SUMIF('Math Scores'!$F$4:$MZ$4, S$4, 'Math Scores'!$F60:$MZ60)/(SUMIF('Math Scores'!$F$4:$MZ$4, S$4, 'Math Scores'!$F$2:$MZ$2))))</f>
        <is>
          <t/>
        </is>
      </c>
      <c r="T57" s="702" t="inlineStr">
        <f aca="false">IF(COUNT('Math Scores'!$BX60:$DN60)=0, "", (SUMIF('Math Scores'!$F$4:$MZ$4, T$4, 'Math Scores'!$F60:$MZ60)/(SUMIF('Math Scores'!$F$4:$MZ$4, T$4, 'Math Scores'!$F$2:$MZ$2))))</f>
        <is>
          <t/>
        </is>
      </c>
      <c r="U57" s="702" t="inlineStr">
        <f aca="false">IF(COUNT('Math Scores'!$DO60:$FJ60)=0, "", (SUMIF('Math Scores'!$F$4:$MZ$4, U$4, 'Math Scores'!$F60:$MZ60)/(SUMIF('Math Scores'!$F$4:$MZ$4, U$4, 'Math Scores'!$F$2:$MZ$2))))</f>
        <is>
          <t/>
        </is>
      </c>
      <c r="V57" s="702" t="inlineStr">
        <f aca="false">IF(COUNT('Math Scores'!$DO60:$FJ60)=0, "", (SUMIF('Math Scores'!$F$4:$MZ$4, V$4, 'Math Scores'!$F60:$MZ60)/(SUMIF('Math Scores'!$F$4:$MZ$4, V$4, 'Math Scores'!$F$2:$MZ$2))))</f>
        <is>
          <t/>
        </is>
      </c>
      <c r="W57" s="702" t="inlineStr">
        <f aca="false">IF(COUNT('Math Scores'!$DO60:$FJ60)=0, "", (SUMIF('Math Scores'!$F$4:$MZ$4, W$4, 'Math Scores'!$F60:$MZ60)/(SUMIF('Math Scores'!$F$4:$MZ$4, W$4, 'Math Scores'!$F$2:$MZ$2))))</f>
        <is>
          <t/>
        </is>
      </c>
      <c r="X57" s="702" t="inlineStr">
        <f aca="false">IF(COUNT('Math Scores'!$DO60:$FJ60)=0, "", (SUMIF('Math Scores'!$F$4:$MZ$4, X$4, 'Math Scores'!$F60:$MZ60)/(SUMIF('Math Scores'!$F$4:$MZ$4, X$4, 'Math Scores'!$F$2:$MZ$2))))</f>
        <is>
          <t/>
        </is>
      </c>
      <c r="Y57" s="702" t="inlineStr">
        <f aca="false">IF(COUNT('Math Scores'!$DO60:$FJ60)=0, "", (SUMIF('Math Scores'!$F$4:$MZ$4, Y$4, 'Math Scores'!$F60:$MZ60)/(SUMIF('Math Scores'!$F$4:$MZ$4, Y$4, 'Math Scores'!$F$2:$MZ$2))))</f>
        <is>
          <t/>
        </is>
      </c>
      <c r="Z57" s="702" t="inlineStr">
        <f aca="false">IF(COUNT('Math Scores'!$FK60:$HI60)=0, "", (SUMIF('Math Scores'!$F$4:$MZ$4, Z$4, 'Math Scores'!$F60:$MZ60)/(SUMIF('Math Scores'!$F$4:$MZ$4, Z$4, 'Math Scores'!$F$2:$MZ$2))))</f>
        <is>
          <t/>
        </is>
      </c>
      <c r="AA57" s="702" t="inlineStr">
        <f aca="false">IF(COUNT('Math Scores'!$FK60:$HI60)=0, "", (SUMIF('Math Scores'!$F$4:$MZ$4, AA$4, 'Math Scores'!$F60:$MZ60)/(SUMIF('Math Scores'!$F$4:$MZ$4, AA$4, 'Math Scores'!$F$2:$MZ$2))))</f>
        <is>
          <t/>
        </is>
      </c>
      <c r="AB57" s="702" t="inlineStr">
        <f aca="false">IF(COUNT('Math Scores'!$FK60:$HI60)=0, "", (SUMIF('Math Scores'!$F$4:$MZ$4, AB$4, 'Math Scores'!$F60:$MZ60)/(SUMIF('Math Scores'!$F$4:$MZ$4, AB$4, 'Math Scores'!$F$2:$MZ$2))))</f>
        <is>
          <t/>
        </is>
      </c>
      <c r="AC57" s="702" t="inlineStr">
        <f aca="false">IF(COUNT('Math Scores'!$FK60:$HI60)=0, "", (SUMIF('Math Scores'!$F$4:$MZ$4, AC$4, 'Math Scores'!$F60:$MZ60)/(SUMIF('Math Scores'!$F$4:$MZ$4, AC$4, 'Math Scores'!$F$2:$MZ$2))))</f>
        <is>
          <t/>
        </is>
      </c>
      <c r="AD57" s="702" t="inlineStr">
        <f aca="false">IF(COUNT('Math Scores'!$HJ60:$IG60)=0, "", (SUMIF('Math Scores'!$HJ$4:$IU$4, AD$4, 'Math Scores'!$HJ60:$IU60)/(SUMIF('Math Scores'!$HJ$4:$IU$4, AD$4, 'Math Scores'!$HJ$2:$IU$2))))</f>
        <is>
          <t/>
        </is>
      </c>
      <c r="AE57" s="702" t="inlineStr">
        <f aca="false">IF(COUNT('Math Scores'!$HJ60:$IG60)=0, "", (SUMIF('Math Scores'!$HJ$4:$IU$4, AE$4, 'Math Scores'!$HJ60:$IU60)/(SUMIF('Math Scores'!$HJ$4:$IU$4, AE$4, 'Math Scores'!$HJ$2:$IU$2))))</f>
        <is>
          <t/>
        </is>
      </c>
      <c r="AF57" s="702" t="inlineStr">
        <f aca="false">IF(COUNT('Math Scores'!$HJ60:$IG60)=0, "", (SUMIF('Math Scores'!$HJ$4:$IU$4, AF$4, 'Math Scores'!$HJ60:$IU60)/(SUMIF('Math Scores'!$HJ$4:$IU$4, AF$4, 'Math Scores'!$HJ$2:$IU$2))))</f>
        <is>
          <t/>
        </is>
      </c>
      <c r="AG57" s="702" t="inlineStr">
        <f aca="false">IF(COUNT('Math Scores'!$HJ60:$IG60)=0, "", (SUMIF('Math Scores'!$HJ$4:$IU$4, AG$4, 'Math Scores'!$HJ60:$IU60)/(SUMIF('Math Scores'!$HJ$4:$IU$4, AG$4, 'Math Scores'!$HJ$2:$IU$2))))</f>
        <is>
          <t/>
        </is>
      </c>
      <c r="AH57" s="702" t="inlineStr">
        <f aca="false">IF(COUNT('Math Scores'!$IV60:$JL60)=0, "", (SUMIF('Math Scores'!$IH$4:$IU$4, AH$4, 'Math Scores'!$IH60:$IU60)/(SUMIF('Math Scores'!$IH$4:$IU$4, AH$4, 'Math Scores'!$IH$2:$IU$2))))</f>
        <is>
          <t/>
        </is>
      </c>
      <c r="AI57" s="702" t="inlineStr">
        <f aca="false">IF(COUNT('Math Scores'!$IV60:$JL60)=0, "", (SUMIF('Math Scores'!$IH$4:$IU$4, AI$4, 'Math Scores'!$IH60:$IU60)/(SUMIF('Math Scores'!$IH$4:$IU$4, AI$4, 'Math Scores'!$IH$2:$IU$2))))</f>
        <is>
          <t/>
        </is>
      </c>
      <c r="AJ57" s="702" t="inlineStr">
        <f aca="false">IF(COUNT('Math Scores'!$IV60:$JL60)=0, "", (SUMIF('Math Scores'!$IH$4:$IU$4, AJ$4, 'Math Scores'!$IH60:$IU60)/(SUMIF('Math Scores'!$IH$4:$IU$4, AJ$4, 'Math Scores'!$IH$2:$IU$2))))</f>
        <is>
          <t/>
        </is>
      </c>
      <c r="AK57" s="702" t="inlineStr">
        <f aca="false">IF(COUNT('Math Scores'!$JM60:$KG60)=0, "", (SUMIF('Math Scores'!$JM$4:$LA$4, X$4, 'Math Scores'!$JM60:$LA60)/(SUMIF('Math Scores'!$JM$4:$LA$4, X$4, 'Math Scores'!$JM$2:$LA$2))))</f>
        <is>
          <t/>
        </is>
      </c>
      <c r="AL57" s="702" t="inlineStr">
        <f aca="false">IF(COUNT('Math Scores'!$JM60:$KG60)=0, "", (SUMIF('Math Scores'!$JM$4:$LA$4, Y$4, 'Math Scores'!$JM60:$LA60)/(SUMIF('Math Scores'!$JM$4:$LA$4, Y$4, 'Math Scores'!$JM$2:$LA$2))))</f>
        <is>
          <t/>
        </is>
      </c>
      <c r="AM57" s="702" t="inlineStr">
        <f aca="false">IF(COUNT('Math Scores'!$JM60:$KG60)=0, "", (SUMIF('Math Scores'!$JM$4:$LA$4, Z$4, 'Math Scores'!$JM60:$LA60)/(SUMIF('Math Scores'!$JM$4:$LA$4, Z$4, 'Math Scores'!$JM$2:$LA$2))))</f>
        <is>
          <t/>
        </is>
      </c>
      <c r="AN57" s="702" t="inlineStr">
        <f aca="false">IF(COUNT('Math Scores'!$JM60:$KG60)=0, "", (SUMIF('Math Scores'!$JM$4:$LA$4, AA$4, 'Math Scores'!$JM60:$LA60)/(SUMIF('Math Scores'!$JM$4:$LA$4, AA$4, 'Math Scores'!$JM$2:$LA$2))))</f>
        <is>
          <t/>
        </is>
      </c>
      <c r="AO57" s="702" t="inlineStr">
        <f aca="false">IF(COUNT('Math Scores'!$JM60:$KG60)=0, "", (SUMIF('Math Scores'!$JM$4:$LA$4, AB$4, 'Math Scores'!$JM60:$LA60)/(SUMIF('Math Scores'!$JM$4:$LA$4, AB$4, 'Math Scores'!$JM$2:$LA$2))))</f>
        <is>
          <t/>
        </is>
      </c>
      <c r="AP57" s="702" t="inlineStr">
        <f aca="false">IF(COUNT('Math Scores'!$LB60:$LR60)=0, "", (SUMIF('Math Scores'!$KH$4:$LA$4, AP$4, 'Math Scores'!$KH60:$LA60)/(SUMIF('Math Scores'!$KH$4:$LA$4, AP$4, 'Math Scores'!$KH$2:$LA$2))))</f>
        <is>
          <t/>
        </is>
      </c>
      <c r="AQ57" s="702" t="inlineStr">
        <f aca="false">IF(COUNT('Math Scores'!$LB60:$LR60)=0, "", (SUMIF('Math Scores'!$KH$4:$LA$4, AQ$4, 'Math Scores'!$KH60:$LA60)/(SUMIF('Math Scores'!$KH$4:$LA$4, AQ$4, 'Math Scores'!$KH$2:$LA$2))))</f>
        <is>
          <t/>
        </is>
      </c>
    </row>
    <row r="58" customFormat="false" ht="12.75" hidden="false" customHeight="false" outlineLevel="0" collapsed="false">
      <c r="A58" s="315" t="n">
        <v>53</v>
      </c>
      <c r="B58" s="315" t="inlineStr">
        <f aca="false">'English Scores- Leveled papers'!B59</f>
        <is>
          <t/>
        </is>
      </c>
      <c r="C58" s="360" t="inlineStr">
        <f aca="false">'Math Output by Standard'!E60</f>
        <is>
          <t/>
        </is>
      </c>
      <c r="D58" s="701" t="inlineStr">
        <f aca="false">'Math Scores'!D61</f>
        <is>
          <t/>
        </is>
      </c>
      <c r="E58" s="702" t="inlineStr">
        <f aca="false">IF(COUNT('Math Scores'!$F61:$AM61)=0, "", (SUMIF('Math Scores'!$F$4:$AM$4, E$4, 'Math Scores'!$F61:$AM61)/(SUMIF('Math Scores'!$F$4:$AM$4, E$4, 'Math Scores'!$F$2:$AM$2))))</f>
        <is>
          <t/>
        </is>
      </c>
      <c r="F58" s="702" t="inlineStr">
        <f aca="false">IF(COUNT('Math Scores'!$F61:$AM61)=0, "", (SUMIF('Math Scores'!$F$4:$AM$4, F$4, 'Math Scores'!$F61:$AM61)/(SUMIF('Math Scores'!$F$4:$AM$4, F$4, 'Math Scores'!$F$2:$AM$2))))</f>
        <is>
          <t/>
        </is>
      </c>
      <c r="G58" s="702" t="inlineStr">
        <f aca="false">IF(COUNT('Math Scores'!$F61:$AM61)=0, "", (SUMIF('Math Scores'!$F$4:$AM$4, G$4, 'Math Scores'!$F61:$AM61)/(SUMIF('Math Scores'!$F$4:$AM$4, G$4, 'Math Scores'!$F$2:$AM$2))))</f>
        <is>
          <t/>
        </is>
      </c>
      <c r="H58" s="702" t="inlineStr">
        <f aca="false">IF(COUNT('Math Scores'!$F61:$AM61)=0, "", (SUMIF('Math Scores'!$F$4:$AM$4, H$4, 'Math Scores'!$F61:$AM61)/(SUMIF('Math Scores'!$F$4:$AM$4, H$4, 'Math Scores'!$F$2:$AM$2))))</f>
        <is>
          <t/>
        </is>
      </c>
      <c r="I58" s="702" t="inlineStr">
        <f aca="false">IF(COUNT('Math Scores'!$F61:$AM61)=0, "", (SUMIF('Math Scores'!$F$4:$AM$4, I$4, 'Math Scores'!$F61:$AM61)/(SUMIF('Math Scores'!$F$4:$AM$4, I$4, 'Math Scores'!$F$2:$AM$2))))</f>
        <is>
          <t/>
        </is>
      </c>
      <c r="J58" s="702" t="inlineStr">
        <f aca="false">IF(COUNT('Math Scores'!$F61:$AM61)=0, "", (SUMIF('Math Scores'!$F$4:$AM$4, J$4, 'Math Scores'!$F61:$AM61)/(SUMIF('Math Scores'!$F$4:$AM$4, J$4, 'Math Scores'!$F$2:$AM$2))))</f>
        <is>
          <t/>
        </is>
      </c>
      <c r="K58" s="702" t="inlineStr">
        <f aca="false">IF(COUNT('Math Scores'!$AN61:$BW61)=0, "", (SUMIF('Math Scores'!$AN$4:$BW$4, K$4, 'Math Scores'!$AN61:$BW61)/(SUMIF('Math Scores'!$AN$4:$BW$4, K$4, 'Math Scores'!$AN$2:$BW$2))))</f>
        <is>
          <t/>
        </is>
      </c>
      <c r="L58" s="702" t="inlineStr">
        <f aca="false">IF(COUNT('Math Scores'!$AN61:$BW61)=0, "", (SUMIF('Math Scores'!$AN$4:$BW$4, L$4, 'Math Scores'!$AN61:$BW61)/(SUMIF('Math Scores'!$AN$4:$BW$4, L$4, 'Math Scores'!$AN$2:$BW$2))))</f>
        <is>
          <t/>
        </is>
      </c>
      <c r="M58" s="702" t="inlineStr">
        <f aca="false">IF(COUNT('Math Scores'!$AN61:$BW61)=0, "", (SUMIF('Math Scores'!$AN$4:$BW$4, M$4, 'Math Scores'!$AN61:$BW61)/(SUMIF('Math Scores'!$AN$4:$BW$4, M$4, 'Math Scores'!$AN$2:$BW$2))))</f>
        <is>
          <t/>
        </is>
      </c>
      <c r="N58" s="702" t="inlineStr">
        <f aca="false">IF(COUNT('Math Scores'!$AN61:$BW61)=0, "", (SUMIF('Math Scores'!$AN$4:$BW$4, N$4, 'Math Scores'!$AN61:$BW61)/(SUMIF('Math Scores'!$AN$4:$BW$4, N$4, 'Math Scores'!$AN$2:$BW$2))))</f>
        <is>
          <t/>
        </is>
      </c>
      <c r="O58" s="702" t="inlineStr">
        <f aca="false">IF(COUNT('Math Scores'!$AN61:$BW61)=0, "", (SUMIF('Math Scores'!$AN$4:$BW$4, O$4, 'Math Scores'!$AN61:$BW61)/(SUMIF('Math Scores'!$AN$4:$BW$4, O$4, 'Math Scores'!$AN$2:$BW$2))))</f>
        <is>
          <t/>
        </is>
      </c>
      <c r="P58" s="702" t="inlineStr">
        <f aca="false">IF(COUNT('Math Scores'!$BX61:$DN61)=0, "", (SUMIF('Math Scores'!$F$4:$MZ$4, P$4, 'Math Scores'!$F61:$MZ61)/(SUMIF('Math Scores'!$F$4:$MZ$4, P$4, 'Math Scores'!$F$2:$MZ$2))))</f>
        <is>
          <t/>
        </is>
      </c>
      <c r="Q58" s="702" t="inlineStr">
        <f aca="false">IF(COUNT('Math Scores'!$BX61:$DN61)=0, "", (SUMIF('Math Scores'!$F$4:$MZ$4, Q$4, 'Math Scores'!$F61:$MZ61)/(SUMIF('Math Scores'!$F$4:$MZ$4, Q$4, 'Math Scores'!$F$2:$MZ$2))))</f>
        <is>
          <t/>
        </is>
      </c>
      <c r="R58" s="702" t="inlineStr">
        <f aca="false">IF(COUNT('Math Scores'!$BX61:$DN61)=0, "", (SUMIF('Math Scores'!$F$4:$MZ$4, R$4, 'Math Scores'!$F61:$MZ61)/(SUMIF('Math Scores'!$F$4:$MZ$4, R$4, 'Math Scores'!$F$2:$MZ$2))))</f>
        <is>
          <t/>
        </is>
      </c>
      <c r="S58" s="702" t="inlineStr">
        <f aca="false">IF(COUNT('Math Scores'!$BX61:$DN61)=0, "", (SUMIF('Math Scores'!$F$4:$MZ$4, S$4, 'Math Scores'!$F61:$MZ61)/(SUMIF('Math Scores'!$F$4:$MZ$4, S$4, 'Math Scores'!$F$2:$MZ$2))))</f>
        <is>
          <t/>
        </is>
      </c>
      <c r="T58" s="702" t="inlineStr">
        <f aca="false">IF(COUNT('Math Scores'!$BX61:$DN61)=0, "", (SUMIF('Math Scores'!$F$4:$MZ$4, T$4, 'Math Scores'!$F61:$MZ61)/(SUMIF('Math Scores'!$F$4:$MZ$4, T$4, 'Math Scores'!$F$2:$MZ$2))))</f>
        <is>
          <t/>
        </is>
      </c>
      <c r="U58" s="702" t="inlineStr">
        <f aca="false">IF(COUNT('Math Scores'!$DO61:$FJ61)=0, "", (SUMIF('Math Scores'!$F$4:$MZ$4, U$4, 'Math Scores'!$F61:$MZ61)/(SUMIF('Math Scores'!$F$4:$MZ$4, U$4, 'Math Scores'!$F$2:$MZ$2))))</f>
        <is>
          <t/>
        </is>
      </c>
      <c r="V58" s="702" t="inlineStr">
        <f aca="false">IF(COUNT('Math Scores'!$DO61:$FJ61)=0, "", (SUMIF('Math Scores'!$F$4:$MZ$4, V$4, 'Math Scores'!$F61:$MZ61)/(SUMIF('Math Scores'!$F$4:$MZ$4, V$4, 'Math Scores'!$F$2:$MZ$2))))</f>
        <is>
          <t/>
        </is>
      </c>
      <c r="W58" s="702" t="inlineStr">
        <f aca="false">IF(COUNT('Math Scores'!$DO61:$FJ61)=0, "", (SUMIF('Math Scores'!$F$4:$MZ$4, W$4, 'Math Scores'!$F61:$MZ61)/(SUMIF('Math Scores'!$F$4:$MZ$4, W$4, 'Math Scores'!$F$2:$MZ$2))))</f>
        <is>
          <t/>
        </is>
      </c>
      <c r="X58" s="702" t="inlineStr">
        <f aca="false">IF(COUNT('Math Scores'!$DO61:$FJ61)=0, "", (SUMIF('Math Scores'!$F$4:$MZ$4, X$4, 'Math Scores'!$F61:$MZ61)/(SUMIF('Math Scores'!$F$4:$MZ$4, X$4, 'Math Scores'!$F$2:$MZ$2))))</f>
        <is>
          <t/>
        </is>
      </c>
      <c r="Y58" s="702" t="inlineStr">
        <f aca="false">IF(COUNT('Math Scores'!$DO61:$FJ61)=0, "", (SUMIF('Math Scores'!$F$4:$MZ$4, Y$4, 'Math Scores'!$F61:$MZ61)/(SUMIF('Math Scores'!$F$4:$MZ$4, Y$4, 'Math Scores'!$F$2:$MZ$2))))</f>
        <is>
          <t/>
        </is>
      </c>
      <c r="Z58" s="702" t="inlineStr">
        <f aca="false">IF(COUNT('Math Scores'!$FK61:$HI61)=0, "", (SUMIF('Math Scores'!$F$4:$MZ$4, Z$4, 'Math Scores'!$F61:$MZ61)/(SUMIF('Math Scores'!$F$4:$MZ$4, Z$4, 'Math Scores'!$F$2:$MZ$2))))</f>
        <is>
          <t/>
        </is>
      </c>
      <c r="AA58" s="702" t="inlineStr">
        <f aca="false">IF(COUNT('Math Scores'!$FK61:$HI61)=0, "", (SUMIF('Math Scores'!$F$4:$MZ$4, AA$4, 'Math Scores'!$F61:$MZ61)/(SUMIF('Math Scores'!$F$4:$MZ$4, AA$4, 'Math Scores'!$F$2:$MZ$2))))</f>
        <is>
          <t/>
        </is>
      </c>
      <c r="AB58" s="702" t="inlineStr">
        <f aca="false">IF(COUNT('Math Scores'!$FK61:$HI61)=0, "", (SUMIF('Math Scores'!$F$4:$MZ$4, AB$4, 'Math Scores'!$F61:$MZ61)/(SUMIF('Math Scores'!$F$4:$MZ$4, AB$4, 'Math Scores'!$F$2:$MZ$2))))</f>
        <is>
          <t/>
        </is>
      </c>
      <c r="AC58" s="702" t="inlineStr">
        <f aca="false">IF(COUNT('Math Scores'!$FK61:$HI61)=0, "", (SUMIF('Math Scores'!$F$4:$MZ$4, AC$4, 'Math Scores'!$F61:$MZ61)/(SUMIF('Math Scores'!$F$4:$MZ$4, AC$4, 'Math Scores'!$F$2:$MZ$2))))</f>
        <is>
          <t/>
        </is>
      </c>
      <c r="AD58" s="702" t="inlineStr">
        <f aca="false">IF(COUNT('Math Scores'!$HJ61:$IG61)=0, "", (SUMIF('Math Scores'!$HJ$4:$IU$4, AD$4, 'Math Scores'!$HJ61:$IU61)/(SUMIF('Math Scores'!$HJ$4:$IU$4, AD$4, 'Math Scores'!$HJ$2:$IU$2))))</f>
        <is>
          <t/>
        </is>
      </c>
      <c r="AE58" s="702" t="inlineStr">
        <f aca="false">IF(COUNT('Math Scores'!$HJ61:$IG61)=0, "", (SUMIF('Math Scores'!$HJ$4:$IU$4, AE$4, 'Math Scores'!$HJ61:$IU61)/(SUMIF('Math Scores'!$HJ$4:$IU$4, AE$4, 'Math Scores'!$HJ$2:$IU$2))))</f>
        <is>
          <t/>
        </is>
      </c>
      <c r="AF58" s="702" t="inlineStr">
        <f aca="false">IF(COUNT('Math Scores'!$HJ61:$IG61)=0, "", (SUMIF('Math Scores'!$HJ$4:$IU$4, AF$4, 'Math Scores'!$HJ61:$IU61)/(SUMIF('Math Scores'!$HJ$4:$IU$4, AF$4, 'Math Scores'!$HJ$2:$IU$2))))</f>
        <is>
          <t/>
        </is>
      </c>
      <c r="AG58" s="702" t="inlineStr">
        <f aca="false">IF(COUNT('Math Scores'!$HJ61:$IG61)=0, "", (SUMIF('Math Scores'!$HJ$4:$IU$4, AG$4, 'Math Scores'!$HJ61:$IU61)/(SUMIF('Math Scores'!$HJ$4:$IU$4, AG$4, 'Math Scores'!$HJ$2:$IU$2))))</f>
        <is>
          <t/>
        </is>
      </c>
      <c r="AH58" s="702" t="inlineStr">
        <f aca="false">IF(COUNT('Math Scores'!$IV61:$JL61)=0, "", (SUMIF('Math Scores'!$IH$4:$IU$4, AH$4, 'Math Scores'!$IH61:$IU61)/(SUMIF('Math Scores'!$IH$4:$IU$4, AH$4, 'Math Scores'!$IH$2:$IU$2))))</f>
        <is>
          <t/>
        </is>
      </c>
      <c r="AI58" s="702" t="inlineStr">
        <f aca="false">IF(COUNT('Math Scores'!$IV61:$JL61)=0, "", (SUMIF('Math Scores'!$IH$4:$IU$4, AI$4, 'Math Scores'!$IH61:$IU61)/(SUMIF('Math Scores'!$IH$4:$IU$4, AI$4, 'Math Scores'!$IH$2:$IU$2))))</f>
        <is>
          <t/>
        </is>
      </c>
      <c r="AJ58" s="702" t="inlineStr">
        <f aca="false">IF(COUNT('Math Scores'!$IV61:$JL61)=0, "", (SUMIF('Math Scores'!$IH$4:$IU$4, AJ$4, 'Math Scores'!$IH61:$IU61)/(SUMIF('Math Scores'!$IH$4:$IU$4, AJ$4, 'Math Scores'!$IH$2:$IU$2))))</f>
        <is>
          <t/>
        </is>
      </c>
      <c r="AK58" s="702" t="inlineStr">
        <f aca="false">IF(COUNT('Math Scores'!$JM61:$KG61)=0, "", (SUMIF('Math Scores'!$JM$4:$LA$4, X$4, 'Math Scores'!$JM61:$LA61)/(SUMIF('Math Scores'!$JM$4:$LA$4, X$4, 'Math Scores'!$JM$2:$LA$2))))</f>
        <is>
          <t/>
        </is>
      </c>
      <c r="AL58" s="702" t="inlineStr">
        <f aca="false">IF(COUNT('Math Scores'!$JM61:$KG61)=0, "", (SUMIF('Math Scores'!$JM$4:$LA$4, Y$4, 'Math Scores'!$JM61:$LA61)/(SUMIF('Math Scores'!$JM$4:$LA$4, Y$4, 'Math Scores'!$JM$2:$LA$2))))</f>
        <is>
          <t/>
        </is>
      </c>
      <c r="AM58" s="702" t="inlineStr">
        <f aca="false">IF(COUNT('Math Scores'!$JM61:$KG61)=0, "", (SUMIF('Math Scores'!$JM$4:$LA$4, Z$4, 'Math Scores'!$JM61:$LA61)/(SUMIF('Math Scores'!$JM$4:$LA$4, Z$4, 'Math Scores'!$JM$2:$LA$2))))</f>
        <is>
          <t/>
        </is>
      </c>
      <c r="AN58" s="702" t="inlineStr">
        <f aca="false">IF(COUNT('Math Scores'!$JM61:$KG61)=0, "", (SUMIF('Math Scores'!$JM$4:$LA$4, AA$4, 'Math Scores'!$JM61:$LA61)/(SUMIF('Math Scores'!$JM$4:$LA$4, AA$4, 'Math Scores'!$JM$2:$LA$2))))</f>
        <is>
          <t/>
        </is>
      </c>
      <c r="AO58" s="702" t="inlineStr">
        <f aca="false">IF(COUNT('Math Scores'!$JM61:$KG61)=0, "", (SUMIF('Math Scores'!$JM$4:$LA$4, AB$4, 'Math Scores'!$JM61:$LA61)/(SUMIF('Math Scores'!$JM$4:$LA$4, AB$4, 'Math Scores'!$JM$2:$LA$2))))</f>
        <is>
          <t/>
        </is>
      </c>
      <c r="AP58" s="702" t="inlineStr">
        <f aca="false">IF(COUNT('Math Scores'!$LB61:$LR61)=0, "", (SUMIF('Math Scores'!$KH$4:$LA$4, AP$4, 'Math Scores'!$KH61:$LA61)/(SUMIF('Math Scores'!$KH$4:$LA$4, AP$4, 'Math Scores'!$KH$2:$LA$2))))</f>
        <is>
          <t/>
        </is>
      </c>
      <c r="AQ58" s="702" t="inlineStr">
        <f aca="false">IF(COUNT('Math Scores'!$LB61:$LR61)=0, "", (SUMIF('Math Scores'!$KH$4:$LA$4, AQ$4, 'Math Scores'!$KH61:$LA61)/(SUMIF('Math Scores'!$KH$4:$LA$4, AQ$4, 'Math Scores'!$KH$2:$LA$2))))</f>
        <is>
          <t/>
        </is>
      </c>
    </row>
    <row r="59" customFormat="false" ht="12.75" hidden="false" customHeight="false" outlineLevel="0" collapsed="false">
      <c r="A59" s="315" t="n">
        <v>54</v>
      </c>
      <c r="B59" s="315" t="inlineStr">
        <f aca="false">'English Scores- Leveled papers'!B60</f>
        <is>
          <t/>
        </is>
      </c>
      <c r="C59" s="360" t="inlineStr">
        <f aca="false">'Math Output by Standard'!E61</f>
        <is>
          <t/>
        </is>
      </c>
      <c r="D59" s="701" t="inlineStr">
        <f aca="false">'Math Scores'!D62</f>
        <is>
          <t/>
        </is>
      </c>
      <c r="E59" s="702" t="inlineStr">
        <f aca="false">IF(COUNT('Math Scores'!$F62:$AM62)=0, "", (SUMIF('Math Scores'!$F$4:$AM$4, E$4, 'Math Scores'!$F62:$AM62)/(SUMIF('Math Scores'!$F$4:$AM$4, E$4, 'Math Scores'!$F$2:$AM$2))))</f>
        <is>
          <t/>
        </is>
      </c>
      <c r="F59" s="702" t="inlineStr">
        <f aca="false">IF(COUNT('Math Scores'!$F62:$AM62)=0, "", (SUMIF('Math Scores'!$F$4:$AM$4, F$4, 'Math Scores'!$F62:$AM62)/(SUMIF('Math Scores'!$F$4:$AM$4, F$4, 'Math Scores'!$F$2:$AM$2))))</f>
        <is>
          <t/>
        </is>
      </c>
      <c r="G59" s="702" t="inlineStr">
        <f aca="false">IF(COUNT('Math Scores'!$F62:$AM62)=0, "", (SUMIF('Math Scores'!$F$4:$AM$4, G$4, 'Math Scores'!$F62:$AM62)/(SUMIF('Math Scores'!$F$4:$AM$4, G$4, 'Math Scores'!$F$2:$AM$2))))</f>
        <is>
          <t/>
        </is>
      </c>
      <c r="H59" s="702" t="inlineStr">
        <f aca="false">IF(COUNT('Math Scores'!$F62:$AM62)=0, "", (SUMIF('Math Scores'!$F$4:$AM$4, H$4, 'Math Scores'!$F62:$AM62)/(SUMIF('Math Scores'!$F$4:$AM$4, H$4, 'Math Scores'!$F$2:$AM$2))))</f>
        <is>
          <t/>
        </is>
      </c>
      <c r="I59" s="702" t="inlineStr">
        <f aca="false">IF(COUNT('Math Scores'!$F62:$AM62)=0, "", (SUMIF('Math Scores'!$F$4:$AM$4, I$4, 'Math Scores'!$F62:$AM62)/(SUMIF('Math Scores'!$F$4:$AM$4, I$4, 'Math Scores'!$F$2:$AM$2))))</f>
        <is>
          <t/>
        </is>
      </c>
      <c r="J59" s="702" t="inlineStr">
        <f aca="false">IF(COUNT('Math Scores'!$F62:$AM62)=0, "", (SUMIF('Math Scores'!$F$4:$AM$4, J$4, 'Math Scores'!$F62:$AM62)/(SUMIF('Math Scores'!$F$4:$AM$4, J$4, 'Math Scores'!$F$2:$AM$2))))</f>
        <is>
          <t/>
        </is>
      </c>
      <c r="K59" s="702" t="inlineStr">
        <f aca="false">IF(COUNT('Math Scores'!$AN62:$BW62)=0, "", (SUMIF('Math Scores'!$AN$4:$BW$4, K$4, 'Math Scores'!$AN62:$BW62)/(SUMIF('Math Scores'!$AN$4:$BW$4, K$4, 'Math Scores'!$AN$2:$BW$2))))</f>
        <is>
          <t/>
        </is>
      </c>
      <c r="L59" s="702" t="inlineStr">
        <f aca="false">IF(COUNT('Math Scores'!$AN62:$BW62)=0, "", (SUMIF('Math Scores'!$AN$4:$BW$4, L$4, 'Math Scores'!$AN62:$BW62)/(SUMIF('Math Scores'!$AN$4:$BW$4, L$4, 'Math Scores'!$AN$2:$BW$2))))</f>
        <is>
          <t/>
        </is>
      </c>
      <c r="M59" s="702" t="inlineStr">
        <f aca="false">IF(COUNT('Math Scores'!$AN62:$BW62)=0, "", (SUMIF('Math Scores'!$AN$4:$BW$4, M$4, 'Math Scores'!$AN62:$BW62)/(SUMIF('Math Scores'!$AN$4:$BW$4, M$4, 'Math Scores'!$AN$2:$BW$2))))</f>
        <is>
          <t/>
        </is>
      </c>
      <c r="N59" s="702" t="inlineStr">
        <f aca="false">IF(COUNT('Math Scores'!$AN62:$BW62)=0, "", (SUMIF('Math Scores'!$AN$4:$BW$4, N$4, 'Math Scores'!$AN62:$BW62)/(SUMIF('Math Scores'!$AN$4:$BW$4, N$4, 'Math Scores'!$AN$2:$BW$2))))</f>
        <is>
          <t/>
        </is>
      </c>
      <c r="O59" s="702" t="inlineStr">
        <f aca="false">IF(COUNT('Math Scores'!$AN62:$BW62)=0, "", (SUMIF('Math Scores'!$AN$4:$BW$4, O$4, 'Math Scores'!$AN62:$BW62)/(SUMIF('Math Scores'!$AN$4:$BW$4, O$4, 'Math Scores'!$AN$2:$BW$2))))</f>
        <is>
          <t/>
        </is>
      </c>
      <c r="P59" s="702" t="inlineStr">
        <f aca="false">IF(COUNT('Math Scores'!$BX62:$DN62)=0, "", (SUMIF('Math Scores'!$F$4:$MZ$4, P$4, 'Math Scores'!$F62:$MZ62)/(SUMIF('Math Scores'!$F$4:$MZ$4, P$4, 'Math Scores'!$F$2:$MZ$2))))</f>
        <is>
          <t/>
        </is>
      </c>
      <c r="Q59" s="702" t="inlineStr">
        <f aca="false">IF(COUNT('Math Scores'!$BX62:$DN62)=0, "", (SUMIF('Math Scores'!$F$4:$MZ$4, Q$4, 'Math Scores'!$F62:$MZ62)/(SUMIF('Math Scores'!$F$4:$MZ$4, Q$4, 'Math Scores'!$F$2:$MZ$2))))</f>
        <is>
          <t/>
        </is>
      </c>
      <c r="R59" s="702" t="inlineStr">
        <f aca="false">IF(COUNT('Math Scores'!$BX62:$DN62)=0, "", (SUMIF('Math Scores'!$F$4:$MZ$4, R$4, 'Math Scores'!$F62:$MZ62)/(SUMIF('Math Scores'!$F$4:$MZ$4, R$4, 'Math Scores'!$F$2:$MZ$2))))</f>
        <is>
          <t/>
        </is>
      </c>
      <c r="S59" s="702" t="inlineStr">
        <f aca="false">IF(COUNT('Math Scores'!$BX62:$DN62)=0, "", (SUMIF('Math Scores'!$F$4:$MZ$4, S$4, 'Math Scores'!$F62:$MZ62)/(SUMIF('Math Scores'!$F$4:$MZ$4, S$4, 'Math Scores'!$F$2:$MZ$2))))</f>
        <is>
          <t/>
        </is>
      </c>
      <c r="T59" s="702" t="inlineStr">
        <f aca="false">IF(COUNT('Math Scores'!$BX62:$DN62)=0, "", (SUMIF('Math Scores'!$F$4:$MZ$4, T$4, 'Math Scores'!$F62:$MZ62)/(SUMIF('Math Scores'!$F$4:$MZ$4, T$4, 'Math Scores'!$F$2:$MZ$2))))</f>
        <is>
          <t/>
        </is>
      </c>
      <c r="U59" s="702" t="inlineStr">
        <f aca="false">IF(COUNT('Math Scores'!$DO62:$FJ62)=0, "", (SUMIF('Math Scores'!$F$4:$MZ$4, U$4, 'Math Scores'!$F62:$MZ62)/(SUMIF('Math Scores'!$F$4:$MZ$4, U$4, 'Math Scores'!$F$2:$MZ$2))))</f>
        <is>
          <t/>
        </is>
      </c>
      <c r="V59" s="702" t="inlineStr">
        <f aca="false">IF(COUNT('Math Scores'!$DO62:$FJ62)=0, "", (SUMIF('Math Scores'!$F$4:$MZ$4, V$4, 'Math Scores'!$F62:$MZ62)/(SUMIF('Math Scores'!$F$4:$MZ$4, V$4, 'Math Scores'!$F$2:$MZ$2))))</f>
        <is>
          <t/>
        </is>
      </c>
      <c r="W59" s="702" t="inlineStr">
        <f aca="false">IF(COUNT('Math Scores'!$DO62:$FJ62)=0, "", (SUMIF('Math Scores'!$F$4:$MZ$4, W$4, 'Math Scores'!$F62:$MZ62)/(SUMIF('Math Scores'!$F$4:$MZ$4, W$4, 'Math Scores'!$F$2:$MZ$2))))</f>
        <is>
          <t/>
        </is>
      </c>
      <c r="X59" s="702" t="inlineStr">
        <f aca="false">IF(COUNT('Math Scores'!$DO62:$FJ62)=0, "", (SUMIF('Math Scores'!$F$4:$MZ$4, X$4, 'Math Scores'!$F62:$MZ62)/(SUMIF('Math Scores'!$F$4:$MZ$4, X$4, 'Math Scores'!$F$2:$MZ$2))))</f>
        <is>
          <t/>
        </is>
      </c>
      <c r="Y59" s="702" t="inlineStr">
        <f aca="false">IF(COUNT('Math Scores'!$DO62:$FJ62)=0, "", (SUMIF('Math Scores'!$F$4:$MZ$4, Y$4, 'Math Scores'!$F62:$MZ62)/(SUMIF('Math Scores'!$F$4:$MZ$4, Y$4, 'Math Scores'!$F$2:$MZ$2))))</f>
        <is>
          <t/>
        </is>
      </c>
      <c r="Z59" s="702" t="inlineStr">
        <f aca="false">IF(COUNT('Math Scores'!$FK62:$HI62)=0, "", (SUMIF('Math Scores'!$F$4:$MZ$4, Z$4, 'Math Scores'!$F62:$MZ62)/(SUMIF('Math Scores'!$F$4:$MZ$4, Z$4, 'Math Scores'!$F$2:$MZ$2))))</f>
        <is>
          <t/>
        </is>
      </c>
      <c r="AA59" s="702" t="inlineStr">
        <f aca="false">IF(COUNT('Math Scores'!$FK62:$HI62)=0, "", (SUMIF('Math Scores'!$F$4:$MZ$4, AA$4, 'Math Scores'!$F62:$MZ62)/(SUMIF('Math Scores'!$F$4:$MZ$4, AA$4, 'Math Scores'!$F$2:$MZ$2))))</f>
        <is>
          <t/>
        </is>
      </c>
      <c r="AB59" s="702" t="inlineStr">
        <f aca="false">IF(COUNT('Math Scores'!$FK62:$HI62)=0, "", (SUMIF('Math Scores'!$F$4:$MZ$4, AB$4, 'Math Scores'!$F62:$MZ62)/(SUMIF('Math Scores'!$F$4:$MZ$4, AB$4, 'Math Scores'!$F$2:$MZ$2))))</f>
        <is>
          <t/>
        </is>
      </c>
      <c r="AC59" s="702" t="inlineStr">
        <f aca="false">IF(COUNT('Math Scores'!$FK62:$HI62)=0, "", (SUMIF('Math Scores'!$F$4:$MZ$4, AC$4, 'Math Scores'!$F62:$MZ62)/(SUMIF('Math Scores'!$F$4:$MZ$4, AC$4, 'Math Scores'!$F$2:$MZ$2))))</f>
        <is>
          <t/>
        </is>
      </c>
      <c r="AD59" s="702" t="inlineStr">
        <f aca="false">IF(COUNT('Math Scores'!$HJ62:$IG62)=0, "", (SUMIF('Math Scores'!$HJ$4:$IU$4, AD$4, 'Math Scores'!$HJ62:$IU62)/(SUMIF('Math Scores'!$HJ$4:$IU$4, AD$4, 'Math Scores'!$HJ$2:$IU$2))))</f>
        <is>
          <t/>
        </is>
      </c>
      <c r="AE59" s="702" t="inlineStr">
        <f aca="false">IF(COUNT('Math Scores'!$HJ62:$IG62)=0, "", (SUMIF('Math Scores'!$HJ$4:$IU$4, AE$4, 'Math Scores'!$HJ62:$IU62)/(SUMIF('Math Scores'!$HJ$4:$IU$4, AE$4, 'Math Scores'!$HJ$2:$IU$2))))</f>
        <is>
          <t/>
        </is>
      </c>
      <c r="AF59" s="702" t="inlineStr">
        <f aca="false">IF(COUNT('Math Scores'!$HJ62:$IG62)=0, "", (SUMIF('Math Scores'!$HJ$4:$IU$4, AF$4, 'Math Scores'!$HJ62:$IU62)/(SUMIF('Math Scores'!$HJ$4:$IU$4, AF$4, 'Math Scores'!$HJ$2:$IU$2))))</f>
        <is>
          <t/>
        </is>
      </c>
      <c r="AG59" s="702" t="inlineStr">
        <f aca="false">IF(COUNT('Math Scores'!$HJ62:$IG62)=0, "", (SUMIF('Math Scores'!$HJ$4:$IU$4, AG$4, 'Math Scores'!$HJ62:$IU62)/(SUMIF('Math Scores'!$HJ$4:$IU$4, AG$4, 'Math Scores'!$HJ$2:$IU$2))))</f>
        <is>
          <t/>
        </is>
      </c>
      <c r="AH59" s="702" t="inlineStr">
        <f aca="false">IF(COUNT('Math Scores'!$IV62:$JL62)=0, "", (SUMIF('Math Scores'!$IH$4:$IU$4, AH$4, 'Math Scores'!$IH62:$IU62)/(SUMIF('Math Scores'!$IH$4:$IU$4, AH$4, 'Math Scores'!$IH$2:$IU$2))))</f>
        <is>
          <t/>
        </is>
      </c>
      <c r="AI59" s="702" t="inlineStr">
        <f aca="false">IF(COUNT('Math Scores'!$IV62:$JL62)=0, "", (SUMIF('Math Scores'!$IH$4:$IU$4, AI$4, 'Math Scores'!$IH62:$IU62)/(SUMIF('Math Scores'!$IH$4:$IU$4, AI$4, 'Math Scores'!$IH$2:$IU$2))))</f>
        <is>
          <t/>
        </is>
      </c>
      <c r="AJ59" s="702" t="inlineStr">
        <f aca="false">IF(COUNT('Math Scores'!$IV62:$JL62)=0, "", (SUMIF('Math Scores'!$IH$4:$IU$4, AJ$4, 'Math Scores'!$IH62:$IU62)/(SUMIF('Math Scores'!$IH$4:$IU$4, AJ$4, 'Math Scores'!$IH$2:$IU$2))))</f>
        <is>
          <t/>
        </is>
      </c>
      <c r="AK59" s="702" t="inlineStr">
        <f aca="false">IF(COUNT('Math Scores'!$JM62:$KG62)=0, "", (SUMIF('Math Scores'!$JM$4:$LA$4, X$4, 'Math Scores'!$JM62:$LA62)/(SUMIF('Math Scores'!$JM$4:$LA$4, X$4, 'Math Scores'!$JM$2:$LA$2))))</f>
        <is>
          <t/>
        </is>
      </c>
      <c r="AL59" s="702" t="inlineStr">
        <f aca="false">IF(COUNT('Math Scores'!$JM62:$KG62)=0, "", (SUMIF('Math Scores'!$JM$4:$LA$4, Y$4, 'Math Scores'!$JM62:$LA62)/(SUMIF('Math Scores'!$JM$4:$LA$4, Y$4, 'Math Scores'!$JM$2:$LA$2))))</f>
        <is>
          <t/>
        </is>
      </c>
      <c r="AM59" s="702" t="inlineStr">
        <f aca="false">IF(COUNT('Math Scores'!$JM62:$KG62)=0, "", (SUMIF('Math Scores'!$JM$4:$LA$4, Z$4, 'Math Scores'!$JM62:$LA62)/(SUMIF('Math Scores'!$JM$4:$LA$4, Z$4, 'Math Scores'!$JM$2:$LA$2))))</f>
        <is>
          <t/>
        </is>
      </c>
      <c r="AN59" s="702" t="inlineStr">
        <f aca="false">IF(COUNT('Math Scores'!$JM62:$KG62)=0, "", (SUMIF('Math Scores'!$JM$4:$LA$4, AA$4, 'Math Scores'!$JM62:$LA62)/(SUMIF('Math Scores'!$JM$4:$LA$4, AA$4, 'Math Scores'!$JM$2:$LA$2))))</f>
        <is>
          <t/>
        </is>
      </c>
      <c r="AO59" s="702" t="inlineStr">
        <f aca="false">IF(COUNT('Math Scores'!$JM62:$KG62)=0, "", (SUMIF('Math Scores'!$JM$4:$LA$4, AB$4, 'Math Scores'!$JM62:$LA62)/(SUMIF('Math Scores'!$JM$4:$LA$4, AB$4, 'Math Scores'!$JM$2:$LA$2))))</f>
        <is>
          <t/>
        </is>
      </c>
      <c r="AP59" s="702" t="inlineStr">
        <f aca="false">IF(COUNT('Math Scores'!$LB62:$LR62)=0, "", (SUMIF('Math Scores'!$KH$4:$LA$4, AP$4, 'Math Scores'!$KH62:$LA62)/(SUMIF('Math Scores'!$KH$4:$LA$4, AP$4, 'Math Scores'!$KH$2:$LA$2))))</f>
        <is>
          <t/>
        </is>
      </c>
      <c r="AQ59" s="702" t="inlineStr">
        <f aca="false">IF(COUNT('Math Scores'!$LB62:$LR62)=0, "", (SUMIF('Math Scores'!$KH$4:$LA$4, AQ$4, 'Math Scores'!$KH62:$LA62)/(SUMIF('Math Scores'!$KH$4:$LA$4, AQ$4, 'Math Scores'!$KH$2:$LA$2))))</f>
        <is>
          <t/>
        </is>
      </c>
    </row>
    <row r="60" customFormat="false" ht="12.75" hidden="false" customHeight="false" outlineLevel="0" collapsed="false">
      <c r="A60" s="315" t="n">
        <v>55</v>
      </c>
      <c r="B60" s="315" t="inlineStr">
        <f aca="false">'English Scores- Leveled papers'!B61</f>
        <is>
          <t/>
        </is>
      </c>
      <c r="C60" s="360" t="inlineStr">
        <f aca="false">'Math Output by Standard'!E62</f>
        <is>
          <t/>
        </is>
      </c>
      <c r="D60" s="701" t="inlineStr">
        <f aca="false">'Math Scores'!D63</f>
        <is>
          <t/>
        </is>
      </c>
      <c r="E60" s="702" t="inlineStr">
        <f aca="false">IF(COUNT('Math Scores'!$F63:$AM63)=0, "", (SUMIF('Math Scores'!$F$4:$AM$4, E$4, 'Math Scores'!$F63:$AM63)/(SUMIF('Math Scores'!$F$4:$AM$4, E$4, 'Math Scores'!$F$2:$AM$2))))</f>
        <is>
          <t/>
        </is>
      </c>
      <c r="F60" s="702" t="inlineStr">
        <f aca="false">IF(COUNT('Math Scores'!$F63:$AM63)=0, "", (SUMIF('Math Scores'!$F$4:$AM$4, F$4, 'Math Scores'!$F63:$AM63)/(SUMIF('Math Scores'!$F$4:$AM$4, F$4, 'Math Scores'!$F$2:$AM$2))))</f>
        <is>
          <t/>
        </is>
      </c>
      <c r="G60" s="702" t="inlineStr">
        <f aca="false">IF(COUNT('Math Scores'!$F63:$AM63)=0, "", (SUMIF('Math Scores'!$F$4:$AM$4, G$4, 'Math Scores'!$F63:$AM63)/(SUMIF('Math Scores'!$F$4:$AM$4, G$4, 'Math Scores'!$F$2:$AM$2))))</f>
        <is>
          <t/>
        </is>
      </c>
      <c r="H60" s="702" t="inlineStr">
        <f aca="false">IF(COUNT('Math Scores'!$F63:$AM63)=0, "", (SUMIF('Math Scores'!$F$4:$AM$4, H$4, 'Math Scores'!$F63:$AM63)/(SUMIF('Math Scores'!$F$4:$AM$4, H$4, 'Math Scores'!$F$2:$AM$2))))</f>
        <is>
          <t/>
        </is>
      </c>
      <c r="I60" s="702" t="inlineStr">
        <f aca="false">IF(COUNT('Math Scores'!$F63:$AM63)=0, "", (SUMIF('Math Scores'!$F$4:$AM$4, I$4, 'Math Scores'!$F63:$AM63)/(SUMIF('Math Scores'!$F$4:$AM$4, I$4, 'Math Scores'!$F$2:$AM$2))))</f>
        <is>
          <t/>
        </is>
      </c>
      <c r="J60" s="702" t="inlineStr">
        <f aca="false">IF(COUNT('Math Scores'!$F63:$AM63)=0, "", (SUMIF('Math Scores'!$F$4:$AM$4, J$4, 'Math Scores'!$F63:$AM63)/(SUMIF('Math Scores'!$F$4:$AM$4, J$4, 'Math Scores'!$F$2:$AM$2))))</f>
        <is>
          <t/>
        </is>
      </c>
      <c r="K60" s="702" t="inlineStr">
        <f aca="false">IF(COUNT('Math Scores'!$AN63:$BW63)=0, "", (SUMIF('Math Scores'!$AN$4:$BW$4, K$4, 'Math Scores'!$AN63:$BW63)/(SUMIF('Math Scores'!$AN$4:$BW$4, K$4, 'Math Scores'!$AN$2:$BW$2))))</f>
        <is>
          <t/>
        </is>
      </c>
      <c r="L60" s="702" t="inlineStr">
        <f aca="false">IF(COUNT('Math Scores'!$AN63:$BW63)=0, "", (SUMIF('Math Scores'!$AN$4:$BW$4, L$4, 'Math Scores'!$AN63:$BW63)/(SUMIF('Math Scores'!$AN$4:$BW$4, L$4, 'Math Scores'!$AN$2:$BW$2))))</f>
        <is>
          <t/>
        </is>
      </c>
      <c r="M60" s="702" t="inlineStr">
        <f aca="false">IF(COUNT('Math Scores'!$AN63:$BW63)=0, "", (SUMIF('Math Scores'!$AN$4:$BW$4, M$4, 'Math Scores'!$AN63:$BW63)/(SUMIF('Math Scores'!$AN$4:$BW$4, M$4, 'Math Scores'!$AN$2:$BW$2))))</f>
        <is>
          <t/>
        </is>
      </c>
      <c r="N60" s="702" t="inlineStr">
        <f aca="false">IF(COUNT('Math Scores'!$AN63:$BW63)=0, "", (SUMIF('Math Scores'!$AN$4:$BW$4, N$4, 'Math Scores'!$AN63:$BW63)/(SUMIF('Math Scores'!$AN$4:$BW$4, N$4, 'Math Scores'!$AN$2:$BW$2))))</f>
        <is>
          <t/>
        </is>
      </c>
      <c r="O60" s="702" t="inlineStr">
        <f aca="false">IF(COUNT('Math Scores'!$AN63:$BW63)=0, "", (SUMIF('Math Scores'!$AN$4:$BW$4, O$4, 'Math Scores'!$AN63:$BW63)/(SUMIF('Math Scores'!$AN$4:$BW$4, O$4, 'Math Scores'!$AN$2:$BW$2))))</f>
        <is>
          <t/>
        </is>
      </c>
      <c r="P60" s="702" t="inlineStr">
        <f aca="false">IF(COUNT('Math Scores'!$BX63:$DN63)=0, "", (SUMIF('Math Scores'!$F$4:$MZ$4, P$4, 'Math Scores'!$F63:$MZ63)/(SUMIF('Math Scores'!$F$4:$MZ$4, P$4, 'Math Scores'!$F$2:$MZ$2))))</f>
        <is>
          <t/>
        </is>
      </c>
      <c r="Q60" s="702" t="inlineStr">
        <f aca="false">IF(COUNT('Math Scores'!$BX63:$DN63)=0, "", (SUMIF('Math Scores'!$F$4:$MZ$4, Q$4, 'Math Scores'!$F63:$MZ63)/(SUMIF('Math Scores'!$F$4:$MZ$4, Q$4, 'Math Scores'!$F$2:$MZ$2))))</f>
        <is>
          <t/>
        </is>
      </c>
      <c r="R60" s="702" t="inlineStr">
        <f aca="false">IF(COUNT('Math Scores'!$BX63:$DN63)=0, "", (SUMIF('Math Scores'!$F$4:$MZ$4, R$4, 'Math Scores'!$F63:$MZ63)/(SUMIF('Math Scores'!$F$4:$MZ$4, R$4, 'Math Scores'!$F$2:$MZ$2))))</f>
        <is>
          <t/>
        </is>
      </c>
      <c r="S60" s="702" t="inlineStr">
        <f aca="false">IF(COUNT('Math Scores'!$BX63:$DN63)=0, "", (SUMIF('Math Scores'!$F$4:$MZ$4, S$4, 'Math Scores'!$F63:$MZ63)/(SUMIF('Math Scores'!$F$4:$MZ$4, S$4, 'Math Scores'!$F$2:$MZ$2))))</f>
        <is>
          <t/>
        </is>
      </c>
      <c r="T60" s="702" t="inlineStr">
        <f aca="false">IF(COUNT('Math Scores'!$BX63:$DN63)=0, "", (SUMIF('Math Scores'!$F$4:$MZ$4, T$4, 'Math Scores'!$F63:$MZ63)/(SUMIF('Math Scores'!$F$4:$MZ$4, T$4, 'Math Scores'!$F$2:$MZ$2))))</f>
        <is>
          <t/>
        </is>
      </c>
      <c r="U60" s="702" t="inlineStr">
        <f aca="false">IF(COUNT('Math Scores'!$DO63:$FJ63)=0, "", (SUMIF('Math Scores'!$F$4:$MZ$4, U$4, 'Math Scores'!$F63:$MZ63)/(SUMIF('Math Scores'!$F$4:$MZ$4, U$4, 'Math Scores'!$F$2:$MZ$2))))</f>
        <is>
          <t/>
        </is>
      </c>
      <c r="V60" s="702" t="inlineStr">
        <f aca="false">IF(COUNT('Math Scores'!$DO63:$FJ63)=0, "", (SUMIF('Math Scores'!$F$4:$MZ$4, V$4, 'Math Scores'!$F63:$MZ63)/(SUMIF('Math Scores'!$F$4:$MZ$4, V$4, 'Math Scores'!$F$2:$MZ$2))))</f>
        <is>
          <t/>
        </is>
      </c>
      <c r="W60" s="702" t="inlineStr">
        <f aca="false">IF(COUNT('Math Scores'!$DO63:$FJ63)=0, "", (SUMIF('Math Scores'!$F$4:$MZ$4, W$4, 'Math Scores'!$F63:$MZ63)/(SUMIF('Math Scores'!$F$4:$MZ$4, W$4, 'Math Scores'!$F$2:$MZ$2))))</f>
        <is>
          <t/>
        </is>
      </c>
      <c r="X60" s="702" t="inlineStr">
        <f aca="false">IF(COUNT('Math Scores'!$DO63:$FJ63)=0, "", (SUMIF('Math Scores'!$F$4:$MZ$4, X$4, 'Math Scores'!$F63:$MZ63)/(SUMIF('Math Scores'!$F$4:$MZ$4, X$4, 'Math Scores'!$F$2:$MZ$2))))</f>
        <is>
          <t/>
        </is>
      </c>
      <c r="Y60" s="702" t="inlineStr">
        <f aca="false">IF(COUNT('Math Scores'!$DO63:$FJ63)=0, "", (SUMIF('Math Scores'!$F$4:$MZ$4, Y$4, 'Math Scores'!$F63:$MZ63)/(SUMIF('Math Scores'!$F$4:$MZ$4, Y$4, 'Math Scores'!$F$2:$MZ$2))))</f>
        <is>
          <t/>
        </is>
      </c>
      <c r="Z60" s="702" t="inlineStr">
        <f aca="false">IF(COUNT('Math Scores'!$FK63:$HI63)=0, "", (SUMIF('Math Scores'!$F$4:$MZ$4, Z$4, 'Math Scores'!$F63:$MZ63)/(SUMIF('Math Scores'!$F$4:$MZ$4, Z$4, 'Math Scores'!$F$2:$MZ$2))))</f>
        <is>
          <t/>
        </is>
      </c>
      <c r="AA60" s="702" t="inlineStr">
        <f aca="false">IF(COUNT('Math Scores'!$FK63:$HI63)=0, "", (SUMIF('Math Scores'!$F$4:$MZ$4, AA$4, 'Math Scores'!$F63:$MZ63)/(SUMIF('Math Scores'!$F$4:$MZ$4, AA$4, 'Math Scores'!$F$2:$MZ$2))))</f>
        <is>
          <t/>
        </is>
      </c>
      <c r="AB60" s="702" t="inlineStr">
        <f aca="false">IF(COUNT('Math Scores'!$FK63:$HI63)=0, "", (SUMIF('Math Scores'!$F$4:$MZ$4, AB$4, 'Math Scores'!$F63:$MZ63)/(SUMIF('Math Scores'!$F$4:$MZ$4, AB$4, 'Math Scores'!$F$2:$MZ$2))))</f>
        <is>
          <t/>
        </is>
      </c>
      <c r="AC60" s="702" t="inlineStr">
        <f aca="false">IF(COUNT('Math Scores'!$FK63:$HI63)=0, "", (SUMIF('Math Scores'!$F$4:$MZ$4, AC$4, 'Math Scores'!$F63:$MZ63)/(SUMIF('Math Scores'!$F$4:$MZ$4, AC$4, 'Math Scores'!$F$2:$MZ$2))))</f>
        <is>
          <t/>
        </is>
      </c>
      <c r="AD60" s="702" t="inlineStr">
        <f aca="false">IF(COUNT('Math Scores'!$HJ63:$IG63)=0, "", (SUMIF('Math Scores'!$HJ$4:$IU$4, AD$4, 'Math Scores'!$HJ63:$IU63)/(SUMIF('Math Scores'!$HJ$4:$IU$4, AD$4, 'Math Scores'!$HJ$2:$IU$2))))</f>
        <is>
          <t/>
        </is>
      </c>
      <c r="AE60" s="702" t="inlineStr">
        <f aca="false">IF(COUNT('Math Scores'!$HJ63:$IG63)=0, "", (SUMIF('Math Scores'!$HJ$4:$IU$4, AE$4, 'Math Scores'!$HJ63:$IU63)/(SUMIF('Math Scores'!$HJ$4:$IU$4, AE$4, 'Math Scores'!$HJ$2:$IU$2))))</f>
        <is>
          <t/>
        </is>
      </c>
      <c r="AF60" s="702" t="inlineStr">
        <f aca="false">IF(COUNT('Math Scores'!$HJ63:$IG63)=0, "", (SUMIF('Math Scores'!$HJ$4:$IU$4, AF$4, 'Math Scores'!$HJ63:$IU63)/(SUMIF('Math Scores'!$HJ$4:$IU$4, AF$4, 'Math Scores'!$HJ$2:$IU$2))))</f>
        <is>
          <t/>
        </is>
      </c>
      <c r="AG60" s="702" t="inlineStr">
        <f aca="false">IF(COUNT('Math Scores'!$HJ63:$IG63)=0, "", (SUMIF('Math Scores'!$HJ$4:$IU$4, AG$4, 'Math Scores'!$HJ63:$IU63)/(SUMIF('Math Scores'!$HJ$4:$IU$4, AG$4, 'Math Scores'!$HJ$2:$IU$2))))</f>
        <is>
          <t/>
        </is>
      </c>
      <c r="AH60" s="702" t="inlineStr">
        <f aca="false">IF(COUNT('Math Scores'!$IV63:$JL63)=0, "", (SUMIF('Math Scores'!$IH$4:$IU$4, AH$4, 'Math Scores'!$IH63:$IU63)/(SUMIF('Math Scores'!$IH$4:$IU$4, AH$4, 'Math Scores'!$IH$2:$IU$2))))</f>
        <is>
          <t/>
        </is>
      </c>
      <c r="AI60" s="702" t="inlineStr">
        <f aca="false">IF(COUNT('Math Scores'!$IV63:$JL63)=0, "", (SUMIF('Math Scores'!$IH$4:$IU$4, AI$4, 'Math Scores'!$IH63:$IU63)/(SUMIF('Math Scores'!$IH$4:$IU$4, AI$4, 'Math Scores'!$IH$2:$IU$2))))</f>
        <is>
          <t/>
        </is>
      </c>
      <c r="AJ60" s="702" t="inlineStr">
        <f aca="false">IF(COUNT('Math Scores'!$IV63:$JL63)=0, "", (SUMIF('Math Scores'!$IH$4:$IU$4, AJ$4, 'Math Scores'!$IH63:$IU63)/(SUMIF('Math Scores'!$IH$4:$IU$4, AJ$4, 'Math Scores'!$IH$2:$IU$2))))</f>
        <is>
          <t/>
        </is>
      </c>
      <c r="AK60" s="702" t="inlineStr">
        <f aca="false">IF(COUNT('Math Scores'!$JM63:$KG63)=0, "", (SUMIF('Math Scores'!$JM$4:$LA$4, X$4, 'Math Scores'!$JM63:$LA63)/(SUMIF('Math Scores'!$JM$4:$LA$4, X$4, 'Math Scores'!$JM$2:$LA$2))))</f>
        <is>
          <t/>
        </is>
      </c>
      <c r="AL60" s="702" t="inlineStr">
        <f aca="false">IF(COUNT('Math Scores'!$JM63:$KG63)=0, "", (SUMIF('Math Scores'!$JM$4:$LA$4, Y$4, 'Math Scores'!$JM63:$LA63)/(SUMIF('Math Scores'!$JM$4:$LA$4, Y$4, 'Math Scores'!$JM$2:$LA$2))))</f>
        <is>
          <t/>
        </is>
      </c>
      <c r="AM60" s="702" t="inlineStr">
        <f aca="false">IF(COUNT('Math Scores'!$JM63:$KG63)=0, "", (SUMIF('Math Scores'!$JM$4:$LA$4, Z$4, 'Math Scores'!$JM63:$LA63)/(SUMIF('Math Scores'!$JM$4:$LA$4, Z$4, 'Math Scores'!$JM$2:$LA$2))))</f>
        <is>
          <t/>
        </is>
      </c>
      <c r="AN60" s="702" t="inlineStr">
        <f aca="false">IF(COUNT('Math Scores'!$JM63:$KG63)=0, "", (SUMIF('Math Scores'!$JM$4:$LA$4, AA$4, 'Math Scores'!$JM63:$LA63)/(SUMIF('Math Scores'!$JM$4:$LA$4, AA$4, 'Math Scores'!$JM$2:$LA$2))))</f>
        <is>
          <t/>
        </is>
      </c>
      <c r="AO60" s="702" t="inlineStr">
        <f aca="false">IF(COUNT('Math Scores'!$JM63:$KG63)=0, "", (SUMIF('Math Scores'!$JM$4:$LA$4, AB$4, 'Math Scores'!$JM63:$LA63)/(SUMIF('Math Scores'!$JM$4:$LA$4, AB$4, 'Math Scores'!$JM$2:$LA$2))))</f>
        <is>
          <t/>
        </is>
      </c>
      <c r="AP60" s="702" t="inlineStr">
        <f aca="false">IF(COUNT('Math Scores'!$LB63:$LR63)=0, "", (SUMIF('Math Scores'!$KH$4:$LA$4, AP$4, 'Math Scores'!$KH63:$LA63)/(SUMIF('Math Scores'!$KH$4:$LA$4, AP$4, 'Math Scores'!$KH$2:$LA$2))))</f>
        <is>
          <t/>
        </is>
      </c>
      <c r="AQ60" s="702" t="inlineStr">
        <f aca="false">IF(COUNT('Math Scores'!$LB63:$LR63)=0, "", (SUMIF('Math Scores'!$KH$4:$LA$4, AQ$4, 'Math Scores'!$KH63:$LA63)/(SUMIF('Math Scores'!$KH$4:$LA$4, AQ$4, 'Math Scores'!$KH$2:$LA$2))))</f>
        <is>
          <t/>
        </is>
      </c>
    </row>
    <row r="61" customFormat="false" ht="12.75" hidden="false" customHeight="false" outlineLevel="0" collapsed="false">
      <c r="A61" s="315" t="n">
        <v>56</v>
      </c>
      <c r="B61" s="315" t="inlineStr">
        <f aca="false">'English Scores- Leveled papers'!B62</f>
        <is>
          <t/>
        </is>
      </c>
      <c r="C61" s="360" t="inlineStr">
        <f aca="false">'Math Output by Standard'!E63</f>
        <is>
          <t/>
        </is>
      </c>
      <c r="D61" s="701" t="inlineStr">
        <f aca="false">'Math Scores'!D64</f>
        <is>
          <t/>
        </is>
      </c>
      <c r="E61" s="702" t="inlineStr">
        <f aca="false">IF(COUNT('Math Scores'!$F64:$AM64)=0, "", (SUMIF('Math Scores'!$F$4:$AM$4, E$4, 'Math Scores'!$F64:$AM64)/(SUMIF('Math Scores'!$F$4:$AM$4, E$4, 'Math Scores'!$F$2:$AM$2))))</f>
        <is>
          <t/>
        </is>
      </c>
      <c r="F61" s="702" t="inlineStr">
        <f aca="false">IF(COUNT('Math Scores'!$F64:$AM64)=0, "", (SUMIF('Math Scores'!$F$4:$AM$4, F$4, 'Math Scores'!$F64:$AM64)/(SUMIF('Math Scores'!$F$4:$AM$4, F$4, 'Math Scores'!$F$2:$AM$2))))</f>
        <is>
          <t/>
        </is>
      </c>
      <c r="G61" s="702" t="inlineStr">
        <f aca="false">IF(COUNT('Math Scores'!$F64:$AM64)=0, "", (SUMIF('Math Scores'!$F$4:$AM$4, G$4, 'Math Scores'!$F64:$AM64)/(SUMIF('Math Scores'!$F$4:$AM$4, G$4, 'Math Scores'!$F$2:$AM$2))))</f>
        <is>
          <t/>
        </is>
      </c>
      <c r="H61" s="702" t="inlineStr">
        <f aca="false">IF(COUNT('Math Scores'!$F64:$AM64)=0, "", (SUMIF('Math Scores'!$F$4:$AM$4, H$4, 'Math Scores'!$F64:$AM64)/(SUMIF('Math Scores'!$F$4:$AM$4, H$4, 'Math Scores'!$F$2:$AM$2))))</f>
        <is>
          <t/>
        </is>
      </c>
      <c r="I61" s="702" t="inlineStr">
        <f aca="false">IF(COUNT('Math Scores'!$F64:$AM64)=0, "", (SUMIF('Math Scores'!$F$4:$AM$4, I$4, 'Math Scores'!$F64:$AM64)/(SUMIF('Math Scores'!$F$4:$AM$4, I$4, 'Math Scores'!$F$2:$AM$2))))</f>
        <is>
          <t/>
        </is>
      </c>
      <c r="J61" s="702" t="inlineStr">
        <f aca="false">IF(COUNT('Math Scores'!$F64:$AM64)=0, "", (SUMIF('Math Scores'!$F$4:$AM$4, J$4, 'Math Scores'!$F64:$AM64)/(SUMIF('Math Scores'!$F$4:$AM$4, J$4, 'Math Scores'!$F$2:$AM$2))))</f>
        <is>
          <t/>
        </is>
      </c>
      <c r="K61" s="702" t="inlineStr">
        <f aca="false">IF(COUNT('Math Scores'!$AN64:$BW64)=0, "", (SUMIF('Math Scores'!$AN$4:$BW$4, K$4, 'Math Scores'!$AN64:$BW64)/(SUMIF('Math Scores'!$AN$4:$BW$4, K$4, 'Math Scores'!$AN$2:$BW$2))))</f>
        <is>
          <t/>
        </is>
      </c>
      <c r="L61" s="702" t="inlineStr">
        <f aca="false">IF(COUNT('Math Scores'!$AN64:$BW64)=0, "", (SUMIF('Math Scores'!$AN$4:$BW$4, L$4, 'Math Scores'!$AN64:$BW64)/(SUMIF('Math Scores'!$AN$4:$BW$4, L$4, 'Math Scores'!$AN$2:$BW$2))))</f>
        <is>
          <t/>
        </is>
      </c>
      <c r="M61" s="702" t="inlineStr">
        <f aca="false">IF(COUNT('Math Scores'!$AN64:$BW64)=0, "", (SUMIF('Math Scores'!$AN$4:$BW$4, M$4, 'Math Scores'!$AN64:$BW64)/(SUMIF('Math Scores'!$AN$4:$BW$4, M$4, 'Math Scores'!$AN$2:$BW$2))))</f>
        <is>
          <t/>
        </is>
      </c>
      <c r="N61" s="702" t="inlineStr">
        <f aca="false">IF(COUNT('Math Scores'!$AN64:$BW64)=0, "", (SUMIF('Math Scores'!$AN$4:$BW$4, N$4, 'Math Scores'!$AN64:$BW64)/(SUMIF('Math Scores'!$AN$4:$BW$4, N$4, 'Math Scores'!$AN$2:$BW$2))))</f>
        <is>
          <t/>
        </is>
      </c>
      <c r="O61" s="702" t="inlineStr">
        <f aca="false">IF(COUNT('Math Scores'!$AN64:$BW64)=0, "", (SUMIF('Math Scores'!$AN$4:$BW$4, O$4, 'Math Scores'!$AN64:$BW64)/(SUMIF('Math Scores'!$AN$4:$BW$4, O$4, 'Math Scores'!$AN$2:$BW$2))))</f>
        <is>
          <t/>
        </is>
      </c>
      <c r="P61" s="702" t="inlineStr">
        <f aca="false">IF(COUNT('Math Scores'!$BX64:$DN64)=0, "", (SUMIF('Math Scores'!$F$4:$MZ$4, P$4, 'Math Scores'!$F64:$MZ64)/(SUMIF('Math Scores'!$F$4:$MZ$4, P$4, 'Math Scores'!$F$2:$MZ$2))))</f>
        <is>
          <t/>
        </is>
      </c>
      <c r="Q61" s="702" t="inlineStr">
        <f aca="false">IF(COUNT('Math Scores'!$BX64:$DN64)=0, "", (SUMIF('Math Scores'!$F$4:$MZ$4, Q$4, 'Math Scores'!$F64:$MZ64)/(SUMIF('Math Scores'!$F$4:$MZ$4, Q$4, 'Math Scores'!$F$2:$MZ$2))))</f>
        <is>
          <t/>
        </is>
      </c>
      <c r="R61" s="702" t="inlineStr">
        <f aca="false">IF(COUNT('Math Scores'!$BX64:$DN64)=0, "", (SUMIF('Math Scores'!$F$4:$MZ$4, R$4, 'Math Scores'!$F64:$MZ64)/(SUMIF('Math Scores'!$F$4:$MZ$4, R$4, 'Math Scores'!$F$2:$MZ$2))))</f>
        <is>
          <t/>
        </is>
      </c>
      <c r="S61" s="702" t="inlineStr">
        <f aca="false">IF(COUNT('Math Scores'!$BX64:$DN64)=0, "", (SUMIF('Math Scores'!$F$4:$MZ$4, S$4, 'Math Scores'!$F64:$MZ64)/(SUMIF('Math Scores'!$F$4:$MZ$4, S$4, 'Math Scores'!$F$2:$MZ$2))))</f>
        <is>
          <t/>
        </is>
      </c>
      <c r="T61" s="702" t="inlineStr">
        <f aca="false">IF(COUNT('Math Scores'!$BX64:$DN64)=0, "", (SUMIF('Math Scores'!$F$4:$MZ$4, T$4, 'Math Scores'!$F64:$MZ64)/(SUMIF('Math Scores'!$F$4:$MZ$4, T$4, 'Math Scores'!$F$2:$MZ$2))))</f>
        <is>
          <t/>
        </is>
      </c>
      <c r="U61" s="702" t="inlineStr">
        <f aca="false">IF(COUNT('Math Scores'!$DO64:$FJ64)=0, "", (SUMIF('Math Scores'!$F$4:$MZ$4, U$4, 'Math Scores'!$F64:$MZ64)/(SUMIF('Math Scores'!$F$4:$MZ$4, U$4, 'Math Scores'!$F$2:$MZ$2))))</f>
        <is>
          <t/>
        </is>
      </c>
      <c r="V61" s="702" t="inlineStr">
        <f aca="false">IF(COUNT('Math Scores'!$DO64:$FJ64)=0, "", (SUMIF('Math Scores'!$F$4:$MZ$4, V$4, 'Math Scores'!$F64:$MZ64)/(SUMIF('Math Scores'!$F$4:$MZ$4, V$4, 'Math Scores'!$F$2:$MZ$2))))</f>
        <is>
          <t/>
        </is>
      </c>
      <c r="W61" s="702" t="inlineStr">
        <f aca="false">IF(COUNT('Math Scores'!$DO64:$FJ64)=0, "", (SUMIF('Math Scores'!$F$4:$MZ$4, W$4, 'Math Scores'!$F64:$MZ64)/(SUMIF('Math Scores'!$F$4:$MZ$4, W$4, 'Math Scores'!$F$2:$MZ$2))))</f>
        <is>
          <t/>
        </is>
      </c>
      <c r="X61" s="702" t="inlineStr">
        <f aca="false">IF(COUNT('Math Scores'!$DO64:$FJ64)=0, "", (SUMIF('Math Scores'!$F$4:$MZ$4, X$4, 'Math Scores'!$F64:$MZ64)/(SUMIF('Math Scores'!$F$4:$MZ$4, X$4, 'Math Scores'!$F$2:$MZ$2))))</f>
        <is>
          <t/>
        </is>
      </c>
      <c r="Y61" s="702" t="inlineStr">
        <f aca="false">IF(COUNT('Math Scores'!$DO64:$FJ64)=0, "", (SUMIF('Math Scores'!$F$4:$MZ$4, Y$4, 'Math Scores'!$F64:$MZ64)/(SUMIF('Math Scores'!$F$4:$MZ$4, Y$4, 'Math Scores'!$F$2:$MZ$2))))</f>
        <is>
          <t/>
        </is>
      </c>
      <c r="Z61" s="702" t="inlineStr">
        <f aca="false">IF(COUNT('Math Scores'!$FK64:$HI64)=0, "", (SUMIF('Math Scores'!$F$4:$MZ$4, Z$4, 'Math Scores'!$F64:$MZ64)/(SUMIF('Math Scores'!$F$4:$MZ$4, Z$4, 'Math Scores'!$F$2:$MZ$2))))</f>
        <is>
          <t/>
        </is>
      </c>
      <c r="AA61" s="702" t="inlineStr">
        <f aca="false">IF(COUNT('Math Scores'!$FK64:$HI64)=0, "", (SUMIF('Math Scores'!$F$4:$MZ$4, AA$4, 'Math Scores'!$F64:$MZ64)/(SUMIF('Math Scores'!$F$4:$MZ$4, AA$4, 'Math Scores'!$F$2:$MZ$2))))</f>
        <is>
          <t/>
        </is>
      </c>
      <c r="AB61" s="702" t="inlineStr">
        <f aca="false">IF(COUNT('Math Scores'!$FK64:$HI64)=0, "", (SUMIF('Math Scores'!$F$4:$MZ$4, AB$4, 'Math Scores'!$F64:$MZ64)/(SUMIF('Math Scores'!$F$4:$MZ$4, AB$4, 'Math Scores'!$F$2:$MZ$2))))</f>
        <is>
          <t/>
        </is>
      </c>
      <c r="AC61" s="702" t="inlineStr">
        <f aca="false">IF(COUNT('Math Scores'!$FK64:$HI64)=0, "", (SUMIF('Math Scores'!$F$4:$MZ$4, AC$4, 'Math Scores'!$F64:$MZ64)/(SUMIF('Math Scores'!$F$4:$MZ$4, AC$4, 'Math Scores'!$F$2:$MZ$2))))</f>
        <is>
          <t/>
        </is>
      </c>
      <c r="AD61" s="702" t="inlineStr">
        <f aca="false">IF(COUNT('Math Scores'!$HJ64:$IG64)=0, "", (SUMIF('Math Scores'!$HJ$4:$IU$4, AD$4, 'Math Scores'!$HJ64:$IU64)/(SUMIF('Math Scores'!$HJ$4:$IU$4, AD$4, 'Math Scores'!$HJ$2:$IU$2))))</f>
        <is>
          <t/>
        </is>
      </c>
      <c r="AE61" s="702" t="inlineStr">
        <f aca="false">IF(COUNT('Math Scores'!$HJ64:$IG64)=0, "", (SUMIF('Math Scores'!$HJ$4:$IU$4, AE$4, 'Math Scores'!$HJ64:$IU64)/(SUMIF('Math Scores'!$HJ$4:$IU$4, AE$4, 'Math Scores'!$HJ$2:$IU$2))))</f>
        <is>
          <t/>
        </is>
      </c>
      <c r="AF61" s="702" t="inlineStr">
        <f aca="false">IF(COUNT('Math Scores'!$HJ64:$IG64)=0, "", (SUMIF('Math Scores'!$HJ$4:$IU$4, AF$4, 'Math Scores'!$HJ64:$IU64)/(SUMIF('Math Scores'!$HJ$4:$IU$4, AF$4, 'Math Scores'!$HJ$2:$IU$2))))</f>
        <is>
          <t/>
        </is>
      </c>
      <c r="AG61" s="702" t="inlineStr">
        <f aca="false">IF(COUNT('Math Scores'!$HJ64:$IG64)=0, "", (SUMIF('Math Scores'!$HJ$4:$IU$4, AG$4, 'Math Scores'!$HJ64:$IU64)/(SUMIF('Math Scores'!$HJ$4:$IU$4, AG$4, 'Math Scores'!$HJ$2:$IU$2))))</f>
        <is>
          <t/>
        </is>
      </c>
      <c r="AH61" s="702" t="inlineStr">
        <f aca="false">IF(COUNT('Math Scores'!$IV64:$JL64)=0, "", (SUMIF('Math Scores'!$IH$4:$IU$4, AH$4, 'Math Scores'!$IH64:$IU64)/(SUMIF('Math Scores'!$IH$4:$IU$4, AH$4, 'Math Scores'!$IH$2:$IU$2))))</f>
        <is>
          <t/>
        </is>
      </c>
      <c r="AI61" s="702" t="inlineStr">
        <f aca="false">IF(COUNT('Math Scores'!$IV64:$JL64)=0, "", (SUMIF('Math Scores'!$IH$4:$IU$4, AI$4, 'Math Scores'!$IH64:$IU64)/(SUMIF('Math Scores'!$IH$4:$IU$4, AI$4, 'Math Scores'!$IH$2:$IU$2))))</f>
        <is>
          <t/>
        </is>
      </c>
      <c r="AJ61" s="702" t="inlineStr">
        <f aca="false">IF(COUNT('Math Scores'!$IV64:$JL64)=0, "", (SUMIF('Math Scores'!$IH$4:$IU$4, AJ$4, 'Math Scores'!$IH64:$IU64)/(SUMIF('Math Scores'!$IH$4:$IU$4, AJ$4, 'Math Scores'!$IH$2:$IU$2))))</f>
        <is>
          <t/>
        </is>
      </c>
      <c r="AK61" s="702" t="inlineStr">
        <f aca="false">IF(COUNT('Math Scores'!$JM64:$KG64)=0, "", (SUMIF('Math Scores'!$JM$4:$LA$4, X$4, 'Math Scores'!$JM64:$LA64)/(SUMIF('Math Scores'!$JM$4:$LA$4, X$4, 'Math Scores'!$JM$2:$LA$2))))</f>
        <is>
          <t/>
        </is>
      </c>
      <c r="AL61" s="702" t="inlineStr">
        <f aca="false">IF(COUNT('Math Scores'!$JM64:$KG64)=0, "", (SUMIF('Math Scores'!$JM$4:$LA$4, Y$4, 'Math Scores'!$JM64:$LA64)/(SUMIF('Math Scores'!$JM$4:$LA$4, Y$4, 'Math Scores'!$JM$2:$LA$2))))</f>
        <is>
          <t/>
        </is>
      </c>
      <c r="AM61" s="702" t="inlineStr">
        <f aca="false">IF(COUNT('Math Scores'!$JM64:$KG64)=0, "", (SUMIF('Math Scores'!$JM$4:$LA$4, Z$4, 'Math Scores'!$JM64:$LA64)/(SUMIF('Math Scores'!$JM$4:$LA$4, Z$4, 'Math Scores'!$JM$2:$LA$2))))</f>
        <is>
          <t/>
        </is>
      </c>
      <c r="AN61" s="702" t="inlineStr">
        <f aca="false">IF(COUNT('Math Scores'!$JM64:$KG64)=0, "", (SUMIF('Math Scores'!$JM$4:$LA$4, AA$4, 'Math Scores'!$JM64:$LA64)/(SUMIF('Math Scores'!$JM$4:$LA$4, AA$4, 'Math Scores'!$JM$2:$LA$2))))</f>
        <is>
          <t/>
        </is>
      </c>
      <c r="AO61" s="702" t="inlineStr">
        <f aca="false">IF(COUNT('Math Scores'!$JM64:$KG64)=0, "", (SUMIF('Math Scores'!$JM$4:$LA$4, AB$4, 'Math Scores'!$JM64:$LA64)/(SUMIF('Math Scores'!$JM$4:$LA$4, AB$4, 'Math Scores'!$JM$2:$LA$2))))</f>
        <is>
          <t/>
        </is>
      </c>
      <c r="AP61" s="702" t="inlineStr">
        <f aca="false">IF(COUNT('Math Scores'!$LB64:$LR64)=0, "", (SUMIF('Math Scores'!$KH$4:$LA$4, AP$4, 'Math Scores'!$KH64:$LA64)/(SUMIF('Math Scores'!$KH$4:$LA$4, AP$4, 'Math Scores'!$KH$2:$LA$2))))</f>
        <is>
          <t/>
        </is>
      </c>
      <c r="AQ61" s="702" t="inlineStr">
        <f aca="false">IF(COUNT('Math Scores'!$LB64:$LR64)=0, "", (SUMIF('Math Scores'!$KH$4:$LA$4, AQ$4, 'Math Scores'!$KH64:$LA64)/(SUMIF('Math Scores'!$KH$4:$LA$4, AQ$4, 'Math Scores'!$KH$2:$LA$2))))</f>
        <is>
          <t/>
        </is>
      </c>
    </row>
    <row r="62" customFormat="false" ht="12.75" hidden="false" customHeight="false" outlineLevel="0" collapsed="false">
      <c r="A62" s="315" t="n">
        <v>57</v>
      </c>
      <c r="B62" s="315" t="inlineStr">
        <f aca="false">'English Scores- Leveled papers'!B63</f>
        <is>
          <t/>
        </is>
      </c>
      <c r="C62" s="360" t="inlineStr">
        <f aca="false">'Math Output by Standard'!E64</f>
        <is>
          <t/>
        </is>
      </c>
      <c r="D62" s="701" t="inlineStr">
        <f aca="false">'Math Scores'!D65</f>
        <is>
          <t/>
        </is>
      </c>
      <c r="E62" s="702" t="inlineStr">
        <f aca="false">IF(COUNT('Math Scores'!$F65:$AM65)=0, "", (SUMIF('Math Scores'!$F$4:$AM$4, E$4, 'Math Scores'!$F65:$AM65)/(SUMIF('Math Scores'!$F$4:$AM$4, E$4, 'Math Scores'!$F$2:$AM$2))))</f>
        <is>
          <t/>
        </is>
      </c>
      <c r="F62" s="702" t="inlineStr">
        <f aca="false">IF(COUNT('Math Scores'!$F65:$AM65)=0, "", (SUMIF('Math Scores'!$F$4:$AM$4, F$4, 'Math Scores'!$F65:$AM65)/(SUMIF('Math Scores'!$F$4:$AM$4, F$4, 'Math Scores'!$F$2:$AM$2))))</f>
        <is>
          <t/>
        </is>
      </c>
      <c r="G62" s="702" t="inlineStr">
        <f aca="false">IF(COUNT('Math Scores'!$F65:$AM65)=0, "", (SUMIF('Math Scores'!$F$4:$AM$4, G$4, 'Math Scores'!$F65:$AM65)/(SUMIF('Math Scores'!$F$4:$AM$4, G$4, 'Math Scores'!$F$2:$AM$2))))</f>
        <is>
          <t/>
        </is>
      </c>
      <c r="H62" s="702" t="inlineStr">
        <f aca="false">IF(COUNT('Math Scores'!$F65:$AM65)=0, "", (SUMIF('Math Scores'!$F$4:$AM$4, H$4, 'Math Scores'!$F65:$AM65)/(SUMIF('Math Scores'!$F$4:$AM$4, H$4, 'Math Scores'!$F$2:$AM$2))))</f>
        <is>
          <t/>
        </is>
      </c>
      <c r="I62" s="702" t="inlineStr">
        <f aca="false">IF(COUNT('Math Scores'!$F65:$AM65)=0, "", (SUMIF('Math Scores'!$F$4:$AM$4, I$4, 'Math Scores'!$F65:$AM65)/(SUMIF('Math Scores'!$F$4:$AM$4, I$4, 'Math Scores'!$F$2:$AM$2))))</f>
        <is>
          <t/>
        </is>
      </c>
      <c r="J62" s="702" t="inlineStr">
        <f aca="false">IF(COUNT('Math Scores'!$F65:$AM65)=0, "", (SUMIF('Math Scores'!$F$4:$AM$4, J$4, 'Math Scores'!$F65:$AM65)/(SUMIF('Math Scores'!$F$4:$AM$4, J$4, 'Math Scores'!$F$2:$AM$2))))</f>
        <is>
          <t/>
        </is>
      </c>
      <c r="K62" s="702" t="inlineStr">
        <f aca="false">IF(COUNT('Math Scores'!$AN65:$BW65)=0, "", (SUMIF('Math Scores'!$AN$4:$BW$4, K$4, 'Math Scores'!$AN65:$BW65)/(SUMIF('Math Scores'!$AN$4:$BW$4, K$4, 'Math Scores'!$AN$2:$BW$2))))</f>
        <is>
          <t/>
        </is>
      </c>
      <c r="L62" s="702" t="inlineStr">
        <f aca="false">IF(COUNT('Math Scores'!$AN65:$BW65)=0, "", (SUMIF('Math Scores'!$AN$4:$BW$4, L$4, 'Math Scores'!$AN65:$BW65)/(SUMIF('Math Scores'!$AN$4:$BW$4, L$4, 'Math Scores'!$AN$2:$BW$2))))</f>
        <is>
          <t/>
        </is>
      </c>
      <c r="M62" s="702" t="inlineStr">
        <f aca="false">IF(COUNT('Math Scores'!$AN65:$BW65)=0, "", (SUMIF('Math Scores'!$AN$4:$BW$4, M$4, 'Math Scores'!$AN65:$BW65)/(SUMIF('Math Scores'!$AN$4:$BW$4, M$4, 'Math Scores'!$AN$2:$BW$2))))</f>
        <is>
          <t/>
        </is>
      </c>
      <c r="N62" s="702" t="inlineStr">
        <f aca="false">IF(COUNT('Math Scores'!$AN65:$BW65)=0, "", (SUMIF('Math Scores'!$AN$4:$BW$4, N$4, 'Math Scores'!$AN65:$BW65)/(SUMIF('Math Scores'!$AN$4:$BW$4, N$4, 'Math Scores'!$AN$2:$BW$2))))</f>
        <is>
          <t/>
        </is>
      </c>
      <c r="O62" s="702" t="inlineStr">
        <f aca="false">IF(COUNT('Math Scores'!$AN65:$BW65)=0, "", (SUMIF('Math Scores'!$AN$4:$BW$4, O$4, 'Math Scores'!$AN65:$BW65)/(SUMIF('Math Scores'!$AN$4:$BW$4, O$4, 'Math Scores'!$AN$2:$BW$2))))</f>
        <is>
          <t/>
        </is>
      </c>
      <c r="P62" s="702" t="inlineStr">
        <f aca="false">IF(COUNT('Math Scores'!$BX65:$DN65)=0, "", (SUMIF('Math Scores'!$F$4:$MZ$4, P$4, 'Math Scores'!$F65:$MZ65)/(SUMIF('Math Scores'!$F$4:$MZ$4, P$4, 'Math Scores'!$F$2:$MZ$2))))</f>
        <is>
          <t/>
        </is>
      </c>
      <c r="Q62" s="702" t="inlineStr">
        <f aca="false">IF(COUNT('Math Scores'!$BX65:$DN65)=0, "", (SUMIF('Math Scores'!$F$4:$MZ$4, Q$4, 'Math Scores'!$F65:$MZ65)/(SUMIF('Math Scores'!$F$4:$MZ$4, Q$4, 'Math Scores'!$F$2:$MZ$2))))</f>
        <is>
          <t/>
        </is>
      </c>
      <c r="R62" s="702" t="inlineStr">
        <f aca="false">IF(COUNT('Math Scores'!$BX65:$DN65)=0, "", (SUMIF('Math Scores'!$F$4:$MZ$4, R$4, 'Math Scores'!$F65:$MZ65)/(SUMIF('Math Scores'!$F$4:$MZ$4, R$4, 'Math Scores'!$F$2:$MZ$2))))</f>
        <is>
          <t/>
        </is>
      </c>
      <c r="S62" s="702" t="inlineStr">
        <f aca="false">IF(COUNT('Math Scores'!$BX65:$DN65)=0, "", (SUMIF('Math Scores'!$F$4:$MZ$4, S$4, 'Math Scores'!$F65:$MZ65)/(SUMIF('Math Scores'!$F$4:$MZ$4, S$4, 'Math Scores'!$F$2:$MZ$2))))</f>
        <is>
          <t/>
        </is>
      </c>
      <c r="T62" s="702" t="inlineStr">
        <f aca="false">IF(COUNT('Math Scores'!$BX65:$DN65)=0, "", (SUMIF('Math Scores'!$F$4:$MZ$4, T$4, 'Math Scores'!$F65:$MZ65)/(SUMIF('Math Scores'!$F$4:$MZ$4, T$4, 'Math Scores'!$F$2:$MZ$2))))</f>
        <is>
          <t/>
        </is>
      </c>
      <c r="U62" s="702" t="inlineStr">
        <f aca="false">IF(COUNT('Math Scores'!$DO65:$FJ65)=0, "", (SUMIF('Math Scores'!$F$4:$MZ$4, U$4, 'Math Scores'!$F65:$MZ65)/(SUMIF('Math Scores'!$F$4:$MZ$4, U$4, 'Math Scores'!$F$2:$MZ$2))))</f>
        <is>
          <t/>
        </is>
      </c>
      <c r="V62" s="702" t="inlineStr">
        <f aca="false">IF(COUNT('Math Scores'!$DO65:$FJ65)=0, "", (SUMIF('Math Scores'!$F$4:$MZ$4, V$4, 'Math Scores'!$F65:$MZ65)/(SUMIF('Math Scores'!$F$4:$MZ$4, V$4, 'Math Scores'!$F$2:$MZ$2))))</f>
        <is>
          <t/>
        </is>
      </c>
      <c r="W62" s="702" t="inlineStr">
        <f aca="false">IF(COUNT('Math Scores'!$DO65:$FJ65)=0, "", (SUMIF('Math Scores'!$F$4:$MZ$4, W$4, 'Math Scores'!$F65:$MZ65)/(SUMIF('Math Scores'!$F$4:$MZ$4, W$4, 'Math Scores'!$F$2:$MZ$2))))</f>
        <is>
          <t/>
        </is>
      </c>
      <c r="X62" s="702" t="inlineStr">
        <f aca="false">IF(COUNT('Math Scores'!$DO65:$FJ65)=0, "", (SUMIF('Math Scores'!$F$4:$MZ$4, X$4, 'Math Scores'!$F65:$MZ65)/(SUMIF('Math Scores'!$F$4:$MZ$4, X$4, 'Math Scores'!$F$2:$MZ$2))))</f>
        <is>
          <t/>
        </is>
      </c>
      <c r="Y62" s="702" t="inlineStr">
        <f aca="false">IF(COUNT('Math Scores'!$DO65:$FJ65)=0, "", (SUMIF('Math Scores'!$F$4:$MZ$4, Y$4, 'Math Scores'!$F65:$MZ65)/(SUMIF('Math Scores'!$F$4:$MZ$4, Y$4, 'Math Scores'!$F$2:$MZ$2))))</f>
        <is>
          <t/>
        </is>
      </c>
      <c r="Z62" s="702" t="inlineStr">
        <f aca="false">IF(COUNT('Math Scores'!$FK65:$HI65)=0, "", (SUMIF('Math Scores'!$F$4:$MZ$4, Z$4, 'Math Scores'!$F65:$MZ65)/(SUMIF('Math Scores'!$F$4:$MZ$4, Z$4, 'Math Scores'!$F$2:$MZ$2))))</f>
        <is>
          <t/>
        </is>
      </c>
      <c r="AA62" s="702" t="inlineStr">
        <f aca="false">IF(COUNT('Math Scores'!$FK65:$HI65)=0, "", (SUMIF('Math Scores'!$F$4:$MZ$4, AA$4, 'Math Scores'!$F65:$MZ65)/(SUMIF('Math Scores'!$F$4:$MZ$4, AA$4, 'Math Scores'!$F$2:$MZ$2))))</f>
        <is>
          <t/>
        </is>
      </c>
      <c r="AB62" s="702" t="inlineStr">
        <f aca="false">IF(COUNT('Math Scores'!$FK65:$HI65)=0, "", (SUMIF('Math Scores'!$F$4:$MZ$4, AB$4, 'Math Scores'!$F65:$MZ65)/(SUMIF('Math Scores'!$F$4:$MZ$4, AB$4, 'Math Scores'!$F$2:$MZ$2))))</f>
        <is>
          <t/>
        </is>
      </c>
      <c r="AC62" s="702" t="inlineStr">
        <f aca="false">IF(COUNT('Math Scores'!$FK65:$HI65)=0, "", (SUMIF('Math Scores'!$F$4:$MZ$4, AC$4, 'Math Scores'!$F65:$MZ65)/(SUMIF('Math Scores'!$F$4:$MZ$4, AC$4, 'Math Scores'!$F$2:$MZ$2))))</f>
        <is>
          <t/>
        </is>
      </c>
      <c r="AD62" s="702" t="inlineStr">
        <f aca="false">IF(COUNT('Math Scores'!$HJ65:$IG65)=0, "", (SUMIF('Math Scores'!$HJ$4:$IU$4, AD$4, 'Math Scores'!$HJ65:$IU65)/(SUMIF('Math Scores'!$HJ$4:$IU$4, AD$4, 'Math Scores'!$HJ$2:$IU$2))))</f>
        <is>
          <t/>
        </is>
      </c>
      <c r="AE62" s="702" t="inlineStr">
        <f aca="false">IF(COUNT('Math Scores'!$HJ65:$IG65)=0, "", (SUMIF('Math Scores'!$HJ$4:$IU$4, AE$4, 'Math Scores'!$HJ65:$IU65)/(SUMIF('Math Scores'!$HJ$4:$IU$4, AE$4, 'Math Scores'!$HJ$2:$IU$2))))</f>
        <is>
          <t/>
        </is>
      </c>
      <c r="AF62" s="702" t="inlineStr">
        <f aca="false">IF(COUNT('Math Scores'!$HJ65:$IG65)=0, "", (SUMIF('Math Scores'!$HJ$4:$IU$4, AF$4, 'Math Scores'!$HJ65:$IU65)/(SUMIF('Math Scores'!$HJ$4:$IU$4, AF$4, 'Math Scores'!$HJ$2:$IU$2))))</f>
        <is>
          <t/>
        </is>
      </c>
      <c r="AG62" s="702" t="inlineStr">
        <f aca="false">IF(COUNT('Math Scores'!$HJ65:$IG65)=0, "", (SUMIF('Math Scores'!$HJ$4:$IU$4, AG$4, 'Math Scores'!$HJ65:$IU65)/(SUMIF('Math Scores'!$HJ$4:$IU$4, AG$4, 'Math Scores'!$HJ$2:$IU$2))))</f>
        <is>
          <t/>
        </is>
      </c>
      <c r="AH62" s="702" t="inlineStr">
        <f aca="false">IF(COUNT('Math Scores'!$IV65:$JL65)=0, "", (SUMIF('Math Scores'!$IH$4:$IU$4, AH$4, 'Math Scores'!$IH65:$IU65)/(SUMIF('Math Scores'!$IH$4:$IU$4, AH$4, 'Math Scores'!$IH$2:$IU$2))))</f>
        <is>
          <t/>
        </is>
      </c>
      <c r="AI62" s="702" t="inlineStr">
        <f aca="false">IF(COUNT('Math Scores'!$IV65:$JL65)=0, "", (SUMIF('Math Scores'!$IH$4:$IU$4, AI$4, 'Math Scores'!$IH65:$IU65)/(SUMIF('Math Scores'!$IH$4:$IU$4, AI$4, 'Math Scores'!$IH$2:$IU$2))))</f>
        <is>
          <t/>
        </is>
      </c>
      <c r="AJ62" s="702" t="inlineStr">
        <f aca="false">IF(COUNT('Math Scores'!$IV65:$JL65)=0, "", (SUMIF('Math Scores'!$IH$4:$IU$4, AJ$4, 'Math Scores'!$IH65:$IU65)/(SUMIF('Math Scores'!$IH$4:$IU$4, AJ$4, 'Math Scores'!$IH$2:$IU$2))))</f>
        <is>
          <t/>
        </is>
      </c>
      <c r="AK62" s="702" t="inlineStr">
        <f aca="false">IF(COUNT('Math Scores'!$JM65:$KG65)=0, "", (SUMIF('Math Scores'!$JM$4:$LA$4, X$4, 'Math Scores'!$JM65:$LA65)/(SUMIF('Math Scores'!$JM$4:$LA$4, X$4, 'Math Scores'!$JM$2:$LA$2))))</f>
        <is>
          <t/>
        </is>
      </c>
      <c r="AL62" s="702" t="inlineStr">
        <f aca="false">IF(COUNT('Math Scores'!$JM65:$KG65)=0, "", (SUMIF('Math Scores'!$JM$4:$LA$4, Y$4, 'Math Scores'!$JM65:$LA65)/(SUMIF('Math Scores'!$JM$4:$LA$4, Y$4, 'Math Scores'!$JM$2:$LA$2))))</f>
        <is>
          <t/>
        </is>
      </c>
      <c r="AM62" s="702" t="inlineStr">
        <f aca="false">IF(COUNT('Math Scores'!$JM65:$KG65)=0, "", (SUMIF('Math Scores'!$JM$4:$LA$4, Z$4, 'Math Scores'!$JM65:$LA65)/(SUMIF('Math Scores'!$JM$4:$LA$4, Z$4, 'Math Scores'!$JM$2:$LA$2))))</f>
        <is>
          <t/>
        </is>
      </c>
      <c r="AN62" s="702" t="inlineStr">
        <f aca="false">IF(COUNT('Math Scores'!$JM65:$KG65)=0, "", (SUMIF('Math Scores'!$JM$4:$LA$4, AA$4, 'Math Scores'!$JM65:$LA65)/(SUMIF('Math Scores'!$JM$4:$LA$4, AA$4, 'Math Scores'!$JM$2:$LA$2))))</f>
        <is>
          <t/>
        </is>
      </c>
      <c r="AO62" s="702" t="inlineStr">
        <f aca="false">IF(COUNT('Math Scores'!$JM65:$KG65)=0, "", (SUMIF('Math Scores'!$JM$4:$LA$4, AB$4, 'Math Scores'!$JM65:$LA65)/(SUMIF('Math Scores'!$JM$4:$LA$4, AB$4, 'Math Scores'!$JM$2:$LA$2))))</f>
        <is>
          <t/>
        </is>
      </c>
      <c r="AP62" s="702" t="inlineStr">
        <f aca="false">IF(COUNT('Math Scores'!$LB65:$LR65)=0, "", (SUMIF('Math Scores'!$KH$4:$LA$4, AP$4, 'Math Scores'!$KH65:$LA65)/(SUMIF('Math Scores'!$KH$4:$LA$4, AP$4, 'Math Scores'!$KH$2:$LA$2))))</f>
        <is>
          <t/>
        </is>
      </c>
      <c r="AQ62" s="702" t="inlineStr">
        <f aca="false">IF(COUNT('Math Scores'!$LB65:$LR65)=0, "", (SUMIF('Math Scores'!$KH$4:$LA$4, AQ$4, 'Math Scores'!$KH65:$LA65)/(SUMIF('Math Scores'!$KH$4:$LA$4, AQ$4, 'Math Scores'!$KH$2:$LA$2))))</f>
        <is>
          <t/>
        </is>
      </c>
    </row>
    <row r="63" customFormat="false" ht="12.75" hidden="false" customHeight="false" outlineLevel="0" collapsed="false">
      <c r="A63" s="315" t="n">
        <v>58</v>
      </c>
      <c r="B63" s="315" t="inlineStr">
        <f aca="false">'English Scores- Leveled papers'!B64</f>
        <is>
          <t/>
        </is>
      </c>
      <c r="C63" s="360" t="inlineStr">
        <f aca="false">'Math Output by Standard'!E65</f>
        <is>
          <t/>
        </is>
      </c>
      <c r="D63" s="701" t="inlineStr">
        <f aca="false">'Math Scores'!D66</f>
        <is>
          <t/>
        </is>
      </c>
      <c r="E63" s="702" t="inlineStr">
        <f aca="false">IF(COUNT('Math Scores'!$F66:$AM66)=0, "", (SUMIF('Math Scores'!$F$4:$AM$4, E$4, 'Math Scores'!$F66:$AM66)/(SUMIF('Math Scores'!$F$4:$AM$4, E$4, 'Math Scores'!$F$2:$AM$2))))</f>
        <is>
          <t/>
        </is>
      </c>
      <c r="F63" s="702" t="inlineStr">
        <f aca="false">IF(COUNT('Math Scores'!$F66:$AM66)=0, "", (SUMIF('Math Scores'!$F$4:$AM$4, F$4, 'Math Scores'!$F66:$AM66)/(SUMIF('Math Scores'!$F$4:$AM$4, F$4, 'Math Scores'!$F$2:$AM$2))))</f>
        <is>
          <t/>
        </is>
      </c>
      <c r="G63" s="702" t="inlineStr">
        <f aca="false">IF(COUNT('Math Scores'!$F66:$AM66)=0, "", (SUMIF('Math Scores'!$F$4:$AM$4, G$4, 'Math Scores'!$F66:$AM66)/(SUMIF('Math Scores'!$F$4:$AM$4, G$4, 'Math Scores'!$F$2:$AM$2))))</f>
        <is>
          <t/>
        </is>
      </c>
      <c r="H63" s="702" t="inlineStr">
        <f aca="false">IF(COUNT('Math Scores'!$F66:$AM66)=0, "", (SUMIF('Math Scores'!$F$4:$AM$4, H$4, 'Math Scores'!$F66:$AM66)/(SUMIF('Math Scores'!$F$4:$AM$4, H$4, 'Math Scores'!$F$2:$AM$2))))</f>
        <is>
          <t/>
        </is>
      </c>
      <c r="I63" s="702" t="inlineStr">
        <f aca="false">IF(COUNT('Math Scores'!$F66:$AM66)=0, "", (SUMIF('Math Scores'!$F$4:$AM$4, I$4, 'Math Scores'!$F66:$AM66)/(SUMIF('Math Scores'!$F$4:$AM$4, I$4, 'Math Scores'!$F$2:$AM$2))))</f>
        <is>
          <t/>
        </is>
      </c>
      <c r="J63" s="702" t="inlineStr">
        <f aca="false">IF(COUNT('Math Scores'!$F66:$AM66)=0, "", (SUMIF('Math Scores'!$F$4:$AM$4, J$4, 'Math Scores'!$F66:$AM66)/(SUMIF('Math Scores'!$F$4:$AM$4, J$4, 'Math Scores'!$F$2:$AM$2))))</f>
        <is>
          <t/>
        </is>
      </c>
      <c r="K63" s="702" t="inlineStr">
        <f aca="false">IF(COUNT('Math Scores'!$AN66:$BW66)=0, "", (SUMIF('Math Scores'!$AN$4:$BW$4, K$4, 'Math Scores'!$AN66:$BW66)/(SUMIF('Math Scores'!$AN$4:$BW$4, K$4, 'Math Scores'!$AN$2:$BW$2))))</f>
        <is>
          <t/>
        </is>
      </c>
      <c r="L63" s="702" t="inlineStr">
        <f aca="false">IF(COUNT('Math Scores'!$AN66:$BW66)=0, "", (SUMIF('Math Scores'!$AN$4:$BW$4, L$4, 'Math Scores'!$AN66:$BW66)/(SUMIF('Math Scores'!$AN$4:$BW$4, L$4, 'Math Scores'!$AN$2:$BW$2))))</f>
        <is>
          <t/>
        </is>
      </c>
      <c r="M63" s="702" t="inlineStr">
        <f aca="false">IF(COUNT('Math Scores'!$AN66:$BW66)=0, "", (SUMIF('Math Scores'!$AN$4:$BW$4, M$4, 'Math Scores'!$AN66:$BW66)/(SUMIF('Math Scores'!$AN$4:$BW$4, M$4, 'Math Scores'!$AN$2:$BW$2))))</f>
        <is>
          <t/>
        </is>
      </c>
      <c r="N63" s="702" t="inlineStr">
        <f aca="false">IF(COUNT('Math Scores'!$AN66:$BW66)=0, "", (SUMIF('Math Scores'!$AN$4:$BW$4, N$4, 'Math Scores'!$AN66:$BW66)/(SUMIF('Math Scores'!$AN$4:$BW$4, N$4, 'Math Scores'!$AN$2:$BW$2))))</f>
        <is>
          <t/>
        </is>
      </c>
      <c r="O63" s="702" t="inlineStr">
        <f aca="false">IF(COUNT('Math Scores'!$AN66:$BW66)=0, "", (SUMIF('Math Scores'!$AN$4:$BW$4, O$4, 'Math Scores'!$AN66:$BW66)/(SUMIF('Math Scores'!$AN$4:$BW$4, O$4, 'Math Scores'!$AN$2:$BW$2))))</f>
        <is>
          <t/>
        </is>
      </c>
      <c r="P63" s="702" t="inlineStr">
        <f aca="false">IF(COUNT('Math Scores'!$BX66:$DN66)=0, "", (SUMIF('Math Scores'!$F$4:$MZ$4, P$4, 'Math Scores'!$F66:$MZ66)/(SUMIF('Math Scores'!$F$4:$MZ$4, P$4, 'Math Scores'!$F$2:$MZ$2))))</f>
        <is>
          <t/>
        </is>
      </c>
      <c r="Q63" s="702" t="inlineStr">
        <f aca="false">IF(COUNT('Math Scores'!$BX66:$DN66)=0, "", (SUMIF('Math Scores'!$F$4:$MZ$4, Q$4, 'Math Scores'!$F66:$MZ66)/(SUMIF('Math Scores'!$F$4:$MZ$4, Q$4, 'Math Scores'!$F$2:$MZ$2))))</f>
        <is>
          <t/>
        </is>
      </c>
      <c r="R63" s="702" t="inlineStr">
        <f aca="false">IF(COUNT('Math Scores'!$BX66:$DN66)=0, "", (SUMIF('Math Scores'!$F$4:$MZ$4, R$4, 'Math Scores'!$F66:$MZ66)/(SUMIF('Math Scores'!$F$4:$MZ$4, R$4, 'Math Scores'!$F$2:$MZ$2))))</f>
        <is>
          <t/>
        </is>
      </c>
      <c r="S63" s="702" t="inlineStr">
        <f aca="false">IF(COUNT('Math Scores'!$BX66:$DN66)=0, "", (SUMIF('Math Scores'!$F$4:$MZ$4, S$4, 'Math Scores'!$F66:$MZ66)/(SUMIF('Math Scores'!$F$4:$MZ$4, S$4, 'Math Scores'!$F$2:$MZ$2))))</f>
        <is>
          <t/>
        </is>
      </c>
      <c r="T63" s="702" t="inlineStr">
        <f aca="false">IF(COUNT('Math Scores'!$BX66:$DN66)=0, "", (SUMIF('Math Scores'!$F$4:$MZ$4, T$4, 'Math Scores'!$F66:$MZ66)/(SUMIF('Math Scores'!$F$4:$MZ$4, T$4, 'Math Scores'!$F$2:$MZ$2))))</f>
        <is>
          <t/>
        </is>
      </c>
      <c r="U63" s="702" t="inlineStr">
        <f aca="false">IF(COUNT('Math Scores'!$DO66:$FJ66)=0, "", (SUMIF('Math Scores'!$F$4:$MZ$4, U$4, 'Math Scores'!$F66:$MZ66)/(SUMIF('Math Scores'!$F$4:$MZ$4, U$4, 'Math Scores'!$F$2:$MZ$2))))</f>
        <is>
          <t/>
        </is>
      </c>
      <c r="V63" s="702" t="inlineStr">
        <f aca="false">IF(COUNT('Math Scores'!$DO66:$FJ66)=0, "", (SUMIF('Math Scores'!$F$4:$MZ$4, V$4, 'Math Scores'!$F66:$MZ66)/(SUMIF('Math Scores'!$F$4:$MZ$4, V$4, 'Math Scores'!$F$2:$MZ$2))))</f>
        <is>
          <t/>
        </is>
      </c>
      <c r="W63" s="702" t="inlineStr">
        <f aca="false">IF(COUNT('Math Scores'!$DO66:$FJ66)=0, "", (SUMIF('Math Scores'!$F$4:$MZ$4, W$4, 'Math Scores'!$F66:$MZ66)/(SUMIF('Math Scores'!$F$4:$MZ$4, W$4, 'Math Scores'!$F$2:$MZ$2))))</f>
        <is>
          <t/>
        </is>
      </c>
      <c r="X63" s="702" t="inlineStr">
        <f aca="false">IF(COUNT('Math Scores'!$DO66:$FJ66)=0, "", (SUMIF('Math Scores'!$F$4:$MZ$4, X$4, 'Math Scores'!$F66:$MZ66)/(SUMIF('Math Scores'!$F$4:$MZ$4, X$4, 'Math Scores'!$F$2:$MZ$2))))</f>
        <is>
          <t/>
        </is>
      </c>
      <c r="Y63" s="702" t="inlineStr">
        <f aca="false">IF(COUNT('Math Scores'!$DO66:$FJ66)=0, "", (SUMIF('Math Scores'!$F$4:$MZ$4, Y$4, 'Math Scores'!$F66:$MZ66)/(SUMIF('Math Scores'!$F$4:$MZ$4, Y$4, 'Math Scores'!$F$2:$MZ$2))))</f>
        <is>
          <t/>
        </is>
      </c>
      <c r="Z63" s="702" t="inlineStr">
        <f aca="false">IF(COUNT('Math Scores'!$FK66:$HI66)=0, "", (SUMIF('Math Scores'!$F$4:$MZ$4, Z$4, 'Math Scores'!$F66:$MZ66)/(SUMIF('Math Scores'!$F$4:$MZ$4, Z$4, 'Math Scores'!$F$2:$MZ$2))))</f>
        <is>
          <t/>
        </is>
      </c>
      <c r="AA63" s="702" t="inlineStr">
        <f aca="false">IF(COUNT('Math Scores'!$FK66:$HI66)=0, "", (SUMIF('Math Scores'!$F$4:$MZ$4, AA$4, 'Math Scores'!$F66:$MZ66)/(SUMIF('Math Scores'!$F$4:$MZ$4, AA$4, 'Math Scores'!$F$2:$MZ$2))))</f>
        <is>
          <t/>
        </is>
      </c>
      <c r="AB63" s="702" t="inlineStr">
        <f aca="false">IF(COUNT('Math Scores'!$FK66:$HI66)=0, "", (SUMIF('Math Scores'!$F$4:$MZ$4, AB$4, 'Math Scores'!$F66:$MZ66)/(SUMIF('Math Scores'!$F$4:$MZ$4, AB$4, 'Math Scores'!$F$2:$MZ$2))))</f>
        <is>
          <t/>
        </is>
      </c>
      <c r="AC63" s="702" t="inlineStr">
        <f aca="false">IF(COUNT('Math Scores'!$FK66:$HI66)=0, "", (SUMIF('Math Scores'!$F$4:$MZ$4, AC$4, 'Math Scores'!$F66:$MZ66)/(SUMIF('Math Scores'!$F$4:$MZ$4, AC$4, 'Math Scores'!$F$2:$MZ$2))))</f>
        <is>
          <t/>
        </is>
      </c>
      <c r="AD63" s="702" t="inlineStr">
        <f aca="false">IF(COUNT('Math Scores'!$HJ66:$IG66)=0, "", (SUMIF('Math Scores'!$HJ$4:$IU$4, AD$4, 'Math Scores'!$HJ66:$IU66)/(SUMIF('Math Scores'!$HJ$4:$IU$4, AD$4, 'Math Scores'!$HJ$2:$IU$2))))</f>
        <is>
          <t/>
        </is>
      </c>
      <c r="AE63" s="702" t="inlineStr">
        <f aca="false">IF(COUNT('Math Scores'!$HJ66:$IG66)=0, "", (SUMIF('Math Scores'!$HJ$4:$IU$4, AE$4, 'Math Scores'!$HJ66:$IU66)/(SUMIF('Math Scores'!$HJ$4:$IU$4, AE$4, 'Math Scores'!$HJ$2:$IU$2))))</f>
        <is>
          <t/>
        </is>
      </c>
      <c r="AF63" s="702" t="inlineStr">
        <f aca="false">IF(COUNT('Math Scores'!$HJ66:$IG66)=0, "", (SUMIF('Math Scores'!$HJ$4:$IU$4, AF$4, 'Math Scores'!$HJ66:$IU66)/(SUMIF('Math Scores'!$HJ$4:$IU$4, AF$4, 'Math Scores'!$HJ$2:$IU$2))))</f>
        <is>
          <t/>
        </is>
      </c>
      <c r="AG63" s="702" t="inlineStr">
        <f aca="false">IF(COUNT('Math Scores'!$HJ66:$IG66)=0, "", (SUMIF('Math Scores'!$HJ$4:$IU$4, AG$4, 'Math Scores'!$HJ66:$IU66)/(SUMIF('Math Scores'!$HJ$4:$IU$4, AG$4, 'Math Scores'!$HJ$2:$IU$2))))</f>
        <is>
          <t/>
        </is>
      </c>
      <c r="AH63" s="702" t="inlineStr">
        <f aca="false">IF(COUNT('Math Scores'!$IV66:$JL66)=0, "", (SUMIF('Math Scores'!$IH$4:$IU$4, AH$4, 'Math Scores'!$IH66:$IU66)/(SUMIF('Math Scores'!$IH$4:$IU$4, AH$4, 'Math Scores'!$IH$2:$IU$2))))</f>
        <is>
          <t/>
        </is>
      </c>
      <c r="AI63" s="702" t="inlineStr">
        <f aca="false">IF(COUNT('Math Scores'!$IV66:$JL66)=0, "", (SUMIF('Math Scores'!$IH$4:$IU$4, AI$4, 'Math Scores'!$IH66:$IU66)/(SUMIF('Math Scores'!$IH$4:$IU$4, AI$4, 'Math Scores'!$IH$2:$IU$2))))</f>
        <is>
          <t/>
        </is>
      </c>
      <c r="AJ63" s="702" t="inlineStr">
        <f aca="false">IF(COUNT('Math Scores'!$IV66:$JL66)=0, "", (SUMIF('Math Scores'!$IH$4:$IU$4, AJ$4, 'Math Scores'!$IH66:$IU66)/(SUMIF('Math Scores'!$IH$4:$IU$4, AJ$4, 'Math Scores'!$IH$2:$IU$2))))</f>
        <is>
          <t/>
        </is>
      </c>
      <c r="AK63" s="702" t="inlineStr">
        <f aca="false">IF(COUNT('Math Scores'!$JM66:$KG66)=0, "", (SUMIF('Math Scores'!$JM$4:$LA$4, X$4, 'Math Scores'!$JM66:$LA66)/(SUMIF('Math Scores'!$JM$4:$LA$4, X$4, 'Math Scores'!$JM$2:$LA$2))))</f>
        <is>
          <t/>
        </is>
      </c>
      <c r="AL63" s="702" t="inlineStr">
        <f aca="false">IF(COUNT('Math Scores'!$JM66:$KG66)=0, "", (SUMIF('Math Scores'!$JM$4:$LA$4, Y$4, 'Math Scores'!$JM66:$LA66)/(SUMIF('Math Scores'!$JM$4:$LA$4, Y$4, 'Math Scores'!$JM$2:$LA$2))))</f>
        <is>
          <t/>
        </is>
      </c>
      <c r="AM63" s="702" t="inlineStr">
        <f aca="false">IF(COUNT('Math Scores'!$JM66:$KG66)=0, "", (SUMIF('Math Scores'!$JM$4:$LA$4, Z$4, 'Math Scores'!$JM66:$LA66)/(SUMIF('Math Scores'!$JM$4:$LA$4, Z$4, 'Math Scores'!$JM$2:$LA$2))))</f>
        <is>
          <t/>
        </is>
      </c>
      <c r="AN63" s="702" t="inlineStr">
        <f aca="false">IF(COUNT('Math Scores'!$JM66:$KG66)=0, "", (SUMIF('Math Scores'!$JM$4:$LA$4, AA$4, 'Math Scores'!$JM66:$LA66)/(SUMIF('Math Scores'!$JM$4:$LA$4, AA$4, 'Math Scores'!$JM$2:$LA$2))))</f>
        <is>
          <t/>
        </is>
      </c>
      <c r="AO63" s="702" t="inlineStr">
        <f aca="false">IF(COUNT('Math Scores'!$JM66:$KG66)=0, "", (SUMIF('Math Scores'!$JM$4:$LA$4, AB$4, 'Math Scores'!$JM66:$LA66)/(SUMIF('Math Scores'!$JM$4:$LA$4, AB$4, 'Math Scores'!$JM$2:$LA$2))))</f>
        <is>
          <t/>
        </is>
      </c>
      <c r="AP63" s="702" t="inlineStr">
        <f aca="false">IF(COUNT('Math Scores'!$LB66:$LR66)=0, "", (SUMIF('Math Scores'!$KH$4:$LA$4, AP$4, 'Math Scores'!$KH66:$LA66)/(SUMIF('Math Scores'!$KH$4:$LA$4, AP$4, 'Math Scores'!$KH$2:$LA$2))))</f>
        <is>
          <t/>
        </is>
      </c>
      <c r="AQ63" s="702" t="inlineStr">
        <f aca="false">IF(COUNT('Math Scores'!$LB66:$LR66)=0, "", (SUMIF('Math Scores'!$KH$4:$LA$4, AQ$4, 'Math Scores'!$KH66:$LA66)/(SUMIF('Math Scores'!$KH$4:$LA$4, AQ$4, 'Math Scores'!$KH$2:$LA$2))))</f>
        <is>
          <t/>
        </is>
      </c>
    </row>
    <row r="64" customFormat="false" ht="12.75" hidden="false" customHeight="false" outlineLevel="0" collapsed="false">
      <c r="A64" s="315" t="n">
        <v>59</v>
      </c>
      <c r="B64" s="315" t="inlineStr">
        <f aca="false">'English Scores- Leveled papers'!B65</f>
        <is>
          <t/>
        </is>
      </c>
      <c r="C64" s="360" t="inlineStr">
        <f aca="false">'Math Output by Standard'!E66</f>
        <is>
          <t/>
        </is>
      </c>
      <c r="D64" s="701" t="inlineStr">
        <f aca="false">'Math Scores'!D67</f>
        <is>
          <t/>
        </is>
      </c>
      <c r="E64" s="702" t="inlineStr">
        <f aca="false">IF(COUNT('Math Scores'!$F67:$AM67)=0, "", (SUMIF('Math Scores'!$F$4:$AM$4, E$4, 'Math Scores'!$F67:$AM67)/(SUMIF('Math Scores'!$F$4:$AM$4, E$4, 'Math Scores'!$F$2:$AM$2))))</f>
        <is>
          <t/>
        </is>
      </c>
      <c r="F64" s="702" t="inlineStr">
        <f aca="false">IF(COUNT('Math Scores'!$F67:$AM67)=0, "", (SUMIF('Math Scores'!$F$4:$AM$4, F$4, 'Math Scores'!$F67:$AM67)/(SUMIF('Math Scores'!$F$4:$AM$4, F$4, 'Math Scores'!$F$2:$AM$2))))</f>
        <is>
          <t/>
        </is>
      </c>
      <c r="G64" s="702" t="inlineStr">
        <f aca="false">IF(COUNT('Math Scores'!$F67:$AM67)=0, "", (SUMIF('Math Scores'!$F$4:$AM$4, G$4, 'Math Scores'!$F67:$AM67)/(SUMIF('Math Scores'!$F$4:$AM$4, G$4, 'Math Scores'!$F$2:$AM$2))))</f>
        <is>
          <t/>
        </is>
      </c>
      <c r="H64" s="702" t="inlineStr">
        <f aca="false">IF(COUNT('Math Scores'!$F67:$AM67)=0, "", (SUMIF('Math Scores'!$F$4:$AM$4, H$4, 'Math Scores'!$F67:$AM67)/(SUMIF('Math Scores'!$F$4:$AM$4, H$4, 'Math Scores'!$F$2:$AM$2))))</f>
        <is>
          <t/>
        </is>
      </c>
      <c r="I64" s="702" t="inlineStr">
        <f aca="false">IF(COUNT('Math Scores'!$F67:$AM67)=0, "", (SUMIF('Math Scores'!$F$4:$AM$4, I$4, 'Math Scores'!$F67:$AM67)/(SUMIF('Math Scores'!$F$4:$AM$4, I$4, 'Math Scores'!$F$2:$AM$2))))</f>
        <is>
          <t/>
        </is>
      </c>
      <c r="J64" s="702" t="inlineStr">
        <f aca="false">IF(COUNT('Math Scores'!$F67:$AM67)=0, "", (SUMIF('Math Scores'!$F$4:$AM$4, J$4, 'Math Scores'!$F67:$AM67)/(SUMIF('Math Scores'!$F$4:$AM$4, J$4, 'Math Scores'!$F$2:$AM$2))))</f>
        <is>
          <t/>
        </is>
      </c>
      <c r="K64" s="702" t="inlineStr">
        <f aca="false">IF(COUNT('Math Scores'!$AN67:$BW67)=0, "", (SUMIF('Math Scores'!$AN$4:$BW$4, K$4, 'Math Scores'!$AN67:$BW67)/(SUMIF('Math Scores'!$AN$4:$BW$4, K$4, 'Math Scores'!$AN$2:$BW$2))))</f>
        <is>
          <t/>
        </is>
      </c>
      <c r="L64" s="702" t="inlineStr">
        <f aca="false">IF(COUNT('Math Scores'!$AN67:$BW67)=0, "", (SUMIF('Math Scores'!$AN$4:$BW$4, L$4, 'Math Scores'!$AN67:$BW67)/(SUMIF('Math Scores'!$AN$4:$BW$4, L$4, 'Math Scores'!$AN$2:$BW$2))))</f>
        <is>
          <t/>
        </is>
      </c>
      <c r="M64" s="702" t="inlineStr">
        <f aca="false">IF(COUNT('Math Scores'!$AN67:$BW67)=0, "", (SUMIF('Math Scores'!$AN$4:$BW$4, M$4, 'Math Scores'!$AN67:$BW67)/(SUMIF('Math Scores'!$AN$4:$BW$4, M$4, 'Math Scores'!$AN$2:$BW$2))))</f>
        <is>
          <t/>
        </is>
      </c>
      <c r="N64" s="702" t="inlineStr">
        <f aca="false">IF(COUNT('Math Scores'!$AN67:$BW67)=0, "", (SUMIF('Math Scores'!$AN$4:$BW$4, N$4, 'Math Scores'!$AN67:$BW67)/(SUMIF('Math Scores'!$AN$4:$BW$4, N$4, 'Math Scores'!$AN$2:$BW$2))))</f>
        <is>
          <t/>
        </is>
      </c>
      <c r="O64" s="702" t="inlineStr">
        <f aca="false">IF(COUNT('Math Scores'!$AN67:$BW67)=0, "", (SUMIF('Math Scores'!$AN$4:$BW$4, O$4, 'Math Scores'!$AN67:$BW67)/(SUMIF('Math Scores'!$AN$4:$BW$4, O$4, 'Math Scores'!$AN$2:$BW$2))))</f>
        <is>
          <t/>
        </is>
      </c>
      <c r="P64" s="702" t="inlineStr">
        <f aca="false">IF(COUNT('Math Scores'!$BX67:$DN67)=0, "", (SUMIF('Math Scores'!$F$4:$MZ$4, P$4, 'Math Scores'!$F67:$MZ67)/(SUMIF('Math Scores'!$F$4:$MZ$4, P$4, 'Math Scores'!$F$2:$MZ$2))))</f>
        <is>
          <t/>
        </is>
      </c>
      <c r="Q64" s="702" t="inlineStr">
        <f aca="false">IF(COUNT('Math Scores'!$BX67:$DN67)=0, "", (SUMIF('Math Scores'!$F$4:$MZ$4, Q$4, 'Math Scores'!$F67:$MZ67)/(SUMIF('Math Scores'!$F$4:$MZ$4, Q$4, 'Math Scores'!$F$2:$MZ$2))))</f>
        <is>
          <t/>
        </is>
      </c>
      <c r="R64" s="702" t="inlineStr">
        <f aca="false">IF(COUNT('Math Scores'!$BX67:$DN67)=0, "", (SUMIF('Math Scores'!$F$4:$MZ$4, R$4, 'Math Scores'!$F67:$MZ67)/(SUMIF('Math Scores'!$F$4:$MZ$4, R$4, 'Math Scores'!$F$2:$MZ$2))))</f>
        <is>
          <t/>
        </is>
      </c>
      <c r="S64" s="702" t="inlineStr">
        <f aca="false">IF(COUNT('Math Scores'!$BX67:$DN67)=0, "", (SUMIF('Math Scores'!$F$4:$MZ$4, S$4, 'Math Scores'!$F67:$MZ67)/(SUMIF('Math Scores'!$F$4:$MZ$4, S$4, 'Math Scores'!$F$2:$MZ$2))))</f>
        <is>
          <t/>
        </is>
      </c>
      <c r="T64" s="702" t="inlineStr">
        <f aca="false">IF(COUNT('Math Scores'!$BX67:$DN67)=0, "", (SUMIF('Math Scores'!$F$4:$MZ$4, T$4, 'Math Scores'!$F67:$MZ67)/(SUMIF('Math Scores'!$F$4:$MZ$4, T$4, 'Math Scores'!$F$2:$MZ$2))))</f>
        <is>
          <t/>
        </is>
      </c>
      <c r="U64" s="702" t="inlineStr">
        <f aca="false">IF(COUNT('Math Scores'!$DO67:$FJ67)=0, "", (SUMIF('Math Scores'!$F$4:$MZ$4, U$4, 'Math Scores'!$F67:$MZ67)/(SUMIF('Math Scores'!$F$4:$MZ$4, U$4, 'Math Scores'!$F$2:$MZ$2))))</f>
        <is>
          <t/>
        </is>
      </c>
      <c r="V64" s="702" t="inlineStr">
        <f aca="false">IF(COUNT('Math Scores'!$DO67:$FJ67)=0, "", (SUMIF('Math Scores'!$F$4:$MZ$4, V$4, 'Math Scores'!$F67:$MZ67)/(SUMIF('Math Scores'!$F$4:$MZ$4, V$4, 'Math Scores'!$F$2:$MZ$2))))</f>
        <is>
          <t/>
        </is>
      </c>
      <c r="W64" s="702" t="inlineStr">
        <f aca="false">IF(COUNT('Math Scores'!$DO67:$FJ67)=0, "", (SUMIF('Math Scores'!$F$4:$MZ$4, W$4, 'Math Scores'!$F67:$MZ67)/(SUMIF('Math Scores'!$F$4:$MZ$4, W$4, 'Math Scores'!$F$2:$MZ$2))))</f>
        <is>
          <t/>
        </is>
      </c>
      <c r="X64" s="702" t="inlineStr">
        <f aca="false">IF(COUNT('Math Scores'!$DO67:$FJ67)=0, "", (SUMIF('Math Scores'!$F$4:$MZ$4, X$4, 'Math Scores'!$F67:$MZ67)/(SUMIF('Math Scores'!$F$4:$MZ$4, X$4, 'Math Scores'!$F$2:$MZ$2))))</f>
        <is>
          <t/>
        </is>
      </c>
      <c r="Y64" s="702" t="inlineStr">
        <f aca="false">IF(COUNT('Math Scores'!$DO67:$FJ67)=0, "", (SUMIF('Math Scores'!$F$4:$MZ$4, Y$4, 'Math Scores'!$F67:$MZ67)/(SUMIF('Math Scores'!$F$4:$MZ$4, Y$4, 'Math Scores'!$F$2:$MZ$2))))</f>
        <is>
          <t/>
        </is>
      </c>
      <c r="Z64" s="702" t="inlineStr">
        <f aca="false">IF(COUNT('Math Scores'!$FK67:$HI67)=0, "", (SUMIF('Math Scores'!$F$4:$MZ$4, Z$4, 'Math Scores'!$F67:$MZ67)/(SUMIF('Math Scores'!$F$4:$MZ$4, Z$4, 'Math Scores'!$F$2:$MZ$2))))</f>
        <is>
          <t/>
        </is>
      </c>
      <c r="AA64" s="702" t="inlineStr">
        <f aca="false">IF(COUNT('Math Scores'!$FK67:$HI67)=0, "", (SUMIF('Math Scores'!$F$4:$MZ$4, AA$4, 'Math Scores'!$F67:$MZ67)/(SUMIF('Math Scores'!$F$4:$MZ$4, AA$4, 'Math Scores'!$F$2:$MZ$2))))</f>
        <is>
          <t/>
        </is>
      </c>
      <c r="AB64" s="702" t="inlineStr">
        <f aca="false">IF(COUNT('Math Scores'!$FK67:$HI67)=0, "", (SUMIF('Math Scores'!$F$4:$MZ$4, AB$4, 'Math Scores'!$F67:$MZ67)/(SUMIF('Math Scores'!$F$4:$MZ$4, AB$4, 'Math Scores'!$F$2:$MZ$2))))</f>
        <is>
          <t/>
        </is>
      </c>
      <c r="AC64" s="702" t="inlineStr">
        <f aca="false">IF(COUNT('Math Scores'!$FK67:$HI67)=0, "", (SUMIF('Math Scores'!$F$4:$MZ$4, AC$4, 'Math Scores'!$F67:$MZ67)/(SUMIF('Math Scores'!$F$4:$MZ$4, AC$4, 'Math Scores'!$F$2:$MZ$2))))</f>
        <is>
          <t/>
        </is>
      </c>
      <c r="AD64" s="702" t="inlineStr">
        <f aca="false">IF(COUNT('Math Scores'!$HJ67:$IG67)=0, "", (SUMIF('Math Scores'!$HJ$4:$IU$4, AD$4, 'Math Scores'!$HJ67:$IU67)/(SUMIF('Math Scores'!$HJ$4:$IU$4, AD$4, 'Math Scores'!$HJ$2:$IU$2))))</f>
        <is>
          <t/>
        </is>
      </c>
      <c r="AE64" s="702" t="inlineStr">
        <f aca="false">IF(COUNT('Math Scores'!$HJ67:$IG67)=0, "", (SUMIF('Math Scores'!$HJ$4:$IU$4, AE$4, 'Math Scores'!$HJ67:$IU67)/(SUMIF('Math Scores'!$HJ$4:$IU$4, AE$4, 'Math Scores'!$HJ$2:$IU$2))))</f>
        <is>
          <t/>
        </is>
      </c>
      <c r="AF64" s="702" t="inlineStr">
        <f aca="false">IF(COUNT('Math Scores'!$HJ67:$IG67)=0, "", (SUMIF('Math Scores'!$HJ$4:$IU$4, AF$4, 'Math Scores'!$HJ67:$IU67)/(SUMIF('Math Scores'!$HJ$4:$IU$4, AF$4, 'Math Scores'!$HJ$2:$IU$2))))</f>
        <is>
          <t/>
        </is>
      </c>
      <c r="AG64" s="702" t="inlineStr">
        <f aca="false">IF(COUNT('Math Scores'!$HJ67:$IG67)=0, "", (SUMIF('Math Scores'!$HJ$4:$IU$4, AG$4, 'Math Scores'!$HJ67:$IU67)/(SUMIF('Math Scores'!$HJ$4:$IU$4, AG$4, 'Math Scores'!$HJ$2:$IU$2))))</f>
        <is>
          <t/>
        </is>
      </c>
      <c r="AH64" s="702" t="inlineStr">
        <f aca="false">IF(COUNT('Math Scores'!$IV67:$JL67)=0, "", (SUMIF('Math Scores'!$IH$4:$IU$4, AH$4, 'Math Scores'!$IH67:$IU67)/(SUMIF('Math Scores'!$IH$4:$IU$4, AH$4, 'Math Scores'!$IH$2:$IU$2))))</f>
        <is>
          <t/>
        </is>
      </c>
      <c r="AI64" s="702" t="inlineStr">
        <f aca="false">IF(COUNT('Math Scores'!$IV67:$JL67)=0, "", (SUMIF('Math Scores'!$IH$4:$IU$4, AI$4, 'Math Scores'!$IH67:$IU67)/(SUMIF('Math Scores'!$IH$4:$IU$4, AI$4, 'Math Scores'!$IH$2:$IU$2))))</f>
        <is>
          <t/>
        </is>
      </c>
      <c r="AJ64" s="702" t="inlineStr">
        <f aca="false">IF(COUNT('Math Scores'!$IV67:$JL67)=0, "", (SUMIF('Math Scores'!$IH$4:$IU$4, AJ$4, 'Math Scores'!$IH67:$IU67)/(SUMIF('Math Scores'!$IH$4:$IU$4, AJ$4, 'Math Scores'!$IH$2:$IU$2))))</f>
        <is>
          <t/>
        </is>
      </c>
      <c r="AK64" s="702" t="inlineStr">
        <f aca="false">IF(COUNT('Math Scores'!$JM67:$KG67)=0, "", (SUMIF('Math Scores'!$JM$4:$LA$4, X$4, 'Math Scores'!$JM67:$LA67)/(SUMIF('Math Scores'!$JM$4:$LA$4, X$4, 'Math Scores'!$JM$2:$LA$2))))</f>
        <is>
          <t/>
        </is>
      </c>
      <c r="AL64" s="702" t="inlineStr">
        <f aca="false">IF(COUNT('Math Scores'!$JM67:$KG67)=0, "", (SUMIF('Math Scores'!$JM$4:$LA$4, Y$4, 'Math Scores'!$JM67:$LA67)/(SUMIF('Math Scores'!$JM$4:$LA$4, Y$4, 'Math Scores'!$JM$2:$LA$2))))</f>
        <is>
          <t/>
        </is>
      </c>
      <c r="AM64" s="702" t="inlineStr">
        <f aca="false">IF(COUNT('Math Scores'!$JM67:$KG67)=0, "", (SUMIF('Math Scores'!$JM$4:$LA$4, Z$4, 'Math Scores'!$JM67:$LA67)/(SUMIF('Math Scores'!$JM$4:$LA$4, Z$4, 'Math Scores'!$JM$2:$LA$2))))</f>
        <is>
          <t/>
        </is>
      </c>
      <c r="AN64" s="702" t="inlineStr">
        <f aca="false">IF(COUNT('Math Scores'!$JM67:$KG67)=0, "", (SUMIF('Math Scores'!$JM$4:$LA$4, AA$4, 'Math Scores'!$JM67:$LA67)/(SUMIF('Math Scores'!$JM$4:$LA$4, AA$4, 'Math Scores'!$JM$2:$LA$2))))</f>
        <is>
          <t/>
        </is>
      </c>
      <c r="AO64" s="702" t="inlineStr">
        <f aca="false">IF(COUNT('Math Scores'!$JM67:$KG67)=0, "", (SUMIF('Math Scores'!$JM$4:$LA$4, AB$4, 'Math Scores'!$JM67:$LA67)/(SUMIF('Math Scores'!$JM$4:$LA$4, AB$4, 'Math Scores'!$JM$2:$LA$2))))</f>
        <is>
          <t/>
        </is>
      </c>
      <c r="AP64" s="702" t="inlineStr">
        <f aca="false">IF(COUNT('Math Scores'!$LB67:$LR67)=0, "", (SUMIF('Math Scores'!$KH$4:$LA$4, AP$4, 'Math Scores'!$KH67:$LA67)/(SUMIF('Math Scores'!$KH$4:$LA$4, AP$4, 'Math Scores'!$KH$2:$LA$2))))</f>
        <is>
          <t/>
        </is>
      </c>
      <c r="AQ64" s="702" t="inlineStr">
        <f aca="false">IF(COUNT('Math Scores'!$LB67:$LR67)=0, "", (SUMIF('Math Scores'!$KH$4:$LA$4, AQ$4, 'Math Scores'!$KH67:$LA67)/(SUMIF('Math Scores'!$KH$4:$LA$4, AQ$4, 'Math Scores'!$KH$2:$LA$2))))</f>
        <is>
          <t/>
        </is>
      </c>
    </row>
    <row r="65" customFormat="false" ht="12.75" hidden="false" customHeight="false" outlineLevel="0" collapsed="false">
      <c r="A65" s="315" t="n">
        <v>60</v>
      </c>
      <c r="B65" s="315" t="inlineStr">
        <f aca="false">'English Scores- Leveled papers'!B66</f>
        <is>
          <t/>
        </is>
      </c>
      <c r="C65" s="360" t="inlineStr">
        <f aca="false">'Math Output by Standard'!E67</f>
        <is>
          <t/>
        </is>
      </c>
      <c r="D65" s="701" t="inlineStr">
        <f aca="false">'Math Scores'!D68</f>
        <is>
          <t/>
        </is>
      </c>
      <c r="E65" s="702" t="inlineStr">
        <f aca="false">IF(COUNT('Math Scores'!$F68:$AM68)=0, "", (SUMIF('Math Scores'!$F$4:$AM$4, E$4, 'Math Scores'!$F68:$AM68)/(SUMIF('Math Scores'!$F$4:$AM$4, E$4, 'Math Scores'!$F$2:$AM$2))))</f>
        <is>
          <t/>
        </is>
      </c>
      <c r="F65" s="702" t="inlineStr">
        <f aca="false">IF(COUNT('Math Scores'!$F68:$AM68)=0, "", (SUMIF('Math Scores'!$F$4:$AM$4, F$4, 'Math Scores'!$F68:$AM68)/(SUMIF('Math Scores'!$F$4:$AM$4, F$4, 'Math Scores'!$F$2:$AM$2))))</f>
        <is>
          <t/>
        </is>
      </c>
      <c r="G65" s="702" t="inlineStr">
        <f aca="false">IF(COUNT('Math Scores'!$F68:$AM68)=0, "", (SUMIF('Math Scores'!$F$4:$AM$4, G$4, 'Math Scores'!$F68:$AM68)/(SUMIF('Math Scores'!$F$4:$AM$4, G$4, 'Math Scores'!$F$2:$AM$2))))</f>
        <is>
          <t/>
        </is>
      </c>
      <c r="H65" s="702" t="inlineStr">
        <f aca="false">IF(COUNT('Math Scores'!$F68:$AM68)=0, "", (SUMIF('Math Scores'!$F$4:$AM$4, H$4, 'Math Scores'!$F68:$AM68)/(SUMIF('Math Scores'!$F$4:$AM$4, H$4, 'Math Scores'!$F$2:$AM$2))))</f>
        <is>
          <t/>
        </is>
      </c>
      <c r="I65" s="702" t="inlineStr">
        <f aca="false">IF(COUNT('Math Scores'!$F68:$AM68)=0, "", (SUMIF('Math Scores'!$F$4:$AM$4, I$4, 'Math Scores'!$F68:$AM68)/(SUMIF('Math Scores'!$F$4:$AM$4, I$4, 'Math Scores'!$F$2:$AM$2))))</f>
        <is>
          <t/>
        </is>
      </c>
      <c r="J65" s="702" t="inlineStr">
        <f aca="false">IF(COUNT('Math Scores'!$F68:$AM68)=0, "", (SUMIF('Math Scores'!$F$4:$AM$4, J$4, 'Math Scores'!$F68:$AM68)/(SUMIF('Math Scores'!$F$4:$AM$4, J$4, 'Math Scores'!$F$2:$AM$2))))</f>
        <is>
          <t/>
        </is>
      </c>
      <c r="K65" s="702" t="inlineStr">
        <f aca="false">IF(COUNT('Math Scores'!$AN68:$BW68)=0, "", (SUMIF('Math Scores'!$AN$4:$BW$4, K$4, 'Math Scores'!$AN68:$BW68)/(SUMIF('Math Scores'!$AN$4:$BW$4, K$4, 'Math Scores'!$AN$2:$BW$2))))</f>
        <is>
          <t/>
        </is>
      </c>
      <c r="L65" s="702" t="inlineStr">
        <f aca="false">IF(COUNT('Math Scores'!$AN68:$BW68)=0, "", (SUMIF('Math Scores'!$AN$4:$BW$4, L$4, 'Math Scores'!$AN68:$BW68)/(SUMIF('Math Scores'!$AN$4:$BW$4, L$4, 'Math Scores'!$AN$2:$BW$2))))</f>
        <is>
          <t/>
        </is>
      </c>
      <c r="M65" s="702" t="inlineStr">
        <f aca="false">IF(COUNT('Math Scores'!$AN68:$BW68)=0, "", (SUMIF('Math Scores'!$AN$4:$BW$4, M$4, 'Math Scores'!$AN68:$BW68)/(SUMIF('Math Scores'!$AN$4:$BW$4, M$4, 'Math Scores'!$AN$2:$BW$2))))</f>
        <is>
          <t/>
        </is>
      </c>
      <c r="N65" s="702" t="inlineStr">
        <f aca="false">IF(COUNT('Math Scores'!$AN68:$BW68)=0, "", (SUMIF('Math Scores'!$AN$4:$BW$4, N$4, 'Math Scores'!$AN68:$BW68)/(SUMIF('Math Scores'!$AN$4:$BW$4, N$4, 'Math Scores'!$AN$2:$BW$2))))</f>
        <is>
          <t/>
        </is>
      </c>
      <c r="O65" s="702" t="inlineStr">
        <f aca="false">IF(COUNT('Math Scores'!$AN68:$BW68)=0, "", (SUMIF('Math Scores'!$AN$4:$BW$4, O$4, 'Math Scores'!$AN68:$BW68)/(SUMIF('Math Scores'!$AN$4:$BW$4, O$4, 'Math Scores'!$AN$2:$BW$2))))</f>
        <is>
          <t/>
        </is>
      </c>
      <c r="P65" s="702" t="inlineStr">
        <f aca="false">IF(COUNT('Math Scores'!$BX68:$DN68)=0, "", (SUMIF('Math Scores'!$F$4:$MZ$4, P$4, 'Math Scores'!$F68:$MZ68)/(SUMIF('Math Scores'!$F$4:$MZ$4, P$4, 'Math Scores'!$F$2:$MZ$2))))</f>
        <is>
          <t/>
        </is>
      </c>
      <c r="Q65" s="702" t="inlineStr">
        <f aca="false">IF(COUNT('Math Scores'!$BX68:$DN68)=0, "", (SUMIF('Math Scores'!$F$4:$MZ$4, Q$4, 'Math Scores'!$F68:$MZ68)/(SUMIF('Math Scores'!$F$4:$MZ$4, Q$4, 'Math Scores'!$F$2:$MZ$2))))</f>
        <is>
          <t/>
        </is>
      </c>
      <c r="R65" s="702" t="inlineStr">
        <f aca="false">IF(COUNT('Math Scores'!$BX68:$DN68)=0, "", (SUMIF('Math Scores'!$F$4:$MZ$4, R$4, 'Math Scores'!$F68:$MZ68)/(SUMIF('Math Scores'!$F$4:$MZ$4, R$4, 'Math Scores'!$F$2:$MZ$2))))</f>
        <is>
          <t/>
        </is>
      </c>
      <c r="S65" s="702" t="inlineStr">
        <f aca="false">IF(COUNT('Math Scores'!$BX68:$DN68)=0, "", (SUMIF('Math Scores'!$F$4:$MZ$4, S$4, 'Math Scores'!$F68:$MZ68)/(SUMIF('Math Scores'!$F$4:$MZ$4, S$4, 'Math Scores'!$F$2:$MZ$2))))</f>
        <is>
          <t/>
        </is>
      </c>
      <c r="T65" s="702" t="inlineStr">
        <f aca="false">IF(COUNT('Math Scores'!$BX68:$DN68)=0, "", (SUMIF('Math Scores'!$F$4:$MZ$4, T$4, 'Math Scores'!$F68:$MZ68)/(SUMIF('Math Scores'!$F$4:$MZ$4, T$4, 'Math Scores'!$F$2:$MZ$2))))</f>
        <is>
          <t/>
        </is>
      </c>
      <c r="U65" s="702" t="inlineStr">
        <f aca="false">IF(COUNT('Math Scores'!$DO68:$FJ68)=0, "", (SUMIF('Math Scores'!$F$4:$MZ$4, U$4, 'Math Scores'!$F68:$MZ68)/(SUMIF('Math Scores'!$F$4:$MZ$4, U$4, 'Math Scores'!$F$2:$MZ$2))))</f>
        <is>
          <t/>
        </is>
      </c>
      <c r="V65" s="702" t="inlineStr">
        <f aca="false">IF(COUNT('Math Scores'!$DO68:$FJ68)=0, "", (SUMIF('Math Scores'!$F$4:$MZ$4, V$4, 'Math Scores'!$F68:$MZ68)/(SUMIF('Math Scores'!$F$4:$MZ$4, V$4, 'Math Scores'!$F$2:$MZ$2))))</f>
        <is>
          <t/>
        </is>
      </c>
      <c r="W65" s="702" t="inlineStr">
        <f aca="false">IF(COUNT('Math Scores'!$DO68:$FJ68)=0, "", (SUMIF('Math Scores'!$F$4:$MZ$4, W$4, 'Math Scores'!$F68:$MZ68)/(SUMIF('Math Scores'!$F$4:$MZ$4, W$4, 'Math Scores'!$F$2:$MZ$2))))</f>
        <is>
          <t/>
        </is>
      </c>
      <c r="X65" s="702" t="inlineStr">
        <f aca="false">IF(COUNT('Math Scores'!$DO68:$FJ68)=0, "", (SUMIF('Math Scores'!$F$4:$MZ$4, X$4, 'Math Scores'!$F68:$MZ68)/(SUMIF('Math Scores'!$F$4:$MZ$4, X$4, 'Math Scores'!$F$2:$MZ$2))))</f>
        <is>
          <t/>
        </is>
      </c>
      <c r="Y65" s="702" t="inlineStr">
        <f aca="false">IF(COUNT('Math Scores'!$DO68:$FJ68)=0, "", (SUMIF('Math Scores'!$F$4:$MZ$4, Y$4, 'Math Scores'!$F68:$MZ68)/(SUMIF('Math Scores'!$F$4:$MZ$4, Y$4, 'Math Scores'!$F$2:$MZ$2))))</f>
        <is>
          <t/>
        </is>
      </c>
      <c r="Z65" s="702" t="inlineStr">
        <f aca="false">IF(COUNT('Math Scores'!$FK68:$HI68)=0, "", (SUMIF('Math Scores'!$F$4:$MZ$4, Z$4, 'Math Scores'!$F68:$MZ68)/(SUMIF('Math Scores'!$F$4:$MZ$4, Z$4, 'Math Scores'!$F$2:$MZ$2))))</f>
        <is>
          <t/>
        </is>
      </c>
      <c r="AA65" s="702" t="inlineStr">
        <f aca="false">IF(COUNT('Math Scores'!$FK68:$HI68)=0, "", (SUMIF('Math Scores'!$F$4:$MZ$4, AA$4, 'Math Scores'!$F68:$MZ68)/(SUMIF('Math Scores'!$F$4:$MZ$4, AA$4, 'Math Scores'!$F$2:$MZ$2))))</f>
        <is>
          <t/>
        </is>
      </c>
      <c r="AB65" s="702" t="inlineStr">
        <f aca="false">IF(COUNT('Math Scores'!$FK68:$HI68)=0, "", (SUMIF('Math Scores'!$F$4:$MZ$4, AB$4, 'Math Scores'!$F68:$MZ68)/(SUMIF('Math Scores'!$F$4:$MZ$4, AB$4, 'Math Scores'!$F$2:$MZ$2))))</f>
        <is>
          <t/>
        </is>
      </c>
      <c r="AC65" s="702" t="inlineStr">
        <f aca="false">IF(COUNT('Math Scores'!$FK68:$HI68)=0, "", (SUMIF('Math Scores'!$F$4:$MZ$4, AC$4, 'Math Scores'!$F68:$MZ68)/(SUMIF('Math Scores'!$F$4:$MZ$4, AC$4, 'Math Scores'!$F$2:$MZ$2))))</f>
        <is>
          <t/>
        </is>
      </c>
      <c r="AD65" s="702" t="inlineStr">
        <f aca="false">IF(COUNT('Math Scores'!$HJ68:$IG68)=0, "", (SUMIF('Math Scores'!$HJ$4:$IU$4, AD$4, 'Math Scores'!$HJ68:$IU68)/(SUMIF('Math Scores'!$HJ$4:$IU$4, AD$4, 'Math Scores'!$HJ$2:$IU$2))))</f>
        <is>
          <t/>
        </is>
      </c>
      <c r="AE65" s="702" t="inlineStr">
        <f aca="false">IF(COUNT('Math Scores'!$HJ68:$IG68)=0, "", (SUMIF('Math Scores'!$HJ$4:$IU$4, AE$4, 'Math Scores'!$HJ68:$IU68)/(SUMIF('Math Scores'!$HJ$4:$IU$4, AE$4, 'Math Scores'!$HJ$2:$IU$2))))</f>
        <is>
          <t/>
        </is>
      </c>
      <c r="AF65" s="702" t="inlineStr">
        <f aca="false">IF(COUNT('Math Scores'!$HJ68:$IG68)=0, "", (SUMIF('Math Scores'!$HJ$4:$IU$4, AF$4, 'Math Scores'!$HJ68:$IU68)/(SUMIF('Math Scores'!$HJ$4:$IU$4, AF$4, 'Math Scores'!$HJ$2:$IU$2))))</f>
        <is>
          <t/>
        </is>
      </c>
      <c r="AG65" s="702" t="inlineStr">
        <f aca="false">IF(COUNT('Math Scores'!$HJ68:$IG68)=0, "", (SUMIF('Math Scores'!$HJ$4:$IU$4, AG$4, 'Math Scores'!$HJ68:$IU68)/(SUMIF('Math Scores'!$HJ$4:$IU$4, AG$4, 'Math Scores'!$HJ$2:$IU$2))))</f>
        <is>
          <t/>
        </is>
      </c>
      <c r="AH65" s="702" t="inlineStr">
        <f aca="false">IF(COUNT('Math Scores'!$IV68:$JL68)=0, "", (SUMIF('Math Scores'!$IH$4:$IU$4, AH$4, 'Math Scores'!$IH68:$IU68)/(SUMIF('Math Scores'!$IH$4:$IU$4, AH$4, 'Math Scores'!$IH$2:$IU$2))))</f>
        <is>
          <t/>
        </is>
      </c>
      <c r="AI65" s="702" t="inlineStr">
        <f aca="false">IF(COUNT('Math Scores'!$IV68:$JL68)=0, "", (SUMIF('Math Scores'!$IH$4:$IU$4, AI$4, 'Math Scores'!$IH68:$IU68)/(SUMIF('Math Scores'!$IH$4:$IU$4, AI$4, 'Math Scores'!$IH$2:$IU$2))))</f>
        <is>
          <t/>
        </is>
      </c>
      <c r="AJ65" s="702" t="inlineStr">
        <f aca="false">IF(COUNT('Math Scores'!$IV68:$JL68)=0, "", (SUMIF('Math Scores'!$IH$4:$IU$4, AJ$4, 'Math Scores'!$IH68:$IU68)/(SUMIF('Math Scores'!$IH$4:$IU$4, AJ$4, 'Math Scores'!$IH$2:$IU$2))))</f>
        <is>
          <t/>
        </is>
      </c>
      <c r="AK65" s="702" t="inlineStr">
        <f aca="false">IF(COUNT('Math Scores'!$JM68:$KG68)=0, "", (SUMIF('Math Scores'!$JM$4:$LA$4, X$4, 'Math Scores'!$JM68:$LA68)/(SUMIF('Math Scores'!$JM$4:$LA$4, X$4, 'Math Scores'!$JM$2:$LA$2))))</f>
        <is>
          <t/>
        </is>
      </c>
      <c r="AL65" s="702" t="inlineStr">
        <f aca="false">IF(COUNT('Math Scores'!$JM68:$KG68)=0, "", (SUMIF('Math Scores'!$JM$4:$LA$4, Y$4, 'Math Scores'!$JM68:$LA68)/(SUMIF('Math Scores'!$JM$4:$LA$4, Y$4, 'Math Scores'!$JM$2:$LA$2))))</f>
        <is>
          <t/>
        </is>
      </c>
      <c r="AM65" s="702" t="inlineStr">
        <f aca="false">IF(COUNT('Math Scores'!$JM68:$KG68)=0, "", (SUMIF('Math Scores'!$JM$4:$LA$4, Z$4, 'Math Scores'!$JM68:$LA68)/(SUMIF('Math Scores'!$JM$4:$LA$4, Z$4, 'Math Scores'!$JM$2:$LA$2))))</f>
        <is>
          <t/>
        </is>
      </c>
      <c r="AN65" s="702" t="inlineStr">
        <f aca="false">IF(COUNT('Math Scores'!$JM68:$KG68)=0, "", (SUMIF('Math Scores'!$JM$4:$LA$4, AA$4, 'Math Scores'!$JM68:$LA68)/(SUMIF('Math Scores'!$JM$4:$LA$4, AA$4, 'Math Scores'!$JM$2:$LA$2))))</f>
        <is>
          <t/>
        </is>
      </c>
      <c r="AO65" s="702" t="inlineStr">
        <f aca="false">IF(COUNT('Math Scores'!$JM68:$KG68)=0, "", (SUMIF('Math Scores'!$JM$4:$LA$4, AB$4, 'Math Scores'!$JM68:$LA68)/(SUMIF('Math Scores'!$JM$4:$LA$4, AB$4, 'Math Scores'!$JM$2:$LA$2))))</f>
        <is>
          <t/>
        </is>
      </c>
      <c r="AP65" s="702" t="inlineStr">
        <f aca="false">IF(COUNT('Math Scores'!$LB68:$LR68)=0, "", (SUMIF('Math Scores'!$KH$4:$LA$4, AP$4, 'Math Scores'!$KH68:$LA68)/(SUMIF('Math Scores'!$KH$4:$LA$4, AP$4, 'Math Scores'!$KH$2:$LA$2))))</f>
        <is>
          <t/>
        </is>
      </c>
      <c r="AQ65" s="702" t="inlineStr">
        <f aca="false">IF(COUNT('Math Scores'!$LB68:$LR68)=0, "", (SUMIF('Math Scores'!$KH$4:$LA$4, AQ$4, 'Math Scores'!$KH68:$LA68)/(SUMIF('Math Scores'!$KH$4:$LA$4, AQ$4, 'Math Scores'!$KH$2:$LA$2))))</f>
        <is>
          <t/>
        </is>
      </c>
    </row>
    <row r="66" customFormat="false" ht="12.75" hidden="false" customHeight="false" outlineLevel="0" collapsed="false">
      <c r="A66" s="315" t="n">
        <v>61</v>
      </c>
      <c r="B66" s="315" t="inlineStr">
        <f aca="false">'English Scores- Leveled papers'!B67</f>
        <is>
          <t/>
        </is>
      </c>
      <c r="C66" s="360" t="inlineStr">
        <f aca="false">'Math Output by Standard'!E68</f>
        <is>
          <t/>
        </is>
      </c>
      <c r="D66" s="701" t="inlineStr">
        <f aca="false">'Math Scores'!D69</f>
        <is>
          <t/>
        </is>
      </c>
      <c r="E66" s="702" t="inlineStr">
        <f aca="false">IF(COUNT('Math Scores'!$F69:$AM69)=0, "", (SUMIF('Math Scores'!$F$4:$AM$4, E$4, 'Math Scores'!$F69:$AM69)/(SUMIF('Math Scores'!$F$4:$AM$4, E$4, 'Math Scores'!$F$2:$AM$2))))</f>
        <is>
          <t/>
        </is>
      </c>
      <c r="F66" s="702" t="inlineStr">
        <f aca="false">IF(COUNT('Math Scores'!$F69:$AM69)=0, "", (SUMIF('Math Scores'!$F$4:$AM$4, F$4, 'Math Scores'!$F69:$AM69)/(SUMIF('Math Scores'!$F$4:$AM$4, F$4, 'Math Scores'!$F$2:$AM$2))))</f>
        <is>
          <t/>
        </is>
      </c>
      <c r="G66" s="702" t="inlineStr">
        <f aca="false">IF(COUNT('Math Scores'!$F69:$AM69)=0, "", (SUMIF('Math Scores'!$F$4:$AM$4, G$4, 'Math Scores'!$F69:$AM69)/(SUMIF('Math Scores'!$F$4:$AM$4, G$4, 'Math Scores'!$F$2:$AM$2))))</f>
        <is>
          <t/>
        </is>
      </c>
      <c r="H66" s="702" t="inlineStr">
        <f aca="false">IF(COUNT('Math Scores'!$F69:$AM69)=0, "", (SUMIF('Math Scores'!$F$4:$AM$4, H$4, 'Math Scores'!$F69:$AM69)/(SUMIF('Math Scores'!$F$4:$AM$4, H$4, 'Math Scores'!$F$2:$AM$2))))</f>
        <is>
          <t/>
        </is>
      </c>
      <c r="I66" s="702" t="inlineStr">
        <f aca="false">IF(COUNT('Math Scores'!$F69:$AM69)=0, "", (SUMIF('Math Scores'!$F$4:$AM$4, I$4, 'Math Scores'!$F69:$AM69)/(SUMIF('Math Scores'!$F$4:$AM$4, I$4, 'Math Scores'!$F$2:$AM$2))))</f>
        <is>
          <t/>
        </is>
      </c>
      <c r="J66" s="702" t="inlineStr">
        <f aca="false">IF(COUNT('Math Scores'!$F69:$AM69)=0, "", (SUMIF('Math Scores'!$F$4:$AM$4, J$4, 'Math Scores'!$F69:$AM69)/(SUMIF('Math Scores'!$F$4:$AM$4, J$4, 'Math Scores'!$F$2:$AM$2))))</f>
        <is>
          <t/>
        </is>
      </c>
      <c r="K66" s="702" t="inlineStr">
        <f aca="false">IF(COUNT('Math Scores'!$AN69:$BW69)=0, "", (SUMIF('Math Scores'!$AN$4:$BW$4, K$4, 'Math Scores'!$AN69:$BW69)/(SUMIF('Math Scores'!$AN$4:$BW$4, K$4, 'Math Scores'!$AN$2:$BW$2))))</f>
        <is>
          <t/>
        </is>
      </c>
      <c r="L66" s="702" t="inlineStr">
        <f aca="false">IF(COUNT('Math Scores'!$AN69:$BW69)=0, "", (SUMIF('Math Scores'!$AN$4:$BW$4, L$4, 'Math Scores'!$AN69:$BW69)/(SUMIF('Math Scores'!$AN$4:$BW$4, L$4, 'Math Scores'!$AN$2:$BW$2))))</f>
        <is>
          <t/>
        </is>
      </c>
      <c r="M66" s="702" t="inlineStr">
        <f aca="false">IF(COUNT('Math Scores'!$AN69:$BW69)=0, "", (SUMIF('Math Scores'!$AN$4:$BW$4, M$4, 'Math Scores'!$AN69:$BW69)/(SUMIF('Math Scores'!$AN$4:$BW$4, M$4, 'Math Scores'!$AN$2:$BW$2))))</f>
        <is>
          <t/>
        </is>
      </c>
      <c r="N66" s="702" t="inlineStr">
        <f aca="false">IF(COUNT('Math Scores'!$AN69:$BW69)=0, "", (SUMIF('Math Scores'!$AN$4:$BW$4, N$4, 'Math Scores'!$AN69:$BW69)/(SUMIF('Math Scores'!$AN$4:$BW$4, N$4, 'Math Scores'!$AN$2:$BW$2))))</f>
        <is>
          <t/>
        </is>
      </c>
      <c r="O66" s="702" t="inlineStr">
        <f aca="false">IF(COUNT('Math Scores'!$AN69:$BW69)=0, "", (SUMIF('Math Scores'!$AN$4:$BW$4, O$4, 'Math Scores'!$AN69:$BW69)/(SUMIF('Math Scores'!$AN$4:$BW$4, O$4, 'Math Scores'!$AN$2:$BW$2))))</f>
        <is>
          <t/>
        </is>
      </c>
      <c r="P66" s="702" t="inlineStr">
        <f aca="false">IF(COUNT('Math Scores'!$BX69:$DN69)=0, "", (SUMIF('Math Scores'!$F$4:$MZ$4, P$4, 'Math Scores'!$F69:$MZ69)/(SUMIF('Math Scores'!$F$4:$MZ$4, P$4, 'Math Scores'!$F$2:$MZ$2))))</f>
        <is>
          <t/>
        </is>
      </c>
      <c r="Q66" s="702" t="inlineStr">
        <f aca="false">IF(COUNT('Math Scores'!$BX69:$DN69)=0, "", (SUMIF('Math Scores'!$F$4:$MZ$4, Q$4, 'Math Scores'!$F69:$MZ69)/(SUMIF('Math Scores'!$F$4:$MZ$4, Q$4, 'Math Scores'!$F$2:$MZ$2))))</f>
        <is>
          <t/>
        </is>
      </c>
      <c r="R66" s="702" t="inlineStr">
        <f aca="false">IF(COUNT('Math Scores'!$BX69:$DN69)=0, "", (SUMIF('Math Scores'!$F$4:$MZ$4, R$4, 'Math Scores'!$F69:$MZ69)/(SUMIF('Math Scores'!$F$4:$MZ$4, R$4, 'Math Scores'!$F$2:$MZ$2))))</f>
        <is>
          <t/>
        </is>
      </c>
      <c r="S66" s="702" t="inlineStr">
        <f aca="false">IF(COUNT('Math Scores'!$BX69:$DN69)=0, "", (SUMIF('Math Scores'!$F$4:$MZ$4, S$4, 'Math Scores'!$F69:$MZ69)/(SUMIF('Math Scores'!$F$4:$MZ$4, S$4, 'Math Scores'!$F$2:$MZ$2))))</f>
        <is>
          <t/>
        </is>
      </c>
      <c r="T66" s="702" t="inlineStr">
        <f aca="false">IF(COUNT('Math Scores'!$BX69:$DN69)=0, "", (SUMIF('Math Scores'!$F$4:$MZ$4, T$4, 'Math Scores'!$F69:$MZ69)/(SUMIF('Math Scores'!$F$4:$MZ$4, T$4, 'Math Scores'!$F$2:$MZ$2))))</f>
        <is>
          <t/>
        </is>
      </c>
      <c r="U66" s="702" t="inlineStr">
        <f aca="false">IF(COUNT('Math Scores'!$DO69:$FJ69)=0, "", (SUMIF('Math Scores'!$F$4:$MZ$4, U$4, 'Math Scores'!$F69:$MZ69)/(SUMIF('Math Scores'!$F$4:$MZ$4, U$4, 'Math Scores'!$F$2:$MZ$2))))</f>
        <is>
          <t/>
        </is>
      </c>
      <c r="V66" s="702" t="inlineStr">
        <f aca="false">IF(COUNT('Math Scores'!$DO69:$FJ69)=0, "", (SUMIF('Math Scores'!$F$4:$MZ$4, V$4, 'Math Scores'!$F69:$MZ69)/(SUMIF('Math Scores'!$F$4:$MZ$4, V$4, 'Math Scores'!$F$2:$MZ$2))))</f>
        <is>
          <t/>
        </is>
      </c>
      <c r="W66" s="702" t="inlineStr">
        <f aca="false">IF(COUNT('Math Scores'!$DO69:$FJ69)=0, "", (SUMIF('Math Scores'!$F$4:$MZ$4, W$4, 'Math Scores'!$F69:$MZ69)/(SUMIF('Math Scores'!$F$4:$MZ$4, W$4, 'Math Scores'!$F$2:$MZ$2))))</f>
        <is>
          <t/>
        </is>
      </c>
      <c r="X66" s="702" t="inlineStr">
        <f aca="false">IF(COUNT('Math Scores'!$DO69:$FJ69)=0, "", (SUMIF('Math Scores'!$F$4:$MZ$4, X$4, 'Math Scores'!$F69:$MZ69)/(SUMIF('Math Scores'!$F$4:$MZ$4, X$4, 'Math Scores'!$F$2:$MZ$2))))</f>
        <is>
          <t/>
        </is>
      </c>
      <c r="Y66" s="702" t="inlineStr">
        <f aca="false">IF(COUNT('Math Scores'!$DO69:$FJ69)=0, "", (SUMIF('Math Scores'!$F$4:$MZ$4, Y$4, 'Math Scores'!$F69:$MZ69)/(SUMIF('Math Scores'!$F$4:$MZ$4, Y$4, 'Math Scores'!$F$2:$MZ$2))))</f>
        <is>
          <t/>
        </is>
      </c>
      <c r="Z66" s="702" t="inlineStr">
        <f aca="false">IF(COUNT('Math Scores'!$FK69:$HI69)=0, "", (SUMIF('Math Scores'!$F$4:$MZ$4, Z$4, 'Math Scores'!$F69:$MZ69)/(SUMIF('Math Scores'!$F$4:$MZ$4, Z$4, 'Math Scores'!$F$2:$MZ$2))))</f>
        <is>
          <t/>
        </is>
      </c>
      <c r="AA66" s="702" t="inlineStr">
        <f aca="false">IF(COUNT('Math Scores'!$FK69:$HI69)=0, "", (SUMIF('Math Scores'!$F$4:$MZ$4, AA$4, 'Math Scores'!$F69:$MZ69)/(SUMIF('Math Scores'!$F$4:$MZ$4, AA$4, 'Math Scores'!$F$2:$MZ$2))))</f>
        <is>
          <t/>
        </is>
      </c>
      <c r="AB66" s="702" t="inlineStr">
        <f aca="false">IF(COUNT('Math Scores'!$FK69:$HI69)=0, "", (SUMIF('Math Scores'!$F$4:$MZ$4, AB$4, 'Math Scores'!$F69:$MZ69)/(SUMIF('Math Scores'!$F$4:$MZ$4, AB$4, 'Math Scores'!$F$2:$MZ$2))))</f>
        <is>
          <t/>
        </is>
      </c>
      <c r="AC66" s="702" t="inlineStr">
        <f aca="false">IF(COUNT('Math Scores'!$FK69:$HI69)=0, "", (SUMIF('Math Scores'!$F$4:$MZ$4, AC$4, 'Math Scores'!$F69:$MZ69)/(SUMIF('Math Scores'!$F$4:$MZ$4, AC$4, 'Math Scores'!$F$2:$MZ$2))))</f>
        <is>
          <t/>
        </is>
      </c>
      <c r="AD66" s="702" t="inlineStr">
        <f aca="false">IF(COUNT('Math Scores'!$HJ69:$IG69)=0, "", (SUMIF('Math Scores'!$HJ$4:$IU$4, AD$4, 'Math Scores'!$HJ69:$IU69)/(SUMIF('Math Scores'!$HJ$4:$IU$4, AD$4, 'Math Scores'!$HJ$2:$IU$2))))</f>
        <is>
          <t/>
        </is>
      </c>
      <c r="AE66" s="702" t="inlineStr">
        <f aca="false">IF(COUNT('Math Scores'!$HJ69:$IG69)=0, "", (SUMIF('Math Scores'!$HJ$4:$IU$4, AE$4, 'Math Scores'!$HJ69:$IU69)/(SUMIF('Math Scores'!$HJ$4:$IU$4, AE$4, 'Math Scores'!$HJ$2:$IU$2))))</f>
        <is>
          <t/>
        </is>
      </c>
      <c r="AF66" s="702" t="inlineStr">
        <f aca="false">IF(COUNT('Math Scores'!$HJ69:$IG69)=0, "", (SUMIF('Math Scores'!$HJ$4:$IU$4, AF$4, 'Math Scores'!$HJ69:$IU69)/(SUMIF('Math Scores'!$HJ$4:$IU$4, AF$4, 'Math Scores'!$HJ$2:$IU$2))))</f>
        <is>
          <t/>
        </is>
      </c>
      <c r="AG66" s="702" t="inlineStr">
        <f aca="false">IF(COUNT('Math Scores'!$HJ69:$IG69)=0, "", (SUMIF('Math Scores'!$HJ$4:$IU$4, AG$4, 'Math Scores'!$HJ69:$IU69)/(SUMIF('Math Scores'!$HJ$4:$IU$4, AG$4, 'Math Scores'!$HJ$2:$IU$2))))</f>
        <is>
          <t/>
        </is>
      </c>
      <c r="AH66" s="702" t="inlineStr">
        <f aca="false">IF(COUNT('Math Scores'!$IV69:$JL69)=0, "", (SUMIF('Math Scores'!$IH$4:$IU$4, AH$4, 'Math Scores'!$IH69:$IU69)/(SUMIF('Math Scores'!$IH$4:$IU$4, AH$4, 'Math Scores'!$IH$2:$IU$2))))</f>
        <is>
          <t/>
        </is>
      </c>
      <c r="AI66" s="702" t="inlineStr">
        <f aca="false">IF(COUNT('Math Scores'!$IV69:$JL69)=0, "", (SUMIF('Math Scores'!$IH$4:$IU$4, AI$4, 'Math Scores'!$IH69:$IU69)/(SUMIF('Math Scores'!$IH$4:$IU$4, AI$4, 'Math Scores'!$IH$2:$IU$2))))</f>
        <is>
          <t/>
        </is>
      </c>
      <c r="AJ66" s="702" t="inlineStr">
        <f aca="false">IF(COUNT('Math Scores'!$IV69:$JL69)=0, "", (SUMIF('Math Scores'!$IH$4:$IU$4, AJ$4, 'Math Scores'!$IH69:$IU69)/(SUMIF('Math Scores'!$IH$4:$IU$4, AJ$4, 'Math Scores'!$IH$2:$IU$2))))</f>
        <is>
          <t/>
        </is>
      </c>
      <c r="AK66" s="702" t="inlineStr">
        <f aca="false">IF(COUNT('Math Scores'!$JM69:$KG69)=0, "", (SUMIF('Math Scores'!$JM$4:$LA$4, X$4, 'Math Scores'!$JM69:$LA69)/(SUMIF('Math Scores'!$JM$4:$LA$4, X$4, 'Math Scores'!$JM$2:$LA$2))))</f>
        <is>
          <t/>
        </is>
      </c>
      <c r="AL66" s="702" t="inlineStr">
        <f aca="false">IF(COUNT('Math Scores'!$JM69:$KG69)=0, "", (SUMIF('Math Scores'!$JM$4:$LA$4, Y$4, 'Math Scores'!$JM69:$LA69)/(SUMIF('Math Scores'!$JM$4:$LA$4, Y$4, 'Math Scores'!$JM$2:$LA$2))))</f>
        <is>
          <t/>
        </is>
      </c>
      <c r="AM66" s="702" t="inlineStr">
        <f aca="false">IF(COUNT('Math Scores'!$JM69:$KG69)=0, "", (SUMIF('Math Scores'!$JM$4:$LA$4, Z$4, 'Math Scores'!$JM69:$LA69)/(SUMIF('Math Scores'!$JM$4:$LA$4, Z$4, 'Math Scores'!$JM$2:$LA$2))))</f>
        <is>
          <t/>
        </is>
      </c>
      <c r="AN66" s="702" t="inlineStr">
        <f aca="false">IF(COUNT('Math Scores'!$JM69:$KG69)=0, "", (SUMIF('Math Scores'!$JM$4:$LA$4, AA$4, 'Math Scores'!$JM69:$LA69)/(SUMIF('Math Scores'!$JM$4:$LA$4, AA$4, 'Math Scores'!$JM$2:$LA$2))))</f>
        <is>
          <t/>
        </is>
      </c>
      <c r="AO66" s="702" t="inlineStr">
        <f aca="false">IF(COUNT('Math Scores'!$JM69:$KG69)=0, "", (SUMIF('Math Scores'!$JM$4:$LA$4, AB$4, 'Math Scores'!$JM69:$LA69)/(SUMIF('Math Scores'!$JM$4:$LA$4, AB$4, 'Math Scores'!$JM$2:$LA$2))))</f>
        <is>
          <t/>
        </is>
      </c>
      <c r="AP66" s="702" t="inlineStr">
        <f aca="false">IF(COUNT('Math Scores'!$LB69:$LR69)=0, "", (SUMIF('Math Scores'!$KH$4:$LA$4, AP$4, 'Math Scores'!$KH69:$LA69)/(SUMIF('Math Scores'!$KH$4:$LA$4, AP$4, 'Math Scores'!$KH$2:$LA$2))))</f>
        <is>
          <t/>
        </is>
      </c>
      <c r="AQ66" s="702" t="inlineStr">
        <f aca="false">IF(COUNT('Math Scores'!$LB69:$LR69)=0, "", (SUMIF('Math Scores'!$KH$4:$LA$4, AQ$4, 'Math Scores'!$KH69:$LA69)/(SUMIF('Math Scores'!$KH$4:$LA$4, AQ$4, 'Math Scores'!$KH$2:$LA$2))))</f>
        <is>
          <t/>
        </is>
      </c>
    </row>
    <row r="67" customFormat="false" ht="12.75" hidden="false" customHeight="false" outlineLevel="0" collapsed="false">
      <c r="A67" s="315" t="n">
        <v>62</v>
      </c>
      <c r="B67" s="315" t="inlineStr">
        <f aca="false">'English Scores- Leveled papers'!B68</f>
        <is>
          <t/>
        </is>
      </c>
      <c r="C67" s="360" t="inlineStr">
        <f aca="false">'Math Output by Standard'!E69</f>
        <is>
          <t/>
        </is>
      </c>
      <c r="D67" s="701" t="inlineStr">
        <f aca="false">'Math Scores'!D70</f>
        <is>
          <t/>
        </is>
      </c>
      <c r="E67" s="702" t="inlineStr">
        <f aca="false">IF(COUNT('Math Scores'!$F70:$AM70)=0, "", (SUMIF('Math Scores'!$F$4:$AM$4, E$4, 'Math Scores'!$F70:$AM70)/(SUMIF('Math Scores'!$F$4:$AM$4, E$4, 'Math Scores'!$F$2:$AM$2))))</f>
        <is>
          <t/>
        </is>
      </c>
      <c r="F67" s="702" t="inlineStr">
        <f aca="false">IF(COUNT('Math Scores'!$F70:$AM70)=0, "", (SUMIF('Math Scores'!$F$4:$AM$4, F$4, 'Math Scores'!$F70:$AM70)/(SUMIF('Math Scores'!$F$4:$AM$4, F$4, 'Math Scores'!$F$2:$AM$2))))</f>
        <is>
          <t/>
        </is>
      </c>
      <c r="G67" s="702" t="inlineStr">
        <f aca="false">IF(COUNT('Math Scores'!$F70:$AM70)=0, "", (SUMIF('Math Scores'!$F$4:$AM$4, G$4, 'Math Scores'!$F70:$AM70)/(SUMIF('Math Scores'!$F$4:$AM$4, G$4, 'Math Scores'!$F$2:$AM$2))))</f>
        <is>
          <t/>
        </is>
      </c>
      <c r="H67" s="702" t="inlineStr">
        <f aca="false">IF(COUNT('Math Scores'!$F70:$AM70)=0, "", (SUMIF('Math Scores'!$F$4:$AM$4, H$4, 'Math Scores'!$F70:$AM70)/(SUMIF('Math Scores'!$F$4:$AM$4, H$4, 'Math Scores'!$F$2:$AM$2))))</f>
        <is>
          <t/>
        </is>
      </c>
      <c r="I67" s="702" t="inlineStr">
        <f aca="false">IF(COUNT('Math Scores'!$F70:$AM70)=0, "", (SUMIF('Math Scores'!$F$4:$AM$4, I$4, 'Math Scores'!$F70:$AM70)/(SUMIF('Math Scores'!$F$4:$AM$4, I$4, 'Math Scores'!$F$2:$AM$2))))</f>
        <is>
          <t/>
        </is>
      </c>
      <c r="J67" s="702" t="inlineStr">
        <f aca="false">IF(COUNT('Math Scores'!$F70:$AM70)=0, "", (SUMIF('Math Scores'!$F$4:$AM$4, J$4, 'Math Scores'!$F70:$AM70)/(SUMIF('Math Scores'!$F$4:$AM$4, J$4, 'Math Scores'!$F$2:$AM$2))))</f>
        <is>
          <t/>
        </is>
      </c>
      <c r="K67" s="702" t="inlineStr">
        <f aca="false">IF(COUNT('Math Scores'!$AN70:$BW70)=0, "", (SUMIF('Math Scores'!$AN$4:$BW$4, K$4, 'Math Scores'!$AN70:$BW70)/(SUMIF('Math Scores'!$AN$4:$BW$4, K$4, 'Math Scores'!$AN$2:$BW$2))))</f>
        <is>
          <t/>
        </is>
      </c>
      <c r="L67" s="702" t="inlineStr">
        <f aca="false">IF(COUNT('Math Scores'!$AN70:$BW70)=0, "", (SUMIF('Math Scores'!$AN$4:$BW$4, L$4, 'Math Scores'!$AN70:$BW70)/(SUMIF('Math Scores'!$AN$4:$BW$4, L$4, 'Math Scores'!$AN$2:$BW$2))))</f>
        <is>
          <t/>
        </is>
      </c>
      <c r="M67" s="702" t="inlineStr">
        <f aca="false">IF(COUNT('Math Scores'!$AN70:$BW70)=0, "", (SUMIF('Math Scores'!$AN$4:$BW$4, M$4, 'Math Scores'!$AN70:$BW70)/(SUMIF('Math Scores'!$AN$4:$BW$4, M$4, 'Math Scores'!$AN$2:$BW$2))))</f>
        <is>
          <t/>
        </is>
      </c>
      <c r="N67" s="702" t="inlineStr">
        <f aca="false">IF(COUNT('Math Scores'!$AN70:$BW70)=0, "", (SUMIF('Math Scores'!$AN$4:$BW$4, N$4, 'Math Scores'!$AN70:$BW70)/(SUMIF('Math Scores'!$AN$4:$BW$4, N$4, 'Math Scores'!$AN$2:$BW$2))))</f>
        <is>
          <t/>
        </is>
      </c>
      <c r="O67" s="702" t="inlineStr">
        <f aca="false">IF(COUNT('Math Scores'!$AN70:$BW70)=0, "", (SUMIF('Math Scores'!$AN$4:$BW$4, O$4, 'Math Scores'!$AN70:$BW70)/(SUMIF('Math Scores'!$AN$4:$BW$4, O$4, 'Math Scores'!$AN$2:$BW$2))))</f>
        <is>
          <t/>
        </is>
      </c>
      <c r="P67" s="702" t="inlineStr">
        <f aca="false">IF(COUNT('Math Scores'!$BX70:$DN70)=0, "", (SUMIF('Math Scores'!$F$4:$MZ$4, P$4, 'Math Scores'!$F70:$MZ70)/(SUMIF('Math Scores'!$F$4:$MZ$4, P$4, 'Math Scores'!$F$2:$MZ$2))))</f>
        <is>
          <t/>
        </is>
      </c>
      <c r="Q67" s="702" t="inlineStr">
        <f aca="false">IF(COUNT('Math Scores'!$BX70:$DN70)=0, "", (SUMIF('Math Scores'!$F$4:$MZ$4, Q$4, 'Math Scores'!$F70:$MZ70)/(SUMIF('Math Scores'!$F$4:$MZ$4, Q$4, 'Math Scores'!$F$2:$MZ$2))))</f>
        <is>
          <t/>
        </is>
      </c>
      <c r="R67" s="702" t="inlineStr">
        <f aca="false">IF(COUNT('Math Scores'!$BX70:$DN70)=0, "", (SUMIF('Math Scores'!$F$4:$MZ$4, R$4, 'Math Scores'!$F70:$MZ70)/(SUMIF('Math Scores'!$F$4:$MZ$4, R$4, 'Math Scores'!$F$2:$MZ$2))))</f>
        <is>
          <t/>
        </is>
      </c>
      <c r="S67" s="702" t="inlineStr">
        <f aca="false">IF(COUNT('Math Scores'!$BX70:$DN70)=0, "", (SUMIF('Math Scores'!$F$4:$MZ$4, S$4, 'Math Scores'!$F70:$MZ70)/(SUMIF('Math Scores'!$F$4:$MZ$4, S$4, 'Math Scores'!$F$2:$MZ$2))))</f>
        <is>
          <t/>
        </is>
      </c>
      <c r="T67" s="702" t="inlineStr">
        <f aca="false">IF(COUNT('Math Scores'!$BX70:$DN70)=0, "", (SUMIF('Math Scores'!$F$4:$MZ$4, T$4, 'Math Scores'!$F70:$MZ70)/(SUMIF('Math Scores'!$F$4:$MZ$4, T$4, 'Math Scores'!$F$2:$MZ$2))))</f>
        <is>
          <t/>
        </is>
      </c>
      <c r="U67" s="702" t="inlineStr">
        <f aca="false">IF(COUNT('Math Scores'!$DO70:$FJ70)=0, "", (SUMIF('Math Scores'!$F$4:$MZ$4, U$4, 'Math Scores'!$F70:$MZ70)/(SUMIF('Math Scores'!$F$4:$MZ$4, U$4, 'Math Scores'!$F$2:$MZ$2))))</f>
        <is>
          <t/>
        </is>
      </c>
      <c r="V67" s="702" t="inlineStr">
        <f aca="false">IF(COUNT('Math Scores'!$DO70:$FJ70)=0, "", (SUMIF('Math Scores'!$F$4:$MZ$4, V$4, 'Math Scores'!$F70:$MZ70)/(SUMIF('Math Scores'!$F$4:$MZ$4, V$4, 'Math Scores'!$F$2:$MZ$2))))</f>
        <is>
          <t/>
        </is>
      </c>
      <c r="W67" s="702" t="inlineStr">
        <f aca="false">IF(COUNT('Math Scores'!$DO70:$FJ70)=0, "", (SUMIF('Math Scores'!$F$4:$MZ$4, W$4, 'Math Scores'!$F70:$MZ70)/(SUMIF('Math Scores'!$F$4:$MZ$4, W$4, 'Math Scores'!$F$2:$MZ$2))))</f>
        <is>
          <t/>
        </is>
      </c>
      <c r="X67" s="702" t="inlineStr">
        <f aca="false">IF(COUNT('Math Scores'!$DO70:$FJ70)=0, "", (SUMIF('Math Scores'!$F$4:$MZ$4, X$4, 'Math Scores'!$F70:$MZ70)/(SUMIF('Math Scores'!$F$4:$MZ$4, X$4, 'Math Scores'!$F$2:$MZ$2))))</f>
        <is>
          <t/>
        </is>
      </c>
      <c r="Y67" s="702" t="inlineStr">
        <f aca="false">IF(COUNT('Math Scores'!$DO70:$FJ70)=0, "", (SUMIF('Math Scores'!$F$4:$MZ$4, Y$4, 'Math Scores'!$F70:$MZ70)/(SUMIF('Math Scores'!$F$4:$MZ$4, Y$4, 'Math Scores'!$F$2:$MZ$2))))</f>
        <is>
          <t/>
        </is>
      </c>
      <c r="Z67" s="702" t="inlineStr">
        <f aca="false">IF(COUNT('Math Scores'!$FK70:$HI70)=0, "", (SUMIF('Math Scores'!$F$4:$MZ$4, Z$4, 'Math Scores'!$F70:$MZ70)/(SUMIF('Math Scores'!$F$4:$MZ$4, Z$4, 'Math Scores'!$F$2:$MZ$2))))</f>
        <is>
          <t/>
        </is>
      </c>
      <c r="AA67" s="702" t="inlineStr">
        <f aca="false">IF(COUNT('Math Scores'!$FK70:$HI70)=0, "", (SUMIF('Math Scores'!$F$4:$MZ$4, AA$4, 'Math Scores'!$F70:$MZ70)/(SUMIF('Math Scores'!$F$4:$MZ$4, AA$4, 'Math Scores'!$F$2:$MZ$2))))</f>
        <is>
          <t/>
        </is>
      </c>
      <c r="AB67" s="702" t="inlineStr">
        <f aca="false">IF(COUNT('Math Scores'!$FK70:$HI70)=0, "", (SUMIF('Math Scores'!$F$4:$MZ$4, AB$4, 'Math Scores'!$F70:$MZ70)/(SUMIF('Math Scores'!$F$4:$MZ$4, AB$4, 'Math Scores'!$F$2:$MZ$2))))</f>
        <is>
          <t/>
        </is>
      </c>
      <c r="AC67" s="702" t="inlineStr">
        <f aca="false">IF(COUNT('Math Scores'!$FK70:$HI70)=0, "", (SUMIF('Math Scores'!$F$4:$MZ$4, AC$4, 'Math Scores'!$F70:$MZ70)/(SUMIF('Math Scores'!$F$4:$MZ$4, AC$4, 'Math Scores'!$F$2:$MZ$2))))</f>
        <is>
          <t/>
        </is>
      </c>
      <c r="AD67" s="702" t="inlineStr">
        <f aca="false">IF(COUNT('Math Scores'!$HJ70:$IG70)=0, "", (SUMIF('Math Scores'!$HJ$4:$IU$4, AD$4, 'Math Scores'!$HJ70:$IU70)/(SUMIF('Math Scores'!$HJ$4:$IU$4, AD$4, 'Math Scores'!$HJ$2:$IU$2))))</f>
        <is>
          <t/>
        </is>
      </c>
      <c r="AE67" s="702" t="inlineStr">
        <f aca="false">IF(COUNT('Math Scores'!$HJ70:$IG70)=0, "", (SUMIF('Math Scores'!$HJ$4:$IU$4, AE$4, 'Math Scores'!$HJ70:$IU70)/(SUMIF('Math Scores'!$HJ$4:$IU$4, AE$4, 'Math Scores'!$HJ$2:$IU$2))))</f>
        <is>
          <t/>
        </is>
      </c>
      <c r="AF67" s="702" t="inlineStr">
        <f aca="false">IF(COUNT('Math Scores'!$HJ70:$IG70)=0, "", (SUMIF('Math Scores'!$HJ$4:$IU$4, AF$4, 'Math Scores'!$HJ70:$IU70)/(SUMIF('Math Scores'!$HJ$4:$IU$4, AF$4, 'Math Scores'!$HJ$2:$IU$2))))</f>
        <is>
          <t/>
        </is>
      </c>
      <c r="AG67" s="702" t="inlineStr">
        <f aca="false">IF(COUNT('Math Scores'!$HJ70:$IG70)=0, "", (SUMIF('Math Scores'!$HJ$4:$IU$4, AG$4, 'Math Scores'!$HJ70:$IU70)/(SUMIF('Math Scores'!$HJ$4:$IU$4, AG$4, 'Math Scores'!$HJ$2:$IU$2))))</f>
        <is>
          <t/>
        </is>
      </c>
      <c r="AH67" s="702" t="inlineStr">
        <f aca="false">IF(COUNT('Math Scores'!$IV70:$JL70)=0, "", (SUMIF('Math Scores'!$IH$4:$IU$4, AH$4, 'Math Scores'!$IH70:$IU70)/(SUMIF('Math Scores'!$IH$4:$IU$4, AH$4, 'Math Scores'!$IH$2:$IU$2))))</f>
        <is>
          <t/>
        </is>
      </c>
      <c r="AI67" s="702" t="inlineStr">
        <f aca="false">IF(COUNT('Math Scores'!$IV70:$JL70)=0, "", (SUMIF('Math Scores'!$IH$4:$IU$4, AI$4, 'Math Scores'!$IH70:$IU70)/(SUMIF('Math Scores'!$IH$4:$IU$4, AI$4, 'Math Scores'!$IH$2:$IU$2))))</f>
        <is>
          <t/>
        </is>
      </c>
      <c r="AJ67" s="702" t="inlineStr">
        <f aca="false">IF(COUNT('Math Scores'!$IV70:$JL70)=0, "", (SUMIF('Math Scores'!$IH$4:$IU$4, AJ$4, 'Math Scores'!$IH70:$IU70)/(SUMIF('Math Scores'!$IH$4:$IU$4, AJ$4, 'Math Scores'!$IH$2:$IU$2))))</f>
        <is>
          <t/>
        </is>
      </c>
      <c r="AK67" s="702" t="inlineStr">
        <f aca="false">IF(COUNT('Math Scores'!$JM70:$KG70)=0, "", (SUMIF('Math Scores'!$JM$4:$LA$4, X$4, 'Math Scores'!$JM70:$LA70)/(SUMIF('Math Scores'!$JM$4:$LA$4, X$4, 'Math Scores'!$JM$2:$LA$2))))</f>
        <is>
          <t/>
        </is>
      </c>
      <c r="AL67" s="702" t="inlineStr">
        <f aca="false">IF(COUNT('Math Scores'!$JM70:$KG70)=0, "", (SUMIF('Math Scores'!$JM$4:$LA$4, Y$4, 'Math Scores'!$JM70:$LA70)/(SUMIF('Math Scores'!$JM$4:$LA$4, Y$4, 'Math Scores'!$JM$2:$LA$2))))</f>
        <is>
          <t/>
        </is>
      </c>
      <c r="AM67" s="702" t="inlineStr">
        <f aca="false">IF(COUNT('Math Scores'!$JM70:$KG70)=0, "", (SUMIF('Math Scores'!$JM$4:$LA$4, Z$4, 'Math Scores'!$JM70:$LA70)/(SUMIF('Math Scores'!$JM$4:$LA$4, Z$4, 'Math Scores'!$JM$2:$LA$2))))</f>
        <is>
          <t/>
        </is>
      </c>
      <c r="AN67" s="702" t="inlineStr">
        <f aca="false">IF(COUNT('Math Scores'!$JM70:$KG70)=0, "", (SUMIF('Math Scores'!$JM$4:$LA$4, AA$4, 'Math Scores'!$JM70:$LA70)/(SUMIF('Math Scores'!$JM$4:$LA$4, AA$4, 'Math Scores'!$JM$2:$LA$2))))</f>
        <is>
          <t/>
        </is>
      </c>
      <c r="AO67" s="702" t="inlineStr">
        <f aca="false">IF(COUNT('Math Scores'!$JM70:$KG70)=0, "", (SUMIF('Math Scores'!$JM$4:$LA$4, AB$4, 'Math Scores'!$JM70:$LA70)/(SUMIF('Math Scores'!$JM$4:$LA$4, AB$4, 'Math Scores'!$JM$2:$LA$2))))</f>
        <is>
          <t/>
        </is>
      </c>
      <c r="AP67" s="702" t="inlineStr">
        <f aca="false">IF(COUNT('Math Scores'!$LB70:$LR70)=0, "", (SUMIF('Math Scores'!$KH$4:$LA$4, AP$4, 'Math Scores'!$KH70:$LA70)/(SUMIF('Math Scores'!$KH$4:$LA$4, AP$4, 'Math Scores'!$KH$2:$LA$2))))</f>
        <is>
          <t/>
        </is>
      </c>
      <c r="AQ67" s="702" t="inlineStr">
        <f aca="false">IF(COUNT('Math Scores'!$LB70:$LR70)=0, "", (SUMIF('Math Scores'!$KH$4:$LA$4, AQ$4, 'Math Scores'!$KH70:$LA70)/(SUMIF('Math Scores'!$KH$4:$LA$4, AQ$4, 'Math Scores'!$KH$2:$LA$2))))</f>
        <is>
          <t/>
        </is>
      </c>
    </row>
    <row r="68" customFormat="false" ht="12.75" hidden="false" customHeight="false" outlineLevel="0" collapsed="false">
      <c r="A68" s="315" t="n">
        <v>63</v>
      </c>
      <c r="B68" s="315" t="inlineStr">
        <f aca="false">'English Scores- Leveled papers'!B69</f>
        <is>
          <t/>
        </is>
      </c>
      <c r="C68" s="360" t="inlineStr">
        <f aca="false">'Math Output by Standard'!E70</f>
        <is>
          <t/>
        </is>
      </c>
      <c r="D68" s="701" t="inlineStr">
        <f aca="false">'Math Scores'!D71</f>
        <is>
          <t/>
        </is>
      </c>
      <c r="E68" s="702" t="inlineStr">
        <f aca="false">IF(COUNT('Math Scores'!$F71:$AM71)=0, "", (SUMIF('Math Scores'!$F$4:$AM$4, E$4, 'Math Scores'!$F71:$AM71)/(SUMIF('Math Scores'!$F$4:$AM$4, E$4, 'Math Scores'!$F$2:$AM$2))))</f>
        <is>
          <t/>
        </is>
      </c>
      <c r="F68" s="702" t="inlineStr">
        <f aca="false">IF(COUNT('Math Scores'!$F71:$AM71)=0, "", (SUMIF('Math Scores'!$F$4:$AM$4, F$4, 'Math Scores'!$F71:$AM71)/(SUMIF('Math Scores'!$F$4:$AM$4, F$4, 'Math Scores'!$F$2:$AM$2))))</f>
        <is>
          <t/>
        </is>
      </c>
      <c r="G68" s="702" t="inlineStr">
        <f aca="false">IF(COUNT('Math Scores'!$F71:$AM71)=0, "", (SUMIF('Math Scores'!$F$4:$AM$4, G$4, 'Math Scores'!$F71:$AM71)/(SUMIF('Math Scores'!$F$4:$AM$4, G$4, 'Math Scores'!$F$2:$AM$2))))</f>
        <is>
          <t/>
        </is>
      </c>
      <c r="H68" s="702" t="inlineStr">
        <f aca="false">IF(COUNT('Math Scores'!$F71:$AM71)=0, "", (SUMIF('Math Scores'!$F$4:$AM$4, H$4, 'Math Scores'!$F71:$AM71)/(SUMIF('Math Scores'!$F$4:$AM$4, H$4, 'Math Scores'!$F$2:$AM$2))))</f>
        <is>
          <t/>
        </is>
      </c>
      <c r="I68" s="702" t="inlineStr">
        <f aca="false">IF(COUNT('Math Scores'!$F71:$AM71)=0, "", (SUMIF('Math Scores'!$F$4:$AM$4, I$4, 'Math Scores'!$F71:$AM71)/(SUMIF('Math Scores'!$F$4:$AM$4, I$4, 'Math Scores'!$F$2:$AM$2))))</f>
        <is>
          <t/>
        </is>
      </c>
      <c r="J68" s="702" t="inlineStr">
        <f aca="false">IF(COUNT('Math Scores'!$F71:$AM71)=0, "", (SUMIF('Math Scores'!$F$4:$AM$4, J$4, 'Math Scores'!$F71:$AM71)/(SUMIF('Math Scores'!$F$4:$AM$4, J$4, 'Math Scores'!$F$2:$AM$2))))</f>
        <is>
          <t/>
        </is>
      </c>
      <c r="K68" s="702" t="inlineStr">
        <f aca="false">IF(COUNT('Math Scores'!$AN71:$BW71)=0, "", (SUMIF('Math Scores'!$AN$4:$BW$4, K$4, 'Math Scores'!$AN71:$BW71)/(SUMIF('Math Scores'!$AN$4:$BW$4, K$4, 'Math Scores'!$AN$2:$BW$2))))</f>
        <is>
          <t/>
        </is>
      </c>
      <c r="L68" s="702" t="inlineStr">
        <f aca="false">IF(COUNT('Math Scores'!$AN71:$BW71)=0, "", (SUMIF('Math Scores'!$AN$4:$BW$4, L$4, 'Math Scores'!$AN71:$BW71)/(SUMIF('Math Scores'!$AN$4:$BW$4, L$4, 'Math Scores'!$AN$2:$BW$2))))</f>
        <is>
          <t/>
        </is>
      </c>
      <c r="M68" s="702" t="inlineStr">
        <f aca="false">IF(COUNT('Math Scores'!$AN71:$BW71)=0, "", (SUMIF('Math Scores'!$AN$4:$BW$4, M$4, 'Math Scores'!$AN71:$BW71)/(SUMIF('Math Scores'!$AN$4:$BW$4, M$4, 'Math Scores'!$AN$2:$BW$2))))</f>
        <is>
          <t/>
        </is>
      </c>
      <c r="N68" s="702" t="inlineStr">
        <f aca="false">IF(COUNT('Math Scores'!$AN71:$BW71)=0, "", (SUMIF('Math Scores'!$AN$4:$BW$4, N$4, 'Math Scores'!$AN71:$BW71)/(SUMIF('Math Scores'!$AN$4:$BW$4, N$4, 'Math Scores'!$AN$2:$BW$2))))</f>
        <is>
          <t/>
        </is>
      </c>
      <c r="O68" s="702" t="inlineStr">
        <f aca="false">IF(COUNT('Math Scores'!$AN71:$BW71)=0, "", (SUMIF('Math Scores'!$AN$4:$BW$4, O$4, 'Math Scores'!$AN71:$BW71)/(SUMIF('Math Scores'!$AN$4:$BW$4, O$4, 'Math Scores'!$AN$2:$BW$2))))</f>
        <is>
          <t/>
        </is>
      </c>
      <c r="P68" s="702" t="inlineStr">
        <f aca="false">IF(COUNT('Math Scores'!$BX71:$DN71)=0, "", (SUMIF('Math Scores'!$F$4:$MZ$4, P$4, 'Math Scores'!$F71:$MZ71)/(SUMIF('Math Scores'!$F$4:$MZ$4, P$4, 'Math Scores'!$F$2:$MZ$2))))</f>
        <is>
          <t/>
        </is>
      </c>
      <c r="Q68" s="702" t="inlineStr">
        <f aca="false">IF(COUNT('Math Scores'!$BX71:$DN71)=0, "", (SUMIF('Math Scores'!$F$4:$MZ$4, Q$4, 'Math Scores'!$F71:$MZ71)/(SUMIF('Math Scores'!$F$4:$MZ$4, Q$4, 'Math Scores'!$F$2:$MZ$2))))</f>
        <is>
          <t/>
        </is>
      </c>
      <c r="R68" s="702" t="inlineStr">
        <f aca="false">IF(COUNT('Math Scores'!$BX71:$DN71)=0, "", (SUMIF('Math Scores'!$F$4:$MZ$4, R$4, 'Math Scores'!$F71:$MZ71)/(SUMIF('Math Scores'!$F$4:$MZ$4, R$4, 'Math Scores'!$F$2:$MZ$2))))</f>
        <is>
          <t/>
        </is>
      </c>
      <c r="S68" s="702" t="inlineStr">
        <f aca="false">IF(COUNT('Math Scores'!$BX71:$DN71)=0, "", (SUMIF('Math Scores'!$F$4:$MZ$4, S$4, 'Math Scores'!$F71:$MZ71)/(SUMIF('Math Scores'!$F$4:$MZ$4, S$4, 'Math Scores'!$F$2:$MZ$2))))</f>
        <is>
          <t/>
        </is>
      </c>
      <c r="T68" s="702" t="inlineStr">
        <f aca="false">IF(COUNT('Math Scores'!$BX71:$DN71)=0, "", (SUMIF('Math Scores'!$F$4:$MZ$4, T$4, 'Math Scores'!$F71:$MZ71)/(SUMIF('Math Scores'!$F$4:$MZ$4, T$4, 'Math Scores'!$F$2:$MZ$2))))</f>
        <is>
          <t/>
        </is>
      </c>
      <c r="U68" s="702" t="inlineStr">
        <f aca="false">IF(COUNT('Math Scores'!$DO71:$FJ71)=0, "", (SUMIF('Math Scores'!$F$4:$MZ$4, U$4, 'Math Scores'!$F71:$MZ71)/(SUMIF('Math Scores'!$F$4:$MZ$4, U$4, 'Math Scores'!$F$2:$MZ$2))))</f>
        <is>
          <t/>
        </is>
      </c>
      <c r="V68" s="702" t="inlineStr">
        <f aca="false">IF(COUNT('Math Scores'!$DO71:$FJ71)=0, "", (SUMIF('Math Scores'!$F$4:$MZ$4, V$4, 'Math Scores'!$F71:$MZ71)/(SUMIF('Math Scores'!$F$4:$MZ$4, V$4, 'Math Scores'!$F$2:$MZ$2))))</f>
        <is>
          <t/>
        </is>
      </c>
      <c r="W68" s="702" t="inlineStr">
        <f aca="false">IF(COUNT('Math Scores'!$DO71:$FJ71)=0, "", (SUMIF('Math Scores'!$F$4:$MZ$4, W$4, 'Math Scores'!$F71:$MZ71)/(SUMIF('Math Scores'!$F$4:$MZ$4, W$4, 'Math Scores'!$F$2:$MZ$2))))</f>
        <is>
          <t/>
        </is>
      </c>
      <c r="X68" s="702" t="inlineStr">
        <f aca="false">IF(COUNT('Math Scores'!$DO71:$FJ71)=0, "", (SUMIF('Math Scores'!$F$4:$MZ$4, X$4, 'Math Scores'!$F71:$MZ71)/(SUMIF('Math Scores'!$F$4:$MZ$4, X$4, 'Math Scores'!$F$2:$MZ$2))))</f>
        <is>
          <t/>
        </is>
      </c>
      <c r="Y68" s="702" t="inlineStr">
        <f aca="false">IF(COUNT('Math Scores'!$DO71:$FJ71)=0, "", (SUMIF('Math Scores'!$F$4:$MZ$4, Y$4, 'Math Scores'!$F71:$MZ71)/(SUMIF('Math Scores'!$F$4:$MZ$4, Y$4, 'Math Scores'!$F$2:$MZ$2))))</f>
        <is>
          <t/>
        </is>
      </c>
      <c r="Z68" s="702" t="inlineStr">
        <f aca="false">IF(COUNT('Math Scores'!$FK71:$HI71)=0, "", (SUMIF('Math Scores'!$F$4:$MZ$4, Z$4, 'Math Scores'!$F71:$MZ71)/(SUMIF('Math Scores'!$F$4:$MZ$4, Z$4, 'Math Scores'!$F$2:$MZ$2))))</f>
        <is>
          <t/>
        </is>
      </c>
      <c r="AA68" s="702" t="inlineStr">
        <f aca="false">IF(COUNT('Math Scores'!$FK71:$HI71)=0, "", (SUMIF('Math Scores'!$F$4:$MZ$4, AA$4, 'Math Scores'!$F71:$MZ71)/(SUMIF('Math Scores'!$F$4:$MZ$4, AA$4, 'Math Scores'!$F$2:$MZ$2))))</f>
        <is>
          <t/>
        </is>
      </c>
      <c r="AB68" s="702" t="inlineStr">
        <f aca="false">IF(COUNT('Math Scores'!$FK71:$HI71)=0, "", (SUMIF('Math Scores'!$F$4:$MZ$4, AB$4, 'Math Scores'!$F71:$MZ71)/(SUMIF('Math Scores'!$F$4:$MZ$4, AB$4, 'Math Scores'!$F$2:$MZ$2))))</f>
        <is>
          <t/>
        </is>
      </c>
      <c r="AC68" s="702" t="inlineStr">
        <f aca="false">IF(COUNT('Math Scores'!$FK71:$HI71)=0, "", (SUMIF('Math Scores'!$F$4:$MZ$4, AC$4, 'Math Scores'!$F71:$MZ71)/(SUMIF('Math Scores'!$F$4:$MZ$4, AC$4, 'Math Scores'!$F$2:$MZ$2))))</f>
        <is>
          <t/>
        </is>
      </c>
      <c r="AD68" s="702" t="inlineStr">
        <f aca="false">IF(COUNT('Math Scores'!$HJ71:$IG71)=0, "", (SUMIF('Math Scores'!$HJ$4:$IU$4, AD$4, 'Math Scores'!$HJ71:$IU71)/(SUMIF('Math Scores'!$HJ$4:$IU$4, AD$4, 'Math Scores'!$HJ$2:$IU$2))))</f>
        <is>
          <t/>
        </is>
      </c>
      <c r="AE68" s="702" t="inlineStr">
        <f aca="false">IF(COUNT('Math Scores'!$HJ71:$IG71)=0, "", (SUMIF('Math Scores'!$HJ$4:$IU$4, AE$4, 'Math Scores'!$HJ71:$IU71)/(SUMIF('Math Scores'!$HJ$4:$IU$4, AE$4, 'Math Scores'!$HJ$2:$IU$2))))</f>
        <is>
          <t/>
        </is>
      </c>
      <c r="AF68" s="702" t="inlineStr">
        <f aca="false">IF(COUNT('Math Scores'!$HJ71:$IG71)=0, "", (SUMIF('Math Scores'!$HJ$4:$IU$4, AF$4, 'Math Scores'!$HJ71:$IU71)/(SUMIF('Math Scores'!$HJ$4:$IU$4, AF$4, 'Math Scores'!$HJ$2:$IU$2))))</f>
        <is>
          <t/>
        </is>
      </c>
      <c r="AG68" s="702" t="inlineStr">
        <f aca="false">IF(COUNT('Math Scores'!$HJ71:$IG71)=0, "", (SUMIF('Math Scores'!$HJ$4:$IU$4, AG$4, 'Math Scores'!$HJ71:$IU71)/(SUMIF('Math Scores'!$HJ$4:$IU$4, AG$4, 'Math Scores'!$HJ$2:$IU$2))))</f>
        <is>
          <t/>
        </is>
      </c>
      <c r="AH68" s="702" t="inlineStr">
        <f aca="false">IF(COUNT('Math Scores'!$IV71:$JL71)=0, "", (SUMIF('Math Scores'!$IH$4:$IU$4, AH$4, 'Math Scores'!$IH71:$IU71)/(SUMIF('Math Scores'!$IH$4:$IU$4, AH$4, 'Math Scores'!$IH$2:$IU$2))))</f>
        <is>
          <t/>
        </is>
      </c>
      <c r="AI68" s="702" t="inlineStr">
        <f aca="false">IF(COUNT('Math Scores'!$IV71:$JL71)=0, "", (SUMIF('Math Scores'!$IH$4:$IU$4, AI$4, 'Math Scores'!$IH71:$IU71)/(SUMIF('Math Scores'!$IH$4:$IU$4, AI$4, 'Math Scores'!$IH$2:$IU$2))))</f>
        <is>
          <t/>
        </is>
      </c>
      <c r="AJ68" s="702" t="inlineStr">
        <f aca="false">IF(COUNT('Math Scores'!$IV71:$JL71)=0, "", (SUMIF('Math Scores'!$IH$4:$IU$4, AJ$4, 'Math Scores'!$IH71:$IU71)/(SUMIF('Math Scores'!$IH$4:$IU$4, AJ$4, 'Math Scores'!$IH$2:$IU$2))))</f>
        <is>
          <t/>
        </is>
      </c>
      <c r="AK68" s="702" t="inlineStr">
        <f aca="false">IF(COUNT('Math Scores'!$JM71:$KG71)=0, "", (SUMIF('Math Scores'!$JM$4:$LA$4, X$4, 'Math Scores'!$JM71:$LA71)/(SUMIF('Math Scores'!$JM$4:$LA$4, X$4, 'Math Scores'!$JM$2:$LA$2))))</f>
        <is>
          <t/>
        </is>
      </c>
      <c r="AL68" s="702" t="inlineStr">
        <f aca="false">IF(COUNT('Math Scores'!$JM71:$KG71)=0, "", (SUMIF('Math Scores'!$JM$4:$LA$4, Y$4, 'Math Scores'!$JM71:$LA71)/(SUMIF('Math Scores'!$JM$4:$LA$4, Y$4, 'Math Scores'!$JM$2:$LA$2))))</f>
        <is>
          <t/>
        </is>
      </c>
      <c r="AM68" s="702" t="inlineStr">
        <f aca="false">IF(COUNT('Math Scores'!$JM71:$KG71)=0, "", (SUMIF('Math Scores'!$JM$4:$LA$4, Z$4, 'Math Scores'!$JM71:$LA71)/(SUMIF('Math Scores'!$JM$4:$LA$4, Z$4, 'Math Scores'!$JM$2:$LA$2))))</f>
        <is>
          <t/>
        </is>
      </c>
      <c r="AN68" s="702" t="inlineStr">
        <f aca="false">IF(COUNT('Math Scores'!$JM71:$KG71)=0, "", (SUMIF('Math Scores'!$JM$4:$LA$4, AA$4, 'Math Scores'!$JM71:$LA71)/(SUMIF('Math Scores'!$JM$4:$LA$4, AA$4, 'Math Scores'!$JM$2:$LA$2))))</f>
        <is>
          <t/>
        </is>
      </c>
      <c r="AO68" s="702" t="inlineStr">
        <f aca="false">IF(COUNT('Math Scores'!$JM71:$KG71)=0, "", (SUMIF('Math Scores'!$JM$4:$LA$4, AB$4, 'Math Scores'!$JM71:$LA71)/(SUMIF('Math Scores'!$JM$4:$LA$4, AB$4, 'Math Scores'!$JM$2:$LA$2))))</f>
        <is>
          <t/>
        </is>
      </c>
      <c r="AP68" s="702" t="inlineStr">
        <f aca="false">IF(COUNT('Math Scores'!$LB71:$LR71)=0, "", (SUMIF('Math Scores'!$KH$4:$LA$4, AP$4, 'Math Scores'!$KH71:$LA71)/(SUMIF('Math Scores'!$KH$4:$LA$4, AP$4, 'Math Scores'!$KH$2:$LA$2))))</f>
        <is>
          <t/>
        </is>
      </c>
      <c r="AQ68" s="702" t="inlineStr">
        <f aca="false">IF(COUNT('Math Scores'!$LB71:$LR71)=0, "", (SUMIF('Math Scores'!$KH$4:$LA$4, AQ$4, 'Math Scores'!$KH71:$LA71)/(SUMIF('Math Scores'!$KH$4:$LA$4, AQ$4, 'Math Scores'!$KH$2:$LA$2))))</f>
        <is>
          <t/>
        </is>
      </c>
    </row>
    <row r="69" customFormat="false" ht="12.75" hidden="false" customHeight="false" outlineLevel="0" collapsed="false">
      <c r="A69" s="315" t="n">
        <v>64</v>
      </c>
      <c r="B69" s="315" t="inlineStr">
        <f aca="false">'English Scores- Leveled papers'!B70</f>
        <is>
          <t/>
        </is>
      </c>
      <c r="C69" s="360" t="inlineStr">
        <f aca="false">'Math Output by Standard'!E71</f>
        <is>
          <t/>
        </is>
      </c>
      <c r="D69" s="701" t="inlineStr">
        <f aca="false">'Math Scores'!D72</f>
        <is>
          <t/>
        </is>
      </c>
      <c r="E69" s="702" t="inlineStr">
        <f aca="false">IF(COUNT('Math Scores'!$F72:$AM72)=0, "", (SUMIF('Math Scores'!$F$4:$AM$4, E$4, 'Math Scores'!$F72:$AM72)/(SUMIF('Math Scores'!$F$4:$AM$4, E$4, 'Math Scores'!$F$2:$AM$2))))</f>
        <is>
          <t/>
        </is>
      </c>
      <c r="F69" s="702" t="inlineStr">
        <f aca="false">IF(COUNT('Math Scores'!$F72:$AM72)=0, "", (SUMIF('Math Scores'!$F$4:$AM$4, F$4, 'Math Scores'!$F72:$AM72)/(SUMIF('Math Scores'!$F$4:$AM$4, F$4, 'Math Scores'!$F$2:$AM$2))))</f>
        <is>
          <t/>
        </is>
      </c>
      <c r="G69" s="702" t="inlineStr">
        <f aca="false">IF(COUNT('Math Scores'!$F72:$AM72)=0, "", (SUMIF('Math Scores'!$F$4:$AM$4, G$4, 'Math Scores'!$F72:$AM72)/(SUMIF('Math Scores'!$F$4:$AM$4, G$4, 'Math Scores'!$F$2:$AM$2))))</f>
        <is>
          <t/>
        </is>
      </c>
      <c r="H69" s="702" t="inlineStr">
        <f aca="false">IF(COUNT('Math Scores'!$F72:$AM72)=0, "", (SUMIF('Math Scores'!$F$4:$AM$4, H$4, 'Math Scores'!$F72:$AM72)/(SUMIF('Math Scores'!$F$4:$AM$4, H$4, 'Math Scores'!$F$2:$AM$2))))</f>
        <is>
          <t/>
        </is>
      </c>
      <c r="I69" s="702" t="inlineStr">
        <f aca="false">IF(COUNT('Math Scores'!$F72:$AM72)=0, "", (SUMIF('Math Scores'!$F$4:$AM$4, I$4, 'Math Scores'!$F72:$AM72)/(SUMIF('Math Scores'!$F$4:$AM$4, I$4, 'Math Scores'!$F$2:$AM$2))))</f>
        <is>
          <t/>
        </is>
      </c>
      <c r="J69" s="702" t="inlineStr">
        <f aca="false">IF(COUNT('Math Scores'!$F72:$AM72)=0, "", (SUMIF('Math Scores'!$F$4:$AM$4, J$4, 'Math Scores'!$F72:$AM72)/(SUMIF('Math Scores'!$F$4:$AM$4, J$4, 'Math Scores'!$F$2:$AM$2))))</f>
        <is>
          <t/>
        </is>
      </c>
      <c r="K69" s="702" t="inlineStr">
        <f aca="false">IF(COUNT('Math Scores'!$AN72:$BW72)=0, "", (SUMIF('Math Scores'!$AN$4:$BW$4, K$4, 'Math Scores'!$AN72:$BW72)/(SUMIF('Math Scores'!$AN$4:$BW$4, K$4, 'Math Scores'!$AN$2:$BW$2))))</f>
        <is>
          <t/>
        </is>
      </c>
      <c r="L69" s="702" t="inlineStr">
        <f aca="false">IF(COUNT('Math Scores'!$AN72:$BW72)=0, "", (SUMIF('Math Scores'!$AN$4:$BW$4, L$4, 'Math Scores'!$AN72:$BW72)/(SUMIF('Math Scores'!$AN$4:$BW$4, L$4, 'Math Scores'!$AN$2:$BW$2))))</f>
        <is>
          <t/>
        </is>
      </c>
      <c r="M69" s="702" t="inlineStr">
        <f aca="false">IF(COUNT('Math Scores'!$AN72:$BW72)=0, "", (SUMIF('Math Scores'!$AN$4:$BW$4, M$4, 'Math Scores'!$AN72:$BW72)/(SUMIF('Math Scores'!$AN$4:$BW$4, M$4, 'Math Scores'!$AN$2:$BW$2))))</f>
        <is>
          <t/>
        </is>
      </c>
      <c r="N69" s="702" t="inlineStr">
        <f aca="false">IF(COUNT('Math Scores'!$AN72:$BW72)=0, "", (SUMIF('Math Scores'!$AN$4:$BW$4, N$4, 'Math Scores'!$AN72:$BW72)/(SUMIF('Math Scores'!$AN$4:$BW$4, N$4, 'Math Scores'!$AN$2:$BW$2))))</f>
        <is>
          <t/>
        </is>
      </c>
      <c r="O69" s="702" t="inlineStr">
        <f aca="false">IF(COUNT('Math Scores'!$AN72:$BW72)=0, "", (SUMIF('Math Scores'!$AN$4:$BW$4, O$4, 'Math Scores'!$AN72:$BW72)/(SUMIF('Math Scores'!$AN$4:$BW$4, O$4, 'Math Scores'!$AN$2:$BW$2))))</f>
        <is>
          <t/>
        </is>
      </c>
      <c r="P69" s="702" t="inlineStr">
        <f aca="false">IF(COUNT('Math Scores'!$BX72:$DN72)=0, "", (SUMIF('Math Scores'!$F$4:$MZ$4, P$4, 'Math Scores'!$F72:$MZ72)/(SUMIF('Math Scores'!$F$4:$MZ$4, P$4, 'Math Scores'!$F$2:$MZ$2))))</f>
        <is>
          <t/>
        </is>
      </c>
      <c r="Q69" s="702" t="inlineStr">
        <f aca="false">IF(COUNT('Math Scores'!$BX72:$DN72)=0, "", (SUMIF('Math Scores'!$F$4:$MZ$4, Q$4, 'Math Scores'!$F72:$MZ72)/(SUMIF('Math Scores'!$F$4:$MZ$4, Q$4, 'Math Scores'!$F$2:$MZ$2))))</f>
        <is>
          <t/>
        </is>
      </c>
      <c r="R69" s="702" t="inlineStr">
        <f aca="false">IF(COUNT('Math Scores'!$BX72:$DN72)=0, "", (SUMIF('Math Scores'!$F$4:$MZ$4, R$4, 'Math Scores'!$F72:$MZ72)/(SUMIF('Math Scores'!$F$4:$MZ$4, R$4, 'Math Scores'!$F$2:$MZ$2))))</f>
        <is>
          <t/>
        </is>
      </c>
      <c r="S69" s="702" t="inlineStr">
        <f aca="false">IF(COUNT('Math Scores'!$BX72:$DN72)=0, "", (SUMIF('Math Scores'!$F$4:$MZ$4, S$4, 'Math Scores'!$F72:$MZ72)/(SUMIF('Math Scores'!$F$4:$MZ$4, S$4, 'Math Scores'!$F$2:$MZ$2))))</f>
        <is>
          <t/>
        </is>
      </c>
      <c r="T69" s="702" t="inlineStr">
        <f aca="false">IF(COUNT('Math Scores'!$BX72:$DN72)=0, "", (SUMIF('Math Scores'!$F$4:$MZ$4, T$4, 'Math Scores'!$F72:$MZ72)/(SUMIF('Math Scores'!$F$4:$MZ$4, T$4, 'Math Scores'!$F$2:$MZ$2))))</f>
        <is>
          <t/>
        </is>
      </c>
      <c r="U69" s="702" t="inlineStr">
        <f aca="false">IF(COUNT('Math Scores'!$DO72:$FJ72)=0, "", (SUMIF('Math Scores'!$F$4:$MZ$4, U$4, 'Math Scores'!$F72:$MZ72)/(SUMIF('Math Scores'!$F$4:$MZ$4, U$4, 'Math Scores'!$F$2:$MZ$2))))</f>
        <is>
          <t/>
        </is>
      </c>
      <c r="V69" s="702" t="inlineStr">
        <f aca="false">IF(COUNT('Math Scores'!$DO72:$FJ72)=0, "", (SUMIF('Math Scores'!$F$4:$MZ$4, V$4, 'Math Scores'!$F72:$MZ72)/(SUMIF('Math Scores'!$F$4:$MZ$4, V$4, 'Math Scores'!$F$2:$MZ$2))))</f>
        <is>
          <t/>
        </is>
      </c>
      <c r="W69" s="702" t="inlineStr">
        <f aca="false">IF(COUNT('Math Scores'!$DO72:$FJ72)=0, "", (SUMIF('Math Scores'!$F$4:$MZ$4, W$4, 'Math Scores'!$F72:$MZ72)/(SUMIF('Math Scores'!$F$4:$MZ$4, W$4, 'Math Scores'!$F$2:$MZ$2))))</f>
        <is>
          <t/>
        </is>
      </c>
      <c r="X69" s="702" t="inlineStr">
        <f aca="false">IF(COUNT('Math Scores'!$DO72:$FJ72)=0, "", (SUMIF('Math Scores'!$F$4:$MZ$4, X$4, 'Math Scores'!$F72:$MZ72)/(SUMIF('Math Scores'!$F$4:$MZ$4, X$4, 'Math Scores'!$F$2:$MZ$2))))</f>
        <is>
          <t/>
        </is>
      </c>
      <c r="Y69" s="702" t="inlineStr">
        <f aca="false">IF(COUNT('Math Scores'!$DO72:$FJ72)=0, "", (SUMIF('Math Scores'!$F$4:$MZ$4, Y$4, 'Math Scores'!$F72:$MZ72)/(SUMIF('Math Scores'!$F$4:$MZ$4, Y$4, 'Math Scores'!$F$2:$MZ$2))))</f>
        <is>
          <t/>
        </is>
      </c>
      <c r="Z69" s="702" t="inlineStr">
        <f aca="false">IF(COUNT('Math Scores'!$FK72:$HI72)=0, "", (SUMIF('Math Scores'!$F$4:$MZ$4, Z$4, 'Math Scores'!$F72:$MZ72)/(SUMIF('Math Scores'!$F$4:$MZ$4, Z$4, 'Math Scores'!$F$2:$MZ$2))))</f>
        <is>
          <t/>
        </is>
      </c>
      <c r="AA69" s="702" t="inlineStr">
        <f aca="false">IF(COUNT('Math Scores'!$FK72:$HI72)=0, "", (SUMIF('Math Scores'!$F$4:$MZ$4, AA$4, 'Math Scores'!$F72:$MZ72)/(SUMIF('Math Scores'!$F$4:$MZ$4, AA$4, 'Math Scores'!$F$2:$MZ$2))))</f>
        <is>
          <t/>
        </is>
      </c>
      <c r="AB69" s="702" t="inlineStr">
        <f aca="false">IF(COUNT('Math Scores'!$FK72:$HI72)=0, "", (SUMIF('Math Scores'!$F$4:$MZ$4, AB$4, 'Math Scores'!$F72:$MZ72)/(SUMIF('Math Scores'!$F$4:$MZ$4, AB$4, 'Math Scores'!$F$2:$MZ$2))))</f>
        <is>
          <t/>
        </is>
      </c>
      <c r="AC69" s="702" t="inlineStr">
        <f aca="false">IF(COUNT('Math Scores'!$FK72:$HI72)=0, "", (SUMIF('Math Scores'!$F$4:$MZ$4, AC$4, 'Math Scores'!$F72:$MZ72)/(SUMIF('Math Scores'!$F$4:$MZ$4, AC$4, 'Math Scores'!$F$2:$MZ$2))))</f>
        <is>
          <t/>
        </is>
      </c>
      <c r="AD69" s="702" t="inlineStr">
        <f aca="false">IF(COUNT('Math Scores'!$HJ72:$IG72)=0, "", (SUMIF('Math Scores'!$HJ$4:$IU$4, AD$4, 'Math Scores'!$HJ72:$IU72)/(SUMIF('Math Scores'!$HJ$4:$IU$4, AD$4, 'Math Scores'!$HJ$2:$IU$2))))</f>
        <is>
          <t/>
        </is>
      </c>
      <c r="AE69" s="702" t="inlineStr">
        <f aca="false">IF(COUNT('Math Scores'!$HJ72:$IG72)=0, "", (SUMIF('Math Scores'!$HJ$4:$IU$4, AE$4, 'Math Scores'!$HJ72:$IU72)/(SUMIF('Math Scores'!$HJ$4:$IU$4, AE$4, 'Math Scores'!$HJ$2:$IU$2))))</f>
        <is>
          <t/>
        </is>
      </c>
      <c r="AF69" s="702" t="inlineStr">
        <f aca="false">IF(COUNT('Math Scores'!$HJ72:$IG72)=0, "", (SUMIF('Math Scores'!$HJ$4:$IU$4, AF$4, 'Math Scores'!$HJ72:$IU72)/(SUMIF('Math Scores'!$HJ$4:$IU$4, AF$4, 'Math Scores'!$HJ$2:$IU$2))))</f>
        <is>
          <t/>
        </is>
      </c>
      <c r="AG69" s="702" t="inlineStr">
        <f aca="false">IF(COUNT('Math Scores'!$HJ72:$IG72)=0, "", (SUMIF('Math Scores'!$HJ$4:$IU$4, AG$4, 'Math Scores'!$HJ72:$IU72)/(SUMIF('Math Scores'!$HJ$4:$IU$4, AG$4, 'Math Scores'!$HJ$2:$IU$2))))</f>
        <is>
          <t/>
        </is>
      </c>
      <c r="AH69" s="702" t="inlineStr">
        <f aca="false">IF(COUNT('Math Scores'!$IV72:$JL72)=0, "", (SUMIF('Math Scores'!$IH$4:$IU$4, AH$4, 'Math Scores'!$IH72:$IU72)/(SUMIF('Math Scores'!$IH$4:$IU$4, AH$4, 'Math Scores'!$IH$2:$IU$2))))</f>
        <is>
          <t/>
        </is>
      </c>
      <c r="AI69" s="702" t="inlineStr">
        <f aca="false">IF(COUNT('Math Scores'!$IV72:$JL72)=0, "", (SUMIF('Math Scores'!$IH$4:$IU$4, AI$4, 'Math Scores'!$IH72:$IU72)/(SUMIF('Math Scores'!$IH$4:$IU$4, AI$4, 'Math Scores'!$IH$2:$IU$2))))</f>
        <is>
          <t/>
        </is>
      </c>
      <c r="AJ69" s="702" t="inlineStr">
        <f aca="false">IF(COUNT('Math Scores'!$IV72:$JL72)=0, "", (SUMIF('Math Scores'!$IH$4:$IU$4, AJ$4, 'Math Scores'!$IH72:$IU72)/(SUMIF('Math Scores'!$IH$4:$IU$4, AJ$4, 'Math Scores'!$IH$2:$IU$2))))</f>
        <is>
          <t/>
        </is>
      </c>
      <c r="AK69" s="702" t="inlineStr">
        <f aca="false">IF(COUNT('Math Scores'!$JM72:$KG72)=0, "", (SUMIF('Math Scores'!$JM$4:$LA$4, X$4, 'Math Scores'!$JM72:$LA72)/(SUMIF('Math Scores'!$JM$4:$LA$4, X$4, 'Math Scores'!$JM$2:$LA$2))))</f>
        <is>
          <t/>
        </is>
      </c>
      <c r="AL69" s="702" t="inlineStr">
        <f aca="false">IF(COUNT('Math Scores'!$JM72:$KG72)=0, "", (SUMIF('Math Scores'!$JM$4:$LA$4, Y$4, 'Math Scores'!$JM72:$LA72)/(SUMIF('Math Scores'!$JM$4:$LA$4, Y$4, 'Math Scores'!$JM$2:$LA$2))))</f>
        <is>
          <t/>
        </is>
      </c>
      <c r="AM69" s="702" t="inlineStr">
        <f aca="false">IF(COUNT('Math Scores'!$JM72:$KG72)=0, "", (SUMIF('Math Scores'!$JM$4:$LA$4, Z$4, 'Math Scores'!$JM72:$LA72)/(SUMIF('Math Scores'!$JM$4:$LA$4, Z$4, 'Math Scores'!$JM$2:$LA$2))))</f>
        <is>
          <t/>
        </is>
      </c>
      <c r="AN69" s="702" t="inlineStr">
        <f aca="false">IF(COUNT('Math Scores'!$JM72:$KG72)=0, "", (SUMIF('Math Scores'!$JM$4:$LA$4, AA$4, 'Math Scores'!$JM72:$LA72)/(SUMIF('Math Scores'!$JM$4:$LA$4, AA$4, 'Math Scores'!$JM$2:$LA$2))))</f>
        <is>
          <t/>
        </is>
      </c>
      <c r="AO69" s="702" t="inlineStr">
        <f aca="false">IF(COUNT('Math Scores'!$JM72:$KG72)=0, "", (SUMIF('Math Scores'!$JM$4:$LA$4, AB$4, 'Math Scores'!$JM72:$LA72)/(SUMIF('Math Scores'!$JM$4:$LA$4, AB$4, 'Math Scores'!$JM$2:$LA$2))))</f>
        <is>
          <t/>
        </is>
      </c>
      <c r="AP69" s="702" t="inlineStr">
        <f aca="false">IF(COUNT('Math Scores'!$LB72:$LR72)=0, "", (SUMIF('Math Scores'!$KH$4:$LA$4, AP$4, 'Math Scores'!$KH72:$LA72)/(SUMIF('Math Scores'!$KH$4:$LA$4, AP$4, 'Math Scores'!$KH$2:$LA$2))))</f>
        <is>
          <t/>
        </is>
      </c>
      <c r="AQ69" s="702" t="inlineStr">
        <f aca="false">IF(COUNT('Math Scores'!$LB72:$LR72)=0, "", (SUMIF('Math Scores'!$KH$4:$LA$4, AQ$4, 'Math Scores'!$KH72:$LA72)/(SUMIF('Math Scores'!$KH$4:$LA$4, AQ$4, 'Math Scores'!$KH$2:$LA$2))))</f>
        <is>
          <t/>
        </is>
      </c>
    </row>
    <row r="70" customFormat="false" ht="12.75" hidden="false" customHeight="false" outlineLevel="0" collapsed="false">
      <c r="A70" s="315" t="n">
        <v>65</v>
      </c>
      <c r="B70" s="315" t="inlineStr">
        <f aca="false">'English Scores- Leveled papers'!B71</f>
        <is>
          <t/>
        </is>
      </c>
      <c r="D70" s="701" t="inlineStr">
        <f aca="false">'Math Scores'!D73</f>
        <is>
          <t/>
        </is>
      </c>
      <c r="E70" s="702" t="inlineStr">
        <f aca="false">IF(COUNT('Math Scores'!$F73:$AM73)=0, "", (SUMIF('Math Scores'!$F$4:$AM$4, E$4, 'Math Scores'!$F73:$AM73)/(SUMIF('Math Scores'!$F$4:$AM$4, E$4, 'Math Scores'!$F$2:$AM$2))))</f>
        <is>
          <t/>
        </is>
      </c>
      <c r="F70" s="702" t="inlineStr">
        <f aca="false">IF(COUNT('Math Scores'!$F73:$AM73)=0, "", (SUMIF('Math Scores'!$F$4:$AM$4, F$4, 'Math Scores'!$F73:$AM73)/(SUMIF('Math Scores'!$F$4:$AM$4, F$4, 'Math Scores'!$F$2:$AM$2))))</f>
        <is>
          <t/>
        </is>
      </c>
      <c r="G70" s="702" t="inlineStr">
        <f aca="false">IF(COUNT('Math Scores'!$F73:$AM73)=0, "", (SUMIF('Math Scores'!$F$4:$AM$4, G$4, 'Math Scores'!$F73:$AM73)/(SUMIF('Math Scores'!$F$4:$AM$4, G$4, 'Math Scores'!$F$2:$AM$2))))</f>
        <is>
          <t/>
        </is>
      </c>
      <c r="H70" s="702" t="inlineStr">
        <f aca="false">IF(COUNT('Math Scores'!$F73:$AM73)=0, "", (SUMIF('Math Scores'!$F$4:$AM$4, H$4, 'Math Scores'!$F73:$AM73)/(SUMIF('Math Scores'!$F$4:$AM$4, H$4, 'Math Scores'!$F$2:$AM$2))))</f>
        <is>
          <t/>
        </is>
      </c>
      <c r="I70" s="702" t="inlineStr">
        <f aca="false">IF(COUNT('Math Scores'!$F73:$AM73)=0, "", (SUMIF('Math Scores'!$F$4:$AM$4, I$4, 'Math Scores'!$F73:$AM73)/(SUMIF('Math Scores'!$F$4:$AM$4, I$4, 'Math Scores'!$F$2:$AM$2))))</f>
        <is>
          <t/>
        </is>
      </c>
      <c r="J70" s="702" t="inlineStr">
        <f aca="false">IF(COUNT('Math Scores'!$F73:$AM73)=0, "", (SUMIF('Math Scores'!$F$4:$AM$4, J$4, 'Math Scores'!$F73:$AM73)/(SUMIF('Math Scores'!$F$4:$AM$4, J$4, 'Math Scores'!$F$2:$AM$2))))</f>
        <is>
          <t/>
        </is>
      </c>
      <c r="K70" s="702" t="inlineStr">
        <f aca="false">IF(COUNT('Math Scores'!$AN73:$BW73)=0, "", (SUMIF('Math Scores'!$AN$4:$BW$4, K$4, 'Math Scores'!$AN73:$BW73)/(SUMIF('Math Scores'!$AN$4:$BW$4, K$4, 'Math Scores'!$AN$2:$BW$2))))</f>
        <is>
          <t/>
        </is>
      </c>
      <c r="L70" s="702" t="inlineStr">
        <f aca="false">IF(COUNT('Math Scores'!$AN73:$BW73)=0, "", (SUMIF('Math Scores'!$AN$4:$BW$4, L$4, 'Math Scores'!$AN73:$BW73)/(SUMIF('Math Scores'!$AN$4:$BW$4, L$4, 'Math Scores'!$AN$2:$BW$2))))</f>
        <is>
          <t/>
        </is>
      </c>
      <c r="M70" s="702" t="inlineStr">
        <f aca="false">IF(COUNT('Math Scores'!$AN73:$BW73)=0, "", (SUMIF('Math Scores'!$AN$4:$BW$4, M$4, 'Math Scores'!$AN73:$BW73)/(SUMIF('Math Scores'!$AN$4:$BW$4, M$4, 'Math Scores'!$AN$2:$BW$2))))</f>
        <is>
          <t/>
        </is>
      </c>
      <c r="N70" s="702" t="inlineStr">
        <f aca="false">IF(COUNT('Math Scores'!$AN73:$BW73)=0, "", (SUMIF('Math Scores'!$AN$4:$BW$4, N$4, 'Math Scores'!$AN73:$BW73)/(SUMIF('Math Scores'!$AN$4:$BW$4, N$4, 'Math Scores'!$AN$2:$BW$2))))</f>
        <is>
          <t/>
        </is>
      </c>
      <c r="O70" s="702" t="inlineStr">
        <f aca="false">IF(COUNT('Math Scores'!$AN73:$BW73)=0, "", (SUMIF('Math Scores'!$AN$4:$BW$4, O$4, 'Math Scores'!$AN73:$BW73)/(SUMIF('Math Scores'!$AN$4:$BW$4, O$4, 'Math Scores'!$AN$2:$BW$2))))</f>
        <is>
          <t/>
        </is>
      </c>
      <c r="P70" s="702" t="inlineStr">
        <f aca="false">IF(COUNT('Math Scores'!$BX73:$DN73)=0, "", (SUMIF('Math Scores'!$F$4:$MZ$4, P$4, 'Math Scores'!$F73:$MZ73)/(SUMIF('Math Scores'!$F$4:$MZ$4, P$4, 'Math Scores'!$F$2:$MZ$2))))</f>
        <is>
          <t/>
        </is>
      </c>
      <c r="Q70" s="702" t="inlineStr">
        <f aca="false">IF(COUNT('Math Scores'!$BX73:$DN73)=0, "", (SUMIF('Math Scores'!$F$4:$MZ$4, Q$4, 'Math Scores'!$F73:$MZ73)/(SUMIF('Math Scores'!$F$4:$MZ$4, Q$4, 'Math Scores'!$F$2:$MZ$2))))</f>
        <is>
          <t/>
        </is>
      </c>
      <c r="R70" s="702" t="inlineStr">
        <f aca="false">IF(COUNT('Math Scores'!$BX73:$DN73)=0, "", (SUMIF('Math Scores'!$F$4:$MZ$4, R$4, 'Math Scores'!$F73:$MZ73)/(SUMIF('Math Scores'!$F$4:$MZ$4, R$4, 'Math Scores'!$F$2:$MZ$2))))</f>
        <is>
          <t/>
        </is>
      </c>
      <c r="S70" s="702" t="inlineStr">
        <f aca="false">IF(COUNT('Math Scores'!$BX73:$DN73)=0, "", (SUMIF('Math Scores'!$F$4:$MZ$4, S$4, 'Math Scores'!$F73:$MZ73)/(SUMIF('Math Scores'!$F$4:$MZ$4, S$4, 'Math Scores'!$F$2:$MZ$2))))</f>
        <is>
          <t/>
        </is>
      </c>
      <c r="T70" s="702" t="inlineStr">
        <f aca="false">IF(COUNT('Math Scores'!$BX73:$DN73)=0, "", (SUMIF('Math Scores'!$F$4:$MZ$4, T$4, 'Math Scores'!$F73:$MZ73)/(SUMIF('Math Scores'!$F$4:$MZ$4, T$4, 'Math Scores'!$F$2:$MZ$2))))</f>
        <is>
          <t/>
        </is>
      </c>
      <c r="U70" s="702" t="inlineStr">
        <f aca="false">IF(COUNT('Math Scores'!$DO73:$FJ73)=0, "", (SUMIF('Math Scores'!$F$4:$MZ$4, U$4, 'Math Scores'!$F73:$MZ73)/(SUMIF('Math Scores'!$F$4:$MZ$4, U$4, 'Math Scores'!$F$2:$MZ$2))))</f>
        <is>
          <t/>
        </is>
      </c>
      <c r="V70" s="702" t="inlineStr">
        <f aca="false">IF(COUNT('Math Scores'!$DO73:$FJ73)=0, "", (SUMIF('Math Scores'!$F$4:$MZ$4, V$4, 'Math Scores'!$F73:$MZ73)/(SUMIF('Math Scores'!$F$4:$MZ$4, V$4, 'Math Scores'!$F$2:$MZ$2))))</f>
        <is>
          <t/>
        </is>
      </c>
      <c r="W70" s="702" t="inlineStr">
        <f aca="false">IF(COUNT('Math Scores'!$DO73:$FJ73)=0, "", (SUMIF('Math Scores'!$F$4:$MZ$4, W$4, 'Math Scores'!$F73:$MZ73)/(SUMIF('Math Scores'!$F$4:$MZ$4, W$4, 'Math Scores'!$F$2:$MZ$2))))</f>
        <is>
          <t/>
        </is>
      </c>
      <c r="X70" s="702" t="inlineStr">
        <f aca="false">IF(COUNT('Math Scores'!$DO73:$FJ73)=0, "", (SUMIF('Math Scores'!$F$4:$MZ$4, X$4, 'Math Scores'!$F73:$MZ73)/(SUMIF('Math Scores'!$F$4:$MZ$4, X$4, 'Math Scores'!$F$2:$MZ$2))))</f>
        <is>
          <t/>
        </is>
      </c>
      <c r="Y70" s="702" t="inlineStr">
        <f aca="false">IF(COUNT('Math Scores'!$DO73:$FJ73)=0, "", (SUMIF('Math Scores'!$F$4:$MZ$4, Y$4, 'Math Scores'!$F73:$MZ73)/(SUMIF('Math Scores'!$F$4:$MZ$4, Y$4, 'Math Scores'!$F$2:$MZ$2))))</f>
        <is>
          <t/>
        </is>
      </c>
      <c r="Z70" s="702" t="inlineStr">
        <f aca="false">IF(COUNT('Math Scores'!$FK73:$HI73)=0, "", (SUMIF('Math Scores'!$F$4:$MZ$4, Z$4, 'Math Scores'!$F73:$MZ73)/(SUMIF('Math Scores'!$F$4:$MZ$4, Z$4, 'Math Scores'!$F$2:$MZ$2))))</f>
        <is>
          <t/>
        </is>
      </c>
      <c r="AA70" s="702" t="inlineStr">
        <f aca="false">IF(COUNT('Math Scores'!$FK73:$HI73)=0, "", (SUMIF('Math Scores'!$F$4:$MZ$4, AA$4, 'Math Scores'!$F73:$MZ73)/(SUMIF('Math Scores'!$F$4:$MZ$4, AA$4, 'Math Scores'!$F$2:$MZ$2))))</f>
        <is>
          <t/>
        </is>
      </c>
      <c r="AB70" s="702" t="inlineStr">
        <f aca="false">IF(COUNT('Math Scores'!$FK73:$HI73)=0, "", (SUMIF('Math Scores'!$F$4:$MZ$4, AB$4, 'Math Scores'!$F73:$MZ73)/(SUMIF('Math Scores'!$F$4:$MZ$4, AB$4, 'Math Scores'!$F$2:$MZ$2))))</f>
        <is>
          <t/>
        </is>
      </c>
      <c r="AC70" s="702" t="inlineStr">
        <f aca="false">IF(COUNT('Math Scores'!$FK73:$HI73)=0, "", (SUMIF('Math Scores'!$F$4:$MZ$4, AC$4, 'Math Scores'!$F73:$MZ73)/(SUMIF('Math Scores'!$F$4:$MZ$4, AC$4, 'Math Scores'!$F$2:$MZ$2))))</f>
        <is>
          <t/>
        </is>
      </c>
      <c r="AD70" s="702" t="inlineStr">
        <f aca="false">IF(COUNT('Math Scores'!$HJ73:$IG73)=0, "", (SUMIF('Math Scores'!$HJ$4:$IU$4, AD$4, 'Math Scores'!$HJ73:$IU73)/(SUMIF('Math Scores'!$HJ$4:$IU$4, AD$4, 'Math Scores'!$HJ$2:$IU$2))))</f>
        <is>
          <t/>
        </is>
      </c>
      <c r="AE70" s="702" t="inlineStr">
        <f aca="false">IF(COUNT('Math Scores'!$HJ73:$IG73)=0, "", (SUMIF('Math Scores'!$HJ$4:$IU$4, AE$4, 'Math Scores'!$HJ73:$IU73)/(SUMIF('Math Scores'!$HJ$4:$IU$4, AE$4, 'Math Scores'!$HJ$2:$IU$2))))</f>
        <is>
          <t/>
        </is>
      </c>
      <c r="AF70" s="702" t="inlineStr">
        <f aca="false">IF(COUNT('Math Scores'!$HJ73:$IG73)=0, "", (SUMIF('Math Scores'!$HJ$4:$IU$4, AF$4, 'Math Scores'!$HJ73:$IU73)/(SUMIF('Math Scores'!$HJ$4:$IU$4, AF$4, 'Math Scores'!$HJ$2:$IU$2))))</f>
        <is>
          <t/>
        </is>
      </c>
      <c r="AG70" s="702" t="inlineStr">
        <f aca="false">IF(COUNT('Math Scores'!$HJ73:$IG73)=0, "", (SUMIF('Math Scores'!$HJ$4:$IU$4, AG$4, 'Math Scores'!$HJ73:$IU73)/(SUMIF('Math Scores'!$HJ$4:$IU$4, AG$4, 'Math Scores'!$HJ$2:$IU$2))))</f>
        <is>
          <t/>
        </is>
      </c>
      <c r="AH70" s="702" t="inlineStr">
        <f aca="false">IF(COUNT('Math Scores'!$IV73:$JL73)=0, "", (SUMIF('Math Scores'!$IH$4:$IU$4, AH$4, 'Math Scores'!$IH73:$IU73)/(SUMIF('Math Scores'!$IH$4:$IU$4, AH$4, 'Math Scores'!$IH$2:$IU$2))))</f>
        <is>
          <t/>
        </is>
      </c>
      <c r="AI70" s="702" t="inlineStr">
        <f aca="false">IF(COUNT('Math Scores'!$IV73:$JL73)=0, "", (SUMIF('Math Scores'!$IH$4:$IU$4, AI$4, 'Math Scores'!$IH73:$IU73)/(SUMIF('Math Scores'!$IH$4:$IU$4, AI$4, 'Math Scores'!$IH$2:$IU$2))))</f>
        <is>
          <t/>
        </is>
      </c>
      <c r="AJ70" s="702" t="inlineStr">
        <f aca="false">IF(COUNT('Math Scores'!$IV73:$JL73)=0, "", (SUMIF('Math Scores'!$IH$4:$IU$4, AJ$4, 'Math Scores'!$IH73:$IU73)/(SUMIF('Math Scores'!$IH$4:$IU$4, AJ$4, 'Math Scores'!$IH$2:$IU$2))))</f>
        <is>
          <t/>
        </is>
      </c>
      <c r="AK70" s="702" t="inlineStr">
        <f aca="false">IF(COUNT('Math Scores'!$JM73:$KG73)=0, "", (SUMIF('Math Scores'!$JM$4:$LA$4, X$4, 'Math Scores'!$JM73:$LA73)/(SUMIF('Math Scores'!$JM$4:$LA$4, X$4, 'Math Scores'!$JM$2:$LA$2))))</f>
        <is>
          <t/>
        </is>
      </c>
      <c r="AL70" s="702" t="inlineStr">
        <f aca="false">IF(COUNT('Math Scores'!$JM73:$KG73)=0, "", (SUMIF('Math Scores'!$JM$4:$LA$4, Y$4, 'Math Scores'!$JM73:$LA73)/(SUMIF('Math Scores'!$JM$4:$LA$4, Y$4, 'Math Scores'!$JM$2:$LA$2))))</f>
        <is>
          <t/>
        </is>
      </c>
      <c r="AM70" s="702" t="inlineStr">
        <f aca="false">IF(COUNT('Math Scores'!$JM73:$KG73)=0, "", (SUMIF('Math Scores'!$JM$4:$LA$4, Z$4, 'Math Scores'!$JM73:$LA73)/(SUMIF('Math Scores'!$JM$4:$LA$4, Z$4, 'Math Scores'!$JM$2:$LA$2))))</f>
        <is>
          <t/>
        </is>
      </c>
      <c r="AN70" s="702" t="inlineStr">
        <f aca="false">IF(COUNT('Math Scores'!$JM73:$KG73)=0, "", (SUMIF('Math Scores'!$JM$4:$LA$4, AA$4, 'Math Scores'!$JM73:$LA73)/(SUMIF('Math Scores'!$JM$4:$LA$4, AA$4, 'Math Scores'!$JM$2:$LA$2))))</f>
        <is>
          <t/>
        </is>
      </c>
      <c r="AO70" s="702" t="inlineStr">
        <f aca="false">IF(COUNT('Math Scores'!$JM73:$KG73)=0, "", (SUMIF('Math Scores'!$JM$4:$LA$4, AB$4, 'Math Scores'!$JM73:$LA73)/(SUMIF('Math Scores'!$JM$4:$LA$4, AB$4, 'Math Scores'!$JM$2:$LA$2))))</f>
        <is>
          <t/>
        </is>
      </c>
      <c r="AP70" s="702" t="inlineStr">
        <f aca="false">IF(COUNT('Math Scores'!$LB73:$LR73)=0, "", (SUMIF('Math Scores'!$KH$4:$LA$4, AP$4, 'Math Scores'!$KH73:$LA73)/(SUMIF('Math Scores'!$KH$4:$LA$4, AP$4, 'Math Scores'!$KH$2:$LA$2))))</f>
        <is>
          <t/>
        </is>
      </c>
      <c r="AQ70" s="702" t="inlineStr">
        <f aca="false">IF(COUNT('Math Scores'!$LB73:$LR73)=0, "", (SUMIF('Math Scores'!$KH$4:$LA$4, AQ$4, 'Math Scores'!$KH73:$LA73)/(SUMIF('Math Scores'!$KH$4:$LA$4, AQ$4, 'Math Scores'!$KH$2:$LA$2))))</f>
        <is>
          <t/>
        </is>
      </c>
    </row>
    <row r="71" customFormat="false" ht="12.75" hidden="false" customHeight="false" outlineLevel="0" collapsed="false">
      <c r="A71" s="315" t="n">
        <v>66</v>
      </c>
      <c r="B71" s="315" t="inlineStr">
        <f aca="false">'English Scores- Leveled papers'!B72</f>
        <is>
          <t/>
        </is>
      </c>
      <c r="D71" s="701" t="inlineStr">
        <f aca="false">'Math Scores'!D74</f>
        <is>
          <t/>
        </is>
      </c>
      <c r="E71" s="702" t="inlineStr">
        <f aca="false">IF(COUNT('Math Scores'!$F74:$AM74)=0, "", (SUMIF('Math Scores'!$F$4:$AM$4, E$4, 'Math Scores'!$F74:$AM74)/(SUMIF('Math Scores'!$F$4:$AM$4, E$4, 'Math Scores'!$F$2:$AM$2))))</f>
        <is>
          <t/>
        </is>
      </c>
      <c r="F71" s="702" t="inlineStr">
        <f aca="false">IF(COUNT('Math Scores'!$F74:$AM74)=0, "", (SUMIF('Math Scores'!$F$4:$AM$4, F$4, 'Math Scores'!$F74:$AM74)/(SUMIF('Math Scores'!$F$4:$AM$4, F$4, 'Math Scores'!$F$2:$AM$2))))</f>
        <is>
          <t/>
        </is>
      </c>
      <c r="G71" s="702" t="inlineStr">
        <f aca="false">IF(COUNT('Math Scores'!$F74:$AM74)=0, "", (SUMIF('Math Scores'!$F$4:$AM$4, G$4, 'Math Scores'!$F74:$AM74)/(SUMIF('Math Scores'!$F$4:$AM$4, G$4, 'Math Scores'!$F$2:$AM$2))))</f>
        <is>
          <t/>
        </is>
      </c>
      <c r="H71" s="702" t="inlineStr">
        <f aca="false">IF(COUNT('Math Scores'!$F74:$AM74)=0, "", (SUMIF('Math Scores'!$F$4:$AM$4, H$4, 'Math Scores'!$F74:$AM74)/(SUMIF('Math Scores'!$F$4:$AM$4, H$4, 'Math Scores'!$F$2:$AM$2))))</f>
        <is>
          <t/>
        </is>
      </c>
      <c r="I71" s="702" t="inlineStr">
        <f aca="false">IF(COUNT('Math Scores'!$F74:$AM74)=0, "", (SUMIF('Math Scores'!$F$4:$AM$4, I$4, 'Math Scores'!$F74:$AM74)/(SUMIF('Math Scores'!$F$4:$AM$4, I$4, 'Math Scores'!$F$2:$AM$2))))</f>
        <is>
          <t/>
        </is>
      </c>
      <c r="J71" s="702" t="inlineStr">
        <f aca="false">IF(COUNT('Math Scores'!$F74:$AM74)=0, "", (SUMIF('Math Scores'!$F$4:$AM$4, J$4, 'Math Scores'!$F74:$AM74)/(SUMIF('Math Scores'!$F$4:$AM$4, J$4, 'Math Scores'!$F$2:$AM$2))))</f>
        <is>
          <t/>
        </is>
      </c>
      <c r="K71" s="702" t="inlineStr">
        <f aca="false">IF(COUNT('Math Scores'!$AN74:$BW74)=0, "", (SUMIF('Math Scores'!$AN$4:$BW$4, K$4, 'Math Scores'!$AN74:$BW74)/(SUMIF('Math Scores'!$AN$4:$BW$4, K$4, 'Math Scores'!$AN$2:$BW$2))))</f>
        <is>
          <t/>
        </is>
      </c>
      <c r="L71" s="702" t="inlineStr">
        <f aca="false">IF(COUNT('Math Scores'!$AN74:$BW74)=0, "", (SUMIF('Math Scores'!$AN$4:$BW$4, L$4, 'Math Scores'!$AN74:$BW74)/(SUMIF('Math Scores'!$AN$4:$BW$4, L$4, 'Math Scores'!$AN$2:$BW$2))))</f>
        <is>
          <t/>
        </is>
      </c>
      <c r="M71" s="702" t="inlineStr">
        <f aca="false">IF(COUNT('Math Scores'!$AN74:$BW74)=0, "", (SUMIF('Math Scores'!$AN$4:$BW$4, M$4, 'Math Scores'!$AN74:$BW74)/(SUMIF('Math Scores'!$AN$4:$BW$4, M$4, 'Math Scores'!$AN$2:$BW$2))))</f>
        <is>
          <t/>
        </is>
      </c>
      <c r="N71" s="702" t="inlineStr">
        <f aca="false">IF(COUNT('Math Scores'!$AN74:$BW74)=0, "", (SUMIF('Math Scores'!$AN$4:$BW$4, N$4, 'Math Scores'!$AN74:$BW74)/(SUMIF('Math Scores'!$AN$4:$BW$4, N$4, 'Math Scores'!$AN$2:$BW$2))))</f>
        <is>
          <t/>
        </is>
      </c>
      <c r="O71" s="702" t="inlineStr">
        <f aca="false">IF(COUNT('Math Scores'!$AN74:$BW74)=0, "", (SUMIF('Math Scores'!$AN$4:$BW$4, O$4, 'Math Scores'!$AN74:$BW74)/(SUMIF('Math Scores'!$AN$4:$BW$4, O$4, 'Math Scores'!$AN$2:$BW$2))))</f>
        <is>
          <t/>
        </is>
      </c>
      <c r="P71" s="702" t="inlineStr">
        <f aca="false">IF(COUNT('Math Scores'!$BX74:$DN74)=0, "", (SUMIF('Math Scores'!$F$4:$MZ$4, P$4, 'Math Scores'!$F74:$MZ74)/(SUMIF('Math Scores'!$F$4:$MZ$4, P$4, 'Math Scores'!$F$2:$MZ$2))))</f>
        <is>
          <t/>
        </is>
      </c>
      <c r="Q71" s="702" t="inlineStr">
        <f aca="false">IF(COUNT('Math Scores'!$BX74:$DN74)=0, "", (SUMIF('Math Scores'!$F$4:$MZ$4, Q$4, 'Math Scores'!$F74:$MZ74)/(SUMIF('Math Scores'!$F$4:$MZ$4, Q$4, 'Math Scores'!$F$2:$MZ$2))))</f>
        <is>
          <t/>
        </is>
      </c>
      <c r="R71" s="702" t="inlineStr">
        <f aca="false">IF(COUNT('Math Scores'!$BX74:$DN74)=0, "", (SUMIF('Math Scores'!$F$4:$MZ$4, R$4, 'Math Scores'!$F74:$MZ74)/(SUMIF('Math Scores'!$F$4:$MZ$4, R$4, 'Math Scores'!$F$2:$MZ$2))))</f>
        <is>
          <t/>
        </is>
      </c>
      <c r="S71" s="702" t="inlineStr">
        <f aca="false">IF(COUNT('Math Scores'!$BX74:$DN74)=0, "", (SUMIF('Math Scores'!$F$4:$MZ$4, S$4, 'Math Scores'!$F74:$MZ74)/(SUMIF('Math Scores'!$F$4:$MZ$4, S$4, 'Math Scores'!$F$2:$MZ$2))))</f>
        <is>
          <t/>
        </is>
      </c>
      <c r="T71" s="702" t="inlineStr">
        <f aca="false">IF(COUNT('Math Scores'!$BX74:$DN74)=0, "", (SUMIF('Math Scores'!$F$4:$MZ$4, T$4, 'Math Scores'!$F74:$MZ74)/(SUMIF('Math Scores'!$F$4:$MZ$4, T$4, 'Math Scores'!$F$2:$MZ$2))))</f>
        <is>
          <t/>
        </is>
      </c>
      <c r="U71" s="702" t="inlineStr">
        <f aca="false">IF(COUNT('Math Scores'!$DO74:$FJ74)=0, "", (SUMIF('Math Scores'!$F$4:$MZ$4, U$4, 'Math Scores'!$F74:$MZ74)/(SUMIF('Math Scores'!$F$4:$MZ$4, U$4, 'Math Scores'!$F$2:$MZ$2))))</f>
        <is>
          <t/>
        </is>
      </c>
      <c r="V71" s="702" t="inlineStr">
        <f aca="false">IF(COUNT('Math Scores'!$DO74:$FJ74)=0, "", (SUMIF('Math Scores'!$F$4:$MZ$4, V$4, 'Math Scores'!$F74:$MZ74)/(SUMIF('Math Scores'!$F$4:$MZ$4, V$4, 'Math Scores'!$F$2:$MZ$2))))</f>
        <is>
          <t/>
        </is>
      </c>
      <c r="W71" s="702" t="inlineStr">
        <f aca="false">IF(COUNT('Math Scores'!$DO74:$FJ74)=0, "", (SUMIF('Math Scores'!$F$4:$MZ$4, W$4, 'Math Scores'!$F74:$MZ74)/(SUMIF('Math Scores'!$F$4:$MZ$4, W$4, 'Math Scores'!$F$2:$MZ$2))))</f>
        <is>
          <t/>
        </is>
      </c>
      <c r="X71" s="702" t="inlineStr">
        <f aca="false">IF(COUNT('Math Scores'!$DO74:$FJ74)=0, "", (SUMIF('Math Scores'!$F$4:$MZ$4, X$4, 'Math Scores'!$F74:$MZ74)/(SUMIF('Math Scores'!$F$4:$MZ$4, X$4, 'Math Scores'!$F$2:$MZ$2))))</f>
        <is>
          <t/>
        </is>
      </c>
      <c r="Y71" s="702" t="inlineStr">
        <f aca="false">IF(COUNT('Math Scores'!$DO74:$FJ74)=0, "", (SUMIF('Math Scores'!$F$4:$MZ$4, Y$4, 'Math Scores'!$F74:$MZ74)/(SUMIF('Math Scores'!$F$4:$MZ$4, Y$4, 'Math Scores'!$F$2:$MZ$2))))</f>
        <is>
          <t/>
        </is>
      </c>
      <c r="Z71" s="702" t="inlineStr">
        <f aca="false">IF(COUNT('Math Scores'!$FK74:$HI74)=0, "", (SUMIF('Math Scores'!$F$4:$MZ$4, Z$4, 'Math Scores'!$F74:$MZ74)/(SUMIF('Math Scores'!$F$4:$MZ$4, Z$4, 'Math Scores'!$F$2:$MZ$2))))</f>
        <is>
          <t/>
        </is>
      </c>
      <c r="AA71" s="702" t="inlineStr">
        <f aca="false">IF(COUNT('Math Scores'!$FK74:$HI74)=0, "", (SUMIF('Math Scores'!$F$4:$MZ$4, AA$4, 'Math Scores'!$F74:$MZ74)/(SUMIF('Math Scores'!$F$4:$MZ$4, AA$4, 'Math Scores'!$F$2:$MZ$2))))</f>
        <is>
          <t/>
        </is>
      </c>
      <c r="AB71" s="702" t="inlineStr">
        <f aca="false">IF(COUNT('Math Scores'!$FK74:$HI74)=0, "", (SUMIF('Math Scores'!$F$4:$MZ$4, AB$4, 'Math Scores'!$F74:$MZ74)/(SUMIF('Math Scores'!$F$4:$MZ$4, AB$4, 'Math Scores'!$F$2:$MZ$2))))</f>
        <is>
          <t/>
        </is>
      </c>
      <c r="AC71" s="702" t="inlineStr">
        <f aca="false">IF(COUNT('Math Scores'!$FK74:$HI74)=0, "", (SUMIF('Math Scores'!$F$4:$MZ$4, AC$4, 'Math Scores'!$F74:$MZ74)/(SUMIF('Math Scores'!$F$4:$MZ$4, AC$4, 'Math Scores'!$F$2:$MZ$2))))</f>
        <is>
          <t/>
        </is>
      </c>
      <c r="AD71" s="702" t="inlineStr">
        <f aca="false">IF(COUNT('Math Scores'!$HJ74:$IG74)=0, "", (SUMIF('Math Scores'!$HJ$4:$IU$4, AD$4, 'Math Scores'!$HJ74:$IU74)/(SUMIF('Math Scores'!$HJ$4:$IU$4, AD$4, 'Math Scores'!$HJ$2:$IU$2))))</f>
        <is>
          <t/>
        </is>
      </c>
      <c r="AE71" s="702" t="inlineStr">
        <f aca="false">IF(COUNT('Math Scores'!$HJ74:$IG74)=0, "", (SUMIF('Math Scores'!$HJ$4:$IU$4, AE$4, 'Math Scores'!$HJ74:$IU74)/(SUMIF('Math Scores'!$HJ$4:$IU$4, AE$4, 'Math Scores'!$HJ$2:$IU$2))))</f>
        <is>
          <t/>
        </is>
      </c>
      <c r="AF71" s="702" t="inlineStr">
        <f aca="false">IF(COUNT('Math Scores'!$HJ74:$IG74)=0, "", (SUMIF('Math Scores'!$HJ$4:$IU$4, AF$4, 'Math Scores'!$HJ74:$IU74)/(SUMIF('Math Scores'!$HJ$4:$IU$4, AF$4, 'Math Scores'!$HJ$2:$IU$2))))</f>
        <is>
          <t/>
        </is>
      </c>
      <c r="AG71" s="702" t="inlineStr">
        <f aca="false">IF(COUNT('Math Scores'!$HJ74:$IG74)=0, "", (SUMIF('Math Scores'!$HJ$4:$IU$4, AG$4, 'Math Scores'!$HJ74:$IU74)/(SUMIF('Math Scores'!$HJ$4:$IU$4, AG$4, 'Math Scores'!$HJ$2:$IU$2))))</f>
        <is>
          <t/>
        </is>
      </c>
      <c r="AH71" s="702" t="inlineStr">
        <f aca="false">IF(COUNT('Math Scores'!$IV74:$JL74)=0, "", (SUMIF('Math Scores'!$IH$4:$IU$4, AH$4, 'Math Scores'!$IH74:$IU74)/(SUMIF('Math Scores'!$IH$4:$IU$4, AH$4, 'Math Scores'!$IH$2:$IU$2))))</f>
        <is>
          <t/>
        </is>
      </c>
      <c r="AI71" s="702" t="inlineStr">
        <f aca="false">IF(COUNT('Math Scores'!$IV74:$JL74)=0, "", (SUMIF('Math Scores'!$IH$4:$IU$4, AI$4, 'Math Scores'!$IH74:$IU74)/(SUMIF('Math Scores'!$IH$4:$IU$4, AI$4, 'Math Scores'!$IH$2:$IU$2))))</f>
        <is>
          <t/>
        </is>
      </c>
      <c r="AJ71" s="702" t="inlineStr">
        <f aca="false">IF(COUNT('Math Scores'!$IV74:$JL74)=0, "", (SUMIF('Math Scores'!$IH$4:$IU$4, AJ$4, 'Math Scores'!$IH74:$IU74)/(SUMIF('Math Scores'!$IH$4:$IU$4, AJ$4, 'Math Scores'!$IH$2:$IU$2))))</f>
        <is>
          <t/>
        </is>
      </c>
      <c r="AK71" s="702" t="inlineStr">
        <f aca="false">IF(COUNT('Math Scores'!$JM74:$KG74)=0, "", (SUMIF('Math Scores'!$JM$4:$LA$4, X$4, 'Math Scores'!$JM74:$LA74)/(SUMIF('Math Scores'!$JM$4:$LA$4, X$4, 'Math Scores'!$JM$2:$LA$2))))</f>
        <is>
          <t/>
        </is>
      </c>
      <c r="AL71" s="702" t="inlineStr">
        <f aca="false">IF(COUNT('Math Scores'!$JM74:$KG74)=0, "", (SUMIF('Math Scores'!$JM$4:$LA$4, Y$4, 'Math Scores'!$JM74:$LA74)/(SUMIF('Math Scores'!$JM$4:$LA$4, Y$4, 'Math Scores'!$JM$2:$LA$2))))</f>
        <is>
          <t/>
        </is>
      </c>
      <c r="AM71" s="702" t="inlineStr">
        <f aca="false">IF(COUNT('Math Scores'!$JM74:$KG74)=0, "", (SUMIF('Math Scores'!$JM$4:$LA$4, Z$4, 'Math Scores'!$JM74:$LA74)/(SUMIF('Math Scores'!$JM$4:$LA$4, Z$4, 'Math Scores'!$JM$2:$LA$2))))</f>
        <is>
          <t/>
        </is>
      </c>
      <c r="AN71" s="702" t="inlineStr">
        <f aca="false">IF(COUNT('Math Scores'!$JM74:$KG74)=0, "", (SUMIF('Math Scores'!$JM$4:$LA$4, AA$4, 'Math Scores'!$JM74:$LA74)/(SUMIF('Math Scores'!$JM$4:$LA$4, AA$4, 'Math Scores'!$JM$2:$LA$2))))</f>
        <is>
          <t/>
        </is>
      </c>
      <c r="AO71" s="702" t="inlineStr">
        <f aca="false">IF(COUNT('Math Scores'!$JM74:$KG74)=0, "", (SUMIF('Math Scores'!$JM$4:$LA$4, AB$4, 'Math Scores'!$JM74:$LA74)/(SUMIF('Math Scores'!$JM$4:$LA$4, AB$4, 'Math Scores'!$JM$2:$LA$2))))</f>
        <is>
          <t/>
        </is>
      </c>
      <c r="AP71" s="702" t="inlineStr">
        <f aca="false">IF(COUNT('Math Scores'!$LB74:$LR74)=0, "", (SUMIF('Math Scores'!$KH$4:$LA$4, AP$4, 'Math Scores'!$KH74:$LA74)/(SUMIF('Math Scores'!$KH$4:$LA$4, AP$4, 'Math Scores'!$KH$2:$LA$2))))</f>
        <is>
          <t/>
        </is>
      </c>
      <c r="AQ71" s="702" t="inlineStr">
        <f aca="false">IF(COUNT('Math Scores'!$LB74:$LR74)=0, "", (SUMIF('Math Scores'!$KH$4:$LA$4, AQ$4, 'Math Scores'!$KH74:$LA74)/(SUMIF('Math Scores'!$KH$4:$LA$4, AQ$4, 'Math Scores'!$KH$2:$LA$2))))</f>
        <is>
          <t/>
        </is>
      </c>
    </row>
    <row r="72" customFormat="false" ht="12.75" hidden="false" customHeight="false" outlineLevel="0" collapsed="false">
      <c r="A72" s="315" t="n">
        <v>67</v>
      </c>
      <c r="B72" s="315" t="inlineStr">
        <f aca="false">'English Scores- Leveled papers'!B73</f>
        <is>
          <t/>
        </is>
      </c>
      <c r="D72" s="701" t="inlineStr">
        <f aca="false">'Math Scores'!D75</f>
        <is>
          <t/>
        </is>
      </c>
      <c r="E72" s="702" t="inlineStr">
        <f aca="false">IF(COUNT('Math Scores'!$F75:$AM75)=0, "", (SUMIF('Math Scores'!$F$4:$AM$4, E$4, 'Math Scores'!$F75:$AM75)/(SUMIF('Math Scores'!$F$4:$AM$4, E$4, 'Math Scores'!$F$2:$AM$2))))</f>
        <is>
          <t/>
        </is>
      </c>
      <c r="F72" s="702" t="inlineStr">
        <f aca="false">IF(COUNT('Math Scores'!$F75:$AM75)=0, "", (SUMIF('Math Scores'!$F$4:$AM$4, F$4, 'Math Scores'!$F75:$AM75)/(SUMIF('Math Scores'!$F$4:$AM$4, F$4, 'Math Scores'!$F$2:$AM$2))))</f>
        <is>
          <t/>
        </is>
      </c>
      <c r="G72" s="702" t="inlineStr">
        <f aca="false">IF(COUNT('Math Scores'!$F75:$AM75)=0, "", (SUMIF('Math Scores'!$F$4:$AM$4, G$4, 'Math Scores'!$F75:$AM75)/(SUMIF('Math Scores'!$F$4:$AM$4, G$4, 'Math Scores'!$F$2:$AM$2))))</f>
        <is>
          <t/>
        </is>
      </c>
      <c r="H72" s="702" t="inlineStr">
        <f aca="false">IF(COUNT('Math Scores'!$F75:$AM75)=0, "", (SUMIF('Math Scores'!$F$4:$AM$4, H$4, 'Math Scores'!$F75:$AM75)/(SUMIF('Math Scores'!$F$4:$AM$4, H$4, 'Math Scores'!$F$2:$AM$2))))</f>
        <is>
          <t/>
        </is>
      </c>
      <c r="I72" s="702" t="inlineStr">
        <f aca="false">IF(COUNT('Math Scores'!$F75:$AM75)=0, "", (SUMIF('Math Scores'!$F$4:$AM$4, I$4, 'Math Scores'!$F75:$AM75)/(SUMIF('Math Scores'!$F$4:$AM$4, I$4, 'Math Scores'!$F$2:$AM$2))))</f>
        <is>
          <t/>
        </is>
      </c>
      <c r="J72" s="702" t="inlineStr">
        <f aca="false">IF(COUNT('Math Scores'!$F75:$AM75)=0, "", (SUMIF('Math Scores'!$F$4:$AM$4, J$4, 'Math Scores'!$F75:$AM75)/(SUMIF('Math Scores'!$F$4:$AM$4, J$4, 'Math Scores'!$F$2:$AM$2))))</f>
        <is>
          <t/>
        </is>
      </c>
      <c r="K72" s="702" t="inlineStr">
        <f aca="false">IF(COUNT('Math Scores'!$AN75:$BW75)=0, "", (SUMIF('Math Scores'!$AN$4:$BW$4, K$4, 'Math Scores'!$AN75:$BW75)/(SUMIF('Math Scores'!$AN$4:$BW$4, K$4, 'Math Scores'!$AN$2:$BW$2))))</f>
        <is>
          <t/>
        </is>
      </c>
      <c r="L72" s="702" t="inlineStr">
        <f aca="false">IF(COUNT('Math Scores'!$AN75:$BW75)=0, "", (SUMIF('Math Scores'!$AN$4:$BW$4, L$4, 'Math Scores'!$AN75:$BW75)/(SUMIF('Math Scores'!$AN$4:$BW$4, L$4, 'Math Scores'!$AN$2:$BW$2))))</f>
        <is>
          <t/>
        </is>
      </c>
      <c r="M72" s="702" t="inlineStr">
        <f aca="false">IF(COUNT('Math Scores'!$AN75:$BW75)=0, "", (SUMIF('Math Scores'!$AN$4:$BW$4, M$4, 'Math Scores'!$AN75:$BW75)/(SUMIF('Math Scores'!$AN$4:$BW$4, M$4, 'Math Scores'!$AN$2:$BW$2))))</f>
        <is>
          <t/>
        </is>
      </c>
      <c r="N72" s="702" t="inlineStr">
        <f aca="false">IF(COUNT('Math Scores'!$AN75:$BW75)=0, "", (SUMIF('Math Scores'!$AN$4:$BW$4, N$4, 'Math Scores'!$AN75:$BW75)/(SUMIF('Math Scores'!$AN$4:$BW$4, N$4, 'Math Scores'!$AN$2:$BW$2))))</f>
        <is>
          <t/>
        </is>
      </c>
      <c r="O72" s="702" t="inlineStr">
        <f aca="false">IF(COUNT('Math Scores'!$AN75:$BW75)=0, "", (SUMIF('Math Scores'!$AN$4:$BW$4, O$4, 'Math Scores'!$AN75:$BW75)/(SUMIF('Math Scores'!$AN$4:$BW$4, O$4, 'Math Scores'!$AN$2:$BW$2))))</f>
        <is>
          <t/>
        </is>
      </c>
      <c r="P72" s="702" t="inlineStr">
        <f aca="false">IF(COUNT('Math Scores'!$BX75:$DN75)=0, "", (SUMIF('Math Scores'!$F$4:$MZ$4, P$4, 'Math Scores'!$F75:$MZ75)/(SUMIF('Math Scores'!$F$4:$MZ$4, P$4, 'Math Scores'!$F$2:$MZ$2))))</f>
        <is>
          <t/>
        </is>
      </c>
      <c r="Q72" s="702" t="inlineStr">
        <f aca="false">IF(COUNT('Math Scores'!$BX75:$DN75)=0, "", (SUMIF('Math Scores'!$F$4:$MZ$4, Q$4, 'Math Scores'!$F75:$MZ75)/(SUMIF('Math Scores'!$F$4:$MZ$4, Q$4, 'Math Scores'!$F$2:$MZ$2))))</f>
        <is>
          <t/>
        </is>
      </c>
      <c r="R72" s="702" t="inlineStr">
        <f aca="false">IF(COUNT('Math Scores'!$BX75:$DN75)=0, "", (SUMIF('Math Scores'!$F$4:$MZ$4, R$4, 'Math Scores'!$F75:$MZ75)/(SUMIF('Math Scores'!$F$4:$MZ$4, R$4, 'Math Scores'!$F$2:$MZ$2))))</f>
        <is>
          <t/>
        </is>
      </c>
      <c r="S72" s="702" t="inlineStr">
        <f aca="false">IF(COUNT('Math Scores'!$BX75:$DN75)=0, "", (SUMIF('Math Scores'!$F$4:$MZ$4, S$4, 'Math Scores'!$F75:$MZ75)/(SUMIF('Math Scores'!$F$4:$MZ$4, S$4, 'Math Scores'!$F$2:$MZ$2))))</f>
        <is>
          <t/>
        </is>
      </c>
      <c r="T72" s="702" t="inlineStr">
        <f aca="false">IF(COUNT('Math Scores'!$BX75:$DN75)=0, "", (SUMIF('Math Scores'!$F$4:$MZ$4, T$4, 'Math Scores'!$F75:$MZ75)/(SUMIF('Math Scores'!$F$4:$MZ$4, T$4, 'Math Scores'!$F$2:$MZ$2))))</f>
        <is>
          <t/>
        </is>
      </c>
      <c r="U72" s="702" t="inlineStr">
        <f aca="false">IF(COUNT('Math Scores'!$DO75:$FJ75)=0, "", (SUMIF('Math Scores'!$F$4:$MZ$4, U$4, 'Math Scores'!$F75:$MZ75)/(SUMIF('Math Scores'!$F$4:$MZ$4, U$4, 'Math Scores'!$F$2:$MZ$2))))</f>
        <is>
          <t/>
        </is>
      </c>
      <c r="V72" s="702" t="inlineStr">
        <f aca="false">IF(COUNT('Math Scores'!$DO75:$FJ75)=0, "", (SUMIF('Math Scores'!$F$4:$MZ$4, V$4, 'Math Scores'!$F75:$MZ75)/(SUMIF('Math Scores'!$F$4:$MZ$4, V$4, 'Math Scores'!$F$2:$MZ$2))))</f>
        <is>
          <t/>
        </is>
      </c>
      <c r="W72" s="702" t="inlineStr">
        <f aca="false">IF(COUNT('Math Scores'!$DO75:$FJ75)=0, "", (SUMIF('Math Scores'!$F$4:$MZ$4, W$4, 'Math Scores'!$F75:$MZ75)/(SUMIF('Math Scores'!$F$4:$MZ$4, W$4, 'Math Scores'!$F$2:$MZ$2))))</f>
        <is>
          <t/>
        </is>
      </c>
      <c r="X72" s="702" t="inlineStr">
        <f aca="false">IF(COUNT('Math Scores'!$DO75:$FJ75)=0, "", (SUMIF('Math Scores'!$F$4:$MZ$4, X$4, 'Math Scores'!$F75:$MZ75)/(SUMIF('Math Scores'!$F$4:$MZ$4, X$4, 'Math Scores'!$F$2:$MZ$2))))</f>
        <is>
          <t/>
        </is>
      </c>
      <c r="Y72" s="702" t="inlineStr">
        <f aca="false">IF(COUNT('Math Scores'!$DO75:$FJ75)=0, "", (SUMIF('Math Scores'!$F$4:$MZ$4, Y$4, 'Math Scores'!$F75:$MZ75)/(SUMIF('Math Scores'!$F$4:$MZ$4, Y$4, 'Math Scores'!$F$2:$MZ$2))))</f>
        <is>
          <t/>
        </is>
      </c>
      <c r="Z72" s="702" t="inlineStr">
        <f aca="false">IF(COUNT('Math Scores'!$FK75:$HI75)=0, "", (SUMIF('Math Scores'!$F$4:$MZ$4, Z$4, 'Math Scores'!$F75:$MZ75)/(SUMIF('Math Scores'!$F$4:$MZ$4, Z$4, 'Math Scores'!$F$2:$MZ$2))))</f>
        <is>
          <t/>
        </is>
      </c>
      <c r="AA72" s="702" t="inlineStr">
        <f aca="false">IF(COUNT('Math Scores'!$FK75:$HI75)=0, "", (SUMIF('Math Scores'!$F$4:$MZ$4, AA$4, 'Math Scores'!$F75:$MZ75)/(SUMIF('Math Scores'!$F$4:$MZ$4, AA$4, 'Math Scores'!$F$2:$MZ$2))))</f>
        <is>
          <t/>
        </is>
      </c>
      <c r="AB72" s="702" t="inlineStr">
        <f aca="false">IF(COUNT('Math Scores'!$FK75:$HI75)=0, "", (SUMIF('Math Scores'!$F$4:$MZ$4, AB$4, 'Math Scores'!$F75:$MZ75)/(SUMIF('Math Scores'!$F$4:$MZ$4, AB$4, 'Math Scores'!$F$2:$MZ$2))))</f>
        <is>
          <t/>
        </is>
      </c>
      <c r="AC72" s="702" t="inlineStr">
        <f aca="false">IF(COUNT('Math Scores'!$FK75:$HI75)=0, "", (SUMIF('Math Scores'!$F$4:$MZ$4, AC$4, 'Math Scores'!$F75:$MZ75)/(SUMIF('Math Scores'!$F$4:$MZ$4, AC$4, 'Math Scores'!$F$2:$MZ$2))))</f>
        <is>
          <t/>
        </is>
      </c>
      <c r="AD72" s="702" t="inlineStr">
        <f aca="false">IF(COUNT('Math Scores'!$HJ75:$IG75)=0, "", (SUMIF('Math Scores'!$HJ$4:$IU$4, AD$4, 'Math Scores'!$HJ75:$IU75)/(SUMIF('Math Scores'!$HJ$4:$IU$4, AD$4, 'Math Scores'!$HJ$2:$IU$2))))</f>
        <is>
          <t/>
        </is>
      </c>
      <c r="AE72" s="702" t="inlineStr">
        <f aca="false">IF(COUNT('Math Scores'!$HJ75:$IG75)=0, "", (SUMIF('Math Scores'!$HJ$4:$IU$4, AE$4, 'Math Scores'!$HJ75:$IU75)/(SUMIF('Math Scores'!$HJ$4:$IU$4, AE$4, 'Math Scores'!$HJ$2:$IU$2))))</f>
        <is>
          <t/>
        </is>
      </c>
      <c r="AF72" s="702" t="inlineStr">
        <f aca="false">IF(COUNT('Math Scores'!$HJ75:$IG75)=0, "", (SUMIF('Math Scores'!$HJ$4:$IU$4, AF$4, 'Math Scores'!$HJ75:$IU75)/(SUMIF('Math Scores'!$HJ$4:$IU$4, AF$4, 'Math Scores'!$HJ$2:$IU$2))))</f>
        <is>
          <t/>
        </is>
      </c>
      <c r="AG72" s="702" t="inlineStr">
        <f aca="false">IF(COUNT('Math Scores'!$HJ75:$IG75)=0, "", (SUMIF('Math Scores'!$HJ$4:$IU$4, AG$4, 'Math Scores'!$HJ75:$IU75)/(SUMIF('Math Scores'!$HJ$4:$IU$4, AG$4, 'Math Scores'!$HJ$2:$IU$2))))</f>
        <is>
          <t/>
        </is>
      </c>
      <c r="AH72" s="702" t="inlineStr">
        <f aca="false">IF(COUNT('Math Scores'!$IV75:$JL75)=0, "", (SUMIF('Math Scores'!$IH$4:$IU$4, AH$4, 'Math Scores'!$IH75:$IU75)/(SUMIF('Math Scores'!$IH$4:$IU$4, AH$4, 'Math Scores'!$IH$2:$IU$2))))</f>
        <is>
          <t/>
        </is>
      </c>
      <c r="AI72" s="702" t="inlineStr">
        <f aca="false">IF(COUNT('Math Scores'!$IV75:$JL75)=0, "", (SUMIF('Math Scores'!$IH$4:$IU$4, AI$4, 'Math Scores'!$IH75:$IU75)/(SUMIF('Math Scores'!$IH$4:$IU$4, AI$4, 'Math Scores'!$IH$2:$IU$2))))</f>
        <is>
          <t/>
        </is>
      </c>
      <c r="AJ72" s="702" t="inlineStr">
        <f aca="false">IF(COUNT('Math Scores'!$IV75:$JL75)=0, "", (SUMIF('Math Scores'!$IH$4:$IU$4, AJ$4, 'Math Scores'!$IH75:$IU75)/(SUMIF('Math Scores'!$IH$4:$IU$4, AJ$4, 'Math Scores'!$IH$2:$IU$2))))</f>
        <is>
          <t/>
        </is>
      </c>
      <c r="AK72" s="702" t="inlineStr">
        <f aca="false">IF(COUNT('Math Scores'!$JM75:$KG75)=0, "", (SUMIF('Math Scores'!$JM$4:$LA$4, X$4, 'Math Scores'!$JM75:$LA75)/(SUMIF('Math Scores'!$JM$4:$LA$4, X$4, 'Math Scores'!$JM$2:$LA$2))))</f>
        <is>
          <t/>
        </is>
      </c>
      <c r="AL72" s="702" t="inlineStr">
        <f aca="false">IF(COUNT('Math Scores'!$JM75:$KG75)=0, "", (SUMIF('Math Scores'!$JM$4:$LA$4, Y$4, 'Math Scores'!$JM75:$LA75)/(SUMIF('Math Scores'!$JM$4:$LA$4, Y$4, 'Math Scores'!$JM$2:$LA$2))))</f>
        <is>
          <t/>
        </is>
      </c>
      <c r="AM72" s="702" t="inlineStr">
        <f aca="false">IF(COUNT('Math Scores'!$JM75:$KG75)=0, "", (SUMIF('Math Scores'!$JM$4:$LA$4, Z$4, 'Math Scores'!$JM75:$LA75)/(SUMIF('Math Scores'!$JM$4:$LA$4, Z$4, 'Math Scores'!$JM$2:$LA$2))))</f>
        <is>
          <t/>
        </is>
      </c>
      <c r="AN72" s="702" t="inlineStr">
        <f aca="false">IF(COUNT('Math Scores'!$JM75:$KG75)=0, "", (SUMIF('Math Scores'!$JM$4:$LA$4, AA$4, 'Math Scores'!$JM75:$LA75)/(SUMIF('Math Scores'!$JM$4:$LA$4, AA$4, 'Math Scores'!$JM$2:$LA$2))))</f>
        <is>
          <t/>
        </is>
      </c>
      <c r="AO72" s="702" t="inlineStr">
        <f aca="false">IF(COUNT('Math Scores'!$JM75:$KG75)=0, "", (SUMIF('Math Scores'!$JM$4:$LA$4, AB$4, 'Math Scores'!$JM75:$LA75)/(SUMIF('Math Scores'!$JM$4:$LA$4, AB$4, 'Math Scores'!$JM$2:$LA$2))))</f>
        <is>
          <t/>
        </is>
      </c>
      <c r="AP72" s="702" t="inlineStr">
        <f aca="false">IF(COUNT('Math Scores'!$LB75:$LR75)=0, "", (SUMIF('Math Scores'!$KH$4:$LA$4, AP$4, 'Math Scores'!$KH75:$LA75)/(SUMIF('Math Scores'!$KH$4:$LA$4, AP$4, 'Math Scores'!$KH$2:$LA$2))))</f>
        <is>
          <t/>
        </is>
      </c>
      <c r="AQ72" s="702" t="inlineStr">
        <f aca="false">IF(COUNT('Math Scores'!$LB75:$LR75)=0, "", (SUMIF('Math Scores'!$KH$4:$LA$4, AQ$4, 'Math Scores'!$KH75:$LA75)/(SUMIF('Math Scores'!$KH$4:$LA$4, AQ$4, 'Math Scores'!$KH$2:$LA$2))))</f>
        <is>
          <t/>
        </is>
      </c>
    </row>
    <row r="73" customFormat="false" ht="12.75" hidden="false" customHeight="false" outlineLevel="0" collapsed="false">
      <c r="A73" s="315" t="n">
        <v>68</v>
      </c>
      <c r="B73" s="315" t="inlineStr">
        <f aca="false">'English Scores- Leveled papers'!B74</f>
        <is>
          <t/>
        </is>
      </c>
      <c r="D73" s="701" t="inlineStr">
        <f aca="false">'Math Scores'!D76</f>
        <is>
          <t/>
        </is>
      </c>
      <c r="E73" s="702" t="inlineStr">
        <f aca="false">IF(COUNT('Math Scores'!$F76:$AM76)=0, "", (SUMIF('Math Scores'!$F$4:$AM$4, E$4, 'Math Scores'!$F76:$AM76)/(SUMIF('Math Scores'!$F$4:$AM$4, E$4, 'Math Scores'!$F$2:$AM$2))))</f>
        <is>
          <t/>
        </is>
      </c>
      <c r="F73" s="702" t="inlineStr">
        <f aca="false">IF(COUNT('Math Scores'!$F76:$AM76)=0, "", (SUMIF('Math Scores'!$F$4:$AM$4, F$4, 'Math Scores'!$F76:$AM76)/(SUMIF('Math Scores'!$F$4:$AM$4, F$4, 'Math Scores'!$F$2:$AM$2))))</f>
        <is>
          <t/>
        </is>
      </c>
      <c r="G73" s="702" t="inlineStr">
        <f aca="false">IF(COUNT('Math Scores'!$F76:$AM76)=0, "", (SUMIF('Math Scores'!$F$4:$AM$4, G$4, 'Math Scores'!$F76:$AM76)/(SUMIF('Math Scores'!$F$4:$AM$4, G$4, 'Math Scores'!$F$2:$AM$2))))</f>
        <is>
          <t/>
        </is>
      </c>
      <c r="H73" s="702" t="inlineStr">
        <f aca="false">IF(COUNT('Math Scores'!$F76:$AM76)=0, "", (SUMIF('Math Scores'!$F$4:$AM$4, H$4, 'Math Scores'!$F76:$AM76)/(SUMIF('Math Scores'!$F$4:$AM$4, H$4, 'Math Scores'!$F$2:$AM$2))))</f>
        <is>
          <t/>
        </is>
      </c>
      <c r="I73" s="702" t="inlineStr">
        <f aca="false">IF(COUNT('Math Scores'!$F76:$AM76)=0, "", (SUMIF('Math Scores'!$F$4:$AM$4, I$4, 'Math Scores'!$F76:$AM76)/(SUMIF('Math Scores'!$F$4:$AM$4, I$4, 'Math Scores'!$F$2:$AM$2))))</f>
        <is>
          <t/>
        </is>
      </c>
      <c r="J73" s="702" t="inlineStr">
        <f aca="false">IF(COUNT('Math Scores'!$F76:$AM76)=0, "", (SUMIF('Math Scores'!$F$4:$AM$4, J$4, 'Math Scores'!$F76:$AM76)/(SUMIF('Math Scores'!$F$4:$AM$4, J$4, 'Math Scores'!$F$2:$AM$2))))</f>
        <is>
          <t/>
        </is>
      </c>
      <c r="K73" s="702" t="inlineStr">
        <f aca="false">IF(COUNT('Math Scores'!$AN76:$BW76)=0, "", (SUMIF('Math Scores'!$AN$4:$BW$4, K$4, 'Math Scores'!$AN76:$BW76)/(SUMIF('Math Scores'!$AN$4:$BW$4, K$4, 'Math Scores'!$AN$2:$BW$2))))</f>
        <is>
          <t/>
        </is>
      </c>
      <c r="L73" s="702" t="inlineStr">
        <f aca="false">IF(COUNT('Math Scores'!$AN76:$BW76)=0, "", (SUMIF('Math Scores'!$AN$4:$BW$4, L$4, 'Math Scores'!$AN76:$BW76)/(SUMIF('Math Scores'!$AN$4:$BW$4, L$4, 'Math Scores'!$AN$2:$BW$2))))</f>
        <is>
          <t/>
        </is>
      </c>
      <c r="M73" s="702" t="inlineStr">
        <f aca="false">IF(COUNT('Math Scores'!$AN76:$BW76)=0, "", (SUMIF('Math Scores'!$AN$4:$BW$4, M$4, 'Math Scores'!$AN76:$BW76)/(SUMIF('Math Scores'!$AN$4:$BW$4, M$4, 'Math Scores'!$AN$2:$BW$2))))</f>
        <is>
          <t/>
        </is>
      </c>
      <c r="N73" s="702" t="inlineStr">
        <f aca="false">IF(COUNT('Math Scores'!$AN76:$BW76)=0, "", (SUMIF('Math Scores'!$AN$4:$BW$4, N$4, 'Math Scores'!$AN76:$BW76)/(SUMIF('Math Scores'!$AN$4:$BW$4, N$4, 'Math Scores'!$AN$2:$BW$2))))</f>
        <is>
          <t/>
        </is>
      </c>
      <c r="O73" s="702" t="inlineStr">
        <f aca="false">IF(COUNT('Math Scores'!$AN76:$BW76)=0, "", (SUMIF('Math Scores'!$AN$4:$BW$4, O$4, 'Math Scores'!$AN76:$BW76)/(SUMIF('Math Scores'!$AN$4:$BW$4, O$4, 'Math Scores'!$AN$2:$BW$2))))</f>
        <is>
          <t/>
        </is>
      </c>
      <c r="P73" s="702" t="inlineStr">
        <f aca="false">IF(COUNT('Math Scores'!$BX76:$DN76)=0, "", (SUMIF('Math Scores'!$F$4:$MZ$4, P$4, 'Math Scores'!$F76:$MZ76)/(SUMIF('Math Scores'!$F$4:$MZ$4, P$4, 'Math Scores'!$F$2:$MZ$2))))</f>
        <is>
          <t/>
        </is>
      </c>
      <c r="Q73" s="702" t="inlineStr">
        <f aca="false">IF(COUNT('Math Scores'!$BX76:$DN76)=0, "", (SUMIF('Math Scores'!$F$4:$MZ$4, Q$4, 'Math Scores'!$F76:$MZ76)/(SUMIF('Math Scores'!$F$4:$MZ$4, Q$4, 'Math Scores'!$F$2:$MZ$2))))</f>
        <is>
          <t/>
        </is>
      </c>
      <c r="R73" s="702" t="inlineStr">
        <f aca="false">IF(COUNT('Math Scores'!$BX76:$DN76)=0, "", (SUMIF('Math Scores'!$F$4:$MZ$4, R$4, 'Math Scores'!$F76:$MZ76)/(SUMIF('Math Scores'!$F$4:$MZ$4, R$4, 'Math Scores'!$F$2:$MZ$2))))</f>
        <is>
          <t/>
        </is>
      </c>
      <c r="S73" s="702" t="inlineStr">
        <f aca="false">IF(COUNT('Math Scores'!$BX76:$DN76)=0, "", (SUMIF('Math Scores'!$F$4:$MZ$4, S$4, 'Math Scores'!$F76:$MZ76)/(SUMIF('Math Scores'!$F$4:$MZ$4, S$4, 'Math Scores'!$F$2:$MZ$2))))</f>
        <is>
          <t/>
        </is>
      </c>
      <c r="T73" s="702" t="inlineStr">
        <f aca="false">IF(COUNT('Math Scores'!$BX76:$DN76)=0, "", (SUMIF('Math Scores'!$F$4:$MZ$4, T$4, 'Math Scores'!$F76:$MZ76)/(SUMIF('Math Scores'!$F$4:$MZ$4, T$4, 'Math Scores'!$F$2:$MZ$2))))</f>
        <is>
          <t/>
        </is>
      </c>
      <c r="U73" s="702" t="inlineStr">
        <f aca="false">IF(COUNT('Math Scores'!$DO76:$FJ76)=0, "", (SUMIF('Math Scores'!$F$4:$MZ$4, U$4, 'Math Scores'!$F76:$MZ76)/(SUMIF('Math Scores'!$F$4:$MZ$4, U$4, 'Math Scores'!$F$2:$MZ$2))))</f>
        <is>
          <t/>
        </is>
      </c>
      <c r="V73" s="702" t="inlineStr">
        <f aca="false">IF(COUNT('Math Scores'!$DO76:$FJ76)=0, "", (SUMIF('Math Scores'!$F$4:$MZ$4, V$4, 'Math Scores'!$F76:$MZ76)/(SUMIF('Math Scores'!$F$4:$MZ$4, V$4, 'Math Scores'!$F$2:$MZ$2))))</f>
        <is>
          <t/>
        </is>
      </c>
      <c r="W73" s="702" t="inlineStr">
        <f aca="false">IF(COUNT('Math Scores'!$DO76:$FJ76)=0, "", (SUMIF('Math Scores'!$F$4:$MZ$4, W$4, 'Math Scores'!$F76:$MZ76)/(SUMIF('Math Scores'!$F$4:$MZ$4, W$4, 'Math Scores'!$F$2:$MZ$2))))</f>
        <is>
          <t/>
        </is>
      </c>
      <c r="X73" s="702" t="inlineStr">
        <f aca="false">IF(COUNT('Math Scores'!$DO76:$FJ76)=0, "", (SUMIF('Math Scores'!$F$4:$MZ$4, X$4, 'Math Scores'!$F76:$MZ76)/(SUMIF('Math Scores'!$F$4:$MZ$4, X$4, 'Math Scores'!$F$2:$MZ$2))))</f>
        <is>
          <t/>
        </is>
      </c>
      <c r="Y73" s="702" t="inlineStr">
        <f aca="false">IF(COUNT('Math Scores'!$DO76:$FJ76)=0, "", (SUMIF('Math Scores'!$F$4:$MZ$4, Y$4, 'Math Scores'!$F76:$MZ76)/(SUMIF('Math Scores'!$F$4:$MZ$4, Y$4, 'Math Scores'!$F$2:$MZ$2))))</f>
        <is>
          <t/>
        </is>
      </c>
      <c r="Z73" s="702" t="inlineStr">
        <f aca="false">IF(COUNT('Math Scores'!$FK76:$HI76)=0, "", (SUMIF('Math Scores'!$F$4:$MZ$4, Z$4, 'Math Scores'!$F76:$MZ76)/(SUMIF('Math Scores'!$F$4:$MZ$4, Z$4, 'Math Scores'!$F$2:$MZ$2))))</f>
        <is>
          <t/>
        </is>
      </c>
      <c r="AA73" s="702" t="inlineStr">
        <f aca="false">IF(COUNT('Math Scores'!$FK76:$HI76)=0, "", (SUMIF('Math Scores'!$F$4:$MZ$4, AA$4, 'Math Scores'!$F76:$MZ76)/(SUMIF('Math Scores'!$F$4:$MZ$4, AA$4, 'Math Scores'!$F$2:$MZ$2))))</f>
        <is>
          <t/>
        </is>
      </c>
      <c r="AB73" s="702" t="inlineStr">
        <f aca="false">IF(COUNT('Math Scores'!$FK76:$HI76)=0, "", (SUMIF('Math Scores'!$F$4:$MZ$4, AB$4, 'Math Scores'!$F76:$MZ76)/(SUMIF('Math Scores'!$F$4:$MZ$4, AB$4, 'Math Scores'!$F$2:$MZ$2))))</f>
        <is>
          <t/>
        </is>
      </c>
      <c r="AC73" s="702" t="inlineStr">
        <f aca="false">IF(COUNT('Math Scores'!$FK76:$HI76)=0, "", (SUMIF('Math Scores'!$F$4:$MZ$4, AC$4, 'Math Scores'!$F76:$MZ76)/(SUMIF('Math Scores'!$F$4:$MZ$4, AC$4, 'Math Scores'!$F$2:$MZ$2))))</f>
        <is>
          <t/>
        </is>
      </c>
      <c r="AD73" s="702" t="inlineStr">
        <f aca="false">IF(COUNT('Math Scores'!$HJ76:$IG76)=0, "", (SUMIF('Math Scores'!$HJ$4:$IU$4, AD$4, 'Math Scores'!$HJ76:$IU76)/(SUMIF('Math Scores'!$HJ$4:$IU$4, AD$4, 'Math Scores'!$HJ$2:$IU$2))))</f>
        <is>
          <t/>
        </is>
      </c>
      <c r="AE73" s="702" t="inlineStr">
        <f aca="false">IF(COUNT('Math Scores'!$HJ76:$IG76)=0, "", (SUMIF('Math Scores'!$HJ$4:$IU$4, AE$4, 'Math Scores'!$HJ76:$IU76)/(SUMIF('Math Scores'!$HJ$4:$IU$4, AE$4, 'Math Scores'!$HJ$2:$IU$2))))</f>
        <is>
          <t/>
        </is>
      </c>
      <c r="AF73" s="702" t="inlineStr">
        <f aca="false">IF(COUNT('Math Scores'!$HJ76:$IG76)=0, "", (SUMIF('Math Scores'!$HJ$4:$IU$4, AF$4, 'Math Scores'!$HJ76:$IU76)/(SUMIF('Math Scores'!$HJ$4:$IU$4, AF$4, 'Math Scores'!$HJ$2:$IU$2))))</f>
        <is>
          <t/>
        </is>
      </c>
      <c r="AG73" s="702" t="inlineStr">
        <f aca="false">IF(COUNT('Math Scores'!$HJ76:$IG76)=0, "", (SUMIF('Math Scores'!$HJ$4:$IU$4, AG$4, 'Math Scores'!$HJ76:$IU76)/(SUMIF('Math Scores'!$HJ$4:$IU$4, AG$4, 'Math Scores'!$HJ$2:$IU$2))))</f>
        <is>
          <t/>
        </is>
      </c>
      <c r="AH73" s="702" t="inlineStr">
        <f aca="false">IF(COUNT('Math Scores'!$IV76:$JL76)=0, "", (SUMIF('Math Scores'!$IH$4:$IU$4, AH$4, 'Math Scores'!$IH76:$IU76)/(SUMIF('Math Scores'!$IH$4:$IU$4, AH$4, 'Math Scores'!$IH$2:$IU$2))))</f>
        <is>
          <t/>
        </is>
      </c>
      <c r="AI73" s="702" t="inlineStr">
        <f aca="false">IF(COUNT('Math Scores'!$IV76:$JL76)=0, "", (SUMIF('Math Scores'!$IH$4:$IU$4, AI$4, 'Math Scores'!$IH76:$IU76)/(SUMIF('Math Scores'!$IH$4:$IU$4, AI$4, 'Math Scores'!$IH$2:$IU$2))))</f>
        <is>
          <t/>
        </is>
      </c>
      <c r="AJ73" s="702" t="inlineStr">
        <f aca="false">IF(COUNT('Math Scores'!$IV76:$JL76)=0, "", (SUMIF('Math Scores'!$IH$4:$IU$4, AJ$4, 'Math Scores'!$IH76:$IU76)/(SUMIF('Math Scores'!$IH$4:$IU$4, AJ$4, 'Math Scores'!$IH$2:$IU$2))))</f>
        <is>
          <t/>
        </is>
      </c>
      <c r="AK73" s="702" t="inlineStr">
        <f aca="false">IF(COUNT('Math Scores'!$JM76:$KG76)=0, "", (SUMIF('Math Scores'!$JM$4:$LA$4, X$4, 'Math Scores'!$JM76:$LA76)/(SUMIF('Math Scores'!$JM$4:$LA$4, X$4, 'Math Scores'!$JM$2:$LA$2))))</f>
        <is>
          <t/>
        </is>
      </c>
      <c r="AL73" s="702" t="inlineStr">
        <f aca="false">IF(COUNT('Math Scores'!$JM76:$KG76)=0, "", (SUMIF('Math Scores'!$JM$4:$LA$4, Y$4, 'Math Scores'!$JM76:$LA76)/(SUMIF('Math Scores'!$JM$4:$LA$4, Y$4, 'Math Scores'!$JM$2:$LA$2))))</f>
        <is>
          <t/>
        </is>
      </c>
      <c r="AM73" s="702" t="inlineStr">
        <f aca="false">IF(COUNT('Math Scores'!$JM76:$KG76)=0, "", (SUMIF('Math Scores'!$JM$4:$LA$4, Z$4, 'Math Scores'!$JM76:$LA76)/(SUMIF('Math Scores'!$JM$4:$LA$4, Z$4, 'Math Scores'!$JM$2:$LA$2))))</f>
        <is>
          <t/>
        </is>
      </c>
      <c r="AN73" s="702" t="inlineStr">
        <f aca="false">IF(COUNT('Math Scores'!$JM76:$KG76)=0, "", (SUMIF('Math Scores'!$JM$4:$LA$4, AA$4, 'Math Scores'!$JM76:$LA76)/(SUMIF('Math Scores'!$JM$4:$LA$4, AA$4, 'Math Scores'!$JM$2:$LA$2))))</f>
        <is>
          <t/>
        </is>
      </c>
      <c r="AO73" s="702" t="inlineStr">
        <f aca="false">IF(COUNT('Math Scores'!$JM76:$KG76)=0, "", (SUMIF('Math Scores'!$JM$4:$LA$4, AB$4, 'Math Scores'!$JM76:$LA76)/(SUMIF('Math Scores'!$JM$4:$LA$4, AB$4, 'Math Scores'!$JM$2:$LA$2))))</f>
        <is>
          <t/>
        </is>
      </c>
      <c r="AP73" s="702" t="inlineStr">
        <f aca="false">IF(COUNT('Math Scores'!$LB76:$LR76)=0, "", (SUMIF('Math Scores'!$KH$4:$LA$4, AP$4, 'Math Scores'!$KH76:$LA76)/(SUMIF('Math Scores'!$KH$4:$LA$4, AP$4, 'Math Scores'!$KH$2:$LA$2))))</f>
        <is>
          <t/>
        </is>
      </c>
      <c r="AQ73" s="702" t="inlineStr">
        <f aca="false">IF(COUNT('Math Scores'!$LB76:$LR76)=0, "", (SUMIF('Math Scores'!$KH$4:$LA$4, AQ$4, 'Math Scores'!$KH76:$LA76)/(SUMIF('Math Scores'!$KH$4:$LA$4, AQ$4, 'Math Scores'!$KH$2:$LA$2))))</f>
        <is>
          <t/>
        </is>
      </c>
    </row>
    <row r="74" customFormat="false" ht="12.75" hidden="false" customHeight="false" outlineLevel="0" collapsed="false">
      <c r="A74" s="315" t="n">
        <v>69</v>
      </c>
      <c r="B74" s="315" t="inlineStr">
        <f aca="false">'English Scores- Leveled papers'!B75</f>
        <is>
          <t/>
        </is>
      </c>
      <c r="D74" s="701" t="inlineStr">
        <f aca="false">'Math Scores'!D77</f>
        <is>
          <t/>
        </is>
      </c>
      <c r="E74" s="702" t="inlineStr">
        <f aca="false">IF(COUNT('Math Scores'!$F77:$AM77)=0, "", (SUMIF('Math Scores'!$F$4:$AM$4, E$4, 'Math Scores'!$F77:$AM77)/(SUMIF('Math Scores'!$F$4:$AM$4, E$4, 'Math Scores'!$F$2:$AM$2))))</f>
        <is>
          <t/>
        </is>
      </c>
      <c r="F74" s="702" t="inlineStr">
        <f aca="false">IF(COUNT('Math Scores'!$F77:$AM77)=0, "", (SUMIF('Math Scores'!$F$4:$AM$4, F$4, 'Math Scores'!$F77:$AM77)/(SUMIF('Math Scores'!$F$4:$AM$4, F$4, 'Math Scores'!$F$2:$AM$2))))</f>
        <is>
          <t/>
        </is>
      </c>
      <c r="G74" s="702" t="inlineStr">
        <f aca="false">IF(COUNT('Math Scores'!$F77:$AM77)=0, "", (SUMIF('Math Scores'!$F$4:$AM$4, G$4, 'Math Scores'!$F77:$AM77)/(SUMIF('Math Scores'!$F$4:$AM$4, G$4, 'Math Scores'!$F$2:$AM$2))))</f>
        <is>
          <t/>
        </is>
      </c>
      <c r="H74" s="702" t="inlineStr">
        <f aca="false">IF(COUNT('Math Scores'!$F77:$AM77)=0, "", (SUMIF('Math Scores'!$F$4:$AM$4, H$4, 'Math Scores'!$F77:$AM77)/(SUMIF('Math Scores'!$F$4:$AM$4, H$4, 'Math Scores'!$F$2:$AM$2))))</f>
        <is>
          <t/>
        </is>
      </c>
      <c r="I74" s="702" t="inlineStr">
        <f aca="false">IF(COUNT('Math Scores'!$F77:$AM77)=0, "", (SUMIF('Math Scores'!$F$4:$AM$4, I$4, 'Math Scores'!$F77:$AM77)/(SUMIF('Math Scores'!$F$4:$AM$4, I$4, 'Math Scores'!$F$2:$AM$2))))</f>
        <is>
          <t/>
        </is>
      </c>
      <c r="J74" s="702" t="inlineStr">
        <f aca="false">IF(COUNT('Math Scores'!$F77:$AM77)=0, "", (SUMIF('Math Scores'!$F$4:$AM$4, J$4, 'Math Scores'!$F77:$AM77)/(SUMIF('Math Scores'!$F$4:$AM$4, J$4, 'Math Scores'!$F$2:$AM$2))))</f>
        <is>
          <t/>
        </is>
      </c>
      <c r="K74" s="702" t="inlineStr">
        <f aca="false">IF(COUNT('Math Scores'!$AN77:$BW77)=0, "", (SUMIF('Math Scores'!$AN$4:$BW$4, K$4, 'Math Scores'!$AN77:$BW77)/(SUMIF('Math Scores'!$AN$4:$BW$4, K$4, 'Math Scores'!$AN$2:$BW$2))))</f>
        <is>
          <t/>
        </is>
      </c>
      <c r="L74" s="702" t="inlineStr">
        <f aca="false">IF(COUNT('Math Scores'!$AN77:$BW77)=0, "", (SUMIF('Math Scores'!$AN$4:$BW$4, L$4, 'Math Scores'!$AN77:$BW77)/(SUMIF('Math Scores'!$AN$4:$BW$4, L$4, 'Math Scores'!$AN$2:$BW$2))))</f>
        <is>
          <t/>
        </is>
      </c>
      <c r="M74" s="702" t="inlineStr">
        <f aca="false">IF(COUNT('Math Scores'!$AN77:$BW77)=0, "", (SUMIF('Math Scores'!$AN$4:$BW$4, M$4, 'Math Scores'!$AN77:$BW77)/(SUMIF('Math Scores'!$AN$4:$BW$4, M$4, 'Math Scores'!$AN$2:$BW$2))))</f>
        <is>
          <t/>
        </is>
      </c>
      <c r="N74" s="702" t="inlineStr">
        <f aca="false">IF(COUNT('Math Scores'!$AN77:$BW77)=0, "", (SUMIF('Math Scores'!$AN$4:$BW$4, N$4, 'Math Scores'!$AN77:$BW77)/(SUMIF('Math Scores'!$AN$4:$BW$4, N$4, 'Math Scores'!$AN$2:$BW$2))))</f>
        <is>
          <t/>
        </is>
      </c>
      <c r="O74" s="702" t="inlineStr">
        <f aca="false">IF(COUNT('Math Scores'!$AN77:$BW77)=0, "", (SUMIF('Math Scores'!$AN$4:$BW$4, O$4, 'Math Scores'!$AN77:$BW77)/(SUMIF('Math Scores'!$AN$4:$BW$4, O$4, 'Math Scores'!$AN$2:$BW$2))))</f>
        <is>
          <t/>
        </is>
      </c>
      <c r="P74" s="702" t="inlineStr">
        <f aca="false">IF(COUNT('Math Scores'!$BX77:$DN77)=0, "", (SUMIF('Math Scores'!$F$4:$MZ$4, P$4, 'Math Scores'!$F77:$MZ77)/(SUMIF('Math Scores'!$F$4:$MZ$4, P$4, 'Math Scores'!$F$2:$MZ$2))))</f>
        <is>
          <t/>
        </is>
      </c>
      <c r="Q74" s="702" t="inlineStr">
        <f aca="false">IF(COUNT('Math Scores'!$BX77:$DN77)=0, "", (SUMIF('Math Scores'!$F$4:$MZ$4, Q$4, 'Math Scores'!$F77:$MZ77)/(SUMIF('Math Scores'!$F$4:$MZ$4, Q$4, 'Math Scores'!$F$2:$MZ$2))))</f>
        <is>
          <t/>
        </is>
      </c>
      <c r="R74" s="702" t="inlineStr">
        <f aca="false">IF(COUNT('Math Scores'!$BX77:$DN77)=0, "", (SUMIF('Math Scores'!$F$4:$MZ$4, R$4, 'Math Scores'!$F77:$MZ77)/(SUMIF('Math Scores'!$F$4:$MZ$4, R$4, 'Math Scores'!$F$2:$MZ$2))))</f>
        <is>
          <t/>
        </is>
      </c>
      <c r="S74" s="702" t="inlineStr">
        <f aca="false">IF(COUNT('Math Scores'!$BX77:$DN77)=0, "", (SUMIF('Math Scores'!$F$4:$MZ$4, S$4, 'Math Scores'!$F77:$MZ77)/(SUMIF('Math Scores'!$F$4:$MZ$4, S$4, 'Math Scores'!$F$2:$MZ$2))))</f>
        <is>
          <t/>
        </is>
      </c>
      <c r="T74" s="702" t="inlineStr">
        <f aca="false">IF(COUNT('Math Scores'!$BX77:$DN77)=0, "", (SUMIF('Math Scores'!$F$4:$MZ$4, T$4, 'Math Scores'!$F77:$MZ77)/(SUMIF('Math Scores'!$F$4:$MZ$4, T$4, 'Math Scores'!$F$2:$MZ$2))))</f>
        <is>
          <t/>
        </is>
      </c>
      <c r="U74" s="702" t="inlineStr">
        <f aca="false">IF(COUNT('Math Scores'!$DO77:$FJ77)=0, "", (SUMIF('Math Scores'!$F$4:$MZ$4, U$4, 'Math Scores'!$F77:$MZ77)/(SUMIF('Math Scores'!$F$4:$MZ$4, U$4, 'Math Scores'!$F$2:$MZ$2))))</f>
        <is>
          <t/>
        </is>
      </c>
      <c r="V74" s="702" t="inlineStr">
        <f aca="false">IF(COUNT('Math Scores'!$DO77:$FJ77)=0, "", (SUMIF('Math Scores'!$F$4:$MZ$4, V$4, 'Math Scores'!$F77:$MZ77)/(SUMIF('Math Scores'!$F$4:$MZ$4, V$4, 'Math Scores'!$F$2:$MZ$2))))</f>
        <is>
          <t/>
        </is>
      </c>
      <c r="W74" s="702" t="inlineStr">
        <f aca="false">IF(COUNT('Math Scores'!$DO77:$FJ77)=0, "", (SUMIF('Math Scores'!$F$4:$MZ$4, W$4, 'Math Scores'!$F77:$MZ77)/(SUMIF('Math Scores'!$F$4:$MZ$4, W$4, 'Math Scores'!$F$2:$MZ$2))))</f>
        <is>
          <t/>
        </is>
      </c>
      <c r="X74" s="702" t="inlineStr">
        <f aca="false">IF(COUNT('Math Scores'!$DO77:$FJ77)=0, "", (SUMIF('Math Scores'!$F$4:$MZ$4, X$4, 'Math Scores'!$F77:$MZ77)/(SUMIF('Math Scores'!$F$4:$MZ$4, X$4, 'Math Scores'!$F$2:$MZ$2))))</f>
        <is>
          <t/>
        </is>
      </c>
      <c r="Y74" s="702" t="inlineStr">
        <f aca="false">IF(COUNT('Math Scores'!$DO77:$FJ77)=0, "", (SUMIF('Math Scores'!$F$4:$MZ$4, Y$4, 'Math Scores'!$F77:$MZ77)/(SUMIF('Math Scores'!$F$4:$MZ$4, Y$4, 'Math Scores'!$F$2:$MZ$2))))</f>
        <is>
          <t/>
        </is>
      </c>
      <c r="Z74" s="702" t="inlineStr">
        <f aca="false">IF(COUNT('Math Scores'!$FK77:$HI77)=0, "", (SUMIF('Math Scores'!$F$4:$MZ$4, Z$4, 'Math Scores'!$F77:$MZ77)/(SUMIF('Math Scores'!$F$4:$MZ$4, Z$4, 'Math Scores'!$F$2:$MZ$2))))</f>
        <is>
          <t/>
        </is>
      </c>
      <c r="AA74" s="702" t="inlineStr">
        <f aca="false">IF(COUNT('Math Scores'!$FK77:$HI77)=0, "", (SUMIF('Math Scores'!$F$4:$MZ$4, AA$4, 'Math Scores'!$F77:$MZ77)/(SUMIF('Math Scores'!$F$4:$MZ$4, AA$4, 'Math Scores'!$F$2:$MZ$2))))</f>
        <is>
          <t/>
        </is>
      </c>
      <c r="AB74" s="702" t="inlineStr">
        <f aca="false">IF(COUNT('Math Scores'!$FK77:$HI77)=0, "", (SUMIF('Math Scores'!$F$4:$MZ$4, AB$4, 'Math Scores'!$F77:$MZ77)/(SUMIF('Math Scores'!$F$4:$MZ$4, AB$4, 'Math Scores'!$F$2:$MZ$2))))</f>
        <is>
          <t/>
        </is>
      </c>
      <c r="AC74" s="702" t="inlineStr">
        <f aca="false">IF(COUNT('Math Scores'!$FK77:$HI77)=0, "", (SUMIF('Math Scores'!$F$4:$MZ$4, AC$4, 'Math Scores'!$F77:$MZ77)/(SUMIF('Math Scores'!$F$4:$MZ$4, AC$4, 'Math Scores'!$F$2:$MZ$2))))</f>
        <is>
          <t/>
        </is>
      </c>
      <c r="AD74" s="702" t="inlineStr">
        <f aca="false">IF(COUNT('Math Scores'!$HJ77:$IG77)=0, "", (SUMIF('Math Scores'!$HJ$4:$IU$4, AD$4, 'Math Scores'!$HJ77:$IU77)/(SUMIF('Math Scores'!$HJ$4:$IU$4, AD$4, 'Math Scores'!$HJ$2:$IU$2))))</f>
        <is>
          <t/>
        </is>
      </c>
      <c r="AE74" s="702" t="inlineStr">
        <f aca="false">IF(COUNT('Math Scores'!$HJ77:$IG77)=0, "", (SUMIF('Math Scores'!$HJ$4:$IU$4, AE$4, 'Math Scores'!$HJ77:$IU77)/(SUMIF('Math Scores'!$HJ$4:$IU$4, AE$4, 'Math Scores'!$HJ$2:$IU$2))))</f>
        <is>
          <t/>
        </is>
      </c>
      <c r="AF74" s="702" t="inlineStr">
        <f aca="false">IF(COUNT('Math Scores'!$HJ77:$IG77)=0, "", (SUMIF('Math Scores'!$HJ$4:$IU$4, AF$4, 'Math Scores'!$HJ77:$IU77)/(SUMIF('Math Scores'!$HJ$4:$IU$4, AF$4, 'Math Scores'!$HJ$2:$IU$2))))</f>
        <is>
          <t/>
        </is>
      </c>
      <c r="AG74" s="702" t="inlineStr">
        <f aca="false">IF(COUNT('Math Scores'!$HJ77:$IG77)=0, "", (SUMIF('Math Scores'!$HJ$4:$IU$4, AG$4, 'Math Scores'!$HJ77:$IU77)/(SUMIF('Math Scores'!$HJ$4:$IU$4, AG$4, 'Math Scores'!$HJ$2:$IU$2))))</f>
        <is>
          <t/>
        </is>
      </c>
      <c r="AH74" s="702" t="inlineStr">
        <f aca="false">IF(COUNT('Math Scores'!$IV77:$JL77)=0, "", (SUMIF('Math Scores'!$IH$4:$IU$4, AH$4, 'Math Scores'!$IH77:$IU77)/(SUMIF('Math Scores'!$IH$4:$IU$4, AH$4, 'Math Scores'!$IH$2:$IU$2))))</f>
        <is>
          <t/>
        </is>
      </c>
      <c r="AI74" s="702" t="inlineStr">
        <f aca="false">IF(COUNT('Math Scores'!$IV77:$JL77)=0, "", (SUMIF('Math Scores'!$IH$4:$IU$4, AI$4, 'Math Scores'!$IH77:$IU77)/(SUMIF('Math Scores'!$IH$4:$IU$4, AI$4, 'Math Scores'!$IH$2:$IU$2))))</f>
        <is>
          <t/>
        </is>
      </c>
      <c r="AJ74" s="702" t="inlineStr">
        <f aca="false">IF(COUNT('Math Scores'!$IV77:$JL77)=0, "", (SUMIF('Math Scores'!$IH$4:$IU$4, AJ$4, 'Math Scores'!$IH77:$IU77)/(SUMIF('Math Scores'!$IH$4:$IU$4, AJ$4, 'Math Scores'!$IH$2:$IU$2))))</f>
        <is>
          <t/>
        </is>
      </c>
      <c r="AK74" s="702" t="inlineStr">
        <f aca="false">IF(COUNT('Math Scores'!$JM77:$KG77)=0, "", (SUMIF('Math Scores'!$JM$4:$LA$4, X$4, 'Math Scores'!$JM77:$LA77)/(SUMIF('Math Scores'!$JM$4:$LA$4, X$4, 'Math Scores'!$JM$2:$LA$2))))</f>
        <is>
          <t/>
        </is>
      </c>
      <c r="AL74" s="702" t="inlineStr">
        <f aca="false">IF(COUNT('Math Scores'!$JM77:$KG77)=0, "", (SUMIF('Math Scores'!$JM$4:$LA$4, Y$4, 'Math Scores'!$JM77:$LA77)/(SUMIF('Math Scores'!$JM$4:$LA$4, Y$4, 'Math Scores'!$JM$2:$LA$2))))</f>
        <is>
          <t/>
        </is>
      </c>
      <c r="AM74" s="702" t="inlineStr">
        <f aca="false">IF(COUNT('Math Scores'!$JM77:$KG77)=0, "", (SUMIF('Math Scores'!$JM$4:$LA$4, Z$4, 'Math Scores'!$JM77:$LA77)/(SUMIF('Math Scores'!$JM$4:$LA$4, Z$4, 'Math Scores'!$JM$2:$LA$2))))</f>
        <is>
          <t/>
        </is>
      </c>
      <c r="AN74" s="702" t="inlineStr">
        <f aca="false">IF(COUNT('Math Scores'!$JM77:$KG77)=0, "", (SUMIF('Math Scores'!$JM$4:$LA$4, AA$4, 'Math Scores'!$JM77:$LA77)/(SUMIF('Math Scores'!$JM$4:$LA$4, AA$4, 'Math Scores'!$JM$2:$LA$2))))</f>
        <is>
          <t/>
        </is>
      </c>
      <c r="AO74" s="702" t="inlineStr">
        <f aca="false">IF(COUNT('Math Scores'!$JM77:$KG77)=0, "", (SUMIF('Math Scores'!$JM$4:$LA$4, AB$4, 'Math Scores'!$JM77:$LA77)/(SUMIF('Math Scores'!$JM$4:$LA$4, AB$4, 'Math Scores'!$JM$2:$LA$2))))</f>
        <is>
          <t/>
        </is>
      </c>
      <c r="AP74" s="702" t="inlineStr">
        <f aca="false">IF(COUNT('Math Scores'!$LB77:$LR77)=0, "", (SUMIF('Math Scores'!$KH$4:$LA$4, AP$4, 'Math Scores'!$KH77:$LA77)/(SUMIF('Math Scores'!$KH$4:$LA$4, AP$4, 'Math Scores'!$KH$2:$LA$2))))</f>
        <is>
          <t/>
        </is>
      </c>
      <c r="AQ74" s="702" t="inlineStr">
        <f aca="false">IF(COUNT('Math Scores'!$LB77:$LR77)=0, "", (SUMIF('Math Scores'!$KH$4:$LA$4, AQ$4, 'Math Scores'!$KH77:$LA77)/(SUMIF('Math Scores'!$KH$4:$LA$4, AQ$4, 'Math Scores'!$KH$2:$LA$2))))</f>
        <is>
          <t/>
        </is>
      </c>
    </row>
    <row r="75" customFormat="false" ht="12.75" hidden="false" customHeight="false" outlineLevel="0" collapsed="false">
      <c r="A75" s="315" t="n">
        <v>70</v>
      </c>
      <c r="B75" s="315" t="inlineStr">
        <f aca="false">'English Scores- Leveled papers'!B76</f>
        <is>
          <t/>
        </is>
      </c>
      <c r="D75" s="701" t="inlineStr">
        <f aca="false">'Math Scores'!D78</f>
        <is>
          <t/>
        </is>
      </c>
      <c r="E75" s="702" t="inlineStr">
        <f aca="false">IF(COUNT('Math Scores'!$F78:$AM78)=0, "", (SUMIF('Math Scores'!$F$4:$AM$4, E$4, 'Math Scores'!$F78:$AM78)/(SUMIF('Math Scores'!$F$4:$AM$4, E$4, 'Math Scores'!$F$2:$AM$2))))</f>
        <is>
          <t/>
        </is>
      </c>
      <c r="F75" s="702" t="inlineStr">
        <f aca="false">IF(COUNT('Math Scores'!$F78:$AM78)=0, "", (SUMIF('Math Scores'!$F$4:$AM$4, F$4, 'Math Scores'!$F78:$AM78)/(SUMIF('Math Scores'!$F$4:$AM$4, F$4, 'Math Scores'!$F$2:$AM$2))))</f>
        <is>
          <t/>
        </is>
      </c>
      <c r="G75" s="702" t="inlineStr">
        <f aca="false">IF(COUNT('Math Scores'!$F78:$AM78)=0, "", (SUMIF('Math Scores'!$F$4:$AM$4, G$4, 'Math Scores'!$F78:$AM78)/(SUMIF('Math Scores'!$F$4:$AM$4, G$4, 'Math Scores'!$F$2:$AM$2))))</f>
        <is>
          <t/>
        </is>
      </c>
      <c r="H75" s="702" t="inlineStr">
        <f aca="false">IF(COUNT('Math Scores'!$F78:$AM78)=0, "", (SUMIF('Math Scores'!$F$4:$AM$4, H$4, 'Math Scores'!$F78:$AM78)/(SUMIF('Math Scores'!$F$4:$AM$4, H$4, 'Math Scores'!$F$2:$AM$2))))</f>
        <is>
          <t/>
        </is>
      </c>
      <c r="I75" s="702" t="inlineStr">
        <f aca="false">IF(COUNT('Math Scores'!$F78:$AM78)=0, "", (SUMIF('Math Scores'!$F$4:$AM$4, I$4, 'Math Scores'!$F78:$AM78)/(SUMIF('Math Scores'!$F$4:$AM$4, I$4, 'Math Scores'!$F$2:$AM$2))))</f>
        <is>
          <t/>
        </is>
      </c>
      <c r="J75" s="702" t="inlineStr">
        <f aca="false">IF(COUNT('Math Scores'!$F78:$AM78)=0, "", (SUMIF('Math Scores'!$F$4:$AM$4, J$4, 'Math Scores'!$F78:$AM78)/(SUMIF('Math Scores'!$F$4:$AM$4, J$4, 'Math Scores'!$F$2:$AM$2))))</f>
        <is>
          <t/>
        </is>
      </c>
      <c r="K75" s="702" t="inlineStr">
        <f aca="false">IF(COUNT('Math Scores'!$AN78:$BW78)=0, "", (SUMIF('Math Scores'!$AN$4:$BW$4, K$4, 'Math Scores'!$AN78:$BW78)/(SUMIF('Math Scores'!$AN$4:$BW$4, K$4, 'Math Scores'!$AN$2:$BW$2))))</f>
        <is>
          <t/>
        </is>
      </c>
      <c r="L75" s="702" t="inlineStr">
        <f aca="false">IF(COUNT('Math Scores'!$AN78:$BW78)=0, "", (SUMIF('Math Scores'!$AN$4:$BW$4, L$4, 'Math Scores'!$AN78:$BW78)/(SUMIF('Math Scores'!$AN$4:$BW$4, L$4, 'Math Scores'!$AN$2:$BW$2))))</f>
        <is>
          <t/>
        </is>
      </c>
      <c r="M75" s="702" t="inlineStr">
        <f aca="false">IF(COUNT('Math Scores'!$AN78:$BW78)=0, "", (SUMIF('Math Scores'!$AN$4:$BW$4, M$4, 'Math Scores'!$AN78:$BW78)/(SUMIF('Math Scores'!$AN$4:$BW$4, M$4, 'Math Scores'!$AN$2:$BW$2))))</f>
        <is>
          <t/>
        </is>
      </c>
      <c r="N75" s="702" t="inlineStr">
        <f aca="false">IF(COUNT('Math Scores'!$AN78:$BW78)=0, "", (SUMIF('Math Scores'!$AN$4:$BW$4, N$4, 'Math Scores'!$AN78:$BW78)/(SUMIF('Math Scores'!$AN$4:$BW$4, N$4, 'Math Scores'!$AN$2:$BW$2))))</f>
        <is>
          <t/>
        </is>
      </c>
      <c r="O75" s="702" t="inlineStr">
        <f aca="false">IF(COUNT('Math Scores'!$AN78:$BW78)=0, "", (SUMIF('Math Scores'!$AN$4:$BW$4, O$4, 'Math Scores'!$AN78:$BW78)/(SUMIF('Math Scores'!$AN$4:$BW$4, O$4, 'Math Scores'!$AN$2:$BW$2))))</f>
        <is>
          <t/>
        </is>
      </c>
      <c r="P75" s="702" t="inlineStr">
        <f aca="false">IF(COUNT('Math Scores'!$BX78:$DN78)=0, "", (SUMIF('Math Scores'!$F$4:$MZ$4, P$4, 'Math Scores'!$F78:$MZ78)/(SUMIF('Math Scores'!$F$4:$MZ$4, P$4, 'Math Scores'!$F$2:$MZ$2))))</f>
        <is>
          <t/>
        </is>
      </c>
      <c r="Q75" s="702" t="inlineStr">
        <f aca="false">IF(COUNT('Math Scores'!$BX78:$DN78)=0, "", (SUMIF('Math Scores'!$F$4:$MZ$4, Q$4, 'Math Scores'!$F78:$MZ78)/(SUMIF('Math Scores'!$F$4:$MZ$4, Q$4, 'Math Scores'!$F$2:$MZ$2))))</f>
        <is>
          <t/>
        </is>
      </c>
      <c r="R75" s="702" t="inlineStr">
        <f aca="false">IF(COUNT('Math Scores'!$BX78:$DN78)=0, "", (SUMIF('Math Scores'!$F$4:$MZ$4, R$4, 'Math Scores'!$F78:$MZ78)/(SUMIF('Math Scores'!$F$4:$MZ$4, R$4, 'Math Scores'!$F$2:$MZ$2))))</f>
        <is>
          <t/>
        </is>
      </c>
      <c r="S75" s="702" t="inlineStr">
        <f aca="false">IF(COUNT('Math Scores'!$BX78:$DN78)=0, "", (SUMIF('Math Scores'!$F$4:$MZ$4, S$4, 'Math Scores'!$F78:$MZ78)/(SUMIF('Math Scores'!$F$4:$MZ$4, S$4, 'Math Scores'!$F$2:$MZ$2))))</f>
        <is>
          <t/>
        </is>
      </c>
      <c r="T75" s="702" t="inlineStr">
        <f aca="false">IF(COUNT('Math Scores'!$BX78:$DN78)=0, "", (SUMIF('Math Scores'!$F$4:$MZ$4, T$4, 'Math Scores'!$F78:$MZ78)/(SUMIF('Math Scores'!$F$4:$MZ$4, T$4, 'Math Scores'!$F$2:$MZ$2))))</f>
        <is>
          <t/>
        </is>
      </c>
      <c r="U75" s="702" t="inlineStr">
        <f aca="false">IF(COUNT('Math Scores'!$DO78:$FJ78)=0, "", (SUMIF('Math Scores'!$F$4:$MZ$4, U$4, 'Math Scores'!$F78:$MZ78)/(SUMIF('Math Scores'!$F$4:$MZ$4, U$4, 'Math Scores'!$F$2:$MZ$2))))</f>
        <is>
          <t/>
        </is>
      </c>
      <c r="V75" s="702" t="inlineStr">
        <f aca="false">IF(COUNT('Math Scores'!$DO78:$FJ78)=0, "", (SUMIF('Math Scores'!$F$4:$MZ$4, V$4, 'Math Scores'!$F78:$MZ78)/(SUMIF('Math Scores'!$F$4:$MZ$4, V$4, 'Math Scores'!$F$2:$MZ$2))))</f>
        <is>
          <t/>
        </is>
      </c>
      <c r="W75" s="702" t="inlineStr">
        <f aca="false">IF(COUNT('Math Scores'!$DO78:$FJ78)=0, "", (SUMIF('Math Scores'!$F$4:$MZ$4, W$4, 'Math Scores'!$F78:$MZ78)/(SUMIF('Math Scores'!$F$4:$MZ$4, W$4, 'Math Scores'!$F$2:$MZ$2))))</f>
        <is>
          <t/>
        </is>
      </c>
      <c r="X75" s="702" t="inlineStr">
        <f aca="false">IF(COUNT('Math Scores'!$DO78:$FJ78)=0, "", (SUMIF('Math Scores'!$F$4:$MZ$4, X$4, 'Math Scores'!$F78:$MZ78)/(SUMIF('Math Scores'!$F$4:$MZ$4, X$4, 'Math Scores'!$F$2:$MZ$2))))</f>
        <is>
          <t/>
        </is>
      </c>
      <c r="Y75" s="702" t="inlineStr">
        <f aca="false">IF(COUNT('Math Scores'!$DO78:$FJ78)=0, "", (SUMIF('Math Scores'!$F$4:$MZ$4, Y$4, 'Math Scores'!$F78:$MZ78)/(SUMIF('Math Scores'!$F$4:$MZ$4, Y$4, 'Math Scores'!$F$2:$MZ$2))))</f>
        <is>
          <t/>
        </is>
      </c>
      <c r="Z75" s="702" t="inlineStr">
        <f aca="false">IF(COUNT('Math Scores'!$FK78:$HI78)=0, "", (SUMIF('Math Scores'!$F$4:$MZ$4, Z$4, 'Math Scores'!$F78:$MZ78)/(SUMIF('Math Scores'!$F$4:$MZ$4, Z$4, 'Math Scores'!$F$2:$MZ$2))))</f>
        <is>
          <t/>
        </is>
      </c>
      <c r="AA75" s="702" t="inlineStr">
        <f aca="false">IF(COUNT('Math Scores'!$FK78:$HI78)=0, "", (SUMIF('Math Scores'!$F$4:$MZ$4, AA$4, 'Math Scores'!$F78:$MZ78)/(SUMIF('Math Scores'!$F$4:$MZ$4, AA$4, 'Math Scores'!$F$2:$MZ$2))))</f>
        <is>
          <t/>
        </is>
      </c>
      <c r="AB75" s="702" t="inlineStr">
        <f aca="false">IF(COUNT('Math Scores'!$FK78:$HI78)=0, "", (SUMIF('Math Scores'!$F$4:$MZ$4, AB$4, 'Math Scores'!$F78:$MZ78)/(SUMIF('Math Scores'!$F$4:$MZ$4, AB$4, 'Math Scores'!$F$2:$MZ$2))))</f>
        <is>
          <t/>
        </is>
      </c>
      <c r="AC75" s="702" t="inlineStr">
        <f aca="false">IF(COUNT('Math Scores'!$FK78:$HI78)=0, "", (SUMIF('Math Scores'!$F$4:$MZ$4, AC$4, 'Math Scores'!$F78:$MZ78)/(SUMIF('Math Scores'!$F$4:$MZ$4, AC$4, 'Math Scores'!$F$2:$MZ$2))))</f>
        <is>
          <t/>
        </is>
      </c>
      <c r="AD75" s="702" t="inlineStr">
        <f aca="false">IF(COUNT('Math Scores'!$HJ78:$IG78)=0, "", (SUMIF('Math Scores'!$HJ$4:$IU$4, AD$4, 'Math Scores'!$HJ78:$IU78)/(SUMIF('Math Scores'!$HJ$4:$IU$4, AD$4, 'Math Scores'!$HJ$2:$IU$2))))</f>
        <is>
          <t/>
        </is>
      </c>
      <c r="AE75" s="702" t="inlineStr">
        <f aca="false">IF(COUNT('Math Scores'!$HJ78:$IG78)=0, "", (SUMIF('Math Scores'!$HJ$4:$IU$4, AE$4, 'Math Scores'!$HJ78:$IU78)/(SUMIF('Math Scores'!$HJ$4:$IU$4, AE$4, 'Math Scores'!$HJ$2:$IU$2))))</f>
        <is>
          <t/>
        </is>
      </c>
      <c r="AF75" s="702" t="inlineStr">
        <f aca="false">IF(COUNT('Math Scores'!$HJ78:$IG78)=0, "", (SUMIF('Math Scores'!$HJ$4:$IU$4, AF$4, 'Math Scores'!$HJ78:$IU78)/(SUMIF('Math Scores'!$HJ$4:$IU$4, AF$4, 'Math Scores'!$HJ$2:$IU$2))))</f>
        <is>
          <t/>
        </is>
      </c>
      <c r="AG75" s="702" t="inlineStr">
        <f aca="false">IF(COUNT('Math Scores'!$HJ78:$IG78)=0, "", (SUMIF('Math Scores'!$HJ$4:$IU$4, AG$4, 'Math Scores'!$HJ78:$IU78)/(SUMIF('Math Scores'!$HJ$4:$IU$4, AG$4, 'Math Scores'!$HJ$2:$IU$2))))</f>
        <is>
          <t/>
        </is>
      </c>
      <c r="AH75" s="702" t="inlineStr">
        <f aca="false">IF(COUNT('Math Scores'!$IV78:$JL78)=0, "", (SUMIF('Math Scores'!$IH$4:$IU$4, AH$4, 'Math Scores'!$IH78:$IU78)/(SUMIF('Math Scores'!$IH$4:$IU$4, AH$4, 'Math Scores'!$IH$2:$IU$2))))</f>
        <is>
          <t/>
        </is>
      </c>
      <c r="AI75" s="702" t="inlineStr">
        <f aca="false">IF(COUNT('Math Scores'!$IV78:$JL78)=0, "", (SUMIF('Math Scores'!$IH$4:$IU$4, AI$4, 'Math Scores'!$IH78:$IU78)/(SUMIF('Math Scores'!$IH$4:$IU$4, AI$4, 'Math Scores'!$IH$2:$IU$2))))</f>
        <is>
          <t/>
        </is>
      </c>
      <c r="AJ75" s="702" t="inlineStr">
        <f aca="false">IF(COUNT('Math Scores'!$IV78:$JL78)=0, "", (SUMIF('Math Scores'!$IH$4:$IU$4, AJ$4, 'Math Scores'!$IH78:$IU78)/(SUMIF('Math Scores'!$IH$4:$IU$4, AJ$4, 'Math Scores'!$IH$2:$IU$2))))</f>
        <is>
          <t/>
        </is>
      </c>
      <c r="AK75" s="702" t="inlineStr">
        <f aca="false">IF(COUNT('Math Scores'!$JM78:$KG78)=0, "", (SUMIF('Math Scores'!$JM$4:$LA$4, X$4, 'Math Scores'!$JM78:$LA78)/(SUMIF('Math Scores'!$JM$4:$LA$4, X$4, 'Math Scores'!$JM$2:$LA$2))))</f>
        <is>
          <t/>
        </is>
      </c>
      <c r="AL75" s="702" t="inlineStr">
        <f aca="false">IF(COUNT('Math Scores'!$JM78:$KG78)=0, "", (SUMIF('Math Scores'!$JM$4:$LA$4, Y$4, 'Math Scores'!$JM78:$LA78)/(SUMIF('Math Scores'!$JM$4:$LA$4, Y$4, 'Math Scores'!$JM$2:$LA$2))))</f>
        <is>
          <t/>
        </is>
      </c>
      <c r="AM75" s="702" t="inlineStr">
        <f aca="false">IF(COUNT('Math Scores'!$JM78:$KG78)=0, "", (SUMIF('Math Scores'!$JM$4:$LA$4, Z$4, 'Math Scores'!$JM78:$LA78)/(SUMIF('Math Scores'!$JM$4:$LA$4, Z$4, 'Math Scores'!$JM$2:$LA$2))))</f>
        <is>
          <t/>
        </is>
      </c>
      <c r="AN75" s="702" t="inlineStr">
        <f aca="false">IF(COUNT('Math Scores'!$JM78:$KG78)=0, "", (SUMIF('Math Scores'!$JM$4:$LA$4, AA$4, 'Math Scores'!$JM78:$LA78)/(SUMIF('Math Scores'!$JM$4:$LA$4, AA$4, 'Math Scores'!$JM$2:$LA$2))))</f>
        <is>
          <t/>
        </is>
      </c>
      <c r="AO75" s="702" t="inlineStr">
        <f aca="false">IF(COUNT('Math Scores'!$JM78:$KG78)=0, "", (SUMIF('Math Scores'!$JM$4:$LA$4, AB$4, 'Math Scores'!$JM78:$LA78)/(SUMIF('Math Scores'!$JM$4:$LA$4, AB$4, 'Math Scores'!$JM$2:$LA$2))))</f>
        <is>
          <t/>
        </is>
      </c>
      <c r="AP75" s="702" t="inlineStr">
        <f aca="false">IF(COUNT('Math Scores'!$LB78:$LR78)=0, "", (SUMIF('Math Scores'!$KH$4:$LA$4, AP$4, 'Math Scores'!$KH78:$LA78)/(SUMIF('Math Scores'!$KH$4:$LA$4, AP$4, 'Math Scores'!$KH$2:$LA$2))))</f>
        <is>
          <t/>
        </is>
      </c>
      <c r="AQ75" s="702" t="inlineStr">
        <f aca="false">IF(COUNT('Math Scores'!$LB78:$LR78)=0, "", (SUMIF('Math Scores'!$KH$4:$LA$4, AQ$4, 'Math Scores'!$KH78:$LA78)/(SUMIF('Math Scores'!$KH$4:$LA$4, AQ$4, 'Math Scores'!$KH$2:$LA$2))))</f>
        <is>
          <t/>
        </is>
      </c>
    </row>
    <row r="76" customFormat="false" ht="12.75" hidden="false" customHeight="false" outlineLevel="0" collapsed="false">
      <c r="A76" s="315" t="n">
        <v>71</v>
      </c>
      <c r="B76" s="315" t="inlineStr">
        <f aca="false">'English Scores- Leveled papers'!B77</f>
        <is>
          <t/>
        </is>
      </c>
      <c r="D76" s="701" t="inlineStr">
        <f aca="false">'Math Scores'!D79</f>
        <is>
          <t/>
        </is>
      </c>
      <c r="E76" s="702" t="inlineStr">
        <f aca="false">IF(COUNT('Math Scores'!$F79:$AM79)=0, "", (SUMIF('Math Scores'!$F$4:$AM$4, E$4, 'Math Scores'!$F79:$AM79)/(SUMIF('Math Scores'!$F$4:$AM$4, E$4, 'Math Scores'!$F$2:$AM$2))))</f>
        <is>
          <t/>
        </is>
      </c>
      <c r="F76" s="702" t="inlineStr">
        <f aca="false">IF(COUNT('Math Scores'!$F79:$AM79)=0, "", (SUMIF('Math Scores'!$F$4:$AM$4, F$4, 'Math Scores'!$F79:$AM79)/(SUMIF('Math Scores'!$F$4:$AM$4, F$4, 'Math Scores'!$F$2:$AM$2))))</f>
        <is>
          <t/>
        </is>
      </c>
      <c r="G76" s="702" t="inlineStr">
        <f aca="false">IF(COUNT('Math Scores'!$F79:$AM79)=0, "", (SUMIF('Math Scores'!$F$4:$AM$4, G$4, 'Math Scores'!$F79:$AM79)/(SUMIF('Math Scores'!$F$4:$AM$4, G$4, 'Math Scores'!$F$2:$AM$2))))</f>
        <is>
          <t/>
        </is>
      </c>
      <c r="H76" s="702" t="inlineStr">
        <f aca="false">IF(COUNT('Math Scores'!$F79:$AM79)=0, "", (SUMIF('Math Scores'!$F$4:$AM$4, H$4, 'Math Scores'!$F79:$AM79)/(SUMIF('Math Scores'!$F$4:$AM$4, H$4, 'Math Scores'!$F$2:$AM$2))))</f>
        <is>
          <t/>
        </is>
      </c>
      <c r="I76" s="702" t="inlineStr">
        <f aca="false">IF(COUNT('Math Scores'!$F79:$AM79)=0, "", (SUMIF('Math Scores'!$F$4:$AM$4, I$4, 'Math Scores'!$F79:$AM79)/(SUMIF('Math Scores'!$F$4:$AM$4, I$4, 'Math Scores'!$F$2:$AM$2))))</f>
        <is>
          <t/>
        </is>
      </c>
      <c r="J76" s="702" t="inlineStr">
        <f aca="false">IF(COUNT('Math Scores'!$F79:$AM79)=0, "", (SUMIF('Math Scores'!$F$4:$AM$4, J$4, 'Math Scores'!$F79:$AM79)/(SUMIF('Math Scores'!$F$4:$AM$4, J$4, 'Math Scores'!$F$2:$AM$2))))</f>
        <is>
          <t/>
        </is>
      </c>
      <c r="K76" s="702" t="inlineStr">
        <f aca="false">IF(COUNT('Math Scores'!$AN79:$BW79)=0, "", (SUMIF('Math Scores'!$AN$4:$BW$4, K$4, 'Math Scores'!$AN79:$BW79)/(SUMIF('Math Scores'!$AN$4:$BW$4, K$4, 'Math Scores'!$AN$2:$BW$2))))</f>
        <is>
          <t/>
        </is>
      </c>
      <c r="L76" s="702" t="inlineStr">
        <f aca="false">IF(COUNT('Math Scores'!$AN79:$BW79)=0, "", (SUMIF('Math Scores'!$AN$4:$BW$4, L$4, 'Math Scores'!$AN79:$BW79)/(SUMIF('Math Scores'!$AN$4:$BW$4, L$4, 'Math Scores'!$AN$2:$BW$2))))</f>
        <is>
          <t/>
        </is>
      </c>
      <c r="M76" s="702" t="inlineStr">
        <f aca="false">IF(COUNT('Math Scores'!$AN79:$BW79)=0, "", (SUMIF('Math Scores'!$AN$4:$BW$4, M$4, 'Math Scores'!$AN79:$BW79)/(SUMIF('Math Scores'!$AN$4:$BW$4, M$4, 'Math Scores'!$AN$2:$BW$2))))</f>
        <is>
          <t/>
        </is>
      </c>
      <c r="N76" s="702" t="inlineStr">
        <f aca="false">IF(COUNT('Math Scores'!$AN79:$BW79)=0, "", (SUMIF('Math Scores'!$AN$4:$BW$4, N$4, 'Math Scores'!$AN79:$BW79)/(SUMIF('Math Scores'!$AN$4:$BW$4, N$4, 'Math Scores'!$AN$2:$BW$2))))</f>
        <is>
          <t/>
        </is>
      </c>
      <c r="O76" s="702" t="inlineStr">
        <f aca="false">IF(COUNT('Math Scores'!$AN79:$BW79)=0, "", (SUMIF('Math Scores'!$AN$4:$BW$4, O$4, 'Math Scores'!$AN79:$BW79)/(SUMIF('Math Scores'!$AN$4:$BW$4, O$4, 'Math Scores'!$AN$2:$BW$2))))</f>
        <is>
          <t/>
        </is>
      </c>
      <c r="P76" s="702" t="inlineStr">
        <f aca="false">IF(COUNT('Math Scores'!$BX79:$DN79)=0, "", (SUMIF('Math Scores'!$F$4:$MZ$4, P$4, 'Math Scores'!$F79:$MZ79)/(SUMIF('Math Scores'!$F$4:$MZ$4, P$4, 'Math Scores'!$F$2:$MZ$2))))</f>
        <is>
          <t/>
        </is>
      </c>
      <c r="Q76" s="702" t="inlineStr">
        <f aca="false">IF(COUNT('Math Scores'!$BX79:$DN79)=0, "", (SUMIF('Math Scores'!$F$4:$MZ$4, Q$4, 'Math Scores'!$F79:$MZ79)/(SUMIF('Math Scores'!$F$4:$MZ$4, Q$4, 'Math Scores'!$F$2:$MZ$2))))</f>
        <is>
          <t/>
        </is>
      </c>
      <c r="R76" s="702" t="inlineStr">
        <f aca="false">IF(COUNT('Math Scores'!$BX79:$DN79)=0, "", (SUMIF('Math Scores'!$F$4:$MZ$4, R$4, 'Math Scores'!$F79:$MZ79)/(SUMIF('Math Scores'!$F$4:$MZ$4, R$4, 'Math Scores'!$F$2:$MZ$2))))</f>
        <is>
          <t/>
        </is>
      </c>
      <c r="S76" s="702" t="inlineStr">
        <f aca="false">IF(COUNT('Math Scores'!$BX79:$DN79)=0, "", (SUMIF('Math Scores'!$F$4:$MZ$4, S$4, 'Math Scores'!$F79:$MZ79)/(SUMIF('Math Scores'!$F$4:$MZ$4, S$4, 'Math Scores'!$F$2:$MZ$2))))</f>
        <is>
          <t/>
        </is>
      </c>
      <c r="T76" s="702" t="inlineStr">
        <f aca="false">IF(COUNT('Math Scores'!$BX79:$DN79)=0, "", (SUMIF('Math Scores'!$F$4:$MZ$4, T$4, 'Math Scores'!$F79:$MZ79)/(SUMIF('Math Scores'!$F$4:$MZ$4, T$4, 'Math Scores'!$F$2:$MZ$2))))</f>
        <is>
          <t/>
        </is>
      </c>
      <c r="U76" s="702" t="inlineStr">
        <f aca="false">IF(COUNT('Math Scores'!$DO79:$FJ79)=0, "", (SUMIF('Math Scores'!$F$4:$MZ$4, U$4, 'Math Scores'!$F79:$MZ79)/(SUMIF('Math Scores'!$F$4:$MZ$4, U$4, 'Math Scores'!$F$2:$MZ$2))))</f>
        <is>
          <t/>
        </is>
      </c>
      <c r="V76" s="702" t="inlineStr">
        <f aca="false">IF(COUNT('Math Scores'!$DO79:$FJ79)=0, "", (SUMIF('Math Scores'!$F$4:$MZ$4, V$4, 'Math Scores'!$F79:$MZ79)/(SUMIF('Math Scores'!$F$4:$MZ$4, V$4, 'Math Scores'!$F$2:$MZ$2))))</f>
        <is>
          <t/>
        </is>
      </c>
      <c r="W76" s="702" t="inlineStr">
        <f aca="false">IF(COUNT('Math Scores'!$DO79:$FJ79)=0, "", (SUMIF('Math Scores'!$F$4:$MZ$4, W$4, 'Math Scores'!$F79:$MZ79)/(SUMIF('Math Scores'!$F$4:$MZ$4, W$4, 'Math Scores'!$F$2:$MZ$2))))</f>
        <is>
          <t/>
        </is>
      </c>
      <c r="X76" s="702" t="inlineStr">
        <f aca="false">IF(COUNT('Math Scores'!$DO79:$FJ79)=0, "", (SUMIF('Math Scores'!$F$4:$MZ$4, X$4, 'Math Scores'!$F79:$MZ79)/(SUMIF('Math Scores'!$F$4:$MZ$4, X$4, 'Math Scores'!$F$2:$MZ$2))))</f>
        <is>
          <t/>
        </is>
      </c>
      <c r="Y76" s="702" t="inlineStr">
        <f aca="false">IF(COUNT('Math Scores'!$DO79:$FJ79)=0, "", (SUMIF('Math Scores'!$F$4:$MZ$4, Y$4, 'Math Scores'!$F79:$MZ79)/(SUMIF('Math Scores'!$F$4:$MZ$4, Y$4, 'Math Scores'!$F$2:$MZ$2))))</f>
        <is>
          <t/>
        </is>
      </c>
      <c r="Z76" s="702" t="inlineStr">
        <f aca="false">IF(COUNT('Math Scores'!$FK79:$HI79)=0, "", (SUMIF('Math Scores'!$F$4:$MZ$4, Z$4, 'Math Scores'!$F79:$MZ79)/(SUMIF('Math Scores'!$F$4:$MZ$4, Z$4, 'Math Scores'!$F$2:$MZ$2))))</f>
        <is>
          <t/>
        </is>
      </c>
      <c r="AA76" s="702" t="inlineStr">
        <f aca="false">IF(COUNT('Math Scores'!$FK79:$HI79)=0, "", (SUMIF('Math Scores'!$F$4:$MZ$4, AA$4, 'Math Scores'!$F79:$MZ79)/(SUMIF('Math Scores'!$F$4:$MZ$4, AA$4, 'Math Scores'!$F$2:$MZ$2))))</f>
        <is>
          <t/>
        </is>
      </c>
      <c r="AB76" s="702" t="inlineStr">
        <f aca="false">IF(COUNT('Math Scores'!$FK79:$HI79)=0, "", (SUMIF('Math Scores'!$F$4:$MZ$4, AB$4, 'Math Scores'!$F79:$MZ79)/(SUMIF('Math Scores'!$F$4:$MZ$4, AB$4, 'Math Scores'!$F$2:$MZ$2))))</f>
        <is>
          <t/>
        </is>
      </c>
      <c r="AC76" s="702" t="inlineStr">
        <f aca="false">IF(COUNT('Math Scores'!$FK79:$HI79)=0, "", (SUMIF('Math Scores'!$F$4:$MZ$4, AC$4, 'Math Scores'!$F79:$MZ79)/(SUMIF('Math Scores'!$F$4:$MZ$4, AC$4, 'Math Scores'!$F$2:$MZ$2))))</f>
        <is>
          <t/>
        </is>
      </c>
      <c r="AD76" s="702" t="inlineStr">
        <f aca="false">IF(COUNT('Math Scores'!$HJ79:$IG79)=0, "", (SUMIF('Math Scores'!$HJ$4:$IU$4, AD$4, 'Math Scores'!$HJ79:$IU79)/(SUMIF('Math Scores'!$HJ$4:$IU$4, AD$4, 'Math Scores'!$HJ$2:$IU$2))))</f>
        <is>
          <t/>
        </is>
      </c>
      <c r="AE76" s="702" t="inlineStr">
        <f aca="false">IF(COUNT('Math Scores'!$HJ79:$IG79)=0, "", (SUMIF('Math Scores'!$HJ$4:$IU$4, AE$4, 'Math Scores'!$HJ79:$IU79)/(SUMIF('Math Scores'!$HJ$4:$IU$4, AE$4, 'Math Scores'!$HJ$2:$IU$2))))</f>
        <is>
          <t/>
        </is>
      </c>
      <c r="AF76" s="702" t="inlineStr">
        <f aca="false">IF(COUNT('Math Scores'!$HJ79:$IG79)=0, "", (SUMIF('Math Scores'!$HJ$4:$IU$4, AF$4, 'Math Scores'!$HJ79:$IU79)/(SUMIF('Math Scores'!$HJ$4:$IU$4, AF$4, 'Math Scores'!$HJ$2:$IU$2))))</f>
        <is>
          <t/>
        </is>
      </c>
      <c r="AG76" s="702" t="inlineStr">
        <f aca="false">IF(COUNT('Math Scores'!$HJ79:$IG79)=0, "", (SUMIF('Math Scores'!$HJ$4:$IU$4, AG$4, 'Math Scores'!$HJ79:$IU79)/(SUMIF('Math Scores'!$HJ$4:$IU$4, AG$4, 'Math Scores'!$HJ$2:$IU$2))))</f>
        <is>
          <t/>
        </is>
      </c>
      <c r="AH76" s="702" t="inlineStr">
        <f aca="false">IF(COUNT('Math Scores'!$IV79:$JL79)=0, "", (SUMIF('Math Scores'!$IH$4:$IU$4, AH$4, 'Math Scores'!$IH79:$IU79)/(SUMIF('Math Scores'!$IH$4:$IU$4, AH$4, 'Math Scores'!$IH$2:$IU$2))))</f>
        <is>
          <t/>
        </is>
      </c>
      <c r="AI76" s="702" t="inlineStr">
        <f aca="false">IF(COUNT('Math Scores'!$IV79:$JL79)=0, "", (SUMIF('Math Scores'!$IH$4:$IU$4, AI$4, 'Math Scores'!$IH79:$IU79)/(SUMIF('Math Scores'!$IH$4:$IU$4, AI$4, 'Math Scores'!$IH$2:$IU$2))))</f>
        <is>
          <t/>
        </is>
      </c>
      <c r="AJ76" s="702" t="inlineStr">
        <f aca="false">IF(COUNT('Math Scores'!$IV79:$JL79)=0, "", (SUMIF('Math Scores'!$IH$4:$IU$4, AJ$4, 'Math Scores'!$IH79:$IU79)/(SUMIF('Math Scores'!$IH$4:$IU$4, AJ$4, 'Math Scores'!$IH$2:$IU$2))))</f>
        <is>
          <t/>
        </is>
      </c>
      <c r="AK76" s="702" t="inlineStr">
        <f aca="false">IF(COUNT('Math Scores'!$JM79:$KG79)=0, "", (SUMIF('Math Scores'!$JM$4:$LA$4, X$4, 'Math Scores'!$JM79:$LA79)/(SUMIF('Math Scores'!$JM$4:$LA$4, X$4, 'Math Scores'!$JM$2:$LA$2))))</f>
        <is>
          <t/>
        </is>
      </c>
      <c r="AL76" s="702" t="inlineStr">
        <f aca="false">IF(COUNT('Math Scores'!$JM79:$KG79)=0, "", (SUMIF('Math Scores'!$JM$4:$LA$4, Y$4, 'Math Scores'!$JM79:$LA79)/(SUMIF('Math Scores'!$JM$4:$LA$4, Y$4, 'Math Scores'!$JM$2:$LA$2))))</f>
        <is>
          <t/>
        </is>
      </c>
      <c r="AM76" s="702" t="inlineStr">
        <f aca="false">IF(COUNT('Math Scores'!$JM79:$KG79)=0, "", (SUMIF('Math Scores'!$JM$4:$LA$4, Z$4, 'Math Scores'!$JM79:$LA79)/(SUMIF('Math Scores'!$JM$4:$LA$4, Z$4, 'Math Scores'!$JM$2:$LA$2))))</f>
        <is>
          <t/>
        </is>
      </c>
      <c r="AN76" s="702" t="inlineStr">
        <f aca="false">IF(COUNT('Math Scores'!$JM79:$KG79)=0, "", (SUMIF('Math Scores'!$JM$4:$LA$4, AA$4, 'Math Scores'!$JM79:$LA79)/(SUMIF('Math Scores'!$JM$4:$LA$4, AA$4, 'Math Scores'!$JM$2:$LA$2))))</f>
        <is>
          <t/>
        </is>
      </c>
      <c r="AO76" s="702" t="inlineStr">
        <f aca="false">IF(COUNT('Math Scores'!$JM79:$KG79)=0, "", (SUMIF('Math Scores'!$JM$4:$LA$4, AB$4, 'Math Scores'!$JM79:$LA79)/(SUMIF('Math Scores'!$JM$4:$LA$4, AB$4, 'Math Scores'!$JM$2:$LA$2))))</f>
        <is>
          <t/>
        </is>
      </c>
      <c r="AP76" s="702" t="inlineStr">
        <f aca="false">IF(COUNT('Math Scores'!$LB79:$LR79)=0, "", (SUMIF('Math Scores'!$KH$4:$LA$4, AP$4, 'Math Scores'!$KH79:$LA79)/(SUMIF('Math Scores'!$KH$4:$LA$4, AP$4, 'Math Scores'!$KH$2:$LA$2))))</f>
        <is>
          <t/>
        </is>
      </c>
      <c r="AQ76" s="702" t="inlineStr">
        <f aca="false">IF(COUNT('Math Scores'!$LB79:$LR79)=0, "", (SUMIF('Math Scores'!$KH$4:$LA$4, AQ$4, 'Math Scores'!$KH79:$LA79)/(SUMIF('Math Scores'!$KH$4:$LA$4, AQ$4, 'Math Scores'!$KH$2:$LA$2))))</f>
        <is>
          <t/>
        </is>
      </c>
    </row>
    <row r="77" customFormat="false" ht="12.75" hidden="false" customHeight="false" outlineLevel="0" collapsed="false">
      <c r="A77" s="315" t="n">
        <v>72</v>
      </c>
      <c r="B77" s="315" t="inlineStr">
        <f aca="false">'English Scores- Leveled papers'!B78</f>
        <is>
          <t/>
        </is>
      </c>
      <c r="D77" s="701" t="inlineStr">
        <f aca="false">'Math Scores'!D80</f>
        <is>
          <t/>
        </is>
      </c>
      <c r="E77" s="702" t="inlineStr">
        <f aca="false">IF(COUNT('Math Scores'!$F80:$AM80)=0, "", (SUMIF('Math Scores'!$F$4:$AM$4, E$4, 'Math Scores'!$F80:$AM80)/(SUMIF('Math Scores'!$F$4:$AM$4, E$4, 'Math Scores'!$F$2:$AM$2))))</f>
        <is>
          <t/>
        </is>
      </c>
      <c r="F77" s="702" t="inlineStr">
        <f aca="false">IF(COUNT('Math Scores'!$F80:$AM80)=0, "", (SUMIF('Math Scores'!$F$4:$AM$4, F$4, 'Math Scores'!$F80:$AM80)/(SUMIF('Math Scores'!$F$4:$AM$4, F$4, 'Math Scores'!$F$2:$AM$2))))</f>
        <is>
          <t/>
        </is>
      </c>
      <c r="G77" s="702" t="inlineStr">
        <f aca="false">IF(COUNT('Math Scores'!$F80:$AM80)=0, "", (SUMIF('Math Scores'!$F$4:$AM$4, G$4, 'Math Scores'!$F80:$AM80)/(SUMIF('Math Scores'!$F$4:$AM$4, G$4, 'Math Scores'!$F$2:$AM$2))))</f>
        <is>
          <t/>
        </is>
      </c>
      <c r="H77" s="702" t="inlineStr">
        <f aca="false">IF(COUNT('Math Scores'!$F80:$AM80)=0, "", (SUMIF('Math Scores'!$F$4:$AM$4, H$4, 'Math Scores'!$F80:$AM80)/(SUMIF('Math Scores'!$F$4:$AM$4, H$4, 'Math Scores'!$F$2:$AM$2))))</f>
        <is>
          <t/>
        </is>
      </c>
      <c r="I77" s="702" t="inlineStr">
        <f aca="false">IF(COUNT('Math Scores'!$F80:$AM80)=0, "", (SUMIF('Math Scores'!$F$4:$AM$4, I$4, 'Math Scores'!$F80:$AM80)/(SUMIF('Math Scores'!$F$4:$AM$4, I$4, 'Math Scores'!$F$2:$AM$2))))</f>
        <is>
          <t/>
        </is>
      </c>
      <c r="J77" s="702" t="inlineStr">
        <f aca="false">IF(COUNT('Math Scores'!$F80:$AM80)=0, "", (SUMIF('Math Scores'!$F$4:$AM$4, J$4, 'Math Scores'!$F80:$AM80)/(SUMIF('Math Scores'!$F$4:$AM$4, J$4, 'Math Scores'!$F$2:$AM$2))))</f>
        <is>
          <t/>
        </is>
      </c>
      <c r="K77" s="702" t="inlineStr">
        <f aca="false">IF(COUNT('Math Scores'!$AN80:$BW80)=0, "", (SUMIF('Math Scores'!$AN$4:$BW$4, K$4, 'Math Scores'!$AN80:$BW80)/(SUMIF('Math Scores'!$AN$4:$BW$4, K$4, 'Math Scores'!$AN$2:$BW$2))))</f>
        <is>
          <t/>
        </is>
      </c>
      <c r="L77" s="702" t="inlineStr">
        <f aca="false">IF(COUNT('Math Scores'!$AN80:$BW80)=0, "", (SUMIF('Math Scores'!$AN$4:$BW$4, L$4, 'Math Scores'!$AN80:$BW80)/(SUMIF('Math Scores'!$AN$4:$BW$4, L$4, 'Math Scores'!$AN$2:$BW$2))))</f>
        <is>
          <t/>
        </is>
      </c>
      <c r="M77" s="702" t="inlineStr">
        <f aca="false">IF(COUNT('Math Scores'!$AN80:$BW80)=0, "", (SUMIF('Math Scores'!$AN$4:$BW$4, M$4, 'Math Scores'!$AN80:$BW80)/(SUMIF('Math Scores'!$AN$4:$BW$4, M$4, 'Math Scores'!$AN$2:$BW$2))))</f>
        <is>
          <t/>
        </is>
      </c>
      <c r="N77" s="702" t="inlineStr">
        <f aca="false">IF(COUNT('Math Scores'!$AN80:$BW80)=0, "", (SUMIF('Math Scores'!$AN$4:$BW$4, N$4, 'Math Scores'!$AN80:$BW80)/(SUMIF('Math Scores'!$AN$4:$BW$4, N$4, 'Math Scores'!$AN$2:$BW$2))))</f>
        <is>
          <t/>
        </is>
      </c>
      <c r="O77" s="702" t="inlineStr">
        <f aca="false">IF(COUNT('Math Scores'!$AN80:$BW80)=0, "", (SUMIF('Math Scores'!$AN$4:$BW$4, O$4, 'Math Scores'!$AN80:$BW80)/(SUMIF('Math Scores'!$AN$4:$BW$4, O$4, 'Math Scores'!$AN$2:$BW$2))))</f>
        <is>
          <t/>
        </is>
      </c>
      <c r="P77" s="702" t="inlineStr">
        <f aca="false">IF(COUNT('Math Scores'!$BX80:$DN80)=0, "", (SUMIF('Math Scores'!$F$4:$MZ$4, P$4, 'Math Scores'!$F80:$MZ80)/(SUMIF('Math Scores'!$F$4:$MZ$4, P$4, 'Math Scores'!$F$2:$MZ$2))))</f>
        <is>
          <t/>
        </is>
      </c>
      <c r="Q77" s="702" t="inlineStr">
        <f aca="false">IF(COUNT('Math Scores'!$BX80:$DN80)=0, "", (SUMIF('Math Scores'!$F$4:$MZ$4, Q$4, 'Math Scores'!$F80:$MZ80)/(SUMIF('Math Scores'!$F$4:$MZ$4, Q$4, 'Math Scores'!$F$2:$MZ$2))))</f>
        <is>
          <t/>
        </is>
      </c>
      <c r="R77" s="702" t="inlineStr">
        <f aca="false">IF(COUNT('Math Scores'!$BX80:$DN80)=0, "", (SUMIF('Math Scores'!$F$4:$MZ$4, R$4, 'Math Scores'!$F80:$MZ80)/(SUMIF('Math Scores'!$F$4:$MZ$4, R$4, 'Math Scores'!$F$2:$MZ$2))))</f>
        <is>
          <t/>
        </is>
      </c>
      <c r="S77" s="702" t="inlineStr">
        <f aca="false">IF(COUNT('Math Scores'!$BX80:$DN80)=0, "", (SUMIF('Math Scores'!$F$4:$MZ$4, S$4, 'Math Scores'!$F80:$MZ80)/(SUMIF('Math Scores'!$F$4:$MZ$4, S$4, 'Math Scores'!$F$2:$MZ$2))))</f>
        <is>
          <t/>
        </is>
      </c>
      <c r="T77" s="702" t="inlineStr">
        <f aca="false">IF(COUNT('Math Scores'!$BX80:$DN80)=0, "", (SUMIF('Math Scores'!$F$4:$MZ$4, T$4, 'Math Scores'!$F80:$MZ80)/(SUMIF('Math Scores'!$F$4:$MZ$4, T$4, 'Math Scores'!$F$2:$MZ$2))))</f>
        <is>
          <t/>
        </is>
      </c>
      <c r="U77" s="702" t="inlineStr">
        <f aca="false">IF(COUNT('Math Scores'!$DO80:$FJ80)=0, "", (SUMIF('Math Scores'!$F$4:$MZ$4, U$4, 'Math Scores'!$F80:$MZ80)/(SUMIF('Math Scores'!$F$4:$MZ$4, U$4, 'Math Scores'!$F$2:$MZ$2))))</f>
        <is>
          <t/>
        </is>
      </c>
      <c r="V77" s="702" t="inlineStr">
        <f aca="false">IF(COUNT('Math Scores'!$DO80:$FJ80)=0, "", (SUMIF('Math Scores'!$F$4:$MZ$4, V$4, 'Math Scores'!$F80:$MZ80)/(SUMIF('Math Scores'!$F$4:$MZ$4, V$4, 'Math Scores'!$F$2:$MZ$2))))</f>
        <is>
          <t/>
        </is>
      </c>
      <c r="W77" s="702" t="inlineStr">
        <f aca="false">IF(COUNT('Math Scores'!$DO80:$FJ80)=0, "", (SUMIF('Math Scores'!$F$4:$MZ$4, W$4, 'Math Scores'!$F80:$MZ80)/(SUMIF('Math Scores'!$F$4:$MZ$4, W$4, 'Math Scores'!$F$2:$MZ$2))))</f>
        <is>
          <t/>
        </is>
      </c>
      <c r="X77" s="702" t="inlineStr">
        <f aca="false">IF(COUNT('Math Scores'!$DO80:$FJ80)=0, "", (SUMIF('Math Scores'!$F$4:$MZ$4, X$4, 'Math Scores'!$F80:$MZ80)/(SUMIF('Math Scores'!$F$4:$MZ$4, X$4, 'Math Scores'!$F$2:$MZ$2))))</f>
        <is>
          <t/>
        </is>
      </c>
      <c r="Y77" s="702" t="inlineStr">
        <f aca="false">IF(COUNT('Math Scores'!$DO80:$FJ80)=0, "", (SUMIF('Math Scores'!$F$4:$MZ$4, Y$4, 'Math Scores'!$F80:$MZ80)/(SUMIF('Math Scores'!$F$4:$MZ$4, Y$4, 'Math Scores'!$F$2:$MZ$2))))</f>
        <is>
          <t/>
        </is>
      </c>
      <c r="Z77" s="702" t="inlineStr">
        <f aca="false">IF(COUNT('Math Scores'!$FK80:$HI80)=0, "", (SUMIF('Math Scores'!$F$4:$MZ$4, Z$4, 'Math Scores'!$F80:$MZ80)/(SUMIF('Math Scores'!$F$4:$MZ$4, Z$4, 'Math Scores'!$F$2:$MZ$2))))</f>
        <is>
          <t/>
        </is>
      </c>
      <c r="AA77" s="702" t="inlineStr">
        <f aca="false">IF(COUNT('Math Scores'!$FK80:$HI80)=0, "", (SUMIF('Math Scores'!$F$4:$MZ$4, AA$4, 'Math Scores'!$F80:$MZ80)/(SUMIF('Math Scores'!$F$4:$MZ$4, AA$4, 'Math Scores'!$F$2:$MZ$2))))</f>
        <is>
          <t/>
        </is>
      </c>
      <c r="AB77" s="702" t="inlineStr">
        <f aca="false">IF(COUNT('Math Scores'!$FK80:$HI80)=0, "", (SUMIF('Math Scores'!$F$4:$MZ$4, AB$4, 'Math Scores'!$F80:$MZ80)/(SUMIF('Math Scores'!$F$4:$MZ$4, AB$4, 'Math Scores'!$F$2:$MZ$2))))</f>
        <is>
          <t/>
        </is>
      </c>
      <c r="AC77" s="702" t="inlineStr">
        <f aca="false">IF(COUNT('Math Scores'!$FK80:$HI80)=0, "", (SUMIF('Math Scores'!$F$4:$MZ$4, AC$4, 'Math Scores'!$F80:$MZ80)/(SUMIF('Math Scores'!$F$4:$MZ$4, AC$4, 'Math Scores'!$F$2:$MZ$2))))</f>
        <is>
          <t/>
        </is>
      </c>
      <c r="AD77" s="702" t="inlineStr">
        <f aca="false">IF(COUNT('Math Scores'!$HJ80:$IG80)=0, "", (SUMIF('Math Scores'!$HJ$4:$IU$4, AD$4, 'Math Scores'!$HJ80:$IU80)/(SUMIF('Math Scores'!$HJ$4:$IU$4, AD$4, 'Math Scores'!$HJ$2:$IU$2))))</f>
        <is>
          <t/>
        </is>
      </c>
      <c r="AE77" s="702" t="inlineStr">
        <f aca="false">IF(COUNT('Math Scores'!$HJ80:$IG80)=0, "", (SUMIF('Math Scores'!$HJ$4:$IU$4, AE$4, 'Math Scores'!$HJ80:$IU80)/(SUMIF('Math Scores'!$HJ$4:$IU$4, AE$4, 'Math Scores'!$HJ$2:$IU$2))))</f>
        <is>
          <t/>
        </is>
      </c>
      <c r="AF77" s="702" t="inlineStr">
        <f aca="false">IF(COUNT('Math Scores'!$HJ80:$IG80)=0, "", (SUMIF('Math Scores'!$HJ$4:$IU$4, AF$4, 'Math Scores'!$HJ80:$IU80)/(SUMIF('Math Scores'!$HJ$4:$IU$4, AF$4, 'Math Scores'!$HJ$2:$IU$2))))</f>
        <is>
          <t/>
        </is>
      </c>
      <c r="AG77" s="702" t="inlineStr">
        <f aca="false">IF(COUNT('Math Scores'!$HJ80:$IG80)=0, "", (SUMIF('Math Scores'!$HJ$4:$IU$4, AG$4, 'Math Scores'!$HJ80:$IU80)/(SUMIF('Math Scores'!$HJ$4:$IU$4, AG$4, 'Math Scores'!$HJ$2:$IU$2))))</f>
        <is>
          <t/>
        </is>
      </c>
      <c r="AH77" s="702" t="inlineStr">
        <f aca="false">IF(COUNT('Math Scores'!$IV80:$JL80)=0, "", (SUMIF('Math Scores'!$IH$4:$IU$4, AH$4, 'Math Scores'!$IH80:$IU80)/(SUMIF('Math Scores'!$IH$4:$IU$4, AH$4, 'Math Scores'!$IH$2:$IU$2))))</f>
        <is>
          <t/>
        </is>
      </c>
      <c r="AI77" s="702" t="inlineStr">
        <f aca="false">IF(COUNT('Math Scores'!$IV80:$JL80)=0, "", (SUMIF('Math Scores'!$IH$4:$IU$4, AI$4, 'Math Scores'!$IH80:$IU80)/(SUMIF('Math Scores'!$IH$4:$IU$4, AI$4, 'Math Scores'!$IH$2:$IU$2))))</f>
        <is>
          <t/>
        </is>
      </c>
      <c r="AJ77" s="702" t="inlineStr">
        <f aca="false">IF(COUNT('Math Scores'!$IV80:$JL80)=0, "", (SUMIF('Math Scores'!$IH$4:$IU$4, AJ$4, 'Math Scores'!$IH80:$IU80)/(SUMIF('Math Scores'!$IH$4:$IU$4, AJ$4, 'Math Scores'!$IH$2:$IU$2))))</f>
        <is>
          <t/>
        </is>
      </c>
      <c r="AK77" s="702" t="inlineStr">
        <f aca="false">IF(COUNT('Math Scores'!$JM80:$KG80)=0, "", (SUMIF('Math Scores'!$JM$4:$LA$4, X$4, 'Math Scores'!$JM80:$LA80)/(SUMIF('Math Scores'!$JM$4:$LA$4, X$4, 'Math Scores'!$JM$2:$LA$2))))</f>
        <is>
          <t/>
        </is>
      </c>
      <c r="AL77" s="702" t="inlineStr">
        <f aca="false">IF(COUNT('Math Scores'!$JM80:$KG80)=0, "", (SUMIF('Math Scores'!$JM$4:$LA$4, Y$4, 'Math Scores'!$JM80:$LA80)/(SUMIF('Math Scores'!$JM$4:$LA$4, Y$4, 'Math Scores'!$JM$2:$LA$2))))</f>
        <is>
          <t/>
        </is>
      </c>
      <c r="AM77" s="702" t="inlineStr">
        <f aca="false">IF(COUNT('Math Scores'!$JM80:$KG80)=0, "", (SUMIF('Math Scores'!$JM$4:$LA$4, Z$4, 'Math Scores'!$JM80:$LA80)/(SUMIF('Math Scores'!$JM$4:$LA$4, Z$4, 'Math Scores'!$JM$2:$LA$2))))</f>
        <is>
          <t/>
        </is>
      </c>
      <c r="AN77" s="702" t="inlineStr">
        <f aca="false">IF(COUNT('Math Scores'!$JM80:$KG80)=0, "", (SUMIF('Math Scores'!$JM$4:$LA$4, AA$4, 'Math Scores'!$JM80:$LA80)/(SUMIF('Math Scores'!$JM$4:$LA$4, AA$4, 'Math Scores'!$JM$2:$LA$2))))</f>
        <is>
          <t/>
        </is>
      </c>
      <c r="AO77" s="702" t="inlineStr">
        <f aca="false">IF(COUNT('Math Scores'!$JM80:$KG80)=0, "", (SUMIF('Math Scores'!$JM$4:$LA$4, AB$4, 'Math Scores'!$JM80:$LA80)/(SUMIF('Math Scores'!$JM$4:$LA$4, AB$4, 'Math Scores'!$JM$2:$LA$2))))</f>
        <is>
          <t/>
        </is>
      </c>
      <c r="AP77" s="702" t="inlineStr">
        <f aca="false">IF(COUNT('Math Scores'!$LB80:$LR80)=0, "", (SUMIF('Math Scores'!$KH$4:$LA$4, AP$4, 'Math Scores'!$KH80:$LA80)/(SUMIF('Math Scores'!$KH$4:$LA$4, AP$4, 'Math Scores'!$KH$2:$LA$2))))</f>
        <is>
          <t/>
        </is>
      </c>
      <c r="AQ77" s="702" t="inlineStr">
        <f aca="false">IF(COUNT('Math Scores'!$LB80:$LR80)=0, "", (SUMIF('Math Scores'!$KH$4:$LA$4, AQ$4, 'Math Scores'!$KH80:$LA80)/(SUMIF('Math Scores'!$KH$4:$LA$4, AQ$4, 'Math Scores'!$KH$2:$LA$2))))</f>
        <is>
          <t/>
        </is>
      </c>
    </row>
    <row r="78" customFormat="false" ht="12.75" hidden="false" customHeight="false" outlineLevel="0" collapsed="false">
      <c r="A78" s="315" t="n">
        <v>73</v>
      </c>
      <c r="B78" s="315" t="inlineStr">
        <f aca="false">'English Scores- Leveled papers'!B79</f>
        <is>
          <t/>
        </is>
      </c>
      <c r="D78" s="701" t="inlineStr">
        <f aca="false">'Math Scores'!D81</f>
        <is>
          <t/>
        </is>
      </c>
      <c r="E78" s="702" t="inlineStr">
        <f aca="false">IF(COUNT('Math Scores'!$F81:$AM81)=0, "", (SUMIF('Math Scores'!$F$4:$AM$4, E$4, 'Math Scores'!$F81:$AM81)/(SUMIF('Math Scores'!$F$4:$AM$4, E$4, 'Math Scores'!$F$2:$AM$2))))</f>
        <is>
          <t/>
        </is>
      </c>
      <c r="F78" s="702" t="inlineStr">
        <f aca="false">IF(COUNT('Math Scores'!$F81:$AM81)=0, "", (SUMIF('Math Scores'!$F$4:$AM$4, F$4, 'Math Scores'!$F81:$AM81)/(SUMIF('Math Scores'!$F$4:$AM$4, F$4, 'Math Scores'!$F$2:$AM$2))))</f>
        <is>
          <t/>
        </is>
      </c>
      <c r="G78" s="702" t="inlineStr">
        <f aca="false">IF(COUNT('Math Scores'!$F81:$AM81)=0, "", (SUMIF('Math Scores'!$F$4:$AM$4, G$4, 'Math Scores'!$F81:$AM81)/(SUMIF('Math Scores'!$F$4:$AM$4, G$4, 'Math Scores'!$F$2:$AM$2))))</f>
        <is>
          <t/>
        </is>
      </c>
      <c r="H78" s="702" t="inlineStr">
        <f aca="false">IF(COUNT('Math Scores'!$F81:$AM81)=0, "", (SUMIF('Math Scores'!$F$4:$AM$4, H$4, 'Math Scores'!$F81:$AM81)/(SUMIF('Math Scores'!$F$4:$AM$4, H$4, 'Math Scores'!$F$2:$AM$2))))</f>
        <is>
          <t/>
        </is>
      </c>
      <c r="I78" s="702" t="inlineStr">
        <f aca="false">IF(COUNT('Math Scores'!$F81:$AM81)=0, "", (SUMIF('Math Scores'!$F$4:$AM$4, I$4, 'Math Scores'!$F81:$AM81)/(SUMIF('Math Scores'!$F$4:$AM$4, I$4, 'Math Scores'!$F$2:$AM$2))))</f>
        <is>
          <t/>
        </is>
      </c>
      <c r="J78" s="702" t="inlineStr">
        <f aca="false">IF(COUNT('Math Scores'!$F81:$AM81)=0, "", (SUMIF('Math Scores'!$F$4:$AM$4, J$4, 'Math Scores'!$F81:$AM81)/(SUMIF('Math Scores'!$F$4:$AM$4, J$4, 'Math Scores'!$F$2:$AM$2))))</f>
        <is>
          <t/>
        </is>
      </c>
      <c r="K78" s="702" t="inlineStr">
        <f aca="false">IF(COUNT('Math Scores'!$AN81:$BW81)=0, "", (SUMIF('Math Scores'!$AN$4:$BW$4, K$4, 'Math Scores'!$AN81:$BW81)/(SUMIF('Math Scores'!$AN$4:$BW$4, K$4, 'Math Scores'!$AN$2:$BW$2))))</f>
        <is>
          <t/>
        </is>
      </c>
      <c r="L78" s="702" t="inlineStr">
        <f aca="false">IF(COUNT('Math Scores'!$AN81:$BW81)=0, "", (SUMIF('Math Scores'!$AN$4:$BW$4, L$4, 'Math Scores'!$AN81:$BW81)/(SUMIF('Math Scores'!$AN$4:$BW$4, L$4, 'Math Scores'!$AN$2:$BW$2))))</f>
        <is>
          <t/>
        </is>
      </c>
      <c r="M78" s="702" t="inlineStr">
        <f aca="false">IF(COUNT('Math Scores'!$AN81:$BW81)=0, "", (SUMIF('Math Scores'!$AN$4:$BW$4, M$4, 'Math Scores'!$AN81:$BW81)/(SUMIF('Math Scores'!$AN$4:$BW$4, M$4, 'Math Scores'!$AN$2:$BW$2))))</f>
        <is>
          <t/>
        </is>
      </c>
      <c r="N78" s="702" t="inlineStr">
        <f aca="false">IF(COUNT('Math Scores'!$AN81:$BW81)=0, "", (SUMIF('Math Scores'!$AN$4:$BW$4, N$4, 'Math Scores'!$AN81:$BW81)/(SUMIF('Math Scores'!$AN$4:$BW$4, N$4, 'Math Scores'!$AN$2:$BW$2))))</f>
        <is>
          <t/>
        </is>
      </c>
      <c r="O78" s="702" t="inlineStr">
        <f aca="false">IF(COUNT('Math Scores'!$AN81:$BW81)=0, "", (SUMIF('Math Scores'!$AN$4:$BW$4, O$4, 'Math Scores'!$AN81:$BW81)/(SUMIF('Math Scores'!$AN$4:$BW$4, O$4, 'Math Scores'!$AN$2:$BW$2))))</f>
        <is>
          <t/>
        </is>
      </c>
      <c r="P78" s="702" t="inlineStr">
        <f aca="false">IF(COUNT('Math Scores'!$BX81:$DN81)=0, "", (SUMIF('Math Scores'!$F$4:$MZ$4, P$4, 'Math Scores'!$F81:$MZ81)/(SUMIF('Math Scores'!$F$4:$MZ$4, P$4, 'Math Scores'!$F$2:$MZ$2))))</f>
        <is>
          <t/>
        </is>
      </c>
      <c r="Q78" s="702" t="inlineStr">
        <f aca="false">IF(COUNT('Math Scores'!$BX81:$DN81)=0, "", (SUMIF('Math Scores'!$F$4:$MZ$4, Q$4, 'Math Scores'!$F81:$MZ81)/(SUMIF('Math Scores'!$F$4:$MZ$4, Q$4, 'Math Scores'!$F$2:$MZ$2))))</f>
        <is>
          <t/>
        </is>
      </c>
      <c r="R78" s="702" t="inlineStr">
        <f aca="false">IF(COUNT('Math Scores'!$BX81:$DN81)=0, "", (SUMIF('Math Scores'!$F$4:$MZ$4, R$4, 'Math Scores'!$F81:$MZ81)/(SUMIF('Math Scores'!$F$4:$MZ$4, R$4, 'Math Scores'!$F$2:$MZ$2))))</f>
        <is>
          <t/>
        </is>
      </c>
      <c r="S78" s="702" t="inlineStr">
        <f aca="false">IF(COUNT('Math Scores'!$BX81:$DN81)=0, "", (SUMIF('Math Scores'!$F$4:$MZ$4, S$4, 'Math Scores'!$F81:$MZ81)/(SUMIF('Math Scores'!$F$4:$MZ$4, S$4, 'Math Scores'!$F$2:$MZ$2))))</f>
        <is>
          <t/>
        </is>
      </c>
      <c r="T78" s="702" t="inlineStr">
        <f aca="false">IF(COUNT('Math Scores'!$BX81:$DN81)=0, "", (SUMIF('Math Scores'!$F$4:$MZ$4, T$4, 'Math Scores'!$F81:$MZ81)/(SUMIF('Math Scores'!$F$4:$MZ$4, T$4, 'Math Scores'!$F$2:$MZ$2))))</f>
        <is>
          <t/>
        </is>
      </c>
      <c r="U78" s="702" t="inlineStr">
        <f aca="false">IF(COUNT('Math Scores'!$DO81:$FJ81)=0, "", (SUMIF('Math Scores'!$F$4:$MZ$4, U$4, 'Math Scores'!$F81:$MZ81)/(SUMIF('Math Scores'!$F$4:$MZ$4, U$4, 'Math Scores'!$F$2:$MZ$2))))</f>
        <is>
          <t/>
        </is>
      </c>
      <c r="V78" s="702" t="inlineStr">
        <f aca="false">IF(COUNT('Math Scores'!$DO81:$FJ81)=0, "", (SUMIF('Math Scores'!$F$4:$MZ$4, V$4, 'Math Scores'!$F81:$MZ81)/(SUMIF('Math Scores'!$F$4:$MZ$4, V$4, 'Math Scores'!$F$2:$MZ$2))))</f>
        <is>
          <t/>
        </is>
      </c>
      <c r="W78" s="702" t="inlineStr">
        <f aca="false">IF(COUNT('Math Scores'!$DO81:$FJ81)=0, "", (SUMIF('Math Scores'!$F$4:$MZ$4, W$4, 'Math Scores'!$F81:$MZ81)/(SUMIF('Math Scores'!$F$4:$MZ$4, W$4, 'Math Scores'!$F$2:$MZ$2))))</f>
        <is>
          <t/>
        </is>
      </c>
      <c r="X78" s="702" t="inlineStr">
        <f aca="false">IF(COUNT('Math Scores'!$DO81:$FJ81)=0, "", (SUMIF('Math Scores'!$F$4:$MZ$4, X$4, 'Math Scores'!$F81:$MZ81)/(SUMIF('Math Scores'!$F$4:$MZ$4, X$4, 'Math Scores'!$F$2:$MZ$2))))</f>
        <is>
          <t/>
        </is>
      </c>
      <c r="Y78" s="702" t="inlineStr">
        <f aca="false">IF(COUNT('Math Scores'!$DO81:$FJ81)=0, "", (SUMIF('Math Scores'!$F$4:$MZ$4, Y$4, 'Math Scores'!$F81:$MZ81)/(SUMIF('Math Scores'!$F$4:$MZ$4, Y$4, 'Math Scores'!$F$2:$MZ$2))))</f>
        <is>
          <t/>
        </is>
      </c>
      <c r="Z78" s="702" t="inlineStr">
        <f aca="false">IF(COUNT('Math Scores'!$FK81:$HI81)=0, "", (SUMIF('Math Scores'!$F$4:$MZ$4, Z$4, 'Math Scores'!$F81:$MZ81)/(SUMIF('Math Scores'!$F$4:$MZ$4, Z$4, 'Math Scores'!$F$2:$MZ$2))))</f>
        <is>
          <t/>
        </is>
      </c>
      <c r="AA78" s="702" t="inlineStr">
        <f aca="false">IF(COUNT('Math Scores'!$FK81:$HI81)=0, "", (SUMIF('Math Scores'!$F$4:$MZ$4, AA$4, 'Math Scores'!$F81:$MZ81)/(SUMIF('Math Scores'!$F$4:$MZ$4, AA$4, 'Math Scores'!$F$2:$MZ$2))))</f>
        <is>
          <t/>
        </is>
      </c>
      <c r="AB78" s="702" t="inlineStr">
        <f aca="false">IF(COUNT('Math Scores'!$FK81:$HI81)=0, "", (SUMIF('Math Scores'!$F$4:$MZ$4, AB$4, 'Math Scores'!$F81:$MZ81)/(SUMIF('Math Scores'!$F$4:$MZ$4, AB$4, 'Math Scores'!$F$2:$MZ$2))))</f>
        <is>
          <t/>
        </is>
      </c>
      <c r="AC78" s="702" t="inlineStr">
        <f aca="false">IF(COUNT('Math Scores'!$FK81:$HI81)=0, "", (SUMIF('Math Scores'!$F$4:$MZ$4, AC$4, 'Math Scores'!$F81:$MZ81)/(SUMIF('Math Scores'!$F$4:$MZ$4, AC$4, 'Math Scores'!$F$2:$MZ$2))))</f>
        <is>
          <t/>
        </is>
      </c>
      <c r="AD78" s="702" t="inlineStr">
        <f aca="false">IF(COUNT('Math Scores'!$HJ81:$IG81)=0, "", (SUMIF('Math Scores'!$HJ$4:$IU$4, AD$4, 'Math Scores'!$HJ81:$IU81)/(SUMIF('Math Scores'!$HJ$4:$IU$4, AD$4, 'Math Scores'!$HJ$2:$IU$2))))</f>
        <is>
          <t/>
        </is>
      </c>
      <c r="AE78" s="702" t="inlineStr">
        <f aca="false">IF(COUNT('Math Scores'!$HJ81:$IG81)=0, "", (SUMIF('Math Scores'!$HJ$4:$IU$4, AE$4, 'Math Scores'!$HJ81:$IU81)/(SUMIF('Math Scores'!$HJ$4:$IU$4, AE$4, 'Math Scores'!$HJ$2:$IU$2))))</f>
        <is>
          <t/>
        </is>
      </c>
      <c r="AF78" s="702" t="inlineStr">
        <f aca="false">IF(COUNT('Math Scores'!$HJ81:$IG81)=0, "", (SUMIF('Math Scores'!$HJ$4:$IU$4, AF$4, 'Math Scores'!$HJ81:$IU81)/(SUMIF('Math Scores'!$HJ$4:$IU$4, AF$4, 'Math Scores'!$HJ$2:$IU$2))))</f>
        <is>
          <t/>
        </is>
      </c>
      <c r="AG78" s="702" t="inlineStr">
        <f aca="false">IF(COUNT('Math Scores'!$HJ81:$IG81)=0, "", (SUMIF('Math Scores'!$HJ$4:$IU$4, AG$4, 'Math Scores'!$HJ81:$IU81)/(SUMIF('Math Scores'!$HJ$4:$IU$4, AG$4, 'Math Scores'!$HJ$2:$IU$2))))</f>
        <is>
          <t/>
        </is>
      </c>
      <c r="AH78" s="702" t="inlineStr">
        <f aca="false">IF(COUNT('Math Scores'!$IV81:$JL81)=0, "", (SUMIF('Math Scores'!$IH$4:$IU$4, AH$4, 'Math Scores'!$IH81:$IU81)/(SUMIF('Math Scores'!$IH$4:$IU$4, AH$4, 'Math Scores'!$IH$2:$IU$2))))</f>
        <is>
          <t/>
        </is>
      </c>
      <c r="AI78" s="702" t="inlineStr">
        <f aca="false">IF(COUNT('Math Scores'!$IV81:$JL81)=0, "", (SUMIF('Math Scores'!$IH$4:$IU$4, AI$4, 'Math Scores'!$IH81:$IU81)/(SUMIF('Math Scores'!$IH$4:$IU$4, AI$4, 'Math Scores'!$IH$2:$IU$2))))</f>
        <is>
          <t/>
        </is>
      </c>
      <c r="AJ78" s="702" t="inlineStr">
        <f aca="false">IF(COUNT('Math Scores'!$IV81:$JL81)=0, "", (SUMIF('Math Scores'!$IH$4:$IU$4, AJ$4, 'Math Scores'!$IH81:$IU81)/(SUMIF('Math Scores'!$IH$4:$IU$4, AJ$4, 'Math Scores'!$IH$2:$IU$2))))</f>
        <is>
          <t/>
        </is>
      </c>
      <c r="AK78" s="702" t="inlineStr">
        <f aca="false">IF(COUNT('Math Scores'!$JM81:$KG81)=0, "", (SUMIF('Math Scores'!$JM$4:$LA$4, X$4, 'Math Scores'!$JM81:$LA81)/(SUMIF('Math Scores'!$JM$4:$LA$4, X$4, 'Math Scores'!$JM$2:$LA$2))))</f>
        <is>
          <t/>
        </is>
      </c>
      <c r="AL78" s="702" t="inlineStr">
        <f aca="false">IF(COUNT('Math Scores'!$JM81:$KG81)=0, "", (SUMIF('Math Scores'!$JM$4:$LA$4, Y$4, 'Math Scores'!$JM81:$LA81)/(SUMIF('Math Scores'!$JM$4:$LA$4, Y$4, 'Math Scores'!$JM$2:$LA$2))))</f>
        <is>
          <t/>
        </is>
      </c>
      <c r="AM78" s="702" t="inlineStr">
        <f aca="false">IF(COUNT('Math Scores'!$JM81:$KG81)=0, "", (SUMIF('Math Scores'!$JM$4:$LA$4, Z$4, 'Math Scores'!$JM81:$LA81)/(SUMIF('Math Scores'!$JM$4:$LA$4, Z$4, 'Math Scores'!$JM$2:$LA$2))))</f>
        <is>
          <t/>
        </is>
      </c>
      <c r="AN78" s="702" t="inlineStr">
        <f aca="false">IF(COUNT('Math Scores'!$JM81:$KG81)=0, "", (SUMIF('Math Scores'!$JM$4:$LA$4, AA$4, 'Math Scores'!$JM81:$LA81)/(SUMIF('Math Scores'!$JM$4:$LA$4, AA$4, 'Math Scores'!$JM$2:$LA$2))))</f>
        <is>
          <t/>
        </is>
      </c>
      <c r="AO78" s="702" t="inlineStr">
        <f aca="false">IF(COUNT('Math Scores'!$JM81:$KG81)=0, "", (SUMIF('Math Scores'!$JM$4:$LA$4, AB$4, 'Math Scores'!$JM81:$LA81)/(SUMIF('Math Scores'!$JM$4:$LA$4, AB$4, 'Math Scores'!$JM$2:$LA$2))))</f>
        <is>
          <t/>
        </is>
      </c>
      <c r="AP78" s="702" t="inlineStr">
        <f aca="false">IF(COUNT('Math Scores'!$LB81:$LR81)=0, "", (SUMIF('Math Scores'!$KH$4:$LA$4, AP$4, 'Math Scores'!$KH81:$LA81)/(SUMIF('Math Scores'!$KH$4:$LA$4, AP$4, 'Math Scores'!$KH$2:$LA$2))))</f>
        <is>
          <t/>
        </is>
      </c>
      <c r="AQ78" s="702" t="inlineStr">
        <f aca="false">IF(COUNT('Math Scores'!$LB81:$LR81)=0, "", (SUMIF('Math Scores'!$KH$4:$LA$4, AQ$4, 'Math Scores'!$KH81:$LA81)/(SUMIF('Math Scores'!$KH$4:$LA$4, AQ$4, 'Math Scores'!$KH$2:$LA$2))))</f>
        <is>
          <t/>
        </is>
      </c>
    </row>
    <row r="79" customFormat="false" ht="12.75" hidden="false" customHeight="false" outlineLevel="0" collapsed="false">
      <c r="A79" s="315" t="n">
        <v>74</v>
      </c>
      <c r="B79" s="315" t="inlineStr">
        <f aca="false">'English Scores- Leveled papers'!B80</f>
        <is>
          <t/>
        </is>
      </c>
      <c r="D79" s="701" t="inlineStr">
        <f aca="false">'Math Scores'!D82</f>
        <is>
          <t/>
        </is>
      </c>
      <c r="E79" s="702" t="inlineStr">
        <f aca="false">IF(COUNT('Math Scores'!$F82:$AM82)=0, "", (SUMIF('Math Scores'!$F$4:$AM$4, E$4, 'Math Scores'!$F82:$AM82)/(SUMIF('Math Scores'!$F$4:$AM$4, E$4, 'Math Scores'!$F$2:$AM$2))))</f>
        <is>
          <t/>
        </is>
      </c>
      <c r="F79" s="702" t="inlineStr">
        <f aca="false">IF(COUNT('Math Scores'!$F82:$AM82)=0, "", (SUMIF('Math Scores'!$F$4:$AM$4, F$4, 'Math Scores'!$F82:$AM82)/(SUMIF('Math Scores'!$F$4:$AM$4, F$4, 'Math Scores'!$F$2:$AM$2))))</f>
        <is>
          <t/>
        </is>
      </c>
      <c r="G79" s="702" t="inlineStr">
        <f aca="false">IF(COUNT('Math Scores'!$F82:$AM82)=0, "", (SUMIF('Math Scores'!$F$4:$AM$4, G$4, 'Math Scores'!$F82:$AM82)/(SUMIF('Math Scores'!$F$4:$AM$4, G$4, 'Math Scores'!$F$2:$AM$2))))</f>
        <is>
          <t/>
        </is>
      </c>
      <c r="H79" s="702" t="inlineStr">
        <f aca="false">IF(COUNT('Math Scores'!$F82:$AM82)=0, "", (SUMIF('Math Scores'!$F$4:$AM$4, H$4, 'Math Scores'!$F82:$AM82)/(SUMIF('Math Scores'!$F$4:$AM$4, H$4, 'Math Scores'!$F$2:$AM$2))))</f>
        <is>
          <t/>
        </is>
      </c>
      <c r="I79" s="702" t="inlineStr">
        <f aca="false">IF(COUNT('Math Scores'!$F82:$AM82)=0, "", (SUMIF('Math Scores'!$F$4:$AM$4, I$4, 'Math Scores'!$F82:$AM82)/(SUMIF('Math Scores'!$F$4:$AM$4, I$4, 'Math Scores'!$F$2:$AM$2))))</f>
        <is>
          <t/>
        </is>
      </c>
      <c r="J79" s="702" t="inlineStr">
        <f aca="false">IF(COUNT('Math Scores'!$F82:$AM82)=0, "", (SUMIF('Math Scores'!$F$4:$AM$4, J$4, 'Math Scores'!$F82:$AM82)/(SUMIF('Math Scores'!$F$4:$AM$4, J$4, 'Math Scores'!$F$2:$AM$2))))</f>
        <is>
          <t/>
        </is>
      </c>
      <c r="K79" s="702" t="inlineStr">
        <f aca="false">IF(COUNT('Math Scores'!$AN82:$BW82)=0, "", (SUMIF('Math Scores'!$AN$4:$BW$4, K$4, 'Math Scores'!$AN82:$BW82)/(SUMIF('Math Scores'!$AN$4:$BW$4, K$4, 'Math Scores'!$AN$2:$BW$2))))</f>
        <is>
          <t/>
        </is>
      </c>
      <c r="L79" s="702" t="inlineStr">
        <f aca="false">IF(COUNT('Math Scores'!$AN82:$BW82)=0, "", (SUMIF('Math Scores'!$AN$4:$BW$4, L$4, 'Math Scores'!$AN82:$BW82)/(SUMIF('Math Scores'!$AN$4:$BW$4, L$4, 'Math Scores'!$AN$2:$BW$2))))</f>
        <is>
          <t/>
        </is>
      </c>
      <c r="M79" s="702" t="inlineStr">
        <f aca="false">IF(COUNT('Math Scores'!$AN82:$BW82)=0, "", (SUMIF('Math Scores'!$AN$4:$BW$4, M$4, 'Math Scores'!$AN82:$BW82)/(SUMIF('Math Scores'!$AN$4:$BW$4, M$4, 'Math Scores'!$AN$2:$BW$2))))</f>
        <is>
          <t/>
        </is>
      </c>
      <c r="N79" s="702" t="inlineStr">
        <f aca="false">IF(COUNT('Math Scores'!$AN82:$BW82)=0, "", (SUMIF('Math Scores'!$AN$4:$BW$4, N$4, 'Math Scores'!$AN82:$BW82)/(SUMIF('Math Scores'!$AN$4:$BW$4, N$4, 'Math Scores'!$AN$2:$BW$2))))</f>
        <is>
          <t/>
        </is>
      </c>
      <c r="O79" s="702" t="inlineStr">
        <f aca="false">IF(COUNT('Math Scores'!$AN82:$BW82)=0, "", (SUMIF('Math Scores'!$AN$4:$BW$4, O$4, 'Math Scores'!$AN82:$BW82)/(SUMIF('Math Scores'!$AN$4:$BW$4, O$4, 'Math Scores'!$AN$2:$BW$2))))</f>
        <is>
          <t/>
        </is>
      </c>
      <c r="P79" s="702" t="inlineStr">
        <f aca="false">IF(COUNT('Math Scores'!$BX82:$DN82)=0, "", (SUMIF('Math Scores'!$F$4:$MZ$4, P$4, 'Math Scores'!$F82:$MZ82)/(SUMIF('Math Scores'!$F$4:$MZ$4, P$4, 'Math Scores'!$F$2:$MZ$2))))</f>
        <is>
          <t/>
        </is>
      </c>
      <c r="Q79" s="702" t="inlineStr">
        <f aca="false">IF(COUNT('Math Scores'!$BX82:$DN82)=0, "", (SUMIF('Math Scores'!$F$4:$MZ$4, Q$4, 'Math Scores'!$F82:$MZ82)/(SUMIF('Math Scores'!$F$4:$MZ$4, Q$4, 'Math Scores'!$F$2:$MZ$2))))</f>
        <is>
          <t/>
        </is>
      </c>
      <c r="R79" s="702" t="inlineStr">
        <f aca="false">IF(COUNT('Math Scores'!$BX82:$DN82)=0, "", (SUMIF('Math Scores'!$F$4:$MZ$4, R$4, 'Math Scores'!$F82:$MZ82)/(SUMIF('Math Scores'!$F$4:$MZ$4, R$4, 'Math Scores'!$F$2:$MZ$2))))</f>
        <is>
          <t/>
        </is>
      </c>
      <c r="S79" s="702" t="inlineStr">
        <f aca="false">IF(COUNT('Math Scores'!$BX82:$DN82)=0, "", (SUMIF('Math Scores'!$F$4:$MZ$4, S$4, 'Math Scores'!$F82:$MZ82)/(SUMIF('Math Scores'!$F$4:$MZ$4, S$4, 'Math Scores'!$F$2:$MZ$2))))</f>
        <is>
          <t/>
        </is>
      </c>
      <c r="T79" s="702" t="inlineStr">
        <f aca="false">IF(COUNT('Math Scores'!$BX82:$DN82)=0, "", (SUMIF('Math Scores'!$F$4:$MZ$4, T$4, 'Math Scores'!$F82:$MZ82)/(SUMIF('Math Scores'!$F$4:$MZ$4, T$4, 'Math Scores'!$F$2:$MZ$2))))</f>
        <is>
          <t/>
        </is>
      </c>
      <c r="U79" s="702" t="inlineStr">
        <f aca="false">IF(COUNT('Math Scores'!$DO82:$FJ82)=0, "", (SUMIF('Math Scores'!$F$4:$MZ$4, U$4, 'Math Scores'!$F82:$MZ82)/(SUMIF('Math Scores'!$F$4:$MZ$4, U$4, 'Math Scores'!$F$2:$MZ$2))))</f>
        <is>
          <t/>
        </is>
      </c>
      <c r="V79" s="702" t="inlineStr">
        <f aca="false">IF(COUNT('Math Scores'!$DO82:$FJ82)=0, "", (SUMIF('Math Scores'!$F$4:$MZ$4, V$4, 'Math Scores'!$F82:$MZ82)/(SUMIF('Math Scores'!$F$4:$MZ$4, V$4, 'Math Scores'!$F$2:$MZ$2))))</f>
        <is>
          <t/>
        </is>
      </c>
      <c r="W79" s="702" t="inlineStr">
        <f aca="false">IF(COUNT('Math Scores'!$DO82:$FJ82)=0, "", (SUMIF('Math Scores'!$F$4:$MZ$4, W$4, 'Math Scores'!$F82:$MZ82)/(SUMIF('Math Scores'!$F$4:$MZ$4, W$4, 'Math Scores'!$F$2:$MZ$2))))</f>
        <is>
          <t/>
        </is>
      </c>
      <c r="X79" s="702" t="inlineStr">
        <f aca="false">IF(COUNT('Math Scores'!$DO82:$FJ82)=0, "", (SUMIF('Math Scores'!$F$4:$MZ$4, X$4, 'Math Scores'!$F82:$MZ82)/(SUMIF('Math Scores'!$F$4:$MZ$4, X$4, 'Math Scores'!$F$2:$MZ$2))))</f>
        <is>
          <t/>
        </is>
      </c>
      <c r="Y79" s="702" t="inlineStr">
        <f aca="false">IF(COUNT('Math Scores'!$DO82:$FJ82)=0, "", (SUMIF('Math Scores'!$F$4:$MZ$4, Y$4, 'Math Scores'!$F82:$MZ82)/(SUMIF('Math Scores'!$F$4:$MZ$4, Y$4, 'Math Scores'!$F$2:$MZ$2))))</f>
        <is>
          <t/>
        </is>
      </c>
      <c r="Z79" s="702" t="inlineStr">
        <f aca="false">IF(COUNT('Math Scores'!$FK82:$HI82)=0, "", (SUMIF('Math Scores'!$F$4:$MZ$4, Z$4, 'Math Scores'!$F82:$MZ82)/(SUMIF('Math Scores'!$F$4:$MZ$4, Z$4, 'Math Scores'!$F$2:$MZ$2))))</f>
        <is>
          <t/>
        </is>
      </c>
      <c r="AA79" s="702" t="inlineStr">
        <f aca="false">IF(COUNT('Math Scores'!$FK82:$HI82)=0, "", (SUMIF('Math Scores'!$F$4:$MZ$4, AA$4, 'Math Scores'!$F82:$MZ82)/(SUMIF('Math Scores'!$F$4:$MZ$4, AA$4, 'Math Scores'!$F$2:$MZ$2))))</f>
        <is>
          <t/>
        </is>
      </c>
      <c r="AB79" s="702" t="inlineStr">
        <f aca="false">IF(COUNT('Math Scores'!$FK82:$HI82)=0, "", (SUMIF('Math Scores'!$F$4:$MZ$4, AB$4, 'Math Scores'!$F82:$MZ82)/(SUMIF('Math Scores'!$F$4:$MZ$4, AB$4, 'Math Scores'!$F$2:$MZ$2))))</f>
        <is>
          <t/>
        </is>
      </c>
      <c r="AC79" s="702" t="inlineStr">
        <f aca="false">IF(COUNT('Math Scores'!$FK82:$HI82)=0, "", (SUMIF('Math Scores'!$F$4:$MZ$4, AC$4, 'Math Scores'!$F82:$MZ82)/(SUMIF('Math Scores'!$F$4:$MZ$4, AC$4, 'Math Scores'!$F$2:$MZ$2))))</f>
        <is>
          <t/>
        </is>
      </c>
      <c r="AD79" s="702" t="inlineStr">
        <f aca="false">IF(COUNT('Math Scores'!$HJ82:$IG82)=0, "", (SUMIF('Math Scores'!$HJ$4:$IU$4, AD$4, 'Math Scores'!$HJ82:$IU82)/(SUMIF('Math Scores'!$HJ$4:$IU$4, AD$4, 'Math Scores'!$HJ$2:$IU$2))))</f>
        <is>
          <t/>
        </is>
      </c>
      <c r="AE79" s="702" t="inlineStr">
        <f aca="false">IF(COUNT('Math Scores'!$HJ82:$IG82)=0, "", (SUMIF('Math Scores'!$HJ$4:$IU$4, AE$4, 'Math Scores'!$HJ82:$IU82)/(SUMIF('Math Scores'!$HJ$4:$IU$4, AE$4, 'Math Scores'!$HJ$2:$IU$2))))</f>
        <is>
          <t/>
        </is>
      </c>
      <c r="AF79" s="702" t="inlineStr">
        <f aca="false">IF(COUNT('Math Scores'!$HJ82:$IG82)=0, "", (SUMIF('Math Scores'!$HJ$4:$IU$4, AF$4, 'Math Scores'!$HJ82:$IU82)/(SUMIF('Math Scores'!$HJ$4:$IU$4, AF$4, 'Math Scores'!$HJ$2:$IU$2))))</f>
        <is>
          <t/>
        </is>
      </c>
      <c r="AG79" s="702" t="inlineStr">
        <f aca="false">IF(COUNT('Math Scores'!$HJ82:$IG82)=0, "", (SUMIF('Math Scores'!$HJ$4:$IU$4, AG$4, 'Math Scores'!$HJ82:$IU82)/(SUMIF('Math Scores'!$HJ$4:$IU$4, AG$4, 'Math Scores'!$HJ$2:$IU$2))))</f>
        <is>
          <t/>
        </is>
      </c>
      <c r="AH79" s="702" t="inlineStr">
        <f aca="false">IF(COUNT('Math Scores'!$IV82:$JL82)=0, "", (SUMIF('Math Scores'!$IH$4:$IU$4, AH$4, 'Math Scores'!$IH82:$IU82)/(SUMIF('Math Scores'!$IH$4:$IU$4, AH$4, 'Math Scores'!$IH$2:$IU$2))))</f>
        <is>
          <t/>
        </is>
      </c>
      <c r="AI79" s="702" t="inlineStr">
        <f aca="false">IF(COUNT('Math Scores'!$IV82:$JL82)=0, "", (SUMIF('Math Scores'!$IH$4:$IU$4, AI$4, 'Math Scores'!$IH82:$IU82)/(SUMIF('Math Scores'!$IH$4:$IU$4, AI$4, 'Math Scores'!$IH$2:$IU$2))))</f>
        <is>
          <t/>
        </is>
      </c>
      <c r="AJ79" s="702" t="inlineStr">
        <f aca="false">IF(COUNT('Math Scores'!$IV82:$JL82)=0, "", (SUMIF('Math Scores'!$IH$4:$IU$4, AJ$4, 'Math Scores'!$IH82:$IU82)/(SUMIF('Math Scores'!$IH$4:$IU$4, AJ$4, 'Math Scores'!$IH$2:$IU$2))))</f>
        <is>
          <t/>
        </is>
      </c>
      <c r="AK79" s="702" t="inlineStr">
        <f aca="false">IF(COUNT('Math Scores'!$JM82:$KG82)=0, "", (SUMIF('Math Scores'!$JM$4:$LA$4, X$4, 'Math Scores'!$JM82:$LA82)/(SUMIF('Math Scores'!$JM$4:$LA$4, X$4, 'Math Scores'!$JM$2:$LA$2))))</f>
        <is>
          <t/>
        </is>
      </c>
      <c r="AL79" s="702" t="inlineStr">
        <f aca="false">IF(COUNT('Math Scores'!$JM82:$KG82)=0, "", (SUMIF('Math Scores'!$JM$4:$LA$4, Y$4, 'Math Scores'!$JM82:$LA82)/(SUMIF('Math Scores'!$JM$4:$LA$4, Y$4, 'Math Scores'!$JM$2:$LA$2))))</f>
        <is>
          <t/>
        </is>
      </c>
      <c r="AM79" s="702" t="inlineStr">
        <f aca="false">IF(COUNT('Math Scores'!$JM82:$KG82)=0, "", (SUMIF('Math Scores'!$JM$4:$LA$4, Z$4, 'Math Scores'!$JM82:$LA82)/(SUMIF('Math Scores'!$JM$4:$LA$4, Z$4, 'Math Scores'!$JM$2:$LA$2))))</f>
        <is>
          <t/>
        </is>
      </c>
      <c r="AN79" s="702" t="inlineStr">
        <f aca="false">IF(COUNT('Math Scores'!$JM82:$KG82)=0, "", (SUMIF('Math Scores'!$JM$4:$LA$4, AA$4, 'Math Scores'!$JM82:$LA82)/(SUMIF('Math Scores'!$JM$4:$LA$4, AA$4, 'Math Scores'!$JM$2:$LA$2))))</f>
        <is>
          <t/>
        </is>
      </c>
      <c r="AO79" s="702" t="inlineStr">
        <f aca="false">IF(COUNT('Math Scores'!$JM82:$KG82)=0, "", (SUMIF('Math Scores'!$JM$4:$LA$4, AB$4, 'Math Scores'!$JM82:$LA82)/(SUMIF('Math Scores'!$JM$4:$LA$4, AB$4, 'Math Scores'!$JM$2:$LA$2))))</f>
        <is>
          <t/>
        </is>
      </c>
      <c r="AP79" s="702" t="inlineStr">
        <f aca="false">IF(COUNT('Math Scores'!$LB82:$LR82)=0, "", (SUMIF('Math Scores'!$KH$4:$LA$4, AP$4, 'Math Scores'!$KH82:$LA82)/(SUMIF('Math Scores'!$KH$4:$LA$4, AP$4, 'Math Scores'!$KH$2:$LA$2))))</f>
        <is>
          <t/>
        </is>
      </c>
      <c r="AQ79" s="702" t="inlineStr">
        <f aca="false">IF(COUNT('Math Scores'!$LB82:$LR82)=0, "", (SUMIF('Math Scores'!$KH$4:$LA$4, AQ$4, 'Math Scores'!$KH82:$LA82)/(SUMIF('Math Scores'!$KH$4:$LA$4, AQ$4, 'Math Scores'!$KH$2:$LA$2))))</f>
        <is>
          <t/>
        </is>
      </c>
    </row>
    <row r="80" customFormat="false" ht="12.75" hidden="false" customHeight="false" outlineLevel="0" collapsed="false">
      <c r="A80" s="315" t="n">
        <v>75</v>
      </c>
      <c r="B80" s="315" t="inlineStr">
        <f aca="false">'English Scores- Leveled papers'!B81</f>
        <is>
          <t/>
        </is>
      </c>
      <c r="D80" s="701" t="inlineStr">
        <f aca="false">'Math Scores'!D83</f>
        <is>
          <t/>
        </is>
      </c>
      <c r="E80" s="702" t="inlineStr">
        <f aca="false">IF(COUNT('Math Scores'!$F83:$AM83)=0, "", (SUMIF('Math Scores'!$F$4:$AM$4, E$4, 'Math Scores'!$F83:$AM83)/(SUMIF('Math Scores'!$F$4:$AM$4, E$4, 'Math Scores'!$F$2:$AM$2))))</f>
        <is>
          <t/>
        </is>
      </c>
      <c r="F80" s="702" t="inlineStr">
        <f aca="false">IF(COUNT('Math Scores'!$F83:$AM83)=0, "", (SUMIF('Math Scores'!$F$4:$AM$4, F$4, 'Math Scores'!$F83:$AM83)/(SUMIF('Math Scores'!$F$4:$AM$4, F$4, 'Math Scores'!$F$2:$AM$2))))</f>
        <is>
          <t/>
        </is>
      </c>
      <c r="G80" s="702" t="inlineStr">
        <f aca="false">IF(COUNT('Math Scores'!$F83:$AM83)=0, "", (SUMIF('Math Scores'!$F$4:$AM$4, G$4, 'Math Scores'!$F83:$AM83)/(SUMIF('Math Scores'!$F$4:$AM$4, G$4, 'Math Scores'!$F$2:$AM$2))))</f>
        <is>
          <t/>
        </is>
      </c>
      <c r="H80" s="702" t="inlineStr">
        <f aca="false">IF(COUNT('Math Scores'!$F83:$AM83)=0, "", (SUMIF('Math Scores'!$F$4:$AM$4, H$4, 'Math Scores'!$F83:$AM83)/(SUMIF('Math Scores'!$F$4:$AM$4, H$4, 'Math Scores'!$F$2:$AM$2))))</f>
        <is>
          <t/>
        </is>
      </c>
      <c r="I80" s="702" t="inlineStr">
        <f aca="false">IF(COUNT('Math Scores'!$F83:$AM83)=0, "", (SUMIF('Math Scores'!$F$4:$AM$4, I$4, 'Math Scores'!$F83:$AM83)/(SUMIF('Math Scores'!$F$4:$AM$4, I$4, 'Math Scores'!$F$2:$AM$2))))</f>
        <is>
          <t/>
        </is>
      </c>
      <c r="J80" s="702" t="inlineStr">
        <f aca="false">IF(COUNT('Math Scores'!$F83:$AM83)=0, "", (SUMIF('Math Scores'!$F$4:$AM$4, J$4, 'Math Scores'!$F83:$AM83)/(SUMIF('Math Scores'!$F$4:$AM$4, J$4, 'Math Scores'!$F$2:$AM$2))))</f>
        <is>
          <t/>
        </is>
      </c>
      <c r="K80" s="702" t="inlineStr">
        <f aca="false">IF(COUNT('Math Scores'!$AN83:$BW83)=0, "", (SUMIF('Math Scores'!$AN$4:$BW$4, K$4, 'Math Scores'!$AN83:$BW83)/(SUMIF('Math Scores'!$AN$4:$BW$4, K$4, 'Math Scores'!$AN$2:$BW$2))))</f>
        <is>
          <t/>
        </is>
      </c>
      <c r="L80" s="702" t="inlineStr">
        <f aca="false">IF(COUNT('Math Scores'!$AN83:$BW83)=0, "", (SUMIF('Math Scores'!$AN$4:$BW$4, L$4, 'Math Scores'!$AN83:$BW83)/(SUMIF('Math Scores'!$AN$4:$BW$4, L$4, 'Math Scores'!$AN$2:$BW$2))))</f>
        <is>
          <t/>
        </is>
      </c>
      <c r="M80" s="702" t="inlineStr">
        <f aca="false">IF(COUNT('Math Scores'!$AN83:$BW83)=0, "", (SUMIF('Math Scores'!$AN$4:$BW$4, M$4, 'Math Scores'!$AN83:$BW83)/(SUMIF('Math Scores'!$AN$4:$BW$4, M$4, 'Math Scores'!$AN$2:$BW$2))))</f>
        <is>
          <t/>
        </is>
      </c>
      <c r="N80" s="702" t="inlineStr">
        <f aca="false">IF(COUNT('Math Scores'!$AN83:$BW83)=0, "", (SUMIF('Math Scores'!$AN$4:$BW$4, N$4, 'Math Scores'!$AN83:$BW83)/(SUMIF('Math Scores'!$AN$4:$BW$4, N$4, 'Math Scores'!$AN$2:$BW$2))))</f>
        <is>
          <t/>
        </is>
      </c>
      <c r="O80" s="702" t="inlineStr">
        <f aca="false">IF(COUNT('Math Scores'!$AN83:$BW83)=0, "", (SUMIF('Math Scores'!$AN$4:$BW$4, O$4, 'Math Scores'!$AN83:$BW83)/(SUMIF('Math Scores'!$AN$4:$BW$4, O$4, 'Math Scores'!$AN$2:$BW$2))))</f>
        <is>
          <t/>
        </is>
      </c>
      <c r="P80" s="702" t="inlineStr">
        <f aca="false">IF(COUNT('Math Scores'!$BX83:$DN83)=0, "", (SUMIF('Math Scores'!$F$4:$MZ$4, P$4, 'Math Scores'!$F83:$MZ83)/(SUMIF('Math Scores'!$F$4:$MZ$4, P$4, 'Math Scores'!$F$2:$MZ$2))))</f>
        <is>
          <t/>
        </is>
      </c>
      <c r="Q80" s="702" t="inlineStr">
        <f aca="false">IF(COUNT('Math Scores'!$BX83:$DN83)=0, "", (SUMIF('Math Scores'!$F$4:$MZ$4, Q$4, 'Math Scores'!$F83:$MZ83)/(SUMIF('Math Scores'!$F$4:$MZ$4, Q$4, 'Math Scores'!$F$2:$MZ$2))))</f>
        <is>
          <t/>
        </is>
      </c>
      <c r="R80" s="702" t="inlineStr">
        <f aca="false">IF(COUNT('Math Scores'!$BX83:$DN83)=0, "", (SUMIF('Math Scores'!$F$4:$MZ$4, R$4, 'Math Scores'!$F83:$MZ83)/(SUMIF('Math Scores'!$F$4:$MZ$4, R$4, 'Math Scores'!$F$2:$MZ$2))))</f>
        <is>
          <t/>
        </is>
      </c>
      <c r="S80" s="702" t="inlineStr">
        <f aca="false">IF(COUNT('Math Scores'!$BX83:$DN83)=0, "", (SUMIF('Math Scores'!$F$4:$MZ$4, S$4, 'Math Scores'!$F83:$MZ83)/(SUMIF('Math Scores'!$F$4:$MZ$4, S$4, 'Math Scores'!$F$2:$MZ$2))))</f>
        <is>
          <t/>
        </is>
      </c>
      <c r="T80" s="702" t="inlineStr">
        <f aca="false">IF(COUNT('Math Scores'!$BX83:$DN83)=0, "", (SUMIF('Math Scores'!$F$4:$MZ$4, T$4, 'Math Scores'!$F83:$MZ83)/(SUMIF('Math Scores'!$F$4:$MZ$4, T$4, 'Math Scores'!$F$2:$MZ$2))))</f>
        <is>
          <t/>
        </is>
      </c>
      <c r="U80" s="702" t="inlineStr">
        <f aca="false">IF(COUNT('Math Scores'!$DO83:$FJ83)=0, "", (SUMIF('Math Scores'!$F$4:$MZ$4, U$4, 'Math Scores'!$F83:$MZ83)/(SUMIF('Math Scores'!$F$4:$MZ$4, U$4, 'Math Scores'!$F$2:$MZ$2))))</f>
        <is>
          <t/>
        </is>
      </c>
      <c r="V80" s="702" t="inlineStr">
        <f aca="false">IF(COUNT('Math Scores'!$DO83:$FJ83)=0, "", (SUMIF('Math Scores'!$F$4:$MZ$4, V$4, 'Math Scores'!$F83:$MZ83)/(SUMIF('Math Scores'!$F$4:$MZ$4, V$4, 'Math Scores'!$F$2:$MZ$2))))</f>
        <is>
          <t/>
        </is>
      </c>
      <c r="W80" s="702" t="inlineStr">
        <f aca="false">IF(COUNT('Math Scores'!$DO83:$FJ83)=0, "", (SUMIF('Math Scores'!$F$4:$MZ$4, W$4, 'Math Scores'!$F83:$MZ83)/(SUMIF('Math Scores'!$F$4:$MZ$4, W$4, 'Math Scores'!$F$2:$MZ$2))))</f>
        <is>
          <t/>
        </is>
      </c>
      <c r="X80" s="702" t="inlineStr">
        <f aca="false">IF(COUNT('Math Scores'!$DO83:$FJ83)=0, "", (SUMIF('Math Scores'!$F$4:$MZ$4, X$4, 'Math Scores'!$F83:$MZ83)/(SUMIF('Math Scores'!$F$4:$MZ$4, X$4, 'Math Scores'!$F$2:$MZ$2))))</f>
        <is>
          <t/>
        </is>
      </c>
      <c r="Y80" s="702" t="inlineStr">
        <f aca="false">IF(COUNT('Math Scores'!$DO83:$FJ83)=0, "", (SUMIF('Math Scores'!$F$4:$MZ$4, Y$4, 'Math Scores'!$F83:$MZ83)/(SUMIF('Math Scores'!$F$4:$MZ$4, Y$4, 'Math Scores'!$F$2:$MZ$2))))</f>
        <is>
          <t/>
        </is>
      </c>
      <c r="Z80" s="702" t="inlineStr">
        <f aca="false">IF(COUNT('Math Scores'!$FK83:$HI83)=0, "", (SUMIF('Math Scores'!$F$4:$MZ$4, Z$4, 'Math Scores'!$F83:$MZ83)/(SUMIF('Math Scores'!$F$4:$MZ$4, Z$4, 'Math Scores'!$F$2:$MZ$2))))</f>
        <is>
          <t/>
        </is>
      </c>
      <c r="AA80" s="702" t="inlineStr">
        <f aca="false">IF(COUNT('Math Scores'!$FK83:$HI83)=0, "", (SUMIF('Math Scores'!$F$4:$MZ$4, AA$4, 'Math Scores'!$F83:$MZ83)/(SUMIF('Math Scores'!$F$4:$MZ$4, AA$4, 'Math Scores'!$F$2:$MZ$2))))</f>
        <is>
          <t/>
        </is>
      </c>
      <c r="AB80" s="702" t="inlineStr">
        <f aca="false">IF(COUNT('Math Scores'!$FK83:$HI83)=0, "", (SUMIF('Math Scores'!$F$4:$MZ$4, AB$4, 'Math Scores'!$F83:$MZ83)/(SUMIF('Math Scores'!$F$4:$MZ$4, AB$4, 'Math Scores'!$F$2:$MZ$2))))</f>
        <is>
          <t/>
        </is>
      </c>
      <c r="AC80" s="702" t="inlineStr">
        <f aca="false">IF(COUNT('Math Scores'!$FK83:$HI83)=0, "", (SUMIF('Math Scores'!$F$4:$MZ$4, AC$4, 'Math Scores'!$F83:$MZ83)/(SUMIF('Math Scores'!$F$4:$MZ$4, AC$4, 'Math Scores'!$F$2:$MZ$2))))</f>
        <is>
          <t/>
        </is>
      </c>
      <c r="AD80" s="702" t="inlineStr">
        <f aca="false">IF(COUNT('Math Scores'!$HJ83:$IG83)=0, "", (SUMIF('Math Scores'!$HJ$4:$IU$4, AD$4, 'Math Scores'!$HJ83:$IU83)/(SUMIF('Math Scores'!$HJ$4:$IU$4, AD$4, 'Math Scores'!$HJ$2:$IU$2))))</f>
        <is>
          <t/>
        </is>
      </c>
      <c r="AE80" s="702" t="inlineStr">
        <f aca="false">IF(COUNT('Math Scores'!$HJ83:$IG83)=0, "", (SUMIF('Math Scores'!$HJ$4:$IU$4, AE$4, 'Math Scores'!$HJ83:$IU83)/(SUMIF('Math Scores'!$HJ$4:$IU$4, AE$4, 'Math Scores'!$HJ$2:$IU$2))))</f>
        <is>
          <t/>
        </is>
      </c>
      <c r="AF80" s="702" t="inlineStr">
        <f aca="false">IF(COUNT('Math Scores'!$HJ83:$IG83)=0, "", (SUMIF('Math Scores'!$HJ$4:$IU$4, AF$4, 'Math Scores'!$HJ83:$IU83)/(SUMIF('Math Scores'!$HJ$4:$IU$4, AF$4, 'Math Scores'!$HJ$2:$IU$2))))</f>
        <is>
          <t/>
        </is>
      </c>
      <c r="AG80" s="702" t="inlineStr">
        <f aca="false">IF(COUNT('Math Scores'!$HJ83:$IG83)=0, "", (SUMIF('Math Scores'!$HJ$4:$IU$4, AG$4, 'Math Scores'!$HJ83:$IU83)/(SUMIF('Math Scores'!$HJ$4:$IU$4, AG$4, 'Math Scores'!$HJ$2:$IU$2))))</f>
        <is>
          <t/>
        </is>
      </c>
      <c r="AH80" s="702" t="inlineStr">
        <f aca="false">IF(COUNT('Math Scores'!$IV83:$JL83)=0, "", (SUMIF('Math Scores'!$IH$4:$IU$4, AH$4, 'Math Scores'!$IH83:$IU83)/(SUMIF('Math Scores'!$IH$4:$IU$4, AH$4, 'Math Scores'!$IH$2:$IU$2))))</f>
        <is>
          <t/>
        </is>
      </c>
      <c r="AI80" s="702" t="inlineStr">
        <f aca="false">IF(COUNT('Math Scores'!$IV83:$JL83)=0, "", (SUMIF('Math Scores'!$IH$4:$IU$4, AI$4, 'Math Scores'!$IH83:$IU83)/(SUMIF('Math Scores'!$IH$4:$IU$4, AI$4, 'Math Scores'!$IH$2:$IU$2))))</f>
        <is>
          <t/>
        </is>
      </c>
      <c r="AJ80" s="702" t="inlineStr">
        <f aca="false">IF(COUNT('Math Scores'!$IV83:$JL83)=0, "", (SUMIF('Math Scores'!$IH$4:$IU$4, AJ$4, 'Math Scores'!$IH83:$IU83)/(SUMIF('Math Scores'!$IH$4:$IU$4, AJ$4, 'Math Scores'!$IH$2:$IU$2))))</f>
        <is>
          <t/>
        </is>
      </c>
      <c r="AK80" s="702" t="inlineStr">
        <f aca="false">IF(COUNT('Math Scores'!$JM83:$KG83)=0, "", (SUMIF('Math Scores'!$JM$4:$LA$4, X$4, 'Math Scores'!$JM83:$LA83)/(SUMIF('Math Scores'!$JM$4:$LA$4, X$4, 'Math Scores'!$JM$2:$LA$2))))</f>
        <is>
          <t/>
        </is>
      </c>
      <c r="AL80" s="702" t="inlineStr">
        <f aca="false">IF(COUNT('Math Scores'!$JM83:$KG83)=0, "", (SUMIF('Math Scores'!$JM$4:$LA$4, Y$4, 'Math Scores'!$JM83:$LA83)/(SUMIF('Math Scores'!$JM$4:$LA$4, Y$4, 'Math Scores'!$JM$2:$LA$2))))</f>
        <is>
          <t/>
        </is>
      </c>
      <c r="AM80" s="702" t="inlineStr">
        <f aca="false">IF(COUNT('Math Scores'!$JM83:$KG83)=0, "", (SUMIF('Math Scores'!$JM$4:$LA$4, Z$4, 'Math Scores'!$JM83:$LA83)/(SUMIF('Math Scores'!$JM$4:$LA$4, Z$4, 'Math Scores'!$JM$2:$LA$2))))</f>
        <is>
          <t/>
        </is>
      </c>
      <c r="AN80" s="702" t="inlineStr">
        <f aca="false">IF(COUNT('Math Scores'!$JM83:$KG83)=0, "", (SUMIF('Math Scores'!$JM$4:$LA$4, AA$4, 'Math Scores'!$JM83:$LA83)/(SUMIF('Math Scores'!$JM$4:$LA$4, AA$4, 'Math Scores'!$JM$2:$LA$2))))</f>
        <is>
          <t/>
        </is>
      </c>
      <c r="AO80" s="702" t="inlineStr">
        <f aca="false">IF(COUNT('Math Scores'!$JM83:$KG83)=0, "", (SUMIF('Math Scores'!$JM$4:$LA$4, AB$4, 'Math Scores'!$JM83:$LA83)/(SUMIF('Math Scores'!$JM$4:$LA$4, AB$4, 'Math Scores'!$JM$2:$LA$2))))</f>
        <is>
          <t/>
        </is>
      </c>
      <c r="AP80" s="702" t="inlineStr">
        <f aca="false">IF(COUNT('Math Scores'!$LB83:$LR83)=0, "", (SUMIF('Math Scores'!$KH$4:$LA$4, AP$4, 'Math Scores'!$KH83:$LA83)/(SUMIF('Math Scores'!$KH$4:$LA$4, AP$4, 'Math Scores'!$KH$2:$LA$2))))</f>
        <is>
          <t/>
        </is>
      </c>
      <c r="AQ80" s="702" t="inlineStr">
        <f aca="false">IF(COUNT('Math Scores'!$LB83:$LR83)=0, "", (SUMIF('Math Scores'!$KH$4:$LA$4, AQ$4, 'Math Scores'!$KH83:$LA83)/(SUMIF('Math Scores'!$KH$4:$LA$4, AQ$4, 'Math Scores'!$KH$2:$LA$2))))</f>
        <is>
          <t/>
        </is>
      </c>
    </row>
    <row r="81" customFormat="false" ht="12.75" hidden="false" customHeight="false" outlineLevel="0" collapsed="false">
      <c r="A81" s="315" t="n">
        <v>76</v>
      </c>
      <c r="B81" s="315" t="inlineStr">
        <f aca="false">'English Scores- Leveled papers'!B82</f>
        <is>
          <t/>
        </is>
      </c>
      <c r="D81" s="701" t="inlineStr">
        <f aca="false">'Math Scores'!D84</f>
        <is>
          <t/>
        </is>
      </c>
      <c r="E81" s="702" t="inlineStr">
        <f aca="false">IF(COUNT('Math Scores'!$F84:$AM84)=0, "", (SUMIF('Math Scores'!$F$4:$AM$4, E$4, 'Math Scores'!$F84:$AM84)/(SUMIF('Math Scores'!$F$4:$AM$4, E$4, 'Math Scores'!$F$2:$AM$2))))</f>
        <is>
          <t/>
        </is>
      </c>
      <c r="F81" s="702" t="inlineStr">
        <f aca="false">IF(COUNT('Math Scores'!$F84:$AM84)=0, "", (SUMIF('Math Scores'!$F$4:$AM$4, F$4, 'Math Scores'!$F84:$AM84)/(SUMIF('Math Scores'!$F$4:$AM$4, F$4, 'Math Scores'!$F$2:$AM$2))))</f>
        <is>
          <t/>
        </is>
      </c>
      <c r="G81" s="702" t="inlineStr">
        <f aca="false">IF(COUNT('Math Scores'!$F84:$AM84)=0, "", (SUMIF('Math Scores'!$F$4:$AM$4, G$4, 'Math Scores'!$F84:$AM84)/(SUMIF('Math Scores'!$F$4:$AM$4, G$4, 'Math Scores'!$F$2:$AM$2))))</f>
        <is>
          <t/>
        </is>
      </c>
      <c r="H81" s="702" t="inlineStr">
        <f aca="false">IF(COUNT('Math Scores'!$F84:$AM84)=0, "", (SUMIF('Math Scores'!$F$4:$AM$4, H$4, 'Math Scores'!$F84:$AM84)/(SUMIF('Math Scores'!$F$4:$AM$4, H$4, 'Math Scores'!$F$2:$AM$2))))</f>
        <is>
          <t/>
        </is>
      </c>
      <c r="I81" s="702" t="inlineStr">
        <f aca="false">IF(COUNT('Math Scores'!$F84:$AM84)=0, "", (SUMIF('Math Scores'!$F$4:$AM$4, I$4, 'Math Scores'!$F84:$AM84)/(SUMIF('Math Scores'!$F$4:$AM$4, I$4, 'Math Scores'!$F$2:$AM$2))))</f>
        <is>
          <t/>
        </is>
      </c>
      <c r="J81" s="702" t="inlineStr">
        <f aca="false">IF(COUNT('Math Scores'!$F84:$AM84)=0, "", (SUMIF('Math Scores'!$F$4:$AM$4, J$4, 'Math Scores'!$F84:$AM84)/(SUMIF('Math Scores'!$F$4:$AM$4, J$4, 'Math Scores'!$F$2:$AM$2))))</f>
        <is>
          <t/>
        </is>
      </c>
      <c r="K81" s="702" t="inlineStr">
        <f aca="false">IF(COUNT('Math Scores'!$AN84:$BW84)=0, "", (SUMIF('Math Scores'!$AN$4:$BW$4, K$4, 'Math Scores'!$AN84:$BW84)/(SUMIF('Math Scores'!$AN$4:$BW$4, K$4, 'Math Scores'!$AN$2:$BW$2))))</f>
        <is>
          <t/>
        </is>
      </c>
      <c r="L81" s="702" t="inlineStr">
        <f aca="false">IF(COUNT('Math Scores'!$AN84:$BW84)=0, "", (SUMIF('Math Scores'!$AN$4:$BW$4, L$4, 'Math Scores'!$AN84:$BW84)/(SUMIF('Math Scores'!$AN$4:$BW$4, L$4, 'Math Scores'!$AN$2:$BW$2))))</f>
        <is>
          <t/>
        </is>
      </c>
      <c r="M81" s="702" t="inlineStr">
        <f aca="false">IF(COUNT('Math Scores'!$AN84:$BW84)=0, "", (SUMIF('Math Scores'!$AN$4:$BW$4, M$4, 'Math Scores'!$AN84:$BW84)/(SUMIF('Math Scores'!$AN$4:$BW$4, M$4, 'Math Scores'!$AN$2:$BW$2))))</f>
        <is>
          <t/>
        </is>
      </c>
      <c r="N81" s="702" t="inlineStr">
        <f aca="false">IF(COUNT('Math Scores'!$AN84:$BW84)=0, "", (SUMIF('Math Scores'!$AN$4:$BW$4, N$4, 'Math Scores'!$AN84:$BW84)/(SUMIF('Math Scores'!$AN$4:$BW$4, N$4, 'Math Scores'!$AN$2:$BW$2))))</f>
        <is>
          <t/>
        </is>
      </c>
      <c r="O81" s="702" t="inlineStr">
        <f aca="false">IF(COUNT('Math Scores'!$AN84:$BW84)=0, "", (SUMIF('Math Scores'!$AN$4:$BW$4, O$4, 'Math Scores'!$AN84:$BW84)/(SUMIF('Math Scores'!$AN$4:$BW$4, O$4, 'Math Scores'!$AN$2:$BW$2))))</f>
        <is>
          <t/>
        </is>
      </c>
      <c r="P81" s="702" t="inlineStr">
        <f aca="false">IF(COUNT('Math Scores'!$BX84:$DN84)=0, "", (SUMIF('Math Scores'!$F$4:$MZ$4, P$4, 'Math Scores'!$F84:$MZ84)/(SUMIF('Math Scores'!$F$4:$MZ$4, P$4, 'Math Scores'!$F$2:$MZ$2))))</f>
        <is>
          <t/>
        </is>
      </c>
      <c r="Q81" s="702" t="inlineStr">
        <f aca="false">IF(COUNT('Math Scores'!$BX84:$DN84)=0, "", (SUMIF('Math Scores'!$F$4:$MZ$4, Q$4, 'Math Scores'!$F84:$MZ84)/(SUMIF('Math Scores'!$F$4:$MZ$4, Q$4, 'Math Scores'!$F$2:$MZ$2))))</f>
        <is>
          <t/>
        </is>
      </c>
      <c r="R81" s="702" t="inlineStr">
        <f aca="false">IF(COUNT('Math Scores'!$BX84:$DN84)=0, "", (SUMIF('Math Scores'!$F$4:$MZ$4, R$4, 'Math Scores'!$F84:$MZ84)/(SUMIF('Math Scores'!$F$4:$MZ$4, R$4, 'Math Scores'!$F$2:$MZ$2))))</f>
        <is>
          <t/>
        </is>
      </c>
      <c r="S81" s="702" t="inlineStr">
        <f aca="false">IF(COUNT('Math Scores'!$BX84:$DN84)=0, "", (SUMIF('Math Scores'!$F$4:$MZ$4, S$4, 'Math Scores'!$F84:$MZ84)/(SUMIF('Math Scores'!$F$4:$MZ$4, S$4, 'Math Scores'!$F$2:$MZ$2))))</f>
        <is>
          <t/>
        </is>
      </c>
      <c r="T81" s="702" t="inlineStr">
        <f aca="false">IF(COUNT('Math Scores'!$BX84:$DN84)=0, "", (SUMIF('Math Scores'!$F$4:$MZ$4, T$4, 'Math Scores'!$F84:$MZ84)/(SUMIF('Math Scores'!$F$4:$MZ$4, T$4, 'Math Scores'!$F$2:$MZ$2))))</f>
        <is>
          <t/>
        </is>
      </c>
      <c r="U81" s="702" t="inlineStr">
        <f aca="false">IF(COUNT('Math Scores'!$DO84:$FJ84)=0, "", (SUMIF('Math Scores'!$F$4:$MZ$4, U$4, 'Math Scores'!$F84:$MZ84)/(SUMIF('Math Scores'!$F$4:$MZ$4, U$4, 'Math Scores'!$F$2:$MZ$2))))</f>
        <is>
          <t/>
        </is>
      </c>
      <c r="V81" s="702" t="inlineStr">
        <f aca="false">IF(COUNT('Math Scores'!$DO84:$FJ84)=0, "", (SUMIF('Math Scores'!$F$4:$MZ$4, V$4, 'Math Scores'!$F84:$MZ84)/(SUMIF('Math Scores'!$F$4:$MZ$4, V$4, 'Math Scores'!$F$2:$MZ$2))))</f>
        <is>
          <t/>
        </is>
      </c>
      <c r="W81" s="702" t="inlineStr">
        <f aca="false">IF(COUNT('Math Scores'!$DO84:$FJ84)=0, "", (SUMIF('Math Scores'!$F$4:$MZ$4, W$4, 'Math Scores'!$F84:$MZ84)/(SUMIF('Math Scores'!$F$4:$MZ$4, W$4, 'Math Scores'!$F$2:$MZ$2))))</f>
        <is>
          <t/>
        </is>
      </c>
      <c r="X81" s="702" t="inlineStr">
        <f aca="false">IF(COUNT('Math Scores'!$DO84:$FJ84)=0, "", (SUMIF('Math Scores'!$F$4:$MZ$4, X$4, 'Math Scores'!$F84:$MZ84)/(SUMIF('Math Scores'!$F$4:$MZ$4, X$4, 'Math Scores'!$F$2:$MZ$2))))</f>
        <is>
          <t/>
        </is>
      </c>
      <c r="Y81" s="702" t="inlineStr">
        <f aca="false">IF(COUNT('Math Scores'!$DO84:$FJ84)=0, "", (SUMIF('Math Scores'!$F$4:$MZ$4, Y$4, 'Math Scores'!$F84:$MZ84)/(SUMIF('Math Scores'!$F$4:$MZ$4, Y$4, 'Math Scores'!$F$2:$MZ$2))))</f>
        <is>
          <t/>
        </is>
      </c>
      <c r="Z81" s="702" t="inlineStr">
        <f aca="false">IF(COUNT('Math Scores'!$FK84:$HI84)=0, "", (SUMIF('Math Scores'!$F$4:$MZ$4, Z$4, 'Math Scores'!$F84:$MZ84)/(SUMIF('Math Scores'!$F$4:$MZ$4, Z$4, 'Math Scores'!$F$2:$MZ$2))))</f>
        <is>
          <t/>
        </is>
      </c>
      <c r="AA81" s="702" t="inlineStr">
        <f aca="false">IF(COUNT('Math Scores'!$FK84:$HI84)=0, "", (SUMIF('Math Scores'!$F$4:$MZ$4, AA$4, 'Math Scores'!$F84:$MZ84)/(SUMIF('Math Scores'!$F$4:$MZ$4, AA$4, 'Math Scores'!$F$2:$MZ$2))))</f>
        <is>
          <t/>
        </is>
      </c>
      <c r="AB81" s="702" t="inlineStr">
        <f aca="false">IF(COUNT('Math Scores'!$FK84:$HI84)=0, "", (SUMIF('Math Scores'!$F$4:$MZ$4, AB$4, 'Math Scores'!$F84:$MZ84)/(SUMIF('Math Scores'!$F$4:$MZ$4, AB$4, 'Math Scores'!$F$2:$MZ$2))))</f>
        <is>
          <t/>
        </is>
      </c>
      <c r="AC81" s="702" t="inlineStr">
        <f aca="false">IF(COUNT('Math Scores'!$FK84:$HI84)=0, "", (SUMIF('Math Scores'!$F$4:$MZ$4, AC$4, 'Math Scores'!$F84:$MZ84)/(SUMIF('Math Scores'!$F$4:$MZ$4, AC$4, 'Math Scores'!$F$2:$MZ$2))))</f>
        <is>
          <t/>
        </is>
      </c>
      <c r="AD81" s="702" t="inlineStr">
        <f aca="false">IF(COUNT('Math Scores'!$HJ84:$IG84)=0, "", (SUMIF('Math Scores'!$HJ$4:$IU$4, AD$4, 'Math Scores'!$HJ84:$IU84)/(SUMIF('Math Scores'!$HJ$4:$IU$4, AD$4, 'Math Scores'!$HJ$2:$IU$2))))</f>
        <is>
          <t/>
        </is>
      </c>
      <c r="AE81" s="702" t="inlineStr">
        <f aca="false">IF(COUNT('Math Scores'!$HJ84:$IG84)=0, "", (SUMIF('Math Scores'!$HJ$4:$IU$4, AE$4, 'Math Scores'!$HJ84:$IU84)/(SUMIF('Math Scores'!$HJ$4:$IU$4, AE$4, 'Math Scores'!$HJ$2:$IU$2))))</f>
        <is>
          <t/>
        </is>
      </c>
      <c r="AF81" s="702" t="inlineStr">
        <f aca="false">IF(COUNT('Math Scores'!$HJ84:$IG84)=0, "", (SUMIF('Math Scores'!$HJ$4:$IU$4, AF$4, 'Math Scores'!$HJ84:$IU84)/(SUMIF('Math Scores'!$HJ$4:$IU$4, AF$4, 'Math Scores'!$HJ$2:$IU$2))))</f>
        <is>
          <t/>
        </is>
      </c>
      <c r="AG81" s="702" t="inlineStr">
        <f aca="false">IF(COUNT('Math Scores'!$HJ84:$IG84)=0, "", (SUMIF('Math Scores'!$HJ$4:$IU$4, AG$4, 'Math Scores'!$HJ84:$IU84)/(SUMIF('Math Scores'!$HJ$4:$IU$4, AG$4, 'Math Scores'!$HJ$2:$IU$2))))</f>
        <is>
          <t/>
        </is>
      </c>
      <c r="AH81" s="702" t="inlineStr">
        <f aca="false">IF(COUNT('Math Scores'!$IV84:$JL84)=0, "", (SUMIF('Math Scores'!$IH$4:$IU$4, AH$4, 'Math Scores'!$IH84:$IU84)/(SUMIF('Math Scores'!$IH$4:$IU$4, AH$4, 'Math Scores'!$IH$2:$IU$2))))</f>
        <is>
          <t/>
        </is>
      </c>
      <c r="AI81" s="702" t="inlineStr">
        <f aca="false">IF(COUNT('Math Scores'!$IV84:$JL84)=0, "", (SUMIF('Math Scores'!$IH$4:$IU$4, AI$4, 'Math Scores'!$IH84:$IU84)/(SUMIF('Math Scores'!$IH$4:$IU$4, AI$4, 'Math Scores'!$IH$2:$IU$2))))</f>
        <is>
          <t/>
        </is>
      </c>
      <c r="AJ81" s="702" t="inlineStr">
        <f aca="false">IF(COUNT('Math Scores'!$IV84:$JL84)=0, "", (SUMIF('Math Scores'!$IH$4:$IU$4, AJ$4, 'Math Scores'!$IH84:$IU84)/(SUMIF('Math Scores'!$IH$4:$IU$4, AJ$4, 'Math Scores'!$IH$2:$IU$2))))</f>
        <is>
          <t/>
        </is>
      </c>
      <c r="AK81" s="702" t="inlineStr">
        <f aca="false">IF(COUNT('Math Scores'!$JM84:$KG84)=0, "", (SUMIF('Math Scores'!$JM$4:$LA$4, X$4, 'Math Scores'!$JM84:$LA84)/(SUMIF('Math Scores'!$JM$4:$LA$4, X$4, 'Math Scores'!$JM$2:$LA$2))))</f>
        <is>
          <t/>
        </is>
      </c>
      <c r="AL81" s="702" t="inlineStr">
        <f aca="false">IF(COUNT('Math Scores'!$JM84:$KG84)=0, "", (SUMIF('Math Scores'!$JM$4:$LA$4, Y$4, 'Math Scores'!$JM84:$LA84)/(SUMIF('Math Scores'!$JM$4:$LA$4, Y$4, 'Math Scores'!$JM$2:$LA$2))))</f>
        <is>
          <t/>
        </is>
      </c>
      <c r="AM81" s="702" t="inlineStr">
        <f aca="false">IF(COUNT('Math Scores'!$JM84:$KG84)=0, "", (SUMIF('Math Scores'!$JM$4:$LA$4, Z$4, 'Math Scores'!$JM84:$LA84)/(SUMIF('Math Scores'!$JM$4:$LA$4, Z$4, 'Math Scores'!$JM$2:$LA$2))))</f>
        <is>
          <t/>
        </is>
      </c>
      <c r="AN81" s="702" t="inlineStr">
        <f aca="false">IF(COUNT('Math Scores'!$JM84:$KG84)=0, "", (SUMIF('Math Scores'!$JM$4:$LA$4, AA$4, 'Math Scores'!$JM84:$LA84)/(SUMIF('Math Scores'!$JM$4:$LA$4, AA$4, 'Math Scores'!$JM$2:$LA$2))))</f>
        <is>
          <t/>
        </is>
      </c>
      <c r="AO81" s="702" t="inlineStr">
        <f aca="false">IF(COUNT('Math Scores'!$JM84:$KG84)=0, "", (SUMIF('Math Scores'!$JM$4:$LA$4, AB$4, 'Math Scores'!$JM84:$LA84)/(SUMIF('Math Scores'!$JM$4:$LA$4, AB$4, 'Math Scores'!$JM$2:$LA$2))))</f>
        <is>
          <t/>
        </is>
      </c>
      <c r="AP81" s="702" t="inlineStr">
        <f aca="false">IF(COUNT('Math Scores'!$LB84:$LR84)=0, "", (SUMIF('Math Scores'!$KH$4:$LA$4, AP$4, 'Math Scores'!$KH84:$LA84)/(SUMIF('Math Scores'!$KH$4:$LA$4, AP$4, 'Math Scores'!$KH$2:$LA$2))))</f>
        <is>
          <t/>
        </is>
      </c>
      <c r="AQ81" s="702" t="inlineStr">
        <f aca="false">IF(COUNT('Math Scores'!$LB84:$LR84)=0, "", (SUMIF('Math Scores'!$KH$4:$LA$4, AQ$4, 'Math Scores'!$KH84:$LA84)/(SUMIF('Math Scores'!$KH$4:$LA$4, AQ$4, 'Math Scores'!$KH$2:$LA$2))))</f>
        <is>
          <t/>
        </is>
      </c>
    </row>
    <row r="82" customFormat="false" ht="12.75" hidden="false" customHeight="false" outlineLevel="0" collapsed="false">
      <c r="A82" s="315" t="n">
        <v>77</v>
      </c>
      <c r="B82" s="315" t="inlineStr">
        <f aca="false">'English Scores- Leveled papers'!B83</f>
        <is>
          <t/>
        </is>
      </c>
      <c r="D82" s="701" t="inlineStr">
        <f aca="false">'Math Scores'!D85</f>
        <is>
          <t/>
        </is>
      </c>
      <c r="E82" s="702" t="inlineStr">
        <f aca="false">IF(COUNT('Math Scores'!$F85:$AM85)=0, "", (SUMIF('Math Scores'!$F$4:$AM$4, E$4, 'Math Scores'!$F85:$AM85)/(SUMIF('Math Scores'!$F$4:$AM$4, E$4, 'Math Scores'!$F$2:$AM$2))))</f>
        <is>
          <t/>
        </is>
      </c>
      <c r="F82" s="702" t="inlineStr">
        <f aca="false">IF(COUNT('Math Scores'!$F85:$AM85)=0, "", (SUMIF('Math Scores'!$F$4:$AM$4, F$4, 'Math Scores'!$F85:$AM85)/(SUMIF('Math Scores'!$F$4:$AM$4, F$4, 'Math Scores'!$F$2:$AM$2))))</f>
        <is>
          <t/>
        </is>
      </c>
      <c r="G82" s="702" t="inlineStr">
        <f aca="false">IF(COUNT('Math Scores'!$F85:$AM85)=0, "", (SUMIF('Math Scores'!$F$4:$AM$4, G$4, 'Math Scores'!$F85:$AM85)/(SUMIF('Math Scores'!$F$4:$AM$4, G$4, 'Math Scores'!$F$2:$AM$2))))</f>
        <is>
          <t/>
        </is>
      </c>
      <c r="H82" s="702" t="inlineStr">
        <f aca="false">IF(COUNT('Math Scores'!$F85:$AM85)=0, "", (SUMIF('Math Scores'!$F$4:$AM$4, H$4, 'Math Scores'!$F85:$AM85)/(SUMIF('Math Scores'!$F$4:$AM$4, H$4, 'Math Scores'!$F$2:$AM$2))))</f>
        <is>
          <t/>
        </is>
      </c>
      <c r="I82" s="702" t="inlineStr">
        <f aca="false">IF(COUNT('Math Scores'!$F85:$AM85)=0, "", (SUMIF('Math Scores'!$F$4:$AM$4, I$4, 'Math Scores'!$F85:$AM85)/(SUMIF('Math Scores'!$F$4:$AM$4, I$4, 'Math Scores'!$F$2:$AM$2))))</f>
        <is>
          <t/>
        </is>
      </c>
      <c r="J82" s="702" t="inlineStr">
        <f aca="false">IF(COUNT('Math Scores'!$F85:$AM85)=0, "", (SUMIF('Math Scores'!$F$4:$AM$4, J$4, 'Math Scores'!$F85:$AM85)/(SUMIF('Math Scores'!$F$4:$AM$4, J$4, 'Math Scores'!$F$2:$AM$2))))</f>
        <is>
          <t/>
        </is>
      </c>
      <c r="K82" s="702" t="inlineStr">
        <f aca="false">IF(COUNT('Math Scores'!$AN85:$BW85)=0, "", (SUMIF('Math Scores'!$AN$4:$BW$4, K$4, 'Math Scores'!$AN85:$BW85)/(SUMIF('Math Scores'!$AN$4:$BW$4, K$4, 'Math Scores'!$AN$2:$BW$2))))</f>
        <is>
          <t/>
        </is>
      </c>
      <c r="L82" s="702" t="inlineStr">
        <f aca="false">IF(COUNT('Math Scores'!$AN85:$BW85)=0, "", (SUMIF('Math Scores'!$AN$4:$BW$4, L$4, 'Math Scores'!$AN85:$BW85)/(SUMIF('Math Scores'!$AN$4:$BW$4, L$4, 'Math Scores'!$AN$2:$BW$2))))</f>
        <is>
          <t/>
        </is>
      </c>
      <c r="M82" s="702" t="inlineStr">
        <f aca="false">IF(COUNT('Math Scores'!$AN85:$BW85)=0, "", (SUMIF('Math Scores'!$AN$4:$BW$4, M$4, 'Math Scores'!$AN85:$BW85)/(SUMIF('Math Scores'!$AN$4:$BW$4, M$4, 'Math Scores'!$AN$2:$BW$2))))</f>
        <is>
          <t/>
        </is>
      </c>
      <c r="N82" s="702" t="inlineStr">
        <f aca="false">IF(COUNT('Math Scores'!$AN85:$BW85)=0, "", (SUMIF('Math Scores'!$AN$4:$BW$4, N$4, 'Math Scores'!$AN85:$BW85)/(SUMIF('Math Scores'!$AN$4:$BW$4, N$4, 'Math Scores'!$AN$2:$BW$2))))</f>
        <is>
          <t/>
        </is>
      </c>
      <c r="O82" s="702" t="inlineStr">
        <f aca="false">IF(COUNT('Math Scores'!$AN85:$BW85)=0, "", (SUMIF('Math Scores'!$AN$4:$BW$4, O$4, 'Math Scores'!$AN85:$BW85)/(SUMIF('Math Scores'!$AN$4:$BW$4, O$4, 'Math Scores'!$AN$2:$BW$2))))</f>
        <is>
          <t/>
        </is>
      </c>
      <c r="P82" s="702" t="inlineStr">
        <f aca="false">IF(COUNT('Math Scores'!$BX85:$DN85)=0, "", (SUMIF('Math Scores'!$F$4:$MZ$4, P$4, 'Math Scores'!$F85:$MZ85)/(SUMIF('Math Scores'!$F$4:$MZ$4, P$4, 'Math Scores'!$F$2:$MZ$2))))</f>
        <is>
          <t/>
        </is>
      </c>
      <c r="Q82" s="702" t="inlineStr">
        <f aca="false">IF(COUNT('Math Scores'!$BX85:$DN85)=0, "", (SUMIF('Math Scores'!$F$4:$MZ$4, Q$4, 'Math Scores'!$F85:$MZ85)/(SUMIF('Math Scores'!$F$4:$MZ$4, Q$4, 'Math Scores'!$F$2:$MZ$2))))</f>
        <is>
          <t/>
        </is>
      </c>
      <c r="R82" s="702" t="inlineStr">
        <f aca="false">IF(COUNT('Math Scores'!$BX85:$DN85)=0, "", (SUMIF('Math Scores'!$F$4:$MZ$4, R$4, 'Math Scores'!$F85:$MZ85)/(SUMIF('Math Scores'!$F$4:$MZ$4, R$4, 'Math Scores'!$F$2:$MZ$2))))</f>
        <is>
          <t/>
        </is>
      </c>
      <c r="S82" s="702" t="inlineStr">
        <f aca="false">IF(COUNT('Math Scores'!$BX85:$DN85)=0, "", (SUMIF('Math Scores'!$F$4:$MZ$4, S$4, 'Math Scores'!$F85:$MZ85)/(SUMIF('Math Scores'!$F$4:$MZ$4, S$4, 'Math Scores'!$F$2:$MZ$2))))</f>
        <is>
          <t/>
        </is>
      </c>
      <c r="T82" s="702" t="inlineStr">
        <f aca="false">IF(COUNT('Math Scores'!$BX85:$DN85)=0, "", (SUMIF('Math Scores'!$F$4:$MZ$4, T$4, 'Math Scores'!$F85:$MZ85)/(SUMIF('Math Scores'!$F$4:$MZ$4, T$4, 'Math Scores'!$F$2:$MZ$2))))</f>
        <is>
          <t/>
        </is>
      </c>
      <c r="U82" s="702" t="inlineStr">
        <f aca="false">IF(COUNT('Math Scores'!$DO85:$FJ85)=0, "", (SUMIF('Math Scores'!$F$4:$MZ$4, U$4, 'Math Scores'!$F85:$MZ85)/(SUMIF('Math Scores'!$F$4:$MZ$4, U$4, 'Math Scores'!$F$2:$MZ$2))))</f>
        <is>
          <t/>
        </is>
      </c>
      <c r="V82" s="702" t="inlineStr">
        <f aca="false">IF(COUNT('Math Scores'!$DO85:$FJ85)=0, "", (SUMIF('Math Scores'!$F$4:$MZ$4, V$4, 'Math Scores'!$F85:$MZ85)/(SUMIF('Math Scores'!$F$4:$MZ$4, V$4, 'Math Scores'!$F$2:$MZ$2))))</f>
        <is>
          <t/>
        </is>
      </c>
      <c r="W82" s="702" t="inlineStr">
        <f aca="false">IF(COUNT('Math Scores'!$DO85:$FJ85)=0, "", (SUMIF('Math Scores'!$F$4:$MZ$4, W$4, 'Math Scores'!$F85:$MZ85)/(SUMIF('Math Scores'!$F$4:$MZ$4, W$4, 'Math Scores'!$F$2:$MZ$2))))</f>
        <is>
          <t/>
        </is>
      </c>
      <c r="X82" s="702" t="inlineStr">
        <f aca="false">IF(COUNT('Math Scores'!$DO85:$FJ85)=0, "", (SUMIF('Math Scores'!$F$4:$MZ$4, X$4, 'Math Scores'!$F85:$MZ85)/(SUMIF('Math Scores'!$F$4:$MZ$4, X$4, 'Math Scores'!$F$2:$MZ$2))))</f>
        <is>
          <t/>
        </is>
      </c>
      <c r="Y82" s="702" t="inlineStr">
        <f aca="false">IF(COUNT('Math Scores'!$DO85:$FJ85)=0, "", (SUMIF('Math Scores'!$F$4:$MZ$4, Y$4, 'Math Scores'!$F85:$MZ85)/(SUMIF('Math Scores'!$F$4:$MZ$4, Y$4, 'Math Scores'!$F$2:$MZ$2))))</f>
        <is>
          <t/>
        </is>
      </c>
      <c r="Z82" s="702" t="inlineStr">
        <f aca="false">IF(COUNT('Math Scores'!$FK85:$HI85)=0, "", (SUMIF('Math Scores'!$F$4:$MZ$4, Z$4, 'Math Scores'!$F85:$MZ85)/(SUMIF('Math Scores'!$F$4:$MZ$4, Z$4, 'Math Scores'!$F$2:$MZ$2))))</f>
        <is>
          <t/>
        </is>
      </c>
      <c r="AA82" s="702" t="inlineStr">
        <f aca="false">IF(COUNT('Math Scores'!$FK85:$HI85)=0, "", (SUMIF('Math Scores'!$F$4:$MZ$4, AA$4, 'Math Scores'!$F85:$MZ85)/(SUMIF('Math Scores'!$F$4:$MZ$4, AA$4, 'Math Scores'!$F$2:$MZ$2))))</f>
        <is>
          <t/>
        </is>
      </c>
      <c r="AB82" s="702" t="inlineStr">
        <f aca="false">IF(COUNT('Math Scores'!$FK85:$HI85)=0, "", (SUMIF('Math Scores'!$F$4:$MZ$4, AB$4, 'Math Scores'!$F85:$MZ85)/(SUMIF('Math Scores'!$F$4:$MZ$4, AB$4, 'Math Scores'!$F$2:$MZ$2))))</f>
        <is>
          <t/>
        </is>
      </c>
      <c r="AC82" s="702" t="inlineStr">
        <f aca="false">IF(COUNT('Math Scores'!$FK85:$HI85)=0, "", (SUMIF('Math Scores'!$F$4:$MZ$4, AC$4, 'Math Scores'!$F85:$MZ85)/(SUMIF('Math Scores'!$F$4:$MZ$4, AC$4, 'Math Scores'!$F$2:$MZ$2))))</f>
        <is>
          <t/>
        </is>
      </c>
      <c r="AD82" s="702" t="inlineStr">
        <f aca="false">IF(COUNT('Math Scores'!$HJ85:$IG85)=0, "", (SUMIF('Math Scores'!$HJ$4:$IU$4, AD$4, 'Math Scores'!$HJ85:$IU85)/(SUMIF('Math Scores'!$HJ$4:$IU$4, AD$4, 'Math Scores'!$HJ$2:$IU$2))))</f>
        <is>
          <t/>
        </is>
      </c>
      <c r="AE82" s="702" t="inlineStr">
        <f aca="false">IF(COUNT('Math Scores'!$HJ85:$IG85)=0, "", (SUMIF('Math Scores'!$HJ$4:$IU$4, AE$4, 'Math Scores'!$HJ85:$IU85)/(SUMIF('Math Scores'!$HJ$4:$IU$4, AE$4, 'Math Scores'!$HJ$2:$IU$2))))</f>
        <is>
          <t/>
        </is>
      </c>
      <c r="AF82" s="702" t="inlineStr">
        <f aca="false">IF(COUNT('Math Scores'!$HJ85:$IG85)=0, "", (SUMIF('Math Scores'!$HJ$4:$IU$4, AF$4, 'Math Scores'!$HJ85:$IU85)/(SUMIF('Math Scores'!$HJ$4:$IU$4, AF$4, 'Math Scores'!$HJ$2:$IU$2))))</f>
        <is>
          <t/>
        </is>
      </c>
      <c r="AG82" s="702" t="inlineStr">
        <f aca="false">IF(COUNT('Math Scores'!$HJ85:$IG85)=0, "", (SUMIF('Math Scores'!$HJ$4:$IU$4, AG$4, 'Math Scores'!$HJ85:$IU85)/(SUMIF('Math Scores'!$HJ$4:$IU$4, AG$4, 'Math Scores'!$HJ$2:$IU$2))))</f>
        <is>
          <t/>
        </is>
      </c>
      <c r="AH82" s="702" t="inlineStr">
        <f aca="false">IF(COUNT('Math Scores'!$IV85:$JL85)=0, "", (SUMIF('Math Scores'!$IH$4:$IU$4, AH$4, 'Math Scores'!$IH85:$IU85)/(SUMIF('Math Scores'!$IH$4:$IU$4, AH$4, 'Math Scores'!$IH$2:$IU$2))))</f>
        <is>
          <t/>
        </is>
      </c>
      <c r="AI82" s="702" t="inlineStr">
        <f aca="false">IF(COUNT('Math Scores'!$IV85:$JL85)=0, "", (SUMIF('Math Scores'!$IH$4:$IU$4, AI$4, 'Math Scores'!$IH85:$IU85)/(SUMIF('Math Scores'!$IH$4:$IU$4, AI$4, 'Math Scores'!$IH$2:$IU$2))))</f>
        <is>
          <t/>
        </is>
      </c>
      <c r="AJ82" s="702" t="inlineStr">
        <f aca="false">IF(COUNT('Math Scores'!$IV85:$JL85)=0, "", (SUMIF('Math Scores'!$IH$4:$IU$4, AJ$4, 'Math Scores'!$IH85:$IU85)/(SUMIF('Math Scores'!$IH$4:$IU$4, AJ$4, 'Math Scores'!$IH$2:$IU$2))))</f>
        <is>
          <t/>
        </is>
      </c>
      <c r="AK82" s="702" t="inlineStr">
        <f aca="false">IF(COUNT('Math Scores'!$JM85:$KG85)=0, "", (SUMIF('Math Scores'!$JM$4:$LA$4, X$4, 'Math Scores'!$JM85:$LA85)/(SUMIF('Math Scores'!$JM$4:$LA$4, X$4, 'Math Scores'!$JM$2:$LA$2))))</f>
        <is>
          <t/>
        </is>
      </c>
      <c r="AL82" s="702" t="inlineStr">
        <f aca="false">IF(COUNT('Math Scores'!$JM85:$KG85)=0, "", (SUMIF('Math Scores'!$JM$4:$LA$4, Y$4, 'Math Scores'!$JM85:$LA85)/(SUMIF('Math Scores'!$JM$4:$LA$4, Y$4, 'Math Scores'!$JM$2:$LA$2))))</f>
        <is>
          <t/>
        </is>
      </c>
      <c r="AM82" s="702" t="inlineStr">
        <f aca="false">IF(COUNT('Math Scores'!$JM85:$KG85)=0, "", (SUMIF('Math Scores'!$JM$4:$LA$4, Z$4, 'Math Scores'!$JM85:$LA85)/(SUMIF('Math Scores'!$JM$4:$LA$4, Z$4, 'Math Scores'!$JM$2:$LA$2))))</f>
        <is>
          <t/>
        </is>
      </c>
      <c r="AN82" s="702" t="inlineStr">
        <f aca="false">IF(COUNT('Math Scores'!$JM85:$KG85)=0, "", (SUMIF('Math Scores'!$JM$4:$LA$4, AA$4, 'Math Scores'!$JM85:$LA85)/(SUMIF('Math Scores'!$JM$4:$LA$4, AA$4, 'Math Scores'!$JM$2:$LA$2))))</f>
        <is>
          <t/>
        </is>
      </c>
      <c r="AO82" s="702" t="inlineStr">
        <f aca="false">IF(COUNT('Math Scores'!$JM85:$KG85)=0, "", (SUMIF('Math Scores'!$JM$4:$LA$4, AB$4, 'Math Scores'!$JM85:$LA85)/(SUMIF('Math Scores'!$JM$4:$LA$4, AB$4, 'Math Scores'!$JM$2:$LA$2))))</f>
        <is>
          <t/>
        </is>
      </c>
      <c r="AP82" s="702" t="inlineStr">
        <f aca="false">IF(COUNT('Math Scores'!$LB85:$LR85)=0, "", (SUMIF('Math Scores'!$KH$4:$LA$4, AP$4, 'Math Scores'!$KH85:$LA85)/(SUMIF('Math Scores'!$KH$4:$LA$4, AP$4, 'Math Scores'!$KH$2:$LA$2))))</f>
        <is>
          <t/>
        </is>
      </c>
      <c r="AQ82" s="702" t="inlineStr">
        <f aca="false">IF(COUNT('Math Scores'!$LB85:$LR85)=0, "", (SUMIF('Math Scores'!$KH$4:$LA$4, AQ$4, 'Math Scores'!$KH85:$LA85)/(SUMIF('Math Scores'!$KH$4:$LA$4, AQ$4, 'Math Scores'!$KH$2:$LA$2))))</f>
        <is>
          <t/>
        </is>
      </c>
    </row>
    <row r="83" customFormat="false" ht="12.75" hidden="false" customHeight="false" outlineLevel="0" collapsed="false">
      <c r="A83" s="315" t="n">
        <v>78</v>
      </c>
      <c r="B83" s="315" t="inlineStr">
        <f aca="false">'English Scores- Leveled papers'!B84</f>
        <is>
          <t/>
        </is>
      </c>
      <c r="D83" s="701" t="inlineStr">
        <f aca="false">'Math Scores'!D86</f>
        <is>
          <t/>
        </is>
      </c>
      <c r="E83" s="702" t="inlineStr">
        <f aca="false">IF(COUNT('Math Scores'!$F86:$AM86)=0, "", (SUMIF('Math Scores'!$F$4:$AM$4, E$4, 'Math Scores'!$F86:$AM86)/(SUMIF('Math Scores'!$F$4:$AM$4, E$4, 'Math Scores'!$F$2:$AM$2))))</f>
        <is>
          <t/>
        </is>
      </c>
      <c r="F83" s="702" t="inlineStr">
        <f aca="false">IF(COUNT('Math Scores'!$F86:$AM86)=0, "", (SUMIF('Math Scores'!$F$4:$AM$4, F$4, 'Math Scores'!$F86:$AM86)/(SUMIF('Math Scores'!$F$4:$AM$4, F$4, 'Math Scores'!$F$2:$AM$2))))</f>
        <is>
          <t/>
        </is>
      </c>
      <c r="G83" s="702" t="inlineStr">
        <f aca="false">IF(COUNT('Math Scores'!$F86:$AM86)=0, "", (SUMIF('Math Scores'!$F$4:$AM$4, G$4, 'Math Scores'!$F86:$AM86)/(SUMIF('Math Scores'!$F$4:$AM$4, G$4, 'Math Scores'!$F$2:$AM$2))))</f>
        <is>
          <t/>
        </is>
      </c>
      <c r="H83" s="702" t="inlineStr">
        <f aca="false">IF(COUNT('Math Scores'!$F86:$AM86)=0, "", (SUMIF('Math Scores'!$F$4:$AM$4, H$4, 'Math Scores'!$F86:$AM86)/(SUMIF('Math Scores'!$F$4:$AM$4, H$4, 'Math Scores'!$F$2:$AM$2))))</f>
        <is>
          <t/>
        </is>
      </c>
      <c r="I83" s="702" t="inlineStr">
        <f aca="false">IF(COUNT('Math Scores'!$F86:$AM86)=0, "", (SUMIF('Math Scores'!$F$4:$AM$4, I$4, 'Math Scores'!$F86:$AM86)/(SUMIF('Math Scores'!$F$4:$AM$4, I$4, 'Math Scores'!$F$2:$AM$2))))</f>
        <is>
          <t/>
        </is>
      </c>
      <c r="J83" s="702" t="inlineStr">
        <f aca="false">IF(COUNT('Math Scores'!$F86:$AM86)=0, "", (SUMIF('Math Scores'!$F$4:$AM$4, J$4, 'Math Scores'!$F86:$AM86)/(SUMIF('Math Scores'!$F$4:$AM$4, J$4, 'Math Scores'!$F$2:$AM$2))))</f>
        <is>
          <t/>
        </is>
      </c>
      <c r="K83" s="702" t="inlineStr">
        <f aca="false">IF(COUNT('Math Scores'!$AN86:$BW86)=0, "", (SUMIF('Math Scores'!$AN$4:$BW$4, K$4, 'Math Scores'!$AN86:$BW86)/(SUMIF('Math Scores'!$AN$4:$BW$4, K$4, 'Math Scores'!$AN$2:$BW$2))))</f>
        <is>
          <t/>
        </is>
      </c>
      <c r="L83" s="702" t="inlineStr">
        <f aca="false">IF(COUNT('Math Scores'!$AN86:$BW86)=0, "", (SUMIF('Math Scores'!$AN$4:$BW$4, L$4, 'Math Scores'!$AN86:$BW86)/(SUMIF('Math Scores'!$AN$4:$BW$4, L$4, 'Math Scores'!$AN$2:$BW$2))))</f>
        <is>
          <t/>
        </is>
      </c>
      <c r="M83" s="702" t="inlineStr">
        <f aca="false">IF(COUNT('Math Scores'!$AN86:$BW86)=0, "", (SUMIF('Math Scores'!$AN$4:$BW$4, M$4, 'Math Scores'!$AN86:$BW86)/(SUMIF('Math Scores'!$AN$4:$BW$4, M$4, 'Math Scores'!$AN$2:$BW$2))))</f>
        <is>
          <t/>
        </is>
      </c>
      <c r="N83" s="702" t="inlineStr">
        <f aca="false">IF(COUNT('Math Scores'!$AN86:$BW86)=0, "", (SUMIF('Math Scores'!$AN$4:$BW$4, N$4, 'Math Scores'!$AN86:$BW86)/(SUMIF('Math Scores'!$AN$4:$BW$4, N$4, 'Math Scores'!$AN$2:$BW$2))))</f>
        <is>
          <t/>
        </is>
      </c>
      <c r="O83" s="702" t="inlineStr">
        <f aca="false">IF(COUNT('Math Scores'!$AN86:$BW86)=0, "", (SUMIF('Math Scores'!$AN$4:$BW$4, O$4, 'Math Scores'!$AN86:$BW86)/(SUMIF('Math Scores'!$AN$4:$BW$4, O$4, 'Math Scores'!$AN$2:$BW$2))))</f>
        <is>
          <t/>
        </is>
      </c>
      <c r="P83" s="702" t="inlineStr">
        <f aca="false">IF(COUNT('Math Scores'!$BX86:$DN86)=0, "", (SUMIF('Math Scores'!$F$4:$MZ$4, P$4, 'Math Scores'!$F86:$MZ86)/(SUMIF('Math Scores'!$F$4:$MZ$4, P$4, 'Math Scores'!$F$2:$MZ$2))))</f>
        <is>
          <t/>
        </is>
      </c>
      <c r="Q83" s="702" t="inlineStr">
        <f aca="false">IF(COUNT('Math Scores'!$BX86:$DN86)=0, "", (SUMIF('Math Scores'!$F$4:$MZ$4, Q$4, 'Math Scores'!$F86:$MZ86)/(SUMIF('Math Scores'!$F$4:$MZ$4, Q$4, 'Math Scores'!$F$2:$MZ$2))))</f>
        <is>
          <t/>
        </is>
      </c>
      <c r="R83" s="702" t="inlineStr">
        <f aca="false">IF(COUNT('Math Scores'!$BX86:$DN86)=0, "", (SUMIF('Math Scores'!$F$4:$MZ$4, R$4, 'Math Scores'!$F86:$MZ86)/(SUMIF('Math Scores'!$F$4:$MZ$4, R$4, 'Math Scores'!$F$2:$MZ$2))))</f>
        <is>
          <t/>
        </is>
      </c>
      <c r="S83" s="702" t="inlineStr">
        <f aca="false">IF(COUNT('Math Scores'!$BX86:$DN86)=0, "", (SUMIF('Math Scores'!$F$4:$MZ$4, S$4, 'Math Scores'!$F86:$MZ86)/(SUMIF('Math Scores'!$F$4:$MZ$4, S$4, 'Math Scores'!$F$2:$MZ$2))))</f>
        <is>
          <t/>
        </is>
      </c>
      <c r="T83" s="702" t="inlineStr">
        <f aca="false">IF(COUNT('Math Scores'!$BX86:$DN86)=0, "", (SUMIF('Math Scores'!$F$4:$MZ$4, T$4, 'Math Scores'!$F86:$MZ86)/(SUMIF('Math Scores'!$F$4:$MZ$4, T$4, 'Math Scores'!$F$2:$MZ$2))))</f>
        <is>
          <t/>
        </is>
      </c>
      <c r="U83" s="702" t="inlineStr">
        <f aca="false">IF(COUNT('Math Scores'!$DO86:$FJ86)=0, "", (SUMIF('Math Scores'!$F$4:$MZ$4, U$4, 'Math Scores'!$F86:$MZ86)/(SUMIF('Math Scores'!$F$4:$MZ$4, U$4, 'Math Scores'!$F$2:$MZ$2))))</f>
        <is>
          <t/>
        </is>
      </c>
      <c r="V83" s="702" t="inlineStr">
        <f aca="false">IF(COUNT('Math Scores'!$DO86:$FJ86)=0, "", (SUMIF('Math Scores'!$F$4:$MZ$4, V$4, 'Math Scores'!$F86:$MZ86)/(SUMIF('Math Scores'!$F$4:$MZ$4, V$4, 'Math Scores'!$F$2:$MZ$2))))</f>
        <is>
          <t/>
        </is>
      </c>
      <c r="W83" s="702" t="inlineStr">
        <f aca="false">IF(COUNT('Math Scores'!$DO86:$FJ86)=0, "", (SUMIF('Math Scores'!$F$4:$MZ$4, W$4, 'Math Scores'!$F86:$MZ86)/(SUMIF('Math Scores'!$F$4:$MZ$4, W$4, 'Math Scores'!$F$2:$MZ$2))))</f>
        <is>
          <t/>
        </is>
      </c>
      <c r="X83" s="702" t="inlineStr">
        <f aca="false">IF(COUNT('Math Scores'!$DO86:$FJ86)=0, "", (SUMIF('Math Scores'!$F$4:$MZ$4, X$4, 'Math Scores'!$F86:$MZ86)/(SUMIF('Math Scores'!$F$4:$MZ$4, X$4, 'Math Scores'!$F$2:$MZ$2))))</f>
        <is>
          <t/>
        </is>
      </c>
      <c r="Y83" s="702" t="inlineStr">
        <f aca="false">IF(COUNT('Math Scores'!$DO86:$FJ86)=0, "", (SUMIF('Math Scores'!$F$4:$MZ$4, Y$4, 'Math Scores'!$F86:$MZ86)/(SUMIF('Math Scores'!$F$4:$MZ$4, Y$4, 'Math Scores'!$F$2:$MZ$2))))</f>
        <is>
          <t/>
        </is>
      </c>
      <c r="Z83" s="702" t="inlineStr">
        <f aca="false">IF(COUNT('Math Scores'!$FK86:$HI86)=0, "", (SUMIF('Math Scores'!$F$4:$MZ$4, Z$4, 'Math Scores'!$F86:$MZ86)/(SUMIF('Math Scores'!$F$4:$MZ$4, Z$4, 'Math Scores'!$F$2:$MZ$2))))</f>
        <is>
          <t/>
        </is>
      </c>
      <c r="AA83" s="702" t="inlineStr">
        <f aca="false">IF(COUNT('Math Scores'!$FK86:$HI86)=0, "", (SUMIF('Math Scores'!$F$4:$MZ$4, AA$4, 'Math Scores'!$F86:$MZ86)/(SUMIF('Math Scores'!$F$4:$MZ$4, AA$4, 'Math Scores'!$F$2:$MZ$2))))</f>
        <is>
          <t/>
        </is>
      </c>
      <c r="AB83" s="702" t="inlineStr">
        <f aca="false">IF(COUNT('Math Scores'!$FK86:$HI86)=0, "", (SUMIF('Math Scores'!$F$4:$MZ$4, AB$4, 'Math Scores'!$F86:$MZ86)/(SUMIF('Math Scores'!$F$4:$MZ$4, AB$4, 'Math Scores'!$F$2:$MZ$2))))</f>
        <is>
          <t/>
        </is>
      </c>
      <c r="AC83" s="702" t="inlineStr">
        <f aca="false">IF(COUNT('Math Scores'!$FK86:$HI86)=0, "", (SUMIF('Math Scores'!$F$4:$MZ$4, AC$4, 'Math Scores'!$F86:$MZ86)/(SUMIF('Math Scores'!$F$4:$MZ$4, AC$4, 'Math Scores'!$F$2:$MZ$2))))</f>
        <is>
          <t/>
        </is>
      </c>
      <c r="AD83" s="702" t="inlineStr">
        <f aca="false">IF(COUNT('Math Scores'!$HJ86:$IG86)=0, "", (SUMIF('Math Scores'!$HJ$4:$IU$4, AD$4, 'Math Scores'!$HJ86:$IU86)/(SUMIF('Math Scores'!$HJ$4:$IU$4, AD$4, 'Math Scores'!$HJ$2:$IU$2))))</f>
        <is>
          <t/>
        </is>
      </c>
      <c r="AE83" s="702" t="inlineStr">
        <f aca="false">IF(COUNT('Math Scores'!$HJ86:$IG86)=0, "", (SUMIF('Math Scores'!$HJ$4:$IU$4, AE$4, 'Math Scores'!$HJ86:$IU86)/(SUMIF('Math Scores'!$HJ$4:$IU$4, AE$4, 'Math Scores'!$HJ$2:$IU$2))))</f>
        <is>
          <t/>
        </is>
      </c>
      <c r="AF83" s="702" t="inlineStr">
        <f aca="false">IF(COUNT('Math Scores'!$HJ86:$IG86)=0, "", (SUMIF('Math Scores'!$HJ$4:$IU$4, AF$4, 'Math Scores'!$HJ86:$IU86)/(SUMIF('Math Scores'!$HJ$4:$IU$4, AF$4, 'Math Scores'!$HJ$2:$IU$2))))</f>
        <is>
          <t/>
        </is>
      </c>
      <c r="AG83" s="702" t="inlineStr">
        <f aca="false">IF(COUNT('Math Scores'!$HJ86:$IG86)=0, "", (SUMIF('Math Scores'!$HJ$4:$IU$4, AG$4, 'Math Scores'!$HJ86:$IU86)/(SUMIF('Math Scores'!$HJ$4:$IU$4, AG$4, 'Math Scores'!$HJ$2:$IU$2))))</f>
        <is>
          <t/>
        </is>
      </c>
      <c r="AH83" s="702" t="inlineStr">
        <f aca="false">IF(COUNT('Math Scores'!$IV86:$JL86)=0, "", (SUMIF('Math Scores'!$IH$4:$IU$4, AH$4, 'Math Scores'!$IH86:$IU86)/(SUMIF('Math Scores'!$IH$4:$IU$4, AH$4, 'Math Scores'!$IH$2:$IU$2))))</f>
        <is>
          <t/>
        </is>
      </c>
      <c r="AI83" s="702" t="inlineStr">
        <f aca="false">IF(COUNT('Math Scores'!$IV86:$JL86)=0, "", (SUMIF('Math Scores'!$IH$4:$IU$4, AI$4, 'Math Scores'!$IH86:$IU86)/(SUMIF('Math Scores'!$IH$4:$IU$4, AI$4, 'Math Scores'!$IH$2:$IU$2))))</f>
        <is>
          <t/>
        </is>
      </c>
      <c r="AJ83" s="702" t="inlineStr">
        <f aca="false">IF(COUNT('Math Scores'!$IV86:$JL86)=0, "", (SUMIF('Math Scores'!$IH$4:$IU$4, AJ$4, 'Math Scores'!$IH86:$IU86)/(SUMIF('Math Scores'!$IH$4:$IU$4, AJ$4, 'Math Scores'!$IH$2:$IU$2))))</f>
        <is>
          <t/>
        </is>
      </c>
      <c r="AK83" s="702" t="inlineStr">
        <f aca="false">IF(COUNT('Math Scores'!$JM86:$KG86)=0, "", (SUMIF('Math Scores'!$JM$4:$LA$4, X$4, 'Math Scores'!$JM86:$LA86)/(SUMIF('Math Scores'!$JM$4:$LA$4, X$4, 'Math Scores'!$JM$2:$LA$2))))</f>
        <is>
          <t/>
        </is>
      </c>
      <c r="AL83" s="702" t="inlineStr">
        <f aca="false">IF(COUNT('Math Scores'!$JM86:$KG86)=0, "", (SUMIF('Math Scores'!$JM$4:$LA$4, Y$4, 'Math Scores'!$JM86:$LA86)/(SUMIF('Math Scores'!$JM$4:$LA$4, Y$4, 'Math Scores'!$JM$2:$LA$2))))</f>
        <is>
          <t/>
        </is>
      </c>
      <c r="AM83" s="702" t="inlineStr">
        <f aca="false">IF(COUNT('Math Scores'!$JM86:$KG86)=0, "", (SUMIF('Math Scores'!$JM$4:$LA$4, Z$4, 'Math Scores'!$JM86:$LA86)/(SUMIF('Math Scores'!$JM$4:$LA$4, Z$4, 'Math Scores'!$JM$2:$LA$2))))</f>
        <is>
          <t/>
        </is>
      </c>
      <c r="AN83" s="702" t="inlineStr">
        <f aca="false">IF(COUNT('Math Scores'!$JM86:$KG86)=0, "", (SUMIF('Math Scores'!$JM$4:$LA$4, AA$4, 'Math Scores'!$JM86:$LA86)/(SUMIF('Math Scores'!$JM$4:$LA$4, AA$4, 'Math Scores'!$JM$2:$LA$2))))</f>
        <is>
          <t/>
        </is>
      </c>
      <c r="AO83" s="702" t="inlineStr">
        <f aca="false">IF(COUNT('Math Scores'!$JM86:$KG86)=0, "", (SUMIF('Math Scores'!$JM$4:$LA$4, AB$4, 'Math Scores'!$JM86:$LA86)/(SUMIF('Math Scores'!$JM$4:$LA$4, AB$4, 'Math Scores'!$JM$2:$LA$2))))</f>
        <is>
          <t/>
        </is>
      </c>
      <c r="AP83" s="702" t="inlineStr">
        <f aca="false">IF(COUNT('Math Scores'!$LB86:$LR86)=0, "", (SUMIF('Math Scores'!$KH$4:$LA$4, AP$4, 'Math Scores'!$KH86:$LA86)/(SUMIF('Math Scores'!$KH$4:$LA$4, AP$4, 'Math Scores'!$KH$2:$LA$2))))</f>
        <is>
          <t/>
        </is>
      </c>
      <c r="AQ83" s="702" t="inlineStr">
        <f aca="false">IF(COUNT('Math Scores'!$LB86:$LR86)=0, "", (SUMIF('Math Scores'!$KH$4:$LA$4, AQ$4, 'Math Scores'!$KH86:$LA86)/(SUMIF('Math Scores'!$KH$4:$LA$4, AQ$4, 'Math Scores'!$KH$2:$LA$2))))</f>
        <is>
          <t/>
        </is>
      </c>
    </row>
    <row r="84" customFormat="false" ht="12.75" hidden="false" customHeight="false" outlineLevel="0" collapsed="false">
      <c r="A84" s="315" t="n">
        <v>79</v>
      </c>
      <c r="B84" s="315" t="inlineStr">
        <f aca="false">'English Scores- Leveled papers'!B85</f>
        <is>
          <t/>
        </is>
      </c>
      <c r="D84" s="701" t="inlineStr">
        <f aca="false">'Math Scores'!D87</f>
        <is>
          <t/>
        </is>
      </c>
      <c r="E84" s="702" t="inlineStr">
        <f aca="false">IF(COUNT('Math Scores'!$F87:$AM87)=0, "", (SUMIF('Math Scores'!$F$4:$AM$4, E$4, 'Math Scores'!$F87:$AM87)/(SUMIF('Math Scores'!$F$4:$AM$4, E$4, 'Math Scores'!$F$2:$AM$2))))</f>
        <is>
          <t/>
        </is>
      </c>
      <c r="F84" s="702" t="inlineStr">
        <f aca="false">IF(COUNT('Math Scores'!$F87:$AM87)=0, "", (SUMIF('Math Scores'!$F$4:$AM$4, F$4, 'Math Scores'!$F87:$AM87)/(SUMIF('Math Scores'!$F$4:$AM$4, F$4, 'Math Scores'!$F$2:$AM$2))))</f>
        <is>
          <t/>
        </is>
      </c>
      <c r="G84" s="702" t="inlineStr">
        <f aca="false">IF(COUNT('Math Scores'!$F87:$AM87)=0, "", (SUMIF('Math Scores'!$F$4:$AM$4, G$4, 'Math Scores'!$F87:$AM87)/(SUMIF('Math Scores'!$F$4:$AM$4, G$4, 'Math Scores'!$F$2:$AM$2))))</f>
        <is>
          <t/>
        </is>
      </c>
      <c r="H84" s="702" t="inlineStr">
        <f aca="false">IF(COUNT('Math Scores'!$F87:$AM87)=0, "", (SUMIF('Math Scores'!$F$4:$AM$4, H$4, 'Math Scores'!$F87:$AM87)/(SUMIF('Math Scores'!$F$4:$AM$4, H$4, 'Math Scores'!$F$2:$AM$2))))</f>
        <is>
          <t/>
        </is>
      </c>
      <c r="I84" s="702" t="inlineStr">
        <f aca="false">IF(COUNT('Math Scores'!$F87:$AM87)=0, "", (SUMIF('Math Scores'!$F$4:$AM$4, I$4, 'Math Scores'!$F87:$AM87)/(SUMIF('Math Scores'!$F$4:$AM$4, I$4, 'Math Scores'!$F$2:$AM$2))))</f>
        <is>
          <t/>
        </is>
      </c>
      <c r="J84" s="702" t="inlineStr">
        <f aca="false">IF(COUNT('Math Scores'!$F87:$AM87)=0, "", (SUMIF('Math Scores'!$F$4:$AM$4, J$4, 'Math Scores'!$F87:$AM87)/(SUMIF('Math Scores'!$F$4:$AM$4, J$4, 'Math Scores'!$F$2:$AM$2))))</f>
        <is>
          <t/>
        </is>
      </c>
      <c r="K84" s="702" t="inlineStr">
        <f aca="false">IF(COUNT('Math Scores'!$AN87:$BW87)=0, "", (SUMIF('Math Scores'!$AN$4:$BW$4, K$4, 'Math Scores'!$AN87:$BW87)/(SUMIF('Math Scores'!$AN$4:$BW$4, K$4, 'Math Scores'!$AN$2:$BW$2))))</f>
        <is>
          <t/>
        </is>
      </c>
      <c r="L84" s="702" t="inlineStr">
        <f aca="false">IF(COUNT('Math Scores'!$AN87:$BW87)=0, "", (SUMIF('Math Scores'!$AN$4:$BW$4, L$4, 'Math Scores'!$AN87:$BW87)/(SUMIF('Math Scores'!$AN$4:$BW$4, L$4, 'Math Scores'!$AN$2:$BW$2))))</f>
        <is>
          <t/>
        </is>
      </c>
      <c r="M84" s="702" t="inlineStr">
        <f aca="false">IF(COUNT('Math Scores'!$AN87:$BW87)=0, "", (SUMIF('Math Scores'!$AN$4:$BW$4, M$4, 'Math Scores'!$AN87:$BW87)/(SUMIF('Math Scores'!$AN$4:$BW$4, M$4, 'Math Scores'!$AN$2:$BW$2))))</f>
        <is>
          <t/>
        </is>
      </c>
      <c r="N84" s="702" t="inlineStr">
        <f aca="false">IF(COUNT('Math Scores'!$AN87:$BW87)=0, "", (SUMIF('Math Scores'!$AN$4:$BW$4, N$4, 'Math Scores'!$AN87:$BW87)/(SUMIF('Math Scores'!$AN$4:$BW$4, N$4, 'Math Scores'!$AN$2:$BW$2))))</f>
        <is>
          <t/>
        </is>
      </c>
      <c r="O84" s="702" t="inlineStr">
        <f aca="false">IF(COUNT('Math Scores'!$AN87:$BW87)=0, "", (SUMIF('Math Scores'!$AN$4:$BW$4, O$4, 'Math Scores'!$AN87:$BW87)/(SUMIF('Math Scores'!$AN$4:$BW$4, O$4, 'Math Scores'!$AN$2:$BW$2))))</f>
        <is>
          <t/>
        </is>
      </c>
      <c r="P84" s="702" t="inlineStr">
        <f aca="false">IF(COUNT('Math Scores'!$BX87:$DN87)=0, "", (SUMIF('Math Scores'!$F$4:$MZ$4, P$4, 'Math Scores'!$F87:$MZ87)/(SUMIF('Math Scores'!$F$4:$MZ$4, P$4, 'Math Scores'!$F$2:$MZ$2))))</f>
        <is>
          <t/>
        </is>
      </c>
      <c r="Q84" s="702" t="inlineStr">
        <f aca="false">IF(COUNT('Math Scores'!$BX87:$DN87)=0, "", (SUMIF('Math Scores'!$F$4:$MZ$4, Q$4, 'Math Scores'!$F87:$MZ87)/(SUMIF('Math Scores'!$F$4:$MZ$4, Q$4, 'Math Scores'!$F$2:$MZ$2))))</f>
        <is>
          <t/>
        </is>
      </c>
      <c r="R84" s="702" t="inlineStr">
        <f aca="false">IF(COUNT('Math Scores'!$BX87:$DN87)=0, "", (SUMIF('Math Scores'!$F$4:$MZ$4, R$4, 'Math Scores'!$F87:$MZ87)/(SUMIF('Math Scores'!$F$4:$MZ$4, R$4, 'Math Scores'!$F$2:$MZ$2))))</f>
        <is>
          <t/>
        </is>
      </c>
      <c r="S84" s="702" t="inlineStr">
        <f aca="false">IF(COUNT('Math Scores'!$BX87:$DN87)=0, "", (SUMIF('Math Scores'!$F$4:$MZ$4, S$4, 'Math Scores'!$F87:$MZ87)/(SUMIF('Math Scores'!$F$4:$MZ$4, S$4, 'Math Scores'!$F$2:$MZ$2))))</f>
        <is>
          <t/>
        </is>
      </c>
      <c r="T84" s="702" t="inlineStr">
        <f aca="false">IF(COUNT('Math Scores'!$BX87:$DN87)=0, "", (SUMIF('Math Scores'!$F$4:$MZ$4, T$4, 'Math Scores'!$F87:$MZ87)/(SUMIF('Math Scores'!$F$4:$MZ$4, T$4, 'Math Scores'!$F$2:$MZ$2))))</f>
        <is>
          <t/>
        </is>
      </c>
      <c r="U84" s="702" t="inlineStr">
        <f aca="false">IF(COUNT('Math Scores'!$DO87:$FJ87)=0, "", (SUMIF('Math Scores'!$F$4:$MZ$4, U$4, 'Math Scores'!$F87:$MZ87)/(SUMIF('Math Scores'!$F$4:$MZ$4, U$4, 'Math Scores'!$F$2:$MZ$2))))</f>
        <is>
          <t/>
        </is>
      </c>
      <c r="V84" s="702" t="inlineStr">
        <f aca="false">IF(COUNT('Math Scores'!$DO87:$FJ87)=0, "", (SUMIF('Math Scores'!$F$4:$MZ$4, V$4, 'Math Scores'!$F87:$MZ87)/(SUMIF('Math Scores'!$F$4:$MZ$4, V$4, 'Math Scores'!$F$2:$MZ$2))))</f>
        <is>
          <t/>
        </is>
      </c>
      <c r="W84" s="702" t="inlineStr">
        <f aca="false">IF(COUNT('Math Scores'!$DO87:$FJ87)=0, "", (SUMIF('Math Scores'!$F$4:$MZ$4, W$4, 'Math Scores'!$F87:$MZ87)/(SUMIF('Math Scores'!$F$4:$MZ$4, W$4, 'Math Scores'!$F$2:$MZ$2))))</f>
        <is>
          <t/>
        </is>
      </c>
      <c r="X84" s="702" t="inlineStr">
        <f aca="false">IF(COUNT('Math Scores'!$DO87:$FJ87)=0, "", (SUMIF('Math Scores'!$F$4:$MZ$4, X$4, 'Math Scores'!$F87:$MZ87)/(SUMIF('Math Scores'!$F$4:$MZ$4, X$4, 'Math Scores'!$F$2:$MZ$2))))</f>
        <is>
          <t/>
        </is>
      </c>
      <c r="Y84" s="702" t="inlineStr">
        <f aca="false">IF(COUNT('Math Scores'!$DO87:$FJ87)=0, "", (SUMIF('Math Scores'!$F$4:$MZ$4, Y$4, 'Math Scores'!$F87:$MZ87)/(SUMIF('Math Scores'!$F$4:$MZ$4, Y$4, 'Math Scores'!$F$2:$MZ$2))))</f>
        <is>
          <t/>
        </is>
      </c>
      <c r="Z84" s="702" t="inlineStr">
        <f aca="false">IF(COUNT('Math Scores'!$FK87:$HI87)=0, "", (SUMIF('Math Scores'!$F$4:$MZ$4, Z$4, 'Math Scores'!$F87:$MZ87)/(SUMIF('Math Scores'!$F$4:$MZ$4, Z$4, 'Math Scores'!$F$2:$MZ$2))))</f>
        <is>
          <t/>
        </is>
      </c>
      <c r="AA84" s="702" t="inlineStr">
        <f aca="false">IF(COUNT('Math Scores'!$FK87:$HI87)=0, "", (SUMIF('Math Scores'!$F$4:$MZ$4, AA$4, 'Math Scores'!$F87:$MZ87)/(SUMIF('Math Scores'!$F$4:$MZ$4, AA$4, 'Math Scores'!$F$2:$MZ$2))))</f>
        <is>
          <t/>
        </is>
      </c>
      <c r="AB84" s="702" t="inlineStr">
        <f aca="false">IF(COUNT('Math Scores'!$FK87:$HI87)=0, "", (SUMIF('Math Scores'!$F$4:$MZ$4, AB$4, 'Math Scores'!$F87:$MZ87)/(SUMIF('Math Scores'!$F$4:$MZ$4, AB$4, 'Math Scores'!$F$2:$MZ$2))))</f>
        <is>
          <t/>
        </is>
      </c>
      <c r="AC84" s="702" t="inlineStr">
        <f aca="false">IF(COUNT('Math Scores'!$FK87:$HI87)=0, "", (SUMIF('Math Scores'!$F$4:$MZ$4, AC$4, 'Math Scores'!$F87:$MZ87)/(SUMIF('Math Scores'!$F$4:$MZ$4, AC$4, 'Math Scores'!$F$2:$MZ$2))))</f>
        <is>
          <t/>
        </is>
      </c>
      <c r="AD84" s="702" t="inlineStr">
        <f aca="false">IF(COUNT('Math Scores'!$HJ87:$IG87)=0, "", (SUMIF('Math Scores'!$HJ$4:$IU$4, AD$4, 'Math Scores'!$HJ87:$IU87)/(SUMIF('Math Scores'!$HJ$4:$IU$4, AD$4, 'Math Scores'!$HJ$2:$IU$2))))</f>
        <is>
          <t/>
        </is>
      </c>
      <c r="AE84" s="702" t="inlineStr">
        <f aca="false">IF(COUNT('Math Scores'!$HJ87:$IG87)=0, "", (SUMIF('Math Scores'!$HJ$4:$IU$4, AE$4, 'Math Scores'!$HJ87:$IU87)/(SUMIF('Math Scores'!$HJ$4:$IU$4, AE$4, 'Math Scores'!$HJ$2:$IU$2))))</f>
        <is>
          <t/>
        </is>
      </c>
      <c r="AF84" s="702" t="inlineStr">
        <f aca="false">IF(COUNT('Math Scores'!$HJ87:$IG87)=0, "", (SUMIF('Math Scores'!$HJ$4:$IU$4, AF$4, 'Math Scores'!$HJ87:$IU87)/(SUMIF('Math Scores'!$HJ$4:$IU$4, AF$4, 'Math Scores'!$HJ$2:$IU$2))))</f>
        <is>
          <t/>
        </is>
      </c>
      <c r="AG84" s="702" t="inlineStr">
        <f aca="false">IF(COUNT('Math Scores'!$HJ87:$IG87)=0, "", (SUMIF('Math Scores'!$HJ$4:$IU$4, AG$4, 'Math Scores'!$HJ87:$IU87)/(SUMIF('Math Scores'!$HJ$4:$IU$4, AG$4, 'Math Scores'!$HJ$2:$IU$2))))</f>
        <is>
          <t/>
        </is>
      </c>
      <c r="AH84" s="702" t="inlineStr">
        <f aca="false">IF(COUNT('Math Scores'!$IV87:$JL87)=0, "", (SUMIF('Math Scores'!$IH$4:$IU$4, AH$4, 'Math Scores'!$IH87:$IU87)/(SUMIF('Math Scores'!$IH$4:$IU$4, AH$4, 'Math Scores'!$IH$2:$IU$2))))</f>
        <is>
          <t/>
        </is>
      </c>
      <c r="AI84" s="702" t="inlineStr">
        <f aca="false">IF(COUNT('Math Scores'!$IV87:$JL87)=0, "", (SUMIF('Math Scores'!$IH$4:$IU$4, AI$4, 'Math Scores'!$IH87:$IU87)/(SUMIF('Math Scores'!$IH$4:$IU$4, AI$4, 'Math Scores'!$IH$2:$IU$2))))</f>
        <is>
          <t/>
        </is>
      </c>
      <c r="AJ84" s="702" t="inlineStr">
        <f aca="false">IF(COUNT('Math Scores'!$IV87:$JL87)=0, "", (SUMIF('Math Scores'!$IH$4:$IU$4, AJ$4, 'Math Scores'!$IH87:$IU87)/(SUMIF('Math Scores'!$IH$4:$IU$4, AJ$4, 'Math Scores'!$IH$2:$IU$2))))</f>
        <is>
          <t/>
        </is>
      </c>
      <c r="AK84" s="702" t="inlineStr">
        <f aca="false">IF(COUNT('Math Scores'!$JM87:$KG87)=0, "", (SUMIF('Math Scores'!$JM$4:$LA$4, X$4, 'Math Scores'!$JM87:$LA87)/(SUMIF('Math Scores'!$JM$4:$LA$4, X$4, 'Math Scores'!$JM$2:$LA$2))))</f>
        <is>
          <t/>
        </is>
      </c>
      <c r="AL84" s="702" t="inlineStr">
        <f aca="false">IF(COUNT('Math Scores'!$JM87:$KG87)=0, "", (SUMIF('Math Scores'!$JM$4:$LA$4, Y$4, 'Math Scores'!$JM87:$LA87)/(SUMIF('Math Scores'!$JM$4:$LA$4, Y$4, 'Math Scores'!$JM$2:$LA$2))))</f>
        <is>
          <t/>
        </is>
      </c>
      <c r="AM84" s="702" t="inlineStr">
        <f aca="false">IF(COUNT('Math Scores'!$JM87:$KG87)=0, "", (SUMIF('Math Scores'!$JM$4:$LA$4, Z$4, 'Math Scores'!$JM87:$LA87)/(SUMIF('Math Scores'!$JM$4:$LA$4, Z$4, 'Math Scores'!$JM$2:$LA$2))))</f>
        <is>
          <t/>
        </is>
      </c>
      <c r="AN84" s="702" t="inlineStr">
        <f aca="false">IF(COUNT('Math Scores'!$JM87:$KG87)=0, "", (SUMIF('Math Scores'!$JM$4:$LA$4, AA$4, 'Math Scores'!$JM87:$LA87)/(SUMIF('Math Scores'!$JM$4:$LA$4, AA$4, 'Math Scores'!$JM$2:$LA$2))))</f>
        <is>
          <t/>
        </is>
      </c>
      <c r="AO84" s="702" t="inlineStr">
        <f aca="false">IF(COUNT('Math Scores'!$JM87:$KG87)=0, "", (SUMIF('Math Scores'!$JM$4:$LA$4, AB$4, 'Math Scores'!$JM87:$LA87)/(SUMIF('Math Scores'!$JM$4:$LA$4, AB$4, 'Math Scores'!$JM$2:$LA$2))))</f>
        <is>
          <t/>
        </is>
      </c>
      <c r="AP84" s="702" t="inlineStr">
        <f aca="false">IF(COUNT('Math Scores'!$LB87:$LR87)=0, "", (SUMIF('Math Scores'!$KH$4:$LA$4, AP$4, 'Math Scores'!$KH87:$LA87)/(SUMIF('Math Scores'!$KH$4:$LA$4, AP$4, 'Math Scores'!$KH$2:$LA$2))))</f>
        <is>
          <t/>
        </is>
      </c>
      <c r="AQ84" s="702" t="inlineStr">
        <f aca="false">IF(COUNT('Math Scores'!$LB87:$LR87)=0, "", (SUMIF('Math Scores'!$KH$4:$LA$4, AQ$4, 'Math Scores'!$KH87:$LA87)/(SUMIF('Math Scores'!$KH$4:$LA$4, AQ$4, 'Math Scores'!$KH$2:$LA$2))))</f>
        <is>
          <t/>
        </is>
      </c>
    </row>
    <row r="85" customFormat="false" ht="12.75" hidden="false" customHeight="false" outlineLevel="0" collapsed="false">
      <c r="A85" s="315" t="n">
        <v>80</v>
      </c>
      <c r="B85" s="315" t="inlineStr">
        <f aca="false">'English Scores- Leveled papers'!B86</f>
        <is>
          <t/>
        </is>
      </c>
      <c r="D85" s="701" t="inlineStr">
        <f aca="false">'Math Scores'!D88</f>
        <is>
          <t/>
        </is>
      </c>
      <c r="E85" s="702" t="inlineStr">
        <f aca="false">IF(COUNT('Math Scores'!$F88:$AM88)=0, "", (SUMIF('Math Scores'!$F$4:$AM$4, E$4, 'Math Scores'!$F88:$AM88)/(SUMIF('Math Scores'!$F$4:$AM$4, E$4, 'Math Scores'!$F$2:$AM$2))))</f>
        <is>
          <t/>
        </is>
      </c>
      <c r="F85" s="702" t="inlineStr">
        <f aca="false">IF(COUNT('Math Scores'!$F88:$AM88)=0, "", (SUMIF('Math Scores'!$F$4:$AM$4, F$4, 'Math Scores'!$F88:$AM88)/(SUMIF('Math Scores'!$F$4:$AM$4, F$4, 'Math Scores'!$F$2:$AM$2))))</f>
        <is>
          <t/>
        </is>
      </c>
      <c r="G85" s="702" t="inlineStr">
        <f aca="false">IF(COUNT('Math Scores'!$F88:$AM88)=0, "", (SUMIF('Math Scores'!$F$4:$AM$4, G$4, 'Math Scores'!$F88:$AM88)/(SUMIF('Math Scores'!$F$4:$AM$4, G$4, 'Math Scores'!$F$2:$AM$2))))</f>
        <is>
          <t/>
        </is>
      </c>
      <c r="H85" s="702" t="inlineStr">
        <f aca="false">IF(COUNT('Math Scores'!$F88:$AM88)=0, "", (SUMIF('Math Scores'!$F$4:$AM$4, H$4, 'Math Scores'!$F88:$AM88)/(SUMIF('Math Scores'!$F$4:$AM$4, H$4, 'Math Scores'!$F$2:$AM$2))))</f>
        <is>
          <t/>
        </is>
      </c>
      <c r="I85" s="702" t="inlineStr">
        <f aca="false">IF(COUNT('Math Scores'!$F88:$AM88)=0, "", (SUMIF('Math Scores'!$F$4:$AM$4, I$4, 'Math Scores'!$F88:$AM88)/(SUMIF('Math Scores'!$F$4:$AM$4, I$4, 'Math Scores'!$F$2:$AM$2))))</f>
        <is>
          <t/>
        </is>
      </c>
      <c r="J85" s="702" t="inlineStr">
        <f aca="false">IF(COUNT('Math Scores'!$F88:$AM88)=0, "", (SUMIF('Math Scores'!$F$4:$AM$4, J$4, 'Math Scores'!$F88:$AM88)/(SUMIF('Math Scores'!$F$4:$AM$4, J$4, 'Math Scores'!$F$2:$AM$2))))</f>
        <is>
          <t/>
        </is>
      </c>
      <c r="K85" s="702" t="inlineStr">
        <f aca="false">IF(COUNT('Math Scores'!$AN88:$BW88)=0, "", (SUMIF('Math Scores'!$AN$4:$BW$4, K$4, 'Math Scores'!$AN88:$BW88)/(SUMIF('Math Scores'!$AN$4:$BW$4, K$4, 'Math Scores'!$AN$2:$BW$2))))</f>
        <is>
          <t/>
        </is>
      </c>
      <c r="L85" s="702" t="inlineStr">
        <f aca="false">IF(COUNT('Math Scores'!$AN88:$BW88)=0, "", (SUMIF('Math Scores'!$AN$4:$BW$4, L$4, 'Math Scores'!$AN88:$BW88)/(SUMIF('Math Scores'!$AN$4:$BW$4, L$4, 'Math Scores'!$AN$2:$BW$2))))</f>
        <is>
          <t/>
        </is>
      </c>
      <c r="M85" s="702" t="inlineStr">
        <f aca="false">IF(COUNT('Math Scores'!$AN88:$BW88)=0, "", (SUMIF('Math Scores'!$AN$4:$BW$4, M$4, 'Math Scores'!$AN88:$BW88)/(SUMIF('Math Scores'!$AN$4:$BW$4, M$4, 'Math Scores'!$AN$2:$BW$2))))</f>
        <is>
          <t/>
        </is>
      </c>
      <c r="N85" s="702" t="inlineStr">
        <f aca="false">IF(COUNT('Math Scores'!$AN88:$BW88)=0, "", (SUMIF('Math Scores'!$AN$4:$BW$4, N$4, 'Math Scores'!$AN88:$BW88)/(SUMIF('Math Scores'!$AN$4:$BW$4, N$4, 'Math Scores'!$AN$2:$BW$2))))</f>
        <is>
          <t/>
        </is>
      </c>
      <c r="O85" s="702" t="inlineStr">
        <f aca="false">IF(COUNT('Math Scores'!$AN88:$BW88)=0, "", (SUMIF('Math Scores'!$AN$4:$BW$4, O$4, 'Math Scores'!$AN88:$BW88)/(SUMIF('Math Scores'!$AN$4:$BW$4, O$4, 'Math Scores'!$AN$2:$BW$2))))</f>
        <is>
          <t/>
        </is>
      </c>
      <c r="P85" s="702" t="inlineStr">
        <f aca="false">IF(COUNT('Math Scores'!$BX88:$DN88)=0, "", (SUMIF('Math Scores'!$F$4:$MZ$4, P$4, 'Math Scores'!$F88:$MZ88)/(SUMIF('Math Scores'!$F$4:$MZ$4, P$4, 'Math Scores'!$F$2:$MZ$2))))</f>
        <is>
          <t/>
        </is>
      </c>
      <c r="Q85" s="702" t="inlineStr">
        <f aca="false">IF(COUNT('Math Scores'!$BX88:$DN88)=0, "", (SUMIF('Math Scores'!$F$4:$MZ$4, Q$4, 'Math Scores'!$F88:$MZ88)/(SUMIF('Math Scores'!$F$4:$MZ$4, Q$4, 'Math Scores'!$F$2:$MZ$2))))</f>
        <is>
          <t/>
        </is>
      </c>
      <c r="R85" s="702" t="inlineStr">
        <f aca="false">IF(COUNT('Math Scores'!$BX88:$DN88)=0, "", (SUMIF('Math Scores'!$F$4:$MZ$4, R$4, 'Math Scores'!$F88:$MZ88)/(SUMIF('Math Scores'!$F$4:$MZ$4, R$4, 'Math Scores'!$F$2:$MZ$2))))</f>
        <is>
          <t/>
        </is>
      </c>
      <c r="S85" s="702" t="inlineStr">
        <f aca="false">IF(COUNT('Math Scores'!$BX88:$DN88)=0, "", (SUMIF('Math Scores'!$F$4:$MZ$4, S$4, 'Math Scores'!$F88:$MZ88)/(SUMIF('Math Scores'!$F$4:$MZ$4, S$4, 'Math Scores'!$F$2:$MZ$2))))</f>
        <is>
          <t/>
        </is>
      </c>
      <c r="T85" s="702" t="inlineStr">
        <f aca="false">IF(COUNT('Math Scores'!$BX88:$DN88)=0, "", (SUMIF('Math Scores'!$F$4:$MZ$4, T$4, 'Math Scores'!$F88:$MZ88)/(SUMIF('Math Scores'!$F$4:$MZ$4, T$4, 'Math Scores'!$F$2:$MZ$2))))</f>
        <is>
          <t/>
        </is>
      </c>
      <c r="U85" s="702" t="inlineStr">
        <f aca="false">IF(COUNT('Math Scores'!$DO88:$FJ88)=0, "", (SUMIF('Math Scores'!$F$4:$MZ$4, U$4, 'Math Scores'!$F88:$MZ88)/(SUMIF('Math Scores'!$F$4:$MZ$4, U$4, 'Math Scores'!$F$2:$MZ$2))))</f>
        <is>
          <t/>
        </is>
      </c>
      <c r="V85" s="702" t="inlineStr">
        <f aca="false">IF(COUNT('Math Scores'!$DO88:$FJ88)=0, "", (SUMIF('Math Scores'!$F$4:$MZ$4, V$4, 'Math Scores'!$F88:$MZ88)/(SUMIF('Math Scores'!$F$4:$MZ$4, V$4, 'Math Scores'!$F$2:$MZ$2))))</f>
        <is>
          <t/>
        </is>
      </c>
      <c r="W85" s="702" t="inlineStr">
        <f aca="false">IF(COUNT('Math Scores'!$DO88:$FJ88)=0, "", (SUMIF('Math Scores'!$F$4:$MZ$4, W$4, 'Math Scores'!$F88:$MZ88)/(SUMIF('Math Scores'!$F$4:$MZ$4, W$4, 'Math Scores'!$F$2:$MZ$2))))</f>
        <is>
          <t/>
        </is>
      </c>
      <c r="X85" s="702" t="inlineStr">
        <f aca="false">IF(COUNT('Math Scores'!$DO88:$FJ88)=0, "", (SUMIF('Math Scores'!$F$4:$MZ$4, X$4, 'Math Scores'!$F88:$MZ88)/(SUMIF('Math Scores'!$F$4:$MZ$4, X$4, 'Math Scores'!$F$2:$MZ$2))))</f>
        <is>
          <t/>
        </is>
      </c>
      <c r="Y85" s="702" t="inlineStr">
        <f aca="false">IF(COUNT('Math Scores'!$DO88:$FJ88)=0, "", (SUMIF('Math Scores'!$F$4:$MZ$4, Y$4, 'Math Scores'!$F88:$MZ88)/(SUMIF('Math Scores'!$F$4:$MZ$4, Y$4, 'Math Scores'!$F$2:$MZ$2))))</f>
        <is>
          <t/>
        </is>
      </c>
      <c r="Z85" s="702" t="inlineStr">
        <f aca="false">IF(COUNT('Math Scores'!$FK88:$HI88)=0, "", (SUMIF('Math Scores'!$F$4:$MZ$4, Z$4, 'Math Scores'!$F88:$MZ88)/(SUMIF('Math Scores'!$F$4:$MZ$4, Z$4, 'Math Scores'!$F$2:$MZ$2))))</f>
        <is>
          <t/>
        </is>
      </c>
      <c r="AA85" s="702" t="inlineStr">
        <f aca="false">IF(COUNT('Math Scores'!$FK88:$HI88)=0, "", (SUMIF('Math Scores'!$F$4:$MZ$4, AA$4, 'Math Scores'!$F88:$MZ88)/(SUMIF('Math Scores'!$F$4:$MZ$4, AA$4, 'Math Scores'!$F$2:$MZ$2))))</f>
        <is>
          <t/>
        </is>
      </c>
      <c r="AB85" s="702" t="inlineStr">
        <f aca="false">IF(COUNT('Math Scores'!$FK88:$HI88)=0, "", (SUMIF('Math Scores'!$F$4:$MZ$4, AB$4, 'Math Scores'!$F88:$MZ88)/(SUMIF('Math Scores'!$F$4:$MZ$4, AB$4, 'Math Scores'!$F$2:$MZ$2))))</f>
        <is>
          <t/>
        </is>
      </c>
      <c r="AC85" s="702" t="inlineStr">
        <f aca="false">IF(COUNT('Math Scores'!$FK88:$HI88)=0, "", (SUMIF('Math Scores'!$F$4:$MZ$4, AC$4, 'Math Scores'!$F88:$MZ88)/(SUMIF('Math Scores'!$F$4:$MZ$4, AC$4, 'Math Scores'!$F$2:$MZ$2))))</f>
        <is>
          <t/>
        </is>
      </c>
      <c r="AD85" s="702" t="inlineStr">
        <f aca="false">IF(COUNT('Math Scores'!$HJ88:$IG88)=0, "", (SUMIF('Math Scores'!$HJ$4:$IU$4, AD$4, 'Math Scores'!$HJ88:$IU88)/(SUMIF('Math Scores'!$HJ$4:$IU$4, AD$4, 'Math Scores'!$HJ$2:$IU$2))))</f>
        <is>
          <t/>
        </is>
      </c>
      <c r="AE85" s="702" t="inlineStr">
        <f aca="false">IF(COUNT('Math Scores'!$HJ88:$IG88)=0, "", (SUMIF('Math Scores'!$HJ$4:$IU$4, AE$4, 'Math Scores'!$HJ88:$IU88)/(SUMIF('Math Scores'!$HJ$4:$IU$4, AE$4, 'Math Scores'!$HJ$2:$IU$2))))</f>
        <is>
          <t/>
        </is>
      </c>
      <c r="AF85" s="702" t="inlineStr">
        <f aca="false">IF(COUNT('Math Scores'!$HJ88:$IG88)=0, "", (SUMIF('Math Scores'!$HJ$4:$IU$4, AF$4, 'Math Scores'!$HJ88:$IU88)/(SUMIF('Math Scores'!$HJ$4:$IU$4, AF$4, 'Math Scores'!$HJ$2:$IU$2))))</f>
        <is>
          <t/>
        </is>
      </c>
      <c r="AG85" s="702" t="inlineStr">
        <f aca="false">IF(COUNT('Math Scores'!$HJ88:$IG88)=0, "", (SUMIF('Math Scores'!$HJ$4:$IU$4, AG$4, 'Math Scores'!$HJ88:$IU88)/(SUMIF('Math Scores'!$HJ$4:$IU$4, AG$4, 'Math Scores'!$HJ$2:$IU$2))))</f>
        <is>
          <t/>
        </is>
      </c>
      <c r="AH85" s="702" t="inlineStr">
        <f aca="false">IF(COUNT('Math Scores'!$IV88:$JL88)=0, "", (SUMIF('Math Scores'!$IH$4:$IU$4, AH$4, 'Math Scores'!$IH88:$IU88)/(SUMIF('Math Scores'!$IH$4:$IU$4, AH$4, 'Math Scores'!$IH$2:$IU$2))))</f>
        <is>
          <t/>
        </is>
      </c>
      <c r="AI85" s="702" t="inlineStr">
        <f aca="false">IF(COUNT('Math Scores'!$IV88:$JL88)=0, "", (SUMIF('Math Scores'!$IH$4:$IU$4, AI$4, 'Math Scores'!$IH88:$IU88)/(SUMIF('Math Scores'!$IH$4:$IU$4, AI$4, 'Math Scores'!$IH$2:$IU$2))))</f>
        <is>
          <t/>
        </is>
      </c>
      <c r="AJ85" s="702" t="inlineStr">
        <f aca="false">IF(COUNT('Math Scores'!$IV88:$JL88)=0, "", (SUMIF('Math Scores'!$IH$4:$IU$4, AJ$4, 'Math Scores'!$IH88:$IU88)/(SUMIF('Math Scores'!$IH$4:$IU$4, AJ$4, 'Math Scores'!$IH$2:$IU$2))))</f>
        <is>
          <t/>
        </is>
      </c>
      <c r="AK85" s="702" t="inlineStr">
        <f aca="false">IF(COUNT('Math Scores'!$JM88:$KG88)=0, "", (SUMIF('Math Scores'!$JM$4:$LA$4, X$4, 'Math Scores'!$JM88:$LA88)/(SUMIF('Math Scores'!$JM$4:$LA$4, X$4, 'Math Scores'!$JM$2:$LA$2))))</f>
        <is>
          <t/>
        </is>
      </c>
      <c r="AL85" s="702" t="inlineStr">
        <f aca="false">IF(COUNT('Math Scores'!$JM88:$KG88)=0, "", (SUMIF('Math Scores'!$JM$4:$LA$4, Y$4, 'Math Scores'!$JM88:$LA88)/(SUMIF('Math Scores'!$JM$4:$LA$4, Y$4, 'Math Scores'!$JM$2:$LA$2))))</f>
        <is>
          <t/>
        </is>
      </c>
      <c r="AM85" s="702" t="inlineStr">
        <f aca="false">IF(COUNT('Math Scores'!$JM88:$KG88)=0, "", (SUMIF('Math Scores'!$JM$4:$LA$4, Z$4, 'Math Scores'!$JM88:$LA88)/(SUMIF('Math Scores'!$JM$4:$LA$4, Z$4, 'Math Scores'!$JM$2:$LA$2))))</f>
        <is>
          <t/>
        </is>
      </c>
      <c r="AN85" s="702" t="inlineStr">
        <f aca="false">IF(COUNT('Math Scores'!$JM88:$KG88)=0, "", (SUMIF('Math Scores'!$JM$4:$LA$4, AA$4, 'Math Scores'!$JM88:$LA88)/(SUMIF('Math Scores'!$JM$4:$LA$4, AA$4, 'Math Scores'!$JM$2:$LA$2))))</f>
        <is>
          <t/>
        </is>
      </c>
      <c r="AO85" s="702" t="inlineStr">
        <f aca="false">IF(COUNT('Math Scores'!$JM88:$KG88)=0, "", (SUMIF('Math Scores'!$JM$4:$LA$4, AB$4, 'Math Scores'!$JM88:$LA88)/(SUMIF('Math Scores'!$JM$4:$LA$4, AB$4, 'Math Scores'!$JM$2:$LA$2))))</f>
        <is>
          <t/>
        </is>
      </c>
      <c r="AP85" s="702" t="inlineStr">
        <f aca="false">IF(COUNT('Math Scores'!$LB88:$LR88)=0, "", (SUMIF('Math Scores'!$KH$4:$LA$4, AP$4, 'Math Scores'!$KH88:$LA88)/(SUMIF('Math Scores'!$KH$4:$LA$4, AP$4, 'Math Scores'!$KH$2:$LA$2))))</f>
        <is>
          <t/>
        </is>
      </c>
      <c r="AQ85" s="702" t="inlineStr">
        <f aca="false">IF(COUNT('Math Scores'!$LB88:$LR88)=0, "", (SUMIF('Math Scores'!$KH$4:$LA$4, AQ$4, 'Math Scores'!$KH88:$LA88)/(SUMIF('Math Scores'!$KH$4:$LA$4, AQ$4, 'Math Scores'!$KH$2:$LA$2))))</f>
        <is>
          <t/>
        </is>
      </c>
    </row>
    <row r="86" customFormat="false" ht="12.75" hidden="false" customHeight="false" outlineLevel="0" collapsed="false">
      <c r="A86" s="315" t="n">
        <v>81</v>
      </c>
      <c r="B86" s="315" t="inlineStr">
        <f aca="false">'English Scores- Leveled papers'!B87</f>
        <is>
          <t/>
        </is>
      </c>
      <c r="D86" s="701" t="inlineStr">
        <f aca="false">'Math Scores'!D89</f>
        <is>
          <t/>
        </is>
      </c>
      <c r="E86" s="702" t="inlineStr">
        <f aca="false">IF(COUNT('Math Scores'!$F89:$AM89)=0, "", (SUMIF('Math Scores'!$F$4:$AM$4, E$4, 'Math Scores'!$F89:$AM89)/(SUMIF('Math Scores'!$F$4:$AM$4, E$4, 'Math Scores'!$F$2:$AM$2))))</f>
        <is>
          <t/>
        </is>
      </c>
      <c r="F86" s="702" t="inlineStr">
        <f aca="false">IF(COUNT('Math Scores'!$F89:$AM89)=0, "", (SUMIF('Math Scores'!$F$4:$AM$4, F$4, 'Math Scores'!$F89:$AM89)/(SUMIF('Math Scores'!$F$4:$AM$4, F$4, 'Math Scores'!$F$2:$AM$2))))</f>
        <is>
          <t/>
        </is>
      </c>
      <c r="G86" s="702" t="inlineStr">
        <f aca="false">IF(COUNT('Math Scores'!$F89:$AM89)=0, "", (SUMIF('Math Scores'!$F$4:$AM$4, G$4, 'Math Scores'!$F89:$AM89)/(SUMIF('Math Scores'!$F$4:$AM$4, G$4, 'Math Scores'!$F$2:$AM$2))))</f>
        <is>
          <t/>
        </is>
      </c>
      <c r="H86" s="702" t="inlineStr">
        <f aca="false">IF(COUNT('Math Scores'!$F89:$AM89)=0, "", (SUMIF('Math Scores'!$F$4:$AM$4, H$4, 'Math Scores'!$F89:$AM89)/(SUMIF('Math Scores'!$F$4:$AM$4, H$4, 'Math Scores'!$F$2:$AM$2))))</f>
        <is>
          <t/>
        </is>
      </c>
      <c r="I86" s="702" t="inlineStr">
        <f aca="false">IF(COUNT('Math Scores'!$F89:$AM89)=0, "", (SUMIF('Math Scores'!$F$4:$AM$4, I$4, 'Math Scores'!$F89:$AM89)/(SUMIF('Math Scores'!$F$4:$AM$4, I$4, 'Math Scores'!$F$2:$AM$2))))</f>
        <is>
          <t/>
        </is>
      </c>
      <c r="J86" s="702" t="inlineStr">
        <f aca="false">IF(COUNT('Math Scores'!$F89:$AM89)=0, "", (SUMIF('Math Scores'!$F$4:$AM$4, J$4, 'Math Scores'!$F89:$AM89)/(SUMIF('Math Scores'!$F$4:$AM$4, J$4, 'Math Scores'!$F$2:$AM$2))))</f>
        <is>
          <t/>
        </is>
      </c>
      <c r="K86" s="702" t="inlineStr">
        <f aca="false">IF(COUNT('Math Scores'!$AN89:$BW89)=0, "", (SUMIF('Math Scores'!$AN$4:$BW$4, K$4, 'Math Scores'!$AN89:$BW89)/(SUMIF('Math Scores'!$AN$4:$BW$4, K$4, 'Math Scores'!$AN$2:$BW$2))))</f>
        <is>
          <t/>
        </is>
      </c>
      <c r="L86" s="702" t="inlineStr">
        <f aca="false">IF(COUNT('Math Scores'!$AN89:$BW89)=0, "", (SUMIF('Math Scores'!$AN$4:$BW$4, L$4, 'Math Scores'!$AN89:$BW89)/(SUMIF('Math Scores'!$AN$4:$BW$4, L$4, 'Math Scores'!$AN$2:$BW$2))))</f>
        <is>
          <t/>
        </is>
      </c>
      <c r="M86" s="702" t="inlineStr">
        <f aca="false">IF(COUNT('Math Scores'!$AN89:$BW89)=0, "", (SUMIF('Math Scores'!$AN$4:$BW$4, M$4, 'Math Scores'!$AN89:$BW89)/(SUMIF('Math Scores'!$AN$4:$BW$4, M$4, 'Math Scores'!$AN$2:$BW$2))))</f>
        <is>
          <t/>
        </is>
      </c>
      <c r="N86" s="702" t="inlineStr">
        <f aca="false">IF(COUNT('Math Scores'!$AN89:$BW89)=0, "", (SUMIF('Math Scores'!$AN$4:$BW$4, N$4, 'Math Scores'!$AN89:$BW89)/(SUMIF('Math Scores'!$AN$4:$BW$4, N$4, 'Math Scores'!$AN$2:$BW$2))))</f>
        <is>
          <t/>
        </is>
      </c>
      <c r="O86" s="702" t="inlineStr">
        <f aca="false">IF(COUNT('Math Scores'!$AN89:$BW89)=0, "", (SUMIF('Math Scores'!$AN$4:$BW$4, O$4, 'Math Scores'!$AN89:$BW89)/(SUMIF('Math Scores'!$AN$4:$BW$4, O$4, 'Math Scores'!$AN$2:$BW$2))))</f>
        <is>
          <t/>
        </is>
      </c>
      <c r="P86" s="702" t="inlineStr">
        <f aca="false">IF(COUNT('Math Scores'!$BX89:$DN89)=0, "", (SUMIF('Math Scores'!$F$4:$MZ$4, P$4, 'Math Scores'!$F89:$MZ89)/(SUMIF('Math Scores'!$F$4:$MZ$4, P$4, 'Math Scores'!$F$2:$MZ$2))))</f>
        <is>
          <t/>
        </is>
      </c>
      <c r="Q86" s="702" t="inlineStr">
        <f aca="false">IF(COUNT('Math Scores'!$BX89:$DN89)=0, "", (SUMIF('Math Scores'!$F$4:$MZ$4, Q$4, 'Math Scores'!$F89:$MZ89)/(SUMIF('Math Scores'!$F$4:$MZ$4, Q$4, 'Math Scores'!$F$2:$MZ$2))))</f>
        <is>
          <t/>
        </is>
      </c>
      <c r="R86" s="702" t="inlineStr">
        <f aca="false">IF(COUNT('Math Scores'!$BX89:$DN89)=0, "", (SUMIF('Math Scores'!$F$4:$MZ$4, R$4, 'Math Scores'!$F89:$MZ89)/(SUMIF('Math Scores'!$F$4:$MZ$4, R$4, 'Math Scores'!$F$2:$MZ$2))))</f>
        <is>
          <t/>
        </is>
      </c>
      <c r="S86" s="702" t="inlineStr">
        <f aca="false">IF(COUNT('Math Scores'!$BX89:$DN89)=0, "", (SUMIF('Math Scores'!$F$4:$MZ$4, S$4, 'Math Scores'!$F89:$MZ89)/(SUMIF('Math Scores'!$F$4:$MZ$4, S$4, 'Math Scores'!$F$2:$MZ$2))))</f>
        <is>
          <t/>
        </is>
      </c>
      <c r="T86" s="702" t="inlineStr">
        <f aca="false">IF(COUNT('Math Scores'!$BX89:$DN89)=0, "", (SUMIF('Math Scores'!$F$4:$MZ$4, T$4, 'Math Scores'!$F89:$MZ89)/(SUMIF('Math Scores'!$F$4:$MZ$4, T$4, 'Math Scores'!$F$2:$MZ$2))))</f>
        <is>
          <t/>
        </is>
      </c>
      <c r="U86" s="702" t="inlineStr">
        <f aca="false">IF(COUNT('Math Scores'!$DO89:$FJ89)=0, "", (SUMIF('Math Scores'!$F$4:$MZ$4, U$4, 'Math Scores'!$F89:$MZ89)/(SUMIF('Math Scores'!$F$4:$MZ$4, U$4, 'Math Scores'!$F$2:$MZ$2))))</f>
        <is>
          <t/>
        </is>
      </c>
      <c r="V86" s="702" t="inlineStr">
        <f aca="false">IF(COUNT('Math Scores'!$DO89:$FJ89)=0, "", (SUMIF('Math Scores'!$F$4:$MZ$4, V$4, 'Math Scores'!$F89:$MZ89)/(SUMIF('Math Scores'!$F$4:$MZ$4, V$4, 'Math Scores'!$F$2:$MZ$2))))</f>
        <is>
          <t/>
        </is>
      </c>
      <c r="W86" s="702" t="inlineStr">
        <f aca="false">IF(COUNT('Math Scores'!$DO89:$FJ89)=0, "", (SUMIF('Math Scores'!$F$4:$MZ$4, W$4, 'Math Scores'!$F89:$MZ89)/(SUMIF('Math Scores'!$F$4:$MZ$4, W$4, 'Math Scores'!$F$2:$MZ$2))))</f>
        <is>
          <t/>
        </is>
      </c>
      <c r="X86" s="702" t="inlineStr">
        <f aca="false">IF(COUNT('Math Scores'!$DO89:$FJ89)=0, "", (SUMIF('Math Scores'!$F$4:$MZ$4, X$4, 'Math Scores'!$F89:$MZ89)/(SUMIF('Math Scores'!$F$4:$MZ$4, X$4, 'Math Scores'!$F$2:$MZ$2))))</f>
        <is>
          <t/>
        </is>
      </c>
      <c r="Y86" s="702" t="inlineStr">
        <f aca="false">IF(COUNT('Math Scores'!$DO89:$FJ89)=0, "", (SUMIF('Math Scores'!$F$4:$MZ$4, Y$4, 'Math Scores'!$F89:$MZ89)/(SUMIF('Math Scores'!$F$4:$MZ$4, Y$4, 'Math Scores'!$F$2:$MZ$2))))</f>
        <is>
          <t/>
        </is>
      </c>
      <c r="Z86" s="702" t="inlineStr">
        <f aca="false">IF(COUNT('Math Scores'!$FK89:$HI89)=0, "", (SUMIF('Math Scores'!$F$4:$MZ$4, Z$4, 'Math Scores'!$F89:$MZ89)/(SUMIF('Math Scores'!$F$4:$MZ$4, Z$4, 'Math Scores'!$F$2:$MZ$2))))</f>
        <is>
          <t/>
        </is>
      </c>
      <c r="AA86" s="702" t="inlineStr">
        <f aca="false">IF(COUNT('Math Scores'!$FK89:$HI89)=0, "", (SUMIF('Math Scores'!$F$4:$MZ$4, AA$4, 'Math Scores'!$F89:$MZ89)/(SUMIF('Math Scores'!$F$4:$MZ$4, AA$4, 'Math Scores'!$F$2:$MZ$2))))</f>
        <is>
          <t/>
        </is>
      </c>
      <c r="AB86" s="702" t="inlineStr">
        <f aca="false">IF(COUNT('Math Scores'!$FK89:$HI89)=0, "", (SUMIF('Math Scores'!$F$4:$MZ$4, AB$4, 'Math Scores'!$F89:$MZ89)/(SUMIF('Math Scores'!$F$4:$MZ$4, AB$4, 'Math Scores'!$F$2:$MZ$2))))</f>
        <is>
          <t/>
        </is>
      </c>
      <c r="AC86" s="702" t="inlineStr">
        <f aca="false">IF(COUNT('Math Scores'!$FK89:$HI89)=0, "", (SUMIF('Math Scores'!$F$4:$MZ$4, AC$4, 'Math Scores'!$F89:$MZ89)/(SUMIF('Math Scores'!$F$4:$MZ$4, AC$4, 'Math Scores'!$F$2:$MZ$2))))</f>
        <is>
          <t/>
        </is>
      </c>
      <c r="AD86" s="702" t="inlineStr">
        <f aca="false">IF(COUNT('Math Scores'!$HJ89:$IG89)=0, "", (SUMIF('Math Scores'!$HJ$4:$IU$4, AD$4, 'Math Scores'!$HJ89:$IU89)/(SUMIF('Math Scores'!$HJ$4:$IU$4, AD$4, 'Math Scores'!$HJ$2:$IU$2))))</f>
        <is>
          <t/>
        </is>
      </c>
      <c r="AE86" s="702" t="inlineStr">
        <f aca="false">IF(COUNT('Math Scores'!$HJ89:$IG89)=0, "", (SUMIF('Math Scores'!$HJ$4:$IU$4, AE$4, 'Math Scores'!$HJ89:$IU89)/(SUMIF('Math Scores'!$HJ$4:$IU$4, AE$4, 'Math Scores'!$HJ$2:$IU$2))))</f>
        <is>
          <t/>
        </is>
      </c>
      <c r="AF86" s="702" t="inlineStr">
        <f aca="false">IF(COUNT('Math Scores'!$HJ89:$IG89)=0, "", (SUMIF('Math Scores'!$HJ$4:$IU$4, AF$4, 'Math Scores'!$HJ89:$IU89)/(SUMIF('Math Scores'!$HJ$4:$IU$4, AF$4, 'Math Scores'!$HJ$2:$IU$2))))</f>
        <is>
          <t/>
        </is>
      </c>
      <c r="AG86" s="702" t="inlineStr">
        <f aca="false">IF(COUNT('Math Scores'!$HJ89:$IG89)=0, "", (SUMIF('Math Scores'!$HJ$4:$IU$4, AG$4, 'Math Scores'!$HJ89:$IU89)/(SUMIF('Math Scores'!$HJ$4:$IU$4, AG$4, 'Math Scores'!$HJ$2:$IU$2))))</f>
        <is>
          <t/>
        </is>
      </c>
      <c r="AH86" s="702" t="inlineStr">
        <f aca="false">IF(COUNT('Math Scores'!$IV89:$JL89)=0, "", (SUMIF('Math Scores'!$IH$4:$IU$4, AH$4, 'Math Scores'!$IH89:$IU89)/(SUMIF('Math Scores'!$IH$4:$IU$4, AH$4, 'Math Scores'!$IH$2:$IU$2))))</f>
        <is>
          <t/>
        </is>
      </c>
      <c r="AI86" s="702" t="inlineStr">
        <f aca="false">IF(COUNT('Math Scores'!$IV89:$JL89)=0, "", (SUMIF('Math Scores'!$IH$4:$IU$4, AI$4, 'Math Scores'!$IH89:$IU89)/(SUMIF('Math Scores'!$IH$4:$IU$4, AI$4, 'Math Scores'!$IH$2:$IU$2))))</f>
        <is>
          <t/>
        </is>
      </c>
      <c r="AJ86" s="702" t="inlineStr">
        <f aca="false">IF(COUNT('Math Scores'!$IV89:$JL89)=0, "", (SUMIF('Math Scores'!$IH$4:$IU$4, AJ$4, 'Math Scores'!$IH89:$IU89)/(SUMIF('Math Scores'!$IH$4:$IU$4, AJ$4, 'Math Scores'!$IH$2:$IU$2))))</f>
        <is>
          <t/>
        </is>
      </c>
      <c r="AK86" s="702" t="inlineStr">
        <f aca="false">IF(COUNT('Math Scores'!$JM89:$KG89)=0, "", (SUMIF('Math Scores'!$JM$4:$LA$4, X$4, 'Math Scores'!$JM89:$LA89)/(SUMIF('Math Scores'!$JM$4:$LA$4, X$4, 'Math Scores'!$JM$2:$LA$2))))</f>
        <is>
          <t/>
        </is>
      </c>
      <c r="AL86" s="702" t="inlineStr">
        <f aca="false">IF(COUNT('Math Scores'!$JM89:$KG89)=0, "", (SUMIF('Math Scores'!$JM$4:$LA$4, Y$4, 'Math Scores'!$JM89:$LA89)/(SUMIF('Math Scores'!$JM$4:$LA$4, Y$4, 'Math Scores'!$JM$2:$LA$2))))</f>
        <is>
          <t/>
        </is>
      </c>
      <c r="AM86" s="702" t="inlineStr">
        <f aca="false">IF(COUNT('Math Scores'!$JM89:$KG89)=0, "", (SUMIF('Math Scores'!$JM$4:$LA$4, Z$4, 'Math Scores'!$JM89:$LA89)/(SUMIF('Math Scores'!$JM$4:$LA$4, Z$4, 'Math Scores'!$JM$2:$LA$2))))</f>
        <is>
          <t/>
        </is>
      </c>
      <c r="AN86" s="702" t="inlineStr">
        <f aca="false">IF(COUNT('Math Scores'!$JM89:$KG89)=0, "", (SUMIF('Math Scores'!$JM$4:$LA$4, AA$4, 'Math Scores'!$JM89:$LA89)/(SUMIF('Math Scores'!$JM$4:$LA$4, AA$4, 'Math Scores'!$JM$2:$LA$2))))</f>
        <is>
          <t/>
        </is>
      </c>
      <c r="AO86" s="702" t="inlineStr">
        <f aca="false">IF(COUNT('Math Scores'!$JM89:$KG89)=0, "", (SUMIF('Math Scores'!$JM$4:$LA$4, AB$4, 'Math Scores'!$JM89:$LA89)/(SUMIF('Math Scores'!$JM$4:$LA$4, AB$4, 'Math Scores'!$JM$2:$LA$2))))</f>
        <is>
          <t/>
        </is>
      </c>
      <c r="AP86" s="702" t="inlineStr">
        <f aca="false">IF(COUNT('Math Scores'!$LB89:$LR89)=0, "", (SUMIF('Math Scores'!$KH$4:$LA$4, AP$4, 'Math Scores'!$KH89:$LA89)/(SUMIF('Math Scores'!$KH$4:$LA$4, AP$4, 'Math Scores'!$KH$2:$LA$2))))</f>
        <is>
          <t/>
        </is>
      </c>
      <c r="AQ86" s="702" t="inlineStr">
        <f aca="false">IF(COUNT('Math Scores'!$LB89:$LR89)=0, "", (SUMIF('Math Scores'!$KH$4:$LA$4, AQ$4, 'Math Scores'!$KH89:$LA89)/(SUMIF('Math Scores'!$KH$4:$LA$4, AQ$4, 'Math Scores'!$KH$2:$LA$2))))</f>
        <is>
          <t/>
        </is>
      </c>
    </row>
    <row r="87" customFormat="false" ht="12.75" hidden="false" customHeight="false" outlineLevel="0" collapsed="false">
      <c r="A87" s="315" t="n">
        <v>82</v>
      </c>
      <c r="B87" s="315" t="inlineStr">
        <f aca="false">'English Scores- Leveled papers'!B88</f>
        <is>
          <t/>
        </is>
      </c>
      <c r="D87" s="701" t="inlineStr">
        <f aca="false">'Math Scores'!D90</f>
        <is>
          <t/>
        </is>
      </c>
      <c r="E87" s="702" t="inlineStr">
        <f aca="false">IF(COUNT('Math Scores'!$F90:$AM90)=0, "", (SUMIF('Math Scores'!$F$4:$AM$4, E$4, 'Math Scores'!$F90:$AM90)/(SUMIF('Math Scores'!$F$4:$AM$4, E$4, 'Math Scores'!$F$2:$AM$2))))</f>
        <is>
          <t/>
        </is>
      </c>
      <c r="F87" s="702" t="inlineStr">
        <f aca="false">IF(COUNT('Math Scores'!$F90:$AM90)=0, "", (SUMIF('Math Scores'!$F$4:$AM$4, F$4, 'Math Scores'!$F90:$AM90)/(SUMIF('Math Scores'!$F$4:$AM$4, F$4, 'Math Scores'!$F$2:$AM$2))))</f>
        <is>
          <t/>
        </is>
      </c>
      <c r="G87" s="702" t="inlineStr">
        <f aca="false">IF(COUNT('Math Scores'!$F90:$AM90)=0, "", (SUMIF('Math Scores'!$F$4:$AM$4, G$4, 'Math Scores'!$F90:$AM90)/(SUMIF('Math Scores'!$F$4:$AM$4, G$4, 'Math Scores'!$F$2:$AM$2))))</f>
        <is>
          <t/>
        </is>
      </c>
      <c r="H87" s="702" t="inlineStr">
        <f aca="false">IF(COUNT('Math Scores'!$F90:$AM90)=0, "", (SUMIF('Math Scores'!$F$4:$AM$4, H$4, 'Math Scores'!$F90:$AM90)/(SUMIF('Math Scores'!$F$4:$AM$4, H$4, 'Math Scores'!$F$2:$AM$2))))</f>
        <is>
          <t/>
        </is>
      </c>
      <c r="I87" s="702" t="inlineStr">
        <f aca="false">IF(COUNT('Math Scores'!$F90:$AM90)=0, "", (SUMIF('Math Scores'!$F$4:$AM$4, I$4, 'Math Scores'!$F90:$AM90)/(SUMIF('Math Scores'!$F$4:$AM$4, I$4, 'Math Scores'!$F$2:$AM$2))))</f>
        <is>
          <t/>
        </is>
      </c>
      <c r="J87" s="702" t="inlineStr">
        <f aca="false">IF(COUNT('Math Scores'!$F90:$AM90)=0, "", (SUMIF('Math Scores'!$F$4:$AM$4, J$4, 'Math Scores'!$F90:$AM90)/(SUMIF('Math Scores'!$F$4:$AM$4, J$4, 'Math Scores'!$F$2:$AM$2))))</f>
        <is>
          <t/>
        </is>
      </c>
      <c r="K87" s="702" t="inlineStr">
        <f aca="false">IF(COUNT('Math Scores'!$AN90:$BW90)=0, "", (SUMIF('Math Scores'!$AN$4:$BW$4, K$4, 'Math Scores'!$AN90:$BW90)/(SUMIF('Math Scores'!$AN$4:$BW$4, K$4, 'Math Scores'!$AN$2:$BW$2))))</f>
        <is>
          <t/>
        </is>
      </c>
      <c r="L87" s="702" t="inlineStr">
        <f aca="false">IF(COUNT('Math Scores'!$AN90:$BW90)=0, "", (SUMIF('Math Scores'!$AN$4:$BW$4, L$4, 'Math Scores'!$AN90:$BW90)/(SUMIF('Math Scores'!$AN$4:$BW$4, L$4, 'Math Scores'!$AN$2:$BW$2))))</f>
        <is>
          <t/>
        </is>
      </c>
      <c r="M87" s="702" t="inlineStr">
        <f aca="false">IF(COUNT('Math Scores'!$AN90:$BW90)=0, "", (SUMIF('Math Scores'!$AN$4:$BW$4, M$4, 'Math Scores'!$AN90:$BW90)/(SUMIF('Math Scores'!$AN$4:$BW$4, M$4, 'Math Scores'!$AN$2:$BW$2))))</f>
        <is>
          <t/>
        </is>
      </c>
      <c r="N87" s="702" t="inlineStr">
        <f aca="false">IF(COUNT('Math Scores'!$AN90:$BW90)=0, "", (SUMIF('Math Scores'!$AN$4:$BW$4, N$4, 'Math Scores'!$AN90:$BW90)/(SUMIF('Math Scores'!$AN$4:$BW$4, N$4, 'Math Scores'!$AN$2:$BW$2))))</f>
        <is>
          <t/>
        </is>
      </c>
      <c r="O87" s="702" t="inlineStr">
        <f aca="false">IF(COUNT('Math Scores'!$AN90:$BW90)=0, "", (SUMIF('Math Scores'!$AN$4:$BW$4, O$4, 'Math Scores'!$AN90:$BW90)/(SUMIF('Math Scores'!$AN$4:$BW$4, O$4, 'Math Scores'!$AN$2:$BW$2))))</f>
        <is>
          <t/>
        </is>
      </c>
      <c r="P87" s="702" t="inlineStr">
        <f aca="false">IF(COUNT('Math Scores'!$BX90:$DN90)=0, "", (SUMIF('Math Scores'!$F$4:$MZ$4, P$4, 'Math Scores'!$F90:$MZ90)/(SUMIF('Math Scores'!$F$4:$MZ$4, P$4, 'Math Scores'!$F$2:$MZ$2))))</f>
        <is>
          <t/>
        </is>
      </c>
      <c r="Q87" s="702" t="inlineStr">
        <f aca="false">IF(COUNT('Math Scores'!$BX90:$DN90)=0, "", (SUMIF('Math Scores'!$F$4:$MZ$4, Q$4, 'Math Scores'!$F90:$MZ90)/(SUMIF('Math Scores'!$F$4:$MZ$4, Q$4, 'Math Scores'!$F$2:$MZ$2))))</f>
        <is>
          <t/>
        </is>
      </c>
      <c r="R87" s="702" t="inlineStr">
        <f aca="false">IF(COUNT('Math Scores'!$BX90:$DN90)=0, "", (SUMIF('Math Scores'!$F$4:$MZ$4, R$4, 'Math Scores'!$F90:$MZ90)/(SUMIF('Math Scores'!$F$4:$MZ$4, R$4, 'Math Scores'!$F$2:$MZ$2))))</f>
        <is>
          <t/>
        </is>
      </c>
      <c r="S87" s="702" t="inlineStr">
        <f aca="false">IF(COUNT('Math Scores'!$BX90:$DN90)=0, "", (SUMIF('Math Scores'!$F$4:$MZ$4, S$4, 'Math Scores'!$F90:$MZ90)/(SUMIF('Math Scores'!$F$4:$MZ$4, S$4, 'Math Scores'!$F$2:$MZ$2))))</f>
        <is>
          <t/>
        </is>
      </c>
      <c r="T87" s="702" t="inlineStr">
        <f aca="false">IF(COUNT('Math Scores'!$BX90:$DN90)=0, "", (SUMIF('Math Scores'!$F$4:$MZ$4, T$4, 'Math Scores'!$F90:$MZ90)/(SUMIF('Math Scores'!$F$4:$MZ$4, T$4, 'Math Scores'!$F$2:$MZ$2))))</f>
        <is>
          <t/>
        </is>
      </c>
      <c r="U87" s="702" t="inlineStr">
        <f aca="false">IF(COUNT('Math Scores'!$DO90:$FJ90)=0, "", (SUMIF('Math Scores'!$F$4:$MZ$4, U$4, 'Math Scores'!$F90:$MZ90)/(SUMIF('Math Scores'!$F$4:$MZ$4, U$4, 'Math Scores'!$F$2:$MZ$2))))</f>
        <is>
          <t/>
        </is>
      </c>
      <c r="V87" s="702" t="inlineStr">
        <f aca="false">IF(COUNT('Math Scores'!$DO90:$FJ90)=0, "", (SUMIF('Math Scores'!$F$4:$MZ$4, V$4, 'Math Scores'!$F90:$MZ90)/(SUMIF('Math Scores'!$F$4:$MZ$4, V$4, 'Math Scores'!$F$2:$MZ$2))))</f>
        <is>
          <t/>
        </is>
      </c>
      <c r="W87" s="702" t="inlineStr">
        <f aca="false">IF(COUNT('Math Scores'!$DO90:$FJ90)=0, "", (SUMIF('Math Scores'!$F$4:$MZ$4, W$4, 'Math Scores'!$F90:$MZ90)/(SUMIF('Math Scores'!$F$4:$MZ$4, W$4, 'Math Scores'!$F$2:$MZ$2))))</f>
        <is>
          <t/>
        </is>
      </c>
      <c r="X87" s="702" t="inlineStr">
        <f aca="false">IF(COUNT('Math Scores'!$DO90:$FJ90)=0, "", (SUMIF('Math Scores'!$F$4:$MZ$4, X$4, 'Math Scores'!$F90:$MZ90)/(SUMIF('Math Scores'!$F$4:$MZ$4, X$4, 'Math Scores'!$F$2:$MZ$2))))</f>
        <is>
          <t/>
        </is>
      </c>
      <c r="Y87" s="702" t="inlineStr">
        <f aca="false">IF(COUNT('Math Scores'!$DO90:$FJ90)=0, "", (SUMIF('Math Scores'!$F$4:$MZ$4, Y$4, 'Math Scores'!$F90:$MZ90)/(SUMIF('Math Scores'!$F$4:$MZ$4, Y$4, 'Math Scores'!$F$2:$MZ$2))))</f>
        <is>
          <t/>
        </is>
      </c>
      <c r="Z87" s="702" t="inlineStr">
        <f aca="false">IF(COUNT('Math Scores'!$FK90:$HI90)=0, "", (SUMIF('Math Scores'!$F$4:$MZ$4, Z$4, 'Math Scores'!$F90:$MZ90)/(SUMIF('Math Scores'!$F$4:$MZ$4, Z$4, 'Math Scores'!$F$2:$MZ$2))))</f>
        <is>
          <t/>
        </is>
      </c>
      <c r="AA87" s="702" t="inlineStr">
        <f aca="false">IF(COUNT('Math Scores'!$FK90:$HI90)=0, "", (SUMIF('Math Scores'!$F$4:$MZ$4, AA$4, 'Math Scores'!$F90:$MZ90)/(SUMIF('Math Scores'!$F$4:$MZ$4, AA$4, 'Math Scores'!$F$2:$MZ$2))))</f>
        <is>
          <t/>
        </is>
      </c>
      <c r="AB87" s="702" t="inlineStr">
        <f aca="false">IF(COUNT('Math Scores'!$FK90:$HI90)=0, "", (SUMIF('Math Scores'!$F$4:$MZ$4, AB$4, 'Math Scores'!$F90:$MZ90)/(SUMIF('Math Scores'!$F$4:$MZ$4, AB$4, 'Math Scores'!$F$2:$MZ$2))))</f>
        <is>
          <t/>
        </is>
      </c>
      <c r="AC87" s="702" t="inlineStr">
        <f aca="false">IF(COUNT('Math Scores'!$FK90:$HI90)=0, "", (SUMIF('Math Scores'!$F$4:$MZ$4, AC$4, 'Math Scores'!$F90:$MZ90)/(SUMIF('Math Scores'!$F$4:$MZ$4, AC$4, 'Math Scores'!$F$2:$MZ$2))))</f>
        <is>
          <t/>
        </is>
      </c>
      <c r="AD87" s="702" t="inlineStr">
        <f aca="false">IF(COUNT('Math Scores'!$HJ90:$IG90)=0, "", (SUMIF('Math Scores'!$HJ$4:$IU$4, AD$4, 'Math Scores'!$HJ90:$IU90)/(SUMIF('Math Scores'!$HJ$4:$IU$4, AD$4, 'Math Scores'!$HJ$2:$IU$2))))</f>
        <is>
          <t/>
        </is>
      </c>
      <c r="AE87" s="702" t="inlineStr">
        <f aca="false">IF(COUNT('Math Scores'!$HJ90:$IG90)=0, "", (SUMIF('Math Scores'!$HJ$4:$IU$4, AE$4, 'Math Scores'!$HJ90:$IU90)/(SUMIF('Math Scores'!$HJ$4:$IU$4, AE$4, 'Math Scores'!$HJ$2:$IU$2))))</f>
        <is>
          <t/>
        </is>
      </c>
      <c r="AF87" s="702" t="inlineStr">
        <f aca="false">IF(COUNT('Math Scores'!$HJ90:$IG90)=0, "", (SUMIF('Math Scores'!$HJ$4:$IU$4, AF$4, 'Math Scores'!$HJ90:$IU90)/(SUMIF('Math Scores'!$HJ$4:$IU$4, AF$4, 'Math Scores'!$HJ$2:$IU$2))))</f>
        <is>
          <t/>
        </is>
      </c>
      <c r="AG87" s="702" t="inlineStr">
        <f aca="false">IF(COUNT('Math Scores'!$HJ90:$IG90)=0, "", (SUMIF('Math Scores'!$HJ$4:$IU$4, AG$4, 'Math Scores'!$HJ90:$IU90)/(SUMIF('Math Scores'!$HJ$4:$IU$4, AG$4, 'Math Scores'!$HJ$2:$IU$2))))</f>
        <is>
          <t/>
        </is>
      </c>
      <c r="AH87" s="702" t="inlineStr">
        <f aca="false">IF(COUNT('Math Scores'!$IV90:$JL90)=0, "", (SUMIF('Math Scores'!$IH$4:$IU$4, AH$4, 'Math Scores'!$IH90:$IU90)/(SUMIF('Math Scores'!$IH$4:$IU$4, AH$4, 'Math Scores'!$IH$2:$IU$2))))</f>
        <is>
          <t/>
        </is>
      </c>
      <c r="AI87" s="702" t="inlineStr">
        <f aca="false">IF(COUNT('Math Scores'!$IV90:$JL90)=0, "", (SUMIF('Math Scores'!$IH$4:$IU$4, AI$4, 'Math Scores'!$IH90:$IU90)/(SUMIF('Math Scores'!$IH$4:$IU$4, AI$4, 'Math Scores'!$IH$2:$IU$2))))</f>
        <is>
          <t/>
        </is>
      </c>
      <c r="AJ87" s="702" t="inlineStr">
        <f aca="false">IF(COUNT('Math Scores'!$IV90:$JL90)=0, "", (SUMIF('Math Scores'!$IH$4:$IU$4, AJ$4, 'Math Scores'!$IH90:$IU90)/(SUMIF('Math Scores'!$IH$4:$IU$4, AJ$4, 'Math Scores'!$IH$2:$IU$2))))</f>
        <is>
          <t/>
        </is>
      </c>
      <c r="AK87" s="702" t="inlineStr">
        <f aca="false">IF(COUNT('Math Scores'!$JM90:$KG90)=0, "", (SUMIF('Math Scores'!$JM$4:$LA$4, X$4, 'Math Scores'!$JM90:$LA90)/(SUMIF('Math Scores'!$JM$4:$LA$4, X$4, 'Math Scores'!$JM$2:$LA$2))))</f>
        <is>
          <t/>
        </is>
      </c>
      <c r="AL87" s="702" t="inlineStr">
        <f aca="false">IF(COUNT('Math Scores'!$JM90:$KG90)=0, "", (SUMIF('Math Scores'!$JM$4:$LA$4, Y$4, 'Math Scores'!$JM90:$LA90)/(SUMIF('Math Scores'!$JM$4:$LA$4, Y$4, 'Math Scores'!$JM$2:$LA$2))))</f>
        <is>
          <t/>
        </is>
      </c>
      <c r="AM87" s="702" t="inlineStr">
        <f aca="false">IF(COUNT('Math Scores'!$JM90:$KG90)=0, "", (SUMIF('Math Scores'!$JM$4:$LA$4, Z$4, 'Math Scores'!$JM90:$LA90)/(SUMIF('Math Scores'!$JM$4:$LA$4, Z$4, 'Math Scores'!$JM$2:$LA$2))))</f>
        <is>
          <t/>
        </is>
      </c>
      <c r="AN87" s="702" t="inlineStr">
        <f aca="false">IF(COUNT('Math Scores'!$JM90:$KG90)=0, "", (SUMIF('Math Scores'!$JM$4:$LA$4, AA$4, 'Math Scores'!$JM90:$LA90)/(SUMIF('Math Scores'!$JM$4:$LA$4, AA$4, 'Math Scores'!$JM$2:$LA$2))))</f>
        <is>
          <t/>
        </is>
      </c>
      <c r="AO87" s="702" t="inlineStr">
        <f aca="false">IF(COUNT('Math Scores'!$JM90:$KG90)=0, "", (SUMIF('Math Scores'!$JM$4:$LA$4, AB$4, 'Math Scores'!$JM90:$LA90)/(SUMIF('Math Scores'!$JM$4:$LA$4, AB$4, 'Math Scores'!$JM$2:$LA$2))))</f>
        <is>
          <t/>
        </is>
      </c>
      <c r="AP87" s="702" t="inlineStr">
        <f aca="false">IF(COUNT('Math Scores'!$LB90:$LR90)=0, "", (SUMIF('Math Scores'!$KH$4:$LA$4, AP$4, 'Math Scores'!$KH90:$LA90)/(SUMIF('Math Scores'!$KH$4:$LA$4, AP$4, 'Math Scores'!$KH$2:$LA$2))))</f>
        <is>
          <t/>
        </is>
      </c>
      <c r="AQ87" s="702" t="inlineStr">
        <f aca="false">IF(COUNT('Math Scores'!$LB90:$LR90)=0, "", (SUMIF('Math Scores'!$KH$4:$LA$4, AQ$4, 'Math Scores'!$KH90:$LA90)/(SUMIF('Math Scores'!$KH$4:$LA$4, AQ$4, 'Math Scores'!$KH$2:$LA$2))))</f>
        <is>
          <t/>
        </is>
      </c>
    </row>
    <row r="88" customFormat="false" ht="12.75" hidden="false" customHeight="false" outlineLevel="0" collapsed="false">
      <c r="A88" s="315" t="n">
        <v>83</v>
      </c>
      <c r="B88" s="315" t="inlineStr">
        <f aca="false">'English Scores- Leveled papers'!B89</f>
        <is>
          <t/>
        </is>
      </c>
      <c r="D88" s="701" t="inlineStr">
        <f aca="false">'Math Scores'!D91</f>
        <is>
          <t/>
        </is>
      </c>
      <c r="E88" s="702" t="inlineStr">
        <f aca="false">IF(COUNT('Math Scores'!$F91:$AM91)=0, "", (SUMIF('Math Scores'!$F$4:$AM$4, E$4, 'Math Scores'!$F91:$AM91)/(SUMIF('Math Scores'!$F$4:$AM$4, E$4, 'Math Scores'!$F$2:$AM$2))))</f>
        <is>
          <t/>
        </is>
      </c>
      <c r="F88" s="702" t="inlineStr">
        <f aca="false">IF(COUNT('Math Scores'!$F91:$AM91)=0, "", (SUMIF('Math Scores'!$F$4:$AM$4, F$4, 'Math Scores'!$F91:$AM91)/(SUMIF('Math Scores'!$F$4:$AM$4, F$4, 'Math Scores'!$F$2:$AM$2))))</f>
        <is>
          <t/>
        </is>
      </c>
      <c r="G88" s="702" t="inlineStr">
        <f aca="false">IF(COUNT('Math Scores'!$F91:$AM91)=0, "", (SUMIF('Math Scores'!$F$4:$AM$4, G$4, 'Math Scores'!$F91:$AM91)/(SUMIF('Math Scores'!$F$4:$AM$4, G$4, 'Math Scores'!$F$2:$AM$2))))</f>
        <is>
          <t/>
        </is>
      </c>
      <c r="H88" s="702" t="inlineStr">
        <f aca="false">IF(COUNT('Math Scores'!$F91:$AM91)=0, "", (SUMIF('Math Scores'!$F$4:$AM$4, H$4, 'Math Scores'!$F91:$AM91)/(SUMIF('Math Scores'!$F$4:$AM$4, H$4, 'Math Scores'!$F$2:$AM$2))))</f>
        <is>
          <t/>
        </is>
      </c>
      <c r="I88" s="702" t="inlineStr">
        <f aca="false">IF(COUNT('Math Scores'!$F91:$AM91)=0, "", (SUMIF('Math Scores'!$F$4:$AM$4, I$4, 'Math Scores'!$F91:$AM91)/(SUMIF('Math Scores'!$F$4:$AM$4, I$4, 'Math Scores'!$F$2:$AM$2))))</f>
        <is>
          <t/>
        </is>
      </c>
      <c r="J88" s="702" t="inlineStr">
        <f aca="false">IF(COUNT('Math Scores'!$F91:$AM91)=0, "", (SUMIF('Math Scores'!$F$4:$AM$4, J$4, 'Math Scores'!$F91:$AM91)/(SUMIF('Math Scores'!$F$4:$AM$4, J$4, 'Math Scores'!$F$2:$AM$2))))</f>
        <is>
          <t/>
        </is>
      </c>
      <c r="K88" s="702" t="inlineStr">
        <f aca="false">IF(COUNT('Math Scores'!$AN91:$BW91)=0, "", (SUMIF('Math Scores'!$AN$4:$BW$4, K$4, 'Math Scores'!$AN91:$BW91)/(SUMIF('Math Scores'!$AN$4:$BW$4, K$4, 'Math Scores'!$AN$2:$BW$2))))</f>
        <is>
          <t/>
        </is>
      </c>
      <c r="L88" s="702" t="inlineStr">
        <f aca="false">IF(COUNT('Math Scores'!$AN91:$BW91)=0, "", (SUMIF('Math Scores'!$AN$4:$BW$4, L$4, 'Math Scores'!$AN91:$BW91)/(SUMIF('Math Scores'!$AN$4:$BW$4, L$4, 'Math Scores'!$AN$2:$BW$2))))</f>
        <is>
          <t/>
        </is>
      </c>
      <c r="M88" s="702" t="inlineStr">
        <f aca="false">IF(COUNT('Math Scores'!$AN91:$BW91)=0, "", (SUMIF('Math Scores'!$AN$4:$BW$4, M$4, 'Math Scores'!$AN91:$BW91)/(SUMIF('Math Scores'!$AN$4:$BW$4, M$4, 'Math Scores'!$AN$2:$BW$2))))</f>
        <is>
          <t/>
        </is>
      </c>
      <c r="N88" s="702" t="inlineStr">
        <f aca="false">IF(COUNT('Math Scores'!$AN91:$BW91)=0, "", (SUMIF('Math Scores'!$AN$4:$BW$4, N$4, 'Math Scores'!$AN91:$BW91)/(SUMIF('Math Scores'!$AN$4:$BW$4, N$4, 'Math Scores'!$AN$2:$BW$2))))</f>
        <is>
          <t/>
        </is>
      </c>
      <c r="O88" s="702" t="inlineStr">
        <f aca="false">IF(COUNT('Math Scores'!$AN91:$BW91)=0, "", (SUMIF('Math Scores'!$AN$4:$BW$4, O$4, 'Math Scores'!$AN91:$BW91)/(SUMIF('Math Scores'!$AN$4:$BW$4, O$4, 'Math Scores'!$AN$2:$BW$2))))</f>
        <is>
          <t/>
        </is>
      </c>
      <c r="P88" s="702" t="inlineStr">
        <f aca="false">IF(COUNT('Math Scores'!$BX91:$DN91)=0, "", (SUMIF('Math Scores'!$F$4:$MZ$4, P$4, 'Math Scores'!$F91:$MZ91)/(SUMIF('Math Scores'!$F$4:$MZ$4, P$4, 'Math Scores'!$F$2:$MZ$2))))</f>
        <is>
          <t/>
        </is>
      </c>
      <c r="Q88" s="702" t="inlineStr">
        <f aca="false">IF(COUNT('Math Scores'!$BX91:$DN91)=0, "", (SUMIF('Math Scores'!$F$4:$MZ$4, Q$4, 'Math Scores'!$F91:$MZ91)/(SUMIF('Math Scores'!$F$4:$MZ$4, Q$4, 'Math Scores'!$F$2:$MZ$2))))</f>
        <is>
          <t/>
        </is>
      </c>
      <c r="R88" s="702" t="inlineStr">
        <f aca="false">IF(COUNT('Math Scores'!$BX91:$DN91)=0, "", (SUMIF('Math Scores'!$F$4:$MZ$4, R$4, 'Math Scores'!$F91:$MZ91)/(SUMIF('Math Scores'!$F$4:$MZ$4, R$4, 'Math Scores'!$F$2:$MZ$2))))</f>
        <is>
          <t/>
        </is>
      </c>
      <c r="S88" s="702" t="inlineStr">
        <f aca="false">IF(COUNT('Math Scores'!$BX91:$DN91)=0, "", (SUMIF('Math Scores'!$F$4:$MZ$4, S$4, 'Math Scores'!$F91:$MZ91)/(SUMIF('Math Scores'!$F$4:$MZ$4, S$4, 'Math Scores'!$F$2:$MZ$2))))</f>
        <is>
          <t/>
        </is>
      </c>
      <c r="T88" s="702" t="inlineStr">
        <f aca="false">IF(COUNT('Math Scores'!$BX91:$DN91)=0, "", (SUMIF('Math Scores'!$F$4:$MZ$4, T$4, 'Math Scores'!$F91:$MZ91)/(SUMIF('Math Scores'!$F$4:$MZ$4, T$4, 'Math Scores'!$F$2:$MZ$2))))</f>
        <is>
          <t/>
        </is>
      </c>
      <c r="U88" s="702" t="inlineStr">
        <f aca="false">IF(COUNT('Math Scores'!$DO91:$FJ91)=0, "", (SUMIF('Math Scores'!$F$4:$MZ$4, U$4, 'Math Scores'!$F91:$MZ91)/(SUMIF('Math Scores'!$F$4:$MZ$4, U$4, 'Math Scores'!$F$2:$MZ$2))))</f>
        <is>
          <t/>
        </is>
      </c>
      <c r="V88" s="702" t="inlineStr">
        <f aca="false">IF(COUNT('Math Scores'!$DO91:$FJ91)=0, "", (SUMIF('Math Scores'!$F$4:$MZ$4, V$4, 'Math Scores'!$F91:$MZ91)/(SUMIF('Math Scores'!$F$4:$MZ$4, V$4, 'Math Scores'!$F$2:$MZ$2))))</f>
        <is>
          <t/>
        </is>
      </c>
      <c r="W88" s="702" t="inlineStr">
        <f aca="false">IF(COUNT('Math Scores'!$DO91:$FJ91)=0, "", (SUMIF('Math Scores'!$F$4:$MZ$4, W$4, 'Math Scores'!$F91:$MZ91)/(SUMIF('Math Scores'!$F$4:$MZ$4, W$4, 'Math Scores'!$F$2:$MZ$2))))</f>
        <is>
          <t/>
        </is>
      </c>
      <c r="X88" s="702" t="inlineStr">
        <f aca="false">IF(COUNT('Math Scores'!$DO91:$FJ91)=0, "", (SUMIF('Math Scores'!$F$4:$MZ$4, X$4, 'Math Scores'!$F91:$MZ91)/(SUMIF('Math Scores'!$F$4:$MZ$4, X$4, 'Math Scores'!$F$2:$MZ$2))))</f>
        <is>
          <t/>
        </is>
      </c>
      <c r="Y88" s="702" t="inlineStr">
        <f aca="false">IF(COUNT('Math Scores'!$DO91:$FJ91)=0, "", (SUMIF('Math Scores'!$F$4:$MZ$4, Y$4, 'Math Scores'!$F91:$MZ91)/(SUMIF('Math Scores'!$F$4:$MZ$4, Y$4, 'Math Scores'!$F$2:$MZ$2))))</f>
        <is>
          <t/>
        </is>
      </c>
      <c r="Z88" s="702" t="inlineStr">
        <f aca="false">IF(COUNT('Math Scores'!$FK91:$HI91)=0, "", (SUMIF('Math Scores'!$F$4:$MZ$4, Z$4, 'Math Scores'!$F91:$MZ91)/(SUMIF('Math Scores'!$F$4:$MZ$4, Z$4, 'Math Scores'!$F$2:$MZ$2))))</f>
        <is>
          <t/>
        </is>
      </c>
      <c r="AA88" s="702" t="inlineStr">
        <f aca="false">IF(COUNT('Math Scores'!$FK91:$HI91)=0, "", (SUMIF('Math Scores'!$F$4:$MZ$4, AA$4, 'Math Scores'!$F91:$MZ91)/(SUMIF('Math Scores'!$F$4:$MZ$4, AA$4, 'Math Scores'!$F$2:$MZ$2))))</f>
        <is>
          <t/>
        </is>
      </c>
      <c r="AB88" s="702" t="inlineStr">
        <f aca="false">IF(COUNT('Math Scores'!$FK91:$HI91)=0, "", (SUMIF('Math Scores'!$F$4:$MZ$4, AB$4, 'Math Scores'!$F91:$MZ91)/(SUMIF('Math Scores'!$F$4:$MZ$4, AB$4, 'Math Scores'!$F$2:$MZ$2))))</f>
        <is>
          <t/>
        </is>
      </c>
      <c r="AC88" s="702" t="inlineStr">
        <f aca="false">IF(COUNT('Math Scores'!$FK91:$HI91)=0, "", (SUMIF('Math Scores'!$F$4:$MZ$4, AC$4, 'Math Scores'!$F91:$MZ91)/(SUMIF('Math Scores'!$F$4:$MZ$4, AC$4, 'Math Scores'!$F$2:$MZ$2))))</f>
        <is>
          <t/>
        </is>
      </c>
      <c r="AD88" s="702" t="inlineStr">
        <f aca="false">IF(COUNT('Math Scores'!$HJ91:$IG91)=0, "", (SUMIF('Math Scores'!$HJ$4:$IU$4, AD$4, 'Math Scores'!$HJ91:$IU91)/(SUMIF('Math Scores'!$HJ$4:$IU$4, AD$4, 'Math Scores'!$HJ$2:$IU$2))))</f>
        <is>
          <t/>
        </is>
      </c>
      <c r="AE88" s="702" t="inlineStr">
        <f aca="false">IF(COUNT('Math Scores'!$HJ91:$IG91)=0, "", (SUMIF('Math Scores'!$HJ$4:$IU$4, AE$4, 'Math Scores'!$HJ91:$IU91)/(SUMIF('Math Scores'!$HJ$4:$IU$4, AE$4, 'Math Scores'!$HJ$2:$IU$2))))</f>
        <is>
          <t/>
        </is>
      </c>
      <c r="AF88" s="702" t="inlineStr">
        <f aca="false">IF(COUNT('Math Scores'!$HJ91:$IG91)=0, "", (SUMIF('Math Scores'!$HJ$4:$IU$4, AF$4, 'Math Scores'!$HJ91:$IU91)/(SUMIF('Math Scores'!$HJ$4:$IU$4, AF$4, 'Math Scores'!$HJ$2:$IU$2))))</f>
        <is>
          <t/>
        </is>
      </c>
      <c r="AG88" s="702" t="inlineStr">
        <f aca="false">IF(COUNT('Math Scores'!$HJ91:$IG91)=0, "", (SUMIF('Math Scores'!$HJ$4:$IU$4, AG$4, 'Math Scores'!$HJ91:$IU91)/(SUMIF('Math Scores'!$HJ$4:$IU$4, AG$4, 'Math Scores'!$HJ$2:$IU$2))))</f>
        <is>
          <t/>
        </is>
      </c>
      <c r="AH88" s="702" t="inlineStr">
        <f aca="false">IF(COUNT('Math Scores'!$IV91:$JL91)=0, "", (SUMIF('Math Scores'!$IH$4:$IU$4, AH$4, 'Math Scores'!$IH91:$IU91)/(SUMIF('Math Scores'!$IH$4:$IU$4, AH$4, 'Math Scores'!$IH$2:$IU$2))))</f>
        <is>
          <t/>
        </is>
      </c>
      <c r="AI88" s="702" t="inlineStr">
        <f aca="false">IF(COUNT('Math Scores'!$IV91:$JL91)=0, "", (SUMIF('Math Scores'!$IH$4:$IU$4, AI$4, 'Math Scores'!$IH91:$IU91)/(SUMIF('Math Scores'!$IH$4:$IU$4, AI$4, 'Math Scores'!$IH$2:$IU$2))))</f>
        <is>
          <t/>
        </is>
      </c>
      <c r="AJ88" s="702" t="inlineStr">
        <f aca="false">IF(COUNT('Math Scores'!$IV91:$JL91)=0, "", (SUMIF('Math Scores'!$IH$4:$IU$4, AJ$4, 'Math Scores'!$IH91:$IU91)/(SUMIF('Math Scores'!$IH$4:$IU$4, AJ$4, 'Math Scores'!$IH$2:$IU$2))))</f>
        <is>
          <t/>
        </is>
      </c>
      <c r="AK88" s="702" t="inlineStr">
        <f aca="false">IF(COUNT('Math Scores'!$JM91:$KG91)=0, "", (SUMIF('Math Scores'!$JM$4:$LA$4, X$4, 'Math Scores'!$JM91:$LA91)/(SUMIF('Math Scores'!$JM$4:$LA$4, X$4, 'Math Scores'!$JM$2:$LA$2))))</f>
        <is>
          <t/>
        </is>
      </c>
      <c r="AL88" s="702" t="inlineStr">
        <f aca="false">IF(COUNT('Math Scores'!$JM91:$KG91)=0, "", (SUMIF('Math Scores'!$JM$4:$LA$4, Y$4, 'Math Scores'!$JM91:$LA91)/(SUMIF('Math Scores'!$JM$4:$LA$4, Y$4, 'Math Scores'!$JM$2:$LA$2))))</f>
        <is>
          <t/>
        </is>
      </c>
      <c r="AM88" s="702" t="inlineStr">
        <f aca="false">IF(COUNT('Math Scores'!$JM91:$KG91)=0, "", (SUMIF('Math Scores'!$JM$4:$LA$4, Z$4, 'Math Scores'!$JM91:$LA91)/(SUMIF('Math Scores'!$JM$4:$LA$4, Z$4, 'Math Scores'!$JM$2:$LA$2))))</f>
        <is>
          <t/>
        </is>
      </c>
      <c r="AN88" s="702" t="inlineStr">
        <f aca="false">IF(COUNT('Math Scores'!$JM91:$KG91)=0, "", (SUMIF('Math Scores'!$JM$4:$LA$4, AA$4, 'Math Scores'!$JM91:$LA91)/(SUMIF('Math Scores'!$JM$4:$LA$4, AA$4, 'Math Scores'!$JM$2:$LA$2))))</f>
        <is>
          <t/>
        </is>
      </c>
      <c r="AO88" s="702" t="inlineStr">
        <f aca="false">IF(COUNT('Math Scores'!$JM91:$KG91)=0, "", (SUMIF('Math Scores'!$JM$4:$LA$4, AB$4, 'Math Scores'!$JM91:$LA91)/(SUMIF('Math Scores'!$JM$4:$LA$4, AB$4, 'Math Scores'!$JM$2:$LA$2))))</f>
        <is>
          <t/>
        </is>
      </c>
      <c r="AP88" s="702" t="inlineStr">
        <f aca="false">IF(COUNT('Math Scores'!$LB91:$LR91)=0, "", (SUMIF('Math Scores'!$KH$4:$LA$4, AP$4, 'Math Scores'!$KH91:$LA91)/(SUMIF('Math Scores'!$KH$4:$LA$4, AP$4, 'Math Scores'!$KH$2:$LA$2))))</f>
        <is>
          <t/>
        </is>
      </c>
      <c r="AQ88" s="702" t="inlineStr">
        <f aca="false">IF(COUNT('Math Scores'!$LB91:$LR91)=0, "", (SUMIF('Math Scores'!$KH$4:$LA$4, AQ$4, 'Math Scores'!$KH91:$LA91)/(SUMIF('Math Scores'!$KH$4:$LA$4, AQ$4, 'Math Scores'!$KH$2:$LA$2))))</f>
        <is>
          <t/>
        </is>
      </c>
    </row>
    <row r="89" customFormat="false" ht="12.75" hidden="false" customHeight="false" outlineLevel="0" collapsed="false">
      <c r="A89" s="315" t="n">
        <v>84</v>
      </c>
      <c r="B89" s="315" t="inlineStr">
        <f aca="false">'English Scores- Leveled papers'!B90</f>
        <is>
          <t/>
        </is>
      </c>
      <c r="D89" s="701" t="inlineStr">
        <f aca="false">'Math Scores'!D92</f>
        <is>
          <t/>
        </is>
      </c>
      <c r="E89" s="702" t="inlineStr">
        <f aca="false">IF(COUNT('Math Scores'!$F92:$AM92)=0, "", (SUMIF('Math Scores'!$F$4:$AM$4, E$4, 'Math Scores'!$F92:$AM92)/(SUMIF('Math Scores'!$F$4:$AM$4, E$4, 'Math Scores'!$F$2:$AM$2))))</f>
        <is>
          <t/>
        </is>
      </c>
      <c r="F89" s="702" t="inlineStr">
        <f aca="false">IF(COUNT('Math Scores'!$F92:$AM92)=0, "", (SUMIF('Math Scores'!$F$4:$AM$4, F$4, 'Math Scores'!$F92:$AM92)/(SUMIF('Math Scores'!$F$4:$AM$4, F$4, 'Math Scores'!$F$2:$AM$2))))</f>
        <is>
          <t/>
        </is>
      </c>
      <c r="G89" s="702" t="inlineStr">
        <f aca="false">IF(COUNT('Math Scores'!$F92:$AM92)=0, "", (SUMIF('Math Scores'!$F$4:$AM$4, G$4, 'Math Scores'!$F92:$AM92)/(SUMIF('Math Scores'!$F$4:$AM$4, G$4, 'Math Scores'!$F$2:$AM$2))))</f>
        <is>
          <t/>
        </is>
      </c>
      <c r="H89" s="702" t="inlineStr">
        <f aca="false">IF(COUNT('Math Scores'!$F92:$AM92)=0, "", (SUMIF('Math Scores'!$F$4:$AM$4, H$4, 'Math Scores'!$F92:$AM92)/(SUMIF('Math Scores'!$F$4:$AM$4, H$4, 'Math Scores'!$F$2:$AM$2))))</f>
        <is>
          <t/>
        </is>
      </c>
      <c r="I89" s="702" t="inlineStr">
        <f aca="false">IF(COUNT('Math Scores'!$F92:$AM92)=0, "", (SUMIF('Math Scores'!$F$4:$AM$4, I$4, 'Math Scores'!$F92:$AM92)/(SUMIF('Math Scores'!$F$4:$AM$4, I$4, 'Math Scores'!$F$2:$AM$2))))</f>
        <is>
          <t/>
        </is>
      </c>
      <c r="J89" s="702" t="inlineStr">
        <f aca="false">IF(COUNT('Math Scores'!$F92:$AM92)=0, "", (SUMIF('Math Scores'!$F$4:$AM$4, J$4, 'Math Scores'!$F92:$AM92)/(SUMIF('Math Scores'!$F$4:$AM$4, J$4, 'Math Scores'!$F$2:$AM$2))))</f>
        <is>
          <t/>
        </is>
      </c>
      <c r="K89" s="702" t="inlineStr">
        <f aca="false">IF(COUNT('Math Scores'!$AN92:$BW92)=0, "", (SUMIF('Math Scores'!$AN$4:$BW$4, K$4, 'Math Scores'!$AN92:$BW92)/(SUMIF('Math Scores'!$AN$4:$BW$4, K$4, 'Math Scores'!$AN$2:$BW$2))))</f>
        <is>
          <t/>
        </is>
      </c>
      <c r="L89" s="702" t="inlineStr">
        <f aca="false">IF(COUNT('Math Scores'!$AN92:$BW92)=0, "", (SUMIF('Math Scores'!$AN$4:$BW$4, L$4, 'Math Scores'!$AN92:$BW92)/(SUMIF('Math Scores'!$AN$4:$BW$4, L$4, 'Math Scores'!$AN$2:$BW$2))))</f>
        <is>
          <t/>
        </is>
      </c>
      <c r="M89" s="702" t="inlineStr">
        <f aca="false">IF(COUNT('Math Scores'!$AN92:$BW92)=0, "", (SUMIF('Math Scores'!$AN$4:$BW$4, M$4, 'Math Scores'!$AN92:$BW92)/(SUMIF('Math Scores'!$AN$4:$BW$4, M$4, 'Math Scores'!$AN$2:$BW$2))))</f>
        <is>
          <t/>
        </is>
      </c>
      <c r="N89" s="702" t="inlineStr">
        <f aca="false">IF(COUNT('Math Scores'!$AN92:$BW92)=0, "", (SUMIF('Math Scores'!$AN$4:$BW$4, N$4, 'Math Scores'!$AN92:$BW92)/(SUMIF('Math Scores'!$AN$4:$BW$4, N$4, 'Math Scores'!$AN$2:$BW$2))))</f>
        <is>
          <t/>
        </is>
      </c>
      <c r="O89" s="702" t="inlineStr">
        <f aca="false">IF(COUNT('Math Scores'!$AN92:$BW92)=0, "", (SUMIF('Math Scores'!$AN$4:$BW$4, O$4, 'Math Scores'!$AN92:$BW92)/(SUMIF('Math Scores'!$AN$4:$BW$4, O$4, 'Math Scores'!$AN$2:$BW$2))))</f>
        <is>
          <t/>
        </is>
      </c>
      <c r="P89" s="702" t="inlineStr">
        <f aca="false">IF(COUNT('Math Scores'!$BX92:$DN92)=0, "", (SUMIF('Math Scores'!$F$4:$MZ$4, P$4, 'Math Scores'!$F92:$MZ92)/(SUMIF('Math Scores'!$F$4:$MZ$4, P$4, 'Math Scores'!$F$2:$MZ$2))))</f>
        <is>
          <t/>
        </is>
      </c>
      <c r="Q89" s="702" t="inlineStr">
        <f aca="false">IF(COUNT('Math Scores'!$BX92:$DN92)=0, "", (SUMIF('Math Scores'!$F$4:$MZ$4, Q$4, 'Math Scores'!$F92:$MZ92)/(SUMIF('Math Scores'!$F$4:$MZ$4, Q$4, 'Math Scores'!$F$2:$MZ$2))))</f>
        <is>
          <t/>
        </is>
      </c>
      <c r="R89" s="702" t="inlineStr">
        <f aca="false">IF(COUNT('Math Scores'!$BX92:$DN92)=0, "", (SUMIF('Math Scores'!$F$4:$MZ$4, R$4, 'Math Scores'!$F92:$MZ92)/(SUMIF('Math Scores'!$F$4:$MZ$4, R$4, 'Math Scores'!$F$2:$MZ$2))))</f>
        <is>
          <t/>
        </is>
      </c>
      <c r="S89" s="702" t="inlineStr">
        <f aca="false">IF(COUNT('Math Scores'!$BX92:$DN92)=0, "", (SUMIF('Math Scores'!$F$4:$MZ$4, S$4, 'Math Scores'!$F92:$MZ92)/(SUMIF('Math Scores'!$F$4:$MZ$4, S$4, 'Math Scores'!$F$2:$MZ$2))))</f>
        <is>
          <t/>
        </is>
      </c>
      <c r="T89" s="702" t="inlineStr">
        <f aca="false">IF(COUNT('Math Scores'!$BX92:$DN92)=0, "", (SUMIF('Math Scores'!$F$4:$MZ$4, T$4, 'Math Scores'!$F92:$MZ92)/(SUMIF('Math Scores'!$F$4:$MZ$4, T$4, 'Math Scores'!$F$2:$MZ$2))))</f>
        <is>
          <t/>
        </is>
      </c>
      <c r="U89" s="702" t="inlineStr">
        <f aca="false">IF(COUNT('Math Scores'!$DO92:$FJ92)=0, "", (SUMIF('Math Scores'!$F$4:$MZ$4, U$4, 'Math Scores'!$F92:$MZ92)/(SUMIF('Math Scores'!$F$4:$MZ$4, U$4, 'Math Scores'!$F$2:$MZ$2))))</f>
        <is>
          <t/>
        </is>
      </c>
      <c r="V89" s="702" t="inlineStr">
        <f aca="false">IF(COUNT('Math Scores'!$DO92:$FJ92)=0, "", (SUMIF('Math Scores'!$F$4:$MZ$4, V$4, 'Math Scores'!$F92:$MZ92)/(SUMIF('Math Scores'!$F$4:$MZ$4, V$4, 'Math Scores'!$F$2:$MZ$2))))</f>
        <is>
          <t/>
        </is>
      </c>
      <c r="W89" s="702" t="inlineStr">
        <f aca="false">IF(COUNT('Math Scores'!$DO92:$FJ92)=0, "", (SUMIF('Math Scores'!$F$4:$MZ$4, W$4, 'Math Scores'!$F92:$MZ92)/(SUMIF('Math Scores'!$F$4:$MZ$4, W$4, 'Math Scores'!$F$2:$MZ$2))))</f>
        <is>
          <t/>
        </is>
      </c>
      <c r="X89" s="702" t="inlineStr">
        <f aca="false">IF(COUNT('Math Scores'!$DO92:$FJ92)=0, "", (SUMIF('Math Scores'!$F$4:$MZ$4, X$4, 'Math Scores'!$F92:$MZ92)/(SUMIF('Math Scores'!$F$4:$MZ$4, X$4, 'Math Scores'!$F$2:$MZ$2))))</f>
        <is>
          <t/>
        </is>
      </c>
      <c r="Y89" s="702" t="inlineStr">
        <f aca="false">IF(COUNT('Math Scores'!$DO92:$FJ92)=0, "", (SUMIF('Math Scores'!$F$4:$MZ$4, Y$4, 'Math Scores'!$F92:$MZ92)/(SUMIF('Math Scores'!$F$4:$MZ$4, Y$4, 'Math Scores'!$F$2:$MZ$2))))</f>
        <is>
          <t/>
        </is>
      </c>
      <c r="Z89" s="702" t="inlineStr">
        <f aca="false">IF(COUNT('Math Scores'!$FK92:$HI92)=0, "", (SUMIF('Math Scores'!$F$4:$MZ$4, Z$4, 'Math Scores'!$F92:$MZ92)/(SUMIF('Math Scores'!$F$4:$MZ$4, Z$4, 'Math Scores'!$F$2:$MZ$2))))</f>
        <is>
          <t/>
        </is>
      </c>
      <c r="AA89" s="702" t="inlineStr">
        <f aca="false">IF(COUNT('Math Scores'!$FK92:$HI92)=0, "", (SUMIF('Math Scores'!$F$4:$MZ$4, AA$4, 'Math Scores'!$F92:$MZ92)/(SUMIF('Math Scores'!$F$4:$MZ$4, AA$4, 'Math Scores'!$F$2:$MZ$2))))</f>
        <is>
          <t/>
        </is>
      </c>
      <c r="AB89" s="702" t="inlineStr">
        <f aca="false">IF(COUNT('Math Scores'!$FK92:$HI92)=0, "", (SUMIF('Math Scores'!$F$4:$MZ$4, AB$4, 'Math Scores'!$F92:$MZ92)/(SUMIF('Math Scores'!$F$4:$MZ$4, AB$4, 'Math Scores'!$F$2:$MZ$2))))</f>
        <is>
          <t/>
        </is>
      </c>
      <c r="AC89" s="702" t="inlineStr">
        <f aca="false">IF(COUNT('Math Scores'!$FK92:$HI92)=0, "", (SUMIF('Math Scores'!$F$4:$MZ$4, AC$4, 'Math Scores'!$F92:$MZ92)/(SUMIF('Math Scores'!$F$4:$MZ$4, AC$4, 'Math Scores'!$F$2:$MZ$2))))</f>
        <is>
          <t/>
        </is>
      </c>
      <c r="AD89" s="702" t="inlineStr">
        <f aca="false">IF(COUNT('Math Scores'!$HJ92:$IG92)=0, "", (SUMIF('Math Scores'!$HJ$4:$IU$4, AD$4, 'Math Scores'!$HJ92:$IU92)/(SUMIF('Math Scores'!$HJ$4:$IU$4, AD$4, 'Math Scores'!$HJ$2:$IU$2))))</f>
        <is>
          <t/>
        </is>
      </c>
      <c r="AE89" s="702" t="inlineStr">
        <f aca="false">IF(COUNT('Math Scores'!$HJ92:$IG92)=0, "", (SUMIF('Math Scores'!$HJ$4:$IU$4, AE$4, 'Math Scores'!$HJ92:$IU92)/(SUMIF('Math Scores'!$HJ$4:$IU$4, AE$4, 'Math Scores'!$HJ$2:$IU$2))))</f>
        <is>
          <t/>
        </is>
      </c>
      <c r="AF89" s="702" t="inlineStr">
        <f aca="false">IF(COUNT('Math Scores'!$HJ92:$IG92)=0, "", (SUMIF('Math Scores'!$HJ$4:$IU$4, AF$4, 'Math Scores'!$HJ92:$IU92)/(SUMIF('Math Scores'!$HJ$4:$IU$4, AF$4, 'Math Scores'!$HJ$2:$IU$2))))</f>
        <is>
          <t/>
        </is>
      </c>
      <c r="AG89" s="702" t="inlineStr">
        <f aca="false">IF(COUNT('Math Scores'!$HJ92:$IG92)=0, "", (SUMIF('Math Scores'!$HJ$4:$IU$4, AG$4, 'Math Scores'!$HJ92:$IU92)/(SUMIF('Math Scores'!$HJ$4:$IU$4, AG$4, 'Math Scores'!$HJ$2:$IU$2))))</f>
        <is>
          <t/>
        </is>
      </c>
      <c r="AH89" s="702" t="inlineStr">
        <f aca="false">IF(COUNT('Math Scores'!$IV92:$JL92)=0, "", (SUMIF('Math Scores'!$IH$4:$IU$4, AH$4, 'Math Scores'!$IH92:$IU92)/(SUMIF('Math Scores'!$IH$4:$IU$4, AH$4, 'Math Scores'!$IH$2:$IU$2))))</f>
        <is>
          <t/>
        </is>
      </c>
      <c r="AI89" s="702" t="inlineStr">
        <f aca="false">IF(COUNT('Math Scores'!$IV92:$JL92)=0, "", (SUMIF('Math Scores'!$IH$4:$IU$4, AI$4, 'Math Scores'!$IH92:$IU92)/(SUMIF('Math Scores'!$IH$4:$IU$4, AI$4, 'Math Scores'!$IH$2:$IU$2))))</f>
        <is>
          <t/>
        </is>
      </c>
      <c r="AJ89" s="702" t="inlineStr">
        <f aca="false">IF(COUNT('Math Scores'!$IV92:$JL92)=0, "", (SUMIF('Math Scores'!$IH$4:$IU$4, AJ$4, 'Math Scores'!$IH92:$IU92)/(SUMIF('Math Scores'!$IH$4:$IU$4, AJ$4, 'Math Scores'!$IH$2:$IU$2))))</f>
        <is>
          <t/>
        </is>
      </c>
      <c r="AK89" s="702" t="inlineStr">
        <f aca="false">IF(COUNT('Math Scores'!$JM92:$KG92)=0, "", (SUMIF('Math Scores'!$JM$4:$LA$4, X$4, 'Math Scores'!$JM92:$LA92)/(SUMIF('Math Scores'!$JM$4:$LA$4, X$4, 'Math Scores'!$JM$2:$LA$2))))</f>
        <is>
          <t/>
        </is>
      </c>
      <c r="AL89" s="702" t="inlineStr">
        <f aca="false">IF(COUNT('Math Scores'!$JM92:$KG92)=0, "", (SUMIF('Math Scores'!$JM$4:$LA$4, Y$4, 'Math Scores'!$JM92:$LA92)/(SUMIF('Math Scores'!$JM$4:$LA$4, Y$4, 'Math Scores'!$JM$2:$LA$2))))</f>
        <is>
          <t/>
        </is>
      </c>
      <c r="AM89" s="702" t="inlineStr">
        <f aca="false">IF(COUNT('Math Scores'!$JM92:$KG92)=0, "", (SUMIF('Math Scores'!$JM$4:$LA$4, Z$4, 'Math Scores'!$JM92:$LA92)/(SUMIF('Math Scores'!$JM$4:$LA$4, Z$4, 'Math Scores'!$JM$2:$LA$2))))</f>
        <is>
          <t/>
        </is>
      </c>
      <c r="AN89" s="702" t="inlineStr">
        <f aca="false">IF(COUNT('Math Scores'!$JM92:$KG92)=0, "", (SUMIF('Math Scores'!$JM$4:$LA$4, AA$4, 'Math Scores'!$JM92:$LA92)/(SUMIF('Math Scores'!$JM$4:$LA$4, AA$4, 'Math Scores'!$JM$2:$LA$2))))</f>
        <is>
          <t/>
        </is>
      </c>
      <c r="AO89" s="702" t="inlineStr">
        <f aca="false">IF(COUNT('Math Scores'!$JM92:$KG92)=0, "", (SUMIF('Math Scores'!$JM$4:$LA$4, AB$4, 'Math Scores'!$JM92:$LA92)/(SUMIF('Math Scores'!$JM$4:$LA$4, AB$4, 'Math Scores'!$JM$2:$LA$2))))</f>
        <is>
          <t/>
        </is>
      </c>
      <c r="AP89" s="702" t="inlineStr">
        <f aca="false">IF(COUNT('Math Scores'!$LB92:$LR92)=0, "", (SUMIF('Math Scores'!$KH$4:$LA$4, AP$4, 'Math Scores'!$KH92:$LA92)/(SUMIF('Math Scores'!$KH$4:$LA$4, AP$4, 'Math Scores'!$KH$2:$LA$2))))</f>
        <is>
          <t/>
        </is>
      </c>
      <c r="AQ89" s="702" t="inlineStr">
        <f aca="false">IF(COUNT('Math Scores'!$LB92:$LR92)=0, "", (SUMIF('Math Scores'!$KH$4:$LA$4, AQ$4, 'Math Scores'!$KH92:$LA92)/(SUMIF('Math Scores'!$KH$4:$LA$4, AQ$4, 'Math Scores'!$KH$2:$LA$2))))</f>
        <is>
          <t/>
        </is>
      </c>
    </row>
    <row r="90" customFormat="false" ht="12.75" hidden="false" customHeight="false" outlineLevel="0" collapsed="false">
      <c r="A90" s="315" t="n">
        <v>85</v>
      </c>
      <c r="B90" s="315" t="inlineStr">
        <f aca="false">'English Scores- Leveled papers'!B91</f>
        <is>
          <t/>
        </is>
      </c>
      <c r="D90" s="701" t="inlineStr">
        <f aca="false">'Math Scores'!D93</f>
        <is>
          <t/>
        </is>
      </c>
      <c r="E90" s="702" t="inlineStr">
        <f aca="false">IF(COUNT('Math Scores'!$F93:$AM93)=0, "", (SUMIF('Math Scores'!$F$4:$AM$4, E$4, 'Math Scores'!$F93:$AM93)/(SUMIF('Math Scores'!$F$4:$AM$4, E$4, 'Math Scores'!$F$2:$AM$2))))</f>
        <is>
          <t/>
        </is>
      </c>
      <c r="F90" s="702" t="inlineStr">
        <f aca="false">IF(COUNT('Math Scores'!$F93:$AM93)=0, "", (SUMIF('Math Scores'!$F$4:$AM$4, F$4, 'Math Scores'!$F93:$AM93)/(SUMIF('Math Scores'!$F$4:$AM$4, F$4, 'Math Scores'!$F$2:$AM$2))))</f>
        <is>
          <t/>
        </is>
      </c>
      <c r="G90" s="702" t="inlineStr">
        <f aca="false">IF(COUNT('Math Scores'!$F93:$AM93)=0, "", (SUMIF('Math Scores'!$F$4:$AM$4, G$4, 'Math Scores'!$F93:$AM93)/(SUMIF('Math Scores'!$F$4:$AM$4, G$4, 'Math Scores'!$F$2:$AM$2))))</f>
        <is>
          <t/>
        </is>
      </c>
      <c r="H90" s="702" t="inlineStr">
        <f aca="false">IF(COUNT('Math Scores'!$F93:$AM93)=0, "", (SUMIF('Math Scores'!$F$4:$AM$4, H$4, 'Math Scores'!$F93:$AM93)/(SUMIF('Math Scores'!$F$4:$AM$4, H$4, 'Math Scores'!$F$2:$AM$2))))</f>
        <is>
          <t/>
        </is>
      </c>
      <c r="I90" s="702" t="inlineStr">
        <f aca="false">IF(COUNT('Math Scores'!$F93:$AM93)=0, "", (SUMIF('Math Scores'!$F$4:$AM$4, I$4, 'Math Scores'!$F93:$AM93)/(SUMIF('Math Scores'!$F$4:$AM$4, I$4, 'Math Scores'!$F$2:$AM$2))))</f>
        <is>
          <t/>
        </is>
      </c>
      <c r="J90" s="702" t="inlineStr">
        <f aca="false">IF(COUNT('Math Scores'!$F93:$AM93)=0, "", (SUMIF('Math Scores'!$F$4:$AM$4, J$4, 'Math Scores'!$F93:$AM93)/(SUMIF('Math Scores'!$F$4:$AM$4, J$4, 'Math Scores'!$F$2:$AM$2))))</f>
        <is>
          <t/>
        </is>
      </c>
      <c r="K90" s="702" t="inlineStr">
        <f aca="false">IF(COUNT('Math Scores'!$AN93:$BW93)=0, "", (SUMIF('Math Scores'!$AN$4:$BW$4, K$4, 'Math Scores'!$AN93:$BW93)/(SUMIF('Math Scores'!$AN$4:$BW$4, K$4, 'Math Scores'!$AN$2:$BW$2))))</f>
        <is>
          <t/>
        </is>
      </c>
      <c r="L90" s="702" t="inlineStr">
        <f aca="false">IF(COUNT('Math Scores'!$AN93:$BW93)=0, "", (SUMIF('Math Scores'!$AN$4:$BW$4, L$4, 'Math Scores'!$AN93:$BW93)/(SUMIF('Math Scores'!$AN$4:$BW$4, L$4, 'Math Scores'!$AN$2:$BW$2))))</f>
        <is>
          <t/>
        </is>
      </c>
      <c r="M90" s="702" t="inlineStr">
        <f aca="false">IF(COUNT('Math Scores'!$AN93:$BW93)=0, "", (SUMIF('Math Scores'!$AN$4:$BW$4, M$4, 'Math Scores'!$AN93:$BW93)/(SUMIF('Math Scores'!$AN$4:$BW$4, M$4, 'Math Scores'!$AN$2:$BW$2))))</f>
        <is>
          <t/>
        </is>
      </c>
      <c r="N90" s="702" t="inlineStr">
        <f aca="false">IF(COUNT('Math Scores'!$AN93:$BW93)=0, "", (SUMIF('Math Scores'!$AN$4:$BW$4, N$4, 'Math Scores'!$AN93:$BW93)/(SUMIF('Math Scores'!$AN$4:$BW$4, N$4, 'Math Scores'!$AN$2:$BW$2))))</f>
        <is>
          <t/>
        </is>
      </c>
      <c r="O90" s="702" t="inlineStr">
        <f aca="false">IF(COUNT('Math Scores'!$AN93:$BW93)=0, "", (SUMIF('Math Scores'!$AN$4:$BW$4, O$4, 'Math Scores'!$AN93:$BW93)/(SUMIF('Math Scores'!$AN$4:$BW$4, O$4, 'Math Scores'!$AN$2:$BW$2))))</f>
        <is>
          <t/>
        </is>
      </c>
      <c r="P90" s="702" t="inlineStr">
        <f aca="false">IF(COUNT('Math Scores'!$BX93:$DN93)=0, "", (SUMIF('Math Scores'!$F$4:$MZ$4, P$4, 'Math Scores'!$F93:$MZ93)/(SUMIF('Math Scores'!$F$4:$MZ$4, P$4, 'Math Scores'!$F$2:$MZ$2))))</f>
        <is>
          <t/>
        </is>
      </c>
      <c r="Q90" s="702" t="inlineStr">
        <f aca="false">IF(COUNT('Math Scores'!$BX93:$DN93)=0, "", (SUMIF('Math Scores'!$F$4:$MZ$4, Q$4, 'Math Scores'!$F93:$MZ93)/(SUMIF('Math Scores'!$F$4:$MZ$4, Q$4, 'Math Scores'!$F$2:$MZ$2))))</f>
        <is>
          <t/>
        </is>
      </c>
      <c r="R90" s="702" t="inlineStr">
        <f aca="false">IF(COUNT('Math Scores'!$BX93:$DN93)=0, "", (SUMIF('Math Scores'!$F$4:$MZ$4, R$4, 'Math Scores'!$F93:$MZ93)/(SUMIF('Math Scores'!$F$4:$MZ$4, R$4, 'Math Scores'!$F$2:$MZ$2))))</f>
        <is>
          <t/>
        </is>
      </c>
      <c r="S90" s="702" t="inlineStr">
        <f aca="false">IF(COUNT('Math Scores'!$BX93:$DN93)=0, "", (SUMIF('Math Scores'!$F$4:$MZ$4, S$4, 'Math Scores'!$F93:$MZ93)/(SUMIF('Math Scores'!$F$4:$MZ$4, S$4, 'Math Scores'!$F$2:$MZ$2))))</f>
        <is>
          <t/>
        </is>
      </c>
      <c r="T90" s="702" t="inlineStr">
        <f aca="false">IF(COUNT('Math Scores'!$BX93:$DN93)=0, "", (SUMIF('Math Scores'!$F$4:$MZ$4, T$4, 'Math Scores'!$F93:$MZ93)/(SUMIF('Math Scores'!$F$4:$MZ$4, T$4, 'Math Scores'!$F$2:$MZ$2))))</f>
        <is>
          <t/>
        </is>
      </c>
      <c r="U90" s="702" t="inlineStr">
        <f aca="false">IF(COUNT('Math Scores'!$DO93:$FJ93)=0, "", (SUMIF('Math Scores'!$F$4:$MZ$4, U$4, 'Math Scores'!$F93:$MZ93)/(SUMIF('Math Scores'!$F$4:$MZ$4, U$4, 'Math Scores'!$F$2:$MZ$2))))</f>
        <is>
          <t/>
        </is>
      </c>
      <c r="V90" s="702" t="inlineStr">
        <f aca="false">IF(COUNT('Math Scores'!$DO93:$FJ93)=0, "", (SUMIF('Math Scores'!$F$4:$MZ$4, V$4, 'Math Scores'!$F93:$MZ93)/(SUMIF('Math Scores'!$F$4:$MZ$4, V$4, 'Math Scores'!$F$2:$MZ$2))))</f>
        <is>
          <t/>
        </is>
      </c>
      <c r="W90" s="702" t="inlineStr">
        <f aca="false">IF(COUNT('Math Scores'!$DO93:$FJ93)=0, "", (SUMIF('Math Scores'!$F$4:$MZ$4, W$4, 'Math Scores'!$F93:$MZ93)/(SUMIF('Math Scores'!$F$4:$MZ$4, W$4, 'Math Scores'!$F$2:$MZ$2))))</f>
        <is>
          <t/>
        </is>
      </c>
      <c r="X90" s="702" t="inlineStr">
        <f aca="false">IF(COUNT('Math Scores'!$DO93:$FJ93)=0, "", (SUMIF('Math Scores'!$F$4:$MZ$4, X$4, 'Math Scores'!$F93:$MZ93)/(SUMIF('Math Scores'!$F$4:$MZ$4, X$4, 'Math Scores'!$F$2:$MZ$2))))</f>
        <is>
          <t/>
        </is>
      </c>
      <c r="Y90" s="702" t="inlineStr">
        <f aca="false">IF(COUNT('Math Scores'!$DO93:$FJ93)=0, "", (SUMIF('Math Scores'!$F$4:$MZ$4, Y$4, 'Math Scores'!$F93:$MZ93)/(SUMIF('Math Scores'!$F$4:$MZ$4, Y$4, 'Math Scores'!$F$2:$MZ$2))))</f>
        <is>
          <t/>
        </is>
      </c>
      <c r="Z90" s="702" t="inlineStr">
        <f aca="false">IF(COUNT('Math Scores'!$FK93:$HI93)=0, "", (SUMIF('Math Scores'!$F$4:$MZ$4, Z$4, 'Math Scores'!$F93:$MZ93)/(SUMIF('Math Scores'!$F$4:$MZ$4, Z$4, 'Math Scores'!$F$2:$MZ$2))))</f>
        <is>
          <t/>
        </is>
      </c>
      <c r="AA90" s="702" t="inlineStr">
        <f aca="false">IF(COUNT('Math Scores'!$FK93:$HI93)=0, "", (SUMIF('Math Scores'!$F$4:$MZ$4, AA$4, 'Math Scores'!$F93:$MZ93)/(SUMIF('Math Scores'!$F$4:$MZ$4, AA$4, 'Math Scores'!$F$2:$MZ$2))))</f>
        <is>
          <t/>
        </is>
      </c>
      <c r="AB90" s="702" t="inlineStr">
        <f aca="false">IF(COUNT('Math Scores'!$FK93:$HI93)=0, "", (SUMIF('Math Scores'!$F$4:$MZ$4, AB$4, 'Math Scores'!$F93:$MZ93)/(SUMIF('Math Scores'!$F$4:$MZ$4, AB$4, 'Math Scores'!$F$2:$MZ$2))))</f>
        <is>
          <t/>
        </is>
      </c>
      <c r="AC90" s="702" t="inlineStr">
        <f aca="false">IF(COUNT('Math Scores'!$FK93:$HI93)=0, "", (SUMIF('Math Scores'!$F$4:$MZ$4, AC$4, 'Math Scores'!$F93:$MZ93)/(SUMIF('Math Scores'!$F$4:$MZ$4, AC$4, 'Math Scores'!$F$2:$MZ$2))))</f>
        <is>
          <t/>
        </is>
      </c>
      <c r="AD90" s="702" t="inlineStr">
        <f aca="false">IF(COUNT('Math Scores'!$HJ93:$IG93)=0, "", (SUMIF('Math Scores'!$HJ$4:$IU$4, AD$4, 'Math Scores'!$HJ93:$IU93)/(SUMIF('Math Scores'!$HJ$4:$IU$4, AD$4, 'Math Scores'!$HJ$2:$IU$2))))</f>
        <is>
          <t/>
        </is>
      </c>
      <c r="AE90" s="702" t="inlineStr">
        <f aca="false">IF(COUNT('Math Scores'!$HJ93:$IG93)=0, "", (SUMIF('Math Scores'!$HJ$4:$IU$4, AE$4, 'Math Scores'!$HJ93:$IU93)/(SUMIF('Math Scores'!$HJ$4:$IU$4, AE$4, 'Math Scores'!$HJ$2:$IU$2))))</f>
        <is>
          <t/>
        </is>
      </c>
      <c r="AF90" s="702" t="inlineStr">
        <f aca="false">IF(COUNT('Math Scores'!$HJ93:$IG93)=0, "", (SUMIF('Math Scores'!$HJ$4:$IU$4, AF$4, 'Math Scores'!$HJ93:$IU93)/(SUMIF('Math Scores'!$HJ$4:$IU$4, AF$4, 'Math Scores'!$HJ$2:$IU$2))))</f>
        <is>
          <t/>
        </is>
      </c>
      <c r="AG90" s="702" t="inlineStr">
        <f aca="false">IF(COUNT('Math Scores'!$HJ93:$IG93)=0, "", (SUMIF('Math Scores'!$HJ$4:$IU$4, AG$4, 'Math Scores'!$HJ93:$IU93)/(SUMIF('Math Scores'!$HJ$4:$IU$4, AG$4, 'Math Scores'!$HJ$2:$IU$2))))</f>
        <is>
          <t/>
        </is>
      </c>
      <c r="AH90" s="702" t="inlineStr">
        <f aca="false">IF(COUNT('Math Scores'!$IV93:$JL93)=0, "", (SUMIF('Math Scores'!$IH$4:$IU$4, AH$4, 'Math Scores'!$IH93:$IU93)/(SUMIF('Math Scores'!$IH$4:$IU$4, AH$4, 'Math Scores'!$IH$2:$IU$2))))</f>
        <is>
          <t/>
        </is>
      </c>
      <c r="AI90" s="702" t="inlineStr">
        <f aca="false">IF(COUNT('Math Scores'!$IV93:$JL93)=0, "", (SUMIF('Math Scores'!$IH$4:$IU$4, AI$4, 'Math Scores'!$IH93:$IU93)/(SUMIF('Math Scores'!$IH$4:$IU$4, AI$4, 'Math Scores'!$IH$2:$IU$2))))</f>
        <is>
          <t/>
        </is>
      </c>
      <c r="AJ90" s="702" t="inlineStr">
        <f aca="false">IF(COUNT('Math Scores'!$IV93:$JL93)=0, "", (SUMIF('Math Scores'!$IH$4:$IU$4, AJ$4, 'Math Scores'!$IH93:$IU93)/(SUMIF('Math Scores'!$IH$4:$IU$4, AJ$4, 'Math Scores'!$IH$2:$IU$2))))</f>
        <is>
          <t/>
        </is>
      </c>
      <c r="AK90" s="702" t="inlineStr">
        <f aca="false">IF(COUNT('Math Scores'!$JM93:$KG93)=0, "", (SUMIF('Math Scores'!$JM$4:$LA$4, X$4, 'Math Scores'!$JM93:$LA93)/(SUMIF('Math Scores'!$JM$4:$LA$4, X$4, 'Math Scores'!$JM$2:$LA$2))))</f>
        <is>
          <t/>
        </is>
      </c>
      <c r="AL90" s="702" t="inlineStr">
        <f aca="false">IF(COUNT('Math Scores'!$JM93:$KG93)=0, "", (SUMIF('Math Scores'!$JM$4:$LA$4, Y$4, 'Math Scores'!$JM93:$LA93)/(SUMIF('Math Scores'!$JM$4:$LA$4, Y$4, 'Math Scores'!$JM$2:$LA$2))))</f>
        <is>
          <t/>
        </is>
      </c>
      <c r="AM90" s="702" t="inlineStr">
        <f aca="false">IF(COUNT('Math Scores'!$JM93:$KG93)=0, "", (SUMIF('Math Scores'!$JM$4:$LA$4, Z$4, 'Math Scores'!$JM93:$LA93)/(SUMIF('Math Scores'!$JM$4:$LA$4, Z$4, 'Math Scores'!$JM$2:$LA$2))))</f>
        <is>
          <t/>
        </is>
      </c>
      <c r="AN90" s="702" t="inlineStr">
        <f aca="false">IF(COUNT('Math Scores'!$JM93:$KG93)=0, "", (SUMIF('Math Scores'!$JM$4:$LA$4, AA$4, 'Math Scores'!$JM93:$LA93)/(SUMIF('Math Scores'!$JM$4:$LA$4, AA$4, 'Math Scores'!$JM$2:$LA$2))))</f>
        <is>
          <t/>
        </is>
      </c>
      <c r="AO90" s="702" t="inlineStr">
        <f aca="false">IF(COUNT('Math Scores'!$JM93:$KG93)=0, "", (SUMIF('Math Scores'!$JM$4:$LA$4, AB$4, 'Math Scores'!$JM93:$LA93)/(SUMIF('Math Scores'!$JM$4:$LA$4, AB$4, 'Math Scores'!$JM$2:$LA$2))))</f>
        <is>
          <t/>
        </is>
      </c>
      <c r="AP90" s="702" t="inlineStr">
        <f aca="false">IF(COUNT('Math Scores'!$LB93:$LR93)=0, "", (SUMIF('Math Scores'!$KH$4:$LA$4, AP$4, 'Math Scores'!$KH93:$LA93)/(SUMIF('Math Scores'!$KH$4:$LA$4, AP$4, 'Math Scores'!$KH$2:$LA$2))))</f>
        <is>
          <t/>
        </is>
      </c>
      <c r="AQ90" s="702" t="inlineStr">
        <f aca="false">IF(COUNT('Math Scores'!$LB93:$LR93)=0, "", (SUMIF('Math Scores'!$KH$4:$LA$4, AQ$4, 'Math Scores'!$KH93:$LA93)/(SUMIF('Math Scores'!$KH$4:$LA$4, AQ$4, 'Math Scores'!$KH$2:$LA$2))))</f>
        <is>
          <t/>
        </is>
      </c>
    </row>
    <row r="91" customFormat="false" ht="12.75" hidden="false" customHeight="false" outlineLevel="0" collapsed="false">
      <c r="A91" s="315" t="n">
        <v>86</v>
      </c>
      <c r="B91" s="315" t="n">
        <f aca="false">'English Scores- Leveled papers'!B92</f>
        <v>0</v>
      </c>
      <c r="D91" s="701" t="n">
        <f aca="false">'Math Scores'!D94</f>
        <v>0</v>
      </c>
      <c r="E91" s="702" t="inlineStr">
        <f aca="false">IF(COUNT('Math Scores'!$F94:$AM94)=0, "", (SUMIF('Math Scores'!$F$4:$AM$4, E$4, 'Math Scores'!$F94:$AM94)/(SUMIF('Math Scores'!$F$4:$AM$4, E$4, 'Math Scores'!$F$2:$AM$2))))</f>
        <is>
          <t/>
        </is>
      </c>
      <c r="F91" s="702" t="inlineStr">
        <f aca="false">IF(COUNT('Math Scores'!$F94:$AM94)=0, "", (SUMIF('Math Scores'!$F$4:$AM$4, F$4, 'Math Scores'!$F94:$AM94)/(SUMIF('Math Scores'!$F$4:$AM$4, F$4, 'Math Scores'!$F$2:$AM$2))))</f>
        <is>
          <t/>
        </is>
      </c>
      <c r="G91" s="702" t="inlineStr">
        <f aca="false">IF(COUNT('Math Scores'!$F94:$AM94)=0, "", (SUMIF('Math Scores'!$F$4:$AM$4, G$4, 'Math Scores'!$F94:$AM94)/(SUMIF('Math Scores'!$F$4:$AM$4, G$4, 'Math Scores'!$F$2:$AM$2))))</f>
        <is>
          <t/>
        </is>
      </c>
      <c r="H91" s="702" t="inlineStr">
        <f aca="false">IF(COUNT('Math Scores'!$F94:$AM94)=0, "", (SUMIF('Math Scores'!$F$4:$AM$4, H$4, 'Math Scores'!$F94:$AM94)/(SUMIF('Math Scores'!$F$4:$AM$4, H$4, 'Math Scores'!$F$2:$AM$2))))</f>
        <is>
          <t/>
        </is>
      </c>
      <c r="I91" s="702" t="inlineStr">
        <f aca="false">IF(COUNT('Math Scores'!$F94:$AM94)=0, "", (SUMIF('Math Scores'!$F$4:$AM$4, I$4, 'Math Scores'!$F94:$AM94)/(SUMIF('Math Scores'!$F$4:$AM$4, I$4, 'Math Scores'!$F$2:$AM$2))))</f>
        <is>
          <t/>
        </is>
      </c>
      <c r="J91" s="702" t="inlineStr">
        <f aca="false">IF(COUNT('Math Scores'!$F94:$AM94)=0, "", (SUMIF('Math Scores'!$F$4:$AM$4, J$4, 'Math Scores'!$F94:$AM94)/(SUMIF('Math Scores'!$F$4:$AM$4, J$4, 'Math Scores'!$F$2:$AM$2))))</f>
        <is>
          <t/>
        </is>
      </c>
      <c r="K91" s="702" t="inlineStr">
        <f aca="false">IF(COUNT('Math Scores'!$AN94:$BW94)=0, "", (SUMIF('Math Scores'!$AN$4:$BW$4, K$4, 'Math Scores'!$AN94:$BW94)/(SUMIF('Math Scores'!$AN$4:$BW$4, K$4, 'Math Scores'!$AN$2:$BW$2))))</f>
        <is>
          <t/>
        </is>
      </c>
      <c r="L91" s="702" t="inlineStr">
        <f aca="false">IF(COUNT('Math Scores'!$AN94:$BW94)=0, "", (SUMIF('Math Scores'!$AN$4:$BW$4, L$4, 'Math Scores'!$AN94:$BW94)/(SUMIF('Math Scores'!$AN$4:$BW$4, L$4, 'Math Scores'!$AN$2:$BW$2))))</f>
        <is>
          <t/>
        </is>
      </c>
      <c r="M91" s="702" t="inlineStr">
        <f aca="false">IF(COUNT('Math Scores'!$AN94:$BW94)=0, "", (SUMIF('Math Scores'!$AN$4:$BW$4, M$4, 'Math Scores'!$AN94:$BW94)/(SUMIF('Math Scores'!$AN$4:$BW$4, M$4, 'Math Scores'!$AN$2:$BW$2))))</f>
        <is>
          <t/>
        </is>
      </c>
      <c r="N91" s="702" t="inlineStr">
        <f aca="false">IF(COUNT('Math Scores'!$AN94:$BW94)=0, "", (SUMIF('Math Scores'!$AN$4:$BW$4, N$4, 'Math Scores'!$AN94:$BW94)/(SUMIF('Math Scores'!$AN$4:$BW$4, N$4, 'Math Scores'!$AN$2:$BW$2))))</f>
        <is>
          <t/>
        </is>
      </c>
      <c r="O91" s="702" t="inlineStr">
        <f aca="false">IF(COUNT('Math Scores'!$AN94:$BW94)=0, "", (SUMIF('Math Scores'!$AN$4:$BW$4, O$4, 'Math Scores'!$AN94:$BW94)/(SUMIF('Math Scores'!$AN$4:$BW$4, O$4, 'Math Scores'!$AN$2:$BW$2))))</f>
        <is>
          <t/>
        </is>
      </c>
      <c r="P91" s="702" t="inlineStr">
        <f aca="false">IF(COUNT('Math Scores'!$BX94:$DN94)=0, "", (SUMIF('Math Scores'!$F$4:$MZ$4, P$4, 'Math Scores'!$F94:$MZ94)/(SUMIF('Math Scores'!$F$4:$MZ$4, P$4, 'Math Scores'!$F$2:$MZ$2))))</f>
        <is>
          <t/>
        </is>
      </c>
      <c r="Q91" s="702" t="inlineStr">
        <f aca="false">IF(COUNT('Math Scores'!$BX94:$DN94)=0, "", (SUMIF('Math Scores'!$F$4:$MZ$4, Q$4, 'Math Scores'!$F94:$MZ94)/(SUMIF('Math Scores'!$F$4:$MZ$4, Q$4, 'Math Scores'!$F$2:$MZ$2))))</f>
        <is>
          <t/>
        </is>
      </c>
      <c r="R91" s="702" t="inlineStr">
        <f aca="false">IF(COUNT('Math Scores'!$BX94:$DN94)=0, "", (SUMIF('Math Scores'!$F$4:$MZ$4, R$4, 'Math Scores'!$F94:$MZ94)/(SUMIF('Math Scores'!$F$4:$MZ$4, R$4, 'Math Scores'!$F$2:$MZ$2))))</f>
        <is>
          <t/>
        </is>
      </c>
      <c r="S91" s="702" t="inlineStr">
        <f aca="false">IF(COUNT('Math Scores'!$BX94:$DN94)=0, "", (SUMIF('Math Scores'!$F$4:$MZ$4, S$4, 'Math Scores'!$F94:$MZ94)/(SUMIF('Math Scores'!$F$4:$MZ$4, S$4, 'Math Scores'!$F$2:$MZ$2))))</f>
        <is>
          <t/>
        </is>
      </c>
      <c r="T91" s="702" t="inlineStr">
        <f aca="false">IF(COUNT('Math Scores'!$BX94:$DN94)=0, "", (SUMIF('Math Scores'!$F$4:$MZ$4, T$4, 'Math Scores'!$F94:$MZ94)/(SUMIF('Math Scores'!$F$4:$MZ$4, T$4, 'Math Scores'!$F$2:$MZ$2))))</f>
        <is>
          <t/>
        </is>
      </c>
      <c r="U91" s="702" t="inlineStr">
        <f aca="false">IF(COUNT('Math Scores'!$DO94:$FJ94)=0, "", (SUMIF('Math Scores'!$F$4:$MZ$4, U$4, 'Math Scores'!$F94:$MZ94)/(SUMIF('Math Scores'!$F$4:$MZ$4, U$4, 'Math Scores'!$F$2:$MZ$2))))</f>
        <is>
          <t/>
        </is>
      </c>
      <c r="V91" s="702" t="inlineStr">
        <f aca="false">IF(COUNT('Math Scores'!$DO94:$FJ94)=0, "", (SUMIF('Math Scores'!$F$4:$MZ$4, V$4, 'Math Scores'!$F94:$MZ94)/(SUMIF('Math Scores'!$F$4:$MZ$4, V$4, 'Math Scores'!$F$2:$MZ$2))))</f>
        <is>
          <t/>
        </is>
      </c>
      <c r="W91" s="702" t="inlineStr">
        <f aca="false">IF(COUNT('Math Scores'!$DO94:$FJ94)=0, "", (SUMIF('Math Scores'!$F$4:$MZ$4, W$4, 'Math Scores'!$F94:$MZ94)/(SUMIF('Math Scores'!$F$4:$MZ$4, W$4, 'Math Scores'!$F$2:$MZ$2))))</f>
        <is>
          <t/>
        </is>
      </c>
      <c r="X91" s="702" t="inlineStr">
        <f aca="false">IF(COUNT('Math Scores'!$DO94:$FJ94)=0, "", (SUMIF('Math Scores'!$F$4:$MZ$4, X$4, 'Math Scores'!$F94:$MZ94)/(SUMIF('Math Scores'!$F$4:$MZ$4, X$4, 'Math Scores'!$F$2:$MZ$2))))</f>
        <is>
          <t/>
        </is>
      </c>
      <c r="Y91" s="702" t="inlineStr">
        <f aca="false">IF(COUNT('Math Scores'!$DO94:$FJ94)=0, "", (SUMIF('Math Scores'!$F$4:$MZ$4, Y$4, 'Math Scores'!$F94:$MZ94)/(SUMIF('Math Scores'!$F$4:$MZ$4, Y$4, 'Math Scores'!$F$2:$MZ$2))))</f>
        <is>
          <t/>
        </is>
      </c>
      <c r="Z91" s="702" t="inlineStr">
        <f aca="false">IF(COUNT('Math Scores'!$FK94:$HI94)=0, "", (SUMIF('Math Scores'!$F$4:$MZ$4, Z$4, 'Math Scores'!$F94:$MZ94)/(SUMIF('Math Scores'!$F$4:$MZ$4, Z$4, 'Math Scores'!$F$2:$MZ$2))))</f>
        <is>
          <t/>
        </is>
      </c>
      <c r="AA91" s="702" t="inlineStr">
        <f aca="false">IF(COUNT('Math Scores'!$FK94:$HI94)=0, "", (SUMIF('Math Scores'!$F$4:$MZ$4, AA$4, 'Math Scores'!$F94:$MZ94)/(SUMIF('Math Scores'!$F$4:$MZ$4, AA$4, 'Math Scores'!$F$2:$MZ$2))))</f>
        <is>
          <t/>
        </is>
      </c>
      <c r="AB91" s="702" t="inlineStr">
        <f aca="false">IF(COUNT('Math Scores'!$FK94:$HI94)=0, "", (SUMIF('Math Scores'!$F$4:$MZ$4, AB$4, 'Math Scores'!$F94:$MZ94)/(SUMIF('Math Scores'!$F$4:$MZ$4, AB$4, 'Math Scores'!$F$2:$MZ$2))))</f>
        <is>
          <t/>
        </is>
      </c>
      <c r="AC91" s="702" t="inlineStr">
        <f aca="false">IF(COUNT('Math Scores'!$FK94:$HI94)=0, "", (SUMIF('Math Scores'!$F$4:$MZ$4, AC$4, 'Math Scores'!$F94:$MZ94)/(SUMIF('Math Scores'!$F$4:$MZ$4, AC$4, 'Math Scores'!$F$2:$MZ$2))))</f>
        <is>
          <t/>
        </is>
      </c>
      <c r="AD91" s="702" t="inlineStr">
        <f aca="false">IF(COUNT('Math Scores'!$HJ94:$IG94)=0, "", (SUMIF('Math Scores'!$HJ$4:$IU$4, AD$4, 'Math Scores'!$HJ94:$IU94)/(SUMIF('Math Scores'!$HJ$4:$IU$4, AD$4, 'Math Scores'!$HJ$2:$IU$2))))</f>
        <is>
          <t/>
        </is>
      </c>
      <c r="AE91" s="702" t="inlineStr">
        <f aca="false">IF(COUNT('Math Scores'!$HJ94:$IG94)=0, "", (SUMIF('Math Scores'!$HJ$4:$IU$4, AE$4, 'Math Scores'!$HJ94:$IU94)/(SUMIF('Math Scores'!$HJ$4:$IU$4, AE$4, 'Math Scores'!$HJ$2:$IU$2))))</f>
        <is>
          <t/>
        </is>
      </c>
      <c r="AF91" s="702" t="inlineStr">
        <f aca="false">IF(COUNT('Math Scores'!$HJ94:$IG94)=0, "", (SUMIF('Math Scores'!$HJ$4:$IU$4, AF$4, 'Math Scores'!$HJ94:$IU94)/(SUMIF('Math Scores'!$HJ$4:$IU$4, AF$4, 'Math Scores'!$HJ$2:$IU$2))))</f>
        <is>
          <t/>
        </is>
      </c>
      <c r="AG91" s="702" t="inlineStr">
        <f aca="false">IF(COUNT('Math Scores'!$HJ94:$IG94)=0, "", (SUMIF('Math Scores'!$HJ$4:$IU$4, AG$4, 'Math Scores'!$HJ94:$IU94)/(SUMIF('Math Scores'!$HJ$4:$IU$4, AG$4, 'Math Scores'!$HJ$2:$IU$2))))</f>
        <is>
          <t/>
        </is>
      </c>
      <c r="AH91" s="702" t="inlineStr">
        <f aca="false">IF(COUNT('Math Scores'!$IV94:$JL94)=0, "", (SUMIF('Math Scores'!$IH$4:$IU$4, AH$4, 'Math Scores'!$IH94:$IU94)/(SUMIF('Math Scores'!$IH$4:$IU$4, AH$4, 'Math Scores'!$IH$2:$IU$2))))</f>
        <is>
          <t/>
        </is>
      </c>
      <c r="AI91" s="702" t="inlineStr">
        <f aca="false">IF(COUNT('Math Scores'!$IV94:$JL94)=0, "", (SUMIF('Math Scores'!$IH$4:$IU$4, AI$4, 'Math Scores'!$IH94:$IU94)/(SUMIF('Math Scores'!$IH$4:$IU$4, AI$4, 'Math Scores'!$IH$2:$IU$2))))</f>
        <is>
          <t/>
        </is>
      </c>
      <c r="AJ91" s="702" t="inlineStr">
        <f aca="false">IF(COUNT('Math Scores'!$IV94:$JL94)=0, "", (SUMIF('Math Scores'!$IH$4:$IU$4, AJ$4, 'Math Scores'!$IH94:$IU94)/(SUMIF('Math Scores'!$IH$4:$IU$4, AJ$4, 'Math Scores'!$IH$2:$IU$2))))</f>
        <is>
          <t/>
        </is>
      </c>
      <c r="AK91" s="702" t="inlineStr">
        <f aca="false">IF(COUNT('Math Scores'!$JM94:$KG94)=0, "", (SUMIF('Math Scores'!$JM$4:$LA$4, X$4, 'Math Scores'!$JM94:$LA94)/(SUMIF('Math Scores'!$JM$4:$LA$4, X$4, 'Math Scores'!$JM$2:$LA$2))))</f>
        <is>
          <t/>
        </is>
      </c>
      <c r="AL91" s="702" t="inlineStr">
        <f aca="false">IF(COUNT('Math Scores'!$JM94:$KG94)=0, "", (SUMIF('Math Scores'!$JM$4:$LA$4, Y$4, 'Math Scores'!$JM94:$LA94)/(SUMIF('Math Scores'!$JM$4:$LA$4, Y$4, 'Math Scores'!$JM$2:$LA$2))))</f>
        <is>
          <t/>
        </is>
      </c>
      <c r="AM91" s="702" t="inlineStr">
        <f aca="false">IF(COUNT('Math Scores'!$JM94:$KG94)=0, "", (SUMIF('Math Scores'!$JM$4:$LA$4, Z$4, 'Math Scores'!$JM94:$LA94)/(SUMIF('Math Scores'!$JM$4:$LA$4, Z$4, 'Math Scores'!$JM$2:$LA$2))))</f>
        <is>
          <t/>
        </is>
      </c>
      <c r="AN91" s="702" t="inlineStr">
        <f aca="false">IF(COUNT('Math Scores'!$JM94:$KG94)=0, "", (SUMIF('Math Scores'!$JM$4:$LA$4, AA$4, 'Math Scores'!$JM94:$LA94)/(SUMIF('Math Scores'!$JM$4:$LA$4, AA$4, 'Math Scores'!$JM$2:$LA$2))))</f>
        <is>
          <t/>
        </is>
      </c>
      <c r="AO91" s="702" t="inlineStr">
        <f aca="false">IF(COUNT('Math Scores'!$JM94:$KG94)=0, "", (SUMIF('Math Scores'!$JM$4:$LA$4, AB$4, 'Math Scores'!$JM94:$LA94)/(SUMIF('Math Scores'!$JM$4:$LA$4, AB$4, 'Math Scores'!$JM$2:$LA$2))))</f>
        <is>
          <t/>
        </is>
      </c>
      <c r="AP91" s="702" t="inlineStr">
        <f aca="false">IF(COUNT('Math Scores'!$LB94:$LR94)=0, "", (SUMIF('Math Scores'!$KH$4:$LA$4, AP$4, 'Math Scores'!$KH94:$LA94)/(SUMIF('Math Scores'!$KH$4:$LA$4, AP$4, 'Math Scores'!$KH$2:$LA$2))))</f>
        <is>
          <t/>
        </is>
      </c>
      <c r="AQ91" s="702" t="inlineStr">
        <f aca="false">IF(COUNT('Math Scores'!$LB94:$LR94)=0, "", (SUMIF('Math Scores'!$KH$4:$LA$4, AQ$4, 'Math Scores'!$KH94:$LA94)/(SUMIF('Math Scores'!$KH$4:$LA$4, AQ$4, 'Math Scores'!$KH$2:$LA$2))))</f>
        <is>
          <t/>
        </is>
      </c>
    </row>
    <row r="92" customFormat="false" ht="12.75" hidden="false" customHeight="false" outlineLevel="0" collapsed="false">
      <c r="A92" s="315" t="n">
        <v>87</v>
      </c>
      <c r="B92" s="315" t="n">
        <f aca="false">'English Scores- Leveled papers'!B93</f>
        <v>0</v>
      </c>
      <c r="D92" s="701" t="n">
        <f aca="false">'Math Scores'!D95</f>
        <v>0</v>
      </c>
      <c r="E92" s="702" t="inlineStr">
        <f aca="false">IF(COUNT('Math Scores'!$F95:$AM95)=0, "", (SUMIF('Math Scores'!$F$4:$AM$4, E$4, 'Math Scores'!$F95:$AM95)/(SUMIF('Math Scores'!$F$4:$AM$4, E$4, 'Math Scores'!$F$2:$AM$2))))</f>
        <is>
          <t/>
        </is>
      </c>
      <c r="F92" s="702" t="inlineStr">
        <f aca="false">IF(COUNT('Math Scores'!$F95:$AM95)=0, "", (SUMIF('Math Scores'!$F$4:$AM$4, F$4, 'Math Scores'!$F95:$AM95)/(SUMIF('Math Scores'!$F$4:$AM$4, F$4, 'Math Scores'!$F$2:$AM$2))))</f>
        <is>
          <t/>
        </is>
      </c>
      <c r="G92" s="702" t="inlineStr">
        <f aca="false">IF(COUNT('Math Scores'!$F95:$AM95)=0, "", (SUMIF('Math Scores'!$F$4:$AM$4, G$4, 'Math Scores'!$F95:$AM95)/(SUMIF('Math Scores'!$F$4:$AM$4, G$4, 'Math Scores'!$F$2:$AM$2))))</f>
        <is>
          <t/>
        </is>
      </c>
      <c r="H92" s="702" t="inlineStr">
        <f aca="false">IF(COUNT('Math Scores'!$F95:$AM95)=0, "", (SUMIF('Math Scores'!$F$4:$AM$4, H$4, 'Math Scores'!$F95:$AM95)/(SUMIF('Math Scores'!$F$4:$AM$4, H$4, 'Math Scores'!$F$2:$AM$2))))</f>
        <is>
          <t/>
        </is>
      </c>
      <c r="I92" s="702" t="inlineStr">
        <f aca="false">IF(COUNT('Math Scores'!$F95:$AM95)=0, "", (SUMIF('Math Scores'!$F$4:$AM$4, I$4, 'Math Scores'!$F95:$AM95)/(SUMIF('Math Scores'!$F$4:$AM$4, I$4, 'Math Scores'!$F$2:$AM$2))))</f>
        <is>
          <t/>
        </is>
      </c>
      <c r="J92" s="702" t="inlineStr">
        <f aca="false">IF(COUNT('Math Scores'!$F95:$AM95)=0, "", (SUMIF('Math Scores'!$F$4:$AM$4, J$4, 'Math Scores'!$F95:$AM95)/(SUMIF('Math Scores'!$F$4:$AM$4, J$4, 'Math Scores'!$F$2:$AM$2))))</f>
        <is>
          <t/>
        </is>
      </c>
      <c r="K92" s="702" t="inlineStr">
        <f aca="false">IF(COUNT('Math Scores'!$AN95:$BW95)=0, "", (SUMIF('Math Scores'!$AN$4:$BW$4, K$4, 'Math Scores'!$AN95:$BW95)/(SUMIF('Math Scores'!$AN$4:$BW$4, K$4, 'Math Scores'!$AN$2:$BW$2))))</f>
        <is>
          <t/>
        </is>
      </c>
      <c r="L92" s="702" t="inlineStr">
        <f aca="false">IF(COUNT('Math Scores'!$AN95:$BW95)=0, "", (SUMIF('Math Scores'!$AN$4:$BW$4, L$4, 'Math Scores'!$AN95:$BW95)/(SUMIF('Math Scores'!$AN$4:$BW$4, L$4, 'Math Scores'!$AN$2:$BW$2))))</f>
        <is>
          <t/>
        </is>
      </c>
      <c r="M92" s="702" t="inlineStr">
        <f aca="false">IF(COUNT('Math Scores'!$AN95:$BW95)=0, "", (SUMIF('Math Scores'!$AN$4:$BW$4, M$4, 'Math Scores'!$AN95:$BW95)/(SUMIF('Math Scores'!$AN$4:$BW$4, M$4, 'Math Scores'!$AN$2:$BW$2))))</f>
        <is>
          <t/>
        </is>
      </c>
      <c r="N92" s="702" t="inlineStr">
        <f aca="false">IF(COUNT('Math Scores'!$AN95:$BW95)=0, "", (SUMIF('Math Scores'!$AN$4:$BW$4, N$4, 'Math Scores'!$AN95:$BW95)/(SUMIF('Math Scores'!$AN$4:$BW$4, N$4, 'Math Scores'!$AN$2:$BW$2))))</f>
        <is>
          <t/>
        </is>
      </c>
      <c r="O92" s="702" t="inlineStr">
        <f aca="false">IF(COUNT('Math Scores'!$AN95:$BW95)=0, "", (SUMIF('Math Scores'!$AN$4:$BW$4, O$4, 'Math Scores'!$AN95:$BW95)/(SUMIF('Math Scores'!$AN$4:$BW$4, O$4, 'Math Scores'!$AN$2:$BW$2))))</f>
        <is>
          <t/>
        </is>
      </c>
      <c r="P92" s="702" t="inlineStr">
        <f aca="false">IF(COUNT('Math Scores'!$BX95:$DN95)=0, "", (SUMIF('Math Scores'!$F$4:$MZ$4, P$4, 'Math Scores'!$F95:$MZ95)/(SUMIF('Math Scores'!$F$4:$MZ$4, P$4, 'Math Scores'!$F$2:$MZ$2))))</f>
        <is>
          <t/>
        </is>
      </c>
      <c r="Q92" s="702" t="inlineStr">
        <f aca="false">IF(COUNT('Math Scores'!$BX95:$DN95)=0, "", (SUMIF('Math Scores'!$F$4:$MZ$4, Q$4, 'Math Scores'!$F95:$MZ95)/(SUMIF('Math Scores'!$F$4:$MZ$4, Q$4, 'Math Scores'!$F$2:$MZ$2))))</f>
        <is>
          <t/>
        </is>
      </c>
      <c r="R92" s="702" t="inlineStr">
        <f aca="false">IF(COUNT('Math Scores'!$BX95:$DN95)=0, "", (SUMIF('Math Scores'!$F$4:$MZ$4, R$4, 'Math Scores'!$F95:$MZ95)/(SUMIF('Math Scores'!$F$4:$MZ$4, R$4, 'Math Scores'!$F$2:$MZ$2))))</f>
        <is>
          <t/>
        </is>
      </c>
      <c r="S92" s="702" t="inlineStr">
        <f aca="false">IF(COUNT('Math Scores'!$BX95:$DN95)=0, "", (SUMIF('Math Scores'!$F$4:$MZ$4, S$4, 'Math Scores'!$F95:$MZ95)/(SUMIF('Math Scores'!$F$4:$MZ$4, S$4, 'Math Scores'!$F$2:$MZ$2))))</f>
        <is>
          <t/>
        </is>
      </c>
      <c r="T92" s="702" t="inlineStr">
        <f aca="false">IF(COUNT('Math Scores'!$BX95:$DN95)=0, "", (SUMIF('Math Scores'!$F$4:$MZ$4, T$4, 'Math Scores'!$F95:$MZ95)/(SUMIF('Math Scores'!$F$4:$MZ$4, T$4, 'Math Scores'!$F$2:$MZ$2))))</f>
        <is>
          <t/>
        </is>
      </c>
      <c r="U92" s="702" t="inlineStr">
        <f aca="false">IF(COUNT('Math Scores'!$DO95:$FJ95)=0, "", (SUMIF('Math Scores'!$F$4:$MZ$4, U$4, 'Math Scores'!$F95:$MZ95)/(SUMIF('Math Scores'!$F$4:$MZ$4, U$4, 'Math Scores'!$F$2:$MZ$2))))</f>
        <is>
          <t/>
        </is>
      </c>
      <c r="V92" s="702" t="inlineStr">
        <f aca="false">IF(COUNT('Math Scores'!$DO95:$FJ95)=0, "", (SUMIF('Math Scores'!$F$4:$MZ$4, V$4, 'Math Scores'!$F95:$MZ95)/(SUMIF('Math Scores'!$F$4:$MZ$4, V$4, 'Math Scores'!$F$2:$MZ$2))))</f>
        <is>
          <t/>
        </is>
      </c>
      <c r="W92" s="702" t="inlineStr">
        <f aca="false">IF(COUNT('Math Scores'!$DO95:$FJ95)=0, "", (SUMIF('Math Scores'!$F$4:$MZ$4, W$4, 'Math Scores'!$F95:$MZ95)/(SUMIF('Math Scores'!$F$4:$MZ$4, W$4, 'Math Scores'!$F$2:$MZ$2))))</f>
        <is>
          <t/>
        </is>
      </c>
      <c r="X92" s="702" t="inlineStr">
        <f aca="false">IF(COUNT('Math Scores'!$DO95:$FJ95)=0, "", (SUMIF('Math Scores'!$F$4:$MZ$4, X$4, 'Math Scores'!$F95:$MZ95)/(SUMIF('Math Scores'!$F$4:$MZ$4, X$4, 'Math Scores'!$F$2:$MZ$2))))</f>
        <is>
          <t/>
        </is>
      </c>
      <c r="Y92" s="702" t="inlineStr">
        <f aca="false">IF(COUNT('Math Scores'!$DO95:$FJ95)=0, "", (SUMIF('Math Scores'!$F$4:$MZ$4, Y$4, 'Math Scores'!$F95:$MZ95)/(SUMIF('Math Scores'!$F$4:$MZ$4, Y$4, 'Math Scores'!$F$2:$MZ$2))))</f>
        <is>
          <t/>
        </is>
      </c>
      <c r="Z92" s="702" t="inlineStr">
        <f aca="false">IF(COUNT('Math Scores'!$FK95:$HI95)=0, "", (SUMIF('Math Scores'!$F$4:$MZ$4, Z$4, 'Math Scores'!$F95:$MZ95)/(SUMIF('Math Scores'!$F$4:$MZ$4, Z$4, 'Math Scores'!$F$2:$MZ$2))))</f>
        <is>
          <t/>
        </is>
      </c>
      <c r="AA92" s="702" t="inlineStr">
        <f aca="false">IF(COUNT('Math Scores'!$FK95:$HI95)=0, "", (SUMIF('Math Scores'!$F$4:$MZ$4, AA$4, 'Math Scores'!$F95:$MZ95)/(SUMIF('Math Scores'!$F$4:$MZ$4, AA$4, 'Math Scores'!$F$2:$MZ$2))))</f>
        <is>
          <t/>
        </is>
      </c>
      <c r="AB92" s="702" t="inlineStr">
        <f aca="false">IF(COUNT('Math Scores'!$FK95:$HI95)=0, "", (SUMIF('Math Scores'!$F$4:$MZ$4, AB$4, 'Math Scores'!$F95:$MZ95)/(SUMIF('Math Scores'!$F$4:$MZ$4, AB$4, 'Math Scores'!$F$2:$MZ$2))))</f>
        <is>
          <t/>
        </is>
      </c>
      <c r="AC92" s="702" t="inlineStr">
        <f aca="false">IF(COUNT('Math Scores'!$FK95:$HI95)=0, "", (SUMIF('Math Scores'!$F$4:$MZ$4, AC$4, 'Math Scores'!$F95:$MZ95)/(SUMIF('Math Scores'!$F$4:$MZ$4, AC$4, 'Math Scores'!$F$2:$MZ$2))))</f>
        <is>
          <t/>
        </is>
      </c>
      <c r="AD92" s="702" t="inlineStr">
        <f aca="false">IF(COUNT('Math Scores'!$HJ95:$IG95)=0, "", (SUMIF('Math Scores'!$HJ$4:$IU$4, AD$4, 'Math Scores'!$HJ95:$IU95)/(SUMIF('Math Scores'!$HJ$4:$IU$4, AD$4, 'Math Scores'!$HJ$2:$IU$2))))</f>
        <is>
          <t/>
        </is>
      </c>
      <c r="AE92" s="702" t="inlineStr">
        <f aca="false">IF(COUNT('Math Scores'!$HJ95:$IG95)=0, "", (SUMIF('Math Scores'!$HJ$4:$IU$4, AE$4, 'Math Scores'!$HJ95:$IU95)/(SUMIF('Math Scores'!$HJ$4:$IU$4, AE$4, 'Math Scores'!$HJ$2:$IU$2))))</f>
        <is>
          <t/>
        </is>
      </c>
      <c r="AF92" s="702" t="inlineStr">
        <f aca="false">IF(COUNT('Math Scores'!$HJ95:$IG95)=0, "", (SUMIF('Math Scores'!$HJ$4:$IU$4, AF$4, 'Math Scores'!$HJ95:$IU95)/(SUMIF('Math Scores'!$HJ$4:$IU$4, AF$4, 'Math Scores'!$HJ$2:$IU$2))))</f>
        <is>
          <t/>
        </is>
      </c>
      <c r="AG92" s="702" t="inlineStr">
        <f aca="false">IF(COUNT('Math Scores'!$HJ95:$IG95)=0, "", (SUMIF('Math Scores'!$HJ$4:$IU$4, AG$4, 'Math Scores'!$HJ95:$IU95)/(SUMIF('Math Scores'!$HJ$4:$IU$4, AG$4, 'Math Scores'!$HJ$2:$IU$2))))</f>
        <is>
          <t/>
        </is>
      </c>
      <c r="AH92" s="702" t="inlineStr">
        <f aca="false">IF(COUNT('Math Scores'!$IV95:$JL95)=0, "", (SUMIF('Math Scores'!$IH$4:$IU$4, AH$4, 'Math Scores'!$IH95:$IU95)/(SUMIF('Math Scores'!$IH$4:$IU$4, AH$4, 'Math Scores'!$IH$2:$IU$2))))</f>
        <is>
          <t/>
        </is>
      </c>
      <c r="AI92" s="702" t="inlineStr">
        <f aca="false">IF(COUNT('Math Scores'!$IV95:$JL95)=0, "", (SUMIF('Math Scores'!$IH$4:$IU$4, AI$4, 'Math Scores'!$IH95:$IU95)/(SUMIF('Math Scores'!$IH$4:$IU$4, AI$4, 'Math Scores'!$IH$2:$IU$2))))</f>
        <is>
          <t/>
        </is>
      </c>
      <c r="AJ92" s="702" t="inlineStr">
        <f aca="false">IF(COUNT('Math Scores'!$IV95:$JL95)=0, "", (SUMIF('Math Scores'!$IH$4:$IU$4, AJ$4, 'Math Scores'!$IH95:$IU95)/(SUMIF('Math Scores'!$IH$4:$IU$4, AJ$4, 'Math Scores'!$IH$2:$IU$2))))</f>
        <is>
          <t/>
        </is>
      </c>
      <c r="AK92" s="702" t="inlineStr">
        <f aca="false">IF(COUNT('Math Scores'!$JM95:$KG95)=0, "", (SUMIF('Math Scores'!$JM$4:$LA$4, X$4, 'Math Scores'!$JM95:$LA95)/(SUMIF('Math Scores'!$JM$4:$LA$4, X$4, 'Math Scores'!$JM$2:$LA$2))))</f>
        <is>
          <t/>
        </is>
      </c>
      <c r="AL92" s="702" t="inlineStr">
        <f aca="false">IF(COUNT('Math Scores'!$JM95:$KG95)=0, "", (SUMIF('Math Scores'!$JM$4:$LA$4, Y$4, 'Math Scores'!$JM95:$LA95)/(SUMIF('Math Scores'!$JM$4:$LA$4, Y$4, 'Math Scores'!$JM$2:$LA$2))))</f>
        <is>
          <t/>
        </is>
      </c>
      <c r="AM92" s="702" t="inlineStr">
        <f aca="false">IF(COUNT('Math Scores'!$JM95:$KG95)=0, "", (SUMIF('Math Scores'!$JM$4:$LA$4, Z$4, 'Math Scores'!$JM95:$LA95)/(SUMIF('Math Scores'!$JM$4:$LA$4, Z$4, 'Math Scores'!$JM$2:$LA$2))))</f>
        <is>
          <t/>
        </is>
      </c>
      <c r="AN92" s="702" t="inlineStr">
        <f aca="false">IF(COUNT('Math Scores'!$JM95:$KG95)=0, "", (SUMIF('Math Scores'!$JM$4:$LA$4, AA$4, 'Math Scores'!$JM95:$LA95)/(SUMIF('Math Scores'!$JM$4:$LA$4, AA$4, 'Math Scores'!$JM$2:$LA$2))))</f>
        <is>
          <t/>
        </is>
      </c>
      <c r="AO92" s="702" t="inlineStr">
        <f aca="false">IF(COUNT('Math Scores'!$JM95:$KG95)=0, "", (SUMIF('Math Scores'!$JM$4:$LA$4, AB$4, 'Math Scores'!$JM95:$LA95)/(SUMIF('Math Scores'!$JM$4:$LA$4, AB$4, 'Math Scores'!$JM$2:$LA$2))))</f>
        <is>
          <t/>
        </is>
      </c>
      <c r="AP92" s="702" t="inlineStr">
        <f aca="false">IF(COUNT('Math Scores'!$LB95:$LR95)=0, "", (SUMIF('Math Scores'!$KH$4:$LA$4, AP$4, 'Math Scores'!$KH95:$LA95)/(SUMIF('Math Scores'!$KH$4:$LA$4, AP$4, 'Math Scores'!$KH$2:$LA$2))))</f>
        <is>
          <t/>
        </is>
      </c>
      <c r="AQ92" s="702" t="inlineStr">
        <f aca="false">IF(COUNT('Math Scores'!$LB95:$LR95)=0, "", (SUMIF('Math Scores'!$KH$4:$LA$4, AQ$4, 'Math Scores'!$KH95:$LA95)/(SUMIF('Math Scores'!$KH$4:$LA$4, AQ$4, 'Math Scores'!$KH$2:$LA$2))))</f>
        <is>
          <t/>
        </is>
      </c>
    </row>
  </sheetData>
  <sheetProtection sheet="true" objects="true" scenarios="true"/>
  <mergeCells count="12">
    <mergeCell ref="AH1:AJ1"/>
    <mergeCell ref="AP1:AQ1"/>
    <mergeCell ref="E2:J2"/>
    <mergeCell ref="K2:O2"/>
    <mergeCell ref="P2:T2"/>
    <mergeCell ref="U2:Y2"/>
    <mergeCell ref="Z2:AC2"/>
    <mergeCell ref="AD2:AG2"/>
    <mergeCell ref="AH2:AJ2"/>
    <mergeCell ref="AK2:AO2"/>
    <mergeCell ref="AP2:AQ2"/>
    <mergeCell ref="AT4:AX6"/>
  </mergeCells>
  <conditionalFormatting sqref="E5:AQ5">
    <cfRule type="cellIs" priority="2" operator="greaterThan" aboveAverage="0" equalAverage="0" bottom="0" percent="0" rank="0" text="" dxfId="0">
      <formula>0.79</formula>
    </cfRule>
    <cfRule type="cellIs" priority="3" operator="between" aboveAverage="0" equalAverage="0" bottom="0" percent="0" rank="0" text="" dxfId="1">
      <formula>0.59</formula>
      <formula>0.8</formula>
    </cfRule>
    <cfRule type="cellIs" priority="4" operator="lessThan" aboveAverage="0" equalAverage="0" bottom="0" percent="0" rank="0" text="" dxfId="2">
      <formula>0.6</formula>
    </cfRule>
  </conditionalFormatting>
  <conditionalFormatting sqref="E6:J92">
    <cfRule type="cellIs" priority="5" operator="equal" aboveAverage="0" equalAverage="0" bottom="0" percent="0" rank="0" text="" dxfId="3">
      <formula>"NA"</formula>
    </cfRule>
  </conditionalFormatting>
  <conditionalFormatting sqref="AH6:AJ92">
    <cfRule type="cellIs" priority="6" operator="equal" aboveAverage="0" equalAverage="0" bottom="0" percent="0" rank="0" text="" dxfId="4">
      <formula>"NA"</formula>
    </cfRule>
  </conditionalFormatting>
  <conditionalFormatting sqref="AK6:AO92">
    <cfRule type="cellIs" priority="7" operator="equal" aboveAverage="0" equalAverage="0" bottom="0" percent="0" rank="0" text="" dxfId="5">
      <formula>"NA"</formula>
    </cfRule>
  </conditionalFormatting>
  <conditionalFormatting sqref="K6:O92">
    <cfRule type="cellIs" priority="8" operator="equal" aboveAverage="0" equalAverage="0" bottom="0" percent="0" rank="0" text="" dxfId="6">
      <formula>"NA"</formula>
    </cfRule>
  </conditionalFormatting>
  <conditionalFormatting sqref="P6:T92">
    <cfRule type="cellIs" priority="9" operator="equal" aboveAverage="0" equalAverage="0" bottom="0" percent="0" rank="0" text="" dxfId="7">
      <formula>"NA"</formula>
    </cfRule>
  </conditionalFormatting>
  <conditionalFormatting sqref="U6:Y92">
    <cfRule type="cellIs" priority="10" operator="equal" aboveAverage="0" equalAverage="0" bottom="0" percent="0" rank="0" text="" dxfId="8">
      <formula>"NA"</formula>
    </cfRule>
  </conditionalFormatting>
  <conditionalFormatting sqref="Z6:AC92">
    <cfRule type="cellIs" priority="11" operator="equal" aboveAverage="0" equalAverage="0" bottom="0" percent="0" rank="0" text="" dxfId="9">
      <formula>"NA"</formula>
    </cfRule>
  </conditionalFormatting>
  <conditionalFormatting sqref="AD6:AG92">
    <cfRule type="cellIs" priority="12" operator="equal" aboveAverage="0" equalAverage="0" bottom="0" percent="0" rank="0" text="" dxfId="10">
      <formula>"NA"</formula>
    </cfRule>
  </conditionalFormatting>
  <conditionalFormatting sqref="AP6:AQ92">
    <cfRule type="cellIs" priority="13" operator="equal" aboveAverage="0" equalAverage="0" bottom="0" percent="0" rank="0" text="" dxfId="11">
      <formula>"NA"</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AI9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1025" min="1" style="0" width="8.72959183673469"/>
  </cols>
  <sheetData>
    <row r="1" customFormat="false" ht="315" hidden="false" customHeight="false" outlineLevel="0" collapsed="false">
      <c r="A1" s="703"/>
      <c r="B1" s="703"/>
      <c r="C1" s="704" t="s">
        <v>1576</v>
      </c>
      <c r="D1" s="704"/>
      <c r="E1" s="704"/>
      <c r="F1" s="705" t="s">
        <v>1577</v>
      </c>
      <c r="G1" s="705"/>
      <c r="H1" s="705"/>
      <c r="I1" s="706" t="s">
        <v>1578</v>
      </c>
      <c r="J1" s="706"/>
      <c r="K1" s="706"/>
      <c r="L1" s="705" t="s">
        <v>1579</v>
      </c>
      <c r="M1" s="705"/>
      <c r="N1" s="705"/>
      <c r="O1" s="707" t="s">
        <v>1580</v>
      </c>
      <c r="P1" s="707"/>
      <c r="Q1" s="707"/>
      <c r="R1" s="708" t="s">
        <v>1581</v>
      </c>
      <c r="S1" s="708"/>
      <c r="T1" s="708"/>
      <c r="U1" s="682" t="s">
        <v>1582</v>
      </c>
      <c r="V1" s="682"/>
      <c r="W1" s="682"/>
      <c r="X1" s="709" t="s">
        <v>1583</v>
      </c>
      <c r="Y1" s="709"/>
      <c r="Z1" s="709"/>
      <c r="AA1" s="682" t="s">
        <v>1582</v>
      </c>
      <c r="AB1" s="682"/>
      <c r="AC1" s="682"/>
    </row>
    <row r="2" customFormat="false" ht="12.75" hidden="false" customHeight="false" outlineLevel="0" collapsed="false">
      <c r="A2" s="703"/>
      <c r="B2" s="703"/>
      <c r="C2" s="704"/>
      <c r="D2" s="704"/>
      <c r="E2" s="704"/>
      <c r="F2" s="705"/>
      <c r="G2" s="705"/>
      <c r="H2" s="705"/>
      <c r="I2" s="706"/>
      <c r="J2" s="706"/>
      <c r="K2" s="706"/>
      <c r="L2" s="705"/>
      <c r="M2" s="705"/>
      <c r="N2" s="705"/>
      <c r="O2" s="707"/>
      <c r="P2" s="707"/>
      <c r="Q2" s="707"/>
      <c r="R2" s="708"/>
      <c r="S2" s="708"/>
      <c r="T2" s="708"/>
      <c r="U2" s="708" t="s">
        <v>1584</v>
      </c>
      <c r="V2" s="708"/>
      <c r="W2" s="708"/>
      <c r="X2" s="709"/>
      <c r="Y2" s="709"/>
      <c r="Z2" s="709"/>
      <c r="AA2" s="710" t="s">
        <v>1585</v>
      </c>
      <c r="AB2" s="710"/>
      <c r="AC2" s="710"/>
    </row>
    <row r="3" customFormat="false" ht="12.75" hidden="false" customHeight="false" outlineLevel="0" collapsed="false">
      <c r="A3" s="703"/>
      <c r="B3" s="703"/>
      <c r="C3" s="704"/>
      <c r="D3" s="704"/>
      <c r="E3" s="704"/>
      <c r="F3" s="705"/>
      <c r="G3" s="705"/>
      <c r="H3" s="705"/>
      <c r="I3" s="706"/>
      <c r="J3" s="706"/>
      <c r="K3" s="706"/>
      <c r="L3" s="705"/>
      <c r="M3" s="705"/>
      <c r="N3" s="705"/>
      <c r="O3" s="707"/>
      <c r="P3" s="707"/>
      <c r="Q3" s="707"/>
      <c r="R3" s="708"/>
      <c r="S3" s="708"/>
      <c r="T3" s="708"/>
      <c r="U3" s="708"/>
      <c r="V3" s="708"/>
      <c r="W3" s="708"/>
      <c r="X3" s="709"/>
      <c r="Y3" s="709"/>
      <c r="Z3" s="709"/>
      <c r="AA3" s="710"/>
      <c r="AB3" s="710"/>
      <c r="AC3" s="710"/>
    </row>
    <row r="4" customFormat="false" ht="360" hidden="false" customHeight="false" outlineLevel="0" collapsed="false">
      <c r="A4" s="711" t="s">
        <v>992</v>
      </c>
      <c r="B4" s="712"/>
      <c r="C4" s="70" t="s">
        <v>267</v>
      </c>
      <c r="D4" s="70" t="s">
        <v>268</v>
      </c>
      <c r="E4" s="70" t="s">
        <v>269</v>
      </c>
      <c r="F4" s="70" t="s">
        <v>270</v>
      </c>
      <c r="G4" s="70" t="s">
        <v>271</v>
      </c>
      <c r="H4" s="70" t="s">
        <v>272</v>
      </c>
      <c r="I4" s="70" t="s">
        <v>273</v>
      </c>
      <c r="J4" s="70" t="s">
        <v>274</v>
      </c>
      <c r="K4" s="70" t="s">
        <v>275</v>
      </c>
      <c r="L4" s="713" t="s">
        <v>276</v>
      </c>
      <c r="M4" s="713" t="s">
        <v>277</v>
      </c>
      <c r="N4" s="713" t="s">
        <v>278</v>
      </c>
      <c r="O4" s="713" t="s">
        <v>279</v>
      </c>
      <c r="P4" s="713" t="s">
        <v>280</v>
      </c>
      <c r="Q4" s="713" t="s">
        <v>281</v>
      </c>
      <c r="R4" s="713" t="s">
        <v>282</v>
      </c>
      <c r="S4" s="713" t="s">
        <v>283</v>
      </c>
      <c r="T4" s="713" t="s">
        <v>284</v>
      </c>
      <c r="U4" s="713" t="s">
        <v>282</v>
      </c>
      <c r="V4" s="713" t="s">
        <v>283</v>
      </c>
      <c r="W4" s="713" t="s">
        <v>284</v>
      </c>
      <c r="X4" s="570" t="s">
        <v>285</v>
      </c>
      <c r="Y4" s="570" t="s">
        <v>286</v>
      </c>
      <c r="Z4" s="570" t="s">
        <v>287</v>
      </c>
      <c r="AA4" s="570" t="s">
        <v>285</v>
      </c>
      <c r="AB4" s="570" t="s">
        <v>286</v>
      </c>
      <c r="AC4" s="570" t="s">
        <v>287</v>
      </c>
      <c r="AE4" s="700" t="s">
        <v>1586</v>
      </c>
      <c r="AF4" s="700"/>
      <c r="AG4" s="700"/>
      <c r="AH4" s="700"/>
      <c r="AI4" s="700"/>
    </row>
    <row r="5" customFormat="false" ht="12.75" hidden="false" customHeight="false" outlineLevel="0" collapsed="false">
      <c r="A5" s="714"/>
      <c r="B5" s="714" t="s">
        <v>1587</v>
      </c>
      <c r="C5" s="714" t="str">
        <f aca="false">IFERROR(AVERAGE(C6:C90),"")</f>
        <v/>
      </c>
      <c r="D5" s="714" t="str">
        <f aca="false">IFERROR(AVERAGE(D6:D90),"")</f>
        <v/>
      </c>
      <c r="E5" s="714" t="str">
        <f aca="false">IFERROR(AVERAGE(E6:E90),"")</f>
        <v/>
      </c>
      <c r="F5" s="714" t="str">
        <f aca="false">IFERROR(AVERAGE(F6:F90),"")</f>
        <v/>
      </c>
      <c r="G5" s="714" t="str">
        <f aca="false">IFERROR(AVERAGE(G6:G90),"")</f>
        <v/>
      </c>
      <c r="H5" s="714" t="str">
        <f aca="false">IFERROR(AVERAGE(H6:H90),"")</f>
        <v/>
      </c>
      <c r="I5" s="714" t="n">
        <f aca="false">IFERROR(AVERAGE(I6:I90),"")</f>
        <v>0.276383526383526</v>
      </c>
      <c r="J5" s="714" t="n">
        <f aca="false">IFERROR(AVERAGE(J6:J90),"")</f>
        <v>0.422685265911072</v>
      </c>
      <c r="K5" s="714" t="n">
        <f aca="false">IFERROR(AVERAGE(K6:K90),"")</f>
        <v>0.354354354354354</v>
      </c>
      <c r="L5" s="714" t="str">
        <f aca="false">IFERROR(AVERAGE(L6:L90),"")</f>
        <v/>
      </c>
      <c r="M5" s="714" t="str">
        <f aca="false">IFERROR(AVERAGE(M6:M90),"")</f>
        <v/>
      </c>
      <c r="N5" s="714" t="str">
        <f aca="false">IFERROR(AVERAGE(N6:N90),"")</f>
        <v/>
      </c>
      <c r="O5" s="714" t="str">
        <f aca="false">IFERROR(AVERAGE(O6:O90),"")</f>
        <v/>
      </c>
      <c r="P5" s="714" t="str">
        <f aca="false">IFERROR(AVERAGE(P6:P90),"")</f>
        <v/>
      </c>
      <c r="Q5" s="714" t="str">
        <f aca="false">IFERROR(AVERAGE(Q6:Q90),"")</f>
        <v/>
      </c>
      <c r="R5" s="714" t="str">
        <f aca="false">IFERROR(AVERAGE(R6:R90),"")</f>
        <v/>
      </c>
      <c r="S5" s="714" t="str">
        <f aca="false">IFERROR(AVERAGE(S6:S90),"")</f>
        <v/>
      </c>
      <c r="T5" s="714" t="str">
        <f aca="false">IFERROR(AVERAGE(T6:T90),"")</f>
        <v/>
      </c>
      <c r="U5" s="714" t="str">
        <f aca="false">IFERROR(AVERAGE(U6:U90),"")</f>
        <v/>
      </c>
      <c r="V5" s="714" t="str">
        <f aca="false">IFERROR(AVERAGE(V6:V90),"")</f>
        <v/>
      </c>
      <c r="W5" s="714" t="str">
        <f aca="false">IFERROR(AVERAGE(W6:W90),"")</f>
        <v/>
      </c>
      <c r="X5" s="714" t="str">
        <f aca="false">IFERROR(AVERAGE(X6:X90),"")</f>
        <v/>
      </c>
      <c r="Y5" s="714" t="str">
        <f aca="false">IFERROR(AVERAGE(Y6:Y90),"")</f>
        <v/>
      </c>
      <c r="Z5" s="714" t="str">
        <f aca="false">IFERROR(AVERAGE(Z6:Z90),"")</f>
        <v/>
      </c>
      <c r="AA5" s="714" t="str">
        <f aca="false">IFERROR(AVERAGE(AA6:AA90),"")</f>
        <v/>
      </c>
      <c r="AB5" s="714" t="str">
        <f aca="false">IFERROR(AVERAGE(AB6:AB90),"")</f>
        <v/>
      </c>
      <c r="AC5" s="714" t="str">
        <f aca="false">IFERROR(AVERAGE(AC6:AC90),"")</f>
        <v/>
      </c>
      <c r="AE5" s="700"/>
      <c r="AF5" s="700"/>
      <c r="AG5" s="700"/>
      <c r="AH5" s="700"/>
      <c r="AI5" s="700"/>
    </row>
    <row r="6" customFormat="false" ht="12.75" hidden="false" customHeight="false" outlineLevel="0" collapsed="false">
      <c r="A6" s="715" t="str">
        <f aca="false">'English Scores- Leveled papers'!B7</f>
        <v>A.Chandana</v>
      </c>
      <c r="B6" s="716" t="n">
        <f aca="false">'Math Scores'!D9</f>
        <v>0.32</v>
      </c>
      <c r="C6" s="702" t="str">
        <f aca="false">IF(COUNT('Math Scores'!$F9:$AM9)=0, "", (SUMIF('Math Scores'!$F$3:$AM$3, C$4, 'Math Scores'!$F9:$AM9)/(SUMIF('Math Scores'!$F$3:$AM$3, C$4, 'Math Scores'!$F$2:$AM$2))))</f>
        <v/>
      </c>
      <c r="D6" s="702" t="str">
        <f aca="false">IF(COUNT('Math Scores'!$F9:$AM9)=0, "", (SUMIF('Math Scores'!$F$3:$AM$3, D$4, 'Math Scores'!$F9:$AM9)/(SUMIF('Math Scores'!$F$3:$AM$3, D$4, 'Math Scores'!$F$2:$AM$2))))</f>
        <v/>
      </c>
      <c r="E6" s="702" t="str">
        <f aca="false">IF(COUNT('Math Scores'!$F9:$AM9)=0, "", (SUMIF('Math Scores'!$F$3:$AM$3, E$4, 'Math Scores'!$F9:$AM9)/(SUMIF('Math Scores'!$F$3:$AM$3, E$4, 'Math Scores'!$F$2:$AM$2))))</f>
        <v/>
      </c>
      <c r="F6" s="702" t="str">
        <f aca="false">IF(COUNT('Math Scores'!$AN9:$BW9)=0, "", (SUMIF('Math Scores'!$AN$3:$BW$3, F$4, 'Math Scores'!$AN9:$BW9)/(SUMIF('Math Scores'!$AN$3:$BW$3, F$4, 'Math Scores'!$AN$2:$BW$2))))</f>
        <v/>
      </c>
      <c r="G6" s="702" t="str">
        <f aca="false">IF(COUNT('Math Scores'!$AN9:$BW9)=0, "", (SUMIF('Math Scores'!$AN$3:$BW$3, G$4, 'Math Scores'!$AN9:$BW9)/(SUMIF('Math Scores'!$AN$3:$BW$3, G$4, 'Math Scores'!$AN$2:$BW$2))))</f>
        <v/>
      </c>
      <c r="H6" s="702" t="str">
        <f aca="false">IF(COUNT('Math Scores'!$AN9:$BW9)=0, "", (SUMIF('Math Scores'!$AN$3:$BW$3, H$4, 'Math Scores'!$AN9:$BW9)/(SUMIF('Math Scores'!$AN$3:$BW$3, H$4, 'Math Scores'!$AN$2:$BW$2))))</f>
        <v/>
      </c>
      <c r="I6" s="702" t="n">
        <f aca="false">IF(COUNT('Math Scores'!$BX9:$DN9)=0, "", (SUMIF('Math Scores'!$F$3:$MZ$3, I$4, 'Math Scores'!$F9:$MZ9)/(SUMIF('Math Scores'!$F$3:$MZ$3, I$4, 'Math Scores'!$F$2:$MZ$2))))</f>
        <v>0.238095238095238</v>
      </c>
      <c r="J6" s="702" t="n">
        <f aca="false">IF(COUNT('Math Scores'!$BX9:$DN9)=0, "", (SUMIF('Math Scores'!$F$3:$MZ$3, J$4, 'Math Scores'!$F9:$MZ9)/(SUMIF('Math Scores'!$F$3:$MZ$3, J$4, 'Math Scores'!$F$2:$MZ$2))))</f>
        <v>0.32258064516129</v>
      </c>
      <c r="K6" s="702" t="n">
        <f aca="false">IF(COUNT('Math Scores'!$BX9:$DN9)=0, "", (SUMIF('Math Scores'!$F$3:$MZ$3, K$4, 'Math Scores'!$F9:$MZ9)/(SUMIF('Math Scores'!$F$3:$MZ$3, K$4, 'Math Scores'!$F$2:$MZ$2))))</f>
        <v>0.444444444444444</v>
      </c>
      <c r="L6" s="702" t="str">
        <f aca="false">IF(COUNT('Math Scores'!$DO9:$FJ9)=0, "", (SUMIF('Math Scores'!$F$3:$MZ$3, L$4, 'Math Scores'!$F9:$MZ9)/(SUMIF('Math Scores'!$F$3:$MZ$3, L$4, 'Math Scores'!$F$2:$MZ$2))))</f>
        <v/>
      </c>
      <c r="M6" s="702" t="str">
        <f aca="false">IF(COUNT('Math Scores'!$DO9:$FJ9)=0, "", (SUMIF('Math Scores'!$F$3:$MZ$3, M$4, 'Math Scores'!$F9:$MZ9)/(SUMIF('Math Scores'!$F$3:$MZ$3, M$4, 'Math Scores'!$F$2:$MZ$2))))</f>
        <v/>
      </c>
      <c r="N6" s="702" t="str">
        <f aca="false">IF(COUNT('Math Scores'!$DO9:$FJ9)=0, "", (SUMIF('Math Scores'!$F$3:$MZ$3, N$4, 'Math Scores'!$F9:$MZ9)/(SUMIF('Math Scores'!$F$3:$MZ$3, N$4, 'Math Scores'!$F$2:$MZ$2))))</f>
        <v/>
      </c>
      <c r="O6" s="702" t="str">
        <f aca="false">IF(COUNT('Math Scores'!$FK9:$HI9)=0, "", (SUMIF('Math Scores'!$F$3:$MZ$3, O$4, 'Math Scores'!$F9:$MZ9)/(SUMIF('Math Scores'!$F$3:$MZ$3, O$4, 'Math Scores'!$F$2:$MZ$2))))</f>
        <v/>
      </c>
      <c r="P6" s="702" t="str">
        <f aca="false">IF(COUNT('Math Scores'!$FK9:$HI9)=0, "", (SUMIF('Math Scores'!$F$3:$MZ$3, P$4, 'Math Scores'!$F9:$MZ9)/(SUMIF('Math Scores'!$F$3:$MZ$3, P$4, 'Math Scores'!$F$2:$MZ$2))))</f>
        <v/>
      </c>
      <c r="Q6" s="702" t="str">
        <f aca="false">IF(COUNT('Math Scores'!$FK9:$HI9)=0, "", (SUMIF('Math Scores'!$F$3:$MZ$3, Q$4, 'Math Scores'!$F9:$MZ9)/(SUMIF('Math Scores'!$F$3:$MZ$3, Q$4, 'Math Scores'!$F$2:$MZ$2))))</f>
        <v/>
      </c>
      <c r="R6" s="702" t="str">
        <f aca="false">IF(COUNT('Math Scores'!$HJ9:$IG9)=0, "", (SUMIF('Math Scores'!$HJ$3:$IU$3, R$4, 'Math Scores'!$HJ9:$IU9)/(SUMIF('Math Scores'!$HJ$3:$IU$3, R$4, 'Math Scores'!$HJ$2:$IU$2))))</f>
        <v/>
      </c>
      <c r="S6" s="702" t="str">
        <f aca="false">IF(COUNT('Math Scores'!$HJ9:$IG9)=0, "", (SUMIF('Math Scores'!$HJ$3:$IU$3, S$4, 'Math Scores'!$HJ9:$IU9)/(SUMIF('Math Scores'!$HJ$3:$IU$3, S$4, 'Math Scores'!$HJ$2:$IU$2))))</f>
        <v/>
      </c>
      <c r="T6" s="702" t="str">
        <f aca="false">IF(COUNT('Math Scores'!$HJ9:$IG9)=0, "", (SUMIF('Math Scores'!$HJ$3:$IU$3, T$4, 'Math Scores'!$HJ9:$IU9)/(SUMIF('Math Scores'!$HJ$3:$IU$3, T$4, 'Math Scores'!$HJ$2:$IU$2))))</f>
        <v/>
      </c>
      <c r="U6" s="702" t="str">
        <f aca="false">IF(COUNT('Math Scores'!$IV9:$JL9)=0, "", (SUMIF('Math Scores'!$IH$3:$IU$3, U$4, 'Math Scores'!$IH9:$IU9)/(SUMIF('Math Scores'!$IH$3:$IU$3, U$4, 'Math Scores'!$IH$2:$IU$2))))</f>
        <v/>
      </c>
      <c r="V6" s="702" t="str">
        <f aca="false">IF(COUNT('Math Scores'!$IV9:$JL9)=0, "", (SUMIF('Math Scores'!$IH$3:$IU$3, V$4, 'Math Scores'!$IH9:$IU9)/(SUMIF('Math Scores'!$IH$3:$IU$3, V$4, 'Math Scores'!$IH$2:$IU$2))))</f>
        <v/>
      </c>
      <c r="W6" s="702" t="str">
        <f aca="false">IF(COUNT('Math Scores'!$IV9:$JL9)=0, "", (SUMIF('Math Scores'!$IH$3:$IU$3, W$4, 'Math Scores'!$IH9:$IU9)/(SUMIF('Math Scores'!$IH$3:$IU$3, W$4, 'Math Scores'!$IH$2:$IU$2))))</f>
        <v/>
      </c>
      <c r="X6" s="702" t="str">
        <f aca="false">IF(COUNT('Math Scores'!$JM9:$KG9)=0, "", (SUMIF('Math Scores'!$JM$3:$LA$3, X$4, 'Math Scores'!$JM9:$LA9)/(SUMIF('Math Scores'!$JM$3:$LA$3, X$4, 'Math Scores'!$JM$2:$LA$2))))</f>
        <v/>
      </c>
      <c r="Y6" s="702" t="str">
        <f aca="false">IF(COUNT('Math Scores'!$JM9:$KG9)=0, "", (SUMIF('Math Scores'!$JM$3:$LA$3, Y$4, 'Math Scores'!$JM9:$LA9)/(SUMIF('Math Scores'!$JM$3:$LA$3, Y$4, 'Math Scores'!$JM$2:$LA$2))))</f>
        <v/>
      </c>
      <c r="Z6" s="702" t="str">
        <f aca="false">IF(COUNT('Math Scores'!$JM9:$KG9)=0, "", (SUMIF('Math Scores'!$JM$3:$LA$3, Z$4, 'Math Scores'!$JM9:$LA9)/(SUMIF('Math Scores'!$JM$3:$LA$3, Z$4, 'Math Scores'!$JM$2:$LA$2))))</f>
        <v/>
      </c>
      <c r="AA6" s="702" t="str">
        <f aca="false">IF(COUNT('Math Scores'!$LB9:$LR9)=0, "", (SUMIF('Math Scores'!$KH$3:$LA$3, AA$4, 'Math Scores'!$KH9:$LA9)/(SUMIF('Math Scores'!$KH$3:$LA$3, AA$4, 'Math Scores'!$KH$2:$LA$2))))</f>
        <v/>
      </c>
      <c r="AB6" s="702" t="str">
        <f aca="false">IF(COUNT('Math Scores'!$LB9:$LR9)=0, "", (SUMIF('Math Scores'!$KH$3:$LA$3, AB$4, 'Math Scores'!$KH9:$LA9)/(SUMIF('Math Scores'!$KH$3:$LA$3, AB$4, 'Math Scores'!$KH$2:$LA$2))))</f>
        <v/>
      </c>
      <c r="AC6" s="702" t="str">
        <f aca="false">IF(COUNT('Math Scores'!$LB9:$LR9)=0, "", (SUMIF('Math Scores'!$KH$3:$LA$3, AC$4, 'Math Scores'!$KH9:$LA9)/(SUMIF('Math Scores'!$KH$3:$LA$3, AC$4, 'Math Scores'!$KH$2:$LA$2))))</f>
        <v/>
      </c>
      <c r="AE6" s="700"/>
      <c r="AF6" s="700"/>
      <c r="AG6" s="700"/>
      <c r="AH6" s="700"/>
      <c r="AI6" s="700"/>
    </row>
    <row r="7" customFormat="false" ht="12.75" hidden="false" customHeight="false" outlineLevel="0" collapsed="false">
      <c r="A7" s="715" t="str">
        <f aca="false">'English Scores- Leveled papers'!B8</f>
        <v>Asma Tulasa</v>
      </c>
      <c r="B7" s="716" t="n">
        <f aca="false">'Math Scores'!D10</f>
        <v>0.16</v>
      </c>
      <c r="C7" s="702" t="inlineStr">
        <f aca="false">IF(COUNT('Math Scores'!$F10:$AM10)=0, "", (SUMIF('Math Scores'!$F$3:$AM$3, C$4, 'Math Scores'!$F10:$AM10)/(SUMIF('Math Scores'!$F$3:$AM$3, C$4, 'Math Scores'!$F$2:$AM$2))))</f>
        <is>
          <t/>
        </is>
      </c>
      <c r="D7" s="702" t="inlineStr">
        <f aca="false">IF(COUNT('Math Scores'!$F10:$AM10)=0, "", (SUMIF('Math Scores'!$F$3:$AM$3, D$4, 'Math Scores'!$F10:$AM10)/(SUMIF('Math Scores'!$F$3:$AM$3, D$4, 'Math Scores'!$F$2:$AM$2))))</f>
        <is>
          <t/>
        </is>
      </c>
      <c r="E7" s="702" t="inlineStr">
        <f aca="false">IF(COUNT('Math Scores'!$F10:$AM10)=0, "", (SUMIF('Math Scores'!$F$3:$AM$3, E$4, 'Math Scores'!$F10:$AM10)/(SUMIF('Math Scores'!$F$3:$AM$3, E$4, 'Math Scores'!$F$2:$AM$2))))</f>
        <is>
          <t/>
        </is>
      </c>
      <c r="F7" s="702" t="inlineStr">
        <f aca="false">IF(COUNT('Math Scores'!$AN10:$BW10)=0, "", (SUMIF('Math Scores'!$AN$3:$BW$3, F$4, 'Math Scores'!$AN10:$BW10)/(SUMIF('Math Scores'!$AN$3:$BW$3, F$4, 'Math Scores'!$AN$2:$BW$2))))</f>
        <is>
          <t/>
        </is>
      </c>
      <c r="G7" s="702" t="inlineStr">
        <f aca="false">IF(COUNT('Math Scores'!$AN10:$BW10)=0, "", (SUMIF('Math Scores'!$AN$3:$BW$3, G$4, 'Math Scores'!$AN10:$BW10)/(SUMIF('Math Scores'!$AN$3:$BW$3, G$4, 'Math Scores'!$AN$2:$BW$2))))</f>
        <is>
          <t/>
        </is>
      </c>
      <c r="H7" s="702" t="inlineStr">
        <f aca="false">IF(COUNT('Math Scores'!$AN10:$BW10)=0, "", (SUMIF('Math Scores'!$AN$3:$BW$3, H$4, 'Math Scores'!$AN10:$BW10)/(SUMIF('Math Scores'!$AN$3:$BW$3, H$4, 'Math Scores'!$AN$2:$BW$2))))</f>
        <is>
          <t/>
        </is>
      </c>
      <c r="I7" s="702" t="n">
        <f aca="false">IF(COUNT('Math Scores'!$BX10:$DN10)=0, "", (SUMIF('Math Scores'!$F$3:$MZ$3, I$4, 'Math Scores'!$F10:$MZ10)/(SUMIF('Math Scores'!$F$3:$MZ$3, I$4, 'Math Scores'!$F$2:$MZ$2))))</f>
        <v>0</v>
      </c>
      <c r="J7" s="702" t="n">
        <f aca="false">IF(COUNT('Math Scores'!$BX10:$DN10)=0, "", (SUMIF('Math Scores'!$F$3:$MZ$3, J$4, 'Math Scores'!$F10:$MZ10)/(SUMIF('Math Scores'!$F$3:$MZ$3, J$4, 'Math Scores'!$F$2:$MZ$2))))</f>
        <v>0.32258064516129</v>
      </c>
      <c r="K7" s="702" t="n">
        <f aca="false">IF(COUNT('Math Scores'!$BX10:$DN10)=0, "", (SUMIF('Math Scores'!$F$3:$MZ$3, K$4, 'Math Scores'!$F10:$MZ10)/(SUMIF('Math Scores'!$F$3:$MZ$3, K$4, 'Math Scores'!$F$2:$MZ$2))))</f>
        <v>0.222222222222222</v>
      </c>
      <c r="L7" s="702" t="inlineStr">
        <f aca="false">IF(COUNT('Math Scores'!$DO10:$FJ10)=0, "", (SUMIF('Math Scores'!$F$3:$MZ$3, L$4, 'Math Scores'!$F10:$MZ10)/(SUMIF('Math Scores'!$F$3:$MZ$3, L$4, 'Math Scores'!$F$2:$MZ$2))))</f>
        <is>
          <t/>
        </is>
      </c>
      <c r="M7" s="702" t="inlineStr">
        <f aca="false">IF(COUNT('Math Scores'!$DO10:$FJ10)=0, "", (SUMIF('Math Scores'!$F$3:$MZ$3, M$4, 'Math Scores'!$F10:$MZ10)/(SUMIF('Math Scores'!$F$3:$MZ$3, M$4, 'Math Scores'!$F$2:$MZ$2))))</f>
        <is>
          <t/>
        </is>
      </c>
      <c r="N7" s="702" t="inlineStr">
        <f aca="false">IF(COUNT('Math Scores'!$DO10:$FJ10)=0, "", (SUMIF('Math Scores'!$F$3:$MZ$3, N$4, 'Math Scores'!$F10:$MZ10)/(SUMIF('Math Scores'!$F$3:$MZ$3, N$4, 'Math Scores'!$F$2:$MZ$2))))</f>
        <is>
          <t/>
        </is>
      </c>
      <c r="O7" s="702" t="inlineStr">
        <f aca="false">IF(COUNT('Math Scores'!$FK10:$HI10)=0, "", (SUMIF('Math Scores'!$F$3:$MZ$3, O$4, 'Math Scores'!$F10:$MZ10)/(SUMIF('Math Scores'!$F$3:$MZ$3, O$4, 'Math Scores'!$F$2:$MZ$2))))</f>
        <is>
          <t/>
        </is>
      </c>
      <c r="P7" s="702" t="inlineStr">
        <f aca="false">IF(COUNT('Math Scores'!$FK10:$HI10)=0, "", (SUMIF('Math Scores'!$F$3:$MZ$3, P$4, 'Math Scores'!$F10:$MZ10)/(SUMIF('Math Scores'!$F$3:$MZ$3, P$4, 'Math Scores'!$F$2:$MZ$2))))</f>
        <is>
          <t/>
        </is>
      </c>
      <c r="Q7" s="702" t="inlineStr">
        <f aca="false">IF(COUNT('Math Scores'!$FK10:$HI10)=0, "", (SUMIF('Math Scores'!$F$3:$MZ$3, Q$4, 'Math Scores'!$F10:$MZ10)/(SUMIF('Math Scores'!$F$3:$MZ$3, Q$4, 'Math Scores'!$F$2:$MZ$2))))</f>
        <is>
          <t/>
        </is>
      </c>
      <c r="R7" s="702" t="inlineStr">
        <f aca="false">IF(COUNT('Math Scores'!$HJ10:$IG10)=0, "", (SUMIF('Math Scores'!$HJ$3:$IU$3, R$4, 'Math Scores'!$HJ10:$IU10)/(SUMIF('Math Scores'!$HJ$3:$IU$3, R$4, 'Math Scores'!$HJ$2:$IU$2))))</f>
        <is>
          <t/>
        </is>
      </c>
      <c r="S7" s="702" t="inlineStr">
        <f aca="false">IF(COUNT('Math Scores'!$HJ10:$IG10)=0, "", (SUMIF('Math Scores'!$HJ$3:$IU$3, S$4, 'Math Scores'!$HJ10:$IU10)/(SUMIF('Math Scores'!$HJ$3:$IU$3, S$4, 'Math Scores'!$HJ$2:$IU$2))))</f>
        <is>
          <t/>
        </is>
      </c>
      <c r="T7" s="702" t="inlineStr">
        <f aca="false">IF(COUNT('Math Scores'!$HJ10:$IG10)=0, "", (SUMIF('Math Scores'!$HJ$3:$IU$3, T$4, 'Math Scores'!$HJ10:$IU10)/(SUMIF('Math Scores'!$HJ$3:$IU$3, T$4, 'Math Scores'!$HJ$2:$IU$2))))</f>
        <is>
          <t/>
        </is>
      </c>
      <c r="U7" s="702" t="inlineStr">
        <f aca="false">IF(COUNT('Math Scores'!$IV10:$JL10)=0, "", (SUMIF('Math Scores'!$IH$3:$IU$3, U$4, 'Math Scores'!$IH10:$IU10)/(SUMIF('Math Scores'!$IH$3:$IU$3, U$4, 'Math Scores'!$IH$2:$IU$2))))</f>
        <is>
          <t/>
        </is>
      </c>
      <c r="V7" s="702" t="inlineStr">
        <f aca="false">IF(COUNT('Math Scores'!$IV10:$JL10)=0, "", (SUMIF('Math Scores'!$IH$3:$IU$3, V$4, 'Math Scores'!$IH10:$IU10)/(SUMIF('Math Scores'!$IH$3:$IU$3, V$4, 'Math Scores'!$IH$2:$IU$2))))</f>
        <is>
          <t/>
        </is>
      </c>
      <c r="W7" s="702" t="inlineStr">
        <f aca="false">IF(COUNT('Math Scores'!$IV10:$JL10)=0, "", (SUMIF('Math Scores'!$IH$3:$IU$3, W$4, 'Math Scores'!$IH10:$IU10)/(SUMIF('Math Scores'!$IH$3:$IU$3, W$4, 'Math Scores'!$IH$2:$IU$2))))</f>
        <is>
          <t/>
        </is>
      </c>
      <c r="X7" s="702" t="inlineStr">
        <f aca="false">IF(COUNT('Math Scores'!$JM10:$KG10)=0, "", (SUMIF('Math Scores'!$JM$3:$LA$3, X$4, 'Math Scores'!$JM10:$LA10)/(SUMIF('Math Scores'!$JM$3:$LA$3, X$4, 'Math Scores'!$JM$2:$LA$2))))</f>
        <is>
          <t/>
        </is>
      </c>
      <c r="Y7" s="702" t="inlineStr">
        <f aca="false">IF(COUNT('Math Scores'!$JM10:$KG10)=0, "", (SUMIF('Math Scores'!$JM$3:$LA$3, Y$4, 'Math Scores'!$JM10:$LA10)/(SUMIF('Math Scores'!$JM$3:$LA$3, Y$4, 'Math Scores'!$JM$2:$LA$2))))</f>
        <is>
          <t/>
        </is>
      </c>
      <c r="Z7" s="702" t="inlineStr">
        <f aca="false">IF(COUNT('Math Scores'!$JM10:$KG10)=0, "", (SUMIF('Math Scores'!$JM$3:$LA$3, Z$4, 'Math Scores'!$JM10:$LA10)/(SUMIF('Math Scores'!$JM$3:$LA$3, Z$4, 'Math Scores'!$JM$2:$LA$2))))</f>
        <is>
          <t/>
        </is>
      </c>
      <c r="AA7" s="702" t="inlineStr">
        <f aca="false">IF(COUNT('Math Scores'!$LB10:$LR10)=0, "", (SUMIF('Math Scores'!$KH$3:$LA$3, AA$4, 'Math Scores'!$KH10:$LA10)/(SUMIF('Math Scores'!$KH$3:$LA$3, AA$4, 'Math Scores'!$KH$2:$LA$2))))</f>
        <is>
          <t/>
        </is>
      </c>
      <c r="AB7" s="702" t="inlineStr">
        <f aca="false">IF(COUNT('Math Scores'!$LB10:$LR10)=0, "", (SUMIF('Math Scores'!$KH$3:$LA$3, AB$4, 'Math Scores'!$KH10:$LA10)/(SUMIF('Math Scores'!$KH$3:$LA$3, AB$4, 'Math Scores'!$KH$2:$LA$2))))</f>
        <is>
          <t/>
        </is>
      </c>
      <c r="AC7" s="702" t="inlineStr">
        <f aca="false">IF(COUNT('Math Scores'!$LB10:$LR10)=0, "", (SUMIF('Math Scores'!$KH$3:$LA$3, AC$4, 'Math Scores'!$KH10:$LA10)/(SUMIF('Math Scores'!$KH$3:$LA$3, AC$4, 'Math Scores'!$KH$2:$LA$2))))</f>
        <is>
          <t/>
        </is>
      </c>
    </row>
    <row r="8" customFormat="false" ht="12.75" hidden="false" customHeight="false" outlineLevel="0" collapsed="false">
      <c r="A8" s="715" t="str">
        <f aca="false">'English Scores- Leveled papers'!B9</f>
        <v>B.Yamuna</v>
      </c>
      <c r="B8" s="716" t="n">
        <f aca="false">'Math Scores'!D11</f>
        <v>0.15</v>
      </c>
      <c r="C8" s="702" t="inlineStr">
        <f aca="false">IF(COUNT('Math Scores'!$F11:$AM11)=0, "", (SUMIF('Math Scores'!$F$3:$AM$3, C$4, 'Math Scores'!$F11:$AM11)/(SUMIF('Math Scores'!$F$3:$AM$3, C$4, 'Math Scores'!$F$2:$AM$2))))</f>
        <is>
          <t/>
        </is>
      </c>
      <c r="D8" s="702" t="inlineStr">
        <f aca="false">IF(COUNT('Math Scores'!$F11:$AM11)=0, "", (SUMIF('Math Scores'!$F$3:$AM$3, D$4, 'Math Scores'!$F11:$AM11)/(SUMIF('Math Scores'!$F$3:$AM$3, D$4, 'Math Scores'!$F$2:$AM$2))))</f>
        <is>
          <t/>
        </is>
      </c>
      <c r="E8" s="702" t="inlineStr">
        <f aca="false">IF(COUNT('Math Scores'!$F11:$AM11)=0, "", (SUMIF('Math Scores'!$F$3:$AM$3, E$4, 'Math Scores'!$F11:$AM11)/(SUMIF('Math Scores'!$F$3:$AM$3, E$4, 'Math Scores'!$F$2:$AM$2))))</f>
        <is>
          <t/>
        </is>
      </c>
      <c r="F8" s="702" t="inlineStr">
        <f aca="false">IF(COUNT('Math Scores'!$AN11:$BW11)=0, "", (SUMIF('Math Scores'!$AN$3:$BW$3, F$4, 'Math Scores'!$AN11:$BW11)/(SUMIF('Math Scores'!$AN$3:$BW$3, F$4, 'Math Scores'!$AN$2:$BW$2))))</f>
        <is>
          <t/>
        </is>
      </c>
      <c r="G8" s="702" t="inlineStr">
        <f aca="false">IF(COUNT('Math Scores'!$AN11:$BW11)=0, "", (SUMIF('Math Scores'!$AN$3:$BW$3, G$4, 'Math Scores'!$AN11:$BW11)/(SUMIF('Math Scores'!$AN$3:$BW$3, G$4, 'Math Scores'!$AN$2:$BW$2))))</f>
        <is>
          <t/>
        </is>
      </c>
      <c r="H8" s="702" t="inlineStr">
        <f aca="false">IF(COUNT('Math Scores'!$AN11:$BW11)=0, "", (SUMIF('Math Scores'!$AN$3:$BW$3, H$4, 'Math Scores'!$AN11:$BW11)/(SUMIF('Math Scores'!$AN$3:$BW$3, H$4, 'Math Scores'!$AN$2:$BW$2))))</f>
        <is>
          <t/>
        </is>
      </c>
      <c r="I8" s="702" t="n">
        <f aca="false">IF(COUNT('Math Scores'!$BX11:$DN11)=0, "", (SUMIF('Math Scores'!$F$3:$MZ$3, I$4, 'Math Scores'!$F11:$MZ11)/(SUMIF('Math Scores'!$F$3:$MZ$3, I$4, 'Math Scores'!$F$2:$MZ$2))))</f>
        <v>0.142857142857143</v>
      </c>
      <c r="J8" s="702" t="n">
        <f aca="false">IF(COUNT('Math Scores'!$BX11:$DN11)=0, "", (SUMIF('Math Scores'!$F$3:$MZ$3, J$4, 'Math Scores'!$F11:$MZ11)/(SUMIF('Math Scores'!$F$3:$MZ$3, J$4, 'Math Scores'!$F$2:$MZ$2))))</f>
        <v>0.225806451612903</v>
      </c>
      <c r="K8" s="702" t="n">
        <f aca="false">IF(COUNT('Math Scores'!$BX11:$DN11)=0, "", (SUMIF('Math Scores'!$F$3:$MZ$3, K$4, 'Math Scores'!$F11:$MZ11)/(SUMIF('Math Scores'!$F$3:$MZ$3, K$4, 'Math Scores'!$F$2:$MZ$2))))</f>
        <v>0.0740740740740741</v>
      </c>
      <c r="L8" s="702" t="inlineStr">
        <f aca="false">IF(COUNT('Math Scores'!$DO11:$FJ11)=0, "", (SUMIF('Math Scores'!$F$3:$MZ$3, L$4, 'Math Scores'!$F11:$MZ11)/(SUMIF('Math Scores'!$F$3:$MZ$3, L$4, 'Math Scores'!$F$2:$MZ$2))))</f>
        <is>
          <t/>
        </is>
      </c>
      <c r="M8" s="702" t="inlineStr">
        <f aca="false">IF(COUNT('Math Scores'!$DO11:$FJ11)=0, "", (SUMIF('Math Scores'!$F$3:$MZ$3, M$4, 'Math Scores'!$F11:$MZ11)/(SUMIF('Math Scores'!$F$3:$MZ$3, M$4, 'Math Scores'!$F$2:$MZ$2))))</f>
        <is>
          <t/>
        </is>
      </c>
      <c r="N8" s="702" t="inlineStr">
        <f aca="false">IF(COUNT('Math Scores'!$DO11:$FJ11)=0, "", (SUMIF('Math Scores'!$F$3:$MZ$3, N$4, 'Math Scores'!$F11:$MZ11)/(SUMIF('Math Scores'!$F$3:$MZ$3, N$4, 'Math Scores'!$F$2:$MZ$2))))</f>
        <is>
          <t/>
        </is>
      </c>
      <c r="O8" s="702" t="inlineStr">
        <f aca="false">IF(COUNT('Math Scores'!$FK11:$HI11)=0, "", (SUMIF('Math Scores'!$F$3:$MZ$3, O$4, 'Math Scores'!$F11:$MZ11)/(SUMIF('Math Scores'!$F$3:$MZ$3, O$4, 'Math Scores'!$F$2:$MZ$2))))</f>
        <is>
          <t/>
        </is>
      </c>
      <c r="P8" s="702" t="inlineStr">
        <f aca="false">IF(COUNT('Math Scores'!$FK11:$HI11)=0, "", (SUMIF('Math Scores'!$F$3:$MZ$3, P$4, 'Math Scores'!$F11:$MZ11)/(SUMIF('Math Scores'!$F$3:$MZ$3, P$4, 'Math Scores'!$F$2:$MZ$2))))</f>
        <is>
          <t/>
        </is>
      </c>
      <c r="Q8" s="702" t="inlineStr">
        <f aca="false">IF(COUNT('Math Scores'!$FK11:$HI11)=0, "", (SUMIF('Math Scores'!$F$3:$MZ$3, Q$4, 'Math Scores'!$F11:$MZ11)/(SUMIF('Math Scores'!$F$3:$MZ$3, Q$4, 'Math Scores'!$F$2:$MZ$2))))</f>
        <is>
          <t/>
        </is>
      </c>
      <c r="R8" s="702" t="inlineStr">
        <f aca="false">IF(COUNT('Math Scores'!$HJ11:$IG11)=0, "", (SUMIF('Math Scores'!$HJ$3:$IU$3, R$4, 'Math Scores'!$HJ11:$IU11)/(SUMIF('Math Scores'!$HJ$3:$IU$3, R$4, 'Math Scores'!$HJ$2:$IU$2))))</f>
        <is>
          <t/>
        </is>
      </c>
      <c r="S8" s="702" t="inlineStr">
        <f aca="false">IF(COUNT('Math Scores'!$HJ11:$IG11)=0, "", (SUMIF('Math Scores'!$HJ$3:$IU$3, S$4, 'Math Scores'!$HJ11:$IU11)/(SUMIF('Math Scores'!$HJ$3:$IU$3, S$4, 'Math Scores'!$HJ$2:$IU$2))))</f>
        <is>
          <t/>
        </is>
      </c>
      <c r="T8" s="702" t="inlineStr">
        <f aca="false">IF(COUNT('Math Scores'!$HJ11:$IG11)=0, "", (SUMIF('Math Scores'!$HJ$3:$IU$3, T$4, 'Math Scores'!$HJ11:$IU11)/(SUMIF('Math Scores'!$HJ$3:$IU$3, T$4, 'Math Scores'!$HJ$2:$IU$2))))</f>
        <is>
          <t/>
        </is>
      </c>
      <c r="U8" s="702" t="inlineStr">
        <f aca="false">IF(COUNT('Math Scores'!$IV11:$JL11)=0, "", (SUMIF('Math Scores'!$IH$3:$IU$3, U$4, 'Math Scores'!$IH11:$IU11)/(SUMIF('Math Scores'!$IH$3:$IU$3, U$4, 'Math Scores'!$IH$2:$IU$2))))</f>
        <is>
          <t/>
        </is>
      </c>
      <c r="V8" s="702" t="inlineStr">
        <f aca="false">IF(COUNT('Math Scores'!$IV11:$JL11)=0, "", (SUMIF('Math Scores'!$IH$3:$IU$3, V$4, 'Math Scores'!$IH11:$IU11)/(SUMIF('Math Scores'!$IH$3:$IU$3, V$4, 'Math Scores'!$IH$2:$IU$2))))</f>
        <is>
          <t/>
        </is>
      </c>
      <c r="W8" s="702" t="inlineStr">
        <f aca="false">IF(COUNT('Math Scores'!$IV11:$JL11)=0, "", (SUMIF('Math Scores'!$IH$3:$IU$3, W$4, 'Math Scores'!$IH11:$IU11)/(SUMIF('Math Scores'!$IH$3:$IU$3, W$4, 'Math Scores'!$IH$2:$IU$2))))</f>
        <is>
          <t/>
        </is>
      </c>
      <c r="X8" s="702" t="inlineStr">
        <f aca="false">IF(COUNT('Math Scores'!$JM11:$KG11)=0, "", (SUMIF('Math Scores'!$JM$3:$LA$3, X$4, 'Math Scores'!$JM11:$LA11)/(SUMIF('Math Scores'!$JM$3:$LA$3, X$4, 'Math Scores'!$JM$2:$LA$2))))</f>
        <is>
          <t/>
        </is>
      </c>
      <c r="Y8" s="702" t="inlineStr">
        <f aca="false">IF(COUNT('Math Scores'!$JM11:$KG11)=0, "", (SUMIF('Math Scores'!$JM$3:$LA$3, Y$4, 'Math Scores'!$JM11:$LA11)/(SUMIF('Math Scores'!$JM$3:$LA$3, Y$4, 'Math Scores'!$JM$2:$LA$2))))</f>
        <is>
          <t/>
        </is>
      </c>
      <c r="Z8" s="702" t="inlineStr">
        <f aca="false">IF(COUNT('Math Scores'!$JM11:$KG11)=0, "", (SUMIF('Math Scores'!$JM$3:$LA$3, Z$4, 'Math Scores'!$JM11:$LA11)/(SUMIF('Math Scores'!$JM$3:$LA$3, Z$4, 'Math Scores'!$JM$2:$LA$2))))</f>
        <is>
          <t/>
        </is>
      </c>
      <c r="AA8" s="702" t="inlineStr">
        <f aca="false">IF(COUNT('Math Scores'!$LB11:$LR11)=0, "", (SUMIF('Math Scores'!$KH$3:$LA$3, AA$4, 'Math Scores'!$KH11:$LA11)/(SUMIF('Math Scores'!$KH$3:$LA$3, AA$4, 'Math Scores'!$KH$2:$LA$2))))</f>
        <is>
          <t/>
        </is>
      </c>
      <c r="AB8" s="702" t="inlineStr">
        <f aca="false">IF(COUNT('Math Scores'!$LB11:$LR11)=0, "", (SUMIF('Math Scores'!$KH$3:$LA$3, AB$4, 'Math Scores'!$KH11:$LA11)/(SUMIF('Math Scores'!$KH$3:$LA$3, AB$4, 'Math Scores'!$KH$2:$LA$2))))</f>
        <is>
          <t/>
        </is>
      </c>
      <c r="AC8" s="702" t="inlineStr">
        <f aca="false">IF(COUNT('Math Scores'!$LB11:$LR11)=0, "", (SUMIF('Math Scores'!$KH$3:$LA$3, AC$4, 'Math Scores'!$KH11:$LA11)/(SUMIF('Math Scores'!$KH$3:$LA$3, AC$4, 'Math Scores'!$KH$2:$LA$2))))</f>
        <is>
          <t/>
        </is>
      </c>
    </row>
    <row r="9" customFormat="false" ht="12.75" hidden="false" customHeight="false" outlineLevel="0" collapsed="false">
      <c r="A9" s="715" t="str">
        <f aca="false">'English Scores- Leveled papers'!B10</f>
        <v>CH.Shirisha</v>
      </c>
      <c r="B9" s="716" t="n">
        <f aca="false">'Math Scores'!D12</f>
        <v>0.29</v>
      </c>
      <c r="C9" s="702" t="inlineStr">
        <f aca="false">IF(COUNT('Math Scores'!$F12:$AM12)=0, "", (SUMIF('Math Scores'!$F$3:$AM$3, C$4, 'Math Scores'!$F12:$AM12)/(SUMIF('Math Scores'!$F$3:$AM$3, C$4, 'Math Scores'!$F$2:$AM$2))))</f>
        <is>
          <t/>
        </is>
      </c>
      <c r="D9" s="702" t="inlineStr">
        <f aca="false">IF(COUNT('Math Scores'!$F12:$AM12)=0, "", (SUMIF('Math Scores'!$F$3:$AM$3, D$4, 'Math Scores'!$F12:$AM12)/(SUMIF('Math Scores'!$F$3:$AM$3, D$4, 'Math Scores'!$F$2:$AM$2))))</f>
        <is>
          <t/>
        </is>
      </c>
      <c r="E9" s="702" t="inlineStr">
        <f aca="false">IF(COUNT('Math Scores'!$F12:$AM12)=0, "", (SUMIF('Math Scores'!$F$3:$AM$3, E$4, 'Math Scores'!$F12:$AM12)/(SUMIF('Math Scores'!$F$3:$AM$3, E$4, 'Math Scores'!$F$2:$AM$2))))</f>
        <is>
          <t/>
        </is>
      </c>
      <c r="F9" s="702" t="inlineStr">
        <f aca="false">IF(COUNT('Math Scores'!$AN12:$BW12)=0, "", (SUMIF('Math Scores'!$AN$3:$BW$3, F$4, 'Math Scores'!$AN12:$BW12)/(SUMIF('Math Scores'!$AN$3:$BW$3, F$4, 'Math Scores'!$AN$2:$BW$2))))</f>
        <is>
          <t/>
        </is>
      </c>
      <c r="G9" s="702" t="inlineStr">
        <f aca="false">IF(COUNT('Math Scores'!$AN12:$BW12)=0, "", (SUMIF('Math Scores'!$AN$3:$BW$3, G$4, 'Math Scores'!$AN12:$BW12)/(SUMIF('Math Scores'!$AN$3:$BW$3, G$4, 'Math Scores'!$AN$2:$BW$2))))</f>
        <is>
          <t/>
        </is>
      </c>
      <c r="H9" s="702" t="inlineStr">
        <f aca="false">IF(COUNT('Math Scores'!$AN12:$BW12)=0, "", (SUMIF('Math Scores'!$AN$3:$BW$3, H$4, 'Math Scores'!$AN12:$BW12)/(SUMIF('Math Scores'!$AN$3:$BW$3, H$4, 'Math Scores'!$AN$2:$BW$2))))</f>
        <is>
          <t/>
        </is>
      </c>
      <c r="I9" s="702" t="n">
        <f aca="false">IF(COUNT('Math Scores'!$BX12:$DN12)=0, "", (SUMIF('Math Scores'!$F$3:$MZ$3, I$4, 'Math Scores'!$F12:$MZ12)/(SUMIF('Math Scores'!$F$3:$MZ$3, I$4, 'Math Scores'!$F$2:$MZ$2))))</f>
        <v>0.190476190476191</v>
      </c>
      <c r="J9" s="702" t="n">
        <f aca="false">IF(COUNT('Math Scores'!$BX12:$DN12)=0, "", (SUMIF('Math Scores'!$F$3:$MZ$3, J$4, 'Math Scores'!$F12:$MZ12)/(SUMIF('Math Scores'!$F$3:$MZ$3, J$4, 'Math Scores'!$F$2:$MZ$2))))</f>
        <v>0.516129032258065</v>
      </c>
      <c r="K9" s="702" t="n">
        <f aca="false">IF(COUNT('Math Scores'!$BX12:$DN12)=0, "", (SUMIF('Math Scores'!$F$3:$MZ$3, K$4, 'Math Scores'!$F12:$MZ12)/(SUMIF('Math Scores'!$F$3:$MZ$3, K$4, 'Math Scores'!$F$2:$MZ$2))))</f>
        <v>0.185185185185185</v>
      </c>
      <c r="L9" s="702" t="inlineStr">
        <f aca="false">IF(COUNT('Math Scores'!$DO12:$FJ12)=0, "", (SUMIF('Math Scores'!$F$3:$MZ$3, L$4, 'Math Scores'!$F12:$MZ12)/(SUMIF('Math Scores'!$F$3:$MZ$3, L$4, 'Math Scores'!$F$2:$MZ$2))))</f>
        <is>
          <t/>
        </is>
      </c>
      <c r="M9" s="702" t="inlineStr">
        <f aca="false">IF(COUNT('Math Scores'!$DO12:$FJ12)=0, "", (SUMIF('Math Scores'!$F$3:$MZ$3, M$4, 'Math Scores'!$F12:$MZ12)/(SUMIF('Math Scores'!$F$3:$MZ$3, M$4, 'Math Scores'!$F$2:$MZ$2))))</f>
        <is>
          <t/>
        </is>
      </c>
      <c r="N9" s="702" t="inlineStr">
        <f aca="false">IF(COUNT('Math Scores'!$DO12:$FJ12)=0, "", (SUMIF('Math Scores'!$F$3:$MZ$3, N$4, 'Math Scores'!$F12:$MZ12)/(SUMIF('Math Scores'!$F$3:$MZ$3, N$4, 'Math Scores'!$F$2:$MZ$2))))</f>
        <is>
          <t/>
        </is>
      </c>
      <c r="O9" s="702" t="inlineStr">
        <f aca="false">IF(COUNT('Math Scores'!$FK12:$HI12)=0, "", (SUMIF('Math Scores'!$F$3:$MZ$3, O$4, 'Math Scores'!$F12:$MZ12)/(SUMIF('Math Scores'!$F$3:$MZ$3, O$4, 'Math Scores'!$F$2:$MZ$2))))</f>
        <is>
          <t/>
        </is>
      </c>
      <c r="P9" s="702" t="inlineStr">
        <f aca="false">IF(COUNT('Math Scores'!$FK12:$HI12)=0, "", (SUMIF('Math Scores'!$F$3:$MZ$3, P$4, 'Math Scores'!$F12:$MZ12)/(SUMIF('Math Scores'!$F$3:$MZ$3, P$4, 'Math Scores'!$F$2:$MZ$2))))</f>
        <is>
          <t/>
        </is>
      </c>
      <c r="Q9" s="702" t="inlineStr">
        <f aca="false">IF(COUNT('Math Scores'!$FK12:$HI12)=0, "", (SUMIF('Math Scores'!$F$3:$MZ$3, Q$4, 'Math Scores'!$F12:$MZ12)/(SUMIF('Math Scores'!$F$3:$MZ$3, Q$4, 'Math Scores'!$F$2:$MZ$2))))</f>
        <is>
          <t/>
        </is>
      </c>
      <c r="R9" s="702" t="inlineStr">
        <f aca="false">IF(COUNT('Math Scores'!$HJ12:$IG12)=0, "", (SUMIF('Math Scores'!$HJ$3:$IU$3, R$4, 'Math Scores'!$HJ12:$IU12)/(SUMIF('Math Scores'!$HJ$3:$IU$3, R$4, 'Math Scores'!$HJ$2:$IU$2))))</f>
        <is>
          <t/>
        </is>
      </c>
      <c r="S9" s="702" t="inlineStr">
        <f aca="false">IF(COUNT('Math Scores'!$HJ12:$IG12)=0, "", (SUMIF('Math Scores'!$HJ$3:$IU$3, S$4, 'Math Scores'!$HJ12:$IU12)/(SUMIF('Math Scores'!$HJ$3:$IU$3, S$4, 'Math Scores'!$HJ$2:$IU$2))))</f>
        <is>
          <t/>
        </is>
      </c>
      <c r="T9" s="702" t="inlineStr">
        <f aca="false">IF(COUNT('Math Scores'!$HJ12:$IG12)=0, "", (SUMIF('Math Scores'!$HJ$3:$IU$3, T$4, 'Math Scores'!$HJ12:$IU12)/(SUMIF('Math Scores'!$HJ$3:$IU$3, T$4, 'Math Scores'!$HJ$2:$IU$2))))</f>
        <is>
          <t/>
        </is>
      </c>
      <c r="U9" s="702" t="inlineStr">
        <f aca="false">IF(COUNT('Math Scores'!$IV12:$JL12)=0, "", (SUMIF('Math Scores'!$IH$3:$IU$3, U$4, 'Math Scores'!$IH12:$IU12)/(SUMIF('Math Scores'!$IH$3:$IU$3, U$4, 'Math Scores'!$IH$2:$IU$2))))</f>
        <is>
          <t/>
        </is>
      </c>
      <c r="V9" s="702" t="inlineStr">
        <f aca="false">IF(COUNT('Math Scores'!$IV12:$JL12)=0, "", (SUMIF('Math Scores'!$IH$3:$IU$3, V$4, 'Math Scores'!$IH12:$IU12)/(SUMIF('Math Scores'!$IH$3:$IU$3, V$4, 'Math Scores'!$IH$2:$IU$2))))</f>
        <is>
          <t/>
        </is>
      </c>
      <c r="W9" s="702" t="inlineStr">
        <f aca="false">IF(COUNT('Math Scores'!$IV12:$JL12)=0, "", (SUMIF('Math Scores'!$IH$3:$IU$3, W$4, 'Math Scores'!$IH12:$IU12)/(SUMIF('Math Scores'!$IH$3:$IU$3, W$4, 'Math Scores'!$IH$2:$IU$2))))</f>
        <is>
          <t/>
        </is>
      </c>
      <c r="X9" s="702" t="inlineStr">
        <f aca="false">IF(COUNT('Math Scores'!$JM12:$KG12)=0, "", (SUMIF('Math Scores'!$JM$3:$LA$3, X$4, 'Math Scores'!$JM12:$LA12)/(SUMIF('Math Scores'!$JM$3:$LA$3, X$4, 'Math Scores'!$JM$2:$LA$2))))</f>
        <is>
          <t/>
        </is>
      </c>
      <c r="Y9" s="702" t="inlineStr">
        <f aca="false">IF(COUNT('Math Scores'!$JM12:$KG12)=0, "", (SUMIF('Math Scores'!$JM$3:$LA$3, Y$4, 'Math Scores'!$JM12:$LA12)/(SUMIF('Math Scores'!$JM$3:$LA$3, Y$4, 'Math Scores'!$JM$2:$LA$2))))</f>
        <is>
          <t/>
        </is>
      </c>
      <c r="Z9" s="702" t="inlineStr">
        <f aca="false">IF(COUNT('Math Scores'!$JM12:$KG12)=0, "", (SUMIF('Math Scores'!$JM$3:$LA$3, Z$4, 'Math Scores'!$JM12:$LA12)/(SUMIF('Math Scores'!$JM$3:$LA$3, Z$4, 'Math Scores'!$JM$2:$LA$2))))</f>
        <is>
          <t/>
        </is>
      </c>
      <c r="AA9" s="702" t="inlineStr">
        <f aca="false">IF(COUNT('Math Scores'!$LB12:$LR12)=0, "", (SUMIF('Math Scores'!$KH$3:$LA$3, AA$4, 'Math Scores'!$KH12:$LA12)/(SUMIF('Math Scores'!$KH$3:$LA$3, AA$4, 'Math Scores'!$KH$2:$LA$2))))</f>
        <is>
          <t/>
        </is>
      </c>
      <c r="AB9" s="702" t="inlineStr">
        <f aca="false">IF(COUNT('Math Scores'!$LB12:$LR12)=0, "", (SUMIF('Math Scores'!$KH$3:$LA$3, AB$4, 'Math Scores'!$KH12:$LA12)/(SUMIF('Math Scores'!$KH$3:$LA$3, AB$4, 'Math Scores'!$KH$2:$LA$2))))</f>
        <is>
          <t/>
        </is>
      </c>
      <c r="AC9" s="702" t="inlineStr">
        <f aca="false">IF(COUNT('Math Scores'!$LB12:$LR12)=0, "", (SUMIF('Math Scores'!$KH$3:$LA$3, AC$4, 'Math Scores'!$KH12:$LA12)/(SUMIF('Math Scores'!$KH$3:$LA$3, AC$4, 'Math Scores'!$KH$2:$LA$2))))</f>
        <is>
          <t/>
        </is>
      </c>
    </row>
    <row r="10" customFormat="false" ht="12.75" hidden="false" customHeight="false" outlineLevel="0" collapsed="false">
      <c r="A10" s="715" t="str">
        <f aca="false">'English Scores- Leveled papers'!B11</f>
        <v>D.Vanaja</v>
      </c>
      <c r="B10" s="716" t="n">
        <f aca="false">'Math Scores'!D13</f>
        <v>0.55</v>
      </c>
      <c r="C10" s="702" t="inlineStr">
        <f aca="false">IF(COUNT('Math Scores'!$F13:$AM13)=0, "", (SUMIF('Math Scores'!$F$3:$AM$3, C$4, 'Math Scores'!$F13:$AM13)/(SUMIF('Math Scores'!$F$3:$AM$3, C$4, 'Math Scores'!$F$2:$AM$2))))</f>
        <is>
          <t/>
        </is>
      </c>
      <c r="D10" s="702" t="inlineStr">
        <f aca="false">IF(COUNT('Math Scores'!$F13:$AM13)=0, "", (SUMIF('Math Scores'!$F$3:$AM$3, D$4, 'Math Scores'!$F13:$AM13)/(SUMIF('Math Scores'!$F$3:$AM$3, D$4, 'Math Scores'!$F$2:$AM$2))))</f>
        <is>
          <t/>
        </is>
      </c>
      <c r="E10" s="702" t="inlineStr">
        <f aca="false">IF(COUNT('Math Scores'!$F13:$AM13)=0, "", (SUMIF('Math Scores'!$F$3:$AM$3, E$4, 'Math Scores'!$F13:$AM13)/(SUMIF('Math Scores'!$F$3:$AM$3, E$4, 'Math Scores'!$F$2:$AM$2))))</f>
        <is>
          <t/>
        </is>
      </c>
      <c r="F10" s="702" t="inlineStr">
        <f aca="false">IF(COUNT('Math Scores'!$AN13:$BW13)=0, "", (SUMIF('Math Scores'!$AN$3:$BW$3, F$4, 'Math Scores'!$AN13:$BW13)/(SUMIF('Math Scores'!$AN$3:$BW$3, F$4, 'Math Scores'!$AN$2:$BW$2))))</f>
        <is>
          <t/>
        </is>
      </c>
      <c r="G10" s="702" t="inlineStr">
        <f aca="false">IF(COUNT('Math Scores'!$AN13:$BW13)=0, "", (SUMIF('Math Scores'!$AN$3:$BW$3, G$4, 'Math Scores'!$AN13:$BW13)/(SUMIF('Math Scores'!$AN$3:$BW$3, G$4, 'Math Scores'!$AN$2:$BW$2))))</f>
        <is>
          <t/>
        </is>
      </c>
      <c r="H10" s="702" t="inlineStr">
        <f aca="false">IF(COUNT('Math Scores'!$AN13:$BW13)=0, "", (SUMIF('Math Scores'!$AN$3:$BW$3, H$4, 'Math Scores'!$AN13:$BW13)/(SUMIF('Math Scores'!$AN$3:$BW$3, H$4, 'Math Scores'!$AN$2:$BW$2))))</f>
        <is>
          <t/>
        </is>
      </c>
      <c r="I10" s="702" t="n">
        <f aca="false">IF(COUNT('Math Scores'!$BX13:$DN13)=0, "", (SUMIF('Math Scores'!$F$3:$MZ$3, I$4, 'Math Scores'!$F13:$MZ13)/(SUMIF('Math Scores'!$F$3:$MZ$3, I$4, 'Math Scores'!$F$2:$MZ$2))))</f>
        <v>0.428571428571429</v>
      </c>
      <c r="J10" s="702" t="n">
        <f aca="false">IF(COUNT('Math Scores'!$BX13:$DN13)=0, "", (SUMIF('Math Scores'!$F$3:$MZ$3, J$4, 'Math Scores'!$F13:$MZ13)/(SUMIF('Math Scores'!$F$3:$MZ$3, J$4, 'Math Scores'!$F$2:$MZ$2))))</f>
        <v>0.67741935483871</v>
      </c>
      <c r="K10" s="702" t="n">
        <f aca="false">IF(COUNT('Math Scores'!$BX13:$DN13)=0, "", (SUMIF('Math Scores'!$F$3:$MZ$3, K$4, 'Math Scores'!$F13:$MZ13)/(SUMIF('Math Scores'!$F$3:$MZ$3, K$4, 'Math Scores'!$F$2:$MZ$2))))</f>
        <v>0.592592592592593</v>
      </c>
      <c r="L10" s="702" t="inlineStr">
        <f aca="false">IF(COUNT('Math Scores'!$DO13:$FJ13)=0, "", (SUMIF('Math Scores'!$F$3:$MZ$3, L$4, 'Math Scores'!$F13:$MZ13)/(SUMIF('Math Scores'!$F$3:$MZ$3, L$4, 'Math Scores'!$F$2:$MZ$2))))</f>
        <is>
          <t/>
        </is>
      </c>
      <c r="M10" s="702" t="inlineStr">
        <f aca="false">IF(COUNT('Math Scores'!$DO13:$FJ13)=0, "", (SUMIF('Math Scores'!$F$3:$MZ$3, M$4, 'Math Scores'!$F13:$MZ13)/(SUMIF('Math Scores'!$F$3:$MZ$3, M$4, 'Math Scores'!$F$2:$MZ$2))))</f>
        <is>
          <t/>
        </is>
      </c>
      <c r="N10" s="702" t="inlineStr">
        <f aca="false">IF(COUNT('Math Scores'!$DO13:$FJ13)=0, "", (SUMIF('Math Scores'!$F$3:$MZ$3, N$4, 'Math Scores'!$F13:$MZ13)/(SUMIF('Math Scores'!$F$3:$MZ$3, N$4, 'Math Scores'!$F$2:$MZ$2))))</f>
        <is>
          <t/>
        </is>
      </c>
      <c r="O10" s="702" t="inlineStr">
        <f aca="false">IF(COUNT('Math Scores'!$FK13:$HI13)=0, "", (SUMIF('Math Scores'!$F$3:$MZ$3, O$4, 'Math Scores'!$F13:$MZ13)/(SUMIF('Math Scores'!$F$3:$MZ$3, O$4, 'Math Scores'!$F$2:$MZ$2))))</f>
        <is>
          <t/>
        </is>
      </c>
      <c r="P10" s="702" t="inlineStr">
        <f aca="false">IF(COUNT('Math Scores'!$FK13:$HI13)=0, "", (SUMIF('Math Scores'!$F$3:$MZ$3, P$4, 'Math Scores'!$F13:$MZ13)/(SUMIF('Math Scores'!$F$3:$MZ$3, P$4, 'Math Scores'!$F$2:$MZ$2))))</f>
        <is>
          <t/>
        </is>
      </c>
      <c r="Q10" s="702" t="inlineStr">
        <f aca="false">IF(COUNT('Math Scores'!$FK13:$HI13)=0, "", (SUMIF('Math Scores'!$F$3:$MZ$3, Q$4, 'Math Scores'!$F13:$MZ13)/(SUMIF('Math Scores'!$F$3:$MZ$3, Q$4, 'Math Scores'!$F$2:$MZ$2))))</f>
        <is>
          <t/>
        </is>
      </c>
      <c r="R10" s="702" t="inlineStr">
        <f aca="false">IF(COUNT('Math Scores'!$HJ13:$IG13)=0, "", (SUMIF('Math Scores'!$HJ$3:$IU$3, R$4, 'Math Scores'!$HJ13:$IU13)/(SUMIF('Math Scores'!$HJ$3:$IU$3, R$4, 'Math Scores'!$HJ$2:$IU$2))))</f>
        <is>
          <t/>
        </is>
      </c>
      <c r="S10" s="702" t="inlineStr">
        <f aca="false">IF(COUNT('Math Scores'!$HJ13:$IG13)=0, "", (SUMIF('Math Scores'!$HJ$3:$IU$3, S$4, 'Math Scores'!$HJ13:$IU13)/(SUMIF('Math Scores'!$HJ$3:$IU$3, S$4, 'Math Scores'!$HJ$2:$IU$2))))</f>
        <is>
          <t/>
        </is>
      </c>
      <c r="T10" s="702" t="inlineStr">
        <f aca="false">IF(COUNT('Math Scores'!$HJ13:$IG13)=0, "", (SUMIF('Math Scores'!$HJ$3:$IU$3, T$4, 'Math Scores'!$HJ13:$IU13)/(SUMIF('Math Scores'!$HJ$3:$IU$3, T$4, 'Math Scores'!$HJ$2:$IU$2))))</f>
        <is>
          <t/>
        </is>
      </c>
      <c r="U10" s="702" t="inlineStr">
        <f aca="false">IF(COUNT('Math Scores'!$IV13:$JL13)=0, "", (SUMIF('Math Scores'!$IH$3:$IU$3, U$4, 'Math Scores'!$IH13:$IU13)/(SUMIF('Math Scores'!$IH$3:$IU$3, U$4, 'Math Scores'!$IH$2:$IU$2))))</f>
        <is>
          <t/>
        </is>
      </c>
      <c r="V10" s="702" t="inlineStr">
        <f aca="false">IF(COUNT('Math Scores'!$IV13:$JL13)=0, "", (SUMIF('Math Scores'!$IH$3:$IU$3, V$4, 'Math Scores'!$IH13:$IU13)/(SUMIF('Math Scores'!$IH$3:$IU$3, V$4, 'Math Scores'!$IH$2:$IU$2))))</f>
        <is>
          <t/>
        </is>
      </c>
      <c r="W10" s="702" t="inlineStr">
        <f aca="false">IF(COUNT('Math Scores'!$IV13:$JL13)=0, "", (SUMIF('Math Scores'!$IH$3:$IU$3, W$4, 'Math Scores'!$IH13:$IU13)/(SUMIF('Math Scores'!$IH$3:$IU$3, W$4, 'Math Scores'!$IH$2:$IU$2))))</f>
        <is>
          <t/>
        </is>
      </c>
      <c r="X10" s="702" t="inlineStr">
        <f aca="false">IF(COUNT('Math Scores'!$JM13:$KG13)=0, "", (SUMIF('Math Scores'!$JM$3:$LA$3, X$4, 'Math Scores'!$JM13:$LA13)/(SUMIF('Math Scores'!$JM$3:$LA$3, X$4, 'Math Scores'!$JM$2:$LA$2))))</f>
        <is>
          <t/>
        </is>
      </c>
      <c r="Y10" s="702" t="inlineStr">
        <f aca="false">IF(COUNT('Math Scores'!$JM13:$KG13)=0, "", (SUMIF('Math Scores'!$JM$3:$LA$3, Y$4, 'Math Scores'!$JM13:$LA13)/(SUMIF('Math Scores'!$JM$3:$LA$3, Y$4, 'Math Scores'!$JM$2:$LA$2))))</f>
        <is>
          <t/>
        </is>
      </c>
      <c r="Z10" s="702" t="inlineStr">
        <f aca="false">IF(COUNT('Math Scores'!$JM13:$KG13)=0, "", (SUMIF('Math Scores'!$JM$3:$LA$3, Z$4, 'Math Scores'!$JM13:$LA13)/(SUMIF('Math Scores'!$JM$3:$LA$3, Z$4, 'Math Scores'!$JM$2:$LA$2))))</f>
        <is>
          <t/>
        </is>
      </c>
      <c r="AA10" s="702" t="inlineStr">
        <f aca="false">IF(COUNT('Math Scores'!$LB13:$LR13)=0, "", (SUMIF('Math Scores'!$KH$3:$LA$3, AA$4, 'Math Scores'!$KH13:$LA13)/(SUMIF('Math Scores'!$KH$3:$LA$3, AA$4, 'Math Scores'!$KH$2:$LA$2))))</f>
        <is>
          <t/>
        </is>
      </c>
      <c r="AB10" s="702" t="inlineStr">
        <f aca="false">IF(COUNT('Math Scores'!$LB13:$LR13)=0, "", (SUMIF('Math Scores'!$KH$3:$LA$3, AB$4, 'Math Scores'!$KH13:$LA13)/(SUMIF('Math Scores'!$KH$3:$LA$3, AB$4, 'Math Scores'!$KH$2:$LA$2))))</f>
        <is>
          <t/>
        </is>
      </c>
      <c r="AC10" s="702" t="inlineStr">
        <f aca="false">IF(COUNT('Math Scores'!$LB13:$LR13)=0, "", (SUMIF('Math Scores'!$KH$3:$LA$3, AC$4, 'Math Scores'!$KH13:$LA13)/(SUMIF('Math Scores'!$KH$3:$LA$3, AC$4, 'Math Scores'!$KH$2:$LA$2))))</f>
        <is>
          <t/>
        </is>
      </c>
    </row>
    <row r="11" customFormat="false" ht="12.75" hidden="false" customHeight="false" outlineLevel="0" collapsed="false">
      <c r="A11" s="715" t="str">
        <f aca="false">'English Scores- Leveled papers'!B12</f>
        <v>G.Devika</v>
      </c>
      <c r="B11" s="716" t="n">
        <f aca="false">'Math Scores'!D14</f>
        <v>0.63</v>
      </c>
      <c r="C11" s="702" t="inlineStr">
        <f aca="false">IF(COUNT('Math Scores'!$F14:$AM14)=0, "", (SUMIF('Math Scores'!$F$3:$AM$3, C$4, 'Math Scores'!$F14:$AM14)/(SUMIF('Math Scores'!$F$3:$AM$3, C$4, 'Math Scores'!$F$2:$AM$2))))</f>
        <is>
          <t/>
        </is>
      </c>
      <c r="D11" s="702" t="inlineStr">
        <f aca="false">IF(COUNT('Math Scores'!$F14:$AM14)=0, "", (SUMIF('Math Scores'!$F$3:$AM$3, D$4, 'Math Scores'!$F14:$AM14)/(SUMIF('Math Scores'!$F$3:$AM$3, D$4, 'Math Scores'!$F$2:$AM$2))))</f>
        <is>
          <t/>
        </is>
      </c>
      <c r="E11" s="702" t="inlineStr">
        <f aca="false">IF(COUNT('Math Scores'!$F14:$AM14)=0, "", (SUMIF('Math Scores'!$F$3:$AM$3, E$4, 'Math Scores'!$F14:$AM14)/(SUMIF('Math Scores'!$F$3:$AM$3, E$4, 'Math Scores'!$F$2:$AM$2))))</f>
        <is>
          <t/>
        </is>
      </c>
      <c r="F11" s="702" t="inlineStr">
        <f aca="false">IF(COUNT('Math Scores'!$AN14:$BW14)=0, "", (SUMIF('Math Scores'!$AN$3:$BW$3, F$4, 'Math Scores'!$AN14:$BW14)/(SUMIF('Math Scores'!$AN$3:$BW$3, F$4, 'Math Scores'!$AN$2:$BW$2))))</f>
        <is>
          <t/>
        </is>
      </c>
      <c r="G11" s="702" t="inlineStr">
        <f aca="false">IF(COUNT('Math Scores'!$AN14:$BW14)=0, "", (SUMIF('Math Scores'!$AN$3:$BW$3, G$4, 'Math Scores'!$AN14:$BW14)/(SUMIF('Math Scores'!$AN$3:$BW$3, G$4, 'Math Scores'!$AN$2:$BW$2))))</f>
        <is>
          <t/>
        </is>
      </c>
      <c r="H11" s="702" t="inlineStr">
        <f aca="false">IF(COUNT('Math Scores'!$AN14:$BW14)=0, "", (SUMIF('Math Scores'!$AN$3:$BW$3, H$4, 'Math Scores'!$AN14:$BW14)/(SUMIF('Math Scores'!$AN$3:$BW$3, H$4, 'Math Scores'!$AN$2:$BW$2))))</f>
        <is>
          <t/>
        </is>
      </c>
      <c r="I11" s="702" t="n">
        <f aca="false">IF(COUNT('Math Scores'!$BX14:$DN14)=0, "", (SUMIF('Math Scores'!$F$3:$MZ$3, I$4, 'Math Scores'!$F14:$MZ14)/(SUMIF('Math Scores'!$F$3:$MZ$3, I$4, 'Math Scores'!$F$2:$MZ$2))))</f>
        <v>0.595238095238095</v>
      </c>
      <c r="J11" s="702" t="n">
        <f aca="false">IF(COUNT('Math Scores'!$BX14:$DN14)=0, "", (SUMIF('Math Scores'!$F$3:$MZ$3, J$4, 'Math Scores'!$F14:$MZ14)/(SUMIF('Math Scores'!$F$3:$MZ$3, J$4, 'Math Scores'!$F$2:$MZ$2))))</f>
        <v>0.67741935483871</v>
      </c>
      <c r="K11" s="702" t="n">
        <f aca="false">IF(COUNT('Math Scores'!$BX14:$DN14)=0, "", (SUMIF('Math Scores'!$F$3:$MZ$3, K$4, 'Math Scores'!$F14:$MZ14)/(SUMIF('Math Scores'!$F$3:$MZ$3, K$4, 'Math Scores'!$F$2:$MZ$2))))</f>
        <v>0.62962962962963</v>
      </c>
      <c r="L11" s="702" t="inlineStr">
        <f aca="false">IF(COUNT('Math Scores'!$DO14:$FJ14)=0, "", (SUMIF('Math Scores'!$F$3:$MZ$3, L$4, 'Math Scores'!$F14:$MZ14)/(SUMIF('Math Scores'!$F$3:$MZ$3, L$4, 'Math Scores'!$F$2:$MZ$2))))</f>
        <is>
          <t/>
        </is>
      </c>
      <c r="M11" s="702" t="inlineStr">
        <f aca="false">IF(COUNT('Math Scores'!$DO14:$FJ14)=0, "", (SUMIF('Math Scores'!$F$3:$MZ$3, M$4, 'Math Scores'!$F14:$MZ14)/(SUMIF('Math Scores'!$F$3:$MZ$3, M$4, 'Math Scores'!$F$2:$MZ$2))))</f>
        <is>
          <t/>
        </is>
      </c>
      <c r="N11" s="702" t="inlineStr">
        <f aca="false">IF(COUNT('Math Scores'!$DO14:$FJ14)=0, "", (SUMIF('Math Scores'!$F$3:$MZ$3, N$4, 'Math Scores'!$F14:$MZ14)/(SUMIF('Math Scores'!$F$3:$MZ$3, N$4, 'Math Scores'!$F$2:$MZ$2))))</f>
        <is>
          <t/>
        </is>
      </c>
      <c r="O11" s="702" t="inlineStr">
        <f aca="false">IF(COUNT('Math Scores'!$FK14:$HI14)=0, "", (SUMIF('Math Scores'!$F$3:$MZ$3, O$4, 'Math Scores'!$F14:$MZ14)/(SUMIF('Math Scores'!$F$3:$MZ$3, O$4, 'Math Scores'!$F$2:$MZ$2))))</f>
        <is>
          <t/>
        </is>
      </c>
      <c r="P11" s="702" t="inlineStr">
        <f aca="false">IF(COUNT('Math Scores'!$FK14:$HI14)=0, "", (SUMIF('Math Scores'!$F$3:$MZ$3, P$4, 'Math Scores'!$F14:$MZ14)/(SUMIF('Math Scores'!$F$3:$MZ$3, P$4, 'Math Scores'!$F$2:$MZ$2))))</f>
        <is>
          <t/>
        </is>
      </c>
      <c r="Q11" s="702" t="inlineStr">
        <f aca="false">IF(COUNT('Math Scores'!$FK14:$HI14)=0, "", (SUMIF('Math Scores'!$F$3:$MZ$3, Q$4, 'Math Scores'!$F14:$MZ14)/(SUMIF('Math Scores'!$F$3:$MZ$3, Q$4, 'Math Scores'!$F$2:$MZ$2))))</f>
        <is>
          <t/>
        </is>
      </c>
      <c r="R11" s="702" t="inlineStr">
        <f aca="false">IF(COUNT('Math Scores'!$HJ14:$IG14)=0, "", (SUMIF('Math Scores'!$HJ$3:$IU$3, R$4, 'Math Scores'!$HJ14:$IU14)/(SUMIF('Math Scores'!$HJ$3:$IU$3, R$4, 'Math Scores'!$HJ$2:$IU$2))))</f>
        <is>
          <t/>
        </is>
      </c>
      <c r="S11" s="702" t="inlineStr">
        <f aca="false">IF(COUNT('Math Scores'!$HJ14:$IG14)=0, "", (SUMIF('Math Scores'!$HJ$3:$IU$3, S$4, 'Math Scores'!$HJ14:$IU14)/(SUMIF('Math Scores'!$HJ$3:$IU$3, S$4, 'Math Scores'!$HJ$2:$IU$2))))</f>
        <is>
          <t/>
        </is>
      </c>
      <c r="T11" s="702" t="inlineStr">
        <f aca="false">IF(COUNT('Math Scores'!$HJ14:$IG14)=0, "", (SUMIF('Math Scores'!$HJ$3:$IU$3, T$4, 'Math Scores'!$HJ14:$IU14)/(SUMIF('Math Scores'!$HJ$3:$IU$3, T$4, 'Math Scores'!$HJ$2:$IU$2))))</f>
        <is>
          <t/>
        </is>
      </c>
      <c r="U11" s="702" t="inlineStr">
        <f aca="false">IF(COUNT('Math Scores'!$IV14:$JL14)=0, "", (SUMIF('Math Scores'!$IH$3:$IU$3, U$4, 'Math Scores'!$IH14:$IU14)/(SUMIF('Math Scores'!$IH$3:$IU$3, U$4, 'Math Scores'!$IH$2:$IU$2))))</f>
        <is>
          <t/>
        </is>
      </c>
      <c r="V11" s="702" t="inlineStr">
        <f aca="false">IF(COUNT('Math Scores'!$IV14:$JL14)=0, "", (SUMIF('Math Scores'!$IH$3:$IU$3, V$4, 'Math Scores'!$IH14:$IU14)/(SUMIF('Math Scores'!$IH$3:$IU$3, V$4, 'Math Scores'!$IH$2:$IU$2))))</f>
        <is>
          <t/>
        </is>
      </c>
      <c r="W11" s="702" t="inlineStr">
        <f aca="false">IF(COUNT('Math Scores'!$IV14:$JL14)=0, "", (SUMIF('Math Scores'!$IH$3:$IU$3, W$4, 'Math Scores'!$IH14:$IU14)/(SUMIF('Math Scores'!$IH$3:$IU$3, W$4, 'Math Scores'!$IH$2:$IU$2))))</f>
        <is>
          <t/>
        </is>
      </c>
      <c r="X11" s="702" t="inlineStr">
        <f aca="false">IF(COUNT('Math Scores'!$JM14:$KG14)=0, "", (SUMIF('Math Scores'!$JM$3:$LA$3, X$4, 'Math Scores'!$JM14:$LA14)/(SUMIF('Math Scores'!$JM$3:$LA$3, X$4, 'Math Scores'!$JM$2:$LA$2))))</f>
        <is>
          <t/>
        </is>
      </c>
      <c r="Y11" s="702" t="inlineStr">
        <f aca="false">IF(COUNT('Math Scores'!$JM14:$KG14)=0, "", (SUMIF('Math Scores'!$JM$3:$LA$3, Y$4, 'Math Scores'!$JM14:$LA14)/(SUMIF('Math Scores'!$JM$3:$LA$3, Y$4, 'Math Scores'!$JM$2:$LA$2))))</f>
        <is>
          <t/>
        </is>
      </c>
      <c r="Z11" s="702" t="inlineStr">
        <f aca="false">IF(COUNT('Math Scores'!$JM14:$KG14)=0, "", (SUMIF('Math Scores'!$JM$3:$LA$3, Z$4, 'Math Scores'!$JM14:$LA14)/(SUMIF('Math Scores'!$JM$3:$LA$3, Z$4, 'Math Scores'!$JM$2:$LA$2))))</f>
        <is>
          <t/>
        </is>
      </c>
      <c r="AA11" s="702" t="inlineStr">
        <f aca="false">IF(COUNT('Math Scores'!$LB14:$LR14)=0, "", (SUMIF('Math Scores'!$KH$3:$LA$3, AA$4, 'Math Scores'!$KH14:$LA14)/(SUMIF('Math Scores'!$KH$3:$LA$3, AA$4, 'Math Scores'!$KH$2:$LA$2))))</f>
        <is>
          <t/>
        </is>
      </c>
      <c r="AB11" s="702" t="inlineStr">
        <f aca="false">IF(COUNT('Math Scores'!$LB14:$LR14)=0, "", (SUMIF('Math Scores'!$KH$3:$LA$3, AB$4, 'Math Scores'!$KH14:$LA14)/(SUMIF('Math Scores'!$KH$3:$LA$3, AB$4, 'Math Scores'!$KH$2:$LA$2))))</f>
        <is>
          <t/>
        </is>
      </c>
      <c r="AC11" s="702" t="inlineStr">
        <f aca="false">IF(COUNT('Math Scores'!$LB14:$LR14)=0, "", (SUMIF('Math Scores'!$KH$3:$LA$3, AC$4, 'Math Scores'!$KH14:$LA14)/(SUMIF('Math Scores'!$KH$3:$LA$3, AC$4, 'Math Scores'!$KH$2:$LA$2))))</f>
        <is>
          <t/>
        </is>
      </c>
    </row>
    <row r="12" customFormat="false" ht="12.75" hidden="false" customHeight="false" outlineLevel="0" collapsed="false">
      <c r="A12" s="715" t="str">
        <f aca="false">'English Scores- Leveled papers'!B13</f>
        <v>G.Hemalatha</v>
      </c>
      <c r="B12" s="716" t="n">
        <f aca="false">'Math Scores'!D15</f>
        <v>0.21</v>
      </c>
      <c r="C12" s="702" t="inlineStr">
        <f aca="false">IF(COUNT('Math Scores'!$F15:$AM15)=0, "", (SUMIF('Math Scores'!$F$3:$AM$3, C$4, 'Math Scores'!$F15:$AM15)/(SUMIF('Math Scores'!$F$3:$AM$3, C$4, 'Math Scores'!$F$2:$AM$2))))</f>
        <is>
          <t/>
        </is>
      </c>
      <c r="D12" s="702" t="inlineStr">
        <f aca="false">IF(COUNT('Math Scores'!$F15:$AM15)=0, "", (SUMIF('Math Scores'!$F$3:$AM$3, D$4, 'Math Scores'!$F15:$AM15)/(SUMIF('Math Scores'!$F$3:$AM$3, D$4, 'Math Scores'!$F$2:$AM$2))))</f>
        <is>
          <t/>
        </is>
      </c>
      <c r="E12" s="702" t="inlineStr">
        <f aca="false">IF(COUNT('Math Scores'!$F15:$AM15)=0, "", (SUMIF('Math Scores'!$F$3:$AM$3, E$4, 'Math Scores'!$F15:$AM15)/(SUMIF('Math Scores'!$F$3:$AM$3, E$4, 'Math Scores'!$F$2:$AM$2))))</f>
        <is>
          <t/>
        </is>
      </c>
      <c r="F12" s="702" t="inlineStr">
        <f aca="false">IF(COUNT('Math Scores'!$AN15:$BW15)=0, "", (SUMIF('Math Scores'!$AN$3:$BW$3, F$4, 'Math Scores'!$AN15:$BW15)/(SUMIF('Math Scores'!$AN$3:$BW$3, F$4, 'Math Scores'!$AN$2:$BW$2))))</f>
        <is>
          <t/>
        </is>
      </c>
      <c r="G12" s="702" t="inlineStr">
        <f aca="false">IF(COUNT('Math Scores'!$AN15:$BW15)=0, "", (SUMIF('Math Scores'!$AN$3:$BW$3, G$4, 'Math Scores'!$AN15:$BW15)/(SUMIF('Math Scores'!$AN$3:$BW$3, G$4, 'Math Scores'!$AN$2:$BW$2))))</f>
        <is>
          <t/>
        </is>
      </c>
      <c r="H12" s="702" t="inlineStr">
        <f aca="false">IF(COUNT('Math Scores'!$AN15:$BW15)=0, "", (SUMIF('Math Scores'!$AN$3:$BW$3, H$4, 'Math Scores'!$AN15:$BW15)/(SUMIF('Math Scores'!$AN$3:$BW$3, H$4, 'Math Scores'!$AN$2:$BW$2))))</f>
        <is>
          <t/>
        </is>
      </c>
      <c r="I12" s="702" t="n">
        <f aca="false">IF(COUNT('Math Scores'!$BX15:$DN15)=0, "", (SUMIF('Math Scores'!$F$3:$MZ$3, I$4, 'Math Scores'!$F15:$MZ15)/(SUMIF('Math Scores'!$F$3:$MZ$3, I$4, 'Math Scores'!$F$2:$MZ$2))))</f>
        <v>0.119047619047619</v>
      </c>
      <c r="J12" s="702" t="n">
        <f aca="false">IF(COUNT('Math Scores'!$BX15:$DN15)=0, "", (SUMIF('Math Scores'!$F$3:$MZ$3, J$4, 'Math Scores'!$F15:$MZ15)/(SUMIF('Math Scores'!$F$3:$MZ$3, J$4, 'Math Scores'!$F$2:$MZ$2))))</f>
        <v>0.225806451612903</v>
      </c>
      <c r="K12" s="702" t="n">
        <f aca="false">IF(COUNT('Math Scores'!$BX15:$DN15)=0, "", (SUMIF('Math Scores'!$F$3:$MZ$3, K$4, 'Math Scores'!$F15:$MZ15)/(SUMIF('Math Scores'!$F$3:$MZ$3, K$4, 'Math Scores'!$F$2:$MZ$2))))</f>
        <v>0.333333333333333</v>
      </c>
      <c r="L12" s="702" t="inlineStr">
        <f aca="false">IF(COUNT('Math Scores'!$DO15:$FJ15)=0, "", (SUMIF('Math Scores'!$F$3:$MZ$3, L$4, 'Math Scores'!$F15:$MZ15)/(SUMIF('Math Scores'!$F$3:$MZ$3, L$4, 'Math Scores'!$F$2:$MZ$2))))</f>
        <is>
          <t/>
        </is>
      </c>
      <c r="M12" s="702" t="inlineStr">
        <f aca="false">IF(COUNT('Math Scores'!$DO15:$FJ15)=0, "", (SUMIF('Math Scores'!$F$3:$MZ$3, M$4, 'Math Scores'!$F15:$MZ15)/(SUMIF('Math Scores'!$F$3:$MZ$3, M$4, 'Math Scores'!$F$2:$MZ$2))))</f>
        <is>
          <t/>
        </is>
      </c>
      <c r="N12" s="702" t="inlineStr">
        <f aca="false">IF(COUNT('Math Scores'!$DO15:$FJ15)=0, "", (SUMIF('Math Scores'!$F$3:$MZ$3, N$4, 'Math Scores'!$F15:$MZ15)/(SUMIF('Math Scores'!$F$3:$MZ$3, N$4, 'Math Scores'!$F$2:$MZ$2))))</f>
        <is>
          <t/>
        </is>
      </c>
      <c r="O12" s="702" t="inlineStr">
        <f aca="false">IF(COUNT('Math Scores'!$FK15:$HI15)=0, "", (SUMIF('Math Scores'!$F$3:$MZ$3, O$4, 'Math Scores'!$F15:$MZ15)/(SUMIF('Math Scores'!$F$3:$MZ$3, O$4, 'Math Scores'!$F$2:$MZ$2))))</f>
        <is>
          <t/>
        </is>
      </c>
      <c r="P12" s="702" t="inlineStr">
        <f aca="false">IF(COUNT('Math Scores'!$FK15:$HI15)=0, "", (SUMIF('Math Scores'!$F$3:$MZ$3, P$4, 'Math Scores'!$F15:$MZ15)/(SUMIF('Math Scores'!$F$3:$MZ$3, P$4, 'Math Scores'!$F$2:$MZ$2))))</f>
        <is>
          <t/>
        </is>
      </c>
      <c r="Q12" s="702" t="inlineStr">
        <f aca="false">IF(COUNT('Math Scores'!$FK15:$HI15)=0, "", (SUMIF('Math Scores'!$F$3:$MZ$3, Q$4, 'Math Scores'!$F15:$MZ15)/(SUMIF('Math Scores'!$F$3:$MZ$3, Q$4, 'Math Scores'!$F$2:$MZ$2))))</f>
        <is>
          <t/>
        </is>
      </c>
      <c r="R12" s="702" t="inlineStr">
        <f aca="false">IF(COUNT('Math Scores'!$HJ15:$IG15)=0, "", (SUMIF('Math Scores'!$HJ$3:$IU$3, R$4, 'Math Scores'!$HJ15:$IU15)/(SUMIF('Math Scores'!$HJ$3:$IU$3, R$4, 'Math Scores'!$HJ$2:$IU$2))))</f>
        <is>
          <t/>
        </is>
      </c>
      <c r="S12" s="702" t="inlineStr">
        <f aca="false">IF(COUNT('Math Scores'!$HJ15:$IG15)=0, "", (SUMIF('Math Scores'!$HJ$3:$IU$3, S$4, 'Math Scores'!$HJ15:$IU15)/(SUMIF('Math Scores'!$HJ$3:$IU$3, S$4, 'Math Scores'!$HJ$2:$IU$2))))</f>
        <is>
          <t/>
        </is>
      </c>
      <c r="T12" s="702" t="inlineStr">
        <f aca="false">IF(COUNT('Math Scores'!$HJ15:$IG15)=0, "", (SUMIF('Math Scores'!$HJ$3:$IU$3, T$4, 'Math Scores'!$HJ15:$IU15)/(SUMIF('Math Scores'!$HJ$3:$IU$3, T$4, 'Math Scores'!$HJ$2:$IU$2))))</f>
        <is>
          <t/>
        </is>
      </c>
      <c r="U12" s="702" t="inlineStr">
        <f aca="false">IF(COUNT('Math Scores'!$IV15:$JL15)=0, "", (SUMIF('Math Scores'!$IH$3:$IU$3, U$4, 'Math Scores'!$IH15:$IU15)/(SUMIF('Math Scores'!$IH$3:$IU$3, U$4, 'Math Scores'!$IH$2:$IU$2))))</f>
        <is>
          <t/>
        </is>
      </c>
      <c r="V12" s="702" t="inlineStr">
        <f aca="false">IF(COUNT('Math Scores'!$IV15:$JL15)=0, "", (SUMIF('Math Scores'!$IH$3:$IU$3, V$4, 'Math Scores'!$IH15:$IU15)/(SUMIF('Math Scores'!$IH$3:$IU$3, V$4, 'Math Scores'!$IH$2:$IU$2))))</f>
        <is>
          <t/>
        </is>
      </c>
      <c r="W12" s="702" t="inlineStr">
        <f aca="false">IF(COUNT('Math Scores'!$IV15:$JL15)=0, "", (SUMIF('Math Scores'!$IH$3:$IU$3, W$4, 'Math Scores'!$IH15:$IU15)/(SUMIF('Math Scores'!$IH$3:$IU$3, W$4, 'Math Scores'!$IH$2:$IU$2))))</f>
        <is>
          <t/>
        </is>
      </c>
      <c r="X12" s="702" t="inlineStr">
        <f aca="false">IF(COUNT('Math Scores'!$JM15:$KG15)=0, "", (SUMIF('Math Scores'!$JM$3:$LA$3, X$4, 'Math Scores'!$JM15:$LA15)/(SUMIF('Math Scores'!$JM$3:$LA$3, X$4, 'Math Scores'!$JM$2:$LA$2))))</f>
        <is>
          <t/>
        </is>
      </c>
      <c r="Y12" s="702" t="inlineStr">
        <f aca="false">IF(COUNT('Math Scores'!$JM15:$KG15)=0, "", (SUMIF('Math Scores'!$JM$3:$LA$3, Y$4, 'Math Scores'!$JM15:$LA15)/(SUMIF('Math Scores'!$JM$3:$LA$3, Y$4, 'Math Scores'!$JM$2:$LA$2))))</f>
        <is>
          <t/>
        </is>
      </c>
      <c r="Z12" s="702" t="inlineStr">
        <f aca="false">IF(COUNT('Math Scores'!$JM15:$KG15)=0, "", (SUMIF('Math Scores'!$JM$3:$LA$3, Z$4, 'Math Scores'!$JM15:$LA15)/(SUMIF('Math Scores'!$JM$3:$LA$3, Z$4, 'Math Scores'!$JM$2:$LA$2))))</f>
        <is>
          <t/>
        </is>
      </c>
      <c r="AA12" s="702" t="inlineStr">
        <f aca="false">IF(COUNT('Math Scores'!$LB15:$LR15)=0, "", (SUMIF('Math Scores'!$KH$3:$LA$3, AA$4, 'Math Scores'!$KH15:$LA15)/(SUMIF('Math Scores'!$KH$3:$LA$3, AA$4, 'Math Scores'!$KH$2:$LA$2))))</f>
        <is>
          <t/>
        </is>
      </c>
      <c r="AB12" s="702" t="inlineStr">
        <f aca="false">IF(COUNT('Math Scores'!$LB15:$LR15)=0, "", (SUMIF('Math Scores'!$KH$3:$LA$3, AB$4, 'Math Scores'!$KH15:$LA15)/(SUMIF('Math Scores'!$KH$3:$LA$3, AB$4, 'Math Scores'!$KH$2:$LA$2))))</f>
        <is>
          <t/>
        </is>
      </c>
      <c r="AC12" s="702" t="inlineStr">
        <f aca="false">IF(COUNT('Math Scores'!$LB15:$LR15)=0, "", (SUMIF('Math Scores'!$KH$3:$LA$3, AC$4, 'Math Scores'!$KH15:$LA15)/(SUMIF('Math Scores'!$KH$3:$LA$3, AC$4, 'Math Scores'!$KH$2:$LA$2))))</f>
        <is>
          <t/>
        </is>
      </c>
    </row>
    <row r="13" customFormat="false" ht="12.75" hidden="false" customHeight="false" outlineLevel="0" collapsed="false">
      <c r="A13" s="715" t="str">
        <f aca="false">'English Scores- Leveled papers'!B14</f>
        <v>G.Roopa</v>
      </c>
      <c r="B13" s="716" t="n">
        <f aca="false">'Math Scores'!D16</f>
        <v>0.4</v>
      </c>
      <c r="C13" s="702" t="inlineStr">
        <f aca="false">IF(COUNT('Math Scores'!$F16:$AM16)=0, "", (SUMIF('Math Scores'!$F$3:$AM$3, C$4, 'Math Scores'!$F16:$AM16)/(SUMIF('Math Scores'!$F$3:$AM$3, C$4, 'Math Scores'!$F$2:$AM$2))))</f>
        <is>
          <t/>
        </is>
      </c>
      <c r="D13" s="702" t="inlineStr">
        <f aca="false">IF(COUNT('Math Scores'!$F16:$AM16)=0, "", (SUMIF('Math Scores'!$F$3:$AM$3, D$4, 'Math Scores'!$F16:$AM16)/(SUMIF('Math Scores'!$F$3:$AM$3, D$4, 'Math Scores'!$F$2:$AM$2))))</f>
        <is>
          <t/>
        </is>
      </c>
      <c r="E13" s="702" t="inlineStr">
        <f aca="false">IF(COUNT('Math Scores'!$F16:$AM16)=0, "", (SUMIF('Math Scores'!$F$3:$AM$3, E$4, 'Math Scores'!$F16:$AM16)/(SUMIF('Math Scores'!$F$3:$AM$3, E$4, 'Math Scores'!$F$2:$AM$2))))</f>
        <is>
          <t/>
        </is>
      </c>
      <c r="F13" s="702" t="inlineStr">
        <f aca="false">IF(COUNT('Math Scores'!$AN16:$BW16)=0, "", (SUMIF('Math Scores'!$AN$3:$BW$3, F$4, 'Math Scores'!$AN16:$BW16)/(SUMIF('Math Scores'!$AN$3:$BW$3, F$4, 'Math Scores'!$AN$2:$BW$2))))</f>
        <is>
          <t/>
        </is>
      </c>
      <c r="G13" s="702" t="inlineStr">
        <f aca="false">IF(COUNT('Math Scores'!$AN16:$BW16)=0, "", (SUMIF('Math Scores'!$AN$3:$BW$3, G$4, 'Math Scores'!$AN16:$BW16)/(SUMIF('Math Scores'!$AN$3:$BW$3, G$4, 'Math Scores'!$AN$2:$BW$2))))</f>
        <is>
          <t/>
        </is>
      </c>
      <c r="H13" s="702" t="inlineStr">
        <f aca="false">IF(COUNT('Math Scores'!$AN16:$BW16)=0, "", (SUMIF('Math Scores'!$AN$3:$BW$3, H$4, 'Math Scores'!$AN16:$BW16)/(SUMIF('Math Scores'!$AN$3:$BW$3, H$4, 'Math Scores'!$AN$2:$BW$2))))</f>
        <is>
          <t/>
        </is>
      </c>
      <c r="I13" s="702" t="n">
        <f aca="false">IF(COUNT('Math Scores'!$BX16:$DN16)=0, "", (SUMIF('Math Scores'!$F$3:$MZ$3, I$4, 'Math Scores'!$F16:$MZ16)/(SUMIF('Math Scores'!$F$3:$MZ$3, I$4, 'Math Scores'!$F$2:$MZ$2))))</f>
        <v>0.285714285714286</v>
      </c>
      <c r="J13" s="702" t="n">
        <f aca="false">IF(COUNT('Math Scores'!$BX16:$DN16)=0, "", (SUMIF('Math Scores'!$F$3:$MZ$3, J$4, 'Math Scores'!$F16:$MZ16)/(SUMIF('Math Scores'!$F$3:$MZ$3, J$4, 'Math Scores'!$F$2:$MZ$2))))</f>
        <v>0.483870967741936</v>
      </c>
      <c r="K13" s="702" t="n">
        <f aca="false">IF(COUNT('Math Scores'!$BX16:$DN16)=0, "", (SUMIF('Math Scores'!$F$3:$MZ$3, K$4, 'Math Scores'!$F16:$MZ16)/(SUMIF('Math Scores'!$F$3:$MZ$3, K$4, 'Math Scores'!$F$2:$MZ$2))))</f>
        <v>0.481481481481482</v>
      </c>
      <c r="L13" s="702" t="inlineStr">
        <f aca="false">IF(COUNT('Math Scores'!$DO16:$FJ16)=0, "", (SUMIF('Math Scores'!$F$3:$MZ$3, L$4, 'Math Scores'!$F16:$MZ16)/(SUMIF('Math Scores'!$F$3:$MZ$3, L$4, 'Math Scores'!$F$2:$MZ$2))))</f>
        <is>
          <t/>
        </is>
      </c>
      <c r="M13" s="702" t="inlineStr">
        <f aca="false">IF(COUNT('Math Scores'!$DO16:$FJ16)=0, "", (SUMIF('Math Scores'!$F$3:$MZ$3, M$4, 'Math Scores'!$F16:$MZ16)/(SUMIF('Math Scores'!$F$3:$MZ$3, M$4, 'Math Scores'!$F$2:$MZ$2))))</f>
        <is>
          <t/>
        </is>
      </c>
      <c r="N13" s="702" t="inlineStr">
        <f aca="false">IF(COUNT('Math Scores'!$DO16:$FJ16)=0, "", (SUMIF('Math Scores'!$F$3:$MZ$3, N$4, 'Math Scores'!$F16:$MZ16)/(SUMIF('Math Scores'!$F$3:$MZ$3, N$4, 'Math Scores'!$F$2:$MZ$2))))</f>
        <is>
          <t/>
        </is>
      </c>
      <c r="O13" s="702" t="inlineStr">
        <f aca="false">IF(COUNT('Math Scores'!$FK16:$HI16)=0, "", (SUMIF('Math Scores'!$F$3:$MZ$3, O$4, 'Math Scores'!$F16:$MZ16)/(SUMIF('Math Scores'!$F$3:$MZ$3, O$4, 'Math Scores'!$F$2:$MZ$2))))</f>
        <is>
          <t/>
        </is>
      </c>
      <c r="P13" s="702" t="inlineStr">
        <f aca="false">IF(COUNT('Math Scores'!$FK16:$HI16)=0, "", (SUMIF('Math Scores'!$F$3:$MZ$3, P$4, 'Math Scores'!$F16:$MZ16)/(SUMIF('Math Scores'!$F$3:$MZ$3, P$4, 'Math Scores'!$F$2:$MZ$2))))</f>
        <is>
          <t/>
        </is>
      </c>
      <c r="Q13" s="702" t="inlineStr">
        <f aca="false">IF(COUNT('Math Scores'!$FK16:$HI16)=0, "", (SUMIF('Math Scores'!$F$3:$MZ$3, Q$4, 'Math Scores'!$F16:$MZ16)/(SUMIF('Math Scores'!$F$3:$MZ$3, Q$4, 'Math Scores'!$F$2:$MZ$2))))</f>
        <is>
          <t/>
        </is>
      </c>
      <c r="R13" s="702" t="inlineStr">
        <f aca="false">IF(COUNT('Math Scores'!$HJ16:$IG16)=0, "", (SUMIF('Math Scores'!$HJ$3:$IU$3, R$4, 'Math Scores'!$HJ16:$IU16)/(SUMIF('Math Scores'!$HJ$3:$IU$3, R$4, 'Math Scores'!$HJ$2:$IU$2))))</f>
        <is>
          <t/>
        </is>
      </c>
      <c r="S13" s="702" t="inlineStr">
        <f aca="false">IF(COUNT('Math Scores'!$HJ16:$IG16)=0, "", (SUMIF('Math Scores'!$HJ$3:$IU$3, S$4, 'Math Scores'!$HJ16:$IU16)/(SUMIF('Math Scores'!$HJ$3:$IU$3, S$4, 'Math Scores'!$HJ$2:$IU$2))))</f>
        <is>
          <t/>
        </is>
      </c>
      <c r="T13" s="702" t="inlineStr">
        <f aca="false">IF(COUNT('Math Scores'!$HJ16:$IG16)=0, "", (SUMIF('Math Scores'!$HJ$3:$IU$3, T$4, 'Math Scores'!$HJ16:$IU16)/(SUMIF('Math Scores'!$HJ$3:$IU$3, T$4, 'Math Scores'!$HJ$2:$IU$2))))</f>
        <is>
          <t/>
        </is>
      </c>
      <c r="U13" s="702" t="inlineStr">
        <f aca="false">IF(COUNT('Math Scores'!$IV16:$JL16)=0, "", (SUMIF('Math Scores'!$IH$3:$IU$3, U$4, 'Math Scores'!$IH16:$IU16)/(SUMIF('Math Scores'!$IH$3:$IU$3, U$4, 'Math Scores'!$IH$2:$IU$2))))</f>
        <is>
          <t/>
        </is>
      </c>
      <c r="V13" s="702" t="inlineStr">
        <f aca="false">IF(COUNT('Math Scores'!$IV16:$JL16)=0, "", (SUMIF('Math Scores'!$IH$3:$IU$3, V$4, 'Math Scores'!$IH16:$IU16)/(SUMIF('Math Scores'!$IH$3:$IU$3, V$4, 'Math Scores'!$IH$2:$IU$2))))</f>
        <is>
          <t/>
        </is>
      </c>
      <c r="W13" s="702" t="inlineStr">
        <f aca="false">IF(COUNT('Math Scores'!$IV16:$JL16)=0, "", (SUMIF('Math Scores'!$IH$3:$IU$3, W$4, 'Math Scores'!$IH16:$IU16)/(SUMIF('Math Scores'!$IH$3:$IU$3, W$4, 'Math Scores'!$IH$2:$IU$2))))</f>
        <is>
          <t/>
        </is>
      </c>
      <c r="X13" s="702" t="inlineStr">
        <f aca="false">IF(COUNT('Math Scores'!$JM16:$KG16)=0, "", (SUMIF('Math Scores'!$JM$3:$LA$3, X$4, 'Math Scores'!$JM16:$LA16)/(SUMIF('Math Scores'!$JM$3:$LA$3, X$4, 'Math Scores'!$JM$2:$LA$2))))</f>
        <is>
          <t/>
        </is>
      </c>
      <c r="Y13" s="702" t="inlineStr">
        <f aca="false">IF(COUNT('Math Scores'!$JM16:$KG16)=0, "", (SUMIF('Math Scores'!$JM$3:$LA$3, Y$4, 'Math Scores'!$JM16:$LA16)/(SUMIF('Math Scores'!$JM$3:$LA$3, Y$4, 'Math Scores'!$JM$2:$LA$2))))</f>
        <is>
          <t/>
        </is>
      </c>
      <c r="Z13" s="702" t="inlineStr">
        <f aca="false">IF(COUNT('Math Scores'!$JM16:$KG16)=0, "", (SUMIF('Math Scores'!$JM$3:$LA$3, Z$4, 'Math Scores'!$JM16:$LA16)/(SUMIF('Math Scores'!$JM$3:$LA$3, Z$4, 'Math Scores'!$JM$2:$LA$2))))</f>
        <is>
          <t/>
        </is>
      </c>
      <c r="AA13" s="702" t="inlineStr">
        <f aca="false">IF(COUNT('Math Scores'!$LB16:$LR16)=0, "", (SUMIF('Math Scores'!$KH$3:$LA$3, AA$4, 'Math Scores'!$KH16:$LA16)/(SUMIF('Math Scores'!$KH$3:$LA$3, AA$4, 'Math Scores'!$KH$2:$LA$2))))</f>
        <is>
          <t/>
        </is>
      </c>
      <c r="AB13" s="702" t="inlineStr">
        <f aca="false">IF(COUNT('Math Scores'!$LB16:$LR16)=0, "", (SUMIF('Math Scores'!$KH$3:$LA$3, AB$4, 'Math Scores'!$KH16:$LA16)/(SUMIF('Math Scores'!$KH$3:$LA$3, AB$4, 'Math Scores'!$KH$2:$LA$2))))</f>
        <is>
          <t/>
        </is>
      </c>
      <c r="AC13" s="702" t="inlineStr">
        <f aca="false">IF(COUNT('Math Scores'!$LB16:$LR16)=0, "", (SUMIF('Math Scores'!$KH$3:$LA$3, AC$4, 'Math Scores'!$KH16:$LA16)/(SUMIF('Math Scores'!$KH$3:$LA$3, AC$4, 'Math Scores'!$KH$2:$LA$2))))</f>
        <is>
          <t/>
        </is>
      </c>
    </row>
    <row r="14" customFormat="false" ht="12.75" hidden="false" customHeight="false" outlineLevel="0" collapsed="false">
      <c r="A14" s="715" t="str">
        <f aca="false">'English Scores- Leveled papers'!B15</f>
        <v>K.Nagamani</v>
      </c>
      <c r="B14" s="716" t="n">
        <f aca="false">'Math Scores'!D17</f>
        <v>0.57</v>
      </c>
      <c r="C14" s="702" t="inlineStr">
        <f aca="false">IF(COUNT('Math Scores'!$F17:$AM17)=0, "", (SUMIF('Math Scores'!$F$3:$AM$3, C$4, 'Math Scores'!$F17:$AM17)/(SUMIF('Math Scores'!$F$3:$AM$3, C$4, 'Math Scores'!$F$2:$AM$2))))</f>
        <is>
          <t/>
        </is>
      </c>
      <c r="D14" s="702" t="inlineStr">
        <f aca="false">IF(COUNT('Math Scores'!$F17:$AM17)=0, "", (SUMIF('Math Scores'!$F$3:$AM$3, D$4, 'Math Scores'!$F17:$AM17)/(SUMIF('Math Scores'!$F$3:$AM$3, D$4, 'Math Scores'!$F$2:$AM$2))))</f>
        <is>
          <t/>
        </is>
      </c>
      <c r="E14" s="702" t="inlineStr">
        <f aca="false">IF(COUNT('Math Scores'!$F17:$AM17)=0, "", (SUMIF('Math Scores'!$F$3:$AM$3, E$4, 'Math Scores'!$F17:$AM17)/(SUMIF('Math Scores'!$F$3:$AM$3, E$4, 'Math Scores'!$F$2:$AM$2))))</f>
        <is>
          <t/>
        </is>
      </c>
      <c r="F14" s="702" t="inlineStr">
        <f aca="false">IF(COUNT('Math Scores'!$AN17:$BW17)=0, "", (SUMIF('Math Scores'!$AN$3:$BW$3, F$4, 'Math Scores'!$AN17:$BW17)/(SUMIF('Math Scores'!$AN$3:$BW$3, F$4, 'Math Scores'!$AN$2:$BW$2))))</f>
        <is>
          <t/>
        </is>
      </c>
      <c r="G14" s="702" t="inlineStr">
        <f aca="false">IF(COUNT('Math Scores'!$AN17:$BW17)=0, "", (SUMIF('Math Scores'!$AN$3:$BW$3, G$4, 'Math Scores'!$AN17:$BW17)/(SUMIF('Math Scores'!$AN$3:$BW$3, G$4, 'Math Scores'!$AN$2:$BW$2))))</f>
        <is>
          <t/>
        </is>
      </c>
      <c r="H14" s="702" t="inlineStr">
        <f aca="false">IF(COUNT('Math Scores'!$AN17:$BW17)=0, "", (SUMIF('Math Scores'!$AN$3:$BW$3, H$4, 'Math Scores'!$AN17:$BW17)/(SUMIF('Math Scores'!$AN$3:$BW$3, H$4, 'Math Scores'!$AN$2:$BW$2))))</f>
        <is>
          <t/>
        </is>
      </c>
      <c r="I14" s="702" t="n">
        <f aca="false">IF(COUNT('Math Scores'!$BX17:$DN17)=0, "", (SUMIF('Math Scores'!$F$3:$MZ$3, I$4, 'Math Scores'!$F17:$MZ17)/(SUMIF('Math Scores'!$F$3:$MZ$3, I$4, 'Math Scores'!$F$2:$MZ$2))))</f>
        <v>0.571428571428571</v>
      </c>
      <c r="J14" s="702" t="n">
        <f aca="false">IF(COUNT('Math Scores'!$BX17:$DN17)=0, "", (SUMIF('Math Scores'!$F$3:$MZ$3, J$4, 'Math Scores'!$F17:$MZ17)/(SUMIF('Math Scores'!$F$3:$MZ$3, J$4, 'Math Scores'!$F$2:$MZ$2))))</f>
        <v>0.580645161290323</v>
      </c>
      <c r="K14" s="702" t="n">
        <f aca="false">IF(COUNT('Math Scores'!$BX17:$DN17)=0, "", (SUMIF('Math Scores'!$F$3:$MZ$3, K$4, 'Math Scores'!$F17:$MZ17)/(SUMIF('Math Scores'!$F$3:$MZ$3, K$4, 'Math Scores'!$F$2:$MZ$2))))</f>
        <v>0.555555555555556</v>
      </c>
      <c r="L14" s="702" t="inlineStr">
        <f aca="false">IF(COUNT('Math Scores'!$DO17:$FJ17)=0, "", (SUMIF('Math Scores'!$F$3:$MZ$3, L$4, 'Math Scores'!$F17:$MZ17)/(SUMIF('Math Scores'!$F$3:$MZ$3, L$4, 'Math Scores'!$F$2:$MZ$2))))</f>
        <is>
          <t/>
        </is>
      </c>
      <c r="M14" s="702" t="inlineStr">
        <f aca="false">IF(COUNT('Math Scores'!$DO17:$FJ17)=0, "", (SUMIF('Math Scores'!$F$3:$MZ$3, M$4, 'Math Scores'!$F17:$MZ17)/(SUMIF('Math Scores'!$F$3:$MZ$3, M$4, 'Math Scores'!$F$2:$MZ$2))))</f>
        <is>
          <t/>
        </is>
      </c>
      <c r="N14" s="702" t="inlineStr">
        <f aca="false">IF(COUNT('Math Scores'!$DO17:$FJ17)=0, "", (SUMIF('Math Scores'!$F$3:$MZ$3, N$4, 'Math Scores'!$F17:$MZ17)/(SUMIF('Math Scores'!$F$3:$MZ$3, N$4, 'Math Scores'!$F$2:$MZ$2))))</f>
        <is>
          <t/>
        </is>
      </c>
      <c r="O14" s="702" t="inlineStr">
        <f aca="false">IF(COUNT('Math Scores'!$FK17:$HI17)=0, "", (SUMIF('Math Scores'!$F$3:$MZ$3, O$4, 'Math Scores'!$F17:$MZ17)/(SUMIF('Math Scores'!$F$3:$MZ$3, O$4, 'Math Scores'!$F$2:$MZ$2))))</f>
        <is>
          <t/>
        </is>
      </c>
      <c r="P14" s="702" t="inlineStr">
        <f aca="false">IF(COUNT('Math Scores'!$FK17:$HI17)=0, "", (SUMIF('Math Scores'!$F$3:$MZ$3, P$4, 'Math Scores'!$F17:$MZ17)/(SUMIF('Math Scores'!$F$3:$MZ$3, P$4, 'Math Scores'!$F$2:$MZ$2))))</f>
        <is>
          <t/>
        </is>
      </c>
      <c r="Q14" s="702" t="inlineStr">
        <f aca="false">IF(COUNT('Math Scores'!$FK17:$HI17)=0, "", (SUMIF('Math Scores'!$F$3:$MZ$3, Q$4, 'Math Scores'!$F17:$MZ17)/(SUMIF('Math Scores'!$F$3:$MZ$3, Q$4, 'Math Scores'!$F$2:$MZ$2))))</f>
        <is>
          <t/>
        </is>
      </c>
      <c r="R14" s="702" t="inlineStr">
        <f aca="false">IF(COUNT('Math Scores'!$HJ17:$IG17)=0, "", (SUMIF('Math Scores'!$HJ$3:$IU$3, R$4, 'Math Scores'!$HJ17:$IU17)/(SUMIF('Math Scores'!$HJ$3:$IU$3, R$4, 'Math Scores'!$HJ$2:$IU$2))))</f>
        <is>
          <t/>
        </is>
      </c>
      <c r="S14" s="702" t="inlineStr">
        <f aca="false">IF(COUNT('Math Scores'!$HJ17:$IG17)=0, "", (SUMIF('Math Scores'!$HJ$3:$IU$3, S$4, 'Math Scores'!$HJ17:$IU17)/(SUMIF('Math Scores'!$HJ$3:$IU$3, S$4, 'Math Scores'!$HJ$2:$IU$2))))</f>
        <is>
          <t/>
        </is>
      </c>
      <c r="T14" s="702" t="inlineStr">
        <f aca="false">IF(COUNT('Math Scores'!$HJ17:$IG17)=0, "", (SUMIF('Math Scores'!$HJ$3:$IU$3, T$4, 'Math Scores'!$HJ17:$IU17)/(SUMIF('Math Scores'!$HJ$3:$IU$3, T$4, 'Math Scores'!$HJ$2:$IU$2))))</f>
        <is>
          <t/>
        </is>
      </c>
      <c r="U14" s="702" t="inlineStr">
        <f aca="false">IF(COUNT('Math Scores'!$IV17:$JL17)=0, "", (SUMIF('Math Scores'!$IH$3:$IU$3, U$4, 'Math Scores'!$IH17:$IU17)/(SUMIF('Math Scores'!$IH$3:$IU$3, U$4, 'Math Scores'!$IH$2:$IU$2))))</f>
        <is>
          <t/>
        </is>
      </c>
      <c r="V14" s="702" t="inlineStr">
        <f aca="false">IF(COUNT('Math Scores'!$IV17:$JL17)=0, "", (SUMIF('Math Scores'!$IH$3:$IU$3, V$4, 'Math Scores'!$IH17:$IU17)/(SUMIF('Math Scores'!$IH$3:$IU$3, V$4, 'Math Scores'!$IH$2:$IU$2))))</f>
        <is>
          <t/>
        </is>
      </c>
      <c r="W14" s="702" t="inlineStr">
        <f aca="false">IF(COUNT('Math Scores'!$IV17:$JL17)=0, "", (SUMIF('Math Scores'!$IH$3:$IU$3, W$4, 'Math Scores'!$IH17:$IU17)/(SUMIF('Math Scores'!$IH$3:$IU$3, W$4, 'Math Scores'!$IH$2:$IU$2))))</f>
        <is>
          <t/>
        </is>
      </c>
      <c r="X14" s="702" t="inlineStr">
        <f aca="false">IF(COUNT('Math Scores'!$JM17:$KG17)=0, "", (SUMIF('Math Scores'!$JM$3:$LA$3, X$4, 'Math Scores'!$JM17:$LA17)/(SUMIF('Math Scores'!$JM$3:$LA$3, X$4, 'Math Scores'!$JM$2:$LA$2))))</f>
        <is>
          <t/>
        </is>
      </c>
      <c r="Y14" s="702" t="inlineStr">
        <f aca="false">IF(COUNT('Math Scores'!$JM17:$KG17)=0, "", (SUMIF('Math Scores'!$JM$3:$LA$3, Y$4, 'Math Scores'!$JM17:$LA17)/(SUMIF('Math Scores'!$JM$3:$LA$3, Y$4, 'Math Scores'!$JM$2:$LA$2))))</f>
        <is>
          <t/>
        </is>
      </c>
      <c r="Z14" s="702" t="inlineStr">
        <f aca="false">IF(COUNT('Math Scores'!$JM17:$KG17)=0, "", (SUMIF('Math Scores'!$JM$3:$LA$3, Z$4, 'Math Scores'!$JM17:$LA17)/(SUMIF('Math Scores'!$JM$3:$LA$3, Z$4, 'Math Scores'!$JM$2:$LA$2))))</f>
        <is>
          <t/>
        </is>
      </c>
      <c r="AA14" s="702" t="inlineStr">
        <f aca="false">IF(COUNT('Math Scores'!$LB17:$LR17)=0, "", (SUMIF('Math Scores'!$KH$3:$LA$3, AA$4, 'Math Scores'!$KH17:$LA17)/(SUMIF('Math Scores'!$KH$3:$LA$3, AA$4, 'Math Scores'!$KH$2:$LA$2))))</f>
        <is>
          <t/>
        </is>
      </c>
      <c r="AB14" s="702" t="inlineStr">
        <f aca="false">IF(COUNT('Math Scores'!$LB17:$LR17)=0, "", (SUMIF('Math Scores'!$KH$3:$LA$3, AB$4, 'Math Scores'!$KH17:$LA17)/(SUMIF('Math Scores'!$KH$3:$LA$3, AB$4, 'Math Scores'!$KH$2:$LA$2))))</f>
        <is>
          <t/>
        </is>
      </c>
      <c r="AC14" s="702" t="inlineStr">
        <f aca="false">IF(COUNT('Math Scores'!$LB17:$LR17)=0, "", (SUMIF('Math Scores'!$KH$3:$LA$3, AC$4, 'Math Scores'!$KH17:$LA17)/(SUMIF('Math Scores'!$KH$3:$LA$3, AC$4, 'Math Scores'!$KH$2:$LA$2))))</f>
        <is>
          <t/>
        </is>
      </c>
    </row>
    <row r="15" customFormat="false" ht="12.75" hidden="false" customHeight="false" outlineLevel="0" collapsed="false">
      <c r="A15" s="715" t="str">
        <f aca="false">'English Scores- Leveled papers'!B16</f>
        <v>K.Sahana</v>
      </c>
      <c r="B15" s="716" t="n">
        <f aca="false">'Math Scores'!D18</f>
        <v>0.11</v>
      </c>
      <c r="C15" s="702" t="inlineStr">
        <f aca="false">IF(COUNT('Math Scores'!$F18:$AM18)=0, "", (SUMIF('Math Scores'!$F$3:$AM$3, C$4, 'Math Scores'!$F18:$AM18)/(SUMIF('Math Scores'!$F$3:$AM$3, C$4, 'Math Scores'!$F$2:$AM$2))))</f>
        <is>
          <t/>
        </is>
      </c>
      <c r="D15" s="702" t="inlineStr">
        <f aca="false">IF(COUNT('Math Scores'!$F18:$AM18)=0, "", (SUMIF('Math Scores'!$F$3:$AM$3, D$4, 'Math Scores'!$F18:$AM18)/(SUMIF('Math Scores'!$F$3:$AM$3, D$4, 'Math Scores'!$F$2:$AM$2))))</f>
        <is>
          <t/>
        </is>
      </c>
      <c r="E15" s="702" t="inlineStr">
        <f aca="false">IF(COUNT('Math Scores'!$F18:$AM18)=0, "", (SUMIF('Math Scores'!$F$3:$AM$3, E$4, 'Math Scores'!$F18:$AM18)/(SUMIF('Math Scores'!$F$3:$AM$3, E$4, 'Math Scores'!$F$2:$AM$2))))</f>
        <is>
          <t/>
        </is>
      </c>
      <c r="F15" s="702" t="inlineStr">
        <f aca="false">IF(COUNT('Math Scores'!$AN18:$BW18)=0, "", (SUMIF('Math Scores'!$AN$3:$BW$3, F$4, 'Math Scores'!$AN18:$BW18)/(SUMIF('Math Scores'!$AN$3:$BW$3, F$4, 'Math Scores'!$AN$2:$BW$2))))</f>
        <is>
          <t/>
        </is>
      </c>
      <c r="G15" s="702" t="inlineStr">
        <f aca="false">IF(COUNT('Math Scores'!$AN18:$BW18)=0, "", (SUMIF('Math Scores'!$AN$3:$BW$3, G$4, 'Math Scores'!$AN18:$BW18)/(SUMIF('Math Scores'!$AN$3:$BW$3, G$4, 'Math Scores'!$AN$2:$BW$2))))</f>
        <is>
          <t/>
        </is>
      </c>
      <c r="H15" s="702" t="inlineStr">
        <f aca="false">IF(COUNT('Math Scores'!$AN18:$BW18)=0, "", (SUMIF('Math Scores'!$AN$3:$BW$3, H$4, 'Math Scores'!$AN18:$BW18)/(SUMIF('Math Scores'!$AN$3:$BW$3, H$4, 'Math Scores'!$AN$2:$BW$2))))</f>
        <is>
          <t/>
        </is>
      </c>
      <c r="I15" s="702" t="n">
        <f aca="false">IF(COUNT('Math Scores'!$BX18:$DN18)=0, "", (SUMIF('Math Scores'!$F$3:$MZ$3, I$4, 'Math Scores'!$F18:$MZ18)/(SUMIF('Math Scores'!$F$3:$MZ$3, I$4, 'Math Scores'!$F$2:$MZ$2))))</f>
        <v>0.0714285714285714</v>
      </c>
      <c r="J15" s="702" t="n">
        <f aca="false">IF(COUNT('Math Scores'!$BX18:$DN18)=0, "", (SUMIF('Math Scores'!$F$3:$MZ$3, J$4, 'Math Scores'!$F18:$MZ18)/(SUMIF('Math Scores'!$F$3:$MZ$3, J$4, 'Math Scores'!$F$2:$MZ$2))))</f>
        <v>0.258064516129032</v>
      </c>
      <c r="K15" s="702" t="n">
        <f aca="false">IF(COUNT('Math Scores'!$BX18:$DN18)=0, "", (SUMIF('Math Scores'!$F$3:$MZ$3, K$4, 'Math Scores'!$F18:$MZ18)/(SUMIF('Math Scores'!$F$3:$MZ$3, K$4, 'Math Scores'!$F$2:$MZ$2))))</f>
        <v>0</v>
      </c>
      <c r="L15" s="702" t="inlineStr">
        <f aca="false">IF(COUNT('Math Scores'!$DO18:$FJ18)=0, "", (SUMIF('Math Scores'!$F$3:$MZ$3, L$4, 'Math Scores'!$F18:$MZ18)/(SUMIF('Math Scores'!$F$3:$MZ$3, L$4, 'Math Scores'!$F$2:$MZ$2))))</f>
        <is>
          <t/>
        </is>
      </c>
      <c r="M15" s="702" t="inlineStr">
        <f aca="false">IF(COUNT('Math Scores'!$DO18:$FJ18)=0, "", (SUMIF('Math Scores'!$F$3:$MZ$3, M$4, 'Math Scores'!$F18:$MZ18)/(SUMIF('Math Scores'!$F$3:$MZ$3, M$4, 'Math Scores'!$F$2:$MZ$2))))</f>
        <is>
          <t/>
        </is>
      </c>
      <c r="N15" s="702" t="inlineStr">
        <f aca="false">IF(COUNT('Math Scores'!$DO18:$FJ18)=0, "", (SUMIF('Math Scores'!$F$3:$MZ$3, N$4, 'Math Scores'!$F18:$MZ18)/(SUMIF('Math Scores'!$F$3:$MZ$3, N$4, 'Math Scores'!$F$2:$MZ$2))))</f>
        <is>
          <t/>
        </is>
      </c>
      <c r="O15" s="702" t="inlineStr">
        <f aca="false">IF(COUNT('Math Scores'!$FK18:$HI18)=0, "", (SUMIF('Math Scores'!$F$3:$MZ$3, O$4, 'Math Scores'!$F18:$MZ18)/(SUMIF('Math Scores'!$F$3:$MZ$3, O$4, 'Math Scores'!$F$2:$MZ$2))))</f>
        <is>
          <t/>
        </is>
      </c>
      <c r="P15" s="702" t="inlineStr">
        <f aca="false">IF(COUNT('Math Scores'!$FK18:$HI18)=0, "", (SUMIF('Math Scores'!$F$3:$MZ$3, P$4, 'Math Scores'!$F18:$MZ18)/(SUMIF('Math Scores'!$F$3:$MZ$3, P$4, 'Math Scores'!$F$2:$MZ$2))))</f>
        <is>
          <t/>
        </is>
      </c>
      <c r="Q15" s="702" t="inlineStr">
        <f aca="false">IF(COUNT('Math Scores'!$FK18:$HI18)=0, "", (SUMIF('Math Scores'!$F$3:$MZ$3, Q$4, 'Math Scores'!$F18:$MZ18)/(SUMIF('Math Scores'!$F$3:$MZ$3, Q$4, 'Math Scores'!$F$2:$MZ$2))))</f>
        <is>
          <t/>
        </is>
      </c>
      <c r="R15" s="702" t="inlineStr">
        <f aca="false">IF(COUNT('Math Scores'!$HJ18:$IG18)=0, "", (SUMIF('Math Scores'!$HJ$3:$IU$3, R$4, 'Math Scores'!$HJ18:$IU18)/(SUMIF('Math Scores'!$HJ$3:$IU$3, R$4, 'Math Scores'!$HJ$2:$IU$2))))</f>
        <is>
          <t/>
        </is>
      </c>
      <c r="S15" s="702" t="inlineStr">
        <f aca="false">IF(COUNT('Math Scores'!$HJ18:$IG18)=0, "", (SUMIF('Math Scores'!$HJ$3:$IU$3, S$4, 'Math Scores'!$HJ18:$IU18)/(SUMIF('Math Scores'!$HJ$3:$IU$3, S$4, 'Math Scores'!$HJ$2:$IU$2))))</f>
        <is>
          <t/>
        </is>
      </c>
      <c r="T15" s="702" t="inlineStr">
        <f aca="false">IF(COUNT('Math Scores'!$HJ18:$IG18)=0, "", (SUMIF('Math Scores'!$HJ$3:$IU$3, T$4, 'Math Scores'!$HJ18:$IU18)/(SUMIF('Math Scores'!$HJ$3:$IU$3, T$4, 'Math Scores'!$HJ$2:$IU$2))))</f>
        <is>
          <t/>
        </is>
      </c>
      <c r="U15" s="702" t="inlineStr">
        <f aca="false">IF(COUNT('Math Scores'!$IV18:$JL18)=0, "", (SUMIF('Math Scores'!$IH$3:$IU$3, U$4, 'Math Scores'!$IH18:$IU18)/(SUMIF('Math Scores'!$IH$3:$IU$3, U$4, 'Math Scores'!$IH$2:$IU$2))))</f>
        <is>
          <t/>
        </is>
      </c>
      <c r="V15" s="702" t="inlineStr">
        <f aca="false">IF(COUNT('Math Scores'!$IV18:$JL18)=0, "", (SUMIF('Math Scores'!$IH$3:$IU$3, V$4, 'Math Scores'!$IH18:$IU18)/(SUMIF('Math Scores'!$IH$3:$IU$3, V$4, 'Math Scores'!$IH$2:$IU$2))))</f>
        <is>
          <t/>
        </is>
      </c>
      <c r="W15" s="702" t="inlineStr">
        <f aca="false">IF(COUNT('Math Scores'!$IV18:$JL18)=0, "", (SUMIF('Math Scores'!$IH$3:$IU$3, W$4, 'Math Scores'!$IH18:$IU18)/(SUMIF('Math Scores'!$IH$3:$IU$3, W$4, 'Math Scores'!$IH$2:$IU$2))))</f>
        <is>
          <t/>
        </is>
      </c>
      <c r="X15" s="702" t="inlineStr">
        <f aca="false">IF(COUNT('Math Scores'!$JM18:$KG18)=0, "", (SUMIF('Math Scores'!$JM$3:$LA$3, X$4, 'Math Scores'!$JM18:$LA18)/(SUMIF('Math Scores'!$JM$3:$LA$3, X$4, 'Math Scores'!$JM$2:$LA$2))))</f>
        <is>
          <t/>
        </is>
      </c>
      <c r="Y15" s="702" t="inlineStr">
        <f aca="false">IF(COUNT('Math Scores'!$JM18:$KG18)=0, "", (SUMIF('Math Scores'!$JM$3:$LA$3, Y$4, 'Math Scores'!$JM18:$LA18)/(SUMIF('Math Scores'!$JM$3:$LA$3, Y$4, 'Math Scores'!$JM$2:$LA$2))))</f>
        <is>
          <t/>
        </is>
      </c>
      <c r="Z15" s="702" t="inlineStr">
        <f aca="false">IF(COUNT('Math Scores'!$JM18:$KG18)=0, "", (SUMIF('Math Scores'!$JM$3:$LA$3, Z$4, 'Math Scores'!$JM18:$LA18)/(SUMIF('Math Scores'!$JM$3:$LA$3, Z$4, 'Math Scores'!$JM$2:$LA$2))))</f>
        <is>
          <t/>
        </is>
      </c>
      <c r="AA15" s="702" t="inlineStr">
        <f aca="false">IF(COUNT('Math Scores'!$LB18:$LR18)=0, "", (SUMIF('Math Scores'!$KH$3:$LA$3, AA$4, 'Math Scores'!$KH18:$LA18)/(SUMIF('Math Scores'!$KH$3:$LA$3, AA$4, 'Math Scores'!$KH$2:$LA$2))))</f>
        <is>
          <t/>
        </is>
      </c>
      <c r="AB15" s="702" t="inlineStr">
        <f aca="false">IF(COUNT('Math Scores'!$LB18:$LR18)=0, "", (SUMIF('Math Scores'!$KH$3:$LA$3, AB$4, 'Math Scores'!$KH18:$LA18)/(SUMIF('Math Scores'!$KH$3:$LA$3, AB$4, 'Math Scores'!$KH$2:$LA$2))))</f>
        <is>
          <t/>
        </is>
      </c>
      <c r="AC15" s="702" t="inlineStr">
        <f aca="false">IF(COUNT('Math Scores'!$LB18:$LR18)=0, "", (SUMIF('Math Scores'!$KH$3:$LA$3, AC$4, 'Math Scores'!$KH18:$LA18)/(SUMIF('Math Scores'!$KH$3:$LA$3, AC$4, 'Math Scores'!$KH$2:$LA$2))))</f>
        <is>
          <t/>
        </is>
      </c>
    </row>
    <row r="16" customFormat="false" ht="12.75" hidden="false" customHeight="false" outlineLevel="0" collapsed="false">
      <c r="A16" s="715" t="str">
        <f aca="false">'English Scores- Leveled papers'!B17</f>
        <v>K.Shirisha</v>
      </c>
      <c r="B16" s="716" t="n">
        <f aca="false">'Math Scores'!D19</f>
        <v>0.08</v>
      </c>
      <c r="C16" s="702" t="inlineStr">
        <f aca="false">IF(COUNT('Math Scores'!$F19:$AM19)=0, "", (SUMIF('Math Scores'!$F$3:$AM$3, C$4, 'Math Scores'!$F19:$AM19)/(SUMIF('Math Scores'!$F$3:$AM$3, C$4, 'Math Scores'!$F$2:$AM$2))))</f>
        <is>
          <t/>
        </is>
      </c>
      <c r="D16" s="702" t="inlineStr">
        <f aca="false">IF(COUNT('Math Scores'!$F19:$AM19)=0, "", (SUMIF('Math Scores'!$F$3:$AM$3, D$4, 'Math Scores'!$F19:$AM19)/(SUMIF('Math Scores'!$F$3:$AM$3, D$4, 'Math Scores'!$F$2:$AM$2))))</f>
        <is>
          <t/>
        </is>
      </c>
      <c r="E16" s="702" t="inlineStr">
        <f aca="false">IF(COUNT('Math Scores'!$F19:$AM19)=0, "", (SUMIF('Math Scores'!$F$3:$AM$3, E$4, 'Math Scores'!$F19:$AM19)/(SUMIF('Math Scores'!$F$3:$AM$3, E$4, 'Math Scores'!$F$2:$AM$2))))</f>
        <is>
          <t/>
        </is>
      </c>
      <c r="F16" s="702" t="inlineStr">
        <f aca="false">IF(COUNT('Math Scores'!$AN19:$BW19)=0, "", (SUMIF('Math Scores'!$AN$3:$BW$3, F$4, 'Math Scores'!$AN19:$BW19)/(SUMIF('Math Scores'!$AN$3:$BW$3, F$4, 'Math Scores'!$AN$2:$BW$2))))</f>
        <is>
          <t/>
        </is>
      </c>
      <c r="G16" s="702" t="inlineStr">
        <f aca="false">IF(COUNT('Math Scores'!$AN19:$BW19)=0, "", (SUMIF('Math Scores'!$AN$3:$BW$3, G$4, 'Math Scores'!$AN19:$BW19)/(SUMIF('Math Scores'!$AN$3:$BW$3, G$4, 'Math Scores'!$AN$2:$BW$2))))</f>
        <is>
          <t/>
        </is>
      </c>
      <c r="H16" s="702" t="inlineStr">
        <f aca="false">IF(COUNT('Math Scores'!$AN19:$BW19)=0, "", (SUMIF('Math Scores'!$AN$3:$BW$3, H$4, 'Math Scores'!$AN19:$BW19)/(SUMIF('Math Scores'!$AN$3:$BW$3, H$4, 'Math Scores'!$AN$2:$BW$2))))</f>
        <is>
          <t/>
        </is>
      </c>
      <c r="I16" s="702" t="n">
        <f aca="false">IF(COUNT('Math Scores'!$BX19:$DN19)=0, "", (SUMIF('Math Scores'!$F$3:$MZ$3, I$4, 'Math Scores'!$F19:$MZ19)/(SUMIF('Math Scores'!$F$3:$MZ$3, I$4, 'Math Scores'!$F$2:$MZ$2))))</f>
        <v>0.0952380952380952</v>
      </c>
      <c r="J16" s="702" t="n">
        <f aca="false">IF(COUNT('Math Scores'!$BX19:$DN19)=0, "", (SUMIF('Math Scores'!$F$3:$MZ$3, J$4, 'Math Scores'!$F19:$MZ19)/(SUMIF('Math Scores'!$F$3:$MZ$3, J$4, 'Math Scores'!$F$2:$MZ$2))))</f>
        <v>0.0967741935483871</v>
      </c>
      <c r="K16" s="702" t="n">
        <f aca="false">IF(COUNT('Math Scores'!$BX19:$DN19)=0, "", (SUMIF('Math Scores'!$F$3:$MZ$3, K$4, 'Math Scores'!$F19:$MZ19)/(SUMIF('Math Scores'!$F$3:$MZ$3, K$4, 'Math Scores'!$F$2:$MZ$2))))</f>
        <v>0.037037037037037</v>
      </c>
      <c r="L16" s="702" t="inlineStr">
        <f aca="false">IF(COUNT('Math Scores'!$DO19:$FJ19)=0, "", (SUMIF('Math Scores'!$F$3:$MZ$3, L$4, 'Math Scores'!$F19:$MZ19)/(SUMIF('Math Scores'!$F$3:$MZ$3, L$4, 'Math Scores'!$F$2:$MZ$2))))</f>
        <is>
          <t/>
        </is>
      </c>
      <c r="M16" s="702" t="inlineStr">
        <f aca="false">IF(COUNT('Math Scores'!$DO19:$FJ19)=0, "", (SUMIF('Math Scores'!$F$3:$MZ$3, M$4, 'Math Scores'!$F19:$MZ19)/(SUMIF('Math Scores'!$F$3:$MZ$3, M$4, 'Math Scores'!$F$2:$MZ$2))))</f>
        <is>
          <t/>
        </is>
      </c>
      <c r="N16" s="702" t="inlineStr">
        <f aca="false">IF(COUNT('Math Scores'!$DO19:$FJ19)=0, "", (SUMIF('Math Scores'!$F$3:$MZ$3, N$4, 'Math Scores'!$F19:$MZ19)/(SUMIF('Math Scores'!$F$3:$MZ$3, N$4, 'Math Scores'!$F$2:$MZ$2))))</f>
        <is>
          <t/>
        </is>
      </c>
      <c r="O16" s="702" t="inlineStr">
        <f aca="false">IF(COUNT('Math Scores'!$FK19:$HI19)=0, "", (SUMIF('Math Scores'!$F$3:$MZ$3, O$4, 'Math Scores'!$F19:$MZ19)/(SUMIF('Math Scores'!$F$3:$MZ$3, O$4, 'Math Scores'!$F$2:$MZ$2))))</f>
        <is>
          <t/>
        </is>
      </c>
      <c r="P16" s="702" t="inlineStr">
        <f aca="false">IF(COUNT('Math Scores'!$FK19:$HI19)=0, "", (SUMIF('Math Scores'!$F$3:$MZ$3, P$4, 'Math Scores'!$F19:$MZ19)/(SUMIF('Math Scores'!$F$3:$MZ$3, P$4, 'Math Scores'!$F$2:$MZ$2))))</f>
        <is>
          <t/>
        </is>
      </c>
      <c r="Q16" s="702" t="inlineStr">
        <f aca="false">IF(COUNT('Math Scores'!$FK19:$HI19)=0, "", (SUMIF('Math Scores'!$F$3:$MZ$3, Q$4, 'Math Scores'!$F19:$MZ19)/(SUMIF('Math Scores'!$F$3:$MZ$3, Q$4, 'Math Scores'!$F$2:$MZ$2))))</f>
        <is>
          <t/>
        </is>
      </c>
      <c r="R16" s="702" t="inlineStr">
        <f aca="false">IF(COUNT('Math Scores'!$HJ19:$IG19)=0, "", (SUMIF('Math Scores'!$HJ$3:$IU$3, R$4, 'Math Scores'!$HJ19:$IU19)/(SUMIF('Math Scores'!$HJ$3:$IU$3, R$4, 'Math Scores'!$HJ$2:$IU$2))))</f>
        <is>
          <t/>
        </is>
      </c>
      <c r="S16" s="702" t="inlineStr">
        <f aca="false">IF(COUNT('Math Scores'!$HJ19:$IG19)=0, "", (SUMIF('Math Scores'!$HJ$3:$IU$3, S$4, 'Math Scores'!$HJ19:$IU19)/(SUMIF('Math Scores'!$HJ$3:$IU$3, S$4, 'Math Scores'!$HJ$2:$IU$2))))</f>
        <is>
          <t/>
        </is>
      </c>
      <c r="T16" s="702" t="inlineStr">
        <f aca="false">IF(COUNT('Math Scores'!$HJ19:$IG19)=0, "", (SUMIF('Math Scores'!$HJ$3:$IU$3, T$4, 'Math Scores'!$HJ19:$IU19)/(SUMIF('Math Scores'!$HJ$3:$IU$3, T$4, 'Math Scores'!$HJ$2:$IU$2))))</f>
        <is>
          <t/>
        </is>
      </c>
      <c r="U16" s="702" t="inlineStr">
        <f aca="false">IF(COUNT('Math Scores'!$IV19:$JL19)=0, "", (SUMIF('Math Scores'!$IH$3:$IU$3, U$4, 'Math Scores'!$IH19:$IU19)/(SUMIF('Math Scores'!$IH$3:$IU$3, U$4, 'Math Scores'!$IH$2:$IU$2))))</f>
        <is>
          <t/>
        </is>
      </c>
      <c r="V16" s="702" t="inlineStr">
        <f aca="false">IF(COUNT('Math Scores'!$IV19:$JL19)=0, "", (SUMIF('Math Scores'!$IH$3:$IU$3, V$4, 'Math Scores'!$IH19:$IU19)/(SUMIF('Math Scores'!$IH$3:$IU$3, V$4, 'Math Scores'!$IH$2:$IU$2))))</f>
        <is>
          <t/>
        </is>
      </c>
      <c r="W16" s="702" t="inlineStr">
        <f aca="false">IF(COUNT('Math Scores'!$IV19:$JL19)=0, "", (SUMIF('Math Scores'!$IH$3:$IU$3, W$4, 'Math Scores'!$IH19:$IU19)/(SUMIF('Math Scores'!$IH$3:$IU$3, W$4, 'Math Scores'!$IH$2:$IU$2))))</f>
        <is>
          <t/>
        </is>
      </c>
      <c r="X16" s="702" t="inlineStr">
        <f aca="false">IF(COUNT('Math Scores'!$JM19:$KG19)=0, "", (SUMIF('Math Scores'!$JM$3:$LA$3, X$4, 'Math Scores'!$JM19:$LA19)/(SUMIF('Math Scores'!$JM$3:$LA$3, X$4, 'Math Scores'!$JM$2:$LA$2))))</f>
        <is>
          <t/>
        </is>
      </c>
      <c r="Y16" s="702" t="inlineStr">
        <f aca="false">IF(COUNT('Math Scores'!$JM19:$KG19)=0, "", (SUMIF('Math Scores'!$JM$3:$LA$3, Y$4, 'Math Scores'!$JM19:$LA19)/(SUMIF('Math Scores'!$JM$3:$LA$3, Y$4, 'Math Scores'!$JM$2:$LA$2))))</f>
        <is>
          <t/>
        </is>
      </c>
      <c r="Z16" s="702" t="inlineStr">
        <f aca="false">IF(COUNT('Math Scores'!$JM19:$KG19)=0, "", (SUMIF('Math Scores'!$JM$3:$LA$3, Z$4, 'Math Scores'!$JM19:$LA19)/(SUMIF('Math Scores'!$JM$3:$LA$3, Z$4, 'Math Scores'!$JM$2:$LA$2))))</f>
        <is>
          <t/>
        </is>
      </c>
      <c r="AA16" s="702" t="inlineStr">
        <f aca="false">IF(COUNT('Math Scores'!$LB19:$LR19)=0, "", (SUMIF('Math Scores'!$KH$3:$LA$3, AA$4, 'Math Scores'!$KH19:$LA19)/(SUMIF('Math Scores'!$KH$3:$LA$3, AA$4, 'Math Scores'!$KH$2:$LA$2))))</f>
        <is>
          <t/>
        </is>
      </c>
      <c r="AB16" s="702" t="inlineStr">
        <f aca="false">IF(COUNT('Math Scores'!$LB19:$LR19)=0, "", (SUMIF('Math Scores'!$KH$3:$LA$3, AB$4, 'Math Scores'!$KH19:$LA19)/(SUMIF('Math Scores'!$KH$3:$LA$3, AB$4, 'Math Scores'!$KH$2:$LA$2))))</f>
        <is>
          <t/>
        </is>
      </c>
      <c r="AC16" s="702" t="inlineStr">
        <f aca="false">IF(COUNT('Math Scores'!$LB19:$LR19)=0, "", (SUMIF('Math Scores'!$KH$3:$LA$3, AC$4, 'Math Scores'!$KH19:$LA19)/(SUMIF('Math Scores'!$KH$3:$LA$3, AC$4, 'Math Scores'!$KH$2:$LA$2))))</f>
        <is>
          <t/>
        </is>
      </c>
    </row>
    <row r="17" customFormat="false" ht="12.75" hidden="false" customHeight="false" outlineLevel="0" collapsed="false">
      <c r="A17" s="715" t="str">
        <f aca="false">'English Scores- Leveled papers'!B18</f>
        <v>K.Shravani</v>
      </c>
      <c r="B17" s="716" t="n">
        <f aca="false">'Math Scores'!D20</f>
        <v>0.79</v>
      </c>
      <c r="C17" s="702" t="inlineStr">
        <f aca="false">IF(COUNT('Math Scores'!$F20:$AM20)=0, "", (SUMIF('Math Scores'!$F$3:$AM$3, C$4, 'Math Scores'!$F20:$AM20)/(SUMIF('Math Scores'!$F$3:$AM$3, C$4, 'Math Scores'!$F$2:$AM$2))))</f>
        <is>
          <t/>
        </is>
      </c>
      <c r="D17" s="702" t="inlineStr">
        <f aca="false">IF(COUNT('Math Scores'!$F20:$AM20)=0, "", (SUMIF('Math Scores'!$F$3:$AM$3, D$4, 'Math Scores'!$F20:$AM20)/(SUMIF('Math Scores'!$F$3:$AM$3, D$4, 'Math Scores'!$F$2:$AM$2))))</f>
        <is>
          <t/>
        </is>
      </c>
      <c r="E17" s="702" t="inlineStr">
        <f aca="false">IF(COUNT('Math Scores'!$F20:$AM20)=0, "", (SUMIF('Math Scores'!$F$3:$AM$3, E$4, 'Math Scores'!$F20:$AM20)/(SUMIF('Math Scores'!$F$3:$AM$3, E$4, 'Math Scores'!$F$2:$AM$2))))</f>
        <is>
          <t/>
        </is>
      </c>
      <c r="F17" s="702" t="inlineStr">
        <f aca="false">IF(COUNT('Math Scores'!$AN20:$BW20)=0, "", (SUMIF('Math Scores'!$AN$3:$BW$3, F$4, 'Math Scores'!$AN20:$BW20)/(SUMIF('Math Scores'!$AN$3:$BW$3, F$4, 'Math Scores'!$AN$2:$BW$2))))</f>
        <is>
          <t/>
        </is>
      </c>
      <c r="G17" s="702" t="inlineStr">
        <f aca="false">IF(COUNT('Math Scores'!$AN20:$BW20)=0, "", (SUMIF('Math Scores'!$AN$3:$BW$3, G$4, 'Math Scores'!$AN20:$BW20)/(SUMIF('Math Scores'!$AN$3:$BW$3, G$4, 'Math Scores'!$AN$2:$BW$2))))</f>
        <is>
          <t/>
        </is>
      </c>
      <c r="H17" s="702" t="inlineStr">
        <f aca="false">IF(COUNT('Math Scores'!$AN20:$BW20)=0, "", (SUMIF('Math Scores'!$AN$3:$BW$3, H$4, 'Math Scores'!$AN20:$BW20)/(SUMIF('Math Scores'!$AN$3:$BW$3, H$4, 'Math Scores'!$AN$2:$BW$2))))</f>
        <is>
          <t/>
        </is>
      </c>
      <c r="I17" s="702" t="n">
        <f aca="false">IF(COUNT('Math Scores'!$BX20:$DN20)=0, "", (SUMIF('Math Scores'!$F$3:$MZ$3, I$4, 'Math Scores'!$F20:$MZ20)/(SUMIF('Math Scores'!$F$3:$MZ$3, I$4, 'Math Scores'!$F$2:$MZ$2))))</f>
        <v>0.833333333333333</v>
      </c>
      <c r="J17" s="702" t="n">
        <f aca="false">IF(COUNT('Math Scores'!$BX20:$DN20)=0, "", (SUMIF('Math Scores'!$F$3:$MZ$3, J$4, 'Math Scores'!$F20:$MZ20)/(SUMIF('Math Scores'!$F$3:$MZ$3, J$4, 'Math Scores'!$F$2:$MZ$2))))</f>
        <v>0.838709677419355</v>
      </c>
      <c r="K17" s="702" t="n">
        <f aca="false">IF(COUNT('Math Scores'!$BX20:$DN20)=0, "", (SUMIF('Math Scores'!$F$3:$MZ$3, K$4, 'Math Scores'!$F20:$MZ20)/(SUMIF('Math Scores'!$F$3:$MZ$3, K$4, 'Math Scores'!$F$2:$MZ$2))))</f>
        <v>0.666666666666667</v>
      </c>
      <c r="L17" s="702" t="inlineStr">
        <f aca="false">IF(COUNT('Math Scores'!$DO20:$FJ20)=0, "", (SUMIF('Math Scores'!$F$3:$MZ$3, L$4, 'Math Scores'!$F20:$MZ20)/(SUMIF('Math Scores'!$F$3:$MZ$3, L$4, 'Math Scores'!$F$2:$MZ$2))))</f>
        <is>
          <t/>
        </is>
      </c>
      <c r="M17" s="702" t="inlineStr">
        <f aca="false">IF(COUNT('Math Scores'!$DO20:$FJ20)=0, "", (SUMIF('Math Scores'!$F$3:$MZ$3, M$4, 'Math Scores'!$F20:$MZ20)/(SUMIF('Math Scores'!$F$3:$MZ$3, M$4, 'Math Scores'!$F$2:$MZ$2))))</f>
        <is>
          <t/>
        </is>
      </c>
      <c r="N17" s="702" t="inlineStr">
        <f aca="false">IF(COUNT('Math Scores'!$DO20:$FJ20)=0, "", (SUMIF('Math Scores'!$F$3:$MZ$3, N$4, 'Math Scores'!$F20:$MZ20)/(SUMIF('Math Scores'!$F$3:$MZ$3, N$4, 'Math Scores'!$F$2:$MZ$2))))</f>
        <is>
          <t/>
        </is>
      </c>
      <c r="O17" s="702" t="inlineStr">
        <f aca="false">IF(COUNT('Math Scores'!$FK20:$HI20)=0, "", (SUMIF('Math Scores'!$F$3:$MZ$3, O$4, 'Math Scores'!$F20:$MZ20)/(SUMIF('Math Scores'!$F$3:$MZ$3, O$4, 'Math Scores'!$F$2:$MZ$2))))</f>
        <is>
          <t/>
        </is>
      </c>
      <c r="P17" s="702" t="inlineStr">
        <f aca="false">IF(COUNT('Math Scores'!$FK20:$HI20)=0, "", (SUMIF('Math Scores'!$F$3:$MZ$3, P$4, 'Math Scores'!$F20:$MZ20)/(SUMIF('Math Scores'!$F$3:$MZ$3, P$4, 'Math Scores'!$F$2:$MZ$2))))</f>
        <is>
          <t/>
        </is>
      </c>
      <c r="Q17" s="702" t="inlineStr">
        <f aca="false">IF(COUNT('Math Scores'!$FK20:$HI20)=0, "", (SUMIF('Math Scores'!$F$3:$MZ$3, Q$4, 'Math Scores'!$F20:$MZ20)/(SUMIF('Math Scores'!$F$3:$MZ$3, Q$4, 'Math Scores'!$F$2:$MZ$2))))</f>
        <is>
          <t/>
        </is>
      </c>
      <c r="R17" s="702" t="inlineStr">
        <f aca="false">IF(COUNT('Math Scores'!$HJ20:$IG20)=0, "", (SUMIF('Math Scores'!$HJ$3:$IU$3, R$4, 'Math Scores'!$HJ20:$IU20)/(SUMIF('Math Scores'!$HJ$3:$IU$3, R$4, 'Math Scores'!$HJ$2:$IU$2))))</f>
        <is>
          <t/>
        </is>
      </c>
      <c r="S17" s="702" t="inlineStr">
        <f aca="false">IF(COUNT('Math Scores'!$HJ20:$IG20)=0, "", (SUMIF('Math Scores'!$HJ$3:$IU$3, S$4, 'Math Scores'!$HJ20:$IU20)/(SUMIF('Math Scores'!$HJ$3:$IU$3, S$4, 'Math Scores'!$HJ$2:$IU$2))))</f>
        <is>
          <t/>
        </is>
      </c>
      <c r="T17" s="702" t="inlineStr">
        <f aca="false">IF(COUNT('Math Scores'!$HJ20:$IG20)=0, "", (SUMIF('Math Scores'!$HJ$3:$IU$3, T$4, 'Math Scores'!$HJ20:$IU20)/(SUMIF('Math Scores'!$HJ$3:$IU$3, T$4, 'Math Scores'!$HJ$2:$IU$2))))</f>
        <is>
          <t/>
        </is>
      </c>
      <c r="U17" s="702" t="inlineStr">
        <f aca="false">IF(COUNT('Math Scores'!$IV20:$JL20)=0, "", (SUMIF('Math Scores'!$IH$3:$IU$3, U$4, 'Math Scores'!$IH20:$IU20)/(SUMIF('Math Scores'!$IH$3:$IU$3, U$4, 'Math Scores'!$IH$2:$IU$2))))</f>
        <is>
          <t/>
        </is>
      </c>
      <c r="V17" s="702" t="inlineStr">
        <f aca="false">IF(COUNT('Math Scores'!$IV20:$JL20)=0, "", (SUMIF('Math Scores'!$IH$3:$IU$3, V$4, 'Math Scores'!$IH20:$IU20)/(SUMIF('Math Scores'!$IH$3:$IU$3, V$4, 'Math Scores'!$IH$2:$IU$2))))</f>
        <is>
          <t/>
        </is>
      </c>
      <c r="W17" s="702" t="inlineStr">
        <f aca="false">IF(COUNT('Math Scores'!$IV20:$JL20)=0, "", (SUMIF('Math Scores'!$IH$3:$IU$3, W$4, 'Math Scores'!$IH20:$IU20)/(SUMIF('Math Scores'!$IH$3:$IU$3, W$4, 'Math Scores'!$IH$2:$IU$2))))</f>
        <is>
          <t/>
        </is>
      </c>
      <c r="X17" s="702" t="inlineStr">
        <f aca="false">IF(COUNT('Math Scores'!$JM20:$KG20)=0, "", (SUMIF('Math Scores'!$JM$3:$LA$3, X$4, 'Math Scores'!$JM20:$LA20)/(SUMIF('Math Scores'!$JM$3:$LA$3, X$4, 'Math Scores'!$JM$2:$LA$2))))</f>
        <is>
          <t/>
        </is>
      </c>
      <c r="Y17" s="702" t="inlineStr">
        <f aca="false">IF(COUNT('Math Scores'!$JM20:$KG20)=0, "", (SUMIF('Math Scores'!$JM$3:$LA$3, Y$4, 'Math Scores'!$JM20:$LA20)/(SUMIF('Math Scores'!$JM$3:$LA$3, Y$4, 'Math Scores'!$JM$2:$LA$2))))</f>
        <is>
          <t/>
        </is>
      </c>
      <c r="Z17" s="702" t="inlineStr">
        <f aca="false">IF(COUNT('Math Scores'!$JM20:$KG20)=0, "", (SUMIF('Math Scores'!$JM$3:$LA$3, Z$4, 'Math Scores'!$JM20:$LA20)/(SUMIF('Math Scores'!$JM$3:$LA$3, Z$4, 'Math Scores'!$JM$2:$LA$2))))</f>
        <is>
          <t/>
        </is>
      </c>
      <c r="AA17" s="702" t="inlineStr">
        <f aca="false">IF(COUNT('Math Scores'!$LB20:$LR20)=0, "", (SUMIF('Math Scores'!$KH$3:$LA$3, AA$4, 'Math Scores'!$KH20:$LA20)/(SUMIF('Math Scores'!$KH$3:$LA$3, AA$4, 'Math Scores'!$KH$2:$LA$2))))</f>
        <is>
          <t/>
        </is>
      </c>
      <c r="AB17" s="702" t="inlineStr">
        <f aca="false">IF(COUNT('Math Scores'!$LB20:$LR20)=0, "", (SUMIF('Math Scores'!$KH$3:$LA$3, AB$4, 'Math Scores'!$KH20:$LA20)/(SUMIF('Math Scores'!$KH$3:$LA$3, AB$4, 'Math Scores'!$KH$2:$LA$2))))</f>
        <is>
          <t/>
        </is>
      </c>
      <c r="AC17" s="702" t="inlineStr">
        <f aca="false">IF(COUNT('Math Scores'!$LB20:$LR20)=0, "", (SUMIF('Math Scores'!$KH$3:$LA$3, AC$4, 'Math Scores'!$KH20:$LA20)/(SUMIF('Math Scores'!$KH$3:$LA$3, AC$4, 'Math Scores'!$KH$2:$LA$2))))</f>
        <is>
          <t/>
        </is>
      </c>
    </row>
    <row r="18" customFormat="false" ht="12.75" hidden="false" customHeight="false" outlineLevel="0" collapsed="false">
      <c r="A18" s="715" t="str">
        <f aca="false">'English Scores- Leveled papers'!B19</f>
        <v>Lakshmi</v>
      </c>
      <c r="B18" s="716" t="inlineStr">
        <f aca="false">'Math Scores'!D21</f>
        <is>
          <t/>
        </is>
      </c>
      <c r="C18" s="702" t="inlineStr">
        <f aca="false">IF(COUNT('Math Scores'!$F21:$AM21)=0, "", (SUMIF('Math Scores'!$F$3:$AM$3, C$4, 'Math Scores'!$F21:$AM21)/(SUMIF('Math Scores'!$F$3:$AM$3, C$4, 'Math Scores'!$F$2:$AM$2))))</f>
        <is>
          <t/>
        </is>
      </c>
      <c r="D18" s="702" t="inlineStr">
        <f aca="false">IF(COUNT('Math Scores'!$F21:$AM21)=0, "", (SUMIF('Math Scores'!$F$3:$AM$3, D$4, 'Math Scores'!$F21:$AM21)/(SUMIF('Math Scores'!$F$3:$AM$3, D$4, 'Math Scores'!$F$2:$AM$2))))</f>
        <is>
          <t/>
        </is>
      </c>
      <c r="E18" s="702" t="inlineStr">
        <f aca="false">IF(COUNT('Math Scores'!$F21:$AM21)=0, "", (SUMIF('Math Scores'!$F$3:$AM$3, E$4, 'Math Scores'!$F21:$AM21)/(SUMIF('Math Scores'!$F$3:$AM$3, E$4, 'Math Scores'!$F$2:$AM$2))))</f>
        <is>
          <t/>
        </is>
      </c>
      <c r="F18" s="702" t="inlineStr">
        <f aca="false">IF(COUNT('Math Scores'!$AN21:$BW21)=0, "", (SUMIF('Math Scores'!$AN$3:$BW$3, F$4, 'Math Scores'!$AN21:$BW21)/(SUMIF('Math Scores'!$AN$3:$BW$3, F$4, 'Math Scores'!$AN$2:$BW$2))))</f>
        <is>
          <t/>
        </is>
      </c>
      <c r="G18" s="702" t="inlineStr">
        <f aca="false">IF(COUNT('Math Scores'!$AN21:$BW21)=0, "", (SUMIF('Math Scores'!$AN$3:$BW$3, G$4, 'Math Scores'!$AN21:$BW21)/(SUMIF('Math Scores'!$AN$3:$BW$3, G$4, 'Math Scores'!$AN$2:$BW$2))))</f>
        <is>
          <t/>
        </is>
      </c>
      <c r="H18" s="702" t="inlineStr">
        <f aca="false">IF(COUNT('Math Scores'!$AN21:$BW21)=0, "", (SUMIF('Math Scores'!$AN$3:$BW$3, H$4, 'Math Scores'!$AN21:$BW21)/(SUMIF('Math Scores'!$AN$3:$BW$3, H$4, 'Math Scores'!$AN$2:$BW$2))))</f>
        <is>
          <t/>
        </is>
      </c>
      <c r="I18" s="702" t="inlineStr">
        <f aca="false">IF(COUNT('Math Scores'!$BX21:$DN21)=0, "", (SUMIF('Math Scores'!$F$3:$MZ$3, I$4, 'Math Scores'!$F21:$MZ21)/(SUMIF('Math Scores'!$F$3:$MZ$3, I$4, 'Math Scores'!$F$2:$MZ$2))))</f>
        <is>
          <t/>
        </is>
      </c>
      <c r="J18" s="702" t="inlineStr">
        <f aca="false">IF(COUNT('Math Scores'!$BX21:$DN21)=0, "", (SUMIF('Math Scores'!$F$3:$MZ$3, J$4, 'Math Scores'!$F21:$MZ21)/(SUMIF('Math Scores'!$F$3:$MZ$3, J$4, 'Math Scores'!$F$2:$MZ$2))))</f>
        <is>
          <t/>
        </is>
      </c>
      <c r="K18" s="702" t="inlineStr">
        <f aca="false">IF(COUNT('Math Scores'!$BX21:$DN21)=0, "", (SUMIF('Math Scores'!$F$3:$MZ$3, K$4, 'Math Scores'!$F21:$MZ21)/(SUMIF('Math Scores'!$F$3:$MZ$3, K$4, 'Math Scores'!$F$2:$MZ$2))))</f>
        <is>
          <t/>
        </is>
      </c>
      <c r="L18" s="702" t="inlineStr">
        <f aca="false">IF(COUNT('Math Scores'!$DO21:$FJ21)=0, "", (SUMIF('Math Scores'!$F$3:$MZ$3, L$4, 'Math Scores'!$F21:$MZ21)/(SUMIF('Math Scores'!$F$3:$MZ$3, L$4, 'Math Scores'!$F$2:$MZ$2))))</f>
        <is>
          <t/>
        </is>
      </c>
      <c r="M18" s="702" t="inlineStr">
        <f aca="false">IF(COUNT('Math Scores'!$DO21:$FJ21)=0, "", (SUMIF('Math Scores'!$F$3:$MZ$3, M$4, 'Math Scores'!$F21:$MZ21)/(SUMIF('Math Scores'!$F$3:$MZ$3, M$4, 'Math Scores'!$F$2:$MZ$2))))</f>
        <is>
          <t/>
        </is>
      </c>
      <c r="N18" s="702" t="inlineStr">
        <f aca="false">IF(COUNT('Math Scores'!$DO21:$FJ21)=0, "", (SUMIF('Math Scores'!$F$3:$MZ$3, N$4, 'Math Scores'!$F21:$MZ21)/(SUMIF('Math Scores'!$F$3:$MZ$3, N$4, 'Math Scores'!$F$2:$MZ$2))))</f>
        <is>
          <t/>
        </is>
      </c>
      <c r="O18" s="702" t="inlineStr">
        <f aca="false">IF(COUNT('Math Scores'!$FK21:$HI21)=0, "", (SUMIF('Math Scores'!$F$3:$MZ$3, O$4, 'Math Scores'!$F21:$MZ21)/(SUMIF('Math Scores'!$F$3:$MZ$3, O$4, 'Math Scores'!$F$2:$MZ$2))))</f>
        <is>
          <t/>
        </is>
      </c>
      <c r="P18" s="702" t="inlineStr">
        <f aca="false">IF(COUNT('Math Scores'!$FK21:$HI21)=0, "", (SUMIF('Math Scores'!$F$3:$MZ$3, P$4, 'Math Scores'!$F21:$MZ21)/(SUMIF('Math Scores'!$F$3:$MZ$3, P$4, 'Math Scores'!$F$2:$MZ$2))))</f>
        <is>
          <t/>
        </is>
      </c>
      <c r="Q18" s="702" t="inlineStr">
        <f aca="false">IF(COUNT('Math Scores'!$FK21:$HI21)=0, "", (SUMIF('Math Scores'!$F$3:$MZ$3, Q$4, 'Math Scores'!$F21:$MZ21)/(SUMIF('Math Scores'!$F$3:$MZ$3, Q$4, 'Math Scores'!$F$2:$MZ$2))))</f>
        <is>
          <t/>
        </is>
      </c>
      <c r="R18" s="702" t="inlineStr">
        <f aca="false">IF(COUNT('Math Scores'!$HJ21:$IG21)=0, "", (SUMIF('Math Scores'!$HJ$3:$IU$3, R$4, 'Math Scores'!$HJ21:$IU21)/(SUMIF('Math Scores'!$HJ$3:$IU$3, R$4, 'Math Scores'!$HJ$2:$IU$2))))</f>
        <is>
          <t/>
        </is>
      </c>
      <c r="S18" s="702" t="inlineStr">
        <f aca="false">IF(COUNT('Math Scores'!$HJ21:$IG21)=0, "", (SUMIF('Math Scores'!$HJ$3:$IU$3, S$4, 'Math Scores'!$HJ21:$IU21)/(SUMIF('Math Scores'!$HJ$3:$IU$3, S$4, 'Math Scores'!$HJ$2:$IU$2))))</f>
        <is>
          <t/>
        </is>
      </c>
      <c r="T18" s="702" t="inlineStr">
        <f aca="false">IF(COUNT('Math Scores'!$HJ21:$IG21)=0, "", (SUMIF('Math Scores'!$HJ$3:$IU$3, T$4, 'Math Scores'!$HJ21:$IU21)/(SUMIF('Math Scores'!$HJ$3:$IU$3, T$4, 'Math Scores'!$HJ$2:$IU$2))))</f>
        <is>
          <t/>
        </is>
      </c>
      <c r="U18" s="702" t="inlineStr">
        <f aca="false">IF(COUNT('Math Scores'!$IV21:$JL21)=0, "", (SUMIF('Math Scores'!$IH$3:$IU$3, U$4, 'Math Scores'!$IH21:$IU21)/(SUMIF('Math Scores'!$IH$3:$IU$3, U$4, 'Math Scores'!$IH$2:$IU$2))))</f>
        <is>
          <t/>
        </is>
      </c>
      <c r="V18" s="702" t="inlineStr">
        <f aca="false">IF(COUNT('Math Scores'!$IV21:$JL21)=0, "", (SUMIF('Math Scores'!$IH$3:$IU$3, V$4, 'Math Scores'!$IH21:$IU21)/(SUMIF('Math Scores'!$IH$3:$IU$3, V$4, 'Math Scores'!$IH$2:$IU$2))))</f>
        <is>
          <t/>
        </is>
      </c>
      <c r="W18" s="702" t="inlineStr">
        <f aca="false">IF(COUNT('Math Scores'!$IV21:$JL21)=0, "", (SUMIF('Math Scores'!$IH$3:$IU$3, W$4, 'Math Scores'!$IH21:$IU21)/(SUMIF('Math Scores'!$IH$3:$IU$3, W$4, 'Math Scores'!$IH$2:$IU$2))))</f>
        <is>
          <t/>
        </is>
      </c>
      <c r="X18" s="702" t="inlineStr">
        <f aca="false">IF(COUNT('Math Scores'!$JM21:$KG21)=0, "", (SUMIF('Math Scores'!$JM$3:$LA$3, X$4, 'Math Scores'!$JM21:$LA21)/(SUMIF('Math Scores'!$JM$3:$LA$3, X$4, 'Math Scores'!$JM$2:$LA$2))))</f>
        <is>
          <t/>
        </is>
      </c>
      <c r="Y18" s="702" t="inlineStr">
        <f aca="false">IF(COUNT('Math Scores'!$JM21:$KG21)=0, "", (SUMIF('Math Scores'!$JM$3:$LA$3, Y$4, 'Math Scores'!$JM21:$LA21)/(SUMIF('Math Scores'!$JM$3:$LA$3, Y$4, 'Math Scores'!$JM$2:$LA$2))))</f>
        <is>
          <t/>
        </is>
      </c>
      <c r="Z18" s="702" t="inlineStr">
        <f aca="false">IF(COUNT('Math Scores'!$JM21:$KG21)=0, "", (SUMIF('Math Scores'!$JM$3:$LA$3, Z$4, 'Math Scores'!$JM21:$LA21)/(SUMIF('Math Scores'!$JM$3:$LA$3, Z$4, 'Math Scores'!$JM$2:$LA$2))))</f>
        <is>
          <t/>
        </is>
      </c>
      <c r="AA18" s="702" t="inlineStr">
        <f aca="false">IF(COUNT('Math Scores'!$LB21:$LR21)=0, "", (SUMIF('Math Scores'!$KH$3:$LA$3, AA$4, 'Math Scores'!$KH21:$LA21)/(SUMIF('Math Scores'!$KH$3:$LA$3, AA$4, 'Math Scores'!$KH$2:$LA$2))))</f>
        <is>
          <t/>
        </is>
      </c>
      <c r="AB18" s="702" t="inlineStr">
        <f aca="false">IF(COUNT('Math Scores'!$LB21:$LR21)=0, "", (SUMIF('Math Scores'!$KH$3:$LA$3, AB$4, 'Math Scores'!$KH21:$LA21)/(SUMIF('Math Scores'!$KH$3:$LA$3, AB$4, 'Math Scores'!$KH$2:$LA$2))))</f>
        <is>
          <t/>
        </is>
      </c>
      <c r="AC18" s="702" t="inlineStr">
        <f aca="false">IF(COUNT('Math Scores'!$LB21:$LR21)=0, "", (SUMIF('Math Scores'!$KH$3:$LA$3, AC$4, 'Math Scores'!$KH21:$LA21)/(SUMIF('Math Scores'!$KH$3:$LA$3, AC$4, 'Math Scores'!$KH$2:$LA$2))))</f>
        <is>
          <t/>
        </is>
      </c>
    </row>
    <row r="19" customFormat="false" ht="12.75" hidden="false" customHeight="false" outlineLevel="0" collapsed="false">
      <c r="A19" s="715" t="str">
        <f aca="false">'English Scores- Leveled papers'!B20</f>
        <v>M.Chandana</v>
      </c>
      <c r="B19" s="716" t="n">
        <f aca="false">'Math Scores'!D22</f>
        <v>0.39</v>
      </c>
      <c r="C19" s="702" t="inlineStr">
        <f aca="false">IF(COUNT('Math Scores'!$F22:$AM22)=0, "", (SUMIF('Math Scores'!$F$3:$AM$3, C$4, 'Math Scores'!$F22:$AM22)/(SUMIF('Math Scores'!$F$3:$AM$3, C$4, 'Math Scores'!$F$2:$AM$2))))</f>
        <is>
          <t/>
        </is>
      </c>
      <c r="D19" s="702" t="inlineStr">
        <f aca="false">IF(COUNT('Math Scores'!$F22:$AM22)=0, "", (SUMIF('Math Scores'!$F$3:$AM$3, D$4, 'Math Scores'!$F22:$AM22)/(SUMIF('Math Scores'!$F$3:$AM$3, D$4, 'Math Scores'!$F$2:$AM$2))))</f>
        <is>
          <t/>
        </is>
      </c>
      <c r="E19" s="702" t="inlineStr">
        <f aca="false">IF(COUNT('Math Scores'!$F22:$AM22)=0, "", (SUMIF('Math Scores'!$F$3:$AM$3, E$4, 'Math Scores'!$F22:$AM22)/(SUMIF('Math Scores'!$F$3:$AM$3, E$4, 'Math Scores'!$F$2:$AM$2))))</f>
        <is>
          <t/>
        </is>
      </c>
      <c r="F19" s="702" t="inlineStr">
        <f aca="false">IF(COUNT('Math Scores'!$AN22:$BW22)=0, "", (SUMIF('Math Scores'!$AN$3:$BW$3, F$4, 'Math Scores'!$AN22:$BW22)/(SUMIF('Math Scores'!$AN$3:$BW$3, F$4, 'Math Scores'!$AN$2:$BW$2))))</f>
        <is>
          <t/>
        </is>
      </c>
      <c r="G19" s="702" t="inlineStr">
        <f aca="false">IF(COUNT('Math Scores'!$AN22:$BW22)=0, "", (SUMIF('Math Scores'!$AN$3:$BW$3, G$4, 'Math Scores'!$AN22:$BW22)/(SUMIF('Math Scores'!$AN$3:$BW$3, G$4, 'Math Scores'!$AN$2:$BW$2))))</f>
        <is>
          <t/>
        </is>
      </c>
      <c r="H19" s="702" t="inlineStr">
        <f aca="false">IF(COUNT('Math Scores'!$AN22:$BW22)=0, "", (SUMIF('Math Scores'!$AN$3:$BW$3, H$4, 'Math Scores'!$AN22:$BW22)/(SUMIF('Math Scores'!$AN$3:$BW$3, H$4, 'Math Scores'!$AN$2:$BW$2))))</f>
        <is>
          <t/>
        </is>
      </c>
      <c r="I19" s="702" t="n">
        <f aca="false">IF(COUNT('Math Scores'!$BX22:$DN22)=0, "", (SUMIF('Math Scores'!$F$3:$MZ$3, I$4, 'Math Scores'!$F22:$MZ22)/(SUMIF('Math Scores'!$F$3:$MZ$3, I$4, 'Math Scores'!$F$2:$MZ$2))))</f>
        <v>0.285714285714286</v>
      </c>
      <c r="J19" s="702" t="n">
        <f aca="false">IF(COUNT('Math Scores'!$BX22:$DN22)=0, "", (SUMIF('Math Scores'!$F$3:$MZ$3, J$4, 'Math Scores'!$F22:$MZ22)/(SUMIF('Math Scores'!$F$3:$MZ$3, J$4, 'Math Scores'!$F$2:$MZ$2))))</f>
        <v>0.387096774193548</v>
      </c>
      <c r="K19" s="702" t="n">
        <f aca="false">IF(COUNT('Math Scores'!$BX22:$DN22)=0, "", (SUMIF('Math Scores'!$F$3:$MZ$3, K$4, 'Math Scores'!$F22:$MZ22)/(SUMIF('Math Scores'!$F$3:$MZ$3, K$4, 'Math Scores'!$F$2:$MZ$2))))</f>
        <v>0.555555555555556</v>
      </c>
      <c r="L19" s="702" t="inlineStr">
        <f aca="false">IF(COUNT('Math Scores'!$DO22:$FJ22)=0, "", (SUMIF('Math Scores'!$F$3:$MZ$3, L$4, 'Math Scores'!$F22:$MZ22)/(SUMIF('Math Scores'!$F$3:$MZ$3, L$4, 'Math Scores'!$F$2:$MZ$2))))</f>
        <is>
          <t/>
        </is>
      </c>
      <c r="M19" s="702" t="inlineStr">
        <f aca="false">IF(COUNT('Math Scores'!$DO22:$FJ22)=0, "", (SUMIF('Math Scores'!$F$3:$MZ$3, M$4, 'Math Scores'!$F22:$MZ22)/(SUMIF('Math Scores'!$F$3:$MZ$3, M$4, 'Math Scores'!$F$2:$MZ$2))))</f>
        <is>
          <t/>
        </is>
      </c>
      <c r="N19" s="702" t="inlineStr">
        <f aca="false">IF(COUNT('Math Scores'!$DO22:$FJ22)=0, "", (SUMIF('Math Scores'!$F$3:$MZ$3, N$4, 'Math Scores'!$F22:$MZ22)/(SUMIF('Math Scores'!$F$3:$MZ$3, N$4, 'Math Scores'!$F$2:$MZ$2))))</f>
        <is>
          <t/>
        </is>
      </c>
      <c r="O19" s="702" t="inlineStr">
        <f aca="false">IF(COUNT('Math Scores'!$FK22:$HI22)=0, "", (SUMIF('Math Scores'!$F$3:$MZ$3, O$4, 'Math Scores'!$F22:$MZ22)/(SUMIF('Math Scores'!$F$3:$MZ$3, O$4, 'Math Scores'!$F$2:$MZ$2))))</f>
        <is>
          <t/>
        </is>
      </c>
      <c r="P19" s="702" t="inlineStr">
        <f aca="false">IF(COUNT('Math Scores'!$FK22:$HI22)=0, "", (SUMIF('Math Scores'!$F$3:$MZ$3, P$4, 'Math Scores'!$F22:$MZ22)/(SUMIF('Math Scores'!$F$3:$MZ$3, P$4, 'Math Scores'!$F$2:$MZ$2))))</f>
        <is>
          <t/>
        </is>
      </c>
      <c r="Q19" s="702" t="inlineStr">
        <f aca="false">IF(COUNT('Math Scores'!$FK22:$HI22)=0, "", (SUMIF('Math Scores'!$F$3:$MZ$3, Q$4, 'Math Scores'!$F22:$MZ22)/(SUMIF('Math Scores'!$F$3:$MZ$3, Q$4, 'Math Scores'!$F$2:$MZ$2))))</f>
        <is>
          <t/>
        </is>
      </c>
      <c r="R19" s="702" t="inlineStr">
        <f aca="false">IF(COUNT('Math Scores'!$HJ22:$IG22)=0, "", (SUMIF('Math Scores'!$HJ$3:$IU$3, R$4, 'Math Scores'!$HJ22:$IU22)/(SUMIF('Math Scores'!$HJ$3:$IU$3, R$4, 'Math Scores'!$HJ$2:$IU$2))))</f>
        <is>
          <t/>
        </is>
      </c>
      <c r="S19" s="702" t="inlineStr">
        <f aca="false">IF(COUNT('Math Scores'!$HJ22:$IG22)=0, "", (SUMIF('Math Scores'!$HJ$3:$IU$3, S$4, 'Math Scores'!$HJ22:$IU22)/(SUMIF('Math Scores'!$HJ$3:$IU$3, S$4, 'Math Scores'!$HJ$2:$IU$2))))</f>
        <is>
          <t/>
        </is>
      </c>
      <c r="T19" s="702" t="inlineStr">
        <f aca="false">IF(COUNT('Math Scores'!$HJ22:$IG22)=0, "", (SUMIF('Math Scores'!$HJ$3:$IU$3, T$4, 'Math Scores'!$HJ22:$IU22)/(SUMIF('Math Scores'!$HJ$3:$IU$3, T$4, 'Math Scores'!$HJ$2:$IU$2))))</f>
        <is>
          <t/>
        </is>
      </c>
      <c r="U19" s="702" t="inlineStr">
        <f aca="false">IF(COUNT('Math Scores'!$IV22:$JL22)=0, "", (SUMIF('Math Scores'!$IH$3:$IU$3, U$4, 'Math Scores'!$IH22:$IU22)/(SUMIF('Math Scores'!$IH$3:$IU$3, U$4, 'Math Scores'!$IH$2:$IU$2))))</f>
        <is>
          <t/>
        </is>
      </c>
      <c r="V19" s="702" t="inlineStr">
        <f aca="false">IF(COUNT('Math Scores'!$IV22:$JL22)=0, "", (SUMIF('Math Scores'!$IH$3:$IU$3, V$4, 'Math Scores'!$IH22:$IU22)/(SUMIF('Math Scores'!$IH$3:$IU$3, V$4, 'Math Scores'!$IH$2:$IU$2))))</f>
        <is>
          <t/>
        </is>
      </c>
      <c r="W19" s="702" t="inlineStr">
        <f aca="false">IF(COUNT('Math Scores'!$IV22:$JL22)=0, "", (SUMIF('Math Scores'!$IH$3:$IU$3, W$4, 'Math Scores'!$IH22:$IU22)/(SUMIF('Math Scores'!$IH$3:$IU$3, W$4, 'Math Scores'!$IH$2:$IU$2))))</f>
        <is>
          <t/>
        </is>
      </c>
      <c r="X19" s="702" t="inlineStr">
        <f aca="false">IF(COUNT('Math Scores'!$JM22:$KG22)=0, "", (SUMIF('Math Scores'!$JM$3:$LA$3, X$4, 'Math Scores'!$JM22:$LA22)/(SUMIF('Math Scores'!$JM$3:$LA$3, X$4, 'Math Scores'!$JM$2:$LA$2))))</f>
        <is>
          <t/>
        </is>
      </c>
      <c r="Y19" s="702" t="inlineStr">
        <f aca="false">IF(COUNT('Math Scores'!$JM22:$KG22)=0, "", (SUMIF('Math Scores'!$JM$3:$LA$3, Y$4, 'Math Scores'!$JM22:$LA22)/(SUMIF('Math Scores'!$JM$3:$LA$3, Y$4, 'Math Scores'!$JM$2:$LA$2))))</f>
        <is>
          <t/>
        </is>
      </c>
      <c r="Z19" s="702" t="inlineStr">
        <f aca="false">IF(COUNT('Math Scores'!$JM22:$KG22)=0, "", (SUMIF('Math Scores'!$JM$3:$LA$3, Z$4, 'Math Scores'!$JM22:$LA22)/(SUMIF('Math Scores'!$JM$3:$LA$3, Z$4, 'Math Scores'!$JM$2:$LA$2))))</f>
        <is>
          <t/>
        </is>
      </c>
      <c r="AA19" s="702" t="inlineStr">
        <f aca="false">IF(COUNT('Math Scores'!$LB22:$LR22)=0, "", (SUMIF('Math Scores'!$KH$3:$LA$3, AA$4, 'Math Scores'!$KH22:$LA22)/(SUMIF('Math Scores'!$KH$3:$LA$3, AA$4, 'Math Scores'!$KH$2:$LA$2))))</f>
        <is>
          <t/>
        </is>
      </c>
      <c r="AB19" s="702" t="inlineStr">
        <f aca="false">IF(COUNT('Math Scores'!$LB22:$LR22)=0, "", (SUMIF('Math Scores'!$KH$3:$LA$3, AB$4, 'Math Scores'!$KH22:$LA22)/(SUMIF('Math Scores'!$KH$3:$LA$3, AB$4, 'Math Scores'!$KH$2:$LA$2))))</f>
        <is>
          <t/>
        </is>
      </c>
      <c r="AC19" s="702" t="inlineStr">
        <f aca="false">IF(COUNT('Math Scores'!$LB22:$LR22)=0, "", (SUMIF('Math Scores'!$KH$3:$LA$3, AC$4, 'Math Scores'!$KH22:$LA22)/(SUMIF('Math Scores'!$KH$3:$LA$3, AC$4, 'Math Scores'!$KH$2:$LA$2))))</f>
        <is>
          <t/>
        </is>
      </c>
    </row>
    <row r="20" customFormat="false" ht="12.75" hidden="false" customHeight="false" outlineLevel="0" collapsed="false">
      <c r="A20" s="715" t="str">
        <f aca="false">'English Scores- Leveled papers'!B21</f>
        <v>S.Dhanalakshmi</v>
      </c>
      <c r="B20" s="716" t="n">
        <f aca="false">'Math Scores'!D23</f>
        <v>0.66</v>
      </c>
      <c r="C20" s="702" t="inlineStr">
        <f aca="false">IF(COUNT('Math Scores'!$F23:$AM23)=0, "", (SUMIF('Math Scores'!$F$3:$AM$3, C$4, 'Math Scores'!$F23:$AM23)/(SUMIF('Math Scores'!$F$3:$AM$3, C$4, 'Math Scores'!$F$2:$AM$2))))</f>
        <is>
          <t/>
        </is>
      </c>
      <c r="D20" s="702" t="inlineStr">
        <f aca="false">IF(COUNT('Math Scores'!$F23:$AM23)=0, "", (SUMIF('Math Scores'!$F$3:$AM$3, D$4, 'Math Scores'!$F23:$AM23)/(SUMIF('Math Scores'!$F$3:$AM$3, D$4, 'Math Scores'!$F$2:$AM$2))))</f>
        <is>
          <t/>
        </is>
      </c>
      <c r="E20" s="702" t="inlineStr">
        <f aca="false">IF(COUNT('Math Scores'!$F23:$AM23)=0, "", (SUMIF('Math Scores'!$F$3:$AM$3, E$4, 'Math Scores'!$F23:$AM23)/(SUMIF('Math Scores'!$F$3:$AM$3, E$4, 'Math Scores'!$F$2:$AM$2))))</f>
        <is>
          <t/>
        </is>
      </c>
      <c r="F20" s="702" t="inlineStr">
        <f aca="false">IF(COUNT('Math Scores'!$AN23:$BW23)=0, "", (SUMIF('Math Scores'!$AN$3:$BW$3, F$4, 'Math Scores'!$AN23:$BW23)/(SUMIF('Math Scores'!$AN$3:$BW$3, F$4, 'Math Scores'!$AN$2:$BW$2))))</f>
        <is>
          <t/>
        </is>
      </c>
      <c r="G20" s="702" t="inlineStr">
        <f aca="false">IF(COUNT('Math Scores'!$AN23:$BW23)=0, "", (SUMIF('Math Scores'!$AN$3:$BW$3, G$4, 'Math Scores'!$AN23:$BW23)/(SUMIF('Math Scores'!$AN$3:$BW$3, G$4, 'Math Scores'!$AN$2:$BW$2))))</f>
        <is>
          <t/>
        </is>
      </c>
      <c r="H20" s="702" t="inlineStr">
        <f aca="false">IF(COUNT('Math Scores'!$AN23:$BW23)=0, "", (SUMIF('Math Scores'!$AN$3:$BW$3, H$4, 'Math Scores'!$AN23:$BW23)/(SUMIF('Math Scores'!$AN$3:$BW$3, H$4, 'Math Scores'!$AN$2:$BW$2))))</f>
        <is>
          <t/>
        </is>
      </c>
      <c r="I20" s="702" t="n">
        <f aca="false">IF(COUNT('Math Scores'!$BX23:$DN23)=0, "", (SUMIF('Math Scores'!$F$3:$MZ$3, I$4, 'Math Scores'!$F23:$MZ23)/(SUMIF('Math Scores'!$F$3:$MZ$3, I$4, 'Math Scores'!$F$2:$MZ$2))))</f>
        <v>0.642857142857143</v>
      </c>
      <c r="J20" s="702" t="n">
        <f aca="false">IF(COUNT('Math Scores'!$BX23:$DN23)=0, "", (SUMIF('Math Scores'!$F$3:$MZ$3, J$4, 'Math Scores'!$F23:$MZ23)/(SUMIF('Math Scores'!$F$3:$MZ$3, J$4, 'Math Scores'!$F$2:$MZ$2))))</f>
        <v>0.741935483870968</v>
      </c>
      <c r="K20" s="702" t="n">
        <f aca="false">IF(COUNT('Math Scores'!$BX23:$DN23)=0, "", (SUMIF('Math Scores'!$F$3:$MZ$3, K$4, 'Math Scores'!$F23:$MZ23)/(SUMIF('Math Scores'!$F$3:$MZ$3, K$4, 'Math Scores'!$F$2:$MZ$2))))</f>
        <v>0.592592592592593</v>
      </c>
      <c r="L20" s="702" t="inlineStr">
        <f aca="false">IF(COUNT('Math Scores'!$DO23:$FJ23)=0, "", (SUMIF('Math Scores'!$F$3:$MZ$3, L$4, 'Math Scores'!$F23:$MZ23)/(SUMIF('Math Scores'!$F$3:$MZ$3, L$4, 'Math Scores'!$F$2:$MZ$2))))</f>
        <is>
          <t/>
        </is>
      </c>
      <c r="M20" s="702" t="inlineStr">
        <f aca="false">IF(COUNT('Math Scores'!$DO23:$FJ23)=0, "", (SUMIF('Math Scores'!$F$3:$MZ$3, M$4, 'Math Scores'!$F23:$MZ23)/(SUMIF('Math Scores'!$F$3:$MZ$3, M$4, 'Math Scores'!$F$2:$MZ$2))))</f>
        <is>
          <t/>
        </is>
      </c>
      <c r="N20" s="702" t="inlineStr">
        <f aca="false">IF(COUNT('Math Scores'!$DO23:$FJ23)=0, "", (SUMIF('Math Scores'!$F$3:$MZ$3, N$4, 'Math Scores'!$F23:$MZ23)/(SUMIF('Math Scores'!$F$3:$MZ$3, N$4, 'Math Scores'!$F$2:$MZ$2))))</f>
        <is>
          <t/>
        </is>
      </c>
      <c r="O20" s="702" t="inlineStr">
        <f aca="false">IF(COUNT('Math Scores'!$FK23:$HI23)=0, "", (SUMIF('Math Scores'!$F$3:$MZ$3, O$4, 'Math Scores'!$F23:$MZ23)/(SUMIF('Math Scores'!$F$3:$MZ$3, O$4, 'Math Scores'!$F$2:$MZ$2))))</f>
        <is>
          <t/>
        </is>
      </c>
      <c r="P20" s="702" t="inlineStr">
        <f aca="false">IF(COUNT('Math Scores'!$FK23:$HI23)=0, "", (SUMIF('Math Scores'!$F$3:$MZ$3, P$4, 'Math Scores'!$F23:$MZ23)/(SUMIF('Math Scores'!$F$3:$MZ$3, P$4, 'Math Scores'!$F$2:$MZ$2))))</f>
        <is>
          <t/>
        </is>
      </c>
      <c r="Q20" s="702" t="inlineStr">
        <f aca="false">IF(COUNT('Math Scores'!$FK23:$HI23)=0, "", (SUMIF('Math Scores'!$F$3:$MZ$3, Q$4, 'Math Scores'!$F23:$MZ23)/(SUMIF('Math Scores'!$F$3:$MZ$3, Q$4, 'Math Scores'!$F$2:$MZ$2))))</f>
        <is>
          <t/>
        </is>
      </c>
      <c r="R20" s="702" t="inlineStr">
        <f aca="false">IF(COUNT('Math Scores'!$HJ23:$IG23)=0, "", (SUMIF('Math Scores'!$HJ$3:$IU$3, R$4, 'Math Scores'!$HJ23:$IU23)/(SUMIF('Math Scores'!$HJ$3:$IU$3, R$4, 'Math Scores'!$HJ$2:$IU$2))))</f>
        <is>
          <t/>
        </is>
      </c>
      <c r="S20" s="702" t="inlineStr">
        <f aca="false">IF(COUNT('Math Scores'!$HJ23:$IG23)=0, "", (SUMIF('Math Scores'!$HJ$3:$IU$3, S$4, 'Math Scores'!$HJ23:$IU23)/(SUMIF('Math Scores'!$HJ$3:$IU$3, S$4, 'Math Scores'!$HJ$2:$IU$2))))</f>
        <is>
          <t/>
        </is>
      </c>
      <c r="T20" s="702" t="inlineStr">
        <f aca="false">IF(COUNT('Math Scores'!$HJ23:$IG23)=0, "", (SUMIF('Math Scores'!$HJ$3:$IU$3, T$4, 'Math Scores'!$HJ23:$IU23)/(SUMIF('Math Scores'!$HJ$3:$IU$3, T$4, 'Math Scores'!$HJ$2:$IU$2))))</f>
        <is>
          <t/>
        </is>
      </c>
      <c r="U20" s="702" t="inlineStr">
        <f aca="false">IF(COUNT('Math Scores'!$IV23:$JL23)=0, "", (SUMIF('Math Scores'!$IH$3:$IU$3, U$4, 'Math Scores'!$IH23:$IU23)/(SUMIF('Math Scores'!$IH$3:$IU$3, U$4, 'Math Scores'!$IH$2:$IU$2))))</f>
        <is>
          <t/>
        </is>
      </c>
      <c r="V20" s="702" t="inlineStr">
        <f aca="false">IF(COUNT('Math Scores'!$IV23:$JL23)=0, "", (SUMIF('Math Scores'!$IH$3:$IU$3, V$4, 'Math Scores'!$IH23:$IU23)/(SUMIF('Math Scores'!$IH$3:$IU$3, V$4, 'Math Scores'!$IH$2:$IU$2))))</f>
        <is>
          <t/>
        </is>
      </c>
      <c r="W20" s="702" t="inlineStr">
        <f aca="false">IF(COUNT('Math Scores'!$IV23:$JL23)=0, "", (SUMIF('Math Scores'!$IH$3:$IU$3, W$4, 'Math Scores'!$IH23:$IU23)/(SUMIF('Math Scores'!$IH$3:$IU$3, W$4, 'Math Scores'!$IH$2:$IU$2))))</f>
        <is>
          <t/>
        </is>
      </c>
      <c r="X20" s="702" t="inlineStr">
        <f aca="false">IF(COUNT('Math Scores'!$JM23:$KG23)=0, "", (SUMIF('Math Scores'!$JM$3:$LA$3, X$4, 'Math Scores'!$JM23:$LA23)/(SUMIF('Math Scores'!$JM$3:$LA$3, X$4, 'Math Scores'!$JM$2:$LA$2))))</f>
        <is>
          <t/>
        </is>
      </c>
      <c r="Y20" s="702" t="inlineStr">
        <f aca="false">IF(COUNT('Math Scores'!$JM23:$KG23)=0, "", (SUMIF('Math Scores'!$JM$3:$LA$3, Y$4, 'Math Scores'!$JM23:$LA23)/(SUMIF('Math Scores'!$JM$3:$LA$3, Y$4, 'Math Scores'!$JM$2:$LA$2))))</f>
        <is>
          <t/>
        </is>
      </c>
      <c r="Z20" s="702" t="inlineStr">
        <f aca="false">IF(COUNT('Math Scores'!$JM23:$KG23)=0, "", (SUMIF('Math Scores'!$JM$3:$LA$3, Z$4, 'Math Scores'!$JM23:$LA23)/(SUMIF('Math Scores'!$JM$3:$LA$3, Z$4, 'Math Scores'!$JM$2:$LA$2))))</f>
        <is>
          <t/>
        </is>
      </c>
      <c r="AA20" s="702" t="inlineStr">
        <f aca="false">IF(COUNT('Math Scores'!$LB23:$LR23)=0, "", (SUMIF('Math Scores'!$KH$3:$LA$3, AA$4, 'Math Scores'!$KH23:$LA23)/(SUMIF('Math Scores'!$KH$3:$LA$3, AA$4, 'Math Scores'!$KH$2:$LA$2))))</f>
        <is>
          <t/>
        </is>
      </c>
      <c r="AB20" s="702" t="inlineStr">
        <f aca="false">IF(COUNT('Math Scores'!$LB23:$LR23)=0, "", (SUMIF('Math Scores'!$KH$3:$LA$3, AB$4, 'Math Scores'!$KH23:$LA23)/(SUMIF('Math Scores'!$KH$3:$LA$3, AB$4, 'Math Scores'!$KH$2:$LA$2))))</f>
        <is>
          <t/>
        </is>
      </c>
      <c r="AC20" s="702" t="inlineStr">
        <f aca="false">IF(COUNT('Math Scores'!$LB23:$LR23)=0, "", (SUMIF('Math Scores'!$KH$3:$LA$3, AC$4, 'Math Scores'!$KH23:$LA23)/(SUMIF('Math Scores'!$KH$3:$LA$3, AC$4, 'Math Scores'!$KH$2:$LA$2))))</f>
        <is>
          <t/>
        </is>
      </c>
    </row>
    <row r="21" customFormat="false" ht="12.75" hidden="false" customHeight="false" outlineLevel="0" collapsed="false">
      <c r="A21" s="715" t="str">
        <f aca="false">'English Scores- Leveled papers'!B22</f>
        <v>S.Mounika</v>
      </c>
      <c r="B21" s="716" t="n">
        <f aca="false">'Math Scores'!D24</f>
        <v>0.64</v>
      </c>
      <c r="C21" s="702" t="inlineStr">
        <f aca="false">IF(COUNT('Math Scores'!$F24:$AM24)=0, "", (SUMIF('Math Scores'!$F$3:$AM$3, C$4, 'Math Scores'!$F24:$AM24)/(SUMIF('Math Scores'!$F$3:$AM$3, C$4, 'Math Scores'!$F$2:$AM$2))))</f>
        <is>
          <t/>
        </is>
      </c>
      <c r="D21" s="702" t="inlineStr">
        <f aca="false">IF(COUNT('Math Scores'!$F24:$AM24)=0, "", (SUMIF('Math Scores'!$F$3:$AM$3, D$4, 'Math Scores'!$F24:$AM24)/(SUMIF('Math Scores'!$F$3:$AM$3, D$4, 'Math Scores'!$F$2:$AM$2))))</f>
        <is>
          <t/>
        </is>
      </c>
      <c r="E21" s="702" t="inlineStr">
        <f aca="false">IF(COUNT('Math Scores'!$F24:$AM24)=0, "", (SUMIF('Math Scores'!$F$3:$AM$3, E$4, 'Math Scores'!$F24:$AM24)/(SUMIF('Math Scores'!$F$3:$AM$3, E$4, 'Math Scores'!$F$2:$AM$2))))</f>
        <is>
          <t/>
        </is>
      </c>
      <c r="F21" s="702" t="inlineStr">
        <f aca="false">IF(COUNT('Math Scores'!$AN24:$BW24)=0, "", (SUMIF('Math Scores'!$AN$3:$BW$3, F$4, 'Math Scores'!$AN24:$BW24)/(SUMIF('Math Scores'!$AN$3:$BW$3, F$4, 'Math Scores'!$AN$2:$BW$2))))</f>
        <is>
          <t/>
        </is>
      </c>
      <c r="G21" s="702" t="inlineStr">
        <f aca="false">IF(COUNT('Math Scores'!$AN24:$BW24)=0, "", (SUMIF('Math Scores'!$AN$3:$BW$3, G$4, 'Math Scores'!$AN24:$BW24)/(SUMIF('Math Scores'!$AN$3:$BW$3, G$4, 'Math Scores'!$AN$2:$BW$2))))</f>
        <is>
          <t/>
        </is>
      </c>
      <c r="H21" s="702" t="inlineStr">
        <f aca="false">IF(COUNT('Math Scores'!$AN24:$BW24)=0, "", (SUMIF('Math Scores'!$AN$3:$BW$3, H$4, 'Math Scores'!$AN24:$BW24)/(SUMIF('Math Scores'!$AN$3:$BW$3, H$4, 'Math Scores'!$AN$2:$BW$2))))</f>
        <is>
          <t/>
        </is>
      </c>
      <c r="I21" s="702" t="n">
        <f aca="false">IF(COUNT('Math Scores'!$BX24:$DN24)=0, "", (SUMIF('Math Scores'!$F$3:$MZ$3, I$4, 'Math Scores'!$F24:$MZ24)/(SUMIF('Math Scores'!$F$3:$MZ$3, I$4, 'Math Scores'!$F$2:$MZ$2))))</f>
        <v>0.523809523809524</v>
      </c>
      <c r="J21" s="702" t="n">
        <f aca="false">IF(COUNT('Math Scores'!$BX24:$DN24)=0, "", (SUMIF('Math Scores'!$F$3:$MZ$3, J$4, 'Math Scores'!$F24:$MZ24)/(SUMIF('Math Scores'!$F$3:$MZ$3, J$4, 'Math Scores'!$F$2:$MZ$2))))</f>
        <v>0.709677419354839</v>
      </c>
      <c r="K21" s="702" t="n">
        <f aca="false">IF(COUNT('Math Scores'!$BX24:$DN24)=0, "", (SUMIF('Math Scores'!$F$3:$MZ$3, K$4, 'Math Scores'!$F24:$MZ24)/(SUMIF('Math Scores'!$F$3:$MZ$3, K$4, 'Math Scores'!$F$2:$MZ$2))))</f>
        <v>0.740740740740741</v>
      </c>
      <c r="L21" s="702" t="inlineStr">
        <f aca="false">IF(COUNT('Math Scores'!$DO24:$FJ24)=0, "", (SUMIF('Math Scores'!$F$3:$MZ$3, L$4, 'Math Scores'!$F24:$MZ24)/(SUMIF('Math Scores'!$F$3:$MZ$3, L$4, 'Math Scores'!$F$2:$MZ$2))))</f>
        <is>
          <t/>
        </is>
      </c>
      <c r="M21" s="702" t="inlineStr">
        <f aca="false">IF(COUNT('Math Scores'!$DO24:$FJ24)=0, "", (SUMIF('Math Scores'!$F$3:$MZ$3, M$4, 'Math Scores'!$F24:$MZ24)/(SUMIF('Math Scores'!$F$3:$MZ$3, M$4, 'Math Scores'!$F$2:$MZ$2))))</f>
        <is>
          <t/>
        </is>
      </c>
      <c r="N21" s="702" t="inlineStr">
        <f aca="false">IF(COUNT('Math Scores'!$DO24:$FJ24)=0, "", (SUMIF('Math Scores'!$F$3:$MZ$3, N$4, 'Math Scores'!$F24:$MZ24)/(SUMIF('Math Scores'!$F$3:$MZ$3, N$4, 'Math Scores'!$F$2:$MZ$2))))</f>
        <is>
          <t/>
        </is>
      </c>
      <c r="O21" s="702" t="inlineStr">
        <f aca="false">IF(COUNT('Math Scores'!$FK24:$HI24)=0, "", (SUMIF('Math Scores'!$F$3:$MZ$3, O$4, 'Math Scores'!$F24:$MZ24)/(SUMIF('Math Scores'!$F$3:$MZ$3, O$4, 'Math Scores'!$F$2:$MZ$2))))</f>
        <is>
          <t/>
        </is>
      </c>
      <c r="P21" s="702" t="inlineStr">
        <f aca="false">IF(COUNT('Math Scores'!$FK24:$HI24)=0, "", (SUMIF('Math Scores'!$F$3:$MZ$3, P$4, 'Math Scores'!$F24:$MZ24)/(SUMIF('Math Scores'!$F$3:$MZ$3, P$4, 'Math Scores'!$F$2:$MZ$2))))</f>
        <is>
          <t/>
        </is>
      </c>
      <c r="Q21" s="702" t="inlineStr">
        <f aca="false">IF(COUNT('Math Scores'!$FK24:$HI24)=0, "", (SUMIF('Math Scores'!$F$3:$MZ$3, Q$4, 'Math Scores'!$F24:$MZ24)/(SUMIF('Math Scores'!$F$3:$MZ$3, Q$4, 'Math Scores'!$F$2:$MZ$2))))</f>
        <is>
          <t/>
        </is>
      </c>
      <c r="R21" s="702" t="inlineStr">
        <f aca="false">IF(COUNT('Math Scores'!$HJ24:$IG24)=0, "", (SUMIF('Math Scores'!$HJ$3:$IU$3, R$4, 'Math Scores'!$HJ24:$IU24)/(SUMIF('Math Scores'!$HJ$3:$IU$3, R$4, 'Math Scores'!$HJ$2:$IU$2))))</f>
        <is>
          <t/>
        </is>
      </c>
      <c r="S21" s="702" t="inlineStr">
        <f aca="false">IF(COUNT('Math Scores'!$HJ24:$IG24)=0, "", (SUMIF('Math Scores'!$HJ$3:$IU$3, S$4, 'Math Scores'!$HJ24:$IU24)/(SUMIF('Math Scores'!$HJ$3:$IU$3, S$4, 'Math Scores'!$HJ$2:$IU$2))))</f>
        <is>
          <t/>
        </is>
      </c>
      <c r="T21" s="702" t="inlineStr">
        <f aca="false">IF(COUNT('Math Scores'!$HJ24:$IG24)=0, "", (SUMIF('Math Scores'!$HJ$3:$IU$3, T$4, 'Math Scores'!$HJ24:$IU24)/(SUMIF('Math Scores'!$HJ$3:$IU$3, T$4, 'Math Scores'!$HJ$2:$IU$2))))</f>
        <is>
          <t/>
        </is>
      </c>
      <c r="U21" s="702" t="inlineStr">
        <f aca="false">IF(COUNT('Math Scores'!$IV24:$JL24)=0, "", (SUMIF('Math Scores'!$IH$3:$IU$3, U$4, 'Math Scores'!$IH24:$IU24)/(SUMIF('Math Scores'!$IH$3:$IU$3, U$4, 'Math Scores'!$IH$2:$IU$2))))</f>
        <is>
          <t/>
        </is>
      </c>
      <c r="V21" s="702" t="inlineStr">
        <f aca="false">IF(COUNT('Math Scores'!$IV24:$JL24)=0, "", (SUMIF('Math Scores'!$IH$3:$IU$3, V$4, 'Math Scores'!$IH24:$IU24)/(SUMIF('Math Scores'!$IH$3:$IU$3, V$4, 'Math Scores'!$IH$2:$IU$2))))</f>
        <is>
          <t/>
        </is>
      </c>
      <c r="W21" s="702" t="inlineStr">
        <f aca="false">IF(COUNT('Math Scores'!$IV24:$JL24)=0, "", (SUMIF('Math Scores'!$IH$3:$IU$3, W$4, 'Math Scores'!$IH24:$IU24)/(SUMIF('Math Scores'!$IH$3:$IU$3, W$4, 'Math Scores'!$IH$2:$IU$2))))</f>
        <is>
          <t/>
        </is>
      </c>
      <c r="X21" s="702" t="inlineStr">
        <f aca="false">IF(COUNT('Math Scores'!$JM24:$KG24)=0, "", (SUMIF('Math Scores'!$JM$3:$LA$3, X$4, 'Math Scores'!$JM24:$LA24)/(SUMIF('Math Scores'!$JM$3:$LA$3, X$4, 'Math Scores'!$JM$2:$LA$2))))</f>
        <is>
          <t/>
        </is>
      </c>
      <c r="Y21" s="702" t="inlineStr">
        <f aca="false">IF(COUNT('Math Scores'!$JM24:$KG24)=0, "", (SUMIF('Math Scores'!$JM$3:$LA$3, Y$4, 'Math Scores'!$JM24:$LA24)/(SUMIF('Math Scores'!$JM$3:$LA$3, Y$4, 'Math Scores'!$JM$2:$LA$2))))</f>
        <is>
          <t/>
        </is>
      </c>
      <c r="Z21" s="702" t="inlineStr">
        <f aca="false">IF(COUNT('Math Scores'!$JM24:$KG24)=0, "", (SUMIF('Math Scores'!$JM$3:$LA$3, Z$4, 'Math Scores'!$JM24:$LA24)/(SUMIF('Math Scores'!$JM$3:$LA$3, Z$4, 'Math Scores'!$JM$2:$LA$2))))</f>
        <is>
          <t/>
        </is>
      </c>
      <c r="AA21" s="702" t="inlineStr">
        <f aca="false">IF(COUNT('Math Scores'!$LB24:$LR24)=0, "", (SUMIF('Math Scores'!$KH$3:$LA$3, AA$4, 'Math Scores'!$KH24:$LA24)/(SUMIF('Math Scores'!$KH$3:$LA$3, AA$4, 'Math Scores'!$KH$2:$LA$2))))</f>
        <is>
          <t/>
        </is>
      </c>
      <c r="AB21" s="702" t="inlineStr">
        <f aca="false">IF(COUNT('Math Scores'!$LB24:$LR24)=0, "", (SUMIF('Math Scores'!$KH$3:$LA$3, AB$4, 'Math Scores'!$KH24:$LA24)/(SUMIF('Math Scores'!$KH$3:$LA$3, AB$4, 'Math Scores'!$KH$2:$LA$2))))</f>
        <is>
          <t/>
        </is>
      </c>
      <c r="AC21" s="702" t="inlineStr">
        <f aca="false">IF(COUNT('Math Scores'!$LB24:$LR24)=0, "", (SUMIF('Math Scores'!$KH$3:$LA$3, AC$4, 'Math Scores'!$KH24:$LA24)/(SUMIF('Math Scores'!$KH$3:$LA$3, AC$4, 'Math Scores'!$KH$2:$LA$2))))</f>
        <is>
          <t/>
        </is>
      </c>
    </row>
    <row r="22" customFormat="false" ht="12.75" hidden="false" customHeight="false" outlineLevel="0" collapsed="false">
      <c r="A22" s="715" t="str">
        <f aca="false">'English Scores- Leveled papers'!B23</f>
        <v>S.Swati</v>
      </c>
      <c r="B22" s="716" t="n">
        <f aca="false">'Math Scores'!D25</f>
        <v>0.22</v>
      </c>
      <c r="C22" s="702" t="inlineStr">
        <f aca="false">IF(COUNT('Math Scores'!$F25:$AM25)=0, "", (SUMIF('Math Scores'!$F$3:$AM$3, C$4, 'Math Scores'!$F25:$AM25)/(SUMIF('Math Scores'!$F$3:$AM$3, C$4, 'Math Scores'!$F$2:$AM$2))))</f>
        <is>
          <t/>
        </is>
      </c>
      <c r="D22" s="702" t="inlineStr">
        <f aca="false">IF(COUNT('Math Scores'!$F25:$AM25)=0, "", (SUMIF('Math Scores'!$F$3:$AM$3, D$4, 'Math Scores'!$F25:$AM25)/(SUMIF('Math Scores'!$F$3:$AM$3, D$4, 'Math Scores'!$F$2:$AM$2))))</f>
        <is>
          <t/>
        </is>
      </c>
      <c r="E22" s="702" t="inlineStr">
        <f aca="false">IF(COUNT('Math Scores'!$F25:$AM25)=0, "", (SUMIF('Math Scores'!$F$3:$AM$3, E$4, 'Math Scores'!$F25:$AM25)/(SUMIF('Math Scores'!$F$3:$AM$3, E$4, 'Math Scores'!$F$2:$AM$2))))</f>
        <is>
          <t/>
        </is>
      </c>
      <c r="F22" s="702" t="inlineStr">
        <f aca="false">IF(COUNT('Math Scores'!$AN25:$BW25)=0, "", (SUMIF('Math Scores'!$AN$3:$BW$3, F$4, 'Math Scores'!$AN25:$BW25)/(SUMIF('Math Scores'!$AN$3:$BW$3, F$4, 'Math Scores'!$AN$2:$BW$2))))</f>
        <is>
          <t/>
        </is>
      </c>
      <c r="G22" s="702" t="inlineStr">
        <f aca="false">IF(COUNT('Math Scores'!$AN25:$BW25)=0, "", (SUMIF('Math Scores'!$AN$3:$BW$3, G$4, 'Math Scores'!$AN25:$BW25)/(SUMIF('Math Scores'!$AN$3:$BW$3, G$4, 'Math Scores'!$AN$2:$BW$2))))</f>
        <is>
          <t/>
        </is>
      </c>
      <c r="H22" s="702" t="inlineStr">
        <f aca="false">IF(COUNT('Math Scores'!$AN25:$BW25)=0, "", (SUMIF('Math Scores'!$AN$3:$BW$3, H$4, 'Math Scores'!$AN25:$BW25)/(SUMIF('Math Scores'!$AN$3:$BW$3, H$4, 'Math Scores'!$AN$2:$BW$2))))</f>
        <is>
          <t/>
        </is>
      </c>
      <c r="I22" s="702" t="n">
        <f aca="false">IF(COUNT('Math Scores'!$BX25:$DN25)=0, "", (SUMIF('Math Scores'!$F$3:$MZ$3, I$4, 'Math Scores'!$F25:$MZ25)/(SUMIF('Math Scores'!$F$3:$MZ$3, I$4, 'Math Scores'!$F$2:$MZ$2))))</f>
        <v>0.0476190476190476</v>
      </c>
      <c r="J22" s="702" t="n">
        <f aca="false">IF(COUNT('Math Scores'!$BX25:$DN25)=0, "", (SUMIF('Math Scores'!$F$3:$MZ$3, J$4, 'Math Scores'!$F25:$MZ25)/(SUMIF('Math Scores'!$F$3:$MZ$3, J$4, 'Math Scores'!$F$2:$MZ$2))))</f>
        <v>0.419354838709678</v>
      </c>
      <c r="K22" s="702" t="n">
        <f aca="false">IF(COUNT('Math Scores'!$BX25:$DN25)=0, "", (SUMIF('Math Scores'!$F$3:$MZ$3, K$4, 'Math Scores'!$F25:$MZ25)/(SUMIF('Math Scores'!$F$3:$MZ$3, K$4, 'Math Scores'!$F$2:$MZ$2))))</f>
        <v>0.259259259259259</v>
      </c>
      <c r="L22" s="702" t="inlineStr">
        <f aca="false">IF(COUNT('Math Scores'!$DO25:$FJ25)=0, "", (SUMIF('Math Scores'!$F$3:$MZ$3, L$4, 'Math Scores'!$F25:$MZ25)/(SUMIF('Math Scores'!$F$3:$MZ$3, L$4, 'Math Scores'!$F$2:$MZ$2))))</f>
        <is>
          <t/>
        </is>
      </c>
      <c r="M22" s="702" t="inlineStr">
        <f aca="false">IF(COUNT('Math Scores'!$DO25:$FJ25)=0, "", (SUMIF('Math Scores'!$F$3:$MZ$3, M$4, 'Math Scores'!$F25:$MZ25)/(SUMIF('Math Scores'!$F$3:$MZ$3, M$4, 'Math Scores'!$F$2:$MZ$2))))</f>
        <is>
          <t/>
        </is>
      </c>
      <c r="N22" s="702" t="inlineStr">
        <f aca="false">IF(COUNT('Math Scores'!$DO25:$FJ25)=0, "", (SUMIF('Math Scores'!$F$3:$MZ$3, N$4, 'Math Scores'!$F25:$MZ25)/(SUMIF('Math Scores'!$F$3:$MZ$3, N$4, 'Math Scores'!$F$2:$MZ$2))))</f>
        <is>
          <t/>
        </is>
      </c>
      <c r="O22" s="702" t="inlineStr">
        <f aca="false">IF(COUNT('Math Scores'!$FK25:$HI25)=0, "", (SUMIF('Math Scores'!$F$3:$MZ$3, O$4, 'Math Scores'!$F25:$MZ25)/(SUMIF('Math Scores'!$F$3:$MZ$3, O$4, 'Math Scores'!$F$2:$MZ$2))))</f>
        <is>
          <t/>
        </is>
      </c>
      <c r="P22" s="702" t="inlineStr">
        <f aca="false">IF(COUNT('Math Scores'!$FK25:$HI25)=0, "", (SUMIF('Math Scores'!$F$3:$MZ$3, P$4, 'Math Scores'!$F25:$MZ25)/(SUMIF('Math Scores'!$F$3:$MZ$3, P$4, 'Math Scores'!$F$2:$MZ$2))))</f>
        <is>
          <t/>
        </is>
      </c>
      <c r="Q22" s="702" t="inlineStr">
        <f aca="false">IF(COUNT('Math Scores'!$FK25:$HI25)=0, "", (SUMIF('Math Scores'!$F$3:$MZ$3, Q$4, 'Math Scores'!$F25:$MZ25)/(SUMIF('Math Scores'!$F$3:$MZ$3, Q$4, 'Math Scores'!$F$2:$MZ$2))))</f>
        <is>
          <t/>
        </is>
      </c>
      <c r="R22" s="702" t="inlineStr">
        <f aca="false">IF(COUNT('Math Scores'!$HJ25:$IG25)=0, "", (SUMIF('Math Scores'!$HJ$3:$IU$3, R$4, 'Math Scores'!$HJ25:$IU25)/(SUMIF('Math Scores'!$HJ$3:$IU$3, R$4, 'Math Scores'!$HJ$2:$IU$2))))</f>
        <is>
          <t/>
        </is>
      </c>
      <c r="S22" s="702" t="inlineStr">
        <f aca="false">IF(COUNT('Math Scores'!$HJ25:$IG25)=0, "", (SUMIF('Math Scores'!$HJ$3:$IU$3, S$4, 'Math Scores'!$HJ25:$IU25)/(SUMIF('Math Scores'!$HJ$3:$IU$3, S$4, 'Math Scores'!$HJ$2:$IU$2))))</f>
        <is>
          <t/>
        </is>
      </c>
      <c r="T22" s="702" t="inlineStr">
        <f aca="false">IF(COUNT('Math Scores'!$HJ25:$IG25)=0, "", (SUMIF('Math Scores'!$HJ$3:$IU$3, T$4, 'Math Scores'!$HJ25:$IU25)/(SUMIF('Math Scores'!$HJ$3:$IU$3, T$4, 'Math Scores'!$HJ$2:$IU$2))))</f>
        <is>
          <t/>
        </is>
      </c>
      <c r="U22" s="702" t="inlineStr">
        <f aca="false">IF(COUNT('Math Scores'!$IV25:$JL25)=0, "", (SUMIF('Math Scores'!$IH$3:$IU$3, U$4, 'Math Scores'!$IH25:$IU25)/(SUMIF('Math Scores'!$IH$3:$IU$3, U$4, 'Math Scores'!$IH$2:$IU$2))))</f>
        <is>
          <t/>
        </is>
      </c>
      <c r="V22" s="702" t="inlineStr">
        <f aca="false">IF(COUNT('Math Scores'!$IV25:$JL25)=0, "", (SUMIF('Math Scores'!$IH$3:$IU$3, V$4, 'Math Scores'!$IH25:$IU25)/(SUMIF('Math Scores'!$IH$3:$IU$3, V$4, 'Math Scores'!$IH$2:$IU$2))))</f>
        <is>
          <t/>
        </is>
      </c>
      <c r="W22" s="702" t="inlineStr">
        <f aca="false">IF(COUNT('Math Scores'!$IV25:$JL25)=0, "", (SUMIF('Math Scores'!$IH$3:$IU$3, W$4, 'Math Scores'!$IH25:$IU25)/(SUMIF('Math Scores'!$IH$3:$IU$3, W$4, 'Math Scores'!$IH$2:$IU$2))))</f>
        <is>
          <t/>
        </is>
      </c>
      <c r="X22" s="702" t="inlineStr">
        <f aca="false">IF(COUNT('Math Scores'!$JM25:$KG25)=0, "", (SUMIF('Math Scores'!$JM$3:$LA$3, X$4, 'Math Scores'!$JM25:$LA25)/(SUMIF('Math Scores'!$JM$3:$LA$3, X$4, 'Math Scores'!$JM$2:$LA$2))))</f>
        <is>
          <t/>
        </is>
      </c>
      <c r="Y22" s="702" t="inlineStr">
        <f aca="false">IF(COUNT('Math Scores'!$JM25:$KG25)=0, "", (SUMIF('Math Scores'!$JM$3:$LA$3, Y$4, 'Math Scores'!$JM25:$LA25)/(SUMIF('Math Scores'!$JM$3:$LA$3, Y$4, 'Math Scores'!$JM$2:$LA$2))))</f>
        <is>
          <t/>
        </is>
      </c>
      <c r="Z22" s="702" t="inlineStr">
        <f aca="false">IF(COUNT('Math Scores'!$JM25:$KG25)=0, "", (SUMIF('Math Scores'!$JM$3:$LA$3, Z$4, 'Math Scores'!$JM25:$LA25)/(SUMIF('Math Scores'!$JM$3:$LA$3, Z$4, 'Math Scores'!$JM$2:$LA$2))))</f>
        <is>
          <t/>
        </is>
      </c>
      <c r="AA22" s="702" t="inlineStr">
        <f aca="false">IF(COUNT('Math Scores'!$LB25:$LR25)=0, "", (SUMIF('Math Scores'!$KH$3:$LA$3, AA$4, 'Math Scores'!$KH25:$LA25)/(SUMIF('Math Scores'!$KH$3:$LA$3, AA$4, 'Math Scores'!$KH$2:$LA$2))))</f>
        <is>
          <t/>
        </is>
      </c>
      <c r="AB22" s="702" t="inlineStr">
        <f aca="false">IF(COUNT('Math Scores'!$LB25:$LR25)=0, "", (SUMIF('Math Scores'!$KH$3:$LA$3, AB$4, 'Math Scores'!$KH25:$LA25)/(SUMIF('Math Scores'!$KH$3:$LA$3, AB$4, 'Math Scores'!$KH$2:$LA$2))))</f>
        <is>
          <t/>
        </is>
      </c>
      <c r="AC22" s="702" t="inlineStr">
        <f aca="false">IF(COUNT('Math Scores'!$LB25:$LR25)=0, "", (SUMIF('Math Scores'!$KH$3:$LA$3, AC$4, 'Math Scores'!$KH25:$LA25)/(SUMIF('Math Scores'!$KH$3:$LA$3, AC$4, 'Math Scores'!$KH$2:$LA$2))))</f>
        <is>
          <t/>
        </is>
      </c>
    </row>
    <row r="23" customFormat="false" ht="12.75" hidden="false" customHeight="false" outlineLevel="0" collapsed="false">
      <c r="A23" s="715" t="str">
        <f aca="false">'English Scores- Leveled papers'!B24</f>
        <v>Sania Rehana</v>
      </c>
      <c r="B23" s="716" t="n">
        <f aca="false">'Math Scores'!D26</f>
        <v>0.34</v>
      </c>
      <c r="C23" s="702" t="inlineStr">
        <f aca="false">IF(COUNT('Math Scores'!$F26:$AM26)=0, "", (SUMIF('Math Scores'!$F$3:$AM$3, C$4, 'Math Scores'!$F26:$AM26)/(SUMIF('Math Scores'!$F$3:$AM$3, C$4, 'Math Scores'!$F$2:$AM$2))))</f>
        <is>
          <t/>
        </is>
      </c>
      <c r="D23" s="702" t="inlineStr">
        <f aca="false">IF(COUNT('Math Scores'!$F26:$AM26)=0, "", (SUMIF('Math Scores'!$F$3:$AM$3, D$4, 'Math Scores'!$F26:$AM26)/(SUMIF('Math Scores'!$F$3:$AM$3, D$4, 'Math Scores'!$F$2:$AM$2))))</f>
        <is>
          <t/>
        </is>
      </c>
      <c r="E23" s="702" t="inlineStr">
        <f aca="false">IF(COUNT('Math Scores'!$F26:$AM26)=0, "", (SUMIF('Math Scores'!$F$3:$AM$3, E$4, 'Math Scores'!$F26:$AM26)/(SUMIF('Math Scores'!$F$3:$AM$3, E$4, 'Math Scores'!$F$2:$AM$2))))</f>
        <is>
          <t/>
        </is>
      </c>
      <c r="F23" s="702" t="inlineStr">
        <f aca="false">IF(COUNT('Math Scores'!$AN26:$BW26)=0, "", (SUMIF('Math Scores'!$AN$3:$BW$3, F$4, 'Math Scores'!$AN26:$BW26)/(SUMIF('Math Scores'!$AN$3:$BW$3, F$4, 'Math Scores'!$AN$2:$BW$2))))</f>
        <is>
          <t/>
        </is>
      </c>
      <c r="G23" s="702" t="inlineStr">
        <f aca="false">IF(COUNT('Math Scores'!$AN26:$BW26)=0, "", (SUMIF('Math Scores'!$AN$3:$BW$3, G$4, 'Math Scores'!$AN26:$BW26)/(SUMIF('Math Scores'!$AN$3:$BW$3, G$4, 'Math Scores'!$AN$2:$BW$2))))</f>
        <is>
          <t/>
        </is>
      </c>
      <c r="H23" s="702" t="inlineStr">
        <f aca="false">IF(COUNT('Math Scores'!$AN26:$BW26)=0, "", (SUMIF('Math Scores'!$AN$3:$BW$3, H$4, 'Math Scores'!$AN26:$BW26)/(SUMIF('Math Scores'!$AN$3:$BW$3, H$4, 'Math Scores'!$AN$2:$BW$2))))</f>
        <is>
          <t/>
        </is>
      </c>
      <c r="I23" s="702" t="n">
        <f aca="false">IF(COUNT('Math Scores'!$BX26:$DN26)=0, "", (SUMIF('Math Scores'!$F$3:$MZ$3, I$4, 'Math Scores'!$F26:$MZ26)/(SUMIF('Math Scores'!$F$3:$MZ$3, I$4, 'Math Scores'!$F$2:$MZ$2))))</f>
        <v>0.166666666666667</v>
      </c>
      <c r="J23" s="702" t="n">
        <f aca="false">IF(COUNT('Math Scores'!$BX26:$DN26)=0, "", (SUMIF('Math Scores'!$F$3:$MZ$3, J$4, 'Math Scores'!$F26:$MZ26)/(SUMIF('Math Scores'!$F$3:$MZ$3, J$4, 'Math Scores'!$F$2:$MZ$2))))</f>
        <v>0.645161290322581</v>
      </c>
      <c r="K23" s="702" t="n">
        <f aca="false">IF(COUNT('Math Scores'!$BX26:$DN26)=0, "", (SUMIF('Math Scores'!$F$3:$MZ$3, K$4, 'Math Scores'!$F26:$MZ26)/(SUMIF('Math Scores'!$F$3:$MZ$3, K$4, 'Math Scores'!$F$2:$MZ$2))))</f>
        <v>0.259259259259259</v>
      </c>
      <c r="L23" s="702" t="inlineStr">
        <f aca="false">IF(COUNT('Math Scores'!$DO26:$FJ26)=0, "", (SUMIF('Math Scores'!$F$3:$MZ$3, L$4, 'Math Scores'!$F26:$MZ26)/(SUMIF('Math Scores'!$F$3:$MZ$3, L$4, 'Math Scores'!$F$2:$MZ$2))))</f>
        <is>
          <t/>
        </is>
      </c>
      <c r="M23" s="702" t="inlineStr">
        <f aca="false">IF(COUNT('Math Scores'!$DO26:$FJ26)=0, "", (SUMIF('Math Scores'!$F$3:$MZ$3, M$4, 'Math Scores'!$F26:$MZ26)/(SUMIF('Math Scores'!$F$3:$MZ$3, M$4, 'Math Scores'!$F$2:$MZ$2))))</f>
        <is>
          <t/>
        </is>
      </c>
      <c r="N23" s="702" t="inlineStr">
        <f aca="false">IF(COUNT('Math Scores'!$DO26:$FJ26)=0, "", (SUMIF('Math Scores'!$F$3:$MZ$3, N$4, 'Math Scores'!$F26:$MZ26)/(SUMIF('Math Scores'!$F$3:$MZ$3, N$4, 'Math Scores'!$F$2:$MZ$2))))</f>
        <is>
          <t/>
        </is>
      </c>
      <c r="O23" s="702" t="inlineStr">
        <f aca="false">IF(COUNT('Math Scores'!$FK26:$HI26)=0, "", (SUMIF('Math Scores'!$F$3:$MZ$3, O$4, 'Math Scores'!$F26:$MZ26)/(SUMIF('Math Scores'!$F$3:$MZ$3, O$4, 'Math Scores'!$F$2:$MZ$2))))</f>
        <is>
          <t/>
        </is>
      </c>
      <c r="P23" s="702" t="inlineStr">
        <f aca="false">IF(COUNT('Math Scores'!$FK26:$HI26)=0, "", (SUMIF('Math Scores'!$F$3:$MZ$3, P$4, 'Math Scores'!$F26:$MZ26)/(SUMIF('Math Scores'!$F$3:$MZ$3, P$4, 'Math Scores'!$F$2:$MZ$2))))</f>
        <is>
          <t/>
        </is>
      </c>
      <c r="Q23" s="702" t="inlineStr">
        <f aca="false">IF(COUNT('Math Scores'!$FK26:$HI26)=0, "", (SUMIF('Math Scores'!$F$3:$MZ$3, Q$4, 'Math Scores'!$F26:$MZ26)/(SUMIF('Math Scores'!$F$3:$MZ$3, Q$4, 'Math Scores'!$F$2:$MZ$2))))</f>
        <is>
          <t/>
        </is>
      </c>
      <c r="R23" s="702" t="inlineStr">
        <f aca="false">IF(COUNT('Math Scores'!$HJ26:$IG26)=0, "", (SUMIF('Math Scores'!$HJ$3:$IU$3, R$4, 'Math Scores'!$HJ26:$IU26)/(SUMIF('Math Scores'!$HJ$3:$IU$3, R$4, 'Math Scores'!$HJ$2:$IU$2))))</f>
        <is>
          <t/>
        </is>
      </c>
      <c r="S23" s="702" t="inlineStr">
        <f aca="false">IF(COUNT('Math Scores'!$HJ26:$IG26)=0, "", (SUMIF('Math Scores'!$HJ$3:$IU$3, S$4, 'Math Scores'!$HJ26:$IU26)/(SUMIF('Math Scores'!$HJ$3:$IU$3, S$4, 'Math Scores'!$HJ$2:$IU$2))))</f>
        <is>
          <t/>
        </is>
      </c>
      <c r="T23" s="702" t="inlineStr">
        <f aca="false">IF(COUNT('Math Scores'!$HJ26:$IG26)=0, "", (SUMIF('Math Scores'!$HJ$3:$IU$3, T$4, 'Math Scores'!$HJ26:$IU26)/(SUMIF('Math Scores'!$HJ$3:$IU$3, T$4, 'Math Scores'!$HJ$2:$IU$2))))</f>
        <is>
          <t/>
        </is>
      </c>
      <c r="U23" s="702" t="inlineStr">
        <f aca="false">IF(COUNT('Math Scores'!$IV26:$JL26)=0, "", (SUMIF('Math Scores'!$IH$3:$IU$3, U$4, 'Math Scores'!$IH26:$IU26)/(SUMIF('Math Scores'!$IH$3:$IU$3, U$4, 'Math Scores'!$IH$2:$IU$2))))</f>
        <is>
          <t/>
        </is>
      </c>
      <c r="V23" s="702" t="inlineStr">
        <f aca="false">IF(COUNT('Math Scores'!$IV26:$JL26)=0, "", (SUMIF('Math Scores'!$IH$3:$IU$3, V$4, 'Math Scores'!$IH26:$IU26)/(SUMIF('Math Scores'!$IH$3:$IU$3, V$4, 'Math Scores'!$IH$2:$IU$2))))</f>
        <is>
          <t/>
        </is>
      </c>
      <c r="W23" s="702" t="inlineStr">
        <f aca="false">IF(COUNT('Math Scores'!$IV26:$JL26)=0, "", (SUMIF('Math Scores'!$IH$3:$IU$3, W$4, 'Math Scores'!$IH26:$IU26)/(SUMIF('Math Scores'!$IH$3:$IU$3, W$4, 'Math Scores'!$IH$2:$IU$2))))</f>
        <is>
          <t/>
        </is>
      </c>
      <c r="X23" s="702" t="inlineStr">
        <f aca="false">IF(COUNT('Math Scores'!$JM26:$KG26)=0, "", (SUMIF('Math Scores'!$JM$3:$LA$3, X$4, 'Math Scores'!$JM26:$LA26)/(SUMIF('Math Scores'!$JM$3:$LA$3, X$4, 'Math Scores'!$JM$2:$LA$2))))</f>
        <is>
          <t/>
        </is>
      </c>
      <c r="Y23" s="702" t="inlineStr">
        <f aca="false">IF(COUNT('Math Scores'!$JM26:$KG26)=0, "", (SUMIF('Math Scores'!$JM$3:$LA$3, Y$4, 'Math Scores'!$JM26:$LA26)/(SUMIF('Math Scores'!$JM$3:$LA$3, Y$4, 'Math Scores'!$JM$2:$LA$2))))</f>
        <is>
          <t/>
        </is>
      </c>
      <c r="Z23" s="702" t="inlineStr">
        <f aca="false">IF(COUNT('Math Scores'!$JM26:$KG26)=0, "", (SUMIF('Math Scores'!$JM$3:$LA$3, Z$4, 'Math Scores'!$JM26:$LA26)/(SUMIF('Math Scores'!$JM$3:$LA$3, Z$4, 'Math Scores'!$JM$2:$LA$2))))</f>
        <is>
          <t/>
        </is>
      </c>
      <c r="AA23" s="702" t="inlineStr">
        <f aca="false">IF(COUNT('Math Scores'!$LB26:$LR26)=0, "", (SUMIF('Math Scores'!$KH$3:$LA$3, AA$4, 'Math Scores'!$KH26:$LA26)/(SUMIF('Math Scores'!$KH$3:$LA$3, AA$4, 'Math Scores'!$KH$2:$LA$2))))</f>
        <is>
          <t/>
        </is>
      </c>
      <c r="AB23" s="702" t="inlineStr">
        <f aca="false">IF(COUNT('Math Scores'!$LB26:$LR26)=0, "", (SUMIF('Math Scores'!$KH$3:$LA$3, AB$4, 'Math Scores'!$KH26:$LA26)/(SUMIF('Math Scores'!$KH$3:$LA$3, AB$4, 'Math Scores'!$KH$2:$LA$2))))</f>
        <is>
          <t/>
        </is>
      </c>
      <c r="AC23" s="702" t="inlineStr">
        <f aca="false">IF(COUNT('Math Scores'!$LB26:$LR26)=0, "", (SUMIF('Math Scores'!$KH$3:$LA$3, AC$4, 'Math Scores'!$KH26:$LA26)/(SUMIF('Math Scores'!$KH$3:$LA$3, AC$4, 'Math Scores'!$KH$2:$LA$2))))</f>
        <is>
          <t/>
        </is>
      </c>
    </row>
    <row r="24" customFormat="false" ht="12.75" hidden="false" customHeight="false" outlineLevel="0" collapsed="false">
      <c r="A24" s="715" t="str">
        <f aca="false">'English Scores- Leveled papers'!B25</f>
        <v>Sri Vidya</v>
      </c>
      <c r="B24" s="716" t="n">
        <f aca="false">'Math Scores'!D27</f>
        <v>0.855</v>
      </c>
      <c r="C24" s="702" t="inlineStr">
        <f aca="false">IF(COUNT('Math Scores'!$F27:$AM27)=0, "", (SUMIF('Math Scores'!$F$3:$AM$3, C$4, 'Math Scores'!$F27:$AM27)/(SUMIF('Math Scores'!$F$3:$AM$3, C$4, 'Math Scores'!$F$2:$AM$2))))</f>
        <is>
          <t/>
        </is>
      </c>
      <c r="D24" s="702" t="inlineStr">
        <f aca="false">IF(COUNT('Math Scores'!$F27:$AM27)=0, "", (SUMIF('Math Scores'!$F$3:$AM$3, D$4, 'Math Scores'!$F27:$AM27)/(SUMIF('Math Scores'!$F$3:$AM$3, D$4, 'Math Scores'!$F$2:$AM$2))))</f>
        <is>
          <t/>
        </is>
      </c>
      <c r="E24" s="702" t="inlineStr">
        <f aca="false">IF(COUNT('Math Scores'!$F27:$AM27)=0, "", (SUMIF('Math Scores'!$F$3:$AM$3, E$4, 'Math Scores'!$F27:$AM27)/(SUMIF('Math Scores'!$F$3:$AM$3, E$4, 'Math Scores'!$F$2:$AM$2))))</f>
        <is>
          <t/>
        </is>
      </c>
      <c r="F24" s="702" t="inlineStr">
        <f aca="false">IF(COUNT('Math Scores'!$AN27:$BW27)=0, "", (SUMIF('Math Scores'!$AN$3:$BW$3, F$4, 'Math Scores'!$AN27:$BW27)/(SUMIF('Math Scores'!$AN$3:$BW$3, F$4, 'Math Scores'!$AN$2:$BW$2))))</f>
        <is>
          <t/>
        </is>
      </c>
      <c r="G24" s="702" t="inlineStr">
        <f aca="false">IF(COUNT('Math Scores'!$AN27:$BW27)=0, "", (SUMIF('Math Scores'!$AN$3:$BW$3, G$4, 'Math Scores'!$AN27:$BW27)/(SUMIF('Math Scores'!$AN$3:$BW$3, G$4, 'Math Scores'!$AN$2:$BW$2))))</f>
        <is>
          <t/>
        </is>
      </c>
      <c r="H24" s="702" t="inlineStr">
        <f aca="false">IF(COUNT('Math Scores'!$AN27:$BW27)=0, "", (SUMIF('Math Scores'!$AN$3:$BW$3, H$4, 'Math Scores'!$AN27:$BW27)/(SUMIF('Math Scores'!$AN$3:$BW$3, H$4, 'Math Scores'!$AN$2:$BW$2))))</f>
        <is>
          <t/>
        </is>
      </c>
      <c r="I24" s="702" t="n">
        <f aca="false">IF(COUNT('Math Scores'!$BX27:$DN27)=0, "", (SUMIF('Math Scores'!$F$3:$MZ$3, I$4, 'Math Scores'!$F27:$MZ27)/(SUMIF('Math Scores'!$F$3:$MZ$3, I$4, 'Math Scores'!$F$2:$MZ$2))))</f>
        <v>0.761904761904762</v>
      </c>
      <c r="J24" s="702" t="n">
        <f aca="false">IF(COUNT('Math Scores'!$BX27:$DN27)=0, "", (SUMIF('Math Scores'!$F$3:$MZ$3, J$4, 'Math Scores'!$F27:$MZ27)/(SUMIF('Math Scores'!$F$3:$MZ$3, J$4, 'Math Scores'!$F$2:$MZ$2))))</f>
        <v>0.854838709677419</v>
      </c>
      <c r="K24" s="702" t="n">
        <f aca="false">IF(COUNT('Math Scores'!$BX27:$DN27)=0, "", (SUMIF('Math Scores'!$F$3:$MZ$3, K$4, 'Math Scores'!$F27:$MZ27)/(SUMIF('Math Scores'!$F$3:$MZ$3, K$4, 'Math Scores'!$F$2:$MZ$2))))</f>
        <v>1</v>
      </c>
      <c r="L24" s="702" t="inlineStr">
        <f aca="false">IF(COUNT('Math Scores'!$DO27:$FJ27)=0, "", (SUMIF('Math Scores'!$F$3:$MZ$3, L$4, 'Math Scores'!$F27:$MZ27)/(SUMIF('Math Scores'!$F$3:$MZ$3, L$4, 'Math Scores'!$F$2:$MZ$2))))</f>
        <is>
          <t/>
        </is>
      </c>
      <c r="M24" s="702" t="inlineStr">
        <f aca="false">IF(COUNT('Math Scores'!$DO27:$FJ27)=0, "", (SUMIF('Math Scores'!$F$3:$MZ$3, M$4, 'Math Scores'!$F27:$MZ27)/(SUMIF('Math Scores'!$F$3:$MZ$3, M$4, 'Math Scores'!$F$2:$MZ$2))))</f>
        <is>
          <t/>
        </is>
      </c>
      <c r="N24" s="702" t="inlineStr">
        <f aca="false">IF(COUNT('Math Scores'!$DO27:$FJ27)=0, "", (SUMIF('Math Scores'!$F$3:$MZ$3, N$4, 'Math Scores'!$F27:$MZ27)/(SUMIF('Math Scores'!$F$3:$MZ$3, N$4, 'Math Scores'!$F$2:$MZ$2))))</f>
        <is>
          <t/>
        </is>
      </c>
      <c r="O24" s="702" t="inlineStr">
        <f aca="false">IF(COUNT('Math Scores'!$FK27:$HI27)=0, "", (SUMIF('Math Scores'!$F$3:$MZ$3, O$4, 'Math Scores'!$F27:$MZ27)/(SUMIF('Math Scores'!$F$3:$MZ$3, O$4, 'Math Scores'!$F$2:$MZ$2))))</f>
        <is>
          <t/>
        </is>
      </c>
      <c r="P24" s="702" t="inlineStr">
        <f aca="false">IF(COUNT('Math Scores'!$FK27:$HI27)=0, "", (SUMIF('Math Scores'!$F$3:$MZ$3, P$4, 'Math Scores'!$F27:$MZ27)/(SUMIF('Math Scores'!$F$3:$MZ$3, P$4, 'Math Scores'!$F$2:$MZ$2))))</f>
        <is>
          <t/>
        </is>
      </c>
      <c r="Q24" s="702" t="inlineStr">
        <f aca="false">IF(COUNT('Math Scores'!$FK27:$HI27)=0, "", (SUMIF('Math Scores'!$F$3:$MZ$3, Q$4, 'Math Scores'!$F27:$MZ27)/(SUMIF('Math Scores'!$F$3:$MZ$3, Q$4, 'Math Scores'!$F$2:$MZ$2))))</f>
        <is>
          <t/>
        </is>
      </c>
      <c r="R24" s="702" t="inlineStr">
        <f aca="false">IF(COUNT('Math Scores'!$HJ27:$IG27)=0, "", (SUMIF('Math Scores'!$HJ$3:$IU$3, R$4, 'Math Scores'!$HJ27:$IU27)/(SUMIF('Math Scores'!$HJ$3:$IU$3, R$4, 'Math Scores'!$HJ$2:$IU$2))))</f>
        <is>
          <t/>
        </is>
      </c>
      <c r="S24" s="702" t="inlineStr">
        <f aca="false">IF(COUNT('Math Scores'!$HJ27:$IG27)=0, "", (SUMIF('Math Scores'!$HJ$3:$IU$3, S$4, 'Math Scores'!$HJ27:$IU27)/(SUMIF('Math Scores'!$HJ$3:$IU$3, S$4, 'Math Scores'!$HJ$2:$IU$2))))</f>
        <is>
          <t/>
        </is>
      </c>
      <c r="T24" s="702" t="inlineStr">
        <f aca="false">IF(COUNT('Math Scores'!$HJ27:$IG27)=0, "", (SUMIF('Math Scores'!$HJ$3:$IU$3, T$4, 'Math Scores'!$HJ27:$IU27)/(SUMIF('Math Scores'!$HJ$3:$IU$3, T$4, 'Math Scores'!$HJ$2:$IU$2))))</f>
        <is>
          <t/>
        </is>
      </c>
      <c r="U24" s="702" t="inlineStr">
        <f aca="false">IF(COUNT('Math Scores'!$IV27:$JL27)=0, "", (SUMIF('Math Scores'!$IH$3:$IU$3, U$4, 'Math Scores'!$IH27:$IU27)/(SUMIF('Math Scores'!$IH$3:$IU$3, U$4, 'Math Scores'!$IH$2:$IU$2))))</f>
        <is>
          <t/>
        </is>
      </c>
      <c r="V24" s="702" t="inlineStr">
        <f aca="false">IF(COUNT('Math Scores'!$IV27:$JL27)=0, "", (SUMIF('Math Scores'!$IH$3:$IU$3, V$4, 'Math Scores'!$IH27:$IU27)/(SUMIF('Math Scores'!$IH$3:$IU$3, V$4, 'Math Scores'!$IH$2:$IU$2))))</f>
        <is>
          <t/>
        </is>
      </c>
      <c r="W24" s="702" t="inlineStr">
        <f aca="false">IF(COUNT('Math Scores'!$IV27:$JL27)=0, "", (SUMIF('Math Scores'!$IH$3:$IU$3, W$4, 'Math Scores'!$IH27:$IU27)/(SUMIF('Math Scores'!$IH$3:$IU$3, W$4, 'Math Scores'!$IH$2:$IU$2))))</f>
        <is>
          <t/>
        </is>
      </c>
      <c r="X24" s="702" t="inlineStr">
        <f aca="false">IF(COUNT('Math Scores'!$JM27:$KG27)=0, "", (SUMIF('Math Scores'!$JM$3:$LA$3, X$4, 'Math Scores'!$JM27:$LA27)/(SUMIF('Math Scores'!$JM$3:$LA$3, X$4, 'Math Scores'!$JM$2:$LA$2))))</f>
        <is>
          <t/>
        </is>
      </c>
      <c r="Y24" s="702" t="inlineStr">
        <f aca="false">IF(COUNT('Math Scores'!$JM27:$KG27)=0, "", (SUMIF('Math Scores'!$JM$3:$LA$3, Y$4, 'Math Scores'!$JM27:$LA27)/(SUMIF('Math Scores'!$JM$3:$LA$3, Y$4, 'Math Scores'!$JM$2:$LA$2))))</f>
        <is>
          <t/>
        </is>
      </c>
      <c r="Z24" s="702" t="inlineStr">
        <f aca="false">IF(COUNT('Math Scores'!$JM27:$KG27)=0, "", (SUMIF('Math Scores'!$JM$3:$LA$3, Z$4, 'Math Scores'!$JM27:$LA27)/(SUMIF('Math Scores'!$JM$3:$LA$3, Z$4, 'Math Scores'!$JM$2:$LA$2))))</f>
        <is>
          <t/>
        </is>
      </c>
      <c r="AA24" s="702" t="inlineStr">
        <f aca="false">IF(COUNT('Math Scores'!$LB27:$LR27)=0, "", (SUMIF('Math Scores'!$KH$3:$LA$3, AA$4, 'Math Scores'!$KH27:$LA27)/(SUMIF('Math Scores'!$KH$3:$LA$3, AA$4, 'Math Scores'!$KH$2:$LA$2))))</f>
        <is>
          <t/>
        </is>
      </c>
      <c r="AB24" s="702" t="inlineStr">
        <f aca="false">IF(COUNT('Math Scores'!$LB27:$LR27)=0, "", (SUMIF('Math Scores'!$KH$3:$LA$3, AB$4, 'Math Scores'!$KH27:$LA27)/(SUMIF('Math Scores'!$KH$3:$LA$3, AB$4, 'Math Scores'!$KH$2:$LA$2))))</f>
        <is>
          <t/>
        </is>
      </c>
      <c r="AC24" s="702" t="inlineStr">
        <f aca="false">IF(COUNT('Math Scores'!$LB27:$LR27)=0, "", (SUMIF('Math Scores'!$KH$3:$LA$3, AC$4, 'Math Scores'!$KH27:$LA27)/(SUMIF('Math Scores'!$KH$3:$LA$3, AC$4, 'Math Scores'!$KH$2:$LA$2))))</f>
        <is>
          <t/>
        </is>
      </c>
    </row>
    <row r="25" customFormat="false" ht="12.75" hidden="false" customHeight="false" outlineLevel="0" collapsed="false">
      <c r="A25" s="715" t="str">
        <f aca="false">'English Scores- Leveled papers'!B26</f>
        <v>Lakshmi Narayan</v>
      </c>
      <c r="B25" s="716" t="n">
        <f aca="false">'Math Scores'!D28</f>
        <v>0.75</v>
      </c>
      <c r="C25" s="702" t="inlineStr">
        <f aca="false">IF(COUNT('Math Scores'!$F28:$AM28)=0, "", (SUMIF('Math Scores'!$F$3:$AM$3, C$4, 'Math Scores'!$F28:$AM28)/(SUMIF('Math Scores'!$F$3:$AM$3, C$4, 'Math Scores'!$F$2:$AM$2))))</f>
        <is>
          <t/>
        </is>
      </c>
      <c r="D25" s="702" t="inlineStr">
        <f aca="false">IF(COUNT('Math Scores'!$F28:$AM28)=0, "", (SUMIF('Math Scores'!$F$3:$AM$3, D$4, 'Math Scores'!$F28:$AM28)/(SUMIF('Math Scores'!$F$3:$AM$3, D$4, 'Math Scores'!$F$2:$AM$2))))</f>
        <is>
          <t/>
        </is>
      </c>
      <c r="E25" s="702" t="inlineStr">
        <f aca="false">IF(COUNT('Math Scores'!$F28:$AM28)=0, "", (SUMIF('Math Scores'!$F$3:$AM$3, E$4, 'Math Scores'!$F28:$AM28)/(SUMIF('Math Scores'!$F$3:$AM$3, E$4, 'Math Scores'!$F$2:$AM$2))))</f>
        <is>
          <t/>
        </is>
      </c>
      <c r="F25" s="702" t="inlineStr">
        <f aca="false">IF(COUNT('Math Scores'!$AN28:$BW28)=0, "", (SUMIF('Math Scores'!$AN$3:$BW$3, F$4, 'Math Scores'!$AN28:$BW28)/(SUMIF('Math Scores'!$AN$3:$BW$3, F$4, 'Math Scores'!$AN$2:$BW$2))))</f>
        <is>
          <t/>
        </is>
      </c>
      <c r="G25" s="702" t="inlineStr">
        <f aca="false">IF(COUNT('Math Scores'!$AN28:$BW28)=0, "", (SUMIF('Math Scores'!$AN$3:$BW$3, G$4, 'Math Scores'!$AN28:$BW28)/(SUMIF('Math Scores'!$AN$3:$BW$3, G$4, 'Math Scores'!$AN$2:$BW$2))))</f>
        <is>
          <t/>
        </is>
      </c>
      <c r="H25" s="702" t="inlineStr">
        <f aca="false">IF(COUNT('Math Scores'!$AN28:$BW28)=0, "", (SUMIF('Math Scores'!$AN$3:$BW$3, H$4, 'Math Scores'!$AN28:$BW28)/(SUMIF('Math Scores'!$AN$3:$BW$3, H$4, 'Math Scores'!$AN$2:$BW$2))))</f>
        <is>
          <t/>
        </is>
      </c>
      <c r="I25" s="702" t="n">
        <f aca="false">IF(COUNT('Math Scores'!$BX28:$DN28)=0, "", (SUMIF('Math Scores'!$F$3:$MZ$3, I$4, 'Math Scores'!$F28:$MZ28)/(SUMIF('Math Scores'!$F$3:$MZ$3, I$4, 'Math Scores'!$F$2:$MZ$2))))</f>
        <v>0.761904761904762</v>
      </c>
      <c r="J25" s="702" t="n">
        <f aca="false">IF(COUNT('Math Scores'!$BX28:$DN28)=0, "", (SUMIF('Math Scores'!$F$3:$MZ$3, J$4, 'Math Scores'!$F28:$MZ28)/(SUMIF('Math Scores'!$F$3:$MZ$3, J$4, 'Math Scores'!$F$2:$MZ$2))))</f>
        <v>0.645161290322581</v>
      </c>
      <c r="K25" s="702" t="n">
        <f aca="false">IF(COUNT('Math Scores'!$BX28:$DN28)=0, "", (SUMIF('Math Scores'!$F$3:$MZ$3, K$4, 'Math Scores'!$F28:$MZ28)/(SUMIF('Math Scores'!$F$3:$MZ$3, K$4, 'Math Scores'!$F$2:$MZ$2))))</f>
        <v>0.851851851851852</v>
      </c>
      <c r="L25" s="702" t="inlineStr">
        <f aca="false">IF(COUNT('Math Scores'!$DO28:$FJ28)=0, "", (SUMIF('Math Scores'!$F$3:$MZ$3, L$4, 'Math Scores'!$F28:$MZ28)/(SUMIF('Math Scores'!$F$3:$MZ$3, L$4, 'Math Scores'!$F$2:$MZ$2))))</f>
        <is>
          <t/>
        </is>
      </c>
      <c r="M25" s="702" t="inlineStr">
        <f aca="false">IF(COUNT('Math Scores'!$DO28:$FJ28)=0, "", (SUMIF('Math Scores'!$F$3:$MZ$3, M$4, 'Math Scores'!$F28:$MZ28)/(SUMIF('Math Scores'!$F$3:$MZ$3, M$4, 'Math Scores'!$F$2:$MZ$2))))</f>
        <is>
          <t/>
        </is>
      </c>
      <c r="N25" s="702" t="inlineStr">
        <f aca="false">IF(COUNT('Math Scores'!$DO28:$FJ28)=0, "", (SUMIF('Math Scores'!$F$3:$MZ$3, N$4, 'Math Scores'!$F28:$MZ28)/(SUMIF('Math Scores'!$F$3:$MZ$3, N$4, 'Math Scores'!$F$2:$MZ$2))))</f>
        <is>
          <t/>
        </is>
      </c>
      <c r="O25" s="702" t="inlineStr">
        <f aca="false">IF(COUNT('Math Scores'!$FK28:$HI28)=0, "", (SUMIF('Math Scores'!$F$3:$MZ$3, O$4, 'Math Scores'!$F28:$MZ28)/(SUMIF('Math Scores'!$F$3:$MZ$3, O$4, 'Math Scores'!$F$2:$MZ$2))))</f>
        <is>
          <t/>
        </is>
      </c>
      <c r="P25" s="702" t="inlineStr">
        <f aca="false">IF(COUNT('Math Scores'!$FK28:$HI28)=0, "", (SUMIF('Math Scores'!$F$3:$MZ$3, P$4, 'Math Scores'!$F28:$MZ28)/(SUMIF('Math Scores'!$F$3:$MZ$3, P$4, 'Math Scores'!$F$2:$MZ$2))))</f>
        <is>
          <t/>
        </is>
      </c>
      <c r="Q25" s="702" t="inlineStr">
        <f aca="false">IF(COUNT('Math Scores'!$FK28:$HI28)=0, "", (SUMIF('Math Scores'!$F$3:$MZ$3, Q$4, 'Math Scores'!$F28:$MZ28)/(SUMIF('Math Scores'!$F$3:$MZ$3, Q$4, 'Math Scores'!$F$2:$MZ$2))))</f>
        <is>
          <t/>
        </is>
      </c>
      <c r="R25" s="702" t="inlineStr">
        <f aca="false">IF(COUNT('Math Scores'!$HJ28:$IG28)=0, "", (SUMIF('Math Scores'!$HJ$3:$IU$3, R$4, 'Math Scores'!$HJ28:$IU28)/(SUMIF('Math Scores'!$HJ$3:$IU$3, R$4, 'Math Scores'!$HJ$2:$IU$2))))</f>
        <is>
          <t/>
        </is>
      </c>
      <c r="S25" s="702" t="inlineStr">
        <f aca="false">IF(COUNT('Math Scores'!$HJ28:$IG28)=0, "", (SUMIF('Math Scores'!$HJ$3:$IU$3, S$4, 'Math Scores'!$HJ28:$IU28)/(SUMIF('Math Scores'!$HJ$3:$IU$3, S$4, 'Math Scores'!$HJ$2:$IU$2))))</f>
        <is>
          <t/>
        </is>
      </c>
      <c r="T25" s="702" t="inlineStr">
        <f aca="false">IF(COUNT('Math Scores'!$HJ28:$IG28)=0, "", (SUMIF('Math Scores'!$HJ$3:$IU$3, T$4, 'Math Scores'!$HJ28:$IU28)/(SUMIF('Math Scores'!$HJ$3:$IU$3, T$4, 'Math Scores'!$HJ$2:$IU$2))))</f>
        <is>
          <t/>
        </is>
      </c>
      <c r="U25" s="702" t="inlineStr">
        <f aca="false">IF(COUNT('Math Scores'!$IV28:$JL28)=0, "", (SUMIF('Math Scores'!$IH$3:$IU$3, U$4, 'Math Scores'!$IH28:$IU28)/(SUMIF('Math Scores'!$IH$3:$IU$3, U$4, 'Math Scores'!$IH$2:$IU$2))))</f>
        <is>
          <t/>
        </is>
      </c>
      <c r="V25" s="702" t="inlineStr">
        <f aca="false">IF(COUNT('Math Scores'!$IV28:$JL28)=0, "", (SUMIF('Math Scores'!$IH$3:$IU$3, V$4, 'Math Scores'!$IH28:$IU28)/(SUMIF('Math Scores'!$IH$3:$IU$3, V$4, 'Math Scores'!$IH$2:$IU$2))))</f>
        <is>
          <t/>
        </is>
      </c>
      <c r="W25" s="702" t="inlineStr">
        <f aca="false">IF(COUNT('Math Scores'!$IV28:$JL28)=0, "", (SUMIF('Math Scores'!$IH$3:$IU$3, W$4, 'Math Scores'!$IH28:$IU28)/(SUMIF('Math Scores'!$IH$3:$IU$3, W$4, 'Math Scores'!$IH$2:$IU$2))))</f>
        <is>
          <t/>
        </is>
      </c>
      <c r="X25" s="702" t="inlineStr">
        <f aca="false">IF(COUNT('Math Scores'!$JM28:$KG28)=0, "", (SUMIF('Math Scores'!$JM$3:$LA$3, X$4, 'Math Scores'!$JM28:$LA28)/(SUMIF('Math Scores'!$JM$3:$LA$3, X$4, 'Math Scores'!$JM$2:$LA$2))))</f>
        <is>
          <t/>
        </is>
      </c>
      <c r="Y25" s="702" t="inlineStr">
        <f aca="false">IF(COUNT('Math Scores'!$JM28:$KG28)=0, "", (SUMIF('Math Scores'!$JM$3:$LA$3, Y$4, 'Math Scores'!$JM28:$LA28)/(SUMIF('Math Scores'!$JM$3:$LA$3, Y$4, 'Math Scores'!$JM$2:$LA$2))))</f>
        <is>
          <t/>
        </is>
      </c>
      <c r="Z25" s="702" t="inlineStr">
        <f aca="false">IF(COUNT('Math Scores'!$JM28:$KG28)=0, "", (SUMIF('Math Scores'!$JM$3:$LA$3, Z$4, 'Math Scores'!$JM28:$LA28)/(SUMIF('Math Scores'!$JM$3:$LA$3, Z$4, 'Math Scores'!$JM$2:$LA$2))))</f>
        <is>
          <t/>
        </is>
      </c>
      <c r="AA25" s="702" t="inlineStr">
        <f aca="false">IF(COUNT('Math Scores'!$LB28:$LR28)=0, "", (SUMIF('Math Scores'!$KH$3:$LA$3, AA$4, 'Math Scores'!$KH28:$LA28)/(SUMIF('Math Scores'!$KH$3:$LA$3, AA$4, 'Math Scores'!$KH$2:$LA$2))))</f>
        <is>
          <t/>
        </is>
      </c>
      <c r="AB25" s="702" t="inlineStr">
        <f aca="false">IF(COUNT('Math Scores'!$LB28:$LR28)=0, "", (SUMIF('Math Scores'!$KH$3:$LA$3, AB$4, 'Math Scores'!$KH28:$LA28)/(SUMIF('Math Scores'!$KH$3:$LA$3, AB$4, 'Math Scores'!$KH$2:$LA$2))))</f>
        <is>
          <t/>
        </is>
      </c>
      <c r="AC25" s="702" t="inlineStr">
        <f aca="false">IF(COUNT('Math Scores'!$LB28:$LR28)=0, "", (SUMIF('Math Scores'!$KH$3:$LA$3, AC$4, 'Math Scores'!$KH28:$LA28)/(SUMIF('Math Scores'!$KH$3:$LA$3, AC$4, 'Math Scores'!$KH$2:$LA$2))))</f>
        <is>
          <t/>
        </is>
      </c>
    </row>
    <row r="26" customFormat="false" ht="12.75" hidden="false" customHeight="false" outlineLevel="0" collapsed="false">
      <c r="A26" s="715" t="str">
        <f aca="false">'English Scores- Leveled papers'!B27</f>
        <v>B.Madhu</v>
      </c>
      <c r="B26" s="716" t="n">
        <f aca="false">'Math Scores'!D29</f>
        <v>0.26</v>
      </c>
      <c r="C26" s="702" t="inlineStr">
        <f aca="false">IF(COUNT('Math Scores'!$F29:$AM29)=0, "", (SUMIF('Math Scores'!$F$3:$AM$3, C$4, 'Math Scores'!$F29:$AM29)/(SUMIF('Math Scores'!$F$3:$AM$3, C$4, 'Math Scores'!$F$2:$AM$2))))</f>
        <is>
          <t/>
        </is>
      </c>
      <c r="D26" s="702" t="inlineStr">
        <f aca="false">IF(COUNT('Math Scores'!$F29:$AM29)=0, "", (SUMIF('Math Scores'!$F$3:$AM$3, D$4, 'Math Scores'!$F29:$AM29)/(SUMIF('Math Scores'!$F$3:$AM$3, D$4, 'Math Scores'!$F$2:$AM$2))))</f>
        <is>
          <t/>
        </is>
      </c>
      <c r="E26" s="702" t="inlineStr">
        <f aca="false">IF(COUNT('Math Scores'!$F29:$AM29)=0, "", (SUMIF('Math Scores'!$F$3:$AM$3, E$4, 'Math Scores'!$F29:$AM29)/(SUMIF('Math Scores'!$F$3:$AM$3, E$4, 'Math Scores'!$F$2:$AM$2))))</f>
        <is>
          <t/>
        </is>
      </c>
      <c r="F26" s="702" t="inlineStr">
        <f aca="false">IF(COUNT('Math Scores'!$AN29:$BW29)=0, "", (SUMIF('Math Scores'!$AN$3:$BW$3, F$4, 'Math Scores'!$AN29:$BW29)/(SUMIF('Math Scores'!$AN$3:$BW$3, F$4, 'Math Scores'!$AN$2:$BW$2))))</f>
        <is>
          <t/>
        </is>
      </c>
      <c r="G26" s="702" t="inlineStr">
        <f aca="false">IF(COUNT('Math Scores'!$AN29:$BW29)=0, "", (SUMIF('Math Scores'!$AN$3:$BW$3, G$4, 'Math Scores'!$AN29:$BW29)/(SUMIF('Math Scores'!$AN$3:$BW$3, G$4, 'Math Scores'!$AN$2:$BW$2))))</f>
        <is>
          <t/>
        </is>
      </c>
      <c r="H26" s="702" t="inlineStr">
        <f aca="false">IF(COUNT('Math Scores'!$AN29:$BW29)=0, "", (SUMIF('Math Scores'!$AN$3:$BW$3, H$4, 'Math Scores'!$AN29:$BW29)/(SUMIF('Math Scores'!$AN$3:$BW$3, H$4, 'Math Scores'!$AN$2:$BW$2))))</f>
        <is>
          <t/>
        </is>
      </c>
      <c r="I26" s="702" t="n">
        <f aca="false">IF(COUNT('Math Scores'!$BX29:$DN29)=0, "", (SUMIF('Math Scores'!$F$3:$MZ$3, I$4, 'Math Scores'!$F29:$MZ29)/(SUMIF('Math Scores'!$F$3:$MZ$3, I$4, 'Math Scores'!$F$2:$MZ$2))))</f>
        <v>0.142857142857143</v>
      </c>
      <c r="J26" s="702" t="n">
        <f aca="false">IF(COUNT('Math Scores'!$BX29:$DN29)=0, "", (SUMIF('Math Scores'!$F$3:$MZ$3, J$4, 'Math Scores'!$F29:$MZ29)/(SUMIF('Math Scores'!$F$3:$MZ$3, J$4, 'Math Scores'!$F$2:$MZ$2))))</f>
        <v>0.483870967741936</v>
      </c>
      <c r="K26" s="702" t="n">
        <f aca="false">IF(COUNT('Math Scores'!$BX29:$DN29)=0, "", (SUMIF('Math Scores'!$F$3:$MZ$3, K$4, 'Math Scores'!$F29:$MZ29)/(SUMIF('Math Scores'!$F$3:$MZ$3, K$4, 'Math Scores'!$F$2:$MZ$2))))</f>
        <v>0.185185185185185</v>
      </c>
      <c r="L26" s="702" t="inlineStr">
        <f aca="false">IF(COUNT('Math Scores'!$DO29:$FJ29)=0, "", (SUMIF('Math Scores'!$F$3:$MZ$3, L$4, 'Math Scores'!$F29:$MZ29)/(SUMIF('Math Scores'!$F$3:$MZ$3, L$4, 'Math Scores'!$F$2:$MZ$2))))</f>
        <is>
          <t/>
        </is>
      </c>
      <c r="M26" s="702" t="inlineStr">
        <f aca="false">IF(COUNT('Math Scores'!$DO29:$FJ29)=0, "", (SUMIF('Math Scores'!$F$3:$MZ$3, M$4, 'Math Scores'!$F29:$MZ29)/(SUMIF('Math Scores'!$F$3:$MZ$3, M$4, 'Math Scores'!$F$2:$MZ$2))))</f>
        <is>
          <t/>
        </is>
      </c>
      <c r="N26" s="702" t="inlineStr">
        <f aca="false">IF(COUNT('Math Scores'!$DO29:$FJ29)=0, "", (SUMIF('Math Scores'!$F$3:$MZ$3, N$4, 'Math Scores'!$F29:$MZ29)/(SUMIF('Math Scores'!$F$3:$MZ$3, N$4, 'Math Scores'!$F$2:$MZ$2))))</f>
        <is>
          <t/>
        </is>
      </c>
      <c r="O26" s="702" t="inlineStr">
        <f aca="false">IF(COUNT('Math Scores'!$FK29:$HI29)=0, "", (SUMIF('Math Scores'!$F$3:$MZ$3, O$4, 'Math Scores'!$F29:$MZ29)/(SUMIF('Math Scores'!$F$3:$MZ$3, O$4, 'Math Scores'!$F$2:$MZ$2))))</f>
        <is>
          <t/>
        </is>
      </c>
      <c r="P26" s="702" t="inlineStr">
        <f aca="false">IF(COUNT('Math Scores'!$FK29:$HI29)=0, "", (SUMIF('Math Scores'!$F$3:$MZ$3, P$4, 'Math Scores'!$F29:$MZ29)/(SUMIF('Math Scores'!$F$3:$MZ$3, P$4, 'Math Scores'!$F$2:$MZ$2))))</f>
        <is>
          <t/>
        </is>
      </c>
      <c r="Q26" s="702" t="inlineStr">
        <f aca="false">IF(COUNT('Math Scores'!$FK29:$HI29)=0, "", (SUMIF('Math Scores'!$F$3:$MZ$3, Q$4, 'Math Scores'!$F29:$MZ29)/(SUMIF('Math Scores'!$F$3:$MZ$3, Q$4, 'Math Scores'!$F$2:$MZ$2))))</f>
        <is>
          <t/>
        </is>
      </c>
      <c r="R26" s="702" t="inlineStr">
        <f aca="false">IF(COUNT('Math Scores'!$HJ29:$IG29)=0, "", (SUMIF('Math Scores'!$HJ$3:$IU$3, R$4, 'Math Scores'!$HJ29:$IU29)/(SUMIF('Math Scores'!$HJ$3:$IU$3, R$4, 'Math Scores'!$HJ$2:$IU$2))))</f>
        <is>
          <t/>
        </is>
      </c>
      <c r="S26" s="702" t="inlineStr">
        <f aca="false">IF(COUNT('Math Scores'!$HJ29:$IG29)=0, "", (SUMIF('Math Scores'!$HJ$3:$IU$3, S$4, 'Math Scores'!$HJ29:$IU29)/(SUMIF('Math Scores'!$HJ$3:$IU$3, S$4, 'Math Scores'!$HJ$2:$IU$2))))</f>
        <is>
          <t/>
        </is>
      </c>
      <c r="T26" s="702" t="inlineStr">
        <f aca="false">IF(COUNT('Math Scores'!$HJ29:$IG29)=0, "", (SUMIF('Math Scores'!$HJ$3:$IU$3, T$4, 'Math Scores'!$HJ29:$IU29)/(SUMIF('Math Scores'!$HJ$3:$IU$3, T$4, 'Math Scores'!$HJ$2:$IU$2))))</f>
        <is>
          <t/>
        </is>
      </c>
      <c r="U26" s="702" t="inlineStr">
        <f aca="false">IF(COUNT('Math Scores'!$IV29:$JL29)=0, "", (SUMIF('Math Scores'!$IH$3:$IU$3, U$4, 'Math Scores'!$IH29:$IU29)/(SUMIF('Math Scores'!$IH$3:$IU$3, U$4, 'Math Scores'!$IH$2:$IU$2))))</f>
        <is>
          <t/>
        </is>
      </c>
      <c r="V26" s="702" t="inlineStr">
        <f aca="false">IF(COUNT('Math Scores'!$IV29:$JL29)=0, "", (SUMIF('Math Scores'!$IH$3:$IU$3, V$4, 'Math Scores'!$IH29:$IU29)/(SUMIF('Math Scores'!$IH$3:$IU$3, V$4, 'Math Scores'!$IH$2:$IU$2))))</f>
        <is>
          <t/>
        </is>
      </c>
      <c r="W26" s="702" t="inlineStr">
        <f aca="false">IF(COUNT('Math Scores'!$IV29:$JL29)=0, "", (SUMIF('Math Scores'!$IH$3:$IU$3, W$4, 'Math Scores'!$IH29:$IU29)/(SUMIF('Math Scores'!$IH$3:$IU$3, W$4, 'Math Scores'!$IH$2:$IU$2))))</f>
        <is>
          <t/>
        </is>
      </c>
      <c r="X26" s="702" t="inlineStr">
        <f aca="false">IF(COUNT('Math Scores'!$JM29:$KG29)=0, "", (SUMIF('Math Scores'!$JM$3:$LA$3, X$4, 'Math Scores'!$JM29:$LA29)/(SUMIF('Math Scores'!$JM$3:$LA$3, X$4, 'Math Scores'!$JM$2:$LA$2))))</f>
        <is>
          <t/>
        </is>
      </c>
      <c r="Y26" s="702" t="inlineStr">
        <f aca="false">IF(COUNT('Math Scores'!$JM29:$KG29)=0, "", (SUMIF('Math Scores'!$JM$3:$LA$3, Y$4, 'Math Scores'!$JM29:$LA29)/(SUMIF('Math Scores'!$JM$3:$LA$3, Y$4, 'Math Scores'!$JM$2:$LA$2))))</f>
        <is>
          <t/>
        </is>
      </c>
      <c r="Z26" s="702" t="inlineStr">
        <f aca="false">IF(COUNT('Math Scores'!$JM29:$KG29)=0, "", (SUMIF('Math Scores'!$JM$3:$LA$3, Z$4, 'Math Scores'!$JM29:$LA29)/(SUMIF('Math Scores'!$JM$3:$LA$3, Z$4, 'Math Scores'!$JM$2:$LA$2))))</f>
        <is>
          <t/>
        </is>
      </c>
      <c r="AA26" s="702" t="inlineStr">
        <f aca="false">IF(COUNT('Math Scores'!$LB29:$LR29)=0, "", (SUMIF('Math Scores'!$KH$3:$LA$3, AA$4, 'Math Scores'!$KH29:$LA29)/(SUMIF('Math Scores'!$KH$3:$LA$3, AA$4, 'Math Scores'!$KH$2:$LA$2))))</f>
        <is>
          <t/>
        </is>
      </c>
      <c r="AB26" s="702" t="inlineStr">
        <f aca="false">IF(COUNT('Math Scores'!$LB29:$LR29)=0, "", (SUMIF('Math Scores'!$KH$3:$LA$3, AB$4, 'Math Scores'!$KH29:$LA29)/(SUMIF('Math Scores'!$KH$3:$LA$3, AB$4, 'Math Scores'!$KH$2:$LA$2))))</f>
        <is>
          <t/>
        </is>
      </c>
      <c r="AC26" s="702" t="inlineStr">
        <f aca="false">IF(COUNT('Math Scores'!$LB29:$LR29)=0, "", (SUMIF('Math Scores'!$KH$3:$LA$3, AC$4, 'Math Scores'!$KH29:$LA29)/(SUMIF('Math Scores'!$KH$3:$LA$3, AC$4, 'Math Scores'!$KH$2:$LA$2))))</f>
        <is>
          <t/>
        </is>
      </c>
    </row>
    <row r="27" customFormat="false" ht="12.75" hidden="false" customHeight="false" outlineLevel="0" collapsed="false">
      <c r="A27" s="715" t="str">
        <f aca="false">'English Scores- Leveled papers'!B28</f>
        <v>Dileshwar Rao</v>
      </c>
      <c r="B27" s="716" t="n">
        <f aca="false">'Math Scores'!D30</f>
        <v>0.2</v>
      </c>
      <c r="C27" s="702" t="inlineStr">
        <f aca="false">IF(COUNT('Math Scores'!$F30:$AM30)=0, "", (SUMIF('Math Scores'!$F$3:$AM$3, C$4, 'Math Scores'!$F30:$AM30)/(SUMIF('Math Scores'!$F$3:$AM$3, C$4, 'Math Scores'!$F$2:$AM$2))))</f>
        <is>
          <t/>
        </is>
      </c>
      <c r="D27" s="702" t="inlineStr">
        <f aca="false">IF(COUNT('Math Scores'!$F30:$AM30)=0, "", (SUMIF('Math Scores'!$F$3:$AM$3, D$4, 'Math Scores'!$F30:$AM30)/(SUMIF('Math Scores'!$F$3:$AM$3, D$4, 'Math Scores'!$F$2:$AM$2))))</f>
        <is>
          <t/>
        </is>
      </c>
      <c r="E27" s="702" t="inlineStr">
        <f aca="false">IF(COUNT('Math Scores'!$F30:$AM30)=0, "", (SUMIF('Math Scores'!$F$3:$AM$3, E$4, 'Math Scores'!$F30:$AM30)/(SUMIF('Math Scores'!$F$3:$AM$3, E$4, 'Math Scores'!$F$2:$AM$2))))</f>
        <is>
          <t/>
        </is>
      </c>
      <c r="F27" s="702" t="inlineStr">
        <f aca="false">IF(COUNT('Math Scores'!$AN30:$BW30)=0, "", (SUMIF('Math Scores'!$AN$3:$BW$3, F$4, 'Math Scores'!$AN30:$BW30)/(SUMIF('Math Scores'!$AN$3:$BW$3, F$4, 'Math Scores'!$AN$2:$BW$2))))</f>
        <is>
          <t/>
        </is>
      </c>
      <c r="G27" s="702" t="inlineStr">
        <f aca="false">IF(COUNT('Math Scores'!$AN30:$BW30)=0, "", (SUMIF('Math Scores'!$AN$3:$BW$3, G$4, 'Math Scores'!$AN30:$BW30)/(SUMIF('Math Scores'!$AN$3:$BW$3, G$4, 'Math Scores'!$AN$2:$BW$2))))</f>
        <is>
          <t/>
        </is>
      </c>
      <c r="H27" s="702" t="inlineStr">
        <f aca="false">IF(COUNT('Math Scores'!$AN30:$BW30)=0, "", (SUMIF('Math Scores'!$AN$3:$BW$3, H$4, 'Math Scores'!$AN30:$BW30)/(SUMIF('Math Scores'!$AN$3:$BW$3, H$4, 'Math Scores'!$AN$2:$BW$2))))</f>
        <is>
          <t/>
        </is>
      </c>
      <c r="I27" s="702" t="n">
        <f aca="false">IF(COUNT('Math Scores'!$BX30:$DN30)=0, "", (SUMIF('Math Scores'!$F$3:$MZ$3, I$4, 'Math Scores'!$F30:$MZ30)/(SUMIF('Math Scores'!$F$3:$MZ$3, I$4, 'Math Scores'!$F$2:$MZ$2))))</f>
        <v>0.214285714285714</v>
      </c>
      <c r="J27" s="702" t="n">
        <f aca="false">IF(COUNT('Math Scores'!$BX30:$DN30)=0, "", (SUMIF('Math Scores'!$F$3:$MZ$3, J$4, 'Math Scores'!$F30:$MZ30)/(SUMIF('Math Scores'!$F$3:$MZ$3, J$4, 'Math Scores'!$F$2:$MZ$2))))</f>
        <v>0.193548387096774</v>
      </c>
      <c r="K27" s="702" t="n">
        <f aca="false">IF(COUNT('Math Scores'!$BX30:$DN30)=0, "", (SUMIF('Math Scores'!$F$3:$MZ$3, K$4, 'Math Scores'!$F30:$MZ30)/(SUMIF('Math Scores'!$F$3:$MZ$3, K$4, 'Math Scores'!$F$2:$MZ$2))))</f>
        <v>0.185185185185185</v>
      </c>
      <c r="L27" s="702" t="inlineStr">
        <f aca="false">IF(COUNT('Math Scores'!$DO30:$FJ30)=0, "", (SUMIF('Math Scores'!$F$3:$MZ$3, L$4, 'Math Scores'!$F30:$MZ30)/(SUMIF('Math Scores'!$F$3:$MZ$3, L$4, 'Math Scores'!$F$2:$MZ$2))))</f>
        <is>
          <t/>
        </is>
      </c>
      <c r="M27" s="702" t="inlineStr">
        <f aca="false">IF(COUNT('Math Scores'!$DO30:$FJ30)=0, "", (SUMIF('Math Scores'!$F$3:$MZ$3, M$4, 'Math Scores'!$F30:$MZ30)/(SUMIF('Math Scores'!$F$3:$MZ$3, M$4, 'Math Scores'!$F$2:$MZ$2))))</f>
        <is>
          <t/>
        </is>
      </c>
      <c r="N27" s="702" t="inlineStr">
        <f aca="false">IF(COUNT('Math Scores'!$DO30:$FJ30)=0, "", (SUMIF('Math Scores'!$F$3:$MZ$3, N$4, 'Math Scores'!$F30:$MZ30)/(SUMIF('Math Scores'!$F$3:$MZ$3, N$4, 'Math Scores'!$F$2:$MZ$2))))</f>
        <is>
          <t/>
        </is>
      </c>
      <c r="O27" s="702" t="inlineStr">
        <f aca="false">IF(COUNT('Math Scores'!$FK30:$HI30)=0, "", (SUMIF('Math Scores'!$F$3:$MZ$3, O$4, 'Math Scores'!$F30:$MZ30)/(SUMIF('Math Scores'!$F$3:$MZ$3, O$4, 'Math Scores'!$F$2:$MZ$2))))</f>
        <is>
          <t/>
        </is>
      </c>
      <c r="P27" s="702" t="inlineStr">
        <f aca="false">IF(COUNT('Math Scores'!$FK30:$HI30)=0, "", (SUMIF('Math Scores'!$F$3:$MZ$3, P$4, 'Math Scores'!$F30:$MZ30)/(SUMIF('Math Scores'!$F$3:$MZ$3, P$4, 'Math Scores'!$F$2:$MZ$2))))</f>
        <is>
          <t/>
        </is>
      </c>
      <c r="Q27" s="702" t="inlineStr">
        <f aca="false">IF(COUNT('Math Scores'!$FK30:$HI30)=0, "", (SUMIF('Math Scores'!$F$3:$MZ$3, Q$4, 'Math Scores'!$F30:$MZ30)/(SUMIF('Math Scores'!$F$3:$MZ$3, Q$4, 'Math Scores'!$F$2:$MZ$2))))</f>
        <is>
          <t/>
        </is>
      </c>
      <c r="R27" s="702" t="inlineStr">
        <f aca="false">IF(COUNT('Math Scores'!$HJ30:$IG30)=0, "", (SUMIF('Math Scores'!$HJ$3:$IU$3, R$4, 'Math Scores'!$HJ30:$IU30)/(SUMIF('Math Scores'!$HJ$3:$IU$3, R$4, 'Math Scores'!$HJ$2:$IU$2))))</f>
        <is>
          <t/>
        </is>
      </c>
      <c r="S27" s="702" t="inlineStr">
        <f aca="false">IF(COUNT('Math Scores'!$HJ30:$IG30)=0, "", (SUMIF('Math Scores'!$HJ$3:$IU$3, S$4, 'Math Scores'!$HJ30:$IU30)/(SUMIF('Math Scores'!$HJ$3:$IU$3, S$4, 'Math Scores'!$HJ$2:$IU$2))))</f>
        <is>
          <t/>
        </is>
      </c>
      <c r="T27" s="702" t="inlineStr">
        <f aca="false">IF(COUNT('Math Scores'!$HJ30:$IG30)=0, "", (SUMIF('Math Scores'!$HJ$3:$IU$3, T$4, 'Math Scores'!$HJ30:$IU30)/(SUMIF('Math Scores'!$HJ$3:$IU$3, T$4, 'Math Scores'!$HJ$2:$IU$2))))</f>
        <is>
          <t/>
        </is>
      </c>
      <c r="U27" s="702" t="inlineStr">
        <f aca="false">IF(COUNT('Math Scores'!$IV30:$JL30)=0, "", (SUMIF('Math Scores'!$IH$3:$IU$3, U$4, 'Math Scores'!$IH30:$IU30)/(SUMIF('Math Scores'!$IH$3:$IU$3, U$4, 'Math Scores'!$IH$2:$IU$2))))</f>
        <is>
          <t/>
        </is>
      </c>
      <c r="V27" s="702" t="inlineStr">
        <f aca="false">IF(COUNT('Math Scores'!$IV30:$JL30)=0, "", (SUMIF('Math Scores'!$IH$3:$IU$3, V$4, 'Math Scores'!$IH30:$IU30)/(SUMIF('Math Scores'!$IH$3:$IU$3, V$4, 'Math Scores'!$IH$2:$IU$2))))</f>
        <is>
          <t/>
        </is>
      </c>
      <c r="W27" s="702" t="inlineStr">
        <f aca="false">IF(COUNT('Math Scores'!$IV30:$JL30)=0, "", (SUMIF('Math Scores'!$IH$3:$IU$3, W$4, 'Math Scores'!$IH30:$IU30)/(SUMIF('Math Scores'!$IH$3:$IU$3, W$4, 'Math Scores'!$IH$2:$IU$2))))</f>
        <is>
          <t/>
        </is>
      </c>
      <c r="X27" s="702" t="inlineStr">
        <f aca="false">IF(COUNT('Math Scores'!$JM30:$KG30)=0, "", (SUMIF('Math Scores'!$JM$3:$LA$3, X$4, 'Math Scores'!$JM30:$LA30)/(SUMIF('Math Scores'!$JM$3:$LA$3, X$4, 'Math Scores'!$JM$2:$LA$2))))</f>
        <is>
          <t/>
        </is>
      </c>
      <c r="Y27" s="702" t="inlineStr">
        <f aca="false">IF(COUNT('Math Scores'!$JM30:$KG30)=0, "", (SUMIF('Math Scores'!$JM$3:$LA$3, Y$4, 'Math Scores'!$JM30:$LA30)/(SUMIF('Math Scores'!$JM$3:$LA$3, Y$4, 'Math Scores'!$JM$2:$LA$2))))</f>
        <is>
          <t/>
        </is>
      </c>
      <c r="Z27" s="702" t="inlineStr">
        <f aca="false">IF(COUNT('Math Scores'!$JM30:$KG30)=0, "", (SUMIF('Math Scores'!$JM$3:$LA$3, Z$4, 'Math Scores'!$JM30:$LA30)/(SUMIF('Math Scores'!$JM$3:$LA$3, Z$4, 'Math Scores'!$JM$2:$LA$2))))</f>
        <is>
          <t/>
        </is>
      </c>
      <c r="AA27" s="702" t="inlineStr">
        <f aca="false">IF(COUNT('Math Scores'!$LB30:$LR30)=0, "", (SUMIF('Math Scores'!$KH$3:$LA$3, AA$4, 'Math Scores'!$KH30:$LA30)/(SUMIF('Math Scores'!$KH$3:$LA$3, AA$4, 'Math Scores'!$KH$2:$LA$2))))</f>
        <is>
          <t/>
        </is>
      </c>
      <c r="AB27" s="702" t="inlineStr">
        <f aca="false">IF(COUNT('Math Scores'!$LB30:$LR30)=0, "", (SUMIF('Math Scores'!$KH$3:$LA$3, AB$4, 'Math Scores'!$KH30:$LA30)/(SUMIF('Math Scores'!$KH$3:$LA$3, AB$4, 'Math Scores'!$KH$2:$LA$2))))</f>
        <is>
          <t/>
        </is>
      </c>
      <c r="AC27" s="702" t="inlineStr">
        <f aca="false">IF(COUNT('Math Scores'!$LB30:$LR30)=0, "", (SUMIF('Math Scores'!$KH$3:$LA$3, AC$4, 'Math Scores'!$KH30:$LA30)/(SUMIF('Math Scores'!$KH$3:$LA$3, AC$4, 'Math Scores'!$KH$2:$LA$2))))</f>
        <is>
          <t/>
        </is>
      </c>
    </row>
    <row r="28" customFormat="false" ht="12.75" hidden="false" customHeight="false" outlineLevel="0" collapsed="false">
      <c r="A28" s="715" t="str">
        <f aca="false">'English Scores- Leveled papers'!B29</f>
        <v>Raghu Ram</v>
      </c>
      <c r="B28" s="716" t="n">
        <f aca="false">'Math Scores'!D31</f>
        <v>0.08</v>
      </c>
      <c r="C28" s="702" t="inlineStr">
        <f aca="false">IF(COUNT('Math Scores'!$F31:$AM31)=0, "", (SUMIF('Math Scores'!$F$3:$AM$3, C$4, 'Math Scores'!$F31:$AM31)/(SUMIF('Math Scores'!$F$3:$AM$3, C$4, 'Math Scores'!$F$2:$AM$2))))</f>
        <is>
          <t/>
        </is>
      </c>
      <c r="D28" s="702" t="inlineStr">
        <f aca="false">IF(COUNT('Math Scores'!$F31:$AM31)=0, "", (SUMIF('Math Scores'!$F$3:$AM$3, D$4, 'Math Scores'!$F31:$AM31)/(SUMIF('Math Scores'!$F$3:$AM$3, D$4, 'Math Scores'!$F$2:$AM$2))))</f>
        <is>
          <t/>
        </is>
      </c>
      <c r="E28" s="702" t="inlineStr">
        <f aca="false">IF(COUNT('Math Scores'!$F31:$AM31)=0, "", (SUMIF('Math Scores'!$F$3:$AM$3, E$4, 'Math Scores'!$F31:$AM31)/(SUMIF('Math Scores'!$F$3:$AM$3, E$4, 'Math Scores'!$F$2:$AM$2))))</f>
        <is>
          <t/>
        </is>
      </c>
      <c r="F28" s="702" t="inlineStr">
        <f aca="false">IF(COUNT('Math Scores'!$AN31:$BW31)=0, "", (SUMIF('Math Scores'!$AN$3:$BW$3, F$4, 'Math Scores'!$AN31:$BW31)/(SUMIF('Math Scores'!$AN$3:$BW$3, F$4, 'Math Scores'!$AN$2:$BW$2))))</f>
        <is>
          <t/>
        </is>
      </c>
      <c r="G28" s="702" t="inlineStr">
        <f aca="false">IF(COUNT('Math Scores'!$AN31:$BW31)=0, "", (SUMIF('Math Scores'!$AN$3:$BW$3, G$4, 'Math Scores'!$AN31:$BW31)/(SUMIF('Math Scores'!$AN$3:$BW$3, G$4, 'Math Scores'!$AN$2:$BW$2))))</f>
        <is>
          <t/>
        </is>
      </c>
      <c r="H28" s="702" t="inlineStr">
        <f aca="false">IF(COUNT('Math Scores'!$AN31:$BW31)=0, "", (SUMIF('Math Scores'!$AN$3:$BW$3, H$4, 'Math Scores'!$AN31:$BW31)/(SUMIF('Math Scores'!$AN$3:$BW$3, H$4, 'Math Scores'!$AN$2:$BW$2))))</f>
        <is>
          <t/>
        </is>
      </c>
      <c r="I28" s="702" t="n">
        <f aca="false">IF(COUNT('Math Scores'!$BX31:$DN31)=0, "", (SUMIF('Math Scores'!$F$3:$MZ$3, I$4, 'Math Scores'!$F31:$MZ31)/(SUMIF('Math Scores'!$F$3:$MZ$3, I$4, 'Math Scores'!$F$2:$MZ$2))))</f>
        <v>0.0952380952380952</v>
      </c>
      <c r="J28" s="702" t="n">
        <f aca="false">IF(COUNT('Math Scores'!$BX31:$DN31)=0, "", (SUMIF('Math Scores'!$F$3:$MZ$3, J$4, 'Math Scores'!$F31:$MZ31)/(SUMIF('Math Scores'!$F$3:$MZ$3, J$4, 'Math Scores'!$F$2:$MZ$2))))</f>
        <v>0.032258064516129</v>
      </c>
      <c r="K28" s="702" t="n">
        <f aca="false">IF(COUNT('Math Scores'!$BX31:$DN31)=0, "", (SUMIF('Math Scores'!$F$3:$MZ$3, K$4, 'Math Scores'!$F31:$MZ31)/(SUMIF('Math Scores'!$F$3:$MZ$3, K$4, 'Math Scores'!$F$2:$MZ$2))))</f>
        <v>0.111111111111111</v>
      </c>
      <c r="L28" s="702" t="inlineStr">
        <f aca="false">IF(COUNT('Math Scores'!$DO31:$FJ31)=0, "", (SUMIF('Math Scores'!$F$3:$MZ$3, L$4, 'Math Scores'!$F31:$MZ31)/(SUMIF('Math Scores'!$F$3:$MZ$3, L$4, 'Math Scores'!$F$2:$MZ$2))))</f>
        <is>
          <t/>
        </is>
      </c>
      <c r="M28" s="702" t="inlineStr">
        <f aca="false">IF(COUNT('Math Scores'!$DO31:$FJ31)=0, "", (SUMIF('Math Scores'!$F$3:$MZ$3, M$4, 'Math Scores'!$F31:$MZ31)/(SUMIF('Math Scores'!$F$3:$MZ$3, M$4, 'Math Scores'!$F$2:$MZ$2))))</f>
        <is>
          <t/>
        </is>
      </c>
      <c r="N28" s="702" t="inlineStr">
        <f aca="false">IF(COUNT('Math Scores'!$DO31:$FJ31)=0, "", (SUMIF('Math Scores'!$F$3:$MZ$3, N$4, 'Math Scores'!$F31:$MZ31)/(SUMIF('Math Scores'!$F$3:$MZ$3, N$4, 'Math Scores'!$F$2:$MZ$2))))</f>
        <is>
          <t/>
        </is>
      </c>
      <c r="O28" s="702" t="inlineStr">
        <f aca="false">IF(COUNT('Math Scores'!$FK31:$HI31)=0, "", (SUMIF('Math Scores'!$F$3:$MZ$3, O$4, 'Math Scores'!$F31:$MZ31)/(SUMIF('Math Scores'!$F$3:$MZ$3, O$4, 'Math Scores'!$F$2:$MZ$2))))</f>
        <is>
          <t/>
        </is>
      </c>
      <c r="P28" s="702" t="inlineStr">
        <f aca="false">IF(COUNT('Math Scores'!$FK31:$HI31)=0, "", (SUMIF('Math Scores'!$F$3:$MZ$3, P$4, 'Math Scores'!$F31:$MZ31)/(SUMIF('Math Scores'!$F$3:$MZ$3, P$4, 'Math Scores'!$F$2:$MZ$2))))</f>
        <is>
          <t/>
        </is>
      </c>
      <c r="Q28" s="702" t="inlineStr">
        <f aca="false">IF(COUNT('Math Scores'!$FK31:$HI31)=0, "", (SUMIF('Math Scores'!$F$3:$MZ$3, Q$4, 'Math Scores'!$F31:$MZ31)/(SUMIF('Math Scores'!$F$3:$MZ$3, Q$4, 'Math Scores'!$F$2:$MZ$2))))</f>
        <is>
          <t/>
        </is>
      </c>
      <c r="R28" s="702" t="inlineStr">
        <f aca="false">IF(COUNT('Math Scores'!$HJ31:$IG31)=0, "", (SUMIF('Math Scores'!$HJ$3:$IU$3, R$4, 'Math Scores'!$HJ31:$IU31)/(SUMIF('Math Scores'!$HJ$3:$IU$3, R$4, 'Math Scores'!$HJ$2:$IU$2))))</f>
        <is>
          <t/>
        </is>
      </c>
      <c r="S28" s="702" t="inlineStr">
        <f aca="false">IF(COUNT('Math Scores'!$HJ31:$IG31)=0, "", (SUMIF('Math Scores'!$HJ$3:$IU$3, S$4, 'Math Scores'!$HJ31:$IU31)/(SUMIF('Math Scores'!$HJ$3:$IU$3, S$4, 'Math Scores'!$HJ$2:$IU$2))))</f>
        <is>
          <t/>
        </is>
      </c>
      <c r="T28" s="702" t="inlineStr">
        <f aca="false">IF(COUNT('Math Scores'!$HJ31:$IG31)=0, "", (SUMIF('Math Scores'!$HJ$3:$IU$3, T$4, 'Math Scores'!$HJ31:$IU31)/(SUMIF('Math Scores'!$HJ$3:$IU$3, T$4, 'Math Scores'!$HJ$2:$IU$2))))</f>
        <is>
          <t/>
        </is>
      </c>
      <c r="U28" s="702" t="inlineStr">
        <f aca="false">IF(COUNT('Math Scores'!$IV31:$JL31)=0, "", (SUMIF('Math Scores'!$IH$3:$IU$3, U$4, 'Math Scores'!$IH31:$IU31)/(SUMIF('Math Scores'!$IH$3:$IU$3, U$4, 'Math Scores'!$IH$2:$IU$2))))</f>
        <is>
          <t/>
        </is>
      </c>
      <c r="V28" s="702" t="inlineStr">
        <f aca="false">IF(COUNT('Math Scores'!$IV31:$JL31)=0, "", (SUMIF('Math Scores'!$IH$3:$IU$3, V$4, 'Math Scores'!$IH31:$IU31)/(SUMIF('Math Scores'!$IH$3:$IU$3, V$4, 'Math Scores'!$IH$2:$IU$2))))</f>
        <is>
          <t/>
        </is>
      </c>
      <c r="W28" s="702" t="inlineStr">
        <f aca="false">IF(COUNT('Math Scores'!$IV31:$JL31)=0, "", (SUMIF('Math Scores'!$IH$3:$IU$3, W$4, 'Math Scores'!$IH31:$IU31)/(SUMIF('Math Scores'!$IH$3:$IU$3, W$4, 'Math Scores'!$IH$2:$IU$2))))</f>
        <is>
          <t/>
        </is>
      </c>
      <c r="X28" s="702" t="inlineStr">
        <f aca="false">IF(COUNT('Math Scores'!$JM31:$KG31)=0, "", (SUMIF('Math Scores'!$JM$3:$LA$3, X$4, 'Math Scores'!$JM31:$LA31)/(SUMIF('Math Scores'!$JM$3:$LA$3, X$4, 'Math Scores'!$JM$2:$LA$2))))</f>
        <is>
          <t/>
        </is>
      </c>
      <c r="Y28" s="702" t="inlineStr">
        <f aca="false">IF(COUNT('Math Scores'!$JM31:$KG31)=0, "", (SUMIF('Math Scores'!$JM$3:$LA$3, Y$4, 'Math Scores'!$JM31:$LA31)/(SUMIF('Math Scores'!$JM$3:$LA$3, Y$4, 'Math Scores'!$JM$2:$LA$2))))</f>
        <is>
          <t/>
        </is>
      </c>
      <c r="Z28" s="702" t="inlineStr">
        <f aca="false">IF(COUNT('Math Scores'!$JM31:$KG31)=0, "", (SUMIF('Math Scores'!$JM$3:$LA$3, Z$4, 'Math Scores'!$JM31:$LA31)/(SUMIF('Math Scores'!$JM$3:$LA$3, Z$4, 'Math Scores'!$JM$2:$LA$2))))</f>
        <is>
          <t/>
        </is>
      </c>
      <c r="AA28" s="702" t="inlineStr">
        <f aca="false">IF(COUNT('Math Scores'!$LB31:$LR31)=0, "", (SUMIF('Math Scores'!$KH$3:$LA$3, AA$4, 'Math Scores'!$KH31:$LA31)/(SUMIF('Math Scores'!$KH$3:$LA$3, AA$4, 'Math Scores'!$KH$2:$LA$2))))</f>
        <is>
          <t/>
        </is>
      </c>
      <c r="AB28" s="702" t="inlineStr">
        <f aca="false">IF(COUNT('Math Scores'!$LB31:$LR31)=0, "", (SUMIF('Math Scores'!$KH$3:$LA$3, AB$4, 'Math Scores'!$KH31:$LA31)/(SUMIF('Math Scores'!$KH$3:$LA$3, AB$4, 'Math Scores'!$KH$2:$LA$2))))</f>
        <is>
          <t/>
        </is>
      </c>
      <c r="AC28" s="702" t="inlineStr">
        <f aca="false">IF(COUNT('Math Scores'!$LB31:$LR31)=0, "", (SUMIF('Math Scores'!$KH$3:$LA$3, AC$4, 'Math Scores'!$KH31:$LA31)/(SUMIF('Math Scores'!$KH$3:$LA$3, AC$4, 'Math Scores'!$KH$2:$LA$2))))</f>
        <is>
          <t/>
        </is>
      </c>
    </row>
    <row r="29" customFormat="false" ht="12.75" hidden="false" customHeight="false" outlineLevel="0" collapsed="false">
      <c r="A29" s="715" t="str">
        <f aca="false">'English Scores- Leveled papers'!B30</f>
        <v>Hemanth</v>
      </c>
      <c r="B29" s="716" t="n">
        <f aca="false">'Math Scores'!D32</f>
        <v>0.05</v>
      </c>
      <c r="C29" s="702" t="inlineStr">
        <f aca="false">IF(COUNT('Math Scores'!$F32:$AM32)=0, "", (SUMIF('Math Scores'!$F$3:$AM$3, C$4, 'Math Scores'!$F32:$AM32)/(SUMIF('Math Scores'!$F$3:$AM$3, C$4, 'Math Scores'!$F$2:$AM$2))))</f>
        <is>
          <t/>
        </is>
      </c>
      <c r="D29" s="702" t="inlineStr">
        <f aca="false">IF(COUNT('Math Scores'!$F32:$AM32)=0, "", (SUMIF('Math Scores'!$F$3:$AM$3, D$4, 'Math Scores'!$F32:$AM32)/(SUMIF('Math Scores'!$F$3:$AM$3, D$4, 'Math Scores'!$F$2:$AM$2))))</f>
        <is>
          <t/>
        </is>
      </c>
      <c r="E29" s="702" t="inlineStr">
        <f aca="false">IF(COUNT('Math Scores'!$F32:$AM32)=0, "", (SUMIF('Math Scores'!$F$3:$AM$3, E$4, 'Math Scores'!$F32:$AM32)/(SUMIF('Math Scores'!$F$3:$AM$3, E$4, 'Math Scores'!$F$2:$AM$2))))</f>
        <is>
          <t/>
        </is>
      </c>
      <c r="F29" s="702" t="inlineStr">
        <f aca="false">IF(COUNT('Math Scores'!$AN32:$BW32)=0, "", (SUMIF('Math Scores'!$AN$3:$BW$3, F$4, 'Math Scores'!$AN32:$BW32)/(SUMIF('Math Scores'!$AN$3:$BW$3, F$4, 'Math Scores'!$AN$2:$BW$2))))</f>
        <is>
          <t/>
        </is>
      </c>
      <c r="G29" s="702" t="inlineStr">
        <f aca="false">IF(COUNT('Math Scores'!$AN32:$BW32)=0, "", (SUMIF('Math Scores'!$AN$3:$BW$3, G$4, 'Math Scores'!$AN32:$BW32)/(SUMIF('Math Scores'!$AN$3:$BW$3, G$4, 'Math Scores'!$AN$2:$BW$2))))</f>
        <is>
          <t/>
        </is>
      </c>
      <c r="H29" s="702" t="inlineStr">
        <f aca="false">IF(COUNT('Math Scores'!$AN32:$BW32)=0, "", (SUMIF('Math Scores'!$AN$3:$BW$3, H$4, 'Math Scores'!$AN32:$BW32)/(SUMIF('Math Scores'!$AN$3:$BW$3, H$4, 'Math Scores'!$AN$2:$BW$2))))</f>
        <is>
          <t/>
        </is>
      </c>
      <c r="I29" s="702" t="n">
        <f aca="false">IF(COUNT('Math Scores'!$BX32:$DN32)=0, "", (SUMIF('Math Scores'!$F$3:$MZ$3, I$4, 'Math Scores'!$F32:$MZ32)/(SUMIF('Math Scores'!$F$3:$MZ$3, I$4, 'Math Scores'!$F$2:$MZ$2))))</f>
        <v>0.119047619047619</v>
      </c>
      <c r="J29" s="702" t="n">
        <f aca="false">IF(COUNT('Math Scores'!$BX32:$DN32)=0, "", (SUMIF('Math Scores'!$F$3:$MZ$3, J$4, 'Math Scores'!$F32:$MZ32)/(SUMIF('Math Scores'!$F$3:$MZ$3, J$4, 'Math Scores'!$F$2:$MZ$2))))</f>
        <v>0</v>
      </c>
      <c r="K29" s="702" t="n">
        <f aca="false">IF(COUNT('Math Scores'!$BX32:$DN32)=0, "", (SUMIF('Math Scores'!$F$3:$MZ$3, K$4, 'Math Scores'!$F32:$MZ32)/(SUMIF('Math Scores'!$F$3:$MZ$3, K$4, 'Math Scores'!$F$2:$MZ$2))))</f>
        <v>0</v>
      </c>
      <c r="L29" s="702" t="inlineStr">
        <f aca="false">IF(COUNT('Math Scores'!$DO32:$FJ32)=0, "", (SUMIF('Math Scores'!$F$3:$MZ$3, L$4, 'Math Scores'!$F32:$MZ32)/(SUMIF('Math Scores'!$F$3:$MZ$3, L$4, 'Math Scores'!$F$2:$MZ$2))))</f>
        <is>
          <t/>
        </is>
      </c>
      <c r="M29" s="702" t="inlineStr">
        <f aca="false">IF(COUNT('Math Scores'!$DO32:$FJ32)=0, "", (SUMIF('Math Scores'!$F$3:$MZ$3, M$4, 'Math Scores'!$F32:$MZ32)/(SUMIF('Math Scores'!$F$3:$MZ$3, M$4, 'Math Scores'!$F$2:$MZ$2))))</f>
        <is>
          <t/>
        </is>
      </c>
      <c r="N29" s="702" t="inlineStr">
        <f aca="false">IF(COUNT('Math Scores'!$DO32:$FJ32)=0, "", (SUMIF('Math Scores'!$F$3:$MZ$3, N$4, 'Math Scores'!$F32:$MZ32)/(SUMIF('Math Scores'!$F$3:$MZ$3, N$4, 'Math Scores'!$F$2:$MZ$2))))</f>
        <is>
          <t/>
        </is>
      </c>
      <c r="O29" s="702" t="inlineStr">
        <f aca="false">IF(COUNT('Math Scores'!$FK32:$HI32)=0, "", (SUMIF('Math Scores'!$F$3:$MZ$3, O$4, 'Math Scores'!$F32:$MZ32)/(SUMIF('Math Scores'!$F$3:$MZ$3, O$4, 'Math Scores'!$F$2:$MZ$2))))</f>
        <is>
          <t/>
        </is>
      </c>
      <c r="P29" s="702" t="inlineStr">
        <f aca="false">IF(COUNT('Math Scores'!$FK32:$HI32)=0, "", (SUMIF('Math Scores'!$F$3:$MZ$3, P$4, 'Math Scores'!$F32:$MZ32)/(SUMIF('Math Scores'!$F$3:$MZ$3, P$4, 'Math Scores'!$F$2:$MZ$2))))</f>
        <is>
          <t/>
        </is>
      </c>
      <c r="Q29" s="702" t="inlineStr">
        <f aca="false">IF(COUNT('Math Scores'!$FK32:$HI32)=0, "", (SUMIF('Math Scores'!$F$3:$MZ$3, Q$4, 'Math Scores'!$F32:$MZ32)/(SUMIF('Math Scores'!$F$3:$MZ$3, Q$4, 'Math Scores'!$F$2:$MZ$2))))</f>
        <is>
          <t/>
        </is>
      </c>
      <c r="R29" s="702" t="inlineStr">
        <f aca="false">IF(COUNT('Math Scores'!$HJ32:$IG32)=0, "", (SUMIF('Math Scores'!$HJ$3:$IU$3, R$4, 'Math Scores'!$HJ32:$IU32)/(SUMIF('Math Scores'!$HJ$3:$IU$3, R$4, 'Math Scores'!$HJ$2:$IU$2))))</f>
        <is>
          <t/>
        </is>
      </c>
      <c r="S29" s="702" t="inlineStr">
        <f aca="false">IF(COUNT('Math Scores'!$HJ32:$IG32)=0, "", (SUMIF('Math Scores'!$HJ$3:$IU$3, S$4, 'Math Scores'!$HJ32:$IU32)/(SUMIF('Math Scores'!$HJ$3:$IU$3, S$4, 'Math Scores'!$HJ$2:$IU$2))))</f>
        <is>
          <t/>
        </is>
      </c>
      <c r="T29" s="702" t="inlineStr">
        <f aca="false">IF(COUNT('Math Scores'!$HJ32:$IG32)=0, "", (SUMIF('Math Scores'!$HJ$3:$IU$3, T$4, 'Math Scores'!$HJ32:$IU32)/(SUMIF('Math Scores'!$HJ$3:$IU$3, T$4, 'Math Scores'!$HJ$2:$IU$2))))</f>
        <is>
          <t/>
        </is>
      </c>
      <c r="U29" s="702" t="inlineStr">
        <f aca="false">IF(COUNT('Math Scores'!$IV32:$JL32)=0, "", (SUMIF('Math Scores'!$IH$3:$IU$3, U$4, 'Math Scores'!$IH32:$IU32)/(SUMIF('Math Scores'!$IH$3:$IU$3, U$4, 'Math Scores'!$IH$2:$IU$2))))</f>
        <is>
          <t/>
        </is>
      </c>
      <c r="V29" s="702" t="inlineStr">
        <f aca="false">IF(COUNT('Math Scores'!$IV32:$JL32)=0, "", (SUMIF('Math Scores'!$IH$3:$IU$3, V$4, 'Math Scores'!$IH32:$IU32)/(SUMIF('Math Scores'!$IH$3:$IU$3, V$4, 'Math Scores'!$IH$2:$IU$2))))</f>
        <is>
          <t/>
        </is>
      </c>
      <c r="W29" s="702" t="inlineStr">
        <f aca="false">IF(COUNT('Math Scores'!$IV32:$JL32)=0, "", (SUMIF('Math Scores'!$IH$3:$IU$3, W$4, 'Math Scores'!$IH32:$IU32)/(SUMIF('Math Scores'!$IH$3:$IU$3, W$4, 'Math Scores'!$IH$2:$IU$2))))</f>
        <is>
          <t/>
        </is>
      </c>
      <c r="X29" s="702" t="inlineStr">
        <f aca="false">IF(COUNT('Math Scores'!$JM32:$KG32)=0, "", (SUMIF('Math Scores'!$JM$3:$LA$3, X$4, 'Math Scores'!$JM32:$LA32)/(SUMIF('Math Scores'!$JM$3:$LA$3, X$4, 'Math Scores'!$JM$2:$LA$2))))</f>
        <is>
          <t/>
        </is>
      </c>
      <c r="Y29" s="702" t="inlineStr">
        <f aca="false">IF(COUNT('Math Scores'!$JM32:$KG32)=0, "", (SUMIF('Math Scores'!$JM$3:$LA$3, Y$4, 'Math Scores'!$JM32:$LA32)/(SUMIF('Math Scores'!$JM$3:$LA$3, Y$4, 'Math Scores'!$JM$2:$LA$2))))</f>
        <is>
          <t/>
        </is>
      </c>
      <c r="Z29" s="702" t="inlineStr">
        <f aca="false">IF(COUNT('Math Scores'!$JM32:$KG32)=0, "", (SUMIF('Math Scores'!$JM$3:$LA$3, Z$4, 'Math Scores'!$JM32:$LA32)/(SUMIF('Math Scores'!$JM$3:$LA$3, Z$4, 'Math Scores'!$JM$2:$LA$2))))</f>
        <is>
          <t/>
        </is>
      </c>
      <c r="AA29" s="702" t="inlineStr">
        <f aca="false">IF(COUNT('Math Scores'!$LB32:$LR32)=0, "", (SUMIF('Math Scores'!$KH$3:$LA$3, AA$4, 'Math Scores'!$KH32:$LA32)/(SUMIF('Math Scores'!$KH$3:$LA$3, AA$4, 'Math Scores'!$KH$2:$LA$2))))</f>
        <is>
          <t/>
        </is>
      </c>
      <c r="AB29" s="702" t="inlineStr">
        <f aca="false">IF(COUNT('Math Scores'!$LB32:$LR32)=0, "", (SUMIF('Math Scores'!$KH$3:$LA$3, AB$4, 'Math Scores'!$KH32:$LA32)/(SUMIF('Math Scores'!$KH$3:$LA$3, AB$4, 'Math Scores'!$KH$2:$LA$2))))</f>
        <is>
          <t/>
        </is>
      </c>
      <c r="AC29" s="702" t="inlineStr">
        <f aca="false">IF(COUNT('Math Scores'!$LB32:$LR32)=0, "", (SUMIF('Math Scores'!$KH$3:$LA$3, AC$4, 'Math Scores'!$KH32:$LA32)/(SUMIF('Math Scores'!$KH$3:$LA$3, AC$4, 'Math Scores'!$KH$2:$LA$2))))</f>
        <is>
          <t/>
        </is>
      </c>
    </row>
    <row r="30" customFormat="false" ht="12.75" hidden="false" customHeight="false" outlineLevel="0" collapsed="false">
      <c r="A30" s="715" t="str">
        <f aca="false">'English Scores- Leveled papers'!B31</f>
        <v>J.Kartik</v>
      </c>
      <c r="B30" s="716" t="n">
        <f aca="false">'Math Scores'!D33</f>
        <v>0.3082</v>
      </c>
      <c r="C30" s="702" t="inlineStr">
        <f aca="false">IF(COUNT('Math Scores'!$F33:$AM33)=0, "", (SUMIF('Math Scores'!$F$3:$AM$3, C$4, 'Math Scores'!$F33:$AM33)/(SUMIF('Math Scores'!$F$3:$AM$3, C$4, 'Math Scores'!$F$2:$AM$2))))</f>
        <is>
          <t/>
        </is>
      </c>
      <c r="D30" s="702" t="inlineStr">
        <f aca="false">IF(COUNT('Math Scores'!$F33:$AM33)=0, "", (SUMIF('Math Scores'!$F$3:$AM$3, D$4, 'Math Scores'!$F33:$AM33)/(SUMIF('Math Scores'!$F$3:$AM$3, D$4, 'Math Scores'!$F$2:$AM$2))))</f>
        <is>
          <t/>
        </is>
      </c>
      <c r="E30" s="702" t="inlineStr">
        <f aca="false">IF(COUNT('Math Scores'!$F33:$AM33)=0, "", (SUMIF('Math Scores'!$F$3:$AM$3, E$4, 'Math Scores'!$F33:$AM33)/(SUMIF('Math Scores'!$F$3:$AM$3, E$4, 'Math Scores'!$F$2:$AM$2))))</f>
        <is>
          <t/>
        </is>
      </c>
      <c r="F30" s="702" t="inlineStr">
        <f aca="false">IF(COUNT('Math Scores'!$AN33:$BW33)=0, "", (SUMIF('Math Scores'!$AN$3:$BW$3, F$4, 'Math Scores'!$AN33:$BW33)/(SUMIF('Math Scores'!$AN$3:$BW$3, F$4, 'Math Scores'!$AN$2:$BW$2))))</f>
        <is>
          <t/>
        </is>
      </c>
      <c r="G30" s="702" t="inlineStr">
        <f aca="false">IF(COUNT('Math Scores'!$AN33:$BW33)=0, "", (SUMIF('Math Scores'!$AN$3:$BW$3, G$4, 'Math Scores'!$AN33:$BW33)/(SUMIF('Math Scores'!$AN$3:$BW$3, G$4, 'Math Scores'!$AN$2:$BW$2))))</f>
        <is>
          <t/>
        </is>
      </c>
      <c r="H30" s="702" t="inlineStr">
        <f aca="false">IF(COUNT('Math Scores'!$AN33:$BW33)=0, "", (SUMIF('Math Scores'!$AN$3:$BW$3, H$4, 'Math Scores'!$AN33:$BW33)/(SUMIF('Math Scores'!$AN$3:$BW$3, H$4, 'Math Scores'!$AN$2:$BW$2))))</f>
        <is>
          <t/>
        </is>
      </c>
      <c r="I30" s="702" t="n">
        <f aca="false">IF(COUNT('Math Scores'!$BX33:$DN33)=0, "", (SUMIF('Math Scores'!$F$3:$MZ$3, I$4, 'Math Scores'!$F33:$MZ33)/(SUMIF('Math Scores'!$F$3:$MZ$3, I$4, 'Math Scores'!$F$2:$MZ$2))))</f>
        <v>0.202380952380952</v>
      </c>
      <c r="J30" s="702" t="n">
        <f aca="false">IF(COUNT('Math Scores'!$BX33:$DN33)=0, "", (SUMIF('Math Scores'!$F$3:$MZ$3, J$4, 'Math Scores'!$F33:$MZ33)/(SUMIF('Math Scores'!$F$3:$MZ$3, J$4, 'Math Scores'!$F$2:$MZ$2))))</f>
        <v>0.494193548387097</v>
      </c>
      <c r="K30" s="702" t="n">
        <f aca="false">IF(COUNT('Math Scores'!$BX33:$DN33)=0, "", (SUMIF('Math Scores'!$F$3:$MZ$3, K$4, 'Math Scores'!$F33:$MZ33)/(SUMIF('Math Scores'!$F$3:$MZ$3, K$4, 'Math Scores'!$F$2:$MZ$2))))</f>
        <v>0.259259259259259</v>
      </c>
      <c r="L30" s="702" t="inlineStr">
        <f aca="false">IF(COUNT('Math Scores'!$DO33:$FJ33)=0, "", (SUMIF('Math Scores'!$F$3:$MZ$3, L$4, 'Math Scores'!$F33:$MZ33)/(SUMIF('Math Scores'!$F$3:$MZ$3, L$4, 'Math Scores'!$F$2:$MZ$2))))</f>
        <is>
          <t/>
        </is>
      </c>
      <c r="M30" s="702" t="inlineStr">
        <f aca="false">IF(COUNT('Math Scores'!$DO33:$FJ33)=0, "", (SUMIF('Math Scores'!$F$3:$MZ$3, M$4, 'Math Scores'!$F33:$MZ33)/(SUMIF('Math Scores'!$F$3:$MZ$3, M$4, 'Math Scores'!$F$2:$MZ$2))))</f>
        <is>
          <t/>
        </is>
      </c>
      <c r="N30" s="702" t="inlineStr">
        <f aca="false">IF(COUNT('Math Scores'!$DO33:$FJ33)=0, "", (SUMIF('Math Scores'!$F$3:$MZ$3, N$4, 'Math Scores'!$F33:$MZ33)/(SUMIF('Math Scores'!$F$3:$MZ$3, N$4, 'Math Scores'!$F$2:$MZ$2))))</f>
        <is>
          <t/>
        </is>
      </c>
      <c r="O30" s="702" t="inlineStr">
        <f aca="false">IF(COUNT('Math Scores'!$FK33:$HI33)=0, "", (SUMIF('Math Scores'!$F$3:$MZ$3, O$4, 'Math Scores'!$F33:$MZ33)/(SUMIF('Math Scores'!$F$3:$MZ$3, O$4, 'Math Scores'!$F$2:$MZ$2))))</f>
        <is>
          <t/>
        </is>
      </c>
      <c r="P30" s="702" t="inlineStr">
        <f aca="false">IF(COUNT('Math Scores'!$FK33:$HI33)=0, "", (SUMIF('Math Scores'!$F$3:$MZ$3, P$4, 'Math Scores'!$F33:$MZ33)/(SUMIF('Math Scores'!$F$3:$MZ$3, P$4, 'Math Scores'!$F$2:$MZ$2))))</f>
        <is>
          <t/>
        </is>
      </c>
      <c r="Q30" s="702" t="inlineStr">
        <f aca="false">IF(COUNT('Math Scores'!$FK33:$HI33)=0, "", (SUMIF('Math Scores'!$F$3:$MZ$3, Q$4, 'Math Scores'!$F33:$MZ33)/(SUMIF('Math Scores'!$F$3:$MZ$3, Q$4, 'Math Scores'!$F$2:$MZ$2))))</f>
        <is>
          <t/>
        </is>
      </c>
      <c r="R30" s="702" t="inlineStr">
        <f aca="false">IF(COUNT('Math Scores'!$HJ33:$IG33)=0, "", (SUMIF('Math Scores'!$HJ$3:$IU$3, R$4, 'Math Scores'!$HJ33:$IU33)/(SUMIF('Math Scores'!$HJ$3:$IU$3, R$4, 'Math Scores'!$HJ$2:$IU$2))))</f>
        <is>
          <t/>
        </is>
      </c>
      <c r="S30" s="702" t="inlineStr">
        <f aca="false">IF(COUNT('Math Scores'!$HJ33:$IG33)=0, "", (SUMIF('Math Scores'!$HJ$3:$IU$3, S$4, 'Math Scores'!$HJ33:$IU33)/(SUMIF('Math Scores'!$HJ$3:$IU$3, S$4, 'Math Scores'!$HJ$2:$IU$2))))</f>
        <is>
          <t/>
        </is>
      </c>
      <c r="T30" s="702" t="inlineStr">
        <f aca="false">IF(COUNT('Math Scores'!$HJ33:$IG33)=0, "", (SUMIF('Math Scores'!$HJ$3:$IU$3, T$4, 'Math Scores'!$HJ33:$IU33)/(SUMIF('Math Scores'!$HJ$3:$IU$3, T$4, 'Math Scores'!$HJ$2:$IU$2))))</f>
        <is>
          <t/>
        </is>
      </c>
      <c r="U30" s="702" t="inlineStr">
        <f aca="false">IF(COUNT('Math Scores'!$IV33:$JL33)=0, "", (SUMIF('Math Scores'!$IH$3:$IU$3, U$4, 'Math Scores'!$IH33:$IU33)/(SUMIF('Math Scores'!$IH$3:$IU$3, U$4, 'Math Scores'!$IH$2:$IU$2))))</f>
        <is>
          <t/>
        </is>
      </c>
      <c r="V30" s="702" t="inlineStr">
        <f aca="false">IF(COUNT('Math Scores'!$IV33:$JL33)=0, "", (SUMIF('Math Scores'!$IH$3:$IU$3, V$4, 'Math Scores'!$IH33:$IU33)/(SUMIF('Math Scores'!$IH$3:$IU$3, V$4, 'Math Scores'!$IH$2:$IU$2))))</f>
        <is>
          <t/>
        </is>
      </c>
      <c r="W30" s="702" t="inlineStr">
        <f aca="false">IF(COUNT('Math Scores'!$IV33:$JL33)=0, "", (SUMIF('Math Scores'!$IH$3:$IU$3, W$4, 'Math Scores'!$IH33:$IU33)/(SUMIF('Math Scores'!$IH$3:$IU$3, W$4, 'Math Scores'!$IH$2:$IU$2))))</f>
        <is>
          <t/>
        </is>
      </c>
      <c r="X30" s="702" t="inlineStr">
        <f aca="false">IF(COUNT('Math Scores'!$JM33:$KG33)=0, "", (SUMIF('Math Scores'!$JM$3:$LA$3, X$4, 'Math Scores'!$JM33:$LA33)/(SUMIF('Math Scores'!$JM$3:$LA$3, X$4, 'Math Scores'!$JM$2:$LA$2))))</f>
        <is>
          <t/>
        </is>
      </c>
      <c r="Y30" s="702" t="inlineStr">
        <f aca="false">IF(COUNT('Math Scores'!$JM33:$KG33)=0, "", (SUMIF('Math Scores'!$JM$3:$LA$3, Y$4, 'Math Scores'!$JM33:$LA33)/(SUMIF('Math Scores'!$JM$3:$LA$3, Y$4, 'Math Scores'!$JM$2:$LA$2))))</f>
        <is>
          <t/>
        </is>
      </c>
      <c r="Z30" s="702" t="inlineStr">
        <f aca="false">IF(COUNT('Math Scores'!$JM33:$KG33)=0, "", (SUMIF('Math Scores'!$JM$3:$LA$3, Z$4, 'Math Scores'!$JM33:$LA33)/(SUMIF('Math Scores'!$JM$3:$LA$3, Z$4, 'Math Scores'!$JM$2:$LA$2))))</f>
        <is>
          <t/>
        </is>
      </c>
      <c r="AA30" s="702" t="inlineStr">
        <f aca="false">IF(COUNT('Math Scores'!$LB33:$LR33)=0, "", (SUMIF('Math Scores'!$KH$3:$LA$3, AA$4, 'Math Scores'!$KH33:$LA33)/(SUMIF('Math Scores'!$KH$3:$LA$3, AA$4, 'Math Scores'!$KH$2:$LA$2))))</f>
        <is>
          <t/>
        </is>
      </c>
      <c r="AB30" s="702" t="inlineStr">
        <f aca="false">IF(COUNT('Math Scores'!$LB33:$LR33)=0, "", (SUMIF('Math Scores'!$KH$3:$LA$3, AB$4, 'Math Scores'!$KH33:$LA33)/(SUMIF('Math Scores'!$KH$3:$LA$3, AB$4, 'Math Scores'!$KH$2:$LA$2))))</f>
        <is>
          <t/>
        </is>
      </c>
      <c r="AC30" s="702" t="inlineStr">
        <f aca="false">IF(COUNT('Math Scores'!$LB33:$LR33)=0, "", (SUMIF('Math Scores'!$KH$3:$LA$3, AC$4, 'Math Scores'!$KH33:$LA33)/(SUMIF('Math Scores'!$KH$3:$LA$3, AC$4, 'Math Scores'!$KH$2:$LA$2))))</f>
        <is>
          <t/>
        </is>
      </c>
    </row>
    <row r="31" customFormat="false" ht="12.75" hidden="false" customHeight="false" outlineLevel="0" collapsed="false">
      <c r="A31" s="715" t="str">
        <f aca="false">'English Scores- Leveled papers'!B32</f>
        <v>K.Ganesh</v>
      </c>
      <c r="B31" s="716" t="n">
        <f aca="false">'Math Scores'!D34</f>
        <v>0.46</v>
      </c>
      <c r="C31" s="702" t="inlineStr">
        <f aca="false">IF(COUNT('Math Scores'!$F34:$AM34)=0, "", (SUMIF('Math Scores'!$F$3:$AM$3, C$4, 'Math Scores'!$F34:$AM34)/(SUMIF('Math Scores'!$F$3:$AM$3, C$4, 'Math Scores'!$F$2:$AM$2))))</f>
        <is>
          <t/>
        </is>
      </c>
      <c r="D31" s="702" t="inlineStr">
        <f aca="false">IF(COUNT('Math Scores'!$F34:$AM34)=0, "", (SUMIF('Math Scores'!$F$3:$AM$3, D$4, 'Math Scores'!$F34:$AM34)/(SUMIF('Math Scores'!$F$3:$AM$3, D$4, 'Math Scores'!$F$2:$AM$2))))</f>
        <is>
          <t/>
        </is>
      </c>
      <c r="E31" s="702" t="inlineStr">
        <f aca="false">IF(COUNT('Math Scores'!$F34:$AM34)=0, "", (SUMIF('Math Scores'!$F$3:$AM$3, E$4, 'Math Scores'!$F34:$AM34)/(SUMIF('Math Scores'!$F$3:$AM$3, E$4, 'Math Scores'!$F$2:$AM$2))))</f>
        <is>
          <t/>
        </is>
      </c>
      <c r="F31" s="702" t="inlineStr">
        <f aca="false">IF(COUNT('Math Scores'!$AN34:$BW34)=0, "", (SUMIF('Math Scores'!$AN$3:$BW$3, F$4, 'Math Scores'!$AN34:$BW34)/(SUMIF('Math Scores'!$AN$3:$BW$3, F$4, 'Math Scores'!$AN$2:$BW$2))))</f>
        <is>
          <t/>
        </is>
      </c>
      <c r="G31" s="702" t="inlineStr">
        <f aca="false">IF(COUNT('Math Scores'!$AN34:$BW34)=0, "", (SUMIF('Math Scores'!$AN$3:$BW$3, G$4, 'Math Scores'!$AN34:$BW34)/(SUMIF('Math Scores'!$AN$3:$BW$3, G$4, 'Math Scores'!$AN$2:$BW$2))))</f>
        <is>
          <t/>
        </is>
      </c>
      <c r="H31" s="702" t="inlineStr">
        <f aca="false">IF(COUNT('Math Scores'!$AN34:$BW34)=0, "", (SUMIF('Math Scores'!$AN$3:$BW$3, H$4, 'Math Scores'!$AN34:$BW34)/(SUMIF('Math Scores'!$AN$3:$BW$3, H$4, 'Math Scores'!$AN$2:$BW$2))))</f>
        <is>
          <t/>
        </is>
      </c>
      <c r="I31" s="702" t="n">
        <f aca="false">IF(COUNT('Math Scores'!$BX34:$DN34)=0, "", (SUMIF('Math Scores'!$F$3:$MZ$3, I$4, 'Math Scores'!$F34:$MZ34)/(SUMIF('Math Scores'!$F$3:$MZ$3, I$4, 'Math Scores'!$F$2:$MZ$2))))</f>
        <v>0.357142857142857</v>
      </c>
      <c r="J31" s="702" t="n">
        <f aca="false">IF(COUNT('Math Scores'!$BX34:$DN34)=0, "", (SUMIF('Math Scores'!$F$3:$MZ$3, J$4, 'Math Scores'!$F34:$MZ34)/(SUMIF('Math Scores'!$F$3:$MZ$3, J$4, 'Math Scores'!$F$2:$MZ$2))))</f>
        <v>0.67741935483871</v>
      </c>
      <c r="K31" s="702" t="n">
        <f aca="false">IF(COUNT('Math Scores'!$BX34:$DN34)=0, "", (SUMIF('Math Scores'!$F$3:$MZ$3, K$4, 'Math Scores'!$F34:$MZ34)/(SUMIF('Math Scores'!$F$3:$MZ$3, K$4, 'Math Scores'!$F$2:$MZ$2))))</f>
        <v>0.37037037037037</v>
      </c>
      <c r="L31" s="702" t="inlineStr">
        <f aca="false">IF(COUNT('Math Scores'!$DO34:$FJ34)=0, "", (SUMIF('Math Scores'!$F$3:$MZ$3, L$4, 'Math Scores'!$F34:$MZ34)/(SUMIF('Math Scores'!$F$3:$MZ$3, L$4, 'Math Scores'!$F$2:$MZ$2))))</f>
        <is>
          <t/>
        </is>
      </c>
      <c r="M31" s="702" t="inlineStr">
        <f aca="false">IF(COUNT('Math Scores'!$DO34:$FJ34)=0, "", (SUMIF('Math Scores'!$F$3:$MZ$3, M$4, 'Math Scores'!$F34:$MZ34)/(SUMIF('Math Scores'!$F$3:$MZ$3, M$4, 'Math Scores'!$F$2:$MZ$2))))</f>
        <is>
          <t/>
        </is>
      </c>
      <c r="N31" s="702" t="inlineStr">
        <f aca="false">IF(COUNT('Math Scores'!$DO34:$FJ34)=0, "", (SUMIF('Math Scores'!$F$3:$MZ$3, N$4, 'Math Scores'!$F34:$MZ34)/(SUMIF('Math Scores'!$F$3:$MZ$3, N$4, 'Math Scores'!$F$2:$MZ$2))))</f>
        <is>
          <t/>
        </is>
      </c>
      <c r="O31" s="702" t="inlineStr">
        <f aca="false">IF(COUNT('Math Scores'!$FK34:$HI34)=0, "", (SUMIF('Math Scores'!$F$3:$MZ$3, O$4, 'Math Scores'!$F34:$MZ34)/(SUMIF('Math Scores'!$F$3:$MZ$3, O$4, 'Math Scores'!$F$2:$MZ$2))))</f>
        <is>
          <t/>
        </is>
      </c>
      <c r="P31" s="702" t="inlineStr">
        <f aca="false">IF(COUNT('Math Scores'!$FK34:$HI34)=0, "", (SUMIF('Math Scores'!$F$3:$MZ$3, P$4, 'Math Scores'!$F34:$MZ34)/(SUMIF('Math Scores'!$F$3:$MZ$3, P$4, 'Math Scores'!$F$2:$MZ$2))))</f>
        <is>
          <t/>
        </is>
      </c>
      <c r="Q31" s="702" t="inlineStr">
        <f aca="false">IF(COUNT('Math Scores'!$FK34:$HI34)=0, "", (SUMIF('Math Scores'!$F$3:$MZ$3, Q$4, 'Math Scores'!$F34:$MZ34)/(SUMIF('Math Scores'!$F$3:$MZ$3, Q$4, 'Math Scores'!$F$2:$MZ$2))))</f>
        <is>
          <t/>
        </is>
      </c>
      <c r="R31" s="702" t="inlineStr">
        <f aca="false">IF(COUNT('Math Scores'!$HJ34:$IG34)=0, "", (SUMIF('Math Scores'!$HJ$3:$IU$3, R$4, 'Math Scores'!$HJ34:$IU34)/(SUMIF('Math Scores'!$HJ$3:$IU$3, R$4, 'Math Scores'!$HJ$2:$IU$2))))</f>
        <is>
          <t/>
        </is>
      </c>
      <c r="S31" s="702" t="inlineStr">
        <f aca="false">IF(COUNT('Math Scores'!$HJ34:$IG34)=0, "", (SUMIF('Math Scores'!$HJ$3:$IU$3, S$4, 'Math Scores'!$HJ34:$IU34)/(SUMIF('Math Scores'!$HJ$3:$IU$3, S$4, 'Math Scores'!$HJ$2:$IU$2))))</f>
        <is>
          <t/>
        </is>
      </c>
      <c r="T31" s="702" t="inlineStr">
        <f aca="false">IF(COUNT('Math Scores'!$HJ34:$IG34)=0, "", (SUMIF('Math Scores'!$HJ$3:$IU$3, T$4, 'Math Scores'!$HJ34:$IU34)/(SUMIF('Math Scores'!$HJ$3:$IU$3, T$4, 'Math Scores'!$HJ$2:$IU$2))))</f>
        <is>
          <t/>
        </is>
      </c>
      <c r="U31" s="702" t="inlineStr">
        <f aca="false">IF(COUNT('Math Scores'!$IV34:$JL34)=0, "", (SUMIF('Math Scores'!$IH$3:$IU$3, U$4, 'Math Scores'!$IH34:$IU34)/(SUMIF('Math Scores'!$IH$3:$IU$3, U$4, 'Math Scores'!$IH$2:$IU$2))))</f>
        <is>
          <t/>
        </is>
      </c>
      <c r="V31" s="702" t="inlineStr">
        <f aca="false">IF(COUNT('Math Scores'!$IV34:$JL34)=0, "", (SUMIF('Math Scores'!$IH$3:$IU$3, V$4, 'Math Scores'!$IH34:$IU34)/(SUMIF('Math Scores'!$IH$3:$IU$3, V$4, 'Math Scores'!$IH$2:$IU$2))))</f>
        <is>
          <t/>
        </is>
      </c>
      <c r="W31" s="702" t="inlineStr">
        <f aca="false">IF(COUNT('Math Scores'!$IV34:$JL34)=0, "", (SUMIF('Math Scores'!$IH$3:$IU$3, W$4, 'Math Scores'!$IH34:$IU34)/(SUMIF('Math Scores'!$IH$3:$IU$3, W$4, 'Math Scores'!$IH$2:$IU$2))))</f>
        <is>
          <t/>
        </is>
      </c>
      <c r="X31" s="702" t="inlineStr">
        <f aca="false">IF(COUNT('Math Scores'!$JM34:$KG34)=0, "", (SUMIF('Math Scores'!$JM$3:$LA$3, X$4, 'Math Scores'!$JM34:$LA34)/(SUMIF('Math Scores'!$JM$3:$LA$3, X$4, 'Math Scores'!$JM$2:$LA$2))))</f>
        <is>
          <t/>
        </is>
      </c>
      <c r="Y31" s="702" t="inlineStr">
        <f aca="false">IF(COUNT('Math Scores'!$JM34:$KG34)=0, "", (SUMIF('Math Scores'!$JM$3:$LA$3, Y$4, 'Math Scores'!$JM34:$LA34)/(SUMIF('Math Scores'!$JM$3:$LA$3, Y$4, 'Math Scores'!$JM$2:$LA$2))))</f>
        <is>
          <t/>
        </is>
      </c>
      <c r="Z31" s="702" t="inlineStr">
        <f aca="false">IF(COUNT('Math Scores'!$JM34:$KG34)=0, "", (SUMIF('Math Scores'!$JM$3:$LA$3, Z$4, 'Math Scores'!$JM34:$LA34)/(SUMIF('Math Scores'!$JM$3:$LA$3, Z$4, 'Math Scores'!$JM$2:$LA$2))))</f>
        <is>
          <t/>
        </is>
      </c>
      <c r="AA31" s="702" t="inlineStr">
        <f aca="false">IF(COUNT('Math Scores'!$LB34:$LR34)=0, "", (SUMIF('Math Scores'!$KH$3:$LA$3, AA$4, 'Math Scores'!$KH34:$LA34)/(SUMIF('Math Scores'!$KH$3:$LA$3, AA$4, 'Math Scores'!$KH$2:$LA$2))))</f>
        <is>
          <t/>
        </is>
      </c>
      <c r="AB31" s="702" t="inlineStr">
        <f aca="false">IF(COUNT('Math Scores'!$LB34:$LR34)=0, "", (SUMIF('Math Scores'!$KH$3:$LA$3, AB$4, 'Math Scores'!$KH34:$LA34)/(SUMIF('Math Scores'!$KH$3:$LA$3, AB$4, 'Math Scores'!$KH$2:$LA$2))))</f>
        <is>
          <t/>
        </is>
      </c>
      <c r="AC31" s="702" t="inlineStr">
        <f aca="false">IF(COUNT('Math Scores'!$LB34:$LR34)=0, "", (SUMIF('Math Scores'!$KH$3:$LA$3, AC$4, 'Math Scores'!$KH34:$LA34)/(SUMIF('Math Scores'!$KH$3:$LA$3, AC$4, 'Math Scores'!$KH$2:$LA$2))))</f>
        <is>
          <t/>
        </is>
      </c>
    </row>
    <row r="32" customFormat="false" ht="12.75" hidden="false" customHeight="false" outlineLevel="0" collapsed="false">
      <c r="A32" s="715" t="str">
        <f aca="false">'English Scores- Leveled papers'!B33</f>
        <v>K.Sashikant</v>
      </c>
      <c r="B32" s="716" t="n">
        <f aca="false">'Math Scores'!D35</f>
        <v>0.18</v>
      </c>
      <c r="C32" s="702" t="inlineStr">
        <f aca="false">IF(COUNT('Math Scores'!$F35:$AM35)=0, "", (SUMIF('Math Scores'!$F$3:$AM$3, C$4, 'Math Scores'!$F35:$AM35)/(SUMIF('Math Scores'!$F$3:$AM$3, C$4, 'Math Scores'!$F$2:$AM$2))))</f>
        <is>
          <t/>
        </is>
      </c>
      <c r="D32" s="702" t="inlineStr">
        <f aca="false">IF(COUNT('Math Scores'!$F35:$AM35)=0, "", (SUMIF('Math Scores'!$F$3:$AM$3, D$4, 'Math Scores'!$F35:$AM35)/(SUMIF('Math Scores'!$F$3:$AM$3, D$4, 'Math Scores'!$F$2:$AM$2))))</f>
        <is>
          <t/>
        </is>
      </c>
      <c r="E32" s="702" t="inlineStr">
        <f aca="false">IF(COUNT('Math Scores'!$F35:$AM35)=0, "", (SUMIF('Math Scores'!$F$3:$AM$3, E$4, 'Math Scores'!$F35:$AM35)/(SUMIF('Math Scores'!$F$3:$AM$3, E$4, 'Math Scores'!$F$2:$AM$2))))</f>
        <is>
          <t/>
        </is>
      </c>
      <c r="F32" s="702" t="inlineStr">
        <f aca="false">IF(COUNT('Math Scores'!$AN35:$BW35)=0, "", (SUMIF('Math Scores'!$AN$3:$BW$3, F$4, 'Math Scores'!$AN35:$BW35)/(SUMIF('Math Scores'!$AN$3:$BW$3, F$4, 'Math Scores'!$AN$2:$BW$2))))</f>
        <is>
          <t/>
        </is>
      </c>
      <c r="G32" s="702" t="inlineStr">
        <f aca="false">IF(COUNT('Math Scores'!$AN35:$BW35)=0, "", (SUMIF('Math Scores'!$AN$3:$BW$3, G$4, 'Math Scores'!$AN35:$BW35)/(SUMIF('Math Scores'!$AN$3:$BW$3, G$4, 'Math Scores'!$AN$2:$BW$2))))</f>
        <is>
          <t/>
        </is>
      </c>
      <c r="H32" s="702" t="inlineStr">
        <f aca="false">IF(COUNT('Math Scores'!$AN35:$BW35)=0, "", (SUMIF('Math Scores'!$AN$3:$BW$3, H$4, 'Math Scores'!$AN35:$BW35)/(SUMIF('Math Scores'!$AN$3:$BW$3, H$4, 'Math Scores'!$AN$2:$BW$2))))</f>
        <is>
          <t/>
        </is>
      </c>
      <c r="I32" s="702" t="n">
        <f aca="false">IF(COUNT('Math Scores'!$BX35:$DN35)=0, "", (SUMIF('Math Scores'!$F$3:$MZ$3, I$4, 'Math Scores'!$F35:$MZ35)/(SUMIF('Math Scores'!$F$3:$MZ$3, I$4, 'Math Scores'!$F$2:$MZ$2))))</f>
        <v>0.0714285714285714</v>
      </c>
      <c r="J32" s="702" t="n">
        <f aca="false">IF(COUNT('Math Scores'!$BX35:$DN35)=0, "", (SUMIF('Math Scores'!$F$3:$MZ$3, J$4, 'Math Scores'!$F35:$MZ35)/(SUMIF('Math Scores'!$F$3:$MZ$3, J$4, 'Math Scores'!$F$2:$MZ$2))))</f>
        <v>0.451612903225806</v>
      </c>
      <c r="K32" s="702" t="n">
        <f aca="false">IF(COUNT('Math Scores'!$BX35:$DN35)=0, "", (SUMIF('Math Scores'!$F$3:$MZ$3, K$4, 'Math Scores'!$F35:$MZ35)/(SUMIF('Math Scores'!$F$3:$MZ$3, K$4, 'Math Scores'!$F$2:$MZ$2))))</f>
        <v>0.037037037037037</v>
      </c>
      <c r="L32" s="702" t="inlineStr">
        <f aca="false">IF(COUNT('Math Scores'!$DO35:$FJ35)=0, "", (SUMIF('Math Scores'!$F$3:$MZ$3, L$4, 'Math Scores'!$F35:$MZ35)/(SUMIF('Math Scores'!$F$3:$MZ$3, L$4, 'Math Scores'!$F$2:$MZ$2))))</f>
        <is>
          <t/>
        </is>
      </c>
      <c r="M32" s="702" t="inlineStr">
        <f aca="false">IF(COUNT('Math Scores'!$DO35:$FJ35)=0, "", (SUMIF('Math Scores'!$F$3:$MZ$3, M$4, 'Math Scores'!$F35:$MZ35)/(SUMIF('Math Scores'!$F$3:$MZ$3, M$4, 'Math Scores'!$F$2:$MZ$2))))</f>
        <is>
          <t/>
        </is>
      </c>
      <c r="N32" s="702" t="inlineStr">
        <f aca="false">IF(COUNT('Math Scores'!$DO35:$FJ35)=0, "", (SUMIF('Math Scores'!$F$3:$MZ$3, N$4, 'Math Scores'!$F35:$MZ35)/(SUMIF('Math Scores'!$F$3:$MZ$3, N$4, 'Math Scores'!$F$2:$MZ$2))))</f>
        <is>
          <t/>
        </is>
      </c>
      <c r="O32" s="702" t="inlineStr">
        <f aca="false">IF(COUNT('Math Scores'!$FK35:$HI35)=0, "", (SUMIF('Math Scores'!$F$3:$MZ$3, O$4, 'Math Scores'!$F35:$MZ35)/(SUMIF('Math Scores'!$F$3:$MZ$3, O$4, 'Math Scores'!$F$2:$MZ$2))))</f>
        <is>
          <t/>
        </is>
      </c>
      <c r="P32" s="702" t="inlineStr">
        <f aca="false">IF(COUNT('Math Scores'!$FK35:$HI35)=0, "", (SUMIF('Math Scores'!$F$3:$MZ$3, P$4, 'Math Scores'!$F35:$MZ35)/(SUMIF('Math Scores'!$F$3:$MZ$3, P$4, 'Math Scores'!$F$2:$MZ$2))))</f>
        <is>
          <t/>
        </is>
      </c>
      <c r="Q32" s="702" t="inlineStr">
        <f aca="false">IF(COUNT('Math Scores'!$FK35:$HI35)=0, "", (SUMIF('Math Scores'!$F$3:$MZ$3, Q$4, 'Math Scores'!$F35:$MZ35)/(SUMIF('Math Scores'!$F$3:$MZ$3, Q$4, 'Math Scores'!$F$2:$MZ$2))))</f>
        <is>
          <t/>
        </is>
      </c>
      <c r="R32" s="702" t="inlineStr">
        <f aca="false">IF(COUNT('Math Scores'!$HJ35:$IG35)=0, "", (SUMIF('Math Scores'!$HJ$3:$IU$3, R$4, 'Math Scores'!$HJ35:$IU35)/(SUMIF('Math Scores'!$HJ$3:$IU$3, R$4, 'Math Scores'!$HJ$2:$IU$2))))</f>
        <is>
          <t/>
        </is>
      </c>
      <c r="S32" s="702" t="inlineStr">
        <f aca="false">IF(COUNT('Math Scores'!$HJ35:$IG35)=0, "", (SUMIF('Math Scores'!$HJ$3:$IU$3, S$4, 'Math Scores'!$HJ35:$IU35)/(SUMIF('Math Scores'!$HJ$3:$IU$3, S$4, 'Math Scores'!$HJ$2:$IU$2))))</f>
        <is>
          <t/>
        </is>
      </c>
      <c r="T32" s="702" t="inlineStr">
        <f aca="false">IF(COUNT('Math Scores'!$HJ35:$IG35)=0, "", (SUMIF('Math Scores'!$HJ$3:$IU$3, T$4, 'Math Scores'!$HJ35:$IU35)/(SUMIF('Math Scores'!$HJ$3:$IU$3, T$4, 'Math Scores'!$HJ$2:$IU$2))))</f>
        <is>
          <t/>
        </is>
      </c>
      <c r="U32" s="702" t="inlineStr">
        <f aca="false">IF(COUNT('Math Scores'!$IV35:$JL35)=0, "", (SUMIF('Math Scores'!$IH$3:$IU$3, U$4, 'Math Scores'!$IH35:$IU35)/(SUMIF('Math Scores'!$IH$3:$IU$3, U$4, 'Math Scores'!$IH$2:$IU$2))))</f>
        <is>
          <t/>
        </is>
      </c>
      <c r="V32" s="702" t="inlineStr">
        <f aca="false">IF(COUNT('Math Scores'!$IV35:$JL35)=0, "", (SUMIF('Math Scores'!$IH$3:$IU$3, V$4, 'Math Scores'!$IH35:$IU35)/(SUMIF('Math Scores'!$IH$3:$IU$3, V$4, 'Math Scores'!$IH$2:$IU$2))))</f>
        <is>
          <t/>
        </is>
      </c>
      <c r="W32" s="702" t="inlineStr">
        <f aca="false">IF(COUNT('Math Scores'!$IV35:$JL35)=0, "", (SUMIF('Math Scores'!$IH$3:$IU$3, W$4, 'Math Scores'!$IH35:$IU35)/(SUMIF('Math Scores'!$IH$3:$IU$3, W$4, 'Math Scores'!$IH$2:$IU$2))))</f>
        <is>
          <t/>
        </is>
      </c>
      <c r="X32" s="702" t="inlineStr">
        <f aca="false">IF(COUNT('Math Scores'!$JM35:$KG35)=0, "", (SUMIF('Math Scores'!$JM$3:$LA$3, X$4, 'Math Scores'!$JM35:$LA35)/(SUMIF('Math Scores'!$JM$3:$LA$3, X$4, 'Math Scores'!$JM$2:$LA$2))))</f>
        <is>
          <t/>
        </is>
      </c>
      <c r="Y32" s="702" t="inlineStr">
        <f aca="false">IF(COUNT('Math Scores'!$JM35:$KG35)=0, "", (SUMIF('Math Scores'!$JM$3:$LA$3, Y$4, 'Math Scores'!$JM35:$LA35)/(SUMIF('Math Scores'!$JM$3:$LA$3, Y$4, 'Math Scores'!$JM$2:$LA$2))))</f>
        <is>
          <t/>
        </is>
      </c>
      <c r="Z32" s="702" t="inlineStr">
        <f aca="false">IF(COUNT('Math Scores'!$JM35:$KG35)=0, "", (SUMIF('Math Scores'!$JM$3:$LA$3, Z$4, 'Math Scores'!$JM35:$LA35)/(SUMIF('Math Scores'!$JM$3:$LA$3, Z$4, 'Math Scores'!$JM$2:$LA$2))))</f>
        <is>
          <t/>
        </is>
      </c>
      <c r="AA32" s="702" t="inlineStr">
        <f aca="false">IF(COUNT('Math Scores'!$LB35:$LR35)=0, "", (SUMIF('Math Scores'!$KH$3:$LA$3, AA$4, 'Math Scores'!$KH35:$LA35)/(SUMIF('Math Scores'!$KH$3:$LA$3, AA$4, 'Math Scores'!$KH$2:$LA$2))))</f>
        <is>
          <t/>
        </is>
      </c>
      <c r="AB32" s="702" t="inlineStr">
        <f aca="false">IF(COUNT('Math Scores'!$LB35:$LR35)=0, "", (SUMIF('Math Scores'!$KH$3:$LA$3, AB$4, 'Math Scores'!$KH35:$LA35)/(SUMIF('Math Scores'!$KH$3:$LA$3, AB$4, 'Math Scores'!$KH$2:$LA$2))))</f>
        <is>
          <t/>
        </is>
      </c>
      <c r="AC32" s="702" t="inlineStr">
        <f aca="false">IF(COUNT('Math Scores'!$LB35:$LR35)=0, "", (SUMIF('Math Scores'!$KH$3:$LA$3, AC$4, 'Math Scores'!$KH35:$LA35)/(SUMIF('Math Scores'!$KH$3:$LA$3, AC$4, 'Math Scores'!$KH$2:$LA$2))))</f>
        <is>
          <t/>
        </is>
      </c>
    </row>
    <row r="33" customFormat="false" ht="12.75" hidden="false" customHeight="false" outlineLevel="0" collapsed="false">
      <c r="A33" s="715" t="str">
        <f aca="false">'English Scores- Leveled papers'!B34</f>
        <v>Kartik Kumar</v>
      </c>
      <c r="B33" s="716" t="n">
        <f aca="false">'Math Scores'!D36</f>
        <v>0.42</v>
      </c>
      <c r="C33" s="702" t="inlineStr">
        <f aca="false">IF(COUNT('Math Scores'!$F36:$AM36)=0, "", (SUMIF('Math Scores'!$F$3:$AM$3, C$4, 'Math Scores'!$F36:$AM36)/(SUMIF('Math Scores'!$F$3:$AM$3, C$4, 'Math Scores'!$F$2:$AM$2))))</f>
        <is>
          <t/>
        </is>
      </c>
      <c r="D33" s="702" t="inlineStr">
        <f aca="false">IF(COUNT('Math Scores'!$F36:$AM36)=0, "", (SUMIF('Math Scores'!$F$3:$AM$3, D$4, 'Math Scores'!$F36:$AM36)/(SUMIF('Math Scores'!$F$3:$AM$3, D$4, 'Math Scores'!$F$2:$AM$2))))</f>
        <is>
          <t/>
        </is>
      </c>
      <c r="E33" s="702" t="inlineStr">
        <f aca="false">IF(COUNT('Math Scores'!$F36:$AM36)=0, "", (SUMIF('Math Scores'!$F$3:$AM$3, E$4, 'Math Scores'!$F36:$AM36)/(SUMIF('Math Scores'!$F$3:$AM$3, E$4, 'Math Scores'!$F$2:$AM$2))))</f>
        <is>
          <t/>
        </is>
      </c>
      <c r="F33" s="702" t="inlineStr">
        <f aca="false">IF(COUNT('Math Scores'!$AN36:$BW36)=0, "", (SUMIF('Math Scores'!$AN$3:$BW$3, F$4, 'Math Scores'!$AN36:$BW36)/(SUMIF('Math Scores'!$AN$3:$BW$3, F$4, 'Math Scores'!$AN$2:$BW$2))))</f>
        <is>
          <t/>
        </is>
      </c>
      <c r="G33" s="702" t="inlineStr">
        <f aca="false">IF(COUNT('Math Scores'!$AN36:$BW36)=0, "", (SUMIF('Math Scores'!$AN$3:$BW$3, G$4, 'Math Scores'!$AN36:$BW36)/(SUMIF('Math Scores'!$AN$3:$BW$3, G$4, 'Math Scores'!$AN$2:$BW$2))))</f>
        <is>
          <t/>
        </is>
      </c>
      <c r="H33" s="702" t="inlineStr">
        <f aca="false">IF(COUNT('Math Scores'!$AN36:$BW36)=0, "", (SUMIF('Math Scores'!$AN$3:$BW$3, H$4, 'Math Scores'!$AN36:$BW36)/(SUMIF('Math Scores'!$AN$3:$BW$3, H$4, 'Math Scores'!$AN$2:$BW$2))))</f>
        <is>
          <t/>
        </is>
      </c>
      <c r="I33" s="702" t="n">
        <f aca="false">IF(COUNT('Math Scores'!$BX36:$DN36)=0, "", (SUMIF('Math Scores'!$F$3:$MZ$3, I$4, 'Math Scores'!$F36:$MZ36)/(SUMIF('Math Scores'!$F$3:$MZ$3, I$4, 'Math Scores'!$F$2:$MZ$2))))</f>
        <v>0.404761904761905</v>
      </c>
      <c r="J33" s="702" t="n">
        <f aca="false">IF(COUNT('Math Scores'!$BX36:$DN36)=0, "", (SUMIF('Math Scores'!$F$3:$MZ$3, J$4, 'Math Scores'!$F36:$MZ36)/(SUMIF('Math Scores'!$F$3:$MZ$3, J$4, 'Math Scores'!$F$2:$MZ$2))))</f>
        <v>0.516129032258065</v>
      </c>
      <c r="K33" s="702" t="n">
        <f aca="false">IF(COUNT('Math Scores'!$BX36:$DN36)=0, "", (SUMIF('Math Scores'!$F$3:$MZ$3, K$4, 'Math Scores'!$F36:$MZ36)/(SUMIF('Math Scores'!$F$3:$MZ$3, K$4, 'Math Scores'!$F$2:$MZ$2))))</f>
        <v>0.333333333333333</v>
      </c>
      <c r="L33" s="702" t="inlineStr">
        <f aca="false">IF(COUNT('Math Scores'!$DO36:$FJ36)=0, "", (SUMIF('Math Scores'!$F$3:$MZ$3, L$4, 'Math Scores'!$F36:$MZ36)/(SUMIF('Math Scores'!$F$3:$MZ$3, L$4, 'Math Scores'!$F$2:$MZ$2))))</f>
        <is>
          <t/>
        </is>
      </c>
      <c r="M33" s="702" t="inlineStr">
        <f aca="false">IF(COUNT('Math Scores'!$DO36:$FJ36)=0, "", (SUMIF('Math Scores'!$F$3:$MZ$3, M$4, 'Math Scores'!$F36:$MZ36)/(SUMIF('Math Scores'!$F$3:$MZ$3, M$4, 'Math Scores'!$F$2:$MZ$2))))</f>
        <is>
          <t/>
        </is>
      </c>
      <c r="N33" s="702" t="inlineStr">
        <f aca="false">IF(COUNT('Math Scores'!$DO36:$FJ36)=0, "", (SUMIF('Math Scores'!$F$3:$MZ$3, N$4, 'Math Scores'!$F36:$MZ36)/(SUMIF('Math Scores'!$F$3:$MZ$3, N$4, 'Math Scores'!$F$2:$MZ$2))))</f>
        <is>
          <t/>
        </is>
      </c>
      <c r="O33" s="702" t="inlineStr">
        <f aca="false">IF(COUNT('Math Scores'!$FK36:$HI36)=0, "", (SUMIF('Math Scores'!$F$3:$MZ$3, O$4, 'Math Scores'!$F36:$MZ36)/(SUMIF('Math Scores'!$F$3:$MZ$3, O$4, 'Math Scores'!$F$2:$MZ$2))))</f>
        <is>
          <t/>
        </is>
      </c>
      <c r="P33" s="702" t="inlineStr">
        <f aca="false">IF(COUNT('Math Scores'!$FK36:$HI36)=0, "", (SUMIF('Math Scores'!$F$3:$MZ$3, P$4, 'Math Scores'!$F36:$MZ36)/(SUMIF('Math Scores'!$F$3:$MZ$3, P$4, 'Math Scores'!$F$2:$MZ$2))))</f>
        <is>
          <t/>
        </is>
      </c>
      <c r="Q33" s="702" t="inlineStr">
        <f aca="false">IF(COUNT('Math Scores'!$FK36:$HI36)=0, "", (SUMIF('Math Scores'!$F$3:$MZ$3, Q$4, 'Math Scores'!$F36:$MZ36)/(SUMIF('Math Scores'!$F$3:$MZ$3, Q$4, 'Math Scores'!$F$2:$MZ$2))))</f>
        <is>
          <t/>
        </is>
      </c>
      <c r="R33" s="702" t="inlineStr">
        <f aca="false">IF(COUNT('Math Scores'!$HJ36:$IG36)=0, "", (SUMIF('Math Scores'!$HJ$3:$IU$3, R$4, 'Math Scores'!$HJ36:$IU36)/(SUMIF('Math Scores'!$HJ$3:$IU$3, R$4, 'Math Scores'!$HJ$2:$IU$2))))</f>
        <is>
          <t/>
        </is>
      </c>
      <c r="S33" s="702" t="inlineStr">
        <f aca="false">IF(COUNT('Math Scores'!$HJ36:$IG36)=0, "", (SUMIF('Math Scores'!$HJ$3:$IU$3, S$4, 'Math Scores'!$HJ36:$IU36)/(SUMIF('Math Scores'!$HJ$3:$IU$3, S$4, 'Math Scores'!$HJ$2:$IU$2))))</f>
        <is>
          <t/>
        </is>
      </c>
      <c r="T33" s="702" t="inlineStr">
        <f aca="false">IF(COUNT('Math Scores'!$HJ36:$IG36)=0, "", (SUMIF('Math Scores'!$HJ$3:$IU$3, T$4, 'Math Scores'!$HJ36:$IU36)/(SUMIF('Math Scores'!$HJ$3:$IU$3, T$4, 'Math Scores'!$HJ$2:$IU$2))))</f>
        <is>
          <t/>
        </is>
      </c>
      <c r="U33" s="702" t="inlineStr">
        <f aca="false">IF(COUNT('Math Scores'!$IV36:$JL36)=0, "", (SUMIF('Math Scores'!$IH$3:$IU$3, U$4, 'Math Scores'!$IH36:$IU36)/(SUMIF('Math Scores'!$IH$3:$IU$3, U$4, 'Math Scores'!$IH$2:$IU$2))))</f>
        <is>
          <t/>
        </is>
      </c>
      <c r="V33" s="702" t="inlineStr">
        <f aca="false">IF(COUNT('Math Scores'!$IV36:$JL36)=0, "", (SUMIF('Math Scores'!$IH$3:$IU$3, V$4, 'Math Scores'!$IH36:$IU36)/(SUMIF('Math Scores'!$IH$3:$IU$3, V$4, 'Math Scores'!$IH$2:$IU$2))))</f>
        <is>
          <t/>
        </is>
      </c>
      <c r="W33" s="702" t="inlineStr">
        <f aca="false">IF(COUNT('Math Scores'!$IV36:$JL36)=0, "", (SUMIF('Math Scores'!$IH$3:$IU$3, W$4, 'Math Scores'!$IH36:$IU36)/(SUMIF('Math Scores'!$IH$3:$IU$3, W$4, 'Math Scores'!$IH$2:$IU$2))))</f>
        <is>
          <t/>
        </is>
      </c>
      <c r="X33" s="702" t="inlineStr">
        <f aca="false">IF(COUNT('Math Scores'!$JM36:$KG36)=0, "", (SUMIF('Math Scores'!$JM$3:$LA$3, X$4, 'Math Scores'!$JM36:$LA36)/(SUMIF('Math Scores'!$JM$3:$LA$3, X$4, 'Math Scores'!$JM$2:$LA$2))))</f>
        <is>
          <t/>
        </is>
      </c>
      <c r="Y33" s="702" t="inlineStr">
        <f aca="false">IF(COUNT('Math Scores'!$JM36:$KG36)=0, "", (SUMIF('Math Scores'!$JM$3:$LA$3, Y$4, 'Math Scores'!$JM36:$LA36)/(SUMIF('Math Scores'!$JM$3:$LA$3, Y$4, 'Math Scores'!$JM$2:$LA$2))))</f>
        <is>
          <t/>
        </is>
      </c>
      <c r="Z33" s="702" t="inlineStr">
        <f aca="false">IF(COUNT('Math Scores'!$JM36:$KG36)=0, "", (SUMIF('Math Scores'!$JM$3:$LA$3, Z$4, 'Math Scores'!$JM36:$LA36)/(SUMIF('Math Scores'!$JM$3:$LA$3, Z$4, 'Math Scores'!$JM$2:$LA$2))))</f>
        <is>
          <t/>
        </is>
      </c>
      <c r="AA33" s="702" t="inlineStr">
        <f aca="false">IF(COUNT('Math Scores'!$LB36:$LR36)=0, "", (SUMIF('Math Scores'!$KH$3:$LA$3, AA$4, 'Math Scores'!$KH36:$LA36)/(SUMIF('Math Scores'!$KH$3:$LA$3, AA$4, 'Math Scores'!$KH$2:$LA$2))))</f>
        <is>
          <t/>
        </is>
      </c>
      <c r="AB33" s="702" t="inlineStr">
        <f aca="false">IF(COUNT('Math Scores'!$LB36:$LR36)=0, "", (SUMIF('Math Scores'!$KH$3:$LA$3, AB$4, 'Math Scores'!$KH36:$LA36)/(SUMIF('Math Scores'!$KH$3:$LA$3, AB$4, 'Math Scores'!$KH$2:$LA$2))))</f>
        <is>
          <t/>
        </is>
      </c>
      <c r="AC33" s="702" t="inlineStr">
        <f aca="false">IF(COUNT('Math Scores'!$LB36:$LR36)=0, "", (SUMIF('Math Scores'!$KH$3:$LA$3, AC$4, 'Math Scores'!$KH36:$LA36)/(SUMIF('Math Scores'!$KH$3:$LA$3, AC$4, 'Math Scores'!$KH$2:$LA$2))))</f>
        <is>
          <t/>
        </is>
      </c>
    </row>
    <row r="34" customFormat="false" ht="12.75" hidden="false" customHeight="false" outlineLevel="0" collapsed="false">
      <c r="A34" s="715" t="str">
        <f aca="false">'English Scores- Leveled papers'!B35</f>
        <v>N.Keshi</v>
      </c>
      <c r="B34" s="716" t="inlineStr">
        <f aca="false">'Math Scores'!D37</f>
        <is>
          <t/>
        </is>
      </c>
      <c r="C34" s="702" t="inlineStr">
        <f aca="false">IF(COUNT('Math Scores'!$F37:$AM37)=0, "", (SUMIF('Math Scores'!$F$3:$AM$3, C$4, 'Math Scores'!$F37:$AM37)/(SUMIF('Math Scores'!$F$3:$AM$3, C$4, 'Math Scores'!$F$2:$AM$2))))</f>
        <is>
          <t/>
        </is>
      </c>
      <c r="D34" s="702" t="inlineStr">
        <f aca="false">IF(COUNT('Math Scores'!$F37:$AM37)=0, "", (SUMIF('Math Scores'!$F$3:$AM$3, D$4, 'Math Scores'!$F37:$AM37)/(SUMIF('Math Scores'!$F$3:$AM$3, D$4, 'Math Scores'!$F$2:$AM$2))))</f>
        <is>
          <t/>
        </is>
      </c>
      <c r="E34" s="702" t="inlineStr">
        <f aca="false">IF(COUNT('Math Scores'!$F37:$AM37)=0, "", (SUMIF('Math Scores'!$F$3:$AM$3, E$4, 'Math Scores'!$F37:$AM37)/(SUMIF('Math Scores'!$F$3:$AM$3, E$4, 'Math Scores'!$F$2:$AM$2))))</f>
        <is>
          <t/>
        </is>
      </c>
      <c r="F34" s="702" t="inlineStr">
        <f aca="false">IF(COUNT('Math Scores'!$AN37:$BW37)=0, "", (SUMIF('Math Scores'!$AN$3:$BW$3, F$4, 'Math Scores'!$AN37:$BW37)/(SUMIF('Math Scores'!$AN$3:$BW$3, F$4, 'Math Scores'!$AN$2:$BW$2))))</f>
        <is>
          <t/>
        </is>
      </c>
      <c r="G34" s="702" t="inlineStr">
        <f aca="false">IF(COUNT('Math Scores'!$AN37:$BW37)=0, "", (SUMIF('Math Scores'!$AN$3:$BW$3, G$4, 'Math Scores'!$AN37:$BW37)/(SUMIF('Math Scores'!$AN$3:$BW$3, G$4, 'Math Scores'!$AN$2:$BW$2))))</f>
        <is>
          <t/>
        </is>
      </c>
      <c r="H34" s="702" t="inlineStr">
        <f aca="false">IF(COUNT('Math Scores'!$AN37:$BW37)=0, "", (SUMIF('Math Scores'!$AN$3:$BW$3, H$4, 'Math Scores'!$AN37:$BW37)/(SUMIF('Math Scores'!$AN$3:$BW$3, H$4, 'Math Scores'!$AN$2:$BW$2))))</f>
        <is>
          <t/>
        </is>
      </c>
      <c r="I34" s="702" t="inlineStr">
        <f aca="false">IF(COUNT('Math Scores'!$BX37:$DN37)=0, "", (SUMIF('Math Scores'!$F$3:$MZ$3, I$4, 'Math Scores'!$F37:$MZ37)/(SUMIF('Math Scores'!$F$3:$MZ$3, I$4, 'Math Scores'!$F$2:$MZ$2))))</f>
        <is>
          <t/>
        </is>
      </c>
      <c r="J34" s="702" t="inlineStr">
        <f aca="false">IF(COUNT('Math Scores'!$BX37:$DN37)=0, "", (SUMIF('Math Scores'!$F$3:$MZ$3, J$4, 'Math Scores'!$F37:$MZ37)/(SUMIF('Math Scores'!$F$3:$MZ$3, J$4, 'Math Scores'!$F$2:$MZ$2))))</f>
        <is>
          <t/>
        </is>
      </c>
      <c r="K34" s="702" t="inlineStr">
        <f aca="false">IF(COUNT('Math Scores'!$BX37:$DN37)=0, "", (SUMIF('Math Scores'!$F$3:$MZ$3, K$4, 'Math Scores'!$F37:$MZ37)/(SUMIF('Math Scores'!$F$3:$MZ$3, K$4, 'Math Scores'!$F$2:$MZ$2))))</f>
        <is>
          <t/>
        </is>
      </c>
      <c r="L34" s="702" t="inlineStr">
        <f aca="false">IF(COUNT('Math Scores'!$DO37:$FJ37)=0, "", (SUMIF('Math Scores'!$F$3:$MZ$3, L$4, 'Math Scores'!$F37:$MZ37)/(SUMIF('Math Scores'!$F$3:$MZ$3, L$4, 'Math Scores'!$F$2:$MZ$2))))</f>
        <is>
          <t/>
        </is>
      </c>
      <c r="M34" s="702" t="inlineStr">
        <f aca="false">IF(COUNT('Math Scores'!$DO37:$FJ37)=0, "", (SUMIF('Math Scores'!$F$3:$MZ$3, M$4, 'Math Scores'!$F37:$MZ37)/(SUMIF('Math Scores'!$F$3:$MZ$3, M$4, 'Math Scores'!$F$2:$MZ$2))))</f>
        <is>
          <t/>
        </is>
      </c>
      <c r="N34" s="702" t="inlineStr">
        <f aca="false">IF(COUNT('Math Scores'!$DO37:$FJ37)=0, "", (SUMIF('Math Scores'!$F$3:$MZ$3, N$4, 'Math Scores'!$F37:$MZ37)/(SUMIF('Math Scores'!$F$3:$MZ$3, N$4, 'Math Scores'!$F$2:$MZ$2))))</f>
        <is>
          <t/>
        </is>
      </c>
      <c r="O34" s="702" t="inlineStr">
        <f aca="false">IF(COUNT('Math Scores'!$FK37:$HI37)=0, "", (SUMIF('Math Scores'!$F$3:$MZ$3, O$4, 'Math Scores'!$F37:$MZ37)/(SUMIF('Math Scores'!$F$3:$MZ$3, O$4, 'Math Scores'!$F$2:$MZ$2))))</f>
        <is>
          <t/>
        </is>
      </c>
      <c r="P34" s="702" t="inlineStr">
        <f aca="false">IF(COUNT('Math Scores'!$FK37:$HI37)=0, "", (SUMIF('Math Scores'!$F$3:$MZ$3, P$4, 'Math Scores'!$F37:$MZ37)/(SUMIF('Math Scores'!$F$3:$MZ$3, P$4, 'Math Scores'!$F$2:$MZ$2))))</f>
        <is>
          <t/>
        </is>
      </c>
      <c r="Q34" s="702" t="inlineStr">
        <f aca="false">IF(COUNT('Math Scores'!$FK37:$HI37)=0, "", (SUMIF('Math Scores'!$F$3:$MZ$3, Q$4, 'Math Scores'!$F37:$MZ37)/(SUMIF('Math Scores'!$F$3:$MZ$3, Q$4, 'Math Scores'!$F$2:$MZ$2))))</f>
        <is>
          <t/>
        </is>
      </c>
      <c r="R34" s="702" t="inlineStr">
        <f aca="false">IF(COUNT('Math Scores'!$HJ37:$IG37)=0, "", (SUMIF('Math Scores'!$HJ$3:$IU$3, R$4, 'Math Scores'!$HJ37:$IU37)/(SUMIF('Math Scores'!$HJ$3:$IU$3, R$4, 'Math Scores'!$HJ$2:$IU$2))))</f>
        <is>
          <t/>
        </is>
      </c>
      <c r="S34" s="702" t="inlineStr">
        <f aca="false">IF(COUNT('Math Scores'!$HJ37:$IG37)=0, "", (SUMIF('Math Scores'!$HJ$3:$IU$3, S$4, 'Math Scores'!$HJ37:$IU37)/(SUMIF('Math Scores'!$HJ$3:$IU$3, S$4, 'Math Scores'!$HJ$2:$IU$2))))</f>
        <is>
          <t/>
        </is>
      </c>
      <c r="T34" s="702" t="inlineStr">
        <f aca="false">IF(COUNT('Math Scores'!$HJ37:$IG37)=0, "", (SUMIF('Math Scores'!$HJ$3:$IU$3, T$4, 'Math Scores'!$HJ37:$IU37)/(SUMIF('Math Scores'!$HJ$3:$IU$3, T$4, 'Math Scores'!$HJ$2:$IU$2))))</f>
        <is>
          <t/>
        </is>
      </c>
      <c r="U34" s="702" t="inlineStr">
        <f aca="false">IF(COUNT('Math Scores'!$IV37:$JL37)=0, "", (SUMIF('Math Scores'!$IH$3:$IU$3, U$4, 'Math Scores'!$IH37:$IU37)/(SUMIF('Math Scores'!$IH$3:$IU$3, U$4, 'Math Scores'!$IH$2:$IU$2))))</f>
        <is>
          <t/>
        </is>
      </c>
      <c r="V34" s="702" t="inlineStr">
        <f aca="false">IF(COUNT('Math Scores'!$IV37:$JL37)=0, "", (SUMIF('Math Scores'!$IH$3:$IU$3, V$4, 'Math Scores'!$IH37:$IU37)/(SUMIF('Math Scores'!$IH$3:$IU$3, V$4, 'Math Scores'!$IH$2:$IU$2))))</f>
        <is>
          <t/>
        </is>
      </c>
      <c r="W34" s="702" t="inlineStr">
        <f aca="false">IF(COUNT('Math Scores'!$IV37:$JL37)=0, "", (SUMIF('Math Scores'!$IH$3:$IU$3, W$4, 'Math Scores'!$IH37:$IU37)/(SUMIF('Math Scores'!$IH$3:$IU$3, W$4, 'Math Scores'!$IH$2:$IU$2))))</f>
        <is>
          <t/>
        </is>
      </c>
      <c r="X34" s="702" t="inlineStr">
        <f aca="false">IF(COUNT('Math Scores'!$JM37:$KG37)=0, "", (SUMIF('Math Scores'!$JM$3:$LA$3, X$4, 'Math Scores'!$JM37:$LA37)/(SUMIF('Math Scores'!$JM$3:$LA$3, X$4, 'Math Scores'!$JM$2:$LA$2))))</f>
        <is>
          <t/>
        </is>
      </c>
      <c r="Y34" s="702" t="inlineStr">
        <f aca="false">IF(COUNT('Math Scores'!$JM37:$KG37)=0, "", (SUMIF('Math Scores'!$JM$3:$LA$3, Y$4, 'Math Scores'!$JM37:$LA37)/(SUMIF('Math Scores'!$JM$3:$LA$3, Y$4, 'Math Scores'!$JM$2:$LA$2))))</f>
        <is>
          <t/>
        </is>
      </c>
      <c r="Z34" s="702" t="inlineStr">
        <f aca="false">IF(COUNT('Math Scores'!$JM37:$KG37)=0, "", (SUMIF('Math Scores'!$JM$3:$LA$3, Z$4, 'Math Scores'!$JM37:$LA37)/(SUMIF('Math Scores'!$JM$3:$LA$3, Z$4, 'Math Scores'!$JM$2:$LA$2))))</f>
        <is>
          <t/>
        </is>
      </c>
      <c r="AA34" s="702" t="inlineStr">
        <f aca="false">IF(COUNT('Math Scores'!$LB37:$LR37)=0, "", (SUMIF('Math Scores'!$KH$3:$LA$3, AA$4, 'Math Scores'!$KH37:$LA37)/(SUMIF('Math Scores'!$KH$3:$LA$3, AA$4, 'Math Scores'!$KH$2:$LA$2))))</f>
        <is>
          <t/>
        </is>
      </c>
      <c r="AB34" s="702" t="inlineStr">
        <f aca="false">IF(COUNT('Math Scores'!$LB37:$LR37)=0, "", (SUMIF('Math Scores'!$KH$3:$LA$3, AB$4, 'Math Scores'!$KH37:$LA37)/(SUMIF('Math Scores'!$KH$3:$LA$3, AB$4, 'Math Scores'!$KH$2:$LA$2))))</f>
        <is>
          <t/>
        </is>
      </c>
      <c r="AC34" s="702" t="inlineStr">
        <f aca="false">IF(COUNT('Math Scores'!$LB37:$LR37)=0, "", (SUMIF('Math Scores'!$KH$3:$LA$3, AC$4, 'Math Scores'!$KH37:$LA37)/(SUMIF('Math Scores'!$KH$3:$LA$3, AC$4, 'Math Scores'!$KH$2:$LA$2))))</f>
        <is>
          <t/>
        </is>
      </c>
    </row>
    <row r="35" customFormat="false" ht="12.75" hidden="false" customHeight="false" outlineLevel="0" collapsed="false">
      <c r="A35" s="715" t="str">
        <f aca="false">'English Scores- Leveled papers'!B36</f>
        <v>O.Chandu</v>
      </c>
      <c r="B35" s="716" t="n">
        <f aca="false">'Math Scores'!D38</f>
        <v>0.2</v>
      </c>
      <c r="C35" s="702" t="inlineStr">
        <f aca="false">IF(COUNT('Math Scores'!$F38:$AM38)=0, "", (SUMIF('Math Scores'!$F$3:$AM$3, C$4, 'Math Scores'!$F38:$AM38)/(SUMIF('Math Scores'!$F$3:$AM$3, C$4, 'Math Scores'!$F$2:$AM$2))))</f>
        <is>
          <t/>
        </is>
      </c>
      <c r="D35" s="702" t="inlineStr">
        <f aca="false">IF(COUNT('Math Scores'!$F38:$AM38)=0, "", (SUMIF('Math Scores'!$F$3:$AM$3, D$4, 'Math Scores'!$F38:$AM38)/(SUMIF('Math Scores'!$F$3:$AM$3, D$4, 'Math Scores'!$F$2:$AM$2))))</f>
        <is>
          <t/>
        </is>
      </c>
      <c r="E35" s="702" t="inlineStr">
        <f aca="false">IF(COUNT('Math Scores'!$F38:$AM38)=0, "", (SUMIF('Math Scores'!$F$3:$AM$3, E$4, 'Math Scores'!$F38:$AM38)/(SUMIF('Math Scores'!$F$3:$AM$3, E$4, 'Math Scores'!$F$2:$AM$2))))</f>
        <is>
          <t/>
        </is>
      </c>
      <c r="F35" s="702" t="inlineStr">
        <f aca="false">IF(COUNT('Math Scores'!$AN38:$BW38)=0, "", (SUMIF('Math Scores'!$AN$3:$BW$3, F$4, 'Math Scores'!$AN38:$BW38)/(SUMIF('Math Scores'!$AN$3:$BW$3, F$4, 'Math Scores'!$AN$2:$BW$2))))</f>
        <is>
          <t/>
        </is>
      </c>
      <c r="G35" s="702" t="inlineStr">
        <f aca="false">IF(COUNT('Math Scores'!$AN38:$BW38)=0, "", (SUMIF('Math Scores'!$AN$3:$BW$3, G$4, 'Math Scores'!$AN38:$BW38)/(SUMIF('Math Scores'!$AN$3:$BW$3, G$4, 'Math Scores'!$AN$2:$BW$2))))</f>
        <is>
          <t/>
        </is>
      </c>
      <c r="H35" s="702" t="inlineStr">
        <f aca="false">IF(COUNT('Math Scores'!$AN38:$BW38)=0, "", (SUMIF('Math Scores'!$AN$3:$BW$3, H$4, 'Math Scores'!$AN38:$BW38)/(SUMIF('Math Scores'!$AN$3:$BW$3, H$4, 'Math Scores'!$AN$2:$BW$2))))</f>
        <is>
          <t/>
        </is>
      </c>
      <c r="I35" s="702" t="n">
        <f aca="false">IF(COUNT('Math Scores'!$BX38:$DN38)=0, "", (SUMIF('Math Scores'!$F$3:$MZ$3, I$4, 'Math Scores'!$F38:$MZ38)/(SUMIF('Math Scores'!$F$3:$MZ$3, I$4, 'Math Scores'!$F$2:$MZ$2))))</f>
        <v>0.166666666666667</v>
      </c>
      <c r="J35" s="702" t="n">
        <f aca="false">IF(COUNT('Math Scores'!$BX38:$DN38)=0, "", (SUMIF('Math Scores'!$F$3:$MZ$3, J$4, 'Math Scores'!$F38:$MZ38)/(SUMIF('Math Scores'!$F$3:$MZ$3, J$4, 'Math Scores'!$F$2:$MZ$2))))</f>
        <v>0.290322580645161</v>
      </c>
      <c r="K35" s="702" t="n">
        <f aca="false">IF(COUNT('Math Scores'!$BX38:$DN38)=0, "", (SUMIF('Math Scores'!$F$3:$MZ$3, K$4, 'Math Scores'!$F38:$MZ38)/(SUMIF('Math Scores'!$F$3:$MZ$3, K$4, 'Math Scores'!$F$2:$MZ$2))))</f>
        <v>0.148148148148148</v>
      </c>
      <c r="L35" s="702" t="inlineStr">
        <f aca="false">IF(COUNT('Math Scores'!$DO38:$FJ38)=0, "", (SUMIF('Math Scores'!$F$3:$MZ$3, L$4, 'Math Scores'!$F38:$MZ38)/(SUMIF('Math Scores'!$F$3:$MZ$3, L$4, 'Math Scores'!$F$2:$MZ$2))))</f>
        <is>
          <t/>
        </is>
      </c>
      <c r="M35" s="702" t="inlineStr">
        <f aca="false">IF(COUNT('Math Scores'!$DO38:$FJ38)=0, "", (SUMIF('Math Scores'!$F$3:$MZ$3, M$4, 'Math Scores'!$F38:$MZ38)/(SUMIF('Math Scores'!$F$3:$MZ$3, M$4, 'Math Scores'!$F$2:$MZ$2))))</f>
        <is>
          <t/>
        </is>
      </c>
      <c r="N35" s="702" t="inlineStr">
        <f aca="false">IF(COUNT('Math Scores'!$DO38:$FJ38)=0, "", (SUMIF('Math Scores'!$F$3:$MZ$3, N$4, 'Math Scores'!$F38:$MZ38)/(SUMIF('Math Scores'!$F$3:$MZ$3, N$4, 'Math Scores'!$F$2:$MZ$2))))</f>
        <is>
          <t/>
        </is>
      </c>
      <c r="O35" s="702" t="inlineStr">
        <f aca="false">IF(COUNT('Math Scores'!$FK38:$HI38)=0, "", (SUMIF('Math Scores'!$F$3:$MZ$3, O$4, 'Math Scores'!$F38:$MZ38)/(SUMIF('Math Scores'!$F$3:$MZ$3, O$4, 'Math Scores'!$F$2:$MZ$2))))</f>
        <is>
          <t/>
        </is>
      </c>
      <c r="P35" s="702" t="inlineStr">
        <f aca="false">IF(COUNT('Math Scores'!$FK38:$HI38)=0, "", (SUMIF('Math Scores'!$F$3:$MZ$3, P$4, 'Math Scores'!$F38:$MZ38)/(SUMIF('Math Scores'!$F$3:$MZ$3, P$4, 'Math Scores'!$F$2:$MZ$2))))</f>
        <is>
          <t/>
        </is>
      </c>
      <c r="Q35" s="702" t="inlineStr">
        <f aca="false">IF(COUNT('Math Scores'!$FK38:$HI38)=0, "", (SUMIF('Math Scores'!$F$3:$MZ$3, Q$4, 'Math Scores'!$F38:$MZ38)/(SUMIF('Math Scores'!$F$3:$MZ$3, Q$4, 'Math Scores'!$F$2:$MZ$2))))</f>
        <is>
          <t/>
        </is>
      </c>
      <c r="R35" s="702" t="inlineStr">
        <f aca="false">IF(COUNT('Math Scores'!$HJ38:$IG38)=0, "", (SUMIF('Math Scores'!$HJ$3:$IU$3, R$4, 'Math Scores'!$HJ38:$IU38)/(SUMIF('Math Scores'!$HJ$3:$IU$3, R$4, 'Math Scores'!$HJ$2:$IU$2))))</f>
        <is>
          <t/>
        </is>
      </c>
      <c r="S35" s="702" t="inlineStr">
        <f aca="false">IF(COUNT('Math Scores'!$HJ38:$IG38)=0, "", (SUMIF('Math Scores'!$HJ$3:$IU$3, S$4, 'Math Scores'!$HJ38:$IU38)/(SUMIF('Math Scores'!$HJ$3:$IU$3, S$4, 'Math Scores'!$HJ$2:$IU$2))))</f>
        <is>
          <t/>
        </is>
      </c>
      <c r="T35" s="702" t="inlineStr">
        <f aca="false">IF(COUNT('Math Scores'!$HJ38:$IG38)=0, "", (SUMIF('Math Scores'!$HJ$3:$IU$3, T$4, 'Math Scores'!$HJ38:$IU38)/(SUMIF('Math Scores'!$HJ$3:$IU$3, T$4, 'Math Scores'!$HJ$2:$IU$2))))</f>
        <is>
          <t/>
        </is>
      </c>
      <c r="U35" s="702" t="inlineStr">
        <f aca="false">IF(COUNT('Math Scores'!$IV38:$JL38)=0, "", (SUMIF('Math Scores'!$IH$3:$IU$3, U$4, 'Math Scores'!$IH38:$IU38)/(SUMIF('Math Scores'!$IH$3:$IU$3, U$4, 'Math Scores'!$IH$2:$IU$2))))</f>
        <is>
          <t/>
        </is>
      </c>
      <c r="V35" s="702" t="inlineStr">
        <f aca="false">IF(COUNT('Math Scores'!$IV38:$JL38)=0, "", (SUMIF('Math Scores'!$IH$3:$IU$3, V$4, 'Math Scores'!$IH38:$IU38)/(SUMIF('Math Scores'!$IH$3:$IU$3, V$4, 'Math Scores'!$IH$2:$IU$2))))</f>
        <is>
          <t/>
        </is>
      </c>
      <c r="W35" s="702" t="inlineStr">
        <f aca="false">IF(COUNT('Math Scores'!$IV38:$JL38)=0, "", (SUMIF('Math Scores'!$IH$3:$IU$3, W$4, 'Math Scores'!$IH38:$IU38)/(SUMIF('Math Scores'!$IH$3:$IU$3, W$4, 'Math Scores'!$IH$2:$IU$2))))</f>
        <is>
          <t/>
        </is>
      </c>
      <c r="X35" s="702" t="inlineStr">
        <f aca="false">IF(COUNT('Math Scores'!$JM38:$KG38)=0, "", (SUMIF('Math Scores'!$JM$3:$LA$3, X$4, 'Math Scores'!$JM38:$LA38)/(SUMIF('Math Scores'!$JM$3:$LA$3, X$4, 'Math Scores'!$JM$2:$LA$2))))</f>
        <is>
          <t/>
        </is>
      </c>
      <c r="Y35" s="702" t="inlineStr">
        <f aca="false">IF(COUNT('Math Scores'!$JM38:$KG38)=0, "", (SUMIF('Math Scores'!$JM$3:$LA$3, Y$4, 'Math Scores'!$JM38:$LA38)/(SUMIF('Math Scores'!$JM$3:$LA$3, Y$4, 'Math Scores'!$JM$2:$LA$2))))</f>
        <is>
          <t/>
        </is>
      </c>
      <c r="Z35" s="702" t="inlineStr">
        <f aca="false">IF(COUNT('Math Scores'!$JM38:$KG38)=0, "", (SUMIF('Math Scores'!$JM$3:$LA$3, Z$4, 'Math Scores'!$JM38:$LA38)/(SUMIF('Math Scores'!$JM$3:$LA$3, Z$4, 'Math Scores'!$JM$2:$LA$2))))</f>
        <is>
          <t/>
        </is>
      </c>
      <c r="AA35" s="702" t="inlineStr">
        <f aca="false">IF(COUNT('Math Scores'!$LB38:$LR38)=0, "", (SUMIF('Math Scores'!$KH$3:$LA$3, AA$4, 'Math Scores'!$KH38:$LA38)/(SUMIF('Math Scores'!$KH$3:$LA$3, AA$4, 'Math Scores'!$KH$2:$LA$2))))</f>
        <is>
          <t/>
        </is>
      </c>
      <c r="AB35" s="702" t="inlineStr">
        <f aca="false">IF(COUNT('Math Scores'!$LB38:$LR38)=0, "", (SUMIF('Math Scores'!$KH$3:$LA$3, AB$4, 'Math Scores'!$KH38:$LA38)/(SUMIF('Math Scores'!$KH$3:$LA$3, AB$4, 'Math Scores'!$KH$2:$LA$2))))</f>
        <is>
          <t/>
        </is>
      </c>
      <c r="AC35" s="702" t="inlineStr">
        <f aca="false">IF(COUNT('Math Scores'!$LB38:$LR38)=0, "", (SUMIF('Math Scores'!$KH$3:$LA$3, AC$4, 'Math Scores'!$KH38:$LA38)/(SUMIF('Math Scores'!$KH$3:$LA$3, AC$4, 'Math Scores'!$KH$2:$LA$2))))</f>
        <is>
          <t/>
        </is>
      </c>
    </row>
    <row r="36" customFormat="false" ht="12.75" hidden="false" customHeight="false" outlineLevel="0" collapsed="false">
      <c r="A36" s="715" t="str">
        <f aca="false">'English Scores- Leveled papers'!B37</f>
        <v>O.Harish</v>
      </c>
      <c r="B36" s="716" t="n">
        <f aca="false">'Math Scores'!D39</f>
        <v>0.16</v>
      </c>
      <c r="C36" s="702" t="inlineStr">
        <f aca="false">IF(COUNT('Math Scores'!$F39:$AM39)=0, "", (SUMIF('Math Scores'!$F$3:$AM$3, C$4, 'Math Scores'!$F39:$AM39)/(SUMIF('Math Scores'!$F$3:$AM$3, C$4, 'Math Scores'!$F$2:$AM$2))))</f>
        <is>
          <t/>
        </is>
      </c>
      <c r="D36" s="702" t="inlineStr">
        <f aca="false">IF(COUNT('Math Scores'!$F39:$AM39)=0, "", (SUMIF('Math Scores'!$F$3:$AM$3, D$4, 'Math Scores'!$F39:$AM39)/(SUMIF('Math Scores'!$F$3:$AM$3, D$4, 'Math Scores'!$F$2:$AM$2))))</f>
        <is>
          <t/>
        </is>
      </c>
      <c r="E36" s="702" t="inlineStr">
        <f aca="false">IF(COUNT('Math Scores'!$F39:$AM39)=0, "", (SUMIF('Math Scores'!$F$3:$AM$3, E$4, 'Math Scores'!$F39:$AM39)/(SUMIF('Math Scores'!$F$3:$AM$3, E$4, 'Math Scores'!$F$2:$AM$2))))</f>
        <is>
          <t/>
        </is>
      </c>
      <c r="F36" s="702" t="inlineStr">
        <f aca="false">IF(COUNT('Math Scores'!$AN39:$BW39)=0, "", (SUMIF('Math Scores'!$AN$3:$BW$3, F$4, 'Math Scores'!$AN39:$BW39)/(SUMIF('Math Scores'!$AN$3:$BW$3, F$4, 'Math Scores'!$AN$2:$BW$2))))</f>
        <is>
          <t/>
        </is>
      </c>
      <c r="G36" s="702" t="inlineStr">
        <f aca="false">IF(COUNT('Math Scores'!$AN39:$BW39)=0, "", (SUMIF('Math Scores'!$AN$3:$BW$3, G$4, 'Math Scores'!$AN39:$BW39)/(SUMIF('Math Scores'!$AN$3:$BW$3, G$4, 'Math Scores'!$AN$2:$BW$2))))</f>
        <is>
          <t/>
        </is>
      </c>
      <c r="H36" s="702" t="inlineStr">
        <f aca="false">IF(COUNT('Math Scores'!$AN39:$BW39)=0, "", (SUMIF('Math Scores'!$AN$3:$BW$3, H$4, 'Math Scores'!$AN39:$BW39)/(SUMIF('Math Scores'!$AN$3:$BW$3, H$4, 'Math Scores'!$AN$2:$BW$2))))</f>
        <is>
          <t/>
        </is>
      </c>
      <c r="I36" s="702" t="n">
        <f aca="false">IF(COUNT('Math Scores'!$BX39:$DN39)=0, "", (SUMIF('Math Scores'!$F$3:$MZ$3, I$4, 'Math Scores'!$F39:$MZ39)/(SUMIF('Math Scores'!$F$3:$MZ$3, I$4, 'Math Scores'!$F$2:$MZ$2))))</f>
        <v>0</v>
      </c>
      <c r="J36" s="702" t="n">
        <f aca="false">IF(COUNT('Math Scores'!$BX39:$DN39)=0, "", (SUMIF('Math Scores'!$F$3:$MZ$3, J$4, 'Math Scores'!$F39:$MZ39)/(SUMIF('Math Scores'!$F$3:$MZ$3, J$4, 'Math Scores'!$F$2:$MZ$2))))</f>
        <v>0.32258064516129</v>
      </c>
      <c r="K36" s="702" t="n">
        <f aca="false">IF(COUNT('Math Scores'!$BX39:$DN39)=0, "", (SUMIF('Math Scores'!$F$3:$MZ$3, K$4, 'Math Scores'!$F39:$MZ39)/(SUMIF('Math Scores'!$F$3:$MZ$3, K$4, 'Math Scores'!$F$2:$MZ$2))))</f>
        <v>0.222222222222222</v>
      </c>
      <c r="L36" s="702" t="inlineStr">
        <f aca="false">IF(COUNT('Math Scores'!$DO39:$FJ39)=0, "", (SUMIF('Math Scores'!$F$3:$MZ$3, L$4, 'Math Scores'!$F39:$MZ39)/(SUMIF('Math Scores'!$F$3:$MZ$3, L$4, 'Math Scores'!$F$2:$MZ$2))))</f>
        <is>
          <t/>
        </is>
      </c>
      <c r="M36" s="702" t="inlineStr">
        <f aca="false">IF(COUNT('Math Scores'!$DO39:$FJ39)=0, "", (SUMIF('Math Scores'!$F$3:$MZ$3, M$4, 'Math Scores'!$F39:$MZ39)/(SUMIF('Math Scores'!$F$3:$MZ$3, M$4, 'Math Scores'!$F$2:$MZ$2))))</f>
        <is>
          <t/>
        </is>
      </c>
      <c r="N36" s="702" t="inlineStr">
        <f aca="false">IF(COUNT('Math Scores'!$DO39:$FJ39)=0, "", (SUMIF('Math Scores'!$F$3:$MZ$3, N$4, 'Math Scores'!$F39:$MZ39)/(SUMIF('Math Scores'!$F$3:$MZ$3, N$4, 'Math Scores'!$F$2:$MZ$2))))</f>
        <is>
          <t/>
        </is>
      </c>
      <c r="O36" s="702" t="inlineStr">
        <f aca="false">IF(COUNT('Math Scores'!$FK39:$HI39)=0, "", (SUMIF('Math Scores'!$F$3:$MZ$3, O$4, 'Math Scores'!$F39:$MZ39)/(SUMIF('Math Scores'!$F$3:$MZ$3, O$4, 'Math Scores'!$F$2:$MZ$2))))</f>
        <is>
          <t/>
        </is>
      </c>
      <c r="P36" s="702" t="inlineStr">
        <f aca="false">IF(COUNT('Math Scores'!$FK39:$HI39)=0, "", (SUMIF('Math Scores'!$F$3:$MZ$3, P$4, 'Math Scores'!$F39:$MZ39)/(SUMIF('Math Scores'!$F$3:$MZ$3, P$4, 'Math Scores'!$F$2:$MZ$2))))</f>
        <is>
          <t/>
        </is>
      </c>
      <c r="Q36" s="702" t="inlineStr">
        <f aca="false">IF(COUNT('Math Scores'!$FK39:$HI39)=0, "", (SUMIF('Math Scores'!$F$3:$MZ$3, Q$4, 'Math Scores'!$F39:$MZ39)/(SUMIF('Math Scores'!$F$3:$MZ$3, Q$4, 'Math Scores'!$F$2:$MZ$2))))</f>
        <is>
          <t/>
        </is>
      </c>
      <c r="R36" s="702" t="inlineStr">
        <f aca="false">IF(COUNT('Math Scores'!$HJ39:$IG39)=0, "", (SUMIF('Math Scores'!$HJ$3:$IU$3, R$4, 'Math Scores'!$HJ39:$IU39)/(SUMIF('Math Scores'!$HJ$3:$IU$3, R$4, 'Math Scores'!$HJ$2:$IU$2))))</f>
        <is>
          <t/>
        </is>
      </c>
      <c r="S36" s="702" t="inlineStr">
        <f aca="false">IF(COUNT('Math Scores'!$HJ39:$IG39)=0, "", (SUMIF('Math Scores'!$HJ$3:$IU$3, S$4, 'Math Scores'!$HJ39:$IU39)/(SUMIF('Math Scores'!$HJ$3:$IU$3, S$4, 'Math Scores'!$HJ$2:$IU$2))))</f>
        <is>
          <t/>
        </is>
      </c>
      <c r="T36" s="702" t="inlineStr">
        <f aca="false">IF(COUNT('Math Scores'!$HJ39:$IG39)=0, "", (SUMIF('Math Scores'!$HJ$3:$IU$3, T$4, 'Math Scores'!$HJ39:$IU39)/(SUMIF('Math Scores'!$HJ$3:$IU$3, T$4, 'Math Scores'!$HJ$2:$IU$2))))</f>
        <is>
          <t/>
        </is>
      </c>
      <c r="U36" s="702" t="inlineStr">
        <f aca="false">IF(COUNT('Math Scores'!$IV39:$JL39)=0, "", (SUMIF('Math Scores'!$IH$3:$IU$3, U$4, 'Math Scores'!$IH39:$IU39)/(SUMIF('Math Scores'!$IH$3:$IU$3, U$4, 'Math Scores'!$IH$2:$IU$2))))</f>
        <is>
          <t/>
        </is>
      </c>
      <c r="V36" s="702" t="inlineStr">
        <f aca="false">IF(COUNT('Math Scores'!$IV39:$JL39)=0, "", (SUMIF('Math Scores'!$IH$3:$IU$3, V$4, 'Math Scores'!$IH39:$IU39)/(SUMIF('Math Scores'!$IH$3:$IU$3, V$4, 'Math Scores'!$IH$2:$IU$2))))</f>
        <is>
          <t/>
        </is>
      </c>
      <c r="W36" s="702" t="inlineStr">
        <f aca="false">IF(COUNT('Math Scores'!$IV39:$JL39)=0, "", (SUMIF('Math Scores'!$IH$3:$IU$3, W$4, 'Math Scores'!$IH39:$IU39)/(SUMIF('Math Scores'!$IH$3:$IU$3, W$4, 'Math Scores'!$IH$2:$IU$2))))</f>
        <is>
          <t/>
        </is>
      </c>
      <c r="X36" s="702" t="inlineStr">
        <f aca="false">IF(COUNT('Math Scores'!$JM39:$KG39)=0, "", (SUMIF('Math Scores'!$JM$3:$LA$3, X$4, 'Math Scores'!$JM39:$LA39)/(SUMIF('Math Scores'!$JM$3:$LA$3, X$4, 'Math Scores'!$JM$2:$LA$2))))</f>
        <is>
          <t/>
        </is>
      </c>
      <c r="Y36" s="702" t="inlineStr">
        <f aca="false">IF(COUNT('Math Scores'!$JM39:$KG39)=0, "", (SUMIF('Math Scores'!$JM$3:$LA$3, Y$4, 'Math Scores'!$JM39:$LA39)/(SUMIF('Math Scores'!$JM$3:$LA$3, Y$4, 'Math Scores'!$JM$2:$LA$2))))</f>
        <is>
          <t/>
        </is>
      </c>
      <c r="Z36" s="702" t="inlineStr">
        <f aca="false">IF(COUNT('Math Scores'!$JM39:$KG39)=0, "", (SUMIF('Math Scores'!$JM$3:$LA$3, Z$4, 'Math Scores'!$JM39:$LA39)/(SUMIF('Math Scores'!$JM$3:$LA$3, Z$4, 'Math Scores'!$JM$2:$LA$2))))</f>
        <is>
          <t/>
        </is>
      </c>
      <c r="AA36" s="702" t="inlineStr">
        <f aca="false">IF(COUNT('Math Scores'!$LB39:$LR39)=0, "", (SUMIF('Math Scores'!$KH$3:$LA$3, AA$4, 'Math Scores'!$KH39:$LA39)/(SUMIF('Math Scores'!$KH$3:$LA$3, AA$4, 'Math Scores'!$KH$2:$LA$2))))</f>
        <is>
          <t/>
        </is>
      </c>
      <c r="AB36" s="702" t="inlineStr">
        <f aca="false">IF(COUNT('Math Scores'!$LB39:$LR39)=0, "", (SUMIF('Math Scores'!$KH$3:$LA$3, AB$4, 'Math Scores'!$KH39:$LA39)/(SUMIF('Math Scores'!$KH$3:$LA$3, AB$4, 'Math Scores'!$KH$2:$LA$2))))</f>
        <is>
          <t/>
        </is>
      </c>
      <c r="AC36" s="702" t="inlineStr">
        <f aca="false">IF(COUNT('Math Scores'!$LB39:$LR39)=0, "", (SUMIF('Math Scores'!$KH$3:$LA$3, AC$4, 'Math Scores'!$KH39:$LA39)/(SUMIF('Math Scores'!$KH$3:$LA$3, AC$4, 'Math Scores'!$KH$2:$LA$2))))</f>
        <is>
          <t/>
        </is>
      </c>
    </row>
    <row r="37" customFormat="false" ht="12.75" hidden="false" customHeight="false" outlineLevel="0" collapsed="false">
      <c r="A37" s="715" t="str">
        <f aca="false">'English Scores- Leveled papers'!B38</f>
        <v>O.Kalyan</v>
      </c>
      <c r="B37" s="716" t="n">
        <f aca="false">'Math Scores'!D40</f>
        <v>0.16</v>
      </c>
      <c r="C37" s="702" t="inlineStr">
        <f aca="false">IF(COUNT('Math Scores'!$F40:$AM40)=0, "", (SUMIF('Math Scores'!$F$3:$AM$3, C$4, 'Math Scores'!$F40:$AM40)/(SUMIF('Math Scores'!$F$3:$AM$3, C$4, 'Math Scores'!$F$2:$AM$2))))</f>
        <is>
          <t/>
        </is>
      </c>
      <c r="D37" s="702" t="inlineStr">
        <f aca="false">IF(COUNT('Math Scores'!$F40:$AM40)=0, "", (SUMIF('Math Scores'!$F$3:$AM$3, D$4, 'Math Scores'!$F40:$AM40)/(SUMIF('Math Scores'!$F$3:$AM$3, D$4, 'Math Scores'!$F$2:$AM$2))))</f>
        <is>
          <t/>
        </is>
      </c>
      <c r="E37" s="702" t="inlineStr">
        <f aca="false">IF(COUNT('Math Scores'!$F40:$AM40)=0, "", (SUMIF('Math Scores'!$F$3:$AM$3, E$4, 'Math Scores'!$F40:$AM40)/(SUMIF('Math Scores'!$F$3:$AM$3, E$4, 'Math Scores'!$F$2:$AM$2))))</f>
        <is>
          <t/>
        </is>
      </c>
      <c r="F37" s="702" t="inlineStr">
        <f aca="false">IF(COUNT('Math Scores'!$AN40:$BW40)=0, "", (SUMIF('Math Scores'!$AN$3:$BW$3, F$4, 'Math Scores'!$AN40:$BW40)/(SUMIF('Math Scores'!$AN$3:$BW$3, F$4, 'Math Scores'!$AN$2:$BW$2))))</f>
        <is>
          <t/>
        </is>
      </c>
      <c r="G37" s="702" t="inlineStr">
        <f aca="false">IF(COUNT('Math Scores'!$AN40:$BW40)=0, "", (SUMIF('Math Scores'!$AN$3:$BW$3, G$4, 'Math Scores'!$AN40:$BW40)/(SUMIF('Math Scores'!$AN$3:$BW$3, G$4, 'Math Scores'!$AN$2:$BW$2))))</f>
        <is>
          <t/>
        </is>
      </c>
      <c r="H37" s="702" t="inlineStr">
        <f aca="false">IF(COUNT('Math Scores'!$AN40:$BW40)=0, "", (SUMIF('Math Scores'!$AN$3:$BW$3, H$4, 'Math Scores'!$AN40:$BW40)/(SUMIF('Math Scores'!$AN$3:$BW$3, H$4, 'Math Scores'!$AN$2:$BW$2))))</f>
        <is>
          <t/>
        </is>
      </c>
      <c r="I37" s="702" t="n">
        <f aca="false">IF(COUNT('Math Scores'!$BX40:$DN40)=0, "", (SUMIF('Math Scores'!$F$3:$MZ$3, I$4, 'Math Scores'!$F40:$MZ40)/(SUMIF('Math Scores'!$F$3:$MZ$3, I$4, 'Math Scores'!$F$2:$MZ$2))))</f>
        <v>0.0476190476190476</v>
      </c>
      <c r="J37" s="702" t="n">
        <f aca="false">IF(COUNT('Math Scores'!$BX40:$DN40)=0, "", (SUMIF('Math Scores'!$F$3:$MZ$3, J$4, 'Math Scores'!$F40:$MZ40)/(SUMIF('Math Scores'!$F$3:$MZ$3, J$4, 'Math Scores'!$F$2:$MZ$2))))</f>
        <v>0.32258064516129</v>
      </c>
      <c r="K37" s="702" t="n">
        <f aca="false">IF(COUNT('Math Scores'!$BX40:$DN40)=0, "", (SUMIF('Math Scores'!$F$3:$MZ$3, K$4, 'Math Scores'!$F40:$MZ40)/(SUMIF('Math Scores'!$F$3:$MZ$3, K$4, 'Math Scores'!$F$2:$MZ$2))))</f>
        <v>0.148148148148148</v>
      </c>
      <c r="L37" s="702" t="inlineStr">
        <f aca="false">IF(COUNT('Math Scores'!$DO40:$FJ40)=0, "", (SUMIF('Math Scores'!$F$3:$MZ$3, L$4, 'Math Scores'!$F40:$MZ40)/(SUMIF('Math Scores'!$F$3:$MZ$3, L$4, 'Math Scores'!$F$2:$MZ$2))))</f>
        <is>
          <t/>
        </is>
      </c>
      <c r="M37" s="702" t="inlineStr">
        <f aca="false">IF(COUNT('Math Scores'!$DO40:$FJ40)=0, "", (SUMIF('Math Scores'!$F$3:$MZ$3, M$4, 'Math Scores'!$F40:$MZ40)/(SUMIF('Math Scores'!$F$3:$MZ$3, M$4, 'Math Scores'!$F$2:$MZ$2))))</f>
        <is>
          <t/>
        </is>
      </c>
      <c r="N37" s="702" t="inlineStr">
        <f aca="false">IF(COUNT('Math Scores'!$DO40:$FJ40)=0, "", (SUMIF('Math Scores'!$F$3:$MZ$3, N$4, 'Math Scores'!$F40:$MZ40)/(SUMIF('Math Scores'!$F$3:$MZ$3, N$4, 'Math Scores'!$F$2:$MZ$2))))</f>
        <is>
          <t/>
        </is>
      </c>
      <c r="O37" s="702" t="inlineStr">
        <f aca="false">IF(COUNT('Math Scores'!$FK40:$HI40)=0, "", (SUMIF('Math Scores'!$F$3:$MZ$3, O$4, 'Math Scores'!$F40:$MZ40)/(SUMIF('Math Scores'!$F$3:$MZ$3, O$4, 'Math Scores'!$F$2:$MZ$2))))</f>
        <is>
          <t/>
        </is>
      </c>
      <c r="P37" s="702" t="inlineStr">
        <f aca="false">IF(COUNT('Math Scores'!$FK40:$HI40)=0, "", (SUMIF('Math Scores'!$F$3:$MZ$3, P$4, 'Math Scores'!$F40:$MZ40)/(SUMIF('Math Scores'!$F$3:$MZ$3, P$4, 'Math Scores'!$F$2:$MZ$2))))</f>
        <is>
          <t/>
        </is>
      </c>
      <c r="Q37" s="702" t="inlineStr">
        <f aca="false">IF(COUNT('Math Scores'!$FK40:$HI40)=0, "", (SUMIF('Math Scores'!$F$3:$MZ$3, Q$4, 'Math Scores'!$F40:$MZ40)/(SUMIF('Math Scores'!$F$3:$MZ$3, Q$4, 'Math Scores'!$F$2:$MZ$2))))</f>
        <is>
          <t/>
        </is>
      </c>
      <c r="R37" s="702" t="inlineStr">
        <f aca="false">IF(COUNT('Math Scores'!$HJ40:$IG40)=0, "", (SUMIF('Math Scores'!$HJ$3:$IU$3, R$4, 'Math Scores'!$HJ40:$IU40)/(SUMIF('Math Scores'!$HJ$3:$IU$3, R$4, 'Math Scores'!$HJ$2:$IU$2))))</f>
        <is>
          <t/>
        </is>
      </c>
      <c r="S37" s="702" t="inlineStr">
        <f aca="false">IF(COUNT('Math Scores'!$HJ40:$IG40)=0, "", (SUMIF('Math Scores'!$HJ$3:$IU$3, S$4, 'Math Scores'!$HJ40:$IU40)/(SUMIF('Math Scores'!$HJ$3:$IU$3, S$4, 'Math Scores'!$HJ$2:$IU$2))))</f>
        <is>
          <t/>
        </is>
      </c>
      <c r="T37" s="702" t="inlineStr">
        <f aca="false">IF(COUNT('Math Scores'!$HJ40:$IG40)=0, "", (SUMIF('Math Scores'!$HJ$3:$IU$3, T$4, 'Math Scores'!$HJ40:$IU40)/(SUMIF('Math Scores'!$HJ$3:$IU$3, T$4, 'Math Scores'!$HJ$2:$IU$2))))</f>
        <is>
          <t/>
        </is>
      </c>
      <c r="U37" s="702" t="inlineStr">
        <f aca="false">IF(COUNT('Math Scores'!$IV40:$JL40)=0, "", (SUMIF('Math Scores'!$IH$3:$IU$3, U$4, 'Math Scores'!$IH40:$IU40)/(SUMIF('Math Scores'!$IH$3:$IU$3, U$4, 'Math Scores'!$IH$2:$IU$2))))</f>
        <is>
          <t/>
        </is>
      </c>
      <c r="V37" s="702" t="inlineStr">
        <f aca="false">IF(COUNT('Math Scores'!$IV40:$JL40)=0, "", (SUMIF('Math Scores'!$IH$3:$IU$3, V$4, 'Math Scores'!$IH40:$IU40)/(SUMIF('Math Scores'!$IH$3:$IU$3, V$4, 'Math Scores'!$IH$2:$IU$2))))</f>
        <is>
          <t/>
        </is>
      </c>
      <c r="W37" s="702" t="inlineStr">
        <f aca="false">IF(COUNT('Math Scores'!$IV40:$JL40)=0, "", (SUMIF('Math Scores'!$IH$3:$IU$3, W$4, 'Math Scores'!$IH40:$IU40)/(SUMIF('Math Scores'!$IH$3:$IU$3, W$4, 'Math Scores'!$IH$2:$IU$2))))</f>
        <is>
          <t/>
        </is>
      </c>
      <c r="X37" s="702" t="inlineStr">
        <f aca="false">IF(COUNT('Math Scores'!$JM40:$KG40)=0, "", (SUMIF('Math Scores'!$JM$3:$LA$3, X$4, 'Math Scores'!$JM40:$LA40)/(SUMIF('Math Scores'!$JM$3:$LA$3, X$4, 'Math Scores'!$JM$2:$LA$2))))</f>
        <is>
          <t/>
        </is>
      </c>
      <c r="Y37" s="702" t="inlineStr">
        <f aca="false">IF(COUNT('Math Scores'!$JM40:$KG40)=0, "", (SUMIF('Math Scores'!$JM$3:$LA$3, Y$4, 'Math Scores'!$JM40:$LA40)/(SUMIF('Math Scores'!$JM$3:$LA$3, Y$4, 'Math Scores'!$JM$2:$LA$2))))</f>
        <is>
          <t/>
        </is>
      </c>
      <c r="Z37" s="702" t="inlineStr">
        <f aca="false">IF(COUNT('Math Scores'!$JM40:$KG40)=0, "", (SUMIF('Math Scores'!$JM$3:$LA$3, Z$4, 'Math Scores'!$JM40:$LA40)/(SUMIF('Math Scores'!$JM$3:$LA$3, Z$4, 'Math Scores'!$JM$2:$LA$2))))</f>
        <is>
          <t/>
        </is>
      </c>
      <c r="AA37" s="702" t="inlineStr">
        <f aca="false">IF(COUNT('Math Scores'!$LB40:$LR40)=0, "", (SUMIF('Math Scores'!$KH$3:$LA$3, AA$4, 'Math Scores'!$KH40:$LA40)/(SUMIF('Math Scores'!$KH$3:$LA$3, AA$4, 'Math Scores'!$KH$2:$LA$2))))</f>
        <is>
          <t/>
        </is>
      </c>
      <c r="AB37" s="702" t="inlineStr">
        <f aca="false">IF(COUNT('Math Scores'!$LB40:$LR40)=0, "", (SUMIF('Math Scores'!$KH$3:$LA$3, AB$4, 'Math Scores'!$KH40:$LA40)/(SUMIF('Math Scores'!$KH$3:$LA$3, AB$4, 'Math Scores'!$KH$2:$LA$2))))</f>
        <is>
          <t/>
        </is>
      </c>
      <c r="AC37" s="702" t="inlineStr">
        <f aca="false">IF(COUNT('Math Scores'!$LB40:$LR40)=0, "", (SUMIF('Math Scores'!$KH$3:$LA$3, AC$4, 'Math Scores'!$KH40:$LA40)/(SUMIF('Math Scores'!$KH$3:$LA$3, AC$4, 'Math Scores'!$KH$2:$LA$2))))</f>
        <is>
          <t/>
        </is>
      </c>
    </row>
    <row r="38" customFormat="false" ht="12.75" hidden="false" customHeight="false" outlineLevel="0" collapsed="false">
      <c r="A38" s="715" t="str">
        <f aca="false">'English Scores- Leveled papers'!B39</f>
        <v>Shankarappa</v>
      </c>
      <c r="B38" s="716" t="n">
        <f aca="false">'Math Scores'!D41</f>
        <v>0.32</v>
      </c>
      <c r="C38" s="702" t="inlineStr">
        <f aca="false">IF(COUNT('Math Scores'!$F41:$AM41)=0, "", (SUMIF('Math Scores'!$F$3:$AM$3, C$4, 'Math Scores'!$F41:$AM41)/(SUMIF('Math Scores'!$F$3:$AM$3, C$4, 'Math Scores'!$F$2:$AM$2))))</f>
        <is>
          <t/>
        </is>
      </c>
      <c r="D38" s="702" t="inlineStr">
        <f aca="false">IF(COUNT('Math Scores'!$F41:$AM41)=0, "", (SUMIF('Math Scores'!$F$3:$AM$3, D$4, 'Math Scores'!$F41:$AM41)/(SUMIF('Math Scores'!$F$3:$AM$3, D$4, 'Math Scores'!$F$2:$AM$2))))</f>
        <is>
          <t/>
        </is>
      </c>
      <c r="E38" s="702" t="inlineStr">
        <f aca="false">IF(COUNT('Math Scores'!$F41:$AM41)=0, "", (SUMIF('Math Scores'!$F$3:$AM$3, E$4, 'Math Scores'!$F41:$AM41)/(SUMIF('Math Scores'!$F$3:$AM$3, E$4, 'Math Scores'!$F$2:$AM$2))))</f>
        <is>
          <t/>
        </is>
      </c>
      <c r="F38" s="702" t="inlineStr">
        <f aca="false">IF(COUNT('Math Scores'!$AN41:$BW41)=0, "", (SUMIF('Math Scores'!$AN$3:$BW$3, F$4, 'Math Scores'!$AN41:$BW41)/(SUMIF('Math Scores'!$AN$3:$BW$3, F$4, 'Math Scores'!$AN$2:$BW$2))))</f>
        <is>
          <t/>
        </is>
      </c>
      <c r="G38" s="702" t="inlineStr">
        <f aca="false">IF(COUNT('Math Scores'!$AN41:$BW41)=0, "", (SUMIF('Math Scores'!$AN$3:$BW$3, G$4, 'Math Scores'!$AN41:$BW41)/(SUMIF('Math Scores'!$AN$3:$BW$3, G$4, 'Math Scores'!$AN$2:$BW$2))))</f>
        <is>
          <t/>
        </is>
      </c>
      <c r="H38" s="702" t="inlineStr">
        <f aca="false">IF(COUNT('Math Scores'!$AN41:$BW41)=0, "", (SUMIF('Math Scores'!$AN$3:$BW$3, H$4, 'Math Scores'!$AN41:$BW41)/(SUMIF('Math Scores'!$AN$3:$BW$3, H$4, 'Math Scores'!$AN$2:$BW$2))))</f>
        <is>
          <t/>
        </is>
      </c>
      <c r="I38" s="702" t="n">
        <f aca="false">IF(COUNT('Math Scores'!$BX41:$DN41)=0, "", (SUMIF('Math Scores'!$F$3:$MZ$3, I$4, 'Math Scores'!$F41:$MZ41)/(SUMIF('Math Scores'!$F$3:$MZ$3, I$4, 'Math Scores'!$F$2:$MZ$2))))</f>
        <v>0.238095238095238</v>
      </c>
      <c r="J38" s="702" t="n">
        <f aca="false">IF(COUNT('Math Scores'!$BX41:$DN41)=0, "", (SUMIF('Math Scores'!$F$3:$MZ$3, J$4, 'Math Scores'!$F41:$MZ41)/(SUMIF('Math Scores'!$F$3:$MZ$3, J$4, 'Math Scores'!$F$2:$MZ$2))))</f>
        <v>0.258064516129032</v>
      </c>
      <c r="K38" s="702" t="n">
        <f aca="false">IF(COUNT('Math Scores'!$BX41:$DN41)=0, "", (SUMIF('Math Scores'!$F$3:$MZ$3, K$4, 'Math Scores'!$F41:$MZ41)/(SUMIF('Math Scores'!$F$3:$MZ$3, K$4, 'Math Scores'!$F$2:$MZ$2))))</f>
        <v>0.518518518518518</v>
      </c>
      <c r="L38" s="702" t="inlineStr">
        <f aca="false">IF(COUNT('Math Scores'!$DO41:$FJ41)=0, "", (SUMIF('Math Scores'!$F$3:$MZ$3, L$4, 'Math Scores'!$F41:$MZ41)/(SUMIF('Math Scores'!$F$3:$MZ$3, L$4, 'Math Scores'!$F$2:$MZ$2))))</f>
        <is>
          <t/>
        </is>
      </c>
      <c r="M38" s="702" t="inlineStr">
        <f aca="false">IF(COUNT('Math Scores'!$DO41:$FJ41)=0, "", (SUMIF('Math Scores'!$F$3:$MZ$3, M$4, 'Math Scores'!$F41:$MZ41)/(SUMIF('Math Scores'!$F$3:$MZ$3, M$4, 'Math Scores'!$F$2:$MZ$2))))</f>
        <is>
          <t/>
        </is>
      </c>
      <c r="N38" s="702" t="inlineStr">
        <f aca="false">IF(COUNT('Math Scores'!$DO41:$FJ41)=0, "", (SUMIF('Math Scores'!$F$3:$MZ$3, N$4, 'Math Scores'!$F41:$MZ41)/(SUMIF('Math Scores'!$F$3:$MZ$3, N$4, 'Math Scores'!$F$2:$MZ$2))))</f>
        <is>
          <t/>
        </is>
      </c>
      <c r="O38" s="702" t="inlineStr">
        <f aca="false">IF(COUNT('Math Scores'!$FK41:$HI41)=0, "", (SUMIF('Math Scores'!$F$3:$MZ$3, O$4, 'Math Scores'!$F41:$MZ41)/(SUMIF('Math Scores'!$F$3:$MZ$3, O$4, 'Math Scores'!$F$2:$MZ$2))))</f>
        <is>
          <t/>
        </is>
      </c>
      <c r="P38" s="702" t="inlineStr">
        <f aca="false">IF(COUNT('Math Scores'!$FK41:$HI41)=0, "", (SUMIF('Math Scores'!$F$3:$MZ$3, P$4, 'Math Scores'!$F41:$MZ41)/(SUMIF('Math Scores'!$F$3:$MZ$3, P$4, 'Math Scores'!$F$2:$MZ$2))))</f>
        <is>
          <t/>
        </is>
      </c>
      <c r="Q38" s="702" t="inlineStr">
        <f aca="false">IF(COUNT('Math Scores'!$FK41:$HI41)=0, "", (SUMIF('Math Scores'!$F$3:$MZ$3, Q$4, 'Math Scores'!$F41:$MZ41)/(SUMIF('Math Scores'!$F$3:$MZ$3, Q$4, 'Math Scores'!$F$2:$MZ$2))))</f>
        <is>
          <t/>
        </is>
      </c>
      <c r="R38" s="702" t="inlineStr">
        <f aca="false">IF(COUNT('Math Scores'!$HJ41:$IG41)=0, "", (SUMIF('Math Scores'!$HJ$3:$IU$3, R$4, 'Math Scores'!$HJ41:$IU41)/(SUMIF('Math Scores'!$HJ$3:$IU$3, R$4, 'Math Scores'!$HJ$2:$IU$2))))</f>
        <is>
          <t/>
        </is>
      </c>
      <c r="S38" s="702" t="inlineStr">
        <f aca="false">IF(COUNT('Math Scores'!$HJ41:$IG41)=0, "", (SUMIF('Math Scores'!$HJ$3:$IU$3, S$4, 'Math Scores'!$HJ41:$IU41)/(SUMIF('Math Scores'!$HJ$3:$IU$3, S$4, 'Math Scores'!$HJ$2:$IU$2))))</f>
        <is>
          <t/>
        </is>
      </c>
      <c r="T38" s="702" t="inlineStr">
        <f aca="false">IF(COUNT('Math Scores'!$HJ41:$IG41)=0, "", (SUMIF('Math Scores'!$HJ$3:$IU$3, T$4, 'Math Scores'!$HJ41:$IU41)/(SUMIF('Math Scores'!$HJ$3:$IU$3, T$4, 'Math Scores'!$HJ$2:$IU$2))))</f>
        <is>
          <t/>
        </is>
      </c>
      <c r="U38" s="702" t="inlineStr">
        <f aca="false">IF(COUNT('Math Scores'!$IV41:$JL41)=0, "", (SUMIF('Math Scores'!$IH$3:$IU$3, U$4, 'Math Scores'!$IH41:$IU41)/(SUMIF('Math Scores'!$IH$3:$IU$3, U$4, 'Math Scores'!$IH$2:$IU$2))))</f>
        <is>
          <t/>
        </is>
      </c>
      <c r="V38" s="702" t="inlineStr">
        <f aca="false">IF(COUNT('Math Scores'!$IV41:$JL41)=0, "", (SUMIF('Math Scores'!$IH$3:$IU$3, V$4, 'Math Scores'!$IH41:$IU41)/(SUMIF('Math Scores'!$IH$3:$IU$3, V$4, 'Math Scores'!$IH$2:$IU$2))))</f>
        <is>
          <t/>
        </is>
      </c>
      <c r="W38" s="702" t="inlineStr">
        <f aca="false">IF(COUNT('Math Scores'!$IV41:$JL41)=0, "", (SUMIF('Math Scores'!$IH$3:$IU$3, W$4, 'Math Scores'!$IH41:$IU41)/(SUMIF('Math Scores'!$IH$3:$IU$3, W$4, 'Math Scores'!$IH$2:$IU$2))))</f>
        <is>
          <t/>
        </is>
      </c>
      <c r="X38" s="702" t="inlineStr">
        <f aca="false">IF(COUNT('Math Scores'!$JM41:$KG41)=0, "", (SUMIF('Math Scores'!$JM$3:$LA$3, X$4, 'Math Scores'!$JM41:$LA41)/(SUMIF('Math Scores'!$JM$3:$LA$3, X$4, 'Math Scores'!$JM$2:$LA$2))))</f>
        <is>
          <t/>
        </is>
      </c>
      <c r="Y38" s="702" t="inlineStr">
        <f aca="false">IF(COUNT('Math Scores'!$JM41:$KG41)=0, "", (SUMIF('Math Scores'!$JM$3:$LA$3, Y$4, 'Math Scores'!$JM41:$LA41)/(SUMIF('Math Scores'!$JM$3:$LA$3, Y$4, 'Math Scores'!$JM$2:$LA$2))))</f>
        <is>
          <t/>
        </is>
      </c>
      <c r="Z38" s="702" t="inlineStr">
        <f aca="false">IF(COUNT('Math Scores'!$JM41:$KG41)=0, "", (SUMIF('Math Scores'!$JM$3:$LA$3, Z$4, 'Math Scores'!$JM41:$LA41)/(SUMIF('Math Scores'!$JM$3:$LA$3, Z$4, 'Math Scores'!$JM$2:$LA$2))))</f>
        <is>
          <t/>
        </is>
      </c>
      <c r="AA38" s="702" t="inlineStr">
        <f aca="false">IF(COUNT('Math Scores'!$LB41:$LR41)=0, "", (SUMIF('Math Scores'!$KH$3:$LA$3, AA$4, 'Math Scores'!$KH41:$LA41)/(SUMIF('Math Scores'!$KH$3:$LA$3, AA$4, 'Math Scores'!$KH$2:$LA$2))))</f>
        <is>
          <t/>
        </is>
      </c>
      <c r="AB38" s="702" t="inlineStr">
        <f aca="false">IF(COUNT('Math Scores'!$LB41:$LR41)=0, "", (SUMIF('Math Scores'!$KH$3:$LA$3, AB$4, 'Math Scores'!$KH41:$LA41)/(SUMIF('Math Scores'!$KH$3:$LA$3, AB$4, 'Math Scores'!$KH$2:$LA$2))))</f>
        <is>
          <t/>
        </is>
      </c>
      <c r="AC38" s="702" t="inlineStr">
        <f aca="false">IF(COUNT('Math Scores'!$LB41:$LR41)=0, "", (SUMIF('Math Scores'!$KH$3:$LA$3, AC$4, 'Math Scores'!$KH41:$LA41)/(SUMIF('Math Scores'!$KH$3:$LA$3, AC$4, 'Math Scores'!$KH$2:$LA$2))))</f>
        <is>
          <t/>
        </is>
      </c>
    </row>
    <row r="39" customFormat="false" ht="12.75" hidden="false" customHeight="false" outlineLevel="0" collapsed="false">
      <c r="A39" s="715" t="str">
        <f aca="false">'English Scores- Leveled papers'!B40</f>
        <v>Shashank</v>
      </c>
      <c r="B39" s="716" t="n">
        <f aca="false">'Math Scores'!D42</f>
        <v>0.44</v>
      </c>
      <c r="C39" s="702" t="inlineStr">
        <f aca="false">IF(COUNT('Math Scores'!$F42:$AM42)=0, "", (SUMIF('Math Scores'!$F$3:$AM$3, C$4, 'Math Scores'!$F42:$AM42)/(SUMIF('Math Scores'!$F$3:$AM$3, C$4, 'Math Scores'!$F$2:$AM$2))))</f>
        <is>
          <t/>
        </is>
      </c>
      <c r="D39" s="702" t="inlineStr">
        <f aca="false">IF(COUNT('Math Scores'!$F42:$AM42)=0, "", (SUMIF('Math Scores'!$F$3:$AM$3, D$4, 'Math Scores'!$F42:$AM42)/(SUMIF('Math Scores'!$F$3:$AM$3, D$4, 'Math Scores'!$F$2:$AM$2))))</f>
        <is>
          <t/>
        </is>
      </c>
      <c r="E39" s="702" t="inlineStr">
        <f aca="false">IF(COUNT('Math Scores'!$F42:$AM42)=0, "", (SUMIF('Math Scores'!$F$3:$AM$3, E$4, 'Math Scores'!$F42:$AM42)/(SUMIF('Math Scores'!$F$3:$AM$3, E$4, 'Math Scores'!$F$2:$AM$2))))</f>
        <is>
          <t/>
        </is>
      </c>
      <c r="F39" s="702" t="inlineStr">
        <f aca="false">IF(COUNT('Math Scores'!$AN42:$BW42)=0, "", (SUMIF('Math Scores'!$AN$3:$BW$3, F$4, 'Math Scores'!$AN42:$BW42)/(SUMIF('Math Scores'!$AN$3:$BW$3, F$4, 'Math Scores'!$AN$2:$BW$2))))</f>
        <is>
          <t/>
        </is>
      </c>
      <c r="G39" s="702" t="inlineStr">
        <f aca="false">IF(COUNT('Math Scores'!$AN42:$BW42)=0, "", (SUMIF('Math Scores'!$AN$3:$BW$3, G$4, 'Math Scores'!$AN42:$BW42)/(SUMIF('Math Scores'!$AN$3:$BW$3, G$4, 'Math Scores'!$AN$2:$BW$2))))</f>
        <is>
          <t/>
        </is>
      </c>
      <c r="H39" s="702" t="inlineStr">
        <f aca="false">IF(COUNT('Math Scores'!$AN42:$BW42)=0, "", (SUMIF('Math Scores'!$AN$3:$BW$3, H$4, 'Math Scores'!$AN42:$BW42)/(SUMIF('Math Scores'!$AN$3:$BW$3, H$4, 'Math Scores'!$AN$2:$BW$2))))</f>
        <is>
          <t/>
        </is>
      </c>
      <c r="I39" s="702" t="n">
        <f aca="false">IF(COUNT('Math Scores'!$BX42:$DN42)=0, "", (SUMIF('Math Scores'!$F$3:$MZ$3, I$4, 'Math Scores'!$F42:$MZ42)/(SUMIF('Math Scores'!$F$3:$MZ$3, I$4, 'Math Scores'!$F$2:$MZ$2))))</f>
        <v>0.452380952380952</v>
      </c>
      <c r="J39" s="702" t="n">
        <f aca="false">IF(COUNT('Math Scores'!$BX42:$DN42)=0, "", (SUMIF('Math Scores'!$F$3:$MZ$3, J$4, 'Math Scores'!$F42:$MZ42)/(SUMIF('Math Scores'!$F$3:$MZ$3, J$4, 'Math Scores'!$F$2:$MZ$2))))</f>
        <v>0.516129032258065</v>
      </c>
      <c r="K39" s="702" t="n">
        <f aca="false">IF(COUNT('Math Scores'!$BX42:$DN42)=0, "", (SUMIF('Math Scores'!$F$3:$MZ$3, K$4, 'Math Scores'!$F42:$MZ42)/(SUMIF('Math Scores'!$F$3:$MZ$3, K$4, 'Math Scores'!$F$2:$MZ$2))))</f>
        <v>0.333333333333333</v>
      </c>
      <c r="L39" s="702" t="inlineStr">
        <f aca="false">IF(COUNT('Math Scores'!$DO42:$FJ42)=0, "", (SUMIF('Math Scores'!$F$3:$MZ$3, L$4, 'Math Scores'!$F42:$MZ42)/(SUMIF('Math Scores'!$F$3:$MZ$3, L$4, 'Math Scores'!$F$2:$MZ$2))))</f>
        <is>
          <t/>
        </is>
      </c>
      <c r="M39" s="702" t="inlineStr">
        <f aca="false">IF(COUNT('Math Scores'!$DO42:$FJ42)=0, "", (SUMIF('Math Scores'!$F$3:$MZ$3, M$4, 'Math Scores'!$F42:$MZ42)/(SUMIF('Math Scores'!$F$3:$MZ$3, M$4, 'Math Scores'!$F$2:$MZ$2))))</f>
        <is>
          <t/>
        </is>
      </c>
      <c r="N39" s="702" t="inlineStr">
        <f aca="false">IF(COUNT('Math Scores'!$DO42:$FJ42)=0, "", (SUMIF('Math Scores'!$F$3:$MZ$3, N$4, 'Math Scores'!$F42:$MZ42)/(SUMIF('Math Scores'!$F$3:$MZ$3, N$4, 'Math Scores'!$F$2:$MZ$2))))</f>
        <is>
          <t/>
        </is>
      </c>
      <c r="O39" s="702" t="inlineStr">
        <f aca="false">IF(COUNT('Math Scores'!$FK42:$HI42)=0, "", (SUMIF('Math Scores'!$F$3:$MZ$3, O$4, 'Math Scores'!$F42:$MZ42)/(SUMIF('Math Scores'!$F$3:$MZ$3, O$4, 'Math Scores'!$F$2:$MZ$2))))</f>
        <is>
          <t/>
        </is>
      </c>
      <c r="P39" s="702" t="inlineStr">
        <f aca="false">IF(COUNT('Math Scores'!$FK42:$HI42)=0, "", (SUMIF('Math Scores'!$F$3:$MZ$3, P$4, 'Math Scores'!$F42:$MZ42)/(SUMIF('Math Scores'!$F$3:$MZ$3, P$4, 'Math Scores'!$F$2:$MZ$2))))</f>
        <is>
          <t/>
        </is>
      </c>
      <c r="Q39" s="702" t="inlineStr">
        <f aca="false">IF(COUNT('Math Scores'!$FK42:$HI42)=0, "", (SUMIF('Math Scores'!$F$3:$MZ$3, Q$4, 'Math Scores'!$F42:$MZ42)/(SUMIF('Math Scores'!$F$3:$MZ$3, Q$4, 'Math Scores'!$F$2:$MZ$2))))</f>
        <is>
          <t/>
        </is>
      </c>
      <c r="R39" s="702" t="inlineStr">
        <f aca="false">IF(COUNT('Math Scores'!$HJ42:$IG42)=0, "", (SUMIF('Math Scores'!$HJ$3:$IU$3, R$4, 'Math Scores'!$HJ42:$IU42)/(SUMIF('Math Scores'!$HJ$3:$IU$3, R$4, 'Math Scores'!$HJ$2:$IU$2))))</f>
        <is>
          <t/>
        </is>
      </c>
      <c r="S39" s="702" t="inlineStr">
        <f aca="false">IF(COUNT('Math Scores'!$HJ42:$IG42)=0, "", (SUMIF('Math Scores'!$HJ$3:$IU$3, S$4, 'Math Scores'!$HJ42:$IU42)/(SUMIF('Math Scores'!$HJ$3:$IU$3, S$4, 'Math Scores'!$HJ$2:$IU$2))))</f>
        <is>
          <t/>
        </is>
      </c>
      <c r="T39" s="702" t="inlineStr">
        <f aca="false">IF(COUNT('Math Scores'!$HJ42:$IG42)=0, "", (SUMIF('Math Scores'!$HJ$3:$IU$3, T$4, 'Math Scores'!$HJ42:$IU42)/(SUMIF('Math Scores'!$HJ$3:$IU$3, T$4, 'Math Scores'!$HJ$2:$IU$2))))</f>
        <is>
          <t/>
        </is>
      </c>
      <c r="U39" s="702" t="inlineStr">
        <f aca="false">IF(COUNT('Math Scores'!$IV42:$JL42)=0, "", (SUMIF('Math Scores'!$IH$3:$IU$3, U$4, 'Math Scores'!$IH42:$IU42)/(SUMIF('Math Scores'!$IH$3:$IU$3, U$4, 'Math Scores'!$IH$2:$IU$2))))</f>
        <is>
          <t/>
        </is>
      </c>
      <c r="V39" s="702" t="inlineStr">
        <f aca="false">IF(COUNT('Math Scores'!$IV42:$JL42)=0, "", (SUMIF('Math Scores'!$IH$3:$IU$3, V$4, 'Math Scores'!$IH42:$IU42)/(SUMIF('Math Scores'!$IH$3:$IU$3, V$4, 'Math Scores'!$IH$2:$IU$2))))</f>
        <is>
          <t/>
        </is>
      </c>
      <c r="W39" s="702" t="inlineStr">
        <f aca="false">IF(COUNT('Math Scores'!$IV42:$JL42)=0, "", (SUMIF('Math Scores'!$IH$3:$IU$3, W$4, 'Math Scores'!$IH42:$IU42)/(SUMIF('Math Scores'!$IH$3:$IU$3, W$4, 'Math Scores'!$IH$2:$IU$2))))</f>
        <is>
          <t/>
        </is>
      </c>
      <c r="X39" s="702" t="inlineStr">
        <f aca="false">IF(COUNT('Math Scores'!$JM42:$KG42)=0, "", (SUMIF('Math Scores'!$JM$3:$LA$3, X$4, 'Math Scores'!$JM42:$LA42)/(SUMIF('Math Scores'!$JM$3:$LA$3, X$4, 'Math Scores'!$JM$2:$LA$2))))</f>
        <is>
          <t/>
        </is>
      </c>
      <c r="Y39" s="702" t="inlineStr">
        <f aca="false">IF(COUNT('Math Scores'!$JM42:$KG42)=0, "", (SUMIF('Math Scores'!$JM$3:$LA$3, Y$4, 'Math Scores'!$JM42:$LA42)/(SUMIF('Math Scores'!$JM$3:$LA$3, Y$4, 'Math Scores'!$JM$2:$LA$2))))</f>
        <is>
          <t/>
        </is>
      </c>
      <c r="Z39" s="702" t="inlineStr">
        <f aca="false">IF(COUNT('Math Scores'!$JM42:$KG42)=0, "", (SUMIF('Math Scores'!$JM$3:$LA$3, Z$4, 'Math Scores'!$JM42:$LA42)/(SUMIF('Math Scores'!$JM$3:$LA$3, Z$4, 'Math Scores'!$JM$2:$LA$2))))</f>
        <is>
          <t/>
        </is>
      </c>
      <c r="AA39" s="702" t="inlineStr">
        <f aca="false">IF(COUNT('Math Scores'!$LB42:$LR42)=0, "", (SUMIF('Math Scores'!$KH$3:$LA$3, AA$4, 'Math Scores'!$KH42:$LA42)/(SUMIF('Math Scores'!$KH$3:$LA$3, AA$4, 'Math Scores'!$KH$2:$LA$2))))</f>
        <is>
          <t/>
        </is>
      </c>
      <c r="AB39" s="702" t="inlineStr">
        <f aca="false">IF(COUNT('Math Scores'!$LB42:$LR42)=0, "", (SUMIF('Math Scores'!$KH$3:$LA$3, AB$4, 'Math Scores'!$KH42:$LA42)/(SUMIF('Math Scores'!$KH$3:$LA$3, AB$4, 'Math Scores'!$KH$2:$LA$2))))</f>
        <is>
          <t/>
        </is>
      </c>
      <c r="AC39" s="702" t="inlineStr">
        <f aca="false">IF(COUNT('Math Scores'!$LB42:$LR42)=0, "", (SUMIF('Math Scores'!$KH$3:$LA$3, AC$4, 'Math Scores'!$KH42:$LA42)/(SUMIF('Math Scores'!$KH$3:$LA$3, AC$4, 'Math Scores'!$KH$2:$LA$2))))</f>
        <is>
          <t/>
        </is>
      </c>
    </row>
    <row r="40" customFormat="false" ht="12.75" hidden="false" customHeight="false" outlineLevel="0" collapsed="false">
      <c r="A40" s="715" t="str">
        <f aca="false">'English Scores- Leveled papers'!B41</f>
        <v>Shivaprasad</v>
      </c>
      <c r="B40" s="716" t="n">
        <f aca="false">'Math Scores'!D43</f>
        <v>0.3</v>
      </c>
      <c r="C40" s="702" t="inlineStr">
        <f aca="false">IF(COUNT('Math Scores'!$F43:$AM43)=0, "", (SUMIF('Math Scores'!$F$3:$AM$3, C$4, 'Math Scores'!$F43:$AM43)/(SUMIF('Math Scores'!$F$3:$AM$3, C$4, 'Math Scores'!$F$2:$AM$2))))</f>
        <is>
          <t/>
        </is>
      </c>
      <c r="D40" s="702" t="inlineStr">
        <f aca="false">IF(COUNT('Math Scores'!$F43:$AM43)=0, "", (SUMIF('Math Scores'!$F$3:$AM$3, D$4, 'Math Scores'!$F43:$AM43)/(SUMIF('Math Scores'!$F$3:$AM$3, D$4, 'Math Scores'!$F$2:$AM$2))))</f>
        <is>
          <t/>
        </is>
      </c>
      <c r="E40" s="702" t="inlineStr">
        <f aca="false">IF(COUNT('Math Scores'!$F43:$AM43)=0, "", (SUMIF('Math Scores'!$F$3:$AM$3, E$4, 'Math Scores'!$F43:$AM43)/(SUMIF('Math Scores'!$F$3:$AM$3, E$4, 'Math Scores'!$F$2:$AM$2))))</f>
        <is>
          <t/>
        </is>
      </c>
      <c r="F40" s="702" t="inlineStr">
        <f aca="false">IF(COUNT('Math Scores'!$AN43:$BW43)=0, "", (SUMIF('Math Scores'!$AN$3:$BW$3, F$4, 'Math Scores'!$AN43:$BW43)/(SUMIF('Math Scores'!$AN$3:$BW$3, F$4, 'Math Scores'!$AN$2:$BW$2))))</f>
        <is>
          <t/>
        </is>
      </c>
      <c r="G40" s="702" t="inlineStr">
        <f aca="false">IF(COUNT('Math Scores'!$AN43:$BW43)=0, "", (SUMIF('Math Scores'!$AN$3:$BW$3, G$4, 'Math Scores'!$AN43:$BW43)/(SUMIF('Math Scores'!$AN$3:$BW$3, G$4, 'Math Scores'!$AN$2:$BW$2))))</f>
        <is>
          <t/>
        </is>
      </c>
      <c r="H40" s="702" t="inlineStr">
        <f aca="false">IF(COUNT('Math Scores'!$AN43:$BW43)=0, "", (SUMIF('Math Scores'!$AN$3:$BW$3, H$4, 'Math Scores'!$AN43:$BW43)/(SUMIF('Math Scores'!$AN$3:$BW$3, H$4, 'Math Scores'!$AN$2:$BW$2))))</f>
        <is>
          <t/>
        </is>
      </c>
      <c r="I40" s="702" t="n">
        <f aca="false">IF(COUNT('Math Scores'!$BX43:$DN43)=0, "", (SUMIF('Math Scores'!$F$3:$MZ$3, I$4, 'Math Scores'!$F43:$MZ43)/(SUMIF('Math Scores'!$F$3:$MZ$3, I$4, 'Math Scores'!$F$2:$MZ$2))))</f>
        <v>0.238095238095238</v>
      </c>
      <c r="J40" s="702" t="n">
        <f aca="false">IF(COUNT('Math Scores'!$BX43:$DN43)=0, "", (SUMIF('Math Scores'!$F$3:$MZ$3, J$4, 'Math Scores'!$F43:$MZ43)/(SUMIF('Math Scores'!$F$3:$MZ$3, J$4, 'Math Scores'!$F$2:$MZ$2))))</f>
        <v>0.258064516129032</v>
      </c>
      <c r="K40" s="702" t="n">
        <f aca="false">IF(COUNT('Math Scores'!$BX43:$DN43)=0, "", (SUMIF('Math Scores'!$F$3:$MZ$3, K$4, 'Math Scores'!$F43:$MZ43)/(SUMIF('Math Scores'!$F$3:$MZ$3, K$4, 'Math Scores'!$F$2:$MZ$2))))</f>
        <v>0.444444444444444</v>
      </c>
      <c r="L40" s="702" t="inlineStr">
        <f aca="false">IF(COUNT('Math Scores'!$DO43:$FJ43)=0, "", (SUMIF('Math Scores'!$F$3:$MZ$3, L$4, 'Math Scores'!$F43:$MZ43)/(SUMIF('Math Scores'!$F$3:$MZ$3, L$4, 'Math Scores'!$F$2:$MZ$2))))</f>
        <is>
          <t/>
        </is>
      </c>
      <c r="M40" s="702" t="inlineStr">
        <f aca="false">IF(COUNT('Math Scores'!$DO43:$FJ43)=0, "", (SUMIF('Math Scores'!$F$3:$MZ$3, M$4, 'Math Scores'!$F43:$MZ43)/(SUMIF('Math Scores'!$F$3:$MZ$3, M$4, 'Math Scores'!$F$2:$MZ$2))))</f>
        <is>
          <t/>
        </is>
      </c>
      <c r="N40" s="702" t="inlineStr">
        <f aca="false">IF(COUNT('Math Scores'!$DO43:$FJ43)=0, "", (SUMIF('Math Scores'!$F$3:$MZ$3, N$4, 'Math Scores'!$F43:$MZ43)/(SUMIF('Math Scores'!$F$3:$MZ$3, N$4, 'Math Scores'!$F$2:$MZ$2))))</f>
        <is>
          <t/>
        </is>
      </c>
      <c r="O40" s="702" t="inlineStr">
        <f aca="false">IF(COUNT('Math Scores'!$FK43:$HI43)=0, "", (SUMIF('Math Scores'!$F$3:$MZ$3, O$4, 'Math Scores'!$F43:$MZ43)/(SUMIF('Math Scores'!$F$3:$MZ$3, O$4, 'Math Scores'!$F$2:$MZ$2))))</f>
        <is>
          <t/>
        </is>
      </c>
      <c r="P40" s="702" t="inlineStr">
        <f aca="false">IF(COUNT('Math Scores'!$FK43:$HI43)=0, "", (SUMIF('Math Scores'!$F$3:$MZ$3, P$4, 'Math Scores'!$F43:$MZ43)/(SUMIF('Math Scores'!$F$3:$MZ$3, P$4, 'Math Scores'!$F$2:$MZ$2))))</f>
        <is>
          <t/>
        </is>
      </c>
      <c r="Q40" s="702" t="inlineStr">
        <f aca="false">IF(COUNT('Math Scores'!$FK43:$HI43)=0, "", (SUMIF('Math Scores'!$F$3:$MZ$3, Q$4, 'Math Scores'!$F43:$MZ43)/(SUMIF('Math Scores'!$F$3:$MZ$3, Q$4, 'Math Scores'!$F$2:$MZ$2))))</f>
        <is>
          <t/>
        </is>
      </c>
      <c r="R40" s="702" t="inlineStr">
        <f aca="false">IF(COUNT('Math Scores'!$HJ43:$IG43)=0, "", (SUMIF('Math Scores'!$HJ$3:$IU$3, R$4, 'Math Scores'!$HJ43:$IU43)/(SUMIF('Math Scores'!$HJ$3:$IU$3, R$4, 'Math Scores'!$HJ$2:$IU$2))))</f>
        <is>
          <t/>
        </is>
      </c>
      <c r="S40" s="702" t="inlineStr">
        <f aca="false">IF(COUNT('Math Scores'!$HJ43:$IG43)=0, "", (SUMIF('Math Scores'!$HJ$3:$IU$3, S$4, 'Math Scores'!$HJ43:$IU43)/(SUMIF('Math Scores'!$HJ$3:$IU$3, S$4, 'Math Scores'!$HJ$2:$IU$2))))</f>
        <is>
          <t/>
        </is>
      </c>
      <c r="T40" s="702" t="inlineStr">
        <f aca="false">IF(COUNT('Math Scores'!$HJ43:$IG43)=0, "", (SUMIF('Math Scores'!$HJ$3:$IU$3, T$4, 'Math Scores'!$HJ43:$IU43)/(SUMIF('Math Scores'!$HJ$3:$IU$3, T$4, 'Math Scores'!$HJ$2:$IU$2))))</f>
        <is>
          <t/>
        </is>
      </c>
      <c r="U40" s="702" t="inlineStr">
        <f aca="false">IF(COUNT('Math Scores'!$IV43:$JL43)=0, "", (SUMIF('Math Scores'!$IH$3:$IU$3, U$4, 'Math Scores'!$IH43:$IU43)/(SUMIF('Math Scores'!$IH$3:$IU$3, U$4, 'Math Scores'!$IH$2:$IU$2))))</f>
        <is>
          <t/>
        </is>
      </c>
      <c r="V40" s="702" t="inlineStr">
        <f aca="false">IF(COUNT('Math Scores'!$IV43:$JL43)=0, "", (SUMIF('Math Scores'!$IH$3:$IU$3, V$4, 'Math Scores'!$IH43:$IU43)/(SUMIF('Math Scores'!$IH$3:$IU$3, V$4, 'Math Scores'!$IH$2:$IU$2))))</f>
        <is>
          <t/>
        </is>
      </c>
      <c r="W40" s="702" t="inlineStr">
        <f aca="false">IF(COUNT('Math Scores'!$IV43:$JL43)=0, "", (SUMIF('Math Scores'!$IH$3:$IU$3, W$4, 'Math Scores'!$IH43:$IU43)/(SUMIF('Math Scores'!$IH$3:$IU$3, W$4, 'Math Scores'!$IH$2:$IU$2))))</f>
        <is>
          <t/>
        </is>
      </c>
      <c r="X40" s="702" t="inlineStr">
        <f aca="false">IF(COUNT('Math Scores'!$JM43:$KG43)=0, "", (SUMIF('Math Scores'!$JM$3:$LA$3, X$4, 'Math Scores'!$JM43:$LA43)/(SUMIF('Math Scores'!$JM$3:$LA$3, X$4, 'Math Scores'!$JM$2:$LA$2))))</f>
        <is>
          <t/>
        </is>
      </c>
      <c r="Y40" s="702" t="inlineStr">
        <f aca="false">IF(COUNT('Math Scores'!$JM43:$KG43)=0, "", (SUMIF('Math Scores'!$JM$3:$LA$3, Y$4, 'Math Scores'!$JM43:$LA43)/(SUMIF('Math Scores'!$JM$3:$LA$3, Y$4, 'Math Scores'!$JM$2:$LA$2))))</f>
        <is>
          <t/>
        </is>
      </c>
      <c r="Z40" s="702" t="inlineStr">
        <f aca="false">IF(COUNT('Math Scores'!$JM43:$KG43)=0, "", (SUMIF('Math Scores'!$JM$3:$LA$3, Z$4, 'Math Scores'!$JM43:$LA43)/(SUMIF('Math Scores'!$JM$3:$LA$3, Z$4, 'Math Scores'!$JM$2:$LA$2))))</f>
        <is>
          <t/>
        </is>
      </c>
      <c r="AA40" s="702" t="inlineStr">
        <f aca="false">IF(COUNT('Math Scores'!$LB43:$LR43)=0, "", (SUMIF('Math Scores'!$KH$3:$LA$3, AA$4, 'Math Scores'!$KH43:$LA43)/(SUMIF('Math Scores'!$KH$3:$LA$3, AA$4, 'Math Scores'!$KH$2:$LA$2))))</f>
        <is>
          <t/>
        </is>
      </c>
      <c r="AB40" s="702" t="inlineStr">
        <f aca="false">IF(COUNT('Math Scores'!$LB43:$LR43)=0, "", (SUMIF('Math Scores'!$KH$3:$LA$3, AB$4, 'Math Scores'!$KH43:$LA43)/(SUMIF('Math Scores'!$KH$3:$LA$3, AB$4, 'Math Scores'!$KH$2:$LA$2))))</f>
        <is>
          <t/>
        </is>
      </c>
      <c r="AC40" s="702" t="inlineStr">
        <f aca="false">IF(COUNT('Math Scores'!$LB43:$LR43)=0, "", (SUMIF('Math Scores'!$KH$3:$LA$3, AC$4, 'Math Scores'!$KH43:$LA43)/(SUMIF('Math Scores'!$KH$3:$LA$3, AC$4, 'Math Scores'!$KH$2:$LA$2))))</f>
        <is>
          <t/>
        </is>
      </c>
    </row>
    <row r="41" customFormat="false" ht="12.75" hidden="false" customHeight="false" outlineLevel="0" collapsed="false">
      <c r="A41" s="715" t="str">
        <f aca="false">'English Scores- Leveled papers'!B42</f>
        <v>Shivasai</v>
      </c>
      <c r="B41" s="716" t="n">
        <f aca="false">'Math Scores'!D44</f>
        <v>0.06</v>
      </c>
      <c r="C41" s="702" t="inlineStr">
        <f aca="false">IF(COUNT('Math Scores'!$F44:$AM44)=0, "", (SUMIF('Math Scores'!$F$3:$AM$3, C$4, 'Math Scores'!$F44:$AM44)/(SUMIF('Math Scores'!$F$3:$AM$3, C$4, 'Math Scores'!$F$2:$AM$2))))</f>
        <is>
          <t/>
        </is>
      </c>
      <c r="D41" s="702" t="inlineStr">
        <f aca="false">IF(COUNT('Math Scores'!$F44:$AM44)=0, "", (SUMIF('Math Scores'!$F$3:$AM$3, D$4, 'Math Scores'!$F44:$AM44)/(SUMIF('Math Scores'!$F$3:$AM$3, D$4, 'Math Scores'!$F$2:$AM$2))))</f>
        <is>
          <t/>
        </is>
      </c>
      <c r="E41" s="702" t="inlineStr">
        <f aca="false">IF(COUNT('Math Scores'!$F44:$AM44)=0, "", (SUMIF('Math Scores'!$F$3:$AM$3, E$4, 'Math Scores'!$F44:$AM44)/(SUMIF('Math Scores'!$F$3:$AM$3, E$4, 'Math Scores'!$F$2:$AM$2))))</f>
        <is>
          <t/>
        </is>
      </c>
      <c r="F41" s="702" t="inlineStr">
        <f aca="false">IF(COUNT('Math Scores'!$AN44:$BW44)=0, "", (SUMIF('Math Scores'!$AN$3:$BW$3, F$4, 'Math Scores'!$AN44:$BW44)/(SUMIF('Math Scores'!$AN$3:$BW$3, F$4, 'Math Scores'!$AN$2:$BW$2))))</f>
        <is>
          <t/>
        </is>
      </c>
      <c r="G41" s="702" t="inlineStr">
        <f aca="false">IF(COUNT('Math Scores'!$AN44:$BW44)=0, "", (SUMIF('Math Scores'!$AN$3:$BW$3, G$4, 'Math Scores'!$AN44:$BW44)/(SUMIF('Math Scores'!$AN$3:$BW$3, G$4, 'Math Scores'!$AN$2:$BW$2))))</f>
        <is>
          <t/>
        </is>
      </c>
      <c r="H41" s="702" t="inlineStr">
        <f aca="false">IF(COUNT('Math Scores'!$AN44:$BW44)=0, "", (SUMIF('Math Scores'!$AN$3:$BW$3, H$4, 'Math Scores'!$AN44:$BW44)/(SUMIF('Math Scores'!$AN$3:$BW$3, H$4, 'Math Scores'!$AN$2:$BW$2))))</f>
        <is>
          <t/>
        </is>
      </c>
      <c r="I41" s="702" t="n">
        <f aca="false">IF(COUNT('Math Scores'!$BX44:$DN44)=0, "", (SUMIF('Math Scores'!$F$3:$MZ$3, I$4, 'Math Scores'!$F44:$MZ44)/(SUMIF('Math Scores'!$F$3:$MZ$3, I$4, 'Math Scores'!$F$2:$MZ$2))))</f>
        <v>0.0952380952380952</v>
      </c>
      <c r="J41" s="702" t="n">
        <f aca="false">IF(COUNT('Math Scores'!$BX44:$DN44)=0, "", (SUMIF('Math Scores'!$F$3:$MZ$3, J$4, 'Math Scores'!$F44:$MZ44)/(SUMIF('Math Scores'!$F$3:$MZ$3, J$4, 'Math Scores'!$F$2:$MZ$2))))</f>
        <v>0</v>
      </c>
      <c r="K41" s="702" t="n">
        <f aca="false">IF(COUNT('Math Scores'!$BX44:$DN44)=0, "", (SUMIF('Math Scores'!$F$3:$MZ$3, K$4, 'Math Scores'!$F44:$MZ44)/(SUMIF('Math Scores'!$F$3:$MZ$3, K$4, 'Math Scores'!$F$2:$MZ$2))))</f>
        <v>0.0740740740740741</v>
      </c>
      <c r="L41" s="702" t="inlineStr">
        <f aca="false">IF(COUNT('Math Scores'!$DO44:$FJ44)=0, "", (SUMIF('Math Scores'!$F$3:$MZ$3, L$4, 'Math Scores'!$F44:$MZ44)/(SUMIF('Math Scores'!$F$3:$MZ$3, L$4, 'Math Scores'!$F$2:$MZ$2))))</f>
        <is>
          <t/>
        </is>
      </c>
      <c r="M41" s="702" t="inlineStr">
        <f aca="false">IF(COUNT('Math Scores'!$DO44:$FJ44)=0, "", (SUMIF('Math Scores'!$F$3:$MZ$3, M$4, 'Math Scores'!$F44:$MZ44)/(SUMIF('Math Scores'!$F$3:$MZ$3, M$4, 'Math Scores'!$F$2:$MZ$2))))</f>
        <is>
          <t/>
        </is>
      </c>
      <c r="N41" s="702" t="inlineStr">
        <f aca="false">IF(COUNT('Math Scores'!$DO44:$FJ44)=0, "", (SUMIF('Math Scores'!$F$3:$MZ$3, N$4, 'Math Scores'!$F44:$MZ44)/(SUMIF('Math Scores'!$F$3:$MZ$3, N$4, 'Math Scores'!$F$2:$MZ$2))))</f>
        <is>
          <t/>
        </is>
      </c>
      <c r="O41" s="702" t="inlineStr">
        <f aca="false">IF(COUNT('Math Scores'!$FK44:$HI44)=0, "", (SUMIF('Math Scores'!$F$3:$MZ$3, O$4, 'Math Scores'!$F44:$MZ44)/(SUMIF('Math Scores'!$F$3:$MZ$3, O$4, 'Math Scores'!$F$2:$MZ$2))))</f>
        <is>
          <t/>
        </is>
      </c>
      <c r="P41" s="702" t="inlineStr">
        <f aca="false">IF(COUNT('Math Scores'!$FK44:$HI44)=0, "", (SUMIF('Math Scores'!$F$3:$MZ$3, P$4, 'Math Scores'!$F44:$MZ44)/(SUMIF('Math Scores'!$F$3:$MZ$3, P$4, 'Math Scores'!$F$2:$MZ$2))))</f>
        <is>
          <t/>
        </is>
      </c>
      <c r="Q41" s="702" t="inlineStr">
        <f aca="false">IF(COUNT('Math Scores'!$FK44:$HI44)=0, "", (SUMIF('Math Scores'!$F$3:$MZ$3, Q$4, 'Math Scores'!$F44:$MZ44)/(SUMIF('Math Scores'!$F$3:$MZ$3, Q$4, 'Math Scores'!$F$2:$MZ$2))))</f>
        <is>
          <t/>
        </is>
      </c>
      <c r="R41" s="702" t="inlineStr">
        <f aca="false">IF(COUNT('Math Scores'!$HJ44:$IG44)=0, "", (SUMIF('Math Scores'!$HJ$3:$IU$3, R$4, 'Math Scores'!$HJ44:$IU44)/(SUMIF('Math Scores'!$HJ$3:$IU$3, R$4, 'Math Scores'!$HJ$2:$IU$2))))</f>
        <is>
          <t/>
        </is>
      </c>
      <c r="S41" s="702" t="inlineStr">
        <f aca="false">IF(COUNT('Math Scores'!$HJ44:$IG44)=0, "", (SUMIF('Math Scores'!$HJ$3:$IU$3, S$4, 'Math Scores'!$HJ44:$IU44)/(SUMIF('Math Scores'!$HJ$3:$IU$3, S$4, 'Math Scores'!$HJ$2:$IU$2))))</f>
        <is>
          <t/>
        </is>
      </c>
      <c r="T41" s="702" t="inlineStr">
        <f aca="false">IF(COUNT('Math Scores'!$HJ44:$IG44)=0, "", (SUMIF('Math Scores'!$HJ$3:$IU$3, T$4, 'Math Scores'!$HJ44:$IU44)/(SUMIF('Math Scores'!$HJ$3:$IU$3, T$4, 'Math Scores'!$HJ$2:$IU$2))))</f>
        <is>
          <t/>
        </is>
      </c>
      <c r="U41" s="702" t="inlineStr">
        <f aca="false">IF(COUNT('Math Scores'!$IV44:$JL44)=0, "", (SUMIF('Math Scores'!$IH$3:$IU$3, U$4, 'Math Scores'!$IH44:$IU44)/(SUMIF('Math Scores'!$IH$3:$IU$3, U$4, 'Math Scores'!$IH$2:$IU$2))))</f>
        <is>
          <t/>
        </is>
      </c>
      <c r="V41" s="702" t="inlineStr">
        <f aca="false">IF(COUNT('Math Scores'!$IV44:$JL44)=0, "", (SUMIF('Math Scores'!$IH$3:$IU$3, V$4, 'Math Scores'!$IH44:$IU44)/(SUMIF('Math Scores'!$IH$3:$IU$3, V$4, 'Math Scores'!$IH$2:$IU$2))))</f>
        <is>
          <t/>
        </is>
      </c>
      <c r="W41" s="702" t="inlineStr">
        <f aca="false">IF(COUNT('Math Scores'!$IV44:$JL44)=0, "", (SUMIF('Math Scores'!$IH$3:$IU$3, W$4, 'Math Scores'!$IH44:$IU44)/(SUMIF('Math Scores'!$IH$3:$IU$3, W$4, 'Math Scores'!$IH$2:$IU$2))))</f>
        <is>
          <t/>
        </is>
      </c>
      <c r="X41" s="702" t="inlineStr">
        <f aca="false">IF(COUNT('Math Scores'!$JM44:$KG44)=0, "", (SUMIF('Math Scores'!$JM$3:$LA$3, X$4, 'Math Scores'!$JM44:$LA44)/(SUMIF('Math Scores'!$JM$3:$LA$3, X$4, 'Math Scores'!$JM$2:$LA$2))))</f>
        <is>
          <t/>
        </is>
      </c>
      <c r="Y41" s="702" t="inlineStr">
        <f aca="false">IF(COUNT('Math Scores'!$JM44:$KG44)=0, "", (SUMIF('Math Scores'!$JM$3:$LA$3, Y$4, 'Math Scores'!$JM44:$LA44)/(SUMIF('Math Scores'!$JM$3:$LA$3, Y$4, 'Math Scores'!$JM$2:$LA$2))))</f>
        <is>
          <t/>
        </is>
      </c>
      <c r="Z41" s="702" t="inlineStr">
        <f aca="false">IF(COUNT('Math Scores'!$JM44:$KG44)=0, "", (SUMIF('Math Scores'!$JM$3:$LA$3, Z$4, 'Math Scores'!$JM44:$LA44)/(SUMIF('Math Scores'!$JM$3:$LA$3, Z$4, 'Math Scores'!$JM$2:$LA$2))))</f>
        <is>
          <t/>
        </is>
      </c>
      <c r="AA41" s="702" t="inlineStr">
        <f aca="false">IF(COUNT('Math Scores'!$LB44:$LR44)=0, "", (SUMIF('Math Scores'!$KH$3:$LA$3, AA$4, 'Math Scores'!$KH44:$LA44)/(SUMIF('Math Scores'!$KH$3:$LA$3, AA$4, 'Math Scores'!$KH$2:$LA$2))))</f>
        <is>
          <t/>
        </is>
      </c>
      <c r="AB41" s="702" t="inlineStr">
        <f aca="false">IF(COUNT('Math Scores'!$LB44:$LR44)=0, "", (SUMIF('Math Scores'!$KH$3:$LA$3, AB$4, 'Math Scores'!$KH44:$LA44)/(SUMIF('Math Scores'!$KH$3:$LA$3, AB$4, 'Math Scores'!$KH$2:$LA$2))))</f>
        <is>
          <t/>
        </is>
      </c>
      <c r="AC41" s="702" t="inlineStr">
        <f aca="false">IF(COUNT('Math Scores'!$LB44:$LR44)=0, "", (SUMIF('Math Scores'!$KH$3:$LA$3, AC$4, 'Math Scores'!$KH44:$LA44)/(SUMIF('Math Scores'!$KH$3:$LA$3, AC$4, 'Math Scores'!$KH$2:$LA$2))))</f>
        <is>
          <t/>
        </is>
      </c>
    </row>
    <row r="42" customFormat="false" ht="12.75" hidden="false" customHeight="false" outlineLevel="0" collapsed="false">
      <c r="A42" s="715" t="str">
        <f aca="false">'English Scores- Leveled papers'!B43</f>
        <v>Srishant</v>
      </c>
      <c r="B42" s="716" t="n">
        <f aca="false">'Math Scores'!D45</f>
        <v>0.14</v>
      </c>
      <c r="C42" s="702" t="inlineStr">
        <f aca="false">IF(COUNT('Math Scores'!$F45:$AM45)=0, "", (SUMIF('Math Scores'!$F$3:$AM$3, C$4, 'Math Scores'!$F45:$AM45)/(SUMIF('Math Scores'!$F$3:$AM$3, C$4, 'Math Scores'!$F$2:$AM$2))))</f>
        <is>
          <t/>
        </is>
      </c>
      <c r="D42" s="702" t="inlineStr">
        <f aca="false">IF(COUNT('Math Scores'!$F45:$AM45)=0, "", (SUMIF('Math Scores'!$F$3:$AM$3, D$4, 'Math Scores'!$F45:$AM45)/(SUMIF('Math Scores'!$F$3:$AM$3, D$4, 'Math Scores'!$F$2:$AM$2))))</f>
        <is>
          <t/>
        </is>
      </c>
      <c r="E42" s="702" t="inlineStr">
        <f aca="false">IF(COUNT('Math Scores'!$F45:$AM45)=0, "", (SUMIF('Math Scores'!$F$3:$AM$3, E$4, 'Math Scores'!$F45:$AM45)/(SUMIF('Math Scores'!$F$3:$AM$3, E$4, 'Math Scores'!$F$2:$AM$2))))</f>
        <is>
          <t/>
        </is>
      </c>
      <c r="F42" s="702" t="inlineStr">
        <f aca="false">IF(COUNT('Math Scores'!$AN45:$BW45)=0, "", (SUMIF('Math Scores'!$AN$3:$BW$3, F$4, 'Math Scores'!$AN45:$BW45)/(SUMIF('Math Scores'!$AN$3:$BW$3, F$4, 'Math Scores'!$AN$2:$BW$2))))</f>
        <is>
          <t/>
        </is>
      </c>
      <c r="G42" s="702" t="inlineStr">
        <f aca="false">IF(COUNT('Math Scores'!$AN45:$BW45)=0, "", (SUMIF('Math Scores'!$AN$3:$BW$3, G$4, 'Math Scores'!$AN45:$BW45)/(SUMIF('Math Scores'!$AN$3:$BW$3, G$4, 'Math Scores'!$AN$2:$BW$2))))</f>
        <is>
          <t/>
        </is>
      </c>
      <c r="H42" s="702" t="inlineStr">
        <f aca="false">IF(COUNT('Math Scores'!$AN45:$BW45)=0, "", (SUMIF('Math Scores'!$AN$3:$BW$3, H$4, 'Math Scores'!$AN45:$BW45)/(SUMIF('Math Scores'!$AN$3:$BW$3, H$4, 'Math Scores'!$AN$2:$BW$2))))</f>
        <is>
          <t/>
        </is>
      </c>
      <c r="I42" s="702" t="n">
        <f aca="false">IF(COUNT('Math Scores'!$BX45:$DN45)=0, "", (SUMIF('Math Scores'!$F$3:$MZ$3, I$4, 'Math Scores'!$F45:$MZ45)/(SUMIF('Math Scores'!$F$3:$MZ$3, I$4, 'Math Scores'!$F$2:$MZ$2))))</f>
        <v>0.0952380952380952</v>
      </c>
      <c r="J42" s="702" t="n">
        <f aca="false">IF(COUNT('Math Scores'!$BX45:$DN45)=0, "", (SUMIF('Math Scores'!$F$3:$MZ$3, J$4, 'Math Scores'!$F45:$MZ45)/(SUMIF('Math Scores'!$F$3:$MZ$3, J$4, 'Math Scores'!$F$2:$MZ$2))))</f>
        <v>0.225806451612903</v>
      </c>
      <c r="K42" s="702" t="n">
        <f aca="false">IF(COUNT('Math Scores'!$BX45:$DN45)=0, "", (SUMIF('Math Scores'!$F$3:$MZ$3, K$4, 'Math Scores'!$F45:$MZ45)/(SUMIF('Math Scores'!$F$3:$MZ$3, K$4, 'Math Scores'!$F$2:$MZ$2))))</f>
        <v>0.111111111111111</v>
      </c>
      <c r="L42" s="702" t="inlineStr">
        <f aca="false">IF(COUNT('Math Scores'!$DO45:$FJ45)=0, "", (SUMIF('Math Scores'!$F$3:$MZ$3, L$4, 'Math Scores'!$F45:$MZ45)/(SUMIF('Math Scores'!$F$3:$MZ$3, L$4, 'Math Scores'!$F$2:$MZ$2))))</f>
        <is>
          <t/>
        </is>
      </c>
      <c r="M42" s="702" t="inlineStr">
        <f aca="false">IF(COUNT('Math Scores'!$DO45:$FJ45)=0, "", (SUMIF('Math Scores'!$F$3:$MZ$3, M$4, 'Math Scores'!$F45:$MZ45)/(SUMIF('Math Scores'!$F$3:$MZ$3, M$4, 'Math Scores'!$F$2:$MZ$2))))</f>
        <is>
          <t/>
        </is>
      </c>
      <c r="N42" s="702" t="inlineStr">
        <f aca="false">IF(COUNT('Math Scores'!$DO45:$FJ45)=0, "", (SUMIF('Math Scores'!$F$3:$MZ$3, N$4, 'Math Scores'!$F45:$MZ45)/(SUMIF('Math Scores'!$F$3:$MZ$3, N$4, 'Math Scores'!$F$2:$MZ$2))))</f>
        <is>
          <t/>
        </is>
      </c>
      <c r="O42" s="702" t="inlineStr">
        <f aca="false">IF(COUNT('Math Scores'!$FK45:$HI45)=0, "", (SUMIF('Math Scores'!$F$3:$MZ$3, O$4, 'Math Scores'!$F45:$MZ45)/(SUMIF('Math Scores'!$F$3:$MZ$3, O$4, 'Math Scores'!$F$2:$MZ$2))))</f>
        <is>
          <t/>
        </is>
      </c>
      <c r="P42" s="702" t="inlineStr">
        <f aca="false">IF(COUNT('Math Scores'!$FK45:$HI45)=0, "", (SUMIF('Math Scores'!$F$3:$MZ$3, P$4, 'Math Scores'!$F45:$MZ45)/(SUMIF('Math Scores'!$F$3:$MZ$3, P$4, 'Math Scores'!$F$2:$MZ$2))))</f>
        <is>
          <t/>
        </is>
      </c>
      <c r="Q42" s="702" t="inlineStr">
        <f aca="false">IF(COUNT('Math Scores'!$FK45:$HI45)=0, "", (SUMIF('Math Scores'!$F$3:$MZ$3, Q$4, 'Math Scores'!$F45:$MZ45)/(SUMIF('Math Scores'!$F$3:$MZ$3, Q$4, 'Math Scores'!$F$2:$MZ$2))))</f>
        <is>
          <t/>
        </is>
      </c>
      <c r="R42" s="702" t="inlineStr">
        <f aca="false">IF(COUNT('Math Scores'!$HJ45:$IG45)=0, "", (SUMIF('Math Scores'!$HJ$3:$IU$3, R$4, 'Math Scores'!$HJ45:$IU45)/(SUMIF('Math Scores'!$HJ$3:$IU$3, R$4, 'Math Scores'!$HJ$2:$IU$2))))</f>
        <is>
          <t/>
        </is>
      </c>
      <c r="S42" s="702" t="inlineStr">
        <f aca="false">IF(COUNT('Math Scores'!$HJ45:$IG45)=0, "", (SUMIF('Math Scores'!$HJ$3:$IU$3, S$4, 'Math Scores'!$HJ45:$IU45)/(SUMIF('Math Scores'!$HJ$3:$IU$3, S$4, 'Math Scores'!$HJ$2:$IU$2))))</f>
        <is>
          <t/>
        </is>
      </c>
      <c r="T42" s="702" t="inlineStr">
        <f aca="false">IF(COUNT('Math Scores'!$HJ45:$IG45)=0, "", (SUMIF('Math Scores'!$HJ$3:$IU$3, T$4, 'Math Scores'!$HJ45:$IU45)/(SUMIF('Math Scores'!$HJ$3:$IU$3, T$4, 'Math Scores'!$HJ$2:$IU$2))))</f>
        <is>
          <t/>
        </is>
      </c>
      <c r="U42" s="702" t="inlineStr">
        <f aca="false">IF(COUNT('Math Scores'!$IV45:$JL45)=0, "", (SUMIF('Math Scores'!$IH$3:$IU$3, U$4, 'Math Scores'!$IH45:$IU45)/(SUMIF('Math Scores'!$IH$3:$IU$3, U$4, 'Math Scores'!$IH$2:$IU$2))))</f>
        <is>
          <t/>
        </is>
      </c>
      <c r="V42" s="702" t="inlineStr">
        <f aca="false">IF(COUNT('Math Scores'!$IV45:$JL45)=0, "", (SUMIF('Math Scores'!$IH$3:$IU$3, V$4, 'Math Scores'!$IH45:$IU45)/(SUMIF('Math Scores'!$IH$3:$IU$3, V$4, 'Math Scores'!$IH$2:$IU$2))))</f>
        <is>
          <t/>
        </is>
      </c>
      <c r="W42" s="702" t="inlineStr">
        <f aca="false">IF(COUNT('Math Scores'!$IV45:$JL45)=0, "", (SUMIF('Math Scores'!$IH$3:$IU$3, W$4, 'Math Scores'!$IH45:$IU45)/(SUMIF('Math Scores'!$IH$3:$IU$3, W$4, 'Math Scores'!$IH$2:$IU$2))))</f>
        <is>
          <t/>
        </is>
      </c>
      <c r="X42" s="702" t="inlineStr">
        <f aca="false">IF(COUNT('Math Scores'!$JM45:$KG45)=0, "", (SUMIF('Math Scores'!$JM$3:$LA$3, X$4, 'Math Scores'!$JM45:$LA45)/(SUMIF('Math Scores'!$JM$3:$LA$3, X$4, 'Math Scores'!$JM$2:$LA$2))))</f>
        <is>
          <t/>
        </is>
      </c>
      <c r="Y42" s="702" t="inlineStr">
        <f aca="false">IF(COUNT('Math Scores'!$JM45:$KG45)=0, "", (SUMIF('Math Scores'!$JM$3:$LA$3, Y$4, 'Math Scores'!$JM45:$LA45)/(SUMIF('Math Scores'!$JM$3:$LA$3, Y$4, 'Math Scores'!$JM$2:$LA$2))))</f>
        <is>
          <t/>
        </is>
      </c>
      <c r="Z42" s="702" t="inlineStr">
        <f aca="false">IF(COUNT('Math Scores'!$JM45:$KG45)=0, "", (SUMIF('Math Scores'!$JM$3:$LA$3, Z$4, 'Math Scores'!$JM45:$LA45)/(SUMIF('Math Scores'!$JM$3:$LA$3, Z$4, 'Math Scores'!$JM$2:$LA$2))))</f>
        <is>
          <t/>
        </is>
      </c>
      <c r="AA42" s="702" t="inlineStr">
        <f aca="false">IF(COUNT('Math Scores'!$LB45:$LR45)=0, "", (SUMIF('Math Scores'!$KH$3:$LA$3, AA$4, 'Math Scores'!$KH45:$LA45)/(SUMIF('Math Scores'!$KH$3:$LA$3, AA$4, 'Math Scores'!$KH$2:$LA$2))))</f>
        <is>
          <t/>
        </is>
      </c>
      <c r="AB42" s="702" t="inlineStr">
        <f aca="false">IF(COUNT('Math Scores'!$LB45:$LR45)=0, "", (SUMIF('Math Scores'!$KH$3:$LA$3, AB$4, 'Math Scores'!$KH45:$LA45)/(SUMIF('Math Scores'!$KH$3:$LA$3, AB$4, 'Math Scores'!$KH$2:$LA$2))))</f>
        <is>
          <t/>
        </is>
      </c>
      <c r="AC42" s="702" t="inlineStr">
        <f aca="false">IF(COUNT('Math Scores'!$LB45:$LR45)=0, "", (SUMIF('Math Scores'!$KH$3:$LA$3, AC$4, 'Math Scores'!$KH45:$LA45)/(SUMIF('Math Scores'!$KH$3:$LA$3, AC$4, 'Math Scores'!$KH$2:$LA$2))))</f>
        <is>
          <t/>
        </is>
      </c>
    </row>
    <row r="43" customFormat="false" ht="12.75" hidden="false" customHeight="false" outlineLevel="0" collapsed="false">
      <c r="A43" s="715" t="str">
        <f aca="false">'English Scores- Leveled papers'!B44</f>
        <v>Tarun</v>
      </c>
      <c r="B43" s="716" t="n">
        <f aca="false">'Math Scores'!D46</f>
        <v>0.37</v>
      </c>
      <c r="C43" s="702" t="inlineStr">
        <f aca="false">IF(COUNT('Math Scores'!$F46:$AM46)=0, "", (SUMIF('Math Scores'!$F$3:$AM$3, C$4, 'Math Scores'!$F46:$AM46)/(SUMIF('Math Scores'!$F$3:$AM$3, C$4, 'Math Scores'!$F$2:$AM$2))))</f>
        <is>
          <t/>
        </is>
      </c>
      <c r="D43" s="702" t="inlineStr">
        <f aca="false">IF(COUNT('Math Scores'!$F46:$AM46)=0, "", (SUMIF('Math Scores'!$F$3:$AM$3, D$4, 'Math Scores'!$F46:$AM46)/(SUMIF('Math Scores'!$F$3:$AM$3, D$4, 'Math Scores'!$F$2:$AM$2))))</f>
        <is>
          <t/>
        </is>
      </c>
      <c r="E43" s="702" t="inlineStr">
        <f aca="false">IF(COUNT('Math Scores'!$F46:$AM46)=0, "", (SUMIF('Math Scores'!$F$3:$AM$3, E$4, 'Math Scores'!$F46:$AM46)/(SUMIF('Math Scores'!$F$3:$AM$3, E$4, 'Math Scores'!$F$2:$AM$2))))</f>
        <is>
          <t/>
        </is>
      </c>
      <c r="F43" s="702" t="inlineStr">
        <f aca="false">IF(COUNT('Math Scores'!$AN46:$BW46)=0, "", (SUMIF('Math Scores'!$AN$3:$BW$3, F$4, 'Math Scores'!$AN46:$BW46)/(SUMIF('Math Scores'!$AN$3:$BW$3, F$4, 'Math Scores'!$AN$2:$BW$2))))</f>
        <is>
          <t/>
        </is>
      </c>
      <c r="G43" s="702" t="inlineStr">
        <f aca="false">IF(COUNT('Math Scores'!$AN46:$BW46)=0, "", (SUMIF('Math Scores'!$AN$3:$BW$3, G$4, 'Math Scores'!$AN46:$BW46)/(SUMIF('Math Scores'!$AN$3:$BW$3, G$4, 'Math Scores'!$AN$2:$BW$2))))</f>
        <is>
          <t/>
        </is>
      </c>
      <c r="H43" s="702" t="inlineStr">
        <f aca="false">IF(COUNT('Math Scores'!$AN46:$BW46)=0, "", (SUMIF('Math Scores'!$AN$3:$BW$3, H$4, 'Math Scores'!$AN46:$BW46)/(SUMIF('Math Scores'!$AN$3:$BW$3, H$4, 'Math Scores'!$AN$2:$BW$2))))</f>
        <is>
          <t/>
        </is>
      </c>
      <c r="I43" s="702" t="n">
        <f aca="false">IF(COUNT('Math Scores'!$BX46:$DN46)=0, "", (SUMIF('Math Scores'!$F$3:$MZ$3, I$4, 'Math Scores'!$F46:$MZ46)/(SUMIF('Math Scores'!$F$3:$MZ$3, I$4, 'Math Scores'!$F$2:$MZ$2))))</f>
        <v>0.214285714285714</v>
      </c>
      <c r="J43" s="702" t="n">
        <f aca="false">IF(COUNT('Math Scores'!$BX46:$DN46)=0, "", (SUMIF('Math Scores'!$F$3:$MZ$3, J$4, 'Math Scores'!$F46:$MZ46)/(SUMIF('Math Scores'!$F$3:$MZ$3, J$4, 'Math Scores'!$F$2:$MZ$2))))</f>
        <v>0.580645161290323</v>
      </c>
      <c r="K43" s="702" t="n">
        <f aca="false">IF(COUNT('Math Scores'!$BX46:$DN46)=0, "", (SUMIF('Math Scores'!$F$3:$MZ$3, K$4, 'Math Scores'!$F46:$MZ46)/(SUMIF('Math Scores'!$F$3:$MZ$3, K$4, 'Math Scores'!$F$2:$MZ$2))))</f>
        <v>0.37037037037037</v>
      </c>
      <c r="L43" s="702" t="inlineStr">
        <f aca="false">IF(COUNT('Math Scores'!$DO46:$FJ46)=0, "", (SUMIF('Math Scores'!$F$3:$MZ$3, L$4, 'Math Scores'!$F46:$MZ46)/(SUMIF('Math Scores'!$F$3:$MZ$3, L$4, 'Math Scores'!$F$2:$MZ$2))))</f>
        <is>
          <t/>
        </is>
      </c>
      <c r="M43" s="702" t="inlineStr">
        <f aca="false">IF(COUNT('Math Scores'!$DO46:$FJ46)=0, "", (SUMIF('Math Scores'!$F$3:$MZ$3, M$4, 'Math Scores'!$F46:$MZ46)/(SUMIF('Math Scores'!$F$3:$MZ$3, M$4, 'Math Scores'!$F$2:$MZ$2))))</f>
        <is>
          <t/>
        </is>
      </c>
      <c r="N43" s="702" t="inlineStr">
        <f aca="false">IF(COUNT('Math Scores'!$DO46:$FJ46)=0, "", (SUMIF('Math Scores'!$F$3:$MZ$3, N$4, 'Math Scores'!$F46:$MZ46)/(SUMIF('Math Scores'!$F$3:$MZ$3, N$4, 'Math Scores'!$F$2:$MZ$2))))</f>
        <is>
          <t/>
        </is>
      </c>
      <c r="O43" s="702" t="inlineStr">
        <f aca="false">IF(COUNT('Math Scores'!$FK46:$HI46)=0, "", (SUMIF('Math Scores'!$F$3:$MZ$3, O$4, 'Math Scores'!$F46:$MZ46)/(SUMIF('Math Scores'!$F$3:$MZ$3, O$4, 'Math Scores'!$F$2:$MZ$2))))</f>
        <is>
          <t/>
        </is>
      </c>
      <c r="P43" s="702" t="inlineStr">
        <f aca="false">IF(COUNT('Math Scores'!$FK46:$HI46)=0, "", (SUMIF('Math Scores'!$F$3:$MZ$3, P$4, 'Math Scores'!$F46:$MZ46)/(SUMIF('Math Scores'!$F$3:$MZ$3, P$4, 'Math Scores'!$F$2:$MZ$2))))</f>
        <is>
          <t/>
        </is>
      </c>
      <c r="Q43" s="702" t="inlineStr">
        <f aca="false">IF(COUNT('Math Scores'!$FK46:$HI46)=0, "", (SUMIF('Math Scores'!$F$3:$MZ$3, Q$4, 'Math Scores'!$F46:$MZ46)/(SUMIF('Math Scores'!$F$3:$MZ$3, Q$4, 'Math Scores'!$F$2:$MZ$2))))</f>
        <is>
          <t/>
        </is>
      </c>
      <c r="R43" s="702" t="inlineStr">
        <f aca="false">IF(COUNT('Math Scores'!$HJ46:$IG46)=0, "", (SUMIF('Math Scores'!$HJ$3:$IU$3, R$4, 'Math Scores'!$HJ46:$IU46)/(SUMIF('Math Scores'!$HJ$3:$IU$3, R$4, 'Math Scores'!$HJ$2:$IU$2))))</f>
        <is>
          <t/>
        </is>
      </c>
      <c r="S43" s="702" t="inlineStr">
        <f aca="false">IF(COUNT('Math Scores'!$HJ46:$IG46)=0, "", (SUMIF('Math Scores'!$HJ$3:$IU$3, S$4, 'Math Scores'!$HJ46:$IU46)/(SUMIF('Math Scores'!$HJ$3:$IU$3, S$4, 'Math Scores'!$HJ$2:$IU$2))))</f>
        <is>
          <t/>
        </is>
      </c>
      <c r="T43" s="702" t="inlineStr">
        <f aca="false">IF(COUNT('Math Scores'!$HJ46:$IG46)=0, "", (SUMIF('Math Scores'!$HJ$3:$IU$3, T$4, 'Math Scores'!$HJ46:$IU46)/(SUMIF('Math Scores'!$HJ$3:$IU$3, T$4, 'Math Scores'!$HJ$2:$IU$2))))</f>
        <is>
          <t/>
        </is>
      </c>
      <c r="U43" s="702" t="inlineStr">
        <f aca="false">IF(COUNT('Math Scores'!$IV46:$JL46)=0, "", (SUMIF('Math Scores'!$IH$3:$IU$3, U$4, 'Math Scores'!$IH46:$IU46)/(SUMIF('Math Scores'!$IH$3:$IU$3, U$4, 'Math Scores'!$IH$2:$IU$2))))</f>
        <is>
          <t/>
        </is>
      </c>
      <c r="V43" s="702" t="inlineStr">
        <f aca="false">IF(COUNT('Math Scores'!$IV46:$JL46)=0, "", (SUMIF('Math Scores'!$IH$3:$IU$3, V$4, 'Math Scores'!$IH46:$IU46)/(SUMIF('Math Scores'!$IH$3:$IU$3, V$4, 'Math Scores'!$IH$2:$IU$2))))</f>
        <is>
          <t/>
        </is>
      </c>
      <c r="W43" s="702" t="inlineStr">
        <f aca="false">IF(COUNT('Math Scores'!$IV46:$JL46)=0, "", (SUMIF('Math Scores'!$IH$3:$IU$3, W$4, 'Math Scores'!$IH46:$IU46)/(SUMIF('Math Scores'!$IH$3:$IU$3, W$4, 'Math Scores'!$IH$2:$IU$2))))</f>
        <is>
          <t/>
        </is>
      </c>
      <c r="X43" s="702" t="inlineStr">
        <f aca="false">IF(COUNT('Math Scores'!$JM46:$KG46)=0, "", (SUMIF('Math Scores'!$JM$3:$LA$3, X$4, 'Math Scores'!$JM46:$LA46)/(SUMIF('Math Scores'!$JM$3:$LA$3, X$4, 'Math Scores'!$JM$2:$LA$2))))</f>
        <is>
          <t/>
        </is>
      </c>
      <c r="Y43" s="702" t="inlineStr">
        <f aca="false">IF(COUNT('Math Scores'!$JM46:$KG46)=0, "", (SUMIF('Math Scores'!$JM$3:$LA$3, Y$4, 'Math Scores'!$JM46:$LA46)/(SUMIF('Math Scores'!$JM$3:$LA$3, Y$4, 'Math Scores'!$JM$2:$LA$2))))</f>
        <is>
          <t/>
        </is>
      </c>
      <c r="Z43" s="702" t="inlineStr">
        <f aca="false">IF(COUNT('Math Scores'!$JM46:$KG46)=0, "", (SUMIF('Math Scores'!$JM$3:$LA$3, Z$4, 'Math Scores'!$JM46:$LA46)/(SUMIF('Math Scores'!$JM$3:$LA$3, Z$4, 'Math Scores'!$JM$2:$LA$2))))</f>
        <is>
          <t/>
        </is>
      </c>
      <c r="AA43" s="702" t="inlineStr">
        <f aca="false">IF(COUNT('Math Scores'!$LB46:$LR46)=0, "", (SUMIF('Math Scores'!$KH$3:$LA$3, AA$4, 'Math Scores'!$KH46:$LA46)/(SUMIF('Math Scores'!$KH$3:$LA$3, AA$4, 'Math Scores'!$KH$2:$LA$2))))</f>
        <is>
          <t/>
        </is>
      </c>
      <c r="AB43" s="702" t="inlineStr">
        <f aca="false">IF(COUNT('Math Scores'!$LB46:$LR46)=0, "", (SUMIF('Math Scores'!$KH$3:$LA$3, AB$4, 'Math Scores'!$KH46:$LA46)/(SUMIF('Math Scores'!$KH$3:$LA$3, AB$4, 'Math Scores'!$KH$2:$LA$2))))</f>
        <is>
          <t/>
        </is>
      </c>
      <c r="AC43" s="702" t="inlineStr">
        <f aca="false">IF(COUNT('Math Scores'!$LB46:$LR46)=0, "", (SUMIF('Math Scores'!$KH$3:$LA$3, AC$4, 'Math Scores'!$KH46:$LA46)/(SUMIF('Math Scores'!$KH$3:$LA$3, AC$4, 'Math Scores'!$KH$2:$LA$2))))</f>
        <is>
          <t/>
        </is>
      </c>
    </row>
    <row r="44" customFormat="false" ht="12.75" hidden="false" customHeight="false" outlineLevel="0" collapsed="false">
      <c r="A44" s="715" t="str">
        <f aca="false">'English Scores- Leveled papers'!B45</f>
        <v>Banuprasad</v>
      </c>
      <c r="B44" s="716" t="n">
        <f aca="false">'Math Scores'!D47</f>
        <v>0.46</v>
      </c>
      <c r="C44" s="702" t="inlineStr">
        <f aca="false">IF(COUNT('Math Scores'!$F47:$AM47)=0, "", (SUMIF('Math Scores'!$F$3:$AM$3, C$4, 'Math Scores'!$F47:$AM47)/(SUMIF('Math Scores'!$F$3:$AM$3, C$4, 'Math Scores'!$F$2:$AM$2))))</f>
        <is>
          <t/>
        </is>
      </c>
      <c r="D44" s="702" t="inlineStr">
        <f aca="false">IF(COUNT('Math Scores'!$F47:$AM47)=0, "", (SUMIF('Math Scores'!$F$3:$AM$3, D$4, 'Math Scores'!$F47:$AM47)/(SUMIF('Math Scores'!$F$3:$AM$3, D$4, 'Math Scores'!$F$2:$AM$2))))</f>
        <is>
          <t/>
        </is>
      </c>
      <c r="E44" s="702" t="inlineStr">
        <f aca="false">IF(COUNT('Math Scores'!$F47:$AM47)=0, "", (SUMIF('Math Scores'!$F$3:$AM$3, E$4, 'Math Scores'!$F47:$AM47)/(SUMIF('Math Scores'!$F$3:$AM$3, E$4, 'Math Scores'!$F$2:$AM$2))))</f>
        <is>
          <t/>
        </is>
      </c>
      <c r="F44" s="702" t="inlineStr">
        <f aca="false">IF(COUNT('Math Scores'!$AN47:$BW47)=0, "", (SUMIF('Math Scores'!$AN$3:$BW$3, F$4, 'Math Scores'!$AN47:$BW47)/(SUMIF('Math Scores'!$AN$3:$BW$3, F$4, 'Math Scores'!$AN$2:$BW$2))))</f>
        <is>
          <t/>
        </is>
      </c>
      <c r="G44" s="702" t="inlineStr">
        <f aca="false">IF(COUNT('Math Scores'!$AN47:$BW47)=0, "", (SUMIF('Math Scores'!$AN$3:$BW$3, G$4, 'Math Scores'!$AN47:$BW47)/(SUMIF('Math Scores'!$AN$3:$BW$3, G$4, 'Math Scores'!$AN$2:$BW$2))))</f>
        <is>
          <t/>
        </is>
      </c>
      <c r="H44" s="702" t="inlineStr">
        <f aca="false">IF(COUNT('Math Scores'!$AN47:$BW47)=0, "", (SUMIF('Math Scores'!$AN$3:$BW$3, H$4, 'Math Scores'!$AN47:$BW47)/(SUMIF('Math Scores'!$AN$3:$BW$3, H$4, 'Math Scores'!$AN$2:$BW$2))))</f>
        <is>
          <t/>
        </is>
      </c>
      <c r="I44" s="702" t="n">
        <f aca="false">IF(COUNT('Math Scores'!$BX47:$DN47)=0, "", (SUMIF('Math Scores'!$F$3:$MZ$3, I$4, 'Math Scores'!$F47:$MZ47)/(SUMIF('Math Scores'!$F$3:$MZ$3, I$4, 'Math Scores'!$F$2:$MZ$2))))</f>
        <v>0.30952380952381</v>
      </c>
      <c r="J44" s="702" t="n">
        <f aca="false">IF(COUNT('Math Scores'!$BX47:$DN47)=0, "", (SUMIF('Math Scores'!$F$3:$MZ$3, J$4, 'Math Scores'!$F47:$MZ47)/(SUMIF('Math Scores'!$F$3:$MZ$3, J$4, 'Math Scores'!$F$2:$MZ$2))))</f>
        <v>0.387096774193548</v>
      </c>
      <c r="K44" s="702" t="n">
        <f aca="false">IF(COUNT('Math Scores'!$BX47:$DN47)=0, "", (SUMIF('Math Scores'!$F$3:$MZ$3, K$4, 'Math Scores'!$F47:$MZ47)/(SUMIF('Math Scores'!$F$3:$MZ$3, K$4, 'Math Scores'!$F$2:$MZ$2))))</f>
        <v>0.777777777777778</v>
      </c>
      <c r="L44" s="702" t="inlineStr">
        <f aca="false">IF(COUNT('Math Scores'!$DO47:$FJ47)=0, "", (SUMIF('Math Scores'!$F$3:$MZ$3, L$4, 'Math Scores'!$F47:$MZ47)/(SUMIF('Math Scores'!$F$3:$MZ$3, L$4, 'Math Scores'!$F$2:$MZ$2))))</f>
        <is>
          <t/>
        </is>
      </c>
      <c r="M44" s="702" t="inlineStr">
        <f aca="false">IF(COUNT('Math Scores'!$DO47:$FJ47)=0, "", (SUMIF('Math Scores'!$F$3:$MZ$3, M$4, 'Math Scores'!$F47:$MZ47)/(SUMIF('Math Scores'!$F$3:$MZ$3, M$4, 'Math Scores'!$F$2:$MZ$2))))</f>
        <is>
          <t/>
        </is>
      </c>
      <c r="N44" s="702" t="inlineStr">
        <f aca="false">IF(COUNT('Math Scores'!$DO47:$FJ47)=0, "", (SUMIF('Math Scores'!$F$3:$MZ$3, N$4, 'Math Scores'!$F47:$MZ47)/(SUMIF('Math Scores'!$F$3:$MZ$3, N$4, 'Math Scores'!$F$2:$MZ$2))))</f>
        <is>
          <t/>
        </is>
      </c>
      <c r="O44" s="702" t="inlineStr">
        <f aca="false">IF(COUNT('Math Scores'!$FK47:$HI47)=0, "", (SUMIF('Math Scores'!$F$3:$MZ$3, O$4, 'Math Scores'!$F47:$MZ47)/(SUMIF('Math Scores'!$F$3:$MZ$3, O$4, 'Math Scores'!$F$2:$MZ$2))))</f>
        <is>
          <t/>
        </is>
      </c>
      <c r="P44" s="702" t="inlineStr">
        <f aca="false">IF(COUNT('Math Scores'!$FK47:$HI47)=0, "", (SUMIF('Math Scores'!$F$3:$MZ$3, P$4, 'Math Scores'!$F47:$MZ47)/(SUMIF('Math Scores'!$F$3:$MZ$3, P$4, 'Math Scores'!$F$2:$MZ$2))))</f>
        <is>
          <t/>
        </is>
      </c>
      <c r="Q44" s="702" t="inlineStr">
        <f aca="false">IF(COUNT('Math Scores'!$FK47:$HI47)=0, "", (SUMIF('Math Scores'!$F$3:$MZ$3, Q$4, 'Math Scores'!$F47:$MZ47)/(SUMIF('Math Scores'!$F$3:$MZ$3, Q$4, 'Math Scores'!$F$2:$MZ$2))))</f>
        <is>
          <t/>
        </is>
      </c>
      <c r="R44" s="702" t="inlineStr">
        <f aca="false">IF(COUNT('Math Scores'!$HJ47:$IG47)=0, "", (SUMIF('Math Scores'!$HJ$3:$IU$3, R$4, 'Math Scores'!$HJ47:$IU47)/(SUMIF('Math Scores'!$HJ$3:$IU$3, R$4, 'Math Scores'!$HJ$2:$IU$2))))</f>
        <is>
          <t/>
        </is>
      </c>
      <c r="S44" s="702" t="inlineStr">
        <f aca="false">IF(COUNT('Math Scores'!$HJ47:$IG47)=0, "", (SUMIF('Math Scores'!$HJ$3:$IU$3, S$4, 'Math Scores'!$HJ47:$IU47)/(SUMIF('Math Scores'!$HJ$3:$IU$3, S$4, 'Math Scores'!$HJ$2:$IU$2))))</f>
        <is>
          <t/>
        </is>
      </c>
      <c r="T44" s="702" t="inlineStr">
        <f aca="false">IF(COUNT('Math Scores'!$HJ47:$IG47)=0, "", (SUMIF('Math Scores'!$HJ$3:$IU$3, T$4, 'Math Scores'!$HJ47:$IU47)/(SUMIF('Math Scores'!$HJ$3:$IU$3, T$4, 'Math Scores'!$HJ$2:$IU$2))))</f>
        <is>
          <t/>
        </is>
      </c>
      <c r="U44" s="702" t="inlineStr">
        <f aca="false">IF(COUNT('Math Scores'!$IV47:$JL47)=0, "", (SUMIF('Math Scores'!$IH$3:$IU$3, U$4, 'Math Scores'!$IH47:$IU47)/(SUMIF('Math Scores'!$IH$3:$IU$3, U$4, 'Math Scores'!$IH$2:$IU$2))))</f>
        <is>
          <t/>
        </is>
      </c>
      <c r="V44" s="702" t="inlineStr">
        <f aca="false">IF(COUNT('Math Scores'!$IV47:$JL47)=0, "", (SUMIF('Math Scores'!$IH$3:$IU$3, V$4, 'Math Scores'!$IH47:$IU47)/(SUMIF('Math Scores'!$IH$3:$IU$3, V$4, 'Math Scores'!$IH$2:$IU$2))))</f>
        <is>
          <t/>
        </is>
      </c>
      <c r="W44" s="702" t="inlineStr">
        <f aca="false">IF(COUNT('Math Scores'!$IV47:$JL47)=0, "", (SUMIF('Math Scores'!$IH$3:$IU$3, W$4, 'Math Scores'!$IH47:$IU47)/(SUMIF('Math Scores'!$IH$3:$IU$3, W$4, 'Math Scores'!$IH$2:$IU$2))))</f>
        <is>
          <t/>
        </is>
      </c>
      <c r="X44" s="702" t="inlineStr">
        <f aca="false">IF(COUNT('Math Scores'!$JM47:$KG47)=0, "", (SUMIF('Math Scores'!$JM$3:$LA$3, X$4, 'Math Scores'!$JM47:$LA47)/(SUMIF('Math Scores'!$JM$3:$LA$3, X$4, 'Math Scores'!$JM$2:$LA$2))))</f>
        <is>
          <t/>
        </is>
      </c>
      <c r="Y44" s="702" t="inlineStr">
        <f aca="false">IF(COUNT('Math Scores'!$JM47:$KG47)=0, "", (SUMIF('Math Scores'!$JM$3:$LA$3, Y$4, 'Math Scores'!$JM47:$LA47)/(SUMIF('Math Scores'!$JM$3:$LA$3, Y$4, 'Math Scores'!$JM$2:$LA$2))))</f>
        <is>
          <t/>
        </is>
      </c>
      <c r="Z44" s="702" t="inlineStr">
        <f aca="false">IF(COUNT('Math Scores'!$JM47:$KG47)=0, "", (SUMIF('Math Scores'!$JM$3:$LA$3, Z$4, 'Math Scores'!$JM47:$LA47)/(SUMIF('Math Scores'!$JM$3:$LA$3, Z$4, 'Math Scores'!$JM$2:$LA$2))))</f>
        <is>
          <t/>
        </is>
      </c>
      <c r="AA44" s="702" t="inlineStr">
        <f aca="false">IF(COUNT('Math Scores'!$LB47:$LR47)=0, "", (SUMIF('Math Scores'!$KH$3:$LA$3, AA$4, 'Math Scores'!$KH47:$LA47)/(SUMIF('Math Scores'!$KH$3:$LA$3, AA$4, 'Math Scores'!$KH$2:$LA$2))))</f>
        <is>
          <t/>
        </is>
      </c>
      <c r="AB44" s="702" t="inlineStr">
        <f aca="false">IF(COUNT('Math Scores'!$LB47:$LR47)=0, "", (SUMIF('Math Scores'!$KH$3:$LA$3, AB$4, 'Math Scores'!$KH47:$LA47)/(SUMIF('Math Scores'!$KH$3:$LA$3, AB$4, 'Math Scores'!$KH$2:$LA$2))))</f>
        <is>
          <t/>
        </is>
      </c>
      <c r="AC44" s="702" t="inlineStr">
        <f aca="false">IF(COUNT('Math Scores'!$LB47:$LR47)=0, "", (SUMIF('Math Scores'!$KH$3:$LA$3, AC$4, 'Math Scores'!$KH47:$LA47)/(SUMIF('Math Scores'!$KH$3:$LA$3, AC$4, 'Math Scores'!$KH$2:$LA$2))))</f>
        <is>
          <t/>
        </is>
      </c>
    </row>
    <row r="45" customFormat="false" ht="12.75" hidden="false" customHeight="false" outlineLevel="0" collapsed="false">
      <c r="A45" s="715" t="inlineStr">
        <f aca="false">'English Scores- Leveled papers'!B46</f>
        <is>
          <t/>
        </is>
      </c>
      <c r="B45" s="716" t="inlineStr">
        <f aca="false">'Math Scores'!D48</f>
        <is>
          <t/>
        </is>
      </c>
      <c r="C45" s="702" t="inlineStr">
        <f aca="false">IF(COUNT('Math Scores'!$F48:$AM48)=0, "", (SUMIF('Math Scores'!$F$3:$AM$3, C$4, 'Math Scores'!$F48:$AM48)/(SUMIF('Math Scores'!$F$3:$AM$3, C$4, 'Math Scores'!$F$2:$AM$2))))</f>
        <is>
          <t/>
        </is>
      </c>
      <c r="D45" s="702" t="inlineStr">
        <f aca="false">IF(COUNT('Math Scores'!$F48:$AM48)=0, "", (SUMIF('Math Scores'!$F$3:$AM$3, D$4, 'Math Scores'!$F48:$AM48)/(SUMIF('Math Scores'!$F$3:$AM$3, D$4, 'Math Scores'!$F$2:$AM$2))))</f>
        <is>
          <t/>
        </is>
      </c>
      <c r="E45" s="702" t="inlineStr">
        <f aca="false">IF(COUNT('Math Scores'!$F48:$AM48)=0, "", (SUMIF('Math Scores'!$F$3:$AM$3, E$4, 'Math Scores'!$F48:$AM48)/(SUMIF('Math Scores'!$F$3:$AM$3, E$4, 'Math Scores'!$F$2:$AM$2))))</f>
        <is>
          <t/>
        </is>
      </c>
      <c r="F45" s="702" t="inlineStr">
        <f aca="false">IF(COUNT('Math Scores'!$AN48:$BW48)=0, "", (SUMIF('Math Scores'!$AN$3:$BW$3, F$4, 'Math Scores'!$AN48:$BW48)/(SUMIF('Math Scores'!$AN$3:$BW$3, F$4, 'Math Scores'!$AN$2:$BW$2))))</f>
        <is>
          <t/>
        </is>
      </c>
      <c r="G45" s="702" t="inlineStr">
        <f aca="false">IF(COUNT('Math Scores'!$AN48:$BW48)=0, "", (SUMIF('Math Scores'!$AN$3:$BW$3, G$4, 'Math Scores'!$AN48:$BW48)/(SUMIF('Math Scores'!$AN$3:$BW$3, G$4, 'Math Scores'!$AN$2:$BW$2))))</f>
        <is>
          <t/>
        </is>
      </c>
      <c r="H45" s="702" t="inlineStr">
        <f aca="false">IF(COUNT('Math Scores'!$AN48:$BW48)=0, "", (SUMIF('Math Scores'!$AN$3:$BW$3, H$4, 'Math Scores'!$AN48:$BW48)/(SUMIF('Math Scores'!$AN$3:$BW$3, H$4, 'Math Scores'!$AN$2:$BW$2))))</f>
        <is>
          <t/>
        </is>
      </c>
      <c r="I45" s="702" t="inlineStr">
        <f aca="false">IF(COUNT('Math Scores'!$BX48:$DN48)=0, "", (SUMIF('Math Scores'!$F$3:$MZ$3, I$4, 'Math Scores'!$F48:$MZ48)/(SUMIF('Math Scores'!$F$3:$MZ$3, I$4, 'Math Scores'!$F$2:$MZ$2))))</f>
        <is>
          <t/>
        </is>
      </c>
      <c r="J45" s="702" t="inlineStr">
        <f aca="false">IF(COUNT('Math Scores'!$BX48:$DN48)=0, "", (SUMIF('Math Scores'!$F$3:$MZ$3, J$4, 'Math Scores'!$F48:$MZ48)/(SUMIF('Math Scores'!$F$3:$MZ$3, J$4, 'Math Scores'!$F$2:$MZ$2))))</f>
        <is>
          <t/>
        </is>
      </c>
      <c r="K45" s="702" t="inlineStr">
        <f aca="false">IF(COUNT('Math Scores'!$BX48:$DN48)=0, "", (SUMIF('Math Scores'!$F$3:$MZ$3, K$4, 'Math Scores'!$F48:$MZ48)/(SUMIF('Math Scores'!$F$3:$MZ$3, K$4, 'Math Scores'!$F$2:$MZ$2))))</f>
        <is>
          <t/>
        </is>
      </c>
      <c r="L45" s="702" t="inlineStr">
        <f aca="false">IF(COUNT('Math Scores'!$DO48:$FJ48)=0, "", (SUMIF('Math Scores'!$F$3:$MZ$3, L$4, 'Math Scores'!$F48:$MZ48)/(SUMIF('Math Scores'!$F$3:$MZ$3, L$4, 'Math Scores'!$F$2:$MZ$2))))</f>
        <is>
          <t/>
        </is>
      </c>
      <c r="M45" s="702" t="inlineStr">
        <f aca="false">IF(COUNT('Math Scores'!$DO48:$FJ48)=0, "", (SUMIF('Math Scores'!$F$3:$MZ$3, M$4, 'Math Scores'!$F48:$MZ48)/(SUMIF('Math Scores'!$F$3:$MZ$3, M$4, 'Math Scores'!$F$2:$MZ$2))))</f>
        <is>
          <t/>
        </is>
      </c>
      <c r="N45" s="702" t="inlineStr">
        <f aca="false">IF(COUNT('Math Scores'!$DO48:$FJ48)=0, "", (SUMIF('Math Scores'!$F$3:$MZ$3, N$4, 'Math Scores'!$F48:$MZ48)/(SUMIF('Math Scores'!$F$3:$MZ$3, N$4, 'Math Scores'!$F$2:$MZ$2))))</f>
        <is>
          <t/>
        </is>
      </c>
      <c r="O45" s="702" t="inlineStr">
        <f aca="false">IF(COUNT('Math Scores'!$FK48:$HI48)=0, "", (SUMIF('Math Scores'!$F$3:$MZ$3, O$4, 'Math Scores'!$F48:$MZ48)/(SUMIF('Math Scores'!$F$3:$MZ$3, O$4, 'Math Scores'!$F$2:$MZ$2))))</f>
        <is>
          <t/>
        </is>
      </c>
      <c r="P45" s="702" t="inlineStr">
        <f aca="false">IF(COUNT('Math Scores'!$FK48:$HI48)=0, "", (SUMIF('Math Scores'!$F$3:$MZ$3, P$4, 'Math Scores'!$F48:$MZ48)/(SUMIF('Math Scores'!$F$3:$MZ$3, P$4, 'Math Scores'!$F$2:$MZ$2))))</f>
        <is>
          <t/>
        </is>
      </c>
      <c r="Q45" s="702" t="inlineStr">
        <f aca="false">IF(COUNT('Math Scores'!$FK48:$HI48)=0, "", (SUMIF('Math Scores'!$F$3:$MZ$3, Q$4, 'Math Scores'!$F48:$MZ48)/(SUMIF('Math Scores'!$F$3:$MZ$3, Q$4, 'Math Scores'!$F$2:$MZ$2))))</f>
        <is>
          <t/>
        </is>
      </c>
      <c r="R45" s="702" t="inlineStr">
        <f aca="false">IF(COUNT('Math Scores'!$HJ48:$IG48)=0, "", (SUMIF('Math Scores'!$HJ$3:$IU$3, R$4, 'Math Scores'!$HJ48:$IU48)/(SUMIF('Math Scores'!$HJ$3:$IU$3, R$4, 'Math Scores'!$HJ$2:$IU$2))))</f>
        <is>
          <t/>
        </is>
      </c>
      <c r="S45" s="702" t="inlineStr">
        <f aca="false">IF(COUNT('Math Scores'!$HJ48:$IG48)=0, "", (SUMIF('Math Scores'!$HJ$3:$IU$3, S$4, 'Math Scores'!$HJ48:$IU48)/(SUMIF('Math Scores'!$HJ$3:$IU$3, S$4, 'Math Scores'!$HJ$2:$IU$2))))</f>
        <is>
          <t/>
        </is>
      </c>
      <c r="T45" s="702" t="inlineStr">
        <f aca="false">IF(COUNT('Math Scores'!$HJ48:$IG48)=0, "", (SUMIF('Math Scores'!$HJ$3:$IU$3, T$4, 'Math Scores'!$HJ48:$IU48)/(SUMIF('Math Scores'!$HJ$3:$IU$3, T$4, 'Math Scores'!$HJ$2:$IU$2))))</f>
        <is>
          <t/>
        </is>
      </c>
      <c r="U45" s="702" t="inlineStr">
        <f aca="false">IF(COUNT('Math Scores'!$IV48:$JL48)=0, "", (SUMIF('Math Scores'!$IH$3:$IU$3, U$4, 'Math Scores'!$IH48:$IU48)/(SUMIF('Math Scores'!$IH$3:$IU$3, U$4, 'Math Scores'!$IH$2:$IU$2))))</f>
        <is>
          <t/>
        </is>
      </c>
      <c r="V45" s="702" t="inlineStr">
        <f aca="false">IF(COUNT('Math Scores'!$IV48:$JL48)=0, "", (SUMIF('Math Scores'!$IH$3:$IU$3, V$4, 'Math Scores'!$IH48:$IU48)/(SUMIF('Math Scores'!$IH$3:$IU$3, V$4, 'Math Scores'!$IH$2:$IU$2))))</f>
        <is>
          <t/>
        </is>
      </c>
      <c r="W45" s="702" t="inlineStr">
        <f aca="false">IF(COUNT('Math Scores'!$IV48:$JL48)=0, "", (SUMIF('Math Scores'!$IH$3:$IU$3, W$4, 'Math Scores'!$IH48:$IU48)/(SUMIF('Math Scores'!$IH$3:$IU$3, W$4, 'Math Scores'!$IH$2:$IU$2))))</f>
        <is>
          <t/>
        </is>
      </c>
      <c r="X45" s="702" t="inlineStr">
        <f aca="false">IF(COUNT('Math Scores'!$JM48:$KG48)=0, "", (SUMIF('Math Scores'!$JM$3:$LA$3, X$4, 'Math Scores'!$JM48:$LA48)/(SUMIF('Math Scores'!$JM$3:$LA$3, X$4, 'Math Scores'!$JM$2:$LA$2))))</f>
        <is>
          <t/>
        </is>
      </c>
      <c r="Y45" s="702" t="inlineStr">
        <f aca="false">IF(COUNT('Math Scores'!$JM48:$KG48)=0, "", (SUMIF('Math Scores'!$JM$3:$LA$3, Y$4, 'Math Scores'!$JM48:$LA48)/(SUMIF('Math Scores'!$JM$3:$LA$3, Y$4, 'Math Scores'!$JM$2:$LA$2))))</f>
        <is>
          <t/>
        </is>
      </c>
      <c r="Z45" s="702" t="inlineStr">
        <f aca="false">IF(COUNT('Math Scores'!$JM48:$KG48)=0, "", (SUMIF('Math Scores'!$JM$3:$LA$3, Z$4, 'Math Scores'!$JM48:$LA48)/(SUMIF('Math Scores'!$JM$3:$LA$3, Z$4, 'Math Scores'!$JM$2:$LA$2))))</f>
        <is>
          <t/>
        </is>
      </c>
      <c r="AA45" s="702" t="inlineStr">
        <f aca="false">IF(COUNT('Math Scores'!$LB48:$LR48)=0, "", (SUMIF('Math Scores'!$KH$3:$LA$3, AA$4, 'Math Scores'!$KH48:$LA48)/(SUMIF('Math Scores'!$KH$3:$LA$3, AA$4, 'Math Scores'!$KH$2:$LA$2))))</f>
        <is>
          <t/>
        </is>
      </c>
      <c r="AB45" s="702" t="inlineStr">
        <f aca="false">IF(COUNT('Math Scores'!$LB48:$LR48)=0, "", (SUMIF('Math Scores'!$KH$3:$LA$3, AB$4, 'Math Scores'!$KH48:$LA48)/(SUMIF('Math Scores'!$KH$3:$LA$3, AB$4, 'Math Scores'!$KH$2:$LA$2))))</f>
        <is>
          <t/>
        </is>
      </c>
      <c r="AC45" s="702" t="inlineStr">
        <f aca="false">IF(COUNT('Math Scores'!$LB48:$LR48)=0, "", (SUMIF('Math Scores'!$KH$3:$LA$3, AC$4, 'Math Scores'!$KH48:$LA48)/(SUMIF('Math Scores'!$KH$3:$LA$3, AC$4, 'Math Scores'!$KH$2:$LA$2))))</f>
        <is>
          <t/>
        </is>
      </c>
    </row>
    <row r="46" customFormat="false" ht="12.75" hidden="false" customHeight="false" outlineLevel="0" collapsed="false">
      <c r="A46" s="715" t="inlineStr">
        <f aca="false">'English Scores- Leveled papers'!B47</f>
        <is>
          <t/>
        </is>
      </c>
      <c r="B46" s="716" t="inlineStr">
        <f aca="false">'Math Scores'!D49</f>
        <is>
          <t/>
        </is>
      </c>
      <c r="C46" s="702" t="inlineStr">
        <f aca="false">IF(COUNT('Math Scores'!$F49:$AM49)=0, "", (SUMIF('Math Scores'!$F$3:$AM$3, C$4, 'Math Scores'!$F49:$AM49)/(SUMIF('Math Scores'!$F$3:$AM$3, C$4, 'Math Scores'!$F$2:$AM$2))))</f>
        <is>
          <t/>
        </is>
      </c>
      <c r="D46" s="702" t="inlineStr">
        <f aca="false">IF(COUNT('Math Scores'!$F49:$AM49)=0, "", (SUMIF('Math Scores'!$F$3:$AM$3, D$4, 'Math Scores'!$F49:$AM49)/(SUMIF('Math Scores'!$F$3:$AM$3, D$4, 'Math Scores'!$F$2:$AM$2))))</f>
        <is>
          <t/>
        </is>
      </c>
      <c r="E46" s="702" t="inlineStr">
        <f aca="false">IF(COUNT('Math Scores'!$F49:$AM49)=0, "", (SUMIF('Math Scores'!$F$3:$AM$3, E$4, 'Math Scores'!$F49:$AM49)/(SUMIF('Math Scores'!$F$3:$AM$3, E$4, 'Math Scores'!$F$2:$AM$2))))</f>
        <is>
          <t/>
        </is>
      </c>
      <c r="F46" s="702" t="inlineStr">
        <f aca="false">IF(COUNT('Math Scores'!$AN49:$BW49)=0, "", (SUMIF('Math Scores'!$AN$3:$BW$3, F$4, 'Math Scores'!$AN49:$BW49)/(SUMIF('Math Scores'!$AN$3:$BW$3, F$4, 'Math Scores'!$AN$2:$BW$2))))</f>
        <is>
          <t/>
        </is>
      </c>
      <c r="G46" s="702" t="inlineStr">
        <f aca="false">IF(COUNT('Math Scores'!$AN49:$BW49)=0, "", (SUMIF('Math Scores'!$AN$3:$BW$3, G$4, 'Math Scores'!$AN49:$BW49)/(SUMIF('Math Scores'!$AN$3:$BW$3, G$4, 'Math Scores'!$AN$2:$BW$2))))</f>
        <is>
          <t/>
        </is>
      </c>
      <c r="H46" s="702" t="inlineStr">
        <f aca="false">IF(COUNT('Math Scores'!$AN49:$BW49)=0, "", (SUMIF('Math Scores'!$AN$3:$BW$3, H$4, 'Math Scores'!$AN49:$BW49)/(SUMIF('Math Scores'!$AN$3:$BW$3, H$4, 'Math Scores'!$AN$2:$BW$2))))</f>
        <is>
          <t/>
        </is>
      </c>
      <c r="I46" s="702" t="inlineStr">
        <f aca="false">IF(COUNT('Math Scores'!$BX49:$DN49)=0, "", (SUMIF('Math Scores'!$F$3:$MZ$3, I$4, 'Math Scores'!$F49:$MZ49)/(SUMIF('Math Scores'!$F$3:$MZ$3, I$4, 'Math Scores'!$F$2:$MZ$2))))</f>
        <is>
          <t/>
        </is>
      </c>
      <c r="J46" s="702" t="inlineStr">
        <f aca="false">IF(COUNT('Math Scores'!$BX49:$DN49)=0, "", (SUMIF('Math Scores'!$F$3:$MZ$3, J$4, 'Math Scores'!$F49:$MZ49)/(SUMIF('Math Scores'!$F$3:$MZ$3, J$4, 'Math Scores'!$F$2:$MZ$2))))</f>
        <is>
          <t/>
        </is>
      </c>
      <c r="K46" s="702" t="inlineStr">
        <f aca="false">IF(COUNT('Math Scores'!$BX49:$DN49)=0, "", (SUMIF('Math Scores'!$F$3:$MZ$3, K$4, 'Math Scores'!$F49:$MZ49)/(SUMIF('Math Scores'!$F$3:$MZ$3, K$4, 'Math Scores'!$F$2:$MZ$2))))</f>
        <is>
          <t/>
        </is>
      </c>
      <c r="L46" s="702" t="inlineStr">
        <f aca="false">IF(COUNT('Math Scores'!$DO49:$FJ49)=0, "", (SUMIF('Math Scores'!$F$3:$MZ$3, L$4, 'Math Scores'!$F49:$MZ49)/(SUMIF('Math Scores'!$F$3:$MZ$3, L$4, 'Math Scores'!$F$2:$MZ$2))))</f>
        <is>
          <t/>
        </is>
      </c>
      <c r="M46" s="702" t="inlineStr">
        <f aca="false">IF(COUNT('Math Scores'!$DO49:$FJ49)=0, "", (SUMIF('Math Scores'!$F$3:$MZ$3, M$4, 'Math Scores'!$F49:$MZ49)/(SUMIF('Math Scores'!$F$3:$MZ$3, M$4, 'Math Scores'!$F$2:$MZ$2))))</f>
        <is>
          <t/>
        </is>
      </c>
      <c r="N46" s="702" t="inlineStr">
        <f aca="false">IF(COUNT('Math Scores'!$DO49:$FJ49)=0, "", (SUMIF('Math Scores'!$F$3:$MZ$3, N$4, 'Math Scores'!$F49:$MZ49)/(SUMIF('Math Scores'!$F$3:$MZ$3, N$4, 'Math Scores'!$F$2:$MZ$2))))</f>
        <is>
          <t/>
        </is>
      </c>
      <c r="O46" s="702" t="inlineStr">
        <f aca="false">IF(COUNT('Math Scores'!$FK49:$HI49)=0, "", (SUMIF('Math Scores'!$F$3:$MZ$3, O$4, 'Math Scores'!$F49:$MZ49)/(SUMIF('Math Scores'!$F$3:$MZ$3, O$4, 'Math Scores'!$F$2:$MZ$2))))</f>
        <is>
          <t/>
        </is>
      </c>
      <c r="P46" s="702" t="inlineStr">
        <f aca="false">IF(COUNT('Math Scores'!$FK49:$HI49)=0, "", (SUMIF('Math Scores'!$F$3:$MZ$3, P$4, 'Math Scores'!$F49:$MZ49)/(SUMIF('Math Scores'!$F$3:$MZ$3, P$4, 'Math Scores'!$F$2:$MZ$2))))</f>
        <is>
          <t/>
        </is>
      </c>
      <c r="Q46" s="702" t="inlineStr">
        <f aca="false">IF(COUNT('Math Scores'!$FK49:$HI49)=0, "", (SUMIF('Math Scores'!$F$3:$MZ$3, Q$4, 'Math Scores'!$F49:$MZ49)/(SUMIF('Math Scores'!$F$3:$MZ$3, Q$4, 'Math Scores'!$F$2:$MZ$2))))</f>
        <is>
          <t/>
        </is>
      </c>
      <c r="R46" s="702" t="inlineStr">
        <f aca="false">IF(COUNT('Math Scores'!$HJ49:$IG49)=0, "", (SUMIF('Math Scores'!$HJ$3:$IU$3, R$4, 'Math Scores'!$HJ49:$IU49)/(SUMIF('Math Scores'!$HJ$3:$IU$3, R$4, 'Math Scores'!$HJ$2:$IU$2))))</f>
        <is>
          <t/>
        </is>
      </c>
      <c r="S46" s="702" t="inlineStr">
        <f aca="false">IF(COUNT('Math Scores'!$HJ49:$IG49)=0, "", (SUMIF('Math Scores'!$HJ$3:$IU$3, S$4, 'Math Scores'!$HJ49:$IU49)/(SUMIF('Math Scores'!$HJ$3:$IU$3, S$4, 'Math Scores'!$HJ$2:$IU$2))))</f>
        <is>
          <t/>
        </is>
      </c>
      <c r="T46" s="702" t="inlineStr">
        <f aca="false">IF(COUNT('Math Scores'!$HJ49:$IG49)=0, "", (SUMIF('Math Scores'!$HJ$3:$IU$3, T$4, 'Math Scores'!$HJ49:$IU49)/(SUMIF('Math Scores'!$HJ$3:$IU$3, T$4, 'Math Scores'!$HJ$2:$IU$2))))</f>
        <is>
          <t/>
        </is>
      </c>
      <c r="U46" s="702" t="inlineStr">
        <f aca="false">IF(COUNT('Math Scores'!$IV49:$JL49)=0, "", (SUMIF('Math Scores'!$IH$3:$IU$3, U$4, 'Math Scores'!$IH49:$IU49)/(SUMIF('Math Scores'!$IH$3:$IU$3, U$4, 'Math Scores'!$IH$2:$IU$2))))</f>
        <is>
          <t/>
        </is>
      </c>
      <c r="V46" s="702" t="inlineStr">
        <f aca="false">IF(COUNT('Math Scores'!$IV49:$JL49)=0, "", (SUMIF('Math Scores'!$IH$3:$IU$3, V$4, 'Math Scores'!$IH49:$IU49)/(SUMIF('Math Scores'!$IH$3:$IU$3, V$4, 'Math Scores'!$IH$2:$IU$2))))</f>
        <is>
          <t/>
        </is>
      </c>
      <c r="W46" s="702" t="inlineStr">
        <f aca="false">IF(COUNT('Math Scores'!$IV49:$JL49)=0, "", (SUMIF('Math Scores'!$IH$3:$IU$3, W$4, 'Math Scores'!$IH49:$IU49)/(SUMIF('Math Scores'!$IH$3:$IU$3, W$4, 'Math Scores'!$IH$2:$IU$2))))</f>
        <is>
          <t/>
        </is>
      </c>
      <c r="X46" s="702" t="inlineStr">
        <f aca="false">IF(COUNT('Math Scores'!$JM49:$KG49)=0, "", (SUMIF('Math Scores'!$JM$3:$LA$3, X$4, 'Math Scores'!$JM49:$LA49)/(SUMIF('Math Scores'!$JM$3:$LA$3, X$4, 'Math Scores'!$JM$2:$LA$2))))</f>
        <is>
          <t/>
        </is>
      </c>
      <c r="Y46" s="702" t="inlineStr">
        <f aca="false">IF(COUNT('Math Scores'!$JM49:$KG49)=0, "", (SUMIF('Math Scores'!$JM$3:$LA$3, Y$4, 'Math Scores'!$JM49:$LA49)/(SUMIF('Math Scores'!$JM$3:$LA$3, Y$4, 'Math Scores'!$JM$2:$LA$2))))</f>
        <is>
          <t/>
        </is>
      </c>
      <c r="Z46" s="702" t="inlineStr">
        <f aca="false">IF(COUNT('Math Scores'!$JM49:$KG49)=0, "", (SUMIF('Math Scores'!$JM$3:$LA$3, Z$4, 'Math Scores'!$JM49:$LA49)/(SUMIF('Math Scores'!$JM$3:$LA$3, Z$4, 'Math Scores'!$JM$2:$LA$2))))</f>
        <is>
          <t/>
        </is>
      </c>
      <c r="AA46" s="702" t="inlineStr">
        <f aca="false">IF(COUNT('Math Scores'!$LB49:$LR49)=0, "", (SUMIF('Math Scores'!$KH$3:$LA$3, AA$4, 'Math Scores'!$KH49:$LA49)/(SUMIF('Math Scores'!$KH$3:$LA$3, AA$4, 'Math Scores'!$KH$2:$LA$2))))</f>
        <is>
          <t/>
        </is>
      </c>
      <c r="AB46" s="702" t="inlineStr">
        <f aca="false">IF(COUNT('Math Scores'!$LB49:$LR49)=0, "", (SUMIF('Math Scores'!$KH$3:$LA$3, AB$4, 'Math Scores'!$KH49:$LA49)/(SUMIF('Math Scores'!$KH$3:$LA$3, AB$4, 'Math Scores'!$KH$2:$LA$2))))</f>
        <is>
          <t/>
        </is>
      </c>
      <c r="AC46" s="702" t="inlineStr">
        <f aca="false">IF(COUNT('Math Scores'!$LB49:$LR49)=0, "", (SUMIF('Math Scores'!$KH$3:$LA$3, AC$4, 'Math Scores'!$KH49:$LA49)/(SUMIF('Math Scores'!$KH$3:$LA$3, AC$4, 'Math Scores'!$KH$2:$LA$2))))</f>
        <is>
          <t/>
        </is>
      </c>
    </row>
    <row r="47" customFormat="false" ht="12.75" hidden="false" customHeight="false" outlineLevel="0" collapsed="false">
      <c r="A47" s="715" t="inlineStr">
        <f aca="false">'English Scores- Leveled papers'!B48</f>
        <is>
          <t/>
        </is>
      </c>
      <c r="B47" s="716" t="inlineStr">
        <f aca="false">'Math Scores'!D50</f>
        <is>
          <t/>
        </is>
      </c>
      <c r="C47" s="702" t="inlineStr">
        <f aca="false">IF(COUNT('Math Scores'!$F50:$AM50)=0, "", (SUMIF('Math Scores'!$F$3:$AM$3, C$4, 'Math Scores'!$F50:$AM50)/(SUMIF('Math Scores'!$F$3:$AM$3, C$4, 'Math Scores'!$F$2:$AM$2))))</f>
        <is>
          <t/>
        </is>
      </c>
      <c r="D47" s="702" t="inlineStr">
        <f aca="false">IF(COUNT('Math Scores'!$F50:$AM50)=0, "", (SUMIF('Math Scores'!$F$3:$AM$3, D$4, 'Math Scores'!$F50:$AM50)/(SUMIF('Math Scores'!$F$3:$AM$3, D$4, 'Math Scores'!$F$2:$AM$2))))</f>
        <is>
          <t/>
        </is>
      </c>
      <c r="E47" s="702" t="inlineStr">
        <f aca="false">IF(COUNT('Math Scores'!$F50:$AM50)=0, "", (SUMIF('Math Scores'!$F$3:$AM$3, E$4, 'Math Scores'!$F50:$AM50)/(SUMIF('Math Scores'!$F$3:$AM$3, E$4, 'Math Scores'!$F$2:$AM$2))))</f>
        <is>
          <t/>
        </is>
      </c>
      <c r="F47" s="702" t="inlineStr">
        <f aca="false">IF(COUNT('Math Scores'!$AN50:$BW50)=0, "", (SUMIF('Math Scores'!$AN$3:$BW$3, F$4, 'Math Scores'!$AN50:$BW50)/(SUMIF('Math Scores'!$AN$3:$BW$3, F$4, 'Math Scores'!$AN$2:$BW$2))))</f>
        <is>
          <t/>
        </is>
      </c>
      <c r="G47" s="702" t="inlineStr">
        <f aca="false">IF(COUNT('Math Scores'!$AN50:$BW50)=0, "", (SUMIF('Math Scores'!$AN$3:$BW$3, G$4, 'Math Scores'!$AN50:$BW50)/(SUMIF('Math Scores'!$AN$3:$BW$3, G$4, 'Math Scores'!$AN$2:$BW$2))))</f>
        <is>
          <t/>
        </is>
      </c>
      <c r="H47" s="702" t="inlineStr">
        <f aca="false">IF(COUNT('Math Scores'!$AN50:$BW50)=0, "", (SUMIF('Math Scores'!$AN$3:$BW$3, H$4, 'Math Scores'!$AN50:$BW50)/(SUMIF('Math Scores'!$AN$3:$BW$3, H$4, 'Math Scores'!$AN$2:$BW$2))))</f>
        <is>
          <t/>
        </is>
      </c>
      <c r="I47" s="702" t="inlineStr">
        <f aca="false">IF(COUNT('Math Scores'!$BX50:$DN50)=0, "", (SUMIF('Math Scores'!$F$3:$MZ$3, I$4, 'Math Scores'!$F50:$MZ50)/(SUMIF('Math Scores'!$F$3:$MZ$3, I$4, 'Math Scores'!$F$2:$MZ$2))))</f>
        <is>
          <t/>
        </is>
      </c>
      <c r="J47" s="702" t="inlineStr">
        <f aca="false">IF(COUNT('Math Scores'!$BX50:$DN50)=0, "", (SUMIF('Math Scores'!$F$3:$MZ$3, J$4, 'Math Scores'!$F50:$MZ50)/(SUMIF('Math Scores'!$F$3:$MZ$3, J$4, 'Math Scores'!$F$2:$MZ$2))))</f>
        <is>
          <t/>
        </is>
      </c>
      <c r="K47" s="702" t="inlineStr">
        <f aca="false">IF(COUNT('Math Scores'!$BX50:$DN50)=0, "", (SUMIF('Math Scores'!$F$3:$MZ$3, K$4, 'Math Scores'!$F50:$MZ50)/(SUMIF('Math Scores'!$F$3:$MZ$3, K$4, 'Math Scores'!$F$2:$MZ$2))))</f>
        <is>
          <t/>
        </is>
      </c>
      <c r="L47" s="702" t="inlineStr">
        <f aca="false">IF(COUNT('Math Scores'!$DO50:$FJ50)=0, "", (SUMIF('Math Scores'!$F$3:$MZ$3, L$4, 'Math Scores'!$F50:$MZ50)/(SUMIF('Math Scores'!$F$3:$MZ$3, L$4, 'Math Scores'!$F$2:$MZ$2))))</f>
        <is>
          <t/>
        </is>
      </c>
      <c r="M47" s="702" t="inlineStr">
        <f aca="false">IF(COUNT('Math Scores'!$DO50:$FJ50)=0, "", (SUMIF('Math Scores'!$F$3:$MZ$3, M$4, 'Math Scores'!$F50:$MZ50)/(SUMIF('Math Scores'!$F$3:$MZ$3, M$4, 'Math Scores'!$F$2:$MZ$2))))</f>
        <is>
          <t/>
        </is>
      </c>
      <c r="N47" s="702" t="inlineStr">
        <f aca="false">IF(COUNT('Math Scores'!$DO50:$FJ50)=0, "", (SUMIF('Math Scores'!$F$3:$MZ$3, N$4, 'Math Scores'!$F50:$MZ50)/(SUMIF('Math Scores'!$F$3:$MZ$3, N$4, 'Math Scores'!$F$2:$MZ$2))))</f>
        <is>
          <t/>
        </is>
      </c>
      <c r="O47" s="702" t="inlineStr">
        <f aca="false">IF(COUNT('Math Scores'!$FK50:$HI50)=0, "", (SUMIF('Math Scores'!$F$3:$MZ$3, O$4, 'Math Scores'!$F50:$MZ50)/(SUMIF('Math Scores'!$F$3:$MZ$3, O$4, 'Math Scores'!$F$2:$MZ$2))))</f>
        <is>
          <t/>
        </is>
      </c>
      <c r="P47" s="702" t="inlineStr">
        <f aca="false">IF(COUNT('Math Scores'!$FK50:$HI50)=0, "", (SUMIF('Math Scores'!$F$3:$MZ$3, P$4, 'Math Scores'!$F50:$MZ50)/(SUMIF('Math Scores'!$F$3:$MZ$3, P$4, 'Math Scores'!$F$2:$MZ$2))))</f>
        <is>
          <t/>
        </is>
      </c>
      <c r="Q47" s="702" t="inlineStr">
        <f aca="false">IF(COUNT('Math Scores'!$FK50:$HI50)=0, "", (SUMIF('Math Scores'!$F$3:$MZ$3, Q$4, 'Math Scores'!$F50:$MZ50)/(SUMIF('Math Scores'!$F$3:$MZ$3, Q$4, 'Math Scores'!$F$2:$MZ$2))))</f>
        <is>
          <t/>
        </is>
      </c>
      <c r="R47" s="702" t="inlineStr">
        <f aca="false">IF(COUNT('Math Scores'!$HJ50:$IG50)=0, "", (SUMIF('Math Scores'!$HJ$3:$IU$3, R$4, 'Math Scores'!$HJ50:$IU50)/(SUMIF('Math Scores'!$HJ$3:$IU$3, R$4, 'Math Scores'!$HJ$2:$IU$2))))</f>
        <is>
          <t/>
        </is>
      </c>
      <c r="S47" s="702" t="inlineStr">
        <f aca="false">IF(COUNT('Math Scores'!$HJ50:$IG50)=0, "", (SUMIF('Math Scores'!$HJ$3:$IU$3, S$4, 'Math Scores'!$HJ50:$IU50)/(SUMIF('Math Scores'!$HJ$3:$IU$3, S$4, 'Math Scores'!$HJ$2:$IU$2))))</f>
        <is>
          <t/>
        </is>
      </c>
      <c r="T47" s="702" t="inlineStr">
        <f aca="false">IF(COUNT('Math Scores'!$HJ50:$IG50)=0, "", (SUMIF('Math Scores'!$HJ$3:$IU$3, T$4, 'Math Scores'!$HJ50:$IU50)/(SUMIF('Math Scores'!$HJ$3:$IU$3, T$4, 'Math Scores'!$HJ$2:$IU$2))))</f>
        <is>
          <t/>
        </is>
      </c>
      <c r="U47" s="702" t="inlineStr">
        <f aca="false">IF(COUNT('Math Scores'!$IV50:$JL50)=0, "", (SUMIF('Math Scores'!$IH$3:$IU$3, U$4, 'Math Scores'!$IH50:$IU50)/(SUMIF('Math Scores'!$IH$3:$IU$3, U$4, 'Math Scores'!$IH$2:$IU$2))))</f>
        <is>
          <t/>
        </is>
      </c>
      <c r="V47" s="702" t="inlineStr">
        <f aca="false">IF(COUNT('Math Scores'!$IV50:$JL50)=0, "", (SUMIF('Math Scores'!$IH$3:$IU$3, V$4, 'Math Scores'!$IH50:$IU50)/(SUMIF('Math Scores'!$IH$3:$IU$3, V$4, 'Math Scores'!$IH$2:$IU$2))))</f>
        <is>
          <t/>
        </is>
      </c>
      <c r="W47" s="702" t="inlineStr">
        <f aca="false">IF(COUNT('Math Scores'!$IV50:$JL50)=0, "", (SUMIF('Math Scores'!$IH$3:$IU$3, W$4, 'Math Scores'!$IH50:$IU50)/(SUMIF('Math Scores'!$IH$3:$IU$3, W$4, 'Math Scores'!$IH$2:$IU$2))))</f>
        <is>
          <t/>
        </is>
      </c>
      <c r="X47" s="702" t="inlineStr">
        <f aca="false">IF(COUNT('Math Scores'!$JM50:$KG50)=0, "", (SUMIF('Math Scores'!$JM$3:$LA$3, X$4, 'Math Scores'!$JM50:$LA50)/(SUMIF('Math Scores'!$JM$3:$LA$3, X$4, 'Math Scores'!$JM$2:$LA$2))))</f>
        <is>
          <t/>
        </is>
      </c>
      <c r="Y47" s="702" t="inlineStr">
        <f aca="false">IF(COUNT('Math Scores'!$JM50:$KG50)=0, "", (SUMIF('Math Scores'!$JM$3:$LA$3, Y$4, 'Math Scores'!$JM50:$LA50)/(SUMIF('Math Scores'!$JM$3:$LA$3, Y$4, 'Math Scores'!$JM$2:$LA$2))))</f>
        <is>
          <t/>
        </is>
      </c>
      <c r="Z47" s="702" t="inlineStr">
        <f aca="false">IF(COUNT('Math Scores'!$JM50:$KG50)=0, "", (SUMIF('Math Scores'!$JM$3:$LA$3, Z$4, 'Math Scores'!$JM50:$LA50)/(SUMIF('Math Scores'!$JM$3:$LA$3, Z$4, 'Math Scores'!$JM$2:$LA$2))))</f>
        <is>
          <t/>
        </is>
      </c>
      <c r="AA47" s="702" t="inlineStr">
        <f aca="false">IF(COUNT('Math Scores'!$LB50:$LR50)=0, "", (SUMIF('Math Scores'!$KH$3:$LA$3, AA$4, 'Math Scores'!$KH50:$LA50)/(SUMIF('Math Scores'!$KH$3:$LA$3, AA$4, 'Math Scores'!$KH$2:$LA$2))))</f>
        <is>
          <t/>
        </is>
      </c>
      <c r="AB47" s="702" t="inlineStr">
        <f aca="false">IF(COUNT('Math Scores'!$LB50:$LR50)=0, "", (SUMIF('Math Scores'!$KH$3:$LA$3, AB$4, 'Math Scores'!$KH50:$LA50)/(SUMIF('Math Scores'!$KH$3:$LA$3, AB$4, 'Math Scores'!$KH$2:$LA$2))))</f>
        <is>
          <t/>
        </is>
      </c>
      <c r="AC47" s="702" t="inlineStr">
        <f aca="false">IF(COUNT('Math Scores'!$LB50:$LR50)=0, "", (SUMIF('Math Scores'!$KH$3:$LA$3, AC$4, 'Math Scores'!$KH50:$LA50)/(SUMIF('Math Scores'!$KH$3:$LA$3, AC$4, 'Math Scores'!$KH$2:$LA$2))))</f>
        <is>
          <t/>
        </is>
      </c>
    </row>
    <row r="48" customFormat="false" ht="12.75" hidden="false" customHeight="false" outlineLevel="0" collapsed="false">
      <c r="A48" s="715" t="inlineStr">
        <f aca="false">'English Scores- Leveled papers'!B49</f>
        <is>
          <t/>
        </is>
      </c>
      <c r="B48" s="716" t="inlineStr">
        <f aca="false">'Math Scores'!D51</f>
        <is>
          <t/>
        </is>
      </c>
      <c r="C48" s="702" t="inlineStr">
        <f aca="false">IF(COUNT('Math Scores'!$F51:$AM51)=0, "", (SUMIF('Math Scores'!$F$3:$AM$3, C$4, 'Math Scores'!$F51:$AM51)/(SUMIF('Math Scores'!$F$3:$AM$3, C$4, 'Math Scores'!$F$2:$AM$2))))</f>
        <is>
          <t/>
        </is>
      </c>
      <c r="D48" s="702" t="inlineStr">
        <f aca="false">IF(COUNT('Math Scores'!$F51:$AM51)=0, "", (SUMIF('Math Scores'!$F$3:$AM$3, D$4, 'Math Scores'!$F51:$AM51)/(SUMIF('Math Scores'!$F$3:$AM$3, D$4, 'Math Scores'!$F$2:$AM$2))))</f>
        <is>
          <t/>
        </is>
      </c>
      <c r="E48" s="702" t="inlineStr">
        <f aca="false">IF(COUNT('Math Scores'!$F51:$AM51)=0, "", (SUMIF('Math Scores'!$F$3:$AM$3, E$4, 'Math Scores'!$F51:$AM51)/(SUMIF('Math Scores'!$F$3:$AM$3, E$4, 'Math Scores'!$F$2:$AM$2))))</f>
        <is>
          <t/>
        </is>
      </c>
      <c r="F48" s="702" t="inlineStr">
        <f aca="false">IF(COUNT('Math Scores'!$AN51:$BW51)=0, "", (SUMIF('Math Scores'!$AN$3:$BW$3, F$4, 'Math Scores'!$AN51:$BW51)/(SUMIF('Math Scores'!$AN$3:$BW$3, F$4, 'Math Scores'!$AN$2:$BW$2))))</f>
        <is>
          <t/>
        </is>
      </c>
      <c r="G48" s="702" t="inlineStr">
        <f aca="false">IF(COUNT('Math Scores'!$AN51:$BW51)=0, "", (SUMIF('Math Scores'!$AN$3:$BW$3, G$4, 'Math Scores'!$AN51:$BW51)/(SUMIF('Math Scores'!$AN$3:$BW$3, G$4, 'Math Scores'!$AN$2:$BW$2))))</f>
        <is>
          <t/>
        </is>
      </c>
      <c r="H48" s="702" t="inlineStr">
        <f aca="false">IF(COUNT('Math Scores'!$AN51:$BW51)=0, "", (SUMIF('Math Scores'!$AN$3:$BW$3, H$4, 'Math Scores'!$AN51:$BW51)/(SUMIF('Math Scores'!$AN$3:$BW$3, H$4, 'Math Scores'!$AN$2:$BW$2))))</f>
        <is>
          <t/>
        </is>
      </c>
      <c r="I48" s="702" t="inlineStr">
        <f aca="false">IF(COUNT('Math Scores'!$BX51:$DN51)=0, "", (SUMIF('Math Scores'!$F$3:$MZ$3, I$4, 'Math Scores'!$F51:$MZ51)/(SUMIF('Math Scores'!$F$3:$MZ$3, I$4, 'Math Scores'!$F$2:$MZ$2))))</f>
        <is>
          <t/>
        </is>
      </c>
      <c r="J48" s="702" t="inlineStr">
        <f aca="false">IF(COUNT('Math Scores'!$BX51:$DN51)=0, "", (SUMIF('Math Scores'!$F$3:$MZ$3, J$4, 'Math Scores'!$F51:$MZ51)/(SUMIF('Math Scores'!$F$3:$MZ$3, J$4, 'Math Scores'!$F$2:$MZ$2))))</f>
        <is>
          <t/>
        </is>
      </c>
      <c r="K48" s="702" t="inlineStr">
        <f aca="false">IF(COUNT('Math Scores'!$BX51:$DN51)=0, "", (SUMIF('Math Scores'!$F$3:$MZ$3, K$4, 'Math Scores'!$F51:$MZ51)/(SUMIF('Math Scores'!$F$3:$MZ$3, K$4, 'Math Scores'!$F$2:$MZ$2))))</f>
        <is>
          <t/>
        </is>
      </c>
      <c r="L48" s="702" t="inlineStr">
        <f aca="false">IF(COUNT('Math Scores'!$DO51:$FJ51)=0, "", (SUMIF('Math Scores'!$F$3:$MZ$3, L$4, 'Math Scores'!$F51:$MZ51)/(SUMIF('Math Scores'!$F$3:$MZ$3, L$4, 'Math Scores'!$F$2:$MZ$2))))</f>
        <is>
          <t/>
        </is>
      </c>
      <c r="M48" s="702" t="inlineStr">
        <f aca="false">IF(COUNT('Math Scores'!$DO51:$FJ51)=0, "", (SUMIF('Math Scores'!$F$3:$MZ$3, M$4, 'Math Scores'!$F51:$MZ51)/(SUMIF('Math Scores'!$F$3:$MZ$3, M$4, 'Math Scores'!$F$2:$MZ$2))))</f>
        <is>
          <t/>
        </is>
      </c>
      <c r="N48" s="702" t="inlineStr">
        <f aca="false">IF(COUNT('Math Scores'!$DO51:$FJ51)=0, "", (SUMIF('Math Scores'!$F$3:$MZ$3, N$4, 'Math Scores'!$F51:$MZ51)/(SUMIF('Math Scores'!$F$3:$MZ$3, N$4, 'Math Scores'!$F$2:$MZ$2))))</f>
        <is>
          <t/>
        </is>
      </c>
      <c r="O48" s="702" t="inlineStr">
        <f aca="false">IF(COUNT('Math Scores'!$FK51:$HI51)=0, "", (SUMIF('Math Scores'!$F$3:$MZ$3, O$4, 'Math Scores'!$F51:$MZ51)/(SUMIF('Math Scores'!$F$3:$MZ$3, O$4, 'Math Scores'!$F$2:$MZ$2))))</f>
        <is>
          <t/>
        </is>
      </c>
      <c r="P48" s="702" t="inlineStr">
        <f aca="false">IF(COUNT('Math Scores'!$FK51:$HI51)=0, "", (SUMIF('Math Scores'!$F$3:$MZ$3, P$4, 'Math Scores'!$F51:$MZ51)/(SUMIF('Math Scores'!$F$3:$MZ$3, P$4, 'Math Scores'!$F$2:$MZ$2))))</f>
        <is>
          <t/>
        </is>
      </c>
      <c r="Q48" s="702" t="inlineStr">
        <f aca="false">IF(COUNT('Math Scores'!$FK51:$HI51)=0, "", (SUMIF('Math Scores'!$F$3:$MZ$3, Q$4, 'Math Scores'!$F51:$MZ51)/(SUMIF('Math Scores'!$F$3:$MZ$3, Q$4, 'Math Scores'!$F$2:$MZ$2))))</f>
        <is>
          <t/>
        </is>
      </c>
      <c r="R48" s="702" t="inlineStr">
        <f aca="false">IF(COUNT('Math Scores'!$HJ51:$IG51)=0, "", (SUMIF('Math Scores'!$HJ$3:$IU$3, R$4, 'Math Scores'!$HJ51:$IU51)/(SUMIF('Math Scores'!$HJ$3:$IU$3, R$4, 'Math Scores'!$HJ$2:$IU$2))))</f>
        <is>
          <t/>
        </is>
      </c>
      <c r="S48" s="702" t="inlineStr">
        <f aca="false">IF(COUNT('Math Scores'!$HJ51:$IG51)=0, "", (SUMIF('Math Scores'!$HJ$3:$IU$3, S$4, 'Math Scores'!$HJ51:$IU51)/(SUMIF('Math Scores'!$HJ$3:$IU$3, S$4, 'Math Scores'!$HJ$2:$IU$2))))</f>
        <is>
          <t/>
        </is>
      </c>
      <c r="T48" s="702" t="inlineStr">
        <f aca="false">IF(COUNT('Math Scores'!$HJ51:$IG51)=0, "", (SUMIF('Math Scores'!$HJ$3:$IU$3, T$4, 'Math Scores'!$HJ51:$IU51)/(SUMIF('Math Scores'!$HJ$3:$IU$3, T$4, 'Math Scores'!$HJ$2:$IU$2))))</f>
        <is>
          <t/>
        </is>
      </c>
      <c r="U48" s="702" t="inlineStr">
        <f aca="false">IF(COUNT('Math Scores'!$IV51:$JL51)=0, "", (SUMIF('Math Scores'!$IH$3:$IU$3, U$4, 'Math Scores'!$IH51:$IU51)/(SUMIF('Math Scores'!$IH$3:$IU$3, U$4, 'Math Scores'!$IH$2:$IU$2))))</f>
        <is>
          <t/>
        </is>
      </c>
      <c r="V48" s="702" t="inlineStr">
        <f aca="false">IF(COUNT('Math Scores'!$IV51:$JL51)=0, "", (SUMIF('Math Scores'!$IH$3:$IU$3, V$4, 'Math Scores'!$IH51:$IU51)/(SUMIF('Math Scores'!$IH$3:$IU$3, V$4, 'Math Scores'!$IH$2:$IU$2))))</f>
        <is>
          <t/>
        </is>
      </c>
      <c r="W48" s="702" t="inlineStr">
        <f aca="false">IF(COUNT('Math Scores'!$IV51:$JL51)=0, "", (SUMIF('Math Scores'!$IH$3:$IU$3, W$4, 'Math Scores'!$IH51:$IU51)/(SUMIF('Math Scores'!$IH$3:$IU$3, W$4, 'Math Scores'!$IH$2:$IU$2))))</f>
        <is>
          <t/>
        </is>
      </c>
      <c r="X48" s="702" t="inlineStr">
        <f aca="false">IF(COUNT('Math Scores'!$JM51:$KG51)=0, "", (SUMIF('Math Scores'!$JM$3:$LA$3, X$4, 'Math Scores'!$JM51:$LA51)/(SUMIF('Math Scores'!$JM$3:$LA$3, X$4, 'Math Scores'!$JM$2:$LA$2))))</f>
        <is>
          <t/>
        </is>
      </c>
      <c r="Y48" s="702" t="inlineStr">
        <f aca="false">IF(COUNT('Math Scores'!$JM51:$KG51)=0, "", (SUMIF('Math Scores'!$JM$3:$LA$3, Y$4, 'Math Scores'!$JM51:$LA51)/(SUMIF('Math Scores'!$JM$3:$LA$3, Y$4, 'Math Scores'!$JM$2:$LA$2))))</f>
        <is>
          <t/>
        </is>
      </c>
      <c r="Z48" s="702" t="inlineStr">
        <f aca="false">IF(COUNT('Math Scores'!$JM51:$KG51)=0, "", (SUMIF('Math Scores'!$JM$3:$LA$3, Z$4, 'Math Scores'!$JM51:$LA51)/(SUMIF('Math Scores'!$JM$3:$LA$3, Z$4, 'Math Scores'!$JM$2:$LA$2))))</f>
        <is>
          <t/>
        </is>
      </c>
      <c r="AA48" s="702" t="inlineStr">
        <f aca="false">IF(COUNT('Math Scores'!$LB51:$LR51)=0, "", (SUMIF('Math Scores'!$KH$3:$LA$3, AA$4, 'Math Scores'!$KH51:$LA51)/(SUMIF('Math Scores'!$KH$3:$LA$3, AA$4, 'Math Scores'!$KH$2:$LA$2))))</f>
        <is>
          <t/>
        </is>
      </c>
      <c r="AB48" s="702" t="inlineStr">
        <f aca="false">IF(COUNT('Math Scores'!$LB51:$LR51)=0, "", (SUMIF('Math Scores'!$KH$3:$LA$3, AB$4, 'Math Scores'!$KH51:$LA51)/(SUMIF('Math Scores'!$KH$3:$LA$3, AB$4, 'Math Scores'!$KH$2:$LA$2))))</f>
        <is>
          <t/>
        </is>
      </c>
      <c r="AC48" s="702" t="inlineStr">
        <f aca="false">IF(COUNT('Math Scores'!$LB51:$LR51)=0, "", (SUMIF('Math Scores'!$KH$3:$LA$3, AC$4, 'Math Scores'!$KH51:$LA51)/(SUMIF('Math Scores'!$KH$3:$LA$3, AC$4, 'Math Scores'!$KH$2:$LA$2))))</f>
        <is>
          <t/>
        </is>
      </c>
    </row>
    <row r="49" customFormat="false" ht="12.75" hidden="false" customHeight="false" outlineLevel="0" collapsed="false">
      <c r="A49" s="715" t="inlineStr">
        <f aca="false">'English Scores- Leveled papers'!B50</f>
        <is>
          <t/>
        </is>
      </c>
      <c r="B49" s="716" t="inlineStr">
        <f aca="false">'Math Scores'!D52</f>
        <is>
          <t/>
        </is>
      </c>
      <c r="C49" s="702" t="inlineStr">
        <f aca="false">IF(COUNT('Math Scores'!$F52:$AM52)=0, "", (SUMIF('Math Scores'!$F$3:$AM$3, C$4, 'Math Scores'!$F52:$AM52)/(SUMIF('Math Scores'!$F$3:$AM$3, C$4, 'Math Scores'!$F$2:$AM$2))))</f>
        <is>
          <t/>
        </is>
      </c>
      <c r="D49" s="702" t="inlineStr">
        <f aca="false">IF(COUNT('Math Scores'!$F52:$AM52)=0, "", (SUMIF('Math Scores'!$F$3:$AM$3, D$4, 'Math Scores'!$F52:$AM52)/(SUMIF('Math Scores'!$F$3:$AM$3, D$4, 'Math Scores'!$F$2:$AM$2))))</f>
        <is>
          <t/>
        </is>
      </c>
      <c r="E49" s="702" t="inlineStr">
        <f aca="false">IF(COUNT('Math Scores'!$F52:$AM52)=0, "", (SUMIF('Math Scores'!$F$3:$AM$3, E$4, 'Math Scores'!$F52:$AM52)/(SUMIF('Math Scores'!$F$3:$AM$3, E$4, 'Math Scores'!$F$2:$AM$2))))</f>
        <is>
          <t/>
        </is>
      </c>
      <c r="F49" s="702" t="inlineStr">
        <f aca="false">IF(COUNT('Math Scores'!$AN52:$BW52)=0, "", (SUMIF('Math Scores'!$AN$3:$BW$3, F$4, 'Math Scores'!$AN52:$BW52)/(SUMIF('Math Scores'!$AN$3:$BW$3, F$4, 'Math Scores'!$AN$2:$BW$2))))</f>
        <is>
          <t/>
        </is>
      </c>
      <c r="G49" s="702" t="inlineStr">
        <f aca="false">IF(COUNT('Math Scores'!$AN52:$BW52)=0, "", (SUMIF('Math Scores'!$AN$3:$BW$3, G$4, 'Math Scores'!$AN52:$BW52)/(SUMIF('Math Scores'!$AN$3:$BW$3, G$4, 'Math Scores'!$AN$2:$BW$2))))</f>
        <is>
          <t/>
        </is>
      </c>
      <c r="H49" s="702" t="inlineStr">
        <f aca="false">IF(COUNT('Math Scores'!$AN52:$BW52)=0, "", (SUMIF('Math Scores'!$AN$3:$BW$3, H$4, 'Math Scores'!$AN52:$BW52)/(SUMIF('Math Scores'!$AN$3:$BW$3, H$4, 'Math Scores'!$AN$2:$BW$2))))</f>
        <is>
          <t/>
        </is>
      </c>
      <c r="I49" s="702" t="inlineStr">
        <f aca="false">IF(COUNT('Math Scores'!$BX52:$DN52)=0, "", (SUMIF('Math Scores'!$F$3:$MZ$3, I$4, 'Math Scores'!$F52:$MZ52)/(SUMIF('Math Scores'!$F$3:$MZ$3, I$4, 'Math Scores'!$F$2:$MZ$2))))</f>
        <is>
          <t/>
        </is>
      </c>
      <c r="J49" s="702" t="inlineStr">
        <f aca="false">IF(COUNT('Math Scores'!$BX52:$DN52)=0, "", (SUMIF('Math Scores'!$F$3:$MZ$3, J$4, 'Math Scores'!$F52:$MZ52)/(SUMIF('Math Scores'!$F$3:$MZ$3, J$4, 'Math Scores'!$F$2:$MZ$2))))</f>
        <is>
          <t/>
        </is>
      </c>
      <c r="K49" s="702" t="inlineStr">
        <f aca="false">IF(COUNT('Math Scores'!$BX52:$DN52)=0, "", (SUMIF('Math Scores'!$F$3:$MZ$3, K$4, 'Math Scores'!$F52:$MZ52)/(SUMIF('Math Scores'!$F$3:$MZ$3, K$4, 'Math Scores'!$F$2:$MZ$2))))</f>
        <is>
          <t/>
        </is>
      </c>
      <c r="L49" s="702" t="inlineStr">
        <f aca="false">IF(COUNT('Math Scores'!$DO52:$FJ52)=0, "", (SUMIF('Math Scores'!$F$3:$MZ$3, L$4, 'Math Scores'!$F52:$MZ52)/(SUMIF('Math Scores'!$F$3:$MZ$3, L$4, 'Math Scores'!$F$2:$MZ$2))))</f>
        <is>
          <t/>
        </is>
      </c>
      <c r="M49" s="702" t="inlineStr">
        <f aca="false">IF(COUNT('Math Scores'!$DO52:$FJ52)=0, "", (SUMIF('Math Scores'!$F$3:$MZ$3, M$4, 'Math Scores'!$F52:$MZ52)/(SUMIF('Math Scores'!$F$3:$MZ$3, M$4, 'Math Scores'!$F$2:$MZ$2))))</f>
        <is>
          <t/>
        </is>
      </c>
      <c r="N49" s="702" t="inlineStr">
        <f aca="false">IF(COUNT('Math Scores'!$DO52:$FJ52)=0, "", (SUMIF('Math Scores'!$F$3:$MZ$3, N$4, 'Math Scores'!$F52:$MZ52)/(SUMIF('Math Scores'!$F$3:$MZ$3, N$4, 'Math Scores'!$F$2:$MZ$2))))</f>
        <is>
          <t/>
        </is>
      </c>
      <c r="O49" s="702" t="inlineStr">
        <f aca="false">IF(COUNT('Math Scores'!$FK52:$HI52)=0, "", (SUMIF('Math Scores'!$F$3:$MZ$3, O$4, 'Math Scores'!$F52:$MZ52)/(SUMIF('Math Scores'!$F$3:$MZ$3, O$4, 'Math Scores'!$F$2:$MZ$2))))</f>
        <is>
          <t/>
        </is>
      </c>
      <c r="P49" s="702" t="inlineStr">
        <f aca="false">IF(COUNT('Math Scores'!$FK52:$HI52)=0, "", (SUMIF('Math Scores'!$F$3:$MZ$3, P$4, 'Math Scores'!$F52:$MZ52)/(SUMIF('Math Scores'!$F$3:$MZ$3, P$4, 'Math Scores'!$F$2:$MZ$2))))</f>
        <is>
          <t/>
        </is>
      </c>
      <c r="Q49" s="702" t="inlineStr">
        <f aca="false">IF(COUNT('Math Scores'!$FK52:$HI52)=0, "", (SUMIF('Math Scores'!$F$3:$MZ$3, Q$4, 'Math Scores'!$F52:$MZ52)/(SUMIF('Math Scores'!$F$3:$MZ$3, Q$4, 'Math Scores'!$F$2:$MZ$2))))</f>
        <is>
          <t/>
        </is>
      </c>
      <c r="R49" s="702" t="inlineStr">
        <f aca="false">IF(COUNT('Math Scores'!$HJ52:$IG52)=0, "", (SUMIF('Math Scores'!$HJ$3:$IU$3, R$4, 'Math Scores'!$HJ52:$IU52)/(SUMIF('Math Scores'!$HJ$3:$IU$3, R$4, 'Math Scores'!$HJ$2:$IU$2))))</f>
        <is>
          <t/>
        </is>
      </c>
      <c r="S49" s="702" t="inlineStr">
        <f aca="false">IF(COUNT('Math Scores'!$HJ52:$IG52)=0, "", (SUMIF('Math Scores'!$HJ$3:$IU$3, S$4, 'Math Scores'!$HJ52:$IU52)/(SUMIF('Math Scores'!$HJ$3:$IU$3, S$4, 'Math Scores'!$HJ$2:$IU$2))))</f>
        <is>
          <t/>
        </is>
      </c>
      <c r="T49" s="702" t="inlineStr">
        <f aca="false">IF(COUNT('Math Scores'!$HJ52:$IG52)=0, "", (SUMIF('Math Scores'!$HJ$3:$IU$3, T$4, 'Math Scores'!$HJ52:$IU52)/(SUMIF('Math Scores'!$HJ$3:$IU$3, T$4, 'Math Scores'!$HJ$2:$IU$2))))</f>
        <is>
          <t/>
        </is>
      </c>
      <c r="U49" s="702" t="inlineStr">
        <f aca="false">IF(COUNT('Math Scores'!$IV52:$JL52)=0, "", (SUMIF('Math Scores'!$IH$3:$IU$3, U$4, 'Math Scores'!$IH52:$IU52)/(SUMIF('Math Scores'!$IH$3:$IU$3, U$4, 'Math Scores'!$IH$2:$IU$2))))</f>
        <is>
          <t/>
        </is>
      </c>
      <c r="V49" s="702" t="inlineStr">
        <f aca="false">IF(COUNT('Math Scores'!$IV52:$JL52)=0, "", (SUMIF('Math Scores'!$IH$3:$IU$3, V$4, 'Math Scores'!$IH52:$IU52)/(SUMIF('Math Scores'!$IH$3:$IU$3, V$4, 'Math Scores'!$IH$2:$IU$2))))</f>
        <is>
          <t/>
        </is>
      </c>
      <c r="W49" s="702" t="inlineStr">
        <f aca="false">IF(COUNT('Math Scores'!$IV52:$JL52)=0, "", (SUMIF('Math Scores'!$IH$3:$IU$3, W$4, 'Math Scores'!$IH52:$IU52)/(SUMIF('Math Scores'!$IH$3:$IU$3, W$4, 'Math Scores'!$IH$2:$IU$2))))</f>
        <is>
          <t/>
        </is>
      </c>
      <c r="X49" s="702" t="inlineStr">
        <f aca="false">IF(COUNT('Math Scores'!$JM52:$KG52)=0, "", (SUMIF('Math Scores'!$JM$3:$LA$3, X$4, 'Math Scores'!$JM52:$LA52)/(SUMIF('Math Scores'!$JM$3:$LA$3, X$4, 'Math Scores'!$JM$2:$LA$2))))</f>
        <is>
          <t/>
        </is>
      </c>
      <c r="Y49" s="702" t="inlineStr">
        <f aca="false">IF(COUNT('Math Scores'!$JM52:$KG52)=0, "", (SUMIF('Math Scores'!$JM$3:$LA$3, Y$4, 'Math Scores'!$JM52:$LA52)/(SUMIF('Math Scores'!$JM$3:$LA$3, Y$4, 'Math Scores'!$JM$2:$LA$2))))</f>
        <is>
          <t/>
        </is>
      </c>
      <c r="Z49" s="702" t="inlineStr">
        <f aca="false">IF(COUNT('Math Scores'!$JM52:$KG52)=0, "", (SUMIF('Math Scores'!$JM$3:$LA$3, Z$4, 'Math Scores'!$JM52:$LA52)/(SUMIF('Math Scores'!$JM$3:$LA$3, Z$4, 'Math Scores'!$JM$2:$LA$2))))</f>
        <is>
          <t/>
        </is>
      </c>
      <c r="AA49" s="702" t="inlineStr">
        <f aca="false">IF(COUNT('Math Scores'!$LB52:$LR52)=0, "", (SUMIF('Math Scores'!$KH$3:$LA$3, AA$4, 'Math Scores'!$KH52:$LA52)/(SUMIF('Math Scores'!$KH$3:$LA$3, AA$4, 'Math Scores'!$KH$2:$LA$2))))</f>
        <is>
          <t/>
        </is>
      </c>
      <c r="AB49" s="702" t="inlineStr">
        <f aca="false">IF(COUNT('Math Scores'!$LB52:$LR52)=0, "", (SUMIF('Math Scores'!$KH$3:$LA$3, AB$4, 'Math Scores'!$KH52:$LA52)/(SUMIF('Math Scores'!$KH$3:$LA$3, AB$4, 'Math Scores'!$KH$2:$LA$2))))</f>
        <is>
          <t/>
        </is>
      </c>
      <c r="AC49" s="702" t="inlineStr">
        <f aca="false">IF(COUNT('Math Scores'!$LB52:$LR52)=0, "", (SUMIF('Math Scores'!$KH$3:$LA$3, AC$4, 'Math Scores'!$KH52:$LA52)/(SUMIF('Math Scores'!$KH$3:$LA$3, AC$4, 'Math Scores'!$KH$2:$LA$2))))</f>
        <is>
          <t/>
        </is>
      </c>
    </row>
    <row r="50" customFormat="false" ht="12.75" hidden="false" customHeight="false" outlineLevel="0" collapsed="false">
      <c r="A50" s="715" t="inlineStr">
        <f aca="false">'English Scores- Leveled papers'!B51</f>
        <is>
          <t/>
        </is>
      </c>
      <c r="B50" s="716" t="inlineStr">
        <f aca="false">'Math Scores'!D53</f>
        <is>
          <t/>
        </is>
      </c>
      <c r="C50" s="702" t="inlineStr">
        <f aca="false">IF(COUNT('Math Scores'!$F53:$AM53)=0, "", (SUMIF('Math Scores'!$F$3:$AM$3, C$4, 'Math Scores'!$F53:$AM53)/(SUMIF('Math Scores'!$F$3:$AM$3, C$4, 'Math Scores'!$F$2:$AM$2))))</f>
        <is>
          <t/>
        </is>
      </c>
      <c r="D50" s="702" t="inlineStr">
        <f aca="false">IF(COUNT('Math Scores'!$F53:$AM53)=0, "", (SUMIF('Math Scores'!$F$3:$AM$3, D$4, 'Math Scores'!$F53:$AM53)/(SUMIF('Math Scores'!$F$3:$AM$3, D$4, 'Math Scores'!$F$2:$AM$2))))</f>
        <is>
          <t/>
        </is>
      </c>
      <c r="E50" s="702" t="inlineStr">
        <f aca="false">IF(COUNT('Math Scores'!$F53:$AM53)=0, "", (SUMIF('Math Scores'!$F$3:$AM$3, E$4, 'Math Scores'!$F53:$AM53)/(SUMIF('Math Scores'!$F$3:$AM$3, E$4, 'Math Scores'!$F$2:$AM$2))))</f>
        <is>
          <t/>
        </is>
      </c>
      <c r="F50" s="702" t="inlineStr">
        <f aca="false">IF(COUNT('Math Scores'!$AN53:$BW53)=0, "", (SUMIF('Math Scores'!$AN$3:$BW$3, F$4, 'Math Scores'!$AN53:$BW53)/(SUMIF('Math Scores'!$AN$3:$BW$3, F$4, 'Math Scores'!$AN$2:$BW$2))))</f>
        <is>
          <t/>
        </is>
      </c>
      <c r="G50" s="702" t="inlineStr">
        <f aca="false">IF(COUNT('Math Scores'!$AN53:$BW53)=0, "", (SUMIF('Math Scores'!$AN$3:$BW$3, G$4, 'Math Scores'!$AN53:$BW53)/(SUMIF('Math Scores'!$AN$3:$BW$3, G$4, 'Math Scores'!$AN$2:$BW$2))))</f>
        <is>
          <t/>
        </is>
      </c>
      <c r="H50" s="702" t="inlineStr">
        <f aca="false">IF(COUNT('Math Scores'!$AN53:$BW53)=0, "", (SUMIF('Math Scores'!$AN$3:$BW$3, H$4, 'Math Scores'!$AN53:$BW53)/(SUMIF('Math Scores'!$AN$3:$BW$3, H$4, 'Math Scores'!$AN$2:$BW$2))))</f>
        <is>
          <t/>
        </is>
      </c>
      <c r="I50" s="702" t="inlineStr">
        <f aca="false">IF(COUNT('Math Scores'!$BX53:$DN53)=0, "", (SUMIF('Math Scores'!$F$3:$MZ$3, I$4, 'Math Scores'!$F53:$MZ53)/(SUMIF('Math Scores'!$F$3:$MZ$3, I$4, 'Math Scores'!$F$2:$MZ$2))))</f>
        <is>
          <t/>
        </is>
      </c>
      <c r="J50" s="702" t="inlineStr">
        <f aca="false">IF(COUNT('Math Scores'!$BX53:$DN53)=0, "", (SUMIF('Math Scores'!$F$3:$MZ$3, J$4, 'Math Scores'!$F53:$MZ53)/(SUMIF('Math Scores'!$F$3:$MZ$3, J$4, 'Math Scores'!$F$2:$MZ$2))))</f>
        <is>
          <t/>
        </is>
      </c>
      <c r="K50" s="702" t="inlineStr">
        <f aca="false">IF(COUNT('Math Scores'!$BX53:$DN53)=0, "", (SUMIF('Math Scores'!$F$3:$MZ$3, K$4, 'Math Scores'!$F53:$MZ53)/(SUMIF('Math Scores'!$F$3:$MZ$3, K$4, 'Math Scores'!$F$2:$MZ$2))))</f>
        <is>
          <t/>
        </is>
      </c>
      <c r="L50" s="702" t="inlineStr">
        <f aca="false">IF(COUNT('Math Scores'!$DO53:$FJ53)=0, "", (SUMIF('Math Scores'!$F$3:$MZ$3, L$4, 'Math Scores'!$F53:$MZ53)/(SUMIF('Math Scores'!$F$3:$MZ$3, L$4, 'Math Scores'!$F$2:$MZ$2))))</f>
        <is>
          <t/>
        </is>
      </c>
      <c r="M50" s="702" t="inlineStr">
        <f aca="false">IF(COUNT('Math Scores'!$DO53:$FJ53)=0, "", (SUMIF('Math Scores'!$F$3:$MZ$3, M$4, 'Math Scores'!$F53:$MZ53)/(SUMIF('Math Scores'!$F$3:$MZ$3, M$4, 'Math Scores'!$F$2:$MZ$2))))</f>
        <is>
          <t/>
        </is>
      </c>
      <c r="N50" s="702" t="inlineStr">
        <f aca="false">IF(COUNT('Math Scores'!$DO53:$FJ53)=0, "", (SUMIF('Math Scores'!$F$3:$MZ$3, N$4, 'Math Scores'!$F53:$MZ53)/(SUMIF('Math Scores'!$F$3:$MZ$3, N$4, 'Math Scores'!$F$2:$MZ$2))))</f>
        <is>
          <t/>
        </is>
      </c>
      <c r="O50" s="702" t="inlineStr">
        <f aca="false">IF(COUNT('Math Scores'!$FK53:$HI53)=0, "", (SUMIF('Math Scores'!$F$3:$MZ$3, O$4, 'Math Scores'!$F53:$MZ53)/(SUMIF('Math Scores'!$F$3:$MZ$3, O$4, 'Math Scores'!$F$2:$MZ$2))))</f>
        <is>
          <t/>
        </is>
      </c>
      <c r="P50" s="702" t="inlineStr">
        <f aca="false">IF(COUNT('Math Scores'!$FK53:$HI53)=0, "", (SUMIF('Math Scores'!$F$3:$MZ$3, P$4, 'Math Scores'!$F53:$MZ53)/(SUMIF('Math Scores'!$F$3:$MZ$3, P$4, 'Math Scores'!$F$2:$MZ$2))))</f>
        <is>
          <t/>
        </is>
      </c>
      <c r="Q50" s="702" t="inlineStr">
        <f aca="false">IF(COUNT('Math Scores'!$FK53:$HI53)=0, "", (SUMIF('Math Scores'!$F$3:$MZ$3, Q$4, 'Math Scores'!$F53:$MZ53)/(SUMIF('Math Scores'!$F$3:$MZ$3, Q$4, 'Math Scores'!$F$2:$MZ$2))))</f>
        <is>
          <t/>
        </is>
      </c>
      <c r="R50" s="702" t="inlineStr">
        <f aca="false">IF(COUNT('Math Scores'!$HJ53:$IG53)=0, "", (SUMIF('Math Scores'!$HJ$3:$IU$3, R$4, 'Math Scores'!$HJ53:$IU53)/(SUMIF('Math Scores'!$HJ$3:$IU$3, R$4, 'Math Scores'!$HJ$2:$IU$2))))</f>
        <is>
          <t/>
        </is>
      </c>
      <c r="S50" s="702" t="inlineStr">
        <f aca="false">IF(COUNT('Math Scores'!$HJ53:$IG53)=0, "", (SUMIF('Math Scores'!$HJ$3:$IU$3, S$4, 'Math Scores'!$HJ53:$IU53)/(SUMIF('Math Scores'!$HJ$3:$IU$3, S$4, 'Math Scores'!$HJ$2:$IU$2))))</f>
        <is>
          <t/>
        </is>
      </c>
      <c r="T50" s="702" t="inlineStr">
        <f aca="false">IF(COUNT('Math Scores'!$HJ53:$IG53)=0, "", (SUMIF('Math Scores'!$HJ$3:$IU$3, T$4, 'Math Scores'!$HJ53:$IU53)/(SUMIF('Math Scores'!$HJ$3:$IU$3, T$4, 'Math Scores'!$HJ$2:$IU$2))))</f>
        <is>
          <t/>
        </is>
      </c>
      <c r="U50" s="702" t="inlineStr">
        <f aca="false">IF(COUNT('Math Scores'!$IV53:$JL53)=0, "", (SUMIF('Math Scores'!$IH$3:$IU$3, U$4, 'Math Scores'!$IH53:$IU53)/(SUMIF('Math Scores'!$IH$3:$IU$3, U$4, 'Math Scores'!$IH$2:$IU$2))))</f>
        <is>
          <t/>
        </is>
      </c>
      <c r="V50" s="702" t="inlineStr">
        <f aca="false">IF(COUNT('Math Scores'!$IV53:$JL53)=0, "", (SUMIF('Math Scores'!$IH$3:$IU$3, V$4, 'Math Scores'!$IH53:$IU53)/(SUMIF('Math Scores'!$IH$3:$IU$3, V$4, 'Math Scores'!$IH$2:$IU$2))))</f>
        <is>
          <t/>
        </is>
      </c>
      <c r="W50" s="702" t="inlineStr">
        <f aca="false">IF(COUNT('Math Scores'!$IV53:$JL53)=0, "", (SUMIF('Math Scores'!$IH$3:$IU$3, W$4, 'Math Scores'!$IH53:$IU53)/(SUMIF('Math Scores'!$IH$3:$IU$3, W$4, 'Math Scores'!$IH$2:$IU$2))))</f>
        <is>
          <t/>
        </is>
      </c>
      <c r="X50" s="702" t="inlineStr">
        <f aca="false">IF(COUNT('Math Scores'!$JM53:$KG53)=0, "", (SUMIF('Math Scores'!$JM$3:$LA$3, X$4, 'Math Scores'!$JM53:$LA53)/(SUMIF('Math Scores'!$JM$3:$LA$3, X$4, 'Math Scores'!$JM$2:$LA$2))))</f>
        <is>
          <t/>
        </is>
      </c>
      <c r="Y50" s="702" t="inlineStr">
        <f aca="false">IF(COUNT('Math Scores'!$JM53:$KG53)=0, "", (SUMIF('Math Scores'!$JM$3:$LA$3, Y$4, 'Math Scores'!$JM53:$LA53)/(SUMIF('Math Scores'!$JM$3:$LA$3, Y$4, 'Math Scores'!$JM$2:$LA$2))))</f>
        <is>
          <t/>
        </is>
      </c>
      <c r="Z50" s="702" t="inlineStr">
        <f aca="false">IF(COUNT('Math Scores'!$JM53:$KG53)=0, "", (SUMIF('Math Scores'!$JM$3:$LA$3, Z$4, 'Math Scores'!$JM53:$LA53)/(SUMIF('Math Scores'!$JM$3:$LA$3, Z$4, 'Math Scores'!$JM$2:$LA$2))))</f>
        <is>
          <t/>
        </is>
      </c>
      <c r="AA50" s="702" t="inlineStr">
        <f aca="false">IF(COUNT('Math Scores'!$LB53:$LR53)=0, "", (SUMIF('Math Scores'!$KH$3:$LA$3, AA$4, 'Math Scores'!$KH53:$LA53)/(SUMIF('Math Scores'!$KH$3:$LA$3, AA$4, 'Math Scores'!$KH$2:$LA$2))))</f>
        <is>
          <t/>
        </is>
      </c>
      <c r="AB50" s="702" t="inlineStr">
        <f aca="false">IF(COUNT('Math Scores'!$LB53:$LR53)=0, "", (SUMIF('Math Scores'!$KH$3:$LA$3, AB$4, 'Math Scores'!$KH53:$LA53)/(SUMIF('Math Scores'!$KH$3:$LA$3, AB$4, 'Math Scores'!$KH$2:$LA$2))))</f>
        <is>
          <t/>
        </is>
      </c>
      <c r="AC50" s="702" t="inlineStr">
        <f aca="false">IF(COUNT('Math Scores'!$LB53:$LR53)=0, "", (SUMIF('Math Scores'!$KH$3:$LA$3, AC$4, 'Math Scores'!$KH53:$LA53)/(SUMIF('Math Scores'!$KH$3:$LA$3, AC$4, 'Math Scores'!$KH$2:$LA$2))))</f>
        <is>
          <t/>
        </is>
      </c>
    </row>
    <row r="51" customFormat="false" ht="12.75" hidden="false" customHeight="false" outlineLevel="0" collapsed="false">
      <c r="A51" s="715" t="inlineStr">
        <f aca="false">'English Scores- Leveled papers'!B52</f>
        <is>
          <t/>
        </is>
      </c>
      <c r="B51" s="716" t="inlineStr">
        <f aca="false">'Math Scores'!D54</f>
        <is>
          <t/>
        </is>
      </c>
      <c r="C51" s="702" t="inlineStr">
        <f aca="false">IF(COUNT('Math Scores'!$F54:$AM54)=0, "", (SUMIF('Math Scores'!$F$3:$AM$3, C$4, 'Math Scores'!$F54:$AM54)/(SUMIF('Math Scores'!$F$3:$AM$3, C$4, 'Math Scores'!$F$2:$AM$2))))</f>
        <is>
          <t/>
        </is>
      </c>
      <c r="D51" s="702" t="inlineStr">
        <f aca="false">IF(COUNT('Math Scores'!$F54:$AM54)=0, "", (SUMIF('Math Scores'!$F$3:$AM$3, D$4, 'Math Scores'!$F54:$AM54)/(SUMIF('Math Scores'!$F$3:$AM$3, D$4, 'Math Scores'!$F$2:$AM$2))))</f>
        <is>
          <t/>
        </is>
      </c>
      <c r="E51" s="702" t="inlineStr">
        <f aca="false">IF(COUNT('Math Scores'!$F54:$AM54)=0, "", (SUMIF('Math Scores'!$F$3:$AM$3, E$4, 'Math Scores'!$F54:$AM54)/(SUMIF('Math Scores'!$F$3:$AM$3, E$4, 'Math Scores'!$F$2:$AM$2))))</f>
        <is>
          <t/>
        </is>
      </c>
      <c r="F51" s="702" t="inlineStr">
        <f aca="false">IF(COUNT('Math Scores'!$AN54:$BW54)=0, "", (SUMIF('Math Scores'!$AN$3:$BW$3, F$4, 'Math Scores'!$AN54:$BW54)/(SUMIF('Math Scores'!$AN$3:$BW$3, F$4, 'Math Scores'!$AN$2:$BW$2))))</f>
        <is>
          <t/>
        </is>
      </c>
      <c r="G51" s="702" t="inlineStr">
        <f aca="false">IF(COUNT('Math Scores'!$AN54:$BW54)=0, "", (SUMIF('Math Scores'!$AN$3:$BW$3, G$4, 'Math Scores'!$AN54:$BW54)/(SUMIF('Math Scores'!$AN$3:$BW$3, G$4, 'Math Scores'!$AN$2:$BW$2))))</f>
        <is>
          <t/>
        </is>
      </c>
      <c r="H51" s="702" t="inlineStr">
        <f aca="false">IF(COUNT('Math Scores'!$AN54:$BW54)=0, "", (SUMIF('Math Scores'!$AN$3:$BW$3, H$4, 'Math Scores'!$AN54:$BW54)/(SUMIF('Math Scores'!$AN$3:$BW$3, H$4, 'Math Scores'!$AN$2:$BW$2))))</f>
        <is>
          <t/>
        </is>
      </c>
      <c r="I51" s="702" t="inlineStr">
        <f aca="false">IF(COUNT('Math Scores'!$BX54:$DN54)=0, "", (SUMIF('Math Scores'!$F$3:$MZ$3, I$4, 'Math Scores'!$F54:$MZ54)/(SUMIF('Math Scores'!$F$3:$MZ$3, I$4, 'Math Scores'!$F$2:$MZ$2))))</f>
        <is>
          <t/>
        </is>
      </c>
      <c r="J51" s="702" t="inlineStr">
        <f aca="false">IF(COUNT('Math Scores'!$BX54:$DN54)=0, "", (SUMIF('Math Scores'!$F$3:$MZ$3, J$4, 'Math Scores'!$F54:$MZ54)/(SUMIF('Math Scores'!$F$3:$MZ$3, J$4, 'Math Scores'!$F$2:$MZ$2))))</f>
        <is>
          <t/>
        </is>
      </c>
      <c r="K51" s="702" t="inlineStr">
        <f aca="false">IF(COUNT('Math Scores'!$BX54:$DN54)=0, "", (SUMIF('Math Scores'!$F$3:$MZ$3, K$4, 'Math Scores'!$F54:$MZ54)/(SUMIF('Math Scores'!$F$3:$MZ$3, K$4, 'Math Scores'!$F$2:$MZ$2))))</f>
        <is>
          <t/>
        </is>
      </c>
      <c r="L51" s="702" t="inlineStr">
        <f aca="false">IF(COUNT('Math Scores'!$DO54:$FJ54)=0, "", (SUMIF('Math Scores'!$F$3:$MZ$3, L$4, 'Math Scores'!$F54:$MZ54)/(SUMIF('Math Scores'!$F$3:$MZ$3, L$4, 'Math Scores'!$F$2:$MZ$2))))</f>
        <is>
          <t/>
        </is>
      </c>
      <c r="M51" s="702" t="inlineStr">
        <f aca="false">IF(COUNT('Math Scores'!$DO54:$FJ54)=0, "", (SUMIF('Math Scores'!$F$3:$MZ$3, M$4, 'Math Scores'!$F54:$MZ54)/(SUMIF('Math Scores'!$F$3:$MZ$3, M$4, 'Math Scores'!$F$2:$MZ$2))))</f>
        <is>
          <t/>
        </is>
      </c>
      <c r="N51" s="702" t="inlineStr">
        <f aca="false">IF(COUNT('Math Scores'!$DO54:$FJ54)=0, "", (SUMIF('Math Scores'!$F$3:$MZ$3, N$4, 'Math Scores'!$F54:$MZ54)/(SUMIF('Math Scores'!$F$3:$MZ$3, N$4, 'Math Scores'!$F$2:$MZ$2))))</f>
        <is>
          <t/>
        </is>
      </c>
      <c r="O51" s="702" t="inlineStr">
        <f aca="false">IF(COUNT('Math Scores'!$FK54:$HI54)=0, "", (SUMIF('Math Scores'!$F$3:$MZ$3, O$4, 'Math Scores'!$F54:$MZ54)/(SUMIF('Math Scores'!$F$3:$MZ$3, O$4, 'Math Scores'!$F$2:$MZ$2))))</f>
        <is>
          <t/>
        </is>
      </c>
      <c r="P51" s="702" t="inlineStr">
        <f aca="false">IF(COUNT('Math Scores'!$FK54:$HI54)=0, "", (SUMIF('Math Scores'!$F$3:$MZ$3, P$4, 'Math Scores'!$F54:$MZ54)/(SUMIF('Math Scores'!$F$3:$MZ$3, P$4, 'Math Scores'!$F$2:$MZ$2))))</f>
        <is>
          <t/>
        </is>
      </c>
      <c r="Q51" s="702" t="inlineStr">
        <f aca="false">IF(COUNT('Math Scores'!$FK54:$HI54)=0, "", (SUMIF('Math Scores'!$F$3:$MZ$3, Q$4, 'Math Scores'!$F54:$MZ54)/(SUMIF('Math Scores'!$F$3:$MZ$3, Q$4, 'Math Scores'!$F$2:$MZ$2))))</f>
        <is>
          <t/>
        </is>
      </c>
      <c r="R51" s="702" t="inlineStr">
        <f aca="false">IF(COUNT('Math Scores'!$HJ54:$IG54)=0, "", (SUMIF('Math Scores'!$HJ$3:$IU$3, R$4, 'Math Scores'!$HJ54:$IU54)/(SUMIF('Math Scores'!$HJ$3:$IU$3, R$4, 'Math Scores'!$HJ$2:$IU$2))))</f>
        <is>
          <t/>
        </is>
      </c>
      <c r="S51" s="702" t="inlineStr">
        <f aca="false">IF(COUNT('Math Scores'!$HJ54:$IG54)=0, "", (SUMIF('Math Scores'!$HJ$3:$IU$3, S$4, 'Math Scores'!$HJ54:$IU54)/(SUMIF('Math Scores'!$HJ$3:$IU$3, S$4, 'Math Scores'!$HJ$2:$IU$2))))</f>
        <is>
          <t/>
        </is>
      </c>
      <c r="T51" s="702" t="inlineStr">
        <f aca="false">IF(COUNT('Math Scores'!$HJ54:$IG54)=0, "", (SUMIF('Math Scores'!$HJ$3:$IU$3, T$4, 'Math Scores'!$HJ54:$IU54)/(SUMIF('Math Scores'!$HJ$3:$IU$3, T$4, 'Math Scores'!$HJ$2:$IU$2))))</f>
        <is>
          <t/>
        </is>
      </c>
      <c r="U51" s="702" t="inlineStr">
        <f aca="false">IF(COUNT('Math Scores'!$IV54:$JL54)=0, "", (SUMIF('Math Scores'!$IH$3:$IU$3, U$4, 'Math Scores'!$IH54:$IU54)/(SUMIF('Math Scores'!$IH$3:$IU$3, U$4, 'Math Scores'!$IH$2:$IU$2))))</f>
        <is>
          <t/>
        </is>
      </c>
      <c r="V51" s="702" t="inlineStr">
        <f aca="false">IF(COUNT('Math Scores'!$IV54:$JL54)=0, "", (SUMIF('Math Scores'!$IH$3:$IU$3, V$4, 'Math Scores'!$IH54:$IU54)/(SUMIF('Math Scores'!$IH$3:$IU$3, V$4, 'Math Scores'!$IH$2:$IU$2))))</f>
        <is>
          <t/>
        </is>
      </c>
      <c r="W51" s="702" t="inlineStr">
        <f aca="false">IF(COUNT('Math Scores'!$IV54:$JL54)=0, "", (SUMIF('Math Scores'!$IH$3:$IU$3, W$4, 'Math Scores'!$IH54:$IU54)/(SUMIF('Math Scores'!$IH$3:$IU$3, W$4, 'Math Scores'!$IH$2:$IU$2))))</f>
        <is>
          <t/>
        </is>
      </c>
      <c r="X51" s="702" t="inlineStr">
        <f aca="false">IF(COUNT('Math Scores'!$JM54:$KG54)=0, "", (SUMIF('Math Scores'!$JM$3:$LA$3, X$4, 'Math Scores'!$JM54:$LA54)/(SUMIF('Math Scores'!$JM$3:$LA$3, X$4, 'Math Scores'!$JM$2:$LA$2))))</f>
        <is>
          <t/>
        </is>
      </c>
      <c r="Y51" s="702" t="inlineStr">
        <f aca="false">IF(COUNT('Math Scores'!$JM54:$KG54)=0, "", (SUMIF('Math Scores'!$JM$3:$LA$3, Y$4, 'Math Scores'!$JM54:$LA54)/(SUMIF('Math Scores'!$JM$3:$LA$3, Y$4, 'Math Scores'!$JM$2:$LA$2))))</f>
        <is>
          <t/>
        </is>
      </c>
      <c r="Z51" s="702" t="inlineStr">
        <f aca="false">IF(COUNT('Math Scores'!$JM54:$KG54)=0, "", (SUMIF('Math Scores'!$JM$3:$LA$3, Z$4, 'Math Scores'!$JM54:$LA54)/(SUMIF('Math Scores'!$JM$3:$LA$3, Z$4, 'Math Scores'!$JM$2:$LA$2))))</f>
        <is>
          <t/>
        </is>
      </c>
      <c r="AA51" s="702" t="inlineStr">
        <f aca="false">IF(COUNT('Math Scores'!$LB54:$LR54)=0, "", (SUMIF('Math Scores'!$KH$3:$LA$3, AA$4, 'Math Scores'!$KH54:$LA54)/(SUMIF('Math Scores'!$KH$3:$LA$3, AA$4, 'Math Scores'!$KH$2:$LA$2))))</f>
        <is>
          <t/>
        </is>
      </c>
      <c r="AB51" s="702" t="inlineStr">
        <f aca="false">IF(COUNT('Math Scores'!$LB54:$LR54)=0, "", (SUMIF('Math Scores'!$KH$3:$LA$3, AB$4, 'Math Scores'!$KH54:$LA54)/(SUMIF('Math Scores'!$KH$3:$LA$3, AB$4, 'Math Scores'!$KH$2:$LA$2))))</f>
        <is>
          <t/>
        </is>
      </c>
      <c r="AC51" s="702" t="inlineStr">
        <f aca="false">IF(COUNT('Math Scores'!$LB54:$LR54)=0, "", (SUMIF('Math Scores'!$KH$3:$LA$3, AC$4, 'Math Scores'!$KH54:$LA54)/(SUMIF('Math Scores'!$KH$3:$LA$3, AC$4, 'Math Scores'!$KH$2:$LA$2))))</f>
        <is>
          <t/>
        </is>
      </c>
    </row>
    <row r="52" customFormat="false" ht="12.75" hidden="false" customHeight="false" outlineLevel="0" collapsed="false">
      <c r="A52" s="715" t="inlineStr">
        <f aca="false">'English Scores- Leveled papers'!B53</f>
        <is>
          <t/>
        </is>
      </c>
      <c r="B52" s="716" t="inlineStr">
        <f aca="false">'Math Scores'!D55</f>
        <is>
          <t/>
        </is>
      </c>
      <c r="C52" s="702" t="inlineStr">
        <f aca="false">IF(COUNT('Math Scores'!$F55:$AM55)=0, "", (SUMIF('Math Scores'!$F$3:$AM$3, C$4, 'Math Scores'!$F55:$AM55)/(SUMIF('Math Scores'!$F$3:$AM$3, C$4, 'Math Scores'!$F$2:$AM$2))))</f>
        <is>
          <t/>
        </is>
      </c>
      <c r="D52" s="702" t="inlineStr">
        <f aca="false">IF(COUNT('Math Scores'!$F55:$AM55)=0, "", (SUMIF('Math Scores'!$F$3:$AM$3, D$4, 'Math Scores'!$F55:$AM55)/(SUMIF('Math Scores'!$F$3:$AM$3, D$4, 'Math Scores'!$F$2:$AM$2))))</f>
        <is>
          <t/>
        </is>
      </c>
      <c r="E52" s="702" t="inlineStr">
        <f aca="false">IF(COUNT('Math Scores'!$F55:$AM55)=0, "", (SUMIF('Math Scores'!$F$3:$AM$3, E$4, 'Math Scores'!$F55:$AM55)/(SUMIF('Math Scores'!$F$3:$AM$3, E$4, 'Math Scores'!$F$2:$AM$2))))</f>
        <is>
          <t/>
        </is>
      </c>
      <c r="F52" s="702" t="inlineStr">
        <f aca="false">IF(COUNT('Math Scores'!$AN55:$BW55)=0, "", (SUMIF('Math Scores'!$AN$3:$BW$3, F$4, 'Math Scores'!$AN55:$BW55)/(SUMIF('Math Scores'!$AN$3:$BW$3, F$4, 'Math Scores'!$AN$2:$BW$2))))</f>
        <is>
          <t/>
        </is>
      </c>
      <c r="G52" s="702" t="inlineStr">
        <f aca="false">IF(COUNT('Math Scores'!$AN55:$BW55)=0, "", (SUMIF('Math Scores'!$AN$3:$BW$3, G$4, 'Math Scores'!$AN55:$BW55)/(SUMIF('Math Scores'!$AN$3:$BW$3, G$4, 'Math Scores'!$AN$2:$BW$2))))</f>
        <is>
          <t/>
        </is>
      </c>
      <c r="H52" s="702" t="inlineStr">
        <f aca="false">IF(COUNT('Math Scores'!$AN55:$BW55)=0, "", (SUMIF('Math Scores'!$AN$3:$BW$3, H$4, 'Math Scores'!$AN55:$BW55)/(SUMIF('Math Scores'!$AN$3:$BW$3, H$4, 'Math Scores'!$AN$2:$BW$2))))</f>
        <is>
          <t/>
        </is>
      </c>
      <c r="I52" s="702" t="inlineStr">
        <f aca="false">IF(COUNT('Math Scores'!$BX55:$DN55)=0, "", (SUMIF('Math Scores'!$F$3:$MZ$3, I$4, 'Math Scores'!$F55:$MZ55)/(SUMIF('Math Scores'!$F$3:$MZ$3, I$4, 'Math Scores'!$F$2:$MZ$2))))</f>
        <is>
          <t/>
        </is>
      </c>
      <c r="J52" s="702" t="inlineStr">
        <f aca="false">IF(COUNT('Math Scores'!$BX55:$DN55)=0, "", (SUMIF('Math Scores'!$F$3:$MZ$3, J$4, 'Math Scores'!$F55:$MZ55)/(SUMIF('Math Scores'!$F$3:$MZ$3, J$4, 'Math Scores'!$F$2:$MZ$2))))</f>
        <is>
          <t/>
        </is>
      </c>
      <c r="K52" s="702" t="inlineStr">
        <f aca="false">IF(COUNT('Math Scores'!$BX55:$DN55)=0, "", (SUMIF('Math Scores'!$F$3:$MZ$3, K$4, 'Math Scores'!$F55:$MZ55)/(SUMIF('Math Scores'!$F$3:$MZ$3, K$4, 'Math Scores'!$F$2:$MZ$2))))</f>
        <is>
          <t/>
        </is>
      </c>
      <c r="L52" s="702" t="inlineStr">
        <f aca="false">IF(COUNT('Math Scores'!$DO55:$FJ55)=0, "", (SUMIF('Math Scores'!$F$3:$MZ$3, L$4, 'Math Scores'!$F55:$MZ55)/(SUMIF('Math Scores'!$F$3:$MZ$3, L$4, 'Math Scores'!$F$2:$MZ$2))))</f>
        <is>
          <t/>
        </is>
      </c>
      <c r="M52" s="702" t="inlineStr">
        <f aca="false">IF(COUNT('Math Scores'!$DO55:$FJ55)=0, "", (SUMIF('Math Scores'!$F$3:$MZ$3, M$4, 'Math Scores'!$F55:$MZ55)/(SUMIF('Math Scores'!$F$3:$MZ$3, M$4, 'Math Scores'!$F$2:$MZ$2))))</f>
        <is>
          <t/>
        </is>
      </c>
      <c r="N52" s="702" t="inlineStr">
        <f aca="false">IF(COUNT('Math Scores'!$DO55:$FJ55)=0, "", (SUMIF('Math Scores'!$F$3:$MZ$3, N$4, 'Math Scores'!$F55:$MZ55)/(SUMIF('Math Scores'!$F$3:$MZ$3, N$4, 'Math Scores'!$F$2:$MZ$2))))</f>
        <is>
          <t/>
        </is>
      </c>
      <c r="O52" s="702" t="inlineStr">
        <f aca="false">IF(COUNT('Math Scores'!$FK55:$HI55)=0, "", (SUMIF('Math Scores'!$F$3:$MZ$3, O$4, 'Math Scores'!$F55:$MZ55)/(SUMIF('Math Scores'!$F$3:$MZ$3, O$4, 'Math Scores'!$F$2:$MZ$2))))</f>
        <is>
          <t/>
        </is>
      </c>
      <c r="P52" s="702" t="inlineStr">
        <f aca="false">IF(COUNT('Math Scores'!$FK55:$HI55)=0, "", (SUMIF('Math Scores'!$F$3:$MZ$3, P$4, 'Math Scores'!$F55:$MZ55)/(SUMIF('Math Scores'!$F$3:$MZ$3, P$4, 'Math Scores'!$F$2:$MZ$2))))</f>
        <is>
          <t/>
        </is>
      </c>
      <c r="Q52" s="702" t="inlineStr">
        <f aca="false">IF(COUNT('Math Scores'!$FK55:$HI55)=0, "", (SUMIF('Math Scores'!$F$3:$MZ$3, Q$4, 'Math Scores'!$F55:$MZ55)/(SUMIF('Math Scores'!$F$3:$MZ$3, Q$4, 'Math Scores'!$F$2:$MZ$2))))</f>
        <is>
          <t/>
        </is>
      </c>
      <c r="R52" s="702" t="inlineStr">
        <f aca="false">IF(COUNT('Math Scores'!$HJ55:$IG55)=0, "", (SUMIF('Math Scores'!$HJ$3:$IU$3, R$4, 'Math Scores'!$HJ55:$IU55)/(SUMIF('Math Scores'!$HJ$3:$IU$3, R$4, 'Math Scores'!$HJ$2:$IU$2))))</f>
        <is>
          <t/>
        </is>
      </c>
      <c r="S52" s="702" t="inlineStr">
        <f aca="false">IF(COUNT('Math Scores'!$HJ55:$IG55)=0, "", (SUMIF('Math Scores'!$HJ$3:$IU$3, S$4, 'Math Scores'!$HJ55:$IU55)/(SUMIF('Math Scores'!$HJ$3:$IU$3, S$4, 'Math Scores'!$HJ$2:$IU$2))))</f>
        <is>
          <t/>
        </is>
      </c>
      <c r="T52" s="702" t="inlineStr">
        <f aca="false">IF(COUNT('Math Scores'!$HJ55:$IG55)=0, "", (SUMIF('Math Scores'!$HJ$3:$IU$3, T$4, 'Math Scores'!$HJ55:$IU55)/(SUMIF('Math Scores'!$HJ$3:$IU$3, T$4, 'Math Scores'!$HJ$2:$IU$2))))</f>
        <is>
          <t/>
        </is>
      </c>
      <c r="U52" s="702" t="inlineStr">
        <f aca="false">IF(COUNT('Math Scores'!$IV55:$JL55)=0, "", (SUMIF('Math Scores'!$IH$3:$IU$3, U$4, 'Math Scores'!$IH55:$IU55)/(SUMIF('Math Scores'!$IH$3:$IU$3, U$4, 'Math Scores'!$IH$2:$IU$2))))</f>
        <is>
          <t/>
        </is>
      </c>
      <c r="V52" s="702" t="inlineStr">
        <f aca="false">IF(COUNT('Math Scores'!$IV55:$JL55)=0, "", (SUMIF('Math Scores'!$IH$3:$IU$3, V$4, 'Math Scores'!$IH55:$IU55)/(SUMIF('Math Scores'!$IH$3:$IU$3, V$4, 'Math Scores'!$IH$2:$IU$2))))</f>
        <is>
          <t/>
        </is>
      </c>
      <c r="W52" s="702" t="inlineStr">
        <f aca="false">IF(COUNT('Math Scores'!$IV55:$JL55)=0, "", (SUMIF('Math Scores'!$IH$3:$IU$3, W$4, 'Math Scores'!$IH55:$IU55)/(SUMIF('Math Scores'!$IH$3:$IU$3, W$4, 'Math Scores'!$IH$2:$IU$2))))</f>
        <is>
          <t/>
        </is>
      </c>
      <c r="X52" s="702" t="inlineStr">
        <f aca="false">IF(COUNT('Math Scores'!$JM55:$KG55)=0, "", (SUMIF('Math Scores'!$JM$3:$LA$3, X$4, 'Math Scores'!$JM55:$LA55)/(SUMIF('Math Scores'!$JM$3:$LA$3, X$4, 'Math Scores'!$JM$2:$LA$2))))</f>
        <is>
          <t/>
        </is>
      </c>
      <c r="Y52" s="702" t="inlineStr">
        <f aca="false">IF(COUNT('Math Scores'!$JM55:$KG55)=0, "", (SUMIF('Math Scores'!$JM$3:$LA$3, Y$4, 'Math Scores'!$JM55:$LA55)/(SUMIF('Math Scores'!$JM$3:$LA$3, Y$4, 'Math Scores'!$JM$2:$LA$2))))</f>
        <is>
          <t/>
        </is>
      </c>
      <c r="Z52" s="702" t="inlineStr">
        <f aca="false">IF(COUNT('Math Scores'!$JM55:$KG55)=0, "", (SUMIF('Math Scores'!$JM$3:$LA$3, Z$4, 'Math Scores'!$JM55:$LA55)/(SUMIF('Math Scores'!$JM$3:$LA$3, Z$4, 'Math Scores'!$JM$2:$LA$2))))</f>
        <is>
          <t/>
        </is>
      </c>
      <c r="AA52" s="702" t="inlineStr">
        <f aca="false">IF(COUNT('Math Scores'!$LB55:$LR55)=0, "", (SUMIF('Math Scores'!$KH$3:$LA$3, AA$4, 'Math Scores'!$KH55:$LA55)/(SUMIF('Math Scores'!$KH$3:$LA$3, AA$4, 'Math Scores'!$KH$2:$LA$2))))</f>
        <is>
          <t/>
        </is>
      </c>
      <c r="AB52" s="702" t="inlineStr">
        <f aca="false">IF(COUNT('Math Scores'!$LB55:$LR55)=0, "", (SUMIF('Math Scores'!$KH$3:$LA$3, AB$4, 'Math Scores'!$KH55:$LA55)/(SUMIF('Math Scores'!$KH$3:$LA$3, AB$4, 'Math Scores'!$KH$2:$LA$2))))</f>
        <is>
          <t/>
        </is>
      </c>
      <c r="AC52" s="702" t="inlineStr">
        <f aca="false">IF(COUNT('Math Scores'!$LB55:$LR55)=0, "", (SUMIF('Math Scores'!$KH$3:$LA$3, AC$4, 'Math Scores'!$KH55:$LA55)/(SUMIF('Math Scores'!$KH$3:$LA$3, AC$4, 'Math Scores'!$KH$2:$LA$2))))</f>
        <is>
          <t/>
        </is>
      </c>
    </row>
    <row r="53" customFormat="false" ht="12.75" hidden="false" customHeight="false" outlineLevel="0" collapsed="false">
      <c r="A53" s="715" t="inlineStr">
        <f aca="false">'English Scores- Leveled papers'!B54</f>
        <is>
          <t/>
        </is>
      </c>
      <c r="B53" s="716" t="inlineStr">
        <f aca="false">'Math Scores'!D56</f>
        <is>
          <t/>
        </is>
      </c>
      <c r="C53" s="702" t="inlineStr">
        <f aca="false">IF(COUNT('Math Scores'!$F56:$AM56)=0, "", (SUMIF('Math Scores'!$F$3:$AM$3, C$4, 'Math Scores'!$F56:$AM56)/(SUMIF('Math Scores'!$F$3:$AM$3, C$4, 'Math Scores'!$F$2:$AM$2))))</f>
        <is>
          <t/>
        </is>
      </c>
      <c r="D53" s="702" t="inlineStr">
        <f aca="false">IF(COUNT('Math Scores'!$F56:$AM56)=0, "", (SUMIF('Math Scores'!$F$3:$AM$3, D$4, 'Math Scores'!$F56:$AM56)/(SUMIF('Math Scores'!$F$3:$AM$3, D$4, 'Math Scores'!$F$2:$AM$2))))</f>
        <is>
          <t/>
        </is>
      </c>
      <c r="E53" s="702" t="inlineStr">
        <f aca="false">IF(COUNT('Math Scores'!$F56:$AM56)=0, "", (SUMIF('Math Scores'!$F$3:$AM$3, E$4, 'Math Scores'!$F56:$AM56)/(SUMIF('Math Scores'!$F$3:$AM$3, E$4, 'Math Scores'!$F$2:$AM$2))))</f>
        <is>
          <t/>
        </is>
      </c>
      <c r="F53" s="702" t="inlineStr">
        <f aca="false">IF(COUNT('Math Scores'!$AN56:$BW56)=0, "", (SUMIF('Math Scores'!$AN$3:$BW$3, F$4, 'Math Scores'!$AN56:$BW56)/(SUMIF('Math Scores'!$AN$3:$BW$3, F$4, 'Math Scores'!$AN$2:$BW$2))))</f>
        <is>
          <t/>
        </is>
      </c>
      <c r="G53" s="702" t="inlineStr">
        <f aca="false">IF(COUNT('Math Scores'!$AN56:$BW56)=0, "", (SUMIF('Math Scores'!$AN$3:$BW$3, G$4, 'Math Scores'!$AN56:$BW56)/(SUMIF('Math Scores'!$AN$3:$BW$3, G$4, 'Math Scores'!$AN$2:$BW$2))))</f>
        <is>
          <t/>
        </is>
      </c>
      <c r="H53" s="702" t="inlineStr">
        <f aca="false">IF(COUNT('Math Scores'!$AN56:$BW56)=0, "", (SUMIF('Math Scores'!$AN$3:$BW$3, H$4, 'Math Scores'!$AN56:$BW56)/(SUMIF('Math Scores'!$AN$3:$BW$3, H$4, 'Math Scores'!$AN$2:$BW$2))))</f>
        <is>
          <t/>
        </is>
      </c>
      <c r="I53" s="702" t="inlineStr">
        <f aca="false">IF(COUNT('Math Scores'!$BX56:$DN56)=0, "", (SUMIF('Math Scores'!$F$3:$MZ$3, I$4, 'Math Scores'!$F56:$MZ56)/(SUMIF('Math Scores'!$F$3:$MZ$3, I$4, 'Math Scores'!$F$2:$MZ$2))))</f>
        <is>
          <t/>
        </is>
      </c>
      <c r="J53" s="702" t="inlineStr">
        <f aca="false">IF(COUNT('Math Scores'!$BX56:$DN56)=0, "", (SUMIF('Math Scores'!$F$3:$MZ$3, J$4, 'Math Scores'!$F56:$MZ56)/(SUMIF('Math Scores'!$F$3:$MZ$3, J$4, 'Math Scores'!$F$2:$MZ$2))))</f>
        <is>
          <t/>
        </is>
      </c>
      <c r="K53" s="702" t="inlineStr">
        <f aca="false">IF(COUNT('Math Scores'!$BX56:$DN56)=0, "", (SUMIF('Math Scores'!$F$3:$MZ$3, K$4, 'Math Scores'!$F56:$MZ56)/(SUMIF('Math Scores'!$F$3:$MZ$3, K$4, 'Math Scores'!$F$2:$MZ$2))))</f>
        <is>
          <t/>
        </is>
      </c>
      <c r="L53" s="702" t="inlineStr">
        <f aca="false">IF(COUNT('Math Scores'!$DO56:$FJ56)=0, "", (SUMIF('Math Scores'!$F$3:$MZ$3, L$4, 'Math Scores'!$F56:$MZ56)/(SUMIF('Math Scores'!$F$3:$MZ$3, L$4, 'Math Scores'!$F$2:$MZ$2))))</f>
        <is>
          <t/>
        </is>
      </c>
      <c r="M53" s="702" t="inlineStr">
        <f aca="false">IF(COUNT('Math Scores'!$DO56:$FJ56)=0, "", (SUMIF('Math Scores'!$F$3:$MZ$3, M$4, 'Math Scores'!$F56:$MZ56)/(SUMIF('Math Scores'!$F$3:$MZ$3, M$4, 'Math Scores'!$F$2:$MZ$2))))</f>
        <is>
          <t/>
        </is>
      </c>
      <c r="N53" s="702" t="inlineStr">
        <f aca="false">IF(COUNT('Math Scores'!$DO56:$FJ56)=0, "", (SUMIF('Math Scores'!$F$3:$MZ$3, N$4, 'Math Scores'!$F56:$MZ56)/(SUMIF('Math Scores'!$F$3:$MZ$3, N$4, 'Math Scores'!$F$2:$MZ$2))))</f>
        <is>
          <t/>
        </is>
      </c>
      <c r="O53" s="702" t="inlineStr">
        <f aca="false">IF(COUNT('Math Scores'!$FK56:$HI56)=0, "", (SUMIF('Math Scores'!$F$3:$MZ$3, O$4, 'Math Scores'!$F56:$MZ56)/(SUMIF('Math Scores'!$F$3:$MZ$3, O$4, 'Math Scores'!$F$2:$MZ$2))))</f>
        <is>
          <t/>
        </is>
      </c>
      <c r="P53" s="702" t="inlineStr">
        <f aca="false">IF(COUNT('Math Scores'!$FK56:$HI56)=0, "", (SUMIF('Math Scores'!$F$3:$MZ$3, P$4, 'Math Scores'!$F56:$MZ56)/(SUMIF('Math Scores'!$F$3:$MZ$3, P$4, 'Math Scores'!$F$2:$MZ$2))))</f>
        <is>
          <t/>
        </is>
      </c>
      <c r="Q53" s="702" t="inlineStr">
        <f aca="false">IF(COUNT('Math Scores'!$FK56:$HI56)=0, "", (SUMIF('Math Scores'!$F$3:$MZ$3, Q$4, 'Math Scores'!$F56:$MZ56)/(SUMIF('Math Scores'!$F$3:$MZ$3, Q$4, 'Math Scores'!$F$2:$MZ$2))))</f>
        <is>
          <t/>
        </is>
      </c>
      <c r="R53" s="702" t="inlineStr">
        <f aca="false">IF(COUNT('Math Scores'!$HJ56:$IG56)=0, "", (SUMIF('Math Scores'!$HJ$3:$IU$3, R$4, 'Math Scores'!$HJ56:$IU56)/(SUMIF('Math Scores'!$HJ$3:$IU$3, R$4, 'Math Scores'!$HJ$2:$IU$2))))</f>
        <is>
          <t/>
        </is>
      </c>
      <c r="S53" s="702" t="inlineStr">
        <f aca="false">IF(COUNT('Math Scores'!$HJ56:$IG56)=0, "", (SUMIF('Math Scores'!$HJ$3:$IU$3, S$4, 'Math Scores'!$HJ56:$IU56)/(SUMIF('Math Scores'!$HJ$3:$IU$3, S$4, 'Math Scores'!$HJ$2:$IU$2))))</f>
        <is>
          <t/>
        </is>
      </c>
      <c r="T53" s="702" t="inlineStr">
        <f aca="false">IF(COUNT('Math Scores'!$HJ56:$IG56)=0, "", (SUMIF('Math Scores'!$HJ$3:$IU$3, T$4, 'Math Scores'!$HJ56:$IU56)/(SUMIF('Math Scores'!$HJ$3:$IU$3, T$4, 'Math Scores'!$HJ$2:$IU$2))))</f>
        <is>
          <t/>
        </is>
      </c>
      <c r="U53" s="702" t="inlineStr">
        <f aca="false">IF(COUNT('Math Scores'!$IV56:$JL56)=0, "", (SUMIF('Math Scores'!$IH$3:$IU$3, U$4, 'Math Scores'!$IH56:$IU56)/(SUMIF('Math Scores'!$IH$3:$IU$3, U$4, 'Math Scores'!$IH$2:$IU$2))))</f>
        <is>
          <t/>
        </is>
      </c>
      <c r="V53" s="702" t="inlineStr">
        <f aca="false">IF(COUNT('Math Scores'!$IV56:$JL56)=0, "", (SUMIF('Math Scores'!$IH$3:$IU$3, V$4, 'Math Scores'!$IH56:$IU56)/(SUMIF('Math Scores'!$IH$3:$IU$3, V$4, 'Math Scores'!$IH$2:$IU$2))))</f>
        <is>
          <t/>
        </is>
      </c>
      <c r="W53" s="702" t="inlineStr">
        <f aca="false">IF(COUNT('Math Scores'!$IV56:$JL56)=0, "", (SUMIF('Math Scores'!$IH$3:$IU$3, W$4, 'Math Scores'!$IH56:$IU56)/(SUMIF('Math Scores'!$IH$3:$IU$3, W$4, 'Math Scores'!$IH$2:$IU$2))))</f>
        <is>
          <t/>
        </is>
      </c>
      <c r="X53" s="702" t="inlineStr">
        <f aca="false">IF(COUNT('Math Scores'!$JM56:$KG56)=0, "", (SUMIF('Math Scores'!$JM$3:$LA$3, X$4, 'Math Scores'!$JM56:$LA56)/(SUMIF('Math Scores'!$JM$3:$LA$3, X$4, 'Math Scores'!$JM$2:$LA$2))))</f>
        <is>
          <t/>
        </is>
      </c>
      <c r="Y53" s="702" t="inlineStr">
        <f aca="false">IF(COUNT('Math Scores'!$JM56:$KG56)=0, "", (SUMIF('Math Scores'!$JM$3:$LA$3, Y$4, 'Math Scores'!$JM56:$LA56)/(SUMIF('Math Scores'!$JM$3:$LA$3, Y$4, 'Math Scores'!$JM$2:$LA$2))))</f>
        <is>
          <t/>
        </is>
      </c>
      <c r="Z53" s="702" t="inlineStr">
        <f aca="false">IF(COUNT('Math Scores'!$JM56:$KG56)=0, "", (SUMIF('Math Scores'!$JM$3:$LA$3, Z$4, 'Math Scores'!$JM56:$LA56)/(SUMIF('Math Scores'!$JM$3:$LA$3, Z$4, 'Math Scores'!$JM$2:$LA$2))))</f>
        <is>
          <t/>
        </is>
      </c>
      <c r="AA53" s="702" t="inlineStr">
        <f aca="false">IF(COUNT('Math Scores'!$LB56:$LR56)=0, "", (SUMIF('Math Scores'!$KH$3:$LA$3, AA$4, 'Math Scores'!$KH56:$LA56)/(SUMIF('Math Scores'!$KH$3:$LA$3, AA$4, 'Math Scores'!$KH$2:$LA$2))))</f>
        <is>
          <t/>
        </is>
      </c>
      <c r="AB53" s="702" t="inlineStr">
        <f aca="false">IF(COUNT('Math Scores'!$LB56:$LR56)=0, "", (SUMIF('Math Scores'!$KH$3:$LA$3, AB$4, 'Math Scores'!$KH56:$LA56)/(SUMIF('Math Scores'!$KH$3:$LA$3, AB$4, 'Math Scores'!$KH$2:$LA$2))))</f>
        <is>
          <t/>
        </is>
      </c>
      <c r="AC53" s="702" t="inlineStr">
        <f aca="false">IF(COUNT('Math Scores'!$LB56:$LR56)=0, "", (SUMIF('Math Scores'!$KH$3:$LA$3, AC$4, 'Math Scores'!$KH56:$LA56)/(SUMIF('Math Scores'!$KH$3:$LA$3, AC$4, 'Math Scores'!$KH$2:$LA$2))))</f>
        <is>
          <t/>
        </is>
      </c>
    </row>
    <row r="54" customFormat="false" ht="12.75" hidden="false" customHeight="false" outlineLevel="0" collapsed="false">
      <c r="A54" s="715" t="inlineStr">
        <f aca="false">'English Scores- Leveled papers'!B55</f>
        <is>
          <t/>
        </is>
      </c>
      <c r="B54" s="716" t="inlineStr">
        <f aca="false">'Math Scores'!D57</f>
        <is>
          <t/>
        </is>
      </c>
      <c r="C54" s="702" t="inlineStr">
        <f aca="false">IF(COUNT('Math Scores'!$F57:$AM57)=0, "", (SUMIF('Math Scores'!$F$3:$AM$3, C$4, 'Math Scores'!$F57:$AM57)/(SUMIF('Math Scores'!$F$3:$AM$3, C$4, 'Math Scores'!$F$2:$AM$2))))</f>
        <is>
          <t/>
        </is>
      </c>
      <c r="D54" s="702" t="inlineStr">
        <f aca="false">IF(COUNT('Math Scores'!$F57:$AM57)=0, "", (SUMIF('Math Scores'!$F$3:$AM$3, D$4, 'Math Scores'!$F57:$AM57)/(SUMIF('Math Scores'!$F$3:$AM$3, D$4, 'Math Scores'!$F$2:$AM$2))))</f>
        <is>
          <t/>
        </is>
      </c>
      <c r="E54" s="702" t="inlineStr">
        <f aca="false">IF(COUNT('Math Scores'!$F57:$AM57)=0, "", (SUMIF('Math Scores'!$F$3:$AM$3, E$4, 'Math Scores'!$F57:$AM57)/(SUMIF('Math Scores'!$F$3:$AM$3, E$4, 'Math Scores'!$F$2:$AM$2))))</f>
        <is>
          <t/>
        </is>
      </c>
      <c r="F54" s="702" t="inlineStr">
        <f aca="false">IF(COUNT('Math Scores'!$AN57:$BW57)=0, "", (SUMIF('Math Scores'!$AN$3:$BW$3, F$4, 'Math Scores'!$AN57:$BW57)/(SUMIF('Math Scores'!$AN$3:$BW$3, F$4, 'Math Scores'!$AN$2:$BW$2))))</f>
        <is>
          <t/>
        </is>
      </c>
      <c r="G54" s="702" t="inlineStr">
        <f aca="false">IF(COUNT('Math Scores'!$AN57:$BW57)=0, "", (SUMIF('Math Scores'!$AN$3:$BW$3, G$4, 'Math Scores'!$AN57:$BW57)/(SUMIF('Math Scores'!$AN$3:$BW$3, G$4, 'Math Scores'!$AN$2:$BW$2))))</f>
        <is>
          <t/>
        </is>
      </c>
      <c r="H54" s="702" t="inlineStr">
        <f aca="false">IF(COUNT('Math Scores'!$AN57:$BW57)=0, "", (SUMIF('Math Scores'!$AN$3:$BW$3, H$4, 'Math Scores'!$AN57:$BW57)/(SUMIF('Math Scores'!$AN$3:$BW$3, H$4, 'Math Scores'!$AN$2:$BW$2))))</f>
        <is>
          <t/>
        </is>
      </c>
      <c r="I54" s="702" t="inlineStr">
        <f aca="false">IF(COUNT('Math Scores'!$BX57:$DN57)=0, "", (SUMIF('Math Scores'!$F$3:$MZ$3, I$4, 'Math Scores'!$F57:$MZ57)/(SUMIF('Math Scores'!$F$3:$MZ$3, I$4, 'Math Scores'!$F$2:$MZ$2))))</f>
        <is>
          <t/>
        </is>
      </c>
      <c r="J54" s="702" t="inlineStr">
        <f aca="false">IF(COUNT('Math Scores'!$BX57:$DN57)=0, "", (SUMIF('Math Scores'!$F$3:$MZ$3, J$4, 'Math Scores'!$F57:$MZ57)/(SUMIF('Math Scores'!$F$3:$MZ$3, J$4, 'Math Scores'!$F$2:$MZ$2))))</f>
        <is>
          <t/>
        </is>
      </c>
      <c r="K54" s="702" t="inlineStr">
        <f aca="false">IF(COUNT('Math Scores'!$BX57:$DN57)=0, "", (SUMIF('Math Scores'!$F$3:$MZ$3, K$4, 'Math Scores'!$F57:$MZ57)/(SUMIF('Math Scores'!$F$3:$MZ$3, K$4, 'Math Scores'!$F$2:$MZ$2))))</f>
        <is>
          <t/>
        </is>
      </c>
      <c r="L54" s="702" t="inlineStr">
        <f aca="false">IF(COUNT('Math Scores'!$DO57:$FJ57)=0, "", (SUMIF('Math Scores'!$F$3:$MZ$3, L$4, 'Math Scores'!$F57:$MZ57)/(SUMIF('Math Scores'!$F$3:$MZ$3, L$4, 'Math Scores'!$F$2:$MZ$2))))</f>
        <is>
          <t/>
        </is>
      </c>
      <c r="M54" s="702" t="inlineStr">
        <f aca="false">IF(COUNT('Math Scores'!$DO57:$FJ57)=0, "", (SUMIF('Math Scores'!$F$3:$MZ$3, M$4, 'Math Scores'!$F57:$MZ57)/(SUMIF('Math Scores'!$F$3:$MZ$3, M$4, 'Math Scores'!$F$2:$MZ$2))))</f>
        <is>
          <t/>
        </is>
      </c>
      <c r="N54" s="702" t="inlineStr">
        <f aca="false">IF(COUNT('Math Scores'!$DO57:$FJ57)=0, "", (SUMIF('Math Scores'!$F$3:$MZ$3, N$4, 'Math Scores'!$F57:$MZ57)/(SUMIF('Math Scores'!$F$3:$MZ$3, N$4, 'Math Scores'!$F$2:$MZ$2))))</f>
        <is>
          <t/>
        </is>
      </c>
      <c r="O54" s="702" t="inlineStr">
        <f aca="false">IF(COUNT('Math Scores'!$FK57:$HI57)=0, "", (SUMIF('Math Scores'!$F$3:$MZ$3, O$4, 'Math Scores'!$F57:$MZ57)/(SUMIF('Math Scores'!$F$3:$MZ$3, O$4, 'Math Scores'!$F$2:$MZ$2))))</f>
        <is>
          <t/>
        </is>
      </c>
      <c r="P54" s="702" t="inlineStr">
        <f aca="false">IF(COUNT('Math Scores'!$FK57:$HI57)=0, "", (SUMIF('Math Scores'!$F$3:$MZ$3, P$4, 'Math Scores'!$F57:$MZ57)/(SUMIF('Math Scores'!$F$3:$MZ$3, P$4, 'Math Scores'!$F$2:$MZ$2))))</f>
        <is>
          <t/>
        </is>
      </c>
      <c r="Q54" s="702" t="inlineStr">
        <f aca="false">IF(COUNT('Math Scores'!$FK57:$HI57)=0, "", (SUMIF('Math Scores'!$F$3:$MZ$3, Q$4, 'Math Scores'!$F57:$MZ57)/(SUMIF('Math Scores'!$F$3:$MZ$3, Q$4, 'Math Scores'!$F$2:$MZ$2))))</f>
        <is>
          <t/>
        </is>
      </c>
      <c r="R54" s="702" t="inlineStr">
        <f aca="false">IF(COUNT('Math Scores'!$HJ57:$IG57)=0, "", (SUMIF('Math Scores'!$HJ$3:$IU$3, R$4, 'Math Scores'!$HJ57:$IU57)/(SUMIF('Math Scores'!$HJ$3:$IU$3, R$4, 'Math Scores'!$HJ$2:$IU$2))))</f>
        <is>
          <t/>
        </is>
      </c>
      <c r="S54" s="702" t="inlineStr">
        <f aca="false">IF(COUNT('Math Scores'!$HJ57:$IG57)=0, "", (SUMIF('Math Scores'!$HJ$3:$IU$3, S$4, 'Math Scores'!$HJ57:$IU57)/(SUMIF('Math Scores'!$HJ$3:$IU$3, S$4, 'Math Scores'!$HJ$2:$IU$2))))</f>
        <is>
          <t/>
        </is>
      </c>
      <c r="T54" s="702" t="inlineStr">
        <f aca="false">IF(COUNT('Math Scores'!$HJ57:$IG57)=0, "", (SUMIF('Math Scores'!$HJ$3:$IU$3, T$4, 'Math Scores'!$HJ57:$IU57)/(SUMIF('Math Scores'!$HJ$3:$IU$3, T$4, 'Math Scores'!$HJ$2:$IU$2))))</f>
        <is>
          <t/>
        </is>
      </c>
      <c r="U54" s="702" t="inlineStr">
        <f aca="false">IF(COUNT('Math Scores'!$IV57:$JL57)=0, "", (SUMIF('Math Scores'!$IH$3:$IU$3, U$4, 'Math Scores'!$IH57:$IU57)/(SUMIF('Math Scores'!$IH$3:$IU$3, U$4, 'Math Scores'!$IH$2:$IU$2))))</f>
        <is>
          <t/>
        </is>
      </c>
      <c r="V54" s="702" t="inlineStr">
        <f aca="false">IF(COUNT('Math Scores'!$IV57:$JL57)=0, "", (SUMIF('Math Scores'!$IH$3:$IU$3, V$4, 'Math Scores'!$IH57:$IU57)/(SUMIF('Math Scores'!$IH$3:$IU$3, V$4, 'Math Scores'!$IH$2:$IU$2))))</f>
        <is>
          <t/>
        </is>
      </c>
      <c r="W54" s="702" t="inlineStr">
        <f aca="false">IF(COUNT('Math Scores'!$IV57:$JL57)=0, "", (SUMIF('Math Scores'!$IH$3:$IU$3, W$4, 'Math Scores'!$IH57:$IU57)/(SUMIF('Math Scores'!$IH$3:$IU$3, W$4, 'Math Scores'!$IH$2:$IU$2))))</f>
        <is>
          <t/>
        </is>
      </c>
      <c r="X54" s="702" t="inlineStr">
        <f aca="false">IF(COUNT('Math Scores'!$JM57:$KG57)=0, "", (SUMIF('Math Scores'!$JM$3:$LA$3, X$4, 'Math Scores'!$JM57:$LA57)/(SUMIF('Math Scores'!$JM$3:$LA$3, X$4, 'Math Scores'!$JM$2:$LA$2))))</f>
        <is>
          <t/>
        </is>
      </c>
      <c r="Y54" s="702" t="inlineStr">
        <f aca="false">IF(COUNT('Math Scores'!$JM57:$KG57)=0, "", (SUMIF('Math Scores'!$JM$3:$LA$3, Y$4, 'Math Scores'!$JM57:$LA57)/(SUMIF('Math Scores'!$JM$3:$LA$3, Y$4, 'Math Scores'!$JM$2:$LA$2))))</f>
        <is>
          <t/>
        </is>
      </c>
      <c r="Z54" s="702" t="inlineStr">
        <f aca="false">IF(COUNT('Math Scores'!$JM57:$KG57)=0, "", (SUMIF('Math Scores'!$JM$3:$LA$3, Z$4, 'Math Scores'!$JM57:$LA57)/(SUMIF('Math Scores'!$JM$3:$LA$3, Z$4, 'Math Scores'!$JM$2:$LA$2))))</f>
        <is>
          <t/>
        </is>
      </c>
      <c r="AA54" s="702" t="inlineStr">
        <f aca="false">IF(COUNT('Math Scores'!$LB57:$LR57)=0, "", (SUMIF('Math Scores'!$KH$3:$LA$3, AA$4, 'Math Scores'!$KH57:$LA57)/(SUMIF('Math Scores'!$KH$3:$LA$3, AA$4, 'Math Scores'!$KH$2:$LA$2))))</f>
        <is>
          <t/>
        </is>
      </c>
      <c r="AB54" s="702" t="inlineStr">
        <f aca="false">IF(COUNT('Math Scores'!$LB57:$LR57)=0, "", (SUMIF('Math Scores'!$KH$3:$LA$3, AB$4, 'Math Scores'!$KH57:$LA57)/(SUMIF('Math Scores'!$KH$3:$LA$3, AB$4, 'Math Scores'!$KH$2:$LA$2))))</f>
        <is>
          <t/>
        </is>
      </c>
      <c r="AC54" s="702" t="inlineStr">
        <f aca="false">IF(COUNT('Math Scores'!$LB57:$LR57)=0, "", (SUMIF('Math Scores'!$KH$3:$LA$3, AC$4, 'Math Scores'!$KH57:$LA57)/(SUMIF('Math Scores'!$KH$3:$LA$3, AC$4, 'Math Scores'!$KH$2:$LA$2))))</f>
        <is>
          <t/>
        </is>
      </c>
    </row>
    <row r="55" customFormat="false" ht="12.75" hidden="false" customHeight="false" outlineLevel="0" collapsed="false">
      <c r="A55" s="715" t="inlineStr">
        <f aca="false">'English Scores- Leveled papers'!B56</f>
        <is>
          <t/>
        </is>
      </c>
      <c r="B55" s="716" t="inlineStr">
        <f aca="false">'Math Scores'!D58</f>
        <is>
          <t/>
        </is>
      </c>
      <c r="C55" s="702" t="inlineStr">
        <f aca="false">IF(COUNT('Math Scores'!$F58:$AM58)=0, "", (SUMIF('Math Scores'!$F$3:$AM$3, C$4, 'Math Scores'!$F58:$AM58)/(SUMIF('Math Scores'!$F$3:$AM$3, C$4, 'Math Scores'!$F$2:$AM$2))))</f>
        <is>
          <t/>
        </is>
      </c>
      <c r="D55" s="702" t="inlineStr">
        <f aca="false">IF(COUNT('Math Scores'!$F58:$AM58)=0, "", (SUMIF('Math Scores'!$F$3:$AM$3, D$4, 'Math Scores'!$F58:$AM58)/(SUMIF('Math Scores'!$F$3:$AM$3, D$4, 'Math Scores'!$F$2:$AM$2))))</f>
        <is>
          <t/>
        </is>
      </c>
      <c r="E55" s="702" t="inlineStr">
        <f aca="false">IF(COUNT('Math Scores'!$F58:$AM58)=0, "", (SUMIF('Math Scores'!$F$3:$AM$3, E$4, 'Math Scores'!$F58:$AM58)/(SUMIF('Math Scores'!$F$3:$AM$3, E$4, 'Math Scores'!$F$2:$AM$2))))</f>
        <is>
          <t/>
        </is>
      </c>
      <c r="F55" s="702" t="inlineStr">
        <f aca="false">IF(COUNT('Math Scores'!$AN58:$BW58)=0, "", (SUMIF('Math Scores'!$AN$3:$BW$3, F$4, 'Math Scores'!$AN58:$BW58)/(SUMIF('Math Scores'!$AN$3:$BW$3, F$4, 'Math Scores'!$AN$2:$BW$2))))</f>
        <is>
          <t/>
        </is>
      </c>
      <c r="G55" s="702" t="inlineStr">
        <f aca="false">IF(COUNT('Math Scores'!$AN58:$BW58)=0, "", (SUMIF('Math Scores'!$AN$3:$BW$3, G$4, 'Math Scores'!$AN58:$BW58)/(SUMIF('Math Scores'!$AN$3:$BW$3, G$4, 'Math Scores'!$AN$2:$BW$2))))</f>
        <is>
          <t/>
        </is>
      </c>
      <c r="H55" s="702" t="inlineStr">
        <f aca="false">IF(COUNT('Math Scores'!$AN58:$BW58)=0, "", (SUMIF('Math Scores'!$AN$3:$BW$3, H$4, 'Math Scores'!$AN58:$BW58)/(SUMIF('Math Scores'!$AN$3:$BW$3, H$4, 'Math Scores'!$AN$2:$BW$2))))</f>
        <is>
          <t/>
        </is>
      </c>
      <c r="I55" s="702" t="inlineStr">
        <f aca="false">IF(COUNT('Math Scores'!$BX58:$DN58)=0, "", (SUMIF('Math Scores'!$F$3:$MZ$3, I$4, 'Math Scores'!$F58:$MZ58)/(SUMIF('Math Scores'!$F$3:$MZ$3, I$4, 'Math Scores'!$F$2:$MZ$2))))</f>
        <is>
          <t/>
        </is>
      </c>
      <c r="J55" s="702" t="inlineStr">
        <f aca="false">IF(COUNT('Math Scores'!$BX58:$DN58)=0, "", (SUMIF('Math Scores'!$F$3:$MZ$3, J$4, 'Math Scores'!$F58:$MZ58)/(SUMIF('Math Scores'!$F$3:$MZ$3, J$4, 'Math Scores'!$F$2:$MZ$2))))</f>
        <is>
          <t/>
        </is>
      </c>
      <c r="K55" s="702" t="inlineStr">
        <f aca="false">IF(COUNT('Math Scores'!$BX58:$DN58)=0, "", (SUMIF('Math Scores'!$F$3:$MZ$3, K$4, 'Math Scores'!$F58:$MZ58)/(SUMIF('Math Scores'!$F$3:$MZ$3, K$4, 'Math Scores'!$F$2:$MZ$2))))</f>
        <is>
          <t/>
        </is>
      </c>
      <c r="L55" s="702" t="inlineStr">
        <f aca="false">IF(COUNT('Math Scores'!$DO58:$FJ58)=0, "", (SUMIF('Math Scores'!$F$3:$MZ$3, L$4, 'Math Scores'!$F58:$MZ58)/(SUMIF('Math Scores'!$F$3:$MZ$3, L$4, 'Math Scores'!$F$2:$MZ$2))))</f>
        <is>
          <t/>
        </is>
      </c>
      <c r="M55" s="702" t="inlineStr">
        <f aca="false">IF(COUNT('Math Scores'!$DO58:$FJ58)=0, "", (SUMIF('Math Scores'!$F$3:$MZ$3, M$4, 'Math Scores'!$F58:$MZ58)/(SUMIF('Math Scores'!$F$3:$MZ$3, M$4, 'Math Scores'!$F$2:$MZ$2))))</f>
        <is>
          <t/>
        </is>
      </c>
      <c r="N55" s="702" t="inlineStr">
        <f aca="false">IF(COUNT('Math Scores'!$DO58:$FJ58)=0, "", (SUMIF('Math Scores'!$F$3:$MZ$3, N$4, 'Math Scores'!$F58:$MZ58)/(SUMIF('Math Scores'!$F$3:$MZ$3, N$4, 'Math Scores'!$F$2:$MZ$2))))</f>
        <is>
          <t/>
        </is>
      </c>
      <c r="O55" s="702" t="inlineStr">
        <f aca="false">IF(COUNT('Math Scores'!$FK58:$HI58)=0, "", (SUMIF('Math Scores'!$F$3:$MZ$3, O$4, 'Math Scores'!$F58:$MZ58)/(SUMIF('Math Scores'!$F$3:$MZ$3, O$4, 'Math Scores'!$F$2:$MZ$2))))</f>
        <is>
          <t/>
        </is>
      </c>
      <c r="P55" s="702" t="inlineStr">
        <f aca="false">IF(COUNT('Math Scores'!$FK58:$HI58)=0, "", (SUMIF('Math Scores'!$F$3:$MZ$3, P$4, 'Math Scores'!$F58:$MZ58)/(SUMIF('Math Scores'!$F$3:$MZ$3, P$4, 'Math Scores'!$F$2:$MZ$2))))</f>
        <is>
          <t/>
        </is>
      </c>
      <c r="Q55" s="702" t="inlineStr">
        <f aca="false">IF(COUNT('Math Scores'!$FK58:$HI58)=0, "", (SUMIF('Math Scores'!$F$3:$MZ$3, Q$4, 'Math Scores'!$F58:$MZ58)/(SUMIF('Math Scores'!$F$3:$MZ$3, Q$4, 'Math Scores'!$F$2:$MZ$2))))</f>
        <is>
          <t/>
        </is>
      </c>
      <c r="R55" s="702" t="inlineStr">
        <f aca="false">IF(COUNT('Math Scores'!$HJ58:$IG58)=0, "", (SUMIF('Math Scores'!$HJ$3:$IU$3, R$4, 'Math Scores'!$HJ58:$IU58)/(SUMIF('Math Scores'!$HJ$3:$IU$3, R$4, 'Math Scores'!$HJ$2:$IU$2))))</f>
        <is>
          <t/>
        </is>
      </c>
      <c r="S55" s="702" t="inlineStr">
        <f aca="false">IF(COUNT('Math Scores'!$HJ58:$IG58)=0, "", (SUMIF('Math Scores'!$HJ$3:$IU$3, S$4, 'Math Scores'!$HJ58:$IU58)/(SUMIF('Math Scores'!$HJ$3:$IU$3, S$4, 'Math Scores'!$HJ$2:$IU$2))))</f>
        <is>
          <t/>
        </is>
      </c>
      <c r="T55" s="702" t="inlineStr">
        <f aca="false">IF(COUNT('Math Scores'!$HJ58:$IG58)=0, "", (SUMIF('Math Scores'!$HJ$3:$IU$3, T$4, 'Math Scores'!$HJ58:$IU58)/(SUMIF('Math Scores'!$HJ$3:$IU$3, T$4, 'Math Scores'!$HJ$2:$IU$2))))</f>
        <is>
          <t/>
        </is>
      </c>
      <c r="U55" s="702" t="inlineStr">
        <f aca="false">IF(COUNT('Math Scores'!$IV58:$JL58)=0, "", (SUMIF('Math Scores'!$IH$3:$IU$3, U$4, 'Math Scores'!$IH58:$IU58)/(SUMIF('Math Scores'!$IH$3:$IU$3, U$4, 'Math Scores'!$IH$2:$IU$2))))</f>
        <is>
          <t/>
        </is>
      </c>
      <c r="V55" s="702" t="inlineStr">
        <f aca="false">IF(COUNT('Math Scores'!$IV58:$JL58)=0, "", (SUMIF('Math Scores'!$IH$3:$IU$3, V$4, 'Math Scores'!$IH58:$IU58)/(SUMIF('Math Scores'!$IH$3:$IU$3, V$4, 'Math Scores'!$IH$2:$IU$2))))</f>
        <is>
          <t/>
        </is>
      </c>
      <c r="W55" s="702" t="inlineStr">
        <f aca="false">IF(COUNT('Math Scores'!$IV58:$JL58)=0, "", (SUMIF('Math Scores'!$IH$3:$IU$3, W$4, 'Math Scores'!$IH58:$IU58)/(SUMIF('Math Scores'!$IH$3:$IU$3, W$4, 'Math Scores'!$IH$2:$IU$2))))</f>
        <is>
          <t/>
        </is>
      </c>
      <c r="X55" s="702" t="inlineStr">
        <f aca="false">IF(COUNT('Math Scores'!$JM58:$KG58)=0, "", (SUMIF('Math Scores'!$JM$3:$LA$3, X$4, 'Math Scores'!$JM58:$LA58)/(SUMIF('Math Scores'!$JM$3:$LA$3, X$4, 'Math Scores'!$JM$2:$LA$2))))</f>
        <is>
          <t/>
        </is>
      </c>
      <c r="Y55" s="702" t="inlineStr">
        <f aca="false">IF(COUNT('Math Scores'!$JM58:$KG58)=0, "", (SUMIF('Math Scores'!$JM$3:$LA$3, Y$4, 'Math Scores'!$JM58:$LA58)/(SUMIF('Math Scores'!$JM$3:$LA$3, Y$4, 'Math Scores'!$JM$2:$LA$2))))</f>
        <is>
          <t/>
        </is>
      </c>
      <c r="Z55" s="702" t="inlineStr">
        <f aca="false">IF(COUNT('Math Scores'!$JM58:$KG58)=0, "", (SUMIF('Math Scores'!$JM$3:$LA$3, Z$4, 'Math Scores'!$JM58:$LA58)/(SUMIF('Math Scores'!$JM$3:$LA$3, Z$4, 'Math Scores'!$JM$2:$LA$2))))</f>
        <is>
          <t/>
        </is>
      </c>
      <c r="AA55" s="702" t="inlineStr">
        <f aca="false">IF(COUNT('Math Scores'!$LB58:$LR58)=0, "", (SUMIF('Math Scores'!$KH$3:$LA$3, AA$4, 'Math Scores'!$KH58:$LA58)/(SUMIF('Math Scores'!$KH$3:$LA$3, AA$4, 'Math Scores'!$KH$2:$LA$2))))</f>
        <is>
          <t/>
        </is>
      </c>
      <c r="AB55" s="702" t="inlineStr">
        <f aca="false">IF(COUNT('Math Scores'!$LB58:$LR58)=0, "", (SUMIF('Math Scores'!$KH$3:$LA$3, AB$4, 'Math Scores'!$KH58:$LA58)/(SUMIF('Math Scores'!$KH$3:$LA$3, AB$4, 'Math Scores'!$KH$2:$LA$2))))</f>
        <is>
          <t/>
        </is>
      </c>
      <c r="AC55" s="702" t="inlineStr">
        <f aca="false">IF(COUNT('Math Scores'!$LB58:$LR58)=0, "", (SUMIF('Math Scores'!$KH$3:$LA$3, AC$4, 'Math Scores'!$KH58:$LA58)/(SUMIF('Math Scores'!$KH$3:$LA$3, AC$4, 'Math Scores'!$KH$2:$LA$2))))</f>
        <is>
          <t/>
        </is>
      </c>
    </row>
    <row r="56" customFormat="false" ht="12.75" hidden="false" customHeight="false" outlineLevel="0" collapsed="false">
      <c r="A56" s="715" t="inlineStr">
        <f aca="false">'English Scores- Leveled papers'!B57</f>
        <is>
          <t/>
        </is>
      </c>
      <c r="B56" s="716" t="inlineStr">
        <f aca="false">'Math Scores'!D59</f>
        <is>
          <t/>
        </is>
      </c>
      <c r="C56" s="702" t="inlineStr">
        <f aca="false">IF(COUNT('Math Scores'!$F59:$AM59)=0, "", (SUMIF('Math Scores'!$F$3:$AM$3, C$4, 'Math Scores'!$F59:$AM59)/(SUMIF('Math Scores'!$F$3:$AM$3, C$4, 'Math Scores'!$F$2:$AM$2))))</f>
        <is>
          <t/>
        </is>
      </c>
      <c r="D56" s="702" t="inlineStr">
        <f aca="false">IF(COUNT('Math Scores'!$F59:$AM59)=0, "", (SUMIF('Math Scores'!$F$3:$AM$3, D$4, 'Math Scores'!$F59:$AM59)/(SUMIF('Math Scores'!$F$3:$AM$3, D$4, 'Math Scores'!$F$2:$AM$2))))</f>
        <is>
          <t/>
        </is>
      </c>
      <c r="E56" s="702" t="inlineStr">
        <f aca="false">IF(COUNT('Math Scores'!$F59:$AM59)=0, "", (SUMIF('Math Scores'!$F$3:$AM$3, E$4, 'Math Scores'!$F59:$AM59)/(SUMIF('Math Scores'!$F$3:$AM$3, E$4, 'Math Scores'!$F$2:$AM$2))))</f>
        <is>
          <t/>
        </is>
      </c>
      <c r="F56" s="702" t="inlineStr">
        <f aca="false">IF(COUNT('Math Scores'!$AN59:$BW59)=0, "", (SUMIF('Math Scores'!$AN$3:$BW$3, F$4, 'Math Scores'!$AN59:$BW59)/(SUMIF('Math Scores'!$AN$3:$BW$3, F$4, 'Math Scores'!$AN$2:$BW$2))))</f>
        <is>
          <t/>
        </is>
      </c>
      <c r="G56" s="702" t="inlineStr">
        <f aca="false">IF(COUNT('Math Scores'!$AN59:$BW59)=0, "", (SUMIF('Math Scores'!$AN$3:$BW$3, G$4, 'Math Scores'!$AN59:$BW59)/(SUMIF('Math Scores'!$AN$3:$BW$3, G$4, 'Math Scores'!$AN$2:$BW$2))))</f>
        <is>
          <t/>
        </is>
      </c>
      <c r="H56" s="702" t="inlineStr">
        <f aca="false">IF(COUNT('Math Scores'!$AN59:$BW59)=0, "", (SUMIF('Math Scores'!$AN$3:$BW$3, H$4, 'Math Scores'!$AN59:$BW59)/(SUMIF('Math Scores'!$AN$3:$BW$3, H$4, 'Math Scores'!$AN$2:$BW$2))))</f>
        <is>
          <t/>
        </is>
      </c>
      <c r="I56" s="702" t="inlineStr">
        <f aca="false">IF(COUNT('Math Scores'!$BX59:$DN59)=0, "", (SUMIF('Math Scores'!$F$3:$MZ$3, I$4, 'Math Scores'!$F59:$MZ59)/(SUMIF('Math Scores'!$F$3:$MZ$3, I$4, 'Math Scores'!$F$2:$MZ$2))))</f>
        <is>
          <t/>
        </is>
      </c>
      <c r="J56" s="702" t="inlineStr">
        <f aca="false">IF(COUNT('Math Scores'!$BX59:$DN59)=0, "", (SUMIF('Math Scores'!$F$3:$MZ$3, J$4, 'Math Scores'!$F59:$MZ59)/(SUMIF('Math Scores'!$F$3:$MZ$3, J$4, 'Math Scores'!$F$2:$MZ$2))))</f>
        <is>
          <t/>
        </is>
      </c>
      <c r="K56" s="702" t="inlineStr">
        <f aca="false">IF(COUNT('Math Scores'!$BX59:$DN59)=0, "", (SUMIF('Math Scores'!$F$3:$MZ$3, K$4, 'Math Scores'!$F59:$MZ59)/(SUMIF('Math Scores'!$F$3:$MZ$3, K$4, 'Math Scores'!$F$2:$MZ$2))))</f>
        <is>
          <t/>
        </is>
      </c>
      <c r="L56" s="702" t="inlineStr">
        <f aca="false">IF(COUNT('Math Scores'!$DO59:$FJ59)=0, "", (SUMIF('Math Scores'!$F$3:$MZ$3, L$4, 'Math Scores'!$F59:$MZ59)/(SUMIF('Math Scores'!$F$3:$MZ$3, L$4, 'Math Scores'!$F$2:$MZ$2))))</f>
        <is>
          <t/>
        </is>
      </c>
      <c r="M56" s="702" t="inlineStr">
        <f aca="false">IF(COUNT('Math Scores'!$DO59:$FJ59)=0, "", (SUMIF('Math Scores'!$F$3:$MZ$3, M$4, 'Math Scores'!$F59:$MZ59)/(SUMIF('Math Scores'!$F$3:$MZ$3, M$4, 'Math Scores'!$F$2:$MZ$2))))</f>
        <is>
          <t/>
        </is>
      </c>
      <c r="N56" s="702" t="inlineStr">
        <f aca="false">IF(COUNT('Math Scores'!$DO59:$FJ59)=0, "", (SUMIF('Math Scores'!$F$3:$MZ$3, N$4, 'Math Scores'!$F59:$MZ59)/(SUMIF('Math Scores'!$F$3:$MZ$3, N$4, 'Math Scores'!$F$2:$MZ$2))))</f>
        <is>
          <t/>
        </is>
      </c>
      <c r="O56" s="702" t="inlineStr">
        <f aca="false">IF(COUNT('Math Scores'!$FK59:$HI59)=0, "", (SUMIF('Math Scores'!$F$3:$MZ$3, O$4, 'Math Scores'!$F59:$MZ59)/(SUMIF('Math Scores'!$F$3:$MZ$3, O$4, 'Math Scores'!$F$2:$MZ$2))))</f>
        <is>
          <t/>
        </is>
      </c>
      <c r="P56" s="702" t="inlineStr">
        <f aca="false">IF(COUNT('Math Scores'!$FK59:$HI59)=0, "", (SUMIF('Math Scores'!$F$3:$MZ$3, P$4, 'Math Scores'!$F59:$MZ59)/(SUMIF('Math Scores'!$F$3:$MZ$3, P$4, 'Math Scores'!$F$2:$MZ$2))))</f>
        <is>
          <t/>
        </is>
      </c>
      <c r="Q56" s="702" t="inlineStr">
        <f aca="false">IF(COUNT('Math Scores'!$FK59:$HI59)=0, "", (SUMIF('Math Scores'!$F$3:$MZ$3, Q$4, 'Math Scores'!$F59:$MZ59)/(SUMIF('Math Scores'!$F$3:$MZ$3, Q$4, 'Math Scores'!$F$2:$MZ$2))))</f>
        <is>
          <t/>
        </is>
      </c>
      <c r="R56" s="702" t="inlineStr">
        <f aca="false">IF(COUNT('Math Scores'!$HJ59:$IG59)=0, "", (SUMIF('Math Scores'!$HJ$3:$IU$3, R$4, 'Math Scores'!$HJ59:$IU59)/(SUMIF('Math Scores'!$HJ$3:$IU$3, R$4, 'Math Scores'!$HJ$2:$IU$2))))</f>
        <is>
          <t/>
        </is>
      </c>
      <c r="S56" s="702" t="inlineStr">
        <f aca="false">IF(COUNT('Math Scores'!$HJ59:$IG59)=0, "", (SUMIF('Math Scores'!$HJ$3:$IU$3, S$4, 'Math Scores'!$HJ59:$IU59)/(SUMIF('Math Scores'!$HJ$3:$IU$3, S$4, 'Math Scores'!$HJ$2:$IU$2))))</f>
        <is>
          <t/>
        </is>
      </c>
      <c r="T56" s="702" t="inlineStr">
        <f aca="false">IF(COUNT('Math Scores'!$HJ59:$IG59)=0, "", (SUMIF('Math Scores'!$HJ$3:$IU$3, T$4, 'Math Scores'!$HJ59:$IU59)/(SUMIF('Math Scores'!$HJ$3:$IU$3, T$4, 'Math Scores'!$HJ$2:$IU$2))))</f>
        <is>
          <t/>
        </is>
      </c>
      <c r="U56" s="702" t="inlineStr">
        <f aca="false">IF(COUNT('Math Scores'!$IV59:$JL59)=0, "", (SUMIF('Math Scores'!$IH$3:$IU$3, U$4, 'Math Scores'!$IH59:$IU59)/(SUMIF('Math Scores'!$IH$3:$IU$3, U$4, 'Math Scores'!$IH$2:$IU$2))))</f>
        <is>
          <t/>
        </is>
      </c>
      <c r="V56" s="702" t="inlineStr">
        <f aca="false">IF(COUNT('Math Scores'!$IV59:$JL59)=0, "", (SUMIF('Math Scores'!$IH$3:$IU$3, V$4, 'Math Scores'!$IH59:$IU59)/(SUMIF('Math Scores'!$IH$3:$IU$3, V$4, 'Math Scores'!$IH$2:$IU$2))))</f>
        <is>
          <t/>
        </is>
      </c>
      <c r="W56" s="702" t="inlineStr">
        <f aca="false">IF(COUNT('Math Scores'!$IV59:$JL59)=0, "", (SUMIF('Math Scores'!$IH$3:$IU$3, W$4, 'Math Scores'!$IH59:$IU59)/(SUMIF('Math Scores'!$IH$3:$IU$3, W$4, 'Math Scores'!$IH$2:$IU$2))))</f>
        <is>
          <t/>
        </is>
      </c>
      <c r="X56" s="702" t="inlineStr">
        <f aca="false">IF(COUNT('Math Scores'!$JM59:$KG59)=0, "", (SUMIF('Math Scores'!$JM$3:$LA$3, X$4, 'Math Scores'!$JM59:$LA59)/(SUMIF('Math Scores'!$JM$3:$LA$3, X$4, 'Math Scores'!$JM$2:$LA$2))))</f>
        <is>
          <t/>
        </is>
      </c>
      <c r="Y56" s="702" t="inlineStr">
        <f aca="false">IF(COUNT('Math Scores'!$JM59:$KG59)=0, "", (SUMIF('Math Scores'!$JM$3:$LA$3, Y$4, 'Math Scores'!$JM59:$LA59)/(SUMIF('Math Scores'!$JM$3:$LA$3, Y$4, 'Math Scores'!$JM$2:$LA$2))))</f>
        <is>
          <t/>
        </is>
      </c>
      <c r="Z56" s="702" t="inlineStr">
        <f aca="false">IF(COUNT('Math Scores'!$JM59:$KG59)=0, "", (SUMIF('Math Scores'!$JM$3:$LA$3, Z$4, 'Math Scores'!$JM59:$LA59)/(SUMIF('Math Scores'!$JM$3:$LA$3, Z$4, 'Math Scores'!$JM$2:$LA$2))))</f>
        <is>
          <t/>
        </is>
      </c>
      <c r="AA56" s="702" t="inlineStr">
        <f aca="false">IF(COUNT('Math Scores'!$LB59:$LR59)=0, "", (SUMIF('Math Scores'!$KH$3:$LA$3, AA$4, 'Math Scores'!$KH59:$LA59)/(SUMIF('Math Scores'!$KH$3:$LA$3, AA$4, 'Math Scores'!$KH$2:$LA$2))))</f>
        <is>
          <t/>
        </is>
      </c>
      <c r="AB56" s="702" t="inlineStr">
        <f aca="false">IF(COUNT('Math Scores'!$LB59:$LR59)=0, "", (SUMIF('Math Scores'!$KH$3:$LA$3, AB$4, 'Math Scores'!$KH59:$LA59)/(SUMIF('Math Scores'!$KH$3:$LA$3, AB$4, 'Math Scores'!$KH$2:$LA$2))))</f>
        <is>
          <t/>
        </is>
      </c>
      <c r="AC56" s="702" t="inlineStr">
        <f aca="false">IF(COUNT('Math Scores'!$LB59:$LR59)=0, "", (SUMIF('Math Scores'!$KH$3:$LA$3, AC$4, 'Math Scores'!$KH59:$LA59)/(SUMIF('Math Scores'!$KH$3:$LA$3, AC$4, 'Math Scores'!$KH$2:$LA$2))))</f>
        <is>
          <t/>
        </is>
      </c>
    </row>
    <row r="57" customFormat="false" ht="12.75" hidden="false" customHeight="false" outlineLevel="0" collapsed="false">
      <c r="A57" s="715" t="inlineStr">
        <f aca="false">'English Scores- Leveled papers'!B58</f>
        <is>
          <t/>
        </is>
      </c>
      <c r="B57" s="716" t="inlineStr">
        <f aca="false">'Math Scores'!D60</f>
        <is>
          <t/>
        </is>
      </c>
      <c r="C57" s="702" t="inlineStr">
        <f aca="false">IF(COUNT('Math Scores'!$F60:$AM60)=0, "", (SUMIF('Math Scores'!$F$3:$AM$3, C$4, 'Math Scores'!$F60:$AM60)/(SUMIF('Math Scores'!$F$3:$AM$3, C$4, 'Math Scores'!$F$2:$AM$2))))</f>
        <is>
          <t/>
        </is>
      </c>
      <c r="D57" s="702" t="inlineStr">
        <f aca="false">IF(COUNT('Math Scores'!$F60:$AM60)=0, "", (SUMIF('Math Scores'!$F$3:$AM$3, D$4, 'Math Scores'!$F60:$AM60)/(SUMIF('Math Scores'!$F$3:$AM$3, D$4, 'Math Scores'!$F$2:$AM$2))))</f>
        <is>
          <t/>
        </is>
      </c>
      <c r="E57" s="702" t="inlineStr">
        <f aca="false">IF(COUNT('Math Scores'!$F60:$AM60)=0, "", (SUMIF('Math Scores'!$F$3:$AM$3, E$4, 'Math Scores'!$F60:$AM60)/(SUMIF('Math Scores'!$F$3:$AM$3, E$4, 'Math Scores'!$F$2:$AM$2))))</f>
        <is>
          <t/>
        </is>
      </c>
      <c r="F57" s="702" t="inlineStr">
        <f aca="false">IF(COUNT('Math Scores'!$AN60:$BW60)=0, "", (SUMIF('Math Scores'!$AN$3:$BW$3, F$4, 'Math Scores'!$AN60:$BW60)/(SUMIF('Math Scores'!$AN$3:$BW$3, F$4, 'Math Scores'!$AN$2:$BW$2))))</f>
        <is>
          <t/>
        </is>
      </c>
      <c r="G57" s="702" t="inlineStr">
        <f aca="false">IF(COUNT('Math Scores'!$AN60:$BW60)=0, "", (SUMIF('Math Scores'!$AN$3:$BW$3, G$4, 'Math Scores'!$AN60:$BW60)/(SUMIF('Math Scores'!$AN$3:$BW$3, G$4, 'Math Scores'!$AN$2:$BW$2))))</f>
        <is>
          <t/>
        </is>
      </c>
      <c r="H57" s="702" t="inlineStr">
        <f aca="false">IF(COUNT('Math Scores'!$AN60:$BW60)=0, "", (SUMIF('Math Scores'!$AN$3:$BW$3, H$4, 'Math Scores'!$AN60:$BW60)/(SUMIF('Math Scores'!$AN$3:$BW$3, H$4, 'Math Scores'!$AN$2:$BW$2))))</f>
        <is>
          <t/>
        </is>
      </c>
      <c r="I57" s="702" t="inlineStr">
        <f aca="false">IF(COUNT('Math Scores'!$BX60:$DN60)=0, "", (SUMIF('Math Scores'!$F$3:$MZ$3, I$4, 'Math Scores'!$F60:$MZ60)/(SUMIF('Math Scores'!$F$3:$MZ$3, I$4, 'Math Scores'!$F$2:$MZ$2))))</f>
        <is>
          <t/>
        </is>
      </c>
      <c r="J57" s="702" t="inlineStr">
        <f aca="false">IF(COUNT('Math Scores'!$BX60:$DN60)=0, "", (SUMIF('Math Scores'!$F$3:$MZ$3, J$4, 'Math Scores'!$F60:$MZ60)/(SUMIF('Math Scores'!$F$3:$MZ$3, J$4, 'Math Scores'!$F$2:$MZ$2))))</f>
        <is>
          <t/>
        </is>
      </c>
      <c r="K57" s="702" t="inlineStr">
        <f aca="false">IF(COUNT('Math Scores'!$BX60:$DN60)=0, "", (SUMIF('Math Scores'!$F$3:$MZ$3, K$4, 'Math Scores'!$F60:$MZ60)/(SUMIF('Math Scores'!$F$3:$MZ$3, K$4, 'Math Scores'!$F$2:$MZ$2))))</f>
        <is>
          <t/>
        </is>
      </c>
      <c r="L57" s="702" t="inlineStr">
        <f aca="false">IF(COUNT('Math Scores'!$DO60:$FJ60)=0, "", (SUMIF('Math Scores'!$F$3:$MZ$3, L$4, 'Math Scores'!$F60:$MZ60)/(SUMIF('Math Scores'!$F$3:$MZ$3, L$4, 'Math Scores'!$F$2:$MZ$2))))</f>
        <is>
          <t/>
        </is>
      </c>
      <c r="M57" s="702" t="inlineStr">
        <f aca="false">IF(COUNT('Math Scores'!$DO60:$FJ60)=0, "", (SUMIF('Math Scores'!$F$3:$MZ$3, M$4, 'Math Scores'!$F60:$MZ60)/(SUMIF('Math Scores'!$F$3:$MZ$3, M$4, 'Math Scores'!$F$2:$MZ$2))))</f>
        <is>
          <t/>
        </is>
      </c>
      <c r="N57" s="702" t="inlineStr">
        <f aca="false">IF(COUNT('Math Scores'!$DO60:$FJ60)=0, "", (SUMIF('Math Scores'!$F$3:$MZ$3, N$4, 'Math Scores'!$F60:$MZ60)/(SUMIF('Math Scores'!$F$3:$MZ$3, N$4, 'Math Scores'!$F$2:$MZ$2))))</f>
        <is>
          <t/>
        </is>
      </c>
      <c r="O57" s="702" t="inlineStr">
        <f aca="false">IF(COUNT('Math Scores'!$FK60:$HI60)=0, "", (SUMIF('Math Scores'!$F$3:$MZ$3, O$4, 'Math Scores'!$F60:$MZ60)/(SUMIF('Math Scores'!$F$3:$MZ$3, O$4, 'Math Scores'!$F$2:$MZ$2))))</f>
        <is>
          <t/>
        </is>
      </c>
      <c r="P57" s="702" t="inlineStr">
        <f aca="false">IF(COUNT('Math Scores'!$FK60:$HI60)=0, "", (SUMIF('Math Scores'!$F$3:$MZ$3, P$4, 'Math Scores'!$F60:$MZ60)/(SUMIF('Math Scores'!$F$3:$MZ$3, P$4, 'Math Scores'!$F$2:$MZ$2))))</f>
        <is>
          <t/>
        </is>
      </c>
      <c r="Q57" s="702" t="inlineStr">
        <f aca="false">IF(COUNT('Math Scores'!$FK60:$HI60)=0, "", (SUMIF('Math Scores'!$F$3:$MZ$3, Q$4, 'Math Scores'!$F60:$MZ60)/(SUMIF('Math Scores'!$F$3:$MZ$3, Q$4, 'Math Scores'!$F$2:$MZ$2))))</f>
        <is>
          <t/>
        </is>
      </c>
      <c r="R57" s="702" t="inlineStr">
        <f aca="false">IF(COUNT('Math Scores'!$HJ60:$IG60)=0, "", (SUMIF('Math Scores'!$HJ$3:$IU$3, R$4, 'Math Scores'!$HJ60:$IU60)/(SUMIF('Math Scores'!$HJ$3:$IU$3, R$4, 'Math Scores'!$HJ$2:$IU$2))))</f>
        <is>
          <t/>
        </is>
      </c>
      <c r="S57" s="702" t="inlineStr">
        <f aca="false">IF(COUNT('Math Scores'!$HJ60:$IG60)=0, "", (SUMIF('Math Scores'!$HJ$3:$IU$3, S$4, 'Math Scores'!$HJ60:$IU60)/(SUMIF('Math Scores'!$HJ$3:$IU$3, S$4, 'Math Scores'!$HJ$2:$IU$2))))</f>
        <is>
          <t/>
        </is>
      </c>
      <c r="T57" s="702" t="inlineStr">
        <f aca="false">IF(COUNT('Math Scores'!$HJ60:$IG60)=0, "", (SUMIF('Math Scores'!$HJ$3:$IU$3, T$4, 'Math Scores'!$HJ60:$IU60)/(SUMIF('Math Scores'!$HJ$3:$IU$3, T$4, 'Math Scores'!$HJ$2:$IU$2))))</f>
        <is>
          <t/>
        </is>
      </c>
      <c r="U57" s="702" t="inlineStr">
        <f aca="false">IF(COUNT('Math Scores'!$IV60:$JL60)=0, "", (SUMIF('Math Scores'!$IH$3:$IU$3, U$4, 'Math Scores'!$IH60:$IU60)/(SUMIF('Math Scores'!$IH$3:$IU$3, U$4, 'Math Scores'!$IH$2:$IU$2))))</f>
        <is>
          <t/>
        </is>
      </c>
      <c r="V57" s="702" t="inlineStr">
        <f aca="false">IF(COUNT('Math Scores'!$IV60:$JL60)=0, "", (SUMIF('Math Scores'!$IH$3:$IU$3, V$4, 'Math Scores'!$IH60:$IU60)/(SUMIF('Math Scores'!$IH$3:$IU$3, V$4, 'Math Scores'!$IH$2:$IU$2))))</f>
        <is>
          <t/>
        </is>
      </c>
      <c r="W57" s="702" t="inlineStr">
        <f aca="false">IF(COUNT('Math Scores'!$IV60:$JL60)=0, "", (SUMIF('Math Scores'!$IH$3:$IU$3, W$4, 'Math Scores'!$IH60:$IU60)/(SUMIF('Math Scores'!$IH$3:$IU$3, W$4, 'Math Scores'!$IH$2:$IU$2))))</f>
        <is>
          <t/>
        </is>
      </c>
      <c r="X57" s="702" t="inlineStr">
        <f aca="false">IF(COUNT('Math Scores'!$JM60:$KG60)=0, "", (SUMIF('Math Scores'!$JM$3:$LA$3, X$4, 'Math Scores'!$JM60:$LA60)/(SUMIF('Math Scores'!$JM$3:$LA$3, X$4, 'Math Scores'!$JM$2:$LA$2))))</f>
        <is>
          <t/>
        </is>
      </c>
      <c r="Y57" s="702" t="inlineStr">
        <f aca="false">IF(COUNT('Math Scores'!$JM60:$KG60)=0, "", (SUMIF('Math Scores'!$JM$3:$LA$3, Y$4, 'Math Scores'!$JM60:$LA60)/(SUMIF('Math Scores'!$JM$3:$LA$3, Y$4, 'Math Scores'!$JM$2:$LA$2))))</f>
        <is>
          <t/>
        </is>
      </c>
      <c r="Z57" s="702" t="inlineStr">
        <f aca="false">IF(COUNT('Math Scores'!$JM60:$KG60)=0, "", (SUMIF('Math Scores'!$JM$3:$LA$3, Z$4, 'Math Scores'!$JM60:$LA60)/(SUMIF('Math Scores'!$JM$3:$LA$3, Z$4, 'Math Scores'!$JM$2:$LA$2))))</f>
        <is>
          <t/>
        </is>
      </c>
      <c r="AA57" s="702" t="inlineStr">
        <f aca="false">IF(COUNT('Math Scores'!$LB60:$LR60)=0, "", (SUMIF('Math Scores'!$KH$3:$LA$3, AA$4, 'Math Scores'!$KH60:$LA60)/(SUMIF('Math Scores'!$KH$3:$LA$3, AA$4, 'Math Scores'!$KH$2:$LA$2))))</f>
        <is>
          <t/>
        </is>
      </c>
      <c r="AB57" s="702" t="inlineStr">
        <f aca="false">IF(COUNT('Math Scores'!$LB60:$LR60)=0, "", (SUMIF('Math Scores'!$KH$3:$LA$3, AB$4, 'Math Scores'!$KH60:$LA60)/(SUMIF('Math Scores'!$KH$3:$LA$3, AB$4, 'Math Scores'!$KH$2:$LA$2))))</f>
        <is>
          <t/>
        </is>
      </c>
      <c r="AC57" s="702" t="inlineStr">
        <f aca="false">IF(COUNT('Math Scores'!$LB60:$LR60)=0, "", (SUMIF('Math Scores'!$KH$3:$LA$3, AC$4, 'Math Scores'!$KH60:$LA60)/(SUMIF('Math Scores'!$KH$3:$LA$3, AC$4, 'Math Scores'!$KH$2:$LA$2))))</f>
        <is>
          <t/>
        </is>
      </c>
    </row>
    <row r="58" customFormat="false" ht="12.75" hidden="false" customHeight="false" outlineLevel="0" collapsed="false">
      <c r="A58" s="715" t="inlineStr">
        <f aca="false">'English Scores- Leveled papers'!B59</f>
        <is>
          <t/>
        </is>
      </c>
      <c r="B58" s="716" t="inlineStr">
        <f aca="false">'Math Scores'!D61</f>
        <is>
          <t/>
        </is>
      </c>
      <c r="C58" s="702" t="inlineStr">
        <f aca="false">IF(COUNT('Math Scores'!$F61:$AM61)=0, "", (SUMIF('Math Scores'!$F$3:$AM$3, C$4, 'Math Scores'!$F61:$AM61)/(SUMIF('Math Scores'!$F$3:$AM$3, C$4, 'Math Scores'!$F$2:$AM$2))))</f>
        <is>
          <t/>
        </is>
      </c>
      <c r="D58" s="702" t="inlineStr">
        <f aca="false">IF(COUNT('Math Scores'!$F61:$AM61)=0, "", (SUMIF('Math Scores'!$F$3:$AM$3, D$4, 'Math Scores'!$F61:$AM61)/(SUMIF('Math Scores'!$F$3:$AM$3, D$4, 'Math Scores'!$F$2:$AM$2))))</f>
        <is>
          <t/>
        </is>
      </c>
      <c r="E58" s="702" t="inlineStr">
        <f aca="false">IF(COUNT('Math Scores'!$F61:$AM61)=0, "", (SUMIF('Math Scores'!$F$3:$AM$3, E$4, 'Math Scores'!$F61:$AM61)/(SUMIF('Math Scores'!$F$3:$AM$3, E$4, 'Math Scores'!$F$2:$AM$2))))</f>
        <is>
          <t/>
        </is>
      </c>
      <c r="F58" s="702" t="inlineStr">
        <f aca="false">IF(COUNT('Math Scores'!$AN61:$BW61)=0, "", (SUMIF('Math Scores'!$AN$3:$BW$3, F$4, 'Math Scores'!$AN61:$BW61)/(SUMIF('Math Scores'!$AN$3:$BW$3, F$4, 'Math Scores'!$AN$2:$BW$2))))</f>
        <is>
          <t/>
        </is>
      </c>
      <c r="G58" s="702" t="inlineStr">
        <f aca="false">IF(COUNT('Math Scores'!$AN61:$BW61)=0, "", (SUMIF('Math Scores'!$AN$3:$BW$3, G$4, 'Math Scores'!$AN61:$BW61)/(SUMIF('Math Scores'!$AN$3:$BW$3, G$4, 'Math Scores'!$AN$2:$BW$2))))</f>
        <is>
          <t/>
        </is>
      </c>
      <c r="H58" s="702" t="inlineStr">
        <f aca="false">IF(COUNT('Math Scores'!$AN61:$BW61)=0, "", (SUMIF('Math Scores'!$AN$3:$BW$3, H$4, 'Math Scores'!$AN61:$BW61)/(SUMIF('Math Scores'!$AN$3:$BW$3, H$4, 'Math Scores'!$AN$2:$BW$2))))</f>
        <is>
          <t/>
        </is>
      </c>
      <c r="I58" s="702" t="inlineStr">
        <f aca="false">IF(COUNT('Math Scores'!$BX61:$DN61)=0, "", (SUMIF('Math Scores'!$F$3:$MZ$3, I$4, 'Math Scores'!$F61:$MZ61)/(SUMIF('Math Scores'!$F$3:$MZ$3, I$4, 'Math Scores'!$F$2:$MZ$2))))</f>
        <is>
          <t/>
        </is>
      </c>
      <c r="J58" s="702" t="inlineStr">
        <f aca="false">IF(COUNT('Math Scores'!$BX61:$DN61)=0, "", (SUMIF('Math Scores'!$F$3:$MZ$3, J$4, 'Math Scores'!$F61:$MZ61)/(SUMIF('Math Scores'!$F$3:$MZ$3, J$4, 'Math Scores'!$F$2:$MZ$2))))</f>
        <is>
          <t/>
        </is>
      </c>
      <c r="K58" s="702" t="inlineStr">
        <f aca="false">IF(COUNT('Math Scores'!$BX61:$DN61)=0, "", (SUMIF('Math Scores'!$F$3:$MZ$3, K$4, 'Math Scores'!$F61:$MZ61)/(SUMIF('Math Scores'!$F$3:$MZ$3, K$4, 'Math Scores'!$F$2:$MZ$2))))</f>
        <is>
          <t/>
        </is>
      </c>
      <c r="L58" s="702" t="inlineStr">
        <f aca="false">IF(COUNT('Math Scores'!$DO61:$FJ61)=0, "", (SUMIF('Math Scores'!$F$3:$MZ$3, L$4, 'Math Scores'!$F61:$MZ61)/(SUMIF('Math Scores'!$F$3:$MZ$3, L$4, 'Math Scores'!$F$2:$MZ$2))))</f>
        <is>
          <t/>
        </is>
      </c>
      <c r="M58" s="702" t="inlineStr">
        <f aca="false">IF(COUNT('Math Scores'!$DO61:$FJ61)=0, "", (SUMIF('Math Scores'!$F$3:$MZ$3, M$4, 'Math Scores'!$F61:$MZ61)/(SUMIF('Math Scores'!$F$3:$MZ$3, M$4, 'Math Scores'!$F$2:$MZ$2))))</f>
        <is>
          <t/>
        </is>
      </c>
      <c r="N58" s="702" t="inlineStr">
        <f aca="false">IF(COUNT('Math Scores'!$DO61:$FJ61)=0, "", (SUMIF('Math Scores'!$F$3:$MZ$3, N$4, 'Math Scores'!$F61:$MZ61)/(SUMIF('Math Scores'!$F$3:$MZ$3, N$4, 'Math Scores'!$F$2:$MZ$2))))</f>
        <is>
          <t/>
        </is>
      </c>
      <c r="O58" s="702" t="inlineStr">
        <f aca="false">IF(COUNT('Math Scores'!$FK61:$HI61)=0, "", (SUMIF('Math Scores'!$F$3:$MZ$3, O$4, 'Math Scores'!$F61:$MZ61)/(SUMIF('Math Scores'!$F$3:$MZ$3, O$4, 'Math Scores'!$F$2:$MZ$2))))</f>
        <is>
          <t/>
        </is>
      </c>
      <c r="P58" s="702" t="inlineStr">
        <f aca="false">IF(COUNT('Math Scores'!$FK61:$HI61)=0, "", (SUMIF('Math Scores'!$F$3:$MZ$3, P$4, 'Math Scores'!$F61:$MZ61)/(SUMIF('Math Scores'!$F$3:$MZ$3, P$4, 'Math Scores'!$F$2:$MZ$2))))</f>
        <is>
          <t/>
        </is>
      </c>
      <c r="Q58" s="702" t="inlineStr">
        <f aca="false">IF(COUNT('Math Scores'!$FK61:$HI61)=0, "", (SUMIF('Math Scores'!$F$3:$MZ$3, Q$4, 'Math Scores'!$F61:$MZ61)/(SUMIF('Math Scores'!$F$3:$MZ$3, Q$4, 'Math Scores'!$F$2:$MZ$2))))</f>
        <is>
          <t/>
        </is>
      </c>
      <c r="R58" s="702" t="inlineStr">
        <f aca="false">IF(COUNT('Math Scores'!$HJ61:$IG61)=0, "", (SUMIF('Math Scores'!$HJ$3:$IU$3, R$4, 'Math Scores'!$HJ61:$IU61)/(SUMIF('Math Scores'!$HJ$3:$IU$3, R$4, 'Math Scores'!$HJ$2:$IU$2))))</f>
        <is>
          <t/>
        </is>
      </c>
      <c r="S58" s="702" t="inlineStr">
        <f aca="false">IF(COUNT('Math Scores'!$HJ61:$IG61)=0, "", (SUMIF('Math Scores'!$HJ$3:$IU$3, S$4, 'Math Scores'!$HJ61:$IU61)/(SUMIF('Math Scores'!$HJ$3:$IU$3, S$4, 'Math Scores'!$HJ$2:$IU$2))))</f>
        <is>
          <t/>
        </is>
      </c>
      <c r="T58" s="702" t="inlineStr">
        <f aca="false">IF(COUNT('Math Scores'!$HJ61:$IG61)=0, "", (SUMIF('Math Scores'!$HJ$3:$IU$3, T$4, 'Math Scores'!$HJ61:$IU61)/(SUMIF('Math Scores'!$HJ$3:$IU$3, T$4, 'Math Scores'!$HJ$2:$IU$2))))</f>
        <is>
          <t/>
        </is>
      </c>
      <c r="U58" s="702" t="inlineStr">
        <f aca="false">IF(COUNT('Math Scores'!$IV61:$JL61)=0, "", (SUMIF('Math Scores'!$IH$3:$IU$3, U$4, 'Math Scores'!$IH61:$IU61)/(SUMIF('Math Scores'!$IH$3:$IU$3, U$4, 'Math Scores'!$IH$2:$IU$2))))</f>
        <is>
          <t/>
        </is>
      </c>
      <c r="V58" s="702" t="inlineStr">
        <f aca="false">IF(COUNT('Math Scores'!$IV61:$JL61)=0, "", (SUMIF('Math Scores'!$IH$3:$IU$3, V$4, 'Math Scores'!$IH61:$IU61)/(SUMIF('Math Scores'!$IH$3:$IU$3, V$4, 'Math Scores'!$IH$2:$IU$2))))</f>
        <is>
          <t/>
        </is>
      </c>
      <c r="W58" s="702" t="inlineStr">
        <f aca="false">IF(COUNT('Math Scores'!$IV61:$JL61)=0, "", (SUMIF('Math Scores'!$IH$3:$IU$3, W$4, 'Math Scores'!$IH61:$IU61)/(SUMIF('Math Scores'!$IH$3:$IU$3, W$4, 'Math Scores'!$IH$2:$IU$2))))</f>
        <is>
          <t/>
        </is>
      </c>
      <c r="X58" s="702" t="inlineStr">
        <f aca="false">IF(COUNT('Math Scores'!$JM61:$KG61)=0, "", (SUMIF('Math Scores'!$JM$3:$LA$3, X$4, 'Math Scores'!$JM61:$LA61)/(SUMIF('Math Scores'!$JM$3:$LA$3, X$4, 'Math Scores'!$JM$2:$LA$2))))</f>
        <is>
          <t/>
        </is>
      </c>
      <c r="Y58" s="702" t="inlineStr">
        <f aca="false">IF(COUNT('Math Scores'!$JM61:$KG61)=0, "", (SUMIF('Math Scores'!$JM$3:$LA$3, Y$4, 'Math Scores'!$JM61:$LA61)/(SUMIF('Math Scores'!$JM$3:$LA$3, Y$4, 'Math Scores'!$JM$2:$LA$2))))</f>
        <is>
          <t/>
        </is>
      </c>
      <c r="Z58" s="702" t="inlineStr">
        <f aca="false">IF(COUNT('Math Scores'!$JM61:$KG61)=0, "", (SUMIF('Math Scores'!$JM$3:$LA$3, Z$4, 'Math Scores'!$JM61:$LA61)/(SUMIF('Math Scores'!$JM$3:$LA$3, Z$4, 'Math Scores'!$JM$2:$LA$2))))</f>
        <is>
          <t/>
        </is>
      </c>
      <c r="AA58" s="702" t="inlineStr">
        <f aca="false">IF(COUNT('Math Scores'!$LB61:$LR61)=0, "", (SUMIF('Math Scores'!$KH$3:$LA$3, AA$4, 'Math Scores'!$KH61:$LA61)/(SUMIF('Math Scores'!$KH$3:$LA$3, AA$4, 'Math Scores'!$KH$2:$LA$2))))</f>
        <is>
          <t/>
        </is>
      </c>
      <c r="AB58" s="702" t="inlineStr">
        <f aca="false">IF(COUNT('Math Scores'!$LB61:$LR61)=0, "", (SUMIF('Math Scores'!$KH$3:$LA$3, AB$4, 'Math Scores'!$KH61:$LA61)/(SUMIF('Math Scores'!$KH$3:$LA$3, AB$4, 'Math Scores'!$KH$2:$LA$2))))</f>
        <is>
          <t/>
        </is>
      </c>
      <c r="AC58" s="702" t="inlineStr">
        <f aca="false">IF(COUNT('Math Scores'!$LB61:$LR61)=0, "", (SUMIF('Math Scores'!$KH$3:$LA$3, AC$4, 'Math Scores'!$KH61:$LA61)/(SUMIF('Math Scores'!$KH$3:$LA$3, AC$4, 'Math Scores'!$KH$2:$LA$2))))</f>
        <is>
          <t/>
        </is>
      </c>
    </row>
    <row r="59" customFormat="false" ht="12.75" hidden="false" customHeight="false" outlineLevel="0" collapsed="false">
      <c r="A59" s="715" t="inlineStr">
        <f aca="false">'English Scores- Leveled papers'!B60</f>
        <is>
          <t/>
        </is>
      </c>
      <c r="B59" s="716" t="inlineStr">
        <f aca="false">'Math Scores'!D62</f>
        <is>
          <t/>
        </is>
      </c>
      <c r="C59" s="702" t="inlineStr">
        <f aca="false">IF(COUNT('Math Scores'!$F62:$AM62)=0, "", (SUMIF('Math Scores'!$F$3:$AM$3, C$4, 'Math Scores'!$F62:$AM62)/(SUMIF('Math Scores'!$F$3:$AM$3, C$4, 'Math Scores'!$F$2:$AM$2))))</f>
        <is>
          <t/>
        </is>
      </c>
      <c r="D59" s="702" t="inlineStr">
        <f aca="false">IF(COUNT('Math Scores'!$F62:$AM62)=0, "", (SUMIF('Math Scores'!$F$3:$AM$3, D$4, 'Math Scores'!$F62:$AM62)/(SUMIF('Math Scores'!$F$3:$AM$3, D$4, 'Math Scores'!$F$2:$AM$2))))</f>
        <is>
          <t/>
        </is>
      </c>
      <c r="E59" s="702" t="inlineStr">
        <f aca="false">IF(COUNT('Math Scores'!$F62:$AM62)=0, "", (SUMIF('Math Scores'!$F$3:$AM$3, E$4, 'Math Scores'!$F62:$AM62)/(SUMIF('Math Scores'!$F$3:$AM$3, E$4, 'Math Scores'!$F$2:$AM$2))))</f>
        <is>
          <t/>
        </is>
      </c>
      <c r="F59" s="702" t="inlineStr">
        <f aca="false">IF(COUNT('Math Scores'!$AN62:$BW62)=0, "", (SUMIF('Math Scores'!$AN$3:$BW$3, F$4, 'Math Scores'!$AN62:$BW62)/(SUMIF('Math Scores'!$AN$3:$BW$3, F$4, 'Math Scores'!$AN$2:$BW$2))))</f>
        <is>
          <t/>
        </is>
      </c>
      <c r="G59" s="702" t="inlineStr">
        <f aca="false">IF(COUNT('Math Scores'!$AN62:$BW62)=0, "", (SUMIF('Math Scores'!$AN$3:$BW$3, G$4, 'Math Scores'!$AN62:$BW62)/(SUMIF('Math Scores'!$AN$3:$BW$3, G$4, 'Math Scores'!$AN$2:$BW$2))))</f>
        <is>
          <t/>
        </is>
      </c>
      <c r="H59" s="702" t="inlineStr">
        <f aca="false">IF(COUNT('Math Scores'!$AN62:$BW62)=0, "", (SUMIF('Math Scores'!$AN$3:$BW$3, H$4, 'Math Scores'!$AN62:$BW62)/(SUMIF('Math Scores'!$AN$3:$BW$3, H$4, 'Math Scores'!$AN$2:$BW$2))))</f>
        <is>
          <t/>
        </is>
      </c>
      <c r="I59" s="702" t="inlineStr">
        <f aca="false">IF(COUNT('Math Scores'!$BX62:$DN62)=0, "", (SUMIF('Math Scores'!$F$3:$MZ$3, I$4, 'Math Scores'!$F62:$MZ62)/(SUMIF('Math Scores'!$F$3:$MZ$3, I$4, 'Math Scores'!$F$2:$MZ$2))))</f>
        <is>
          <t/>
        </is>
      </c>
      <c r="J59" s="702" t="inlineStr">
        <f aca="false">IF(COUNT('Math Scores'!$BX62:$DN62)=0, "", (SUMIF('Math Scores'!$F$3:$MZ$3, J$4, 'Math Scores'!$F62:$MZ62)/(SUMIF('Math Scores'!$F$3:$MZ$3, J$4, 'Math Scores'!$F$2:$MZ$2))))</f>
        <is>
          <t/>
        </is>
      </c>
      <c r="K59" s="702" t="inlineStr">
        <f aca="false">IF(COUNT('Math Scores'!$BX62:$DN62)=0, "", (SUMIF('Math Scores'!$F$3:$MZ$3, K$4, 'Math Scores'!$F62:$MZ62)/(SUMIF('Math Scores'!$F$3:$MZ$3, K$4, 'Math Scores'!$F$2:$MZ$2))))</f>
        <is>
          <t/>
        </is>
      </c>
      <c r="L59" s="702" t="inlineStr">
        <f aca="false">IF(COUNT('Math Scores'!$DO62:$FJ62)=0, "", (SUMIF('Math Scores'!$F$3:$MZ$3, L$4, 'Math Scores'!$F62:$MZ62)/(SUMIF('Math Scores'!$F$3:$MZ$3, L$4, 'Math Scores'!$F$2:$MZ$2))))</f>
        <is>
          <t/>
        </is>
      </c>
      <c r="M59" s="702" t="inlineStr">
        <f aca="false">IF(COUNT('Math Scores'!$DO62:$FJ62)=0, "", (SUMIF('Math Scores'!$F$3:$MZ$3, M$4, 'Math Scores'!$F62:$MZ62)/(SUMIF('Math Scores'!$F$3:$MZ$3, M$4, 'Math Scores'!$F$2:$MZ$2))))</f>
        <is>
          <t/>
        </is>
      </c>
      <c r="N59" s="702" t="inlineStr">
        <f aca="false">IF(COUNT('Math Scores'!$DO62:$FJ62)=0, "", (SUMIF('Math Scores'!$F$3:$MZ$3, N$4, 'Math Scores'!$F62:$MZ62)/(SUMIF('Math Scores'!$F$3:$MZ$3, N$4, 'Math Scores'!$F$2:$MZ$2))))</f>
        <is>
          <t/>
        </is>
      </c>
      <c r="O59" s="702" t="inlineStr">
        <f aca="false">IF(COUNT('Math Scores'!$FK62:$HI62)=0, "", (SUMIF('Math Scores'!$F$3:$MZ$3, O$4, 'Math Scores'!$F62:$MZ62)/(SUMIF('Math Scores'!$F$3:$MZ$3, O$4, 'Math Scores'!$F$2:$MZ$2))))</f>
        <is>
          <t/>
        </is>
      </c>
      <c r="P59" s="702" t="inlineStr">
        <f aca="false">IF(COUNT('Math Scores'!$FK62:$HI62)=0, "", (SUMIF('Math Scores'!$F$3:$MZ$3, P$4, 'Math Scores'!$F62:$MZ62)/(SUMIF('Math Scores'!$F$3:$MZ$3, P$4, 'Math Scores'!$F$2:$MZ$2))))</f>
        <is>
          <t/>
        </is>
      </c>
      <c r="Q59" s="702" t="inlineStr">
        <f aca="false">IF(COUNT('Math Scores'!$FK62:$HI62)=0, "", (SUMIF('Math Scores'!$F$3:$MZ$3, Q$4, 'Math Scores'!$F62:$MZ62)/(SUMIF('Math Scores'!$F$3:$MZ$3, Q$4, 'Math Scores'!$F$2:$MZ$2))))</f>
        <is>
          <t/>
        </is>
      </c>
      <c r="R59" s="702" t="inlineStr">
        <f aca="false">IF(COUNT('Math Scores'!$HJ62:$IG62)=0, "", (SUMIF('Math Scores'!$HJ$3:$IU$3, R$4, 'Math Scores'!$HJ62:$IU62)/(SUMIF('Math Scores'!$HJ$3:$IU$3, R$4, 'Math Scores'!$HJ$2:$IU$2))))</f>
        <is>
          <t/>
        </is>
      </c>
      <c r="S59" s="702" t="inlineStr">
        <f aca="false">IF(COUNT('Math Scores'!$HJ62:$IG62)=0, "", (SUMIF('Math Scores'!$HJ$3:$IU$3, S$4, 'Math Scores'!$HJ62:$IU62)/(SUMIF('Math Scores'!$HJ$3:$IU$3, S$4, 'Math Scores'!$HJ$2:$IU$2))))</f>
        <is>
          <t/>
        </is>
      </c>
      <c r="T59" s="702" t="inlineStr">
        <f aca="false">IF(COUNT('Math Scores'!$HJ62:$IG62)=0, "", (SUMIF('Math Scores'!$HJ$3:$IU$3, T$4, 'Math Scores'!$HJ62:$IU62)/(SUMIF('Math Scores'!$HJ$3:$IU$3, T$4, 'Math Scores'!$HJ$2:$IU$2))))</f>
        <is>
          <t/>
        </is>
      </c>
      <c r="U59" s="702" t="inlineStr">
        <f aca="false">IF(COUNT('Math Scores'!$IV62:$JL62)=0, "", (SUMIF('Math Scores'!$IH$3:$IU$3, U$4, 'Math Scores'!$IH62:$IU62)/(SUMIF('Math Scores'!$IH$3:$IU$3, U$4, 'Math Scores'!$IH$2:$IU$2))))</f>
        <is>
          <t/>
        </is>
      </c>
      <c r="V59" s="702" t="inlineStr">
        <f aca="false">IF(COUNT('Math Scores'!$IV62:$JL62)=0, "", (SUMIF('Math Scores'!$IH$3:$IU$3, V$4, 'Math Scores'!$IH62:$IU62)/(SUMIF('Math Scores'!$IH$3:$IU$3, V$4, 'Math Scores'!$IH$2:$IU$2))))</f>
        <is>
          <t/>
        </is>
      </c>
      <c r="W59" s="702" t="inlineStr">
        <f aca="false">IF(COUNT('Math Scores'!$IV62:$JL62)=0, "", (SUMIF('Math Scores'!$IH$3:$IU$3, W$4, 'Math Scores'!$IH62:$IU62)/(SUMIF('Math Scores'!$IH$3:$IU$3, W$4, 'Math Scores'!$IH$2:$IU$2))))</f>
        <is>
          <t/>
        </is>
      </c>
      <c r="X59" s="702" t="inlineStr">
        <f aca="false">IF(COUNT('Math Scores'!$JM62:$KG62)=0, "", (SUMIF('Math Scores'!$JM$3:$LA$3, X$4, 'Math Scores'!$JM62:$LA62)/(SUMIF('Math Scores'!$JM$3:$LA$3, X$4, 'Math Scores'!$JM$2:$LA$2))))</f>
        <is>
          <t/>
        </is>
      </c>
      <c r="Y59" s="702" t="inlineStr">
        <f aca="false">IF(COUNT('Math Scores'!$JM62:$KG62)=0, "", (SUMIF('Math Scores'!$JM$3:$LA$3, Y$4, 'Math Scores'!$JM62:$LA62)/(SUMIF('Math Scores'!$JM$3:$LA$3, Y$4, 'Math Scores'!$JM$2:$LA$2))))</f>
        <is>
          <t/>
        </is>
      </c>
      <c r="Z59" s="702" t="inlineStr">
        <f aca="false">IF(COUNT('Math Scores'!$JM62:$KG62)=0, "", (SUMIF('Math Scores'!$JM$3:$LA$3, Z$4, 'Math Scores'!$JM62:$LA62)/(SUMIF('Math Scores'!$JM$3:$LA$3, Z$4, 'Math Scores'!$JM$2:$LA$2))))</f>
        <is>
          <t/>
        </is>
      </c>
      <c r="AA59" s="702" t="inlineStr">
        <f aca="false">IF(COUNT('Math Scores'!$LB62:$LR62)=0, "", (SUMIF('Math Scores'!$KH$3:$LA$3, AA$4, 'Math Scores'!$KH62:$LA62)/(SUMIF('Math Scores'!$KH$3:$LA$3, AA$4, 'Math Scores'!$KH$2:$LA$2))))</f>
        <is>
          <t/>
        </is>
      </c>
      <c r="AB59" s="702" t="inlineStr">
        <f aca="false">IF(COUNT('Math Scores'!$LB62:$LR62)=0, "", (SUMIF('Math Scores'!$KH$3:$LA$3, AB$4, 'Math Scores'!$KH62:$LA62)/(SUMIF('Math Scores'!$KH$3:$LA$3, AB$4, 'Math Scores'!$KH$2:$LA$2))))</f>
        <is>
          <t/>
        </is>
      </c>
      <c r="AC59" s="702" t="inlineStr">
        <f aca="false">IF(COUNT('Math Scores'!$LB62:$LR62)=0, "", (SUMIF('Math Scores'!$KH$3:$LA$3, AC$4, 'Math Scores'!$KH62:$LA62)/(SUMIF('Math Scores'!$KH$3:$LA$3, AC$4, 'Math Scores'!$KH$2:$LA$2))))</f>
        <is>
          <t/>
        </is>
      </c>
    </row>
    <row r="60" customFormat="false" ht="12.75" hidden="false" customHeight="false" outlineLevel="0" collapsed="false">
      <c r="A60" s="715" t="inlineStr">
        <f aca="false">'English Scores- Leveled papers'!B61</f>
        <is>
          <t/>
        </is>
      </c>
      <c r="B60" s="716" t="inlineStr">
        <f aca="false">'Math Scores'!D63</f>
        <is>
          <t/>
        </is>
      </c>
      <c r="C60" s="702" t="inlineStr">
        <f aca="false">IF(COUNT('Math Scores'!$F63:$AM63)=0, "", (SUMIF('Math Scores'!$F$3:$AM$3, C$4, 'Math Scores'!$F63:$AM63)/(SUMIF('Math Scores'!$F$3:$AM$3, C$4, 'Math Scores'!$F$2:$AM$2))))</f>
        <is>
          <t/>
        </is>
      </c>
      <c r="D60" s="702" t="inlineStr">
        <f aca="false">IF(COUNT('Math Scores'!$F63:$AM63)=0, "", (SUMIF('Math Scores'!$F$3:$AM$3, D$4, 'Math Scores'!$F63:$AM63)/(SUMIF('Math Scores'!$F$3:$AM$3, D$4, 'Math Scores'!$F$2:$AM$2))))</f>
        <is>
          <t/>
        </is>
      </c>
      <c r="E60" s="702" t="inlineStr">
        <f aca="false">IF(COUNT('Math Scores'!$F63:$AM63)=0, "", (SUMIF('Math Scores'!$F$3:$AM$3, E$4, 'Math Scores'!$F63:$AM63)/(SUMIF('Math Scores'!$F$3:$AM$3, E$4, 'Math Scores'!$F$2:$AM$2))))</f>
        <is>
          <t/>
        </is>
      </c>
      <c r="F60" s="702" t="inlineStr">
        <f aca="false">IF(COUNT('Math Scores'!$AN63:$BW63)=0, "", (SUMIF('Math Scores'!$AN$3:$BW$3, F$4, 'Math Scores'!$AN63:$BW63)/(SUMIF('Math Scores'!$AN$3:$BW$3, F$4, 'Math Scores'!$AN$2:$BW$2))))</f>
        <is>
          <t/>
        </is>
      </c>
      <c r="G60" s="702" t="inlineStr">
        <f aca="false">IF(COUNT('Math Scores'!$AN63:$BW63)=0, "", (SUMIF('Math Scores'!$AN$3:$BW$3, G$4, 'Math Scores'!$AN63:$BW63)/(SUMIF('Math Scores'!$AN$3:$BW$3, G$4, 'Math Scores'!$AN$2:$BW$2))))</f>
        <is>
          <t/>
        </is>
      </c>
      <c r="H60" s="702" t="inlineStr">
        <f aca="false">IF(COUNT('Math Scores'!$AN63:$BW63)=0, "", (SUMIF('Math Scores'!$AN$3:$BW$3, H$4, 'Math Scores'!$AN63:$BW63)/(SUMIF('Math Scores'!$AN$3:$BW$3, H$4, 'Math Scores'!$AN$2:$BW$2))))</f>
        <is>
          <t/>
        </is>
      </c>
      <c r="I60" s="702" t="inlineStr">
        <f aca="false">IF(COUNT('Math Scores'!$BX63:$DN63)=0, "", (SUMIF('Math Scores'!$F$3:$MZ$3, I$4, 'Math Scores'!$F63:$MZ63)/(SUMIF('Math Scores'!$F$3:$MZ$3, I$4, 'Math Scores'!$F$2:$MZ$2))))</f>
        <is>
          <t/>
        </is>
      </c>
      <c r="J60" s="702" t="inlineStr">
        <f aca="false">IF(COUNT('Math Scores'!$BX63:$DN63)=0, "", (SUMIF('Math Scores'!$F$3:$MZ$3, J$4, 'Math Scores'!$F63:$MZ63)/(SUMIF('Math Scores'!$F$3:$MZ$3, J$4, 'Math Scores'!$F$2:$MZ$2))))</f>
        <is>
          <t/>
        </is>
      </c>
      <c r="K60" s="702" t="inlineStr">
        <f aca="false">IF(COUNT('Math Scores'!$BX63:$DN63)=0, "", (SUMIF('Math Scores'!$F$3:$MZ$3, K$4, 'Math Scores'!$F63:$MZ63)/(SUMIF('Math Scores'!$F$3:$MZ$3, K$4, 'Math Scores'!$F$2:$MZ$2))))</f>
        <is>
          <t/>
        </is>
      </c>
      <c r="L60" s="702" t="inlineStr">
        <f aca="false">IF(COUNT('Math Scores'!$DO63:$FJ63)=0, "", (SUMIF('Math Scores'!$F$3:$MZ$3, L$4, 'Math Scores'!$F63:$MZ63)/(SUMIF('Math Scores'!$F$3:$MZ$3, L$4, 'Math Scores'!$F$2:$MZ$2))))</f>
        <is>
          <t/>
        </is>
      </c>
      <c r="M60" s="702" t="inlineStr">
        <f aca="false">IF(COUNT('Math Scores'!$DO63:$FJ63)=0, "", (SUMIF('Math Scores'!$F$3:$MZ$3, M$4, 'Math Scores'!$F63:$MZ63)/(SUMIF('Math Scores'!$F$3:$MZ$3, M$4, 'Math Scores'!$F$2:$MZ$2))))</f>
        <is>
          <t/>
        </is>
      </c>
      <c r="N60" s="702" t="inlineStr">
        <f aca="false">IF(COUNT('Math Scores'!$DO63:$FJ63)=0, "", (SUMIF('Math Scores'!$F$3:$MZ$3, N$4, 'Math Scores'!$F63:$MZ63)/(SUMIF('Math Scores'!$F$3:$MZ$3, N$4, 'Math Scores'!$F$2:$MZ$2))))</f>
        <is>
          <t/>
        </is>
      </c>
      <c r="O60" s="702" t="inlineStr">
        <f aca="false">IF(COUNT('Math Scores'!$FK63:$HI63)=0, "", (SUMIF('Math Scores'!$F$3:$MZ$3, O$4, 'Math Scores'!$F63:$MZ63)/(SUMIF('Math Scores'!$F$3:$MZ$3, O$4, 'Math Scores'!$F$2:$MZ$2))))</f>
        <is>
          <t/>
        </is>
      </c>
      <c r="P60" s="702" t="inlineStr">
        <f aca="false">IF(COUNT('Math Scores'!$FK63:$HI63)=0, "", (SUMIF('Math Scores'!$F$3:$MZ$3, P$4, 'Math Scores'!$F63:$MZ63)/(SUMIF('Math Scores'!$F$3:$MZ$3, P$4, 'Math Scores'!$F$2:$MZ$2))))</f>
        <is>
          <t/>
        </is>
      </c>
      <c r="Q60" s="702" t="inlineStr">
        <f aca="false">IF(COUNT('Math Scores'!$FK63:$HI63)=0, "", (SUMIF('Math Scores'!$F$3:$MZ$3, Q$4, 'Math Scores'!$F63:$MZ63)/(SUMIF('Math Scores'!$F$3:$MZ$3, Q$4, 'Math Scores'!$F$2:$MZ$2))))</f>
        <is>
          <t/>
        </is>
      </c>
      <c r="R60" s="702" t="inlineStr">
        <f aca="false">IF(COUNT('Math Scores'!$HJ63:$IG63)=0, "", (SUMIF('Math Scores'!$HJ$3:$IU$3, R$4, 'Math Scores'!$HJ63:$IU63)/(SUMIF('Math Scores'!$HJ$3:$IU$3, R$4, 'Math Scores'!$HJ$2:$IU$2))))</f>
        <is>
          <t/>
        </is>
      </c>
      <c r="S60" s="702" t="inlineStr">
        <f aca="false">IF(COUNT('Math Scores'!$HJ63:$IG63)=0, "", (SUMIF('Math Scores'!$HJ$3:$IU$3, S$4, 'Math Scores'!$HJ63:$IU63)/(SUMIF('Math Scores'!$HJ$3:$IU$3, S$4, 'Math Scores'!$HJ$2:$IU$2))))</f>
        <is>
          <t/>
        </is>
      </c>
      <c r="T60" s="702" t="inlineStr">
        <f aca="false">IF(COUNT('Math Scores'!$HJ63:$IG63)=0, "", (SUMIF('Math Scores'!$HJ$3:$IU$3, T$4, 'Math Scores'!$HJ63:$IU63)/(SUMIF('Math Scores'!$HJ$3:$IU$3, T$4, 'Math Scores'!$HJ$2:$IU$2))))</f>
        <is>
          <t/>
        </is>
      </c>
      <c r="U60" s="702" t="inlineStr">
        <f aca="false">IF(COUNT('Math Scores'!$IV63:$JL63)=0, "", (SUMIF('Math Scores'!$IH$3:$IU$3, U$4, 'Math Scores'!$IH63:$IU63)/(SUMIF('Math Scores'!$IH$3:$IU$3, U$4, 'Math Scores'!$IH$2:$IU$2))))</f>
        <is>
          <t/>
        </is>
      </c>
      <c r="V60" s="702" t="inlineStr">
        <f aca="false">IF(COUNT('Math Scores'!$IV63:$JL63)=0, "", (SUMIF('Math Scores'!$IH$3:$IU$3, V$4, 'Math Scores'!$IH63:$IU63)/(SUMIF('Math Scores'!$IH$3:$IU$3, V$4, 'Math Scores'!$IH$2:$IU$2))))</f>
        <is>
          <t/>
        </is>
      </c>
      <c r="W60" s="702" t="inlineStr">
        <f aca="false">IF(COUNT('Math Scores'!$IV63:$JL63)=0, "", (SUMIF('Math Scores'!$IH$3:$IU$3, W$4, 'Math Scores'!$IH63:$IU63)/(SUMIF('Math Scores'!$IH$3:$IU$3, W$4, 'Math Scores'!$IH$2:$IU$2))))</f>
        <is>
          <t/>
        </is>
      </c>
      <c r="X60" s="702" t="inlineStr">
        <f aca="false">IF(COUNT('Math Scores'!$JM63:$KG63)=0, "", (SUMIF('Math Scores'!$JM$3:$LA$3, X$4, 'Math Scores'!$JM63:$LA63)/(SUMIF('Math Scores'!$JM$3:$LA$3, X$4, 'Math Scores'!$JM$2:$LA$2))))</f>
        <is>
          <t/>
        </is>
      </c>
      <c r="Y60" s="702" t="inlineStr">
        <f aca="false">IF(COUNT('Math Scores'!$JM63:$KG63)=0, "", (SUMIF('Math Scores'!$JM$3:$LA$3, Y$4, 'Math Scores'!$JM63:$LA63)/(SUMIF('Math Scores'!$JM$3:$LA$3, Y$4, 'Math Scores'!$JM$2:$LA$2))))</f>
        <is>
          <t/>
        </is>
      </c>
      <c r="Z60" s="702" t="inlineStr">
        <f aca="false">IF(COUNT('Math Scores'!$JM63:$KG63)=0, "", (SUMIF('Math Scores'!$JM$3:$LA$3, Z$4, 'Math Scores'!$JM63:$LA63)/(SUMIF('Math Scores'!$JM$3:$LA$3, Z$4, 'Math Scores'!$JM$2:$LA$2))))</f>
        <is>
          <t/>
        </is>
      </c>
      <c r="AA60" s="702" t="inlineStr">
        <f aca="false">IF(COUNT('Math Scores'!$LB63:$LR63)=0, "", (SUMIF('Math Scores'!$KH$3:$LA$3, AA$4, 'Math Scores'!$KH63:$LA63)/(SUMIF('Math Scores'!$KH$3:$LA$3, AA$4, 'Math Scores'!$KH$2:$LA$2))))</f>
        <is>
          <t/>
        </is>
      </c>
      <c r="AB60" s="702" t="inlineStr">
        <f aca="false">IF(COUNT('Math Scores'!$LB63:$LR63)=0, "", (SUMIF('Math Scores'!$KH$3:$LA$3, AB$4, 'Math Scores'!$KH63:$LA63)/(SUMIF('Math Scores'!$KH$3:$LA$3, AB$4, 'Math Scores'!$KH$2:$LA$2))))</f>
        <is>
          <t/>
        </is>
      </c>
      <c r="AC60" s="702" t="inlineStr">
        <f aca="false">IF(COUNT('Math Scores'!$LB63:$LR63)=0, "", (SUMIF('Math Scores'!$KH$3:$LA$3, AC$4, 'Math Scores'!$KH63:$LA63)/(SUMIF('Math Scores'!$KH$3:$LA$3, AC$4, 'Math Scores'!$KH$2:$LA$2))))</f>
        <is>
          <t/>
        </is>
      </c>
    </row>
    <row r="61" customFormat="false" ht="12.75" hidden="false" customHeight="false" outlineLevel="0" collapsed="false">
      <c r="A61" s="715" t="inlineStr">
        <f aca="false">'English Scores- Leveled papers'!B62</f>
        <is>
          <t/>
        </is>
      </c>
      <c r="B61" s="716" t="inlineStr">
        <f aca="false">'Math Scores'!D64</f>
        <is>
          <t/>
        </is>
      </c>
      <c r="C61" s="702" t="inlineStr">
        <f aca="false">IF(COUNT('Math Scores'!$F64:$AM64)=0, "", (SUMIF('Math Scores'!$F$3:$AM$3, C$4, 'Math Scores'!$F64:$AM64)/(SUMIF('Math Scores'!$F$3:$AM$3, C$4, 'Math Scores'!$F$2:$AM$2))))</f>
        <is>
          <t/>
        </is>
      </c>
      <c r="D61" s="702" t="inlineStr">
        <f aca="false">IF(COUNT('Math Scores'!$F64:$AM64)=0, "", (SUMIF('Math Scores'!$F$3:$AM$3, D$4, 'Math Scores'!$F64:$AM64)/(SUMIF('Math Scores'!$F$3:$AM$3, D$4, 'Math Scores'!$F$2:$AM$2))))</f>
        <is>
          <t/>
        </is>
      </c>
      <c r="E61" s="702" t="inlineStr">
        <f aca="false">IF(COUNT('Math Scores'!$F64:$AM64)=0, "", (SUMIF('Math Scores'!$F$3:$AM$3, E$4, 'Math Scores'!$F64:$AM64)/(SUMIF('Math Scores'!$F$3:$AM$3, E$4, 'Math Scores'!$F$2:$AM$2))))</f>
        <is>
          <t/>
        </is>
      </c>
      <c r="F61" s="702" t="inlineStr">
        <f aca="false">IF(COUNT('Math Scores'!$AN64:$BW64)=0, "", (SUMIF('Math Scores'!$AN$3:$BW$3, F$4, 'Math Scores'!$AN64:$BW64)/(SUMIF('Math Scores'!$AN$3:$BW$3, F$4, 'Math Scores'!$AN$2:$BW$2))))</f>
        <is>
          <t/>
        </is>
      </c>
      <c r="G61" s="702" t="inlineStr">
        <f aca="false">IF(COUNT('Math Scores'!$AN64:$BW64)=0, "", (SUMIF('Math Scores'!$AN$3:$BW$3, G$4, 'Math Scores'!$AN64:$BW64)/(SUMIF('Math Scores'!$AN$3:$BW$3, G$4, 'Math Scores'!$AN$2:$BW$2))))</f>
        <is>
          <t/>
        </is>
      </c>
      <c r="H61" s="702" t="inlineStr">
        <f aca="false">IF(COUNT('Math Scores'!$AN64:$BW64)=0, "", (SUMIF('Math Scores'!$AN$3:$BW$3, H$4, 'Math Scores'!$AN64:$BW64)/(SUMIF('Math Scores'!$AN$3:$BW$3, H$4, 'Math Scores'!$AN$2:$BW$2))))</f>
        <is>
          <t/>
        </is>
      </c>
      <c r="I61" s="702" t="inlineStr">
        <f aca="false">IF(COUNT('Math Scores'!$BX64:$DN64)=0, "", (SUMIF('Math Scores'!$F$3:$MZ$3, I$4, 'Math Scores'!$F64:$MZ64)/(SUMIF('Math Scores'!$F$3:$MZ$3, I$4, 'Math Scores'!$F$2:$MZ$2))))</f>
        <is>
          <t/>
        </is>
      </c>
      <c r="J61" s="702" t="inlineStr">
        <f aca="false">IF(COUNT('Math Scores'!$BX64:$DN64)=0, "", (SUMIF('Math Scores'!$F$3:$MZ$3, J$4, 'Math Scores'!$F64:$MZ64)/(SUMIF('Math Scores'!$F$3:$MZ$3, J$4, 'Math Scores'!$F$2:$MZ$2))))</f>
        <is>
          <t/>
        </is>
      </c>
      <c r="K61" s="702" t="inlineStr">
        <f aca="false">IF(COUNT('Math Scores'!$BX64:$DN64)=0, "", (SUMIF('Math Scores'!$F$3:$MZ$3, K$4, 'Math Scores'!$F64:$MZ64)/(SUMIF('Math Scores'!$F$3:$MZ$3, K$4, 'Math Scores'!$F$2:$MZ$2))))</f>
        <is>
          <t/>
        </is>
      </c>
      <c r="L61" s="702" t="inlineStr">
        <f aca="false">IF(COUNT('Math Scores'!$DO64:$FJ64)=0, "", (SUMIF('Math Scores'!$F$3:$MZ$3, L$4, 'Math Scores'!$F64:$MZ64)/(SUMIF('Math Scores'!$F$3:$MZ$3, L$4, 'Math Scores'!$F$2:$MZ$2))))</f>
        <is>
          <t/>
        </is>
      </c>
      <c r="M61" s="702" t="inlineStr">
        <f aca="false">IF(COUNT('Math Scores'!$DO64:$FJ64)=0, "", (SUMIF('Math Scores'!$F$3:$MZ$3, M$4, 'Math Scores'!$F64:$MZ64)/(SUMIF('Math Scores'!$F$3:$MZ$3, M$4, 'Math Scores'!$F$2:$MZ$2))))</f>
        <is>
          <t/>
        </is>
      </c>
      <c r="N61" s="702" t="inlineStr">
        <f aca="false">IF(COUNT('Math Scores'!$DO64:$FJ64)=0, "", (SUMIF('Math Scores'!$F$3:$MZ$3, N$4, 'Math Scores'!$F64:$MZ64)/(SUMIF('Math Scores'!$F$3:$MZ$3, N$4, 'Math Scores'!$F$2:$MZ$2))))</f>
        <is>
          <t/>
        </is>
      </c>
      <c r="O61" s="702" t="inlineStr">
        <f aca="false">IF(COUNT('Math Scores'!$FK64:$HI64)=0, "", (SUMIF('Math Scores'!$F$3:$MZ$3, O$4, 'Math Scores'!$F64:$MZ64)/(SUMIF('Math Scores'!$F$3:$MZ$3, O$4, 'Math Scores'!$F$2:$MZ$2))))</f>
        <is>
          <t/>
        </is>
      </c>
      <c r="P61" s="702" t="inlineStr">
        <f aca="false">IF(COUNT('Math Scores'!$FK64:$HI64)=0, "", (SUMIF('Math Scores'!$F$3:$MZ$3, P$4, 'Math Scores'!$F64:$MZ64)/(SUMIF('Math Scores'!$F$3:$MZ$3, P$4, 'Math Scores'!$F$2:$MZ$2))))</f>
        <is>
          <t/>
        </is>
      </c>
      <c r="Q61" s="702" t="inlineStr">
        <f aca="false">IF(COUNT('Math Scores'!$FK64:$HI64)=0, "", (SUMIF('Math Scores'!$F$3:$MZ$3, Q$4, 'Math Scores'!$F64:$MZ64)/(SUMIF('Math Scores'!$F$3:$MZ$3, Q$4, 'Math Scores'!$F$2:$MZ$2))))</f>
        <is>
          <t/>
        </is>
      </c>
      <c r="R61" s="702" t="inlineStr">
        <f aca="false">IF(COUNT('Math Scores'!$HJ64:$IG64)=0, "", (SUMIF('Math Scores'!$HJ$3:$IU$3, R$4, 'Math Scores'!$HJ64:$IU64)/(SUMIF('Math Scores'!$HJ$3:$IU$3, R$4, 'Math Scores'!$HJ$2:$IU$2))))</f>
        <is>
          <t/>
        </is>
      </c>
      <c r="S61" s="702" t="inlineStr">
        <f aca="false">IF(COUNT('Math Scores'!$HJ64:$IG64)=0, "", (SUMIF('Math Scores'!$HJ$3:$IU$3, S$4, 'Math Scores'!$HJ64:$IU64)/(SUMIF('Math Scores'!$HJ$3:$IU$3, S$4, 'Math Scores'!$HJ$2:$IU$2))))</f>
        <is>
          <t/>
        </is>
      </c>
      <c r="T61" s="702" t="inlineStr">
        <f aca="false">IF(COUNT('Math Scores'!$HJ64:$IG64)=0, "", (SUMIF('Math Scores'!$HJ$3:$IU$3, T$4, 'Math Scores'!$HJ64:$IU64)/(SUMIF('Math Scores'!$HJ$3:$IU$3, T$4, 'Math Scores'!$HJ$2:$IU$2))))</f>
        <is>
          <t/>
        </is>
      </c>
      <c r="U61" s="702" t="inlineStr">
        <f aca="false">IF(COUNT('Math Scores'!$IV64:$JL64)=0, "", (SUMIF('Math Scores'!$IH$3:$IU$3, U$4, 'Math Scores'!$IH64:$IU64)/(SUMIF('Math Scores'!$IH$3:$IU$3, U$4, 'Math Scores'!$IH$2:$IU$2))))</f>
        <is>
          <t/>
        </is>
      </c>
      <c r="V61" s="702" t="inlineStr">
        <f aca="false">IF(COUNT('Math Scores'!$IV64:$JL64)=0, "", (SUMIF('Math Scores'!$IH$3:$IU$3, V$4, 'Math Scores'!$IH64:$IU64)/(SUMIF('Math Scores'!$IH$3:$IU$3, V$4, 'Math Scores'!$IH$2:$IU$2))))</f>
        <is>
          <t/>
        </is>
      </c>
      <c r="W61" s="702" t="inlineStr">
        <f aca="false">IF(COUNT('Math Scores'!$IV64:$JL64)=0, "", (SUMIF('Math Scores'!$IH$3:$IU$3, W$4, 'Math Scores'!$IH64:$IU64)/(SUMIF('Math Scores'!$IH$3:$IU$3, W$4, 'Math Scores'!$IH$2:$IU$2))))</f>
        <is>
          <t/>
        </is>
      </c>
      <c r="X61" s="702" t="inlineStr">
        <f aca="false">IF(COUNT('Math Scores'!$JM64:$KG64)=0, "", (SUMIF('Math Scores'!$JM$3:$LA$3, X$4, 'Math Scores'!$JM64:$LA64)/(SUMIF('Math Scores'!$JM$3:$LA$3, X$4, 'Math Scores'!$JM$2:$LA$2))))</f>
        <is>
          <t/>
        </is>
      </c>
      <c r="Y61" s="702" t="inlineStr">
        <f aca="false">IF(COUNT('Math Scores'!$JM64:$KG64)=0, "", (SUMIF('Math Scores'!$JM$3:$LA$3, Y$4, 'Math Scores'!$JM64:$LA64)/(SUMIF('Math Scores'!$JM$3:$LA$3, Y$4, 'Math Scores'!$JM$2:$LA$2))))</f>
        <is>
          <t/>
        </is>
      </c>
      <c r="Z61" s="702" t="inlineStr">
        <f aca="false">IF(COUNT('Math Scores'!$JM64:$KG64)=0, "", (SUMIF('Math Scores'!$JM$3:$LA$3, Z$4, 'Math Scores'!$JM64:$LA64)/(SUMIF('Math Scores'!$JM$3:$LA$3, Z$4, 'Math Scores'!$JM$2:$LA$2))))</f>
        <is>
          <t/>
        </is>
      </c>
      <c r="AA61" s="702" t="inlineStr">
        <f aca="false">IF(COUNT('Math Scores'!$LB64:$LR64)=0, "", (SUMIF('Math Scores'!$KH$3:$LA$3, AA$4, 'Math Scores'!$KH64:$LA64)/(SUMIF('Math Scores'!$KH$3:$LA$3, AA$4, 'Math Scores'!$KH$2:$LA$2))))</f>
        <is>
          <t/>
        </is>
      </c>
      <c r="AB61" s="702" t="inlineStr">
        <f aca="false">IF(COUNT('Math Scores'!$LB64:$LR64)=0, "", (SUMIF('Math Scores'!$KH$3:$LA$3, AB$4, 'Math Scores'!$KH64:$LA64)/(SUMIF('Math Scores'!$KH$3:$LA$3, AB$4, 'Math Scores'!$KH$2:$LA$2))))</f>
        <is>
          <t/>
        </is>
      </c>
      <c r="AC61" s="702" t="inlineStr">
        <f aca="false">IF(COUNT('Math Scores'!$LB64:$LR64)=0, "", (SUMIF('Math Scores'!$KH$3:$LA$3, AC$4, 'Math Scores'!$KH64:$LA64)/(SUMIF('Math Scores'!$KH$3:$LA$3, AC$4, 'Math Scores'!$KH$2:$LA$2))))</f>
        <is>
          <t/>
        </is>
      </c>
    </row>
    <row r="62" customFormat="false" ht="12.75" hidden="false" customHeight="false" outlineLevel="0" collapsed="false">
      <c r="A62" s="715" t="inlineStr">
        <f aca="false">'English Scores- Leveled papers'!B63</f>
        <is>
          <t/>
        </is>
      </c>
      <c r="B62" s="716" t="inlineStr">
        <f aca="false">'Math Scores'!D65</f>
        <is>
          <t/>
        </is>
      </c>
      <c r="C62" s="702" t="inlineStr">
        <f aca="false">IF(COUNT('Math Scores'!$F65:$AM65)=0, "", (SUMIF('Math Scores'!$F$3:$AM$3, C$4, 'Math Scores'!$F65:$AM65)/(SUMIF('Math Scores'!$F$3:$AM$3, C$4, 'Math Scores'!$F$2:$AM$2))))</f>
        <is>
          <t/>
        </is>
      </c>
      <c r="D62" s="702" t="inlineStr">
        <f aca="false">IF(COUNT('Math Scores'!$F65:$AM65)=0, "", (SUMIF('Math Scores'!$F$3:$AM$3, D$4, 'Math Scores'!$F65:$AM65)/(SUMIF('Math Scores'!$F$3:$AM$3, D$4, 'Math Scores'!$F$2:$AM$2))))</f>
        <is>
          <t/>
        </is>
      </c>
      <c r="E62" s="702" t="inlineStr">
        <f aca="false">IF(COUNT('Math Scores'!$F65:$AM65)=0, "", (SUMIF('Math Scores'!$F$3:$AM$3, E$4, 'Math Scores'!$F65:$AM65)/(SUMIF('Math Scores'!$F$3:$AM$3, E$4, 'Math Scores'!$F$2:$AM$2))))</f>
        <is>
          <t/>
        </is>
      </c>
      <c r="F62" s="702" t="inlineStr">
        <f aca="false">IF(COUNT('Math Scores'!$AN65:$BW65)=0, "", (SUMIF('Math Scores'!$AN$3:$BW$3, F$4, 'Math Scores'!$AN65:$BW65)/(SUMIF('Math Scores'!$AN$3:$BW$3, F$4, 'Math Scores'!$AN$2:$BW$2))))</f>
        <is>
          <t/>
        </is>
      </c>
      <c r="G62" s="702" t="inlineStr">
        <f aca="false">IF(COUNT('Math Scores'!$AN65:$BW65)=0, "", (SUMIF('Math Scores'!$AN$3:$BW$3, G$4, 'Math Scores'!$AN65:$BW65)/(SUMIF('Math Scores'!$AN$3:$BW$3, G$4, 'Math Scores'!$AN$2:$BW$2))))</f>
        <is>
          <t/>
        </is>
      </c>
      <c r="H62" s="702" t="inlineStr">
        <f aca="false">IF(COUNT('Math Scores'!$AN65:$BW65)=0, "", (SUMIF('Math Scores'!$AN$3:$BW$3, H$4, 'Math Scores'!$AN65:$BW65)/(SUMIF('Math Scores'!$AN$3:$BW$3, H$4, 'Math Scores'!$AN$2:$BW$2))))</f>
        <is>
          <t/>
        </is>
      </c>
      <c r="I62" s="702" t="inlineStr">
        <f aca="false">IF(COUNT('Math Scores'!$BX65:$DN65)=0, "", (SUMIF('Math Scores'!$F$3:$MZ$3, I$4, 'Math Scores'!$F65:$MZ65)/(SUMIF('Math Scores'!$F$3:$MZ$3, I$4, 'Math Scores'!$F$2:$MZ$2))))</f>
        <is>
          <t/>
        </is>
      </c>
      <c r="J62" s="702" t="inlineStr">
        <f aca="false">IF(COUNT('Math Scores'!$BX65:$DN65)=0, "", (SUMIF('Math Scores'!$F$3:$MZ$3, J$4, 'Math Scores'!$F65:$MZ65)/(SUMIF('Math Scores'!$F$3:$MZ$3, J$4, 'Math Scores'!$F$2:$MZ$2))))</f>
        <is>
          <t/>
        </is>
      </c>
      <c r="K62" s="702" t="inlineStr">
        <f aca="false">IF(COUNT('Math Scores'!$BX65:$DN65)=0, "", (SUMIF('Math Scores'!$F$3:$MZ$3, K$4, 'Math Scores'!$F65:$MZ65)/(SUMIF('Math Scores'!$F$3:$MZ$3, K$4, 'Math Scores'!$F$2:$MZ$2))))</f>
        <is>
          <t/>
        </is>
      </c>
      <c r="L62" s="702" t="inlineStr">
        <f aca="false">IF(COUNT('Math Scores'!$DO65:$FJ65)=0, "", (SUMIF('Math Scores'!$F$3:$MZ$3, L$4, 'Math Scores'!$F65:$MZ65)/(SUMIF('Math Scores'!$F$3:$MZ$3, L$4, 'Math Scores'!$F$2:$MZ$2))))</f>
        <is>
          <t/>
        </is>
      </c>
      <c r="M62" s="702" t="inlineStr">
        <f aca="false">IF(COUNT('Math Scores'!$DO65:$FJ65)=0, "", (SUMIF('Math Scores'!$F$3:$MZ$3, M$4, 'Math Scores'!$F65:$MZ65)/(SUMIF('Math Scores'!$F$3:$MZ$3, M$4, 'Math Scores'!$F$2:$MZ$2))))</f>
        <is>
          <t/>
        </is>
      </c>
      <c r="N62" s="702" t="inlineStr">
        <f aca="false">IF(COUNT('Math Scores'!$DO65:$FJ65)=0, "", (SUMIF('Math Scores'!$F$3:$MZ$3, N$4, 'Math Scores'!$F65:$MZ65)/(SUMIF('Math Scores'!$F$3:$MZ$3, N$4, 'Math Scores'!$F$2:$MZ$2))))</f>
        <is>
          <t/>
        </is>
      </c>
      <c r="O62" s="702" t="inlineStr">
        <f aca="false">IF(COUNT('Math Scores'!$FK65:$HI65)=0, "", (SUMIF('Math Scores'!$F$3:$MZ$3, O$4, 'Math Scores'!$F65:$MZ65)/(SUMIF('Math Scores'!$F$3:$MZ$3, O$4, 'Math Scores'!$F$2:$MZ$2))))</f>
        <is>
          <t/>
        </is>
      </c>
      <c r="P62" s="702" t="inlineStr">
        <f aca="false">IF(COUNT('Math Scores'!$FK65:$HI65)=0, "", (SUMIF('Math Scores'!$F$3:$MZ$3, P$4, 'Math Scores'!$F65:$MZ65)/(SUMIF('Math Scores'!$F$3:$MZ$3, P$4, 'Math Scores'!$F$2:$MZ$2))))</f>
        <is>
          <t/>
        </is>
      </c>
      <c r="Q62" s="702" t="inlineStr">
        <f aca="false">IF(COUNT('Math Scores'!$FK65:$HI65)=0, "", (SUMIF('Math Scores'!$F$3:$MZ$3, Q$4, 'Math Scores'!$F65:$MZ65)/(SUMIF('Math Scores'!$F$3:$MZ$3, Q$4, 'Math Scores'!$F$2:$MZ$2))))</f>
        <is>
          <t/>
        </is>
      </c>
      <c r="R62" s="702" t="inlineStr">
        <f aca="false">IF(COUNT('Math Scores'!$HJ65:$IG65)=0, "", (SUMIF('Math Scores'!$HJ$3:$IU$3, R$4, 'Math Scores'!$HJ65:$IU65)/(SUMIF('Math Scores'!$HJ$3:$IU$3, R$4, 'Math Scores'!$HJ$2:$IU$2))))</f>
        <is>
          <t/>
        </is>
      </c>
      <c r="S62" s="702" t="inlineStr">
        <f aca="false">IF(COUNT('Math Scores'!$HJ65:$IG65)=0, "", (SUMIF('Math Scores'!$HJ$3:$IU$3, S$4, 'Math Scores'!$HJ65:$IU65)/(SUMIF('Math Scores'!$HJ$3:$IU$3, S$4, 'Math Scores'!$HJ$2:$IU$2))))</f>
        <is>
          <t/>
        </is>
      </c>
      <c r="T62" s="702" t="inlineStr">
        <f aca="false">IF(COUNT('Math Scores'!$HJ65:$IG65)=0, "", (SUMIF('Math Scores'!$HJ$3:$IU$3, T$4, 'Math Scores'!$HJ65:$IU65)/(SUMIF('Math Scores'!$HJ$3:$IU$3, T$4, 'Math Scores'!$HJ$2:$IU$2))))</f>
        <is>
          <t/>
        </is>
      </c>
      <c r="U62" s="702" t="inlineStr">
        <f aca="false">IF(COUNT('Math Scores'!$IV65:$JL65)=0, "", (SUMIF('Math Scores'!$IH$3:$IU$3, U$4, 'Math Scores'!$IH65:$IU65)/(SUMIF('Math Scores'!$IH$3:$IU$3, U$4, 'Math Scores'!$IH$2:$IU$2))))</f>
        <is>
          <t/>
        </is>
      </c>
      <c r="V62" s="702" t="inlineStr">
        <f aca="false">IF(COUNT('Math Scores'!$IV65:$JL65)=0, "", (SUMIF('Math Scores'!$IH$3:$IU$3, V$4, 'Math Scores'!$IH65:$IU65)/(SUMIF('Math Scores'!$IH$3:$IU$3, V$4, 'Math Scores'!$IH$2:$IU$2))))</f>
        <is>
          <t/>
        </is>
      </c>
      <c r="W62" s="702" t="inlineStr">
        <f aca="false">IF(COUNT('Math Scores'!$IV65:$JL65)=0, "", (SUMIF('Math Scores'!$IH$3:$IU$3, W$4, 'Math Scores'!$IH65:$IU65)/(SUMIF('Math Scores'!$IH$3:$IU$3, W$4, 'Math Scores'!$IH$2:$IU$2))))</f>
        <is>
          <t/>
        </is>
      </c>
      <c r="X62" s="702" t="inlineStr">
        <f aca="false">IF(COUNT('Math Scores'!$JM65:$KG65)=0, "", (SUMIF('Math Scores'!$JM$3:$LA$3, X$4, 'Math Scores'!$JM65:$LA65)/(SUMIF('Math Scores'!$JM$3:$LA$3, X$4, 'Math Scores'!$JM$2:$LA$2))))</f>
        <is>
          <t/>
        </is>
      </c>
      <c r="Y62" s="702" t="inlineStr">
        <f aca="false">IF(COUNT('Math Scores'!$JM65:$KG65)=0, "", (SUMIF('Math Scores'!$JM$3:$LA$3, Y$4, 'Math Scores'!$JM65:$LA65)/(SUMIF('Math Scores'!$JM$3:$LA$3, Y$4, 'Math Scores'!$JM$2:$LA$2))))</f>
        <is>
          <t/>
        </is>
      </c>
      <c r="Z62" s="702" t="inlineStr">
        <f aca="false">IF(COUNT('Math Scores'!$JM65:$KG65)=0, "", (SUMIF('Math Scores'!$JM$3:$LA$3, Z$4, 'Math Scores'!$JM65:$LA65)/(SUMIF('Math Scores'!$JM$3:$LA$3, Z$4, 'Math Scores'!$JM$2:$LA$2))))</f>
        <is>
          <t/>
        </is>
      </c>
      <c r="AA62" s="702" t="inlineStr">
        <f aca="false">IF(COUNT('Math Scores'!$LB65:$LR65)=0, "", (SUMIF('Math Scores'!$KH$3:$LA$3, AA$4, 'Math Scores'!$KH65:$LA65)/(SUMIF('Math Scores'!$KH$3:$LA$3, AA$4, 'Math Scores'!$KH$2:$LA$2))))</f>
        <is>
          <t/>
        </is>
      </c>
      <c r="AB62" s="702" t="inlineStr">
        <f aca="false">IF(COUNT('Math Scores'!$LB65:$LR65)=0, "", (SUMIF('Math Scores'!$KH$3:$LA$3, AB$4, 'Math Scores'!$KH65:$LA65)/(SUMIF('Math Scores'!$KH$3:$LA$3, AB$4, 'Math Scores'!$KH$2:$LA$2))))</f>
        <is>
          <t/>
        </is>
      </c>
      <c r="AC62" s="702" t="inlineStr">
        <f aca="false">IF(COUNT('Math Scores'!$LB65:$LR65)=0, "", (SUMIF('Math Scores'!$KH$3:$LA$3, AC$4, 'Math Scores'!$KH65:$LA65)/(SUMIF('Math Scores'!$KH$3:$LA$3, AC$4, 'Math Scores'!$KH$2:$LA$2))))</f>
        <is>
          <t/>
        </is>
      </c>
    </row>
    <row r="63" customFormat="false" ht="12.75" hidden="false" customHeight="false" outlineLevel="0" collapsed="false">
      <c r="A63" s="715" t="inlineStr">
        <f aca="false">'English Scores- Leveled papers'!B64</f>
        <is>
          <t/>
        </is>
      </c>
      <c r="B63" s="716" t="inlineStr">
        <f aca="false">'Math Scores'!D66</f>
        <is>
          <t/>
        </is>
      </c>
      <c r="C63" s="702" t="inlineStr">
        <f aca="false">IF(COUNT('Math Scores'!$F66:$AM66)=0, "", (SUMIF('Math Scores'!$F$3:$AM$3, C$4, 'Math Scores'!$F66:$AM66)/(SUMIF('Math Scores'!$F$3:$AM$3, C$4, 'Math Scores'!$F$2:$AM$2))))</f>
        <is>
          <t/>
        </is>
      </c>
      <c r="D63" s="702" t="inlineStr">
        <f aca="false">IF(COUNT('Math Scores'!$F66:$AM66)=0, "", (SUMIF('Math Scores'!$F$3:$AM$3, D$4, 'Math Scores'!$F66:$AM66)/(SUMIF('Math Scores'!$F$3:$AM$3, D$4, 'Math Scores'!$F$2:$AM$2))))</f>
        <is>
          <t/>
        </is>
      </c>
      <c r="E63" s="702" t="inlineStr">
        <f aca="false">IF(COUNT('Math Scores'!$F66:$AM66)=0, "", (SUMIF('Math Scores'!$F$3:$AM$3, E$4, 'Math Scores'!$F66:$AM66)/(SUMIF('Math Scores'!$F$3:$AM$3, E$4, 'Math Scores'!$F$2:$AM$2))))</f>
        <is>
          <t/>
        </is>
      </c>
      <c r="F63" s="702" t="inlineStr">
        <f aca="false">IF(COUNT('Math Scores'!$AN66:$BW66)=0, "", (SUMIF('Math Scores'!$AN$3:$BW$3, F$4, 'Math Scores'!$AN66:$BW66)/(SUMIF('Math Scores'!$AN$3:$BW$3, F$4, 'Math Scores'!$AN$2:$BW$2))))</f>
        <is>
          <t/>
        </is>
      </c>
      <c r="G63" s="702" t="inlineStr">
        <f aca="false">IF(COUNT('Math Scores'!$AN66:$BW66)=0, "", (SUMIF('Math Scores'!$AN$3:$BW$3, G$4, 'Math Scores'!$AN66:$BW66)/(SUMIF('Math Scores'!$AN$3:$BW$3, G$4, 'Math Scores'!$AN$2:$BW$2))))</f>
        <is>
          <t/>
        </is>
      </c>
      <c r="H63" s="702" t="inlineStr">
        <f aca="false">IF(COUNT('Math Scores'!$AN66:$BW66)=0, "", (SUMIF('Math Scores'!$AN$3:$BW$3, H$4, 'Math Scores'!$AN66:$BW66)/(SUMIF('Math Scores'!$AN$3:$BW$3, H$4, 'Math Scores'!$AN$2:$BW$2))))</f>
        <is>
          <t/>
        </is>
      </c>
      <c r="I63" s="702" t="inlineStr">
        <f aca="false">IF(COUNT('Math Scores'!$BX66:$DN66)=0, "", (SUMIF('Math Scores'!$F$3:$MZ$3, I$4, 'Math Scores'!$F66:$MZ66)/(SUMIF('Math Scores'!$F$3:$MZ$3, I$4, 'Math Scores'!$F$2:$MZ$2))))</f>
        <is>
          <t/>
        </is>
      </c>
      <c r="J63" s="702" t="inlineStr">
        <f aca="false">IF(COUNT('Math Scores'!$BX66:$DN66)=0, "", (SUMIF('Math Scores'!$F$3:$MZ$3, J$4, 'Math Scores'!$F66:$MZ66)/(SUMIF('Math Scores'!$F$3:$MZ$3, J$4, 'Math Scores'!$F$2:$MZ$2))))</f>
        <is>
          <t/>
        </is>
      </c>
      <c r="K63" s="702" t="inlineStr">
        <f aca="false">IF(COUNT('Math Scores'!$BX66:$DN66)=0, "", (SUMIF('Math Scores'!$F$3:$MZ$3, K$4, 'Math Scores'!$F66:$MZ66)/(SUMIF('Math Scores'!$F$3:$MZ$3, K$4, 'Math Scores'!$F$2:$MZ$2))))</f>
        <is>
          <t/>
        </is>
      </c>
      <c r="L63" s="702" t="inlineStr">
        <f aca="false">IF(COUNT('Math Scores'!$DO66:$FJ66)=0, "", (SUMIF('Math Scores'!$F$3:$MZ$3, L$4, 'Math Scores'!$F66:$MZ66)/(SUMIF('Math Scores'!$F$3:$MZ$3, L$4, 'Math Scores'!$F$2:$MZ$2))))</f>
        <is>
          <t/>
        </is>
      </c>
      <c r="M63" s="702" t="inlineStr">
        <f aca="false">IF(COUNT('Math Scores'!$DO66:$FJ66)=0, "", (SUMIF('Math Scores'!$F$3:$MZ$3, M$4, 'Math Scores'!$F66:$MZ66)/(SUMIF('Math Scores'!$F$3:$MZ$3, M$4, 'Math Scores'!$F$2:$MZ$2))))</f>
        <is>
          <t/>
        </is>
      </c>
      <c r="N63" s="702" t="inlineStr">
        <f aca="false">IF(COUNT('Math Scores'!$DO66:$FJ66)=0, "", (SUMIF('Math Scores'!$F$3:$MZ$3, N$4, 'Math Scores'!$F66:$MZ66)/(SUMIF('Math Scores'!$F$3:$MZ$3, N$4, 'Math Scores'!$F$2:$MZ$2))))</f>
        <is>
          <t/>
        </is>
      </c>
      <c r="O63" s="702" t="inlineStr">
        <f aca="false">IF(COUNT('Math Scores'!$FK66:$HI66)=0, "", (SUMIF('Math Scores'!$F$3:$MZ$3, O$4, 'Math Scores'!$F66:$MZ66)/(SUMIF('Math Scores'!$F$3:$MZ$3, O$4, 'Math Scores'!$F$2:$MZ$2))))</f>
        <is>
          <t/>
        </is>
      </c>
      <c r="P63" s="702" t="inlineStr">
        <f aca="false">IF(COUNT('Math Scores'!$FK66:$HI66)=0, "", (SUMIF('Math Scores'!$F$3:$MZ$3, P$4, 'Math Scores'!$F66:$MZ66)/(SUMIF('Math Scores'!$F$3:$MZ$3, P$4, 'Math Scores'!$F$2:$MZ$2))))</f>
        <is>
          <t/>
        </is>
      </c>
      <c r="Q63" s="702" t="inlineStr">
        <f aca="false">IF(COUNT('Math Scores'!$FK66:$HI66)=0, "", (SUMIF('Math Scores'!$F$3:$MZ$3, Q$4, 'Math Scores'!$F66:$MZ66)/(SUMIF('Math Scores'!$F$3:$MZ$3, Q$4, 'Math Scores'!$F$2:$MZ$2))))</f>
        <is>
          <t/>
        </is>
      </c>
      <c r="R63" s="702" t="inlineStr">
        <f aca="false">IF(COUNT('Math Scores'!$HJ66:$IG66)=0, "", (SUMIF('Math Scores'!$HJ$3:$IU$3, R$4, 'Math Scores'!$HJ66:$IU66)/(SUMIF('Math Scores'!$HJ$3:$IU$3, R$4, 'Math Scores'!$HJ$2:$IU$2))))</f>
        <is>
          <t/>
        </is>
      </c>
      <c r="S63" s="702" t="inlineStr">
        <f aca="false">IF(COUNT('Math Scores'!$HJ66:$IG66)=0, "", (SUMIF('Math Scores'!$HJ$3:$IU$3, S$4, 'Math Scores'!$HJ66:$IU66)/(SUMIF('Math Scores'!$HJ$3:$IU$3, S$4, 'Math Scores'!$HJ$2:$IU$2))))</f>
        <is>
          <t/>
        </is>
      </c>
      <c r="T63" s="702" t="inlineStr">
        <f aca="false">IF(COUNT('Math Scores'!$HJ66:$IG66)=0, "", (SUMIF('Math Scores'!$HJ$3:$IU$3, T$4, 'Math Scores'!$HJ66:$IU66)/(SUMIF('Math Scores'!$HJ$3:$IU$3, T$4, 'Math Scores'!$HJ$2:$IU$2))))</f>
        <is>
          <t/>
        </is>
      </c>
      <c r="U63" s="702" t="inlineStr">
        <f aca="false">IF(COUNT('Math Scores'!$IV66:$JL66)=0, "", (SUMIF('Math Scores'!$IH$3:$IU$3, U$4, 'Math Scores'!$IH66:$IU66)/(SUMIF('Math Scores'!$IH$3:$IU$3, U$4, 'Math Scores'!$IH$2:$IU$2))))</f>
        <is>
          <t/>
        </is>
      </c>
      <c r="V63" s="702" t="inlineStr">
        <f aca="false">IF(COUNT('Math Scores'!$IV66:$JL66)=0, "", (SUMIF('Math Scores'!$IH$3:$IU$3, V$4, 'Math Scores'!$IH66:$IU66)/(SUMIF('Math Scores'!$IH$3:$IU$3, V$4, 'Math Scores'!$IH$2:$IU$2))))</f>
        <is>
          <t/>
        </is>
      </c>
      <c r="W63" s="702" t="inlineStr">
        <f aca="false">IF(COUNT('Math Scores'!$IV66:$JL66)=0, "", (SUMIF('Math Scores'!$IH$3:$IU$3, W$4, 'Math Scores'!$IH66:$IU66)/(SUMIF('Math Scores'!$IH$3:$IU$3, W$4, 'Math Scores'!$IH$2:$IU$2))))</f>
        <is>
          <t/>
        </is>
      </c>
      <c r="X63" s="702" t="inlineStr">
        <f aca="false">IF(COUNT('Math Scores'!$JM66:$KG66)=0, "", (SUMIF('Math Scores'!$JM$3:$LA$3, X$4, 'Math Scores'!$JM66:$LA66)/(SUMIF('Math Scores'!$JM$3:$LA$3, X$4, 'Math Scores'!$JM$2:$LA$2))))</f>
        <is>
          <t/>
        </is>
      </c>
      <c r="Y63" s="702" t="inlineStr">
        <f aca="false">IF(COUNT('Math Scores'!$JM66:$KG66)=0, "", (SUMIF('Math Scores'!$JM$3:$LA$3, Y$4, 'Math Scores'!$JM66:$LA66)/(SUMIF('Math Scores'!$JM$3:$LA$3, Y$4, 'Math Scores'!$JM$2:$LA$2))))</f>
        <is>
          <t/>
        </is>
      </c>
      <c r="Z63" s="702" t="inlineStr">
        <f aca="false">IF(COUNT('Math Scores'!$JM66:$KG66)=0, "", (SUMIF('Math Scores'!$JM$3:$LA$3, Z$4, 'Math Scores'!$JM66:$LA66)/(SUMIF('Math Scores'!$JM$3:$LA$3, Z$4, 'Math Scores'!$JM$2:$LA$2))))</f>
        <is>
          <t/>
        </is>
      </c>
      <c r="AA63" s="702" t="inlineStr">
        <f aca="false">IF(COUNT('Math Scores'!$LB66:$LR66)=0, "", (SUMIF('Math Scores'!$KH$3:$LA$3, AA$4, 'Math Scores'!$KH66:$LA66)/(SUMIF('Math Scores'!$KH$3:$LA$3, AA$4, 'Math Scores'!$KH$2:$LA$2))))</f>
        <is>
          <t/>
        </is>
      </c>
      <c r="AB63" s="702" t="inlineStr">
        <f aca="false">IF(COUNT('Math Scores'!$LB66:$LR66)=0, "", (SUMIF('Math Scores'!$KH$3:$LA$3, AB$4, 'Math Scores'!$KH66:$LA66)/(SUMIF('Math Scores'!$KH$3:$LA$3, AB$4, 'Math Scores'!$KH$2:$LA$2))))</f>
        <is>
          <t/>
        </is>
      </c>
      <c r="AC63" s="702" t="inlineStr">
        <f aca="false">IF(COUNT('Math Scores'!$LB66:$LR66)=0, "", (SUMIF('Math Scores'!$KH$3:$LA$3, AC$4, 'Math Scores'!$KH66:$LA66)/(SUMIF('Math Scores'!$KH$3:$LA$3, AC$4, 'Math Scores'!$KH$2:$LA$2))))</f>
        <is>
          <t/>
        </is>
      </c>
    </row>
    <row r="64" customFormat="false" ht="12.75" hidden="false" customHeight="false" outlineLevel="0" collapsed="false">
      <c r="A64" s="715" t="inlineStr">
        <f aca="false">'English Scores- Leveled papers'!B65</f>
        <is>
          <t/>
        </is>
      </c>
      <c r="B64" s="716" t="inlineStr">
        <f aca="false">'Math Scores'!D67</f>
        <is>
          <t/>
        </is>
      </c>
      <c r="C64" s="702" t="inlineStr">
        <f aca="false">IF(COUNT('Math Scores'!$F67:$AM67)=0, "", (SUMIF('Math Scores'!$F$3:$AM$3, C$4, 'Math Scores'!$F67:$AM67)/(SUMIF('Math Scores'!$F$3:$AM$3, C$4, 'Math Scores'!$F$2:$AM$2))))</f>
        <is>
          <t/>
        </is>
      </c>
      <c r="D64" s="702" t="inlineStr">
        <f aca="false">IF(COUNT('Math Scores'!$F67:$AM67)=0, "", (SUMIF('Math Scores'!$F$3:$AM$3, D$4, 'Math Scores'!$F67:$AM67)/(SUMIF('Math Scores'!$F$3:$AM$3, D$4, 'Math Scores'!$F$2:$AM$2))))</f>
        <is>
          <t/>
        </is>
      </c>
      <c r="E64" s="702" t="inlineStr">
        <f aca="false">IF(COUNT('Math Scores'!$F67:$AM67)=0, "", (SUMIF('Math Scores'!$F$3:$AM$3, E$4, 'Math Scores'!$F67:$AM67)/(SUMIF('Math Scores'!$F$3:$AM$3, E$4, 'Math Scores'!$F$2:$AM$2))))</f>
        <is>
          <t/>
        </is>
      </c>
      <c r="F64" s="702" t="inlineStr">
        <f aca="false">IF(COUNT('Math Scores'!$AN67:$BW67)=0, "", (SUMIF('Math Scores'!$AN$3:$BW$3, F$4, 'Math Scores'!$AN67:$BW67)/(SUMIF('Math Scores'!$AN$3:$BW$3, F$4, 'Math Scores'!$AN$2:$BW$2))))</f>
        <is>
          <t/>
        </is>
      </c>
      <c r="G64" s="702" t="inlineStr">
        <f aca="false">IF(COUNT('Math Scores'!$AN67:$BW67)=0, "", (SUMIF('Math Scores'!$AN$3:$BW$3, G$4, 'Math Scores'!$AN67:$BW67)/(SUMIF('Math Scores'!$AN$3:$BW$3, G$4, 'Math Scores'!$AN$2:$BW$2))))</f>
        <is>
          <t/>
        </is>
      </c>
      <c r="H64" s="702" t="inlineStr">
        <f aca="false">IF(COUNT('Math Scores'!$AN67:$BW67)=0, "", (SUMIF('Math Scores'!$AN$3:$BW$3, H$4, 'Math Scores'!$AN67:$BW67)/(SUMIF('Math Scores'!$AN$3:$BW$3, H$4, 'Math Scores'!$AN$2:$BW$2))))</f>
        <is>
          <t/>
        </is>
      </c>
      <c r="I64" s="702" t="inlineStr">
        <f aca="false">IF(COUNT('Math Scores'!$BX67:$DN67)=0, "", (SUMIF('Math Scores'!$F$3:$MZ$3, I$4, 'Math Scores'!$F67:$MZ67)/(SUMIF('Math Scores'!$F$3:$MZ$3, I$4, 'Math Scores'!$F$2:$MZ$2))))</f>
        <is>
          <t/>
        </is>
      </c>
      <c r="J64" s="702" t="inlineStr">
        <f aca="false">IF(COUNT('Math Scores'!$BX67:$DN67)=0, "", (SUMIF('Math Scores'!$F$3:$MZ$3, J$4, 'Math Scores'!$F67:$MZ67)/(SUMIF('Math Scores'!$F$3:$MZ$3, J$4, 'Math Scores'!$F$2:$MZ$2))))</f>
        <is>
          <t/>
        </is>
      </c>
      <c r="K64" s="702" t="inlineStr">
        <f aca="false">IF(COUNT('Math Scores'!$BX67:$DN67)=0, "", (SUMIF('Math Scores'!$F$3:$MZ$3, K$4, 'Math Scores'!$F67:$MZ67)/(SUMIF('Math Scores'!$F$3:$MZ$3, K$4, 'Math Scores'!$F$2:$MZ$2))))</f>
        <is>
          <t/>
        </is>
      </c>
      <c r="L64" s="702" t="inlineStr">
        <f aca="false">IF(COUNT('Math Scores'!$DO67:$FJ67)=0, "", (SUMIF('Math Scores'!$F$3:$MZ$3, L$4, 'Math Scores'!$F67:$MZ67)/(SUMIF('Math Scores'!$F$3:$MZ$3, L$4, 'Math Scores'!$F$2:$MZ$2))))</f>
        <is>
          <t/>
        </is>
      </c>
      <c r="M64" s="702" t="inlineStr">
        <f aca="false">IF(COUNT('Math Scores'!$DO67:$FJ67)=0, "", (SUMIF('Math Scores'!$F$3:$MZ$3, M$4, 'Math Scores'!$F67:$MZ67)/(SUMIF('Math Scores'!$F$3:$MZ$3, M$4, 'Math Scores'!$F$2:$MZ$2))))</f>
        <is>
          <t/>
        </is>
      </c>
      <c r="N64" s="702" t="inlineStr">
        <f aca="false">IF(COUNT('Math Scores'!$DO67:$FJ67)=0, "", (SUMIF('Math Scores'!$F$3:$MZ$3, N$4, 'Math Scores'!$F67:$MZ67)/(SUMIF('Math Scores'!$F$3:$MZ$3, N$4, 'Math Scores'!$F$2:$MZ$2))))</f>
        <is>
          <t/>
        </is>
      </c>
      <c r="O64" s="702" t="inlineStr">
        <f aca="false">IF(COUNT('Math Scores'!$FK67:$HI67)=0, "", (SUMIF('Math Scores'!$F$3:$MZ$3, O$4, 'Math Scores'!$F67:$MZ67)/(SUMIF('Math Scores'!$F$3:$MZ$3, O$4, 'Math Scores'!$F$2:$MZ$2))))</f>
        <is>
          <t/>
        </is>
      </c>
      <c r="P64" s="702" t="inlineStr">
        <f aca="false">IF(COUNT('Math Scores'!$FK67:$HI67)=0, "", (SUMIF('Math Scores'!$F$3:$MZ$3, P$4, 'Math Scores'!$F67:$MZ67)/(SUMIF('Math Scores'!$F$3:$MZ$3, P$4, 'Math Scores'!$F$2:$MZ$2))))</f>
        <is>
          <t/>
        </is>
      </c>
      <c r="Q64" s="702" t="inlineStr">
        <f aca="false">IF(COUNT('Math Scores'!$FK67:$HI67)=0, "", (SUMIF('Math Scores'!$F$3:$MZ$3, Q$4, 'Math Scores'!$F67:$MZ67)/(SUMIF('Math Scores'!$F$3:$MZ$3, Q$4, 'Math Scores'!$F$2:$MZ$2))))</f>
        <is>
          <t/>
        </is>
      </c>
      <c r="R64" s="702" t="inlineStr">
        <f aca="false">IF(COUNT('Math Scores'!$HJ67:$IG67)=0, "", (SUMIF('Math Scores'!$HJ$3:$IU$3, R$4, 'Math Scores'!$HJ67:$IU67)/(SUMIF('Math Scores'!$HJ$3:$IU$3, R$4, 'Math Scores'!$HJ$2:$IU$2))))</f>
        <is>
          <t/>
        </is>
      </c>
      <c r="S64" s="702" t="inlineStr">
        <f aca="false">IF(COUNT('Math Scores'!$HJ67:$IG67)=0, "", (SUMIF('Math Scores'!$HJ$3:$IU$3, S$4, 'Math Scores'!$HJ67:$IU67)/(SUMIF('Math Scores'!$HJ$3:$IU$3, S$4, 'Math Scores'!$HJ$2:$IU$2))))</f>
        <is>
          <t/>
        </is>
      </c>
      <c r="T64" s="702" t="inlineStr">
        <f aca="false">IF(COUNT('Math Scores'!$HJ67:$IG67)=0, "", (SUMIF('Math Scores'!$HJ$3:$IU$3, T$4, 'Math Scores'!$HJ67:$IU67)/(SUMIF('Math Scores'!$HJ$3:$IU$3, T$4, 'Math Scores'!$HJ$2:$IU$2))))</f>
        <is>
          <t/>
        </is>
      </c>
      <c r="U64" s="702" t="inlineStr">
        <f aca="false">IF(COUNT('Math Scores'!$IV67:$JL67)=0, "", (SUMIF('Math Scores'!$IH$3:$IU$3, U$4, 'Math Scores'!$IH67:$IU67)/(SUMIF('Math Scores'!$IH$3:$IU$3, U$4, 'Math Scores'!$IH$2:$IU$2))))</f>
        <is>
          <t/>
        </is>
      </c>
      <c r="V64" s="702" t="inlineStr">
        <f aca="false">IF(COUNT('Math Scores'!$IV67:$JL67)=0, "", (SUMIF('Math Scores'!$IH$3:$IU$3, V$4, 'Math Scores'!$IH67:$IU67)/(SUMIF('Math Scores'!$IH$3:$IU$3, V$4, 'Math Scores'!$IH$2:$IU$2))))</f>
        <is>
          <t/>
        </is>
      </c>
      <c r="W64" s="702" t="inlineStr">
        <f aca="false">IF(COUNT('Math Scores'!$IV67:$JL67)=0, "", (SUMIF('Math Scores'!$IH$3:$IU$3, W$4, 'Math Scores'!$IH67:$IU67)/(SUMIF('Math Scores'!$IH$3:$IU$3, W$4, 'Math Scores'!$IH$2:$IU$2))))</f>
        <is>
          <t/>
        </is>
      </c>
      <c r="X64" s="702" t="inlineStr">
        <f aca="false">IF(COUNT('Math Scores'!$JM67:$KG67)=0, "", (SUMIF('Math Scores'!$JM$3:$LA$3, X$4, 'Math Scores'!$JM67:$LA67)/(SUMIF('Math Scores'!$JM$3:$LA$3, X$4, 'Math Scores'!$JM$2:$LA$2))))</f>
        <is>
          <t/>
        </is>
      </c>
      <c r="Y64" s="702" t="inlineStr">
        <f aca="false">IF(COUNT('Math Scores'!$JM67:$KG67)=0, "", (SUMIF('Math Scores'!$JM$3:$LA$3, Y$4, 'Math Scores'!$JM67:$LA67)/(SUMIF('Math Scores'!$JM$3:$LA$3, Y$4, 'Math Scores'!$JM$2:$LA$2))))</f>
        <is>
          <t/>
        </is>
      </c>
      <c r="Z64" s="702" t="inlineStr">
        <f aca="false">IF(COUNT('Math Scores'!$JM67:$KG67)=0, "", (SUMIF('Math Scores'!$JM$3:$LA$3, Z$4, 'Math Scores'!$JM67:$LA67)/(SUMIF('Math Scores'!$JM$3:$LA$3, Z$4, 'Math Scores'!$JM$2:$LA$2))))</f>
        <is>
          <t/>
        </is>
      </c>
      <c r="AA64" s="702" t="inlineStr">
        <f aca="false">IF(COUNT('Math Scores'!$LB67:$LR67)=0, "", (SUMIF('Math Scores'!$KH$3:$LA$3, AA$4, 'Math Scores'!$KH67:$LA67)/(SUMIF('Math Scores'!$KH$3:$LA$3, AA$4, 'Math Scores'!$KH$2:$LA$2))))</f>
        <is>
          <t/>
        </is>
      </c>
      <c r="AB64" s="702" t="inlineStr">
        <f aca="false">IF(COUNT('Math Scores'!$LB67:$LR67)=0, "", (SUMIF('Math Scores'!$KH$3:$LA$3, AB$4, 'Math Scores'!$KH67:$LA67)/(SUMIF('Math Scores'!$KH$3:$LA$3, AB$4, 'Math Scores'!$KH$2:$LA$2))))</f>
        <is>
          <t/>
        </is>
      </c>
      <c r="AC64" s="702" t="inlineStr">
        <f aca="false">IF(COUNT('Math Scores'!$LB67:$LR67)=0, "", (SUMIF('Math Scores'!$KH$3:$LA$3, AC$4, 'Math Scores'!$KH67:$LA67)/(SUMIF('Math Scores'!$KH$3:$LA$3, AC$4, 'Math Scores'!$KH$2:$LA$2))))</f>
        <is>
          <t/>
        </is>
      </c>
    </row>
    <row r="65" customFormat="false" ht="12.75" hidden="false" customHeight="false" outlineLevel="0" collapsed="false">
      <c r="A65" s="715" t="inlineStr">
        <f aca="false">'English Scores- Leveled papers'!B66</f>
        <is>
          <t/>
        </is>
      </c>
      <c r="B65" s="716" t="inlineStr">
        <f aca="false">'Math Scores'!D68</f>
        <is>
          <t/>
        </is>
      </c>
      <c r="C65" s="702" t="inlineStr">
        <f aca="false">IF(COUNT('Math Scores'!$F68:$AM68)=0, "", (SUMIF('Math Scores'!$F$3:$AM$3, C$4, 'Math Scores'!$F68:$AM68)/(SUMIF('Math Scores'!$F$3:$AM$3, C$4, 'Math Scores'!$F$2:$AM$2))))</f>
        <is>
          <t/>
        </is>
      </c>
      <c r="D65" s="702" t="inlineStr">
        <f aca="false">IF(COUNT('Math Scores'!$F68:$AM68)=0, "", (SUMIF('Math Scores'!$F$3:$AM$3, D$4, 'Math Scores'!$F68:$AM68)/(SUMIF('Math Scores'!$F$3:$AM$3, D$4, 'Math Scores'!$F$2:$AM$2))))</f>
        <is>
          <t/>
        </is>
      </c>
      <c r="E65" s="702" t="inlineStr">
        <f aca="false">IF(COUNT('Math Scores'!$F68:$AM68)=0, "", (SUMIF('Math Scores'!$F$3:$AM$3, E$4, 'Math Scores'!$F68:$AM68)/(SUMIF('Math Scores'!$F$3:$AM$3, E$4, 'Math Scores'!$F$2:$AM$2))))</f>
        <is>
          <t/>
        </is>
      </c>
      <c r="F65" s="702" t="inlineStr">
        <f aca="false">IF(COUNT('Math Scores'!$AN68:$BW68)=0, "", (SUMIF('Math Scores'!$AN$3:$BW$3, F$4, 'Math Scores'!$AN68:$BW68)/(SUMIF('Math Scores'!$AN$3:$BW$3, F$4, 'Math Scores'!$AN$2:$BW$2))))</f>
        <is>
          <t/>
        </is>
      </c>
      <c r="G65" s="702" t="inlineStr">
        <f aca="false">IF(COUNT('Math Scores'!$AN68:$BW68)=0, "", (SUMIF('Math Scores'!$AN$3:$BW$3, G$4, 'Math Scores'!$AN68:$BW68)/(SUMIF('Math Scores'!$AN$3:$BW$3, G$4, 'Math Scores'!$AN$2:$BW$2))))</f>
        <is>
          <t/>
        </is>
      </c>
      <c r="H65" s="702" t="inlineStr">
        <f aca="false">IF(COUNT('Math Scores'!$AN68:$BW68)=0, "", (SUMIF('Math Scores'!$AN$3:$BW$3, H$4, 'Math Scores'!$AN68:$BW68)/(SUMIF('Math Scores'!$AN$3:$BW$3, H$4, 'Math Scores'!$AN$2:$BW$2))))</f>
        <is>
          <t/>
        </is>
      </c>
      <c r="I65" s="702" t="inlineStr">
        <f aca="false">IF(COUNT('Math Scores'!$BX68:$DN68)=0, "", (SUMIF('Math Scores'!$F$3:$MZ$3, I$4, 'Math Scores'!$F68:$MZ68)/(SUMIF('Math Scores'!$F$3:$MZ$3, I$4, 'Math Scores'!$F$2:$MZ$2))))</f>
        <is>
          <t/>
        </is>
      </c>
      <c r="J65" s="702" t="inlineStr">
        <f aca="false">IF(COUNT('Math Scores'!$BX68:$DN68)=0, "", (SUMIF('Math Scores'!$F$3:$MZ$3, J$4, 'Math Scores'!$F68:$MZ68)/(SUMIF('Math Scores'!$F$3:$MZ$3, J$4, 'Math Scores'!$F$2:$MZ$2))))</f>
        <is>
          <t/>
        </is>
      </c>
      <c r="K65" s="702" t="inlineStr">
        <f aca="false">IF(COUNT('Math Scores'!$BX68:$DN68)=0, "", (SUMIF('Math Scores'!$F$3:$MZ$3, K$4, 'Math Scores'!$F68:$MZ68)/(SUMIF('Math Scores'!$F$3:$MZ$3, K$4, 'Math Scores'!$F$2:$MZ$2))))</f>
        <is>
          <t/>
        </is>
      </c>
      <c r="L65" s="702" t="inlineStr">
        <f aca="false">IF(COUNT('Math Scores'!$DO68:$FJ68)=0, "", (SUMIF('Math Scores'!$F$3:$MZ$3, L$4, 'Math Scores'!$F68:$MZ68)/(SUMIF('Math Scores'!$F$3:$MZ$3, L$4, 'Math Scores'!$F$2:$MZ$2))))</f>
        <is>
          <t/>
        </is>
      </c>
      <c r="M65" s="702" t="inlineStr">
        <f aca="false">IF(COUNT('Math Scores'!$DO68:$FJ68)=0, "", (SUMIF('Math Scores'!$F$3:$MZ$3, M$4, 'Math Scores'!$F68:$MZ68)/(SUMIF('Math Scores'!$F$3:$MZ$3, M$4, 'Math Scores'!$F$2:$MZ$2))))</f>
        <is>
          <t/>
        </is>
      </c>
      <c r="N65" s="702" t="inlineStr">
        <f aca="false">IF(COUNT('Math Scores'!$DO68:$FJ68)=0, "", (SUMIF('Math Scores'!$F$3:$MZ$3, N$4, 'Math Scores'!$F68:$MZ68)/(SUMIF('Math Scores'!$F$3:$MZ$3, N$4, 'Math Scores'!$F$2:$MZ$2))))</f>
        <is>
          <t/>
        </is>
      </c>
      <c r="O65" s="702" t="inlineStr">
        <f aca="false">IF(COUNT('Math Scores'!$FK68:$HI68)=0, "", (SUMIF('Math Scores'!$F$3:$MZ$3, O$4, 'Math Scores'!$F68:$MZ68)/(SUMIF('Math Scores'!$F$3:$MZ$3, O$4, 'Math Scores'!$F$2:$MZ$2))))</f>
        <is>
          <t/>
        </is>
      </c>
      <c r="P65" s="702" t="inlineStr">
        <f aca="false">IF(COUNT('Math Scores'!$FK68:$HI68)=0, "", (SUMIF('Math Scores'!$F$3:$MZ$3, P$4, 'Math Scores'!$F68:$MZ68)/(SUMIF('Math Scores'!$F$3:$MZ$3, P$4, 'Math Scores'!$F$2:$MZ$2))))</f>
        <is>
          <t/>
        </is>
      </c>
      <c r="Q65" s="702" t="inlineStr">
        <f aca="false">IF(COUNT('Math Scores'!$FK68:$HI68)=0, "", (SUMIF('Math Scores'!$F$3:$MZ$3, Q$4, 'Math Scores'!$F68:$MZ68)/(SUMIF('Math Scores'!$F$3:$MZ$3, Q$4, 'Math Scores'!$F$2:$MZ$2))))</f>
        <is>
          <t/>
        </is>
      </c>
      <c r="R65" s="702" t="inlineStr">
        <f aca="false">IF(COUNT('Math Scores'!$HJ68:$IG68)=0, "", (SUMIF('Math Scores'!$HJ$3:$IU$3, R$4, 'Math Scores'!$HJ68:$IU68)/(SUMIF('Math Scores'!$HJ$3:$IU$3, R$4, 'Math Scores'!$HJ$2:$IU$2))))</f>
        <is>
          <t/>
        </is>
      </c>
      <c r="S65" s="702" t="inlineStr">
        <f aca="false">IF(COUNT('Math Scores'!$HJ68:$IG68)=0, "", (SUMIF('Math Scores'!$HJ$3:$IU$3, S$4, 'Math Scores'!$HJ68:$IU68)/(SUMIF('Math Scores'!$HJ$3:$IU$3, S$4, 'Math Scores'!$HJ$2:$IU$2))))</f>
        <is>
          <t/>
        </is>
      </c>
      <c r="T65" s="702" t="inlineStr">
        <f aca="false">IF(COUNT('Math Scores'!$HJ68:$IG68)=0, "", (SUMIF('Math Scores'!$HJ$3:$IU$3, T$4, 'Math Scores'!$HJ68:$IU68)/(SUMIF('Math Scores'!$HJ$3:$IU$3, T$4, 'Math Scores'!$HJ$2:$IU$2))))</f>
        <is>
          <t/>
        </is>
      </c>
      <c r="U65" s="702" t="inlineStr">
        <f aca="false">IF(COUNT('Math Scores'!$IV68:$JL68)=0, "", (SUMIF('Math Scores'!$IH$3:$IU$3, U$4, 'Math Scores'!$IH68:$IU68)/(SUMIF('Math Scores'!$IH$3:$IU$3, U$4, 'Math Scores'!$IH$2:$IU$2))))</f>
        <is>
          <t/>
        </is>
      </c>
      <c r="V65" s="702" t="inlineStr">
        <f aca="false">IF(COUNT('Math Scores'!$IV68:$JL68)=0, "", (SUMIF('Math Scores'!$IH$3:$IU$3, V$4, 'Math Scores'!$IH68:$IU68)/(SUMIF('Math Scores'!$IH$3:$IU$3, V$4, 'Math Scores'!$IH$2:$IU$2))))</f>
        <is>
          <t/>
        </is>
      </c>
      <c r="W65" s="702" t="inlineStr">
        <f aca="false">IF(COUNT('Math Scores'!$IV68:$JL68)=0, "", (SUMIF('Math Scores'!$IH$3:$IU$3, W$4, 'Math Scores'!$IH68:$IU68)/(SUMIF('Math Scores'!$IH$3:$IU$3, W$4, 'Math Scores'!$IH$2:$IU$2))))</f>
        <is>
          <t/>
        </is>
      </c>
      <c r="X65" s="702" t="inlineStr">
        <f aca="false">IF(COUNT('Math Scores'!$JM68:$KG68)=0, "", (SUMIF('Math Scores'!$JM$3:$LA$3, X$4, 'Math Scores'!$JM68:$LA68)/(SUMIF('Math Scores'!$JM$3:$LA$3, X$4, 'Math Scores'!$JM$2:$LA$2))))</f>
        <is>
          <t/>
        </is>
      </c>
      <c r="Y65" s="702" t="inlineStr">
        <f aca="false">IF(COUNT('Math Scores'!$JM68:$KG68)=0, "", (SUMIF('Math Scores'!$JM$3:$LA$3, Y$4, 'Math Scores'!$JM68:$LA68)/(SUMIF('Math Scores'!$JM$3:$LA$3, Y$4, 'Math Scores'!$JM$2:$LA$2))))</f>
        <is>
          <t/>
        </is>
      </c>
      <c r="Z65" s="702" t="inlineStr">
        <f aca="false">IF(COUNT('Math Scores'!$JM68:$KG68)=0, "", (SUMIF('Math Scores'!$JM$3:$LA$3, Z$4, 'Math Scores'!$JM68:$LA68)/(SUMIF('Math Scores'!$JM$3:$LA$3, Z$4, 'Math Scores'!$JM$2:$LA$2))))</f>
        <is>
          <t/>
        </is>
      </c>
      <c r="AA65" s="702" t="inlineStr">
        <f aca="false">IF(COUNT('Math Scores'!$LB68:$LR68)=0, "", (SUMIF('Math Scores'!$KH$3:$LA$3, AA$4, 'Math Scores'!$KH68:$LA68)/(SUMIF('Math Scores'!$KH$3:$LA$3, AA$4, 'Math Scores'!$KH$2:$LA$2))))</f>
        <is>
          <t/>
        </is>
      </c>
      <c r="AB65" s="702" t="inlineStr">
        <f aca="false">IF(COUNT('Math Scores'!$LB68:$LR68)=0, "", (SUMIF('Math Scores'!$KH$3:$LA$3, AB$4, 'Math Scores'!$KH68:$LA68)/(SUMIF('Math Scores'!$KH$3:$LA$3, AB$4, 'Math Scores'!$KH$2:$LA$2))))</f>
        <is>
          <t/>
        </is>
      </c>
      <c r="AC65" s="702" t="inlineStr">
        <f aca="false">IF(COUNT('Math Scores'!$LB68:$LR68)=0, "", (SUMIF('Math Scores'!$KH$3:$LA$3, AC$4, 'Math Scores'!$KH68:$LA68)/(SUMIF('Math Scores'!$KH$3:$LA$3, AC$4, 'Math Scores'!$KH$2:$LA$2))))</f>
        <is>
          <t/>
        </is>
      </c>
    </row>
    <row r="66" customFormat="false" ht="12.75" hidden="false" customHeight="false" outlineLevel="0" collapsed="false">
      <c r="A66" s="715" t="inlineStr">
        <f aca="false">'English Scores- Leveled papers'!B67</f>
        <is>
          <t/>
        </is>
      </c>
      <c r="B66" s="716" t="inlineStr">
        <f aca="false">'Math Scores'!D69</f>
        <is>
          <t/>
        </is>
      </c>
      <c r="C66" s="702" t="inlineStr">
        <f aca="false">IF(COUNT('Math Scores'!$F69:$AM69)=0, "", (SUMIF('Math Scores'!$F$3:$AM$3, C$4, 'Math Scores'!$F69:$AM69)/(SUMIF('Math Scores'!$F$3:$AM$3, C$4, 'Math Scores'!$F$2:$AM$2))))</f>
        <is>
          <t/>
        </is>
      </c>
      <c r="D66" s="702" t="inlineStr">
        <f aca="false">IF(COUNT('Math Scores'!$F69:$AM69)=0, "", (SUMIF('Math Scores'!$F$3:$AM$3, D$4, 'Math Scores'!$F69:$AM69)/(SUMIF('Math Scores'!$F$3:$AM$3, D$4, 'Math Scores'!$F$2:$AM$2))))</f>
        <is>
          <t/>
        </is>
      </c>
      <c r="E66" s="702" t="inlineStr">
        <f aca="false">IF(COUNT('Math Scores'!$F69:$AM69)=0, "", (SUMIF('Math Scores'!$F$3:$AM$3, E$4, 'Math Scores'!$F69:$AM69)/(SUMIF('Math Scores'!$F$3:$AM$3, E$4, 'Math Scores'!$F$2:$AM$2))))</f>
        <is>
          <t/>
        </is>
      </c>
      <c r="F66" s="702" t="inlineStr">
        <f aca="false">IF(COUNT('Math Scores'!$AN69:$BW69)=0, "", (SUMIF('Math Scores'!$AN$3:$BW$3, F$4, 'Math Scores'!$AN69:$BW69)/(SUMIF('Math Scores'!$AN$3:$BW$3, F$4, 'Math Scores'!$AN$2:$BW$2))))</f>
        <is>
          <t/>
        </is>
      </c>
      <c r="G66" s="702" t="inlineStr">
        <f aca="false">IF(COUNT('Math Scores'!$AN69:$BW69)=0, "", (SUMIF('Math Scores'!$AN$3:$BW$3, G$4, 'Math Scores'!$AN69:$BW69)/(SUMIF('Math Scores'!$AN$3:$BW$3, G$4, 'Math Scores'!$AN$2:$BW$2))))</f>
        <is>
          <t/>
        </is>
      </c>
      <c r="H66" s="702" t="inlineStr">
        <f aca="false">IF(COUNT('Math Scores'!$AN69:$BW69)=0, "", (SUMIF('Math Scores'!$AN$3:$BW$3, H$4, 'Math Scores'!$AN69:$BW69)/(SUMIF('Math Scores'!$AN$3:$BW$3, H$4, 'Math Scores'!$AN$2:$BW$2))))</f>
        <is>
          <t/>
        </is>
      </c>
      <c r="I66" s="702" t="inlineStr">
        <f aca="false">IF(COUNT('Math Scores'!$BX69:$DN69)=0, "", (SUMIF('Math Scores'!$F$3:$MZ$3, I$4, 'Math Scores'!$F69:$MZ69)/(SUMIF('Math Scores'!$F$3:$MZ$3, I$4, 'Math Scores'!$F$2:$MZ$2))))</f>
        <is>
          <t/>
        </is>
      </c>
      <c r="J66" s="702" t="inlineStr">
        <f aca="false">IF(COUNT('Math Scores'!$BX69:$DN69)=0, "", (SUMIF('Math Scores'!$F$3:$MZ$3, J$4, 'Math Scores'!$F69:$MZ69)/(SUMIF('Math Scores'!$F$3:$MZ$3, J$4, 'Math Scores'!$F$2:$MZ$2))))</f>
        <is>
          <t/>
        </is>
      </c>
      <c r="K66" s="702" t="inlineStr">
        <f aca="false">IF(COUNT('Math Scores'!$BX69:$DN69)=0, "", (SUMIF('Math Scores'!$F$3:$MZ$3, K$4, 'Math Scores'!$F69:$MZ69)/(SUMIF('Math Scores'!$F$3:$MZ$3, K$4, 'Math Scores'!$F$2:$MZ$2))))</f>
        <is>
          <t/>
        </is>
      </c>
      <c r="L66" s="702" t="inlineStr">
        <f aca="false">IF(COUNT('Math Scores'!$DO69:$FJ69)=0, "", (SUMIF('Math Scores'!$F$3:$MZ$3, L$4, 'Math Scores'!$F69:$MZ69)/(SUMIF('Math Scores'!$F$3:$MZ$3, L$4, 'Math Scores'!$F$2:$MZ$2))))</f>
        <is>
          <t/>
        </is>
      </c>
      <c r="M66" s="702" t="inlineStr">
        <f aca="false">IF(COUNT('Math Scores'!$DO69:$FJ69)=0, "", (SUMIF('Math Scores'!$F$3:$MZ$3, M$4, 'Math Scores'!$F69:$MZ69)/(SUMIF('Math Scores'!$F$3:$MZ$3, M$4, 'Math Scores'!$F$2:$MZ$2))))</f>
        <is>
          <t/>
        </is>
      </c>
      <c r="N66" s="702" t="inlineStr">
        <f aca="false">IF(COUNT('Math Scores'!$DO69:$FJ69)=0, "", (SUMIF('Math Scores'!$F$3:$MZ$3, N$4, 'Math Scores'!$F69:$MZ69)/(SUMIF('Math Scores'!$F$3:$MZ$3, N$4, 'Math Scores'!$F$2:$MZ$2))))</f>
        <is>
          <t/>
        </is>
      </c>
      <c r="O66" s="702" t="inlineStr">
        <f aca="false">IF(COUNT('Math Scores'!$FK69:$HI69)=0, "", (SUMIF('Math Scores'!$F$3:$MZ$3, O$4, 'Math Scores'!$F69:$MZ69)/(SUMIF('Math Scores'!$F$3:$MZ$3, O$4, 'Math Scores'!$F$2:$MZ$2))))</f>
        <is>
          <t/>
        </is>
      </c>
      <c r="P66" s="702" t="inlineStr">
        <f aca="false">IF(COUNT('Math Scores'!$FK69:$HI69)=0, "", (SUMIF('Math Scores'!$F$3:$MZ$3, P$4, 'Math Scores'!$F69:$MZ69)/(SUMIF('Math Scores'!$F$3:$MZ$3, P$4, 'Math Scores'!$F$2:$MZ$2))))</f>
        <is>
          <t/>
        </is>
      </c>
      <c r="Q66" s="702" t="inlineStr">
        <f aca="false">IF(COUNT('Math Scores'!$FK69:$HI69)=0, "", (SUMIF('Math Scores'!$F$3:$MZ$3, Q$4, 'Math Scores'!$F69:$MZ69)/(SUMIF('Math Scores'!$F$3:$MZ$3, Q$4, 'Math Scores'!$F$2:$MZ$2))))</f>
        <is>
          <t/>
        </is>
      </c>
      <c r="R66" s="702" t="inlineStr">
        <f aca="false">IF(COUNT('Math Scores'!$HJ69:$IG69)=0, "", (SUMIF('Math Scores'!$HJ$3:$IU$3, R$4, 'Math Scores'!$HJ69:$IU69)/(SUMIF('Math Scores'!$HJ$3:$IU$3, R$4, 'Math Scores'!$HJ$2:$IU$2))))</f>
        <is>
          <t/>
        </is>
      </c>
      <c r="S66" s="702" t="inlineStr">
        <f aca="false">IF(COUNT('Math Scores'!$HJ69:$IG69)=0, "", (SUMIF('Math Scores'!$HJ$3:$IU$3, S$4, 'Math Scores'!$HJ69:$IU69)/(SUMIF('Math Scores'!$HJ$3:$IU$3, S$4, 'Math Scores'!$HJ$2:$IU$2))))</f>
        <is>
          <t/>
        </is>
      </c>
      <c r="T66" s="702" t="inlineStr">
        <f aca="false">IF(COUNT('Math Scores'!$HJ69:$IG69)=0, "", (SUMIF('Math Scores'!$HJ$3:$IU$3, T$4, 'Math Scores'!$HJ69:$IU69)/(SUMIF('Math Scores'!$HJ$3:$IU$3, T$4, 'Math Scores'!$HJ$2:$IU$2))))</f>
        <is>
          <t/>
        </is>
      </c>
      <c r="U66" s="702" t="inlineStr">
        <f aca="false">IF(COUNT('Math Scores'!$IV69:$JL69)=0, "", (SUMIF('Math Scores'!$IH$3:$IU$3, U$4, 'Math Scores'!$IH69:$IU69)/(SUMIF('Math Scores'!$IH$3:$IU$3, U$4, 'Math Scores'!$IH$2:$IU$2))))</f>
        <is>
          <t/>
        </is>
      </c>
      <c r="V66" s="702" t="inlineStr">
        <f aca="false">IF(COUNT('Math Scores'!$IV69:$JL69)=0, "", (SUMIF('Math Scores'!$IH$3:$IU$3, V$4, 'Math Scores'!$IH69:$IU69)/(SUMIF('Math Scores'!$IH$3:$IU$3, V$4, 'Math Scores'!$IH$2:$IU$2))))</f>
        <is>
          <t/>
        </is>
      </c>
      <c r="W66" s="702" t="inlineStr">
        <f aca="false">IF(COUNT('Math Scores'!$IV69:$JL69)=0, "", (SUMIF('Math Scores'!$IH$3:$IU$3, W$4, 'Math Scores'!$IH69:$IU69)/(SUMIF('Math Scores'!$IH$3:$IU$3, W$4, 'Math Scores'!$IH$2:$IU$2))))</f>
        <is>
          <t/>
        </is>
      </c>
      <c r="X66" s="702" t="inlineStr">
        <f aca="false">IF(COUNT('Math Scores'!$JM69:$KG69)=0, "", (SUMIF('Math Scores'!$JM$3:$LA$3, X$4, 'Math Scores'!$JM69:$LA69)/(SUMIF('Math Scores'!$JM$3:$LA$3, X$4, 'Math Scores'!$JM$2:$LA$2))))</f>
        <is>
          <t/>
        </is>
      </c>
      <c r="Y66" s="702" t="inlineStr">
        <f aca="false">IF(COUNT('Math Scores'!$JM69:$KG69)=0, "", (SUMIF('Math Scores'!$JM$3:$LA$3, Y$4, 'Math Scores'!$JM69:$LA69)/(SUMIF('Math Scores'!$JM$3:$LA$3, Y$4, 'Math Scores'!$JM$2:$LA$2))))</f>
        <is>
          <t/>
        </is>
      </c>
      <c r="Z66" s="702" t="inlineStr">
        <f aca="false">IF(COUNT('Math Scores'!$JM69:$KG69)=0, "", (SUMIF('Math Scores'!$JM$3:$LA$3, Z$4, 'Math Scores'!$JM69:$LA69)/(SUMIF('Math Scores'!$JM$3:$LA$3, Z$4, 'Math Scores'!$JM$2:$LA$2))))</f>
        <is>
          <t/>
        </is>
      </c>
      <c r="AA66" s="702" t="inlineStr">
        <f aca="false">IF(COUNT('Math Scores'!$LB69:$LR69)=0, "", (SUMIF('Math Scores'!$KH$3:$LA$3, AA$4, 'Math Scores'!$KH69:$LA69)/(SUMIF('Math Scores'!$KH$3:$LA$3, AA$4, 'Math Scores'!$KH$2:$LA$2))))</f>
        <is>
          <t/>
        </is>
      </c>
      <c r="AB66" s="702" t="inlineStr">
        <f aca="false">IF(COUNT('Math Scores'!$LB69:$LR69)=0, "", (SUMIF('Math Scores'!$KH$3:$LA$3, AB$4, 'Math Scores'!$KH69:$LA69)/(SUMIF('Math Scores'!$KH$3:$LA$3, AB$4, 'Math Scores'!$KH$2:$LA$2))))</f>
        <is>
          <t/>
        </is>
      </c>
      <c r="AC66" s="702" t="inlineStr">
        <f aca="false">IF(COUNT('Math Scores'!$LB69:$LR69)=0, "", (SUMIF('Math Scores'!$KH$3:$LA$3, AC$4, 'Math Scores'!$KH69:$LA69)/(SUMIF('Math Scores'!$KH$3:$LA$3, AC$4, 'Math Scores'!$KH$2:$LA$2))))</f>
        <is>
          <t/>
        </is>
      </c>
    </row>
    <row r="67" customFormat="false" ht="12.75" hidden="false" customHeight="false" outlineLevel="0" collapsed="false">
      <c r="A67" s="715" t="inlineStr">
        <f aca="false">'English Scores- Leveled papers'!B68</f>
        <is>
          <t/>
        </is>
      </c>
      <c r="B67" s="716" t="inlineStr">
        <f aca="false">'Math Scores'!D70</f>
        <is>
          <t/>
        </is>
      </c>
      <c r="C67" s="702" t="inlineStr">
        <f aca="false">IF(COUNT('Math Scores'!$F70:$AM70)=0, "", (SUMIF('Math Scores'!$F$3:$AM$3, C$4, 'Math Scores'!$F70:$AM70)/(SUMIF('Math Scores'!$F$3:$AM$3, C$4, 'Math Scores'!$F$2:$AM$2))))</f>
        <is>
          <t/>
        </is>
      </c>
      <c r="D67" s="702" t="inlineStr">
        <f aca="false">IF(COUNT('Math Scores'!$F70:$AM70)=0, "", (SUMIF('Math Scores'!$F$3:$AM$3, D$4, 'Math Scores'!$F70:$AM70)/(SUMIF('Math Scores'!$F$3:$AM$3, D$4, 'Math Scores'!$F$2:$AM$2))))</f>
        <is>
          <t/>
        </is>
      </c>
      <c r="E67" s="702" t="inlineStr">
        <f aca="false">IF(COUNT('Math Scores'!$F70:$AM70)=0, "", (SUMIF('Math Scores'!$F$3:$AM$3, E$4, 'Math Scores'!$F70:$AM70)/(SUMIF('Math Scores'!$F$3:$AM$3, E$4, 'Math Scores'!$F$2:$AM$2))))</f>
        <is>
          <t/>
        </is>
      </c>
      <c r="F67" s="702" t="inlineStr">
        <f aca="false">IF(COUNT('Math Scores'!$AN70:$BW70)=0, "", (SUMIF('Math Scores'!$AN$3:$BW$3, F$4, 'Math Scores'!$AN70:$BW70)/(SUMIF('Math Scores'!$AN$3:$BW$3, F$4, 'Math Scores'!$AN$2:$BW$2))))</f>
        <is>
          <t/>
        </is>
      </c>
      <c r="G67" s="702" t="inlineStr">
        <f aca="false">IF(COUNT('Math Scores'!$AN70:$BW70)=0, "", (SUMIF('Math Scores'!$AN$3:$BW$3, G$4, 'Math Scores'!$AN70:$BW70)/(SUMIF('Math Scores'!$AN$3:$BW$3, G$4, 'Math Scores'!$AN$2:$BW$2))))</f>
        <is>
          <t/>
        </is>
      </c>
      <c r="H67" s="702" t="inlineStr">
        <f aca="false">IF(COUNT('Math Scores'!$AN70:$BW70)=0, "", (SUMIF('Math Scores'!$AN$3:$BW$3, H$4, 'Math Scores'!$AN70:$BW70)/(SUMIF('Math Scores'!$AN$3:$BW$3, H$4, 'Math Scores'!$AN$2:$BW$2))))</f>
        <is>
          <t/>
        </is>
      </c>
      <c r="I67" s="702" t="inlineStr">
        <f aca="false">IF(COUNT('Math Scores'!$BX70:$DN70)=0, "", (SUMIF('Math Scores'!$F$3:$MZ$3, I$4, 'Math Scores'!$F70:$MZ70)/(SUMIF('Math Scores'!$F$3:$MZ$3, I$4, 'Math Scores'!$F$2:$MZ$2))))</f>
        <is>
          <t/>
        </is>
      </c>
      <c r="J67" s="702" t="inlineStr">
        <f aca="false">IF(COUNT('Math Scores'!$BX70:$DN70)=0, "", (SUMIF('Math Scores'!$F$3:$MZ$3, J$4, 'Math Scores'!$F70:$MZ70)/(SUMIF('Math Scores'!$F$3:$MZ$3, J$4, 'Math Scores'!$F$2:$MZ$2))))</f>
        <is>
          <t/>
        </is>
      </c>
      <c r="K67" s="702" t="inlineStr">
        <f aca="false">IF(COUNT('Math Scores'!$BX70:$DN70)=0, "", (SUMIF('Math Scores'!$F$3:$MZ$3, K$4, 'Math Scores'!$F70:$MZ70)/(SUMIF('Math Scores'!$F$3:$MZ$3, K$4, 'Math Scores'!$F$2:$MZ$2))))</f>
        <is>
          <t/>
        </is>
      </c>
      <c r="L67" s="702" t="inlineStr">
        <f aca="false">IF(COUNT('Math Scores'!$DO70:$FJ70)=0, "", (SUMIF('Math Scores'!$F$3:$MZ$3, L$4, 'Math Scores'!$F70:$MZ70)/(SUMIF('Math Scores'!$F$3:$MZ$3, L$4, 'Math Scores'!$F$2:$MZ$2))))</f>
        <is>
          <t/>
        </is>
      </c>
      <c r="M67" s="702" t="inlineStr">
        <f aca="false">IF(COUNT('Math Scores'!$DO70:$FJ70)=0, "", (SUMIF('Math Scores'!$F$3:$MZ$3, M$4, 'Math Scores'!$F70:$MZ70)/(SUMIF('Math Scores'!$F$3:$MZ$3, M$4, 'Math Scores'!$F$2:$MZ$2))))</f>
        <is>
          <t/>
        </is>
      </c>
      <c r="N67" s="702" t="inlineStr">
        <f aca="false">IF(COUNT('Math Scores'!$DO70:$FJ70)=0, "", (SUMIF('Math Scores'!$F$3:$MZ$3, N$4, 'Math Scores'!$F70:$MZ70)/(SUMIF('Math Scores'!$F$3:$MZ$3, N$4, 'Math Scores'!$F$2:$MZ$2))))</f>
        <is>
          <t/>
        </is>
      </c>
      <c r="O67" s="702" t="inlineStr">
        <f aca="false">IF(COUNT('Math Scores'!$FK70:$HI70)=0, "", (SUMIF('Math Scores'!$F$3:$MZ$3, O$4, 'Math Scores'!$F70:$MZ70)/(SUMIF('Math Scores'!$F$3:$MZ$3, O$4, 'Math Scores'!$F$2:$MZ$2))))</f>
        <is>
          <t/>
        </is>
      </c>
      <c r="P67" s="702" t="inlineStr">
        <f aca="false">IF(COUNT('Math Scores'!$FK70:$HI70)=0, "", (SUMIF('Math Scores'!$F$3:$MZ$3, P$4, 'Math Scores'!$F70:$MZ70)/(SUMIF('Math Scores'!$F$3:$MZ$3, P$4, 'Math Scores'!$F$2:$MZ$2))))</f>
        <is>
          <t/>
        </is>
      </c>
      <c r="Q67" s="702" t="inlineStr">
        <f aca="false">IF(COUNT('Math Scores'!$FK70:$HI70)=0, "", (SUMIF('Math Scores'!$F$3:$MZ$3, Q$4, 'Math Scores'!$F70:$MZ70)/(SUMIF('Math Scores'!$F$3:$MZ$3, Q$4, 'Math Scores'!$F$2:$MZ$2))))</f>
        <is>
          <t/>
        </is>
      </c>
      <c r="R67" s="702" t="inlineStr">
        <f aca="false">IF(COUNT('Math Scores'!$HJ70:$IG70)=0, "", (SUMIF('Math Scores'!$HJ$3:$IU$3, R$4, 'Math Scores'!$HJ70:$IU70)/(SUMIF('Math Scores'!$HJ$3:$IU$3, R$4, 'Math Scores'!$HJ$2:$IU$2))))</f>
        <is>
          <t/>
        </is>
      </c>
      <c r="S67" s="702" t="inlineStr">
        <f aca="false">IF(COUNT('Math Scores'!$HJ70:$IG70)=0, "", (SUMIF('Math Scores'!$HJ$3:$IU$3, S$4, 'Math Scores'!$HJ70:$IU70)/(SUMIF('Math Scores'!$HJ$3:$IU$3, S$4, 'Math Scores'!$HJ$2:$IU$2))))</f>
        <is>
          <t/>
        </is>
      </c>
      <c r="T67" s="702" t="inlineStr">
        <f aca="false">IF(COUNT('Math Scores'!$HJ70:$IG70)=0, "", (SUMIF('Math Scores'!$HJ$3:$IU$3, T$4, 'Math Scores'!$HJ70:$IU70)/(SUMIF('Math Scores'!$HJ$3:$IU$3, T$4, 'Math Scores'!$HJ$2:$IU$2))))</f>
        <is>
          <t/>
        </is>
      </c>
      <c r="U67" s="702" t="inlineStr">
        <f aca="false">IF(COUNT('Math Scores'!$IV70:$JL70)=0, "", (SUMIF('Math Scores'!$IH$3:$IU$3, U$4, 'Math Scores'!$IH70:$IU70)/(SUMIF('Math Scores'!$IH$3:$IU$3, U$4, 'Math Scores'!$IH$2:$IU$2))))</f>
        <is>
          <t/>
        </is>
      </c>
      <c r="V67" s="702" t="inlineStr">
        <f aca="false">IF(COUNT('Math Scores'!$IV70:$JL70)=0, "", (SUMIF('Math Scores'!$IH$3:$IU$3, V$4, 'Math Scores'!$IH70:$IU70)/(SUMIF('Math Scores'!$IH$3:$IU$3, V$4, 'Math Scores'!$IH$2:$IU$2))))</f>
        <is>
          <t/>
        </is>
      </c>
      <c r="W67" s="702" t="inlineStr">
        <f aca="false">IF(COUNT('Math Scores'!$IV70:$JL70)=0, "", (SUMIF('Math Scores'!$IH$3:$IU$3, W$4, 'Math Scores'!$IH70:$IU70)/(SUMIF('Math Scores'!$IH$3:$IU$3, W$4, 'Math Scores'!$IH$2:$IU$2))))</f>
        <is>
          <t/>
        </is>
      </c>
      <c r="X67" s="702" t="inlineStr">
        <f aca="false">IF(COUNT('Math Scores'!$JM70:$KG70)=0, "", (SUMIF('Math Scores'!$JM$3:$LA$3, X$4, 'Math Scores'!$JM70:$LA70)/(SUMIF('Math Scores'!$JM$3:$LA$3, X$4, 'Math Scores'!$JM$2:$LA$2))))</f>
        <is>
          <t/>
        </is>
      </c>
      <c r="Y67" s="702" t="inlineStr">
        <f aca="false">IF(COUNT('Math Scores'!$JM70:$KG70)=0, "", (SUMIF('Math Scores'!$JM$3:$LA$3, Y$4, 'Math Scores'!$JM70:$LA70)/(SUMIF('Math Scores'!$JM$3:$LA$3, Y$4, 'Math Scores'!$JM$2:$LA$2))))</f>
        <is>
          <t/>
        </is>
      </c>
      <c r="Z67" s="702" t="inlineStr">
        <f aca="false">IF(COUNT('Math Scores'!$JM70:$KG70)=0, "", (SUMIF('Math Scores'!$JM$3:$LA$3, Z$4, 'Math Scores'!$JM70:$LA70)/(SUMIF('Math Scores'!$JM$3:$LA$3, Z$4, 'Math Scores'!$JM$2:$LA$2))))</f>
        <is>
          <t/>
        </is>
      </c>
      <c r="AA67" s="702" t="inlineStr">
        <f aca="false">IF(COUNT('Math Scores'!$LB70:$LR70)=0, "", (SUMIF('Math Scores'!$KH$3:$LA$3, AA$4, 'Math Scores'!$KH70:$LA70)/(SUMIF('Math Scores'!$KH$3:$LA$3, AA$4, 'Math Scores'!$KH$2:$LA$2))))</f>
        <is>
          <t/>
        </is>
      </c>
      <c r="AB67" s="702" t="inlineStr">
        <f aca="false">IF(COUNT('Math Scores'!$LB70:$LR70)=0, "", (SUMIF('Math Scores'!$KH$3:$LA$3, AB$4, 'Math Scores'!$KH70:$LA70)/(SUMIF('Math Scores'!$KH$3:$LA$3, AB$4, 'Math Scores'!$KH$2:$LA$2))))</f>
        <is>
          <t/>
        </is>
      </c>
      <c r="AC67" s="702" t="inlineStr">
        <f aca="false">IF(COUNT('Math Scores'!$LB70:$LR70)=0, "", (SUMIF('Math Scores'!$KH$3:$LA$3, AC$4, 'Math Scores'!$KH70:$LA70)/(SUMIF('Math Scores'!$KH$3:$LA$3, AC$4, 'Math Scores'!$KH$2:$LA$2))))</f>
        <is>
          <t/>
        </is>
      </c>
    </row>
    <row r="68" customFormat="false" ht="12.75" hidden="false" customHeight="false" outlineLevel="0" collapsed="false">
      <c r="A68" s="715" t="inlineStr">
        <f aca="false">'English Scores- Leveled papers'!B69</f>
        <is>
          <t/>
        </is>
      </c>
      <c r="B68" s="716" t="inlineStr">
        <f aca="false">'Math Scores'!D71</f>
        <is>
          <t/>
        </is>
      </c>
      <c r="C68" s="702" t="inlineStr">
        <f aca="false">IF(COUNT('Math Scores'!$F71:$AM71)=0, "", (SUMIF('Math Scores'!$F$3:$AM$3, C$4, 'Math Scores'!$F71:$AM71)/(SUMIF('Math Scores'!$F$3:$AM$3, C$4, 'Math Scores'!$F$2:$AM$2))))</f>
        <is>
          <t/>
        </is>
      </c>
      <c r="D68" s="702" t="inlineStr">
        <f aca="false">IF(COUNT('Math Scores'!$F71:$AM71)=0, "", (SUMIF('Math Scores'!$F$3:$AM$3, D$4, 'Math Scores'!$F71:$AM71)/(SUMIF('Math Scores'!$F$3:$AM$3, D$4, 'Math Scores'!$F$2:$AM$2))))</f>
        <is>
          <t/>
        </is>
      </c>
      <c r="E68" s="702" t="inlineStr">
        <f aca="false">IF(COUNT('Math Scores'!$F71:$AM71)=0, "", (SUMIF('Math Scores'!$F$3:$AM$3, E$4, 'Math Scores'!$F71:$AM71)/(SUMIF('Math Scores'!$F$3:$AM$3, E$4, 'Math Scores'!$F$2:$AM$2))))</f>
        <is>
          <t/>
        </is>
      </c>
      <c r="F68" s="702" t="inlineStr">
        <f aca="false">IF(COUNT('Math Scores'!$AN71:$BW71)=0, "", (SUMIF('Math Scores'!$AN$3:$BW$3, F$4, 'Math Scores'!$AN71:$BW71)/(SUMIF('Math Scores'!$AN$3:$BW$3, F$4, 'Math Scores'!$AN$2:$BW$2))))</f>
        <is>
          <t/>
        </is>
      </c>
      <c r="G68" s="702" t="inlineStr">
        <f aca="false">IF(COUNT('Math Scores'!$AN71:$BW71)=0, "", (SUMIF('Math Scores'!$AN$3:$BW$3, G$4, 'Math Scores'!$AN71:$BW71)/(SUMIF('Math Scores'!$AN$3:$BW$3, G$4, 'Math Scores'!$AN$2:$BW$2))))</f>
        <is>
          <t/>
        </is>
      </c>
      <c r="H68" s="702" t="inlineStr">
        <f aca="false">IF(COUNT('Math Scores'!$AN71:$BW71)=0, "", (SUMIF('Math Scores'!$AN$3:$BW$3, H$4, 'Math Scores'!$AN71:$BW71)/(SUMIF('Math Scores'!$AN$3:$BW$3, H$4, 'Math Scores'!$AN$2:$BW$2))))</f>
        <is>
          <t/>
        </is>
      </c>
      <c r="I68" s="702" t="inlineStr">
        <f aca="false">IF(COUNT('Math Scores'!$BX71:$DN71)=0, "", (SUMIF('Math Scores'!$F$3:$MZ$3, I$4, 'Math Scores'!$F71:$MZ71)/(SUMIF('Math Scores'!$F$3:$MZ$3, I$4, 'Math Scores'!$F$2:$MZ$2))))</f>
        <is>
          <t/>
        </is>
      </c>
      <c r="J68" s="702" t="inlineStr">
        <f aca="false">IF(COUNT('Math Scores'!$BX71:$DN71)=0, "", (SUMIF('Math Scores'!$F$3:$MZ$3, J$4, 'Math Scores'!$F71:$MZ71)/(SUMIF('Math Scores'!$F$3:$MZ$3, J$4, 'Math Scores'!$F$2:$MZ$2))))</f>
        <is>
          <t/>
        </is>
      </c>
      <c r="K68" s="702" t="inlineStr">
        <f aca="false">IF(COUNT('Math Scores'!$BX71:$DN71)=0, "", (SUMIF('Math Scores'!$F$3:$MZ$3, K$4, 'Math Scores'!$F71:$MZ71)/(SUMIF('Math Scores'!$F$3:$MZ$3, K$4, 'Math Scores'!$F$2:$MZ$2))))</f>
        <is>
          <t/>
        </is>
      </c>
      <c r="L68" s="702" t="inlineStr">
        <f aca="false">IF(COUNT('Math Scores'!$DO71:$FJ71)=0, "", (SUMIF('Math Scores'!$F$3:$MZ$3, L$4, 'Math Scores'!$F71:$MZ71)/(SUMIF('Math Scores'!$F$3:$MZ$3, L$4, 'Math Scores'!$F$2:$MZ$2))))</f>
        <is>
          <t/>
        </is>
      </c>
      <c r="M68" s="702" t="inlineStr">
        <f aca="false">IF(COUNT('Math Scores'!$DO71:$FJ71)=0, "", (SUMIF('Math Scores'!$F$3:$MZ$3, M$4, 'Math Scores'!$F71:$MZ71)/(SUMIF('Math Scores'!$F$3:$MZ$3, M$4, 'Math Scores'!$F$2:$MZ$2))))</f>
        <is>
          <t/>
        </is>
      </c>
      <c r="N68" s="702" t="inlineStr">
        <f aca="false">IF(COUNT('Math Scores'!$DO71:$FJ71)=0, "", (SUMIF('Math Scores'!$F$3:$MZ$3, N$4, 'Math Scores'!$F71:$MZ71)/(SUMIF('Math Scores'!$F$3:$MZ$3, N$4, 'Math Scores'!$F$2:$MZ$2))))</f>
        <is>
          <t/>
        </is>
      </c>
      <c r="O68" s="702" t="inlineStr">
        <f aca="false">IF(COUNT('Math Scores'!$FK71:$HI71)=0, "", (SUMIF('Math Scores'!$F$3:$MZ$3, O$4, 'Math Scores'!$F71:$MZ71)/(SUMIF('Math Scores'!$F$3:$MZ$3, O$4, 'Math Scores'!$F$2:$MZ$2))))</f>
        <is>
          <t/>
        </is>
      </c>
      <c r="P68" s="702" t="inlineStr">
        <f aca="false">IF(COUNT('Math Scores'!$FK71:$HI71)=0, "", (SUMIF('Math Scores'!$F$3:$MZ$3, P$4, 'Math Scores'!$F71:$MZ71)/(SUMIF('Math Scores'!$F$3:$MZ$3, P$4, 'Math Scores'!$F$2:$MZ$2))))</f>
        <is>
          <t/>
        </is>
      </c>
      <c r="Q68" s="702" t="inlineStr">
        <f aca="false">IF(COUNT('Math Scores'!$FK71:$HI71)=0, "", (SUMIF('Math Scores'!$F$3:$MZ$3, Q$4, 'Math Scores'!$F71:$MZ71)/(SUMIF('Math Scores'!$F$3:$MZ$3, Q$4, 'Math Scores'!$F$2:$MZ$2))))</f>
        <is>
          <t/>
        </is>
      </c>
      <c r="R68" s="702" t="inlineStr">
        <f aca="false">IF(COUNT('Math Scores'!$HJ71:$IG71)=0, "", (SUMIF('Math Scores'!$HJ$3:$IU$3, R$4, 'Math Scores'!$HJ71:$IU71)/(SUMIF('Math Scores'!$HJ$3:$IU$3, R$4, 'Math Scores'!$HJ$2:$IU$2))))</f>
        <is>
          <t/>
        </is>
      </c>
      <c r="S68" s="702" t="inlineStr">
        <f aca="false">IF(COUNT('Math Scores'!$HJ71:$IG71)=0, "", (SUMIF('Math Scores'!$HJ$3:$IU$3, S$4, 'Math Scores'!$HJ71:$IU71)/(SUMIF('Math Scores'!$HJ$3:$IU$3, S$4, 'Math Scores'!$HJ$2:$IU$2))))</f>
        <is>
          <t/>
        </is>
      </c>
      <c r="T68" s="702" t="inlineStr">
        <f aca="false">IF(COUNT('Math Scores'!$HJ71:$IG71)=0, "", (SUMIF('Math Scores'!$HJ$3:$IU$3, T$4, 'Math Scores'!$HJ71:$IU71)/(SUMIF('Math Scores'!$HJ$3:$IU$3, T$4, 'Math Scores'!$HJ$2:$IU$2))))</f>
        <is>
          <t/>
        </is>
      </c>
      <c r="U68" s="702" t="inlineStr">
        <f aca="false">IF(COUNT('Math Scores'!$IV71:$JL71)=0, "", (SUMIF('Math Scores'!$IH$3:$IU$3, U$4, 'Math Scores'!$IH71:$IU71)/(SUMIF('Math Scores'!$IH$3:$IU$3, U$4, 'Math Scores'!$IH$2:$IU$2))))</f>
        <is>
          <t/>
        </is>
      </c>
      <c r="V68" s="702" t="inlineStr">
        <f aca="false">IF(COUNT('Math Scores'!$IV71:$JL71)=0, "", (SUMIF('Math Scores'!$IH$3:$IU$3, V$4, 'Math Scores'!$IH71:$IU71)/(SUMIF('Math Scores'!$IH$3:$IU$3, V$4, 'Math Scores'!$IH$2:$IU$2))))</f>
        <is>
          <t/>
        </is>
      </c>
      <c r="W68" s="702" t="inlineStr">
        <f aca="false">IF(COUNT('Math Scores'!$IV71:$JL71)=0, "", (SUMIF('Math Scores'!$IH$3:$IU$3, W$4, 'Math Scores'!$IH71:$IU71)/(SUMIF('Math Scores'!$IH$3:$IU$3, W$4, 'Math Scores'!$IH$2:$IU$2))))</f>
        <is>
          <t/>
        </is>
      </c>
      <c r="X68" s="702" t="inlineStr">
        <f aca="false">IF(COUNT('Math Scores'!$JM71:$KG71)=0, "", (SUMIF('Math Scores'!$JM$3:$LA$3, X$4, 'Math Scores'!$JM71:$LA71)/(SUMIF('Math Scores'!$JM$3:$LA$3, X$4, 'Math Scores'!$JM$2:$LA$2))))</f>
        <is>
          <t/>
        </is>
      </c>
      <c r="Y68" s="702" t="inlineStr">
        <f aca="false">IF(COUNT('Math Scores'!$JM71:$KG71)=0, "", (SUMIF('Math Scores'!$JM$3:$LA$3, Y$4, 'Math Scores'!$JM71:$LA71)/(SUMIF('Math Scores'!$JM$3:$LA$3, Y$4, 'Math Scores'!$JM$2:$LA$2))))</f>
        <is>
          <t/>
        </is>
      </c>
      <c r="Z68" s="702" t="inlineStr">
        <f aca="false">IF(COUNT('Math Scores'!$JM71:$KG71)=0, "", (SUMIF('Math Scores'!$JM$3:$LA$3, Z$4, 'Math Scores'!$JM71:$LA71)/(SUMIF('Math Scores'!$JM$3:$LA$3, Z$4, 'Math Scores'!$JM$2:$LA$2))))</f>
        <is>
          <t/>
        </is>
      </c>
      <c r="AA68" s="702" t="inlineStr">
        <f aca="false">IF(COUNT('Math Scores'!$LB71:$LR71)=0, "", (SUMIF('Math Scores'!$KH$3:$LA$3, AA$4, 'Math Scores'!$KH71:$LA71)/(SUMIF('Math Scores'!$KH$3:$LA$3, AA$4, 'Math Scores'!$KH$2:$LA$2))))</f>
        <is>
          <t/>
        </is>
      </c>
      <c r="AB68" s="702" t="inlineStr">
        <f aca="false">IF(COUNT('Math Scores'!$LB71:$LR71)=0, "", (SUMIF('Math Scores'!$KH$3:$LA$3, AB$4, 'Math Scores'!$KH71:$LA71)/(SUMIF('Math Scores'!$KH$3:$LA$3, AB$4, 'Math Scores'!$KH$2:$LA$2))))</f>
        <is>
          <t/>
        </is>
      </c>
      <c r="AC68" s="702" t="inlineStr">
        <f aca="false">IF(COUNT('Math Scores'!$LB71:$LR71)=0, "", (SUMIF('Math Scores'!$KH$3:$LA$3, AC$4, 'Math Scores'!$KH71:$LA71)/(SUMIF('Math Scores'!$KH$3:$LA$3, AC$4, 'Math Scores'!$KH$2:$LA$2))))</f>
        <is>
          <t/>
        </is>
      </c>
    </row>
    <row r="69" customFormat="false" ht="12.75" hidden="false" customHeight="false" outlineLevel="0" collapsed="false">
      <c r="A69" s="715" t="inlineStr">
        <f aca="false">'English Scores- Leveled papers'!B70</f>
        <is>
          <t/>
        </is>
      </c>
      <c r="B69" s="716" t="inlineStr">
        <f aca="false">'Math Scores'!D72</f>
        <is>
          <t/>
        </is>
      </c>
      <c r="C69" s="702" t="inlineStr">
        <f aca="false">IF(COUNT('Math Scores'!$F72:$AM72)=0, "", (SUMIF('Math Scores'!$F$3:$AM$3, C$4, 'Math Scores'!$F72:$AM72)/(SUMIF('Math Scores'!$F$3:$AM$3, C$4, 'Math Scores'!$F$2:$AM$2))))</f>
        <is>
          <t/>
        </is>
      </c>
      <c r="D69" s="702" t="inlineStr">
        <f aca="false">IF(COUNT('Math Scores'!$F72:$AM72)=0, "", (SUMIF('Math Scores'!$F$3:$AM$3, D$4, 'Math Scores'!$F72:$AM72)/(SUMIF('Math Scores'!$F$3:$AM$3, D$4, 'Math Scores'!$F$2:$AM$2))))</f>
        <is>
          <t/>
        </is>
      </c>
      <c r="E69" s="702" t="inlineStr">
        <f aca="false">IF(COUNT('Math Scores'!$F72:$AM72)=0, "", (SUMIF('Math Scores'!$F$3:$AM$3, E$4, 'Math Scores'!$F72:$AM72)/(SUMIF('Math Scores'!$F$3:$AM$3, E$4, 'Math Scores'!$F$2:$AM$2))))</f>
        <is>
          <t/>
        </is>
      </c>
      <c r="F69" s="702" t="inlineStr">
        <f aca="false">IF(COUNT('Math Scores'!$AN72:$BW72)=0, "", (SUMIF('Math Scores'!$AN$3:$BW$3, F$4, 'Math Scores'!$AN72:$BW72)/(SUMIF('Math Scores'!$AN$3:$BW$3, F$4, 'Math Scores'!$AN$2:$BW$2))))</f>
        <is>
          <t/>
        </is>
      </c>
      <c r="G69" s="702" t="inlineStr">
        <f aca="false">IF(COUNT('Math Scores'!$AN72:$BW72)=0, "", (SUMIF('Math Scores'!$AN$3:$BW$3, G$4, 'Math Scores'!$AN72:$BW72)/(SUMIF('Math Scores'!$AN$3:$BW$3, G$4, 'Math Scores'!$AN$2:$BW$2))))</f>
        <is>
          <t/>
        </is>
      </c>
      <c r="H69" s="702" t="inlineStr">
        <f aca="false">IF(COUNT('Math Scores'!$AN72:$BW72)=0, "", (SUMIF('Math Scores'!$AN$3:$BW$3, H$4, 'Math Scores'!$AN72:$BW72)/(SUMIF('Math Scores'!$AN$3:$BW$3, H$4, 'Math Scores'!$AN$2:$BW$2))))</f>
        <is>
          <t/>
        </is>
      </c>
      <c r="I69" s="702" t="inlineStr">
        <f aca="false">IF(COUNT('Math Scores'!$BX72:$DN72)=0, "", (SUMIF('Math Scores'!$F$3:$MZ$3, I$4, 'Math Scores'!$F72:$MZ72)/(SUMIF('Math Scores'!$F$3:$MZ$3, I$4, 'Math Scores'!$F$2:$MZ$2))))</f>
        <is>
          <t/>
        </is>
      </c>
      <c r="J69" s="702" t="inlineStr">
        <f aca="false">IF(COUNT('Math Scores'!$BX72:$DN72)=0, "", (SUMIF('Math Scores'!$F$3:$MZ$3, J$4, 'Math Scores'!$F72:$MZ72)/(SUMIF('Math Scores'!$F$3:$MZ$3, J$4, 'Math Scores'!$F$2:$MZ$2))))</f>
        <is>
          <t/>
        </is>
      </c>
      <c r="K69" s="702" t="inlineStr">
        <f aca="false">IF(COUNT('Math Scores'!$BX72:$DN72)=0, "", (SUMIF('Math Scores'!$F$3:$MZ$3, K$4, 'Math Scores'!$F72:$MZ72)/(SUMIF('Math Scores'!$F$3:$MZ$3, K$4, 'Math Scores'!$F$2:$MZ$2))))</f>
        <is>
          <t/>
        </is>
      </c>
      <c r="L69" s="702" t="inlineStr">
        <f aca="false">IF(COUNT('Math Scores'!$DO72:$FJ72)=0, "", (SUMIF('Math Scores'!$F$3:$MZ$3, L$4, 'Math Scores'!$F72:$MZ72)/(SUMIF('Math Scores'!$F$3:$MZ$3, L$4, 'Math Scores'!$F$2:$MZ$2))))</f>
        <is>
          <t/>
        </is>
      </c>
      <c r="M69" s="702" t="inlineStr">
        <f aca="false">IF(COUNT('Math Scores'!$DO72:$FJ72)=0, "", (SUMIF('Math Scores'!$F$3:$MZ$3, M$4, 'Math Scores'!$F72:$MZ72)/(SUMIF('Math Scores'!$F$3:$MZ$3, M$4, 'Math Scores'!$F$2:$MZ$2))))</f>
        <is>
          <t/>
        </is>
      </c>
      <c r="N69" s="702" t="inlineStr">
        <f aca="false">IF(COUNT('Math Scores'!$DO72:$FJ72)=0, "", (SUMIF('Math Scores'!$F$3:$MZ$3, N$4, 'Math Scores'!$F72:$MZ72)/(SUMIF('Math Scores'!$F$3:$MZ$3, N$4, 'Math Scores'!$F$2:$MZ$2))))</f>
        <is>
          <t/>
        </is>
      </c>
      <c r="O69" s="702" t="inlineStr">
        <f aca="false">IF(COUNT('Math Scores'!$FK72:$HI72)=0, "", (SUMIF('Math Scores'!$F$3:$MZ$3, O$4, 'Math Scores'!$F72:$MZ72)/(SUMIF('Math Scores'!$F$3:$MZ$3, O$4, 'Math Scores'!$F$2:$MZ$2))))</f>
        <is>
          <t/>
        </is>
      </c>
      <c r="P69" s="702" t="inlineStr">
        <f aca="false">IF(COUNT('Math Scores'!$FK72:$HI72)=0, "", (SUMIF('Math Scores'!$F$3:$MZ$3, P$4, 'Math Scores'!$F72:$MZ72)/(SUMIF('Math Scores'!$F$3:$MZ$3, P$4, 'Math Scores'!$F$2:$MZ$2))))</f>
        <is>
          <t/>
        </is>
      </c>
      <c r="Q69" s="702" t="inlineStr">
        <f aca="false">IF(COUNT('Math Scores'!$FK72:$HI72)=0, "", (SUMIF('Math Scores'!$F$3:$MZ$3, Q$4, 'Math Scores'!$F72:$MZ72)/(SUMIF('Math Scores'!$F$3:$MZ$3, Q$4, 'Math Scores'!$F$2:$MZ$2))))</f>
        <is>
          <t/>
        </is>
      </c>
      <c r="R69" s="702" t="inlineStr">
        <f aca="false">IF(COUNT('Math Scores'!$HJ72:$IG72)=0, "", (SUMIF('Math Scores'!$HJ$3:$IU$3, R$4, 'Math Scores'!$HJ72:$IU72)/(SUMIF('Math Scores'!$HJ$3:$IU$3, R$4, 'Math Scores'!$HJ$2:$IU$2))))</f>
        <is>
          <t/>
        </is>
      </c>
      <c r="S69" s="702" t="inlineStr">
        <f aca="false">IF(COUNT('Math Scores'!$HJ72:$IG72)=0, "", (SUMIF('Math Scores'!$HJ$3:$IU$3, S$4, 'Math Scores'!$HJ72:$IU72)/(SUMIF('Math Scores'!$HJ$3:$IU$3, S$4, 'Math Scores'!$HJ$2:$IU$2))))</f>
        <is>
          <t/>
        </is>
      </c>
      <c r="T69" s="702" t="inlineStr">
        <f aca="false">IF(COUNT('Math Scores'!$HJ72:$IG72)=0, "", (SUMIF('Math Scores'!$HJ$3:$IU$3, T$4, 'Math Scores'!$HJ72:$IU72)/(SUMIF('Math Scores'!$HJ$3:$IU$3, T$4, 'Math Scores'!$HJ$2:$IU$2))))</f>
        <is>
          <t/>
        </is>
      </c>
      <c r="U69" s="702" t="inlineStr">
        <f aca="false">IF(COUNT('Math Scores'!$IV72:$JL72)=0, "", (SUMIF('Math Scores'!$IH$3:$IU$3, U$4, 'Math Scores'!$IH72:$IU72)/(SUMIF('Math Scores'!$IH$3:$IU$3, U$4, 'Math Scores'!$IH$2:$IU$2))))</f>
        <is>
          <t/>
        </is>
      </c>
      <c r="V69" s="702" t="inlineStr">
        <f aca="false">IF(COUNT('Math Scores'!$IV72:$JL72)=0, "", (SUMIF('Math Scores'!$IH$3:$IU$3, V$4, 'Math Scores'!$IH72:$IU72)/(SUMIF('Math Scores'!$IH$3:$IU$3, V$4, 'Math Scores'!$IH$2:$IU$2))))</f>
        <is>
          <t/>
        </is>
      </c>
      <c r="W69" s="702" t="inlineStr">
        <f aca="false">IF(COUNT('Math Scores'!$IV72:$JL72)=0, "", (SUMIF('Math Scores'!$IH$3:$IU$3, W$4, 'Math Scores'!$IH72:$IU72)/(SUMIF('Math Scores'!$IH$3:$IU$3, W$4, 'Math Scores'!$IH$2:$IU$2))))</f>
        <is>
          <t/>
        </is>
      </c>
      <c r="X69" s="702" t="inlineStr">
        <f aca="false">IF(COUNT('Math Scores'!$JM72:$KG72)=0, "", (SUMIF('Math Scores'!$JM$3:$LA$3, X$4, 'Math Scores'!$JM72:$LA72)/(SUMIF('Math Scores'!$JM$3:$LA$3, X$4, 'Math Scores'!$JM$2:$LA$2))))</f>
        <is>
          <t/>
        </is>
      </c>
      <c r="Y69" s="702" t="inlineStr">
        <f aca="false">IF(COUNT('Math Scores'!$JM72:$KG72)=0, "", (SUMIF('Math Scores'!$JM$3:$LA$3, Y$4, 'Math Scores'!$JM72:$LA72)/(SUMIF('Math Scores'!$JM$3:$LA$3, Y$4, 'Math Scores'!$JM$2:$LA$2))))</f>
        <is>
          <t/>
        </is>
      </c>
      <c r="Z69" s="702" t="inlineStr">
        <f aca="false">IF(COUNT('Math Scores'!$JM72:$KG72)=0, "", (SUMIF('Math Scores'!$JM$3:$LA$3, Z$4, 'Math Scores'!$JM72:$LA72)/(SUMIF('Math Scores'!$JM$3:$LA$3, Z$4, 'Math Scores'!$JM$2:$LA$2))))</f>
        <is>
          <t/>
        </is>
      </c>
      <c r="AA69" s="702" t="inlineStr">
        <f aca="false">IF(COUNT('Math Scores'!$LB72:$LR72)=0, "", (SUMIF('Math Scores'!$KH$3:$LA$3, AA$4, 'Math Scores'!$KH72:$LA72)/(SUMIF('Math Scores'!$KH$3:$LA$3, AA$4, 'Math Scores'!$KH$2:$LA$2))))</f>
        <is>
          <t/>
        </is>
      </c>
      <c r="AB69" s="702" t="inlineStr">
        <f aca="false">IF(COUNT('Math Scores'!$LB72:$LR72)=0, "", (SUMIF('Math Scores'!$KH$3:$LA$3, AB$4, 'Math Scores'!$KH72:$LA72)/(SUMIF('Math Scores'!$KH$3:$LA$3, AB$4, 'Math Scores'!$KH$2:$LA$2))))</f>
        <is>
          <t/>
        </is>
      </c>
      <c r="AC69" s="702" t="inlineStr">
        <f aca="false">IF(COUNT('Math Scores'!$LB72:$LR72)=0, "", (SUMIF('Math Scores'!$KH$3:$LA$3, AC$4, 'Math Scores'!$KH72:$LA72)/(SUMIF('Math Scores'!$KH$3:$LA$3, AC$4, 'Math Scores'!$KH$2:$LA$2))))</f>
        <is>
          <t/>
        </is>
      </c>
    </row>
    <row r="70" customFormat="false" ht="12.75" hidden="false" customHeight="false" outlineLevel="0" collapsed="false">
      <c r="A70" s="715" t="inlineStr">
        <f aca="false">'English Scores- Leveled papers'!B71</f>
        <is>
          <t/>
        </is>
      </c>
      <c r="B70" s="716" t="inlineStr">
        <f aca="false">'Math Scores'!D73</f>
        <is>
          <t/>
        </is>
      </c>
      <c r="C70" s="702" t="inlineStr">
        <f aca="false">IF(COUNT('Math Scores'!$F73:$AM73)=0, "", (SUMIF('Math Scores'!$F$3:$AM$3, C$4, 'Math Scores'!$F73:$AM73)/(SUMIF('Math Scores'!$F$3:$AM$3, C$4, 'Math Scores'!$F$2:$AM$2))))</f>
        <is>
          <t/>
        </is>
      </c>
      <c r="D70" s="702" t="inlineStr">
        <f aca="false">IF(COUNT('Math Scores'!$F73:$AM73)=0, "", (SUMIF('Math Scores'!$F$3:$AM$3, D$4, 'Math Scores'!$F73:$AM73)/(SUMIF('Math Scores'!$F$3:$AM$3, D$4, 'Math Scores'!$F$2:$AM$2))))</f>
        <is>
          <t/>
        </is>
      </c>
      <c r="E70" s="702" t="inlineStr">
        <f aca="false">IF(COUNT('Math Scores'!$F73:$AM73)=0, "", (SUMIF('Math Scores'!$F$3:$AM$3, E$4, 'Math Scores'!$F73:$AM73)/(SUMIF('Math Scores'!$F$3:$AM$3, E$4, 'Math Scores'!$F$2:$AM$2))))</f>
        <is>
          <t/>
        </is>
      </c>
      <c r="F70" s="702" t="inlineStr">
        <f aca="false">IF(COUNT('Math Scores'!$AN73:$BW73)=0, "", (SUMIF('Math Scores'!$AN$3:$BW$3, F$4, 'Math Scores'!$AN73:$BW73)/(SUMIF('Math Scores'!$AN$3:$BW$3, F$4, 'Math Scores'!$AN$2:$BW$2))))</f>
        <is>
          <t/>
        </is>
      </c>
      <c r="G70" s="702" t="inlineStr">
        <f aca="false">IF(COUNT('Math Scores'!$AN73:$BW73)=0, "", (SUMIF('Math Scores'!$AN$3:$BW$3, G$4, 'Math Scores'!$AN73:$BW73)/(SUMIF('Math Scores'!$AN$3:$BW$3, G$4, 'Math Scores'!$AN$2:$BW$2))))</f>
        <is>
          <t/>
        </is>
      </c>
      <c r="H70" s="702" t="inlineStr">
        <f aca="false">IF(COUNT('Math Scores'!$AN73:$BW73)=0, "", (SUMIF('Math Scores'!$AN$3:$BW$3, H$4, 'Math Scores'!$AN73:$BW73)/(SUMIF('Math Scores'!$AN$3:$BW$3, H$4, 'Math Scores'!$AN$2:$BW$2))))</f>
        <is>
          <t/>
        </is>
      </c>
      <c r="I70" s="702" t="inlineStr">
        <f aca="false">IF(COUNT('Math Scores'!$BX73:$DN73)=0, "", (SUMIF('Math Scores'!$F$3:$MZ$3, I$4, 'Math Scores'!$F73:$MZ73)/(SUMIF('Math Scores'!$F$3:$MZ$3, I$4, 'Math Scores'!$F$2:$MZ$2))))</f>
        <is>
          <t/>
        </is>
      </c>
      <c r="J70" s="702" t="inlineStr">
        <f aca="false">IF(COUNT('Math Scores'!$BX73:$DN73)=0, "", (SUMIF('Math Scores'!$F$3:$MZ$3, J$4, 'Math Scores'!$F73:$MZ73)/(SUMIF('Math Scores'!$F$3:$MZ$3, J$4, 'Math Scores'!$F$2:$MZ$2))))</f>
        <is>
          <t/>
        </is>
      </c>
      <c r="K70" s="702" t="inlineStr">
        <f aca="false">IF(COUNT('Math Scores'!$BX73:$DN73)=0, "", (SUMIF('Math Scores'!$F$3:$MZ$3, K$4, 'Math Scores'!$F73:$MZ73)/(SUMIF('Math Scores'!$F$3:$MZ$3, K$4, 'Math Scores'!$F$2:$MZ$2))))</f>
        <is>
          <t/>
        </is>
      </c>
      <c r="L70" s="702" t="inlineStr">
        <f aca="false">IF(COUNT('Math Scores'!$DO73:$FJ73)=0, "", (SUMIF('Math Scores'!$F$3:$MZ$3, L$4, 'Math Scores'!$F73:$MZ73)/(SUMIF('Math Scores'!$F$3:$MZ$3, L$4, 'Math Scores'!$F$2:$MZ$2))))</f>
        <is>
          <t/>
        </is>
      </c>
      <c r="M70" s="702" t="inlineStr">
        <f aca="false">IF(COUNT('Math Scores'!$DO73:$FJ73)=0, "", (SUMIF('Math Scores'!$F$3:$MZ$3, M$4, 'Math Scores'!$F73:$MZ73)/(SUMIF('Math Scores'!$F$3:$MZ$3, M$4, 'Math Scores'!$F$2:$MZ$2))))</f>
        <is>
          <t/>
        </is>
      </c>
      <c r="N70" s="702" t="inlineStr">
        <f aca="false">IF(COUNT('Math Scores'!$DO73:$FJ73)=0, "", (SUMIF('Math Scores'!$F$3:$MZ$3, N$4, 'Math Scores'!$F73:$MZ73)/(SUMIF('Math Scores'!$F$3:$MZ$3, N$4, 'Math Scores'!$F$2:$MZ$2))))</f>
        <is>
          <t/>
        </is>
      </c>
      <c r="O70" s="702" t="inlineStr">
        <f aca="false">IF(COUNT('Math Scores'!$FK73:$HI73)=0, "", (SUMIF('Math Scores'!$F$3:$MZ$3, O$4, 'Math Scores'!$F73:$MZ73)/(SUMIF('Math Scores'!$F$3:$MZ$3, O$4, 'Math Scores'!$F$2:$MZ$2))))</f>
        <is>
          <t/>
        </is>
      </c>
      <c r="P70" s="702" t="inlineStr">
        <f aca="false">IF(COUNT('Math Scores'!$FK73:$HI73)=0, "", (SUMIF('Math Scores'!$F$3:$MZ$3, P$4, 'Math Scores'!$F73:$MZ73)/(SUMIF('Math Scores'!$F$3:$MZ$3, P$4, 'Math Scores'!$F$2:$MZ$2))))</f>
        <is>
          <t/>
        </is>
      </c>
      <c r="Q70" s="702" t="inlineStr">
        <f aca="false">IF(COUNT('Math Scores'!$FK73:$HI73)=0, "", (SUMIF('Math Scores'!$F$3:$MZ$3, Q$4, 'Math Scores'!$F73:$MZ73)/(SUMIF('Math Scores'!$F$3:$MZ$3, Q$4, 'Math Scores'!$F$2:$MZ$2))))</f>
        <is>
          <t/>
        </is>
      </c>
      <c r="R70" s="702" t="inlineStr">
        <f aca="false">IF(COUNT('Math Scores'!$HJ73:$IG73)=0, "", (SUMIF('Math Scores'!$HJ$3:$IU$3, R$4, 'Math Scores'!$HJ73:$IU73)/(SUMIF('Math Scores'!$HJ$3:$IU$3, R$4, 'Math Scores'!$HJ$2:$IU$2))))</f>
        <is>
          <t/>
        </is>
      </c>
      <c r="S70" s="702" t="inlineStr">
        <f aca="false">IF(COUNT('Math Scores'!$HJ73:$IG73)=0, "", (SUMIF('Math Scores'!$HJ$3:$IU$3, S$4, 'Math Scores'!$HJ73:$IU73)/(SUMIF('Math Scores'!$HJ$3:$IU$3, S$4, 'Math Scores'!$HJ$2:$IU$2))))</f>
        <is>
          <t/>
        </is>
      </c>
      <c r="T70" s="702" t="inlineStr">
        <f aca="false">IF(COUNT('Math Scores'!$HJ73:$IG73)=0, "", (SUMIF('Math Scores'!$HJ$3:$IU$3, T$4, 'Math Scores'!$HJ73:$IU73)/(SUMIF('Math Scores'!$HJ$3:$IU$3, T$4, 'Math Scores'!$HJ$2:$IU$2))))</f>
        <is>
          <t/>
        </is>
      </c>
      <c r="U70" s="702" t="inlineStr">
        <f aca="false">IF(COUNT('Math Scores'!$IV73:$JL73)=0, "", (SUMIF('Math Scores'!$IH$3:$IU$3, U$4, 'Math Scores'!$IH73:$IU73)/(SUMIF('Math Scores'!$IH$3:$IU$3, U$4, 'Math Scores'!$IH$2:$IU$2))))</f>
        <is>
          <t/>
        </is>
      </c>
      <c r="V70" s="702" t="inlineStr">
        <f aca="false">IF(COUNT('Math Scores'!$IV73:$JL73)=0, "", (SUMIF('Math Scores'!$IH$3:$IU$3, V$4, 'Math Scores'!$IH73:$IU73)/(SUMIF('Math Scores'!$IH$3:$IU$3, V$4, 'Math Scores'!$IH$2:$IU$2))))</f>
        <is>
          <t/>
        </is>
      </c>
      <c r="W70" s="702" t="inlineStr">
        <f aca="false">IF(COUNT('Math Scores'!$IV73:$JL73)=0, "", (SUMIF('Math Scores'!$IH$3:$IU$3, W$4, 'Math Scores'!$IH73:$IU73)/(SUMIF('Math Scores'!$IH$3:$IU$3, W$4, 'Math Scores'!$IH$2:$IU$2))))</f>
        <is>
          <t/>
        </is>
      </c>
      <c r="X70" s="702" t="inlineStr">
        <f aca="false">IF(COUNT('Math Scores'!$JM73:$KG73)=0, "", (SUMIF('Math Scores'!$JM$3:$LA$3, X$4, 'Math Scores'!$JM73:$LA73)/(SUMIF('Math Scores'!$JM$3:$LA$3, X$4, 'Math Scores'!$JM$2:$LA$2))))</f>
        <is>
          <t/>
        </is>
      </c>
      <c r="Y70" s="702" t="inlineStr">
        <f aca="false">IF(COUNT('Math Scores'!$JM73:$KG73)=0, "", (SUMIF('Math Scores'!$JM$3:$LA$3, Y$4, 'Math Scores'!$JM73:$LA73)/(SUMIF('Math Scores'!$JM$3:$LA$3, Y$4, 'Math Scores'!$JM$2:$LA$2))))</f>
        <is>
          <t/>
        </is>
      </c>
      <c r="Z70" s="702" t="inlineStr">
        <f aca="false">IF(COUNT('Math Scores'!$JM73:$KG73)=0, "", (SUMIF('Math Scores'!$JM$3:$LA$3, Z$4, 'Math Scores'!$JM73:$LA73)/(SUMIF('Math Scores'!$JM$3:$LA$3, Z$4, 'Math Scores'!$JM$2:$LA$2))))</f>
        <is>
          <t/>
        </is>
      </c>
      <c r="AA70" s="702" t="inlineStr">
        <f aca="false">IF(COUNT('Math Scores'!$LB73:$LR73)=0, "", (SUMIF('Math Scores'!$KH$3:$LA$3, AA$4, 'Math Scores'!$KH73:$LA73)/(SUMIF('Math Scores'!$KH$3:$LA$3, AA$4, 'Math Scores'!$KH$2:$LA$2))))</f>
        <is>
          <t/>
        </is>
      </c>
      <c r="AB70" s="702" t="inlineStr">
        <f aca="false">IF(COUNT('Math Scores'!$LB73:$LR73)=0, "", (SUMIF('Math Scores'!$KH$3:$LA$3, AB$4, 'Math Scores'!$KH73:$LA73)/(SUMIF('Math Scores'!$KH$3:$LA$3, AB$4, 'Math Scores'!$KH$2:$LA$2))))</f>
        <is>
          <t/>
        </is>
      </c>
      <c r="AC70" s="702" t="inlineStr">
        <f aca="false">IF(COUNT('Math Scores'!$LB73:$LR73)=0, "", (SUMIF('Math Scores'!$KH$3:$LA$3, AC$4, 'Math Scores'!$KH73:$LA73)/(SUMIF('Math Scores'!$KH$3:$LA$3, AC$4, 'Math Scores'!$KH$2:$LA$2))))</f>
        <is>
          <t/>
        </is>
      </c>
    </row>
    <row r="71" customFormat="false" ht="12.75" hidden="false" customHeight="false" outlineLevel="0" collapsed="false">
      <c r="A71" s="715" t="inlineStr">
        <f aca="false">'English Scores- Leveled papers'!B72</f>
        <is>
          <t/>
        </is>
      </c>
      <c r="B71" s="716" t="inlineStr">
        <f aca="false">'Math Scores'!D74</f>
        <is>
          <t/>
        </is>
      </c>
      <c r="C71" s="702" t="inlineStr">
        <f aca="false">IF(COUNT('Math Scores'!$F74:$AM74)=0, "", (SUMIF('Math Scores'!$F$3:$AM$3, C$4, 'Math Scores'!$F74:$AM74)/(SUMIF('Math Scores'!$F$3:$AM$3, C$4, 'Math Scores'!$F$2:$AM$2))))</f>
        <is>
          <t/>
        </is>
      </c>
      <c r="D71" s="702" t="inlineStr">
        <f aca="false">IF(COUNT('Math Scores'!$F74:$AM74)=0, "", (SUMIF('Math Scores'!$F$3:$AM$3, D$4, 'Math Scores'!$F74:$AM74)/(SUMIF('Math Scores'!$F$3:$AM$3, D$4, 'Math Scores'!$F$2:$AM$2))))</f>
        <is>
          <t/>
        </is>
      </c>
      <c r="E71" s="702" t="inlineStr">
        <f aca="false">IF(COUNT('Math Scores'!$F74:$AM74)=0, "", (SUMIF('Math Scores'!$F$3:$AM$3, E$4, 'Math Scores'!$F74:$AM74)/(SUMIF('Math Scores'!$F$3:$AM$3, E$4, 'Math Scores'!$F$2:$AM$2))))</f>
        <is>
          <t/>
        </is>
      </c>
      <c r="F71" s="702" t="inlineStr">
        <f aca="false">IF(COUNT('Math Scores'!$AN74:$BW74)=0, "", (SUMIF('Math Scores'!$AN$3:$BW$3, F$4, 'Math Scores'!$AN74:$BW74)/(SUMIF('Math Scores'!$AN$3:$BW$3, F$4, 'Math Scores'!$AN$2:$BW$2))))</f>
        <is>
          <t/>
        </is>
      </c>
      <c r="G71" s="702" t="inlineStr">
        <f aca="false">IF(COUNT('Math Scores'!$AN74:$BW74)=0, "", (SUMIF('Math Scores'!$AN$3:$BW$3, G$4, 'Math Scores'!$AN74:$BW74)/(SUMIF('Math Scores'!$AN$3:$BW$3, G$4, 'Math Scores'!$AN$2:$BW$2))))</f>
        <is>
          <t/>
        </is>
      </c>
      <c r="H71" s="702" t="inlineStr">
        <f aca="false">IF(COUNT('Math Scores'!$AN74:$BW74)=0, "", (SUMIF('Math Scores'!$AN$3:$BW$3, H$4, 'Math Scores'!$AN74:$BW74)/(SUMIF('Math Scores'!$AN$3:$BW$3, H$4, 'Math Scores'!$AN$2:$BW$2))))</f>
        <is>
          <t/>
        </is>
      </c>
      <c r="I71" s="702" t="inlineStr">
        <f aca="false">IF(COUNT('Math Scores'!$BX74:$DN74)=0, "", (SUMIF('Math Scores'!$F$3:$MZ$3, I$4, 'Math Scores'!$F74:$MZ74)/(SUMIF('Math Scores'!$F$3:$MZ$3, I$4, 'Math Scores'!$F$2:$MZ$2))))</f>
        <is>
          <t/>
        </is>
      </c>
      <c r="J71" s="702" t="inlineStr">
        <f aca="false">IF(COUNT('Math Scores'!$BX74:$DN74)=0, "", (SUMIF('Math Scores'!$F$3:$MZ$3, J$4, 'Math Scores'!$F74:$MZ74)/(SUMIF('Math Scores'!$F$3:$MZ$3, J$4, 'Math Scores'!$F$2:$MZ$2))))</f>
        <is>
          <t/>
        </is>
      </c>
      <c r="K71" s="702" t="inlineStr">
        <f aca="false">IF(COUNT('Math Scores'!$BX74:$DN74)=0, "", (SUMIF('Math Scores'!$F$3:$MZ$3, K$4, 'Math Scores'!$F74:$MZ74)/(SUMIF('Math Scores'!$F$3:$MZ$3, K$4, 'Math Scores'!$F$2:$MZ$2))))</f>
        <is>
          <t/>
        </is>
      </c>
      <c r="L71" s="702" t="inlineStr">
        <f aca="false">IF(COUNT('Math Scores'!$DO74:$FJ74)=0, "", (SUMIF('Math Scores'!$F$3:$MZ$3, L$4, 'Math Scores'!$F74:$MZ74)/(SUMIF('Math Scores'!$F$3:$MZ$3, L$4, 'Math Scores'!$F$2:$MZ$2))))</f>
        <is>
          <t/>
        </is>
      </c>
      <c r="M71" s="702" t="inlineStr">
        <f aca="false">IF(COUNT('Math Scores'!$DO74:$FJ74)=0, "", (SUMIF('Math Scores'!$F$3:$MZ$3, M$4, 'Math Scores'!$F74:$MZ74)/(SUMIF('Math Scores'!$F$3:$MZ$3, M$4, 'Math Scores'!$F$2:$MZ$2))))</f>
        <is>
          <t/>
        </is>
      </c>
      <c r="N71" s="702" t="inlineStr">
        <f aca="false">IF(COUNT('Math Scores'!$DO74:$FJ74)=0, "", (SUMIF('Math Scores'!$F$3:$MZ$3, N$4, 'Math Scores'!$F74:$MZ74)/(SUMIF('Math Scores'!$F$3:$MZ$3, N$4, 'Math Scores'!$F$2:$MZ$2))))</f>
        <is>
          <t/>
        </is>
      </c>
      <c r="O71" s="702" t="inlineStr">
        <f aca="false">IF(COUNT('Math Scores'!$FK74:$HI74)=0, "", (SUMIF('Math Scores'!$F$3:$MZ$3, O$4, 'Math Scores'!$F74:$MZ74)/(SUMIF('Math Scores'!$F$3:$MZ$3, O$4, 'Math Scores'!$F$2:$MZ$2))))</f>
        <is>
          <t/>
        </is>
      </c>
      <c r="P71" s="702" t="inlineStr">
        <f aca="false">IF(COUNT('Math Scores'!$FK74:$HI74)=0, "", (SUMIF('Math Scores'!$F$3:$MZ$3, P$4, 'Math Scores'!$F74:$MZ74)/(SUMIF('Math Scores'!$F$3:$MZ$3, P$4, 'Math Scores'!$F$2:$MZ$2))))</f>
        <is>
          <t/>
        </is>
      </c>
      <c r="Q71" s="702" t="inlineStr">
        <f aca="false">IF(COUNT('Math Scores'!$FK74:$HI74)=0, "", (SUMIF('Math Scores'!$F$3:$MZ$3, Q$4, 'Math Scores'!$F74:$MZ74)/(SUMIF('Math Scores'!$F$3:$MZ$3, Q$4, 'Math Scores'!$F$2:$MZ$2))))</f>
        <is>
          <t/>
        </is>
      </c>
      <c r="R71" s="702" t="inlineStr">
        <f aca="false">IF(COUNT('Math Scores'!$HJ74:$IG74)=0, "", (SUMIF('Math Scores'!$HJ$3:$IU$3, R$4, 'Math Scores'!$HJ74:$IU74)/(SUMIF('Math Scores'!$HJ$3:$IU$3, R$4, 'Math Scores'!$HJ$2:$IU$2))))</f>
        <is>
          <t/>
        </is>
      </c>
      <c r="S71" s="702" t="inlineStr">
        <f aca="false">IF(COUNT('Math Scores'!$HJ74:$IG74)=0, "", (SUMIF('Math Scores'!$HJ$3:$IU$3, S$4, 'Math Scores'!$HJ74:$IU74)/(SUMIF('Math Scores'!$HJ$3:$IU$3, S$4, 'Math Scores'!$HJ$2:$IU$2))))</f>
        <is>
          <t/>
        </is>
      </c>
      <c r="T71" s="702" t="inlineStr">
        <f aca="false">IF(COUNT('Math Scores'!$HJ74:$IG74)=0, "", (SUMIF('Math Scores'!$HJ$3:$IU$3, T$4, 'Math Scores'!$HJ74:$IU74)/(SUMIF('Math Scores'!$HJ$3:$IU$3, T$4, 'Math Scores'!$HJ$2:$IU$2))))</f>
        <is>
          <t/>
        </is>
      </c>
      <c r="U71" s="702" t="inlineStr">
        <f aca="false">IF(COUNT('Math Scores'!$IV74:$JL74)=0, "", (SUMIF('Math Scores'!$IH$3:$IU$3, U$4, 'Math Scores'!$IH74:$IU74)/(SUMIF('Math Scores'!$IH$3:$IU$3, U$4, 'Math Scores'!$IH$2:$IU$2))))</f>
        <is>
          <t/>
        </is>
      </c>
      <c r="V71" s="702" t="inlineStr">
        <f aca="false">IF(COUNT('Math Scores'!$IV74:$JL74)=0, "", (SUMIF('Math Scores'!$IH$3:$IU$3, V$4, 'Math Scores'!$IH74:$IU74)/(SUMIF('Math Scores'!$IH$3:$IU$3, V$4, 'Math Scores'!$IH$2:$IU$2))))</f>
        <is>
          <t/>
        </is>
      </c>
      <c r="W71" s="702" t="inlineStr">
        <f aca="false">IF(COUNT('Math Scores'!$IV74:$JL74)=0, "", (SUMIF('Math Scores'!$IH$3:$IU$3, W$4, 'Math Scores'!$IH74:$IU74)/(SUMIF('Math Scores'!$IH$3:$IU$3, W$4, 'Math Scores'!$IH$2:$IU$2))))</f>
        <is>
          <t/>
        </is>
      </c>
      <c r="X71" s="702" t="inlineStr">
        <f aca="false">IF(COUNT('Math Scores'!$JM74:$KG74)=0, "", (SUMIF('Math Scores'!$JM$3:$LA$3, X$4, 'Math Scores'!$JM74:$LA74)/(SUMIF('Math Scores'!$JM$3:$LA$3, X$4, 'Math Scores'!$JM$2:$LA$2))))</f>
        <is>
          <t/>
        </is>
      </c>
      <c r="Y71" s="702" t="inlineStr">
        <f aca="false">IF(COUNT('Math Scores'!$JM74:$KG74)=0, "", (SUMIF('Math Scores'!$JM$3:$LA$3, Y$4, 'Math Scores'!$JM74:$LA74)/(SUMIF('Math Scores'!$JM$3:$LA$3, Y$4, 'Math Scores'!$JM$2:$LA$2))))</f>
        <is>
          <t/>
        </is>
      </c>
      <c r="Z71" s="702" t="inlineStr">
        <f aca="false">IF(COUNT('Math Scores'!$JM74:$KG74)=0, "", (SUMIF('Math Scores'!$JM$3:$LA$3, Z$4, 'Math Scores'!$JM74:$LA74)/(SUMIF('Math Scores'!$JM$3:$LA$3, Z$4, 'Math Scores'!$JM$2:$LA$2))))</f>
        <is>
          <t/>
        </is>
      </c>
      <c r="AA71" s="702" t="inlineStr">
        <f aca="false">IF(COUNT('Math Scores'!$LB74:$LR74)=0, "", (SUMIF('Math Scores'!$KH$3:$LA$3, AA$4, 'Math Scores'!$KH74:$LA74)/(SUMIF('Math Scores'!$KH$3:$LA$3, AA$4, 'Math Scores'!$KH$2:$LA$2))))</f>
        <is>
          <t/>
        </is>
      </c>
      <c r="AB71" s="702" t="inlineStr">
        <f aca="false">IF(COUNT('Math Scores'!$LB74:$LR74)=0, "", (SUMIF('Math Scores'!$KH$3:$LA$3, AB$4, 'Math Scores'!$KH74:$LA74)/(SUMIF('Math Scores'!$KH$3:$LA$3, AB$4, 'Math Scores'!$KH$2:$LA$2))))</f>
        <is>
          <t/>
        </is>
      </c>
      <c r="AC71" s="702" t="inlineStr">
        <f aca="false">IF(COUNT('Math Scores'!$LB74:$LR74)=0, "", (SUMIF('Math Scores'!$KH$3:$LA$3, AC$4, 'Math Scores'!$KH74:$LA74)/(SUMIF('Math Scores'!$KH$3:$LA$3, AC$4, 'Math Scores'!$KH$2:$LA$2))))</f>
        <is>
          <t/>
        </is>
      </c>
    </row>
    <row r="72" customFormat="false" ht="12.75" hidden="false" customHeight="false" outlineLevel="0" collapsed="false">
      <c r="A72" s="715" t="inlineStr">
        <f aca="false">'English Scores- Leveled papers'!B73</f>
        <is>
          <t/>
        </is>
      </c>
      <c r="B72" s="716" t="inlineStr">
        <f aca="false">'Math Scores'!D75</f>
        <is>
          <t/>
        </is>
      </c>
      <c r="C72" s="702" t="inlineStr">
        <f aca="false">IF(COUNT('Math Scores'!$F75:$AM75)=0, "", (SUMIF('Math Scores'!$F$3:$AM$3, C$4, 'Math Scores'!$F75:$AM75)/(SUMIF('Math Scores'!$F$3:$AM$3, C$4, 'Math Scores'!$F$2:$AM$2))))</f>
        <is>
          <t/>
        </is>
      </c>
      <c r="D72" s="702" t="inlineStr">
        <f aca="false">IF(COUNT('Math Scores'!$F75:$AM75)=0, "", (SUMIF('Math Scores'!$F$3:$AM$3, D$4, 'Math Scores'!$F75:$AM75)/(SUMIF('Math Scores'!$F$3:$AM$3, D$4, 'Math Scores'!$F$2:$AM$2))))</f>
        <is>
          <t/>
        </is>
      </c>
      <c r="E72" s="702" t="inlineStr">
        <f aca="false">IF(COUNT('Math Scores'!$F75:$AM75)=0, "", (SUMIF('Math Scores'!$F$3:$AM$3, E$4, 'Math Scores'!$F75:$AM75)/(SUMIF('Math Scores'!$F$3:$AM$3, E$4, 'Math Scores'!$F$2:$AM$2))))</f>
        <is>
          <t/>
        </is>
      </c>
      <c r="F72" s="702" t="inlineStr">
        <f aca="false">IF(COUNT('Math Scores'!$AN75:$BW75)=0, "", (SUMIF('Math Scores'!$AN$3:$BW$3, F$4, 'Math Scores'!$AN75:$BW75)/(SUMIF('Math Scores'!$AN$3:$BW$3, F$4, 'Math Scores'!$AN$2:$BW$2))))</f>
        <is>
          <t/>
        </is>
      </c>
      <c r="G72" s="702" t="inlineStr">
        <f aca="false">IF(COUNT('Math Scores'!$AN75:$BW75)=0, "", (SUMIF('Math Scores'!$AN$3:$BW$3, G$4, 'Math Scores'!$AN75:$BW75)/(SUMIF('Math Scores'!$AN$3:$BW$3, G$4, 'Math Scores'!$AN$2:$BW$2))))</f>
        <is>
          <t/>
        </is>
      </c>
      <c r="H72" s="702" t="inlineStr">
        <f aca="false">IF(COUNT('Math Scores'!$AN75:$BW75)=0, "", (SUMIF('Math Scores'!$AN$3:$BW$3, H$4, 'Math Scores'!$AN75:$BW75)/(SUMIF('Math Scores'!$AN$3:$BW$3, H$4, 'Math Scores'!$AN$2:$BW$2))))</f>
        <is>
          <t/>
        </is>
      </c>
      <c r="I72" s="702" t="inlineStr">
        <f aca="false">IF(COUNT('Math Scores'!$BX75:$DN75)=0, "", (SUMIF('Math Scores'!$F$3:$MZ$3, I$4, 'Math Scores'!$F75:$MZ75)/(SUMIF('Math Scores'!$F$3:$MZ$3, I$4, 'Math Scores'!$F$2:$MZ$2))))</f>
        <is>
          <t/>
        </is>
      </c>
      <c r="J72" s="702" t="inlineStr">
        <f aca="false">IF(COUNT('Math Scores'!$BX75:$DN75)=0, "", (SUMIF('Math Scores'!$F$3:$MZ$3, J$4, 'Math Scores'!$F75:$MZ75)/(SUMIF('Math Scores'!$F$3:$MZ$3, J$4, 'Math Scores'!$F$2:$MZ$2))))</f>
        <is>
          <t/>
        </is>
      </c>
      <c r="K72" s="702" t="inlineStr">
        <f aca="false">IF(COUNT('Math Scores'!$BX75:$DN75)=0, "", (SUMIF('Math Scores'!$F$3:$MZ$3, K$4, 'Math Scores'!$F75:$MZ75)/(SUMIF('Math Scores'!$F$3:$MZ$3, K$4, 'Math Scores'!$F$2:$MZ$2))))</f>
        <is>
          <t/>
        </is>
      </c>
      <c r="L72" s="702" t="inlineStr">
        <f aca="false">IF(COUNT('Math Scores'!$DO75:$FJ75)=0, "", (SUMIF('Math Scores'!$F$3:$MZ$3, L$4, 'Math Scores'!$F75:$MZ75)/(SUMIF('Math Scores'!$F$3:$MZ$3, L$4, 'Math Scores'!$F$2:$MZ$2))))</f>
        <is>
          <t/>
        </is>
      </c>
      <c r="M72" s="702" t="inlineStr">
        <f aca="false">IF(COUNT('Math Scores'!$DO75:$FJ75)=0, "", (SUMIF('Math Scores'!$F$3:$MZ$3, M$4, 'Math Scores'!$F75:$MZ75)/(SUMIF('Math Scores'!$F$3:$MZ$3, M$4, 'Math Scores'!$F$2:$MZ$2))))</f>
        <is>
          <t/>
        </is>
      </c>
      <c r="N72" s="702" t="inlineStr">
        <f aca="false">IF(COUNT('Math Scores'!$DO75:$FJ75)=0, "", (SUMIF('Math Scores'!$F$3:$MZ$3, N$4, 'Math Scores'!$F75:$MZ75)/(SUMIF('Math Scores'!$F$3:$MZ$3, N$4, 'Math Scores'!$F$2:$MZ$2))))</f>
        <is>
          <t/>
        </is>
      </c>
      <c r="O72" s="702" t="inlineStr">
        <f aca="false">IF(COUNT('Math Scores'!$FK75:$HI75)=0, "", (SUMIF('Math Scores'!$F$3:$MZ$3, O$4, 'Math Scores'!$F75:$MZ75)/(SUMIF('Math Scores'!$F$3:$MZ$3, O$4, 'Math Scores'!$F$2:$MZ$2))))</f>
        <is>
          <t/>
        </is>
      </c>
      <c r="P72" s="702" t="inlineStr">
        <f aca="false">IF(COUNT('Math Scores'!$FK75:$HI75)=0, "", (SUMIF('Math Scores'!$F$3:$MZ$3, P$4, 'Math Scores'!$F75:$MZ75)/(SUMIF('Math Scores'!$F$3:$MZ$3, P$4, 'Math Scores'!$F$2:$MZ$2))))</f>
        <is>
          <t/>
        </is>
      </c>
      <c r="Q72" s="702" t="inlineStr">
        <f aca="false">IF(COUNT('Math Scores'!$FK75:$HI75)=0, "", (SUMIF('Math Scores'!$F$3:$MZ$3, Q$4, 'Math Scores'!$F75:$MZ75)/(SUMIF('Math Scores'!$F$3:$MZ$3, Q$4, 'Math Scores'!$F$2:$MZ$2))))</f>
        <is>
          <t/>
        </is>
      </c>
      <c r="R72" s="702" t="inlineStr">
        <f aca="false">IF(COUNT('Math Scores'!$HJ75:$IG75)=0, "", (SUMIF('Math Scores'!$HJ$3:$IU$3, R$4, 'Math Scores'!$HJ75:$IU75)/(SUMIF('Math Scores'!$HJ$3:$IU$3, R$4, 'Math Scores'!$HJ$2:$IU$2))))</f>
        <is>
          <t/>
        </is>
      </c>
      <c r="S72" s="702" t="inlineStr">
        <f aca="false">IF(COUNT('Math Scores'!$HJ75:$IG75)=0, "", (SUMIF('Math Scores'!$HJ$3:$IU$3, S$4, 'Math Scores'!$HJ75:$IU75)/(SUMIF('Math Scores'!$HJ$3:$IU$3, S$4, 'Math Scores'!$HJ$2:$IU$2))))</f>
        <is>
          <t/>
        </is>
      </c>
      <c r="T72" s="702" t="inlineStr">
        <f aca="false">IF(COUNT('Math Scores'!$HJ75:$IG75)=0, "", (SUMIF('Math Scores'!$HJ$3:$IU$3, T$4, 'Math Scores'!$HJ75:$IU75)/(SUMIF('Math Scores'!$HJ$3:$IU$3, T$4, 'Math Scores'!$HJ$2:$IU$2))))</f>
        <is>
          <t/>
        </is>
      </c>
      <c r="U72" s="702" t="inlineStr">
        <f aca="false">IF(COUNT('Math Scores'!$IV75:$JL75)=0, "", (SUMIF('Math Scores'!$IH$3:$IU$3, U$4, 'Math Scores'!$IH75:$IU75)/(SUMIF('Math Scores'!$IH$3:$IU$3, U$4, 'Math Scores'!$IH$2:$IU$2))))</f>
        <is>
          <t/>
        </is>
      </c>
      <c r="V72" s="702" t="inlineStr">
        <f aca="false">IF(COUNT('Math Scores'!$IV75:$JL75)=0, "", (SUMIF('Math Scores'!$IH$3:$IU$3, V$4, 'Math Scores'!$IH75:$IU75)/(SUMIF('Math Scores'!$IH$3:$IU$3, V$4, 'Math Scores'!$IH$2:$IU$2))))</f>
        <is>
          <t/>
        </is>
      </c>
      <c r="W72" s="702" t="inlineStr">
        <f aca="false">IF(COUNT('Math Scores'!$IV75:$JL75)=0, "", (SUMIF('Math Scores'!$IH$3:$IU$3, W$4, 'Math Scores'!$IH75:$IU75)/(SUMIF('Math Scores'!$IH$3:$IU$3, W$4, 'Math Scores'!$IH$2:$IU$2))))</f>
        <is>
          <t/>
        </is>
      </c>
      <c r="X72" s="702" t="inlineStr">
        <f aca="false">IF(COUNT('Math Scores'!$JM75:$KG75)=0, "", (SUMIF('Math Scores'!$JM$3:$LA$3, X$4, 'Math Scores'!$JM75:$LA75)/(SUMIF('Math Scores'!$JM$3:$LA$3, X$4, 'Math Scores'!$JM$2:$LA$2))))</f>
        <is>
          <t/>
        </is>
      </c>
      <c r="Y72" s="702" t="inlineStr">
        <f aca="false">IF(COUNT('Math Scores'!$JM75:$KG75)=0, "", (SUMIF('Math Scores'!$JM$3:$LA$3, Y$4, 'Math Scores'!$JM75:$LA75)/(SUMIF('Math Scores'!$JM$3:$LA$3, Y$4, 'Math Scores'!$JM$2:$LA$2))))</f>
        <is>
          <t/>
        </is>
      </c>
      <c r="Z72" s="702" t="inlineStr">
        <f aca="false">IF(COUNT('Math Scores'!$JM75:$KG75)=0, "", (SUMIF('Math Scores'!$JM$3:$LA$3, Z$4, 'Math Scores'!$JM75:$LA75)/(SUMIF('Math Scores'!$JM$3:$LA$3, Z$4, 'Math Scores'!$JM$2:$LA$2))))</f>
        <is>
          <t/>
        </is>
      </c>
      <c r="AA72" s="702" t="inlineStr">
        <f aca="false">IF(COUNT('Math Scores'!$LB75:$LR75)=0, "", (SUMIF('Math Scores'!$KH$3:$LA$3, AA$4, 'Math Scores'!$KH75:$LA75)/(SUMIF('Math Scores'!$KH$3:$LA$3, AA$4, 'Math Scores'!$KH$2:$LA$2))))</f>
        <is>
          <t/>
        </is>
      </c>
      <c r="AB72" s="702" t="inlineStr">
        <f aca="false">IF(COUNT('Math Scores'!$LB75:$LR75)=0, "", (SUMIF('Math Scores'!$KH$3:$LA$3, AB$4, 'Math Scores'!$KH75:$LA75)/(SUMIF('Math Scores'!$KH$3:$LA$3, AB$4, 'Math Scores'!$KH$2:$LA$2))))</f>
        <is>
          <t/>
        </is>
      </c>
      <c r="AC72" s="702" t="inlineStr">
        <f aca="false">IF(COUNT('Math Scores'!$LB75:$LR75)=0, "", (SUMIF('Math Scores'!$KH$3:$LA$3, AC$4, 'Math Scores'!$KH75:$LA75)/(SUMIF('Math Scores'!$KH$3:$LA$3, AC$4, 'Math Scores'!$KH$2:$LA$2))))</f>
        <is>
          <t/>
        </is>
      </c>
    </row>
    <row r="73" customFormat="false" ht="12.75" hidden="false" customHeight="false" outlineLevel="0" collapsed="false">
      <c r="A73" s="715" t="inlineStr">
        <f aca="false">'English Scores- Leveled papers'!B74</f>
        <is>
          <t/>
        </is>
      </c>
      <c r="B73" s="716" t="inlineStr">
        <f aca="false">'Math Scores'!D76</f>
        <is>
          <t/>
        </is>
      </c>
      <c r="C73" s="702" t="inlineStr">
        <f aca="false">IF(COUNT('Math Scores'!$F76:$AM76)=0, "", (SUMIF('Math Scores'!$F$3:$AM$3, C$4, 'Math Scores'!$F76:$AM76)/(SUMIF('Math Scores'!$F$3:$AM$3, C$4, 'Math Scores'!$F$2:$AM$2))))</f>
        <is>
          <t/>
        </is>
      </c>
      <c r="D73" s="702" t="inlineStr">
        <f aca="false">IF(COUNT('Math Scores'!$F76:$AM76)=0, "", (SUMIF('Math Scores'!$F$3:$AM$3, D$4, 'Math Scores'!$F76:$AM76)/(SUMIF('Math Scores'!$F$3:$AM$3, D$4, 'Math Scores'!$F$2:$AM$2))))</f>
        <is>
          <t/>
        </is>
      </c>
      <c r="E73" s="702" t="inlineStr">
        <f aca="false">IF(COUNT('Math Scores'!$F76:$AM76)=0, "", (SUMIF('Math Scores'!$F$3:$AM$3, E$4, 'Math Scores'!$F76:$AM76)/(SUMIF('Math Scores'!$F$3:$AM$3, E$4, 'Math Scores'!$F$2:$AM$2))))</f>
        <is>
          <t/>
        </is>
      </c>
      <c r="F73" s="702" t="inlineStr">
        <f aca="false">IF(COUNT('Math Scores'!$AN76:$BW76)=0, "", (SUMIF('Math Scores'!$AN$3:$BW$3, F$4, 'Math Scores'!$AN76:$BW76)/(SUMIF('Math Scores'!$AN$3:$BW$3, F$4, 'Math Scores'!$AN$2:$BW$2))))</f>
        <is>
          <t/>
        </is>
      </c>
      <c r="G73" s="702" t="inlineStr">
        <f aca="false">IF(COUNT('Math Scores'!$AN76:$BW76)=0, "", (SUMIF('Math Scores'!$AN$3:$BW$3, G$4, 'Math Scores'!$AN76:$BW76)/(SUMIF('Math Scores'!$AN$3:$BW$3, G$4, 'Math Scores'!$AN$2:$BW$2))))</f>
        <is>
          <t/>
        </is>
      </c>
      <c r="H73" s="702" t="inlineStr">
        <f aca="false">IF(COUNT('Math Scores'!$AN76:$BW76)=0, "", (SUMIF('Math Scores'!$AN$3:$BW$3, H$4, 'Math Scores'!$AN76:$BW76)/(SUMIF('Math Scores'!$AN$3:$BW$3, H$4, 'Math Scores'!$AN$2:$BW$2))))</f>
        <is>
          <t/>
        </is>
      </c>
      <c r="I73" s="702" t="inlineStr">
        <f aca="false">IF(COUNT('Math Scores'!$BX76:$DN76)=0, "", (SUMIF('Math Scores'!$F$3:$MZ$3, I$4, 'Math Scores'!$F76:$MZ76)/(SUMIF('Math Scores'!$F$3:$MZ$3, I$4, 'Math Scores'!$F$2:$MZ$2))))</f>
        <is>
          <t/>
        </is>
      </c>
      <c r="J73" s="702" t="inlineStr">
        <f aca="false">IF(COUNT('Math Scores'!$BX76:$DN76)=0, "", (SUMIF('Math Scores'!$F$3:$MZ$3, J$4, 'Math Scores'!$F76:$MZ76)/(SUMIF('Math Scores'!$F$3:$MZ$3, J$4, 'Math Scores'!$F$2:$MZ$2))))</f>
        <is>
          <t/>
        </is>
      </c>
      <c r="K73" s="702" t="inlineStr">
        <f aca="false">IF(COUNT('Math Scores'!$BX76:$DN76)=0, "", (SUMIF('Math Scores'!$F$3:$MZ$3, K$4, 'Math Scores'!$F76:$MZ76)/(SUMIF('Math Scores'!$F$3:$MZ$3, K$4, 'Math Scores'!$F$2:$MZ$2))))</f>
        <is>
          <t/>
        </is>
      </c>
      <c r="L73" s="702" t="inlineStr">
        <f aca="false">IF(COUNT('Math Scores'!$DO76:$FJ76)=0, "", (SUMIF('Math Scores'!$F$3:$MZ$3, L$4, 'Math Scores'!$F76:$MZ76)/(SUMIF('Math Scores'!$F$3:$MZ$3, L$4, 'Math Scores'!$F$2:$MZ$2))))</f>
        <is>
          <t/>
        </is>
      </c>
      <c r="M73" s="702" t="inlineStr">
        <f aca="false">IF(COUNT('Math Scores'!$DO76:$FJ76)=0, "", (SUMIF('Math Scores'!$F$3:$MZ$3, M$4, 'Math Scores'!$F76:$MZ76)/(SUMIF('Math Scores'!$F$3:$MZ$3, M$4, 'Math Scores'!$F$2:$MZ$2))))</f>
        <is>
          <t/>
        </is>
      </c>
      <c r="N73" s="702" t="inlineStr">
        <f aca="false">IF(COUNT('Math Scores'!$DO76:$FJ76)=0, "", (SUMIF('Math Scores'!$F$3:$MZ$3, N$4, 'Math Scores'!$F76:$MZ76)/(SUMIF('Math Scores'!$F$3:$MZ$3, N$4, 'Math Scores'!$F$2:$MZ$2))))</f>
        <is>
          <t/>
        </is>
      </c>
      <c r="O73" s="702" t="inlineStr">
        <f aca="false">IF(COUNT('Math Scores'!$FK76:$HI76)=0, "", (SUMIF('Math Scores'!$F$3:$MZ$3, O$4, 'Math Scores'!$F76:$MZ76)/(SUMIF('Math Scores'!$F$3:$MZ$3, O$4, 'Math Scores'!$F$2:$MZ$2))))</f>
        <is>
          <t/>
        </is>
      </c>
      <c r="P73" s="702" t="inlineStr">
        <f aca="false">IF(COUNT('Math Scores'!$FK76:$HI76)=0, "", (SUMIF('Math Scores'!$F$3:$MZ$3, P$4, 'Math Scores'!$F76:$MZ76)/(SUMIF('Math Scores'!$F$3:$MZ$3, P$4, 'Math Scores'!$F$2:$MZ$2))))</f>
        <is>
          <t/>
        </is>
      </c>
      <c r="Q73" s="702" t="inlineStr">
        <f aca="false">IF(COUNT('Math Scores'!$FK76:$HI76)=0, "", (SUMIF('Math Scores'!$F$3:$MZ$3, Q$4, 'Math Scores'!$F76:$MZ76)/(SUMIF('Math Scores'!$F$3:$MZ$3, Q$4, 'Math Scores'!$F$2:$MZ$2))))</f>
        <is>
          <t/>
        </is>
      </c>
      <c r="R73" s="702" t="inlineStr">
        <f aca="false">IF(COUNT('Math Scores'!$HJ76:$IG76)=0, "", (SUMIF('Math Scores'!$HJ$3:$IU$3, R$4, 'Math Scores'!$HJ76:$IU76)/(SUMIF('Math Scores'!$HJ$3:$IU$3, R$4, 'Math Scores'!$HJ$2:$IU$2))))</f>
        <is>
          <t/>
        </is>
      </c>
      <c r="S73" s="702" t="inlineStr">
        <f aca="false">IF(COUNT('Math Scores'!$HJ76:$IG76)=0, "", (SUMIF('Math Scores'!$HJ$3:$IU$3, S$4, 'Math Scores'!$HJ76:$IU76)/(SUMIF('Math Scores'!$HJ$3:$IU$3, S$4, 'Math Scores'!$HJ$2:$IU$2))))</f>
        <is>
          <t/>
        </is>
      </c>
      <c r="T73" s="702" t="inlineStr">
        <f aca="false">IF(COUNT('Math Scores'!$HJ76:$IG76)=0, "", (SUMIF('Math Scores'!$HJ$3:$IU$3, T$4, 'Math Scores'!$HJ76:$IU76)/(SUMIF('Math Scores'!$HJ$3:$IU$3, T$4, 'Math Scores'!$HJ$2:$IU$2))))</f>
        <is>
          <t/>
        </is>
      </c>
      <c r="U73" s="702" t="inlineStr">
        <f aca="false">IF(COUNT('Math Scores'!$IV76:$JL76)=0, "", (SUMIF('Math Scores'!$IH$3:$IU$3, U$4, 'Math Scores'!$IH76:$IU76)/(SUMIF('Math Scores'!$IH$3:$IU$3, U$4, 'Math Scores'!$IH$2:$IU$2))))</f>
        <is>
          <t/>
        </is>
      </c>
      <c r="V73" s="702" t="inlineStr">
        <f aca="false">IF(COUNT('Math Scores'!$IV76:$JL76)=0, "", (SUMIF('Math Scores'!$IH$3:$IU$3, V$4, 'Math Scores'!$IH76:$IU76)/(SUMIF('Math Scores'!$IH$3:$IU$3, V$4, 'Math Scores'!$IH$2:$IU$2))))</f>
        <is>
          <t/>
        </is>
      </c>
      <c r="W73" s="702" t="inlineStr">
        <f aca="false">IF(COUNT('Math Scores'!$IV76:$JL76)=0, "", (SUMIF('Math Scores'!$IH$3:$IU$3, W$4, 'Math Scores'!$IH76:$IU76)/(SUMIF('Math Scores'!$IH$3:$IU$3, W$4, 'Math Scores'!$IH$2:$IU$2))))</f>
        <is>
          <t/>
        </is>
      </c>
      <c r="X73" s="702" t="inlineStr">
        <f aca="false">IF(COUNT('Math Scores'!$JM76:$KG76)=0, "", (SUMIF('Math Scores'!$JM$3:$LA$3, X$4, 'Math Scores'!$JM76:$LA76)/(SUMIF('Math Scores'!$JM$3:$LA$3, X$4, 'Math Scores'!$JM$2:$LA$2))))</f>
        <is>
          <t/>
        </is>
      </c>
      <c r="Y73" s="702" t="inlineStr">
        <f aca="false">IF(COUNT('Math Scores'!$JM76:$KG76)=0, "", (SUMIF('Math Scores'!$JM$3:$LA$3, Y$4, 'Math Scores'!$JM76:$LA76)/(SUMIF('Math Scores'!$JM$3:$LA$3, Y$4, 'Math Scores'!$JM$2:$LA$2))))</f>
        <is>
          <t/>
        </is>
      </c>
      <c r="Z73" s="702" t="inlineStr">
        <f aca="false">IF(COUNT('Math Scores'!$JM76:$KG76)=0, "", (SUMIF('Math Scores'!$JM$3:$LA$3, Z$4, 'Math Scores'!$JM76:$LA76)/(SUMIF('Math Scores'!$JM$3:$LA$3, Z$4, 'Math Scores'!$JM$2:$LA$2))))</f>
        <is>
          <t/>
        </is>
      </c>
      <c r="AA73" s="702" t="inlineStr">
        <f aca="false">IF(COUNT('Math Scores'!$LB76:$LR76)=0, "", (SUMIF('Math Scores'!$KH$3:$LA$3, AA$4, 'Math Scores'!$KH76:$LA76)/(SUMIF('Math Scores'!$KH$3:$LA$3, AA$4, 'Math Scores'!$KH$2:$LA$2))))</f>
        <is>
          <t/>
        </is>
      </c>
      <c r="AB73" s="702" t="inlineStr">
        <f aca="false">IF(COUNT('Math Scores'!$LB76:$LR76)=0, "", (SUMIF('Math Scores'!$KH$3:$LA$3, AB$4, 'Math Scores'!$KH76:$LA76)/(SUMIF('Math Scores'!$KH$3:$LA$3, AB$4, 'Math Scores'!$KH$2:$LA$2))))</f>
        <is>
          <t/>
        </is>
      </c>
      <c r="AC73" s="702" t="inlineStr">
        <f aca="false">IF(COUNT('Math Scores'!$LB76:$LR76)=0, "", (SUMIF('Math Scores'!$KH$3:$LA$3, AC$4, 'Math Scores'!$KH76:$LA76)/(SUMIF('Math Scores'!$KH$3:$LA$3, AC$4, 'Math Scores'!$KH$2:$LA$2))))</f>
        <is>
          <t/>
        </is>
      </c>
    </row>
    <row r="74" customFormat="false" ht="12.75" hidden="false" customHeight="false" outlineLevel="0" collapsed="false">
      <c r="A74" s="715" t="inlineStr">
        <f aca="false">'English Scores- Leveled papers'!B75</f>
        <is>
          <t/>
        </is>
      </c>
      <c r="B74" s="716" t="inlineStr">
        <f aca="false">'Math Scores'!D77</f>
        <is>
          <t/>
        </is>
      </c>
      <c r="C74" s="702" t="inlineStr">
        <f aca="false">IF(COUNT('Math Scores'!$F77:$AM77)=0, "", (SUMIF('Math Scores'!$F$3:$AM$3, C$4, 'Math Scores'!$F77:$AM77)/(SUMIF('Math Scores'!$F$3:$AM$3, C$4, 'Math Scores'!$F$2:$AM$2))))</f>
        <is>
          <t/>
        </is>
      </c>
      <c r="D74" s="702" t="inlineStr">
        <f aca="false">IF(COUNT('Math Scores'!$F77:$AM77)=0, "", (SUMIF('Math Scores'!$F$3:$AM$3, D$4, 'Math Scores'!$F77:$AM77)/(SUMIF('Math Scores'!$F$3:$AM$3, D$4, 'Math Scores'!$F$2:$AM$2))))</f>
        <is>
          <t/>
        </is>
      </c>
      <c r="E74" s="702" t="inlineStr">
        <f aca="false">IF(COUNT('Math Scores'!$F77:$AM77)=0, "", (SUMIF('Math Scores'!$F$3:$AM$3, E$4, 'Math Scores'!$F77:$AM77)/(SUMIF('Math Scores'!$F$3:$AM$3, E$4, 'Math Scores'!$F$2:$AM$2))))</f>
        <is>
          <t/>
        </is>
      </c>
      <c r="F74" s="702" t="inlineStr">
        <f aca="false">IF(COUNT('Math Scores'!$AN77:$BW77)=0, "", (SUMIF('Math Scores'!$AN$3:$BW$3, F$4, 'Math Scores'!$AN77:$BW77)/(SUMIF('Math Scores'!$AN$3:$BW$3, F$4, 'Math Scores'!$AN$2:$BW$2))))</f>
        <is>
          <t/>
        </is>
      </c>
      <c r="G74" s="702" t="inlineStr">
        <f aca="false">IF(COUNT('Math Scores'!$AN77:$BW77)=0, "", (SUMIF('Math Scores'!$AN$3:$BW$3, G$4, 'Math Scores'!$AN77:$BW77)/(SUMIF('Math Scores'!$AN$3:$BW$3, G$4, 'Math Scores'!$AN$2:$BW$2))))</f>
        <is>
          <t/>
        </is>
      </c>
      <c r="H74" s="702" t="inlineStr">
        <f aca="false">IF(COUNT('Math Scores'!$AN77:$BW77)=0, "", (SUMIF('Math Scores'!$AN$3:$BW$3, H$4, 'Math Scores'!$AN77:$BW77)/(SUMIF('Math Scores'!$AN$3:$BW$3, H$4, 'Math Scores'!$AN$2:$BW$2))))</f>
        <is>
          <t/>
        </is>
      </c>
      <c r="I74" s="702" t="inlineStr">
        <f aca="false">IF(COUNT('Math Scores'!$BX77:$DN77)=0, "", (SUMIF('Math Scores'!$F$3:$MZ$3, I$4, 'Math Scores'!$F77:$MZ77)/(SUMIF('Math Scores'!$F$3:$MZ$3, I$4, 'Math Scores'!$F$2:$MZ$2))))</f>
        <is>
          <t/>
        </is>
      </c>
      <c r="J74" s="702" t="inlineStr">
        <f aca="false">IF(COUNT('Math Scores'!$BX77:$DN77)=0, "", (SUMIF('Math Scores'!$F$3:$MZ$3, J$4, 'Math Scores'!$F77:$MZ77)/(SUMIF('Math Scores'!$F$3:$MZ$3, J$4, 'Math Scores'!$F$2:$MZ$2))))</f>
        <is>
          <t/>
        </is>
      </c>
      <c r="K74" s="702" t="inlineStr">
        <f aca="false">IF(COUNT('Math Scores'!$BX77:$DN77)=0, "", (SUMIF('Math Scores'!$F$3:$MZ$3, K$4, 'Math Scores'!$F77:$MZ77)/(SUMIF('Math Scores'!$F$3:$MZ$3, K$4, 'Math Scores'!$F$2:$MZ$2))))</f>
        <is>
          <t/>
        </is>
      </c>
      <c r="L74" s="702" t="inlineStr">
        <f aca="false">IF(COUNT('Math Scores'!$DO77:$FJ77)=0, "", (SUMIF('Math Scores'!$F$3:$MZ$3, L$4, 'Math Scores'!$F77:$MZ77)/(SUMIF('Math Scores'!$F$3:$MZ$3, L$4, 'Math Scores'!$F$2:$MZ$2))))</f>
        <is>
          <t/>
        </is>
      </c>
      <c r="M74" s="702" t="inlineStr">
        <f aca="false">IF(COUNT('Math Scores'!$DO77:$FJ77)=0, "", (SUMIF('Math Scores'!$F$3:$MZ$3, M$4, 'Math Scores'!$F77:$MZ77)/(SUMIF('Math Scores'!$F$3:$MZ$3, M$4, 'Math Scores'!$F$2:$MZ$2))))</f>
        <is>
          <t/>
        </is>
      </c>
      <c r="N74" s="702" t="inlineStr">
        <f aca="false">IF(COUNT('Math Scores'!$DO77:$FJ77)=0, "", (SUMIF('Math Scores'!$F$3:$MZ$3, N$4, 'Math Scores'!$F77:$MZ77)/(SUMIF('Math Scores'!$F$3:$MZ$3, N$4, 'Math Scores'!$F$2:$MZ$2))))</f>
        <is>
          <t/>
        </is>
      </c>
      <c r="O74" s="702" t="inlineStr">
        <f aca="false">IF(COUNT('Math Scores'!$FK77:$HI77)=0, "", (SUMIF('Math Scores'!$F$3:$MZ$3, O$4, 'Math Scores'!$F77:$MZ77)/(SUMIF('Math Scores'!$F$3:$MZ$3, O$4, 'Math Scores'!$F$2:$MZ$2))))</f>
        <is>
          <t/>
        </is>
      </c>
      <c r="P74" s="702" t="inlineStr">
        <f aca="false">IF(COUNT('Math Scores'!$FK77:$HI77)=0, "", (SUMIF('Math Scores'!$F$3:$MZ$3, P$4, 'Math Scores'!$F77:$MZ77)/(SUMIF('Math Scores'!$F$3:$MZ$3, P$4, 'Math Scores'!$F$2:$MZ$2))))</f>
        <is>
          <t/>
        </is>
      </c>
      <c r="Q74" s="702" t="inlineStr">
        <f aca="false">IF(COUNT('Math Scores'!$FK77:$HI77)=0, "", (SUMIF('Math Scores'!$F$3:$MZ$3, Q$4, 'Math Scores'!$F77:$MZ77)/(SUMIF('Math Scores'!$F$3:$MZ$3, Q$4, 'Math Scores'!$F$2:$MZ$2))))</f>
        <is>
          <t/>
        </is>
      </c>
      <c r="R74" s="702" t="inlineStr">
        <f aca="false">IF(COUNT('Math Scores'!$HJ77:$IG77)=0, "", (SUMIF('Math Scores'!$HJ$3:$IU$3, R$4, 'Math Scores'!$HJ77:$IU77)/(SUMIF('Math Scores'!$HJ$3:$IU$3, R$4, 'Math Scores'!$HJ$2:$IU$2))))</f>
        <is>
          <t/>
        </is>
      </c>
      <c r="S74" s="702" t="inlineStr">
        <f aca="false">IF(COUNT('Math Scores'!$HJ77:$IG77)=0, "", (SUMIF('Math Scores'!$HJ$3:$IU$3, S$4, 'Math Scores'!$HJ77:$IU77)/(SUMIF('Math Scores'!$HJ$3:$IU$3, S$4, 'Math Scores'!$HJ$2:$IU$2))))</f>
        <is>
          <t/>
        </is>
      </c>
      <c r="T74" s="702" t="inlineStr">
        <f aca="false">IF(COUNT('Math Scores'!$HJ77:$IG77)=0, "", (SUMIF('Math Scores'!$HJ$3:$IU$3, T$4, 'Math Scores'!$HJ77:$IU77)/(SUMIF('Math Scores'!$HJ$3:$IU$3, T$4, 'Math Scores'!$HJ$2:$IU$2))))</f>
        <is>
          <t/>
        </is>
      </c>
      <c r="U74" s="702" t="inlineStr">
        <f aca="false">IF(COUNT('Math Scores'!$IV77:$JL77)=0, "", (SUMIF('Math Scores'!$IH$3:$IU$3, U$4, 'Math Scores'!$IH77:$IU77)/(SUMIF('Math Scores'!$IH$3:$IU$3, U$4, 'Math Scores'!$IH$2:$IU$2))))</f>
        <is>
          <t/>
        </is>
      </c>
      <c r="V74" s="702" t="inlineStr">
        <f aca="false">IF(COUNT('Math Scores'!$IV77:$JL77)=0, "", (SUMIF('Math Scores'!$IH$3:$IU$3, V$4, 'Math Scores'!$IH77:$IU77)/(SUMIF('Math Scores'!$IH$3:$IU$3, V$4, 'Math Scores'!$IH$2:$IU$2))))</f>
        <is>
          <t/>
        </is>
      </c>
      <c r="W74" s="702" t="inlineStr">
        <f aca="false">IF(COUNT('Math Scores'!$IV77:$JL77)=0, "", (SUMIF('Math Scores'!$IH$3:$IU$3, W$4, 'Math Scores'!$IH77:$IU77)/(SUMIF('Math Scores'!$IH$3:$IU$3, W$4, 'Math Scores'!$IH$2:$IU$2))))</f>
        <is>
          <t/>
        </is>
      </c>
      <c r="X74" s="702" t="inlineStr">
        <f aca="false">IF(COUNT('Math Scores'!$JM77:$KG77)=0, "", (SUMIF('Math Scores'!$JM$3:$LA$3, X$4, 'Math Scores'!$JM77:$LA77)/(SUMIF('Math Scores'!$JM$3:$LA$3, X$4, 'Math Scores'!$JM$2:$LA$2))))</f>
        <is>
          <t/>
        </is>
      </c>
      <c r="Y74" s="702" t="inlineStr">
        <f aca="false">IF(COUNT('Math Scores'!$JM77:$KG77)=0, "", (SUMIF('Math Scores'!$JM$3:$LA$3, Y$4, 'Math Scores'!$JM77:$LA77)/(SUMIF('Math Scores'!$JM$3:$LA$3, Y$4, 'Math Scores'!$JM$2:$LA$2))))</f>
        <is>
          <t/>
        </is>
      </c>
      <c r="Z74" s="702" t="inlineStr">
        <f aca="false">IF(COUNT('Math Scores'!$JM77:$KG77)=0, "", (SUMIF('Math Scores'!$JM$3:$LA$3, Z$4, 'Math Scores'!$JM77:$LA77)/(SUMIF('Math Scores'!$JM$3:$LA$3, Z$4, 'Math Scores'!$JM$2:$LA$2))))</f>
        <is>
          <t/>
        </is>
      </c>
      <c r="AA74" s="702" t="inlineStr">
        <f aca="false">IF(COUNT('Math Scores'!$LB77:$LR77)=0, "", (SUMIF('Math Scores'!$KH$3:$LA$3, AA$4, 'Math Scores'!$KH77:$LA77)/(SUMIF('Math Scores'!$KH$3:$LA$3, AA$4, 'Math Scores'!$KH$2:$LA$2))))</f>
        <is>
          <t/>
        </is>
      </c>
      <c r="AB74" s="702" t="inlineStr">
        <f aca="false">IF(COUNT('Math Scores'!$LB77:$LR77)=0, "", (SUMIF('Math Scores'!$KH$3:$LA$3, AB$4, 'Math Scores'!$KH77:$LA77)/(SUMIF('Math Scores'!$KH$3:$LA$3, AB$4, 'Math Scores'!$KH$2:$LA$2))))</f>
        <is>
          <t/>
        </is>
      </c>
      <c r="AC74" s="702" t="inlineStr">
        <f aca="false">IF(COUNT('Math Scores'!$LB77:$LR77)=0, "", (SUMIF('Math Scores'!$KH$3:$LA$3, AC$4, 'Math Scores'!$KH77:$LA77)/(SUMIF('Math Scores'!$KH$3:$LA$3, AC$4, 'Math Scores'!$KH$2:$LA$2))))</f>
        <is>
          <t/>
        </is>
      </c>
    </row>
    <row r="75" customFormat="false" ht="12.75" hidden="false" customHeight="false" outlineLevel="0" collapsed="false">
      <c r="A75" s="715" t="inlineStr">
        <f aca="false">'English Scores- Leveled papers'!B76</f>
        <is>
          <t/>
        </is>
      </c>
      <c r="B75" s="716" t="inlineStr">
        <f aca="false">'Math Scores'!D78</f>
        <is>
          <t/>
        </is>
      </c>
      <c r="C75" s="702" t="inlineStr">
        <f aca="false">IF(COUNT('Math Scores'!$F78:$AM78)=0, "", (SUMIF('Math Scores'!$F$3:$AM$3, C$4, 'Math Scores'!$F78:$AM78)/(SUMIF('Math Scores'!$F$3:$AM$3, C$4, 'Math Scores'!$F$2:$AM$2))))</f>
        <is>
          <t/>
        </is>
      </c>
      <c r="D75" s="702" t="inlineStr">
        <f aca="false">IF(COUNT('Math Scores'!$F78:$AM78)=0, "", (SUMIF('Math Scores'!$F$3:$AM$3, D$4, 'Math Scores'!$F78:$AM78)/(SUMIF('Math Scores'!$F$3:$AM$3, D$4, 'Math Scores'!$F$2:$AM$2))))</f>
        <is>
          <t/>
        </is>
      </c>
      <c r="E75" s="702" t="inlineStr">
        <f aca="false">IF(COUNT('Math Scores'!$F78:$AM78)=0, "", (SUMIF('Math Scores'!$F$3:$AM$3, E$4, 'Math Scores'!$F78:$AM78)/(SUMIF('Math Scores'!$F$3:$AM$3, E$4, 'Math Scores'!$F$2:$AM$2))))</f>
        <is>
          <t/>
        </is>
      </c>
      <c r="F75" s="702" t="inlineStr">
        <f aca="false">IF(COUNT('Math Scores'!$AN78:$BW78)=0, "", (SUMIF('Math Scores'!$AN$3:$BW$3, F$4, 'Math Scores'!$AN78:$BW78)/(SUMIF('Math Scores'!$AN$3:$BW$3, F$4, 'Math Scores'!$AN$2:$BW$2))))</f>
        <is>
          <t/>
        </is>
      </c>
      <c r="G75" s="702" t="inlineStr">
        <f aca="false">IF(COUNT('Math Scores'!$AN78:$BW78)=0, "", (SUMIF('Math Scores'!$AN$3:$BW$3, G$4, 'Math Scores'!$AN78:$BW78)/(SUMIF('Math Scores'!$AN$3:$BW$3, G$4, 'Math Scores'!$AN$2:$BW$2))))</f>
        <is>
          <t/>
        </is>
      </c>
      <c r="H75" s="702" t="inlineStr">
        <f aca="false">IF(COUNT('Math Scores'!$AN78:$BW78)=0, "", (SUMIF('Math Scores'!$AN$3:$BW$3, H$4, 'Math Scores'!$AN78:$BW78)/(SUMIF('Math Scores'!$AN$3:$BW$3, H$4, 'Math Scores'!$AN$2:$BW$2))))</f>
        <is>
          <t/>
        </is>
      </c>
      <c r="I75" s="702" t="inlineStr">
        <f aca="false">IF(COUNT('Math Scores'!$BX78:$DN78)=0, "", (SUMIF('Math Scores'!$F$3:$MZ$3, I$4, 'Math Scores'!$F78:$MZ78)/(SUMIF('Math Scores'!$F$3:$MZ$3, I$4, 'Math Scores'!$F$2:$MZ$2))))</f>
        <is>
          <t/>
        </is>
      </c>
      <c r="J75" s="702" t="inlineStr">
        <f aca="false">IF(COUNT('Math Scores'!$BX78:$DN78)=0, "", (SUMIF('Math Scores'!$F$3:$MZ$3, J$4, 'Math Scores'!$F78:$MZ78)/(SUMIF('Math Scores'!$F$3:$MZ$3, J$4, 'Math Scores'!$F$2:$MZ$2))))</f>
        <is>
          <t/>
        </is>
      </c>
      <c r="K75" s="702" t="inlineStr">
        <f aca="false">IF(COUNT('Math Scores'!$BX78:$DN78)=0, "", (SUMIF('Math Scores'!$F$3:$MZ$3, K$4, 'Math Scores'!$F78:$MZ78)/(SUMIF('Math Scores'!$F$3:$MZ$3, K$4, 'Math Scores'!$F$2:$MZ$2))))</f>
        <is>
          <t/>
        </is>
      </c>
      <c r="L75" s="702" t="inlineStr">
        <f aca="false">IF(COUNT('Math Scores'!$DO78:$FJ78)=0, "", (SUMIF('Math Scores'!$F$3:$MZ$3, L$4, 'Math Scores'!$F78:$MZ78)/(SUMIF('Math Scores'!$F$3:$MZ$3, L$4, 'Math Scores'!$F$2:$MZ$2))))</f>
        <is>
          <t/>
        </is>
      </c>
      <c r="M75" s="702" t="inlineStr">
        <f aca="false">IF(COUNT('Math Scores'!$DO78:$FJ78)=0, "", (SUMIF('Math Scores'!$F$3:$MZ$3, M$4, 'Math Scores'!$F78:$MZ78)/(SUMIF('Math Scores'!$F$3:$MZ$3, M$4, 'Math Scores'!$F$2:$MZ$2))))</f>
        <is>
          <t/>
        </is>
      </c>
      <c r="N75" s="702" t="inlineStr">
        <f aca="false">IF(COUNT('Math Scores'!$DO78:$FJ78)=0, "", (SUMIF('Math Scores'!$F$3:$MZ$3, N$4, 'Math Scores'!$F78:$MZ78)/(SUMIF('Math Scores'!$F$3:$MZ$3, N$4, 'Math Scores'!$F$2:$MZ$2))))</f>
        <is>
          <t/>
        </is>
      </c>
      <c r="O75" s="702" t="inlineStr">
        <f aca="false">IF(COUNT('Math Scores'!$FK78:$HI78)=0, "", (SUMIF('Math Scores'!$F$3:$MZ$3, O$4, 'Math Scores'!$F78:$MZ78)/(SUMIF('Math Scores'!$F$3:$MZ$3, O$4, 'Math Scores'!$F$2:$MZ$2))))</f>
        <is>
          <t/>
        </is>
      </c>
      <c r="P75" s="702" t="inlineStr">
        <f aca="false">IF(COUNT('Math Scores'!$FK78:$HI78)=0, "", (SUMIF('Math Scores'!$F$3:$MZ$3, P$4, 'Math Scores'!$F78:$MZ78)/(SUMIF('Math Scores'!$F$3:$MZ$3, P$4, 'Math Scores'!$F$2:$MZ$2))))</f>
        <is>
          <t/>
        </is>
      </c>
      <c r="Q75" s="702" t="inlineStr">
        <f aca="false">IF(COUNT('Math Scores'!$FK78:$HI78)=0, "", (SUMIF('Math Scores'!$F$3:$MZ$3, Q$4, 'Math Scores'!$F78:$MZ78)/(SUMIF('Math Scores'!$F$3:$MZ$3, Q$4, 'Math Scores'!$F$2:$MZ$2))))</f>
        <is>
          <t/>
        </is>
      </c>
      <c r="R75" s="702" t="inlineStr">
        <f aca="false">IF(COUNT('Math Scores'!$HJ78:$IG78)=0, "", (SUMIF('Math Scores'!$HJ$3:$IU$3, R$4, 'Math Scores'!$HJ78:$IU78)/(SUMIF('Math Scores'!$HJ$3:$IU$3, R$4, 'Math Scores'!$HJ$2:$IU$2))))</f>
        <is>
          <t/>
        </is>
      </c>
      <c r="S75" s="702" t="inlineStr">
        <f aca="false">IF(COUNT('Math Scores'!$HJ78:$IG78)=0, "", (SUMIF('Math Scores'!$HJ$3:$IU$3, S$4, 'Math Scores'!$HJ78:$IU78)/(SUMIF('Math Scores'!$HJ$3:$IU$3, S$4, 'Math Scores'!$HJ$2:$IU$2))))</f>
        <is>
          <t/>
        </is>
      </c>
      <c r="T75" s="702" t="inlineStr">
        <f aca="false">IF(COUNT('Math Scores'!$HJ78:$IG78)=0, "", (SUMIF('Math Scores'!$HJ$3:$IU$3, T$4, 'Math Scores'!$HJ78:$IU78)/(SUMIF('Math Scores'!$HJ$3:$IU$3, T$4, 'Math Scores'!$HJ$2:$IU$2))))</f>
        <is>
          <t/>
        </is>
      </c>
      <c r="U75" s="702" t="inlineStr">
        <f aca="false">IF(COUNT('Math Scores'!$IV78:$JL78)=0, "", (SUMIF('Math Scores'!$IH$3:$IU$3, U$4, 'Math Scores'!$IH78:$IU78)/(SUMIF('Math Scores'!$IH$3:$IU$3, U$4, 'Math Scores'!$IH$2:$IU$2))))</f>
        <is>
          <t/>
        </is>
      </c>
      <c r="V75" s="702" t="inlineStr">
        <f aca="false">IF(COUNT('Math Scores'!$IV78:$JL78)=0, "", (SUMIF('Math Scores'!$IH$3:$IU$3, V$4, 'Math Scores'!$IH78:$IU78)/(SUMIF('Math Scores'!$IH$3:$IU$3, V$4, 'Math Scores'!$IH$2:$IU$2))))</f>
        <is>
          <t/>
        </is>
      </c>
      <c r="W75" s="702" t="inlineStr">
        <f aca="false">IF(COUNT('Math Scores'!$IV78:$JL78)=0, "", (SUMIF('Math Scores'!$IH$3:$IU$3, W$4, 'Math Scores'!$IH78:$IU78)/(SUMIF('Math Scores'!$IH$3:$IU$3, W$4, 'Math Scores'!$IH$2:$IU$2))))</f>
        <is>
          <t/>
        </is>
      </c>
      <c r="X75" s="702" t="inlineStr">
        <f aca="false">IF(COUNT('Math Scores'!$JM78:$KG78)=0, "", (SUMIF('Math Scores'!$JM$3:$LA$3, X$4, 'Math Scores'!$JM78:$LA78)/(SUMIF('Math Scores'!$JM$3:$LA$3, X$4, 'Math Scores'!$JM$2:$LA$2))))</f>
        <is>
          <t/>
        </is>
      </c>
      <c r="Y75" s="702" t="inlineStr">
        <f aca="false">IF(COUNT('Math Scores'!$JM78:$KG78)=0, "", (SUMIF('Math Scores'!$JM$3:$LA$3, Y$4, 'Math Scores'!$JM78:$LA78)/(SUMIF('Math Scores'!$JM$3:$LA$3, Y$4, 'Math Scores'!$JM$2:$LA$2))))</f>
        <is>
          <t/>
        </is>
      </c>
      <c r="Z75" s="702" t="inlineStr">
        <f aca="false">IF(COUNT('Math Scores'!$JM78:$KG78)=0, "", (SUMIF('Math Scores'!$JM$3:$LA$3, Z$4, 'Math Scores'!$JM78:$LA78)/(SUMIF('Math Scores'!$JM$3:$LA$3, Z$4, 'Math Scores'!$JM$2:$LA$2))))</f>
        <is>
          <t/>
        </is>
      </c>
      <c r="AA75" s="702" t="inlineStr">
        <f aca="false">IF(COUNT('Math Scores'!$LB78:$LR78)=0, "", (SUMIF('Math Scores'!$KH$3:$LA$3, AA$4, 'Math Scores'!$KH78:$LA78)/(SUMIF('Math Scores'!$KH$3:$LA$3, AA$4, 'Math Scores'!$KH$2:$LA$2))))</f>
        <is>
          <t/>
        </is>
      </c>
      <c r="AB75" s="702" t="inlineStr">
        <f aca="false">IF(COUNT('Math Scores'!$LB78:$LR78)=0, "", (SUMIF('Math Scores'!$KH$3:$LA$3, AB$4, 'Math Scores'!$KH78:$LA78)/(SUMIF('Math Scores'!$KH$3:$LA$3, AB$4, 'Math Scores'!$KH$2:$LA$2))))</f>
        <is>
          <t/>
        </is>
      </c>
      <c r="AC75" s="702" t="inlineStr">
        <f aca="false">IF(COUNT('Math Scores'!$LB78:$LR78)=0, "", (SUMIF('Math Scores'!$KH$3:$LA$3, AC$4, 'Math Scores'!$KH78:$LA78)/(SUMIF('Math Scores'!$KH$3:$LA$3, AC$4, 'Math Scores'!$KH$2:$LA$2))))</f>
        <is>
          <t/>
        </is>
      </c>
    </row>
    <row r="76" customFormat="false" ht="12.75" hidden="false" customHeight="false" outlineLevel="0" collapsed="false">
      <c r="A76" s="715" t="inlineStr">
        <f aca="false">'English Scores- Leveled papers'!B77</f>
        <is>
          <t/>
        </is>
      </c>
      <c r="B76" s="716" t="inlineStr">
        <f aca="false">'Math Scores'!D79</f>
        <is>
          <t/>
        </is>
      </c>
      <c r="C76" s="702" t="inlineStr">
        <f aca="false">IF(COUNT('Math Scores'!$F79:$AM79)=0, "", (SUMIF('Math Scores'!$F$3:$AM$3, C$4, 'Math Scores'!$F79:$AM79)/(SUMIF('Math Scores'!$F$3:$AM$3, C$4, 'Math Scores'!$F$2:$AM$2))))</f>
        <is>
          <t/>
        </is>
      </c>
      <c r="D76" s="702" t="inlineStr">
        <f aca="false">IF(COUNT('Math Scores'!$F79:$AM79)=0, "", (SUMIF('Math Scores'!$F$3:$AM$3, D$4, 'Math Scores'!$F79:$AM79)/(SUMIF('Math Scores'!$F$3:$AM$3, D$4, 'Math Scores'!$F$2:$AM$2))))</f>
        <is>
          <t/>
        </is>
      </c>
      <c r="E76" s="702" t="inlineStr">
        <f aca="false">IF(COUNT('Math Scores'!$F79:$AM79)=0, "", (SUMIF('Math Scores'!$F$3:$AM$3, E$4, 'Math Scores'!$F79:$AM79)/(SUMIF('Math Scores'!$F$3:$AM$3, E$4, 'Math Scores'!$F$2:$AM$2))))</f>
        <is>
          <t/>
        </is>
      </c>
      <c r="F76" s="702" t="inlineStr">
        <f aca="false">IF(COUNT('Math Scores'!$AN79:$BW79)=0, "", (SUMIF('Math Scores'!$AN$3:$BW$3, F$4, 'Math Scores'!$AN79:$BW79)/(SUMIF('Math Scores'!$AN$3:$BW$3, F$4, 'Math Scores'!$AN$2:$BW$2))))</f>
        <is>
          <t/>
        </is>
      </c>
      <c r="G76" s="702" t="inlineStr">
        <f aca="false">IF(COUNT('Math Scores'!$AN79:$BW79)=0, "", (SUMIF('Math Scores'!$AN$3:$BW$3, G$4, 'Math Scores'!$AN79:$BW79)/(SUMIF('Math Scores'!$AN$3:$BW$3, G$4, 'Math Scores'!$AN$2:$BW$2))))</f>
        <is>
          <t/>
        </is>
      </c>
      <c r="H76" s="702" t="inlineStr">
        <f aca="false">IF(COUNT('Math Scores'!$AN79:$BW79)=0, "", (SUMIF('Math Scores'!$AN$3:$BW$3, H$4, 'Math Scores'!$AN79:$BW79)/(SUMIF('Math Scores'!$AN$3:$BW$3, H$4, 'Math Scores'!$AN$2:$BW$2))))</f>
        <is>
          <t/>
        </is>
      </c>
      <c r="I76" s="702" t="inlineStr">
        <f aca="false">IF(COUNT('Math Scores'!$BX79:$DN79)=0, "", (SUMIF('Math Scores'!$F$3:$MZ$3, I$4, 'Math Scores'!$F79:$MZ79)/(SUMIF('Math Scores'!$F$3:$MZ$3, I$4, 'Math Scores'!$F$2:$MZ$2))))</f>
        <is>
          <t/>
        </is>
      </c>
      <c r="J76" s="702" t="inlineStr">
        <f aca="false">IF(COUNT('Math Scores'!$BX79:$DN79)=0, "", (SUMIF('Math Scores'!$F$3:$MZ$3, J$4, 'Math Scores'!$F79:$MZ79)/(SUMIF('Math Scores'!$F$3:$MZ$3, J$4, 'Math Scores'!$F$2:$MZ$2))))</f>
        <is>
          <t/>
        </is>
      </c>
      <c r="K76" s="702" t="inlineStr">
        <f aca="false">IF(COUNT('Math Scores'!$BX79:$DN79)=0, "", (SUMIF('Math Scores'!$F$3:$MZ$3, K$4, 'Math Scores'!$F79:$MZ79)/(SUMIF('Math Scores'!$F$3:$MZ$3, K$4, 'Math Scores'!$F$2:$MZ$2))))</f>
        <is>
          <t/>
        </is>
      </c>
      <c r="L76" s="702" t="inlineStr">
        <f aca="false">IF(COUNT('Math Scores'!$DO79:$FJ79)=0, "", (SUMIF('Math Scores'!$F$3:$MZ$3, L$4, 'Math Scores'!$F79:$MZ79)/(SUMIF('Math Scores'!$F$3:$MZ$3, L$4, 'Math Scores'!$F$2:$MZ$2))))</f>
        <is>
          <t/>
        </is>
      </c>
      <c r="M76" s="702" t="inlineStr">
        <f aca="false">IF(COUNT('Math Scores'!$DO79:$FJ79)=0, "", (SUMIF('Math Scores'!$F$3:$MZ$3, M$4, 'Math Scores'!$F79:$MZ79)/(SUMIF('Math Scores'!$F$3:$MZ$3, M$4, 'Math Scores'!$F$2:$MZ$2))))</f>
        <is>
          <t/>
        </is>
      </c>
      <c r="N76" s="702" t="inlineStr">
        <f aca="false">IF(COUNT('Math Scores'!$DO79:$FJ79)=0, "", (SUMIF('Math Scores'!$F$3:$MZ$3, N$4, 'Math Scores'!$F79:$MZ79)/(SUMIF('Math Scores'!$F$3:$MZ$3, N$4, 'Math Scores'!$F$2:$MZ$2))))</f>
        <is>
          <t/>
        </is>
      </c>
      <c r="O76" s="702" t="inlineStr">
        <f aca="false">IF(COUNT('Math Scores'!$FK79:$HI79)=0, "", (SUMIF('Math Scores'!$F$3:$MZ$3, O$4, 'Math Scores'!$F79:$MZ79)/(SUMIF('Math Scores'!$F$3:$MZ$3, O$4, 'Math Scores'!$F$2:$MZ$2))))</f>
        <is>
          <t/>
        </is>
      </c>
      <c r="P76" s="702" t="inlineStr">
        <f aca="false">IF(COUNT('Math Scores'!$FK79:$HI79)=0, "", (SUMIF('Math Scores'!$F$3:$MZ$3, P$4, 'Math Scores'!$F79:$MZ79)/(SUMIF('Math Scores'!$F$3:$MZ$3, P$4, 'Math Scores'!$F$2:$MZ$2))))</f>
        <is>
          <t/>
        </is>
      </c>
      <c r="Q76" s="702" t="inlineStr">
        <f aca="false">IF(COUNT('Math Scores'!$FK79:$HI79)=0, "", (SUMIF('Math Scores'!$F$3:$MZ$3, Q$4, 'Math Scores'!$F79:$MZ79)/(SUMIF('Math Scores'!$F$3:$MZ$3, Q$4, 'Math Scores'!$F$2:$MZ$2))))</f>
        <is>
          <t/>
        </is>
      </c>
      <c r="R76" s="702" t="inlineStr">
        <f aca="false">IF(COUNT('Math Scores'!$HJ79:$IG79)=0, "", (SUMIF('Math Scores'!$HJ$3:$IU$3, R$4, 'Math Scores'!$HJ79:$IU79)/(SUMIF('Math Scores'!$HJ$3:$IU$3, R$4, 'Math Scores'!$HJ$2:$IU$2))))</f>
        <is>
          <t/>
        </is>
      </c>
      <c r="S76" s="702" t="inlineStr">
        <f aca="false">IF(COUNT('Math Scores'!$HJ79:$IG79)=0, "", (SUMIF('Math Scores'!$HJ$3:$IU$3, S$4, 'Math Scores'!$HJ79:$IU79)/(SUMIF('Math Scores'!$HJ$3:$IU$3, S$4, 'Math Scores'!$HJ$2:$IU$2))))</f>
        <is>
          <t/>
        </is>
      </c>
      <c r="T76" s="702" t="inlineStr">
        <f aca="false">IF(COUNT('Math Scores'!$HJ79:$IG79)=0, "", (SUMIF('Math Scores'!$HJ$3:$IU$3, T$4, 'Math Scores'!$HJ79:$IU79)/(SUMIF('Math Scores'!$HJ$3:$IU$3, T$4, 'Math Scores'!$HJ$2:$IU$2))))</f>
        <is>
          <t/>
        </is>
      </c>
      <c r="U76" s="702" t="inlineStr">
        <f aca="false">IF(COUNT('Math Scores'!$IV79:$JL79)=0, "", (SUMIF('Math Scores'!$IH$3:$IU$3, U$4, 'Math Scores'!$IH79:$IU79)/(SUMIF('Math Scores'!$IH$3:$IU$3, U$4, 'Math Scores'!$IH$2:$IU$2))))</f>
        <is>
          <t/>
        </is>
      </c>
      <c r="V76" s="702" t="inlineStr">
        <f aca="false">IF(COUNT('Math Scores'!$IV79:$JL79)=0, "", (SUMIF('Math Scores'!$IH$3:$IU$3, V$4, 'Math Scores'!$IH79:$IU79)/(SUMIF('Math Scores'!$IH$3:$IU$3, V$4, 'Math Scores'!$IH$2:$IU$2))))</f>
        <is>
          <t/>
        </is>
      </c>
      <c r="W76" s="702" t="inlineStr">
        <f aca="false">IF(COUNT('Math Scores'!$IV79:$JL79)=0, "", (SUMIF('Math Scores'!$IH$3:$IU$3, W$4, 'Math Scores'!$IH79:$IU79)/(SUMIF('Math Scores'!$IH$3:$IU$3, W$4, 'Math Scores'!$IH$2:$IU$2))))</f>
        <is>
          <t/>
        </is>
      </c>
      <c r="X76" s="702" t="inlineStr">
        <f aca="false">IF(COUNT('Math Scores'!$JM79:$KG79)=0, "", (SUMIF('Math Scores'!$JM$3:$LA$3, X$4, 'Math Scores'!$JM79:$LA79)/(SUMIF('Math Scores'!$JM$3:$LA$3, X$4, 'Math Scores'!$JM$2:$LA$2))))</f>
        <is>
          <t/>
        </is>
      </c>
      <c r="Y76" s="702" t="inlineStr">
        <f aca="false">IF(COUNT('Math Scores'!$JM79:$KG79)=0, "", (SUMIF('Math Scores'!$JM$3:$LA$3, Y$4, 'Math Scores'!$JM79:$LA79)/(SUMIF('Math Scores'!$JM$3:$LA$3, Y$4, 'Math Scores'!$JM$2:$LA$2))))</f>
        <is>
          <t/>
        </is>
      </c>
      <c r="Z76" s="702" t="inlineStr">
        <f aca="false">IF(COUNT('Math Scores'!$JM79:$KG79)=0, "", (SUMIF('Math Scores'!$JM$3:$LA$3, Z$4, 'Math Scores'!$JM79:$LA79)/(SUMIF('Math Scores'!$JM$3:$LA$3, Z$4, 'Math Scores'!$JM$2:$LA$2))))</f>
        <is>
          <t/>
        </is>
      </c>
      <c r="AA76" s="702" t="inlineStr">
        <f aca="false">IF(COUNT('Math Scores'!$LB79:$LR79)=0, "", (SUMIF('Math Scores'!$KH$3:$LA$3, AA$4, 'Math Scores'!$KH79:$LA79)/(SUMIF('Math Scores'!$KH$3:$LA$3, AA$4, 'Math Scores'!$KH$2:$LA$2))))</f>
        <is>
          <t/>
        </is>
      </c>
      <c r="AB76" s="702" t="inlineStr">
        <f aca="false">IF(COUNT('Math Scores'!$LB79:$LR79)=0, "", (SUMIF('Math Scores'!$KH$3:$LA$3, AB$4, 'Math Scores'!$KH79:$LA79)/(SUMIF('Math Scores'!$KH$3:$LA$3, AB$4, 'Math Scores'!$KH$2:$LA$2))))</f>
        <is>
          <t/>
        </is>
      </c>
      <c r="AC76" s="702" t="inlineStr">
        <f aca="false">IF(COUNT('Math Scores'!$LB79:$LR79)=0, "", (SUMIF('Math Scores'!$KH$3:$LA$3, AC$4, 'Math Scores'!$KH79:$LA79)/(SUMIF('Math Scores'!$KH$3:$LA$3, AC$4, 'Math Scores'!$KH$2:$LA$2))))</f>
        <is>
          <t/>
        </is>
      </c>
    </row>
    <row r="77" customFormat="false" ht="12.75" hidden="false" customHeight="false" outlineLevel="0" collapsed="false">
      <c r="A77" s="715" t="inlineStr">
        <f aca="false">'English Scores- Leveled papers'!B78</f>
        <is>
          <t/>
        </is>
      </c>
      <c r="B77" s="716" t="inlineStr">
        <f aca="false">'Math Scores'!D80</f>
        <is>
          <t/>
        </is>
      </c>
      <c r="C77" s="702" t="inlineStr">
        <f aca="false">IF(COUNT('Math Scores'!$F80:$AM80)=0, "", (SUMIF('Math Scores'!$F$3:$AM$3, C$4, 'Math Scores'!$F80:$AM80)/(SUMIF('Math Scores'!$F$3:$AM$3, C$4, 'Math Scores'!$F$2:$AM$2))))</f>
        <is>
          <t/>
        </is>
      </c>
      <c r="D77" s="702" t="inlineStr">
        <f aca="false">IF(COUNT('Math Scores'!$F80:$AM80)=0, "", (SUMIF('Math Scores'!$F$3:$AM$3, D$4, 'Math Scores'!$F80:$AM80)/(SUMIF('Math Scores'!$F$3:$AM$3, D$4, 'Math Scores'!$F$2:$AM$2))))</f>
        <is>
          <t/>
        </is>
      </c>
      <c r="E77" s="702" t="inlineStr">
        <f aca="false">IF(COUNT('Math Scores'!$F80:$AM80)=0, "", (SUMIF('Math Scores'!$F$3:$AM$3, E$4, 'Math Scores'!$F80:$AM80)/(SUMIF('Math Scores'!$F$3:$AM$3, E$4, 'Math Scores'!$F$2:$AM$2))))</f>
        <is>
          <t/>
        </is>
      </c>
      <c r="F77" s="702" t="inlineStr">
        <f aca="false">IF(COUNT('Math Scores'!$AN80:$BW80)=0, "", (SUMIF('Math Scores'!$AN$3:$BW$3, F$4, 'Math Scores'!$AN80:$BW80)/(SUMIF('Math Scores'!$AN$3:$BW$3, F$4, 'Math Scores'!$AN$2:$BW$2))))</f>
        <is>
          <t/>
        </is>
      </c>
      <c r="G77" s="702" t="inlineStr">
        <f aca="false">IF(COUNT('Math Scores'!$AN80:$BW80)=0, "", (SUMIF('Math Scores'!$AN$3:$BW$3, G$4, 'Math Scores'!$AN80:$BW80)/(SUMIF('Math Scores'!$AN$3:$BW$3, G$4, 'Math Scores'!$AN$2:$BW$2))))</f>
        <is>
          <t/>
        </is>
      </c>
      <c r="H77" s="702" t="inlineStr">
        <f aca="false">IF(COUNT('Math Scores'!$AN80:$BW80)=0, "", (SUMIF('Math Scores'!$AN$3:$BW$3, H$4, 'Math Scores'!$AN80:$BW80)/(SUMIF('Math Scores'!$AN$3:$BW$3, H$4, 'Math Scores'!$AN$2:$BW$2))))</f>
        <is>
          <t/>
        </is>
      </c>
      <c r="I77" s="702" t="inlineStr">
        <f aca="false">IF(COUNT('Math Scores'!$BX80:$DN80)=0, "", (SUMIF('Math Scores'!$F$3:$MZ$3, I$4, 'Math Scores'!$F80:$MZ80)/(SUMIF('Math Scores'!$F$3:$MZ$3, I$4, 'Math Scores'!$F$2:$MZ$2))))</f>
        <is>
          <t/>
        </is>
      </c>
      <c r="J77" s="702" t="inlineStr">
        <f aca="false">IF(COUNT('Math Scores'!$BX80:$DN80)=0, "", (SUMIF('Math Scores'!$F$3:$MZ$3, J$4, 'Math Scores'!$F80:$MZ80)/(SUMIF('Math Scores'!$F$3:$MZ$3, J$4, 'Math Scores'!$F$2:$MZ$2))))</f>
        <is>
          <t/>
        </is>
      </c>
      <c r="K77" s="702" t="inlineStr">
        <f aca="false">IF(COUNT('Math Scores'!$BX80:$DN80)=0, "", (SUMIF('Math Scores'!$F$3:$MZ$3, K$4, 'Math Scores'!$F80:$MZ80)/(SUMIF('Math Scores'!$F$3:$MZ$3, K$4, 'Math Scores'!$F$2:$MZ$2))))</f>
        <is>
          <t/>
        </is>
      </c>
      <c r="L77" s="702" t="inlineStr">
        <f aca="false">IF(COUNT('Math Scores'!$DO80:$FJ80)=0, "", (SUMIF('Math Scores'!$F$3:$MZ$3, L$4, 'Math Scores'!$F80:$MZ80)/(SUMIF('Math Scores'!$F$3:$MZ$3, L$4, 'Math Scores'!$F$2:$MZ$2))))</f>
        <is>
          <t/>
        </is>
      </c>
      <c r="M77" s="702" t="inlineStr">
        <f aca="false">IF(COUNT('Math Scores'!$DO80:$FJ80)=0, "", (SUMIF('Math Scores'!$F$3:$MZ$3, M$4, 'Math Scores'!$F80:$MZ80)/(SUMIF('Math Scores'!$F$3:$MZ$3, M$4, 'Math Scores'!$F$2:$MZ$2))))</f>
        <is>
          <t/>
        </is>
      </c>
      <c r="N77" s="702" t="inlineStr">
        <f aca="false">IF(COUNT('Math Scores'!$DO80:$FJ80)=0, "", (SUMIF('Math Scores'!$F$3:$MZ$3, N$4, 'Math Scores'!$F80:$MZ80)/(SUMIF('Math Scores'!$F$3:$MZ$3, N$4, 'Math Scores'!$F$2:$MZ$2))))</f>
        <is>
          <t/>
        </is>
      </c>
      <c r="O77" s="702" t="inlineStr">
        <f aca="false">IF(COUNT('Math Scores'!$FK80:$HI80)=0, "", (SUMIF('Math Scores'!$F$3:$MZ$3, O$4, 'Math Scores'!$F80:$MZ80)/(SUMIF('Math Scores'!$F$3:$MZ$3, O$4, 'Math Scores'!$F$2:$MZ$2))))</f>
        <is>
          <t/>
        </is>
      </c>
      <c r="P77" s="702" t="inlineStr">
        <f aca="false">IF(COUNT('Math Scores'!$FK80:$HI80)=0, "", (SUMIF('Math Scores'!$F$3:$MZ$3, P$4, 'Math Scores'!$F80:$MZ80)/(SUMIF('Math Scores'!$F$3:$MZ$3, P$4, 'Math Scores'!$F$2:$MZ$2))))</f>
        <is>
          <t/>
        </is>
      </c>
      <c r="Q77" s="702" t="inlineStr">
        <f aca="false">IF(COUNT('Math Scores'!$FK80:$HI80)=0, "", (SUMIF('Math Scores'!$F$3:$MZ$3, Q$4, 'Math Scores'!$F80:$MZ80)/(SUMIF('Math Scores'!$F$3:$MZ$3, Q$4, 'Math Scores'!$F$2:$MZ$2))))</f>
        <is>
          <t/>
        </is>
      </c>
      <c r="R77" s="702" t="inlineStr">
        <f aca="false">IF(COUNT('Math Scores'!$HJ80:$IG80)=0, "", (SUMIF('Math Scores'!$HJ$3:$IU$3, R$4, 'Math Scores'!$HJ80:$IU80)/(SUMIF('Math Scores'!$HJ$3:$IU$3, R$4, 'Math Scores'!$HJ$2:$IU$2))))</f>
        <is>
          <t/>
        </is>
      </c>
      <c r="S77" s="702" t="inlineStr">
        <f aca="false">IF(COUNT('Math Scores'!$HJ80:$IG80)=0, "", (SUMIF('Math Scores'!$HJ$3:$IU$3, S$4, 'Math Scores'!$HJ80:$IU80)/(SUMIF('Math Scores'!$HJ$3:$IU$3, S$4, 'Math Scores'!$HJ$2:$IU$2))))</f>
        <is>
          <t/>
        </is>
      </c>
      <c r="T77" s="702" t="inlineStr">
        <f aca="false">IF(COUNT('Math Scores'!$HJ80:$IG80)=0, "", (SUMIF('Math Scores'!$HJ$3:$IU$3, T$4, 'Math Scores'!$HJ80:$IU80)/(SUMIF('Math Scores'!$HJ$3:$IU$3, T$4, 'Math Scores'!$HJ$2:$IU$2))))</f>
        <is>
          <t/>
        </is>
      </c>
      <c r="U77" s="702" t="inlineStr">
        <f aca="false">IF(COUNT('Math Scores'!$IV80:$JL80)=0, "", (SUMIF('Math Scores'!$IH$3:$IU$3, U$4, 'Math Scores'!$IH80:$IU80)/(SUMIF('Math Scores'!$IH$3:$IU$3, U$4, 'Math Scores'!$IH$2:$IU$2))))</f>
        <is>
          <t/>
        </is>
      </c>
      <c r="V77" s="702" t="inlineStr">
        <f aca="false">IF(COUNT('Math Scores'!$IV80:$JL80)=0, "", (SUMIF('Math Scores'!$IH$3:$IU$3, V$4, 'Math Scores'!$IH80:$IU80)/(SUMIF('Math Scores'!$IH$3:$IU$3, V$4, 'Math Scores'!$IH$2:$IU$2))))</f>
        <is>
          <t/>
        </is>
      </c>
      <c r="W77" s="702" t="inlineStr">
        <f aca="false">IF(COUNT('Math Scores'!$IV80:$JL80)=0, "", (SUMIF('Math Scores'!$IH$3:$IU$3, W$4, 'Math Scores'!$IH80:$IU80)/(SUMIF('Math Scores'!$IH$3:$IU$3, W$4, 'Math Scores'!$IH$2:$IU$2))))</f>
        <is>
          <t/>
        </is>
      </c>
      <c r="X77" s="702" t="inlineStr">
        <f aca="false">IF(COUNT('Math Scores'!$JM80:$KG80)=0, "", (SUMIF('Math Scores'!$JM$3:$LA$3, X$4, 'Math Scores'!$JM80:$LA80)/(SUMIF('Math Scores'!$JM$3:$LA$3, X$4, 'Math Scores'!$JM$2:$LA$2))))</f>
        <is>
          <t/>
        </is>
      </c>
      <c r="Y77" s="702" t="inlineStr">
        <f aca="false">IF(COUNT('Math Scores'!$JM80:$KG80)=0, "", (SUMIF('Math Scores'!$JM$3:$LA$3, Y$4, 'Math Scores'!$JM80:$LA80)/(SUMIF('Math Scores'!$JM$3:$LA$3, Y$4, 'Math Scores'!$JM$2:$LA$2))))</f>
        <is>
          <t/>
        </is>
      </c>
      <c r="Z77" s="702" t="inlineStr">
        <f aca="false">IF(COUNT('Math Scores'!$JM80:$KG80)=0, "", (SUMIF('Math Scores'!$JM$3:$LA$3, Z$4, 'Math Scores'!$JM80:$LA80)/(SUMIF('Math Scores'!$JM$3:$LA$3, Z$4, 'Math Scores'!$JM$2:$LA$2))))</f>
        <is>
          <t/>
        </is>
      </c>
      <c r="AA77" s="702" t="inlineStr">
        <f aca="false">IF(COUNT('Math Scores'!$LB80:$LR80)=0, "", (SUMIF('Math Scores'!$KH$3:$LA$3, AA$4, 'Math Scores'!$KH80:$LA80)/(SUMIF('Math Scores'!$KH$3:$LA$3, AA$4, 'Math Scores'!$KH$2:$LA$2))))</f>
        <is>
          <t/>
        </is>
      </c>
      <c r="AB77" s="702" t="inlineStr">
        <f aca="false">IF(COUNT('Math Scores'!$LB80:$LR80)=0, "", (SUMIF('Math Scores'!$KH$3:$LA$3, AB$4, 'Math Scores'!$KH80:$LA80)/(SUMIF('Math Scores'!$KH$3:$LA$3, AB$4, 'Math Scores'!$KH$2:$LA$2))))</f>
        <is>
          <t/>
        </is>
      </c>
      <c r="AC77" s="702" t="inlineStr">
        <f aca="false">IF(COUNT('Math Scores'!$LB80:$LR80)=0, "", (SUMIF('Math Scores'!$KH$3:$LA$3, AC$4, 'Math Scores'!$KH80:$LA80)/(SUMIF('Math Scores'!$KH$3:$LA$3, AC$4, 'Math Scores'!$KH$2:$LA$2))))</f>
        <is>
          <t/>
        </is>
      </c>
    </row>
    <row r="78" customFormat="false" ht="12.75" hidden="false" customHeight="false" outlineLevel="0" collapsed="false">
      <c r="A78" s="715" t="inlineStr">
        <f aca="false">'English Scores- Leveled papers'!B79</f>
        <is>
          <t/>
        </is>
      </c>
      <c r="B78" s="716" t="inlineStr">
        <f aca="false">'Math Scores'!D81</f>
        <is>
          <t/>
        </is>
      </c>
      <c r="C78" s="702" t="inlineStr">
        <f aca="false">IF(COUNT('Math Scores'!$F81:$AM81)=0, "", (SUMIF('Math Scores'!$F$3:$AM$3, C$4, 'Math Scores'!$F81:$AM81)/(SUMIF('Math Scores'!$F$3:$AM$3, C$4, 'Math Scores'!$F$2:$AM$2))))</f>
        <is>
          <t/>
        </is>
      </c>
      <c r="D78" s="702" t="inlineStr">
        <f aca="false">IF(COUNT('Math Scores'!$F81:$AM81)=0, "", (SUMIF('Math Scores'!$F$3:$AM$3, D$4, 'Math Scores'!$F81:$AM81)/(SUMIF('Math Scores'!$F$3:$AM$3, D$4, 'Math Scores'!$F$2:$AM$2))))</f>
        <is>
          <t/>
        </is>
      </c>
      <c r="E78" s="702" t="inlineStr">
        <f aca="false">IF(COUNT('Math Scores'!$F81:$AM81)=0, "", (SUMIF('Math Scores'!$F$3:$AM$3, E$4, 'Math Scores'!$F81:$AM81)/(SUMIF('Math Scores'!$F$3:$AM$3, E$4, 'Math Scores'!$F$2:$AM$2))))</f>
        <is>
          <t/>
        </is>
      </c>
      <c r="F78" s="702" t="inlineStr">
        <f aca="false">IF(COUNT('Math Scores'!$AN81:$BW81)=0, "", (SUMIF('Math Scores'!$AN$3:$BW$3, F$4, 'Math Scores'!$AN81:$BW81)/(SUMIF('Math Scores'!$AN$3:$BW$3, F$4, 'Math Scores'!$AN$2:$BW$2))))</f>
        <is>
          <t/>
        </is>
      </c>
      <c r="G78" s="702" t="inlineStr">
        <f aca="false">IF(COUNT('Math Scores'!$AN81:$BW81)=0, "", (SUMIF('Math Scores'!$AN$3:$BW$3, G$4, 'Math Scores'!$AN81:$BW81)/(SUMIF('Math Scores'!$AN$3:$BW$3, G$4, 'Math Scores'!$AN$2:$BW$2))))</f>
        <is>
          <t/>
        </is>
      </c>
      <c r="H78" s="702" t="inlineStr">
        <f aca="false">IF(COUNT('Math Scores'!$AN81:$BW81)=0, "", (SUMIF('Math Scores'!$AN$3:$BW$3, H$4, 'Math Scores'!$AN81:$BW81)/(SUMIF('Math Scores'!$AN$3:$BW$3, H$4, 'Math Scores'!$AN$2:$BW$2))))</f>
        <is>
          <t/>
        </is>
      </c>
      <c r="I78" s="702" t="inlineStr">
        <f aca="false">IF(COUNT('Math Scores'!$BX81:$DN81)=0, "", (SUMIF('Math Scores'!$F$3:$MZ$3, I$4, 'Math Scores'!$F81:$MZ81)/(SUMIF('Math Scores'!$F$3:$MZ$3, I$4, 'Math Scores'!$F$2:$MZ$2))))</f>
        <is>
          <t/>
        </is>
      </c>
      <c r="J78" s="702" t="inlineStr">
        <f aca="false">IF(COUNT('Math Scores'!$BX81:$DN81)=0, "", (SUMIF('Math Scores'!$F$3:$MZ$3, J$4, 'Math Scores'!$F81:$MZ81)/(SUMIF('Math Scores'!$F$3:$MZ$3, J$4, 'Math Scores'!$F$2:$MZ$2))))</f>
        <is>
          <t/>
        </is>
      </c>
      <c r="K78" s="702" t="inlineStr">
        <f aca="false">IF(COUNT('Math Scores'!$BX81:$DN81)=0, "", (SUMIF('Math Scores'!$F$3:$MZ$3, K$4, 'Math Scores'!$F81:$MZ81)/(SUMIF('Math Scores'!$F$3:$MZ$3, K$4, 'Math Scores'!$F$2:$MZ$2))))</f>
        <is>
          <t/>
        </is>
      </c>
      <c r="L78" s="702" t="inlineStr">
        <f aca="false">IF(COUNT('Math Scores'!$DO81:$FJ81)=0, "", (SUMIF('Math Scores'!$F$3:$MZ$3, L$4, 'Math Scores'!$F81:$MZ81)/(SUMIF('Math Scores'!$F$3:$MZ$3, L$4, 'Math Scores'!$F$2:$MZ$2))))</f>
        <is>
          <t/>
        </is>
      </c>
      <c r="M78" s="702" t="inlineStr">
        <f aca="false">IF(COUNT('Math Scores'!$DO81:$FJ81)=0, "", (SUMIF('Math Scores'!$F$3:$MZ$3, M$4, 'Math Scores'!$F81:$MZ81)/(SUMIF('Math Scores'!$F$3:$MZ$3, M$4, 'Math Scores'!$F$2:$MZ$2))))</f>
        <is>
          <t/>
        </is>
      </c>
      <c r="N78" s="702" t="inlineStr">
        <f aca="false">IF(COUNT('Math Scores'!$DO81:$FJ81)=0, "", (SUMIF('Math Scores'!$F$3:$MZ$3, N$4, 'Math Scores'!$F81:$MZ81)/(SUMIF('Math Scores'!$F$3:$MZ$3, N$4, 'Math Scores'!$F$2:$MZ$2))))</f>
        <is>
          <t/>
        </is>
      </c>
      <c r="O78" s="702" t="inlineStr">
        <f aca="false">IF(COUNT('Math Scores'!$FK81:$HI81)=0, "", (SUMIF('Math Scores'!$F$3:$MZ$3, O$4, 'Math Scores'!$F81:$MZ81)/(SUMIF('Math Scores'!$F$3:$MZ$3, O$4, 'Math Scores'!$F$2:$MZ$2))))</f>
        <is>
          <t/>
        </is>
      </c>
      <c r="P78" s="702" t="inlineStr">
        <f aca="false">IF(COUNT('Math Scores'!$FK81:$HI81)=0, "", (SUMIF('Math Scores'!$F$3:$MZ$3, P$4, 'Math Scores'!$F81:$MZ81)/(SUMIF('Math Scores'!$F$3:$MZ$3, P$4, 'Math Scores'!$F$2:$MZ$2))))</f>
        <is>
          <t/>
        </is>
      </c>
      <c r="Q78" s="702" t="inlineStr">
        <f aca="false">IF(COUNT('Math Scores'!$FK81:$HI81)=0, "", (SUMIF('Math Scores'!$F$3:$MZ$3, Q$4, 'Math Scores'!$F81:$MZ81)/(SUMIF('Math Scores'!$F$3:$MZ$3, Q$4, 'Math Scores'!$F$2:$MZ$2))))</f>
        <is>
          <t/>
        </is>
      </c>
      <c r="R78" s="702" t="inlineStr">
        <f aca="false">IF(COUNT('Math Scores'!$HJ81:$IG81)=0, "", (SUMIF('Math Scores'!$HJ$3:$IU$3, R$4, 'Math Scores'!$HJ81:$IU81)/(SUMIF('Math Scores'!$HJ$3:$IU$3, R$4, 'Math Scores'!$HJ$2:$IU$2))))</f>
        <is>
          <t/>
        </is>
      </c>
      <c r="S78" s="702" t="inlineStr">
        <f aca="false">IF(COUNT('Math Scores'!$HJ81:$IG81)=0, "", (SUMIF('Math Scores'!$HJ$3:$IU$3, S$4, 'Math Scores'!$HJ81:$IU81)/(SUMIF('Math Scores'!$HJ$3:$IU$3, S$4, 'Math Scores'!$HJ$2:$IU$2))))</f>
        <is>
          <t/>
        </is>
      </c>
      <c r="T78" s="702" t="inlineStr">
        <f aca="false">IF(COUNT('Math Scores'!$HJ81:$IG81)=0, "", (SUMIF('Math Scores'!$HJ$3:$IU$3, T$4, 'Math Scores'!$HJ81:$IU81)/(SUMIF('Math Scores'!$HJ$3:$IU$3, T$4, 'Math Scores'!$HJ$2:$IU$2))))</f>
        <is>
          <t/>
        </is>
      </c>
      <c r="U78" s="702" t="inlineStr">
        <f aca="false">IF(COUNT('Math Scores'!$IV81:$JL81)=0, "", (SUMIF('Math Scores'!$IH$3:$IU$3, U$4, 'Math Scores'!$IH81:$IU81)/(SUMIF('Math Scores'!$IH$3:$IU$3, U$4, 'Math Scores'!$IH$2:$IU$2))))</f>
        <is>
          <t/>
        </is>
      </c>
      <c r="V78" s="702" t="inlineStr">
        <f aca="false">IF(COUNT('Math Scores'!$IV81:$JL81)=0, "", (SUMIF('Math Scores'!$IH$3:$IU$3, V$4, 'Math Scores'!$IH81:$IU81)/(SUMIF('Math Scores'!$IH$3:$IU$3, V$4, 'Math Scores'!$IH$2:$IU$2))))</f>
        <is>
          <t/>
        </is>
      </c>
      <c r="W78" s="702" t="inlineStr">
        <f aca="false">IF(COUNT('Math Scores'!$IV81:$JL81)=0, "", (SUMIF('Math Scores'!$IH$3:$IU$3, W$4, 'Math Scores'!$IH81:$IU81)/(SUMIF('Math Scores'!$IH$3:$IU$3, W$4, 'Math Scores'!$IH$2:$IU$2))))</f>
        <is>
          <t/>
        </is>
      </c>
      <c r="X78" s="702" t="inlineStr">
        <f aca="false">IF(COUNT('Math Scores'!$JM81:$KG81)=0, "", (SUMIF('Math Scores'!$JM$3:$LA$3, X$4, 'Math Scores'!$JM81:$LA81)/(SUMIF('Math Scores'!$JM$3:$LA$3, X$4, 'Math Scores'!$JM$2:$LA$2))))</f>
        <is>
          <t/>
        </is>
      </c>
      <c r="Y78" s="702" t="inlineStr">
        <f aca="false">IF(COUNT('Math Scores'!$JM81:$KG81)=0, "", (SUMIF('Math Scores'!$JM$3:$LA$3, Y$4, 'Math Scores'!$JM81:$LA81)/(SUMIF('Math Scores'!$JM$3:$LA$3, Y$4, 'Math Scores'!$JM$2:$LA$2))))</f>
        <is>
          <t/>
        </is>
      </c>
      <c r="Z78" s="702" t="inlineStr">
        <f aca="false">IF(COUNT('Math Scores'!$JM81:$KG81)=0, "", (SUMIF('Math Scores'!$JM$3:$LA$3, Z$4, 'Math Scores'!$JM81:$LA81)/(SUMIF('Math Scores'!$JM$3:$LA$3, Z$4, 'Math Scores'!$JM$2:$LA$2))))</f>
        <is>
          <t/>
        </is>
      </c>
      <c r="AA78" s="702" t="inlineStr">
        <f aca="false">IF(COUNT('Math Scores'!$LB81:$LR81)=0, "", (SUMIF('Math Scores'!$KH$3:$LA$3, AA$4, 'Math Scores'!$KH81:$LA81)/(SUMIF('Math Scores'!$KH$3:$LA$3, AA$4, 'Math Scores'!$KH$2:$LA$2))))</f>
        <is>
          <t/>
        </is>
      </c>
      <c r="AB78" s="702" t="inlineStr">
        <f aca="false">IF(COUNT('Math Scores'!$LB81:$LR81)=0, "", (SUMIF('Math Scores'!$KH$3:$LA$3, AB$4, 'Math Scores'!$KH81:$LA81)/(SUMIF('Math Scores'!$KH$3:$LA$3, AB$4, 'Math Scores'!$KH$2:$LA$2))))</f>
        <is>
          <t/>
        </is>
      </c>
      <c r="AC78" s="702" t="inlineStr">
        <f aca="false">IF(COUNT('Math Scores'!$LB81:$LR81)=0, "", (SUMIF('Math Scores'!$KH$3:$LA$3, AC$4, 'Math Scores'!$KH81:$LA81)/(SUMIF('Math Scores'!$KH$3:$LA$3, AC$4, 'Math Scores'!$KH$2:$LA$2))))</f>
        <is>
          <t/>
        </is>
      </c>
    </row>
    <row r="79" customFormat="false" ht="12.75" hidden="false" customHeight="false" outlineLevel="0" collapsed="false">
      <c r="A79" s="715" t="inlineStr">
        <f aca="false">'English Scores- Leveled papers'!B80</f>
        <is>
          <t/>
        </is>
      </c>
      <c r="B79" s="716" t="inlineStr">
        <f aca="false">'Math Scores'!D82</f>
        <is>
          <t/>
        </is>
      </c>
      <c r="C79" s="702" t="inlineStr">
        <f aca="false">IF(COUNT('Math Scores'!$F82:$AM82)=0, "", (SUMIF('Math Scores'!$F$3:$AM$3, C$4, 'Math Scores'!$F82:$AM82)/(SUMIF('Math Scores'!$F$3:$AM$3, C$4, 'Math Scores'!$F$2:$AM$2))))</f>
        <is>
          <t/>
        </is>
      </c>
      <c r="D79" s="702" t="inlineStr">
        <f aca="false">IF(COUNT('Math Scores'!$F82:$AM82)=0, "", (SUMIF('Math Scores'!$F$3:$AM$3, D$4, 'Math Scores'!$F82:$AM82)/(SUMIF('Math Scores'!$F$3:$AM$3, D$4, 'Math Scores'!$F$2:$AM$2))))</f>
        <is>
          <t/>
        </is>
      </c>
      <c r="E79" s="702" t="inlineStr">
        <f aca="false">IF(COUNT('Math Scores'!$F82:$AM82)=0, "", (SUMIF('Math Scores'!$F$3:$AM$3, E$4, 'Math Scores'!$F82:$AM82)/(SUMIF('Math Scores'!$F$3:$AM$3, E$4, 'Math Scores'!$F$2:$AM$2))))</f>
        <is>
          <t/>
        </is>
      </c>
      <c r="F79" s="702" t="inlineStr">
        <f aca="false">IF(COUNT('Math Scores'!$AN82:$BW82)=0, "", (SUMIF('Math Scores'!$AN$3:$BW$3, F$4, 'Math Scores'!$AN82:$BW82)/(SUMIF('Math Scores'!$AN$3:$BW$3, F$4, 'Math Scores'!$AN$2:$BW$2))))</f>
        <is>
          <t/>
        </is>
      </c>
      <c r="G79" s="702" t="inlineStr">
        <f aca="false">IF(COUNT('Math Scores'!$AN82:$BW82)=0, "", (SUMIF('Math Scores'!$AN$3:$BW$3, G$4, 'Math Scores'!$AN82:$BW82)/(SUMIF('Math Scores'!$AN$3:$BW$3, G$4, 'Math Scores'!$AN$2:$BW$2))))</f>
        <is>
          <t/>
        </is>
      </c>
      <c r="H79" s="702" t="inlineStr">
        <f aca="false">IF(COUNT('Math Scores'!$AN82:$BW82)=0, "", (SUMIF('Math Scores'!$AN$3:$BW$3, H$4, 'Math Scores'!$AN82:$BW82)/(SUMIF('Math Scores'!$AN$3:$BW$3, H$4, 'Math Scores'!$AN$2:$BW$2))))</f>
        <is>
          <t/>
        </is>
      </c>
      <c r="I79" s="702" t="inlineStr">
        <f aca="false">IF(COUNT('Math Scores'!$BX82:$DN82)=0, "", (SUMIF('Math Scores'!$F$3:$MZ$3, I$4, 'Math Scores'!$F82:$MZ82)/(SUMIF('Math Scores'!$F$3:$MZ$3, I$4, 'Math Scores'!$F$2:$MZ$2))))</f>
        <is>
          <t/>
        </is>
      </c>
      <c r="J79" s="702" t="inlineStr">
        <f aca="false">IF(COUNT('Math Scores'!$BX82:$DN82)=0, "", (SUMIF('Math Scores'!$F$3:$MZ$3, J$4, 'Math Scores'!$F82:$MZ82)/(SUMIF('Math Scores'!$F$3:$MZ$3, J$4, 'Math Scores'!$F$2:$MZ$2))))</f>
        <is>
          <t/>
        </is>
      </c>
      <c r="K79" s="702" t="inlineStr">
        <f aca="false">IF(COUNT('Math Scores'!$BX82:$DN82)=0, "", (SUMIF('Math Scores'!$F$3:$MZ$3, K$4, 'Math Scores'!$F82:$MZ82)/(SUMIF('Math Scores'!$F$3:$MZ$3, K$4, 'Math Scores'!$F$2:$MZ$2))))</f>
        <is>
          <t/>
        </is>
      </c>
      <c r="L79" s="702" t="inlineStr">
        <f aca="false">IF(COUNT('Math Scores'!$DO82:$FJ82)=0, "", (SUMIF('Math Scores'!$F$3:$MZ$3, L$4, 'Math Scores'!$F82:$MZ82)/(SUMIF('Math Scores'!$F$3:$MZ$3, L$4, 'Math Scores'!$F$2:$MZ$2))))</f>
        <is>
          <t/>
        </is>
      </c>
      <c r="M79" s="702" t="inlineStr">
        <f aca="false">IF(COUNT('Math Scores'!$DO82:$FJ82)=0, "", (SUMIF('Math Scores'!$F$3:$MZ$3, M$4, 'Math Scores'!$F82:$MZ82)/(SUMIF('Math Scores'!$F$3:$MZ$3, M$4, 'Math Scores'!$F$2:$MZ$2))))</f>
        <is>
          <t/>
        </is>
      </c>
      <c r="N79" s="702" t="inlineStr">
        <f aca="false">IF(COUNT('Math Scores'!$DO82:$FJ82)=0, "", (SUMIF('Math Scores'!$F$3:$MZ$3, N$4, 'Math Scores'!$F82:$MZ82)/(SUMIF('Math Scores'!$F$3:$MZ$3, N$4, 'Math Scores'!$F$2:$MZ$2))))</f>
        <is>
          <t/>
        </is>
      </c>
      <c r="O79" s="702" t="inlineStr">
        <f aca="false">IF(COUNT('Math Scores'!$FK82:$HI82)=0, "", (SUMIF('Math Scores'!$F$3:$MZ$3, O$4, 'Math Scores'!$F82:$MZ82)/(SUMIF('Math Scores'!$F$3:$MZ$3, O$4, 'Math Scores'!$F$2:$MZ$2))))</f>
        <is>
          <t/>
        </is>
      </c>
      <c r="P79" s="702" t="inlineStr">
        <f aca="false">IF(COUNT('Math Scores'!$FK82:$HI82)=0, "", (SUMIF('Math Scores'!$F$3:$MZ$3, P$4, 'Math Scores'!$F82:$MZ82)/(SUMIF('Math Scores'!$F$3:$MZ$3, P$4, 'Math Scores'!$F$2:$MZ$2))))</f>
        <is>
          <t/>
        </is>
      </c>
      <c r="Q79" s="702" t="inlineStr">
        <f aca="false">IF(COUNT('Math Scores'!$FK82:$HI82)=0, "", (SUMIF('Math Scores'!$F$3:$MZ$3, Q$4, 'Math Scores'!$F82:$MZ82)/(SUMIF('Math Scores'!$F$3:$MZ$3, Q$4, 'Math Scores'!$F$2:$MZ$2))))</f>
        <is>
          <t/>
        </is>
      </c>
      <c r="R79" s="702" t="inlineStr">
        <f aca="false">IF(COUNT('Math Scores'!$HJ82:$IG82)=0, "", (SUMIF('Math Scores'!$HJ$3:$IU$3, R$4, 'Math Scores'!$HJ82:$IU82)/(SUMIF('Math Scores'!$HJ$3:$IU$3, R$4, 'Math Scores'!$HJ$2:$IU$2))))</f>
        <is>
          <t/>
        </is>
      </c>
      <c r="S79" s="702" t="inlineStr">
        <f aca="false">IF(COUNT('Math Scores'!$HJ82:$IG82)=0, "", (SUMIF('Math Scores'!$HJ$3:$IU$3, S$4, 'Math Scores'!$HJ82:$IU82)/(SUMIF('Math Scores'!$HJ$3:$IU$3, S$4, 'Math Scores'!$HJ$2:$IU$2))))</f>
        <is>
          <t/>
        </is>
      </c>
      <c r="T79" s="702" t="inlineStr">
        <f aca="false">IF(COUNT('Math Scores'!$HJ82:$IG82)=0, "", (SUMIF('Math Scores'!$HJ$3:$IU$3, T$4, 'Math Scores'!$HJ82:$IU82)/(SUMIF('Math Scores'!$HJ$3:$IU$3, T$4, 'Math Scores'!$HJ$2:$IU$2))))</f>
        <is>
          <t/>
        </is>
      </c>
      <c r="U79" s="702" t="inlineStr">
        <f aca="false">IF(COUNT('Math Scores'!$IV82:$JL82)=0, "", (SUMIF('Math Scores'!$IH$3:$IU$3, U$4, 'Math Scores'!$IH82:$IU82)/(SUMIF('Math Scores'!$IH$3:$IU$3, U$4, 'Math Scores'!$IH$2:$IU$2))))</f>
        <is>
          <t/>
        </is>
      </c>
      <c r="V79" s="702" t="inlineStr">
        <f aca="false">IF(COUNT('Math Scores'!$IV82:$JL82)=0, "", (SUMIF('Math Scores'!$IH$3:$IU$3, V$4, 'Math Scores'!$IH82:$IU82)/(SUMIF('Math Scores'!$IH$3:$IU$3, V$4, 'Math Scores'!$IH$2:$IU$2))))</f>
        <is>
          <t/>
        </is>
      </c>
      <c r="W79" s="702" t="inlineStr">
        <f aca="false">IF(COUNT('Math Scores'!$IV82:$JL82)=0, "", (SUMIF('Math Scores'!$IH$3:$IU$3, W$4, 'Math Scores'!$IH82:$IU82)/(SUMIF('Math Scores'!$IH$3:$IU$3, W$4, 'Math Scores'!$IH$2:$IU$2))))</f>
        <is>
          <t/>
        </is>
      </c>
      <c r="X79" s="702" t="inlineStr">
        <f aca="false">IF(COUNT('Math Scores'!$JM82:$KG82)=0, "", (SUMIF('Math Scores'!$JM$3:$LA$3, X$4, 'Math Scores'!$JM82:$LA82)/(SUMIF('Math Scores'!$JM$3:$LA$3, X$4, 'Math Scores'!$JM$2:$LA$2))))</f>
        <is>
          <t/>
        </is>
      </c>
      <c r="Y79" s="702" t="inlineStr">
        <f aca="false">IF(COUNT('Math Scores'!$JM82:$KG82)=0, "", (SUMIF('Math Scores'!$JM$3:$LA$3, Y$4, 'Math Scores'!$JM82:$LA82)/(SUMIF('Math Scores'!$JM$3:$LA$3, Y$4, 'Math Scores'!$JM$2:$LA$2))))</f>
        <is>
          <t/>
        </is>
      </c>
      <c r="Z79" s="702" t="inlineStr">
        <f aca="false">IF(COUNT('Math Scores'!$JM82:$KG82)=0, "", (SUMIF('Math Scores'!$JM$3:$LA$3, Z$4, 'Math Scores'!$JM82:$LA82)/(SUMIF('Math Scores'!$JM$3:$LA$3, Z$4, 'Math Scores'!$JM$2:$LA$2))))</f>
        <is>
          <t/>
        </is>
      </c>
      <c r="AA79" s="702" t="inlineStr">
        <f aca="false">IF(COUNT('Math Scores'!$LB82:$LR82)=0, "", (SUMIF('Math Scores'!$KH$3:$LA$3, AA$4, 'Math Scores'!$KH82:$LA82)/(SUMIF('Math Scores'!$KH$3:$LA$3, AA$4, 'Math Scores'!$KH$2:$LA$2))))</f>
        <is>
          <t/>
        </is>
      </c>
      <c r="AB79" s="702" t="inlineStr">
        <f aca="false">IF(COUNT('Math Scores'!$LB82:$LR82)=0, "", (SUMIF('Math Scores'!$KH$3:$LA$3, AB$4, 'Math Scores'!$KH82:$LA82)/(SUMIF('Math Scores'!$KH$3:$LA$3, AB$4, 'Math Scores'!$KH$2:$LA$2))))</f>
        <is>
          <t/>
        </is>
      </c>
      <c r="AC79" s="702" t="inlineStr">
        <f aca="false">IF(COUNT('Math Scores'!$LB82:$LR82)=0, "", (SUMIF('Math Scores'!$KH$3:$LA$3, AC$4, 'Math Scores'!$KH82:$LA82)/(SUMIF('Math Scores'!$KH$3:$LA$3, AC$4, 'Math Scores'!$KH$2:$LA$2))))</f>
        <is>
          <t/>
        </is>
      </c>
    </row>
    <row r="80" customFormat="false" ht="12.75" hidden="false" customHeight="false" outlineLevel="0" collapsed="false">
      <c r="A80" s="715" t="inlineStr">
        <f aca="false">'English Scores- Leveled papers'!B81</f>
        <is>
          <t/>
        </is>
      </c>
      <c r="B80" s="716" t="inlineStr">
        <f aca="false">'Math Scores'!D83</f>
        <is>
          <t/>
        </is>
      </c>
      <c r="C80" s="702" t="inlineStr">
        <f aca="false">IF(COUNT('Math Scores'!$F83:$AM83)=0, "", (SUMIF('Math Scores'!$F$3:$AM$3, C$4, 'Math Scores'!$F83:$AM83)/(SUMIF('Math Scores'!$F$3:$AM$3, C$4, 'Math Scores'!$F$2:$AM$2))))</f>
        <is>
          <t/>
        </is>
      </c>
      <c r="D80" s="702" t="inlineStr">
        <f aca="false">IF(COUNT('Math Scores'!$F83:$AM83)=0, "", (SUMIF('Math Scores'!$F$3:$AM$3, D$4, 'Math Scores'!$F83:$AM83)/(SUMIF('Math Scores'!$F$3:$AM$3, D$4, 'Math Scores'!$F$2:$AM$2))))</f>
        <is>
          <t/>
        </is>
      </c>
      <c r="E80" s="702" t="inlineStr">
        <f aca="false">IF(COUNT('Math Scores'!$F83:$AM83)=0, "", (SUMIF('Math Scores'!$F$3:$AM$3, E$4, 'Math Scores'!$F83:$AM83)/(SUMIF('Math Scores'!$F$3:$AM$3, E$4, 'Math Scores'!$F$2:$AM$2))))</f>
        <is>
          <t/>
        </is>
      </c>
      <c r="F80" s="702" t="inlineStr">
        <f aca="false">IF(COUNT('Math Scores'!$AN83:$BW83)=0, "", (SUMIF('Math Scores'!$AN$3:$BW$3, F$4, 'Math Scores'!$AN83:$BW83)/(SUMIF('Math Scores'!$AN$3:$BW$3, F$4, 'Math Scores'!$AN$2:$BW$2))))</f>
        <is>
          <t/>
        </is>
      </c>
      <c r="G80" s="702" t="inlineStr">
        <f aca="false">IF(COUNT('Math Scores'!$AN83:$BW83)=0, "", (SUMIF('Math Scores'!$AN$3:$BW$3, G$4, 'Math Scores'!$AN83:$BW83)/(SUMIF('Math Scores'!$AN$3:$BW$3, G$4, 'Math Scores'!$AN$2:$BW$2))))</f>
        <is>
          <t/>
        </is>
      </c>
      <c r="H80" s="702" t="inlineStr">
        <f aca="false">IF(COUNT('Math Scores'!$AN83:$BW83)=0, "", (SUMIF('Math Scores'!$AN$3:$BW$3, H$4, 'Math Scores'!$AN83:$BW83)/(SUMIF('Math Scores'!$AN$3:$BW$3, H$4, 'Math Scores'!$AN$2:$BW$2))))</f>
        <is>
          <t/>
        </is>
      </c>
      <c r="I80" s="702" t="inlineStr">
        <f aca="false">IF(COUNT('Math Scores'!$BX83:$DN83)=0, "", (SUMIF('Math Scores'!$F$3:$MZ$3, I$4, 'Math Scores'!$F83:$MZ83)/(SUMIF('Math Scores'!$F$3:$MZ$3, I$4, 'Math Scores'!$F$2:$MZ$2))))</f>
        <is>
          <t/>
        </is>
      </c>
      <c r="J80" s="702" t="inlineStr">
        <f aca="false">IF(COUNT('Math Scores'!$BX83:$DN83)=0, "", (SUMIF('Math Scores'!$F$3:$MZ$3, J$4, 'Math Scores'!$F83:$MZ83)/(SUMIF('Math Scores'!$F$3:$MZ$3, J$4, 'Math Scores'!$F$2:$MZ$2))))</f>
        <is>
          <t/>
        </is>
      </c>
      <c r="K80" s="702" t="inlineStr">
        <f aca="false">IF(COUNT('Math Scores'!$BX83:$DN83)=0, "", (SUMIF('Math Scores'!$F$3:$MZ$3, K$4, 'Math Scores'!$F83:$MZ83)/(SUMIF('Math Scores'!$F$3:$MZ$3, K$4, 'Math Scores'!$F$2:$MZ$2))))</f>
        <is>
          <t/>
        </is>
      </c>
      <c r="L80" s="702" t="inlineStr">
        <f aca="false">IF(COUNT('Math Scores'!$DO83:$FJ83)=0, "", (SUMIF('Math Scores'!$F$3:$MZ$3, L$4, 'Math Scores'!$F83:$MZ83)/(SUMIF('Math Scores'!$F$3:$MZ$3, L$4, 'Math Scores'!$F$2:$MZ$2))))</f>
        <is>
          <t/>
        </is>
      </c>
      <c r="M80" s="702" t="inlineStr">
        <f aca="false">IF(COUNT('Math Scores'!$DO83:$FJ83)=0, "", (SUMIF('Math Scores'!$F$3:$MZ$3, M$4, 'Math Scores'!$F83:$MZ83)/(SUMIF('Math Scores'!$F$3:$MZ$3, M$4, 'Math Scores'!$F$2:$MZ$2))))</f>
        <is>
          <t/>
        </is>
      </c>
      <c r="N80" s="702" t="inlineStr">
        <f aca="false">IF(COUNT('Math Scores'!$DO83:$FJ83)=0, "", (SUMIF('Math Scores'!$F$3:$MZ$3, N$4, 'Math Scores'!$F83:$MZ83)/(SUMIF('Math Scores'!$F$3:$MZ$3, N$4, 'Math Scores'!$F$2:$MZ$2))))</f>
        <is>
          <t/>
        </is>
      </c>
      <c r="O80" s="702" t="inlineStr">
        <f aca="false">IF(COUNT('Math Scores'!$FK83:$HI83)=0, "", (SUMIF('Math Scores'!$F$3:$MZ$3, O$4, 'Math Scores'!$F83:$MZ83)/(SUMIF('Math Scores'!$F$3:$MZ$3, O$4, 'Math Scores'!$F$2:$MZ$2))))</f>
        <is>
          <t/>
        </is>
      </c>
      <c r="P80" s="702" t="inlineStr">
        <f aca="false">IF(COUNT('Math Scores'!$FK83:$HI83)=0, "", (SUMIF('Math Scores'!$F$3:$MZ$3, P$4, 'Math Scores'!$F83:$MZ83)/(SUMIF('Math Scores'!$F$3:$MZ$3, P$4, 'Math Scores'!$F$2:$MZ$2))))</f>
        <is>
          <t/>
        </is>
      </c>
      <c r="Q80" s="702" t="inlineStr">
        <f aca="false">IF(COUNT('Math Scores'!$FK83:$HI83)=0, "", (SUMIF('Math Scores'!$F$3:$MZ$3, Q$4, 'Math Scores'!$F83:$MZ83)/(SUMIF('Math Scores'!$F$3:$MZ$3, Q$4, 'Math Scores'!$F$2:$MZ$2))))</f>
        <is>
          <t/>
        </is>
      </c>
      <c r="R80" s="702" t="inlineStr">
        <f aca="false">IF(COUNT('Math Scores'!$HJ83:$IG83)=0, "", (SUMIF('Math Scores'!$HJ$3:$IU$3, R$4, 'Math Scores'!$HJ83:$IU83)/(SUMIF('Math Scores'!$HJ$3:$IU$3, R$4, 'Math Scores'!$HJ$2:$IU$2))))</f>
        <is>
          <t/>
        </is>
      </c>
      <c r="S80" s="702" t="inlineStr">
        <f aca="false">IF(COUNT('Math Scores'!$HJ83:$IG83)=0, "", (SUMIF('Math Scores'!$HJ$3:$IU$3, S$4, 'Math Scores'!$HJ83:$IU83)/(SUMIF('Math Scores'!$HJ$3:$IU$3, S$4, 'Math Scores'!$HJ$2:$IU$2))))</f>
        <is>
          <t/>
        </is>
      </c>
      <c r="T80" s="702" t="inlineStr">
        <f aca="false">IF(COUNT('Math Scores'!$HJ83:$IG83)=0, "", (SUMIF('Math Scores'!$HJ$3:$IU$3, T$4, 'Math Scores'!$HJ83:$IU83)/(SUMIF('Math Scores'!$HJ$3:$IU$3, T$4, 'Math Scores'!$HJ$2:$IU$2))))</f>
        <is>
          <t/>
        </is>
      </c>
      <c r="U80" s="702" t="inlineStr">
        <f aca="false">IF(COUNT('Math Scores'!$IV83:$JL83)=0, "", (SUMIF('Math Scores'!$IH$3:$IU$3, U$4, 'Math Scores'!$IH83:$IU83)/(SUMIF('Math Scores'!$IH$3:$IU$3, U$4, 'Math Scores'!$IH$2:$IU$2))))</f>
        <is>
          <t/>
        </is>
      </c>
      <c r="V80" s="702" t="inlineStr">
        <f aca="false">IF(COUNT('Math Scores'!$IV83:$JL83)=0, "", (SUMIF('Math Scores'!$IH$3:$IU$3, V$4, 'Math Scores'!$IH83:$IU83)/(SUMIF('Math Scores'!$IH$3:$IU$3, V$4, 'Math Scores'!$IH$2:$IU$2))))</f>
        <is>
          <t/>
        </is>
      </c>
      <c r="W80" s="702" t="inlineStr">
        <f aca="false">IF(COUNT('Math Scores'!$IV83:$JL83)=0, "", (SUMIF('Math Scores'!$IH$3:$IU$3, W$4, 'Math Scores'!$IH83:$IU83)/(SUMIF('Math Scores'!$IH$3:$IU$3, W$4, 'Math Scores'!$IH$2:$IU$2))))</f>
        <is>
          <t/>
        </is>
      </c>
      <c r="X80" s="702" t="inlineStr">
        <f aca="false">IF(COUNT('Math Scores'!$JM83:$KG83)=0, "", (SUMIF('Math Scores'!$JM$3:$LA$3, X$4, 'Math Scores'!$JM83:$LA83)/(SUMIF('Math Scores'!$JM$3:$LA$3, X$4, 'Math Scores'!$JM$2:$LA$2))))</f>
        <is>
          <t/>
        </is>
      </c>
      <c r="Y80" s="702" t="inlineStr">
        <f aca="false">IF(COUNT('Math Scores'!$JM83:$KG83)=0, "", (SUMIF('Math Scores'!$JM$3:$LA$3, Y$4, 'Math Scores'!$JM83:$LA83)/(SUMIF('Math Scores'!$JM$3:$LA$3, Y$4, 'Math Scores'!$JM$2:$LA$2))))</f>
        <is>
          <t/>
        </is>
      </c>
      <c r="Z80" s="702" t="inlineStr">
        <f aca="false">IF(COUNT('Math Scores'!$JM83:$KG83)=0, "", (SUMIF('Math Scores'!$JM$3:$LA$3, Z$4, 'Math Scores'!$JM83:$LA83)/(SUMIF('Math Scores'!$JM$3:$LA$3, Z$4, 'Math Scores'!$JM$2:$LA$2))))</f>
        <is>
          <t/>
        </is>
      </c>
      <c r="AA80" s="702" t="inlineStr">
        <f aca="false">IF(COUNT('Math Scores'!$LB83:$LR83)=0, "", (SUMIF('Math Scores'!$KH$3:$LA$3, AA$4, 'Math Scores'!$KH83:$LA83)/(SUMIF('Math Scores'!$KH$3:$LA$3, AA$4, 'Math Scores'!$KH$2:$LA$2))))</f>
        <is>
          <t/>
        </is>
      </c>
      <c r="AB80" s="702" t="inlineStr">
        <f aca="false">IF(COUNT('Math Scores'!$LB83:$LR83)=0, "", (SUMIF('Math Scores'!$KH$3:$LA$3, AB$4, 'Math Scores'!$KH83:$LA83)/(SUMIF('Math Scores'!$KH$3:$LA$3, AB$4, 'Math Scores'!$KH$2:$LA$2))))</f>
        <is>
          <t/>
        </is>
      </c>
      <c r="AC80" s="702" t="inlineStr">
        <f aca="false">IF(COUNT('Math Scores'!$LB83:$LR83)=0, "", (SUMIF('Math Scores'!$KH$3:$LA$3, AC$4, 'Math Scores'!$KH83:$LA83)/(SUMIF('Math Scores'!$KH$3:$LA$3, AC$4, 'Math Scores'!$KH$2:$LA$2))))</f>
        <is>
          <t/>
        </is>
      </c>
    </row>
    <row r="81" customFormat="false" ht="12.75" hidden="false" customHeight="false" outlineLevel="0" collapsed="false">
      <c r="A81" s="715" t="inlineStr">
        <f aca="false">'English Scores- Leveled papers'!B82</f>
        <is>
          <t/>
        </is>
      </c>
      <c r="B81" s="716" t="inlineStr">
        <f aca="false">'Math Scores'!D84</f>
        <is>
          <t/>
        </is>
      </c>
      <c r="C81" s="702" t="inlineStr">
        <f aca="false">IF(COUNT('Math Scores'!$F84:$AM84)=0, "", (SUMIF('Math Scores'!$F$3:$AM$3, C$4, 'Math Scores'!$F84:$AM84)/(SUMIF('Math Scores'!$F$3:$AM$3, C$4, 'Math Scores'!$F$2:$AM$2))))</f>
        <is>
          <t/>
        </is>
      </c>
      <c r="D81" s="702" t="inlineStr">
        <f aca="false">IF(COUNT('Math Scores'!$F84:$AM84)=0, "", (SUMIF('Math Scores'!$F$3:$AM$3, D$4, 'Math Scores'!$F84:$AM84)/(SUMIF('Math Scores'!$F$3:$AM$3, D$4, 'Math Scores'!$F$2:$AM$2))))</f>
        <is>
          <t/>
        </is>
      </c>
      <c r="E81" s="702" t="inlineStr">
        <f aca="false">IF(COUNT('Math Scores'!$F84:$AM84)=0, "", (SUMIF('Math Scores'!$F$3:$AM$3, E$4, 'Math Scores'!$F84:$AM84)/(SUMIF('Math Scores'!$F$3:$AM$3, E$4, 'Math Scores'!$F$2:$AM$2))))</f>
        <is>
          <t/>
        </is>
      </c>
      <c r="F81" s="702" t="inlineStr">
        <f aca="false">IF(COUNT('Math Scores'!$AN84:$BW84)=0, "", (SUMIF('Math Scores'!$AN$3:$BW$3, F$4, 'Math Scores'!$AN84:$BW84)/(SUMIF('Math Scores'!$AN$3:$BW$3, F$4, 'Math Scores'!$AN$2:$BW$2))))</f>
        <is>
          <t/>
        </is>
      </c>
      <c r="G81" s="702" t="inlineStr">
        <f aca="false">IF(COUNT('Math Scores'!$AN84:$BW84)=0, "", (SUMIF('Math Scores'!$AN$3:$BW$3, G$4, 'Math Scores'!$AN84:$BW84)/(SUMIF('Math Scores'!$AN$3:$BW$3, G$4, 'Math Scores'!$AN$2:$BW$2))))</f>
        <is>
          <t/>
        </is>
      </c>
      <c r="H81" s="702" t="inlineStr">
        <f aca="false">IF(COUNT('Math Scores'!$AN84:$BW84)=0, "", (SUMIF('Math Scores'!$AN$3:$BW$3, H$4, 'Math Scores'!$AN84:$BW84)/(SUMIF('Math Scores'!$AN$3:$BW$3, H$4, 'Math Scores'!$AN$2:$BW$2))))</f>
        <is>
          <t/>
        </is>
      </c>
      <c r="I81" s="702" t="inlineStr">
        <f aca="false">IF(COUNT('Math Scores'!$BX84:$DN84)=0, "", (SUMIF('Math Scores'!$F$3:$MZ$3, I$4, 'Math Scores'!$F84:$MZ84)/(SUMIF('Math Scores'!$F$3:$MZ$3, I$4, 'Math Scores'!$F$2:$MZ$2))))</f>
        <is>
          <t/>
        </is>
      </c>
      <c r="J81" s="702" t="inlineStr">
        <f aca="false">IF(COUNT('Math Scores'!$BX84:$DN84)=0, "", (SUMIF('Math Scores'!$F$3:$MZ$3, J$4, 'Math Scores'!$F84:$MZ84)/(SUMIF('Math Scores'!$F$3:$MZ$3, J$4, 'Math Scores'!$F$2:$MZ$2))))</f>
        <is>
          <t/>
        </is>
      </c>
      <c r="K81" s="702" t="inlineStr">
        <f aca="false">IF(COUNT('Math Scores'!$BX84:$DN84)=0, "", (SUMIF('Math Scores'!$F$3:$MZ$3, K$4, 'Math Scores'!$F84:$MZ84)/(SUMIF('Math Scores'!$F$3:$MZ$3, K$4, 'Math Scores'!$F$2:$MZ$2))))</f>
        <is>
          <t/>
        </is>
      </c>
      <c r="L81" s="702" t="inlineStr">
        <f aca="false">IF(COUNT('Math Scores'!$DO84:$FJ84)=0, "", (SUMIF('Math Scores'!$F$3:$MZ$3, L$4, 'Math Scores'!$F84:$MZ84)/(SUMIF('Math Scores'!$F$3:$MZ$3, L$4, 'Math Scores'!$F$2:$MZ$2))))</f>
        <is>
          <t/>
        </is>
      </c>
      <c r="M81" s="702" t="inlineStr">
        <f aca="false">IF(COUNT('Math Scores'!$DO84:$FJ84)=0, "", (SUMIF('Math Scores'!$F$3:$MZ$3, M$4, 'Math Scores'!$F84:$MZ84)/(SUMIF('Math Scores'!$F$3:$MZ$3, M$4, 'Math Scores'!$F$2:$MZ$2))))</f>
        <is>
          <t/>
        </is>
      </c>
      <c r="N81" s="702" t="inlineStr">
        <f aca="false">IF(COUNT('Math Scores'!$DO84:$FJ84)=0, "", (SUMIF('Math Scores'!$F$3:$MZ$3, N$4, 'Math Scores'!$F84:$MZ84)/(SUMIF('Math Scores'!$F$3:$MZ$3, N$4, 'Math Scores'!$F$2:$MZ$2))))</f>
        <is>
          <t/>
        </is>
      </c>
      <c r="O81" s="702" t="inlineStr">
        <f aca="false">IF(COUNT('Math Scores'!$FK84:$HI84)=0, "", (SUMIF('Math Scores'!$F$3:$MZ$3, O$4, 'Math Scores'!$F84:$MZ84)/(SUMIF('Math Scores'!$F$3:$MZ$3, O$4, 'Math Scores'!$F$2:$MZ$2))))</f>
        <is>
          <t/>
        </is>
      </c>
      <c r="P81" s="702" t="inlineStr">
        <f aca="false">IF(COUNT('Math Scores'!$FK84:$HI84)=0, "", (SUMIF('Math Scores'!$F$3:$MZ$3, P$4, 'Math Scores'!$F84:$MZ84)/(SUMIF('Math Scores'!$F$3:$MZ$3, P$4, 'Math Scores'!$F$2:$MZ$2))))</f>
        <is>
          <t/>
        </is>
      </c>
      <c r="Q81" s="702" t="inlineStr">
        <f aca="false">IF(COUNT('Math Scores'!$FK84:$HI84)=0, "", (SUMIF('Math Scores'!$F$3:$MZ$3, Q$4, 'Math Scores'!$F84:$MZ84)/(SUMIF('Math Scores'!$F$3:$MZ$3, Q$4, 'Math Scores'!$F$2:$MZ$2))))</f>
        <is>
          <t/>
        </is>
      </c>
      <c r="R81" s="702" t="inlineStr">
        <f aca="false">IF(COUNT('Math Scores'!$HJ84:$IG84)=0, "", (SUMIF('Math Scores'!$HJ$3:$IU$3, R$4, 'Math Scores'!$HJ84:$IU84)/(SUMIF('Math Scores'!$HJ$3:$IU$3, R$4, 'Math Scores'!$HJ$2:$IU$2))))</f>
        <is>
          <t/>
        </is>
      </c>
      <c r="S81" s="702" t="inlineStr">
        <f aca="false">IF(COUNT('Math Scores'!$HJ84:$IG84)=0, "", (SUMIF('Math Scores'!$HJ$3:$IU$3, S$4, 'Math Scores'!$HJ84:$IU84)/(SUMIF('Math Scores'!$HJ$3:$IU$3, S$4, 'Math Scores'!$HJ$2:$IU$2))))</f>
        <is>
          <t/>
        </is>
      </c>
      <c r="T81" s="702" t="inlineStr">
        <f aca="false">IF(COUNT('Math Scores'!$HJ84:$IG84)=0, "", (SUMIF('Math Scores'!$HJ$3:$IU$3, T$4, 'Math Scores'!$HJ84:$IU84)/(SUMIF('Math Scores'!$HJ$3:$IU$3, T$4, 'Math Scores'!$HJ$2:$IU$2))))</f>
        <is>
          <t/>
        </is>
      </c>
      <c r="U81" s="702" t="inlineStr">
        <f aca="false">IF(COUNT('Math Scores'!$IV84:$JL84)=0, "", (SUMIF('Math Scores'!$IH$3:$IU$3, U$4, 'Math Scores'!$IH84:$IU84)/(SUMIF('Math Scores'!$IH$3:$IU$3, U$4, 'Math Scores'!$IH$2:$IU$2))))</f>
        <is>
          <t/>
        </is>
      </c>
      <c r="V81" s="702" t="inlineStr">
        <f aca="false">IF(COUNT('Math Scores'!$IV84:$JL84)=0, "", (SUMIF('Math Scores'!$IH$3:$IU$3, V$4, 'Math Scores'!$IH84:$IU84)/(SUMIF('Math Scores'!$IH$3:$IU$3, V$4, 'Math Scores'!$IH$2:$IU$2))))</f>
        <is>
          <t/>
        </is>
      </c>
      <c r="W81" s="702" t="inlineStr">
        <f aca="false">IF(COUNT('Math Scores'!$IV84:$JL84)=0, "", (SUMIF('Math Scores'!$IH$3:$IU$3, W$4, 'Math Scores'!$IH84:$IU84)/(SUMIF('Math Scores'!$IH$3:$IU$3, W$4, 'Math Scores'!$IH$2:$IU$2))))</f>
        <is>
          <t/>
        </is>
      </c>
      <c r="X81" s="702" t="inlineStr">
        <f aca="false">IF(COUNT('Math Scores'!$JM84:$KG84)=0, "", (SUMIF('Math Scores'!$JM$3:$LA$3, X$4, 'Math Scores'!$JM84:$LA84)/(SUMIF('Math Scores'!$JM$3:$LA$3, X$4, 'Math Scores'!$JM$2:$LA$2))))</f>
        <is>
          <t/>
        </is>
      </c>
      <c r="Y81" s="702" t="inlineStr">
        <f aca="false">IF(COUNT('Math Scores'!$JM84:$KG84)=0, "", (SUMIF('Math Scores'!$JM$3:$LA$3, Y$4, 'Math Scores'!$JM84:$LA84)/(SUMIF('Math Scores'!$JM$3:$LA$3, Y$4, 'Math Scores'!$JM$2:$LA$2))))</f>
        <is>
          <t/>
        </is>
      </c>
      <c r="Z81" s="702" t="inlineStr">
        <f aca="false">IF(COUNT('Math Scores'!$JM84:$KG84)=0, "", (SUMIF('Math Scores'!$JM$3:$LA$3, Z$4, 'Math Scores'!$JM84:$LA84)/(SUMIF('Math Scores'!$JM$3:$LA$3, Z$4, 'Math Scores'!$JM$2:$LA$2))))</f>
        <is>
          <t/>
        </is>
      </c>
      <c r="AA81" s="702" t="inlineStr">
        <f aca="false">IF(COUNT('Math Scores'!$LB84:$LR84)=0, "", (SUMIF('Math Scores'!$KH$3:$LA$3, AA$4, 'Math Scores'!$KH84:$LA84)/(SUMIF('Math Scores'!$KH$3:$LA$3, AA$4, 'Math Scores'!$KH$2:$LA$2))))</f>
        <is>
          <t/>
        </is>
      </c>
      <c r="AB81" s="702" t="inlineStr">
        <f aca="false">IF(COUNT('Math Scores'!$LB84:$LR84)=0, "", (SUMIF('Math Scores'!$KH$3:$LA$3, AB$4, 'Math Scores'!$KH84:$LA84)/(SUMIF('Math Scores'!$KH$3:$LA$3, AB$4, 'Math Scores'!$KH$2:$LA$2))))</f>
        <is>
          <t/>
        </is>
      </c>
      <c r="AC81" s="702" t="inlineStr">
        <f aca="false">IF(COUNT('Math Scores'!$LB84:$LR84)=0, "", (SUMIF('Math Scores'!$KH$3:$LA$3, AC$4, 'Math Scores'!$KH84:$LA84)/(SUMIF('Math Scores'!$KH$3:$LA$3, AC$4, 'Math Scores'!$KH$2:$LA$2))))</f>
        <is>
          <t/>
        </is>
      </c>
    </row>
    <row r="82" customFormat="false" ht="12.75" hidden="false" customHeight="false" outlineLevel="0" collapsed="false">
      <c r="A82" s="715" t="inlineStr">
        <f aca="false">'English Scores- Leveled papers'!B83</f>
        <is>
          <t/>
        </is>
      </c>
      <c r="B82" s="716" t="inlineStr">
        <f aca="false">'Math Scores'!D85</f>
        <is>
          <t/>
        </is>
      </c>
      <c r="C82" s="702" t="inlineStr">
        <f aca="false">IF(COUNT('Math Scores'!$F85:$AM85)=0, "", (SUMIF('Math Scores'!$F$3:$AM$3, C$4, 'Math Scores'!$F85:$AM85)/(SUMIF('Math Scores'!$F$3:$AM$3, C$4, 'Math Scores'!$F$2:$AM$2))))</f>
        <is>
          <t/>
        </is>
      </c>
      <c r="D82" s="702" t="inlineStr">
        <f aca="false">IF(COUNT('Math Scores'!$F85:$AM85)=0, "", (SUMIF('Math Scores'!$F$3:$AM$3, D$4, 'Math Scores'!$F85:$AM85)/(SUMIF('Math Scores'!$F$3:$AM$3, D$4, 'Math Scores'!$F$2:$AM$2))))</f>
        <is>
          <t/>
        </is>
      </c>
      <c r="E82" s="702" t="inlineStr">
        <f aca="false">IF(COUNT('Math Scores'!$F85:$AM85)=0, "", (SUMIF('Math Scores'!$F$3:$AM$3, E$4, 'Math Scores'!$F85:$AM85)/(SUMIF('Math Scores'!$F$3:$AM$3, E$4, 'Math Scores'!$F$2:$AM$2))))</f>
        <is>
          <t/>
        </is>
      </c>
      <c r="F82" s="702" t="inlineStr">
        <f aca="false">IF(COUNT('Math Scores'!$AN85:$BW85)=0, "", (SUMIF('Math Scores'!$AN$3:$BW$3, F$4, 'Math Scores'!$AN85:$BW85)/(SUMIF('Math Scores'!$AN$3:$BW$3, F$4, 'Math Scores'!$AN$2:$BW$2))))</f>
        <is>
          <t/>
        </is>
      </c>
      <c r="G82" s="702" t="inlineStr">
        <f aca="false">IF(COUNT('Math Scores'!$AN85:$BW85)=0, "", (SUMIF('Math Scores'!$AN$3:$BW$3, G$4, 'Math Scores'!$AN85:$BW85)/(SUMIF('Math Scores'!$AN$3:$BW$3, G$4, 'Math Scores'!$AN$2:$BW$2))))</f>
        <is>
          <t/>
        </is>
      </c>
      <c r="H82" s="702" t="inlineStr">
        <f aca="false">IF(COUNT('Math Scores'!$AN85:$BW85)=0, "", (SUMIF('Math Scores'!$AN$3:$BW$3, H$4, 'Math Scores'!$AN85:$BW85)/(SUMIF('Math Scores'!$AN$3:$BW$3, H$4, 'Math Scores'!$AN$2:$BW$2))))</f>
        <is>
          <t/>
        </is>
      </c>
      <c r="I82" s="702" t="inlineStr">
        <f aca="false">IF(COUNT('Math Scores'!$BX85:$DN85)=0, "", (SUMIF('Math Scores'!$F$3:$MZ$3, I$4, 'Math Scores'!$F85:$MZ85)/(SUMIF('Math Scores'!$F$3:$MZ$3, I$4, 'Math Scores'!$F$2:$MZ$2))))</f>
        <is>
          <t/>
        </is>
      </c>
      <c r="J82" s="702" t="inlineStr">
        <f aca="false">IF(COUNT('Math Scores'!$BX85:$DN85)=0, "", (SUMIF('Math Scores'!$F$3:$MZ$3, J$4, 'Math Scores'!$F85:$MZ85)/(SUMIF('Math Scores'!$F$3:$MZ$3, J$4, 'Math Scores'!$F$2:$MZ$2))))</f>
        <is>
          <t/>
        </is>
      </c>
      <c r="K82" s="702" t="inlineStr">
        <f aca="false">IF(COUNT('Math Scores'!$BX85:$DN85)=0, "", (SUMIF('Math Scores'!$F$3:$MZ$3, K$4, 'Math Scores'!$F85:$MZ85)/(SUMIF('Math Scores'!$F$3:$MZ$3, K$4, 'Math Scores'!$F$2:$MZ$2))))</f>
        <is>
          <t/>
        </is>
      </c>
      <c r="L82" s="702" t="inlineStr">
        <f aca="false">IF(COUNT('Math Scores'!$DO85:$FJ85)=0, "", (SUMIF('Math Scores'!$F$3:$MZ$3, L$4, 'Math Scores'!$F85:$MZ85)/(SUMIF('Math Scores'!$F$3:$MZ$3, L$4, 'Math Scores'!$F$2:$MZ$2))))</f>
        <is>
          <t/>
        </is>
      </c>
      <c r="M82" s="702" t="inlineStr">
        <f aca="false">IF(COUNT('Math Scores'!$DO85:$FJ85)=0, "", (SUMIF('Math Scores'!$F$3:$MZ$3, M$4, 'Math Scores'!$F85:$MZ85)/(SUMIF('Math Scores'!$F$3:$MZ$3, M$4, 'Math Scores'!$F$2:$MZ$2))))</f>
        <is>
          <t/>
        </is>
      </c>
      <c r="N82" s="702" t="inlineStr">
        <f aca="false">IF(COUNT('Math Scores'!$DO85:$FJ85)=0, "", (SUMIF('Math Scores'!$F$3:$MZ$3, N$4, 'Math Scores'!$F85:$MZ85)/(SUMIF('Math Scores'!$F$3:$MZ$3, N$4, 'Math Scores'!$F$2:$MZ$2))))</f>
        <is>
          <t/>
        </is>
      </c>
      <c r="O82" s="702" t="inlineStr">
        <f aca="false">IF(COUNT('Math Scores'!$FK85:$HI85)=0, "", (SUMIF('Math Scores'!$F$3:$MZ$3, O$4, 'Math Scores'!$F85:$MZ85)/(SUMIF('Math Scores'!$F$3:$MZ$3, O$4, 'Math Scores'!$F$2:$MZ$2))))</f>
        <is>
          <t/>
        </is>
      </c>
      <c r="P82" s="702" t="inlineStr">
        <f aca="false">IF(COUNT('Math Scores'!$FK85:$HI85)=0, "", (SUMIF('Math Scores'!$F$3:$MZ$3, P$4, 'Math Scores'!$F85:$MZ85)/(SUMIF('Math Scores'!$F$3:$MZ$3, P$4, 'Math Scores'!$F$2:$MZ$2))))</f>
        <is>
          <t/>
        </is>
      </c>
      <c r="Q82" s="702" t="inlineStr">
        <f aca="false">IF(COUNT('Math Scores'!$FK85:$HI85)=0, "", (SUMIF('Math Scores'!$F$3:$MZ$3, Q$4, 'Math Scores'!$F85:$MZ85)/(SUMIF('Math Scores'!$F$3:$MZ$3, Q$4, 'Math Scores'!$F$2:$MZ$2))))</f>
        <is>
          <t/>
        </is>
      </c>
      <c r="R82" s="702" t="inlineStr">
        <f aca="false">IF(COUNT('Math Scores'!$HJ85:$IG85)=0, "", (SUMIF('Math Scores'!$HJ$3:$IU$3, R$4, 'Math Scores'!$HJ85:$IU85)/(SUMIF('Math Scores'!$HJ$3:$IU$3, R$4, 'Math Scores'!$HJ$2:$IU$2))))</f>
        <is>
          <t/>
        </is>
      </c>
      <c r="S82" s="702" t="inlineStr">
        <f aca="false">IF(COUNT('Math Scores'!$HJ85:$IG85)=0, "", (SUMIF('Math Scores'!$HJ$3:$IU$3, S$4, 'Math Scores'!$HJ85:$IU85)/(SUMIF('Math Scores'!$HJ$3:$IU$3, S$4, 'Math Scores'!$HJ$2:$IU$2))))</f>
        <is>
          <t/>
        </is>
      </c>
      <c r="T82" s="702" t="inlineStr">
        <f aca="false">IF(COUNT('Math Scores'!$HJ85:$IG85)=0, "", (SUMIF('Math Scores'!$HJ$3:$IU$3, T$4, 'Math Scores'!$HJ85:$IU85)/(SUMIF('Math Scores'!$HJ$3:$IU$3, T$4, 'Math Scores'!$HJ$2:$IU$2))))</f>
        <is>
          <t/>
        </is>
      </c>
      <c r="U82" s="702" t="inlineStr">
        <f aca="false">IF(COUNT('Math Scores'!$IV85:$JL85)=0, "", (SUMIF('Math Scores'!$IH$3:$IU$3, U$4, 'Math Scores'!$IH85:$IU85)/(SUMIF('Math Scores'!$IH$3:$IU$3, U$4, 'Math Scores'!$IH$2:$IU$2))))</f>
        <is>
          <t/>
        </is>
      </c>
      <c r="V82" s="702" t="inlineStr">
        <f aca="false">IF(COUNT('Math Scores'!$IV85:$JL85)=0, "", (SUMIF('Math Scores'!$IH$3:$IU$3, V$4, 'Math Scores'!$IH85:$IU85)/(SUMIF('Math Scores'!$IH$3:$IU$3, V$4, 'Math Scores'!$IH$2:$IU$2))))</f>
        <is>
          <t/>
        </is>
      </c>
      <c r="W82" s="702" t="inlineStr">
        <f aca="false">IF(COUNT('Math Scores'!$IV85:$JL85)=0, "", (SUMIF('Math Scores'!$IH$3:$IU$3, W$4, 'Math Scores'!$IH85:$IU85)/(SUMIF('Math Scores'!$IH$3:$IU$3, W$4, 'Math Scores'!$IH$2:$IU$2))))</f>
        <is>
          <t/>
        </is>
      </c>
      <c r="X82" s="702" t="inlineStr">
        <f aca="false">IF(COUNT('Math Scores'!$JM85:$KG85)=0, "", (SUMIF('Math Scores'!$JM$3:$LA$3, X$4, 'Math Scores'!$JM85:$LA85)/(SUMIF('Math Scores'!$JM$3:$LA$3, X$4, 'Math Scores'!$JM$2:$LA$2))))</f>
        <is>
          <t/>
        </is>
      </c>
      <c r="Y82" s="702" t="inlineStr">
        <f aca="false">IF(COUNT('Math Scores'!$JM85:$KG85)=0, "", (SUMIF('Math Scores'!$JM$3:$LA$3, Y$4, 'Math Scores'!$JM85:$LA85)/(SUMIF('Math Scores'!$JM$3:$LA$3, Y$4, 'Math Scores'!$JM$2:$LA$2))))</f>
        <is>
          <t/>
        </is>
      </c>
      <c r="Z82" s="702" t="inlineStr">
        <f aca="false">IF(COUNT('Math Scores'!$JM85:$KG85)=0, "", (SUMIF('Math Scores'!$JM$3:$LA$3, Z$4, 'Math Scores'!$JM85:$LA85)/(SUMIF('Math Scores'!$JM$3:$LA$3, Z$4, 'Math Scores'!$JM$2:$LA$2))))</f>
        <is>
          <t/>
        </is>
      </c>
      <c r="AA82" s="702" t="inlineStr">
        <f aca="false">IF(COUNT('Math Scores'!$LB85:$LR85)=0, "", (SUMIF('Math Scores'!$KH$3:$LA$3, AA$4, 'Math Scores'!$KH85:$LA85)/(SUMIF('Math Scores'!$KH$3:$LA$3, AA$4, 'Math Scores'!$KH$2:$LA$2))))</f>
        <is>
          <t/>
        </is>
      </c>
      <c r="AB82" s="702" t="inlineStr">
        <f aca="false">IF(COUNT('Math Scores'!$LB85:$LR85)=0, "", (SUMIF('Math Scores'!$KH$3:$LA$3, AB$4, 'Math Scores'!$KH85:$LA85)/(SUMIF('Math Scores'!$KH$3:$LA$3, AB$4, 'Math Scores'!$KH$2:$LA$2))))</f>
        <is>
          <t/>
        </is>
      </c>
      <c r="AC82" s="702" t="inlineStr">
        <f aca="false">IF(COUNT('Math Scores'!$LB85:$LR85)=0, "", (SUMIF('Math Scores'!$KH$3:$LA$3, AC$4, 'Math Scores'!$KH85:$LA85)/(SUMIF('Math Scores'!$KH$3:$LA$3, AC$4, 'Math Scores'!$KH$2:$LA$2))))</f>
        <is>
          <t/>
        </is>
      </c>
    </row>
    <row r="83" customFormat="false" ht="12.75" hidden="false" customHeight="false" outlineLevel="0" collapsed="false">
      <c r="A83" s="715" t="inlineStr">
        <f aca="false">'English Scores- Leveled papers'!B84</f>
        <is>
          <t/>
        </is>
      </c>
      <c r="B83" s="716" t="inlineStr">
        <f aca="false">'Math Scores'!D86</f>
        <is>
          <t/>
        </is>
      </c>
      <c r="C83" s="702" t="inlineStr">
        <f aca="false">IF(COUNT('Math Scores'!$F86:$AM86)=0, "", (SUMIF('Math Scores'!$F$3:$AM$3, C$4, 'Math Scores'!$F86:$AM86)/(SUMIF('Math Scores'!$F$3:$AM$3, C$4, 'Math Scores'!$F$2:$AM$2))))</f>
        <is>
          <t/>
        </is>
      </c>
      <c r="D83" s="702" t="inlineStr">
        <f aca="false">IF(COUNT('Math Scores'!$F86:$AM86)=0, "", (SUMIF('Math Scores'!$F$3:$AM$3, D$4, 'Math Scores'!$F86:$AM86)/(SUMIF('Math Scores'!$F$3:$AM$3, D$4, 'Math Scores'!$F$2:$AM$2))))</f>
        <is>
          <t/>
        </is>
      </c>
      <c r="E83" s="702" t="inlineStr">
        <f aca="false">IF(COUNT('Math Scores'!$F86:$AM86)=0, "", (SUMIF('Math Scores'!$F$3:$AM$3, E$4, 'Math Scores'!$F86:$AM86)/(SUMIF('Math Scores'!$F$3:$AM$3, E$4, 'Math Scores'!$F$2:$AM$2))))</f>
        <is>
          <t/>
        </is>
      </c>
      <c r="F83" s="702" t="inlineStr">
        <f aca="false">IF(COUNT('Math Scores'!$AN86:$BW86)=0, "", (SUMIF('Math Scores'!$AN$3:$BW$3, F$4, 'Math Scores'!$AN86:$BW86)/(SUMIF('Math Scores'!$AN$3:$BW$3, F$4, 'Math Scores'!$AN$2:$BW$2))))</f>
        <is>
          <t/>
        </is>
      </c>
      <c r="G83" s="702" t="inlineStr">
        <f aca="false">IF(COUNT('Math Scores'!$AN86:$BW86)=0, "", (SUMIF('Math Scores'!$AN$3:$BW$3, G$4, 'Math Scores'!$AN86:$BW86)/(SUMIF('Math Scores'!$AN$3:$BW$3, G$4, 'Math Scores'!$AN$2:$BW$2))))</f>
        <is>
          <t/>
        </is>
      </c>
      <c r="H83" s="702" t="inlineStr">
        <f aca="false">IF(COUNT('Math Scores'!$AN86:$BW86)=0, "", (SUMIF('Math Scores'!$AN$3:$BW$3, H$4, 'Math Scores'!$AN86:$BW86)/(SUMIF('Math Scores'!$AN$3:$BW$3, H$4, 'Math Scores'!$AN$2:$BW$2))))</f>
        <is>
          <t/>
        </is>
      </c>
      <c r="I83" s="702" t="inlineStr">
        <f aca="false">IF(COUNT('Math Scores'!$BX86:$DN86)=0, "", (SUMIF('Math Scores'!$F$3:$MZ$3, I$4, 'Math Scores'!$F86:$MZ86)/(SUMIF('Math Scores'!$F$3:$MZ$3, I$4, 'Math Scores'!$F$2:$MZ$2))))</f>
        <is>
          <t/>
        </is>
      </c>
      <c r="J83" s="702" t="inlineStr">
        <f aca="false">IF(COUNT('Math Scores'!$BX86:$DN86)=0, "", (SUMIF('Math Scores'!$F$3:$MZ$3, J$4, 'Math Scores'!$F86:$MZ86)/(SUMIF('Math Scores'!$F$3:$MZ$3, J$4, 'Math Scores'!$F$2:$MZ$2))))</f>
        <is>
          <t/>
        </is>
      </c>
      <c r="K83" s="702" t="inlineStr">
        <f aca="false">IF(COUNT('Math Scores'!$BX86:$DN86)=0, "", (SUMIF('Math Scores'!$F$3:$MZ$3, K$4, 'Math Scores'!$F86:$MZ86)/(SUMIF('Math Scores'!$F$3:$MZ$3, K$4, 'Math Scores'!$F$2:$MZ$2))))</f>
        <is>
          <t/>
        </is>
      </c>
      <c r="L83" s="702" t="inlineStr">
        <f aca="false">IF(COUNT('Math Scores'!$DO86:$FJ86)=0, "", (SUMIF('Math Scores'!$F$3:$MZ$3, L$4, 'Math Scores'!$F86:$MZ86)/(SUMIF('Math Scores'!$F$3:$MZ$3, L$4, 'Math Scores'!$F$2:$MZ$2))))</f>
        <is>
          <t/>
        </is>
      </c>
      <c r="M83" s="702" t="inlineStr">
        <f aca="false">IF(COUNT('Math Scores'!$DO86:$FJ86)=0, "", (SUMIF('Math Scores'!$F$3:$MZ$3, M$4, 'Math Scores'!$F86:$MZ86)/(SUMIF('Math Scores'!$F$3:$MZ$3, M$4, 'Math Scores'!$F$2:$MZ$2))))</f>
        <is>
          <t/>
        </is>
      </c>
      <c r="N83" s="702" t="inlineStr">
        <f aca="false">IF(COUNT('Math Scores'!$DO86:$FJ86)=0, "", (SUMIF('Math Scores'!$F$3:$MZ$3, N$4, 'Math Scores'!$F86:$MZ86)/(SUMIF('Math Scores'!$F$3:$MZ$3, N$4, 'Math Scores'!$F$2:$MZ$2))))</f>
        <is>
          <t/>
        </is>
      </c>
      <c r="O83" s="702" t="inlineStr">
        <f aca="false">IF(COUNT('Math Scores'!$FK86:$HI86)=0, "", (SUMIF('Math Scores'!$F$3:$MZ$3, O$4, 'Math Scores'!$F86:$MZ86)/(SUMIF('Math Scores'!$F$3:$MZ$3, O$4, 'Math Scores'!$F$2:$MZ$2))))</f>
        <is>
          <t/>
        </is>
      </c>
      <c r="P83" s="702" t="inlineStr">
        <f aca="false">IF(COUNT('Math Scores'!$FK86:$HI86)=0, "", (SUMIF('Math Scores'!$F$3:$MZ$3, P$4, 'Math Scores'!$F86:$MZ86)/(SUMIF('Math Scores'!$F$3:$MZ$3, P$4, 'Math Scores'!$F$2:$MZ$2))))</f>
        <is>
          <t/>
        </is>
      </c>
      <c r="Q83" s="702" t="inlineStr">
        <f aca="false">IF(COUNT('Math Scores'!$FK86:$HI86)=0, "", (SUMIF('Math Scores'!$F$3:$MZ$3, Q$4, 'Math Scores'!$F86:$MZ86)/(SUMIF('Math Scores'!$F$3:$MZ$3, Q$4, 'Math Scores'!$F$2:$MZ$2))))</f>
        <is>
          <t/>
        </is>
      </c>
      <c r="R83" s="702" t="inlineStr">
        <f aca="false">IF(COUNT('Math Scores'!$HJ86:$IG86)=0, "", (SUMIF('Math Scores'!$HJ$3:$IU$3, R$4, 'Math Scores'!$HJ86:$IU86)/(SUMIF('Math Scores'!$HJ$3:$IU$3, R$4, 'Math Scores'!$HJ$2:$IU$2))))</f>
        <is>
          <t/>
        </is>
      </c>
      <c r="S83" s="702" t="inlineStr">
        <f aca="false">IF(COUNT('Math Scores'!$HJ86:$IG86)=0, "", (SUMIF('Math Scores'!$HJ$3:$IU$3, S$4, 'Math Scores'!$HJ86:$IU86)/(SUMIF('Math Scores'!$HJ$3:$IU$3, S$4, 'Math Scores'!$HJ$2:$IU$2))))</f>
        <is>
          <t/>
        </is>
      </c>
      <c r="T83" s="702" t="inlineStr">
        <f aca="false">IF(COUNT('Math Scores'!$HJ86:$IG86)=0, "", (SUMIF('Math Scores'!$HJ$3:$IU$3, T$4, 'Math Scores'!$HJ86:$IU86)/(SUMIF('Math Scores'!$HJ$3:$IU$3, T$4, 'Math Scores'!$HJ$2:$IU$2))))</f>
        <is>
          <t/>
        </is>
      </c>
      <c r="U83" s="702" t="inlineStr">
        <f aca="false">IF(COUNT('Math Scores'!$IV86:$JL86)=0, "", (SUMIF('Math Scores'!$IH$3:$IU$3, U$4, 'Math Scores'!$IH86:$IU86)/(SUMIF('Math Scores'!$IH$3:$IU$3, U$4, 'Math Scores'!$IH$2:$IU$2))))</f>
        <is>
          <t/>
        </is>
      </c>
      <c r="V83" s="702" t="inlineStr">
        <f aca="false">IF(COUNT('Math Scores'!$IV86:$JL86)=0, "", (SUMIF('Math Scores'!$IH$3:$IU$3, V$4, 'Math Scores'!$IH86:$IU86)/(SUMIF('Math Scores'!$IH$3:$IU$3, V$4, 'Math Scores'!$IH$2:$IU$2))))</f>
        <is>
          <t/>
        </is>
      </c>
      <c r="W83" s="702" t="inlineStr">
        <f aca="false">IF(COUNT('Math Scores'!$IV86:$JL86)=0, "", (SUMIF('Math Scores'!$IH$3:$IU$3, W$4, 'Math Scores'!$IH86:$IU86)/(SUMIF('Math Scores'!$IH$3:$IU$3, W$4, 'Math Scores'!$IH$2:$IU$2))))</f>
        <is>
          <t/>
        </is>
      </c>
      <c r="X83" s="702" t="inlineStr">
        <f aca="false">IF(COUNT('Math Scores'!$JM86:$KG86)=0, "", (SUMIF('Math Scores'!$JM$3:$LA$3, X$4, 'Math Scores'!$JM86:$LA86)/(SUMIF('Math Scores'!$JM$3:$LA$3, X$4, 'Math Scores'!$JM$2:$LA$2))))</f>
        <is>
          <t/>
        </is>
      </c>
      <c r="Y83" s="702" t="inlineStr">
        <f aca="false">IF(COUNT('Math Scores'!$JM86:$KG86)=0, "", (SUMIF('Math Scores'!$JM$3:$LA$3, Y$4, 'Math Scores'!$JM86:$LA86)/(SUMIF('Math Scores'!$JM$3:$LA$3, Y$4, 'Math Scores'!$JM$2:$LA$2))))</f>
        <is>
          <t/>
        </is>
      </c>
      <c r="Z83" s="702" t="inlineStr">
        <f aca="false">IF(COUNT('Math Scores'!$JM86:$KG86)=0, "", (SUMIF('Math Scores'!$JM$3:$LA$3, Z$4, 'Math Scores'!$JM86:$LA86)/(SUMIF('Math Scores'!$JM$3:$LA$3, Z$4, 'Math Scores'!$JM$2:$LA$2))))</f>
        <is>
          <t/>
        </is>
      </c>
      <c r="AA83" s="702" t="inlineStr">
        <f aca="false">IF(COUNT('Math Scores'!$LB86:$LR86)=0, "", (SUMIF('Math Scores'!$KH$3:$LA$3, AA$4, 'Math Scores'!$KH86:$LA86)/(SUMIF('Math Scores'!$KH$3:$LA$3, AA$4, 'Math Scores'!$KH$2:$LA$2))))</f>
        <is>
          <t/>
        </is>
      </c>
      <c r="AB83" s="702" t="inlineStr">
        <f aca="false">IF(COUNT('Math Scores'!$LB86:$LR86)=0, "", (SUMIF('Math Scores'!$KH$3:$LA$3, AB$4, 'Math Scores'!$KH86:$LA86)/(SUMIF('Math Scores'!$KH$3:$LA$3, AB$4, 'Math Scores'!$KH$2:$LA$2))))</f>
        <is>
          <t/>
        </is>
      </c>
      <c r="AC83" s="702" t="inlineStr">
        <f aca="false">IF(COUNT('Math Scores'!$LB86:$LR86)=0, "", (SUMIF('Math Scores'!$KH$3:$LA$3, AC$4, 'Math Scores'!$KH86:$LA86)/(SUMIF('Math Scores'!$KH$3:$LA$3, AC$4, 'Math Scores'!$KH$2:$LA$2))))</f>
        <is>
          <t/>
        </is>
      </c>
    </row>
    <row r="84" customFormat="false" ht="12.75" hidden="false" customHeight="false" outlineLevel="0" collapsed="false">
      <c r="A84" s="715" t="inlineStr">
        <f aca="false">'English Scores- Leveled papers'!B85</f>
        <is>
          <t/>
        </is>
      </c>
      <c r="B84" s="716" t="inlineStr">
        <f aca="false">'Math Scores'!D87</f>
        <is>
          <t/>
        </is>
      </c>
      <c r="C84" s="702" t="inlineStr">
        <f aca="false">IF(COUNT('Math Scores'!$F87:$AM87)=0, "", (SUMIF('Math Scores'!$F$3:$AM$3, C$4, 'Math Scores'!$F87:$AM87)/(SUMIF('Math Scores'!$F$3:$AM$3, C$4, 'Math Scores'!$F$2:$AM$2))))</f>
        <is>
          <t/>
        </is>
      </c>
      <c r="D84" s="702" t="inlineStr">
        <f aca="false">IF(COUNT('Math Scores'!$F87:$AM87)=0, "", (SUMIF('Math Scores'!$F$3:$AM$3, D$4, 'Math Scores'!$F87:$AM87)/(SUMIF('Math Scores'!$F$3:$AM$3, D$4, 'Math Scores'!$F$2:$AM$2))))</f>
        <is>
          <t/>
        </is>
      </c>
      <c r="E84" s="702" t="inlineStr">
        <f aca="false">IF(COUNT('Math Scores'!$F87:$AM87)=0, "", (SUMIF('Math Scores'!$F$3:$AM$3, E$4, 'Math Scores'!$F87:$AM87)/(SUMIF('Math Scores'!$F$3:$AM$3, E$4, 'Math Scores'!$F$2:$AM$2))))</f>
        <is>
          <t/>
        </is>
      </c>
      <c r="F84" s="702" t="inlineStr">
        <f aca="false">IF(COUNT('Math Scores'!$AN87:$BW87)=0, "", (SUMIF('Math Scores'!$AN$3:$BW$3, F$4, 'Math Scores'!$AN87:$BW87)/(SUMIF('Math Scores'!$AN$3:$BW$3, F$4, 'Math Scores'!$AN$2:$BW$2))))</f>
        <is>
          <t/>
        </is>
      </c>
      <c r="G84" s="702" t="inlineStr">
        <f aca="false">IF(COUNT('Math Scores'!$AN87:$BW87)=0, "", (SUMIF('Math Scores'!$AN$3:$BW$3, G$4, 'Math Scores'!$AN87:$BW87)/(SUMIF('Math Scores'!$AN$3:$BW$3, G$4, 'Math Scores'!$AN$2:$BW$2))))</f>
        <is>
          <t/>
        </is>
      </c>
      <c r="H84" s="702" t="inlineStr">
        <f aca="false">IF(COUNT('Math Scores'!$AN87:$BW87)=0, "", (SUMIF('Math Scores'!$AN$3:$BW$3, H$4, 'Math Scores'!$AN87:$BW87)/(SUMIF('Math Scores'!$AN$3:$BW$3, H$4, 'Math Scores'!$AN$2:$BW$2))))</f>
        <is>
          <t/>
        </is>
      </c>
      <c r="I84" s="702" t="inlineStr">
        <f aca="false">IF(COUNT('Math Scores'!$BX87:$DN87)=0, "", (SUMIF('Math Scores'!$F$3:$MZ$3, I$4, 'Math Scores'!$F87:$MZ87)/(SUMIF('Math Scores'!$F$3:$MZ$3, I$4, 'Math Scores'!$F$2:$MZ$2))))</f>
        <is>
          <t/>
        </is>
      </c>
      <c r="J84" s="702" t="inlineStr">
        <f aca="false">IF(COUNT('Math Scores'!$BX87:$DN87)=0, "", (SUMIF('Math Scores'!$F$3:$MZ$3, J$4, 'Math Scores'!$F87:$MZ87)/(SUMIF('Math Scores'!$F$3:$MZ$3, J$4, 'Math Scores'!$F$2:$MZ$2))))</f>
        <is>
          <t/>
        </is>
      </c>
      <c r="K84" s="702" t="inlineStr">
        <f aca="false">IF(COUNT('Math Scores'!$BX87:$DN87)=0, "", (SUMIF('Math Scores'!$F$3:$MZ$3, K$4, 'Math Scores'!$F87:$MZ87)/(SUMIF('Math Scores'!$F$3:$MZ$3, K$4, 'Math Scores'!$F$2:$MZ$2))))</f>
        <is>
          <t/>
        </is>
      </c>
      <c r="L84" s="702" t="inlineStr">
        <f aca="false">IF(COUNT('Math Scores'!$DO87:$FJ87)=0, "", (SUMIF('Math Scores'!$F$3:$MZ$3, L$4, 'Math Scores'!$F87:$MZ87)/(SUMIF('Math Scores'!$F$3:$MZ$3, L$4, 'Math Scores'!$F$2:$MZ$2))))</f>
        <is>
          <t/>
        </is>
      </c>
      <c r="M84" s="702" t="inlineStr">
        <f aca="false">IF(COUNT('Math Scores'!$DO87:$FJ87)=0, "", (SUMIF('Math Scores'!$F$3:$MZ$3, M$4, 'Math Scores'!$F87:$MZ87)/(SUMIF('Math Scores'!$F$3:$MZ$3, M$4, 'Math Scores'!$F$2:$MZ$2))))</f>
        <is>
          <t/>
        </is>
      </c>
      <c r="N84" s="702" t="inlineStr">
        <f aca="false">IF(COUNT('Math Scores'!$DO87:$FJ87)=0, "", (SUMIF('Math Scores'!$F$3:$MZ$3, N$4, 'Math Scores'!$F87:$MZ87)/(SUMIF('Math Scores'!$F$3:$MZ$3, N$4, 'Math Scores'!$F$2:$MZ$2))))</f>
        <is>
          <t/>
        </is>
      </c>
      <c r="O84" s="702" t="inlineStr">
        <f aca="false">IF(COUNT('Math Scores'!$FK87:$HI87)=0, "", (SUMIF('Math Scores'!$F$3:$MZ$3, O$4, 'Math Scores'!$F87:$MZ87)/(SUMIF('Math Scores'!$F$3:$MZ$3, O$4, 'Math Scores'!$F$2:$MZ$2))))</f>
        <is>
          <t/>
        </is>
      </c>
      <c r="P84" s="702" t="inlineStr">
        <f aca="false">IF(COUNT('Math Scores'!$FK87:$HI87)=0, "", (SUMIF('Math Scores'!$F$3:$MZ$3, P$4, 'Math Scores'!$F87:$MZ87)/(SUMIF('Math Scores'!$F$3:$MZ$3, P$4, 'Math Scores'!$F$2:$MZ$2))))</f>
        <is>
          <t/>
        </is>
      </c>
      <c r="Q84" s="702" t="inlineStr">
        <f aca="false">IF(COUNT('Math Scores'!$FK87:$HI87)=0, "", (SUMIF('Math Scores'!$F$3:$MZ$3, Q$4, 'Math Scores'!$F87:$MZ87)/(SUMIF('Math Scores'!$F$3:$MZ$3, Q$4, 'Math Scores'!$F$2:$MZ$2))))</f>
        <is>
          <t/>
        </is>
      </c>
      <c r="R84" s="702" t="inlineStr">
        <f aca="false">IF(COUNT('Math Scores'!$HJ87:$IG87)=0, "", (SUMIF('Math Scores'!$HJ$3:$IU$3, R$4, 'Math Scores'!$HJ87:$IU87)/(SUMIF('Math Scores'!$HJ$3:$IU$3, R$4, 'Math Scores'!$HJ$2:$IU$2))))</f>
        <is>
          <t/>
        </is>
      </c>
      <c r="S84" s="702" t="inlineStr">
        <f aca="false">IF(COUNT('Math Scores'!$HJ87:$IG87)=0, "", (SUMIF('Math Scores'!$HJ$3:$IU$3, S$4, 'Math Scores'!$HJ87:$IU87)/(SUMIF('Math Scores'!$HJ$3:$IU$3, S$4, 'Math Scores'!$HJ$2:$IU$2))))</f>
        <is>
          <t/>
        </is>
      </c>
      <c r="T84" s="702" t="inlineStr">
        <f aca="false">IF(COUNT('Math Scores'!$HJ87:$IG87)=0, "", (SUMIF('Math Scores'!$HJ$3:$IU$3, T$4, 'Math Scores'!$HJ87:$IU87)/(SUMIF('Math Scores'!$HJ$3:$IU$3, T$4, 'Math Scores'!$HJ$2:$IU$2))))</f>
        <is>
          <t/>
        </is>
      </c>
      <c r="U84" s="702" t="inlineStr">
        <f aca="false">IF(COUNT('Math Scores'!$IV87:$JL87)=0, "", (SUMIF('Math Scores'!$IH$3:$IU$3, U$4, 'Math Scores'!$IH87:$IU87)/(SUMIF('Math Scores'!$IH$3:$IU$3, U$4, 'Math Scores'!$IH$2:$IU$2))))</f>
        <is>
          <t/>
        </is>
      </c>
      <c r="V84" s="702" t="inlineStr">
        <f aca="false">IF(COUNT('Math Scores'!$IV87:$JL87)=0, "", (SUMIF('Math Scores'!$IH$3:$IU$3, V$4, 'Math Scores'!$IH87:$IU87)/(SUMIF('Math Scores'!$IH$3:$IU$3, V$4, 'Math Scores'!$IH$2:$IU$2))))</f>
        <is>
          <t/>
        </is>
      </c>
      <c r="W84" s="702" t="inlineStr">
        <f aca="false">IF(COUNT('Math Scores'!$IV87:$JL87)=0, "", (SUMIF('Math Scores'!$IH$3:$IU$3, W$4, 'Math Scores'!$IH87:$IU87)/(SUMIF('Math Scores'!$IH$3:$IU$3, W$4, 'Math Scores'!$IH$2:$IU$2))))</f>
        <is>
          <t/>
        </is>
      </c>
      <c r="X84" s="702" t="inlineStr">
        <f aca="false">IF(COUNT('Math Scores'!$JM87:$KG87)=0, "", (SUMIF('Math Scores'!$JM$3:$LA$3, X$4, 'Math Scores'!$JM87:$LA87)/(SUMIF('Math Scores'!$JM$3:$LA$3, X$4, 'Math Scores'!$JM$2:$LA$2))))</f>
        <is>
          <t/>
        </is>
      </c>
      <c r="Y84" s="702" t="inlineStr">
        <f aca="false">IF(COUNT('Math Scores'!$JM87:$KG87)=0, "", (SUMIF('Math Scores'!$JM$3:$LA$3, Y$4, 'Math Scores'!$JM87:$LA87)/(SUMIF('Math Scores'!$JM$3:$LA$3, Y$4, 'Math Scores'!$JM$2:$LA$2))))</f>
        <is>
          <t/>
        </is>
      </c>
      <c r="Z84" s="702" t="inlineStr">
        <f aca="false">IF(COUNT('Math Scores'!$JM87:$KG87)=0, "", (SUMIF('Math Scores'!$JM$3:$LA$3, Z$4, 'Math Scores'!$JM87:$LA87)/(SUMIF('Math Scores'!$JM$3:$LA$3, Z$4, 'Math Scores'!$JM$2:$LA$2))))</f>
        <is>
          <t/>
        </is>
      </c>
      <c r="AA84" s="702" t="inlineStr">
        <f aca="false">IF(COUNT('Math Scores'!$LB87:$LR87)=0, "", (SUMIF('Math Scores'!$KH$3:$LA$3, AA$4, 'Math Scores'!$KH87:$LA87)/(SUMIF('Math Scores'!$KH$3:$LA$3, AA$4, 'Math Scores'!$KH$2:$LA$2))))</f>
        <is>
          <t/>
        </is>
      </c>
      <c r="AB84" s="702" t="inlineStr">
        <f aca="false">IF(COUNT('Math Scores'!$LB87:$LR87)=0, "", (SUMIF('Math Scores'!$KH$3:$LA$3, AB$4, 'Math Scores'!$KH87:$LA87)/(SUMIF('Math Scores'!$KH$3:$LA$3, AB$4, 'Math Scores'!$KH$2:$LA$2))))</f>
        <is>
          <t/>
        </is>
      </c>
      <c r="AC84" s="702" t="inlineStr">
        <f aca="false">IF(COUNT('Math Scores'!$LB87:$LR87)=0, "", (SUMIF('Math Scores'!$KH$3:$LA$3, AC$4, 'Math Scores'!$KH87:$LA87)/(SUMIF('Math Scores'!$KH$3:$LA$3, AC$4, 'Math Scores'!$KH$2:$LA$2))))</f>
        <is>
          <t/>
        </is>
      </c>
    </row>
    <row r="85" customFormat="false" ht="12.75" hidden="false" customHeight="false" outlineLevel="0" collapsed="false">
      <c r="A85" s="715" t="inlineStr">
        <f aca="false">'English Scores- Leveled papers'!B86</f>
        <is>
          <t/>
        </is>
      </c>
      <c r="B85" s="716" t="inlineStr">
        <f aca="false">'Math Scores'!D88</f>
        <is>
          <t/>
        </is>
      </c>
      <c r="C85" s="702" t="inlineStr">
        <f aca="false">IF(COUNT('Math Scores'!$F88:$AM88)=0, "", (SUMIF('Math Scores'!$F$3:$AM$3, C$4, 'Math Scores'!$F88:$AM88)/(SUMIF('Math Scores'!$F$3:$AM$3, C$4, 'Math Scores'!$F$2:$AM$2))))</f>
        <is>
          <t/>
        </is>
      </c>
      <c r="D85" s="702" t="inlineStr">
        <f aca="false">IF(COUNT('Math Scores'!$F88:$AM88)=0, "", (SUMIF('Math Scores'!$F$3:$AM$3, D$4, 'Math Scores'!$F88:$AM88)/(SUMIF('Math Scores'!$F$3:$AM$3, D$4, 'Math Scores'!$F$2:$AM$2))))</f>
        <is>
          <t/>
        </is>
      </c>
      <c r="E85" s="702" t="inlineStr">
        <f aca="false">IF(COUNT('Math Scores'!$F88:$AM88)=0, "", (SUMIF('Math Scores'!$F$3:$AM$3, E$4, 'Math Scores'!$F88:$AM88)/(SUMIF('Math Scores'!$F$3:$AM$3, E$4, 'Math Scores'!$F$2:$AM$2))))</f>
        <is>
          <t/>
        </is>
      </c>
      <c r="F85" s="702" t="inlineStr">
        <f aca="false">IF(COUNT('Math Scores'!$AN88:$BW88)=0, "", (SUMIF('Math Scores'!$AN$3:$BW$3, F$4, 'Math Scores'!$AN88:$BW88)/(SUMIF('Math Scores'!$AN$3:$BW$3, F$4, 'Math Scores'!$AN$2:$BW$2))))</f>
        <is>
          <t/>
        </is>
      </c>
      <c r="G85" s="702" t="inlineStr">
        <f aca="false">IF(COUNT('Math Scores'!$AN88:$BW88)=0, "", (SUMIF('Math Scores'!$AN$3:$BW$3, G$4, 'Math Scores'!$AN88:$BW88)/(SUMIF('Math Scores'!$AN$3:$BW$3, G$4, 'Math Scores'!$AN$2:$BW$2))))</f>
        <is>
          <t/>
        </is>
      </c>
      <c r="H85" s="702" t="inlineStr">
        <f aca="false">IF(COUNT('Math Scores'!$AN88:$BW88)=0, "", (SUMIF('Math Scores'!$AN$3:$BW$3, H$4, 'Math Scores'!$AN88:$BW88)/(SUMIF('Math Scores'!$AN$3:$BW$3, H$4, 'Math Scores'!$AN$2:$BW$2))))</f>
        <is>
          <t/>
        </is>
      </c>
      <c r="I85" s="702" t="inlineStr">
        <f aca="false">IF(COUNT('Math Scores'!$BX88:$DN88)=0, "", (SUMIF('Math Scores'!$F$3:$MZ$3, I$4, 'Math Scores'!$F88:$MZ88)/(SUMIF('Math Scores'!$F$3:$MZ$3, I$4, 'Math Scores'!$F$2:$MZ$2))))</f>
        <is>
          <t/>
        </is>
      </c>
      <c r="J85" s="702" t="inlineStr">
        <f aca="false">IF(COUNT('Math Scores'!$BX88:$DN88)=0, "", (SUMIF('Math Scores'!$F$3:$MZ$3, J$4, 'Math Scores'!$F88:$MZ88)/(SUMIF('Math Scores'!$F$3:$MZ$3, J$4, 'Math Scores'!$F$2:$MZ$2))))</f>
        <is>
          <t/>
        </is>
      </c>
      <c r="K85" s="702" t="inlineStr">
        <f aca="false">IF(COUNT('Math Scores'!$BX88:$DN88)=0, "", (SUMIF('Math Scores'!$F$3:$MZ$3, K$4, 'Math Scores'!$F88:$MZ88)/(SUMIF('Math Scores'!$F$3:$MZ$3, K$4, 'Math Scores'!$F$2:$MZ$2))))</f>
        <is>
          <t/>
        </is>
      </c>
      <c r="L85" s="702" t="inlineStr">
        <f aca="false">IF(COUNT('Math Scores'!$DO88:$FJ88)=0, "", (SUMIF('Math Scores'!$F$3:$MZ$3, L$4, 'Math Scores'!$F88:$MZ88)/(SUMIF('Math Scores'!$F$3:$MZ$3, L$4, 'Math Scores'!$F$2:$MZ$2))))</f>
        <is>
          <t/>
        </is>
      </c>
      <c r="M85" s="702" t="inlineStr">
        <f aca="false">IF(COUNT('Math Scores'!$DO88:$FJ88)=0, "", (SUMIF('Math Scores'!$F$3:$MZ$3, M$4, 'Math Scores'!$F88:$MZ88)/(SUMIF('Math Scores'!$F$3:$MZ$3, M$4, 'Math Scores'!$F$2:$MZ$2))))</f>
        <is>
          <t/>
        </is>
      </c>
      <c r="N85" s="702" t="inlineStr">
        <f aca="false">IF(COUNT('Math Scores'!$DO88:$FJ88)=0, "", (SUMIF('Math Scores'!$F$3:$MZ$3, N$4, 'Math Scores'!$F88:$MZ88)/(SUMIF('Math Scores'!$F$3:$MZ$3, N$4, 'Math Scores'!$F$2:$MZ$2))))</f>
        <is>
          <t/>
        </is>
      </c>
      <c r="O85" s="702" t="inlineStr">
        <f aca="false">IF(COUNT('Math Scores'!$FK88:$HI88)=0, "", (SUMIF('Math Scores'!$F$3:$MZ$3, O$4, 'Math Scores'!$F88:$MZ88)/(SUMIF('Math Scores'!$F$3:$MZ$3, O$4, 'Math Scores'!$F$2:$MZ$2))))</f>
        <is>
          <t/>
        </is>
      </c>
      <c r="P85" s="702" t="inlineStr">
        <f aca="false">IF(COUNT('Math Scores'!$FK88:$HI88)=0, "", (SUMIF('Math Scores'!$F$3:$MZ$3, P$4, 'Math Scores'!$F88:$MZ88)/(SUMIF('Math Scores'!$F$3:$MZ$3, P$4, 'Math Scores'!$F$2:$MZ$2))))</f>
        <is>
          <t/>
        </is>
      </c>
      <c r="Q85" s="702" t="inlineStr">
        <f aca="false">IF(COUNT('Math Scores'!$FK88:$HI88)=0, "", (SUMIF('Math Scores'!$F$3:$MZ$3, Q$4, 'Math Scores'!$F88:$MZ88)/(SUMIF('Math Scores'!$F$3:$MZ$3, Q$4, 'Math Scores'!$F$2:$MZ$2))))</f>
        <is>
          <t/>
        </is>
      </c>
      <c r="R85" s="702" t="inlineStr">
        <f aca="false">IF(COUNT('Math Scores'!$HJ88:$IG88)=0, "", (SUMIF('Math Scores'!$HJ$3:$IU$3, R$4, 'Math Scores'!$HJ88:$IU88)/(SUMIF('Math Scores'!$HJ$3:$IU$3, R$4, 'Math Scores'!$HJ$2:$IU$2))))</f>
        <is>
          <t/>
        </is>
      </c>
      <c r="S85" s="702" t="inlineStr">
        <f aca="false">IF(COUNT('Math Scores'!$HJ88:$IG88)=0, "", (SUMIF('Math Scores'!$HJ$3:$IU$3, S$4, 'Math Scores'!$HJ88:$IU88)/(SUMIF('Math Scores'!$HJ$3:$IU$3, S$4, 'Math Scores'!$HJ$2:$IU$2))))</f>
        <is>
          <t/>
        </is>
      </c>
      <c r="T85" s="702" t="inlineStr">
        <f aca="false">IF(COUNT('Math Scores'!$HJ88:$IG88)=0, "", (SUMIF('Math Scores'!$HJ$3:$IU$3, T$4, 'Math Scores'!$HJ88:$IU88)/(SUMIF('Math Scores'!$HJ$3:$IU$3, T$4, 'Math Scores'!$HJ$2:$IU$2))))</f>
        <is>
          <t/>
        </is>
      </c>
      <c r="U85" s="702" t="inlineStr">
        <f aca="false">IF(COUNT('Math Scores'!$IV88:$JL88)=0, "", (SUMIF('Math Scores'!$IH$3:$IU$3, U$4, 'Math Scores'!$IH88:$IU88)/(SUMIF('Math Scores'!$IH$3:$IU$3, U$4, 'Math Scores'!$IH$2:$IU$2))))</f>
        <is>
          <t/>
        </is>
      </c>
      <c r="V85" s="702" t="inlineStr">
        <f aca="false">IF(COUNT('Math Scores'!$IV88:$JL88)=0, "", (SUMIF('Math Scores'!$IH$3:$IU$3, V$4, 'Math Scores'!$IH88:$IU88)/(SUMIF('Math Scores'!$IH$3:$IU$3, V$4, 'Math Scores'!$IH$2:$IU$2))))</f>
        <is>
          <t/>
        </is>
      </c>
      <c r="W85" s="702" t="inlineStr">
        <f aca="false">IF(COUNT('Math Scores'!$IV88:$JL88)=0, "", (SUMIF('Math Scores'!$IH$3:$IU$3, W$4, 'Math Scores'!$IH88:$IU88)/(SUMIF('Math Scores'!$IH$3:$IU$3, W$4, 'Math Scores'!$IH$2:$IU$2))))</f>
        <is>
          <t/>
        </is>
      </c>
      <c r="X85" s="702" t="inlineStr">
        <f aca="false">IF(COUNT('Math Scores'!$JM88:$KG88)=0, "", (SUMIF('Math Scores'!$JM$3:$LA$3, X$4, 'Math Scores'!$JM88:$LA88)/(SUMIF('Math Scores'!$JM$3:$LA$3, X$4, 'Math Scores'!$JM$2:$LA$2))))</f>
        <is>
          <t/>
        </is>
      </c>
      <c r="Y85" s="702" t="inlineStr">
        <f aca="false">IF(COUNT('Math Scores'!$JM88:$KG88)=0, "", (SUMIF('Math Scores'!$JM$3:$LA$3, Y$4, 'Math Scores'!$JM88:$LA88)/(SUMIF('Math Scores'!$JM$3:$LA$3, Y$4, 'Math Scores'!$JM$2:$LA$2))))</f>
        <is>
          <t/>
        </is>
      </c>
      <c r="Z85" s="702" t="inlineStr">
        <f aca="false">IF(COUNT('Math Scores'!$JM88:$KG88)=0, "", (SUMIF('Math Scores'!$JM$3:$LA$3, Z$4, 'Math Scores'!$JM88:$LA88)/(SUMIF('Math Scores'!$JM$3:$LA$3, Z$4, 'Math Scores'!$JM$2:$LA$2))))</f>
        <is>
          <t/>
        </is>
      </c>
      <c r="AA85" s="702" t="inlineStr">
        <f aca="false">IF(COUNT('Math Scores'!$LB88:$LR88)=0, "", (SUMIF('Math Scores'!$KH$3:$LA$3, AA$4, 'Math Scores'!$KH88:$LA88)/(SUMIF('Math Scores'!$KH$3:$LA$3, AA$4, 'Math Scores'!$KH$2:$LA$2))))</f>
        <is>
          <t/>
        </is>
      </c>
      <c r="AB85" s="702" t="inlineStr">
        <f aca="false">IF(COUNT('Math Scores'!$LB88:$LR88)=0, "", (SUMIF('Math Scores'!$KH$3:$LA$3, AB$4, 'Math Scores'!$KH88:$LA88)/(SUMIF('Math Scores'!$KH$3:$LA$3, AB$4, 'Math Scores'!$KH$2:$LA$2))))</f>
        <is>
          <t/>
        </is>
      </c>
      <c r="AC85" s="702" t="inlineStr">
        <f aca="false">IF(COUNT('Math Scores'!$LB88:$LR88)=0, "", (SUMIF('Math Scores'!$KH$3:$LA$3, AC$4, 'Math Scores'!$KH88:$LA88)/(SUMIF('Math Scores'!$KH$3:$LA$3, AC$4, 'Math Scores'!$KH$2:$LA$2))))</f>
        <is>
          <t/>
        </is>
      </c>
    </row>
    <row r="86" customFormat="false" ht="12.75" hidden="false" customHeight="false" outlineLevel="0" collapsed="false">
      <c r="A86" s="715" t="inlineStr">
        <f aca="false">'English Scores- Leveled papers'!B87</f>
        <is>
          <t/>
        </is>
      </c>
      <c r="B86" s="716" t="inlineStr">
        <f aca="false">'Math Scores'!D89</f>
        <is>
          <t/>
        </is>
      </c>
      <c r="C86" s="702" t="inlineStr">
        <f aca="false">IF(COUNT('Math Scores'!$F89:$AM89)=0, "", (SUMIF('Math Scores'!$F$3:$AM$3, C$4, 'Math Scores'!$F89:$AM89)/(SUMIF('Math Scores'!$F$3:$AM$3, C$4, 'Math Scores'!$F$2:$AM$2))))</f>
        <is>
          <t/>
        </is>
      </c>
      <c r="D86" s="702" t="inlineStr">
        <f aca="false">IF(COUNT('Math Scores'!$F89:$AM89)=0, "", (SUMIF('Math Scores'!$F$3:$AM$3, D$4, 'Math Scores'!$F89:$AM89)/(SUMIF('Math Scores'!$F$3:$AM$3, D$4, 'Math Scores'!$F$2:$AM$2))))</f>
        <is>
          <t/>
        </is>
      </c>
      <c r="E86" s="702" t="inlineStr">
        <f aca="false">IF(COUNT('Math Scores'!$F89:$AM89)=0, "", (SUMIF('Math Scores'!$F$3:$AM$3, E$4, 'Math Scores'!$F89:$AM89)/(SUMIF('Math Scores'!$F$3:$AM$3, E$4, 'Math Scores'!$F$2:$AM$2))))</f>
        <is>
          <t/>
        </is>
      </c>
      <c r="F86" s="702" t="inlineStr">
        <f aca="false">IF(COUNT('Math Scores'!$AN89:$BW89)=0, "", (SUMIF('Math Scores'!$AN$3:$BW$3, F$4, 'Math Scores'!$AN89:$BW89)/(SUMIF('Math Scores'!$AN$3:$BW$3, F$4, 'Math Scores'!$AN$2:$BW$2))))</f>
        <is>
          <t/>
        </is>
      </c>
      <c r="G86" s="702" t="inlineStr">
        <f aca="false">IF(COUNT('Math Scores'!$AN89:$BW89)=0, "", (SUMIF('Math Scores'!$AN$3:$BW$3, G$4, 'Math Scores'!$AN89:$BW89)/(SUMIF('Math Scores'!$AN$3:$BW$3, G$4, 'Math Scores'!$AN$2:$BW$2))))</f>
        <is>
          <t/>
        </is>
      </c>
      <c r="H86" s="702" t="inlineStr">
        <f aca="false">IF(COUNT('Math Scores'!$AN89:$BW89)=0, "", (SUMIF('Math Scores'!$AN$3:$BW$3, H$4, 'Math Scores'!$AN89:$BW89)/(SUMIF('Math Scores'!$AN$3:$BW$3, H$4, 'Math Scores'!$AN$2:$BW$2))))</f>
        <is>
          <t/>
        </is>
      </c>
      <c r="I86" s="702" t="inlineStr">
        <f aca="false">IF(COUNT('Math Scores'!$BX89:$DN89)=0, "", (SUMIF('Math Scores'!$F$3:$MZ$3, I$4, 'Math Scores'!$F89:$MZ89)/(SUMIF('Math Scores'!$F$3:$MZ$3, I$4, 'Math Scores'!$F$2:$MZ$2))))</f>
        <is>
          <t/>
        </is>
      </c>
      <c r="J86" s="702" t="inlineStr">
        <f aca="false">IF(COUNT('Math Scores'!$BX89:$DN89)=0, "", (SUMIF('Math Scores'!$F$3:$MZ$3, J$4, 'Math Scores'!$F89:$MZ89)/(SUMIF('Math Scores'!$F$3:$MZ$3, J$4, 'Math Scores'!$F$2:$MZ$2))))</f>
        <is>
          <t/>
        </is>
      </c>
      <c r="K86" s="702" t="inlineStr">
        <f aca="false">IF(COUNT('Math Scores'!$BX89:$DN89)=0, "", (SUMIF('Math Scores'!$F$3:$MZ$3, K$4, 'Math Scores'!$F89:$MZ89)/(SUMIF('Math Scores'!$F$3:$MZ$3, K$4, 'Math Scores'!$F$2:$MZ$2))))</f>
        <is>
          <t/>
        </is>
      </c>
      <c r="L86" s="702" t="inlineStr">
        <f aca="false">IF(COUNT('Math Scores'!$DO89:$FJ89)=0, "", (SUMIF('Math Scores'!$F$3:$MZ$3, L$4, 'Math Scores'!$F89:$MZ89)/(SUMIF('Math Scores'!$F$3:$MZ$3, L$4, 'Math Scores'!$F$2:$MZ$2))))</f>
        <is>
          <t/>
        </is>
      </c>
      <c r="M86" s="702" t="inlineStr">
        <f aca="false">IF(COUNT('Math Scores'!$DO89:$FJ89)=0, "", (SUMIF('Math Scores'!$F$3:$MZ$3, M$4, 'Math Scores'!$F89:$MZ89)/(SUMIF('Math Scores'!$F$3:$MZ$3, M$4, 'Math Scores'!$F$2:$MZ$2))))</f>
        <is>
          <t/>
        </is>
      </c>
      <c r="N86" s="702" t="inlineStr">
        <f aca="false">IF(COUNT('Math Scores'!$DO89:$FJ89)=0, "", (SUMIF('Math Scores'!$F$3:$MZ$3, N$4, 'Math Scores'!$F89:$MZ89)/(SUMIF('Math Scores'!$F$3:$MZ$3, N$4, 'Math Scores'!$F$2:$MZ$2))))</f>
        <is>
          <t/>
        </is>
      </c>
      <c r="O86" s="702" t="inlineStr">
        <f aca="false">IF(COUNT('Math Scores'!$FK89:$HI89)=0, "", (SUMIF('Math Scores'!$F$3:$MZ$3, O$4, 'Math Scores'!$F89:$MZ89)/(SUMIF('Math Scores'!$F$3:$MZ$3, O$4, 'Math Scores'!$F$2:$MZ$2))))</f>
        <is>
          <t/>
        </is>
      </c>
      <c r="P86" s="702" t="inlineStr">
        <f aca="false">IF(COUNT('Math Scores'!$FK89:$HI89)=0, "", (SUMIF('Math Scores'!$F$3:$MZ$3, P$4, 'Math Scores'!$F89:$MZ89)/(SUMIF('Math Scores'!$F$3:$MZ$3, P$4, 'Math Scores'!$F$2:$MZ$2))))</f>
        <is>
          <t/>
        </is>
      </c>
      <c r="Q86" s="702" t="inlineStr">
        <f aca="false">IF(COUNT('Math Scores'!$FK89:$HI89)=0, "", (SUMIF('Math Scores'!$F$3:$MZ$3, Q$4, 'Math Scores'!$F89:$MZ89)/(SUMIF('Math Scores'!$F$3:$MZ$3, Q$4, 'Math Scores'!$F$2:$MZ$2))))</f>
        <is>
          <t/>
        </is>
      </c>
      <c r="R86" s="702" t="inlineStr">
        <f aca="false">IF(COUNT('Math Scores'!$HJ89:$IG89)=0, "", (SUMIF('Math Scores'!$HJ$3:$IU$3, R$4, 'Math Scores'!$HJ89:$IU89)/(SUMIF('Math Scores'!$HJ$3:$IU$3, R$4, 'Math Scores'!$HJ$2:$IU$2))))</f>
        <is>
          <t/>
        </is>
      </c>
      <c r="S86" s="702" t="inlineStr">
        <f aca="false">IF(COUNT('Math Scores'!$HJ89:$IG89)=0, "", (SUMIF('Math Scores'!$HJ$3:$IU$3, S$4, 'Math Scores'!$HJ89:$IU89)/(SUMIF('Math Scores'!$HJ$3:$IU$3, S$4, 'Math Scores'!$HJ$2:$IU$2))))</f>
        <is>
          <t/>
        </is>
      </c>
      <c r="T86" s="702" t="inlineStr">
        <f aca="false">IF(COUNT('Math Scores'!$HJ89:$IG89)=0, "", (SUMIF('Math Scores'!$HJ$3:$IU$3, T$4, 'Math Scores'!$HJ89:$IU89)/(SUMIF('Math Scores'!$HJ$3:$IU$3, T$4, 'Math Scores'!$HJ$2:$IU$2))))</f>
        <is>
          <t/>
        </is>
      </c>
      <c r="U86" s="702" t="inlineStr">
        <f aca="false">IF(COUNT('Math Scores'!$IV89:$JL89)=0, "", (SUMIF('Math Scores'!$IH$3:$IU$3, U$4, 'Math Scores'!$IH89:$IU89)/(SUMIF('Math Scores'!$IH$3:$IU$3, U$4, 'Math Scores'!$IH$2:$IU$2))))</f>
        <is>
          <t/>
        </is>
      </c>
      <c r="V86" s="702" t="inlineStr">
        <f aca="false">IF(COUNT('Math Scores'!$IV89:$JL89)=0, "", (SUMIF('Math Scores'!$IH$3:$IU$3, V$4, 'Math Scores'!$IH89:$IU89)/(SUMIF('Math Scores'!$IH$3:$IU$3, V$4, 'Math Scores'!$IH$2:$IU$2))))</f>
        <is>
          <t/>
        </is>
      </c>
      <c r="W86" s="702" t="inlineStr">
        <f aca="false">IF(COUNT('Math Scores'!$IV89:$JL89)=0, "", (SUMIF('Math Scores'!$IH$3:$IU$3, W$4, 'Math Scores'!$IH89:$IU89)/(SUMIF('Math Scores'!$IH$3:$IU$3, W$4, 'Math Scores'!$IH$2:$IU$2))))</f>
        <is>
          <t/>
        </is>
      </c>
      <c r="X86" s="702" t="inlineStr">
        <f aca="false">IF(COUNT('Math Scores'!$JM89:$KG89)=0, "", (SUMIF('Math Scores'!$JM$3:$LA$3, X$4, 'Math Scores'!$JM89:$LA89)/(SUMIF('Math Scores'!$JM$3:$LA$3, X$4, 'Math Scores'!$JM$2:$LA$2))))</f>
        <is>
          <t/>
        </is>
      </c>
      <c r="Y86" s="702" t="inlineStr">
        <f aca="false">IF(COUNT('Math Scores'!$JM89:$KG89)=0, "", (SUMIF('Math Scores'!$JM$3:$LA$3, Y$4, 'Math Scores'!$JM89:$LA89)/(SUMIF('Math Scores'!$JM$3:$LA$3, Y$4, 'Math Scores'!$JM$2:$LA$2))))</f>
        <is>
          <t/>
        </is>
      </c>
      <c r="Z86" s="702" t="inlineStr">
        <f aca="false">IF(COUNT('Math Scores'!$JM89:$KG89)=0, "", (SUMIF('Math Scores'!$JM$3:$LA$3, Z$4, 'Math Scores'!$JM89:$LA89)/(SUMIF('Math Scores'!$JM$3:$LA$3, Z$4, 'Math Scores'!$JM$2:$LA$2))))</f>
        <is>
          <t/>
        </is>
      </c>
      <c r="AA86" s="702" t="inlineStr">
        <f aca="false">IF(COUNT('Math Scores'!$LB89:$LR89)=0, "", (SUMIF('Math Scores'!$KH$3:$LA$3, AA$4, 'Math Scores'!$KH89:$LA89)/(SUMIF('Math Scores'!$KH$3:$LA$3, AA$4, 'Math Scores'!$KH$2:$LA$2))))</f>
        <is>
          <t/>
        </is>
      </c>
      <c r="AB86" s="702" t="inlineStr">
        <f aca="false">IF(COUNT('Math Scores'!$LB89:$LR89)=0, "", (SUMIF('Math Scores'!$KH$3:$LA$3, AB$4, 'Math Scores'!$KH89:$LA89)/(SUMIF('Math Scores'!$KH$3:$LA$3, AB$4, 'Math Scores'!$KH$2:$LA$2))))</f>
        <is>
          <t/>
        </is>
      </c>
      <c r="AC86" s="702" t="inlineStr">
        <f aca="false">IF(COUNT('Math Scores'!$LB89:$LR89)=0, "", (SUMIF('Math Scores'!$KH$3:$LA$3, AC$4, 'Math Scores'!$KH89:$LA89)/(SUMIF('Math Scores'!$KH$3:$LA$3, AC$4, 'Math Scores'!$KH$2:$LA$2))))</f>
        <is>
          <t/>
        </is>
      </c>
    </row>
    <row r="87" customFormat="false" ht="12.75" hidden="false" customHeight="false" outlineLevel="0" collapsed="false">
      <c r="A87" s="715" t="inlineStr">
        <f aca="false">'English Scores- Leveled papers'!B88</f>
        <is>
          <t/>
        </is>
      </c>
      <c r="B87" s="716" t="inlineStr">
        <f aca="false">'Math Scores'!D90</f>
        <is>
          <t/>
        </is>
      </c>
      <c r="C87" s="702" t="inlineStr">
        <f aca="false">IF(COUNT('Math Scores'!$F90:$AM90)=0, "", (SUMIF('Math Scores'!$F$3:$AM$3, C$4, 'Math Scores'!$F90:$AM90)/(SUMIF('Math Scores'!$F$3:$AM$3, C$4, 'Math Scores'!$F$2:$AM$2))))</f>
        <is>
          <t/>
        </is>
      </c>
      <c r="D87" s="702" t="inlineStr">
        <f aca="false">IF(COUNT('Math Scores'!$F90:$AM90)=0, "", (SUMIF('Math Scores'!$F$3:$AM$3, D$4, 'Math Scores'!$F90:$AM90)/(SUMIF('Math Scores'!$F$3:$AM$3, D$4, 'Math Scores'!$F$2:$AM$2))))</f>
        <is>
          <t/>
        </is>
      </c>
      <c r="E87" s="702" t="inlineStr">
        <f aca="false">IF(COUNT('Math Scores'!$F90:$AM90)=0, "", (SUMIF('Math Scores'!$F$3:$AM$3, E$4, 'Math Scores'!$F90:$AM90)/(SUMIF('Math Scores'!$F$3:$AM$3, E$4, 'Math Scores'!$F$2:$AM$2))))</f>
        <is>
          <t/>
        </is>
      </c>
      <c r="F87" s="702" t="inlineStr">
        <f aca="false">IF(COUNT('Math Scores'!$AN90:$BW90)=0, "", (SUMIF('Math Scores'!$AN$3:$BW$3, F$4, 'Math Scores'!$AN90:$BW90)/(SUMIF('Math Scores'!$AN$3:$BW$3, F$4, 'Math Scores'!$AN$2:$BW$2))))</f>
        <is>
          <t/>
        </is>
      </c>
      <c r="G87" s="702" t="inlineStr">
        <f aca="false">IF(COUNT('Math Scores'!$AN90:$BW90)=0, "", (SUMIF('Math Scores'!$AN$3:$BW$3, G$4, 'Math Scores'!$AN90:$BW90)/(SUMIF('Math Scores'!$AN$3:$BW$3, G$4, 'Math Scores'!$AN$2:$BW$2))))</f>
        <is>
          <t/>
        </is>
      </c>
      <c r="H87" s="702" t="inlineStr">
        <f aca="false">IF(COUNT('Math Scores'!$AN90:$BW90)=0, "", (SUMIF('Math Scores'!$AN$3:$BW$3, H$4, 'Math Scores'!$AN90:$BW90)/(SUMIF('Math Scores'!$AN$3:$BW$3, H$4, 'Math Scores'!$AN$2:$BW$2))))</f>
        <is>
          <t/>
        </is>
      </c>
      <c r="I87" s="702" t="inlineStr">
        <f aca="false">IF(COUNT('Math Scores'!$BX90:$DN90)=0, "", (SUMIF('Math Scores'!$F$3:$MZ$3, I$4, 'Math Scores'!$F90:$MZ90)/(SUMIF('Math Scores'!$F$3:$MZ$3, I$4, 'Math Scores'!$F$2:$MZ$2))))</f>
        <is>
          <t/>
        </is>
      </c>
      <c r="J87" s="702" t="inlineStr">
        <f aca="false">IF(COUNT('Math Scores'!$BX90:$DN90)=0, "", (SUMIF('Math Scores'!$F$3:$MZ$3, J$4, 'Math Scores'!$F90:$MZ90)/(SUMIF('Math Scores'!$F$3:$MZ$3, J$4, 'Math Scores'!$F$2:$MZ$2))))</f>
        <is>
          <t/>
        </is>
      </c>
      <c r="K87" s="702" t="inlineStr">
        <f aca="false">IF(COUNT('Math Scores'!$BX90:$DN90)=0, "", (SUMIF('Math Scores'!$F$3:$MZ$3, K$4, 'Math Scores'!$F90:$MZ90)/(SUMIF('Math Scores'!$F$3:$MZ$3, K$4, 'Math Scores'!$F$2:$MZ$2))))</f>
        <is>
          <t/>
        </is>
      </c>
      <c r="L87" s="702" t="inlineStr">
        <f aca="false">IF(COUNT('Math Scores'!$DO90:$FJ90)=0, "", (SUMIF('Math Scores'!$F$3:$MZ$3, L$4, 'Math Scores'!$F90:$MZ90)/(SUMIF('Math Scores'!$F$3:$MZ$3, L$4, 'Math Scores'!$F$2:$MZ$2))))</f>
        <is>
          <t/>
        </is>
      </c>
      <c r="M87" s="702" t="inlineStr">
        <f aca="false">IF(COUNT('Math Scores'!$DO90:$FJ90)=0, "", (SUMIF('Math Scores'!$F$3:$MZ$3, M$4, 'Math Scores'!$F90:$MZ90)/(SUMIF('Math Scores'!$F$3:$MZ$3, M$4, 'Math Scores'!$F$2:$MZ$2))))</f>
        <is>
          <t/>
        </is>
      </c>
      <c r="N87" s="702" t="inlineStr">
        <f aca="false">IF(COUNT('Math Scores'!$DO90:$FJ90)=0, "", (SUMIF('Math Scores'!$F$3:$MZ$3, N$4, 'Math Scores'!$F90:$MZ90)/(SUMIF('Math Scores'!$F$3:$MZ$3, N$4, 'Math Scores'!$F$2:$MZ$2))))</f>
        <is>
          <t/>
        </is>
      </c>
      <c r="O87" s="702" t="inlineStr">
        <f aca="false">IF(COUNT('Math Scores'!$FK90:$HI90)=0, "", (SUMIF('Math Scores'!$F$3:$MZ$3, O$4, 'Math Scores'!$F90:$MZ90)/(SUMIF('Math Scores'!$F$3:$MZ$3, O$4, 'Math Scores'!$F$2:$MZ$2))))</f>
        <is>
          <t/>
        </is>
      </c>
      <c r="P87" s="702" t="inlineStr">
        <f aca="false">IF(COUNT('Math Scores'!$FK90:$HI90)=0, "", (SUMIF('Math Scores'!$F$3:$MZ$3, P$4, 'Math Scores'!$F90:$MZ90)/(SUMIF('Math Scores'!$F$3:$MZ$3, P$4, 'Math Scores'!$F$2:$MZ$2))))</f>
        <is>
          <t/>
        </is>
      </c>
      <c r="Q87" s="702" t="inlineStr">
        <f aca="false">IF(COUNT('Math Scores'!$FK90:$HI90)=0, "", (SUMIF('Math Scores'!$F$3:$MZ$3, Q$4, 'Math Scores'!$F90:$MZ90)/(SUMIF('Math Scores'!$F$3:$MZ$3, Q$4, 'Math Scores'!$F$2:$MZ$2))))</f>
        <is>
          <t/>
        </is>
      </c>
      <c r="R87" s="702" t="inlineStr">
        <f aca="false">IF(COUNT('Math Scores'!$HJ90:$IG90)=0, "", (SUMIF('Math Scores'!$HJ$3:$IU$3, R$4, 'Math Scores'!$HJ90:$IU90)/(SUMIF('Math Scores'!$HJ$3:$IU$3, R$4, 'Math Scores'!$HJ$2:$IU$2))))</f>
        <is>
          <t/>
        </is>
      </c>
      <c r="S87" s="702" t="inlineStr">
        <f aca="false">IF(COUNT('Math Scores'!$HJ90:$IG90)=0, "", (SUMIF('Math Scores'!$HJ$3:$IU$3, S$4, 'Math Scores'!$HJ90:$IU90)/(SUMIF('Math Scores'!$HJ$3:$IU$3, S$4, 'Math Scores'!$HJ$2:$IU$2))))</f>
        <is>
          <t/>
        </is>
      </c>
      <c r="T87" s="702" t="inlineStr">
        <f aca="false">IF(COUNT('Math Scores'!$HJ90:$IG90)=0, "", (SUMIF('Math Scores'!$HJ$3:$IU$3, T$4, 'Math Scores'!$HJ90:$IU90)/(SUMIF('Math Scores'!$HJ$3:$IU$3, T$4, 'Math Scores'!$HJ$2:$IU$2))))</f>
        <is>
          <t/>
        </is>
      </c>
      <c r="U87" s="702" t="inlineStr">
        <f aca="false">IF(COUNT('Math Scores'!$IV90:$JL90)=0, "", (SUMIF('Math Scores'!$IH$3:$IU$3, U$4, 'Math Scores'!$IH90:$IU90)/(SUMIF('Math Scores'!$IH$3:$IU$3, U$4, 'Math Scores'!$IH$2:$IU$2))))</f>
        <is>
          <t/>
        </is>
      </c>
      <c r="V87" s="702" t="inlineStr">
        <f aca="false">IF(COUNT('Math Scores'!$IV90:$JL90)=0, "", (SUMIF('Math Scores'!$IH$3:$IU$3, V$4, 'Math Scores'!$IH90:$IU90)/(SUMIF('Math Scores'!$IH$3:$IU$3, V$4, 'Math Scores'!$IH$2:$IU$2))))</f>
        <is>
          <t/>
        </is>
      </c>
      <c r="W87" s="702" t="inlineStr">
        <f aca="false">IF(COUNT('Math Scores'!$IV90:$JL90)=0, "", (SUMIF('Math Scores'!$IH$3:$IU$3, W$4, 'Math Scores'!$IH90:$IU90)/(SUMIF('Math Scores'!$IH$3:$IU$3, W$4, 'Math Scores'!$IH$2:$IU$2))))</f>
        <is>
          <t/>
        </is>
      </c>
      <c r="X87" s="702" t="inlineStr">
        <f aca="false">IF(COUNT('Math Scores'!$JM90:$KG90)=0, "", (SUMIF('Math Scores'!$JM$3:$LA$3, X$4, 'Math Scores'!$JM90:$LA90)/(SUMIF('Math Scores'!$JM$3:$LA$3, X$4, 'Math Scores'!$JM$2:$LA$2))))</f>
        <is>
          <t/>
        </is>
      </c>
      <c r="Y87" s="702" t="inlineStr">
        <f aca="false">IF(COUNT('Math Scores'!$JM90:$KG90)=0, "", (SUMIF('Math Scores'!$JM$3:$LA$3, Y$4, 'Math Scores'!$JM90:$LA90)/(SUMIF('Math Scores'!$JM$3:$LA$3, Y$4, 'Math Scores'!$JM$2:$LA$2))))</f>
        <is>
          <t/>
        </is>
      </c>
      <c r="Z87" s="702" t="inlineStr">
        <f aca="false">IF(COUNT('Math Scores'!$JM90:$KG90)=0, "", (SUMIF('Math Scores'!$JM$3:$LA$3, Z$4, 'Math Scores'!$JM90:$LA90)/(SUMIF('Math Scores'!$JM$3:$LA$3, Z$4, 'Math Scores'!$JM$2:$LA$2))))</f>
        <is>
          <t/>
        </is>
      </c>
      <c r="AA87" s="702" t="inlineStr">
        <f aca="false">IF(COUNT('Math Scores'!$LB90:$LR90)=0, "", (SUMIF('Math Scores'!$KH$3:$LA$3, AA$4, 'Math Scores'!$KH90:$LA90)/(SUMIF('Math Scores'!$KH$3:$LA$3, AA$4, 'Math Scores'!$KH$2:$LA$2))))</f>
        <is>
          <t/>
        </is>
      </c>
      <c r="AB87" s="702" t="inlineStr">
        <f aca="false">IF(COUNT('Math Scores'!$LB90:$LR90)=0, "", (SUMIF('Math Scores'!$KH$3:$LA$3, AB$4, 'Math Scores'!$KH90:$LA90)/(SUMIF('Math Scores'!$KH$3:$LA$3, AB$4, 'Math Scores'!$KH$2:$LA$2))))</f>
        <is>
          <t/>
        </is>
      </c>
      <c r="AC87" s="702" t="inlineStr">
        <f aca="false">IF(COUNT('Math Scores'!$LB90:$LR90)=0, "", (SUMIF('Math Scores'!$KH$3:$LA$3, AC$4, 'Math Scores'!$KH90:$LA90)/(SUMIF('Math Scores'!$KH$3:$LA$3, AC$4, 'Math Scores'!$KH$2:$LA$2))))</f>
        <is>
          <t/>
        </is>
      </c>
    </row>
    <row r="88" customFormat="false" ht="12.75" hidden="false" customHeight="false" outlineLevel="0" collapsed="false">
      <c r="A88" s="715" t="inlineStr">
        <f aca="false">'English Scores- Leveled papers'!B89</f>
        <is>
          <t/>
        </is>
      </c>
      <c r="B88" s="716" t="inlineStr">
        <f aca="false">'Math Scores'!D91</f>
        <is>
          <t/>
        </is>
      </c>
      <c r="C88" s="702" t="inlineStr">
        <f aca="false">IF(COUNT('Math Scores'!$F91:$AM91)=0, "", (SUMIF('Math Scores'!$F$3:$AM$3, C$4, 'Math Scores'!$F91:$AM91)/(SUMIF('Math Scores'!$F$3:$AM$3, C$4, 'Math Scores'!$F$2:$AM$2))))</f>
        <is>
          <t/>
        </is>
      </c>
      <c r="D88" s="702" t="inlineStr">
        <f aca="false">IF(COUNT('Math Scores'!$F91:$AM91)=0, "", (SUMIF('Math Scores'!$F$3:$AM$3, D$4, 'Math Scores'!$F91:$AM91)/(SUMIF('Math Scores'!$F$3:$AM$3, D$4, 'Math Scores'!$F$2:$AM$2))))</f>
        <is>
          <t/>
        </is>
      </c>
      <c r="E88" s="702" t="inlineStr">
        <f aca="false">IF(COUNT('Math Scores'!$F91:$AM91)=0, "", (SUMIF('Math Scores'!$F$3:$AM$3, E$4, 'Math Scores'!$F91:$AM91)/(SUMIF('Math Scores'!$F$3:$AM$3, E$4, 'Math Scores'!$F$2:$AM$2))))</f>
        <is>
          <t/>
        </is>
      </c>
      <c r="F88" s="702" t="inlineStr">
        <f aca="false">IF(COUNT('Math Scores'!$AN91:$BW91)=0, "", (SUMIF('Math Scores'!$AN$3:$BW$3, F$4, 'Math Scores'!$AN91:$BW91)/(SUMIF('Math Scores'!$AN$3:$BW$3, F$4, 'Math Scores'!$AN$2:$BW$2))))</f>
        <is>
          <t/>
        </is>
      </c>
      <c r="G88" s="702" t="inlineStr">
        <f aca="false">IF(COUNT('Math Scores'!$AN91:$BW91)=0, "", (SUMIF('Math Scores'!$AN$3:$BW$3, G$4, 'Math Scores'!$AN91:$BW91)/(SUMIF('Math Scores'!$AN$3:$BW$3, G$4, 'Math Scores'!$AN$2:$BW$2))))</f>
        <is>
          <t/>
        </is>
      </c>
      <c r="H88" s="702" t="inlineStr">
        <f aca="false">IF(COUNT('Math Scores'!$AN91:$BW91)=0, "", (SUMIF('Math Scores'!$AN$3:$BW$3, H$4, 'Math Scores'!$AN91:$BW91)/(SUMIF('Math Scores'!$AN$3:$BW$3, H$4, 'Math Scores'!$AN$2:$BW$2))))</f>
        <is>
          <t/>
        </is>
      </c>
      <c r="I88" s="702" t="inlineStr">
        <f aca="false">IF(COUNT('Math Scores'!$BX91:$DN91)=0, "", (SUMIF('Math Scores'!$F$3:$MZ$3, I$4, 'Math Scores'!$F91:$MZ91)/(SUMIF('Math Scores'!$F$3:$MZ$3, I$4, 'Math Scores'!$F$2:$MZ$2))))</f>
        <is>
          <t/>
        </is>
      </c>
      <c r="J88" s="702" t="inlineStr">
        <f aca="false">IF(COUNT('Math Scores'!$BX91:$DN91)=0, "", (SUMIF('Math Scores'!$F$3:$MZ$3, J$4, 'Math Scores'!$F91:$MZ91)/(SUMIF('Math Scores'!$F$3:$MZ$3, J$4, 'Math Scores'!$F$2:$MZ$2))))</f>
        <is>
          <t/>
        </is>
      </c>
      <c r="K88" s="702" t="inlineStr">
        <f aca="false">IF(COUNT('Math Scores'!$BX91:$DN91)=0, "", (SUMIF('Math Scores'!$F$3:$MZ$3, K$4, 'Math Scores'!$F91:$MZ91)/(SUMIF('Math Scores'!$F$3:$MZ$3, K$4, 'Math Scores'!$F$2:$MZ$2))))</f>
        <is>
          <t/>
        </is>
      </c>
      <c r="L88" s="702" t="inlineStr">
        <f aca="false">IF(COUNT('Math Scores'!$DO91:$FJ91)=0, "", (SUMIF('Math Scores'!$F$3:$MZ$3, L$4, 'Math Scores'!$F91:$MZ91)/(SUMIF('Math Scores'!$F$3:$MZ$3, L$4, 'Math Scores'!$F$2:$MZ$2))))</f>
        <is>
          <t/>
        </is>
      </c>
      <c r="M88" s="702" t="inlineStr">
        <f aca="false">IF(COUNT('Math Scores'!$DO91:$FJ91)=0, "", (SUMIF('Math Scores'!$F$3:$MZ$3, M$4, 'Math Scores'!$F91:$MZ91)/(SUMIF('Math Scores'!$F$3:$MZ$3, M$4, 'Math Scores'!$F$2:$MZ$2))))</f>
        <is>
          <t/>
        </is>
      </c>
      <c r="N88" s="702" t="inlineStr">
        <f aca="false">IF(COUNT('Math Scores'!$DO91:$FJ91)=0, "", (SUMIF('Math Scores'!$F$3:$MZ$3, N$4, 'Math Scores'!$F91:$MZ91)/(SUMIF('Math Scores'!$F$3:$MZ$3, N$4, 'Math Scores'!$F$2:$MZ$2))))</f>
        <is>
          <t/>
        </is>
      </c>
      <c r="O88" s="702" t="inlineStr">
        <f aca="false">IF(COUNT('Math Scores'!$FK91:$HI91)=0, "", (SUMIF('Math Scores'!$F$3:$MZ$3, O$4, 'Math Scores'!$F91:$MZ91)/(SUMIF('Math Scores'!$F$3:$MZ$3, O$4, 'Math Scores'!$F$2:$MZ$2))))</f>
        <is>
          <t/>
        </is>
      </c>
      <c r="P88" s="702" t="inlineStr">
        <f aca="false">IF(COUNT('Math Scores'!$FK91:$HI91)=0, "", (SUMIF('Math Scores'!$F$3:$MZ$3, P$4, 'Math Scores'!$F91:$MZ91)/(SUMIF('Math Scores'!$F$3:$MZ$3, P$4, 'Math Scores'!$F$2:$MZ$2))))</f>
        <is>
          <t/>
        </is>
      </c>
      <c r="Q88" s="702" t="inlineStr">
        <f aca="false">IF(COUNT('Math Scores'!$FK91:$HI91)=0, "", (SUMIF('Math Scores'!$F$3:$MZ$3, Q$4, 'Math Scores'!$F91:$MZ91)/(SUMIF('Math Scores'!$F$3:$MZ$3, Q$4, 'Math Scores'!$F$2:$MZ$2))))</f>
        <is>
          <t/>
        </is>
      </c>
      <c r="R88" s="702" t="inlineStr">
        <f aca="false">IF(COUNT('Math Scores'!$HJ91:$IG91)=0, "", (SUMIF('Math Scores'!$HJ$3:$IU$3, R$4, 'Math Scores'!$HJ91:$IU91)/(SUMIF('Math Scores'!$HJ$3:$IU$3, R$4, 'Math Scores'!$HJ$2:$IU$2))))</f>
        <is>
          <t/>
        </is>
      </c>
      <c r="S88" s="702" t="inlineStr">
        <f aca="false">IF(COUNT('Math Scores'!$HJ91:$IG91)=0, "", (SUMIF('Math Scores'!$HJ$3:$IU$3, S$4, 'Math Scores'!$HJ91:$IU91)/(SUMIF('Math Scores'!$HJ$3:$IU$3, S$4, 'Math Scores'!$HJ$2:$IU$2))))</f>
        <is>
          <t/>
        </is>
      </c>
      <c r="T88" s="702" t="inlineStr">
        <f aca="false">IF(COUNT('Math Scores'!$HJ91:$IG91)=0, "", (SUMIF('Math Scores'!$HJ$3:$IU$3, T$4, 'Math Scores'!$HJ91:$IU91)/(SUMIF('Math Scores'!$HJ$3:$IU$3, T$4, 'Math Scores'!$HJ$2:$IU$2))))</f>
        <is>
          <t/>
        </is>
      </c>
      <c r="U88" s="702" t="inlineStr">
        <f aca="false">IF(COUNT('Math Scores'!$IV91:$JL91)=0, "", (SUMIF('Math Scores'!$IH$3:$IU$3, U$4, 'Math Scores'!$IH91:$IU91)/(SUMIF('Math Scores'!$IH$3:$IU$3, U$4, 'Math Scores'!$IH$2:$IU$2))))</f>
        <is>
          <t/>
        </is>
      </c>
      <c r="V88" s="702" t="inlineStr">
        <f aca="false">IF(COUNT('Math Scores'!$IV91:$JL91)=0, "", (SUMIF('Math Scores'!$IH$3:$IU$3, V$4, 'Math Scores'!$IH91:$IU91)/(SUMIF('Math Scores'!$IH$3:$IU$3, V$4, 'Math Scores'!$IH$2:$IU$2))))</f>
        <is>
          <t/>
        </is>
      </c>
      <c r="W88" s="702" t="inlineStr">
        <f aca="false">IF(COUNT('Math Scores'!$IV91:$JL91)=0, "", (SUMIF('Math Scores'!$IH$3:$IU$3, W$4, 'Math Scores'!$IH91:$IU91)/(SUMIF('Math Scores'!$IH$3:$IU$3, W$4, 'Math Scores'!$IH$2:$IU$2))))</f>
        <is>
          <t/>
        </is>
      </c>
      <c r="X88" s="702" t="inlineStr">
        <f aca="false">IF(COUNT('Math Scores'!$JM91:$KG91)=0, "", (SUMIF('Math Scores'!$JM$3:$LA$3, X$4, 'Math Scores'!$JM91:$LA91)/(SUMIF('Math Scores'!$JM$3:$LA$3, X$4, 'Math Scores'!$JM$2:$LA$2))))</f>
        <is>
          <t/>
        </is>
      </c>
      <c r="Y88" s="702" t="inlineStr">
        <f aca="false">IF(COUNT('Math Scores'!$JM91:$KG91)=0, "", (SUMIF('Math Scores'!$JM$3:$LA$3, Y$4, 'Math Scores'!$JM91:$LA91)/(SUMIF('Math Scores'!$JM$3:$LA$3, Y$4, 'Math Scores'!$JM$2:$LA$2))))</f>
        <is>
          <t/>
        </is>
      </c>
      <c r="Z88" s="702" t="inlineStr">
        <f aca="false">IF(COUNT('Math Scores'!$JM91:$KG91)=0, "", (SUMIF('Math Scores'!$JM$3:$LA$3, Z$4, 'Math Scores'!$JM91:$LA91)/(SUMIF('Math Scores'!$JM$3:$LA$3, Z$4, 'Math Scores'!$JM$2:$LA$2))))</f>
        <is>
          <t/>
        </is>
      </c>
      <c r="AA88" s="702" t="inlineStr">
        <f aca="false">IF(COUNT('Math Scores'!$LB91:$LR91)=0, "", (SUMIF('Math Scores'!$KH$3:$LA$3, AA$4, 'Math Scores'!$KH91:$LA91)/(SUMIF('Math Scores'!$KH$3:$LA$3, AA$4, 'Math Scores'!$KH$2:$LA$2))))</f>
        <is>
          <t/>
        </is>
      </c>
      <c r="AB88" s="702" t="inlineStr">
        <f aca="false">IF(COUNT('Math Scores'!$LB91:$LR91)=0, "", (SUMIF('Math Scores'!$KH$3:$LA$3, AB$4, 'Math Scores'!$KH91:$LA91)/(SUMIF('Math Scores'!$KH$3:$LA$3, AB$4, 'Math Scores'!$KH$2:$LA$2))))</f>
        <is>
          <t/>
        </is>
      </c>
      <c r="AC88" s="702" t="inlineStr">
        <f aca="false">IF(COUNT('Math Scores'!$LB91:$LR91)=0, "", (SUMIF('Math Scores'!$KH$3:$LA$3, AC$4, 'Math Scores'!$KH91:$LA91)/(SUMIF('Math Scores'!$KH$3:$LA$3, AC$4, 'Math Scores'!$KH$2:$LA$2))))</f>
        <is>
          <t/>
        </is>
      </c>
    </row>
    <row r="89" customFormat="false" ht="12.75" hidden="false" customHeight="false" outlineLevel="0" collapsed="false">
      <c r="A89" s="715" t="inlineStr">
        <f aca="false">'English Scores- Leveled papers'!B90</f>
        <is>
          <t/>
        </is>
      </c>
      <c r="B89" s="716" t="inlineStr">
        <f aca="false">'Math Scores'!D92</f>
        <is>
          <t/>
        </is>
      </c>
      <c r="C89" s="702" t="inlineStr">
        <f aca="false">IF(COUNT('Math Scores'!$F92:$AM92)=0, "", (SUMIF('Math Scores'!$F$3:$AM$3, C$4, 'Math Scores'!$F92:$AM92)/(SUMIF('Math Scores'!$F$3:$AM$3, C$4, 'Math Scores'!$F$2:$AM$2))))</f>
        <is>
          <t/>
        </is>
      </c>
      <c r="D89" s="702" t="inlineStr">
        <f aca="false">IF(COUNT('Math Scores'!$F92:$AM92)=0, "", (SUMIF('Math Scores'!$F$3:$AM$3, D$4, 'Math Scores'!$F92:$AM92)/(SUMIF('Math Scores'!$F$3:$AM$3, D$4, 'Math Scores'!$F$2:$AM$2))))</f>
        <is>
          <t/>
        </is>
      </c>
      <c r="E89" s="702" t="inlineStr">
        <f aca="false">IF(COUNT('Math Scores'!$F92:$AM92)=0, "", (SUMIF('Math Scores'!$F$3:$AM$3, E$4, 'Math Scores'!$F92:$AM92)/(SUMIF('Math Scores'!$F$3:$AM$3, E$4, 'Math Scores'!$F$2:$AM$2))))</f>
        <is>
          <t/>
        </is>
      </c>
      <c r="F89" s="702" t="inlineStr">
        <f aca="false">IF(COUNT('Math Scores'!$AN92:$BW92)=0, "", (SUMIF('Math Scores'!$AN$3:$BW$3, F$4, 'Math Scores'!$AN92:$BW92)/(SUMIF('Math Scores'!$AN$3:$BW$3, F$4, 'Math Scores'!$AN$2:$BW$2))))</f>
        <is>
          <t/>
        </is>
      </c>
      <c r="G89" s="702" t="inlineStr">
        <f aca="false">IF(COUNT('Math Scores'!$AN92:$BW92)=0, "", (SUMIF('Math Scores'!$AN$3:$BW$3, G$4, 'Math Scores'!$AN92:$BW92)/(SUMIF('Math Scores'!$AN$3:$BW$3, G$4, 'Math Scores'!$AN$2:$BW$2))))</f>
        <is>
          <t/>
        </is>
      </c>
      <c r="H89" s="702" t="inlineStr">
        <f aca="false">IF(COUNT('Math Scores'!$AN92:$BW92)=0, "", (SUMIF('Math Scores'!$AN$3:$BW$3, H$4, 'Math Scores'!$AN92:$BW92)/(SUMIF('Math Scores'!$AN$3:$BW$3, H$4, 'Math Scores'!$AN$2:$BW$2))))</f>
        <is>
          <t/>
        </is>
      </c>
      <c r="I89" s="702" t="inlineStr">
        <f aca="false">IF(COUNT('Math Scores'!$BX92:$DN92)=0, "", (SUMIF('Math Scores'!$F$3:$MZ$3, I$4, 'Math Scores'!$F92:$MZ92)/(SUMIF('Math Scores'!$F$3:$MZ$3, I$4, 'Math Scores'!$F$2:$MZ$2))))</f>
        <is>
          <t/>
        </is>
      </c>
      <c r="J89" s="702" t="inlineStr">
        <f aca="false">IF(COUNT('Math Scores'!$BX92:$DN92)=0, "", (SUMIF('Math Scores'!$F$3:$MZ$3, J$4, 'Math Scores'!$F92:$MZ92)/(SUMIF('Math Scores'!$F$3:$MZ$3, J$4, 'Math Scores'!$F$2:$MZ$2))))</f>
        <is>
          <t/>
        </is>
      </c>
      <c r="K89" s="702" t="inlineStr">
        <f aca="false">IF(COUNT('Math Scores'!$BX92:$DN92)=0, "", (SUMIF('Math Scores'!$F$3:$MZ$3, K$4, 'Math Scores'!$F92:$MZ92)/(SUMIF('Math Scores'!$F$3:$MZ$3, K$4, 'Math Scores'!$F$2:$MZ$2))))</f>
        <is>
          <t/>
        </is>
      </c>
      <c r="L89" s="702" t="inlineStr">
        <f aca="false">IF(COUNT('Math Scores'!$DO92:$FJ92)=0, "", (SUMIF('Math Scores'!$F$3:$MZ$3, L$4, 'Math Scores'!$F92:$MZ92)/(SUMIF('Math Scores'!$F$3:$MZ$3, L$4, 'Math Scores'!$F$2:$MZ$2))))</f>
        <is>
          <t/>
        </is>
      </c>
      <c r="M89" s="702" t="inlineStr">
        <f aca="false">IF(COUNT('Math Scores'!$DO92:$FJ92)=0, "", (SUMIF('Math Scores'!$F$3:$MZ$3, M$4, 'Math Scores'!$F92:$MZ92)/(SUMIF('Math Scores'!$F$3:$MZ$3, M$4, 'Math Scores'!$F$2:$MZ$2))))</f>
        <is>
          <t/>
        </is>
      </c>
      <c r="N89" s="702" t="inlineStr">
        <f aca="false">IF(COUNT('Math Scores'!$DO92:$FJ92)=0, "", (SUMIF('Math Scores'!$F$3:$MZ$3, N$4, 'Math Scores'!$F92:$MZ92)/(SUMIF('Math Scores'!$F$3:$MZ$3, N$4, 'Math Scores'!$F$2:$MZ$2))))</f>
        <is>
          <t/>
        </is>
      </c>
      <c r="O89" s="702" t="inlineStr">
        <f aca="false">IF(COUNT('Math Scores'!$FK92:$HI92)=0, "", (SUMIF('Math Scores'!$F$3:$MZ$3, O$4, 'Math Scores'!$F92:$MZ92)/(SUMIF('Math Scores'!$F$3:$MZ$3, O$4, 'Math Scores'!$F$2:$MZ$2))))</f>
        <is>
          <t/>
        </is>
      </c>
      <c r="P89" s="702" t="inlineStr">
        <f aca="false">IF(COUNT('Math Scores'!$FK92:$HI92)=0, "", (SUMIF('Math Scores'!$F$3:$MZ$3, P$4, 'Math Scores'!$F92:$MZ92)/(SUMIF('Math Scores'!$F$3:$MZ$3, P$4, 'Math Scores'!$F$2:$MZ$2))))</f>
        <is>
          <t/>
        </is>
      </c>
      <c r="Q89" s="702" t="inlineStr">
        <f aca="false">IF(COUNT('Math Scores'!$FK92:$HI92)=0, "", (SUMIF('Math Scores'!$F$3:$MZ$3, Q$4, 'Math Scores'!$F92:$MZ92)/(SUMIF('Math Scores'!$F$3:$MZ$3, Q$4, 'Math Scores'!$F$2:$MZ$2))))</f>
        <is>
          <t/>
        </is>
      </c>
      <c r="R89" s="702" t="inlineStr">
        <f aca="false">IF(COUNT('Math Scores'!$HJ92:$IG92)=0, "", (SUMIF('Math Scores'!$HJ$3:$IU$3, R$4, 'Math Scores'!$HJ92:$IU92)/(SUMIF('Math Scores'!$HJ$3:$IU$3, R$4, 'Math Scores'!$HJ$2:$IU$2))))</f>
        <is>
          <t/>
        </is>
      </c>
      <c r="S89" s="702" t="inlineStr">
        <f aca="false">IF(COUNT('Math Scores'!$HJ92:$IG92)=0, "", (SUMIF('Math Scores'!$HJ$3:$IU$3, S$4, 'Math Scores'!$HJ92:$IU92)/(SUMIF('Math Scores'!$HJ$3:$IU$3, S$4, 'Math Scores'!$HJ$2:$IU$2))))</f>
        <is>
          <t/>
        </is>
      </c>
      <c r="T89" s="702" t="inlineStr">
        <f aca="false">IF(COUNT('Math Scores'!$HJ92:$IG92)=0, "", (SUMIF('Math Scores'!$HJ$3:$IU$3, T$4, 'Math Scores'!$HJ92:$IU92)/(SUMIF('Math Scores'!$HJ$3:$IU$3, T$4, 'Math Scores'!$HJ$2:$IU$2))))</f>
        <is>
          <t/>
        </is>
      </c>
      <c r="U89" s="702" t="inlineStr">
        <f aca="false">IF(COUNT('Math Scores'!$IV92:$JL92)=0, "", (SUMIF('Math Scores'!$IH$3:$IU$3, U$4, 'Math Scores'!$IH92:$IU92)/(SUMIF('Math Scores'!$IH$3:$IU$3, U$4, 'Math Scores'!$IH$2:$IU$2))))</f>
        <is>
          <t/>
        </is>
      </c>
      <c r="V89" s="702" t="inlineStr">
        <f aca="false">IF(COUNT('Math Scores'!$IV92:$JL92)=0, "", (SUMIF('Math Scores'!$IH$3:$IU$3, V$4, 'Math Scores'!$IH92:$IU92)/(SUMIF('Math Scores'!$IH$3:$IU$3, V$4, 'Math Scores'!$IH$2:$IU$2))))</f>
        <is>
          <t/>
        </is>
      </c>
      <c r="W89" s="702" t="inlineStr">
        <f aca="false">IF(COUNT('Math Scores'!$IV92:$JL92)=0, "", (SUMIF('Math Scores'!$IH$3:$IU$3, W$4, 'Math Scores'!$IH92:$IU92)/(SUMIF('Math Scores'!$IH$3:$IU$3, W$4, 'Math Scores'!$IH$2:$IU$2))))</f>
        <is>
          <t/>
        </is>
      </c>
      <c r="X89" s="702" t="inlineStr">
        <f aca="false">IF(COUNT('Math Scores'!$JM92:$KG92)=0, "", (SUMIF('Math Scores'!$JM$3:$LA$3, X$4, 'Math Scores'!$JM92:$LA92)/(SUMIF('Math Scores'!$JM$3:$LA$3, X$4, 'Math Scores'!$JM$2:$LA$2))))</f>
        <is>
          <t/>
        </is>
      </c>
      <c r="Y89" s="702" t="inlineStr">
        <f aca="false">IF(COUNT('Math Scores'!$JM92:$KG92)=0, "", (SUMIF('Math Scores'!$JM$3:$LA$3, Y$4, 'Math Scores'!$JM92:$LA92)/(SUMIF('Math Scores'!$JM$3:$LA$3, Y$4, 'Math Scores'!$JM$2:$LA$2))))</f>
        <is>
          <t/>
        </is>
      </c>
      <c r="Z89" s="702" t="inlineStr">
        <f aca="false">IF(COUNT('Math Scores'!$JM92:$KG92)=0, "", (SUMIF('Math Scores'!$JM$3:$LA$3, Z$4, 'Math Scores'!$JM92:$LA92)/(SUMIF('Math Scores'!$JM$3:$LA$3, Z$4, 'Math Scores'!$JM$2:$LA$2))))</f>
        <is>
          <t/>
        </is>
      </c>
      <c r="AA89" s="702" t="inlineStr">
        <f aca="false">IF(COUNT('Math Scores'!$LB92:$LR92)=0, "", (SUMIF('Math Scores'!$KH$3:$LA$3, AA$4, 'Math Scores'!$KH92:$LA92)/(SUMIF('Math Scores'!$KH$3:$LA$3, AA$4, 'Math Scores'!$KH$2:$LA$2))))</f>
        <is>
          <t/>
        </is>
      </c>
      <c r="AB89" s="702" t="inlineStr">
        <f aca="false">IF(COUNT('Math Scores'!$LB92:$LR92)=0, "", (SUMIF('Math Scores'!$KH$3:$LA$3, AB$4, 'Math Scores'!$KH92:$LA92)/(SUMIF('Math Scores'!$KH$3:$LA$3, AB$4, 'Math Scores'!$KH$2:$LA$2))))</f>
        <is>
          <t/>
        </is>
      </c>
      <c r="AC89" s="702" t="inlineStr">
        <f aca="false">IF(COUNT('Math Scores'!$LB92:$LR92)=0, "", (SUMIF('Math Scores'!$KH$3:$LA$3, AC$4, 'Math Scores'!$KH92:$LA92)/(SUMIF('Math Scores'!$KH$3:$LA$3, AC$4, 'Math Scores'!$KH$2:$LA$2))))</f>
        <is>
          <t/>
        </is>
      </c>
    </row>
    <row r="90" customFormat="false" ht="12.75" hidden="false" customHeight="false" outlineLevel="0" collapsed="false">
      <c r="A90" s="715" t="inlineStr">
        <f aca="false">'English Scores- Leveled papers'!B91</f>
        <is>
          <t/>
        </is>
      </c>
      <c r="B90" s="716" t="inlineStr">
        <f aca="false">'Math Scores'!D93</f>
        <is>
          <t/>
        </is>
      </c>
      <c r="C90" s="702" t="inlineStr">
        <f aca="false">IF(COUNT('Math Scores'!$F93:$AM93)=0, "", (SUMIF('Math Scores'!$F$3:$AM$3, C$4, 'Math Scores'!$F93:$AM93)/(SUMIF('Math Scores'!$F$3:$AM$3, C$4, 'Math Scores'!$F$2:$AM$2))))</f>
        <is>
          <t/>
        </is>
      </c>
      <c r="D90" s="702" t="inlineStr">
        <f aca="false">IF(COUNT('Math Scores'!$F93:$AM93)=0, "", (SUMIF('Math Scores'!$F$3:$AM$3, D$4, 'Math Scores'!$F93:$AM93)/(SUMIF('Math Scores'!$F$3:$AM$3, D$4, 'Math Scores'!$F$2:$AM$2))))</f>
        <is>
          <t/>
        </is>
      </c>
      <c r="E90" s="702" t="inlineStr">
        <f aca="false">IF(COUNT('Math Scores'!$F93:$AM93)=0, "", (SUMIF('Math Scores'!$F$3:$AM$3, E$4, 'Math Scores'!$F93:$AM93)/(SUMIF('Math Scores'!$F$3:$AM$3, E$4, 'Math Scores'!$F$2:$AM$2))))</f>
        <is>
          <t/>
        </is>
      </c>
      <c r="F90" s="702" t="inlineStr">
        <f aca="false">IF(COUNT('Math Scores'!$AN93:$BW93)=0, "", (SUMIF('Math Scores'!$AN$3:$BW$3, F$4, 'Math Scores'!$AN93:$BW93)/(SUMIF('Math Scores'!$AN$3:$BW$3, F$4, 'Math Scores'!$AN$2:$BW$2))))</f>
        <is>
          <t/>
        </is>
      </c>
      <c r="G90" s="702" t="inlineStr">
        <f aca="false">IF(COUNT('Math Scores'!$AN93:$BW93)=0, "", (SUMIF('Math Scores'!$AN$3:$BW$3, G$4, 'Math Scores'!$AN93:$BW93)/(SUMIF('Math Scores'!$AN$3:$BW$3, G$4, 'Math Scores'!$AN$2:$BW$2))))</f>
        <is>
          <t/>
        </is>
      </c>
      <c r="H90" s="702" t="inlineStr">
        <f aca="false">IF(COUNT('Math Scores'!$AN93:$BW93)=0, "", (SUMIF('Math Scores'!$AN$3:$BW$3, H$4, 'Math Scores'!$AN93:$BW93)/(SUMIF('Math Scores'!$AN$3:$BW$3, H$4, 'Math Scores'!$AN$2:$BW$2))))</f>
        <is>
          <t/>
        </is>
      </c>
      <c r="I90" s="702" t="inlineStr">
        <f aca="false">IF(COUNT('Math Scores'!$BX93:$DN93)=0, "", (SUMIF('Math Scores'!$F$3:$MZ$3, I$4, 'Math Scores'!$F93:$MZ93)/(SUMIF('Math Scores'!$F$3:$MZ$3, I$4, 'Math Scores'!$F$2:$MZ$2))))</f>
        <is>
          <t/>
        </is>
      </c>
      <c r="J90" s="702" t="inlineStr">
        <f aca="false">IF(COUNT('Math Scores'!$BX93:$DN93)=0, "", (SUMIF('Math Scores'!$F$3:$MZ$3, J$4, 'Math Scores'!$F93:$MZ93)/(SUMIF('Math Scores'!$F$3:$MZ$3, J$4, 'Math Scores'!$F$2:$MZ$2))))</f>
        <is>
          <t/>
        </is>
      </c>
      <c r="K90" s="702" t="inlineStr">
        <f aca="false">IF(COUNT('Math Scores'!$BX93:$DN93)=0, "", (SUMIF('Math Scores'!$F$3:$MZ$3, K$4, 'Math Scores'!$F93:$MZ93)/(SUMIF('Math Scores'!$F$3:$MZ$3, K$4, 'Math Scores'!$F$2:$MZ$2))))</f>
        <is>
          <t/>
        </is>
      </c>
      <c r="L90" s="702" t="inlineStr">
        <f aca="false">IF(COUNT('Math Scores'!$DO93:$FJ93)=0, "", (SUMIF('Math Scores'!$F$3:$MZ$3, L$4, 'Math Scores'!$F93:$MZ93)/(SUMIF('Math Scores'!$F$3:$MZ$3, L$4, 'Math Scores'!$F$2:$MZ$2))))</f>
        <is>
          <t/>
        </is>
      </c>
      <c r="M90" s="702" t="inlineStr">
        <f aca="false">IF(COUNT('Math Scores'!$DO93:$FJ93)=0, "", (SUMIF('Math Scores'!$F$3:$MZ$3, M$4, 'Math Scores'!$F93:$MZ93)/(SUMIF('Math Scores'!$F$3:$MZ$3, M$4, 'Math Scores'!$F$2:$MZ$2))))</f>
        <is>
          <t/>
        </is>
      </c>
      <c r="N90" s="702" t="inlineStr">
        <f aca="false">IF(COUNT('Math Scores'!$DO93:$FJ93)=0, "", (SUMIF('Math Scores'!$F$3:$MZ$3, N$4, 'Math Scores'!$F93:$MZ93)/(SUMIF('Math Scores'!$F$3:$MZ$3, N$4, 'Math Scores'!$F$2:$MZ$2))))</f>
        <is>
          <t/>
        </is>
      </c>
      <c r="O90" s="702" t="inlineStr">
        <f aca="false">IF(COUNT('Math Scores'!$FK93:$HI93)=0, "", (SUMIF('Math Scores'!$F$3:$MZ$3, O$4, 'Math Scores'!$F93:$MZ93)/(SUMIF('Math Scores'!$F$3:$MZ$3, O$4, 'Math Scores'!$F$2:$MZ$2))))</f>
        <is>
          <t/>
        </is>
      </c>
      <c r="P90" s="702" t="inlineStr">
        <f aca="false">IF(COUNT('Math Scores'!$FK93:$HI93)=0, "", (SUMIF('Math Scores'!$F$3:$MZ$3, P$4, 'Math Scores'!$F93:$MZ93)/(SUMIF('Math Scores'!$F$3:$MZ$3, P$4, 'Math Scores'!$F$2:$MZ$2))))</f>
        <is>
          <t/>
        </is>
      </c>
      <c r="Q90" s="702" t="inlineStr">
        <f aca="false">IF(COUNT('Math Scores'!$FK93:$HI93)=0, "", (SUMIF('Math Scores'!$F$3:$MZ$3, Q$4, 'Math Scores'!$F93:$MZ93)/(SUMIF('Math Scores'!$F$3:$MZ$3, Q$4, 'Math Scores'!$F$2:$MZ$2))))</f>
        <is>
          <t/>
        </is>
      </c>
      <c r="R90" s="702" t="inlineStr">
        <f aca="false">IF(COUNT('Math Scores'!$HJ93:$IG93)=0, "", (SUMIF('Math Scores'!$HJ$3:$IU$3, R$4, 'Math Scores'!$HJ93:$IU93)/(SUMIF('Math Scores'!$HJ$3:$IU$3, R$4, 'Math Scores'!$HJ$2:$IU$2))))</f>
        <is>
          <t/>
        </is>
      </c>
      <c r="S90" s="702" t="inlineStr">
        <f aca="false">IF(COUNT('Math Scores'!$HJ93:$IG93)=0, "", (SUMIF('Math Scores'!$HJ$3:$IU$3, S$4, 'Math Scores'!$HJ93:$IU93)/(SUMIF('Math Scores'!$HJ$3:$IU$3, S$4, 'Math Scores'!$HJ$2:$IU$2))))</f>
        <is>
          <t/>
        </is>
      </c>
      <c r="T90" s="702" t="inlineStr">
        <f aca="false">IF(COUNT('Math Scores'!$HJ93:$IG93)=0, "", (SUMIF('Math Scores'!$HJ$3:$IU$3, T$4, 'Math Scores'!$HJ93:$IU93)/(SUMIF('Math Scores'!$HJ$3:$IU$3, T$4, 'Math Scores'!$HJ$2:$IU$2))))</f>
        <is>
          <t/>
        </is>
      </c>
      <c r="U90" s="702" t="inlineStr">
        <f aca="false">IF(COUNT('Math Scores'!$IV93:$JL93)=0, "", (SUMIF('Math Scores'!$IH$3:$IU$3, U$4, 'Math Scores'!$IH93:$IU93)/(SUMIF('Math Scores'!$IH$3:$IU$3, U$4, 'Math Scores'!$IH$2:$IU$2))))</f>
        <is>
          <t/>
        </is>
      </c>
      <c r="V90" s="702" t="inlineStr">
        <f aca="false">IF(COUNT('Math Scores'!$IV93:$JL93)=0, "", (SUMIF('Math Scores'!$IH$3:$IU$3, V$4, 'Math Scores'!$IH93:$IU93)/(SUMIF('Math Scores'!$IH$3:$IU$3, V$4, 'Math Scores'!$IH$2:$IU$2))))</f>
        <is>
          <t/>
        </is>
      </c>
      <c r="W90" s="702" t="inlineStr">
        <f aca="false">IF(COUNT('Math Scores'!$IV93:$JL93)=0, "", (SUMIF('Math Scores'!$IH$3:$IU$3, W$4, 'Math Scores'!$IH93:$IU93)/(SUMIF('Math Scores'!$IH$3:$IU$3, W$4, 'Math Scores'!$IH$2:$IU$2))))</f>
        <is>
          <t/>
        </is>
      </c>
      <c r="X90" s="702" t="inlineStr">
        <f aca="false">IF(COUNT('Math Scores'!$JM93:$KG93)=0, "", (SUMIF('Math Scores'!$JM$3:$LA$3, X$4, 'Math Scores'!$JM93:$LA93)/(SUMIF('Math Scores'!$JM$3:$LA$3, X$4, 'Math Scores'!$JM$2:$LA$2))))</f>
        <is>
          <t/>
        </is>
      </c>
      <c r="Y90" s="702" t="inlineStr">
        <f aca="false">IF(COUNT('Math Scores'!$JM93:$KG93)=0, "", (SUMIF('Math Scores'!$JM$3:$LA$3, Y$4, 'Math Scores'!$JM93:$LA93)/(SUMIF('Math Scores'!$JM$3:$LA$3, Y$4, 'Math Scores'!$JM$2:$LA$2))))</f>
        <is>
          <t/>
        </is>
      </c>
      <c r="Z90" s="702" t="inlineStr">
        <f aca="false">IF(COUNT('Math Scores'!$JM93:$KG93)=0, "", (SUMIF('Math Scores'!$JM$3:$LA$3, Z$4, 'Math Scores'!$JM93:$LA93)/(SUMIF('Math Scores'!$JM$3:$LA$3, Z$4, 'Math Scores'!$JM$2:$LA$2))))</f>
        <is>
          <t/>
        </is>
      </c>
      <c r="AA90" s="702" t="inlineStr">
        <f aca="false">IF(COUNT('Math Scores'!$LB93:$LR93)=0, "", (SUMIF('Math Scores'!$KH$3:$LA$3, AA$4, 'Math Scores'!$KH93:$LA93)/(SUMIF('Math Scores'!$KH$3:$LA$3, AA$4, 'Math Scores'!$KH$2:$LA$2))))</f>
        <is>
          <t/>
        </is>
      </c>
      <c r="AB90" s="702" t="inlineStr">
        <f aca="false">IF(COUNT('Math Scores'!$LB93:$LR93)=0, "", (SUMIF('Math Scores'!$KH$3:$LA$3, AB$4, 'Math Scores'!$KH93:$LA93)/(SUMIF('Math Scores'!$KH$3:$LA$3, AB$4, 'Math Scores'!$KH$2:$LA$2))))</f>
        <is>
          <t/>
        </is>
      </c>
      <c r="AC90" s="702" t="inlineStr">
        <f aca="false">IF(COUNT('Math Scores'!$LB93:$LR93)=0, "", (SUMIF('Math Scores'!$KH$3:$LA$3, AC$4, 'Math Scores'!$KH93:$LA93)/(SUMIF('Math Scores'!$KH$3:$LA$3, AC$4, 'Math Scores'!$KH$2:$LA$2))))</f>
        <is>
          <t/>
        </is>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sheetPr filterMode="false">
    <tabColor rgb="FFC0504D"/>
    <pageSetUpPr fitToPage="false"/>
  </sheetPr>
  <dimension ref="A1:ET89"/>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4" topLeftCell="BF5" activePane="bottomRight" state="frozen"/>
      <selection pane="topLeft" activeCell="A1" activeCellId="0" sqref="A1"/>
      <selection pane="topRight" activeCell="BF1" activeCellId="0" sqref="BF1"/>
      <selection pane="bottomLeft" activeCell="A5" activeCellId="0" sqref="A5"/>
      <selection pane="bottomRight" activeCell="CB3" activeCellId="0" sqref="CB3"/>
    </sheetView>
  </sheetViews>
  <sheetFormatPr defaultRowHeight="12.75"/>
  <cols>
    <col collapsed="false" hidden="false" max="1" min="1" style="0" width="5.70408163265306"/>
    <col collapsed="false" hidden="false" max="2" min="2" style="0" width="26.4234693877551"/>
    <col collapsed="false" hidden="false" max="3" min="3" style="381" width="8.4234693877551"/>
    <col collapsed="false" hidden="false" max="18" min="4" style="0" width="7.71428571428571"/>
    <col collapsed="false" hidden="false" max="132" min="19" style="0" width="6.4234693877551"/>
    <col collapsed="false" hidden="true" max="157" min="133" style="0" width="0"/>
    <col collapsed="false" hidden="false" max="1025" min="158" style="0" width="17.1428571428571"/>
  </cols>
  <sheetData>
    <row r="1" customFormat="false" ht="19.5" hidden="false" customHeight="true" outlineLevel="0" collapsed="false">
      <c r="A1" s="717" t="s">
        <v>1588</v>
      </c>
      <c r="B1" s="717"/>
      <c r="C1" s="717"/>
      <c r="D1" s="717"/>
      <c r="E1" s="718"/>
      <c r="F1" s="718"/>
      <c r="G1" s="718"/>
      <c r="H1" s="718"/>
      <c r="I1" s="718"/>
      <c r="J1" s="718"/>
      <c r="K1" s="718"/>
      <c r="L1" s="718"/>
      <c r="M1" s="718"/>
      <c r="N1" s="718"/>
      <c r="O1" s="718"/>
      <c r="P1" s="719" t="s">
        <v>805</v>
      </c>
      <c r="Q1" s="719"/>
      <c r="R1" s="719"/>
      <c r="S1" s="720" t="s">
        <v>748</v>
      </c>
      <c r="T1" s="720"/>
      <c r="U1" s="720"/>
      <c r="V1" s="720"/>
      <c r="W1" s="720"/>
      <c r="X1" s="342" t="s">
        <v>1589</v>
      </c>
      <c r="Y1" s="342"/>
      <c r="Z1" s="342"/>
      <c r="AA1" s="342"/>
      <c r="AB1" s="342"/>
      <c r="AC1" s="720" t="s">
        <v>1590</v>
      </c>
      <c r="AD1" s="720"/>
      <c r="AE1" s="720"/>
      <c r="AF1" s="720"/>
      <c r="AG1" s="720"/>
      <c r="AH1" s="720"/>
      <c r="AI1" s="721" t="s">
        <v>1591</v>
      </c>
      <c r="AJ1" s="721"/>
      <c r="AK1" s="721"/>
      <c r="AL1" s="721"/>
      <c r="AM1" s="721"/>
      <c r="AN1" s="721"/>
      <c r="AO1" s="722" t="s">
        <v>1592</v>
      </c>
      <c r="AP1" s="722"/>
      <c r="AQ1" s="722"/>
      <c r="AR1" s="722"/>
      <c r="AS1" s="722"/>
      <c r="AT1" s="722"/>
      <c r="AU1" s="722"/>
      <c r="AV1" s="722"/>
      <c r="AW1" s="722"/>
      <c r="AX1" s="722"/>
      <c r="AY1" s="722"/>
      <c r="AZ1" s="722"/>
      <c r="BA1" s="723"/>
      <c r="BB1" s="724" t="s">
        <v>1593</v>
      </c>
      <c r="BC1" s="725"/>
      <c r="BD1" s="725"/>
      <c r="BE1" s="725"/>
      <c r="BF1" s="725"/>
      <c r="BG1" s="725"/>
      <c r="BH1" s="725"/>
      <c r="BI1" s="725"/>
      <c r="BJ1" s="725"/>
      <c r="BK1" s="725"/>
      <c r="BL1" s="725"/>
      <c r="BM1" s="725"/>
      <c r="BN1" s="725"/>
      <c r="BO1" s="725"/>
      <c r="BP1" s="722" t="s">
        <v>1594</v>
      </c>
      <c r="BQ1" s="722"/>
      <c r="BR1" s="722"/>
      <c r="BS1" s="722"/>
      <c r="BT1" s="722"/>
      <c r="BU1" s="722"/>
      <c r="BV1" s="722"/>
      <c r="BW1" s="722"/>
      <c r="BX1" s="726" t="s">
        <v>1595</v>
      </c>
      <c r="BY1" s="726"/>
      <c r="BZ1" s="726"/>
      <c r="CA1" s="726"/>
      <c r="CB1" s="726"/>
      <c r="CC1" s="726"/>
      <c r="CD1" s="726"/>
      <c r="CE1" s="726"/>
      <c r="CF1" s="726"/>
      <c r="CG1" s="722" t="s">
        <v>1596</v>
      </c>
      <c r="CH1" s="722"/>
      <c r="CI1" s="722"/>
      <c r="CJ1" s="722"/>
      <c r="CK1" s="722"/>
      <c r="CL1" s="726" t="s">
        <v>1597</v>
      </c>
      <c r="CM1" s="726"/>
      <c r="CN1" s="726"/>
      <c r="CO1" s="726"/>
      <c r="CP1" s="726"/>
      <c r="CQ1" s="726"/>
      <c r="CR1" s="726"/>
      <c r="CS1" s="726"/>
      <c r="CT1" s="723" t="s">
        <v>1598</v>
      </c>
      <c r="CU1" s="723"/>
      <c r="CV1" s="723"/>
      <c r="CW1" s="723"/>
      <c r="CX1" s="723"/>
      <c r="CY1" s="723"/>
      <c r="CZ1" s="723"/>
      <c r="DA1" s="723"/>
      <c r="DB1" s="723"/>
      <c r="DC1" s="723"/>
      <c r="DD1" s="723"/>
      <c r="DE1" s="723"/>
      <c r="DF1" s="726" t="s">
        <v>1599</v>
      </c>
      <c r="DG1" s="726"/>
      <c r="DH1" s="726"/>
      <c r="DI1" s="726"/>
      <c r="DJ1" s="726"/>
      <c r="DK1" s="726"/>
      <c r="DL1" s="726"/>
      <c r="DM1" s="726"/>
      <c r="DN1" s="726"/>
      <c r="DO1" s="726"/>
      <c r="DP1" s="726"/>
      <c r="DQ1" s="726"/>
      <c r="DR1" s="722" t="s">
        <v>1600</v>
      </c>
      <c r="DS1" s="722"/>
      <c r="DT1" s="722"/>
      <c r="DU1" s="722"/>
      <c r="DV1" s="722"/>
      <c r="DW1" s="722"/>
      <c r="DX1" s="722"/>
      <c r="DY1" s="722"/>
      <c r="DZ1" s="722"/>
      <c r="EA1" s="722"/>
      <c r="EB1" s="722"/>
      <c r="EC1" s="727"/>
      <c r="ED1" s="726" t="s">
        <v>1601</v>
      </c>
      <c r="EE1" s="726"/>
      <c r="EF1" s="726"/>
      <c r="EG1" s="726"/>
      <c r="EH1" s="726"/>
      <c r="EI1" s="726"/>
      <c r="EJ1" s="726"/>
      <c r="EK1" s="726"/>
      <c r="EL1" s="726"/>
      <c r="EM1" s="726"/>
      <c r="EN1" s="726"/>
      <c r="EO1" s="726"/>
      <c r="EP1" s="726"/>
    </row>
    <row r="2" customFormat="false" ht="15.75" hidden="false" customHeight="true" outlineLevel="0" collapsed="false">
      <c r="A2" s="717"/>
      <c r="B2" s="717"/>
      <c r="C2" s="717"/>
      <c r="D2" s="717"/>
      <c r="E2" s="718"/>
      <c r="F2" s="718"/>
      <c r="G2" s="718"/>
      <c r="H2" s="718"/>
      <c r="I2" s="718"/>
      <c r="J2" s="728" t="s">
        <v>1602</v>
      </c>
      <c r="K2" s="718"/>
      <c r="L2" s="729"/>
      <c r="M2" s="728" t="s">
        <v>1603</v>
      </c>
      <c r="N2" s="718"/>
      <c r="O2" s="718"/>
      <c r="P2" s="730" t="s">
        <v>758</v>
      </c>
      <c r="Q2" s="730"/>
      <c r="R2" s="730"/>
      <c r="S2" s="295" t="n">
        <f aca="false">SUMIF('English Scores- Leveled papers'!$H$4:$KM$4,S$3,'English Scores- Leveled papers'!$H$2:$KM$2)</f>
        <v>0</v>
      </c>
      <c r="T2" s="295" t="n">
        <f aca="false">SUMIF('English Scores- Leveled papers'!$H$4:$KM$4,T$3,'English Scores- Leveled papers'!$H$2:$KM$2)</f>
        <v>0</v>
      </c>
      <c r="U2" s="295" t="n">
        <f aca="false">SUMIF('English Scores- Leveled papers'!$H$4:$KM$4,U$3,'English Scores- Leveled papers'!$H$2:$KM$2)</f>
        <v>0</v>
      </c>
      <c r="V2" s="295" t="n">
        <f aca="false">SUMIF('English Scores- Leveled papers'!$H$4:$KM$4,V$3,'English Scores- Leveled papers'!$H$2:$KM$2)</f>
        <v>0</v>
      </c>
      <c r="W2" s="295" t="n">
        <f aca="false">SUMIF('English Scores- Leveled papers'!$H$4:$KM$4,W$3,'English Scores- Leveled papers'!$H$2:$KM$2)</f>
        <v>0</v>
      </c>
      <c r="X2" s="731" t="n">
        <f aca="false">SUMIF('English Scores- Leveled papers'!$H$4:$KM$4,X$3,'English Scores- Leveled papers'!$H$2:$KM$2)</f>
        <v>0</v>
      </c>
      <c r="Y2" s="731" t="n">
        <f aca="false">SUMIF('English Scores- Leveled papers'!$H$4:$KM$4,Y$3,'English Scores- Leveled papers'!$H$2:$KM$2)</f>
        <v>0</v>
      </c>
      <c r="Z2" s="731" t="n">
        <f aca="false">SUMIF('English Scores- Leveled papers'!$H$4:$KM$4,Z$3,'English Scores- Leveled papers'!$H$2:$KM$2)</f>
        <v>0</v>
      </c>
      <c r="AA2" s="731" t="n">
        <f aca="false">SUMIF('English Scores- Leveled papers'!$H$4:$KM$4,AA$3,'English Scores- Leveled papers'!$H$2:$KM$2)</f>
        <v>0</v>
      </c>
      <c r="AB2" s="731" t="n">
        <f aca="false">SUMIF('English Scores- Leveled papers'!$H$4:$KM$4,AB$3,'English Scores- Leveled papers'!$H$2:$KM$2)</f>
        <v>0</v>
      </c>
      <c r="AC2" s="295" t="n">
        <f aca="false">SUMIF('English Scores- Leveled papers'!$H$4:$KM$4,AC$3,'English Scores- Leveled papers'!$H$2:$KM$2)</f>
        <v>0</v>
      </c>
      <c r="AD2" s="295" t="n">
        <f aca="false">SUMIF('English Scores- Leveled papers'!$H$4:$KM$4,AD$3,'English Scores- Leveled papers'!$H$2:$KM$2)</f>
        <v>0</v>
      </c>
      <c r="AE2" s="295" t="n">
        <f aca="false">SUMIF('English Scores- Leveled papers'!$H$4:$KM$4,AE$3,'English Scores- Leveled papers'!$H$2:$KM$2)</f>
        <v>0</v>
      </c>
      <c r="AF2" s="295" t="n">
        <f aca="false">SUMIF('English Scores- Leveled papers'!$H$4:$KM$4,AF$3,'English Scores- Leveled papers'!$H$2:$KM$2)</f>
        <v>0</v>
      </c>
      <c r="AG2" s="295" t="n">
        <f aca="false">SUMIF('English Scores- Leveled papers'!$H$4:$KM$4,AG$3,'English Scores- Leveled papers'!$H$2:$KM$2)</f>
        <v>0</v>
      </c>
      <c r="AH2" s="295" t="n">
        <f aca="false">SUMIF('English Scores- Leveled papers'!$H$4:$KM$4,AH$3,'English Scores- Leveled papers'!$H$2:$KM$2)</f>
        <v>0</v>
      </c>
      <c r="AI2" s="731" t="n">
        <f aca="false">SUMIF('English Scores- Leveled papers'!$H$4:$KM$4,AI$3,'English Scores- Leveled papers'!$H$2:$KM$2)</f>
        <v>0</v>
      </c>
      <c r="AJ2" s="731" t="n">
        <f aca="false">SUMIF('English Scores- Leveled papers'!$H$4:$KM$4,AJ$3,'English Scores- Leveled papers'!$H$2:$KM$2)</f>
        <v>0</v>
      </c>
      <c r="AK2" s="731" t="n">
        <f aca="false">SUMIF('English Scores- Leveled papers'!$H$4:$KM$4,AK$3,'English Scores- Leveled papers'!$H$2:$KM$2)</f>
        <v>0</v>
      </c>
      <c r="AL2" s="731" t="n">
        <f aca="false">SUMIF('English Scores- Leveled papers'!$H$4:$KM$4,AL$3,'English Scores- Leveled papers'!$H$2:$KM$2)</f>
        <v>0</v>
      </c>
      <c r="AM2" s="731" t="n">
        <f aca="false">SUMIF('English Scores- Leveled papers'!$H$4:$KM$4,AM$3,'English Scores- Leveled papers'!$H$2:$KM$2)</f>
        <v>0</v>
      </c>
      <c r="AN2" s="731" t="n">
        <f aca="false">SUMIF('English Scores- Leveled papers'!$H$4:$KM$4,AN$3,'English Scores- Leveled papers'!$H$2:$KM$2)</f>
        <v>0</v>
      </c>
      <c r="AO2" s="295" t="n">
        <f aca="false">SUMIF('English Scores- Leveled papers'!$H$4:$KM$4,AO$3,'English Scores- Leveled papers'!$H$2:$KM$2)</f>
        <v>0</v>
      </c>
      <c r="AP2" s="295" t="n">
        <f aca="false">SUMIF('English Scores- Leveled papers'!$H$4:$KM$4,AP$3,'English Scores- Leveled papers'!$H$2:$KM$2)</f>
        <v>0</v>
      </c>
      <c r="AQ2" s="295" t="n">
        <f aca="false">SUMIF('English Scores- Leveled papers'!$H$4:$KM$4,AQ$3,'English Scores- Leveled papers'!$H$2:$KM$2)</f>
        <v>0</v>
      </c>
      <c r="AR2" s="295" t="n">
        <f aca="false">SUMIF('English Scores- Leveled papers'!$H$4:$KM$4,AR$3,'English Scores- Leveled papers'!$H$2:$KM$2)</f>
        <v>0</v>
      </c>
      <c r="AS2" s="295" t="n">
        <f aca="false">SUMIF('English Scores- Leveled papers'!$H$4:$KM$4,AS$3,'English Scores- Leveled papers'!$H$2:$KM$2)</f>
        <v>0</v>
      </c>
      <c r="AT2" s="295" t="n">
        <f aca="false">SUMIF('English Scores- Leveled papers'!$H$4:$KM$4,AT$3,'English Scores- Leveled papers'!$H$2:$KM$2)</f>
        <v>0</v>
      </c>
      <c r="AU2" s="295" t="n">
        <f aca="false">SUMIF('English Scores- Leveled papers'!$H$4:$KM$4,AU$3,'English Scores- Leveled papers'!$H$2:$KM$2)</f>
        <v>0</v>
      </c>
      <c r="AV2" s="295" t="n">
        <f aca="false">SUMIF('English Scores- Leveled papers'!$H$4:$KM$4,AV$3,'English Scores- Leveled papers'!$H$2:$KM$2)</f>
        <v>0</v>
      </c>
      <c r="AW2" s="295" t="n">
        <f aca="false">SUMIF('English Scores- Leveled papers'!$H$4:$KM$4,AW$3,'English Scores- Leveled papers'!$H$2:$KM$2)</f>
        <v>0</v>
      </c>
      <c r="AX2" s="295" t="n">
        <f aca="false">SUMIF('English Scores- Leveled papers'!$H$4:$KM$4,AX$3,'English Scores- Leveled papers'!$H$2:$KM$2)</f>
        <v>0</v>
      </c>
      <c r="AY2" s="295" t="n">
        <f aca="false">SUMIF('English Scores- Leveled papers'!$H$4:$KM$4,AY$3,'English Scores- Leveled papers'!$H$2:$KM$2)</f>
        <v>0</v>
      </c>
      <c r="AZ2" s="731" t="n">
        <f aca="false">SUMIF('English Scores- Leveled papers'!$H$4:$KM$4,AZ$3,'English Scores- Leveled papers'!$H$2:$KM$2)</f>
        <v>0</v>
      </c>
      <c r="BA2" s="731" t="n">
        <f aca="false">SUMIF('English Scores- Leveled papers'!$H$4:$KM$4,BA$3,'English Scores- Leveled papers'!$H$2:$KM$2)</f>
        <v>0</v>
      </c>
      <c r="BB2" s="731" t="n">
        <f aca="false">SUMIF('English Scores- Leveled papers'!$H$4:$KM$4,BB$3,'English Scores- Leveled papers'!$H$2:$KM$2)</f>
        <v>0</v>
      </c>
      <c r="BC2" s="731" t="n">
        <f aca="false">SUMIF('English Scores- Leveled papers'!$H$4:$KM$4,BC$3,'English Scores- Leveled papers'!$H$2:$KM$2)</f>
        <v>0</v>
      </c>
      <c r="BD2" s="731"/>
      <c r="BE2" s="731"/>
      <c r="BF2" s="731" t="n">
        <f aca="false">SUMIF('English Scores- Leveled papers'!$H$4:$KM$4,BF$3,'English Scores- Leveled papers'!$H$2:$KM$2)</f>
        <v>0</v>
      </c>
      <c r="BG2" s="731" t="n">
        <f aca="false">SUMIF('English Scores- Leveled papers'!$H$4:$KM$4,BG$3,'English Scores- Leveled papers'!$H$2:$KM$2)</f>
        <v>0</v>
      </c>
      <c r="BH2" s="731" t="n">
        <f aca="false">SUMIF('English Scores- Leveled papers'!$H$4:$KM$4,BH$3,'English Scores- Leveled papers'!$H$2:$KM$2)</f>
        <v>0</v>
      </c>
      <c r="BI2" s="731" t="n">
        <f aca="false">SUMIF('English Scores- Leveled papers'!$H$4:$KM$4,BI$3,'English Scores- Leveled papers'!$H$2:$KM$2)</f>
        <v>0</v>
      </c>
      <c r="BJ2" s="731" t="n">
        <f aca="false">SUMIF('English Scores- Leveled papers'!$H$4:$KM$4,BJ$3,'English Scores- Leveled papers'!$H$2:$KM$2)</f>
        <v>0</v>
      </c>
      <c r="BK2" s="731" t="n">
        <f aca="false">SUMIF('English Scores- Leveled papers'!$H$4:$KM$4,BK$3,'English Scores- Leveled papers'!$H$2:$KM$2)</f>
        <v>0</v>
      </c>
      <c r="BL2" s="731" t="n">
        <f aca="false">SUMIF('English Scores- Leveled papers'!$H$4:$KM$4,BL$3,'English Scores- Leveled papers'!$H$2:$KM$2)</f>
        <v>0</v>
      </c>
      <c r="BM2" s="731" t="n">
        <f aca="false">SUMIF('English Scores- Leveled papers'!$H$4:$KM$4,BM$3,'English Scores- Leveled papers'!$H$2:$KM$2)</f>
        <v>0</v>
      </c>
      <c r="BN2" s="731" t="n">
        <f aca="false">SUMIF('English Scores- Leveled papers'!$H$4:$KM$4,BN$3,'English Scores- Leveled papers'!$H$2:$KM$2)</f>
        <v>0</v>
      </c>
      <c r="BO2" s="731" t="n">
        <f aca="false">SUMIF('English Scores- Leveled papers'!$H$4:$KM$4,BO$3,'English Scores- Leveled papers'!$H$2:$KM$2)</f>
        <v>0</v>
      </c>
      <c r="BP2" s="295" t="n">
        <f aca="false">SUMIF('English Scores- Leveled papers'!$H$4:$KM$4,BP$3,'English Scores- Leveled papers'!$H$2:$KM$2)</f>
        <v>0</v>
      </c>
      <c r="BQ2" s="295" t="n">
        <f aca="false">SUMIF('English Scores- Leveled papers'!$H$4:$KM$4,BQ$3,'English Scores- Leveled papers'!$H$2:$KM$2)</f>
        <v>0</v>
      </c>
      <c r="BR2" s="295" t="n">
        <f aca="false">SUMIF('English Scores- Leveled papers'!$H$4:$KM$4,BR$3,'English Scores- Leveled papers'!$H$2:$KM$2)</f>
        <v>0</v>
      </c>
      <c r="BS2" s="295" t="n">
        <f aca="false">SUMIF('English Scores- Leveled papers'!$H$4:$KM$4,BS$3,'English Scores- Leveled papers'!$H$2:$KM$2)</f>
        <v>0</v>
      </c>
      <c r="BT2" s="295" t="n">
        <f aca="false">SUMIF('English Scores- Leveled papers'!$H$4:$KM$4,BT$3,'English Scores- Leveled papers'!$H$2:$KM$2)</f>
        <v>0</v>
      </c>
      <c r="BU2" s="295" t="n">
        <f aca="false">SUMIF('English Scores- Leveled papers'!$H$4:$KM$4,BU$3,'English Scores- Leveled papers'!$H$2:$KM$2)</f>
        <v>0</v>
      </c>
      <c r="BV2" s="295" t="n">
        <f aca="false">SUMIF('English Scores- Leveled papers'!$H$4:$KM$4,BV$3,'English Scores- Leveled papers'!$H$2:$KM$2)</f>
        <v>0</v>
      </c>
      <c r="BW2" s="295" t="n">
        <f aca="false">SUMIF('English Scores- Leveled papers'!$H$4:$KM$4,BW$3,'English Scores- Leveled papers'!$H$2:$KM$2)</f>
        <v>0</v>
      </c>
      <c r="BX2" s="731" t="n">
        <f aca="false">SUMIF('English Scores- Leveled papers'!$H$4:$KM$4,BX$3,'English Scores- Leveled papers'!$H$2:$KM$2)</f>
        <v>0</v>
      </c>
      <c r="BY2" s="731" t="n">
        <f aca="false">SUMIF('English Scores- Leveled papers'!$H$4:$KM$4,BY$3,'English Scores- Leveled papers'!$H$2:$KM$2)</f>
        <v>0</v>
      </c>
      <c r="BZ2" s="731" t="n">
        <f aca="false">SUMIF('English Scores- Leveled papers'!$H$4:$KM$4,BZ$3,'English Scores- Leveled papers'!$H$2:$KM$2)</f>
        <v>0</v>
      </c>
      <c r="CA2" s="731" t="n">
        <f aca="false">SUMIF('English Scores- Leveled papers'!$H$4:$KM$4,CA$3,'English Scores- Leveled papers'!$H$2:$KM$2)</f>
        <v>0</v>
      </c>
      <c r="CB2" s="731" t="n">
        <f aca="false">SUMIF('English Scores- Leveled papers'!$H$4:$KM$4,CB$3,'English Scores- Leveled papers'!$H$2:$KM$2)</f>
        <v>0</v>
      </c>
      <c r="CC2" s="731" t="n">
        <f aca="false">SUMIF('English Scores- Leveled papers'!$H$4:$KM$4,CC$3,'English Scores- Leveled papers'!$H$2:$KM$2)</f>
        <v>0</v>
      </c>
      <c r="CD2" s="731" t="n">
        <f aca="false">SUMIF('English Scores- Leveled papers'!$H$4:$KM$4,CD$3,'English Scores- Leveled papers'!$H$2:$KM$2)</f>
        <v>0</v>
      </c>
      <c r="CE2" s="731" t="n">
        <f aca="false">SUMIF('English Scores- Leveled papers'!$H$4:$KM$4,CE$3,'English Scores- Leveled papers'!$H$2:$KM$2)</f>
        <v>0</v>
      </c>
      <c r="CF2" s="731" t="n">
        <f aca="false">SUMIF('English Scores- Leveled papers'!$H$4:$KM$4,CF$3,'English Scores- Leveled papers'!$H$2:$KM$2)</f>
        <v>0</v>
      </c>
      <c r="CG2" s="295" t="n">
        <f aca="false">SUMIF('English Scores- Leveled papers'!$H$4:$KM$4,CG$3,'English Scores- Leveled papers'!$H$2:$KM$2)</f>
        <v>0</v>
      </c>
      <c r="CH2" s="295" t="n">
        <f aca="false">SUMIF('English Scores- Leveled papers'!$H$4:$KM$4,CH$3,'English Scores- Leveled papers'!$H$2:$KM$2)</f>
        <v>0</v>
      </c>
      <c r="CI2" s="295" t="n">
        <f aca="false">SUMIF('English Scores- Leveled papers'!$H$4:$KM$4,CI$3,'English Scores- Leveled papers'!$H$2:$KM$2)</f>
        <v>0</v>
      </c>
      <c r="CJ2" s="295" t="n">
        <f aca="false">SUMIF('English Scores- Leveled papers'!$H$4:$KM$4,CJ$3,'English Scores- Leveled papers'!$H$2:$KM$2)</f>
        <v>0</v>
      </c>
      <c r="CK2" s="295" t="n">
        <f aca="false">SUMIF('English Scores- Leveled papers'!$H$4:$KM$4,CK$3,'English Scores- Leveled papers'!$H$2:$KM$2)</f>
        <v>0</v>
      </c>
      <c r="CL2" s="731" t="n">
        <f aca="false">SUMIF('English Scores- Leveled papers'!$H$4:$KM$4,CL$3,'English Scores- Leveled papers'!$H$2:$KM$2)</f>
        <v>0</v>
      </c>
      <c r="CM2" s="731" t="n">
        <f aca="false">SUMIF('English Scores- Leveled papers'!$H$4:$KM$4,CM$3,'English Scores- Leveled papers'!$H$2:$KM$2)</f>
        <v>0</v>
      </c>
      <c r="CN2" s="731" t="n">
        <f aca="false">SUMIF('English Scores- Leveled papers'!$H$4:$KM$4,CN$3,'English Scores- Leveled papers'!$H$2:$KM$2)</f>
        <v>0</v>
      </c>
      <c r="CO2" s="731" t="n">
        <f aca="false">SUMIF('English Scores- Leveled papers'!$H$4:$KM$4,CO$3,'English Scores- Leveled papers'!$H$2:$KM$2)</f>
        <v>0</v>
      </c>
      <c r="CP2" s="731" t="n">
        <f aca="false">SUMIF('English Scores- Leveled papers'!$H$4:$KM$4,CP$3,'English Scores- Leveled papers'!$H$2:$KM$2)</f>
        <v>0</v>
      </c>
      <c r="CQ2" s="731" t="n">
        <f aca="false">SUMIF('English Scores- Leveled papers'!$H$4:$KM$4,CQ$3,'English Scores- Leveled papers'!$H$2:$KM$2)</f>
        <v>0</v>
      </c>
      <c r="CR2" s="731" t="n">
        <f aca="false">SUMIF('English Scores- Leveled papers'!$H$4:$KM$4,CR$3,'English Scores- Leveled papers'!$H$2:$KM$2)</f>
        <v>0</v>
      </c>
      <c r="CS2" s="731" t="n">
        <f aca="false">SUMIF('English Scores- Leveled papers'!$H$4:$KM$4,CS$3,'English Scores- Leveled papers'!$H$2:$KM$2)</f>
        <v>0</v>
      </c>
      <c r="CT2" s="295" t="n">
        <f aca="false">SUMIF('English Scores- Leveled papers'!$H$4:$KM$4,CT$3,'English Scores- Leveled papers'!$H$2:$KM$2)</f>
        <v>0</v>
      </c>
      <c r="CU2" s="295" t="n">
        <f aca="false">SUMIF('English Scores- Leveled papers'!$H$4:$KM$4,CU$3,'English Scores- Leveled papers'!$H$2:$KM$2)</f>
        <v>0</v>
      </c>
      <c r="CV2" s="295" t="n">
        <f aca="false">SUMIF('English Scores- Leveled papers'!$H$4:$KM$4,CV$3,'English Scores- Leveled papers'!$H$2:$KM$2)</f>
        <v>0</v>
      </c>
      <c r="CW2" s="295" t="n">
        <f aca="false">SUMIF('English Scores- Leveled papers'!$H$4:$KM$4,CW$3,'English Scores- Leveled papers'!$H$2:$KM$2)</f>
        <v>0</v>
      </c>
      <c r="CX2" s="295" t="n">
        <f aca="false">SUMIF('English Scores- Leveled papers'!$H$4:$KM$4,CX$3,'English Scores- Leveled papers'!$H$2:$KM$2)</f>
        <v>0</v>
      </c>
      <c r="CY2" s="295" t="n">
        <f aca="false">SUMIF('English Scores- Leveled papers'!$H$4:$KM$4,CY$3,'English Scores- Leveled papers'!$H$2:$KM$2)</f>
        <v>0</v>
      </c>
      <c r="CZ2" s="295" t="n">
        <f aca="false">SUMIF('English Scores- Leveled papers'!$H$4:$KM$4,CZ$3,'English Scores- Leveled papers'!$H$2:$KM$2)</f>
        <v>0</v>
      </c>
      <c r="DA2" s="295" t="n">
        <f aca="false">SUMIF('English Scores- Leveled papers'!$H$4:$KM$4,DA$3,'English Scores- Leveled papers'!$H$2:$KM$2)</f>
        <v>0</v>
      </c>
      <c r="DB2" s="295" t="n">
        <f aca="false">SUMIF('English Scores- Leveled papers'!$H$4:$KM$4,DB$3,'English Scores- Leveled papers'!$H$2:$KM$2)</f>
        <v>0</v>
      </c>
      <c r="DC2" s="295" t="n">
        <f aca="false">SUMIF('English Scores- Leveled papers'!$H$4:$KM$4,DC$3,'English Scores- Leveled papers'!$H$2:$KM$2)</f>
        <v>0</v>
      </c>
      <c r="DD2" s="295" t="n">
        <f aca="false">SUMIF('English Scores- Leveled papers'!$H$4:$KM$4,DD$3,'English Scores- Leveled papers'!$H$2:$KM$2)</f>
        <v>0</v>
      </c>
      <c r="DE2" s="295" t="n">
        <f aca="false">SUMIF('English Scores- Leveled papers'!$H$4:$KM$4,DE$3,'English Scores- Leveled papers'!$H$2:$KM$2)</f>
        <v>0</v>
      </c>
      <c r="DF2" s="731" t="n">
        <f aca="false">SUMIF('English Scores- Leveled papers'!$H$4:$KM$4,DF$3,'English Scores- Leveled papers'!$H$2:$KM$2)</f>
        <v>0</v>
      </c>
      <c r="DG2" s="731" t="n">
        <f aca="false">SUMIF('English Scores- Leveled papers'!$H$4:$KM$4,DG$3,'English Scores- Leveled papers'!$H$2:$KM$2)</f>
        <v>0</v>
      </c>
      <c r="DH2" s="731" t="n">
        <f aca="false">SUMIF('English Scores- Leveled papers'!$H$4:$KM$4,DH$3,'English Scores- Leveled papers'!$H$2:$KM$2)</f>
        <v>0</v>
      </c>
      <c r="DI2" s="731" t="n">
        <f aca="false">SUMIF('English Scores- Leveled papers'!$H$4:$KM$4,DI$3,'English Scores- Leveled papers'!$H$2:$KM$2)</f>
        <v>0</v>
      </c>
      <c r="DJ2" s="731" t="n">
        <f aca="false">SUMIF('English Scores- Leveled papers'!$H$4:$KM$4,DJ$3,'English Scores- Leveled papers'!$H$2:$KM$2)</f>
        <v>0</v>
      </c>
      <c r="DK2" s="731" t="n">
        <f aca="false">SUMIF('English Scores- Leveled papers'!$H$4:$KM$4,DK$3,'English Scores- Leveled papers'!$H$2:$KM$2)</f>
        <v>0</v>
      </c>
      <c r="DL2" s="731" t="n">
        <f aca="false">SUMIF('English Scores- Leveled papers'!$H$4:$KM$4,DL$3,'English Scores- Leveled papers'!$H$2:$KM$2)</f>
        <v>0</v>
      </c>
      <c r="DM2" s="731" t="n">
        <f aca="false">SUMIF('English Scores- Leveled papers'!$H$4:$KM$4,DM$3,'English Scores- Leveled papers'!$H$2:$KM$2)</f>
        <v>0</v>
      </c>
      <c r="DN2" s="731" t="n">
        <f aca="false">SUMIF('English Scores- Leveled papers'!$H$4:$KM$4,DN$3,'English Scores- Leveled papers'!$H$2:$KM$2)</f>
        <v>0</v>
      </c>
      <c r="DO2" s="731" t="n">
        <f aca="false">SUMIF('English Scores- Leveled papers'!$H$4:$KM$4,DO$3,'English Scores- Leveled papers'!$H$2:$KM$2)</f>
        <v>0</v>
      </c>
      <c r="DP2" s="731" t="n">
        <f aca="false">SUMIF('English Scores- Leveled papers'!$H$4:$KM$4,DP$3,'English Scores- Leveled papers'!$H$2:$KM$2)</f>
        <v>0</v>
      </c>
      <c r="DQ2" s="731" t="n">
        <f aca="false">SUMIF('English Scores- Leveled papers'!$H$4:$KM$4,DQ$3,'English Scores- Leveled papers'!$H$2:$KM$2)</f>
        <v>0</v>
      </c>
      <c r="DR2" s="295" t="n">
        <f aca="false">SUMIF('English Scores- Leveled papers'!$H$4:$KM$4,DR$3,'English Scores- Leveled papers'!$H$2:$KM$2)</f>
        <v>0</v>
      </c>
      <c r="DS2" s="295" t="n">
        <f aca="false">SUMIF('English Scores- Leveled papers'!$H$4:$KM$4,DS$3,'English Scores- Leveled papers'!$H$2:$KM$2)</f>
        <v>0</v>
      </c>
      <c r="DT2" s="295" t="n">
        <f aca="false">SUMIF('English Scores- Leveled papers'!$H$4:$KM$4,DT$3,'English Scores- Leveled papers'!$H$2:$KM$2)</f>
        <v>0</v>
      </c>
      <c r="DU2" s="295" t="n">
        <f aca="false">SUMIF('English Scores- Leveled papers'!$H$4:$KM$4,DU$3,'English Scores- Leveled papers'!$H$2:$KM$2)</f>
        <v>0</v>
      </c>
      <c r="DV2" s="295" t="n">
        <f aca="false">SUMIF('English Scores- Leveled papers'!$H$4:$KM$4,DV$3,'English Scores- Leveled papers'!$H$2:$KM$2)</f>
        <v>0</v>
      </c>
      <c r="DW2" s="295" t="n">
        <f aca="false">SUMIF('English Scores- Leveled papers'!$H$4:$KM$4,DW$3,'English Scores- Leveled papers'!$H$2:$KM$2)</f>
        <v>0</v>
      </c>
      <c r="DX2" s="295" t="n">
        <f aca="false">SUMIF('English Scores- Leveled papers'!$H$4:$KM$4,DX$3,'English Scores- Leveled papers'!$H$2:$KM$2)</f>
        <v>0</v>
      </c>
      <c r="DY2" s="295" t="n">
        <f aca="false">SUMIF('English Scores- Leveled papers'!$H$4:$KM$4,DY$3,'English Scores- Leveled papers'!$H$2:$KM$2)</f>
        <v>0</v>
      </c>
      <c r="DZ2" s="295" t="n">
        <f aca="false">SUMIF('English Scores- Leveled papers'!$H$4:$KM$4,DZ$3,'English Scores- Leveled papers'!$H$2:$KM$2)</f>
        <v>0</v>
      </c>
      <c r="EA2" s="295" t="n">
        <f aca="false">SUMIF('English Scores- Leveled papers'!$H$4:$KM$4,EA$3,'English Scores- Leveled papers'!$H$2:$KM$2)</f>
        <v>0</v>
      </c>
      <c r="EB2" s="295" t="n">
        <f aca="false">SUMIF('English Scores- Leveled papers'!$H$4:$KM$4,EB$3,'English Scores- Leveled papers'!$H$2:$KM$2)</f>
        <v>0</v>
      </c>
      <c r="EC2" s="295" t="n">
        <f aca="false">SUMIF('English Scores- Leveled papers'!$H$4:$KM$4,EC$3,'English Scores- Leveled papers'!$H$2:$KM$2)</f>
        <v>0</v>
      </c>
      <c r="ED2" s="731" t="n">
        <f aca="false">SUMIF('English Scores- Leveled papers'!$H$4:$KM$4,ED$3,'English Scores- Leveled papers'!$H$2:$KM$2)</f>
        <v>0</v>
      </c>
      <c r="EE2" s="731" t="n">
        <f aca="false">SUMIF('English Scores- Leveled papers'!$H$4:$KM$4,EE$3,'English Scores- Leveled papers'!$H$2:$KM$2)</f>
        <v>0</v>
      </c>
      <c r="EF2" s="731" t="n">
        <f aca="false">SUMIF('English Scores- Leveled papers'!$H$4:$KM$4,EF$3,'English Scores- Leveled papers'!$H$2:$KM$2)</f>
        <v>0</v>
      </c>
      <c r="EG2" s="731" t="n">
        <f aca="false">SUMIF('English Scores- Leveled papers'!$H$4:$KM$4,EG$3,'English Scores- Leveled papers'!$H$2:$KM$2)</f>
        <v>0</v>
      </c>
      <c r="EH2" s="731" t="n">
        <f aca="false">SUMIF('English Scores- Leveled papers'!$H$4:$KM$4,EH$3,'English Scores- Leveled papers'!$H$2:$KM$2)</f>
        <v>0</v>
      </c>
      <c r="EI2" s="731" t="n">
        <f aca="false">SUMIF('English Scores- Leveled papers'!$H$4:$KM$4,EI$3,'English Scores- Leveled papers'!$H$2:$KM$2)</f>
        <v>0</v>
      </c>
      <c r="EJ2" s="731" t="n">
        <f aca="false">SUMIF('English Scores- Leveled papers'!$H$4:$KM$4,EJ$3,'English Scores- Leveled papers'!$H$2:$KM$2)</f>
        <v>0</v>
      </c>
      <c r="EK2" s="731" t="n">
        <f aca="false">SUMIF('English Scores- Leveled papers'!$H$4:$KM$4,EK$3,'English Scores- Leveled papers'!$H$2:$KM$2)</f>
        <v>0</v>
      </c>
      <c r="EL2" s="731" t="n">
        <f aca="false">SUMIF('English Scores- Leveled papers'!$H$4:$KM$4,EL$3,'English Scores- Leveled papers'!$H$2:$KM$2)</f>
        <v>0</v>
      </c>
      <c r="EM2" s="731" t="n">
        <f aca="false">SUMIF('English Scores- Leveled papers'!$H$4:$KM$4,EM$3,'English Scores- Leveled papers'!$H$2:$KM$2)</f>
        <v>0</v>
      </c>
      <c r="EN2" s="731" t="n">
        <f aca="false">SUMIF('English Scores- Leveled papers'!$H$4:$KM$4,EN$3,'English Scores- Leveled papers'!$H$2:$KM$2)</f>
        <v>0</v>
      </c>
      <c r="EO2" s="731" t="n">
        <f aca="false">SUMIF('English Scores- Leveled papers'!$H$4:$KM$4,EO$3,'English Scores- Leveled papers'!$H$2:$KM$2)</f>
        <v>0</v>
      </c>
      <c r="EP2" s="731" t="n">
        <f aca="false">SUMIF('English Scores- Leveled papers'!$H$4:$KM$4,EP$3,'English Scores- Leveled papers'!$H$2:$KM$2)</f>
        <v>0</v>
      </c>
    </row>
    <row r="3" s="189" customFormat="true" ht="68.25" hidden="false" customHeight="true" outlineLevel="0" collapsed="false">
      <c r="A3" s="717"/>
      <c r="B3" s="717"/>
      <c r="C3" s="717"/>
      <c r="D3" s="717"/>
      <c r="E3" s="718"/>
      <c r="F3" s="718"/>
      <c r="G3" s="718"/>
      <c r="H3" s="718"/>
      <c r="I3" s="718"/>
      <c r="J3" s="732" t="str">
        <f aca="false">IFERROR(MEDIAN(D5:D89),"")</f>
        <v/>
      </c>
      <c r="K3" s="718"/>
      <c r="L3" s="718"/>
      <c r="M3" s="732" t="str">
        <f aca="false">IFERROR(MEDIAN(C5:C89),"")</f>
        <v/>
      </c>
      <c r="N3" s="718"/>
      <c r="O3" s="718"/>
      <c r="P3" s="640" t="s">
        <v>1604</v>
      </c>
      <c r="Q3" s="640"/>
      <c r="R3" s="640"/>
      <c r="S3" s="733" t="s">
        <v>594</v>
      </c>
      <c r="T3" s="733" t="s">
        <v>593</v>
      </c>
      <c r="U3" s="733" t="s">
        <v>595</v>
      </c>
      <c r="V3" s="733" t="s">
        <v>1605</v>
      </c>
      <c r="W3" s="733" t="s">
        <v>596</v>
      </c>
      <c r="X3" s="734" t="s">
        <v>1605</v>
      </c>
      <c r="Y3" s="734" t="s">
        <v>1606</v>
      </c>
      <c r="Z3" s="734" t="s">
        <v>1607</v>
      </c>
      <c r="AA3" s="734" t="s">
        <v>595</v>
      </c>
      <c r="AB3" s="735" t="s">
        <v>1608</v>
      </c>
      <c r="AC3" s="736" t="s">
        <v>1609</v>
      </c>
      <c r="AD3" s="736" t="s">
        <v>1610</v>
      </c>
      <c r="AE3" s="736" t="s">
        <v>1611</v>
      </c>
      <c r="AF3" s="736" t="s">
        <v>1612</v>
      </c>
      <c r="AG3" s="736" t="s">
        <v>1613</v>
      </c>
      <c r="AH3" s="736" t="s">
        <v>1614</v>
      </c>
      <c r="AI3" s="736" t="s">
        <v>1615</v>
      </c>
      <c r="AJ3" s="736" t="s">
        <v>1616</v>
      </c>
      <c r="AK3" s="736" t="s">
        <v>1617</v>
      </c>
      <c r="AL3" s="736" t="s">
        <v>1618</v>
      </c>
      <c r="AM3" s="736" t="s">
        <v>1619</v>
      </c>
      <c r="AN3" s="736" t="s">
        <v>1620</v>
      </c>
      <c r="AO3" s="737" t="s">
        <v>1621</v>
      </c>
      <c r="AP3" s="737" t="s">
        <v>1622</v>
      </c>
      <c r="AQ3" s="737" t="s">
        <v>1623</v>
      </c>
      <c r="AR3" s="737" t="s">
        <v>1624</v>
      </c>
      <c r="AS3" s="737" t="s">
        <v>1625</v>
      </c>
      <c r="AT3" s="737" t="s">
        <v>1626</v>
      </c>
      <c r="AU3" s="737" t="s">
        <v>1627</v>
      </c>
      <c r="AV3" s="737" t="s">
        <v>1628</v>
      </c>
      <c r="AW3" s="737" t="s">
        <v>1629</v>
      </c>
      <c r="AX3" s="737" t="s">
        <v>1630</v>
      </c>
      <c r="AY3" s="737" t="s">
        <v>595</v>
      </c>
      <c r="AZ3" s="737" t="s">
        <v>1631</v>
      </c>
      <c r="BA3" s="737" t="s">
        <v>596</v>
      </c>
      <c r="BB3" s="737" t="s">
        <v>1632</v>
      </c>
      <c r="BC3" s="737" t="s">
        <v>595</v>
      </c>
      <c r="BD3" s="737" t="s">
        <v>1630</v>
      </c>
      <c r="BE3" s="737" t="s">
        <v>1624</v>
      </c>
      <c r="BF3" s="738" t="s">
        <v>1625</v>
      </c>
      <c r="BG3" s="738" t="s">
        <v>1626</v>
      </c>
      <c r="BH3" s="738" t="s">
        <v>1633</v>
      </c>
      <c r="BI3" s="738" t="s">
        <v>1628</v>
      </c>
      <c r="BJ3" s="738" t="s">
        <v>1631</v>
      </c>
      <c r="BK3" s="738" t="s">
        <v>596</v>
      </c>
      <c r="BL3" s="739" t="s">
        <v>1634</v>
      </c>
      <c r="BM3" s="739" t="s">
        <v>1635</v>
      </c>
      <c r="BN3" s="739" t="s">
        <v>1636</v>
      </c>
      <c r="BO3" s="739" t="s">
        <v>1637</v>
      </c>
      <c r="BP3" s="736" t="s">
        <v>1625</v>
      </c>
      <c r="BQ3" s="736" t="s">
        <v>1638</v>
      </c>
      <c r="BR3" s="736" t="s">
        <v>1633</v>
      </c>
      <c r="BS3" s="736" t="s">
        <v>1639</v>
      </c>
      <c r="BT3" s="736" t="s">
        <v>1640</v>
      </c>
      <c r="BU3" s="736" t="s">
        <v>1641</v>
      </c>
      <c r="BV3" s="736" t="s">
        <v>1642</v>
      </c>
      <c r="BW3" s="736" t="s">
        <v>596</v>
      </c>
      <c r="BX3" s="736" t="s">
        <v>1643</v>
      </c>
      <c r="BY3" s="736" t="s">
        <v>1644</v>
      </c>
      <c r="BZ3" s="736" t="s">
        <v>1645</v>
      </c>
      <c r="CA3" s="736" t="s">
        <v>1646</v>
      </c>
      <c r="CB3" s="736" t="s">
        <v>1625</v>
      </c>
      <c r="CC3" s="736" t="s">
        <v>1641</v>
      </c>
      <c r="CD3" s="736" t="s">
        <v>1642</v>
      </c>
      <c r="CE3" s="736" t="s">
        <v>1647</v>
      </c>
      <c r="CF3" s="740" t="s">
        <v>1648</v>
      </c>
      <c r="CG3" s="741" t="s">
        <v>1649</v>
      </c>
      <c r="CH3" s="741" t="s">
        <v>1650</v>
      </c>
      <c r="CI3" s="741" t="s">
        <v>1651</v>
      </c>
      <c r="CJ3" s="741" t="s">
        <v>1642</v>
      </c>
      <c r="CK3" s="741" t="s">
        <v>1652</v>
      </c>
      <c r="CL3" s="742" t="s">
        <v>1653</v>
      </c>
      <c r="CM3" s="743" t="s">
        <v>1654</v>
      </c>
      <c r="CN3" s="743" t="s">
        <v>1655</v>
      </c>
      <c r="CO3" s="743" t="s">
        <v>1656</v>
      </c>
      <c r="CP3" s="743" t="s">
        <v>1657</v>
      </c>
      <c r="CQ3" s="743" t="s">
        <v>1658</v>
      </c>
      <c r="CR3" s="743" t="s">
        <v>1659</v>
      </c>
      <c r="CS3" s="744" t="s">
        <v>1660</v>
      </c>
      <c r="CT3" s="745" t="s">
        <v>1661</v>
      </c>
      <c r="CU3" s="745" t="s">
        <v>1662</v>
      </c>
      <c r="CV3" s="745" t="s">
        <v>1663</v>
      </c>
      <c r="CW3" s="745" t="s">
        <v>1664</v>
      </c>
      <c r="CX3" s="745" t="s">
        <v>1665</v>
      </c>
      <c r="CY3" s="745" t="s">
        <v>1666</v>
      </c>
      <c r="CZ3" s="745" t="s">
        <v>1667</v>
      </c>
      <c r="DA3" s="745" t="s">
        <v>1668</v>
      </c>
      <c r="DB3" s="745" t="s">
        <v>1669</v>
      </c>
      <c r="DC3" s="745" t="s">
        <v>1670</v>
      </c>
      <c r="DD3" s="746" t="s">
        <v>1671</v>
      </c>
      <c r="DE3" s="746" t="s">
        <v>1672</v>
      </c>
      <c r="DF3" s="743" t="s">
        <v>1673</v>
      </c>
      <c r="DG3" s="743" t="s">
        <v>1674</v>
      </c>
      <c r="DH3" s="743" t="s">
        <v>1675</v>
      </c>
      <c r="DI3" s="743" t="s">
        <v>1676</v>
      </c>
      <c r="DJ3" s="743" t="s">
        <v>1677</v>
      </c>
      <c r="DK3" s="743" t="s">
        <v>1678</v>
      </c>
      <c r="DL3" s="743" t="s">
        <v>1679</v>
      </c>
      <c r="DM3" s="743" t="s">
        <v>1680</v>
      </c>
      <c r="DN3" s="743" t="s">
        <v>1681</v>
      </c>
      <c r="DO3" s="743" t="s">
        <v>1682</v>
      </c>
      <c r="DP3" s="743" t="s">
        <v>1683</v>
      </c>
      <c r="DQ3" s="744" t="s">
        <v>1684</v>
      </c>
      <c r="DR3" s="747" t="s">
        <v>1685</v>
      </c>
      <c r="DS3" s="747" t="s">
        <v>1686</v>
      </c>
      <c r="DT3" s="747" t="s">
        <v>1687</v>
      </c>
      <c r="DU3" s="747" t="s">
        <v>1688</v>
      </c>
      <c r="DV3" s="747" t="s">
        <v>1689</v>
      </c>
      <c r="DW3" s="747" t="s">
        <v>1690</v>
      </c>
      <c r="DX3" s="747" t="s">
        <v>1691</v>
      </c>
      <c r="DY3" s="747" t="s">
        <v>1692</v>
      </c>
      <c r="DZ3" s="747" t="s">
        <v>1693</v>
      </c>
      <c r="EA3" s="747" t="s">
        <v>1694</v>
      </c>
      <c r="EB3" s="747" t="s">
        <v>1695</v>
      </c>
      <c r="EC3" s="748"/>
      <c r="ED3" s="743" t="s">
        <v>1696</v>
      </c>
      <c r="EE3" s="743" t="s">
        <v>1697</v>
      </c>
      <c r="EF3" s="743" t="s">
        <v>1698</v>
      </c>
      <c r="EG3" s="743" t="s">
        <v>1699</v>
      </c>
      <c r="EH3" s="743" t="s">
        <v>1700</v>
      </c>
      <c r="EI3" s="743" t="s">
        <v>1701</v>
      </c>
      <c r="EJ3" s="743" t="s">
        <v>1702</v>
      </c>
      <c r="EK3" s="743" t="s">
        <v>1703</v>
      </c>
      <c r="EL3" s="743" t="s">
        <v>1704</v>
      </c>
      <c r="EM3" s="743" t="s">
        <v>1705</v>
      </c>
      <c r="EN3" s="743" t="s">
        <v>1706</v>
      </c>
      <c r="EO3" s="743" t="s">
        <v>1707</v>
      </c>
      <c r="EP3" s="743" t="s">
        <v>1708</v>
      </c>
    </row>
    <row r="4" s="314" customFormat="true" ht="33.75" hidden="false" customHeight="false" outlineLevel="0" collapsed="false">
      <c r="A4" s="310" t="s">
        <v>24</v>
      </c>
      <c r="B4" s="310" t="s">
        <v>774</v>
      </c>
      <c r="C4" s="310" t="s">
        <v>1709</v>
      </c>
      <c r="D4" s="310" t="s">
        <v>1709</v>
      </c>
      <c r="E4" s="749" t="s">
        <v>1710</v>
      </c>
      <c r="F4" s="749" t="s">
        <v>1711</v>
      </c>
      <c r="G4" s="749" t="s">
        <v>1712</v>
      </c>
      <c r="H4" s="749" t="s">
        <v>1713</v>
      </c>
      <c r="I4" s="749" t="s">
        <v>1714</v>
      </c>
      <c r="J4" s="60" t="s">
        <v>1715</v>
      </c>
      <c r="K4" s="60" t="s">
        <v>1716</v>
      </c>
      <c r="L4" s="60" t="s">
        <v>1717</v>
      </c>
      <c r="M4" s="60" t="s">
        <v>1718</v>
      </c>
      <c r="N4" s="749" t="s">
        <v>1719</v>
      </c>
      <c r="O4" s="749" t="s">
        <v>1720</v>
      </c>
      <c r="P4" s="749" t="s">
        <v>1721</v>
      </c>
      <c r="Q4" s="749" t="s">
        <v>1722</v>
      </c>
      <c r="R4" s="749" t="s">
        <v>1723</v>
      </c>
      <c r="S4" s="311" t="str">
        <f aca="false">IFERROR(IF((COUNT(S5:S89)=0)," ",(AVERAGE(S5:S89)/S2)),"")</f>
        <v> </v>
      </c>
      <c r="T4" s="311" t="str">
        <f aca="false">IFERROR(IF((COUNT(T5:T89)=0)," ",(AVERAGE(T5:T89)/T2)),"")</f>
        <v> </v>
      </c>
      <c r="U4" s="311" t="str">
        <f aca="false">IFERROR(IF((COUNT(U5:U89)=0)," ",(AVERAGE(U5:U89)/U2)),"")</f>
        <v> </v>
      </c>
      <c r="V4" s="311" t="str">
        <f aca="false">IFERROR(IF((COUNT(V5:V89)=0)," ",(AVERAGE(V5:V89)/V2)),"")</f>
        <v> </v>
      </c>
      <c r="W4" s="311" t="str">
        <f aca="false">IFERROR(IF((COUNT(W5:W89)=0)," ",(AVERAGE(W5:W89)/W2)),"")</f>
        <v> </v>
      </c>
      <c r="X4" s="311" t="str">
        <f aca="false">IFERROR(IF((COUNT(X5:X89)=0)," ",(AVERAGE(X5:X89)/X2)),"")</f>
        <v> </v>
      </c>
      <c r="Y4" s="311" t="str">
        <f aca="false">IFERROR(IF((COUNT(Y5:Y89)=0)," ",(AVERAGE(Y5:Y89)/Y2)),"")</f>
        <v> </v>
      </c>
      <c r="Z4" s="311" t="str">
        <f aca="false">IFERROR(IF((COUNT(Z5:Z89)=0)," ",(AVERAGE(Z5:Z89)/Z2)),"")</f>
        <v> </v>
      </c>
      <c r="AA4" s="311" t="str">
        <f aca="false">IFERROR(IF((COUNT(AA5:AA89)=0)," ",(AVERAGE(AA5:AA89)/AA2)),"")</f>
        <v> </v>
      </c>
      <c r="AB4" s="311" t="str">
        <f aca="false">IFERROR(IF((COUNT(AB5:AB89)=0)," ",(AVERAGE(AB5:AB89)/AB2)),"")</f>
        <v> </v>
      </c>
      <c r="AC4" s="311" t="str">
        <f aca="false">IFERROR(IF((COUNT(AC5:AC89)=0)," ",(AVERAGE(AC5:AC89)/AC2)),"")</f>
        <v> </v>
      </c>
      <c r="AD4" s="311" t="str">
        <f aca="false">IFERROR(IF((COUNT(AD5:AD89)=0)," ",(AVERAGE(AD5:AD89)/AD2)),"")</f>
        <v> </v>
      </c>
      <c r="AE4" s="311" t="str">
        <f aca="false">IFERROR(IF((COUNT(AE5:AE89)=0)," ",(AVERAGE(AE5:AE89)/AE2)),"")</f>
        <v> </v>
      </c>
      <c r="AF4" s="311" t="str">
        <f aca="false">IFERROR(IF((COUNT(AF5:AF89)=0)," ",(AVERAGE(AF5:AF89)/AF2)),"")</f>
        <v> </v>
      </c>
      <c r="AG4" s="311" t="str">
        <f aca="false">IFERROR(IF((COUNT(AG5:AG89)=0)," ",(AVERAGE(AG5:AG89)/AG2)),"")</f>
        <v> </v>
      </c>
      <c r="AH4" s="311" t="str">
        <f aca="false">IFERROR(IF((COUNT(AH5:AH89)=0)," ",(AVERAGE(AH5:AH89)/AH2)),"")</f>
        <v> </v>
      </c>
      <c r="AI4" s="311" t="str">
        <f aca="false">IFERROR(IF((COUNT(AI5:AI89)=0)," ",(AVERAGE(AI5:AI89)/AI2)),"")</f>
        <v> </v>
      </c>
      <c r="AJ4" s="311" t="str">
        <f aca="false">IFERROR(IF((COUNT(AJ5:AJ89)=0)," ",(AVERAGE(AJ5:AJ89)/AJ2)),"")</f>
        <v> </v>
      </c>
      <c r="AK4" s="311" t="str">
        <f aca="false">IFERROR(IF((COUNT(AK5:AK89)=0)," ",(AVERAGE(AK5:AK89)/AK2)),"")</f>
        <v> </v>
      </c>
      <c r="AL4" s="311" t="str">
        <f aca="false">IFERROR(IF((COUNT(AL5:AL89)=0)," ",(AVERAGE(AL5:AL89)/AL2)),"")</f>
        <v> </v>
      </c>
      <c r="AM4" s="311" t="str">
        <f aca="false">IFERROR(IF((COUNT(AM5:AM89)=0)," ",(AVERAGE(AM5:AM89)/AM2)),"")</f>
        <v> </v>
      </c>
      <c r="AN4" s="311" t="str">
        <f aca="false">IFERROR(IF((COUNT(AN5:AN89)=0)," ",(AVERAGE(AN5:AN89)/AN2)),"")</f>
        <v> </v>
      </c>
      <c r="AO4" s="311" t="str">
        <f aca="false">IFERROR(IF((COUNT(AO5:AO89)=0)," ",(AVERAGE(AO5:AO89)/AO2)),"")</f>
        <v> </v>
      </c>
      <c r="AP4" s="311" t="str">
        <f aca="false">IFERROR(IF((COUNT(AP5:AP89)=0)," ",(AVERAGE(AP5:AP89)/AP2)),"")</f>
        <v> </v>
      </c>
      <c r="AQ4" s="311" t="str">
        <f aca="false">IFERROR(IF((COUNT(AQ5:AQ89)=0)," ",(AVERAGE(AQ5:AQ89)/AQ2)),"")</f>
        <v> </v>
      </c>
      <c r="AR4" s="311" t="str">
        <f aca="false">IFERROR(IF((COUNT(AR5:AR89)=0)," ",(AVERAGE(AR5:AR89)/AR2)),"")</f>
        <v> </v>
      </c>
      <c r="AS4" s="311" t="str">
        <f aca="false">IFERROR(IF((COUNT(AS5:AS89)=0)," ",(AVERAGE(AS5:AS89)/AS2)),"")</f>
        <v> </v>
      </c>
      <c r="AT4" s="311" t="str">
        <f aca="false">IFERROR(IF((COUNT(AT5:AT89)=0)," ",(AVERAGE(AT5:AT89)/AT2)),"")</f>
        <v> </v>
      </c>
      <c r="AU4" s="311" t="str">
        <f aca="false">IFERROR(IF((COUNT(AU5:AU89)=0)," ",(AVERAGE(AU5:AU89)/AU2)),"")</f>
        <v> </v>
      </c>
      <c r="AV4" s="311" t="str">
        <f aca="false">IFERROR(IF((COUNT(AV5:AV89)=0)," ",(AVERAGE(AV5:AV89)/AV2)),"")</f>
        <v> </v>
      </c>
      <c r="AW4" s="311" t="str">
        <f aca="false">IFERROR(IF((COUNT(AW5:AW89)=0)," ",(AVERAGE(AW5:AW89)/AW2)),"")</f>
        <v> </v>
      </c>
      <c r="AX4" s="311" t="str">
        <f aca="false">IFERROR(IF((COUNT(AX5:AX89)=0)," ",(AVERAGE(AX5:AX89)/AX2)),"")</f>
        <v> </v>
      </c>
      <c r="AY4" s="311" t="str">
        <f aca="false">IFERROR(IF((COUNT(AY5:AY89)=0)," ",(AVERAGE(AY5:AY89)/AY2)),"")</f>
        <v> </v>
      </c>
      <c r="AZ4" s="311" t="str">
        <f aca="false">IFERROR(IF((COUNT(AZ5:AZ89)=0)," ",(AVERAGE(AZ5:AZ89)/AZ2)),"")</f>
        <v> </v>
      </c>
      <c r="BA4" s="311" t="str">
        <f aca="false">IFERROR(IF((COUNT(BA5:BA89)=0)," ",(AVERAGE(BA5:BA89)/BA2)),"")</f>
        <v> </v>
      </c>
      <c r="BB4" s="311" t="str">
        <f aca="false">IFERROR(IF((COUNT(BB5:BB89)=0)," ",(AVERAGE(BB5:BB89)/BB2)),"")</f>
        <v> </v>
      </c>
      <c r="BC4" s="311" t="str">
        <f aca="false">IFERROR(IF((COUNT(BC5:BC89)=0)," ",(AVERAGE(BC5:BC89)/BC2)),"")</f>
        <v> </v>
      </c>
      <c r="BD4" s="311"/>
      <c r="BE4" s="311"/>
      <c r="BF4" s="311" t="str">
        <f aca="false">IFERROR(IF((COUNT(BF5:BF89)=0)," ",(AVERAGE(BF5:BF89)/BF2)),"")</f>
        <v> </v>
      </c>
      <c r="BG4" s="311" t="str">
        <f aca="false">IFERROR(IF((COUNT(BG5:BG89)=0)," ",(AVERAGE(BG5:BG89)/BG2)),"")</f>
        <v> </v>
      </c>
      <c r="BH4" s="311" t="str">
        <f aca="false">IFERROR(IF((COUNT(BH5:BH89)=0)," ",(AVERAGE(BH5:BH89)/BH2)),"")</f>
        <v> </v>
      </c>
      <c r="BI4" s="311" t="str">
        <f aca="false">IFERROR(IF((COUNT(BI5:BI89)=0)," ",(AVERAGE(BI5:BI89)/BI2)),"")</f>
        <v> </v>
      </c>
      <c r="BJ4" s="311" t="str">
        <f aca="false">IFERROR(IF((COUNT(BJ5:BJ89)=0)," ",(AVERAGE(BJ5:BJ89)/BJ2)),"")</f>
        <v> </v>
      </c>
      <c r="BK4" s="311" t="str">
        <f aca="false">IFERROR(IF((COUNT(BK5:BK89)=0)," ",(AVERAGE(BK5:BK89)/BK2)),"")</f>
        <v> </v>
      </c>
      <c r="BL4" s="311" t="str">
        <f aca="false">IFERROR(IF((COUNT(BL5:BL89)=0)," ",(AVERAGE(BL5:BL89)/BL2)),"")</f>
        <v> </v>
      </c>
      <c r="BM4" s="311" t="str">
        <f aca="false">IFERROR(IF((COUNT(BM5:BM89)=0)," ",(AVERAGE(BM5:BM89)/BM2)),"")</f>
        <v> </v>
      </c>
      <c r="BN4" s="311" t="str">
        <f aca="false">IFERROR(IF((COUNT(BN5:BN89)=0)," ",(AVERAGE(BN5:BN89)/BN2)),"")</f>
        <v> </v>
      </c>
      <c r="BO4" s="311" t="str">
        <f aca="false">IFERROR(IF((COUNT(BO5:BO89)=0)," ",(AVERAGE(BO5:BO89)/BO2)),"")</f>
        <v> </v>
      </c>
      <c r="BP4" s="311" t="str">
        <f aca="false">IFERROR(IF((COUNT(BP5:BP89)=0)," ",(AVERAGE(BP5:BP89)/BP2)),"")</f>
        <v> </v>
      </c>
      <c r="BQ4" s="311" t="str">
        <f aca="false">IFERROR(IF((COUNT(BQ5:BQ89)=0)," ",(AVERAGE(BQ5:BQ89)/BQ2)),"")</f>
        <v> </v>
      </c>
      <c r="BR4" s="311" t="str">
        <f aca="false">IFERROR(IF((COUNT(BR5:BR89)=0)," ",(AVERAGE(BR5:BR89)/BR2)),"")</f>
        <v> </v>
      </c>
      <c r="BS4" s="311" t="str">
        <f aca="false">IFERROR(IF((COUNT(BS5:BS89)=0)," ",(AVERAGE(BS5:BS89)/BS2)),"")</f>
        <v> </v>
      </c>
      <c r="BT4" s="311" t="str">
        <f aca="false">IFERROR(IF((COUNT(BT5:BT89)=0)," ",(AVERAGE(BT5:BT89)/BT2)),"")</f>
        <v> </v>
      </c>
      <c r="BU4" s="311" t="str">
        <f aca="false">IFERROR(IF((COUNT(BU5:BU89)=0)," ",(AVERAGE(BU5:BU89)/BU2)),"")</f>
        <v> </v>
      </c>
      <c r="BV4" s="311" t="str">
        <f aca="false">IFERROR(IF((COUNT(BV5:BV89)=0)," ",(AVERAGE(BV5:BV89)/BV2)),"")</f>
        <v> </v>
      </c>
      <c r="BW4" s="311" t="str">
        <f aca="false">IFERROR(IF((COUNT(BW5:BW89)=0)," ",(AVERAGE(BW5:BW89)/BW2)),"")</f>
        <v> </v>
      </c>
      <c r="BX4" s="311" t="str">
        <f aca="false">IFERROR(IF((COUNT(BX5:BX89)=0)," ",(AVERAGE(BX5:BX89)/BX2)),"")</f>
        <v> </v>
      </c>
      <c r="BY4" s="311" t="str">
        <f aca="false">IFERROR(IF((COUNT(BY5:BY89)=0)," ",(AVERAGE(BY5:BY89)/BY2)),"")</f>
        <v> </v>
      </c>
      <c r="BZ4" s="311" t="str">
        <f aca="false">IFERROR(IF((COUNT(BZ5:BZ89)=0)," ",(AVERAGE(BZ5:BZ89)/BZ2)),"")</f>
        <v> </v>
      </c>
      <c r="CA4" s="311" t="str">
        <f aca="false">IFERROR(IF((COUNT(CA5:CA89)=0)," ",(AVERAGE(CA5:CA89)/CA2)),"")</f>
        <v> </v>
      </c>
      <c r="CB4" s="311" t="str">
        <f aca="false">IFERROR(IF((COUNT(CB5:CB89)=0)," ",(AVERAGE(CB5:CB89)/CB2)),"")</f>
        <v> </v>
      </c>
      <c r="CC4" s="311" t="str">
        <f aca="false">IFERROR(IF((COUNT(CC5:CC89)=0)," ",(AVERAGE(CC5:CC89)/CC2)),"")</f>
        <v> </v>
      </c>
      <c r="CD4" s="311" t="str">
        <f aca="false">IFERROR(IF((COUNT(CD5:CD89)=0)," ",(AVERAGE(CD5:CD89)/CD2)),"")</f>
        <v> </v>
      </c>
      <c r="CE4" s="311" t="str">
        <f aca="false">IFERROR(IF((COUNT(CE5:CE89)=0)," ",(AVERAGE(CE5:CE89)/CE2)),"")</f>
        <v> </v>
      </c>
      <c r="CF4" s="311" t="str">
        <f aca="false">IFERROR(IF((COUNT(CF5:CF89)=0)," ",(AVERAGE(CF5:CF89)/CF2)),"")</f>
        <v> </v>
      </c>
      <c r="CG4" s="750" t="str">
        <f aca="false">IFERROR(IF((COUNT(CG5:CG89)=0)," ",(AVERAGE(CG5:CG89)/CG2)),"")</f>
        <v> </v>
      </c>
      <c r="CH4" s="750" t="str">
        <f aca="false">IFERROR(IF((COUNT(CH5:CH89)=0)," ",(AVERAGE(CH5:CH89)/CH2)),"")</f>
        <v> </v>
      </c>
      <c r="CI4" s="750" t="str">
        <f aca="false">IFERROR(IF((COUNT(CI5:CI89)=0)," ",(AVERAGE(CI5:CI89)/CI2)),"")</f>
        <v> </v>
      </c>
      <c r="CJ4" s="750" t="str">
        <f aca="false">IFERROR(IF((COUNT(CJ5:CJ89)=0)," ",(AVERAGE(CJ5:CJ89)/CJ2)),"")</f>
        <v> </v>
      </c>
      <c r="CK4" s="750" t="str">
        <f aca="false">IFERROR(IF((COUNT(CK5:CK89)=0)," ",(AVERAGE(CK5:CK89)/CK2)),"")</f>
        <v> </v>
      </c>
      <c r="CL4" s="311" t="str">
        <f aca="false">IFERROR(IF((COUNT(CL5:CL89)=0)," ",(AVERAGE(CL5:CL89)/CL2)),"")</f>
        <v> </v>
      </c>
      <c r="CM4" s="311" t="str">
        <f aca="false">IFERROR(IF((COUNT(CM5:CM89)=0)," ",(AVERAGE(CM5:CM89)/CM2)),"")</f>
        <v> </v>
      </c>
      <c r="CN4" s="311" t="str">
        <f aca="false">IFERROR(IF((COUNT(CN5:CN89)=0)," ",(AVERAGE(CN5:CN89)/CN2)),"")</f>
        <v> </v>
      </c>
      <c r="CO4" s="311" t="str">
        <f aca="false">IFERROR(IF((COUNT(CO5:CO89)=0)," ",(AVERAGE(CO5:CO89)/CO2)),"")</f>
        <v> </v>
      </c>
      <c r="CP4" s="311" t="str">
        <f aca="false">IFERROR(IF((COUNT(CP5:CP89)=0)," ",(AVERAGE(CP5:CP89)/CP2)),"")</f>
        <v> </v>
      </c>
      <c r="CQ4" s="311" t="str">
        <f aca="false">IFERROR(IF((COUNT(CQ5:CQ89)=0)," ",(AVERAGE(CQ5:CQ89)/CQ2)),"")</f>
        <v> </v>
      </c>
      <c r="CR4" s="311" t="str">
        <f aca="false">IFERROR(IF((COUNT(CR5:CR89)=0)," ",(AVERAGE(CR5:CR89)/CR2)),"")</f>
        <v> </v>
      </c>
      <c r="CS4" s="311" t="str">
        <f aca="false">IFERROR(IF((COUNT(CS5:CS89)=0)," ",(AVERAGE(CS5:CS89)/CS2)),"")</f>
        <v> </v>
      </c>
      <c r="CT4" s="311" t="str">
        <f aca="false">IFERROR(IF((COUNT(CT5:CT89)=0)," ",(AVERAGE(CT5:CT89)/CT2)),"")</f>
        <v> </v>
      </c>
      <c r="CU4" s="311" t="str">
        <f aca="false">IFERROR(IF((COUNT(CU5:CU89)=0)," ",(AVERAGE(CU5:CU89)/CU2)),"")</f>
        <v> </v>
      </c>
      <c r="CV4" s="311" t="str">
        <f aca="false">IFERROR(IF((COUNT(CV5:CV89)=0)," ",(AVERAGE(CV5:CV89)/CV2)),"")</f>
        <v> </v>
      </c>
      <c r="CW4" s="311" t="str">
        <f aca="false">IFERROR(IF((COUNT(CW5:CW89)=0)," ",(AVERAGE(CW5:CW89)/CW2)),"")</f>
        <v> </v>
      </c>
      <c r="CX4" s="311" t="str">
        <f aca="false">IFERROR(IF((COUNT(CX5:CX89)=0)," ",(AVERAGE(CX5:CX89)/CX2)),"")</f>
        <v> </v>
      </c>
      <c r="CY4" s="311" t="str">
        <f aca="false">IFERROR(IF((COUNT(CY5:CY89)=0)," ",(AVERAGE(CY5:CY89)/CY2)),"")</f>
        <v> </v>
      </c>
      <c r="CZ4" s="311" t="str">
        <f aca="false">IFERROR(IF((COUNT(CZ5:CZ89)=0)," ",(AVERAGE(CZ5:CZ89)/CZ2)),"")</f>
        <v> </v>
      </c>
      <c r="DA4" s="311" t="str">
        <f aca="false">IFERROR(IF((COUNT(DA5:DA89)=0)," ",(AVERAGE(DA5:DA89)/DA2)),"")</f>
        <v> </v>
      </c>
      <c r="DB4" s="311" t="str">
        <f aca="false">IFERROR(IF((COUNT(DB5:DB89)=0)," ",(AVERAGE(DB5:DB89)/DB2)),"")</f>
        <v> </v>
      </c>
      <c r="DC4" s="311" t="str">
        <f aca="false">IFERROR(IF((COUNT(DC5:DC89)=0)," ",(AVERAGE(DC5:DC89)/DC2)),"")</f>
        <v> </v>
      </c>
      <c r="DD4" s="311" t="str">
        <f aca="false">IFERROR(IF((COUNT(DD5:DD89)=0)," ",(AVERAGE(DD5:DD89)/DD2)),"")</f>
        <v> </v>
      </c>
      <c r="DE4" s="311" t="str">
        <f aca="false">IFERROR(IF((COUNT(DE5:DE89)=0)," ",(AVERAGE(DE5:DE89)/DE2)),"")</f>
        <v> </v>
      </c>
      <c r="DF4" s="311" t="str">
        <f aca="false">IFERROR(IF((COUNT(DF5:DF89)=0)," ",(AVERAGE(DF5:DF89)/DF2)),"")</f>
        <v> </v>
      </c>
      <c r="DG4" s="311" t="str">
        <f aca="false">IFERROR(IF((COUNT(DG5:DG89)=0)," ",(AVERAGE(DG5:DG89)/DG2)),"")</f>
        <v> </v>
      </c>
      <c r="DH4" s="311" t="str">
        <f aca="false">IFERROR(IF((COUNT(DH5:DH89)=0)," ",(AVERAGE(DH5:DH89)/DH2)),"")</f>
        <v> </v>
      </c>
      <c r="DI4" s="311" t="str">
        <f aca="false">IFERROR(IF((COUNT(DI5:DI89)=0)," ",(AVERAGE(DI5:DI89)/DI2)),"")</f>
        <v> </v>
      </c>
      <c r="DJ4" s="311" t="str">
        <f aca="false">IFERROR(IF((COUNT(DJ5:DJ89)=0)," ",(AVERAGE(DJ5:DJ89)/DJ2)),"")</f>
        <v> </v>
      </c>
      <c r="DK4" s="311" t="str">
        <f aca="false">IFERROR(IF((COUNT(DK5:DK89)=0)," ",(AVERAGE(DK5:DK89)/DK2)),"")</f>
        <v> </v>
      </c>
      <c r="DL4" s="311" t="str">
        <f aca="false">IFERROR(IF((COUNT(DL5:DL89)=0)," ",(AVERAGE(DL5:DL89)/DL2)),"")</f>
        <v> </v>
      </c>
      <c r="DM4" s="311" t="str">
        <f aca="false">IFERROR(IF((COUNT(DM5:DM89)=0)," ",(AVERAGE(DM5:DM89)/DM2)),"")</f>
        <v> </v>
      </c>
      <c r="DN4" s="311" t="str">
        <f aca="false">IFERROR(IF((COUNT(DN5:DN89)=0)," ",(AVERAGE(DN5:DN89)/DN2)),"")</f>
        <v> </v>
      </c>
      <c r="DO4" s="311" t="str">
        <f aca="false">IFERROR(IF((COUNT(DO5:DO89)=0)," ",(AVERAGE(DO5:DO89)/DO2)),"")</f>
        <v> </v>
      </c>
      <c r="DP4" s="311" t="str">
        <f aca="false">IFERROR(IF((COUNT(DP5:DP89)=0)," ",(AVERAGE(DP5:DP89)/DP2)),"")</f>
        <v> </v>
      </c>
      <c r="DQ4" s="311" t="str">
        <f aca="false">IFERROR(IF((COUNT(DQ5:DQ89)=0)," ",(AVERAGE(DQ5:DQ89)/DQ2)),"")</f>
        <v> </v>
      </c>
      <c r="DR4" s="311" t="str">
        <f aca="false">IFERROR(IF((COUNT(DR5:DR89)=0)," ",(AVERAGE(DR5:DR89)/DR2)),"")</f>
        <v> </v>
      </c>
      <c r="DS4" s="311" t="str">
        <f aca="false">IFERROR(IF((COUNT(DS5:DS89)=0)," ",(AVERAGE(DS5:DS89)/DS2)),"")</f>
        <v> </v>
      </c>
      <c r="DT4" s="311" t="str">
        <f aca="false">IFERROR(IF((COUNT(DT5:DT89)=0)," ",(AVERAGE(DT5:DT89)/DT2)),"")</f>
        <v> </v>
      </c>
      <c r="DU4" s="311" t="str">
        <f aca="false">IFERROR(IF((COUNT(DU5:DU89)=0)," ",(AVERAGE(DU5:DU89)/DU2)),"")</f>
        <v> </v>
      </c>
      <c r="DV4" s="311" t="str">
        <f aca="false">IFERROR(IF((COUNT(DV5:DV89)=0)," ",(AVERAGE(DV5:DV89)/DV2)),"")</f>
        <v> </v>
      </c>
      <c r="DW4" s="311" t="str">
        <f aca="false">IFERROR(IF((COUNT(DW5:DW89)=0)," ",(AVERAGE(DW5:DW89)/DW2)),"")</f>
        <v> </v>
      </c>
      <c r="DX4" s="311" t="str">
        <f aca="false">IFERROR(IF((COUNT(DX5:DX89)=0)," ",(AVERAGE(DX5:DX89)/DX2)),"")</f>
        <v> </v>
      </c>
      <c r="DY4" s="311" t="str">
        <f aca="false">IFERROR(IF((COUNT(DY5:DY89)=0)," ",(AVERAGE(DY5:DY89)/DY2)),"")</f>
        <v> </v>
      </c>
      <c r="DZ4" s="311" t="str">
        <f aca="false">IFERROR(IF((COUNT(DZ5:DZ89)=0)," ",(AVERAGE(DZ5:DZ89)/DZ2)),"")</f>
        <v> </v>
      </c>
      <c r="EA4" s="311" t="str">
        <f aca="false">IFERROR(IF((COUNT(EA5:EA89)=0)," ",(AVERAGE(EA5:EA89)/EA2)),"")</f>
        <v> </v>
      </c>
      <c r="EB4" s="311" t="str">
        <f aca="false">IFERROR(IF((COUNT(EB5:EB89)=0)," ",(AVERAGE(EB5:EB89)/EB2)),"")</f>
        <v> </v>
      </c>
      <c r="EC4" s="311" t="str">
        <f aca="false">IFERROR(IF((COUNT(EC5:EC89)=0)," ",(AVERAGE(EC5:EC89)/EC2)),"")</f>
        <v> </v>
      </c>
      <c r="ED4" s="311" t="str">
        <f aca="false">IFERROR(IF((COUNT(ED5:ED89)=0)," ",(AVERAGE(ED5:ED89)/ED2)),"")</f>
        <v> </v>
      </c>
      <c r="EE4" s="311" t="str">
        <f aca="false">IFERROR(IF((COUNT(EE5:EE89)=0)," ",(AVERAGE(EE5:EE89)/EE2)),"")</f>
        <v> </v>
      </c>
      <c r="EF4" s="311" t="str">
        <f aca="false">IFERROR(IF((COUNT(EF5:EF89)=0)," ",(AVERAGE(EF5:EF89)/EF2)),"")</f>
        <v> </v>
      </c>
      <c r="EG4" s="311" t="str">
        <f aca="false">IFERROR(IF((COUNT(EG5:EG89)=0)," ",(AVERAGE(EG5:EG89)/EG2)),"")</f>
        <v> </v>
      </c>
      <c r="EH4" s="311" t="str">
        <f aca="false">IFERROR(IF((COUNT(EH5:EH89)=0)," ",(AVERAGE(EH5:EH89)/EH2)),"")</f>
        <v> </v>
      </c>
      <c r="EI4" s="311" t="str">
        <f aca="false">IFERROR(IF((COUNT(EI5:EI89)=0)," ",(AVERAGE(EI5:EI89)/EI2)),"")</f>
        <v> </v>
      </c>
      <c r="EJ4" s="311" t="str">
        <f aca="false">IFERROR(IF((COUNT(EJ5:EJ89)=0)," ",(AVERAGE(EJ5:EJ89)/EJ2)),"")</f>
        <v> </v>
      </c>
      <c r="EK4" s="311" t="str">
        <f aca="false">IFERROR(IF((COUNT(EK5:EK89)=0)," ",(AVERAGE(EK5:EK89)/EK2)),"")</f>
        <v> </v>
      </c>
      <c r="EL4" s="311" t="str">
        <f aca="false">IFERROR(IF((COUNT(EL5:EL89)=0)," ",(AVERAGE(EL5:EL89)/EL2)),"")</f>
        <v> </v>
      </c>
      <c r="EM4" s="311" t="str">
        <f aca="false">IFERROR(IF((COUNT(EM5:EM89)=0)," ",(AVERAGE(EM5:EM89)/EM2)),"")</f>
        <v> </v>
      </c>
      <c r="EN4" s="311" t="str">
        <f aca="false">IFERROR(IF((COUNT(EN5:EN89)=0)," ",(AVERAGE(EN5:EN89)/EN2)),"")</f>
        <v> </v>
      </c>
      <c r="EO4" s="311" t="str">
        <f aca="false">IFERROR(IF((COUNT(EO5:EO89)=0)," ",(AVERAGE(EO5:EO89)/EO2)),"")</f>
        <v> </v>
      </c>
      <c r="EP4" s="311" t="str">
        <f aca="false">IFERROR(IF((COUNT(EP5:EP89)=0)," ",(AVERAGE(EP5:EP89)/EP2)),"")</f>
        <v> </v>
      </c>
    </row>
    <row r="5" customFormat="false" ht="12.75" hidden="false" customHeight="false" outlineLevel="0" collapsed="false">
      <c r="A5" s="315" t="n">
        <v>1</v>
      </c>
      <c r="B5" s="315" t="str">
        <f aca="false">'English Scores- Leveled papers'!B7</f>
        <v>A.Chandana</v>
      </c>
      <c r="C5" s="751" t="str">
        <f aca="false">IF('RC Mastery Check+Question type'!D5="","",IF(OR('RC Mastery Check+Question type'!D5=-0.5,'RC Mastery Check+Question type'!D5=0,'RC Mastery Check+Question type'!D5=0.2,'RC Mastery Check+Question type'!D5=0.5),"NR",'Cover Sheet'!G5))</f>
        <v/>
      </c>
      <c r="D5" s="316" t="str">
        <f aca="false">IF(OR(B5="",COUNT('English Scores- Leveled papers'!AJ7:KM7)=0),"",IF((AND(R5&gt;=(70/100),R5&lt;1.1)),9,IF(AND(Q5&gt;=(70/100),Q5&lt;1.1),8,IF(AND(P5&gt;=(70/100),P5&lt;1.1),7,IF(AND(O5&gt;=(70/100),O5&lt;1.1),6,IF(AND(N5&gt;=0.7,N5&lt;1.1),5,IF(AND(M5&gt;=0.7,M5&lt;1.1),5,IF(AND(L5&gt;=0.7,L5&lt;1.1),4,IF(AND(K5&gt;=0.7,K5&lt;1.1),4,IF(AND(J5&gt;=0.7,J5&lt;1.1),3,IF(AND(I5&gt;=0.7,I5&lt;1.1),3,IF(AND(H5&gt;=0.7,H5&lt;1.1),2,IF(AND(G5&gt;=0.7,G5&lt;1.1),2,IF(AND(F5&gt;=0.7,F5&lt;1.1),1,IF(AND(E5&gt;=0.7,E5&lt;1.1),1,IF(COUNT('English Scores- Leveled papers'!AJ7:AK7)=0,"","NR"))))))))))))))))</f>
        <v/>
      </c>
      <c r="E5" s="318" t="str">
        <f aca="false">IF((B5=""),"",IF(COUNT(S5:W5)=0,"",ROUND(SUM(S5:W5)/SUM($S$2:$W$2),1)))</f>
        <v/>
      </c>
      <c r="F5" s="318" t="str">
        <f aca="false">IF((B5=""),"",IF(COUNT(X5:AB5)=0,"",ROUND(SUM(X5:AB5)/SUM($X$2:$AB$2),1)))</f>
        <v/>
      </c>
      <c r="G5" s="318" t="str">
        <f aca="false">IFERROR(IF((B5=""),"",IF(COUNT(AC5:AH5)=0,"",ROUND(SUM(AC5:AH5)/SUM($AC$2:$AH$2),1))),"")</f>
        <v/>
      </c>
      <c r="H5" s="318" t="str">
        <f aca="false">IFERROR(IF((B5=""),"",IF(COUNT(AI5:AN5)=0,"",ROUND(SUM(AI5:AN5)/SUM($AI$2:$AN$2),1))),0)</f>
        <v/>
      </c>
      <c r="I5" s="318" t="str">
        <f aca="false">IFERROR(IF((B5=""),"",IF(COUNT(AO5:AY5)=0,"",ROUND(SUM(AO5:AY5)/SUM($AO$2:$AY$2),1))),0)</f>
        <v/>
      </c>
      <c r="J5" s="318" t="str">
        <f aca="false">IFERROR(IF((B5=""),"",IF(COUNT(AZ5:BO5)=0,"",ROUND(SUM(AZ5:BO5)/SUM($AZ$2:$BO$2),1))),0)</f>
        <v/>
      </c>
      <c r="K5" s="318" t="str">
        <f aca="false">IFERROR(IF((B5=""),"",IF(COUNT(BP5:BW5)=0,"",ROUND(SUM(BP5:BW5)/SUM($BP$2:$BW$2),1))),0)</f>
        <v/>
      </c>
      <c r="L5" s="318" t="str">
        <f aca="false">IFERROR(IF((B5=""),"",IF(COUNT(BX5:CF5)=0,"",ROUND(SUM(BX5:CF5)/SUM($BX$2:$CF$2),1))),0)</f>
        <v/>
      </c>
      <c r="M5" s="318" t="str">
        <f aca="false">IFERROR(IF((B5=""),"",IF(COUNT(CG5:CK5)=0,"",ROUND(SUM(CG5:CK5)/SUM($CG$2:$CK$2),1))),0)</f>
        <v/>
      </c>
      <c r="N5" s="318" t="str">
        <f aca="false">IFERROR(IF((B5=""),"",IF(COUNT(CL5:CS5)=0,"",ROUND(SUM(CL5:CS5)/SUM($CL$2:$CS$2),1))),0)</f>
        <v/>
      </c>
      <c r="O5" s="318" t="str">
        <f aca="false">IFERROR(IF((B5=""),"",IF(COUNT(CT5:DE5)=0,"",ROUND(SUM(CT5:DE5)/SUM($CT$2:$DE$2),1))),0)</f>
        <v/>
      </c>
      <c r="P5" s="318" t="str">
        <f aca="false">IFERROR(IF((B5=""),"",IF(COUNT(DF5:DQ5)=0,"",ROUND(SUM(DF5:DQ5)/SUM($DF$2:$DQ$2),1))),0)</f>
        <v/>
      </c>
      <c r="Q5" s="318" t="str">
        <f aca="false">IFERROR(IF((B5=""),"",IF(COUNT(DR5:EB5)=0,"",ROUND(SUM(DR5:EB5)/SUM($DR$2:$EB$2),1))),0)</f>
        <v/>
      </c>
      <c r="R5" s="318" t="str">
        <f aca="false">(IF((B5=""),"",IF(COUNT(ED5:EP5)=0,"",ROUND(SUM(ED5:EP5)/SUM($ED$2:$EP$2),1))))</f>
        <v/>
      </c>
      <c r="S5" s="319" t="str">
        <f aca="false">IF($B5="","",IF(COUNTIFS('English Scores- Leveled papers'!$H$4:$KM$4,S$3,'English Scores- Leveled papers'!$H7:$KM7,"&lt;&gt;")=0,"",SUMIF('English Scores- Leveled papers'!$H$4:$KM$4,S$3,'English Scores- Leveled papers'!$H7:$KM7)))</f>
        <v/>
      </c>
      <c r="T5" s="319" t="str">
        <f aca="false">IF($B5="","",IF(COUNTIFS('English Scores- Leveled papers'!$H$4:$KM$4,T$3,'English Scores- Leveled papers'!$H7:$KM7,"&lt;&gt;")=0,"",SUMIF('English Scores- Leveled papers'!$H$4:$KM$4,T$3,'English Scores- Leveled papers'!$H7:$KM7)))</f>
        <v/>
      </c>
      <c r="U5" s="319" t="str">
        <f aca="false">IF($B5="","",IF(COUNTIFS('English Scores- Leveled papers'!$H$4:$KM$4,U$3,'English Scores- Leveled papers'!$H7:$KM7,"&lt;&gt;")=0,"",SUMIF('English Scores- Leveled papers'!$H$4:$KM$4,U$3,'English Scores- Leveled papers'!$H7:$KM7)))</f>
        <v/>
      </c>
      <c r="V5" s="319" t="str">
        <f aca="false">IF($B5="","",IF(COUNTIFS('English Scores- Leveled papers'!$H$4:$KM$4,V$3,'English Scores- Leveled papers'!$H7:$KM7,"&lt;&gt;")=0,"",SUMIF('English Scores- Leveled papers'!$H$4:$KM$4,V$3,'English Scores- Leveled papers'!$H7:$KM7)))</f>
        <v/>
      </c>
      <c r="W5" s="319" t="str">
        <f aca="false">IF($B5="","",IF(COUNTIFS('English Scores- Leveled papers'!$H$4:$KM$4,W$3,'English Scores- Leveled papers'!$H7:$KM7,"&lt;&gt;")=0,"",SUMIF('English Scores- Leveled papers'!$H$4:$KM$4,W$3,'English Scores- Leveled papers'!$H7:$KM7)))</f>
        <v/>
      </c>
      <c r="X5" s="752" t="str">
        <f aca="false">IF($B5="","",IF(COUNTIFS('English Scores- Leveled papers'!$H$4:$KM$4,X$3,'English Scores- Leveled papers'!$H7:$KM7,"&lt;&gt;")=0,"",SUMIF('English Scores- Leveled papers'!$H$4:$KM$4,X$3,'English Scores- Leveled papers'!$H7:$KM7)))</f>
        <v/>
      </c>
      <c r="Y5" s="752" t="str">
        <f aca="false">IF($B5="","",IF(COUNTIFS('English Scores- Leveled papers'!$H$4:$KM$4,Y$3,'English Scores- Leveled papers'!$H7:$KM7,"&lt;&gt;")=0,"",SUMIF('English Scores- Leveled papers'!$H$4:$KM$4,Y$3,'English Scores- Leveled papers'!$H7:$KM7)))</f>
        <v/>
      </c>
      <c r="Z5" s="752" t="str">
        <f aca="false">IF($B5="","",IF(COUNTIFS('English Scores- Leveled papers'!$H$4:$KM$4,Z$3,'English Scores- Leveled papers'!$H7:$KM7,"&lt;&gt;")=0,"",SUMIF('English Scores- Leveled papers'!$H$4:$KM$4,Z$3,'English Scores- Leveled papers'!$H7:$KM7)))</f>
        <v/>
      </c>
      <c r="AA5" s="752" t="str">
        <f aca="false">IF($B5="","",IF(COUNTIFS('English Scores- Leveled papers'!$H$4:$KM$4,AA$3,'English Scores- Leveled papers'!$H7:$KM7,"&lt;&gt;")=0,"",SUMIF('English Scores- Leveled papers'!$H$4:$KM$4,AA$3,'English Scores- Leveled papers'!$H7:$KM7)))</f>
        <v/>
      </c>
      <c r="AB5" s="752" t="str">
        <f aca="false">IF($B5="","",IF(COUNTIFS('English Scores- Leveled papers'!$H$4:$KM$4,AB$3,'English Scores- Leveled papers'!$H7:$KM7,"&lt;&gt;")=0,"",SUMIF('English Scores- Leveled papers'!$H$4:$KM$4,AB$3,'English Scores- Leveled papers'!$H7:$KM7)))</f>
        <v/>
      </c>
      <c r="AC5" s="319" t="str">
        <f aca="false">IF($B5="","",IF(COUNTIFS('English Scores- Leveled papers'!$H$4:$KM$4,AC$3,'English Scores- Leveled papers'!$H7:$KM7,"&lt;&gt;")=0,"",SUMIF('English Scores- Leveled papers'!$H$4:$KM$4,AC$3,'English Scores- Leveled papers'!$H7:$KM7)))</f>
        <v/>
      </c>
      <c r="AD5" s="319" t="str">
        <f aca="false">IF($B5="","",IF(COUNTIFS('English Scores- Leveled papers'!$H$4:$KM$4,AD$3,'English Scores- Leveled papers'!$H7:$KM7,"&lt;&gt;")=0,"",SUMIF('English Scores- Leveled papers'!$H$4:$KM$4,AD$3,'English Scores- Leveled papers'!$H7:$KM7)))</f>
        <v/>
      </c>
      <c r="AE5" s="319" t="str">
        <f aca="false">IF($B5="","",IF(COUNTIFS('English Scores- Leveled papers'!$H$4:$KM$4,AE$3,'English Scores- Leveled papers'!$H7:$KM7,"&lt;&gt;")=0,"",SUMIF('English Scores- Leveled papers'!$H$4:$KM$4,AE$3,'English Scores- Leveled papers'!$H7:$KM7)))</f>
        <v/>
      </c>
      <c r="AF5" s="319" t="str">
        <f aca="false">IF($B5="","",IF(COUNTIFS('English Scores- Leveled papers'!$H$4:$KM$4,AF$3,'English Scores- Leveled papers'!$H7:$KM7,"&lt;&gt;")=0,"",SUMIF('English Scores- Leveled papers'!$H$4:$KM$4,AF$3,'English Scores- Leveled papers'!$H7:$KM7)))</f>
        <v/>
      </c>
      <c r="AG5" s="319" t="str">
        <f aca="false">IF($B5="","",IF(COUNTIFS('English Scores- Leveled papers'!$H$4:$KM$4,AG$3,'English Scores- Leveled papers'!$H7:$KM7,"&lt;&gt;")=0,"",SUMIF('English Scores- Leveled papers'!$H$4:$KM$4,AG$3,'English Scores- Leveled papers'!$H7:$KM7)))</f>
        <v/>
      </c>
      <c r="AH5" s="319" t="str">
        <f aca="false">IF($B5="","",IF(COUNTIFS('English Scores- Leveled papers'!$H$4:$KM$4,AH$3,'English Scores- Leveled papers'!$H7:$KM7,"&lt;&gt;")=0,"",SUMIF('English Scores- Leveled papers'!$H$4:$KM$4,AH$3,'English Scores- Leveled papers'!$H7:$KM7)))</f>
        <v/>
      </c>
      <c r="AI5" s="752" t="str">
        <f aca="false">IF($B5="","",IF(COUNTIFS('English Scores- Leveled papers'!$H$4:$KM$4,AI$3,'English Scores- Leveled papers'!$H7:$KM7,"&lt;&gt;")=0,"",SUMIF('English Scores- Leveled papers'!$H$4:$KM$4,AI$3,'English Scores- Leveled papers'!$H7:$KM7)))</f>
        <v/>
      </c>
      <c r="AJ5" s="752" t="str">
        <f aca="false">IF($B5="","",IF(COUNTIFS('English Scores- Leveled papers'!$H$4:$KM$4,AJ$3,'English Scores- Leveled papers'!$H7:$KM7,"&lt;&gt;")=0,"",SUMIF('English Scores- Leveled papers'!$H$4:$KM$4,AJ$3,'English Scores- Leveled papers'!$H7:$KM7)))</f>
        <v/>
      </c>
      <c r="AK5" s="752" t="str">
        <f aca="false">IF($B5="","",IF(COUNTIFS('English Scores- Leveled papers'!$H$4:$KM$4,AK$3,'English Scores- Leveled papers'!$H7:$KM7,"&lt;&gt;")=0,"",SUMIF('English Scores- Leveled papers'!$H$4:$KM$4,AK$3,'English Scores- Leveled papers'!$H7:$KM7)))</f>
        <v/>
      </c>
      <c r="AL5" s="752" t="str">
        <f aca="false">IF($B5="","",IF(COUNTIFS('English Scores- Leveled papers'!$H$4:$KM$4,AL$3,'English Scores- Leveled papers'!$H7:$KM7,"&lt;&gt;")=0,"",SUMIF('English Scores- Leveled papers'!$H$4:$KM$4,AL$3,'English Scores- Leveled papers'!$H7:$KM7)))</f>
        <v/>
      </c>
      <c r="AM5" s="752" t="str">
        <f aca="false">IF($B5="","",IF(COUNTIFS('English Scores- Leveled papers'!$H$4:$KM$4,AM$3,'English Scores- Leveled papers'!$H7:$KM7,"&lt;&gt;")=0,"",SUMIF('English Scores- Leveled papers'!$H$4:$KM$4,AM$3,'English Scores- Leveled papers'!$H7:$KM7)))</f>
        <v/>
      </c>
      <c r="AN5" s="752" t="str">
        <f aca="false">IF($B5="","",IF(COUNTIFS('English Scores- Leveled papers'!$H$4:$KM$4,AN$3,'English Scores- Leveled papers'!$H7:$KM7,"&lt;&gt;")=0,"",SUMIF('English Scores- Leveled papers'!$H$4:$KM$4,AN$3,'English Scores- Leveled papers'!$H7:$KM7)))</f>
        <v/>
      </c>
      <c r="AO5" s="319" t="str">
        <f aca="false">IF($B5="","",IF(COUNTIFS('English Scores- Leveled papers'!$H$4:$KM$4,AO$3,'English Scores- Leveled papers'!$H7:$KM7,"&lt;&gt;")=0,"",SUMIF('English Scores- Leveled papers'!$H$4:$KM$4,AO$3,'English Scores- Leveled papers'!$H7:$KM7)))</f>
        <v/>
      </c>
      <c r="AP5" s="319" t="str">
        <f aca="false">IF($B5="","",IF(COUNTIFS('English Scores- Leveled papers'!$H$4:$KM$4,AP$3,'English Scores- Leveled papers'!$H7:$KM7,"&lt;&gt;")=0,"",SUMIF('English Scores- Leveled papers'!$H$4:$KM$4,AP$3,'English Scores- Leveled papers'!$H7:$KM7)))</f>
        <v/>
      </c>
      <c r="AQ5" s="319" t="str">
        <f aca="false">IF($B5="","",IF(COUNTIFS('English Scores- Leveled papers'!$H$4:$KM$4,AQ$3,'English Scores- Leveled papers'!$H7:$KM7,"&lt;&gt;")=0,"",SUMIF('English Scores- Leveled papers'!$H$4:$KM$4,AQ$3,'English Scores- Leveled papers'!$H7:$KM7)))</f>
        <v/>
      </c>
      <c r="AR5" s="319" t="str">
        <f aca="false">IF($B5="","",IF(COUNTIFS('English Scores- Leveled papers'!$H$4:$KM$4,AR$3,'English Scores- Leveled papers'!$H7:$KM7,"&lt;&gt;")=0,"",SUMIF('English Scores- Leveled papers'!$H$4:$KM$4,AR$3,'English Scores- Leveled papers'!$H7:$KM7)))</f>
        <v/>
      </c>
      <c r="AS5" s="319" t="str">
        <f aca="false">IF($B5="","",IF(COUNTIFS('English Scores- Leveled papers'!$H$4:$KM$4,AS$3,'English Scores- Leveled papers'!$H7:$KM7,"&lt;&gt;")=0,"",SUMIF('English Scores- Leveled papers'!$H$4:$KM$4,AS$3,'English Scores- Leveled papers'!$H7:$KM7)))</f>
        <v/>
      </c>
      <c r="AT5" s="319" t="str">
        <f aca="false">IF($B5="","",IF(COUNTIFS('English Scores- Leveled papers'!$H$4:$KM$4,AT$3,'English Scores- Leveled papers'!$H7:$KM7,"&lt;&gt;")=0,"",SUMIF('English Scores- Leveled papers'!$H$4:$KM$4,AT$3,'English Scores- Leveled papers'!$H7:$KM7)))</f>
        <v/>
      </c>
      <c r="AU5" s="319" t="str">
        <f aca="false">IF($B5="","",IF(COUNTIFS('English Scores- Leveled papers'!$H$4:$KM$4,AU$3,'English Scores- Leveled papers'!$H7:$KM7,"&lt;&gt;")=0,"",SUMIF('English Scores- Leveled papers'!$H$4:$KM$4,AU$3,'English Scores- Leveled papers'!$H7:$KM7)))</f>
        <v/>
      </c>
      <c r="AV5" s="319" t="str">
        <f aca="false">IF($B5="","",IF(COUNTIFS('English Scores- Leveled papers'!$H$4:$KM$4,AV$3,'English Scores- Leveled papers'!$H7:$KM7,"&lt;&gt;")=0,"",SUMIF('English Scores- Leveled papers'!$H$4:$KM$4,AV$3,'English Scores- Leveled papers'!$H7:$KM7)))</f>
        <v/>
      </c>
      <c r="AW5" s="319" t="str">
        <f aca="false">IF($B5="","",IF(COUNTIFS('English Scores- Leveled papers'!$H$4:$KM$4,AW$3,'English Scores- Leveled papers'!$H7:$KM7,"&lt;&gt;")=0,"",SUMIF('English Scores- Leveled papers'!$H$4:$KM$4,AW$3,'English Scores- Leveled papers'!$H7:$KM7)))</f>
        <v/>
      </c>
      <c r="AX5" s="319" t="str">
        <f aca="false">IF($B5="","",IF(COUNTIFS('English Scores- Leveled papers'!$H$4:$KM$4,AX$3,'English Scores- Leveled papers'!$H7:$KM7,"&lt;&gt;")=0,"",SUMIF('English Scores- Leveled papers'!$H$4:$KM$4,AX$3,'English Scores- Leveled papers'!$H7:$KM7)))</f>
        <v/>
      </c>
      <c r="AY5" s="319" t="str">
        <f aca="false">IF($B5="","",IF(COUNTIFS('English Scores- Leveled papers'!$H$4:$KM$4,AY$3,'English Scores- Leveled papers'!$H7:$KM7,"&lt;&gt;")=0,"",SUMIF('English Scores- Leveled papers'!$H$4:$KM$4,AY$3,'English Scores- Leveled papers'!$H7:$KM7)))</f>
        <v/>
      </c>
      <c r="AZ5" s="752" t="str">
        <f aca="false">IF($B5="","",IF(COUNTIFS('English Scores- Leveled papers'!$H$4:$KM$4,AZ$3,'English Scores- Leveled papers'!$H7:$KM7,"&lt;&gt;")=0,"",SUMIF('English Scores- Leveled papers'!$H$4:$KM$4,AZ$3,'English Scores- Leveled papers'!$H7:$KM7)))</f>
        <v/>
      </c>
      <c r="BA5" s="752" t="str">
        <f aca="false">IF($B5="","",IF(COUNTIFS('English Scores- Leveled papers'!$H$4:$KM$4,BA$3,'English Scores- Leveled papers'!$H7:$KM7,"&lt;&gt;")=0,"",SUMIF('English Scores- Leveled papers'!$H$4:$KM$4,BA$3,'English Scores- Leveled papers'!$H7:$KM7)))</f>
        <v/>
      </c>
      <c r="BB5" s="752" t="str">
        <f aca="false">IF($B5="","",IF(COUNTIFS('English Scores- Leveled papers'!$H$4:$KM$4,BB$3,'English Scores- Leveled papers'!$H7:$KM7,"&lt;&gt;")=0,"",SUMIF('English Scores- Leveled papers'!$H$4:$KM$4,BB$3,'English Scores- Leveled papers'!$H7:$KM7)))</f>
        <v/>
      </c>
      <c r="BC5" s="752" t="str">
        <f aca="false">IF($B5="","",IF(COUNTIFS('English Scores- Leveled papers'!$H$4:$KM$4,BC$3,'English Scores- Leveled papers'!$H7:$KM7,"&lt;&gt;")=0,"",SUMIF('English Scores- Leveled papers'!$H$4:$KM$4,BC$3,'English Scores- Leveled papers'!$H7:$KM7)))</f>
        <v/>
      </c>
      <c r="BD5" s="752"/>
      <c r="BE5" s="752"/>
      <c r="BF5" s="752" t="str">
        <f aca="false">IF($B5="","",IF(COUNTIFS('English Scores- Leveled papers'!$H$4:$KM$4,BF$3,'English Scores- Leveled papers'!$H7:$KM7,"&lt;&gt;")=0,"",SUMIF('English Scores- Leveled papers'!$H$4:$KM$4,BF$3,'English Scores- Leveled papers'!$H7:$KM7)))</f>
        <v/>
      </c>
      <c r="BG5" s="752" t="str">
        <f aca="false">IF($B5="","",IF(COUNTIFS('English Scores- Leveled papers'!$H$4:$KM$4,BG$3,'English Scores- Leveled papers'!$H7:$KM7,"&lt;&gt;")=0,"",SUMIF('English Scores- Leveled papers'!$H$4:$KM$4,BG$3,'English Scores- Leveled papers'!$H7:$KM7)))</f>
        <v/>
      </c>
      <c r="BH5" s="752" t="str">
        <f aca="false">IF($B5="","",IF(COUNTIFS('English Scores- Leveled papers'!$H$4:$KM$4,BH$3,'English Scores- Leveled papers'!$H7:$KM7,"&lt;&gt;")=0,"",SUMIF('English Scores- Leveled papers'!$H$4:$KM$4,BH$3,'English Scores- Leveled papers'!$H7:$KM7)))</f>
        <v/>
      </c>
      <c r="BI5" s="752" t="str">
        <f aca="false">IF($B5="","",IF(COUNTIFS('English Scores- Leveled papers'!$H$4:$KM$4,BI$3,'English Scores- Leveled papers'!$H7:$KM7,"&lt;&gt;")=0,"",SUMIF('English Scores- Leveled papers'!$H$4:$KM$4,BI$3,'English Scores- Leveled papers'!$H7:$KM7)))</f>
        <v/>
      </c>
      <c r="BJ5" s="752" t="str">
        <f aca="false">IF($B5="","",IF(COUNTIFS('English Scores- Leveled papers'!$H$4:$KM$4,BJ$3,'English Scores- Leveled papers'!$H7:$KM7,"&lt;&gt;")=0,"",SUMIF('English Scores- Leveled papers'!$H$4:$KM$4,BJ$3,'English Scores- Leveled papers'!$H7:$KM7)))</f>
        <v/>
      </c>
      <c r="BK5" s="752" t="str">
        <f aca="false">IF($B5="","",IF(COUNTIFS('English Scores- Leveled papers'!$H$4:$KM$4,BK$3,'English Scores- Leveled papers'!$H7:$KM7,"&lt;&gt;")=0,"",SUMIF('English Scores- Leveled papers'!$H$4:$KM$4,BK$3,'English Scores- Leveled papers'!$H7:$KM7)))</f>
        <v/>
      </c>
      <c r="BL5" s="752" t="str">
        <f aca="false">IF($B5="","",IF(COUNTIFS('English Scores- Leveled papers'!$H$4:$KM$4,BL$3,'English Scores- Leveled papers'!$H7:$KM7,"&lt;&gt;")=0,"",SUMIF('English Scores- Leveled papers'!$H$4:$KM$4,BL$3,'English Scores- Leveled papers'!$H7:$KM7)))</f>
        <v/>
      </c>
      <c r="BM5" s="752" t="str">
        <f aca="false">IF($B5="","",IF(COUNTIFS('English Scores- Leveled papers'!$H$4:$KM$4,BM$3,'English Scores- Leveled papers'!$H7:$KM7,"&lt;&gt;")=0,"",SUMIF('English Scores- Leveled papers'!$H$4:$KM$4,BM$3,'English Scores- Leveled papers'!$H7:$KM7)))</f>
        <v/>
      </c>
      <c r="BN5" s="752" t="str">
        <f aca="false">IF($B5="","",IF(COUNTIFS('English Scores- Leveled papers'!$H$4:$KM$4,BN$3,'English Scores- Leveled papers'!$H7:$KM7,"&lt;&gt;")=0,"",SUMIF('English Scores- Leveled papers'!$H$4:$KM$4,BN$3,'English Scores- Leveled papers'!$H7:$KM7)))</f>
        <v/>
      </c>
      <c r="BO5" s="752" t="str">
        <f aca="false">IF($B5="","",IF(COUNTIFS('English Scores- Leveled papers'!$H$4:$KM$4,BO$3,'English Scores- Leveled papers'!$H7:$KM7,"&lt;&gt;")=0,"",SUMIF('English Scores- Leveled papers'!$H$4:$KM$4,BO$3,'English Scores- Leveled papers'!$H7:$KM7)))</f>
        <v/>
      </c>
      <c r="BP5" s="319" t="str">
        <f aca="false">IF($B5="","",IF(COUNTIFS('English Scores- Leveled papers'!$H$4:$KM$4,BP$3,'English Scores- Leveled papers'!$H7:$KM7,"&lt;&gt;")=0,"",SUMIF('English Scores- Leveled papers'!$H$4:$KM$4,BP$3,'English Scores- Leveled papers'!$H7:$KM7)))</f>
        <v/>
      </c>
      <c r="BQ5" s="319" t="str">
        <f aca="false">IF($B5="","",IF(COUNTIFS('English Scores- Leveled papers'!$H$4:$KM$4,BQ$3,'English Scores- Leveled papers'!$H7:$KM7,"&lt;&gt;")=0,"",SUMIF('English Scores- Leveled papers'!$H$4:$KM$4,BQ$3,'English Scores- Leveled papers'!$H7:$KM7)))</f>
        <v/>
      </c>
      <c r="BR5" s="319" t="str">
        <f aca="false">IF($B5="","",IF(COUNTIFS('English Scores- Leveled papers'!$H$4:$KM$4,BR$3,'English Scores- Leveled papers'!$H7:$KM7,"&lt;&gt;")=0,"",SUMIF('English Scores- Leveled papers'!$H$4:$KM$4,BR$3,'English Scores- Leveled papers'!$H7:$KM7)))</f>
        <v/>
      </c>
      <c r="BS5" s="319" t="str">
        <f aca="false">IF($B5="","",IF(COUNTIFS('English Scores- Leveled papers'!$H$4:$KM$4,BS$3,'English Scores- Leveled papers'!$H7:$KM7,"&lt;&gt;")=0,"",SUMIF('English Scores- Leveled papers'!$H$4:$KM$4,BS$3,'English Scores- Leveled papers'!$H7:$KM7)))</f>
        <v/>
      </c>
      <c r="BT5" s="319" t="str">
        <f aca="false">IF($B5="","",IF(COUNTIFS('English Scores- Leveled papers'!$H$4:$KM$4,BT$3,'English Scores- Leveled papers'!$H7:$KM7,"&lt;&gt;")=0,"",SUMIF('English Scores- Leveled papers'!$H$4:$KM$4,BT$3,'English Scores- Leveled papers'!$H7:$KM7)))</f>
        <v/>
      </c>
      <c r="BU5" s="319" t="str">
        <f aca="false">IF($B5="","",IF(COUNTIFS('English Scores- Leveled papers'!$H$4:$KM$4,BU$3,'English Scores- Leveled papers'!$H7:$KM7,"&lt;&gt;")=0,"",SUMIF('English Scores- Leveled papers'!$H$4:$KM$4,BU$3,'English Scores- Leveled papers'!$H7:$KM7)))</f>
        <v/>
      </c>
      <c r="BV5" s="319" t="str">
        <f aca="false">IF($B5="","",IF(COUNTIFS('English Scores- Leveled papers'!$H$4:$KM$4,BV$3,'English Scores- Leveled papers'!$H7:$KM7,"&lt;&gt;")=0,"",SUMIF('English Scores- Leveled papers'!$H$4:$KM$4,BV$3,'English Scores- Leveled papers'!$H7:$KM7)))</f>
        <v/>
      </c>
      <c r="BW5" s="319" t="str">
        <f aca="false">IF($B5="","",IF(COUNTIFS('English Scores- Leveled papers'!$H$4:$KM$4,BW$3,'English Scores- Leveled papers'!$H7:$KM7,"&lt;&gt;")=0,"",SUMIF('English Scores- Leveled papers'!$H$4:$KM$4,BW$3,'English Scores- Leveled papers'!$H7:$KM7)))</f>
        <v/>
      </c>
      <c r="BX5" s="752" t="str">
        <f aca="false">IF($B5="","",IF(COUNTIFS('English Scores- Leveled papers'!$H$4:$KM$4,BX$3,'English Scores- Leveled papers'!$H7:$KM7,"&lt;&gt;")=0,"",SUMIF('English Scores- Leveled papers'!$H$4:$KM$4,BX$3,'English Scores- Leveled papers'!$H7:$KM7)))</f>
        <v/>
      </c>
      <c r="BY5" s="752" t="str">
        <f aca="false">IF($B5="","",IF(COUNTIFS('English Scores- Leveled papers'!$H$4:$KM$4,BY$3,'English Scores- Leveled papers'!$H7:$KM7,"&lt;&gt;")=0,"",SUMIF('English Scores- Leveled papers'!$H$4:$KM$4,BY$3,'English Scores- Leveled papers'!$H7:$KM7)))</f>
        <v/>
      </c>
      <c r="BZ5" s="752" t="str">
        <f aca="false">IF($B5="","",IF(COUNTIFS('English Scores- Leveled papers'!$H$4:$KM$4,BZ$3,'English Scores- Leveled papers'!$H7:$KM7,"&lt;&gt;")=0,"",SUMIF('English Scores- Leveled papers'!$H$4:$KM$4,BZ$3,'English Scores- Leveled papers'!$H7:$KM7)))</f>
        <v/>
      </c>
      <c r="CA5" s="752" t="str">
        <f aca="false">IF($B5="","",IF(COUNTIFS('English Scores- Leveled papers'!$H$4:$KM$4,CA$3,'English Scores- Leveled papers'!$H7:$KM7,"&lt;&gt;")=0,"",SUMIF('English Scores- Leveled papers'!$H$4:$KM$4,CA$3,'English Scores- Leveled papers'!$H7:$KM7)))</f>
        <v/>
      </c>
      <c r="CB5" s="752" t="str">
        <f aca="false">IF($B5="","",IF(COUNTIFS('English Scores- Leveled papers'!$H$4:$KM$4,CB$3,'English Scores- Leveled papers'!$H7:$KM7,"&lt;&gt;")=0,"",SUMIF('English Scores- Leveled papers'!$H$4:$KM$4,CB$3,'English Scores- Leveled papers'!$H7:$KM7)))</f>
        <v/>
      </c>
      <c r="CC5" s="752" t="str">
        <f aca="false">IF($B5="","",IF(COUNTIFS('English Scores- Leveled papers'!$H$4:$KM$4,CC$3,'English Scores- Leveled papers'!$H7:$KM7,"&lt;&gt;")=0,"",SUMIF('English Scores- Leveled papers'!$H$4:$KM$4,CC$3,'English Scores- Leveled papers'!$H7:$KM7)))</f>
        <v/>
      </c>
      <c r="CD5" s="752" t="str">
        <f aca="false">IF($B5="","",IF(COUNTIFS('English Scores- Leveled papers'!$H$4:$KM$4,CD$3,'English Scores- Leveled papers'!$H7:$KM7,"&lt;&gt;")=0,"",SUMIF('English Scores- Leveled papers'!$H$4:$KM$4,CD$3,'English Scores- Leveled papers'!$H7:$KM7)))</f>
        <v/>
      </c>
      <c r="CE5" s="752" t="str">
        <f aca="false">IF($B5="","",IF(COUNTIFS('English Scores- Leveled papers'!$H$4:$KM$4,CE$3,'English Scores- Leveled papers'!$H7:$KM7,"&lt;&gt;")=0,"",SUMIF('English Scores- Leveled papers'!$H$4:$KM$4,CE$3,'English Scores- Leveled papers'!$H7:$KM7)))</f>
        <v/>
      </c>
      <c r="CF5" s="752" t="str">
        <f aca="false">IF($B5="","",IF(COUNTIFS('English Scores- Leveled papers'!$H$4:$KM$4,CF$3,'English Scores- Leveled papers'!$H7:$KM7,"&lt;&gt;")=0,"",SUMIF('English Scores- Leveled papers'!$H$4:$KM$4,CF$3,'English Scores- Leveled papers'!$H7:$KM7)))</f>
        <v/>
      </c>
      <c r="CG5" s="319" t="str">
        <f aca="false">IF($B5="","",IF(COUNTIFS('English Scores- Leveled papers'!$H$4:$KM$4,CG$3,'English Scores- Leveled papers'!$H7:$KM7,"&lt;&gt;")=0,"",SUMIF('English Scores- Leveled papers'!$H$4:$KM$4,CG$3,'English Scores- Leveled papers'!$H7:$KM7)))</f>
        <v/>
      </c>
      <c r="CH5" s="319" t="str">
        <f aca="false">IF($B5="","",IF(COUNTIFS('English Scores- Leveled papers'!$H$4:$KM$4,CH$3,'English Scores- Leveled papers'!$H7:$KM7,"&lt;&gt;")=0,"",SUMIF('English Scores- Leveled papers'!$H$4:$KM$4,CH$3,'English Scores- Leveled papers'!$H7:$KM7)))</f>
        <v/>
      </c>
      <c r="CI5" s="319" t="str">
        <f aca="false">IF($B5="","",IF(COUNTIFS('English Scores- Leveled papers'!$H$4:$KM$4,CI$3,'English Scores- Leveled papers'!$H7:$KM7,"&lt;&gt;")=0,"",SUMIF('English Scores- Leveled papers'!$H$4:$KM$4,CI$3,'English Scores- Leveled papers'!$H7:$KM7)))</f>
        <v/>
      </c>
      <c r="CJ5" s="319" t="str">
        <f aca="false">IF($B5="","",IF(COUNTIFS('English Scores- Leveled papers'!$H$4:$KM$4,CJ$3,'English Scores- Leveled papers'!$H7:$KM7,"&lt;&gt;")=0,"",SUMIF('English Scores- Leveled papers'!$H$4:$KM$4,CJ$3,'English Scores- Leveled papers'!$H7:$KM7)))</f>
        <v/>
      </c>
      <c r="CK5" s="319" t="str">
        <f aca="false">IF($B5="","",IF(COUNTIFS('English Scores- Leveled papers'!$H$4:$KM$4,CK$3,'English Scores- Leveled papers'!$H7:$KM7,"&lt;&gt;")=0,"",SUMIF('English Scores- Leveled papers'!$H$4:$KM$4,CK$3,'English Scores- Leveled papers'!$H7:$KM7)))</f>
        <v/>
      </c>
      <c r="CL5" s="752" t="str">
        <f aca="false">IF($B5="","",IF(COUNTIFS('English Scores- Leveled papers'!$H$4:$KM$4,CL$3,'English Scores- Leveled papers'!$H7:$KM7,"&lt;&gt;")=0,"",SUMIF('English Scores- Leveled papers'!$H$4:$KM$4,CL$3,'English Scores- Leveled papers'!$H7:$KM7)))</f>
        <v/>
      </c>
      <c r="CM5" s="752" t="str">
        <f aca="false">IF($B5="","",IF(COUNTIFS('English Scores- Leveled papers'!$H$4:$KM$4,CM$3,'English Scores- Leveled papers'!$H7:$KM7,"&lt;&gt;")=0,"",SUMIF('English Scores- Leveled papers'!$H$4:$KM$4,CM$3,'English Scores- Leveled papers'!$H7:$KM7)))</f>
        <v/>
      </c>
      <c r="CN5" s="752" t="str">
        <f aca="false">IF($B5="","",IF(COUNTIFS('English Scores- Leveled papers'!$H$4:$KM$4,CN$3,'English Scores- Leveled papers'!$H7:$KM7,"&lt;&gt;")=0,"",SUMIF('English Scores- Leveled papers'!$H$4:$KM$4,CN$3,'English Scores- Leveled papers'!$H7:$KM7)))</f>
        <v/>
      </c>
      <c r="CO5" s="752" t="str">
        <f aca="false">IF($B5="","",IF(COUNTIFS('English Scores- Leveled papers'!$H$4:$KM$4,CO$3,'English Scores- Leveled papers'!$H7:$KM7,"&lt;&gt;")=0,"",SUMIF('English Scores- Leveled papers'!$H$4:$KM$4,CO$3,'English Scores- Leveled papers'!$H7:$KM7)))</f>
        <v/>
      </c>
      <c r="CP5" s="752" t="str">
        <f aca="false">IF($B5="","",IF(COUNTIFS('English Scores- Leveled papers'!$H$4:$KM$4,CP$3,'English Scores- Leveled papers'!$H7:$KM7,"&lt;&gt;")=0,"",SUMIF('English Scores- Leveled papers'!$H$4:$KM$4,CP$3,'English Scores- Leveled papers'!$H7:$KM7)))</f>
        <v/>
      </c>
      <c r="CQ5" s="752" t="str">
        <f aca="false">IF($B5="","",IF(COUNTIFS('English Scores- Leveled papers'!$H$4:$KM$4,CQ$3,'English Scores- Leveled papers'!$H7:$KM7,"&lt;&gt;")=0,"",SUMIF('English Scores- Leveled papers'!$H$4:$KM$4,CQ$3,'English Scores- Leveled papers'!$H7:$KM7)))</f>
        <v/>
      </c>
      <c r="CR5" s="752" t="str">
        <f aca="false">IF($B5="","",IF(COUNTIFS('English Scores- Leveled papers'!$H$4:$KM$4,CR$3,'English Scores- Leveled papers'!$H7:$KM7,"&lt;&gt;")=0,"",SUMIF('English Scores- Leveled papers'!$H$4:$KM$4,CR$3,'English Scores- Leveled papers'!$H7:$KM7)))</f>
        <v/>
      </c>
      <c r="CS5" s="752" t="str">
        <f aca="false">IF($B5="","",IF(COUNTIFS('English Scores- Leveled papers'!$H$4:$KM$4,CS$3,'English Scores- Leveled papers'!$H7:$KM7,"&lt;&gt;")=0,"",SUMIF('English Scores- Leveled papers'!$H$4:$KM$4,CS$3,'English Scores- Leveled papers'!$H7:$KM7)))</f>
        <v/>
      </c>
      <c r="CT5" s="319" t="str">
        <f aca="false">IF($B5="","",IF(COUNTIFS('English Scores- Leveled papers'!$H$4:$KM$4,CT$3,'English Scores- Leveled papers'!$H7:$KM7,"&lt;&gt;")=0,"",SUMIF('English Scores- Leveled papers'!$H$4:$KM$4,CT$3,'English Scores- Leveled papers'!$H7:$KM7)))</f>
        <v/>
      </c>
      <c r="CU5" s="319" t="str">
        <f aca="false">IF($B5="","",IF(COUNTIFS('English Scores- Leveled papers'!$H$4:$KM$4,CU$3,'English Scores- Leveled papers'!$H7:$KM7,"&lt;&gt;")=0,"",SUMIF('English Scores- Leveled papers'!$H$4:$KM$4,CU$3,'English Scores- Leveled papers'!$H7:$KM7)))</f>
        <v/>
      </c>
      <c r="CV5" s="319" t="str">
        <f aca="false">IF($B5="","",IF(COUNTIFS('English Scores- Leveled papers'!$H$4:$KM$4,CV$3,'English Scores- Leveled papers'!$H7:$KM7,"&lt;&gt;")=0,"",SUMIF('English Scores- Leveled papers'!$H$4:$KM$4,CV$3,'English Scores- Leveled papers'!$H7:$KM7)))</f>
        <v/>
      </c>
      <c r="CW5" s="319" t="str">
        <f aca="false">IF($B5="","",IF(COUNTIFS('English Scores- Leveled papers'!$H$4:$KM$4,CW$3,'English Scores- Leveled papers'!$H7:$KM7,"&lt;&gt;")=0,"",SUMIF('English Scores- Leveled papers'!$H$4:$KM$4,CW$3,'English Scores- Leveled papers'!$H7:$KM7)))</f>
        <v/>
      </c>
      <c r="CX5" s="319" t="str">
        <f aca="false">IF($B5="","",IF(COUNTIFS('English Scores- Leveled papers'!$H$4:$KM$4,CX$3,'English Scores- Leveled papers'!$H7:$KM7,"&lt;&gt;")=0,"",SUMIF('English Scores- Leveled papers'!$H$4:$KM$4,CX$3,'English Scores- Leveled papers'!$H7:$KM7)))</f>
        <v/>
      </c>
      <c r="CY5" s="319" t="str">
        <f aca="false">IF($B5="","",IF(COUNTIFS('English Scores- Leveled papers'!$H$4:$KM$4,CY$3,'English Scores- Leveled papers'!$H7:$KM7,"&lt;&gt;")=0,"",SUMIF('English Scores- Leveled papers'!$H$4:$KM$4,CY$3,'English Scores- Leveled papers'!$H7:$KM7)))</f>
        <v/>
      </c>
      <c r="CZ5" s="319" t="str">
        <f aca="false">IF($B5="","",IF(COUNTIFS('English Scores- Leveled papers'!$H$4:$KM$4,CZ$3,'English Scores- Leveled papers'!$H7:$KM7,"&lt;&gt;")=0,"",SUMIF('English Scores- Leveled papers'!$H$4:$KM$4,CZ$3,'English Scores- Leveled papers'!$H7:$KM7)))</f>
        <v/>
      </c>
      <c r="DA5" s="319" t="str">
        <f aca="false">IF($B5="","",IF(COUNTIFS('English Scores- Leveled papers'!$H$4:$KM$4,DA$3,'English Scores- Leveled papers'!$H7:$KM7,"&lt;&gt;")=0,"",SUMIF('English Scores- Leveled papers'!$H$4:$KM$4,DA$3,'English Scores- Leveled papers'!$H7:$KM7)))</f>
        <v/>
      </c>
      <c r="DB5" s="319" t="str">
        <f aca="false">IF($B5="","",IF(COUNTIFS('English Scores- Leveled papers'!$H$4:$KM$4,DB$3,'English Scores- Leveled papers'!$H7:$KM7,"&lt;&gt;")=0,"",SUMIF('English Scores- Leveled papers'!$H$4:$KM$4,DB$3,'English Scores- Leveled papers'!$H7:$KM7)))</f>
        <v/>
      </c>
      <c r="DC5" s="319" t="str">
        <f aca="false">IF($B5="","",IF(COUNTIFS('English Scores- Leveled papers'!$H$4:$KM$4,DC$3,'English Scores- Leveled papers'!$H7:$KM7,"&lt;&gt;")=0,"",SUMIF('English Scores- Leveled papers'!$H$4:$KM$4,DC$3,'English Scores- Leveled papers'!$H7:$KM7)))</f>
        <v/>
      </c>
      <c r="DD5" s="319" t="str">
        <f aca="false">IF($B5="","",IF(COUNTIFS('English Scores- Leveled papers'!$H$4:$KM$4,DD$3,'English Scores- Leveled papers'!$H7:$KM7,"&lt;&gt;")=0,"",SUMIF('English Scores- Leveled papers'!$H$4:$KM$4,DD$3,'English Scores- Leveled papers'!$H7:$KM7)))</f>
        <v/>
      </c>
      <c r="DE5" s="319" t="str">
        <f aca="false">IF($B5="","",IF(COUNTIFS('English Scores- Leveled papers'!$H$4:$KM$4,DE$3,'English Scores- Leveled papers'!$H7:$KM7,"&lt;&gt;")=0,"",SUMIF('English Scores- Leveled papers'!$H$4:$KM$4,DE$3,'English Scores- Leveled papers'!$H7:$KM7)))</f>
        <v/>
      </c>
      <c r="DF5" s="752" t="str">
        <f aca="false">IF($B5="","",IF(COUNTIFS('English Scores- Leveled papers'!$H$4:$KM$4,DF$3,'English Scores- Leveled papers'!$H7:$KM7,"&lt;&gt;")=0,"",SUMIF('English Scores- Leveled papers'!$H$4:$KM$4,DF$3,'English Scores- Leveled papers'!$H7:$KM7)))</f>
        <v/>
      </c>
      <c r="DG5" s="752" t="str">
        <f aca="false">IF($B5="","",IF(COUNTIFS('English Scores- Leveled papers'!$H$4:$KM$4,DG$3,'English Scores- Leveled papers'!$H7:$KM7,"&lt;&gt;")=0,"",SUMIF('English Scores- Leveled papers'!$H$4:$KM$4,DG$3,'English Scores- Leveled papers'!$H7:$KM7)))</f>
        <v/>
      </c>
      <c r="DH5" s="752" t="str">
        <f aca="false">IF($B5="","",IF(COUNTIFS('English Scores- Leveled papers'!$H$4:$KM$4,DH$3,'English Scores- Leveled papers'!$H7:$KM7,"&lt;&gt;")=0,"",SUMIF('English Scores- Leveled papers'!$H$4:$KM$4,DH$3,'English Scores- Leveled papers'!$H7:$KM7)))</f>
        <v/>
      </c>
      <c r="DI5" s="752" t="str">
        <f aca="false">IF($B5="","",IF(COUNTIFS('English Scores- Leveled papers'!$H$4:$KM$4,DI$3,'English Scores- Leveled papers'!$H7:$KM7,"&lt;&gt;")=0,"",SUMIF('English Scores- Leveled papers'!$H$4:$KM$4,DI$3,'English Scores- Leveled papers'!$H7:$KM7)))</f>
        <v/>
      </c>
      <c r="DJ5" s="752" t="str">
        <f aca="false">IF($B5="","",IF(COUNTIFS('English Scores- Leveled papers'!$H$4:$KM$4,DJ$3,'English Scores- Leveled papers'!$H7:$KM7,"&lt;&gt;")=0,"",SUMIF('English Scores- Leveled papers'!$H$4:$KM$4,DJ$3,'English Scores- Leveled papers'!$H7:$KM7)))</f>
        <v/>
      </c>
      <c r="DK5" s="752" t="str">
        <f aca="false">IF($B5="","",IF(COUNTIFS('English Scores- Leveled papers'!$H$4:$KM$4,DK$3,'English Scores- Leveled papers'!$H7:$KM7,"&lt;&gt;")=0,"",SUMIF('English Scores- Leveled papers'!$H$4:$KM$4,DK$3,'English Scores- Leveled papers'!$H7:$KM7)))</f>
        <v/>
      </c>
      <c r="DL5" s="752" t="str">
        <f aca="false">IF($B5="","",IF(COUNTIFS('English Scores- Leveled papers'!$H$4:$KM$4,DL$3,'English Scores- Leveled papers'!$H7:$KM7,"&lt;&gt;")=0,"",SUMIF('English Scores- Leveled papers'!$H$4:$KM$4,DL$3,'English Scores- Leveled papers'!$H7:$KM7)))</f>
        <v/>
      </c>
      <c r="DM5" s="752" t="str">
        <f aca="false">IF($B5="","",IF(COUNTIFS('English Scores- Leveled papers'!$H$4:$KM$4,DM$3,'English Scores- Leveled papers'!$H7:$KM7,"&lt;&gt;")=0,"",SUMIF('English Scores- Leveled papers'!$H$4:$KM$4,DM$3,'English Scores- Leveled papers'!$H7:$KM7)))</f>
        <v/>
      </c>
      <c r="DN5" s="752" t="str">
        <f aca="false">IF($B5="","",IF(COUNTIFS('English Scores- Leveled papers'!$H$4:$KM$4,DN$3,'English Scores- Leveled papers'!$H7:$KM7,"&lt;&gt;")=0,"",SUMIF('English Scores- Leveled papers'!$H$4:$KM$4,DN$3,'English Scores- Leveled papers'!$H7:$KM7)))</f>
        <v/>
      </c>
      <c r="DO5" s="752" t="str">
        <f aca="false">IF($B5="","",IF(COUNTIFS('English Scores- Leveled papers'!$H$4:$KM$4,DO$3,'English Scores- Leveled papers'!$H7:$KM7,"&lt;&gt;")=0,"",SUMIF('English Scores- Leveled papers'!$H$4:$KM$4,DO$3,'English Scores- Leveled papers'!$H7:$KM7)))</f>
        <v/>
      </c>
      <c r="DP5" s="752" t="str">
        <f aca="false">IF($B5="","",IF(COUNTIFS('English Scores- Leveled papers'!$H$4:$KM$4,DP$3,'English Scores- Leveled papers'!$H7:$KM7,"&lt;&gt;")=0,"",SUMIF('English Scores- Leveled papers'!$H$4:$KM$4,DP$3,'English Scores- Leveled papers'!$H7:$KM7)))</f>
        <v/>
      </c>
      <c r="DQ5" s="752" t="str">
        <f aca="false">IF($B5="","",IF(COUNTIFS('English Scores- Leveled papers'!$H$4:$KM$4,DQ$3,'English Scores- Leveled papers'!$H7:$KM7,"&lt;&gt;")=0,"",SUMIF('English Scores- Leveled papers'!$H$4:$KM$4,DQ$3,'English Scores- Leveled papers'!$H7:$KM7)))</f>
        <v/>
      </c>
      <c r="DR5" s="319" t="str">
        <f aca="false">IF($B5="","",IF(COUNTIFS('English Scores- Leveled papers'!$H$4:$KM$4,DR$3,'English Scores- Leveled papers'!$H7:$KM7,"&lt;&gt;")=0,"",SUMIF('English Scores- Leveled papers'!$H$4:$KM$4,DR$3,'English Scores- Leveled papers'!$H7:$KM7)))</f>
        <v/>
      </c>
      <c r="DS5" s="319" t="str">
        <f aca="false">IF($B5="","",IF(COUNTIFS('English Scores- Leveled papers'!$H$4:$KM$4,DS$3,'English Scores- Leveled papers'!$H7:$KM7,"&lt;&gt;")=0,"",SUMIF('English Scores- Leveled papers'!$H$4:$KM$4,DS$3,'English Scores- Leveled papers'!$H7:$KM7)))</f>
        <v/>
      </c>
      <c r="DT5" s="319" t="str">
        <f aca="false">IF($B5="","",IF(COUNTIFS('English Scores- Leveled papers'!$H$4:$KM$4,DT$3,'English Scores- Leveled papers'!$H7:$KM7,"&lt;&gt;")=0,"",SUMIF('English Scores- Leveled papers'!$H$4:$KM$4,DT$3,'English Scores- Leveled papers'!$H7:$KM7)))</f>
        <v/>
      </c>
      <c r="DU5" s="319" t="str">
        <f aca="false">IF($B5="","",IF(COUNTIFS('English Scores- Leveled papers'!$H$4:$KM$4,DU$3,'English Scores- Leveled papers'!$H7:$KM7,"&lt;&gt;")=0,"",SUMIF('English Scores- Leveled papers'!$H$4:$KM$4,DU$3,'English Scores- Leveled papers'!$H7:$KM7)))</f>
        <v/>
      </c>
      <c r="DV5" s="319" t="str">
        <f aca="false">IF($B5="","",IF(COUNTIFS('English Scores- Leveled papers'!$H$4:$KM$4,DV$3,'English Scores- Leveled papers'!$H7:$KM7,"&lt;&gt;")=0,"",SUMIF('English Scores- Leveled papers'!$H$4:$KM$4,DV$3,'English Scores- Leveled papers'!$H7:$KM7)))</f>
        <v/>
      </c>
      <c r="DW5" s="319" t="str">
        <f aca="false">IF($B5="","",IF(COUNTIFS('English Scores- Leveled papers'!$H$4:$KM$4,DW$3,'English Scores- Leveled papers'!$H7:$KM7,"&lt;&gt;")=0,"",SUMIF('English Scores- Leveled papers'!$H$4:$KM$4,DW$3,'English Scores- Leveled papers'!$H7:$KM7)))</f>
        <v/>
      </c>
      <c r="DX5" s="319" t="str">
        <f aca="false">IF($B5="","",IF(COUNTIFS('English Scores- Leveled papers'!$H$4:$KM$4,DX$3,'English Scores- Leveled papers'!$H7:$KM7,"&lt;&gt;")=0,"",SUMIF('English Scores- Leveled papers'!$H$4:$KM$4,DX$3,'English Scores- Leveled papers'!$H7:$KM7)))</f>
        <v/>
      </c>
      <c r="DY5" s="319" t="str">
        <f aca="false">IF($B5="","",IF(COUNTIFS('English Scores- Leveled papers'!$H$4:$KM$4,DY$3,'English Scores- Leveled papers'!$H7:$KM7,"&lt;&gt;")=0,"",SUMIF('English Scores- Leveled papers'!$H$4:$KM$4,DY$3,'English Scores- Leveled papers'!$H7:$KM7)))</f>
        <v/>
      </c>
      <c r="DZ5" s="319" t="str">
        <f aca="false">IF($B5="","",IF(COUNTIFS('English Scores- Leveled papers'!$H$4:$KM$4,DZ$3,'English Scores- Leveled papers'!$H7:$KM7,"&lt;&gt;")=0,"",SUMIF('English Scores- Leveled papers'!$H$4:$KM$4,DZ$3,'English Scores- Leveled papers'!$H7:$KM7)))</f>
        <v/>
      </c>
      <c r="EA5" s="319" t="str">
        <f aca="false">IF($B5="","",IF(COUNTIFS('English Scores- Leveled papers'!$H$4:$KM$4,EA$3,'English Scores- Leveled papers'!$H7:$KM7,"&lt;&gt;")=0,"",SUMIF('English Scores- Leveled papers'!$H$4:$KM$4,EA$3,'English Scores- Leveled papers'!$H7:$KM7)))</f>
        <v/>
      </c>
      <c r="EB5" s="319" t="str">
        <f aca="false">IF($B5="","",IF(COUNTIFS('English Scores- Leveled papers'!$H$4:$KM$4,EB$3,'English Scores- Leveled papers'!$H7:$KM7,"&lt;&gt;")=0,"",SUMIF('English Scores- Leveled papers'!$H$4:$KM$4,EB$3,'English Scores- Leveled papers'!$H7:$KM7)))</f>
        <v/>
      </c>
      <c r="EC5" s="319" t="str">
        <f aca="false">IF($B5="","",IF(COUNTIFS('English Scores- Leveled papers'!$H$4:$KM$4,EC$3,'English Scores- Leveled papers'!$H7:$KM7,"&lt;&gt;")=0,"",SUMIF('English Scores- Leveled papers'!$H$4:$KM$4,EC$3,'English Scores- Leveled papers'!$H7:$KM7)))</f>
        <v/>
      </c>
      <c r="ED5" s="752" t="str">
        <f aca="false">IF($B5="","",IF(COUNTIFS('English Scores- Leveled papers'!$H$4:$KM$4,ED$3,'English Scores- Leveled papers'!$H7:$KM7,"&lt;&gt;")=0,"",SUMIF('English Scores- Leveled papers'!$H$4:$KM$4,ED$3,'English Scores- Leveled papers'!$H7:$KM7)))</f>
        <v/>
      </c>
      <c r="EE5" s="752" t="str">
        <f aca="false">IF($B5="","",IF(COUNTIFS('English Scores- Leveled papers'!$H$4:$KM$4,EE$3,'English Scores- Leveled papers'!$H7:$KM7,"&lt;&gt;")=0,"",SUMIF('English Scores- Leveled papers'!$H$4:$KM$4,EE$3,'English Scores- Leveled papers'!$H7:$KM7)))</f>
        <v/>
      </c>
      <c r="EF5" s="752" t="str">
        <f aca="false">IF($B5="","",IF(COUNTIFS('English Scores- Leveled papers'!$H$4:$KM$4,EF$3,'English Scores- Leveled papers'!$H7:$KM7,"&lt;&gt;")=0,"",SUMIF('English Scores- Leveled papers'!$H$4:$KM$4,EF$3,'English Scores- Leveled papers'!$H7:$KM7)))</f>
        <v/>
      </c>
      <c r="EG5" s="752" t="str">
        <f aca="false">IF($B5="","",IF(COUNTIFS('English Scores- Leveled papers'!$H$4:$KM$4,EG$3,'English Scores- Leveled papers'!$H7:$KM7,"&lt;&gt;")=0,"",SUMIF('English Scores- Leveled papers'!$H$4:$KM$4,EG$3,'English Scores- Leveled papers'!$H7:$KM7)))</f>
        <v/>
      </c>
      <c r="EH5" s="752" t="str">
        <f aca="false">IF($B5="","",IF(COUNTIFS('English Scores- Leveled papers'!$H$4:$KM$4,EH$3,'English Scores- Leveled papers'!$H7:$KM7,"&lt;&gt;")=0,"",SUMIF('English Scores- Leveled papers'!$H$4:$KM$4,EH$3,'English Scores- Leveled papers'!$H7:$KM7)))</f>
        <v/>
      </c>
      <c r="EI5" s="752" t="str">
        <f aca="false">IF($B5="","",IF(COUNTIFS('English Scores- Leveled papers'!$H$4:$KM$4,EI$3,'English Scores- Leveled papers'!$H7:$KM7,"&lt;&gt;")=0,"",SUMIF('English Scores- Leveled papers'!$H$4:$KM$4,EI$3,'English Scores- Leveled papers'!$H7:$KM7)))</f>
        <v/>
      </c>
      <c r="EJ5" s="752" t="str">
        <f aca="false">IF($B5="","",IF(COUNTIFS('English Scores- Leveled papers'!$H$4:$KM$4,EJ$3,'English Scores- Leveled papers'!$H7:$KM7,"&lt;&gt;")=0,"",SUMIF('English Scores- Leveled papers'!$H$4:$KM$4,EJ$3,'English Scores- Leveled papers'!$H7:$KM7)))</f>
        <v/>
      </c>
      <c r="EK5" s="752" t="str">
        <f aca="false">IF($B5="","",IF(COUNTIFS('English Scores- Leveled papers'!$H$4:$KM$4,EK$3,'English Scores- Leveled papers'!$H7:$KM7,"&lt;&gt;")=0,"",SUMIF('English Scores- Leveled papers'!$H$4:$KM$4,EK$3,'English Scores- Leveled papers'!$H7:$KM7)))</f>
        <v/>
      </c>
      <c r="EL5" s="752" t="str">
        <f aca="false">IF($B5="","",IF(COUNTIFS('English Scores- Leveled papers'!$H$4:$KM$4,EL$3,'English Scores- Leveled papers'!$H7:$KM7,"&lt;&gt;")=0,"",SUMIF('English Scores- Leveled papers'!$H$4:$KM$4,EL$3,'English Scores- Leveled papers'!$H7:$KM7)))</f>
        <v/>
      </c>
      <c r="EM5" s="752" t="str">
        <f aca="false">IF($B5="","",IF(COUNTIFS('English Scores- Leveled papers'!$H$4:$KM$4,EM$3,'English Scores- Leveled papers'!$H7:$KM7,"&lt;&gt;")=0,"",SUMIF('English Scores- Leveled papers'!$H$4:$KM$4,EM$3,'English Scores- Leveled papers'!$H7:$KM7)))</f>
        <v/>
      </c>
      <c r="EN5" s="752" t="str">
        <f aca="false">IF($B5="","",IF(COUNTIFS('English Scores- Leveled papers'!$H$4:$KM$4,EN$3,'English Scores- Leveled papers'!$H7:$KM7,"&lt;&gt;")=0,"",SUMIF('English Scores- Leveled papers'!$H$4:$KM$4,EN$3,'English Scores- Leveled papers'!$H7:$KM7)))</f>
        <v/>
      </c>
      <c r="EO5" s="752" t="str">
        <f aca="false">IF($B5="","",IF(COUNTIFS('English Scores- Leveled papers'!$H$4:$KM$4,EO$3,'English Scores- Leveled papers'!$H7:$KM7,"&lt;&gt;")=0,"",SUMIF('English Scores- Leveled papers'!$H$4:$KM$4,EO$3,'English Scores- Leveled papers'!$H7:$KM7)))</f>
        <v/>
      </c>
      <c r="EP5" s="752" t="str">
        <f aca="false">IF($B5="","",IF(COUNTIFS('English Scores- Leveled papers'!$H$4:$KM$4,EP$3,'English Scores- Leveled papers'!$H7:$KM7,"&lt;&gt;")=0,"",SUMIF('English Scores- Leveled papers'!$H$4:$KM$4,EP$3,'English Scores- Leveled papers'!$H7:$KM7)))</f>
        <v/>
      </c>
    </row>
    <row r="6" customFormat="false" ht="12.75" hidden="false" customHeight="false" outlineLevel="0" collapsed="false">
      <c r="A6" s="315" t="n">
        <v>2</v>
      </c>
      <c r="B6" s="315" t="str">
        <f aca="false">'English Scores- Leveled papers'!B8</f>
        <v>Asma Tulasa</v>
      </c>
      <c r="C6" s="751" t="inlineStr">
        <f aca="false">IF('RC Mastery Check+Question type'!D6="","",IF(OR('RC Mastery Check+Question type'!D6=-0.5,'RC Mastery Check+Question type'!D6=0,'RC Mastery Check+Question type'!D6=0.2,'RC Mastery Check+Question type'!D6=0.5),"NR",'Cover Sheet'!G6))</f>
        <is>
          <t/>
        </is>
      </c>
      <c r="D6" s="316" t="inlineStr">
        <f aca="false">IF(OR(B6="",COUNT('English Scores- Leveled papers'!AJ8:KM8)=0),"",IF((AND(R6&gt;=(70/100),R6&lt;1.1)),9,IF(AND(Q6&gt;=(70/100),Q6&lt;1.1),8,IF(AND(P6&gt;=(70/100),P6&lt;1.1),7,IF(AND(O6&gt;=(70/100),O6&lt;1.1),6,IF(AND(N6&gt;=0.7,N6&lt;1.1),5,IF(AND(M6&gt;=0.7,M6&lt;1.1),5,IF(AND(L6&gt;=0.7,L6&lt;1.1),4,IF(AND(K6&gt;=0.7,K6&lt;1.1),4,IF(AND(J6&gt;=0.7,J6&lt;1.1),3,IF(AND(I6&gt;=0.7,I6&lt;1.1),3,IF(AND(H6&gt;=0.7,H6&lt;1.1),2,IF(AND(G6&gt;=0.7,G6&lt;1.1),2,IF(AND(F6&gt;=0.7,F6&lt;1.1),1,IF(AND(E6&gt;=0.7,E6&lt;1.1),1,IF(COUNT('English Scores- Leveled papers'!AJ8:AK8)=0,"","NR"))))))))))))))))</f>
        <is>
          <t/>
        </is>
      </c>
      <c r="E6" s="318" t="str">
        <f aca="false">IF((B6=""),"",IF(COUNT(S6:W6)=0,"",ROUND(SUM(S6:W6)/SUM($S$2:$W$2),1)))</f>
        <v/>
      </c>
      <c r="F6" s="318" t="str">
        <f aca="false">IF((B6=""),"",IF(COUNT(X6:AB6)=0,"",ROUND(SUM(X6:AB6)/SUM($X$2:$AB$2),1)))</f>
        <v/>
      </c>
      <c r="G6" s="318" t="str">
        <f aca="false">IFERROR(IF((B6=""),"",IF(COUNT(AC6:AH6)=0,"",ROUND(SUM(AC6:AH6)/SUM($AC$2:$AH$2),1))),"")</f>
        <v/>
      </c>
      <c r="H6" s="318" t="str">
        <f aca="false">IFERROR(IF((B6=""),"",IF(COUNT(AI6:AN6)=0,"",ROUND(SUM(AI6:AN6)/SUM($AI$2:$AN$2),1))),0)</f>
        <v/>
      </c>
      <c r="I6" s="318" t="str">
        <f aca="false">IFERROR(IF((B6=""),"",IF(COUNT(AO6:AY6)=0,"",ROUND(SUM(AO6:AY6)/SUM($AO$2:$AY$2),1))),0)</f>
        <v/>
      </c>
      <c r="J6" s="318" t="str">
        <f aca="false">IFERROR(IF((B6=""),"",IF(COUNT(AZ6:BO6)=0,"",ROUND(SUM(AZ6:BO6)/SUM($AZ$2:$BO$2),1))),0)</f>
        <v/>
      </c>
      <c r="K6" s="318" t="str">
        <f aca="false">IFERROR(IF((B6=""),"",IF(COUNT(BP6:BW6)=0,"",ROUND(SUM(BP6:BW6)/SUM($BP$2:$BW$2),1))),0)</f>
        <v/>
      </c>
      <c r="L6" s="318" t="str">
        <f aca="false">IFERROR(IF((B6=""),"",IF(COUNT(BX6:CF6)=0,"",ROUND(SUM(BX6:CF6)/SUM($BX$2:$CF$2),1))),0)</f>
        <v/>
      </c>
      <c r="M6" s="318" t="str">
        <f aca="false">IFERROR(IF((B6=""),"",IF(COUNT(CG6:CK6)=0,"",ROUND(SUM(CG6:CK6)/SUM($CG$2:$CK$2),1))),0)</f>
        <v/>
      </c>
      <c r="N6" s="318" t="str">
        <f aca="false">IFERROR(IF((B6=""),"",IF(COUNT(CL6:CS6)=0,"",ROUND(SUM(CL6:CS6)/SUM($CL$2:$CS$2),1))),0)</f>
        <v/>
      </c>
      <c r="O6" s="318" t="str">
        <f aca="false">IFERROR(IF((B6=""),"",IF(COUNT(CT6:DE6)=0,"",ROUND(SUM(CT6:DE6)/SUM($CT$2:$DE$2),1))),0)</f>
        <v/>
      </c>
      <c r="P6" s="318" t="str">
        <f aca="false">IFERROR(IF((B6=""),"",IF(COUNT(DF6:DQ6)=0,"",ROUND(SUM(DF6:DQ6)/SUM($DF$2:$DQ$2),1))),0)</f>
        <v/>
      </c>
      <c r="Q6" s="318" t="str">
        <f aca="false">IFERROR(IF((B6=""),"",IF(COUNT(DR6:EB6)=0,"",ROUND(SUM(DR6:EB6)/SUM($DR$2:$EB$2),1))),0)</f>
        <v/>
      </c>
      <c r="R6" s="318" t="str">
        <f aca="false">(IF((B6=""),"",IF(COUNT(ED6:EP6)=0,"",ROUND(SUM(ED6:EP6)/SUM($ED$2:$EP$2),1))))</f>
        <v/>
      </c>
      <c r="S6" s="319" t="inlineStr">
        <f aca="false">IF($B6="","",IF(COUNTIFS('English Scores- Leveled papers'!$H$4:$KM$4,S$3,'English Scores- Leveled papers'!$H8:$KM8,"&lt;&gt;")=0,"",SUMIF('English Scores- Leveled papers'!$H$4:$KM$4,S$3,'English Scores- Leveled papers'!$H8:$KM8)))</f>
        <is>
          <t/>
        </is>
      </c>
      <c r="T6" s="319" t="inlineStr">
        <f aca="false">IF($B6="","",IF(COUNTIFS('English Scores- Leveled papers'!$H$4:$KM$4,T$3,'English Scores- Leveled papers'!$H8:$KM8,"&lt;&gt;")=0,"",SUMIF('English Scores- Leveled papers'!$H$4:$KM$4,T$3,'English Scores- Leveled papers'!$H8:$KM8)))</f>
        <is>
          <t/>
        </is>
      </c>
      <c r="U6" s="319" t="inlineStr">
        <f aca="false">IF($B6="","",IF(COUNTIFS('English Scores- Leveled papers'!$H$4:$KM$4,U$3,'English Scores- Leveled papers'!$H8:$KM8,"&lt;&gt;")=0,"",SUMIF('English Scores- Leveled papers'!$H$4:$KM$4,U$3,'English Scores- Leveled papers'!$H8:$KM8)))</f>
        <is>
          <t/>
        </is>
      </c>
      <c r="V6" s="319" t="inlineStr">
        <f aca="false">IF($B6="","",IF(COUNTIFS('English Scores- Leveled papers'!$H$4:$KM$4,V$3,'English Scores- Leveled papers'!$H8:$KM8,"&lt;&gt;")=0,"",SUMIF('English Scores- Leveled papers'!$H$4:$KM$4,V$3,'English Scores- Leveled papers'!$H8:$KM8)))</f>
        <is>
          <t/>
        </is>
      </c>
      <c r="W6" s="319" t="inlineStr">
        <f aca="false">IF($B6="","",IF(COUNTIFS('English Scores- Leveled papers'!$H$4:$KM$4,W$3,'English Scores- Leveled papers'!$H8:$KM8,"&lt;&gt;")=0,"",SUMIF('English Scores- Leveled papers'!$H$4:$KM$4,W$3,'English Scores- Leveled papers'!$H8:$KM8)))</f>
        <is>
          <t/>
        </is>
      </c>
      <c r="X6" s="752" t="inlineStr">
        <f aca="false">IF($B6="","",IF(COUNTIFS('English Scores- Leveled papers'!$H$4:$KM$4,X$3,'English Scores- Leveled papers'!$H8:$KM8,"&lt;&gt;")=0,"",SUMIF('English Scores- Leveled papers'!$H$4:$KM$4,X$3,'English Scores- Leveled papers'!$H8:$KM8)))</f>
        <is>
          <t/>
        </is>
      </c>
      <c r="Y6" s="752" t="inlineStr">
        <f aca="false">IF($B6="","",IF(COUNTIFS('English Scores- Leveled papers'!$H$4:$KM$4,Y$3,'English Scores- Leveled papers'!$H8:$KM8,"&lt;&gt;")=0,"",SUMIF('English Scores- Leveled papers'!$H$4:$KM$4,Y$3,'English Scores- Leveled papers'!$H8:$KM8)))</f>
        <is>
          <t/>
        </is>
      </c>
      <c r="Z6" s="752" t="inlineStr">
        <f aca="false">IF($B6="","",IF(COUNTIFS('English Scores- Leveled papers'!$H$4:$KM$4,Z$3,'English Scores- Leveled papers'!$H8:$KM8,"&lt;&gt;")=0,"",SUMIF('English Scores- Leveled papers'!$H$4:$KM$4,Z$3,'English Scores- Leveled papers'!$H8:$KM8)))</f>
        <is>
          <t/>
        </is>
      </c>
      <c r="AA6" s="752" t="inlineStr">
        <f aca="false">IF($B6="","",IF(COUNTIFS('English Scores- Leveled papers'!$H$4:$KM$4,AA$3,'English Scores- Leveled papers'!$H8:$KM8,"&lt;&gt;")=0,"",SUMIF('English Scores- Leveled papers'!$H$4:$KM$4,AA$3,'English Scores- Leveled papers'!$H8:$KM8)))</f>
        <is>
          <t/>
        </is>
      </c>
      <c r="AB6" s="752" t="inlineStr">
        <f aca="false">IF($B6="","",IF(COUNTIFS('English Scores- Leveled papers'!$H$4:$KM$4,AB$3,'English Scores- Leveled papers'!$H8:$KM8,"&lt;&gt;")=0,"",SUMIF('English Scores- Leveled papers'!$H$4:$KM$4,AB$3,'English Scores- Leveled papers'!$H8:$KM8)))</f>
        <is>
          <t/>
        </is>
      </c>
      <c r="AC6" s="319" t="inlineStr">
        <f aca="false">IF($B6="","",IF(COUNTIFS('English Scores- Leveled papers'!$H$4:$KM$4,AC$3,'English Scores- Leveled papers'!$H8:$KM8,"&lt;&gt;")=0,"",SUMIF('English Scores- Leveled papers'!$H$4:$KM$4,AC$3,'English Scores- Leveled papers'!$H8:$KM8)))</f>
        <is>
          <t/>
        </is>
      </c>
      <c r="AD6" s="319" t="inlineStr">
        <f aca="false">IF($B6="","",IF(COUNTIFS('English Scores- Leveled papers'!$H$4:$KM$4,AD$3,'English Scores- Leveled papers'!$H8:$KM8,"&lt;&gt;")=0,"",SUMIF('English Scores- Leveled papers'!$H$4:$KM$4,AD$3,'English Scores- Leveled papers'!$H8:$KM8)))</f>
        <is>
          <t/>
        </is>
      </c>
      <c r="AE6" s="319" t="inlineStr">
        <f aca="false">IF($B6="","",IF(COUNTIFS('English Scores- Leveled papers'!$H$4:$KM$4,AE$3,'English Scores- Leveled papers'!$H8:$KM8,"&lt;&gt;")=0,"",SUMIF('English Scores- Leveled papers'!$H$4:$KM$4,AE$3,'English Scores- Leveled papers'!$H8:$KM8)))</f>
        <is>
          <t/>
        </is>
      </c>
      <c r="AF6" s="319" t="inlineStr">
        <f aca="false">IF($B6="","",IF(COUNTIFS('English Scores- Leveled papers'!$H$4:$KM$4,AF$3,'English Scores- Leveled papers'!$H8:$KM8,"&lt;&gt;")=0,"",SUMIF('English Scores- Leveled papers'!$H$4:$KM$4,AF$3,'English Scores- Leveled papers'!$H8:$KM8)))</f>
        <is>
          <t/>
        </is>
      </c>
      <c r="AG6" s="319" t="inlineStr">
        <f aca="false">IF($B6="","",IF(COUNTIFS('English Scores- Leveled papers'!$H$4:$KM$4,AG$3,'English Scores- Leveled papers'!$H8:$KM8,"&lt;&gt;")=0,"",SUMIF('English Scores- Leveled papers'!$H$4:$KM$4,AG$3,'English Scores- Leveled papers'!$H8:$KM8)))</f>
        <is>
          <t/>
        </is>
      </c>
      <c r="AH6" s="319" t="inlineStr">
        <f aca="false">IF($B6="","",IF(COUNTIFS('English Scores- Leveled papers'!$H$4:$KM$4,AH$3,'English Scores- Leveled papers'!$H8:$KM8,"&lt;&gt;")=0,"",SUMIF('English Scores- Leveled papers'!$H$4:$KM$4,AH$3,'English Scores- Leveled papers'!$H8:$KM8)))</f>
        <is>
          <t/>
        </is>
      </c>
      <c r="AI6" s="752" t="inlineStr">
        <f aca="false">IF($B6="","",IF(COUNTIFS('English Scores- Leveled papers'!$H$4:$KM$4,AI$3,'English Scores- Leveled papers'!$H8:$KM8,"&lt;&gt;")=0,"",SUMIF('English Scores- Leveled papers'!$H$4:$KM$4,AI$3,'English Scores- Leveled papers'!$H8:$KM8)))</f>
        <is>
          <t/>
        </is>
      </c>
      <c r="AJ6" s="752" t="inlineStr">
        <f aca="false">IF($B6="","",IF(COUNTIFS('English Scores- Leveled papers'!$H$4:$KM$4,AJ$3,'English Scores- Leveled papers'!$H8:$KM8,"&lt;&gt;")=0,"",SUMIF('English Scores- Leveled papers'!$H$4:$KM$4,AJ$3,'English Scores- Leveled papers'!$H8:$KM8)))</f>
        <is>
          <t/>
        </is>
      </c>
      <c r="AK6" s="752" t="inlineStr">
        <f aca="false">IF($B6="","",IF(COUNTIFS('English Scores- Leveled papers'!$H$4:$KM$4,AK$3,'English Scores- Leveled papers'!$H8:$KM8,"&lt;&gt;")=0,"",SUMIF('English Scores- Leveled papers'!$H$4:$KM$4,AK$3,'English Scores- Leveled papers'!$H8:$KM8)))</f>
        <is>
          <t/>
        </is>
      </c>
      <c r="AL6" s="752" t="inlineStr">
        <f aca="false">IF($B6="","",IF(COUNTIFS('English Scores- Leveled papers'!$H$4:$KM$4,AL$3,'English Scores- Leveled papers'!$H8:$KM8,"&lt;&gt;")=0,"",SUMIF('English Scores- Leveled papers'!$H$4:$KM$4,AL$3,'English Scores- Leveled papers'!$H8:$KM8)))</f>
        <is>
          <t/>
        </is>
      </c>
      <c r="AM6" s="752" t="inlineStr">
        <f aca="false">IF($B6="","",IF(COUNTIFS('English Scores- Leveled papers'!$H$4:$KM$4,AM$3,'English Scores- Leveled papers'!$H8:$KM8,"&lt;&gt;")=0,"",SUMIF('English Scores- Leveled papers'!$H$4:$KM$4,AM$3,'English Scores- Leveled papers'!$H8:$KM8)))</f>
        <is>
          <t/>
        </is>
      </c>
      <c r="AN6" s="752" t="inlineStr">
        <f aca="false">IF($B6="","",IF(COUNTIFS('English Scores- Leveled papers'!$H$4:$KM$4,AN$3,'English Scores- Leveled papers'!$H8:$KM8,"&lt;&gt;")=0,"",SUMIF('English Scores- Leveled papers'!$H$4:$KM$4,AN$3,'English Scores- Leveled papers'!$H8:$KM8)))</f>
        <is>
          <t/>
        </is>
      </c>
      <c r="AO6" s="319" t="inlineStr">
        <f aca="false">IF($B6="","",IF(COUNTIFS('English Scores- Leveled papers'!$H$4:$KM$4,AO$3,'English Scores- Leveled papers'!$H8:$KM8,"&lt;&gt;")=0,"",SUMIF('English Scores- Leveled papers'!$H$4:$KM$4,AO$3,'English Scores- Leveled papers'!$H8:$KM8)))</f>
        <is>
          <t/>
        </is>
      </c>
      <c r="AP6" s="319" t="inlineStr">
        <f aca="false">IF($B6="","",IF(COUNTIFS('English Scores- Leveled papers'!$H$4:$KM$4,AP$3,'English Scores- Leveled papers'!$H8:$KM8,"&lt;&gt;")=0,"",SUMIF('English Scores- Leveled papers'!$H$4:$KM$4,AP$3,'English Scores- Leveled papers'!$H8:$KM8)))</f>
        <is>
          <t/>
        </is>
      </c>
      <c r="AQ6" s="319" t="inlineStr">
        <f aca="false">IF($B6="","",IF(COUNTIFS('English Scores- Leveled papers'!$H$4:$KM$4,AQ$3,'English Scores- Leveled papers'!$H8:$KM8,"&lt;&gt;")=0,"",SUMIF('English Scores- Leveled papers'!$H$4:$KM$4,AQ$3,'English Scores- Leveled papers'!$H8:$KM8)))</f>
        <is>
          <t/>
        </is>
      </c>
      <c r="AR6" s="319" t="inlineStr">
        <f aca="false">IF($B6="","",IF(COUNTIFS('English Scores- Leveled papers'!$H$4:$KM$4,AR$3,'English Scores- Leveled papers'!$H8:$KM8,"&lt;&gt;")=0,"",SUMIF('English Scores- Leveled papers'!$H$4:$KM$4,AR$3,'English Scores- Leveled papers'!$H8:$KM8)))</f>
        <is>
          <t/>
        </is>
      </c>
      <c r="AS6" s="319" t="inlineStr">
        <f aca="false">IF($B6="","",IF(COUNTIFS('English Scores- Leveled papers'!$H$4:$KM$4,AS$3,'English Scores- Leveled papers'!$H8:$KM8,"&lt;&gt;")=0,"",SUMIF('English Scores- Leveled papers'!$H$4:$KM$4,AS$3,'English Scores- Leveled papers'!$H8:$KM8)))</f>
        <is>
          <t/>
        </is>
      </c>
      <c r="AT6" s="319" t="inlineStr">
        <f aca="false">IF($B6="","",IF(COUNTIFS('English Scores- Leveled papers'!$H$4:$KM$4,AT$3,'English Scores- Leveled papers'!$H8:$KM8,"&lt;&gt;")=0,"",SUMIF('English Scores- Leveled papers'!$H$4:$KM$4,AT$3,'English Scores- Leveled papers'!$H8:$KM8)))</f>
        <is>
          <t/>
        </is>
      </c>
      <c r="AU6" s="319" t="inlineStr">
        <f aca="false">IF($B6="","",IF(COUNTIFS('English Scores- Leveled papers'!$H$4:$KM$4,AU$3,'English Scores- Leveled papers'!$H8:$KM8,"&lt;&gt;")=0,"",SUMIF('English Scores- Leveled papers'!$H$4:$KM$4,AU$3,'English Scores- Leveled papers'!$H8:$KM8)))</f>
        <is>
          <t/>
        </is>
      </c>
      <c r="AV6" s="319" t="inlineStr">
        <f aca="false">IF($B6="","",IF(COUNTIFS('English Scores- Leveled papers'!$H$4:$KM$4,AV$3,'English Scores- Leveled papers'!$H8:$KM8,"&lt;&gt;")=0,"",SUMIF('English Scores- Leveled papers'!$H$4:$KM$4,AV$3,'English Scores- Leveled papers'!$H8:$KM8)))</f>
        <is>
          <t/>
        </is>
      </c>
      <c r="AW6" s="319" t="inlineStr">
        <f aca="false">IF($B6="","",IF(COUNTIFS('English Scores- Leveled papers'!$H$4:$KM$4,AW$3,'English Scores- Leveled papers'!$H8:$KM8,"&lt;&gt;")=0,"",SUMIF('English Scores- Leveled papers'!$H$4:$KM$4,AW$3,'English Scores- Leveled papers'!$H8:$KM8)))</f>
        <is>
          <t/>
        </is>
      </c>
      <c r="AX6" s="319" t="inlineStr">
        <f aca="false">IF($B6="","",IF(COUNTIFS('English Scores- Leveled papers'!$H$4:$KM$4,AX$3,'English Scores- Leveled papers'!$H8:$KM8,"&lt;&gt;")=0,"",SUMIF('English Scores- Leveled papers'!$H$4:$KM$4,AX$3,'English Scores- Leveled papers'!$H8:$KM8)))</f>
        <is>
          <t/>
        </is>
      </c>
      <c r="AY6" s="319" t="inlineStr">
        <f aca="false">IF($B6="","",IF(COUNTIFS('English Scores- Leveled papers'!$H$4:$KM$4,AY$3,'English Scores- Leveled papers'!$H8:$KM8,"&lt;&gt;")=0,"",SUMIF('English Scores- Leveled papers'!$H$4:$KM$4,AY$3,'English Scores- Leveled papers'!$H8:$KM8)))</f>
        <is>
          <t/>
        </is>
      </c>
      <c r="AZ6" s="752" t="inlineStr">
        <f aca="false">IF($B6="","",IF(COUNTIFS('English Scores- Leveled papers'!$H$4:$KM$4,AZ$3,'English Scores- Leveled papers'!$H8:$KM8,"&lt;&gt;")=0,"",SUMIF('English Scores- Leveled papers'!$H$4:$KM$4,AZ$3,'English Scores- Leveled papers'!$H8:$KM8)))</f>
        <is>
          <t/>
        </is>
      </c>
      <c r="BA6" s="752" t="inlineStr">
        <f aca="false">IF($B6="","",IF(COUNTIFS('English Scores- Leveled papers'!$H$4:$KM$4,BA$3,'English Scores- Leveled papers'!$H8:$KM8,"&lt;&gt;")=0,"",SUMIF('English Scores- Leveled papers'!$H$4:$KM$4,BA$3,'English Scores- Leveled papers'!$H8:$KM8)))</f>
        <is>
          <t/>
        </is>
      </c>
      <c r="BB6" s="752" t="inlineStr">
        <f aca="false">IF($B6="","",IF(COUNTIFS('English Scores- Leveled papers'!$H$4:$KM$4,BB$3,'English Scores- Leveled papers'!$H8:$KM8,"&lt;&gt;")=0,"",SUMIF('English Scores- Leveled papers'!$H$4:$KM$4,BB$3,'English Scores- Leveled papers'!$H8:$KM8)))</f>
        <is>
          <t/>
        </is>
      </c>
      <c r="BC6" s="752" t="inlineStr">
        <f aca="false">IF($B6="","",IF(COUNTIFS('English Scores- Leveled papers'!$H$4:$KM$4,BC$3,'English Scores- Leveled papers'!$H8:$KM8,"&lt;&gt;")=0,"",SUMIF('English Scores- Leveled papers'!$H$4:$KM$4,BC$3,'English Scores- Leveled papers'!$H8:$KM8)))</f>
        <is>
          <t/>
        </is>
      </c>
      <c r="BD6" s="752"/>
      <c r="BE6" s="752"/>
      <c r="BF6" s="752" t="inlineStr">
        <f aca="false">IF($B6="","",IF(COUNTIFS('English Scores- Leveled papers'!$H$4:$KM$4,BF$3,'English Scores- Leveled papers'!$H8:$KM8,"&lt;&gt;")=0,"",SUMIF('English Scores- Leveled papers'!$H$4:$KM$4,BF$3,'English Scores- Leveled papers'!$H8:$KM8)))</f>
        <is>
          <t/>
        </is>
      </c>
      <c r="BG6" s="752" t="inlineStr">
        <f aca="false">IF($B6="","",IF(COUNTIFS('English Scores- Leveled papers'!$H$4:$KM$4,BG$3,'English Scores- Leveled papers'!$H8:$KM8,"&lt;&gt;")=0,"",SUMIF('English Scores- Leveled papers'!$H$4:$KM$4,BG$3,'English Scores- Leveled papers'!$H8:$KM8)))</f>
        <is>
          <t/>
        </is>
      </c>
      <c r="BH6" s="752" t="inlineStr">
        <f aca="false">IF($B6="","",IF(COUNTIFS('English Scores- Leveled papers'!$H$4:$KM$4,BH$3,'English Scores- Leveled papers'!$H8:$KM8,"&lt;&gt;")=0,"",SUMIF('English Scores- Leveled papers'!$H$4:$KM$4,BH$3,'English Scores- Leveled papers'!$H8:$KM8)))</f>
        <is>
          <t/>
        </is>
      </c>
      <c r="BI6" s="752" t="inlineStr">
        <f aca="false">IF($B6="","",IF(COUNTIFS('English Scores- Leveled papers'!$H$4:$KM$4,BI$3,'English Scores- Leveled papers'!$H8:$KM8,"&lt;&gt;")=0,"",SUMIF('English Scores- Leveled papers'!$H$4:$KM$4,BI$3,'English Scores- Leveled papers'!$H8:$KM8)))</f>
        <is>
          <t/>
        </is>
      </c>
      <c r="BJ6" s="752" t="inlineStr">
        <f aca="false">IF($B6="","",IF(COUNTIFS('English Scores- Leveled papers'!$H$4:$KM$4,BJ$3,'English Scores- Leveled papers'!$H8:$KM8,"&lt;&gt;")=0,"",SUMIF('English Scores- Leveled papers'!$H$4:$KM$4,BJ$3,'English Scores- Leveled papers'!$H8:$KM8)))</f>
        <is>
          <t/>
        </is>
      </c>
      <c r="BK6" s="752" t="inlineStr">
        <f aca="false">IF($B6="","",IF(COUNTIFS('English Scores- Leveled papers'!$H$4:$KM$4,BK$3,'English Scores- Leveled papers'!$H8:$KM8,"&lt;&gt;")=0,"",SUMIF('English Scores- Leveled papers'!$H$4:$KM$4,BK$3,'English Scores- Leveled papers'!$H8:$KM8)))</f>
        <is>
          <t/>
        </is>
      </c>
      <c r="BL6" s="752" t="inlineStr">
        <f aca="false">IF($B6="","",IF(COUNTIFS('English Scores- Leveled papers'!$H$4:$KM$4,BL$3,'English Scores- Leveled papers'!$H8:$KM8,"&lt;&gt;")=0,"",SUMIF('English Scores- Leveled papers'!$H$4:$KM$4,BL$3,'English Scores- Leveled papers'!$H8:$KM8)))</f>
        <is>
          <t/>
        </is>
      </c>
      <c r="BM6" s="752" t="inlineStr">
        <f aca="false">IF($B6="","",IF(COUNTIFS('English Scores- Leveled papers'!$H$4:$KM$4,BM$3,'English Scores- Leveled papers'!$H8:$KM8,"&lt;&gt;")=0,"",SUMIF('English Scores- Leveled papers'!$H$4:$KM$4,BM$3,'English Scores- Leveled papers'!$H8:$KM8)))</f>
        <is>
          <t/>
        </is>
      </c>
      <c r="BN6" s="752" t="inlineStr">
        <f aca="false">IF($B6="","",IF(COUNTIFS('English Scores- Leveled papers'!$H$4:$KM$4,BN$3,'English Scores- Leveled papers'!$H8:$KM8,"&lt;&gt;")=0,"",SUMIF('English Scores- Leveled papers'!$H$4:$KM$4,BN$3,'English Scores- Leveled papers'!$H8:$KM8)))</f>
        <is>
          <t/>
        </is>
      </c>
      <c r="BO6" s="752" t="inlineStr">
        <f aca="false">IF($B6="","",IF(COUNTIFS('English Scores- Leveled papers'!$H$4:$KM$4,BO$3,'English Scores- Leveled papers'!$H8:$KM8,"&lt;&gt;")=0,"",SUMIF('English Scores- Leveled papers'!$H$4:$KM$4,BO$3,'English Scores- Leveled papers'!$H8:$KM8)))</f>
        <is>
          <t/>
        </is>
      </c>
      <c r="BP6" s="319" t="inlineStr">
        <f aca="false">IF($B6="","",IF(COUNTIFS('English Scores- Leveled papers'!$H$4:$KM$4,BP$3,'English Scores- Leveled papers'!$H8:$KM8,"&lt;&gt;")=0,"",SUMIF('English Scores- Leveled papers'!$H$4:$KM$4,BP$3,'English Scores- Leveled papers'!$H8:$KM8)))</f>
        <is>
          <t/>
        </is>
      </c>
      <c r="BQ6" s="319" t="inlineStr">
        <f aca="false">IF($B6="","",IF(COUNTIFS('English Scores- Leveled papers'!$H$4:$KM$4,BQ$3,'English Scores- Leveled papers'!$H8:$KM8,"&lt;&gt;")=0,"",SUMIF('English Scores- Leveled papers'!$H$4:$KM$4,BQ$3,'English Scores- Leveled papers'!$H8:$KM8)))</f>
        <is>
          <t/>
        </is>
      </c>
      <c r="BR6" s="319" t="inlineStr">
        <f aca="false">IF($B6="","",IF(COUNTIFS('English Scores- Leveled papers'!$H$4:$KM$4,BR$3,'English Scores- Leveled papers'!$H8:$KM8,"&lt;&gt;")=0,"",SUMIF('English Scores- Leveled papers'!$H$4:$KM$4,BR$3,'English Scores- Leveled papers'!$H8:$KM8)))</f>
        <is>
          <t/>
        </is>
      </c>
      <c r="BS6" s="319" t="inlineStr">
        <f aca="false">IF($B6="","",IF(COUNTIFS('English Scores- Leveled papers'!$H$4:$KM$4,BS$3,'English Scores- Leveled papers'!$H8:$KM8,"&lt;&gt;")=0,"",SUMIF('English Scores- Leveled papers'!$H$4:$KM$4,BS$3,'English Scores- Leveled papers'!$H8:$KM8)))</f>
        <is>
          <t/>
        </is>
      </c>
      <c r="BT6" s="319" t="inlineStr">
        <f aca="false">IF($B6="","",IF(COUNTIFS('English Scores- Leveled papers'!$H$4:$KM$4,BT$3,'English Scores- Leveled papers'!$H8:$KM8,"&lt;&gt;")=0,"",SUMIF('English Scores- Leveled papers'!$H$4:$KM$4,BT$3,'English Scores- Leveled papers'!$H8:$KM8)))</f>
        <is>
          <t/>
        </is>
      </c>
      <c r="BU6" s="319" t="inlineStr">
        <f aca="false">IF($B6="","",IF(COUNTIFS('English Scores- Leveled papers'!$H$4:$KM$4,BU$3,'English Scores- Leveled papers'!$H8:$KM8,"&lt;&gt;")=0,"",SUMIF('English Scores- Leveled papers'!$H$4:$KM$4,BU$3,'English Scores- Leveled papers'!$H8:$KM8)))</f>
        <is>
          <t/>
        </is>
      </c>
      <c r="BV6" s="319" t="inlineStr">
        <f aca="false">IF($B6="","",IF(COUNTIFS('English Scores- Leveled papers'!$H$4:$KM$4,BV$3,'English Scores- Leveled papers'!$H8:$KM8,"&lt;&gt;")=0,"",SUMIF('English Scores- Leveled papers'!$H$4:$KM$4,BV$3,'English Scores- Leveled papers'!$H8:$KM8)))</f>
        <is>
          <t/>
        </is>
      </c>
      <c r="BW6" s="319" t="inlineStr">
        <f aca="false">IF($B6="","",IF(COUNTIFS('English Scores- Leveled papers'!$H$4:$KM$4,BW$3,'English Scores- Leveled papers'!$H8:$KM8,"&lt;&gt;")=0,"",SUMIF('English Scores- Leveled papers'!$H$4:$KM$4,BW$3,'English Scores- Leveled papers'!$H8:$KM8)))</f>
        <is>
          <t/>
        </is>
      </c>
      <c r="BX6" s="752" t="inlineStr">
        <f aca="false">IF($B6="","",IF(COUNTIFS('English Scores- Leveled papers'!$H$4:$KM$4,BX$3,'English Scores- Leveled papers'!$H8:$KM8,"&lt;&gt;")=0,"",SUMIF('English Scores- Leveled papers'!$H$4:$KM$4,BX$3,'English Scores- Leveled papers'!$H8:$KM8)))</f>
        <is>
          <t/>
        </is>
      </c>
      <c r="BY6" s="752" t="inlineStr">
        <f aca="false">IF($B6="","",IF(COUNTIFS('English Scores- Leveled papers'!$H$4:$KM$4,BY$3,'English Scores- Leveled papers'!$H8:$KM8,"&lt;&gt;")=0,"",SUMIF('English Scores- Leveled papers'!$H$4:$KM$4,BY$3,'English Scores- Leveled papers'!$H8:$KM8)))</f>
        <is>
          <t/>
        </is>
      </c>
      <c r="BZ6" s="752" t="inlineStr">
        <f aca="false">IF($B6="","",IF(COUNTIFS('English Scores- Leveled papers'!$H$4:$KM$4,BZ$3,'English Scores- Leveled papers'!$H8:$KM8,"&lt;&gt;")=0,"",SUMIF('English Scores- Leveled papers'!$H$4:$KM$4,BZ$3,'English Scores- Leveled papers'!$H8:$KM8)))</f>
        <is>
          <t/>
        </is>
      </c>
      <c r="CA6" s="752" t="inlineStr">
        <f aca="false">IF($B6="","",IF(COUNTIFS('English Scores- Leveled papers'!$H$4:$KM$4,CA$3,'English Scores- Leveled papers'!$H8:$KM8,"&lt;&gt;")=0,"",SUMIF('English Scores- Leveled papers'!$H$4:$KM$4,CA$3,'English Scores- Leveled papers'!$H8:$KM8)))</f>
        <is>
          <t/>
        </is>
      </c>
      <c r="CB6" s="752" t="inlineStr">
        <f aca="false">IF($B6="","",IF(COUNTIFS('English Scores- Leveled papers'!$H$4:$KM$4,CB$3,'English Scores- Leveled papers'!$H8:$KM8,"&lt;&gt;")=0,"",SUMIF('English Scores- Leveled papers'!$H$4:$KM$4,CB$3,'English Scores- Leveled papers'!$H8:$KM8)))</f>
        <is>
          <t/>
        </is>
      </c>
      <c r="CC6" s="752" t="inlineStr">
        <f aca="false">IF($B6="","",IF(COUNTIFS('English Scores- Leveled papers'!$H$4:$KM$4,CC$3,'English Scores- Leveled papers'!$H8:$KM8,"&lt;&gt;")=0,"",SUMIF('English Scores- Leveled papers'!$H$4:$KM$4,CC$3,'English Scores- Leveled papers'!$H8:$KM8)))</f>
        <is>
          <t/>
        </is>
      </c>
      <c r="CD6" s="752" t="inlineStr">
        <f aca="false">IF($B6="","",IF(COUNTIFS('English Scores- Leveled papers'!$H$4:$KM$4,CD$3,'English Scores- Leveled papers'!$H8:$KM8,"&lt;&gt;")=0,"",SUMIF('English Scores- Leveled papers'!$H$4:$KM$4,CD$3,'English Scores- Leveled papers'!$H8:$KM8)))</f>
        <is>
          <t/>
        </is>
      </c>
      <c r="CE6" s="752" t="inlineStr">
        <f aca="false">IF($B6="","",IF(COUNTIFS('English Scores- Leveled papers'!$H$4:$KM$4,CE$3,'English Scores- Leveled papers'!$H8:$KM8,"&lt;&gt;")=0,"",SUMIF('English Scores- Leveled papers'!$H$4:$KM$4,CE$3,'English Scores- Leveled papers'!$H8:$KM8)))</f>
        <is>
          <t/>
        </is>
      </c>
      <c r="CF6" s="752" t="inlineStr">
        <f aca="false">IF($B6="","",IF(COUNTIFS('English Scores- Leveled papers'!$H$4:$KM$4,CF$3,'English Scores- Leveled papers'!$H8:$KM8,"&lt;&gt;")=0,"",SUMIF('English Scores- Leveled papers'!$H$4:$KM$4,CF$3,'English Scores- Leveled papers'!$H8:$KM8)))</f>
        <is>
          <t/>
        </is>
      </c>
      <c r="CG6" s="319" t="inlineStr">
        <f aca="false">IF($B6="","",IF(COUNTIFS('English Scores- Leveled papers'!$H$4:$KM$4,CG$3,'English Scores- Leveled papers'!$H8:$KM8,"&lt;&gt;")=0,"",SUMIF('English Scores- Leveled papers'!$H$4:$KM$4,CG$3,'English Scores- Leveled papers'!$H8:$KM8)))</f>
        <is>
          <t/>
        </is>
      </c>
      <c r="CH6" s="319" t="inlineStr">
        <f aca="false">IF($B6="","",IF(COUNTIFS('English Scores- Leveled papers'!$H$4:$KM$4,CH$3,'English Scores- Leveled papers'!$H8:$KM8,"&lt;&gt;")=0,"",SUMIF('English Scores- Leveled papers'!$H$4:$KM$4,CH$3,'English Scores- Leveled papers'!$H8:$KM8)))</f>
        <is>
          <t/>
        </is>
      </c>
      <c r="CI6" s="319" t="inlineStr">
        <f aca="false">IF($B6="","",IF(COUNTIFS('English Scores- Leveled papers'!$H$4:$KM$4,CI$3,'English Scores- Leveled papers'!$H8:$KM8,"&lt;&gt;")=0,"",SUMIF('English Scores- Leveled papers'!$H$4:$KM$4,CI$3,'English Scores- Leveled papers'!$H8:$KM8)))</f>
        <is>
          <t/>
        </is>
      </c>
      <c r="CJ6" s="319" t="inlineStr">
        <f aca="false">IF($B6="","",IF(COUNTIFS('English Scores- Leveled papers'!$H$4:$KM$4,CJ$3,'English Scores- Leveled papers'!$H8:$KM8,"&lt;&gt;")=0,"",SUMIF('English Scores- Leveled papers'!$H$4:$KM$4,CJ$3,'English Scores- Leveled papers'!$H8:$KM8)))</f>
        <is>
          <t/>
        </is>
      </c>
      <c r="CK6" s="319" t="inlineStr">
        <f aca="false">IF($B6="","",IF(COUNTIFS('English Scores- Leveled papers'!$H$4:$KM$4,CK$3,'English Scores- Leveled papers'!$H8:$KM8,"&lt;&gt;")=0,"",SUMIF('English Scores- Leveled papers'!$H$4:$KM$4,CK$3,'English Scores- Leveled papers'!$H8:$KM8)))</f>
        <is>
          <t/>
        </is>
      </c>
      <c r="CL6" s="752" t="inlineStr">
        <f aca="false">IF($B6="","",IF(COUNTIFS('English Scores- Leveled papers'!$H$4:$KM$4,CL$3,'English Scores- Leveled papers'!$H8:$KM8,"&lt;&gt;")=0,"",SUMIF('English Scores- Leveled papers'!$H$4:$KM$4,CL$3,'English Scores- Leveled papers'!$H8:$KM8)))</f>
        <is>
          <t/>
        </is>
      </c>
      <c r="CM6" s="752" t="inlineStr">
        <f aca="false">IF($B6="","",IF(COUNTIFS('English Scores- Leveled papers'!$H$4:$KM$4,CM$3,'English Scores- Leveled papers'!$H8:$KM8,"&lt;&gt;")=0,"",SUMIF('English Scores- Leveled papers'!$H$4:$KM$4,CM$3,'English Scores- Leveled papers'!$H8:$KM8)))</f>
        <is>
          <t/>
        </is>
      </c>
      <c r="CN6" s="752" t="inlineStr">
        <f aca="false">IF($B6="","",IF(COUNTIFS('English Scores- Leveled papers'!$H$4:$KM$4,CN$3,'English Scores- Leveled papers'!$H8:$KM8,"&lt;&gt;")=0,"",SUMIF('English Scores- Leveled papers'!$H$4:$KM$4,CN$3,'English Scores- Leveled papers'!$H8:$KM8)))</f>
        <is>
          <t/>
        </is>
      </c>
      <c r="CO6" s="752" t="inlineStr">
        <f aca="false">IF($B6="","",IF(COUNTIFS('English Scores- Leveled papers'!$H$4:$KM$4,CO$3,'English Scores- Leveled papers'!$H8:$KM8,"&lt;&gt;")=0,"",SUMIF('English Scores- Leveled papers'!$H$4:$KM$4,CO$3,'English Scores- Leveled papers'!$H8:$KM8)))</f>
        <is>
          <t/>
        </is>
      </c>
      <c r="CP6" s="752" t="inlineStr">
        <f aca="false">IF($B6="","",IF(COUNTIFS('English Scores- Leveled papers'!$H$4:$KM$4,CP$3,'English Scores- Leveled papers'!$H8:$KM8,"&lt;&gt;")=0,"",SUMIF('English Scores- Leveled papers'!$H$4:$KM$4,CP$3,'English Scores- Leveled papers'!$H8:$KM8)))</f>
        <is>
          <t/>
        </is>
      </c>
      <c r="CQ6" s="752" t="inlineStr">
        <f aca="false">IF($B6="","",IF(COUNTIFS('English Scores- Leveled papers'!$H$4:$KM$4,CQ$3,'English Scores- Leveled papers'!$H8:$KM8,"&lt;&gt;")=0,"",SUMIF('English Scores- Leveled papers'!$H$4:$KM$4,CQ$3,'English Scores- Leveled papers'!$H8:$KM8)))</f>
        <is>
          <t/>
        </is>
      </c>
      <c r="CR6" s="752" t="inlineStr">
        <f aca="false">IF($B6="","",IF(COUNTIFS('English Scores- Leveled papers'!$H$4:$KM$4,CR$3,'English Scores- Leveled papers'!$H8:$KM8,"&lt;&gt;")=0,"",SUMIF('English Scores- Leveled papers'!$H$4:$KM$4,CR$3,'English Scores- Leveled papers'!$H8:$KM8)))</f>
        <is>
          <t/>
        </is>
      </c>
      <c r="CS6" s="752" t="inlineStr">
        <f aca="false">IF($B6="","",IF(COUNTIFS('English Scores- Leveled papers'!$H$4:$KM$4,CS$3,'English Scores- Leveled papers'!$H8:$KM8,"&lt;&gt;")=0,"",SUMIF('English Scores- Leveled papers'!$H$4:$KM$4,CS$3,'English Scores- Leveled papers'!$H8:$KM8)))</f>
        <is>
          <t/>
        </is>
      </c>
      <c r="CT6" s="319" t="inlineStr">
        <f aca="false">IF($B6="","",IF(COUNTIFS('English Scores- Leveled papers'!$H$4:$KM$4,CT$3,'English Scores- Leveled papers'!$H8:$KM8,"&lt;&gt;")=0,"",SUMIF('English Scores- Leveled papers'!$H$4:$KM$4,CT$3,'English Scores- Leveled papers'!$H8:$KM8)))</f>
        <is>
          <t/>
        </is>
      </c>
      <c r="CU6" s="319" t="inlineStr">
        <f aca="false">IF($B6="","",IF(COUNTIFS('English Scores- Leveled papers'!$H$4:$KM$4,CU$3,'English Scores- Leveled papers'!$H8:$KM8,"&lt;&gt;")=0,"",SUMIF('English Scores- Leveled papers'!$H$4:$KM$4,CU$3,'English Scores- Leveled papers'!$H8:$KM8)))</f>
        <is>
          <t/>
        </is>
      </c>
      <c r="CV6" s="319" t="inlineStr">
        <f aca="false">IF($B6="","",IF(COUNTIFS('English Scores- Leveled papers'!$H$4:$KM$4,CV$3,'English Scores- Leveled papers'!$H8:$KM8,"&lt;&gt;")=0,"",SUMIF('English Scores- Leveled papers'!$H$4:$KM$4,CV$3,'English Scores- Leveled papers'!$H8:$KM8)))</f>
        <is>
          <t/>
        </is>
      </c>
      <c r="CW6" s="319" t="inlineStr">
        <f aca="false">IF($B6="","",IF(COUNTIFS('English Scores- Leveled papers'!$H$4:$KM$4,CW$3,'English Scores- Leveled papers'!$H8:$KM8,"&lt;&gt;")=0,"",SUMIF('English Scores- Leveled papers'!$H$4:$KM$4,CW$3,'English Scores- Leveled papers'!$H8:$KM8)))</f>
        <is>
          <t/>
        </is>
      </c>
      <c r="CX6" s="319" t="inlineStr">
        <f aca="false">IF($B6="","",IF(COUNTIFS('English Scores- Leveled papers'!$H$4:$KM$4,CX$3,'English Scores- Leveled papers'!$H8:$KM8,"&lt;&gt;")=0,"",SUMIF('English Scores- Leveled papers'!$H$4:$KM$4,CX$3,'English Scores- Leveled papers'!$H8:$KM8)))</f>
        <is>
          <t/>
        </is>
      </c>
      <c r="CY6" s="319" t="inlineStr">
        <f aca="false">IF($B6="","",IF(COUNTIFS('English Scores- Leveled papers'!$H$4:$KM$4,CY$3,'English Scores- Leveled papers'!$H8:$KM8,"&lt;&gt;")=0,"",SUMIF('English Scores- Leveled papers'!$H$4:$KM$4,CY$3,'English Scores- Leveled papers'!$H8:$KM8)))</f>
        <is>
          <t/>
        </is>
      </c>
      <c r="CZ6" s="319" t="inlineStr">
        <f aca="false">IF($B6="","",IF(COUNTIFS('English Scores- Leveled papers'!$H$4:$KM$4,CZ$3,'English Scores- Leveled papers'!$H8:$KM8,"&lt;&gt;")=0,"",SUMIF('English Scores- Leveled papers'!$H$4:$KM$4,CZ$3,'English Scores- Leveled papers'!$H8:$KM8)))</f>
        <is>
          <t/>
        </is>
      </c>
      <c r="DA6" s="319" t="inlineStr">
        <f aca="false">IF($B6="","",IF(COUNTIFS('English Scores- Leveled papers'!$H$4:$KM$4,DA$3,'English Scores- Leveled papers'!$H8:$KM8,"&lt;&gt;")=0,"",SUMIF('English Scores- Leveled papers'!$H$4:$KM$4,DA$3,'English Scores- Leveled papers'!$H8:$KM8)))</f>
        <is>
          <t/>
        </is>
      </c>
      <c r="DB6" s="319" t="inlineStr">
        <f aca="false">IF($B6="","",IF(COUNTIFS('English Scores- Leveled papers'!$H$4:$KM$4,DB$3,'English Scores- Leveled papers'!$H8:$KM8,"&lt;&gt;")=0,"",SUMIF('English Scores- Leveled papers'!$H$4:$KM$4,DB$3,'English Scores- Leveled papers'!$H8:$KM8)))</f>
        <is>
          <t/>
        </is>
      </c>
      <c r="DC6" s="319" t="inlineStr">
        <f aca="false">IF($B6="","",IF(COUNTIFS('English Scores- Leveled papers'!$H$4:$KM$4,DC$3,'English Scores- Leveled papers'!$H8:$KM8,"&lt;&gt;")=0,"",SUMIF('English Scores- Leveled papers'!$H$4:$KM$4,DC$3,'English Scores- Leveled papers'!$H8:$KM8)))</f>
        <is>
          <t/>
        </is>
      </c>
      <c r="DD6" s="319" t="inlineStr">
        <f aca="false">IF($B6="","",IF(COUNTIFS('English Scores- Leveled papers'!$H$4:$KM$4,DD$3,'English Scores- Leveled papers'!$H8:$KM8,"&lt;&gt;")=0,"",SUMIF('English Scores- Leveled papers'!$H$4:$KM$4,DD$3,'English Scores- Leveled papers'!$H8:$KM8)))</f>
        <is>
          <t/>
        </is>
      </c>
      <c r="DE6" s="319" t="inlineStr">
        <f aca="false">IF($B6="","",IF(COUNTIFS('English Scores- Leveled papers'!$H$4:$KM$4,DE$3,'English Scores- Leveled papers'!$H8:$KM8,"&lt;&gt;")=0,"",SUMIF('English Scores- Leveled papers'!$H$4:$KM$4,DE$3,'English Scores- Leveled papers'!$H8:$KM8)))</f>
        <is>
          <t/>
        </is>
      </c>
      <c r="DF6" s="752" t="inlineStr">
        <f aca="false">IF($B6="","",IF(COUNTIFS('English Scores- Leveled papers'!$H$4:$KM$4,DF$3,'English Scores- Leveled papers'!$H8:$KM8,"&lt;&gt;")=0,"",SUMIF('English Scores- Leveled papers'!$H$4:$KM$4,DF$3,'English Scores- Leveled papers'!$H8:$KM8)))</f>
        <is>
          <t/>
        </is>
      </c>
      <c r="DG6" s="752" t="inlineStr">
        <f aca="false">IF($B6="","",IF(COUNTIFS('English Scores- Leveled papers'!$H$4:$KM$4,DG$3,'English Scores- Leveled papers'!$H8:$KM8,"&lt;&gt;")=0,"",SUMIF('English Scores- Leveled papers'!$H$4:$KM$4,DG$3,'English Scores- Leveled papers'!$H8:$KM8)))</f>
        <is>
          <t/>
        </is>
      </c>
      <c r="DH6" s="752" t="inlineStr">
        <f aca="false">IF($B6="","",IF(COUNTIFS('English Scores- Leveled papers'!$H$4:$KM$4,DH$3,'English Scores- Leveled papers'!$H8:$KM8,"&lt;&gt;")=0,"",SUMIF('English Scores- Leveled papers'!$H$4:$KM$4,DH$3,'English Scores- Leveled papers'!$H8:$KM8)))</f>
        <is>
          <t/>
        </is>
      </c>
      <c r="DI6" s="752" t="inlineStr">
        <f aca="false">IF($B6="","",IF(COUNTIFS('English Scores- Leveled papers'!$H$4:$KM$4,DI$3,'English Scores- Leveled papers'!$H8:$KM8,"&lt;&gt;")=0,"",SUMIF('English Scores- Leveled papers'!$H$4:$KM$4,DI$3,'English Scores- Leveled papers'!$H8:$KM8)))</f>
        <is>
          <t/>
        </is>
      </c>
      <c r="DJ6" s="752" t="inlineStr">
        <f aca="false">IF($B6="","",IF(COUNTIFS('English Scores- Leveled papers'!$H$4:$KM$4,DJ$3,'English Scores- Leveled papers'!$H8:$KM8,"&lt;&gt;")=0,"",SUMIF('English Scores- Leveled papers'!$H$4:$KM$4,DJ$3,'English Scores- Leveled papers'!$H8:$KM8)))</f>
        <is>
          <t/>
        </is>
      </c>
      <c r="DK6" s="752" t="inlineStr">
        <f aca="false">IF($B6="","",IF(COUNTIFS('English Scores- Leveled papers'!$H$4:$KM$4,DK$3,'English Scores- Leveled papers'!$H8:$KM8,"&lt;&gt;")=0,"",SUMIF('English Scores- Leveled papers'!$H$4:$KM$4,DK$3,'English Scores- Leveled papers'!$H8:$KM8)))</f>
        <is>
          <t/>
        </is>
      </c>
      <c r="DL6" s="752" t="inlineStr">
        <f aca="false">IF($B6="","",IF(COUNTIFS('English Scores- Leveled papers'!$H$4:$KM$4,DL$3,'English Scores- Leveled papers'!$H8:$KM8,"&lt;&gt;")=0,"",SUMIF('English Scores- Leveled papers'!$H$4:$KM$4,DL$3,'English Scores- Leveled papers'!$H8:$KM8)))</f>
        <is>
          <t/>
        </is>
      </c>
      <c r="DM6" s="752" t="inlineStr">
        <f aca="false">IF($B6="","",IF(COUNTIFS('English Scores- Leveled papers'!$H$4:$KM$4,DM$3,'English Scores- Leveled papers'!$H8:$KM8,"&lt;&gt;")=0,"",SUMIF('English Scores- Leveled papers'!$H$4:$KM$4,DM$3,'English Scores- Leveled papers'!$H8:$KM8)))</f>
        <is>
          <t/>
        </is>
      </c>
      <c r="DN6" s="752" t="inlineStr">
        <f aca="false">IF($B6="","",IF(COUNTIFS('English Scores- Leveled papers'!$H$4:$KM$4,DN$3,'English Scores- Leveled papers'!$H8:$KM8,"&lt;&gt;")=0,"",SUMIF('English Scores- Leveled papers'!$H$4:$KM$4,DN$3,'English Scores- Leveled papers'!$H8:$KM8)))</f>
        <is>
          <t/>
        </is>
      </c>
      <c r="DO6" s="752" t="inlineStr">
        <f aca="false">IF($B6="","",IF(COUNTIFS('English Scores- Leveled papers'!$H$4:$KM$4,DO$3,'English Scores- Leveled papers'!$H8:$KM8,"&lt;&gt;")=0,"",SUMIF('English Scores- Leveled papers'!$H$4:$KM$4,DO$3,'English Scores- Leveled papers'!$H8:$KM8)))</f>
        <is>
          <t/>
        </is>
      </c>
      <c r="DP6" s="752" t="inlineStr">
        <f aca="false">IF($B6="","",IF(COUNTIFS('English Scores- Leveled papers'!$H$4:$KM$4,DP$3,'English Scores- Leveled papers'!$H8:$KM8,"&lt;&gt;")=0,"",SUMIF('English Scores- Leveled papers'!$H$4:$KM$4,DP$3,'English Scores- Leveled papers'!$H8:$KM8)))</f>
        <is>
          <t/>
        </is>
      </c>
      <c r="DQ6" s="752" t="inlineStr">
        <f aca="false">IF($B6="","",IF(COUNTIFS('English Scores- Leveled papers'!$H$4:$KM$4,DQ$3,'English Scores- Leveled papers'!$H8:$KM8,"&lt;&gt;")=0,"",SUMIF('English Scores- Leveled papers'!$H$4:$KM$4,DQ$3,'English Scores- Leveled papers'!$H8:$KM8)))</f>
        <is>
          <t/>
        </is>
      </c>
      <c r="DR6" s="319" t="inlineStr">
        <f aca="false">IF($B6="","",IF(COUNTIFS('English Scores- Leveled papers'!$H$4:$KM$4,DR$3,'English Scores- Leveled papers'!$H8:$KM8,"&lt;&gt;")=0,"",SUMIF('English Scores- Leveled papers'!$H$4:$KM$4,DR$3,'English Scores- Leveled papers'!$H8:$KM8)))</f>
        <is>
          <t/>
        </is>
      </c>
      <c r="DS6" s="319" t="inlineStr">
        <f aca="false">IF($B6="","",IF(COUNTIFS('English Scores- Leveled papers'!$H$4:$KM$4,DS$3,'English Scores- Leveled papers'!$H8:$KM8,"&lt;&gt;")=0,"",SUMIF('English Scores- Leveled papers'!$H$4:$KM$4,DS$3,'English Scores- Leveled papers'!$H8:$KM8)))</f>
        <is>
          <t/>
        </is>
      </c>
      <c r="DT6" s="319" t="inlineStr">
        <f aca="false">IF($B6="","",IF(COUNTIFS('English Scores- Leveled papers'!$H$4:$KM$4,DT$3,'English Scores- Leveled papers'!$H8:$KM8,"&lt;&gt;")=0,"",SUMIF('English Scores- Leveled papers'!$H$4:$KM$4,DT$3,'English Scores- Leveled papers'!$H8:$KM8)))</f>
        <is>
          <t/>
        </is>
      </c>
      <c r="DU6" s="319" t="inlineStr">
        <f aca="false">IF($B6="","",IF(COUNTIFS('English Scores- Leveled papers'!$H$4:$KM$4,DU$3,'English Scores- Leveled papers'!$H8:$KM8,"&lt;&gt;")=0,"",SUMIF('English Scores- Leveled papers'!$H$4:$KM$4,DU$3,'English Scores- Leveled papers'!$H8:$KM8)))</f>
        <is>
          <t/>
        </is>
      </c>
      <c r="DV6" s="319" t="inlineStr">
        <f aca="false">IF($B6="","",IF(COUNTIFS('English Scores- Leveled papers'!$H$4:$KM$4,DV$3,'English Scores- Leveled papers'!$H8:$KM8,"&lt;&gt;")=0,"",SUMIF('English Scores- Leveled papers'!$H$4:$KM$4,DV$3,'English Scores- Leveled papers'!$H8:$KM8)))</f>
        <is>
          <t/>
        </is>
      </c>
      <c r="DW6" s="319" t="inlineStr">
        <f aca="false">IF($B6="","",IF(COUNTIFS('English Scores- Leveled papers'!$H$4:$KM$4,DW$3,'English Scores- Leveled papers'!$H8:$KM8,"&lt;&gt;")=0,"",SUMIF('English Scores- Leveled papers'!$H$4:$KM$4,DW$3,'English Scores- Leveled papers'!$H8:$KM8)))</f>
        <is>
          <t/>
        </is>
      </c>
      <c r="DX6" s="319" t="inlineStr">
        <f aca="false">IF($B6="","",IF(COUNTIFS('English Scores- Leveled papers'!$H$4:$KM$4,DX$3,'English Scores- Leveled papers'!$H8:$KM8,"&lt;&gt;")=0,"",SUMIF('English Scores- Leveled papers'!$H$4:$KM$4,DX$3,'English Scores- Leveled papers'!$H8:$KM8)))</f>
        <is>
          <t/>
        </is>
      </c>
      <c r="DY6" s="319" t="inlineStr">
        <f aca="false">IF($B6="","",IF(COUNTIFS('English Scores- Leveled papers'!$H$4:$KM$4,DY$3,'English Scores- Leveled papers'!$H8:$KM8,"&lt;&gt;")=0,"",SUMIF('English Scores- Leveled papers'!$H$4:$KM$4,DY$3,'English Scores- Leveled papers'!$H8:$KM8)))</f>
        <is>
          <t/>
        </is>
      </c>
      <c r="DZ6" s="319" t="inlineStr">
        <f aca="false">IF($B6="","",IF(COUNTIFS('English Scores- Leveled papers'!$H$4:$KM$4,DZ$3,'English Scores- Leveled papers'!$H8:$KM8,"&lt;&gt;")=0,"",SUMIF('English Scores- Leveled papers'!$H$4:$KM$4,DZ$3,'English Scores- Leveled papers'!$H8:$KM8)))</f>
        <is>
          <t/>
        </is>
      </c>
      <c r="EA6" s="319" t="inlineStr">
        <f aca="false">IF($B6="","",IF(COUNTIFS('English Scores- Leveled papers'!$H$4:$KM$4,EA$3,'English Scores- Leveled papers'!$H8:$KM8,"&lt;&gt;")=0,"",SUMIF('English Scores- Leveled papers'!$H$4:$KM$4,EA$3,'English Scores- Leveled papers'!$H8:$KM8)))</f>
        <is>
          <t/>
        </is>
      </c>
      <c r="EB6" s="319" t="inlineStr">
        <f aca="false">IF($B6="","",IF(COUNTIFS('English Scores- Leveled papers'!$H$4:$KM$4,EB$3,'English Scores- Leveled papers'!$H8:$KM8,"&lt;&gt;")=0,"",SUMIF('English Scores- Leveled papers'!$H$4:$KM$4,EB$3,'English Scores- Leveled papers'!$H8:$KM8)))</f>
        <is>
          <t/>
        </is>
      </c>
      <c r="EC6" s="319" t="inlineStr">
        <f aca="false">IF($B6="","",IF(COUNTIFS('English Scores- Leveled papers'!$H$4:$KM$4,EC$3,'English Scores- Leveled papers'!$H8:$KM8,"&lt;&gt;")=0,"",SUMIF('English Scores- Leveled papers'!$H$4:$KM$4,EC$3,'English Scores- Leveled papers'!$H8:$KM8)))</f>
        <is>
          <t/>
        </is>
      </c>
      <c r="ED6" s="752" t="inlineStr">
        <f aca="false">IF($B6="","",IF(COUNTIFS('English Scores- Leveled papers'!$H$4:$KM$4,ED$3,'English Scores- Leveled papers'!$H8:$KM8,"&lt;&gt;")=0,"",SUMIF('English Scores- Leveled papers'!$H$4:$KM$4,ED$3,'English Scores- Leveled papers'!$H8:$KM8)))</f>
        <is>
          <t/>
        </is>
      </c>
      <c r="EE6" s="752" t="inlineStr">
        <f aca="false">IF($B6="","",IF(COUNTIFS('English Scores- Leveled papers'!$H$4:$KM$4,EE$3,'English Scores- Leveled papers'!$H8:$KM8,"&lt;&gt;")=0,"",SUMIF('English Scores- Leveled papers'!$H$4:$KM$4,EE$3,'English Scores- Leveled papers'!$H8:$KM8)))</f>
        <is>
          <t/>
        </is>
      </c>
      <c r="EF6" s="752" t="inlineStr">
        <f aca="false">IF($B6="","",IF(COUNTIFS('English Scores- Leveled papers'!$H$4:$KM$4,EF$3,'English Scores- Leveled papers'!$H8:$KM8,"&lt;&gt;")=0,"",SUMIF('English Scores- Leveled papers'!$H$4:$KM$4,EF$3,'English Scores- Leveled papers'!$H8:$KM8)))</f>
        <is>
          <t/>
        </is>
      </c>
      <c r="EG6" s="752" t="inlineStr">
        <f aca="false">IF($B6="","",IF(COUNTIFS('English Scores- Leveled papers'!$H$4:$KM$4,EG$3,'English Scores- Leveled papers'!$H8:$KM8,"&lt;&gt;")=0,"",SUMIF('English Scores- Leveled papers'!$H$4:$KM$4,EG$3,'English Scores- Leveled papers'!$H8:$KM8)))</f>
        <is>
          <t/>
        </is>
      </c>
      <c r="EH6" s="752" t="inlineStr">
        <f aca="false">IF($B6="","",IF(COUNTIFS('English Scores- Leveled papers'!$H$4:$KM$4,EH$3,'English Scores- Leveled papers'!$H8:$KM8,"&lt;&gt;")=0,"",SUMIF('English Scores- Leveled papers'!$H$4:$KM$4,EH$3,'English Scores- Leveled papers'!$H8:$KM8)))</f>
        <is>
          <t/>
        </is>
      </c>
      <c r="EI6" s="752" t="inlineStr">
        <f aca="false">IF($B6="","",IF(COUNTIFS('English Scores- Leveled papers'!$H$4:$KM$4,EI$3,'English Scores- Leveled papers'!$H8:$KM8,"&lt;&gt;")=0,"",SUMIF('English Scores- Leveled papers'!$H$4:$KM$4,EI$3,'English Scores- Leveled papers'!$H8:$KM8)))</f>
        <is>
          <t/>
        </is>
      </c>
      <c r="EJ6" s="752" t="inlineStr">
        <f aca="false">IF($B6="","",IF(COUNTIFS('English Scores- Leveled papers'!$H$4:$KM$4,EJ$3,'English Scores- Leveled papers'!$H8:$KM8,"&lt;&gt;")=0,"",SUMIF('English Scores- Leveled papers'!$H$4:$KM$4,EJ$3,'English Scores- Leveled papers'!$H8:$KM8)))</f>
        <is>
          <t/>
        </is>
      </c>
      <c r="EK6" s="752" t="inlineStr">
        <f aca="false">IF($B6="","",IF(COUNTIFS('English Scores- Leveled papers'!$H$4:$KM$4,EK$3,'English Scores- Leveled papers'!$H8:$KM8,"&lt;&gt;")=0,"",SUMIF('English Scores- Leveled papers'!$H$4:$KM$4,EK$3,'English Scores- Leveled papers'!$H8:$KM8)))</f>
        <is>
          <t/>
        </is>
      </c>
      <c r="EL6" s="752" t="inlineStr">
        <f aca="false">IF($B6="","",IF(COUNTIFS('English Scores- Leveled papers'!$H$4:$KM$4,EL$3,'English Scores- Leveled papers'!$H8:$KM8,"&lt;&gt;")=0,"",SUMIF('English Scores- Leveled papers'!$H$4:$KM$4,EL$3,'English Scores- Leveled papers'!$H8:$KM8)))</f>
        <is>
          <t/>
        </is>
      </c>
      <c r="EM6" s="752" t="inlineStr">
        <f aca="false">IF($B6="","",IF(COUNTIFS('English Scores- Leveled papers'!$H$4:$KM$4,EM$3,'English Scores- Leveled papers'!$H8:$KM8,"&lt;&gt;")=0,"",SUMIF('English Scores- Leveled papers'!$H$4:$KM$4,EM$3,'English Scores- Leveled papers'!$H8:$KM8)))</f>
        <is>
          <t/>
        </is>
      </c>
      <c r="EN6" s="752" t="inlineStr">
        <f aca="false">IF($B6="","",IF(COUNTIFS('English Scores- Leveled papers'!$H$4:$KM$4,EN$3,'English Scores- Leveled papers'!$H8:$KM8,"&lt;&gt;")=0,"",SUMIF('English Scores- Leveled papers'!$H$4:$KM$4,EN$3,'English Scores- Leveled papers'!$H8:$KM8)))</f>
        <is>
          <t/>
        </is>
      </c>
      <c r="EO6" s="752" t="inlineStr">
        <f aca="false">IF($B6="","",IF(COUNTIFS('English Scores- Leveled papers'!$H$4:$KM$4,EO$3,'English Scores- Leveled papers'!$H8:$KM8,"&lt;&gt;")=0,"",SUMIF('English Scores- Leveled papers'!$H$4:$KM$4,EO$3,'English Scores- Leveled papers'!$H8:$KM8)))</f>
        <is>
          <t/>
        </is>
      </c>
      <c r="EP6" s="752" t="inlineStr">
        <f aca="false">IF($B6="","",IF(COUNTIFS('English Scores- Leveled papers'!$H$4:$KM$4,EP$3,'English Scores- Leveled papers'!$H8:$KM8,"&lt;&gt;")=0,"",SUMIF('English Scores- Leveled papers'!$H$4:$KM$4,EP$3,'English Scores- Leveled papers'!$H8:$KM8)))</f>
        <is>
          <t/>
        </is>
      </c>
    </row>
    <row r="7" customFormat="false" ht="12.75" hidden="false" customHeight="false" outlineLevel="0" collapsed="false">
      <c r="A7" s="315" t="n">
        <v>3</v>
      </c>
      <c r="B7" s="315" t="str">
        <f aca="false">'English Scores- Leveled papers'!B9</f>
        <v>B.Yamuna</v>
      </c>
      <c r="C7" s="751" t="inlineStr">
        <f aca="false">IF('RC Mastery Check+Question type'!D7="","",IF(OR('RC Mastery Check+Question type'!D7=-0.5,'RC Mastery Check+Question type'!D7=0,'RC Mastery Check+Question type'!D7=0.2,'RC Mastery Check+Question type'!D7=0.5),"NR",'Cover Sheet'!G7))</f>
        <is>
          <t/>
        </is>
      </c>
      <c r="D7" s="316" t="str">
        <f aca="false">IF(OR(B7="",COUNT('English Scores- Leveled papers'!AJ9:KM9)=0),"",IF((AND(R7&gt;=(70/100),R7&lt;1.1)),9,IF(AND(Q7&gt;=(70/100),Q7&lt;1.1),8,IF(AND(P7&gt;=(70/100),P7&lt;1.1),7,IF(AND(O7&gt;=(70/100),O7&lt;1.1),6,IF(AND(N7&gt;=0.7,N7&lt;1.1),5,IF(AND(M7&gt;=0.7,M7&lt;1.1),5,IF(AND(L7&gt;=0.7,L7&lt;1.1),4,IF(AND(K7&gt;=0.7,K7&lt;1.1),4,IF(AND(J7&gt;=0.7,J7&lt;1.1),3,IF(AND(I7&gt;=0.7,I7&lt;1.1),3,IF(AND(H7&gt;=0.7,H7&lt;1.1),2,IF(AND(G7&gt;=0.7,G7&lt;1.1),2,IF(AND(F7&gt;=0.7,F7&lt;1.1),1,IF(AND(E7&gt;=0.7,E7&lt;1.1),1,IF(COUNT('English Scores- Leveled papers'!AJ9:AK9)=0,"","NR"))))))))))))))))</f>
        <v>NR</v>
      </c>
      <c r="E7" s="318" t="str">
        <f aca="false">IF((B7=""),"",IF(COUNT(S7:W7)=0,"",ROUND(SUM(S7:W7)/SUM($S$2:$W$2),1)))</f>
        <v/>
      </c>
      <c r="F7" s="318" t="str">
        <f aca="false">IF((B7=""),"",IF(COUNT(X7:AB7)=0,"",ROUND(SUM(X7:AB7)/SUM($X$2:$AB$2),1)))</f>
        <v/>
      </c>
      <c r="G7" s="318" t="str">
        <f aca="false">IFERROR(IF((B7=""),"",IF(COUNT(AC7:AH7)=0,"",ROUND(SUM(AC7:AH7)/SUM($AC$2:$AH$2),1))),"")</f>
        <v/>
      </c>
      <c r="H7" s="318" t="str">
        <f aca="false">IFERROR(IF((B7=""),"",IF(COUNT(AI7:AN7)=0,"",ROUND(SUM(AI7:AN7)/SUM($AI$2:$AN$2),1))),0)</f>
        <v/>
      </c>
      <c r="I7" s="318" t="str">
        <f aca="false">IFERROR(IF((B7=""),"",IF(COUNT(AO7:AY7)=0,"",ROUND(SUM(AO7:AY7)/SUM($AO$2:$AY$2),1))),0)</f>
        <v/>
      </c>
      <c r="J7" s="318" t="str">
        <f aca="false">IFERROR(IF((B7=""),"",IF(COUNT(AZ7:BO7)=0,"",ROUND(SUM(AZ7:BO7)/SUM($AZ$2:$BO$2),1))),0)</f>
        <v/>
      </c>
      <c r="K7" s="318" t="str">
        <f aca="false">IFERROR(IF((B7=""),"",IF(COUNT(BP7:BW7)=0,"",ROUND(SUM(BP7:BW7)/SUM($BP$2:$BW$2),1))),0)</f>
        <v/>
      </c>
      <c r="L7" s="318" t="str">
        <f aca="false">IFERROR(IF((B7=""),"",IF(COUNT(BX7:CF7)=0,"",ROUND(SUM(BX7:CF7)/SUM($BX$2:$CF$2),1))),0)</f>
        <v/>
      </c>
      <c r="M7" s="318" t="str">
        <f aca="false">IFERROR(IF((B7=""),"",IF(COUNT(CG7:CK7)=0,"",ROUND(SUM(CG7:CK7)/SUM($CG$2:$CK$2),1))),0)</f>
        <v/>
      </c>
      <c r="N7" s="318" t="str">
        <f aca="false">IFERROR(IF((B7=""),"",IF(COUNT(CL7:CS7)=0,"",ROUND(SUM(CL7:CS7)/SUM($CL$2:$CS$2),1))),0)</f>
        <v/>
      </c>
      <c r="O7" s="318" t="str">
        <f aca="false">IFERROR(IF((B7=""),"",IF(COUNT(CT7:DE7)=0,"",ROUND(SUM(CT7:DE7)/SUM($CT$2:$DE$2),1))),0)</f>
        <v/>
      </c>
      <c r="P7" s="318" t="str">
        <f aca="false">IFERROR(IF((B7=""),"",IF(COUNT(DF7:DQ7)=0,"",ROUND(SUM(DF7:DQ7)/SUM($DF$2:$DQ$2),1))),0)</f>
        <v/>
      </c>
      <c r="Q7" s="318" t="str">
        <f aca="false">IFERROR(IF((B7=""),"",IF(COUNT(DR7:EB7)=0,"",ROUND(SUM(DR7:EB7)/SUM($DR$2:$EB$2),1))),0)</f>
        <v/>
      </c>
      <c r="R7" s="318" t="str">
        <f aca="false">(IF((B7=""),"",IF(COUNT(ED7:EP7)=0,"",ROUND(SUM(ED7:EP7)/SUM($ED$2:$EP$2),1))))</f>
        <v/>
      </c>
      <c r="S7" s="319" t="inlineStr">
        <f aca="false">IF($B7="","",IF(COUNTIFS('English Scores- Leveled papers'!$H$4:$KM$4,S$3,'English Scores- Leveled papers'!$H9:$KM9,"&lt;&gt;")=0,"",SUMIF('English Scores- Leveled papers'!$H$4:$KM$4,S$3,'English Scores- Leveled papers'!$H9:$KM9)))</f>
        <is>
          <t/>
        </is>
      </c>
      <c r="T7" s="319" t="inlineStr">
        <f aca="false">IF($B7="","",IF(COUNTIFS('English Scores- Leveled papers'!$H$4:$KM$4,T$3,'English Scores- Leveled papers'!$H9:$KM9,"&lt;&gt;")=0,"",SUMIF('English Scores- Leveled papers'!$H$4:$KM$4,T$3,'English Scores- Leveled papers'!$H9:$KM9)))</f>
        <is>
          <t/>
        </is>
      </c>
      <c r="U7" s="319" t="inlineStr">
        <f aca="false">IF($B7="","",IF(COUNTIFS('English Scores- Leveled papers'!$H$4:$KM$4,U$3,'English Scores- Leveled papers'!$H9:$KM9,"&lt;&gt;")=0,"",SUMIF('English Scores- Leveled papers'!$H$4:$KM$4,U$3,'English Scores- Leveled papers'!$H9:$KM9)))</f>
        <is>
          <t/>
        </is>
      </c>
      <c r="V7" s="319" t="inlineStr">
        <f aca="false">IF($B7="","",IF(COUNTIFS('English Scores- Leveled papers'!$H$4:$KM$4,V$3,'English Scores- Leveled papers'!$H9:$KM9,"&lt;&gt;")=0,"",SUMIF('English Scores- Leveled papers'!$H$4:$KM$4,V$3,'English Scores- Leveled papers'!$H9:$KM9)))</f>
        <is>
          <t/>
        </is>
      </c>
      <c r="W7" s="319" t="inlineStr">
        <f aca="false">IF($B7="","",IF(COUNTIFS('English Scores- Leveled papers'!$H$4:$KM$4,W$3,'English Scores- Leveled papers'!$H9:$KM9,"&lt;&gt;")=0,"",SUMIF('English Scores- Leveled papers'!$H$4:$KM$4,W$3,'English Scores- Leveled papers'!$H9:$KM9)))</f>
        <is>
          <t/>
        </is>
      </c>
      <c r="X7" s="752" t="inlineStr">
        <f aca="false">IF($B7="","",IF(COUNTIFS('English Scores- Leveled papers'!$H$4:$KM$4,X$3,'English Scores- Leveled papers'!$H9:$KM9,"&lt;&gt;")=0,"",SUMIF('English Scores- Leveled papers'!$H$4:$KM$4,X$3,'English Scores- Leveled papers'!$H9:$KM9)))</f>
        <is>
          <t/>
        </is>
      </c>
      <c r="Y7" s="752" t="inlineStr">
        <f aca="false">IF($B7="","",IF(COUNTIFS('English Scores- Leveled papers'!$H$4:$KM$4,Y$3,'English Scores- Leveled papers'!$H9:$KM9,"&lt;&gt;")=0,"",SUMIF('English Scores- Leveled papers'!$H$4:$KM$4,Y$3,'English Scores- Leveled papers'!$H9:$KM9)))</f>
        <is>
          <t/>
        </is>
      </c>
      <c r="Z7" s="752" t="inlineStr">
        <f aca="false">IF($B7="","",IF(COUNTIFS('English Scores- Leveled papers'!$H$4:$KM$4,Z$3,'English Scores- Leveled papers'!$H9:$KM9,"&lt;&gt;")=0,"",SUMIF('English Scores- Leveled papers'!$H$4:$KM$4,Z$3,'English Scores- Leveled papers'!$H9:$KM9)))</f>
        <is>
          <t/>
        </is>
      </c>
      <c r="AA7" s="752" t="inlineStr">
        <f aca="false">IF($B7="","",IF(COUNTIFS('English Scores- Leveled papers'!$H$4:$KM$4,AA$3,'English Scores- Leveled papers'!$H9:$KM9,"&lt;&gt;")=0,"",SUMIF('English Scores- Leveled papers'!$H$4:$KM$4,AA$3,'English Scores- Leveled papers'!$H9:$KM9)))</f>
        <is>
          <t/>
        </is>
      </c>
      <c r="AB7" s="752" t="inlineStr">
        <f aca="false">IF($B7="","",IF(COUNTIFS('English Scores- Leveled papers'!$H$4:$KM$4,AB$3,'English Scores- Leveled papers'!$H9:$KM9,"&lt;&gt;")=0,"",SUMIF('English Scores- Leveled papers'!$H$4:$KM$4,AB$3,'English Scores- Leveled papers'!$H9:$KM9)))</f>
        <is>
          <t/>
        </is>
      </c>
      <c r="AC7" s="319" t="inlineStr">
        <f aca="false">IF($B7="","",IF(COUNTIFS('English Scores- Leveled papers'!$H$4:$KM$4,AC$3,'English Scores- Leveled papers'!$H9:$KM9,"&lt;&gt;")=0,"",SUMIF('English Scores- Leveled papers'!$H$4:$KM$4,AC$3,'English Scores- Leveled papers'!$H9:$KM9)))</f>
        <is>
          <t/>
        </is>
      </c>
      <c r="AD7" s="319" t="inlineStr">
        <f aca="false">IF($B7="","",IF(COUNTIFS('English Scores- Leveled papers'!$H$4:$KM$4,AD$3,'English Scores- Leveled papers'!$H9:$KM9,"&lt;&gt;")=0,"",SUMIF('English Scores- Leveled papers'!$H$4:$KM$4,AD$3,'English Scores- Leveled papers'!$H9:$KM9)))</f>
        <is>
          <t/>
        </is>
      </c>
      <c r="AE7" s="319" t="inlineStr">
        <f aca="false">IF($B7="","",IF(COUNTIFS('English Scores- Leveled papers'!$H$4:$KM$4,AE$3,'English Scores- Leveled papers'!$H9:$KM9,"&lt;&gt;")=0,"",SUMIF('English Scores- Leveled papers'!$H$4:$KM$4,AE$3,'English Scores- Leveled papers'!$H9:$KM9)))</f>
        <is>
          <t/>
        </is>
      </c>
      <c r="AF7" s="319" t="inlineStr">
        <f aca="false">IF($B7="","",IF(COUNTIFS('English Scores- Leveled papers'!$H$4:$KM$4,AF$3,'English Scores- Leveled papers'!$H9:$KM9,"&lt;&gt;")=0,"",SUMIF('English Scores- Leveled papers'!$H$4:$KM$4,AF$3,'English Scores- Leveled papers'!$H9:$KM9)))</f>
        <is>
          <t/>
        </is>
      </c>
      <c r="AG7" s="319" t="inlineStr">
        <f aca="false">IF($B7="","",IF(COUNTIFS('English Scores- Leveled papers'!$H$4:$KM$4,AG$3,'English Scores- Leveled papers'!$H9:$KM9,"&lt;&gt;")=0,"",SUMIF('English Scores- Leveled papers'!$H$4:$KM$4,AG$3,'English Scores- Leveled papers'!$H9:$KM9)))</f>
        <is>
          <t/>
        </is>
      </c>
      <c r="AH7" s="319" t="inlineStr">
        <f aca="false">IF($B7="","",IF(COUNTIFS('English Scores- Leveled papers'!$H$4:$KM$4,AH$3,'English Scores- Leveled papers'!$H9:$KM9,"&lt;&gt;")=0,"",SUMIF('English Scores- Leveled papers'!$H$4:$KM$4,AH$3,'English Scores- Leveled papers'!$H9:$KM9)))</f>
        <is>
          <t/>
        </is>
      </c>
      <c r="AI7" s="752" t="inlineStr">
        <f aca="false">IF($B7="","",IF(COUNTIFS('English Scores- Leveled papers'!$H$4:$KM$4,AI$3,'English Scores- Leveled papers'!$H9:$KM9,"&lt;&gt;")=0,"",SUMIF('English Scores- Leveled papers'!$H$4:$KM$4,AI$3,'English Scores- Leveled papers'!$H9:$KM9)))</f>
        <is>
          <t/>
        </is>
      </c>
      <c r="AJ7" s="752" t="inlineStr">
        <f aca="false">IF($B7="","",IF(COUNTIFS('English Scores- Leveled papers'!$H$4:$KM$4,AJ$3,'English Scores- Leveled papers'!$H9:$KM9,"&lt;&gt;")=0,"",SUMIF('English Scores- Leveled papers'!$H$4:$KM$4,AJ$3,'English Scores- Leveled papers'!$H9:$KM9)))</f>
        <is>
          <t/>
        </is>
      </c>
      <c r="AK7" s="752" t="inlineStr">
        <f aca="false">IF($B7="","",IF(COUNTIFS('English Scores- Leveled papers'!$H$4:$KM$4,AK$3,'English Scores- Leveled papers'!$H9:$KM9,"&lt;&gt;")=0,"",SUMIF('English Scores- Leveled papers'!$H$4:$KM$4,AK$3,'English Scores- Leveled papers'!$H9:$KM9)))</f>
        <is>
          <t/>
        </is>
      </c>
      <c r="AL7" s="752" t="inlineStr">
        <f aca="false">IF($B7="","",IF(COUNTIFS('English Scores- Leveled papers'!$H$4:$KM$4,AL$3,'English Scores- Leveled papers'!$H9:$KM9,"&lt;&gt;")=0,"",SUMIF('English Scores- Leveled papers'!$H$4:$KM$4,AL$3,'English Scores- Leveled papers'!$H9:$KM9)))</f>
        <is>
          <t/>
        </is>
      </c>
      <c r="AM7" s="752" t="inlineStr">
        <f aca="false">IF($B7="","",IF(COUNTIFS('English Scores- Leveled papers'!$H$4:$KM$4,AM$3,'English Scores- Leveled papers'!$H9:$KM9,"&lt;&gt;")=0,"",SUMIF('English Scores- Leveled papers'!$H$4:$KM$4,AM$3,'English Scores- Leveled papers'!$H9:$KM9)))</f>
        <is>
          <t/>
        </is>
      </c>
      <c r="AN7" s="752" t="inlineStr">
        <f aca="false">IF($B7="","",IF(COUNTIFS('English Scores- Leveled papers'!$H$4:$KM$4,AN$3,'English Scores- Leveled papers'!$H9:$KM9,"&lt;&gt;")=0,"",SUMIF('English Scores- Leveled papers'!$H$4:$KM$4,AN$3,'English Scores- Leveled papers'!$H9:$KM9)))</f>
        <is>
          <t/>
        </is>
      </c>
      <c r="AO7" s="319" t="inlineStr">
        <f aca="false">IF($B7="","",IF(COUNTIFS('English Scores- Leveled papers'!$H$4:$KM$4,AO$3,'English Scores- Leveled papers'!$H9:$KM9,"&lt;&gt;")=0,"",SUMIF('English Scores- Leveled papers'!$H$4:$KM$4,AO$3,'English Scores- Leveled papers'!$H9:$KM9)))</f>
        <is>
          <t/>
        </is>
      </c>
      <c r="AP7" s="319" t="inlineStr">
        <f aca="false">IF($B7="","",IF(COUNTIFS('English Scores- Leveled papers'!$H$4:$KM$4,AP$3,'English Scores- Leveled papers'!$H9:$KM9,"&lt;&gt;")=0,"",SUMIF('English Scores- Leveled papers'!$H$4:$KM$4,AP$3,'English Scores- Leveled papers'!$H9:$KM9)))</f>
        <is>
          <t/>
        </is>
      </c>
      <c r="AQ7" s="319" t="inlineStr">
        <f aca="false">IF($B7="","",IF(COUNTIFS('English Scores- Leveled papers'!$H$4:$KM$4,AQ$3,'English Scores- Leveled papers'!$H9:$KM9,"&lt;&gt;")=0,"",SUMIF('English Scores- Leveled papers'!$H$4:$KM$4,AQ$3,'English Scores- Leveled papers'!$H9:$KM9)))</f>
        <is>
          <t/>
        </is>
      </c>
      <c r="AR7" s="319" t="inlineStr">
        <f aca="false">IF($B7="","",IF(COUNTIFS('English Scores- Leveled papers'!$H$4:$KM$4,AR$3,'English Scores- Leveled papers'!$H9:$KM9,"&lt;&gt;")=0,"",SUMIF('English Scores- Leveled papers'!$H$4:$KM$4,AR$3,'English Scores- Leveled papers'!$H9:$KM9)))</f>
        <is>
          <t/>
        </is>
      </c>
      <c r="AS7" s="319" t="inlineStr">
        <f aca="false">IF($B7="","",IF(COUNTIFS('English Scores- Leveled papers'!$H$4:$KM$4,AS$3,'English Scores- Leveled papers'!$H9:$KM9,"&lt;&gt;")=0,"",SUMIF('English Scores- Leveled papers'!$H$4:$KM$4,AS$3,'English Scores- Leveled papers'!$H9:$KM9)))</f>
        <is>
          <t/>
        </is>
      </c>
      <c r="AT7" s="319" t="inlineStr">
        <f aca="false">IF($B7="","",IF(COUNTIFS('English Scores- Leveled papers'!$H$4:$KM$4,AT$3,'English Scores- Leveled papers'!$H9:$KM9,"&lt;&gt;")=0,"",SUMIF('English Scores- Leveled papers'!$H$4:$KM$4,AT$3,'English Scores- Leveled papers'!$H9:$KM9)))</f>
        <is>
          <t/>
        </is>
      </c>
      <c r="AU7" s="319" t="inlineStr">
        <f aca="false">IF($B7="","",IF(COUNTIFS('English Scores- Leveled papers'!$H$4:$KM$4,AU$3,'English Scores- Leveled papers'!$H9:$KM9,"&lt;&gt;")=0,"",SUMIF('English Scores- Leveled papers'!$H$4:$KM$4,AU$3,'English Scores- Leveled papers'!$H9:$KM9)))</f>
        <is>
          <t/>
        </is>
      </c>
      <c r="AV7" s="319" t="inlineStr">
        <f aca="false">IF($B7="","",IF(COUNTIFS('English Scores- Leveled papers'!$H$4:$KM$4,AV$3,'English Scores- Leveled papers'!$H9:$KM9,"&lt;&gt;")=0,"",SUMIF('English Scores- Leveled papers'!$H$4:$KM$4,AV$3,'English Scores- Leveled papers'!$H9:$KM9)))</f>
        <is>
          <t/>
        </is>
      </c>
      <c r="AW7" s="319" t="inlineStr">
        <f aca="false">IF($B7="","",IF(COUNTIFS('English Scores- Leveled papers'!$H$4:$KM$4,AW$3,'English Scores- Leveled papers'!$H9:$KM9,"&lt;&gt;")=0,"",SUMIF('English Scores- Leveled papers'!$H$4:$KM$4,AW$3,'English Scores- Leveled papers'!$H9:$KM9)))</f>
        <is>
          <t/>
        </is>
      </c>
      <c r="AX7" s="319" t="inlineStr">
        <f aca="false">IF($B7="","",IF(COUNTIFS('English Scores- Leveled papers'!$H$4:$KM$4,AX$3,'English Scores- Leveled papers'!$H9:$KM9,"&lt;&gt;")=0,"",SUMIF('English Scores- Leveled papers'!$H$4:$KM$4,AX$3,'English Scores- Leveled papers'!$H9:$KM9)))</f>
        <is>
          <t/>
        </is>
      </c>
      <c r="AY7" s="319" t="inlineStr">
        <f aca="false">IF($B7="","",IF(COUNTIFS('English Scores- Leveled papers'!$H$4:$KM$4,AY$3,'English Scores- Leveled papers'!$H9:$KM9,"&lt;&gt;")=0,"",SUMIF('English Scores- Leveled papers'!$H$4:$KM$4,AY$3,'English Scores- Leveled papers'!$H9:$KM9)))</f>
        <is>
          <t/>
        </is>
      </c>
      <c r="AZ7" s="752" t="inlineStr">
        <f aca="false">IF($B7="","",IF(COUNTIFS('English Scores- Leveled papers'!$H$4:$KM$4,AZ$3,'English Scores- Leveled papers'!$H9:$KM9,"&lt;&gt;")=0,"",SUMIF('English Scores- Leveled papers'!$H$4:$KM$4,AZ$3,'English Scores- Leveled papers'!$H9:$KM9)))</f>
        <is>
          <t/>
        </is>
      </c>
      <c r="BA7" s="752" t="inlineStr">
        <f aca="false">IF($B7="","",IF(COUNTIFS('English Scores- Leveled papers'!$H$4:$KM$4,BA$3,'English Scores- Leveled papers'!$H9:$KM9,"&lt;&gt;")=0,"",SUMIF('English Scores- Leveled papers'!$H$4:$KM$4,BA$3,'English Scores- Leveled papers'!$H9:$KM9)))</f>
        <is>
          <t/>
        </is>
      </c>
      <c r="BB7" s="752" t="inlineStr">
        <f aca="false">IF($B7="","",IF(COUNTIFS('English Scores- Leveled papers'!$H$4:$KM$4,BB$3,'English Scores- Leveled papers'!$H9:$KM9,"&lt;&gt;")=0,"",SUMIF('English Scores- Leveled papers'!$H$4:$KM$4,BB$3,'English Scores- Leveled papers'!$H9:$KM9)))</f>
        <is>
          <t/>
        </is>
      </c>
      <c r="BC7" s="752" t="inlineStr">
        <f aca="false">IF($B7="","",IF(COUNTIFS('English Scores- Leveled papers'!$H$4:$KM$4,BC$3,'English Scores- Leveled papers'!$H9:$KM9,"&lt;&gt;")=0,"",SUMIF('English Scores- Leveled papers'!$H$4:$KM$4,BC$3,'English Scores- Leveled papers'!$H9:$KM9)))</f>
        <is>
          <t/>
        </is>
      </c>
      <c r="BD7" s="752"/>
      <c r="BE7" s="752"/>
      <c r="BF7" s="752" t="inlineStr">
        <f aca="false">IF($B7="","",IF(COUNTIFS('English Scores- Leveled papers'!$H$4:$KM$4,BF$3,'English Scores- Leveled papers'!$H9:$KM9,"&lt;&gt;")=0,"",SUMIF('English Scores- Leveled papers'!$H$4:$KM$4,BF$3,'English Scores- Leveled papers'!$H9:$KM9)))</f>
        <is>
          <t/>
        </is>
      </c>
      <c r="BG7" s="752" t="inlineStr">
        <f aca="false">IF($B7="","",IF(COUNTIFS('English Scores- Leveled papers'!$H$4:$KM$4,BG$3,'English Scores- Leveled papers'!$H9:$KM9,"&lt;&gt;")=0,"",SUMIF('English Scores- Leveled papers'!$H$4:$KM$4,BG$3,'English Scores- Leveled papers'!$H9:$KM9)))</f>
        <is>
          <t/>
        </is>
      </c>
      <c r="BH7" s="752" t="inlineStr">
        <f aca="false">IF($B7="","",IF(COUNTIFS('English Scores- Leveled papers'!$H$4:$KM$4,BH$3,'English Scores- Leveled papers'!$H9:$KM9,"&lt;&gt;")=0,"",SUMIF('English Scores- Leveled papers'!$H$4:$KM$4,BH$3,'English Scores- Leveled papers'!$H9:$KM9)))</f>
        <is>
          <t/>
        </is>
      </c>
      <c r="BI7" s="752" t="inlineStr">
        <f aca="false">IF($B7="","",IF(COUNTIFS('English Scores- Leveled papers'!$H$4:$KM$4,BI$3,'English Scores- Leveled papers'!$H9:$KM9,"&lt;&gt;")=0,"",SUMIF('English Scores- Leveled papers'!$H$4:$KM$4,BI$3,'English Scores- Leveled papers'!$H9:$KM9)))</f>
        <is>
          <t/>
        </is>
      </c>
      <c r="BJ7" s="752" t="inlineStr">
        <f aca="false">IF($B7="","",IF(COUNTIFS('English Scores- Leveled papers'!$H$4:$KM$4,BJ$3,'English Scores- Leveled papers'!$H9:$KM9,"&lt;&gt;")=0,"",SUMIF('English Scores- Leveled papers'!$H$4:$KM$4,BJ$3,'English Scores- Leveled papers'!$H9:$KM9)))</f>
        <is>
          <t/>
        </is>
      </c>
      <c r="BK7" s="752" t="inlineStr">
        <f aca="false">IF($B7="","",IF(COUNTIFS('English Scores- Leveled papers'!$H$4:$KM$4,BK$3,'English Scores- Leveled papers'!$H9:$KM9,"&lt;&gt;")=0,"",SUMIF('English Scores- Leveled papers'!$H$4:$KM$4,BK$3,'English Scores- Leveled papers'!$H9:$KM9)))</f>
        <is>
          <t/>
        </is>
      </c>
      <c r="BL7" s="752" t="inlineStr">
        <f aca="false">IF($B7="","",IF(COUNTIFS('English Scores- Leveled papers'!$H$4:$KM$4,BL$3,'English Scores- Leveled papers'!$H9:$KM9,"&lt;&gt;")=0,"",SUMIF('English Scores- Leveled papers'!$H$4:$KM$4,BL$3,'English Scores- Leveled papers'!$H9:$KM9)))</f>
        <is>
          <t/>
        </is>
      </c>
      <c r="BM7" s="752" t="inlineStr">
        <f aca="false">IF($B7="","",IF(COUNTIFS('English Scores- Leveled papers'!$H$4:$KM$4,BM$3,'English Scores- Leveled papers'!$H9:$KM9,"&lt;&gt;")=0,"",SUMIF('English Scores- Leveled papers'!$H$4:$KM$4,BM$3,'English Scores- Leveled papers'!$H9:$KM9)))</f>
        <is>
          <t/>
        </is>
      </c>
      <c r="BN7" s="752" t="inlineStr">
        <f aca="false">IF($B7="","",IF(COUNTIFS('English Scores- Leveled papers'!$H$4:$KM$4,BN$3,'English Scores- Leveled papers'!$H9:$KM9,"&lt;&gt;")=0,"",SUMIF('English Scores- Leveled papers'!$H$4:$KM$4,BN$3,'English Scores- Leveled papers'!$H9:$KM9)))</f>
        <is>
          <t/>
        </is>
      </c>
      <c r="BO7" s="752" t="inlineStr">
        <f aca="false">IF($B7="","",IF(COUNTIFS('English Scores- Leveled papers'!$H$4:$KM$4,BO$3,'English Scores- Leveled papers'!$H9:$KM9,"&lt;&gt;")=0,"",SUMIF('English Scores- Leveled papers'!$H$4:$KM$4,BO$3,'English Scores- Leveled papers'!$H9:$KM9)))</f>
        <is>
          <t/>
        </is>
      </c>
      <c r="BP7" s="319" t="inlineStr">
        <f aca="false">IF($B7="","",IF(COUNTIFS('English Scores- Leveled papers'!$H$4:$KM$4,BP$3,'English Scores- Leveled papers'!$H9:$KM9,"&lt;&gt;")=0,"",SUMIF('English Scores- Leveled papers'!$H$4:$KM$4,BP$3,'English Scores- Leveled papers'!$H9:$KM9)))</f>
        <is>
          <t/>
        </is>
      </c>
      <c r="BQ7" s="319" t="inlineStr">
        <f aca="false">IF($B7="","",IF(COUNTIFS('English Scores- Leveled papers'!$H$4:$KM$4,BQ$3,'English Scores- Leveled papers'!$H9:$KM9,"&lt;&gt;")=0,"",SUMIF('English Scores- Leveled papers'!$H$4:$KM$4,BQ$3,'English Scores- Leveled papers'!$H9:$KM9)))</f>
        <is>
          <t/>
        </is>
      </c>
      <c r="BR7" s="319" t="inlineStr">
        <f aca="false">IF($B7="","",IF(COUNTIFS('English Scores- Leveled papers'!$H$4:$KM$4,BR$3,'English Scores- Leveled papers'!$H9:$KM9,"&lt;&gt;")=0,"",SUMIF('English Scores- Leveled papers'!$H$4:$KM$4,BR$3,'English Scores- Leveled papers'!$H9:$KM9)))</f>
        <is>
          <t/>
        </is>
      </c>
      <c r="BS7" s="319" t="inlineStr">
        <f aca="false">IF($B7="","",IF(COUNTIFS('English Scores- Leveled papers'!$H$4:$KM$4,BS$3,'English Scores- Leveled papers'!$H9:$KM9,"&lt;&gt;")=0,"",SUMIF('English Scores- Leveled papers'!$H$4:$KM$4,BS$3,'English Scores- Leveled papers'!$H9:$KM9)))</f>
        <is>
          <t/>
        </is>
      </c>
      <c r="BT7" s="319" t="inlineStr">
        <f aca="false">IF($B7="","",IF(COUNTIFS('English Scores- Leveled papers'!$H$4:$KM$4,BT$3,'English Scores- Leveled papers'!$H9:$KM9,"&lt;&gt;")=0,"",SUMIF('English Scores- Leveled papers'!$H$4:$KM$4,BT$3,'English Scores- Leveled papers'!$H9:$KM9)))</f>
        <is>
          <t/>
        </is>
      </c>
      <c r="BU7" s="319" t="inlineStr">
        <f aca="false">IF($B7="","",IF(COUNTIFS('English Scores- Leveled papers'!$H$4:$KM$4,BU$3,'English Scores- Leveled papers'!$H9:$KM9,"&lt;&gt;")=0,"",SUMIF('English Scores- Leveled papers'!$H$4:$KM$4,BU$3,'English Scores- Leveled papers'!$H9:$KM9)))</f>
        <is>
          <t/>
        </is>
      </c>
      <c r="BV7" s="319" t="inlineStr">
        <f aca="false">IF($B7="","",IF(COUNTIFS('English Scores- Leveled papers'!$H$4:$KM$4,BV$3,'English Scores- Leveled papers'!$H9:$KM9,"&lt;&gt;")=0,"",SUMIF('English Scores- Leveled papers'!$H$4:$KM$4,BV$3,'English Scores- Leveled papers'!$H9:$KM9)))</f>
        <is>
          <t/>
        </is>
      </c>
      <c r="BW7" s="319" t="inlineStr">
        <f aca="false">IF($B7="","",IF(COUNTIFS('English Scores- Leveled papers'!$H$4:$KM$4,BW$3,'English Scores- Leveled papers'!$H9:$KM9,"&lt;&gt;")=0,"",SUMIF('English Scores- Leveled papers'!$H$4:$KM$4,BW$3,'English Scores- Leveled papers'!$H9:$KM9)))</f>
        <is>
          <t/>
        </is>
      </c>
      <c r="BX7" s="752" t="inlineStr">
        <f aca="false">IF($B7="","",IF(COUNTIFS('English Scores- Leveled papers'!$H$4:$KM$4,BX$3,'English Scores- Leveled papers'!$H9:$KM9,"&lt;&gt;")=0,"",SUMIF('English Scores- Leveled papers'!$H$4:$KM$4,BX$3,'English Scores- Leveled papers'!$H9:$KM9)))</f>
        <is>
          <t/>
        </is>
      </c>
      <c r="BY7" s="752" t="inlineStr">
        <f aca="false">IF($B7="","",IF(COUNTIFS('English Scores- Leveled papers'!$H$4:$KM$4,BY$3,'English Scores- Leveled papers'!$H9:$KM9,"&lt;&gt;")=0,"",SUMIF('English Scores- Leveled papers'!$H$4:$KM$4,BY$3,'English Scores- Leveled papers'!$H9:$KM9)))</f>
        <is>
          <t/>
        </is>
      </c>
      <c r="BZ7" s="752" t="inlineStr">
        <f aca="false">IF($B7="","",IF(COUNTIFS('English Scores- Leveled papers'!$H$4:$KM$4,BZ$3,'English Scores- Leveled papers'!$H9:$KM9,"&lt;&gt;")=0,"",SUMIF('English Scores- Leveled papers'!$H$4:$KM$4,BZ$3,'English Scores- Leveled papers'!$H9:$KM9)))</f>
        <is>
          <t/>
        </is>
      </c>
      <c r="CA7" s="752" t="inlineStr">
        <f aca="false">IF($B7="","",IF(COUNTIFS('English Scores- Leveled papers'!$H$4:$KM$4,CA$3,'English Scores- Leveled papers'!$H9:$KM9,"&lt;&gt;")=0,"",SUMIF('English Scores- Leveled papers'!$H$4:$KM$4,CA$3,'English Scores- Leveled papers'!$H9:$KM9)))</f>
        <is>
          <t/>
        </is>
      </c>
      <c r="CB7" s="752" t="inlineStr">
        <f aca="false">IF($B7="","",IF(COUNTIFS('English Scores- Leveled papers'!$H$4:$KM$4,CB$3,'English Scores- Leveled papers'!$H9:$KM9,"&lt;&gt;")=0,"",SUMIF('English Scores- Leveled papers'!$H$4:$KM$4,CB$3,'English Scores- Leveled papers'!$H9:$KM9)))</f>
        <is>
          <t/>
        </is>
      </c>
      <c r="CC7" s="752" t="inlineStr">
        <f aca="false">IF($B7="","",IF(COUNTIFS('English Scores- Leveled papers'!$H$4:$KM$4,CC$3,'English Scores- Leveled papers'!$H9:$KM9,"&lt;&gt;")=0,"",SUMIF('English Scores- Leveled papers'!$H$4:$KM$4,CC$3,'English Scores- Leveled papers'!$H9:$KM9)))</f>
        <is>
          <t/>
        </is>
      </c>
      <c r="CD7" s="752" t="inlineStr">
        <f aca="false">IF($B7="","",IF(COUNTIFS('English Scores- Leveled papers'!$H$4:$KM$4,CD$3,'English Scores- Leveled papers'!$H9:$KM9,"&lt;&gt;")=0,"",SUMIF('English Scores- Leveled papers'!$H$4:$KM$4,CD$3,'English Scores- Leveled papers'!$H9:$KM9)))</f>
        <is>
          <t/>
        </is>
      </c>
      <c r="CE7" s="752" t="inlineStr">
        <f aca="false">IF($B7="","",IF(COUNTIFS('English Scores- Leveled papers'!$H$4:$KM$4,CE$3,'English Scores- Leveled papers'!$H9:$KM9,"&lt;&gt;")=0,"",SUMIF('English Scores- Leveled papers'!$H$4:$KM$4,CE$3,'English Scores- Leveled papers'!$H9:$KM9)))</f>
        <is>
          <t/>
        </is>
      </c>
      <c r="CF7" s="752" t="inlineStr">
        <f aca="false">IF($B7="","",IF(COUNTIFS('English Scores- Leveled papers'!$H$4:$KM$4,CF$3,'English Scores- Leveled papers'!$H9:$KM9,"&lt;&gt;")=0,"",SUMIF('English Scores- Leveled papers'!$H$4:$KM$4,CF$3,'English Scores- Leveled papers'!$H9:$KM9)))</f>
        <is>
          <t/>
        </is>
      </c>
      <c r="CG7" s="319" t="inlineStr">
        <f aca="false">IF($B7="","",IF(COUNTIFS('English Scores- Leveled papers'!$H$4:$KM$4,CG$3,'English Scores- Leveled papers'!$H9:$KM9,"&lt;&gt;")=0,"",SUMIF('English Scores- Leveled papers'!$H$4:$KM$4,CG$3,'English Scores- Leveled papers'!$H9:$KM9)))</f>
        <is>
          <t/>
        </is>
      </c>
      <c r="CH7" s="319" t="inlineStr">
        <f aca="false">IF($B7="","",IF(COUNTIFS('English Scores- Leveled papers'!$H$4:$KM$4,CH$3,'English Scores- Leveled papers'!$H9:$KM9,"&lt;&gt;")=0,"",SUMIF('English Scores- Leveled papers'!$H$4:$KM$4,CH$3,'English Scores- Leveled papers'!$H9:$KM9)))</f>
        <is>
          <t/>
        </is>
      </c>
      <c r="CI7" s="319" t="inlineStr">
        <f aca="false">IF($B7="","",IF(COUNTIFS('English Scores- Leveled papers'!$H$4:$KM$4,CI$3,'English Scores- Leveled papers'!$H9:$KM9,"&lt;&gt;")=0,"",SUMIF('English Scores- Leveled papers'!$H$4:$KM$4,CI$3,'English Scores- Leveled papers'!$H9:$KM9)))</f>
        <is>
          <t/>
        </is>
      </c>
      <c r="CJ7" s="319" t="inlineStr">
        <f aca="false">IF($B7="","",IF(COUNTIFS('English Scores- Leveled papers'!$H$4:$KM$4,CJ$3,'English Scores- Leveled papers'!$H9:$KM9,"&lt;&gt;")=0,"",SUMIF('English Scores- Leveled papers'!$H$4:$KM$4,CJ$3,'English Scores- Leveled papers'!$H9:$KM9)))</f>
        <is>
          <t/>
        </is>
      </c>
      <c r="CK7" s="319" t="inlineStr">
        <f aca="false">IF($B7="","",IF(COUNTIFS('English Scores- Leveled papers'!$H$4:$KM$4,CK$3,'English Scores- Leveled papers'!$H9:$KM9,"&lt;&gt;")=0,"",SUMIF('English Scores- Leveled papers'!$H$4:$KM$4,CK$3,'English Scores- Leveled papers'!$H9:$KM9)))</f>
        <is>
          <t/>
        </is>
      </c>
      <c r="CL7" s="752" t="inlineStr">
        <f aca="false">IF($B7="","",IF(COUNTIFS('English Scores- Leveled papers'!$H$4:$KM$4,CL$3,'English Scores- Leveled papers'!$H9:$KM9,"&lt;&gt;")=0,"",SUMIF('English Scores- Leveled papers'!$H$4:$KM$4,CL$3,'English Scores- Leveled papers'!$H9:$KM9)))</f>
        <is>
          <t/>
        </is>
      </c>
      <c r="CM7" s="752" t="inlineStr">
        <f aca="false">IF($B7="","",IF(COUNTIFS('English Scores- Leveled papers'!$H$4:$KM$4,CM$3,'English Scores- Leveled papers'!$H9:$KM9,"&lt;&gt;")=0,"",SUMIF('English Scores- Leveled papers'!$H$4:$KM$4,CM$3,'English Scores- Leveled papers'!$H9:$KM9)))</f>
        <is>
          <t/>
        </is>
      </c>
      <c r="CN7" s="752" t="inlineStr">
        <f aca="false">IF($B7="","",IF(COUNTIFS('English Scores- Leveled papers'!$H$4:$KM$4,CN$3,'English Scores- Leveled papers'!$H9:$KM9,"&lt;&gt;")=0,"",SUMIF('English Scores- Leveled papers'!$H$4:$KM$4,CN$3,'English Scores- Leveled papers'!$H9:$KM9)))</f>
        <is>
          <t/>
        </is>
      </c>
      <c r="CO7" s="752" t="inlineStr">
        <f aca="false">IF($B7="","",IF(COUNTIFS('English Scores- Leveled papers'!$H$4:$KM$4,CO$3,'English Scores- Leveled papers'!$H9:$KM9,"&lt;&gt;")=0,"",SUMIF('English Scores- Leveled papers'!$H$4:$KM$4,CO$3,'English Scores- Leveled papers'!$H9:$KM9)))</f>
        <is>
          <t/>
        </is>
      </c>
      <c r="CP7" s="752" t="inlineStr">
        <f aca="false">IF($B7="","",IF(COUNTIFS('English Scores- Leveled papers'!$H$4:$KM$4,CP$3,'English Scores- Leveled papers'!$H9:$KM9,"&lt;&gt;")=0,"",SUMIF('English Scores- Leveled papers'!$H$4:$KM$4,CP$3,'English Scores- Leveled papers'!$H9:$KM9)))</f>
        <is>
          <t/>
        </is>
      </c>
      <c r="CQ7" s="752" t="inlineStr">
        <f aca="false">IF($B7="","",IF(COUNTIFS('English Scores- Leveled papers'!$H$4:$KM$4,CQ$3,'English Scores- Leveled papers'!$H9:$KM9,"&lt;&gt;")=0,"",SUMIF('English Scores- Leveled papers'!$H$4:$KM$4,CQ$3,'English Scores- Leveled papers'!$H9:$KM9)))</f>
        <is>
          <t/>
        </is>
      </c>
      <c r="CR7" s="752" t="inlineStr">
        <f aca="false">IF($B7="","",IF(COUNTIFS('English Scores- Leveled papers'!$H$4:$KM$4,CR$3,'English Scores- Leveled papers'!$H9:$KM9,"&lt;&gt;")=0,"",SUMIF('English Scores- Leveled papers'!$H$4:$KM$4,CR$3,'English Scores- Leveled papers'!$H9:$KM9)))</f>
        <is>
          <t/>
        </is>
      </c>
      <c r="CS7" s="752" t="inlineStr">
        <f aca="false">IF($B7="","",IF(COUNTIFS('English Scores- Leveled papers'!$H$4:$KM$4,CS$3,'English Scores- Leveled papers'!$H9:$KM9,"&lt;&gt;")=0,"",SUMIF('English Scores- Leveled papers'!$H$4:$KM$4,CS$3,'English Scores- Leveled papers'!$H9:$KM9)))</f>
        <is>
          <t/>
        </is>
      </c>
      <c r="CT7" s="319" t="inlineStr">
        <f aca="false">IF($B7="","",IF(COUNTIFS('English Scores- Leveled papers'!$H$4:$KM$4,CT$3,'English Scores- Leveled papers'!$H9:$KM9,"&lt;&gt;")=0,"",SUMIF('English Scores- Leveled papers'!$H$4:$KM$4,CT$3,'English Scores- Leveled papers'!$H9:$KM9)))</f>
        <is>
          <t/>
        </is>
      </c>
      <c r="CU7" s="319" t="inlineStr">
        <f aca="false">IF($B7="","",IF(COUNTIFS('English Scores- Leveled papers'!$H$4:$KM$4,CU$3,'English Scores- Leveled papers'!$H9:$KM9,"&lt;&gt;")=0,"",SUMIF('English Scores- Leveled papers'!$H$4:$KM$4,CU$3,'English Scores- Leveled papers'!$H9:$KM9)))</f>
        <is>
          <t/>
        </is>
      </c>
      <c r="CV7" s="319" t="inlineStr">
        <f aca="false">IF($B7="","",IF(COUNTIFS('English Scores- Leveled papers'!$H$4:$KM$4,CV$3,'English Scores- Leveled papers'!$H9:$KM9,"&lt;&gt;")=0,"",SUMIF('English Scores- Leveled papers'!$H$4:$KM$4,CV$3,'English Scores- Leveled papers'!$H9:$KM9)))</f>
        <is>
          <t/>
        </is>
      </c>
      <c r="CW7" s="319" t="inlineStr">
        <f aca="false">IF($B7="","",IF(COUNTIFS('English Scores- Leveled papers'!$H$4:$KM$4,CW$3,'English Scores- Leveled papers'!$H9:$KM9,"&lt;&gt;")=0,"",SUMIF('English Scores- Leveled papers'!$H$4:$KM$4,CW$3,'English Scores- Leveled papers'!$H9:$KM9)))</f>
        <is>
          <t/>
        </is>
      </c>
      <c r="CX7" s="319" t="inlineStr">
        <f aca="false">IF($B7="","",IF(COUNTIFS('English Scores- Leveled papers'!$H$4:$KM$4,CX$3,'English Scores- Leveled papers'!$H9:$KM9,"&lt;&gt;")=0,"",SUMIF('English Scores- Leveled papers'!$H$4:$KM$4,CX$3,'English Scores- Leveled papers'!$H9:$KM9)))</f>
        <is>
          <t/>
        </is>
      </c>
      <c r="CY7" s="319" t="inlineStr">
        <f aca="false">IF($B7="","",IF(COUNTIFS('English Scores- Leveled papers'!$H$4:$KM$4,CY$3,'English Scores- Leveled papers'!$H9:$KM9,"&lt;&gt;")=0,"",SUMIF('English Scores- Leveled papers'!$H$4:$KM$4,CY$3,'English Scores- Leveled papers'!$H9:$KM9)))</f>
        <is>
          <t/>
        </is>
      </c>
      <c r="CZ7" s="319" t="inlineStr">
        <f aca="false">IF($B7="","",IF(COUNTIFS('English Scores- Leveled papers'!$H$4:$KM$4,CZ$3,'English Scores- Leveled papers'!$H9:$KM9,"&lt;&gt;")=0,"",SUMIF('English Scores- Leveled papers'!$H$4:$KM$4,CZ$3,'English Scores- Leveled papers'!$H9:$KM9)))</f>
        <is>
          <t/>
        </is>
      </c>
      <c r="DA7" s="319" t="inlineStr">
        <f aca="false">IF($B7="","",IF(COUNTIFS('English Scores- Leveled papers'!$H$4:$KM$4,DA$3,'English Scores- Leveled papers'!$H9:$KM9,"&lt;&gt;")=0,"",SUMIF('English Scores- Leveled papers'!$H$4:$KM$4,DA$3,'English Scores- Leveled papers'!$H9:$KM9)))</f>
        <is>
          <t/>
        </is>
      </c>
      <c r="DB7" s="319" t="inlineStr">
        <f aca="false">IF($B7="","",IF(COUNTIFS('English Scores- Leveled papers'!$H$4:$KM$4,DB$3,'English Scores- Leveled papers'!$H9:$KM9,"&lt;&gt;")=0,"",SUMIF('English Scores- Leveled papers'!$H$4:$KM$4,DB$3,'English Scores- Leveled papers'!$H9:$KM9)))</f>
        <is>
          <t/>
        </is>
      </c>
      <c r="DC7" s="319" t="inlineStr">
        <f aca="false">IF($B7="","",IF(COUNTIFS('English Scores- Leveled papers'!$H$4:$KM$4,DC$3,'English Scores- Leveled papers'!$H9:$KM9,"&lt;&gt;")=0,"",SUMIF('English Scores- Leveled papers'!$H$4:$KM$4,DC$3,'English Scores- Leveled papers'!$H9:$KM9)))</f>
        <is>
          <t/>
        </is>
      </c>
      <c r="DD7" s="319" t="inlineStr">
        <f aca="false">IF($B7="","",IF(COUNTIFS('English Scores- Leveled papers'!$H$4:$KM$4,DD$3,'English Scores- Leveled papers'!$H9:$KM9,"&lt;&gt;")=0,"",SUMIF('English Scores- Leveled papers'!$H$4:$KM$4,DD$3,'English Scores- Leveled papers'!$H9:$KM9)))</f>
        <is>
          <t/>
        </is>
      </c>
      <c r="DE7" s="319" t="inlineStr">
        <f aca="false">IF($B7="","",IF(COUNTIFS('English Scores- Leveled papers'!$H$4:$KM$4,DE$3,'English Scores- Leveled papers'!$H9:$KM9,"&lt;&gt;")=0,"",SUMIF('English Scores- Leveled papers'!$H$4:$KM$4,DE$3,'English Scores- Leveled papers'!$H9:$KM9)))</f>
        <is>
          <t/>
        </is>
      </c>
      <c r="DF7" s="752" t="inlineStr">
        <f aca="false">IF($B7="","",IF(COUNTIFS('English Scores- Leveled papers'!$H$4:$KM$4,DF$3,'English Scores- Leveled papers'!$H9:$KM9,"&lt;&gt;")=0,"",SUMIF('English Scores- Leveled papers'!$H$4:$KM$4,DF$3,'English Scores- Leveled papers'!$H9:$KM9)))</f>
        <is>
          <t/>
        </is>
      </c>
      <c r="DG7" s="752" t="inlineStr">
        <f aca="false">IF($B7="","",IF(COUNTIFS('English Scores- Leveled papers'!$H$4:$KM$4,DG$3,'English Scores- Leveled papers'!$H9:$KM9,"&lt;&gt;")=0,"",SUMIF('English Scores- Leveled papers'!$H$4:$KM$4,DG$3,'English Scores- Leveled papers'!$H9:$KM9)))</f>
        <is>
          <t/>
        </is>
      </c>
      <c r="DH7" s="752" t="inlineStr">
        <f aca="false">IF($B7="","",IF(COUNTIFS('English Scores- Leveled papers'!$H$4:$KM$4,DH$3,'English Scores- Leveled papers'!$H9:$KM9,"&lt;&gt;")=0,"",SUMIF('English Scores- Leveled papers'!$H$4:$KM$4,DH$3,'English Scores- Leveled papers'!$H9:$KM9)))</f>
        <is>
          <t/>
        </is>
      </c>
      <c r="DI7" s="752" t="inlineStr">
        <f aca="false">IF($B7="","",IF(COUNTIFS('English Scores- Leveled papers'!$H$4:$KM$4,DI$3,'English Scores- Leveled papers'!$H9:$KM9,"&lt;&gt;")=0,"",SUMIF('English Scores- Leveled papers'!$H$4:$KM$4,DI$3,'English Scores- Leveled papers'!$H9:$KM9)))</f>
        <is>
          <t/>
        </is>
      </c>
      <c r="DJ7" s="752" t="inlineStr">
        <f aca="false">IF($B7="","",IF(COUNTIFS('English Scores- Leveled papers'!$H$4:$KM$4,DJ$3,'English Scores- Leveled papers'!$H9:$KM9,"&lt;&gt;")=0,"",SUMIF('English Scores- Leveled papers'!$H$4:$KM$4,DJ$3,'English Scores- Leveled papers'!$H9:$KM9)))</f>
        <is>
          <t/>
        </is>
      </c>
      <c r="DK7" s="752" t="inlineStr">
        <f aca="false">IF($B7="","",IF(COUNTIFS('English Scores- Leveled papers'!$H$4:$KM$4,DK$3,'English Scores- Leveled papers'!$H9:$KM9,"&lt;&gt;")=0,"",SUMIF('English Scores- Leveled papers'!$H$4:$KM$4,DK$3,'English Scores- Leveled papers'!$H9:$KM9)))</f>
        <is>
          <t/>
        </is>
      </c>
      <c r="DL7" s="752" t="inlineStr">
        <f aca="false">IF($B7="","",IF(COUNTIFS('English Scores- Leveled papers'!$H$4:$KM$4,DL$3,'English Scores- Leveled papers'!$H9:$KM9,"&lt;&gt;")=0,"",SUMIF('English Scores- Leveled papers'!$H$4:$KM$4,DL$3,'English Scores- Leveled papers'!$H9:$KM9)))</f>
        <is>
          <t/>
        </is>
      </c>
      <c r="DM7" s="752" t="inlineStr">
        <f aca="false">IF($B7="","",IF(COUNTIFS('English Scores- Leveled papers'!$H$4:$KM$4,DM$3,'English Scores- Leveled papers'!$H9:$KM9,"&lt;&gt;")=0,"",SUMIF('English Scores- Leveled papers'!$H$4:$KM$4,DM$3,'English Scores- Leveled papers'!$H9:$KM9)))</f>
        <is>
          <t/>
        </is>
      </c>
      <c r="DN7" s="752" t="inlineStr">
        <f aca="false">IF($B7="","",IF(COUNTIFS('English Scores- Leveled papers'!$H$4:$KM$4,DN$3,'English Scores- Leveled papers'!$H9:$KM9,"&lt;&gt;")=0,"",SUMIF('English Scores- Leveled papers'!$H$4:$KM$4,DN$3,'English Scores- Leveled papers'!$H9:$KM9)))</f>
        <is>
          <t/>
        </is>
      </c>
      <c r="DO7" s="752" t="inlineStr">
        <f aca="false">IF($B7="","",IF(COUNTIFS('English Scores- Leveled papers'!$H$4:$KM$4,DO$3,'English Scores- Leveled papers'!$H9:$KM9,"&lt;&gt;")=0,"",SUMIF('English Scores- Leveled papers'!$H$4:$KM$4,DO$3,'English Scores- Leveled papers'!$H9:$KM9)))</f>
        <is>
          <t/>
        </is>
      </c>
      <c r="DP7" s="752" t="inlineStr">
        <f aca="false">IF($B7="","",IF(COUNTIFS('English Scores- Leveled papers'!$H$4:$KM$4,DP$3,'English Scores- Leveled papers'!$H9:$KM9,"&lt;&gt;")=0,"",SUMIF('English Scores- Leveled papers'!$H$4:$KM$4,DP$3,'English Scores- Leveled papers'!$H9:$KM9)))</f>
        <is>
          <t/>
        </is>
      </c>
      <c r="DQ7" s="752" t="inlineStr">
        <f aca="false">IF($B7="","",IF(COUNTIFS('English Scores- Leveled papers'!$H$4:$KM$4,DQ$3,'English Scores- Leveled papers'!$H9:$KM9,"&lt;&gt;")=0,"",SUMIF('English Scores- Leveled papers'!$H$4:$KM$4,DQ$3,'English Scores- Leveled papers'!$H9:$KM9)))</f>
        <is>
          <t/>
        </is>
      </c>
      <c r="DR7" s="319" t="inlineStr">
        <f aca="false">IF($B7="","",IF(COUNTIFS('English Scores- Leveled papers'!$H$4:$KM$4,DR$3,'English Scores- Leveled papers'!$H9:$KM9,"&lt;&gt;")=0,"",SUMIF('English Scores- Leveled papers'!$H$4:$KM$4,DR$3,'English Scores- Leveled papers'!$H9:$KM9)))</f>
        <is>
          <t/>
        </is>
      </c>
      <c r="DS7" s="319" t="inlineStr">
        <f aca="false">IF($B7="","",IF(COUNTIFS('English Scores- Leveled papers'!$H$4:$KM$4,DS$3,'English Scores- Leveled papers'!$H9:$KM9,"&lt;&gt;")=0,"",SUMIF('English Scores- Leveled papers'!$H$4:$KM$4,DS$3,'English Scores- Leveled papers'!$H9:$KM9)))</f>
        <is>
          <t/>
        </is>
      </c>
      <c r="DT7" s="319" t="inlineStr">
        <f aca="false">IF($B7="","",IF(COUNTIFS('English Scores- Leveled papers'!$H$4:$KM$4,DT$3,'English Scores- Leveled papers'!$H9:$KM9,"&lt;&gt;")=0,"",SUMIF('English Scores- Leveled papers'!$H$4:$KM$4,DT$3,'English Scores- Leveled papers'!$H9:$KM9)))</f>
        <is>
          <t/>
        </is>
      </c>
      <c r="DU7" s="319" t="inlineStr">
        <f aca="false">IF($B7="","",IF(COUNTIFS('English Scores- Leveled papers'!$H$4:$KM$4,DU$3,'English Scores- Leveled papers'!$H9:$KM9,"&lt;&gt;")=0,"",SUMIF('English Scores- Leveled papers'!$H$4:$KM$4,DU$3,'English Scores- Leveled papers'!$H9:$KM9)))</f>
        <is>
          <t/>
        </is>
      </c>
      <c r="DV7" s="319" t="inlineStr">
        <f aca="false">IF($B7="","",IF(COUNTIFS('English Scores- Leveled papers'!$H$4:$KM$4,DV$3,'English Scores- Leveled papers'!$H9:$KM9,"&lt;&gt;")=0,"",SUMIF('English Scores- Leveled papers'!$H$4:$KM$4,DV$3,'English Scores- Leveled papers'!$H9:$KM9)))</f>
        <is>
          <t/>
        </is>
      </c>
      <c r="DW7" s="319" t="inlineStr">
        <f aca="false">IF($B7="","",IF(COUNTIFS('English Scores- Leveled papers'!$H$4:$KM$4,DW$3,'English Scores- Leveled papers'!$H9:$KM9,"&lt;&gt;")=0,"",SUMIF('English Scores- Leveled papers'!$H$4:$KM$4,DW$3,'English Scores- Leveled papers'!$H9:$KM9)))</f>
        <is>
          <t/>
        </is>
      </c>
      <c r="DX7" s="319" t="inlineStr">
        <f aca="false">IF($B7="","",IF(COUNTIFS('English Scores- Leveled papers'!$H$4:$KM$4,DX$3,'English Scores- Leveled papers'!$H9:$KM9,"&lt;&gt;")=0,"",SUMIF('English Scores- Leveled papers'!$H$4:$KM$4,DX$3,'English Scores- Leveled papers'!$H9:$KM9)))</f>
        <is>
          <t/>
        </is>
      </c>
      <c r="DY7" s="319" t="inlineStr">
        <f aca="false">IF($B7="","",IF(COUNTIFS('English Scores- Leveled papers'!$H$4:$KM$4,DY$3,'English Scores- Leveled papers'!$H9:$KM9,"&lt;&gt;")=0,"",SUMIF('English Scores- Leveled papers'!$H$4:$KM$4,DY$3,'English Scores- Leveled papers'!$H9:$KM9)))</f>
        <is>
          <t/>
        </is>
      </c>
      <c r="DZ7" s="319" t="inlineStr">
        <f aca="false">IF($B7="","",IF(COUNTIFS('English Scores- Leveled papers'!$H$4:$KM$4,DZ$3,'English Scores- Leveled papers'!$H9:$KM9,"&lt;&gt;")=0,"",SUMIF('English Scores- Leveled papers'!$H$4:$KM$4,DZ$3,'English Scores- Leveled papers'!$H9:$KM9)))</f>
        <is>
          <t/>
        </is>
      </c>
      <c r="EA7" s="319" t="inlineStr">
        <f aca="false">IF($B7="","",IF(COUNTIFS('English Scores- Leveled papers'!$H$4:$KM$4,EA$3,'English Scores- Leveled papers'!$H9:$KM9,"&lt;&gt;")=0,"",SUMIF('English Scores- Leveled papers'!$H$4:$KM$4,EA$3,'English Scores- Leveled papers'!$H9:$KM9)))</f>
        <is>
          <t/>
        </is>
      </c>
      <c r="EB7" s="319" t="inlineStr">
        <f aca="false">IF($B7="","",IF(COUNTIFS('English Scores- Leveled papers'!$H$4:$KM$4,EB$3,'English Scores- Leveled papers'!$H9:$KM9,"&lt;&gt;")=0,"",SUMIF('English Scores- Leveled papers'!$H$4:$KM$4,EB$3,'English Scores- Leveled papers'!$H9:$KM9)))</f>
        <is>
          <t/>
        </is>
      </c>
      <c r="EC7" s="319" t="inlineStr">
        <f aca="false">IF($B7="","",IF(COUNTIFS('English Scores- Leveled papers'!$H$4:$KM$4,EC$3,'English Scores- Leveled papers'!$H9:$KM9,"&lt;&gt;")=0,"",SUMIF('English Scores- Leveled papers'!$H$4:$KM$4,EC$3,'English Scores- Leveled papers'!$H9:$KM9)))</f>
        <is>
          <t/>
        </is>
      </c>
      <c r="ED7" s="752" t="inlineStr">
        <f aca="false">IF($B7="","",IF(COUNTIFS('English Scores- Leveled papers'!$H$4:$KM$4,ED$3,'English Scores- Leveled papers'!$H9:$KM9,"&lt;&gt;")=0,"",SUMIF('English Scores- Leveled papers'!$H$4:$KM$4,ED$3,'English Scores- Leveled papers'!$H9:$KM9)))</f>
        <is>
          <t/>
        </is>
      </c>
      <c r="EE7" s="752" t="inlineStr">
        <f aca="false">IF($B7="","",IF(COUNTIFS('English Scores- Leveled papers'!$H$4:$KM$4,EE$3,'English Scores- Leveled papers'!$H9:$KM9,"&lt;&gt;")=0,"",SUMIF('English Scores- Leveled papers'!$H$4:$KM$4,EE$3,'English Scores- Leveled papers'!$H9:$KM9)))</f>
        <is>
          <t/>
        </is>
      </c>
      <c r="EF7" s="752" t="inlineStr">
        <f aca="false">IF($B7="","",IF(COUNTIFS('English Scores- Leveled papers'!$H$4:$KM$4,EF$3,'English Scores- Leveled papers'!$H9:$KM9,"&lt;&gt;")=0,"",SUMIF('English Scores- Leveled papers'!$H$4:$KM$4,EF$3,'English Scores- Leveled papers'!$H9:$KM9)))</f>
        <is>
          <t/>
        </is>
      </c>
      <c r="EG7" s="752" t="inlineStr">
        <f aca="false">IF($B7="","",IF(COUNTIFS('English Scores- Leveled papers'!$H$4:$KM$4,EG$3,'English Scores- Leveled papers'!$H9:$KM9,"&lt;&gt;")=0,"",SUMIF('English Scores- Leveled papers'!$H$4:$KM$4,EG$3,'English Scores- Leveled papers'!$H9:$KM9)))</f>
        <is>
          <t/>
        </is>
      </c>
      <c r="EH7" s="752" t="inlineStr">
        <f aca="false">IF($B7="","",IF(COUNTIFS('English Scores- Leveled papers'!$H$4:$KM$4,EH$3,'English Scores- Leveled papers'!$H9:$KM9,"&lt;&gt;")=0,"",SUMIF('English Scores- Leveled papers'!$H$4:$KM$4,EH$3,'English Scores- Leveled papers'!$H9:$KM9)))</f>
        <is>
          <t/>
        </is>
      </c>
      <c r="EI7" s="752" t="inlineStr">
        <f aca="false">IF($B7="","",IF(COUNTIFS('English Scores- Leveled papers'!$H$4:$KM$4,EI$3,'English Scores- Leveled papers'!$H9:$KM9,"&lt;&gt;")=0,"",SUMIF('English Scores- Leveled papers'!$H$4:$KM$4,EI$3,'English Scores- Leveled papers'!$H9:$KM9)))</f>
        <is>
          <t/>
        </is>
      </c>
      <c r="EJ7" s="752" t="inlineStr">
        <f aca="false">IF($B7="","",IF(COUNTIFS('English Scores- Leveled papers'!$H$4:$KM$4,EJ$3,'English Scores- Leveled papers'!$H9:$KM9,"&lt;&gt;")=0,"",SUMIF('English Scores- Leveled papers'!$H$4:$KM$4,EJ$3,'English Scores- Leveled papers'!$H9:$KM9)))</f>
        <is>
          <t/>
        </is>
      </c>
      <c r="EK7" s="752" t="inlineStr">
        <f aca="false">IF($B7="","",IF(COUNTIFS('English Scores- Leveled papers'!$H$4:$KM$4,EK$3,'English Scores- Leveled papers'!$H9:$KM9,"&lt;&gt;")=0,"",SUMIF('English Scores- Leveled papers'!$H$4:$KM$4,EK$3,'English Scores- Leveled papers'!$H9:$KM9)))</f>
        <is>
          <t/>
        </is>
      </c>
      <c r="EL7" s="752" t="inlineStr">
        <f aca="false">IF($B7="","",IF(COUNTIFS('English Scores- Leveled papers'!$H$4:$KM$4,EL$3,'English Scores- Leveled papers'!$H9:$KM9,"&lt;&gt;")=0,"",SUMIF('English Scores- Leveled papers'!$H$4:$KM$4,EL$3,'English Scores- Leveled papers'!$H9:$KM9)))</f>
        <is>
          <t/>
        </is>
      </c>
      <c r="EM7" s="752" t="inlineStr">
        <f aca="false">IF($B7="","",IF(COUNTIFS('English Scores- Leveled papers'!$H$4:$KM$4,EM$3,'English Scores- Leveled papers'!$H9:$KM9,"&lt;&gt;")=0,"",SUMIF('English Scores- Leveled papers'!$H$4:$KM$4,EM$3,'English Scores- Leveled papers'!$H9:$KM9)))</f>
        <is>
          <t/>
        </is>
      </c>
      <c r="EN7" s="752" t="inlineStr">
        <f aca="false">IF($B7="","",IF(COUNTIFS('English Scores- Leveled papers'!$H$4:$KM$4,EN$3,'English Scores- Leveled papers'!$H9:$KM9,"&lt;&gt;")=0,"",SUMIF('English Scores- Leveled papers'!$H$4:$KM$4,EN$3,'English Scores- Leveled papers'!$H9:$KM9)))</f>
        <is>
          <t/>
        </is>
      </c>
      <c r="EO7" s="752" t="inlineStr">
        <f aca="false">IF($B7="","",IF(COUNTIFS('English Scores- Leveled papers'!$H$4:$KM$4,EO$3,'English Scores- Leveled papers'!$H9:$KM9,"&lt;&gt;")=0,"",SUMIF('English Scores- Leveled papers'!$H$4:$KM$4,EO$3,'English Scores- Leveled papers'!$H9:$KM9)))</f>
        <is>
          <t/>
        </is>
      </c>
      <c r="EP7" s="752" t="inlineStr">
        <f aca="false">IF($B7="","",IF(COUNTIFS('English Scores- Leveled papers'!$H$4:$KM$4,EP$3,'English Scores- Leveled papers'!$H9:$KM9,"&lt;&gt;")=0,"",SUMIF('English Scores- Leveled papers'!$H$4:$KM$4,EP$3,'English Scores- Leveled papers'!$H9:$KM9)))</f>
        <is>
          <t/>
        </is>
      </c>
    </row>
    <row r="8" customFormat="false" ht="12.75" hidden="false" customHeight="false" outlineLevel="0" collapsed="false">
      <c r="A8" s="315" t="n">
        <v>4</v>
      </c>
      <c r="B8" s="315" t="str">
        <f aca="false">'English Scores- Leveled papers'!B10</f>
        <v>CH.Shirisha</v>
      </c>
      <c r="C8" s="751" t="inlineStr">
        <f aca="false">IF('RC Mastery Check+Question type'!D8="","",IF(OR('RC Mastery Check+Question type'!D8=-0.5,'RC Mastery Check+Question type'!D8=0,'RC Mastery Check+Question type'!D8=0.2,'RC Mastery Check+Question type'!D8=0.5),"NR",'Cover Sheet'!G8))</f>
        <is>
          <t/>
        </is>
      </c>
      <c r="D8" s="316" t="inlineStr">
        <f aca="false">IF(OR(B8="",COUNT('English Scores- Leveled papers'!AJ10:KM10)=0),"",IF((AND(R8&gt;=(70/100),R8&lt;1.1)),9,IF(AND(Q8&gt;=(70/100),Q8&lt;1.1),8,IF(AND(P8&gt;=(70/100),P8&lt;1.1),7,IF(AND(O8&gt;=(70/100),O8&lt;1.1),6,IF(AND(N8&gt;=0.7,N8&lt;1.1),5,IF(AND(M8&gt;=0.7,M8&lt;1.1),5,IF(AND(L8&gt;=0.7,L8&lt;1.1),4,IF(AND(K8&gt;=0.7,K8&lt;1.1),4,IF(AND(J8&gt;=0.7,J8&lt;1.1),3,IF(AND(I8&gt;=0.7,I8&lt;1.1),3,IF(AND(H8&gt;=0.7,H8&lt;1.1),2,IF(AND(G8&gt;=0.7,G8&lt;1.1),2,IF(AND(F8&gt;=0.7,F8&lt;1.1),1,IF(AND(E8&gt;=0.7,E8&lt;1.1),1,IF(COUNT('English Scores- Leveled papers'!AJ10:AK10)=0,"","NR"))))))))))))))))</f>
        <is>
          <t/>
        </is>
      </c>
      <c r="E8" s="318" t="str">
        <f aca="false">IF((B8=""),"",IF(COUNT(S8:W8)=0,"",ROUND(SUM(S8:W8)/SUM($S$2:$W$2),1)))</f>
        <v/>
      </c>
      <c r="F8" s="318" t="str">
        <f aca="false">IF((B8=""),"",IF(COUNT(X8:AB8)=0,"",ROUND(SUM(X8:AB8)/SUM($X$2:$AB$2),1)))</f>
        <v/>
      </c>
      <c r="G8" s="318" t="str">
        <f aca="false">IFERROR(IF((B8=""),"",IF(COUNT(AC8:AH8)=0,"",ROUND(SUM(AC8:AH8)/SUM($AC$2:$AH$2),1))),"")</f>
        <v/>
      </c>
      <c r="H8" s="318" t="str">
        <f aca="false">IFERROR(IF((B8=""),"",IF(COUNT(AI8:AN8)=0,"",ROUND(SUM(AI8:AN8)/SUM($AI$2:$AN$2),1))),0)</f>
        <v/>
      </c>
      <c r="I8" s="318" t="str">
        <f aca="false">IFERROR(IF((B8=""),"",IF(COUNT(AO8:AY8)=0,"",ROUND(SUM(AO8:AY8)/SUM($AO$2:$AY$2),1))),0)</f>
        <v/>
      </c>
      <c r="J8" s="318" t="str">
        <f aca="false">IFERROR(IF((B8=""),"",IF(COUNT(AZ8:BO8)=0,"",ROUND(SUM(AZ8:BO8)/SUM($AZ$2:$BO$2),1))),0)</f>
        <v/>
      </c>
      <c r="K8" s="318" t="str">
        <f aca="false">IFERROR(IF((B8=""),"",IF(COUNT(BP8:BW8)=0,"",ROUND(SUM(BP8:BW8)/SUM($BP$2:$BW$2),1))),0)</f>
        <v/>
      </c>
      <c r="L8" s="318" t="str">
        <f aca="false">IFERROR(IF((B8=""),"",IF(COUNT(BX8:CF8)=0,"",ROUND(SUM(BX8:CF8)/SUM($BX$2:$CF$2),1))),0)</f>
        <v/>
      </c>
      <c r="M8" s="318" t="str">
        <f aca="false">IFERROR(IF((B8=""),"",IF(COUNT(CG8:CK8)=0,"",ROUND(SUM(CG8:CK8)/SUM($CG$2:$CK$2),1))),0)</f>
        <v/>
      </c>
      <c r="N8" s="318" t="str">
        <f aca="false">IFERROR(IF((B8=""),"",IF(COUNT(CL8:CS8)=0,"",ROUND(SUM(CL8:CS8)/SUM($CL$2:$CS$2),1))),0)</f>
        <v/>
      </c>
      <c r="O8" s="318" t="str">
        <f aca="false">IFERROR(IF((B8=""),"",IF(COUNT(CT8:DE8)=0,"",ROUND(SUM(CT8:DE8)/SUM($CT$2:$DE$2),1))),0)</f>
        <v/>
      </c>
      <c r="P8" s="318" t="str">
        <f aca="false">IFERROR(IF((B8=""),"",IF(COUNT(DF8:DQ8)=0,"",ROUND(SUM(DF8:DQ8)/SUM($DF$2:$DQ$2),1))),0)</f>
        <v/>
      </c>
      <c r="Q8" s="318" t="str">
        <f aca="false">IFERROR(IF((B8=""),"",IF(COUNT(DR8:EB8)=0,"",ROUND(SUM(DR8:EB8)/SUM($DR$2:$EB$2),1))),0)</f>
        <v/>
      </c>
      <c r="R8" s="318" t="str">
        <f aca="false">(IF((B8=""),"",IF(COUNT(ED8:EP8)=0,"",ROUND(SUM(ED8:EP8)/SUM($ED$2:$EP$2),1))))</f>
        <v/>
      </c>
      <c r="S8" s="319" t="inlineStr">
        <f aca="false">IF($B8="","",IF(COUNTIFS('English Scores- Leveled papers'!$H$4:$KM$4,S$3,'English Scores- Leveled papers'!$H10:$KM10,"&lt;&gt;")=0,"",SUMIF('English Scores- Leveled papers'!$H$4:$KM$4,S$3,'English Scores- Leveled papers'!$H10:$KM10)))</f>
        <is>
          <t/>
        </is>
      </c>
      <c r="T8" s="319" t="inlineStr">
        <f aca="false">IF($B8="","",IF(COUNTIFS('English Scores- Leveled papers'!$H$4:$KM$4,T$3,'English Scores- Leveled papers'!$H10:$KM10,"&lt;&gt;")=0,"",SUMIF('English Scores- Leveled papers'!$H$4:$KM$4,T$3,'English Scores- Leveled papers'!$H10:$KM10)))</f>
        <is>
          <t/>
        </is>
      </c>
      <c r="U8" s="319" t="inlineStr">
        <f aca="false">IF($B8="","",IF(COUNTIFS('English Scores- Leveled papers'!$H$4:$KM$4,U$3,'English Scores- Leveled papers'!$H10:$KM10,"&lt;&gt;")=0,"",SUMIF('English Scores- Leveled papers'!$H$4:$KM$4,U$3,'English Scores- Leveled papers'!$H10:$KM10)))</f>
        <is>
          <t/>
        </is>
      </c>
      <c r="V8" s="319" t="inlineStr">
        <f aca="false">IF($B8="","",IF(COUNTIFS('English Scores- Leveled papers'!$H$4:$KM$4,V$3,'English Scores- Leveled papers'!$H10:$KM10,"&lt;&gt;")=0,"",SUMIF('English Scores- Leveled papers'!$H$4:$KM$4,V$3,'English Scores- Leveled papers'!$H10:$KM10)))</f>
        <is>
          <t/>
        </is>
      </c>
      <c r="W8" s="319" t="inlineStr">
        <f aca="false">IF($B8="","",IF(COUNTIFS('English Scores- Leveled papers'!$H$4:$KM$4,W$3,'English Scores- Leveled papers'!$H10:$KM10,"&lt;&gt;")=0,"",SUMIF('English Scores- Leveled papers'!$H$4:$KM$4,W$3,'English Scores- Leveled papers'!$H10:$KM10)))</f>
        <is>
          <t/>
        </is>
      </c>
      <c r="X8" s="752" t="inlineStr">
        <f aca="false">IF($B8="","",IF(COUNTIFS('English Scores- Leveled papers'!$H$4:$KM$4,X$3,'English Scores- Leveled papers'!$H10:$KM10,"&lt;&gt;")=0,"",SUMIF('English Scores- Leveled papers'!$H$4:$KM$4,X$3,'English Scores- Leveled papers'!$H10:$KM10)))</f>
        <is>
          <t/>
        </is>
      </c>
      <c r="Y8" s="752" t="inlineStr">
        <f aca="false">IF($B8="","",IF(COUNTIFS('English Scores- Leveled papers'!$H$4:$KM$4,Y$3,'English Scores- Leveled papers'!$H10:$KM10,"&lt;&gt;")=0,"",SUMIF('English Scores- Leveled papers'!$H$4:$KM$4,Y$3,'English Scores- Leveled papers'!$H10:$KM10)))</f>
        <is>
          <t/>
        </is>
      </c>
      <c r="Z8" s="752" t="inlineStr">
        <f aca="false">IF($B8="","",IF(COUNTIFS('English Scores- Leveled papers'!$H$4:$KM$4,Z$3,'English Scores- Leveled papers'!$H10:$KM10,"&lt;&gt;")=0,"",SUMIF('English Scores- Leveled papers'!$H$4:$KM$4,Z$3,'English Scores- Leveled papers'!$H10:$KM10)))</f>
        <is>
          <t/>
        </is>
      </c>
      <c r="AA8" s="752" t="inlineStr">
        <f aca="false">IF($B8="","",IF(COUNTIFS('English Scores- Leveled papers'!$H$4:$KM$4,AA$3,'English Scores- Leveled papers'!$H10:$KM10,"&lt;&gt;")=0,"",SUMIF('English Scores- Leveled papers'!$H$4:$KM$4,AA$3,'English Scores- Leveled papers'!$H10:$KM10)))</f>
        <is>
          <t/>
        </is>
      </c>
      <c r="AB8" s="752" t="inlineStr">
        <f aca="false">IF($B8="","",IF(COUNTIFS('English Scores- Leveled papers'!$H$4:$KM$4,AB$3,'English Scores- Leveled papers'!$H10:$KM10,"&lt;&gt;")=0,"",SUMIF('English Scores- Leveled papers'!$H$4:$KM$4,AB$3,'English Scores- Leveled papers'!$H10:$KM10)))</f>
        <is>
          <t/>
        </is>
      </c>
      <c r="AC8" s="319" t="inlineStr">
        <f aca="false">IF($B8="","",IF(COUNTIFS('English Scores- Leveled papers'!$H$4:$KM$4,AC$3,'English Scores- Leveled papers'!$H10:$KM10,"&lt;&gt;")=0,"",SUMIF('English Scores- Leveled papers'!$H$4:$KM$4,AC$3,'English Scores- Leveled papers'!$H10:$KM10)))</f>
        <is>
          <t/>
        </is>
      </c>
      <c r="AD8" s="319" t="inlineStr">
        <f aca="false">IF($B8="","",IF(COUNTIFS('English Scores- Leveled papers'!$H$4:$KM$4,AD$3,'English Scores- Leveled papers'!$H10:$KM10,"&lt;&gt;")=0,"",SUMIF('English Scores- Leveled papers'!$H$4:$KM$4,AD$3,'English Scores- Leveled papers'!$H10:$KM10)))</f>
        <is>
          <t/>
        </is>
      </c>
      <c r="AE8" s="319" t="inlineStr">
        <f aca="false">IF($B8="","",IF(COUNTIFS('English Scores- Leveled papers'!$H$4:$KM$4,AE$3,'English Scores- Leveled papers'!$H10:$KM10,"&lt;&gt;")=0,"",SUMIF('English Scores- Leveled papers'!$H$4:$KM$4,AE$3,'English Scores- Leveled papers'!$H10:$KM10)))</f>
        <is>
          <t/>
        </is>
      </c>
      <c r="AF8" s="319" t="inlineStr">
        <f aca="false">IF($B8="","",IF(COUNTIFS('English Scores- Leveled papers'!$H$4:$KM$4,AF$3,'English Scores- Leveled papers'!$H10:$KM10,"&lt;&gt;")=0,"",SUMIF('English Scores- Leveled papers'!$H$4:$KM$4,AF$3,'English Scores- Leveled papers'!$H10:$KM10)))</f>
        <is>
          <t/>
        </is>
      </c>
      <c r="AG8" s="319" t="inlineStr">
        <f aca="false">IF($B8="","",IF(COUNTIFS('English Scores- Leveled papers'!$H$4:$KM$4,AG$3,'English Scores- Leveled papers'!$H10:$KM10,"&lt;&gt;")=0,"",SUMIF('English Scores- Leveled papers'!$H$4:$KM$4,AG$3,'English Scores- Leveled papers'!$H10:$KM10)))</f>
        <is>
          <t/>
        </is>
      </c>
      <c r="AH8" s="319" t="inlineStr">
        <f aca="false">IF($B8="","",IF(COUNTIFS('English Scores- Leveled papers'!$H$4:$KM$4,AH$3,'English Scores- Leveled papers'!$H10:$KM10,"&lt;&gt;")=0,"",SUMIF('English Scores- Leveled papers'!$H$4:$KM$4,AH$3,'English Scores- Leveled papers'!$H10:$KM10)))</f>
        <is>
          <t/>
        </is>
      </c>
      <c r="AI8" s="752" t="inlineStr">
        <f aca="false">IF($B8="","",IF(COUNTIFS('English Scores- Leveled papers'!$H$4:$KM$4,AI$3,'English Scores- Leveled papers'!$H10:$KM10,"&lt;&gt;")=0,"",SUMIF('English Scores- Leveled papers'!$H$4:$KM$4,AI$3,'English Scores- Leveled papers'!$H10:$KM10)))</f>
        <is>
          <t/>
        </is>
      </c>
      <c r="AJ8" s="752" t="inlineStr">
        <f aca="false">IF($B8="","",IF(COUNTIFS('English Scores- Leveled papers'!$H$4:$KM$4,AJ$3,'English Scores- Leveled papers'!$H10:$KM10,"&lt;&gt;")=0,"",SUMIF('English Scores- Leveled papers'!$H$4:$KM$4,AJ$3,'English Scores- Leveled papers'!$H10:$KM10)))</f>
        <is>
          <t/>
        </is>
      </c>
      <c r="AK8" s="752" t="inlineStr">
        <f aca="false">IF($B8="","",IF(COUNTIFS('English Scores- Leveled papers'!$H$4:$KM$4,AK$3,'English Scores- Leveled papers'!$H10:$KM10,"&lt;&gt;")=0,"",SUMIF('English Scores- Leveled papers'!$H$4:$KM$4,AK$3,'English Scores- Leveled papers'!$H10:$KM10)))</f>
        <is>
          <t/>
        </is>
      </c>
      <c r="AL8" s="752" t="inlineStr">
        <f aca="false">IF($B8="","",IF(COUNTIFS('English Scores- Leveled papers'!$H$4:$KM$4,AL$3,'English Scores- Leveled papers'!$H10:$KM10,"&lt;&gt;")=0,"",SUMIF('English Scores- Leveled papers'!$H$4:$KM$4,AL$3,'English Scores- Leveled papers'!$H10:$KM10)))</f>
        <is>
          <t/>
        </is>
      </c>
      <c r="AM8" s="752" t="inlineStr">
        <f aca="false">IF($B8="","",IF(COUNTIFS('English Scores- Leveled papers'!$H$4:$KM$4,AM$3,'English Scores- Leveled papers'!$H10:$KM10,"&lt;&gt;")=0,"",SUMIF('English Scores- Leveled papers'!$H$4:$KM$4,AM$3,'English Scores- Leveled papers'!$H10:$KM10)))</f>
        <is>
          <t/>
        </is>
      </c>
      <c r="AN8" s="752" t="inlineStr">
        <f aca="false">IF($B8="","",IF(COUNTIFS('English Scores- Leveled papers'!$H$4:$KM$4,AN$3,'English Scores- Leveled papers'!$H10:$KM10,"&lt;&gt;")=0,"",SUMIF('English Scores- Leveled papers'!$H$4:$KM$4,AN$3,'English Scores- Leveled papers'!$H10:$KM10)))</f>
        <is>
          <t/>
        </is>
      </c>
      <c r="AO8" s="319" t="inlineStr">
        <f aca="false">IF($B8="","",IF(COUNTIFS('English Scores- Leveled papers'!$H$4:$KM$4,AO$3,'English Scores- Leveled papers'!$H10:$KM10,"&lt;&gt;")=0,"",SUMIF('English Scores- Leveled papers'!$H$4:$KM$4,AO$3,'English Scores- Leveled papers'!$H10:$KM10)))</f>
        <is>
          <t/>
        </is>
      </c>
      <c r="AP8" s="319" t="inlineStr">
        <f aca="false">IF($B8="","",IF(COUNTIFS('English Scores- Leveled papers'!$H$4:$KM$4,AP$3,'English Scores- Leveled papers'!$H10:$KM10,"&lt;&gt;")=0,"",SUMIF('English Scores- Leveled papers'!$H$4:$KM$4,AP$3,'English Scores- Leveled papers'!$H10:$KM10)))</f>
        <is>
          <t/>
        </is>
      </c>
      <c r="AQ8" s="319" t="inlineStr">
        <f aca="false">IF($B8="","",IF(COUNTIFS('English Scores- Leveled papers'!$H$4:$KM$4,AQ$3,'English Scores- Leveled papers'!$H10:$KM10,"&lt;&gt;")=0,"",SUMIF('English Scores- Leveled papers'!$H$4:$KM$4,AQ$3,'English Scores- Leveled papers'!$H10:$KM10)))</f>
        <is>
          <t/>
        </is>
      </c>
      <c r="AR8" s="319" t="inlineStr">
        <f aca="false">IF($B8="","",IF(COUNTIFS('English Scores- Leveled papers'!$H$4:$KM$4,AR$3,'English Scores- Leveled papers'!$H10:$KM10,"&lt;&gt;")=0,"",SUMIF('English Scores- Leveled papers'!$H$4:$KM$4,AR$3,'English Scores- Leveled papers'!$H10:$KM10)))</f>
        <is>
          <t/>
        </is>
      </c>
      <c r="AS8" s="319" t="inlineStr">
        <f aca="false">IF($B8="","",IF(COUNTIFS('English Scores- Leveled papers'!$H$4:$KM$4,AS$3,'English Scores- Leveled papers'!$H10:$KM10,"&lt;&gt;")=0,"",SUMIF('English Scores- Leveled papers'!$H$4:$KM$4,AS$3,'English Scores- Leveled papers'!$H10:$KM10)))</f>
        <is>
          <t/>
        </is>
      </c>
      <c r="AT8" s="319" t="inlineStr">
        <f aca="false">IF($B8="","",IF(COUNTIFS('English Scores- Leveled papers'!$H$4:$KM$4,AT$3,'English Scores- Leveled papers'!$H10:$KM10,"&lt;&gt;")=0,"",SUMIF('English Scores- Leveled papers'!$H$4:$KM$4,AT$3,'English Scores- Leveled papers'!$H10:$KM10)))</f>
        <is>
          <t/>
        </is>
      </c>
      <c r="AU8" s="319" t="inlineStr">
        <f aca="false">IF($B8="","",IF(COUNTIFS('English Scores- Leveled papers'!$H$4:$KM$4,AU$3,'English Scores- Leveled papers'!$H10:$KM10,"&lt;&gt;")=0,"",SUMIF('English Scores- Leveled papers'!$H$4:$KM$4,AU$3,'English Scores- Leveled papers'!$H10:$KM10)))</f>
        <is>
          <t/>
        </is>
      </c>
      <c r="AV8" s="319" t="inlineStr">
        <f aca="false">IF($B8="","",IF(COUNTIFS('English Scores- Leveled papers'!$H$4:$KM$4,AV$3,'English Scores- Leveled papers'!$H10:$KM10,"&lt;&gt;")=0,"",SUMIF('English Scores- Leveled papers'!$H$4:$KM$4,AV$3,'English Scores- Leveled papers'!$H10:$KM10)))</f>
        <is>
          <t/>
        </is>
      </c>
      <c r="AW8" s="319" t="inlineStr">
        <f aca="false">IF($B8="","",IF(COUNTIFS('English Scores- Leveled papers'!$H$4:$KM$4,AW$3,'English Scores- Leveled papers'!$H10:$KM10,"&lt;&gt;")=0,"",SUMIF('English Scores- Leveled papers'!$H$4:$KM$4,AW$3,'English Scores- Leveled papers'!$H10:$KM10)))</f>
        <is>
          <t/>
        </is>
      </c>
      <c r="AX8" s="319" t="inlineStr">
        <f aca="false">IF($B8="","",IF(COUNTIFS('English Scores- Leveled papers'!$H$4:$KM$4,AX$3,'English Scores- Leveled papers'!$H10:$KM10,"&lt;&gt;")=0,"",SUMIF('English Scores- Leveled papers'!$H$4:$KM$4,AX$3,'English Scores- Leveled papers'!$H10:$KM10)))</f>
        <is>
          <t/>
        </is>
      </c>
      <c r="AY8" s="319" t="inlineStr">
        <f aca="false">IF($B8="","",IF(COUNTIFS('English Scores- Leveled papers'!$H$4:$KM$4,AY$3,'English Scores- Leveled papers'!$H10:$KM10,"&lt;&gt;")=0,"",SUMIF('English Scores- Leveled papers'!$H$4:$KM$4,AY$3,'English Scores- Leveled papers'!$H10:$KM10)))</f>
        <is>
          <t/>
        </is>
      </c>
      <c r="AZ8" s="752" t="inlineStr">
        <f aca="false">IF($B8="","",IF(COUNTIFS('English Scores- Leveled papers'!$H$4:$KM$4,AZ$3,'English Scores- Leveled papers'!$H10:$KM10,"&lt;&gt;")=0,"",SUMIF('English Scores- Leveled papers'!$H$4:$KM$4,AZ$3,'English Scores- Leveled papers'!$H10:$KM10)))</f>
        <is>
          <t/>
        </is>
      </c>
      <c r="BA8" s="752" t="inlineStr">
        <f aca="false">IF($B8="","",IF(COUNTIFS('English Scores- Leveled papers'!$H$4:$KM$4,BA$3,'English Scores- Leveled papers'!$H10:$KM10,"&lt;&gt;")=0,"",SUMIF('English Scores- Leveled papers'!$H$4:$KM$4,BA$3,'English Scores- Leveled papers'!$H10:$KM10)))</f>
        <is>
          <t/>
        </is>
      </c>
      <c r="BB8" s="752" t="inlineStr">
        <f aca="false">IF($B8="","",IF(COUNTIFS('English Scores- Leveled papers'!$H$4:$KM$4,BB$3,'English Scores- Leveled papers'!$H10:$KM10,"&lt;&gt;")=0,"",SUMIF('English Scores- Leveled papers'!$H$4:$KM$4,BB$3,'English Scores- Leveled papers'!$H10:$KM10)))</f>
        <is>
          <t/>
        </is>
      </c>
      <c r="BC8" s="752" t="inlineStr">
        <f aca="false">IF($B8="","",IF(COUNTIFS('English Scores- Leveled papers'!$H$4:$KM$4,BC$3,'English Scores- Leveled papers'!$H10:$KM10,"&lt;&gt;")=0,"",SUMIF('English Scores- Leveled papers'!$H$4:$KM$4,BC$3,'English Scores- Leveled papers'!$H10:$KM10)))</f>
        <is>
          <t/>
        </is>
      </c>
      <c r="BD8" s="752"/>
      <c r="BE8" s="752"/>
      <c r="BF8" s="752" t="inlineStr">
        <f aca="false">IF($B8="","",IF(COUNTIFS('English Scores- Leveled papers'!$H$4:$KM$4,BF$3,'English Scores- Leveled papers'!$H10:$KM10,"&lt;&gt;")=0,"",SUMIF('English Scores- Leveled papers'!$H$4:$KM$4,BF$3,'English Scores- Leveled papers'!$H10:$KM10)))</f>
        <is>
          <t/>
        </is>
      </c>
      <c r="BG8" s="752" t="inlineStr">
        <f aca="false">IF($B8="","",IF(COUNTIFS('English Scores- Leveled papers'!$H$4:$KM$4,BG$3,'English Scores- Leveled papers'!$H10:$KM10,"&lt;&gt;")=0,"",SUMIF('English Scores- Leveled papers'!$H$4:$KM$4,BG$3,'English Scores- Leveled papers'!$H10:$KM10)))</f>
        <is>
          <t/>
        </is>
      </c>
      <c r="BH8" s="752" t="inlineStr">
        <f aca="false">IF($B8="","",IF(COUNTIFS('English Scores- Leveled papers'!$H$4:$KM$4,BH$3,'English Scores- Leveled papers'!$H10:$KM10,"&lt;&gt;")=0,"",SUMIF('English Scores- Leveled papers'!$H$4:$KM$4,BH$3,'English Scores- Leveled papers'!$H10:$KM10)))</f>
        <is>
          <t/>
        </is>
      </c>
      <c r="BI8" s="752" t="inlineStr">
        <f aca="false">IF($B8="","",IF(COUNTIFS('English Scores- Leveled papers'!$H$4:$KM$4,BI$3,'English Scores- Leveled papers'!$H10:$KM10,"&lt;&gt;")=0,"",SUMIF('English Scores- Leveled papers'!$H$4:$KM$4,BI$3,'English Scores- Leveled papers'!$H10:$KM10)))</f>
        <is>
          <t/>
        </is>
      </c>
      <c r="BJ8" s="752" t="inlineStr">
        <f aca="false">IF($B8="","",IF(COUNTIFS('English Scores- Leveled papers'!$H$4:$KM$4,BJ$3,'English Scores- Leveled papers'!$H10:$KM10,"&lt;&gt;")=0,"",SUMIF('English Scores- Leveled papers'!$H$4:$KM$4,BJ$3,'English Scores- Leveled papers'!$H10:$KM10)))</f>
        <is>
          <t/>
        </is>
      </c>
      <c r="BK8" s="752" t="inlineStr">
        <f aca="false">IF($B8="","",IF(COUNTIFS('English Scores- Leveled papers'!$H$4:$KM$4,BK$3,'English Scores- Leveled papers'!$H10:$KM10,"&lt;&gt;")=0,"",SUMIF('English Scores- Leveled papers'!$H$4:$KM$4,BK$3,'English Scores- Leveled papers'!$H10:$KM10)))</f>
        <is>
          <t/>
        </is>
      </c>
      <c r="BL8" s="752" t="inlineStr">
        <f aca="false">IF($B8="","",IF(COUNTIFS('English Scores- Leveled papers'!$H$4:$KM$4,BL$3,'English Scores- Leveled papers'!$H10:$KM10,"&lt;&gt;")=0,"",SUMIF('English Scores- Leveled papers'!$H$4:$KM$4,BL$3,'English Scores- Leveled papers'!$H10:$KM10)))</f>
        <is>
          <t/>
        </is>
      </c>
      <c r="BM8" s="752" t="inlineStr">
        <f aca="false">IF($B8="","",IF(COUNTIFS('English Scores- Leveled papers'!$H$4:$KM$4,BM$3,'English Scores- Leveled papers'!$H10:$KM10,"&lt;&gt;")=0,"",SUMIF('English Scores- Leveled papers'!$H$4:$KM$4,BM$3,'English Scores- Leveled papers'!$H10:$KM10)))</f>
        <is>
          <t/>
        </is>
      </c>
      <c r="BN8" s="752" t="inlineStr">
        <f aca="false">IF($B8="","",IF(COUNTIFS('English Scores- Leveled papers'!$H$4:$KM$4,BN$3,'English Scores- Leveled papers'!$H10:$KM10,"&lt;&gt;")=0,"",SUMIF('English Scores- Leveled papers'!$H$4:$KM$4,BN$3,'English Scores- Leveled papers'!$H10:$KM10)))</f>
        <is>
          <t/>
        </is>
      </c>
      <c r="BO8" s="752" t="inlineStr">
        <f aca="false">IF($B8="","",IF(COUNTIFS('English Scores- Leveled papers'!$H$4:$KM$4,BO$3,'English Scores- Leveled papers'!$H10:$KM10,"&lt;&gt;")=0,"",SUMIF('English Scores- Leveled papers'!$H$4:$KM$4,BO$3,'English Scores- Leveled papers'!$H10:$KM10)))</f>
        <is>
          <t/>
        </is>
      </c>
      <c r="BP8" s="319" t="inlineStr">
        <f aca="false">IF($B8="","",IF(COUNTIFS('English Scores- Leveled papers'!$H$4:$KM$4,BP$3,'English Scores- Leveled papers'!$H10:$KM10,"&lt;&gt;")=0,"",SUMIF('English Scores- Leveled papers'!$H$4:$KM$4,BP$3,'English Scores- Leveled papers'!$H10:$KM10)))</f>
        <is>
          <t/>
        </is>
      </c>
      <c r="BQ8" s="319" t="inlineStr">
        <f aca="false">IF($B8="","",IF(COUNTIFS('English Scores- Leveled papers'!$H$4:$KM$4,BQ$3,'English Scores- Leveled papers'!$H10:$KM10,"&lt;&gt;")=0,"",SUMIF('English Scores- Leveled papers'!$H$4:$KM$4,BQ$3,'English Scores- Leveled papers'!$H10:$KM10)))</f>
        <is>
          <t/>
        </is>
      </c>
      <c r="BR8" s="319" t="inlineStr">
        <f aca="false">IF($B8="","",IF(COUNTIFS('English Scores- Leveled papers'!$H$4:$KM$4,BR$3,'English Scores- Leveled papers'!$H10:$KM10,"&lt;&gt;")=0,"",SUMIF('English Scores- Leveled papers'!$H$4:$KM$4,BR$3,'English Scores- Leveled papers'!$H10:$KM10)))</f>
        <is>
          <t/>
        </is>
      </c>
      <c r="BS8" s="319" t="inlineStr">
        <f aca="false">IF($B8="","",IF(COUNTIFS('English Scores- Leveled papers'!$H$4:$KM$4,BS$3,'English Scores- Leveled papers'!$H10:$KM10,"&lt;&gt;")=0,"",SUMIF('English Scores- Leveled papers'!$H$4:$KM$4,BS$3,'English Scores- Leveled papers'!$H10:$KM10)))</f>
        <is>
          <t/>
        </is>
      </c>
      <c r="BT8" s="319" t="inlineStr">
        <f aca="false">IF($B8="","",IF(COUNTIFS('English Scores- Leveled papers'!$H$4:$KM$4,BT$3,'English Scores- Leveled papers'!$H10:$KM10,"&lt;&gt;")=0,"",SUMIF('English Scores- Leveled papers'!$H$4:$KM$4,BT$3,'English Scores- Leveled papers'!$H10:$KM10)))</f>
        <is>
          <t/>
        </is>
      </c>
      <c r="BU8" s="319" t="inlineStr">
        <f aca="false">IF($B8="","",IF(COUNTIFS('English Scores- Leveled papers'!$H$4:$KM$4,BU$3,'English Scores- Leveled papers'!$H10:$KM10,"&lt;&gt;")=0,"",SUMIF('English Scores- Leveled papers'!$H$4:$KM$4,BU$3,'English Scores- Leveled papers'!$H10:$KM10)))</f>
        <is>
          <t/>
        </is>
      </c>
      <c r="BV8" s="319" t="inlineStr">
        <f aca="false">IF($B8="","",IF(COUNTIFS('English Scores- Leveled papers'!$H$4:$KM$4,BV$3,'English Scores- Leveled papers'!$H10:$KM10,"&lt;&gt;")=0,"",SUMIF('English Scores- Leveled papers'!$H$4:$KM$4,BV$3,'English Scores- Leveled papers'!$H10:$KM10)))</f>
        <is>
          <t/>
        </is>
      </c>
      <c r="BW8" s="319" t="inlineStr">
        <f aca="false">IF($B8="","",IF(COUNTIFS('English Scores- Leveled papers'!$H$4:$KM$4,BW$3,'English Scores- Leveled papers'!$H10:$KM10,"&lt;&gt;")=0,"",SUMIF('English Scores- Leveled papers'!$H$4:$KM$4,BW$3,'English Scores- Leveled papers'!$H10:$KM10)))</f>
        <is>
          <t/>
        </is>
      </c>
      <c r="BX8" s="752" t="inlineStr">
        <f aca="false">IF($B8="","",IF(COUNTIFS('English Scores- Leveled papers'!$H$4:$KM$4,BX$3,'English Scores- Leveled papers'!$H10:$KM10,"&lt;&gt;")=0,"",SUMIF('English Scores- Leveled papers'!$H$4:$KM$4,BX$3,'English Scores- Leveled papers'!$H10:$KM10)))</f>
        <is>
          <t/>
        </is>
      </c>
      <c r="BY8" s="752" t="inlineStr">
        <f aca="false">IF($B8="","",IF(COUNTIFS('English Scores- Leveled papers'!$H$4:$KM$4,BY$3,'English Scores- Leveled papers'!$H10:$KM10,"&lt;&gt;")=0,"",SUMIF('English Scores- Leveled papers'!$H$4:$KM$4,BY$3,'English Scores- Leveled papers'!$H10:$KM10)))</f>
        <is>
          <t/>
        </is>
      </c>
      <c r="BZ8" s="752" t="inlineStr">
        <f aca="false">IF($B8="","",IF(COUNTIFS('English Scores- Leveled papers'!$H$4:$KM$4,BZ$3,'English Scores- Leveled papers'!$H10:$KM10,"&lt;&gt;")=0,"",SUMIF('English Scores- Leveled papers'!$H$4:$KM$4,BZ$3,'English Scores- Leveled papers'!$H10:$KM10)))</f>
        <is>
          <t/>
        </is>
      </c>
      <c r="CA8" s="752" t="inlineStr">
        <f aca="false">IF($B8="","",IF(COUNTIFS('English Scores- Leveled papers'!$H$4:$KM$4,CA$3,'English Scores- Leveled papers'!$H10:$KM10,"&lt;&gt;")=0,"",SUMIF('English Scores- Leveled papers'!$H$4:$KM$4,CA$3,'English Scores- Leveled papers'!$H10:$KM10)))</f>
        <is>
          <t/>
        </is>
      </c>
      <c r="CB8" s="752" t="inlineStr">
        <f aca="false">IF($B8="","",IF(COUNTIFS('English Scores- Leveled papers'!$H$4:$KM$4,CB$3,'English Scores- Leveled papers'!$H10:$KM10,"&lt;&gt;")=0,"",SUMIF('English Scores- Leveled papers'!$H$4:$KM$4,CB$3,'English Scores- Leveled papers'!$H10:$KM10)))</f>
        <is>
          <t/>
        </is>
      </c>
      <c r="CC8" s="752" t="inlineStr">
        <f aca="false">IF($B8="","",IF(COUNTIFS('English Scores- Leveled papers'!$H$4:$KM$4,CC$3,'English Scores- Leveled papers'!$H10:$KM10,"&lt;&gt;")=0,"",SUMIF('English Scores- Leveled papers'!$H$4:$KM$4,CC$3,'English Scores- Leveled papers'!$H10:$KM10)))</f>
        <is>
          <t/>
        </is>
      </c>
      <c r="CD8" s="752" t="inlineStr">
        <f aca="false">IF($B8="","",IF(COUNTIFS('English Scores- Leveled papers'!$H$4:$KM$4,CD$3,'English Scores- Leveled papers'!$H10:$KM10,"&lt;&gt;")=0,"",SUMIF('English Scores- Leveled papers'!$H$4:$KM$4,CD$3,'English Scores- Leveled papers'!$H10:$KM10)))</f>
        <is>
          <t/>
        </is>
      </c>
      <c r="CE8" s="752" t="inlineStr">
        <f aca="false">IF($B8="","",IF(COUNTIFS('English Scores- Leveled papers'!$H$4:$KM$4,CE$3,'English Scores- Leveled papers'!$H10:$KM10,"&lt;&gt;")=0,"",SUMIF('English Scores- Leveled papers'!$H$4:$KM$4,CE$3,'English Scores- Leveled papers'!$H10:$KM10)))</f>
        <is>
          <t/>
        </is>
      </c>
      <c r="CF8" s="752" t="inlineStr">
        <f aca="false">IF($B8="","",IF(COUNTIFS('English Scores- Leveled papers'!$H$4:$KM$4,CF$3,'English Scores- Leveled papers'!$H10:$KM10,"&lt;&gt;")=0,"",SUMIF('English Scores- Leveled papers'!$H$4:$KM$4,CF$3,'English Scores- Leveled papers'!$H10:$KM10)))</f>
        <is>
          <t/>
        </is>
      </c>
      <c r="CG8" s="319" t="inlineStr">
        <f aca="false">IF($B8="","",IF(COUNTIFS('English Scores- Leveled papers'!$H$4:$KM$4,CG$3,'English Scores- Leveled papers'!$H10:$KM10,"&lt;&gt;")=0,"",SUMIF('English Scores- Leveled papers'!$H$4:$KM$4,CG$3,'English Scores- Leveled papers'!$H10:$KM10)))</f>
        <is>
          <t/>
        </is>
      </c>
      <c r="CH8" s="319" t="inlineStr">
        <f aca="false">IF($B8="","",IF(COUNTIFS('English Scores- Leveled papers'!$H$4:$KM$4,CH$3,'English Scores- Leveled papers'!$H10:$KM10,"&lt;&gt;")=0,"",SUMIF('English Scores- Leveled papers'!$H$4:$KM$4,CH$3,'English Scores- Leveled papers'!$H10:$KM10)))</f>
        <is>
          <t/>
        </is>
      </c>
      <c r="CI8" s="319" t="inlineStr">
        <f aca="false">IF($B8="","",IF(COUNTIFS('English Scores- Leveled papers'!$H$4:$KM$4,CI$3,'English Scores- Leveled papers'!$H10:$KM10,"&lt;&gt;")=0,"",SUMIF('English Scores- Leveled papers'!$H$4:$KM$4,CI$3,'English Scores- Leveled papers'!$H10:$KM10)))</f>
        <is>
          <t/>
        </is>
      </c>
      <c r="CJ8" s="319" t="inlineStr">
        <f aca="false">IF($B8="","",IF(COUNTIFS('English Scores- Leveled papers'!$H$4:$KM$4,CJ$3,'English Scores- Leveled papers'!$H10:$KM10,"&lt;&gt;")=0,"",SUMIF('English Scores- Leveled papers'!$H$4:$KM$4,CJ$3,'English Scores- Leveled papers'!$H10:$KM10)))</f>
        <is>
          <t/>
        </is>
      </c>
      <c r="CK8" s="319" t="inlineStr">
        <f aca="false">IF($B8="","",IF(COUNTIFS('English Scores- Leveled papers'!$H$4:$KM$4,CK$3,'English Scores- Leveled papers'!$H10:$KM10,"&lt;&gt;")=0,"",SUMIF('English Scores- Leveled papers'!$H$4:$KM$4,CK$3,'English Scores- Leveled papers'!$H10:$KM10)))</f>
        <is>
          <t/>
        </is>
      </c>
      <c r="CL8" s="752" t="inlineStr">
        <f aca="false">IF($B8="","",IF(COUNTIFS('English Scores- Leveled papers'!$H$4:$KM$4,CL$3,'English Scores- Leveled papers'!$H10:$KM10,"&lt;&gt;")=0,"",SUMIF('English Scores- Leveled papers'!$H$4:$KM$4,CL$3,'English Scores- Leveled papers'!$H10:$KM10)))</f>
        <is>
          <t/>
        </is>
      </c>
      <c r="CM8" s="752" t="inlineStr">
        <f aca="false">IF($B8="","",IF(COUNTIFS('English Scores- Leveled papers'!$H$4:$KM$4,CM$3,'English Scores- Leveled papers'!$H10:$KM10,"&lt;&gt;")=0,"",SUMIF('English Scores- Leveled papers'!$H$4:$KM$4,CM$3,'English Scores- Leveled papers'!$H10:$KM10)))</f>
        <is>
          <t/>
        </is>
      </c>
      <c r="CN8" s="752" t="inlineStr">
        <f aca="false">IF($B8="","",IF(COUNTIFS('English Scores- Leveled papers'!$H$4:$KM$4,CN$3,'English Scores- Leveled papers'!$H10:$KM10,"&lt;&gt;")=0,"",SUMIF('English Scores- Leveled papers'!$H$4:$KM$4,CN$3,'English Scores- Leveled papers'!$H10:$KM10)))</f>
        <is>
          <t/>
        </is>
      </c>
      <c r="CO8" s="752" t="inlineStr">
        <f aca="false">IF($B8="","",IF(COUNTIFS('English Scores- Leveled papers'!$H$4:$KM$4,CO$3,'English Scores- Leveled papers'!$H10:$KM10,"&lt;&gt;")=0,"",SUMIF('English Scores- Leveled papers'!$H$4:$KM$4,CO$3,'English Scores- Leveled papers'!$H10:$KM10)))</f>
        <is>
          <t/>
        </is>
      </c>
      <c r="CP8" s="752" t="inlineStr">
        <f aca="false">IF($B8="","",IF(COUNTIFS('English Scores- Leveled papers'!$H$4:$KM$4,CP$3,'English Scores- Leveled papers'!$H10:$KM10,"&lt;&gt;")=0,"",SUMIF('English Scores- Leveled papers'!$H$4:$KM$4,CP$3,'English Scores- Leveled papers'!$H10:$KM10)))</f>
        <is>
          <t/>
        </is>
      </c>
      <c r="CQ8" s="752" t="inlineStr">
        <f aca="false">IF($B8="","",IF(COUNTIFS('English Scores- Leveled papers'!$H$4:$KM$4,CQ$3,'English Scores- Leveled papers'!$H10:$KM10,"&lt;&gt;")=0,"",SUMIF('English Scores- Leveled papers'!$H$4:$KM$4,CQ$3,'English Scores- Leveled papers'!$H10:$KM10)))</f>
        <is>
          <t/>
        </is>
      </c>
      <c r="CR8" s="752" t="inlineStr">
        <f aca="false">IF($B8="","",IF(COUNTIFS('English Scores- Leveled papers'!$H$4:$KM$4,CR$3,'English Scores- Leveled papers'!$H10:$KM10,"&lt;&gt;")=0,"",SUMIF('English Scores- Leveled papers'!$H$4:$KM$4,CR$3,'English Scores- Leveled papers'!$H10:$KM10)))</f>
        <is>
          <t/>
        </is>
      </c>
      <c r="CS8" s="752" t="inlineStr">
        <f aca="false">IF($B8="","",IF(COUNTIFS('English Scores- Leveled papers'!$H$4:$KM$4,CS$3,'English Scores- Leveled papers'!$H10:$KM10,"&lt;&gt;")=0,"",SUMIF('English Scores- Leveled papers'!$H$4:$KM$4,CS$3,'English Scores- Leveled papers'!$H10:$KM10)))</f>
        <is>
          <t/>
        </is>
      </c>
      <c r="CT8" s="319" t="inlineStr">
        <f aca="false">IF($B8="","",IF(COUNTIFS('English Scores- Leveled papers'!$H$4:$KM$4,CT$3,'English Scores- Leveled papers'!$H10:$KM10,"&lt;&gt;")=0,"",SUMIF('English Scores- Leveled papers'!$H$4:$KM$4,CT$3,'English Scores- Leveled papers'!$H10:$KM10)))</f>
        <is>
          <t/>
        </is>
      </c>
      <c r="CU8" s="319" t="inlineStr">
        <f aca="false">IF($B8="","",IF(COUNTIFS('English Scores- Leveled papers'!$H$4:$KM$4,CU$3,'English Scores- Leveled papers'!$H10:$KM10,"&lt;&gt;")=0,"",SUMIF('English Scores- Leveled papers'!$H$4:$KM$4,CU$3,'English Scores- Leveled papers'!$H10:$KM10)))</f>
        <is>
          <t/>
        </is>
      </c>
      <c r="CV8" s="319" t="inlineStr">
        <f aca="false">IF($B8="","",IF(COUNTIFS('English Scores- Leveled papers'!$H$4:$KM$4,CV$3,'English Scores- Leveled papers'!$H10:$KM10,"&lt;&gt;")=0,"",SUMIF('English Scores- Leveled papers'!$H$4:$KM$4,CV$3,'English Scores- Leveled papers'!$H10:$KM10)))</f>
        <is>
          <t/>
        </is>
      </c>
      <c r="CW8" s="319" t="inlineStr">
        <f aca="false">IF($B8="","",IF(COUNTIFS('English Scores- Leveled papers'!$H$4:$KM$4,CW$3,'English Scores- Leveled papers'!$H10:$KM10,"&lt;&gt;")=0,"",SUMIF('English Scores- Leveled papers'!$H$4:$KM$4,CW$3,'English Scores- Leveled papers'!$H10:$KM10)))</f>
        <is>
          <t/>
        </is>
      </c>
      <c r="CX8" s="319" t="inlineStr">
        <f aca="false">IF($B8="","",IF(COUNTIFS('English Scores- Leveled papers'!$H$4:$KM$4,CX$3,'English Scores- Leveled papers'!$H10:$KM10,"&lt;&gt;")=0,"",SUMIF('English Scores- Leveled papers'!$H$4:$KM$4,CX$3,'English Scores- Leveled papers'!$H10:$KM10)))</f>
        <is>
          <t/>
        </is>
      </c>
      <c r="CY8" s="319" t="inlineStr">
        <f aca="false">IF($B8="","",IF(COUNTIFS('English Scores- Leveled papers'!$H$4:$KM$4,CY$3,'English Scores- Leveled papers'!$H10:$KM10,"&lt;&gt;")=0,"",SUMIF('English Scores- Leveled papers'!$H$4:$KM$4,CY$3,'English Scores- Leveled papers'!$H10:$KM10)))</f>
        <is>
          <t/>
        </is>
      </c>
      <c r="CZ8" s="319" t="inlineStr">
        <f aca="false">IF($B8="","",IF(COUNTIFS('English Scores- Leveled papers'!$H$4:$KM$4,CZ$3,'English Scores- Leveled papers'!$H10:$KM10,"&lt;&gt;")=0,"",SUMIF('English Scores- Leveled papers'!$H$4:$KM$4,CZ$3,'English Scores- Leveled papers'!$H10:$KM10)))</f>
        <is>
          <t/>
        </is>
      </c>
      <c r="DA8" s="319" t="inlineStr">
        <f aca="false">IF($B8="","",IF(COUNTIFS('English Scores- Leveled papers'!$H$4:$KM$4,DA$3,'English Scores- Leveled papers'!$H10:$KM10,"&lt;&gt;")=0,"",SUMIF('English Scores- Leveled papers'!$H$4:$KM$4,DA$3,'English Scores- Leveled papers'!$H10:$KM10)))</f>
        <is>
          <t/>
        </is>
      </c>
      <c r="DB8" s="319" t="inlineStr">
        <f aca="false">IF($B8="","",IF(COUNTIFS('English Scores- Leveled papers'!$H$4:$KM$4,DB$3,'English Scores- Leveled papers'!$H10:$KM10,"&lt;&gt;")=0,"",SUMIF('English Scores- Leveled papers'!$H$4:$KM$4,DB$3,'English Scores- Leveled papers'!$H10:$KM10)))</f>
        <is>
          <t/>
        </is>
      </c>
      <c r="DC8" s="319" t="inlineStr">
        <f aca="false">IF($B8="","",IF(COUNTIFS('English Scores- Leveled papers'!$H$4:$KM$4,DC$3,'English Scores- Leveled papers'!$H10:$KM10,"&lt;&gt;")=0,"",SUMIF('English Scores- Leveled papers'!$H$4:$KM$4,DC$3,'English Scores- Leveled papers'!$H10:$KM10)))</f>
        <is>
          <t/>
        </is>
      </c>
      <c r="DD8" s="319" t="inlineStr">
        <f aca="false">IF($B8="","",IF(COUNTIFS('English Scores- Leveled papers'!$H$4:$KM$4,DD$3,'English Scores- Leveled papers'!$H10:$KM10,"&lt;&gt;")=0,"",SUMIF('English Scores- Leveled papers'!$H$4:$KM$4,DD$3,'English Scores- Leveled papers'!$H10:$KM10)))</f>
        <is>
          <t/>
        </is>
      </c>
      <c r="DE8" s="319" t="inlineStr">
        <f aca="false">IF($B8="","",IF(COUNTIFS('English Scores- Leveled papers'!$H$4:$KM$4,DE$3,'English Scores- Leveled papers'!$H10:$KM10,"&lt;&gt;")=0,"",SUMIF('English Scores- Leveled papers'!$H$4:$KM$4,DE$3,'English Scores- Leveled papers'!$H10:$KM10)))</f>
        <is>
          <t/>
        </is>
      </c>
      <c r="DF8" s="752" t="inlineStr">
        <f aca="false">IF($B8="","",IF(COUNTIFS('English Scores- Leveled papers'!$H$4:$KM$4,DF$3,'English Scores- Leveled papers'!$H10:$KM10,"&lt;&gt;")=0,"",SUMIF('English Scores- Leveled papers'!$H$4:$KM$4,DF$3,'English Scores- Leveled papers'!$H10:$KM10)))</f>
        <is>
          <t/>
        </is>
      </c>
      <c r="DG8" s="752" t="inlineStr">
        <f aca="false">IF($B8="","",IF(COUNTIFS('English Scores- Leveled papers'!$H$4:$KM$4,DG$3,'English Scores- Leveled papers'!$H10:$KM10,"&lt;&gt;")=0,"",SUMIF('English Scores- Leveled papers'!$H$4:$KM$4,DG$3,'English Scores- Leveled papers'!$H10:$KM10)))</f>
        <is>
          <t/>
        </is>
      </c>
      <c r="DH8" s="752" t="inlineStr">
        <f aca="false">IF($B8="","",IF(COUNTIFS('English Scores- Leveled papers'!$H$4:$KM$4,DH$3,'English Scores- Leveled papers'!$H10:$KM10,"&lt;&gt;")=0,"",SUMIF('English Scores- Leveled papers'!$H$4:$KM$4,DH$3,'English Scores- Leveled papers'!$H10:$KM10)))</f>
        <is>
          <t/>
        </is>
      </c>
      <c r="DI8" s="752" t="inlineStr">
        <f aca="false">IF($B8="","",IF(COUNTIFS('English Scores- Leveled papers'!$H$4:$KM$4,DI$3,'English Scores- Leveled papers'!$H10:$KM10,"&lt;&gt;")=0,"",SUMIF('English Scores- Leveled papers'!$H$4:$KM$4,DI$3,'English Scores- Leveled papers'!$H10:$KM10)))</f>
        <is>
          <t/>
        </is>
      </c>
      <c r="DJ8" s="752" t="inlineStr">
        <f aca="false">IF($B8="","",IF(COUNTIFS('English Scores- Leveled papers'!$H$4:$KM$4,DJ$3,'English Scores- Leveled papers'!$H10:$KM10,"&lt;&gt;")=0,"",SUMIF('English Scores- Leveled papers'!$H$4:$KM$4,DJ$3,'English Scores- Leveled papers'!$H10:$KM10)))</f>
        <is>
          <t/>
        </is>
      </c>
      <c r="DK8" s="752" t="inlineStr">
        <f aca="false">IF($B8="","",IF(COUNTIFS('English Scores- Leveled papers'!$H$4:$KM$4,DK$3,'English Scores- Leveled papers'!$H10:$KM10,"&lt;&gt;")=0,"",SUMIF('English Scores- Leveled papers'!$H$4:$KM$4,DK$3,'English Scores- Leveled papers'!$H10:$KM10)))</f>
        <is>
          <t/>
        </is>
      </c>
      <c r="DL8" s="752" t="inlineStr">
        <f aca="false">IF($B8="","",IF(COUNTIFS('English Scores- Leveled papers'!$H$4:$KM$4,DL$3,'English Scores- Leveled papers'!$H10:$KM10,"&lt;&gt;")=0,"",SUMIF('English Scores- Leveled papers'!$H$4:$KM$4,DL$3,'English Scores- Leveled papers'!$H10:$KM10)))</f>
        <is>
          <t/>
        </is>
      </c>
      <c r="DM8" s="752" t="inlineStr">
        <f aca="false">IF($B8="","",IF(COUNTIFS('English Scores- Leveled papers'!$H$4:$KM$4,DM$3,'English Scores- Leveled papers'!$H10:$KM10,"&lt;&gt;")=0,"",SUMIF('English Scores- Leveled papers'!$H$4:$KM$4,DM$3,'English Scores- Leveled papers'!$H10:$KM10)))</f>
        <is>
          <t/>
        </is>
      </c>
      <c r="DN8" s="752" t="inlineStr">
        <f aca="false">IF($B8="","",IF(COUNTIFS('English Scores- Leveled papers'!$H$4:$KM$4,DN$3,'English Scores- Leveled papers'!$H10:$KM10,"&lt;&gt;")=0,"",SUMIF('English Scores- Leveled papers'!$H$4:$KM$4,DN$3,'English Scores- Leveled papers'!$H10:$KM10)))</f>
        <is>
          <t/>
        </is>
      </c>
      <c r="DO8" s="752" t="inlineStr">
        <f aca="false">IF($B8="","",IF(COUNTIFS('English Scores- Leveled papers'!$H$4:$KM$4,DO$3,'English Scores- Leveled papers'!$H10:$KM10,"&lt;&gt;")=0,"",SUMIF('English Scores- Leveled papers'!$H$4:$KM$4,DO$3,'English Scores- Leveled papers'!$H10:$KM10)))</f>
        <is>
          <t/>
        </is>
      </c>
      <c r="DP8" s="752" t="inlineStr">
        <f aca="false">IF($B8="","",IF(COUNTIFS('English Scores- Leveled papers'!$H$4:$KM$4,DP$3,'English Scores- Leveled papers'!$H10:$KM10,"&lt;&gt;")=0,"",SUMIF('English Scores- Leveled papers'!$H$4:$KM$4,DP$3,'English Scores- Leveled papers'!$H10:$KM10)))</f>
        <is>
          <t/>
        </is>
      </c>
      <c r="DQ8" s="752" t="inlineStr">
        <f aca="false">IF($B8="","",IF(COUNTIFS('English Scores- Leveled papers'!$H$4:$KM$4,DQ$3,'English Scores- Leveled papers'!$H10:$KM10,"&lt;&gt;")=0,"",SUMIF('English Scores- Leveled papers'!$H$4:$KM$4,DQ$3,'English Scores- Leveled papers'!$H10:$KM10)))</f>
        <is>
          <t/>
        </is>
      </c>
      <c r="DR8" s="319" t="inlineStr">
        <f aca="false">IF($B8="","",IF(COUNTIFS('English Scores- Leveled papers'!$H$4:$KM$4,DR$3,'English Scores- Leveled papers'!$H10:$KM10,"&lt;&gt;")=0,"",SUMIF('English Scores- Leveled papers'!$H$4:$KM$4,DR$3,'English Scores- Leveled papers'!$H10:$KM10)))</f>
        <is>
          <t/>
        </is>
      </c>
      <c r="DS8" s="319" t="inlineStr">
        <f aca="false">IF($B8="","",IF(COUNTIFS('English Scores- Leveled papers'!$H$4:$KM$4,DS$3,'English Scores- Leveled papers'!$H10:$KM10,"&lt;&gt;")=0,"",SUMIF('English Scores- Leveled papers'!$H$4:$KM$4,DS$3,'English Scores- Leveled papers'!$H10:$KM10)))</f>
        <is>
          <t/>
        </is>
      </c>
      <c r="DT8" s="319" t="inlineStr">
        <f aca="false">IF($B8="","",IF(COUNTIFS('English Scores- Leveled papers'!$H$4:$KM$4,DT$3,'English Scores- Leveled papers'!$H10:$KM10,"&lt;&gt;")=0,"",SUMIF('English Scores- Leveled papers'!$H$4:$KM$4,DT$3,'English Scores- Leveled papers'!$H10:$KM10)))</f>
        <is>
          <t/>
        </is>
      </c>
      <c r="DU8" s="319" t="inlineStr">
        <f aca="false">IF($B8="","",IF(COUNTIFS('English Scores- Leveled papers'!$H$4:$KM$4,DU$3,'English Scores- Leveled papers'!$H10:$KM10,"&lt;&gt;")=0,"",SUMIF('English Scores- Leveled papers'!$H$4:$KM$4,DU$3,'English Scores- Leveled papers'!$H10:$KM10)))</f>
        <is>
          <t/>
        </is>
      </c>
      <c r="DV8" s="319" t="inlineStr">
        <f aca="false">IF($B8="","",IF(COUNTIFS('English Scores- Leveled papers'!$H$4:$KM$4,DV$3,'English Scores- Leveled papers'!$H10:$KM10,"&lt;&gt;")=0,"",SUMIF('English Scores- Leveled papers'!$H$4:$KM$4,DV$3,'English Scores- Leveled papers'!$H10:$KM10)))</f>
        <is>
          <t/>
        </is>
      </c>
      <c r="DW8" s="319" t="inlineStr">
        <f aca="false">IF($B8="","",IF(COUNTIFS('English Scores- Leveled papers'!$H$4:$KM$4,DW$3,'English Scores- Leveled papers'!$H10:$KM10,"&lt;&gt;")=0,"",SUMIF('English Scores- Leveled papers'!$H$4:$KM$4,DW$3,'English Scores- Leveled papers'!$H10:$KM10)))</f>
        <is>
          <t/>
        </is>
      </c>
      <c r="DX8" s="319" t="inlineStr">
        <f aca="false">IF($B8="","",IF(COUNTIFS('English Scores- Leveled papers'!$H$4:$KM$4,DX$3,'English Scores- Leveled papers'!$H10:$KM10,"&lt;&gt;")=0,"",SUMIF('English Scores- Leveled papers'!$H$4:$KM$4,DX$3,'English Scores- Leveled papers'!$H10:$KM10)))</f>
        <is>
          <t/>
        </is>
      </c>
      <c r="DY8" s="319" t="inlineStr">
        <f aca="false">IF($B8="","",IF(COUNTIFS('English Scores- Leveled papers'!$H$4:$KM$4,DY$3,'English Scores- Leveled papers'!$H10:$KM10,"&lt;&gt;")=0,"",SUMIF('English Scores- Leveled papers'!$H$4:$KM$4,DY$3,'English Scores- Leveled papers'!$H10:$KM10)))</f>
        <is>
          <t/>
        </is>
      </c>
      <c r="DZ8" s="319" t="inlineStr">
        <f aca="false">IF($B8="","",IF(COUNTIFS('English Scores- Leveled papers'!$H$4:$KM$4,DZ$3,'English Scores- Leveled papers'!$H10:$KM10,"&lt;&gt;")=0,"",SUMIF('English Scores- Leveled papers'!$H$4:$KM$4,DZ$3,'English Scores- Leveled papers'!$H10:$KM10)))</f>
        <is>
          <t/>
        </is>
      </c>
      <c r="EA8" s="319" t="inlineStr">
        <f aca="false">IF($B8="","",IF(COUNTIFS('English Scores- Leveled papers'!$H$4:$KM$4,EA$3,'English Scores- Leveled papers'!$H10:$KM10,"&lt;&gt;")=0,"",SUMIF('English Scores- Leveled papers'!$H$4:$KM$4,EA$3,'English Scores- Leveled papers'!$H10:$KM10)))</f>
        <is>
          <t/>
        </is>
      </c>
      <c r="EB8" s="319" t="inlineStr">
        <f aca="false">IF($B8="","",IF(COUNTIFS('English Scores- Leveled papers'!$H$4:$KM$4,EB$3,'English Scores- Leveled papers'!$H10:$KM10,"&lt;&gt;")=0,"",SUMIF('English Scores- Leveled papers'!$H$4:$KM$4,EB$3,'English Scores- Leveled papers'!$H10:$KM10)))</f>
        <is>
          <t/>
        </is>
      </c>
      <c r="EC8" s="319" t="inlineStr">
        <f aca="false">IF($B8="","",IF(COUNTIFS('English Scores- Leveled papers'!$H$4:$KM$4,EC$3,'English Scores- Leveled papers'!$H10:$KM10,"&lt;&gt;")=0,"",SUMIF('English Scores- Leveled papers'!$H$4:$KM$4,EC$3,'English Scores- Leveled papers'!$H10:$KM10)))</f>
        <is>
          <t/>
        </is>
      </c>
      <c r="ED8" s="752" t="inlineStr">
        <f aca="false">IF($B8="","",IF(COUNTIFS('English Scores- Leveled papers'!$H$4:$KM$4,ED$3,'English Scores- Leveled papers'!$H10:$KM10,"&lt;&gt;")=0,"",SUMIF('English Scores- Leveled papers'!$H$4:$KM$4,ED$3,'English Scores- Leveled papers'!$H10:$KM10)))</f>
        <is>
          <t/>
        </is>
      </c>
      <c r="EE8" s="752" t="inlineStr">
        <f aca="false">IF($B8="","",IF(COUNTIFS('English Scores- Leveled papers'!$H$4:$KM$4,EE$3,'English Scores- Leveled papers'!$H10:$KM10,"&lt;&gt;")=0,"",SUMIF('English Scores- Leveled papers'!$H$4:$KM$4,EE$3,'English Scores- Leveled papers'!$H10:$KM10)))</f>
        <is>
          <t/>
        </is>
      </c>
      <c r="EF8" s="752" t="inlineStr">
        <f aca="false">IF($B8="","",IF(COUNTIFS('English Scores- Leveled papers'!$H$4:$KM$4,EF$3,'English Scores- Leveled papers'!$H10:$KM10,"&lt;&gt;")=0,"",SUMIF('English Scores- Leveled papers'!$H$4:$KM$4,EF$3,'English Scores- Leveled papers'!$H10:$KM10)))</f>
        <is>
          <t/>
        </is>
      </c>
      <c r="EG8" s="752" t="inlineStr">
        <f aca="false">IF($B8="","",IF(COUNTIFS('English Scores- Leveled papers'!$H$4:$KM$4,EG$3,'English Scores- Leveled papers'!$H10:$KM10,"&lt;&gt;")=0,"",SUMIF('English Scores- Leveled papers'!$H$4:$KM$4,EG$3,'English Scores- Leveled papers'!$H10:$KM10)))</f>
        <is>
          <t/>
        </is>
      </c>
      <c r="EH8" s="752" t="inlineStr">
        <f aca="false">IF($B8="","",IF(COUNTIFS('English Scores- Leveled papers'!$H$4:$KM$4,EH$3,'English Scores- Leveled papers'!$H10:$KM10,"&lt;&gt;")=0,"",SUMIF('English Scores- Leveled papers'!$H$4:$KM$4,EH$3,'English Scores- Leveled papers'!$H10:$KM10)))</f>
        <is>
          <t/>
        </is>
      </c>
      <c r="EI8" s="752" t="inlineStr">
        <f aca="false">IF($B8="","",IF(COUNTIFS('English Scores- Leveled papers'!$H$4:$KM$4,EI$3,'English Scores- Leveled papers'!$H10:$KM10,"&lt;&gt;")=0,"",SUMIF('English Scores- Leveled papers'!$H$4:$KM$4,EI$3,'English Scores- Leveled papers'!$H10:$KM10)))</f>
        <is>
          <t/>
        </is>
      </c>
      <c r="EJ8" s="752" t="inlineStr">
        <f aca="false">IF($B8="","",IF(COUNTIFS('English Scores- Leveled papers'!$H$4:$KM$4,EJ$3,'English Scores- Leveled papers'!$H10:$KM10,"&lt;&gt;")=0,"",SUMIF('English Scores- Leveled papers'!$H$4:$KM$4,EJ$3,'English Scores- Leveled papers'!$H10:$KM10)))</f>
        <is>
          <t/>
        </is>
      </c>
      <c r="EK8" s="752" t="inlineStr">
        <f aca="false">IF($B8="","",IF(COUNTIFS('English Scores- Leveled papers'!$H$4:$KM$4,EK$3,'English Scores- Leveled papers'!$H10:$KM10,"&lt;&gt;")=0,"",SUMIF('English Scores- Leveled papers'!$H$4:$KM$4,EK$3,'English Scores- Leveled papers'!$H10:$KM10)))</f>
        <is>
          <t/>
        </is>
      </c>
      <c r="EL8" s="752" t="inlineStr">
        <f aca="false">IF($B8="","",IF(COUNTIFS('English Scores- Leveled papers'!$H$4:$KM$4,EL$3,'English Scores- Leveled papers'!$H10:$KM10,"&lt;&gt;")=0,"",SUMIF('English Scores- Leveled papers'!$H$4:$KM$4,EL$3,'English Scores- Leveled papers'!$H10:$KM10)))</f>
        <is>
          <t/>
        </is>
      </c>
      <c r="EM8" s="752" t="inlineStr">
        <f aca="false">IF($B8="","",IF(COUNTIFS('English Scores- Leveled papers'!$H$4:$KM$4,EM$3,'English Scores- Leveled papers'!$H10:$KM10,"&lt;&gt;")=0,"",SUMIF('English Scores- Leveled papers'!$H$4:$KM$4,EM$3,'English Scores- Leveled papers'!$H10:$KM10)))</f>
        <is>
          <t/>
        </is>
      </c>
      <c r="EN8" s="752" t="inlineStr">
        <f aca="false">IF($B8="","",IF(COUNTIFS('English Scores- Leveled papers'!$H$4:$KM$4,EN$3,'English Scores- Leveled papers'!$H10:$KM10,"&lt;&gt;")=0,"",SUMIF('English Scores- Leveled papers'!$H$4:$KM$4,EN$3,'English Scores- Leveled papers'!$H10:$KM10)))</f>
        <is>
          <t/>
        </is>
      </c>
      <c r="EO8" s="752" t="inlineStr">
        <f aca="false">IF($B8="","",IF(COUNTIFS('English Scores- Leveled papers'!$H$4:$KM$4,EO$3,'English Scores- Leveled papers'!$H10:$KM10,"&lt;&gt;")=0,"",SUMIF('English Scores- Leveled papers'!$H$4:$KM$4,EO$3,'English Scores- Leveled papers'!$H10:$KM10)))</f>
        <is>
          <t/>
        </is>
      </c>
      <c r="EP8" s="752" t="inlineStr">
        <f aca="false">IF($B8="","",IF(COUNTIFS('English Scores- Leveled papers'!$H$4:$KM$4,EP$3,'English Scores- Leveled papers'!$H10:$KM10,"&lt;&gt;")=0,"",SUMIF('English Scores- Leveled papers'!$H$4:$KM$4,EP$3,'English Scores- Leveled papers'!$H10:$KM10)))</f>
        <is>
          <t/>
        </is>
      </c>
    </row>
    <row r="9" customFormat="false" ht="12.75" hidden="false" customHeight="false" outlineLevel="0" collapsed="false">
      <c r="A9" s="315" t="n">
        <v>5</v>
      </c>
      <c r="B9" s="315" t="str">
        <f aca="false">'English Scores- Leveled papers'!B11</f>
        <v>D.Vanaja</v>
      </c>
      <c r="C9" s="751" t="inlineStr">
        <f aca="false">IF('RC Mastery Check+Question type'!D9="","",IF(OR('RC Mastery Check+Question type'!D9=-0.5,'RC Mastery Check+Question type'!D9=0,'RC Mastery Check+Question type'!D9=0.2,'RC Mastery Check+Question type'!D9=0.5),"NR",'Cover Sheet'!G9))</f>
        <is>
          <t/>
        </is>
      </c>
      <c r="D9" s="316" t="str">
        <f aca="false">IF(OR(B9="",COUNT('English Scores- Leveled papers'!AJ11:KM11)=0),"",IF((AND(R9&gt;=(70/100),R9&lt;1.1)),9,IF(AND(Q9&gt;=(70/100),Q9&lt;1.1),8,IF(AND(P9&gt;=(70/100),P9&lt;1.1),7,IF(AND(O9&gt;=(70/100),O9&lt;1.1),6,IF(AND(N9&gt;=0.7,N9&lt;1.1),5,IF(AND(M9&gt;=0.7,M9&lt;1.1),5,IF(AND(L9&gt;=0.7,L9&lt;1.1),4,IF(AND(K9&gt;=0.7,K9&lt;1.1),4,IF(AND(J9&gt;=0.7,J9&lt;1.1),3,IF(AND(I9&gt;=0.7,I9&lt;1.1),3,IF(AND(H9&gt;=0.7,H9&lt;1.1),2,IF(AND(G9&gt;=0.7,G9&lt;1.1),2,IF(AND(F9&gt;=0.7,F9&lt;1.1),1,IF(AND(E9&gt;=0.7,E9&lt;1.1),1,IF(COUNT('English Scores- Leveled papers'!AJ11:AK11)=0,"","NR"))))))))))))))))</f>
        <v>NR</v>
      </c>
      <c r="E9" s="318" t="str">
        <f aca="false">IF((B9=""),"",IF(COUNT(S9:W9)=0,"",ROUND(SUM(S9:W9)/SUM($S$2:$W$2),1)))</f>
        <v/>
      </c>
      <c r="F9" s="318" t="str">
        <f aca="false">IF((B9=""),"",IF(COUNT(X9:AB9)=0,"",ROUND(SUM(X9:AB9)/SUM($X$2:$AB$2),1)))</f>
        <v/>
      </c>
      <c r="G9" s="318" t="str">
        <f aca="false">IFERROR(IF((B9=""),"",IF(COUNT(AC9:AH9)=0,"",ROUND(SUM(AC9:AH9)/SUM($AC$2:$AH$2),1))),"")</f>
        <v/>
      </c>
      <c r="H9" s="318" t="str">
        <f aca="false">IFERROR(IF((B9=""),"",IF(COUNT(AI9:AN9)=0,"",ROUND(SUM(AI9:AN9)/SUM($AI$2:$AN$2),1))),0)</f>
        <v/>
      </c>
      <c r="I9" s="318" t="str">
        <f aca="false">IFERROR(IF((B9=""),"",IF(COUNT(AO9:AY9)=0,"",ROUND(SUM(AO9:AY9)/SUM($AO$2:$AY$2),1))),0)</f>
        <v/>
      </c>
      <c r="J9" s="318" t="str">
        <f aca="false">IFERROR(IF((B9=""),"",IF(COUNT(AZ9:BO9)=0,"",ROUND(SUM(AZ9:BO9)/SUM($AZ$2:$BO$2),1))),0)</f>
        <v/>
      </c>
      <c r="K9" s="318" t="str">
        <f aca="false">IFERROR(IF((B9=""),"",IF(COUNT(BP9:BW9)=0,"",ROUND(SUM(BP9:BW9)/SUM($BP$2:$BW$2),1))),0)</f>
        <v/>
      </c>
      <c r="L9" s="318" t="str">
        <f aca="false">IFERROR(IF((B9=""),"",IF(COUNT(BX9:CF9)=0,"",ROUND(SUM(BX9:CF9)/SUM($BX$2:$CF$2),1))),0)</f>
        <v/>
      </c>
      <c r="M9" s="318" t="str">
        <f aca="false">IFERROR(IF((B9=""),"",IF(COUNT(CG9:CK9)=0,"",ROUND(SUM(CG9:CK9)/SUM($CG$2:$CK$2),1))),0)</f>
        <v/>
      </c>
      <c r="N9" s="318" t="str">
        <f aca="false">IFERROR(IF((B9=""),"",IF(COUNT(CL9:CS9)=0,"",ROUND(SUM(CL9:CS9)/SUM($CL$2:$CS$2),1))),0)</f>
        <v/>
      </c>
      <c r="O9" s="318" t="str">
        <f aca="false">IFERROR(IF((B9=""),"",IF(COUNT(CT9:DE9)=0,"",ROUND(SUM(CT9:DE9)/SUM($CT$2:$DE$2),1))),0)</f>
        <v/>
      </c>
      <c r="P9" s="318" t="str">
        <f aca="false">IFERROR(IF((B9=""),"",IF(COUNT(DF9:DQ9)=0,"",ROUND(SUM(DF9:DQ9)/SUM($DF$2:$DQ$2),1))),0)</f>
        <v/>
      </c>
      <c r="Q9" s="318" t="str">
        <f aca="false">IFERROR(IF((B9=""),"",IF(COUNT(DR9:EB9)=0,"",ROUND(SUM(DR9:EB9)/SUM($DR$2:$EB$2),1))),0)</f>
        <v/>
      </c>
      <c r="R9" s="318" t="str">
        <f aca="false">(IF((B9=""),"",IF(COUNT(ED9:EP9)=0,"",ROUND(SUM(ED9:EP9)/SUM($ED$2:$EP$2),1))))</f>
        <v/>
      </c>
      <c r="S9" s="319" t="inlineStr">
        <f aca="false">IF($B9="","",IF(COUNTIFS('English Scores- Leveled papers'!$H$4:$KM$4,S$3,'English Scores- Leveled papers'!$H11:$KM11,"&lt;&gt;")=0,"",SUMIF('English Scores- Leveled papers'!$H$4:$KM$4,S$3,'English Scores- Leveled papers'!$H11:$KM11)))</f>
        <is>
          <t/>
        </is>
      </c>
      <c r="T9" s="319" t="inlineStr">
        <f aca="false">IF($B9="","",IF(COUNTIFS('English Scores- Leveled papers'!$H$4:$KM$4,T$3,'English Scores- Leveled papers'!$H11:$KM11,"&lt;&gt;")=0,"",SUMIF('English Scores- Leveled papers'!$H$4:$KM$4,T$3,'English Scores- Leveled papers'!$H11:$KM11)))</f>
        <is>
          <t/>
        </is>
      </c>
      <c r="U9" s="319" t="inlineStr">
        <f aca="false">IF($B9="","",IF(COUNTIFS('English Scores- Leveled papers'!$H$4:$KM$4,U$3,'English Scores- Leveled papers'!$H11:$KM11,"&lt;&gt;")=0,"",SUMIF('English Scores- Leveled papers'!$H$4:$KM$4,U$3,'English Scores- Leveled papers'!$H11:$KM11)))</f>
        <is>
          <t/>
        </is>
      </c>
      <c r="V9" s="319" t="inlineStr">
        <f aca="false">IF($B9="","",IF(COUNTIFS('English Scores- Leveled papers'!$H$4:$KM$4,V$3,'English Scores- Leveled papers'!$H11:$KM11,"&lt;&gt;")=0,"",SUMIF('English Scores- Leveled papers'!$H$4:$KM$4,V$3,'English Scores- Leveled papers'!$H11:$KM11)))</f>
        <is>
          <t/>
        </is>
      </c>
      <c r="W9" s="319" t="inlineStr">
        <f aca="false">IF($B9="","",IF(COUNTIFS('English Scores- Leveled papers'!$H$4:$KM$4,W$3,'English Scores- Leveled papers'!$H11:$KM11,"&lt;&gt;")=0,"",SUMIF('English Scores- Leveled papers'!$H$4:$KM$4,W$3,'English Scores- Leveled papers'!$H11:$KM11)))</f>
        <is>
          <t/>
        </is>
      </c>
      <c r="X9" s="752" t="inlineStr">
        <f aca="false">IF($B9="","",IF(COUNTIFS('English Scores- Leveled papers'!$H$4:$KM$4,X$3,'English Scores- Leveled papers'!$H11:$KM11,"&lt;&gt;")=0,"",SUMIF('English Scores- Leveled papers'!$H$4:$KM$4,X$3,'English Scores- Leveled papers'!$H11:$KM11)))</f>
        <is>
          <t/>
        </is>
      </c>
      <c r="Y9" s="752" t="inlineStr">
        <f aca="false">IF($B9="","",IF(COUNTIFS('English Scores- Leveled papers'!$H$4:$KM$4,Y$3,'English Scores- Leveled papers'!$H11:$KM11,"&lt;&gt;")=0,"",SUMIF('English Scores- Leveled papers'!$H$4:$KM$4,Y$3,'English Scores- Leveled papers'!$H11:$KM11)))</f>
        <is>
          <t/>
        </is>
      </c>
      <c r="Z9" s="752" t="inlineStr">
        <f aca="false">IF($B9="","",IF(COUNTIFS('English Scores- Leveled papers'!$H$4:$KM$4,Z$3,'English Scores- Leveled papers'!$H11:$KM11,"&lt;&gt;")=0,"",SUMIF('English Scores- Leveled papers'!$H$4:$KM$4,Z$3,'English Scores- Leveled papers'!$H11:$KM11)))</f>
        <is>
          <t/>
        </is>
      </c>
      <c r="AA9" s="752" t="inlineStr">
        <f aca="false">IF($B9="","",IF(COUNTIFS('English Scores- Leveled papers'!$H$4:$KM$4,AA$3,'English Scores- Leveled papers'!$H11:$KM11,"&lt;&gt;")=0,"",SUMIF('English Scores- Leveled papers'!$H$4:$KM$4,AA$3,'English Scores- Leveled papers'!$H11:$KM11)))</f>
        <is>
          <t/>
        </is>
      </c>
      <c r="AB9" s="752" t="inlineStr">
        <f aca="false">IF($B9="","",IF(COUNTIFS('English Scores- Leveled papers'!$H$4:$KM$4,AB$3,'English Scores- Leveled papers'!$H11:$KM11,"&lt;&gt;")=0,"",SUMIF('English Scores- Leveled papers'!$H$4:$KM$4,AB$3,'English Scores- Leveled papers'!$H11:$KM11)))</f>
        <is>
          <t/>
        </is>
      </c>
      <c r="AC9" s="319" t="inlineStr">
        <f aca="false">IF($B9="","",IF(COUNTIFS('English Scores- Leveled papers'!$H$4:$KM$4,AC$3,'English Scores- Leveled papers'!$H11:$KM11,"&lt;&gt;")=0,"",SUMIF('English Scores- Leveled papers'!$H$4:$KM$4,AC$3,'English Scores- Leveled papers'!$H11:$KM11)))</f>
        <is>
          <t/>
        </is>
      </c>
      <c r="AD9" s="319" t="inlineStr">
        <f aca="false">IF($B9="","",IF(COUNTIFS('English Scores- Leveled papers'!$H$4:$KM$4,AD$3,'English Scores- Leveled papers'!$H11:$KM11,"&lt;&gt;")=0,"",SUMIF('English Scores- Leveled papers'!$H$4:$KM$4,AD$3,'English Scores- Leveled papers'!$H11:$KM11)))</f>
        <is>
          <t/>
        </is>
      </c>
      <c r="AE9" s="319" t="inlineStr">
        <f aca="false">IF($B9="","",IF(COUNTIFS('English Scores- Leveled papers'!$H$4:$KM$4,AE$3,'English Scores- Leveled papers'!$H11:$KM11,"&lt;&gt;")=0,"",SUMIF('English Scores- Leveled papers'!$H$4:$KM$4,AE$3,'English Scores- Leveled papers'!$H11:$KM11)))</f>
        <is>
          <t/>
        </is>
      </c>
      <c r="AF9" s="319" t="inlineStr">
        <f aca="false">IF($B9="","",IF(COUNTIFS('English Scores- Leveled papers'!$H$4:$KM$4,AF$3,'English Scores- Leveled papers'!$H11:$KM11,"&lt;&gt;")=0,"",SUMIF('English Scores- Leveled papers'!$H$4:$KM$4,AF$3,'English Scores- Leveled papers'!$H11:$KM11)))</f>
        <is>
          <t/>
        </is>
      </c>
      <c r="AG9" s="319" t="inlineStr">
        <f aca="false">IF($B9="","",IF(COUNTIFS('English Scores- Leveled papers'!$H$4:$KM$4,AG$3,'English Scores- Leveled papers'!$H11:$KM11,"&lt;&gt;")=0,"",SUMIF('English Scores- Leveled papers'!$H$4:$KM$4,AG$3,'English Scores- Leveled papers'!$H11:$KM11)))</f>
        <is>
          <t/>
        </is>
      </c>
      <c r="AH9" s="319" t="inlineStr">
        <f aca="false">IF($B9="","",IF(COUNTIFS('English Scores- Leveled papers'!$H$4:$KM$4,AH$3,'English Scores- Leveled papers'!$H11:$KM11,"&lt;&gt;")=0,"",SUMIF('English Scores- Leveled papers'!$H$4:$KM$4,AH$3,'English Scores- Leveled papers'!$H11:$KM11)))</f>
        <is>
          <t/>
        </is>
      </c>
      <c r="AI9" s="752" t="inlineStr">
        <f aca="false">IF($B9="","",IF(COUNTIFS('English Scores- Leveled papers'!$H$4:$KM$4,AI$3,'English Scores- Leveled papers'!$H11:$KM11,"&lt;&gt;")=0,"",SUMIF('English Scores- Leveled papers'!$H$4:$KM$4,AI$3,'English Scores- Leveled papers'!$H11:$KM11)))</f>
        <is>
          <t/>
        </is>
      </c>
      <c r="AJ9" s="752" t="inlineStr">
        <f aca="false">IF($B9="","",IF(COUNTIFS('English Scores- Leveled papers'!$H$4:$KM$4,AJ$3,'English Scores- Leveled papers'!$H11:$KM11,"&lt;&gt;")=0,"",SUMIF('English Scores- Leveled papers'!$H$4:$KM$4,AJ$3,'English Scores- Leveled papers'!$H11:$KM11)))</f>
        <is>
          <t/>
        </is>
      </c>
      <c r="AK9" s="752" t="inlineStr">
        <f aca="false">IF($B9="","",IF(COUNTIFS('English Scores- Leveled papers'!$H$4:$KM$4,AK$3,'English Scores- Leveled papers'!$H11:$KM11,"&lt;&gt;")=0,"",SUMIF('English Scores- Leveled papers'!$H$4:$KM$4,AK$3,'English Scores- Leveled papers'!$H11:$KM11)))</f>
        <is>
          <t/>
        </is>
      </c>
      <c r="AL9" s="752" t="inlineStr">
        <f aca="false">IF($B9="","",IF(COUNTIFS('English Scores- Leveled papers'!$H$4:$KM$4,AL$3,'English Scores- Leveled papers'!$H11:$KM11,"&lt;&gt;")=0,"",SUMIF('English Scores- Leveled papers'!$H$4:$KM$4,AL$3,'English Scores- Leveled papers'!$H11:$KM11)))</f>
        <is>
          <t/>
        </is>
      </c>
      <c r="AM9" s="752" t="inlineStr">
        <f aca="false">IF($B9="","",IF(COUNTIFS('English Scores- Leveled papers'!$H$4:$KM$4,AM$3,'English Scores- Leveled papers'!$H11:$KM11,"&lt;&gt;")=0,"",SUMIF('English Scores- Leveled papers'!$H$4:$KM$4,AM$3,'English Scores- Leveled papers'!$H11:$KM11)))</f>
        <is>
          <t/>
        </is>
      </c>
      <c r="AN9" s="752" t="inlineStr">
        <f aca="false">IF($B9="","",IF(COUNTIFS('English Scores- Leveled papers'!$H$4:$KM$4,AN$3,'English Scores- Leveled papers'!$H11:$KM11,"&lt;&gt;")=0,"",SUMIF('English Scores- Leveled papers'!$H$4:$KM$4,AN$3,'English Scores- Leveled papers'!$H11:$KM11)))</f>
        <is>
          <t/>
        </is>
      </c>
      <c r="AO9" s="319" t="inlineStr">
        <f aca="false">IF($B9="","",IF(COUNTIFS('English Scores- Leveled papers'!$H$4:$KM$4,AO$3,'English Scores- Leveled papers'!$H11:$KM11,"&lt;&gt;")=0,"",SUMIF('English Scores- Leveled papers'!$H$4:$KM$4,AO$3,'English Scores- Leveled papers'!$H11:$KM11)))</f>
        <is>
          <t/>
        </is>
      </c>
      <c r="AP9" s="319" t="inlineStr">
        <f aca="false">IF($B9="","",IF(COUNTIFS('English Scores- Leveled papers'!$H$4:$KM$4,AP$3,'English Scores- Leveled papers'!$H11:$KM11,"&lt;&gt;")=0,"",SUMIF('English Scores- Leveled papers'!$H$4:$KM$4,AP$3,'English Scores- Leveled papers'!$H11:$KM11)))</f>
        <is>
          <t/>
        </is>
      </c>
      <c r="AQ9" s="319" t="inlineStr">
        <f aca="false">IF($B9="","",IF(COUNTIFS('English Scores- Leveled papers'!$H$4:$KM$4,AQ$3,'English Scores- Leveled papers'!$H11:$KM11,"&lt;&gt;")=0,"",SUMIF('English Scores- Leveled papers'!$H$4:$KM$4,AQ$3,'English Scores- Leveled papers'!$H11:$KM11)))</f>
        <is>
          <t/>
        </is>
      </c>
      <c r="AR9" s="319" t="inlineStr">
        <f aca="false">IF($B9="","",IF(COUNTIFS('English Scores- Leveled papers'!$H$4:$KM$4,AR$3,'English Scores- Leveled papers'!$H11:$KM11,"&lt;&gt;")=0,"",SUMIF('English Scores- Leveled papers'!$H$4:$KM$4,AR$3,'English Scores- Leveled papers'!$H11:$KM11)))</f>
        <is>
          <t/>
        </is>
      </c>
      <c r="AS9" s="319" t="inlineStr">
        <f aca="false">IF($B9="","",IF(COUNTIFS('English Scores- Leveled papers'!$H$4:$KM$4,AS$3,'English Scores- Leveled papers'!$H11:$KM11,"&lt;&gt;")=0,"",SUMIF('English Scores- Leveled papers'!$H$4:$KM$4,AS$3,'English Scores- Leveled papers'!$H11:$KM11)))</f>
        <is>
          <t/>
        </is>
      </c>
      <c r="AT9" s="319" t="inlineStr">
        <f aca="false">IF($B9="","",IF(COUNTIFS('English Scores- Leveled papers'!$H$4:$KM$4,AT$3,'English Scores- Leveled papers'!$H11:$KM11,"&lt;&gt;")=0,"",SUMIF('English Scores- Leveled papers'!$H$4:$KM$4,AT$3,'English Scores- Leveled papers'!$H11:$KM11)))</f>
        <is>
          <t/>
        </is>
      </c>
      <c r="AU9" s="319" t="inlineStr">
        <f aca="false">IF($B9="","",IF(COUNTIFS('English Scores- Leveled papers'!$H$4:$KM$4,AU$3,'English Scores- Leveled papers'!$H11:$KM11,"&lt;&gt;")=0,"",SUMIF('English Scores- Leveled papers'!$H$4:$KM$4,AU$3,'English Scores- Leveled papers'!$H11:$KM11)))</f>
        <is>
          <t/>
        </is>
      </c>
      <c r="AV9" s="319" t="inlineStr">
        <f aca="false">IF($B9="","",IF(COUNTIFS('English Scores- Leveled papers'!$H$4:$KM$4,AV$3,'English Scores- Leveled papers'!$H11:$KM11,"&lt;&gt;")=0,"",SUMIF('English Scores- Leveled papers'!$H$4:$KM$4,AV$3,'English Scores- Leveled papers'!$H11:$KM11)))</f>
        <is>
          <t/>
        </is>
      </c>
      <c r="AW9" s="319" t="inlineStr">
        <f aca="false">IF($B9="","",IF(COUNTIFS('English Scores- Leveled papers'!$H$4:$KM$4,AW$3,'English Scores- Leveled papers'!$H11:$KM11,"&lt;&gt;")=0,"",SUMIF('English Scores- Leveled papers'!$H$4:$KM$4,AW$3,'English Scores- Leveled papers'!$H11:$KM11)))</f>
        <is>
          <t/>
        </is>
      </c>
      <c r="AX9" s="319" t="inlineStr">
        <f aca="false">IF($B9="","",IF(COUNTIFS('English Scores- Leveled papers'!$H$4:$KM$4,AX$3,'English Scores- Leveled papers'!$H11:$KM11,"&lt;&gt;")=0,"",SUMIF('English Scores- Leveled papers'!$H$4:$KM$4,AX$3,'English Scores- Leveled papers'!$H11:$KM11)))</f>
        <is>
          <t/>
        </is>
      </c>
      <c r="AY9" s="319" t="inlineStr">
        <f aca="false">IF($B9="","",IF(COUNTIFS('English Scores- Leveled papers'!$H$4:$KM$4,AY$3,'English Scores- Leveled papers'!$H11:$KM11,"&lt;&gt;")=0,"",SUMIF('English Scores- Leveled papers'!$H$4:$KM$4,AY$3,'English Scores- Leveled papers'!$H11:$KM11)))</f>
        <is>
          <t/>
        </is>
      </c>
      <c r="AZ9" s="752" t="inlineStr">
        <f aca="false">IF($B9="","",IF(COUNTIFS('English Scores- Leveled papers'!$H$4:$KM$4,AZ$3,'English Scores- Leveled papers'!$H11:$KM11,"&lt;&gt;")=0,"",SUMIF('English Scores- Leveled papers'!$H$4:$KM$4,AZ$3,'English Scores- Leveled papers'!$H11:$KM11)))</f>
        <is>
          <t/>
        </is>
      </c>
      <c r="BA9" s="752" t="inlineStr">
        <f aca="false">IF($B9="","",IF(COUNTIFS('English Scores- Leveled papers'!$H$4:$KM$4,BA$3,'English Scores- Leveled papers'!$H11:$KM11,"&lt;&gt;")=0,"",SUMIF('English Scores- Leveled papers'!$H$4:$KM$4,BA$3,'English Scores- Leveled papers'!$H11:$KM11)))</f>
        <is>
          <t/>
        </is>
      </c>
      <c r="BB9" s="752" t="inlineStr">
        <f aca="false">IF($B9="","",IF(COUNTIFS('English Scores- Leveled papers'!$H$4:$KM$4,BB$3,'English Scores- Leveled papers'!$H11:$KM11,"&lt;&gt;")=0,"",SUMIF('English Scores- Leveled papers'!$H$4:$KM$4,BB$3,'English Scores- Leveled papers'!$H11:$KM11)))</f>
        <is>
          <t/>
        </is>
      </c>
      <c r="BC9" s="752" t="inlineStr">
        <f aca="false">IF($B9="","",IF(COUNTIFS('English Scores- Leveled papers'!$H$4:$KM$4,BC$3,'English Scores- Leveled papers'!$H11:$KM11,"&lt;&gt;")=0,"",SUMIF('English Scores- Leveled papers'!$H$4:$KM$4,BC$3,'English Scores- Leveled papers'!$H11:$KM11)))</f>
        <is>
          <t/>
        </is>
      </c>
      <c r="BD9" s="752"/>
      <c r="BE9" s="752"/>
      <c r="BF9" s="752" t="inlineStr">
        <f aca="false">IF($B9="","",IF(COUNTIFS('English Scores- Leveled papers'!$H$4:$KM$4,BF$3,'English Scores- Leveled papers'!$H11:$KM11,"&lt;&gt;")=0,"",SUMIF('English Scores- Leveled papers'!$H$4:$KM$4,BF$3,'English Scores- Leveled papers'!$H11:$KM11)))</f>
        <is>
          <t/>
        </is>
      </c>
      <c r="BG9" s="752" t="inlineStr">
        <f aca="false">IF($B9="","",IF(COUNTIFS('English Scores- Leveled papers'!$H$4:$KM$4,BG$3,'English Scores- Leveled papers'!$H11:$KM11,"&lt;&gt;")=0,"",SUMIF('English Scores- Leveled papers'!$H$4:$KM$4,BG$3,'English Scores- Leveled papers'!$H11:$KM11)))</f>
        <is>
          <t/>
        </is>
      </c>
      <c r="BH9" s="752" t="inlineStr">
        <f aca="false">IF($B9="","",IF(COUNTIFS('English Scores- Leveled papers'!$H$4:$KM$4,BH$3,'English Scores- Leveled papers'!$H11:$KM11,"&lt;&gt;")=0,"",SUMIF('English Scores- Leveled papers'!$H$4:$KM$4,BH$3,'English Scores- Leveled papers'!$H11:$KM11)))</f>
        <is>
          <t/>
        </is>
      </c>
      <c r="BI9" s="752" t="inlineStr">
        <f aca="false">IF($B9="","",IF(COUNTIFS('English Scores- Leveled papers'!$H$4:$KM$4,BI$3,'English Scores- Leveled papers'!$H11:$KM11,"&lt;&gt;")=0,"",SUMIF('English Scores- Leveled papers'!$H$4:$KM$4,BI$3,'English Scores- Leveled papers'!$H11:$KM11)))</f>
        <is>
          <t/>
        </is>
      </c>
      <c r="BJ9" s="752" t="inlineStr">
        <f aca="false">IF($B9="","",IF(COUNTIFS('English Scores- Leveled papers'!$H$4:$KM$4,BJ$3,'English Scores- Leveled papers'!$H11:$KM11,"&lt;&gt;")=0,"",SUMIF('English Scores- Leveled papers'!$H$4:$KM$4,BJ$3,'English Scores- Leveled papers'!$H11:$KM11)))</f>
        <is>
          <t/>
        </is>
      </c>
      <c r="BK9" s="752" t="inlineStr">
        <f aca="false">IF($B9="","",IF(COUNTIFS('English Scores- Leveled papers'!$H$4:$KM$4,BK$3,'English Scores- Leveled papers'!$H11:$KM11,"&lt;&gt;")=0,"",SUMIF('English Scores- Leveled papers'!$H$4:$KM$4,BK$3,'English Scores- Leveled papers'!$H11:$KM11)))</f>
        <is>
          <t/>
        </is>
      </c>
      <c r="BL9" s="752" t="inlineStr">
        <f aca="false">IF($B9="","",IF(COUNTIFS('English Scores- Leveled papers'!$H$4:$KM$4,BL$3,'English Scores- Leveled papers'!$H11:$KM11,"&lt;&gt;")=0,"",SUMIF('English Scores- Leveled papers'!$H$4:$KM$4,BL$3,'English Scores- Leveled papers'!$H11:$KM11)))</f>
        <is>
          <t/>
        </is>
      </c>
      <c r="BM9" s="752" t="inlineStr">
        <f aca="false">IF($B9="","",IF(COUNTIFS('English Scores- Leveled papers'!$H$4:$KM$4,BM$3,'English Scores- Leveled papers'!$H11:$KM11,"&lt;&gt;")=0,"",SUMIF('English Scores- Leveled papers'!$H$4:$KM$4,BM$3,'English Scores- Leveled papers'!$H11:$KM11)))</f>
        <is>
          <t/>
        </is>
      </c>
      <c r="BN9" s="752" t="inlineStr">
        <f aca="false">IF($B9="","",IF(COUNTIFS('English Scores- Leveled papers'!$H$4:$KM$4,BN$3,'English Scores- Leveled papers'!$H11:$KM11,"&lt;&gt;")=0,"",SUMIF('English Scores- Leveled papers'!$H$4:$KM$4,BN$3,'English Scores- Leveled papers'!$H11:$KM11)))</f>
        <is>
          <t/>
        </is>
      </c>
      <c r="BO9" s="752" t="inlineStr">
        <f aca="false">IF($B9="","",IF(COUNTIFS('English Scores- Leveled papers'!$H$4:$KM$4,BO$3,'English Scores- Leveled papers'!$H11:$KM11,"&lt;&gt;")=0,"",SUMIF('English Scores- Leveled papers'!$H$4:$KM$4,BO$3,'English Scores- Leveled papers'!$H11:$KM11)))</f>
        <is>
          <t/>
        </is>
      </c>
      <c r="BP9" s="319" t="inlineStr">
        <f aca="false">IF($B9="","",IF(COUNTIFS('English Scores- Leveled papers'!$H$4:$KM$4,BP$3,'English Scores- Leveled papers'!$H11:$KM11,"&lt;&gt;")=0,"",SUMIF('English Scores- Leveled papers'!$H$4:$KM$4,BP$3,'English Scores- Leveled papers'!$H11:$KM11)))</f>
        <is>
          <t/>
        </is>
      </c>
      <c r="BQ9" s="319" t="inlineStr">
        <f aca="false">IF($B9="","",IF(COUNTIFS('English Scores- Leveled papers'!$H$4:$KM$4,BQ$3,'English Scores- Leveled papers'!$H11:$KM11,"&lt;&gt;")=0,"",SUMIF('English Scores- Leveled papers'!$H$4:$KM$4,BQ$3,'English Scores- Leveled papers'!$H11:$KM11)))</f>
        <is>
          <t/>
        </is>
      </c>
      <c r="BR9" s="319" t="inlineStr">
        <f aca="false">IF($B9="","",IF(COUNTIFS('English Scores- Leveled papers'!$H$4:$KM$4,BR$3,'English Scores- Leveled papers'!$H11:$KM11,"&lt;&gt;")=0,"",SUMIF('English Scores- Leveled papers'!$H$4:$KM$4,BR$3,'English Scores- Leveled papers'!$H11:$KM11)))</f>
        <is>
          <t/>
        </is>
      </c>
      <c r="BS9" s="319" t="inlineStr">
        <f aca="false">IF($B9="","",IF(COUNTIFS('English Scores- Leveled papers'!$H$4:$KM$4,BS$3,'English Scores- Leveled papers'!$H11:$KM11,"&lt;&gt;")=0,"",SUMIF('English Scores- Leveled papers'!$H$4:$KM$4,BS$3,'English Scores- Leveled papers'!$H11:$KM11)))</f>
        <is>
          <t/>
        </is>
      </c>
      <c r="BT9" s="319" t="inlineStr">
        <f aca="false">IF($B9="","",IF(COUNTIFS('English Scores- Leveled papers'!$H$4:$KM$4,BT$3,'English Scores- Leveled papers'!$H11:$KM11,"&lt;&gt;")=0,"",SUMIF('English Scores- Leveled papers'!$H$4:$KM$4,BT$3,'English Scores- Leveled papers'!$H11:$KM11)))</f>
        <is>
          <t/>
        </is>
      </c>
      <c r="BU9" s="319" t="inlineStr">
        <f aca="false">IF($B9="","",IF(COUNTIFS('English Scores- Leveled papers'!$H$4:$KM$4,BU$3,'English Scores- Leveled papers'!$H11:$KM11,"&lt;&gt;")=0,"",SUMIF('English Scores- Leveled papers'!$H$4:$KM$4,BU$3,'English Scores- Leveled papers'!$H11:$KM11)))</f>
        <is>
          <t/>
        </is>
      </c>
      <c r="BV9" s="319" t="inlineStr">
        <f aca="false">IF($B9="","",IF(COUNTIFS('English Scores- Leveled papers'!$H$4:$KM$4,BV$3,'English Scores- Leveled papers'!$H11:$KM11,"&lt;&gt;")=0,"",SUMIF('English Scores- Leveled papers'!$H$4:$KM$4,BV$3,'English Scores- Leveled papers'!$H11:$KM11)))</f>
        <is>
          <t/>
        </is>
      </c>
      <c r="BW9" s="319" t="inlineStr">
        <f aca="false">IF($B9="","",IF(COUNTIFS('English Scores- Leveled papers'!$H$4:$KM$4,BW$3,'English Scores- Leveled papers'!$H11:$KM11,"&lt;&gt;")=0,"",SUMIF('English Scores- Leveled papers'!$H$4:$KM$4,BW$3,'English Scores- Leveled papers'!$H11:$KM11)))</f>
        <is>
          <t/>
        </is>
      </c>
      <c r="BX9" s="752" t="inlineStr">
        <f aca="false">IF($B9="","",IF(COUNTIFS('English Scores- Leveled papers'!$H$4:$KM$4,BX$3,'English Scores- Leveled papers'!$H11:$KM11,"&lt;&gt;")=0,"",SUMIF('English Scores- Leveled papers'!$H$4:$KM$4,BX$3,'English Scores- Leveled papers'!$H11:$KM11)))</f>
        <is>
          <t/>
        </is>
      </c>
      <c r="BY9" s="752" t="inlineStr">
        <f aca="false">IF($B9="","",IF(COUNTIFS('English Scores- Leveled papers'!$H$4:$KM$4,BY$3,'English Scores- Leveled papers'!$H11:$KM11,"&lt;&gt;")=0,"",SUMIF('English Scores- Leveled papers'!$H$4:$KM$4,BY$3,'English Scores- Leveled papers'!$H11:$KM11)))</f>
        <is>
          <t/>
        </is>
      </c>
      <c r="BZ9" s="752" t="inlineStr">
        <f aca="false">IF($B9="","",IF(COUNTIFS('English Scores- Leveled papers'!$H$4:$KM$4,BZ$3,'English Scores- Leveled papers'!$H11:$KM11,"&lt;&gt;")=0,"",SUMIF('English Scores- Leveled papers'!$H$4:$KM$4,BZ$3,'English Scores- Leveled papers'!$H11:$KM11)))</f>
        <is>
          <t/>
        </is>
      </c>
      <c r="CA9" s="752" t="inlineStr">
        <f aca="false">IF($B9="","",IF(COUNTIFS('English Scores- Leveled papers'!$H$4:$KM$4,CA$3,'English Scores- Leveled papers'!$H11:$KM11,"&lt;&gt;")=0,"",SUMIF('English Scores- Leveled papers'!$H$4:$KM$4,CA$3,'English Scores- Leveled papers'!$H11:$KM11)))</f>
        <is>
          <t/>
        </is>
      </c>
      <c r="CB9" s="752" t="inlineStr">
        <f aca="false">IF($B9="","",IF(COUNTIFS('English Scores- Leveled papers'!$H$4:$KM$4,CB$3,'English Scores- Leveled papers'!$H11:$KM11,"&lt;&gt;")=0,"",SUMIF('English Scores- Leveled papers'!$H$4:$KM$4,CB$3,'English Scores- Leveled papers'!$H11:$KM11)))</f>
        <is>
          <t/>
        </is>
      </c>
      <c r="CC9" s="752" t="inlineStr">
        <f aca="false">IF($B9="","",IF(COUNTIFS('English Scores- Leveled papers'!$H$4:$KM$4,CC$3,'English Scores- Leveled papers'!$H11:$KM11,"&lt;&gt;")=0,"",SUMIF('English Scores- Leveled papers'!$H$4:$KM$4,CC$3,'English Scores- Leveled papers'!$H11:$KM11)))</f>
        <is>
          <t/>
        </is>
      </c>
      <c r="CD9" s="752" t="inlineStr">
        <f aca="false">IF($B9="","",IF(COUNTIFS('English Scores- Leveled papers'!$H$4:$KM$4,CD$3,'English Scores- Leveled papers'!$H11:$KM11,"&lt;&gt;")=0,"",SUMIF('English Scores- Leveled papers'!$H$4:$KM$4,CD$3,'English Scores- Leveled papers'!$H11:$KM11)))</f>
        <is>
          <t/>
        </is>
      </c>
      <c r="CE9" s="752" t="inlineStr">
        <f aca="false">IF($B9="","",IF(COUNTIFS('English Scores- Leveled papers'!$H$4:$KM$4,CE$3,'English Scores- Leveled papers'!$H11:$KM11,"&lt;&gt;")=0,"",SUMIF('English Scores- Leveled papers'!$H$4:$KM$4,CE$3,'English Scores- Leveled papers'!$H11:$KM11)))</f>
        <is>
          <t/>
        </is>
      </c>
      <c r="CF9" s="752" t="inlineStr">
        <f aca="false">IF($B9="","",IF(COUNTIFS('English Scores- Leveled papers'!$H$4:$KM$4,CF$3,'English Scores- Leveled papers'!$H11:$KM11,"&lt;&gt;")=0,"",SUMIF('English Scores- Leveled papers'!$H$4:$KM$4,CF$3,'English Scores- Leveled papers'!$H11:$KM11)))</f>
        <is>
          <t/>
        </is>
      </c>
      <c r="CG9" s="319" t="inlineStr">
        <f aca="false">IF($B9="","",IF(COUNTIFS('English Scores- Leveled papers'!$H$4:$KM$4,CG$3,'English Scores- Leveled papers'!$H11:$KM11,"&lt;&gt;")=0,"",SUMIF('English Scores- Leveled papers'!$H$4:$KM$4,CG$3,'English Scores- Leveled papers'!$H11:$KM11)))</f>
        <is>
          <t/>
        </is>
      </c>
      <c r="CH9" s="319" t="inlineStr">
        <f aca="false">IF($B9="","",IF(COUNTIFS('English Scores- Leveled papers'!$H$4:$KM$4,CH$3,'English Scores- Leveled papers'!$H11:$KM11,"&lt;&gt;")=0,"",SUMIF('English Scores- Leveled papers'!$H$4:$KM$4,CH$3,'English Scores- Leveled papers'!$H11:$KM11)))</f>
        <is>
          <t/>
        </is>
      </c>
      <c r="CI9" s="319" t="inlineStr">
        <f aca="false">IF($B9="","",IF(COUNTIFS('English Scores- Leveled papers'!$H$4:$KM$4,CI$3,'English Scores- Leveled papers'!$H11:$KM11,"&lt;&gt;")=0,"",SUMIF('English Scores- Leveled papers'!$H$4:$KM$4,CI$3,'English Scores- Leveled papers'!$H11:$KM11)))</f>
        <is>
          <t/>
        </is>
      </c>
      <c r="CJ9" s="319" t="inlineStr">
        <f aca="false">IF($B9="","",IF(COUNTIFS('English Scores- Leveled papers'!$H$4:$KM$4,CJ$3,'English Scores- Leveled papers'!$H11:$KM11,"&lt;&gt;")=0,"",SUMIF('English Scores- Leveled papers'!$H$4:$KM$4,CJ$3,'English Scores- Leveled papers'!$H11:$KM11)))</f>
        <is>
          <t/>
        </is>
      </c>
      <c r="CK9" s="319" t="inlineStr">
        <f aca="false">IF($B9="","",IF(COUNTIFS('English Scores- Leveled papers'!$H$4:$KM$4,CK$3,'English Scores- Leveled papers'!$H11:$KM11,"&lt;&gt;")=0,"",SUMIF('English Scores- Leveled papers'!$H$4:$KM$4,CK$3,'English Scores- Leveled papers'!$H11:$KM11)))</f>
        <is>
          <t/>
        </is>
      </c>
      <c r="CL9" s="752" t="inlineStr">
        <f aca="false">IF($B9="","",IF(COUNTIFS('English Scores- Leveled papers'!$H$4:$KM$4,CL$3,'English Scores- Leveled papers'!$H11:$KM11,"&lt;&gt;")=0,"",SUMIF('English Scores- Leveled papers'!$H$4:$KM$4,CL$3,'English Scores- Leveled papers'!$H11:$KM11)))</f>
        <is>
          <t/>
        </is>
      </c>
      <c r="CM9" s="752" t="inlineStr">
        <f aca="false">IF($B9="","",IF(COUNTIFS('English Scores- Leveled papers'!$H$4:$KM$4,CM$3,'English Scores- Leveled papers'!$H11:$KM11,"&lt;&gt;")=0,"",SUMIF('English Scores- Leveled papers'!$H$4:$KM$4,CM$3,'English Scores- Leveled papers'!$H11:$KM11)))</f>
        <is>
          <t/>
        </is>
      </c>
      <c r="CN9" s="752" t="inlineStr">
        <f aca="false">IF($B9="","",IF(COUNTIFS('English Scores- Leveled papers'!$H$4:$KM$4,CN$3,'English Scores- Leveled papers'!$H11:$KM11,"&lt;&gt;")=0,"",SUMIF('English Scores- Leveled papers'!$H$4:$KM$4,CN$3,'English Scores- Leveled papers'!$H11:$KM11)))</f>
        <is>
          <t/>
        </is>
      </c>
      <c r="CO9" s="752" t="inlineStr">
        <f aca="false">IF($B9="","",IF(COUNTIFS('English Scores- Leveled papers'!$H$4:$KM$4,CO$3,'English Scores- Leveled papers'!$H11:$KM11,"&lt;&gt;")=0,"",SUMIF('English Scores- Leveled papers'!$H$4:$KM$4,CO$3,'English Scores- Leveled papers'!$H11:$KM11)))</f>
        <is>
          <t/>
        </is>
      </c>
      <c r="CP9" s="752" t="inlineStr">
        <f aca="false">IF($B9="","",IF(COUNTIFS('English Scores- Leveled papers'!$H$4:$KM$4,CP$3,'English Scores- Leveled papers'!$H11:$KM11,"&lt;&gt;")=0,"",SUMIF('English Scores- Leveled papers'!$H$4:$KM$4,CP$3,'English Scores- Leveled papers'!$H11:$KM11)))</f>
        <is>
          <t/>
        </is>
      </c>
      <c r="CQ9" s="752" t="inlineStr">
        <f aca="false">IF($B9="","",IF(COUNTIFS('English Scores- Leveled papers'!$H$4:$KM$4,CQ$3,'English Scores- Leveled papers'!$H11:$KM11,"&lt;&gt;")=0,"",SUMIF('English Scores- Leveled papers'!$H$4:$KM$4,CQ$3,'English Scores- Leveled papers'!$H11:$KM11)))</f>
        <is>
          <t/>
        </is>
      </c>
      <c r="CR9" s="752" t="inlineStr">
        <f aca="false">IF($B9="","",IF(COUNTIFS('English Scores- Leveled papers'!$H$4:$KM$4,CR$3,'English Scores- Leveled papers'!$H11:$KM11,"&lt;&gt;")=0,"",SUMIF('English Scores- Leveled papers'!$H$4:$KM$4,CR$3,'English Scores- Leveled papers'!$H11:$KM11)))</f>
        <is>
          <t/>
        </is>
      </c>
      <c r="CS9" s="752" t="inlineStr">
        <f aca="false">IF($B9="","",IF(COUNTIFS('English Scores- Leveled papers'!$H$4:$KM$4,CS$3,'English Scores- Leveled papers'!$H11:$KM11,"&lt;&gt;")=0,"",SUMIF('English Scores- Leveled papers'!$H$4:$KM$4,CS$3,'English Scores- Leveled papers'!$H11:$KM11)))</f>
        <is>
          <t/>
        </is>
      </c>
      <c r="CT9" s="319" t="inlineStr">
        <f aca="false">IF($B9="","",IF(COUNTIFS('English Scores- Leveled papers'!$H$4:$KM$4,CT$3,'English Scores- Leveled papers'!$H11:$KM11,"&lt;&gt;")=0,"",SUMIF('English Scores- Leveled papers'!$H$4:$KM$4,CT$3,'English Scores- Leveled papers'!$H11:$KM11)))</f>
        <is>
          <t/>
        </is>
      </c>
      <c r="CU9" s="319" t="inlineStr">
        <f aca="false">IF($B9="","",IF(COUNTIFS('English Scores- Leveled papers'!$H$4:$KM$4,CU$3,'English Scores- Leveled papers'!$H11:$KM11,"&lt;&gt;")=0,"",SUMIF('English Scores- Leveled papers'!$H$4:$KM$4,CU$3,'English Scores- Leveled papers'!$H11:$KM11)))</f>
        <is>
          <t/>
        </is>
      </c>
      <c r="CV9" s="319" t="inlineStr">
        <f aca="false">IF($B9="","",IF(COUNTIFS('English Scores- Leveled papers'!$H$4:$KM$4,CV$3,'English Scores- Leveled papers'!$H11:$KM11,"&lt;&gt;")=0,"",SUMIF('English Scores- Leveled papers'!$H$4:$KM$4,CV$3,'English Scores- Leveled papers'!$H11:$KM11)))</f>
        <is>
          <t/>
        </is>
      </c>
      <c r="CW9" s="319" t="inlineStr">
        <f aca="false">IF($B9="","",IF(COUNTIFS('English Scores- Leveled papers'!$H$4:$KM$4,CW$3,'English Scores- Leveled papers'!$H11:$KM11,"&lt;&gt;")=0,"",SUMIF('English Scores- Leveled papers'!$H$4:$KM$4,CW$3,'English Scores- Leveled papers'!$H11:$KM11)))</f>
        <is>
          <t/>
        </is>
      </c>
      <c r="CX9" s="319" t="inlineStr">
        <f aca="false">IF($B9="","",IF(COUNTIFS('English Scores- Leveled papers'!$H$4:$KM$4,CX$3,'English Scores- Leveled papers'!$H11:$KM11,"&lt;&gt;")=0,"",SUMIF('English Scores- Leveled papers'!$H$4:$KM$4,CX$3,'English Scores- Leveled papers'!$H11:$KM11)))</f>
        <is>
          <t/>
        </is>
      </c>
      <c r="CY9" s="319" t="inlineStr">
        <f aca="false">IF($B9="","",IF(COUNTIFS('English Scores- Leveled papers'!$H$4:$KM$4,CY$3,'English Scores- Leveled papers'!$H11:$KM11,"&lt;&gt;")=0,"",SUMIF('English Scores- Leveled papers'!$H$4:$KM$4,CY$3,'English Scores- Leveled papers'!$H11:$KM11)))</f>
        <is>
          <t/>
        </is>
      </c>
      <c r="CZ9" s="319" t="inlineStr">
        <f aca="false">IF($B9="","",IF(COUNTIFS('English Scores- Leveled papers'!$H$4:$KM$4,CZ$3,'English Scores- Leveled papers'!$H11:$KM11,"&lt;&gt;")=0,"",SUMIF('English Scores- Leveled papers'!$H$4:$KM$4,CZ$3,'English Scores- Leveled papers'!$H11:$KM11)))</f>
        <is>
          <t/>
        </is>
      </c>
      <c r="DA9" s="319" t="inlineStr">
        <f aca="false">IF($B9="","",IF(COUNTIFS('English Scores- Leveled papers'!$H$4:$KM$4,DA$3,'English Scores- Leveled papers'!$H11:$KM11,"&lt;&gt;")=0,"",SUMIF('English Scores- Leveled papers'!$H$4:$KM$4,DA$3,'English Scores- Leveled papers'!$H11:$KM11)))</f>
        <is>
          <t/>
        </is>
      </c>
      <c r="DB9" s="319" t="inlineStr">
        <f aca="false">IF($B9="","",IF(COUNTIFS('English Scores- Leveled papers'!$H$4:$KM$4,DB$3,'English Scores- Leveled papers'!$H11:$KM11,"&lt;&gt;")=0,"",SUMIF('English Scores- Leveled papers'!$H$4:$KM$4,DB$3,'English Scores- Leveled papers'!$H11:$KM11)))</f>
        <is>
          <t/>
        </is>
      </c>
      <c r="DC9" s="319" t="inlineStr">
        <f aca="false">IF($B9="","",IF(COUNTIFS('English Scores- Leveled papers'!$H$4:$KM$4,DC$3,'English Scores- Leveled papers'!$H11:$KM11,"&lt;&gt;")=0,"",SUMIF('English Scores- Leveled papers'!$H$4:$KM$4,DC$3,'English Scores- Leveled papers'!$H11:$KM11)))</f>
        <is>
          <t/>
        </is>
      </c>
      <c r="DD9" s="319" t="inlineStr">
        <f aca="false">IF($B9="","",IF(COUNTIFS('English Scores- Leveled papers'!$H$4:$KM$4,DD$3,'English Scores- Leveled papers'!$H11:$KM11,"&lt;&gt;")=0,"",SUMIF('English Scores- Leveled papers'!$H$4:$KM$4,DD$3,'English Scores- Leveled papers'!$H11:$KM11)))</f>
        <is>
          <t/>
        </is>
      </c>
      <c r="DE9" s="319" t="inlineStr">
        <f aca="false">IF($B9="","",IF(COUNTIFS('English Scores- Leveled papers'!$H$4:$KM$4,DE$3,'English Scores- Leveled papers'!$H11:$KM11,"&lt;&gt;")=0,"",SUMIF('English Scores- Leveled papers'!$H$4:$KM$4,DE$3,'English Scores- Leveled papers'!$H11:$KM11)))</f>
        <is>
          <t/>
        </is>
      </c>
      <c r="DF9" s="752" t="inlineStr">
        <f aca="false">IF($B9="","",IF(COUNTIFS('English Scores- Leveled papers'!$H$4:$KM$4,DF$3,'English Scores- Leveled papers'!$H11:$KM11,"&lt;&gt;")=0,"",SUMIF('English Scores- Leveled papers'!$H$4:$KM$4,DF$3,'English Scores- Leveled papers'!$H11:$KM11)))</f>
        <is>
          <t/>
        </is>
      </c>
      <c r="DG9" s="752" t="inlineStr">
        <f aca="false">IF($B9="","",IF(COUNTIFS('English Scores- Leveled papers'!$H$4:$KM$4,DG$3,'English Scores- Leveled papers'!$H11:$KM11,"&lt;&gt;")=0,"",SUMIF('English Scores- Leveled papers'!$H$4:$KM$4,DG$3,'English Scores- Leveled papers'!$H11:$KM11)))</f>
        <is>
          <t/>
        </is>
      </c>
      <c r="DH9" s="752" t="inlineStr">
        <f aca="false">IF($B9="","",IF(COUNTIFS('English Scores- Leveled papers'!$H$4:$KM$4,DH$3,'English Scores- Leveled papers'!$H11:$KM11,"&lt;&gt;")=0,"",SUMIF('English Scores- Leveled papers'!$H$4:$KM$4,DH$3,'English Scores- Leveled papers'!$H11:$KM11)))</f>
        <is>
          <t/>
        </is>
      </c>
      <c r="DI9" s="752" t="inlineStr">
        <f aca="false">IF($B9="","",IF(COUNTIFS('English Scores- Leveled papers'!$H$4:$KM$4,DI$3,'English Scores- Leveled papers'!$H11:$KM11,"&lt;&gt;")=0,"",SUMIF('English Scores- Leveled papers'!$H$4:$KM$4,DI$3,'English Scores- Leveled papers'!$H11:$KM11)))</f>
        <is>
          <t/>
        </is>
      </c>
      <c r="DJ9" s="752" t="inlineStr">
        <f aca="false">IF($B9="","",IF(COUNTIFS('English Scores- Leveled papers'!$H$4:$KM$4,DJ$3,'English Scores- Leveled papers'!$H11:$KM11,"&lt;&gt;")=0,"",SUMIF('English Scores- Leveled papers'!$H$4:$KM$4,DJ$3,'English Scores- Leveled papers'!$H11:$KM11)))</f>
        <is>
          <t/>
        </is>
      </c>
      <c r="DK9" s="752" t="inlineStr">
        <f aca="false">IF($B9="","",IF(COUNTIFS('English Scores- Leveled papers'!$H$4:$KM$4,DK$3,'English Scores- Leveled papers'!$H11:$KM11,"&lt;&gt;")=0,"",SUMIF('English Scores- Leveled papers'!$H$4:$KM$4,DK$3,'English Scores- Leveled papers'!$H11:$KM11)))</f>
        <is>
          <t/>
        </is>
      </c>
      <c r="DL9" s="752" t="inlineStr">
        <f aca="false">IF($B9="","",IF(COUNTIFS('English Scores- Leveled papers'!$H$4:$KM$4,DL$3,'English Scores- Leveled papers'!$H11:$KM11,"&lt;&gt;")=0,"",SUMIF('English Scores- Leveled papers'!$H$4:$KM$4,DL$3,'English Scores- Leveled papers'!$H11:$KM11)))</f>
        <is>
          <t/>
        </is>
      </c>
      <c r="DM9" s="752" t="inlineStr">
        <f aca="false">IF($B9="","",IF(COUNTIFS('English Scores- Leveled papers'!$H$4:$KM$4,DM$3,'English Scores- Leveled papers'!$H11:$KM11,"&lt;&gt;")=0,"",SUMIF('English Scores- Leveled papers'!$H$4:$KM$4,DM$3,'English Scores- Leveled papers'!$H11:$KM11)))</f>
        <is>
          <t/>
        </is>
      </c>
      <c r="DN9" s="752" t="inlineStr">
        <f aca="false">IF($B9="","",IF(COUNTIFS('English Scores- Leveled papers'!$H$4:$KM$4,DN$3,'English Scores- Leveled papers'!$H11:$KM11,"&lt;&gt;")=0,"",SUMIF('English Scores- Leveled papers'!$H$4:$KM$4,DN$3,'English Scores- Leveled papers'!$H11:$KM11)))</f>
        <is>
          <t/>
        </is>
      </c>
      <c r="DO9" s="752" t="inlineStr">
        <f aca="false">IF($B9="","",IF(COUNTIFS('English Scores- Leveled papers'!$H$4:$KM$4,DO$3,'English Scores- Leveled papers'!$H11:$KM11,"&lt;&gt;")=0,"",SUMIF('English Scores- Leveled papers'!$H$4:$KM$4,DO$3,'English Scores- Leveled papers'!$H11:$KM11)))</f>
        <is>
          <t/>
        </is>
      </c>
      <c r="DP9" s="752" t="inlineStr">
        <f aca="false">IF($B9="","",IF(COUNTIFS('English Scores- Leveled papers'!$H$4:$KM$4,DP$3,'English Scores- Leveled papers'!$H11:$KM11,"&lt;&gt;")=0,"",SUMIF('English Scores- Leveled papers'!$H$4:$KM$4,DP$3,'English Scores- Leveled papers'!$H11:$KM11)))</f>
        <is>
          <t/>
        </is>
      </c>
      <c r="DQ9" s="752" t="inlineStr">
        <f aca="false">IF($B9="","",IF(COUNTIFS('English Scores- Leveled papers'!$H$4:$KM$4,DQ$3,'English Scores- Leveled papers'!$H11:$KM11,"&lt;&gt;")=0,"",SUMIF('English Scores- Leveled papers'!$H$4:$KM$4,DQ$3,'English Scores- Leveled papers'!$H11:$KM11)))</f>
        <is>
          <t/>
        </is>
      </c>
      <c r="DR9" s="319" t="inlineStr">
        <f aca="false">IF($B9="","",IF(COUNTIFS('English Scores- Leveled papers'!$H$4:$KM$4,DR$3,'English Scores- Leveled papers'!$H11:$KM11,"&lt;&gt;")=0,"",SUMIF('English Scores- Leveled papers'!$H$4:$KM$4,DR$3,'English Scores- Leveled papers'!$H11:$KM11)))</f>
        <is>
          <t/>
        </is>
      </c>
      <c r="DS9" s="319" t="inlineStr">
        <f aca="false">IF($B9="","",IF(COUNTIFS('English Scores- Leveled papers'!$H$4:$KM$4,DS$3,'English Scores- Leveled papers'!$H11:$KM11,"&lt;&gt;")=0,"",SUMIF('English Scores- Leveled papers'!$H$4:$KM$4,DS$3,'English Scores- Leveled papers'!$H11:$KM11)))</f>
        <is>
          <t/>
        </is>
      </c>
      <c r="DT9" s="319" t="inlineStr">
        <f aca="false">IF($B9="","",IF(COUNTIFS('English Scores- Leveled papers'!$H$4:$KM$4,DT$3,'English Scores- Leveled papers'!$H11:$KM11,"&lt;&gt;")=0,"",SUMIF('English Scores- Leveled papers'!$H$4:$KM$4,DT$3,'English Scores- Leveled papers'!$H11:$KM11)))</f>
        <is>
          <t/>
        </is>
      </c>
      <c r="DU9" s="319" t="inlineStr">
        <f aca="false">IF($B9="","",IF(COUNTIFS('English Scores- Leveled papers'!$H$4:$KM$4,DU$3,'English Scores- Leveled papers'!$H11:$KM11,"&lt;&gt;")=0,"",SUMIF('English Scores- Leveled papers'!$H$4:$KM$4,DU$3,'English Scores- Leveled papers'!$H11:$KM11)))</f>
        <is>
          <t/>
        </is>
      </c>
      <c r="DV9" s="319" t="inlineStr">
        <f aca="false">IF($B9="","",IF(COUNTIFS('English Scores- Leveled papers'!$H$4:$KM$4,DV$3,'English Scores- Leveled papers'!$H11:$KM11,"&lt;&gt;")=0,"",SUMIF('English Scores- Leveled papers'!$H$4:$KM$4,DV$3,'English Scores- Leveled papers'!$H11:$KM11)))</f>
        <is>
          <t/>
        </is>
      </c>
      <c r="DW9" s="319" t="inlineStr">
        <f aca="false">IF($B9="","",IF(COUNTIFS('English Scores- Leveled papers'!$H$4:$KM$4,DW$3,'English Scores- Leveled papers'!$H11:$KM11,"&lt;&gt;")=0,"",SUMIF('English Scores- Leveled papers'!$H$4:$KM$4,DW$3,'English Scores- Leveled papers'!$H11:$KM11)))</f>
        <is>
          <t/>
        </is>
      </c>
      <c r="DX9" s="319" t="inlineStr">
        <f aca="false">IF($B9="","",IF(COUNTIFS('English Scores- Leveled papers'!$H$4:$KM$4,DX$3,'English Scores- Leveled papers'!$H11:$KM11,"&lt;&gt;")=0,"",SUMIF('English Scores- Leveled papers'!$H$4:$KM$4,DX$3,'English Scores- Leveled papers'!$H11:$KM11)))</f>
        <is>
          <t/>
        </is>
      </c>
      <c r="DY9" s="319" t="inlineStr">
        <f aca="false">IF($B9="","",IF(COUNTIFS('English Scores- Leveled papers'!$H$4:$KM$4,DY$3,'English Scores- Leveled papers'!$H11:$KM11,"&lt;&gt;")=0,"",SUMIF('English Scores- Leveled papers'!$H$4:$KM$4,DY$3,'English Scores- Leveled papers'!$H11:$KM11)))</f>
        <is>
          <t/>
        </is>
      </c>
      <c r="DZ9" s="319" t="inlineStr">
        <f aca="false">IF($B9="","",IF(COUNTIFS('English Scores- Leveled papers'!$H$4:$KM$4,DZ$3,'English Scores- Leveled papers'!$H11:$KM11,"&lt;&gt;")=0,"",SUMIF('English Scores- Leveled papers'!$H$4:$KM$4,DZ$3,'English Scores- Leveled papers'!$H11:$KM11)))</f>
        <is>
          <t/>
        </is>
      </c>
      <c r="EA9" s="319" t="inlineStr">
        <f aca="false">IF($B9="","",IF(COUNTIFS('English Scores- Leveled papers'!$H$4:$KM$4,EA$3,'English Scores- Leveled papers'!$H11:$KM11,"&lt;&gt;")=0,"",SUMIF('English Scores- Leveled papers'!$H$4:$KM$4,EA$3,'English Scores- Leveled papers'!$H11:$KM11)))</f>
        <is>
          <t/>
        </is>
      </c>
      <c r="EB9" s="319" t="inlineStr">
        <f aca="false">IF($B9="","",IF(COUNTIFS('English Scores- Leveled papers'!$H$4:$KM$4,EB$3,'English Scores- Leveled papers'!$H11:$KM11,"&lt;&gt;")=0,"",SUMIF('English Scores- Leveled papers'!$H$4:$KM$4,EB$3,'English Scores- Leveled papers'!$H11:$KM11)))</f>
        <is>
          <t/>
        </is>
      </c>
      <c r="EC9" s="319" t="inlineStr">
        <f aca="false">IF($B9="","",IF(COUNTIFS('English Scores- Leveled papers'!$H$4:$KM$4,EC$3,'English Scores- Leveled papers'!$H11:$KM11,"&lt;&gt;")=0,"",SUMIF('English Scores- Leveled papers'!$H$4:$KM$4,EC$3,'English Scores- Leveled papers'!$H11:$KM11)))</f>
        <is>
          <t/>
        </is>
      </c>
      <c r="ED9" s="752" t="inlineStr">
        <f aca="false">IF($B9="","",IF(COUNTIFS('English Scores- Leveled papers'!$H$4:$KM$4,ED$3,'English Scores- Leveled papers'!$H11:$KM11,"&lt;&gt;")=0,"",SUMIF('English Scores- Leveled papers'!$H$4:$KM$4,ED$3,'English Scores- Leveled papers'!$H11:$KM11)))</f>
        <is>
          <t/>
        </is>
      </c>
      <c r="EE9" s="752" t="inlineStr">
        <f aca="false">IF($B9="","",IF(COUNTIFS('English Scores- Leveled papers'!$H$4:$KM$4,EE$3,'English Scores- Leveled papers'!$H11:$KM11,"&lt;&gt;")=0,"",SUMIF('English Scores- Leveled papers'!$H$4:$KM$4,EE$3,'English Scores- Leveled papers'!$H11:$KM11)))</f>
        <is>
          <t/>
        </is>
      </c>
      <c r="EF9" s="752" t="inlineStr">
        <f aca="false">IF($B9="","",IF(COUNTIFS('English Scores- Leveled papers'!$H$4:$KM$4,EF$3,'English Scores- Leveled papers'!$H11:$KM11,"&lt;&gt;")=0,"",SUMIF('English Scores- Leveled papers'!$H$4:$KM$4,EF$3,'English Scores- Leveled papers'!$H11:$KM11)))</f>
        <is>
          <t/>
        </is>
      </c>
      <c r="EG9" s="752" t="inlineStr">
        <f aca="false">IF($B9="","",IF(COUNTIFS('English Scores- Leveled papers'!$H$4:$KM$4,EG$3,'English Scores- Leveled papers'!$H11:$KM11,"&lt;&gt;")=0,"",SUMIF('English Scores- Leveled papers'!$H$4:$KM$4,EG$3,'English Scores- Leveled papers'!$H11:$KM11)))</f>
        <is>
          <t/>
        </is>
      </c>
      <c r="EH9" s="752" t="inlineStr">
        <f aca="false">IF($B9="","",IF(COUNTIFS('English Scores- Leveled papers'!$H$4:$KM$4,EH$3,'English Scores- Leveled papers'!$H11:$KM11,"&lt;&gt;")=0,"",SUMIF('English Scores- Leveled papers'!$H$4:$KM$4,EH$3,'English Scores- Leveled papers'!$H11:$KM11)))</f>
        <is>
          <t/>
        </is>
      </c>
      <c r="EI9" s="752" t="inlineStr">
        <f aca="false">IF($B9="","",IF(COUNTIFS('English Scores- Leveled papers'!$H$4:$KM$4,EI$3,'English Scores- Leveled papers'!$H11:$KM11,"&lt;&gt;")=0,"",SUMIF('English Scores- Leveled papers'!$H$4:$KM$4,EI$3,'English Scores- Leveled papers'!$H11:$KM11)))</f>
        <is>
          <t/>
        </is>
      </c>
      <c r="EJ9" s="752" t="inlineStr">
        <f aca="false">IF($B9="","",IF(COUNTIFS('English Scores- Leveled papers'!$H$4:$KM$4,EJ$3,'English Scores- Leveled papers'!$H11:$KM11,"&lt;&gt;")=0,"",SUMIF('English Scores- Leveled papers'!$H$4:$KM$4,EJ$3,'English Scores- Leveled papers'!$H11:$KM11)))</f>
        <is>
          <t/>
        </is>
      </c>
      <c r="EK9" s="752" t="inlineStr">
        <f aca="false">IF($B9="","",IF(COUNTIFS('English Scores- Leveled papers'!$H$4:$KM$4,EK$3,'English Scores- Leveled papers'!$H11:$KM11,"&lt;&gt;")=0,"",SUMIF('English Scores- Leveled papers'!$H$4:$KM$4,EK$3,'English Scores- Leveled papers'!$H11:$KM11)))</f>
        <is>
          <t/>
        </is>
      </c>
      <c r="EL9" s="752" t="inlineStr">
        <f aca="false">IF($B9="","",IF(COUNTIFS('English Scores- Leveled papers'!$H$4:$KM$4,EL$3,'English Scores- Leveled papers'!$H11:$KM11,"&lt;&gt;")=0,"",SUMIF('English Scores- Leveled papers'!$H$4:$KM$4,EL$3,'English Scores- Leveled papers'!$H11:$KM11)))</f>
        <is>
          <t/>
        </is>
      </c>
      <c r="EM9" s="752" t="inlineStr">
        <f aca="false">IF($B9="","",IF(COUNTIFS('English Scores- Leveled papers'!$H$4:$KM$4,EM$3,'English Scores- Leveled papers'!$H11:$KM11,"&lt;&gt;")=0,"",SUMIF('English Scores- Leveled papers'!$H$4:$KM$4,EM$3,'English Scores- Leveled papers'!$H11:$KM11)))</f>
        <is>
          <t/>
        </is>
      </c>
      <c r="EN9" s="752" t="inlineStr">
        <f aca="false">IF($B9="","",IF(COUNTIFS('English Scores- Leveled papers'!$H$4:$KM$4,EN$3,'English Scores- Leveled papers'!$H11:$KM11,"&lt;&gt;")=0,"",SUMIF('English Scores- Leveled papers'!$H$4:$KM$4,EN$3,'English Scores- Leveled papers'!$H11:$KM11)))</f>
        <is>
          <t/>
        </is>
      </c>
      <c r="EO9" s="752" t="inlineStr">
        <f aca="false">IF($B9="","",IF(COUNTIFS('English Scores- Leveled papers'!$H$4:$KM$4,EO$3,'English Scores- Leveled papers'!$H11:$KM11,"&lt;&gt;")=0,"",SUMIF('English Scores- Leveled papers'!$H$4:$KM$4,EO$3,'English Scores- Leveled papers'!$H11:$KM11)))</f>
        <is>
          <t/>
        </is>
      </c>
      <c r="EP9" s="752" t="inlineStr">
        <f aca="false">IF($B9="","",IF(COUNTIFS('English Scores- Leveled papers'!$H$4:$KM$4,EP$3,'English Scores- Leveled papers'!$H11:$KM11,"&lt;&gt;")=0,"",SUMIF('English Scores- Leveled papers'!$H$4:$KM$4,EP$3,'English Scores- Leveled papers'!$H11:$KM11)))</f>
        <is>
          <t/>
        </is>
      </c>
    </row>
    <row r="10" customFormat="false" ht="12.75" hidden="false" customHeight="false" outlineLevel="0" collapsed="false">
      <c r="A10" s="315" t="n">
        <v>6</v>
      </c>
      <c r="B10" s="315" t="str">
        <f aca="false">'English Scores- Leveled papers'!B12</f>
        <v>G.Devika</v>
      </c>
      <c r="C10" s="751" t="inlineStr">
        <f aca="false">IF('RC Mastery Check+Question type'!D10="","",IF(OR('RC Mastery Check+Question type'!D10=-0.5,'RC Mastery Check+Question type'!D10=0,'RC Mastery Check+Question type'!D10=0.2,'RC Mastery Check+Question type'!D10=0.5),"NR",'Cover Sheet'!G10))</f>
        <is>
          <t/>
        </is>
      </c>
      <c r="D10" s="316" t="str">
        <f aca="false">IF(OR(B10="",COUNT('English Scores- Leveled papers'!AJ12:KM12)=0),"",IF((AND(R10&gt;=(70/100),R10&lt;1.1)),9,IF(AND(Q10&gt;=(70/100),Q10&lt;1.1),8,IF(AND(P10&gt;=(70/100),P10&lt;1.1),7,IF(AND(O10&gt;=(70/100),O10&lt;1.1),6,IF(AND(N10&gt;=0.7,N10&lt;1.1),5,IF(AND(M10&gt;=0.7,M10&lt;1.1),5,IF(AND(L10&gt;=0.7,L10&lt;1.1),4,IF(AND(K10&gt;=0.7,K10&lt;1.1),4,IF(AND(J10&gt;=0.7,J10&lt;1.1),3,IF(AND(I10&gt;=0.7,I10&lt;1.1),3,IF(AND(H10&gt;=0.7,H10&lt;1.1),2,IF(AND(G10&gt;=0.7,G10&lt;1.1),2,IF(AND(F10&gt;=0.7,F10&lt;1.1),1,IF(AND(E10&gt;=0.7,E10&lt;1.1),1,IF(COUNT('English Scores- Leveled papers'!AJ12:AK12)=0,"","NR"))))))))))))))))</f>
        <v>NR</v>
      </c>
      <c r="E10" s="318" t="str">
        <f aca="false">IF((B10=""),"",IF(COUNT(S10:W10)=0,"",ROUND(SUM(S10:W10)/SUM($S$2:$W$2),1)))</f>
        <v/>
      </c>
      <c r="F10" s="318" t="str">
        <f aca="false">IF((B10=""),"",IF(COUNT(X10:AB10)=0,"",ROUND(SUM(X10:AB10)/SUM($X$2:$AB$2),1)))</f>
        <v/>
      </c>
      <c r="G10" s="318" t="str">
        <f aca="false">IFERROR(IF((B10=""),"",IF(COUNT(AC10:AH10)=0,"",ROUND(SUM(AC10:AH10)/SUM($AC$2:$AH$2),1))),"")</f>
        <v/>
      </c>
      <c r="H10" s="318" t="str">
        <f aca="false">IFERROR(IF((B10=""),"",IF(COUNT(AI10:AN10)=0,"",ROUND(SUM(AI10:AN10)/SUM($AI$2:$AN$2),1))),0)</f>
        <v/>
      </c>
      <c r="I10" s="318" t="str">
        <f aca="false">IFERROR(IF((B10=""),"",IF(COUNT(AO10:AY10)=0,"",ROUND(SUM(AO10:AY10)/SUM($AO$2:$AY$2),1))),0)</f>
        <v/>
      </c>
      <c r="J10" s="318" t="str">
        <f aca="false">IFERROR(IF((B10=""),"",IF(COUNT(AZ10:BO10)=0,"",ROUND(SUM(AZ10:BO10)/SUM($AZ$2:$BO$2),1))),0)</f>
        <v/>
      </c>
      <c r="K10" s="318" t="str">
        <f aca="false">IFERROR(IF((B10=""),"",IF(COUNT(BP10:BW10)=0,"",ROUND(SUM(BP10:BW10)/SUM($BP$2:$BW$2),1))),0)</f>
        <v/>
      </c>
      <c r="L10" s="318" t="str">
        <f aca="false">IFERROR(IF((B10=""),"",IF(COUNT(BX10:CF10)=0,"",ROUND(SUM(BX10:CF10)/SUM($BX$2:$CF$2),1))),0)</f>
        <v/>
      </c>
      <c r="M10" s="318" t="str">
        <f aca="false">IFERROR(IF((B10=""),"",IF(COUNT(CG10:CK10)=0,"",ROUND(SUM(CG10:CK10)/SUM($CG$2:$CK$2),1))),0)</f>
        <v/>
      </c>
      <c r="N10" s="318" t="str">
        <f aca="false">IFERROR(IF((B10=""),"",IF(COUNT(CL10:CS10)=0,"",ROUND(SUM(CL10:CS10)/SUM($CL$2:$CS$2),1))),0)</f>
        <v/>
      </c>
      <c r="O10" s="318" t="str">
        <f aca="false">IFERROR(IF((B10=""),"",IF(COUNT(CT10:DE10)=0,"",ROUND(SUM(CT10:DE10)/SUM($CT$2:$DE$2),1))),0)</f>
        <v/>
      </c>
      <c r="P10" s="318" t="str">
        <f aca="false">IFERROR(IF((B10=""),"",IF(COUNT(DF10:DQ10)=0,"",ROUND(SUM(DF10:DQ10)/SUM($DF$2:$DQ$2),1))),0)</f>
        <v/>
      </c>
      <c r="Q10" s="318" t="str">
        <f aca="false">IFERROR(IF((B10=""),"",IF(COUNT(DR10:EB10)=0,"",ROUND(SUM(DR10:EB10)/SUM($DR$2:$EB$2),1))),0)</f>
        <v/>
      </c>
      <c r="R10" s="318" t="str">
        <f aca="false">(IF((B10=""),"",IF(COUNT(ED10:EP10)=0,"",ROUND(SUM(ED10:EP10)/SUM($ED$2:$EP$2),1))))</f>
        <v/>
      </c>
      <c r="S10" s="319" t="inlineStr">
        <f aca="false">IF($B10="","",IF(COUNTIFS('English Scores- Leveled papers'!$H$4:$KM$4,S$3,'English Scores- Leveled papers'!$H12:$KM12,"&lt;&gt;")=0,"",SUMIF('English Scores- Leveled papers'!$H$4:$KM$4,S$3,'English Scores- Leveled papers'!$H12:$KM12)))</f>
        <is>
          <t/>
        </is>
      </c>
      <c r="T10" s="319" t="inlineStr">
        <f aca="false">IF($B10="","",IF(COUNTIFS('English Scores- Leveled papers'!$H$4:$KM$4,T$3,'English Scores- Leveled papers'!$H12:$KM12,"&lt;&gt;")=0,"",SUMIF('English Scores- Leveled papers'!$H$4:$KM$4,T$3,'English Scores- Leveled papers'!$H12:$KM12)))</f>
        <is>
          <t/>
        </is>
      </c>
      <c r="U10" s="319" t="inlineStr">
        <f aca="false">IF($B10="","",IF(COUNTIFS('English Scores- Leveled papers'!$H$4:$KM$4,U$3,'English Scores- Leveled papers'!$H12:$KM12,"&lt;&gt;")=0,"",SUMIF('English Scores- Leveled papers'!$H$4:$KM$4,U$3,'English Scores- Leveled papers'!$H12:$KM12)))</f>
        <is>
          <t/>
        </is>
      </c>
      <c r="V10" s="319" t="inlineStr">
        <f aca="false">IF($B10="","",IF(COUNTIFS('English Scores- Leveled papers'!$H$4:$KM$4,V$3,'English Scores- Leveled papers'!$H12:$KM12,"&lt;&gt;")=0,"",SUMIF('English Scores- Leveled papers'!$H$4:$KM$4,V$3,'English Scores- Leveled papers'!$H12:$KM12)))</f>
        <is>
          <t/>
        </is>
      </c>
      <c r="W10" s="319" t="inlineStr">
        <f aca="false">IF($B10="","",IF(COUNTIFS('English Scores- Leveled papers'!$H$4:$KM$4,W$3,'English Scores- Leveled papers'!$H12:$KM12,"&lt;&gt;")=0,"",SUMIF('English Scores- Leveled papers'!$H$4:$KM$4,W$3,'English Scores- Leveled papers'!$H12:$KM12)))</f>
        <is>
          <t/>
        </is>
      </c>
      <c r="X10" s="752" t="inlineStr">
        <f aca="false">IF($B10="","",IF(COUNTIFS('English Scores- Leveled papers'!$H$4:$KM$4,X$3,'English Scores- Leveled papers'!$H12:$KM12,"&lt;&gt;")=0,"",SUMIF('English Scores- Leveled papers'!$H$4:$KM$4,X$3,'English Scores- Leveled papers'!$H12:$KM12)))</f>
        <is>
          <t/>
        </is>
      </c>
      <c r="Y10" s="752" t="inlineStr">
        <f aca="false">IF($B10="","",IF(COUNTIFS('English Scores- Leveled papers'!$H$4:$KM$4,Y$3,'English Scores- Leveled papers'!$H12:$KM12,"&lt;&gt;")=0,"",SUMIF('English Scores- Leveled papers'!$H$4:$KM$4,Y$3,'English Scores- Leveled papers'!$H12:$KM12)))</f>
        <is>
          <t/>
        </is>
      </c>
      <c r="Z10" s="752" t="inlineStr">
        <f aca="false">IF($B10="","",IF(COUNTIFS('English Scores- Leveled papers'!$H$4:$KM$4,Z$3,'English Scores- Leveled papers'!$H12:$KM12,"&lt;&gt;")=0,"",SUMIF('English Scores- Leveled papers'!$H$4:$KM$4,Z$3,'English Scores- Leveled papers'!$H12:$KM12)))</f>
        <is>
          <t/>
        </is>
      </c>
      <c r="AA10" s="752" t="inlineStr">
        <f aca="false">IF($B10="","",IF(COUNTIFS('English Scores- Leveled papers'!$H$4:$KM$4,AA$3,'English Scores- Leveled papers'!$H12:$KM12,"&lt;&gt;")=0,"",SUMIF('English Scores- Leveled papers'!$H$4:$KM$4,AA$3,'English Scores- Leveled papers'!$H12:$KM12)))</f>
        <is>
          <t/>
        </is>
      </c>
      <c r="AB10" s="752" t="inlineStr">
        <f aca="false">IF($B10="","",IF(COUNTIFS('English Scores- Leveled papers'!$H$4:$KM$4,AB$3,'English Scores- Leveled papers'!$H12:$KM12,"&lt;&gt;")=0,"",SUMIF('English Scores- Leveled papers'!$H$4:$KM$4,AB$3,'English Scores- Leveled papers'!$H12:$KM12)))</f>
        <is>
          <t/>
        </is>
      </c>
      <c r="AC10" s="319" t="inlineStr">
        <f aca="false">IF($B10="","",IF(COUNTIFS('English Scores- Leveled papers'!$H$4:$KM$4,AC$3,'English Scores- Leveled papers'!$H12:$KM12,"&lt;&gt;")=0,"",SUMIF('English Scores- Leveled papers'!$H$4:$KM$4,AC$3,'English Scores- Leveled papers'!$H12:$KM12)))</f>
        <is>
          <t/>
        </is>
      </c>
      <c r="AD10" s="319" t="inlineStr">
        <f aca="false">IF($B10="","",IF(COUNTIFS('English Scores- Leveled papers'!$H$4:$KM$4,AD$3,'English Scores- Leveled papers'!$H12:$KM12,"&lt;&gt;")=0,"",SUMIF('English Scores- Leveled papers'!$H$4:$KM$4,AD$3,'English Scores- Leveled papers'!$H12:$KM12)))</f>
        <is>
          <t/>
        </is>
      </c>
      <c r="AE10" s="319" t="inlineStr">
        <f aca="false">IF($B10="","",IF(COUNTIFS('English Scores- Leveled papers'!$H$4:$KM$4,AE$3,'English Scores- Leveled papers'!$H12:$KM12,"&lt;&gt;")=0,"",SUMIF('English Scores- Leveled papers'!$H$4:$KM$4,AE$3,'English Scores- Leveled papers'!$H12:$KM12)))</f>
        <is>
          <t/>
        </is>
      </c>
      <c r="AF10" s="319" t="inlineStr">
        <f aca="false">IF($B10="","",IF(COUNTIFS('English Scores- Leveled papers'!$H$4:$KM$4,AF$3,'English Scores- Leveled papers'!$H12:$KM12,"&lt;&gt;")=0,"",SUMIF('English Scores- Leveled papers'!$H$4:$KM$4,AF$3,'English Scores- Leveled papers'!$H12:$KM12)))</f>
        <is>
          <t/>
        </is>
      </c>
      <c r="AG10" s="319" t="inlineStr">
        <f aca="false">IF($B10="","",IF(COUNTIFS('English Scores- Leveled papers'!$H$4:$KM$4,AG$3,'English Scores- Leveled papers'!$H12:$KM12,"&lt;&gt;")=0,"",SUMIF('English Scores- Leveled papers'!$H$4:$KM$4,AG$3,'English Scores- Leveled papers'!$H12:$KM12)))</f>
        <is>
          <t/>
        </is>
      </c>
      <c r="AH10" s="319" t="inlineStr">
        <f aca="false">IF($B10="","",IF(COUNTIFS('English Scores- Leveled papers'!$H$4:$KM$4,AH$3,'English Scores- Leveled papers'!$H12:$KM12,"&lt;&gt;")=0,"",SUMIF('English Scores- Leveled papers'!$H$4:$KM$4,AH$3,'English Scores- Leveled papers'!$H12:$KM12)))</f>
        <is>
          <t/>
        </is>
      </c>
      <c r="AI10" s="752" t="inlineStr">
        <f aca="false">IF($B10="","",IF(COUNTIFS('English Scores- Leveled papers'!$H$4:$KM$4,AI$3,'English Scores- Leveled papers'!$H12:$KM12,"&lt;&gt;")=0,"",SUMIF('English Scores- Leveled papers'!$H$4:$KM$4,AI$3,'English Scores- Leveled papers'!$H12:$KM12)))</f>
        <is>
          <t/>
        </is>
      </c>
      <c r="AJ10" s="752" t="inlineStr">
        <f aca="false">IF($B10="","",IF(COUNTIFS('English Scores- Leveled papers'!$H$4:$KM$4,AJ$3,'English Scores- Leveled papers'!$H12:$KM12,"&lt;&gt;")=0,"",SUMIF('English Scores- Leveled papers'!$H$4:$KM$4,AJ$3,'English Scores- Leveled papers'!$H12:$KM12)))</f>
        <is>
          <t/>
        </is>
      </c>
      <c r="AK10" s="752" t="inlineStr">
        <f aca="false">IF($B10="","",IF(COUNTIFS('English Scores- Leveled papers'!$H$4:$KM$4,AK$3,'English Scores- Leveled papers'!$H12:$KM12,"&lt;&gt;")=0,"",SUMIF('English Scores- Leveled papers'!$H$4:$KM$4,AK$3,'English Scores- Leveled papers'!$H12:$KM12)))</f>
        <is>
          <t/>
        </is>
      </c>
      <c r="AL10" s="752" t="inlineStr">
        <f aca="false">IF($B10="","",IF(COUNTIFS('English Scores- Leveled papers'!$H$4:$KM$4,AL$3,'English Scores- Leveled papers'!$H12:$KM12,"&lt;&gt;")=0,"",SUMIF('English Scores- Leveled papers'!$H$4:$KM$4,AL$3,'English Scores- Leveled papers'!$H12:$KM12)))</f>
        <is>
          <t/>
        </is>
      </c>
      <c r="AM10" s="752" t="inlineStr">
        <f aca="false">IF($B10="","",IF(COUNTIFS('English Scores- Leveled papers'!$H$4:$KM$4,AM$3,'English Scores- Leveled papers'!$H12:$KM12,"&lt;&gt;")=0,"",SUMIF('English Scores- Leveled papers'!$H$4:$KM$4,AM$3,'English Scores- Leveled papers'!$H12:$KM12)))</f>
        <is>
          <t/>
        </is>
      </c>
      <c r="AN10" s="752" t="inlineStr">
        <f aca="false">IF($B10="","",IF(COUNTIFS('English Scores- Leveled papers'!$H$4:$KM$4,AN$3,'English Scores- Leveled papers'!$H12:$KM12,"&lt;&gt;")=0,"",SUMIF('English Scores- Leveled papers'!$H$4:$KM$4,AN$3,'English Scores- Leveled papers'!$H12:$KM12)))</f>
        <is>
          <t/>
        </is>
      </c>
      <c r="AO10" s="319" t="inlineStr">
        <f aca="false">IF($B10="","",IF(COUNTIFS('English Scores- Leveled papers'!$H$4:$KM$4,AO$3,'English Scores- Leveled papers'!$H12:$KM12,"&lt;&gt;")=0,"",SUMIF('English Scores- Leveled papers'!$H$4:$KM$4,AO$3,'English Scores- Leveled papers'!$H12:$KM12)))</f>
        <is>
          <t/>
        </is>
      </c>
      <c r="AP10" s="319" t="inlineStr">
        <f aca="false">IF($B10="","",IF(COUNTIFS('English Scores- Leveled papers'!$H$4:$KM$4,AP$3,'English Scores- Leveled papers'!$H12:$KM12,"&lt;&gt;")=0,"",SUMIF('English Scores- Leveled papers'!$H$4:$KM$4,AP$3,'English Scores- Leveled papers'!$H12:$KM12)))</f>
        <is>
          <t/>
        </is>
      </c>
      <c r="AQ10" s="319" t="inlineStr">
        <f aca="false">IF($B10="","",IF(COUNTIFS('English Scores- Leveled papers'!$H$4:$KM$4,AQ$3,'English Scores- Leveled papers'!$H12:$KM12,"&lt;&gt;")=0,"",SUMIF('English Scores- Leveled papers'!$H$4:$KM$4,AQ$3,'English Scores- Leveled papers'!$H12:$KM12)))</f>
        <is>
          <t/>
        </is>
      </c>
      <c r="AR10" s="319" t="inlineStr">
        <f aca="false">IF($B10="","",IF(COUNTIFS('English Scores- Leveled papers'!$H$4:$KM$4,AR$3,'English Scores- Leveled papers'!$H12:$KM12,"&lt;&gt;")=0,"",SUMIF('English Scores- Leveled papers'!$H$4:$KM$4,AR$3,'English Scores- Leveled papers'!$H12:$KM12)))</f>
        <is>
          <t/>
        </is>
      </c>
      <c r="AS10" s="319" t="inlineStr">
        <f aca="false">IF($B10="","",IF(COUNTIFS('English Scores- Leveled papers'!$H$4:$KM$4,AS$3,'English Scores- Leveled papers'!$H12:$KM12,"&lt;&gt;")=0,"",SUMIF('English Scores- Leveled papers'!$H$4:$KM$4,AS$3,'English Scores- Leveled papers'!$H12:$KM12)))</f>
        <is>
          <t/>
        </is>
      </c>
      <c r="AT10" s="319" t="inlineStr">
        <f aca="false">IF($B10="","",IF(COUNTIFS('English Scores- Leveled papers'!$H$4:$KM$4,AT$3,'English Scores- Leveled papers'!$H12:$KM12,"&lt;&gt;")=0,"",SUMIF('English Scores- Leveled papers'!$H$4:$KM$4,AT$3,'English Scores- Leveled papers'!$H12:$KM12)))</f>
        <is>
          <t/>
        </is>
      </c>
      <c r="AU10" s="319" t="inlineStr">
        <f aca="false">IF($B10="","",IF(COUNTIFS('English Scores- Leveled papers'!$H$4:$KM$4,AU$3,'English Scores- Leveled papers'!$H12:$KM12,"&lt;&gt;")=0,"",SUMIF('English Scores- Leveled papers'!$H$4:$KM$4,AU$3,'English Scores- Leveled papers'!$H12:$KM12)))</f>
        <is>
          <t/>
        </is>
      </c>
      <c r="AV10" s="319" t="inlineStr">
        <f aca="false">IF($B10="","",IF(COUNTIFS('English Scores- Leveled papers'!$H$4:$KM$4,AV$3,'English Scores- Leveled papers'!$H12:$KM12,"&lt;&gt;")=0,"",SUMIF('English Scores- Leveled papers'!$H$4:$KM$4,AV$3,'English Scores- Leveled papers'!$H12:$KM12)))</f>
        <is>
          <t/>
        </is>
      </c>
      <c r="AW10" s="319" t="inlineStr">
        <f aca="false">IF($B10="","",IF(COUNTIFS('English Scores- Leveled papers'!$H$4:$KM$4,AW$3,'English Scores- Leveled papers'!$H12:$KM12,"&lt;&gt;")=0,"",SUMIF('English Scores- Leveled papers'!$H$4:$KM$4,AW$3,'English Scores- Leveled papers'!$H12:$KM12)))</f>
        <is>
          <t/>
        </is>
      </c>
      <c r="AX10" s="319" t="inlineStr">
        <f aca="false">IF($B10="","",IF(COUNTIFS('English Scores- Leveled papers'!$H$4:$KM$4,AX$3,'English Scores- Leveled papers'!$H12:$KM12,"&lt;&gt;")=0,"",SUMIF('English Scores- Leveled papers'!$H$4:$KM$4,AX$3,'English Scores- Leveled papers'!$H12:$KM12)))</f>
        <is>
          <t/>
        </is>
      </c>
      <c r="AY10" s="319" t="inlineStr">
        <f aca="false">IF($B10="","",IF(COUNTIFS('English Scores- Leveled papers'!$H$4:$KM$4,AY$3,'English Scores- Leveled papers'!$H12:$KM12,"&lt;&gt;")=0,"",SUMIF('English Scores- Leveled papers'!$H$4:$KM$4,AY$3,'English Scores- Leveled papers'!$H12:$KM12)))</f>
        <is>
          <t/>
        </is>
      </c>
      <c r="AZ10" s="752" t="inlineStr">
        <f aca="false">IF($B10="","",IF(COUNTIFS('English Scores- Leveled papers'!$H$4:$KM$4,AZ$3,'English Scores- Leveled papers'!$H12:$KM12,"&lt;&gt;")=0,"",SUMIF('English Scores- Leveled papers'!$H$4:$KM$4,AZ$3,'English Scores- Leveled papers'!$H12:$KM12)))</f>
        <is>
          <t/>
        </is>
      </c>
      <c r="BA10" s="752" t="inlineStr">
        <f aca="false">IF($B10="","",IF(COUNTIFS('English Scores- Leveled papers'!$H$4:$KM$4,BA$3,'English Scores- Leveled papers'!$H12:$KM12,"&lt;&gt;")=0,"",SUMIF('English Scores- Leveled papers'!$H$4:$KM$4,BA$3,'English Scores- Leveled papers'!$H12:$KM12)))</f>
        <is>
          <t/>
        </is>
      </c>
      <c r="BB10" s="752" t="inlineStr">
        <f aca="false">IF($B10="","",IF(COUNTIFS('English Scores- Leveled papers'!$H$4:$KM$4,BB$3,'English Scores- Leveled papers'!$H12:$KM12,"&lt;&gt;")=0,"",SUMIF('English Scores- Leveled papers'!$H$4:$KM$4,BB$3,'English Scores- Leveled papers'!$H12:$KM12)))</f>
        <is>
          <t/>
        </is>
      </c>
      <c r="BC10" s="752" t="inlineStr">
        <f aca="false">IF($B10="","",IF(COUNTIFS('English Scores- Leveled papers'!$H$4:$KM$4,BC$3,'English Scores- Leveled papers'!$H12:$KM12,"&lt;&gt;")=0,"",SUMIF('English Scores- Leveled papers'!$H$4:$KM$4,BC$3,'English Scores- Leveled papers'!$H12:$KM12)))</f>
        <is>
          <t/>
        </is>
      </c>
      <c r="BD10" s="752"/>
      <c r="BE10" s="752"/>
      <c r="BF10" s="752" t="inlineStr">
        <f aca="false">IF($B10="","",IF(COUNTIFS('English Scores- Leveled papers'!$H$4:$KM$4,BF$3,'English Scores- Leveled papers'!$H12:$KM12,"&lt;&gt;")=0,"",SUMIF('English Scores- Leveled papers'!$H$4:$KM$4,BF$3,'English Scores- Leveled papers'!$H12:$KM12)))</f>
        <is>
          <t/>
        </is>
      </c>
      <c r="BG10" s="752" t="inlineStr">
        <f aca="false">IF($B10="","",IF(COUNTIFS('English Scores- Leveled papers'!$H$4:$KM$4,BG$3,'English Scores- Leveled papers'!$H12:$KM12,"&lt;&gt;")=0,"",SUMIF('English Scores- Leveled papers'!$H$4:$KM$4,BG$3,'English Scores- Leveled papers'!$H12:$KM12)))</f>
        <is>
          <t/>
        </is>
      </c>
      <c r="BH10" s="752" t="inlineStr">
        <f aca="false">IF($B10="","",IF(COUNTIFS('English Scores- Leveled papers'!$H$4:$KM$4,BH$3,'English Scores- Leveled papers'!$H12:$KM12,"&lt;&gt;")=0,"",SUMIF('English Scores- Leveled papers'!$H$4:$KM$4,BH$3,'English Scores- Leveled papers'!$H12:$KM12)))</f>
        <is>
          <t/>
        </is>
      </c>
      <c r="BI10" s="752" t="inlineStr">
        <f aca="false">IF($B10="","",IF(COUNTIFS('English Scores- Leveled papers'!$H$4:$KM$4,BI$3,'English Scores- Leveled papers'!$H12:$KM12,"&lt;&gt;")=0,"",SUMIF('English Scores- Leveled papers'!$H$4:$KM$4,BI$3,'English Scores- Leveled papers'!$H12:$KM12)))</f>
        <is>
          <t/>
        </is>
      </c>
      <c r="BJ10" s="752" t="inlineStr">
        <f aca="false">IF($B10="","",IF(COUNTIFS('English Scores- Leveled papers'!$H$4:$KM$4,BJ$3,'English Scores- Leveled papers'!$H12:$KM12,"&lt;&gt;")=0,"",SUMIF('English Scores- Leveled papers'!$H$4:$KM$4,BJ$3,'English Scores- Leveled papers'!$H12:$KM12)))</f>
        <is>
          <t/>
        </is>
      </c>
      <c r="BK10" s="752" t="inlineStr">
        <f aca="false">IF($B10="","",IF(COUNTIFS('English Scores- Leveled papers'!$H$4:$KM$4,BK$3,'English Scores- Leveled papers'!$H12:$KM12,"&lt;&gt;")=0,"",SUMIF('English Scores- Leveled papers'!$H$4:$KM$4,BK$3,'English Scores- Leveled papers'!$H12:$KM12)))</f>
        <is>
          <t/>
        </is>
      </c>
      <c r="BL10" s="752" t="inlineStr">
        <f aca="false">IF($B10="","",IF(COUNTIFS('English Scores- Leveled papers'!$H$4:$KM$4,BL$3,'English Scores- Leveled papers'!$H12:$KM12,"&lt;&gt;")=0,"",SUMIF('English Scores- Leveled papers'!$H$4:$KM$4,BL$3,'English Scores- Leveled papers'!$H12:$KM12)))</f>
        <is>
          <t/>
        </is>
      </c>
      <c r="BM10" s="752" t="inlineStr">
        <f aca="false">IF($B10="","",IF(COUNTIFS('English Scores- Leveled papers'!$H$4:$KM$4,BM$3,'English Scores- Leveled papers'!$H12:$KM12,"&lt;&gt;")=0,"",SUMIF('English Scores- Leveled papers'!$H$4:$KM$4,BM$3,'English Scores- Leveled papers'!$H12:$KM12)))</f>
        <is>
          <t/>
        </is>
      </c>
      <c r="BN10" s="752" t="inlineStr">
        <f aca="false">IF($B10="","",IF(COUNTIFS('English Scores- Leveled papers'!$H$4:$KM$4,BN$3,'English Scores- Leveled papers'!$H12:$KM12,"&lt;&gt;")=0,"",SUMIF('English Scores- Leveled papers'!$H$4:$KM$4,BN$3,'English Scores- Leveled papers'!$H12:$KM12)))</f>
        <is>
          <t/>
        </is>
      </c>
      <c r="BO10" s="752" t="inlineStr">
        <f aca="false">IF($B10="","",IF(COUNTIFS('English Scores- Leveled papers'!$H$4:$KM$4,BO$3,'English Scores- Leveled papers'!$H12:$KM12,"&lt;&gt;")=0,"",SUMIF('English Scores- Leveled papers'!$H$4:$KM$4,BO$3,'English Scores- Leveled papers'!$H12:$KM12)))</f>
        <is>
          <t/>
        </is>
      </c>
      <c r="BP10" s="319" t="inlineStr">
        <f aca="false">IF($B10="","",IF(COUNTIFS('English Scores- Leveled papers'!$H$4:$KM$4,BP$3,'English Scores- Leveled papers'!$H12:$KM12,"&lt;&gt;")=0,"",SUMIF('English Scores- Leveled papers'!$H$4:$KM$4,BP$3,'English Scores- Leveled papers'!$H12:$KM12)))</f>
        <is>
          <t/>
        </is>
      </c>
      <c r="BQ10" s="319" t="inlineStr">
        <f aca="false">IF($B10="","",IF(COUNTIFS('English Scores- Leveled papers'!$H$4:$KM$4,BQ$3,'English Scores- Leveled papers'!$H12:$KM12,"&lt;&gt;")=0,"",SUMIF('English Scores- Leveled papers'!$H$4:$KM$4,BQ$3,'English Scores- Leveled papers'!$H12:$KM12)))</f>
        <is>
          <t/>
        </is>
      </c>
      <c r="BR10" s="319" t="inlineStr">
        <f aca="false">IF($B10="","",IF(COUNTIFS('English Scores- Leveled papers'!$H$4:$KM$4,BR$3,'English Scores- Leveled papers'!$H12:$KM12,"&lt;&gt;")=0,"",SUMIF('English Scores- Leveled papers'!$H$4:$KM$4,BR$3,'English Scores- Leveled papers'!$H12:$KM12)))</f>
        <is>
          <t/>
        </is>
      </c>
      <c r="BS10" s="319" t="inlineStr">
        <f aca="false">IF($B10="","",IF(COUNTIFS('English Scores- Leveled papers'!$H$4:$KM$4,BS$3,'English Scores- Leveled papers'!$H12:$KM12,"&lt;&gt;")=0,"",SUMIF('English Scores- Leveled papers'!$H$4:$KM$4,BS$3,'English Scores- Leveled papers'!$H12:$KM12)))</f>
        <is>
          <t/>
        </is>
      </c>
      <c r="BT10" s="319" t="inlineStr">
        <f aca="false">IF($B10="","",IF(COUNTIFS('English Scores- Leveled papers'!$H$4:$KM$4,BT$3,'English Scores- Leveled papers'!$H12:$KM12,"&lt;&gt;")=0,"",SUMIF('English Scores- Leveled papers'!$H$4:$KM$4,BT$3,'English Scores- Leveled papers'!$H12:$KM12)))</f>
        <is>
          <t/>
        </is>
      </c>
      <c r="BU10" s="319" t="inlineStr">
        <f aca="false">IF($B10="","",IF(COUNTIFS('English Scores- Leveled papers'!$H$4:$KM$4,BU$3,'English Scores- Leveled papers'!$H12:$KM12,"&lt;&gt;")=0,"",SUMIF('English Scores- Leveled papers'!$H$4:$KM$4,BU$3,'English Scores- Leveled papers'!$H12:$KM12)))</f>
        <is>
          <t/>
        </is>
      </c>
      <c r="BV10" s="319" t="inlineStr">
        <f aca="false">IF($B10="","",IF(COUNTIFS('English Scores- Leveled papers'!$H$4:$KM$4,BV$3,'English Scores- Leveled papers'!$H12:$KM12,"&lt;&gt;")=0,"",SUMIF('English Scores- Leveled papers'!$H$4:$KM$4,BV$3,'English Scores- Leveled papers'!$H12:$KM12)))</f>
        <is>
          <t/>
        </is>
      </c>
      <c r="BW10" s="319" t="inlineStr">
        <f aca="false">IF($B10="","",IF(COUNTIFS('English Scores- Leveled papers'!$H$4:$KM$4,BW$3,'English Scores- Leveled papers'!$H12:$KM12,"&lt;&gt;")=0,"",SUMIF('English Scores- Leveled papers'!$H$4:$KM$4,BW$3,'English Scores- Leveled papers'!$H12:$KM12)))</f>
        <is>
          <t/>
        </is>
      </c>
      <c r="BX10" s="752" t="inlineStr">
        <f aca="false">IF($B10="","",IF(COUNTIFS('English Scores- Leveled papers'!$H$4:$KM$4,BX$3,'English Scores- Leveled papers'!$H12:$KM12,"&lt;&gt;")=0,"",SUMIF('English Scores- Leveled papers'!$H$4:$KM$4,BX$3,'English Scores- Leveled papers'!$H12:$KM12)))</f>
        <is>
          <t/>
        </is>
      </c>
      <c r="BY10" s="752" t="inlineStr">
        <f aca="false">IF($B10="","",IF(COUNTIFS('English Scores- Leveled papers'!$H$4:$KM$4,BY$3,'English Scores- Leveled papers'!$H12:$KM12,"&lt;&gt;")=0,"",SUMIF('English Scores- Leveled papers'!$H$4:$KM$4,BY$3,'English Scores- Leveled papers'!$H12:$KM12)))</f>
        <is>
          <t/>
        </is>
      </c>
      <c r="BZ10" s="752" t="inlineStr">
        <f aca="false">IF($B10="","",IF(COUNTIFS('English Scores- Leveled papers'!$H$4:$KM$4,BZ$3,'English Scores- Leveled papers'!$H12:$KM12,"&lt;&gt;")=0,"",SUMIF('English Scores- Leveled papers'!$H$4:$KM$4,BZ$3,'English Scores- Leveled papers'!$H12:$KM12)))</f>
        <is>
          <t/>
        </is>
      </c>
      <c r="CA10" s="752" t="inlineStr">
        <f aca="false">IF($B10="","",IF(COUNTIFS('English Scores- Leveled papers'!$H$4:$KM$4,CA$3,'English Scores- Leveled papers'!$H12:$KM12,"&lt;&gt;")=0,"",SUMIF('English Scores- Leveled papers'!$H$4:$KM$4,CA$3,'English Scores- Leveled papers'!$H12:$KM12)))</f>
        <is>
          <t/>
        </is>
      </c>
      <c r="CB10" s="752" t="inlineStr">
        <f aca="false">IF($B10="","",IF(COUNTIFS('English Scores- Leveled papers'!$H$4:$KM$4,CB$3,'English Scores- Leveled papers'!$H12:$KM12,"&lt;&gt;")=0,"",SUMIF('English Scores- Leveled papers'!$H$4:$KM$4,CB$3,'English Scores- Leveled papers'!$H12:$KM12)))</f>
        <is>
          <t/>
        </is>
      </c>
      <c r="CC10" s="752" t="inlineStr">
        <f aca="false">IF($B10="","",IF(COUNTIFS('English Scores- Leveled papers'!$H$4:$KM$4,CC$3,'English Scores- Leveled papers'!$H12:$KM12,"&lt;&gt;")=0,"",SUMIF('English Scores- Leveled papers'!$H$4:$KM$4,CC$3,'English Scores- Leveled papers'!$H12:$KM12)))</f>
        <is>
          <t/>
        </is>
      </c>
      <c r="CD10" s="752" t="inlineStr">
        <f aca="false">IF($B10="","",IF(COUNTIFS('English Scores- Leveled papers'!$H$4:$KM$4,CD$3,'English Scores- Leveled papers'!$H12:$KM12,"&lt;&gt;")=0,"",SUMIF('English Scores- Leveled papers'!$H$4:$KM$4,CD$3,'English Scores- Leveled papers'!$H12:$KM12)))</f>
        <is>
          <t/>
        </is>
      </c>
      <c r="CE10" s="752" t="inlineStr">
        <f aca="false">IF($B10="","",IF(COUNTIFS('English Scores- Leveled papers'!$H$4:$KM$4,CE$3,'English Scores- Leveled papers'!$H12:$KM12,"&lt;&gt;")=0,"",SUMIF('English Scores- Leveled papers'!$H$4:$KM$4,CE$3,'English Scores- Leveled papers'!$H12:$KM12)))</f>
        <is>
          <t/>
        </is>
      </c>
      <c r="CF10" s="752" t="inlineStr">
        <f aca="false">IF($B10="","",IF(COUNTIFS('English Scores- Leveled papers'!$H$4:$KM$4,CF$3,'English Scores- Leveled papers'!$H12:$KM12,"&lt;&gt;")=0,"",SUMIF('English Scores- Leveled papers'!$H$4:$KM$4,CF$3,'English Scores- Leveled papers'!$H12:$KM12)))</f>
        <is>
          <t/>
        </is>
      </c>
      <c r="CG10" s="319" t="inlineStr">
        <f aca="false">IF($B10="","",IF(COUNTIFS('English Scores- Leveled papers'!$H$4:$KM$4,CG$3,'English Scores- Leveled papers'!$H12:$KM12,"&lt;&gt;")=0,"",SUMIF('English Scores- Leveled papers'!$H$4:$KM$4,CG$3,'English Scores- Leveled papers'!$H12:$KM12)))</f>
        <is>
          <t/>
        </is>
      </c>
      <c r="CH10" s="319" t="inlineStr">
        <f aca="false">IF($B10="","",IF(COUNTIFS('English Scores- Leveled papers'!$H$4:$KM$4,CH$3,'English Scores- Leveled papers'!$H12:$KM12,"&lt;&gt;")=0,"",SUMIF('English Scores- Leveled papers'!$H$4:$KM$4,CH$3,'English Scores- Leveled papers'!$H12:$KM12)))</f>
        <is>
          <t/>
        </is>
      </c>
      <c r="CI10" s="319" t="inlineStr">
        <f aca="false">IF($B10="","",IF(COUNTIFS('English Scores- Leveled papers'!$H$4:$KM$4,CI$3,'English Scores- Leveled papers'!$H12:$KM12,"&lt;&gt;")=0,"",SUMIF('English Scores- Leveled papers'!$H$4:$KM$4,CI$3,'English Scores- Leveled papers'!$H12:$KM12)))</f>
        <is>
          <t/>
        </is>
      </c>
      <c r="CJ10" s="319" t="inlineStr">
        <f aca="false">IF($B10="","",IF(COUNTIFS('English Scores- Leveled papers'!$H$4:$KM$4,CJ$3,'English Scores- Leveled papers'!$H12:$KM12,"&lt;&gt;")=0,"",SUMIF('English Scores- Leveled papers'!$H$4:$KM$4,CJ$3,'English Scores- Leveled papers'!$H12:$KM12)))</f>
        <is>
          <t/>
        </is>
      </c>
      <c r="CK10" s="319" t="inlineStr">
        <f aca="false">IF($B10="","",IF(COUNTIFS('English Scores- Leveled papers'!$H$4:$KM$4,CK$3,'English Scores- Leveled papers'!$H12:$KM12,"&lt;&gt;")=0,"",SUMIF('English Scores- Leveled papers'!$H$4:$KM$4,CK$3,'English Scores- Leveled papers'!$H12:$KM12)))</f>
        <is>
          <t/>
        </is>
      </c>
      <c r="CL10" s="752" t="inlineStr">
        <f aca="false">IF($B10="","",IF(COUNTIFS('English Scores- Leveled papers'!$H$4:$KM$4,CL$3,'English Scores- Leveled papers'!$H12:$KM12,"&lt;&gt;")=0,"",SUMIF('English Scores- Leveled papers'!$H$4:$KM$4,CL$3,'English Scores- Leveled papers'!$H12:$KM12)))</f>
        <is>
          <t/>
        </is>
      </c>
      <c r="CM10" s="752" t="inlineStr">
        <f aca="false">IF($B10="","",IF(COUNTIFS('English Scores- Leveled papers'!$H$4:$KM$4,CM$3,'English Scores- Leveled papers'!$H12:$KM12,"&lt;&gt;")=0,"",SUMIF('English Scores- Leveled papers'!$H$4:$KM$4,CM$3,'English Scores- Leveled papers'!$H12:$KM12)))</f>
        <is>
          <t/>
        </is>
      </c>
      <c r="CN10" s="752" t="inlineStr">
        <f aca="false">IF($B10="","",IF(COUNTIFS('English Scores- Leveled papers'!$H$4:$KM$4,CN$3,'English Scores- Leveled papers'!$H12:$KM12,"&lt;&gt;")=0,"",SUMIF('English Scores- Leveled papers'!$H$4:$KM$4,CN$3,'English Scores- Leveled papers'!$H12:$KM12)))</f>
        <is>
          <t/>
        </is>
      </c>
      <c r="CO10" s="752" t="inlineStr">
        <f aca="false">IF($B10="","",IF(COUNTIFS('English Scores- Leveled papers'!$H$4:$KM$4,CO$3,'English Scores- Leveled papers'!$H12:$KM12,"&lt;&gt;")=0,"",SUMIF('English Scores- Leveled papers'!$H$4:$KM$4,CO$3,'English Scores- Leveled papers'!$H12:$KM12)))</f>
        <is>
          <t/>
        </is>
      </c>
      <c r="CP10" s="752" t="inlineStr">
        <f aca="false">IF($B10="","",IF(COUNTIFS('English Scores- Leveled papers'!$H$4:$KM$4,CP$3,'English Scores- Leveled papers'!$H12:$KM12,"&lt;&gt;")=0,"",SUMIF('English Scores- Leveled papers'!$H$4:$KM$4,CP$3,'English Scores- Leveled papers'!$H12:$KM12)))</f>
        <is>
          <t/>
        </is>
      </c>
      <c r="CQ10" s="752" t="inlineStr">
        <f aca="false">IF($B10="","",IF(COUNTIFS('English Scores- Leveled papers'!$H$4:$KM$4,CQ$3,'English Scores- Leveled papers'!$H12:$KM12,"&lt;&gt;")=0,"",SUMIF('English Scores- Leveled papers'!$H$4:$KM$4,CQ$3,'English Scores- Leveled papers'!$H12:$KM12)))</f>
        <is>
          <t/>
        </is>
      </c>
      <c r="CR10" s="752" t="inlineStr">
        <f aca="false">IF($B10="","",IF(COUNTIFS('English Scores- Leveled papers'!$H$4:$KM$4,CR$3,'English Scores- Leveled papers'!$H12:$KM12,"&lt;&gt;")=0,"",SUMIF('English Scores- Leveled papers'!$H$4:$KM$4,CR$3,'English Scores- Leveled papers'!$H12:$KM12)))</f>
        <is>
          <t/>
        </is>
      </c>
      <c r="CS10" s="752" t="inlineStr">
        <f aca="false">IF($B10="","",IF(COUNTIFS('English Scores- Leveled papers'!$H$4:$KM$4,CS$3,'English Scores- Leveled papers'!$H12:$KM12,"&lt;&gt;")=0,"",SUMIF('English Scores- Leveled papers'!$H$4:$KM$4,CS$3,'English Scores- Leveled papers'!$H12:$KM12)))</f>
        <is>
          <t/>
        </is>
      </c>
      <c r="CT10" s="319" t="inlineStr">
        <f aca="false">IF($B10="","",IF(COUNTIFS('English Scores- Leveled papers'!$H$4:$KM$4,CT$3,'English Scores- Leveled papers'!$H12:$KM12,"&lt;&gt;")=0,"",SUMIF('English Scores- Leveled papers'!$H$4:$KM$4,CT$3,'English Scores- Leveled papers'!$H12:$KM12)))</f>
        <is>
          <t/>
        </is>
      </c>
      <c r="CU10" s="319" t="inlineStr">
        <f aca="false">IF($B10="","",IF(COUNTIFS('English Scores- Leveled papers'!$H$4:$KM$4,CU$3,'English Scores- Leveled papers'!$H12:$KM12,"&lt;&gt;")=0,"",SUMIF('English Scores- Leveled papers'!$H$4:$KM$4,CU$3,'English Scores- Leveled papers'!$H12:$KM12)))</f>
        <is>
          <t/>
        </is>
      </c>
      <c r="CV10" s="319" t="inlineStr">
        <f aca="false">IF($B10="","",IF(COUNTIFS('English Scores- Leveled papers'!$H$4:$KM$4,CV$3,'English Scores- Leveled papers'!$H12:$KM12,"&lt;&gt;")=0,"",SUMIF('English Scores- Leveled papers'!$H$4:$KM$4,CV$3,'English Scores- Leveled papers'!$H12:$KM12)))</f>
        <is>
          <t/>
        </is>
      </c>
      <c r="CW10" s="319" t="inlineStr">
        <f aca="false">IF($B10="","",IF(COUNTIFS('English Scores- Leveled papers'!$H$4:$KM$4,CW$3,'English Scores- Leveled papers'!$H12:$KM12,"&lt;&gt;")=0,"",SUMIF('English Scores- Leveled papers'!$H$4:$KM$4,CW$3,'English Scores- Leveled papers'!$H12:$KM12)))</f>
        <is>
          <t/>
        </is>
      </c>
      <c r="CX10" s="319" t="inlineStr">
        <f aca="false">IF($B10="","",IF(COUNTIFS('English Scores- Leveled papers'!$H$4:$KM$4,CX$3,'English Scores- Leveled papers'!$H12:$KM12,"&lt;&gt;")=0,"",SUMIF('English Scores- Leveled papers'!$H$4:$KM$4,CX$3,'English Scores- Leveled papers'!$H12:$KM12)))</f>
        <is>
          <t/>
        </is>
      </c>
      <c r="CY10" s="319" t="inlineStr">
        <f aca="false">IF($B10="","",IF(COUNTIFS('English Scores- Leveled papers'!$H$4:$KM$4,CY$3,'English Scores- Leveled papers'!$H12:$KM12,"&lt;&gt;")=0,"",SUMIF('English Scores- Leveled papers'!$H$4:$KM$4,CY$3,'English Scores- Leveled papers'!$H12:$KM12)))</f>
        <is>
          <t/>
        </is>
      </c>
      <c r="CZ10" s="319" t="inlineStr">
        <f aca="false">IF($B10="","",IF(COUNTIFS('English Scores- Leveled papers'!$H$4:$KM$4,CZ$3,'English Scores- Leveled papers'!$H12:$KM12,"&lt;&gt;")=0,"",SUMIF('English Scores- Leveled papers'!$H$4:$KM$4,CZ$3,'English Scores- Leveled papers'!$H12:$KM12)))</f>
        <is>
          <t/>
        </is>
      </c>
      <c r="DA10" s="319" t="inlineStr">
        <f aca="false">IF($B10="","",IF(COUNTIFS('English Scores- Leveled papers'!$H$4:$KM$4,DA$3,'English Scores- Leveled papers'!$H12:$KM12,"&lt;&gt;")=0,"",SUMIF('English Scores- Leveled papers'!$H$4:$KM$4,DA$3,'English Scores- Leveled papers'!$H12:$KM12)))</f>
        <is>
          <t/>
        </is>
      </c>
      <c r="DB10" s="319" t="inlineStr">
        <f aca="false">IF($B10="","",IF(COUNTIFS('English Scores- Leveled papers'!$H$4:$KM$4,DB$3,'English Scores- Leveled papers'!$H12:$KM12,"&lt;&gt;")=0,"",SUMIF('English Scores- Leveled papers'!$H$4:$KM$4,DB$3,'English Scores- Leveled papers'!$H12:$KM12)))</f>
        <is>
          <t/>
        </is>
      </c>
      <c r="DC10" s="319" t="inlineStr">
        <f aca="false">IF($B10="","",IF(COUNTIFS('English Scores- Leveled papers'!$H$4:$KM$4,DC$3,'English Scores- Leveled papers'!$H12:$KM12,"&lt;&gt;")=0,"",SUMIF('English Scores- Leveled papers'!$H$4:$KM$4,DC$3,'English Scores- Leveled papers'!$H12:$KM12)))</f>
        <is>
          <t/>
        </is>
      </c>
      <c r="DD10" s="319" t="inlineStr">
        <f aca="false">IF($B10="","",IF(COUNTIFS('English Scores- Leveled papers'!$H$4:$KM$4,DD$3,'English Scores- Leveled papers'!$H12:$KM12,"&lt;&gt;")=0,"",SUMIF('English Scores- Leveled papers'!$H$4:$KM$4,DD$3,'English Scores- Leveled papers'!$H12:$KM12)))</f>
        <is>
          <t/>
        </is>
      </c>
      <c r="DE10" s="319" t="inlineStr">
        <f aca="false">IF($B10="","",IF(COUNTIFS('English Scores- Leveled papers'!$H$4:$KM$4,DE$3,'English Scores- Leveled papers'!$H12:$KM12,"&lt;&gt;")=0,"",SUMIF('English Scores- Leveled papers'!$H$4:$KM$4,DE$3,'English Scores- Leveled papers'!$H12:$KM12)))</f>
        <is>
          <t/>
        </is>
      </c>
      <c r="DF10" s="752" t="inlineStr">
        <f aca="false">IF($B10="","",IF(COUNTIFS('English Scores- Leveled papers'!$H$4:$KM$4,DF$3,'English Scores- Leveled papers'!$H12:$KM12,"&lt;&gt;")=0,"",SUMIF('English Scores- Leveled papers'!$H$4:$KM$4,DF$3,'English Scores- Leveled papers'!$H12:$KM12)))</f>
        <is>
          <t/>
        </is>
      </c>
      <c r="DG10" s="752" t="inlineStr">
        <f aca="false">IF($B10="","",IF(COUNTIFS('English Scores- Leveled papers'!$H$4:$KM$4,DG$3,'English Scores- Leveled papers'!$H12:$KM12,"&lt;&gt;")=0,"",SUMIF('English Scores- Leveled papers'!$H$4:$KM$4,DG$3,'English Scores- Leveled papers'!$H12:$KM12)))</f>
        <is>
          <t/>
        </is>
      </c>
      <c r="DH10" s="752" t="inlineStr">
        <f aca="false">IF($B10="","",IF(COUNTIFS('English Scores- Leveled papers'!$H$4:$KM$4,DH$3,'English Scores- Leveled papers'!$H12:$KM12,"&lt;&gt;")=0,"",SUMIF('English Scores- Leveled papers'!$H$4:$KM$4,DH$3,'English Scores- Leveled papers'!$H12:$KM12)))</f>
        <is>
          <t/>
        </is>
      </c>
      <c r="DI10" s="752" t="inlineStr">
        <f aca="false">IF($B10="","",IF(COUNTIFS('English Scores- Leveled papers'!$H$4:$KM$4,DI$3,'English Scores- Leveled papers'!$H12:$KM12,"&lt;&gt;")=0,"",SUMIF('English Scores- Leveled papers'!$H$4:$KM$4,DI$3,'English Scores- Leveled papers'!$H12:$KM12)))</f>
        <is>
          <t/>
        </is>
      </c>
      <c r="DJ10" s="752" t="inlineStr">
        <f aca="false">IF($B10="","",IF(COUNTIFS('English Scores- Leveled papers'!$H$4:$KM$4,DJ$3,'English Scores- Leveled papers'!$H12:$KM12,"&lt;&gt;")=0,"",SUMIF('English Scores- Leveled papers'!$H$4:$KM$4,DJ$3,'English Scores- Leveled papers'!$H12:$KM12)))</f>
        <is>
          <t/>
        </is>
      </c>
      <c r="DK10" s="752" t="inlineStr">
        <f aca="false">IF($B10="","",IF(COUNTIFS('English Scores- Leveled papers'!$H$4:$KM$4,DK$3,'English Scores- Leveled papers'!$H12:$KM12,"&lt;&gt;")=0,"",SUMIF('English Scores- Leveled papers'!$H$4:$KM$4,DK$3,'English Scores- Leveled papers'!$H12:$KM12)))</f>
        <is>
          <t/>
        </is>
      </c>
      <c r="DL10" s="752" t="inlineStr">
        <f aca="false">IF($B10="","",IF(COUNTIFS('English Scores- Leveled papers'!$H$4:$KM$4,DL$3,'English Scores- Leveled papers'!$H12:$KM12,"&lt;&gt;")=0,"",SUMIF('English Scores- Leveled papers'!$H$4:$KM$4,DL$3,'English Scores- Leveled papers'!$H12:$KM12)))</f>
        <is>
          <t/>
        </is>
      </c>
      <c r="DM10" s="752" t="inlineStr">
        <f aca="false">IF($B10="","",IF(COUNTIFS('English Scores- Leveled papers'!$H$4:$KM$4,DM$3,'English Scores- Leveled papers'!$H12:$KM12,"&lt;&gt;")=0,"",SUMIF('English Scores- Leveled papers'!$H$4:$KM$4,DM$3,'English Scores- Leveled papers'!$H12:$KM12)))</f>
        <is>
          <t/>
        </is>
      </c>
      <c r="DN10" s="752" t="inlineStr">
        <f aca="false">IF($B10="","",IF(COUNTIFS('English Scores- Leveled papers'!$H$4:$KM$4,DN$3,'English Scores- Leveled papers'!$H12:$KM12,"&lt;&gt;")=0,"",SUMIF('English Scores- Leveled papers'!$H$4:$KM$4,DN$3,'English Scores- Leveled papers'!$H12:$KM12)))</f>
        <is>
          <t/>
        </is>
      </c>
      <c r="DO10" s="752" t="inlineStr">
        <f aca="false">IF($B10="","",IF(COUNTIFS('English Scores- Leveled papers'!$H$4:$KM$4,DO$3,'English Scores- Leveled papers'!$H12:$KM12,"&lt;&gt;")=0,"",SUMIF('English Scores- Leveled papers'!$H$4:$KM$4,DO$3,'English Scores- Leveled papers'!$H12:$KM12)))</f>
        <is>
          <t/>
        </is>
      </c>
      <c r="DP10" s="752" t="inlineStr">
        <f aca="false">IF($B10="","",IF(COUNTIFS('English Scores- Leveled papers'!$H$4:$KM$4,DP$3,'English Scores- Leveled papers'!$H12:$KM12,"&lt;&gt;")=0,"",SUMIF('English Scores- Leveled papers'!$H$4:$KM$4,DP$3,'English Scores- Leveled papers'!$H12:$KM12)))</f>
        <is>
          <t/>
        </is>
      </c>
      <c r="DQ10" s="752" t="inlineStr">
        <f aca="false">IF($B10="","",IF(COUNTIFS('English Scores- Leveled papers'!$H$4:$KM$4,DQ$3,'English Scores- Leveled papers'!$H12:$KM12,"&lt;&gt;")=0,"",SUMIF('English Scores- Leveled papers'!$H$4:$KM$4,DQ$3,'English Scores- Leveled papers'!$H12:$KM12)))</f>
        <is>
          <t/>
        </is>
      </c>
      <c r="DR10" s="319" t="inlineStr">
        <f aca="false">IF($B10="","",IF(COUNTIFS('English Scores- Leveled papers'!$H$4:$KM$4,DR$3,'English Scores- Leveled papers'!$H12:$KM12,"&lt;&gt;")=0,"",SUMIF('English Scores- Leveled papers'!$H$4:$KM$4,DR$3,'English Scores- Leveled papers'!$H12:$KM12)))</f>
        <is>
          <t/>
        </is>
      </c>
      <c r="DS10" s="319" t="inlineStr">
        <f aca="false">IF($B10="","",IF(COUNTIFS('English Scores- Leveled papers'!$H$4:$KM$4,DS$3,'English Scores- Leveled papers'!$H12:$KM12,"&lt;&gt;")=0,"",SUMIF('English Scores- Leveled papers'!$H$4:$KM$4,DS$3,'English Scores- Leveled papers'!$H12:$KM12)))</f>
        <is>
          <t/>
        </is>
      </c>
      <c r="DT10" s="319" t="inlineStr">
        <f aca="false">IF($B10="","",IF(COUNTIFS('English Scores- Leveled papers'!$H$4:$KM$4,DT$3,'English Scores- Leveled papers'!$H12:$KM12,"&lt;&gt;")=0,"",SUMIF('English Scores- Leveled papers'!$H$4:$KM$4,DT$3,'English Scores- Leveled papers'!$H12:$KM12)))</f>
        <is>
          <t/>
        </is>
      </c>
      <c r="DU10" s="319" t="inlineStr">
        <f aca="false">IF($B10="","",IF(COUNTIFS('English Scores- Leveled papers'!$H$4:$KM$4,DU$3,'English Scores- Leveled papers'!$H12:$KM12,"&lt;&gt;")=0,"",SUMIF('English Scores- Leveled papers'!$H$4:$KM$4,DU$3,'English Scores- Leveled papers'!$H12:$KM12)))</f>
        <is>
          <t/>
        </is>
      </c>
      <c r="DV10" s="319" t="inlineStr">
        <f aca="false">IF($B10="","",IF(COUNTIFS('English Scores- Leveled papers'!$H$4:$KM$4,DV$3,'English Scores- Leveled papers'!$H12:$KM12,"&lt;&gt;")=0,"",SUMIF('English Scores- Leveled papers'!$H$4:$KM$4,DV$3,'English Scores- Leveled papers'!$H12:$KM12)))</f>
        <is>
          <t/>
        </is>
      </c>
      <c r="DW10" s="319" t="inlineStr">
        <f aca="false">IF($B10="","",IF(COUNTIFS('English Scores- Leveled papers'!$H$4:$KM$4,DW$3,'English Scores- Leveled papers'!$H12:$KM12,"&lt;&gt;")=0,"",SUMIF('English Scores- Leveled papers'!$H$4:$KM$4,DW$3,'English Scores- Leveled papers'!$H12:$KM12)))</f>
        <is>
          <t/>
        </is>
      </c>
      <c r="DX10" s="319" t="inlineStr">
        <f aca="false">IF($B10="","",IF(COUNTIFS('English Scores- Leveled papers'!$H$4:$KM$4,DX$3,'English Scores- Leveled papers'!$H12:$KM12,"&lt;&gt;")=0,"",SUMIF('English Scores- Leveled papers'!$H$4:$KM$4,DX$3,'English Scores- Leveled papers'!$H12:$KM12)))</f>
        <is>
          <t/>
        </is>
      </c>
      <c r="DY10" s="319" t="inlineStr">
        <f aca="false">IF($B10="","",IF(COUNTIFS('English Scores- Leveled papers'!$H$4:$KM$4,DY$3,'English Scores- Leveled papers'!$H12:$KM12,"&lt;&gt;")=0,"",SUMIF('English Scores- Leveled papers'!$H$4:$KM$4,DY$3,'English Scores- Leveled papers'!$H12:$KM12)))</f>
        <is>
          <t/>
        </is>
      </c>
      <c r="DZ10" s="319" t="inlineStr">
        <f aca="false">IF($B10="","",IF(COUNTIFS('English Scores- Leveled papers'!$H$4:$KM$4,DZ$3,'English Scores- Leveled papers'!$H12:$KM12,"&lt;&gt;")=0,"",SUMIF('English Scores- Leveled papers'!$H$4:$KM$4,DZ$3,'English Scores- Leveled papers'!$H12:$KM12)))</f>
        <is>
          <t/>
        </is>
      </c>
      <c r="EA10" s="319" t="inlineStr">
        <f aca="false">IF($B10="","",IF(COUNTIFS('English Scores- Leveled papers'!$H$4:$KM$4,EA$3,'English Scores- Leveled papers'!$H12:$KM12,"&lt;&gt;")=0,"",SUMIF('English Scores- Leveled papers'!$H$4:$KM$4,EA$3,'English Scores- Leveled papers'!$H12:$KM12)))</f>
        <is>
          <t/>
        </is>
      </c>
      <c r="EB10" s="319" t="inlineStr">
        <f aca="false">IF($B10="","",IF(COUNTIFS('English Scores- Leveled papers'!$H$4:$KM$4,EB$3,'English Scores- Leveled papers'!$H12:$KM12,"&lt;&gt;")=0,"",SUMIF('English Scores- Leveled papers'!$H$4:$KM$4,EB$3,'English Scores- Leveled papers'!$H12:$KM12)))</f>
        <is>
          <t/>
        </is>
      </c>
      <c r="EC10" s="319" t="inlineStr">
        <f aca="false">IF($B10="","",IF(COUNTIFS('English Scores- Leveled papers'!$H$4:$KM$4,EC$3,'English Scores- Leveled papers'!$H12:$KM12,"&lt;&gt;")=0,"",SUMIF('English Scores- Leveled papers'!$H$4:$KM$4,EC$3,'English Scores- Leveled papers'!$H12:$KM12)))</f>
        <is>
          <t/>
        </is>
      </c>
      <c r="ED10" s="752" t="inlineStr">
        <f aca="false">IF($B10="","",IF(COUNTIFS('English Scores- Leveled papers'!$H$4:$KM$4,ED$3,'English Scores- Leveled papers'!$H12:$KM12,"&lt;&gt;")=0,"",SUMIF('English Scores- Leveled papers'!$H$4:$KM$4,ED$3,'English Scores- Leveled papers'!$H12:$KM12)))</f>
        <is>
          <t/>
        </is>
      </c>
      <c r="EE10" s="752" t="inlineStr">
        <f aca="false">IF($B10="","",IF(COUNTIFS('English Scores- Leveled papers'!$H$4:$KM$4,EE$3,'English Scores- Leveled papers'!$H12:$KM12,"&lt;&gt;")=0,"",SUMIF('English Scores- Leveled papers'!$H$4:$KM$4,EE$3,'English Scores- Leveled papers'!$H12:$KM12)))</f>
        <is>
          <t/>
        </is>
      </c>
      <c r="EF10" s="752" t="inlineStr">
        <f aca="false">IF($B10="","",IF(COUNTIFS('English Scores- Leveled papers'!$H$4:$KM$4,EF$3,'English Scores- Leveled papers'!$H12:$KM12,"&lt;&gt;")=0,"",SUMIF('English Scores- Leveled papers'!$H$4:$KM$4,EF$3,'English Scores- Leveled papers'!$H12:$KM12)))</f>
        <is>
          <t/>
        </is>
      </c>
      <c r="EG10" s="752" t="inlineStr">
        <f aca="false">IF($B10="","",IF(COUNTIFS('English Scores- Leveled papers'!$H$4:$KM$4,EG$3,'English Scores- Leveled papers'!$H12:$KM12,"&lt;&gt;")=0,"",SUMIF('English Scores- Leveled papers'!$H$4:$KM$4,EG$3,'English Scores- Leveled papers'!$H12:$KM12)))</f>
        <is>
          <t/>
        </is>
      </c>
      <c r="EH10" s="752" t="inlineStr">
        <f aca="false">IF($B10="","",IF(COUNTIFS('English Scores- Leveled papers'!$H$4:$KM$4,EH$3,'English Scores- Leveled papers'!$H12:$KM12,"&lt;&gt;")=0,"",SUMIF('English Scores- Leveled papers'!$H$4:$KM$4,EH$3,'English Scores- Leveled papers'!$H12:$KM12)))</f>
        <is>
          <t/>
        </is>
      </c>
      <c r="EI10" s="752" t="inlineStr">
        <f aca="false">IF($B10="","",IF(COUNTIFS('English Scores- Leveled papers'!$H$4:$KM$4,EI$3,'English Scores- Leveled papers'!$H12:$KM12,"&lt;&gt;")=0,"",SUMIF('English Scores- Leveled papers'!$H$4:$KM$4,EI$3,'English Scores- Leveled papers'!$H12:$KM12)))</f>
        <is>
          <t/>
        </is>
      </c>
      <c r="EJ10" s="752" t="inlineStr">
        <f aca="false">IF($B10="","",IF(COUNTIFS('English Scores- Leveled papers'!$H$4:$KM$4,EJ$3,'English Scores- Leveled papers'!$H12:$KM12,"&lt;&gt;")=0,"",SUMIF('English Scores- Leveled papers'!$H$4:$KM$4,EJ$3,'English Scores- Leveled papers'!$H12:$KM12)))</f>
        <is>
          <t/>
        </is>
      </c>
      <c r="EK10" s="752" t="inlineStr">
        <f aca="false">IF($B10="","",IF(COUNTIFS('English Scores- Leveled papers'!$H$4:$KM$4,EK$3,'English Scores- Leveled papers'!$H12:$KM12,"&lt;&gt;")=0,"",SUMIF('English Scores- Leveled papers'!$H$4:$KM$4,EK$3,'English Scores- Leveled papers'!$H12:$KM12)))</f>
        <is>
          <t/>
        </is>
      </c>
      <c r="EL10" s="752" t="inlineStr">
        <f aca="false">IF($B10="","",IF(COUNTIFS('English Scores- Leveled papers'!$H$4:$KM$4,EL$3,'English Scores- Leveled papers'!$H12:$KM12,"&lt;&gt;")=0,"",SUMIF('English Scores- Leveled papers'!$H$4:$KM$4,EL$3,'English Scores- Leveled papers'!$H12:$KM12)))</f>
        <is>
          <t/>
        </is>
      </c>
      <c r="EM10" s="752" t="inlineStr">
        <f aca="false">IF($B10="","",IF(COUNTIFS('English Scores- Leveled papers'!$H$4:$KM$4,EM$3,'English Scores- Leveled papers'!$H12:$KM12,"&lt;&gt;")=0,"",SUMIF('English Scores- Leveled papers'!$H$4:$KM$4,EM$3,'English Scores- Leveled papers'!$H12:$KM12)))</f>
        <is>
          <t/>
        </is>
      </c>
      <c r="EN10" s="752" t="inlineStr">
        <f aca="false">IF($B10="","",IF(COUNTIFS('English Scores- Leveled papers'!$H$4:$KM$4,EN$3,'English Scores- Leveled papers'!$H12:$KM12,"&lt;&gt;")=0,"",SUMIF('English Scores- Leveled papers'!$H$4:$KM$4,EN$3,'English Scores- Leveled papers'!$H12:$KM12)))</f>
        <is>
          <t/>
        </is>
      </c>
      <c r="EO10" s="752" t="inlineStr">
        <f aca="false">IF($B10="","",IF(COUNTIFS('English Scores- Leveled papers'!$H$4:$KM$4,EO$3,'English Scores- Leveled papers'!$H12:$KM12,"&lt;&gt;")=0,"",SUMIF('English Scores- Leveled papers'!$H$4:$KM$4,EO$3,'English Scores- Leveled papers'!$H12:$KM12)))</f>
        <is>
          <t/>
        </is>
      </c>
      <c r="EP10" s="752" t="inlineStr">
        <f aca="false">IF($B10="","",IF(COUNTIFS('English Scores- Leveled papers'!$H$4:$KM$4,EP$3,'English Scores- Leveled papers'!$H12:$KM12,"&lt;&gt;")=0,"",SUMIF('English Scores- Leveled papers'!$H$4:$KM$4,EP$3,'English Scores- Leveled papers'!$H12:$KM12)))</f>
        <is>
          <t/>
        </is>
      </c>
      <c r="ES10" s="0" t="s">
        <v>1724</v>
      </c>
      <c r="ET10" s="0" t="s">
        <v>1725</v>
      </c>
    </row>
    <row r="11" customFormat="false" ht="12.75" hidden="false" customHeight="false" outlineLevel="0" collapsed="false">
      <c r="A11" s="315" t="n">
        <v>7</v>
      </c>
      <c r="B11" s="315" t="str">
        <f aca="false">'English Scores- Leveled papers'!B13</f>
        <v>G.Hemalatha</v>
      </c>
      <c r="C11" s="751" t="inlineStr">
        <f aca="false">IF('RC Mastery Check+Question type'!D11="","",IF(OR('RC Mastery Check+Question type'!D11=-0.5,'RC Mastery Check+Question type'!D11=0,'RC Mastery Check+Question type'!D11=0.2,'RC Mastery Check+Question type'!D11=0.5),"NR",'Cover Sheet'!G11))</f>
        <is>
          <t/>
        </is>
      </c>
      <c r="D11" s="316" t="str">
        <f aca="false">IF(OR(B11="",COUNT('English Scores- Leveled papers'!AJ13:KM13)=0),"",IF((AND(R11&gt;=(70/100),R11&lt;1.1)),9,IF(AND(Q11&gt;=(70/100),Q11&lt;1.1),8,IF(AND(P11&gt;=(70/100),P11&lt;1.1),7,IF(AND(O11&gt;=(70/100),O11&lt;1.1),6,IF(AND(N11&gt;=0.7,N11&lt;1.1),5,IF(AND(M11&gt;=0.7,M11&lt;1.1),5,IF(AND(L11&gt;=0.7,L11&lt;1.1),4,IF(AND(K11&gt;=0.7,K11&lt;1.1),4,IF(AND(J11&gt;=0.7,J11&lt;1.1),3,IF(AND(I11&gt;=0.7,I11&lt;1.1),3,IF(AND(H11&gt;=0.7,H11&lt;1.1),2,IF(AND(G11&gt;=0.7,G11&lt;1.1),2,IF(AND(F11&gt;=0.7,F11&lt;1.1),1,IF(AND(E11&gt;=0.7,E11&lt;1.1),1,IF(COUNT('English Scores- Leveled papers'!AJ13:AK13)=0,"","NR"))))))))))))))))</f>
        <v>NR</v>
      </c>
      <c r="E11" s="318" t="str">
        <f aca="false">IF((B11=""),"",IF(COUNT(S11:W11)=0,"",ROUND(SUM(S11:W11)/SUM($S$2:$W$2),1)))</f>
        <v/>
      </c>
      <c r="F11" s="318" t="str">
        <f aca="false">IF((B11=""),"",IF(COUNT(X11:AB11)=0,"",ROUND(SUM(X11:AB11)/SUM($X$2:$AB$2),1)))</f>
        <v/>
      </c>
      <c r="G11" s="318" t="str">
        <f aca="false">IFERROR(IF((B11=""),"",IF(COUNT(AC11:AH11)=0,"",ROUND(SUM(AC11:AH11)/SUM($AC$2:$AH$2),1))),"")</f>
        <v/>
      </c>
      <c r="H11" s="318" t="str">
        <f aca="false">IFERROR(IF((B11=""),"",IF(COUNT(AI11:AN11)=0,"",ROUND(SUM(AI11:AN11)/SUM($AI$2:$AN$2),1))),0)</f>
        <v/>
      </c>
      <c r="I11" s="318" t="str">
        <f aca="false">IFERROR(IF((B11=""),"",IF(COUNT(AO11:AY11)=0,"",ROUND(SUM(AO11:AY11)/SUM($AO$2:$AY$2),1))),0)</f>
        <v/>
      </c>
      <c r="J11" s="318" t="str">
        <f aca="false">IFERROR(IF((B11=""),"",IF(COUNT(AZ11:BO11)=0,"",ROUND(SUM(AZ11:BO11)/SUM($AZ$2:$BO$2),1))),0)</f>
        <v/>
      </c>
      <c r="K11" s="318" t="str">
        <f aca="false">IFERROR(IF((B11=""),"",IF(COUNT(BP11:BW11)=0,"",ROUND(SUM(BP11:BW11)/SUM($BP$2:$BW$2),1))),0)</f>
        <v/>
      </c>
      <c r="L11" s="318" t="str">
        <f aca="false">IFERROR(IF((B11=""),"",IF(COUNT(BX11:CF11)=0,"",ROUND(SUM(BX11:CF11)/SUM($BX$2:$CF$2),1))),0)</f>
        <v/>
      </c>
      <c r="M11" s="318" t="str">
        <f aca="false">IFERROR(IF((B11=""),"",IF(COUNT(CG11:CK11)=0,"",ROUND(SUM(CG11:CK11)/SUM($CG$2:$CK$2),1))),0)</f>
        <v/>
      </c>
      <c r="N11" s="318" t="str">
        <f aca="false">IFERROR(IF((B11=""),"",IF(COUNT(CL11:CS11)=0,"",ROUND(SUM(CL11:CS11)/SUM($CL$2:$CS$2),1))),0)</f>
        <v/>
      </c>
      <c r="O11" s="318" t="str">
        <f aca="false">IFERROR(IF((B11=""),"",IF(COUNT(CT11:DE11)=0,"",ROUND(SUM(CT11:DE11)/SUM($CT$2:$DE$2),1))),0)</f>
        <v/>
      </c>
      <c r="P11" s="318" t="str">
        <f aca="false">IFERROR(IF((B11=""),"",IF(COUNT(DF11:DQ11)=0,"",ROUND(SUM(DF11:DQ11)/SUM($DF$2:$DQ$2),1))),0)</f>
        <v/>
      </c>
      <c r="Q11" s="318" t="str">
        <f aca="false">IFERROR(IF((B11=""),"",IF(COUNT(DR11:EB11)=0,"",ROUND(SUM(DR11:EB11)/SUM($DR$2:$EB$2),1))),0)</f>
        <v/>
      </c>
      <c r="R11" s="318" t="str">
        <f aca="false">(IF((B11=""),"",IF(COUNT(ED11:EP11)=0,"",ROUND(SUM(ED11:EP11)/SUM($ED$2:$EP$2),1))))</f>
        <v/>
      </c>
      <c r="S11" s="319" t="inlineStr">
        <f aca="false">IF($B11="","",IF(COUNTIFS('English Scores- Leveled papers'!$H$4:$KM$4,S$3,'English Scores- Leveled papers'!$H13:$KM13,"&lt;&gt;")=0,"",SUMIF('English Scores- Leveled papers'!$H$4:$KM$4,S$3,'English Scores- Leveled papers'!$H13:$KM13)))</f>
        <is>
          <t/>
        </is>
      </c>
      <c r="T11" s="319" t="inlineStr">
        <f aca="false">IF($B11="","",IF(COUNTIFS('English Scores- Leveled papers'!$H$4:$KM$4,T$3,'English Scores- Leveled papers'!$H13:$KM13,"&lt;&gt;")=0,"",SUMIF('English Scores- Leveled papers'!$H$4:$KM$4,T$3,'English Scores- Leveled papers'!$H13:$KM13)))</f>
        <is>
          <t/>
        </is>
      </c>
      <c r="U11" s="319" t="inlineStr">
        <f aca="false">IF($B11="","",IF(COUNTIFS('English Scores- Leveled papers'!$H$4:$KM$4,U$3,'English Scores- Leveled papers'!$H13:$KM13,"&lt;&gt;")=0,"",SUMIF('English Scores- Leveled papers'!$H$4:$KM$4,U$3,'English Scores- Leveled papers'!$H13:$KM13)))</f>
        <is>
          <t/>
        </is>
      </c>
      <c r="V11" s="319" t="inlineStr">
        <f aca="false">IF($B11="","",IF(COUNTIFS('English Scores- Leveled papers'!$H$4:$KM$4,V$3,'English Scores- Leveled papers'!$H13:$KM13,"&lt;&gt;")=0,"",SUMIF('English Scores- Leveled papers'!$H$4:$KM$4,V$3,'English Scores- Leveled papers'!$H13:$KM13)))</f>
        <is>
          <t/>
        </is>
      </c>
      <c r="W11" s="319" t="inlineStr">
        <f aca="false">IF($B11="","",IF(COUNTIFS('English Scores- Leveled papers'!$H$4:$KM$4,W$3,'English Scores- Leveled papers'!$H13:$KM13,"&lt;&gt;")=0,"",SUMIF('English Scores- Leveled papers'!$H$4:$KM$4,W$3,'English Scores- Leveled papers'!$H13:$KM13)))</f>
        <is>
          <t/>
        </is>
      </c>
      <c r="X11" s="752" t="inlineStr">
        <f aca="false">IF($B11="","",IF(COUNTIFS('English Scores- Leveled papers'!$H$4:$KM$4,X$3,'English Scores- Leveled papers'!$H13:$KM13,"&lt;&gt;")=0,"",SUMIF('English Scores- Leveled papers'!$H$4:$KM$4,X$3,'English Scores- Leveled papers'!$H13:$KM13)))</f>
        <is>
          <t/>
        </is>
      </c>
      <c r="Y11" s="752" t="inlineStr">
        <f aca="false">IF($B11="","",IF(COUNTIFS('English Scores- Leveled papers'!$H$4:$KM$4,Y$3,'English Scores- Leveled papers'!$H13:$KM13,"&lt;&gt;")=0,"",SUMIF('English Scores- Leveled papers'!$H$4:$KM$4,Y$3,'English Scores- Leveled papers'!$H13:$KM13)))</f>
        <is>
          <t/>
        </is>
      </c>
      <c r="Z11" s="752" t="inlineStr">
        <f aca="false">IF($B11="","",IF(COUNTIFS('English Scores- Leveled papers'!$H$4:$KM$4,Z$3,'English Scores- Leveled papers'!$H13:$KM13,"&lt;&gt;")=0,"",SUMIF('English Scores- Leveled papers'!$H$4:$KM$4,Z$3,'English Scores- Leveled papers'!$H13:$KM13)))</f>
        <is>
          <t/>
        </is>
      </c>
      <c r="AA11" s="752" t="inlineStr">
        <f aca="false">IF($B11="","",IF(COUNTIFS('English Scores- Leveled papers'!$H$4:$KM$4,AA$3,'English Scores- Leveled papers'!$H13:$KM13,"&lt;&gt;")=0,"",SUMIF('English Scores- Leveled papers'!$H$4:$KM$4,AA$3,'English Scores- Leveled papers'!$H13:$KM13)))</f>
        <is>
          <t/>
        </is>
      </c>
      <c r="AB11" s="752" t="inlineStr">
        <f aca="false">IF($B11="","",IF(COUNTIFS('English Scores- Leveled papers'!$H$4:$KM$4,AB$3,'English Scores- Leveled papers'!$H13:$KM13,"&lt;&gt;")=0,"",SUMIF('English Scores- Leveled papers'!$H$4:$KM$4,AB$3,'English Scores- Leveled papers'!$H13:$KM13)))</f>
        <is>
          <t/>
        </is>
      </c>
      <c r="AC11" s="319" t="inlineStr">
        <f aca="false">IF($B11="","",IF(COUNTIFS('English Scores- Leveled papers'!$H$4:$KM$4,AC$3,'English Scores- Leveled papers'!$H13:$KM13,"&lt;&gt;")=0,"",SUMIF('English Scores- Leveled papers'!$H$4:$KM$4,AC$3,'English Scores- Leveled papers'!$H13:$KM13)))</f>
        <is>
          <t/>
        </is>
      </c>
      <c r="AD11" s="319" t="inlineStr">
        <f aca="false">IF($B11="","",IF(COUNTIFS('English Scores- Leveled papers'!$H$4:$KM$4,AD$3,'English Scores- Leveled papers'!$H13:$KM13,"&lt;&gt;")=0,"",SUMIF('English Scores- Leveled papers'!$H$4:$KM$4,AD$3,'English Scores- Leveled papers'!$H13:$KM13)))</f>
        <is>
          <t/>
        </is>
      </c>
      <c r="AE11" s="319" t="inlineStr">
        <f aca="false">IF($B11="","",IF(COUNTIFS('English Scores- Leveled papers'!$H$4:$KM$4,AE$3,'English Scores- Leveled papers'!$H13:$KM13,"&lt;&gt;")=0,"",SUMIF('English Scores- Leveled papers'!$H$4:$KM$4,AE$3,'English Scores- Leveled papers'!$H13:$KM13)))</f>
        <is>
          <t/>
        </is>
      </c>
      <c r="AF11" s="319" t="inlineStr">
        <f aca="false">IF($B11="","",IF(COUNTIFS('English Scores- Leveled papers'!$H$4:$KM$4,AF$3,'English Scores- Leveled papers'!$H13:$KM13,"&lt;&gt;")=0,"",SUMIF('English Scores- Leveled papers'!$H$4:$KM$4,AF$3,'English Scores- Leveled papers'!$H13:$KM13)))</f>
        <is>
          <t/>
        </is>
      </c>
      <c r="AG11" s="319" t="inlineStr">
        <f aca="false">IF($B11="","",IF(COUNTIFS('English Scores- Leveled papers'!$H$4:$KM$4,AG$3,'English Scores- Leveled papers'!$H13:$KM13,"&lt;&gt;")=0,"",SUMIF('English Scores- Leveled papers'!$H$4:$KM$4,AG$3,'English Scores- Leveled papers'!$H13:$KM13)))</f>
        <is>
          <t/>
        </is>
      </c>
      <c r="AH11" s="319" t="inlineStr">
        <f aca="false">IF($B11="","",IF(COUNTIFS('English Scores- Leveled papers'!$H$4:$KM$4,AH$3,'English Scores- Leveled papers'!$H13:$KM13,"&lt;&gt;")=0,"",SUMIF('English Scores- Leveled papers'!$H$4:$KM$4,AH$3,'English Scores- Leveled papers'!$H13:$KM13)))</f>
        <is>
          <t/>
        </is>
      </c>
      <c r="AI11" s="752" t="inlineStr">
        <f aca="false">IF($B11="","",IF(COUNTIFS('English Scores- Leveled papers'!$H$4:$KM$4,AI$3,'English Scores- Leveled papers'!$H13:$KM13,"&lt;&gt;")=0,"",SUMIF('English Scores- Leveled papers'!$H$4:$KM$4,AI$3,'English Scores- Leveled papers'!$H13:$KM13)))</f>
        <is>
          <t/>
        </is>
      </c>
      <c r="AJ11" s="752" t="inlineStr">
        <f aca="false">IF($B11="","",IF(COUNTIFS('English Scores- Leveled papers'!$H$4:$KM$4,AJ$3,'English Scores- Leveled papers'!$H13:$KM13,"&lt;&gt;")=0,"",SUMIF('English Scores- Leveled papers'!$H$4:$KM$4,AJ$3,'English Scores- Leveled papers'!$H13:$KM13)))</f>
        <is>
          <t/>
        </is>
      </c>
      <c r="AK11" s="752" t="inlineStr">
        <f aca="false">IF($B11="","",IF(COUNTIFS('English Scores- Leveled papers'!$H$4:$KM$4,AK$3,'English Scores- Leveled papers'!$H13:$KM13,"&lt;&gt;")=0,"",SUMIF('English Scores- Leveled papers'!$H$4:$KM$4,AK$3,'English Scores- Leveled papers'!$H13:$KM13)))</f>
        <is>
          <t/>
        </is>
      </c>
      <c r="AL11" s="752" t="inlineStr">
        <f aca="false">IF($B11="","",IF(COUNTIFS('English Scores- Leveled papers'!$H$4:$KM$4,AL$3,'English Scores- Leveled papers'!$H13:$KM13,"&lt;&gt;")=0,"",SUMIF('English Scores- Leveled papers'!$H$4:$KM$4,AL$3,'English Scores- Leveled papers'!$H13:$KM13)))</f>
        <is>
          <t/>
        </is>
      </c>
      <c r="AM11" s="752" t="inlineStr">
        <f aca="false">IF($B11="","",IF(COUNTIFS('English Scores- Leveled papers'!$H$4:$KM$4,AM$3,'English Scores- Leveled papers'!$H13:$KM13,"&lt;&gt;")=0,"",SUMIF('English Scores- Leveled papers'!$H$4:$KM$4,AM$3,'English Scores- Leveled papers'!$H13:$KM13)))</f>
        <is>
          <t/>
        </is>
      </c>
      <c r="AN11" s="752" t="inlineStr">
        <f aca="false">IF($B11="","",IF(COUNTIFS('English Scores- Leveled papers'!$H$4:$KM$4,AN$3,'English Scores- Leveled papers'!$H13:$KM13,"&lt;&gt;")=0,"",SUMIF('English Scores- Leveled papers'!$H$4:$KM$4,AN$3,'English Scores- Leveled papers'!$H13:$KM13)))</f>
        <is>
          <t/>
        </is>
      </c>
      <c r="AO11" s="319" t="inlineStr">
        <f aca="false">IF($B11="","",IF(COUNTIFS('English Scores- Leveled papers'!$H$4:$KM$4,AO$3,'English Scores- Leveled papers'!$H13:$KM13,"&lt;&gt;")=0,"",SUMIF('English Scores- Leveled papers'!$H$4:$KM$4,AO$3,'English Scores- Leveled papers'!$H13:$KM13)))</f>
        <is>
          <t/>
        </is>
      </c>
      <c r="AP11" s="319" t="inlineStr">
        <f aca="false">IF($B11="","",IF(COUNTIFS('English Scores- Leveled papers'!$H$4:$KM$4,AP$3,'English Scores- Leveled papers'!$H13:$KM13,"&lt;&gt;")=0,"",SUMIF('English Scores- Leveled papers'!$H$4:$KM$4,AP$3,'English Scores- Leveled papers'!$H13:$KM13)))</f>
        <is>
          <t/>
        </is>
      </c>
      <c r="AQ11" s="319" t="inlineStr">
        <f aca="false">IF($B11="","",IF(COUNTIFS('English Scores- Leveled papers'!$H$4:$KM$4,AQ$3,'English Scores- Leveled papers'!$H13:$KM13,"&lt;&gt;")=0,"",SUMIF('English Scores- Leveled papers'!$H$4:$KM$4,AQ$3,'English Scores- Leveled papers'!$H13:$KM13)))</f>
        <is>
          <t/>
        </is>
      </c>
      <c r="AR11" s="319" t="inlineStr">
        <f aca="false">IF($B11="","",IF(COUNTIFS('English Scores- Leveled papers'!$H$4:$KM$4,AR$3,'English Scores- Leveled papers'!$H13:$KM13,"&lt;&gt;")=0,"",SUMIF('English Scores- Leveled papers'!$H$4:$KM$4,AR$3,'English Scores- Leveled papers'!$H13:$KM13)))</f>
        <is>
          <t/>
        </is>
      </c>
      <c r="AS11" s="319" t="inlineStr">
        <f aca="false">IF($B11="","",IF(COUNTIFS('English Scores- Leveled papers'!$H$4:$KM$4,AS$3,'English Scores- Leveled papers'!$H13:$KM13,"&lt;&gt;")=0,"",SUMIF('English Scores- Leveled papers'!$H$4:$KM$4,AS$3,'English Scores- Leveled papers'!$H13:$KM13)))</f>
        <is>
          <t/>
        </is>
      </c>
      <c r="AT11" s="319" t="inlineStr">
        <f aca="false">IF($B11="","",IF(COUNTIFS('English Scores- Leveled papers'!$H$4:$KM$4,AT$3,'English Scores- Leveled papers'!$H13:$KM13,"&lt;&gt;")=0,"",SUMIF('English Scores- Leveled papers'!$H$4:$KM$4,AT$3,'English Scores- Leveled papers'!$H13:$KM13)))</f>
        <is>
          <t/>
        </is>
      </c>
      <c r="AU11" s="319" t="inlineStr">
        <f aca="false">IF($B11="","",IF(COUNTIFS('English Scores- Leveled papers'!$H$4:$KM$4,AU$3,'English Scores- Leveled papers'!$H13:$KM13,"&lt;&gt;")=0,"",SUMIF('English Scores- Leveled papers'!$H$4:$KM$4,AU$3,'English Scores- Leveled papers'!$H13:$KM13)))</f>
        <is>
          <t/>
        </is>
      </c>
      <c r="AV11" s="319" t="inlineStr">
        <f aca="false">IF($B11="","",IF(COUNTIFS('English Scores- Leveled papers'!$H$4:$KM$4,AV$3,'English Scores- Leveled papers'!$H13:$KM13,"&lt;&gt;")=0,"",SUMIF('English Scores- Leveled papers'!$H$4:$KM$4,AV$3,'English Scores- Leveled papers'!$H13:$KM13)))</f>
        <is>
          <t/>
        </is>
      </c>
      <c r="AW11" s="319" t="inlineStr">
        <f aca="false">IF($B11="","",IF(COUNTIFS('English Scores- Leveled papers'!$H$4:$KM$4,AW$3,'English Scores- Leveled papers'!$H13:$KM13,"&lt;&gt;")=0,"",SUMIF('English Scores- Leveled papers'!$H$4:$KM$4,AW$3,'English Scores- Leveled papers'!$H13:$KM13)))</f>
        <is>
          <t/>
        </is>
      </c>
      <c r="AX11" s="319" t="inlineStr">
        <f aca="false">IF($B11="","",IF(COUNTIFS('English Scores- Leveled papers'!$H$4:$KM$4,AX$3,'English Scores- Leveled papers'!$H13:$KM13,"&lt;&gt;")=0,"",SUMIF('English Scores- Leveled papers'!$H$4:$KM$4,AX$3,'English Scores- Leveled papers'!$H13:$KM13)))</f>
        <is>
          <t/>
        </is>
      </c>
      <c r="AY11" s="319" t="inlineStr">
        <f aca="false">IF($B11="","",IF(COUNTIFS('English Scores- Leveled papers'!$H$4:$KM$4,AY$3,'English Scores- Leveled papers'!$H13:$KM13,"&lt;&gt;")=0,"",SUMIF('English Scores- Leveled papers'!$H$4:$KM$4,AY$3,'English Scores- Leveled papers'!$H13:$KM13)))</f>
        <is>
          <t/>
        </is>
      </c>
      <c r="AZ11" s="752" t="inlineStr">
        <f aca="false">IF($B11="","",IF(COUNTIFS('English Scores- Leveled papers'!$H$4:$KM$4,AZ$3,'English Scores- Leveled papers'!$H13:$KM13,"&lt;&gt;")=0,"",SUMIF('English Scores- Leveled papers'!$H$4:$KM$4,AZ$3,'English Scores- Leveled papers'!$H13:$KM13)))</f>
        <is>
          <t/>
        </is>
      </c>
      <c r="BA11" s="752" t="inlineStr">
        <f aca="false">IF($B11="","",IF(COUNTIFS('English Scores- Leveled papers'!$H$4:$KM$4,BA$3,'English Scores- Leveled papers'!$H13:$KM13,"&lt;&gt;")=0,"",SUMIF('English Scores- Leveled papers'!$H$4:$KM$4,BA$3,'English Scores- Leveled papers'!$H13:$KM13)))</f>
        <is>
          <t/>
        </is>
      </c>
      <c r="BB11" s="752" t="inlineStr">
        <f aca="false">IF($B11="","",IF(COUNTIFS('English Scores- Leveled papers'!$H$4:$KM$4,BB$3,'English Scores- Leveled papers'!$H13:$KM13,"&lt;&gt;")=0,"",SUMIF('English Scores- Leveled papers'!$H$4:$KM$4,BB$3,'English Scores- Leveled papers'!$H13:$KM13)))</f>
        <is>
          <t/>
        </is>
      </c>
      <c r="BC11" s="752" t="inlineStr">
        <f aca="false">IF($B11="","",IF(COUNTIFS('English Scores- Leveled papers'!$H$4:$KM$4,BC$3,'English Scores- Leveled papers'!$H13:$KM13,"&lt;&gt;")=0,"",SUMIF('English Scores- Leveled papers'!$H$4:$KM$4,BC$3,'English Scores- Leveled papers'!$H13:$KM13)))</f>
        <is>
          <t/>
        </is>
      </c>
      <c r="BD11" s="752"/>
      <c r="BE11" s="752"/>
      <c r="BF11" s="752" t="inlineStr">
        <f aca="false">IF($B11="","",IF(COUNTIFS('English Scores- Leveled papers'!$H$4:$KM$4,BF$3,'English Scores- Leveled papers'!$H13:$KM13,"&lt;&gt;")=0,"",SUMIF('English Scores- Leveled papers'!$H$4:$KM$4,BF$3,'English Scores- Leveled papers'!$H13:$KM13)))</f>
        <is>
          <t/>
        </is>
      </c>
      <c r="BG11" s="752" t="inlineStr">
        <f aca="false">IF($B11="","",IF(COUNTIFS('English Scores- Leveled papers'!$H$4:$KM$4,BG$3,'English Scores- Leveled papers'!$H13:$KM13,"&lt;&gt;")=0,"",SUMIF('English Scores- Leveled papers'!$H$4:$KM$4,BG$3,'English Scores- Leveled papers'!$H13:$KM13)))</f>
        <is>
          <t/>
        </is>
      </c>
      <c r="BH11" s="752" t="inlineStr">
        <f aca="false">IF($B11="","",IF(COUNTIFS('English Scores- Leveled papers'!$H$4:$KM$4,BH$3,'English Scores- Leveled papers'!$H13:$KM13,"&lt;&gt;")=0,"",SUMIF('English Scores- Leveled papers'!$H$4:$KM$4,BH$3,'English Scores- Leveled papers'!$H13:$KM13)))</f>
        <is>
          <t/>
        </is>
      </c>
      <c r="BI11" s="752" t="inlineStr">
        <f aca="false">IF($B11="","",IF(COUNTIFS('English Scores- Leveled papers'!$H$4:$KM$4,BI$3,'English Scores- Leveled papers'!$H13:$KM13,"&lt;&gt;")=0,"",SUMIF('English Scores- Leveled papers'!$H$4:$KM$4,BI$3,'English Scores- Leveled papers'!$H13:$KM13)))</f>
        <is>
          <t/>
        </is>
      </c>
      <c r="BJ11" s="752" t="inlineStr">
        <f aca="false">IF($B11="","",IF(COUNTIFS('English Scores- Leveled papers'!$H$4:$KM$4,BJ$3,'English Scores- Leveled papers'!$H13:$KM13,"&lt;&gt;")=0,"",SUMIF('English Scores- Leveled papers'!$H$4:$KM$4,BJ$3,'English Scores- Leveled papers'!$H13:$KM13)))</f>
        <is>
          <t/>
        </is>
      </c>
      <c r="BK11" s="752" t="inlineStr">
        <f aca="false">IF($B11="","",IF(COUNTIFS('English Scores- Leveled papers'!$H$4:$KM$4,BK$3,'English Scores- Leveled papers'!$H13:$KM13,"&lt;&gt;")=0,"",SUMIF('English Scores- Leveled papers'!$H$4:$KM$4,BK$3,'English Scores- Leveled papers'!$H13:$KM13)))</f>
        <is>
          <t/>
        </is>
      </c>
      <c r="BL11" s="752" t="inlineStr">
        <f aca="false">IF($B11="","",IF(COUNTIFS('English Scores- Leveled papers'!$H$4:$KM$4,BL$3,'English Scores- Leveled papers'!$H13:$KM13,"&lt;&gt;")=0,"",SUMIF('English Scores- Leveled papers'!$H$4:$KM$4,BL$3,'English Scores- Leveled papers'!$H13:$KM13)))</f>
        <is>
          <t/>
        </is>
      </c>
      <c r="BM11" s="752" t="inlineStr">
        <f aca="false">IF($B11="","",IF(COUNTIFS('English Scores- Leveled papers'!$H$4:$KM$4,BM$3,'English Scores- Leveled papers'!$H13:$KM13,"&lt;&gt;")=0,"",SUMIF('English Scores- Leveled papers'!$H$4:$KM$4,BM$3,'English Scores- Leveled papers'!$H13:$KM13)))</f>
        <is>
          <t/>
        </is>
      </c>
      <c r="BN11" s="752" t="inlineStr">
        <f aca="false">IF($B11="","",IF(COUNTIFS('English Scores- Leveled papers'!$H$4:$KM$4,BN$3,'English Scores- Leveled papers'!$H13:$KM13,"&lt;&gt;")=0,"",SUMIF('English Scores- Leveled papers'!$H$4:$KM$4,BN$3,'English Scores- Leveled papers'!$H13:$KM13)))</f>
        <is>
          <t/>
        </is>
      </c>
      <c r="BO11" s="752" t="inlineStr">
        <f aca="false">IF($B11="","",IF(COUNTIFS('English Scores- Leveled papers'!$H$4:$KM$4,BO$3,'English Scores- Leveled papers'!$H13:$KM13,"&lt;&gt;")=0,"",SUMIF('English Scores- Leveled papers'!$H$4:$KM$4,BO$3,'English Scores- Leveled papers'!$H13:$KM13)))</f>
        <is>
          <t/>
        </is>
      </c>
      <c r="BP11" s="319" t="inlineStr">
        <f aca="false">IF($B11="","",IF(COUNTIFS('English Scores- Leveled papers'!$H$4:$KM$4,BP$3,'English Scores- Leveled papers'!$H13:$KM13,"&lt;&gt;")=0,"",SUMIF('English Scores- Leveled papers'!$H$4:$KM$4,BP$3,'English Scores- Leveled papers'!$H13:$KM13)))</f>
        <is>
          <t/>
        </is>
      </c>
      <c r="BQ11" s="319" t="inlineStr">
        <f aca="false">IF($B11="","",IF(COUNTIFS('English Scores- Leveled papers'!$H$4:$KM$4,BQ$3,'English Scores- Leveled papers'!$H13:$KM13,"&lt;&gt;")=0,"",SUMIF('English Scores- Leveled papers'!$H$4:$KM$4,BQ$3,'English Scores- Leveled papers'!$H13:$KM13)))</f>
        <is>
          <t/>
        </is>
      </c>
      <c r="BR11" s="319" t="inlineStr">
        <f aca="false">IF($B11="","",IF(COUNTIFS('English Scores- Leveled papers'!$H$4:$KM$4,BR$3,'English Scores- Leveled papers'!$H13:$KM13,"&lt;&gt;")=0,"",SUMIF('English Scores- Leveled papers'!$H$4:$KM$4,BR$3,'English Scores- Leveled papers'!$H13:$KM13)))</f>
        <is>
          <t/>
        </is>
      </c>
      <c r="BS11" s="319" t="inlineStr">
        <f aca="false">IF($B11="","",IF(COUNTIFS('English Scores- Leveled papers'!$H$4:$KM$4,BS$3,'English Scores- Leveled papers'!$H13:$KM13,"&lt;&gt;")=0,"",SUMIF('English Scores- Leveled papers'!$H$4:$KM$4,BS$3,'English Scores- Leveled papers'!$H13:$KM13)))</f>
        <is>
          <t/>
        </is>
      </c>
      <c r="BT11" s="319" t="inlineStr">
        <f aca="false">IF($B11="","",IF(COUNTIFS('English Scores- Leveled papers'!$H$4:$KM$4,BT$3,'English Scores- Leveled papers'!$H13:$KM13,"&lt;&gt;")=0,"",SUMIF('English Scores- Leveled papers'!$H$4:$KM$4,BT$3,'English Scores- Leveled papers'!$H13:$KM13)))</f>
        <is>
          <t/>
        </is>
      </c>
      <c r="BU11" s="319" t="inlineStr">
        <f aca="false">IF($B11="","",IF(COUNTIFS('English Scores- Leveled papers'!$H$4:$KM$4,BU$3,'English Scores- Leveled papers'!$H13:$KM13,"&lt;&gt;")=0,"",SUMIF('English Scores- Leveled papers'!$H$4:$KM$4,BU$3,'English Scores- Leveled papers'!$H13:$KM13)))</f>
        <is>
          <t/>
        </is>
      </c>
      <c r="BV11" s="319" t="inlineStr">
        <f aca="false">IF($B11="","",IF(COUNTIFS('English Scores- Leveled papers'!$H$4:$KM$4,BV$3,'English Scores- Leveled papers'!$H13:$KM13,"&lt;&gt;")=0,"",SUMIF('English Scores- Leveled papers'!$H$4:$KM$4,BV$3,'English Scores- Leveled papers'!$H13:$KM13)))</f>
        <is>
          <t/>
        </is>
      </c>
      <c r="BW11" s="319" t="inlineStr">
        <f aca="false">IF($B11="","",IF(COUNTIFS('English Scores- Leveled papers'!$H$4:$KM$4,BW$3,'English Scores- Leveled papers'!$H13:$KM13,"&lt;&gt;")=0,"",SUMIF('English Scores- Leveled papers'!$H$4:$KM$4,BW$3,'English Scores- Leveled papers'!$H13:$KM13)))</f>
        <is>
          <t/>
        </is>
      </c>
      <c r="BX11" s="752" t="inlineStr">
        <f aca="false">IF($B11="","",IF(COUNTIFS('English Scores- Leveled papers'!$H$4:$KM$4,BX$3,'English Scores- Leveled papers'!$H13:$KM13,"&lt;&gt;")=0,"",SUMIF('English Scores- Leveled papers'!$H$4:$KM$4,BX$3,'English Scores- Leveled papers'!$H13:$KM13)))</f>
        <is>
          <t/>
        </is>
      </c>
      <c r="BY11" s="752" t="inlineStr">
        <f aca="false">IF($B11="","",IF(COUNTIFS('English Scores- Leveled papers'!$H$4:$KM$4,BY$3,'English Scores- Leveled papers'!$H13:$KM13,"&lt;&gt;")=0,"",SUMIF('English Scores- Leveled papers'!$H$4:$KM$4,BY$3,'English Scores- Leveled papers'!$H13:$KM13)))</f>
        <is>
          <t/>
        </is>
      </c>
      <c r="BZ11" s="752" t="inlineStr">
        <f aca="false">IF($B11="","",IF(COUNTIFS('English Scores- Leveled papers'!$H$4:$KM$4,BZ$3,'English Scores- Leveled papers'!$H13:$KM13,"&lt;&gt;")=0,"",SUMIF('English Scores- Leveled papers'!$H$4:$KM$4,BZ$3,'English Scores- Leveled papers'!$H13:$KM13)))</f>
        <is>
          <t/>
        </is>
      </c>
      <c r="CA11" s="752" t="inlineStr">
        <f aca="false">IF($B11="","",IF(COUNTIFS('English Scores- Leveled papers'!$H$4:$KM$4,CA$3,'English Scores- Leveled papers'!$H13:$KM13,"&lt;&gt;")=0,"",SUMIF('English Scores- Leveled papers'!$H$4:$KM$4,CA$3,'English Scores- Leveled papers'!$H13:$KM13)))</f>
        <is>
          <t/>
        </is>
      </c>
      <c r="CB11" s="752" t="inlineStr">
        <f aca="false">IF($B11="","",IF(COUNTIFS('English Scores- Leveled papers'!$H$4:$KM$4,CB$3,'English Scores- Leveled papers'!$H13:$KM13,"&lt;&gt;")=0,"",SUMIF('English Scores- Leveled papers'!$H$4:$KM$4,CB$3,'English Scores- Leveled papers'!$H13:$KM13)))</f>
        <is>
          <t/>
        </is>
      </c>
      <c r="CC11" s="752" t="inlineStr">
        <f aca="false">IF($B11="","",IF(COUNTIFS('English Scores- Leveled papers'!$H$4:$KM$4,CC$3,'English Scores- Leveled papers'!$H13:$KM13,"&lt;&gt;")=0,"",SUMIF('English Scores- Leveled papers'!$H$4:$KM$4,CC$3,'English Scores- Leveled papers'!$H13:$KM13)))</f>
        <is>
          <t/>
        </is>
      </c>
      <c r="CD11" s="752" t="inlineStr">
        <f aca="false">IF($B11="","",IF(COUNTIFS('English Scores- Leveled papers'!$H$4:$KM$4,CD$3,'English Scores- Leveled papers'!$H13:$KM13,"&lt;&gt;")=0,"",SUMIF('English Scores- Leveled papers'!$H$4:$KM$4,CD$3,'English Scores- Leveled papers'!$H13:$KM13)))</f>
        <is>
          <t/>
        </is>
      </c>
      <c r="CE11" s="752" t="inlineStr">
        <f aca="false">IF($B11="","",IF(COUNTIFS('English Scores- Leveled papers'!$H$4:$KM$4,CE$3,'English Scores- Leveled papers'!$H13:$KM13,"&lt;&gt;")=0,"",SUMIF('English Scores- Leveled papers'!$H$4:$KM$4,CE$3,'English Scores- Leveled papers'!$H13:$KM13)))</f>
        <is>
          <t/>
        </is>
      </c>
      <c r="CF11" s="752" t="inlineStr">
        <f aca="false">IF($B11="","",IF(COUNTIFS('English Scores- Leveled papers'!$H$4:$KM$4,CF$3,'English Scores- Leveled papers'!$H13:$KM13,"&lt;&gt;")=0,"",SUMIF('English Scores- Leveled papers'!$H$4:$KM$4,CF$3,'English Scores- Leveled papers'!$H13:$KM13)))</f>
        <is>
          <t/>
        </is>
      </c>
      <c r="CG11" s="319" t="inlineStr">
        <f aca="false">IF($B11="","",IF(COUNTIFS('English Scores- Leveled papers'!$H$4:$KM$4,CG$3,'English Scores- Leveled papers'!$H13:$KM13,"&lt;&gt;")=0,"",SUMIF('English Scores- Leveled papers'!$H$4:$KM$4,CG$3,'English Scores- Leveled papers'!$H13:$KM13)))</f>
        <is>
          <t/>
        </is>
      </c>
      <c r="CH11" s="319" t="inlineStr">
        <f aca="false">IF($B11="","",IF(COUNTIFS('English Scores- Leveled papers'!$H$4:$KM$4,CH$3,'English Scores- Leveled papers'!$H13:$KM13,"&lt;&gt;")=0,"",SUMIF('English Scores- Leveled papers'!$H$4:$KM$4,CH$3,'English Scores- Leveled papers'!$H13:$KM13)))</f>
        <is>
          <t/>
        </is>
      </c>
      <c r="CI11" s="319" t="inlineStr">
        <f aca="false">IF($B11="","",IF(COUNTIFS('English Scores- Leveled papers'!$H$4:$KM$4,CI$3,'English Scores- Leveled papers'!$H13:$KM13,"&lt;&gt;")=0,"",SUMIF('English Scores- Leveled papers'!$H$4:$KM$4,CI$3,'English Scores- Leveled papers'!$H13:$KM13)))</f>
        <is>
          <t/>
        </is>
      </c>
      <c r="CJ11" s="319" t="inlineStr">
        <f aca="false">IF($B11="","",IF(COUNTIFS('English Scores- Leveled papers'!$H$4:$KM$4,CJ$3,'English Scores- Leveled papers'!$H13:$KM13,"&lt;&gt;")=0,"",SUMIF('English Scores- Leveled papers'!$H$4:$KM$4,CJ$3,'English Scores- Leveled papers'!$H13:$KM13)))</f>
        <is>
          <t/>
        </is>
      </c>
      <c r="CK11" s="319" t="inlineStr">
        <f aca="false">IF($B11="","",IF(COUNTIFS('English Scores- Leveled papers'!$H$4:$KM$4,CK$3,'English Scores- Leveled papers'!$H13:$KM13,"&lt;&gt;")=0,"",SUMIF('English Scores- Leveled papers'!$H$4:$KM$4,CK$3,'English Scores- Leveled papers'!$H13:$KM13)))</f>
        <is>
          <t/>
        </is>
      </c>
      <c r="CL11" s="752" t="inlineStr">
        <f aca="false">IF($B11="","",IF(COUNTIFS('English Scores- Leveled papers'!$H$4:$KM$4,CL$3,'English Scores- Leveled papers'!$H13:$KM13,"&lt;&gt;")=0,"",SUMIF('English Scores- Leveled papers'!$H$4:$KM$4,CL$3,'English Scores- Leveled papers'!$H13:$KM13)))</f>
        <is>
          <t/>
        </is>
      </c>
      <c r="CM11" s="752" t="inlineStr">
        <f aca="false">IF($B11="","",IF(COUNTIFS('English Scores- Leveled papers'!$H$4:$KM$4,CM$3,'English Scores- Leveled papers'!$H13:$KM13,"&lt;&gt;")=0,"",SUMIF('English Scores- Leveled papers'!$H$4:$KM$4,CM$3,'English Scores- Leveled papers'!$H13:$KM13)))</f>
        <is>
          <t/>
        </is>
      </c>
      <c r="CN11" s="752" t="inlineStr">
        <f aca="false">IF($B11="","",IF(COUNTIFS('English Scores- Leveled papers'!$H$4:$KM$4,CN$3,'English Scores- Leveled papers'!$H13:$KM13,"&lt;&gt;")=0,"",SUMIF('English Scores- Leveled papers'!$H$4:$KM$4,CN$3,'English Scores- Leveled papers'!$H13:$KM13)))</f>
        <is>
          <t/>
        </is>
      </c>
      <c r="CO11" s="752" t="inlineStr">
        <f aca="false">IF($B11="","",IF(COUNTIFS('English Scores- Leveled papers'!$H$4:$KM$4,CO$3,'English Scores- Leveled papers'!$H13:$KM13,"&lt;&gt;")=0,"",SUMIF('English Scores- Leveled papers'!$H$4:$KM$4,CO$3,'English Scores- Leveled papers'!$H13:$KM13)))</f>
        <is>
          <t/>
        </is>
      </c>
      <c r="CP11" s="752" t="inlineStr">
        <f aca="false">IF($B11="","",IF(COUNTIFS('English Scores- Leveled papers'!$H$4:$KM$4,CP$3,'English Scores- Leveled papers'!$H13:$KM13,"&lt;&gt;")=0,"",SUMIF('English Scores- Leveled papers'!$H$4:$KM$4,CP$3,'English Scores- Leveled papers'!$H13:$KM13)))</f>
        <is>
          <t/>
        </is>
      </c>
      <c r="CQ11" s="752" t="inlineStr">
        <f aca="false">IF($B11="","",IF(COUNTIFS('English Scores- Leveled papers'!$H$4:$KM$4,CQ$3,'English Scores- Leveled papers'!$H13:$KM13,"&lt;&gt;")=0,"",SUMIF('English Scores- Leveled papers'!$H$4:$KM$4,CQ$3,'English Scores- Leveled papers'!$H13:$KM13)))</f>
        <is>
          <t/>
        </is>
      </c>
      <c r="CR11" s="752" t="inlineStr">
        <f aca="false">IF($B11="","",IF(COUNTIFS('English Scores- Leveled papers'!$H$4:$KM$4,CR$3,'English Scores- Leveled papers'!$H13:$KM13,"&lt;&gt;")=0,"",SUMIF('English Scores- Leveled papers'!$H$4:$KM$4,CR$3,'English Scores- Leveled papers'!$H13:$KM13)))</f>
        <is>
          <t/>
        </is>
      </c>
      <c r="CS11" s="752" t="inlineStr">
        <f aca="false">IF($B11="","",IF(COUNTIFS('English Scores- Leveled papers'!$H$4:$KM$4,CS$3,'English Scores- Leveled papers'!$H13:$KM13,"&lt;&gt;")=0,"",SUMIF('English Scores- Leveled papers'!$H$4:$KM$4,CS$3,'English Scores- Leveled papers'!$H13:$KM13)))</f>
        <is>
          <t/>
        </is>
      </c>
      <c r="CT11" s="319" t="inlineStr">
        <f aca="false">IF($B11="","",IF(COUNTIFS('English Scores- Leveled papers'!$H$4:$KM$4,CT$3,'English Scores- Leveled papers'!$H13:$KM13,"&lt;&gt;")=0,"",SUMIF('English Scores- Leveled papers'!$H$4:$KM$4,CT$3,'English Scores- Leveled papers'!$H13:$KM13)))</f>
        <is>
          <t/>
        </is>
      </c>
      <c r="CU11" s="319" t="inlineStr">
        <f aca="false">IF($B11="","",IF(COUNTIFS('English Scores- Leveled papers'!$H$4:$KM$4,CU$3,'English Scores- Leveled papers'!$H13:$KM13,"&lt;&gt;")=0,"",SUMIF('English Scores- Leveled papers'!$H$4:$KM$4,CU$3,'English Scores- Leveled papers'!$H13:$KM13)))</f>
        <is>
          <t/>
        </is>
      </c>
      <c r="CV11" s="319" t="inlineStr">
        <f aca="false">IF($B11="","",IF(COUNTIFS('English Scores- Leveled papers'!$H$4:$KM$4,CV$3,'English Scores- Leveled papers'!$H13:$KM13,"&lt;&gt;")=0,"",SUMIF('English Scores- Leveled papers'!$H$4:$KM$4,CV$3,'English Scores- Leveled papers'!$H13:$KM13)))</f>
        <is>
          <t/>
        </is>
      </c>
      <c r="CW11" s="319" t="inlineStr">
        <f aca="false">IF($B11="","",IF(COUNTIFS('English Scores- Leveled papers'!$H$4:$KM$4,CW$3,'English Scores- Leveled papers'!$H13:$KM13,"&lt;&gt;")=0,"",SUMIF('English Scores- Leveled papers'!$H$4:$KM$4,CW$3,'English Scores- Leveled papers'!$H13:$KM13)))</f>
        <is>
          <t/>
        </is>
      </c>
      <c r="CX11" s="319" t="inlineStr">
        <f aca="false">IF($B11="","",IF(COUNTIFS('English Scores- Leveled papers'!$H$4:$KM$4,CX$3,'English Scores- Leveled papers'!$H13:$KM13,"&lt;&gt;")=0,"",SUMIF('English Scores- Leveled papers'!$H$4:$KM$4,CX$3,'English Scores- Leveled papers'!$H13:$KM13)))</f>
        <is>
          <t/>
        </is>
      </c>
      <c r="CY11" s="319" t="inlineStr">
        <f aca="false">IF($B11="","",IF(COUNTIFS('English Scores- Leveled papers'!$H$4:$KM$4,CY$3,'English Scores- Leveled papers'!$H13:$KM13,"&lt;&gt;")=0,"",SUMIF('English Scores- Leveled papers'!$H$4:$KM$4,CY$3,'English Scores- Leveled papers'!$H13:$KM13)))</f>
        <is>
          <t/>
        </is>
      </c>
      <c r="CZ11" s="319" t="inlineStr">
        <f aca="false">IF($B11="","",IF(COUNTIFS('English Scores- Leveled papers'!$H$4:$KM$4,CZ$3,'English Scores- Leveled papers'!$H13:$KM13,"&lt;&gt;")=0,"",SUMIF('English Scores- Leveled papers'!$H$4:$KM$4,CZ$3,'English Scores- Leveled papers'!$H13:$KM13)))</f>
        <is>
          <t/>
        </is>
      </c>
      <c r="DA11" s="319" t="inlineStr">
        <f aca="false">IF($B11="","",IF(COUNTIFS('English Scores- Leveled papers'!$H$4:$KM$4,DA$3,'English Scores- Leveled papers'!$H13:$KM13,"&lt;&gt;")=0,"",SUMIF('English Scores- Leveled papers'!$H$4:$KM$4,DA$3,'English Scores- Leveled papers'!$H13:$KM13)))</f>
        <is>
          <t/>
        </is>
      </c>
      <c r="DB11" s="319" t="inlineStr">
        <f aca="false">IF($B11="","",IF(COUNTIFS('English Scores- Leveled papers'!$H$4:$KM$4,DB$3,'English Scores- Leveled papers'!$H13:$KM13,"&lt;&gt;")=0,"",SUMIF('English Scores- Leveled papers'!$H$4:$KM$4,DB$3,'English Scores- Leveled papers'!$H13:$KM13)))</f>
        <is>
          <t/>
        </is>
      </c>
      <c r="DC11" s="319" t="inlineStr">
        <f aca="false">IF($B11="","",IF(COUNTIFS('English Scores- Leveled papers'!$H$4:$KM$4,DC$3,'English Scores- Leveled papers'!$H13:$KM13,"&lt;&gt;")=0,"",SUMIF('English Scores- Leveled papers'!$H$4:$KM$4,DC$3,'English Scores- Leveled papers'!$H13:$KM13)))</f>
        <is>
          <t/>
        </is>
      </c>
      <c r="DD11" s="319" t="inlineStr">
        <f aca="false">IF($B11="","",IF(COUNTIFS('English Scores- Leveled papers'!$H$4:$KM$4,DD$3,'English Scores- Leveled papers'!$H13:$KM13,"&lt;&gt;")=0,"",SUMIF('English Scores- Leveled papers'!$H$4:$KM$4,DD$3,'English Scores- Leveled papers'!$H13:$KM13)))</f>
        <is>
          <t/>
        </is>
      </c>
      <c r="DE11" s="319" t="inlineStr">
        <f aca="false">IF($B11="","",IF(COUNTIFS('English Scores- Leveled papers'!$H$4:$KM$4,DE$3,'English Scores- Leveled papers'!$H13:$KM13,"&lt;&gt;")=0,"",SUMIF('English Scores- Leveled papers'!$H$4:$KM$4,DE$3,'English Scores- Leveled papers'!$H13:$KM13)))</f>
        <is>
          <t/>
        </is>
      </c>
      <c r="DF11" s="752" t="inlineStr">
        <f aca="false">IF($B11="","",IF(COUNTIFS('English Scores- Leveled papers'!$H$4:$KM$4,DF$3,'English Scores- Leveled papers'!$H13:$KM13,"&lt;&gt;")=0,"",SUMIF('English Scores- Leveled papers'!$H$4:$KM$4,DF$3,'English Scores- Leveled papers'!$H13:$KM13)))</f>
        <is>
          <t/>
        </is>
      </c>
      <c r="DG11" s="752" t="inlineStr">
        <f aca="false">IF($B11="","",IF(COUNTIFS('English Scores- Leveled papers'!$H$4:$KM$4,DG$3,'English Scores- Leveled papers'!$H13:$KM13,"&lt;&gt;")=0,"",SUMIF('English Scores- Leveled papers'!$H$4:$KM$4,DG$3,'English Scores- Leveled papers'!$H13:$KM13)))</f>
        <is>
          <t/>
        </is>
      </c>
      <c r="DH11" s="752" t="inlineStr">
        <f aca="false">IF($B11="","",IF(COUNTIFS('English Scores- Leveled papers'!$H$4:$KM$4,DH$3,'English Scores- Leveled papers'!$H13:$KM13,"&lt;&gt;")=0,"",SUMIF('English Scores- Leveled papers'!$H$4:$KM$4,DH$3,'English Scores- Leveled papers'!$H13:$KM13)))</f>
        <is>
          <t/>
        </is>
      </c>
      <c r="DI11" s="752" t="inlineStr">
        <f aca="false">IF($B11="","",IF(COUNTIFS('English Scores- Leveled papers'!$H$4:$KM$4,DI$3,'English Scores- Leveled papers'!$H13:$KM13,"&lt;&gt;")=0,"",SUMIF('English Scores- Leveled papers'!$H$4:$KM$4,DI$3,'English Scores- Leveled papers'!$H13:$KM13)))</f>
        <is>
          <t/>
        </is>
      </c>
      <c r="DJ11" s="752" t="inlineStr">
        <f aca="false">IF($B11="","",IF(COUNTIFS('English Scores- Leveled papers'!$H$4:$KM$4,DJ$3,'English Scores- Leveled papers'!$H13:$KM13,"&lt;&gt;")=0,"",SUMIF('English Scores- Leveled papers'!$H$4:$KM$4,DJ$3,'English Scores- Leveled papers'!$H13:$KM13)))</f>
        <is>
          <t/>
        </is>
      </c>
      <c r="DK11" s="752" t="inlineStr">
        <f aca="false">IF($B11="","",IF(COUNTIFS('English Scores- Leveled papers'!$H$4:$KM$4,DK$3,'English Scores- Leveled papers'!$H13:$KM13,"&lt;&gt;")=0,"",SUMIF('English Scores- Leveled papers'!$H$4:$KM$4,DK$3,'English Scores- Leveled papers'!$H13:$KM13)))</f>
        <is>
          <t/>
        </is>
      </c>
      <c r="DL11" s="752" t="inlineStr">
        <f aca="false">IF($B11="","",IF(COUNTIFS('English Scores- Leveled papers'!$H$4:$KM$4,DL$3,'English Scores- Leveled papers'!$H13:$KM13,"&lt;&gt;")=0,"",SUMIF('English Scores- Leveled papers'!$H$4:$KM$4,DL$3,'English Scores- Leveled papers'!$H13:$KM13)))</f>
        <is>
          <t/>
        </is>
      </c>
      <c r="DM11" s="752" t="inlineStr">
        <f aca="false">IF($B11="","",IF(COUNTIFS('English Scores- Leveled papers'!$H$4:$KM$4,DM$3,'English Scores- Leveled papers'!$H13:$KM13,"&lt;&gt;")=0,"",SUMIF('English Scores- Leveled papers'!$H$4:$KM$4,DM$3,'English Scores- Leveled papers'!$H13:$KM13)))</f>
        <is>
          <t/>
        </is>
      </c>
      <c r="DN11" s="752" t="inlineStr">
        <f aca="false">IF($B11="","",IF(COUNTIFS('English Scores- Leveled papers'!$H$4:$KM$4,DN$3,'English Scores- Leveled papers'!$H13:$KM13,"&lt;&gt;")=0,"",SUMIF('English Scores- Leveled papers'!$H$4:$KM$4,DN$3,'English Scores- Leveled papers'!$H13:$KM13)))</f>
        <is>
          <t/>
        </is>
      </c>
      <c r="DO11" s="752" t="inlineStr">
        <f aca="false">IF($B11="","",IF(COUNTIFS('English Scores- Leveled papers'!$H$4:$KM$4,DO$3,'English Scores- Leveled papers'!$H13:$KM13,"&lt;&gt;")=0,"",SUMIF('English Scores- Leveled papers'!$H$4:$KM$4,DO$3,'English Scores- Leveled papers'!$H13:$KM13)))</f>
        <is>
          <t/>
        </is>
      </c>
      <c r="DP11" s="752" t="inlineStr">
        <f aca="false">IF($B11="","",IF(COUNTIFS('English Scores- Leveled papers'!$H$4:$KM$4,DP$3,'English Scores- Leveled papers'!$H13:$KM13,"&lt;&gt;")=0,"",SUMIF('English Scores- Leveled papers'!$H$4:$KM$4,DP$3,'English Scores- Leveled papers'!$H13:$KM13)))</f>
        <is>
          <t/>
        </is>
      </c>
      <c r="DQ11" s="752" t="inlineStr">
        <f aca="false">IF($B11="","",IF(COUNTIFS('English Scores- Leveled papers'!$H$4:$KM$4,DQ$3,'English Scores- Leveled papers'!$H13:$KM13,"&lt;&gt;")=0,"",SUMIF('English Scores- Leveled papers'!$H$4:$KM$4,DQ$3,'English Scores- Leveled papers'!$H13:$KM13)))</f>
        <is>
          <t/>
        </is>
      </c>
      <c r="DR11" s="319" t="inlineStr">
        <f aca="false">IF($B11="","",IF(COUNTIFS('English Scores- Leveled papers'!$H$4:$KM$4,DR$3,'English Scores- Leveled papers'!$H13:$KM13,"&lt;&gt;")=0,"",SUMIF('English Scores- Leveled papers'!$H$4:$KM$4,DR$3,'English Scores- Leveled papers'!$H13:$KM13)))</f>
        <is>
          <t/>
        </is>
      </c>
      <c r="DS11" s="319" t="inlineStr">
        <f aca="false">IF($B11="","",IF(COUNTIFS('English Scores- Leveled papers'!$H$4:$KM$4,DS$3,'English Scores- Leveled papers'!$H13:$KM13,"&lt;&gt;")=0,"",SUMIF('English Scores- Leveled papers'!$H$4:$KM$4,DS$3,'English Scores- Leveled papers'!$H13:$KM13)))</f>
        <is>
          <t/>
        </is>
      </c>
      <c r="DT11" s="319" t="inlineStr">
        <f aca="false">IF($B11="","",IF(COUNTIFS('English Scores- Leveled papers'!$H$4:$KM$4,DT$3,'English Scores- Leveled papers'!$H13:$KM13,"&lt;&gt;")=0,"",SUMIF('English Scores- Leveled papers'!$H$4:$KM$4,DT$3,'English Scores- Leveled papers'!$H13:$KM13)))</f>
        <is>
          <t/>
        </is>
      </c>
      <c r="DU11" s="319" t="inlineStr">
        <f aca="false">IF($B11="","",IF(COUNTIFS('English Scores- Leveled papers'!$H$4:$KM$4,DU$3,'English Scores- Leveled papers'!$H13:$KM13,"&lt;&gt;")=0,"",SUMIF('English Scores- Leveled papers'!$H$4:$KM$4,DU$3,'English Scores- Leveled papers'!$H13:$KM13)))</f>
        <is>
          <t/>
        </is>
      </c>
      <c r="DV11" s="319" t="inlineStr">
        <f aca="false">IF($B11="","",IF(COUNTIFS('English Scores- Leveled papers'!$H$4:$KM$4,DV$3,'English Scores- Leveled papers'!$H13:$KM13,"&lt;&gt;")=0,"",SUMIF('English Scores- Leveled papers'!$H$4:$KM$4,DV$3,'English Scores- Leveled papers'!$H13:$KM13)))</f>
        <is>
          <t/>
        </is>
      </c>
      <c r="DW11" s="319" t="inlineStr">
        <f aca="false">IF($B11="","",IF(COUNTIFS('English Scores- Leveled papers'!$H$4:$KM$4,DW$3,'English Scores- Leveled papers'!$H13:$KM13,"&lt;&gt;")=0,"",SUMIF('English Scores- Leveled papers'!$H$4:$KM$4,DW$3,'English Scores- Leveled papers'!$H13:$KM13)))</f>
        <is>
          <t/>
        </is>
      </c>
      <c r="DX11" s="319" t="inlineStr">
        <f aca="false">IF($B11="","",IF(COUNTIFS('English Scores- Leveled papers'!$H$4:$KM$4,DX$3,'English Scores- Leveled papers'!$H13:$KM13,"&lt;&gt;")=0,"",SUMIF('English Scores- Leveled papers'!$H$4:$KM$4,DX$3,'English Scores- Leveled papers'!$H13:$KM13)))</f>
        <is>
          <t/>
        </is>
      </c>
      <c r="DY11" s="319" t="inlineStr">
        <f aca="false">IF($B11="","",IF(COUNTIFS('English Scores- Leveled papers'!$H$4:$KM$4,DY$3,'English Scores- Leveled papers'!$H13:$KM13,"&lt;&gt;")=0,"",SUMIF('English Scores- Leveled papers'!$H$4:$KM$4,DY$3,'English Scores- Leveled papers'!$H13:$KM13)))</f>
        <is>
          <t/>
        </is>
      </c>
      <c r="DZ11" s="319" t="inlineStr">
        <f aca="false">IF($B11="","",IF(COUNTIFS('English Scores- Leveled papers'!$H$4:$KM$4,DZ$3,'English Scores- Leveled papers'!$H13:$KM13,"&lt;&gt;")=0,"",SUMIF('English Scores- Leveled papers'!$H$4:$KM$4,DZ$3,'English Scores- Leveled papers'!$H13:$KM13)))</f>
        <is>
          <t/>
        </is>
      </c>
      <c r="EA11" s="319" t="inlineStr">
        <f aca="false">IF($B11="","",IF(COUNTIFS('English Scores- Leveled papers'!$H$4:$KM$4,EA$3,'English Scores- Leveled papers'!$H13:$KM13,"&lt;&gt;")=0,"",SUMIF('English Scores- Leveled papers'!$H$4:$KM$4,EA$3,'English Scores- Leveled papers'!$H13:$KM13)))</f>
        <is>
          <t/>
        </is>
      </c>
      <c r="EB11" s="319" t="inlineStr">
        <f aca="false">IF($B11="","",IF(COUNTIFS('English Scores- Leveled papers'!$H$4:$KM$4,EB$3,'English Scores- Leveled papers'!$H13:$KM13,"&lt;&gt;")=0,"",SUMIF('English Scores- Leveled papers'!$H$4:$KM$4,EB$3,'English Scores- Leveled papers'!$H13:$KM13)))</f>
        <is>
          <t/>
        </is>
      </c>
      <c r="EC11" s="319" t="inlineStr">
        <f aca="false">IF($B11="","",IF(COUNTIFS('English Scores- Leveled papers'!$H$4:$KM$4,EC$3,'English Scores- Leveled papers'!$H13:$KM13,"&lt;&gt;")=0,"",SUMIF('English Scores- Leveled papers'!$H$4:$KM$4,EC$3,'English Scores- Leveled papers'!$H13:$KM13)))</f>
        <is>
          <t/>
        </is>
      </c>
      <c r="ED11" s="752" t="inlineStr">
        <f aca="false">IF($B11="","",IF(COUNTIFS('English Scores- Leveled papers'!$H$4:$KM$4,ED$3,'English Scores- Leveled papers'!$H13:$KM13,"&lt;&gt;")=0,"",SUMIF('English Scores- Leveled papers'!$H$4:$KM$4,ED$3,'English Scores- Leveled papers'!$H13:$KM13)))</f>
        <is>
          <t/>
        </is>
      </c>
      <c r="EE11" s="752" t="inlineStr">
        <f aca="false">IF($B11="","",IF(COUNTIFS('English Scores- Leveled papers'!$H$4:$KM$4,EE$3,'English Scores- Leveled papers'!$H13:$KM13,"&lt;&gt;")=0,"",SUMIF('English Scores- Leveled papers'!$H$4:$KM$4,EE$3,'English Scores- Leveled papers'!$H13:$KM13)))</f>
        <is>
          <t/>
        </is>
      </c>
      <c r="EF11" s="752" t="inlineStr">
        <f aca="false">IF($B11="","",IF(COUNTIFS('English Scores- Leveled papers'!$H$4:$KM$4,EF$3,'English Scores- Leveled papers'!$H13:$KM13,"&lt;&gt;")=0,"",SUMIF('English Scores- Leveled papers'!$H$4:$KM$4,EF$3,'English Scores- Leveled papers'!$H13:$KM13)))</f>
        <is>
          <t/>
        </is>
      </c>
      <c r="EG11" s="752" t="inlineStr">
        <f aca="false">IF($B11="","",IF(COUNTIFS('English Scores- Leveled papers'!$H$4:$KM$4,EG$3,'English Scores- Leveled papers'!$H13:$KM13,"&lt;&gt;")=0,"",SUMIF('English Scores- Leveled papers'!$H$4:$KM$4,EG$3,'English Scores- Leveled papers'!$H13:$KM13)))</f>
        <is>
          <t/>
        </is>
      </c>
      <c r="EH11" s="752" t="inlineStr">
        <f aca="false">IF($B11="","",IF(COUNTIFS('English Scores- Leveled papers'!$H$4:$KM$4,EH$3,'English Scores- Leveled papers'!$H13:$KM13,"&lt;&gt;")=0,"",SUMIF('English Scores- Leveled papers'!$H$4:$KM$4,EH$3,'English Scores- Leveled papers'!$H13:$KM13)))</f>
        <is>
          <t/>
        </is>
      </c>
      <c r="EI11" s="752" t="inlineStr">
        <f aca="false">IF($B11="","",IF(COUNTIFS('English Scores- Leveled papers'!$H$4:$KM$4,EI$3,'English Scores- Leveled papers'!$H13:$KM13,"&lt;&gt;")=0,"",SUMIF('English Scores- Leveled papers'!$H$4:$KM$4,EI$3,'English Scores- Leveled papers'!$H13:$KM13)))</f>
        <is>
          <t/>
        </is>
      </c>
      <c r="EJ11" s="752" t="inlineStr">
        <f aca="false">IF($B11="","",IF(COUNTIFS('English Scores- Leveled papers'!$H$4:$KM$4,EJ$3,'English Scores- Leveled papers'!$H13:$KM13,"&lt;&gt;")=0,"",SUMIF('English Scores- Leveled papers'!$H$4:$KM$4,EJ$3,'English Scores- Leveled papers'!$H13:$KM13)))</f>
        <is>
          <t/>
        </is>
      </c>
      <c r="EK11" s="752" t="inlineStr">
        <f aca="false">IF($B11="","",IF(COUNTIFS('English Scores- Leveled papers'!$H$4:$KM$4,EK$3,'English Scores- Leveled papers'!$H13:$KM13,"&lt;&gt;")=0,"",SUMIF('English Scores- Leveled papers'!$H$4:$KM$4,EK$3,'English Scores- Leveled papers'!$H13:$KM13)))</f>
        <is>
          <t/>
        </is>
      </c>
      <c r="EL11" s="752" t="inlineStr">
        <f aca="false">IF($B11="","",IF(COUNTIFS('English Scores- Leveled papers'!$H$4:$KM$4,EL$3,'English Scores- Leveled papers'!$H13:$KM13,"&lt;&gt;")=0,"",SUMIF('English Scores- Leveled papers'!$H$4:$KM$4,EL$3,'English Scores- Leveled papers'!$H13:$KM13)))</f>
        <is>
          <t/>
        </is>
      </c>
      <c r="EM11" s="752" t="inlineStr">
        <f aca="false">IF($B11="","",IF(COUNTIFS('English Scores- Leveled papers'!$H$4:$KM$4,EM$3,'English Scores- Leveled papers'!$H13:$KM13,"&lt;&gt;")=0,"",SUMIF('English Scores- Leveled papers'!$H$4:$KM$4,EM$3,'English Scores- Leveled papers'!$H13:$KM13)))</f>
        <is>
          <t/>
        </is>
      </c>
      <c r="EN11" s="752" t="inlineStr">
        <f aca="false">IF($B11="","",IF(COUNTIFS('English Scores- Leveled papers'!$H$4:$KM$4,EN$3,'English Scores- Leveled papers'!$H13:$KM13,"&lt;&gt;")=0,"",SUMIF('English Scores- Leveled papers'!$H$4:$KM$4,EN$3,'English Scores- Leveled papers'!$H13:$KM13)))</f>
        <is>
          <t/>
        </is>
      </c>
      <c r="EO11" s="752" t="inlineStr">
        <f aca="false">IF($B11="","",IF(COUNTIFS('English Scores- Leveled papers'!$H$4:$KM$4,EO$3,'English Scores- Leveled papers'!$H13:$KM13,"&lt;&gt;")=0,"",SUMIF('English Scores- Leveled papers'!$H$4:$KM$4,EO$3,'English Scores- Leveled papers'!$H13:$KM13)))</f>
        <is>
          <t/>
        </is>
      </c>
      <c r="EP11" s="752" t="inlineStr">
        <f aca="false">IF($B11="","",IF(COUNTIFS('English Scores- Leveled papers'!$H$4:$KM$4,EP$3,'English Scores- Leveled papers'!$H13:$KM13,"&lt;&gt;")=0,"",SUMIF('English Scores- Leveled papers'!$H$4:$KM$4,EP$3,'English Scores- Leveled papers'!$H13:$KM13)))</f>
        <is>
          <t/>
        </is>
      </c>
      <c r="ER11" s="0" t="s">
        <v>1726</v>
      </c>
      <c r="ES11" s="0" t="n">
        <f aca="false">COUNTIF($C$5:$C$89,"NR")</f>
        <v>0</v>
      </c>
      <c r="ET11" s="0" t="n">
        <f aca="false">COUNTIF($D$5:$D$89,"NR")</f>
        <v>22</v>
      </c>
    </row>
    <row r="12" customFormat="false" ht="12.75" hidden="false" customHeight="false" outlineLevel="0" collapsed="false">
      <c r="A12" s="315" t="n">
        <v>8</v>
      </c>
      <c r="B12" s="315" t="str">
        <f aca="false">'English Scores- Leveled papers'!B14</f>
        <v>G.Roopa</v>
      </c>
      <c r="C12" s="751" t="inlineStr">
        <f aca="false">IF('RC Mastery Check+Question type'!D12="","",IF(OR('RC Mastery Check+Question type'!D12=-0.5,'RC Mastery Check+Question type'!D12=0,'RC Mastery Check+Question type'!D12=0.2,'RC Mastery Check+Question type'!D12=0.5),"NR",'Cover Sheet'!G12))</f>
        <is>
          <t/>
        </is>
      </c>
      <c r="D12" s="316" t="str">
        <f aca="false">IF(OR(B12="",COUNT('English Scores- Leveled papers'!AJ14:KM14)=0),"",IF((AND(R12&gt;=(70/100),R12&lt;1.1)),9,IF(AND(Q12&gt;=(70/100),Q12&lt;1.1),8,IF(AND(P12&gt;=(70/100),P12&lt;1.1),7,IF(AND(O12&gt;=(70/100),O12&lt;1.1),6,IF(AND(N12&gt;=0.7,N12&lt;1.1),5,IF(AND(M12&gt;=0.7,M12&lt;1.1),5,IF(AND(L12&gt;=0.7,L12&lt;1.1),4,IF(AND(K12&gt;=0.7,K12&lt;1.1),4,IF(AND(J12&gt;=0.7,J12&lt;1.1),3,IF(AND(I12&gt;=0.7,I12&lt;1.1),3,IF(AND(H12&gt;=0.7,H12&lt;1.1),2,IF(AND(G12&gt;=0.7,G12&lt;1.1),2,IF(AND(F12&gt;=0.7,F12&lt;1.1),1,IF(AND(E12&gt;=0.7,E12&lt;1.1),1,IF(COUNT('English Scores- Leveled papers'!AJ14:AK14)=0,"","NR"))))))))))))))))</f>
        <v>NR</v>
      </c>
      <c r="E12" s="318" t="str">
        <f aca="false">IF((B12=""),"",IF(COUNT(S12:W12)=0,"",ROUND(SUM(S12:W12)/SUM($S$2:$W$2),1)))</f>
        <v/>
      </c>
      <c r="F12" s="318" t="str">
        <f aca="false">IF((B12=""),"",IF(COUNT(X12:AB12)=0,"",ROUND(SUM(X12:AB12)/SUM($X$2:$AB$2),1)))</f>
        <v/>
      </c>
      <c r="G12" s="318" t="str">
        <f aca="false">IFERROR(IF((B12=""),"",IF(COUNT(AC12:AH12)=0,"",ROUND(SUM(AC12:AH12)/SUM($AC$2:$AH$2),1))),"")</f>
        <v/>
      </c>
      <c r="H12" s="318" t="str">
        <f aca="false">IFERROR(IF((B12=""),"",IF(COUNT(AI12:AN12)=0,"",ROUND(SUM(AI12:AN12)/SUM($AI$2:$AN$2),1))),0)</f>
        <v/>
      </c>
      <c r="I12" s="318" t="str">
        <f aca="false">IFERROR(IF((B12=""),"",IF(COUNT(AO12:AY12)=0,"",ROUND(SUM(AO12:AY12)/SUM($AO$2:$AY$2),1))),0)</f>
        <v/>
      </c>
      <c r="J12" s="318" t="str">
        <f aca="false">IFERROR(IF((B12=""),"",IF(COUNT(AZ12:BO12)=0,"",ROUND(SUM(AZ12:BO12)/SUM($AZ$2:$BO$2),1))),0)</f>
        <v/>
      </c>
      <c r="K12" s="318" t="str">
        <f aca="false">IFERROR(IF((B12=""),"",IF(COUNT(BP12:BW12)=0,"",ROUND(SUM(BP12:BW12)/SUM($BP$2:$BW$2),1))),0)</f>
        <v/>
      </c>
      <c r="L12" s="318" t="str">
        <f aca="false">IFERROR(IF((B12=""),"",IF(COUNT(BX12:CF12)=0,"",ROUND(SUM(BX12:CF12)/SUM($BX$2:$CF$2),1))),0)</f>
        <v/>
      </c>
      <c r="M12" s="318" t="str">
        <f aca="false">IFERROR(IF((B12=""),"",IF(COUNT(CG12:CK12)=0,"",ROUND(SUM(CG12:CK12)/SUM($CG$2:$CK$2),1))),0)</f>
        <v/>
      </c>
      <c r="N12" s="318" t="str">
        <f aca="false">IFERROR(IF((B12=""),"",IF(COUNT(CL12:CS12)=0,"",ROUND(SUM(CL12:CS12)/SUM($CL$2:$CS$2),1))),0)</f>
        <v/>
      </c>
      <c r="O12" s="318" t="str">
        <f aca="false">IFERROR(IF((B12=""),"",IF(COUNT(CT12:DE12)=0,"",ROUND(SUM(CT12:DE12)/SUM($CT$2:$DE$2),1))),0)</f>
        <v/>
      </c>
      <c r="P12" s="318" t="str">
        <f aca="false">IFERROR(IF((B12=""),"",IF(COUNT(DF12:DQ12)=0,"",ROUND(SUM(DF12:DQ12)/SUM($DF$2:$DQ$2),1))),0)</f>
        <v/>
      </c>
      <c r="Q12" s="318" t="str">
        <f aca="false">IFERROR(IF((B12=""),"",IF(COUNT(DR12:EB12)=0,"",ROUND(SUM(DR12:EB12)/SUM($DR$2:$EB$2),1))),0)</f>
        <v/>
      </c>
      <c r="R12" s="318" t="str">
        <f aca="false">(IF((B12=""),"",IF(COUNT(ED12:EP12)=0,"",ROUND(SUM(ED12:EP12)/SUM($ED$2:$EP$2),1))))</f>
        <v/>
      </c>
      <c r="S12" s="319" t="inlineStr">
        <f aca="false">IF($B12="","",IF(COUNTIFS('English Scores- Leveled papers'!$H$4:$KM$4,S$3,'English Scores- Leveled papers'!$H14:$KM14,"&lt;&gt;")=0,"",SUMIF('English Scores- Leveled papers'!$H$4:$KM$4,S$3,'English Scores- Leveled papers'!$H14:$KM14)))</f>
        <is>
          <t/>
        </is>
      </c>
      <c r="T12" s="319" t="inlineStr">
        <f aca="false">IF($B12="","",IF(COUNTIFS('English Scores- Leveled papers'!$H$4:$KM$4,T$3,'English Scores- Leveled papers'!$H14:$KM14,"&lt;&gt;")=0,"",SUMIF('English Scores- Leveled papers'!$H$4:$KM$4,T$3,'English Scores- Leveled papers'!$H14:$KM14)))</f>
        <is>
          <t/>
        </is>
      </c>
      <c r="U12" s="319" t="inlineStr">
        <f aca="false">IF($B12="","",IF(COUNTIFS('English Scores- Leveled papers'!$H$4:$KM$4,U$3,'English Scores- Leveled papers'!$H14:$KM14,"&lt;&gt;")=0,"",SUMIF('English Scores- Leveled papers'!$H$4:$KM$4,U$3,'English Scores- Leveled papers'!$H14:$KM14)))</f>
        <is>
          <t/>
        </is>
      </c>
      <c r="V12" s="319" t="inlineStr">
        <f aca="false">IF($B12="","",IF(COUNTIFS('English Scores- Leveled papers'!$H$4:$KM$4,V$3,'English Scores- Leveled papers'!$H14:$KM14,"&lt;&gt;")=0,"",SUMIF('English Scores- Leveled papers'!$H$4:$KM$4,V$3,'English Scores- Leveled papers'!$H14:$KM14)))</f>
        <is>
          <t/>
        </is>
      </c>
      <c r="W12" s="319" t="inlineStr">
        <f aca="false">IF($B12="","",IF(COUNTIFS('English Scores- Leveled papers'!$H$4:$KM$4,W$3,'English Scores- Leveled papers'!$H14:$KM14,"&lt;&gt;")=0,"",SUMIF('English Scores- Leveled papers'!$H$4:$KM$4,W$3,'English Scores- Leveled papers'!$H14:$KM14)))</f>
        <is>
          <t/>
        </is>
      </c>
      <c r="X12" s="752" t="inlineStr">
        <f aca="false">IF($B12="","",IF(COUNTIFS('English Scores- Leveled papers'!$H$4:$KM$4,X$3,'English Scores- Leveled papers'!$H14:$KM14,"&lt;&gt;")=0,"",SUMIF('English Scores- Leveled papers'!$H$4:$KM$4,X$3,'English Scores- Leveled papers'!$H14:$KM14)))</f>
        <is>
          <t/>
        </is>
      </c>
      <c r="Y12" s="752" t="inlineStr">
        <f aca="false">IF($B12="","",IF(COUNTIFS('English Scores- Leveled papers'!$H$4:$KM$4,Y$3,'English Scores- Leveled papers'!$H14:$KM14,"&lt;&gt;")=0,"",SUMIF('English Scores- Leveled papers'!$H$4:$KM$4,Y$3,'English Scores- Leveled papers'!$H14:$KM14)))</f>
        <is>
          <t/>
        </is>
      </c>
      <c r="Z12" s="752" t="inlineStr">
        <f aca="false">IF($B12="","",IF(COUNTIFS('English Scores- Leveled papers'!$H$4:$KM$4,Z$3,'English Scores- Leveled papers'!$H14:$KM14,"&lt;&gt;")=0,"",SUMIF('English Scores- Leveled papers'!$H$4:$KM$4,Z$3,'English Scores- Leveled papers'!$H14:$KM14)))</f>
        <is>
          <t/>
        </is>
      </c>
      <c r="AA12" s="752" t="inlineStr">
        <f aca="false">IF($B12="","",IF(COUNTIFS('English Scores- Leveled papers'!$H$4:$KM$4,AA$3,'English Scores- Leveled papers'!$H14:$KM14,"&lt;&gt;")=0,"",SUMIF('English Scores- Leveled papers'!$H$4:$KM$4,AA$3,'English Scores- Leveled papers'!$H14:$KM14)))</f>
        <is>
          <t/>
        </is>
      </c>
      <c r="AB12" s="752" t="inlineStr">
        <f aca="false">IF($B12="","",IF(COUNTIFS('English Scores- Leveled papers'!$H$4:$KM$4,AB$3,'English Scores- Leveled papers'!$H14:$KM14,"&lt;&gt;")=0,"",SUMIF('English Scores- Leveled papers'!$H$4:$KM$4,AB$3,'English Scores- Leveled papers'!$H14:$KM14)))</f>
        <is>
          <t/>
        </is>
      </c>
      <c r="AC12" s="319" t="inlineStr">
        <f aca="false">IF($B12="","",IF(COUNTIFS('English Scores- Leveled papers'!$H$4:$KM$4,AC$3,'English Scores- Leveled papers'!$H14:$KM14,"&lt;&gt;")=0,"",SUMIF('English Scores- Leveled papers'!$H$4:$KM$4,AC$3,'English Scores- Leveled papers'!$H14:$KM14)))</f>
        <is>
          <t/>
        </is>
      </c>
      <c r="AD12" s="319" t="inlineStr">
        <f aca="false">IF($B12="","",IF(COUNTIFS('English Scores- Leveled papers'!$H$4:$KM$4,AD$3,'English Scores- Leveled papers'!$H14:$KM14,"&lt;&gt;")=0,"",SUMIF('English Scores- Leveled papers'!$H$4:$KM$4,AD$3,'English Scores- Leveled papers'!$H14:$KM14)))</f>
        <is>
          <t/>
        </is>
      </c>
      <c r="AE12" s="319" t="inlineStr">
        <f aca="false">IF($B12="","",IF(COUNTIFS('English Scores- Leveled papers'!$H$4:$KM$4,AE$3,'English Scores- Leveled papers'!$H14:$KM14,"&lt;&gt;")=0,"",SUMIF('English Scores- Leveled papers'!$H$4:$KM$4,AE$3,'English Scores- Leveled papers'!$H14:$KM14)))</f>
        <is>
          <t/>
        </is>
      </c>
      <c r="AF12" s="319" t="inlineStr">
        <f aca="false">IF($B12="","",IF(COUNTIFS('English Scores- Leveled papers'!$H$4:$KM$4,AF$3,'English Scores- Leveled papers'!$H14:$KM14,"&lt;&gt;")=0,"",SUMIF('English Scores- Leveled papers'!$H$4:$KM$4,AF$3,'English Scores- Leveled papers'!$H14:$KM14)))</f>
        <is>
          <t/>
        </is>
      </c>
      <c r="AG12" s="319" t="inlineStr">
        <f aca="false">IF($B12="","",IF(COUNTIFS('English Scores- Leveled papers'!$H$4:$KM$4,AG$3,'English Scores- Leveled papers'!$H14:$KM14,"&lt;&gt;")=0,"",SUMIF('English Scores- Leveled papers'!$H$4:$KM$4,AG$3,'English Scores- Leveled papers'!$H14:$KM14)))</f>
        <is>
          <t/>
        </is>
      </c>
      <c r="AH12" s="319" t="inlineStr">
        <f aca="false">IF($B12="","",IF(COUNTIFS('English Scores- Leveled papers'!$H$4:$KM$4,AH$3,'English Scores- Leveled papers'!$H14:$KM14,"&lt;&gt;")=0,"",SUMIF('English Scores- Leveled papers'!$H$4:$KM$4,AH$3,'English Scores- Leveled papers'!$H14:$KM14)))</f>
        <is>
          <t/>
        </is>
      </c>
      <c r="AI12" s="752" t="inlineStr">
        <f aca="false">IF($B12="","",IF(COUNTIFS('English Scores- Leveled papers'!$H$4:$KM$4,AI$3,'English Scores- Leveled papers'!$H14:$KM14,"&lt;&gt;")=0,"",SUMIF('English Scores- Leveled papers'!$H$4:$KM$4,AI$3,'English Scores- Leveled papers'!$H14:$KM14)))</f>
        <is>
          <t/>
        </is>
      </c>
      <c r="AJ12" s="752" t="inlineStr">
        <f aca="false">IF($B12="","",IF(COUNTIFS('English Scores- Leveled papers'!$H$4:$KM$4,AJ$3,'English Scores- Leveled papers'!$H14:$KM14,"&lt;&gt;")=0,"",SUMIF('English Scores- Leveled papers'!$H$4:$KM$4,AJ$3,'English Scores- Leveled papers'!$H14:$KM14)))</f>
        <is>
          <t/>
        </is>
      </c>
      <c r="AK12" s="752" t="inlineStr">
        <f aca="false">IF($B12="","",IF(COUNTIFS('English Scores- Leveled papers'!$H$4:$KM$4,AK$3,'English Scores- Leveled papers'!$H14:$KM14,"&lt;&gt;")=0,"",SUMIF('English Scores- Leveled papers'!$H$4:$KM$4,AK$3,'English Scores- Leveled papers'!$H14:$KM14)))</f>
        <is>
          <t/>
        </is>
      </c>
      <c r="AL12" s="752" t="inlineStr">
        <f aca="false">IF($B12="","",IF(COUNTIFS('English Scores- Leveled papers'!$H$4:$KM$4,AL$3,'English Scores- Leveled papers'!$H14:$KM14,"&lt;&gt;")=0,"",SUMIF('English Scores- Leveled papers'!$H$4:$KM$4,AL$3,'English Scores- Leveled papers'!$H14:$KM14)))</f>
        <is>
          <t/>
        </is>
      </c>
      <c r="AM12" s="752" t="inlineStr">
        <f aca="false">IF($B12="","",IF(COUNTIFS('English Scores- Leveled papers'!$H$4:$KM$4,AM$3,'English Scores- Leveled papers'!$H14:$KM14,"&lt;&gt;")=0,"",SUMIF('English Scores- Leveled papers'!$H$4:$KM$4,AM$3,'English Scores- Leveled papers'!$H14:$KM14)))</f>
        <is>
          <t/>
        </is>
      </c>
      <c r="AN12" s="752" t="inlineStr">
        <f aca="false">IF($B12="","",IF(COUNTIFS('English Scores- Leveled papers'!$H$4:$KM$4,AN$3,'English Scores- Leveled papers'!$H14:$KM14,"&lt;&gt;")=0,"",SUMIF('English Scores- Leveled papers'!$H$4:$KM$4,AN$3,'English Scores- Leveled papers'!$H14:$KM14)))</f>
        <is>
          <t/>
        </is>
      </c>
      <c r="AO12" s="319" t="inlineStr">
        <f aca="false">IF($B12="","",IF(COUNTIFS('English Scores- Leveled papers'!$H$4:$KM$4,AO$3,'English Scores- Leveled papers'!$H14:$KM14,"&lt;&gt;")=0,"",SUMIF('English Scores- Leveled papers'!$H$4:$KM$4,AO$3,'English Scores- Leveled papers'!$H14:$KM14)))</f>
        <is>
          <t/>
        </is>
      </c>
      <c r="AP12" s="319" t="inlineStr">
        <f aca="false">IF($B12="","",IF(COUNTIFS('English Scores- Leveled papers'!$H$4:$KM$4,AP$3,'English Scores- Leveled papers'!$H14:$KM14,"&lt;&gt;")=0,"",SUMIF('English Scores- Leveled papers'!$H$4:$KM$4,AP$3,'English Scores- Leveled papers'!$H14:$KM14)))</f>
        <is>
          <t/>
        </is>
      </c>
      <c r="AQ12" s="319" t="inlineStr">
        <f aca="false">IF($B12="","",IF(COUNTIFS('English Scores- Leveled papers'!$H$4:$KM$4,AQ$3,'English Scores- Leveled papers'!$H14:$KM14,"&lt;&gt;")=0,"",SUMIF('English Scores- Leveled papers'!$H$4:$KM$4,AQ$3,'English Scores- Leveled papers'!$H14:$KM14)))</f>
        <is>
          <t/>
        </is>
      </c>
      <c r="AR12" s="319" t="inlineStr">
        <f aca="false">IF($B12="","",IF(COUNTIFS('English Scores- Leveled papers'!$H$4:$KM$4,AR$3,'English Scores- Leveled papers'!$H14:$KM14,"&lt;&gt;")=0,"",SUMIF('English Scores- Leveled papers'!$H$4:$KM$4,AR$3,'English Scores- Leveled papers'!$H14:$KM14)))</f>
        <is>
          <t/>
        </is>
      </c>
      <c r="AS12" s="319" t="inlineStr">
        <f aca="false">IF($B12="","",IF(COUNTIFS('English Scores- Leveled papers'!$H$4:$KM$4,AS$3,'English Scores- Leveled papers'!$H14:$KM14,"&lt;&gt;")=0,"",SUMIF('English Scores- Leveled papers'!$H$4:$KM$4,AS$3,'English Scores- Leveled papers'!$H14:$KM14)))</f>
        <is>
          <t/>
        </is>
      </c>
      <c r="AT12" s="319" t="inlineStr">
        <f aca="false">IF($B12="","",IF(COUNTIFS('English Scores- Leveled papers'!$H$4:$KM$4,AT$3,'English Scores- Leveled papers'!$H14:$KM14,"&lt;&gt;")=0,"",SUMIF('English Scores- Leveled papers'!$H$4:$KM$4,AT$3,'English Scores- Leveled papers'!$H14:$KM14)))</f>
        <is>
          <t/>
        </is>
      </c>
      <c r="AU12" s="319" t="inlineStr">
        <f aca="false">IF($B12="","",IF(COUNTIFS('English Scores- Leveled papers'!$H$4:$KM$4,AU$3,'English Scores- Leveled papers'!$H14:$KM14,"&lt;&gt;")=0,"",SUMIF('English Scores- Leveled papers'!$H$4:$KM$4,AU$3,'English Scores- Leveled papers'!$H14:$KM14)))</f>
        <is>
          <t/>
        </is>
      </c>
      <c r="AV12" s="319" t="inlineStr">
        <f aca="false">IF($B12="","",IF(COUNTIFS('English Scores- Leveled papers'!$H$4:$KM$4,AV$3,'English Scores- Leveled papers'!$H14:$KM14,"&lt;&gt;")=0,"",SUMIF('English Scores- Leveled papers'!$H$4:$KM$4,AV$3,'English Scores- Leveled papers'!$H14:$KM14)))</f>
        <is>
          <t/>
        </is>
      </c>
      <c r="AW12" s="319" t="inlineStr">
        <f aca="false">IF($B12="","",IF(COUNTIFS('English Scores- Leveled papers'!$H$4:$KM$4,AW$3,'English Scores- Leveled papers'!$H14:$KM14,"&lt;&gt;")=0,"",SUMIF('English Scores- Leveled papers'!$H$4:$KM$4,AW$3,'English Scores- Leveled papers'!$H14:$KM14)))</f>
        <is>
          <t/>
        </is>
      </c>
      <c r="AX12" s="319" t="inlineStr">
        <f aca="false">IF($B12="","",IF(COUNTIFS('English Scores- Leveled papers'!$H$4:$KM$4,AX$3,'English Scores- Leveled papers'!$H14:$KM14,"&lt;&gt;")=0,"",SUMIF('English Scores- Leveled papers'!$H$4:$KM$4,AX$3,'English Scores- Leveled papers'!$H14:$KM14)))</f>
        <is>
          <t/>
        </is>
      </c>
      <c r="AY12" s="319" t="inlineStr">
        <f aca="false">IF($B12="","",IF(COUNTIFS('English Scores- Leveled papers'!$H$4:$KM$4,AY$3,'English Scores- Leveled papers'!$H14:$KM14,"&lt;&gt;")=0,"",SUMIF('English Scores- Leveled papers'!$H$4:$KM$4,AY$3,'English Scores- Leveled papers'!$H14:$KM14)))</f>
        <is>
          <t/>
        </is>
      </c>
      <c r="AZ12" s="752" t="inlineStr">
        <f aca="false">IF($B12="","",IF(COUNTIFS('English Scores- Leveled papers'!$H$4:$KM$4,AZ$3,'English Scores- Leveled papers'!$H14:$KM14,"&lt;&gt;")=0,"",SUMIF('English Scores- Leveled papers'!$H$4:$KM$4,AZ$3,'English Scores- Leveled papers'!$H14:$KM14)))</f>
        <is>
          <t/>
        </is>
      </c>
      <c r="BA12" s="752" t="inlineStr">
        <f aca="false">IF($B12="","",IF(COUNTIFS('English Scores- Leveled papers'!$H$4:$KM$4,BA$3,'English Scores- Leveled papers'!$H14:$KM14,"&lt;&gt;")=0,"",SUMIF('English Scores- Leveled papers'!$H$4:$KM$4,BA$3,'English Scores- Leveled papers'!$H14:$KM14)))</f>
        <is>
          <t/>
        </is>
      </c>
      <c r="BB12" s="752" t="inlineStr">
        <f aca="false">IF($B12="","",IF(COUNTIFS('English Scores- Leveled papers'!$H$4:$KM$4,BB$3,'English Scores- Leveled papers'!$H14:$KM14,"&lt;&gt;")=0,"",SUMIF('English Scores- Leveled papers'!$H$4:$KM$4,BB$3,'English Scores- Leveled papers'!$H14:$KM14)))</f>
        <is>
          <t/>
        </is>
      </c>
      <c r="BC12" s="752" t="inlineStr">
        <f aca="false">IF($B12="","",IF(COUNTIFS('English Scores- Leveled papers'!$H$4:$KM$4,BC$3,'English Scores- Leveled papers'!$H14:$KM14,"&lt;&gt;")=0,"",SUMIF('English Scores- Leveled papers'!$H$4:$KM$4,BC$3,'English Scores- Leveled papers'!$H14:$KM14)))</f>
        <is>
          <t/>
        </is>
      </c>
      <c r="BD12" s="752"/>
      <c r="BE12" s="752"/>
      <c r="BF12" s="752" t="inlineStr">
        <f aca="false">IF($B12="","",IF(COUNTIFS('English Scores- Leveled papers'!$H$4:$KM$4,BF$3,'English Scores- Leveled papers'!$H14:$KM14,"&lt;&gt;")=0,"",SUMIF('English Scores- Leveled papers'!$H$4:$KM$4,BF$3,'English Scores- Leveled papers'!$H14:$KM14)))</f>
        <is>
          <t/>
        </is>
      </c>
      <c r="BG12" s="752" t="inlineStr">
        <f aca="false">IF($B12="","",IF(COUNTIFS('English Scores- Leveled papers'!$H$4:$KM$4,BG$3,'English Scores- Leveled papers'!$H14:$KM14,"&lt;&gt;")=0,"",SUMIF('English Scores- Leveled papers'!$H$4:$KM$4,BG$3,'English Scores- Leveled papers'!$H14:$KM14)))</f>
        <is>
          <t/>
        </is>
      </c>
      <c r="BH12" s="752" t="inlineStr">
        <f aca="false">IF($B12="","",IF(COUNTIFS('English Scores- Leveled papers'!$H$4:$KM$4,BH$3,'English Scores- Leveled papers'!$H14:$KM14,"&lt;&gt;")=0,"",SUMIF('English Scores- Leveled papers'!$H$4:$KM$4,BH$3,'English Scores- Leveled papers'!$H14:$KM14)))</f>
        <is>
          <t/>
        </is>
      </c>
      <c r="BI12" s="752" t="inlineStr">
        <f aca="false">IF($B12="","",IF(COUNTIFS('English Scores- Leveled papers'!$H$4:$KM$4,BI$3,'English Scores- Leveled papers'!$H14:$KM14,"&lt;&gt;")=0,"",SUMIF('English Scores- Leveled papers'!$H$4:$KM$4,BI$3,'English Scores- Leveled papers'!$H14:$KM14)))</f>
        <is>
          <t/>
        </is>
      </c>
      <c r="BJ12" s="752" t="inlineStr">
        <f aca="false">IF($B12="","",IF(COUNTIFS('English Scores- Leveled papers'!$H$4:$KM$4,BJ$3,'English Scores- Leveled papers'!$H14:$KM14,"&lt;&gt;")=0,"",SUMIF('English Scores- Leveled papers'!$H$4:$KM$4,BJ$3,'English Scores- Leveled papers'!$H14:$KM14)))</f>
        <is>
          <t/>
        </is>
      </c>
      <c r="BK12" s="752" t="inlineStr">
        <f aca="false">IF($B12="","",IF(COUNTIFS('English Scores- Leveled papers'!$H$4:$KM$4,BK$3,'English Scores- Leveled papers'!$H14:$KM14,"&lt;&gt;")=0,"",SUMIF('English Scores- Leveled papers'!$H$4:$KM$4,BK$3,'English Scores- Leveled papers'!$H14:$KM14)))</f>
        <is>
          <t/>
        </is>
      </c>
      <c r="BL12" s="752" t="inlineStr">
        <f aca="false">IF($B12="","",IF(COUNTIFS('English Scores- Leveled papers'!$H$4:$KM$4,BL$3,'English Scores- Leveled papers'!$H14:$KM14,"&lt;&gt;")=0,"",SUMIF('English Scores- Leveled papers'!$H$4:$KM$4,BL$3,'English Scores- Leveled papers'!$H14:$KM14)))</f>
        <is>
          <t/>
        </is>
      </c>
      <c r="BM12" s="752" t="inlineStr">
        <f aca="false">IF($B12="","",IF(COUNTIFS('English Scores- Leveled papers'!$H$4:$KM$4,BM$3,'English Scores- Leveled papers'!$H14:$KM14,"&lt;&gt;")=0,"",SUMIF('English Scores- Leveled papers'!$H$4:$KM$4,BM$3,'English Scores- Leveled papers'!$H14:$KM14)))</f>
        <is>
          <t/>
        </is>
      </c>
      <c r="BN12" s="752" t="inlineStr">
        <f aca="false">IF($B12="","",IF(COUNTIFS('English Scores- Leveled papers'!$H$4:$KM$4,BN$3,'English Scores- Leveled papers'!$H14:$KM14,"&lt;&gt;")=0,"",SUMIF('English Scores- Leveled papers'!$H$4:$KM$4,BN$3,'English Scores- Leveled papers'!$H14:$KM14)))</f>
        <is>
          <t/>
        </is>
      </c>
      <c r="BO12" s="752" t="inlineStr">
        <f aca="false">IF($B12="","",IF(COUNTIFS('English Scores- Leveled papers'!$H$4:$KM$4,BO$3,'English Scores- Leveled papers'!$H14:$KM14,"&lt;&gt;")=0,"",SUMIF('English Scores- Leveled papers'!$H$4:$KM$4,BO$3,'English Scores- Leveled papers'!$H14:$KM14)))</f>
        <is>
          <t/>
        </is>
      </c>
      <c r="BP12" s="319" t="inlineStr">
        <f aca="false">IF($B12="","",IF(COUNTIFS('English Scores- Leveled papers'!$H$4:$KM$4,BP$3,'English Scores- Leveled papers'!$H14:$KM14,"&lt;&gt;")=0,"",SUMIF('English Scores- Leveled papers'!$H$4:$KM$4,BP$3,'English Scores- Leveled papers'!$H14:$KM14)))</f>
        <is>
          <t/>
        </is>
      </c>
      <c r="BQ12" s="319" t="inlineStr">
        <f aca="false">IF($B12="","",IF(COUNTIFS('English Scores- Leveled papers'!$H$4:$KM$4,BQ$3,'English Scores- Leveled papers'!$H14:$KM14,"&lt;&gt;")=0,"",SUMIF('English Scores- Leveled papers'!$H$4:$KM$4,BQ$3,'English Scores- Leveled papers'!$H14:$KM14)))</f>
        <is>
          <t/>
        </is>
      </c>
      <c r="BR12" s="319" t="inlineStr">
        <f aca="false">IF($B12="","",IF(COUNTIFS('English Scores- Leveled papers'!$H$4:$KM$4,BR$3,'English Scores- Leveled papers'!$H14:$KM14,"&lt;&gt;")=0,"",SUMIF('English Scores- Leveled papers'!$H$4:$KM$4,BR$3,'English Scores- Leveled papers'!$H14:$KM14)))</f>
        <is>
          <t/>
        </is>
      </c>
      <c r="BS12" s="319" t="inlineStr">
        <f aca="false">IF($B12="","",IF(COUNTIFS('English Scores- Leveled papers'!$H$4:$KM$4,BS$3,'English Scores- Leveled papers'!$H14:$KM14,"&lt;&gt;")=0,"",SUMIF('English Scores- Leveled papers'!$H$4:$KM$4,BS$3,'English Scores- Leveled papers'!$H14:$KM14)))</f>
        <is>
          <t/>
        </is>
      </c>
      <c r="BT12" s="319" t="inlineStr">
        <f aca="false">IF($B12="","",IF(COUNTIFS('English Scores- Leveled papers'!$H$4:$KM$4,BT$3,'English Scores- Leveled papers'!$H14:$KM14,"&lt;&gt;")=0,"",SUMIF('English Scores- Leveled papers'!$H$4:$KM$4,BT$3,'English Scores- Leveled papers'!$H14:$KM14)))</f>
        <is>
          <t/>
        </is>
      </c>
      <c r="BU12" s="319" t="inlineStr">
        <f aca="false">IF($B12="","",IF(COUNTIFS('English Scores- Leveled papers'!$H$4:$KM$4,BU$3,'English Scores- Leveled papers'!$H14:$KM14,"&lt;&gt;")=0,"",SUMIF('English Scores- Leveled papers'!$H$4:$KM$4,BU$3,'English Scores- Leveled papers'!$H14:$KM14)))</f>
        <is>
          <t/>
        </is>
      </c>
      <c r="BV12" s="319" t="inlineStr">
        <f aca="false">IF($B12="","",IF(COUNTIFS('English Scores- Leveled papers'!$H$4:$KM$4,BV$3,'English Scores- Leveled papers'!$H14:$KM14,"&lt;&gt;")=0,"",SUMIF('English Scores- Leveled papers'!$H$4:$KM$4,BV$3,'English Scores- Leveled papers'!$H14:$KM14)))</f>
        <is>
          <t/>
        </is>
      </c>
      <c r="BW12" s="319" t="inlineStr">
        <f aca="false">IF($B12="","",IF(COUNTIFS('English Scores- Leveled papers'!$H$4:$KM$4,BW$3,'English Scores- Leveled papers'!$H14:$KM14,"&lt;&gt;")=0,"",SUMIF('English Scores- Leveled papers'!$H$4:$KM$4,BW$3,'English Scores- Leveled papers'!$H14:$KM14)))</f>
        <is>
          <t/>
        </is>
      </c>
      <c r="BX12" s="752" t="inlineStr">
        <f aca="false">IF($B12="","",IF(COUNTIFS('English Scores- Leveled papers'!$H$4:$KM$4,BX$3,'English Scores- Leveled papers'!$H14:$KM14,"&lt;&gt;")=0,"",SUMIF('English Scores- Leveled papers'!$H$4:$KM$4,BX$3,'English Scores- Leveled papers'!$H14:$KM14)))</f>
        <is>
          <t/>
        </is>
      </c>
      <c r="BY12" s="752" t="inlineStr">
        <f aca="false">IF($B12="","",IF(COUNTIFS('English Scores- Leveled papers'!$H$4:$KM$4,BY$3,'English Scores- Leveled papers'!$H14:$KM14,"&lt;&gt;")=0,"",SUMIF('English Scores- Leveled papers'!$H$4:$KM$4,BY$3,'English Scores- Leveled papers'!$H14:$KM14)))</f>
        <is>
          <t/>
        </is>
      </c>
      <c r="BZ12" s="752" t="inlineStr">
        <f aca="false">IF($B12="","",IF(COUNTIFS('English Scores- Leveled papers'!$H$4:$KM$4,BZ$3,'English Scores- Leveled papers'!$H14:$KM14,"&lt;&gt;")=0,"",SUMIF('English Scores- Leveled papers'!$H$4:$KM$4,BZ$3,'English Scores- Leveled papers'!$H14:$KM14)))</f>
        <is>
          <t/>
        </is>
      </c>
      <c r="CA12" s="752" t="inlineStr">
        <f aca="false">IF($B12="","",IF(COUNTIFS('English Scores- Leveled papers'!$H$4:$KM$4,CA$3,'English Scores- Leveled papers'!$H14:$KM14,"&lt;&gt;")=0,"",SUMIF('English Scores- Leveled papers'!$H$4:$KM$4,CA$3,'English Scores- Leveled papers'!$H14:$KM14)))</f>
        <is>
          <t/>
        </is>
      </c>
      <c r="CB12" s="752" t="inlineStr">
        <f aca="false">IF($B12="","",IF(COUNTIFS('English Scores- Leveled papers'!$H$4:$KM$4,CB$3,'English Scores- Leveled papers'!$H14:$KM14,"&lt;&gt;")=0,"",SUMIF('English Scores- Leveled papers'!$H$4:$KM$4,CB$3,'English Scores- Leveled papers'!$H14:$KM14)))</f>
        <is>
          <t/>
        </is>
      </c>
      <c r="CC12" s="752" t="inlineStr">
        <f aca="false">IF($B12="","",IF(COUNTIFS('English Scores- Leveled papers'!$H$4:$KM$4,CC$3,'English Scores- Leveled papers'!$H14:$KM14,"&lt;&gt;")=0,"",SUMIF('English Scores- Leveled papers'!$H$4:$KM$4,CC$3,'English Scores- Leveled papers'!$H14:$KM14)))</f>
        <is>
          <t/>
        </is>
      </c>
      <c r="CD12" s="752" t="inlineStr">
        <f aca="false">IF($B12="","",IF(COUNTIFS('English Scores- Leveled papers'!$H$4:$KM$4,CD$3,'English Scores- Leveled papers'!$H14:$KM14,"&lt;&gt;")=0,"",SUMIF('English Scores- Leveled papers'!$H$4:$KM$4,CD$3,'English Scores- Leveled papers'!$H14:$KM14)))</f>
        <is>
          <t/>
        </is>
      </c>
      <c r="CE12" s="752" t="inlineStr">
        <f aca="false">IF($B12="","",IF(COUNTIFS('English Scores- Leveled papers'!$H$4:$KM$4,CE$3,'English Scores- Leveled papers'!$H14:$KM14,"&lt;&gt;")=0,"",SUMIF('English Scores- Leveled papers'!$H$4:$KM$4,CE$3,'English Scores- Leveled papers'!$H14:$KM14)))</f>
        <is>
          <t/>
        </is>
      </c>
      <c r="CF12" s="752" t="inlineStr">
        <f aca="false">IF($B12="","",IF(COUNTIFS('English Scores- Leveled papers'!$H$4:$KM$4,CF$3,'English Scores- Leveled papers'!$H14:$KM14,"&lt;&gt;")=0,"",SUMIF('English Scores- Leveled papers'!$H$4:$KM$4,CF$3,'English Scores- Leveled papers'!$H14:$KM14)))</f>
        <is>
          <t/>
        </is>
      </c>
      <c r="CG12" s="319" t="inlineStr">
        <f aca="false">IF($B12="","",IF(COUNTIFS('English Scores- Leveled papers'!$H$4:$KM$4,CG$3,'English Scores- Leveled papers'!$H14:$KM14,"&lt;&gt;")=0,"",SUMIF('English Scores- Leveled papers'!$H$4:$KM$4,CG$3,'English Scores- Leveled papers'!$H14:$KM14)))</f>
        <is>
          <t/>
        </is>
      </c>
      <c r="CH12" s="319" t="inlineStr">
        <f aca="false">IF($B12="","",IF(COUNTIFS('English Scores- Leveled papers'!$H$4:$KM$4,CH$3,'English Scores- Leveled papers'!$H14:$KM14,"&lt;&gt;")=0,"",SUMIF('English Scores- Leveled papers'!$H$4:$KM$4,CH$3,'English Scores- Leveled papers'!$H14:$KM14)))</f>
        <is>
          <t/>
        </is>
      </c>
      <c r="CI12" s="319" t="inlineStr">
        <f aca="false">IF($B12="","",IF(COUNTIFS('English Scores- Leveled papers'!$H$4:$KM$4,CI$3,'English Scores- Leveled papers'!$H14:$KM14,"&lt;&gt;")=0,"",SUMIF('English Scores- Leveled papers'!$H$4:$KM$4,CI$3,'English Scores- Leveled papers'!$H14:$KM14)))</f>
        <is>
          <t/>
        </is>
      </c>
      <c r="CJ12" s="319" t="inlineStr">
        <f aca="false">IF($B12="","",IF(COUNTIFS('English Scores- Leveled papers'!$H$4:$KM$4,CJ$3,'English Scores- Leveled papers'!$H14:$KM14,"&lt;&gt;")=0,"",SUMIF('English Scores- Leveled papers'!$H$4:$KM$4,CJ$3,'English Scores- Leveled papers'!$H14:$KM14)))</f>
        <is>
          <t/>
        </is>
      </c>
      <c r="CK12" s="319" t="inlineStr">
        <f aca="false">IF($B12="","",IF(COUNTIFS('English Scores- Leveled papers'!$H$4:$KM$4,CK$3,'English Scores- Leveled papers'!$H14:$KM14,"&lt;&gt;")=0,"",SUMIF('English Scores- Leveled papers'!$H$4:$KM$4,CK$3,'English Scores- Leveled papers'!$H14:$KM14)))</f>
        <is>
          <t/>
        </is>
      </c>
      <c r="CL12" s="752" t="inlineStr">
        <f aca="false">IF($B12="","",IF(COUNTIFS('English Scores- Leveled papers'!$H$4:$KM$4,CL$3,'English Scores- Leveled papers'!$H14:$KM14,"&lt;&gt;")=0,"",SUMIF('English Scores- Leveled papers'!$H$4:$KM$4,CL$3,'English Scores- Leveled papers'!$H14:$KM14)))</f>
        <is>
          <t/>
        </is>
      </c>
      <c r="CM12" s="752" t="inlineStr">
        <f aca="false">IF($B12="","",IF(COUNTIFS('English Scores- Leveled papers'!$H$4:$KM$4,CM$3,'English Scores- Leveled papers'!$H14:$KM14,"&lt;&gt;")=0,"",SUMIF('English Scores- Leveled papers'!$H$4:$KM$4,CM$3,'English Scores- Leveled papers'!$H14:$KM14)))</f>
        <is>
          <t/>
        </is>
      </c>
      <c r="CN12" s="752" t="inlineStr">
        <f aca="false">IF($B12="","",IF(COUNTIFS('English Scores- Leveled papers'!$H$4:$KM$4,CN$3,'English Scores- Leveled papers'!$H14:$KM14,"&lt;&gt;")=0,"",SUMIF('English Scores- Leveled papers'!$H$4:$KM$4,CN$3,'English Scores- Leveled papers'!$H14:$KM14)))</f>
        <is>
          <t/>
        </is>
      </c>
      <c r="CO12" s="752" t="inlineStr">
        <f aca="false">IF($B12="","",IF(COUNTIFS('English Scores- Leveled papers'!$H$4:$KM$4,CO$3,'English Scores- Leveled papers'!$H14:$KM14,"&lt;&gt;")=0,"",SUMIF('English Scores- Leveled papers'!$H$4:$KM$4,CO$3,'English Scores- Leveled papers'!$H14:$KM14)))</f>
        <is>
          <t/>
        </is>
      </c>
      <c r="CP12" s="752" t="inlineStr">
        <f aca="false">IF($B12="","",IF(COUNTIFS('English Scores- Leveled papers'!$H$4:$KM$4,CP$3,'English Scores- Leveled papers'!$H14:$KM14,"&lt;&gt;")=0,"",SUMIF('English Scores- Leveled papers'!$H$4:$KM$4,CP$3,'English Scores- Leveled papers'!$H14:$KM14)))</f>
        <is>
          <t/>
        </is>
      </c>
      <c r="CQ12" s="752" t="inlineStr">
        <f aca="false">IF($B12="","",IF(COUNTIFS('English Scores- Leveled papers'!$H$4:$KM$4,CQ$3,'English Scores- Leveled papers'!$H14:$KM14,"&lt;&gt;")=0,"",SUMIF('English Scores- Leveled papers'!$H$4:$KM$4,CQ$3,'English Scores- Leveled papers'!$H14:$KM14)))</f>
        <is>
          <t/>
        </is>
      </c>
      <c r="CR12" s="752" t="inlineStr">
        <f aca="false">IF($B12="","",IF(COUNTIFS('English Scores- Leveled papers'!$H$4:$KM$4,CR$3,'English Scores- Leveled papers'!$H14:$KM14,"&lt;&gt;")=0,"",SUMIF('English Scores- Leveled papers'!$H$4:$KM$4,CR$3,'English Scores- Leveled papers'!$H14:$KM14)))</f>
        <is>
          <t/>
        </is>
      </c>
      <c r="CS12" s="752" t="inlineStr">
        <f aca="false">IF($B12="","",IF(COUNTIFS('English Scores- Leveled papers'!$H$4:$KM$4,CS$3,'English Scores- Leveled papers'!$H14:$KM14,"&lt;&gt;")=0,"",SUMIF('English Scores- Leveled papers'!$H$4:$KM$4,CS$3,'English Scores- Leveled papers'!$H14:$KM14)))</f>
        <is>
          <t/>
        </is>
      </c>
      <c r="CT12" s="319" t="inlineStr">
        <f aca="false">IF($B12="","",IF(COUNTIFS('English Scores- Leveled papers'!$H$4:$KM$4,CT$3,'English Scores- Leveled papers'!$H14:$KM14,"&lt;&gt;")=0,"",SUMIF('English Scores- Leveled papers'!$H$4:$KM$4,CT$3,'English Scores- Leveled papers'!$H14:$KM14)))</f>
        <is>
          <t/>
        </is>
      </c>
      <c r="CU12" s="319" t="inlineStr">
        <f aca="false">IF($B12="","",IF(COUNTIFS('English Scores- Leveled papers'!$H$4:$KM$4,CU$3,'English Scores- Leveled papers'!$H14:$KM14,"&lt;&gt;")=0,"",SUMIF('English Scores- Leveled papers'!$H$4:$KM$4,CU$3,'English Scores- Leveled papers'!$H14:$KM14)))</f>
        <is>
          <t/>
        </is>
      </c>
      <c r="CV12" s="319" t="inlineStr">
        <f aca="false">IF($B12="","",IF(COUNTIFS('English Scores- Leveled papers'!$H$4:$KM$4,CV$3,'English Scores- Leveled papers'!$H14:$KM14,"&lt;&gt;")=0,"",SUMIF('English Scores- Leveled papers'!$H$4:$KM$4,CV$3,'English Scores- Leveled papers'!$H14:$KM14)))</f>
        <is>
          <t/>
        </is>
      </c>
      <c r="CW12" s="319" t="inlineStr">
        <f aca="false">IF($B12="","",IF(COUNTIFS('English Scores- Leveled papers'!$H$4:$KM$4,CW$3,'English Scores- Leveled papers'!$H14:$KM14,"&lt;&gt;")=0,"",SUMIF('English Scores- Leveled papers'!$H$4:$KM$4,CW$3,'English Scores- Leveled papers'!$H14:$KM14)))</f>
        <is>
          <t/>
        </is>
      </c>
      <c r="CX12" s="319" t="inlineStr">
        <f aca="false">IF($B12="","",IF(COUNTIFS('English Scores- Leveled papers'!$H$4:$KM$4,CX$3,'English Scores- Leveled papers'!$H14:$KM14,"&lt;&gt;")=0,"",SUMIF('English Scores- Leveled papers'!$H$4:$KM$4,CX$3,'English Scores- Leveled papers'!$H14:$KM14)))</f>
        <is>
          <t/>
        </is>
      </c>
      <c r="CY12" s="319" t="inlineStr">
        <f aca="false">IF($B12="","",IF(COUNTIFS('English Scores- Leveled papers'!$H$4:$KM$4,CY$3,'English Scores- Leveled papers'!$H14:$KM14,"&lt;&gt;")=0,"",SUMIF('English Scores- Leveled papers'!$H$4:$KM$4,CY$3,'English Scores- Leveled papers'!$H14:$KM14)))</f>
        <is>
          <t/>
        </is>
      </c>
      <c r="CZ12" s="319" t="inlineStr">
        <f aca="false">IF($B12="","",IF(COUNTIFS('English Scores- Leveled papers'!$H$4:$KM$4,CZ$3,'English Scores- Leveled papers'!$H14:$KM14,"&lt;&gt;")=0,"",SUMIF('English Scores- Leveled papers'!$H$4:$KM$4,CZ$3,'English Scores- Leveled papers'!$H14:$KM14)))</f>
        <is>
          <t/>
        </is>
      </c>
      <c r="DA12" s="319" t="inlineStr">
        <f aca="false">IF($B12="","",IF(COUNTIFS('English Scores- Leveled papers'!$H$4:$KM$4,DA$3,'English Scores- Leveled papers'!$H14:$KM14,"&lt;&gt;")=0,"",SUMIF('English Scores- Leveled papers'!$H$4:$KM$4,DA$3,'English Scores- Leveled papers'!$H14:$KM14)))</f>
        <is>
          <t/>
        </is>
      </c>
      <c r="DB12" s="319" t="inlineStr">
        <f aca="false">IF($B12="","",IF(COUNTIFS('English Scores- Leveled papers'!$H$4:$KM$4,DB$3,'English Scores- Leveled papers'!$H14:$KM14,"&lt;&gt;")=0,"",SUMIF('English Scores- Leveled papers'!$H$4:$KM$4,DB$3,'English Scores- Leveled papers'!$H14:$KM14)))</f>
        <is>
          <t/>
        </is>
      </c>
      <c r="DC12" s="319" t="inlineStr">
        <f aca="false">IF($B12="","",IF(COUNTIFS('English Scores- Leveled papers'!$H$4:$KM$4,DC$3,'English Scores- Leveled papers'!$H14:$KM14,"&lt;&gt;")=0,"",SUMIF('English Scores- Leveled papers'!$H$4:$KM$4,DC$3,'English Scores- Leveled papers'!$H14:$KM14)))</f>
        <is>
          <t/>
        </is>
      </c>
      <c r="DD12" s="319" t="inlineStr">
        <f aca="false">IF($B12="","",IF(COUNTIFS('English Scores- Leveled papers'!$H$4:$KM$4,DD$3,'English Scores- Leveled papers'!$H14:$KM14,"&lt;&gt;")=0,"",SUMIF('English Scores- Leveled papers'!$H$4:$KM$4,DD$3,'English Scores- Leveled papers'!$H14:$KM14)))</f>
        <is>
          <t/>
        </is>
      </c>
      <c r="DE12" s="319" t="inlineStr">
        <f aca="false">IF($B12="","",IF(COUNTIFS('English Scores- Leveled papers'!$H$4:$KM$4,DE$3,'English Scores- Leveled papers'!$H14:$KM14,"&lt;&gt;")=0,"",SUMIF('English Scores- Leveled papers'!$H$4:$KM$4,DE$3,'English Scores- Leveled papers'!$H14:$KM14)))</f>
        <is>
          <t/>
        </is>
      </c>
      <c r="DF12" s="752" t="inlineStr">
        <f aca="false">IF($B12="","",IF(COUNTIFS('English Scores- Leveled papers'!$H$4:$KM$4,DF$3,'English Scores- Leveled papers'!$H14:$KM14,"&lt;&gt;")=0,"",SUMIF('English Scores- Leveled papers'!$H$4:$KM$4,DF$3,'English Scores- Leveled papers'!$H14:$KM14)))</f>
        <is>
          <t/>
        </is>
      </c>
      <c r="DG12" s="752" t="inlineStr">
        <f aca="false">IF($B12="","",IF(COUNTIFS('English Scores- Leveled papers'!$H$4:$KM$4,DG$3,'English Scores- Leveled papers'!$H14:$KM14,"&lt;&gt;")=0,"",SUMIF('English Scores- Leveled papers'!$H$4:$KM$4,DG$3,'English Scores- Leveled papers'!$H14:$KM14)))</f>
        <is>
          <t/>
        </is>
      </c>
      <c r="DH12" s="752" t="inlineStr">
        <f aca="false">IF($B12="","",IF(COUNTIFS('English Scores- Leveled papers'!$H$4:$KM$4,DH$3,'English Scores- Leveled papers'!$H14:$KM14,"&lt;&gt;")=0,"",SUMIF('English Scores- Leveled papers'!$H$4:$KM$4,DH$3,'English Scores- Leveled papers'!$H14:$KM14)))</f>
        <is>
          <t/>
        </is>
      </c>
      <c r="DI12" s="752" t="inlineStr">
        <f aca="false">IF($B12="","",IF(COUNTIFS('English Scores- Leveled papers'!$H$4:$KM$4,DI$3,'English Scores- Leveled papers'!$H14:$KM14,"&lt;&gt;")=0,"",SUMIF('English Scores- Leveled papers'!$H$4:$KM$4,DI$3,'English Scores- Leveled papers'!$H14:$KM14)))</f>
        <is>
          <t/>
        </is>
      </c>
      <c r="DJ12" s="752" t="inlineStr">
        <f aca="false">IF($B12="","",IF(COUNTIFS('English Scores- Leveled papers'!$H$4:$KM$4,DJ$3,'English Scores- Leveled papers'!$H14:$KM14,"&lt;&gt;")=0,"",SUMIF('English Scores- Leveled papers'!$H$4:$KM$4,DJ$3,'English Scores- Leveled papers'!$H14:$KM14)))</f>
        <is>
          <t/>
        </is>
      </c>
      <c r="DK12" s="752" t="inlineStr">
        <f aca="false">IF($B12="","",IF(COUNTIFS('English Scores- Leveled papers'!$H$4:$KM$4,DK$3,'English Scores- Leveled papers'!$H14:$KM14,"&lt;&gt;")=0,"",SUMIF('English Scores- Leveled papers'!$H$4:$KM$4,DK$3,'English Scores- Leveled papers'!$H14:$KM14)))</f>
        <is>
          <t/>
        </is>
      </c>
      <c r="DL12" s="752" t="inlineStr">
        <f aca="false">IF($B12="","",IF(COUNTIFS('English Scores- Leveled papers'!$H$4:$KM$4,DL$3,'English Scores- Leveled papers'!$H14:$KM14,"&lt;&gt;")=0,"",SUMIF('English Scores- Leveled papers'!$H$4:$KM$4,DL$3,'English Scores- Leveled papers'!$H14:$KM14)))</f>
        <is>
          <t/>
        </is>
      </c>
      <c r="DM12" s="752" t="inlineStr">
        <f aca="false">IF($B12="","",IF(COUNTIFS('English Scores- Leveled papers'!$H$4:$KM$4,DM$3,'English Scores- Leveled papers'!$H14:$KM14,"&lt;&gt;")=0,"",SUMIF('English Scores- Leveled papers'!$H$4:$KM$4,DM$3,'English Scores- Leveled papers'!$H14:$KM14)))</f>
        <is>
          <t/>
        </is>
      </c>
      <c r="DN12" s="752" t="inlineStr">
        <f aca="false">IF($B12="","",IF(COUNTIFS('English Scores- Leveled papers'!$H$4:$KM$4,DN$3,'English Scores- Leveled papers'!$H14:$KM14,"&lt;&gt;")=0,"",SUMIF('English Scores- Leveled papers'!$H$4:$KM$4,DN$3,'English Scores- Leveled papers'!$H14:$KM14)))</f>
        <is>
          <t/>
        </is>
      </c>
      <c r="DO12" s="752" t="inlineStr">
        <f aca="false">IF($B12="","",IF(COUNTIFS('English Scores- Leveled papers'!$H$4:$KM$4,DO$3,'English Scores- Leveled papers'!$H14:$KM14,"&lt;&gt;")=0,"",SUMIF('English Scores- Leveled papers'!$H$4:$KM$4,DO$3,'English Scores- Leveled papers'!$H14:$KM14)))</f>
        <is>
          <t/>
        </is>
      </c>
      <c r="DP12" s="752" t="inlineStr">
        <f aca="false">IF($B12="","",IF(COUNTIFS('English Scores- Leveled papers'!$H$4:$KM$4,DP$3,'English Scores- Leveled papers'!$H14:$KM14,"&lt;&gt;")=0,"",SUMIF('English Scores- Leveled papers'!$H$4:$KM$4,DP$3,'English Scores- Leveled papers'!$H14:$KM14)))</f>
        <is>
          <t/>
        </is>
      </c>
      <c r="DQ12" s="752" t="inlineStr">
        <f aca="false">IF($B12="","",IF(COUNTIFS('English Scores- Leveled papers'!$H$4:$KM$4,DQ$3,'English Scores- Leveled papers'!$H14:$KM14,"&lt;&gt;")=0,"",SUMIF('English Scores- Leveled papers'!$H$4:$KM$4,DQ$3,'English Scores- Leveled papers'!$H14:$KM14)))</f>
        <is>
          <t/>
        </is>
      </c>
      <c r="DR12" s="319" t="inlineStr">
        <f aca="false">IF($B12="","",IF(COUNTIFS('English Scores- Leveled papers'!$H$4:$KM$4,DR$3,'English Scores- Leveled papers'!$H14:$KM14,"&lt;&gt;")=0,"",SUMIF('English Scores- Leveled papers'!$H$4:$KM$4,DR$3,'English Scores- Leveled papers'!$H14:$KM14)))</f>
        <is>
          <t/>
        </is>
      </c>
      <c r="DS12" s="319" t="inlineStr">
        <f aca="false">IF($B12="","",IF(COUNTIFS('English Scores- Leveled papers'!$H$4:$KM$4,DS$3,'English Scores- Leveled papers'!$H14:$KM14,"&lt;&gt;")=0,"",SUMIF('English Scores- Leveled papers'!$H$4:$KM$4,DS$3,'English Scores- Leveled papers'!$H14:$KM14)))</f>
        <is>
          <t/>
        </is>
      </c>
      <c r="DT12" s="319" t="inlineStr">
        <f aca="false">IF($B12="","",IF(COUNTIFS('English Scores- Leveled papers'!$H$4:$KM$4,DT$3,'English Scores- Leveled papers'!$H14:$KM14,"&lt;&gt;")=0,"",SUMIF('English Scores- Leveled papers'!$H$4:$KM$4,DT$3,'English Scores- Leveled papers'!$H14:$KM14)))</f>
        <is>
          <t/>
        </is>
      </c>
      <c r="DU12" s="319" t="inlineStr">
        <f aca="false">IF($B12="","",IF(COUNTIFS('English Scores- Leveled papers'!$H$4:$KM$4,DU$3,'English Scores- Leveled papers'!$H14:$KM14,"&lt;&gt;")=0,"",SUMIF('English Scores- Leveled papers'!$H$4:$KM$4,DU$3,'English Scores- Leveled papers'!$H14:$KM14)))</f>
        <is>
          <t/>
        </is>
      </c>
      <c r="DV12" s="319" t="inlineStr">
        <f aca="false">IF($B12="","",IF(COUNTIFS('English Scores- Leveled papers'!$H$4:$KM$4,DV$3,'English Scores- Leveled papers'!$H14:$KM14,"&lt;&gt;")=0,"",SUMIF('English Scores- Leveled papers'!$H$4:$KM$4,DV$3,'English Scores- Leveled papers'!$H14:$KM14)))</f>
        <is>
          <t/>
        </is>
      </c>
      <c r="DW12" s="319" t="inlineStr">
        <f aca="false">IF($B12="","",IF(COUNTIFS('English Scores- Leveled papers'!$H$4:$KM$4,DW$3,'English Scores- Leveled papers'!$H14:$KM14,"&lt;&gt;")=0,"",SUMIF('English Scores- Leveled papers'!$H$4:$KM$4,DW$3,'English Scores- Leveled papers'!$H14:$KM14)))</f>
        <is>
          <t/>
        </is>
      </c>
      <c r="DX12" s="319" t="inlineStr">
        <f aca="false">IF($B12="","",IF(COUNTIFS('English Scores- Leveled papers'!$H$4:$KM$4,DX$3,'English Scores- Leveled papers'!$H14:$KM14,"&lt;&gt;")=0,"",SUMIF('English Scores- Leveled papers'!$H$4:$KM$4,DX$3,'English Scores- Leveled papers'!$H14:$KM14)))</f>
        <is>
          <t/>
        </is>
      </c>
      <c r="DY12" s="319" t="inlineStr">
        <f aca="false">IF($B12="","",IF(COUNTIFS('English Scores- Leveled papers'!$H$4:$KM$4,DY$3,'English Scores- Leveled papers'!$H14:$KM14,"&lt;&gt;")=0,"",SUMIF('English Scores- Leveled papers'!$H$4:$KM$4,DY$3,'English Scores- Leveled papers'!$H14:$KM14)))</f>
        <is>
          <t/>
        </is>
      </c>
      <c r="DZ12" s="319" t="inlineStr">
        <f aca="false">IF($B12="","",IF(COUNTIFS('English Scores- Leveled papers'!$H$4:$KM$4,DZ$3,'English Scores- Leveled papers'!$H14:$KM14,"&lt;&gt;")=0,"",SUMIF('English Scores- Leveled papers'!$H$4:$KM$4,DZ$3,'English Scores- Leveled papers'!$H14:$KM14)))</f>
        <is>
          <t/>
        </is>
      </c>
      <c r="EA12" s="319" t="inlineStr">
        <f aca="false">IF($B12="","",IF(COUNTIFS('English Scores- Leveled papers'!$H$4:$KM$4,EA$3,'English Scores- Leveled papers'!$H14:$KM14,"&lt;&gt;")=0,"",SUMIF('English Scores- Leveled papers'!$H$4:$KM$4,EA$3,'English Scores- Leveled papers'!$H14:$KM14)))</f>
        <is>
          <t/>
        </is>
      </c>
      <c r="EB12" s="319" t="inlineStr">
        <f aca="false">IF($B12="","",IF(COUNTIFS('English Scores- Leveled papers'!$H$4:$KM$4,EB$3,'English Scores- Leveled papers'!$H14:$KM14,"&lt;&gt;")=0,"",SUMIF('English Scores- Leveled papers'!$H$4:$KM$4,EB$3,'English Scores- Leveled papers'!$H14:$KM14)))</f>
        <is>
          <t/>
        </is>
      </c>
      <c r="EC12" s="319" t="inlineStr">
        <f aca="false">IF($B12="","",IF(COUNTIFS('English Scores- Leveled papers'!$H$4:$KM$4,EC$3,'English Scores- Leveled papers'!$H14:$KM14,"&lt;&gt;")=0,"",SUMIF('English Scores- Leveled papers'!$H$4:$KM$4,EC$3,'English Scores- Leveled papers'!$H14:$KM14)))</f>
        <is>
          <t/>
        </is>
      </c>
      <c r="ED12" s="752" t="inlineStr">
        <f aca="false">IF($B12="","",IF(COUNTIFS('English Scores- Leveled papers'!$H$4:$KM$4,ED$3,'English Scores- Leveled papers'!$H14:$KM14,"&lt;&gt;")=0,"",SUMIF('English Scores- Leveled papers'!$H$4:$KM$4,ED$3,'English Scores- Leveled papers'!$H14:$KM14)))</f>
        <is>
          <t/>
        </is>
      </c>
      <c r="EE12" s="752" t="inlineStr">
        <f aca="false">IF($B12="","",IF(COUNTIFS('English Scores- Leveled papers'!$H$4:$KM$4,EE$3,'English Scores- Leveled papers'!$H14:$KM14,"&lt;&gt;")=0,"",SUMIF('English Scores- Leveled papers'!$H$4:$KM$4,EE$3,'English Scores- Leveled papers'!$H14:$KM14)))</f>
        <is>
          <t/>
        </is>
      </c>
      <c r="EF12" s="752" t="inlineStr">
        <f aca="false">IF($B12="","",IF(COUNTIFS('English Scores- Leveled papers'!$H$4:$KM$4,EF$3,'English Scores- Leveled papers'!$H14:$KM14,"&lt;&gt;")=0,"",SUMIF('English Scores- Leveled papers'!$H$4:$KM$4,EF$3,'English Scores- Leveled papers'!$H14:$KM14)))</f>
        <is>
          <t/>
        </is>
      </c>
      <c r="EG12" s="752" t="inlineStr">
        <f aca="false">IF($B12="","",IF(COUNTIFS('English Scores- Leveled papers'!$H$4:$KM$4,EG$3,'English Scores- Leveled papers'!$H14:$KM14,"&lt;&gt;")=0,"",SUMIF('English Scores- Leveled papers'!$H$4:$KM$4,EG$3,'English Scores- Leveled papers'!$H14:$KM14)))</f>
        <is>
          <t/>
        </is>
      </c>
      <c r="EH12" s="752" t="inlineStr">
        <f aca="false">IF($B12="","",IF(COUNTIFS('English Scores- Leveled papers'!$H$4:$KM$4,EH$3,'English Scores- Leveled papers'!$H14:$KM14,"&lt;&gt;")=0,"",SUMIF('English Scores- Leveled papers'!$H$4:$KM$4,EH$3,'English Scores- Leveled papers'!$H14:$KM14)))</f>
        <is>
          <t/>
        </is>
      </c>
      <c r="EI12" s="752" t="inlineStr">
        <f aca="false">IF($B12="","",IF(COUNTIFS('English Scores- Leveled papers'!$H$4:$KM$4,EI$3,'English Scores- Leveled papers'!$H14:$KM14,"&lt;&gt;")=0,"",SUMIF('English Scores- Leveled papers'!$H$4:$KM$4,EI$3,'English Scores- Leveled papers'!$H14:$KM14)))</f>
        <is>
          <t/>
        </is>
      </c>
      <c r="EJ12" s="752" t="inlineStr">
        <f aca="false">IF($B12="","",IF(COUNTIFS('English Scores- Leveled papers'!$H$4:$KM$4,EJ$3,'English Scores- Leveled papers'!$H14:$KM14,"&lt;&gt;")=0,"",SUMIF('English Scores- Leveled papers'!$H$4:$KM$4,EJ$3,'English Scores- Leveled papers'!$H14:$KM14)))</f>
        <is>
          <t/>
        </is>
      </c>
      <c r="EK12" s="752" t="inlineStr">
        <f aca="false">IF($B12="","",IF(COUNTIFS('English Scores- Leveled papers'!$H$4:$KM$4,EK$3,'English Scores- Leveled papers'!$H14:$KM14,"&lt;&gt;")=0,"",SUMIF('English Scores- Leveled papers'!$H$4:$KM$4,EK$3,'English Scores- Leveled papers'!$H14:$KM14)))</f>
        <is>
          <t/>
        </is>
      </c>
      <c r="EL12" s="752" t="inlineStr">
        <f aca="false">IF($B12="","",IF(COUNTIFS('English Scores- Leveled papers'!$H$4:$KM$4,EL$3,'English Scores- Leveled papers'!$H14:$KM14,"&lt;&gt;")=0,"",SUMIF('English Scores- Leveled papers'!$H$4:$KM$4,EL$3,'English Scores- Leveled papers'!$H14:$KM14)))</f>
        <is>
          <t/>
        </is>
      </c>
      <c r="EM12" s="752" t="inlineStr">
        <f aca="false">IF($B12="","",IF(COUNTIFS('English Scores- Leveled papers'!$H$4:$KM$4,EM$3,'English Scores- Leveled papers'!$H14:$KM14,"&lt;&gt;")=0,"",SUMIF('English Scores- Leveled papers'!$H$4:$KM$4,EM$3,'English Scores- Leveled papers'!$H14:$KM14)))</f>
        <is>
          <t/>
        </is>
      </c>
      <c r="EN12" s="752" t="inlineStr">
        <f aca="false">IF($B12="","",IF(COUNTIFS('English Scores- Leveled papers'!$H$4:$KM$4,EN$3,'English Scores- Leveled papers'!$H14:$KM14,"&lt;&gt;")=0,"",SUMIF('English Scores- Leveled papers'!$H$4:$KM$4,EN$3,'English Scores- Leveled papers'!$H14:$KM14)))</f>
        <is>
          <t/>
        </is>
      </c>
      <c r="EO12" s="752" t="inlineStr">
        <f aca="false">IF($B12="","",IF(COUNTIFS('English Scores- Leveled papers'!$H$4:$KM$4,EO$3,'English Scores- Leveled papers'!$H14:$KM14,"&lt;&gt;")=0,"",SUMIF('English Scores- Leveled papers'!$H$4:$KM$4,EO$3,'English Scores- Leveled papers'!$H14:$KM14)))</f>
        <is>
          <t/>
        </is>
      </c>
      <c r="EP12" s="752" t="inlineStr">
        <f aca="false">IF($B12="","",IF(COUNTIFS('English Scores- Leveled papers'!$H$4:$KM$4,EP$3,'English Scores- Leveled papers'!$H14:$KM14,"&lt;&gt;")=0,"",SUMIF('English Scores- Leveled papers'!$H$4:$KM$4,EP$3,'English Scores- Leveled papers'!$H14:$KM14)))</f>
        <is>
          <t/>
        </is>
      </c>
      <c r="ER12" s="0" t="s">
        <v>1727</v>
      </c>
      <c r="ES12" s="0" t="n">
        <f aca="false">COUNTIF($C$5:$C$89,"1")</f>
        <v>0</v>
      </c>
      <c r="ET12" s="0" t="n">
        <f aca="false">COUNTIF($D$5:$D$89,"1")</f>
        <v>0</v>
      </c>
    </row>
    <row r="13" customFormat="false" ht="12.75" hidden="false" customHeight="false" outlineLevel="0" collapsed="false">
      <c r="A13" s="315" t="n">
        <v>9</v>
      </c>
      <c r="B13" s="315" t="str">
        <f aca="false">'English Scores- Leveled papers'!B15</f>
        <v>K.Nagamani</v>
      </c>
      <c r="C13" s="751" t="str">
        <f aca="false">IF('RC Mastery Check+Question type'!D13="","",IF(OR('RC Mastery Check+Question type'!D13=-0.5,'RC Mastery Check+Question type'!D13=0,'RC Mastery Check+Question type'!D13=0.2,'RC Mastery Check+Question type'!D13=0.5),"NR",'Cover Sheet'!G13))</f>
        <v/>
      </c>
      <c r="D13" s="316" t="str">
        <f aca="false">IF(OR(B13="",COUNT('English Scores- Leveled papers'!AJ15:KM15)=0),"",IF((AND(R13&gt;=(70/100),R13&lt;1.1)),9,IF(AND(Q13&gt;=(70/100),Q13&lt;1.1),8,IF(AND(P13&gt;=(70/100),P13&lt;1.1),7,IF(AND(O13&gt;=(70/100),O13&lt;1.1),6,IF(AND(N13&gt;=0.7,N13&lt;1.1),5,IF(AND(M13&gt;=0.7,M13&lt;1.1),5,IF(AND(L13&gt;=0.7,L13&lt;1.1),4,IF(AND(K13&gt;=0.7,K13&lt;1.1),4,IF(AND(J13&gt;=0.7,J13&lt;1.1),3,IF(AND(I13&gt;=0.7,I13&lt;1.1),3,IF(AND(H13&gt;=0.7,H13&lt;1.1),2,IF(AND(G13&gt;=0.7,G13&lt;1.1),2,IF(AND(F13&gt;=0.7,F13&lt;1.1),1,IF(AND(E13&gt;=0.7,E13&lt;1.1),1,IF(COUNT('English Scores- Leveled papers'!AJ15:AK15)=0,"","NR"))))))))))))))))</f>
        <v>NR</v>
      </c>
      <c r="E13" s="318" t="str">
        <f aca="false">IF((B13=""),"",IF(COUNT(S13:W13)=0,"",ROUND(SUM(S13:W13)/SUM($S$2:$W$2),1)))</f>
        <v/>
      </c>
      <c r="F13" s="318" t="str">
        <f aca="false">IF((B13=""),"",IF(COUNT(X13:AB13)=0,"",ROUND(SUM(X13:AB13)/SUM($X$2:$AB$2),1)))</f>
        <v/>
      </c>
      <c r="G13" s="318" t="str">
        <f aca="false">IFERROR(IF((B13=""),"",IF(COUNT(AC13:AH13)=0,"",ROUND(SUM(AC13:AH13)/SUM($AC$2:$AH$2),1))),"")</f>
        <v/>
      </c>
      <c r="H13" s="318" t="str">
        <f aca="false">IFERROR(IF((B13=""),"",IF(COUNT(AI13:AN13)=0,"",ROUND(SUM(AI13:AN13)/SUM($AI$2:$AN$2),1))),0)</f>
        <v/>
      </c>
      <c r="I13" s="318" t="str">
        <f aca="false">IFERROR(IF((B13=""),"",IF(COUNT(AO13:AY13)=0,"",ROUND(SUM(AO13:AY13)/SUM($AO$2:$AY$2),1))),0)</f>
        <v/>
      </c>
      <c r="J13" s="318" t="str">
        <f aca="false">IFERROR(IF((B13=""),"",IF(COUNT(AZ13:BO13)=0,"",ROUND(SUM(AZ13:BO13)/SUM($AZ$2:$BO$2),1))),0)</f>
        <v/>
      </c>
      <c r="K13" s="318" t="str">
        <f aca="false">IFERROR(IF((B13=""),"",IF(COUNT(BP13:BW13)=0,"",ROUND(SUM(BP13:BW13)/SUM($BP$2:$BW$2),1))),0)</f>
        <v/>
      </c>
      <c r="L13" s="318" t="str">
        <f aca="false">IFERROR(IF((B13=""),"",IF(COUNT(BX13:CF13)=0,"",ROUND(SUM(BX13:CF13)/SUM($BX$2:$CF$2),1))),0)</f>
        <v/>
      </c>
      <c r="M13" s="318" t="str">
        <f aca="false">IFERROR(IF((B13=""),"",IF(COUNT(CG13:CK13)=0,"",ROUND(SUM(CG13:CK13)/SUM($CG$2:$CK$2),1))),0)</f>
        <v/>
      </c>
      <c r="N13" s="318" t="str">
        <f aca="false">IFERROR(IF((B13=""),"",IF(COUNT(CL13:CS13)=0,"",ROUND(SUM(CL13:CS13)/SUM($CL$2:$CS$2),1))),0)</f>
        <v/>
      </c>
      <c r="O13" s="318" t="str">
        <f aca="false">IFERROR(IF((B13=""),"",IF(COUNT(CT13:DE13)=0,"",ROUND(SUM(CT13:DE13)/SUM($CT$2:$DE$2),1))),0)</f>
        <v/>
      </c>
      <c r="P13" s="318" t="str">
        <f aca="false">IFERROR(IF((B13=""),"",IF(COUNT(DF13:DQ13)=0,"",ROUND(SUM(DF13:DQ13)/SUM($DF$2:$DQ$2),1))),0)</f>
        <v/>
      </c>
      <c r="Q13" s="318" t="str">
        <f aca="false">IFERROR(IF((B13=""),"",IF(COUNT(DR13:EB13)=0,"",ROUND(SUM(DR13:EB13)/SUM($DR$2:$EB$2),1))),0)</f>
        <v/>
      </c>
      <c r="R13" s="318" t="str">
        <f aca="false">(IF((B13=""),"",IF(COUNT(ED13:EP13)=0,"",ROUND(SUM(ED13:EP13)/SUM($ED$2:$EP$2),1))))</f>
        <v/>
      </c>
      <c r="S13" s="319" t="str">
        <f aca="false">IF($B13="","",IF(COUNTIFS('English Scores- Leveled papers'!$H$4:$KM$4,S$3,'English Scores- Leveled papers'!$H15:$KM15,"&lt;&gt;")=0,"",SUMIF('English Scores- Leveled papers'!$H$4:$KM$4,S$3,'English Scores- Leveled papers'!$H15:$KM15)))</f>
        <v/>
      </c>
      <c r="T13" s="319" t="str">
        <f aca="false">IF($B13="","",IF(COUNTIFS('English Scores- Leveled papers'!$H$4:$KM$4,T$3,'English Scores- Leveled papers'!$H15:$KM15,"&lt;&gt;")=0,"",SUMIF('English Scores- Leveled papers'!$H$4:$KM$4,T$3,'English Scores- Leveled papers'!$H15:$KM15)))</f>
        <v/>
      </c>
      <c r="U13" s="319" t="str">
        <f aca="false">IF($B13="","",IF(COUNTIFS('English Scores- Leveled papers'!$H$4:$KM$4,U$3,'English Scores- Leveled papers'!$H15:$KM15,"&lt;&gt;")=0,"",SUMIF('English Scores- Leveled papers'!$H$4:$KM$4,U$3,'English Scores- Leveled papers'!$H15:$KM15)))</f>
        <v/>
      </c>
      <c r="V13" s="319" t="str">
        <f aca="false">IF($B13="","",IF(COUNTIFS('English Scores- Leveled papers'!$H$4:$KM$4,V$3,'English Scores- Leveled papers'!$H15:$KM15,"&lt;&gt;")=0,"",SUMIF('English Scores- Leveled papers'!$H$4:$KM$4,V$3,'English Scores- Leveled papers'!$H15:$KM15)))</f>
        <v/>
      </c>
      <c r="W13" s="319" t="str">
        <f aca="false">IF($B13="","",IF(COUNTIFS('English Scores- Leveled papers'!$H$4:$KM$4,W$3,'English Scores- Leveled papers'!$H15:$KM15,"&lt;&gt;")=0,"",SUMIF('English Scores- Leveled papers'!$H$4:$KM$4,W$3,'English Scores- Leveled papers'!$H15:$KM15)))</f>
        <v/>
      </c>
      <c r="X13" s="752" t="str">
        <f aca="false">IF($B13="","",IF(COUNTIFS('English Scores- Leveled papers'!$H$4:$KM$4,X$3,'English Scores- Leveled papers'!$H15:$KM15,"&lt;&gt;")=0,"",SUMIF('English Scores- Leveled papers'!$H$4:$KM$4,X$3,'English Scores- Leveled papers'!$H15:$KM15)))</f>
        <v/>
      </c>
      <c r="Y13" s="752" t="str">
        <f aca="false">IF($B13="","",IF(COUNTIFS('English Scores- Leveled papers'!$H$4:$KM$4,Y$3,'English Scores- Leveled papers'!$H15:$KM15,"&lt;&gt;")=0,"",SUMIF('English Scores- Leveled papers'!$H$4:$KM$4,Y$3,'English Scores- Leveled papers'!$H15:$KM15)))</f>
        <v/>
      </c>
      <c r="Z13" s="752" t="str">
        <f aca="false">IF($B13="","",IF(COUNTIFS('English Scores- Leveled papers'!$H$4:$KM$4,Z$3,'English Scores- Leveled papers'!$H15:$KM15,"&lt;&gt;")=0,"",SUMIF('English Scores- Leveled papers'!$H$4:$KM$4,Z$3,'English Scores- Leveled papers'!$H15:$KM15)))</f>
        <v/>
      </c>
      <c r="AA13" s="752" t="str">
        <f aca="false">IF($B13="","",IF(COUNTIFS('English Scores- Leveled papers'!$H$4:$KM$4,AA$3,'English Scores- Leveled papers'!$H15:$KM15,"&lt;&gt;")=0,"",SUMIF('English Scores- Leveled papers'!$H$4:$KM$4,AA$3,'English Scores- Leveled papers'!$H15:$KM15)))</f>
        <v/>
      </c>
      <c r="AB13" s="752" t="str">
        <f aca="false">IF($B13="","",IF(COUNTIFS('English Scores- Leveled papers'!$H$4:$KM$4,AB$3,'English Scores- Leveled papers'!$H15:$KM15,"&lt;&gt;")=0,"",SUMIF('English Scores- Leveled papers'!$H$4:$KM$4,AB$3,'English Scores- Leveled papers'!$H15:$KM15)))</f>
        <v/>
      </c>
      <c r="AC13" s="319" t="str">
        <f aca="false">IF($B13="","",IF(COUNTIFS('English Scores- Leveled papers'!$H$4:$KM$4,AC$3,'English Scores- Leveled papers'!$H15:$KM15,"&lt;&gt;")=0,"",SUMIF('English Scores- Leveled papers'!$H$4:$KM$4,AC$3,'English Scores- Leveled papers'!$H15:$KM15)))</f>
        <v/>
      </c>
      <c r="AD13" s="319" t="str">
        <f aca="false">IF($B13="","",IF(COUNTIFS('English Scores- Leveled papers'!$H$4:$KM$4,AD$3,'English Scores- Leveled papers'!$H15:$KM15,"&lt;&gt;")=0,"",SUMIF('English Scores- Leveled papers'!$H$4:$KM$4,AD$3,'English Scores- Leveled papers'!$H15:$KM15)))</f>
        <v/>
      </c>
      <c r="AE13" s="319" t="str">
        <f aca="false">IF($B13="","",IF(COUNTIFS('English Scores- Leveled papers'!$H$4:$KM$4,AE$3,'English Scores- Leveled papers'!$H15:$KM15,"&lt;&gt;")=0,"",SUMIF('English Scores- Leveled papers'!$H$4:$KM$4,AE$3,'English Scores- Leveled papers'!$H15:$KM15)))</f>
        <v/>
      </c>
      <c r="AF13" s="319" t="str">
        <f aca="false">IF($B13="","",IF(COUNTIFS('English Scores- Leveled papers'!$H$4:$KM$4,AF$3,'English Scores- Leveled papers'!$H15:$KM15,"&lt;&gt;")=0,"",SUMIF('English Scores- Leveled papers'!$H$4:$KM$4,AF$3,'English Scores- Leveled papers'!$H15:$KM15)))</f>
        <v/>
      </c>
      <c r="AG13" s="319" t="str">
        <f aca="false">IF($B13="","",IF(COUNTIFS('English Scores- Leveled papers'!$H$4:$KM$4,AG$3,'English Scores- Leveled papers'!$H15:$KM15,"&lt;&gt;")=0,"",SUMIF('English Scores- Leveled papers'!$H$4:$KM$4,AG$3,'English Scores- Leveled papers'!$H15:$KM15)))</f>
        <v/>
      </c>
      <c r="AH13" s="319" t="str">
        <f aca="false">IF($B13="","",IF(COUNTIFS('English Scores- Leveled papers'!$H$4:$KM$4,AH$3,'English Scores- Leveled papers'!$H15:$KM15,"&lt;&gt;")=0,"",SUMIF('English Scores- Leveled papers'!$H$4:$KM$4,AH$3,'English Scores- Leveled papers'!$H15:$KM15)))</f>
        <v/>
      </c>
      <c r="AI13" s="752" t="str">
        <f aca="false">IF($B13="","",IF(COUNTIFS('English Scores- Leveled papers'!$H$4:$KM$4,AI$3,'English Scores- Leveled papers'!$H15:$KM15,"&lt;&gt;")=0,"",SUMIF('English Scores- Leveled papers'!$H$4:$KM$4,AI$3,'English Scores- Leveled papers'!$H15:$KM15)))</f>
        <v/>
      </c>
      <c r="AJ13" s="752" t="str">
        <f aca="false">IF($B13="","",IF(COUNTIFS('English Scores- Leveled papers'!$H$4:$KM$4,AJ$3,'English Scores- Leveled papers'!$H15:$KM15,"&lt;&gt;")=0,"",SUMIF('English Scores- Leveled papers'!$H$4:$KM$4,AJ$3,'English Scores- Leveled papers'!$H15:$KM15)))</f>
        <v/>
      </c>
      <c r="AK13" s="752" t="str">
        <f aca="false">IF($B13="","",IF(COUNTIFS('English Scores- Leveled papers'!$H$4:$KM$4,AK$3,'English Scores- Leveled papers'!$H15:$KM15,"&lt;&gt;")=0,"",SUMIF('English Scores- Leveled papers'!$H$4:$KM$4,AK$3,'English Scores- Leveled papers'!$H15:$KM15)))</f>
        <v/>
      </c>
      <c r="AL13" s="752" t="str">
        <f aca="false">IF($B13="","",IF(COUNTIFS('English Scores- Leveled papers'!$H$4:$KM$4,AL$3,'English Scores- Leveled papers'!$H15:$KM15,"&lt;&gt;")=0,"",SUMIF('English Scores- Leveled papers'!$H$4:$KM$4,AL$3,'English Scores- Leveled papers'!$H15:$KM15)))</f>
        <v/>
      </c>
      <c r="AM13" s="752" t="str">
        <f aca="false">IF($B13="","",IF(COUNTIFS('English Scores- Leveled papers'!$H$4:$KM$4,AM$3,'English Scores- Leveled papers'!$H15:$KM15,"&lt;&gt;")=0,"",SUMIF('English Scores- Leveled papers'!$H$4:$KM$4,AM$3,'English Scores- Leveled papers'!$H15:$KM15)))</f>
        <v/>
      </c>
      <c r="AN13" s="752" t="str">
        <f aca="false">IF($B13="","",IF(COUNTIFS('English Scores- Leveled papers'!$H$4:$KM$4,AN$3,'English Scores- Leveled papers'!$H15:$KM15,"&lt;&gt;")=0,"",SUMIF('English Scores- Leveled papers'!$H$4:$KM$4,AN$3,'English Scores- Leveled papers'!$H15:$KM15)))</f>
        <v/>
      </c>
      <c r="AO13" s="319" t="str">
        <f aca="false">IF($B13="","",IF(COUNTIFS('English Scores- Leveled papers'!$H$4:$KM$4,AO$3,'English Scores- Leveled papers'!$H15:$KM15,"&lt;&gt;")=0,"",SUMIF('English Scores- Leveled papers'!$H$4:$KM$4,AO$3,'English Scores- Leveled papers'!$H15:$KM15)))</f>
        <v/>
      </c>
      <c r="AP13" s="319" t="str">
        <f aca="false">IF($B13="","",IF(COUNTIFS('English Scores- Leveled papers'!$H$4:$KM$4,AP$3,'English Scores- Leveled papers'!$H15:$KM15,"&lt;&gt;")=0,"",SUMIF('English Scores- Leveled papers'!$H$4:$KM$4,AP$3,'English Scores- Leveled papers'!$H15:$KM15)))</f>
        <v/>
      </c>
      <c r="AQ13" s="319" t="str">
        <f aca="false">IF($B13="","",IF(COUNTIFS('English Scores- Leveled papers'!$H$4:$KM$4,AQ$3,'English Scores- Leveled papers'!$H15:$KM15,"&lt;&gt;")=0,"",SUMIF('English Scores- Leveled papers'!$H$4:$KM$4,AQ$3,'English Scores- Leveled papers'!$H15:$KM15)))</f>
        <v/>
      </c>
      <c r="AR13" s="319" t="str">
        <f aca="false">IF($B13="","",IF(COUNTIFS('English Scores- Leveled papers'!$H$4:$KM$4,AR$3,'English Scores- Leveled papers'!$H15:$KM15,"&lt;&gt;")=0,"",SUMIF('English Scores- Leveled papers'!$H$4:$KM$4,AR$3,'English Scores- Leveled papers'!$H15:$KM15)))</f>
        <v/>
      </c>
      <c r="AS13" s="319" t="str">
        <f aca="false">IF($B13="","",IF(COUNTIFS('English Scores- Leveled papers'!$H$4:$KM$4,AS$3,'English Scores- Leveled papers'!$H15:$KM15,"&lt;&gt;")=0,"",SUMIF('English Scores- Leveled papers'!$H$4:$KM$4,AS$3,'English Scores- Leveled papers'!$H15:$KM15)))</f>
        <v/>
      </c>
      <c r="AT13" s="319" t="str">
        <f aca="false">IF($B13="","",IF(COUNTIFS('English Scores- Leveled papers'!$H$4:$KM$4,AT$3,'English Scores- Leveled papers'!$H15:$KM15,"&lt;&gt;")=0,"",SUMIF('English Scores- Leveled papers'!$H$4:$KM$4,AT$3,'English Scores- Leveled papers'!$H15:$KM15)))</f>
        <v/>
      </c>
      <c r="AU13" s="319" t="str">
        <f aca="false">IF($B13="","",IF(COUNTIFS('English Scores- Leveled papers'!$H$4:$KM$4,AU$3,'English Scores- Leveled papers'!$H15:$KM15,"&lt;&gt;")=0,"",SUMIF('English Scores- Leveled papers'!$H$4:$KM$4,AU$3,'English Scores- Leveled papers'!$H15:$KM15)))</f>
        <v/>
      </c>
      <c r="AV13" s="319" t="str">
        <f aca="false">IF($B13="","",IF(COUNTIFS('English Scores- Leveled papers'!$H$4:$KM$4,AV$3,'English Scores- Leveled papers'!$H15:$KM15,"&lt;&gt;")=0,"",SUMIF('English Scores- Leveled papers'!$H$4:$KM$4,AV$3,'English Scores- Leveled papers'!$H15:$KM15)))</f>
        <v/>
      </c>
      <c r="AW13" s="319" t="str">
        <f aca="false">IF($B13="","",IF(COUNTIFS('English Scores- Leveled papers'!$H$4:$KM$4,AW$3,'English Scores- Leveled papers'!$H15:$KM15,"&lt;&gt;")=0,"",SUMIF('English Scores- Leveled papers'!$H$4:$KM$4,AW$3,'English Scores- Leveled papers'!$H15:$KM15)))</f>
        <v/>
      </c>
      <c r="AX13" s="319" t="str">
        <f aca="false">IF($B13="","",IF(COUNTIFS('English Scores- Leveled papers'!$H$4:$KM$4,AX$3,'English Scores- Leveled papers'!$H15:$KM15,"&lt;&gt;")=0,"",SUMIF('English Scores- Leveled papers'!$H$4:$KM$4,AX$3,'English Scores- Leveled papers'!$H15:$KM15)))</f>
        <v/>
      </c>
      <c r="AY13" s="319" t="str">
        <f aca="false">IF($B13="","",IF(COUNTIFS('English Scores- Leveled papers'!$H$4:$KM$4,AY$3,'English Scores- Leveled papers'!$H15:$KM15,"&lt;&gt;")=0,"",SUMIF('English Scores- Leveled papers'!$H$4:$KM$4,AY$3,'English Scores- Leveled papers'!$H15:$KM15)))</f>
        <v/>
      </c>
      <c r="AZ13" s="752" t="str">
        <f aca="false">IF($B13="","",IF(COUNTIFS('English Scores- Leveled papers'!$H$4:$KM$4,AZ$3,'English Scores- Leveled papers'!$H15:$KM15,"&lt;&gt;")=0,"",SUMIF('English Scores- Leveled papers'!$H$4:$KM$4,AZ$3,'English Scores- Leveled papers'!$H15:$KM15)))</f>
        <v/>
      </c>
      <c r="BA13" s="752" t="str">
        <f aca="false">IF($B13="","",IF(COUNTIFS('English Scores- Leveled papers'!$H$4:$KM$4,BA$3,'English Scores- Leveled papers'!$H15:$KM15,"&lt;&gt;")=0,"",SUMIF('English Scores- Leveled papers'!$H$4:$KM$4,BA$3,'English Scores- Leveled papers'!$H15:$KM15)))</f>
        <v/>
      </c>
      <c r="BB13" s="752" t="str">
        <f aca="false">IF($B13="","",IF(COUNTIFS('English Scores- Leveled papers'!$H$4:$KM$4,BB$3,'English Scores- Leveled papers'!$H15:$KM15,"&lt;&gt;")=0,"",SUMIF('English Scores- Leveled papers'!$H$4:$KM$4,BB$3,'English Scores- Leveled papers'!$H15:$KM15)))</f>
        <v/>
      </c>
      <c r="BC13" s="752" t="str">
        <f aca="false">IF($B13="","",IF(COUNTIFS('English Scores- Leveled papers'!$H$4:$KM$4,BC$3,'English Scores- Leveled papers'!$H15:$KM15,"&lt;&gt;")=0,"",SUMIF('English Scores- Leveled papers'!$H$4:$KM$4,BC$3,'English Scores- Leveled papers'!$H15:$KM15)))</f>
        <v/>
      </c>
      <c r="BD13" s="752"/>
      <c r="BE13" s="752"/>
      <c r="BF13" s="752" t="str">
        <f aca="false">IF($B13="","",IF(COUNTIFS('English Scores- Leveled papers'!$H$4:$KM$4,BF$3,'English Scores- Leveled papers'!$H15:$KM15,"&lt;&gt;")=0,"",SUMIF('English Scores- Leveled papers'!$H$4:$KM$4,BF$3,'English Scores- Leveled papers'!$H15:$KM15)))</f>
        <v/>
      </c>
      <c r="BG13" s="752" t="str">
        <f aca="false">IF($B13="","",IF(COUNTIFS('English Scores- Leveled papers'!$H$4:$KM$4,BG$3,'English Scores- Leveled papers'!$H15:$KM15,"&lt;&gt;")=0,"",SUMIF('English Scores- Leveled papers'!$H$4:$KM$4,BG$3,'English Scores- Leveled papers'!$H15:$KM15)))</f>
        <v/>
      </c>
      <c r="BH13" s="752" t="str">
        <f aca="false">IF($B13="","",IF(COUNTIFS('English Scores- Leveled papers'!$H$4:$KM$4,BH$3,'English Scores- Leveled papers'!$H15:$KM15,"&lt;&gt;")=0,"",SUMIF('English Scores- Leveled papers'!$H$4:$KM$4,BH$3,'English Scores- Leveled papers'!$H15:$KM15)))</f>
        <v/>
      </c>
      <c r="BI13" s="752" t="str">
        <f aca="false">IF($B13="","",IF(COUNTIFS('English Scores- Leveled papers'!$H$4:$KM$4,BI$3,'English Scores- Leveled papers'!$H15:$KM15,"&lt;&gt;")=0,"",SUMIF('English Scores- Leveled papers'!$H$4:$KM$4,BI$3,'English Scores- Leveled papers'!$H15:$KM15)))</f>
        <v/>
      </c>
      <c r="BJ13" s="752" t="str">
        <f aca="false">IF($B13="","",IF(COUNTIFS('English Scores- Leveled papers'!$H$4:$KM$4,BJ$3,'English Scores- Leveled papers'!$H15:$KM15,"&lt;&gt;")=0,"",SUMIF('English Scores- Leveled papers'!$H$4:$KM$4,BJ$3,'English Scores- Leveled papers'!$H15:$KM15)))</f>
        <v/>
      </c>
      <c r="BK13" s="752" t="str">
        <f aca="false">IF($B13="","",IF(COUNTIFS('English Scores- Leveled papers'!$H$4:$KM$4,BK$3,'English Scores- Leveled papers'!$H15:$KM15,"&lt;&gt;")=0,"",SUMIF('English Scores- Leveled papers'!$H$4:$KM$4,BK$3,'English Scores- Leveled papers'!$H15:$KM15)))</f>
        <v/>
      </c>
      <c r="BL13" s="752" t="str">
        <f aca="false">IF($B13="","",IF(COUNTIFS('English Scores- Leveled papers'!$H$4:$KM$4,BL$3,'English Scores- Leveled papers'!$H15:$KM15,"&lt;&gt;")=0,"",SUMIF('English Scores- Leveled papers'!$H$4:$KM$4,BL$3,'English Scores- Leveled papers'!$H15:$KM15)))</f>
        <v/>
      </c>
      <c r="BM13" s="752" t="str">
        <f aca="false">IF($B13="","",IF(COUNTIFS('English Scores- Leveled papers'!$H$4:$KM$4,BM$3,'English Scores- Leveled papers'!$H15:$KM15,"&lt;&gt;")=0,"",SUMIF('English Scores- Leveled papers'!$H$4:$KM$4,BM$3,'English Scores- Leveled papers'!$H15:$KM15)))</f>
        <v/>
      </c>
      <c r="BN13" s="752" t="str">
        <f aca="false">IF($B13="","",IF(COUNTIFS('English Scores- Leveled papers'!$H$4:$KM$4,BN$3,'English Scores- Leveled papers'!$H15:$KM15,"&lt;&gt;")=0,"",SUMIF('English Scores- Leveled papers'!$H$4:$KM$4,BN$3,'English Scores- Leveled papers'!$H15:$KM15)))</f>
        <v/>
      </c>
      <c r="BO13" s="752" t="str">
        <f aca="false">IF($B13="","",IF(COUNTIFS('English Scores- Leveled papers'!$H$4:$KM$4,BO$3,'English Scores- Leveled papers'!$H15:$KM15,"&lt;&gt;")=0,"",SUMIF('English Scores- Leveled papers'!$H$4:$KM$4,BO$3,'English Scores- Leveled papers'!$H15:$KM15)))</f>
        <v/>
      </c>
      <c r="BP13" s="319" t="str">
        <f aca="false">IF($B13="","",IF(COUNTIFS('English Scores- Leveled papers'!$H$4:$KM$4,BP$3,'English Scores- Leveled papers'!$H15:$KM15,"&lt;&gt;")=0,"",SUMIF('English Scores- Leveled papers'!$H$4:$KM$4,BP$3,'English Scores- Leveled papers'!$H15:$KM15)))</f>
        <v/>
      </c>
      <c r="BQ13" s="319" t="str">
        <f aca="false">IF($B13="","",IF(COUNTIFS('English Scores- Leveled papers'!$H$4:$KM$4,BQ$3,'English Scores- Leveled papers'!$H15:$KM15,"&lt;&gt;")=0,"",SUMIF('English Scores- Leveled papers'!$H$4:$KM$4,BQ$3,'English Scores- Leveled papers'!$H15:$KM15)))</f>
        <v/>
      </c>
      <c r="BR13" s="319" t="str">
        <f aca="false">IF($B13="","",IF(COUNTIFS('English Scores- Leveled papers'!$H$4:$KM$4,BR$3,'English Scores- Leveled papers'!$H15:$KM15,"&lt;&gt;")=0,"",SUMIF('English Scores- Leveled papers'!$H$4:$KM$4,BR$3,'English Scores- Leveled papers'!$H15:$KM15)))</f>
        <v/>
      </c>
      <c r="BS13" s="319" t="str">
        <f aca="false">IF($B13="","",IF(COUNTIFS('English Scores- Leveled papers'!$H$4:$KM$4,BS$3,'English Scores- Leveled papers'!$H15:$KM15,"&lt;&gt;")=0,"",SUMIF('English Scores- Leveled papers'!$H$4:$KM$4,BS$3,'English Scores- Leveled papers'!$H15:$KM15)))</f>
        <v/>
      </c>
      <c r="BT13" s="319" t="str">
        <f aca="false">IF($B13="","",IF(COUNTIFS('English Scores- Leveled papers'!$H$4:$KM$4,BT$3,'English Scores- Leveled papers'!$H15:$KM15,"&lt;&gt;")=0,"",SUMIF('English Scores- Leveled papers'!$H$4:$KM$4,BT$3,'English Scores- Leveled papers'!$H15:$KM15)))</f>
        <v/>
      </c>
      <c r="BU13" s="319" t="str">
        <f aca="false">IF($B13="","",IF(COUNTIFS('English Scores- Leveled papers'!$H$4:$KM$4,BU$3,'English Scores- Leveled papers'!$H15:$KM15,"&lt;&gt;")=0,"",SUMIF('English Scores- Leveled papers'!$H$4:$KM$4,BU$3,'English Scores- Leveled papers'!$H15:$KM15)))</f>
        <v/>
      </c>
      <c r="BV13" s="319" t="str">
        <f aca="false">IF($B13="","",IF(COUNTIFS('English Scores- Leveled papers'!$H$4:$KM$4,BV$3,'English Scores- Leveled papers'!$H15:$KM15,"&lt;&gt;")=0,"",SUMIF('English Scores- Leveled papers'!$H$4:$KM$4,BV$3,'English Scores- Leveled papers'!$H15:$KM15)))</f>
        <v/>
      </c>
      <c r="BW13" s="319" t="str">
        <f aca="false">IF($B13="","",IF(COUNTIFS('English Scores- Leveled papers'!$H$4:$KM$4,BW$3,'English Scores- Leveled papers'!$H15:$KM15,"&lt;&gt;")=0,"",SUMIF('English Scores- Leveled papers'!$H$4:$KM$4,BW$3,'English Scores- Leveled papers'!$H15:$KM15)))</f>
        <v/>
      </c>
      <c r="BX13" s="752" t="str">
        <f aca="false">IF($B13="","",IF(COUNTIFS('English Scores- Leveled papers'!$H$4:$KM$4,BX$3,'English Scores- Leveled papers'!$H15:$KM15,"&lt;&gt;")=0,"",SUMIF('English Scores- Leveled papers'!$H$4:$KM$4,BX$3,'English Scores- Leveled papers'!$H15:$KM15)))</f>
        <v/>
      </c>
      <c r="BY13" s="752" t="str">
        <f aca="false">IF($B13="","",IF(COUNTIFS('English Scores- Leveled papers'!$H$4:$KM$4,BY$3,'English Scores- Leveled papers'!$H15:$KM15,"&lt;&gt;")=0,"",SUMIF('English Scores- Leveled papers'!$H$4:$KM$4,BY$3,'English Scores- Leveled papers'!$H15:$KM15)))</f>
        <v/>
      </c>
      <c r="BZ13" s="752" t="str">
        <f aca="false">IF($B13="","",IF(COUNTIFS('English Scores- Leveled papers'!$H$4:$KM$4,BZ$3,'English Scores- Leveled papers'!$H15:$KM15,"&lt;&gt;")=0,"",SUMIF('English Scores- Leveled papers'!$H$4:$KM$4,BZ$3,'English Scores- Leveled papers'!$H15:$KM15)))</f>
        <v/>
      </c>
      <c r="CA13" s="752" t="str">
        <f aca="false">IF($B13="","",IF(COUNTIFS('English Scores- Leveled papers'!$H$4:$KM$4,CA$3,'English Scores- Leveled papers'!$H15:$KM15,"&lt;&gt;")=0,"",SUMIF('English Scores- Leveled papers'!$H$4:$KM$4,CA$3,'English Scores- Leveled papers'!$H15:$KM15)))</f>
        <v/>
      </c>
      <c r="CB13" s="752" t="str">
        <f aca="false">IF($B13="","",IF(COUNTIFS('English Scores- Leveled papers'!$H$4:$KM$4,CB$3,'English Scores- Leveled papers'!$H15:$KM15,"&lt;&gt;")=0,"",SUMIF('English Scores- Leveled papers'!$H$4:$KM$4,CB$3,'English Scores- Leveled papers'!$H15:$KM15)))</f>
        <v/>
      </c>
      <c r="CC13" s="752" t="str">
        <f aca="false">IF($B13="","",IF(COUNTIFS('English Scores- Leveled papers'!$H$4:$KM$4,CC$3,'English Scores- Leveled papers'!$H15:$KM15,"&lt;&gt;")=0,"",SUMIF('English Scores- Leveled papers'!$H$4:$KM$4,CC$3,'English Scores- Leveled papers'!$H15:$KM15)))</f>
        <v/>
      </c>
      <c r="CD13" s="752" t="str">
        <f aca="false">IF($B13="","",IF(COUNTIFS('English Scores- Leveled papers'!$H$4:$KM$4,CD$3,'English Scores- Leveled papers'!$H15:$KM15,"&lt;&gt;")=0,"",SUMIF('English Scores- Leveled papers'!$H$4:$KM$4,CD$3,'English Scores- Leveled papers'!$H15:$KM15)))</f>
        <v/>
      </c>
      <c r="CE13" s="752" t="str">
        <f aca="false">IF($B13="","",IF(COUNTIFS('English Scores- Leveled papers'!$H$4:$KM$4,CE$3,'English Scores- Leveled papers'!$H15:$KM15,"&lt;&gt;")=0,"",SUMIF('English Scores- Leveled papers'!$H$4:$KM$4,CE$3,'English Scores- Leveled papers'!$H15:$KM15)))</f>
        <v/>
      </c>
      <c r="CF13" s="752" t="str">
        <f aca="false">IF($B13="","",IF(COUNTIFS('English Scores- Leveled papers'!$H$4:$KM$4,CF$3,'English Scores- Leveled papers'!$H15:$KM15,"&lt;&gt;")=0,"",SUMIF('English Scores- Leveled papers'!$H$4:$KM$4,CF$3,'English Scores- Leveled papers'!$H15:$KM15)))</f>
        <v/>
      </c>
      <c r="CG13" s="319" t="str">
        <f aca="false">IF($B13="","",IF(COUNTIFS('English Scores- Leveled papers'!$H$4:$KM$4,CG$3,'English Scores- Leveled papers'!$H15:$KM15,"&lt;&gt;")=0,"",SUMIF('English Scores- Leveled papers'!$H$4:$KM$4,CG$3,'English Scores- Leveled papers'!$H15:$KM15)))</f>
        <v/>
      </c>
      <c r="CH13" s="319" t="str">
        <f aca="false">IF($B13="","",IF(COUNTIFS('English Scores- Leveled papers'!$H$4:$KM$4,CH$3,'English Scores- Leveled papers'!$H15:$KM15,"&lt;&gt;")=0,"",SUMIF('English Scores- Leveled papers'!$H$4:$KM$4,CH$3,'English Scores- Leveled papers'!$H15:$KM15)))</f>
        <v/>
      </c>
      <c r="CI13" s="319" t="str">
        <f aca="false">IF($B13="","",IF(COUNTIFS('English Scores- Leveled papers'!$H$4:$KM$4,CI$3,'English Scores- Leveled papers'!$H15:$KM15,"&lt;&gt;")=0,"",SUMIF('English Scores- Leveled papers'!$H$4:$KM$4,CI$3,'English Scores- Leveled papers'!$H15:$KM15)))</f>
        <v/>
      </c>
      <c r="CJ13" s="319" t="str">
        <f aca="false">IF($B13="","",IF(COUNTIFS('English Scores- Leveled papers'!$H$4:$KM$4,CJ$3,'English Scores- Leveled papers'!$H15:$KM15,"&lt;&gt;")=0,"",SUMIF('English Scores- Leveled papers'!$H$4:$KM$4,CJ$3,'English Scores- Leveled papers'!$H15:$KM15)))</f>
        <v/>
      </c>
      <c r="CK13" s="319" t="str">
        <f aca="false">IF($B13="","",IF(COUNTIFS('English Scores- Leveled papers'!$H$4:$KM$4,CK$3,'English Scores- Leveled papers'!$H15:$KM15,"&lt;&gt;")=0,"",SUMIF('English Scores- Leveled papers'!$H$4:$KM$4,CK$3,'English Scores- Leveled papers'!$H15:$KM15)))</f>
        <v/>
      </c>
      <c r="CL13" s="752" t="str">
        <f aca="false">IF($B13="","",IF(COUNTIFS('English Scores- Leveled papers'!$H$4:$KM$4,CL$3,'English Scores- Leveled papers'!$H15:$KM15,"&lt;&gt;")=0,"",SUMIF('English Scores- Leveled papers'!$H$4:$KM$4,CL$3,'English Scores- Leveled papers'!$H15:$KM15)))</f>
        <v/>
      </c>
      <c r="CM13" s="752" t="str">
        <f aca="false">IF($B13="","",IF(COUNTIFS('English Scores- Leveled papers'!$H$4:$KM$4,CM$3,'English Scores- Leveled papers'!$H15:$KM15,"&lt;&gt;")=0,"",SUMIF('English Scores- Leveled papers'!$H$4:$KM$4,CM$3,'English Scores- Leveled papers'!$H15:$KM15)))</f>
        <v/>
      </c>
      <c r="CN13" s="752" t="str">
        <f aca="false">IF($B13="","",IF(COUNTIFS('English Scores- Leveled papers'!$H$4:$KM$4,CN$3,'English Scores- Leveled papers'!$H15:$KM15,"&lt;&gt;")=0,"",SUMIF('English Scores- Leveled papers'!$H$4:$KM$4,CN$3,'English Scores- Leveled papers'!$H15:$KM15)))</f>
        <v/>
      </c>
      <c r="CO13" s="752" t="str">
        <f aca="false">IF($B13="","",IF(COUNTIFS('English Scores- Leveled papers'!$H$4:$KM$4,CO$3,'English Scores- Leveled papers'!$H15:$KM15,"&lt;&gt;")=0,"",SUMIF('English Scores- Leveled papers'!$H$4:$KM$4,CO$3,'English Scores- Leveled papers'!$H15:$KM15)))</f>
        <v/>
      </c>
      <c r="CP13" s="752" t="str">
        <f aca="false">IF($B13="","",IF(COUNTIFS('English Scores- Leveled papers'!$H$4:$KM$4,CP$3,'English Scores- Leveled papers'!$H15:$KM15,"&lt;&gt;")=0,"",SUMIF('English Scores- Leveled papers'!$H$4:$KM$4,CP$3,'English Scores- Leveled papers'!$H15:$KM15)))</f>
        <v/>
      </c>
      <c r="CQ13" s="752" t="str">
        <f aca="false">IF($B13="","",IF(COUNTIFS('English Scores- Leveled papers'!$H$4:$KM$4,CQ$3,'English Scores- Leveled papers'!$H15:$KM15,"&lt;&gt;")=0,"",SUMIF('English Scores- Leveled papers'!$H$4:$KM$4,CQ$3,'English Scores- Leveled papers'!$H15:$KM15)))</f>
        <v/>
      </c>
      <c r="CR13" s="752" t="str">
        <f aca="false">IF($B13="","",IF(COUNTIFS('English Scores- Leveled papers'!$H$4:$KM$4,CR$3,'English Scores- Leveled papers'!$H15:$KM15,"&lt;&gt;")=0,"",SUMIF('English Scores- Leveled papers'!$H$4:$KM$4,CR$3,'English Scores- Leveled papers'!$H15:$KM15)))</f>
        <v/>
      </c>
      <c r="CS13" s="752" t="str">
        <f aca="false">IF($B13="","",IF(COUNTIFS('English Scores- Leveled papers'!$H$4:$KM$4,CS$3,'English Scores- Leveled papers'!$H15:$KM15,"&lt;&gt;")=0,"",SUMIF('English Scores- Leveled papers'!$H$4:$KM$4,CS$3,'English Scores- Leveled papers'!$H15:$KM15)))</f>
        <v/>
      </c>
      <c r="CT13" s="319" t="str">
        <f aca="false">IF($B13="","",IF(COUNTIFS('English Scores- Leveled papers'!$H$4:$KM$4,CT$3,'English Scores- Leveled papers'!$H15:$KM15,"&lt;&gt;")=0,"",SUMIF('English Scores- Leveled papers'!$H$4:$KM$4,CT$3,'English Scores- Leveled papers'!$H15:$KM15)))</f>
        <v/>
      </c>
      <c r="CU13" s="319" t="str">
        <f aca="false">IF($B13="","",IF(COUNTIFS('English Scores- Leveled papers'!$H$4:$KM$4,CU$3,'English Scores- Leveled papers'!$H15:$KM15,"&lt;&gt;")=0,"",SUMIF('English Scores- Leveled papers'!$H$4:$KM$4,CU$3,'English Scores- Leveled papers'!$H15:$KM15)))</f>
        <v/>
      </c>
      <c r="CV13" s="319" t="str">
        <f aca="false">IF($B13="","",IF(COUNTIFS('English Scores- Leveled papers'!$H$4:$KM$4,CV$3,'English Scores- Leveled papers'!$H15:$KM15,"&lt;&gt;")=0,"",SUMIF('English Scores- Leveled papers'!$H$4:$KM$4,CV$3,'English Scores- Leveled papers'!$H15:$KM15)))</f>
        <v/>
      </c>
      <c r="CW13" s="319" t="str">
        <f aca="false">IF($B13="","",IF(COUNTIFS('English Scores- Leveled papers'!$H$4:$KM$4,CW$3,'English Scores- Leveled papers'!$H15:$KM15,"&lt;&gt;")=0,"",SUMIF('English Scores- Leveled papers'!$H$4:$KM$4,CW$3,'English Scores- Leveled papers'!$H15:$KM15)))</f>
        <v/>
      </c>
      <c r="CX13" s="319" t="str">
        <f aca="false">IF($B13="","",IF(COUNTIFS('English Scores- Leveled papers'!$H$4:$KM$4,CX$3,'English Scores- Leveled papers'!$H15:$KM15,"&lt;&gt;")=0,"",SUMIF('English Scores- Leveled papers'!$H$4:$KM$4,CX$3,'English Scores- Leveled papers'!$H15:$KM15)))</f>
        <v/>
      </c>
      <c r="CY13" s="319" t="str">
        <f aca="false">IF($B13="","",IF(COUNTIFS('English Scores- Leveled papers'!$H$4:$KM$4,CY$3,'English Scores- Leveled papers'!$H15:$KM15,"&lt;&gt;")=0,"",SUMIF('English Scores- Leveled papers'!$H$4:$KM$4,CY$3,'English Scores- Leveled papers'!$H15:$KM15)))</f>
        <v/>
      </c>
      <c r="CZ13" s="319" t="str">
        <f aca="false">IF($B13="","",IF(COUNTIFS('English Scores- Leveled papers'!$H$4:$KM$4,CZ$3,'English Scores- Leveled papers'!$H15:$KM15,"&lt;&gt;")=0,"",SUMIF('English Scores- Leveled papers'!$H$4:$KM$4,CZ$3,'English Scores- Leveled papers'!$H15:$KM15)))</f>
        <v/>
      </c>
      <c r="DA13" s="319" t="str">
        <f aca="false">IF($B13="","",IF(COUNTIFS('English Scores- Leveled papers'!$H$4:$KM$4,DA$3,'English Scores- Leveled papers'!$H15:$KM15,"&lt;&gt;")=0,"",SUMIF('English Scores- Leveled papers'!$H$4:$KM$4,DA$3,'English Scores- Leveled papers'!$H15:$KM15)))</f>
        <v/>
      </c>
      <c r="DB13" s="319" t="str">
        <f aca="false">IF($B13="","",IF(COUNTIFS('English Scores- Leveled papers'!$H$4:$KM$4,DB$3,'English Scores- Leveled papers'!$H15:$KM15,"&lt;&gt;")=0,"",SUMIF('English Scores- Leveled papers'!$H$4:$KM$4,DB$3,'English Scores- Leveled papers'!$H15:$KM15)))</f>
        <v/>
      </c>
      <c r="DC13" s="319" t="str">
        <f aca="false">IF($B13="","",IF(COUNTIFS('English Scores- Leveled papers'!$H$4:$KM$4,DC$3,'English Scores- Leveled papers'!$H15:$KM15,"&lt;&gt;")=0,"",SUMIF('English Scores- Leveled papers'!$H$4:$KM$4,DC$3,'English Scores- Leveled papers'!$H15:$KM15)))</f>
        <v/>
      </c>
      <c r="DD13" s="319" t="str">
        <f aca="false">IF($B13="","",IF(COUNTIFS('English Scores- Leveled papers'!$H$4:$KM$4,DD$3,'English Scores- Leveled papers'!$H15:$KM15,"&lt;&gt;")=0,"",SUMIF('English Scores- Leveled papers'!$H$4:$KM$4,DD$3,'English Scores- Leveled papers'!$H15:$KM15)))</f>
        <v/>
      </c>
      <c r="DE13" s="319" t="str">
        <f aca="false">IF($B13="","",IF(COUNTIFS('English Scores- Leveled papers'!$H$4:$KM$4,DE$3,'English Scores- Leveled papers'!$H15:$KM15,"&lt;&gt;")=0,"",SUMIF('English Scores- Leveled papers'!$H$4:$KM$4,DE$3,'English Scores- Leveled papers'!$H15:$KM15)))</f>
        <v/>
      </c>
      <c r="DF13" s="752" t="str">
        <f aca="false">IF($B13="","",IF(COUNTIFS('English Scores- Leveled papers'!$H$4:$KM$4,DF$3,'English Scores- Leveled papers'!$H15:$KM15,"&lt;&gt;")=0,"",SUMIF('English Scores- Leveled papers'!$H$4:$KM$4,DF$3,'English Scores- Leveled papers'!$H15:$KM15)))</f>
        <v/>
      </c>
      <c r="DG13" s="752" t="str">
        <f aca="false">IF($B13="","",IF(COUNTIFS('English Scores- Leveled papers'!$H$4:$KM$4,DG$3,'English Scores- Leveled papers'!$H15:$KM15,"&lt;&gt;")=0,"",SUMIF('English Scores- Leveled papers'!$H$4:$KM$4,DG$3,'English Scores- Leveled papers'!$H15:$KM15)))</f>
        <v/>
      </c>
      <c r="DH13" s="752" t="str">
        <f aca="false">IF($B13="","",IF(COUNTIFS('English Scores- Leveled papers'!$H$4:$KM$4,DH$3,'English Scores- Leveled papers'!$H15:$KM15,"&lt;&gt;")=0,"",SUMIF('English Scores- Leveled papers'!$H$4:$KM$4,DH$3,'English Scores- Leveled papers'!$H15:$KM15)))</f>
        <v/>
      </c>
      <c r="DI13" s="752" t="str">
        <f aca="false">IF($B13="","",IF(COUNTIFS('English Scores- Leveled papers'!$H$4:$KM$4,DI$3,'English Scores- Leveled papers'!$H15:$KM15,"&lt;&gt;")=0,"",SUMIF('English Scores- Leveled papers'!$H$4:$KM$4,DI$3,'English Scores- Leveled papers'!$H15:$KM15)))</f>
        <v/>
      </c>
      <c r="DJ13" s="752" t="str">
        <f aca="false">IF($B13="","",IF(COUNTIFS('English Scores- Leveled papers'!$H$4:$KM$4,DJ$3,'English Scores- Leveled papers'!$H15:$KM15,"&lt;&gt;")=0,"",SUMIF('English Scores- Leveled papers'!$H$4:$KM$4,DJ$3,'English Scores- Leveled papers'!$H15:$KM15)))</f>
        <v/>
      </c>
      <c r="DK13" s="752" t="str">
        <f aca="false">IF($B13="","",IF(COUNTIFS('English Scores- Leveled papers'!$H$4:$KM$4,DK$3,'English Scores- Leveled papers'!$H15:$KM15,"&lt;&gt;")=0,"",SUMIF('English Scores- Leveled papers'!$H$4:$KM$4,DK$3,'English Scores- Leveled papers'!$H15:$KM15)))</f>
        <v/>
      </c>
      <c r="DL13" s="752" t="str">
        <f aca="false">IF($B13="","",IF(COUNTIFS('English Scores- Leveled papers'!$H$4:$KM$4,DL$3,'English Scores- Leveled papers'!$H15:$KM15,"&lt;&gt;")=0,"",SUMIF('English Scores- Leveled papers'!$H$4:$KM$4,DL$3,'English Scores- Leveled papers'!$H15:$KM15)))</f>
        <v/>
      </c>
      <c r="DM13" s="752" t="str">
        <f aca="false">IF($B13="","",IF(COUNTIFS('English Scores- Leveled papers'!$H$4:$KM$4,DM$3,'English Scores- Leveled papers'!$H15:$KM15,"&lt;&gt;")=0,"",SUMIF('English Scores- Leveled papers'!$H$4:$KM$4,DM$3,'English Scores- Leveled papers'!$H15:$KM15)))</f>
        <v/>
      </c>
      <c r="DN13" s="752" t="str">
        <f aca="false">IF($B13="","",IF(COUNTIFS('English Scores- Leveled papers'!$H$4:$KM$4,DN$3,'English Scores- Leveled papers'!$H15:$KM15,"&lt;&gt;")=0,"",SUMIF('English Scores- Leveled papers'!$H$4:$KM$4,DN$3,'English Scores- Leveled papers'!$H15:$KM15)))</f>
        <v/>
      </c>
      <c r="DO13" s="752" t="str">
        <f aca="false">IF($B13="","",IF(COUNTIFS('English Scores- Leveled papers'!$H$4:$KM$4,DO$3,'English Scores- Leveled papers'!$H15:$KM15,"&lt;&gt;")=0,"",SUMIF('English Scores- Leveled papers'!$H$4:$KM$4,DO$3,'English Scores- Leveled papers'!$H15:$KM15)))</f>
        <v/>
      </c>
      <c r="DP13" s="752" t="str">
        <f aca="false">IF($B13="","",IF(COUNTIFS('English Scores- Leveled papers'!$H$4:$KM$4,DP$3,'English Scores- Leveled papers'!$H15:$KM15,"&lt;&gt;")=0,"",SUMIF('English Scores- Leveled papers'!$H$4:$KM$4,DP$3,'English Scores- Leveled papers'!$H15:$KM15)))</f>
        <v/>
      </c>
      <c r="DQ13" s="752" t="str">
        <f aca="false">IF($B13="","",IF(COUNTIFS('English Scores- Leveled papers'!$H$4:$KM$4,DQ$3,'English Scores- Leveled papers'!$H15:$KM15,"&lt;&gt;")=0,"",SUMIF('English Scores- Leveled papers'!$H$4:$KM$4,DQ$3,'English Scores- Leveled papers'!$H15:$KM15)))</f>
        <v/>
      </c>
      <c r="DR13" s="319" t="str">
        <f aca="false">IF($B13="","",IF(COUNTIFS('English Scores- Leveled papers'!$H$4:$KM$4,DR$3,'English Scores- Leveled papers'!$H15:$KM15,"&lt;&gt;")=0,"",SUMIF('English Scores- Leveled papers'!$H$4:$KM$4,DR$3,'English Scores- Leveled papers'!$H15:$KM15)))</f>
        <v/>
      </c>
      <c r="DS13" s="319" t="str">
        <f aca="false">IF($B13="","",IF(COUNTIFS('English Scores- Leveled papers'!$H$4:$KM$4,DS$3,'English Scores- Leveled papers'!$H15:$KM15,"&lt;&gt;")=0,"",SUMIF('English Scores- Leveled papers'!$H$4:$KM$4,DS$3,'English Scores- Leveled papers'!$H15:$KM15)))</f>
        <v/>
      </c>
      <c r="DT13" s="319" t="str">
        <f aca="false">IF($B13="","",IF(COUNTIFS('English Scores- Leveled papers'!$H$4:$KM$4,DT$3,'English Scores- Leveled papers'!$H15:$KM15,"&lt;&gt;")=0,"",SUMIF('English Scores- Leveled papers'!$H$4:$KM$4,DT$3,'English Scores- Leveled papers'!$H15:$KM15)))</f>
        <v/>
      </c>
      <c r="DU13" s="319" t="str">
        <f aca="false">IF($B13="","",IF(COUNTIFS('English Scores- Leveled papers'!$H$4:$KM$4,DU$3,'English Scores- Leveled papers'!$H15:$KM15,"&lt;&gt;")=0,"",SUMIF('English Scores- Leveled papers'!$H$4:$KM$4,DU$3,'English Scores- Leveled papers'!$H15:$KM15)))</f>
        <v/>
      </c>
      <c r="DV13" s="319" t="str">
        <f aca="false">IF($B13="","",IF(COUNTIFS('English Scores- Leveled papers'!$H$4:$KM$4,DV$3,'English Scores- Leveled papers'!$H15:$KM15,"&lt;&gt;")=0,"",SUMIF('English Scores- Leveled papers'!$H$4:$KM$4,DV$3,'English Scores- Leveled papers'!$H15:$KM15)))</f>
        <v/>
      </c>
      <c r="DW13" s="319" t="str">
        <f aca="false">IF($B13="","",IF(COUNTIFS('English Scores- Leveled papers'!$H$4:$KM$4,DW$3,'English Scores- Leveled papers'!$H15:$KM15,"&lt;&gt;")=0,"",SUMIF('English Scores- Leveled papers'!$H$4:$KM$4,DW$3,'English Scores- Leveled papers'!$H15:$KM15)))</f>
        <v/>
      </c>
      <c r="DX13" s="319" t="str">
        <f aca="false">IF($B13="","",IF(COUNTIFS('English Scores- Leveled papers'!$H$4:$KM$4,DX$3,'English Scores- Leveled papers'!$H15:$KM15,"&lt;&gt;")=0,"",SUMIF('English Scores- Leveled papers'!$H$4:$KM$4,DX$3,'English Scores- Leveled papers'!$H15:$KM15)))</f>
        <v/>
      </c>
      <c r="DY13" s="319" t="str">
        <f aca="false">IF($B13="","",IF(COUNTIFS('English Scores- Leveled papers'!$H$4:$KM$4,DY$3,'English Scores- Leveled papers'!$H15:$KM15,"&lt;&gt;")=0,"",SUMIF('English Scores- Leveled papers'!$H$4:$KM$4,DY$3,'English Scores- Leveled papers'!$H15:$KM15)))</f>
        <v/>
      </c>
      <c r="DZ13" s="319" t="str">
        <f aca="false">IF($B13="","",IF(COUNTIFS('English Scores- Leveled papers'!$H$4:$KM$4,DZ$3,'English Scores- Leveled papers'!$H15:$KM15,"&lt;&gt;")=0,"",SUMIF('English Scores- Leveled papers'!$H$4:$KM$4,DZ$3,'English Scores- Leveled papers'!$H15:$KM15)))</f>
        <v/>
      </c>
      <c r="EA13" s="319" t="str">
        <f aca="false">IF($B13="","",IF(COUNTIFS('English Scores- Leveled papers'!$H$4:$KM$4,EA$3,'English Scores- Leveled papers'!$H15:$KM15,"&lt;&gt;")=0,"",SUMIF('English Scores- Leveled papers'!$H$4:$KM$4,EA$3,'English Scores- Leveled papers'!$H15:$KM15)))</f>
        <v/>
      </c>
      <c r="EB13" s="319" t="str">
        <f aca="false">IF($B13="","",IF(COUNTIFS('English Scores- Leveled papers'!$H$4:$KM$4,EB$3,'English Scores- Leveled papers'!$H15:$KM15,"&lt;&gt;")=0,"",SUMIF('English Scores- Leveled papers'!$H$4:$KM$4,EB$3,'English Scores- Leveled papers'!$H15:$KM15)))</f>
        <v/>
      </c>
      <c r="EC13" s="319" t="str">
        <f aca="false">IF($B13="","",IF(COUNTIFS('English Scores- Leveled papers'!$H$4:$KM$4,EC$3,'English Scores- Leveled papers'!$H15:$KM15,"&lt;&gt;")=0,"",SUMIF('English Scores- Leveled papers'!$H$4:$KM$4,EC$3,'English Scores- Leveled papers'!$H15:$KM15)))</f>
        <v/>
      </c>
      <c r="ED13" s="752" t="str">
        <f aca="false">IF($B13="","",IF(COUNTIFS('English Scores- Leveled papers'!$H$4:$KM$4,ED$3,'English Scores- Leveled papers'!$H15:$KM15,"&lt;&gt;")=0,"",SUMIF('English Scores- Leveled papers'!$H$4:$KM$4,ED$3,'English Scores- Leveled papers'!$H15:$KM15)))</f>
        <v/>
      </c>
      <c r="EE13" s="752" t="str">
        <f aca="false">IF($B13="","",IF(COUNTIFS('English Scores- Leveled papers'!$H$4:$KM$4,EE$3,'English Scores- Leveled papers'!$H15:$KM15,"&lt;&gt;")=0,"",SUMIF('English Scores- Leveled papers'!$H$4:$KM$4,EE$3,'English Scores- Leveled papers'!$H15:$KM15)))</f>
        <v/>
      </c>
      <c r="EF13" s="752" t="str">
        <f aca="false">IF($B13="","",IF(COUNTIFS('English Scores- Leveled papers'!$H$4:$KM$4,EF$3,'English Scores- Leveled papers'!$H15:$KM15,"&lt;&gt;")=0,"",SUMIF('English Scores- Leveled papers'!$H$4:$KM$4,EF$3,'English Scores- Leveled papers'!$H15:$KM15)))</f>
        <v/>
      </c>
      <c r="EG13" s="752" t="str">
        <f aca="false">IF($B13="","",IF(COUNTIFS('English Scores- Leveled papers'!$H$4:$KM$4,EG$3,'English Scores- Leveled papers'!$H15:$KM15,"&lt;&gt;")=0,"",SUMIF('English Scores- Leveled papers'!$H$4:$KM$4,EG$3,'English Scores- Leveled papers'!$H15:$KM15)))</f>
        <v/>
      </c>
      <c r="EH13" s="752" t="str">
        <f aca="false">IF($B13="","",IF(COUNTIFS('English Scores- Leveled papers'!$H$4:$KM$4,EH$3,'English Scores- Leveled papers'!$H15:$KM15,"&lt;&gt;")=0,"",SUMIF('English Scores- Leveled papers'!$H$4:$KM$4,EH$3,'English Scores- Leveled papers'!$H15:$KM15)))</f>
        <v/>
      </c>
      <c r="EI13" s="752" t="str">
        <f aca="false">IF($B13="","",IF(COUNTIFS('English Scores- Leveled papers'!$H$4:$KM$4,EI$3,'English Scores- Leveled papers'!$H15:$KM15,"&lt;&gt;")=0,"",SUMIF('English Scores- Leveled papers'!$H$4:$KM$4,EI$3,'English Scores- Leveled papers'!$H15:$KM15)))</f>
        <v/>
      </c>
      <c r="EJ13" s="752" t="str">
        <f aca="false">IF($B13="","",IF(COUNTIFS('English Scores- Leveled papers'!$H$4:$KM$4,EJ$3,'English Scores- Leveled papers'!$H15:$KM15,"&lt;&gt;")=0,"",SUMIF('English Scores- Leveled papers'!$H$4:$KM$4,EJ$3,'English Scores- Leveled papers'!$H15:$KM15)))</f>
        <v/>
      </c>
      <c r="EK13" s="752" t="str">
        <f aca="false">IF($B13="","",IF(COUNTIFS('English Scores- Leveled papers'!$H$4:$KM$4,EK$3,'English Scores- Leveled papers'!$H15:$KM15,"&lt;&gt;")=0,"",SUMIF('English Scores- Leveled papers'!$H$4:$KM$4,EK$3,'English Scores- Leveled papers'!$H15:$KM15)))</f>
        <v/>
      </c>
      <c r="EL13" s="752" t="str">
        <f aca="false">IF($B13="","",IF(COUNTIFS('English Scores- Leveled papers'!$H$4:$KM$4,EL$3,'English Scores- Leveled papers'!$H15:$KM15,"&lt;&gt;")=0,"",SUMIF('English Scores- Leveled papers'!$H$4:$KM$4,EL$3,'English Scores- Leveled papers'!$H15:$KM15)))</f>
        <v/>
      </c>
      <c r="EM13" s="752" t="str">
        <f aca="false">IF($B13="","",IF(COUNTIFS('English Scores- Leveled papers'!$H$4:$KM$4,EM$3,'English Scores- Leveled papers'!$H15:$KM15,"&lt;&gt;")=0,"",SUMIF('English Scores- Leveled papers'!$H$4:$KM$4,EM$3,'English Scores- Leveled papers'!$H15:$KM15)))</f>
        <v/>
      </c>
      <c r="EN13" s="752" t="str">
        <f aca="false">IF($B13="","",IF(COUNTIFS('English Scores- Leveled papers'!$H$4:$KM$4,EN$3,'English Scores- Leveled papers'!$H15:$KM15,"&lt;&gt;")=0,"",SUMIF('English Scores- Leveled papers'!$H$4:$KM$4,EN$3,'English Scores- Leveled papers'!$H15:$KM15)))</f>
        <v/>
      </c>
      <c r="EO13" s="752" t="str">
        <f aca="false">IF($B13="","",IF(COUNTIFS('English Scores- Leveled papers'!$H$4:$KM$4,EO$3,'English Scores- Leveled papers'!$H15:$KM15,"&lt;&gt;")=0,"",SUMIF('English Scores- Leveled papers'!$H$4:$KM$4,EO$3,'English Scores- Leveled papers'!$H15:$KM15)))</f>
        <v/>
      </c>
      <c r="EP13" s="752" t="str">
        <f aca="false">IF($B13="","",IF(COUNTIFS('English Scores- Leveled papers'!$H$4:$KM$4,EP$3,'English Scores- Leveled papers'!$H15:$KM15,"&lt;&gt;")=0,"",SUMIF('English Scores- Leveled papers'!$H$4:$KM$4,EP$3,'English Scores- Leveled papers'!$H15:$KM15)))</f>
        <v/>
      </c>
      <c r="ER13" s="0" t="s">
        <v>1728</v>
      </c>
      <c r="ES13" s="0" t="n">
        <f aca="false">COUNTIF($C$5:$C$89,"2")</f>
        <v>0</v>
      </c>
      <c r="ET13" s="0" t="n">
        <f aca="false">COUNTIF($D$5:$D$89,"2")</f>
        <v>0</v>
      </c>
    </row>
    <row r="14" customFormat="false" ht="12.75" hidden="false" customHeight="false" outlineLevel="0" collapsed="false">
      <c r="A14" s="315" t="n">
        <v>10</v>
      </c>
      <c r="B14" s="315" t="str">
        <f aca="false">'English Scores- Leveled papers'!B16</f>
        <v>K.Sahana</v>
      </c>
      <c r="C14" s="751" t="inlineStr">
        <f aca="false">IF('RC Mastery Check+Question type'!D14="","",IF(OR('RC Mastery Check+Question type'!D14=-0.5,'RC Mastery Check+Question type'!D14=0,'RC Mastery Check+Question type'!D14=0.2,'RC Mastery Check+Question type'!D14=0.5),"NR",'Cover Sheet'!G14))</f>
        <is>
          <t/>
        </is>
      </c>
      <c r="D14" s="316" t="inlineStr">
        <f aca="false">IF(OR(B14="",COUNT('English Scores- Leveled papers'!AJ16:KM16)=0),"",IF((AND(R14&gt;=(70/100),R14&lt;1.1)),9,IF(AND(Q14&gt;=(70/100),Q14&lt;1.1),8,IF(AND(P14&gt;=(70/100),P14&lt;1.1),7,IF(AND(O14&gt;=(70/100),O14&lt;1.1),6,IF(AND(N14&gt;=0.7,N14&lt;1.1),5,IF(AND(M14&gt;=0.7,M14&lt;1.1),5,IF(AND(L14&gt;=0.7,L14&lt;1.1),4,IF(AND(K14&gt;=0.7,K14&lt;1.1),4,IF(AND(J14&gt;=0.7,J14&lt;1.1),3,IF(AND(I14&gt;=0.7,I14&lt;1.1),3,IF(AND(H14&gt;=0.7,H14&lt;1.1),2,IF(AND(G14&gt;=0.7,G14&lt;1.1),2,IF(AND(F14&gt;=0.7,F14&lt;1.1),1,IF(AND(E14&gt;=0.7,E14&lt;1.1),1,IF(COUNT('English Scores- Leveled papers'!AJ16:AK16)=0,"","NR"))))))))))))))))</f>
        <is>
          <t/>
        </is>
      </c>
      <c r="E14" s="318" t="str">
        <f aca="false">IF((B14=""),"",IF(COUNT(S14:W14)=0,"",ROUND(SUM(S14:W14)/SUM($S$2:$W$2),1)))</f>
        <v/>
      </c>
      <c r="F14" s="318" t="str">
        <f aca="false">IF((B14=""),"",IF(COUNT(X14:AB14)=0,"",ROUND(SUM(X14:AB14)/SUM($X$2:$AB$2),1)))</f>
        <v/>
      </c>
      <c r="G14" s="318" t="str">
        <f aca="false">IFERROR(IF((B14=""),"",IF(COUNT(AC14:AH14)=0,"",ROUND(SUM(AC14:AH14)/SUM($AC$2:$AH$2),1))),"")</f>
        <v/>
      </c>
      <c r="H14" s="318" t="str">
        <f aca="false">IFERROR(IF((B14=""),"",IF(COUNT(AI14:AN14)=0,"",ROUND(SUM(AI14:AN14)/SUM($AI$2:$AN$2),1))),0)</f>
        <v/>
      </c>
      <c r="I14" s="318" t="str">
        <f aca="false">IFERROR(IF((B14=""),"",IF(COUNT(AO14:AY14)=0,"",ROUND(SUM(AO14:AY14)/SUM($AO$2:$AY$2),1))),0)</f>
        <v/>
      </c>
      <c r="J14" s="318" t="str">
        <f aca="false">IFERROR(IF((B14=""),"",IF(COUNT(AZ14:BO14)=0,"",ROUND(SUM(AZ14:BO14)/SUM($AZ$2:$BO$2),1))),0)</f>
        <v/>
      </c>
      <c r="K14" s="318" t="str">
        <f aca="false">IFERROR(IF((B14=""),"",IF(COUNT(BP14:BW14)=0,"",ROUND(SUM(BP14:BW14)/SUM($BP$2:$BW$2),1))),0)</f>
        <v/>
      </c>
      <c r="L14" s="318" t="str">
        <f aca="false">IFERROR(IF((B14=""),"",IF(COUNT(BX14:CF14)=0,"",ROUND(SUM(BX14:CF14)/SUM($BX$2:$CF$2),1))),0)</f>
        <v/>
      </c>
      <c r="M14" s="318" t="str">
        <f aca="false">IFERROR(IF((B14=""),"",IF(COUNT(CG14:CK14)=0,"",ROUND(SUM(CG14:CK14)/SUM($CG$2:$CK$2),1))),0)</f>
        <v/>
      </c>
      <c r="N14" s="318" t="str">
        <f aca="false">IFERROR(IF((B14=""),"",IF(COUNT(CL14:CS14)=0,"",ROUND(SUM(CL14:CS14)/SUM($CL$2:$CS$2),1))),0)</f>
        <v/>
      </c>
      <c r="O14" s="318" t="str">
        <f aca="false">IFERROR(IF((B14=""),"",IF(COUNT(CT14:DE14)=0,"",ROUND(SUM(CT14:DE14)/SUM($CT$2:$DE$2),1))),0)</f>
        <v/>
      </c>
      <c r="P14" s="318" t="str">
        <f aca="false">IFERROR(IF((B14=""),"",IF(COUNT(DF14:DQ14)=0,"",ROUND(SUM(DF14:DQ14)/SUM($DF$2:$DQ$2),1))),0)</f>
        <v/>
      </c>
      <c r="Q14" s="318" t="str">
        <f aca="false">IFERROR(IF((B14=""),"",IF(COUNT(DR14:EB14)=0,"",ROUND(SUM(DR14:EB14)/SUM($DR$2:$EB$2),1))),0)</f>
        <v/>
      </c>
      <c r="R14" s="318" t="str">
        <f aca="false">(IF((B14=""),"",IF(COUNT(ED14:EP14)=0,"",ROUND(SUM(ED14:EP14)/SUM($ED$2:$EP$2),1))))</f>
        <v/>
      </c>
      <c r="S14" s="319" t="inlineStr">
        <f aca="false">IF($B14="","",IF(COUNTIFS('English Scores- Leveled papers'!$H$4:$KM$4,S$3,'English Scores- Leveled papers'!$H16:$KM16,"&lt;&gt;")=0,"",SUMIF('English Scores- Leveled papers'!$H$4:$KM$4,S$3,'English Scores- Leveled papers'!$H16:$KM16)))</f>
        <is>
          <t/>
        </is>
      </c>
      <c r="T14" s="319" t="inlineStr">
        <f aca="false">IF($B14="","",IF(COUNTIFS('English Scores- Leveled papers'!$H$4:$KM$4,T$3,'English Scores- Leveled papers'!$H16:$KM16,"&lt;&gt;")=0,"",SUMIF('English Scores- Leveled papers'!$H$4:$KM$4,T$3,'English Scores- Leveled papers'!$H16:$KM16)))</f>
        <is>
          <t/>
        </is>
      </c>
      <c r="U14" s="319" t="inlineStr">
        <f aca="false">IF($B14="","",IF(COUNTIFS('English Scores- Leveled papers'!$H$4:$KM$4,U$3,'English Scores- Leveled papers'!$H16:$KM16,"&lt;&gt;")=0,"",SUMIF('English Scores- Leveled papers'!$H$4:$KM$4,U$3,'English Scores- Leveled papers'!$H16:$KM16)))</f>
        <is>
          <t/>
        </is>
      </c>
      <c r="V14" s="319" t="inlineStr">
        <f aca="false">IF($B14="","",IF(COUNTIFS('English Scores- Leveled papers'!$H$4:$KM$4,V$3,'English Scores- Leveled papers'!$H16:$KM16,"&lt;&gt;")=0,"",SUMIF('English Scores- Leveled papers'!$H$4:$KM$4,V$3,'English Scores- Leveled papers'!$H16:$KM16)))</f>
        <is>
          <t/>
        </is>
      </c>
      <c r="W14" s="319" t="inlineStr">
        <f aca="false">IF($B14="","",IF(COUNTIFS('English Scores- Leveled papers'!$H$4:$KM$4,W$3,'English Scores- Leveled papers'!$H16:$KM16,"&lt;&gt;")=0,"",SUMIF('English Scores- Leveled papers'!$H$4:$KM$4,W$3,'English Scores- Leveled papers'!$H16:$KM16)))</f>
        <is>
          <t/>
        </is>
      </c>
      <c r="X14" s="752" t="inlineStr">
        <f aca="false">IF($B14="","",IF(COUNTIFS('English Scores- Leveled papers'!$H$4:$KM$4,X$3,'English Scores- Leveled papers'!$H16:$KM16,"&lt;&gt;")=0,"",SUMIF('English Scores- Leveled papers'!$H$4:$KM$4,X$3,'English Scores- Leveled papers'!$H16:$KM16)))</f>
        <is>
          <t/>
        </is>
      </c>
      <c r="Y14" s="752" t="inlineStr">
        <f aca="false">IF($B14="","",IF(COUNTIFS('English Scores- Leveled papers'!$H$4:$KM$4,Y$3,'English Scores- Leveled papers'!$H16:$KM16,"&lt;&gt;")=0,"",SUMIF('English Scores- Leveled papers'!$H$4:$KM$4,Y$3,'English Scores- Leveled papers'!$H16:$KM16)))</f>
        <is>
          <t/>
        </is>
      </c>
      <c r="Z14" s="752" t="inlineStr">
        <f aca="false">IF($B14="","",IF(COUNTIFS('English Scores- Leveled papers'!$H$4:$KM$4,Z$3,'English Scores- Leveled papers'!$H16:$KM16,"&lt;&gt;")=0,"",SUMIF('English Scores- Leveled papers'!$H$4:$KM$4,Z$3,'English Scores- Leveled papers'!$H16:$KM16)))</f>
        <is>
          <t/>
        </is>
      </c>
      <c r="AA14" s="752" t="inlineStr">
        <f aca="false">IF($B14="","",IF(COUNTIFS('English Scores- Leveled papers'!$H$4:$KM$4,AA$3,'English Scores- Leveled papers'!$H16:$KM16,"&lt;&gt;")=0,"",SUMIF('English Scores- Leveled papers'!$H$4:$KM$4,AA$3,'English Scores- Leveled papers'!$H16:$KM16)))</f>
        <is>
          <t/>
        </is>
      </c>
      <c r="AB14" s="752" t="inlineStr">
        <f aca="false">IF($B14="","",IF(COUNTIFS('English Scores- Leveled papers'!$H$4:$KM$4,AB$3,'English Scores- Leveled papers'!$H16:$KM16,"&lt;&gt;")=0,"",SUMIF('English Scores- Leveled papers'!$H$4:$KM$4,AB$3,'English Scores- Leveled papers'!$H16:$KM16)))</f>
        <is>
          <t/>
        </is>
      </c>
      <c r="AC14" s="319" t="inlineStr">
        <f aca="false">IF($B14="","",IF(COUNTIFS('English Scores- Leveled papers'!$H$4:$KM$4,AC$3,'English Scores- Leveled papers'!$H16:$KM16,"&lt;&gt;")=0,"",SUMIF('English Scores- Leveled papers'!$H$4:$KM$4,AC$3,'English Scores- Leveled papers'!$H16:$KM16)))</f>
        <is>
          <t/>
        </is>
      </c>
      <c r="AD14" s="319" t="inlineStr">
        <f aca="false">IF($B14="","",IF(COUNTIFS('English Scores- Leveled papers'!$H$4:$KM$4,AD$3,'English Scores- Leveled papers'!$H16:$KM16,"&lt;&gt;")=0,"",SUMIF('English Scores- Leveled papers'!$H$4:$KM$4,AD$3,'English Scores- Leveled papers'!$H16:$KM16)))</f>
        <is>
          <t/>
        </is>
      </c>
      <c r="AE14" s="319" t="inlineStr">
        <f aca="false">IF($B14="","",IF(COUNTIFS('English Scores- Leveled papers'!$H$4:$KM$4,AE$3,'English Scores- Leveled papers'!$H16:$KM16,"&lt;&gt;")=0,"",SUMIF('English Scores- Leveled papers'!$H$4:$KM$4,AE$3,'English Scores- Leveled papers'!$H16:$KM16)))</f>
        <is>
          <t/>
        </is>
      </c>
      <c r="AF14" s="319" t="inlineStr">
        <f aca="false">IF($B14="","",IF(COUNTIFS('English Scores- Leveled papers'!$H$4:$KM$4,AF$3,'English Scores- Leveled papers'!$H16:$KM16,"&lt;&gt;")=0,"",SUMIF('English Scores- Leveled papers'!$H$4:$KM$4,AF$3,'English Scores- Leveled papers'!$H16:$KM16)))</f>
        <is>
          <t/>
        </is>
      </c>
      <c r="AG14" s="319" t="inlineStr">
        <f aca="false">IF($B14="","",IF(COUNTIFS('English Scores- Leveled papers'!$H$4:$KM$4,AG$3,'English Scores- Leveled papers'!$H16:$KM16,"&lt;&gt;")=0,"",SUMIF('English Scores- Leveled papers'!$H$4:$KM$4,AG$3,'English Scores- Leveled papers'!$H16:$KM16)))</f>
        <is>
          <t/>
        </is>
      </c>
      <c r="AH14" s="319" t="inlineStr">
        <f aca="false">IF($B14="","",IF(COUNTIFS('English Scores- Leveled papers'!$H$4:$KM$4,AH$3,'English Scores- Leveled papers'!$H16:$KM16,"&lt;&gt;")=0,"",SUMIF('English Scores- Leveled papers'!$H$4:$KM$4,AH$3,'English Scores- Leveled papers'!$H16:$KM16)))</f>
        <is>
          <t/>
        </is>
      </c>
      <c r="AI14" s="752" t="inlineStr">
        <f aca="false">IF($B14="","",IF(COUNTIFS('English Scores- Leveled papers'!$H$4:$KM$4,AI$3,'English Scores- Leveled papers'!$H16:$KM16,"&lt;&gt;")=0,"",SUMIF('English Scores- Leveled papers'!$H$4:$KM$4,AI$3,'English Scores- Leveled papers'!$H16:$KM16)))</f>
        <is>
          <t/>
        </is>
      </c>
      <c r="AJ14" s="752" t="inlineStr">
        <f aca="false">IF($B14="","",IF(COUNTIFS('English Scores- Leveled papers'!$H$4:$KM$4,AJ$3,'English Scores- Leveled papers'!$H16:$KM16,"&lt;&gt;")=0,"",SUMIF('English Scores- Leveled papers'!$H$4:$KM$4,AJ$3,'English Scores- Leveled papers'!$H16:$KM16)))</f>
        <is>
          <t/>
        </is>
      </c>
      <c r="AK14" s="752" t="inlineStr">
        <f aca="false">IF($B14="","",IF(COUNTIFS('English Scores- Leveled papers'!$H$4:$KM$4,AK$3,'English Scores- Leveled papers'!$H16:$KM16,"&lt;&gt;")=0,"",SUMIF('English Scores- Leveled papers'!$H$4:$KM$4,AK$3,'English Scores- Leveled papers'!$H16:$KM16)))</f>
        <is>
          <t/>
        </is>
      </c>
      <c r="AL14" s="752" t="inlineStr">
        <f aca="false">IF($B14="","",IF(COUNTIFS('English Scores- Leveled papers'!$H$4:$KM$4,AL$3,'English Scores- Leveled papers'!$H16:$KM16,"&lt;&gt;")=0,"",SUMIF('English Scores- Leveled papers'!$H$4:$KM$4,AL$3,'English Scores- Leveled papers'!$H16:$KM16)))</f>
        <is>
          <t/>
        </is>
      </c>
      <c r="AM14" s="752" t="inlineStr">
        <f aca="false">IF($B14="","",IF(COUNTIFS('English Scores- Leveled papers'!$H$4:$KM$4,AM$3,'English Scores- Leveled papers'!$H16:$KM16,"&lt;&gt;")=0,"",SUMIF('English Scores- Leveled papers'!$H$4:$KM$4,AM$3,'English Scores- Leveled papers'!$H16:$KM16)))</f>
        <is>
          <t/>
        </is>
      </c>
      <c r="AN14" s="752" t="inlineStr">
        <f aca="false">IF($B14="","",IF(COUNTIFS('English Scores- Leveled papers'!$H$4:$KM$4,AN$3,'English Scores- Leveled papers'!$H16:$KM16,"&lt;&gt;")=0,"",SUMIF('English Scores- Leveled papers'!$H$4:$KM$4,AN$3,'English Scores- Leveled papers'!$H16:$KM16)))</f>
        <is>
          <t/>
        </is>
      </c>
      <c r="AO14" s="319" t="inlineStr">
        <f aca="false">IF($B14="","",IF(COUNTIFS('English Scores- Leveled papers'!$H$4:$KM$4,AO$3,'English Scores- Leveled papers'!$H16:$KM16,"&lt;&gt;")=0,"",SUMIF('English Scores- Leveled papers'!$H$4:$KM$4,AO$3,'English Scores- Leveled papers'!$H16:$KM16)))</f>
        <is>
          <t/>
        </is>
      </c>
      <c r="AP14" s="319" t="inlineStr">
        <f aca="false">IF($B14="","",IF(COUNTIFS('English Scores- Leveled papers'!$H$4:$KM$4,AP$3,'English Scores- Leveled papers'!$H16:$KM16,"&lt;&gt;")=0,"",SUMIF('English Scores- Leveled papers'!$H$4:$KM$4,AP$3,'English Scores- Leveled papers'!$H16:$KM16)))</f>
        <is>
          <t/>
        </is>
      </c>
      <c r="AQ14" s="319" t="inlineStr">
        <f aca="false">IF($B14="","",IF(COUNTIFS('English Scores- Leveled papers'!$H$4:$KM$4,AQ$3,'English Scores- Leveled papers'!$H16:$KM16,"&lt;&gt;")=0,"",SUMIF('English Scores- Leveled papers'!$H$4:$KM$4,AQ$3,'English Scores- Leveled papers'!$H16:$KM16)))</f>
        <is>
          <t/>
        </is>
      </c>
      <c r="AR14" s="319" t="inlineStr">
        <f aca="false">IF($B14="","",IF(COUNTIFS('English Scores- Leveled papers'!$H$4:$KM$4,AR$3,'English Scores- Leveled papers'!$H16:$KM16,"&lt;&gt;")=0,"",SUMIF('English Scores- Leveled papers'!$H$4:$KM$4,AR$3,'English Scores- Leveled papers'!$H16:$KM16)))</f>
        <is>
          <t/>
        </is>
      </c>
      <c r="AS14" s="319" t="inlineStr">
        <f aca="false">IF($B14="","",IF(COUNTIFS('English Scores- Leveled papers'!$H$4:$KM$4,AS$3,'English Scores- Leveled papers'!$H16:$KM16,"&lt;&gt;")=0,"",SUMIF('English Scores- Leveled papers'!$H$4:$KM$4,AS$3,'English Scores- Leveled papers'!$H16:$KM16)))</f>
        <is>
          <t/>
        </is>
      </c>
      <c r="AT14" s="319" t="inlineStr">
        <f aca="false">IF($B14="","",IF(COUNTIFS('English Scores- Leveled papers'!$H$4:$KM$4,AT$3,'English Scores- Leveled papers'!$H16:$KM16,"&lt;&gt;")=0,"",SUMIF('English Scores- Leveled papers'!$H$4:$KM$4,AT$3,'English Scores- Leveled papers'!$H16:$KM16)))</f>
        <is>
          <t/>
        </is>
      </c>
      <c r="AU14" s="319" t="inlineStr">
        <f aca="false">IF($B14="","",IF(COUNTIFS('English Scores- Leveled papers'!$H$4:$KM$4,AU$3,'English Scores- Leveled papers'!$H16:$KM16,"&lt;&gt;")=0,"",SUMIF('English Scores- Leveled papers'!$H$4:$KM$4,AU$3,'English Scores- Leveled papers'!$H16:$KM16)))</f>
        <is>
          <t/>
        </is>
      </c>
      <c r="AV14" s="319" t="inlineStr">
        <f aca="false">IF($B14="","",IF(COUNTIFS('English Scores- Leveled papers'!$H$4:$KM$4,AV$3,'English Scores- Leveled papers'!$H16:$KM16,"&lt;&gt;")=0,"",SUMIF('English Scores- Leveled papers'!$H$4:$KM$4,AV$3,'English Scores- Leveled papers'!$H16:$KM16)))</f>
        <is>
          <t/>
        </is>
      </c>
      <c r="AW14" s="319" t="inlineStr">
        <f aca="false">IF($B14="","",IF(COUNTIFS('English Scores- Leveled papers'!$H$4:$KM$4,AW$3,'English Scores- Leveled papers'!$H16:$KM16,"&lt;&gt;")=0,"",SUMIF('English Scores- Leveled papers'!$H$4:$KM$4,AW$3,'English Scores- Leveled papers'!$H16:$KM16)))</f>
        <is>
          <t/>
        </is>
      </c>
      <c r="AX14" s="319" t="inlineStr">
        <f aca="false">IF($B14="","",IF(COUNTIFS('English Scores- Leveled papers'!$H$4:$KM$4,AX$3,'English Scores- Leveled papers'!$H16:$KM16,"&lt;&gt;")=0,"",SUMIF('English Scores- Leveled papers'!$H$4:$KM$4,AX$3,'English Scores- Leveled papers'!$H16:$KM16)))</f>
        <is>
          <t/>
        </is>
      </c>
      <c r="AY14" s="319" t="inlineStr">
        <f aca="false">IF($B14="","",IF(COUNTIFS('English Scores- Leveled papers'!$H$4:$KM$4,AY$3,'English Scores- Leveled papers'!$H16:$KM16,"&lt;&gt;")=0,"",SUMIF('English Scores- Leveled papers'!$H$4:$KM$4,AY$3,'English Scores- Leveled papers'!$H16:$KM16)))</f>
        <is>
          <t/>
        </is>
      </c>
      <c r="AZ14" s="752" t="inlineStr">
        <f aca="false">IF($B14="","",IF(COUNTIFS('English Scores- Leveled papers'!$H$4:$KM$4,AZ$3,'English Scores- Leveled papers'!$H16:$KM16,"&lt;&gt;")=0,"",SUMIF('English Scores- Leveled papers'!$H$4:$KM$4,AZ$3,'English Scores- Leveled papers'!$H16:$KM16)))</f>
        <is>
          <t/>
        </is>
      </c>
      <c r="BA14" s="752" t="inlineStr">
        <f aca="false">IF($B14="","",IF(COUNTIFS('English Scores- Leveled papers'!$H$4:$KM$4,BA$3,'English Scores- Leveled papers'!$H16:$KM16,"&lt;&gt;")=0,"",SUMIF('English Scores- Leveled papers'!$H$4:$KM$4,BA$3,'English Scores- Leveled papers'!$H16:$KM16)))</f>
        <is>
          <t/>
        </is>
      </c>
      <c r="BB14" s="752" t="inlineStr">
        <f aca="false">IF($B14="","",IF(COUNTIFS('English Scores- Leveled papers'!$H$4:$KM$4,BB$3,'English Scores- Leveled papers'!$H16:$KM16,"&lt;&gt;")=0,"",SUMIF('English Scores- Leveled papers'!$H$4:$KM$4,BB$3,'English Scores- Leveled papers'!$H16:$KM16)))</f>
        <is>
          <t/>
        </is>
      </c>
      <c r="BC14" s="752" t="inlineStr">
        <f aca="false">IF($B14="","",IF(COUNTIFS('English Scores- Leveled papers'!$H$4:$KM$4,BC$3,'English Scores- Leveled papers'!$H16:$KM16,"&lt;&gt;")=0,"",SUMIF('English Scores- Leveled papers'!$H$4:$KM$4,BC$3,'English Scores- Leveled papers'!$H16:$KM16)))</f>
        <is>
          <t/>
        </is>
      </c>
      <c r="BD14" s="752"/>
      <c r="BE14" s="752"/>
      <c r="BF14" s="752" t="inlineStr">
        <f aca="false">IF($B14="","",IF(COUNTIFS('English Scores- Leveled papers'!$H$4:$KM$4,BF$3,'English Scores- Leveled papers'!$H16:$KM16,"&lt;&gt;")=0,"",SUMIF('English Scores- Leveled papers'!$H$4:$KM$4,BF$3,'English Scores- Leveled papers'!$H16:$KM16)))</f>
        <is>
          <t/>
        </is>
      </c>
      <c r="BG14" s="752" t="inlineStr">
        <f aca="false">IF($B14="","",IF(COUNTIFS('English Scores- Leveled papers'!$H$4:$KM$4,BG$3,'English Scores- Leveled papers'!$H16:$KM16,"&lt;&gt;")=0,"",SUMIF('English Scores- Leveled papers'!$H$4:$KM$4,BG$3,'English Scores- Leveled papers'!$H16:$KM16)))</f>
        <is>
          <t/>
        </is>
      </c>
      <c r="BH14" s="752" t="inlineStr">
        <f aca="false">IF($B14="","",IF(COUNTIFS('English Scores- Leveled papers'!$H$4:$KM$4,BH$3,'English Scores- Leveled papers'!$H16:$KM16,"&lt;&gt;")=0,"",SUMIF('English Scores- Leveled papers'!$H$4:$KM$4,BH$3,'English Scores- Leveled papers'!$H16:$KM16)))</f>
        <is>
          <t/>
        </is>
      </c>
      <c r="BI14" s="752" t="inlineStr">
        <f aca="false">IF($B14="","",IF(COUNTIFS('English Scores- Leveled papers'!$H$4:$KM$4,BI$3,'English Scores- Leveled papers'!$H16:$KM16,"&lt;&gt;")=0,"",SUMIF('English Scores- Leveled papers'!$H$4:$KM$4,BI$3,'English Scores- Leveled papers'!$H16:$KM16)))</f>
        <is>
          <t/>
        </is>
      </c>
      <c r="BJ14" s="752" t="inlineStr">
        <f aca="false">IF($B14="","",IF(COUNTIFS('English Scores- Leveled papers'!$H$4:$KM$4,BJ$3,'English Scores- Leveled papers'!$H16:$KM16,"&lt;&gt;")=0,"",SUMIF('English Scores- Leveled papers'!$H$4:$KM$4,BJ$3,'English Scores- Leveled papers'!$H16:$KM16)))</f>
        <is>
          <t/>
        </is>
      </c>
      <c r="BK14" s="752" t="inlineStr">
        <f aca="false">IF($B14="","",IF(COUNTIFS('English Scores- Leveled papers'!$H$4:$KM$4,BK$3,'English Scores- Leveled papers'!$H16:$KM16,"&lt;&gt;")=0,"",SUMIF('English Scores- Leveled papers'!$H$4:$KM$4,BK$3,'English Scores- Leveled papers'!$H16:$KM16)))</f>
        <is>
          <t/>
        </is>
      </c>
      <c r="BL14" s="752" t="inlineStr">
        <f aca="false">IF($B14="","",IF(COUNTIFS('English Scores- Leveled papers'!$H$4:$KM$4,BL$3,'English Scores- Leveled papers'!$H16:$KM16,"&lt;&gt;")=0,"",SUMIF('English Scores- Leveled papers'!$H$4:$KM$4,BL$3,'English Scores- Leveled papers'!$H16:$KM16)))</f>
        <is>
          <t/>
        </is>
      </c>
      <c r="BM14" s="752" t="inlineStr">
        <f aca="false">IF($B14="","",IF(COUNTIFS('English Scores- Leveled papers'!$H$4:$KM$4,BM$3,'English Scores- Leveled papers'!$H16:$KM16,"&lt;&gt;")=0,"",SUMIF('English Scores- Leveled papers'!$H$4:$KM$4,BM$3,'English Scores- Leveled papers'!$H16:$KM16)))</f>
        <is>
          <t/>
        </is>
      </c>
      <c r="BN14" s="752" t="inlineStr">
        <f aca="false">IF($B14="","",IF(COUNTIFS('English Scores- Leveled papers'!$H$4:$KM$4,BN$3,'English Scores- Leveled papers'!$H16:$KM16,"&lt;&gt;")=0,"",SUMIF('English Scores- Leveled papers'!$H$4:$KM$4,BN$3,'English Scores- Leveled papers'!$H16:$KM16)))</f>
        <is>
          <t/>
        </is>
      </c>
      <c r="BO14" s="752" t="inlineStr">
        <f aca="false">IF($B14="","",IF(COUNTIFS('English Scores- Leveled papers'!$H$4:$KM$4,BO$3,'English Scores- Leveled papers'!$H16:$KM16,"&lt;&gt;")=0,"",SUMIF('English Scores- Leveled papers'!$H$4:$KM$4,BO$3,'English Scores- Leveled papers'!$H16:$KM16)))</f>
        <is>
          <t/>
        </is>
      </c>
      <c r="BP14" s="319" t="inlineStr">
        <f aca="false">IF($B14="","",IF(COUNTIFS('English Scores- Leveled papers'!$H$4:$KM$4,BP$3,'English Scores- Leveled papers'!$H16:$KM16,"&lt;&gt;")=0,"",SUMIF('English Scores- Leveled papers'!$H$4:$KM$4,BP$3,'English Scores- Leveled papers'!$H16:$KM16)))</f>
        <is>
          <t/>
        </is>
      </c>
      <c r="BQ14" s="319" t="inlineStr">
        <f aca="false">IF($B14="","",IF(COUNTIFS('English Scores- Leveled papers'!$H$4:$KM$4,BQ$3,'English Scores- Leveled papers'!$H16:$KM16,"&lt;&gt;")=0,"",SUMIF('English Scores- Leveled papers'!$H$4:$KM$4,BQ$3,'English Scores- Leveled papers'!$H16:$KM16)))</f>
        <is>
          <t/>
        </is>
      </c>
      <c r="BR14" s="319" t="inlineStr">
        <f aca="false">IF($B14="","",IF(COUNTIFS('English Scores- Leveled papers'!$H$4:$KM$4,BR$3,'English Scores- Leveled papers'!$H16:$KM16,"&lt;&gt;")=0,"",SUMIF('English Scores- Leveled papers'!$H$4:$KM$4,BR$3,'English Scores- Leveled papers'!$H16:$KM16)))</f>
        <is>
          <t/>
        </is>
      </c>
      <c r="BS14" s="319" t="inlineStr">
        <f aca="false">IF($B14="","",IF(COUNTIFS('English Scores- Leveled papers'!$H$4:$KM$4,BS$3,'English Scores- Leveled papers'!$H16:$KM16,"&lt;&gt;")=0,"",SUMIF('English Scores- Leveled papers'!$H$4:$KM$4,BS$3,'English Scores- Leveled papers'!$H16:$KM16)))</f>
        <is>
          <t/>
        </is>
      </c>
      <c r="BT14" s="319" t="inlineStr">
        <f aca="false">IF($B14="","",IF(COUNTIFS('English Scores- Leveled papers'!$H$4:$KM$4,BT$3,'English Scores- Leveled papers'!$H16:$KM16,"&lt;&gt;")=0,"",SUMIF('English Scores- Leveled papers'!$H$4:$KM$4,BT$3,'English Scores- Leveled papers'!$H16:$KM16)))</f>
        <is>
          <t/>
        </is>
      </c>
      <c r="BU14" s="319" t="inlineStr">
        <f aca="false">IF($B14="","",IF(COUNTIFS('English Scores- Leveled papers'!$H$4:$KM$4,BU$3,'English Scores- Leveled papers'!$H16:$KM16,"&lt;&gt;")=0,"",SUMIF('English Scores- Leveled papers'!$H$4:$KM$4,BU$3,'English Scores- Leveled papers'!$H16:$KM16)))</f>
        <is>
          <t/>
        </is>
      </c>
      <c r="BV14" s="319" t="inlineStr">
        <f aca="false">IF($B14="","",IF(COUNTIFS('English Scores- Leveled papers'!$H$4:$KM$4,BV$3,'English Scores- Leveled papers'!$H16:$KM16,"&lt;&gt;")=0,"",SUMIF('English Scores- Leveled papers'!$H$4:$KM$4,BV$3,'English Scores- Leveled papers'!$H16:$KM16)))</f>
        <is>
          <t/>
        </is>
      </c>
      <c r="BW14" s="319" t="inlineStr">
        <f aca="false">IF($B14="","",IF(COUNTIFS('English Scores- Leveled papers'!$H$4:$KM$4,BW$3,'English Scores- Leveled papers'!$H16:$KM16,"&lt;&gt;")=0,"",SUMIF('English Scores- Leveled papers'!$H$4:$KM$4,BW$3,'English Scores- Leveled papers'!$H16:$KM16)))</f>
        <is>
          <t/>
        </is>
      </c>
      <c r="BX14" s="752" t="inlineStr">
        <f aca="false">IF($B14="","",IF(COUNTIFS('English Scores- Leveled papers'!$H$4:$KM$4,BX$3,'English Scores- Leveled papers'!$H16:$KM16,"&lt;&gt;")=0,"",SUMIF('English Scores- Leveled papers'!$H$4:$KM$4,BX$3,'English Scores- Leveled papers'!$H16:$KM16)))</f>
        <is>
          <t/>
        </is>
      </c>
      <c r="BY14" s="752" t="inlineStr">
        <f aca="false">IF($B14="","",IF(COUNTIFS('English Scores- Leveled papers'!$H$4:$KM$4,BY$3,'English Scores- Leveled papers'!$H16:$KM16,"&lt;&gt;")=0,"",SUMIF('English Scores- Leveled papers'!$H$4:$KM$4,BY$3,'English Scores- Leveled papers'!$H16:$KM16)))</f>
        <is>
          <t/>
        </is>
      </c>
      <c r="BZ14" s="752" t="inlineStr">
        <f aca="false">IF($B14="","",IF(COUNTIFS('English Scores- Leveled papers'!$H$4:$KM$4,BZ$3,'English Scores- Leveled papers'!$H16:$KM16,"&lt;&gt;")=0,"",SUMIF('English Scores- Leveled papers'!$H$4:$KM$4,BZ$3,'English Scores- Leveled papers'!$H16:$KM16)))</f>
        <is>
          <t/>
        </is>
      </c>
      <c r="CA14" s="752" t="inlineStr">
        <f aca="false">IF($B14="","",IF(COUNTIFS('English Scores- Leveled papers'!$H$4:$KM$4,CA$3,'English Scores- Leveled papers'!$H16:$KM16,"&lt;&gt;")=0,"",SUMIF('English Scores- Leveled papers'!$H$4:$KM$4,CA$3,'English Scores- Leveled papers'!$H16:$KM16)))</f>
        <is>
          <t/>
        </is>
      </c>
      <c r="CB14" s="752" t="inlineStr">
        <f aca="false">IF($B14="","",IF(COUNTIFS('English Scores- Leveled papers'!$H$4:$KM$4,CB$3,'English Scores- Leveled papers'!$H16:$KM16,"&lt;&gt;")=0,"",SUMIF('English Scores- Leveled papers'!$H$4:$KM$4,CB$3,'English Scores- Leveled papers'!$H16:$KM16)))</f>
        <is>
          <t/>
        </is>
      </c>
      <c r="CC14" s="752" t="inlineStr">
        <f aca="false">IF($B14="","",IF(COUNTIFS('English Scores- Leveled papers'!$H$4:$KM$4,CC$3,'English Scores- Leveled papers'!$H16:$KM16,"&lt;&gt;")=0,"",SUMIF('English Scores- Leveled papers'!$H$4:$KM$4,CC$3,'English Scores- Leveled papers'!$H16:$KM16)))</f>
        <is>
          <t/>
        </is>
      </c>
      <c r="CD14" s="752" t="inlineStr">
        <f aca="false">IF($B14="","",IF(COUNTIFS('English Scores- Leveled papers'!$H$4:$KM$4,CD$3,'English Scores- Leveled papers'!$H16:$KM16,"&lt;&gt;")=0,"",SUMIF('English Scores- Leveled papers'!$H$4:$KM$4,CD$3,'English Scores- Leveled papers'!$H16:$KM16)))</f>
        <is>
          <t/>
        </is>
      </c>
      <c r="CE14" s="752" t="inlineStr">
        <f aca="false">IF($B14="","",IF(COUNTIFS('English Scores- Leveled papers'!$H$4:$KM$4,CE$3,'English Scores- Leveled papers'!$H16:$KM16,"&lt;&gt;")=0,"",SUMIF('English Scores- Leveled papers'!$H$4:$KM$4,CE$3,'English Scores- Leveled papers'!$H16:$KM16)))</f>
        <is>
          <t/>
        </is>
      </c>
      <c r="CF14" s="752" t="inlineStr">
        <f aca="false">IF($B14="","",IF(COUNTIFS('English Scores- Leveled papers'!$H$4:$KM$4,CF$3,'English Scores- Leveled papers'!$H16:$KM16,"&lt;&gt;")=0,"",SUMIF('English Scores- Leveled papers'!$H$4:$KM$4,CF$3,'English Scores- Leveled papers'!$H16:$KM16)))</f>
        <is>
          <t/>
        </is>
      </c>
      <c r="CG14" s="319" t="inlineStr">
        <f aca="false">IF($B14="","",IF(COUNTIFS('English Scores- Leveled papers'!$H$4:$KM$4,CG$3,'English Scores- Leveled papers'!$H16:$KM16,"&lt;&gt;")=0,"",SUMIF('English Scores- Leveled papers'!$H$4:$KM$4,CG$3,'English Scores- Leveled papers'!$H16:$KM16)))</f>
        <is>
          <t/>
        </is>
      </c>
      <c r="CH14" s="319" t="inlineStr">
        <f aca="false">IF($B14="","",IF(COUNTIFS('English Scores- Leveled papers'!$H$4:$KM$4,CH$3,'English Scores- Leveled papers'!$H16:$KM16,"&lt;&gt;")=0,"",SUMIF('English Scores- Leveled papers'!$H$4:$KM$4,CH$3,'English Scores- Leveled papers'!$H16:$KM16)))</f>
        <is>
          <t/>
        </is>
      </c>
      <c r="CI14" s="319" t="inlineStr">
        <f aca="false">IF($B14="","",IF(COUNTIFS('English Scores- Leveled papers'!$H$4:$KM$4,CI$3,'English Scores- Leveled papers'!$H16:$KM16,"&lt;&gt;")=0,"",SUMIF('English Scores- Leveled papers'!$H$4:$KM$4,CI$3,'English Scores- Leveled papers'!$H16:$KM16)))</f>
        <is>
          <t/>
        </is>
      </c>
      <c r="CJ14" s="319" t="inlineStr">
        <f aca="false">IF($B14="","",IF(COUNTIFS('English Scores- Leveled papers'!$H$4:$KM$4,CJ$3,'English Scores- Leveled papers'!$H16:$KM16,"&lt;&gt;")=0,"",SUMIF('English Scores- Leveled papers'!$H$4:$KM$4,CJ$3,'English Scores- Leveled papers'!$H16:$KM16)))</f>
        <is>
          <t/>
        </is>
      </c>
      <c r="CK14" s="319" t="inlineStr">
        <f aca="false">IF($B14="","",IF(COUNTIFS('English Scores- Leveled papers'!$H$4:$KM$4,CK$3,'English Scores- Leveled papers'!$H16:$KM16,"&lt;&gt;")=0,"",SUMIF('English Scores- Leveled papers'!$H$4:$KM$4,CK$3,'English Scores- Leveled papers'!$H16:$KM16)))</f>
        <is>
          <t/>
        </is>
      </c>
      <c r="CL14" s="752" t="inlineStr">
        <f aca="false">IF($B14="","",IF(COUNTIFS('English Scores- Leveled papers'!$H$4:$KM$4,CL$3,'English Scores- Leveled papers'!$H16:$KM16,"&lt;&gt;")=0,"",SUMIF('English Scores- Leveled papers'!$H$4:$KM$4,CL$3,'English Scores- Leveled papers'!$H16:$KM16)))</f>
        <is>
          <t/>
        </is>
      </c>
      <c r="CM14" s="752" t="inlineStr">
        <f aca="false">IF($B14="","",IF(COUNTIFS('English Scores- Leveled papers'!$H$4:$KM$4,CM$3,'English Scores- Leveled papers'!$H16:$KM16,"&lt;&gt;")=0,"",SUMIF('English Scores- Leveled papers'!$H$4:$KM$4,CM$3,'English Scores- Leveled papers'!$H16:$KM16)))</f>
        <is>
          <t/>
        </is>
      </c>
      <c r="CN14" s="752" t="inlineStr">
        <f aca="false">IF($B14="","",IF(COUNTIFS('English Scores- Leveled papers'!$H$4:$KM$4,CN$3,'English Scores- Leveled papers'!$H16:$KM16,"&lt;&gt;")=0,"",SUMIF('English Scores- Leveled papers'!$H$4:$KM$4,CN$3,'English Scores- Leveled papers'!$H16:$KM16)))</f>
        <is>
          <t/>
        </is>
      </c>
      <c r="CO14" s="752" t="inlineStr">
        <f aca="false">IF($B14="","",IF(COUNTIFS('English Scores- Leveled papers'!$H$4:$KM$4,CO$3,'English Scores- Leveled papers'!$H16:$KM16,"&lt;&gt;")=0,"",SUMIF('English Scores- Leveled papers'!$H$4:$KM$4,CO$3,'English Scores- Leveled papers'!$H16:$KM16)))</f>
        <is>
          <t/>
        </is>
      </c>
      <c r="CP14" s="752" t="inlineStr">
        <f aca="false">IF($B14="","",IF(COUNTIFS('English Scores- Leveled papers'!$H$4:$KM$4,CP$3,'English Scores- Leveled papers'!$H16:$KM16,"&lt;&gt;")=0,"",SUMIF('English Scores- Leveled papers'!$H$4:$KM$4,CP$3,'English Scores- Leveled papers'!$H16:$KM16)))</f>
        <is>
          <t/>
        </is>
      </c>
      <c r="CQ14" s="752" t="inlineStr">
        <f aca="false">IF($B14="","",IF(COUNTIFS('English Scores- Leveled papers'!$H$4:$KM$4,CQ$3,'English Scores- Leveled papers'!$H16:$KM16,"&lt;&gt;")=0,"",SUMIF('English Scores- Leveled papers'!$H$4:$KM$4,CQ$3,'English Scores- Leveled papers'!$H16:$KM16)))</f>
        <is>
          <t/>
        </is>
      </c>
      <c r="CR14" s="752" t="inlineStr">
        <f aca="false">IF($B14="","",IF(COUNTIFS('English Scores- Leveled papers'!$H$4:$KM$4,CR$3,'English Scores- Leveled papers'!$H16:$KM16,"&lt;&gt;")=0,"",SUMIF('English Scores- Leveled papers'!$H$4:$KM$4,CR$3,'English Scores- Leveled papers'!$H16:$KM16)))</f>
        <is>
          <t/>
        </is>
      </c>
      <c r="CS14" s="752" t="inlineStr">
        <f aca="false">IF($B14="","",IF(COUNTIFS('English Scores- Leveled papers'!$H$4:$KM$4,CS$3,'English Scores- Leveled papers'!$H16:$KM16,"&lt;&gt;")=0,"",SUMIF('English Scores- Leveled papers'!$H$4:$KM$4,CS$3,'English Scores- Leveled papers'!$H16:$KM16)))</f>
        <is>
          <t/>
        </is>
      </c>
      <c r="CT14" s="319" t="inlineStr">
        <f aca="false">IF($B14="","",IF(COUNTIFS('English Scores- Leveled papers'!$H$4:$KM$4,CT$3,'English Scores- Leveled papers'!$H16:$KM16,"&lt;&gt;")=0,"",SUMIF('English Scores- Leveled papers'!$H$4:$KM$4,CT$3,'English Scores- Leveled papers'!$H16:$KM16)))</f>
        <is>
          <t/>
        </is>
      </c>
      <c r="CU14" s="319" t="inlineStr">
        <f aca="false">IF($B14="","",IF(COUNTIFS('English Scores- Leveled papers'!$H$4:$KM$4,CU$3,'English Scores- Leveled papers'!$H16:$KM16,"&lt;&gt;")=0,"",SUMIF('English Scores- Leveled papers'!$H$4:$KM$4,CU$3,'English Scores- Leveled papers'!$H16:$KM16)))</f>
        <is>
          <t/>
        </is>
      </c>
      <c r="CV14" s="319" t="inlineStr">
        <f aca="false">IF($B14="","",IF(COUNTIFS('English Scores- Leveled papers'!$H$4:$KM$4,CV$3,'English Scores- Leveled papers'!$H16:$KM16,"&lt;&gt;")=0,"",SUMIF('English Scores- Leveled papers'!$H$4:$KM$4,CV$3,'English Scores- Leveled papers'!$H16:$KM16)))</f>
        <is>
          <t/>
        </is>
      </c>
      <c r="CW14" s="319" t="inlineStr">
        <f aca="false">IF($B14="","",IF(COUNTIFS('English Scores- Leveled papers'!$H$4:$KM$4,CW$3,'English Scores- Leveled papers'!$H16:$KM16,"&lt;&gt;")=0,"",SUMIF('English Scores- Leveled papers'!$H$4:$KM$4,CW$3,'English Scores- Leveled papers'!$H16:$KM16)))</f>
        <is>
          <t/>
        </is>
      </c>
      <c r="CX14" s="319" t="inlineStr">
        <f aca="false">IF($B14="","",IF(COUNTIFS('English Scores- Leveled papers'!$H$4:$KM$4,CX$3,'English Scores- Leveled papers'!$H16:$KM16,"&lt;&gt;")=0,"",SUMIF('English Scores- Leveled papers'!$H$4:$KM$4,CX$3,'English Scores- Leveled papers'!$H16:$KM16)))</f>
        <is>
          <t/>
        </is>
      </c>
      <c r="CY14" s="319" t="inlineStr">
        <f aca="false">IF($B14="","",IF(COUNTIFS('English Scores- Leveled papers'!$H$4:$KM$4,CY$3,'English Scores- Leveled papers'!$H16:$KM16,"&lt;&gt;")=0,"",SUMIF('English Scores- Leveled papers'!$H$4:$KM$4,CY$3,'English Scores- Leveled papers'!$H16:$KM16)))</f>
        <is>
          <t/>
        </is>
      </c>
      <c r="CZ14" s="319" t="inlineStr">
        <f aca="false">IF($B14="","",IF(COUNTIFS('English Scores- Leveled papers'!$H$4:$KM$4,CZ$3,'English Scores- Leveled papers'!$H16:$KM16,"&lt;&gt;")=0,"",SUMIF('English Scores- Leveled papers'!$H$4:$KM$4,CZ$3,'English Scores- Leveled papers'!$H16:$KM16)))</f>
        <is>
          <t/>
        </is>
      </c>
      <c r="DA14" s="319" t="inlineStr">
        <f aca="false">IF($B14="","",IF(COUNTIFS('English Scores- Leveled papers'!$H$4:$KM$4,DA$3,'English Scores- Leveled papers'!$H16:$KM16,"&lt;&gt;")=0,"",SUMIF('English Scores- Leveled papers'!$H$4:$KM$4,DA$3,'English Scores- Leveled papers'!$H16:$KM16)))</f>
        <is>
          <t/>
        </is>
      </c>
      <c r="DB14" s="319" t="inlineStr">
        <f aca="false">IF($B14="","",IF(COUNTIFS('English Scores- Leveled papers'!$H$4:$KM$4,DB$3,'English Scores- Leveled papers'!$H16:$KM16,"&lt;&gt;")=0,"",SUMIF('English Scores- Leveled papers'!$H$4:$KM$4,DB$3,'English Scores- Leveled papers'!$H16:$KM16)))</f>
        <is>
          <t/>
        </is>
      </c>
      <c r="DC14" s="319" t="inlineStr">
        <f aca="false">IF($B14="","",IF(COUNTIFS('English Scores- Leveled papers'!$H$4:$KM$4,DC$3,'English Scores- Leveled papers'!$H16:$KM16,"&lt;&gt;")=0,"",SUMIF('English Scores- Leveled papers'!$H$4:$KM$4,DC$3,'English Scores- Leveled papers'!$H16:$KM16)))</f>
        <is>
          <t/>
        </is>
      </c>
      <c r="DD14" s="319" t="inlineStr">
        <f aca="false">IF($B14="","",IF(COUNTIFS('English Scores- Leveled papers'!$H$4:$KM$4,DD$3,'English Scores- Leveled papers'!$H16:$KM16,"&lt;&gt;")=0,"",SUMIF('English Scores- Leveled papers'!$H$4:$KM$4,DD$3,'English Scores- Leveled papers'!$H16:$KM16)))</f>
        <is>
          <t/>
        </is>
      </c>
      <c r="DE14" s="319" t="inlineStr">
        <f aca="false">IF($B14="","",IF(COUNTIFS('English Scores- Leveled papers'!$H$4:$KM$4,DE$3,'English Scores- Leveled papers'!$H16:$KM16,"&lt;&gt;")=0,"",SUMIF('English Scores- Leveled papers'!$H$4:$KM$4,DE$3,'English Scores- Leveled papers'!$H16:$KM16)))</f>
        <is>
          <t/>
        </is>
      </c>
      <c r="DF14" s="752" t="inlineStr">
        <f aca="false">IF($B14="","",IF(COUNTIFS('English Scores- Leveled papers'!$H$4:$KM$4,DF$3,'English Scores- Leveled papers'!$H16:$KM16,"&lt;&gt;")=0,"",SUMIF('English Scores- Leveled papers'!$H$4:$KM$4,DF$3,'English Scores- Leveled papers'!$H16:$KM16)))</f>
        <is>
          <t/>
        </is>
      </c>
      <c r="DG14" s="752" t="inlineStr">
        <f aca="false">IF($B14="","",IF(COUNTIFS('English Scores- Leveled papers'!$H$4:$KM$4,DG$3,'English Scores- Leveled papers'!$H16:$KM16,"&lt;&gt;")=0,"",SUMIF('English Scores- Leveled papers'!$H$4:$KM$4,DG$3,'English Scores- Leveled papers'!$H16:$KM16)))</f>
        <is>
          <t/>
        </is>
      </c>
      <c r="DH14" s="752" t="inlineStr">
        <f aca="false">IF($B14="","",IF(COUNTIFS('English Scores- Leveled papers'!$H$4:$KM$4,DH$3,'English Scores- Leveled papers'!$H16:$KM16,"&lt;&gt;")=0,"",SUMIF('English Scores- Leveled papers'!$H$4:$KM$4,DH$3,'English Scores- Leveled papers'!$H16:$KM16)))</f>
        <is>
          <t/>
        </is>
      </c>
      <c r="DI14" s="752" t="inlineStr">
        <f aca="false">IF($B14="","",IF(COUNTIFS('English Scores- Leveled papers'!$H$4:$KM$4,DI$3,'English Scores- Leveled papers'!$H16:$KM16,"&lt;&gt;")=0,"",SUMIF('English Scores- Leveled papers'!$H$4:$KM$4,DI$3,'English Scores- Leveled papers'!$H16:$KM16)))</f>
        <is>
          <t/>
        </is>
      </c>
      <c r="DJ14" s="752" t="inlineStr">
        <f aca="false">IF($B14="","",IF(COUNTIFS('English Scores- Leveled papers'!$H$4:$KM$4,DJ$3,'English Scores- Leveled papers'!$H16:$KM16,"&lt;&gt;")=0,"",SUMIF('English Scores- Leveled papers'!$H$4:$KM$4,DJ$3,'English Scores- Leveled papers'!$H16:$KM16)))</f>
        <is>
          <t/>
        </is>
      </c>
      <c r="DK14" s="752" t="inlineStr">
        <f aca="false">IF($B14="","",IF(COUNTIFS('English Scores- Leveled papers'!$H$4:$KM$4,DK$3,'English Scores- Leveled papers'!$H16:$KM16,"&lt;&gt;")=0,"",SUMIF('English Scores- Leveled papers'!$H$4:$KM$4,DK$3,'English Scores- Leveled papers'!$H16:$KM16)))</f>
        <is>
          <t/>
        </is>
      </c>
      <c r="DL14" s="752" t="inlineStr">
        <f aca="false">IF($B14="","",IF(COUNTIFS('English Scores- Leveled papers'!$H$4:$KM$4,DL$3,'English Scores- Leveled papers'!$H16:$KM16,"&lt;&gt;")=0,"",SUMIF('English Scores- Leveled papers'!$H$4:$KM$4,DL$3,'English Scores- Leveled papers'!$H16:$KM16)))</f>
        <is>
          <t/>
        </is>
      </c>
      <c r="DM14" s="752" t="inlineStr">
        <f aca="false">IF($B14="","",IF(COUNTIFS('English Scores- Leveled papers'!$H$4:$KM$4,DM$3,'English Scores- Leveled papers'!$H16:$KM16,"&lt;&gt;")=0,"",SUMIF('English Scores- Leveled papers'!$H$4:$KM$4,DM$3,'English Scores- Leveled papers'!$H16:$KM16)))</f>
        <is>
          <t/>
        </is>
      </c>
      <c r="DN14" s="752" t="inlineStr">
        <f aca="false">IF($B14="","",IF(COUNTIFS('English Scores- Leveled papers'!$H$4:$KM$4,DN$3,'English Scores- Leveled papers'!$H16:$KM16,"&lt;&gt;")=0,"",SUMIF('English Scores- Leveled papers'!$H$4:$KM$4,DN$3,'English Scores- Leveled papers'!$H16:$KM16)))</f>
        <is>
          <t/>
        </is>
      </c>
      <c r="DO14" s="752" t="inlineStr">
        <f aca="false">IF($B14="","",IF(COUNTIFS('English Scores- Leveled papers'!$H$4:$KM$4,DO$3,'English Scores- Leveled papers'!$H16:$KM16,"&lt;&gt;")=0,"",SUMIF('English Scores- Leveled papers'!$H$4:$KM$4,DO$3,'English Scores- Leveled papers'!$H16:$KM16)))</f>
        <is>
          <t/>
        </is>
      </c>
      <c r="DP14" s="752" t="inlineStr">
        <f aca="false">IF($B14="","",IF(COUNTIFS('English Scores- Leveled papers'!$H$4:$KM$4,DP$3,'English Scores- Leveled papers'!$H16:$KM16,"&lt;&gt;")=0,"",SUMIF('English Scores- Leveled papers'!$H$4:$KM$4,DP$3,'English Scores- Leveled papers'!$H16:$KM16)))</f>
        <is>
          <t/>
        </is>
      </c>
      <c r="DQ14" s="752" t="inlineStr">
        <f aca="false">IF($B14="","",IF(COUNTIFS('English Scores- Leveled papers'!$H$4:$KM$4,DQ$3,'English Scores- Leveled papers'!$H16:$KM16,"&lt;&gt;")=0,"",SUMIF('English Scores- Leveled papers'!$H$4:$KM$4,DQ$3,'English Scores- Leveled papers'!$H16:$KM16)))</f>
        <is>
          <t/>
        </is>
      </c>
      <c r="DR14" s="319" t="inlineStr">
        <f aca="false">IF($B14="","",IF(COUNTIFS('English Scores- Leveled papers'!$H$4:$KM$4,DR$3,'English Scores- Leveled papers'!$H16:$KM16,"&lt;&gt;")=0,"",SUMIF('English Scores- Leveled papers'!$H$4:$KM$4,DR$3,'English Scores- Leveled papers'!$H16:$KM16)))</f>
        <is>
          <t/>
        </is>
      </c>
      <c r="DS14" s="319" t="inlineStr">
        <f aca="false">IF($B14="","",IF(COUNTIFS('English Scores- Leveled papers'!$H$4:$KM$4,DS$3,'English Scores- Leveled papers'!$H16:$KM16,"&lt;&gt;")=0,"",SUMIF('English Scores- Leveled papers'!$H$4:$KM$4,DS$3,'English Scores- Leveled papers'!$H16:$KM16)))</f>
        <is>
          <t/>
        </is>
      </c>
      <c r="DT14" s="319" t="inlineStr">
        <f aca="false">IF($B14="","",IF(COUNTIFS('English Scores- Leveled papers'!$H$4:$KM$4,DT$3,'English Scores- Leveled papers'!$H16:$KM16,"&lt;&gt;")=0,"",SUMIF('English Scores- Leveled papers'!$H$4:$KM$4,DT$3,'English Scores- Leveled papers'!$H16:$KM16)))</f>
        <is>
          <t/>
        </is>
      </c>
      <c r="DU14" s="319" t="inlineStr">
        <f aca="false">IF($B14="","",IF(COUNTIFS('English Scores- Leveled papers'!$H$4:$KM$4,DU$3,'English Scores- Leveled papers'!$H16:$KM16,"&lt;&gt;")=0,"",SUMIF('English Scores- Leveled papers'!$H$4:$KM$4,DU$3,'English Scores- Leveled papers'!$H16:$KM16)))</f>
        <is>
          <t/>
        </is>
      </c>
      <c r="DV14" s="319" t="inlineStr">
        <f aca="false">IF($B14="","",IF(COUNTIFS('English Scores- Leveled papers'!$H$4:$KM$4,DV$3,'English Scores- Leveled papers'!$H16:$KM16,"&lt;&gt;")=0,"",SUMIF('English Scores- Leveled papers'!$H$4:$KM$4,DV$3,'English Scores- Leveled papers'!$H16:$KM16)))</f>
        <is>
          <t/>
        </is>
      </c>
      <c r="DW14" s="319" t="inlineStr">
        <f aca="false">IF($B14="","",IF(COUNTIFS('English Scores- Leveled papers'!$H$4:$KM$4,DW$3,'English Scores- Leveled papers'!$H16:$KM16,"&lt;&gt;")=0,"",SUMIF('English Scores- Leveled papers'!$H$4:$KM$4,DW$3,'English Scores- Leveled papers'!$H16:$KM16)))</f>
        <is>
          <t/>
        </is>
      </c>
      <c r="DX14" s="319" t="inlineStr">
        <f aca="false">IF($B14="","",IF(COUNTIFS('English Scores- Leveled papers'!$H$4:$KM$4,DX$3,'English Scores- Leveled papers'!$H16:$KM16,"&lt;&gt;")=0,"",SUMIF('English Scores- Leveled papers'!$H$4:$KM$4,DX$3,'English Scores- Leveled papers'!$H16:$KM16)))</f>
        <is>
          <t/>
        </is>
      </c>
      <c r="DY14" s="319" t="inlineStr">
        <f aca="false">IF($B14="","",IF(COUNTIFS('English Scores- Leveled papers'!$H$4:$KM$4,DY$3,'English Scores- Leveled papers'!$H16:$KM16,"&lt;&gt;")=0,"",SUMIF('English Scores- Leveled papers'!$H$4:$KM$4,DY$3,'English Scores- Leveled papers'!$H16:$KM16)))</f>
        <is>
          <t/>
        </is>
      </c>
      <c r="DZ14" s="319" t="inlineStr">
        <f aca="false">IF($B14="","",IF(COUNTIFS('English Scores- Leveled papers'!$H$4:$KM$4,DZ$3,'English Scores- Leveled papers'!$H16:$KM16,"&lt;&gt;")=0,"",SUMIF('English Scores- Leveled papers'!$H$4:$KM$4,DZ$3,'English Scores- Leveled papers'!$H16:$KM16)))</f>
        <is>
          <t/>
        </is>
      </c>
      <c r="EA14" s="319" t="inlineStr">
        <f aca="false">IF($B14="","",IF(COUNTIFS('English Scores- Leveled papers'!$H$4:$KM$4,EA$3,'English Scores- Leveled papers'!$H16:$KM16,"&lt;&gt;")=0,"",SUMIF('English Scores- Leveled papers'!$H$4:$KM$4,EA$3,'English Scores- Leveled papers'!$H16:$KM16)))</f>
        <is>
          <t/>
        </is>
      </c>
      <c r="EB14" s="319" t="inlineStr">
        <f aca="false">IF($B14="","",IF(COUNTIFS('English Scores- Leveled papers'!$H$4:$KM$4,EB$3,'English Scores- Leveled papers'!$H16:$KM16,"&lt;&gt;")=0,"",SUMIF('English Scores- Leveled papers'!$H$4:$KM$4,EB$3,'English Scores- Leveled papers'!$H16:$KM16)))</f>
        <is>
          <t/>
        </is>
      </c>
      <c r="EC14" s="319" t="inlineStr">
        <f aca="false">IF($B14="","",IF(COUNTIFS('English Scores- Leveled papers'!$H$4:$KM$4,EC$3,'English Scores- Leveled papers'!$H16:$KM16,"&lt;&gt;")=0,"",SUMIF('English Scores- Leveled papers'!$H$4:$KM$4,EC$3,'English Scores- Leveled papers'!$H16:$KM16)))</f>
        <is>
          <t/>
        </is>
      </c>
      <c r="ED14" s="752" t="inlineStr">
        <f aca="false">IF($B14="","",IF(COUNTIFS('English Scores- Leveled papers'!$H$4:$KM$4,ED$3,'English Scores- Leveled papers'!$H16:$KM16,"&lt;&gt;")=0,"",SUMIF('English Scores- Leveled papers'!$H$4:$KM$4,ED$3,'English Scores- Leveled papers'!$H16:$KM16)))</f>
        <is>
          <t/>
        </is>
      </c>
      <c r="EE14" s="752" t="inlineStr">
        <f aca="false">IF($B14="","",IF(COUNTIFS('English Scores- Leveled papers'!$H$4:$KM$4,EE$3,'English Scores- Leveled papers'!$H16:$KM16,"&lt;&gt;")=0,"",SUMIF('English Scores- Leveled papers'!$H$4:$KM$4,EE$3,'English Scores- Leveled papers'!$H16:$KM16)))</f>
        <is>
          <t/>
        </is>
      </c>
      <c r="EF14" s="752" t="inlineStr">
        <f aca="false">IF($B14="","",IF(COUNTIFS('English Scores- Leveled papers'!$H$4:$KM$4,EF$3,'English Scores- Leveled papers'!$H16:$KM16,"&lt;&gt;")=0,"",SUMIF('English Scores- Leveled papers'!$H$4:$KM$4,EF$3,'English Scores- Leveled papers'!$H16:$KM16)))</f>
        <is>
          <t/>
        </is>
      </c>
      <c r="EG14" s="752" t="inlineStr">
        <f aca="false">IF($B14="","",IF(COUNTIFS('English Scores- Leveled papers'!$H$4:$KM$4,EG$3,'English Scores- Leveled papers'!$H16:$KM16,"&lt;&gt;")=0,"",SUMIF('English Scores- Leveled papers'!$H$4:$KM$4,EG$3,'English Scores- Leveled papers'!$H16:$KM16)))</f>
        <is>
          <t/>
        </is>
      </c>
      <c r="EH14" s="752" t="inlineStr">
        <f aca="false">IF($B14="","",IF(COUNTIFS('English Scores- Leveled papers'!$H$4:$KM$4,EH$3,'English Scores- Leveled papers'!$H16:$KM16,"&lt;&gt;")=0,"",SUMIF('English Scores- Leveled papers'!$H$4:$KM$4,EH$3,'English Scores- Leveled papers'!$H16:$KM16)))</f>
        <is>
          <t/>
        </is>
      </c>
      <c r="EI14" s="752" t="inlineStr">
        <f aca="false">IF($B14="","",IF(COUNTIFS('English Scores- Leveled papers'!$H$4:$KM$4,EI$3,'English Scores- Leveled papers'!$H16:$KM16,"&lt;&gt;")=0,"",SUMIF('English Scores- Leveled papers'!$H$4:$KM$4,EI$3,'English Scores- Leveled papers'!$H16:$KM16)))</f>
        <is>
          <t/>
        </is>
      </c>
      <c r="EJ14" s="752" t="inlineStr">
        <f aca="false">IF($B14="","",IF(COUNTIFS('English Scores- Leveled papers'!$H$4:$KM$4,EJ$3,'English Scores- Leveled papers'!$H16:$KM16,"&lt;&gt;")=0,"",SUMIF('English Scores- Leveled papers'!$H$4:$KM$4,EJ$3,'English Scores- Leveled papers'!$H16:$KM16)))</f>
        <is>
          <t/>
        </is>
      </c>
      <c r="EK14" s="752" t="inlineStr">
        <f aca="false">IF($B14="","",IF(COUNTIFS('English Scores- Leveled papers'!$H$4:$KM$4,EK$3,'English Scores- Leveled papers'!$H16:$KM16,"&lt;&gt;")=0,"",SUMIF('English Scores- Leveled papers'!$H$4:$KM$4,EK$3,'English Scores- Leveled papers'!$H16:$KM16)))</f>
        <is>
          <t/>
        </is>
      </c>
      <c r="EL14" s="752" t="inlineStr">
        <f aca="false">IF($B14="","",IF(COUNTIFS('English Scores- Leveled papers'!$H$4:$KM$4,EL$3,'English Scores- Leveled papers'!$H16:$KM16,"&lt;&gt;")=0,"",SUMIF('English Scores- Leveled papers'!$H$4:$KM$4,EL$3,'English Scores- Leveled papers'!$H16:$KM16)))</f>
        <is>
          <t/>
        </is>
      </c>
      <c r="EM14" s="752" t="inlineStr">
        <f aca="false">IF($B14="","",IF(COUNTIFS('English Scores- Leveled papers'!$H$4:$KM$4,EM$3,'English Scores- Leveled papers'!$H16:$KM16,"&lt;&gt;")=0,"",SUMIF('English Scores- Leveled papers'!$H$4:$KM$4,EM$3,'English Scores- Leveled papers'!$H16:$KM16)))</f>
        <is>
          <t/>
        </is>
      </c>
      <c r="EN14" s="752" t="inlineStr">
        <f aca="false">IF($B14="","",IF(COUNTIFS('English Scores- Leveled papers'!$H$4:$KM$4,EN$3,'English Scores- Leveled papers'!$H16:$KM16,"&lt;&gt;")=0,"",SUMIF('English Scores- Leveled papers'!$H$4:$KM$4,EN$3,'English Scores- Leveled papers'!$H16:$KM16)))</f>
        <is>
          <t/>
        </is>
      </c>
      <c r="EO14" s="752" t="inlineStr">
        <f aca="false">IF($B14="","",IF(COUNTIFS('English Scores- Leveled papers'!$H$4:$KM$4,EO$3,'English Scores- Leveled papers'!$H16:$KM16,"&lt;&gt;")=0,"",SUMIF('English Scores- Leveled papers'!$H$4:$KM$4,EO$3,'English Scores- Leveled papers'!$H16:$KM16)))</f>
        <is>
          <t/>
        </is>
      </c>
      <c r="EP14" s="752" t="inlineStr">
        <f aca="false">IF($B14="","",IF(COUNTIFS('English Scores- Leveled papers'!$H$4:$KM$4,EP$3,'English Scores- Leveled papers'!$H16:$KM16,"&lt;&gt;")=0,"",SUMIF('English Scores- Leveled papers'!$H$4:$KM$4,EP$3,'English Scores- Leveled papers'!$H16:$KM16)))</f>
        <is>
          <t/>
        </is>
      </c>
      <c r="ER14" s="0" t="s">
        <v>1729</v>
      </c>
      <c r="ES14" s="0" t="n">
        <f aca="false">COUNTIF($C$5:$C$89,"3")</f>
        <v>0</v>
      </c>
      <c r="ET14" s="0" t="n">
        <f aca="false">COUNTIF($D$5:$D$89,"3")</f>
        <v>0</v>
      </c>
    </row>
    <row r="15" customFormat="false" ht="12.75" hidden="false" customHeight="false" outlineLevel="0" collapsed="false">
      <c r="A15" s="315" t="n">
        <v>11</v>
      </c>
      <c r="B15" s="315" t="str">
        <f aca="false">'English Scores- Leveled papers'!B17</f>
        <v>K.Shirisha</v>
      </c>
      <c r="C15" s="751" t="inlineStr">
        <f aca="false">IF('RC Mastery Check+Question type'!D15="","",IF(OR('RC Mastery Check+Question type'!D15=-0.5,'RC Mastery Check+Question type'!D15=0,'RC Mastery Check+Question type'!D15=0.2,'RC Mastery Check+Question type'!D15=0.5),"NR",'Cover Sheet'!G15))</f>
        <is>
          <t/>
        </is>
      </c>
      <c r="D15" s="316" t="inlineStr">
        <f aca="false">IF(OR(B15="",COUNT('English Scores- Leveled papers'!AJ17:KM17)=0),"",IF((AND(R15&gt;=(70/100),R15&lt;1.1)),9,IF(AND(Q15&gt;=(70/100),Q15&lt;1.1),8,IF(AND(P15&gt;=(70/100),P15&lt;1.1),7,IF(AND(O15&gt;=(70/100),O15&lt;1.1),6,IF(AND(N15&gt;=0.7,N15&lt;1.1),5,IF(AND(M15&gt;=0.7,M15&lt;1.1),5,IF(AND(L15&gt;=0.7,L15&lt;1.1),4,IF(AND(K15&gt;=0.7,K15&lt;1.1),4,IF(AND(J15&gt;=0.7,J15&lt;1.1),3,IF(AND(I15&gt;=0.7,I15&lt;1.1),3,IF(AND(H15&gt;=0.7,H15&lt;1.1),2,IF(AND(G15&gt;=0.7,G15&lt;1.1),2,IF(AND(F15&gt;=0.7,F15&lt;1.1),1,IF(AND(E15&gt;=0.7,E15&lt;1.1),1,IF(COUNT('English Scores- Leveled papers'!AJ17:AK17)=0,"","NR"))))))))))))))))</f>
        <is>
          <t/>
        </is>
      </c>
      <c r="E15" s="318" t="str">
        <f aca="false">IF((B15=""),"",IF(COUNT(S15:W15)=0,"",ROUND(SUM(S15:W15)/SUM($S$2:$W$2),1)))</f>
        <v/>
      </c>
      <c r="F15" s="318" t="str">
        <f aca="false">IF((B15=""),"",IF(COUNT(X15:AB15)=0,"",ROUND(SUM(X15:AB15)/SUM($X$2:$AB$2),1)))</f>
        <v/>
      </c>
      <c r="G15" s="318" t="str">
        <f aca="false">IFERROR(IF((B15=""),"",IF(COUNT(AC15:AH15)=0,"",ROUND(SUM(AC15:AH15)/SUM($AC$2:$AH$2),1))),"")</f>
        <v/>
      </c>
      <c r="H15" s="318" t="str">
        <f aca="false">IFERROR(IF((B15=""),"",IF(COUNT(AI15:AN15)=0,"",ROUND(SUM(AI15:AN15)/SUM($AI$2:$AN$2),1))),0)</f>
        <v/>
      </c>
      <c r="I15" s="318" t="str">
        <f aca="false">IFERROR(IF((B15=""),"",IF(COUNT(AO15:AY15)=0,"",ROUND(SUM(AO15:AY15)/SUM($AO$2:$AY$2),1))),0)</f>
        <v/>
      </c>
      <c r="J15" s="318" t="str">
        <f aca="false">IFERROR(IF((B15=""),"",IF(COUNT(AZ15:BO15)=0,"",ROUND(SUM(AZ15:BO15)/SUM($AZ$2:$BO$2),1))),0)</f>
        <v/>
      </c>
      <c r="K15" s="318" t="str">
        <f aca="false">IFERROR(IF((B15=""),"",IF(COUNT(BP15:BW15)=0,"",ROUND(SUM(BP15:BW15)/SUM($BP$2:$BW$2),1))),0)</f>
        <v/>
      </c>
      <c r="L15" s="318" t="str">
        <f aca="false">IFERROR(IF((B15=""),"",IF(COUNT(BX15:CF15)=0,"",ROUND(SUM(BX15:CF15)/SUM($BX$2:$CF$2),1))),0)</f>
        <v/>
      </c>
      <c r="M15" s="318" t="str">
        <f aca="false">IFERROR(IF((B15=""),"",IF(COUNT(CG15:CK15)=0,"",ROUND(SUM(CG15:CK15)/SUM($CG$2:$CK$2),1))),0)</f>
        <v/>
      </c>
      <c r="N15" s="318" t="str">
        <f aca="false">IFERROR(IF((B15=""),"",IF(COUNT(CL15:CS15)=0,"",ROUND(SUM(CL15:CS15)/SUM($CL$2:$CS$2),1))),0)</f>
        <v/>
      </c>
      <c r="O15" s="318" t="str">
        <f aca="false">IFERROR(IF((B15=""),"",IF(COUNT(CT15:DE15)=0,"",ROUND(SUM(CT15:DE15)/SUM($CT$2:$DE$2),1))),0)</f>
        <v/>
      </c>
      <c r="P15" s="318" t="str">
        <f aca="false">IFERROR(IF((B15=""),"",IF(COUNT(DF15:DQ15)=0,"",ROUND(SUM(DF15:DQ15)/SUM($DF$2:$DQ$2),1))),0)</f>
        <v/>
      </c>
      <c r="Q15" s="318" t="str">
        <f aca="false">IFERROR(IF((B15=""),"",IF(COUNT(DR15:EB15)=0,"",ROUND(SUM(DR15:EB15)/SUM($DR$2:$EB$2),1))),0)</f>
        <v/>
      </c>
      <c r="R15" s="318" t="str">
        <f aca="false">(IF((B15=""),"",IF(COUNT(ED15:EP15)=0,"",ROUND(SUM(ED15:EP15)/SUM($ED$2:$EP$2),1))))</f>
        <v/>
      </c>
      <c r="S15" s="319" t="inlineStr">
        <f aca="false">IF($B15="","",IF(COUNTIFS('English Scores- Leveled papers'!$H$4:$KM$4,S$3,'English Scores- Leveled papers'!$H17:$KM17,"&lt;&gt;")=0,"",SUMIF('English Scores- Leveled papers'!$H$4:$KM$4,S$3,'English Scores- Leveled papers'!$H17:$KM17)))</f>
        <is>
          <t/>
        </is>
      </c>
      <c r="T15" s="319" t="inlineStr">
        <f aca="false">IF($B15="","",IF(COUNTIFS('English Scores- Leveled papers'!$H$4:$KM$4,T$3,'English Scores- Leveled papers'!$H17:$KM17,"&lt;&gt;")=0,"",SUMIF('English Scores- Leveled papers'!$H$4:$KM$4,T$3,'English Scores- Leveled papers'!$H17:$KM17)))</f>
        <is>
          <t/>
        </is>
      </c>
      <c r="U15" s="319" t="inlineStr">
        <f aca="false">IF($B15="","",IF(COUNTIFS('English Scores- Leveled papers'!$H$4:$KM$4,U$3,'English Scores- Leveled papers'!$H17:$KM17,"&lt;&gt;")=0,"",SUMIF('English Scores- Leveled papers'!$H$4:$KM$4,U$3,'English Scores- Leveled papers'!$H17:$KM17)))</f>
        <is>
          <t/>
        </is>
      </c>
      <c r="V15" s="319" t="inlineStr">
        <f aca="false">IF($B15="","",IF(COUNTIFS('English Scores- Leveled papers'!$H$4:$KM$4,V$3,'English Scores- Leveled papers'!$H17:$KM17,"&lt;&gt;")=0,"",SUMIF('English Scores- Leveled papers'!$H$4:$KM$4,V$3,'English Scores- Leveled papers'!$H17:$KM17)))</f>
        <is>
          <t/>
        </is>
      </c>
      <c r="W15" s="319" t="inlineStr">
        <f aca="false">IF($B15="","",IF(COUNTIFS('English Scores- Leveled papers'!$H$4:$KM$4,W$3,'English Scores- Leveled papers'!$H17:$KM17,"&lt;&gt;")=0,"",SUMIF('English Scores- Leveled papers'!$H$4:$KM$4,W$3,'English Scores- Leveled papers'!$H17:$KM17)))</f>
        <is>
          <t/>
        </is>
      </c>
      <c r="X15" s="752" t="inlineStr">
        <f aca="false">IF($B15="","",IF(COUNTIFS('English Scores- Leveled papers'!$H$4:$KM$4,X$3,'English Scores- Leveled papers'!$H17:$KM17,"&lt;&gt;")=0,"",SUMIF('English Scores- Leveled papers'!$H$4:$KM$4,X$3,'English Scores- Leveled papers'!$H17:$KM17)))</f>
        <is>
          <t/>
        </is>
      </c>
      <c r="Y15" s="752" t="inlineStr">
        <f aca="false">IF($B15="","",IF(COUNTIFS('English Scores- Leveled papers'!$H$4:$KM$4,Y$3,'English Scores- Leveled papers'!$H17:$KM17,"&lt;&gt;")=0,"",SUMIF('English Scores- Leveled papers'!$H$4:$KM$4,Y$3,'English Scores- Leveled papers'!$H17:$KM17)))</f>
        <is>
          <t/>
        </is>
      </c>
      <c r="Z15" s="752" t="inlineStr">
        <f aca="false">IF($B15="","",IF(COUNTIFS('English Scores- Leveled papers'!$H$4:$KM$4,Z$3,'English Scores- Leveled papers'!$H17:$KM17,"&lt;&gt;")=0,"",SUMIF('English Scores- Leveled papers'!$H$4:$KM$4,Z$3,'English Scores- Leveled papers'!$H17:$KM17)))</f>
        <is>
          <t/>
        </is>
      </c>
      <c r="AA15" s="752" t="inlineStr">
        <f aca="false">IF($B15="","",IF(COUNTIFS('English Scores- Leveled papers'!$H$4:$KM$4,AA$3,'English Scores- Leveled papers'!$H17:$KM17,"&lt;&gt;")=0,"",SUMIF('English Scores- Leveled papers'!$H$4:$KM$4,AA$3,'English Scores- Leveled papers'!$H17:$KM17)))</f>
        <is>
          <t/>
        </is>
      </c>
      <c r="AB15" s="752" t="inlineStr">
        <f aca="false">IF($B15="","",IF(COUNTIFS('English Scores- Leveled papers'!$H$4:$KM$4,AB$3,'English Scores- Leveled papers'!$H17:$KM17,"&lt;&gt;")=0,"",SUMIF('English Scores- Leveled papers'!$H$4:$KM$4,AB$3,'English Scores- Leveled papers'!$H17:$KM17)))</f>
        <is>
          <t/>
        </is>
      </c>
      <c r="AC15" s="319" t="inlineStr">
        <f aca="false">IF($B15="","",IF(COUNTIFS('English Scores- Leveled papers'!$H$4:$KM$4,AC$3,'English Scores- Leveled papers'!$H17:$KM17,"&lt;&gt;")=0,"",SUMIF('English Scores- Leveled papers'!$H$4:$KM$4,AC$3,'English Scores- Leveled papers'!$H17:$KM17)))</f>
        <is>
          <t/>
        </is>
      </c>
      <c r="AD15" s="319" t="inlineStr">
        <f aca="false">IF($B15="","",IF(COUNTIFS('English Scores- Leveled papers'!$H$4:$KM$4,AD$3,'English Scores- Leveled papers'!$H17:$KM17,"&lt;&gt;")=0,"",SUMIF('English Scores- Leveled papers'!$H$4:$KM$4,AD$3,'English Scores- Leveled papers'!$H17:$KM17)))</f>
        <is>
          <t/>
        </is>
      </c>
      <c r="AE15" s="319" t="inlineStr">
        <f aca="false">IF($B15="","",IF(COUNTIFS('English Scores- Leveled papers'!$H$4:$KM$4,AE$3,'English Scores- Leveled papers'!$H17:$KM17,"&lt;&gt;")=0,"",SUMIF('English Scores- Leveled papers'!$H$4:$KM$4,AE$3,'English Scores- Leveled papers'!$H17:$KM17)))</f>
        <is>
          <t/>
        </is>
      </c>
      <c r="AF15" s="319" t="inlineStr">
        <f aca="false">IF($B15="","",IF(COUNTIFS('English Scores- Leveled papers'!$H$4:$KM$4,AF$3,'English Scores- Leveled papers'!$H17:$KM17,"&lt;&gt;")=0,"",SUMIF('English Scores- Leveled papers'!$H$4:$KM$4,AF$3,'English Scores- Leveled papers'!$H17:$KM17)))</f>
        <is>
          <t/>
        </is>
      </c>
      <c r="AG15" s="319" t="inlineStr">
        <f aca="false">IF($B15="","",IF(COUNTIFS('English Scores- Leveled papers'!$H$4:$KM$4,AG$3,'English Scores- Leveled papers'!$H17:$KM17,"&lt;&gt;")=0,"",SUMIF('English Scores- Leveled papers'!$H$4:$KM$4,AG$3,'English Scores- Leveled papers'!$H17:$KM17)))</f>
        <is>
          <t/>
        </is>
      </c>
      <c r="AH15" s="319" t="inlineStr">
        <f aca="false">IF($B15="","",IF(COUNTIFS('English Scores- Leveled papers'!$H$4:$KM$4,AH$3,'English Scores- Leveled papers'!$H17:$KM17,"&lt;&gt;")=0,"",SUMIF('English Scores- Leveled papers'!$H$4:$KM$4,AH$3,'English Scores- Leveled papers'!$H17:$KM17)))</f>
        <is>
          <t/>
        </is>
      </c>
      <c r="AI15" s="752" t="inlineStr">
        <f aca="false">IF($B15="","",IF(COUNTIFS('English Scores- Leveled papers'!$H$4:$KM$4,AI$3,'English Scores- Leveled papers'!$H17:$KM17,"&lt;&gt;")=0,"",SUMIF('English Scores- Leveled papers'!$H$4:$KM$4,AI$3,'English Scores- Leveled papers'!$H17:$KM17)))</f>
        <is>
          <t/>
        </is>
      </c>
      <c r="AJ15" s="752" t="inlineStr">
        <f aca="false">IF($B15="","",IF(COUNTIFS('English Scores- Leveled papers'!$H$4:$KM$4,AJ$3,'English Scores- Leveled papers'!$H17:$KM17,"&lt;&gt;")=0,"",SUMIF('English Scores- Leveled papers'!$H$4:$KM$4,AJ$3,'English Scores- Leveled papers'!$H17:$KM17)))</f>
        <is>
          <t/>
        </is>
      </c>
      <c r="AK15" s="752" t="inlineStr">
        <f aca="false">IF($B15="","",IF(COUNTIFS('English Scores- Leveled papers'!$H$4:$KM$4,AK$3,'English Scores- Leveled papers'!$H17:$KM17,"&lt;&gt;")=0,"",SUMIF('English Scores- Leveled papers'!$H$4:$KM$4,AK$3,'English Scores- Leveled papers'!$H17:$KM17)))</f>
        <is>
          <t/>
        </is>
      </c>
      <c r="AL15" s="752" t="inlineStr">
        <f aca="false">IF($B15="","",IF(COUNTIFS('English Scores- Leveled papers'!$H$4:$KM$4,AL$3,'English Scores- Leveled papers'!$H17:$KM17,"&lt;&gt;")=0,"",SUMIF('English Scores- Leveled papers'!$H$4:$KM$4,AL$3,'English Scores- Leveled papers'!$H17:$KM17)))</f>
        <is>
          <t/>
        </is>
      </c>
      <c r="AM15" s="752" t="inlineStr">
        <f aca="false">IF($B15="","",IF(COUNTIFS('English Scores- Leveled papers'!$H$4:$KM$4,AM$3,'English Scores- Leveled papers'!$H17:$KM17,"&lt;&gt;")=0,"",SUMIF('English Scores- Leveled papers'!$H$4:$KM$4,AM$3,'English Scores- Leveled papers'!$H17:$KM17)))</f>
        <is>
          <t/>
        </is>
      </c>
      <c r="AN15" s="752" t="inlineStr">
        <f aca="false">IF($B15="","",IF(COUNTIFS('English Scores- Leveled papers'!$H$4:$KM$4,AN$3,'English Scores- Leveled papers'!$H17:$KM17,"&lt;&gt;")=0,"",SUMIF('English Scores- Leveled papers'!$H$4:$KM$4,AN$3,'English Scores- Leveled papers'!$H17:$KM17)))</f>
        <is>
          <t/>
        </is>
      </c>
      <c r="AO15" s="319" t="inlineStr">
        <f aca="false">IF($B15="","",IF(COUNTIFS('English Scores- Leveled papers'!$H$4:$KM$4,AO$3,'English Scores- Leveled papers'!$H17:$KM17,"&lt;&gt;")=0,"",SUMIF('English Scores- Leveled papers'!$H$4:$KM$4,AO$3,'English Scores- Leveled papers'!$H17:$KM17)))</f>
        <is>
          <t/>
        </is>
      </c>
      <c r="AP15" s="319" t="inlineStr">
        <f aca="false">IF($B15="","",IF(COUNTIFS('English Scores- Leveled papers'!$H$4:$KM$4,AP$3,'English Scores- Leveled papers'!$H17:$KM17,"&lt;&gt;")=0,"",SUMIF('English Scores- Leveled papers'!$H$4:$KM$4,AP$3,'English Scores- Leveled papers'!$H17:$KM17)))</f>
        <is>
          <t/>
        </is>
      </c>
      <c r="AQ15" s="319" t="inlineStr">
        <f aca="false">IF($B15="","",IF(COUNTIFS('English Scores- Leveled papers'!$H$4:$KM$4,AQ$3,'English Scores- Leveled papers'!$H17:$KM17,"&lt;&gt;")=0,"",SUMIF('English Scores- Leveled papers'!$H$4:$KM$4,AQ$3,'English Scores- Leveled papers'!$H17:$KM17)))</f>
        <is>
          <t/>
        </is>
      </c>
      <c r="AR15" s="319" t="inlineStr">
        <f aca="false">IF($B15="","",IF(COUNTIFS('English Scores- Leveled papers'!$H$4:$KM$4,AR$3,'English Scores- Leveled papers'!$H17:$KM17,"&lt;&gt;")=0,"",SUMIF('English Scores- Leveled papers'!$H$4:$KM$4,AR$3,'English Scores- Leveled papers'!$H17:$KM17)))</f>
        <is>
          <t/>
        </is>
      </c>
      <c r="AS15" s="319" t="inlineStr">
        <f aca="false">IF($B15="","",IF(COUNTIFS('English Scores- Leveled papers'!$H$4:$KM$4,AS$3,'English Scores- Leveled papers'!$H17:$KM17,"&lt;&gt;")=0,"",SUMIF('English Scores- Leveled papers'!$H$4:$KM$4,AS$3,'English Scores- Leveled papers'!$H17:$KM17)))</f>
        <is>
          <t/>
        </is>
      </c>
      <c r="AT15" s="319" t="inlineStr">
        <f aca="false">IF($B15="","",IF(COUNTIFS('English Scores- Leveled papers'!$H$4:$KM$4,AT$3,'English Scores- Leveled papers'!$H17:$KM17,"&lt;&gt;")=0,"",SUMIF('English Scores- Leveled papers'!$H$4:$KM$4,AT$3,'English Scores- Leveled papers'!$H17:$KM17)))</f>
        <is>
          <t/>
        </is>
      </c>
      <c r="AU15" s="319" t="inlineStr">
        <f aca="false">IF($B15="","",IF(COUNTIFS('English Scores- Leveled papers'!$H$4:$KM$4,AU$3,'English Scores- Leveled papers'!$H17:$KM17,"&lt;&gt;")=0,"",SUMIF('English Scores- Leveled papers'!$H$4:$KM$4,AU$3,'English Scores- Leveled papers'!$H17:$KM17)))</f>
        <is>
          <t/>
        </is>
      </c>
      <c r="AV15" s="319" t="inlineStr">
        <f aca="false">IF($B15="","",IF(COUNTIFS('English Scores- Leveled papers'!$H$4:$KM$4,AV$3,'English Scores- Leveled papers'!$H17:$KM17,"&lt;&gt;")=0,"",SUMIF('English Scores- Leveled papers'!$H$4:$KM$4,AV$3,'English Scores- Leveled papers'!$H17:$KM17)))</f>
        <is>
          <t/>
        </is>
      </c>
      <c r="AW15" s="319" t="inlineStr">
        <f aca="false">IF($B15="","",IF(COUNTIFS('English Scores- Leveled papers'!$H$4:$KM$4,AW$3,'English Scores- Leveled papers'!$H17:$KM17,"&lt;&gt;")=0,"",SUMIF('English Scores- Leveled papers'!$H$4:$KM$4,AW$3,'English Scores- Leveled papers'!$H17:$KM17)))</f>
        <is>
          <t/>
        </is>
      </c>
      <c r="AX15" s="319" t="inlineStr">
        <f aca="false">IF($B15="","",IF(COUNTIFS('English Scores- Leveled papers'!$H$4:$KM$4,AX$3,'English Scores- Leveled papers'!$H17:$KM17,"&lt;&gt;")=0,"",SUMIF('English Scores- Leveled papers'!$H$4:$KM$4,AX$3,'English Scores- Leveled papers'!$H17:$KM17)))</f>
        <is>
          <t/>
        </is>
      </c>
      <c r="AY15" s="319" t="inlineStr">
        <f aca="false">IF($B15="","",IF(COUNTIFS('English Scores- Leveled papers'!$H$4:$KM$4,AY$3,'English Scores- Leveled papers'!$H17:$KM17,"&lt;&gt;")=0,"",SUMIF('English Scores- Leveled papers'!$H$4:$KM$4,AY$3,'English Scores- Leveled papers'!$H17:$KM17)))</f>
        <is>
          <t/>
        </is>
      </c>
      <c r="AZ15" s="752" t="inlineStr">
        <f aca="false">IF($B15="","",IF(COUNTIFS('English Scores- Leveled papers'!$H$4:$KM$4,AZ$3,'English Scores- Leveled papers'!$H17:$KM17,"&lt;&gt;")=0,"",SUMIF('English Scores- Leveled papers'!$H$4:$KM$4,AZ$3,'English Scores- Leveled papers'!$H17:$KM17)))</f>
        <is>
          <t/>
        </is>
      </c>
      <c r="BA15" s="752" t="inlineStr">
        <f aca="false">IF($B15="","",IF(COUNTIFS('English Scores- Leveled papers'!$H$4:$KM$4,BA$3,'English Scores- Leveled papers'!$H17:$KM17,"&lt;&gt;")=0,"",SUMIF('English Scores- Leveled papers'!$H$4:$KM$4,BA$3,'English Scores- Leveled papers'!$H17:$KM17)))</f>
        <is>
          <t/>
        </is>
      </c>
      <c r="BB15" s="752" t="inlineStr">
        <f aca="false">IF($B15="","",IF(COUNTIFS('English Scores- Leveled papers'!$H$4:$KM$4,BB$3,'English Scores- Leveled papers'!$H17:$KM17,"&lt;&gt;")=0,"",SUMIF('English Scores- Leveled papers'!$H$4:$KM$4,BB$3,'English Scores- Leveled papers'!$H17:$KM17)))</f>
        <is>
          <t/>
        </is>
      </c>
      <c r="BC15" s="752" t="inlineStr">
        <f aca="false">IF($B15="","",IF(COUNTIFS('English Scores- Leveled papers'!$H$4:$KM$4,BC$3,'English Scores- Leveled papers'!$H17:$KM17,"&lt;&gt;")=0,"",SUMIF('English Scores- Leveled papers'!$H$4:$KM$4,BC$3,'English Scores- Leveled papers'!$H17:$KM17)))</f>
        <is>
          <t/>
        </is>
      </c>
      <c r="BD15" s="752"/>
      <c r="BE15" s="752"/>
      <c r="BF15" s="752" t="inlineStr">
        <f aca="false">IF($B15="","",IF(COUNTIFS('English Scores- Leveled papers'!$H$4:$KM$4,BF$3,'English Scores- Leveled papers'!$H17:$KM17,"&lt;&gt;")=0,"",SUMIF('English Scores- Leveled papers'!$H$4:$KM$4,BF$3,'English Scores- Leveled papers'!$H17:$KM17)))</f>
        <is>
          <t/>
        </is>
      </c>
      <c r="BG15" s="752" t="inlineStr">
        <f aca="false">IF($B15="","",IF(COUNTIFS('English Scores- Leveled papers'!$H$4:$KM$4,BG$3,'English Scores- Leveled papers'!$H17:$KM17,"&lt;&gt;")=0,"",SUMIF('English Scores- Leveled papers'!$H$4:$KM$4,BG$3,'English Scores- Leveled papers'!$H17:$KM17)))</f>
        <is>
          <t/>
        </is>
      </c>
      <c r="BH15" s="752" t="inlineStr">
        <f aca="false">IF($B15="","",IF(COUNTIFS('English Scores- Leveled papers'!$H$4:$KM$4,BH$3,'English Scores- Leveled papers'!$H17:$KM17,"&lt;&gt;")=0,"",SUMIF('English Scores- Leveled papers'!$H$4:$KM$4,BH$3,'English Scores- Leveled papers'!$H17:$KM17)))</f>
        <is>
          <t/>
        </is>
      </c>
      <c r="BI15" s="752" t="inlineStr">
        <f aca="false">IF($B15="","",IF(COUNTIFS('English Scores- Leveled papers'!$H$4:$KM$4,BI$3,'English Scores- Leveled papers'!$H17:$KM17,"&lt;&gt;")=0,"",SUMIF('English Scores- Leveled papers'!$H$4:$KM$4,BI$3,'English Scores- Leveled papers'!$H17:$KM17)))</f>
        <is>
          <t/>
        </is>
      </c>
      <c r="BJ15" s="752" t="inlineStr">
        <f aca="false">IF($B15="","",IF(COUNTIFS('English Scores- Leveled papers'!$H$4:$KM$4,BJ$3,'English Scores- Leveled papers'!$H17:$KM17,"&lt;&gt;")=0,"",SUMIF('English Scores- Leveled papers'!$H$4:$KM$4,BJ$3,'English Scores- Leveled papers'!$H17:$KM17)))</f>
        <is>
          <t/>
        </is>
      </c>
      <c r="BK15" s="752" t="inlineStr">
        <f aca="false">IF($B15="","",IF(COUNTIFS('English Scores- Leveled papers'!$H$4:$KM$4,BK$3,'English Scores- Leveled papers'!$H17:$KM17,"&lt;&gt;")=0,"",SUMIF('English Scores- Leveled papers'!$H$4:$KM$4,BK$3,'English Scores- Leveled papers'!$H17:$KM17)))</f>
        <is>
          <t/>
        </is>
      </c>
      <c r="BL15" s="752" t="inlineStr">
        <f aca="false">IF($B15="","",IF(COUNTIFS('English Scores- Leveled papers'!$H$4:$KM$4,BL$3,'English Scores- Leveled papers'!$H17:$KM17,"&lt;&gt;")=0,"",SUMIF('English Scores- Leveled papers'!$H$4:$KM$4,BL$3,'English Scores- Leveled papers'!$H17:$KM17)))</f>
        <is>
          <t/>
        </is>
      </c>
      <c r="BM15" s="752" t="inlineStr">
        <f aca="false">IF($B15="","",IF(COUNTIFS('English Scores- Leveled papers'!$H$4:$KM$4,BM$3,'English Scores- Leveled papers'!$H17:$KM17,"&lt;&gt;")=0,"",SUMIF('English Scores- Leveled papers'!$H$4:$KM$4,BM$3,'English Scores- Leveled papers'!$H17:$KM17)))</f>
        <is>
          <t/>
        </is>
      </c>
      <c r="BN15" s="752" t="inlineStr">
        <f aca="false">IF($B15="","",IF(COUNTIFS('English Scores- Leveled papers'!$H$4:$KM$4,BN$3,'English Scores- Leveled papers'!$H17:$KM17,"&lt;&gt;")=0,"",SUMIF('English Scores- Leveled papers'!$H$4:$KM$4,BN$3,'English Scores- Leveled papers'!$H17:$KM17)))</f>
        <is>
          <t/>
        </is>
      </c>
      <c r="BO15" s="752" t="inlineStr">
        <f aca="false">IF($B15="","",IF(COUNTIFS('English Scores- Leveled papers'!$H$4:$KM$4,BO$3,'English Scores- Leveled papers'!$H17:$KM17,"&lt;&gt;")=0,"",SUMIF('English Scores- Leveled papers'!$H$4:$KM$4,BO$3,'English Scores- Leveled papers'!$H17:$KM17)))</f>
        <is>
          <t/>
        </is>
      </c>
      <c r="BP15" s="319" t="inlineStr">
        <f aca="false">IF($B15="","",IF(COUNTIFS('English Scores- Leveled papers'!$H$4:$KM$4,BP$3,'English Scores- Leveled papers'!$H17:$KM17,"&lt;&gt;")=0,"",SUMIF('English Scores- Leveled papers'!$H$4:$KM$4,BP$3,'English Scores- Leveled papers'!$H17:$KM17)))</f>
        <is>
          <t/>
        </is>
      </c>
      <c r="BQ15" s="319" t="inlineStr">
        <f aca="false">IF($B15="","",IF(COUNTIFS('English Scores- Leveled papers'!$H$4:$KM$4,BQ$3,'English Scores- Leveled papers'!$H17:$KM17,"&lt;&gt;")=0,"",SUMIF('English Scores- Leveled papers'!$H$4:$KM$4,BQ$3,'English Scores- Leveled papers'!$H17:$KM17)))</f>
        <is>
          <t/>
        </is>
      </c>
      <c r="BR15" s="319" t="inlineStr">
        <f aca="false">IF($B15="","",IF(COUNTIFS('English Scores- Leveled papers'!$H$4:$KM$4,BR$3,'English Scores- Leveled papers'!$H17:$KM17,"&lt;&gt;")=0,"",SUMIF('English Scores- Leveled papers'!$H$4:$KM$4,BR$3,'English Scores- Leveled papers'!$H17:$KM17)))</f>
        <is>
          <t/>
        </is>
      </c>
      <c r="BS15" s="319" t="inlineStr">
        <f aca="false">IF($B15="","",IF(COUNTIFS('English Scores- Leveled papers'!$H$4:$KM$4,BS$3,'English Scores- Leveled papers'!$H17:$KM17,"&lt;&gt;")=0,"",SUMIF('English Scores- Leveled papers'!$H$4:$KM$4,BS$3,'English Scores- Leveled papers'!$H17:$KM17)))</f>
        <is>
          <t/>
        </is>
      </c>
      <c r="BT15" s="319" t="inlineStr">
        <f aca="false">IF($B15="","",IF(COUNTIFS('English Scores- Leveled papers'!$H$4:$KM$4,BT$3,'English Scores- Leveled papers'!$H17:$KM17,"&lt;&gt;")=0,"",SUMIF('English Scores- Leveled papers'!$H$4:$KM$4,BT$3,'English Scores- Leveled papers'!$H17:$KM17)))</f>
        <is>
          <t/>
        </is>
      </c>
      <c r="BU15" s="319" t="inlineStr">
        <f aca="false">IF($B15="","",IF(COUNTIFS('English Scores- Leveled papers'!$H$4:$KM$4,BU$3,'English Scores- Leveled papers'!$H17:$KM17,"&lt;&gt;")=0,"",SUMIF('English Scores- Leveled papers'!$H$4:$KM$4,BU$3,'English Scores- Leveled papers'!$H17:$KM17)))</f>
        <is>
          <t/>
        </is>
      </c>
      <c r="BV15" s="319" t="inlineStr">
        <f aca="false">IF($B15="","",IF(COUNTIFS('English Scores- Leveled papers'!$H$4:$KM$4,BV$3,'English Scores- Leveled papers'!$H17:$KM17,"&lt;&gt;")=0,"",SUMIF('English Scores- Leveled papers'!$H$4:$KM$4,BV$3,'English Scores- Leveled papers'!$H17:$KM17)))</f>
        <is>
          <t/>
        </is>
      </c>
      <c r="BW15" s="319" t="inlineStr">
        <f aca="false">IF($B15="","",IF(COUNTIFS('English Scores- Leveled papers'!$H$4:$KM$4,BW$3,'English Scores- Leveled papers'!$H17:$KM17,"&lt;&gt;")=0,"",SUMIF('English Scores- Leveled papers'!$H$4:$KM$4,BW$3,'English Scores- Leveled papers'!$H17:$KM17)))</f>
        <is>
          <t/>
        </is>
      </c>
      <c r="BX15" s="752" t="inlineStr">
        <f aca="false">IF($B15="","",IF(COUNTIFS('English Scores- Leveled papers'!$H$4:$KM$4,BX$3,'English Scores- Leveled papers'!$H17:$KM17,"&lt;&gt;")=0,"",SUMIF('English Scores- Leveled papers'!$H$4:$KM$4,BX$3,'English Scores- Leveled papers'!$H17:$KM17)))</f>
        <is>
          <t/>
        </is>
      </c>
      <c r="BY15" s="752" t="inlineStr">
        <f aca="false">IF($B15="","",IF(COUNTIFS('English Scores- Leveled papers'!$H$4:$KM$4,BY$3,'English Scores- Leveled papers'!$H17:$KM17,"&lt;&gt;")=0,"",SUMIF('English Scores- Leveled papers'!$H$4:$KM$4,BY$3,'English Scores- Leveled papers'!$H17:$KM17)))</f>
        <is>
          <t/>
        </is>
      </c>
      <c r="BZ15" s="752" t="inlineStr">
        <f aca="false">IF($B15="","",IF(COUNTIFS('English Scores- Leveled papers'!$H$4:$KM$4,BZ$3,'English Scores- Leveled papers'!$H17:$KM17,"&lt;&gt;")=0,"",SUMIF('English Scores- Leveled papers'!$H$4:$KM$4,BZ$3,'English Scores- Leveled papers'!$H17:$KM17)))</f>
        <is>
          <t/>
        </is>
      </c>
      <c r="CA15" s="752" t="inlineStr">
        <f aca="false">IF($B15="","",IF(COUNTIFS('English Scores- Leveled papers'!$H$4:$KM$4,CA$3,'English Scores- Leveled papers'!$H17:$KM17,"&lt;&gt;")=0,"",SUMIF('English Scores- Leveled papers'!$H$4:$KM$4,CA$3,'English Scores- Leveled papers'!$H17:$KM17)))</f>
        <is>
          <t/>
        </is>
      </c>
      <c r="CB15" s="752" t="inlineStr">
        <f aca="false">IF($B15="","",IF(COUNTIFS('English Scores- Leveled papers'!$H$4:$KM$4,CB$3,'English Scores- Leveled papers'!$H17:$KM17,"&lt;&gt;")=0,"",SUMIF('English Scores- Leveled papers'!$H$4:$KM$4,CB$3,'English Scores- Leveled papers'!$H17:$KM17)))</f>
        <is>
          <t/>
        </is>
      </c>
      <c r="CC15" s="752" t="inlineStr">
        <f aca="false">IF($B15="","",IF(COUNTIFS('English Scores- Leveled papers'!$H$4:$KM$4,CC$3,'English Scores- Leveled papers'!$H17:$KM17,"&lt;&gt;")=0,"",SUMIF('English Scores- Leveled papers'!$H$4:$KM$4,CC$3,'English Scores- Leveled papers'!$H17:$KM17)))</f>
        <is>
          <t/>
        </is>
      </c>
      <c r="CD15" s="752" t="inlineStr">
        <f aca="false">IF($B15="","",IF(COUNTIFS('English Scores- Leveled papers'!$H$4:$KM$4,CD$3,'English Scores- Leveled papers'!$H17:$KM17,"&lt;&gt;")=0,"",SUMIF('English Scores- Leveled papers'!$H$4:$KM$4,CD$3,'English Scores- Leveled papers'!$H17:$KM17)))</f>
        <is>
          <t/>
        </is>
      </c>
      <c r="CE15" s="752" t="inlineStr">
        <f aca="false">IF($B15="","",IF(COUNTIFS('English Scores- Leveled papers'!$H$4:$KM$4,CE$3,'English Scores- Leveled papers'!$H17:$KM17,"&lt;&gt;")=0,"",SUMIF('English Scores- Leveled papers'!$H$4:$KM$4,CE$3,'English Scores- Leveled papers'!$H17:$KM17)))</f>
        <is>
          <t/>
        </is>
      </c>
      <c r="CF15" s="752" t="inlineStr">
        <f aca="false">IF($B15="","",IF(COUNTIFS('English Scores- Leveled papers'!$H$4:$KM$4,CF$3,'English Scores- Leveled papers'!$H17:$KM17,"&lt;&gt;")=0,"",SUMIF('English Scores- Leveled papers'!$H$4:$KM$4,CF$3,'English Scores- Leveled papers'!$H17:$KM17)))</f>
        <is>
          <t/>
        </is>
      </c>
      <c r="CG15" s="319" t="inlineStr">
        <f aca="false">IF($B15="","",IF(COUNTIFS('English Scores- Leveled papers'!$H$4:$KM$4,CG$3,'English Scores- Leveled papers'!$H17:$KM17,"&lt;&gt;")=0,"",SUMIF('English Scores- Leveled papers'!$H$4:$KM$4,CG$3,'English Scores- Leveled papers'!$H17:$KM17)))</f>
        <is>
          <t/>
        </is>
      </c>
      <c r="CH15" s="319" t="inlineStr">
        <f aca="false">IF($B15="","",IF(COUNTIFS('English Scores- Leveled papers'!$H$4:$KM$4,CH$3,'English Scores- Leveled papers'!$H17:$KM17,"&lt;&gt;")=0,"",SUMIF('English Scores- Leveled papers'!$H$4:$KM$4,CH$3,'English Scores- Leveled papers'!$H17:$KM17)))</f>
        <is>
          <t/>
        </is>
      </c>
      <c r="CI15" s="319" t="inlineStr">
        <f aca="false">IF($B15="","",IF(COUNTIFS('English Scores- Leveled papers'!$H$4:$KM$4,CI$3,'English Scores- Leveled papers'!$H17:$KM17,"&lt;&gt;")=0,"",SUMIF('English Scores- Leveled papers'!$H$4:$KM$4,CI$3,'English Scores- Leveled papers'!$H17:$KM17)))</f>
        <is>
          <t/>
        </is>
      </c>
      <c r="CJ15" s="319" t="inlineStr">
        <f aca="false">IF($B15="","",IF(COUNTIFS('English Scores- Leveled papers'!$H$4:$KM$4,CJ$3,'English Scores- Leveled papers'!$H17:$KM17,"&lt;&gt;")=0,"",SUMIF('English Scores- Leveled papers'!$H$4:$KM$4,CJ$3,'English Scores- Leveled papers'!$H17:$KM17)))</f>
        <is>
          <t/>
        </is>
      </c>
      <c r="CK15" s="319" t="inlineStr">
        <f aca="false">IF($B15="","",IF(COUNTIFS('English Scores- Leveled papers'!$H$4:$KM$4,CK$3,'English Scores- Leveled papers'!$H17:$KM17,"&lt;&gt;")=0,"",SUMIF('English Scores- Leveled papers'!$H$4:$KM$4,CK$3,'English Scores- Leveled papers'!$H17:$KM17)))</f>
        <is>
          <t/>
        </is>
      </c>
      <c r="CL15" s="752" t="inlineStr">
        <f aca="false">IF($B15="","",IF(COUNTIFS('English Scores- Leveled papers'!$H$4:$KM$4,CL$3,'English Scores- Leveled papers'!$H17:$KM17,"&lt;&gt;")=0,"",SUMIF('English Scores- Leveled papers'!$H$4:$KM$4,CL$3,'English Scores- Leveled papers'!$H17:$KM17)))</f>
        <is>
          <t/>
        </is>
      </c>
      <c r="CM15" s="752" t="inlineStr">
        <f aca="false">IF($B15="","",IF(COUNTIFS('English Scores- Leveled papers'!$H$4:$KM$4,CM$3,'English Scores- Leveled papers'!$H17:$KM17,"&lt;&gt;")=0,"",SUMIF('English Scores- Leveled papers'!$H$4:$KM$4,CM$3,'English Scores- Leveled papers'!$H17:$KM17)))</f>
        <is>
          <t/>
        </is>
      </c>
      <c r="CN15" s="752" t="inlineStr">
        <f aca="false">IF($B15="","",IF(COUNTIFS('English Scores- Leveled papers'!$H$4:$KM$4,CN$3,'English Scores- Leveled papers'!$H17:$KM17,"&lt;&gt;")=0,"",SUMIF('English Scores- Leveled papers'!$H$4:$KM$4,CN$3,'English Scores- Leveled papers'!$H17:$KM17)))</f>
        <is>
          <t/>
        </is>
      </c>
      <c r="CO15" s="752" t="inlineStr">
        <f aca="false">IF($B15="","",IF(COUNTIFS('English Scores- Leveled papers'!$H$4:$KM$4,CO$3,'English Scores- Leveled papers'!$H17:$KM17,"&lt;&gt;")=0,"",SUMIF('English Scores- Leveled papers'!$H$4:$KM$4,CO$3,'English Scores- Leveled papers'!$H17:$KM17)))</f>
        <is>
          <t/>
        </is>
      </c>
      <c r="CP15" s="752" t="inlineStr">
        <f aca="false">IF($B15="","",IF(COUNTIFS('English Scores- Leveled papers'!$H$4:$KM$4,CP$3,'English Scores- Leveled papers'!$H17:$KM17,"&lt;&gt;")=0,"",SUMIF('English Scores- Leveled papers'!$H$4:$KM$4,CP$3,'English Scores- Leveled papers'!$H17:$KM17)))</f>
        <is>
          <t/>
        </is>
      </c>
      <c r="CQ15" s="752" t="inlineStr">
        <f aca="false">IF($B15="","",IF(COUNTIFS('English Scores- Leveled papers'!$H$4:$KM$4,CQ$3,'English Scores- Leveled papers'!$H17:$KM17,"&lt;&gt;")=0,"",SUMIF('English Scores- Leveled papers'!$H$4:$KM$4,CQ$3,'English Scores- Leveled papers'!$H17:$KM17)))</f>
        <is>
          <t/>
        </is>
      </c>
      <c r="CR15" s="752" t="inlineStr">
        <f aca="false">IF($B15="","",IF(COUNTIFS('English Scores- Leveled papers'!$H$4:$KM$4,CR$3,'English Scores- Leveled papers'!$H17:$KM17,"&lt;&gt;")=0,"",SUMIF('English Scores- Leveled papers'!$H$4:$KM$4,CR$3,'English Scores- Leveled papers'!$H17:$KM17)))</f>
        <is>
          <t/>
        </is>
      </c>
      <c r="CS15" s="752" t="inlineStr">
        <f aca="false">IF($B15="","",IF(COUNTIFS('English Scores- Leveled papers'!$H$4:$KM$4,CS$3,'English Scores- Leveled papers'!$H17:$KM17,"&lt;&gt;")=0,"",SUMIF('English Scores- Leveled papers'!$H$4:$KM$4,CS$3,'English Scores- Leveled papers'!$H17:$KM17)))</f>
        <is>
          <t/>
        </is>
      </c>
      <c r="CT15" s="319" t="inlineStr">
        <f aca="false">IF($B15="","",IF(COUNTIFS('English Scores- Leveled papers'!$H$4:$KM$4,CT$3,'English Scores- Leveled papers'!$H17:$KM17,"&lt;&gt;")=0,"",SUMIF('English Scores- Leveled papers'!$H$4:$KM$4,CT$3,'English Scores- Leveled papers'!$H17:$KM17)))</f>
        <is>
          <t/>
        </is>
      </c>
      <c r="CU15" s="319" t="inlineStr">
        <f aca="false">IF($B15="","",IF(COUNTIFS('English Scores- Leveled papers'!$H$4:$KM$4,CU$3,'English Scores- Leveled papers'!$H17:$KM17,"&lt;&gt;")=0,"",SUMIF('English Scores- Leveled papers'!$H$4:$KM$4,CU$3,'English Scores- Leveled papers'!$H17:$KM17)))</f>
        <is>
          <t/>
        </is>
      </c>
      <c r="CV15" s="319" t="inlineStr">
        <f aca="false">IF($B15="","",IF(COUNTIFS('English Scores- Leveled papers'!$H$4:$KM$4,CV$3,'English Scores- Leveled papers'!$H17:$KM17,"&lt;&gt;")=0,"",SUMIF('English Scores- Leveled papers'!$H$4:$KM$4,CV$3,'English Scores- Leveled papers'!$H17:$KM17)))</f>
        <is>
          <t/>
        </is>
      </c>
      <c r="CW15" s="319" t="inlineStr">
        <f aca="false">IF($B15="","",IF(COUNTIFS('English Scores- Leveled papers'!$H$4:$KM$4,CW$3,'English Scores- Leveled papers'!$H17:$KM17,"&lt;&gt;")=0,"",SUMIF('English Scores- Leveled papers'!$H$4:$KM$4,CW$3,'English Scores- Leveled papers'!$H17:$KM17)))</f>
        <is>
          <t/>
        </is>
      </c>
      <c r="CX15" s="319" t="inlineStr">
        <f aca="false">IF($B15="","",IF(COUNTIFS('English Scores- Leveled papers'!$H$4:$KM$4,CX$3,'English Scores- Leveled papers'!$H17:$KM17,"&lt;&gt;")=0,"",SUMIF('English Scores- Leveled papers'!$H$4:$KM$4,CX$3,'English Scores- Leveled papers'!$H17:$KM17)))</f>
        <is>
          <t/>
        </is>
      </c>
      <c r="CY15" s="319" t="inlineStr">
        <f aca="false">IF($B15="","",IF(COUNTIFS('English Scores- Leveled papers'!$H$4:$KM$4,CY$3,'English Scores- Leveled papers'!$H17:$KM17,"&lt;&gt;")=0,"",SUMIF('English Scores- Leveled papers'!$H$4:$KM$4,CY$3,'English Scores- Leveled papers'!$H17:$KM17)))</f>
        <is>
          <t/>
        </is>
      </c>
      <c r="CZ15" s="319" t="inlineStr">
        <f aca="false">IF($B15="","",IF(COUNTIFS('English Scores- Leveled papers'!$H$4:$KM$4,CZ$3,'English Scores- Leveled papers'!$H17:$KM17,"&lt;&gt;")=0,"",SUMIF('English Scores- Leveled papers'!$H$4:$KM$4,CZ$3,'English Scores- Leveled papers'!$H17:$KM17)))</f>
        <is>
          <t/>
        </is>
      </c>
      <c r="DA15" s="319" t="inlineStr">
        <f aca="false">IF($B15="","",IF(COUNTIFS('English Scores- Leveled papers'!$H$4:$KM$4,DA$3,'English Scores- Leveled papers'!$H17:$KM17,"&lt;&gt;")=0,"",SUMIF('English Scores- Leveled papers'!$H$4:$KM$4,DA$3,'English Scores- Leveled papers'!$H17:$KM17)))</f>
        <is>
          <t/>
        </is>
      </c>
      <c r="DB15" s="319" t="inlineStr">
        <f aca="false">IF($B15="","",IF(COUNTIFS('English Scores- Leveled papers'!$H$4:$KM$4,DB$3,'English Scores- Leveled papers'!$H17:$KM17,"&lt;&gt;")=0,"",SUMIF('English Scores- Leveled papers'!$H$4:$KM$4,DB$3,'English Scores- Leveled papers'!$H17:$KM17)))</f>
        <is>
          <t/>
        </is>
      </c>
      <c r="DC15" s="319" t="inlineStr">
        <f aca="false">IF($B15="","",IF(COUNTIFS('English Scores- Leveled papers'!$H$4:$KM$4,DC$3,'English Scores- Leveled papers'!$H17:$KM17,"&lt;&gt;")=0,"",SUMIF('English Scores- Leveled papers'!$H$4:$KM$4,DC$3,'English Scores- Leveled papers'!$H17:$KM17)))</f>
        <is>
          <t/>
        </is>
      </c>
      <c r="DD15" s="319" t="inlineStr">
        <f aca="false">IF($B15="","",IF(COUNTIFS('English Scores- Leveled papers'!$H$4:$KM$4,DD$3,'English Scores- Leveled papers'!$H17:$KM17,"&lt;&gt;")=0,"",SUMIF('English Scores- Leveled papers'!$H$4:$KM$4,DD$3,'English Scores- Leveled papers'!$H17:$KM17)))</f>
        <is>
          <t/>
        </is>
      </c>
      <c r="DE15" s="319" t="inlineStr">
        <f aca="false">IF($B15="","",IF(COUNTIFS('English Scores- Leveled papers'!$H$4:$KM$4,DE$3,'English Scores- Leveled papers'!$H17:$KM17,"&lt;&gt;")=0,"",SUMIF('English Scores- Leveled papers'!$H$4:$KM$4,DE$3,'English Scores- Leveled papers'!$H17:$KM17)))</f>
        <is>
          <t/>
        </is>
      </c>
      <c r="DF15" s="752" t="inlineStr">
        <f aca="false">IF($B15="","",IF(COUNTIFS('English Scores- Leveled papers'!$H$4:$KM$4,DF$3,'English Scores- Leveled papers'!$H17:$KM17,"&lt;&gt;")=0,"",SUMIF('English Scores- Leveled papers'!$H$4:$KM$4,DF$3,'English Scores- Leveled papers'!$H17:$KM17)))</f>
        <is>
          <t/>
        </is>
      </c>
      <c r="DG15" s="752" t="inlineStr">
        <f aca="false">IF($B15="","",IF(COUNTIFS('English Scores- Leveled papers'!$H$4:$KM$4,DG$3,'English Scores- Leveled papers'!$H17:$KM17,"&lt;&gt;")=0,"",SUMIF('English Scores- Leveled papers'!$H$4:$KM$4,DG$3,'English Scores- Leveled papers'!$H17:$KM17)))</f>
        <is>
          <t/>
        </is>
      </c>
      <c r="DH15" s="752" t="inlineStr">
        <f aca="false">IF($B15="","",IF(COUNTIFS('English Scores- Leveled papers'!$H$4:$KM$4,DH$3,'English Scores- Leveled papers'!$H17:$KM17,"&lt;&gt;")=0,"",SUMIF('English Scores- Leveled papers'!$H$4:$KM$4,DH$3,'English Scores- Leveled papers'!$H17:$KM17)))</f>
        <is>
          <t/>
        </is>
      </c>
      <c r="DI15" s="752" t="inlineStr">
        <f aca="false">IF($B15="","",IF(COUNTIFS('English Scores- Leveled papers'!$H$4:$KM$4,DI$3,'English Scores- Leveled papers'!$H17:$KM17,"&lt;&gt;")=0,"",SUMIF('English Scores- Leveled papers'!$H$4:$KM$4,DI$3,'English Scores- Leveled papers'!$H17:$KM17)))</f>
        <is>
          <t/>
        </is>
      </c>
      <c r="DJ15" s="752" t="inlineStr">
        <f aca="false">IF($B15="","",IF(COUNTIFS('English Scores- Leveled papers'!$H$4:$KM$4,DJ$3,'English Scores- Leveled papers'!$H17:$KM17,"&lt;&gt;")=0,"",SUMIF('English Scores- Leveled papers'!$H$4:$KM$4,DJ$3,'English Scores- Leveled papers'!$H17:$KM17)))</f>
        <is>
          <t/>
        </is>
      </c>
      <c r="DK15" s="752" t="inlineStr">
        <f aca="false">IF($B15="","",IF(COUNTIFS('English Scores- Leveled papers'!$H$4:$KM$4,DK$3,'English Scores- Leveled papers'!$H17:$KM17,"&lt;&gt;")=0,"",SUMIF('English Scores- Leveled papers'!$H$4:$KM$4,DK$3,'English Scores- Leveled papers'!$H17:$KM17)))</f>
        <is>
          <t/>
        </is>
      </c>
      <c r="DL15" s="752" t="inlineStr">
        <f aca="false">IF($B15="","",IF(COUNTIFS('English Scores- Leveled papers'!$H$4:$KM$4,DL$3,'English Scores- Leveled papers'!$H17:$KM17,"&lt;&gt;")=0,"",SUMIF('English Scores- Leveled papers'!$H$4:$KM$4,DL$3,'English Scores- Leveled papers'!$H17:$KM17)))</f>
        <is>
          <t/>
        </is>
      </c>
      <c r="DM15" s="752" t="inlineStr">
        <f aca="false">IF($B15="","",IF(COUNTIFS('English Scores- Leveled papers'!$H$4:$KM$4,DM$3,'English Scores- Leveled papers'!$H17:$KM17,"&lt;&gt;")=0,"",SUMIF('English Scores- Leveled papers'!$H$4:$KM$4,DM$3,'English Scores- Leveled papers'!$H17:$KM17)))</f>
        <is>
          <t/>
        </is>
      </c>
      <c r="DN15" s="752" t="inlineStr">
        <f aca="false">IF($B15="","",IF(COUNTIFS('English Scores- Leveled papers'!$H$4:$KM$4,DN$3,'English Scores- Leveled papers'!$H17:$KM17,"&lt;&gt;")=0,"",SUMIF('English Scores- Leveled papers'!$H$4:$KM$4,DN$3,'English Scores- Leveled papers'!$H17:$KM17)))</f>
        <is>
          <t/>
        </is>
      </c>
      <c r="DO15" s="752" t="inlineStr">
        <f aca="false">IF($B15="","",IF(COUNTIFS('English Scores- Leveled papers'!$H$4:$KM$4,DO$3,'English Scores- Leveled papers'!$H17:$KM17,"&lt;&gt;")=0,"",SUMIF('English Scores- Leveled papers'!$H$4:$KM$4,DO$3,'English Scores- Leveled papers'!$H17:$KM17)))</f>
        <is>
          <t/>
        </is>
      </c>
      <c r="DP15" s="752" t="inlineStr">
        <f aca="false">IF($B15="","",IF(COUNTIFS('English Scores- Leveled papers'!$H$4:$KM$4,DP$3,'English Scores- Leveled papers'!$H17:$KM17,"&lt;&gt;")=0,"",SUMIF('English Scores- Leveled papers'!$H$4:$KM$4,DP$3,'English Scores- Leveled papers'!$H17:$KM17)))</f>
        <is>
          <t/>
        </is>
      </c>
      <c r="DQ15" s="752" t="inlineStr">
        <f aca="false">IF($B15="","",IF(COUNTIFS('English Scores- Leveled papers'!$H$4:$KM$4,DQ$3,'English Scores- Leveled papers'!$H17:$KM17,"&lt;&gt;")=0,"",SUMIF('English Scores- Leveled papers'!$H$4:$KM$4,DQ$3,'English Scores- Leveled papers'!$H17:$KM17)))</f>
        <is>
          <t/>
        </is>
      </c>
      <c r="DR15" s="319" t="inlineStr">
        <f aca="false">IF($B15="","",IF(COUNTIFS('English Scores- Leveled papers'!$H$4:$KM$4,DR$3,'English Scores- Leveled papers'!$H17:$KM17,"&lt;&gt;")=0,"",SUMIF('English Scores- Leveled papers'!$H$4:$KM$4,DR$3,'English Scores- Leveled papers'!$H17:$KM17)))</f>
        <is>
          <t/>
        </is>
      </c>
      <c r="DS15" s="319" t="inlineStr">
        <f aca="false">IF($B15="","",IF(COUNTIFS('English Scores- Leveled papers'!$H$4:$KM$4,DS$3,'English Scores- Leveled papers'!$H17:$KM17,"&lt;&gt;")=0,"",SUMIF('English Scores- Leveled papers'!$H$4:$KM$4,DS$3,'English Scores- Leveled papers'!$H17:$KM17)))</f>
        <is>
          <t/>
        </is>
      </c>
      <c r="DT15" s="319" t="inlineStr">
        <f aca="false">IF($B15="","",IF(COUNTIFS('English Scores- Leveled papers'!$H$4:$KM$4,DT$3,'English Scores- Leveled papers'!$H17:$KM17,"&lt;&gt;")=0,"",SUMIF('English Scores- Leveled papers'!$H$4:$KM$4,DT$3,'English Scores- Leveled papers'!$H17:$KM17)))</f>
        <is>
          <t/>
        </is>
      </c>
      <c r="DU15" s="319" t="inlineStr">
        <f aca="false">IF($B15="","",IF(COUNTIFS('English Scores- Leveled papers'!$H$4:$KM$4,DU$3,'English Scores- Leveled papers'!$H17:$KM17,"&lt;&gt;")=0,"",SUMIF('English Scores- Leveled papers'!$H$4:$KM$4,DU$3,'English Scores- Leveled papers'!$H17:$KM17)))</f>
        <is>
          <t/>
        </is>
      </c>
      <c r="DV15" s="319" t="inlineStr">
        <f aca="false">IF($B15="","",IF(COUNTIFS('English Scores- Leveled papers'!$H$4:$KM$4,DV$3,'English Scores- Leveled papers'!$H17:$KM17,"&lt;&gt;")=0,"",SUMIF('English Scores- Leveled papers'!$H$4:$KM$4,DV$3,'English Scores- Leveled papers'!$H17:$KM17)))</f>
        <is>
          <t/>
        </is>
      </c>
      <c r="DW15" s="319" t="inlineStr">
        <f aca="false">IF($B15="","",IF(COUNTIFS('English Scores- Leveled papers'!$H$4:$KM$4,DW$3,'English Scores- Leveled papers'!$H17:$KM17,"&lt;&gt;")=0,"",SUMIF('English Scores- Leveled papers'!$H$4:$KM$4,DW$3,'English Scores- Leveled papers'!$H17:$KM17)))</f>
        <is>
          <t/>
        </is>
      </c>
      <c r="DX15" s="319" t="inlineStr">
        <f aca="false">IF($B15="","",IF(COUNTIFS('English Scores- Leveled papers'!$H$4:$KM$4,DX$3,'English Scores- Leveled papers'!$H17:$KM17,"&lt;&gt;")=0,"",SUMIF('English Scores- Leveled papers'!$H$4:$KM$4,DX$3,'English Scores- Leveled papers'!$H17:$KM17)))</f>
        <is>
          <t/>
        </is>
      </c>
      <c r="DY15" s="319" t="inlineStr">
        <f aca="false">IF($B15="","",IF(COUNTIFS('English Scores- Leveled papers'!$H$4:$KM$4,DY$3,'English Scores- Leveled papers'!$H17:$KM17,"&lt;&gt;")=0,"",SUMIF('English Scores- Leveled papers'!$H$4:$KM$4,DY$3,'English Scores- Leveled papers'!$H17:$KM17)))</f>
        <is>
          <t/>
        </is>
      </c>
      <c r="DZ15" s="319" t="inlineStr">
        <f aca="false">IF($B15="","",IF(COUNTIFS('English Scores- Leveled papers'!$H$4:$KM$4,DZ$3,'English Scores- Leveled papers'!$H17:$KM17,"&lt;&gt;")=0,"",SUMIF('English Scores- Leveled papers'!$H$4:$KM$4,DZ$3,'English Scores- Leveled papers'!$H17:$KM17)))</f>
        <is>
          <t/>
        </is>
      </c>
      <c r="EA15" s="319" t="inlineStr">
        <f aca="false">IF($B15="","",IF(COUNTIFS('English Scores- Leveled papers'!$H$4:$KM$4,EA$3,'English Scores- Leveled papers'!$H17:$KM17,"&lt;&gt;")=0,"",SUMIF('English Scores- Leveled papers'!$H$4:$KM$4,EA$3,'English Scores- Leveled papers'!$H17:$KM17)))</f>
        <is>
          <t/>
        </is>
      </c>
      <c r="EB15" s="319" t="inlineStr">
        <f aca="false">IF($B15="","",IF(COUNTIFS('English Scores- Leveled papers'!$H$4:$KM$4,EB$3,'English Scores- Leveled papers'!$H17:$KM17,"&lt;&gt;")=0,"",SUMIF('English Scores- Leveled papers'!$H$4:$KM$4,EB$3,'English Scores- Leveled papers'!$H17:$KM17)))</f>
        <is>
          <t/>
        </is>
      </c>
      <c r="EC15" s="319" t="inlineStr">
        <f aca="false">IF($B15="","",IF(COUNTIFS('English Scores- Leveled papers'!$H$4:$KM$4,EC$3,'English Scores- Leveled papers'!$H17:$KM17,"&lt;&gt;")=0,"",SUMIF('English Scores- Leveled papers'!$H$4:$KM$4,EC$3,'English Scores- Leveled papers'!$H17:$KM17)))</f>
        <is>
          <t/>
        </is>
      </c>
      <c r="ED15" s="752" t="inlineStr">
        <f aca="false">IF($B15="","",IF(COUNTIFS('English Scores- Leveled papers'!$H$4:$KM$4,ED$3,'English Scores- Leveled papers'!$H17:$KM17,"&lt;&gt;")=0,"",SUMIF('English Scores- Leveled papers'!$H$4:$KM$4,ED$3,'English Scores- Leveled papers'!$H17:$KM17)))</f>
        <is>
          <t/>
        </is>
      </c>
      <c r="EE15" s="752" t="inlineStr">
        <f aca="false">IF($B15="","",IF(COUNTIFS('English Scores- Leveled papers'!$H$4:$KM$4,EE$3,'English Scores- Leveled papers'!$H17:$KM17,"&lt;&gt;")=0,"",SUMIF('English Scores- Leveled papers'!$H$4:$KM$4,EE$3,'English Scores- Leveled papers'!$H17:$KM17)))</f>
        <is>
          <t/>
        </is>
      </c>
      <c r="EF15" s="752" t="inlineStr">
        <f aca="false">IF($B15="","",IF(COUNTIFS('English Scores- Leveled papers'!$H$4:$KM$4,EF$3,'English Scores- Leveled papers'!$H17:$KM17,"&lt;&gt;")=0,"",SUMIF('English Scores- Leveled papers'!$H$4:$KM$4,EF$3,'English Scores- Leveled papers'!$H17:$KM17)))</f>
        <is>
          <t/>
        </is>
      </c>
      <c r="EG15" s="752" t="inlineStr">
        <f aca="false">IF($B15="","",IF(COUNTIFS('English Scores- Leveled papers'!$H$4:$KM$4,EG$3,'English Scores- Leveled papers'!$H17:$KM17,"&lt;&gt;")=0,"",SUMIF('English Scores- Leveled papers'!$H$4:$KM$4,EG$3,'English Scores- Leveled papers'!$H17:$KM17)))</f>
        <is>
          <t/>
        </is>
      </c>
      <c r="EH15" s="752" t="inlineStr">
        <f aca="false">IF($B15="","",IF(COUNTIFS('English Scores- Leveled papers'!$H$4:$KM$4,EH$3,'English Scores- Leveled papers'!$H17:$KM17,"&lt;&gt;")=0,"",SUMIF('English Scores- Leveled papers'!$H$4:$KM$4,EH$3,'English Scores- Leveled papers'!$H17:$KM17)))</f>
        <is>
          <t/>
        </is>
      </c>
      <c r="EI15" s="752" t="inlineStr">
        <f aca="false">IF($B15="","",IF(COUNTIFS('English Scores- Leveled papers'!$H$4:$KM$4,EI$3,'English Scores- Leveled papers'!$H17:$KM17,"&lt;&gt;")=0,"",SUMIF('English Scores- Leveled papers'!$H$4:$KM$4,EI$3,'English Scores- Leveled papers'!$H17:$KM17)))</f>
        <is>
          <t/>
        </is>
      </c>
      <c r="EJ15" s="752" t="inlineStr">
        <f aca="false">IF($B15="","",IF(COUNTIFS('English Scores- Leveled papers'!$H$4:$KM$4,EJ$3,'English Scores- Leveled papers'!$H17:$KM17,"&lt;&gt;")=0,"",SUMIF('English Scores- Leveled papers'!$H$4:$KM$4,EJ$3,'English Scores- Leveled papers'!$H17:$KM17)))</f>
        <is>
          <t/>
        </is>
      </c>
      <c r="EK15" s="752" t="inlineStr">
        <f aca="false">IF($B15="","",IF(COUNTIFS('English Scores- Leveled papers'!$H$4:$KM$4,EK$3,'English Scores- Leveled papers'!$H17:$KM17,"&lt;&gt;")=0,"",SUMIF('English Scores- Leveled papers'!$H$4:$KM$4,EK$3,'English Scores- Leveled papers'!$H17:$KM17)))</f>
        <is>
          <t/>
        </is>
      </c>
      <c r="EL15" s="752" t="inlineStr">
        <f aca="false">IF($B15="","",IF(COUNTIFS('English Scores- Leveled papers'!$H$4:$KM$4,EL$3,'English Scores- Leveled papers'!$H17:$KM17,"&lt;&gt;")=0,"",SUMIF('English Scores- Leveled papers'!$H$4:$KM$4,EL$3,'English Scores- Leveled papers'!$H17:$KM17)))</f>
        <is>
          <t/>
        </is>
      </c>
      <c r="EM15" s="752" t="inlineStr">
        <f aca="false">IF($B15="","",IF(COUNTIFS('English Scores- Leveled papers'!$H$4:$KM$4,EM$3,'English Scores- Leveled papers'!$H17:$KM17,"&lt;&gt;")=0,"",SUMIF('English Scores- Leveled papers'!$H$4:$KM$4,EM$3,'English Scores- Leveled papers'!$H17:$KM17)))</f>
        <is>
          <t/>
        </is>
      </c>
      <c r="EN15" s="752" t="inlineStr">
        <f aca="false">IF($B15="","",IF(COUNTIFS('English Scores- Leveled papers'!$H$4:$KM$4,EN$3,'English Scores- Leveled papers'!$H17:$KM17,"&lt;&gt;")=0,"",SUMIF('English Scores- Leveled papers'!$H$4:$KM$4,EN$3,'English Scores- Leveled papers'!$H17:$KM17)))</f>
        <is>
          <t/>
        </is>
      </c>
      <c r="EO15" s="752" t="inlineStr">
        <f aca="false">IF($B15="","",IF(COUNTIFS('English Scores- Leveled papers'!$H$4:$KM$4,EO$3,'English Scores- Leveled papers'!$H17:$KM17,"&lt;&gt;")=0,"",SUMIF('English Scores- Leveled papers'!$H$4:$KM$4,EO$3,'English Scores- Leveled papers'!$H17:$KM17)))</f>
        <is>
          <t/>
        </is>
      </c>
      <c r="EP15" s="752" t="inlineStr">
        <f aca="false">IF($B15="","",IF(COUNTIFS('English Scores- Leveled papers'!$H$4:$KM$4,EP$3,'English Scores- Leveled papers'!$H17:$KM17,"&lt;&gt;")=0,"",SUMIF('English Scores- Leveled papers'!$H$4:$KM$4,EP$3,'English Scores- Leveled papers'!$H17:$KM17)))</f>
        <is>
          <t/>
        </is>
      </c>
      <c r="ER15" s="0" t="s">
        <v>1730</v>
      </c>
      <c r="ES15" s="0" t="n">
        <f aca="false">COUNTIF($C$5:$C$89,"4")</f>
        <v>0</v>
      </c>
      <c r="ET15" s="0" t="n">
        <f aca="false">COUNTIF($D$5:$D$89,"4")</f>
        <v>0</v>
      </c>
    </row>
    <row r="16" customFormat="false" ht="12.75" hidden="false" customHeight="false" outlineLevel="0" collapsed="false">
      <c r="A16" s="315" t="n">
        <v>12</v>
      </c>
      <c r="B16" s="315" t="str">
        <f aca="false">'English Scores- Leveled papers'!B18</f>
        <v>K.Shravani</v>
      </c>
      <c r="C16" s="751" t="inlineStr">
        <f aca="false">IF('RC Mastery Check+Question type'!D16="","",IF(OR('RC Mastery Check+Question type'!D16=-0.5,'RC Mastery Check+Question type'!D16=0,'RC Mastery Check+Question type'!D16=0.2,'RC Mastery Check+Question type'!D16=0.5),"NR",'Cover Sheet'!G16))</f>
        <is>
          <t/>
        </is>
      </c>
      <c r="D16" s="316" t="inlineStr">
        <f aca="false">IF(OR(B16="",COUNT('English Scores- Leveled papers'!AJ18:KM18)=0),"",IF((AND(R16&gt;=(70/100),R16&lt;1.1)),9,IF(AND(Q16&gt;=(70/100),Q16&lt;1.1),8,IF(AND(P16&gt;=(70/100),P16&lt;1.1),7,IF(AND(O16&gt;=(70/100),O16&lt;1.1),6,IF(AND(N16&gt;=0.7,N16&lt;1.1),5,IF(AND(M16&gt;=0.7,M16&lt;1.1),5,IF(AND(L16&gt;=0.7,L16&lt;1.1),4,IF(AND(K16&gt;=0.7,K16&lt;1.1),4,IF(AND(J16&gt;=0.7,J16&lt;1.1),3,IF(AND(I16&gt;=0.7,I16&lt;1.1),3,IF(AND(H16&gt;=0.7,H16&lt;1.1),2,IF(AND(G16&gt;=0.7,G16&lt;1.1),2,IF(AND(F16&gt;=0.7,F16&lt;1.1),1,IF(AND(E16&gt;=0.7,E16&lt;1.1),1,IF(COUNT('English Scores- Leveled papers'!AJ18:AK18)=0,"","NR"))))))))))))))))</f>
        <is>
          <t/>
        </is>
      </c>
      <c r="E16" s="318" t="str">
        <f aca="false">IF((B16=""),"",IF(COUNT(S16:W16)=0,"",ROUND(SUM(S16:W16)/SUM($S$2:$W$2),1)))</f>
        <v/>
      </c>
      <c r="F16" s="318" t="str">
        <f aca="false">IF((B16=""),"",IF(COUNT(X16:AB16)=0,"",ROUND(SUM(X16:AB16)/SUM($X$2:$AB$2),1)))</f>
        <v/>
      </c>
      <c r="G16" s="318" t="str">
        <f aca="false">IFERROR(IF((B16=""),"",IF(COUNT(AC16:AH16)=0,"",ROUND(SUM(AC16:AH16)/SUM($AC$2:$AH$2),1))),"")</f>
        <v/>
      </c>
      <c r="H16" s="318" t="str">
        <f aca="false">IFERROR(IF((B16=""),"",IF(COUNT(AI16:AN16)=0,"",ROUND(SUM(AI16:AN16)/SUM($AI$2:$AN$2),1))),0)</f>
        <v/>
      </c>
      <c r="I16" s="318" t="str">
        <f aca="false">IFERROR(IF((B16=""),"",IF(COUNT(AO16:AY16)=0,"",ROUND(SUM(AO16:AY16)/SUM($AO$2:$AY$2),1))),0)</f>
        <v/>
      </c>
      <c r="J16" s="318" t="str">
        <f aca="false">IFERROR(IF((B16=""),"",IF(COUNT(AZ16:BO16)=0,"",ROUND(SUM(AZ16:BO16)/SUM($AZ$2:$BO$2),1))),0)</f>
        <v/>
      </c>
      <c r="K16" s="318" t="str">
        <f aca="false">IFERROR(IF((B16=""),"",IF(COUNT(BP16:BW16)=0,"",ROUND(SUM(BP16:BW16)/SUM($BP$2:$BW$2),1))),0)</f>
        <v/>
      </c>
      <c r="L16" s="318" t="str">
        <f aca="false">IFERROR(IF((B16=""),"",IF(COUNT(BX16:CF16)=0,"",ROUND(SUM(BX16:CF16)/SUM($BX$2:$CF$2),1))),0)</f>
        <v/>
      </c>
      <c r="M16" s="318" t="str">
        <f aca="false">IFERROR(IF((B16=""),"",IF(COUNT(CG16:CK16)=0,"",ROUND(SUM(CG16:CK16)/SUM($CG$2:$CK$2),1))),0)</f>
        <v/>
      </c>
      <c r="N16" s="318" t="str">
        <f aca="false">IFERROR(IF((B16=""),"",IF(COUNT(CL16:CS16)=0,"",ROUND(SUM(CL16:CS16)/SUM($CL$2:$CS$2),1))),0)</f>
        <v/>
      </c>
      <c r="O16" s="318" t="str">
        <f aca="false">IFERROR(IF((B16=""),"",IF(COUNT(CT16:DE16)=0,"",ROUND(SUM(CT16:DE16)/SUM($CT$2:$DE$2),1))),0)</f>
        <v/>
      </c>
      <c r="P16" s="318" t="str">
        <f aca="false">IFERROR(IF((B16=""),"",IF(COUNT(DF16:DQ16)=0,"",ROUND(SUM(DF16:DQ16)/SUM($DF$2:$DQ$2),1))),0)</f>
        <v/>
      </c>
      <c r="Q16" s="318" t="str">
        <f aca="false">IFERROR(IF((B16=""),"",IF(COUNT(DR16:EB16)=0,"",ROUND(SUM(DR16:EB16)/SUM($DR$2:$EB$2),1))),0)</f>
        <v/>
      </c>
      <c r="R16" s="318" t="str">
        <f aca="false">(IF((B16=""),"",IF(COUNT(ED16:EP16)=0,"",ROUND(SUM(ED16:EP16)/SUM($ED$2:$EP$2),1))))</f>
        <v/>
      </c>
      <c r="S16" s="319" t="inlineStr">
        <f aca="false">IF($B16="","",IF(COUNTIFS('English Scores- Leveled papers'!$H$4:$KM$4,S$3,'English Scores- Leveled papers'!$H18:$KM18,"&lt;&gt;")=0,"",SUMIF('English Scores- Leveled papers'!$H$4:$KM$4,S$3,'English Scores- Leveled papers'!$H18:$KM18)))</f>
        <is>
          <t/>
        </is>
      </c>
      <c r="T16" s="319" t="inlineStr">
        <f aca="false">IF($B16="","",IF(COUNTIFS('English Scores- Leveled papers'!$H$4:$KM$4,T$3,'English Scores- Leveled papers'!$H18:$KM18,"&lt;&gt;")=0,"",SUMIF('English Scores- Leveled papers'!$H$4:$KM$4,T$3,'English Scores- Leveled papers'!$H18:$KM18)))</f>
        <is>
          <t/>
        </is>
      </c>
      <c r="U16" s="319" t="inlineStr">
        <f aca="false">IF($B16="","",IF(COUNTIFS('English Scores- Leveled papers'!$H$4:$KM$4,U$3,'English Scores- Leveled papers'!$H18:$KM18,"&lt;&gt;")=0,"",SUMIF('English Scores- Leveled papers'!$H$4:$KM$4,U$3,'English Scores- Leveled papers'!$H18:$KM18)))</f>
        <is>
          <t/>
        </is>
      </c>
      <c r="V16" s="319" t="inlineStr">
        <f aca="false">IF($B16="","",IF(COUNTIFS('English Scores- Leveled papers'!$H$4:$KM$4,V$3,'English Scores- Leveled papers'!$H18:$KM18,"&lt;&gt;")=0,"",SUMIF('English Scores- Leveled papers'!$H$4:$KM$4,V$3,'English Scores- Leveled papers'!$H18:$KM18)))</f>
        <is>
          <t/>
        </is>
      </c>
      <c r="W16" s="319" t="inlineStr">
        <f aca="false">IF($B16="","",IF(COUNTIFS('English Scores- Leveled papers'!$H$4:$KM$4,W$3,'English Scores- Leveled papers'!$H18:$KM18,"&lt;&gt;")=0,"",SUMIF('English Scores- Leveled papers'!$H$4:$KM$4,W$3,'English Scores- Leveled papers'!$H18:$KM18)))</f>
        <is>
          <t/>
        </is>
      </c>
      <c r="X16" s="752" t="inlineStr">
        <f aca="false">IF($B16="","",IF(COUNTIFS('English Scores- Leveled papers'!$H$4:$KM$4,X$3,'English Scores- Leveled papers'!$H18:$KM18,"&lt;&gt;")=0,"",SUMIF('English Scores- Leveled papers'!$H$4:$KM$4,X$3,'English Scores- Leveled papers'!$H18:$KM18)))</f>
        <is>
          <t/>
        </is>
      </c>
      <c r="Y16" s="752" t="inlineStr">
        <f aca="false">IF($B16="","",IF(COUNTIFS('English Scores- Leveled papers'!$H$4:$KM$4,Y$3,'English Scores- Leveled papers'!$H18:$KM18,"&lt;&gt;")=0,"",SUMIF('English Scores- Leveled papers'!$H$4:$KM$4,Y$3,'English Scores- Leveled papers'!$H18:$KM18)))</f>
        <is>
          <t/>
        </is>
      </c>
      <c r="Z16" s="752" t="inlineStr">
        <f aca="false">IF($B16="","",IF(COUNTIFS('English Scores- Leveled papers'!$H$4:$KM$4,Z$3,'English Scores- Leveled papers'!$H18:$KM18,"&lt;&gt;")=0,"",SUMIF('English Scores- Leveled papers'!$H$4:$KM$4,Z$3,'English Scores- Leveled papers'!$H18:$KM18)))</f>
        <is>
          <t/>
        </is>
      </c>
      <c r="AA16" s="752" t="inlineStr">
        <f aca="false">IF($B16="","",IF(COUNTIFS('English Scores- Leveled papers'!$H$4:$KM$4,AA$3,'English Scores- Leveled papers'!$H18:$KM18,"&lt;&gt;")=0,"",SUMIF('English Scores- Leveled papers'!$H$4:$KM$4,AA$3,'English Scores- Leveled papers'!$H18:$KM18)))</f>
        <is>
          <t/>
        </is>
      </c>
      <c r="AB16" s="752" t="inlineStr">
        <f aca="false">IF($B16="","",IF(COUNTIFS('English Scores- Leveled papers'!$H$4:$KM$4,AB$3,'English Scores- Leveled papers'!$H18:$KM18,"&lt;&gt;")=0,"",SUMIF('English Scores- Leveled papers'!$H$4:$KM$4,AB$3,'English Scores- Leveled papers'!$H18:$KM18)))</f>
        <is>
          <t/>
        </is>
      </c>
      <c r="AC16" s="319" t="inlineStr">
        <f aca="false">IF($B16="","",IF(COUNTIFS('English Scores- Leveled papers'!$H$4:$KM$4,AC$3,'English Scores- Leveled papers'!$H18:$KM18,"&lt;&gt;")=0,"",SUMIF('English Scores- Leveled papers'!$H$4:$KM$4,AC$3,'English Scores- Leveled papers'!$H18:$KM18)))</f>
        <is>
          <t/>
        </is>
      </c>
      <c r="AD16" s="319" t="inlineStr">
        <f aca="false">IF($B16="","",IF(COUNTIFS('English Scores- Leveled papers'!$H$4:$KM$4,AD$3,'English Scores- Leveled papers'!$H18:$KM18,"&lt;&gt;")=0,"",SUMIF('English Scores- Leveled papers'!$H$4:$KM$4,AD$3,'English Scores- Leveled papers'!$H18:$KM18)))</f>
        <is>
          <t/>
        </is>
      </c>
      <c r="AE16" s="319" t="inlineStr">
        <f aca="false">IF($B16="","",IF(COUNTIFS('English Scores- Leveled papers'!$H$4:$KM$4,AE$3,'English Scores- Leveled papers'!$H18:$KM18,"&lt;&gt;")=0,"",SUMIF('English Scores- Leveled papers'!$H$4:$KM$4,AE$3,'English Scores- Leveled papers'!$H18:$KM18)))</f>
        <is>
          <t/>
        </is>
      </c>
      <c r="AF16" s="319" t="inlineStr">
        <f aca="false">IF($B16="","",IF(COUNTIFS('English Scores- Leveled papers'!$H$4:$KM$4,AF$3,'English Scores- Leveled papers'!$H18:$KM18,"&lt;&gt;")=0,"",SUMIF('English Scores- Leveled papers'!$H$4:$KM$4,AF$3,'English Scores- Leveled papers'!$H18:$KM18)))</f>
        <is>
          <t/>
        </is>
      </c>
      <c r="AG16" s="319" t="inlineStr">
        <f aca="false">IF($B16="","",IF(COUNTIFS('English Scores- Leveled papers'!$H$4:$KM$4,AG$3,'English Scores- Leveled papers'!$H18:$KM18,"&lt;&gt;")=0,"",SUMIF('English Scores- Leveled papers'!$H$4:$KM$4,AG$3,'English Scores- Leveled papers'!$H18:$KM18)))</f>
        <is>
          <t/>
        </is>
      </c>
      <c r="AH16" s="319" t="inlineStr">
        <f aca="false">IF($B16="","",IF(COUNTIFS('English Scores- Leveled papers'!$H$4:$KM$4,AH$3,'English Scores- Leveled papers'!$H18:$KM18,"&lt;&gt;")=0,"",SUMIF('English Scores- Leveled papers'!$H$4:$KM$4,AH$3,'English Scores- Leveled papers'!$H18:$KM18)))</f>
        <is>
          <t/>
        </is>
      </c>
      <c r="AI16" s="752" t="inlineStr">
        <f aca="false">IF($B16="","",IF(COUNTIFS('English Scores- Leveled papers'!$H$4:$KM$4,AI$3,'English Scores- Leveled papers'!$H18:$KM18,"&lt;&gt;")=0,"",SUMIF('English Scores- Leveled papers'!$H$4:$KM$4,AI$3,'English Scores- Leveled papers'!$H18:$KM18)))</f>
        <is>
          <t/>
        </is>
      </c>
      <c r="AJ16" s="752" t="inlineStr">
        <f aca="false">IF($B16="","",IF(COUNTIFS('English Scores- Leveled papers'!$H$4:$KM$4,AJ$3,'English Scores- Leveled papers'!$H18:$KM18,"&lt;&gt;")=0,"",SUMIF('English Scores- Leveled papers'!$H$4:$KM$4,AJ$3,'English Scores- Leveled papers'!$H18:$KM18)))</f>
        <is>
          <t/>
        </is>
      </c>
      <c r="AK16" s="752" t="inlineStr">
        <f aca="false">IF($B16="","",IF(COUNTIFS('English Scores- Leveled papers'!$H$4:$KM$4,AK$3,'English Scores- Leveled papers'!$H18:$KM18,"&lt;&gt;")=0,"",SUMIF('English Scores- Leveled papers'!$H$4:$KM$4,AK$3,'English Scores- Leveled papers'!$H18:$KM18)))</f>
        <is>
          <t/>
        </is>
      </c>
      <c r="AL16" s="752" t="inlineStr">
        <f aca="false">IF($B16="","",IF(COUNTIFS('English Scores- Leveled papers'!$H$4:$KM$4,AL$3,'English Scores- Leveled papers'!$H18:$KM18,"&lt;&gt;")=0,"",SUMIF('English Scores- Leveled papers'!$H$4:$KM$4,AL$3,'English Scores- Leveled papers'!$H18:$KM18)))</f>
        <is>
          <t/>
        </is>
      </c>
      <c r="AM16" s="752" t="inlineStr">
        <f aca="false">IF($B16="","",IF(COUNTIFS('English Scores- Leveled papers'!$H$4:$KM$4,AM$3,'English Scores- Leveled papers'!$H18:$KM18,"&lt;&gt;")=0,"",SUMIF('English Scores- Leveled papers'!$H$4:$KM$4,AM$3,'English Scores- Leveled papers'!$H18:$KM18)))</f>
        <is>
          <t/>
        </is>
      </c>
      <c r="AN16" s="752" t="inlineStr">
        <f aca="false">IF($B16="","",IF(COUNTIFS('English Scores- Leveled papers'!$H$4:$KM$4,AN$3,'English Scores- Leveled papers'!$H18:$KM18,"&lt;&gt;")=0,"",SUMIF('English Scores- Leveled papers'!$H$4:$KM$4,AN$3,'English Scores- Leveled papers'!$H18:$KM18)))</f>
        <is>
          <t/>
        </is>
      </c>
      <c r="AO16" s="319" t="inlineStr">
        <f aca="false">IF($B16="","",IF(COUNTIFS('English Scores- Leveled papers'!$H$4:$KM$4,AO$3,'English Scores- Leveled papers'!$H18:$KM18,"&lt;&gt;")=0,"",SUMIF('English Scores- Leveled papers'!$H$4:$KM$4,AO$3,'English Scores- Leveled papers'!$H18:$KM18)))</f>
        <is>
          <t/>
        </is>
      </c>
      <c r="AP16" s="319" t="inlineStr">
        <f aca="false">IF($B16="","",IF(COUNTIFS('English Scores- Leveled papers'!$H$4:$KM$4,AP$3,'English Scores- Leveled papers'!$H18:$KM18,"&lt;&gt;")=0,"",SUMIF('English Scores- Leveled papers'!$H$4:$KM$4,AP$3,'English Scores- Leveled papers'!$H18:$KM18)))</f>
        <is>
          <t/>
        </is>
      </c>
      <c r="AQ16" s="319" t="inlineStr">
        <f aca="false">IF($B16="","",IF(COUNTIFS('English Scores- Leveled papers'!$H$4:$KM$4,AQ$3,'English Scores- Leveled papers'!$H18:$KM18,"&lt;&gt;")=0,"",SUMIF('English Scores- Leveled papers'!$H$4:$KM$4,AQ$3,'English Scores- Leveled papers'!$H18:$KM18)))</f>
        <is>
          <t/>
        </is>
      </c>
      <c r="AR16" s="319" t="inlineStr">
        <f aca="false">IF($B16="","",IF(COUNTIFS('English Scores- Leveled papers'!$H$4:$KM$4,AR$3,'English Scores- Leveled papers'!$H18:$KM18,"&lt;&gt;")=0,"",SUMIF('English Scores- Leveled papers'!$H$4:$KM$4,AR$3,'English Scores- Leveled papers'!$H18:$KM18)))</f>
        <is>
          <t/>
        </is>
      </c>
      <c r="AS16" s="319" t="inlineStr">
        <f aca="false">IF($B16="","",IF(COUNTIFS('English Scores- Leveled papers'!$H$4:$KM$4,AS$3,'English Scores- Leveled papers'!$H18:$KM18,"&lt;&gt;")=0,"",SUMIF('English Scores- Leveled papers'!$H$4:$KM$4,AS$3,'English Scores- Leveled papers'!$H18:$KM18)))</f>
        <is>
          <t/>
        </is>
      </c>
      <c r="AT16" s="319" t="inlineStr">
        <f aca="false">IF($B16="","",IF(COUNTIFS('English Scores- Leveled papers'!$H$4:$KM$4,AT$3,'English Scores- Leveled papers'!$H18:$KM18,"&lt;&gt;")=0,"",SUMIF('English Scores- Leveled papers'!$H$4:$KM$4,AT$3,'English Scores- Leveled papers'!$H18:$KM18)))</f>
        <is>
          <t/>
        </is>
      </c>
      <c r="AU16" s="319" t="inlineStr">
        <f aca="false">IF($B16="","",IF(COUNTIFS('English Scores- Leveled papers'!$H$4:$KM$4,AU$3,'English Scores- Leveled papers'!$H18:$KM18,"&lt;&gt;")=0,"",SUMIF('English Scores- Leveled papers'!$H$4:$KM$4,AU$3,'English Scores- Leveled papers'!$H18:$KM18)))</f>
        <is>
          <t/>
        </is>
      </c>
      <c r="AV16" s="319" t="inlineStr">
        <f aca="false">IF($B16="","",IF(COUNTIFS('English Scores- Leveled papers'!$H$4:$KM$4,AV$3,'English Scores- Leveled papers'!$H18:$KM18,"&lt;&gt;")=0,"",SUMIF('English Scores- Leveled papers'!$H$4:$KM$4,AV$3,'English Scores- Leveled papers'!$H18:$KM18)))</f>
        <is>
          <t/>
        </is>
      </c>
      <c r="AW16" s="319" t="inlineStr">
        <f aca="false">IF($B16="","",IF(COUNTIFS('English Scores- Leveled papers'!$H$4:$KM$4,AW$3,'English Scores- Leveled papers'!$H18:$KM18,"&lt;&gt;")=0,"",SUMIF('English Scores- Leveled papers'!$H$4:$KM$4,AW$3,'English Scores- Leveled papers'!$H18:$KM18)))</f>
        <is>
          <t/>
        </is>
      </c>
      <c r="AX16" s="319" t="inlineStr">
        <f aca="false">IF($B16="","",IF(COUNTIFS('English Scores- Leveled papers'!$H$4:$KM$4,AX$3,'English Scores- Leveled papers'!$H18:$KM18,"&lt;&gt;")=0,"",SUMIF('English Scores- Leveled papers'!$H$4:$KM$4,AX$3,'English Scores- Leveled papers'!$H18:$KM18)))</f>
        <is>
          <t/>
        </is>
      </c>
      <c r="AY16" s="319" t="inlineStr">
        <f aca="false">IF($B16="","",IF(COUNTIFS('English Scores- Leveled papers'!$H$4:$KM$4,AY$3,'English Scores- Leveled papers'!$H18:$KM18,"&lt;&gt;")=0,"",SUMIF('English Scores- Leveled papers'!$H$4:$KM$4,AY$3,'English Scores- Leveled papers'!$H18:$KM18)))</f>
        <is>
          <t/>
        </is>
      </c>
      <c r="AZ16" s="752" t="inlineStr">
        <f aca="false">IF($B16="","",IF(COUNTIFS('English Scores- Leveled papers'!$H$4:$KM$4,AZ$3,'English Scores- Leveled papers'!$H18:$KM18,"&lt;&gt;")=0,"",SUMIF('English Scores- Leveled papers'!$H$4:$KM$4,AZ$3,'English Scores- Leveled papers'!$H18:$KM18)))</f>
        <is>
          <t/>
        </is>
      </c>
      <c r="BA16" s="752" t="inlineStr">
        <f aca="false">IF($B16="","",IF(COUNTIFS('English Scores- Leveled papers'!$H$4:$KM$4,BA$3,'English Scores- Leveled papers'!$H18:$KM18,"&lt;&gt;")=0,"",SUMIF('English Scores- Leveled papers'!$H$4:$KM$4,BA$3,'English Scores- Leveled papers'!$H18:$KM18)))</f>
        <is>
          <t/>
        </is>
      </c>
      <c r="BB16" s="752" t="inlineStr">
        <f aca="false">IF($B16="","",IF(COUNTIFS('English Scores- Leveled papers'!$H$4:$KM$4,BB$3,'English Scores- Leveled papers'!$H18:$KM18,"&lt;&gt;")=0,"",SUMIF('English Scores- Leveled papers'!$H$4:$KM$4,BB$3,'English Scores- Leveled papers'!$H18:$KM18)))</f>
        <is>
          <t/>
        </is>
      </c>
      <c r="BC16" s="752" t="inlineStr">
        <f aca="false">IF($B16="","",IF(COUNTIFS('English Scores- Leveled papers'!$H$4:$KM$4,BC$3,'English Scores- Leveled papers'!$H18:$KM18,"&lt;&gt;")=0,"",SUMIF('English Scores- Leveled papers'!$H$4:$KM$4,BC$3,'English Scores- Leveled papers'!$H18:$KM18)))</f>
        <is>
          <t/>
        </is>
      </c>
      <c r="BD16" s="752"/>
      <c r="BE16" s="752"/>
      <c r="BF16" s="752" t="inlineStr">
        <f aca="false">IF($B16="","",IF(COUNTIFS('English Scores- Leveled papers'!$H$4:$KM$4,BF$3,'English Scores- Leveled papers'!$H18:$KM18,"&lt;&gt;")=0,"",SUMIF('English Scores- Leveled papers'!$H$4:$KM$4,BF$3,'English Scores- Leveled papers'!$H18:$KM18)))</f>
        <is>
          <t/>
        </is>
      </c>
      <c r="BG16" s="752" t="inlineStr">
        <f aca="false">IF($B16="","",IF(COUNTIFS('English Scores- Leveled papers'!$H$4:$KM$4,BG$3,'English Scores- Leveled papers'!$H18:$KM18,"&lt;&gt;")=0,"",SUMIF('English Scores- Leveled papers'!$H$4:$KM$4,BG$3,'English Scores- Leveled papers'!$H18:$KM18)))</f>
        <is>
          <t/>
        </is>
      </c>
      <c r="BH16" s="752" t="inlineStr">
        <f aca="false">IF($B16="","",IF(COUNTIFS('English Scores- Leveled papers'!$H$4:$KM$4,BH$3,'English Scores- Leveled papers'!$H18:$KM18,"&lt;&gt;")=0,"",SUMIF('English Scores- Leveled papers'!$H$4:$KM$4,BH$3,'English Scores- Leveled papers'!$H18:$KM18)))</f>
        <is>
          <t/>
        </is>
      </c>
      <c r="BI16" s="752" t="inlineStr">
        <f aca="false">IF($B16="","",IF(COUNTIFS('English Scores- Leveled papers'!$H$4:$KM$4,BI$3,'English Scores- Leveled papers'!$H18:$KM18,"&lt;&gt;")=0,"",SUMIF('English Scores- Leveled papers'!$H$4:$KM$4,BI$3,'English Scores- Leveled papers'!$H18:$KM18)))</f>
        <is>
          <t/>
        </is>
      </c>
      <c r="BJ16" s="752" t="inlineStr">
        <f aca="false">IF($B16="","",IF(COUNTIFS('English Scores- Leveled papers'!$H$4:$KM$4,BJ$3,'English Scores- Leveled papers'!$H18:$KM18,"&lt;&gt;")=0,"",SUMIF('English Scores- Leveled papers'!$H$4:$KM$4,BJ$3,'English Scores- Leveled papers'!$H18:$KM18)))</f>
        <is>
          <t/>
        </is>
      </c>
      <c r="BK16" s="752" t="inlineStr">
        <f aca="false">IF($B16="","",IF(COUNTIFS('English Scores- Leveled papers'!$H$4:$KM$4,BK$3,'English Scores- Leveled papers'!$H18:$KM18,"&lt;&gt;")=0,"",SUMIF('English Scores- Leveled papers'!$H$4:$KM$4,BK$3,'English Scores- Leveled papers'!$H18:$KM18)))</f>
        <is>
          <t/>
        </is>
      </c>
      <c r="BL16" s="752" t="inlineStr">
        <f aca="false">IF($B16="","",IF(COUNTIFS('English Scores- Leveled papers'!$H$4:$KM$4,BL$3,'English Scores- Leveled papers'!$H18:$KM18,"&lt;&gt;")=0,"",SUMIF('English Scores- Leveled papers'!$H$4:$KM$4,BL$3,'English Scores- Leveled papers'!$H18:$KM18)))</f>
        <is>
          <t/>
        </is>
      </c>
      <c r="BM16" s="752" t="inlineStr">
        <f aca="false">IF($B16="","",IF(COUNTIFS('English Scores- Leveled papers'!$H$4:$KM$4,BM$3,'English Scores- Leveled papers'!$H18:$KM18,"&lt;&gt;")=0,"",SUMIF('English Scores- Leveled papers'!$H$4:$KM$4,BM$3,'English Scores- Leveled papers'!$H18:$KM18)))</f>
        <is>
          <t/>
        </is>
      </c>
      <c r="BN16" s="752" t="inlineStr">
        <f aca="false">IF($B16="","",IF(COUNTIFS('English Scores- Leveled papers'!$H$4:$KM$4,BN$3,'English Scores- Leveled papers'!$H18:$KM18,"&lt;&gt;")=0,"",SUMIF('English Scores- Leveled papers'!$H$4:$KM$4,BN$3,'English Scores- Leveled papers'!$H18:$KM18)))</f>
        <is>
          <t/>
        </is>
      </c>
      <c r="BO16" s="752" t="inlineStr">
        <f aca="false">IF($B16="","",IF(COUNTIFS('English Scores- Leveled papers'!$H$4:$KM$4,BO$3,'English Scores- Leveled papers'!$H18:$KM18,"&lt;&gt;")=0,"",SUMIF('English Scores- Leveled papers'!$H$4:$KM$4,BO$3,'English Scores- Leveled papers'!$H18:$KM18)))</f>
        <is>
          <t/>
        </is>
      </c>
      <c r="BP16" s="319" t="inlineStr">
        <f aca="false">IF($B16="","",IF(COUNTIFS('English Scores- Leveled papers'!$H$4:$KM$4,BP$3,'English Scores- Leveled papers'!$H18:$KM18,"&lt;&gt;")=0,"",SUMIF('English Scores- Leveled papers'!$H$4:$KM$4,BP$3,'English Scores- Leveled papers'!$H18:$KM18)))</f>
        <is>
          <t/>
        </is>
      </c>
      <c r="BQ16" s="319" t="inlineStr">
        <f aca="false">IF($B16="","",IF(COUNTIFS('English Scores- Leveled papers'!$H$4:$KM$4,BQ$3,'English Scores- Leveled papers'!$H18:$KM18,"&lt;&gt;")=0,"",SUMIF('English Scores- Leveled papers'!$H$4:$KM$4,BQ$3,'English Scores- Leveled papers'!$H18:$KM18)))</f>
        <is>
          <t/>
        </is>
      </c>
      <c r="BR16" s="319" t="inlineStr">
        <f aca="false">IF($B16="","",IF(COUNTIFS('English Scores- Leveled papers'!$H$4:$KM$4,BR$3,'English Scores- Leveled papers'!$H18:$KM18,"&lt;&gt;")=0,"",SUMIF('English Scores- Leveled papers'!$H$4:$KM$4,BR$3,'English Scores- Leveled papers'!$H18:$KM18)))</f>
        <is>
          <t/>
        </is>
      </c>
      <c r="BS16" s="319" t="inlineStr">
        <f aca="false">IF($B16="","",IF(COUNTIFS('English Scores- Leveled papers'!$H$4:$KM$4,BS$3,'English Scores- Leveled papers'!$H18:$KM18,"&lt;&gt;")=0,"",SUMIF('English Scores- Leveled papers'!$H$4:$KM$4,BS$3,'English Scores- Leveled papers'!$H18:$KM18)))</f>
        <is>
          <t/>
        </is>
      </c>
      <c r="BT16" s="319" t="inlineStr">
        <f aca="false">IF($B16="","",IF(COUNTIFS('English Scores- Leveled papers'!$H$4:$KM$4,BT$3,'English Scores- Leveled papers'!$H18:$KM18,"&lt;&gt;")=0,"",SUMIF('English Scores- Leveled papers'!$H$4:$KM$4,BT$3,'English Scores- Leveled papers'!$H18:$KM18)))</f>
        <is>
          <t/>
        </is>
      </c>
      <c r="BU16" s="319" t="inlineStr">
        <f aca="false">IF($B16="","",IF(COUNTIFS('English Scores- Leveled papers'!$H$4:$KM$4,BU$3,'English Scores- Leveled papers'!$H18:$KM18,"&lt;&gt;")=0,"",SUMIF('English Scores- Leveled papers'!$H$4:$KM$4,BU$3,'English Scores- Leveled papers'!$H18:$KM18)))</f>
        <is>
          <t/>
        </is>
      </c>
      <c r="BV16" s="319" t="inlineStr">
        <f aca="false">IF($B16="","",IF(COUNTIFS('English Scores- Leveled papers'!$H$4:$KM$4,BV$3,'English Scores- Leveled papers'!$H18:$KM18,"&lt;&gt;")=0,"",SUMIF('English Scores- Leveled papers'!$H$4:$KM$4,BV$3,'English Scores- Leveled papers'!$H18:$KM18)))</f>
        <is>
          <t/>
        </is>
      </c>
      <c r="BW16" s="319" t="inlineStr">
        <f aca="false">IF($B16="","",IF(COUNTIFS('English Scores- Leveled papers'!$H$4:$KM$4,BW$3,'English Scores- Leveled papers'!$H18:$KM18,"&lt;&gt;")=0,"",SUMIF('English Scores- Leveled papers'!$H$4:$KM$4,BW$3,'English Scores- Leveled papers'!$H18:$KM18)))</f>
        <is>
          <t/>
        </is>
      </c>
      <c r="BX16" s="752" t="inlineStr">
        <f aca="false">IF($B16="","",IF(COUNTIFS('English Scores- Leveled papers'!$H$4:$KM$4,BX$3,'English Scores- Leveled papers'!$H18:$KM18,"&lt;&gt;")=0,"",SUMIF('English Scores- Leveled papers'!$H$4:$KM$4,BX$3,'English Scores- Leveled papers'!$H18:$KM18)))</f>
        <is>
          <t/>
        </is>
      </c>
      <c r="BY16" s="752" t="inlineStr">
        <f aca="false">IF($B16="","",IF(COUNTIFS('English Scores- Leveled papers'!$H$4:$KM$4,BY$3,'English Scores- Leveled papers'!$H18:$KM18,"&lt;&gt;")=0,"",SUMIF('English Scores- Leveled papers'!$H$4:$KM$4,BY$3,'English Scores- Leveled papers'!$H18:$KM18)))</f>
        <is>
          <t/>
        </is>
      </c>
      <c r="BZ16" s="752" t="inlineStr">
        <f aca="false">IF($B16="","",IF(COUNTIFS('English Scores- Leveled papers'!$H$4:$KM$4,BZ$3,'English Scores- Leveled papers'!$H18:$KM18,"&lt;&gt;")=0,"",SUMIF('English Scores- Leveled papers'!$H$4:$KM$4,BZ$3,'English Scores- Leveled papers'!$H18:$KM18)))</f>
        <is>
          <t/>
        </is>
      </c>
      <c r="CA16" s="752" t="inlineStr">
        <f aca="false">IF($B16="","",IF(COUNTIFS('English Scores- Leveled papers'!$H$4:$KM$4,CA$3,'English Scores- Leveled papers'!$H18:$KM18,"&lt;&gt;")=0,"",SUMIF('English Scores- Leveled papers'!$H$4:$KM$4,CA$3,'English Scores- Leveled papers'!$H18:$KM18)))</f>
        <is>
          <t/>
        </is>
      </c>
      <c r="CB16" s="752" t="inlineStr">
        <f aca="false">IF($B16="","",IF(COUNTIFS('English Scores- Leveled papers'!$H$4:$KM$4,CB$3,'English Scores- Leveled papers'!$H18:$KM18,"&lt;&gt;")=0,"",SUMIF('English Scores- Leveled papers'!$H$4:$KM$4,CB$3,'English Scores- Leveled papers'!$H18:$KM18)))</f>
        <is>
          <t/>
        </is>
      </c>
      <c r="CC16" s="752" t="inlineStr">
        <f aca="false">IF($B16="","",IF(COUNTIFS('English Scores- Leveled papers'!$H$4:$KM$4,CC$3,'English Scores- Leveled papers'!$H18:$KM18,"&lt;&gt;")=0,"",SUMIF('English Scores- Leveled papers'!$H$4:$KM$4,CC$3,'English Scores- Leveled papers'!$H18:$KM18)))</f>
        <is>
          <t/>
        </is>
      </c>
      <c r="CD16" s="752" t="inlineStr">
        <f aca="false">IF($B16="","",IF(COUNTIFS('English Scores- Leveled papers'!$H$4:$KM$4,CD$3,'English Scores- Leveled papers'!$H18:$KM18,"&lt;&gt;")=0,"",SUMIF('English Scores- Leveled papers'!$H$4:$KM$4,CD$3,'English Scores- Leveled papers'!$H18:$KM18)))</f>
        <is>
          <t/>
        </is>
      </c>
      <c r="CE16" s="752" t="inlineStr">
        <f aca="false">IF($B16="","",IF(COUNTIFS('English Scores- Leveled papers'!$H$4:$KM$4,CE$3,'English Scores- Leveled papers'!$H18:$KM18,"&lt;&gt;")=0,"",SUMIF('English Scores- Leveled papers'!$H$4:$KM$4,CE$3,'English Scores- Leveled papers'!$H18:$KM18)))</f>
        <is>
          <t/>
        </is>
      </c>
      <c r="CF16" s="752" t="inlineStr">
        <f aca="false">IF($B16="","",IF(COUNTIFS('English Scores- Leveled papers'!$H$4:$KM$4,CF$3,'English Scores- Leveled papers'!$H18:$KM18,"&lt;&gt;")=0,"",SUMIF('English Scores- Leveled papers'!$H$4:$KM$4,CF$3,'English Scores- Leveled papers'!$H18:$KM18)))</f>
        <is>
          <t/>
        </is>
      </c>
      <c r="CG16" s="319" t="inlineStr">
        <f aca="false">IF($B16="","",IF(COUNTIFS('English Scores- Leveled papers'!$H$4:$KM$4,CG$3,'English Scores- Leveled papers'!$H18:$KM18,"&lt;&gt;")=0,"",SUMIF('English Scores- Leveled papers'!$H$4:$KM$4,CG$3,'English Scores- Leveled papers'!$H18:$KM18)))</f>
        <is>
          <t/>
        </is>
      </c>
      <c r="CH16" s="319" t="inlineStr">
        <f aca="false">IF($B16="","",IF(COUNTIFS('English Scores- Leveled papers'!$H$4:$KM$4,CH$3,'English Scores- Leveled papers'!$H18:$KM18,"&lt;&gt;")=0,"",SUMIF('English Scores- Leveled papers'!$H$4:$KM$4,CH$3,'English Scores- Leveled papers'!$H18:$KM18)))</f>
        <is>
          <t/>
        </is>
      </c>
      <c r="CI16" s="319" t="inlineStr">
        <f aca="false">IF($B16="","",IF(COUNTIFS('English Scores- Leveled papers'!$H$4:$KM$4,CI$3,'English Scores- Leveled papers'!$H18:$KM18,"&lt;&gt;")=0,"",SUMIF('English Scores- Leveled papers'!$H$4:$KM$4,CI$3,'English Scores- Leveled papers'!$H18:$KM18)))</f>
        <is>
          <t/>
        </is>
      </c>
      <c r="CJ16" s="319" t="inlineStr">
        <f aca="false">IF($B16="","",IF(COUNTIFS('English Scores- Leveled papers'!$H$4:$KM$4,CJ$3,'English Scores- Leveled papers'!$H18:$KM18,"&lt;&gt;")=0,"",SUMIF('English Scores- Leveled papers'!$H$4:$KM$4,CJ$3,'English Scores- Leveled papers'!$H18:$KM18)))</f>
        <is>
          <t/>
        </is>
      </c>
      <c r="CK16" s="319" t="inlineStr">
        <f aca="false">IF($B16="","",IF(COUNTIFS('English Scores- Leveled papers'!$H$4:$KM$4,CK$3,'English Scores- Leveled papers'!$H18:$KM18,"&lt;&gt;")=0,"",SUMIF('English Scores- Leveled papers'!$H$4:$KM$4,CK$3,'English Scores- Leveled papers'!$H18:$KM18)))</f>
        <is>
          <t/>
        </is>
      </c>
      <c r="CL16" s="752" t="inlineStr">
        <f aca="false">IF($B16="","",IF(COUNTIFS('English Scores- Leveled papers'!$H$4:$KM$4,CL$3,'English Scores- Leveled papers'!$H18:$KM18,"&lt;&gt;")=0,"",SUMIF('English Scores- Leveled papers'!$H$4:$KM$4,CL$3,'English Scores- Leveled papers'!$H18:$KM18)))</f>
        <is>
          <t/>
        </is>
      </c>
      <c r="CM16" s="752" t="inlineStr">
        <f aca="false">IF($B16="","",IF(COUNTIFS('English Scores- Leveled papers'!$H$4:$KM$4,CM$3,'English Scores- Leveled papers'!$H18:$KM18,"&lt;&gt;")=0,"",SUMIF('English Scores- Leveled papers'!$H$4:$KM$4,CM$3,'English Scores- Leveled papers'!$H18:$KM18)))</f>
        <is>
          <t/>
        </is>
      </c>
      <c r="CN16" s="752" t="inlineStr">
        <f aca="false">IF($B16="","",IF(COUNTIFS('English Scores- Leveled papers'!$H$4:$KM$4,CN$3,'English Scores- Leveled papers'!$H18:$KM18,"&lt;&gt;")=0,"",SUMIF('English Scores- Leveled papers'!$H$4:$KM$4,CN$3,'English Scores- Leveled papers'!$H18:$KM18)))</f>
        <is>
          <t/>
        </is>
      </c>
      <c r="CO16" s="752" t="inlineStr">
        <f aca="false">IF($B16="","",IF(COUNTIFS('English Scores- Leveled papers'!$H$4:$KM$4,CO$3,'English Scores- Leveled papers'!$H18:$KM18,"&lt;&gt;")=0,"",SUMIF('English Scores- Leveled papers'!$H$4:$KM$4,CO$3,'English Scores- Leveled papers'!$H18:$KM18)))</f>
        <is>
          <t/>
        </is>
      </c>
      <c r="CP16" s="752" t="inlineStr">
        <f aca="false">IF($B16="","",IF(COUNTIFS('English Scores- Leveled papers'!$H$4:$KM$4,CP$3,'English Scores- Leveled papers'!$H18:$KM18,"&lt;&gt;")=0,"",SUMIF('English Scores- Leveled papers'!$H$4:$KM$4,CP$3,'English Scores- Leveled papers'!$H18:$KM18)))</f>
        <is>
          <t/>
        </is>
      </c>
      <c r="CQ16" s="752" t="inlineStr">
        <f aca="false">IF($B16="","",IF(COUNTIFS('English Scores- Leveled papers'!$H$4:$KM$4,CQ$3,'English Scores- Leveled papers'!$H18:$KM18,"&lt;&gt;")=0,"",SUMIF('English Scores- Leveled papers'!$H$4:$KM$4,CQ$3,'English Scores- Leveled papers'!$H18:$KM18)))</f>
        <is>
          <t/>
        </is>
      </c>
      <c r="CR16" s="752" t="inlineStr">
        <f aca="false">IF($B16="","",IF(COUNTIFS('English Scores- Leveled papers'!$H$4:$KM$4,CR$3,'English Scores- Leveled papers'!$H18:$KM18,"&lt;&gt;")=0,"",SUMIF('English Scores- Leveled papers'!$H$4:$KM$4,CR$3,'English Scores- Leveled papers'!$H18:$KM18)))</f>
        <is>
          <t/>
        </is>
      </c>
      <c r="CS16" s="752" t="inlineStr">
        <f aca="false">IF($B16="","",IF(COUNTIFS('English Scores- Leveled papers'!$H$4:$KM$4,CS$3,'English Scores- Leveled papers'!$H18:$KM18,"&lt;&gt;")=0,"",SUMIF('English Scores- Leveled papers'!$H$4:$KM$4,CS$3,'English Scores- Leveled papers'!$H18:$KM18)))</f>
        <is>
          <t/>
        </is>
      </c>
      <c r="CT16" s="319" t="inlineStr">
        <f aca="false">IF($B16="","",IF(COUNTIFS('English Scores- Leveled papers'!$H$4:$KM$4,CT$3,'English Scores- Leveled papers'!$H18:$KM18,"&lt;&gt;")=0,"",SUMIF('English Scores- Leveled papers'!$H$4:$KM$4,CT$3,'English Scores- Leveled papers'!$H18:$KM18)))</f>
        <is>
          <t/>
        </is>
      </c>
      <c r="CU16" s="319" t="inlineStr">
        <f aca="false">IF($B16="","",IF(COUNTIFS('English Scores- Leveled papers'!$H$4:$KM$4,CU$3,'English Scores- Leveled papers'!$H18:$KM18,"&lt;&gt;")=0,"",SUMIF('English Scores- Leveled papers'!$H$4:$KM$4,CU$3,'English Scores- Leveled papers'!$H18:$KM18)))</f>
        <is>
          <t/>
        </is>
      </c>
      <c r="CV16" s="319" t="inlineStr">
        <f aca="false">IF($B16="","",IF(COUNTIFS('English Scores- Leveled papers'!$H$4:$KM$4,CV$3,'English Scores- Leveled papers'!$H18:$KM18,"&lt;&gt;")=0,"",SUMIF('English Scores- Leveled papers'!$H$4:$KM$4,CV$3,'English Scores- Leveled papers'!$H18:$KM18)))</f>
        <is>
          <t/>
        </is>
      </c>
      <c r="CW16" s="319" t="inlineStr">
        <f aca="false">IF($B16="","",IF(COUNTIFS('English Scores- Leveled papers'!$H$4:$KM$4,CW$3,'English Scores- Leveled papers'!$H18:$KM18,"&lt;&gt;")=0,"",SUMIF('English Scores- Leveled papers'!$H$4:$KM$4,CW$3,'English Scores- Leveled papers'!$H18:$KM18)))</f>
        <is>
          <t/>
        </is>
      </c>
      <c r="CX16" s="319" t="inlineStr">
        <f aca="false">IF($B16="","",IF(COUNTIFS('English Scores- Leveled papers'!$H$4:$KM$4,CX$3,'English Scores- Leveled papers'!$H18:$KM18,"&lt;&gt;")=0,"",SUMIF('English Scores- Leveled papers'!$H$4:$KM$4,CX$3,'English Scores- Leveled papers'!$H18:$KM18)))</f>
        <is>
          <t/>
        </is>
      </c>
      <c r="CY16" s="319" t="inlineStr">
        <f aca="false">IF($B16="","",IF(COUNTIFS('English Scores- Leveled papers'!$H$4:$KM$4,CY$3,'English Scores- Leveled papers'!$H18:$KM18,"&lt;&gt;")=0,"",SUMIF('English Scores- Leveled papers'!$H$4:$KM$4,CY$3,'English Scores- Leveled papers'!$H18:$KM18)))</f>
        <is>
          <t/>
        </is>
      </c>
      <c r="CZ16" s="319" t="inlineStr">
        <f aca="false">IF($B16="","",IF(COUNTIFS('English Scores- Leveled papers'!$H$4:$KM$4,CZ$3,'English Scores- Leveled papers'!$H18:$KM18,"&lt;&gt;")=0,"",SUMIF('English Scores- Leveled papers'!$H$4:$KM$4,CZ$3,'English Scores- Leveled papers'!$H18:$KM18)))</f>
        <is>
          <t/>
        </is>
      </c>
      <c r="DA16" s="319" t="inlineStr">
        <f aca="false">IF($B16="","",IF(COUNTIFS('English Scores- Leveled papers'!$H$4:$KM$4,DA$3,'English Scores- Leveled papers'!$H18:$KM18,"&lt;&gt;")=0,"",SUMIF('English Scores- Leveled papers'!$H$4:$KM$4,DA$3,'English Scores- Leveled papers'!$H18:$KM18)))</f>
        <is>
          <t/>
        </is>
      </c>
      <c r="DB16" s="319" t="inlineStr">
        <f aca="false">IF($B16="","",IF(COUNTIFS('English Scores- Leveled papers'!$H$4:$KM$4,DB$3,'English Scores- Leveled papers'!$H18:$KM18,"&lt;&gt;")=0,"",SUMIF('English Scores- Leveled papers'!$H$4:$KM$4,DB$3,'English Scores- Leveled papers'!$H18:$KM18)))</f>
        <is>
          <t/>
        </is>
      </c>
      <c r="DC16" s="319" t="inlineStr">
        <f aca="false">IF($B16="","",IF(COUNTIFS('English Scores- Leveled papers'!$H$4:$KM$4,DC$3,'English Scores- Leveled papers'!$H18:$KM18,"&lt;&gt;")=0,"",SUMIF('English Scores- Leveled papers'!$H$4:$KM$4,DC$3,'English Scores- Leveled papers'!$H18:$KM18)))</f>
        <is>
          <t/>
        </is>
      </c>
      <c r="DD16" s="319" t="inlineStr">
        <f aca="false">IF($B16="","",IF(COUNTIFS('English Scores- Leveled papers'!$H$4:$KM$4,DD$3,'English Scores- Leveled papers'!$H18:$KM18,"&lt;&gt;")=0,"",SUMIF('English Scores- Leveled papers'!$H$4:$KM$4,DD$3,'English Scores- Leveled papers'!$H18:$KM18)))</f>
        <is>
          <t/>
        </is>
      </c>
      <c r="DE16" s="319" t="inlineStr">
        <f aca="false">IF($B16="","",IF(COUNTIFS('English Scores- Leveled papers'!$H$4:$KM$4,DE$3,'English Scores- Leveled papers'!$H18:$KM18,"&lt;&gt;")=0,"",SUMIF('English Scores- Leveled papers'!$H$4:$KM$4,DE$3,'English Scores- Leveled papers'!$H18:$KM18)))</f>
        <is>
          <t/>
        </is>
      </c>
      <c r="DF16" s="752" t="inlineStr">
        <f aca="false">IF($B16="","",IF(COUNTIFS('English Scores- Leveled papers'!$H$4:$KM$4,DF$3,'English Scores- Leveled papers'!$H18:$KM18,"&lt;&gt;")=0,"",SUMIF('English Scores- Leveled papers'!$H$4:$KM$4,DF$3,'English Scores- Leveled papers'!$H18:$KM18)))</f>
        <is>
          <t/>
        </is>
      </c>
      <c r="DG16" s="752" t="inlineStr">
        <f aca="false">IF($B16="","",IF(COUNTIFS('English Scores- Leveled papers'!$H$4:$KM$4,DG$3,'English Scores- Leveled papers'!$H18:$KM18,"&lt;&gt;")=0,"",SUMIF('English Scores- Leveled papers'!$H$4:$KM$4,DG$3,'English Scores- Leveled papers'!$H18:$KM18)))</f>
        <is>
          <t/>
        </is>
      </c>
      <c r="DH16" s="752" t="inlineStr">
        <f aca="false">IF($B16="","",IF(COUNTIFS('English Scores- Leveled papers'!$H$4:$KM$4,DH$3,'English Scores- Leveled papers'!$H18:$KM18,"&lt;&gt;")=0,"",SUMIF('English Scores- Leveled papers'!$H$4:$KM$4,DH$3,'English Scores- Leveled papers'!$H18:$KM18)))</f>
        <is>
          <t/>
        </is>
      </c>
      <c r="DI16" s="752" t="inlineStr">
        <f aca="false">IF($B16="","",IF(COUNTIFS('English Scores- Leveled papers'!$H$4:$KM$4,DI$3,'English Scores- Leveled papers'!$H18:$KM18,"&lt;&gt;")=0,"",SUMIF('English Scores- Leveled papers'!$H$4:$KM$4,DI$3,'English Scores- Leveled papers'!$H18:$KM18)))</f>
        <is>
          <t/>
        </is>
      </c>
      <c r="DJ16" s="752" t="inlineStr">
        <f aca="false">IF($B16="","",IF(COUNTIFS('English Scores- Leveled papers'!$H$4:$KM$4,DJ$3,'English Scores- Leveled papers'!$H18:$KM18,"&lt;&gt;")=0,"",SUMIF('English Scores- Leveled papers'!$H$4:$KM$4,DJ$3,'English Scores- Leveled papers'!$H18:$KM18)))</f>
        <is>
          <t/>
        </is>
      </c>
      <c r="DK16" s="752" t="inlineStr">
        <f aca="false">IF($B16="","",IF(COUNTIFS('English Scores- Leveled papers'!$H$4:$KM$4,DK$3,'English Scores- Leveled papers'!$H18:$KM18,"&lt;&gt;")=0,"",SUMIF('English Scores- Leveled papers'!$H$4:$KM$4,DK$3,'English Scores- Leveled papers'!$H18:$KM18)))</f>
        <is>
          <t/>
        </is>
      </c>
      <c r="DL16" s="752" t="inlineStr">
        <f aca="false">IF($B16="","",IF(COUNTIFS('English Scores- Leveled papers'!$H$4:$KM$4,DL$3,'English Scores- Leveled papers'!$H18:$KM18,"&lt;&gt;")=0,"",SUMIF('English Scores- Leveled papers'!$H$4:$KM$4,DL$3,'English Scores- Leveled papers'!$H18:$KM18)))</f>
        <is>
          <t/>
        </is>
      </c>
      <c r="DM16" s="752" t="inlineStr">
        <f aca="false">IF($B16="","",IF(COUNTIFS('English Scores- Leveled papers'!$H$4:$KM$4,DM$3,'English Scores- Leveled papers'!$H18:$KM18,"&lt;&gt;")=0,"",SUMIF('English Scores- Leveled papers'!$H$4:$KM$4,DM$3,'English Scores- Leveled papers'!$H18:$KM18)))</f>
        <is>
          <t/>
        </is>
      </c>
      <c r="DN16" s="752" t="inlineStr">
        <f aca="false">IF($B16="","",IF(COUNTIFS('English Scores- Leveled papers'!$H$4:$KM$4,DN$3,'English Scores- Leveled papers'!$H18:$KM18,"&lt;&gt;")=0,"",SUMIF('English Scores- Leveled papers'!$H$4:$KM$4,DN$3,'English Scores- Leveled papers'!$H18:$KM18)))</f>
        <is>
          <t/>
        </is>
      </c>
      <c r="DO16" s="752" t="inlineStr">
        <f aca="false">IF($B16="","",IF(COUNTIFS('English Scores- Leveled papers'!$H$4:$KM$4,DO$3,'English Scores- Leveled papers'!$H18:$KM18,"&lt;&gt;")=0,"",SUMIF('English Scores- Leveled papers'!$H$4:$KM$4,DO$3,'English Scores- Leveled papers'!$H18:$KM18)))</f>
        <is>
          <t/>
        </is>
      </c>
      <c r="DP16" s="752" t="inlineStr">
        <f aca="false">IF($B16="","",IF(COUNTIFS('English Scores- Leveled papers'!$H$4:$KM$4,DP$3,'English Scores- Leveled papers'!$H18:$KM18,"&lt;&gt;")=0,"",SUMIF('English Scores- Leveled papers'!$H$4:$KM$4,DP$3,'English Scores- Leveled papers'!$H18:$KM18)))</f>
        <is>
          <t/>
        </is>
      </c>
      <c r="DQ16" s="752" t="inlineStr">
        <f aca="false">IF($B16="","",IF(COUNTIFS('English Scores- Leveled papers'!$H$4:$KM$4,DQ$3,'English Scores- Leveled papers'!$H18:$KM18,"&lt;&gt;")=0,"",SUMIF('English Scores- Leveled papers'!$H$4:$KM$4,DQ$3,'English Scores- Leveled papers'!$H18:$KM18)))</f>
        <is>
          <t/>
        </is>
      </c>
      <c r="DR16" s="319" t="inlineStr">
        <f aca="false">IF($B16="","",IF(COUNTIFS('English Scores- Leveled papers'!$H$4:$KM$4,DR$3,'English Scores- Leveled papers'!$H18:$KM18,"&lt;&gt;")=0,"",SUMIF('English Scores- Leveled papers'!$H$4:$KM$4,DR$3,'English Scores- Leveled papers'!$H18:$KM18)))</f>
        <is>
          <t/>
        </is>
      </c>
      <c r="DS16" s="319" t="inlineStr">
        <f aca="false">IF($B16="","",IF(COUNTIFS('English Scores- Leveled papers'!$H$4:$KM$4,DS$3,'English Scores- Leveled papers'!$H18:$KM18,"&lt;&gt;")=0,"",SUMIF('English Scores- Leveled papers'!$H$4:$KM$4,DS$3,'English Scores- Leveled papers'!$H18:$KM18)))</f>
        <is>
          <t/>
        </is>
      </c>
      <c r="DT16" s="319" t="inlineStr">
        <f aca="false">IF($B16="","",IF(COUNTIFS('English Scores- Leveled papers'!$H$4:$KM$4,DT$3,'English Scores- Leveled papers'!$H18:$KM18,"&lt;&gt;")=0,"",SUMIF('English Scores- Leveled papers'!$H$4:$KM$4,DT$3,'English Scores- Leveled papers'!$H18:$KM18)))</f>
        <is>
          <t/>
        </is>
      </c>
      <c r="DU16" s="319" t="inlineStr">
        <f aca="false">IF($B16="","",IF(COUNTIFS('English Scores- Leveled papers'!$H$4:$KM$4,DU$3,'English Scores- Leveled papers'!$H18:$KM18,"&lt;&gt;")=0,"",SUMIF('English Scores- Leveled papers'!$H$4:$KM$4,DU$3,'English Scores- Leveled papers'!$H18:$KM18)))</f>
        <is>
          <t/>
        </is>
      </c>
      <c r="DV16" s="319" t="inlineStr">
        <f aca="false">IF($B16="","",IF(COUNTIFS('English Scores- Leveled papers'!$H$4:$KM$4,DV$3,'English Scores- Leveled papers'!$H18:$KM18,"&lt;&gt;")=0,"",SUMIF('English Scores- Leveled papers'!$H$4:$KM$4,DV$3,'English Scores- Leveled papers'!$H18:$KM18)))</f>
        <is>
          <t/>
        </is>
      </c>
      <c r="DW16" s="319" t="inlineStr">
        <f aca="false">IF($B16="","",IF(COUNTIFS('English Scores- Leveled papers'!$H$4:$KM$4,DW$3,'English Scores- Leveled papers'!$H18:$KM18,"&lt;&gt;")=0,"",SUMIF('English Scores- Leveled papers'!$H$4:$KM$4,DW$3,'English Scores- Leveled papers'!$H18:$KM18)))</f>
        <is>
          <t/>
        </is>
      </c>
      <c r="DX16" s="319" t="inlineStr">
        <f aca="false">IF($B16="","",IF(COUNTIFS('English Scores- Leveled papers'!$H$4:$KM$4,DX$3,'English Scores- Leveled papers'!$H18:$KM18,"&lt;&gt;")=0,"",SUMIF('English Scores- Leveled papers'!$H$4:$KM$4,DX$3,'English Scores- Leveled papers'!$H18:$KM18)))</f>
        <is>
          <t/>
        </is>
      </c>
      <c r="DY16" s="319" t="inlineStr">
        <f aca="false">IF($B16="","",IF(COUNTIFS('English Scores- Leveled papers'!$H$4:$KM$4,DY$3,'English Scores- Leveled papers'!$H18:$KM18,"&lt;&gt;")=0,"",SUMIF('English Scores- Leveled papers'!$H$4:$KM$4,DY$3,'English Scores- Leveled papers'!$H18:$KM18)))</f>
        <is>
          <t/>
        </is>
      </c>
      <c r="DZ16" s="319" t="inlineStr">
        <f aca="false">IF($B16="","",IF(COUNTIFS('English Scores- Leveled papers'!$H$4:$KM$4,DZ$3,'English Scores- Leveled papers'!$H18:$KM18,"&lt;&gt;")=0,"",SUMIF('English Scores- Leveled papers'!$H$4:$KM$4,DZ$3,'English Scores- Leveled papers'!$H18:$KM18)))</f>
        <is>
          <t/>
        </is>
      </c>
      <c r="EA16" s="319" t="inlineStr">
        <f aca="false">IF($B16="","",IF(COUNTIFS('English Scores- Leveled papers'!$H$4:$KM$4,EA$3,'English Scores- Leveled papers'!$H18:$KM18,"&lt;&gt;")=0,"",SUMIF('English Scores- Leveled papers'!$H$4:$KM$4,EA$3,'English Scores- Leveled papers'!$H18:$KM18)))</f>
        <is>
          <t/>
        </is>
      </c>
      <c r="EB16" s="319" t="inlineStr">
        <f aca="false">IF($B16="","",IF(COUNTIFS('English Scores- Leveled papers'!$H$4:$KM$4,EB$3,'English Scores- Leveled papers'!$H18:$KM18,"&lt;&gt;")=0,"",SUMIF('English Scores- Leveled papers'!$H$4:$KM$4,EB$3,'English Scores- Leveled papers'!$H18:$KM18)))</f>
        <is>
          <t/>
        </is>
      </c>
      <c r="EC16" s="319" t="inlineStr">
        <f aca="false">IF($B16="","",IF(COUNTIFS('English Scores- Leveled papers'!$H$4:$KM$4,EC$3,'English Scores- Leveled papers'!$H18:$KM18,"&lt;&gt;")=0,"",SUMIF('English Scores- Leveled papers'!$H$4:$KM$4,EC$3,'English Scores- Leveled papers'!$H18:$KM18)))</f>
        <is>
          <t/>
        </is>
      </c>
      <c r="ED16" s="752" t="inlineStr">
        <f aca="false">IF($B16="","",IF(COUNTIFS('English Scores- Leveled papers'!$H$4:$KM$4,ED$3,'English Scores- Leveled papers'!$H18:$KM18,"&lt;&gt;")=0,"",SUMIF('English Scores- Leveled papers'!$H$4:$KM$4,ED$3,'English Scores- Leveled papers'!$H18:$KM18)))</f>
        <is>
          <t/>
        </is>
      </c>
      <c r="EE16" s="752" t="inlineStr">
        <f aca="false">IF($B16="","",IF(COUNTIFS('English Scores- Leveled papers'!$H$4:$KM$4,EE$3,'English Scores- Leveled papers'!$H18:$KM18,"&lt;&gt;")=0,"",SUMIF('English Scores- Leveled papers'!$H$4:$KM$4,EE$3,'English Scores- Leveled papers'!$H18:$KM18)))</f>
        <is>
          <t/>
        </is>
      </c>
      <c r="EF16" s="752" t="inlineStr">
        <f aca="false">IF($B16="","",IF(COUNTIFS('English Scores- Leveled papers'!$H$4:$KM$4,EF$3,'English Scores- Leveled papers'!$H18:$KM18,"&lt;&gt;")=0,"",SUMIF('English Scores- Leveled papers'!$H$4:$KM$4,EF$3,'English Scores- Leveled papers'!$H18:$KM18)))</f>
        <is>
          <t/>
        </is>
      </c>
      <c r="EG16" s="752" t="inlineStr">
        <f aca="false">IF($B16="","",IF(COUNTIFS('English Scores- Leveled papers'!$H$4:$KM$4,EG$3,'English Scores- Leveled papers'!$H18:$KM18,"&lt;&gt;")=0,"",SUMIF('English Scores- Leveled papers'!$H$4:$KM$4,EG$3,'English Scores- Leveled papers'!$H18:$KM18)))</f>
        <is>
          <t/>
        </is>
      </c>
      <c r="EH16" s="752" t="inlineStr">
        <f aca="false">IF($B16="","",IF(COUNTIFS('English Scores- Leveled papers'!$H$4:$KM$4,EH$3,'English Scores- Leveled papers'!$H18:$KM18,"&lt;&gt;")=0,"",SUMIF('English Scores- Leveled papers'!$H$4:$KM$4,EH$3,'English Scores- Leveled papers'!$H18:$KM18)))</f>
        <is>
          <t/>
        </is>
      </c>
      <c r="EI16" s="752" t="inlineStr">
        <f aca="false">IF($B16="","",IF(COUNTIFS('English Scores- Leveled papers'!$H$4:$KM$4,EI$3,'English Scores- Leveled papers'!$H18:$KM18,"&lt;&gt;")=0,"",SUMIF('English Scores- Leveled papers'!$H$4:$KM$4,EI$3,'English Scores- Leveled papers'!$H18:$KM18)))</f>
        <is>
          <t/>
        </is>
      </c>
      <c r="EJ16" s="752" t="inlineStr">
        <f aca="false">IF($B16="","",IF(COUNTIFS('English Scores- Leveled papers'!$H$4:$KM$4,EJ$3,'English Scores- Leveled papers'!$H18:$KM18,"&lt;&gt;")=0,"",SUMIF('English Scores- Leveled papers'!$H$4:$KM$4,EJ$3,'English Scores- Leveled papers'!$H18:$KM18)))</f>
        <is>
          <t/>
        </is>
      </c>
      <c r="EK16" s="752" t="inlineStr">
        <f aca="false">IF($B16="","",IF(COUNTIFS('English Scores- Leveled papers'!$H$4:$KM$4,EK$3,'English Scores- Leveled papers'!$H18:$KM18,"&lt;&gt;")=0,"",SUMIF('English Scores- Leveled papers'!$H$4:$KM$4,EK$3,'English Scores- Leveled papers'!$H18:$KM18)))</f>
        <is>
          <t/>
        </is>
      </c>
      <c r="EL16" s="752" t="inlineStr">
        <f aca="false">IF($B16="","",IF(COUNTIFS('English Scores- Leveled papers'!$H$4:$KM$4,EL$3,'English Scores- Leveled papers'!$H18:$KM18,"&lt;&gt;")=0,"",SUMIF('English Scores- Leveled papers'!$H$4:$KM$4,EL$3,'English Scores- Leveled papers'!$H18:$KM18)))</f>
        <is>
          <t/>
        </is>
      </c>
      <c r="EM16" s="752" t="inlineStr">
        <f aca="false">IF($B16="","",IF(COUNTIFS('English Scores- Leveled papers'!$H$4:$KM$4,EM$3,'English Scores- Leveled papers'!$H18:$KM18,"&lt;&gt;")=0,"",SUMIF('English Scores- Leveled papers'!$H$4:$KM$4,EM$3,'English Scores- Leveled papers'!$H18:$KM18)))</f>
        <is>
          <t/>
        </is>
      </c>
      <c r="EN16" s="752" t="inlineStr">
        <f aca="false">IF($B16="","",IF(COUNTIFS('English Scores- Leveled papers'!$H$4:$KM$4,EN$3,'English Scores- Leveled papers'!$H18:$KM18,"&lt;&gt;")=0,"",SUMIF('English Scores- Leveled papers'!$H$4:$KM$4,EN$3,'English Scores- Leveled papers'!$H18:$KM18)))</f>
        <is>
          <t/>
        </is>
      </c>
      <c r="EO16" s="752" t="inlineStr">
        <f aca="false">IF($B16="","",IF(COUNTIFS('English Scores- Leveled papers'!$H$4:$KM$4,EO$3,'English Scores- Leveled papers'!$H18:$KM18,"&lt;&gt;")=0,"",SUMIF('English Scores- Leveled papers'!$H$4:$KM$4,EO$3,'English Scores- Leveled papers'!$H18:$KM18)))</f>
        <is>
          <t/>
        </is>
      </c>
      <c r="EP16" s="752" t="inlineStr">
        <f aca="false">IF($B16="","",IF(COUNTIFS('English Scores- Leveled papers'!$H$4:$KM$4,EP$3,'English Scores- Leveled papers'!$H18:$KM18,"&lt;&gt;")=0,"",SUMIF('English Scores- Leveled papers'!$H$4:$KM$4,EP$3,'English Scores- Leveled papers'!$H18:$KM18)))</f>
        <is>
          <t/>
        </is>
      </c>
      <c r="ER16" s="0" t="s">
        <v>1731</v>
      </c>
      <c r="ES16" s="0" t="n">
        <f aca="false">COUNTIF($C$5:$C$89,"5")</f>
        <v>0</v>
      </c>
      <c r="ET16" s="0" t="n">
        <f aca="false">COUNTIF($D$5:$D$89,"5")</f>
        <v>0</v>
      </c>
    </row>
    <row r="17" customFormat="false" ht="12.75" hidden="false" customHeight="false" outlineLevel="0" collapsed="false">
      <c r="A17" s="315" t="n">
        <v>13</v>
      </c>
      <c r="B17" s="315" t="str">
        <f aca="false">'English Scores- Leveled papers'!B19</f>
        <v>Lakshmi</v>
      </c>
      <c r="C17" s="751" t="inlineStr">
        <f aca="false">IF('RC Mastery Check+Question type'!D17="","",IF(OR('RC Mastery Check+Question type'!D17=-0.5,'RC Mastery Check+Question type'!D17=0,'RC Mastery Check+Question type'!D17=0.2,'RC Mastery Check+Question type'!D17=0.5),"NR",'Cover Sheet'!G17))</f>
        <is>
          <t/>
        </is>
      </c>
      <c r="D17" s="316" t="inlineStr">
        <f aca="false">IF(OR(B17="",COUNT('English Scores- Leveled papers'!AJ19:KM19)=0),"",IF((AND(R17&gt;=(70/100),R17&lt;1.1)),9,IF(AND(Q17&gt;=(70/100),Q17&lt;1.1),8,IF(AND(P17&gt;=(70/100),P17&lt;1.1),7,IF(AND(O17&gt;=(70/100),O17&lt;1.1),6,IF(AND(N17&gt;=0.7,N17&lt;1.1),5,IF(AND(M17&gt;=0.7,M17&lt;1.1),5,IF(AND(L17&gt;=0.7,L17&lt;1.1),4,IF(AND(K17&gt;=0.7,K17&lt;1.1),4,IF(AND(J17&gt;=0.7,J17&lt;1.1),3,IF(AND(I17&gt;=0.7,I17&lt;1.1),3,IF(AND(H17&gt;=0.7,H17&lt;1.1),2,IF(AND(G17&gt;=0.7,G17&lt;1.1),2,IF(AND(F17&gt;=0.7,F17&lt;1.1),1,IF(AND(E17&gt;=0.7,E17&lt;1.1),1,IF(COUNT('English Scores- Leveled papers'!AJ19:AK19)=0,"","NR"))))))))))))))))</f>
        <is>
          <t/>
        </is>
      </c>
      <c r="E17" s="318" t="str">
        <f aca="false">IF((B17=""),"",IF(COUNT(S17:W17)=0,"",ROUND(SUM(S17:W17)/SUM($S$2:$W$2),1)))</f>
        <v/>
      </c>
      <c r="F17" s="318" t="str">
        <f aca="false">IF((B17=""),"",IF(COUNT(X17:AB17)=0,"",ROUND(SUM(X17:AB17)/SUM($X$2:$AB$2),1)))</f>
        <v/>
      </c>
      <c r="G17" s="318" t="str">
        <f aca="false">IFERROR(IF((B17=""),"",IF(COUNT(AC17:AH17)=0,"",ROUND(SUM(AC17:AH17)/SUM($AC$2:$AH$2),1))),"")</f>
        <v/>
      </c>
      <c r="H17" s="318" t="str">
        <f aca="false">IFERROR(IF((B17=""),"",IF(COUNT(AI17:AN17)=0,"",ROUND(SUM(AI17:AN17)/SUM($AI$2:$AN$2),1))),0)</f>
        <v/>
      </c>
      <c r="I17" s="318" t="str">
        <f aca="false">IFERROR(IF((B17=""),"",IF(COUNT(AO17:AY17)=0,"",ROUND(SUM(AO17:AY17)/SUM($AO$2:$AY$2),1))),0)</f>
        <v/>
      </c>
      <c r="J17" s="318" t="str">
        <f aca="false">IFERROR(IF((B17=""),"",IF(COUNT(AZ17:BO17)=0,"",ROUND(SUM(AZ17:BO17)/SUM($AZ$2:$BO$2),1))),0)</f>
        <v/>
      </c>
      <c r="K17" s="318" t="str">
        <f aca="false">IFERROR(IF((B17=""),"",IF(COUNT(BP17:BW17)=0,"",ROUND(SUM(BP17:BW17)/SUM($BP$2:$BW$2),1))),0)</f>
        <v/>
      </c>
      <c r="L17" s="318" t="str">
        <f aca="false">IFERROR(IF((B17=""),"",IF(COUNT(BX17:CF17)=0,"",ROUND(SUM(BX17:CF17)/SUM($BX$2:$CF$2),1))),0)</f>
        <v/>
      </c>
      <c r="M17" s="318" t="str">
        <f aca="false">IFERROR(IF((B17=""),"",IF(COUNT(CG17:CK17)=0,"",ROUND(SUM(CG17:CK17)/SUM($CG$2:$CK$2),1))),0)</f>
        <v/>
      </c>
      <c r="N17" s="318" t="str">
        <f aca="false">IFERROR(IF((B17=""),"",IF(COUNT(CL17:CS17)=0,"",ROUND(SUM(CL17:CS17)/SUM($CL$2:$CS$2),1))),0)</f>
        <v/>
      </c>
      <c r="O17" s="318" t="str">
        <f aca="false">IFERROR(IF((B17=""),"",IF(COUNT(CT17:DE17)=0,"",ROUND(SUM(CT17:DE17)/SUM($CT$2:$DE$2),1))),0)</f>
        <v/>
      </c>
      <c r="P17" s="318" t="str">
        <f aca="false">IFERROR(IF((B17=""),"",IF(COUNT(DF17:DQ17)=0,"",ROUND(SUM(DF17:DQ17)/SUM($DF$2:$DQ$2),1))),0)</f>
        <v/>
      </c>
      <c r="Q17" s="318" t="str">
        <f aca="false">IFERROR(IF((B17=""),"",IF(COUNT(DR17:EB17)=0,"",ROUND(SUM(DR17:EB17)/SUM($DR$2:$EB$2),1))),0)</f>
        <v/>
      </c>
      <c r="R17" s="318" t="str">
        <f aca="false">(IF((B17=""),"",IF(COUNT(ED17:EP17)=0,"",ROUND(SUM(ED17:EP17)/SUM($ED$2:$EP$2),1))))</f>
        <v/>
      </c>
      <c r="S17" s="319" t="inlineStr">
        <f aca="false">IF($B17="","",IF(COUNTIFS('English Scores- Leveled papers'!$H$4:$KM$4,S$3,'English Scores- Leveled papers'!$H19:$KM19,"&lt;&gt;")=0,"",SUMIF('English Scores- Leveled papers'!$H$4:$KM$4,S$3,'English Scores- Leveled papers'!$H19:$KM19)))</f>
        <is>
          <t/>
        </is>
      </c>
      <c r="T17" s="319" t="inlineStr">
        <f aca="false">IF($B17="","",IF(COUNTIFS('English Scores- Leveled papers'!$H$4:$KM$4,T$3,'English Scores- Leveled papers'!$H19:$KM19,"&lt;&gt;")=0,"",SUMIF('English Scores- Leveled papers'!$H$4:$KM$4,T$3,'English Scores- Leveled papers'!$H19:$KM19)))</f>
        <is>
          <t/>
        </is>
      </c>
      <c r="U17" s="319" t="inlineStr">
        <f aca="false">IF($B17="","",IF(COUNTIFS('English Scores- Leveled papers'!$H$4:$KM$4,U$3,'English Scores- Leveled papers'!$H19:$KM19,"&lt;&gt;")=0,"",SUMIF('English Scores- Leveled papers'!$H$4:$KM$4,U$3,'English Scores- Leveled papers'!$H19:$KM19)))</f>
        <is>
          <t/>
        </is>
      </c>
      <c r="V17" s="319" t="inlineStr">
        <f aca="false">IF($B17="","",IF(COUNTIFS('English Scores- Leveled papers'!$H$4:$KM$4,V$3,'English Scores- Leveled papers'!$H19:$KM19,"&lt;&gt;")=0,"",SUMIF('English Scores- Leveled papers'!$H$4:$KM$4,V$3,'English Scores- Leveled papers'!$H19:$KM19)))</f>
        <is>
          <t/>
        </is>
      </c>
      <c r="W17" s="319" t="inlineStr">
        <f aca="false">IF($B17="","",IF(COUNTIFS('English Scores- Leveled papers'!$H$4:$KM$4,W$3,'English Scores- Leveled papers'!$H19:$KM19,"&lt;&gt;")=0,"",SUMIF('English Scores- Leveled papers'!$H$4:$KM$4,W$3,'English Scores- Leveled papers'!$H19:$KM19)))</f>
        <is>
          <t/>
        </is>
      </c>
      <c r="X17" s="752" t="inlineStr">
        <f aca="false">IF($B17="","",IF(COUNTIFS('English Scores- Leveled papers'!$H$4:$KM$4,X$3,'English Scores- Leveled papers'!$H19:$KM19,"&lt;&gt;")=0,"",SUMIF('English Scores- Leveled papers'!$H$4:$KM$4,X$3,'English Scores- Leveled papers'!$H19:$KM19)))</f>
        <is>
          <t/>
        </is>
      </c>
      <c r="Y17" s="752" t="inlineStr">
        <f aca="false">IF($B17="","",IF(COUNTIFS('English Scores- Leveled papers'!$H$4:$KM$4,Y$3,'English Scores- Leveled papers'!$H19:$KM19,"&lt;&gt;")=0,"",SUMIF('English Scores- Leveled papers'!$H$4:$KM$4,Y$3,'English Scores- Leveled papers'!$H19:$KM19)))</f>
        <is>
          <t/>
        </is>
      </c>
      <c r="Z17" s="752" t="inlineStr">
        <f aca="false">IF($B17="","",IF(COUNTIFS('English Scores- Leveled papers'!$H$4:$KM$4,Z$3,'English Scores- Leveled papers'!$H19:$KM19,"&lt;&gt;")=0,"",SUMIF('English Scores- Leveled papers'!$H$4:$KM$4,Z$3,'English Scores- Leveled papers'!$H19:$KM19)))</f>
        <is>
          <t/>
        </is>
      </c>
      <c r="AA17" s="752" t="inlineStr">
        <f aca="false">IF($B17="","",IF(COUNTIFS('English Scores- Leveled papers'!$H$4:$KM$4,AA$3,'English Scores- Leveled papers'!$H19:$KM19,"&lt;&gt;")=0,"",SUMIF('English Scores- Leveled papers'!$H$4:$KM$4,AA$3,'English Scores- Leveled papers'!$H19:$KM19)))</f>
        <is>
          <t/>
        </is>
      </c>
      <c r="AB17" s="752" t="inlineStr">
        <f aca="false">IF($B17="","",IF(COUNTIFS('English Scores- Leveled papers'!$H$4:$KM$4,AB$3,'English Scores- Leveled papers'!$H19:$KM19,"&lt;&gt;")=0,"",SUMIF('English Scores- Leveled papers'!$H$4:$KM$4,AB$3,'English Scores- Leveled papers'!$H19:$KM19)))</f>
        <is>
          <t/>
        </is>
      </c>
      <c r="AC17" s="319" t="inlineStr">
        <f aca="false">IF($B17="","",IF(COUNTIFS('English Scores- Leveled papers'!$H$4:$KM$4,AC$3,'English Scores- Leveled papers'!$H19:$KM19,"&lt;&gt;")=0,"",SUMIF('English Scores- Leveled papers'!$H$4:$KM$4,AC$3,'English Scores- Leveled papers'!$H19:$KM19)))</f>
        <is>
          <t/>
        </is>
      </c>
      <c r="AD17" s="319" t="inlineStr">
        <f aca="false">IF($B17="","",IF(COUNTIFS('English Scores- Leveled papers'!$H$4:$KM$4,AD$3,'English Scores- Leveled papers'!$H19:$KM19,"&lt;&gt;")=0,"",SUMIF('English Scores- Leveled papers'!$H$4:$KM$4,AD$3,'English Scores- Leveled papers'!$H19:$KM19)))</f>
        <is>
          <t/>
        </is>
      </c>
      <c r="AE17" s="319" t="inlineStr">
        <f aca="false">IF($B17="","",IF(COUNTIFS('English Scores- Leveled papers'!$H$4:$KM$4,AE$3,'English Scores- Leveled papers'!$H19:$KM19,"&lt;&gt;")=0,"",SUMIF('English Scores- Leveled papers'!$H$4:$KM$4,AE$3,'English Scores- Leveled papers'!$H19:$KM19)))</f>
        <is>
          <t/>
        </is>
      </c>
      <c r="AF17" s="319" t="inlineStr">
        <f aca="false">IF($B17="","",IF(COUNTIFS('English Scores- Leveled papers'!$H$4:$KM$4,AF$3,'English Scores- Leveled papers'!$H19:$KM19,"&lt;&gt;")=0,"",SUMIF('English Scores- Leveled papers'!$H$4:$KM$4,AF$3,'English Scores- Leveled papers'!$H19:$KM19)))</f>
        <is>
          <t/>
        </is>
      </c>
      <c r="AG17" s="319" t="inlineStr">
        <f aca="false">IF($B17="","",IF(COUNTIFS('English Scores- Leveled papers'!$H$4:$KM$4,AG$3,'English Scores- Leveled papers'!$H19:$KM19,"&lt;&gt;")=0,"",SUMIF('English Scores- Leveled papers'!$H$4:$KM$4,AG$3,'English Scores- Leveled papers'!$H19:$KM19)))</f>
        <is>
          <t/>
        </is>
      </c>
      <c r="AH17" s="319" t="inlineStr">
        <f aca="false">IF($B17="","",IF(COUNTIFS('English Scores- Leveled papers'!$H$4:$KM$4,AH$3,'English Scores- Leveled papers'!$H19:$KM19,"&lt;&gt;")=0,"",SUMIF('English Scores- Leveled papers'!$H$4:$KM$4,AH$3,'English Scores- Leveled papers'!$H19:$KM19)))</f>
        <is>
          <t/>
        </is>
      </c>
      <c r="AI17" s="752" t="inlineStr">
        <f aca="false">IF($B17="","",IF(COUNTIFS('English Scores- Leveled papers'!$H$4:$KM$4,AI$3,'English Scores- Leveled papers'!$H19:$KM19,"&lt;&gt;")=0,"",SUMIF('English Scores- Leveled papers'!$H$4:$KM$4,AI$3,'English Scores- Leveled papers'!$H19:$KM19)))</f>
        <is>
          <t/>
        </is>
      </c>
      <c r="AJ17" s="752" t="inlineStr">
        <f aca="false">IF($B17="","",IF(COUNTIFS('English Scores- Leveled papers'!$H$4:$KM$4,AJ$3,'English Scores- Leveled papers'!$H19:$KM19,"&lt;&gt;")=0,"",SUMIF('English Scores- Leveled papers'!$H$4:$KM$4,AJ$3,'English Scores- Leveled papers'!$H19:$KM19)))</f>
        <is>
          <t/>
        </is>
      </c>
      <c r="AK17" s="752" t="inlineStr">
        <f aca="false">IF($B17="","",IF(COUNTIFS('English Scores- Leveled papers'!$H$4:$KM$4,AK$3,'English Scores- Leveled papers'!$H19:$KM19,"&lt;&gt;")=0,"",SUMIF('English Scores- Leveled papers'!$H$4:$KM$4,AK$3,'English Scores- Leveled papers'!$H19:$KM19)))</f>
        <is>
          <t/>
        </is>
      </c>
      <c r="AL17" s="752" t="inlineStr">
        <f aca="false">IF($B17="","",IF(COUNTIFS('English Scores- Leveled papers'!$H$4:$KM$4,AL$3,'English Scores- Leveled papers'!$H19:$KM19,"&lt;&gt;")=0,"",SUMIF('English Scores- Leveled papers'!$H$4:$KM$4,AL$3,'English Scores- Leveled papers'!$H19:$KM19)))</f>
        <is>
          <t/>
        </is>
      </c>
      <c r="AM17" s="752" t="inlineStr">
        <f aca="false">IF($B17="","",IF(COUNTIFS('English Scores- Leveled papers'!$H$4:$KM$4,AM$3,'English Scores- Leveled papers'!$H19:$KM19,"&lt;&gt;")=0,"",SUMIF('English Scores- Leveled papers'!$H$4:$KM$4,AM$3,'English Scores- Leveled papers'!$H19:$KM19)))</f>
        <is>
          <t/>
        </is>
      </c>
      <c r="AN17" s="752" t="inlineStr">
        <f aca="false">IF($B17="","",IF(COUNTIFS('English Scores- Leveled papers'!$H$4:$KM$4,AN$3,'English Scores- Leveled papers'!$H19:$KM19,"&lt;&gt;")=0,"",SUMIF('English Scores- Leveled papers'!$H$4:$KM$4,AN$3,'English Scores- Leveled papers'!$H19:$KM19)))</f>
        <is>
          <t/>
        </is>
      </c>
      <c r="AO17" s="319" t="inlineStr">
        <f aca="false">IF($B17="","",IF(COUNTIFS('English Scores- Leveled papers'!$H$4:$KM$4,AO$3,'English Scores- Leveled papers'!$H19:$KM19,"&lt;&gt;")=0,"",SUMIF('English Scores- Leveled papers'!$H$4:$KM$4,AO$3,'English Scores- Leveled papers'!$H19:$KM19)))</f>
        <is>
          <t/>
        </is>
      </c>
      <c r="AP17" s="319" t="inlineStr">
        <f aca="false">IF($B17="","",IF(COUNTIFS('English Scores- Leveled papers'!$H$4:$KM$4,AP$3,'English Scores- Leveled papers'!$H19:$KM19,"&lt;&gt;")=0,"",SUMIF('English Scores- Leveled papers'!$H$4:$KM$4,AP$3,'English Scores- Leveled papers'!$H19:$KM19)))</f>
        <is>
          <t/>
        </is>
      </c>
      <c r="AQ17" s="319" t="inlineStr">
        <f aca="false">IF($B17="","",IF(COUNTIFS('English Scores- Leveled papers'!$H$4:$KM$4,AQ$3,'English Scores- Leveled papers'!$H19:$KM19,"&lt;&gt;")=0,"",SUMIF('English Scores- Leveled papers'!$H$4:$KM$4,AQ$3,'English Scores- Leveled papers'!$H19:$KM19)))</f>
        <is>
          <t/>
        </is>
      </c>
      <c r="AR17" s="319" t="inlineStr">
        <f aca="false">IF($B17="","",IF(COUNTIFS('English Scores- Leveled papers'!$H$4:$KM$4,AR$3,'English Scores- Leveled papers'!$H19:$KM19,"&lt;&gt;")=0,"",SUMIF('English Scores- Leveled papers'!$H$4:$KM$4,AR$3,'English Scores- Leveled papers'!$H19:$KM19)))</f>
        <is>
          <t/>
        </is>
      </c>
      <c r="AS17" s="319" t="inlineStr">
        <f aca="false">IF($B17="","",IF(COUNTIFS('English Scores- Leveled papers'!$H$4:$KM$4,AS$3,'English Scores- Leveled papers'!$H19:$KM19,"&lt;&gt;")=0,"",SUMIF('English Scores- Leveled papers'!$H$4:$KM$4,AS$3,'English Scores- Leveled papers'!$H19:$KM19)))</f>
        <is>
          <t/>
        </is>
      </c>
      <c r="AT17" s="319" t="inlineStr">
        <f aca="false">IF($B17="","",IF(COUNTIFS('English Scores- Leveled papers'!$H$4:$KM$4,AT$3,'English Scores- Leveled papers'!$H19:$KM19,"&lt;&gt;")=0,"",SUMIF('English Scores- Leveled papers'!$H$4:$KM$4,AT$3,'English Scores- Leveled papers'!$H19:$KM19)))</f>
        <is>
          <t/>
        </is>
      </c>
      <c r="AU17" s="319" t="inlineStr">
        <f aca="false">IF($B17="","",IF(COUNTIFS('English Scores- Leveled papers'!$H$4:$KM$4,AU$3,'English Scores- Leveled papers'!$H19:$KM19,"&lt;&gt;")=0,"",SUMIF('English Scores- Leveled papers'!$H$4:$KM$4,AU$3,'English Scores- Leveled papers'!$H19:$KM19)))</f>
        <is>
          <t/>
        </is>
      </c>
      <c r="AV17" s="319" t="inlineStr">
        <f aca="false">IF($B17="","",IF(COUNTIFS('English Scores- Leveled papers'!$H$4:$KM$4,AV$3,'English Scores- Leveled papers'!$H19:$KM19,"&lt;&gt;")=0,"",SUMIF('English Scores- Leveled papers'!$H$4:$KM$4,AV$3,'English Scores- Leveled papers'!$H19:$KM19)))</f>
        <is>
          <t/>
        </is>
      </c>
      <c r="AW17" s="319" t="inlineStr">
        <f aca="false">IF($B17="","",IF(COUNTIFS('English Scores- Leveled papers'!$H$4:$KM$4,AW$3,'English Scores- Leveled papers'!$H19:$KM19,"&lt;&gt;")=0,"",SUMIF('English Scores- Leveled papers'!$H$4:$KM$4,AW$3,'English Scores- Leveled papers'!$H19:$KM19)))</f>
        <is>
          <t/>
        </is>
      </c>
      <c r="AX17" s="319" t="inlineStr">
        <f aca="false">IF($B17="","",IF(COUNTIFS('English Scores- Leveled papers'!$H$4:$KM$4,AX$3,'English Scores- Leveled papers'!$H19:$KM19,"&lt;&gt;")=0,"",SUMIF('English Scores- Leveled papers'!$H$4:$KM$4,AX$3,'English Scores- Leveled papers'!$H19:$KM19)))</f>
        <is>
          <t/>
        </is>
      </c>
      <c r="AY17" s="319" t="inlineStr">
        <f aca="false">IF($B17="","",IF(COUNTIFS('English Scores- Leveled papers'!$H$4:$KM$4,AY$3,'English Scores- Leveled papers'!$H19:$KM19,"&lt;&gt;")=0,"",SUMIF('English Scores- Leveled papers'!$H$4:$KM$4,AY$3,'English Scores- Leveled papers'!$H19:$KM19)))</f>
        <is>
          <t/>
        </is>
      </c>
      <c r="AZ17" s="752" t="inlineStr">
        <f aca="false">IF($B17="","",IF(COUNTIFS('English Scores- Leveled papers'!$H$4:$KM$4,AZ$3,'English Scores- Leveled papers'!$H19:$KM19,"&lt;&gt;")=0,"",SUMIF('English Scores- Leveled papers'!$H$4:$KM$4,AZ$3,'English Scores- Leveled papers'!$H19:$KM19)))</f>
        <is>
          <t/>
        </is>
      </c>
      <c r="BA17" s="752" t="inlineStr">
        <f aca="false">IF($B17="","",IF(COUNTIFS('English Scores- Leveled papers'!$H$4:$KM$4,BA$3,'English Scores- Leveled papers'!$H19:$KM19,"&lt;&gt;")=0,"",SUMIF('English Scores- Leveled papers'!$H$4:$KM$4,BA$3,'English Scores- Leveled papers'!$H19:$KM19)))</f>
        <is>
          <t/>
        </is>
      </c>
      <c r="BB17" s="752" t="inlineStr">
        <f aca="false">IF($B17="","",IF(COUNTIFS('English Scores- Leveled papers'!$H$4:$KM$4,BB$3,'English Scores- Leveled papers'!$H19:$KM19,"&lt;&gt;")=0,"",SUMIF('English Scores- Leveled papers'!$H$4:$KM$4,BB$3,'English Scores- Leveled papers'!$H19:$KM19)))</f>
        <is>
          <t/>
        </is>
      </c>
      <c r="BC17" s="752" t="inlineStr">
        <f aca="false">IF($B17="","",IF(COUNTIFS('English Scores- Leveled papers'!$H$4:$KM$4,BC$3,'English Scores- Leveled papers'!$H19:$KM19,"&lt;&gt;")=0,"",SUMIF('English Scores- Leveled papers'!$H$4:$KM$4,BC$3,'English Scores- Leveled papers'!$H19:$KM19)))</f>
        <is>
          <t/>
        </is>
      </c>
      <c r="BD17" s="752"/>
      <c r="BE17" s="752"/>
      <c r="BF17" s="752" t="inlineStr">
        <f aca="false">IF($B17="","",IF(COUNTIFS('English Scores- Leveled papers'!$H$4:$KM$4,BF$3,'English Scores- Leveled papers'!$H19:$KM19,"&lt;&gt;")=0,"",SUMIF('English Scores- Leveled papers'!$H$4:$KM$4,BF$3,'English Scores- Leveled papers'!$H19:$KM19)))</f>
        <is>
          <t/>
        </is>
      </c>
      <c r="BG17" s="752" t="inlineStr">
        <f aca="false">IF($B17="","",IF(COUNTIFS('English Scores- Leveled papers'!$H$4:$KM$4,BG$3,'English Scores- Leveled papers'!$H19:$KM19,"&lt;&gt;")=0,"",SUMIF('English Scores- Leveled papers'!$H$4:$KM$4,BG$3,'English Scores- Leveled papers'!$H19:$KM19)))</f>
        <is>
          <t/>
        </is>
      </c>
      <c r="BH17" s="752" t="inlineStr">
        <f aca="false">IF($B17="","",IF(COUNTIFS('English Scores- Leveled papers'!$H$4:$KM$4,BH$3,'English Scores- Leveled papers'!$H19:$KM19,"&lt;&gt;")=0,"",SUMIF('English Scores- Leveled papers'!$H$4:$KM$4,BH$3,'English Scores- Leveled papers'!$H19:$KM19)))</f>
        <is>
          <t/>
        </is>
      </c>
      <c r="BI17" s="752" t="inlineStr">
        <f aca="false">IF($B17="","",IF(COUNTIFS('English Scores- Leveled papers'!$H$4:$KM$4,BI$3,'English Scores- Leveled papers'!$H19:$KM19,"&lt;&gt;")=0,"",SUMIF('English Scores- Leveled papers'!$H$4:$KM$4,BI$3,'English Scores- Leveled papers'!$H19:$KM19)))</f>
        <is>
          <t/>
        </is>
      </c>
      <c r="BJ17" s="752" t="inlineStr">
        <f aca="false">IF($B17="","",IF(COUNTIFS('English Scores- Leveled papers'!$H$4:$KM$4,BJ$3,'English Scores- Leveled papers'!$H19:$KM19,"&lt;&gt;")=0,"",SUMIF('English Scores- Leveled papers'!$H$4:$KM$4,BJ$3,'English Scores- Leveled papers'!$H19:$KM19)))</f>
        <is>
          <t/>
        </is>
      </c>
      <c r="BK17" s="752" t="inlineStr">
        <f aca="false">IF($B17="","",IF(COUNTIFS('English Scores- Leveled papers'!$H$4:$KM$4,BK$3,'English Scores- Leveled papers'!$H19:$KM19,"&lt;&gt;")=0,"",SUMIF('English Scores- Leveled papers'!$H$4:$KM$4,BK$3,'English Scores- Leveled papers'!$H19:$KM19)))</f>
        <is>
          <t/>
        </is>
      </c>
      <c r="BL17" s="752" t="inlineStr">
        <f aca="false">IF($B17="","",IF(COUNTIFS('English Scores- Leveled papers'!$H$4:$KM$4,BL$3,'English Scores- Leveled papers'!$H19:$KM19,"&lt;&gt;")=0,"",SUMIF('English Scores- Leveled papers'!$H$4:$KM$4,BL$3,'English Scores- Leveled papers'!$H19:$KM19)))</f>
        <is>
          <t/>
        </is>
      </c>
      <c r="BM17" s="752" t="inlineStr">
        <f aca="false">IF($B17="","",IF(COUNTIFS('English Scores- Leveled papers'!$H$4:$KM$4,BM$3,'English Scores- Leveled papers'!$H19:$KM19,"&lt;&gt;")=0,"",SUMIF('English Scores- Leveled papers'!$H$4:$KM$4,BM$3,'English Scores- Leveled papers'!$H19:$KM19)))</f>
        <is>
          <t/>
        </is>
      </c>
      <c r="BN17" s="752" t="inlineStr">
        <f aca="false">IF($B17="","",IF(COUNTIFS('English Scores- Leveled papers'!$H$4:$KM$4,BN$3,'English Scores- Leveled papers'!$H19:$KM19,"&lt;&gt;")=0,"",SUMIF('English Scores- Leveled papers'!$H$4:$KM$4,BN$3,'English Scores- Leveled papers'!$H19:$KM19)))</f>
        <is>
          <t/>
        </is>
      </c>
      <c r="BO17" s="752" t="inlineStr">
        <f aca="false">IF($B17="","",IF(COUNTIFS('English Scores- Leveled papers'!$H$4:$KM$4,BO$3,'English Scores- Leveled papers'!$H19:$KM19,"&lt;&gt;")=0,"",SUMIF('English Scores- Leveled papers'!$H$4:$KM$4,BO$3,'English Scores- Leveled papers'!$H19:$KM19)))</f>
        <is>
          <t/>
        </is>
      </c>
      <c r="BP17" s="319" t="inlineStr">
        <f aca="false">IF($B17="","",IF(COUNTIFS('English Scores- Leveled papers'!$H$4:$KM$4,BP$3,'English Scores- Leveled papers'!$H19:$KM19,"&lt;&gt;")=0,"",SUMIF('English Scores- Leveled papers'!$H$4:$KM$4,BP$3,'English Scores- Leveled papers'!$H19:$KM19)))</f>
        <is>
          <t/>
        </is>
      </c>
      <c r="BQ17" s="319" t="inlineStr">
        <f aca="false">IF($B17="","",IF(COUNTIFS('English Scores- Leveled papers'!$H$4:$KM$4,BQ$3,'English Scores- Leveled papers'!$H19:$KM19,"&lt;&gt;")=0,"",SUMIF('English Scores- Leveled papers'!$H$4:$KM$4,BQ$3,'English Scores- Leveled papers'!$H19:$KM19)))</f>
        <is>
          <t/>
        </is>
      </c>
      <c r="BR17" s="319" t="inlineStr">
        <f aca="false">IF($B17="","",IF(COUNTIFS('English Scores- Leveled papers'!$H$4:$KM$4,BR$3,'English Scores- Leveled papers'!$H19:$KM19,"&lt;&gt;")=0,"",SUMIF('English Scores- Leveled papers'!$H$4:$KM$4,BR$3,'English Scores- Leveled papers'!$H19:$KM19)))</f>
        <is>
          <t/>
        </is>
      </c>
      <c r="BS17" s="319" t="inlineStr">
        <f aca="false">IF($B17="","",IF(COUNTIFS('English Scores- Leveled papers'!$H$4:$KM$4,BS$3,'English Scores- Leveled papers'!$H19:$KM19,"&lt;&gt;")=0,"",SUMIF('English Scores- Leveled papers'!$H$4:$KM$4,BS$3,'English Scores- Leveled papers'!$H19:$KM19)))</f>
        <is>
          <t/>
        </is>
      </c>
      <c r="BT17" s="319" t="inlineStr">
        <f aca="false">IF($B17="","",IF(COUNTIFS('English Scores- Leveled papers'!$H$4:$KM$4,BT$3,'English Scores- Leveled papers'!$H19:$KM19,"&lt;&gt;")=0,"",SUMIF('English Scores- Leveled papers'!$H$4:$KM$4,BT$3,'English Scores- Leveled papers'!$H19:$KM19)))</f>
        <is>
          <t/>
        </is>
      </c>
      <c r="BU17" s="319" t="inlineStr">
        <f aca="false">IF($B17="","",IF(COUNTIFS('English Scores- Leveled papers'!$H$4:$KM$4,BU$3,'English Scores- Leveled papers'!$H19:$KM19,"&lt;&gt;")=0,"",SUMIF('English Scores- Leveled papers'!$H$4:$KM$4,BU$3,'English Scores- Leveled papers'!$H19:$KM19)))</f>
        <is>
          <t/>
        </is>
      </c>
      <c r="BV17" s="319" t="inlineStr">
        <f aca="false">IF($B17="","",IF(COUNTIFS('English Scores- Leveled papers'!$H$4:$KM$4,BV$3,'English Scores- Leveled papers'!$H19:$KM19,"&lt;&gt;")=0,"",SUMIF('English Scores- Leveled papers'!$H$4:$KM$4,BV$3,'English Scores- Leveled papers'!$H19:$KM19)))</f>
        <is>
          <t/>
        </is>
      </c>
      <c r="BW17" s="319" t="inlineStr">
        <f aca="false">IF($B17="","",IF(COUNTIFS('English Scores- Leveled papers'!$H$4:$KM$4,BW$3,'English Scores- Leveled papers'!$H19:$KM19,"&lt;&gt;")=0,"",SUMIF('English Scores- Leveled papers'!$H$4:$KM$4,BW$3,'English Scores- Leveled papers'!$H19:$KM19)))</f>
        <is>
          <t/>
        </is>
      </c>
      <c r="BX17" s="752" t="inlineStr">
        <f aca="false">IF($B17="","",IF(COUNTIFS('English Scores- Leveled papers'!$H$4:$KM$4,BX$3,'English Scores- Leveled papers'!$H19:$KM19,"&lt;&gt;")=0,"",SUMIF('English Scores- Leveled papers'!$H$4:$KM$4,BX$3,'English Scores- Leveled papers'!$H19:$KM19)))</f>
        <is>
          <t/>
        </is>
      </c>
      <c r="BY17" s="752" t="inlineStr">
        <f aca="false">IF($B17="","",IF(COUNTIFS('English Scores- Leveled papers'!$H$4:$KM$4,BY$3,'English Scores- Leveled papers'!$H19:$KM19,"&lt;&gt;")=0,"",SUMIF('English Scores- Leveled papers'!$H$4:$KM$4,BY$3,'English Scores- Leveled papers'!$H19:$KM19)))</f>
        <is>
          <t/>
        </is>
      </c>
      <c r="BZ17" s="752" t="inlineStr">
        <f aca="false">IF($B17="","",IF(COUNTIFS('English Scores- Leveled papers'!$H$4:$KM$4,BZ$3,'English Scores- Leveled papers'!$H19:$KM19,"&lt;&gt;")=0,"",SUMIF('English Scores- Leveled papers'!$H$4:$KM$4,BZ$3,'English Scores- Leveled papers'!$H19:$KM19)))</f>
        <is>
          <t/>
        </is>
      </c>
      <c r="CA17" s="752" t="inlineStr">
        <f aca="false">IF($B17="","",IF(COUNTIFS('English Scores- Leveled papers'!$H$4:$KM$4,CA$3,'English Scores- Leveled papers'!$H19:$KM19,"&lt;&gt;")=0,"",SUMIF('English Scores- Leveled papers'!$H$4:$KM$4,CA$3,'English Scores- Leveled papers'!$H19:$KM19)))</f>
        <is>
          <t/>
        </is>
      </c>
      <c r="CB17" s="752" t="inlineStr">
        <f aca="false">IF($B17="","",IF(COUNTIFS('English Scores- Leveled papers'!$H$4:$KM$4,CB$3,'English Scores- Leveled papers'!$H19:$KM19,"&lt;&gt;")=0,"",SUMIF('English Scores- Leveled papers'!$H$4:$KM$4,CB$3,'English Scores- Leveled papers'!$H19:$KM19)))</f>
        <is>
          <t/>
        </is>
      </c>
      <c r="CC17" s="752" t="inlineStr">
        <f aca="false">IF($B17="","",IF(COUNTIFS('English Scores- Leveled papers'!$H$4:$KM$4,CC$3,'English Scores- Leveled papers'!$H19:$KM19,"&lt;&gt;")=0,"",SUMIF('English Scores- Leveled papers'!$H$4:$KM$4,CC$3,'English Scores- Leveled papers'!$H19:$KM19)))</f>
        <is>
          <t/>
        </is>
      </c>
      <c r="CD17" s="752" t="inlineStr">
        <f aca="false">IF($B17="","",IF(COUNTIFS('English Scores- Leveled papers'!$H$4:$KM$4,CD$3,'English Scores- Leveled papers'!$H19:$KM19,"&lt;&gt;")=0,"",SUMIF('English Scores- Leveled papers'!$H$4:$KM$4,CD$3,'English Scores- Leveled papers'!$H19:$KM19)))</f>
        <is>
          <t/>
        </is>
      </c>
      <c r="CE17" s="752" t="inlineStr">
        <f aca="false">IF($B17="","",IF(COUNTIFS('English Scores- Leveled papers'!$H$4:$KM$4,CE$3,'English Scores- Leveled papers'!$H19:$KM19,"&lt;&gt;")=0,"",SUMIF('English Scores- Leveled papers'!$H$4:$KM$4,CE$3,'English Scores- Leveled papers'!$H19:$KM19)))</f>
        <is>
          <t/>
        </is>
      </c>
      <c r="CF17" s="752" t="inlineStr">
        <f aca="false">IF($B17="","",IF(COUNTIFS('English Scores- Leveled papers'!$H$4:$KM$4,CF$3,'English Scores- Leveled papers'!$H19:$KM19,"&lt;&gt;")=0,"",SUMIF('English Scores- Leveled papers'!$H$4:$KM$4,CF$3,'English Scores- Leveled papers'!$H19:$KM19)))</f>
        <is>
          <t/>
        </is>
      </c>
      <c r="CG17" s="319" t="inlineStr">
        <f aca="false">IF($B17="","",IF(COUNTIFS('English Scores- Leveled papers'!$H$4:$KM$4,CG$3,'English Scores- Leveled papers'!$H19:$KM19,"&lt;&gt;")=0,"",SUMIF('English Scores- Leveled papers'!$H$4:$KM$4,CG$3,'English Scores- Leveled papers'!$H19:$KM19)))</f>
        <is>
          <t/>
        </is>
      </c>
      <c r="CH17" s="319" t="inlineStr">
        <f aca="false">IF($B17="","",IF(COUNTIFS('English Scores- Leveled papers'!$H$4:$KM$4,CH$3,'English Scores- Leveled papers'!$H19:$KM19,"&lt;&gt;")=0,"",SUMIF('English Scores- Leveled papers'!$H$4:$KM$4,CH$3,'English Scores- Leveled papers'!$H19:$KM19)))</f>
        <is>
          <t/>
        </is>
      </c>
      <c r="CI17" s="319" t="inlineStr">
        <f aca="false">IF($B17="","",IF(COUNTIFS('English Scores- Leveled papers'!$H$4:$KM$4,CI$3,'English Scores- Leveled papers'!$H19:$KM19,"&lt;&gt;")=0,"",SUMIF('English Scores- Leveled papers'!$H$4:$KM$4,CI$3,'English Scores- Leveled papers'!$H19:$KM19)))</f>
        <is>
          <t/>
        </is>
      </c>
      <c r="CJ17" s="319" t="inlineStr">
        <f aca="false">IF($B17="","",IF(COUNTIFS('English Scores- Leveled papers'!$H$4:$KM$4,CJ$3,'English Scores- Leveled papers'!$H19:$KM19,"&lt;&gt;")=0,"",SUMIF('English Scores- Leveled papers'!$H$4:$KM$4,CJ$3,'English Scores- Leveled papers'!$H19:$KM19)))</f>
        <is>
          <t/>
        </is>
      </c>
      <c r="CK17" s="319" t="inlineStr">
        <f aca="false">IF($B17="","",IF(COUNTIFS('English Scores- Leveled papers'!$H$4:$KM$4,CK$3,'English Scores- Leveled papers'!$H19:$KM19,"&lt;&gt;")=0,"",SUMIF('English Scores- Leveled papers'!$H$4:$KM$4,CK$3,'English Scores- Leveled papers'!$H19:$KM19)))</f>
        <is>
          <t/>
        </is>
      </c>
      <c r="CL17" s="752" t="inlineStr">
        <f aca="false">IF($B17="","",IF(COUNTIFS('English Scores- Leveled papers'!$H$4:$KM$4,CL$3,'English Scores- Leveled papers'!$H19:$KM19,"&lt;&gt;")=0,"",SUMIF('English Scores- Leveled papers'!$H$4:$KM$4,CL$3,'English Scores- Leveled papers'!$H19:$KM19)))</f>
        <is>
          <t/>
        </is>
      </c>
      <c r="CM17" s="752" t="inlineStr">
        <f aca="false">IF($B17="","",IF(COUNTIFS('English Scores- Leveled papers'!$H$4:$KM$4,CM$3,'English Scores- Leveled papers'!$H19:$KM19,"&lt;&gt;")=0,"",SUMIF('English Scores- Leveled papers'!$H$4:$KM$4,CM$3,'English Scores- Leveled papers'!$H19:$KM19)))</f>
        <is>
          <t/>
        </is>
      </c>
      <c r="CN17" s="752" t="inlineStr">
        <f aca="false">IF($B17="","",IF(COUNTIFS('English Scores- Leveled papers'!$H$4:$KM$4,CN$3,'English Scores- Leveled papers'!$H19:$KM19,"&lt;&gt;")=0,"",SUMIF('English Scores- Leveled papers'!$H$4:$KM$4,CN$3,'English Scores- Leveled papers'!$H19:$KM19)))</f>
        <is>
          <t/>
        </is>
      </c>
      <c r="CO17" s="752" t="inlineStr">
        <f aca="false">IF($B17="","",IF(COUNTIFS('English Scores- Leveled papers'!$H$4:$KM$4,CO$3,'English Scores- Leveled papers'!$H19:$KM19,"&lt;&gt;")=0,"",SUMIF('English Scores- Leveled papers'!$H$4:$KM$4,CO$3,'English Scores- Leveled papers'!$H19:$KM19)))</f>
        <is>
          <t/>
        </is>
      </c>
      <c r="CP17" s="752" t="inlineStr">
        <f aca="false">IF($B17="","",IF(COUNTIFS('English Scores- Leveled papers'!$H$4:$KM$4,CP$3,'English Scores- Leveled papers'!$H19:$KM19,"&lt;&gt;")=0,"",SUMIF('English Scores- Leveled papers'!$H$4:$KM$4,CP$3,'English Scores- Leveled papers'!$H19:$KM19)))</f>
        <is>
          <t/>
        </is>
      </c>
      <c r="CQ17" s="752" t="inlineStr">
        <f aca="false">IF($B17="","",IF(COUNTIFS('English Scores- Leveled papers'!$H$4:$KM$4,CQ$3,'English Scores- Leveled papers'!$H19:$KM19,"&lt;&gt;")=0,"",SUMIF('English Scores- Leveled papers'!$H$4:$KM$4,CQ$3,'English Scores- Leveled papers'!$H19:$KM19)))</f>
        <is>
          <t/>
        </is>
      </c>
      <c r="CR17" s="752" t="inlineStr">
        <f aca="false">IF($B17="","",IF(COUNTIFS('English Scores- Leveled papers'!$H$4:$KM$4,CR$3,'English Scores- Leveled papers'!$H19:$KM19,"&lt;&gt;")=0,"",SUMIF('English Scores- Leveled papers'!$H$4:$KM$4,CR$3,'English Scores- Leveled papers'!$H19:$KM19)))</f>
        <is>
          <t/>
        </is>
      </c>
      <c r="CS17" s="752" t="inlineStr">
        <f aca="false">IF($B17="","",IF(COUNTIFS('English Scores- Leveled papers'!$H$4:$KM$4,CS$3,'English Scores- Leveled papers'!$H19:$KM19,"&lt;&gt;")=0,"",SUMIF('English Scores- Leveled papers'!$H$4:$KM$4,CS$3,'English Scores- Leveled papers'!$H19:$KM19)))</f>
        <is>
          <t/>
        </is>
      </c>
      <c r="CT17" s="319" t="inlineStr">
        <f aca="false">IF($B17="","",IF(COUNTIFS('English Scores- Leveled papers'!$H$4:$KM$4,CT$3,'English Scores- Leveled papers'!$H19:$KM19,"&lt;&gt;")=0,"",SUMIF('English Scores- Leveled papers'!$H$4:$KM$4,CT$3,'English Scores- Leveled papers'!$H19:$KM19)))</f>
        <is>
          <t/>
        </is>
      </c>
      <c r="CU17" s="319" t="inlineStr">
        <f aca="false">IF($B17="","",IF(COUNTIFS('English Scores- Leveled papers'!$H$4:$KM$4,CU$3,'English Scores- Leveled papers'!$H19:$KM19,"&lt;&gt;")=0,"",SUMIF('English Scores- Leveled papers'!$H$4:$KM$4,CU$3,'English Scores- Leveled papers'!$H19:$KM19)))</f>
        <is>
          <t/>
        </is>
      </c>
      <c r="CV17" s="319" t="inlineStr">
        <f aca="false">IF($B17="","",IF(COUNTIFS('English Scores- Leveled papers'!$H$4:$KM$4,CV$3,'English Scores- Leveled papers'!$H19:$KM19,"&lt;&gt;")=0,"",SUMIF('English Scores- Leveled papers'!$H$4:$KM$4,CV$3,'English Scores- Leveled papers'!$H19:$KM19)))</f>
        <is>
          <t/>
        </is>
      </c>
      <c r="CW17" s="319" t="inlineStr">
        <f aca="false">IF($B17="","",IF(COUNTIFS('English Scores- Leveled papers'!$H$4:$KM$4,CW$3,'English Scores- Leveled papers'!$H19:$KM19,"&lt;&gt;")=0,"",SUMIF('English Scores- Leveled papers'!$H$4:$KM$4,CW$3,'English Scores- Leveled papers'!$H19:$KM19)))</f>
        <is>
          <t/>
        </is>
      </c>
      <c r="CX17" s="319" t="inlineStr">
        <f aca="false">IF($B17="","",IF(COUNTIFS('English Scores- Leveled papers'!$H$4:$KM$4,CX$3,'English Scores- Leveled papers'!$H19:$KM19,"&lt;&gt;")=0,"",SUMIF('English Scores- Leveled papers'!$H$4:$KM$4,CX$3,'English Scores- Leveled papers'!$H19:$KM19)))</f>
        <is>
          <t/>
        </is>
      </c>
      <c r="CY17" s="319" t="inlineStr">
        <f aca="false">IF($B17="","",IF(COUNTIFS('English Scores- Leveled papers'!$H$4:$KM$4,CY$3,'English Scores- Leveled papers'!$H19:$KM19,"&lt;&gt;")=0,"",SUMIF('English Scores- Leveled papers'!$H$4:$KM$4,CY$3,'English Scores- Leveled papers'!$H19:$KM19)))</f>
        <is>
          <t/>
        </is>
      </c>
      <c r="CZ17" s="319" t="inlineStr">
        <f aca="false">IF($B17="","",IF(COUNTIFS('English Scores- Leveled papers'!$H$4:$KM$4,CZ$3,'English Scores- Leveled papers'!$H19:$KM19,"&lt;&gt;")=0,"",SUMIF('English Scores- Leveled papers'!$H$4:$KM$4,CZ$3,'English Scores- Leveled papers'!$H19:$KM19)))</f>
        <is>
          <t/>
        </is>
      </c>
      <c r="DA17" s="319" t="inlineStr">
        <f aca="false">IF($B17="","",IF(COUNTIFS('English Scores- Leveled papers'!$H$4:$KM$4,DA$3,'English Scores- Leveled papers'!$H19:$KM19,"&lt;&gt;")=0,"",SUMIF('English Scores- Leveled papers'!$H$4:$KM$4,DA$3,'English Scores- Leveled papers'!$H19:$KM19)))</f>
        <is>
          <t/>
        </is>
      </c>
      <c r="DB17" s="319" t="inlineStr">
        <f aca="false">IF($B17="","",IF(COUNTIFS('English Scores- Leveled papers'!$H$4:$KM$4,DB$3,'English Scores- Leveled papers'!$H19:$KM19,"&lt;&gt;")=0,"",SUMIF('English Scores- Leveled papers'!$H$4:$KM$4,DB$3,'English Scores- Leveled papers'!$H19:$KM19)))</f>
        <is>
          <t/>
        </is>
      </c>
      <c r="DC17" s="319" t="inlineStr">
        <f aca="false">IF($B17="","",IF(COUNTIFS('English Scores- Leveled papers'!$H$4:$KM$4,DC$3,'English Scores- Leveled papers'!$H19:$KM19,"&lt;&gt;")=0,"",SUMIF('English Scores- Leveled papers'!$H$4:$KM$4,DC$3,'English Scores- Leveled papers'!$H19:$KM19)))</f>
        <is>
          <t/>
        </is>
      </c>
      <c r="DD17" s="319" t="inlineStr">
        <f aca="false">IF($B17="","",IF(COUNTIFS('English Scores- Leveled papers'!$H$4:$KM$4,DD$3,'English Scores- Leveled papers'!$H19:$KM19,"&lt;&gt;")=0,"",SUMIF('English Scores- Leveled papers'!$H$4:$KM$4,DD$3,'English Scores- Leveled papers'!$H19:$KM19)))</f>
        <is>
          <t/>
        </is>
      </c>
      <c r="DE17" s="319" t="inlineStr">
        <f aca="false">IF($B17="","",IF(COUNTIFS('English Scores- Leveled papers'!$H$4:$KM$4,DE$3,'English Scores- Leveled papers'!$H19:$KM19,"&lt;&gt;")=0,"",SUMIF('English Scores- Leveled papers'!$H$4:$KM$4,DE$3,'English Scores- Leveled papers'!$H19:$KM19)))</f>
        <is>
          <t/>
        </is>
      </c>
      <c r="DF17" s="752" t="inlineStr">
        <f aca="false">IF($B17="","",IF(COUNTIFS('English Scores- Leveled papers'!$H$4:$KM$4,DF$3,'English Scores- Leveled papers'!$H19:$KM19,"&lt;&gt;")=0,"",SUMIF('English Scores- Leveled papers'!$H$4:$KM$4,DF$3,'English Scores- Leveled papers'!$H19:$KM19)))</f>
        <is>
          <t/>
        </is>
      </c>
      <c r="DG17" s="752" t="inlineStr">
        <f aca="false">IF($B17="","",IF(COUNTIFS('English Scores- Leveled papers'!$H$4:$KM$4,DG$3,'English Scores- Leveled papers'!$H19:$KM19,"&lt;&gt;")=0,"",SUMIF('English Scores- Leveled papers'!$H$4:$KM$4,DG$3,'English Scores- Leveled papers'!$H19:$KM19)))</f>
        <is>
          <t/>
        </is>
      </c>
      <c r="DH17" s="752" t="inlineStr">
        <f aca="false">IF($B17="","",IF(COUNTIFS('English Scores- Leveled papers'!$H$4:$KM$4,DH$3,'English Scores- Leveled papers'!$H19:$KM19,"&lt;&gt;")=0,"",SUMIF('English Scores- Leveled papers'!$H$4:$KM$4,DH$3,'English Scores- Leveled papers'!$H19:$KM19)))</f>
        <is>
          <t/>
        </is>
      </c>
      <c r="DI17" s="752" t="inlineStr">
        <f aca="false">IF($B17="","",IF(COUNTIFS('English Scores- Leveled papers'!$H$4:$KM$4,DI$3,'English Scores- Leveled papers'!$H19:$KM19,"&lt;&gt;")=0,"",SUMIF('English Scores- Leveled papers'!$H$4:$KM$4,DI$3,'English Scores- Leveled papers'!$H19:$KM19)))</f>
        <is>
          <t/>
        </is>
      </c>
      <c r="DJ17" s="752" t="inlineStr">
        <f aca="false">IF($B17="","",IF(COUNTIFS('English Scores- Leveled papers'!$H$4:$KM$4,DJ$3,'English Scores- Leveled papers'!$H19:$KM19,"&lt;&gt;")=0,"",SUMIF('English Scores- Leveled papers'!$H$4:$KM$4,DJ$3,'English Scores- Leveled papers'!$H19:$KM19)))</f>
        <is>
          <t/>
        </is>
      </c>
      <c r="DK17" s="752" t="inlineStr">
        <f aca="false">IF($B17="","",IF(COUNTIFS('English Scores- Leveled papers'!$H$4:$KM$4,DK$3,'English Scores- Leveled papers'!$H19:$KM19,"&lt;&gt;")=0,"",SUMIF('English Scores- Leveled papers'!$H$4:$KM$4,DK$3,'English Scores- Leveled papers'!$H19:$KM19)))</f>
        <is>
          <t/>
        </is>
      </c>
      <c r="DL17" s="752" t="inlineStr">
        <f aca="false">IF($B17="","",IF(COUNTIFS('English Scores- Leveled papers'!$H$4:$KM$4,DL$3,'English Scores- Leveled papers'!$H19:$KM19,"&lt;&gt;")=0,"",SUMIF('English Scores- Leveled papers'!$H$4:$KM$4,DL$3,'English Scores- Leveled papers'!$H19:$KM19)))</f>
        <is>
          <t/>
        </is>
      </c>
      <c r="DM17" s="752" t="inlineStr">
        <f aca="false">IF($B17="","",IF(COUNTIFS('English Scores- Leveled papers'!$H$4:$KM$4,DM$3,'English Scores- Leveled papers'!$H19:$KM19,"&lt;&gt;")=0,"",SUMIF('English Scores- Leveled papers'!$H$4:$KM$4,DM$3,'English Scores- Leveled papers'!$H19:$KM19)))</f>
        <is>
          <t/>
        </is>
      </c>
      <c r="DN17" s="752" t="inlineStr">
        <f aca="false">IF($B17="","",IF(COUNTIFS('English Scores- Leveled papers'!$H$4:$KM$4,DN$3,'English Scores- Leveled papers'!$H19:$KM19,"&lt;&gt;")=0,"",SUMIF('English Scores- Leveled papers'!$H$4:$KM$4,DN$3,'English Scores- Leveled papers'!$H19:$KM19)))</f>
        <is>
          <t/>
        </is>
      </c>
      <c r="DO17" s="752" t="inlineStr">
        <f aca="false">IF($B17="","",IF(COUNTIFS('English Scores- Leveled papers'!$H$4:$KM$4,DO$3,'English Scores- Leveled papers'!$H19:$KM19,"&lt;&gt;")=0,"",SUMIF('English Scores- Leveled papers'!$H$4:$KM$4,DO$3,'English Scores- Leveled papers'!$H19:$KM19)))</f>
        <is>
          <t/>
        </is>
      </c>
      <c r="DP17" s="752" t="inlineStr">
        <f aca="false">IF($B17="","",IF(COUNTIFS('English Scores- Leveled papers'!$H$4:$KM$4,DP$3,'English Scores- Leveled papers'!$H19:$KM19,"&lt;&gt;")=0,"",SUMIF('English Scores- Leveled papers'!$H$4:$KM$4,DP$3,'English Scores- Leveled papers'!$H19:$KM19)))</f>
        <is>
          <t/>
        </is>
      </c>
      <c r="DQ17" s="752" t="inlineStr">
        <f aca="false">IF($B17="","",IF(COUNTIFS('English Scores- Leveled papers'!$H$4:$KM$4,DQ$3,'English Scores- Leveled papers'!$H19:$KM19,"&lt;&gt;")=0,"",SUMIF('English Scores- Leveled papers'!$H$4:$KM$4,DQ$3,'English Scores- Leveled papers'!$H19:$KM19)))</f>
        <is>
          <t/>
        </is>
      </c>
      <c r="DR17" s="319" t="inlineStr">
        <f aca="false">IF($B17="","",IF(COUNTIFS('English Scores- Leveled papers'!$H$4:$KM$4,DR$3,'English Scores- Leveled papers'!$H19:$KM19,"&lt;&gt;")=0,"",SUMIF('English Scores- Leveled papers'!$H$4:$KM$4,DR$3,'English Scores- Leveled papers'!$H19:$KM19)))</f>
        <is>
          <t/>
        </is>
      </c>
      <c r="DS17" s="319" t="inlineStr">
        <f aca="false">IF($B17="","",IF(COUNTIFS('English Scores- Leveled papers'!$H$4:$KM$4,DS$3,'English Scores- Leveled papers'!$H19:$KM19,"&lt;&gt;")=0,"",SUMIF('English Scores- Leveled papers'!$H$4:$KM$4,DS$3,'English Scores- Leveled papers'!$H19:$KM19)))</f>
        <is>
          <t/>
        </is>
      </c>
      <c r="DT17" s="319" t="inlineStr">
        <f aca="false">IF($B17="","",IF(COUNTIFS('English Scores- Leveled papers'!$H$4:$KM$4,DT$3,'English Scores- Leveled papers'!$H19:$KM19,"&lt;&gt;")=0,"",SUMIF('English Scores- Leveled papers'!$H$4:$KM$4,DT$3,'English Scores- Leveled papers'!$H19:$KM19)))</f>
        <is>
          <t/>
        </is>
      </c>
      <c r="DU17" s="319" t="inlineStr">
        <f aca="false">IF($B17="","",IF(COUNTIFS('English Scores- Leveled papers'!$H$4:$KM$4,DU$3,'English Scores- Leveled papers'!$H19:$KM19,"&lt;&gt;")=0,"",SUMIF('English Scores- Leveled papers'!$H$4:$KM$4,DU$3,'English Scores- Leveled papers'!$H19:$KM19)))</f>
        <is>
          <t/>
        </is>
      </c>
      <c r="DV17" s="319" t="inlineStr">
        <f aca="false">IF($B17="","",IF(COUNTIFS('English Scores- Leveled papers'!$H$4:$KM$4,DV$3,'English Scores- Leveled papers'!$H19:$KM19,"&lt;&gt;")=0,"",SUMIF('English Scores- Leveled papers'!$H$4:$KM$4,DV$3,'English Scores- Leveled papers'!$H19:$KM19)))</f>
        <is>
          <t/>
        </is>
      </c>
      <c r="DW17" s="319" t="inlineStr">
        <f aca="false">IF($B17="","",IF(COUNTIFS('English Scores- Leveled papers'!$H$4:$KM$4,DW$3,'English Scores- Leveled papers'!$H19:$KM19,"&lt;&gt;")=0,"",SUMIF('English Scores- Leveled papers'!$H$4:$KM$4,DW$3,'English Scores- Leveled papers'!$H19:$KM19)))</f>
        <is>
          <t/>
        </is>
      </c>
      <c r="DX17" s="319" t="inlineStr">
        <f aca="false">IF($B17="","",IF(COUNTIFS('English Scores- Leveled papers'!$H$4:$KM$4,DX$3,'English Scores- Leveled papers'!$H19:$KM19,"&lt;&gt;")=0,"",SUMIF('English Scores- Leveled papers'!$H$4:$KM$4,DX$3,'English Scores- Leveled papers'!$H19:$KM19)))</f>
        <is>
          <t/>
        </is>
      </c>
      <c r="DY17" s="319" t="inlineStr">
        <f aca="false">IF($B17="","",IF(COUNTIFS('English Scores- Leveled papers'!$H$4:$KM$4,DY$3,'English Scores- Leveled papers'!$H19:$KM19,"&lt;&gt;")=0,"",SUMIF('English Scores- Leveled papers'!$H$4:$KM$4,DY$3,'English Scores- Leveled papers'!$H19:$KM19)))</f>
        <is>
          <t/>
        </is>
      </c>
      <c r="DZ17" s="319" t="inlineStr">
        <f aca="false">IF($B17="","",IF(COUNTIFS('English Scores- Leveled papers'!$H$4:$KM$4,DZ$3,'English Scores- Leveled papers'!$H19:$KM19,"&lt;&gt;")=0,"",SUMIF('English Scores- Leveled papers'!$H$4:$KM$4,DZ$3,'English Scores- Leveled papers'!$H19:$KM19)))</f>
        <is>
          <t/>
        </is>
      </c>
      <c r="EA17" s="319" t="inlineStr">
        <f aca="false">IF($B17="","",IF(COUNTIFS('English Scores- Leveled papers'!$H$4:$KM$4,EA$3,'English Scores- Leveled papers'!$H19:$KM19,"&lt;&gt;")=0,"",SUMIF('English Scores- Leveled papers'!$H$4:$KM$4,EA$3,'English Scores- Leveled papers'!$H19:$KM19)))</f>
        <is>
          <t/>
        </is>
      </c>
      <c r="EB17" s="319" t="inlineStr">
        <f aca="false">IF($B17="","",IF(COUNTIFS('English Scores- Leveled papers'!$H$4:$KM$4,EB$3,'English Scores- Leveled papers'!$H19:$KM19,"&lt;&gt;")=0,"",SUMIF('English Scores- Leveled papers'!$H$4:$KM$4,EB$3,'English Scores- Leveled papers'!$H19:$KM19)))</f>
        <is>
          <t/>
        </is>
      </c>
      <c r="EC17" s="319" t="inlineStr">
        <f aca="false">IF($B17="","",IF(COUNTIFS('English Scores- Leveled papers'!$H$4:$KM$4,EC$3,'English Scores- Leveled papers'!$H19:$KM19,"&lt;&gt;")=0,"",SUMIF('English Scores- Leveled papers'!$H$4:$KM$4,EC$3,'English Scores- Leveled papers'!$H19:$KM19)))</f>
        <is>
          <t/>
        </is>
      </c>
      <c r="ED17" s="752" t="inlineStr">
        <f aca="false">IF($B17="","",IF(COUNTIFS('English Scores- Leveled papers'!$H$4:$KM$4,ED$3,'English Scores- Leveled papers'!$H19:$KM19,"&lt;&gt;")=0,"",SUMIF('English Scores- Leveled papers'!$H$4:$KM$4,ED$3,'English Scores- Leveled papers'!$H19:$KM19)))</f>
        <is>
          <t/>
        </is>
      </c>
      <c r="EE17" s="752" t="inlineStr">
        <f aca="false">IF($B17="","",IF(COUNTIFS('English Scores- Leveled papers'!$H$4:$KM$4,EE$3,'English Scores- Leveled papers'!$H19:$KM19,"&lt;&gt;")=0,"",SUMIF('English Scores- Leveled papers'!$H$4:$KM$4,EE$3,'English Scores- Leveled papers'!$H19:$KM19)))</f>
        <is>
          <t/>
        </is>
      </c>
      <c r="EF17" s="752" t="inlineStr">
        <f aca="false">IF($B17="","",IF(COUNTIFS('English Scores- Leveled papers'!$H$4:$KM$4,EF$3,'English Scores- Leveled papers'!$H19:$KM19,"&lt;&gt;")=0,"",SUMIF('English Scores- Leveled papers'!$H$4:$KM$4,EF$3,'English Scores- Leveled papers'!$H19:$KM19)))</f>
        <is>
          <t/>
        </is>
      </c>
      <c r="EG17" s="752" t="inlineStr">
        <f aca="false">IF($B17="","",IF(COUNTIFS('English Scores- Leveled papers'!$H$4:$KM$4,EG$3,'English Scores- Leveled papers'!$H19:$KM19,"&lt;&gt;")=0,"",SUMIF('English Scores- Leveled papers'!$H$4:$KM$4,EG$3,'English Scores- Leveled papers'!$H19:$KM19)))</f>
        <is>
          <t/>
        </is>
      </c>
      <c r="EH17" s="752" t="inlineStr">
        <f aca="false">IF($B17="","",IF(COUNTIFS('English Scores- Leveled papers'!$H$4:$KM$4,EH$3,'English Scores- Leveled papers'!$H19:$KM19,"&lt;&gt;")=0,"",SUMIF('English Scores- Leveled papers'!$H$4:$KM$4,EH$3,'English Scores- Leveled papers'!$H19:$KM19)))</f>
        <is>
          <t/>
        </is>
      </c>
      <c r="EI17" s="752" t="inlineStr">
        <f aca="false">IF($B17="","",IF(COUNTIFS('English Scores- Leveled papers'!$H$4:$KM$4,EI$3,'English Scores- Leveled papers'!$H19:$KM19,"&lt;&gt;")=0,"",SUMIF('English Scores- Leveled papers'!$H$4:$KM$4,EI$3,'English Scores- Leveled papers'!$H19:$KM19)))</f>
        <is>
          <t/>
        </is>
      </c>
      <c r="EJ17" s="752" t="inlineStr">
        <f aca="false">IF($B17="","",IF(COUNTIFS('English Scores- Leveled papers'!$H$4:$KM$4,EJ$3,'English Scores- Leveled papers'!$H19:$KM19,"&lt;&gt;")=0,"",SUMIF('English Scores- Leveled papers'!$H$4:$KM$4,EJ$3,'English Scores- Leveled papers'!$H19:$KM19)))</f>
        <is>
          <t/>
        </is>
      </c>
      <c r="EK17" s="752" t="inlineStr">
        <f aca="false">IF($B17="","",IF(COUNTIFS('English Scores- Leveled papers'!$H$4:$KM$4,EK$3,'English Scores- Leveled papers'!$H19:$KM19,"&lt;&gt;")=0,"",SUMIF('English Scores- Leveled papers'!$H$4:$KM$4,EK$3,'English Scores- Leveled papers'!$H19:$KM19)))</f>
        <is>
          <t/>
        </is>
      </c>
      <c r="EL17" s="752" t="inlineStr">
        <f aca="false">IF($B17="","",IF(COUNTIFS('English Scores- Leveled papers'!$H$4:$KM$4,EL$3,'English Scores- Leveled papers'!$H19:$KM19,"&lt;&gt;")=0,"",SUMIF('English Scores- Leveled papers'!$H$4:$KM$4,EL$3,'English Scores- Leveled papers'!$H19:$KM19)))</f>
        <is>
          <t/>
        </is>
      </c>
      <c r="EM17" s="752" t="inlineStr">
        <f aca="false">IF($B17="","",IF(COUNTIFS('English Scores- Leveled papers'!$H$4:$KM$4,EM$3,'English Scores- Leveled papers'!$H19:$KM19,"&lt;&gt;")=0,"",SUMIF('English Scores- Leveled papers'!$H$4:$KM$4,EM$3,'English Scores- Leveled papers'!$H19:$KM19)))</f>
        <is>
          <t/>
        </is>
      </c>
      <c r="EN17" s="752" t="inlineStr">
        <f aca="false">IF($B17="","",IF(COUNTIFS('English Scores- Leveled papers'!$H$4:$KM$4,EN$3,'English Scores- Leveled papers'!$H19:$KM19,"&lt;&gt;")=0,"",SUMIF('English Scores- Leveled papers'!$H$4:$KM$4,EN$3,'English Scores- Leveled papers'!$H19:$KM19)))</f>
        <is>
          <t/>
        </is>
      </c>
      <c r="EO17" s="752" t="inlineStr">
        <f aca="false">IF($B17="","",IF(COUNTIFS('English Scores- Leveled papers'!$H$4:$KM$4,EO$3,'English Scores- Leveled papers'!$H19:$KM19,"&lt;&gt;")=0,"",SUMIF('English Scores- Leveled papers'!$H$4:$KM$4,EO$3,'English Scores- Leveled papers'!$H19:$KM19)))</f>
        <is>
          <t/>
        </is>
      </c>
      <c r="EP17" s="752" t="inlineStr">
        <f aca="false">IF($B17="","",IF(COUNTIFS('English Scores- Leveled papers'!$H$4:$KM$4,EP$3,'English Scores- Leveled papers'!$H19:$KM19,"&lt;&gt;")=0,"",SUMIF('English Scores- Leveled papers'!$H$4:$KM$4,EP$3,'English Scores- Leveled papers'!$H19:$KM19)))</f>
        <is>
          <t/>
        </is>
      </c>
      <c r="ER17" s="0" t="s">
        <v>1732</v>
      </c>
      <c r="ES17" s="0" t="n">
        <f aca="false">COUNTIF($C$5:$C$89,"6")</f>
        <v>0</v>
      </c>
      <c r="ET17" s="0" t="n">
        <f aca="false">COUNTIF($D$5:$D$89,"6")</f>
        <v>0</v>
      </c>
    </row>
    <row r="18" customFormat="false" ht="12.75" hidden="false" customHeight="false" outlineLevel="0" collapsed="false">
      <c r="A18" s="315" t="n">
        <v>14</v>
      </c>
      <c r="B18" s="315" t="str">
        <f aca="false">'English Scores- Leveled papers'!B20</f>
        <v>M.Chandana</v>
      </c>
      <c r="C18" s="751" t="inlineStr">
        <f aca="false">IF('RC Mastery Check+Question type'!D18="","",IF(OR('RC Mastery Check+Question type'!D18=-0.5,'RC Mastery Check+Question type'!D18=0,'RC Mastery Check+Question type'!D18=0.2,'RC Mastery Check+Question type'!D18=0.5),"NR",'Cover Sheet'!G18))</f>
        <is>
          <t/>
        </is>
      </c>
      <c r="D18" s="316" t="str">
        <f aca="false">IF(OR(B18="",COUNT('English Scores- Leveled papers'!AJ20:KM20)=0),"",IF((AND(R18&gt;=(70/100),R18&lt;1.1)),9,IF(AND(Q18&gt;=(70/100),Q18&lt;1.1),8,IF(AND(P18&gt;=(70/100),P18&lt;1.1),7,IF(AND(O18&gt;=(70/100),O18&lt;1.1),6,IF(AND(N18&gt;=0.7,N18&lt;1.1),5,IF(AND(M18&gt;=0.7,M18&lt;1.1),5,IF(AND(L18&gt;=0.7,L18&lt;1.1),4,IF(AND(K18&gt;=0.7,K18&lt;1.1),4,IF(AND(J18&gt;=0.7,J18&lt;1.1),3,IF(AND(I18&gt;=0.7,I18&lt;1.1),3,IF(AND(H18&gt;=0.7,H18&lt;1.1),2,IF(AND(G18&gt;=0.7,G18&lt;1.1),2,IF(AND(F18&gt;=0.7,F18&lt;1.1),1,IF(AND(E18&gt;=0.7,E18&lt;1.1),1,IF(COUNT('English Scores- Leveled papers'!AJ20:AK20)=0,"","NR"))))))))))))))))</f>
        <v>NR</v>
      </c>
      <c r="E18" s="318" t="str">
        <f aca="false">IF((B18=""),"",IF(COUNT(S18:W18)=0,"",ROUND(SUM(S18:W18)/SUM($S$2:$W$2),1)))</f>
        <v/>
      </c>
      <c r="F18" s="318" t="str">
        <f aca="false">IF((B18=""),"",IF(COUNT(X18:AB18)=0,"",ROUND(SUM(X18:AB18)/SUM($X$2:$AB$2),1)))</f>
        <v/>
      </c>
      <c r="G18" s="318" t="str">
        <f aca="false">IFERROR(IF((B18=""),"",IF(COUNT(AC18:AH18)=0,"",ROUND(SUM(AC18:AH18)/SUM($AC$2:$AH$2),1))),"")</f>
        <v/>
      </c>
      <c r="H18" s="318" t="str">
        <f aca="false">IFERROR(IF((B18=""),"",IF(COUNT(AI18:AN18)=0,"",ROUND(SUM(AI18:AN18)/SUM($AI$2:$AN$2),1))),0)</f>
        <v/>
      </c>
      <c r="I18" s="318" t="str">
        <f aca="false">IFERROR(IF((B18=""),"",IF(COUNT(AO18:AY18)=0,"",ROUND(SUM(AO18:AY18)/SUM($AO$2:$AY$2),1))),0)</f>
        <v/>
      </c>
      <c r="J18" s="318" t="str">
        <f aca="false">IFERROR(IF((B18=""),"",IF(COUNT(AZ18:BO18)=0,"",ROUND(SUM(AZ18:BO18)/SUM($AZ$2:$BO$2),1))),0)</f>
        <v/>
      </c>
      <c r="K18" s="318" t="str">
        <f aca="false">IFERROR(IF((B18=""),"",IF(COUNT(BP18:BW18)=0,"",ROUND(SUM(BP18:BW18)/SUM($BP$2:$BW$2),1))),0)</f>
        <v/>
      </c>
      <c r="L18" s="318" t="str">
        <f aca="false">IFERROR(IF((B18=""),"",IF(COUNT(BX18:CF18)=0,"",ROUND(SUM(BX18:CF18)/SUM($BX$2:$CF$2),1))),0)</f>
        <v/>
      </c>
      <c r="M18" s="318" t="str">
        <f aca="false">IFERROR(IF((B18=""),"",IF(COUNT(CG18:CK18)=0,"",ROUND(SUM(CG18:CK18)/SUM($CG$2:$CK$2),1))),0)</f>
        <v/>
      </c>
      <c r="N18" s="318" t="str">
        <f aca="false">IFERROR(IF((B18=""),"",IF(COUNT(CL18:CS18)=0,"",ROUND(SUM(CL18:CS18)/SUM($CL$2:$CS$2),1))),0)</f>
        <v/>
      </c>
      <c r="O18" s="318" t="str">
        <f aca="false">IFERROR(IF((B18=""),"",IF(COUNT(CT18:DE18)=0,"",ROUND(SUM(CT18:DE18)/SUM($CT$2:$DE$2),1))),0)</f>
        <v/>
      </c>
      <c r="P18" s="318" t="str">
        <f aca="false">IFERROR(IF((B18=""),"",IF(COUNT(DF18:DQ18)=0,"",ROUND(SUM(DF18:DQ18)/SUM($DF$2:$DQ$2),1))),0)</f>
        <v/>
      </c>
      <c r="Q18" s="318" t="str">
        <f aca="false">IFERROR(IF((B18=""),"",IF(COUNT(DR18:EB18)=0,"",ROUND(SUM(DR18:EB18)/SUM($DR$2:$EB$2),1))),0)</f>
        <v/>
      </c>
      <c r="R18" s="318" t="str">
        <f aca="false">(IF((B18=""),"",IF(COUNT(ED18:EP18)=0,"",ROUND(SUM(ED18:EP18)/SUM($ED$2:$EP$2),1))))</f>
        <v/>
      </c>
      <c r="S18" s="319" t="inlineStr">
        <f aca="false">IF($B18="","",IF(COUNTIFS('English Scores- Leveled papers'!$H$4:$KM$4,S$3,'English Scores- Leveled papers'!$H20:$KM20,"&lt;&gt;")=0,"",SUMIF('English Scores- Leveled papers'!$H$4:$KM$4,S$3,'English Scores- Leveled papers'!$H20:$KM20)))</f>
        <is>
          <t/>
        </is>
      </c>
      <c r="T18" s="319" t="inlineStr">
        <f aca="false">IF($B18="","",IF(COUNTIFS('English Scores- Leveled papers'!$H$4:$KM$4,T$3,'English Scores- Leveled papers'!$H20:$KM20,"&lt;&gt;")=0,"",SUMIF('English Scores- Leveled papers'!$H$4:$KM$4,T$3,'English Scores- Leveled papers'!$H20:$KM20)))</f>
        <is>
          <t/>
        </is>
      </c>
      <c r="U18" s="319" t="inlineStr">
        <f aca="false">IF($B18="","",IF(COUNTIFS('English Scores- Leveled papers'!$H$4:$KM$4,U$3,'English Scores- Leveled papers'!$H20:$KM20,"&lt;&gt;")=0,"",SUMIF('English Scores- Leveled papers'!$H$4:$KM$4,U$3,'English Scores- Leveled papers'!$H20:$KM20)))</f>
        <is>
          <t/>
        </is>
      </c>
      <c r="V18" s="319" t="inlineStr">
        <f aca="false">IF($B18="","",IF(COUNTIFS('English Scores- Leveled papers'!$H$4:$KM$4,V$3,'English Scores- Leveled papers'!$H20:$KM20,"&lt;&gt;")=0,"",SUMIF('English Scores- Leveled papers'!$H$4:$KM$4,V$3,'English Scores- Leveled papers'!$H20:$KM20)))</f>
        <is>
          <t/>
        </is>
      </c>
      <c r="W18" s="319" t="inlineStr">
        <f aca="false">IF($B18="","",IF(COUNTIFS('English Scores- Leveled papers'!$H$4:$KM$4,W$3,'English Scores- Leveled papers'!$H20:$KM20,"&lt;&gt;")=0,"",SUMIF('English Scores- Leveled papers'!$H$4:$KM$4,W$3,'English Scores- Leveled papers'!$H20:$KM20)))</f>
        <is>
          <t/>
        </is>
      </c>
      <c r="X18" s="752" t="inlineStr">
        <f aca="false">IF($B18="","",IF(COUNTIFS('English Scores- Leveled papers'!$H$4:$KM$4,X$3,'English Scores- Leveled papers'!$H20:$KM20,"&lt;&gt;")=0,"",SUMIF('English Scores- Leveled papers'!$H$4:$KM$4,X$3,'English Scores- Leveled papers'!$H20:$KM20)))</f>
        <is>
          <t/>
        </is>
      </c>
      <c r="Y18" s="752" t="inlineStr">
        <f aca="false">IF($B18="","",IF(COUNTIFS('English Scores- Leveled papers'!$H$4:$KM$4,Y$3,'English Scores- Leveled papers'!$H20:$KM20,"&lt;&gt;")=0,"",SUMIF('English Scores- Leveled papers'!$H$4:$KM$4,Y$3,'English Scores- Leveled papers'!$H20:$KM20)))</f>
        <is>
          <t/>
        </is>
      </c>
      <c r="Z18" s="752" t="inlineStr">
        <f aca="false">IF($B18="","",IF(COUNTIFS('English Scores- Leveled papers'!$H$4:$KM$4,Z$3,'English Scores- Leveled papers'!$H20:$KM20,"&lt;&gt;")=0,"",SUMIF('English Scores- Leveled papers'!$H$4:$KM$4,Z$3,'English Scores- Leveled papers'!$H20:$KM20)))</f>
        <is>
          <t/>
        </is>
      </c>
      <c r="AA18" s="752" t="inlineStr">
        <f aca="false">IF($B18="","",IF(COUNTIFS('English Scores- Leveled papers'!$H$4:$KM$4,AA$3,'English Scores- Leveled papers'!$H20:$KM20,"&lt;&gt;")=0,"",SUMIF('English Scores- Leveled papers'!$H$4:$KM$4,AA$3,'English Scores- Leveled papers'!$H20:$KM20)))</f>
        <is>
          <t/>
        </is>
      </c>
      <c r="AB18" s="752" t="inlineStr">
        <f aca="false">IF($B18="","",IF(COUNTIFS('English Scores- Leveled papers'!$H$4:$KM$4,AB$3,'English Scores- Leveled papers'!$H20:$KM20,"&lt;&gt;")=0,"",SUMIF('English Scores- Leveled papers'!$H$4:$KM$4,AB$3,'English Scores- Leveled papers'!$H20:$KM20)))</f>
        <is>
          <t/>
        </is>
      </c>
      <c r="AC18" s="319" t="inlineStr">
        <f aca="false">IF($B18="","",IF(COUNTIFS('English Scores- Leveled papers'!$H$4:$KM$4,AC$3,'English Scores- Leveled papers'!$H20:$KM20,"&lt;&gt;")=0,"",SUMIF('English Scores- Leveled papers'!$H$4:$KM$4,AC$3,'English Scores- Leveled papers'!$H20:$KM20)))</f>
        <is>
          <t/>
        </is>
      </c>
      <c r="AD18" s="319" t="inlineStr">
        <f aca="false">IF($B18="","",IF(COUNTIFS('English Scores- Leveled papers'!$H$4:$KM$4,AD$3,'English Scores- Leveled papers'!$H20:$KM20,"&lt;&gt;")=0,"",SUMIF('English Scores- Leveled papers'!$H$4:$KM$4,AD$3,'English Scores- Leveled papers'!$H20:$KM20)))</f>
        <is>
          <t/>
        </is>
      </c>
      <c r="AE18" s="319" t="inlineStr">
        <f aca="false">IF($B18="","",IF(COUNTIFS('English Scores- Leveled papers'!$H$4:$KM$4,AE$3,'English Scores- Leveled papers'!$H20:$KM20,"&lt;&gt;")=0,"",SUMIF('English Scores- Leveled papers'!$H$4:$KM$4,AE$3,'English Scores- Leveled papers'!$H20:$KM20)))</f>
        <is>
          <t/>
        </is>
      </c>
      <c r="AF18" s="319" t="inlineStr">
        <f aca="false">IF($B18="","",IF(COUNTIFS('English Scores- Leveled papers'!$H$4:$KM$4,AF$3,'English Scores- Leveled papers'!$H20:$KM20,"&lt;&gt;")=0,"",SUMIF('English Scores- Leveled papers'!$H$4:$KM$4,AF$3,'English Scores- Leveled papers'!$H20:$KM20)))</f>
        <is>
          <t/>
        </is>
      </c>
      <c r="AG18" s="319" t="inlineStr">
        <f aca="false">IF($B18="","",IF(COUNTIFS('English Scores- Leveled papers'!$H$4:$KM$4,AG$3,'English Scores- Leveled papers'!$H20:$KM20,"&lt;&gt;")=0,"",SUMIF('English Scores- Leveled papers'!$H$4:$KM$4,AG$3,'English Scores- Leveled papers'!$H20:$KM20)))</f>
        <is>
          <t/>
        </is>
      </c>
      <c r="AH18" s="319" t="inlineStr">
        <f aca="false">IF($B18="","",IF(COUNTIFS('English Scores- Leveled papers'!$H$4:$KM$4,AH$3,'English Scores- Leveled papers'!$H20:$KM20,"&lt;&gt;")=0,"",SUMIF('English Scores- Leveled papers'!$H$4:$KM$4,AH$3,'English Scores- Leveled papers'!$H20:$KM20)))</f>
        <is>
          <t/>
        </is>
      </c>
      <c r="AI18" s="752" t="inlineStr">
        <f aca="false">IF($B18="","",IF(COUNTIFS('English Scores- Leveled papers'!$H$4:$KM$4,AI$3,'English Scores- Leveled papers'!$H20:$KM20,"&lt;&gt;")=0,"",SUMIF('English Scores- Leveled papers'!$H$4:$KM$4,AI$3,'English Scores- Leveled papers'!$H20:$KM20)))</f>
        <is>
          <t/>
        </is>
      </c>
      <c r="AJ18" s="752" t="inlineStr">
        <f aca="false">IF($B18="","",IF(COUNTIFS('English Scores- Leveled papers'!$H$4:$KM$4,AJ$3,'English Scores- Leveled papers'!$H20:$KM20,"&lt;&gt;")=0,"",SUMIF('English Scores- Leveled papers'!$H$4:$KM$4,AJ$3,'English Scores- Leveled papers'!$H20:$KM20)))</f>
        <is>
          <t/>
        </is>
      </c>
      <c r="AK18" s="752" t="inlineStr">
        <f aca="false">IF($B18="","",IF(COUNTIFS('English Scores- Leveled papers'!$H$4:$KM$4,AK$3,'English Scores- Leveled papers'!$H20:$KM20,"&lt;&gt;")=0,"",SUMIF('English Scores- Leveled papers'!$H$4:$KM$4,AK$3,'English Scores- Leveled papers'!$H20:$KM20)))</f>
        <is>
          <t/>
        </is>
      </c>
      <c r="AL18" s="752" t="inlineStr">
        <f aca="false">IF($B18="","",IF(COUNTIFS('English Scores- Leveled papers'!$H$4:$KM$4,AL$3,'English Scores- Leveled papers'!$H20:$KM20,"&lt;&gt;")=0,"",SUMIF('English Scores- Leveled papers'!$H$4:$KM$4,AL$3,'English Scores- Leveled papers'!$H20:$KM20)))</f>
        <is>
          <t/>
        </is>
      </c>
      <c r="AM18" s="752" t="inlineStr">
        <f aca="false">IF($B18="","",IF(COUNTIFS('English Scores- Leveled papers'!$H$4:$KM$4,AM$3,'English Scores- Leveled papers'!$H20:$KM20,"&lt;&gt;")=0,"",SUMIF('English Scores- Leveled papers'!$H$4:$KM$4,AM$3,'English Scores- Leveled papers'!$H20:$KM20)))</f>
        <is>
          <t/>
        </is>
      </c>
      <c r="AN18" s="752" t="inlineStr">
        <f aca="false">IF($B18="","",IF(COUNTIFS('English Scores- Leveled papers'!$H$4:$KM$4,AN$3,'English Scores- Leveled papers'!$H20:$KM20,"&lt;&gt;")=0,"",SUMIF('English Scores- Leveled papers'!$H$4:$KM$4,AN$3,'English Scores- Leveled papers'!$H20:$KM20)))</f>
        <is>
          <t/>
        </is>
      </c>
      <c r="AO18" s="319" t="inlineStr">
        <f aca="false">IF($B18="","",IF(COUNTIFS('English Scores- Leveled papers'!$H$4:$KM$4,AO$3,'English Scores- Leveled papers'!$H20:$KM20,"&lt;&gt;")=0,"",SUMIF('English Scores- Leveled papers'!$H$4:$KM$4,AO$3,'English Scores- Leveled papers'!$H20:$KM20)))</f>
        <is>
          <t/>
        </is>
      </c>
      <c r="AP18" s="319" t="inlineStr">
        <f aca="false">IF($B18="","",IF(COUNTIFS('English Scores- Leveled papers'!$H$4:$KM$4,AP$3,'English Scores- Leveled papers'!$H20:$KM20,"&lt;&gt;")=0,"",SUMIF('English Scores- Leveled papers'!$H$4:$KM$4,AP$3,'English Scores- Leveled papers'!$H20:$KM20)))</f>
        <is>
          <t/>
        </is>
      </c>
      <c r="AQ18" s="319" t="inlineStr">
        <f aca="false">IF($B18="","",IF(COUNTIFS('English Scores- Leveled papers'!$H$4:$KM$4,AQ$3,'English Scores- Leveled papers'!$H20:$KM20,"&lt;&gt;")=0,"",SUMIF('English Scores- Leveled papers'!$H$4:$KM$4,AQ$3,'English Scores- Leveled papers'!$H20:$KM20)))</f>
        <is>
          <t/>
        </is>
      </c>
      <c r="AR18" s="319" t="inlineStr">
        <f aca="false">IF($B18="","",IF(COUNTIFS('English Scores- Leveled papers'!$H$4:$KM$4,AR$3,'English Scores- Leveled papers'!$H20:$KM20,"&lt;&gt;")=0,"",SUMIF('English Scores- Leveled papers'!$H$4:$KM$4,AR$3,'English Scores- Leveled papers'!$H20:$KM20)))</f>
        <is>
          <t/>
        </is>
      </c>
      <c r="AS18" s="319" t="inlineStr">
        <f aca="false">IF($B18="","",IF(COUNTIFS('English Scores- Leveled papers'!$H$4:$KM$4,AS$3,'English Scores- Leveled papers'!$H20:$KM20,"&lt;&gt;")=0,"",SUMIF('English Scores- Leveled papers'!$H$4:$KM$4,AS$3,'English Scores- Leveled papers'!$H20:$KM20)))</f>
        <is>
          <t/>
        </is>
      </c>
      <c r="AT18" s="319" t="inlineStr">
        <f aca="false">IF($B18="","",IF(COUNTIFS('English Scores- Leveled papers'!$H$4:$KM$4,AT$3,'English Scores- Leveled papers'!$H20:$KM20,"&lt;&gt;")=0,"",SUMIF('English Scores- Leveled papers'!$H$4:$KM$4,AT$3,'English Scores- Leveled papers'!$H20:$KM20)))</f>
        <is>
          <t/>
        </is>
      </c>
      <c r="AU18" s="319" t="inlineStr">
        <f aca="false">IF($B18="","",IF(COUNTIFS('English Scores- Leveled papers'!$H$4:$KM$4,AU$3,'English Scores- Leveled papers'!$H20:$KM20,"&lt;&gt;")=0,"",SUMIF('English Scores- Leveled papers'!$H$4:$KM$4,AU$3,'English Scores- Leveled papers'!$H20:$KM20)))</f>
        <is>
          <t/>
        </is>
      </c>
      <c r="AV18" s="319" t="inlineStr">
        <f aca="false">IF($B18="","",IF(COUNTIFS('English Scores- Leveled papers'!$H$4:$KM$4,AV$3,'English Scores- Leveled papers'!$H20:$KM20,"&lt;&gt;")=0,"",SUMIF('English Scores- Leveled papers'!$H$4:$KM$4,AV$3,'English Scores- Leveled papers'!$H20:$KM20)))</f>
        <is>
          <t/>
        </is>
      </c>
      <c r="AW18" s="319" t="inlineStr">
        <f aca="false">IF($B18="","",IF(COUNTIFS('English Scores- Leveled papers'!$H$4:$KM$4,AW$3,'English Scores- Leveled papers'!$H20:$KM20,"&lt;&gt;")=0,"",SUMIF('English Scores- Leveled papers'!$H$4:$KM$4,AW$3,'English Scores- Leveled papers'!$H20:$KM20)))</f>
        <is>
          <t/>
        </is>
      </c>
      <c r="AX18" s="319" t="inlineStr">
        <f aca="false">IF($B18="","",IF(COUNTIFS('English Scores- Leveled papers'!$H$4:$KM$4,AX$3,'English Scores- Leveled papers'!$H20:$KM20,"&lt;&gt;")=0,"",SUMIF('English Scores- Leveled papers'!$H$4:$KM$4,AX$3,'English Scores- Leveled papers'!$H20:$KM20)))</f>
        <is>
          <t/>
        </is>
      </c>
      <c r="AY18" s="319" t="inlineStr">
        <f aca="false">IF($B18="","",IF(COUNTIFS('English Scores- Leveled papers'!$H$4:$KM$4,AY$3,'English Scores- Leveled papers'!$H20:$KM20,"&lt;&gt;")=0,"",SUMIF('English Scores- Leveled papers'!$H$4:$KM$4,AY$3,'English Scores- Leveled papers'!$H20:$KM20)))</f>
        <is>
          <t/>
        </is>
      </c>
      <c r="AZ18" s="752" t="inlineStr">
        <f aca="false">IF($B18="","",IF(COUNTIFS('English Scores- Leveled papers'!$H$4:$KM$4,AZ$3,'English Scores- Leveled papers'!$H20:$KM20,"&lt;&gt;")=0,"",SUMIF('English Scores- Leveled papers'!$H$4:$KM$4,AZ$3,'English Scores- Leveled papers'!$H20:$KM20)))</f>
        <is>
          <t/>
        </is>
      </c>
      <c r="BA18" s="752" t="inlineStr">
        <f aca="false">IF($B18="","",IF(COUNTIFS('English Scores- Leveled papers'!$H$4:$KM$4,BA$3,'English Scores- Leveled papers'!$H20:$KM20,"&lt;&gt;")=0,"",SUMIF('English Scores- Leveled papers'!$H$4:$KM$4,BA$3,'English Scores- Leveled papers'!$H20:$KM20)))</f>
        <is>
          <t/>
        </is>
      </c>
      <c r="BB18" s="752" t="inlineStr">
        <f aca="false">IF($B18="","",IF(COUNTIFS('English Scores- Leveled papers'!$H$4:$KM$4,BB$3,'English Scores- Leveled papers'!$H20:$KM20,"&lt;&gt;")=0,"",SUMIF('English Scores- Leveled papers'!$H$4:$KM$4,BB$3,'English Scores- Leveled papers'!$H20:$KM20)))</f>
        <is>
          <t/>
        </is>
      </c>
      <c r="BC18" s="752" t="inlineStr">
        <f aca="false">IF($B18="","",IF(COUNTIFS('English Scores- Leveled papers'!$H$4:$KM$4,BC$3,'English Scores- Leveled papers'!$H20:$KM20,"&lt;&gt;")=0,"",SUMIF('English Scores- Leveled papers'!$H$4:$KM$4,BC$3,'English Scores- Leveled papers'!$H20:$KM20)))</f>
        <is>
          <t/>
        </is>
      </c>
      <c r="BD18" s="752"/>
      <c r="BE18" s="752"/>
      <c r="BF18" s="752" t="inlineStr">
        <f aca="false">IF($B18="","",IF(COUNTIFS('English Scores- Leveled papers'!$H$4:$KM$4,BF$3,'English Scores- Leveled papers'!$H20:$KM20,"&lt;&gt;")=0,"",SUMIF('English Scores- Leveled papers'!$H$4:$KM$4,BF$3,'English Scores- Leveled papers'!$H20:$KM20)))</f>
        <is>
          <t/>
        </is>
      </c>
      <c r="BG18" s="752" t="inlineStr">
        <f aca="false">IF($B18="","",IF(COUNTIFS('English Scores- Leveled papers'!$H$4:$KM$4,BG$3,'English Scores- Leveled papers'!$H20:$KM20,"&lt;&gt;")=0,"",SUMIF('English Scores- Leveled papers'!$H$4:$KM$4,BG$3,'English Scores- Leveled papers'!$H20:$KM20)))</f>
        <is>
          <t/>
        </is>
      </c>
      <c r="BH18" s="752" t="inlineStr">
        <f aca="false">IF($B18="","",IF(COUNTIFS('English Scores- Leveled papers'!$H$4:$KM$4,BH$3,'English Scores- Leveled papers'!$H20:$KM20,"&lt;&gt;")=0,"",SUMIF('English Scores- Leveled papers'!$H$4:$KM$4,BH$3,'English Scores- Leveled papers'!$H20:$KM20)))</f>
        <is>
          <t/>
        </is>
      </c>
      <c r="BI18" s="752" t="inlineStr">
        <f aca="false">IF($B18="","",IF(COUNTIFS('English Scores- Leveled papers'!$H$4:$KM$4,BI$3,'English Scores- Leveled papers'!$H20:$KM20,"&lt;&gt;")=0,"",SUMIF('English Scores- Leveled papers'!$H$4:$KM$4,BI$3,'English Scores- Leveled papers'!$H20:$KM20)))</f>
        <is>
          <t/>
        </is>
      </c>
      <c r="BJ18" s="752" t="inlineStr">
        <f aca="false">IF($B18="","",IF(COUNTIFS('English Scores- Leveled papers'!$H$4:$KM$4,BJ$3,'English Scores- Leveled papers'!$H20:$KM20,"&lt;&gt;")=0,"",SUMIF('English Scores- Leveled papers'!$H$4:$KM$4,BJ$3,'English Scores- Leveled papers'!$H20:$KM20)))</f>
        <is>
          <t/>
        </is>
      </c>
      <c r="BK18" s="752" t="inlineStr">
        <f aca="false">IF($B18="","",IF(COUNTIFS('English Scores- Leveled papers'!$H$4:$KM$4,BK$3,'English Scores- Leveled papers'!$H20:$KM20,"&lt;&gt;")=0,"",SUMIF('English Scores- Leveled papers'!$H$4:$KM$4,BK$3,'English Scores- Leveled papers'!$H20:$KM20)))</f>
        <is>
          <t/>
        </is>
      </c>
      <c r="BL18" s="752" t="inlineStr">
        <f aca="false">IF($B18="","",IF(COUNTIFS('English Scores- Leveled papers'!$H$4:$KM$4,BL$3,'English Scores- Leveled papers'!$H20:$KM20,"&lt;&gt;")=0,"",SUMIF('English Scores- Leveled papers'!$H$4:$KM$4,BL$3,'English Scores- Leveled papers'!$H20:$KM20)))</f>
        <is>
          <t/>
        </is>
      </c>
      <c r="BM18" s="752" t="inlineStr">
        <f aca="false">IF($B18="","",IF(COUNTIFS('English Scores- Leveled papers'!$H$4:$KM$4,BM$3,'English Scores- Leveled papers'!$H20:$KM20,"&lt;&gt;")=0,"",SUMIF('English Scores- Leveled papers'!$H$4:$KM$4,BM$3,'English Scores- Leveled papers'!$H20:$KM20)))</f>
        <is>
          <t/>
        </is>
      </c>
      <c r="BN18" s="752" t="inlineStr">
        <f aca="false">IF($B18="","",IF(COUNTIFS('English Scores- Leveled papers'!$H$4:$KM$4,BN$3,'English Scores- Leveled papers'!$H20:$KM20,"&lt;&gt;")=0,"",SUMIF('English Scores- Leveled papers'!$H$4:$KM$4,BN$3,'English Scores- Leveled papers'!$H20:$KM20)))</f>
        <is>
          <t/>
        </is>
      </c>
      <c r="BO18" s="752" t="inlineStr">
        <f aca="false">IF($B18="","",IF(COUNTIFS('English Scores- Leveled papers'!$H$4:$KM$4,BO$3,'English Scores- Leveled papers'!$H20:$KM20,"&lt;&gt;")=0,"",SUMIF('English Scores- Leveled papers'!$H$4:$KM$4,BO$3,'English Scores- Leveled papers'!$H20:$KM20)))</f>
        <is>
          <t/>
        </is>
      </c>
      <c r="BP18" s="319" t="inlineStr">
        <f aca="false">IF($B18="","",IF(COUNTIFS('English Scores- Leveled papers'!$H$4:$KM$4,BP$3,'English Scores- Leveled papers'!$H20:$KM20,"&lt;&gt;")=0,"",SUMIF('English Scores- Leveled papers'!$H$4:$KM$4,BP$3,'English Scores- Leveled papers'!$H20:$KM20)))</f>
        <is>
          <t/>
        </is>
      </c>
      <c r="BQ18" s="319" t="inlineStr">
        <f aca="false">IF($B18="","",IF(COUNTIFS('English Scores- Leveled papers'!$H$4:$KM$4,BQ$3,'English Scores- Leveled papers'!$H20:$KM20,"&lt;&gt;")=0,"",SUMIF('English Scores- Leveled papers'!$H$4:$KM$4,BQ$3,'English Scores- Leveled papers'!$H20:$KM20)))</f>
        <is>
          <t/>
        </is>
      </c>
      <c r="BR18" s="319" t="inlineStr">
        <f aca="false">IF($B18="","",IF(COUNTIFS('English Scores- Leveled papers'!$H$4:$KM$4,BR$3,'English Scores- Leveled papers'!$H20:$KM20,"&lt;&gt;")=0,"",SUMIF('English Scores- Leveled papers'!$H$4:$KM$4,BR$3,'English Scores- Leveled papers'!$H20:$KM20)))</f>
        <is>
          <t/>
        </is>
      </c>
      <c r="BS18" s="319" t="inlineStr">
        <f aca="false">IF($B18="","",IF(COUNTIFS('English Scores- Leveled papers'!$H$4:$KM$4,BS$3,'English Scores- Leveled papers'!$H20:$KM20,"&lt;&gt;")=0,"",SUMIF('English Scores- Leveled papers'!$H$4:$KM$4,BS$3,'English Scores- Leveled papers'!$H20:$KM20)))</f>
        <is>
          <t/>
        </is>
      </c>
      <c r="BT18" s="319" t="inlineStr">
        <f aca="false">IF($B18="","",IF(COUNTIFS('English Scores- Leveled papers'!$H$4:$KM$4,BT$3,'English Scores- Leveled papers'!$H20:$KM20,"&lt;&gt;")=0,"",SUMIF('English Scores- Leveled papers'!$H$4:$KM$4,BT$3,'English Scores- Leveled papers'!$H20:$KM20)))</f>
        <is>
          <t/>
        </is>
      </c>
      <c r="BU18" s="319" t="inlineStr">
        <f aca="false">IF($B18="","",IF(COUNTIFS('English Scores- Leveled papers'!$H$4:$KM$4,BU$3,'English Scores- Leveled papers'!$H20:$KM20,"&lt;&gt;")=0,"",SUMIF('English Scores- Leveled papers'!$H$4:$KM$4,BU$3,'English Scores- Leveled papers'!$H20:$KM20)))</f>
        <is>
          <t/>
        </is>
      </c>
      <c r="BV18" s="319" t="inlineStr">
        <f aca="false">IF($B18="","",IF(COUNTIFS('English Scores- Leveled papers'!$H$4:$KM$4,BV$3,'English Scores- Leveled papers'!$H20:$KM20,"&lt;&gt;")=0,"",SUMIF('English Scores- Leveled papers'!$H$4:$KM$4,BV$3,'English Scores- Leveled papers'!$H20:$KM20)))</f>
        <is>
          <t/>
        </is>
      </c>
      <c r="BW18" s="319" t="inlineStr">
        <f aca="false">IF($B18="","",IF(COUNTIFS('English Scores- Leveled papers'!$H$4:$KM$4,BW$3,'English Scores- Leveled papers'!$H20:$KM20,"&lt;&gt;")=0,"",SUMIF('English Scores- Leveled papers'!$H$4:$KM$4,BW$3,'English Scores- Leveled papers'!$H20:$KM20)))</f>
        <is>
          <t/>
        </is>
      </c>
      <c r="BX18" s="752" t="inlineStr">
        <f aca="false">IF($B18="","",IF(COUNTIFS('English Scores- Leveled papers'!$H$4:$KM$4,BX$3,'English Scores- Leveled papers'!$H20:$KM20,"&lt;&gt;")=0,"",SUMIF('English Scores- Leveled papers'!$H$4:$KM$4,BX$3,'English Scores- Leveled papers'!$H20:$KM20)))</f>
        <is>
          <t/>
        </is>
      </c>
      <c r="BY18" s="752" t="inlineStr">
        <f aca="false">IF($B18="","",IF(COUNTIFS('English Scores- Leveled papers'!$H$4:$KM$4,BY$3,'English Scores- Leveled papers'!$H20:$KM20,"&lt;&gt;")=0,"",SUMIF('English Scores- Leveled papers'!$H$4:$KM$4,BY$3,'English Scores- Leveled papers'!$H20:$KM20)))</f>
        <is>
          <t/>
        </is>
      </c>
      <c r="BZ18" s="752" t="inlineStr">
        <f aca="false">IF($B18="","",IF(COUNTIFS('English Scores- Leveled papers'!$H$4:$KM$4,BZ$3,'English Scores- Leveled papers'!$H20:$KM20,"&lt;&gt;")=0,"",SUMIF('English Scores- Leveled papers'!$H$4:$KM$4,BZ$3,'English Scores- Leveled papers'!$H20:$KM20)))</f>
        <is>
          <t/>
        </is>
      </c>
      <c r="CA18" s="752" t="inlineStr">
        <f aca="false">IF($B18="","",IF(COUNTIFS('English Scores- Leveled papers'!$H$4:$KM$4,CA$3,'English Scores- Leveled papers'!$H20:$KM20,"&lt;&gt;")=0,"",SUMIF('English Scores- Leveled papers'!$H$4:$KM$4,CA$3,'English Scores- Leveled papers'!$H20:$KM20)))</f>
        <is>
          <t/>
        </is>
      </c>
      <c r="CB18" s="752" t="inlineStr">
        <f aca="false">IF($B18="","",IF(COUNTIFS('English Scores- Leveled papers'!$H$4:$KM$4,CB$3,'English Scores- Leveled papers'!$H20:$KM20,"&lt;&gt;")=0,"",SUMIF('English Scores- Leveled papers'!$H$4:$KM$4,CB$3,'English Scores- Leveled papers'!$H20:$KM20)))</f>
        <is>
          <t/>
        </is>
      </c>
      <c r="CC18" s="752" t="inlineStr">
        <f aca="false">IF($B18="","",IF(COUNTIFS('English Scores- Leveled papers'!$H$4:$KM$4,CC$3,'English Scores- Leveled papers'!$H20:$KM20,"&lt;&gt;")=0,"",SUMIF('English Scores- Leveled papers'!$H$4:$KM$4,CC$3,'English Scores- Leveled papers'!$H20:$KM20)))</f>
        <is>
          <t/>
        </is>
      </c>
      <c r="CD18" s="752" t="inlineStr">
        <f aca="false">IF($B18="","",IF(COUNTIFS('English Scores- Leveled papers'!$H$4:$KM$4,CD$3,'English Scores- Leveled papers'!$H20:$KM20,"&lt;&gt;")=0,"",SUMIF('English Scores- Leveled papers'!$H$4:$KM$4,CD$3,'English Scores- Leveled papers'!$H20:$KM20)))</f>
        <is>
          <t/>
        </is>
      </c>
      <c r="CE18" s="752" t="inlineStr">
        <f aca="false">IF($B18="","",IF(COUNTIFS('English Scores- Leveled papers'!$H$4:$KM$4,CE$3,'English Scores- Leveled papers'!$H20:$KM20,"&lt;&gt;")=0,"",SUMIF('English Scores- Leveled papers'!$H$4:$KM$4,CE$3,'English Scores- Leveled papers'!$H20:$KM20)))</f>
        <is>
          <t/>
        </is>
      </c>
      <c r="CF18" s="752" t="inlineStr">
        <f aca="false">IF($B18="","",IF(COUNTIFS('English Scores- Leveled papers'!$H$4:$KM$4,CF$3,'English Scores- Leveled papers'!$H20:$KM20,"&lt;&gt;")=0,"",SUMIF('English Scores- Leveled papers'!$H$4:$KM$4,CF$3,'English Scores- Leveled papers'!$H20:$KM20)))</f>
        <is>
          <t/>
        </is>
      </c>
      <c r="CG18" s="319" t="inlineStr">
        <f aca="false">IF($B18="","",IF(COUNTIFS('English Scores- Leveled papers'!$H$4:$KM$4,CG$3,'English Scores- Leveled papers'!$H20:$KM20,"&lt;&gt;")=0,"",SUMIF('English Scores- Leveled papers'!$H$4:$KM$4,CG$3,'English Scores- Leveled papers'!$H20:$KM20)))</f>
        <is>
          <t/>
        </is>
      </c>
      <c r="CH18" s="319" t="inlineStr">
        <f aca="false">IF($B18="","",IF(COUNTIFS('English Scores- Leveled papers'!$H$4:$KM$4,CH$3,'English Scores- Leveled papers'!$H20:$KM20,"&lt;&gt;")=0,"",SUMIF('English Scores- Leveled papers'!$H$4:$KM$4,CH$3,'English Scores- Leveled papers'!$H20:$KM20)))</f>
        <is>
          <t/>
        </is>
      </c>
      <c r="CI18" s="319" t="inlineStr">
        <f aca="false">IF($B18="","",IF(COUNTIFS('English Scores- Leveled papers'!$H$4:$KM$4,CI$3,'English Scores- Leveled papers'!$H20:$KM20,"&lt;&gt;")=0,"",SUMIF('English Scores- Leveled papers'!$H$4:$KM$4,CI$3,'English Scores- Leveled papers'!$H20:$KM20)))</f>
        <is>
          <t/>
        </is>
      </c>
      <c r="CJ18" s="319" t="inlineStr">
        <f aca="false">IF($B18="","",IF(COUNTIFS('English Scores- Leveled papers'!$H$4:$KM$4,CJ$3,'English Scores- Leveled papers'!$H20:$KM20,"&lt;&gt;")=0,"",SUMIF('English Scores- Leveled papers'!$H$4:$KM$4,CJ$3,'English Scores- Leveled papers'!$H20:$KM20)))</f>
        <is>
          <t/>
        </is>
      </c>
      <c r="CK18" s="319" t="inlineStr">
        <f aca="false">IF($B18="","",IF(COUNTIFS('English Scores- Leveled papers'!$H$4:$KM$4,CK$3,'English Scores- Leveled papers'!$H20:$KM20,"&lt;&gt;")=0,"",SUMIF('English Scores- Leveled papers'!$H$4:$KM$4,CK$3,'English Scores- Leveled papers'!$H20:$KM20)))</f>
        <is>
          <t/>
        </is>
      </c>
      <c r="CL18" s="752" t="inlineStr">
        <f aca="false">IF($B18="","",IF(COUNTIFS('English Scores- Leveled papers'!$H$4:$KM$4,CL$3,'English Scores- Leveled papers'!$H20:$KM20,"&lt;&gt;")=0,"",SUMIF('English Scores- Leveled papers'!$H$4:$KM$4,CL$3,'English Scores- Leveled papers'!$H20:$KM20)))</f>
        <is>
          <t/>
        </is>
      </c>
      <c r="CM18" s="752" t="inlineStr">
        <f aca="false">IF($B18="","",IF(COUNTIFS('English Scores- Leveled papers'!$H$4:$KM$4,CM$3,'English Scores- Leveled papers'!$H20:$KM20,"&lt;&gt;")=0,"",SUMIF('English Scores- Leveled papers'!$H$4:$KM$4,CM$3,'English Scores- Leveled papers'!$H20:$KM20)))</f>
        <is>
          <t/>
        </is>
      </c>
      <c r="CN18" s="752" t="inlineStr">
        <f aca="false">IF($B18="","",IF(COUNTIFS('English Scores- Leveled papers'!$H$4:$KM$4,CN$3,'English Scores- Leveled papers'!$H20:$KM20,"&lt;&gt;")=0,"",SUMIF('English Scores- Leveled papers'!$H$4:$KM$4,CN$3,'English Scores- Leveled papers'!$H20:$KM20)))</f>
        <is>
          <t/>
        </is>
      </c>
      <c r="CO18" s="752" t="inlineStr">
        <f aca="false">IF($B18="","",IF(COUNTIFS('English Scores- Leveled papers'!$H$4:$KM$4,CO$3,'English Scores- Leveled papers'!$H20:$KM20,"&lt;&gt;")=0,"",SUMIF('English Scores- Leveled papers'!$H$4:$KM$4,CO$3,'English Scores- Leveled papers'!$H20:$KM20)))</f>
        <is>
          <t/>
        </is>
      </c>
      <c r="CP18" s="752" t="inlineStr">
        <f aca="false">IF($B18="","",IF(COUNTIFS('English Scores- Leveled papers'!$H$4:$KM$4,CP$3,'English Scores- Leveled papers'!$H20:$KM20,"&lt;&gt;")=0,"",SUMIF('English Scores- Leveled papers'!$H$4:$KM$4,CP$3,'English Scores- Leveled papers'!$H20:$KM20)))</f>
        <is>
          <t/>
        </is>
      </c>
      <c r="CQ18" s="752" t="inlineStr">
        <f aca="false">IF($B18="","",IF(COUNTIFS('English Scores- Leveled papers'!$H$4:$KM$4,CQ$3,'English Scores- Leveled papers'!$H20:$KM20,"&lt;&gt;")=0,"",SUMIF('English Scores- Leveled papers'!$H$4:$KM$4,CQ$3,'English Scores- Leveled papers'!$H20:$KM20)))</f>
        <is>
          <t/>
        </is>
      </c>
      <c r="CR18" s="752" t="inlineStr">
        <f aca="false">IF($B18="","",IF(COUNTIFS('English Scores- Leveled papers'!$H$4:$KM$4,CR$3,'English Scores- Leveled papers'!$H20:$KM20,"&lt;&gt;")=0,"",SUMIF('English Scores- Leveled papers'!$H$4:$KM$4,CR$3,'English Scores- Leveled papers'!$H20:$KM20)))</f>
        <is>
          <t/>
        </is>
      </c>
      <c r="CS18" s="752" t="inlineStr">
        <f aca="false">IF($B18="","",IF(COUNTIFS('English Scores- Leveled papers'!$H$4:$KM$4,CS$3,'English Scores- Leveled papers'!$H20:$KM20,"&lt;&gt;")=0,"",SUMIF('English Scores- Leveled papers'!$H$4:$KM$4,CS$3,'English Scores- Leveled papers'!$H20:$KM20)))</f>
        <is>
          <t/>
        </is>
      </c>
      <c r="CT18" s="319" t="inlineStr">
        <f aca="false">IF($B18="","",IF(COUNTIFS('English Scores- Leveled papers'!$H$4:$KM$4,CT$3,'English Scores- Leveled papers'!$H20:$KM20,"&lt;&gt;")=0,"",SUMIF('English Scores- Leveled papers'!$H$4:$KM$4,CT$3,'English Scores- Leveled papers'!$H20:$KM20)))</f>
        <is>
          <t/>
        </is>
      </c>
      <c r="CU18" s="319" t="inlineStr">
        <f aca="false">IF($B18="","",IF(COUNTIFS('English Scores- Leveled papers'!$H$4:$KM$4,CU$3,'English Scores- Leveled papers'!$H20:$KM20,"&lt;&gt;")=0,"",SUMIF('English Scores- Leveled papers'!$H$4:$KM$4,CU$3,'English Scores- Leveled papers'!$H20:$KM20)))</f>
        <is>
          <t/>
        </is>
      </c>
      <c r="CV18" s="319" t="inlineStr">
        <f aca="false">IF($B18="","",IF(COUNTIFS('English Scores- Leveled papers'!$H$4:$KM$4,CV$3,'English Scores- Leveled papers'!$H20:$KM20,"&lt;&gt;")=0,"",SUMIF('English Scores- Leveled papers'!$H$4:$KM$4,CV$3,'English Scores- Leveled papers'!$H20:$KM20)))</f>
        <is>
          <t/>
        </is>
      </c>
      <c r="CW18" s="319" t="inlineStr">
        <f aca="false">IF($B18="","",IF(COUNTIFS('English Scores- Leveled papers'!$H$4:$KM$4,CW$3,'English Scores- Leveled papers'!$H20:$KM20,"&lt;&gt;")=0,"",SUMIF('English Scores- Leveled papers'!$H$4:$KM$4,CW$3,'English Scores- Leveled papers'!$H20:$KM20)))</f>
        <is>
          <t/>
        </is>
      </c>
      <c r="CX18" s="319" t="inlineStr">
        <f aca="false">IF($B18="","",IF(COUNTIFS('English Scores- Leveled papers'!$H$4:$KM$4,CX$3,'English Scores- Leveled papers'!$H20:$KM20,"&lt;&gt;")=0,"",SUMIF('English Scores- Leveled papers'!$H$4:$KM$4,CX$3,'English Scores- Leveled papers'!$H20:$KM20)))</f>
        <is>
          <t/>
        </is>
      </c>
      <c r="CY18" s="319" t="inlineStr">
        <f aca="false">IF($B18="","",IF(COUNTIFS('English Scores- Leveled papers'!$H$4:$KM$4,CY$3,'English Scores- Leveled papers'!$H20:$KM20,"&lt;&gt;")=0,"",SUMIF('English Scores- Leveled papers'!$H$4:$KM$4,CY$3,'English Scores- Leveled papers'!$H20:$KM20)))</f>
        <is>
          <t/>
        </is>
      </c>
      <c r="CZ18" s="319" t="inlineStr">
        <f aca="false">IF($B18="","",IF(COUNTIFS('English Scores- Leveled papers'!$H$4:$KM$4,CZ$3,'English Scores- Leveled papers'!$H20:$KM20,"&lt;&gt;")=0,"",SUMIF('English Scores- Leveled papers'!$H$4:$KM$4,CZ$3,'English Scores- Leveled papers'!$H20:$KM20)))</f>
        <is>
          <t/>
        </is>
      </c>
      <c r="DA18" s="319" t="inlineStr">
        <f aca="false">IF($B18="","",IF(COUNTIFS('English Scores- Leveled papers'!$H$4:$KM$4,DA$3,'English Scores- Leveled papers'!$H20:$KM20,"&lt;&gt;")=0,"",SUMIF('English Scores- Leveled papers'!$H$4:$KM$4,DA$3,'English Scores- Leveled papers'!$H20:$KM20)))</f>
        <is>
          <t/>
        </is>
      </c>
      <c r="DB18" s="319" t="inlineStr">
        <f aca="false">IF($B18="","",IF(COUNTIFS('English Scores- Leveled papers'!$H$4:$KM$4,DB$3,'English Scores- Leveled papers'!$H20:$KM20,"&lt;&gt;")=0,"",SUMIF('English Scores- Leveled papers'!$H$4:$KM$4,DB$3,'English Scores- Leveled papers'!$H20:$KM20)))</f>
        <is>
          <t/>
        </is>
      </c>
      <c r="DC18" s="319" t="inlineStr">
        <f aca="false">IF($B18="","",IF(COUNTIFS('English Scores- Leveled papers'!$H$4:$KM$4,DC$3,'English Scores- Leveled papers'!$H20:$KM20,"&lt;&gt;")=0,"",SUMIF('English Scores- Leveled papers'!$H$4:$KM$4,DC$3,'English Scores- Leveled papers'!$H20:$KM20)))</f>
        <is>
          <t/>
        </is>
      </c>
      <c r="DD18" s="319" t="inlineStr">
        <f aca="false">IF($B18="","",IF(COUNTIFS('English Scores- Leveled papers'!$H$4:$KM$4,DD$3,'English Scores- Leveled papers'!$H20:$KM20,"&lt;&gt;")=0,"",SUMIF('English Scores- Leveled papers'!$H$4:$KM$4,DD$3,'English Scores- Leveled papers'!$H20:$KM20)))</f>
        <is>
          <t/>
        </is>
      </c>
      <c r="DE18" s="319" t="inlineStr">
        <f aca="false">IF($B18="","",IF(COUNTIFS('English Scores- Leveled papers'!$H$4:$KM$4,DE$3,'English Scores- Leveled papers'!$H20:$KM20,"&lt;&gt;")=0,"",SUMIF('English Scores- Leveled papers'!$H$4:$KM$4,DE$3,'English Scores- Leveled papers'!$H20:$KM20)))</f>
        <is>
          <t/>
        </is>
      </c>
      <c r="DF18" s="752" t="inlineStr">
        <f aca="false">IF($B18="","",IF(COUNTIFS('English Scores- Leveled papers'!$H$4:$KM$4,DF$3,'English Scores- Leveled papers'!$H20:$KM20,"&lt;&gt;")=0,"",SUMIF('English Scores- Leveled papers'!$H$4:$KM$4,DF$3,'English Scores- Leveled papers'!$H20:$KM20)))</f>
        <is>
          <t/>
        </is>
      </c>
      <c r="DG18" s="752" t="inlineStr">
        <f aca="false">IF($B18="","",IF(COUNTIFS('English Scores- Leveled papers'!$H$4:$KM$4,DG$3,'English Scores- Leveled papers'!$H20:$KM20,"&lt;&gt;")=0,"",SUMIF('English Scores- Leveled papers'!$H$4:$KM$4,DG$3,'English Scores- Leveled papers'!$H20:$KM20)))</f>
        <is>
          <t/>
        </is>
      </c>
      <c r="DH18" s="752" t="inlineStr">
        <f aca="false">IF($B18="","",IF(COUNTIFS('English Scores- Leveled papers'!$H$4:$KM$4,DH$3,'English Scores- Leveled papers'!$H20:$KM20,"&lt;&gt;")=0,"",SUMIF('English Scores- Leveled papers'!$H$4:$KM$4,DH$3,'English Scores- Leveled papers'!$H20:$KM20)))</f>
        <is>
          <t/>
        </is>
      </c>
      <c r="DI18" s="752" t="inlineStr">
        <f aca="false">IF($B18="","",IF(COUNTIFS('English Scores- Leveled papers'!$H$4:$KM$4,DI$3,'English Scores- Leveled papers'!$H20:$KM20,"&lt;&gt;")=0,"",SUMIF('English Scores- Leveled papers'!$H$4:$KM$4,DI$3,'English Scores- Leveled papers'!$H20:$KM20)))</f>
        <is>
          <t/>
        </is>
      </c>
      <c r="DJ18" s="752" t="inlineStr">
        <f aca="false">IF($B18="","",IF(COUNTIFS('English Scores- Leveled papers'!$H$4:$KM$4,DJ$3,'English Scores- Leveled papers'!$H20:$KM20,"&lt;&gt;")=0,"",SUMIF('English Scores- Leveled papers'!$H$4:$KM$4,DJ$3,'English Scores- Leveled papers'!$H20:$KM20)))</f>
        <is>
          <t/>
        </is>
      </c>
      <c r="DK18" s="752" t="inlineStr">
        <f aca="false">IF($B18="","",IF(COUNTIFS('English Scores- Leveled papers'!$H$4:$KM$4,DK$3,'English Scores- Leveled papers'!$H20:$KM20,"&lt;&gt;")=0,"",SUMIF('English Scores- Leveled papers'!$H$4:$KM$4,DK$3,'English Scores- Leveled papers'!$H20:$KM20)))</f>
        <is>
          <t/>
        </is>
      </c>
      <c r="DL18" s="752" t="inlineStr">
        <f aca="false">IF($B18="","",IF(COUNTIFS('English Scores- Leveled papers'!$H$4:$KM$4,DL$3,'English Scores- Leveled papers'!$H20:$KM20,"&lt;&gt;")=0,"",SUMIF('English Scores- Leveled papers'!$H$4:$KM$4,DL$3,'English Scores- Leveled papers'!$H20:$KM20)))</f>
        <is>
          <t/>
        </is>
      </c>
      <c r="DM18" s="752" t="inlineStr">
        <f aca="false">IF($B18="","",IF(COUNTIFS('English Scores- Leveled papers'!$H$4:$KM$4,DM$3,'English Scores- Leveled papers'!$H20:$KM20,"&lt;&gt;")=0,"",SUMIF('English Scores- Leveled papers'!$H$4:$KM$4,DM$3,'English Scores- Leveled papers'!$H20:$KM20)))</f>
        <is>
          <t/>
        </is>
      </c>
      <c r="DN18" s="752" t="inlineStr">
        <f aca="false">IF($B18="","",IF(COUNTIFS('English Scores- Leveled papers'!$H$4:$KM$4,DN$3,'English Scores- Leveled papers'!$H20:$KM20,"&lt;&gt;")=0,"",SUMIF('English Scores- Leveled papers'!$H$4:$KM$4,DN$3,'English Scores- Leveled papers'!$H20:$KM20)))</f>
        <is>
          <t/>
        </is>
      </c>
      <c r="DO18" s="752" t="inlineStr">
        <f aca="false">IF($B18="","",IF(COUNTIFS('English Scores- Leveled papers'!$H$4:$KM$4,DO$3,'English Scores- Leveled papers'!$H20:$KM20,"&lt;&gt;")=0,"",SUMIF('English Scores- Leveled papers'!$H$4:$KM$4,DO$3,'English Scores- Leveled papers'!$H20:$KM20)))</f>
        <is>
          <t/>
        </is>
      </c>
      <c r="DP18" s="752" t="inlineStr">
        <f aca="false">IF($B18="","",IF(COUNTIFS('English Scores- Leveled papers'!$H$4:$KM$4,DP$3,'English Scores- Leveled papers'!$H20:$KM20,"&lt;&gt;")=0,"",SUMIF('English Scores- Leveled papers'!$H$4:$KM$4,DP$3,'English Scores- Leveled papers'!$H20:$KM20)))</f>
        <is>
          <t/>
        </is>
      </c>
      <c r="DQ18" s="752" t="inlineStr">
        <f aca="false">IF($B18="","",IF(COUNTIFS('English Scores- Leveled papers'!$H$4:$KM$4,DQ$3,'English Scores- Leveled papers'!$H20:$KM20,"&lt;&gt;")=0,"",SUMIF('English Scores- Leveled papers'!$H$4:$KM$4,DQ$3,'English Scores- Leveled papers'!$H20:$KM20)))</f>
        <is>
          <t/>
        </is>
      </c>
      <c r="DR18" s="319" t="inlineStr">
        <f aca="false">IF($B18="","",IF(COUNTIFS('English Scores- Leveled papers'!$H$4:$KM$4,DR$3,'English Scores- Leveled papers'!$H20:$KM20,"&lt;&gt;")=0,"",SUMIF('English Scores- Leveled papers'!$H$4:$KM$4,DR$3,'English Scores- Leveled papers'!$H20:$KM20)))</f>
        <is>
          <t/>
        </is>
      </c>
      <c r="DS18" s="319" t="inlineStr">
        <f aca="false">IF($B18="","",IF(COUNTIFS('English Scores- Leveled papers'!$H$4:$KM$4,DS$3,'English Scores- Leveled papers'!$H20:$KM20,"&lt;&gt;")=0,"",SUMIF('English Scores- Leveled papers'!$H$4:$KM$4,DS$3,'English Scores- Leveled papers'!$H20:$KM20)))</f>
        <is>
          <t/>
        </is>
      </c>
      <c r="DT18" s="319" t="inlineStr">
        <f aca="false">IF($B18="","",IF(COUNTIFS('English Scores- Leveled papers'!$H$4:$KM$4,DT$3,'English Scores- Leveled papers'!$H20:$KM20,"&lt;&gt;")=0,"",SUMIF('English Scores- Leveled papers'!$H$4:$KM$4,DT$3,'English Scores- Leveled papers'!$H20:$KM20)))</f>
        <is>
          <t/>
        </is>
      </c>
      <c r="DU18" s="319" t="inlineStr">
        <f aca="false">IF($B18="","",IF(COUNTIFS('English Scores- Leveled papers'!$H$4:$KM$4,DU$3,'English Scores- Leveled papers'!$H20:$KM20,"&lt;&gt;")=0,"",SUMIF('English Scores- Leveled papers'!$H$4:$KM$4,DU$3,'English Scores- Leveled papers'!$H20:$KM20)))</f>
        <is>
          <t/>
        </is>
      </c>
      <c r="DV18" s="319" t="inlineStr">
        <f aca="false">IF($B18="","",IF(COUNTIFS('English Scores- Leveled papers'!$H$4:$KM$4,DV$3,'English Scores- Leveled papers'!$H20:$KM20,"&lt;&gt;")=0,"",SUMIF('English Scores- Leveled papers'!$H$4:$KM$4,DV$3,'English Scores- Leveled papers'!$H20:$KM20)))</f>
        <is>
          <t/>
        </is>
      </c>
      <c r="DW18" s="319" t="inlineStr">
        <f aca="false">IF($B18="","",IF(COUNTIFS('English Scores- Leveled papers'!$H$4:$KM$4,DW$3,'English Scores- Leveled papers'!$H20:$KM20,"&lt;&gt;")=0,"",SUMIF('English Scores- Leveled papers'!$H$4:$KM$4,DW$3,'English Scores- Leveled papers'!$H20:$KM20)))</f>
        <is>
          <t/>
        </is>
      </c>
      <c r="DX18" s="319" t="inlineStr">
        <f aca="false">IF($B18="","",IF(COUNTIFS('English Scores- Leveled papers'!$H$4:$KM$4,DX$3,'English Scores- Leveled papers'!$H20:$KM20,"&lt;&gt;")=0,"",SUMIF('English Scores- Leveled papers'!$H$4:$KM$4,DX$3,'English Scores- Leveled papers'!$H20:$KM20)))</f>
        <is>
          <t/>
        </is>
      </c>
      <c r="DY18" s="319" t="inlineStr">
        <f aca="false">IF($B18="","",IF(COUNTIFS('English Scores- Leveled papers'!$H$4:$KM$4,DY$3,'English Scores- Leveled papers'!$H20:$KM20,"&lt;&gt;")=0,"",SUMIF('English Scores- Leveled papers'!$H$4:$KM$4,DY$3,'English Scores- Leveled papers'!$H20:$KM20)))</f>
        <is>
          <t/>
        </is>
      </c>
      <c r="DZ18" s="319" t="inlineStr">
        <f aca="false">IF($B18="","",IF(COUNTIFS('English Scores- Leveled papers'!$H$4:$KM$4,DZ$3,'English Scores- Leveled papers'!$H20:$KM20,"&lt;&gt;")=0,"",SUMIF('English Scores- Leveled papers'!$H$4:$KM$4,DZ$3,'English Scores- Leveled papers'!$H20:$KM20)))</f>
        <is>
          <t/>
        </is>
      </c>
      <c r="EA18" s="319" t="inlineStr">
        <f aca="false">IF($B18="","",IF(COUNTIFS('English Scores- Leveled papers'!$H$4:$KM$4,EA$3,'English Scores- Leveled papers'!$H20:$KM20,"&lt;&gt;")=0,"",SUMIF('English Scores- Leveled papers'!$H$4:$KM$4,EA$3,'English Scores- Leveled papers'!$H20:$KM20)))</f>
        <is>
          <t/>
        </is>
      </c>
      <c r="EB18" s="319" t="inlineStr">
        <f aca="false">IF($B18="","",IF(COUNTIFS('English Scores- Leveled papers'!$H$4:$KM$4,EB$3,'English Scores- Leveled papers'!$H20:$KM20,"&lt;&gt;")=0,"",SUMIF('English Scores- Leveled papers'!$H$4:$KM$4,EB$3,'English Scores- Leveled papers'!$H20:$KM20)))</f>
        <is>
          <t/>
        </is>
      </c>
      <c r="EC18" s="319" t="inlineStr">
        <f aca="false">IF($B18="","",IF(COUNTIFS('English Scores- Leveled papers'!$H$4:$KM$4,EC$3,'English Scores- Leveled papers'!$H20:$KM20,"&lt;&gt;")=0,"",SUMIF('English Scores- Leveled papers'!$H$4:$KM$4,EC$3,'English Scores- Leveled papers'!$H20:$KM20)))</f>
        <is>
          <t/>
        </is>
      </c>
      <c r="ED18" s="752" t="inlineStr">
        <f aca="false">IF($B18="","",IF(COUNTIFS('English Scores- Leveled papers'!$H$4:$KM$4,ED$3,'English Scores- Leveled papers'!$H20:$KM20,"&lt;&gt;")=0,"",SUMIF('English Scores- Leveled papers'!$H$4:$KM$4,ED$3,'English Scores- Leveled papers'!$H20:$KM20)))</f>
        <is>
          <t/>
        </is>
      </c>
      <c r="EE18" s="752" t="inlineStr">
        <f aca="false">IF($B18="","",IF(COUNTIFS('English Scores- Leveled papers'!$H$4:$KM$4,EE$3,'English Scores- Leveled papers'!$H20:$KM20,"&lt;&gt;")=0,"",SUMIF('English Scores- Leveled papers'!$H$4:$KM$4,EE$3,'English Scores- Leveled papers'!$H20:$KM20)))</f>
        <is>
          <t/>
        </is>
      </c>
      <c r="EF18" s="752" t="inlineStr">
        <f aca="false">IF($B18="","",IF(COUNTIFS('English Scores- Leveled papers'!$H$4:$KM$4,EF$3,'English Scores- Leveled papers'!$H20:$KM20,"&lt;&gt;")=0,"",SUMIF('English Scores- Leveled papers'!$H$4:$KM$4,EF$3,'English Scores- Leveled papers'!$H20:$KM20)))</f>
        <is>
          <t/>
        </is>
      </c>
      <c r="EG18" s="752" t="inlineStr">
        <f aca="false">IF($B18="","",IF(COUNTIFS('English Scores- Leveled papers'!$H$4:$KM$4,EG$3,'English Scores- Leveled papers'!$H20:$KM20,"&lt;&gt;")=0,"",SUMIF('English Scores- Leveled papers'!$H$4:$KM$4,EG$3,'English Scores- Leveled papers'!$H20:$KM20)))</f>
        <is>
          <t/>
        </is>
      </c>
      <c r="EH18" s="752" t="inlineStr">
        <f aca="false">IF($B18="","",IF(COUNTIFS('English Scores- Leveled papers'!$H$4:$KM$4,EH$3,'English Scores- Leveled papers'!$H20:$KM20,"&lt;&gt;")=0,"",SUMIF('English Scores- Leveled papers'!$H$4:$KM$4,EH$3,'English Scores- Leveled papers'!$H20:$KM20)))</f>
        <is>
          <t/>
        </is>
      </c>
      <c r="EI18" s="752" t="inlineStr">
        <f aca="false">IF($B18="","",IF(COUNTIFS('English Scores- Leveled papers'!$H$4:$KM$4,EI$3,'English Scores- Leveled papers'!$H20:$KM20,"&lt;&gt;")=0,"",SUMIF('English Scores- Leveled papers'!$H$4:$KM$4,EI$3,'English Scores- Leveled papers'!$H20:$KM20)))</f>
        <is>
          <t/>
        </is>
      </c>
      <c r="EJ18" s="752" t="inlineStr">
        <f aca="false">IF($B18="","",IF(COUNTIFS('English Scores- Leveled papers'!$H$4:$KM$4,EJ$3,'English Scores- Leveled papers'!$H20:$KM20,"&lt;&gt;")=0,"",SUMIF('English Scores- Leveled papers'!$H$4:$KM$4,EJ$3,'English Scores- Leveled papers'!$H20:$KM20)))</f>
        <is>
          <t/>
        </is>
      </c>
      <c r="EK18" s="752" t="inlineStr">
        <f aca="false">IF($B18="","",IF(COUNTIFS('English Scores- Leveled papers'!$H$4:$KM$4,EK$3,'English Scores- Leveled papers'!$H20:$KM20,"&lt;&gt;")=0,"",SUMIF('English Scores- Leveled papers'!$H$4:$KM$4,EK$3,'English Scores- Leveled papers'!$H20:$KM20)))</f>
        <is>
          <t/>
        </is>
      </c>
      <c r="EL18" s="752" t="inlineStr">
        <f aca="false">IF($B18="","",IF(COUNTIFS('English Scores- Leveled papers'!$H$4:$KM$4,EL$3,'English Scores- Leveled papers'!$H20:$KM20,"&lt;&gt;")=0,"",SUMIF('English Scores- Leveled papers'!$H$4:$KM$4,EL$3,'English Scores- Leveled papers'!$H20:$KM20)))</f>
        <is>
          <t/>
        </is>
      </c>
      <c r="EM18" s="752" t="inlineStr">
        <f aca="false">IF($B18="","",IF(COUNTIFS('English Scores- Leveled papers'!$H$4:$KM$4,EM$3,'English Scores- Leveled papers'!$H20:$KM20,"&lt;&gt;")=0,"",SUMIF('English Scores- Leveled papers'!$H$4:$KM$4,EM$3,'English Scores- Leveled papers'!$H20:$KM20)))</f>
        <is>
          <t/>
        </is>
      </c>
      <c r="EN18" s="752" t="inlineStr">
        <f aca="false">IF($B18="","",IF(COUNTIFS('English Scores- Leveled papers'!$H$4:$KM$4,EN$3,'English Scores- Leveled papers'!$H20:$KM20,"&lt;&gt;")=0,"",SUMIF('English Scores- Leveled papers'!$H$4:$KM$4,EN$3,'English Scores- Leveled papers'!$H20:$KM20)))</f>
        <is>
          <t/>
        </is>
      </c>
      <c r="EO18" s="752" t="inlineStr">
        <f aca="false">IF($B18="","",IF(COUNTIFS('English Scores- Leveled papers'!$H$4:$KM$4,EO$3,'English Scores- Leveled papers'!$H20:$KM20,"&lt;&gt;")=0,"",SUMIF('English Scores- Leveled papers'!$H$4:$KM$4,EO$3,'English Scores- Leveled papers'!$H20:$KM20)))</f>
        <is>
          <t/>
        </is>
      </c>
      <c r="EP18" s="752" t="inlineStr">
        <f aca="false">IF($B18="","",IF(COUNTIFS('English Scores- Leveled papers'!$H$4:$KM$4,EP$3,'English Scores- Leveled papers'!$H20:$KM20,"&lt;&gt;")=0,"",SUMIF('English Scores- Leveled papers'!$H$4:$KM$4,EP$3,'English Scores- Leveled papers'!$H20:$KM20)))</f>
        <is>
          <t/>
        </is>
      </c>
      <c r="ER18" s="0" t="s">
        <v>1733</v>
      </c>
      <c r="ES18" s="0" t="n">
        <f aca="false">COUNTIF($C$5:$C$89,"7")</f>
        <v>0</v>
      </c>
      <c r="ET18" s="0" t="n">
        <f aca="false">COUNTIF($D$5:$D$89,"7")</f>
        <v>0</v>
      </c>
    </row>
    <row r="19" customFormat="false" ht="12.75" hidden="false" customHeight="false" outlineLevel="0" collapsed="false">
      <c r="A19" s="315" t="n">
        <v>15</v>
      </c>
      <c r="B19" s="315" t="str">
        <f aca="false">'English Scores- Leveled papers'!B21</f>
        <v>S.Dhanalakshmi</v>
      </c>
      <c r="C19" s="751" t="str">
        <f aca="false">IF('RC Mastery Check+Question type'!D19="","",IF(OR('RC Mastery Check+Question type'!D19=-0.5,'RC Mastery Check+Question type'!D19=0,'RC Mastery Check+Question type'!D19=0.2,'RC Mastery Check+Question type'!D19=0.5),"NR",'Cover Sheet'!G19))</f>
        <v/>
      </c>
      <c r="D19" s="316" t="str">
        <f aca="false">IF(OR(B19="",COUNT('English Scores- Leveled papers'!AJ21:KM21)=0),"",IF((AND(R19&gt;=(70/100),R19&lt;1.1)),9,IF(AND(Q19&gt;=(70/100),Q19&lt;1.1),8,IF(AND(P19&gt;=(70/100),P19&lt;1.1),7,IF(AND(O19&gt;=(70/100),O19&lt;1.1),6,IF(AND(N19&gt;=0.7,N19&lt;1.1),5,IF(AND(M19&gt;=0.7,M19&lt;1.1),5,IF(AND(L19&gt;=0.7,L19&lt;1.1),4,IF(AND(K19&gt;=0.7,K19&lt;1.1),4,IF(AND(J19&gt;=0.7,J19&lt;1.1),3,IF(AND(I19&gt;=0.7,I19&lt;1.1),3,IF(AND(H19&gt;=0.7,H19&lt;1.1),2,IF(AND(G19&gt;=0.7,G19&lt;1.1),2,IF(AND(F19&gt;=0.7,F19&lt;1.1),1,IF(AND(E19&gt;=0.7,E19&lt;1.1),1,IF(COUNT('English Scores- Leveled papers'!AJ21:AK21)=0,"","NR"))))))))))))))))</f>
        <v>NR</v>
      </c>
      <c r="E19" s="318" t="str">
        <f aca="false">IF((B19=""),"",IF(COUNT(S19:W19)=0,"",ROUND(SUM(S19:W19)/SUM($S$2:$W$2),1)))</f>
        <v/>
      </c>
      <c r="F19" s="318" t="str">
        <f aca="false">IF((B19=""),"",IF(COUNT(X19:AB19)=0,"",ROUND(SUM(X19:AB19)/SUM($X$2:$AB$2),1)))</f>
        <v/>
      </c>
      <c r="G19" s="318" t="str">
        <f aca="false">IFERROR(IF((B19=""),"",IF(COUNT(AC19:AH19)=0,"",ROUND(SUM(AC19:AH19)/SUM($AC$2:$AH$2),1))),"")</f>
        <v/>
      </c>
      <c r="H19" s="318" t="str">
        <f aca="false">IFERROR(IF((B19=""),"",IF(COUNT(AI19:AN19)=0,"",ROUND(SUM(AI19:AN19)/SUM($AI$2:$AN$2),1))),0)</f>
        <v/>
      </c>
      <c r="I19" s="318" t="str">
        <f aca="false">IFERROR(IF((B19=""),"",IF(COUNT(AO19:AY19)=0,"",ROUND(SUM(AO19:AY19)/SUM($AO$2:$AY$2),1))),0)</f>
        <v/>
      </c>
      <c r="J19" s="318" t="str">
        <f aca="false">IFERROR(IF((B19=""),"",IF(COUNT(AZ19:BO19)=0,"",ROUND(SUM(AZ19:BO19)/SUM($AZ$2:$BO$2),1))),0)</f>
        <v/>
      </c>
      <c r="K19" s="318" t="str">
        <f aca="false">IFERROR(IF((B19=""),"",IF(COUNT(BP19:BW19)=0,"",ROUND(SUM(BP19:BW19)/SUM($BP$2:$BW$2),1))),0)</f>
        <v/>
      </c>
      <c r="L19" s="318" t="str">
        <f aca="false">IFERROR(IF((B19=""),"",IF(COUNT(BX19:CF19)=0,"",ROUND(SUM(BX19:CF19)/SUM($BX$2:$CF$2),1))),0)</f>
        <v/>
      </c>
      <c r="M19" s="318" t="str">
        <f aca="false">IFERROR(IF((B19=""),"",IF(COUNT(CG19:CK19)=0,"",ROUND(SUM(CG19:CK19)/SUM($CG$2:$CK$2),1))),0)</f>
        <v/>
      </c>
      <c r="N19" s="318" t="str">
        <f aca="false">IFERROR(IF((B19=""),"",IF(COUNT(CL19:CS19)=0,"",ROUND(SUM(CL19:CS19)/SUM($CL$2:$CS$2),1))),0)</f>
        <v/>
      </c>
      <c r="O19" s="318" t="str">
        <f aca="false">IFERROR(IF((B19=""),"",IF(COUNT(CT19:DE19)=0,"",ROUND(SUM(CT19:DE19)/SUM($CT$2:$DE$2),1))),0)</f>
        <v/>
      </c>
      <c r="P19" s="318" t="str">
        <f aca="false">IFERROR(IF((B19=""),"",IF(COUNT(DF19:DQ19)=0,"",ROUND(SUM(DF19:DQ19)/SUM($DF$2:$DQ$2),1))),0)</f>
        <v/>
      </c>
      <c r="Q19" s="318" t="str">
        <f aca="false">IFERROR(IF((B19=""),"",IF(COUNT(DR19:EB19)=0,"",ROUND(SUM(DR19:EB19)/SUM($DR$2:$EB$2),1))),0)</f>
        <v/>
      </c>
      <c r="R19" s="318" t="str">
        <f aca="false">(IF((B19=""),"",IF(COUNT(ED19:EP19)=0,"",ROUND(SUM(ED19:EP19)/SUM($ED$2:$EP$2),1))))</f>
        <v/>
      </c>
      <c r="S19" s="319" t="str">
        <f aca="false">IF($B19="","",IF(COUNTIFS('English Scores- Leveled papers'!$H$4:$KM$4,S$3,'English Scores- Leveled papers'!$H21:$KM21,"&lt;&gt;")=0,"",SUMIF('English Scores- Leveled papers'!$H$4:$KM$4,S$3,'English Scores- Leveled papers'!$H21:$KM21)))</f>
        <v/>
      </c>
      <c r="T19" s="319" t="str">
        <f aca="false">IF($B19="","",IF(COUNTIFS('English Scores- Leveled papers'!$H$4:$KM$4,T$3,'English Scores- Leveled papers'!$H21:$KM21,"&lt;&gt;")=0,"",SUMIF('English Scores- Leveled papers'!$H$4:$KM$4,T$3,'English Scores- Leveled papers'!$H21:$KM21)))</f>
        <v/>
      </c>
      <c r="U19" s="319" t="str">
        <f aca="false">IF($B19="","",IF(COUNTIFS('English Scores- Leveled papers'!$H$4:$KM$4,U$3,'English Scores- Leveled papers'!$H21:$KM21,"&lt;&gt;")=0,"",SUMIF('English Scores- Leveled papers'!$H$4:$KM$4,U$3,'English Scores- Leveled papers'!$H21:$KM21)))</f>
        <v/>
      </c>
      <c r="V19" s="319" t="str">
        <f aca="false">IF($B19="","",IF(COUNTIFS('English Scores- Leveled papers'!$H$4:$KM$4,V$3,'English Scores- Leveled papers'!$H21:$KM21,"&lt;&gt;")=0,"",SUMIF('English Scores- Leveled papers'!$H$4:$KM$4,V$3,'English Scores- Leveled papers'!$H21:$KM21)))</f>
        <v/>
      </c>
      <c r="W19" s="319" t="str">
        <f aca="false">IF($B19="","",IF(COUNTIFS('English Scores- Leveled papers'!$H$4:$KM$4,W$3,'English Scores- Leveled papers'!$H21:$KM21,"&lt;&gt;")=0,"",SUMIF('English Scores- Leveled papers'!$H$4:$KM$4,W$3,'English Scores- Leveled papers'!$H21:$KM21)))</f>
        <v/>
      </c>
      <c r="X19" s="752" t="str">
        <f aca="false">IF($B19="","",IF(COUNTIFS('English Scores- Leveled papers'!$H$4:$KM$4,X$3,'English Scores- Leveled papers'!$H21:$KM21,"&lt;&gt;")=0,"",SUMIF('English Scores- Leveled papers'!$H$4:$KM$4,X$3,'English Scores- Leveled papers'!$H21:$KM21)))</f>
        <v/>
      </c>
      <c r="Y19" s="752" t="str">
        <f aca="false">IF($B19="","",IF(COUNTIFS('English Scores- Leveled papers'!$H$4:$KM$4,Y$3,'English Scores- Leveled papers'!$H21:$KM21,"&lt;&gt;")=0,"",SUMIF('English Scores- Leveled papers'!$H$4:$KM$4,Y$3,'English Scores- Leveled papers'!$H21:$KM21)))</f>
        <v/>
      </c>
      <c r="Z19" s="752" t="str">
        <f aca="false">IF($B19="","",IF(COUNTIFS('English Scores- Leveled papers'!$H$4:$KM$4,Z$3,'English Scores- Leveled papers'!$H21:$KM21,"&lt;&gt;")=0,"",SUMIF('English Scores- Leveled papers'!$H$4:$KM$4,Z$3,'English Scores- Leveled papers'!$H21:$KM21)))</f>
        <v/>
      </c>
      <c r="AA19" s="752" t="str">
        <f aca="false">IF($B19="","",IF(COUNTIFS('English Scores- Leveled papers'!$H$4:$KM$4,AA$3,'English Scores- Leveled papers'!$H21:$KM21,"&lt;&gt;")=0,"",SUMIF('English Scores- Leveled papers'!$H$4:$KM$4,AA$3,'English Scores- Leveled papers'!$H21:$KM21)))</f>
        <v/>
      </c>
      <c r="AB19" s="752" t="str">
        <f aca="false">IF($B19="","",IF(COUNTIFS('English Scores- Leveled papers'!$H$4:$KM$4,AB$3,'English Scores- Leveled papers'!$H21:$KM21,"&lt;&gt;")=0,"",SUMIF('English Scores- Leveled papers'!$H$4:$KM$4,AB$3,'English Scores- Leveled papers'!$H21:$KM21)))</f>
        <v/>
      </c>
      <c r="AC19" s="319" t="str">
        <f aca="false">IF($B19="","",IF(COUNTIFS('English Scores- Leveled papers'!$H$4:$KM$4,AC$3,'English Scores- Leveled papers'!$H21:$KM21,"&lt;&gt;")=0,"",SUMIF('English Scores- Leveled papers'!$H$4:$KM$4,AC$3,'English Scores- Leveled papers'!$H21:$KM21)))</f>
        <v/>
      </c>
      <c r="AD19" s="319" t="str">
        <f aca="false">IF($B19="","",IF(COUNTIFS('English Scores- Leveled papers'!$H$4:$KM$4,AD$3,'English Scores- Leveled papers'!$H21:$KM21,"&lt;&gt;")=0,"",SUMIF('English Scores- Leveled papers'!$H$4:$KM$4,AD$3,'English Scores- Leveled papers'!$H21:$KM21)))</f>
        <v/>
      </c>
      <c r="AE19" s="319" t="str">
        <f aca="false">IF($B19="","",IF(COUNTIFS('English Scores- Leveled papers'!$H$4:$KM$4,AE$3,'English Scores- Leveled papers'!$H21:$KM21,"&lt;&gt;")=0,"",SUMIF('English Scores- Leveled papers'!$H$4:$KM$4,AE$3,'English Scores- Leveled papers'!$H21:$KM21)))</f>
        <v/>
      </c>
      <c r="AF19" s="319" t="str">
        <f aca="false">IF($B19="","",IF(COUNTIFS('English Scores- Leveled papers'!$H$4:$KM$4,AF$3,'English Scores- Leveled papers'!$H21:$KM21,"&lt;&gt;")=0,"",SUMIF('English Scores- Leveled papers'!$H$4:$KM$4,AF$3,'English Scores- Leveled papers'!$H21:$KM21)))</f>
        <v/>
      </c>
      <c r="AG19" s="319" t="str">
        <f aca="false">IF($B19="","",IF(COUNTIFS('English Scores- Leveled papers'!$H$4:$KM$4,AG$3,'English Scores- Leveled papers'!$H21:$KM21,"&lt;&gt;")=0,"",SUMIF('English Scores- Leveled papers'!$H$4:$KM$4,AG$3,'English Scores- Leveled papers'!$H21:$KM21)))</f>
        <v/>
      </c>
      <c r="AH19" s="319" t="str">
        <f aca="false">IF($B19="","",IF(COUNTIFS('English Scores- Leveled papers'!$H$4:$KM$4,AH$3,'English Scores- Leveled papers'!$H21:$KM21,"&lt;&gt;")=0,"",SUMIF('English Scores- Leveled papers'!$H$4:$KM$4,AH$3,'English Scores- Leveled papers'!$H21:$KM21)))</f>
        <v/>
      </c>
      <c r="AI19" s="752" t="str">
        <f aca="false">IF($B19="","",IF(COUNTIFS('English Scores- Leveled papers'!$H$4:$KM$4,AI$3,'English Scores- Leveled papers'!$H21:$KM21,"&lt;&gt;")=0,"",SUMIF('English Scores- Leveled papers'!$H$4:$KM$4,AI$3,'English Scores- Leveled papers'!$H21:$KM21)))</f>
        <v/>
      </c>
      <c r="AJ19" s="752" t="str">
        <f aca="false">IF($B19="","",IF(COUNTIFS('English Scores- Leveled papers'!$H$4:$KM$4,AJ$3,'English Scores- Leveled papers'!$H21:$KM21,"&lt;&gt;")=0,"",SUMIF('English Scores- Leveled papers'!$H$4:$KM$4,AJ$3,'English Scores- Leveled papers'!$H21:$KM21)))</f>
        <v/>
      </c>
      <c r="AK19" s="752" t="str">
        <f aca="false">IF($B19="","",IF(COUNTIFS('English Scores- Leveled papers'!$H$4:$KM$4,AK$3,'English Scores- Leveled papers'!$H21:$KM21,"&lt;&gt;")=0,"",SUMIF('English Scores- Leveled papers'!$H$4:$KM$4,AK$3,'English Scores- Leveled papers'!$H21:$KM21)))</f>
        <v/>
      </c>
      <c r="AL19" s="752" t="str">
        <f aca="false">IF($B19="","",IF(COUNTIFS('English Scores- Leveled papers'!$H$4:$KM$4,AL$3,'English Scores- Leveled papers'!$H21:$KM21,"&lt;&gt;")=0,"",SUMIF('English Scores- Leveled papers'!$H$4:$KM$4,AL$3,'English Scores- Leveled papers'!$H21:$KM21)))</f>
        <v/>
      </c>
      <c r="AM19" s="752" t="str">
        <f aca="false">IF($B19="","",IF(COUNTIFS('English Scores- Leveled papers'!$H$4:$KM$4,AM$3,'English Scores- Leveled papers'!$H21:$KM21,"&lt;&gt;")=0,"",SUMIF('English Scores- Leveled papers'!$H$4:$KM$4,AM$3,'English Scores- Leveled papers'!$H21:$KM21)))</f>
        <v/>
      </c>
      <c r="AN19" s="752" t="str">
        <f aca="false">IF($B19="","",IF(COUNTIFS('English Scores- Leveled papers'!$H$4:$KM$4,AN$3,'English Scores- Leveled papers'!$H21:$KM21,"&lt;&gt;")=0,"",SUMIF('English Scores- Leveled papers'!$H$4:$KM$4,AN$3,'English Scores- Leveled papers'!$H21:$KM21)))</f>
        <v/>
      </c>
      <c r="AO19" s="319" t="str">
        <f aca="false">IF($B19="","",IF(COUNTIFS('English Scores- Leveled papers'!$H$4:$KM$4,AO$3,'English Scores- Leveled papers'!$H21:$KM21,"&lt;&gt;")=0,"",SUMIF('English Scores- Leveled papers'!$H$4:$KM$4,AO$3,'English Scores- Leveled papers'!$H21:$KM21)))</f>
        <v/>
      </c>
      <c r="AP19" s="319" t="str">
        <f aca="false">IF($B19="","",IF(COUNTIFS('English Scores- Leveled papers'!$H$4:$KM$4,AP$3,'English Scores- Leveled papers'!$H21:$KM21,"&lt;&gt;")=0,"",SUMIF('English Scores- Leveled papers'!$H$4:$KM$4,AP$3,'English Scores- Leveled papers'!$H21:$KM21)))</f>
        <v/>
      </c>
      <c r="AQ19" s="319" t="str">
        <f aca="false">IF($B19="","",IF(COUNTIFS('English Scores- Leveled papers'!$H$4:$KM$4,AQ$3,'English Scores- Leveled papers'!$H21:$KM21,"&lt;&gt;")=0,"",SUMIF('English Scores- Leveled papers'!$H$4:$KM$4,AQ$3,'English Scores- Leveled papers'!$H21:$KM21)))</f>
        <v/>
      </c>
      <c r="AR19" s="319" t="str">
        <f aca="false">IF($B19="","",IF(COUNTIFS('English Scores- Leveled papers'!$H$4:$KM$4,AR$3,'English Scores- Leveled papers'!$H21:$KM21,"&lt;&gt;")=0,"",SUMIF('English Scores- Leveled papers'!$H$4:$KM$4,AR$3,'English Scores- Leveled papers'!$H21:$KM21)))</f>
        <v/>
      </c>
      <c r="AS19" s="319" t="str">
        <f aca="false">IF($B19="","",IF(COUNTIFS('English Scores- Leveled papers'!$H$4:$KM$4,AS$3,'English Scores- Leveled papers'!$H21:$KM21,"&lt;&gt;")=0,"",SUMIF('English Scores- Leveled papers'!$H$4:$KM$4,AS$3,'English Scores- Leveled papers'!$H21:$KM21)))</f>
        <v/>
      </c>
      <c r="AT19" s="319" t="str">
        <f aca="false">IF($B19="","",IF(COUNTIFS('English Scores- Leveled papers'!$H$4:$KM$4,AT$3,'English Scores- Leveled papers'!$H21:$KM21,"&lt;&gt;")=0,"",SUMIF('English Scores- Leveled papers'!$H$4:$KM$4,AT$3,'English Scores- Leveled papers'!$H21:$KM21)))</f>
        <v/>
      </c>
      <c r="AU19" s="319" t="str">
        <f aca="false">IF($B19="","",IF(COUNTIFS('English Scores- Leveled papers'!$H$4:$KM$4,AU$3,'English Scores- Leveled papers'!$H21:$KM21,"&lt;&gt;")=0,"",SUMIF('English Scores- Leveled papers'!$H$4:$KM$4,AU$3,'English Scores- Leveled papers'!$H21:$KM21)))</f>
        <v/>
      </c>
      <c r="AV19" s="319" t="str">
        <f aca="false">IF($B19="","",IF(COUNTIFS('English Scores- Leveled papers'!$H$4:$KM$4,AV$3,'English Scores- Leveled papers'!$H21:$KM21,"&lt;&gt;")=0,"",SUMIF('English Scores- Leveled papers'!$H$4:$KM$4,AV$3,'English Scores- Leveled papers'!$H21:$KM21)))</f>
        <v/>
      </c>
      <c r="AW19" s="319" t="str">
        <f aca="false">IF($B19="","",IF(COUNTIFS('English Scores- Leveled papers'!$H$4:$KM$4,AW$3,'English Scores- Leveled papers'!$H21:$KM21,"&lt;&gt;")=0,"",SUMIF('English Scores- Leveled papers'!$H$4:$KM$4,AW$3,'English Scores- Leveled papers'!$H21:$KM21)))</f>
        <v/>
      </c>
      <c r="AX19" s="319" t="str">
        <f aca="false">IF($B19="","",IF(COUNTIFS('English Scores- Leveled papers'!$H$4:$KM$4,AX$3,'English Scores- Leveled papers'!$H21:$KM21,"&lt;&gt;")=0,"",SUMIF('English Scores- Leveled papers'!$H$4:$KM$4,AX$3,'English Scores- Leveled papers'!$H21:$KM21)))</f>
        <v/>
      </c>
      <c r="AY19" s="319" t="str">
        <f aca="false">IF($B19="","",IF(COUNTIFS('English Scores- Leveled papers'!$H$4:$KM$4,AY$3,'English Scores- Leveled papers'!$H21:$KM21,"&lt;&gt;")=0,"",SUMIF('English Scores- Leveled papers'!$H$4:$KM$4,AY$3,'English Scores- Leveled papers'!$H21:$KM21)))</f>
        <v/>
      </c>
      <c r="AZ19" s="752" t="str">
        <f aca="false">IF($B19="","",IF(COUNTIFS('English Scores- Leveled papers'!$H$4:$KM$4,AZ$3,'English Scores- Leveled papers'!$H21:$KM21,"&lt;&gt;")=0,"",SUMIF('English Scores- Leveled papers'!$H$4:$KM$4,AZ$3,'English Scores- Leveled papers'!$H21:$KM21)))</f>
        <v/>
      </c>
      <c r="BA19" s="752" t="str">
        <f aca="false">IF($B19="","",IF(COUNTIFS('English Scores- Leveled papers'!$H$4:$KM$4,BA$3,'English Scores- Leveled papers'!$H21:$KM21,"&lt;&gt;")=0,"",SUMIF('English Scores- Leveled papers'!$H$4:$KM$4,BA$3,'English Scores- Leveled papers'!$H21:$KM21)))</f>
        <v/>
      </c>
      <c r="BB19" s="752" t="str">
        <f aca="false">IF($B19="","",IF(COUNTIFS('English Scores- Leveled papers'!$H$4:$KM$4,BB$3,'English Scores- Leveled papers'!$H21:$KM21,"&lt;&gt;")=0,"",SUMIF('English Scores- Leveled papers'!$H$4:$KM$4,BB$3,'English Scores- Leveled papers'!$H21:$KM21)))</f>
        <v/>
      </c>
      <c r="BC19" s="752" t="str">
        <f aca="false">IF($B19="","",IF(COUNTIFS('English Scores- Leveled papers'!$H$4:$KM$4,BC$3,'English Scores- Leveled papers'!$H21:$KM21,"&lt;&gt;")=0,"",SUMIF('English Scores- Leveled papers'!$H$4:$KM$4,BC$3,'English Scores- Leveled papers'!$H21:$KM21)))</f>
        <v/>
      </c>
      <c r="BD19" s="752"/>
      <c r="BE19" s="752"/>
      <c r="BF19" s="752" t="str">
        <f aca="false">IF($B19="","",IF(COUNTIFS('English Scores- Leveled papers'!$H$4:$KM$4,BF$3,'English Scores- Leveled papers'!$H21:$KM21,"&lt;&gt;")=0,"",SUMIF('English Scores- Leveled papers'!$H$4:$KM$4,BF$3,'English Scores- Leveled papers'!$H21:$KM21)))</f>
        <v/>
      </c>
      <c r="BG19" s="752" t="str">
        <f aca="false">IF($B19="","",IF(COUNTIFS('English Scores- Leveled papers'!$H$4:$KM$4,BG$3,'English Scores- Leveled papers'!$H21:$KM21,"&lt;&gt;")=0,"",SUMIF('English Scores- Leveled papers'!$H$4:$KM$4,BG$3,'English Scores- Leveled papers'!$H21:$KM21)))</f>
        <v/>
      </c>
      <c r="BH19" s="752" t="str">
        <f aca="false">IF($B19="","",IF(COUNTIFS('English Scores- Leveled papers'!$H$4:$KM$4,BH$3,'English Scores- Leveled papers'!$H21:$KM21,"&lt;&gt;")=0,"",SUMIF('English Scores- Leveled papers'!$H$4:$KM$4,BH$3,'English Scores- Leveled papers'!$H21:$KM21)))</f>
        <v/>
      </c>
      <c r="BI19" s="752" t="str">
        <f aca="false">IF($B19="","",IF(COUNTIFS('English Scores- Leveled papers'!$H$4:$KM$4,BI$3,'English Scores- Leveled papers'!$H21:$KM21,"&lt;&gt;")=0,"",SUMIF('English Scores- Leveled papers'!$H$4:$KM$4,BI$3,'English Scores- Leveled papers'!$H21:$KM21)))</f>
        <v/>
      </c>
      <c r="BJ19" s="752" t="str">
        <f aca="false">IF($B19="","",IF(COUNTIFS('English Scores- Leveled papers'!$H$4:$KM$4,BJ$3,'English Scores- Leveled papers'!$H21:$KM21,"&lt;&gt;")=0,"",SUMIF('English Scores- Leveled papers'!$H$4:$KM$4,BJ$3,'English Scores- Leveled papers'!$H21:$KM21)))</f>
        <v/>
      </c>
      <c r="BK19" s="752" t="str">
        <f aca="false">IF($B19="","",IF(COUNTIFS('English Scores- Leveled papers'!$H$4:$KM$4,BK$3,'English Scores- Leveled papers'!$H21:$KM21,"&lt;&gt;")=0,"",SUMIF('English Scores- Leveled papers'!$H$4:$KM$4,BK$3,'English Scores- Leveled papers'!$H21:$KM21)))</f>
        <v/>
      </c>
      <c r="BL19" s="752" t="str">
        <f aca="false">IF($B19="","",IF(COUNTIFS('English Scores- Leveled papers'!$H$4:$KM$4,BL$3,'English Scores- Leveled papers'!$H21:$KM21,"&lt;&gt;")=0,"",SUMIF('English Scores- Leveled papers'!$H$4:$KM$4,BL$3,'English Scores- Leveled papers'!$H21:$KM21)))</f>
        <v/>
      </c>
      <c r="BM19" s="752" t="str">
        <f aca="false">IF($B19="","",IF(COUNTIFS('English Scores- Leveled papers'!$H$4:$KM$4,BM$3,'English Scores- Leveled papers'!$H21:$KM21,"&lt;&gt;")=0,"",SUMIF('English Scores- Leveled papers'!$H$4:$KM$4,BM$3,'English Scores- Leveled papers'!$H21:$KM21)))</f>
        <v/>
      </c>
      <c r="BN19" s="752" t="str">
        <f aca="false">IF($B19="","",IF(COUNTIFS('English Scores- Leveled papers'!$H$4:$KM$4,BN$3,'English Scores- Leveled papers'!$H21:$KM21,"&lt;&gt;")=0,"",SUMIF('English Scores- Leveled papers'!$H$4:$KM$4,BN$3,'English Scores- Leveled papers'!$H21:$KM21)))</f>
        <v/>
      </c>
      <c r="BO19" s="752" t="str">
        <f aca="false">IF($B19="","",IF(COUNTIFS('English Scores- Leveled papers'!$H$4:$KM$4,BO$3,'English Scores- Leveled papers'!$H21:$KM21,"&lt;&gt;")=0,"",SUMIF('English Scores- Leveled papers'!$H$4:$KM$4,BO$3,'English Scores- Leveled papers'!$H21:$KM21)))</f>
        <v/>
      </c>
      <c r="BP19" s="319" t="str">
        <f aca="false">IF($B19="","",IF(COUNTIFS('English Scores- Leveled papers'!$H$4:$KM$4,BP$3,'English Scores- Leveled papers'!$H21:$KM21,"&lt;&gt;")=0,"",SUMIF('English Scores- Leveled papers'!$H$4:$KM$4,BP$3,'English Scores- Leveled papers'!$H21:$KM21)))</f>
        <v/>
      </c>
      <c r="BQ19" s="319" t="str">
        <f aca="false">IF($B19="","",IF(COUNTIFS('English Scores- Leveled papers'!$H$4:$KM$4,BQ$3,'English Scores- Leveled papers'!$H21:$KM21,"&lt;&gt;")=0,"",SUMIF('English Scores- Leveled papers'!$H$4:$KM$4,BQ$3,'English Scores- Leveled papers'!$H21:$KM21)))</f>
        <v/>
      </c>
      <c r="BR19" s="319" t="str">
        <f aca="false">IF($B19="","",IF(COUNTIFS('English Scores- Leveled papers'!$H$4:$KM$4,BR$3,'English Scores- Leveled papers'!$H21:$KM21,"&lt;&gt;")=0,"",SUMIF('English Scores- Leveled papers'!$H$4:$KM$4,BR$3,'English Scores- Leveled papers'!$H21:$KM21)))</f>
        <v/>
      </c>
      <c r="BS19" s="319" t="str">
        <f aca="false">IF($B19="","",IF(COUNTIFS('English Scores- Leveled papers'!$H$4:$KM$4,BS$3,'English Scores- Leveled papers'!$H21:$KM21,"&lt;&gt;")=0,"",SUMIF('English Scores- Leveled papers'!$H$4:$KM$4,BS$3,'English Scores- Leveled papers'!$H21:$KM21)))</f>
        <v/>
      </c>
      <c r="BT19" s="319" t="str">
        <f aca="false">IF($B19="","",IF(COUNTIFS('English Scores- Leveled papers'!$H$4:$KM$4,BT$3,'English Scores- Leveled papers'!$H21:$KM21,"&lt;&gt;")=0,"",SUMIF('English Scores- Leveled papers'!$H$4:$KM$4,BT$3,'English Scores- Leveled papers'!$H21:$KM21)))</f>
        <v/>
      </c>
      <c r="BU19" s="319" t="str">
        <f aca="false">IF($B19="","",IF(COUNTIFS('English Scores- Leveled papers'!$H$4:$KM$4,BU$3,'English Scores- Leveled papers'!$H21:$KM21,"&lt;&gt;")=0,"",SUMIF('English Scores- Leveled papers'!$H$4:$KM$4,BU$3,'English Scores- Leveled papers'!$H21:$KM21)))</f>
        <v/>
      </c>
      <c r="BV19" s="319" t="str">
        <f aca="false">IF($B19="","",IF(COUNTIFS('English Scores- Leveled papers'!$H$4:$KM$4,BV$3,'English Scores- Leveled papers'!$H21:$KM21,"&lt;&gt;")=0,"",SUMIF('English Scores- Leveled papers'!$H$4:$KM$4,BV$3,'English Scores- Leveled papers'!$H21:$KM21)))</f>
        <v/>
      </c>
      <c r="BW19" s="319" t="str">
        <f aca="false">IF($B19="","",IF(COUNTIFS('English Scores- Leveled papers'!$H$4:$KM$4,BW$3,'English Scores- Leveled papers'!$H21:$KM21,"&lt;&gt;")=0,"",SUMIF('English Scores- Leveled papers'!$H$4:$KM$4,BW$3,'English Scores- Leveled papers'!$H21:$KM21)))</f>
        <v/>
      </c>
      <c r="BX19" s="752" t="str">
        <f aca="false">IF($B19="","",IF(COUNTIFS('English Scores- Leveled papers'!$H$4:$KM$4,BX$3,'English Scores- Leveled papers'!$H21:$KM21,"&lt;&gt;")=0,"",SUMIF('English Scores- Leveled papers'!$H$4:$KM$4,BX$3,'English Scores- Leveled papers'!$H21:$KM21)))</f>
        <v/>
      </c>
      <c r="BY19" s="752" t="str">
        <f aca="false">IF($B19="","",IF(COUNTIFS('English Scores- Leveled papers'!$H$4:$KM$4,BY$3,'English Scores- Leveled papers'!$H21:$KM21,"&lt;&gt;")=0,"",SUMIF('English Scores- Leveled papers'!$H$4:$KM$4,BY$3,'English Scores- Leveled papers'!$H21:$KM21)))</f>
        <v/>
      </c>
      <c r="BZ19" s="752" t="str">
        <f aca="false">IF($B19="","",IF(COUNTIFS('English Scores- Leveled papers'!$H$4:$KM$4,BZ$3,'English Scores- Leveled papers'!$H21:$KM21,"&lt;&gt;")=0,"",SUMIF('English Scores- Leveled papers'!$H$4:$KM$4,BZ$3,'English Scores- Leveled papers'!$H21:$KM21)))</f>
        <v/>
      </c>
      <c r="CA19" s="752" t="str">
        <f aca="false">IF($B19="","",IF(COUNTIFS('English Scores- Leveled papers'!$H$4:$KM$4,CA$3,'English Scores- Leveled papers'!$H21:$KM21,"&lt;&gt;")=0,"",SUMIF('English Scores- Leveled papers'!$H$4:$KM$4,CA$3,'English Scores- Leveled papers'!$H21:$KM21)))</f>
        <v/>
      </c>
      <c r="CB19" s="752" t="str">
        <f aca="false">IF($B19="","",IF(COUNTIFS('English Scores- Leveled papers'!$H$4:$KM$4,CB$3,'English Scores- Leveled papers'!$H21:$KM21,"&lt;&gt;")=0,"",SUMIF('English Scores- Leveled papers'!$H$4:$KM$4,CB$3,'English Scores- Leveled papers'!$H21:$KM21)))</f>
        <v/>
      </c>
      <c r="CC19" s="752" t="str">
        <f aca="false">IF($B19="","",IF(COUNTIFS('English Scores- Leveled papers'!$H$4:$KM$4,CC$3,'English Scores- Leveled papers'!$H21:$KM21,"&lt;&gt;")=0,"",SUMIF('English Scores- Leveled papers'!$H$4:$KM$4,CC$3,'English Scores- Leveled papers'!$H21:$KM21)))</f>
        <v/>
      </c>
      <c r="CD19" s="752" t="str">
        <f aca="false">IF($B19="","",IF(COUNTIFS('English Scores- Leveled papers'!$H$4:$KM$4,CD$3,'English Scores- Leveled papers'!$H21:$KM21,"&lt;&gt;")=0,"",SUMIF('English Scores- Leveled papers'!$H$4:$KM$4,CD$3,'English Scores- Leveled papers'!$H21:$KM21)))</f>
        <v/>
      </c>
      <c r="CE19" s="752" t="str">
        <f aca="false">IF($B19="","",IF(COUNTIFS('English Scores- Leveled papers'!$H$4:$KM$4,CE$3,'English Scores- Leveled papers'!$H21:$KM21,"&lt;&gt;")=0,"",SUMIF('English Scores- Leveled papers'!$H$4:$KM$4,CE$3,'English Scores- Leveled papers'!$H21:$KM21)))</f>
        <v/>
      </c>
      <c r="CF19" s="752" t="str">
        <f aca="false">IF($B19="","",IF(COUNTIFS('English Scores- Leveled papers'!$H$4:$KM$4,CF$3,'English Scores- Leveled papers'!$H21:$KM21,"&lt;&gt;")=0,"",SUMIF('English Scores- Leveled papers'!$H$4:$KM$4,CF$3,'English Scores- Leveled papers'!$H21:$KM21)))</f>
        <v/>
      </c>
      <c r="CG19" s="319" t="str">
        <f aca="false">IF($B19="","",IF(COUNTIFS('English Scores- Leveled papers'!$H$4:$KM$4,CG$3,'English Scores- Leveled papers'!$H21:$KM21,"&lt;&gt;")=0,"",SUMIF('English Scores- Leveled papers'!$H$4:$KM$4,CG$3,'English Scores- Leveled papers'!$H21:$KM21)))</f>
        <v/>
      </c>
      <c r="CH19" s="319" t="str">
        <f aca="false">IF($B19="","",IF(COUNTIFS('English Scores- Leveled papers'!$H$4:$KM$4,CH$3,'English Scores- Leveled papers'!$H21:$KM21,"&lt;&gt;")=0,"",SUMIF('English Scores- Leveled papers'!$H$4:$KM$4,CH$3,'English Scores- Leveled papers'!$H21:$KM21)))</f>
        <v/>
      </c>
      <c r="CI19" s="319" t="str">
        <f aca="false">IF($B19="","",IF(COUNTIFS('English Scores- Leveled papers'!$H$4:$KM$4,CI$3,'English Scores- Leveled papers'!$H21:$KM21,"&lt;&gt;")=0,"",SUMIF('English Scores- Leveled papers'!$H$4:$KM$4,CI$3,'English Scores- Leveled papers'!$H21:$KM21)))</f>
        <v/>
      </c>
      <c r="CJ19" s="319" t="str">
        <f aca="false">IF($B19="","",IF(COUNTIFS('English Scores- Leveled papers'!$H$4:$KM$4,CJ$3,'English Scores- Leveled papers'!$H21:$KM21,"&lt;&gt;")=0,"",SUMIF('English Scores- Leveled papers'!$H$4:$KM$4,CJ$3,'English Scores- Leveled papers'!$H21:$KM21)))</f>
        <v/>
      </c>
      <c r="CK19" s="319" t="str">
        <f aca="false">IF($B19="","",IF(COUNTIFS('English Scores- Leveled papers'!$H$4:$KM$4,CK$3,'English Scores- Leveled papers'!$H21:$KM21,"&lt;&gt;")=0,"",SUMIF('English Scores- Leveled papers'!$H$4:$KM$4,CK$3,'English Scores- Leveled papers'!$H21:$KM21)))</f>
        <v/>
      </c>
      <c r="CL19" s="752" t="str">
        <f aca="false">IF($B19="","",IF(COUNTIFS('English Scores- Leveled papers'!$H$4:$KM$4,CL$3,'English Scores- Leveled papers'!$H21:$KM21,"&lt;&gt;")=0,"",SUMIF('English Scores- Leveled papers'!$H$4:$KM$4,CL$3,'English Scores- Leveled papers'!$H21:$KM21)))</f>
        <v/>
      </c>
      <c r="CM19" s="752" t="str">
        <f aca="false">IF($B19="","",IF(COUNTIFS('English Scores- Leveled papers'!$H$4:$KM$4,CM$3,'English Scores- Leveled papers'!$H21:$KM21,"&lt;&gt;")=0,"",SUMIF('English Scores- Leveled papers'!$H$4:$KM$4,CM$3,'English Scores- Leveled papers'!$H21:$KM21)))</f>
        <v/>
      </c>
      <c r="CN19" s="752" t="str">
        <f aca="false">IF($B19="","",IF(COUNTIFS('English Scores- Leveled papers'!$H$4:$KM$4,CN$3,'English Scores- Leveled papers'!$H21:$KM21,"&lt;&gt;")=0,"",SUMIF('English Scores- Leveled papers'!$H$4:$KM$4,CN$3,'English Scores- Leveled papers'!$H21:$KM21)))</f>
        <v/>
      </c>
      <c r="CO19" s="752" t="str">
        <f aca="false">IF($B19="","",IF(COUNTIFS('English Scores- Leveled papers'!$H$4:$KM$4,CO$3,'English Scores- Leveled papers'!$H21:$KM21,"&lt;&gt;")=0,"",SUMIF('English Scores- Leveled papers'!$H$4:$KM$4,CO$3,'English Scores- Leveled papers'!$H21:$KM21)))</f>
        <v/>
      </c>
      <c r="CP19" s="752" t="str">
        <f aca="false">IF($B19="","",IF(COUNTIFS('English Scores- Leveled papers'!$H$4:$KM$4,CP$3,'English Scores- Leveled papers'!$H21:$KM21,"&lt;&gt;")=0,"",SUMIF('English Scores- Leveled papers'!$H$4:$KM$4,CP$3,'English Scores- Leveled papers'!$H21:$KM21)))</f>
        <v/>
      </c>
      <c r="CQ19" s="752" t="str">
        <f aca="false">IF($B19="","",IF(COUNTIFS('English Scores- Leveled papers'!$H$4:$KM$4,CQ$3,'English Scores- Leveled papers'!$H21:$KM21,"&lt;&gt;")=0,"",SUMIF('English Scores- Leveled papers'!$H$4:$KM$4,CQ$3,'English Scores- Leveled papers'!$H21:$KM21)))</f>
        <v/>
      </c>
      <c r="CR19" s="752" t="str">
        <f aca="false">IF($B19="","",IF(COUNTIFS('English Scores- Leveled papers'!$H$4:$KM$4,CR$3,'English Scores- Leveled papers'!$H21:$KM21,"&lt;&gt;")=0,"",SUMIF('English Scores- Leveled papers'!$H$4:$KM$4,CR$3,'English Scores- Leveled papers'!$H21:$KM21)))</f>
        <v/>
      </c>
      <c r="CS19" s="752" t="str">
        <f aca="false">IF($B19="","",IF(COUNTIFS('English Scores- Leveled papers'!$H$4:$KM$4,CS$3,'English Scores- Leveled papers'!$H21:$KM21,"&lt;&gt;")=0,"",SUMIF('English Scores- Leveled papers'!$H$4:$KM$4,CS$3,'English Scores- Leveled papers'!$H21:$KM21)))</f>
        <v/>
      </c>
      <c r="CT19" s="319" t="str">
        <f aca="false">IF($B19="","",IF(COUNTIFS('English Scores- Leveled papers'!$H$4:$KM$4,CT$3,'English Scores- Leveled papers'!$H21:$KM21,"&lt;&gt;")=0,"",SUMIF('English Scores- Leveled papers'!$H$4:$KM$4,CT$3,'English Scores- Leveled papers'!$H21:$KM21)))</f>
        <v/>
      </c>
      <c r="CU19" s="319" t="str">
        <f aca="false">IF($B19="","",IF(COUNTIFS('English Scores- Leveled papers'!$H$4:$KM$4,CU$3,'English Scores- Leveled papers'!$H21:$KM21,"&lt;&gt;")=0,"",SUMIF('English Scores- Leveled papers'!$H$4:$KM$4,CU$3,'English Scores- Leveled papers'!$H21:$KM21)))</f>
        <v/>
      </c>
      <c r="CV19" s="319" t="str">
        <f aca="false">IF($B19="","",IF(COUNTIFS('English Scores- Leveled papers'!$H$4:$KM$4,CV$3,'English Scores- Leveled papers'!$H21:$KM21,"&lt;&gt;")=0,"",SUMIF('English Scores- Leveled papers'!$H$4:$KM$4,CV$3,'English Scores- Leveled papers'!$H21:$KM21)))</f>
        <v/>
      </c>
      <c r="CW19" s="319" t="str">
        <f aca="false">IF($B19="","",IF(COUNTIFS('English Scores- Leveled papers'!$H$4:$KM$4,CW$3,'English Scores- Leveled papers'!$H21:$KM21,"&lt;&gt;")=0,"",SUMIF('English Scores- Leveled papers'!$H$4:$KM$4,CW$3,'English Scores- Leveled papers'!$H21:$KM21)))</f>
        <v/>
      </c>
      <c r="CX19" s="319" t="str">
        <f aca="false">IF($B19="","",IF(COUNTIFS('English Scores- Leveled papers'!$H$4:$KM$4,CX$3,'English Scores- Leveled papers'!$H21:$KM21,"&lt;&gt;")=0,"",SUMIF('English Scores- Leveled papers'!$H$4:$KM$4,CX$3,'English Scores- Leveled papers'!$H21:$KM21)))</f>
        <v/>
      </c>
      <c r="CY19" s="319" t="str">
        <f aca="false">IF($B19="","",IF(COUNTIFS('English Scores- Leveled papers'!$H$4:$KM$4,CY$3,'English Scores- Leveled papers'!$H21:$KM21,"&lt;&gt;")=0,"",SUMIF('English Scores- Leveled papers'!$H$4:$KM$4,CY$3,'English Scores- Leveled papers'!$H21:$KM21)))</f>
        <v/>
      </c>
      <c r="CZ19" s="319" t="str">
        <f aca="false">IF($B19="","",IF(COUNTIFS('English Scores- Leveled papers'!$H$4:$KM$4,CZ$3,'English Scores- Leveled papers'!$H21:$KM21,"&lt;&gt;")=0,"",SUMIF('English Scores- Leveled papers'!$H$4:$KM$4,CZ$3,'English Scores- Leveled papers'!$H21:$KM21)))</f>
        <v/>
      </c>
      <c r="DA19" s="319" t="str">
        <f aca="false">IF($B19="","",IF(COUNTIFS('English Scores- Leveled papers'!$H$4:$KM$4,DA$3,'English Scores- Leveled papers'!$H21:$KM21,"&lt;&gt;")=0,"",SUMIF('English Scores- Leveled papers'!$H$4:$KM$4,DA$3,'English Scores- Leveled papers'!$H21:$KM21)))</f>
        <v/>
      </c>
      <c r="DB19" s="319" t="str">
        <f aca="false">IF($B19="","",IF(COUNTIFS('English Scores- Leveled papers'!$H$4:$KM$4,DB$3,'English Scores- Leveled papers'!$H21:$KM21,"&lt;&gt;")=0,"",SUMIF('English Scores- Leveled papers'!$H$4:$KM$4,DB$3,'English Scores- Leveled papers'!$H21:$KM21)))</f>
        <v/>
      </c>
      <c r="DC19" s="319" t="str">
        <f aca="false">IF($B19="","",IF(COUNTIFS('English Scores- Leveled papers'!$H$4:$KM$4,DC$3,'English Scores- Leveled papers'!$H21:$KM21,"&lt;&gt;")=0,"",SUMIF('English Scores- Leveled papers'!$H$4:$KM$4,DC$3,'English Scores- Leveled papers'!$H21:$KM21)))</f>
        <v/>
      </c>
      <c r="DD19" s="319" t="str">
        <f aca="false">IF($B19="","",IF(COUNTIFS('English Scores- Leveled papers'!$H$4:$KM$4,DD$3,'English Scores- Leveled papers'!$H21:$KM21,"&lt;&gt;")=0,"",SUMIF('English Scores- Leveled papers'!$H$4:$KM$4,DD$3,'English Scores- Leveled papers'!$H21:$KM21)))</f>
        <v/>
      </c>
      <c r="DE19" s="319" t="str">
        <f aca="false">IF($B19="","",IF(COUNTIFS('English Scores- Leveled papers'!$H$4:$KM$4,DE$3,'English Scores- Leveled papers'!$H21:$KM21,"&lt;&gt;")=0,"",SUMIF('English Scores- Leveled papers'!$H$4:$KM$4,DE$3,'English Scores- Leveled papers'!$H21:$KM21)))</f>
        <v/>
      </c>
      <c r="DF19" s="752" t="str">
        <f aca="false">IF($B19="","",IF(COUNTIFS('English Scores- Leveled papers'!$H$4:$KM$4,DF$3,'English Scores- Leveled papers'!$H21:$KM21,"&lt;&gt;")=0,"",SUMIF('English Scores- Leveled papers'!$H$4:$KM$4,DF$3,'English Scores- Leveled papers'!$H21:$KM21)))</f>
        <v/>
      </c>
      <c r="DG19" s="752" t="str">
        <f aca="false">IF($B19="","",IF(COUNTIFS('English Scores- Leveled papers'!$H$4:$KM$4,DG$3,'English Scores- Leveled papers'!$H21:$KM21,"&lt;&gt;")=0,"",SUMIF('English Scores- Leveled papers'!$H$4:$KM$4,DG$3,'English Scores- Leveled papers'!$H21:$KM21)))</f>
        <v/>
      </c>
      <c r="DH19" s="752" t="str">
        <f aca="false">IF($B19="","",IF(COUNTIFS('English Scores- Leveled papers'!$H$4:$KM$4,DH$3,'English Scores- Leveled papers'!$H21:$KM21,"&lt;&gt;")=0,"",SUMIF('English Scores- Leveled papers'!$H$4:$KM$4,DH$3,'English Scores- Leveled papers'!$H21:$KM21)))</f>
        <v/>
      </c>
      <c r="DI19" s="752" t="str">
        <f aca="false">IF($B19="","",IF(COUNTIFS('English Scores- Leveled papers'!$H$4:$KM$4,DI$3,'English Scores- Leveled papers'!$H21:$KM21,"&lt;&gt;")=0,"",SUMIF('English Scores- Leveled papers'!$H$4:$KM$4,DI$3,'English Scores- Leveled papers'!$H21:$KM21)))</f>
        <v/>
      </c>
      <c r="DJ19" s="752" t="str">
        <f aca="false">IF($B19="","",IF(COUNTIFS('English Scores- Leveled papers'!$H$4:$KM$4,DJ$3,'English Scores- Leveled papers'!$H21:$KM21,"&lt;&gt;")=0,"",SUMIF('English Scores- Leveled papers'!$H$4:$KM$4,DJ$3,'English Scores- Leveled papers'!$H21:$KM21)))</f>
        <v/>
      </c>
      <c r="DK19" s="752" t="str">
        <f aca="false">IF($B19="","",IF(COUNTIFS('English Scores- Leveled papers'!$H$4:$KM$4,DK$3,'English Scores- Leveled papers'!$H21:$KM21,"&lt;&gt;")=0,"",SUMIF('English Scores- Leveled papers'!$H$4:$KM$4,DK$3,'English Scores- Leveled papers'!$H21:$KM21)))</f>
        <v/>
      </c>
      <c r="DL19" s="752" t="str">
        <f aca="false">IF($B19="","",IF(COUNTIFS('English Scores- Leveled papers'!$H$4:$KM$4,DL$3,'English Scores- Leveled papers'!$H21:$KM21,"&lt;&gt;")=0,"",SUMIF('English Scores- Leveled papers'!$H$4:$KM$4,DL$3,'English Scores- Leveled papers'!$H21:$KM21)))</f>
        <v/>
      </c>
      <c r="DM19" s="752" t="str">
        <f aca="false">IF($B19="","",IF(COUNTIFS('English Scores- Leveled papers'!$H$4:$KM$4,DM$3,'English Scores- Leveled papers'!$H21:$KM21,"&lt;&gt;")=0,"",SUMIF('English Scores- Leveled papers'!$H$4:$KM$4,DM$3,'English Scores- Leveled papers'!$H21:$KM21)))</f>
        <v/>
      </c>
      <c r="DN19" s="752" t="str">
        <f aca="false">IF($B19="","",IF(COUNTIFS('English Scores- Leveled papers'!$H$4:$KM$4,DN$3,'English Scores- Leveled papers'!$H21:$KM21,"&lt;&gt;")=0,"",SUMIF('English Scores- Leveled papers'!$H$4:$KM$4,DN$3,'English Scores- Leveled papers'!$H21:$KM21)))</f>
        <v/>
      </c>
      <c r="DO19" s="752" t="str">
        <f aca="false">IF($B19="","",IF(COUNTIFS('English Scores- Leveled papers'!$H$4:$KM$4,DO$3,'English Scores- Leveled papers'!$H21:$KM21,"&lt;&gt;")=0,"",SUMIF('English Scores- Leveled papers'!$H$4:$KM$4,DO$3,'English Scores- Leveled papers'!$H21:$KM21)))</f>
        <v/>
      </c>
      <c r="DP19" s="752" t="str">
        <f aca="false">IF($B19="","",IF(COUNTIFS('English Scores- Leveled papers'!$H$4:$KM$4,DP$3,'English Scores- Leveled papers'!$H21:$KM21,"&lt;&gt;")=0,"",SUMIF('English Scores- Leveled papers'!$H$4:$KM$4,DP$3,'English Scores- Leveled papers'!$H21:$KM21)))</f>
        <v/>
      </c>
      <c r="DQ19" s="752" t="str">
        <f aca="false">IF($B19="","",IF(COUNTIFS('English Scores- Leveled papers'!$H$4:$KM$4,DQ$3,'English Scores- Leveled papers'!$H21:$KM21,"&lt;&gt;")=0,"",SUMIF('English Scores- Leveled papers'!$H$4:$KM$4,DQ$3,'English Scores- Leveled papers'!$H21:$KM21)))</f>
        <v/>
      </c>
      <c r="DR19" s="319" t="str">
        <f aca="false">IF($B19="","",IF(COUNTIFS('English Scores- Leveled papers'!$H$4:$KM$4,DR$3,'English Scores- Leveled papers'!$H21:$KM21,"&lt;&gt;")=0,"",SUMIF('English Scores- Leveled papers'!$H$4:$KM$4,DR$3,'English Scores- Leveled papers'!$H21:$KM21)))</f>
        <v/>
      </c>
      <c r="DS19" s="319" t="str">
        <f aca="false">IF($B19="","",IF(COUNTIFS('English Scores- Leveled papers'!$H$4:$KM$4,DS$3,'English Scores- Leveled papers'!$H21:$KM21,"&lt;&gt;")=0,"",SUMIF('English Scores- Leveled papers'!$H$4:$KM$4,DS$3,'English Scores- Leveled papers'!$H21:$KM21)))</f>
        <v/>
      </c>
      <c r="DT19" s="319" t="str">
        <f aca="false">IF($B19="","",IF(COUNTIFS('English Scores- Leveled papers'!$H$4:$KM$4,DT$3,'English Scores- Leveled papers'!$H21:$KM21,"&lt;&gt;")=0,"",SUMIF('English Scores- Leveled papers'!$H$4:$KM$4,DT$3,'English Scores- Leveled papers'!$H21:$KM21)))</f>
        <v/>
      </c>
      <c r="DU19" s="319" t="str">
        <f aca="false">IF($B19="","",IF(COUNTIFS('English Scores- Leveled papers'!$H$4:$KM$4,DU$3,'English Scores- Leveled papers'!$H21:$KM21,"&lt;&gt;")=0,"",SUMIF('English Scores- Leveled papers'!$H$4:$KM$4,DU$3,'English Scores- Leveled papers'!$H21:$KM21)))</f>
        <v/>
      </c>
      <c r="DV19" s="319" t="str">
        <f aca="false">IF($B19="","",IF(COUNTIFS('English Scores- Leveled papers'!$H$4:$KM$4,DV$3,'English Scores- Leveled papers'!$H21:$KM21,"&lt;&gt;")=0,"",SUMIF('English Scores- Leveled papers'!$H$4:$KM$4,DV$3,'English Scores- Leveled papers'!$H21:$KM21)))</f>
        <v/>
      </c>
      <c r="DW19" s="319" t="str">
        <f aca="false">IF($B19="","",IF(COUNTIFS('English Scores- Leveled papers'!$H$4:$KM$4,DW$3,'English Scores- Leveled papers'!$H21:$KM21,"&lt;&gt;")=0,"",SUMIF('English Scores- Leveled papers'!$H$4:$KM$4,DW$3,'English Scores- Leveled papers'!$H21:$KM21)))</f>
        <v/>
      </c>
      <c r="DX19" s="319" t="str">
        <f aca="false">IF($B19="","",IF(COUNTIFS('English Scores- Leveled papers'!$H$4:$KM$4,DX$3,'English Scores- Leveled papers'!$H21:$KM21,"&lt;&gt;")=0,"",SUMIF('English Scores- Leveled papers'!$H$4:$KM$4,DX$3,'English Scores- Leveled papers'!$H21:$KM21)))</f>
        <v/>
      </c>
      <c r="DY19" s="319" t="str">
        <f aca="false">IF($B19="","",IF(COUNTIFS('English Scores- Leveled papers'!$H$4:$KM$4,DY$3,'English Scores- Leveled papers'!$H21:$KM21,"&lt;&gt;")=0,"",SUMIF('English Scores- Leveled papers'!$H$4:$KM$4,DY$3,'English Scores- Leveled papers'!$H21:$KM21)))</f>
        <v/>
      </c>
      <c r="DZ19" s="319" t="str">
        <f aca="false">IF($B19="","",IF(COUNTIFS('English Scores- Leveled papers'!$H$4:$KM$4,DZ$3,'English Scores- Leveled papers'!$H21:$KM21,"&lt;&gt;")=0,"",SUMIF('English Scores- Leveled papers'!$H$4:$KM$4,DZ$3,'English Scores- Leveled papers'!$H21:$KM21)))</f>
        <v/>
      </c>
      <c r="EA19" s="319" t="str">
        <f aca="false">IF($B19="","",IF(COUNTIFS('English Scores- Leveled papers'!$H$4:$KM$4,EA$3,'English Scores- Leveled papers'!$H21:$KM21,"&lt;&gt;")=0,"",SUMIF('English Scores- Leveled papers'!$H$4:$KM$4,EA$3,'English Scores- Leveled papers'!$H21:$KM21)))</f>
        <v/>
      </c>
      <c r="EB19" s="319" t="str">
        <f aca="false">IF($B19="","",IF(COUNTIFS('English Scores- Leveled papers'!$H$4:$KM$4,EB$3,'English Scores- Leveled papers'!$H21:$KM21,"&lt;&gt;")=0,"",SUMIF('English Scores- Leveled papers'!$H$4:$KM$4,EB$3,'English Scores- Leveled papers'!$H21:$KM21)))</f>
        <v/>
      </c>
      <c r="EC19" s="319" t="str">
        <f aca="false">IF($B19="","",IF(COUNTIFS('English Scores- Leveled papers'!$H$4:$KM$4,EC$3,'English Scores- Leveled papers'!$H21:$KM21,"&lt;&gt;")=0,"",SUMIF('English Scores- Leveled papers'!$H$4:$KM$4,EC$3,'English Scores- Leveled papers'!$H21:$KM21)))</f>
        <v/>
      </c>
      <c r="ED19" s="752" t="str">
        <f aca="false">IF($B19="","",IF(COUNTIFS('English Scores- Leveled papers'!$H$4:$KM$4,ED$3,'English Scores- Leveled papers'!$H21:$KM21,"&lt;&gt;")=0,"",SUMIF('English Scores- Leveled papers'!$H$4:$KM$4,ED$3,'English Scores- Leveled papers'!$H21:$KM21)))</f>
        <v/>
      </c>
      <c r="EE19" s="752" t="str">
        <f aca="false">IF($B19="","",IF(COUNTIFS('English Scores- Leveled papers'!$H$4:$KM$4,EE$3,'English Scores- Leveled papers'!$H21:$KM21,"&lt;&gt;")=0,"",SUMIF('English Scores- Leveled papers'!$H$4:$KM$4,EE$3,'English Scores- Leveled papers'!$H21:$KM21)))</f>
        <v/>
      </c>
      <c r="EF19" s="752" t="str">
        <f aca="false">IF($B19="","",IF(COUNTIFS('English Scores- Leveled papers'!$H$4:$KM$4,EF$3,'English Scores- Leveled papers'!$H21:$KM21,"&lt;&gt;")=0,"",SUMIF('English Scores- Leveled papers'!$H$4:$KM$4,EF$3,'English Scores- Leveled papers'!$H21:$KM21)))</f>
        <v/>
      </c>
      <c r="EG19" s="752" t="str">
        <f aca="false">IF($B19="","",IF(COUNTIFS('English Scores- Leveled papers'!$H$4:$KM$4,EG$3,'English Scores- Leveled papers'!$H21:$KM21,"&lt;&gt;")=0,"",SUMIF('English Scores- Leveled papers'!$H$4:$KM$4,EG$3,'English Scores- Leveled papers'!$H21:$KM21)))</f>
        <v/>
      </c>
      <c r="EH19" s="752" t="str">
        <f aca="false">IF($B19="","",IF(COUNTIFS('English Scores- Leveled papers'!$H$4:$KM$4,EH$3,'English Scores- Leveled papers'!$H21:$KM21,"&lt;&gt;")=0,"",SUMIF('English Scores- Leveled papers'!$H$4:$KM$4,EH$3,'English Scores- Leveled papers'!$H21:$KM21)))</f>
        <v/>
      </c>
      <c r="EI19" s="752" t="str">
        <f aca="false">IF($B19="","",IF(COUNTIFS('English Scores- Leveled papers'!$H$4:$KM$4,EI$3,'English Scores- Leveled papers'!$H21:$KM21,"&lt;&gt;")=0,"",SUMIF('English Scores- Leveled papers'!$H$4:$KM$4,EI$3,'English Scores- Leveled papers'!$H21:$KM21)))</f>
        <v/>
      </c>
      <c r="EJ19" s="752" t="str">
        <f aca="false">IF($B19="","",IF(COUNTIFS('English Scores- Leveled papers'!$H$4:$KM$4,EJ$3,'English Scores- Leveled papers'!$H21:$KM21,"&lt;&gt;")=0,"",SUMIF('English Scores- Leveled papers'!$H$4:$KM$4,EJ$3,'English Scores- Leveled papers'!$H21:$KM21)))</f>
        <v/>
      </c>
      <c r="EK19" s="752" t="str">
        <f aca="false">IF($B19="","",IF(COUNTIFS('English Scores- Leveled papers'!$H$4:$KM$4,EK$3,'English Scores- Leveled papers'!$H21:$KM21,"&lt;&gt;")=0,"",SUMIF('English Scores- Leveled papers'!$H$4:$KM$4,EK$3,'English Scores- Leveled papers'!$H21:$KM21)))</f>
        <v/>
      </c>
      <c r="EL19" s="752" t="str">
        <f aca="false">IF($B19="","",IF(COUNTIFS('English Scores- Leveled papers'!$H$4:$KM$4,EL$3,'English Scores- Leveled papers'!$H21:$KM21,"&lt;&gt;")=0,"",SUMIF('English Scores- Leveled papers'!$H$4:$KM$4,EL$3,'English Scores- Leveled papers'!$H21:$KM21)))</f>
        <v/>
      </c>
      <c r="EM19" s="752" t="str">
        <f aca="false">IF($B19="","",IF(COUNTIFS('English Scores- Leveled papers'!$H$4:$KM$4,EM$3,'English Scores- Leveled papers'!$H21:$KM21,"&lt;&gt;")=0,"",SUMIF('English Scores- Leveled papers'!$H$4:$KM$4,EM$3,'English Scores- Leveled papers'!$H21:$KM21)))</f>
        <v/>
      </c>
      <c r="EN19" s="752" t="str">
        <f aca="false">IF($B19="","",IF(COUNTIFS('English Scores- Leveled papers'!$H$4:$KM$4,EN$3,'English Scores- Leveled papers'!$H21:$KM21,"&lt;&gt;")=0,"",SUMIF('English Scores- Leveled papers'!$H$4:$KM$4,EN$3,'English Scores- Leveled papers'!$H21:$KM21)))</f>
        <v/>
      </c>
      <c r="EO19" s="752" t="str">
        <f aca="false">IF($B19="","",IF(COUNTIFS('English Scores- Leveled papers'!$H$4:$KM$4,EO$3,'English Scores- Leveled papers'!$H21:$KM21,"&lt;&gt;")=0,"",SUMIF('English Scores- Leveled papers'!$H$4:$KM$4,EO$3,'English Scores- Leveled papers'!$H21:$KM21)))</f>
        <v/>
      </c>
      <c r="EP19" s="752" t="str">
        <f aca="false">IF($B19="","",IF(COUNTIFS('English Scores- Leveled papers'!$H$4:$KM$4,EP$3,'English Scores- Leveled papers'!$H21:$KM21,"&lt;&gt;")=0,"",SUMIF('English Scores- Leveled papers'!$H$4:$KM$4,EP$3,'English Scores- Leveled papers'!$H21:$KM21)))</f>
        <v/>
      </c>
    </row>
    <row r="20" customFormat="false" ht="12.75" hidden="false" customHeight="false" outlineLevel="0" collapsed="false">
      <c r="A20" s="315" t="n">
        <v>16</v>
      </c>
      <c r="B20" s="315" t="str">
        <f aca="false">'English Scores- Leveled papers'!B22</f>
        <v>S.Mounika</v>
      </c>
      <c r="C20" s="751" t="str">
        <f aca="false">IF('RC Mastery Check+Question type'!D20="","",IF(OR('RC Mastery Check+Question type'!D20=-0.5,'RC Mastery Check+Question type'!D20=0,'RC Mastery Check+Question type'!D20=0.2,'RC Mastery Check+Question type'!D20=0.5),"NR",'Cover Sheet'!G20))</f>
        <v/>
      </c>
      <c r="D20" s="316" t="str">
        <f aca="false">IF(OR(B20="",COUNT('English Scores- Leveled papers'!AJ22:KM22)=0),"",IF((AND(R20&gt;=(70/100),R20&lt;1.1)),9,IF(AND(Q20&gt;=(70/100),Q20&lt;1.1),8,IF(AND(P20&gt;=(70/100),P20&lt;1.1),7,IF(AND(O20&gt;=(70/100),O20&lt;1.1),6,IF(AND(N20&gt;=0.7,N20&lt;1.1),5,IF(AND(M20&gt;=0.7,M20&lt;1.1),5,IF(AND(L20&gt;=0.7,L20&lt;1.1),4,IF(AND(K20&gt;=0.7,K20&lt;1.1),4,IF(AND(J20&gt;=0.7,J20&lt;1.1),3,IF(AND(I20&gt;=0.7,I20&lt;1.1),3,IF(AND(H20&gt;=0.7,H20&lt;1.1),2,IF(AND(G20&gt;=0.7,G20&lt;1.1),2,IF(AND(F20&gt;=0.7,F20&lt;1.1),1,IF(AND(E20&gt;=0.7,E20&lt;1.1),1,IF(COUNT('English Scores- Leveled papers'!AJ22:AK22)=0,"","NR"))))))))))))))))</f>
        <v>NR</v>
      </c>
      <c r="E20" s="318" t="str">
        <f aca="false">IF((B20=""),"",IF(COUNT(S20:W20)=0,"",ROUND(SUM(S20:W20)/SUM($S$2:$W$2),1)))</f>
        <v/>
      </c>
      <c r="F20" s="318" t="str">
        <f aca="false">IF((B20=""),"",IF(COUNT(X20:AB20)=0,"",ROUND(SUM(X20:AB20)/SUM($X$2:$AB$2),1)))</f>
        <v/>
      </c>
      <c r="G20" s="318" t="str">
        <f aca="false">IFERROR(IF((B20=""),"",IF(COUNT(AC20:AH20)=0,"",ROUND(SUM(AC20:AH20)/SUM($AC$2:$AH$2),1))),"")</f>
        <v/>
      </c>
      <c r="H20" s="318" t="str">
        <f aca="false">IFERROR(IF((B20=""),"",IF(COUNT(AI20:AN20)=0,"",ROUND(SUM(AI20:AN20)/SUM($AI$2:$AN$2),1))),0)</f>
        <v/>
      </c>
      <c r="I20" s="318" t="str">
        <f aca="false">IFERROR(IF((B20=""),"",IF(COUNT(AO20:AY20)=0,"",ROUND(SUM(AO20:AY20)/SUM($AO$2:$AY$2),1))),0)</f>
        <v/>
      </c>
      <c r="J20" s="318" t="str">
        <f aca="false">IFERROR(IF((B20=""),"",IF(COUNT(AZ20:BO20)=0,"",ROUND(SUM(AZ20:BO20)/SUM($AZ$2:$BO$2),1))),0)</f>
        <v/>
      </c>
      <c r="K20" s="318" t="str">
        <f aca="false">IFERROR(IF((B20=""),"",IF(COUNT(BP20:BW20)=0,"",ROUND(SUM(BP20:BW20)/SUM($BP$2:$BW$2),1))),0)</f>
        <v/>
      </c>
      <c r="L20" s="318" t="str">
        <f aca="false">IFERROR(IF((B20=""),"",IF(COUNT(BX20:CF20)=0,"",ROUND(SUM(BX20:CF20)/SUM($BX$2:$CF$2),1))),0)</f>
        <v/>
      </c>
      <c r="M20" s="318" t="str">
        <f aca="false">IFERROR(IF((B20=""),"",IF(COUNT(CG20:CK20)=0,"",ROUND(SUM(CG20:CK20)/SUM($CG$2:$CK$2),1))),0)</f>
        <v/>
      </c>
      <c r="N20" s="318" t="str">
        <f aca="false">IFERROR(IF((B20=""),"",IF(COUNT(CL20:CS20)=0,"",ROUND(SUM(CL20:CS20)/SUM($CL$2:$CS$2),1))),0)</f>
        <v/>
      </c>
      <c r="O20" s="318" t="str">
        <f aca="false">IFERROR(IF((B20=""),"",IF(COUNT(CT20:DE20)=0,"",ROUND(SUM(CT20:DE20)/SUM($CT$2:$DE$2),1))),0)</f>
        <v/>
      </c>
      <c r="P20" s="318" t="str">
        <f aca="false">IFERROR(IF((B20=""),"",IF(COUNT(DF20:DQ20)=0,"",ROUND(SUM(DF20:DQ20)/SUM($DF$2:$DQ$2),1))),0)</f>
        <v/>
      </c>
      <c r="Q20" s="318" t="str">
        <f aca="false">IFERROR(IF((B20=""),"",IF(COUNT(DR20:EB20)=0,"",ROUND(SUM(DR20:EB20)/SUM($DR$2:$EB$2),1))),0)</f>
        <v/>
      </c>
      <c r="R20" s="318" t="str">
        <f aca="false">(IF((B20=""),"",IF(COUNT(ED20:EP20)=0,"",ROUND(SUM(ED20:EP20)/SUM($ED$2:$EP$2),1))))</f>
        <v/>
      </c>
      <c r="S20" s="319" t="str">
        <f aca="false">IF($B20="","",IF(COUNTIFS('English Scores- Leveled papers'!$H$4:$KM$4,S$3,'English Scores- Leveled papers'!$H22:$KM22,"&lt;&gt;")=0,"",SUMIF('English Scores- Leveled papers'!$H$4:$KM$4,S$3,'English Scores- Leveled papers'!$H22:$KM22)))</f>
        <v/>
      </c>
      <c r="T20" s="319" t="str">
        <f aca="false">IF($B20="","",IF(COUNTIFS('English Scores- Leveled papers'!$H$4:$KM$4,T$3,'English Scores- Leveled papers'!$H22:$KM22,"&lt;&gt;")=0,"",SUMIF('English Scores- Leveled papers'!$H$4:$KM$4,T$3,'English Scores- Leveled papers'!$H22:$KM22)))</f>
        <v/>
      </c>
      <c r="U20" s="319" t="str">
        <f aca="false">IF($B20="","",IF(COUNTIFS('English Scores- Leveled papers'!$H$4:$KM$4,U$3,'English Scores- Leveled papers'!$H22:$KM22,"&lt;&gt;")=0,"",SUMIF('English Scores- Leveled papers'!$H$4:$KM$4,U$3,'English Scores- Leveled papers'!$H22:$KM22)))</f>
        <v/>
      </c>
      <c r="V20" s="319" t="str">
        <f aca="false">IF($B20="","",IF(COUNTIFS('English Scores- Leveled papers'!$H$4:$KM$4,V$3,'English Scores- Leveled papers'!$H22:$KM22,"&lt;&gt;")=0,"",SUMIF('English Scores- Leveled papers'!$H$4:$KM$4,V$3,'English Scores- Leveled papers'!$H22:$KM22)))</f>
        <v/>
      </c>
      <c r="W20" s="319" t="str">
        <f aca="false">IF($B20="","",IF(COUNTIFS('English Scores- Leveled papers'!$H$4:$KM$4,W$3,'English Scores- Leveled papers'!$H22:$KM22,"&lt;&gt;")=0,"",SUMIF('English Scores- Leveled papers'!$H$4:$KM$4,W$3,'English Scores- Leveled papers'!$H22:$KM22)))</f>
        <v/>
      </c>
      <c r="X20" s="752" t="str">
        <f aca="false">IF($B20="","",IF(COUNTIFS('English Scores- Leveled papers'!$H$4:$KM$4,X$3,'English Scores- Leveled papers'!$H22:$KM22,"&lt;&gt;")=0,"",SUMIF('English Scores- Leveled papers'!$H$4:$KM$4,X$3,'English Scores- Leveled papers'!$H22:$KM22)))</f>
        <v/>
      </c>
      <c r="Y20" s="752" t="str">
        <f aca="false">IF($B20="","",IF(COUNTIFS('English Scores- Leveled papers'!$H$4:$KM$4,Y$3,'English Scores- Leveled papers'!$H22:$KM22,"&lt;&gt;")=0,"",SUMIF('English Scores- Leveled papers'!$H$4:$KM$4,Y$3,'English Scores- Leveled papers'!$H22:$KM22)))</f>
        <v/>
      </c>
      <c r="Z20" s="752" t="str">
        <f aca="false">IF($B20="","",IF(COUNTIFS('English Scores- Leveled papers'!$H$4:$KM$4,Z$3,'English Scores- Leveled papers'!$H22:$KM22,"&lt;&gt;")=0,"",SUMIF('English Scores- Leveled papers'!$H$4:$KM$4,Z$3,'English Scores- Leveled papers'!$H22:$KM22)))</f>
        <v/>
      </c>
      <c r="AA20" s="752" t="str">
        <f aca="false">IF($B20="","",IF(COUNTIFS('English Scores- Leveled papers'!$H$4:$KM$4,AA$3,'English Scores- Leveled papers'!$H22:$KM22,"&lt;&gt;")=0,"",SUMIF('English Scores- Leveled papers'!$H$4:$KM$4,AA$3,'English Scores- Leveled papers'!$H22:$KM22)))</f>
        <v/>
      </c>
      <c r="AB20" s="752" t="str">
        <f aca="false">IF($B20="","",IF(COUNTIFS('English Scores- Leveled papers'!$H$4:$KM$4,AB$3,'English Scores- Leveled papers'!$H22:$KM22,"&lt;&gt;")=0,"",SUMIF('English Scores- Leveled papers'!$H$4:$KM$4,AB$3,'English Scores- Leveled papers'!$H22:$KM22)))</f>
        <v/>
      </c>
      <c r="AC20" s="319" t="str">
        <f aca="false">IF($B20="","",IF(COUNTIFS('English Scores- Leveled papers'!$H$4:$KM$4,AC$3,'English Scores- Leveled papers'!$H22:$KM22,"&lt;&gt;")=0,"",SUMIF('English Scores- Leveled papers'!$H$4:$KM$4,AC$3,'English Scores- Leveled papers'!$H22:$KM22)))</f>
        <v/>
      </c>
      <c r="AD20" s="319" t="str">
        <f aca="false">IF($B20="","",IF(COUNTIFS('English Scores- Leveled papers'!$H$4:$KM$4,AD$3,'English Scores- Leveled papers'!$H22:$KM22,"&lt;&gt;")=0,"",SUMIF('English Scores- Leveled papers'!$H$4:$KM$4,AD$3,'English Scores- Leveled papers'!$H22:$KM22)))</f>
        <v/>
      </c>
      <c r="AE20" s="319" t="str">
        <f aca="false">IF($B20="","",IF(COUNTIFS('English Scores- Leveled papers'!$H$4:$KM$4,AE$3,'English Scores- Leveled papers'!$H22:$KM22,"&lt;&gt;")=0,"",SUMIF('English Scores- Leveled papers'!$H$4:$KM$4,AE$3,'English Scores- Leveled papers'!$H22:$KM22)))</f>
        <v/>
      </c>
      <c r="AF20" s="319" t="str">
        <f aca="false">IF($B20="","",IF(COUNTIFS('English Scores- Leveled papers'!$H$4:$KM$4,AF$3,'English Scores- Leveled papers'!$H22:$KM22,"&lt;&gt;")=0,"",SUMIF('English Scores- Leveled papers'!$H$4:$KM$4,AF$3,'English Scores- Leveled papers'!$H22:$KM22)))</f>
        <v/>
      </c>
      <c r="AG20" s="319" t="str">
        <f aca="false">IF($B20="","",IF(COUNTIFS('English Scores- Leveled papers'!$H$4:$KM$4,AG$3,'English Scores- Leveled papers'!$H22:$KM22,"&lt;&gt;")=0,"",SUMIF('English Scores- Leveled papers'!$H$4:$KM$4,AG$3,'English Scores- Leveled papers'!$H22:$KM22)))</f>
        <v/>
      </c>
      <c r="AH20" s="319" t="str">
        <f aca="false">IF($B20="","",IF(COUNTIFS('English Scores- Leveled papers'!$H$4:$KM$4,AH$3,'English Scores- Leveled papers'!$H22:$KM22,"&lt;&gt;")=0,"",SUMIF('English Scores- Leveled papers'!$H$4:$KM$4,AH$3,'English Scores- Leveled papers'!$H22:$KM22)))</f>
        <v/>
      </c>
      <c r="AI20" s="752" t="str">
        <f aca="false">IF($B20="","",IF(COUNTIFS('English Scores- Leveled papers'!$H$4:$KM$4,AI$3,'English Scores- Leveled papers'!$H22:$KM22,"&lt;&gt;")=0,"",SUMIF('English Scores- Leveled papers'!$H$4:$KM$4,AI$3,'English Scores- Leveled papers'!$H22:$KM22)))</f>
        <v/>
      </c>
      <c r="AJ20" s="752" t="str">
        <f aca="false">IF($B20="","",IF(COUNTIFS('English Scores- Leveled papers'!$H$4:$KM$4,AJ$3,'English Scores- Leveled papers'!$H22:$KM22,"&lt;&gt;")=0,"",SUMIF('English Scores- Leveled papers'!$H$4:$KM$4,AJ$3,'English Scores- Leveled papers'!$H22:$KM22)))</f>
        <v/>
      </c>
      <c r="AK20" s="752" t="str">
        <f aca="false">IF($B20="","",IF(COUNTIFS('English Scores- Leveled papers'!$H$4:$KM$4,AK$3,'English Scores- Leveled papers'!$H22:$KM22,"&lt;&gt;")=0,"",SUMIF('English Scores- Leveled papers'!$H$4:$KM$4,AK$3,'English Scores- Leveled papers'!$H22:$KM22)))</f>
        <v/>
      </c>
      <c r="AL20" s="752" t="str">
        <f aca="false">IF($B20="","",IF(COUNTIFS('English Scores- Leveled papers'!$H$4:$KM$4,AL$3,'English Scores- Leveled papers'!$H22:$KM22,"&lt;&gt;")=0,"",SUMIF('English Scores- Leveled papers'!$H$4:$KM$4,AL$3,'English Scores- Leveled papers'!$H22:$KM22)))</f>
        <v/>
      </c>
      <c r="AM20" s="752" t="str">
        <f aca="false">IF($B20="","",IF(COUNTIFS('English Scores- Leveled papers'!$H$4:$KM$4,AM$3,'English Scores- Leveled papers'!$H22:$KM22,"&lt;&gt;")=0,"",SUMIF('English Scores- Leveled papers'!$H$4:$KM$4,AM$3,'English Scores- Leveled papers'!$H22:$KM22)))</f>
        <v/>
      </c>
      <c r="AN20" s="752" t="str">
        <f aca="false">IF($B20="","",IF(COUNTIFS('English Scores- Leveled papers'!$H$4:$KM$4,AN$3,'English Scores- Leveled papers'!$H22:$KM22,"&lt;&gt;")=0,"",SUMIF('English Scores- Leveled papers'!$H$4:$KM$4,AN$3,'English Scores- Leveled papers'!$H22:$KM22)))</f>
        <v/>
      </c>
      <c r="AO20" s="319" t="str">
        <f aca="false">IF($B20="","",IF(COUNTIFS('English Scores- Leveled papers'!$H$4:$KM$4,AO$3,'English Scores- Leveled papers'!$H22:$KM22,"&lt;&gt;")=0,"",SUMIF('English Scores- Leveled papers'!$H$4:$KM$4,AO$3,'English Scores- Leveled papers'!$H22:$KM22)))</f>
        <v/>
      </c>
      <c r="AP20" s="319" t="str">
        <f aca="false">IF($B20="","",IF(COUNTIFS('English Scores- Leveled papers'!$H$4:$KM$4,AP$3,'English Scores- Leveled papers'!$H22:$KM22,"&lt;&gt;")=0,"",SUMIF('English Scores- Leveled papers'!$H$4:$KM$4,AP$3,'English Scores- Leveled papers'!$H22:$KM22)))</f>
        <v/>
      </c>
      <c r="AQ20" s="319" t="str">
        <f aca="false">IF($B20="","",IF(COUNTIFS('English Scores- Leveled papers'!$H$4:$KM$4,AQ$3,'English Scores- Leveled papers'!$H22:$KM22,"&lt;&gt;")=0,"",SUMIF('English Scores- Leveled papers'!$H$4:$KM$4,AQ$3,'English Scores- Leveled papers'!$H22:$KM22)))</f>
        <v/>
      </c>
      <c r="AR20" s="319" t="str">
        <f aca="false">IF($B20="","",IF(COUNTIFS('English Scores- Leveled papers'!$H$4:$KM$4,AR$3,'English Scores- Leveled papers'!$H22:$KM22,"&lt;&gt;")=0,"",SUMIF('English Scores- Leveled papers'!$H$4:$KM$4,AR$3,'English Scores- Leveled papers'!$H22:$KM22)))</f>
        <v/>
      </c>
      <c r="AS20" s="319" t="str">
        <f aca="false">IF($B20="","",IF(COUNTIFS('English Scores- Leveled papers'!$H$4:$KM$4,AS$3,'English Scores- Leveled papers'!$H22:$KM22,"&lt;&gt;")=0,"",SUMIF('English Scores- Leveled papers'!$H$4:$KM$4,AS$3,'English Scores- Leveled papers'!$H22:$KM22)))</f>
        <v/>
      </c>
      <c r="AT20" s="319" t="str">
        <f aca="false">IF($B20="","",IF(COUNTIFS('English Scores- Leveled papers'!$H$4:$KM$4,AT$3,'English Scores- Leveled papers'!$H22:$KM22,"&lt;&gt;")=0,"",SUMIF('English Scores- Leveled papers'!$H$4:$KM$4,AT$3,'English Scores- Leveled papers'!$H22:$KM22)))</f>
        <v/>
      </c>
      <c r="AU20" s="319" t="str">
        <f aca="false">IF($B20="","",IF(COUNTIFS('English Scores- Leveled papers'!$H$4:$KM$4,AU$3,'English Scores- Leveled papers'!$H22:$KM22,"&lt;&gt;")=0,"",SUMIF('English Scores- Leveled papers'!$H$4:$KM$4,AU$3,'English Scores- Leveled papers'!$H22:$KM22)))</f>
        <v/>
      </c>
      <c r="AV20" s="319" t="str">
        <f aca="false">IF($B20="","",IF(COUNTIFS('English Scores- Leveled papers'!$H$4:$KM$4,AV$3,'English Scores- Leveled papers'!$H22:$KM22,"&lt;&gt;")=0,"",SUMIF('English Scores- Leveled papers'!$H$4:$KM$4,AV$3,'English Scores- Leveled papers'!$H22:$KM22)))</f>
        <v/>
      </c>
      <c r="AW20" s="319" t="str">
        <f aca="false">IF($B20="","",IF(COUNTIFS('English Scores- Leveled papers'!$H$4:$KM$4,AW$3,'English Scores- Leveled papers'!$H22:$KM22,"&lt;&gt;")=0,"",SUMIF('English Scores- Leveled papers'!$H$4:$KM$4,AW$3,'English Scores- Leveled papers'!$H22:$KM22)))</f>
        <v/>
      </c>
      <c r="AX20" s="319" t="str">
        <f aca="false">IF($B20="","",IF(COUNTIFS('English Scores- Leveled papers'!$H$4:$KM$4,AX$3,'English Scores- Leveled papers'!$H22:$KM22,"&lt;&gt;")=0,"",SUMIF('English Scores- Leveled papers'!$H$4:$KM$4,AX$3,'English Scores- Leveled papers'!$H22:$KM22)))</f>
        <v/>
      </c>
      <c r="AY20" s="319" t="str">
        <f aca="false">IF($B20="","",IF(COUNTIFS('English Scores- Leveled papers'!$H$4:$KM$4,AY$3,'English Scores- Leveled papers'!$H22:$KM22,"&lt;&gt;")=0,"",SUMIF('English Scores- Leveled papers'!$H$4:$KM$4,AY$3,'English Scores- Leveled papers'!$H22:$KM22)))</f>
        <v/>
      </c>
      <c r="AZ20" s="752" t="str">
        <f aca="false">IF($B20="","",IF(COUNTIFS('English Scores- Leveled papers'!$H$4:$KM$4,AZ$3,'English Scores- Leveled papers'!$H22:$KM22,"&lt;&gt;")=0,"",SUMIF('English Scores- Leveled papers'!$H$4:$KM$4,AZ$3,'English Scores- Leveled papers'!$H22:$KM22)))</f>
        <v/>
      </c>
      <c r="BA20" s="752" t="str">
        <f aca="false">IF($B20="","",IF(COUNTIFS('English Scores- Leveled papers'!$H$4:$KM$4,BA$3,'English Scores- Leveled papers'!$H22:$KM22,"&lt;&gt;")=0,"",SUMIF('English Scores- Leveled papers'!$H$4:$KM$4,BA$3,'English Scores- Leveled papers'!$H22:$KM22)))</f>
        <v/>
      </c>
      <c r="BB20" s="752" t="str">
        <f aca="false">IF($B20="","",IF(COUNTIFS('English Scores- Leveled papers'!$H$4:$KM$4,BB$3,'English Scores- Leveled papers'!$H22:$KM22,"&lt;&gt;")=0,"",SUMIF('English Scores- Leveled papers'!$H$4:$KM$4,BB$3,'English Scores- Leveled papers'!$H22:$KM22)))</f>
        <v/>
      </c>
      <c r="BC20" s="752" t="str">
        <f aca="false">IF($B20="","",IF(COUNTIFS('English Scores- Leveled papers'!$H$4:$KM$4,BC$3,'English Scores- Leveled papers'!$H22:$KM22,"&lt;&gt;")=0,"",SUMIF('English Scores- Leveled papers'!$H$4:$KM$4,BC$3,'English Scores- Leveled papers'!$H22:$KM22)))</f>
        <v/>
      </c>
      <c r="BD20" s="752"/>
      <c r="BE20" s="752"/>
      <c r="BF20" s="752" t="str">
        <f aca="false">IF($B20="","",IF(COUNTIFS('English Scores- Leveled papers'!$H$4:$KM$4,BF$3,'English Scores- Leveled papers'!$H22:$KM22,"&lt;&gt;")=0,"",SUMIF('English Scores- Leveled papers'!$H$4:$KM$4,BF$3,'English Scores- Leveled papers'!$H22:$KM22)))</f>
        <v/>
      </c>
      <c r="BG20" s="752" t="str">
        <f aca="false">IF($B20="","",IF(COUNTIFS('English Scores- Leveled papers'!$H$4:$KM$4,BG$3,'English Scores- Leveled papers'!$H22:$KM22,"&lt;&gt;")=0,"",SUMIF('English Scores- Leveled papers'!$H$4:$KM$4,BG$3,'English Scores- Leveled papers'!$H22:$KM22)))</f>
        <v/>
      </c>
      <c r="BH20" s="752" t="str">
        <f aca="false">IF($B20="","",IF(COUNTIFS('English Scores- Leveled papers'!$H$4:$KM$4,BH$3,'English Scores- Leveled papers'!$H22:$KM22,"&lt;&gt;")=0,"",SUMIF('English Scores- Leveled papers'!$H$4:$KM$4,BH$3,'English Scores- Leveled papers'!$H22:$KM22)))</f>
        <v/>
      </c>
      <c r="BI20" s="752" t="str">
        <f aca="false">IF($B20="","",IF(COUNTIFS('English Scores- Leveled papers'!$H$4:$KM$4,BI$3,'English Scores- Leveled papers'!$H22:$KM22,"&lt;&gt;")=0,"",SUMIF('English Scores- Leveled papers'!$H$4:$KM$4,BI$3,'English Scores- Leveled papers'!$H22:$KM22)))</f>
        <v/>
      </c>
      <c r="BJ20" s="752" t="str">
        <f aca="false">IF($B20="","",IF(COUNTIFS('English Scores- Leveled papers'!$H$4:$KM$4,BJ$3,'English Scores- Leveled papers'!$H22:$KM22,"&lt;&gt;")=0,"",SUMIF('English Scores- Leveled papers'!$H$4:$KM$4,BJ$3,'English Scores- Leveled papers'!$H22:$KM22)))</f>
        <v/>
      </c>
      <c r="BK20" s="752" t="str">
        <f aca="false">IF($B20="","",IF(COUNTIFS('English Scores- Leveled papers'!$H$4:$KM$4,BK$3,'English Scores- Leveled papers'!$H22:$KM22,"&lt;&gt;")=0,"",SUMIF('English Scores- Leveled papers'!$H$4:$KM$4,BK$3,'English Scores- Leveled papers'!$H22:$KM22)))</f>
        <v/>
      </c>
      <c r="BL20" s="752" t="str">
        <f aca="false">IF($B20="","",IF(COUNTIFS('English Scores- Leveled papers'!$H$4:$KM$4,BL$3,'English Scores- Leveled papers'!$H22:$KM22,"&lt;&gt;")=0,"",SUMIF('English Scores- Leveled papers'!$H$4:$KM$4,BL$3,'English Scores- Leveled papers'!$H22:$KM22)))</f>
        <v/>
      </c>
      <c r="BM20" s="752" t="str">
        <f aca="false">IF($B20="","",IF(COUNTIFS('English Scores- Leveled papers'!$H$4:$KM$4,BM$3,'English Scores- Leveled papers'!$H22:$KM22,"&lt;&gt;")=0,"",SUMIF('English Scores- Leveled papers'!$H$4:$KM$4,BM$3,'English Scores- Leveled papers'!$H22:$KM22)))</f>
        <v/>
      </c>
      <c r="BN20" s="752" t="str">
        <f aca="false">IF($B20="","",IF(COUNTIFS('English Scores- Leveled papers'!$H$4:$KM$4,BN$3,'English Scores- Leveled papers'!$H22:$KM22,"&lt;&gt;")=0,"",SUMIF('English Scores- Leveled papers'!$H$4:$KM$4,BN$3,'English Scores- Leveled papers'!$H22:$KM22)))</f>
        <v/>
      </c>
      <c r="BO20" s="752" t="str">
        <f aca="false">IF($B20="","",IF(COUNTIFS('English Scores- Leveled papers'!$H$4:$KM$4,BO$3,'English Scores- Leveled papers'!$H22:$KM22,"&lt;&gt;")=0,"",SUMIF('English Scores- Leveled papers'!$H$4:$KM$4,BO$3,'English Scores- Leveled papers'!$H22:$KM22)))</f>
        <v/>
      </c>
      <c r="BP20" s="319" t="str">
        <f aca="false">IF($B20="","",IF(COUNTIFS('English Scores- Leveled papers'!$H$4:$KM$4,BP$3,'English Scores- Leveled papers'!$H22:$KM22,"&lt;&gt;")=0,"",SUMIF('English Scores- Leveled papers'!$H$4:$KM$4,BP$3,'English Scores- Leveled papers'!$H22:$KM22)))</f>
        <v/>
      </c>
      <c r="BQ20" s="319" t="str">
        <f aca="false">IF($B20="","",IF(COUNTIFS('English Scores- Leveled papers'!$H$4:$KM$4,BQ$3,'English Scores- Leveled papers'!$H22:$KM22,"&lt;&gt;")=0,"",SUMIF('English Scores- Leveled papers'!$H$4:$KM$4,BQ$3,'English Scores- Leveled papers'!$H22:$KM22)))</f>
        <v/>
      </c>
      <c r="BR20" s="319" t="str">
        <f aca="false">IF($B20="","",IF(COUNTIFS('English Scores- Leveled papers'!$H$4:$KM$4,BR$3,'English Scores- Leveled papers'!$H22:$KM22,"&lt;&gt;")=0,"",SUMIF('English Scores- Leveled papers'!$H$4:$KM$4,BR$3,'English Scores- Leveled papers'!$H22:$KM22)))</f>
        <v/>
      </c>
      <c r="BS20" s="319" t="str">
        <f aca="false">IF($B20="","",IF(COUNTIFS('English Scores- Leveled papers'!$H$4:$KM$4,BS$3,'English Scores- Leveled papers'!$H22:$KM22,"&lt;&gt;")=0,"",SUMIF('English Scores- Leveled papers'!$H$4:$KM$4,BS$3,'English Scores- Leveled papers'!$H22:$KM22)))</f>
        <v/>
      </c>
      <c r="BT20" s="319" t="str">
        <f aca="false">IF($B20="","",IF(COUNTIFS('English Scores- Leveled papers'!$H$4:$KM$4,BT$3,'English Scores- Leveled papers'!$H22:$KM22,"&lt;&gt;")=0,"",SUMIF('English Scores- Leveled papers'!$H$4:$KM$4,BT$3,'English Scores- Leveled papers'!$H22:$KM22)))</f>
        <v/>
      </c>
      <c r="BU20" s="319" t="str">
        <f aca="false">IF($B20="","",IF(COUNTIFS('English Scores- Leveled papers'!$H$4:$KM$4,BU$3,'English Scores- Leveled papers'!$H22:$KM22,"&lt;&gt;")=0,"",SUMIF('English Scores- Leveled papers'!$H$4:$KM$4,BU$3,'English Scores- Leveled papers'!$H22:$KM22)))</f>
        <v/>
      </c>
      <c r="BV20" s="319" t="str">
        <f aca="false">IF($B20="","",IF(COUNTIFS('English Scores- Leveled papers'!$H$4:$KM$4,BV$3,'English Scores- Leveled papers'!$H22:$KM22,"&lt;&gt;")=0,"",SUMIF('English Scores- Leveled papers'!$H$4:$KM$4,BV$3,'English Scores- Leveled papers'!$H22:$KM22)))</f>
        <v/>
      </c>
      <c r="BW20" s="319" t="str">
        <f aca="false">IF($B20="","",IF(COUNTIFS('English Scores- Leveled papers'!$H$4:$KM$4,BW$3,'English Scores- Leveled papers'!$H22:$KM22,"&lt;&gt;")=0,"",SUMIF('English Scores- Leveled papers'!$H$4:$KM$4,BW$3,'English Scores- Leveled papers'!$H22:$KM22)))</f>
        <v/>
      </c>
      <c r="BX20" s="752" t="str">
        <f aca="false">IF($B20="","",IF(COUNTIFS('English Scores- Leveled papers'!$H$4:$KM$4,BX$3,'English Scores- Leveled papers'!$H22:$KM22,"&lt;&gt;")=0,"",SUMIF('English Scores- Leveled papers'!$H$4:$KM$4,BX$3,'English Scores- Leveled papers'!$H22:$KM22)))</f>
        <v/>
      </c>
      <c r="BY20" s="752" t="str">
        <f aca="false">IF($B20="","",IF(COUNTIFS('English Scores- Leveled papers'!$H$4:$KM$4,BY$3,'English Scores- Leveled papers'!$H22:$KM22,"&lt;&gt;")=0,"",SUMIF('English Scores- Leveled papers'!$H$4:$KM$4,BY$3,'English Scores- Leveled papers'!$H22:$KM22)))</f>
        <v/>
      </c>
      <c r="BZ20" s="752" t="str">
        <f aca="false">IF($B20="","",IF(COUNTIFS('English Scores- Leveled papers'!$H$4:$KM$4,BZ$3,'English Scores- Leveled papers'!$H22:$KM22,"&lt;&gt;")=0,"",SUMIF('English Scores- Leveled papers'!$H$4:$KM$4,BZ$3,'English Scores- Leveled papers'!$H22:$KM22)))</f>
        <v/>
      </c>
      <c r="CA20" s="752" t="str">
        <f aca="false">IF($B20="","",IF(COUNTIFS('English Scores- Leveled papers'!$H$4:$KM$4,CA$3,'English Scores- Leveled papers'!$H22:$KM22,"&lt;&gt;")=0,"",SUMIF('English Scores- Leveled papers'!$H$4:$KM$4,CA$3,'English Scores- Leveled papers'!$H22:$KM22)))</f>
        <v/>
      </c>
      <c r="CB20" s="752" t="str">
        <f aca="false">IF($B20="","",IF(COUNTIFS('English Scores- Leveled papers'!$H$4:$KM$4,CB$3,'English Scores- Leveled papers'!$H22:$KM22,"&lt;&gt;")=0,"",SUMIF('English Scores- Leveled papers'!$H$4:$KM$4,CB$3,'English Scores- Leveled papers'!$H22:$KM22)))</f>
        <v/>
      </c>
      <c r="CC20" s="752" t="str">
        <f aca="false">IF($B20="","",IF(COUNTIFS('English Scores- Leveled papers'!$H$4:$KM$4,CC$3,'English Scores- Leveled papers'!$H22:$KM22,"&lt;&gt;")=0,"",SUMIF('English Scores- Leveled papers'!$H$4:$KM$4,CC$3,'English Scores- Leveled papers'!$H22:$KM22)))</f>
        <v/>
      </c>
      <c r="CD20" s="752" t="str">
        <f aca="false">IF($B20="","",IF(COUNTIFS('English Scores- Leveled papers'!$H$4:$KM$4,CD$3,'English Scores- Leveled papers'!$H22:$KM22,"&lt;&gt;")=0,"",SUMIF('English Scores- Leveled papers'!$H$4:$KM$4,CD$3,'English Scores- Leveled papers'!$H22:$KM22)))</f>
        <v/>
      </c>
      <c r="CE20" s="752" t="str">
        <f aca="false">IF($B20="","",IF(COUNTIFS('English Scores- Leveled papers'!$H$4:$KM$4,CE$3,'English Scores- Leveled papers'!$H22:$KM22,"&lt;&gt;")=0,"",SUMIF('English Scores- Leveled papers'!$H$4:$KM$4,CE$3,'English Scores- Leveled papers'!$H22:$KM22)))</f>
        <v/>
      </c>
      <c r="CF20" s="752" t="str">
        <f aca="false">IF($B20="","",IF(COUNTIFS('English Scores- Leveled papers'!$H$4:$KM$4,CF$3,'English Scores- Leveled papers'!$H22:$KM22,"&lt;&gt;")=0,"",SUMIF('English Scores- Leveled papers'!$H$4:$KM$4,CF$3,'English Scores- Leveled papers'!$H22:$KM22)))</f>
        <v/>
      </c>
      <c r="CG20" s="319" t="str">
        <f aca="false">IF($B20="","",IF(COUNTIFS('English Scores- Leveled papers'!$H$4:$KM$4,CG$3,'English Scores- Leveled papers'!$H22:$KM22,"&lt;&gt;")=0,"",SUMIF('English Scores- Leveled papers'!$H$4:$KM$4,CG$3,'English Scores- Leveled papers'!$H22:$KM22)))</f>
        <v/>
      </c>
      <c r="CH20" s="319" t="str">
        <f aca="false">IF($B20="","",IF(COUNTIFS('English Scores- Leveled papers'!$H$4:$KM$4,CH$3,'English Scores- Leveled papers'!$H22:$KM22,"&lt;&gt;")=0,"",SUMIF('English Scores- Leveled papers'!$H$4:$KM$4,CH$3,'English Scores- Leveled papers'!$H22:$KM22)))</f>
        <v/>
      </c>
      <c r="CI20" s="319" t="str">
        <f aca="false">IF($B20="","",IF(COUNTIFS('English Scores- Leveled papers'!$H$4:$KM$4,CI$3,'English Scores- Leveled papers'!$H22:$KM22,"&lt;&gt;")=0,"",SUMIF('English Scores- Leveled papers'!$H$4:$KM$4,CI$3,'English Scores- Leveled papers'!$H22:$KM22)))</f>
        <v/>
      </c>
      <c r="CJ20" s="319" t="str">
        <f aca="false">IF($B20="","",IF(COUNTIFS('English Scores- Leveled papers'!$H$4:$KM$4,CJ$3,'English Scores- Leveled papers'!$H22:$KM22,"&lt;&gt;")=0,"",SUMIF('English Scores- Leveled papers'!$H$4:$KM$4,CJ$3,'English Scores- Leveled papers'!$H22:$KM22)))</f>
        <v/>
      </c>
      <c r="CK20" s="319" t="str">
        <f aca="false">IF($B20="","",IF(COUNTIFS('English Scores- Leveled papers'!$H$4:$KM$4,CK$3,'English Scores- Leveled papers'!$H22:$KM22,"&lt;&gt;")=0,"",SUMIF('English Scores- Leveled papers'!$H$4:$KM$4,CK$3,'English Scores- Leveled papers'!$H22:$KM22)))</f>
        <v/>
      </c>
      <c r="CL20" s="752" t="str">
        <f aca="false">IF($B20="","",IF(COUNTIFS('English Scores- Leveled papers'!$H$4:$KM$4,CL$3,'English Scores- Leveled papers'!$H22:$KM22,"&lt;&gt;")=0,"",SUMIF('English Scores- Leveled papers'!$H$4:$KM$4,CL$3,'English Scores- Leveled papers'!$H22:$KM22)))</f>
        <v/>
      </c>
      <c r="CM20" s="752" t="str">
        <f aca="false">IF($B20="","",IF(COUNTIFS('English Scores- Leveled papers'!$H$4:$KM$4,CM$3,'English Scores- Leveled papers'!$H22:$KM22,"&lt;&gt;")=0,"",SUMIF('English Scores- Leveled papers'!$H$4:$KM$4,CM$3,'English Scores- Leveled papers'!$H22:$KM22)))</f>
        <v/>
      </c>
      <c r="CN20" s="752" t="str">
        <f aca="false">IF($B20="","",IF(COUNTIFS('English Scores- Leveled papers'!$H$4:$KM$4,CN$3,'English Scores- Leveled papers'!$H22:$KM22,"&lt;&gt;")=0,"",SUMIF('English Scores- Leveled papers'!$H$4:$KM$4,CN$3,'English Scores- Leveled papers'!$H22:$KM22)))</f>
        <v/>
      </c>
      <c r="CO20" s="752" t="str">
        <f aca="false">IF($B20="","",IF(COUNTIFS('English Scores- Leveled papers'!$H$4:$KM$4,CO$3,'English Scores- Leveled papers'!$H22:$KM22,"&lt;&gt;")=0,"",SUMIF('English Scores- Leveled papers'!$H$4:$KM$4,CO$3,'English Scores- Leveled papers'!$H22:$KM22)))</f>
        <v/>
      </c>
      <c r="CP20" s="752" t="str">
        <f aca="false">IF($B20="","",IF(COUNTIFS('English Scores- Leveled papers'!$H$4:$KM$4,CP$3,'English Scores- Leveled papers'!$H22:$KM22,"&lt;&gt;")=0,"",SUMIF('English Scores- Leveled papers'!$H$4:$KM$4,CP$3,'English Scores- Leveled papers'!$H22:$KM22)))</f>
        <v/>
      </c>
      <c r="CQ20" s="752" t="str">
        <f aca="false">IF($B20="","",IF(COUNTIFS('English Scores- Leveled papers'!$H$4:$KM$4,CQ$3,'English Scores- Leveled papers'!$H22:$KM22,"&lt;&gt;")=0,"",SUMIF('English Scores- Leveled papers'!$H$4:$KM$4,CQ$3,'English Scores- Leveled papers'!$H22:$KM22)))</f>
        <v/>
      </c>
      <c r="CR20" s="752" t="str">
        <f aca="false">IF($B20="","",IF(COUNTIFS('English Scores- Leveled papers'!$H$4:$KM$4,CR$3,'English Scores- Leveled papers'!$H22:$KM22,"&lt;&gt;")=0,"",SUMIF('English Scores- Leveled papers'!$H$4:$KM$4,CR$3,'English Scores- Leveled papers'!$H22:$KM22)))</f>
        <v/>
      </c>
      <c r="CS20" s="752" t="str">
        <f aca="false">IF($B20="","",IF(COUNTIFS('English Scores- Leveled papers'!$H$4:$KM$4,CS$3,'English Scores- Leveled papers'!$H22:$KM22,"&lt;&gt;")=0,"",SUMIF('English Scores- Leveled papers'!$H$4:$KM$4,CS$3,'English Scores- Leveled papers'!$H22:$KM22)))</f>
        <v/>
      </c>
      <c r="CT20" s="319" t="str">
        <f aca="false">IF($B20="","",IF(COUNTIFS('English Scores- Leveled papers'!$H$4:$KM$4,CT$3,'English Scores- Leveled papers'!$H22:$KM22,"&lt;&gt;")=0,"",SUMIF('English Scores- Leveled papers'!$H$4:$KM$4,CT$3,'English Scores- Leveled papers'!$H22:$KM22)))</f>
        <v/>
      </c>
      <c r="CU20" s="319" t="str">
        <f aca="false">IF($B20="","",IF(COUNTIFS('English Scores- Leveled papers'!$H$4:$KM$4,CU$3,'English Scores- Leveled papers'!$H22:$KM22,"&lt;&gt;")=0,"",SUMIF('English Scores- Leveled papers'!$H$4:$KM$4,CU$3,'English Scores- Leveled papers'!$H22:$KM22)))</f>
        <v/>
      </c>
      <c r="CV20" s="319" t="str">
        <f aca="false">IF($B20="","",IF(COUNTIFS('English Scores- Leveled papers'!$H$4:$KM$4,CV$3,'English Scores- Leveled papers'!$H22:$KM22,"&lt;&gt;")=0,"",SUMIF('English Scores- Leveled papers'!$H$4:$KM$4,CV$3,'English Scores- Leveled papers'!$H22:$KM22)))</f>
        <v/>
      </c>
      <c r="CW20" s="319" t="str">
        <f aca="false">IF($B20="","",IF(COUNTIFS('English Scores- Leveled papers'!$H$4:$KM$4,CW$3,'English Scores- Leveled papers'!$H22:$KM22,"&lt;&gt;")=0,"",SUMIF('English Scores- Leveled papers'!$H$4:$KM$4,CW$3,'English Scores- Leveled papers'!$H22:$KM22)))</f>
        <v/>
      </c>
      <c r="CX20" s="319" t="str">
        <f aca="false">IF($B20="","",IF(COUNTIFS('English Scores- Leveled papers'!$H$4:$KM$4,CX$3,'English Scores- Leveled papers'!$H22:$KM22,"&lt;&gt;")=0,"",SUMIF('English Scores- Leveled papers'!$H$4:$KM$4,CX$3,'English Scores- Leveled papers'!$H22:$KM22)))</f>
        <v/>
      </c>
      <c r="CY20" s="319" t="str">
        <f aca="false">IF($B20="","",IF(COUNTIFS('English Scores- Leveled papers'!$H$4:$KM$4,CY$3,'English Scores- Leveled papers'!$H22:$KM22,"&lt;&gt;")=0,"",SUMIF('English Scores- Leveled papers'!$H$4:$KM$4,CY$3,'English Scores- Leveled papers'!$H22:$KM22)))</f>
        <v/>
      </c>
      <c r="CZ20" s="319" t="str">
        <f aca="false">IF($B20="","",IF(COUNTIFS('English Scores- Leveled papers'!$H$4:$KM$4,CZ$3,'English Scores- Leveled papers'!$H22:$KM22,"&lt;&gt;")=0,"",SUMIF('English Scores- Leveled papers'!$H$4:$KM$4,CZ$3,'English Scores- Leveled papers'!$H22:$KM22)))</f>
        <v/>
      </c>
      <c r="DA20" s="319" t="str">
        <f aca="false">IF($B20="","",IF(COUNTIFS('English Scores- Leveled papers'!$H$4:$KM$4,DA$3,'English Scores- Leveled papers'!$H22:$KM22,"&lt;&gt;")=0,"",SUMIF('English Scores- Leveled papers'!$H$4:$KM$4,DA$3,'English Scores- Leveled papers'!$H22:$KM22)))</f>
        <v/>
      </c>
      <c r="DB20" s="319" t="str">
        <f aca="false">IF($B20="","",IF(COUNTIFS('English Scores- Leveled papers'!$H$4:$KM$4,DB$3,'English Scores- Leveled papers'!$H22:$KM22,"&lt;&gt;")=0,"",SUMIF('English Scores- Leveled papers'!$H$4:$KM$4,DB$3,'English Scores- Leveled papers'!$H22:$KM22)))</f>
        <v/>
      </c>
      <c r="DC20" s="319" t="str">
        <f aca="false">IF($B20="","",IF(COUNTIFS('English Scores- Leveled papers'!$H$4:$KM$4,DC$3,'English Scores- Leveled papers'!$H22:$KM22,"&lt;&gt;")=0,"",SUMIF('English Scores- Leveled papers'!$H$4:$KM$4,DC$3,'English Scores- Leveled papers'!$H22:$KM22)))</f>
        <v/>
      </c>
      <c r="DD20" s="319" t="str">
        <f aca="false">IF($B20="","",IF(COUNTIFS('English Scores- Leveled papers'!$H$4:$KM$4,DD$3,'English Scores- Leveled papers'!$H22:$KM22,"&lt;&gt;")=0,"",SUMIF('English Scores- Leveled papers'!$H$4:$KM$4,DD$3,'English Scores- Leveled papers'!$H22:$KM22)))</f>
        <v/>
      </c>
      <c r="DE20" s="319" t="str">
        <f aca="false">IF($B20="","",IF(COUNTIFS('English Scores- Leveled papers'!$H$4:$KM$4,DE$3,'English Scores- Leveled papers'!$H22:$KM22,"&lt;&gt;")=0,"",SUMIF('English Scores- Leveled papers'!$H$4:$KM$4,DE$3,'English Scores- Leveled papers'!$H22:$KM22)))</f>
        <v/>
      </c>
      <c r="DF20" s="752" t="str">
        <f aca="false">IF($B20="","",IF(COUNTIFS('English Scores- Leveled papers'!$H$4:$KM$4,DF$3,'English Scores- Leveled papers'!$H22:$KM22,"&lt;&gt;")=0,"",SUMIF('English Scores- Leveled papers'!$H$4:$KM$4,DF$3,'English Scores- Leveled papers'!$H22:$KM22)))</f>
        <v/>
      </c>
      <c r="DG20" s="752" t="str">
        <f aca="false">IF($B20="","",IF(COUNTIFS('English Scores- Leveled papers'!$H$4:$KM$4,DG$3,'English Scores- Leveled papers'!$H22:$KM22,"&lt;&gt;")=0,"",SUMIF('English Scores- Leveled papers'!$H$4:$KM$4,DG$3,'English Scores- Leveled papers'!$H22:$KM22)))</f>
        <v/>
      </c>
      <c r="DH20" s="752" t="str">
        <f aca="false">IF($B20="","",IF(COUNTIFS('English Scores- Leveled papers'!$H$4:$KM$4,DH$3,'English Scores- Leveled papers'!$H22:$KM22,"&lt;&gt;")=0,"",SUMIF('English Scores- Leveled papers'!$H$4:$KM$4,DH$3,'English Scores- Leveled papers'!$H22:$KM22)))</f>
        <v/>
      </c>
      <c r="DI20" s="752" t="str">
        <f aca="false">IF($B20="","",IF(COUNTIFS('English Scores- Leveled papers'!$H$4:$KM$4,DI$3,'English Scores- Leveled papers'!$H22:$KM22,"&lt;&gt;")=0,"",SUMIF('English Scores- Leveled papers'!$H$4:$KM$4,DI$3,'English Scores- Leveled papers'!$H22:$KM22)))</f>
        <v/>
      </c>
      <c r="DJ20" s="752" t="str">
        <f aca="false">IF($B20="","",IF(COUNTIFS('English Scores- Leveled papers'!$H$4:$KM$4,DJ$3,'English Scores- Leveled papers'!$H22:$KM22,"&lt;&gt;")=0,"",SUMIF('English Scores- Leveled papers'!$H$4:$KM$4,DJ$3,'English Scores- Leveled papers'!$H22:$KM22)))</f>
        <v/>
      </c>
      <c r="DK20" s="752" t="str">
        <f aca="false">IF($B20="","",IF(COUNTIFS('English Scores- Leveled papers'!$H$4:$KM$4,DK$3,'English Scores- Leveled papers'!$H22:$KM22,"&lt;&gt;")=0,"",SUMIF('English Scores- Leveled papers'!$H$4:$KM$4,DK$3,'English Scores- Leveled papers'!$H22:$KM22)))</f>
        <v/>
      </c>
      <c r="DL20" s="752" t="str">
        <f aca="false">IF($B20="","",IF(COUNTIFS('English Scores- Leveled papers'!$H$4:$KM$4,DL$3,'English Scores- Leveled papers'!$H22:$KM22,"&lt;&gt;")=0,"",SUMIF('English Scores- Leveled papers'!$H$4:$KM$4,DL$3,'English Scores- Leveled papers'!$H22:$KM22)))</f>
        <v/>
      </c>
      <c r="DM20" s="752" t="str">
        <f aca="false">IF($B20="","",IF(COUNTIFS('English Scores- Leveled papers'!$H$4:$KM$4,DM$3,'English Scores- Leveled papers'!$H22:$KM22,"&lt;&gt;")=0,"",SUMIF('English Scores- Leveled papers'!$H$4:$KM$4,DM$3,'English Scores- Leveled papers'!$H22:$KM22)))</f>
        <v/>
      </c>
      <c r="DN20" s="752" t="str">
        <f aca="false">IF($B20="","",IF(COUNTIFS('English Scores- Leveled papers'!$H$4:$KM$4,DN$3,'English Scores- Leveled papers'!$H22:$KM22,"&lt;&gt;")=0,"",SUMIF('English Scores- Leveled papers'!$H$4:$KM$4,DN$3,'English Scores- Leveled papers'!$H22:$KM22)))</f>
        <v/>
      </c>
      <c r="DO20" s="752" t="str">
        <f aca="false">IF($B20="","",IF(COUNTIFS('English Scores- Leveled papers'!$H$4:$KM$4,DO$3,'English Scores- Leveled papers'!$H22:$KM22,"&lt;&gt;")=0,"",SUMIF('English Scores- Leveled papers'!$H$4:$KM$4,DO$3,'English Scores- Leveled papers'!$H22:$KM22)))</f>
        <v/>
      </c>
      <c r="DP20" s="752" t="str">
        <f aca="false">IF($B20="","",IF(COUNTIFS('English Scores- Leveled papers'!$H$4:$KM$4,DP$3,'English Scores- Leveled papers'!$H22:$KM22,"&lt;&gt;")=0,"",SUMIF('English Scores- Leveled papers'!$H$4:$KM$4,DP$3,'English Scores- Leveled papers'!$H22:$KM22)))</f>
        <v/>
      </c>
      <c r="DQ20" s="752" t="str">
        <f aca="false">IF($B20="","",IF(COUNTIFS('English Scores- Leveled papers'!$H$4:$KM$4,DQ$3,'English Scores- Leveled papers'!$H22:$KM22,"&lt;&gt;")=0,"",SUMIF('English Scores- Leveled papers'!$H$4:$KM$4,DQ$3,'English Scores- Leveled papers'!$H22:$KM22)))</f>
        <v/>
      </c>
      <c r="DR20" s="319" t="str">
        <f aca="false">IF($B20="","",IF(COUNTIFS('English Scores- Leveled papers'!$H$4:$KM$4,DR$3,'English Scores- Leveled papers'!$H22:$KM22,"&lt;&gt;")=0,"",SUMIF('English Scores- Leveled papers'!$H$4:$KM$4,DR$3,'English Scores- Leveled papers'!$H22:$KM22)))</f>
        <v/>
      </c>
      <c r="DS20" s="319" t="str">
        <f aca="false">IF($B20="","",IF(COUNTIFS('English Scores- Leveled papers'!$H$4:$KM$4,DS$3,'English Scores- Leveled papers'!$H22:$KM22,"&lt;&gt;")=0,"",SUMIF('English Scores- Leveled papers'!$H$4:$KM$4,DS$3,'English Scores- Leveled papers'!$H22:$KM22)))</f>
        <v/>
      </c>
      <c r="DT20" s="319" t="str">
        <f aca="false">IF($B20="","",IF(COUNTIFS('English Scores- Leveled papers'!$H$4:$KM$4,DT$3,'English Scores- Leveled papers'!$H22:$KM22,"&lt;&gt;")=0,"",SUMIF('English Scores- Leveled papers'!$H$4:$KM$4,DT$3,'English Scores- Leveled papers'!$H22:$KM22)))</f>
        <v/>
      </c>
      <c r="DU20" s="319" t="str">
        <f aca="false">IF($B20="","",IF(COUNTIFS('English Scores- Leveled papers'!$H$4:$KM$4,DU$3,'English Scores- Leveled papers'!$H22:$KM22,"&lt;&gt;")=0,"",SUMIF('English Scores- Leveled papers'!$H$4:$KM$4,DU$3,'English Scores- Leveled papers'!$H22:$KM22)))</f>
        <v/>
      </c>
      <c r="DV20" s="319" t="str">
        <f aca="false">IF($B20="","",IF(COUNTIFS('English Scores- Leveled papers'!$H$4:$KM$4,DV$3,'English Scores- Leveled papers'!$H22:$KM22,"&lt;&gt;")=0,"",SUMIF('English Scores- Leveled papers'!$H$4:$KM$4,DV$3,'English Scores- Leveled papers'!$H22:$KM22)))</f>
        <v/>
      </c>
      <c r="DW20" s="319" t="str">
        <f aca="false">IF($B20="","",IF(COUNTIFS('English Scores- Leveled papers'!$H$4:$KM$4,DW$3,'English Scores- Leveled papers'!$H22:$KM22,"&lt;&gt;")=0,"",SUMIF('English Scores- Leveled papers'!$H$4:$KM$4,DW$3,'English Scores- Leveled papers'!$H22:$KM22)))</f>
        <v/>
      </c>
      <c r="DX20" s="319" t="str">
        <f aca="false">IF($B20="","",IF(COUNTIFS('English Scores- Leveled papers'!$H$4:$KM$4,DX$3,'English Scores- Leveled papers'!$H22:$KM22,"&lt;&gt;")=0,"",SUMIF('English Scores- Leveled papers'!$H$4:$KM$4,DX$3,'English Scores- Leveled papers'!$H22:$KM22)))</f>
        <v/>
      </c>
      <c r="DY20" s="319" t="str">
        <f aca="false">IF($B20="","",IF(COUNTIFS('English Scores- Leveled papers'!$H$4:$KM$4,DY$3,'English Scores- Leveled papers'!$H22:$KM22,"&lt;&gt;")=0,"",SUMIF('English Scores- Leveled papers'!$H$4:$KM$4,DY$3,'English Scores- Leveled papers'!$H22:$KM22)))</f>
        <v/>
      </c>
      <c r="DZ20" s="319" t="str">
        <f aca="false">IF($B20="","",IF(COUNTIFS('English Scores- Leveled papers'!$H$4:$KM$4,DZ$3,'English Scores- Leveled papers'!$H22:$KM22,"&lt;&gt;")=0,"",SUMIF('English Scores- Leveled papers'!$H$4:$KM$4,DZ$3,'English Scores- Leveled papers'!$H22:$KM22)))</f>
        <v/>
      </c>
      <c r="EA20" s="319" t="str">
        <f aca="false">IF($B20="","",IF(COUNTIFS('English Scores- Leveled papers'!$H$4:$KM$4,EA$3,'English Scores- Leveled papers'!$H22:$KM22,"&lt;&gt;")=0,"",SUMIF('English Scores- Leveled papers'!$H$4:$KM$4,EA$3,'English Scores- Leveled papers'!$H22:$KM22)))</f>
        <v/>
      </c>
      <c r="EB20" s="319" t="str">
        <f aca="false">IF($B20="","",IF(COUNTIFS('English Scores- Leveled papers'!$H$4:$KM$4,EB$3,'English Scores- Leveled papers'!$H22:$KM22,"&lt;&gt;")=0,"",SUMIF('English Scores- Leveled papers'!$H$4:$KM$4,EB$3,'English Scores- Leveled papers'!$H22:$KM22)))</f>
        <v/>
      </c>
      <c r="EC20" s="319" t="str">
        <f aca="false">IF($B20="","",IF(COUNTIFS('English Scores- Leveled papers'!$H$4:$KM$4,EC$3,'English Scores- Leveled papers'!$H22:$KM22,"&lt;&gt;")=0,"",SUMIF('English Scores- Leveled papers'!$H$4:$KM$4,EC$3,'English Scores- Leveled papers'!$H22:$KM22)))</f>
        <v/>
      </c>
      <c r="ED20" s="752" t="str">
        <f aca="false">IF($B20="","",IF(COUNTIFS('English Scores- Leveled papers'!$H$4:$KM$4,ED$3,'English Scores- Leveled papers'!$H22:$KM22,"&lt;&gt;")=0,"",SUMIF('English Scores- Leveled papers'!$H$4:$KM$4,ED$3,'English Scores- Leveled papers'!$H22:$KM22)))</f>
        <v/>
      </c>
      <c r="EE20" s="752" t="str">
        <f aca="false">IF($B20="","",IF(COUNTIFS('English Scores- Leveled papers'!$H$4:$KM$4,EE$3,'English Scores- Leveled papers'!$H22:$KM22,"&lt;&gt;")=0,"",SUMIF('English Scores- Leveled papers'!$H$4:$KM$4,EE$3,'English Scores- Leveled papers'!$H22:$KM22)))</f>
        <v/>
      </c>
      <c r="EF20" s="752" t="str">
        <f aca="false">IF($B20="","",IF(COUNTIFS('English Scores- Leveled papers'!$H$4:$KM$4,EF$3,'English Scores- Leveled papers'!$H22:$KM22,"&lt;&gt;")=0,"",SUMIF('English Scores- Leveled papers'!$H$4:$KM$4,EF$3,'English Scores- Leveled papers'!$H22:$KM22)))</f>
        <v/>
      </c>
      <c r="EG20" s="752" t="str">
        <f aca="false">IF($B20="","",IF(COUNTIFS('English Scores- Leveled papers'!$H$4:$KM$4,EG$3,'English Scores- Leveled papers'!$H22:$KM22,"&lt;&gt;")=0,"",SUMIF('English Scores- Leveled papers'!$H$4:$KM$4,EG$3,'English Scores- Leveled papers'!$H22:$KM22)))</f>
        <v/>
      </c>
      <c r="EH20" s="752" t="str">
        <f aca="false">IF($B20="","",IF(COUNTIFS('English Scores- Leveled papers'!$H$4:$KM$4,EH$3,'English Scores- Leveled papers'!$H22:$KM22,"&lt;&gt;")=0,"",SUMIF('English Scores- Leveled papers'!$H$4:$KM$4,EH$3,'English Scores- Leveled papers'!$H22:$KM22)))</f>
        <v/>
      </c>
      <c r="EI20" s="752" t="str">
        <f aca="false">IF($B20="","",IF(COUNTIFS('English Scores- Leveled papers'!$H$4:$KM$4,EI$3,'English Scores- Leveled papers'!$H22:$KM22,"&lt;&gt;")=0,"",SUMIF('English Scores- Leveled papers'!$H$4:$KM$4,EI$3,'English Scores- Leveled papers'!$H22:$KM22)))</f>
        <v/>
      </c>
      <c r="EJ20" s="752" t="str">
        <f aca="false">IF($B20="","",IF(COUNTIFS('English Scores- Leveled papers'!$H$4:$KM$4,EJ$3,'English Scores- Leveled papers'!$H22:$KM22,"&lt;&gt;")=0,"",SUMIF('English Scores- Leveled papers'!$H$4:$KM$4,EJ$3,'English Scores- Leveled papers'!$H22:$KM22)))</f>
        <v/>
      </c>
      <c r="EK20" s="752" t="str">
        <f aca="false">IF($B20="","",IF(COUNTIFS('English Scores- Leveled papers'!$H$4:$KM$4,EK$3,'English Scores- Leveled papers'!$H22:$KM22,"&lt;&gt;")=0,"",SUMIF('English Scores- Leveled papers'!$H$4:$KM$4,EK$3,'English Scores- Leveled papers'!$H22:$KM22)))</f>
        <v/>
      </c>
      <c r="EL20" s="752" t="str">
        <f aca="false">IF($B20="","",IF(COUNTIFS('English Scores- Leveled papers'!$H$4:$KM$4,EL$3,'English Scores- Leveled papers'!$H22:$KM22,"&lt;&gt;")=0,"",SUMIF('English Scores- Leveled papers'!$H$4:$KM$4,EL$3,'English Scores- Leveled papers'!$H22:$KM22)))</f>
        <v/>
      </c>
      <c r="EM20" s="752" t="str">
        <f aca="false">IF($B20="","",IF(COUNTIFS('English Scores- Leveled papers'!$H$4:$KM$4,EM$3,'English Scores- Leveled papers'!$H22:$KM22,"&lt;&gt;")=0,"",SUMIF('English Scores- Leveled papers'!$H$4:$KM$4,EM$3,'English Scores- Leveled papers'!$H22:$KM22)))</f>
        <v/>
      </c>
      <c r="EN20" s="752" t="str">
        <f aca="false">IF($B20="","",IF(COUNTIFS('English Scores- Leveled papers'!$H$4:$KM$4,EN$3,'English Scores- Leveled papers'!$H22:$KM22,"&lt;&gt;")=0,"",SUMIF('English Scores- Leveled papers'!$H$4:$KM$4,EN$3,'English Scores- Leveled papers'!$H22:$KM22)))</f>
        <v/>
      </c>
      <c r="EO20" s="752" t="str">
        <f aca="false">IF($B20="","",IF(COUNTIFS('English Scores- Leveled papers'!$H$4:$KM$4,EO$3,'English Scores- Leveled papers'!$H22:$KM22,"&lt;&gt;")=0,"",SUMIF('English Scores- Leveled papers'!$H$4:$KM$4,EO$3,'English Scores- Leveled papers'!$H22:$KM22)))</f>
        <v/>
      </c>
      <c r="EP20" s="752" t="str">
        <f aca="false">IF($B20="","",IF(COUNTIFS('English Scores- Leveled papers'!$H$4:$KM$4,EP$3,'English Scores- Leveled papers'!$H22:$KM22,"&lt;&gt;")=0,"",SUMIF('English Scores- Leveled papers'!$H$4:$KM$4,EP$3,'English Scores- Leveled papers'!$H22:$KM22)))</f>
        <v/>
      </c>
    </row>
    <row r="21" customFormat="false" ht="12.75" hidden="false" customHeight="false" outlineLevel="0" collapsed="false">
      <c r="A21" s="315" t="n">
        <v>17</v>
      </c>
      <c r="B21" s="315" t="str">
        <f aca="false">'English Scores- Leveled papers'!B23</f>
        <v>S.Swati</v>
      </c>
      <c r="C21" s="751" t="e">
        <f aca="false">IF('RC Mastery Check+Question type'!D21="","",IF(OR('RC Mastery Check+Question type'!D21=-0.5,'RC Mastery Check+Question type'!D21=0,'RC Mastery Check+Question type'!D21=0.2,'RC Mastery Check+Question type'!D21=0.5),"NR",'cover sheet'!#ref!))</f>
        <v>#VALUE!</v>
      </c>
      <c r="D21" s="316" t="inlineStr">
        <f aca="false">IF(OR(B21="",COUNT('English Scores- Leveled papers'!AJ23:KM23)=0),"",IF((AND(R21&gt;=(70/100),R21&lt;1.1)),9,IF(AND(Q21&gt;=(70/100),Q21&lt;1.1),8,IF(AND(P21&gt;=(70/100),P21&lt;1.1),7,IF(AND(O21&gt;=(70/100),O21&lt;1.1),6,IF(AND(N21&gt;=0.7,N21&lt;1.1),5,IF(AND(M21&gt;=0.7,M21&lt;1.1),5,IF(AND(L21&gt;=0.7,L21&lt;1.1),4,IF(AND(K21&gt;=0.7,K21&lt;1.1),4,IF(AND(J21&gt;=0.7,J21&lt;1.1),3,IF(AND(I21&gt;=0.7,I21&lt;1.1),3,IF(AND(H21&gt;=0.7,H21&lt;1.1),2,IF(AND(G21&gt;=0.7,G21&lt;1.1),2,IF(AND(F21&gt;=0.7,F21&lt;1.1),1,IF(AND(E21&gt;=0.7,E21&lt;1.1),1,IF(COUNT('English Scores- Leveled papers'!AJ23:AK23)=0,"","NR"))))))))))))))))</f>
        <is>
          <t/>
        </is>
      </c>
      <c r="E21" s="318" t="str">
        <f aca="false">IF((B21=""),"",IF(COUNT(S21:W21)=0,"",ROUND(SUM(S21:W21)/SUM($S$2:$W$2),1)))</f>
        <v/>
      </c>
      <c r="F21" s="318" t="str">
        <f aca="false">IF((B21=""),"",IF(COUNT(X21:AB21)=0,"",ROUND(SUM(X21:AB21)/SUM($X$2:$AB$2),1)))</f>
        <v/>
      </c>
      <c r="G21" s="318" t="str">
        <f aca="false">IFERROR(IF((B21=""),"",IF(COUNT(AC21:AH21)=0,"",ROUND(SUM(AC21:AH21)/SUM($AC$2:$AH$2),1))),"")</f>
        <v/>
      </c>
      <c r="H21" s="318" t="str">
        <f aca="false">IFERROR(IF((B21=""),"",IF(COUNT(AI21:AN21)=0,"",ROUND(SUM(AI21:AN21)/SUM($AI$2:$AN$2),1))),0)</f>
        <v/>
      </c>
      <c r="I21" s="318" t="str">
        <f aca="false">IFERROR(IF((B21=""),"",IF(COUNT(AO21:AY21)=0,"",ROUND(SUM(AO21:AY21)/SUM($AO$2:$AY$2),1))),0)</f>
        <v/>
      </c>
      <c r="J21" s="318" t="str">
        <f aca="false">IFERROR(IF((B21=""),"",IF(COUNT(AZ21:BO21)=0,"",ROUND(SUM(AZ21:BO21)/SUM($AZ$2:$BO$2),1))),0)</f>
        <v/>
      </c>
      <c r="K21" s="318" t="str">
        <f aca="false">IFERROR(IF((B21=""),"",IF(COUNT(BP21:BW21)=0,"",ROUND(SUM(BP21:BW21)/SUM($BP$2:$BW$2),1))),0)</f>
        <v/>
      </c>
      <c r="L21" s="318" t="str">
        <f aca="false">IFERROR(IF((B21=""),"",IF(COUNT(BX21:CF21)=0,"",ROUND(SUM(BX21:CF21)/SUM($BX$2:$CF$2),1))),0)</f>
        <v/>
      </c>
      <c r="M21" s="318" t="str">
        <f aca="false">IFERROR(IF((B21=""),"",IF(COUNT(CG21:CK21)=0,"",ROUND(SUM(CG21:CK21)/SUM($CG$2:$CK$2),1))),0)</f>
        <v/>
      </c>
      <c r="N21" s="318" t="str">
        <f aca="false">IFERROR(IF((B21=""),"",IF(COUNT(CL21:CS21)=0,"",ROUND(SUM(CL21:CS21)/SUM($CL$2:$CS$2),1))),0)</f>
        <v/>
      </c>
      <c r="O21" s="318" t="str">
        <f aca="false">IFERROR(IF((B21=""),"",IF(COUNT(CT21:DE21)=0,"",ROUND(SUM(CT21:DE21)/SUM($CT$2:$DE$2),1))),0)</f>
        <v/>
      </c>
      <c r="P21" s="318" t="str">
        <f aca="false">IFERROR(IF((B21=""),"",IF(COUNT(DF21:DQ21)=0,"",ROUND(SUM(DF21:DQ21)/SUM($DF$2:$DQ$2),1))),0)</f>
        <v/>
      </c>
      <c r="Q21" s="318" t="str">
        <f aca="false">IFERROR(IF((B21=""),"",IF(COUNT(DR21:EB21)=0,"",ROUND(SUM(DR21:EB21)/SUM($DR$2:$EB$2),1))),0)</f>
        <v/>
      </c>
      <c r="R21" s="318" t="str">
        <f aca="false">(IF((B21=""),"",IF(COUNT(ED21:EP21)=0,"",ROUND(SUM(ED21:EP21)/SUM($ED$2:$EP$2),1))))</f>
        <v/>
      </c>
      <c r="S21" s="319" t="inlineStr">
        <f aca="false">IF($B21="","",IF(COUNTIFS('English Scores- Leveled papers'!$H$4:$KM$4,S$3,'English Scores- Leveled papers'!$H23:$KM23,"&lt;&gt;")=0,"",SUMIF('English Scores- Leveled papers'!$H$4:$KM$4,S$3,'English Scores- Leveled papers'!$H23:$KM23)))</f>
        <is>
          <t/>
        </is>
      </c>
      <c r="T21" s="319" t="inlineStr">
        <f aca="false">IF($B21="","",IF(COUNTIFS('English Scores- Leveled papers'!$H$4:$KM$4,T$3,'English Scores- Leveled papers'!$H23:$KM23,"&lt;&gt;")=0,"",SUMIF('English Scores- Leveled papers'!$H$4:$KM$4,T$3,'English Scores- Leveled papers'!$H23:$KM23)))</f>
        <is>
          <t/>
        </is>
      </c>
      <c r="U21" s="319" t="inlineStr">
        <f aca="false">IF($B21="","",IF(COUNTIFS('English Scores- Leveled papers'!$H$4:$KM$4,U$3,'English Scores- Leveled papers'!$H23:$KM23,"&lt;&gt;")=0,"",SUMIF('English Scores- Leveled papers'!$H$4:$KM$4,U$3,'English Scores- Leveled papers'!$H23:$KM23)))</f>
        <is>
          <t/>
        </is>
      </c>
      <c r="V21" s="319" t="inlineStr">
        <f aca="false">IF($B21="","",IF(COUNTIFS('English Scores- Leveled papers'!$H$4:$KM$4,V$3,'English Scores- Leveled papers'!$H23:$KM23,"&lt;&gt;")=0,"",SUMIF('English Scores- Leveled papers'!$H$4:$KM$4,V$3,'English Scores- Leveled papers'!$H23:$KM23)))</f>
        <is>
          <t/>
        </is>
      </c>
      <c r="W21" s="319" t="inlineStr">
        <f aca="false">IF($B21="","",IF(COUNTIFS('English Scores- Leveled papers'!$H$4:$KM$4,W$3,'English Scores- Leveled papers'!$H23:$KM23,"&lt;&gt;")=0,"",SUMIF('English Scores- Leveled papers'!$H$4:$KM$4,W$3,'English Scores- Leveled papers'!$H23:$KM23)))</f>
        <is>
          <t/>
        </is>
      </c>
      <c r="X21" s="752" t="inlineStr">
        <f aca="false">IF($B21="","",IF(COUNTIFS('English Scores- Leveled papers'!$H$4:$KM$4,X$3,'English Scores- Leveled papers'!$H23:$KM23,"&lt;&gt;")=0,"",SUMIF('English Scores- Leveled papers'!$H$4:$KM$4,X$3,'English Scores- Leveled papers'!$H23:$KM23)))</f>
        <is>
          <t/>
        </is>
      </c>
      <c r="Y21" s="752" t="inlineStr">
        <f aca="false">IF($B21="","",IF(COUNTIFS('English Scores- Leveled papers'!$H$4:$KM$4,Y$3,'English Scores- Leveled papers'!$H23:$KM23,"&lt;&gt;")=0,"",SUMIF('English Scores- Leveled papers'!$H$4:$KM$4,Y$3,'English Scores- Leveled papers'!$H23:$KM23)))</f>
        <is>
          <t/>
        </is>
      </c>
      <c r="Z21" s="752" t="inlineStr">
        <f aca="false">IF($B21="","",IF(COUNTIFS('English Scores- Leveled papers'!$H$4:$KM$4,Z$3,'English Scores- Leveled papers'!$H23:$KM23,"&lt;&gt;")=0,"",SUMIF('English Scores- Leveled papers'!$H$4:$KM$4,Z$3,'English Scores- Leveled papers'!$H23:$KM23)))</f>
        <is>
          <t/>
        </is>
      </c>
      <c r="AA21" s="752" t="inlineStr">
        <f aca="false">IF($B21="","",IF(COUNTIFS('English Scores- Leveled papers'!$H$4:$KM$4,AA$3,'English Scores- Leveled papers'!$H23:$KM23,"&lt;&gt;")=0,"",SUMIF('English Scores- Leveled papers'!$H$4:$KM$4,AA$3,'English Scores- Leveled papers'!$H23:$KM23)))</f>
        <is>
          <t/>
        </is>
      </c>
      <c r="AB21" s="752" t="inlineStr">
        <f aca="false">IF($B21="","",IF(COUNTIFS('English Scores- Leveled papers'!$H$4:$KM$4,AB$3,'English Scores- Leveled papers'!$H23:$KM23,"&lt;&gt;")=0,"",SUMIF('English Scores- Leveled papers'!$H$4:$KM$4,AB$3,'English Scores- Leveled papers'!$H23:$KM23)))</f>
        <is>
          <t/>
        </is>
      </c>
      <c r="AC21" s="319" t="inlineStr">
        <f aca="false">IF($B21="","",IF(COUNTIFS('English Scores- Leveled papers'!$H$4:$KM$4,AC$3,'English Scores- Leveled papers'!$H23:$KM23,"&lt;&gt;")=0,"",SUMIF('English Scores- Leveled papers'!$H$4:$KM$4,AC$3,'English Scores- Leveled papers'!$H23:$KM23)))</f>
        <is>
          <t/>
        </is>
      </c>
      <c r="AD21" s="319" t="inlineStr">
        <f aca="false">IF($B21="","",IF(COUNTIFS('English Scores- Leveled papers'!$H$4:$KM$4,AD$3,'English Scores- Leveled papers'!$H23:$KM23,"&lt;&gt;")=0,"",SUMIF('English Scores- Leveled papers'!$H$4:$KM$4,AD$3,'English Scores- Leveled papers'!$H23:$KM23)))</f>
        <is>
          <t/>
        </is>
      </c>
      <c r="AE21" s="319" t="inlineStr">
        <f aca="false">IF($B21="","",IF(COUNTIFS('English Scores- Leveled papers'!$H$4:$KM$4,AE$3,'English Scores- Leveled papers'!$H23:$KM23,"&lt;&gt;")=0,"",SUMIF('English Scores- Leveled papers'!$H$4:$KM$4,AE$3,'English Scores- Leveled papers'!$H23:$KM23)))</f>
        <is>
          <t/>
        </is>
      </c>
      <c r="AF21" s="319" t="inlineStr">
        <f aca="false">IF($B21="","",IF(COUNTIFS('English Scores- Leveled papers'!$H$4:$KM$4,AF$3,'English Scores- Leveled papers'!$H23:$KM23,"&lt;&gt;")=0,"",SUMIF('English Scores- Leveled papers'!$H$4:$KM$4,AF$3,'English Scores- Leveled papers'!$H23:$KM23)))</f>
        <is>
          <t/>
        </is>
      </c>
      <c r="AG21" s="319" t="inlineStr">
        <f aca="false">IF($B21="","",IF(COUNTIFS('English Scores- Leveled papers'!$H$4:$KM$4,AG$3,'English Scores- Leveled papers'!$H23:$KM23,"&lt;&gt;")=0,"",SUMIF('English Scores- Leveled papers'!$H$4:$KM$4,AG$3,'English Scores- Leveled papers'!$H23:$KM23)))</f>
        <is>
          <t/>
        </is>
      </c>
      <c r="AH21" s="319" t="inlineStr">
        <f aca="false">IF($B21="","",IF(COUNTIFS('English Scores- Leveled papers'!$H$4:$KM$4,AH$3,'English Scores- Leveled papers'!$H23:$KM23,"&lt;&gt;")=0,"",SUMIF('English Scores- Leveled papers'!$H$4:$KM$4,AH$3,'English Scores- Leveled papers'!$H23:$KM23)))</f>
        <is>
          <t/>
        </is>
      </c>
      <c r="AI21" s="752" t="inlineStr">
        <f aca="false">IF($B21="","",IF(COUNTIFS('English Scores- Leveled papers'!$H$4:$KM$4,AI$3,'English Scores- Leveled papers'!$H23:$KM23,"&lt;&gt;")=0,"",SUMIF('English Scores- Leveled papers'!$H$4:$KM$4,AI$3,'English Scores- Leveled papers'!$H23:$KM23)))</f>
        <is>
          <t/>
        </is>
      </c>
      <c r="AJ21" s="752" t="inlineStr">
        <f aca="false">IF($B21="","",IF(COUNTIFS('English Scores- Leveled papers'!$H$4:$KM$4,AJ$3,'English Scores- Leveled papers'!$H23:$KM23,"&lt;&gt;")=0,"",SUMIF('English Scores- Leveled papers'!$H$4:$KM$4,AJ$3,'English Scores- Leveled papers'!$H23:$KM23)))</f>
        <is>
          <t/>
        </is>
      </c>
      <c r="AK21" s="752" t="inlineStr">
        <f aca="false">IF($B21="","",IF(COUNTIFS('English Scores- Leveled papers'!$H$4:$KM$4,AK$3,'English Scores- Leveled papers'!$H23:$KM23,"&lt;&gt;")=0,"",SUMIF('English Scores- Leveled papers'!$H$4:$KM$4,AK$3,'English Scores- Leveled papers'!$H23:$KM23)))</f>
        <is>
          <t/>
        </is>
      </c>
      <c r="AL21" s="752" t="inlineStr">
        <f aca="false">IF($B21="","",IF(COUNTIFS('English Scores- Leveled papers'!$H$4:$KM$4,AL$3,'English Scores- Leveled papers'!$H23:$KM23,"&lt;&gt;")=0,"",SUMIF('English Scores- Leveled papers'!$H$4:$KM$4,AL$3,'English Scores- Leveled papers'!$H23:$KM23)))</f>
        <is>
          <t/>
        </is>
      </c>
      <c r="AM21" s="752" t="inlineStr">
        <f aca="false">IF($B21="","",IF(COUNTIFS('English Scores- Leveled papers'!$H$4:$KM$4,AM$3,'English Scores- Leveled papers'!$H23:$KM23,"&lt;&gt;")=0,"",SUMIF('English Scores- Leveled papers'!$H$4:$KM$4,AM$3,'English Scores- Leveled papers'!$H23:$KM23)))</f>
        <is>
          <t/>
        </is>
      </c>
      <c r="AN21" s="752" t="inlineStr">
        <f aca="false">IF($B21="","",IF(COUNTIFS('English Scores- Leveled papers'!$H$4:$KM$4,AN$3,'English Scores- Leveled papers'!$H23:$KM23,"&lt;&gt;")=0,"",SUMIF('English Scores- Leveled papers'!$H$4:$KM$4,AN$3,'English Scores- Leveled papers'!$H23:$KM23)))</f>
        <is>
          <t/>
        </is>
      </c>
      <c r="AO21" s="319" t="inlineStr">
        <f aca="false">IF($B21="","",IF(COUNTIFS('English Scores- Leveled papers'!$H$4:$KM$4,AO$3,'English Scores- Leveled papers'!$H23:$KM23,"&lt;&gt;")=0,"",SUMIF('English Scores- Leveled papers'!$H$4:$KM$4,AO$3,'English Scores- Leveled papers'!$H23:$KM23)))</f>
        <is>
          <t/>
        </is>
      </c>
      <c r="AP21" s="319" t="inlineStr">
        <f aca="false">IF($B21="","",IF(COUNTIFS('English Scores- Leveled papers'!$H$4:$KM$4,AP$3,'English Scores- Leveled papers'!$H23:$KM23,"&lt;&gt;")=0,"",SUMIF('English Scores- Leveled papers'!$H$4:$KM$4,AP$3,'English Scores- Leveled papers'!$H23:$KM23)))</f>
        <is>
          <t/>
        </is>
      </c>
      <c r="AQ21" s="319" t="inlineStr">
        <f aca="false">IF($B21="","",IF(COUNTIFS('English Scores- Leveled papers'!$H$4:$KM$4,AQ$3,'English Scores- Leveled papers'!$H23:$KM23,"&lt;&gt;")=0,"",SUMIF('English Scores- Leveled papers'!$H$4:$KM$4,AQ$3,'English Scores- Leveled papers'!$H23:$KM23)))</f>
        <is>
          <t/>
        </is>
      </c>
      <c r="AR21" s="319" t="inlineStr">
        <f aca="false">IF($B21="","",IF(COUNTIFS('English Scores- Leveled papers'!$H$4:$KM$4,AR$3,'English Scores- Leveled papers'!$H23:$KM23,"&lt;&gt;")=0,"",SUMIF('English Scores- Leveled papers'!$H$4:$KM$4,AR$3,'English Scores- Leveled papers'!$H23:$KM23)))</f>
        <is>
          <t/>
        </is>
      </c>
      <c r="AS21" s="319" t="inlineStr">
        <f aca="false">IF($B21="","",IF(COUNTIFS('English Scores- Leveled papers'!$H$4:$KM$4,AS$3,'English Scores- Leveled papers'!$H23:$KM23,"&lt;&gt;")=0,"",SUMIF('English Scores- Leveled papers'!$H$4:$KM$4,AS$3,'English Scores- Leveled papers'!$H23:$KM23)))</f>
        <is>
          <t/>
        </is>
      </c>
      <c r="AT21" s="319" t="inlineStr">
        <f aca="false">IF($B21="","",IF(COUNTIFS('English Scores- Leveled papers'!$H$4:$KM$4,AT$3,'English Scores- Leveled papers'!$H23:$KM23,"&lt;&gt;")=0,"",SUMIF('English Scores- Leveled papers'!$H$4:$KM$4,AT$3,'English Scores- Leveled papers'!$H23:$KM23)))</f>
        <is>
          <t/>
        </is>
      </c>
      <c r="AU21" s="319" t="inlineStr">
        <f aca="false">IF($B21="","",IF(COUNTIFS('English Scores- Leveled papers'!$H$4:$KM$4,AU$3,'English Scores- Leveled papers'!$H23:$KM23,"&lt;&gt;")=0,"",SUMIF('English Scores- Leveled papers'!$H$4:$KM$4,AU$3,'English Scores- Leveled papers'!$H23:$KM23)))</f>
        <is>
          <t/>
        </is>
      </c>
      <c r="AV21" s="319" t="inlineStr">
        <f aca="false">IF($B21="","",IF(COUNTIFS('English Scores- Leveled papers'!$H$4:$KM$4,AV$3,'English Scores- Leveled papers'!$H23:$KM23,"&lt;&gt;")=0,"",SUMIF('English Scores- Leveled papers'!$H$4:$KM$4,AV$3,'English Scores- Leveled papers'!$H23:$KM23)))</f>
        <is>
          <t/>
        </is>
      </c>
      <c r="AW21" s="319" t="inlineStr">
        <f aca="false">IF($B21="","",IF(COUNTIFS('English Scores- Leveled papers'!$H$4:$KM$4,AW$3,'English Scores- Leveled papers'!$H23:$KM23,"&lt;&gt;")=0,"",SUMIF('English Scores- Leveled papers'!$H$4:$KM$4,AW$3,'English Scores- Leveled papers'!$H23:$KM23)))</f>
        <is>
          <t/>
        </is>
      </c>
      <c r="AX21" s="319" t="inlineStr">
        <f aca="false">IF($B21="","",IF(COUNTIFS('English Scores- Leveled papers'!$H$4:$KM$4,AX$3,'English Scores- Leveled papers'!$H23:$KM23,"&lt;&gt;")=0,"",SUMIF('English Scores- Leveled papers'!$H$4:$KM$4,AX$3,'English Scores- Leveled papers'!$H23:$KM23)))</f>
        <is>
          <t/>
        </is>
      </c>
      <c r="AY21" s="319" t="inlineStr">
        <f aca="false">IF($B21="","",IF(COUNTIFS('English Scores- Leveled papers'!$H$4:$KM$4,AY$3,'English Scores- Leveled papers'!$H23:$KM23,"&lt;&gt;")=0,"",SUMIF('English Scores- Leveled papers'!$H$4:$KM$4,AY$3,'English Scores- Leveled papers'!$H23:$KM23)))</f>
        <is>
          <t/>
        </is>
      </c>
      <c r="AZ21" s="752" t="inlineStr">
        <f aca="false">IF($B21="","",IF(COUNTIFS('English Scores- Leveled papers'!$H$4:$KM$4,AZ$3,'English Scores- Leveled papers'!$H23:$KM23,"&lt;&gt;")=0,"",SUMIF('English Scores- Leveled papers'!$H$4:$KM$4,AZ$3,'English Scores- Leveled papers'!$H23:$KM23)))</f>
        <is>
          <t/>
        </is>
      </c>
      <c r="BA21" s="752" t="inlineStr">
        <f aca="false">IF($B21="","",IF(COUNTIFS('English Scores- Leveled papers'!$H$4:$KM$4,BA$3,'English Scores- Leveled papers'!$H23:$KM23,"&lt;&gt;")=0,"",SUMIF('English Scores- Leveled papers'!$H$4:$KM$4,BA$3,'English Scores- Leveled papers'!$H23:$KM23)))</f>
        <is>
          <t/>
        </is>
      </c>
      <c r="BB21" s="752" t="inlineStr">
        <f aca="false">IF($B21="","",IF(COUNTIFS('English Scores- Leveled papers'!$H$4:$KM$4,BB$3,'English Scores- Leveled papers'!$H23:$KM23,"&lt;&gt;")=0,"",SUMIF('English Scores- Leveled papers'!$H$4:$KM$4,BB$3,'English Scores- Leveled papers'!$H23:$KM23)))</f>
        <is>
          <t/>
        </is>
      </c>
      <c r="BC21" s="752" t="inlineStr">
        <f aca="false">IF($B21="","",IF(COUNTIFS('English Scores- Leveled papers'!$H$4:$KM$4,BC$3,'English Scores- Leveled papers'!$H23:$KM23,"&lt;&gt;")=0,"",SUMIF('English Scores- Leveled papers'!$H$4:$KM$4,BC$3,'English Scores- Leveled papers'!$H23:$KM23)))</f>
        <is>
          <t/>
        </is>
      </c>
      <c r="BD21" s="752"/>
      <c r="BE21" s="752"/>
      <c r="BF21" s="752" t="inlineStr">
        <f aca="false">IF($B21="","",IF(COUNTIFS('English Scores- Leveled papers'!$H$4:$KM$4,BF$3,'English Scores- Leveled papers'!$H23:$KM23,"&lt;&gt;")=0,"",SUMIF('English Scores- Leveled papers'!$H$4:$KM$4,BF$3,'English Scores- Leveled papers'!$H23:$KM23)))</f>
        <is>
          <t/>
        </is>
      </c>
      <c r="BG21" s="752" t="inlineStr">
        <f aca="false">IF($B21="","",IF(COUNTIFS('English Scores- Leveled papers'!$H$4:$KM$4,BG$3,'English Scores- Leveled papers'!$H23:$KM23,"&lt;&gt;")=0,"",SUMIF('English Scores- Leveled papers'!$H$4:$KM$4,BG$3,'English Scores- Leveled papers'!$H23:$KM23)))</f>
        <is>
          <t/>
        </is>
      </c>
      <c r="BH21" s="752" t="inlineStr">
        <f aca="false">IF($B21="","",IF(COUNTIFS('English Scores- Leveled papers'!$H$4:$KM$4,BH$3,'English Scores- Leveled papers'!$H23:$KM23,"&lt;&gt;")=0,"",SUMIF('English Scores- Leveled papers'!$H$4:$KM$4,BH$3,'English Scores- Leveled papers'!$H23:$KM23)))</f>
        <is>
          <t/>
        </is>
      </c>
      <c r="BI21" s="752" t="inlineStr">
        <f aca="false">IF($B21="","",IF(COUNTIFS('English Scores- Leveled papers'!$H$4:$KM$4,BI$3,'English Scores- Leveled papers'!$H23:$KM23,"&lt;&gt;")=0,"",SUMIF('English Scores- Leveled papers'!$H$4:$KM$4,BI$3,'English Scores- Leveled papers'!$H23:$KM23)))</f>
        <is>
          <t/>
        </is>
      </c>
      <c r="BJ21" s="752" t="inlineStr">
        <f aca="false">IF($B21="","",IF(COUNTIFS('English Scores- Leveled papers'!$H$4:$KM$4,BJ$3,'English Scores- Leveled papers'!$H23:$KM23,"&lt;&gt;")=0,"",SUMIF('English Scores- Leveled papers'!$H$4:$KM$4,BJ$3,'English Scores- Leveled papers'!$H23:$KM23)))</f>
        <is>
          <t/>
        </is>
      </c>
      <c r="BK21" s="752" t="inlineStr">
        <f aca="false">IF($B21="","",IF(COUNTIFS('English Scores- Leveled papers'!$H$4:$KM$4,BK$3,'English Scores- Leveled papers'!$H23:$KM23,"&lt;&gt;")=0,"",SUMIF('English Scores- Leveled papers'!$H$4:$KM$4,BK$3,'English Scores- Leveled papers'!$H23:$KM23)))</f>
        <is>
          <t/>
        </is>
      </c>
      <c r="BL21" s="752" t="inlineStr">
        <f aca="false">IF($B21="","",IF(COUNTIFS('English Scores- Leveled papers'!$H$4:$KM$4,BL$3,'English Scores- Leveled papers'!$H23:$KM23,"&lt;&gt;")=0,"",SUMIF('English Scores- Leveled papers'!$H$4:$KM$4,BL$3,'English Scores- Leveled papers'!$H23:$KM23)))</f>
        <is>
          <t/>
        </is>
      </c>
      <c r="BM21" s="752" t="inlineStr">
        <f aca="false">IF($B21="","",IF(COUNTIFS('English Scores- Leveled papers'!$H$4:$KM$4,BM$3,'English Scores- Leveled papers'!$H23:$KM23,"&lt;&gt;")=0,"",SUMIF('English Scores- Leveled papers'!$H$4:$KM$4,BM$3,'English Scores- Leveled papers'!$H23:$KM23)))</f>
        <is>
          <t/>
        </is>
      </c>
      <c r="BN21" s="752" t="inlineStr">
        <f aca="false">IF($B21="","",IF(COUNTIFS('English Scores- Leveled papers'!$H$4:$KM$4,BN$3,'English Scores- Leveled papers'!$H23:$KM23,"&lt;&gt;")=0,"",SUMIF('English Scores- Leveled papers'!$H$4:$KM$4,BN$3,'English Scores- Leveled papers'!$H23:$KM23)))</f>
        <is>
          <t/>
        </is>
      </c>
      <c r="BO21" s="752" t="inlineStr">
        <f aca="false">IF($B21="","",IF(COUNTIFS('English Scores- Leveled papers'!$H$4:$KM$4,BO$3,'English Scores- Leveled papers'!$H23:$KM23,"&lt;&gt;")=0,"",SUMIF('English Scores- Leveled papers'!$H$4:$KM$4,BO$3,'English Scores- Leveled papers'!$H23:$KM23)))</f>
        <is>
          <t/>
        </is>
      </c>
      <c r="BP21" s="319" t="inlineStr">
        <f aca="false">IF($B21="","",IF(COUNTIFS('English Scores- Leveled papers'!$H$4:$KM$4,BP$3,'English Scores- Leveled papers'!$H23:$KM23,"&lt;&gt;")=0,"",SUMIF('English Scores- Leveled papers'!$H$4:$KM$4,BP$3,'English Scores- Leveled papers'!$H23:$KM23)))</f>
        <is>
          <t/>
        </is>
      </c>
      <c r="BQ21" s="319" t="inlineStr">
        <f aca="false">IF($B21="","",IF(COUNTIFS('English Scores- Leveled papers'!$H$4:$KM$4,BQ$3,'English Scores- Leveled papers'!$H23:$KM23,"&lt;&gt;")=0,"",SUMIF('English Scores- Leveled papers'!$H$4:$KM$4,BQ$3,'English Scores- Leveled papers'!$H23:$KM23)))</f>
        <is>
          <t/>
        </is>
      </c>
      <c r="BR21" s="319" t="inlineStr">
        <f aca="false">IF($B21="","",IF(COUNTIFS('English Scores- Leveled papers'!$H$4:$KM$4,BR$3,'English Scores- Leveled papers'!$H23:$KM23,"&lt;&gt;")=0,"",SUMIF('English Scores- Leveled papers'!$H$4:$KM$4,BR$3,'English Scores- Leveled papers'!$H23:$KM23)))</f>
        <is>
          <t/>
        </is>
      </c>
      <c r="BS21" s="319" t="inlineStr">
        <f aca="false">IF($B21="","",IF(COUNTIFS('English Scores- Leveled papers'!$H$4:$KM$4,BS$3,'English Scores- Leveled papers'!$H23:$KM23,"&lt;&gt;")=0,"",SUMIF('English Scores- Leveled papers'!$H$4:$KM$4,BS$3,'English Scores- Leveled papers'!$H23:$KM23)))</f>
        <is>
          <t/>
        </is>
      </c>
      <c r="BT21" s="319" t="inlineStr">
        <f aca="false">IF($B21="","",IF(COUNTIFS('English Scores- Leveled papers'!$H$4:$KM$4,BT$3,'English Scores- Leveled papers'!$H23:$KM23,"&lt;&gt;")=0,"",SUMIF('English Scores- Leveled papers'!$H$4:$KM$4,BT$3,'English Scores- Leveled papers'!$H23:$KM23)))</f>
        <is>
          <t/>
        </is>
      </c>
      <c r="BU21" s="319" t="inlineStr">
        <f aca="false">IF($B21="","",IF(COUNTIFS('English Scores- Leveled papers'!$H$4:$KM$4,BU$3,'English Scores- Leveled papers'!$H23:$KM23,"&lt;&gt;")=0,"",SUMIF('English Scores- Leveled papers'!$H$4:$KM$4,BU$3,'English Scores- Leveled papers'!$H23:$KM23)))</f>
        <is>
          <t/>
        </is>
      </c>
      <c r="BV21" s="319" t="inlineStr">
        <f aca="false">IF($B21="","",IF(COUNTIFS('English Scores- Leveled papers'!$H$4:$KM$4,BV$3,'English Scores- Leveled papers'!$H23:$KM23,"&lt;&gt;")=0,"",SUMIF('English Scores- Leveled papers'!$H$4:$KM$4,BV$3,'English Scores- Leveled papers'!$H23:$KM23)))</f>
        <is>
          <t/>
        </is>
      </c>
      <c r="BW21" s="319" t="inlineStr">
        <f aca="false">IF($B21="","",IF(COUNTIFS('English Scores- Leveled papers'!$H$4:$KM$4,BW$3,'English Scores- Leveled papers'!$H23:$KM23,"&lt;&gt;")=0,"",SUMIF('English Scores- Leveled papers'!$H$4:$KM$4,BW$3,'English Scores- Leveled papers'!$H23:$KM23)))</f>
        <is>
          <t/>
        </is>
      </c>
      <c r="BX21" s="752" t="inlineStr">
        <f aca="false">IF($B21="","",IF(COUNTIFS('English Scores- Leveled papers'!$H$4:$KM$4,BX$3,'English Scores- Leveled papers'!$H23:$KM23,"&lt;&gt;")=0,"",SUMIF('English Scores- Leveled papers'!$H$4:$KM$4,BX$3,'English Scores- Leveled papers'!$H23:$KM23)))</f>
        <is>
          <t/>
        </is>
      </c>
      <c r="BY21" s="752" t="inlineStr">
        <f aca="false">IF($B21="","",IF(COUNTIFS('English Scores- Leveled papers'!$H$4:$KM$4,BY$3,'English Scores- Leveled papers'!$H23:$KM23,"&lt;&gt;")=0,"",SUMIF('English Scores- Leveled papers'!$H$4:$KM$4,BY$3,'English Scores- Leveled papers'!$H23:$KM23)))</f>
        <is>
          <t/>
        </is>
      </c>
      <c r="BZ21" s="752" t="inlineStr">
        <f aca="false">IF($B21="","",IF(COUNTIFS('English Scores- Leveled papers'!$H$4:$KM$4,BZ$3,'English Scores- Leveled papers'!$H23:$KM23,"&lt;&gt;")=0,"",SUMIF('English Scores- Leveled papers'!$H$4:$KM$4,BZ$3,'English Scores- Leveled papers'!$H23:$KM23)))</f>
        <is>
          <t/>
        </is>
      </c>
      <c r="CA21" s="752" t="inlineStr">
        <f aca="false">IF($B21="","",IF(COUNTIFS('English Scores- Leveled papers'!$H$4:$KM$4,CA$3,'English Scores- Leveled papers'!$H23:$KM23,"&lt;&gt;")=0,"",SUMIF('English Scores- Leveled papers'!$H$4:$KM$4,CA$3,'English Scores- Leveled papers'!$H23:$KM23)))</f>
        <is>
          <t/>
        </is>
      </c>
      <c r="CB21" s="752" t="inlineStr">
        <f aca="false">IF($B21="","",IF(COUNTIFS('English Scores- Leveled papers'!$H$4:$KM$4,CB$3,'English Scores- Leveled papers'!$H23:$KM23,"&lt;&gt;")=0,"",SUMIF('English Scores- Leveled papers'!$H$4:$KM$4,CB$3,'English Scores- Leveled papers'!$H23:$KM23)))</f>
        <is>
          <t/>
        </is>
      </c>
      <c r="CC21" s="752" t="inlineStr">
        <f aca="false">IF($B21="","",IF(COUNTIFS('English Scores- Leveled papers'!$H$4:$KM$4,CC$3,'English Scores- Leveled papers'!$H23:$KM23,"&lt;&gt;")=0,"",SUMIF('English Scores- Leveled papers'!$H$4:$KM$4,CC$3,'English Scores- Leveled papers'!$H23:$KM23)))</f>
        <is>
          <t/>
        </is>
      </c>
      <c r="CD21" s="752" t="inlineStr">
        <f aca="false">IF($B21="","",IF(COUNTIFS('English Scores- Leveled papers'!$H$4:$KM$4,CD$3,'English Scores- Leveled papers'!$H23:$KM23,"&lt;&gt;")=0,"",SUMIF('English Scores- Leveled papers'!$H$4:$KM$4,CD$3,'English Scores- Leveled papers'!$H23:$KM23)))</f>
        <is>
          <t/>
        </is>
      </c>
      <c r="CE21" s="752" t="inlineStr">
        <f aca="false">IF($B21="","",IF(COUNTIFS('English Scores- Leveled papers'!$H$4:$KM$4,CE$3,'English Scores- Leveled papers'!$H23:$KM23,"&lt;&gt;")=0,"",SUMIF('English Scores- Leveled papers'!$H$4:$KM$4,CE$3,'English Scores- Leveled papers'!$H23:$KM23)))</f>
        <is>
          <t/>
        </is>
      </c>
      <c r="CF21" s="752" t="inlineStr">
        <f aca="false">IF($B21="","",IF(COUNTIFS('English Scores- Leveled papers'!$H$4:$KM$4,CF$3,'English Scores- Leveled papers'!$H23:$KM23,"&lt;&gt;")=0,"",SUMIF('English Scores- Leveled papers'!$H$4:$KM$4,CF$3,'English Scores- Leveled papers'!$H23:$KM23)))</f>
        <is>
          <t/>
        </is>
      </c>
      <c r="CG21" s="319" t="inlineStr">
        <f aca="false">IF($B21="","",IF(COUNTIFS('English Scores- Leveled papers'!$H$4:$KM$4,CG$3,'English Scores- Leveled papers'!$H23:$KM23,"&lt;&gt;")=0,"",SUMIF('English Scores- Leveled papers'!$H$4:$KM$4,CG$3,'English Scores- Leveled papers'!$H23:$KM23)))</f>
        <is>
          <t/>
        </is>
      </c>
      <c r="CH21" s="319" t="inlineStr">
        <f aca="false">IF($B21="","",IF(COUNTIFS('English Scores- Leveled papers'!$H$4:$KM$4,CH$3,'English Scores- Leveled papers'!$H23:$KM23,"&lt;&gt;")=0,"",SUMIF('English Scores- Leveled papers'!$H$4:$KM$4,CH$3,'English Scores- Leveled papers'!$H23:$KM23)))</f>
        <is>
          <t/>
        </is>
      </c>
      <c r="CI21" s="319" t="inlineStr">
        <f aca="false">IF($B21="","",IF(COUNTIFS('English Scores- Leveled papers'!$H$4:$KM$4,CI$3,'English Scores- Leveled papers'!$H23:$KM23,"&lt;&gt;")=0,"",SUMIF('English Scores- Leveled papers'!$H$4:$KM$4,CI$3,'English Scores- Leveled papers'!$H23:$KM23)))</f>
        <is>
          <t/>
        </is>
      </c>
      <c r="CJ21" s="319" t="inlineStr">
        <f aca="false">IF($B21="","",IF(COUNTIFS('English Scores- Leveled papers'!$H$4:$KM$4,CJ$3,'English Scores- Leveled papers'!$H23:$KM23,"&lt;&gt;")=0,"",SUMIF('English Scores- Leveled papers'!$H$4:$KM$4,CJ$3,'English Scores- Leveled papers'!$H23:$KM23)))</f>
        <is>
          <t/>
        </is>
      </c>
      <c r="CK21" s="319" t="inlineStr">
        <f aca="false">IF($B21="","",IF(COUNTIFS('English Scores- Leveled papers'!$H$4:$KM$4,CK$3,'English Scores- Leveled papers'!$H23:$KM23,"&lt;&gt;")=0,"",SUMIF('English Scores- Leveled papers'!$H$4:$KM$4,CK$3,'English Scores- Leveled papers'!$H23:$KM23)))</f>
        <is>
          <t/>
        </is>
      </c>
      <c r="CL21" s="752" t="inlineStr">
        <f aca="false">IF($B21="","",IF(COUNTIFS('English Scores- Leveled papers'!$H$4:$KM$4,CL$3,'English Scores- Leveled papers'!$H23:$KM23,"&lt;&gt;")=0,"",SUMIF('English Scores- Leveled papers'!$H$4:$KM$4,CL$3,'English Scores- Leveled papers'!$H23:$KM23)))</f>
        <is>
          <t/>
        </is>
      </c>
      <c r="CM21" s="752" t="inlineStr">
        <f aca="false">IF($B21="","",IF(COUNTIFS('English Scores- Leveled papers'!$H$4:$KM$4,CM$3,'English Scores- Leveled papers'!$H23:$KM23,"&lt;&gt;")=0,"",SUMIF('English Scores- Leveled papers'!$H$4:$KM$4,CM$3,'English Scores- Leveled papers'!$H23:$KM23)))</f>
        <is>
          <t/>
        </is>
      </c>
      <c r="CN21" s="752" t="inlineStr">
        <f aca="false">IF($B21="","",IF(COUNTIFS('English Scores- Leveled papers'!$H$4:$KM$4,CN$3,'English Scores- Leveled papers'!$H23:$KM23,"&lt;&gt;")=0,"",SUMIF('English Scores- Leveled papers'!$H$4:$KM$4,CN$3,'English Scores- Leveled papers'!$H23:$KM23)))</f>
        <is>
          <t/>
        </is>
      </c>
      <c r="CO21" s="752" t="inlineStr">
        <f aca="false">IF($B21="","",IF(COUNTIFS('English Scores- Leveled papers'!$H$4:$KM$4,CO$3,'English Scores- Leveled papers'!$H23:$KM23,"&lt;&gt;")=0,"",SUMIF('English Scores- Leveled papers'!$H$4:$KM$4,CO$3,'English Scores- Leveled papers'!$H23:$KM23)))</f>
        <is>
          <t/>
        </is>
      </c>
      <c r="CP21" s="752" t="inlineStr">
        <f aca="false">IF($B21="","",IF(COUNTIFS('English Scores- Leveled papers'!$H$4:$KM$4,CP$3,'English Scores- Leveled papers'!$H23:$KM23,"&lt;&gt;")=0,"",SUMIF('English Scores- Leveled papers'!$H$4:$KM$4,CP$3,'English Scores- Leveled papers'!$H23:$KM23)))</f>
        <is>
          <t/>
        </is>
      </c>
      <c r="CQ21" s="752" t="inlineStr">
        <f aca="false">IF($B21="","",IF(COUNTIFS('English Scores- Leveled papers'!$H$4:$KM$4,CQ$3,'English Scores- Leveled papers'!$H23:$KM23,"&lt;&gt;")=0,"",SUMIF('English Scores- Leveled papers'!$H$4:$KM$4,CQ$3,'English Scores- Leveled papers'!$H23:$KM23)))</f>
        <is>
          <t/>
        </is>
      </c>
      <c r="CR21" s="752" t="inlineStr">
        <f aca="false">IF($B21="","",IF(COUNTIFS('English Scores- Leveled papers'!$H$4:$KM$4,CR$3,'English Scores- Leveled papers'!$H23:$KM23,"&lt;&gt;")=0,"",SUMIF('English Scores- Leveled papers'!$H$4:$KM$4,CR$3,'English Scores- Leveled papers'!$H23:$KM23)))</f>
        <is>
          <t/>
        </is>
      </c>
      <c r="CS21" s="752" t="inlineStr">
        <f aca="false">IF($B21="","",IF(COUNTIFS('English Scores- Leveled papers'!$H$4:$KM$4,CS$3,'English Scores- Leveled papers'!$H23:$KM23,"&lt;&gt;")=0,"",SUMIF('English Scores- Leveled papers'!$H$4:$KM$4,CS$3,'English Scores- Leveled papers'!$H23:$KM23)))</f>
        <is>
          <t/>
        </is>
      </c>
      <c r="CT21" s="319" t="inlineStr">
        <f aca="false">IF($B21="","",IF(COUNTIFS('English Scores- Leveled papers'!$H$4:$KM$4,CT$3,'English Scores- Leveled papers'!$H23:$KM23,"&lt;&gt;")=0,"",SUMIF('English Scores- Leveled papers'!$H$4:$KM$4,CT$3,'English Scores- Leveled papers'!$H23:$KM23)))</f>
        <is>
          <t/>
        </is>
      </c>
      <c r="CU21" s="319" t="inlineStr">
        <f aca="false">IF($B21="","",IF(COUNTIFS('English Scores- Leveled papers'!$H$4:$KM$4,CU$3,'English Scores- Leveled papers'!$H23:$KM23,"&lt;&gt;")=0,"",SUMIF('English Scores- Leveled papers'!$H$4:$KM$4,CU$3,'English Scores- Leveled papers'!$H23:$KM23)))</f>
        <is>
          <t/>
        </is>
      </c>
      <c r="CV21" s="319" t="inlineStr">
        <f aca="false">IF($B21="","",IF(COUNTIFS('English Scores- Leveled papers'!$H$4:$KM$4,CV$3,'English Scores- Leveled papers'!$H23:$KM23,"&lt;&gt;")=0,"",SUMIF('English Scores- Leveled papers'!$H$4:$KM$4,CV$3,'English Scores- Leveled papers'!$H23:$KM23)))</f>
        <is>
          <t/>
        </is>
      </c>
      <c r="CW21" s="319" t="inlineStr">
        <f aca="false">IF($B21="","",IF(COUNTIFS('English Scores- Leveled papers'!$H$4:$KM$4,CW$3,'English Scores- Leveled papers'!$H23:$KM23,"&lt;&gt;")=0,"",SUMIF('English Scores- Leveled papers'!$H$4:$KM$4,CW$3,'English Scores- Leveled papers'!$H23:$KM23)))</f>
        <is>
          <t/>
        </is>
      </c>
      <c r="CX21" s="319" t="inlineStr">
        <f aca="false">IF($B21="","",IF(COUNTIFS('English Scores- Leveled papers'!$H$4:$KM$4,CX$3,'English Scores- Leveled papers'!$H23:$KM23,"&lt;&gt;")=0,"",SUMIF('English Scores- Leveled papers'!$H$4:$KM$4,CX$3,'English Scores- Leveled papers'!$H23:$KM23)))</f>
        <is>
          <t/>
        </is>
      </c>
      <c r="CY21" s="319" t="inlineStr">
        <f aca="false">IF($B21="","",IF(COUNTIFS('English Scores- Leveled papers'!$H$4:$KM$4,CY$3,'English Scores- Leveled papers'!$H23:$KM23,"&lt;&gt;")=0,"",SUMIF('English Scores- Leveled papers'!$H$4:$KM$4,CY$3,'English Scores- Leveled papers'!$H23:$KM23)))</f>
        <is>
          <t/>
        </is>
      </c>
      <c r="CZ21" s="319" t="inlineStr">
        <f aca="false">IF($B21="","",IF(COUNTIFS('English Scores- Leveled papers'!$H$4:$KM$4,CZ$3,'English Scores- Leveled papers'!$H23:$KM23,"&lt;&gt;")=0,"",SUMIF('English Scores- Leveled papers'!$H$4:$KM$4,CZ$3,'English Scores- Leveled papers'!$H23:$KM23)))</f>
        <is>
          <t/>
        </is>
      </c>
      <c r="DA21" s="319" t="inlineStr">
        <f aca="false">IF($B21="","",IF(COUNTIFS('English Scores- Leveled papers'!$H$4:$KM$4,DA$3,'English Scores- Leveled papers'!$H23:$KM23,"&lt;&gt;")=0,"",SUMIF('English Scores- Leveled papers'!$H$4:$KM$4,DA$3,'English Scores- Leveled papers'!$H23:$KM23)))</f>
        <is>
          <t/>
        </is>
      </c>
      <c r="DB21" s="319" t="inlineStr">
        <f aca="false">IF($B21="","",IF(COUNTIFS('English Scores- Leveled papers'!$H$4:$KM$4,DB$3,'English Scores- Leveled papers'!$H23:$KM23,"&lt;&gt;")=0,"",SUMIF('English Scores- Leveled papers'!$H$4:$KM$4,DB$3,'English Scores- Leveled papers'!$H23:$KM23)))</f>
        <is>
          <t/>
        </is>
      </c>
      <c r="DC21" s="319" t="inlineStr">
        <f aca="false">IF($B21="","",IF(COUNTIFS('English Scores- Leveled papers'!$H$4:$KM$4,DC$3,'English Scores- Leveled papers'!$H23:$KM23,"&lt;&gt;")=0,"",SUMIF('English Scores- Leveled papers'!$H$4:$KM$4,DC$3,'English Scores- Leveled papers'!$H23:$KM23)))</f>
        <is>
          <t/>
        </is>
      </c>
      <c r="DD21" s="319" t="inlineStr">
        <f aca="false">IF($B21="","",IF(COUNTIFS('English Scores- Leveled papers'!$H$4:$KM$4,DD$3,'English Scores- Leveled papers'!$H23:$KM23,"&lt;&gt;")=0,"",SUMIF('English Scores- Leveled papers'!$H$4:$KM$4,DD$3,'English Scores- Leveled papers'!$H23:$KM23)))</f>
        <is>
          <t/>
        </is>
      </c>
      <c r="DE21" s="319" t="inlineStr">
        <f aca="false">IF($B21="","",IF(COUNTIFS('English Scores- Leveled papers'!$H$4:$KM$4,DE$3,'English Scores- Leveled papers'!$H23:$KM23,"&lt;&gt;")=0,"",SUMIF('English Scores- Leveled papers'!$H$4:$KM$4,DE$3,'English Scores- Leveled papers'!$H23:$KM23)))</f>
        <is>
          <t/>
        </is>
      </c>
      <c r="DF21" s="752" t="inlineStr">
        <f aca="false">IF($B21="","",IF(COUNTIFS('English Scores- Leveled papers'!$H$4:$KM$4,DF$3,'English Scores- Leveled papers'!$H23:$KM23,"&lt;&gt;")=0,"",SUMIF('English Scores- Leveled papers'!$H$4:$KM$4,DF$3,'English Scores- Leveled papers'!$H23:$KM23)))</f>
        <is>
          <t/>
        </is>
      </c>
      <c r="DG21" s="752" t="inlineStr">
        <f aca="false">IF($B21="","",IF(COUNTIFS('English Scores- Leveled papers'!$H$4:$KM$4,DG$3,'English Scores- Leveled papers'!$H23:$KM23,"&lt;&gt;")=0,"",SUMIF('English Scores- Leveled papers'!$H$4:$KM$4,DG$3,'English Scores- Leveled papers'!$H23:$KM23)))</f>
        <is>
          <t/>
        </is>
      </c>
      <c r="DH21" s="752" t="inlineStr">
        <f aca="false">IF($B21="","",IF(COUNTIFS('English Scores- Leveled papers'!$H$4:$KM$4,DH$3,'English Scores- Leveled papers'!$H23:$KM23,"&lt;&gt;")=0,"",SUMIF('English Scores- Leveled papers'!$H$4:$KM$4,DH$3,'English Scores- Leveled papers'!$H23:$KM23)))</f>
        <is>
          <t/>
        </is>
      </c>
      <c r="DI21" s="752" t="inlineStr">
        <f aca="false">IF($B21="","",IF(COUNTIFS('English Scores- Leveled papers'!$H$4:$KM$4,DI$3,'English Scores- Leveled papers'!$H23:$KM23,"&lt;&gt;")=0,"",SUMIF('English Scores- Leveled papers'!$H$4:$KM$4,DI$3,'English Scores- Leveled papers'!$H23:$KM23)))</f>
        <is>
          <t/>
        </is>
      </c>
      <c r="DJ21" s="752" t="inlineStr">
        <f aca="false">IF($B21="","",IF(COUNTIFS('English Scores- Leveled papers'!$H$4:$KM$4,DJ$3,'English Scores- Leveled papers'!$H23:$KM23,"&lt;&gt;")=0,"",SUMIF('English Scores- Leveled papers'!$H$4:$KM$4,DJ$3,'English Scores- Leveled papers'!$H23:$KM23)))</f>
        <is>
          <t/>
        </is>
      </c>
      <c r="DK21" s="752" t="inlineStr">
        <f aca="false">IF($B21="","",IF(COUNTIFS('English Scores- Leveled papers'!$H$4:$KM$4,DK$3,'English Scores- Leveled papers'!$H23:$KM23,"&lt;&gt;")=0,"",SUMIF('English Scores- Leveled papers'!$H$4:$KM$4,DK$3,'English Scores- Leveled papers'!$H23:$KM23)))</f>
        <is>
          <t/>
        </is>
      </c>
      <c r="DL21" s="752" t="inlineStr">
        <f aca="false">IF($B21="","",IF(COUNTIFS('English Scores- Leveled papers'!$H$4:$KM$4,DL$3,'English Scores- Leveled papers'!$H23:$KM23,"&lt;&gt;")=0,"",SUMIF('English Scores- Leveled papers'!$H$4:$KM$4,DL$3,'English Scores- Leveled papers'!$H23:$KM23)))</f>
        <is>
          <t/>
        </is>
      </c>
      <c r="DM21" s="752" t="inlineStr">
        <f aca="false">IF($B21="","",IF(COUNTIFS('English Scores- Leveled papers'!$H$4:$KM$4,DM$3,'English Scores- Leveled papers'!$H23:$KM23,"&lt;&gt;")=0,"",SUMIF('English Scores- Leveled papers'!$H$4:$KM$4,DM$3,'English Scores- Leveled papers'!$H23:$KM23)))</f>
        <is>
          <t/>
        </is>
      </c>
      <c r="DN21" s="752" t="inlineStr">
        <f aca="false">IF($B21="","",IF(COUNTIFS('English Scores- Leveled papers'!$H$4:$KM$4,DN$3,'English Scores- Leveled papers'!$H23:$KM23,"&lt;&gt;")=0,"",SUMIF('English Scores- Leveled papers'!$H$4:$KM$4,DN$3,'English Scores- Leveled papers'!$H23:$KM23)))</f>
        <is>
          <t/>
        </is>
      </c>
      <c r="DO21" s="752" t="inlineStr">
        <f aca="false">IF($B21="","",IF(COUNTIFS('English Scores- Leveled papers'!$H$4:$KM$4,DO$3,'English Scores- Leveled papers'!$H23:$KM23,"&lt;&gt;")=0,"",SUMIF('English Scores- Leveled papers'!$H$4:$KM$4,DO$3,'English Scores- Leveled papers'!$H23:$KM23)))</f>
        <is>
          <t/>
        </is>
      </c>
      <c r="DP21" s="752" t="inlineStr">
        <f aca="false">IF($B21="","",IF(COUNTIFS('English Scores- Leveled papers'!$H$4:$KM$4,DP$3,'English Scores- Leveled papers'!$H23:$KM23,"&lt;&gt;")=0,"",SUMIF('English Scores- Leveled papers'!$H$4:$KM$4,DP$3,'English Scores- Leveled papers'!$H23:$KM23)))</f>
        <is>
          <t/>
        </is>
      </c>
      <c r="DQ21" s="752" t="inlineStr">
        <f aca="false">IF($B21="","",IF(COUNTIFS('English Scores- Leveled papers'!$H$4:$KM$4,DQ$3,'English Scores- Leveled papers'!$H23:$KM23,"&lt;&gt;")=0,"",SUMIF('English Scores- Leveled papers'!$H$4:$KM$4,DQ$3,'English Scores- Leveled papers'!$H23:$KM23)))</f>
        <is>
          <t/>
        </is>
      </c>
      <c r="DR21" s="319" t="inlineStr">
        <f aca="false">IF($B21="","",IF(COUNTIFS('English Scores- Leveled papers'!$H$4:$KM$4,DR$3,'English Scores- Leveled papers'!$H23:$KM23,"&lt;&gt;")=0,"",SUMIF('English Scores- Leveled papers'!$H$4:$KM$4,DR$3,'English Scores- Leveled papers'!$H23:$KM23)))</f>
        <is>
          <t/>
        </is>
      </c>
      <c r="DS21" s="319" t="inlineStr">
        <f aca="false">IF($B21="","",IF(COUNTIFS('English Scores- Leveled papers'!$H$4:$KM$4,DS$3,'English Scores- Leveled papers'!$H23:$KM23,"&lt;&gt;")=0,"",SUMIF('English Scores- Leveled papers'!$H$4:$KM$4,DS$3,'English Scores- Leveled papers'!$H23:$KM23)))</f>
        <is>
          <t/>
        </is>
      </c>
      <c r="DT21" s="319" t="inlineStr">
        <f aca="false">IF($B21="","",IF(COUNTIFS('English Scores- Leveled papers'!$H$4:$KM$4,DT$3,'English Scores- Leveled papers'!$H23:$KM23,"&lt;&gt;")=0,"",SUMIF('English Scores- Leveled papers'!$H$4:$KM$4,DT$3,'English Scores- Leveled papers'!$H23:$KM23)))</f>
        <is>
          <t/>
        </is>
      </c>
      <c r="DU21" s="319" t="inlineStr">
        <f aca="false">IF($B21="","",IF(COUNTIFS('English Scores- Leveled papers'!$H$4:$KM$4,DU$3,'English Scores- Leveled papers'!$H23:$KM23,"&lt;&gt;")=0,"",SUMIF('English Scores- Leveled papers'!$H$4:$KM$4,DU$3,'English Scores- Leveled papers'!$H23:$KM23)))</f>
        <is>
          <t/>
        </is>
      </c>
      <c r="DV21" s="319" t="inlineStr">
        <f aca="false">IF($B21="","",IF(COUNTIFS('English Scores- Leveled papers'!$H$4:$KM$4,DV$3,'English Scores- Leveled papers'!$H23:$KM23,"&lt;&gt;")=0,"",SUMIF('English Scores- Leveled papers'!$H$4:$KM$4,DV$3,'English Scores- Leveled papers'!$H23:$KM23)))</f>
        <is>
          <t/>
        </is>
      </c>
      <c r="DW21" s="319" t="inlineStr">
        <f aca="false">IF($B21="","",IF(COUNTIFS('English Scores- Leveled papers'!$H$4:$KM$4,DW$3,'English Scores- Leveled papers'!$H23:$KM23,"&lt;&gt;")=0,"",SUMIF('English Scores- Leveled papers'!$H$4:$KM$4,DW$3,'English Scores- Leveled papers'!$H23:$KM23)))</f>
        <is>
          <t/>
        </is>
      </c>
      <c r="DX21" s="319" t="inlineStr">
        <f aca="false">IF($B21="","",IF(COUNTIFS('English Scores- Leveled papers'!$H$4:$KM$4,DX$3,'English Scores- Leveled papers'!$H23:$KM23,"&lt;&gt;")=0,"",SUMIF('English Scores- Leveled papers'!$H$4:$KM$4,DX$3,'English Scores- Leveled papers'!$H23:$KM23)))</f>
        <is>
          <t/>
        </is>
      </c>
      <c r="DY21" s="319" t="inlineStr">
        <f aca="false">IF($B21="","",IF(COUNTIFS('English Scores- Leveled papers'!$H$4:$KM$4,DY$3,'English Scores- Leveled papers'!$H23:$KM23,"&lt;&gt;")=0,"",SUMIF('English Scores- Leveled papers'!$H$4:$KM$4,DY$3,'English Scores- Leveled papers'!$H23:$KM23)))</f>
        <is>
          <t/>
        </is>
      </c>
      <c r="DZ21" s="319" t="inlineStr">
        <f aca="false">IF($B21="","",IF(COUNTIFS('English Scores- Leveled papers'!$H$4:$KM$4,DZ$3,'English Scores- Leveled papers'!$H23:$KM23,"&lt;&gt;")=0,"",SUMIF('English Scores- Leveled papers'!$H$4:$KM$4,DZ$3,'English Scores- Leveled papers'!$H23:$KM23)))</f>
        <is>
          <t/>
        </is>
      </c>
      <c r="EA21" s="319" t="inlineStr">
        <f aca="false">IF($B21="","",IF(COUNTIFS('English Scores- Leveled papers'!$H$4:$KM$4,EA$3,'English Scores- Leveled papers'!$H23:$KM23,"&lt;&gt;")=0,"",SUMIF('English Scores- Leveled papers'!$H$4:$KM$4,EA$3,'English Scores- Leveled papers'!$H23:$KM23)))</f>
        <is>
          <t/>
        </is>
      </c>
      <c r="EB21" s="319" t="inlineStr">
        <f aca="false">IF($B21="","",IF(COUNTIFS('English Scores- Leveled papers'!$H$4:$KM$4,EB$3,'English Scores- Leveled papers'!$H23:$KM23,"&lt;&gt;")=0,"",SUMIF('English Scores- Leveled papers'!$H$4:$KM$4,EB$3,'English Scores- Leveled papers'!$H23:$KM23)))</f>
        <is>
          <t/>
        </is>
      </c>
      <c r="EC21" s="319" t="inlineStr">
        <f aca="false">IF($B21="","",IF(COUNTIFS('English Scores- Leveled papers'!$H$4:$KM$4,EC$3,'English Scores- Leveled papers'!$H23:$KM23,"&lt;&gt;")=0,"",SUMIF('English Scores- Leveled papers'!$H$4:$KM$4,EC$3,'English Scores- Leveled papers'!$H23:$KM23)))</f>
        <is>
          <t/>
        </is>
      </c>
      <c r="ED21" s="752" t="inlineStr">
        <f aca="false">IF($B21="","",IF(COUNTIFS('English Scores- Leveled papers'!$H$4:$KM$4,ED$3,'English Scores- Leveled papers'!$H23:$KM23,"&lt;&gt;")=0,"",SUMIF('English Scores- Leveled papers'!$H$4:$KM$4,ED$3,'English Scores- Leveled papers'!$H23:$KM23)))</f>
        <is>
          <t/>
        </is>
      </c>
      <c r="EE21" s="752" t="inlineStr">
        <f aca="false">IF($B21="","",IF(COUNTIFS('English Scores- Leveled papers'!$H$4:$KM$4,EE$3,'English Scores- Leveled papers'!$H23:$KM23,"&lt;&gt;")=0,"",SUMIF('English Scores- Leveled papers'!$H$4:$KM$4,EE$3,'English Scores- Leveled papers'!$H23:$KM23)))</f>
        <is>
          <t/>
        </is>
      </c>
      <c r="EF21" s="752" t="inlineStr">
        <f aca="false">IF($B21="","",IF(COUNTIFS('English Scores- Leveled papers'!$H$4:$KM$4,EF$3,'English Scores- Leveled papers'!$H23:$KM23,"&lt;&gt;")=0,"",SUMIF('English Scores- Leveled papers'!$H$4:$KM$4,EF$3,'English Scores- Leveled papers'!$H23:$KM23)))</f>
        <is>
          <t/>
        </is>
      </c>
      <c r="EG21" s="752" t="inlineStr">
        <f aca="false">IF($B21="","",IF(COUNTIFS('English Scores- Leveled papers'!$H$4:$KM$4,EG$3,'English Scores- Leveled papers'!$H23:$KM23,"&lt;&gt;")=0,"",SUMIF('English Scores- Leveled papers'!$H$4:$KM$4,EG$3,'English Scores- Leveled papers'!$H23:$KM23)))</f>
        <is>
          <t/>
        </is>
      </c>
      <c r="EH21" s="752" t="inlineStr">
        <f aca="false">IF($B21="","",IF(COUNTIFS('English Scores- Leveled papers'!$H$4:$KM$4,EH$3,'English Scores- Leveled papers'!$H23:$KM23,"&lt;&gt;")=0,"",SUMIF('English Scores- Leveled papers'!$H$4:$KM$4,EH$3,'English Scores- Leveled papers'!$H23:$KM23)))</f>
        <is>
          <t/>
        </is>
      </c>
      <c r="EI21" s="752" t="inlineStr">
        <f aca="false">IF($B21="","",IF(COUNTIFS('English Scores- Leveled papers'!$H$4:$KM$4,EI$3,'English Scores- Leveled papers'!$H23:$KM23,"&lt;&gt;")=0,"",SUMIF('English Scores- Leveled papers'!$H$4:$KM$4,EI$3,'English Scores- Leveled papers'!$H23:$KM23)))</f>
        <is>
          <t/>
        </is>
      </c>
      <c r="EJ21" s="752" t="inlineStr">
        <f aca="false">IF($B21="","",IF(COUNTIFS('English Scores- Leveled papers'!$H$4:$KM$4,EJ$3,'English Scores- Leveled papers'!$H23:$KM23,"&lt;&gt;")=0,"",SUMIF('English Scores- Leveled papers'!$H$4:$KM$4,EJ$3,'English Scores- Leveled papers'!$H23:$KM23)))</f>
        <is>
          <t/>
        </is>
      </c>
      <c r="EK21" s="752" t="inlineStr">
        <f aca="false">IF($B21="","",IF(COUNTIFS('English Scores- Leveled papers'!$H$4:$KM$4,EK$3,'English Scores- Leveled papers'!$H23:$KM23,"&lt;&gt;")=0,"",SUMIF('English Scores- Leveled papers'!$H$4:$KM$4,EK$3,'English Scores- Leveled papers'!$H23:$KM23)))</f>
        <is>
          <t/>
        </is>
      </c>
      <c r="EL21" s="752" t="inlineStr">
        <f aca="false">IF($B21="","",IF(COUNTIFS('English Scores- Leveled papers'!$H$4:$KM$4,EL$3,'English Scores- Leveled papers'!$H23:$KM23,"&lt;&gt;")=0,"",SUMIF('English Scores- Leveled papers'!$H$4:$KM$4,EL$3,'English Scores- Leveled papers'!$H23:$KM23)))</f>
        <is>
          <t/>
        </is>
      </c>
      <c r="EM21" s="752" t="inlineStr">
        <f aca="false">IF($B21="","",IF(COUNTIFS('English Scores- Leveled papers'!$H$4:$KM$4,EM$3,'English Scores- Leveled papers'!$H23:$KM23,"&lt;&gt;")=0,"",SUMIF('English Scores- Leveled papers'!$H$4:$KM$4,EM$3,'English Scores- Leveled papers'!$H23:$KM23)))</f>
        <is>
          <t/>
        </is>
      </c>
      <c r="EN21" s="752" t="inlineStr">
        <f aca="false">IF($B21="","",IF(COUNTIFS('English Scores- Leveled papers'!$H$4:$KM$4,EN$3,'English Scores- Leveled papers'!$H23:$KM23,"&lt;&gt;")=0,"",SUMIF('English Scores- Leveled papers'!$H$4:$KM$4,EN$3,'English Scores- Leveled papers'!$H23:$KM23)))</f>
        <is>
          <t/>
        </is>
      </c>
      <c r="EO21" s="752" t="inlineStr">
        <f aca="false">IF($B21="","",IF(COUNTIFS('English Scores- Leveled papers'!$H$4:$KM$4,EO$3,'English Scores- Leveled papers'!$H23:$KM23,"&lt;&gt;")=0,"",SUMIF('English Scores- Leveled papers'!$H$4:$KM$4,EO$3,'English Scores- Leveled papers'!$H23:$KM23)))</f>
        <is>
          <t/>
        </is>
      </c>
      <c r="EP21" s="752" t="inlineStr">
        <f aca="false">IF($B21="","",IF(COUNTIFS('English Scores- Leveled papers'!$H$4:$KM$4,EP$3,'English Scores- Leveled papers'!$H23:$KM23,"&lt;&gt;")=0,"",SUMIF('English Scores- Leveled papers'!$H$4:$KM$4,EP$3,'English Scores- Leveled papers'!$H23:$KM23)))</f>
        <is>
          <t/>
        </is>
      </c>
    </row>
    <row r="22" customFormat="false" ht="12.75" hidden="false" customHeight="false" outlineLevel="0" collapsed="false">
      <c r="A22" s="315" t="n">
        <v>18</v>
      </c>
      <c r="B22" s="315" t="str">
        <f aca="false">'English Scores- Leveled papers'!B24</f>
        <v>Sania Rehana</v>
      </c>
      <c r="C22" s="751" t="e">
        <f aca="false">IF('RC Mastery Check+Question type'!D22="","",IF(OR('RC Mastery Check+Question type'!D22=-0.5,'RC Mastery Check+Question type'!D22=0,'RC Mastery Check+Question type'!D22=0.2,'RC Mastery Check+Question type'!D22=0.5),"NR",'cover sheet'!#ref!))</f>
        <v>#VALUE!</v>
      </c>
      <c r="D22" s="316" t="str">
        <f aca="false">IF(OR(B22="",COUNT('English Scores- Leveled papers'!AJ24:KM24)=0),"",IF((AND(R22&gt;=(70/100),R22&lt;1.1)),9,IF(AND(Q22&gt;=(70/100),Q22&lt;1.1),8,IF(AND(P22&gt;=(70/100),P22&lt;1.1),7,IF(AND(O22&gt;=(70/100),O22&lt;1.1),6,IF(AND(N22&gt;=0.7,N22&lt;1.1),5,IF(AND(M22&gt;=0.7,M22&lt;1.1),5,IF(AND(L22&gt;=0.7,L22&lt;1.1),4,IF(AND(K22&gt;=0.7,K22&lt;1.1),4,IF(AND(J22&gt;=0.7,J22&lt;1.1),3,IF(AND(I22&gt;=0.7,I22&lt;1.1),3,IF(AND(H22&gt;=0.7,H22&lt;1.1),2,IF(AND(G22&gt;=0.7,G22&lt;1.1),2,IF(AND(F22&gt;=0.7,F22&lt;1.1),1,IF(AND(E22&gt;=0.7,E22&lt;1.1),1,IF(COUNT('English Scores- Leveled papers'!AJ24:AK24)=0,"","NR"))))))))))))))))</f>
        <v>NR</v>
      </c>
      <c r="E22" s="318" t="str">
        <f aca="false">IF((B22=""),"",IF(COUNT(S22:W22)=0,"",ROUND(SUM(S22:W22)/SUM($S$2:$W$2),1)))</f>
        <v/>
      </c>
      <c r="F22" s="318" t="str">
        <f aca="false">IF((B22=""),"",IF(COUNT(X22:AB22)=0,"",ROUND(SUM(X22:AB22)/SUM($X$2:$AB$2),1)))</f>
        <v/>
      </c>
      <c r="G22" s="318" t="str">
        <f aca="false">IFERROR(IF((B22=""),"",IF(COUNT(AC22:AH22)=0,"",ROUND(SUM(AC22:AH22)/SUM($AC$2:$AH$2),1))),"")</f>
        <v/>
      </c>
      <c r="H22" s="318" t="str">
        <f aca="false">IFERROR(IF((B22=""),"",IF(COUNT(AI22:AN22)=0,"",ROUND(SUM(AI22:AN22)/SUM($AI$2:$AN$2),1))),0)</f>
        <v/>
      </c>
      <c r="I22" s="318" t="str">
        <f aca="false">IFERROR(IF((B22=""),"",IF(COUNT(AO22:AY22)=0,"",ROUND(SUM(AO22:AY22)/SUM($AO$2:$AY$2),1))),0)</f>
        <v/>
      </c>
      <c r="J22" s="318" t="str">
        <f aca="false">IFERROR(IF((B22=""),"",IF(COUNT(AZ22:BO22)=0,"",ROUND(SUM(AZ22:BO22)/SUM($AZ$2:$BO$2),1))),0)</f>
        <v/>
      </c>
      <c r="K22" s="318" t="str">
        <f aca="false">IFERROR(IF((B22=""),"",IF(COUNT(BP22:BW22)=0,"",ROUND(SUM(BP22:BW22)/SUM($BP$2:$BW$2),1))),0)</f>
        <v/>
      </c>
      <c r="L22" s="318" t="str">
        <f aca="false">IFERROR(IF((B22=""),"",IF(COUNT(BX22:CF22)=0,"",ROUND(SUM(BX22:CF22)/SUM($BX$2:$CF$2),1))),0)</f>
        <v/>
      </c>
      <c r="M22" s="318" t="str">
        <f aca="false">IFERROR(IF((B22=""),"",IF(COUNT(CG22:CK22)=0,"",ROUND(SUM(CG22:CK22)/SUM($CG$2:$CK$2),1))),0)</f>
        <v/>
      </c>
      <c r="N22" s="318" t="str">
        <f aca="false">IFERROR(IF((B22=""),"",IF(COUNT(CL22:CS22)=0,"",ROUND(SUM(CL22:CS22)/SUM($CL$2:$CS$2),1))),0)</f>
        <v/>
      </c>
      <c r="O22" s="318" t="str">
        <f aca="false">IFERROR(IF((B22=""),"",IF(COUNT(CT22:DE22)=0,"",ROUND(SUM(CT22:DE22)/SUM($CT$2:$DE$2),1))),0)</f>
        <v/>
      </c>
      <c r="P22" s="318" t="str">
        <f aca="false">IFERROR(IF((B22=""),"",IF(COUNT(DF22:DQ22)=0,"",ROUND(SUM(DF22:DQ22)/SUM($DF$2:$DQ$2),1))),0)</f>
        <v/>
      </c>
      <c r="Q22" s="318" t="str">
        <f aca="false">IFERROR(IF((B22=""),"",IF(COUNT(DR22:EB22)=0,"",ROUND(SUM(DR22:EB22)/SUM($DR$2:$EB$2),1))),0)</f>
        <v/>
      </c>
      <c r="R22" s="318" t="str">
        <f aca="false">(IF((B22=""),"",IF(COUNT(ED22:EP22)=0,"",ROUND(SUM(ED22:EP22)/SUM($ED$2:$EP$2),1))))</f>
        <v/>
      </c>
      <c r="S22" s="319" t="str">
        <f aca="false">IF($B22="","",IF(COUNTIFS('English Scores- Leveled papers'!$H$4:$KM$4,S$3,'English Scores- Leveled papers'!$H24:$KM24,"&lt;&gt;")=0,"",SUMIF('English Scores- Leveled papers'!$H$4:$KM$4,S$3,'English Scores- Leveled papers'!$H24:$KM24)))</f>
        <v/>
      </c>
      <c r="T22" s="319" t="str">
        <f aca="false">IF($B22="","",IF(COUNTIFS('English Scores- Leveled papers'!$H$4:$KM$4,T$3,'English Scores- Leveled papers'!$H24:$KM24,"&lt;&gt;")=0,"",SUMIF('English Scores- Leveled papers'!$H$4:$KM$4,T$3,'English Scores- Leveled papers'!$H24:$KM24)))</f>
        <v/>
      </c>
      <c r="U22" s="319" t="str">
        <f aca="false">IF($B22="","",IF(COUNTIFS('English Scores- Leveled papers'!$H$4:$KM$4,U$3,'English Scores- Leveled papers'!$H24:$KM24,"&lt;&gt;")=0,"",SUMIF('English Scores- Leveled papers'!$H$4:$KM$4,U$3,'English Scores- Leveled papers'!$H24:$KM24)))</f>
        <v/>
      </c>
      <c r="V22" s="319" t="str">
        <f aca="false">IF($B22="","",IF(COUNTIFS('English Scores- Leveled papers'!$H$4:$KM$4,V$3,'English Scores- Leveled papers'!$H24:$KM24,"&lt;&gt;")=0,"",SUMIF('English Scores- Leveled papers'!$H$4:$KM$4,V$3,'English Scores- Leveled papers'!$H24:$KM24)))</f>
        <v/>
      </c>
      <c r="W22" s="319" t="str">
        <f aca="false">IF($B22="","",IF(COUNTIFS('English Scores- Leveled papers'!$H$4:$KM$4,W$3,'English Scores- Leveled papers'!$H24:$KM24,"&lt;&gt;")=0,"",SUMIF('English Scores- Leveled papers'!$H$4:$KM$4,W$3,'English Scores- Leveled papers'!$H24:$KM24)))</f>
        <v/>
      </c>
      <c r="X22" s="752" t="str">
        <f aca="false">IF($B22="","",IF(COUNTIFS('English Scores- Leveled papers'!$H$4:$KM$4,X$3,'English Scores- Leveled papers'!$H24:$KM24,"&lt;&gt;")=0,"",SUMIF('English Scores- Leveled papers'!$H$4:$KM$4,X$3,'English Scores- Leveled papers'!$H24:$KM24)))</f>
        <v/>
      </c>
      <c r="Y22" s="752" t="str">
        <f aca="false">IF($B22="","",IF(COUNTIFS('English Scores- Leveled papers'!$H$4:$KM$4,Y$3,'English Scores- Leveled papers'!$H24:$KM24,"&lt;&gt;")=0,"",SUMIF('English Scores- Leveled papers'!$H$4:$KM$4,Y$3,'English Scores- Leveled papers'!$H24:$KM24)))</f>
        <v/>
      </c>
      <c r="Z22" s="752" t="str">
        <f aca="false">IF($B22="","",IF(COUNTIFS('English Scores- Leveled papers'!$H$4:$KM$4,Z$3,'English Scores- Leveled papers'!$H24:$KM24,"&lt;&gt;")=0,"",SUMIF('English Scores- Leveled papers'!$H$4:$KM$4,Z$3,'English Scores- Leveled papers'!$H24:$KM24)))</f>
        <v/>
      </c>
      <c r="AA22" s="752" t="str">
        <f aca="false">IF($B22="","",IF(COUNTIFS('English Scores- Leveled papers'!$H$4:$KM$4,AA$3,'English Scores- Leveled papers'!$H24:$KM24,"&lt;&gt;")=0,"",SUMIF('English Scores- Leveled papers'!$H$4:$KM$4,AA$3,'English Scores- Leveled papers'!$H24:$KM24)))</f>
        <v/>
      </c>
      <c r="AB22" s="752" t="str">
        <f aca="false">IF($B22="","",IF(COUNTIFS('English Scores- Leveled papers'!$H$4:$KM$4,AB$3,'English Scores- Leveled papers'!$H24:$KM24,"&lt;&gt;")=0,"",SUMIF('English Scores- Leveled papers'!$H$4:$KM$4,AB$3,'English Scores- Leveled papers'!$H24:$KM24)))</f>
        <v/>
      </c>
      <c r="AC22" s="319" t="str">
        <f aca="false">IF($B22="","",IF(COUNTIFS('English Scores- Leveled papers'!$H$4:$KM$4,AC$3,'English Scores- Leveled papers'!$H24:$KM24,"&lt;&gt;")=0,"",SUMIF('English Scores- Leveled papers'!$H$4:$KM$4,AC$3,'English Scores- Leveled papers'!$H24:$KM24)))</f>
        <v/>
      </c>
      <c r="AD22" s="319" t="str">
        <f aca="false">IF($B22="","",IF(COUNTIFS('English Scores- Leveled papers'!$H$4:$KM$4,AD$3,'English Scores- Leveled papers'!$H24:$KM24,"&lt;&gt;")=0,"",SUMIF('English Scores- Leveled papers'!$H$4:$KM$4,AD$3,'English Scores- Leveled papers'!$H24:$KM24)))</f>
        <v/>
      </c>
      <c r="AE22" s="319" t="str">
        <f aca="false">IF($B22="","",IF(COUNTIFS('English Scores- Leveled papers'!$H$4:$KM$4,AE$3,'English Scores- Leveled papers'!$H24:$KM24,"&lt;&gt;")=0,"",SUMIF('English Scores- Leveled papers'!$H$4:$KM$4,AE$3,'English Scores- Leveled papers'!$H24:$KM24)))</f>
        <v/>
      </c>
      <c r="AF22" s="319" t="str">
        <f aca="false">IF($B22="","",IF(COUNTIFS('English Scores- Leveled papers'!$H$4:$KM$4,AF$3,'English Scores- Leveled papers'!$H24:$KM24,"&lt;&gt;")=0,"",SUMIF('English Scores- Leveled papers'!$H$4:$KM$4,AF$3,'English Scores- Leveled papers'!$H24:$KM24)))</f>
        <v/>
      </c>
      <c r="AG22" s="319" t="str">
        <f aca="false">IF($B22="","",IF(COUNTIFS('English Scores- Leveled papers'!$H$4:$KM$4,AG$3,'English Scores- Leveled papers'!$H24:$KM24,"&lt;&gt;")=0,"",SUMIF('English Scores- Leveled papers'!$H$4:$KM$4,AG$3,'English Scores- Leveled papers'!$H24:$KM24)))</f>
        <v/>
      </c>
      <c r="AH22" s="319" t="str">
        <f aca="false">IF($B22="","",IF(COUNTIFS('English Scores- Leveled papers'!$H$4:$KM$4,AH$3,'English Scores- Leveled papers'!$H24:$KM24,"&lt;&gt;")=0,"",SUMIF('English Scores- Leveled papers'!$H$4:$KM$4,AH$3,'English Scores- Leveled papers'!$H24:$KM24)))</f>
        <v/>
      </c>
      <c r="AI22" s="752" t="str">
        <f aca="false">IF($B22="","",IF(COUNTIFS('English Scores- Leveled papers'!$H$4:$KM$4,AI$3,'English Scores- Leveled papers'!$H24:$KM24,"&lt;&gt;")=0,"",SUMIF('English Scores- Leveled papers'!$H$4:$KM$4,AI$3,'English Scores- Leveled papers'!$H24:$KM24)))</f>
        <v/>
      </c>
      <c r="AJ22" s="752" t="str">
        <f aca="false">IF($B22="","",IF(COUNTIFS('English Scores- Leveled papers'!$H$4:$KM$4,AJ$3,'English Scores- Leveled papers'!$H24:$KM24,"&lt;&gt;")=0,"",SUMIF('English Scores- Leveled papers'!$H$4:$KM$4,AJ$3,'English Scores- Leveled papers'!$H24:$KM24)))</f>
        <v/>
      </c>
      <c r="AK22" s="752" t="str">
        <f aca="false">IF($B22="","",IF(COUNTIFS('English Scores- Leveled papers'!$H$4:$KM$4,AK$3,'English Scores- Leveled papers'!$H24:$KM24,"&lt;&gt;")=0,"",SUMIF('English Scores- Leveled papers'!$H$4:$KM$4,AK$3,'English Scores- Leveled papers'!$H24:$KM24)))</f>
        <v/>
      </c>
      <c r="AL22" s="752" t="str">
        <f aca="false">IF($B22="","",IF(COUNTIFS('English Scores- Leveled papers'!$H$4:$KM$4,AL$3,'English Scores- Leveled papers'!$H24:$KM24,"&lt;&gt;")=0,"",SUMIF('English Scores- Leveled papers'!$H$4:$KM$4,AL$3,'English Scores- Leveled papers'!$H24:$KM24)))</f>
        <v/>
      </c>
      <c r="AM22" s="752" t="str">
        <f aca="false">IF($B22="","",IF(COUNTIFS('English Scores- Leveled papers'!$H$4:$KM$4,AM$3,'English Scores- Leveled papers'!$H24:$KM24,"&lt;&gt;")=0,"",SUMIF('English Scores- Leveled papers'!$H$4:$KM$4,AM$3,'English Scores- Leveled papers'!$H24:$KM24)))</f>
        <v/>
      </c>
      <c r="AN22" s="752" t="str">
        <f aca="false">IF($B22="","",IF(COUNTIFS('English Scores- Leveled papers'!$H$4:$KM$4,AN$3,'English Scores- Leveled papers'!$H24:$KM24,"&lt;&gt;")=0,"",SUMIF('English Scores- Leveled papers'!$H$4:$KM$4,AN$3,'English Scores- Leveled papers'!$H24:$KM24)))</f>
        <v/>
      </c>
      <c r="AO22" s="319" t="str">
        <f aca="false">IF($B22="","",IF(COUNTIFS('English Scores- Leveled papers'!$H$4:$KM$4,AO$3,'English Scores- Leveled papers'!$H24:$KM24,"&lt;&gt;")=0,"",SUMIF('English Scores- Leveled papers'!$H$4:$KM$4,AO$3,'English Scores- Leveled papers'!$H24:$KM24)))</f>
        <v/>
      </c>
      <c r="AP22" s="319" t="str">
        <f aca="false">IF($B22="","",IF(COUNTIFS('English Scores- Leveled papers'!$H$4:$KM$4,AP$3,'English Scores- Leveled papers'!$H24:$KM24,"&lt;&gt;")=0,"",SUMIF('English Scores- Leveled papers'!$H$4:$KM$4,AP$3,'English Scores- Leveled papers'!$H24:$KM24)))</f>
        <v/>
      </c>
      <c r="AQ22" s="319" t="str">
        <f aca="false">IF($B22="","",IF(COUNTIFS('English Scores- Leveled papers'!$H$4:$KM$4,AQ$3,'English Scores- Leveled papers'!$H24:$KM24,"&lt;&gt;")=0,"",SUMIF('English Scores- Leveled papers'!$H$4:$KM$4,AQ$3,'English Scores- Leveled papers'!$H24:$KM24)))</f>
        <v/>
      </c>
      <c r="AR22" s="319" t="str">
        <f aca="false">IF($B22="","",IF(COUNTIFS('English Scores- Leveled papers'!$H$4:$KM$4,AR$3,'English Scores- Leveled papers'!$H24:$KM24,"&lt;&gt;")=0,"",SUMIF('English Scores- Leveled papers'!$H$4:$KM$4,AR$3,'English Scores- Leveled papers'!$H24:$KM24)))</f>
        <v/>
      </c>
      <c r="AS22" s="319" t="str">
        <f aca="false">IF($B22="","",IF(COUNTIFS('English Scores- Leveled papers'!$H$4:$KM$4,AS$3,'English Scores- Leveled papers'!$H24:$KM24,"&lt;&gt;")=0,"",SUMIF('English Scores- Leveled papers'!$H$4:$KM$4,AS$3,'English Scores- Leveled papers'!$H24:$KM24)))</f>
        <v/>
      </c>
      <c r="AT22" s="319" t="str">
        <f aca="false">IF($B22="","",IF(COUNTIFS('English Scores- Leveled papers'!$H$4:$KM$4,AT$3,'English Scores- Leveled papers'!$H24:$KM24,"&lt;&gt;")=0,"",SUMIF('English Scores- Leveled papers'!$H$4:$KM$4,AT$3,'English Scores- Leveled papers'!$H24:$KM24)))</f>
        <v/>
      </c>
      <c r="AU22" s="319" t="str">
        <f aca="false">IF($B22="","",IF(COUNTIFS('English Scores- Leveled papers'!$H$4:$KM$4,AU$3,'English Scores- Leveled papers'!$H24:$KM24,"&lt;&gt;")=0,"",SUMIF('English Scores- Leveled papers'!$H$4:$KM$4,AU$3,'English Scores- Leveled papers'!$H24:$KM24)))</f>
        <v/>
      </c>
      <c r="AV22" s="319" t="str">
        <f aca="false">IF($B22="","",IF(COUNTIFS('English Scores- Leveled papers'!$H$4:$KM$4,AV$3,'English Scores- Leveled papers'!$H24:$KM24,"&lt;&gt;")=0,"",SUMIF('English Scores- Leveled papers'!$H$4:$KM$4,AV$3,'English Scores- Leveled papers'!$H24:$KM24)))</f>
        <v/>
      </c>
      <c r="AW22" s="319" t="str">
        <f aca="false">IF($B22="","",IF(COUNTIFS('English Scores- Leveled papers'!$H$4:$KM$4,AW$3,'English Scores- Leveled papers'!$H24:$KM24,"&lt;&gt;")=0,"",SUMIF('English Scores- Leveled papers'!$H$4:$KM$4,AW$3,'English Scores- Leveled papers'!$H24:$KM24)))</f>
        <v/>
      </c>
      <c r="AX22" s="319" t="str">
        <f aca="false">IF($B22="","",IF(COUNTIFS('English Scores- Leveled papers'!$H$4:$KM$4,AX$3,'English Scores- Leveled papers'!$H24:$KM24,"&lt;&gt;")=0,"",SUMIF('English Scores- Leveled papers'!$H$4:$KM$4,AX$3,'English Scores- Leveled papers'!$H24:$KM24)))</f>
        <v/>
      </c>
      <c r="AY22" s="319" t="str">
        <f aca="false">IF($B22="","",IF(COUNTIFS('English Scores- Leveled papers'!$H$4:$KM$4,AY$3,'English Scores- Leveled papers'!$H24:$KM24,"&lt;&gt;")=0,"",SUMIF('English Scores- Leveled papers'!$H$4:$KM$4,AY$3,'English Scores- Leveled papers'!$H24:$KM24)))</f>
        <v/>
      </c>
      <c r="AZ22" s="752" t="str">
        <f aca="false">IF($B22="","",IF(COUNTIFS('English Scores- Leveled papers'!$H$4:$KM$4,AZ$3,'English Scores- Leveled papers'!$H24:$KM24,"&lt;&gt;")=0,"",SUMIF('English Scores- Leveled papers'!$H$4:$KM$4,AZ$3,'English Scores- Leveled papers'!$H24:$KM24)))</f>
        <v/>
      </c>
      <c r="BA22" s="752" t="str">
        <f aca="false">IF($B22="","",IF(COUNTIFS('English Scores- Leveled papers'!$H$4:$KM$4,BA$3,'English Scores- Leveled papers'!$H24:$KM24,"&lt;&gt;")=0,"",SUMIF('English Scores- Leveled papers'!$H$4:$KM$4,BA$3,'English Scores- Leveled papers'!$H24:$KM24)))</f>
        <v/>
      </c>
      <c r="BB22" s="752" t="str">
        <f aca="false">IF($B22="","",IF(COUNTIFS('English Scores- Leveled papers'!$H$4:$KM$4,BB$3,'English Scores- Leveled papers'!$H24:$KM24,"&lt;&gt;")=0,"",SUMIF('English Scores- Leveled papers'!$H$4:$KM$4,BB$3,'English Scores- Leveled papers'!$H24:$KM24)))</f>
        <v/>
      </c>
      <c r="BC22" s="752" t="str">
        <f aca="false">IF($B22="","",IF(COUNTIFS('English Scores- Leveled papers'!$H$4:$KM$4,BC$3,'English Scores- Leveled papers'!$H24:$KM24,"&lt;&gt;")=0,"",SUMIF('English Scores- Leveled papers'!$H$4:$KM$4,BC$3,'English Scores- Leveled papers'!$H24:$KM24)))</f>
        <v/>
      </c>
      <c r="BD22" s="752"/>
      <c r="BE22" s="752"/>
      <c r="BF22" s="752" t="str">
        <f aca="false">IF($B22="","",IF(COUNTIFS('English Scores- Leveled papers'!$H$4:$KM$4,BF$3,'English Scores- Leveled papers'!$H24:$KM24,"&lt;&gt;")=0,"",SUMIF('English Scores- Leveled papers'!$H$4:$KM$4,BF$3,'English Scores- Leveled papers'!$H24:$KM24)))</f>
        <v/>
      </c>
      <c r="BG22" s="752" t="str">
        <f aca="false">IF($B22="","",IF(COUNTIFS('English Scores- Leveled papers'!$H$4:$KM$4,BG$3,'English Scores- Leveled papers'!$H24:$KM24,"&lt;&gt;")=0,"",SUMIF('English Scores- Leveled papers'!$H$4:$KM$4,BG$3,'English Scores- Leveled papers'!$H24:$KM24)))</f>
        <v/>
      </c>
      <c r="BH22" s="752" t="str">
        <f aca="false">IF($B22="","",IF(COUNTIFS('English Scores- Leveled papers'!$H$4:$KM$4,BH$3,'English Scores- Leveled papers'!$H24:$KM24,"&lt;&gt;")=0,"",SUMIF('English Scores- Leveled papers'!$H$4:$KM$4,BH$3,'English Scores- Leveled papers'!$H24:$KM24)))</f>
        <v/>
      </c>
      <c r="BI22" s="752" t="str">
        <f aca="false">IF($B22="","",IF(COUNTIFS('English Scores- Leveled papers'!$H$4:$KM$4,BI$3,'English Scores- Leveled papers'!$H24:$KM24,"&lt;&gt;")=0,"",SUMIF('English Scores- Leveled papers'!$H$4:$KM$4,BI$3,'English Scores- Leveled papers'!$H24:$KM24)))</f>
        <v/>
      </c>
      <c r="BJ22" s="752" t="str">
        <f aca="false">IF($B22="","",IF(COUNTIFS('English Scores- Leveled papers'!$H$4:$KM$4,BJ$3,'English Scores- Leveled papers'!$H24:$KM24,"&lt;&gt;")=0,"",SUMIF('English Scores- Leveled papers'!$H$4:$KM$4,BJ$3,'English Scores- Leveled papers'!$H24:$KM24)))</f>
        <v/>
      </c>
      <c r="BK22" s="752" t="str">
        <f aca="false">IF($B22="","",IF(COUNTIFS('English Scores- Leveled papers'!$H$4:$KM$4,BK$3,'English Scores- Leveled papers'!$H24:$KM24,"&lt;&gt;")=0,"",SUMIF('English Scores- Leveled papers'!$H$4:$KM$4,BK$3,'English Scores- Leveled papers'!$H24:$KM24)))</f>
        <v/>
      </c>
      <c r="BL22" s="752" t="str">
        <f aca="false">IF($B22="","",IF(COUNTIFS('English Scores- Leveled papers'!$H$4:$KM$4,BL$3,'English Scores- Leveled papers'!$H24:$KM24,"&lt;&gt;")=0,"",SUMIF('English Scores- Leveled papers'!$H$4:$KM$4,BL$3,'English Scores- Leveled papers'!$H24:$KM24)))</f>
        <v/>
      </c>
      <c r="BM22" s="752" t="str">
        <f aca="false">IF($B22="","",IF(COUNTIFS('English Scores- Leveled papers'!$H$4:$KM$4,BM$3,'English Scores- Leveled papers'!$H24:$KM24,"&lt;&gt;")=0,"",SUMIF('English Scores- Leveled papers'!$H$4:$KM$4,BM$3,'English Scores- Leveled papers'!$H24:$KM24)))</f>
        <v/>
      </c>
      <c r="BN22" s="752" t="str">
        <f aca="false">IF($B22="","",IF(COUNTIFS('English Scores- Leveled papers'!$H$4:$KM$4,BN$3,'English Scores- Leveled papers'!$H24:$KM24,"&lt;&gt;")=0,"",SUMIF('English Scores- Leveled papers'!$H$4:$KM$4,BN$3,'English Scores- Leveled papers'!$H24:$KM24)))</f>
        <v/>
      </c>
      <c r="BO22" s="752" t="str">
        <f aca="false">IF($B22="","",IF(COUNTIFS('English Scores- Leveled papers'!$H$4:$KM$4,BO$3,'English Scores- Leveled papers'!$H24:$KM24,"&lt;&gt;")=0,"",SUMIF('English Scores- Leveled papers'!$H$4:$KM$4,BO$3,'English Scores- Leveled papers'!$H24:$KM24)))</f>
        <v/>
      </c>
      <c r="BP22" s="319" t="str">
        <f aca="false">IF($B22="","",IF(COUNTIFS('English Scores- Leveled papers'!$H$4:$KM$4,BP$3,'English Scores- Leveled papers'!$H24:$KM24,"&lt;&gt;")=0,"",SUMIF('English Scores- Leveled papers'!$H$4:$KM$4,BP$3,'English Scores- Leveled papers'!$H24:$KM24)))</f>
        <v/>
      </c>
      <c r="BQ22" s="319" t="str">
        <f aca="false">IF($B22="","",IF(COUNTIFS('English Scores- Leveled papers'!$H$4:$KM$4,BQ$3,'English Scores- Leveled papers'!$H24:$KM24,"&lt;&gt;")=0,"",SUMIF('English Scores- Leveled papers'!$H$4:$KM$4,BQ$3,'English Scores- Leveled papers'!$H24:$KM24)))</f>
        <v/>
      </c>
      <c r="BR22" s="319" t="str">
        <f aca="false">IF($B22="","",IF(COUNTIFS('English Scores- Leveled papers'!$H$4:$KM$4,BR$3,'English Scores- Leveled papers'!$H24:$KM24,"&lt;&gt;")=0,"",SUMIF('English Scores- Leveled papers'!$H$4:$KM$4,BR$3,'English Scores- Leveled papers'!$H24:$KM24)))</f>
        <v/>
      </c>
      <c r="BS22" s="319" t="str">
        <f aca="false">IF($B22="","",IF(COUNTIFS('English Scores- Leveled papers'!$H$4:$KM$4,BS$3,'English Scores- Leveled papers'!$H24:$KM24,"&lt;&gt;")=0,"",SUMIF('English Scores- Leveled papers'!$H$4:$KM$4,BS$3,'English Scores- Leveled papers'!$H24:$KM24)))</f>
        <v/>
      </c>
      <c r="BT22" s="319" t="str">
        <f aca="false">IF($B22="","",IF(COUNTIFS('English Scores- Leveled papers'!$H$4:$KM$4,BT$3,'English Scores- Leveled papers'!$H24:$KM24,"&lt;&gt;")=0,"",SUMIF('English Scores- Leveled papers'!$H$4:$KM$4,BT$3,'English Scores- Leveled papers'!$H24:$KM24)))</f>
        <v/>
      </c>
      <c r="BU22" s="319" t="str">
        <f aca="false">IF($B22="","",IF(COUNTIFS('English Scores- Leveled papers'!$H$4:$KM$4,BU$3,'English Scores- Leveled papers'!$H24:$KM24,"&lt;&gt;")=0,"",SUMIF('English Scores- Leveled papers'!$H$4:$KM$4,BU$3,'English Scores- Leveled papers'!$H24:$KM24)))</f>
        <v/>
      </c>
      <c r="BV22" s="319" t="str">
        <f aca="false">IF($B22="","",IF(COUNTIFS('English Scores- Leveled papers'!$H$4:$KM$4,BV$3,'English Scores- Leveled papers'!$H24:$KM24,"&lt;&gt;")=0,"",SUMIF('English Scores- Leveled papers'!$H$4:$KM$4,BV$3,'English Scores- Leveled papers'!$H24:$KM24)))</f>
        <v/>
      </c>
      <c r="BW22" s="319" t="str">
        <f aca="false">IF($B22="","",IF(COUNTIFS('English Scores- Leveled papers'!$H$4:$KM$4,BW$3,'English Scores- Leveled papers'!$H24:$KM24,"&lt;&gt;")=0,"",SUMIF('English Scores- Leveled papers'!$H$4:$KM$4,BW$3,'English Scores- Leveled papers'!$H24:$KM24)))</f>
        <v/>
      </c>
      <c r="BX22" s="752" t="str">
        <f aca="false">IF($B22="","",IF(COUNTIFS('English Scores- Leveled papers'!$H$4:$KM$4,BX$3,'English Scores- Leveled papers'!$H24:$KM24,"&lt;&gt;")=0,"",SUMIF('English Scores- Leveled papers'!$H$4:$KM$4,BX$3,'English Scores- Leveled papers'!$H24:$KM24)))</f>
        <v/>
      </c>
      <c r="BY22" s="752" t="str">
        <f aca="false">IF($B22="","",IF(COUNTIFS('English Scores- Leveled papers'!$H$4:$KM$4,BY$3,'English Scores- Leveled papers'!$H24:$KM24,"&lt;&gt;")=0,"",SUMIF('English Scores- Leveled papers'!$H$4:$KM$4,BY$3,'English Scores- Leveled papers'!$H24:$KM24)))</f>
        <v/>
      </c>
      <c r="BZ22" s="752" t="str">
        <f aca="false">IF($B22="","",IF(COUNTIFS('English Scores- Leveled papers'!$H$4:$KM$4,BZ$3,'English Scores- Leveled papers'!$H24:$KM24,"&lt;&gt;")=0,"",SUMIF('English Scores- Leveled papers'!$H$4:$KM$4,BZ$3,'English Scores- Leveled papers'!$H24:$KM24)))</f>
        <v/>
      </c>
      <c r="CA22" s="752" t="str">
        <f aca="false">IF($B22="","",IF(COUNTIFS('English Scores- Leveled papers'!$H$4:$KM$4,CA$3,'English Scores- Leveled papers'!$H24:$KM24,"&lt;&gt;")=0,"",SUMIF('English Scores- Leveled papers'!$H$4:$KM$4,CA$3,'English Scores- Leveled papers'!$H24:$KM24)))</f>
        <v/>
      </c>
      <c r="CB22" s="752" t="str">
        <f aca="false">IF($B22="","",IF(COUNTIFS('English Scores- Leveled papers'!$H$4:$KM$4,CB$3,'English Scores- Leveled papers'!$H24:$KM24,"&lt;&gt;")=0,"",SUMIF('English Scores- Leveled papers'!$H$4:$KM$4,CB$3,'English Scores- Leveled papers'!$H24:$KM24)))</f>
        <v/>
      </c>
      <c r="CC22" s="752" t="str">
        <f aca="false">IF($B22="","",IF(COUNTIFS('English Scores- Leveled papers'!$H$4:$KM$4,CC$3,'English Scores- Leveled papers'!$H24:$KM24,"&lt;&gt;")=0,"",SUMIF('English Scores- Leveled papers'!$H$4:$KM$4,CC$3,'English Scores- Leveled papers'!$H24:$KM24)))</f>
        <v/>
      </c>
      <c r="CD22" s="752" t="str">
        <f aca="false">IF($B22="","",IF(COUNTIFS('English Scores- Leveled papers'!$H$4:$KM$4,CD$3,'English Scores- Leveled papers'!$H24:$KM24,"&lt;&gt;")=0,"",SUMIF('English Scores- Leveled papers'!$H$4:$KM$4,CD$3,'English Scores- Leveled papers'!$H24:$KM24)))</f>
        <v/>
      </c>
      <c r="CE22" s="752" t="str">
        <f aca="false">IF($B22="","",IF(COUNTIFS('English Scores- Leveled papers'!$H$4:$KM$4,CE$3,'English Scores- Leveled papers'!$H24:$KM24,"&lt;&gt;")=0,"",SUMIF('English Scores- Leveled papers'!$H$4:$KM$4,CE$3,'English Scores- Leveled papers'!$H24:$KM24)))</f>
        <v/>
      </c>
      <c r="CF22" s="752" t="str">
        <f aca="false">IF($B22="","",IF(COUNTIFS('English Scores- Leveled papers'!$H$4:$KM$4,CF$3,'English Scores- Leveled papers'!$H24:$KM24,"&lt;&gt;")=0,"",SUMIF('English Scores- Leveled papers'!$H$4:$KM$4,CF$3,'English Scores- Leveled papers'!$H24:$KM24)))</f>
        <v/>
      </c>
      <c r="CG22" s="319" t="str">
        <f aca="false">IF($B22="","",IF(COUNTIFS('English Scores- Leveled papers'!$H$4:$KM$4,CG$3,'English Scores- Leveled papers'!$H24:$KM24,"&lt;&gt;")=0,"",SUMIF('English Scores- Leveled papers'!$H$4:$KM$4,CG$3,'English Scores- Leveled papers'!$H24:$KM24)))</f>
        <v/>
      </c>
      <c r="CH22" s="319" t="str">
        <f aca="false">IF($B22="","",IF(COUNTIFS('English Scores- Leveled papers'!$H$4:$KM$4,CH$3,'English Scores- Leveled papers'!$H24:$KM24,"&lt;&gt;")=0,"",SUMIF('English Scores- Leveled papers'!$H$4:$KM$4,CH$3,'English Scores- Leveled papers'!$H24:$KM24)))</f>
        <v/>
      </c>
      <c r="CI22" s="319" t="str">
        <f aca="false">IF($B22="","",IF(COUNTIFS('English Scores- Leveled papers'!$H$4:$KM$4,CI$3,'English Scores- Leveled papers'!$H24:$KM24,"&lt;&gt;")=0,"",SUMIF('English Scores- Leveled papers'!$H$4:$KM$4,CI$3,'English Scores- Leveled papers'!$H24:$KM24)))</f>
        <v/>
      </c>
      <c r="CJ22" s="319" t="str">
        <f aca="false">IF($B22="","",IF(COUNTIFS('English Scores- Leveled papers'!$H$4:$KM$4,CJ$3,'English Scores- Leveled papers'!$H24:$KM24,"&lt;&gt;")=0,"",SUMIF('English Scores- Leveled papers'!$H$4:$KM$4,CJ$3,'English Scores- Leveled papers'!$H24:$KM24)))</f>
        <v/>
      </c>
      <c r="CK22" s="319" t="str">
        <f aca="false">IF($B22="","",IF(COUNTIFS('English Scores- Leveled papers'!$H$4:$KM$4,CK$3,'English Scores- Leveled papers'!$H24:$KM24,"&lt;&gt;")=0,"",SUMIF('English Scores- Leveled papers'!$H$4:$KM$4,CK$3,'English Scores- Leveled papers'!$H24:$KM24)))</f>
        <v/>
      </c>
      <c r="CL22" s="752" t="str">
        <f aca="false">IF($B22="","",IF(COUNTIFS('English Scores- Leveled papers'!$H$4:$KM$4,CL$3,'English Scores- Leveled papers'!$H24:$KM24,"&lt;&gt;")=0,"",SUMIF('English Scores- Leveled papers'!$H$4:$KM$4,CL$3,'English Scores- Leveled papers'!$H24:$KM24)))</f>
        <v/>
      </c>
      <c r="CM22" s="752" t="str">
        <f aca="false">IF($B22="","",IF(COUNTIFS('English Scores- Leveled papers'!$H$4:$KM$4,CM$3,'English Scores- Leveled papers'!$H24:$KM24,"&lt;&gt;")=0,"",SUMIF('English Scores- Leveled papers'!$H$4:$KM$4,CM$3,'English Scores- Leveled papers'!$H24:$KM24)))</f>
        <v/>
      </c>
      <c r="CN22" s="752" t="str">
        <f aca="false">IF($B22="","",IF(COUNTIFS('English Scores- Leveled papers'!$H$4:$KM$4,CN$3,'English Scores- Leveled papers'!$H24:$KM24,"&lt;&gt;")=0,"",SUMIF('English Scores- Leveled papers'!$H$4:$KM$4,CN$3,'English Scores- Leveled papers'!$H24:$KM24)))</f>
        <v/>
      </c>
      <c r="CO22" s="752" t="str">
        <f aca="false">IF($B22="","",IF(COUNTIFS('English Scores- Leveled papers'!$H$4:$KM$4,CO$3,'English Scores- Leveled papers'!$H24:$KM24,"&lt;&gt;")=0,"",SUMIF('English Scores- Leveled papers'!$H$4:$KM$4,CO$3,'English Scores- Leveled papers'!$H24:$KM24)))</f>
        <v/>
      </c>
      <c r="CP22" s="752" t="str">
        <f aca="false">IF($B22="","",IF(COUNTIFS('English Scores- Leveled papers'!$H$4:$KM$4,CP$3,'English Scores- Leveled papers'!$H24:$KM24,"&lt;&gt;")=0,"",SUMIF('English Scores- Leveled papers'!$H$4:$KM$4,CP$3,'English Scores- Leveled papers'!$H24:$KM24)))</f>
        <v/>
      </c>
      <c r="CQ22" s="752" t="str">
        <f aca="false">IF($B22="","",IF(COUNTIFS('English Scores- Leveled papers'!$H$4:$KM$4,CQ$3,'English Scores- Leveled papers'!$H24:$KM24,"&lt;&gt;")=0,"",SUMIF('English Scores- Leveled papers'!$H$4:$KM$4,CQ$3,'English Scores- Leveled papers'!$H24:$KM24)))</f>
        <v/>
      </c>
      <c r="CR22" s="752" t="str">
        <f aca="false">IF($B22="","",IF(COUNTIFS('English Scores- Leveled papers'!$H$4:$KM$4,CR$3,'English Scores- Leveled papers'!$H24:$KM24,"&lt;&gt;")=0,"",SUMIF('English Scores- Leveled papers'!$H$4:$KM$4,CR$3,'English Scores- Leveled papers'!$H24:$KM24)))</f>
        <v/>
      </c>
      <c r="CS22" s="752" t="str">
        <f aca="false">IF($B22="","",IF(COUNTIFS('English Scores- Leveled papers'!$H$4:$KM$4,CS$3,'English Scores- Leveled papers'!$H24:$KM24,"&lt;&gt;")=0,"",SUMIF('English Scores- Leveled papers'!$H$4:$KM$4,CS$3,'English Scores- Leveled papers'!$H24:$KM24)))</f>
        <v/>
      </c>
      <c r="CT22" s="319" t="str">
        <f aca="false">IF($B22="","",IF(COUNTIFS('English Scores- Leveled papers'!$H$4:$KM$4,CT$3,'English Scores- Leveled papers'!$H24:$KM24,"&lt;&gt;")=0,"",SUMIF('English Scores- Leveled papers'!$H$4:$KM$4,CT$3,'English Scores- Leveled papers'!$H24:$KM24)))</f>
        <v/>
      </c>
      <c r="CU22" s="319" t="str">
        <f aca="false">IF($B22="","",IF(COUNTIFS('English Scores- Leveled papers'!$H$4:$KM$4,CU$3,'English Scores- Leveled papers'!$H24:$KM24,"&lt;&gt;")=0,"",SUMIF('English Scores- Leveled papers'!$H$4:$KM$4,CU$3,'English Scores- Leveled papers'!$H24:$KM24)))</f>
        <v/>
      </c>
      <c r="CV22" s="319" t="str">
        <f aca="false">IF($B22="","",IF(COUNTIFS('English Scores- Leveled papers'!$H$4:$KM$4,CV$3,'English Scores- Leveled papers'!$H24:$KM24,"&lt;&gt;")=0,"",SUMIF('English Scores- Leveled papers'!$H$4:$KM$4,CV$3,'English Scores- Leveled papers'!$H24:$KM24)))</f>
        <v/>
      </c>
      <c r="CW22" s="319" t="str">
        <f aca="false">IF($B22="","",IF(COUNTIFS('English Scores- Leveled papers'!$H$4:$KM$4,CW$3,'English Scores- Leveled papers'!$H24:$KM24,"&lt;&gt;")=0,"",SUMIF('English Scores- Leveled papers'!$H$4:$KM$4,CW$3,'English Scores- Leveled papers'!$H24:$KM24)))</f>
        <v/>
      </c>
      <c r="CX22" s="319" t="str">
        <f aca="false">IF($B22="","",IF(COUNTIFS('English Scores- Leveled papers'!$H$4:$KM$4,CX$3,'English Scores- Leveled papers'!$H24:$KM24,"&lt;&gt;")=0,"",SUMIF('English Scores- Leveled papers'!$H$4:$KM$4,CX$3,'English Scores- Leveled papers'!$H24:$KM24)))</f>
        <v/>
      </c>
      <c r="CY22" s="319" t="str">
        <f aca="false">IF($B22="","",IF(COUNTIFS('English Scores- Leveled papers'!$H$4:$KM$4,CY$3,'English Scores- Leveled papers'!$H24:$KM24,"&lt;&gt;")=0,"",SUMIF('English Scores- Leveled papers'!$H$4:$KM$4,CY$3,'English Scores- Leveled papers'!$H24:$KM24)))</f>
        <v/>
      </c>
      <c r="CZ22" s="319" t="str">
        <f aca="false">IF($B22="","",IF(COUNTIFS('English Scores- Leveled papers'!$H$4:$KM$4,CZ$3,'English Scores- Leveled papers'!$H24:$KM24,"&lt;&gt;")=0,"",SUMIF('English Scores- Leveled papers'!$H$4:$KM$4,CZ$3,'English Scores- Leveled papers'!$H24:$KM24)))</f>
        <v/>
      </c>
      <c r="DA22" s="319" t="str">
        <f aca="false">IF($B22="","",IF(COUNTIFS('English Scores- Leveled papers'!$H$4:$KM$4,DA$3,'English Scores- Leveled papers'!$H24:$KM24,"&lt;&gt;")=0,"",SUMIF('English Scores- Leveled papers'!$H$4:$KM$4,DA$3,'English Scores- Leveled papers'!$H24:$KM24)))</f>
        <v/>
      </c>
      <c r="DB22" s="319" t="str">
        <f aca="false">IF($B22="","",IF(COUNTIFS('English Scores- Leveled papers'!$H$4:$KM$4,DB$3,'English Scores- Leveled papers'!$H24:$KM24,"&lt;&gt;")=0,"",SUMIF('English Scores- Leveled papers'!$H$4:$KM$4,DB$3,'English Scores- Leveled papers'!$H24:$KM24)))</f>
        <v/>
      </c>
      <c r="DC22" s="319" t="str">
        <f aca="false">IF($B22="","",IF(COUNTIFS('English Scores- Leveled papers'!$H$4:$KM$4,DC$3,'English Scores- Leveled papers'!$H24:$KM24,"&lt;&gt;")=0,"",SUMIF('English Scores- Leveled papers'!$H$4:$KM$4,DC$3,'English Scores- Leveled papers'!$H24:$KM24)))</f>
        <v/>
      </c>
      <c r="DD22" s="319" t="str">
        <f aca="false">IF($B22="","",IF(COUNTIFS('English Scores- Leveled papers'!$H$4:$KM$4,DD$3,'English Scores- Leveled papers'!$H24:$KM24,"&lt;&gt;")=0,"",SUMIF('English Scores- Leveled papers'!$H$4:$KM$4,DD$3,'English Scores- Leveled papers'!$H24:$KM24)))</f>
        <v/>
      </c>
      <c r="DE22" s="319" t="str">
        <f aca="false">IF($B22="","",IF(COUNTIFS('English Scores- Leveled papers'!$H$4:$KM$4,DE$3,'English Scores- Leveled papers'!$H24:$KM24,"&lt;&gt;")=0,"",SUMIF('English Scores- Leveled papers'!$H$4:$KM$4,DE$3,'English Scores- Leveled papers'!$H24:$KM24)))</f>
        <v/>
      </c>
      <c r="DF22" s="752" t="str">
        <f aca="false">IF($B22="","",IF(COUNTIFS('English Scores- Leveled papers'!$H$4:$KM$4,DF$3,'English Scores- Leveled papers'!$H24:$KM24,"&lt;&gt;")=0,"",SUMIF('English Scores- Leveled papers'!$H$4:$KM$4,DF$3,'English Scores- Leveled papers'!$H24:$KM24)))</f>
        <v/>
      </c>
      <c r="DG22" s="752" t="str">
        <f aca="false">IF($B22="","",IF(COUNTIFS('English Scores- Leveled papers'!$H$4:$KM$4,DG$3,'English Scores- Leveled papers'!$H24:$KM24,"&lt;&gt;")=0,"",SUMIF('English Scores- Leveled papers'!$H$4:$KM$4,DG$3,'English Scores- Leveled papers'!$H24:$KM24)))</f>
        <v/>
      </c>
      <c r="DH22" s="752" t="str">
        <f aca="false">IF($B22="","",IF(COUNTIFS('English Scores- Leveled papers'!$H$4:$KM$4,DH$3,'English Scores- Leveled papers'!$H24:$KM24,"&lt;&gt;")=0,"",SUMIF('English Scores- Leveled papers'!$H$4:$KM$4,DH$3,'English Scores- Leveled papers'!$H24:$KM24)))</f>
        <v/>
      </c>
      <c r="DI22" s="752" t="str">
        <f aca="false">IF($B22="","",IF(COUNTIFS('English Scores- Leveled papers'!$H$4:$KM$4,DI$3,'English Scores- Leveled papers'!$H24:$KM24,"&lt;&gt;")=0,"",SUMIF('English Scores- Leveled papers'!$H$4:$KM$4,DI$3,'English Scores- Leveled papers'!$H24:$KM24)))</f>
        <v/>
      </c>
      <c r="DJ22" s="752" t="str">
        <f aca="false">IF($B22="","",IF(COUNTIFS('English Scores- Leveled papers'!$H$4:$KM$4,DJ$3,'English Scores- Leveled papers'!$H24:$KM24,"&lt;&gt;")=0,"",SUMIF('English Scores- Leveled papers'!$H$4:$KM$4,DJ$3,'English Scores- Leveled papers'!$H24:$KM24)))</f>
        <v/>
      </c>
      <c r="DK22" s="752" t="str">
        <f aca="false">IF($B22="","",IF(COUNTIFS('English Scores- Leveled papers'!$H$4:$KM$4,DK$3,'English Scores- Leveled papers'!$H24:$KM24,"&lt;&gt;")=0,"",SUMIF('English Scores- Leveled papers'!$H$4:$KM$4,DK$3,'English Scores- Leveled papers'!$H24:$KM24)))</f>
        <v/>
      </c>
      <c r="DL22" s="752" t="str">
        <f aca="false">IF($B22="","",IF(COUNTIFS('English Scores- Leveled papers'!$H$4:$KM$4,DL$3,'English Scores- Leveled papers'!$H24:$KM24,"&lt;&gt;")=0,"",SUMIF('English Scores- Leveled papers'!$H$4:$KM$4,DL$3,'English Scores- Leveled papers'!$H24:$KM24)))</f>
        <v/>
      </c>
      <c r="DM22" s="752" t="str">
        <f aca="false">IF($B22="","",IF(COUNTIFS('English Scores- Leveled papers'!$H$4:$KM$4,DM$3,'English Scores- Leveled papers'!$H24:$KM24,"&lt;&gt;")=0,"",SUMIF('English Scores- Leveled papers'!$H$4:$KM$4,DM$3,'English Scores- Leveled papers'!$H24:$KM24)))</f>
        <v/>
      </c>
      <c r="DN22" s="752" t="str">
        <f aca="false">IF($B22="","",IF(COUNTIFS('English Scores- Leveled papers'!$H$4:$KM$4,DN$3,'English Scores- Leveled papers'!$H24:$KM24,"&lt;&gt;")=0,"",SUMIF('English Scores- Leveled papers'!$H$4:$KM$4,DN$3,'English Scores- Leveled papers'!$H24:$KM24)))</f>
        <v/>
      </c>
      <c r="DO22" s="752" t="str">
        <f aca="false">IF($B22="","",IF(COUNTIFS('English Scores- Leveled papers'!$H$4:$KM$4,DO$3,'English Scores- Leveled papers'!$H24:$KM24,"&lt;&gt;")=0,"",SUMIF('English Scores- Leveled papers'!$H$4:$KM$4,DO$3,'English Scores- Leveled papers'!$H24:$KM24)))</f>
        <v/>
      </c>
      <c r="DP22" s="752" t="str">
        <f aca="false">IF($B22="","",IF(COUNTIFS('English Scores- Leveled papers'!$H$4:$KM$4,DP$3,'English Scores- Leveled papers'!$H24:$KM24,"&lt;&gt;")=0,"",SUMIF('English Scores- Leveled papers'!$H$4:$KM$4,DP$3,'English Scores- Leveled papers'!$H24:$KM24)))</f>
        <v/>
      </c>
      <c r="DQ22" s="752" t="str">
        <f aca="false">IF($B22="","",IF(COUNTIFS('English Scores- Leveled papers'!$H$4:$KM$4,DQ$3,'English Scores- Leveled papers'!$H24:$KM24,"&lt;&gt;")=0,"",SUMIF('English Scores- Leveled papers'!$H$4:$KM$4,DQ$3,'English Scores- Leveled papers'!$H24:$KM24)))</f>
        <v/>
      </c>
      <c r="DR22" s="319" t="str">
        <f aca="false">IF($B22="","",IF(COUNTIFS('English Scores- Leveled papers'!$H$4:$KM$4,DR$3,'English Scores- Leveled papers'!$H24:$KM24,"&lt;&gt;")=0,"",SUMIF('English Scores- Leveled papers'!$H$4:$KM$4,DR$3,'English Scores- Leveled papers'!$H24:$KM24)))</f>
        <v/>
      </c>
      <c r="DS22" s="319" t="str">
        <f aca="false">IF($B22="","",IF(COUNTIFS('English Scores- Leveled papers'!$H$4:$KM$4,DS$3,'English Scores- Leveled papers'!$H24:$KM24,"&lt;&gt;")=0,"",SUMIF('English Scores- Leveled papers'!$H$4:$KM$4,DS$3,'English Scores- Leveled papers'!$H24:$KM24)))</f>
        <v/>
      </c>
      <c r="DT22" s="319" t="str">
        <f aca="false">IF($B22="","",IF(COUNTIFS('English Scores- Leveled papers'!$H$4:$KM$4,DT$3,'English Scores- Leveled papers'!$H24:$KM24,"&lt;&gt;")=0,"",SUMIF('English Scores- Leveled papers'!$H$4:$KM$4,DT$3,'English Scores- Leveled papers'!$H24:$KM24)))</f>
        <v/>
      </c>
      <c r="DU22" s="319" t="str">
        <f aca="false">IF($B22="","",IF(COUNTIFS('English Scores- Leveled papers'!$H$4:$KM$4,DU$3,'English Scores- Leveled papers'!$H24:$KM24,"&lt;&gt;")=0,"",SUMIF('English Scores- Leveled papers'!$H$4:$KM$4,DU$3,'English Scores- Leveled papers'!$H24:$KM24)))</f>
        <v/>
      </c>
      <c r="DV22" s="319" t="str">
        <f aca="false">IF($B22="","",IF(COUNTIFS('English Scores- Leveled papers'!$H$4:$KM$4,DV$3,'English Scores- Leveled papers'!$H24:$KM24,"&lt;&gt;")=0,"",SUMIF('English Scores- Leveled papers'!$H$4:$KM$4,DV$3,'English Scores- Leveled papers'!$H24:$KM24)))</f>
        <v/>
      </c>
      <c r="DW22" s="319" t="str">
        <f aca="false">IF($B22="","",IF(COUNTIFS('English Scores- Leveled papers'!$H$4:$KM$4,DW$3,'English Scores- Leveled papers'!$H24:$KM24,"&lt;&gt;")=0,"",SUMIF('English Scores- Leveled papers'!$H$4:$KM$4,DW$3,'English Scores- Leveled papers'!$H24:$KM24)))</f>
        <v/>
      </c>
      <c r="DX22" s="319" t="str">
        <f aca="false">IF($B22="","",IF(COUNTIFS('English Scores- Leveled papers'!$H$4:$KM$4,DX$3,'English Scores- Leveled papers'!$H24:$KM24,"&lt;&gt;")=0,"",SUMIF('English Scores- Leveled papers'!$H$4:$KM$4,DX$3,'English Scores- Leveled papers'!$H24:$KM24)))</f>
        <v/>
      </c>
      <c r="DY22" s="319" t="str">
        <f aca="false">IF($B22="","",IF(COUNTIFS('English Scores- Leveled papers'!$H$4:$KM$4,DY$3,'English Scores- Leveled papers'!$H24:$KM24,"&lt;&gt;")=0,"",SUMIF('English Scores- Leveled papers'!$H$4:$KM$4,DY$3,'English Scores- Leveled papers'!$H24:$KM24)))</f>
        <v/>
      </c>
      <c r="DZ22" s="319" t="str">
        <f aca="false">IF($B22="","",IF(COUNTIFS('English Scores- Leveled papers'!$H$4:$KM$4,DZ$3,'English Scores- Leveled papers'!$H24:$KM24,"&lt;&gt;")=0,"",SUMIF('English Scores- Leveled papers'!$H$4:$KM$4,DZ$3,'English Scores- Leveled papers'!$H24:$KM24)))</f>
        <v/>
      </c>
      <c r="EA22" s="319" t="str">
        <f aca="false">IF($B22="","",IF(COUNTIFS('English Scores- Leveled papers'!$H$4:$KM$4,EA$3,'English Scores- Leveled papers'!$H24:$KM24,"&lt;&gt;")=0,"",SUMIF('English Scores- Leveled papers'!$H$4:$KM$4,EA$3,'English Scores- Leveled papers'!$H24:$KM24)))</f>
        <v/>
      </c>
      <c r="EB22" s="319" t="str">
        <f aca="false">IF($B22="","",IF(COUNTIFS('English Scores- Leveled papers'!$H$4:$KM$4,EB$3,'English Scores- Leveled papers'!$H24:$KM24,"&lt;&gt;")=0,"",SUMIF('English Scores- Leveled papers'!$H$4:$KM$4,EB$3,'English Scores- Leveled papers'!$H24:$KM24)))</f>
        <v/>
      </c>
      <c r="EC22" s="319" t="str">
        <f aca="false">IF($B22="","",IF(COUNTIFS('English Scores- Leveled papers'!$H$4:$KM$4,EC$3,'English Scores- Leveled papers'!$H24:$KM24,"&lt;&gt;")=0,"",SUMIF('English Scores- Leveled papers'!$H$4:$KM$4,EC$3,'English Scores- Leveled papers'!$H24:$KM24)))</f>
        <v/>
      </c>
      <c r="ED22" s="752" t="str">
        <f aca="false">IF($B22="","",IF(COUNTIFS('English Scores- Leveled papers'!$H$4:$KM$4,ED$3,'English Scores- Leveled papers'!$H24:$KM24,"&lt;&gt;")=0,"",SUMIF('English Scores- Leveled papers'!$H$4:$KM$4,ED$3,'English Scores- Leveled papers'!$H24:$KM24)))</f>
        <v/>
      </c>
      <c r="EE22" s="752" t="str">
        <f aca="false">IF($B22="","",IF(COUNTIFS('English Scores- Leveled papers'!$H$4:$KM$4,EE$3,'English Scores- Leveled papers'!$H24:$KM24,"&lt;&gt;")=0,"",SUMIF('English Scores- Leveled papers'!$H$4:$KM$4,EE$3,'English Scores- Leveled papers'!$H24:$KM24)))</f>
        <v/>
      </c>
      <c r="EF22" s="752" t="str">
        <f aca="false">IF($B22="","",IF(COUNTIFS('English Scores- Leveled papers'!$H$4:$KM$4,EF$3,'English Scores- Leveled papers'!$H24:$KM24,"&lt;&gt;")=0,"",SUMIF('English Scores- Leveled papers'!$H$4:$KM$4,EF$3,'English Scores- Leveled papers'!$H24:$KM24)))</f>
        <v/>
      </c>
      <c r="EG22" s="752" t="str">
        <f aca="false">IF($B22="","",IF(COUNTIFS('English Scores- Leveled papers'!$H$4:$KM$4,EG$3,'English Scores- Leveled papers'!$H24:$KM24,"&lt;&gt;")=0,"",SUMIF('English Scores- Leveled papers'!$H$4:$KM$4,EG$3,'English Scores- Leveled papers'!$H24:$KM24)))</f>
        <v/>
      </c>
      <c r="EH22" s="752" t="str">
        <f aca="false">IF($B22="","",IF(COUNTIFS('English Scores- Leveled papers'!$H$4:$KM$4,EH$3,'English Scores- Leveled papers'!$H24:$KM24,"&lt;&gt;")=0,"",SUMIF('English Scores- Leveled papers'!$H$4:$KM$4,EH$3,'English Scores- Leveled papers'!$H24:$KM24)))</f>
        <v/>
      </c>
      <c r="EI22" s="752" t="str">
        <f aca="false">IF($B22="","",IF(COUNTIFS('English Scores- Leveled papers'!$H$4:$KM$4,EI$3,'English Scores- Leveled papers'!$H24:$KM24,"&lt;&gt;")=0,"",SUMIF('English Scores- Leveled papers'!$H$4:$KM$4,EI$3,'English Scores- Leveled papers'!$H24:$KM24)))</f>
        <v/>
      </c>
      <c r="EJ22" s="752" t="str">
        <f aca="false">IF($B22="","",IF(COUNTIFS('English Scores- Leveled papers'!$H$4:$KM$4,EJ$3,'English Scores- Leveled papers'!$H24:$KM24,"&lt;&gt;")=0,"",SUMIF('English Scores- Leveled papers'!$H$4:$KM$4,EJ$3,'English Scores- Leveled papers'!$H24:$KM24)))</f>
        <v/>
      </c>
      <c r="EK22" s="752" t="str">
        <f aca="false">IF($B22="","",IF(COUNTIFS('English Scores- Leveled papers'!$H$4:$KM$4,EK$3,'English Scores- Leveled papers'!$H24:$KM24,"&lt;&gt;")=0,"",SUMIF('English Scores- Leveled papers'!$H$4:$KM$4,EK$3,'English Scores- Leveled papers'!$H24:$KM24)))</f>
        <v/>
      </c>
      <c r="EL22" s="752" t="str">
        <f aca="false">IF($B22="","",IF(COUNTIFS('English Scores- Leveled papers'!$H$4:$KM$4,EL$3,'English Scores- Leveled papers'!$H24:$KM24,"&lt;&gt;")=0,"",SUMIF('English Scores- Leveled papers'!$H$4:$KM$4,EL$3,'English Scores- Leveled papers'!$H24:$KM24)))</f>
        <v/>
      </c>
      <c r="EM22" s="752" t="str">
        <f aca="false">IF($B22="","",IF(COUNTIFS('English Scores- Leveled papers'!$H$4:$KM$4,EM$3,'English Scores- Leveled papers'!$H24:$KM24,"&lt;&gt;")=0,"",SUMIF('English Scores- Leveled papers'!$H$4:$KM$4,EM$3,'English Scores- Leveled papers'!$H24:$KM24)))</f>
        <v/>
      </c>
      <c r="EN22" s="752" t="str">
        <f aca="false">IF($B22="","",IF(COUNTIFS('English Scores- Leveled papers'!$H$4:$KM$4,EN$3,'English Scores- Leveled papers'!$H24:$KM24,"&lt;&gt;")=0,"",SUMIF('English Scores- Leveled papers'!$H$4:$KM$4,EN$3,'English Scores- Leveled papers'!$H24:$KM24)))</f>
        <v/>
      </c>
      <c r="EO22" s="752" t="str">
        <f aca="false">IF($B22="","",IF(COUNTIFS('English Scores- Leveled papers'!$H$4:$KM$4,EO$3,'English Scores- Leveled papers'!$H24:$KM24,"&lt;&gt;")=0,"",SUMIF('English Scores- Leveled papers'!$H$4:$KM$4,EO$3,'English Scores- Leveled papers'!$H24:$KM24)))</f>
        <v/>
      </c>
      <c r="EP22" s="752" t="str">
        <f aca="false">IF($B22="","",IF(COUNTIFS('English Scores- Leveled papers'!$H$4:$KM$4,EP$3,'English Scores- Leveled papers'!$H24:$KM24,"&lt;&gt;")=0,"",SUMIF('English Scores- Leveled papers'!$H$4:$KM$4,EP$3,'English Scores- Leveled papers'!$H24:$KM24)))</f>
        <v/>
      </c>
    </row>
    <row r="23" customFormat="false" ht="12.75" hidden="false" customHeight="false" outlineLevel="0" collapsed="false">
      <c r="A23" s="315" t="n">
        <v>19</v>
      </c>
      <c r="B23" s="315" t="str">
        <f aca="false">'English Scores- Leveled papers'!B25</f>
        <v>Sri Vidya</v>
      </c>
      <c r="C23" s="751" t="e">
        <f aca="false">IF('RC Mastery Check+Question type'!D23="","",IF(OR('RC Mastery Check+Question type'!D23=-0.5,'RC Mastery Check+Question type'!D23=0,'RC Mastery Check+Question type'!D23=0.2,'RC Mastery Check+Question type'!D23=0.5),"NR",'cover sheet'!#ref!))</f>
        <v>#VALUE!</v>
      </c>
      <c r="D23" s="316" t="str">
        <f aca="false">IF(OR(B23="",COUNT('English Scores- Leveled papers'!AJ25:KM25)=0),"",IF((AND(R23&gt;=(70/100),R23&lt;1.1)),9,IF(AND(Q23&gt;=(70/100),Q23&lt;1.1),8,IF(AND(P23&gt;=(70/100),P23&lt;1.1),7,IF(AND(O23&gt;=(70/100),O23&lt;1.1),6,IF(AND(N23&gt;=0.7,N23&lt;1.1),5,IF(AND(M23&gt;=0.7,M23&lt;1.1),5,IF(AND(L23&gt;=0.7,L23&lt;1.1),4,IF(AND(K23&gt;=0.7,K23&lt;1.1),4,IF(AND(J23&gt;=0.7,J23&lt;1.1),3,IF(AND(I23&gt;=0.7,I23&lt;1.1),3,IF(AND(H23&gt;=0.7,H23&lt;1.1),2,IF(AND(G23&gt;=0.7,G23&lt;1.1),2,IF(AND(F23&gt;=0.7,F23&lt;1.1),1,IF(AND(E23&gt;=0.7,E23&lt;1.1),1,IF(COUNT('English Scores- Leveled papers'!AJ25:AK25)=0,"","NR"))))))))))))))))</f>
        <v/>
      </c>
      <c r="E23" s="318" t="str">
        <f aca="false">IF((B23=""),"",IF(COUNT(S23:W23)=0,"",ROUND(SUM(S23:W23)/SUM($S$2:$W$2),1)))</f>
        <v/>
      </c>
      <c r="F23" s="318" t="str">
        <f aca="false">IF((B23=""),"",IF(COUNT(X23:AB23)=0,"",ROUND(SUM(X23:AB23)/SUM($X$2:$AB$2),1)))</f>
        <v/>
      </c>
      <c r="G23" s="318" t="str">
        <f aca="false">IFERROR(IF((B23=""),"",IF(COUNT(AC23:AH23)=0,"",ROUND(SUM(AC23:AH23)/SUM($AC$2:$AH$2),1))),"")</f>
        <v/>
      </c>
      <c r="H23" s="318" t="str">
        <f aca="false">IFERROR(IF((B23=""),"",IF(COUNT(AI23:AN23)=0,"",ROUND(SUM(AI23:AN23)/SUM($AI$2:$AN$2),1))),0)</f>
        <v/>
      </c>
      <c r="I23" s="318" t="str">
        <f aca="false">IFERROR(IF((B23=""),"",IF(COUNT(AO23:AY23)=0,"",ROUND(SUM(AO23:AY23)/SUM($AO$2:$AY$2),1))),0)</f>
        <v/>
      </c>
      <c r="J23" s="318" t="str">
        <f aca="false">IFERROR(IF((B23=""),"",IF(COUNT(AZ23:BO23)=0,"",ROUND(SUM(AZ23:BO23)/SUM($AZ$2:$BO$2),1))),0)</f>
        <v/>
      </c>
      <c r="K23" s="318" t="str">
        <f aca="false">IFERROR(IF((B23=""),"",IF(COUNT(BP23:BW23)=0,"",ROUND(SUM(BP23:BW23)/SUM($BP$2:$BW$2),1))),0)</f>
        <v/>
      </c>
      <c r="L23" s="318" t="str">
        <f aca="false">IFERROR(IF((B23=""),"",IF(COUNT(BX23:CF23)=0,"",ROUND(SUM(BX23:CF23)/SUM($BX$2:$CF$2),1))),0)</f>
        <v/>
      </c>
      <c r="M23" s="318" t="str">
        <f aca="false">IFERROR(IF((B23=""),"",IF(COUNT(CG23:CK23)=0,"",ROUND(SUM(CG23:CK23)/SUM($CG$2:$CK$2),1))),0)</f>
        <v/>
      </c>
      <c r="N23" s="318" t="str">
        <f aca="false">IFERROR(IF((B23=""),"",IF(COUNT(CL23:CS23)=0,"",ROUND(SUM(CL23:CS23)/SUM($CL$2:$CS$2),1))),0)</f>
        <v/>
      </c>
      <c r="O23" s="318" t="str">
        <f aca="false">IFERROR(IF((B23=""),"",IF(COUNT(CT23:DE23)=0,"",ROUND(SUM(CT23:DE23)/SUM($CT$2:$DE$2),1))),0)</f>
        <v/>
      </c>
      <c r="P23" s="318" t="str">
        <f aca="false">IFERROR(IF((B23=""),"",IF(COUNT(DF23:DQ23)=0,"",ROUND(SUM(DF23:DQ23)/SUM($DF$2:$DQ$2),1))),0)</f>
        <v/>
      </c>
      <c r="Q23" s="318" t="str">
        <f aca="false">IFERROR(IF((B23=""),"",IF(COUNT(DR23:EB23)=0,"",ROUND(SUM(DR23:EB23)/SUM($DR$2:$EB$2),1))),0)</f>
        <v/>
      </c>
      <c r="R23" s="318" t="str">
        <f aca="false">(IF((B23=""),"",IF(COUNT(ED23:EP23)=0,"",ROUND(SUM(ED23:EP23)/SUM($ED$2:$EP$2),1))))</f>
        <v/>
      </c>
      <c r="S23" s="319" t="str">
        <f aca="false">IF($B23="","",IF(COUNTIFS('English Scores- Leveled papers'!$H$4:$KM$4,S$3,'English Scores- Leveled papers'!$H25:$KM25,"&lt;&gt;")=0,"",SUMIF('English Scores- Leveled papers'!$H$4:$KM$4,S$3,'English Scores- Leveled papers'!$H25:$KM25)))</f>
        <v/>
      </c>
      <c r="T23" s="319" t="str">
        <f aca="false">IF($B23="","",IF(COUNTIFS('English Scores- Leveled papers'!$H$4:$KM$4,T$3,'English Scores- Leveled papers'!$H25:$KM25,"&lt;&gt;")=0,"",SUMIF('English Scores- Leveled papers'!$H$4:$KM$4,T$3,'English Scores- Leveled papers'!$H25:$KM25)))</f>
        <v/>
      </c>
      <c r="U23" s="319" t="str">
        <f aca="false">IF($B23="","",IF(COUNTIFS('English Scores- Leveled papers'!$H$4:$KM$4,U$3,'English Scores- Leveled papers'!$H25:$KM25,"&lt;&gt;")=0,"",SUMIF('English Scores- Leveled papers'!$H$4:$KM$4,U$3,'English Scores- Leveled papers'!$H25:$KM25)))</f>
        <v/>
      </c>
      <c r="V23" s="319" t="str">
        <f aca="false">IF($B23="","",IF(COUNTIFS('English Scores- Leveled papers'!$H$4:$KM$4,V$3,'English Scores- Leveled papers'!$H25:$KM25,"&lt;&gt;")=0,"",SUMIF('English Scores- Leveled papers'!$H$4:$KM$4,V$3,'English Scores- Leveled papers'!$H25:$KM25)))</f>
        <v/>
      </c>
      <c r="W23" s="319" t="str">
        <f aca="false">IF($B23="","",IF(COUNTIFS('English Scores- Leveled papers'!$H$4:$KM$4,W$3,'English Scores- Leveled papers'!$H25:$KM25,"&lt;&gt;")=0,"",SUMIF('English Scores- Leveled papers'!$H$4:$KM$4,W$3,'English Scores- Leveled papers'!$H25:$KM25)))</f>
        <v/>
      </c>
      <c r="X23" s="752" t="str">
        <f aca="false">IF($B23="","",IF(COUNTIFS('English Scores- Leveled papers'!$H$4:$KM$4,X$3,'English Scores- Leveled papers'!$H25:$KM25,"&lt;&gt;")=0,"",SUMIF('English Scores- Leveled papers'!$H$4:$KM$4,X$3,'English Scores- Leveled papers'!$H25:$KM25)))</f>
        <v/>
      </c>
      <c r="Y23" s="752" t="str">
        <f aca="false">IF($B23="","",IF(COUNTIFS('English Scores- Leveled papers'!$H$4:$KM$4,Y$3,'English Scores- Leveled papers'!$H25:$KM25,"&lt;&gt;")=0,"",SUMIF('English Scores- Leveled papers'!$H$4:$KM$4,Y$3,'English Scores- Leveled papers'!$H25:$KM25)))</f>
        <v/>
      </c>
      <c r="Z23" s="752" t="str">
        <f aca="false">IF($B23="","",IF(COUNTIFS('English Scores- Leveled papers'!$H$4:$KM$4,Z$3,'English Scores- Leveled papers'!$H25:$KM25,"&lt;&gt;")=0,"",SUMIF('English Scores- Leveled papers'!$H$4:$KM$4,Z$3,'English Scores- Leveled papers'!$H25:$KM25)))</f>
        <v/>
      </c>
      <c r="AA23" s="752" t="str">
        <f aca="false">IF($B23="","",IF(COUNTIFS('English Scores- Leveled papers'!$H$4:$KM$4,AA$3,'English Scores- Leveled papers'!$H25:$KM25,"&lt;&gt;")=0,"",SUMIF('English Scores- Leveled papers'!$H$4:$KM$4,AA$3,'English Scores- Leveled papers'!$H25:$KM25)))</f>
        <v/>
      </c>
      <c r="AB23" s="752" t="str">
        <f aca="false">IF($B23="","",IF(COUNTIFS('English Scores- Leveled papers'!$H$4:$KM$4,AB$3,'English Scores- Leveled papers'!$H25:$KM25,"&lt;&gt;")=0,"",SUMIF('English Scores- Leveled papers'!$H$4:$KM$4,AB$3,'English Scores- Leveled papers'!$H25:$KM25)))</f>
        <v/>
      </c>
      <c r="AC23" s="319" t="str">
        <f aca="false">IF($B23="","",IF(COUNTIFS('English Scores- Leveled papers'!$H$4:$KM$4,AC$3,'English Scores- Leveled papers'!$H25:$KM25,"&lt;&gt;")=0,"",SUMIF('English Scores- Leveled papers'!$H$4:$KM$4,AC$3,'English Scores- Leveled papers'!$H25:$KM25)))</f>
        <v/>
      </c>
      <c r="AD23" s="319" t="str">
        <f aca="false">IF($B23="","",IF(COUNTIFS('English Scores- Leveled papers'!$H$4:$KM$4,AD$3,'English Scores- Leveled papers'!$H25:$KM25,"&lt;&gt;")=0,"",SUMIF('English Scores- Leveled papers'!$H$4:$KM$4,AD$3,'English Scores- Leveled papers'!$H25:$KM25)))</f>
        <v/>
      </c>
      <c r="AE23" s="319" t="str">
        <f aca="false">IF($B23="","",IF(COUNTIFS('English Scores- Leveled papers'!$H$4:$KM$4,AE$3,'English Scores- Leveled papers'!$H25:$KM25,"&lt;&gt;")=0,"",SUMIF('English Scores- Leveled papers'!$H$4:$KM$4,AE$3,'English Scores- Leveled papers'!$H25:$KM25)))</f>
        <v/>
      </c>
      <c r="AF23" s="319" t="str">
        <f aca="false">IF($B23="","",IF(COUNTIFS('English Scores- Leveled papers'!$H$4:$KM$4,AF$3,'English Scores- Leveled papers'!$H25:$KM25,"&lt;&gt;")=0,"",SUMIF('English Scores- Leveled papers'!$H$4:$KM$4,AF$3,'English Scores- Leveled papers'!$H25:$KM25)))</f>
        <v/>
      </c>
      <c r="AG23" s="319" t="str">
        <f aca="false">IF($B23="","",IF(COUNTIFS('English Scores- Leveled papers'!$H$4:$KM$4,AG$3,'English Scores- Leveled papers'!$H25:$KM25,"&lt;&gt;")=0,"",SUMIF('English Scores- Leveled papers'!$H$4:$KM$4,AG$3,'English Scores- Leveled papers'!$H25:$KM25)))</f>
        <v/>
      </c>
      <c r="AH23" s="319" t="str">
        <f aca="false">IF($B23="","",IF(COUNTIFS('English Scores- Leveled papers'!$H$4:$KM$4,AH$3,'English Scores- Leveled papers'!$H25:$KM25,"&lt;&gt;")=0,"",SUMIF('English Scores- Leveled papers'!$H$4:$KM$4,AH$3,'English Scores- Leveled papers'!$H25:$KM25)))</f>
        <v/>
      </c>
      <c r="AI23" s="752" t="str">
        <f aca="false">IF($B23="","",IF(COUNTIFS('English Scores- Leveled papers'!$H$4:$KM$4,AI$3,'English Scores- Leveled papers'!$H25:$KM25,"&lt;&gt;")=0,"",SUMIF('English Scores- Leveled papers'!$H$4:$KM$4,AI$3,'English Scores- Leveled papers'!$H25:$KM25)))</f>
        <v/>
      </c>
      <c r="AJ23" s="752" t="str">
        <f aca="false">IF($B23="","",IF(COUNTIFS('English Scores- Leveled papers'!$H$4:$KM$4,AJ$3,'English Scores- Leveled papers'!$H25:$KM25,"&lt;&gt;")=0,"",SUMIF('English Scores- Leveled papers'!$H$4:$KM$4,AJ$3,'English Scores- Leveled papers'!$H25:$KM25)))</f>
        <v/>
      </c>
      <c r="AK23" s="752" t="str">
        <f aca="false">IF($B23="","",IF(COUNTIFS('English Scores- Leveled papers'!$H$4:$KM$4,AK$3,'English Scores- Leveled papers'!$H25:$KM25,"&lt;&gt;")=0,"",SUMIF('English Scores- Leveled papers'!$H$4:$KM$4,AK$3,'English Scores- Leveled papers'!$H25:$KM25)))</f>
        <v/>
      </c>
      <c r="AL23" s="752" t="str">
        <f aca="false">IF($B23="","",IF(COUNTIFS('English Scores- Leveled papers'!$H$4:$KM$4,AL$3,'English Scores- Leveled papers'!$H25:$KM25,"&lt;&gt;")=0,"",SUMIF('English Scores- Leveled papers'!$H$4:$KM$4,AL$3,'English Scores- Leveled papers'!$H25:$KM25)))</f>
        <v/>
      </c>
      <c r="AM23" s="752" t="str">
        <f aca="false">IF($B23="","",IF(COUNTIFS('English Scores- Leveled papers'!$H$4:$KM$4,AM$3,'English Scores- Leveled papers'!$H25:$KM25,"&lt;&gt;")=0,"",SUMIF('English Scores- Leveled papers'!$H$4:$KM$4,AM$3,'English Scores- Leveled papers'!$H25:$KM25)))</f>
        <v/>
      </c>
      <c r="AN23" s="752" t="str">
        <f aca="false">IF($B23="","",IF(COUNTIFS('English Scores- Leveled papers'!$H$4:$KM$4,AN$3,'English Scores- Leveled papers'!$H25:$KM25,"&lt;&gt;")=0,"",SUMIF('English Scores- Leveled papers'!$H$4:$KM$4,AN$3,'English Scores- Leveled papers'!$H25:$KM25)))</f>
        <v/>
      </c>
      <c r="AO23" s="319" t="str">
        <f aca="false">IF($B23="","",IF(COUNTIFS('English Scores- Leveled papers'!$H$4:$KM$4,AO$3,'English Scores- Leveled papers'!$H25:$KM25,"&lt;&gt;")=0,"",SUMIF('English Scores- Leveled papers'!$H$4:$KM$4,AO$3,'English Scores- Leveled papers'!$H25:$KM25)))</f>
        <v/>
      </c>
      <c r="AP23" s="319" t="str">
        <f aca="false">IF($B23="","",IF(COUNTIFS('English Scores- Leveled papers'!$H$4:$KM$4,AP$3,'English Scores- Leveled papers'!$H25:$KM25,"&lt;&gt;")=0,"",SUMIF('English Scores- Leveled papers'!$H$4:$KM$4,AP$3,'English Scores- Leveled papers'!$H25:$KM25)))</f>
        <v/>
      </c>
      <c r="AQ23" s="319" t="str">
        <f aca="false">IF($B23="","",IF(COUNTIFS('English Scores- Leveled papers'!$H$4:$KM$4,AQ$3,'English Scores- Leveled papers'!$H25:$KM25,"&lt;&gt;")=0,"",SUMIF('English Scores- Leveled papers'!$H$4:$KM$4,AQ$3,'English Scores- Leveled papers'!$H25:$KM25)))</f>
        <v/>
      </c>
      <c r="AR23" s="319" t="str">
        <f aca="false">IF($B23="","",IF(COUNTIFS('English Scores- Leveled papers'!$H$4:$KM$4,AR$3,'English Scores- Leveled papers'!$H25:$KM25,"&lt;&gt;")=0,"",SUMIF('English Scores- Leveled papers'!$H$4:$KM$4,AR$3,'English Scores- Leveled papers'!$H25:$KM25)))</f>
        <v/>
      </c>
      <c r="AS23" s="319" t="str">
        <f aca="false">IF($B23="","",IF(COUNTIFS('English Scores- Leveled papers'!$H$4:$KM$4,AS$3,'English Scores- Leveled papers'!$H25:$KM25,"&lt;&gt;")=0,"",SUMIF('English Scores- Leveled papers'!$H$4:$KM$4,AS$3,'English Scores- Leveled papers'!$H25:$KM25)))</f>
        <v/>
      </c>
      <c r="AT23" s="319" t="str">
        <f aca="false">IF($B23="","",IF(COUNTIFS('English Scores- Leveled papers'!$H$4:$KM$4,AT$3,'English Scores- Leveled papers'!$H25:$KM25,"&lt;&gt;")=0,"",SUMIF('English Scores- Leveled papers'!$H$4:$KM$4,AT$3,'English Scores- Leveled papers'!$H25:$KM25)))</f>
        <v/>
      </c>
      <c r="AU23" s="319" t="str">
        <f aca="false">IF($B23="","",IF(COUNTIFS('English Scores- Leveled papers'!$H$4:$KM$4,AU$3,'English Scores- Leveled papers'!$H25:$KM25,"&lt;&gt;")=0,"",SUMIF('English Scores- Leveled papers'!$H$4:$KM$4,AU$3,'English Scores- Leveled papers'!$H25:$KM25)))</f>
        <v/>
      </c>
      <c r="AV23" s="319" t="str">
        <f aca="false">IF($B23="","",IF(COUNTIFS('English Scores- Leveled papers'!$H$4:$KM$4,AV$3,'English Scores- Leveled papers'!$H25:$KM25,"&lt;&gt;")=0,"",SUMIF('English Scores- Leveled papers'!$H$4:$KM$4,AV$3,'English Scores- Leveled papers'!$H25:$KM25)))</f>
        <v/>
      </c>
      <c r="AW23" s="319" t="str">
        <f aca="false">IF($B23="","",IF(COUNTIFS('English Scores- Leveled papers'!$H$4:$KM$4,AW$3,'English Scores- Leveled papers'!$H25:$KM25,"&lt;&gt;")=0,"",SUMIF('English Scores- Leveled papers'!$H$4:$KM$4,AW$3,'English Scores- Leveled papers'!$H25:$KM25)))</f>
        <v/>
      </c>
      <c r="AX23" s="319" t="str">
        <f aca="false">IF($B23="","",IF(COUNTIFS('English Scores- Leveled papers'!$H$4:$KM$4,AX$3,'English Scores- Leveled papers'!$H25:$KM25,"&lt;&gt;")=0,"",SUMIF('English Scores- Leveled papers'!$H$4:$KM$4,AX$3,'English Scores- Leveled papers'!$H25:$KM25)))</f>
        <v/>
      </c>
      <c r="AY23" s="319" t="str">
        <f aca="false">IF($B23="","",IF(COUNTIFS('English Scores- Leveled papers'!$H$4:$KM$4,AY$3,'English Scores- Leveled papers'!$H25:$KM25,"&lt;&gt;")=0,"",SUMIF('English Scores- Leveled papers'!$H$4:$KM$4,AY$3,'English Scores- Leveled papers'!$H25:$KM25)))</f>
        <v/>
      </c>
      <c r="AZ23" s="752" t="str">
        <f aca="false">IF($B23="","",IF(COUNTIFS('English Scores- Leveled papers'!$H$4:$KM$4,AZ$3,'English Scores- Leveled papers'!$H25:$KM25,"&lt;&gt;")=0,"",SUMIF('English Scores- Leveled papers'!$H$4:$KM$4,AZ$3,'English Scores- Leveled papers'!$H25:$KM25)))</f>
        <v/>
      </c>
      <c r="BA23" s="752" t="str">
        <f aca="false">IF($B23="","",IF(COUNTIFS('English Scores- Leveled papers'!$H$4:$KM$4,BA$3,'English Scores- Leveled papers'!$H25:$KM25,"&lt;&gt;")=0,"",SUMIF('English Scores- Leveled papers'!$H$4:$KM$4,BA$3,'English Scores- Leveled papers'!$H25:$KM25)))</f>
        <v/>
      </c>
      <c r="BB23" s="752" t="str">
        <f aca="false">IF($B23="","",IF(COUNTIFS('English Scores- Leveled papers'!$H$4:$KM$4,BB$3,'English Scores- Leveled papers'!$H25:$KM25,"&lt;&gt;")=0,"",SUMIF('English Scores- Leveled papers'!$H$4:$KM$4,BB$3,'English Scores- Leveled papers'!$H25:$KM25)))</f>
        <v/>
      </c>
      <c r="BC23" s="752" t="str">
        <f aca="false">IF($B23="","",IF(COUNTIFS('English Scores- Leveled papers'!$H$4:$KM$4,BC$3,'English Scores- Leveled papers'!$H25:$KM25,"&lt;&gt;")=0,"",SUMIF('English Scores- Leveled papers'!$H$4:$KM$4,BC$3,'English Scores- Leveled papers'!$H25:$KM25)))</f>
        <v/>
      </c>
      <c r="BD23" s="752"/>
      <c r="BE23" s="752"/>
      <c r="BF23" s="752" t="str">
        <f aca="false">IF($B23="","",IF(COUNTIFS('English Scores- Leveled papers'!$H$4:$KM$4,BF$3,'English Scores- Leveled papers'!$H25:$KM25,"&lt;&gt;")=0,"",SUMIF('English Scores- Leveled papers'!$H$4:$KM$4,BF$3,'English Scores- Leveled papers'!$H25:$KM25)))</f>
        <v/>
      </c>
      <c r="BG23" s="752" t="str">
        <f aca="false">IF($B23="","",IF(COUNTIFS('English Scores- Leveled papers'!$H$4:$KM$4,BG$3,'English Scores- Leveled papers'!$H25:$KM25,"&lt;&gt;")=0,"",SUMIF('English Scores- Leveled papers'!$H$4:$KM$4,BG$3,'English Scores- Leveled papers'!$H25:$KM25)))</f>
        <v/>
      </c>
      <c r="BH23" s="752" t="str">
        <f aca="false">IF($B23="","",IF(COUNTIFS('English Scores- Leveled papers'!$H$4:$KM$4,BH$3,'English Scores- Leveled papers'!$H25:$KM25,"&lt;&gt;")=0,"",SUMIF('English Scores- Leveled papers'!$H$4:$KM$4,BH$3,'English Scores- Leveled papers'!$H25:$KM25)))</f>
        <v/>
      </c>
      <c r="BI23" s="752" t="str">
        <f aca="false">IF($B23="","",IF(COUNTIFS('English Scores- Leveled papers'!$H$4:$KM$4,BI$3,'English Scores- Leveled papers'!$H25:$KM25,"&lt;&gt;")=0,"",SUMIF('English Scores- Leveled papers'!$H$4:$KM$4,BI$3,'English Scores- Leveled papers'!$H25:$KM25)))</f>
        <v/>
      </c>
      <c r="BJ23" s="752" t="str">
        <f aca="false">IF($B23="","",IF(COUNTIFS('English Scores- Leveled papers'!$H$4:$KM$4,BJ$3,'English Scores- Leveled papers'!$H25:$KM25,"&lt;&gt;")=0,"",SUMIF('English Scores- Leveled papers'!$H$4:$KM$4,BJ$3,'English Scores- Leveled papers'!$H25:$KM25)))</f>
        <v/>
      </c>
      <c r="BK23" s="752" t="str">
        <f aca="false">IF($B23="","",IF(COUNTIFS('English Scores- Leveled papers'!$H$4:$KM$4,BK$3,'English Scores- Leveled papers'!$H25:$KM25,"&lt;&gt;")=0,"",SUMIF('English Scores- Leveled papers'!$H$4:$KM$4,BK$3,'English Scores- Leveled papers'!$H25:$KM25)))</f>
        <v/>
      </c>
      <c r="BL23" s="752" t="str">
        <f aca="false">IF($B23="","",IF(COUNTIFS('English Scores- Leveled papers'!$H$4:$KM$4,BL$3,'English Scores- Leveled papers'!$H25:$KM25,"&lt;&gt;")=0,"",SUMIF('English Scores- Leveled papers'!$H$4:$KM$4,BL$3,'English Scores- Leveled papers'!$H25:$KM25)))</f>
        <v/>
      </c>
      <c r="BM23" s="752" t="str">
        <f aca="false">IF($B23="","",IF(COUNTIFS('English Scores- Leveled papers'!$H$4:$KM$4,BM$3,'English Scores- Leveled papers'!$H25:$KM25,"&lt;&gt;")=0,"",SUMIF('English Scores- Leveled papers'!$H$4:$KM$4,BM$3,'English Scores- Leveled papers'!$H25:$KM25)))</f>
        <v/>
      </c>
      <c r="BN23" s="752" t="str">
        <f aca="false">IF($B23="","",IF(COUNTIFS('English Scores- Leveled papers'!$H$4:$KM$4,BN$3,'English Scores- Leveled papers'!$H25:$KM25,"&lt;&gt;")=0,"",SUMIF('English Scores- Leveled papers'!$H$4:$KM$4,BN$3,'English Scores- Leveled papers'!$H25:$KM25)))</f>
        <v/>
      </c>
      <c r="BO23" s="752" t="str">
        <f aca="false">IF($B23="","",IF(COUNTIFS('English Scores- Leveled papers'!$H$4:$KM$4,BO$3,'English Scores- Leveled papers'!$H25:$KM25,"&lt;&gt;")=0,"",SUMIF('English Scores- Leveled papers'!$H$4:$KM$4,BO$3,'English Scores- Leveled papers'!$H25:$KM25)))</f>
        <v/>
      </c>
      <c r="BP23" s="319" t="str">
        <f aca="false">IF($B23="","",IF(COUNTIFS('English Scores- Leveled papers'!$H$4:$KM$4,BP$3,'English Scores- Leveled papers'!$H25:$KM25,"&lt;&gt;")=0,"",SUMIF('English Scores- Leveled papers'!$H$4:$KM$4,BP$3,'English Scores- Leveled papers'!$H25:$KM25)))</f>
        <v/>
      </c>
      <c r="BQ23" s="319" t="str">
        <f aca="false">IF($B23="","",IF(COUNTIFS('English Scores- Leveled papers'!$H$4:$KM$4,BQ$3,'English Scores- Leveled papers'!$H25:$KM25,"&lt;&gt;")=0,"",SUMIF('English Scores- Leveled papers'!$H$4:$KM$4,BQ$3,'English Scores- Leveled papers'!$H25:$KM25)))</f>
        <v/>
      </c>
      <c r="BR23" s="319" t="str">
        <f aca="false">IF($B23="","",IF(COUNTIFS('English Scores- Leveled papers'!$H$4:$KM$4,BR$3,'English Scores- Leveled papers'!$H25:$KM25,"&lt;&gt;")=0,"",SUMIF('English Scores- Leveled papers'!$H$4:$KM$4,BR$3,'English Scores- Leveled papers'!$H25:$KM25)))</f>
        <v/>
      </c>
      <c r="BS23" s="319" t="str">
        <f aca="false">IF($B23="","",IF(COUNTIFS('English Scores- Leveled papers'!$H$4:$KM$4,BS$3,'English Scores- Leveled papers'!$H25:$KM25,"&lt;&gt;")=0,"",SUMIF('English Scores- Leveled papers'!$H$4:$KM$4,BS$3,'English Scores- Leveled papers'!$H25:$KM25)))</f>
        <v/>
      </c>
      <c r="BT23" s="319" t="str">
        <f aca="false">IF($B23="","",IF(COUNTIFS('English Scores- Leveled papers'!$H$4:$KM$4,BT$3,'English Scores- Leveled papers'!$H25:$KM25,"&lt;&gt;")=0,"",SUMIF('English Scores- Leveled papers'!$H$4:$KM$4,BT$3,'English Scores- Leveled papers'!$H25:$KM25)))</f>
        <v/>
      </c>
      <c r="BU23" s="319" t="str">
        <f aca="false">IF($B23="","",IF(COUNTIFS('English Scores- Leveled papers'!$H$4:$KM$4,BU$3,'English Scores- Leveled papers'!$H25:$KM25,"&lt;&gt;")=0,"",SUMIF('English Scores- Leveled papers'!$H$4:$KM$4,BU$3,'English Scores- Leveled papers'!$H25:$KM25)))</f>
        <v/>
      </c>
      <c r="BV23" s="319" t="str">
        <f aca="false">IF($B23="","",IF(COUNTIFS('English Scores- Leveled papers'!$H$4:$KM$4,BV$3,'English Scores- Leveled papers'!$H25:$KM25,"&lt;&gt;")=0,"",SUMIF('English Scores- Leveled papers'!$H$4:$KM$4,BV$3,'English Scores- Leveled papers'!$H25:$KM25)))</f>
        <v/>
      </c>
      <c r="BW23" s="319" t="str">
        <f aca="false">IF($B23="","",IF(COUNTIFS('English Scores- Leveled papers'!$H$4:$KM$4,BW$3,'English Scores- Leveled papers'!$H25:$KM25,"&lt;&gt;")=0,"",SUMIF('English Scores- Leveled papers'!$H$4:$KM$4,BW$3,'English Scores- Leveled papers'!$H25:$KM25)))</f>
        <v/>
      </c>
      <c r="BX23" s="752" t="str">
        <f aca="false">IF($B23="","",IF(COUNTIFS('English Scores- Leveled papers'!$H$4:$KM$4,BX$3,'English Scores- Leveled papers'!$H25:$KM25,"&lt;&gt;")=0,"",SUMIF('English Scores- Leveled papers'!$H$4:$KM$4,BX$3,'English Scores- Leveled papers'!$H25:$KM25)))</f>
        <v/>
      </c>
      <c r="BY23" s="752" t="str">
        <f aca="false">IF($B23="","",IF(COUNTIFS('English Scores- Leveled papers'!$H$4:$KM$4,BY$3,'English Scores- Leveled papers'!$H25:$KM25,"&lt;&gt;")=0,"",SUMIF('English Scores- Leveled papers'!$H$4:$KM$4,BY$3,'English Scores- Leveled papers'!$H25:$KM25)))</f>
        <v/>
      </c>
      <c r="BZ23" s="752" t="str">
        <f aca="false">IF($B23="","",IF(COUNTIFS('English Scores- Leveled papers'!$H$4:$KM$4,BZ$3,'English Scores- Leveled papers'!$H25:$KM25,"&lt;&gt;")=0,"",SUMIF('English Scores- Leveled papers'!$H$4:$KM$4,BZ$3,'English Scores- Leveled papers'!$H25:$KM25)))</f>
        <v/>
      </c>
      <c r="CA23" s="752" t="str">
        <f aca="false">IF($B23="","",IF(COUNTIFS('English Scores- Leveled papers'!$H$4:$KM$4,CA$3,'English Scores- Leveled papers'!$H25:$KM25,"&lt;&gt;")=0,"",SUMIF('English Scores- Leveled papers'!$H$4:$KM$4,CA$3,'English Scores- Leveled papers'!$H25:$KM25)))</f>
        <v/>
      </c>
      <c r="CB23" s="752" t="str">
        <f aca="false">IF($B23="","",IF(COUNTIFS('English Scores- Leveled papers'!$H$4:$KM$4,CB$3,'English Scores- Leveled papers'!$H25:$KM25,"&lt;&gt;")=0,"",SUMIF('English Scores- Leveled papers'!$H$4:$KM$4,CB$3,'English Scores- Leveled papers'!$H25:$KM25)))</f>
        <v/>
      </c>
      <c r="CC23" s="752" t="str">
        <f aca="false">IF($B23="","",IF(COUNTIFS('English Scores- Leveled papers'!$H$4:$KM$4,CC$3,'English Scores- Leveled papers'!$H25:$KM25,"&lt;&gt;")=0,"",SUMIF('English Scores- Leveled papers'!$H$4:$KM$4,CC$3,'English Scores- Leveled papers'!$H25:$KM25)))</f>
        <v/>
      </c>
      <c r="CD23" s="752" t="str">
        <f aca="false">IF($B23="","",IF(COUNTIFS('English Scores- Leveled papers'!$H$4:$KM$4,CD$3,'English Scores- Leveled papers'!$H25:$KM25,"&lt;&gt;")=0,"",SUMIF('English Scores- Leveled papers'!$H$4:$KM$4,CD$3,'English Scores- Leveled papers'!$H25:$KM25)))</f>
        <v/>
      </c>
      <c r="CE23" s="752" t="str">
        <f aca="false">IF($B23="","",IF(COUNTIFS('English Scores- Leveled papers'!$H$4:$KM$4,CE$3,'English Scores- Leveled papers'!$H25:$KM25,"&lt;&gt;")=0,"",SUMIF('English Scores- Leveled papers'!$H$4:$KM$4,CE$3,'English Scores- Leveled papers'!$H25:$KM25)))</f>
        <v/>
      </c>
      <c r="CF23" s="752" t="str">
        <f aca="false">IF($B23="","",IF(COUNTIFS('English Scores- Leveled papers'!$H$4:$KM$4,CF$3,'English Scores- Leveled papers'!$H25:$KM25,"&lt;&gt;")=0,"",SUMIF('English Scores- Leveled papers'!$H$4:$KM$4,CF$3,'English Scores- Leveled papers'!$H25:$KM25)))</f>
        <v/>
      </c>
      <c r="CG23" s="319" t="str">
        <f aca="false">IF($B23="","",IF(COUNTIFS('English Scores- Leveled papers'!$H$4:$KM$4,CG$3,'English Scores- Leveled papers'!$H25:$KM25,"&lt;&gt;")=0,"",SUMIF('English Scores- Leveled papers'!$H$4:$KM$4,CG$3,'English Scores- Leveled papers'!$H25:$KM25)))</f>
        <v/>
      </c>
      <c r="CH23" s="319" t="str">
        <f aca="false">IF($B23="","",IF(COUNTIFS('English Scores- Leveled papers'!$H$4:$KM$4,CH$3,'English Scores- Leveled papers'!$H25:$KM25,"&lt;&gt;")=0,"",SUMIF('English Scores- Leveled papers'!$H$4:$KM$4,CH$3,'English Scores- Leveled papers'!$H25:$KM25)))</f>
        <v/>
      </c>
      <c r="CI23" s="319" t="str">
        <f aca="false">IF($B23="","",IF(COUNTIFS('English Scores- Leveled papers'!$H$4:$KM$4,CI$3,'English Scores- Leveled papers'!$H25:$KM25,"&lt;&gt;")=0,"",SUMIF('English Scores- Leveled papers'!$H$4:$KM$4,CI$3,'English Scores- Leveled papers'!$H25:$KM25)))</f>
        <v/>
      </c>
      <c r="CJ23" s="319" t="str">
        <f aca="false">IF($B23="","",IF(COUNTIFS('English Scores- Leveled papers'!$H$4:$KM$4,CJ$3,'English Scores- Leveled papers'!$H25:$KM25,"&lt;&gt;")=0,"",SUMIF('English Scores- Leveled papers'!$H$4:$KM$4,CJ$3,'English Scores- Leveled papers'!$H25:$KM25)))</f>
        <v/>
      </c>
      <c r="CK23" s="319" t="str">
        <f aca="false">IF($B23="","",IF(COUNTIFS('English Scores- Leveled papers'!$H$4:$KM$4,CK$3,'English Scores- Leveled papers'!$H25:$KM25,"&lt;&gt;")=0,"",SUMIF('English Scores- Leveled papers'!$H$4:$KM$4,CK$3,'English Scores- Leveled papers'!$H25:$KM25)))</f>
        <v/>
      </c>
      <c r="CL23" s="752" t="str">
        <f aca="false">IF($B23="","",IF(COUNTIFS('English Scores- Leveled papers'!$H$4:$KM$4,CL$3,'English Scores- Leveled papers'!$H25:$KM25,"&lt;&gt;")=0,"",SUMIF('English Scores- Leveled papers'!$H$4:$KM$4,CL$3,'English Scores- Leveled papers'!$H25:$KM25)))</f>
        <v/>
      </c>
      <c r="CM23" s="752" t="str">
        <f aca="false">IF($B23="","",IF(COUNTIFS('English Scores- Leveled papers'!$H$4:$KM$4,CM$3,'English Scores- Leveled papers'!$H25:$KM25,"&lt;&gt;")=0,"",SUMIF('English Scores- Leveled papers'!$H$4:$KM$4,CM$3,'English Scores- Leveled papers'!$H25:$KM25)))</f>
        <v/>
      </c>
      <c r="CN23" s="752" t="str">
        <f aca="false">IF($B23="","",IF(COUNTIFS('English Scores- Leveled papers'!$H$4:$KM$4,CN$3,'English Scores- Leveled papers'!$H25:$KM25,"&lt;&gt;")=0,"",SUMIF('English Scores- Leveled papers'!$H$4:$KM$4,CN$3,'English Scores- Leveled papers'!$H25:$KM25)))</f>
        <v/>
      </c>
      <c r="CO23" s="752" t="str">
        <f aca="false">IF($B23="","",IF(COUNTIFS('English Scores- Leveled papers'!$H$4:$KM$4,CO$3,'English Scores- Leveled papers'!$H25:$KM25,"&lt;&gt;")=0,"",SUMIF('English Scores- Leveled papers'!$H$4:$KM$4,CO$3,'English Scores- Leveled papers'!$H25:$KM25)))</f>
        <v/>
      </c>
      <c r="CP23" s="752" t="str">
        <f aca="false">IF($B23="","",IF(COUNTIFS('English Scores- Leveled papers'!$H$4:$KM$4,CP$3,'English Scores- Leveled papers'!$H25:$KM25,"&lt;&gt;")=0,"",SUMIF('English Scores- Leveled papers'!$H$4:$KM$4,CP$3,'English Scores- Leveled papers'!$H25:$KM25)))</f>
        <v/>
      </c>
      <c r="CQ23" s="752" t="str">
        <f aca="false">IF($B23="","",IF(COUNTIFS('English Scores- Leveled papers'!$H$4:$KM$4,CQ$3,'English Scores- Leveled papers'!$H25:$KM25,"&lt;&gt;")=0,"",SUMIF('English Scores- Leveled papers'!$H$4:$KM$4,CQ$3,'English Scores- Leveled papers'!$H25:$KM25)))</f>
        <v/>
      </c>
      <c r="CR23" s="752" t="str">
        <f aca="false">IF($B23="","",IF(COUNTIFS('English Scores- Leveled papers'!$H$4:$KM$4,CR$3,'English Scores- Leveled papers'!$H25:$KM25,"&lt;&gt;")=0,"",SUMIF('English Scores- Leveled papers'!$H$4:$KM$4,CR$3,'English Scores- Leveled papers'!$H25:$KM25)))</f>
        <v/>
      </c>
      <c r="CS23" s="752" t="str">
        <f aca="false">IF($B23="","",IF(COUNTIFS('English Scores- Leveled papers'!$H$4:$KM$4,CS$3,'English Scores- Leveled papers'!$H25:$KM25,"&lt;&gt;")=0,"",SUMIF('English Scores- Leveled papers'!$H$4:$KM$4,CS$3,'English Scores- Leveled papers'!$H25:$KM25)))</f>
        <v/>
      </c>
      <c r="CT23" s="319" t="str">
        <f aca="false">IF($B23="","",IF(COUNTIFS('English Scores- Leveled papers'!$H$4:$KM$4,CT$3,'English Scores- Leveled papers'!$H25:$KM25,"&lt;&gt;")=0,"",SUMIF('English Scores- Leveled papers'!$H$4:$KM$4,CT$3,'English Scores- Leveled papers'!$H25:$KM25)))</f>
        <v/>
      </c>
      <c r="CU23" s="319" t="str">
        <f aca="false">IF($B23="","",IF(COUNTIFS('English Scores- Leveled papers'!$H$4:$KM$4,CU$3,'English Scores- Leveled papers'!$H25:$KM25,"&lt;&gt;")=0,"",SUMIF('English Scores- Leveled papers'!$H$4:$KM$4,CU$3,'English Scores- Leveled papers'!$H25:$KM25)))</f>
        <v/>
      </c>
      <c r="CV23" s="319" t="str">
        <f aca="false">IF($B23="","",IF(COUNTIFS('English Scores- Leveled papers'!$H$4:$KM$4,CV$3,'English Scores- Leveled papers'!$H25:$KM25,"&lt;&gt;")=0,"",SUMIF('English Scores- Leveled papers'!$H$4:$KM$4,CV$3,'English Scores- Leveled papers'!$H25:$KM25)))</f>
        <v/>
      </c>
      <c r="CW23" s="319" t="str">
        <f aca="false">IF($B23="","",IF(COUNTIFS('English Scores- Leveled papers'!$H$4:$KM$4,CW$3,'English Scores- Leveled papers'!$H25:$KM25,"&lt;&gt;")=0,"",SUMIF('English Scores- Leveled papers'!$H$4:$KM$4,CW$3,'English Scores- Leveled papers'!$H25:$KM25)))</f>
        <v/>
      </c>
      <c r="CX23" s="319" t="str">
        <f aca="false">IF($B23="","",IF(COUNTIFS('English Scores- Leveled papers'!$H$4:$KM$4,CX$3,'English Scores- Leveled papers'!$H25:$KM25,"&lt;&gt;")=0,"",SUMIF('English Scores- Leveled papers'!$H$4:$KM$4,CX$3,'English Scores- Leveled papers'!$H25:$KM25)))</f>
        <v/>
      </c>
      <c r="CY23" s="319" t="str">
        <f aca="false">IF($B23="","",IF(COUNTIFS('English Scores- Leveled papers'!$H$4:$KM$4,CY$3,'English Scores- Leveled papers'!$H25:$KM25,"&lt;&gt;")=0,"",SUMIF('English Scores- Leveled papers'!$H$4:$KM$4,CY$3,'English Scores- Leveled papers'!$H25:$KM25)))</f>
        <v/>
      </c>
      <c r="CZ23" s="319" t="str">
        <f aca="false">IF($B23="","",IF(COUNTIFS('English Scores- Leveled papers'!$H$4:$KM$4,CZ$3,'English Scores- Leveled papers'!$H25:$KM25,"&lt;&gt;")=0,"",SUMIF('English Scores- Leveled papers'!$H$4:$KM$4,CZ$3,'English Scores- Leveled papers'!$H25:$KM25)))</f>
        <v/>
      </c>
      <c r="DA23" s="319" t="str">
        <f aca="false">IF($B23="","",IF(COUNTIFS('English Scores- Leveled papers'!$H$4:$KM$4,DA$3,'English Scores- Leveled papers'!$H25:$KM25,"&lt;&gt;")=0,"",SUMIF('English Scores- Leveled papers'!$H$4:$KM$4,DA$3,'English Scores- Leveled papers'!$H25:$KM25)))</f>
        <v/>
      </c>
      <c r="DB23" s="319" t="str">
        <f aca="false">IF($B23="","",IF(COUNTIFS('English Scores- Leveled papers'!$H$4:$KM$4,DB$3,'English Scores- Leveled papers'!$H25:$KM25,"&lt;&gt;")=0,"",SUMIF('English Scores- Leveled papers'!$H$4:$KM$4,DB$3,'English Scores- Leveled papers'!$H25:$KM25)))</f>
        <v/>
      </c>
      <c r="DC23" s="319" t="str">
        <f aca="false">IF($B23="","",IF(COUNTIFS('English Scores- Leveled papers'!$H$4:$KM$4,DC$3,'English Scores- Leveled papers'!$H25:$KM25,"&lt;&gt;")=0,"",SUMIF('English Scores- Leveled papers'!$H$4:$KM$4,DC$3,'English Scores- Leveled papers'!$H25:$KM25)))</f>
        <v/>
      </c>
      <c r="DD23" s="319" t="str">
        <f aca="false">IF($B23="","",IF(COUNTIFS('English Scores- Leveled papers'!$H$4:$KM$4,DD$3,'English Scores- Leveled papers'!$H25:$KM25,"&lt;&gt;")=0,"",SUMIF('English Scores- Leveled papers'!$H$4:$KM$4,DD$3,'English Scores- Leveled papers'!$H25:$KM25)))</f>
        <v/>
      </c>
      <c r="DE23" s="319" t="str">
        <f aca="false">IF($B23="","",IF(COUNTIFS('English Scores- Leveled papers'!$H$4:$KM$4,DE$3,'English Scores- Leveled papers'!$H25:$KM25,"&lt;&gt;")=0,"",SUMIF('English Scores- Leveled papers'!$H$4:$KM$4,DE$3,'English Scores- Leveled papers'!$H25:$KM25)))</f>
        <v/>
      </c>
      <c r="DF23" s="752" t="str">
        <f aca="false">IF($B23="","",IF(COUNTIFS('English Scores- Leveled papers'!$H$4:$KM$4,DF$3,'English Scores- Leveled papers'!$H25:$KM25,"&lt;&gt;")=0,"",SUMIF('English Scores- Leveled papers'!$H$4:$KM$4,DF$3,'English Scores- Leveled papers'!$H25:$KM25)))</f>
        <v/>
      </c>
      <c r="DG23" s="752" t="str">
        <f aca="false">IF($B23="","",IF(COUNTIFS('English Scores- Leveled papers'!$H$4:$KM$4,DG$3,'English Scores- Leveled papers'!$H25:$KM25,"&lt;&gt;")=0,"",SUMIF('English Scores- Leveled papers'!$H$4:$KM$4,DG$3,'English Scores- Leveled papers'!$H25:$KM25)))</f>
        <v/>
      </c>
      <c r="DH23" s="752" t="str">
        <f aca="false">IF($B23="","",IF(COUNTIFS('English Scores- Leveled papers'!$H$4:$KM$4,DH$3,'English Scores- Leveled papers'!$H25:$KM25,"&lt;&gt;")=0,"",SUMIF('English Scores- Leveled papers'!$H$4:$KM$4,DH$3,'English Scores- Leveled papers'!$H25:$KM25)))</f>
        <v/>
      </c>
      <c r="DI23" s="752" t="str">
        <f aca="false">IF($B23="","",IF(COUNTIFS('English Scores- Leveled papers'!$H$4:$KM$4,DI$3,'English Scores- Leveled papers'!$H25:$KM25,"&lt;&gt;")=0,"",SUMIF('English Scores- Leveled papers'!$H$4:$KM$4,DI$3,'English Scores- Leveled papers'!$H25:$KM25)))</f>
        <v/>
      </c>
      <c r="DJ23" s="752" t="str">
        <f aca="false">IF($B23="","",IF(COUNTIFS('English Scores- Leveled papers'!$H$4:$KM$4,DJ$3,'English Scores- Leveled papers'!$H25:$KM25,"&lt;&gt;")=0,"",SUMIF('English Scores- Leveled papers'!$H$4:$KM$4,DJ$3,'English Scores- Leveled papers'!$H25:$KM25)))</f>
        <v/>
      </c>
      <c r="DK23" s="752" t="str">
        <f aca="false">IF($B23="","",IF(COUNTIFS('English Scores- Leveled papers'!$H$4:$KM$4,DK$3,'English Scores- Leveled papers'!$H25:$KM25,"&lt;&gt;")=0,"",SUMIF('English Scores- Leveled papers'!$H$4:$KM$4,DK$3,'English Scores- Leveled papers'!$H25:$KM25)))</f>
        <v/>
      </c>
      <c r="DL23" s="752" t="str">
        <f aca="false">IF($B23="","",IF(COUNTIFS('English Scores- Leveled papers'!$H$4:$KM$4,DL$3,'English Scores- Leveled papers'!$H25:$KM25,"&lt;&gt;")=0,"",SUMIF('English Scores- Leveled papers'!$H$4:$KM$4,DL$3,'English Scores- Leveled papers'!$H25:$KM25)))</f>
        <v/>
      </c>
      <c r="DM23" s="752" t="str">
        <f aca="false">IF($B23="","",IF(COUNTIFS('English Scores- Leveled papers'!$H$4:$KM$4,DM$3,'English Scores- Leveled papers'!$H25:$KM25,"&lt;&gt;")=0,"",SUMIF('English Scores- Leveled papers'!$H$4:$KM$4,DM$3,'English Scores- Leveled papers'!$H25:$KM25)))</f>
        <v/>
      </c>
      <c r="DN23" s="752" t="str">
        <f aca="false">IF($B23="","",IF(COUNTIFS('English Scores- Leveled papers'!$H$4:$KM$4,DN$3,'English Scores- Leveled papers'!$H25:$KM25,"&lt;&gt;")=0,"",SUMIF('English Scores- Leveled papers'!$H$4:$KM$4,DN$3,'English Scores- Leveled papers'!$H25:$KM25)))</f>
        <v/>
      </c>
      <c r="DO23" s="752" t="str">
        <f aca="false">IF($B23="","",IF(COUNTIFS('English Scores- Leveled papers'!$H$4:$KM$4,DO$3,'English Scores- Leveled papers'!$H25:$KM25,"&lt;&gt;")=0,"",SUMIF('English Scores- Leveled papers'!$H$4:$KM$4,DO$3,'English Scores- Leveled papers'!$H25:$KM25)))</f>
        <v/>
      </c>
      <c r="DP23" s="752" t="str">
        <f aca="false">IF($B23="","",IF(COUNTIFS('English Scores- Leveled papers'!$H$4:$KM$4,DP$3,'English Scores- Leveled papers'!$H25:$KM25,"&lt;&gt;")=0,"",SUMIF('English Scores- Leveled papers'!$H$4:$KM$4,DP$3,'English Scores- Leveled papers'!$H25:$KM25)))</f>
        <v/>
      </c>
      <c r="DQ23" s="752" t="str">
        <f aca="false">IF($B23="","",IF(COUNTIFS('English Scores- Leveled papers'!$H$4:$KM$4,DQ$3,'English Scores- Leveled papers'!$H25:$KM25,"&lt;&gt;")=0,"",SUMIF('English Scores- Leveled papers'!$H$4:$KM$4,DQ$3,'English Scores- Leveled papers'!$H25:$KM25)))</f>
        <v/>
      </c>
      <c r="DR23" s="319" t="str">
        <f aca="false">IF($B23="","",IF(COUNTIFS('English Scores- Leveled papers'!$H$4:$KM$4,DR$3,'English Scores- Leveled papers'!$H25:$KM25,"&lt;&gt;")=0,"",SUMIF('English Scores- Leveled papers'!$H$4:$KM$4,DR$3,'English Scores- Leveled papers'!$H25:$KM25)))</f>
        <v/>
      </c>
      <c r="DS23" s="319" t="str">
        <f aca="false">IF($B23="","",IF(COUNTIFS('English Scores- Leveled papers'!$H$4:$KM$4,DS$3,'English Scores- Leveled papers'!$H25:$KM25,"&lt;&gt;")=0,"",SUMIF('English Scores- Leveled papers'!$H$4:$KM$4,DS$3,'English Scores- Leveled papers'!$H25:$KM25)))</f>
        <v/>
      </c>
      <c r="DT23" s="319" t="str">
        <f aca="false">IF($B23="","",IF(COUNTIFS('English Scores- Leveled papers'!$H$4:$KM$4,DT$3,'English Scores- Leveled papers'!$H25:$KM25,"&lt;&gt;")=0,"",SUMIF('English Scores- Leveled papers'!$H$4:$KM$4,DT$3,'English Scores- Leveled papers'!$H25:$KM25)))</f>
        <v/>
      </c>
      <c r="DU23" s="319" t="str">
        <f aca="false">IF($B23="","",IF(COUNTIFS('English Scores- Leveled papers'!$H$4:$KM$4,DU$3,'English Scores- Leveled papers'!$H25:$KM25,"&lt;&gt;")=0,"",SUMIF('English Scores- Leveled papers'!$H$4:$KM$4,DU$3,'English Scores- Leveled papers'!$H25:$KM25)))</f>
        <v/>
      </c>
      <c r="DV23" s="319" t="str">
        <f aca="false">IF($B23="","",IF(COUNTIFS('English Scores- Leveled papers'!$H$4:$KM$4,DV$3,'English Scores- Leveled papers'!$H25:$KM25,"&lt;&gt;")=0,"",SUMIF('English Scores- Leveled papers'!$H$4:$KM$4,DV$3,'English Scores- Leveled papers'!$H25:$KM25)))</f>
        <v/>
      </c>
      <c r="DW23" s="319" t="str">
        <f aca="false">IF($B23="","",IF(COUNTIFS('English Scores- Leveled papers'!$H$4:$KM$4,DW$3,'English Scores- Leveled papers'!$H25:$KM25,"&lt;&gt;")=0,"",SUMIF('English Scores- Leveled papers'!$H$4:$KM$4,DW$3,'English Scores- Leveled papers'!$H25:$KM25)))</f>
        <v/>
      </c>
      <c r="DX23" s="319" t="str">
        <f aca="false">IF($B23="","",IF(COUNTIFS('English Scores- Leveled papers'!$H$4:$KM$4,DX$3,'English Scores- Leveled papers'!$H25:$KM25,"&lt;&gt;")=0,"",SUMIF('English Scores- Leveled papers'!$H$4:$KM$4,DX$3,'English Scores- Leveled papers'!$H25:$KM25)))</f>
        <v/>
      </c>
      <c r="DY23" s="319" t="str">
        <f aca="false">IF($B23="","",IF(COUNTIFS('English Scores- Leveled papers'!$H$4:$KM$4,DY$3,'English Scores- Leveled papers'!$H25:$KM25,"&lt;&gt;")=0,"",SUMIF('English Scores- Leveled papers'!$H$4:$KM$4,DY$3,'English Scores- Leveled papers'!$H25:$KM25)))</f>
        <v/>
      </c>
      <c r="DZ23" s="319" t="str">
        <f aca="false">IF($B23="","",IF(COUNTIFS('English Scores- Leveled papers'!$H$4:$KM$4,DZ$3,'English Scores- Leveled papers'!$H25:$KM25,"&lt;&gt;")=0,"",SUMIF('English Scores- Leveled papers'!$H$4:$KM$4,DZ$3,'English Scores- Leveled papers'!$H25:$KM25)))</f>
        <v/>
      </c>
      <c r="EA23" s="319" t="str">
        <f aca="false">IF($B23="","",IF(COUNTIFS('English Scores- Leveled papers'!$H$4:$KM$4,EA$3,'English Scores- Leveled papers'!$H25:$KM25,"&lt;&gt;")=0,"",SUMIF('English Scores- Leveled papers'!$H$4:$KM$4,EA$3,'English Scores- Leveled papers'!$H25:$KM25)))</f>
        <v/>
      </c>
      <c r="EB23" s="319" t="str">
        <f aca="false">IF($B23="","",IF(COUNTIFS('English Scores- Leveled papers'!$H$4:$KM$4,EB$3,'English Scores- Leveled papers'!$H25:$KM25,"&lt;&gt;")=0,"",SUMIF('English Scores- Leveled papers'!$H$4:$KM$4,EB$3,'English Scores- Leveled papers'!$H25:$KM25)))</f>
        <v/>
      </c>
      <c r="EC23" s="319" t="str">
        <f aca="false">IF($B23="","",IF(COUNTIFS('English Scores- Leveled papers'!$H$4:$KM$4,EC$3,'English Scores- Leveled papers'!$H25:$KM25,"&lt;&gt;")=0,"",SUMIF('English Scores- Leveled papers'!$H$4:$KM$4,EC$3,'English Scores- Leveled papers'!$H25:$KM25)))</f>
        <v/>
      </c>
      <c r="ED23" s="752" t="str">
        <f aca="false">IF($B23="","",IF(COUNTIFS('English Scores- Leveled papers'!$H$4:$KM$4,ED$3,'English Scores- Leveled papers'!$H25:$KM25,"&lt;&gt;")=0,"",SUMIF('English Scores- Leveled papers'!$H$4:$KM$4,ED$3,'English Scores- Leveled papers'!$H25:$KM25)))</f>
        <v/>
      </c>
      <c r="EE23" s="752" t="str">
        <f aca="false">IF($B23="","",IF(COUNTIFS('English Scores- Leveled papers'!$H$4:$KM$4,EE$3,'English Scores- Leveled papers'!$H25:$KM25,"&lt;&gt;")=0,"",SUMIF('English Scores- Leveled papers'!$H$4:$KM$4,EE$3,'English Scores- Leveled papers'!$H25:$KM25)))</f>
        <v/>
      </c>
      <c r="EF23" s="752" t="str">
        <f aca="false">IF($B23="","",IF(COUNTIFS('English Scores- Leveled papers'!$H$4:$KM$4,EF$3,'English Scores- Leveled papers'!$H25:$KM25,"&lt;&gt;")=0,"",SUMIF('English Scores- Leveled papers'!$H$4:$KM$4,EF$3,'English Scores- Leveled papers'!$H25:$KM25)))</f>
        <v/>
      </c>
      <c r="EG23" s="752" t="str">
        <f aca="false">IF($B23="","",IF(COUNTIFS('English Scores- Leveled papers'!$H$4:$KM$4,EG$3,'English Scores- Leveled papers'!$H25:$KM25,"&lt;&gt;")=0,"",SUMIF('English Scores- Leveled papers'!$H$4:$KM$4,EG$3,'English Scores- Leveled papers'!$H25:$KM25)))</f>
        <v/>
      </c>
      <c r="EH23" s="752" t="str">
        <f aca="false">IF($B23="","",IF(COUNTIFS('English Scores- Leveled papers'!$H$4:$KM$4,EH$3,'English Scores- Leveled papers'!$H25:$KM25,"&lt;&gt;")=0,"",SUMIF('English Scores- Leveled papers'!$H$4:$KM$4,EH$3,'English Scores- Leveled papers'!$H25:$KM25)))</f>
        <v/>
      </c>
      <c r="EI23" s="752" t="str">
        <f aca="false">IF($B23="","",IF(COUNTIFS('English Scores- Leveled papers'!$H$4:$KM$4,EI$3,'English Scores- Leveled papers'!$H25:$KM25,"&lt;&gt;")=0,"",SUMIF('English Scores- Leveled papers'!$H$4:$KM$4,EI$3,'English Scores- Leveled papers'!$H25:$KM25)))</f>
        <v/>
      </c>
      <c r="EJ23" s="752" t="str">
        <f aca="false">IF($B23="","",IF(COUNTIFS('English Scores- Leveled papers'!$H$4:$KM$4,EJ$3,'English Scores- Leveled papers'!$H25:$KM25,"&lt;&gt;")=0,"",SUMIF('English Scores- Leveled papers'!$H$4:$KM$4,EJ$3,'English Scores- Leveled papers'!$H25:$KM25)))</f>
        <v/>
      </c>
      <c r="EK23" s="752" t="str">
        <f aca="false">IF($B23="","",IF(COUNTIFS('English Scores- Leveled papers'!$H$4:$KM$4,EK$3,'English Scores- Leveled papers'!$H25:$KM25,"&lt;&gt;")=0,"",SUMIF('English Scores- Leveled papers'!$H$4:$KM$4,EK$3,'English Scores- Leveled papers'!$H25:$KM25)))</f>
        <v/>
      </c>
      <c r="EL23" s="752" t="str">
        <f aca="false">IF($B23="","",IF(COUNTIFS('English Scores- Leveled papers'!$H$4:$KM$4,EL$3,'English Scores- Leveled papers'!$H25:$KM25,"&lt;&gt;")=0,"",SUMIF('English Scores- Leveled papers'!$H$4:$KM$4,EL$3,'English Scores- Leveled papers'!$H25:$KM25)))</f>
        <v/>
      </c>
      <c r="EM23" s="752" t="str">
        <f aca="false">IF($B23="","",IF(COUNTIFS('English Scores- Leveled papers'!$H$4:$KM$4,EM$3,'English Scores- Leveled papers'!$H25:$KM25,"&lt;&gt;")=0,"",SUMIF('English Scores- Leveled papers'!$H$4:$KM$4,EM$3,'English Scores- Leveled papers'!$H25:$KM25)))</f>
        <v/>
      </c>
      <c r="EN23" s="752" t="str">
        <f aca="false">IF($B23="","",IF(COUNTIFS('English Scores- Leveled papers'!$H$4:$KM$4,EN$3,'English Scores- Leveled papers'!$H25:$KM25,"&lt;&gt;")=0,"",SUMIF('English Scores- Leveled papers'!$H$4:$KM$4,EN$3,'English Scores- Leveled papers'!$H25:$KM25)))</f>
        <v/>
      </c>
      <c r="EO23" s="752" t="str">
        <f aca="false">IF($B23="","",IF(COUNTIFS('English Scores- Leveled papers'!$H$4:$KM$4,EO$3,'English Scores- Leveled papers'!$H25:$KM25,"&lt;&gt;")=0,"",SUMIF('English Scores- Leveled papers'!$H$4:$KM$4,EO$3,'English Scores- Leveled papers'!$H25:$KM25)))</f>
        <v/>
      </c>
      <c r="EP23" s="752" t="str">
        <f aca="false">IF($B23="","",IF(COUNTIFS('English Scores- Leveled papers'!$H$4:$KM$4,EP$3,'English Scores- Leveled papers'!$H25:$KM25,"&lt;&gt;")=0,"",SUMIF('English Scores- Leveled papers'!$H$4:$KM$4,EP$3,'English Scores- Leveled papers'!$H25:$KM25)))</f>
        <v/>
      </c>
    </row>
    <row r="24" customFormat="false" ht="12.75" hidden="false" customHeight="false" outlineLevel="0" collapsed="false">
      <c r="A24" s="315" t="n">
        <v>20</v>
      </c>
      <c r="B24" s="315" t="str">
        <f aca="false">'English Scores- Leveled papers'!B26</f>
        <v>Lakshmi Narayan</v>
      </c>
      <c r="C24" s="751" t="e">
        <f aca="false">IF('RC Mastery Check+Question type'!D24="","",IF(OR('RC Mastery Check+Question type'!D24=-0.5,'RC Mastery Check+Question type'!D24=0,'RC Mastery Check+Question type'!D24=0.2,'RC Mastery Check+Question type'!D24=0.5),"NR",'cover sheet'!#ref!))</f>
        <v>#VALUE!</v>
      </c>
      <c r="D24" s="316" t="str">
        <f aca="false">IF(OR(B24="",COUNT('English Scores- Leveled papers'!AJ26:KM26)=0),"",IF((AND(R24&gt;=(70/100),R24&lt;1.1)),9,IF(AND(Q24&gt;=(70/100),Q24&lt;1.1),8,IF(AND(P24&gt;=(70/100),P24&lt;1.1),7,IF(AND(O24&gt;=(70/100),O24&lt;1.1),6,IF(AND(N24&gt;=0.7,N24&lt;1.1),5,IF(AND(M24&gt;=0.7,M24&lt;1.1),5,IF(AND(L24&gt;=0.7,L24&lt;1.1),4,IF(AND(K24&gt;=0.7,K24&lt;1.1),4,IF(AND(J24&gt;=0.7,J24&lt;1.1),3,IF(AND(I24&gt;=0.7,I24&lt;1.1),3,IF(AND(H24&gt;=0.7,H24&lt;1.1),2,IF(AND(G24&gt;=0.7,G24&lt;1.1),2,IF(AND(F24&gt;=0.7,F24&lt;1.1),1,IF(AND(E24&gt;=0.7,E24&lt;1.1),1,IF(COUNT('English Scores- Leveled papers'!AJ26:AK26)=0,"","NR"))))))))))))))))</f>
        <v>NR</v>
      </c>
      <c r="E24" s="318" t="str">
        <f aca="false">IF((B24=""),"",IF(COUNT(S24:W24)=0,"",ROUND(SUM(S24:W24)/SUM($S$2:$W$2),1)))</f>
        <v/>
      </c>
      <c r="F24" s="318" t="str">
        <f aca="false">IF((B24=""),"",IF(COUNT(X24:AB24)=0,"",ROUND(SUM(X24:AB24)/SUM($X$2:$AB$2),1)))</f>
        <v/>
      </c>
      <c r="G24" s="318" t="str">
        <f aca="false">IFERROR(IF((B24=""),"",IF(COUNT(AC24:AH24)=0,"",ROUND(SUM(AC24:AH24)/SUM($AC$2:$AH$2),1))),"")</f>
        <v/>
      </c>
      <c r="H24" s="318" t="str">
        <f aca="false">IFERROR(IF((B24=""),"",IF(COUNT(AI24:AN24)=0,"",ROUND(SUM(AI24:AN24)/SUM($AI$2:$AN$2),1))),0)</f>
        <v/>
      </c>
      <c r="I24" s="318" t="str">
        <f aca="false">IFERROR(IF((B24=""),"",IF(COUNT(AO24:AY24)=0,"",ROUND(SUM(AO24:AY24)/SUM($AO$2:$AY$2),1))),0)</f>
        <v/>
      </c>
      <c r="J24" s="318" t="str">
        <f aca="false">IFERROR(IF((B24=""),"",IF(COUNT(AZ24:BO24)=0,"",ROUND(SUM(AZ24:BO24)/SUM($AZ$2:$BO$2),1))),0)</f>
        <v/>
      </c>
      <c r="K24" s="318" t="str">
        <f aca="false">IFERROR(IF((B24=""),"",IF(COUNT(BP24:BW24)=0,"",ROUND(SUM(BP24:BW24)/SUM($BP$2:$BW$2),1))),0)</f>
        <v/>
      </c>
      <c r="L24" s="318" t="str">
        <f aca="false">IFERROR(IF((B24=""),"",IF(COUNT(BX24:CF24)=0,"",ROUND(SUM(BX24:CF24)/SUM($BX$2:$CF$2),1))),0)</f>
        <v/>
      </c>
      <c r="M24" s="318" t="str">
        <f aca="false">IFERROR(IF((B24=""),"",IF(COUNT(CG24:CK24)=0,"",ROUND(SUM(CG24:CK24)/SUM($CG$2:$CK$2),1))),0)</f>
        <v/>
      </c>
      <c r="N24" s="318" t="str">
        <f aca="false">IFERROR(IF((B24=""),"",IF(COUNT(CL24:CS24)=0,"",ROUND(SUM(CL24:CS24)/SUM($CL$2:$CS$2),1))),0)</f>
        <v/>
      </c>
      <c r="O24" s="318" t="str">
        <f aca="false">IFERROR(IF((B24=""),"",IF(COUNT(CT24:DE24)=0,"",ROUND(SUM(CT24:DE24)/SUM($CT$2:$DE$2),1))),0)</f>
        <v/>
      </c>
      <c r="P24" s="318" t="str">
        <f aca="false">IFERROR(IF((B24=""),"",IF(COUNT(DF24:DQ24)=0,"",ROUND(SUM(DF24:DQ24)/SUM($DF$2:$DQ$2),1))),0)</f>
        <v/>
      </c>
      <c r="Q24" s="318" t="str">
        <f aca="false">IFERROR(IF((B24=""),"",IF(COUNT(DR24:EB24)=0,"",ROUND(SUM(DR24:EB24)/SUM($DR$2:$EB$2),1))),0)</f>
        <v/>
      </c>
      <c r="R24" s="318" t="str">
        <f aca="false">(IF((B24=""),"",IF(COUNT(ED24:EP24)=0,"",ROUND(SUM(ED24:EP24)/SUM($ED$2:$EP$2),1))))</f>
        <v/>
      </c>
      <c r="S24" s="319" t="str">
        <f aca="false">IF($B24="","",IF(COUNTIFS('English Scores- Leveled papers'!$H$4:$KM$4,S$3,'English Scores- Leveled papers'!$H26:$KM26,"&lt;&gt;")=0,"",SUMIF('English Scores- Leveled papers'!$H$4:$KM$4,S$3,'English Scores- Leveled papers'!$H26:$KM26)))</f>
        <v/>
      </c>
      <c r="T24" s="319" t="str">
        <f aca="false">IF($B24="","",IF(COUNTIFS('English Scores- Leveled papers'!$H$4:$KM$4,T$3,'English Scores- Leveled papers'!$H26:$KM26,"&lt;&gt;")=0,"",SUMIF('English Scores- Leveled papers'!$H$4:$KM$4,T$3,'English Scores- Leveled papers'!$H26:$KM26)))</f>
        <v/>
      </c>
      <c r="U24" s="319" t="str">
        <f aca="false">IF($B24="","",IF(COUNTIFS('English Scores- Leveled papers'!$H$4:$KM$4,U$3,'English Scores- Leveled papers'!$H26:$KM26,"&lt;&gt;")=0,"",SUMIF('English Scores- Leveled papers'!$H$4:$KM$4,U$3,'English Scores- Leveled papers'!$H26:$KM26)))</f>
        <v/>
      </c>
      <c r="V24" s="319" t="str">
        <f aca="false">IF($B24="","",IF(COUNTIFS('English Scores- Leveled papers'!$H$4:$KM$4,V$3,'English Scores- Leveled papers'!$H26:$KM26,"&lt;&gt;")=0,"",SUMIF('English Scores- Leveled papers'!$H$4:$KM$4,V$3,'English Scores- Leveled papers'!$H26:$KM26)))</f>
        <v/>
      </c>
      <c r="W24" s="319" t="str">
        <f aca="false">IF($B24="","",IF(COUNTIFS('English Scores- Leveled papers'!$H$4:$KM$4,W$3,'English Scores- Leveled papers'!$H26:$KM26,"&lt;&gt;")=0,"",SUMIF('English Scores- Leveled papers'!$H$4:$KM$4,W$3,'English Scores- Leveled papers'!$H26:$KM26)))</f>
        <v/>
      </c>
      <c r="X24" s="752" t="str">
        <f aca="false">IF($B24="","",IF(COUNTIFS('English Scores- Leveled papers'!$H$4:$KM$4,X$3,'English Scores- Leveled papers'!$H26:$KM26,"&lt;&gt;")=0,"",SUMIF('English Scores- Leveled papers'!$H$4:$KM$4,X$3,'English Scores- Leveled papers'!$H26:$KM26)))</f>
        <v/>
      </c>
      <c r="Y24" s="752" t="str">
        <f aca="false">IF($B24="","",IF(COUNTIFS('English Scores- Leveled papers'!$H$4:$KM$4,Y$3,'English Scores- Leveled papers'!$H26:$KM26,"&lt;&gt;")=0,"",SUMIF('English Scores- Leveled papers'!$H$4:$KM$4,Y$3,'English Scores- Leveled papers'!$H26:$KM26)))</f>
        <v/>
      </c>
      <c r="Z24" s="752" t="str">
        <f aca="false">IF($B24="","",IF(COUNTIFS('English Scores- Leveled papers'!$H$4:$KM$4,Z$3,'English Scores- Leveled papers'!$H26:$KM26,"&lt;&gt;")=0,"",SUMIF('English Scores- Leveled papers'!$H$4:$KM$4,Z$3,'English Scores- Leveled papers'!$H26:$KM26)))</f>
        <v/>
      </c>
      <c r="AA24" s="752" t="str">
        <f aca="false">IF($B24="","",IF(COUNTIFS('English Scores- Leveled papers'!$H$4:$KM$4,AA$3,'English Scores- Leveled papers'!$H26:$KM26,"&lt;&gt;")=0,"",SUMIF('English Scores- Leveled papers'!$H$4:$KM$4,AA$3,'English Scores- Leveled papers'!$H26:$KM26)))</f>
        <v/>
      </c>
      <c r="AB24" s="752" t="str">
        <f aca="false">IF($B24="","",IF(COUNTIFS('English Scores- Leveled papers'!$H$4:$KM$4,AB$3,'English Scores- Leveled papers'!$H26:$KM26,"&lt;&gt;")=0,"",SUMIF('English Scores- Leveled papers'!$H$4:$KM$4,AB$3,'English Scores- Leveled papers'!$H26:$KM26)))</f>
        <v/>
      </c>
      <c r="AC24" s="319" t="str">
        <f aca="false">IF($B24="","",IF(COUNTIFS('English Scores- Leveled papers'!$H$4:$KM$4,AC$3,'English Scores- Leveled papers'!$H26:$KM26,"&lt;&gt;")=0,"",SUMIF('English Scores- Leveled papers'!$H$4:$KM$4,AC$3,'English Scores- Leveled papers'!$H26:$KM26)))</f>
        <v/>
      </c>
      <c r="AD24" s="319" t="str">
        <f aca="false">IF($B24="","",IF(COUNTIFS('English Scores- Leveled papers'!$H$4:$KM$4,AD$3,'English Scores- Leveled papers'!$H26:$KM26,"&lt;&gt;")=0,"",SUMIF('English Scores- Leveled papers'!$H$4:$KM$4,AD$3,'English Scores- Leveled papers'!$H26:$KM26)))</f>
        <v/>
      </c>
      <c r="AE24" s="319" t="str">
        <f aca="false">IF($B24="","",IF(COUNTIFS('English Scores- Leveled papers'!$H$4:$KM$4,AE$3,'English Scores- Leveled papers'!$H26:$KM26,"&lt;&gt;")=0,"",SUMIF('English Scores- Leveled papers'!$H$4:$KM$4,AE$3,'English Scores- Leveled papers'!$H26:$KM26)))</f>
        <v/>
      </c>
      <c r="AF24" s="319" t="str">
        <f aca="false">IF($B24="","",IF(COUNTIFS('English Scores- Leveled papers'!$H$4:$KM$4,AF$3,'English Scores- Leveled papers'!$H26:$KM26,"&lt;&gt;")=0,"",SUMIF('English Scores- Leveled papers'!$H$4:$KM$4,AF$3,'English Scores- Leveled papers'!$H26:$KM26)))</f>
        <v/>
      </c>
      <c r="AG24" s="319" t="str">
        <f aca="false">IF($B24="","",IF(COUNTIFS('English Scores- Leveled papers'!$H$4:$KM$4,AG$3,'English Scores- Leveled papers'!$H26:$KM26,"&lt;&gt;")=0,"",SUMIF('English Scores- Leveled papers'!$H$4:$KM$4,AG$3,'English Scores- Leveled papers'!$H26:$KM26)))</f>
        <v/>
      </c>
      <c r="AH24" s="319" t="str">
        <f aca="false">IF($B24="","",IF(COUNTIFS('English Scores- Leveled papers'!$H$4:$KM$4,AH$3,'English Scores- Leveled papers'!$H26:$KM26,"&lt;&gt;")=0,"",SUMIF('English Scores- Leveled papers'!$H$4:$KM$4,AH$3,'English Scores- Leveled papers'!$H26:$KM26)))</f>
        <v/>
      </c>
      <c r="AI24" s="752" t="str">
        <f aca="false">IF($B24="","",IF(COUNTIFS('English Scores- Leveled papers'!$H$4:$KM$4,AI$3,'English Scores- Leveled papers'!$H26:$KM26,"&lt;&gt;")=0,"",SUMIF('English Scores- Leveled papers'!$H$4:$KM$4,AI$3,'English Scores- Leveled papers'!$H26:$KM26)))</f>
        <v/>
      </c>
      <c r="AJ24" s="752" t="str">
        <f aca="false">IF($B24="","",IF(COUNTIFS('English Scores- Leveled papers'!$H$4:$KM$4,AJ$3,'English Scores- Leveled papers'!$H26:$KM26,"&lt;&gt;")=0,"",SUMIF('English Scores- Leveled papers'!$H$4:$KM$4,AJ$3,'English Scores- Leveled papers'!$H26:$KM26)))</f>
        <v/>
      </c>
      <c r="AK24" s="752" t="str">
        <f aca="false">IF($B24="","",IF(COUNTIFS('English Scores- Leveled papers'!$H$4:$KM$4,AK$3,'English Scores- Leveled papers'!$H26:$KM26,"&lt;&gt;")=0,"",SUMIF('English Scores- Leveled papers'!$H$4:$KM$4,AK$3,'English Scores- Leveled papers'!$H26:$KM26)))</f>
        <v/>
      </c>
      <c r="AL24" s="752" t="str">
        <f aca="false">IF($B24="","",IF(COUNTIFS('English Scores- Leveled papers'!$H$4:$KM$4,AL$3,'English Scores- Leveled papers'!$H26:$KM26,"&lt;&gt;")=0,"",SUMIF('English Scores- Leveled papers'!$H$4:$KM$4,AL$3,'English Scores- Leveled papers'!$H26:$KM26)))</f>
        <v/>
      </c>
      <c r="AM24" s="752" t="str">
        <f aca="false">IF($B24="","",IF(COUNTIFS('English Scores- Leveled papers'!$H$4:$KM$4,AM$3,'English Scores- Leveled papers'!$H26:$KM26,"&lt;&gt;")=0,"",SUMIF('English Scores- Leveled papers'!$H$4:$KM$4,AM$3,'English Scores- Leveled papers'!$H26:$KM26)))</f>
        <v/>
      </c>
      <c r="AN24" s="752" t="str">
        <f aca="false">IF($B24="","",IF(COUNTIFS('English Scores- Leveled papers'!$H$4:$KM$4,AN$3,'English Scores- Leveled papers'!$H26:$KM26,"&lt;&gt;")=0,"",SUMIF('English Scores- Leveled papers'!$H$4:$KM$4,AN$3,'English Scores- Leveled papers'!$H26:$KM26)))</f>
        <v/>
      </c>
      <c r="AO24" s="319" t="str">
        <f aca="false">IF($B24="","",IF(COUNTIFS('English Scores- Leveled papers'!$H$4:$KM$4,AO$3,'English Scores- Leveled papers'!$H26:$KM26,"&lt;&gt;")=0,"",SUMIF('English Scores- Leveled papers'!$H$4:$KM$4,AO$3,'English Scores- Leveled papers'!$H26:$KM26)))</f>
        <v/>
      </c>
      <c r="AP24" s="319" t="str">
        <f aca="false">IF($B24="","",IF(COUNTIFS('English Scores- Leveled papers'!$H$4:$KM$4,AP$3,'English Scores- Leveled papers'!$H26:$KM26,"&lt;&gt;")=0,"",SUMIF('English Scores- Leveled papers'!$H$4:$KM$4,AP$3,'English Scores- Leveled papers'!$H26:$KM26)))</f>
        <v/>
      </c>
      <c r="AQ24" s="319" t="str">
        <f aca="false">IF($B24="","",IF(COUNTIFS('English Scores- Leveled papers'!$H$4:$KM$4,AQ$3,'English Scores- Leveled papers'!$H26:$KM26,"&lt;&gt;")=0,"",SUMIF('English Scores- Leveled papers'!$H$4:$KM$4,AQ$3,'English Scores- Leveled papers'!$H26:$KM26)))</f>
        <v/>
      </c>
      <c r="AR24" s="319" t="str">
        <f aca="false">IF($B24="","",IF(COUNTIFS('English Scores- Leveled papers'!$H$4:$KM$4,AR$3,'English Scores- Leveled papers'!$H26:$KM26,"&lt;&gt;")=0,"",SUMIF('English Scores- Leveled papers'!$H$4:$KM$4,AR$3,'English Scores- Leveled papers'!$H26:$KM26)))</f>
        <v/>
      </c>
      <c r="AS24" s="319" t="str">
        <f aca="false">IF($B24="","",IF(COUNTIFS('English Scores- Leveled papers'!$H$4:$KM$4,AS$3,'English Scores- Leveled papers'!$H26:$KM26,"&lt;&gt;")=0,"",SUMIF('English Scores- Leveled papers'!$H$4:$KM$4,AS$3,'English Scores- Leveled papers'!$H26:$KM26)))</f>
        <v/>
      </c>
      <c r="AT24" s="319" t="str">
        <f aca="false">IF($B24="","",IF(COUNTIFS('English Scores- Leveled papers'!$H$4:$KM$4,AT$3,'English Scores- Leveled papers'!$H26:$KM26,"&lt;&gt;")=0,"",SUMIF('English Scores- Leveled papers'!$H$4:$KM$4,AT$3,'English Scores- Leveled papers'!$H26:$KM26)))</f>
        <v/>
      </c>
      <c r="AU24" s="319" t="str">
        <f aca="false">IF($B24="","",IF(COUNTIFS('English Scores- Leveled papers'!$H$4:$KM$4,AU$3,'English Scores- Leveled papers'!$H26:$KM26,"&lt;&gt;")=0,"",SUMIF('English Scores- Leveled papers'!$H$4:$KM$4,AU$3,'English Scores- Leveled papers'!$H26:$KM26)))</f>
        <v/>
      </c>
      <c r="AV24" s="319" t="str">
        <f aca="false">IF($B24="","",IF(COUNTIFS('English Scores- Leveled papers'!$H$4:$KM$4,AV$3,'English Scores- Leveled papers'!$H26:$KM26,"&lt;&gt;")=0,"",SUMIF('English Scores- Leveled papers'!$H$4:$KM$4,AV$3,'English Scores- Leveled papers'!$H26:$KM26)))</f>
        <v/>
      </c>
      <c r="AW24" s="319" t="str">
        <f aca="false">IF($B24="","",IF(COUNTIFS('English Scores- Leveled papers'!$H$4:$KM$4,AW$3,'English Scores- Leveled papers'!$H26:$KM26,"&lt;&gt;")=0,"",SUMIF('English Scores- Leveled papers'!$H$4:$KM$4,AW$3,'English Scores- Leveled papers'!$H26:$KM26)))</f>
        <v/>
      </c>
      <c r="AX24" s="319" t="str">
        <f aca="false">IF($B24="","",IF(COUNTIFS('English Scores- Leveled papers'!$H$4:$KM$4,AX$3,'English Scores- Leveled papers'!$H26:$KM26,"&lt;&gt;")=0,"",SUMIF('English Scores- Leveled papers'!$H$4:$KM$4,AX$3,'English Scores- Leveled papers'!$H26:$KM26)))</f>
        <v/>
      </c>
      <c r="AY24" s="319" t="str">
        <f aca="false">IF($B24="","",IF(COUNTIFS('English Scores- Leveled papers'!$H$4:$KM$4,AY$3,'English Scores- Leveled papers'!$H26:$KM26,"&lt;&gt;")=0,"",SUMIF('English Scores- Leveled papers'!$H$4:$KM$4,AY$3,'English Scores- Leveled papers'!$H26:$KM26)))</f>
        <v/>
      </c>
      <c r="AZ24" s="752" t="str">
        <f aca="false">IF($B24="","",IF(COUNTIFS('English Scores- Leveled papers'!$H$4:$KM$4,AZ$3,'English Scores- Leveled papers'!$H26:$KM26,"&lt;&gt;")=0,"",SUMIF('English Scores- Leveled papers'!$H$4:$KM$4,AZ$3,'English Scores- Leveled papers'!$H26:$KM26)))</f>
        <v/>
      </c>
      <c r="BA24" s="752" t="str">
        <f aca="false">IF($B24="","",IF(COUNTIFS('English Scores- Leveled papers'!$H$4:$KM$4,BA$3,'English Scores- Leveled papers'!$H26:$KM26,"&lt;&gt;")=0,"",SUMIF('English Scores- Leveled papers'!$H$4:$KM$4,BA$3,'English Scores- Leveled papers'!$H26:$KM26)))</f>
        <v/>
      </c>
      <c r="BB24" s="752" t="str">
        <f aca="false">IF($B24="","",IF(COUNTIFS('English Scores- Leveled papers'!$H$4:$KM$4,BB$3,'English Scores- Leveled papers'!$H26:$KM26,"&lt;&gt;")=0,"",SUMIF('English Scores- Leveled papers'!$H$4:$KM$4,BB$3,'English Scores- Leveled papers'!$H26:$KM26)))</f>
        <v/>
      </c>
      <c r="BC24" s="752" t="str">
        <f aca="false">IF($B24="","",IF(COUNTIFS('English Scores- Leveled papers'!$H$4:$KM$4,BC$3,'English Scores- Leveled papers'!$H26:$KM26,"&lt;&gt;")=0,"",SUMIF('English Scores- Leveled papers'!$H$4:$KM$4,BC$3,'English Scores- Leveled papers'!$H26:$KM26)))</f>
        <v/>
      </c>
      <c r="BD24" s="752"/>
      <c r="BE24" s="752"/>
      <c r="BF24" s="752" t="str">
        <f aca="false">IF($B24="","",IF(COUNTIFS('English Scores- Leveled papers'!$H$4:$KM$4,BF$3,'English Scores- Leveled papers'!$H26:$KM26,"&lt;&gt;")=0,"",SUMIF('English Scores- Leveled papers'!$H$4:$KM$4,BF$3,'English Scores- Leveled papers'!$H26:$KM26)))</f>
        <v/>
      </c>
      <c r="BG24" s="752" t="str">
        <f aca="false">IF($B24="","",IF(COUNTIFS('English Scores- Leveled papers'!$H$4:$KM$4,BG$3,'English Scores- Leveled papers'!$H26:$KM26,"&lt;&gt;")=0,"",SUMIF('English Scores- Leveled papers'!$H$4:$KM$4,BG$3,'English Scores- Leveled papers'!$H26:$KM26)))</f>
        <v/>
      </c>
      <c r="BH24" s="752" t="str">
        <f aca="false">IF($B24="","",IF(COUNTIFS('English Scores- Leveled papers'!$H$4:$KM$4,BH$3,'English Scores- Leveled papers'!$H26:$KM26,"&lt;&gt;")=0,"",SUMIF('English Scores- Leveled papers'!$H$4:$KM$4,BH$3,'English Scores- Leveled papers'!$H26:$KM26)))</f>
        <v/>
      </c>
      <c r="BI24" s="752" t="str">
        <f aca="false">IF($B24="","",IF(COUNTIFS('English Scores- Leveled papers'!$H$4:$KM$4,BI$3,'English Scores- Leveled papers'!$H26:$KM26,"&lt;&gt;")=0,"",SUMIF('English Scores- Leveled papers'!$H$4:$KM$4,BI$3,'English Scores- Leveled papers'!$H26:$KM26)))</f>
        <v/>
      </c>
      <c r="BJ24" s="752" t="str">
        <f aca="false">IF($B24="","",IF(COUNTIFS('English Scores- Leveled papers'!$H$4:$KM$4,BJ$3,'English Scores- Leveled papers'!$H26:$KM26,"&lt;&gt;")=0,"",SUMIF('English Scores- Leveled papers'!$H$4:$KM$4,BJ$3,'English Scores- Leveled papers'!$H26:$KM26)))</f>
        <v/>
      </c>
      <c r="BK24" s="752" t="str">
        <f aca="false">IF($B24="","",IF(COUNTIFS('English Scores- Leveled papers'!$H$4:$KM$4,BK$3,'English Scores- Leveled papers'!$H26:$KM26,"&lt;&gt;")=0,"",SUMIF('English Scores- Leveled papers'!$H$4:$KM$4,BK$3,'English Scores- Leveled papers'!$H26:$KM26)))</f>
        <v/>
      </c>
      <c r="BL24" s="752" t="str">
        <f aca="false">IF($B24="","",IF(COUNTIFS('English Scores- Leveled papers'!$H$4:$KM$4,BL$3,'English Scores- Leveled papers'!$H26:$KM26,"&lt;&gt;")=0,"",SUMIF('English Scores- Leveled papers'!$H$4:$KM$4,BL$3,'English Scores- Leveled papers'!$H26:$KM26)))</f>
        <v/>
      </c>
      <c r="BM24" s="752" t="str">
        <f aca="false">IF($B24="","",IF(COUNTIFS('English Scores- Leveled papers'!$H$4:$KM$4,BM$3,'English Scores- Leveled papers'!$H26:$KM26,"&lt;&gt;")=0,"",SUMIF('English Scores- Leveled papers'!$H$4:$KM$4,BM$3,'English Scores- Leveled papers'!$H26:$KM26)))</f>
        <v/>
      </c>
      <c r="BN24" s="752" t="str">
        <f aca="false">IF($B24="","",IF(COUNTIFS('English Scores- Leveled papers'!$H$4:$KM$4,BN$3,'English Scores- Leveled papers'!$H26:$KM26,"&lt;&gt;")=0,"",SUMIF('English Scores- Leveled papers'!$H$4:$KM$4,BN$3,'English Scores- Leveled papers'!$H26:$KM26)))</f>
        <v/>
      </c>
      <c r="BO24" s="752" t="str">
        <f aca="false">IF($B24="","",IF(COUNTIFS('English Scores- Leveled papers'!$H$4:$KM$4,BO$3,'English Scores- Leveled papers'!$H26:$KM26,"&lt;&gt;")=0,"",SUMIF('English Scores- Leveled papers'!$H$4:$KM$4,BO$3,'English Scores- Leveled papers'!$H26:$KM26)))</f>
        <v/>
      </c>
      <c r="BP24" s="319" t="str">
        <f aca="false">IF($B24="","",IF(COUNTIFS('English Scores- Leveled papers'!$H$4:$KM$4,BP$3,'English Scores- Leveled papers'!$H26:$KM26,"&lt;&gt;")=0,"",SUMIF('English Scores- Leveled papers'!$H$4:$KM$4,BP$3,'English Scores- Leveled papers'!$H26:$KM26)))</f>
        <v/>
      </c>
      <c r="BQ24" s="319" t="str">
        <f aca="false">IF($B24="","",IF(COUNTIFS('English Scores- Leveled papers'!$H$4:$KM$4,BQ$3,'English Scores- Leveled papers'!$H26:$KM26,"&lt;&gt;")=0,"",SUMIF('English Scores- Leveled papers'!$H$4:$KM$4,BQ$3,'English Scores- Leveled papers'!$H26:$KM26)))</f>
        <v/>
      </c>
      <c r="BR24" s="319" t="str">
        <f aca="false">IF($B24="","",IF(COUNTIFS('English Scores- Leveled papers'!$H$4:$KM$4,BR$3,'English Scores- Leveled papers'!$H26:$KM26,"&lt;&gt;")=0,"",SUMIF('English Scores- Leveled papers'!$H$4:$KM$4,BR$3,'English Scores- Leveled papers'!$H26:$KM26)))</f>
        <v/>
      </c>
      <c r="BS24" s="319" t="str">
        <f aca="false">IF($B24="","",IF(COUNTIFS('English Scores- Leveled papers'!$H$4:$KM$4,BS$3,'English Scores- Leveled papers'!$H26:$KM26,"&lt;&gt;")=0,"",SUMIF('English Scores- Leveled papers'!$H$4:$KM$4,BS$3,'English Scores- Leveled papers'!$H26:$KM26)))</f>
        <v/>
      </c>
      <c r="BT24" s="319" t="str">
        <f aca="false">IF($B24="","",IF(COUNTIFS('English Scores- Leveled papers'!$H$4:$KM$4,BT$3,'English Scores- Leveled papers'!$H26:$KM26,"&lt;&gt;")=0,"",SUMIF('English Scores- Leveled papers'!$H$4:$KM$4,BT$3,'English Scores- Leveled papers'!$H26:$KM26)))</f>
        <v/>
      </c>
      <c r="BU24" s="319" t="str">
        <f aca="false">IF($B24="","",IF(COUNTIFS('English Scores- Leveled papers'!$H$4:$KM$4,BU$3,'English Scores- Leveled papers'!$H26:$KM26,"&lt;&gt;")=0,"",SUMIF('English Scores- Leveled papers'!$H$4:$KM$4,BU$3,'English Scores- Leveled papers'!$H26:$KM26)))</f>
        <v/>
      </c>
      <c r="BV24" s="319" t="str">
        <f aca="false">IF($B24="","",IF(COUNTIFS('English Scores- Leveled papers'!$H$4:$KM$4,BV$3,'English Scores- Leveled papers'!$H26:$KM26,"&lt;&gt;")=0,"",SUMIF('English Scores- Leveled papers'!$H$4:$KM$4,BV$3,'English Scores- Leveled papers'!$H26:$KM26)))</f>
        <v/>
      </c>
      <c r="BW24" s="319" t="str">
        <f aca="false">IF($B24="","",IF(COUNTIFS('English Scores- Leveled papers'!$H$4:$KM$4,BW$3,'English Scores- Leveled papers'!$H26:$KM26,"&lt;&gt;")=0,"",SUMIF('English Scores- Leveled papers'!$H$4:$KM$4,BW$3,'English Scores- Leveled papers'!$H26:$KM26)))</f>
        <v/>
      </c>
      <c r="BX24" s="752" t="str">
        <f aca="false">IF($B24="","",IF(COUNTIFS('English Scores- Leveled papers'!$H$4:$KM$4,BX$3,'English Scores- Leveled papers'!$H26:$KM26,"&lt;&gt;")=0,"",SUMIF('English Scores- Leveled papers'!$H$4:$KM$4,BX$3,'English Scores- Leveled papers'!$H26:$KM26)))</f>
        <v/>
      </c>
      <c r="BY24" s="752" t="str">
        <f aca="false">IF($B24="","",IF(COUNTIFS('English Scores- Leveled papers'!$H$4:$KM$4,BY$3,'English Scores- Leveled papers'!$H26:$KM26,"&lt;&gt;")=0,"",SUMIF('English Scores- Leveled papers'!$H$4:$KM$4,BY$3,'English Scores- Leveled papers'!$H26:$KM26)))</f>
        <v/>
      </c>
      <c r="BZ24" s="752" t="str">
        <f aca="false">IF($B24="","",IF(COUNTIFS('English Scores- Leveled papers'!$H$4:$KM$4,BZ$3,'English Scores- Leveled papers'!$H26:$KM26,"&lt;&gt;")=0,"",SUMIF('English Scores- Leveled papers'!$H$4:$KM$4,BZ$3,'English Scores- Leveled papers'!$H26:$KM26)))</f>
        <v/>
      </c>
      <c r="CA24" s="752" t="str">
        <f aca="false">IF($B24="","",IF(COUNTIFS('English Scores- Leveled papers'!$H$4:$KM$4,CA$3,'English Scores- Leveled papers'!$H26:$KM26,"&lt;&gt;")=0,"",SUMIF('English Scores- Leveled papers'!$H$4:$KM$4,CA$3,'English Scores- Leveled papers'!$H26:$KM26)))</f>
        <v/>
      </c>
      <c r="CB24" s="752" t="str">
        <f aca="false">IF($B24="","",IF(COUNTIFS('English Scores- Leveled papers'!$H$4:$KM$4,CB$3,'English Scores- Leveled papers'!$H26:$KM26,"&lt;&gt;")=0,"",SUMIF('English Scores- Leveled papers'!$H$4:$KM$4,CB$3,'English Scores- Leveled papers'!$H26:$KM26)))</f>
        <v/>
      </c>
      <c r="CC24" s="752" t="str">
        <f aca="false">IF($B24="","",IF(COUNTIFS('English Scores- Leveled papers'!$H$4:$KM$4,CC$3,'English Scores- Leveled papers'!$H26:$KM26,"&lt;&gt;")=0,"",SUMIF('English Scores- Leveled papers'!$H$4:$KM$4,CC$3,'English Scores- Leveled papers'!$H26:$KM26)))</f>
        <v/>
      </c>
      <c r="CD24" s="752" t="str">
        <f aca="false">IF($B24="","",IF(COUNTIFS('English Scores- Leveled papers'!$H$4:$KM$4,CD$3,'English Scores- Leveled papers'!$H26:$KM26,"&lt;&gt;")=0,"",SUMIF('English Scores- Leveled papers'!$H$4:$KM$4,CD$3,'English Scores- Leveled papers'!$H26:$KM26)))</f>
        <v/>
      </c>
      <c r="CE24" s="752" t="str">
        <f aca="false">IF($B24="","",IF(COUNTIFS('English Scores- Leveled papers'!$H$4:$KM$4,CE$3,'English Scores- Leveled papers'!$H26:$KM26,"&lt;&gt;")=0,"",SUMIF('English Scores- Leveled papers'!$H$4:$KM$4,CE$3,'English Scores- Leveled papers'!$H26:$KM26)))</f>
        <v/>
      </c>
      <c r="CF24" s="752" t="str">
        <f aca="false">IF($B24="","",IF(COUNTIFS('English Scores- Leveled papers'!$H$4:$KM$4,CF$3,'English Scores- Leveled papers'!$H26:$KM26,"&lt;&gt;")=0,"",SUMIF('English Scores- Leveled papers'!$H$4:$KM$4,CF$3,'English Scores- Leveled papers'!$H26:$KM26)))</f>
        <v/>
      </c>
      <c r="CG24" s="319" t="str">
        <f aca="false">IF($B24="","",IF(COUNTIFS('English Scores- Leveled papers'!$H$4:$KM$4,CG$3,'English Scores- Leveled papers'!$H26:$KM26,"&lt;&gt;")=0,"",SUMIF('English Scores- Leveled papers'!$H$4:$KM$4,CG$3,'English Scores- Leveled papers'!$H26:$KM26)))</f>
        <v/>
      </c>
      <c r="CH24" s="319" t="str">
        <f aca="false">IF($B24="","",IF(COUNTIFS('English Scores- Leveled papers'!$H$4:$KM$4,CH$3,'English Scores- Leveled papers'!$H26:$KM26,"&lt;&gt;")=0,"",SUMIF('English Scores- Leveled papers'!$H$4:$KM$4,CH$3,'English Scores- Leveled papers'!$H26:$KM26)))</f>
        <v/>
      </c>
      <c r="CI24" s="319" t="str">
        <f aca="false">IF($B24="","",IF(COUNTIFS('English Scores- Leveled papers'!$H$4:$KM$4,CI$3,'English Scores- Leveled papers'!$H26:$KM26,"&lt;&gt;")=0,"",SUMIF('English Scores- Leveled papers'!$H$4:$KM$4,CI$3,'English Scores- Leveled papers'!$H26:$KM26)))</f>
        <v/>
      </c>
      <c r="CJ24" s="319" t="str">
        <f aca="false">IF($B24="","",IF(COUNTIFS('English Scores- Leveled papers'!$H$4:$KM$4,CJ$3,'English Scores- Leveled papers'!$H26:$KM26,"&lt;&gt;")=0,"",SUMIF('English Scores- Leveled papers'!$H$4:$KM$4,CJ$3,'English Scores- Leveled papers'!$H26:$KM26)))</f>
        <v/>
      </c>
      <c r="CK24" s="319" t="str">
        <f aca="false">IF($B24="","",IF(COUNTIFS('English Scores- Leveled papers'!$H$4:$KM$4,CK$3,'English Scores- Leveled papers'!$H26:$KM26,"&lt;&gt;")=0,"",SUMIF('English Scores- Leveled papers'!$H$4:$KM$4,CK$3,'English Scores- Leveled papers'!$H26:$KM26)))</f>
        <v/>
      </c>
      <c r="CL24" s="752" t="str">
        <f aca="false">IF($B24="","",IF(COUNTIFS('English Scores- Leveled papers'!$H$4:$KM$4,CL$3,'English Scores- Leveled papers'!$H26:$KM26,"&lt;&gt;")=0,"",SUMIF('English Scores- Leveled papers'!$H$4:$KM$4,CL$3,'English Scores- Leveled papers'!$H26:$KM26)))</f>
        <v/>
      </c>
      <c r="CM24" s="752" t="str">
        <f aca="false">IF($B24="","",IF(COUNTIFS('English Scores- Leveled papers'!$H$4:$KM$4,CM$3,'English Scores- Leveled papers'!$H26:$KM26,"&lt;&gt;")=0,"",SUMIF('English Scores- Leveled papers'!$H$4:$KM$4,CM$3,'English Scores- Leveled papers'!$H26:$KM26)))</f>
        <v/>
      </c>
      <c r="CN24" s="752" t="str">
        <f aca="false">IF($B24="","",IF(COUNTIFS('English Scores- Leveled papers'!$H$4:$KM$4,CN$3,'English Scores- Leveled papers'!$H26:$KM26,"&lt;&gt;")=0,"",SUMIF('English Scores- Leveled papers'!$H$4:$KM$4,CN$3,'English Scores- Leveled papers'!$H26:$KM26)))</f>
        <v/>
      </c>
      <c r="CO24" s="752" t="str">
        <f aca="false">IF($B24="","",IF(COUNTIFS('English Scores- Leveled papers'!$H$4:$KM$4,CO$3,'English Scores- Leveled papers'!$H26:$KM26,"&lt;&gt;")=0,"",SUMIF('English Scores- Leveled papers'!$H$4:$KM$4,CO$3,'English Scores- Leveled papers'!$H26:$KM26)))</f>
        <v/>
      </c>
      <c r="CP24" s="752" t="str">
        <f aca="false">IF($B24="","",IF(COUNTIFS('English Scores- Leveled papers'!$H$4:$KM$4,CP$3,'English Scores- Leveled papers'!$H26:$KM26,"&lt;&gt;")=0,"",SUMIF('English Scores- Leveled papers'!$H$4:$KM$4,CP$3,'English Scores- Leveled papers'!$H26:$KM26)))</f>
        <v/>
      </c>
      <c r="CQ24" s="752" t="str">
        <f aca="false">IF($B24="","",IF(COUNTIFS('English Scores- Leveled papers'!$H$4:$KM$4,CQ$3,'English Scores- Leveled papers'!$H26:$KM26,"&lt;&gt;")=0,"",SUMIF('English Scores- Leveled papers'!$H$4:$KM$4,CQ$3,'English Scores- Leveled papers'!$H26:$KM26)))</f>
        <v/>
      </c>
      <c r="CR24" s="752" t="str">
        <f aca="false">IF($B24="","",IF(COUNTIFS('English Scores- Leveled papers'!$H$4:$KM$4,CR$3,'English Scores- Leveled papers'!$H26:$KM26,"&lt;&gt;")=0,"",SUMIF('English Scores- Leveled papers'!$H$4:$KM$4,CR$3,'English Scores- Leveled papers'!$H26:$KM26)))</f>
        <v/>
      </c>
      <c r="CS24" s="752" t="str">
        <f aca="false">IF($B24="","",IF(COUNTIFS('English Scores- Leveled papers'!$H$4:$KM$4,CS$3,'English Scores- Leveled papers'!$H26:$KM26,"&lt;&gt;")=0,"",SUMIF('English Scores- Leveled papers'!$H$4:$KM$4,CS$3,'English Scores- Leveled papers'!$H26:$KM26)))</f>
        <v/>
      </c>
      <c r="CT24" s="319" t="str">
        <f aca="false">IF($B24="","",IF(COUNTIFS('English Scores- Leveled papers'!$H$4:$KM$4,CT$3,'English Scores- Leveled papers'!$H26:$KM26,"&lt;&gt;")=0,"",SUMIF('English Scores- Leveled papers'!$H$4:$KM$4,CT$3,'English Scores- Leveled papers'!$H26:$KM26)))</f>
        <v/>
      </c>
      <c r="CU24" s="319" t="str">
        <f aca="false">IF($B24="","",IF(COUNTIFS('English Scores- Leveled papers'!$H$4:$KM$4,CU$3,'English Scores- Leveled papers'!$H26:$KM26,"&lt;&gt;")=0,"",SUMIF('English Scores- Leveled papers'!$H$4:$KM$4,CU$3,'English Scores- Leveled papers'!$H26:$KM26)))</f>
        <v/>
      </c>
      <c r="CV24" s="319" t="str">
        <f aca="false">IF($B24="","",IF(COUNTIFS('English Scores- Leveled papers'!$H$4:$KM$4,CV$3,'English Scores- Leveled papers'!$H26:$KM26,"&lt;&gt;")=0,"",SUMIF('English Scores- Leveled papers'!$H$4:$KM$4,CV$3,'English Scores- Leveled papers'!$H26:$KM26)))</f>
        <v/>
      </c>
      <c r="CW24" s="319" t="str">
        <f aca="false">IF($B24="","",IF(COUNTIFS('English Scores- Leveled papers'!$H$4:$KM$4,CW$3,'English Scores- Leveled papers'!$H26:$KM26,"&lt;&gt;")=0,"",SUMIF('English Scores- Leveled papers'!$H$4:$KM$4,CW$3,'English Scores- Leveled papers'!$H26:$KM26)))</f>
        <v/>
      </c>
      <c r="CX24" s="319" t="str">
        <f aca="false">IF($B24="","",IF(COUNTIFS('English Scores- Leveled papers'!$H$4:$KM$4,CX$3,'English Scores- Leveled papers'!$H26:$KM26,"&lt;&gt;")=0,"",SUMIF('English Scores- Leveled papers'!$H$4:$KM$4,CX$3,'English Scores- Leveled papers'!$H26:$KM26)))</f>
        <v/>
      </c>
      <c r="CY24" s="319" t="str">
        <f aca="false">IF($B24="","",IF(COUNTIFS('English Scores- Leveled papers'!$H$4:$KM$4,CY$3,'English Scores- Leveled papers'!$H26:$KM26,"&lt;&gt;")=0,"",SUMIF('English Scores- Leveled papers'!$H$4:$KM$4,CY$3,'English Scores- Leveled papers'!$H26:$KM26)))</f>
        <v/>
      </c>
      <c r="CZ24" s="319" t="str">
        <f aca="false">IF($B24="","",IF(COUNTIFS('English Scores- Leveled papers'!$H$4:$KM$4,CZ$3,'English Scores- Leveled papers'!$H26:$KM26,"&lt;&gt;")=0,"",SUMIF('English Scores- Leveled papers'!$H$4:$KM$4,CZ$3,'English Scores- Leveled papers'!$H26:$KM26)))</f>
        <v/>
      </c>
      <c r="DA24" s="319" t="str">
        <f aca="false">IF($B24="","",IF(COUNTIFS('English Scores- Leveled papers'!$H$4:$KM$4,DA$3,'English Scores- Leveled papers'!$H26:$KM26,"&lt;&gt;")=0,"",SUMIF('English Scores- Leveled papers'!$H$4:$KM$4,DA$3,'English Scores- Leveled papers'!$H26:$KM26)))</f>
        <v/>
      </c>
      <c r="DB24" s="319" t="str">
        <f aca="false">IF($B24="","",IF(COUNTIFS('English Scores- Leveled papers'!$H$4:$KM$4,DB$3,'English Scores- Leveled papers'!$H26:$KM26,"&lt;&gt;")=0,"",SUMIF('English Scores- Leveled papers'!$H$4:$KM$4,DB$3,'English Scores- Leveled papers'!$H26:$KM26)))</f>
        <v/>
      </c>
      <c r="DC24" s="319" t="str">
        <f aca="false">IF($B24="","",IF(COUNTIFS('English Scores- Leveled papers'!$H$4:$KM$4,DC$3,'English Scores- Leveled papers'!$H26:$KM26,"&lt;&gt;")=0,"",SUMIF('English Scores- Leveled papers'!$H$4:$KM$4,DC$3,'English Scores- Leveled papers'!$H26:$KM26)))</f>
        <v/>
      </c>
      <c r="DD24" s="319" t="str">
        <f aca="false">IF($B24="","",IF(COUNTIFS('English Scores- Leveled papers'!$H$4:$KM$4,DD$3,'English Scores- Leveled papers'!$H26:$KM26,"&lt;&gt;")=0,"",SUMIF('English Scores- Leveled papers'!$H$4:$KM$4,DD$3,'English Scores- Leveled papers'!$H26:$KM26)))</f>
        <v/>
      </c>
      <c r="DE24" s="319" t="str">
        <f aca="false">IF($B24="","",IF(COUNTIFS('English Scores- Leveled papers'!$H$4:$KM$4,DE$3,'English Scores- Leveled papers'!$H26:$KM26,"&lt;&gt;")=0,"",SUMIF('English Scores- Leveled papers'!$H$4:$KM$4,DE$3,'English Scores- Leveled papers'!$H26:$KM26)))</f>
        <v/>
      </c>
      <c r="DF24" s="752" t="str">
        <f aca="false">IF($B24="","",IF(COUNTIFS('English Scores- Leveled papers'!$H$4:$KM$4,DF$3,'English Scores- Leveled papers'!$H26:$KM26,"&lt;&gt;")=0,"",SUMIF('English Scores- Leveled papers'!$H$4:$KM$4,DF$3,'English Scores- Leveled papers'!$H26:$KM26)))</f>
        <v/>
      </c>
      <c r="DG24" s="752" t="str">
        <f aca="false">IF($B24="","",IF(COUNTIFS('English Scores- Leveled papers'!$H$4:$KM$4,DG$3,'English Scores- Leveled papers'!$H26:$KM26,"&lt;&gt;")=0,"",SUMIF('English Scores- Leveled papers'!$H$4:$KM$4,DG$3,'English Scores- Leveled papers'!$H26:$KM26)))</f>
        <v/>
      </c>
      <c r="DH24" s="752" t="str">
        <f aca="false">IF($B24="","",IF(COUNTIFS('English Scores- Leveled papers'!$H$4:$KM$4,DH$3,'English Scores- Leveled papers'!$H26:$KM26,"&lt;&gt;")=0,"",SUMIF('English Scores- Leveled papers'!$H$4:$KM$4,DH$3,'English Scores- Leveled papers'!$H26:$KM26)))</f>
        <v/>
      </c>
      <c r="DI24" s="752" t="str">
        <f aca="false">IF($B24="","",IF(COUNTIFS('English Scores- Leveled papers'!$H$4:$KM$4,DI$3,'English Scores- Leveled papers'!$H26:$KM26,"&lt;&gt;")=0,"",SUMIF('English Scores- Leveled papers'!$H$4:$KM$4,DI$3,'English Scores- Leveled papers'!$H26:$KM26)))</f>
        <v/>
      </c>
      <c r="DJ24" s="752" t="str">
        <f aca="false">IF($B24="","",IF(COUNTIFS('English Scores- Leveled papers'!$H$4:$KM$4,DJ$3,'English Scores- Leveled papers'!$H26:$KM26,"&lt;&gt;")=0,"",SUMIF('English Scores- Leveled papers'!$H$4:$KM$4,DJ$3,'English Scores- Leveled papers'!$H26:$KM26)))</f>
        <v/>
      </c>
      <c r="DK24" s="752" t="str">
        <f aca="false">IF($B24="","",IF(COUNTIFS('English Scores- Leveled papers'!$H$4:$KM$4,DK$3,'English Scores- Leveled papers'!$H26:$KM26,"&lt;&gt;")=0,"",SUMIF('English Scores- Leveled papers'!$H$4:$KM$4,DK$3,'English Scores- Leveled papers'!$H26:$KM26)))</f>
        <v/>
      </c>
      <c r="DL24" s="752" t="str">
        <f aca="false">IF($B24="","",IF(COUNTIFS('English Scores- Leveled papers'!$H$4:$KM$4,DL$3,'English Scores- Leveled papers'!$H26:$KM26,"&lt;&gt;")=0,"",SUMIF('English Scores- Leveled papers'!$H$4:$KM$4,DL$3,'English Scores- Leveled papers'!$H26:$KM26)))</f>
        <v/>
      </c>
      <c r="DM24" s="752" t="str">
        <f aca="false">IF($B24="","",IF(COUNTIFS('English Scores- Leveled papers'!$H$4:$KM$4,DM$3,'English Scores- Leveled papers'!$H26:$KM26,"&lt;&gt;")=0,"",SUMIF('English Scores- Leveled papers'!$H$4:$KM$4,DM$3,'English Scores- Leveled papers'!$H26:$KM26)))</f>
        <v/>
      </c>
      <c r="DN24" s="752" t="str">
        <f aca="false">IF($B24="","",IF(COUNTIFS('English Scores- Leveled papers'!$H$4:$KM$4,DN$3,'English Scores- Leveled papers'!$H26:$KM26,"&lt;&gt;")=0,"",SUMIF('English Scores- Leveled papers'!$H$4:$KM$4,DN$3,'English Scores- Leveled papers'!$H26:$KM26)))</f>
        <v/>
      </c>
      <c r="DO24" s="752" t="str">
        <f aca="false">IF($B24="","",IF(COUNTIFS('English Scores- Leveled papers'!$H$4:$KM$4,DO$3,'English Scores- Leveled papers'!$H26:$KM26,"&lt;&gt;")=0,"",SUMIF('English Scores- Leveled papers'!$H$4:$KM$4,DO$3,'English Scores- Leveled papers'!$H26:$KM26)))</f>
        <v/>
      </c>
      <c r="DP24" s="752" t="str">
        <f aca="false">IF($B24="","",IF(COUNTIFS('English Scores- Leveled papers'!$H$4:$KM$4,DP$3,'English Scores- Leveled papers'!$H26:$KM26,"&lt;&gt;")=0,"",SUMIF('English Scores- Leveled papers'!$H$4:$KM$4,DP$3,'English Scores- Leveled papers'!$H26:$KM26)))</f>
        <v/>
      </c>
      <c r="DQ24" s="752" t="str">
        <f aca="false">IF($B24="","",IF(COUNTIFS('English Scores- Leveled papers'!$H$4:$KM$4,DQ$3,'English Scores- Leveled papers'!$H26:$KM26,"&lt;&gt;")=0,"",SUMIF('English Scores- Leveled papers'!$H$4:$KM$4,DQ$3,'English Scores- Leveled papers'!$H26:$KM26)))</f>
        <v/>
      </c>
      <c r="DR24" s="319" t="str">
        <f aca="false">IF($B24="","",IF(COUNTIFS('English Scores- Leveled papers'!$H$4:$KM$4,DR$3,'English Scores- Leveled papers'!$H26:$KM26,"&lt;&gt;")=0,"",SUMIF('English Scores- Leveled papers'!$H$4:$KM$4,DR$3,'English Scores- Leveled papers'!$H26:$KM26)))</f>
        <v/>
      </c>
      <c r="DS24" s="319" t="str">
        <f aca="false">IF($B24="","",IF(COUNTIFS('English Scores- Leveled papers'!$H$4:$KM$4,DS$3,'English Scores- Leveled papers'!$H26:$KM26,"&lt;&gt;")=0,"",SUMIF('English Scores- Leveled papers'!$H$4:$KM$4,DS$3,'English Scores- Leveled papers'!$H26:$KM26)))</f>
        <v/>
      </c>
      <c r="DT24" s="319" t="str">
        <f aca="false">IF($B24="","",IF(COUNTIFS('English Scores- Leveled papers'!$H$4:$KM$4,DT$3,'English Scores- Leveled papers'!$H26:$KM26,"&lt;&gt;")=0,"",SUMIF('English Scores- Leveled papers'!$H$4:$KM$4,DT$3,'English Scores- Leveled papers'!$H26:$KM26)))</f>
        <v/>
      </c>
      <c r="DU24" s="319" t="str">
        <f aca="false">IF($B24="","",IF(COUNTIFS('English Scores- Leveled papers'!$H$4:$KM$4,DU$3,'English Scores- Leveled papers'!$H26:$KM26,"&lt;&gt;")=0,"",SUMIF('English Scores- Leveled papers'!$H$4:$KM$4,DU$3,'English Scores- Leveled papers'!$H26:$KM26)))</f>
        <v/>
      </c>
      <c r="DV24" s="319" t="str">
        <f aca="false">IF($B24="","",IF(COUNTIFS('English Scores- Leveled papers'!$H$4:$KM$4,DV$3,'English Scores- Leveled papers'!$H26:$KM26,"&lt;&gt;")=0,"",SUMIF('English Scores- Leveled papers'!$H$4:$KM$4,DV$3,'English Scores- Leveled papers'!$H26:$KM26)))</f>
        <v/>
      </c>
      <c r="DW24" s="319" t="str">
        <f aca="false">IF($B24="","",IF(COUNTIFS('English Scores- Leveled papers'!$H$4:$KM$4,DW$3,'English Scores- Leveled papers'!$H26:$KM26,"&lt;&gt;")=0,"",SUMIF('English Scores- Leveled papers'!$H$4:$KM$4,DW$3,'English Scores- Leveled papers'!$H26:$KM26)))</f>
        <v/>
      </c>
      <c r="DX24" s="319" t="str">
        <f aca="false">IF($B24="","",IF(COUNTIFS('English Scores- Leveled papers'!$H$4:$KM$4,DX$3,'English Scores- Leveled papers'!$H26:$KM26,"&lt;&gt;")=0,"",SUMIF('English Scores- Leveled papers'!$H$4:$KM$4,DX$3,'English Scores- Leveled papers'!$H26:$KM26)))</f>
        <v/>
      </c>
      <c r="DY24" s="319" t="str">
        <f aca="false">IF($B24="","",IF(COUNTIFS('English Scores- Leveled papers'!$H$4:$KM$4,DY$3,'English Scores- Leveled papers'!$H26:$KM26,"&lt;&gt;")=0,"",SUMIF('English Scores- Leveled papers'!$H$4:$KM$4,DY$3,'English Scores- Leveled papers'!$H26:$KM26)))</f>
        <v/>
      </c>
      <c r="DZ24" s="319" t="str">
        <f aca="false">IF($B24="","",IF(COUNTIFS('English Scores- Leveled papers'!$H$4:$KM$4,DZ$3,'English Scores- Leveled papers'!$H26:$KM26,"&lt;&gt;")=0,"",SUMIF('English Scores- Leveled papers'!$H$4:$KM$4,DZ$3,'English Scores- Leveled papers'!$H26:$KM26)))</f>
        <v/>
      </c>
      <c r="EA24" s="319" t="str">
        <f aca="false">IF($B24="","",IF(COUNTIFS('English Scores- Leveled papers'!$H$4:$KM$4,EA$3,'English Scores- Leveled papers'!$H26:$KM26,"&lt;&gt;")=0,"",SUMIF('English Scores- Leveled papers'!$H$4:$KM$4,EA$3,'English Scores- Leveled papers'!$H26:$KM26)))</f>
        <v/>
      </c>
      <c r="EB24" s="319" t="str">
        <f aca="false">IF($B24="","",IF(COUNTIFS('English Scores- Leveled papers'!$H$4:$KM$4,EB$3,'English Scores- Leveled papers'!$H26:$KM26,"&lt;&gt;")=0,"",SUMIF('English Scores- Leveled papers'!$H$4:$KM$4,EB$3,'English Scores- Leveled papers'!$H26:$KM26)))</f>
        <v/>
      </c>
      <c r="EC24" s="319" t="str">
        <f aca="false">IF($B24="","",IF(COUNTIFS('English Scores- Leveled papers'!$H$4:$KM$4,EC$3,'English Scores- Leveled papers'!$H26:$KM26,"&lt;&gt;")=0,"",SUMIF('English Scores- Leveled papers'!$H$4:$KM$4,EC$3,'English Scores- Leveled papers'!$H26:$KM26)))</f>
        <v/>
      </c>
      <c r="ED24" s="752" t="str">
        <f aca="false">IF($B24="","",IF(COUNTIFS('English Scores- Leveled papers'!$H$4:$KM$4,ED$3,'English Scores- Leveled papers'!$H26:$KM26,"&lt;&gt;")=0,"",SUMIF('English Scores- Leveled papers'!$H$4:$KM$4,ED$3,'English Scores- Leveled papers'!$H26:$KM26)))</f>
        <v/>
      </c>
      <c r="EE24" s="752" t="str">
        <f aca="false">IF($B24="","",IF(COUNTIFS('English Scores- Leveled papers'!$H$4:$KM$4,EE$3,'English Scores- Leveled papers'!$H26:$KM26,"&lt;&gt;")=0,"",SUMIF('English Scores- Leveled papers'!$H$4:$KM$4,EE$3,'English Scores- Leveled papers'!$H26:$KM26)))</f>
        <v/>
      </c>
      <c r="EF24" s="752" t="str">
        <f aca="false">IF($B24="","",IF(COUNTIFS('English Scores- Leveled papers'!$H$4:$KM$4,EF$3,'English Scores- Leveled papers'!$H26:$KM26,"&lt;&gt;")=0,"",SUMIF('English Scores- Leveled papers'!$H$4:$KM$4,EF$3,'English Scores- Leveled papers'!$H26:$KM26)))</f>
        <v/>
      </c>
      <c r="EG24" s="752" t="str">
        <f aca="false">IF($B24="","",IF(COUNTIFS('English Scores- Leveled papers'!$H$4:$KM$4,EG$3,'English Scores- Leveled papers'!$H26:$KM26,"&lt;&gt;")=0,"",SUMIF('English Scores- Leveled papers'!$H$4:$KM$4,EG$3,'English Scores- Leveled papers'!$H26:$KM26)))</f>
        <v/>
      </c>
      <c r="EH24" s="752" t="str">
        <f aca="false">IF($B24="","",IF(COUNTIFS('English Scores- Leveled papers'!$H$4:$KM$4,EH$3,'English Scores- Leveled papers'!$H26:$KM26,"&lt;&gt;")=0,"",SUMIF('English Scores- Leveled papers'!$H$4:$KM$4,EH$3,'English Scores- Leveled papers'!$H26:$KM26)))</f>
        <v/>
      </c>
      <c r="EI24" s="752" t="str">
        <f aca="false">IF($B24="","",IF(COUNTIFS('English Scores- Leveled papers'!$H$4:$KM$4,EI$3,'English Scores- Leveled papers'!$H26:$KM26,"&lt;&gt;")=0,"",SUMIF('English Scores- Leveled papers'!$H$4:$KM$4,EI$3,'English Scores- Leveled papers'!$H26:$KM26)))</f>
        <v/>
      </c>
      <c r="EJ24" s="752" t="str">
        <f aca="false">IF($B24="","",IF(COUNTIFS('English Scores- Leveled papers'!$H$4:$KM$4,EJ$3,'English Scores- Leveled papers'!$H26:$KM26,"&lt;&gt;")=0,"",SUMIF('English Scores- Leveled papers'!$H$4:$KM$4,EJ$3,'English Scores- Leveled papers'!$H26:$KM26)))</f>
        <v/>
      </c>
      <c r="EK24" s="752" t="str">
        <f aca="false">IF($B24="","",IF(COUNTIFS('English Scores- Leveled papers'!$H$4:$KM$4,EK$3,'English Scores- Leveled papers'!$H26:$KM26,"&lt;&gt;")=0,"",SUMIF('English Scores- Leveled papers'!$H$4:$KM$4,EK$3,'English Scores- Leveled papers'!$H26:$KM26)))</f>
        <v/>
      </c>
      <c r="EL24" s="752" t="str">
        <f aca="false">IF($B24="","",IF(COUNTIFS('English Scores- Leveled papers'!$H$4:$KM$4,EL$3,'English Scores- Leveled papers'!$H26:$KM26,"&lt;&gt;")=0,"",SUMIF('English Scores- Leveled papers'!$H$4:$KM$4,EL$3,'English Scores- Leveled papers'!$H26:$KM26)))</f>
        <v/>
      </c>
      <c r="EM24" s="752" t="str">
        <f aca="false">IF($B24="","",IF(COUNTIFS('English Scores- Leveled papers'!$H$4:$KM$4,EM$3,'English Scores- Leveled papers'!$H26:$KM26,"&lt;&gt;")=0,"",SUMIF('English Scores- Leveled papers'!$H$4:$KM$4,EM$3,'English Scores- Leveled papers'!$H26:$KM26)))</f>
        <v/>
      </c>
      <c r="EN24" s="752" t="str">
        <f aca="false">IF($B24="","",IF(COUNTIFS('English Scores- Leveled papers'!$H$4:$KM$4,EN$3,'English Scores- Leveled papers'!$H26:$KM26,"&lt;&gt;")=0,"",SUMIF('English Scores- Leveled papers'!$H$4:$KM$4,EN$3,'English Scores- Leveled papers'!$H26:$KM26)))</f>
        <v/>
      </c>
      <c r="EO24" s="752" t="str">
        <f aca="false">IF($B24="","",IF(COUNTIFS('English Scores- Leveled papers'!$H$4:$KM$4,EO$3,'English Scores- Leveled papers'!$H26:$KM26,"&lt;&gt;")=0,"",SUMIF('English Scores- Leveled papers'!$H$4:$KM$4,EO$3,'English Scores- Leveled papers'!$H26:$KM26)))</f>
        <v/>
      </c>
      <c r="EP24" s="752" t="str">
        <f aca="false">IF($B24="","",IF(COUNTIFS('English Scores- Leveled papers'!$H$4:$KM$4,EP$3,'English Scores- Leveled papers'!$H26:$KM26,"&lt;&gt;")=0,"",SUMIF('English Scores- Leveled papers'!$H$4:$KM$4,EP$3,'English Scores- Leveled papers'!$H26:$KM26)))</f>
        <v/>
      </c>
    </row>
    <row r="25" customFormat="false" ht="12.75" hidden="false" customHeight="false" outlineLevel="0" collapsed="false">
      <c r="A25" s="315" t="n">
        <v>21</v>
      </c>
      <c r="B25" s="315" t="str">
        <f aca="false">'English Scores- Leveled papers'!B27</f>
        <v>B.Madhu</v>
      </c>
      <c r="C25" s="751" t="e">
        <f aca="false">IF('RC Mastery Check+Question type'!D25="","",IF(OR('RC Mastery Check+Question type'!D25=-0.5,'RC Mastery Check+Question type'!D25=0,'RC Mastery Check+Question type'!D25=0.2,'RC Mastery Check+Question type'!D25=0.5),"NR",'cover sheet'!#ref!))</f>
        <v>#VALUE!</v>
      </c>
      <c r="D25" s="316" t="str">
        <f aca="false">IF(OR(B25="",COUNT('English Scores- Leveled papers'!AJ27:KM27)=0),"",IF((AND(R25&gt;=(70/100),R25&lt;1.1)),9,IF(AND(Q25&gt;=(70/100),Q25&lt;1.1),8,IF(AND(P25&gt;=(70/100),P25&lt;1.1),7,IF(AND(O25&gt;=(70/100),O25&lt;1.1),6,IF(AND(N25&gt;=0.7,N25&lt;1.1),5,IF(AND(M25&gt;=0.7,M25&lt;1.1),5,IF(AND(L25&gt;=0.7,L25&lt;1.1),4,IF(AND(K25&gt;=0.7,K25&lt;1.1),4,IF(AND(J25&gt;=0.7,J25&lt;1.1),3,IF(AND(I25&gt;=0.7,I25&lt;1.1),3,IF(AND(H25&gt;=0.7,H25&lt;1.1),2,IF(AND(G25&gt;=0.7,G25&lt;1.1),2,IF(AND(F25&gt;=0.7,F25&lt;1.1),1,IF(AND(E25&gt;=0.7,E25&lt;1.1),1,IF(COUNT('English Scores- Leveled papers'!AJ27:AK27)=0,"","NR"))))))))))))))))</f>
        <v>NR</v>
      </c>
      <c r="E25" s="318" t="str">
        <f aca="false">IF((B25=""),"",IF(COUNT(S25:W25)=0,"",ROUND(SUM(S25:W25)/SUM($S$2:$W$2),1)))</f>
        <v/>
      </c>
      <c r="F25" s="318" t="str">
        <f aca="false">IF((B25=""),"",IF(COUNT(X25:AB25)=0,"",ROUND(SUM(X25:AB25)/SUM($X$2:$AB$2),1)))</f>
        <v/>
      </c>
      <c r="G25" s="318" t="str">
        <f aca="false">IFERROR(IF((B25=""),"",IF(COUNT(AC25:AH25)=0,"",ROUND(SUM(AC25:AH25)/SUM($AC$2:$AH$2),1))),"")</f>
        <v/>
      </c>
      <c r="H25" s="318" t="str">
        <f aca="false">IFERROR(IF((B25=""),"",IF(COUNT(AI25:AN25)=0,"",ROUND(SUM(AI25:AN25)/SUM($AI$2:$AN$2),1))),0)</f>
        <v/>
      </c>
      <c r="I25" s="318" t="str">
        <f aca="false">IFERROR(IF((B25=""),"",IF(COUNT(AO25:AY25)=0,"",ROUND(SUM(AO25:AY25)/SUM($AO$2:$AY$2),1))),0)</f>
        <v/>
      </c>
      <c r="J25" s="318" t="str">
        <f aca="false">IFERROR(IF((B25=""),"",IF(COUNT(AZ25:BO25)=0,"",ROUND(SUM(AZ25:BO25)/SUM($AZ$2:$BO$2),1))),0)</f>
        <v/>
      </c>
      <c r="K25" s="318" t="str">
        <f aca="false">IFERROR(IF((B25=""),"",IF(COUNT(BP25:BW25)=0,"",ROUND(SUM(BP25:BW25)/SUM($BP$2:$BW$2),1))),0)</f>
        <v/>
      </c>
      <c r="L25" s="318" t="str">
        <f aca="false">IFERROR(IF((B25=""),"",IF(COUNT(BX25:CF25)=0,"",ROUND(SUM(BX25:CF25)/SUM($BX$2:$CF$2),1))),0)</f>
        <v/>
      </c>
      <c r="M25" s="318" t="str">
        <f aca="false">IFERROR(IF((B25=""),"",IF(COUNT(CG25:CK25)=0,"",ROUND(SUM(CG25:CK25)/SUM($CG$2:$CK$2),1))),0)</f>
        <v/>
      </c>
      <c r="N25" s="318" t="str">
        <f aca="false">IFERROR(IF((B25=""),"",IF(COUNT(CL25:CS25)=0,"",ROUND(SUM(CL25:CS25)/SUM($CL$2:$CS$2),1))),0)</f>
        <v/>
      </c>
      <c r="O25" s="318" t="str">
        <f aca="false">IFERROR(IF((B25=""),"",IF(COUNT(CT25:DE25)=0,"",ROUND(SUM(CT25:DE25)/SUM($CT$2:$DE$2),1))),0)</f>
        <v/>
      </c>
      <c r="P25" s="318" t="str">
        <f aca="false">IFERROR(IF((B25=""),"",IF(COUNT(DF25:DQ25)=0,"",ROUND(SUM(DF25:DQ25)/SUM($DF$2:$DQ$2),1))),0)</f>
        <v/>
      </c>
      <c r="Q25" s="318" t="str">
        <f aca="false">IFERROR(IF((B25=""),"",IF(COUNT(DR25:EB25)=0,"",ROUND(SUM(DR25:EB25)/SUM($DR$2:$EB$2),1))),0)</f>
        <v/>
      </c>
      <c r="R25" s="318" t="str">
        <f aca="false">(IF((B25=""),"",IF(COUNT(ED25:EP25)=0,"",ROUND(SUM(ED25:EP25)/SUM($ED$2:$EP$2),1))))</f>
        <v/>
      </c>
      <c r="S25" s="319" t="inlineStr">
        <f aca="false">IF($B25="","",IF(COUNTIFS('English Scores- Leveled papers'!$H$4:$KM$4,S$3,'English Scores- Leveled papers'!$H27:$KM27,"&lt;&gt;")=0,"",SUMIF('English Scores- Leveled papers'!$H$4:$KM$4,S$3,'English Scores- Leveled papers'!$H27:$KM27)))</f>
        <is>
          <t/>
        </is>
      </c>
      <c r="T25" s="319" t="inlineStr">
        <f aca="false">IF($B25="","",IF(COUNTIFS('English Scores- Leveled papers'!$H$4:$KM$4,T$3,'English Scores- Leveled papers'!$H27:$KM27,"&lt;&gt;")=0,"",SUMIF('English Scores- Leveled papers'!$H$4:$KM$4,T$3,'English Scores- Leveled papers'!$H27:$KM27)))</f>
        <is>
          <t/>
        </is>
      </c>
      <c r="U25" s="319" t="inlineStr">
        <f aca="false">IF($B25="","",IF(COUNTIFS('English Scores- Leveled papers'!$H$4:$KM$4,U$3,'English Scores- Leveled papers'!$H27:$KM27,"&lt;&gt;")=0,"",SUMIF('English Scores- Leveled papers'!$H$4:$KM$4,U$3,'English Scores- Leveled papers'!$H27:$KM27)))</f>
        <is>
          <t/>
        </is>
      </c>
      <c r="V25" s="319" t="inlineStr">
        <f aca="false">IF($B25="","",IF(COUNTIFS('English Scores- Leveled papers'!$H$4:$KM$4,V$3,'English Scores- Leveled papers'!$H27:$KM27,"&lt;&gt;")=0,"",SUMIF('English Scores- Leveled papers'!$H$4:$KM$4,V$3,'English Scores- Leveled papers'!$H27:$KM27)))</f>
        <is>
          <t/>
        </is>
      </c>
      <c r="W25" s="319" t="inlineStr">
        <f aca="false">IF($B25="","",IF(COUNTIFS('English Scores- Leveled papers'!$H$4:$KM$4,W$3,'English Scores- Leveled papers'!$H27:$KM27,"&lt;&gt;")=0,"",SUMIF('English Scores- Leveled papers'!$H$4:$KM$4,W$3,'English Scores- Leveled papers'!$H27:$KM27)))</f>
        <is>
          <t/>
        </is>
      </c>
      <c r="X25" s="752" t="inlineStr">
        <f aca="false">IF($B25="","",IF(COUNTIFS('English Scores- Leveled papers'!$H$4:$KM$4,X$3,'English Scores- Leveled papers'!$H27:$KM27,"&lt;&gt;")=0,"",SUMIF('English Scores- Leveled papers'!$H$4:$KM$4,X$3,'English Scores- Leveled papers'!$H27:$KM27)))</f>
        <is>
          <t/>
        </is>
      </c>
      <c r="Y25" s="752" t="inlineStr">
        <f aca="false">IF($B25="","",IF(COUNTIFS('English Scores- Leveled papers'!$H$4:$KM$4,Y$3,'English Scores- Leveled papers'!$H27:$KM27,"&lt;&gt;")=0,"",SUMIF('English Scores- Leveled papers'!$H$4:$KM$4,Y$3,'English Scores- Leveled papers'!$H27:$KM27)))</f>
        <is>
          <t/>
        </is>
      </c>
      <c r="Z25" s="752" t="inlineStr">
        <f aca="false">IF($B25="","",IF(COUNTIFS('English Scores- Leveled papers'!$H$4:$KM$4,Z$3,'English Scores- Leveled papers'!$H27:$KM27,"&lt;&gt;")=0,"",SUMIF('English Scores- Leveled papers'!$H$4:$KM$4,Z$3,'English Scores- Leveled papers'!$H27:$KM27)))</f>
        <is>
          <t/>
        </is>
      </c>
      <c r="AA25" s="752" t="inlineStr">
        <f aca="false">IF($B25="","",IF(COUNTIFS('English Scores- Leveled papers'!$H$4:$KM$4,AA$3,'English Scores- Leveled papers'!$H27:$KM27,"&lt;&gt;")=0,"",SUMIF('English Scores- Leveled papers'!$H$4:$KM$4,AA$3,'English Scores- Leveled papers'!$H27:$KM27)))</f>
        <is>
          <t/>
        </is>
      </c>
      <c r="AB25" s="752" t="inlineStr">
        <f aca="false">IF($B25="","",IF(COUNTIFS('English Scores- Leveled papers'!$H$4:$KM$4,AB$3,'English Scores- Leveled papers'!$H27:$KM27,"&lt;&gt;")=0,"",SUMIF('English Scores- Leveled papers'!$H$4:$KM$4,AB$3,'English Scores- Leveled papers'!$H27:$KM27)))</f>
        <is>
          <t/>
        </is>
      </c>
      <c r="AC25" s="319" t="inlineStr">
        <f aca="false">IF($B25="","",IF(COUNTIFS('English Scores- Leveled papers'!$H$4:$KM$4,AC$3,'English Scores- Leveled papers'!$H27:$KM27,"&lt;&gt;")=0,"",SUMIF('English Scores- Leveled papers'!$H$4:$KM$4,AC$3,'English Scores- Leveled papers'!$H27:$KM27)))</f>
        <is>
          <t/>
        </is>
      </c>
      <c r="AD25" s="319" t="inlineStr">
        <f aca="false">IF($B25="","",IF(COUNTIFS('English Scores- Leveled papers'!$H$4:$KM$4,AD$3,'English Scores- Leveled papers'!$H27:$KM27,"&lt;&gt;")=0,"",SUMIF('English Scores- Leveled papers'!$H$4:$KM$4,AD$3,'English Scores- Leveled papers'!$H27:$KM27)))</f>
        <is>
          <t/>
        </is>
      </c>
      <c r="AE25" s="319" t="inlineStr">
        <f aca="false">IF($B25="","",IF(COUNTIFS('English Scores- Leveled papers'!$H$4:$KM$4,AE$3,'English Scores- Leveled papers'!$H27:$KM27,"&lt;&gt;")=0,"",SUMIF('English Scores- Leveled papers'!$H$4:$KM$4,AE$3,'English Scores- Leveled papers'!$H27:$KM27)))</f>
        <is>
          <t/>
        </is>
      </c>
      <c r="AF25" s="319" t="inlineStr">
        <f aca="false">IF($B25="","",IF(COUNTIFS('English Scores- Leveled papers'!$H$4:$KM$4,AF$3,'English Scores- Leveled papers'!$H27:$KM27,"&lt;&gt;")=0,"",SUMIF('English Scores- Leveled papers'!$H$4:$KM$4,AF$3,'English Scores- Leveled papers'!$H27:$KM27)))</f>
        <is>
          <t/>
        </is>
      </c>
      <c r="AG25" s="319" t="inlineStr">
        <f aca="false">IF($B25="","",IF(COUNTIFS('English Scores- Leveled papers'!$H$4:$KM$4,AG$3,'English Scores- Leveled papers'!$H27:$KM27,"&lt;&gt;")=0,"",SUMIF('English Scores- Leveled papers'!$H$4:$KM$4,AG$3,'English Scores- Leveled papers'!$H27:$KM27)))</f>
        <is>
          <t/>
        </is>
      </c>
      <c r="AH25" s="319" t="inlineStr">
        <f aca="false">IF($B25="","",IF(COUNTIFS('English Scores- Leveled papers'!$H$4:$KM$4,AH$3,'English Scores- Leveled papers'!$H27:$KM27,"&lt;&gt;")=0,"",SUMIF('English Scores- Leveled papers'!$H$4:$KM$4,AH$3,'English Scores- Leveled papers'!$H27:$KM27)))</f>
        <is>
          <t/>
        </is>
      </c>
      <c r="AI25" s="752" t="inlineStr">
        <f aca="false">IF($B25="","",IF(COUNTIFS('English Scores- Leveled papers'!$H$4:$KM$4,AI$3,'English Scores- Leveled papers'!$H27:$KM27,"&lt;&gt;")=0,"",SUMIF('English Scores- Leveled papers'!$H$4:$KM$4,AI$3,'English Scores- Leveled papers'!$H27:$KM27)))</f>
        <is>
          <t/>
        </is>
      </c>
      <c r="AJ25" s="752" t="inlineStr">
        <f aca="false">IF($B25="","",IF(COUNTIFS('English Scores- Leveled papers'!$H$4:$KM$4,AJ$3,'English Scores- Leveled papers'!$H27:$KM27,"&lt;&gt;")=0,"",SUMIF('English Scores- Leveled papers'!$H$4:$KM$4,AJ$3,'English Scores- Leveled papers'!$H27:$KM27)))</f>
        <is>
          <t/>
        </is>
      </c>
      <c r="AK25" s="752" t="inlineStr">
        <f aca="false">IF($B25="","",IF(COUNTIFS('English Scores- Leveled papers'!$H$4:$KM$4,AK$3,'English Scores- Leveled papers'!$H27:$KM27,"&lt;&gt;")=0,"",SUMIF('English Scores- Leveled papers'!$H$4:$KM$4,AK$3,'English Scores- Leveled papers'!$H27:$KM27)))</f>
        <is>
          <t/>
        </is>
      </c>
      <c r="AL25" s="752" t="inlineStr">
        <f aca="false">IF($B25="","",IF(COUNTIFS('English Scores- Leveled papers'!$H$4:$KM$4,AL$3,'English Scores- Leveled papers'!$H27:$KM27,"&lt;&gt;")=0,"",SUMIF('English Scores- Leveled papers'!$H$4:$KM$4,AL$3,'English Scores- Leveled papers'!$H27:$KM27)))</f>
        <is>
          <t/>
        </is>
      </c>
      <c r="AM25" s="752" t="inlineStr">
        <f aca="false">IF($B25="","",IF(COUNTIFS('English Scores- Leveled papers'!$H$4:$KM$4,AM$3,'English Scores- Leveled papers'!$H27:$KM27,"&lt;&gt;")=0,"",SUMIF('English Scores- Leveled papers'!$H$4:$KM$4,AM$3,'English Scores- Leveled papers'!$H27:$KM27)))</f>
        <is>
          <t/>
        </is>
      </c>
      <c r="AN25" s="752" t="inlineStr">
        <f aca="false">IF($B25="","",IF(COUNTIFS('English Scores- Leveled papers'!$H$4:$KM$4,AN$3,'English Scores- Leveled papers'!$H27:$KM27,"&lt;&gt;")=0,"",SUMIF('English Scores- Leveled papers'!$H$4:$KM$4,AN$3,'English Scores- Leveled papers'!$H27:$KM27)))</f>
        <is>
          <t/>
        </is>
      </c>
      <c r="AO25" s="319" t="inlineStr">
        <f aca="false">IF($B25="","",IF(COUNTIFS('English Scores- Leveled papers'!$H$4:$KM$4,AO$3,'English Scores- Leveled papers'!$H27:$KM27,"&lt;&gt;")=0,"",SUMIF('English Scores- Leveled papers'!$H$4:$KM$4,AO$3,'English Scores- Leveled papers'!$H27:$KM27)))</f>
        <is>
          <t/>
        </is>
      </c>
      <c r="AP25" s="319" t="inlineStr">
        <f aca="false">IF($B25="","",IF(COUNTIFS('English Scores- Leveled papers'!$H$4:$KM$4,AP$3,'English Scores- Leveled papers'!$H27:$KM27,"&lt;&gt;")=0,"",SUMIF('English Scores- Leveled papers'!$H$4:$KM$4,AP$3,'English Scores- Leveled papers'!$H27:$KM27)))</f>
        <is>
          <t/>
        </is>
      </c>
      <c r="AQ25" s="319" t="inlineStr">
        <f aca="false">IF($B25="","",IF(COUNTIFS('English Scores- Leveled papers'!$H$4:$KM$4,AQ$3,'English Scores- Leveled papers'!$H27:$KM27,"&lt;&gt;")=0,"",SUMIF('English Scores- Leveled papers'!$H$4:$KM$4,AQ$3,'English Scores- Leveled papers'!$H27:$KM27)))</f>
        <is>
          <t/>
        </is>
      </c>
      <c r="AR25" s="319" t="inlineStr">
        <f aca="false">IF($B25="","",IF(COUNTIFS('English Scores- Leveled papers'!$H$4:$KM$4,AR$3,'English Scores- Leveled papers'!$H27:$KM27,"&lt;&gt;")=0,"",SUMIF('English Scores- Leveled papers'!$H$4:$KM$4,AR$3,'English Scores- Leveled papers'!$H27:$KM27)))</f>
        <is>
          <t/>
        </is>
      </c>
      <c r="AS25" s="319" t="inlineStr">
        <f aca="false">IF($B25="","",IF(COUNTIFS('English Scores- Leveled papers'!$H$4:$KM$4,AS$3,'English Scores- Leveled papers'!$H27:$KM27,"&lt;&gt;")=0,"",SUMIF('English Scores- Leveled papers'!$H$4:$KM$4,AS$3,'English Scores- Leveled papers'!$H27:$KM27)))</f>
        <is>
          <t/>
        </is>
      </c>
      <c r="AT25" s="319" t="inlineStr">
        <f aca="false">IF($B25="","",IF(COUNTIFS('English Scores- Leveled papers'!$H$4:$KM$4,AT$3,'English Scores- Leveled papers'!$H27:$KM27,"&lt;&gt;")=0,"",SUMIF('English Scores- Leveled papers'!$H$4:$KM$4,AT$3,'English Scores- Leveled papers'!$H27:$KM27)))</f>
        <is>
          <t/>
        </is>
      </c>
      <c r="AU25" s="319" t="inlineStr">
        <f aca="false">IF($B25="","",IF(COUNTIFS('English Scores- Leveled papers'!$H$4:$KM$4,AU$3,'English Scores- Leveled papers'!$H27:$KM27,"&lt;&gt;")=0,"",SUMIF('English Scores- Leveled papers'!$H$4:$KM$4,AU$3,'English Scores- Leveled papers'!$H27:$KM27)))</f>
        <is>
          <t/>
        </is>
      </c>
      <c r="AV25" s="319" t="inlineStr">
        <f aca="false">IF($B25="","",IF(COUNTIFS('English Scores- Leveled papers'!$H$4:$KM$4,AV$3,'English Scores- Leveled papers'!$H27:$KM27,"&lt;&gt;")=0,"",SUMIF('English Scores- Leveled papers'!$H$4:$KM$4,AV$3,'English Scores- Leveled papers'!$H27:$KM27)))</f>
        <is>
          <t/>
        </is>
      </c>
      <c r="AW25" s="319" t="inlineStr">
        <f aca="false">IF($B25="","",IF(COUNTIFS('English Scores- Leveled papers'!$H$4:$KM$4,AW$3,'English Scores- Leveled papers'!$H27:$KM27,"&lt;&gt;")=0,"",SUMIF('English Scores- Leveled papers'!$H$4:$KM$4,AW$3,'English Scores- Leveled papers'!$H27:$KM27)))</f>
        <is>
          <t/>
        </is>
      </c>
      <c r="AX25" s="319" t="inlineStr">
        <f aca="false">IF($B25="","",IF(COUNTIFS('English Scores- Leveled papers'!$H$4:$KM$4,AX$3,'English Scores- Leveled papers'!$H27:$KM27,"&lt;&gt;")=0,"",SUMIF('English Scores- Leveled papers'!$H$4:$KM$4,AX$3,'English Scores- Leveled papers'!$H27:$KM27)))</f>
        <is>
          <t/>
        </is>
      </c>
      <c r="AY25" s="319" t="inlineStr">
        <f aca="false">IF($B25="","",IF(COUNTIFS('English Scores- Leveled papers'!$H$4:$KM$4,AY$3,'English Scores- Leveled papers'!$H27:$KM27,"&lt;&gt;")=0,"",SUMIF('English Scores- Leveled papers'!$H$4:$KM$4,AY$3,'English Scores- Leveled papers'!$H27:$KM27)))</f>
        <is>
          <t/>
        </is>
      </c>
      <c r="AZ25" s="752" t="inlineStr">
        <f aca="false">IF($B25="","",IF(COUNTIFS('English Scores- Leveled papers'!$H$4:$KM$4,AZ$3,'English Scores- Leveled papers'!$H27:$KM27,"&lt;&gt;")=0,"",SUMIF('English Scores- Leveled papers'!$H$4:$KM$4,AZ$3,'English Scores- Leveled papers'!$H27:$KM27)))</f>
        <is>
          <t/>
        </is>
      </c>
      <c r="BA25" s="752" t="inlineStr">
        <f aca="false">IF($B25="","",IF(COUNTIFS('English Scores- Leveled papers'!$H$4:$KM$4,BA$3,'English Scores- Leveled papers'!$H27:$KM27,"&lt;&gt;")=0,"",SUMIF('English Scores- Leveled papers'!$H$4:$KM$4,BA$3,'English Scores- Leveled papers'!$H27:$KM27)))</f>
        <is>
          <t/>
        </is>
      </c>
      <c r="BB25" s="752" t="inlineStr">
        <f aca="false">IF($B25="","",IF(COUNTIFS('English Scores- Leveled papers'!$H$4:$KM$4,BB$3,'English Scores- Leveled papers'!$H27:$KM27,"&lt;&gt;")=0,"",SUMIF('English Scores- Leveled papers'!$H$4:$KM$4,BB$3,'English Scores- Leveled papers'!$H27:$KM27)))</f>
        <is>
          <t/>
        </is>
      </c>
      <c r="BC25" s="752" t="inlineStr">
        <f aca="false">IF($B25="","",IF(COUNTIFS('English Scores- Leveled papers'!$H$4:$KM$4,BC$3,'English Scores- Leveled papers'!$H27:$KM27,"&lt;&gt;")=0,"",SUMIF('English Scores- Leveled papers'!$H$4:$KM$4,BC$3,'English Scores- Leveled papers'!$H27:$KM27)))</f>
        <is>
          <t/>
        </is>
      </c>
      <c r="BD25" s="752"/>
      <c r="BE25" s="752"/>
      <c r="BF25" s="752" t="inlineStr">
        <f aca="false">IF($B25="","",IF(COUNTIFS('English Scores- Leveled papers'!$H$4:$KM$4,BF$3,'English Scores- Leveled papers'!$H27:$KM27,"&lt;&gt;")=0,"",SUMIF('English Scores- Leveled papers'!$H$4:$KM$4,BF$3,'English Scores- Leveled papers'!$H27:$KM27)))</f>
        <is>
          <t/>
        </is>
      </c>
      <c r="BG25" s="752" t="inlineStr">
        <f aca="false">IF($B25="","",IF(COUNTIFS('English Scores- Leveled papers'!$H$4:$KM$4,BG$3,'English Scores- Leveled papers'!$H27:$KM27,"&lt;&gt;")=0,"",SUMIF('English Scores- Leveled papers'!$H$4:$KM$4,BG$3,'English Scores- Leveled papers'!$H27:$KM27)))</f>
        <is>
          <t/>
        </is>
      </c>
      <c r="BH25" s="752" t="inlineStr">
        <f aca="false">IF($B25="","",IF(COUNTIFS('English Scores- Leveled papers'!$H$4:$KM$4,BH$3,'English Scores- Leveled papers'!$H27:$KM27,"&lt;&gt;")=0,"",SUMIF('English Scores- Leveled papers'!$H$4:$KM$4,BH$3,'English Scores- Leveled papers'!$H27:$KM27)))</f>
        <is>
          <t/>
        </is>
      </c>
      <c r="BI25" s="752" t="inlineStr">
        <f aca="false">IF($B25="","",IF(COUNTIFS('English Scores- Leveled papers'!$H$4:$KM$4,BI$3,'English Scores- Leveled papers'!$H27:$KM27,"&lt;&gt;")=0,"",SUMIF('English Scores- Leveled papers'!$H$4:$KM$4,BI$3,'English Scores- Leveled papers'!$H27:$KM27)))</f>
        <is>
          <t/>
        </is>
      </c>
      <c r="BJ25" s="752" t="inlineStr">
        <f aca="false">IF($B25="","",IF(COUNTIFS('English Scores- Leveled papers'!$H$4:$KM$4,BJ$3,'English Scores- Leveled papers'!$H27:$KM27,"&lt;&gt;")=0,"",SUMIF('English Scores- Leveled papers'!$H$4:$KM$4,BJ$3,'English Scores- Leveled papers'!$H27:$KM27)))</f>
        <is>
          <t/>
        </is>
      </c>
      <c r="BK25" s="752" t="inlineStr">
        <f aca="false">IF($B25="","",IF(COUNTIFS('English Scores- Leveled papers'!$H$4:$KM$4,BK$3,'English Scores- Leveled papers'!$H27:$KM27,"&lt;&gt;")=0,"",SUMIF('English Scores- Leveled papers'!$H$4:$KM$4,BK$3,'English Scores- Leveled papers'!$H27:$KM27)))</f>
        <is>
          <t/>
        </is>
      </c>
      <c r="BL25" s="752" t="inlineStr">
        <f aca="false">IF($B25="","",IF(COUNTIFS('English Scores- Leveled papers'!$H$4:$KM$4,BL$3,'English Scores- Leveled papers'!$H27:$KM27,"&lt;&gt;")=0,"",SUMIF('English Scores- Leveled papers'!$H$4:$KM$4,BL$3,'English Scores- Leveled papers'!$H27:$KM27)))</f>
        <is>
          <t/>
        </is>
      </c>
      <c r="BM25" s="752" t="inlineStr">
        <f aca="false">IF($B25="","",IF(COUNTIFS('English Scores- Leveled papers'!$H$4:$KM$4,BM$3,'English Scores- Leveled papers'!$H27:$KM27,"&lt;&gt;")=0,"",SUMIF('English Scores- Leveled papers'!$H$4:$KM$4,BM$3,'English Scores- Leveled papers'!$H27:$KM27)))</f>
        <is>
          <t/>
        </is>
      </c>
      <c r="BN25" s="752" t="inlineStr">
        <f aca="false">IF($B25="","",IF(COUNTIFS('English Scores- Leveled papers'!$H$4:$KM$4,BN$3,'English Scores- Leveled papers'!$H27:$KM27,"&lt;&gt;")=0,"",SUMIF('English Scores- Leveled papers'!$H$4:$KM$4,BN$3,'English Scores- Leveled papers'!$H27:$KM27)))</f>
        <is>
          <t/>
        </is>
      </c>
      <c r="BO25" s="752" t="inlineStr">
        <f aca="false">IF($B25="","",IF(COUNTIFS('English Scores- Leveled papers'!$H$4:$KM$4,BO$3,'English Scores- Leveled papers'!$H27:$KM27,"&lt;&gt;")=0,"",SUMIF('English Scores- Leveled papers'!$H$4:$KM$4,BO$3,'English Scores- Leveled papers'!$H27:$KM27)))</f>
        <is>
          <t/>
        </is>
      </c>
      <c r="BP25" s="319" t="inlineStr">
        <f aca="false">IF($B25="","",IF(COUNTIFS('English Scores- Leveled papers'!$H$4:$KM$4,BP$3,'English Scores- Leveled papers'!$H27:$KM27,"&lt;&gt;")=0,"",SUMIF('English Scores- Leveled papers'!$H$4:$KM$4,BP$3,'English Scores- Leveled papers'!$H27:$KM27)))</f>
        <is>
          <t/>
        </is>
      </c>
      <c r="BQ25" s="319" t="inlineStr">
        <f aca="false">IF($B25="","",IF(COUNTIFS('English Scores- Leveled papers'!$H$4:$KM$4,BQ$3,'English Scores- Leveled papers'!$H27:$KM27,"&lt;&gt;")=0,"",SUMIF('English Scores- Leveled papers'!$H$4:$KM$4,BQ$3,'English Scores- Leveled papers'!$H27:$KM27)))</f>
        <is>
          <t/>
        </is>
      </c>
      <c r="BR25" s="319" t="inlineStr">
        <f aca="false">IF($B25="","",IF(COUNTIFS('English Scores- Leveled papers'!$H$4:$KM$4,BR$3,'English Scores- Leveled papers'!$H27:$KM27,"&lt;&gt;")=0,"",SUMIF('English Scores- Leveled papers'!$H$4:$KM$4,BR$3,'English Scores- Leveled papers'!$H27:$KM27)))</f>
        <is>
          <t/>
        </is>
      </c>
      <c r="BS25" s="319" t="inlineStr">
        <f aca="false">IF($B25="","",IF(COUNTIFS('English Scores- Leveled papers'!$H$4:$KM$4,BS$3,'English Scores- Leveled papers'!$H27:$KM27,"&lt;&gt;")=0,"",SUMIF('English Scores- Leveled papers'!$H$4:$KM$4,BS$3,'English Scores- Leveled papers'!$H27:$KM27)))</f>
        <is>
          <t/>
        </is>
      </c>
      <c r="BT25" s="319" t="inlineStr">
        <f aca="false">IF($B25="","",IF(COUNTIFS('English Scores- Leveled papers'!$H$4:$KM$4,BT$3,'English Scores- Leveled papers'!$H27:$KM27,"&lt;&gt;")=0,"",SUMIF('English Scores- Leveled papers'!$H$4:$KM$4,BT$3,'English Scores- Leveled papers'!$H27:$KM27)))</f>
        <is>
          <t/>
        </is>
      </c>
      <c r="BU25" s="319" t="inlineStr">
        <f aca="false">IF($B25="","",IF(COUNTIFS('English Scores- Leveled papers'!$H$4:$KM$4,BU$3,'English Scores- Leveled papers'!$H27:$KM27,"&lt;&gt;")=0,"",SUMIF('English Scores- Leveled papers'!$H$4:$KM$4,BU$3,'English Scores- Leveled papers'!$H27:$KM27)))</f>
        <is>
          <t/>
        </is>
      </c>
      <c r="BV25" s="319" t="inlineStr">
        <f aca="false">IF($B25="","",IF(COUNTIFS('English Scores- Leveled papers'!$H$4:$KM$4,BV$3,'English Scores- Leveled papers'!$H27:$KM27,"&lt;&gt;")=0,"",SUMIF('English Scores- Leveled papers'!$H$4:$KM$4,BV$3,'English Scores- Leveled papers'!$H27:$KM27)))</f>
        <is>
          <t/>
        </is>
      </c>
      <c r="BW25" s="319" t="inlineStr">
        <f aca="false">IF($B25="","",IF(COUNTIFS('English Scores- Leveled papers'!$H$4:$KM$4,BW$3,'English Scores- Leveled papers'!$H27:$KM27,"&lt;&gt;")=0,"",SUMIF('English Scores- Leveled papers'!$H$4:$KM$4,BW$3,'English Scores- Leveled papers'!$H27:$KM27)))</f>
        <is>
          <t/>
        </is>
      </c>
      <c r="BX25" s="752" t="inlineStr">
        <f aca="false">IF($B25="","",IF(COUNTIFS('English Scores- Leveled papers'!$H$4:$KM$4,BX$3,'English Scores- Leveled papers'!$H27:$KM27,"&lt;&gt;")=0,"",SUMIF('English Scores- Leveled papers'!$H$4:$KM$4,BX$3,'English Scores- Leveled papers'!$H27:$KM27)))</f>
        <is>
          <t/>
        </is>
      </c>
      <c r="BY25" s="752" t="inlineStr">
        <f aca="false">IF($B25="","",IF(COUNTIFS('English Scores- Leveled papers'!$H$4:$KM$4,BY$3,'English Scores- Leveled papers'!$H27:$KM27,"&lt;&gt;")=0,"",SUMIF('English Scores- Leveled papers'!$H$4:$KM$4,BY$3,'English Scores- Leveled papers'!$H27:$KM27)))</f>
        <is>
          <t/>
        </is>
      </c>
      <c r="BZ25" s="752" t="inlineStr">
        <f aca="false">IF($B25="","",IF(COUNTIFS('English Scores- Leveled papers'!$H$4:$KM$4,BZ$3,'English Scores- Leveled papers'!$H27:$KM27,"&lt;&gt;")=0,"",SUMIF('English Scores- Leveled papers'!$H$4:$KM$4,BZ$3,'English Scores- Leveled papers'!$H27:$KM27)))</f>
        <is>
          <t/>
        </is>
      </c>
      <c r="CA25" s="752" t="inlineStr">
        <f aca="false">IF($B25="","",IF(COUNTIFS('English Scores- Leveled papers'!$H$4:$KM$4,CA$3,'English Scores- Leveled papers'!$H27:$KM27,"&lt;&gt;")=0,"",SUMIF('English Scores- Leveled papers'!$H$4:$KM$4,CA$3,'English Scores- Leveled papers'!$H27:$KM27)))</f>
        <is>
          <t/>
        </is>
      </c>
      <c r="CB25" s="752" t="inlineStr">
        <f aca="false">IF($B25="","",IF(COUNTIFS('English Scores- Leveled papers'!$H$4:$KM$4,CB$3,'English Scores- Leveled papers'!$H27:$KM27,"&lt;&gt;")=0,"",SUMIF('English Scores- Leveled papers'!$H$4:$KM$4,CB$3,'English Scores- Leveled papers'!$H27:$KM27)))</f>
        <is>
          <t/>
        </is>
      </c>
      <c r="CC25" s="752" t="inlineStr">
        <f aca="false">IF($B25="","",IF(COUNTIFS('English Scores- Leveled papers'!$H$4:$KM$4,CC$3,'English Scores- Leveled papers'!$H27:$KM27,"&lt;&gt;")=0,"",SUMIF('English Scores- Leveled papers'!$H$4:$KM$4,CC$3,'English Scores- Leveled papers'!$H27:$KM27)))</f>
        <is>
          <t/>
        </is>
      </c>
      <c r="CD25" s="752" t="inlineStr">
        <f aca="false">IF($B25="","",IF(COUNTIFS('English Scores- Leveled papers'!$H$4:$KM$4,CD$3,'English Scores- Leveled papers'!$H27:$KM27,"&lt;&gt;")=0,"",SUMIF('English Scores- Leveled papers'!$H$4:$KM$4,CD$3,'English Scores- Leveled papers'!$H27:$KM27)))</f>
        <is>
          <t/>
        </is>
      </c>
      <c r="CE25" s="752" t="inlineStr">
        <f aca="false">IF($B25="","",IF(COUNTIFS('English Scores- Leveled papers'!$H$4:$KM$4,CE$3,'English Scores- Leveled papers'!$H27:$KM27,"&lt;&gt;")=0,"",SUMIF('English Scores- Leveled papers'!$H$4:$KM$4,CE$3,'English Scores- Leveled papers'!$H27:$KM27)))</f>
        <is>
          <t/>
        </is>
      </c>
      <c r="CF25" s="752" t="inlineStr">
        <f aca="false">IF($B25="","",IF(COUNTIFS('English Scores- Leveled papers'!$H$4:$KM$4,CF$3,'English Scores- Leveled papers'!$H27:$KM27,"&lt;&gt;")=0,"",SUMIF('English Scores- Leveled papers'!$H$4:$KM$4,CF$3,'English Scores- Leveled papers'!$H27:$KM27)))</f>
        <is>
          <t/>
        </is>
      </c>
      <c r="CG25" s="319" t="inlineStr">
        <f aca="false">IF($B25="","",IF(COUNTIFS('English Scores- Leveled papers'!$H$4:$KM$4,CG$3,'English Scores- Leveled papers'!$H27:$KM27,"&lt;&gt;")=0,"",SUMIF('English Scores- Leveled papers'!$H$4:$KM$4,CG$3,'English Scores- Leveled papers'!$H27:$KM27)))</f>
        <is>
          <t/>
        </is>
      </c>
      <c r="CH25" s="319" t="inlineStr">
        <f aca="false">IF($B25="","",IF(COUNTIFS('English Scores- Leveled papers'!$H$4:$KM$4,CH$3,'English Scores- Leveled papers'!$H27:$KM27,"&lt;&gt;")=0,"",SUMIF('English Scores- Leveled papers'!$H$4:$KM$4,CH$3,'English Scores- Leveled papers'!$H27:$KM27)))</f>
        <is>
          <t/>
        </is>
      </c>
      <c r="CI25" s="319" t="inlineStr">
        <f aca="false">IF($B25="","",IF(COUNTIFS('English Scores- Leveled papers'!$H$4:$KM$4,CI$3,'English Scores- Leveled papers'!$H27:$KM27,"&lt;&gt;")=0,"",SUMIF('English Scores- Leveled papers'!$H$4:$KM$4,CI$3,'English Scores- Leveled papers'!$H27:$KM27)))</f>
        <is>
          <t/>
        </is>
      </c>
      <c r="CJ25" s="319" t="inlineStr">
        <f aca="false">IF($B25="","",IF(COUNTIFS('English Scores- Leveled papers'!$H$4:$KM$4,CJ$3,'English Scores- Leveled papers'!$H27:$KM27,"&lt;&gt;")=0,"",SUMIF('English Scores- Leveled papers'!$H$4:$KM$4,CJ$3,'English Scores- Leveled papers'!$H27:$KM27)))</f>
        <is>
          <t/>
        </is>
      </c>
      <c r="CK25" s="319" t="inlineStr">
        <f aca="false">IF($B25="","",IF(COUNTIFS('English Scores- Leveled papers'!$H$4:$KM$4,CK$3,'English Scores- Leveled papers'!$H27:$KM27,"&lt;&gt;")=0,"",SUMIF('English Scores- Leveled papers'!$H$4:$KM$4,CK$3,'English Scores- Leveled papers'!$H27:$KM27)))</f>
        <is>
          <t/>
        </is>
      </c>
      <c r="CL25" s="752" t="inlineStr">
        <f aca="false">IF($B25="","",IF(COUNTIFS('English Scores- Leveled papers'!$H$4:$KM$4,CL$3,'English Scores- Leveled papers'!$H27:$KM27,"&lt;&gt;")=0,"",SUMIF('English Scores- Leveled papers'!$H$4:$KM$4,CL$3,'English Scores- Leveled papers'!$H27:$KM27)))</f>
        <is>
          <t/>
        </is>
      </c>
      <c r="CM25" s="752" t="inlineStr">
        <f aca="false">IF($B25="","",IF(COUNTIFS('English Scores- Leveled papers'!$H$4:$KM$4,CM$3,'English Scores- Leveled papers'!$H27:$KM27,"&lt;&gt;")=0,"",SUMIF('English Scores- Leveled papers'!$H$4:$KM$4,CM$3,'English Scores- Leveled papers'!$H27:$KM27)))</f>
        <is>
          <t/>
        </is>
      </c>
      <c r="CN25" s="752" t="inlineStr">
        <f aca="false">IF($B25="","",IF(COUNTIFS('English Scores- Leveled papers'!$H$4:$KM$4,CN$3,'English Scores- Leveled papers'!$H27:$KM27,"&lt;&gt;")=0,"",SUMIF('English Scores- Leveled papers'!$H$4:$KM$4,CN$3,'English Scores- Leveled papers'!$H27:$KM27)))</f>
        <is>
          <t/>
        </is>
      </c>
      <c r="CO25" s="752" t="inlineStr">
        <f aca="false">IF($B25="","",IF(COUNTIFS('English Scores- Leveled papers'!$H$4:$KM$4,CO$3,'English Scores- Leveled papers'!$H27:$KM27,"&lt;&gt;")=0,"",SUMIF('English Scores- Leveled papers'!$H$4:$KM$4,CO$3,'English Scores- Leveled papers'!$H27:$KM27)))</f>
        <is>
          <t/>
        </is>
      </c>
      <c r="CP25" s="752" t="inlineStr">
        <f aca="false">IF($B25="","",IF(COUNTIFS('English Scores- Leveled papers'!$H$4:$KM$4,CP$3,'English Scores- Leveled papers'!$H27:$KM27,"&lt;&gt;")=0,"",SUMIF('English Scores- Leveled papers'!$H$4:$KM$4,CP$3,'English Scores- Leveled papers'!$H27:$KM27)))</f>
        <is>
          <t/>
        </is>
      </c>
      <c r="CQ25" s="752" t="inlineStr">
        <f aca="false">IF($B25="","",IF(COUNTIFS('English Scores- Leveled papers'!$H$4:$KM$4,CQ$3,'English Scores- Leveled papers'!$H27:$KM27,"&lt;&gt;")=0,"",SUMIF('English Scores- Leveled papers'!$H$4:$KM$4,CQ$3,'English Scores- Leveled papers'!$H27:$KM27)))</f>
        <is>
          <t/>
        </is>
      </c>
      <c r="CR25" s="752" t="inlineStr">
        <f aca="false">IF($B25="","",IF(COUNTIFS('English Scores- Leveled papers'!$H$4:$KM$4,CR$3,'English Scores- Leveled papers'!$H27:$KM27,"&lt;&gt;")=0,"",SUMIF('English Scores- Leveled papers'!$H$4:$KM$4,CR$3,'English Scores- Leveled papers'!$H27:$KM27)))</f>
        <is>
          <t/>
        </is>
      </c>
      <c r="CS25" s="752" t="inlineStr">
        <f aca="false">IF($B25="","",IF(COUNTIFS('English Scores- Leveled papers'!$H$4:$KM$4,CS$3,'English Scores- Leveled papers'!$H27:$KM27,"&lt;&gt;")=0,"",SUMIF('English Scores- Leveled papers'!$H$4:$KM$4,CS$3,'English Scores- Leveled papers'!$H27:$KM27)))</f>
        <is>
          <t/>
        </is>
      </c>
      <c r="CT25" s="319" t="inlineStr">
        <f aca="false">IF($B25="","",IF(COUNTIFS('English Scores- Leveled papers'!$H$4:$KM$4,CT$3,'English Scores- Leveled papers'!$H27:$KM27,"&lt;&gt;")=0,"",SUMIF('English Scores- Leveled papers'!$H$4:$KM$4,CT$3,'English Scores- Leveled papers'!$H27:$KM27)))</f>
        <is>
          <t/>
        </is>
      </c>
      <c r="CU25" s="319" t="inlineStr">
        <f aca="false">IF($B25="","",IF(COUNTIFS('English Scores- Leveled papers'!$H$4:$KM$4,CU$3,'English Scores- Leveled papers'!$H27:$KM27,"&lt;&gt;")=0,"",SUMIF('English Scores- Leveled papers'!$H$4:$KM$4,CU$3,'English Scores- Leveled papers'!$H27:$KM27)))</f>
        <is>
          <t/>
        </is>
      </c>
      <c r="CV25" s="319" t="inlineStr">
        <f aca="false">IF($B25="","",IF(COUNTIFS('English Scores- Leveled papers'!$H$4:$KM$4,CV$3,'English Scores- Leveled papers'!$H27:$KM27,"&lt;&gt;")=0,"",SUMIF('English Scores- Leveled papers'!$H$4:$KM$4,CV$3,'English Scores- Leveled papers'!$H27:$KM27)))</f>
        <is>
          <t/>
        </is>
      </c>
      <c r="CW25" s="319" t="inlineStr">
        <f aca="false">IF($B25="","",IF(COUNTIFS('English Scores- Leveled papers'!$H$4:$KM$4,CW$3,'English Scores- Leveled papers'!$H27:$KM27,"&lt;&gt;")=0,"",SUMIF('English Scores- Leveled papers'!$H$4:$KM$4,CW$3,'English Scores- Leveled papers'!$H27:$KM27)))</f>
        <is>
          <t/>
        </is>
      </c>
      <c r="CX25" s="319" t="inlineStr">
        <f aca="false">IF($B25="","",IF(COUNTIFS('English Scores- Leveled papers'!$H$4:$KM$4,CX$3,'English Scores- Leveled papers'!$H27:$KM27,"&lt;&gt;")=0,"",SUMIF('English Scores- Leveled papers'!$H$4:$KM$4,CX$3,'English Scores- Leveled papers'!$H27:$KM27)))</f>
        <is>
          <t/>
        </is>
      </c>
      <c r="CY25" s="319" t="inlineStr">
        <f aca="false">IF($B25="","",IF(COUNTIFS('English Scores- Leveled papers'!$H$4:$KM$4,CY$3,'English Scores- Leveled papers'!$H27:$KM27,"&lt;&gt;")=0,"",SUMIF('English Scores- Leveled papers'!$H$4:$KM$4,CY$3,'English Scores- Leveled papers'!$H27:$KM27)))</f>
        <is>
          <t/>
        </is>
      </c>
      <c r="CZ25" s="319" t="inlineStr">
        <f aca="false">IF($B25="","",IF(COUNTIFS('English Scores- Leveled papers'!$H$4:$KM$4,CZ$3,'English Scores- Leveled papers'!$H27:$KM27,"&lt;&gt;")=0,"",SUMIF('English Scores- Leveled papers'!$H$4:$KM$4,CZ$3,'English Scores- Leveled papers'!$H27:$KM27)))</f>
        <is>
          <t/>
        </is>
      </c>
      <c r="DA25" s="319" t="inlineStr">
        <f aca="false">IF($B25="","",IF(COUNTIFS('English Scores- Leveled papers'!$H$4:$KM$4,DA$3,'English Scores- Leveled papers'!$H27:$KM27,"&lt;&gt;")=0,"",SUMIF('English Scores- Leveled papers'!$H$4:$KM$4,DA$3,'English Scores- Leveled papers'!$H27:$KM27)))</f>
        <is>
          <t/>
        </is>
      </c>
      <c r="DB25" s="319" t="inlineStr">
        <f aca="false">IF($B25="","",IF(COUNTIFS('English Scores- Leveled papers'!$H$4:$KM$4,DB$3,'English Scores- Leveled papers'!$H27:$KM27,"&lt;&gt;")=0,"",SUMIF('English Scores- Leveled papers'!$H$4:$KM$4,DB$3,'English Scores- Leveled papers'!$H27:$KM27)))</f>
        <is>
          <t/>
        </is>
      </c>
      <c r="DC25" s="319" t="inlineStr">
        <f aca="false">IF($B25="","",IF(COUNTIFS('English Scores- Leveled papers'!$H$4:$KM$4,DC$3,'English Scores- Leveled papers'!$H27:$KM27,"&lt;&gt;")=0,"",SUMIF('English Scores- Leveled papers'!$H$4:$KM$4,DC$3,'English Scores- Leveled papers'!$H27:$KM27)))</f>
        <is>
          <t/>
        </is>
      </c>
      <c r="DD25" s="319" t="inlineStr">
        <f aca="false">IF($B25="","",IF(COUNTIFS('English Scores- Leveled papers'!$H$4:$KM$4,DD$3,'English Scores- Leveled papers'!$H27:$KM27,"&lt;&gt;")=0,"",SUMIF('English Scores- Leveled papers'!$H$4:$KM$4,DD$3,'English Scores- Leveled papers'!$H27:$KM27)))</f>
        <is>
          <t/>
        </is>
      </c>
      <c r="DE25" s="319" t="inlineStr">
        <f aca="false">IF($B25="","",IF(COUNTIFS('English Scores- Leveled papers'!$H$4:$KM$4,DE$3,'English Scores- Leveled papers'!$H27:$KM27,"&lt;&gt;")=0,"",SUMIF('English Scores- Leveled papers'!$H$4:$KM$4,DE$3,'English Scores- Leveled papers'!$H27:$KM27)))</f>
        <is>
          <t/>
        </is>
      </c>
      <c r="DF25" s="752" t="inlineStr">
        <f aca="false">IF($B25="","",IF(COUNTIFS('English Scores- Leveled papers'!$H$4:$KM$4,DF$3,'English Scores- Leveled papers'!$H27:$KM27,"&lt;&gt;")=0,"",SUMIF('English Scores- Leveled papers'!$H$4:$KM$4,DF$3,'English Scores- Leveled papers'!$H27:$KM27)))</f>
        <is>
          <t/>
        </is>
      </c>
      <c r="DG25" s="752" t="inlineStr">
        <f aca="false">IF($B25="","",IF(COUNTIFS('English Scores- Leveled papers'!$H$4:$KM$4,DG$3,'English Scores- Leveled papers'!$H27:$KM27,"&lt;&gt;")=0,"",SUMIF('English Scores- Leveled papers'!$H$4:$KM$4,DG$3,'English Scores- Leveled papers'!$H27:$KM27)))</f>
        <is>
          <t/>
        </is>
      </c>
      <c r="DH25" s="752" t="inlineStr">
        <f aca="false">IF($B25="","",IF(COUNTIFS('English Scores- Leveled papers'!$H$4:$KM$4,DH$3,'English Scores- Leveled papers'!$H27:$KM27,"&lt;&gt;")=0,"",SUMIF('English Scores- Leveled papers'!$H$4:$KM$4,DH$3,'English Scores- Leveled papers'!$H27:$KM27)))</f>
        <is>
          <t/>
        </is>
      </c>
      <c r="DI25" s="752" t="inlineStr">
        <f aca="false">IF($B25="","",IF(COUNTIFS('English Scores- Leveled papers'!$H$4:$KM$4,DI$3,'English Scores- Leveled papers'!$H27:$KM27,"&lt;&gt;")=0,"",SUMIF('English Scores- Leveled papers'!$H$4:$KM$4,DI$3,'English Scores- Leveled papers'!$H27:$KM27)))</f>
        <is>
          <t/>
        </is>
      </c>
      <c r="DJ25" s="752" t="inlineStr">
        <f aca="false">IF($B25="","",IF(COUNTIFS('English Scores- Leveled papers'!$H$4:$KM$4,DJ$3,'English Scores- Leveled papers'!$H27:$KM27,"&lt;&gt;")=0,"",SUMIF('English Scores- Leveled papers'!$H$4:$KM$4,DJ$3,'English Scores- Leveled papers'!$H27:$KM27)))</f>
        <is>
          <t/>
        </is>
      </c>
      <c r="DK25" s="752" t="inlineStr">
        <f aca="false">IF($B25="","",IF(COUNTIFS('English Scores- Leveled papers'!$H$4:$KM$4,DK$3,'English Scores- Leveled papers'!$H27:$KM27,"&lt;&gt;")=0,"",SUMIF('English Scores- Leveled papers'!$H$4:$KM$4,DK$3,'English Scores- Leveled papers'!$H27:$KM27)))</f>
        <is>
          <t/>
        </is>
      </c>
      <c r="DL25" s="752" t="inlineStr">
        <f aca="false">IF($B25="","",IF(COUNTIFS('English Scores- Leveled papers'!$H$4:$KM$4,DL$3,'English Scores- Leveled papers'!$H27:$KM27,"&lt;&gt;")=0,"",SUMIF('English Scores- Leveled papers'!$H$4:$KM$4,DL$3,'English Scores- Leveled papers'!$H27:$KM27)))</f>
        <is>
          <t/>
        </is>
      </c>
      <c r="DM25" s="752" t="inlineStr">
        <f aca="false">IF($B25="","",IF(COUNTIFS('English Scores- Leveled papers'!$H$4:$KM$4,DM$3,'English Scores- Leveled papers'!$H27:$KM27,"&lt;&gt;")=0,"",SUMIF('English Scores- Leveled papers'!$H$4:$KM$4,DM$3,'English Scores- Leveled papers'!$H27:$KM27)))</f>
        <is>
          <t/>
        </is>
      </c>
      <c r="DN25" s="752" t="inlineStr">
        <f aca="false">IF($B25="","",IF(COUNTIFS('English Scores- Leveled papers'!$H$4:$KM$4,DN$3,'English Scores- Leveled papers'!$H27:$KM27,"&lt;&gt;")=0,"",SUMIF('English Scores- Leveled papers'!$H$4:$KM$4,DN$3,'English Scores- Leveled papers'!$H27:$KM27)))</f>
        <is>
          <t/>
        </is>
      </c>
      <c r="DO25" s="752" t="inlineStr">
        <f aca="false">IF($B25="","",IF(COUNTIFS('English Scores- Leveled papers'!$H$4:$KM$4,DO$3,'English Scores- Leveled papers'!$H27:$KM27,"&lt;&gt;")=0,"",SUMIF('English Scores- Leveled papers'!$H$4:$KM$4,DO$3,'English Scores- Leveled papers'!$H27:$KM27)))</f>
        <is>
          <t/>
        </is>
      </c>
      <c r="DP25" s="752" t="inlineStr">
        <f aca="false">IF($B25="","",IF(COUNTIFS('English Scores- Leveled papers'!$H$4:$KM$4,DP$3,'English Scores- Leveled papers'!$H27:$KM27,"&lt;&gt;")=0,"",SUMIF('English Scores- Leveled papers'!$H$4:$KM$4,DP$3,'English Scores- Leveled papers'!$H27:$KM27)))</f>
        <is>
          <t/>
        </is>
      </c>
      <c r="DQ25" s="752" t="inlineStr">
        <f aca="false">IF($B25="","",IF(COUNTIFS('English Scores- Leveled papers'!$H$4:$KM$4,DQ$3,'English Scores- Leveled papers'!$H27:$KM27,"&lt;&gt;")=0,"",SUMIF('English Scores- Leveled papers'!$H$4:$KM$4,DQ$3,'English Scores- Leveled papers'!$H27:$KM27)))</f>
        <is>
          <t/>
        </is>
      </c>
      <c r="DR25" s="319" t="inlineStr">
        <f aca="false">IF($B25="","",IF(COUNTIFS('English Scores- Leveled papers'!$H$4:$KM$4,DR$3,'English Scores- Leveled papers'!$H27:$KM27,"&lt;&gt;")=0,"",SUMIF('English Scores- Leveled papers'!$H$4:$KM$4,DR$3,'English Scores- Leveled papers'!$H27:$KM27)))</f>
        <is>
          <t/>
        </is>
      </c>
      <c r="DS25" s="319" t="inlineStr">
        <f aca="false">IF($B25="","",IF(COUNTIFS('English Scores- Leveled papers'!$H$4:$KM$4,DS$3,'English Scores- Leveled papers'!$H27:$KM27,"&lt;&gt;")=0,"",SUMIF('English Scores- Leveled papers'!$H$4:$KM$4,DS$3,'English Scores- Leveled papers'!$H27:$KM27)))</f>
        <is>
          <t/>
        </is>
      </c>
      <c r="DT25" s="319" t="inlineStr">
        <f aca="false">IF($B25="","",IF(COUNTIFS('English Scores- Leveled papers'!$H$4:$KM$4,DT$3,'English Scores- Leveled papers'!$H27:$KM27,"&lt;&gt;")=0,"",SUMIF('English Scores- Leveled papers'!$H$4:$KM$4,DT$3,'English Scores- Leveled papers'!$H27:$KM27)))</f>
        <is>
          <t/>
        </is>
      </c>
      <c r="DU25" s="319" t="inlineStr">
        <f aca="false">IF($B25="","",IF(COUNTIFS('English Scores- Leveled papers'!$H$4:$KM$4,DU$3,'English Scores- Leveled papers'!$H27:$KM27,"&lt;&gt;")=0,"",SUMIF('English Scores- Leveled papers'!$H$4:$KM$4,DU$3,'English Scores- Leveled papers'!$H27:$KM27)))</f>
        <is>
          <t/>
        </is>
      </c>
      <c r="DV25" s="319" t="inlineStr">
        <f aca="false">IF($B25="","",IF(COUNTIFS('English Scores- Leveled papers'!$H$4:$KM$4,DV$3,'English Scores- Leveled papers'!$H27:$KM27,"&lt;&gt;")=0,"",SUMIF('English Scores- Leveled papers'!$H$4:$KM$4,DV$3,'English Scores- Leveled papers'!$H27:$KM27)))</f>
        <is>
          <t/>
        </is>
      </c>
      <c r="DW25" s="319" t="inlineStr">
        <f aca="false">IF($B25="","",IF(COUNTIFS('English Scores- Leveled papers'!$H$4:$KM$4,DW$3,'English Scores- Leveled papers'!$H27:$KM27,"&lt;&gt;")=0,"",SUMIF('English Scores- Leveled papers'!$H$4:$KM$4,DW$3,'English Scores- Leveled papers'!$H27:$KM27)))</f>
        <is>
          <t/>
        </is>
      </c>
      <c r="DX25" s="319" t="inlineStr">
        <f aca="false">IF($B25="","",IF(COUNTIFS('English Scores- Leveled papers'!$H$4:$KM$4,DX$3,'English Scores- Leveled papers'!$H27:$KM27,"&lt;&gt;")=0,"",SUMIF('English Scores- Leveled papers'!$H$4:$KM$4,DX$3,'English Scores- Leveled papers'!$H27:$KM27)))</f>
        <is>
          <t/>
        </is>
      </c>
      <c r="DY25" s="319" t="inlineStr">
        <f aca="false">IF($B25="","",IF(COUNTIFS('English Scores- Leveled papers'!$H$4:$KM$4,DY$3,'English Scores- Leveled papers'!$H27:$KM27,"&lt;&gt;")=0,"",SUMIF('English Scores- Leveled papers'!$H$4:$KM$4,DY$3,'English Scores- Leveled papers'!$H27:$KM27)))</f>
        <is>
          <t/>
        </is>
      </c>
      <c r="DZ25" s="319" t="inlineStr">
        <f aca="false">IF($B25="","",IF(COUNTIFS('English Scores- Leveled papers'!$H$4:$KM$4,DZ$3,'English Scores- Leveled papers'!$H27:$KM27,"&lt;&gt;")=0,"",SUMIF('English Scores- Leveled papers'!$H$4:$KM$4,DZ$3,'English Scores- Leveled papers'!$H27:$KM27)))</f>
        <is>
          <t/>
        </is>
      </c>
      <c r="EA25" s="319" t="inlineStr">
        <f aca="false">IF($B25="","",IF(COUNTIFS('English Scores- Leveled papers'!$H$4:$KM$4,EA$3,'English Scores- Leveled papers'!$H27:$KM27,"&lt;&gt;")=0,"",SUMIF('English Scores- Leveled papers'!$H$4:$KM$4,EA$3,'English Scores- Leveled papers'!$H27:$KM27)))</f>
        <is>
          <t/>
        </is>
      </c>
      <c r="EB25" s="319" t="inlineStr">
        <f aca="false">IF($B25="","",IF(COUNTIFS('English Scores- Leveled papers'!$H$4:$KM$4,EB$3,'English Scores- Leveled papers'!$H27:$KM27,"&lt;&gt;")=0,"",SUMIF('English Scores- Leveled papers'!$H$4:$KM$4,EB$3,'English Scores- Leveled papers'!$H27:$KM27)))</f>
        <is>
          <t/>
        </is>
      </c>
      <c r="EC25" s="319" t="inlineStr">
        <f aca="false">IF($B25="","",IF(COUNTIFS('English Scores- Leveled papers'!$H$4:$KM$4,EC$3,'English Scores- Leveled papers'!$H27:$KM27,"&lt;&gt;")=0,"",SUMIF('English Scores- Leveled papers'!$H$4:$KM$4,EC$3,'English Scores- Leveled papers'!$H27:$KM27)))</f>
        <is>
          <t/>
        </is>
      </c>
      <c r="ED25" s="752" t="inlineStr">
        <f aca="false">IF($B25="","",IF(COUNTIFS('English Scores- Leveled papers'!$H$4:$KM$4,ED$3,'English Scores- Leveled papers'!$H27:$KM27,"&lt;&gt;")=0,"",SUMIF('English Scores- Leveled papers'!$H$4:$KM$4,ED$3,'English Scores- Leveled papers'!$H27:$KM27)))</f>
        <is>
          <t/>
        </is>
      </c>
      <c r="EE25" s="752" t="inlineStr">
        <f aca="false">IF($B25="","",IF(COUNTIFS('English Scores- Leveled papers'!$H$4:$KM$4,EE$3,'English Scores- Leveled papers'!$H27:$KM27,"&lt;&gt;")=0,"",SUMIF('English Scores- Leveled papers'!$H$4:$KM$4,EE$3,'English Scores- Leveled papers'!$H27:$KM27)))</f>
        <is>
          <t/>
        </is>
      </c>
      <c r="EF25" s="752" t="inlineStr">
        <f aca="false">IF($B25="","",IF(COUNTIFS('English Scores- Leveled papers'!$H$4:$KM$4,EF$3,'English Scores- Leveled papers'!$H27:$KM27,"&lt;&gt;")=0,"",SUMIF('English Scores- Leveled papers'!$H$4:$KM$4,EF$3,'English Scores- Leveled papers'!$H27:$KM27)))</f>
        <is>
          <t/>
        </is>
      </c>
      <c r="EG25" s="752" t="inlineStr">
        <f aca="false">IF($B25="","",IF(COUNTIFS('English Scores- Leveled papers'!$H$4:$KM$4,EG$3,'English Scores- Leveled papers'!$H27:$KM27,"&lt;&gt;")=0,"",SUMIF('English Scores- Leveled papers'!$H$4:$KM$4,EG$3,'English Scores- Leveled papers'!$H27:$KM27)))</f>
        <is>
          <t/>
        </is>
      </c>
      <c r="EH25" s="752" t="inlineStr">
        <f aca="false">IF($B25="","",IF(COUNTIFS('English Scores- Leveled papers'!$H$4:$KM$4,EH$3,'English Scores- Leveled papers'!$H27:$KM27,"&lt;&gt;")=0,"",SUMIF('English Scores- Leveled papers'!$H$4:$KM$4,EH$3,'English Scores- Leveled papers'!$H27:$KM27)))</f>
        <is>
          <t/>
        </is>
      </c>
      <c r="EI25" s="752" t="inlineStr">
        <f aca="false">IF($B25="","",IF(COUNTIFS('English Scores- Leveled papers'!$H$4:$KM$4,EI$3,'English Scores- Leveled papers'!$H27:$KM27,"&lt;&gt;")=0,"",SUMIF('English Scores- Leveled papers'!$H$4:$KM$4,EI$3,'English Scores- Leveled papers'!$H27:$KM27)))</f>
        <is>
          <t/>
        </is>
      </c>
      <c r="EJ25" s="752" t="inlineStr">
        <f aca="false">IF($B25="","",IF(COUNTIFS('English Scores- Leveled papers'!$H$4:$KM$4,EJ$3,'English Scores- Leveled papers'!$H27:$KM27,"&lt;&gt;")=0,"",SUMIF('English Scores- Leveled papers'!$H$4:$KM$4,EJ$3,'English Scores- Leveled papers'!$H27:$KM27)))</f>
        <is>
          <t/>
        </is>
      </c>
      <c r="EK25" s="752" t="inlineStr">
        <f aca="false">IF($B25="","",IF(COUNTIFS('English Scores- Leveled papers'!$H$4:$KM$4,EK$3,'English Scores- Leveled papers'!$H27:$KM27,"&lt;&gt;")=0,"",SUMIF('English Scores- Leveled papers'!$H$4:$KM$4,EK$3,'English Scores- Leveled papers'!$H27:$KM27)))</f>
        <is>
          <t/>
        </is>
      </c>
      <c r="EL25" s="752" t="inlineStr">
        <f aca="false">IF($B25="","",IF(COUNTIFS('English Scores- Leveled papers'!$H$4:$KM$4,EL$3,'English Scores- Leveled papers'!$H27:$KM27,"&lt;&gt;")=0,"",SUMIF('English Scores- Leveled papers'!$H$4:$KM$4,EL$3,'English Scores- Leveled papers'!$H27:$KM27)))</f>
        <is>
          <t/>
        </is>
      </c>
      <c r="EM25" s="752" t="inlineStr">
        <f aca="false">IF($B25="","",IF(COUNTIFS('English Scores- Leveled papers'!$H$4:$KM$4,EM$3,'English Scores- Leveled papers'!$H27:$KM27,"&lt;&gt;")=0,"",SUMIF('English Scores- Leveled papers'!$H$4:$KM$4,EM$3,'English Scores- Leveled papers'!$H27:$KM27)))</f>
        <is>
          <t/>
        </is>
      </c>
      <c r="EN25" s="752" t="inlineStr">
        <f aca="false">IF($B25="","",IF(COUNTIFS('English Scores- Leveled papers'!$H$4:$KM$4,EN$3,'English Scores- Leveled papers'!$H27:$KM27,"&lt;&gt;")=0,"",SUMIF('English Scores- Leveled papers'!$H$4:$KM$4,EN$3,'English Scores- Leveled papers'!$H27:$KM27)))</f>
        <is>
          <t/>
        </is>
      </c>
      <c r="EO25" s="752" t="inlineStr">
        <f aca="false">IF($B25="","",IF(COUNTIFS('English Scores- Leveled papers'!$H$4:$KM$4,EO$3,'English Scores- Leveled papers'!$H27:$KM27,"&lt;&gt;")=0,"",SUMIF('English Scores- Leveled papers'!$H$4:$KM$4,EO$3,'English Scores- Leveled papers'!$H27:$KM27)))</f>
        <is>
          <t/>
        </is>
      </c>
      <c r="EP25" s="752" t="inlineStr">
        <f aca="false">IF($B25="","",IF(COUNTIFS('English Scores- Leveled papers'!$H$4:$KM$4,EP$3,'English Scores- Leveled papers'!$H27:$KM27,"&lt;&gt;")=0,"",SUMIF('English Scores- Leveled papers'!$H$4:$KM$4,EP$3,'English Scores- Leveled papers'!$H27:$KM27)))</f>
        <is>
          <t/>
        </is>
      </c>
    </row>
    <row r="26" customFormat="false" ht="12.75" hidden="false" customHeight="false" outlineLevel="0" collapsed="false">
      <c r="A26" s="315" t="n">
        <v>22</v>
      </c>
      <c r="B26" s="315" t="str">
        <f aca="false">'English Scores- Leveled papers'!B28</f>
        <v>Dileshwar Rao</v>
      </c>
      <c r="C26" s="751" t="e">
        <f aca="false">IF('RC Mastery Check+Question type'!D26="","",IF(OR('RC Mastery Check+Question type'!D26=-0.5,'RC Mastery Check+Question type'!D26=0,'RC Mastery Check+Question type'!D26=0.2,'RC Mastery Check+Question type'!D26=0.5),"NR",'cover sheet'!#ref!))</f>
        <v>#VALUE!</v>
      </c>
      <c r="D26" s="316" t="str">
        <f aca="false">IF(OR(B26="",COUNT('English Scores- Leveled papers'!AJ28:KM28)=0),"",IF((AND(R26&gt;=(70/100),R26&lt;1.1)),9,IF(AND(Q26&gt;=(70/100),Q26&lt;1.1),8,IF(AND(P26&gt;=(70/100),P26&lt;1.1),7,IF(AND(O26&gt;=(70/100),O26&lt;1.1),6,IF(AND(N26&gt;=0.7,N26&lt;1.1),5,IF(AND(M26&gt;=0.7,M26&lt;1.1),5,IF(AND(L26&gt;=0.7,L26&lt;1.1),4,IF(AND(K26&gt;=0.7,K26&lt;1.1),4,IF(AND(J26&gt;=0.7,J26&lt;1.1),3,IF(AND(I26&gt;=0.7,I26&lt;1.1),3,IF(AND(H26&gt;=0.7,H26&lt;1.1),2,IF(AND(G26&gt;=0.7,G26&lt;1.1),2,IF(AND(F26&gt;=0.7,F26&lt;1.1),1,IF(AND(E26&gt;=0.7,E26&lt;1.1),1,IF(COUNT('English Scores- Leveled papers'!AJ28:AK28)=0,"","NR"))))))))))))))))</f>
        <v>NR</v>
      </c>
      <c r="E26" s="318" t="str">
        <f aca="false">IF((B26=""),"",IF(COUNT(S26:W26)=0,"",ROUND(SUM(S26:W26)/SUM($S$2:$W$2),1)))</f>
        <v/>
      </c>
      <c r="F26" s="318" t="str">
        <f aca="false">IF((B26=""),"",IF(COUNT(X26:AB26)=0,"",ROUND(SUM(X26:AB26)/SUM($X$2:$AB$2),1)))</f>
        <v/>
      </c>
      <c r="G26" s="318" t="str">
        <f aca="false">IFERROR(IF((B26=""),"",IF(COUNT(AC26:AH26)=0,"",ROUND(SUM(AC26:AH26)/SUM($AC$2:$AH$2),1))),"")</f>
        <v/>
      </c>
      <c r="H26" s="318" t="str">
        <f aca="false">IFERROR(IF((B26=""),"",IF(COUNT(AI26:AN26)=0,"",ROUND(SUM(AI26:AN26)/SUM($AI$2:$AN$2),1))),0)</f>
        <v/>
      </c>
      <c r="I26" s="318" t="str">
        <f aca="false">IFERROR(IF((B26=""),"",IF(COUNT(AO26:AY26)=0,"",ROUND(SUM(AO26:AY26)/SUM($AO$2:$AY$2),1))),0)</f>
        <v/>
      </c>
      <c r="J26" s="318" t="str">
        <f aca="false">IFERROR(IF((B26=""),"",IF(COUNT(AZ26:BO26)=0,"",ROUND(SUM(AZ26:BO26)/SUM($AZ$2:$BO$2),1))),0)</f>
        <v/>
      </c>
      <c r="K26" s="318" t="str">
        <f aca="false">IFERROR(IF((B26=""),"",IF(COUNT(BP26:BW26)=0,"",ROUND(SUM(BP26:BW26)/SUM($BP$2:$BW$2),1))),0)</f>
        <v/>
      </c>
      <c r="L26" s="318" t="str">
        <f aca="false">IFERROR(IF((B26=""),"",IF(COUNT(BX26:CF26)=0,"",ROUND(SUM(BX26:CF26)/SUM($BX$2:$CF$2),1))),0)</f>
        <v/>
      </c>
      <c r="M26" s="318" t="str">
        <f aca="false">IFERROR(IF((B26=""),"",IF(COUNT(CG26:CK26)=0,"",ROUND(SUM(CG26:CK26)/SUM($CG$2:$CK$2),1))),0)</f>
        <v/>
      </c>
      <c r="N26" s="318" t="str">
        <f aca="false">IFERROR(IF((B26=""),"",IF(COUNT(CL26:CS26)=0,"",ROUND(SUM(CL26:CS26)/SUM($CL$2:$CS$2),1))),0)</f>
        <v/>
      </c>
      <c r="O26" s="318" t="str">
        <f aca="false">IFERROR(IF((B26=""),"",IF(COUNT(CT26:DE26)=0,"",ROUND(SUM(CT26:DE26)/SUM($CT$2:$DE$2),1))),0)</f>
        <v/>
      </c>
      <c r="P26" s="318" t="str">
        <f aca="false">IFERROR(IF((B26=""),"",IF(COUNT(DF26:DQ26)=0,"",ROUND(SUM(DF26:DQ26)/SUM($DF$2:$DQ$2),1))),0)</f>
        <v/>
      </c>
      <c r="Q26" s="318" t="str">
        <f aca="false">IFERROR(IF((B26=""),"",IF(COUNT(DR26:EB26)=0,"",ROUND(SUM(DR26:EB26)/SUM($DR$2:$EB$2),1))),0)</f>
        <v/>
      </c>
      <c r="R26" s="318" t="str">
        <f aca="false">(IF((B26=""),"",IF(COUNT(ED26:EP26)=0,"",ROUND(SUM(ED26:EP26)/SUM($ED$2:$EP$2),1))))</f>
        <v/>
      </c>
      <c r="S26" s="319" t="inlineStr">
        <f aca="false">IF($B26="","",IF(COUNTIFS('English Scores- Leveled papers'!$H$4:$KM$4,S$3,'English Scores- Leveled papers'!$H28:$KM28,"&lt;&gt;")=0,"",SUMIF('English Scores- Leveled papers'!$H$4:$KM$4,S$3,'English Scores- Leveled papers'!$H28:$KM28)))</f>
        <is>
          <t/>
        </is>
      </c>
      <c r="T26" s="319" t="inlineStr">
        <f aca="false">IF($B26="","",IF(COUNTIFS('English Scores- Leveled papers'!$H$4:$KM$4,T$3,'English Scores- Leveled papers'!$H28:$KM28,"&lt;&gt;")=0,"",SUMIF('English Scores- Leveled papers'!$H$4:$KM$4,T$3,'English Scores- Leveled papers'!$H28:$KM28)))</f>
        <is>
          <t/>
        </is>
      </c>
      <c r="U26" s="319" t="inlineStr">
        <f aca="false">IF($B26="","",IF(COUNTIFS('English Scores- Leveled papers'!$H$4:$KM$4,U$3,'English Scores- Leveled papers'!$H28:$KM28,"&lt;&gt;")=0,"",SUMIF('English Scores- Leveled papers'!$H$4:$KM$4,U$3,'English Scores- Leveled papers'!$H28:$KM28)))</f>
        <is>
          <t/>
        </is>
      </c>
      <c r="V26" s="319" t="inlineStr">
        <f aca="false">IF($B26="","",IF(COUNTIFS('English Scores- Leveled papers'!$H$4:$KM$4,V$3,'English Scores- Leveled papers'!$H28:$KM28,"&lt;&gt;")=0,"",SUMIF('English Scores- Leveled papers'!$H$4:$KM$4,V$3,'English Scores- Leveled papers'!$H28:$KM28)))</f>
        <is>
          <t/>
        </is>
      </c>
      <c r="W26" s="319" t="inlineStr">
        <f aca="false">IF($B26="","",IF(COUNTIFS('English Scores- Leveled papers'!$H$4:$KM$4,W$3,'English Scores- Leveled papers'!$H28:$KM28,"&lt;&gt;")=0,"",SUMIF('English Scores- Leveled papers'!$H$4:$KM$4,W$3,'English Scores- Leveled papers'!$H28:$KM28)))</f>
        <is>
          <t/>
        </is>
      </c>
      <c r="X26" s="752" t="inlineStr">
        <f aca="false">IF($B26="","",IF(COUNTIFS('English Scores- Leveled papers'!$H$4:$KM$4,X$3,'English Scores- Leveled papers'!$H28:$KM28,"&lt;&gt;")=0,"",SUMIF('English Scores- Leveled papers'!$H$4:$KM$4,X$3,'English Scores- Leveled papers'!$H28:$KM28)))</f>
        <is>
          <t/>
        </is>
      </c>
      <c r="Y26" s="752" t="inlineStr">
        <f aca="false">IF($B26="","",IF(COUNTIFS('English Scores- Leveled papers'!$H$4:$KM$4,Y$3,'English Scores- Leveled papers'!$H28:$KM28,"&lt;&gt;")=0,"",SUMIF('English Scores- Leveled papers'!$H$4:$KM$4,Y$3,'English Scores- Leveled papers'!$H28:$KM28)))</f>
        <is>
          <t/>
        </is>
      </c>
      <c r="Z26" s="752" t="inlineStr">
        <f aca="false">IF($B26="","",IF(COUNTIFS('English Scores- Leveled papers'!$H$4:$KM$4,Z$3,'English Scores- Leveled papers'!$H28:$KM28,"&lt;&gt;")=0,"",SUMIF('English Scores- Leveled papers'!$H$4:$KM$4,Z$3,'English Scores- Leveled papers'!$H28:$KM28)))</f>
        <is>
          <t/>
        </is>
      </c>
      <c r="AA26" s="752" t="inlineStr">
        <f aca="false">IF($B26="","",IF(COUNTIFS('English Scores- Leveled papers'!$H$4:$KM$4,AA$3,'English Scores- Leveled papers'!$H28:$KM28,"&lt;&gt;")=0,"",SUMIF('English Scores- Leveled papers'!$H$4:$KM$4,AA$3,'English Scores- Leveled papers'!$H28:$KM28)))</f>
        <is>
          <t/>
        </is>
      </c>
      <c r="AB26" s="752" t="inlineStr">
        <f aca="false">IF($B26="","",IF(COUNTIFS('English Scores- Leveled papers'!$H$4:$KM$4,AB$3,'English Scores- Leveled papers'!$H28:$KM28,"&lt;&gt;")=0,"",SUMIF('English Scores- Leveled papers'!$H$4:$KM$4,AB$3,'English Scores- Leveled papers'!$H28:$KM28)))</f>
        <is>
          <t/>
        </is>
      </c>
      <c r="AC26" s="319" t="inlineStr">
        <f aca="false">IF($B26="","",IF(COUNTIFS('English Scores- Leveled papers'!$H$4:$KM$4,AC$3,'English Scores- Leveled papers'!$H28:$KM28,"&lt;&gt;")=0,"",SUMIF('English Scores- Leveled papers'!$H$4:$KM$4,AC$3,'English Scores- Leveled papers'!$H28:$KM28)))</f>
        <is>
          <t/>
        </is>
      </c>
      <c r="AD26" s="319" t="inlineStr">
        <f aca="false">IF($B26="","",IF(COUNTIFS('English Scores- Leveled papers'!$H$4:$KM$4,AD$3,'English Scores- Leveled papers'!$H28:$KM28,"&lt;&gt;")=0,"",SUMIF('English Scores- Leveled papers'!$H$4:$KM$4,AD$3,'English Scores- Leveled papers'!$H28:$KM28)))</f>
        <is>
          <t/>
        </is>
      </c>
      <c r="AE26" s="319" t="inlineStr">
        <f aca="false">IF($B26="","",IF(COUNTIFS('English Scores- Leveled papers'!$H$4:$KM$4,AE$3,'English Scores- Leveled papers'!$H28:$KM28,"&lt;&gt;")=0,"",SUMIF('English Scores- Leveled papers'!$H$4:$KM$4,AE$3,'English Scores- Leveled papers'!$H28:$KM28)))</f>
        <is>
          <t/>
        </is>
      </c>
      <c r="AF26" s="319" t="inlineStr">
        <f aca="false">IF($B26="","",IF(COUNTIFS('English Scores- Leveled papers'!$H$4:$KM$4,AF$3,'English Scores- Leveled papers'!$H28:$KM28,"&lt;&gt;")=0,"",SUMIF('English Scores- Leveled papers'!$H$4:$KM$4,AF$3,'English Scores- Leveled papers'!$H28:$KM28)))</f>
        <is>
          <t/>
        </is>
      </c>
      <c r="AG26" s="319" t="inlineStr">
        <f aca="false">IF($B26="","",IF(COUNTIFS('English Scores- Leveled papers'!$H$4:$KM$4,AG$3,'English Scores- Leveled papers'!$H28:$KM28,"&lt;&gt;")=0,"",SUMIF('English Scores- Leveled papers'!$H$4:$KM$4,AG$3,'English Scores- Leveled papers'!$H28:$KM28)))</f>
        <is>
          <t/>
        </is>
      </c>
      <c r="AH26" s="319" t="inlineStr">
        <f aca="false">IF($B26="","",IF(COUNTIFS('English Scores- Leveled papers'!$H$4:$KM$4,AH$3,'English Scores- Leveled papers'!$H28:$KM28,"&lt;&gt;")=0,"",SUMIF('English Scores- Leveled papers'!$H$4:$KM$4,AH$3,'English Scores- Leveled papers'!$H28:$KM28)))</f>
        <is>
          <t/>
        </is>
      </c>
      <c r="AI26" s="752" t="inlineStr">
        <f aca="false">IF($B26="","",IF(COUNTIFS('English Scores- Leveled papers'!$H$4:$KM$4,AI$3,'English Scores- Leveled papers'!$H28:$KM28,"&lt;&gt;")=0,"",SUMIF('English Scores- Leveled papers'!$H$4:$KM$4,AI$3,'English Scores- Leveled papers'!$H28:$KM28)))</f>
        <is>
          <t/>
        </is>
      </c>
      <c r="AJ26" s="752" t="inlineStr">
        <f aca="false">IF($B26="","",IF(COUNTIFS('English Scores- Leveled papers'!$H$4:$KM$4,AJ$3,'English Scores- Leveled papers'!$H28:$KM28,"&lt;&gt;")=0,"",SUMIF('English Scores- Leveled papers'!$H$4:$KM$4,AJ$3,'English Scores- Leveled papers'!$H28:$KM28)))</f>
        <is>
          <t/>
        </is>
      </c>
      <c r="AK26" s="752" t="inlineStr">
        <f aca="false">IF($B26="","",IF(COUNTIFS('English Scores- Leveled papers'!$H$4:$KM$4,AK$3,'English Scores- Leveled papers'!$H28:$KM28,"&lt;&gt;")=0,"",SUMIF('English Scores- Leveled papers'!$H$4:$KM$4,AK$3,'English Scores- Leveled papers'!$H28:$KM28)))</f>
        <is>
          <t/>
        </is>
      </c>
      <c r="AL26" s="752" t="inlineStr">
        <f aca="false">IF($B26="","",IF(COUNTIFS('English Scores- Leveled papers'!$H$4:$KM$4,AL$3,'English Scores- Leveled papers'!$H28:$KM28,"&lt;&gt;")=0,"",SUMIF('English Scores- Leveled papers'!$H$4:$KM$4,AL$3,'English Scores- Leveled papers'!$H28:$KM28)))</f>
        <is>
          <t/>
        </is>
      </c>
      <c r="AM26" s="752" t="inlineStr">
        <f aca="false">IF($B26="","",IF(COUNTIFS('English Scores- Leveled papers'!$H$4:$KM$4,AM$3,'English Scores- Leveled papers'!$H28:$KM28,"&lt;&gt;")=0,"",SUMIF('English Scores- Leveled papers'!$H$4:$KM$4,AM$3,'English Scores- Leveled papers'!$H28:$KM28)))</f>
        <is>
          <t/>
        </is>
      </c>
      <c r="AN26" s="752" t="inlineStr">
        <f aca="false">IF($B26="","",IF(COUNTIFS('English Scores- Leveled papers'!$H$4:$KM$4,AN$3,'English Scores- Leveled papers'!$H28:$KM28,"&lt;&gt;")=0,"",SUMIF('English Scores- Leveled papers'!$H$4:$KM$4,AN$3,'English Scores- Leveled papers'!$H28:$KM28)))</f>
        <is>
          <t/>
        </is>
      </c>
      <c r="AO26" s="319" t="inlineStr">
        <f aca="false">IF($B26="","",IF(COUNTIFS('English Scores- Leveled papers'!$H$4:$KM$4,AO$3,'English Scores- Leveled papers'!$H28:$KM28,"&lt;&gt;")=0,"",SUMIF('English Scores- Leveled papers'!$H$4:$KM$4,AO$3,'English Scores- Leveled papers'!$H28:$KM28)))</f>
        <is>
          <t/>
        </is>
      </c>
      <c r="AP26" s="319" t="inlineStr">
        <f aca="false">IF($B26="","",IF(COUNTIFS('English Scores- Leveled papers'!$H$4:$KM$4,AP$3,'English Scores- Leveled papers'!$H28:$KM28,"&lt;&gt;")=0,"",SUMIF('English Scores- Leveled papers'!$H$4:$KM$4,AP$3,'English Scores- Leveled papers'!$H28:$KM28)))</f>
        <is>
          <t/>
        </is>
      </c>
      <c r="AQ26" s="319" t="inlineStr">
        <f aca="false">IF($B26="","",IF(COUNTIFS('English Scores- Leveled papers'!$H$4:$KM$4,AQ$3,'English Scores- Leveled papers'!$H28:$KM28,"&lt;&gt;")=0,"",SUMIF('English Scores- Leveled papers'!$H$4:$KM$4,AQ$3,'English Scores- Leveled papers'!$H28:$KM28)))</f>
        <is>
          <t/>
        </is>
      </c>
      <c r="AR26" s="319" t="inlineStr">
        <f aca="false">IF($B26="","",IF(COUNTIFS('English Scores- Leveled papers'!$H$4:$KM$4,AR$3,'English Scores- Leveled papers'!$H28:$KM28,"&lt;&gt;")=0,"",SUMIF('English Scores- Leveled papers'!$H$4:$KM$4,AR$3,'English Scores- Leveled papers'!$H28:$KM28)))</f>
        <is>
          <t/>
        </is>
      </c>
      <c r="AS26" s="319" t="inlineStr">
        <f aca="false">IF($B26="","",IF(COUNTIFS('English Scores- Leveled papers'!$H$4:$KM$4,AS$3,'English Scores- Leveled papers'!$H28:$KM28,"&lt;&gt;")=0,"",SUMIF('English Scores- Leveled papers'!$H$4:$KM$4,AS$3,'English Scores- Leveled papers'!$H28:$KM28)))</f>
        <is>
          <t/>
        </is>
      </c>
      <c r="AT26" s="319" t="inlineStr">
        <f aca="false">IF($B26="","",IF(COUNTIFS('English Scores- Leveled papers'!$H$4:$KM$4,AT$3,'English Scores- Leveled papers'!$H28:$KM28,"&lt;&gt;")=0,"",SUMIF('English Scores- Leveled papers'!$H$4:$KM$4,AT$3,'English Scores- Leveled papers'!$H28:$KM28)))</f>
        <is>
          <t/>
        </is>
      </c>
      <c r="AU26" s="319" t="inlineStr">
        <f aca="false">IF($B26="","",IF(COUNTIFS('English Scores- Leveled papers'!$H$4:$KM$4,AU$3,'English Scores- Leveled papers'!$H28:$KM28,"&lt;&gt;")=0,"",SUMIF('English Scores- Leveled papers'!$H$4:$KM$4,AU$3,'English Scores- Leveled papers'!$H28:$KM28)))</f>
        <is>
          <t/>
        </is>
      </c>
      <c r="AV26" s="319" t="inlineStr">
        <f aca="false">IF($B26="","",IF(COUNTIFS('English Scores- Leveled papers'!$H$4:$KM$4,AV$3,'English Scores- Leveled papers'!$H28:$KM28,"&lt;&gt;")=0,"",SUMIF('English Scores- Leveled papers'!$H$4:$KM$4,AV$3,'English Scores- Leveled papers'!$H28:$KM28)))</f>
        <is>
          <t/>
        </is>
      </c>
      <c r="AW26" s="319" t="inlineStr">
        <f aca="false">IF($B26="","",IF(COUNTIFS('English Scores- Leveled papers'!$H$4:$KM$4,AW$3,'English Scores- Leveled papers'!$H28:$KM28,"&lt;&gt;")=0,"",SUMIF('English Scores- Leveled papers'!$H$4:$KM$4,AW$3,'English Scores- Leveled papers'!$H28:$KM28)))</f>
        <is>
          <t/>
        </is>
      </c>
      <c r="AX26" s="319" t="inlineStr">
        <f aca="false">IF($B26="","",IF(COUNTIFS('English Scores- Leveled papers'!$H$4:$KM$4,AX$3,'English Scores- Leveled papers'!$H28:$KM28,"&lt;&gt;")=0,"",SUMIF('English Scores- Leveled papers'!$H$4:$KM$4,AX$3,'English Scores- Leveled papers'!$H28:$KM28)))</f>
        <is>
          <t/>
        </is>
      </c>
      <c r="AY26" s="319" t="inlineStr">
        <f aca="false">IF($B26="","",IF(COUNTIFS('English Scores- Leveled papers'!$H$4:$KM$4,AY$3,'English Scores- Leveled papers'!$H28:$KM28,"&lt;&gt;")=0,"",SUMIF('English Scores- Leveled papers'!$H$4:$KM$4,AY$3,'English Scores- Leveled papers'!$H28:$KM28)))</f>
        <is>
          <t/>
        </is>
      </c>
      <c r="AZ26" s="752" t="inlineStr">
        <f aca="false">IF($B26="","",IF(COUNTIFS('English Scores- Leveled papers'!$H$4:$KM$4,AZ$3,'English Scores- Leveled papers'!$H28:$KM28,"&lt;&gt;")=0,"",SUMIF('English Scores- Leveled papers'!$H$4:$KM$4,AZ$3,'English Scores- Leveled papers'!$H28:$KM28)))</f>
        <is>
          <t/>
        </is>
      </c>
      <c r="BA26" s="752" t="inlineStr">
        <f aca="false">IF($B26="","",IF(COUNTIFS('English Scores- Leveled papers'!$H$4:$KM$4,BA$3,'English Scores- Leveled papers'!$H28:$KM28,"&lt;&gt;")=0,"",SUMIF('English Scores- Leveled papers'!$H$4:$KM$4,BA$3,'English Scores- Leveled papers'!$H28:$KM28)))</f>
        <is>
          <t/>
        </is>
      </c>
      <c r="BB26" s="752" t="inlineStr">
        <f aca="false">IF($B26="","",IF(COUNTIFS('English Scores- Leveled papers'!$H$4:$KM$4,BB$3,'English Scores- Leveled papers'!$H28:$KM28,"&lt;&gt;")=0,"",SUMIF('English Scores- Leveled papers'!$H$4:$KM$4,BB$3,'English Scores- Leveled papers'!$H28:$KM28)))</f>
        <is>
          <t/>
        </is>
      </c>
      <c r="BC26" s="752" t="inlineStr">
        <f aca="false">IF($B26="","",IF(COUNTIFS('English Scores- Leveled papers'!$H$4:$KM$4,BC$3,'English Scores- Leveled papers'!$H28:$KM28,"&lt;&gt;")=0,"",SUMIF('English Scores- Leveled papers'!$H$4:$KM$4,BC$3,'English Scores- Leveled papers'!$H28:$KM28)))</f>
        <is>
          <t/>
        </is>
      </c>
      <c r="BD26" s="752"/>
      <c r="BE26" s="752"/>
      <c r="BF26" s="752" t="inlineStr">
        <f aca="false">IF($B26="","",IF(COUNTIFS('English Scores- Leveled papers'!$H$4:$KM$4,BF$3,'English Scores- Leveled papers'!$H28:$KM28,"&lt;&gt;")=0,"",SUMIF('English Scores- Leveled papers'!$H$4:$KM$4,BF$3,'English Scores- Leveled papers'!$H28:$KM28)))</f>
        <is>
          <t/>
        </is>
      </c>
      <c r="BG26" s="752" t="inlineStr">
        <f aca="false">IF($B26="","",IF(COUNTIFS('English Scores- Leveled papers'!$H$4:$KM$4,BG$3,'English Scores- Leveled papers'!$H28:$KM28,"&lt;&gt;")=0,"",SUMIF('English Scores- Leveled papers'!$H$4:$KM$4,BG$3,'English Scores- Leveled papers'!$H28:$KM28)))</f>
        <is>
          <t/>
        </is>
      </c>
      <c r="BH26" s="752" t="inlineStr">
        <f aca="false">IF($B26="","",IF(COUNTIFS('English Scores- Leveled papers'!$H$4:$KM$4,BH$3,'English Scores- Leveled papers'!$H28:$KM28,"&lt;&gt;")=0,"",SUMIF('English Scores- Leveled papers'!$H$4:$KM$4,BH$3,'English Scores- Leveled papers'!$H28:$KM28)))</f>
        <is>
          <t/>
        </is>
      </c>
      <c r="BI26" s="752" t="inlineStr">
        <f aca="false">IF($B26="","",IF(COUNTIFS('English Scores- Leveled papers'!$H$4:$KM$4,BI$3,'English Scores- Leveled papers'!$H28:$KM28,"&lt;&gt;")=0,"",SUMIF('English Scores- Leveled papers'!$H$4:$KM$4,BI$3,'English Scores- Leveled papers'!$H28:$KM28)))</f>
        <is>
          <t/>
        </is>
      </c>
      <c r="BJ26" s="752" t="inlineStr">
        <f aca="false">IF($B26="","",IF(COUNTIFS('English Scores- Leveled papers'!$H$4:$KM$4,BJ$3,'English Scores- Leveled papers'!$H28:$KM28,"&lt;&gt;")=0,"",SUMIF('English Scores- Leveled papers'!$H$4:$KM$4,BJ$3,'English Scores- Leveled papers'!$H28:$KM28)))</f>
        <is>
          <t/>
        </is>
      </c>
      <c r="BK26" s="752" t="inlineStr">
        <f aca="false">IF($B26="","",IF(COUNTIFS('English Scores- Leveled papers'!$H$4:$KM$4,BK$3,'English Scores- Leveled papers'!$H28:$KM28,"&lt;&gt;")=0,"",SUMIF('English Scores- Leveled papers'!$H$4:$KM$4,BK$3,'English Scores- Leveled papers'!$H28:$KM28)))</f>
        <is>
          <t/>
        </is>
      </c>
      <c r="BL26" s="752" t="inlineStr">
        <f aca="false">IF($B26="","",IF(COUNTIFS('English Scores- Leveled papers'!$H$4:$KM$4,BL$3,'English Scores- Leveled papers'!$H28:$KM28,"&lt;&gt;")=0,"",SUMIF('English Scores- Leveled papers'!$H$4:$KM$4,BL$3,'English Scores- Leveled papers'!$H28:$KM28)))</f>
        <is>
          <t/>
        </is>
      </c>
      <c r="BM26" s="752" t="inlineStr">
        <f aca="false">IF($B26="","",IF(COUNTIFS('English Scores- Leveled papers'!$H$4:$KM$4,BM$3,'English Scores- Leveled papers'!$H28:$KM28,"&lt;&gt;")=0,"",SUMIF('English Scores- Leveled papers'!$H$4:$KM$4,BM$3,'English Scores- Leveled papers'!$H28:$KM28)))</f>
        <is>
          <t/>
        </is>
      </c>
      <c r="BN26" s="752" t="inlineStr">
        <f aca="false">IF($B26="","",IF(COUNTIFS('English Scores- Leveled papers'!$H$4:$KM$4,BN$3,'English Scores- Leveled papers'!$H28:$KM28,"&lt;&gt;")=0,"",SUMIF('English Scores- Leveled papers'!$H$4:$KM$4,BN$3,'English Scores- Leveled papers'!$H28:$KM28)))</f>
        <is>
          <t/>
        </is>
      </c>
      <c r="BO26" s="752" t="inlineStr">
        <f aca="false">IF($B26="","",IF(COUNTIFS('English Scores- Leveled papers'!$H$4:$KM$4,BO$3,'English Scores- Leveled papers'!$H28:$KM28,"&lt;&gt;")=0,"",SUMIF('English Scores- Leveled papers'!$H$4:$KM$4,BO$3,'English Scores- Leveled papers'!$H28:$KM28)))</f>
        <is>
          <t/>
        </is>
      </c>
      <c r="BP26" s="319" t="inlineStr">
        <f aca="false">IF($B26="","",IF(COUNTIFS('English Scores- Leveled papers'!$H$4:$KM$4,BP$3,'English Scores- Leveled papers'!$H28:$KM28,"&lt;&gt;")=0,"",SUMIF('English Scores- Leveled papers'!$H$4:$KM$4,BP$3,'English Scores- Leveled papers'!$H28:$KM28)))</f>
        <is>
          <t/>
        </is>
      </c>
      <c r="BQ26" s="319" t="inlineStr">
        <f aca="false">IF($B26="","",IF(COUNTIFS('English Scores- Leveled papers'!$H$4:$KM$4,BQ$3,'English Scores- Leveled papers'!$H28:$KM28,"&lt;&gt;")=0,"",SUMIF('English Scores- Leveled papers'!$H$4:$KM$4,BQ$3,'English Scores- Leveled papers'!$H28:$KM28)))</f>
        <is>
          <t/>
        </is>
      </c>
      <c r="BR26" s="319" t="inlineStr">
        <f aca="false">IF($B26="","",IF(COUNTIFS('English Scores- Leveled papers'!$H$4:$KM$4,BR$3,'English Scores- Leveled papers'!$H28:$KM28,"&lt;&gt;")=0,"",SUMIF('English Scores- Leveled papers'!$H$4:$KM$4,BR$3,'English Scores- Leveled papers'!$H28:$KM28)))</f>
        <is>
          <t/>
        </is>
      </c>
      <c r="BS26" s="319" t="inlineStr">
        <f aca="false">IF($B26="","",IF(COUNTIFS('English Scores- Leveled papers'!$H$4:$KM$4,BS$3,'English Scores- Leveled papers'!$H28:$KM28,"&lt;&gt;")=0,"",SUMIF('English Scores- Leveled papers'!$H$4:$KM$4,BS$3,'English Scores- Leveled papers'!$H28:$KM28)))</f>
        <is>
          <t/>
        </is>
      </c>
      <c r="BT26" s="319" t="inlineStr">
        <f aca="false">IF($B26="","",IF(COUNTIFS('English Scores- Leveled papers'!$H$4:$KM$4,BT$3,'English Scores- Leveled papers'!$H28:$KM28,"&lt;&gt;")=0,"",SUMIF('English Scores- Leveled papers'!$H$4:$KM$4,BT$3,'English Scores- Leveled papers'!$H28:$KM28)))</f>
        <is>
          <t/>
        </is>
      </c>
      <c r="BU26" s="319" t="inlineStr">
        <f aca="false">IF($B26="","",IF(COUNTIFS('English Scores- Leveled papers'!$H$4:$KM$4,BU$3,'English Scores- Leveled papers'!$H28:$KM28,"&lt;&gt;")=0,"",SUMIF('English Scores- Leveled papers'!$H$4:$KM$4,BU$3,'English Scores- Leveled papers'!$H28:$KM28)))</f>
        <is>
          <t/>
        </is>
      </c>
      <c r="BV26" s="319" t="inlineStr">
        <f aca="false">IF($B26="","",IF(COUNTIFS('English Scores- Leveled papers'!$H$4:$KM$4,BV$3,'English Scores- Leveled papers'!$H28:$KM28,"&lt;&gt;")=0,"",SUMIF('English Scores- Leveled papers'!$H$4:$KM$4,BV$3,'English Scores- Leveled papers'!$H28:$KM28)))</f>
        <is>
          <t/>
        </is>
      </c>
      <c r="BW26" s="319" t="inlineStr">
        <f aca="false">IF($B26="","",IF(COUNTIFS('English Scores- Leveled papers'!$H$4:$KM$4,BW$3,'English Scores- Leveled papers'!$H28:$KM28,"&lt;&gt;")=0,"",SUMIF('English Scores- Leveled papers'!$H$4:$KM$4,BW$3,'English Scores- Leveled papers'!$H28:$KM28)))</f>
        <is>
          <t/>
        </is>
      </c>
      <c r="BX26" s="752" t="inlineStr">
        <f aca="false">IF($B26="","",IF(COUNTIFS('English Scores- Leveled papers'!$H$4:$KM$4,BX$3,'English Scores- Leveled papers'!$H28:$KM28,"&lt;&gt;")=0,"",SUMIF('English Scores- Leveled papers'!$H$4:$KM$4,BX$3,'English Scores- Leveled papers'!$H28:$KM28)))</f>
        <is>
          <t/>
        </is>
      </c>
      <c r="BY26" s="752" t="inlineStr">
        <f aca="false">IF($B26="","",IF(COUNTIFS('English Scores- Leveled papers'!$H$4:$KM$4,BY$3,'English Scores- Leveled papers'!$H28:$KM28,"&lt;&gt;")=0,"",SUMIF('English Scores- Leveled papers'!$H$4:$KM$4,BY$3,'English Scores- Leveled papers'!$H28:$KM28)))</f>
        <is>
          <t/>
        </is>
      </c>
      <c r="BZ26" s="752" t="inlineStr">
        <f aca="false">IF($B26="","",IF(COUNTIFS('English Scores- Leveled papers'!$H$4:$KM$4,BZ$3,'English Scores- Leveled papers'!$H28:$KM28,"&lt;&gt;")=0,"",SUMIF('English Scores- Leveled papers'!$H$4:$KM$4,BZ$3,'English Scores- Leveled papers'!$H28:$KM28)))</f>
        <is>
          <t/>
        </is>
      </c>
      <c r="CA26" s="752" t="inlineStr">
        <f aca="false">IF($B26="","",IF(COUNTIFS('English Scores- Leveled papers'!$H$4:$KM$4,CA$3,'English Scores- Leveled papers'!$H28:$KM28,"&lt;&gt;")=0,"",SUMIF('English Scores- Leveled papers'!$H$4:$KM$4,CA$3,'English Scores- Leveled papers'!$H28:$KM28)))</f>
        <is>
          <t/>
        </is>
      </c>
      <c r="CB26" s="752" t="inlineStr">
        <f aca="false">IF($B26="","",IF(COUNTIFS('English Scores- Leveled papers'!$H$4:$KM$4,CB$3,'English Scores- Leveled papers'!$H28:$KM28,"&lt;&gt;")=0,"",SUMIF('English Scores- Leveled papers'!$H$4:$KM$4,CB$3,'English Scores- Leveled papers'!$H28:$KM28)))</f>
        <is>
          <t/>
        </is>
      </c>
      <c r="CC26" s="752" t="inlineStr">
        <f aca="false">IF($B26="","",IF(COUNTIFS('English Scores- Leveled papers'!$H$4:$KM$4,CC$3,'English Scores- Leveled papers'!$H28:$KM28,"&lt;&gt;")=0,"",SUMIF('English Scores- Leveled papers'!$H$4:$KM$4,CC$3,'English Scores- Leveled papers'!$H28:$KM28)))</f>
        <is>
          <t/>
        </is>
      </c>
      <c r="CD26" s="752" t="inlineStr">
        <f aca="false">IF($B26="","",IF(COUNTIFS('English Scores- Leveled papers'!$H$4:$KM$4,CD$3,'English Scores- Leveled papers'!$H28:$KM28,"&lt;&gt;")=0,"",SUMIF('English Scores- Leveled papers'!$H$4:$KM$4,CD$3,'English Scores- Leveled papers'!$H28:$KM28)))</f>
        <is>
          <t/>
        </is>
      </c>
      <c r="CE26" s="752" t="inlineStr">
        <f aca="false">IF($B26="","",IF(COUNTIFS('English Scores- Leveled papers'!$H$4:$KM$4,CE$3,'English Scores- Leveled papers'!$H28:$KM28,"&lt;&gt;")=0,"",SUMIF('English Scores- Leveled papers'!$H$4:$KM$4,CE$3,'English Scores- Leveled papers'!$H28:$KM28)))</f>
        <is>
          <t/>
        </is>
      </c>
      <c r="CF26" s="752" t="inlineStr">
        <f aca="false">IF($B26="","",IF(COUNTIFS('English Scores- Leveled papers'!$H$4:$KM$4,CF$3,'English Scores- Leveled papers'!$H28:$KM28,"&lt;&gt;")=0,"",SUMIF('English Scores- Leveled papers'!$H$4:$KM$4,CF$3,'English Scores- Leveled papers'!$H28:$KM28)))</f>
        <is>
          <t/>
        </is>
      </c>
      <c r="CG26" s="319" t="inlineStr">
        <f aca="false">IF($B26="","",IF(COUNTIFS('English Scores- Leveled papers'!$H$4:$KM$4,CG$3,'English Scores- Leveled papers'!$H28:$KM28,"&lt;&gt;")=0,"",SUMIF('English Scores- Leveled papers'!$H$4:$KM$4,CG$3,'English Scores- Leveled papers'!$H28:$KM28)))</f>
        <is>
          <t/>
        </is>
      </c>
      <c r="CH26" s="319" t="inlineStr">
        <f aca="false">IF($B26="","",IF(COUNTIFS('English Scores- Leveled papers'!$H$4:$KM$4,CH$3,'English Scores- Leveled papers'!$H28:$KM28,"&lt;&gt;")=0,"",SUMIF('English Scores- Leveled papers'!$H$4:$KM$4,CH$3,'English Scores- Leveled papers'!$H28:$KM28)))</f>
        <is>
          <t/>
        </is>
      </c>
      <c r="CI26" s="319" t="inlineStr">
        <f aca="false">IF($B26="","",IF(COUNTIFS('English Scores- Leveled papers'!$H$4:$KM$4,CI$3,'English Scores- Leveled papers'!$H28:$KM28,"&lt;&gt;")=0,"",SUMIF('English Scores- Leveled papers'!$H$4:$KM$4,CI$3,'English Scores- Leveled papers'!$H28:$KM28)))</f>
        <is>
          <t/>
        </is>
      </c>
      <c r="CJ26" s="319" t="inlineStr">
        <f aca="false">IF($B26="","",IF(COUNTIFS('English Scores- Leveled papers'!$H$4:$KM$4,CJ$3,'English Scores- Leveled papers'!$H28:$KM28,"&lt;&gt;")=0,"",SUMIF('English Scores- Leveled papers'!$H$4:$KM$4,CJ$3,'English Scores- Leveled papers'!$H28:$KM28)))</f>
        <is>
          <t/>
        </is>
      </c>
      <c r="CK26" s="319" t="inlineStr">
        <f aca="false">IF($B26="","",IF(COUNTIFS('English Scores- Leveled papers'!$H$4:$KM$4,CK$3,'English Scores- Leveled papers'!$H28:$KM28,"&lt;&gt;")=0,"",SUMIF('English Scores- Leveled papers'!$H$4:$KM$4,CK$3,'English Scores- Leveled papers'!$H28:$KM28)))</f>
        <is>
          <t/>
        </is>
      </c>
      <c r="CL26" s="752" t="inlineStr">
        <f aca="false">IF($B26="","",IF(COUNTIFS('English Scores- Leveled papers'!$H$4:$KM$4,CL$3,'English Scores- Leveled papers'!$H28:$KM28,"&lt;&gt;")=0,"",SUMIF('English Scores- Leveled papers'!$H$4:$KM$4,CL$3,'English Scores- Leveled papers'!$H28:$KM28)))</f>
        <is>
          <t/>
        </is>
      </c>
      <c r="CM26" s="752" t="inlineStr">
        <f aca="false">IF($B26="","",IF(COUNTIFS('English Scores- Leveled papers'!$H$4:$KM$4,CM$3,'English Scores- Leveled papers'!$H28:$KM28,"&lt;&gt;")=0,"",SUMIF('English Scores- Leveled papers'!$H$4:$KM$4,CM$3,'English Scores- Leveled papers'!$H28:$KM28)))</f>
        <is>
          <t/>
        </is>
      </c>
      <c r="CN26" s="752" t="inlineStr">
        <f aca="false">IF($B26="","",IF(COUNTIFS('English Scores- Leveled papers'!$H$4:$KM$4,CN$3,'English Scores- Leveled papers'!$H28:$KM28,"&lt;&gt;")=0,"",SUMIF('English Scores- Leveled papers'!$H$4:$KM$4,CN$3,'English Scores- Leveled papers'!$H28:$KM28)))</f>
        <is>
          <t/>
        </is>
      </c>
      <c r="CO26" s="752" t="inlineStr">
        <f aca="false">IF($B26="","",IF(COUNTIFS('English Scores- Leveled papers'!$H$4:$KM$4,CO$3,'English Scores- Leveled papers'!$H28:$KM28,"&lt;&gt;")=0,"",SUMIF('English Scores- Leveled papers'!$H$4:$KM$4,CO$3,'English Scores- Leveled papers'!$H28:$KM28)))</f>
        <is>
          <t/>
        </is>
      </c>
      <c r="CP26" s="752" t="inlineStr">
        <f aca="false">IF($B26="","",IF(COUNTIFS('English Scores- Leveled papers'!$H$4:$KM$4,CP$3,'English Scores- Leveled papers'!$H28:$KM28,"&lt;&gt;")=0,"",SUMIF('English Scores- Leveled papers'!$H$4:$KM$4,CP$3,'English Scores- Leveled papers'!$H28:$KM28)))</f>
        <is>
          <t/>
        </is>
      </c>
      <c r="CQ26" s="752" t="inlineStr">
        <f aca="false">IF($B26="","",IF(COUNTIFS('English Scores- Leveled papers'!$H$4:$KM$4,CQ$3,'English Scores- Leveled papers'!$H28:$KM28,"&lt;&gt;")=0,"",SUMIF('English Scores- Leveled papers'!$H$4:$KM$4,CQ$3,'English Scores- Leveled papers'!$H28:$KM28)))</f>
        <is>
          <t/>
        </is>
      </c>
      <c r="CR26" s="752" t="inlineStr">
        <f aca="false">IF($B26="","",IF(COUNTIFS('English Scores- Leveled papers'!$H$4:$KM$4,CR$3,'English Scores- Leveled papers'!$H28:$KM28,"&lt;&gt;")=0,"",SUMIF('English Scores- Leveled papers'!$H$4:$KM$4,CR$3,'English Scores- Leveled papers'!$H28:$KM28)))</f>
        <is>
          <t/>
        </is>
      </c>
      <c r="CS26" s="752" t="inlineStr">
        <f aca="false">IF($B26="","",IF(COUNTIFS('English Scores- Leveled papers'!$H$4:$KM$4,CS$3,'English Scores- Leveled papers'!$H28:$KM28,"&lt;&gt;")=0,"",SUMIF('English Scores- Leveled papers'!$H$4:$KM$4,CS$3,'English Scores- Leveled papers'!$H28:$KM28)))</f>
        <is>
          <t/>
        </is>
      </c>
      <c r="CT26" s="319" t="inlineStr">
        <f aca="false">IF($B26="","",IF(COUNTIFS('English Scores- Leveled papers'!$H$4:$KM$4,CT$3,'English Scores- Leveled papers'!$H28:$KM28,"&lt;&gt;")=0,"",SUMIF('English Scores- Leveled papers'!$H$4:$KM$4,CT$3,'English Scores- Leveled papers'!$H28:$KM28)))</f>
        <is>
          <t/>
        </is>
      </c>
      <c r="CU26" s="319" t="inlineStr">
        <f aca="false">IF($B26="","",IF(COUNTIFS('English Scores- Leveled papers'!$H$4:$KM$4,CU$3,'English Scores- Leveled papers'!$H28:$KM28,"&lt;&gt;")=0,"",SUMIF('English Scores- Leveled papers'!$H$4:$KM$4,CU$3,'English Scores- Leveled papers'!$H28:$KM28)))</f>
        <is>
          <t/>
        </is>
      </c>
      <c r="CV26" s="319" t="inlineStr">
        <f aca="false">IF($B26="","",IF(COUNTIFS('English Scores- Leveled papers'!$H$4:$KM$4,CV$3,'English Scores- Leveled papers'!$H28:$KM28,"&lt;&gt;")=0,"",SUMIF('English Scores- Leveled papers'!$H$4:$KM$4,CV$3,'English Scores- Leveled papers'!$H28:$KM28)))</f>
        <is>
          <t/>
        </is>
      </c>
      <c r="CW26" s="319" t="inlineStr">
        <f aca="false">IF($B26="","",IF(COUNTIFS('English Scores- Leveled papers'!$H$4:$KM$4,CW$3,'English Scores- Leveled papers'!$H28:$KM28,"&lt;&gt;")=0,"",SUMIF('English Scores- Leveled papers'!$H$4:$KM$4,CW$3,'English Scores- Leveled papers'!$H28:$KM28)))</f>
        <is>
          <t/>
        </is>
      </c>
      <c r="CX26" s="319" t="inlineStr">
        <f aca="false">IF($B26="","",IF(COUNTIFS('English Scores- Leveled papers'!$H$4:$KM$4,CX$3,'English Scores- Leveled papers'!$H28:$KM28,"&lt;&gt;")=0,"",SUMIF('English Scores- Leveled papers'!$H$4:$KM$4,CX$3,'English Scores- Leveled papers'!$H28:$KM28)))</f>
        <is>
          <t/>
        </is>
      </c>
      <c r="CY26" s="319" t="inlineStr">
        <f aca="false">IF($B26="","",IF(COUNTIFS('English Scores- Leveled papers'!$H$4:$KM$4,CY$3,'English Scores- Leveled papers'!$H28:$KM28,"&lt;&gt;")=0,"",SUMIF('English Scores- Leveled papers'!$H$4:$KM$4,CY$3,'English Scores- Leveled papers'!$H28:$KM28)))</f>
        <is>
          <t/>
        </is>
      </c>
      <c r="CZ26" s="319" t="inlineStr">
        <f aca="false">IF($B26="","",IF(COUNTIFS('English Scores- Leveled papers'!$H$4:$KM$4,CZ$3,'English Scores- Leveled papers'!$H28:$KM28,"&lt;&gt;")=0,"",SUMIF('English Scores- Leveled papers'!$H$4:$KM$4,CZ$3,'English Scores- Leveled papers'!$H28:$KM28)))</f>
        <is>
          <t/>
        </is>
      </c>
      <c r="DA26" s="319" t="inlineStr">
        <f aca="false">IF($B26="","",IF(COUNTIFS('English Scores- Leveled papers'!$H$4:$KM$4,DA$3,'English Scores- Leveled papers'!$H28:$KM28,"&lt;&gt;")=0,"",SUMIF('English Scores- Leveled papers'!$H$4:$KM$4,DA$3,'English Scores- Leveled papers'!$H28:$KM28)))</f>
        <is>
          <t/>
        </is>
      </c>
      <c r="DB26" s="319" t="inlineStr">
        <f aca="false">IF($B26="","",IF(COUNTIFS('English Scores- Leveled papers'!$H$4:$KM$4,DB$3,'English Scores- Leveled papers'!$H28:$KM28,"&lt;&gt;")=0,"",SUMIF('English Scores- Leveled papers'!$H$4:$KM$4,DB$3,'English Scores- Leveled papers'!$H28:$KM28)))</f>
        <is>
          <t/>
        </is>
      </c>
      <c r="DC26" s="319" t="inlineStr">
        <f aca="false">IF($B26="","",IF(COUNTIFS('English Scores- Leveled papers'!$H$4:$KM$4,DC$3,'English Scores- Leveled papers'!$H28:$KM28,"&lt;&gt;")=0,"",SUMIF('English Scores- Leveled papers'!$H$4:$KM$4,DC$3,'English Scores- Leveled papers'!$H28:$KM28)))</f>
        <is>
          <t/>
        </is>
      </c>
      <c r="DD26" s="319" t="inlineStr">
        <f aca="false">IF($B26="","",IF(COUNTIFS('English Scores- Leveled papers'!$H$4:$KM$4,DD$3,'English Scores- Leveled papers'!$H28:$KM28,"&lt;&gt;")=0,"",SUMIF('English Scores- Leveled papers'!$H$4:$KM$4,DD$3,'English Scores- Leveled papers'!$H28:$KM28)))</f>
        <is>
          <t/>
        </is>
      </c>
      <c r="DE26" s="319" t="inlineStr">
        <f aca="false">IF($B26="","",IF(COUNTIFS('English Scores- Leveled papers'!$H$4:$KM$4,DE$3,'English Scores- Leveled papers'!$H28:$KM28,"&lt;&gt;")=0,"",SUMIF('English Scores- Leveled papers'!$H$4:$KM$4,DE$3,'English Scores- Leveled papers'!$H28:$KM28)))</f>
        <is>
          <t/>
        </is>
      </c>
      <c r="DF26" s="752" t="inlineStr">
        <f aca="false">IF($B26="","",IF(COUNTIFS('English Scores- Leveled papers'!$H$4:$KM$4,DF$3,'English Scores- Leveled papers'!$H28:$KM28,"&lt;&gt;")=0,"",SUMIF('English Scores- Leveled papers'!$H$4:$KM$4,DF$3,'English Scores- Leveled papers'!$H28:$KM28)))</f>
        <is>
          <t/>
        </is>
      </c>
      <c r="DG26" s="752" t="inlineStr">
        <f aca="false">IF($B26="","",IF(COUNTIFS('English Scores- Leveled papers'!$H$4:$KM$4,DG$3,'English Scores- Leveled papers'!$H28:$KM28,"&lt;&gt;")=0,"",SUMIF('English Scores- Leveled papers'!$H$4:$KM$4,DG$3,'English Scores- Leveled papers'!$H28:$KM28)))</f>
        <is>
          <t/>
        </is>
      </c>
      <c r="DH26" s="752" t="inlineStr">
        <f aca="false">IF($B26="","",IF(COUNTIFS('English Scores- Leveled papers'!$H$4:$KM$4,DH$3,'English Scores- Leveled papers'!$H28:$KM28,"&lt;&gt;")=0,"",SUMIF('English Scores- Leveled papers'!$H$4:$KM$4,DH$3,'English Scores- Leveled papers'!$H28:$KM28)))</f>
        <is>
          <t/>
        </is>
      </c>
      <c r="DI26" s="752" t="inlineStr">
        <f aca="false">IF($B26="","",IF(COUNTIFS('English Scores- Leveled papers'!$H$4:$KM$4,DI$3,'English Scores- Leveled papers'!$H28:$KM28,"&lt;&gt;")=0,"",SUMIF('English Scores- Leveled papers'!$H$4:$KM$4,DI$3,'English Scores- Leveled papers'!$H28:$KM28)))</f>
        <is>
          <t/>
        </is>
      </c>
      <c r="DJ26" s="752" t="inlineStr">
        <f aca="false">IF($B26="","",IF(COUNTIFS('English Scores- Leveled papers'!$H$4:$KM$4,DJ$3,'English Scores- Leveled papers'!$H28:$KM28,"&lt;&gt;")=0,"",SUMIF('English Scores- Leveled papers'!$H$4:$KM$4,DJ$3,'English Scores- Leveled papers'!$H28:$KM28)))</f>
        <is>
          <t/>
        </is>
      </c>
      <c r="DK26" s="752" t="inlineStr">
        <f aca="false">IF($B26="","",IF(COUNTIFS('English Scores- Leveled papers'!$H$4:$KM$4,DK$3,'English Scores- Leveled papers'!$H28:$KM28,"&lt;&gt;")=0,"",SUMIF('English Scores- Leveled papers'!$H$4:$KM$4,DK$3,'English Scores- Leveled papers'!$H28:$KM28)))</f>
        <is>
          <t/>
        </is>
      </c>
      <c r="DL26" s="752" t="inlineStr">
        <f aca="false">IF($B26="","",IF(COUNTIFS('English Scores- Leveled papers'!$H$4:$KM$4,DL$3,'English Scores- Leveled papers'!$H28:$KM28,"&lt;&gt;")=0,"",SUMIF('English Scores- Leveled papers'!$H$4:$KM$4,DL$3,'English Scores- Leveled papers'!$H28:$KM28)))</f>
        <is>
          <t/>
        </is>
      </c>
      <c r="DM26" s="752" t="inlineStr">
        <f aca="false">IF($B26="","",IF(COUNTIFS('English Scores- Leveled papers'!$H$4:$KM$4,DM$3,'English Scores- Leveled papers'!$H28:$KM28,"&lt;&gt;")=0,"",SUMIF('English Scores- Leveled papers'!$H$4:$KM$4,DM$3,'English Scores- Leveled papers'!$H28:$KM28)))</f>
        <is>
          <t/>
        </is>
      </c>
      <c r="DN26" s="752" t="inlineStr">
        <f aca="false">IF($B26="","",IF(COUNTIFS('English Scores- Leveled papers'!$H$4:$KM$4,DN$3,'English Scores- Leveled papers'!$H28:$KM28,"&lt;&gt;")=0,"",SUMIF('English Scores- Leveled papers'!$H$4:$KM$4,DN$3,'English Scores- Leveled papers'!$H28:$KM28)))</f>
        <is>
          <t/>
        </is>
      </c>
      <c r="DO26" s="752" t="inlineStr">
        <f aca="false">IF($B26="","",IF(COUNTIFS('English Scores- Leveled papers'!$H$4:$KM$4,DO$3,'English Scores- Leveled papers'!$H28:$KM28,"&lt;&gt;")=0,"",SUMIF('English Scores- Leveled papers'!$H$4:$KM$4,DO$3,'English Scores- Leveled papers'!$H28:$KM28)))</f>
        <is>
          <t/>
        </is>
      </c>
      <c r="DP26" s="752" t="inlineStr">
        <f aca="false">IF($B26="","",IF(COUNTIFS('English Scores- Leveled papers'!$H$4:$KM$4,DP$3,'English Scores- Leveled papers'!$H28:$KM28,"&lt;&gt;")=0,"",SUMIF('English Scores- Leveled papers'!$H$4:$KM$4,DP$3,'English Scores- Leveled papers'!$H28:$KM28)))</f>
        <is>
          <t/>
        </is>
      </c>
      <c r="DQ26" s="752" t="inlineStr">
        <f aca="false">IF($B26="","",IF(COUNTIFS('English Scores- Leveled papers'!$H$4:$KM$4,DQ$3,'English Scores- Leveled papers'!$H28:$KM28,"&lt;&gt;")=0,"",SUMIF('English Scores- Leveled papers'!$H$4:$KM$4,DQ$3,'English Scores- Leveled papers'!$H28:$KM28)))</f>
        <is>
          <t/>
        </is>
      </c>
      <c r="DR26" s="319" t="inlineStr">
        <f aca="false">IF($B26="","",IF(COUNTIFS('English Scores- Leveled papers'!$H$4:$KM$4,DR$3,'English Scores- Leveled papers'!$H28:$KM28,"&lt;&gt;")=0,"",SUMIF('English Scores- Leveled papers'!$H$4:$KM$4,DR$3,'English Scores- Leveled papers'!$H28:$KM28)))</f>
        <is>
          <t/>
        </is>
      </c>
      <c r="DS26" s="319" t="inlineStr">
        <f aca="false">IF($B26="","",IF(COUNTIFS('English Scores- Leveled papers'!$H$4:$KM$4,DS$3,'English Scores- Leveled papers'!$H28:$KM28,"&lt;&gt;")=0,"",SUMIF('English Scores- Leveled papers'!$H$4:$KM$4,DS$3,'English Scores- Leveled papers'!$H28:$KM28)))</f>
        <is>
          <t/>
        </is>
      </c>
      <c r="DT26" s="319" t="inlineStr">
        <f aca="false">IF($B26="","",IF(COUNTIFS('English Scores- Leveled papers'!$H$4:$KM$4,DT$3,'English Scores- Leveled papers'!$H28:$KM28,"&lt;&gt;")=0,"",SUMIF('English Scores- Leveled papers'!$H$4:$KM$4,DT$3,'English Scores- Leveled papers'!$H28:$KM28)))</f>
        <is>
          <t/>
        </is>
      </c>
      <c r="DU26" s="319" t="inlineStr">
        <f aca="false">IF($B26="","",IF(COUNTIFS('English Scores- Leveled papers'!$H$4:$KM$4,DU$3,'English Scores- Leveled papers'!$H28:$KM28,"&lt;&gt;")=0,"",SUMIF('English Scores- Leveled papers'!$H$4:$KM$4,DU$3,'English Scores- Leveled papers'!$H28:$KM28)))</f>
        <is>
          <t/>
        </is>
      </c>
      <c r="DV26" s="319" t="inlineStr">
        <f aca="false">IF($B26="","",IF(COUNTIFS('English Scores- Leveled papers'!$H$4:$KM$4,DV$3,'English Scores- Leveled papers'!$H28:$KM28,"&lt;&gt;")=0,"",SUMIF('English Scores- Leveled papers'!$H$4:$KM$4,DV$3,'English Scores- Leveled papers'!$H28:$KM28)))</f>
        <is>
          <t/>
        </is>
      </c>
      <c r="DW26" s="319" t="inlineStr">
        <f aca="false">IF($B26="","",IF(COUNTIFS('English Scores- Leveled papers'!$H$4:$KM$4,DW$3,'English Scores- Leveled papers'!$H28:$KM28,"&lt;&gt;")=0,"",SUMIF('English Scores- Leveled papers'!$H$4:$KM$4,DW$3,'English Scores- Leveled papers'!$H28:$KM28)))</f>
        <is>
          <t/>
        </is>
      </c>
      <c r="DX26" s="319" t="inlineStr">
        <f aca="false">IF($B26="","",IF(COUNTIFS('English Scores- Leveled papers'!$H$4:$KM$4,DX$3,'English Scores- Leveled papers'!$H28:$KM28,"&lt;&gt;")=0,"",SUMIF('English Scores- Leveled papers'!$H$4:$KM$4,DX$3,'English Scores- Leveled papers'!$H28:$KM28)))</f>
        <is>
          <t/>
        </is>
      </c>
      <c r="DY26" s="319" t="inlineStr">
        <f aca="false">IF($B26="","",IF(COUNTIFS('English Scores- Leveled papers'!$H$4:$KM$4,DY$3,'English Scores- Leveled papers'!$H28:$KM28,"&lt;&gt;")=0,"",SUMIF('English Scores- Leveled papers'!$H$4:$KM$4,DY$3,'English Scores- Leveled papers'!$H28:$KM28)))</f>
        <is>
          <t/>
        </is>
      </c>
      <c r="DZ26" s="319" t="inlineStr">
        <f aca="false">IF($B26="","",IF(COUNTIFS('English Scores- Leveled papers'!$H$4:$KM$4,DZ$3,'English Scores- Leveled papers'!$H28:$KM28,"&lt;&gt;")=0,"",SUMIF('English Scores- Leveled papers'!$H$4:$KM$4,DZ$3,'English Scores- Leveled papers'!$H28:$KM28)))</f>
        <is>
          <t/>
        </is>
      </c>
      <c r="EA26" s="319" t="inlineStr">
        <f aca="false">IF($B26="","",IF(COUNTIFS('English Scores- Leveled papers'!$H$4:$KM$4,EA$3,'English Scores- Leveled papers'!$H28:$KM28,"&lt;&gt;")=0,"",SUMIF('English Scores- Leveled papers'!$H$4:$KM$4,EA$3,'English Scores- Leveled papers'!$H28:$KM28)))</f>
        <is>
          <t/>
        </is>
      </c>
      <c r="EB26" s="319" t="inlineStr">
        <f aca="false">IF($B26="","",IF(COUNTIFS('English Scores- Leveled papers'!$H$4:$KM$4,EB$3,'English Scores- Leveled papers'!$H28:$KM28,"&lt;&gt;")=0,"",SUMIF('English Scores- Leveled papers'!$H$4:$KM$4,EB$3,'English Scores- Leveled papers'!$H28:$KM28)))</f>
        <is>
          <t/>
        </is>
      </c>
      <c r="EC26" s="319" t="inlineStr">
        <f aca="false">IF($B26="","",IF(COUNTIFS('English Scores- Leveled papers'!$H$4:$KM$4,EC$3,'English Scores- Leveled papers'!$H28:$KM28,"&lt;&gt;")=0,"",SUMIF('English Scores- Leveled papers'!$H$4:$KM$4,EC$3,'English Scores- Leveled papers'!$H28:$KM28)))</f>
        <is>
          <t/>
        </is>
      </c>
      <c r="ED26" s="752" t="inlineStr">
        <f aca="false">IF($B26="","",IF(COUNTIFS('English Scores- Leveled papers'!$H$4:$KM$4,ED$3,'English Scores- Leveled papers'!$H28:$KM28,"&lt;&gt;")=0,"",SUMIF('English Scores- Leveled papers'!$H$4:$KM$4,ED$3,'English Scores- Leveled papers'!$H28:$KM28)))</f>
        <is>
          <t/>
        </is>
      </c>
      <c r="EE26" s="752" t="inlineStr">
        <f aca="false">IF($B26="","",IF(COUNTIFS('English Scores- Leveled papers'!$H$4:$KM$4,EE$3,'English Scores- Leveled papers'!$H28:$KM28,"&lt;&gt;")=0,"",SUMIF('English Scores- Leveled papers'!$H$4:$KM$4,EE$3,'English Scores- Leveled papers'!$H28:$KM28)))</f>
        <is>
          <t/>
        </is>
      </c>
      <c r="EF26" s="752" t="inlineStr">
        <f aca="false">IF($B26="","",IF(COUNTIFS('English Scores- Leveled papers'!$H$4:$KM$4,EF$3,'English Scores- Leveled papers'!$H28:$KM28,"&lt;&gt;")=0,"",SUMIF('English Scores- Leveled papers'!$H$4:$KM$4,EF$3,'English Scores- Leveled papers'!$H28:$KM28)))</f>
        <is>
          <t/>
        </is>
      </c>
      <c r="EG26" s="752" t="inlineStr">
        <f aca="false">IF($B26="","",IF(COUNTIFS('English Scores- Leveled papers'!$H$4:$KM$4,EG$3,'English Scores- Leveled papers'!$H28:$KM28,"&lt;&gt;")=0,"",SUMIF('English Scores- Leveled papers'!$H$4:$KM$4,EG$3,'English Scores- Leveled papers'!$H28:$KM28)))</f>
        <is>
          <t/>
        </is>
      </c>
      <c r="EH26" s="752" t="inlineStr">
        <f aca="false">IF($B26="","",IF(COUNTIFS('English Scores- Leveled papers'!$H$4:$KM$4,EH$3,'English Scores- Leveled papers'!$H28:$KM28,"&lt;&gt;")=0,"",SUMIF('English Scores- Leveled papers'!$H$4:$KM$4,EH$3,'English Scores- Leveled papers'!$H28:$KM28)))</f>
        <is>
          <t/>
        </is>
      </c>
      <c r="EI26" s="752" t="inlineStr">
        <f aca="false">IF($B26="","",IF(COUNTIFS('English Scores- Leveled papers'!$H$4:$KM$4,EI$3,'English Scores- Leveled papers'!$H28:$KM28,"&lt;&gt;")=0,"",SUMIF('English Scores- Leveled papers'!$H$4:$KM$4,EI$3,'English Scores- Leveled papers'!$H28:$KM28)))</f>
        <is>
          <t/>
        </is>
      </c>
      <c r="EJ26" s="752" t="inlineStr">
        <f aca="false">IF($B26="","",IF(COUNTIFS('English Scores- Leveled papers'!$H$4:$KM$4,EJ$3,'English Scores- Leveled papers'!$H28:$KM28,"&lt;&gt;")=0,"",SUMIF('English Scores- Leveled papers'!$H$4:$KM$4,EJ$3,'English Scores- Leveled papers'!$H28:$KM28)))</f>
        <is>
          <t/>
        </is>
      </c>
      <c r="EK26" s="752" t="inlineStr">
        <f aca="false">IF($B26="","",IF(COUNTIFS('English Scores- Leveled papers'!$H$4:$KM$4,EK$3,'English Scores- Leveled papers'!$H28:$KM28,"&lt;&gt;")=0,"",SUMIF('English Scores- Leveled papers'!$H$4:$KM$4,EK$3,'English Scores- Leveled papers'!$H28:$KM28)))</f>
        <is>
          <t/>
        </is>
      </c>
      <c r="EL26" s="752" t="inlineStr">
        <f aca="false">IF($B26="","",IF(COUNTIFS('English Scores- Leveled papers'!$H$4:$KM$4,EL$3,'English Scores- Leveled papers'!$H28:$KM28,"&lt;&gt;")=0,"",SUMIF('English Scores- Leveled papers'!$H$4:$KM$4,EL$3,'English Scores- Leveled papers'!$H28:$KM28)))</f>
        <is>
          <t/>
        </is>
      </c>
      <c r="EM26" s="752" t="inlineStr">
        <f aca="false">IF($B26="","",IF(COUNTIFS('English Scores- Leveled papers'!$H$4:$KM$4,EM$3,'English Scores- Leveled papers'!$H28:$KM28,"&lt;&gt;")=0,"",SUMIF('English Scores- Leveled papers'!$H$4:$KM$4,EM$3,'English Scores- Leveled papers'!$H28:$KM28)))</f>
        <is>
          <t/>
        </is>
      </c>
      <c r="EN26" s="752" t="inlineStr">
        <f aca="false">IF($B26="","",IF(COUNTIFS('English Scores- Leveled papers'!$H$4:$KM$4,EN$3,'English Scores- Leveled papers'!$H28:$KM28,"&lt;&gt;")=0,"",SUMIF('English Scores- Leveled papers'!$H$4:$KM$4,EN$3,'English Scores- Leveled papers'!$H28:$KM28)))</f>
        <is>
          <t/>
        </is>
      </c>
      <c r="EO26" s="752" t="inlineStr">
        <f aca="false">IF($B26="","",IF(COUNTIFS('English Scores- Leveled papers'!$H$4:$KM$4,EO$3,'English Scores- Leveled papers'!$H28:$KM28,"&lt;&gt;")=0,"",SUMIF('English Scores- Leveled papers'!$H$4:$KM$4,EO$3,'English Scores- Leveled papers'!$H28:$KM28)))</f>
        <is>
          <t/>
        </is>
      </c>
      <c r="EP26" s="752" t="inlineStr">
        <f aca="false">IF($B26="","",IF(COUNTIFS('English Scores- Leveled papers'!$H$4:$KM$4,EP$3,'English Scores- Leveled papers'!$H28:$KM28,"&lt;&gt;")=0,"",SUMIF('English Scores- Leveled papers'!$H$4:$KM$4,EP$3,'English Scores- Leveled papers'!$H28:$KM28)))</f>
        <is>
          <t/>
        </is>
      </c>
    </row>
    <row r="27" customFormat="false" ht="12.75" hidden="false" customHeight="false" outlineLevel="0" collapsed="false">
      <c r="A27" s="315" t="n">
        <v>23</v>
      </c>
      <c r="B27" s="315" t="str">
        <f aca="false">'English Scores- Leveled papers'!B29</f>
        <v>Raghu Ram</v>
      </c>
      <c r="C27" s="751" t="e">
        <f aca="false">IF('RC Mastery Check+Question type'!D27="","",IF(OR('RC Mastery Check+Question type'!D27=-0.5,'RC Mastery Check+Question type'!D27=0,'RC Mastery Check+Question type'!D27=0.2,'RC Mastery Check+Question type'!D27=0.5),"NR",'cover sheet'!#ref!))</f>
        <v>#VALUE!</v>
      </c>
      <c r="D27" s="316" t="inlineStr">
        <f aca="false">IF(OR(B27="",COUNT('English Scores- Leveled papers'!AJ29:KM29)=0),"",IF((AND(R27&gt;=(70/100),R27&lt;1.1)),9,IF(AND(Q27&gt;=(70/100),Q27&lt;1.1),8,IF(AND(P27&gt;=(70/100),P27&lt;1.1),7,IF(AND(O27&gt;=(70/100),O27&lt;1.1),6,IF(AND(N27&gt;=0.7,N27&lt;1.1),5,IF(AND(M27&gt;=0.7,M27&lt;1.1),5,IF(AND(L27&gt;=0.7,L27&lt;1.1),4,IF(AND(K27&gt;=0.7,K27&lt;1.1),4,IF(AND(J27&gt;=0.7,J27&lt;1.1),3,IF(AND(I27&gt;=0.7,I27&lt;1.1),3,IF(AND(H27&gt;=0.7,H27&lt;1.1),2,IF(AND(G27&gt;=0.7,G27&lt;1.1),2,IF(AND(F27&gt;=0.7,F27&lt;1.1),1,IF(AND(E27&gt;=0.7,E27&lt;1.1),1,IF(COUNT('English Scores- Leveled papers'!AJ29:AK29)=0,"","NR"))))))))))))))))</f>
        <is>
          <t/>
        </is>
      </c>
      <c r="E27" s="318" t="str">
        <f aca="false">IF((B27=""),"",IF(COUNT(S27:W27)=0,"",ROUND(SUM(S27:W27)/SUM($S$2:$W$2),1)))</f>
        <v/>
      </c>
      <c r="F27" s="318" t="str">
        <f aca="false">IF((B27=""),"",IF(COUNT(X27:AB27)=0,"",ROUND(SUM(X27:AB27)/SUM($X$2:$AB$2),1)))</f>
        <v/>
      </c>
      <c r="G27" s="318" t="str">
        <f aca="false">IFERROR(IF((B27=""),"",IF(COUNT(AC27:AH27)=0,"",ROUND(SUM(AC27:AH27)/SUM($AC$2:$AH$2),1))),"")</f>
        <v/>
      </c>
      <c r="H27" s="318" t="str">
        <f aca="false">IFERROR(IF((B27=""),"",IF(COUNT(AI27:AN27)=0,"",ROUND(SUM(AI27:AN27)/SUM($AI$2:$AN$2),1))),0)</f>
        <v/>
      </c>
      <c r="I27" s="318" t="str">
        <f aca="false">IFERROR(IF((B27=""),"",IF(COUNT(AO27:AY27)=0,"",ROUND(SUM(AO27:AY27)/SUM($AO$2:$AY$2),1))),0)</f>
        <v/>
      </c>
      <c r="J27" s="318" t="str">
        <f aca="false">IFERROR(IF((B27=""),"",IF(COUNT(AZ27:BO27)=0,"",ROUND(SUM(AZ27:BO27)/SUM($AZ$2:$BO$2),1))),0)</f>
        <v/>
      </c>
      <c r="K27" s="318" t="str">
        <f aca="false">IFERROR(IF((B27=""),"",IF(COUNT(BP27:BW27)=0,"",ROUND(SUM(BP27:BW27)/SUM($BP$2:$BW$2),1))),0)</f>
        <v/>
      </c>
      <c r="L27" s="318" t="str">
        <f aca="false">IFERROR(IF((B27=""),"",IF(COUNT(BX27:CF27)=0,"",ROUND(SUM(BX27:CF27)/SUM($BX$2:$CF$2),1))),0)</f>
        <v/>
      </c>
      <c r="M27" s="318" t="str">
        <f aca="false">IFERROR(IF((B27=""),"",IF(COUNT(CG27:CK27)=0,"",ROUND(SUM(CG27:CK27)/SUM($CG$2:$CK$2),1))),0)</f>
        <v/>
      </c>
      <c r="N27" s="318" t="str">
        <f aca="false">IFERROR(IF((B27=""),"",IF(COUNT(CL27:CS27)=0,"",ROUND(SUM(CL27:CS27)/SUM($CL$2:$CS$2),1))),0)</f>
        <v/>
      </c>
      <c r="O27" s="318" t="str">
        <f aca="false">IFERROR(IF((B27=""),"",IF(COUNT(CT27:DE27)=0,"",ROUND(SUM(CT27:DE27)/SUM($CT$2:$DE$2),1))),0)</f>
        <v/>
      </c>
      <c r="P27" s="318" t="str">
        <f aca="false">IFERROR(IF((B27=""),"",IF(COUNT(DF27:DQ27)=0,"",ROUND(SUM(DF27:DQ27)/SUM($DF$2:$DQ$2),1))),0)</f>
        <v/>
      </c>
      <c r="Q27" s="318" t="str">
        <f aca="false">IFERROR(IF((B27=""),"",IF(COUNT(DR27:EB27)=0,"",ROUND(SUM(DR27:EB27)/SUM($DR$2:$EB$2),1))),0)</f>
        <v/>
      </c>
      <c r="R27" s="318" t="str">
        <f aca="false">(IF((B27=""),"",IF(COUNT(ED27:EP27)=0,"",ROUND(SUM(ED27:EP27)/SUM($ED$2:$EP$2),1))))</f>
        <v/>
      </c>
      <c r="S27" s="319" t="inlineStr">
        <f aca="false">IF($B27="","",IF(COUNTIFS('English Scores- Leveled papers'!$H$4:$KM$4,S$3,'English Scores- Leveled papers'!$H29:$KM29,"&lt;&gt;")=0,"",SUMIF('English Scores- Leveled papers'!$H$4:$KM$4,S$3,'English Scores- Leveled papers'!$H29:$KM29)))</f>
        <is>
          <t/>
        </is>
      </c>
      <c r="T27" s="319" t="inlineStr">
        <f aca="false">IF($B27="","",IF(COUNTIFS('English Scores- Leveled papers'!$H$4:$KM$4,T$3,'English Scores- Leveled papers'!$H29:$KM29,"&lt;&gt;")=0,"",SUMIF('English Scores- Leveled papers'!$H$4:$KM$4,T$3,'English Scores- Leveled papers'!$H29:$KM29)))</f>
        <is>
          <t/>
        </is>
      </c>
      <c r="U27" s="319" t="inlineStr">
        <f aca="false">IF($B27="","",IF(COUNTIFS('English Scores- Leveled papers'!$H$4:$KM$4,U$3,'English Scores- Leveled papers'!$H29:$KM29,"&lt;&gt;")=0,"",SUMIF('English Scores- Leveled papers'!$H$4:$KM$4,U$3,'English Scores- Leveled papers'!$H29:$KM29)))</f>
        <is>
          <t/>
        </is>
      </c>
      <c r="V27" s="319" t="inlineStr">
        <f aca="false">IF($B27="","",IF(COUNTIFS('English Scores- Leveled papers'!$H$4:$KM$4,V$3,'English Scores- Leveled papers'!$H29:$KM29,"&lt;&gt;")=0,"",SUMIF('English Scores- Leveled papers'!$H$4:$KM$4,V$3,'English Scores- Leveled papers'!$H29:$KM29)))</f>
        <is>
          <t/>
        </is>
      </c>
      <c r="W27" s="319" t="inlineStr">
        <f aca="false">IF($B27="","",IF(COUNTIFS('English Scores- Leveled papers'!$H$4:$KM$4,W$3,'English Scores- Leveled papers'!$H29:$KM29,"&lt;&gt;")=0,"",SUMIF('English Scores- Leveled papers'!$H$4:$KM$4,W$3,'English Scores- Leveled papers'!$H29:$KM29)))</f>
        <is>
          <t/>
        </is>
      </c>
      <c r="X27" s="752" t="inlineStr">
        <f aca="false">IF($B27="","",IF(COUNTIFS('English Scores- Leveled papers'!$H$4:$KM$4,X$3,'English Scores- Leveled papers'!$H29:$KM29,"&lt;&gt;")=0,"",SUMIF('English Scores- Leveled papers'!$H$4:$KM$4,X$3,'English Scores- Leveled papers'!$H29:$KM29)))</f>
        <is>
          <t/>
        </is>
      </c>
      <c r="Y27" s="752" t="inlineStr">
        <f aca="false">IF($B27="","",IF(COUNTIFS('English Scores- Leveled papers'!$H$4:$KM$4,Y$3,'English Scores- Leveled papers'!$H29:$KM29,"&lt;&gt;")=0,"",SUMIF('English Scores- Leveled papers'!$H$4:$KM$4,Y$3,'English Scores- Leveled papers'!$H29:$KM29)))</f>
        <is>
          <t/>
        </is>
      </c>
      <c r="Z27" s="752" t="inlineStr">
        <f aca="false">IF($B27="","",IF(COUNTIFS('English Scores- Leveled papers'!$H$4:$KM$4,Z$3,'English Scores- Leveled papers'!$H29:$KM29,"&lt;&gt;")=0,"",SUMIF('English Scores- Leveled papers'!$H$4:$KM$4,Z$3,'English Scores- Leveled papers'!$H29:$KM29)))</f>
        <is>
          <t/>
        </is>
      </c>
      <c r="AA27" s="752" t="inlineStr">
        <f aca="false">IF($B27="","",IF(COUNTIFS('English Scores- Leveled papers'!$H$4:$KM$4,AA$3,'English Scores- Leveled papers'!$H29:$KM29,"&lt;&gt;")=0,"",SUMIF('English Scores- Leveled papers'!$H$4:$KM$4,AA$3,'English Scores- Leveled papers'!$H29:$KM29)))</f>
        <is>
          <t/>
        </is>
      </c>
      <c r="AB27" s="752" t="inlineStr">
        <f aca="false">IF($B27="","",IF(COUNTIFS('English Scores- Leveled papers'!$H$4:$KM$4,AB$3,'English Scores- Leveled papers'!$H29:$KM29,"&lt;&gt;")=0,"",SUMIF('English Scores- Leveled papers'!$H$4:$KM$4,AB$3,'English Scores- Leveled papers'!$H29:$KM29)))</f>
        <is>
          <t/>
        </is>
      </c>
      <c r="AC27" s="319" t="inlineStr">
        <f aca="false">IF($B27="","",IF(COUNTIFS('English Scores- Leveled papers'!$H$4:$KM$4,AC$3,'English Scores- Leveled papers'!$H29:$KM29,"&lt;&gt;")=0,"",SUMIF('English Scores- Leveled papers'!$H$4:$KM$4,AC$3,'English Scores- Leveled papers'!$H29:$KM29)))</f>
        <is>
          <t/>
        </is>
      </c>
      <c r="AD27" s="319" t="inlineStr">
        <f aca="false">IF($B27="","",IF(COUNTIFS('English Scores- Leveled papers'!$H$4:$KM$4,AD$3,'English Scores- Leveled papers'!$H29:$KM29,"&lt;&gt;")=0,"",SUMIF('English Scores- Leveled papers'!$H$4:$KM$4,AD$3,'English Scores- Leveled papers'!$H29:$KM29)))</f>
        <is>
          <t/>
        </is>
      </c>
      <c r="AE27" s="319" t="inlineStr">
        <f aca="false">IF($B27="","",IF(COUNTIFS('English Scores- Leveled papers'!$H$4:$KM$4,AE$3,'English Scores- Leveled papers'!$H29:$KM29,"&lt;&gt;")=0,"",SUMIF('English Scores- Leveled papers'!$H$4:$KM$4,AE$3,'English Scores- Leveled papers'!$H29:$KM29)))</f>
        <is>
          <t/>
        </is>
      </c>
      <c r="AF27" s="319" t="inlineStr">
        <f aca="false">IF($B27="","",IF(COUNTIFS('English Scores- Leveled papers'!$H$4:$KM$4,AF$3,'English Scores- Leveled papers'!$H29:$KM29,"&lt;&gt;")=0,"",SUMIF('English Scores- Leveled papers'!$H$4:$KM$4,AF$3,'English Scores- Leveled papers'!$H29:$KM29)))</f>
        <is>
          <t/>
        </is>
      </c>
      <c r="AG27" s="319" t="inlineStr">
        <f aca="false">IF($B27="","",IF(COUNTIFS('English Scores- Leveled papers'!$H$4:$KM$4,AG$3,'English Scores- Leveled papers'!$H29:$KM29,"&lt;&gt;")=0,"",SUMIF('English Scores- Leveled papers'!$H$4:$KM$4,AG$3,'English Scores- Leveled papers'!$H29:$KM29)))</f>
        <is>
          <t/>
        </is>
      </c>
      <c r="AH27" s="319" t="inlineStr">
        <f aca="false">IF($B27="","",IF(COUNTIFS('English Scores- Leveled papers'!$H$4:$KM$4,AH$3,'English Scores- Leveled papers'!$H29:$KM29,"&lt;&gt;")=0,"",SUMIF('English Scores- Leveled papers'!$H$4:$KM$4,AH$3,'English Scores- Leveled papers'!$H29:$KM29)))</f>
        <is>
          <t/>
        </is>
      </c>
      <c r="AI27" s="752" t="inlineStr">
        <f aca="false">IF($B27="","",IF(COUNTIFS('English Scores- Leveled papers'!$H$4:$KM$4,AI$3,'English Scores- Leveled papers'!$H29:$KM29,"&lt;&gt;")=0,"",SUMIF('English Scores- Leveled papers'!$H$4:$KM$4,AI$3,'English Scores- Leveled papers'!$H29:$KM29)))</f>
        <is>
          <t/>
        </is>
      </c>
      <c r="AJ27" s="752" t="inlineStr">
        <f aca="false">IF($B27="","",IF(COUNTIFS('English Scores- Leveled papers'!$H$4:$KM$4,AJ$3,'English Scores- Leveled papers'!$H29:$KM29,"&lt;&gt;")=0,"",SUMIF('English Scores- Leveled papers'!$H$4:$KM$4,AJ$3,'English Scores- Leveled papers'!$H29:$KM29)))</f>
        <is>
          <t/>
        </is>
      </c>
      <c r="AK27" s="752" t="inlineStr">
        <f aca="false">IF($B27="","",IF(COUNTIFS('English Scores- Leveled papers'!$H$4:$KM$4,AK$3,'English Scores- Leveled papers'!$H29:$KM29,"&lt;&gt;")=0,"",SUMIF('English Scores- Leveled papers'!$H$4:$KM$4,AK$3,'English Scores- Leveled papers'!$H29:$KM29)))</f>
        <is>
          <t/>
        </is>
      </c>
      <c r="AL27" s="752" t="inlineStr">
        <f aca="false">IF($B27="","",IF(COUNTIFS('English Scores- Leveled papers'!$H$4:$KM$4,AL$3,'English Scores- Leveled papers'!$H29:$KM29,"&lt;&gt;")=0,"",SUMIF('English Scores- Leveled papers'!$H$4:$KM$4,AL$3,'English Scores- Leveled papers'!$H29:$KM29)))</f>
        <is>
          <t/>
        </is>
      </c>
      <c r="AM27" s="752" t="inlineStr">
        <f aca="false">IF($B27="","",IF(COUNTIFS('English Scores- Leveled papers'!$H$4:$KM$4,AM$3,'English Scores- Leveled papers'!$H29:$KM29,"&lt;&gt;")=0,"",SUMIF('English Scores- Leveled papers'!$H$4:$KM$4,AM$3,'English Scores- Leveled papers'!$H29:$KM29)))</f>
        <is>
          <t/>
        </is>
      </c>
      <c r="AN27" s="752" t="inlineStr">
        <f aca="false">IF($B27="","",IF(COUNTIFS('English Scores- Leveled papers'!$H$4:$KM$4,AN$3,'English Scores- Leveled papers'!$H29:$KM29,"&lt;&gt;")=0,"",SUMIF('English Scores- Leveled papers'!$H$4:$KM$4,AN$3,'English Scores- Leveled papers'!$H29:$KM29)))</f>
        <is>
          <t/>
        </is>
      </c>
      <c r="AO27" s="319" t="inlineStr">
        <f aca="false">IF($B27="","",IF(COUNTIFS('English Scores- Leveled papers'!$H$4:$KM$4,AO$3,'English Scores- Leveled papers'!$H29:$KM29,"&lt;&gt;")=0,"",SUMIF('English Scores- Leveled papers'!$H$4:$KM$4,AO$3,'English Scores- Leveled papers'!$H29:$KM29)))</f>
        <is>
          <t/>
        </is>
      </c>
      <c r="AP27" s="319" t="inlineStr">
        <f aca="false">IF($B27="","",IF(COUNTIFS('English Scores- Leveled papers'!$H$4:$KM$4,AP$3,'English Scores- Leveled papers'!$H29:$KM29,"&lt;&gt;")=0,"",SUMIF('English Scores- Leveled papers'!$H$4:$KM$4,AP$3,'English Scores- Leveled papers'!$H29:$KM29)))</f>
        <is>
          <t/>
        </is>
      </c>
      <c r="AQ27" s="319" t="inlineStr">
        <f aca="false">IF($B27="","",IF(COUNTIFS('English Scores- Leveled papers'!$H$4:$KM$4,AQ$3,'English Scores- Leveled papers'!$H29:$KM29,"&lt;&gt;")=0,"",SUMIF('English Scores- Leveled papers'!$H$4:$KM$4,AQ$3,'English Scores- Leveled papers'!$H29:$KM29)))</f>
        <is>
          <t/>
        </is>
      </c>
      <c r="AR27" s="319" t="inlineStr">
        <f aca="false">IF($B27="","",IF(COUNTIFS('English Scores- Leveled papers'!$H$4:$KM$4,AR$3,'English Scores- Leveled papers'!$H29:$KM29,"&lt;&gt;")=0,"",SUMIF('English Scores- Leveled papers'!$H$4:$KM$4,AR$3,'English Scores- Leveled papers'!$H29:$KM29)))</f>
        <is>
          <t/>
        </is>
      </c>
      <c r="AS27" s="319" t="inlineStr">
        <f aca="false">IF($B27="","",IF(COUNTIFS('English Scores- Leveled papers'!$H$4:$KM$4,AS$3,'English Scores- Leveled papers'!$H29:$KM29,"&lt;&gt;")=0,"",SUMIF('English Scores- Leveled papers'!$H$4:$KM$4,AS$3,'English Scores- Leveled papers'!$H29:$KM29)))</f>
        <is>
          <t/>
        </is>
      </c>
      <c r="AT27" s="319" t="inlineStr">
        <f aca="false">IF($B27="","",IF(COUNTIFS('English Scores- Leveled papers'!$H$4:$KM$4,AT$3,'English Scores- Leveled papers'!$H29:$KM29,"&lt;&gt;")=0,"",SUMIF('English Scores- Leveled papers'!$H$4:$KM$4,AT$3,'English Scores- Leveled papers'!$H29:$KM29)))</f>
        <is>
          <t/>
        </is>
      </c>
      <c r="AU27" s="319" t="inlineStr">
        <f aca="false">IF($B27="","",IF(COUNTIFS('English Scores- Leveled papers'!$H$4:$KM$4,AU$3,'English Scores- Leveled papers'!$H29:$KM29,"&lt;&gt;")=0,"",SUMIF('English Scores- Leveled papers'!$H$4:$KM$4,AU$3,'English Scores- Leveled papers'!$H29:$KM29)))</f>
        <is>
          <t/>
        </is>
      </c>
      <c r="AV27" s="319" t="inlineStr">
        <f aca="false">IF($B27="","",IF(COUNTIFS('English Scores- Leveled papers'!$H$4:$KM$4,AV$3,'English Scores- Leveled papers'!$H29:$KM29,"&lt;&gt;")=0,"",SUMIF('English Scores- Leveled papers'!$H$4:$KM$4,AV$3,'English Scores- Leveled papers'!$H29:$KM29)))</f>
        <is>
          <t/>
        </is>
      </c>
      <c r="AW27" s="319" t="inlineStr">
        <f aca="false">IF($B27="","",IF(COUNTIFS('English Scores- Leveled papers'!$H$4:$KM$4,AW$3,'English Scores- Leveled papers'!$H29:$KM29,"&lt;&gt;")=0,"",SUMIF('English Scores- Leveled papers'!$H$4:$KM$4,AW$3,'English Scores- Leveled papers'!$H29:$KM29)))</f>
        <is>
          <t/>
        </is>
      </c>
      <c r="AX27" s="319" t="inlineStr">
        <f aca="false">IF($B27="","",IF(COUNTIFS('English Scores- Leveled papers'!$H$4:$KM$4,AX$3,'English Scores- Leveled papers'!$H29:$KM29,"&lt;&gt;")=0,"",SUMIF('English Scores- Leveled papers'!$H$4:$KM$4,AX$3,'English Scores- Leveled papers'!$H29:$KM29)))</f>
        <is>
          <t/>
        </is>
      </c>
      <c r="AY27" s="319" t="inlineStr">
        <f aca="false">IF($B27="","",IF(COUNTIFS('English Scores- Leveled papers'!$H$4:$KM$4,AY$3,'English Scores- Leveled papers'!$H29:$KM29,"&lt;&gt;")=0,"",SUMIF('English Scores- Leveled papers'!$H$4:$KM$4,AY$3,'English Scores- Leveled papers'!$H29:$KM29)))</f>
        <is>
          <t/>
        </is>
      </c>
      <c r="AZ27" s="752" t="inlineStr">
        <f aca="false">IF($B27="","",IF(COUNTIFS('English Scores- Leveled papers'!$H$4:$KM$4,AZ$3,'English Scores- Leveled papers'!$H29:$KM29,"&lt;&gt;")=0,"",SUMIF('English Scores- Leveled papers'!$H$4:$KM$4,AZ$3,'English Scores- Leveled papers'!$H29:$KM29)))</f>
        <is>
          <t/>
        </is>
      </c>
      <c r="BA27" s="752" t="inlineStr">
        <f aca="false">IF($B27="","",IF(COUNTIFS('English Scores- Leveled papers'!$H$4:$KM$4,BA$3,'English Scores- Leveled papers'!$H29:$KM29,"&lt;&gt;")=0,"",SUMIF('English Scores- Leveled papers'!$H$4:$KM$4,BA$3,'English Scores- Leveled papers'!$H29:$KM29)))</f>
        <is>
          <t/>
        </is>
      </c>
      <c r="BB27" s="752" t="inlineStr">
        <f aca="false">IF($B27="","",IF(COUNTIFS('English Scores- Leveled papers'!$H$4:$KM$4,BB$3,'English Scores- Leveled papers'!$H29:$KM29,"&lt;&gt;")=0,"",SUMIF('English Scores- Leveled papers'!$H$4:$KM$4,BB$3,'English Scores- Leveled papers'!$H29:$KM29)))</f>
        <is>
          <t/>
        </is>
      </c>
      <c r="BC27" s="752" t="inlineStr">
        <f aca="false">IF($B27="","",IF(COUNTIFS('English Scores- Leveled papers'!$H$4:$KM$4,BC$3,'English Scores- Leveled papers'!$H29:$KM29,"&lt;&gt;")=0,"",SUMIF('English Scores- Leveled papers'!$H$4:$KM$4,BC$3,'English Scores- Leveled papers'!$H29:$KM29)))</f>
        <is>
          <t/>
        </is>
      </c>
      <c r="BD27" s="752"/>
      <c r="BE27" s="752"/>
      <c r="BF27" s="752" t="inlineStr">
        <f aca="false">IF($B27="","",IF(COUNTIFS('English Scores- Leveled papers'!$H$4:$KM$4,BF$3,'English Scores- Leveled papers'!$H29:$KM29,"&lt;&gt;")=0,"",SUMIF('English Scores- Leveled papers'!$H$4:$KM$4,BF$3,'English Scores- Leveled papers'!$H29:$KM29)))</f>
        <is>
          <t/>
        </is>
      </c>
      <c r="BG27" s="752" t="inlineStr">
        <f aca="false">IF($B27="","",IF(COUNTIFS('English Scores- Leveled papers'!$H$4:$KM$4,BG$3,'English Scores- Leveled papers'!$H29:$KM29,"&lt;&gt;")=0,"",SUMIF('English Scores- Leveled papers'!$H$4:$KM$4,BG$3,'English Scores- Leveled papers'!$H29:$KM29)))</f>
        <is>
          <t/>
        </is>
      </c>
      <c r="BH27" s="752" t="inlineStr">
        <f aca="false">IF($B27="","",IF(COUNTIFS('English Scores- Leveled papers'!$H$4:$KM$4,BH$3,'English Scores- Leveled papers'!$H29:$KM29,"&lt;&gt;")=0,"",SUMIF('English Scores- Leveled papers'!$H$4:$KM$4,BH$3,'English Scores- Leveled papers'!$H29:$KM29)))</f>
        <is>
          <t/>
        </is>
      </c>
      <c r="BI27" s="752" t="inlineStr">
        <f aca="false">IF($B27="","",IF(COUNTIFS('English Scores- Leveled papers'!$H$4:$KM$4,BI$3,'English Scores- Leveled papers'!$H29:$KM29,"&lt;&gt;")=0,"",SUMIF('English Scores- Leveled papers'!$H$4:$KM$4,BI$3,'English Scores- Leveled papers'!$H29:$KM29)))</f>
        <is>
          <t/>
        </is>
      </c>
      <c r="BJ27" s="752" t="inlineStr">
        <f aca="false">IF($B27="","",IF(COUNTIFS('English Scores- Leveled papers'!$H$4:$KM$4,BJ$3,'English Scores- Leveled papers'!$H29:$KM29,"&lt;&gt;")=0,"",SUMIF('English Scores- Leveled papers'!$H$4:$KM$4,BJ$3,'English Scores- Leveled papers'!$H29:$KM29)))</f>
        <is>
          <t/>
        </is>
      </c>
      <c r="BK27" s="752" t="inlineStr">
        <f aca="false">IF($B27="","",IF(COUNTIFS('English Scores- Leveled papers'!$H$4:$KM$4,BK$3,'English Scores- Leveled papers'!$H29:$KM29,"&lt;&gt;")=0,"",SUMIF('English Scores- Leveled papers'!$H$4:$KM$4,BK$3,'English Scores- Leveled papers'!$H29:$KM29)))</f>
        <is>
          <t/>
        </is>
      </c>
      <c r="BL27" s="752" t="inlineStr">
        <f aca="false">IF($B27="","",IF(COUNTIFS('English Scores- Leveled papers'!$H$4:$KM$4,BL$3,'English Scores- Leveled papers'!$H29:$KM29,"&lt;&gt;")=0,"",SUMIF('English Scores- Leveled papers'!$H$4:$KM$4,BL$3,'English Scores- Leveled papers'!$H29:$KM29)))</f>
        <is>
          <t/>
        </is>
      </c>
      <c r="BM27" s="752" t="inlineStr">
        <f aca="false">IF($B27="","",IF(COUNTIFS('English Scores- Leveled papers'!$H$4:$KM$4,BM$3,'English Scores- Leveled papers'!$H29:$KM29,"&lt;&gt;")=0,"",SUMIF('English Scores- Leveled papers'!$H$4:$KM$4,BM$3,'English Scores- Leveled papers'!$H29:$KM29)))</f>
        <is>
          <t/>
        </is>
      </c>
      <c r="BN27" s="752" t="inlineStr">
        <f aca="false">IF($B27="","",IF(COUNTIFS('English Scores- Leveled papers'!$H$4:$KM$4,BN$3,'English Scores- Leveled papers'!$H29:$KM29,"&lt;&gt;")=0,"",SUMIF('English Scores- Leveled papers'!$H$4:$KM$4,BN$3,'English Scores- Leveled papers'!$H29:$KM29)))</f>
        <is>
          <t/>
        </is>
      </c>
      <c r="BO27" s="752" t="inlineStr">
        <f aca="false">IF($B27="","",IF(COUNTIFS('English Scores- Leveled papers'!$H$4:$KM$4,BO$3,'English Scores- Leveled papers'!$H29:$KM29,"&lt;&gt;")=0,"",SUMIF('English Scores- Leveled papers'!$H$4:$KM$4,BO$3,'English Scores- Leveled papers'!$H29:$KM29)))</f>
        <is>
          <t/>
        </is>
      </c>
      <c r="BP27" s="319" t="inlineStr">
        <f aca="false">IF($B27="","",IF(COUNTIFS('English Scores- Leveled papers'!$H$4:$KM$4,BP$3,'English Scores- Leveled papers'!$H29:$KM29,"&lt;&gt;")=0,"",SUMIF('English Scores- Leveled papers'!$H$4:$KM$4,BP$3,'English Scores- Leveled papers'!$H29:$KM29)))</f>
        <is>
          <t/>
        </is>
      </c>
      <c r="BQ27" s="319" t="inlineStr">
        <f aca="false">IF($B27="","",IF(COUNTIFS('English Scores- Leveled papers'!$H$4:$KM$4,BQ$3,'English Scores- Leveled papers'!$H29:$KM29,"&lt;&gt;")=0,"",SUMIF('English Scores- Leveled papers'!$H$4:$KM$4,BQ$3,'English Scores- Leveled papers'!$H29:$KM29)))</f>
        <is>
          <t/>
        </is>
      </c>
      <c r="BR27" s="319" t="inlineStr">
        <f aca="false">IF($B27="","",IF(COUNTIFS('English Scores- Leveled papers'!$H$4:$KM$4,BR$3,'English Scores- Leveled papers'!$H29:$KM29,"&lt;&gt;")=0,"",SUMIF('English Scores- Leveled papers'!$H$4:$KM$4,BR$3,'English Scores- Leveled papers'!$H29:$KM29)))</f>
        <is>
          <t/>
        </is>
      </c>
      <c r="BS27" s="319" t="inlineStr">
        <f aca="false">IF($B27="","",IF(COUNTIFS('English Scores- Leveled papers'!$H$4:$KM$4,BS$3,'English Scores- Leveled papers'!$H29:$KM29,"&lt;&gt;")=0,"",SUMIF('English Scores- Leveled papers'!$H$4:$KM$4,BS$3,'English Scores- Leveled papers'!$H29:$KM29)))</f>
        <is>
          <t/>
        </is>
      </c>
      <c r="BT27" s="319" t="inlineStr">
        <f aca="false">IF($B27="","",IF(COUNTIFS('English Scores- Leveled papers'!$H$4:$KM$4,BT$3,'English Scores- Leveled papers'!$H29:$KM29,"&lt;&gt;")=0,"",SUMIF('English Scores- Leveled papers'!$H$4:$KM$4,BT$3,'English Scores- Leveled papers'!$H29:$KM29)))</f>
        <is>
          <t/>
        </is>
      </c>
      <c r="BU27" s="319" t="inlineStr">
        <f aca="false">IF($B27="","",IF(COUNTIFS('English Scores- Leveled papers'!$H$4:$KM$4,BU$3,'English Scores- Leveled papers'!$H29:$KM29,"&lt;&gt;")=0,"",SUMIF('English Scores- Leveled papers'!$H$4:$KM$4,BU$3,'English Scores- Leveled papers'!$H29:$KM29)))</f>
        <is>
          <t/>
        </is>
      </c>
      <c r="BV27" s="319" t="inlineStr">
        <f aca="false">IF($B27="","",IF(COUNTIFS('English Scores- Leveled papers'!$H$4:$KM$4,BV$3,'English Scores- Leveled papers'!$H29:$KM29,"&lt;&gt;")=0,"",SUMIF('English Scores- Leveled papers'!$H$4:$KM$4,BV$3,'English Scores- Leveled papers'!$H29:$KM29)))</f>
        <is>
          <t/>
        </is>
      </c>
      <c r="BW27" s="319" t="inlineStr">
        <f aca="false">IF($B27="","",IF(COUNTIFS('English Scores- Leveled papers'!$H$4:$KM$4,BW$3,'English Scores- Leveled papers'!$H29:$KM29,"&lt;&gt;")=0,"",SUMIF('English Scores- Leveled papers'!$H$4:$KM$4,BW$3,'English Scores- Leveled papers'!$H29:$KM29)))</f>
        <is>
          <t/>
        </is>
      </c>
      <c r="BX27" s="752" t="inlineStr">
        <f aca="false">IF($B27="","",IF(COUNTIFS('English Scores- Leveled papers'!$H$4:$KM$4,BX$3,'English Scores- Leveled papers'!$H29:$KM29,"&lt;&gt;")=0,"",SUMIF('English Scores- Leveled papers'!$H$4:$KM$4,BX$3,'English Scores- Leveled papers'!$H29:$KM29)))</f>
        <is>
          <t/>
        </is>
      </c>
      <c r="BY27" s="752" t="inlineStr">
        <f aca="false">IF($B27="","",IF(COUNTIFS('English Scores- Leveled papers'!$H$4:$KM$4,BY$3,'English Scores- Leveled papers'!$H29:$KM29,"&lt;&gt;")=0,"",SUMIF('English Scores- Leveled papers'!$H$4:$KM$4,BY$3,'English Scores- Leveled papers'!$H29:$KM29)))</f>
        <is>
          <t/>
        </is>
      </c>
      <c r="BZ27" s="752" t="inlineStr">
        <f aca="false">IF($B27="","",IF(COUNTIFS('English Scores- Leveled papers'!$H$4:$KM$4,BZ$3,'English Scores- Leveled papers'!$H29:$KM29,"&lt;&gt;")=0,"",SUMIF('English Scores- Leveled papers'!$H$4:$KM$4,BZ$3,'English Scores- Leveled papers'!$H29:$KM29)))</f>
        <is>
          <t/>
        </is>
      </c>
      <c r="CA27" s="752" t="inlineStr">
        <f aca="false">IF($B27="","",IF(COUNTIFS('English Scores- Leveled papers'!$H$4:$KM$4,CA$3,'English Scores- Leveled papers'!$H29:$KM29,"&lt;&gt;")=0,"",SUMIF('English Scores- Leveled papers'!$H$4:$KM$4,CA$3,'English Scores- Leveled papers'!$H29:$KM29)))</f>
        <is>
          <t/>
        </is>
      </c>
      <c r="CB27" s="752" t="inlineStr">
        <f aca="false">IF($B27="","",IF(COUNTIFS('English Scores- Leveled papers'!$H$4:$KM$4,CB$3,'English Scores- Leveled papers'!$H29:$KM29,"&lt;&gt;")=0,"",SUMIF('English Scores- Leveled papers'!$H$4:$KM$4,CB$3,'English Scores- Leveled papers'!$H29:$KM29)))</f>
        <is>
          <t/>
        </is>
      </c>
      <c r="CC27" s="752" t="inlineStr">
        <f aca="false">IF($B27="","",IF(COUNTIFS('English Scores- Leveled papers'!$H$4:$KM$4,CC$3,'English Scores- Leveled papers'!$H29:$KM29,"&lt;&gt;")=0,"",SUMIF('English Scores- Leveled papers'!$H$4:$KM$4,CC$3,'English Scores- Leveled papers'!$H29:$KM29)))</f>
        <is>
          <t/>
        </is>
      </c>
      <c r="CD27" s="752" t="inlineStr">
        <f aca="false">IF($B27="","",IF(COUNTIFS('English Scores- Leveled papers'!$H$4:$KM$4,CD$3,'English Scores- Leveled papers'!$H29:$KM29,"&lt;&gt;")=0,"",SUMIF('English Scores- Leveled papers'!$H$4:$KM$4,CD$3,'English Scores- Leveled papers'!$H29:$KM29)))</f>
        <is>
          <t/>
        </is>
      </c>
      <c r="CE27" s="752" t="inlineStr">
        <f aca="false">IF($B27="","",IF(COUNTIFS('English Scores- Leveled papers'!$H$4:$KM$4,CE$3,'English Scores- Leveled papers'!$H29:$KM29,"&lt;&gt;")=0,"",SUMIF('English Scores- Leveled papers'!$H$4:$KM$4,CE$3,'English Scores- Leveled papers'!$H29:$KM29)))</f>
        <is>
          <t/>
        </is>
      </c>
      <c r="CF27" s="752" t="inlineStr">
        <f aca="false">IF($B27="","",IF(COUNTIFS('English Scores- Leveled papers'!$H$4:$KM$4,CF$3,'English Scores- Leveled papers'!$H29:$KM29,"&lt;&gt;")=0,"",SUMIF('English Scores- Leveled papers'!$H$4:$KM$4,CF$3,'English Scores- Leveled papers'!$H29:$KM29)))</f>
        <is>
          <t/>
        </is>
      </c>
      <c r="CG27" s="319" t="inlineStr">
        <f aca="false">IF($B27="","",IF(COUNTIFS('English Scores- Leveled papers'!$H$4:$KM$4,CG$3,'English Scores- Leveled papers'!$H29:$KM29,"&lt;&gt;")=0,"",SUMIF('English Scores- Leveled papers'!$H$4:$KM$4,CG$3,'English Scores- Leveled papers'!$H29:$KM29)))</f>
        <is>
          <t/>
        </is>
      </c>
      <c r="CH27" s="319" t="inlineStr">
        <f aca="false">IF($B27="","",IF(COUNTIFS('English Scores- Leveled papers'!$H$4:$KM$4,CH$3,'English Scores- Leveled papers'!$H29:$KM29,"&lt;&gt;")=0,"",SUMIF('English Scores- Leveled papers'!$H$4:$KM$4,CH$3,'English Scores- Leveled papers'!$H29:$KM29)))</f>
        <is>
          <t/>
        </is>
      </c>
      <c r="CI27" s="319" t="inlineStr">
        <f aca="false">IF($B27="","",IF(COUNTIFS('English Scores- Leveled papers'!$H$4:$KM$4,CI$3,'English Scores- Leveled papers'!$H29:$KM29,"&lt;&gt;")=0,"",SUMIF('English Scores- Leveled papers'!$H$4:$KM$4,CI$3,'English Scores- Leveled papers'!$H29:$KM29)))</f>
        <is>
          <t/>
        </is>
      </c>
      <c r="CJ27" s="319" t="inlineStr">
        <f aca="false">IF($B27="","",IF(COUNTIFS('English Scores- Leveled papers'!$H$4:$KM$4,CJ$3,'English Scores- Leveled papers'!$H29:$KM29,"&lt;&gt;")=0,"",SUMIF('English Scores- Leveled papers'!$H$4:$KM$4,CJ$3,'English Scores- Leveled papers'!$H29:$KM29)))</f>
        <is>
          <t/>
        </is>
      </c>
      <c r="CK27" s="319" t="inlineStr">
        <f aca="false">IF($B27="","",IF(COUNTIFS('English Scores- Leveled papers'!$H$4:$KM$4,CK$3,'English Scores- Leveled papers'!$H29:$KM29,"&lt;&gt;")=0,"",SUMIF('English Scores- Leveled papers'!$H$4:$KM$4,CK$3,'English Scores- Leveled papers'!$H29:$KM29)))</f>
        <is>
          <t/>
        </is>
      </c>
      <c r="CL27" s="752" t="inlineStr">
        <f aca="false">IF($B27="","",IF(COUNTIFS('English Scores- Leveled papers'!$H$4:$KM$4,CL$3,'English Scores- Leveled papers'!$H29:$KM29,"&lt;&gt;")=0,"",SUMIF('English Scores- Leveled papers'!$H$4:$KM$4,CL$3,'English Scores- Leveled papers'!$H29:$KM29)))</f>
        <is>
          <t/>
        </is>
      </c>
      <c r="CM27" s="752" t="inlineStr">
        <f aca="false">IF($B27="","",IF(COUNTIFS('English Scores- Leveled papers'!$H$4:$KM$4,CM$3,'English Scores- Leveled papers'!$H29:$KM29,"&lt;&gt;")=0,"",SUMIF('English Scores- Leveled papers'!$H$4:$KM$4,CM$3,'English Scores- Leveled papers'!$H29:$KM29)))</f>
        <is>
          <t/>
        </is>
      </c>
      <c r="CN27" s="752" t="inlineStr">
        <f aca="false">IF($B27="","",IF(COUNTIFS('English Scores- Leveled papers'!$H$4:$KM$4,CN$3,'English Scores- Leveled papers'!$H29:$KM29,"&lt;&gt;")=0,"",SUMIF('English Scores- Leveled papers'!$H$4:$KM$4,CN$3,'English Scores- Leveled papers'!$H29:$KM29)))</f>
        <is>
          <t/>
        </is>
      </c>
      <c r="CO27" s="752" t="inlineStr">
        <f aca="false">IF($B27="","",IF(COUNTIFS('English Scores- Leveled papers'!$H$4:$KM$4,CO$3,'English Scores- Leveled papers'!$H29:$KM29,"&lt;&gt;")=0,"",SUMIF('English Scores- Leveled papers'!$H$4:$KM$4,CO$3,'English Scores- Leveled papers'!$H29:$KM29)))</f>
        <is>
          <t/>
        </is>
      </c>
      <c r="CP27" s="752" t="inlineStr">
        <f aca="false">IF($B27="","",IF(COUNTIFS('English Scores- Leveled papers'!$H$4:$KM$4,CP$3,'English Scores- Leveled papers'!$H29:$KM29,"&lt;&gt;")=0,"",SUMIF('English Scores- Leveled papers'!$H$4:$KM$4,CP$3,'English Scores- Leveled papers'!$H29:$KM29)))</f>
        <is>
          <t/>
        </is>
      </c>
      <c r="CQ27" s="752" t="inlineStr">
        <f aca="false">IF($B27="","",IF(COUNTIFS('English Scores- Leveled papers'!$H$4:$KM$4,CQ$3,'English Scores- Leveled papers'!$H29:$KM29,"&lt;&gt;")=0,"",SUMIF('English Scores- Leveled papers'!$H$4:$KM$4,CQ$3,'English Scores- Leveled papers'!$H29:$KM29)))</f>
        <is>
          <t/>
        </is>
      </c>
      <c r="CR27" s="752" t="inlineStr">
        <f aca="false">IF($B27="","",IF(COUNTIFS('English Scores- Leveled papers'!$H$4:$KM$4,CR$3,'English Scores- Leveled papers'!$H29:$KM29,"&lt;&gt;")=0,"",SUMIF('English Scores- Leveled papers'!$H$4:$KM$4,CR$3,'English Scores- Leveled papers'!$H29:$KM29)))</f>
        <is>
          <t/>
        </is>
      </c>
      <c r="CS27" s="752" t="inlineStr">
        <f aca="false">IF($B27="","",IF(COUNTIFS('English Scores- Leveled papers'!$H$4:$KM$4,CS$3,'English Scores- Leveled papers'!$H29:$KM29,"&lt;&gt;")=0,"",SUMIF('English Scores- Leveled papers'!$H$4:$KM$4,CS$3,'English Scores- Leveled papers'!$H29:$KM29)))</f>
        <is>
          <t/>
        </is>
      </c>
      <c r="CT27" s="319" t="inlineStr">
        <f aca="false">IF($B27="","",IF(COUNTIFS('English Scores- Leveled papers'!$H$4:$KM$4,CT$3,'English Scores- Leveled papers'!$H29:$KM29,"&lt;&gt;")=0,"",SUMIF('English Scores- Leveled papers'!$H$4:$KM$4,CT$3,'English Scores- Leveled papers'!$H29:$KM29)))</f>
        <is>
          <t/>
        </is>
      </c>
      <c r="CU27" s="319" t="inlineStr">
        <f aca="false">IF($B27="","",IF(COUNTIFS('English Scores- Leveled papers'!$H$4:$KM$4,CU$3,'English Scores- Leveled papers'!$H29:$KM29,"&lt;&gt;")=0,"",SUMIF('English Scores- Leveled papers'!$H$4:$KM$4,CU$3,'English Scores- Leveled papers'!$H29:$KM29)))</f>
        <is>
          <t/>
        </is>
      </c>
      <c r="CV27" s="319" t="inlineStr">
        <f aca="false">IF($B27="","",IF(COUNTIFS('English Scores- Leveled papers'!$H$4:$KM$4,CV$3,'English Scores- Leveled papers'!$H29:$KM29,"&lt;&gt;")=0,"",SUMIF('English Scores- Leveled papers'!$H$4:$KM$4,CV$3,'English Scores- Leveled papers'!$H29:$KM29)))</f>
        <is>
          <t/>
        </is>
      </c>
      <c r="CW27" s="319" t="inlineStr">
        <f aca="false">IF($B27="","",IF(COUNTIFS('English Scores- Leveled papers'!$H$4:$KM$4,CW$3,'English Scores- Leveled papers'!$H29:$KM29,"&lt;&gt;")=0,"",SUMIF('English Scores- Leveled papers'!$H$4:$KM$4,CW$3,'English Scores- Leveled papers'!$H29:$KM29)))</f>
        <is>
          <t/>
        </is>
      </c>
      <c r="CX27" s="319" t="inlineStr">
        <f aca="false">IF($B27="","",IF(COUNTIFS('English Scores- Leveled papers'!$H$4:$KM$4,CX$3,'English Scores- Leveled papers'!$H29:$KM29,"&lt;&gt;")=0,"",SUMIF('English Scores- Leveled papers'!$H$4:$KM$4,CX$3,'English Scores- Leveled papers'!$H29:$KM29)))</f>
        <is>
          <t/>
        </is>
      </c>
      <c r="CY27" s="319" t="inlineStr">
        <f aca="false">IF($B27="","",IF(COUNTIFS('English Scores- Leveled papers'!$H$4:$KM$4,CY$3,'English Scores- Leveled papers'!$H29:$KM29,"&lt;&gt;")=0,"",SUMIF('English Scores- Leveled papers'!$H$4:$KM$4,CY$3,'English Scores- Leveled papers'!$H29:$KM29)))</f>
        <is>
          <t/>
        </is>
      </c>
      <c r="CZ27" s="319" t="inlineStr">
        <f aca="false">IF($B27="","",IF(COUNTIFS('English Scores- Leveled papers'!$H$4:$KM$4,CZ$3,'English Scores- Leveled papers'!$H29:$KM29,"&lt;&gt;")=0,"",SUMIF('English Scores- Leveled papers'!$H$4:$KM$4,CZ$3,'English Scores- Leveled papers'!$H29:$KM29)))</f>
        <is>
          <t/>
        </is>
      </c>
      <c r="DA27" s="319" t="inlineStr">
        <f aca="false">IF($B27="","",IF(COUNTIFS('English Scores- Leveled papers'!$H$4:$KM$4,DA$3,'English Scores- Leveled papers'!$H29:$KM29,"&lt;&gt;")=0,"",SUMIF('English Scores- Leveled papers'!$H$4:$KM$4,DA$3,'English Scores- Leveled papers'!$H29:$KM29)))</f>
        <is>
          <t/>
        </is>
      </c>
      <c r="DB27" s="319" t="inlineStr">
        <f aca="false">IF($B27="","",IF(COUNTIFS('English Scores- Leveled papers'!$H$4:$KM$4,DB$3,'English Scores- Leveled papers'!$H29:$KM29,"&lt;&gt;")=0,"",SUMIF('English Scores- Leveled papers'!$H$4:$KM$4,DB$3,'English Scores- Leveled papers'!$H29:$KM29)))</f>
        <is>
          <t/>
        </is>
      </c>
      <c r="DC27" s="319" t="inlineStr">
        <f aca="false">IF($B27="","",IF(COUNTIFS('English Scores- Leveled papers'!$H$4:$KM$4,DC$3,'English Scores- Leveled papers'!$H29:$KM29,"&lt;&gt;")=0,"",SUMIF('English Scores- Leveled papers'!$H$4:$KM$4,DC$3,'English Scores- Leveled papers'!$H29:$KM29)))</f>
        <is>
          <t/>
        </is>
      </c>
      <c r="DD27" s="319" t="inlineStr">
        <f aca="false">IF($B27="","",IF(COUNTIFS('English Scores- Leveled papers'!$H$4:$KM$4,DD$3,'English Scores- Leveled papers'!$H29:$KM29,"&lt;&gt;")=0,"",SUMIF('English Scores- Leveled papers'!$H$4:$KM$4,DD$3,'English Scores- Leveled papers'!$H29:$KM29)))</f>
        <is>
          <t/>
        </is>
      </c>
      <c r="DE27" s="319" t="inlineStr">
        <f aca="false">IF($B27="","",IF(COUNTIFS('English Scores- Leveled papers'!$H$4:$KM$4,DE$3,'English Scores- Leveled papers'!$H29:$KM29,"&lt;&gt;")=0,"",SUMIF('English Scores- Leveled papers'!$H$4:$KM$4,DE$3,'English Scores- Leveled papers'!$H29:$KM29)))</f>
        <is>
          <t/>
        </is>
      </c>
      <c r="DF27" s="752" t="inlineStr">
        <f aca="false">IF($B27="","",IF(COUNTIFS('English Scores- Leveled papers'!$H$4:$KM$4,DF$3,'English Scores- Leveled papers'!$H29:$KM29,"&lt;&gt;")=0,"",SUMIF('English Scores- Leveled papers'!$H$4:$KM$4,DF$3,'English Scores- Leveled papers'!$H29:$KM29)))</f>
        <is>
          <t/>
        </is>
      </c>
      <c r="DG27" s="752" t="inlineStr">
        <f aca="false">IF($B27="","",IF(COUNTIFS('English Scores- Leveled papers'!$H$4:$KM$4,DG$3,'English Scores- Leveled papers'!$H29:$KM29,"&lt;&gt;")=0,"",SUMIF('English Scores- Leveled papers'!$H$4:$KM$4,DG$3,'English Scores- Leveled papers'!$H29:$KM29)))</f>
        <is>
          <t/>
        </is>
      </c>
      <c r="DH27" s="752" t="inlineStr">
        <f aca="false">IF($B27="","",IF(COUNTIFS('English Scores- Leveled papers'!$H$4:$KM$4,DH$3,'English Scores- Leveled papers'!$H29:$KM29,"&lt;&gt;")=0,"",SUMIF('English Scores- Leveled papers'!$H$4:$KM$4,DH$3,'English Scores- Leveled papers'!$H29:$KM29)))</f>
        <is>
          <t/>
        </is>
      </c>
      <c r="DI27" s="752" t="inlineStr">
        <f aca="false">IF($B27="","",IF(COUNTIFS('English Scores- Leveled papers'!$H$4:$KM$4,DI$3,'English Scores- Leveled papers'!$H29:$KM29,"&lt;&gt;")=0,"",SUMIF('English Scores- Leveled papers'!$H$4:$KM$4,DI$3,'English Scores- Leveled papers'!$H29:$KM29)))</f>
        <is>
          <t/>
        </is>
      </c>
      <c r="DJ27" s="752" t="inlineStr">
        <f aca="false">IF($B27="","",IF(COUNTIFS('English Scores- Leveled papers'!$H$4:$KM$4,DJ$3,'English Scores- Leveled papers'!$H29:$KM29,"&lt;&gt;")=0,"",SUMIF('English Scores- Leveled papers'!$H$4:$KM$4,DJ$3,'English Scores- Leveled papers'!$H29:$KM29)))</f>
        <is>
          <t/>
        </is>
      </c>
      <c r="DK27" s="752" t="inlineStr">
        <f aca="false">IF($B27="","",IF(COUNTIFS('English Scores- Leveled papers'!$H$4:$KM$4,DK$3,'English Scores- Leveled papers'!$H29:$KM29,"&lt;&gt;")=0,"",SUMIF('English Scores- Leveled papers'!$H$4:$KM$4,DK$3,'English Scores- Leveled papers'!$H29:$KM29)))</f>
        <is>
          <t/>
        </is>
      </c>
      <c r="DL27" s="752" t="inlineStr">
        <f aca="false">IF($B27="","",IF(COUNTIFS('English Scores- Leveled papers'!$H$4:$KM$4,DL$3,'English Scores- Leveled papers'!$H29:$KM29,"&lt;&gt;")=0,"",SUMIF('English Scores- Leveled papers'!$H$4:$KM$4,DL$3,'English Scores- Leveled papers'!$H29:$KM29)))</f>
        <is>
          <t/>
        </is>
      </c>
      <c r="DM27" s="752" t="inlineStr">
        <f aca="false">IF($B27="","",IF(COUNTIFS('English Scores- Leveled papers'!$H$4:$KM$4,DM$3,'English Scores- Leveled papers'!$H29:$KM29,"&lt;&gt;")=0,"",SUMIF('English Scores- Leveled papers'!$H$4:$KM$4,DM$3,'English Scores- Leveled papers'!$H29:$KM29)))</f>
        <is>
          <t/>
        </is>
      </c>
      <c r="DN27" s="752" t="inlineStr">
        <f aca="false">IF($B27="","",IF(COUNTIFS('English Scores- Leveled papers'!$H$4:$KM$4,DN$3,'English Scores- Leveled papers'!$H29:$KM29,"&lt;&gt;")=0,"",SUMIF('English Scores- Leveled papers'!$H$4:$KM$4,DN$3,'English Scores- Leveled papers'!$H29:$KM29)))</f>
        <is>
          <t/>
        </is>
      </c>
      <c r="DO27" s="752" t="inlineStr">
        <f aca="false">IF($B27="","",IF(COUNTIFS('English Scores- Leveled papers'!$H$4:$KM$4,DO$3,'English Scores- Leveled papers'!$H29:$KM29,"&lt;&gt;")=0,"",SUMIF('English Scores- Leveled papers'!$H$4:$KM$4,DO$3,'English Scores- Leveled papers'!$H29:$KM29)))</f>
        <is>
          <t/>
        </is>
      </c>
      <c r="DP27" s="752" t="inlineStr">
        <f aca="false">IF($B27="","",IF(COUNTIFS('English Scores- Leveled papers'!$H$4:$KM$4,DP$3,'English Scores- Leveled papers'!$H29:$KM29,"&lt;&gt;")=0,"",SUMIF('English Scores- Leveled papers'!$H$4:$KM$4,DP$3,'English Scores- Leveled papers'!$H29:$KM29)))</f>
        <is>
          <t/>
        </is>
      </c>
      <c r="DQ27" s="752" t="inlineStr">
        <f aca="false">IF($B27="","",IF(COUNTIFS('English Scores- Leveled papers'!$H$4:$KM$4,DQ$3,'English Scores- Leveled papers'!$H29:$KM29,"&lt;&gt;")=0,"",SUMIF('English Scores- Leveled papers'!$H$4:$KM$4,DQ$3,'English Scores- Leveled papers'!$H29:$KM29)))</f>
        <is>
          <t/>
        </is>
      </c>
      <c r="DR27" s="319" t="inlineStr">
        <f aca="false">IF($B27="","",IF(COUNTIFS('English Scores- Leveled papers'!$H$4:$KM$4,DR$3,'English Scores- Leveled papers'!$H29:$KM29,"&lt;&gt;")=0,"",SUMIF('English Scores- Leveled papers'!$H$4:$KM$4,DR$3,'English Scores- Leveled papers'!$H29:$KM29)))</f>
        <is>
          <t/>
        </is>
      </c>
      <c r="DS27" s="319" t="inlineStr">
        <f aca="false">IF($B27="","",IF(COUNTIFS('English Scores- Leveled papers'!$H$4:$KM$4,DS$3,'English Scores- Leveled papers'!$H29:$KM29,"&lt;&gt;")=0,"",SUMIF('English Scores- Leveled papers'!$H$4:$KM$4,DS$3,'English Scores- Leveled papers'!$H29:$KM29)))</f>
        <is>
          <t/>
        </is>
      </c>
      <c r="DT27" s="319" t="inlineStr">
        <f aca="false">IF($B27="","",IF(COUNTIFS('English Scores- Leveled papers'!$H$4:$KM$4,DT$3,'English Scores- Leveled papers'!$H29:$KM29,"&lt;&gt;")=0,"",SUMIF('English Scores- Leveled papers'!$H$4:$KM$4,DT$3,'English Scores- Leveled papers'!$H29:$KM29)))</f>
        <is>
          <t/>
        </is>
      </c>
      <c r="DU27" s="319" t="inlineStr">
        <f aca="false">IF($B27="","",IF(COUNTIFS('English Scores- Leveled papers'!$H$4:$KM$4,DU$3,'English Scores- Leveled papers'!$H29:$KM29,"&lt;&gt;")=0,"",SUMIF('English Scores- Leveled papers'!$H$4:$KM$4,DU$3,'English Scores- Leveled papers'!$H29:$KM29)))</f>
        <is>
          <t/>
        </is>
      </c>
      <c r="DV27" s="319" t="inlineStr">
        <f aca="false">IF($B27="","",IF(COUNTIFS('English Scores- Leveled papers'!$H$4:$KM$4,DV$3,'English Scores- Leveled papers'!$H29:$KM29,"&lt;&gt;")=0,"",SUMIF('English Scores- Leveled papers'!$H$4:$KM$4,DV$3,'English Scores- Leveled papers'!$H29:$KM29)))</f>
        <is>
          <t/>
        </is>
      </c>
      <c r="DW27" s="319" t="inlineStr">
        <f aca="false">IF($B27="","",IF(COUNTIFS('English Scores- Leveled papers'!$H$4:$KM$4,DW$3,'English Scores- Leveled papers'!$H29:$KM29,"&lt;&gt;")=0,"",SUMIF('English Scores- Leveled papers'!$H$4:$KM$4,DW$3,'English Scores- Leveled papers'!$H29:$KM29)))</f>
        <is>
          <t/>
        </is>
      </c>
      <c r="DX27" s="319" t="inlineStr">
        <f aca="false">IF($B27="","",IF(COUNTIFS('English Scores- Leveled papers'!$H$4:$KM$4,DX$3,'English Scores- Leveled papers'!$H29:$KM29,"&lt;&gt;")=0,"",SUMIF('English Scores- Leveled papers'!$H$4:$KM$4,DX$3,'English Scores- Leveled papers'!$H29:$KM29)))</f>
        <is>
          <t/>
        </is>
      </c>
      <c r="DY27" s="319" t="inlineStr">
        <f aca="false">IF($B27="","",IF(COUNTIFS('English Scores- Leveled papers'!$H$4:$KM$4,DY$3,'English Scores- Leveled papers'!$H29:$KM29,"&lt;&gt;")=0,"",SUMIF('English Scores- Leveled papers'!$H$4:$KM$4,DY$3,'English Scores- Leveled papers'!$H29:$KM29)))</f>
        <is>
          <t/>
        </is>
      </c>
      <c r="DZ27" s="319" t="inlineStr">
        <f aca="false">IF($B27="","",IF(COUNTIFS('English Scores- Leveled papers'!$H$4:$KM$4,DZ$3,'English Scores- Leveled papers'!$H29:$KM29,"&lt;&gt;")=0,"",SUMIF('English Scores- Leveled papers'!$H$4:$KM$4,DZ$3,'English Scores- Leveled papers'!$H29:$KM29)))</f>
        <is>
          <t/>
        </is>
      </c>
      <c r="EA27" s="319" t="inlineStr">
        <f aca="false">IF($B27="","",IF(COUNTIFS('English Scores- Leveled papers'!$H$4:$KM$4,EA$3,'English Scores- Leveled papers'!$H29:$KM29,"&lt;&gt;")=0,"",SUMIF('English Scores- Leveled papers'!$H$4:$KM$4,EA$3,'English Scores- Leveled papers'!$H29:$KM29)))</f>
        <is>
          <t/>
        </is>
      </c>
      <c r="EB27" s="319" t="inlineStr">
        <f aca="false">IF($B27="","",IF(COUNTIFS('English Scores- Leveled papers'!$H$4:$KM$4,EB$3,'English Scores- Leveled papers'!$H29:$KM29,"&lt;&gt;")=0,"",SUMIF('English Scores- Leveled papers'!$H$4:$KM$4,EB$3,'English Scores- Leveled papers'!$H29:$KM29)))</f>
        <is>
          <t/>
        </is>
      </c>
      <c r="EC27" s="319" t="inlineStr">
        <f aca="false">IF($B27="","",IF(COUNTIFS('English Scores- Leveled papers'!$H$4:$KM$4,EC$3,'English Scores- Leveled papers'!$H29:$KM29,"&lt;&gt;")=0,"",SUMIF('English Scores- Leveled papers'!$H$4:$KM$4,EC$3,'English Scores- Leveled papers'!$H29:$KM29)))</f>
        <is>
          <t/>
        </is>
      </c>
      <c r="ED27" s="752" t="inlineStr">
        <f aca="false">IF($B27="","",IF(COUNTIFS('English Scores- Leveled papers'!$H$4:$KM$4,ED$3,'English Scores- Leveled papers'!$H29:$KM29,"&lt;&gt;")=0,"",SUMIF('English Scores- Leveled papers'!$H$4:$KM$4,ED$3,'English Scores- Leveled papers'!$H29:$KM29)))</f>
        <is>
          <t/>
        </is>
      </c>
      <c r="EE27" s="752" t="inlineStr">
        <f aca="false">IF($B27="","",IF(COUNTIFS('English Scores- Leveled papers'!$H$4:$KM$4,EE$3,'English Scores- Leveled papers'!$H29:$KM29,"&lt;&gt;")=0,"",SUMIF('English Scores- Leveled papers'!$H$4:$KM$4,EE$3,'English Scores- Leveled papers'!$H29:$KM29)))</f>
        <is>
          <t/>
        </is>
      </c>
      <c r="EF27" s="752" t="inlineStr">
        <f aca="false">IF($B27="","",IF(COUNTIFS('English Scores- Leveled papers'!$H$4:$KM$4,EF$3,'English Scores- Leveled papers'!$H29:$KM29,"&lt;&gt;")=0,"",SUMIF('English Scores- Leveled papers'!$H$4:$KM$4,EF$3,'English Scores- Leveled papers'!$H29:$KM29)))</f>
        <is>
          <t/>
        </is>
      </c>
      <c r="EG27" s="752" t="inlineStr">
        <f aca="false">IF($B27="","",IF(COUNTIFS('English Scores- Leveled papers'!$H$4:$KM$4,EG$3,'English Scores- Leveled papers'!$H29:$KM29,"&lt;&gt;")=0,"",SUMIF('English Scores- Leveled papers'!$H$4:$KM$4,EG$3,'English Scores- Leveled papers'!$H29:$KM29)))</f>
        <is>
          <t/>
        </is>
      </c>
      <c r="EH27" s="752" t="inlineStr">
        <f aca="false">IF($B27="","",IF(COUNTIFS('English Scores- Leveled papers'!$H$4:$KM$4,EH$3,'English Scores- Leveled papers'!$H29:$KM29,"&lt;&gt;")=0,"",SUMIF('English Scores- Leveled papers'!$H$4:$KM$4,EH$3,'English Scores- Leveled papers'!$H29:$KM29)))</f>
        <is>
          <t/>
        </is>
      </c>
      <c r="EI27" s="752" t="inlineStr">
        <f aca="false">IF($B27="","",IF(COUNTIFS('English Scores- Leveled papers'!$H$4:$KM$4,EI$3,'English Scores- Leveled papers'!$H29:$KM29,"&lt;&gt;")=0,"",SUMIF('English Scores- Leveled papers'!$H$4:$KM$4,EI$3,'English Scores- Leveled papers'!$H29:$KM29)))</f>
        <is>
          <t/>
        </is>
      </c>
      <c r="EJ27" s="752" t="inlineStr">
        <f aca="false">IF($B27="","",IF(COUNTIFS('English Scores- Leveled papers'!$H$4:$KM$4,EJ$3,'English Scores- Leveled papers'!$H29:$KM29,"&lt;&gt;")=0,"",SUMIF('English Scores- Leveled papers'!$H$4:$KM$4,EJ$3,'English Scores- Leveled papers'!$H29:$KM29)))</f>
        <is>
          <t/>
        </is>
      </c>
      <c r="EK27" s="752" t="inlineStr">
        <f aca="false">IF($B27="","",IF(COUNTIFS('English Scores- Leveled papers'!$H$4:$KM$4,EK$3,'English Scores- Leveled papers'!$H29:$KM29,"&lt;&gt;")=0,"",SUMIF('English Scores- Leveled papers'!$H$4:$KM$4,EK$3,'English Scores- Leveled papers'!$H29:$KM29)))</f>
        <is>
          <t/>
        </is>
      </c>
      <c r="EL27" s="752" t="inlineStr">
        <f aca="false">IF($B27="","",IF(COUNTIFS('English Scores- Leveled papers'!$H$4:$KM$4,EL$3,'English Scores- Leveled papers'!$H29:$KM29,"&lt;&gt;")=0,"",SUMIF('English Scores- Leveled papers'!$H$4:$KM$4,EL$3,'English Scores- Leveled papers'!$H29:$KM29)))</f>
        <is>
          <t/>
        </is>
      </c>
      <c r="EM27" s="752" t="inlineStr">
        <f aca="false">IF($B27="","",IF(COUNTIFS('English Scores- Leveled papers'!$H$4:$KM$4,EM$3,'English Scores- Leveled papers'!$H29:$KM29,"&lt;&gt;")=0,"",SUMIF('English Scores- Leveled papers'!$H$4:$KM$4,EM$3,'English Scores- Leveled papers'!$H29:$KM29)))</f>
        <is>
          <t/>
        </is>
      </c>
      <c r="EN27" s="752" t="inlineStr">
        <f aca="false">IF($B27="","",IF(COUNTIFS('English Scores- Leveled papers'!$H$4:$KM$4,EN$3,'English Scores- Leveled papers'!$H29:$KM29,"&lt;&gt;")=0,"",SUMIF('English Scores- Leveled papers'!$H$4:$KM$4,EN$3,'English Scores- Leveled papers'!$H29:$KM29)))</f>
        <is>
          <t/>
        </is>
      </c>
      <c r="EO27" s="752" t="inlineStr">
        <f aca="false">IF($B27="","",IF(COUNTIFS('English Scores- Leveled papers'!$H$4:$KM$4,EO$3,'English Scores- Leveled papers'!$H29:$KM29,"&lt;&gt;")=0,"",SUMIF('English Scores- Leveled papers'!$H$4:$KM$4,EO$3,'English Scores- Leveled papers'!$H29:$KM29)))</f>
        <is>
          <t/>
        </is>
      </c>
      <c r="EP27" s="752" t="inlineStr">
        <f aca="false">IF($B27="","",IF(COUNTIFS('English Scores- Leveled papers'!$H$4:$KM$4,EP$3,'English Scores- Leveled papers'!$H29:$KM29,"&lt;&gt;")=0,"",SUMIF('English Scores- Leveled papers'!$H$4:$KM$4,EP$3,'English Scores- Leveled papers'!$H29:$KM29)))</f>
        <is>
          <t/>
        </is>
      </c>
    </row>
    <row r="28" customFormat="false" ht="12.75" hidden="false" customHeight="false" outlineLevel="0" collapsed="false">
      <c r="A28" s="315" t="n">
        <v>24</v>
      </c>
      <c r="B28" s="315" t="str">
        <f aca="false">'English Scores- Leveled papers'!B30</f>
        <v>Hemanth</v>
      </c>
      <c r="C28" s="751" t="e">
        <f aca="false">IF('RC Mastery Check+Question type'!D28="","",IF(OR('RC Mastery Check+Question type'!D28=-0.5,'RC Mastery Check+Question type'!D28=0,'RC Mastery Check+Question type'!D28=0.2,'RC Mastery Check+Question type'!D28=0.5),"NR",'cover sheet'!#ref!))</f>
        <v>#VALUE!</v>
      </c>
      <c r="D28" s="316" t="inlineStr">
        <f aca="false">IF(OR(B28="",COUNT('English Scores- Leveled papers'!AJ30:KM30)=0),"",IF((AND(R28&gt;=(70/100),R28&lt;1.1)),9,IF(AND(Q28&gt;=(70/100),Q28&lt;1.1),8,IF(AND(P28&gt;=(70/100),P28&lt;1.1),7,IF(AND(O28&gt;=(70/100),O28&lt;1.1),6,IF(AND(N28&gt;=0.7,N28&lt;1.1),5,IF(AND(M28&gt;=0.7,M28&lt;1.1),5,IF(AND(L28&gt;=0.7,L28&lt;1.1),4,IF(AND(K28&gt;=0.7,K28&lt;1.1),4,IF(AND(J28&gt;=0.7,J28&lt;1.1),3,IF(AND(I28&gt;=0.7,I28&lt;1.1),3,IF(AND(H28&gt;=0.7,H28&lt;1.1),2,IF(AND(G28&gt;=0.7,G28&lt;1.1),2,IF(AND(F28&gt;=0.7,F28&lt;1.1),1,IF(AND(E28&gt;=0.7,E28&lt;1.1),1,IF(COUNT('English Scores- Leveled papers'!AJ30:AK30)=0,"","NR"))))))))))))))))</f>
        <is>
          <t/>
        </is>
      </c>
      <c r="E28" s="318" t="str">
        <f aca="false">IF((B28=""),"",IF(COUNT(S28:W28)=0,"",ROUND(SUM(S28:W28)/SUM($S$2:$W$2),1)))</f>
        <v/>
      </c>
      <c r="F28" s="318" t="str">
        <f aca="false">IF((B28=""),"",IF(COUNT(X28:AB28)=0,"",ROUND(SUM(X28:AB28)/SUM($X$2:$AB$2),1)))</f>
        <v/>
      </c>
      <c r="G28" s="318" t="str">
        <f aca="false">IFERROR(IF((B28=""),"",IF(COUNT(AC28:AH28)=0,"",ROUND(SUM(AC28:AH28)/SUM($AC$2:$AH$2),1))),"")</f>
        <v/>
      </c>
      <c r="H28" s="318" t="str">
        <f aca="false">IFERROR(IF((B28=""),"",IF(COUNT(AI28:AN28)=0,"",ROUND(SUM(AI28:AN28)/SUM($AI$2:$AN$2),1))),0)</f>
        <v/>
      </c>
      <c r="I28" s="318" t="str">
        <f aca="false">IFERROR(IF((B28=""),"",IF(COUNT(AO28:AY28)=0,"",ROUND(SUM(AO28:AY28)/SUM($AO$2:$AY$2),1))),0)</f>
        <v/>
      </c>
      <c r="J28" s="318" t="str">
        <f aca="false">IFERROR(IF((B28=""),"",IF(COUNT(AZ28:BO28)=0,"",ROUND(SUM(AZ28:BO28)/SUM($AZ$2:$BO$2),1))),0)</f>
        <v/>
      </c>
      <c r="K28" s="318" t="str">
        <f aca="false">IFERROR(IF((B28=""),"",IF(COUNT(BP28:BW28)=0,"",ROUND(SUM(BP28:BW28)/SUM($BP$2:$BW$2),1))),0)</f>
        <v/>
      </c>
      <c r="L28" s="318" t="str">
        <f aca="false">IFERROR(IF((B28=""),"",IF(COUNT(BX28:CF28)=0,"",ROUND(SUM(BX28:CF28)/SUM($BX$2:$CF$2),1))),0)</f>
        <v/>
      </c>
      <c r="M28" s="318" t="str">
        <f aca="false">IFERROR(IF((B28=""),"",IF(COUNT(CG28:CK28)=0,"",ROUND(SUM(CG28:CK28)/SUM($CG$2:$CK$2),1))),0)</f>
        <v/>
      </c>
      <c r="N28" s="318" t="str">
        <f aca="false">IFERROR(IF((B28=""),"",IF(COUNT(CL28:CS28)=0,"",ROUND(SUM(CL28:CS28)/SUM($CL$2:$CS$2),1))),0)</f>
        <v/>
      </c>
      <c r="O28" s="318" t="str">
        <f aca="false">IFERROR(IF((B28=""),"",IF(COUNT(CT28:DE28)=0,"",ROUND(SUM(CT28:DE28)/SUM($CT$2:$DE$2),1))),0)</f>
        <v/>
      </c>
      <c r="P28" s="318" t="str">
        <f aca="false">IFERROR(IF((B28=""),"",IF(COUNT(DF28:DQ28)=0,"",ROUND(SUM(DF28:DQ28)/SUM($DF$2:$DQ$2),1))),0)</f>
        <v/>
      </c>
      <c r="Q28" s="318" t="str">
        <f aca="false">IFERROR(IF((B28=""),"",IF(COUNT(DR28:EB28)=0,"",ROUND(SUM(DR28:EB28)/SUM($DR$2:$EB$2),1))),0)</f>
        <v/>
      </c>
      <c r="R28" s="318" t="str">
        <f aca="false">(IF((B28=""),"",IF(COUNT(ED28:EP28)=0,"",ROUND(SUM(ED28:EP28)/SUM($ED$2:$EP$2),1))))</f>
        <v/>
      </c>
      <c r="S28" s="319" t="inlineStr">
        <f aca="false">IF($B28="","",IF(COUNTIFS('English Scores- Leveled papers'!$H$4:$KM$4,S$3,'English Scores- Leveled papers'!$H30:$KM30,"&lt;&gt;")=0,"",SUMIF('English Scores- Leveled papers'!$H$4:$KM$4,S$3,'English Scores- Leveled papers'!$H30:$KM30)))</f>
        <is>
          <t/>
        </is>
      </c>
      <c r="T28" s="319" t="inlineStr">
        <f aca="false">IF($B28="","",IF(COUNTIFS('English Scores- Leveled papers'!$H$4:$KM$4,T$3,'English Scores- Leveled papers'!$H30:$KM30,"&lt;&gt;")=0,"",SUMIF('English Scores- Leveled papers'!$H$4:$KM$4,T$3,'English Scores- Leveled papers'!$H30:$KM30)))</f>
        <is>
          <t/>
        </is>
      </c>
      <c r="U28" s="319" t="inlineStr">
        <f aca="false">IF($B28="","",IF(COUNTIFS('English Scores- Leveled papers'!$H$4:$KM$4,U$3,'English Scores- Leveled papers'!$H30:$KM30,"&lt;&gt;")=0,"",SUMIF('English Scores- Leveled papers'!$H$4:$KM$4,U$3,'English Scores- Leveled papers'!$H30:$KM30)))</f>
        <is>
          <t/>
        </is>
      </c>
      <c r="V28" s="319" t="inlineStr">
        <f aca="false">IF($B28="","",IF(COUNTIFS('English Scores- Leveled papers'!$H$4:$KM$4,V$3,'English Scores- Leveled papers'!$H30:$KM30,"&lt;&gt;")=0,"",SUMIF('English Scores- Leveled papers'!$H$4:$KM$4,V$3,'English Scores- Leveled papers'!$H30:$KM30)))</f>
        <is>
          <t/>
        </is>
      </c>
      <c r="W28" s="319" t="inlineStr">
        <f aca="false">IF($B28="","",IF(COUNTIFS('English Scores- Leveled papers'!$H$4:$KM$4,W$3,'English Scores- Leveled papers'!$H30:$KM30,"&lt;&gt;")=0,"",SUMIF('English Scores- Leveled papers'!$H$4:$KM$4,W$3,'English Scores- Leveled papers'!$H30:$KM30)))</f>
        <is>
          <t/>
        </is>
      </c>
      <c r="X28" s="752" t="inlineStr">
        <f aca="false">IF($B28="","",IF(COUNTIFS('English Scores- Leveled papers'!$H$4:$KM$4,X$3,'English Scores- Leveled papers'!$H30:$KM30,"&lt;&gt;")=0,"",SUMIF('English Scores- Leveled papers'!$H$4:$KM$4,X$3,'English Scores- Leveled papers'!$H30:$KM30)))</f>
        <is>
          <t/>
        </is>
      </c>
      <c r="Y28" s="752" t="inlineStr">
        <f aca="false">IF($B28="","",IF(COUNTIFS('English Scores- Leveled papers'!$H$4:$KM$4,Y$3,'English Scores- Leveled papers'!$H30:$KM30,"&lt;&gt;")=0,"",SUMIF('English Scores- Leveled papers'!$H$4:$KM$4,Y$3,'English Scores- Leveled papers'!$H30:$KM30)))</f>
        <is>
          <t/>
        </is>
      </c>
      <c r="Z28" s="752" t="inlineStr">
        <f aca="false">IF($B28="","",IF(COUNTIFS('English Scores- Leveled papers'!$H$4:$KM$4,Z$3,'English Scores- Leveled papers'!$H30:$KM30,"&lt;&gt;")=0,"",SUMIF('English Scores- Leveled papers'!$H$4:$KM$4,Z$3,'English Scores- Leveled papers'!$H30:$KM30)))</f>
        <is>
          <t/>
        </is>
      </c>
      <c r="AA28" s="752" t="inlineStr">
        <f aca="false">IF($B28="","",IF(COUNTIFS('English Scores- Leveled papers'!$H$4:$KM$4,AA$3,'English Scores- Leveled papers'!$H30:$KM30,"&lt;&gt;")=0,"",SUMIF('English Scores- Leveled papers'!$H$4:$KM$4,AA$3,'English Scores- Leveled papers'!$H30:$KM30)))</f>
        <is>
          <t/>
        </is>
      </c>
      <c r="AB28" s="752" t="inlineStr">
        <f aca="false">IF($B28="","",IF(COUNTIFS('English Scores- Leveled papers'!$H$4:$KM$4,AB$3,'English Scores- Leveled papers'!$H30:$KM30,"&lt;&gt;")=0,"",SUMIF('English Scores- Leveled papers'!$H$4:$KM$4,AB$3,'English Scores- Leveled papers'!$H30:$KM30)))</f>
        <is>
          <t/>
        </is>
      </c>
      <c r="AC28" s="319" t="inlineStr">
        <f aca="false">IF($B28="","",IF(COUNTIFS('English Scores- Leveled papers'!$H$4:$KM$4,AC$3,'English Scores- Leveled papers'!$H30:$KM30,"&lt;&gt;")=0,"",SUMIF('English Scores- Leveled papers'!$H$4:$KM$4,AC$3,'English Scores- Leveled papers'!$H30:$KM30)))</f>
        <is>
          <t/>
        </is>
      </c>
      <c r="AD28" s="319" t="inlineStr">
        <f aca="false">IF($B28="","",IF(COUNTIFS('English Scores- Leveled papers'!$H$4:$KM$4,AD$3,'English Scores- Leveled papers'!$H30:$KM30,"&lt;&gt;")=0,"",SUMIF('English Scores- Leveled papers'!$H$4:$KM$4,AD$3,'English Scores- Leveled papers'!$H30:$KM30)))</f>
        <is>
          <t/>
        </is>
      </c>
      <c r="AE28" s="319" t="inlineStr">
        <f aca="false">IF($B28="","",IF(COUNTIFS('English Scores- Leveled papers'!$H$4:$KM$4,AE$3,'English Scores- Leveled papers'!$H30:$KM30,"&lt;&gt;")=0,"",SUMIF('English Scores- Leveled papers'!$H$4:$KM$4,AE$3,'English Scores- Leveled papers'!$H30:$KM30)))</f>
        <is>
          <t/>
        </is>
      </c>
      <c r="AF28" s="319" t="inlineStr">
        <f aca="false">IF($B28="","",IF(COUNTIFS('English Scores- Leveled papers'!$H$4:$KM$4,AF$3,'English Scores- Leveled papers'!$H30:$KM30,"&lt;&gt;")=0,"",SUMIF('English Scores- Leveled papers'!$H$4:$KM$4,AF$3,'English Scores- Leveled papers'!$H30:$KM30)))</f>
        <is>
          <t/>
        </is>
      </c>
      <c r="AG28" s="319" t="inlineStr">
        <f aca="false">IF($B28="","",IF(COUNTIFS('English Scores- Leveled papers'!$H$4:$KM$4,AG$3,'English Scores- Leveled papers'!$H30:$KM30,"&lt;&gt;")=0,"",SUMIF('English Scores- Leveled papers'!$H$4:$KM$4,AG$3,'English Scores- Leveled papers'!$H30:$KM30)))</f>
        <is>
          <t/>
        </is>
      </c>
      <c r="AH28" s="319" t="inlineStr">
        <f aca="false">IF($B28="","",IF(COUNTIFS('English Scores- Leveled papers'!$H$4:$KM$4,AH$3,'English Scores- Leveled papers'!$H30:$KM30,"&lt;&gt;")=0,"",SUMIF('English Scores- Leveled papers'!$H$4:$KM$4,AH$3,'English Scores- Leveled papers'!$H30:$KM30)))</f>
        <is>
          <t/>
        </is>
      </c>
      <c r="AI28" s="752" t="inlineStr">
        <f aca="false">IF($B28="","",IF(COUNTIFS('English Scores- Leveled papers'!$H$4:$KM$4,AI$3,'English Scores- Leveled papers'!$H30:$KM30,"&lt;&gt;")=0,"",SUMIF('English Scores- Leveled papers'!$H$4:$KM$4,AI$3,'English Scores- Leveled papers'!$H30:$KM30)))</f>
        <is>
          <t/>
        </is>
      </c>
      <c r="AJ28" s="752" t="inlineStr">
        <f aca="false">IF($B28="","",IF(COUNTIFS('English Scores- Leveled papers'!$H$4:$KM$4,AJ$3,'English Scores- Leveled papers'!$H30:$KM30,"&lt;&gt;")=0,"",SUMIF('English Scores- Leveled papers'!$H$4:$KM$4,AJ$3,'English Scores- Leveled papers'!$H30:$KM30)))</f>
        <is>
          <t/>
        </is>
      </c>
      <c r="AK28" s="752" t="inlineStr">
        <f aca="false">IF($B28="","",IF(COUNTIFS('English Scores- Leveled papers'!$H$4:$KM$4,AK$3,'English Scores- Leveled papers'!$H30:$KM30,"&lt;&gt;")=0,"",SUMIF('English Scores- Leveled papers'!$H$4:$KM$4,AK$3,'English Scores- Leveled papers'!$H30:$KM30)))</f>
        <is>
          <t/>
        </is>
      </c>
      <c r="AL28" s="752" t="inlineStr">
        <f aca="false">IF($B28="","",IF(COUNTIFS('English Scores- Leveled papers'!$H$4:$KM$4,AL$3,'English Scores- Leveled papers'!$H30:$KM30,"&lt;&gt;")=0,"",SUMIF('English Scores- Leveled papers'!$H$4:$KM$4,AL$3,'English Scores- Leveled papers'!$H30:$KM30)))</f>
        <is>
          <t/>
        </is>
      </c>
      <c r="AM28" s="752" t="inlineStr">
        <f aca="false">IF($B28="","",IF(COUNTIFS('English Scores- Leveled papers'!$H$4:$KM$4,AM$3,'English Scores- Leveled papers'!$H30:$KM30,"&lt;&gt;")=0,"",SUMIF('English Scores- Leveled papers'!$H$4:$KM$4,AM$3,'English Scores- Leveled papers'!$H30:$KM30)))</f>
        <is>
          <t/>
        </is>
      </c>
      <c r="AN28" s="752" t="inlineStr">
        <f aca="false">IF($B28="","",IF(COUNTIFS('English Scores- Leveled papers'!$H$4:$KM$4,AN$3,'English Scores- Leveled papers'!$H30:$KM30,"&lt;&gt;")=0,"",SUMIF('English Scores- Leveled papers'!$H$4:$KM$4,AN$3,'English Scores- Leveled papers'!$H30:$KM30)))</f>
        <is>
          <t/>
        </is>
      </c>
      <c r="AO28" s="319" t="inlineStr">
        <f aca="false">IF($B28="","",IF(COUNTIFS('English Scores- Leveled papers'!$H$4:$KM$4,AO$3,'English Scores- Leveled papers'!$H30:$KM30,"&lt;&gt;")=0,"",SUMIF('English Scores- Leveled papers'!$H$4:$KM$4,AO$3,'English Scores- Leveled papers'!$H30:$KM30)))</f>
        <is>
          <t/>
        </is>
      </c>
      <c r="AP28" s="319" t="inlineStr">
        <f aca="false">IF($B28="","",IF(COUNTIFS('English Scores- Leveled papers'!$H$4:$KM$4,AP$3,'English Scores- Leveled papers'!$H30:$KM30,"&lt;&gt;")=0,"",SUMIF('English Scores- Leveled papers'!$H$4:$KM$4,AP$3,'English Scores- Leveled papers'!$H30:$KM30)))</f>
        <is>
          <t/>
        </is>
      </c>
      <c r="AQ28" s="319" t="inlineStr">
        <f aca="false">IF($B28="","",IF(COUNTIFS('English Scores- Leveled papers'!$H$4:$KM$4,AQ$3,'English Scores- Leveled papers'!$H30:$KM30,"&lt;&gt;")=0,"",SUMIF('English Scores- Leveled papers'!$H$4:$KM$4,AQ$3,'English Scores- Leveled papers'!$H30:$KM30)))</f>
        <is>
          <t/>
        </is>
      </c>
      <c r="AR28" s="319" t="inlineStr">
        <f aca="false">IF($B28="","",IF(COUNTIFS('English Scores- Leveled papers'!$H$4:$KM$4,AR$3,'English Scores- Leveled papers'!$H30:$KM30,"&lt;&gt;")=0,"",SUMIF('English Scores- Leveled papers'!$H$4:$KM$4,AR$3,'English Scores- Leveled papers'!$H30:$KM30)))</f>
        <is>
          <t/>
        </is>
      </c>
      <c r="AS28" s="319" t="inlineStr">
        <f aca="false">IF($B28="","",IF(COUNTIFS('English Scores- Leveled papers'!$H$4:$KM$4,AS$3,'English Scores- Leveled papers'!$H30:$KM30,"&lt;&gt;")=0,"",SUMIF('English Scores- Leveled papers'!$H$4:$KM$4,AS$3,'English Scores- Leveled papers'!$H30:$KM30)))</f>
        <is>
          <t/>
        </is>
      </c>
      <c r="AT28" s="319" t="inlineStr">
        <f aca="false">IF($B28="","",IF(COUNTIFS('English Scores- Leveled papers'!$H$4:$KM$4,AT$3,'English Scores- Leveled papers'!$H30:$KM30,"&lt;&gt;")=0,"",SUMIF('English Scores- Leveled papers'!$H$4:$KM$4,AT$3,'English Scores- Leveled papers'!$H30:$KM30)))</f>
        <is>
          <t/>
        </is>
      </c>
      <c r="AU28" s="319" t="inlineStr">
        <f aca="false">IF($B28="","",IF(COUNTIFS('English Scores- Leveled papers'!$H$4:$KM$4,AU$3,'English Scores- Leveled papers'!$H30:$KM30,"&lt;&gt;")=0,"",SUMIF('English Scores- Leveled papers'!$H$4:$KM$4,AU$3,'English Scores- Leveled papers'!$H30:$KM30)))</f>
        <is>
          <t/>
        </is>
      </c>
      <c r="AV28" s="319" t="inlineStr">
        <f aca="false">IF($B28="","",IF(COUNTIFS('English Scores- Leveled papers'!$H$4:$KM$4,AV$3,'English Scores- Leveled papers'!$H30:$KM30,"&lt;&gt;")=0,"",SUMIF('English Scores- Leveled papers'!$H$4:$KM$4,AV$3,'English Scores- Leveled papers'!$H30:$KM30)))</f>
        <is>
          <t/>
        </is>
      </c>
      <c r="AW28" s="319" t="inlineStr">
        <f aca="false">IF($B28="","",IF(COUNTIFS('English Scores- Leveled papers'!$H$4:$KM$4,AW$3,'English Scores- Leveled papers'!$H30:$KM30,"&lt;&gt;")=0,"",SUMIF('English Scores- Leveled papers'!$H$4:$KM$4,AW$3,'English Scores- Leveled papers'!$H30:$KM30)))</f>
        <is>
          <t/>
        </is>
      </c>
      <c r="AX28" s="319" t="inlineStr">
        <f aca="false">IF($B28="","",IF(COUNTIFS('English Scores- Leveled papers'!$H$4:$KM$4,AX$3,'English Scores- Leveled papers'!$H30:$KM30,"&lt;&gt;")=0,"",SUMIF('English Scores- Leveled papers'!$H$4:$KM$4,AX$3,'English Scores- Leveled papers'!$H30:$KM30)))</f>
        <is>
          <t/>
        </is>
      </c>
      <c r="AY28" s="319" t="inlineStr">
        <f aca="false">IF($B28="","",IF(COUNTIFS('English Scores- Leveled papers'!$H$4:$KM$4,AY$3,'English Scores- Leveled papers'!$H30:$KM30,"&lt;&gt;")=0,"",SUMIF('English Scores- Leveled papers'!$H$4:$KM$4,AY$3,'English Scores- Leveled papers'!$H30:$KM30)))</f>
        <is>
          <t/>
        </is>
      </c>
      <c r="AZ28" s="752" t="inlineStr">
        <f aca="false">IF($B28="","",IF(COUNTIFS('English Scores- Leveled papers'!$H$4:$KM$4,AZ$3,'English Scores- Leveled papers'!$H30:$KM30,"&lt;&gt;")=0,"",SUMIF('English Scores- Leveled papers'!$H$4:$KM$4,AZ$3,'English Scores- Leveled papers'!$H30:$KM30)))</f>
        <is>
          <t/>
        </is>
      </c>
      <c r="BA28" s="752" t="inlineStr">
        <f aca="false">IF($B28="","",IF(COUNTIFS('English Scores- Leveled papers'!$H$4:$KM$4,BA$3,'English Scores- Leveled papers'!$H30:$KM30,"&lt;&gt;")=0,"",SUMIF('English Scores- Leveled papers'!$H$4:$KM$4,BA$3,'English Scores- Leveled papers'!$H30:$KM30)))</f>
        <is>
          <t/>
        </is>
      </c>
      <c r="BB28" s="752" t="inlineStr">
        <f aca="false">IF($B28="","",IF(COUNTIFS('English Scores- Leveled papers'!$H$4:$KM$4,BB$3,'English Scores- Leveled papers'!$H30:$KM30,"&lt;&gt;")=0,"",SUMIF('English Scores- Leveled papers'!$H$4:$KM$4,BB$3,'English Scores- Leveled papers'!$H30:$KM30)))</f>
        <is>
          <t/>
        </is>
      </c>
      <c r="BC28" s="752" t="inlineStr">
        <f aca="false">IF($B28="","",IF(COUNTIFS('English Scores- Leveled papers'!$H$4:$KM$4,BC$3,'English Scores- Leveled papers'!$H30:$KM30,"&lt;&gt;")=0,"",SUMIF('English Scores- Leveled papers'!$H$4:$KM$4,BC$3,'English Scores- Leveled papers'!$H30:$KM30)))</f>
        <is>
          <t/>
        </is>
      </c>
      <c r="BD28" s="752"/>
      <c r="BE28" s="752"/>
      <c r="BF28" s="752" t="inlineStr">
        <f aca="false">IF($B28="","",IF(COUNTIFS('English Scores- Leveled papers'!$H$4:$KM$4,BF$3,'English Scores- Leveled papers'!$H30:$KM30,"&lt;&gt;")=0,"",SUMIF('English Scores- Leveled papers'!$H$4:$KM$4,BF$3,'English Scores- Leveled papers'!$H30:$KM30)))</f>
        <is>
          <t/>
        </is>
      </c>
      <c r="BG28" s="752" t="inlineStr">
        <f aca="false">IF($B28="","",IF(COUNTIFS('English Scores- Leveled papers'!$H$4:$KM$4,BG$3,'English Scores- Leveled papers'!$H30:$KM30,"&lt;&gt;")=0,"",SUMIF('English Scores- Leveled papers'!$H$4:$KM$4,BG$3,'English Scores- Leveled papers'!$H30:$KM30)))</f>
        <is>
          <t/>
        </is>
      </c>
      <c r="BH28" s="752" t="inlineStr">
        <f aca="false">IF($B28="","",IF(COUNTIFS('English Scores- Leveled papers'!$H$4:$KM$4,BH$3,'English Scores- Leveled papers'!$H30:$KM30,"&lt;&gt;")=0,"",SUMIF('English Scores- Leveled papers'!$H$4:$KM$4,BH$3,'English Scores- Leveled papers'!$H30:$KM30)))</f>
        <is>
          <t/>
        </is>
      </c>
      <c r="BI28" s="752" t="inlineStr">
        <f aca="false">IF($B28="","",IF(COUNTIFS('English Scores- Leveled papers'!$H$4:$KM$4,BI$3,'English Scores- Leveled papers'!$H30:$KM30,"&lt;&gt;")=0,"",SUMIF('English Scores- Leveled papers'!$H$4:$KM$4,BI$3,'English Scores- Leveled papers'!$H30:$KM30)))</f>
        <is>
          <t/>
        </is>
      </c>
      <c r="BJ28" s="752" t="inlineStr">
        <f aca="false">IF($B28="","",IF(COUNTIFS('English Scores- Leveled papers'!$H$4:$KM$4,BJ$3,'English Scores- Leveled papers'!$H30:$KM30,"&lt;&gt;")=0,"",SUMIF('English Scores- Leveled papers'!$H$4:$KM$4,BJ$3,'English Scores- Leveled papers'!$H30:$KM30)))</f>
        <is>
          <t/>
        </is>
      </c>
      <c r="BK28" s="752" t="inlineStr">
        <f aca="false">IF($B28="","",IF(COUNTIFS('English Scores- Leveled papers'!$H$4:$KM$4,BK$3,'English Scores- Leveled papers'!$H30:$KM30,"&lt;&gt;")=0,"",SUMIF('English Scores- Leveled papers'!$H$4:$KM$4,BK$3,'English Scores- Leveled papers'!$H30:$KM30)))</f>
        <is>
          <t/>
        </is>
      </c>
      <c r="BL28" s="752" t="inlineStr">
        <f aca="false">IF($B28="","",IF(COUNTIFS('English Scores- Leveled papers'!$H$4:$KM$4,BL$3,'English Scores- Leveled papers'!$H30:$KM30,"&lt;&gt;")=0,"",SUMIF('English Scores- Leveled papers'!$H$4:$KM$4,BL$3,'English Scores- Leveled papers'!$H30:$KM30)))</f>
        <is>
          <t/>
        </is>
      </c>
      <c r="BM28" s="752" t="inlineStr">
        <f aca="false">IF($B28="","",IF(COUNTIFS('English Scores- Leveled papers'!$H$4:$KM$4,BM$3,'English Scores- Leveled papers'!$H30:$KM30,"&lt;&gt;")=0,"",SUMIF('English Scores- Leveled papers'!$H$4:$KM$4,BM$3,'English Scores- Leveled papers'!$H30:$KM30)))</f>
        <is>
          <t/>
        </is>
      </c>
      <c r="BN28" s="752" t="inlineStr">
        <f aca="false">IF($B28="","",IF(COUNTIFS('English Scores- Leveled papers'!$H$4:$KM$4,BN$3,'English Scores- Leveled papers'!$H30:$KM30,"&lt;&gt;")=0,"",SUMIF('English Scores- Leveled papers'!$H$4:$KM$4,BN$3,'English Scores- Leveled papers'!$H30:$KM30)))</f>
        <is>
          <t/>
        </is>
      </c>
      <c r="BO28" s="752" t="inlineStr">
        <f aca="false">IF($B28="","",IF(COUNTIFS('English Scores- Leveled papers'!$H$4:$KM$4,BO$3,'English Scores- Leveled papers'!$H30:$KM30,"&lt;&gt;")=0,"",SUMIF('English Scores- Leveled papers'!$H$4:$KM$4,BO$3,'English Scores- Leveled papers'!$H30:$KM30)))</f>
        <is>
          <t/>
        </is>
      </c>
      <c r="BP28" s="319" t="inlineStr">
        <f aca="false">IF($B28="","",IF(COUNTIFS('English Scores- Leveled papers'!$H$4:$KM$4,BP$3,'English Scores- Leveled papers'!$H30:$KM30,"&lt;&gt;")=0,"",SUMIF('English Scores- Leveled papers'!$H$4:$KM$4,BP$3,'English Scores- Leveled papers'!$H30:$KM30)))</f>
        <is>
          <t/>
        </is>
      </c>
      <c r="BQ28" s="319" t="inlineStr">
        <f aca="false">IF($B28="","",IF(COUNTIFS('English Scores- Leveled papers'!$H$4:$KM$4,BQ$3,'English Scores- Leveled papers'!$H30:$KM30,"&lt;&gt;")=0,"",SUMIF('English Scores- Leveled papers'!$H$4:$KM$4,BQ$3,'English Scores- Leveled papers'!$H30:$KM30)))</f>
        <is>
          <t/>
        </is>
      </c>
      <c r="BR28" s="319" t="inlineStr">
        <f aca="false">IF($B28="","",IF(COUNTIFS('English Scores- Leveled papers'!$H$4:$KM$4,BR$3,'English Scores- Leveled papers'!$H30:$KM30,"&lt;&gt;")=0,"",SUMIF('English Scores- Leveled papers'!$H$4:$KM$4,BR$3,'English Scores- Leveled papers'!$H30:$KM30)))</f>
        <is>
          <t/>
        </is>
      </c>
      <c r="BS28" s="319" t="inlineStr">
        <f aca="false">IF($B28="","",IF(COUNTIFS('English Scores- Leveled papers'!$H$4:$KM$4,BS$3,'English Scores- Leveled papers'!$H30:$KM30,"&lt;&gt;")=0,"",SUMIF('English Scores- Leveled papers'!$H$4:$KM$4,BS$3,'English Scores- Leveled papers'!$H30:$KM30)))</f>
        <is>
          <t/>
        </is>
      </c>
      <c r="BT28" s="319" t="inlineStr">
        <f aca="false">IF($B28="","",IF(COUNTIFS('English Scores- Leveled papers'!$H$4:$KM$4,BT$3,'English Scores- Leveled papers'!$H30:$KM30,"&lt;&gt;")=0,"",SUMIF('English Scores- Leveled papers'!$H$4:$KM$4,BT$3,'English Scores- Leveled papers'!$H30:$KM30)))</f>
        <is>
          <t/>
        </is>
      </c>
      <c r="BU28" s="319" t="inlineStr">
        <f aca="false">IF($B28="","",IF(COUNTIFS('English Scores- Leveled papers'!$H$4:$KM$4,BU$3,'English Scores- Leveled papers'!$H30:$KM30,"&lt;&gt;")=0,"",SUMIF('English Scores- Leveled papers'!$H$4:$KM$4,BU$3,'English Scores- Leveled papers'!$H30:$KM30)))</f>
        <is>
          <t/>
        </is>
      </c>
      <c r="BV28" s="319" t="inlineStr">
        <f aca="false">IF($B28="","",IF(COUNTIFS('English Scores- Leveled papers'!$H$4:$KM$4,BV$3,'English Scores- Leveled papers'!$H30:$KM30,"&lt;&gt;")=0,"",SUMIF('English Scores- Leveled papers'!$H$4:$KM$4,BV$3,'English Scores- Leveled papers'!$H30:$KM30)))</f>
        <is>
          <t/>
        </is>
      </c>
      <c r="BW28" s="319" t="inlineStr">
        <f aca="false">IF($B28="","",IF(COUNTIFS('English Scores- Leveled papers'!$H$4:$KM$4,BW$3,'English Scores- Leveled papers'!$H30:$KM30,"&lt;&gt;")=0,"",SUMIF('English Scores- Leveled papers'!$H$4:$KM$4,BW$3,'English Scores- Leveled papers'!$H30:$KM30)))</f>
        <is>
          <t/>
        </is>
      </c>
      <c r="BX28" s="752" t="inlineStr">
        <f aca="false">IF($B28="","",IF(COUNTIFS('English Scores- Leveled papers'!$H$4:$KM$4,BX$3,'English Scores- Leveled papers'!$H30:$KM30,"&lt;&gt;")=0,"",SUMIF('English Scores- Leveled papers'!$H$4:$KM$4,BX$3,'English Scores- Leveled papers'!$H30:$KM30)))</f>
        <is>
          <t/>
        </is>
      </c>
      <c r="BY28" s="752" t="inlineStr">
        <f aca="false">IF($B28="","",IF(COUNTIFS('English Scores- Leveled papers'!$H$4:$KM$4,BY$3,'English Scores- Leveled papers'!$H30:$KM30,"&lt;&gt;")=0,"",SUMIF('English Scores- Leveled papers'!$H$4:$KM$4,BY$3,'English Scores- Leveled papers'!$H30:$KM30)))</f>
        <is>
          <t/>
        </is>
      </c>
      <c r="BZ28" s="752" t="inlineStr">
        <f aca="false">IF($B28="","",IF(COUNTIFS('English Scores- Leveled papers'!$H$4:$KM$4,BZ$3,'English Scores- Leveled papers'!$H30:$KM30,"&lt;&gt;")=0,"",SUMIF('English Scores- Leveled papers'!$H$4:$KM$4,BZ$3,'English Scores- Leveled papers'!$H30:$KM30)))</f>
        <is>
          <t/>
        </is>
      </c>
      <c r="CA28" s="752" t="inlineStr">
        <f aca="false">IF($B28="","",IF(COUNTIFS('English Scores- Leveled papers'!$H$4:$KM$4,CA$3,'English Scores- Leveled papers'!$H30:$KM30,"&lt;&gt;")=0,"",SUMIF('English Scores- Leveled papers'!$H$4:$KM$4,CA$3,'English Scores- Leveled papers'!$H30:$KM30)))</f>
        <is>
          <t/>
        </is>
      </c>
      <c r="CB28" s="752" t="inlineStr">
        <f aca="false">IF($B28="","",IF(COUNTIFS('English Scores- Leveled papers'!$H$4:$KM$4,CB$3,'English Scores- Leveled papers'!$H30:$KM30,"&lt;&gt;")=0,"",SUMIF('English Scores- Leveled papers'!$H$4:$KM$4,CB$3,'English Scores- Leveled papers'!$H30:$KM30)))</f>
        <is>
          <t/>
        </is>
      </c>
      <c r="CC28" s="752" t="inlineStr">
        <f aca="false">IF($B28="","",IF(COUNTIFS('English Scores- Leveled papers'!$H$4:$KM$4,CC$3,'English Scores- Leveled papers'!$H30:$KM30,"&lt;&gt;")=0,"",SUMIF('English Scores- Leveled papers'!$H$4:$KM$4,CC$3,'English Scores- Leveled papers'!$H30:$KM30)))</f>
        <is>
          <t/>
        </is>
      </c>
      <c r="CD28" s="752" t="inlineStr">
        <f aca="false">IF($B28="","",IF(COUNTIFS('English Scores- Leveled papers'!$H$4:$KM$4,CD$3,'English Scores- Leveled papers'!$H30:$KM30,"&lt;&gt;")=0,"",SUMIF('English Scores- Leveled papers'!$H$4:$KM$4,CD$3,'English Scores- Leveled papers'!$H30:$KM30)))</f>
        <is>
          <t/>
        </is>
      </c>
      <c r="CE28" s="752" t="inlineStr">
        <f aca="false">IF($B28="","",IF(COUNTIFS('English Scores- Leveled papers'!$H$4:$KM$4,CE$3,'English Scores- Leveled papers'!$H30:$KM30,"&lt;&gt;")=0,"",SUMIF('English Scores- Leveled papers'!$H$4:$KM$4,CE$3,'English Scores- Leveled papers'!$H30:$KM30)))</f>
        <is>
          <t/>
        </is>
      </c>
      <c r="CF28" s="752" t="inlineStr">
        <f aca="false">IF($B28="","",IF(COUNTIFS('English Scores- Leveled papers'!$H$4:$KM$4,CF$3,'English Scores- Leveled papers'!$H30:$KM30,"&lt;&gt;")=0,"",SUMIF('English Scores- Leveled papers'!$H$4:$KM$4,CF$3,'English Scores- Leveled papers'!$H30:$KM30)))</f>
        <is>
          <t/>
        </is>
      </c>
      <c r="CG28" s="319" t="inlineStr">
        <f aca="false">IF($B28="","",IF(COUNTIFS('English Scores- Leveled papers'!$H$4:$KM$4,CG$3,'English Scores- Leveled papers'!$H30:$KM30,"&lt;&gt;")=0,"",SUMIF('English Scores- Leveled papers'!$H$4:$KM$4,CG$3,'English Scores- Leveled papers'!$H30:$KM30)))</f>
        <is>
          <t/>
        </is>
      </c>
      <c r="CH28" s="319" t="inlineStr">
        <f aca="false">IF($B28="","",IF(COUNTIFS('English Scores- Leveled papers'!$H$4:$KM$4,CH$3,'English Scores- Leveled papers'!$H30:$KM30,"&lt;&gt;")=0,"",SUMIF('English Scores- Leveled papers'!$H$4:$KM$4,CH$3,'English Scores- Leveled papers'!$H30:$KM30)))</f>
        <is>
          <t/>
        </is>
      </c>
      <c r="CI28" s="319" t="inlineStr">
        <f aca="false">IF($B28="","",IF(COUNTIFS('English Scores- Leveled papers'!$H$4:$KM$4,CI$3,'English Scores- Leveled papers'!$H30:$KM30,"&lt;&gt;")=0,"",SUMIF('English Scores- Leveled papers'!$H$4:$KM$4,CI$3,'English Scores- Leveled papers'!$H30:$KM30)))</f>
        <is>
          <t/>
        </is>
      </c>
      <c r="CJ28" s="319" t="inlineStr">
        <f aca="false">IF($B28="","",IF(COUNTIFS('English Scores- Leveled papers'!$H$4:$KM$4,CJ$3,'English Scores- Leveled papers'!$H30:$KM30,"&lt;&gt;")=0,"",SUMIF('English Scores- Leveled papers'!$H$4:$KM$4,CJ$3,'English Scores- Leveled papers'!$H30:$KM30)))</f>
        <is>
          <t/>
        </is>
      </c>
      <c r="CK28" s="319" t="inlineStr">
        <f aca="false">IF($B28="","",IF(COUNTIFS('English Scores- Leveled papers'!$H$4:$KM$4,CK$3,'English Scores- Leveled papers'!$H30:$KM30,"&lt;&gt;")=0,"",SUMIF('English Scores- Leveled papers'!$H$4:$KM$4,CK$3,'English Scores- Leveled papers'!$H30:$KM30)))</f>
        <is>
          <t/>
        </is>
      </c>
      <c r="CL28" s="752" t="inlineStr">
        <f aca="false">IF($B28="","",IF(COUNTIFS('English Scores- Leveled papers'!$H$4:$KM$4,CL$3,'English Scores- Leveled papers'!$H30:$KM30,"&lt;&gt;")=0,"",SUMIF('English Scores- Leveled papers'!$H$4:$KM$4,CL$3,'English Scores- Leveled papers'!$H30:$KM30)))</f>
        <is>
          <t/>
        </is>
      </c>
      <c r="CM28" s="752" t="inlineStr">
        <f aca="false">IF($B28="","",IF(COUNTIFS('English Scores- Leveled papers'!$H$4:$KM$4,CM$3,'English Scores- Leveled papers'!$H30:$KM30,"&lt;&gt;")=0,"",SUMIF('English Scores- Leveled papers'!$H$4:$KM$4,CM$3,'English Scores- Leveled papers'!$H30:$KM30)))</f>
        <is>
          <t/>
        </is>
      </c>
      <c r="CN28" s="752" t="inlineStr">
        <f aca="false">IF($B28="","",IF(COUNTIFS('English Scores- Leveled papers'!$H$4:$KM$4,CN$3,'English Scores- Leveled papers'!$H30:$KM30,"&lt;&gt;")=0,"",SUMIF('English Scores- Leveled papers'!$H$4:$KM$4,CN$3,'English Scores- Leveled papers'!$H30:$KM30)))</f>
        <is>
          <t/>
        </is>
      </c>
      <c r="CO28" s="752" t="inlineStr">
        <f aca="false">IF($B28="","",IF(COUNTIFS('English Scores- Leveled papers'!$H$4:$KM$4,CO$3,'English Scores- Leveled papers'!$H30:$KM30,"&lt;&gt;")=0,"",SUMIF('English Scores- Leveled papers'!$H$4:$KM$4,CO$3,'English Scores- Leveled papers'!$H30:$KM30)))</f>
        <is>
          <t/>
        </is>
      </c>
      <c r="CP28" s="752" t="inlineStr">
        <f aca="false">IF($B28="","",IF(COUNTIFS('English Scores- Leveled papers'!$H$4:$KM$4,CP$3,'English Scores- Leveled papers'!$H30:$KM30,"&lt;&gt;")=0,"",SUMIF('English Scores- Leveled papers'!$H$4:$KM$4,CP$3,'English Scores- Leveled papers'!$H30:$KM30)))</f>
        <is>
          <t/>
        </is>
      </c>
      <c r="CQ28" s="752" t="inlineStr">
        <f aca="false">IF($B28="","",IF(COUNTIFS('English Scores- Leveled papers'!$H$4:$KM$4,CQ$3,'English Scores- Leveled papers'!$H30:$KM30,"&lt;&gt;")=0,"",SUMIF('English Scores- Leveled papers'!$H$4:$KM$4,CQ$3,'English Scores- Leveled papers'!$H30:$KM30)))</f>
        <is>
          <t/>
        </is>
      </c>
      <c r="CR28" s="752" t="inlineStr">
        <f aca="false">IF($B28="","",IF(COUNTIFS('English Scores- Leveled papers'!$H$4:$KM$4,CR$3,'English Scores- Leveled papers'!$H30:$KM30,"&lt;&gt;")=0,"",SUMIF('English Scores- Leveled papers'!$H$4:$KM$4,CR$3,'English Scores- Leveled papers'!$H30:$KM30)))</f>
        <is>
          <t/>
        </is>
      </c>
      <c r="CS28" s="752" t="inlineStr">
        <f aca="false">IF($B28="","",IF(COUNTIFS('English Scores- Leveled papers'!$H$4:$KM$4,CS$3,'English Scores- Leveled papers'!$H30:$KM30,"&lt;&gt;")=0,"",SUMIF('English Scores- Leveled papers'!$H$4:$KM$4,CS$3,'English Scores- Leveled papers'!$H30:$KM30)))</f>
        <is>
          <t/>
        </is>
      </c>
      <c r="CT28" s="319" t="inlineStr">
        <f aca="false">IF($B28="","",IF(COUNTIFS('English Scores- Leveled papers'!$H$4:$KM$4,CT$3,'English Scores- Leveled papers'!$H30:$KM30,"&lt;&gt;")=0,"",SUMIF('English Scores- Leveled papers'!$H$4:$KM$4,CT$3,'English Scores- Leveled papers'!$H30:$KM30)))</f>
        <is>
          <t/>
        </is>
      </c>
      <c r="CU28" s="319" t="inlineStr">
        <f aca="false">IF($B28="","",IF(COUNTIFS('English Scores- Leveled papers'!$H$4:$KM$4,CU$3,'English Scores- Leveled papers'!$H30:$KM30,"&lt;&gt;")=0,"",SUMIF('English Scores- Leveled papers'!$H$4:$KM$4,CU$3,'English Scores- Leveled papers'!$H30:$KM30)))</f>
        <is>
          <t/>
        </is>
      </c>
      <c r="CV28" s="319" t="inlineStr">
        <f aca="false">IF($B28="","",IF(COUNTIFS('English Scores- Leveled papers'!$H$4:$KM$4,CV$3,'English Scores- Leveled papers'!$H30:$KM30,"&lt;&gt;")=0,"",SUMIF('English Scores- Leveled papers'!$H$4:$KM$4,CV$3,'English Scores- Leveled papers'!$H30:$KM30)))</f>
        <is>
          <t/>
        </is>
      </c>
      <c r="CW28" s="319" t="inlineStr">
        <f aca="false">IF($B28="","",IF(COUNTIFS('English Scores- Leveled papers'!$H$4:$KM$4,CW$3,'English Scores- Leveled papers'!$H30:$KM30,"&lt;&gt;")=0,"",SUMIF('English Scores- Leveled papers'!$H$4:$KM$4,CW$3,'English Scores- Leveled papers'!$H30:$KM30)))</f>
        <is>
          <t/>
        </is>
      </c>
      <c r="CX28" s="319" t="inlineStr">
        <f aca="false">IF($B28="","",IF(COUNTIFS('English Scores- Leveled papers'!$H$4:$KM$4,CX$3,'English Scores- Leveled papers'!$H30:$KM30,"&lt;&gt;")=0,"",SUMIF('English Scores- Leveled papers'!$H$4:$KM$4,CX$3,'English Scores- Leveled papers'!$H30:$KM30)))</f>
        <is>
          <t/>
        </is>
      </c>
      <c r="CY28" s="319" t="inlineStr">
        <f aca="false">IF($B28="","",IF(COUNTIFS('English Scores- Leveled papers'!$H$4:$KM$4,CY$3,'English Scores- Leveled papers'!$H30:$KM30,"&lt;&gt;")=0,"",SUMIF('English Scores- Leveled papers'!$H$4:$KM$4,CY$3,'English Scores- Leveled papers'!$H30:$KM30)))</f>
        <is>
          <t/>
        </is>
      </c>
      <c r="CZ28" s="319" t="inlineStr">
        <f aca="false">IF($B28="","",IF(COUNTIFS('English Scores- Leveled papers'!$H$4:$KM$4,CZ$3,'English Scores- Leveled papers'!$H30:$KM30,"&lt;&gt;")=0,"",SUMIF('English Scores- Leveled papers'!$H$4:$KM$4,CZ$3,'English Scores- Leveled papers'!$H30:$KM30)))</f>
        <is>
          <t/>
        </is>
      </c>
      <c r="DA28" s="319" t="inlineStr">
        <f aca="false">IF($B28="","",IF(COUNTIFS('English Scores- Leveled papers'!$H$4:$KM$4,DA$3,'English Scores- Leveled papers'!$H30:$KM30,"&lt;&gt;")=0,"",SUMIF('English Scores- Leveled papers'!$H$4:$KM$4,DA$3,'English Scores- Leveled papers'!$H30:$KM30)))</f>
        <is>
          <t/>
        </is>
      </c>
      <c r="DB28" s="319" t="inlineStr">
        <f aca="false">IF($B28="","",IF(COUNTIFS('English Scores- Leveled papers'!$H$4:$KM$4,DB$3,'English Scores- Leveled papers'!$H30:$KM30,"&lt;&gt;")=0,"",SUMIF('English Scores- Leveled papers'!$H$4:$KM$4,DB$3,'English Scores- Leveled papers'!$H30:$KM30)))</f>
        <is>
          <t/>
        </is>
      </c>
      <c r="DC28" s="319" t="inlineStr">
        <f aca="false">IF($B28="","",IF(COUNTIFS('English Scores- Leveled papers'!$H$4:$KM$4,DC$3,'English Scores- Leveled papers'!$H30:$KM30,"&lt;&gt;")=0,"",SUMIF('English Scores- Leveled papers'!$H$4:$KM$4,DC$3,'English Scores- Leveled papers'!$H30:$KM30)))</f>
        <is>
          <t/>
        </is>
      </c>
      <c r="DD28" s="319" t="inlineStr">
        <f aca="false">IF($B28="","",IF(COUNTIFS('English Scores- Leveled papers'!$H$4:$KM$4,DD$3,'English Scores- Leveled papers'!$H30:$KM30,"&lt;&gt;")=0,"",SUMIF('English Scores- Leveled papers'!$H$4:$KM$4,DD$3,'English Scores- Leveled papers'!$H30:$KM30)))</f>
        <is>
          <t/>
        </is>
      </c>
      <c r="DE28" s="319" t="inlineStr">
        <f aca="false">IF($B28="","",IF(COUNTIFS('English Scores- Leveled papers'!$H$4:$KM$4,DE$3,'English Scores- Leveled papers'!$H30:$KM30,"&lt;&gt;")=0,"",SUMIF('English Scores- Leveled papers'!$H$4:$KM$4,DE$3,'English Scores- Leveled papers'!$H30:$KM30)))</f>
        <is>
          <t/>
        </is>
      </c>
      <c r="DF28" s="752" t="inlineStr">
        <f aca="false">IF($B28="","",IF(COUNTIFS('English Scores- Leveled papers'!$H$4:$KM$4,DF$3,'English Scores- Leveled papers'!$H30:$KM30,"&lt;&gt;")=0,"",SUMIF('English Scores- Leveled papers'!$H$4:$KM$4,DF$3,'English Scores- Leveled papers'!$H30:$KM30)))</f>
        <is>
          <t/>
        </is>
      </c>
      <c r="DG28" s="752" t="inlineStr">
        <f aca="false">IF($B28="","",IF(COUNTIFS('English Scores- Leveled papers'!$H$4:$KM$4,DG$3,'English Scores- Leveled papers'!$H30:$KM30,"&lt;&gt;")=0,"",SUMIF('English Scores- Leveled papers'!$H$4:$KM$4,DG$3,'English Scores- Leveled papers'!$H30:$KM30)))</f>
        <is>
          <t/>
        </is>
      </c>
      <c r="DH28" s="752" t="inlineStr">
        <f aca="false">IF($B28="","",IF(COUNTIFS('English Scores- Leveled papers'!$H$4:$KM$4,DH$3,'English Scores- Leveled papers'!$H30:$KM30,"&lt;&gt;")=0,"",SUMIF('English Scores- Leveled papers'!$H$4:$KM$4,DH$3,'English Scores- Leveled papers'!$H30:$KM30)))</f>
        <is>
          <t/>
        </is>
      </c>
      <c r="DI28" s="752" t="inlineStr">
        <f aca="false">IF($B28="","",IF(COUNTIFS('English Scores- Leveled papers'!$H$4:$KM$4,DI$3,'English Scores- Leveled papers'!$H30:$KM30,"&lt;&gt;")=0,"",SUMIF('English Scores- Leveled papers'!$H$4:$KM$4,DI$3,'English Scores- Leveled papers'!$H30:$KM30)))</f>
        <is>
          <t/>
        </is>
      </c>
      <c r="DJ28" s="752" t="inlineStr">
        <f aca="false">IF($B28="","",IF(COUNTIFS('English Scores- Leveled papers'!$H$4:$KM$4,DJ$3,'English Scores- Leveled papers'!$H30:$KM30,"&lt;&gt;")=0,"",SUMIF('English Scores- Leveled papers'!$H$4:$KM$4,DJ$3,'English Scores- Leveled papers'!$H30:$KM30)))</f>
        <is>
          <t/>
        </is>
      </c>
      <c r="DK28" s="752" t="inlineStr">
        <f aca="false">IF($B28="","",IF(COUNTIFS('English Scores- Leveled papers'!$H$4:$KM$4,DK$3,'English Scores- Leveled papers'!$H30:$KM30,"&lt;&gt;")=0,"",SUMIF('English Scores- Leveled papers'!$H$4:$KM$4,DK$3,'English Scores- Leveled papers'!$H30:$KM30)))</f>
        <is>
          <t/>
        </is>
      </c>
      <c r="DL28" s="752" t="inlineStr">
        <f aca="false">IF($B28="","",IF(COUNTIFS('English Scores- Leveled papers'!$H$4:$KM$4,DL$3,'English Scores- Leveled papers'!$H30:$KM30,"&lt;&gt;")=0,"",SUMIF('English Scores- Leveled papers'!$H$4:$KM$4,DL$3,'English Scores- Leveled papers'!$H30:$KM30)))</f>
        <is>
          <t/>
        </is>
      </c>
      <c r="DM28" s="752" t="inlineStr">
        <f aca="false">IF($B28="","",IF(COUNTIFS('English Scores- Leveled papers'!$H$4:$KM$4,DM$3,'English Scores- Leveled papers'!$H30:$KM30,"&lt;&gt;")=0,"",SUMIF('English Scores- Leveled papers'!$H$4:$KM$4,DM$3,'English Scores- Leveled papers'!$H30:$KM30)))</f>
        <is>
          <t/>
        </is>
      </c>
      <c r="DN28" s="752" t="inlineStr">
        <f aca="false">IF($B28="","",IF(COUNTIFS('English Scores- Leveled papers'!$H$4:$KM$4,DN$3,'English Scores- Leveled papers'!$H30:$KM30,"&lt;&gt;")=0,"",SUMIF('English Scores- Leveled papers'!$H$4:$KM$4,DN$3,'English Scores- Leveled papers'!$H30:$KM30)))</f>
        <is>
          <t/>
        </is>
      </c>
      <c r="DO28" s="752" t="inlineStr">
        <f aca="false">IF($B28="","",IF(COUNTIFS('English Scores- Leveled papers'!$H$4:$KM$4,DO$3,'English Scores- Leveled papers'!$H30:$KM30,"&lt;&gt;")=0,"",SUMIF('English Scores- Leveled papers'!$H$4:$KM$4,DO$3,'English Scores- Leveled papers'!$H30:$KM30)))</f>
        <is>
          <t/>
        </is>
      </c>
      <c r="DP28" s="752" t="inlineStr">
        <f aca="false">IF($B28="","",IF(COUNTIFS('English Scores- Leveled papers'!$H$4:$KM$4,DP$3,'English Scores- Leveled papers'!$H30:$KM30,"&lt;&gt;")=0,"",SUMIF('English Scores- Leveled papers'!$H$4:$KM$4,DP$3,'English Scores- Leveled papers'!$H30:$KM30)))</f>
        <is>
          <t/>
        </is>
      </c>
      <c r="DQ28" s="752" t="inlineStr">
        <f aca="false">IF($B28="","",IF(COUNTIFS('English Scores- Leveled papers'!$H$4:$KM$4,DQ$3,'English Scores- Leveled papers'!$H30:$KM30,"&lt;&gt;")=0,"",SUMIF('English Scores- Leveled papers'!$H$4:$KM$4,DQ$3,'English Scores- Leveled papers'!$H30:$KM30)))</f>
        <is>
          <t/>
        </is>
      </c>
      <c r="DR28" s="319" t="inlineStr">
        <f aca="false">IF($B28="","",IF(COUNTIFS('English Scores- Leveled papers'!$H$4:$KM$4,DR$3,'English Scores- Leveled papers'!$H30:$KM30,"&lt;&gt;")=0,"",SUMIF('English Scores- Leveled papers'!$H$4:$KM$4,DR$3,'English Scores- Leveled papers'!$H30:$KM30)))</f>
        <is>
          <t/>
        </is>
      </c>
      <c r="DS28" s="319" t="inlineStr">
        <f aca="false">IF($B28="","",IF(COUNTIFS('English Scores- Leveled papers'!$H$4:$KM$4,DS$3,'English Scores- Leveled papers'!$H30:$KM30,"&lt;&gt;")=0,"",SUMIF('English Scores- Leveled papers'!$H$4:$KM$4,DS$3,'English Scores- Leveled papers'!$H30:$KM30)))</f>
        <is>
          <t/>
        </is>
      </c>
      <c r="DT28" s="319" t="inlineStr">
        <f aca="false">IF($B28="","",IF(COUNTIFS('English Scores- Leveled papers'!$H$4:$KM$4,DT$3,'English Scores- Leveled papers'!$H30:$KM30,"&lt;&gt;")=0,"",SUMIF('English Scores- Leveled papers'!$H$4:$KM$4,DT$3,'English Scores- Leveled papers'!$H30:$KM30)))</f>
        <is>
          <t/>
        </is>
      </c>
      <c r="DU28" s="319" t="inlineStr">
        <f aca="false">IF($B28="","",IF(COUNTIFS('English Scores- Leveled papers'!$H$4:$KM$4,DU$3,'English Scores- Leveled papers'!$H30:$KM30,"&lt;&gt;")=0,"",SUMIF('English Scores- Leveled papers'!$H$4:$KM$4,DU$3,'English Scores- Leveled papers'!$H30:$KM30)))</f>
        <is>
          <t/>
        </is>
      </c>
      <c r="DV28" s="319" t="inlineStr">
        <f aca="false">IF($B28="","",IF(COUNTIFS('English Scores- Leveled papers'!$H$4:$KM$4,DV$3,'English Scores- Leveled papers'!$H30:$KM30,"&lt;&gt;")=0,"",SUMIF('English Scores- Leveled papers'!$H$4:$KM$4,DV$3,'English Scores- Leveled papers'!$H30:$KM30)))</f>
        <is>
          <t/>
        </is>
      </c>
      <c r="DW28" s="319" t="inlineStr">
        <f aca="false">IF($B28="","",IF(COUNTIFS('English Scores- Leveled papers'!$H$4:$KM$4,DW$3,'English Scores- Leveled papers'!$H30:$KM30,"&lt;&gt;")=0,"",SUMIF('English Scores- Leveled papers'!$H$4:$KM$4,DW$3,'English Scores- Leveled papers'!$H30:$KM30)))</f>
        <is>
          <t/>
        </is>
      </c>
      <c r="DX28" s="319" t="inlineStr">
        <f aca="false">IF($B28="","",IF(COUNTIFS('English Scores- Leveled papers'!$H$4:$KM$4,DX$3,'English Scores- Leveled papers'!$H30:$KM30,"&lt;&gt;")=0,"",SUMIF('English Scores- Leveled papers'!$H$4:$KM$4,DX$3,'English Scores- Leveled papers'!$H30:$KM30)))</f>
        <is>
          <t/>
        </is>
      </c>
      <c r="DY28" s="319" t="inlineStr">
        <f aca="false">IF($B28="","",IF(COUNTIFS('English Scores- Leveled papers'!$H$4:$KM$4,DY$3,'English Scores- Leveled papers'!$H30:$KM30,"&lt;&gt;")=0,"",SUMIF('English Scores- Leveled papers'!$H$4:$KM$4,DY$3,'English Scores- Leveled papers'!$H30:$KM30)))</f>
        <is>
          <t/>
        </is>
      </c>
      <c r="DZ28" s="319" t="inlineStr">
        <f aca="false">IF($B28="","",IF(COUNTIFS('English Scores- Leveled papers'!$H$4:$KM$4,DZ$3,'English Scores- Leveled papers'!$H30:$KM30,"&lt;&gt;")=0,"",SUMIF('English Scores- Leveled papers'!$H$4:$KM$4,DZ$3,'English Scores- Leveled papers'!$H30:$KM30)))</f>
        <is>
          <t/>
        </is>
      </c>
      <c r="EA28" s="319" t="inlineStr">
        <f aca="false">IF($B28="","",IF(COUNTIFS('English Scores- Leveled papers'!$H$4:$KM$4,EA$3,'English Scores- Leveled papers'!$H30:$KM30,"&lt;&gt;")=0,"",SUMIF('English Scores- Leveled papers'!$H$4:$KM$4,EA$3,'English Scores- Leveled papers'!$H30:$KM30)))</f>
        <is>
          <t/>
        </is>
      </c>
      <c r="EB28" s="319" t="inlineStr">
        <f aca="false">IF($B28="","",IF(COUNTIFS('English Scores- Leveled papers'!$H$4:$KM$4,EB$3,'English Scores- Leveled papers'!$H30:$KM30,"&lt;&gt;")=0,"",SUMIF('English Scores- Leveled papers'!$H$4:$KM$4,EB$3,'English Scores- Leveled papers'!$H30:$KM30)))</f>
        <is>
          <t/>
        </is>
      </c>
      <c r="EC28" s="319" t="inlineStr">
        <f aca="false">IF($B28="","",IF(COUNTIFS('English Scores- Leveled papers'!$H$4:$KM$4,EC$3,'English Scores- Leveled papers'!$H30:$KM30,"&lt;&gt;")=0,"",SUMIF('English Scores- Leveled papers'!$H$4:$KM$4,EC$3,'English Scores- Leveled papers'!$H30:$KM30)))</f>
        <is>
          <t/>
        </is>
      </c>
      <c r="ED28" s="752" t="inlineStr">
        <f aca="false">IF($B28="","",IF(COUNTIFS('English Scores- Leveled papers'!$H$4:$KM$4,ED$3,'English Scores- Leveled papers'!$H30:$KM30,"&lt;&gt;")=0,"",SUMIF('English Scores- Leveled papers'!$H$4:$KM$4,ED$3,'English Scores- Leveled papers'!$H30:$KM30)))</f>
        <is>
          <t/>
        </is>
      </c>
      <c r="EE28" s="752" t="inlineStr">
        <f aca="false">IF($B28="","",IF(COUNTIFS('English Scores- Leveled papers'!$H$4:$KM$4,EE$3,'English Scores- Leveled papers'!$H30:$KM30,"&lt;&gt;")=0,"",SUMIF('English Scores- Leveled papers'!$H$4:$KM$4,EE$3,'English Scores- Leveled papers'!$H30:$KM30)))</f>
        <is>
          <t/>
        </is>
      </c>
      <c r="EF28" s="752" t="inlineStr">
        <f aca="false">IF($B28="","",IF(COUNTIFS('English Scores- Leveled papers'!$H$4:$KM$4,EF$3,'English Scores- Leveled papers'!$H30:$KM30,"&lt;&gt;")=0,"",SUMIF('English Scores- Leveled papers'!$H$4:$KM$4,EF$3,'English Scores- Leveled papers'!$H30:$KM30)))</f>
        <is>
          <t/>
        </is>
      </c>
      <c r="EG28" s="752" t="inlineStr">
        <f aca="false">IF($B28="","",IF(COUNTIFS('English Scores- Leveled papers'!$H$4:$KM$4,EG$3,'English Scores- Leveled papers'!$H30:$KM30,"&lt;&gt;")=0,"",SUMIF('English Scores- Leveled papers'!$H$4:$KM$4,EG$3,'English Scores- Leveled papers'!$H30:$KM30)))</f>
        <is>
          <t/>
        </is>
      </c>
      <c r="EH28" s="752" t="inlineStr">
        <f aca="false">IF($B28="","",IF(COUNTIFS('English Scores- Leveled papers'!$H$4:$KM$4,EH$3,'English Scores- Leveled papers'!$H30:$KM30,"&lt;&gt;")=0,"",SUMIF('English Scores- Leveled papers'!$H$4:$KM$4,EH$3,'English Scores- Leveled papers'!$H30:$KM30)))</f>
        <is>
          <t/>
        </is>
      </c>
      <c r="EI28" s="752" t="inlineStr">
        <f aca="false">IF($B28="","",IF(COUNTIFS('English Scores- Leveled papers'!$H$4:$KM$4,EI$3,'English Scores- Leveled papers'!$H30:$KM30,"&lt;&gt;")=0,"",SUMIF('English Scores- Leveled papers'!$H$4:$KM$4,EI$3,'English Scores- Leveled papers'!$H30:$KM30)))</f>
        <is>
          <t/>
        </is>
      </c>
      <c r="EJ28" s="752" t="inlineStr">
        <f aca="false">IF($B28="","",IF(COUNTIFS('English Scores- Leveled papers'!$H$4:$KM$4,EJ$3,'English Scores- Leveled papers'!$H30:$KM30,"&lt;&gt;")=0,"",SUMIF('English Scores- Leveled papers'!$H$4:$KM$4,EJ$3,'English Scores- Leveled papers'!$H30:$KM30)))</f>
        <is>
          <t/>
        </is>
      </c>
      <c r="EK28" s="752" t="inlineStr">
        <f aca="false">IF($B28="","",IF(COUNTIFS('English Scores- Leveled papers'!$H$4:$KM$4,EK$3,'English Scores- Leveled papers'!$H30:$KM30,"&lt;&gt;")=0,"",SUMIF('English Scores- Leveled papers'!$H$4:$KM$4,EK$3,'English Scores- Leveled papers'!$H30:$KM30)))</f>
        <is>
          <t/>
        </is>
      </c>
      <c r="EL28" s="752" t="inlineStr">
        <f aca="false">IF($B28="","",IF(COUNTIFS('English Scores- Leveled papers'!$H$4:$KM$4,EL$3,'English Scores- Leveled papers'!$H30:$KM30,"&lt;&gt;")=0,"",SUMIF('English Scores- Leveled papers'!$H$4:$KM$4,EL$3,'English Scores- Leveled papers'!$H30:$KM30)))</f>
        <is>
          <t/>
        </is>
      </c>
      <c r="EM28" s="752" t="inlineStr">
        <f aca="false">IF($B28="","",IF(COUNTIFS('English Scores- Leveled papers'!$H$4:$KM$4,EM$3,'English Scores- Leveled papers'!$H30:$KM30,"&lt;&gt;")=0,"",SUMIF('English Scores- Leveled papers'!$H$4:$KM$4,EM$3,'English Scores- Leveled papers'!$H30:$KM30)))</f>
        <is>
          <t/>
        </is>
      </c>
      <c r="EN28" s="752" t="inlineStr">
        <f aca="false">IF($B28="","",IF(COUNTIFS('English Scores- Leveled papers'!$H$4:$KM$4,EN$3,'English Scores- Leveled papers'!$H30:$KM30,"&lt;&gt;")=0,"",SUMIF('English Scores- Leveled papers'!$H$4:$KM$4,EN$3,'English Scores- Leveled papers'!$H30:$KM30)))</f>
        <is>
          <t/>
        </is>
      </c>
      <c r="EO28" s="752" t="inlineStr">
        <f aca="false">IF($B28="","",IF(COUNTIFS('English Scores- Leveled papers'!$H$4:$KM$4,EO$3,'English Scores- Leveled papers'!$H30:$KM30,"&lt;&gt;")=0,"",SUMIF('English Scores- Leveled papers'!$H$4:$KM$4,EO$3,'English Scores- Leveled papers'!$H30:$KM30)))</f>
        <is>
          <t/>
        </is>
      </c>
      <c r="EP28" s="752" t="inlineStr">
        <f aca="false">IF($B28="","",IF(COUNTIFS('English Scores- Leveled papers'!$H$4:$KM$4,EP$3,'English Scores- Leveled papers'!$H30:$KM30,"&lt;&gt;")=0,"",SUMIF('English Scores- Leveled papers'!$H$4:$KM$4,EP$3,'English Scores- Leveled papers'!$H30:$KM30)))</f>
        <is>
          <t/>
        </is>
      </c>
    </row>
    <row r="29" customFormat="false" ht="12.75" hidden="false" customHeight="false" outlineLevel="0" collapsed="false">
      <c r="A29" s="315" t="n">
        <v>25</v>
      </c>
      <c r="B29" s="315" t="str">
        <f aca="false">'English Scores- Leveled papers'!B31</f>
        <v>J.Kartik</v>
      </c>
      <c r="C29" s="751" t="e">
        <f aca="false">IF('RC Mastery Check+Question type'!D29="","",IF(OR('RC Mastery Check+Question type'!D29=-0.5,'RC Mastery Check+Question type'!D29=0,'RC Mastery Check+Question type'!D29=0.2,'RC Mastery Check+Question type'!D29=0.5),"NR",'cover sheet'!#ref!))</f>
        <v>#VALUE!</v>
      </c>
      <c r="D29" s="316" t="str">
        <f aca="false">IF(OR(B29="",COUNT('English Scores- Leveled papers'!AJ31:KM31)=0),"",IF((AND(R29&gt;=(70/100),R29&lt;1.1)),9,IF(AND(Q29&gt;=(70/100),Q29&lt;1.1),8,IF(AND(P29&gt;=(70/100),P29&lt;1.1),7,IF(AND(O29&gt;=(70/100),O29&lt;1.1),6,IF(AND(N29&gt;=0.7,N29&lt;1.1),5,IF(AND(M29&gt;=0.7,M29&lt;1.1),5,IF(AND(L29&gt;=0.7,L29&lt;1.1),4,IF(AND(K29&gt;=0.7,K29&lt;1.1),4,IF(AND(J29&gt;=0.7,J29&lt;1.1),3,IF(AND(I29&gt;=0.7,I29&lt;1.1),3,IF(AND(H29&gt;=0.7,H29&lt;1.1),2,IF(AND(G29&gt;=0.7,G29&lt;1.1),2,IF(AND(F29&gt;=0.7,F29&lt;1.1),1,IF(AND(E29&gt;=0.7,E29&lt;1.1),1,IF(COUNT('English Scores- Leveled papers'!AJ31:AK31)=0,"","NR"))))))))))))))))</f>
        <v>NR</v>
      </c>
      <c r="E29" s="318" t="str">
        <f aca="false">IF((B29=""),"",IF(COUNT(S29:W29)=0,"",ROUND(SUM(S29:W29)/SUM($S$2:$W$2),1)))</f>
        <v/>
      </c>
      <c r="F29" s="318" t="str">
        <f aca="false">IF((B29=""),"",IF(COUNT(X29:AB29)=0,"",ROUND(SUM(X29:AB29)/SUM($X$2:$AB$2),1)))</f>
        <v/>
      </c>
      <c r="G29" s="318" t="str">
        <f aca="false">IFERROR(IF((B29=""),"",IF(COUNT(AC29:AH29)=0,"",ROUND(SUM(AC29:AH29)/SUM($AC$2:$AH$2),1))),"")</f>
        <v/>
      </c>
      <c r="H29" s="318" t="str">
        <f aca="false">IFERROR(IF((B29=""),"",IF(COUNT(AI29:AN29)=0,"",ROUND(SUM(AI29:AN29)/SUM($AI$2:$AN$2),1))),0)</f>
        <v/>
      </c>
      <c r="I29" s="318" t="str">
        <f aca="false">IFERROR(IF((B29=""),"",IF(COUNT(AO29:AY29)=0,"",ROUND(SUM(AO29:AY29)/SUM($AO$2:$AY$2),1))),0)</f>
        <v/>
      </c>
      <c r="J29" s="318" t="str">
        <f aca="false">IFERROR(IF((B29=""),"",IF(COUNT(AZ29:BO29)=0,"",ROUND(SUM(AZ29:BO29)/SUM($AZ$2:$BO$2),1))),0)</f>
        <v/>
      </c>
      <c r="K29" s="318" t="str">
        <f aca="false">IFERROR(IF((B29=""),"",IF(COUNT(BP29:BW29)=0,"",ROUND(SUM(BP29:BW29)/SUM($BP$2:$BW$2),1))),0)</f>
        <v/>
      </c>
      <c r="L29" s="318" t="str">
        <f aca="false">IFERROR(IF((B29=""),"",IF(COUNT(BX29:CF29)=0,"",ROUND(SUM(BX29:CF29)/SUM($BX$2:$CF$2),1))),0)</f>
        <v/>
      </c>
      <c r="M29" s="318" t="str">
        <f aca="false">IFERROR(IF((B29=""),"",IF(COUNT(CG29:CK29)=0,"",ROUND(SUM(CG29:CK29)/SUM($CG$2:$CK$2),1))),0)</f>
        <v/>
      </c>
      <c r="N29" s="318" t="str">
        <f aca="false">IFERROR(IF((B29=""),"",IF(COUNT(CL29:CS29)=0,"",ROUND(SUM(CL29:CS29)/SUM($CL$2:$CS$2),1))),0)</f>
        <v/>
      </c>
      <c r="O29" s="318" t="str">
        <f aca="false">IFERROR(IF((B29=""),"",IF(COUNT(CT29:DE29)=0,"",ROUND(SUM(CT29:DE29)/SUM($CT$2:$DE$2),1))),0)</f>
        <v/>
      </c>
      <c r="P29" s="318" t="str">
        <f aca="false">IFERROR(IF((B29=""),"",IF(COUNT(DF29:DQ29)=0,"",ROUND(SUM(DF29:DQ29)/SUM($DF$2:$DQ$2),1))),0)</f>
        <v/>
      </c>
      <c r="Q29" s="318" t="str">
        <f aca="false">IFERROR(IF((B29=""),"",IF(COUNT(DR29:EB29)=0,"",ROUND(SUM(DR29:EB29)/SUM($DR$2:$EB$2),1))),0)</f>
        <v/>
      </c>
      <c r="R29" s="318" t="str">
        <f aca="false">(IF((B29=""),"",IF(COUNT(ED29:EP29)=0,"",ROUND(SUM(ED29:EP29)/SUM($ED$2:$EP$2),1))))</f>
        <v/>
      </c>
      <c r="S29" s="319" t="inlineStr">
        <f aca="false">IF($B29="","",IF(COUNTIFS('English Scores- Leveled papers'!$H$4:$KM$4,S$3,'English Scores- Leveled papers'!$H31:$KM31,"&lt;&gt;")=0,"",SUMIF('English Scores- Leveled papers'!$H$4:$KM$4,S$3,'English Scores- Leveled papers'!$H31:$KM31)))</f>
        <is>
          <t/>
        </is>
      </c>
      <c r="T29" s="319" t="inlineStr">
        <f aca="false">IF($B29="","",IF(COUNTIFS('English Scores- Leveled papers'!$H$4:$KM$4,T$3,'English Scores- Leveled papers'!$H31:$KM31,"&lt;&gt;")=0,"",SUMIF('English Scores- Leveled papers'!$H$4:$KM$4,T$3,'English Scores- Leveled papers'!$H31:$KM31)))</f>
        <is>
          <t/>
        </is>
      </c>
      <c r="U29" s="319" t="inlineStr">
        <f aca="false">IF($B29="","",IF(COUNTIFS('English Scores- Leveled papers'!$H$4:$KM$4,U$3,'English Scores- Leveled papers'!$H31:$KM31,"&lt;&gt;")=0,"",SUMIF('English Scores- Leveled papers'!$H$4:$KM$4,U$3,'English Scores- Leveled papers'!$H31:$KM31)))</f>
        <is>
          <t/>
        </is>
      </c>
      <c r="V29" s="319" t="inlineStr">
        <f aca="false">IF($B29="","",IF(COUNTIFS('English Scores- Leveled papers'!$H$4:$KM$4,V$3,'English Scores- Leveled papers'!$H31:$KM31,"&lt;&gt;")=0,"",SUMIF('English Scores- Leveled papers'!$H$4:$KM$4,V$3,'English Scores- Leveled papers'!$H31:$KM31)))</f>
        <is>
          <t/>
        </is>
      </c>
      <c r="W29" s="319" t="inlineStr">
        <f aca="false">IF($B29="","",IF(COUNTIFS('English Scores- Leveled papers'!$H$4:$KM$4,W$3,'English Scores- Leveled papers'!$H31:$KM31,"&lt;&gt;")=0,"",SUMIF('English Scores- Leveled papers'!$H$4:$KM$4,W$3,'English Scores- Leveled papers'!$H31:$KM31)))</f>
        <is>
          <t/>
        </is>
      </c>
      <c r="X29" s="752" t="inlineStr">
        <f aca="false">IF($B29="","",IF(COUNTIFS('English Scores- Leveled papers'!$H$4:$KM$4,X$3,'English Scores- Leveled papers'!$H31:$KM31,"&lt;&gt;")=0,"",SUMIF('English Scores- Leveled papers'!$H$4:$KM$4,X$3,'English Scores- Leveled papers'!$H31:$KM31)))</f>
        <is>
          <t/>
        </is>
      </c>
      <c r="Y29" s="752" t="inlineStr">
        <f aca="false">IF($B29="","",IF(COUNTIFS('English Scores- Leveled papers'!$H$4:$KM$4,Y$3,'English Scores- Leveled papers'!$H31:$KM31,"&lt;&gt;")=0,"",SUMIF('English Scores- Leveled papers'!$H$4:$KM$4,Y$3,'English Scores- Leveled papers'!$H31:$KM31)))</f>
        <is>
          <t/>
        </is>
      </c>
      <c r="Z29" s="752" t="inlineStr">
        <f aca="false">IF($B29="","",IF(COUNTIFS('English Scores- Leveled papers'!$H$4:$KM$4,Z$3,'English Scores- Leveled papers'!$H31:$KM31,"&lt;&gt;")=0,"",SUMIF('English Scores- Leveled papers'!$H$4:$KM$4,Z$3,'English Scores- Leveled papers'!$H31:$KM31)))</f>
        <is>
          <t/>
        </is>
      </c>
      <c r="AA29" s="752" t="inlineStr">
        <f aca="false">IF($B29="","",IF(COUNTIFS('English Scores- Leveled papers'!$H$4:$KM$4,AA$3,'English Scores- Leveled papers'!$H31:$KM31,"&lt;&gt;")=0,"",SUMIF('English Scores- Leveled papers'!$H$4:$KM$4,AA$3,'English Scores- Leveled papers'!$H31:$KM31)))</f>
        <is>
          <t/>
        </is>
      </c>
      <c r="AB29" s="752" t="inlineStr">
        <f aca="false">IF($B29="","",IF(COUNTIFS('English Scores- Leveled papers'!$H$4:$KM$4,AB$3,'English Scores- Leveled papers'!$H31:$KM31,"&lt;&gt;")=0,"",SUMIF('English Scores- Leveled papers'!$H$4:$KM$4,AB$3,'English Scores- Leveled papers'!$H31:$KM31)))</f>
        <is>
          <t/>
        </is>
      </c>
      <c r="AC29" s="319" t="inlineStr">
        <f aca="false">IF($B29="","",IF(COUNTIFS('English Scores- Leveled papers'!$H$4:$KM$4,AC$3,'English Scores- Leveled papers'!$H31:$KM31,"&lt;&gt;")=0,"",SUMIF('English Scores- Leveled papers'!$H$4:$KM$4,AC$3,'English Scores- Leveled papers'!$H31:$KM31)))</f>
        <is>
          <t/>
        </is>
      </c>
      <c r="AD29" s="319" t="inlineStr">
        <f aca="false">IF($B29="","",IF(COUNTIFS('English Scores- Leveled papers'!$H$4:$KM$4,AD$3,'English Scores- Leveled papers'!$H31:$KM31,"&lt;&gt;")=0,"",SUMIF('English Scores- Leveled papers'!$H$4:$KM$4,AD$3,'English Scores- Leveled papers'!$H31:$KM31)))</f>
        <is>
          <t/>
        </is>
      </c>
      <c r="AE29" s="319" t="inlineStr">
        <f aca="false">IF($B29="","",IF(COUNTIFS('English Scores- Leveled papers'!$H$4:$KM$4,AE$3,'English Scores- Leveled papers'!$H31:$KM31,"&lt;&gt;")=0,"",SUMIF('English Scores- Leveled papers'!$H$4:$KM$4,AE$3,'English Scores- Leveled papers'!$H31:$KM31)))</f>
        <is>
          <t/>
        </is>
      </c>
      <c r="AF29" s="319" t="inlineStr">
        <f aca="false">IF($B29="","",IF(COUNTIFS('English Scores- Leveled papers'!$H$4:$KM$4,AF$3,'English Scores- Leveled papers'!$H31:$KM31,"&lt;&gt;")=0,"",SUMIF('English Scores- Leveled papers'!$H$4:$KM$4,AF$3,'English Scores- Leveled papers'!$H31:$KM31)))</f>
        <is>
          <t/>
        </is>
      </c>
      <c r="AG29" s="319" t="inlineStr">
        <f aca="false">IF($B29="","",IF(COUNTIFS('English Scores- Leveled papers'!$H$4:$KM$4,AG$3,'English Scores- Leveled papers'!$H31:$KM31,"&lt;&gt;")=0,"",SUMIF('English Scores- Leveled papers'!$H$4:$KM$4,AG$3,'English Scores- Leveled papers'!$H31:$KM31)))</f>
        <is>
          <t/>
        </is>
      </c>
      <c r="AH29" s="319" t="inlineStr">
        <f aca="false">IF($B29="","",IF(COUNTIFS('English Scores- Leveled papers'!$H$4:$KM$4,AH$3,'English Scores- Leveled papers'!$H31:$KM31,"&lt;&gt;")=0,"",SUMIF('English Scores- Leveled papers'!$H$4:$KM$4,AH$3,'English Scores- Leveled papers'!$H31:$KM31)))</f>
        <is>
          <t/>
        </is>
      </c>
      <c r="AI29" s="752" t="inlineStr">
        <f aca="false">IF($B29="","",IF(COUNTIFS('English Scores- Leveled papers'!$H$4:$KM$4,AI$3,'English Scores- Leveled papers'!$H31:$KM31,"&lt;&gt;")=0,"",SUMIF('English Scores- Leveled papers'!$H$4:$KM$4,AI$3,'English Scores- Leveled papers'!$H31:$KM31)))</f>
        <is>
          <t/>
        </is>
      </c>
      <c r="AJ29" s="752" t="inlineStr">
        <f aca="false">IF($B29="","",IF(COUNTIFS('English Scores- Leveled papers'!$H$4:$KM$4,AJ$3,'English Scores- Leveled papers'!$H31:$KM31,"&lt;&gt;")=0,"",SUMIF('English Scores- Leveled papers'!$H$4:$KM$4,AJ$3,'English Scores- Leveled papers'!$H31:$KM31)))</f>
        <is>
          <t/>
        </is>
      </c>
      <c r="AK29" s="752" t="inlineStr">
        <f aca="false">IF($B29="","",IF(COUNTIFS('English Scores- Leveled papers'!$H$4:$KM$4,AK$3,'English Scores- Leveled papers'!$H31:$KM31,"&lt;&gt;")=0,"",SUMIF('English Scores- Leveled papers'!$H$4:$KM$4,AK$3,'English Scores- Leveled papers'!$H31:$KM31)))</f>
        <is>
          <t/>
        </is>
      </c>
      <c r="AL29" s="752" t="inlineStr">
        <f aca="false">IF($B29="","",IF(COUNTIFS('English Scores- Leveled papers'!$H$4:$KM$4,AL$3,'English Scores- Leveled papers'!$H31:$KM31,"&lt;&gt;")=0,"",SUMIF('English Scores- Leveled papers'!$H$4:$KM$4,AL$3,'English Scores- Leveled papers'!$H31:$KM31)))</f>
        <is>
          <t/>
        </is>
      </c>
      <c r="AM29" s="752" t="inlineStr">
        <f aca="false">IF($B29="","",IF(COUNTIFS('English Scores- Leveled papers'!$H$4:$KM$4,AM$3,'English Scores- Leveled papers'!$H31:$KM31,"&lt;&gt;")=0,"",SUMIF('English Scores- Leveled papers'!$H$4:$KM$4,AM$3,'English Scores- Leveled papers'!$H31:$KM31)))</f>
        <is>
          <t/>
        </is>
      </c>
      <c r="AN29" s="752" t="inlineStr">
        <f aca="false">IF($B29="","",IF(COUNTIFS('English Scores- Leveled papers'!$H$4:$KM$4,AN$3,'English Scores- Leveled papers'!$H31:$KM31,"&lt;&gt;")=0,"",SUMIF('English Scores- Leveled papers'!$H$4:$KM$4,AN$3,'English Scores- Leveled papers'!$H31:$KM31)))</f>
        <is>
          <t/>
        </is>
      </c>
      <c r="AO29" s="319" t="inlineStr">
        <f aca="false">IF($B29="","",IF(COUNTIFS('English Scores- Leveled papers'!$H$4:$KM$4,AO$3,'English Scores- Leveled papers'!$H31:$KM31,"&lt;&gt;")=0,"",SUMIF('English Scores- Leveled papers'!$H$4:$KM$4,AO$3,'English Scores- Leveled papers'!$H31:$KM31)))</f>
        <is>
          <t/>
        </is>
      </c>
      <c r="AP29" s="319" t="inlineStr">
        <f aca="false">IF($B29="","",IF(COUNTIFS('English Scores- Leveled papers'!$H$4:$KM$4,AP$3,'English Scores- Leveled papers'!$H31:$KM31,"&lt;&gt;")=0,"",SUMIF('English Scores- Leveled papers'!$H$4:$KM$4,AP$3,'English Scores- Leveled papers'!$H31:$KM31)))</f>
        <is>
          <t/>
        </is>
      </c>
      <c r="AQ29" s="319" t="inlineStr">
        <f aca="false">IF($B29="","",IF(COUNTIFS('English Scores- Leveled papers'!$H$4:$KM$4,AQ$3,'English Scores- Leveled papers'!$H31:$KM31,"&lt;&gt;")=0,"",SUMIF('English Scores- Leveled papers'!$H$4:$KM$4,AQ$3,'English Scores- Leveled papers'!$H31:$KM31)))</f>
        <is>
          <t/>
        </is>
      </c>
      <c r="AR29" s="319" t="inlineStr">
        <f aca="false">IF($B29="","",IF(COUNTIFS('English Scores- Leveled papers'!$H$4:$KM$4,AR$3,'English Scores- Leveled papers'!$H31:$KM31,"&lt;&gt;")=0,"",SUMIF('English Scores- Leveled papers'!$H$4:$KM$4,AR$3,'English Scores- Leveled papers'!$H31:$KM31)))</f>
        <is>
          <t/>
        </is>
      </c>
      <c r="AS29" s="319" t="inlineStr">
        <f aca="false">IF($B29="","",IF(COUNTIFS('English Scores- Leveled papers'!$H$4:$KM$4,AS$3,'English Scores- Leveled papers'!$H31:$KM31,"&lt;&gt;")=0,"",SUMIF('English Scores- Leveled papers'!$H$4:$KM$4,AS$3,'English Scores- Leveled papers'!$H31:$KM31)))</f>
        <is>
          <t/>
        </is>
      </c>
      <c r="AT29" s="319" t="inlineStr">
        <f aca="false">IF($B29="","",IF(COUNTIFS('English Scores- Leveled papers'!$H$4:$KM$4,AT$3,'English Scores- Leveled papers'!$H31:$KM31,"&lt;&gt;")=0,"",SUMIF('English Scores- Leveled papers'!$H$4:$KM$4,AT$3,'English Scores- Leveled papers'!$H31:$KM31)))</f>
        <is>
          <t/>
        </is>
      </c>
      <c r="AU29" s="319" t="inlineStr">
        <f aca="false">IF($B29="","",IF(COUNTIFS('English Scores- Leveled papers'!$H$4:$KM$4,AU$3,'English Scores- Leveled papers'!$H31:$KM31,"&lt;&gt;")=0,"",SUMIF('English Scores- Leveled papers'!$H$4:$KM$4,AU$3,'English Scores- Leveled papers'!$H31:$KM31)))</f>
        <is>
          <t/>
        </is>
      </c>
      <c r="AV29" s="319" t="inlineStr">
        <f aca="false">IF($B29="","",IF(COUNTIFS('English Scores- Leveled papers'!$H$4:$KM$4,AV$3,'English Scores- Leveled papers'!$H31:$KM31,"&lt;&gt;")=0,"",SUMIF('English Scores- Leveled papers'!$H$4:$KM$4,AV$3,'English Scores- Leveled papers'!$H31:$KM31)))</f>
        <is>
          <t/>
        </is>
      </c>
      <c r="AW29" s="319" t="inlineStr">
        <f aca="false">IF($B29="","",IF(COUNTIFS('English Scores- Leveled papers'!$H$4:$KM$4,AW$3,'English Scores- Leveled papers'!$H31:$KM31,"&lt;&gt;")=0,"",SUMIF('English Scores- Leveled papers'!$H$4:$KM$4,AW$3,'English Scores- Leveled papers'!$H31:$KM31)))</f>
        <is>
          <t/>
        </is>
      </c>
      <c r="AX29" s="319" t="inlineStr">
        <f aca="false">IF($B29="","",IF(COUNTIFS('English Scores- Leveled papers'!$H$4:$KM$4,AX$3,'English Scores- Leveled papers'!$H31:$KM31,"&lt;&gt;")=0,"",SUMIF('English Scores- Leveled papers'!$H$4:$KM$4,AX$3,'English Scores- Leveled papers'!$H31:$KM31)))</f>
        <is>
          <t/>
        </is>
      </c>
      <c r="AY29" s="319" t="inlineStr">
        <f aca="false">IF($B29="","",IF(COUNTIFS('English Scores- Leveled papers'!$H$4:$KM$4,AY$3,'English Scores- Leveled papers'!$H31:$KM31,"&lt;&gt;")=0,"",SUMIF('English Scores- Leveled papers'!$H$4:$KM$4,AY$3,'English Scores- Leveled papers'!$H31:$KM31)))</f>
        <is>
          <t/>
        </is>
      </c>
      <c r="AZ29" s="752" t="inlineStr">
        <f aca="false">IF($B29="","",IF(COUNTIFS('English Scores- Leveled papers'!$H$4:$KM$4,AZ$3,'English Scores- Leveled papers'!$H31:$KM31,"&lt;&gt;")=0,"",SUMIF('English Scores- Leveled papers'!$H$4:$KM$4,AZ$3,'English Scores- Leveled papers'!$H31:$KM31)))</f>
        <is>
          <t/>
        </is>
      </c>
      <c r="BA29" s="752" t="inlineStr">
        <f aca="false">IF($B29="","",IF(COUNTIFS('English Scores- Leveled papers'!$H$4:$KM$4,BA$3,'English Scores- Leveled papers'!$H31:$KM31,"&lt;&gt;")=0,"",SUMIF('English Scores- Leveled papers'!$H$4:$KM$4,BA$3,'English Scores- Leveled papers'!$H31:$KM31)))</f>
        <is>
          <t/>
        </is>
      </c>
      <c r="BB29" s="752" t="inlineStr">
        <f aca="false">IF($B29="","",IF(COUNTIFS('English Scores- Leveled papers'!$H$4:$KM$4,BB$3,'English Scores- Leveled papers'!$H31:$KM31,"&lt;&gt;")=0,"",SUMIF('English Scores- Leveled papers'!$H$4:$KM$4,BB$3,'English Scores- Leveled papers'!$H31:$KM31)))</f>
        <is>
          <t/>
        </is>
      </c>
      <c r="BC29" s="752" t="inlineStr">
        <f aca="false">IF($B29="","",IF(COUNTIFS('English Scores- Leveled papers'!$H$4:$KM$4,BC$3,'English Scores- Leveled papers'!$H31:$KM31,"&lt;&gt;")=0,"",SUMIF('English Scores- Leveled papers'!$H$4:$KM$4,BC$3,'English Scores- Leveled papers'!$H31:$KM31)))</f>
        <is>
          <t/>
        </is>
      </c>
      <c r="BD29" s="752"/>
      <c r="BE29" s="752"/>
      <c r="BF29" s="752" t="inlineStr">
        <f aca="false">IF($B29="","",IF(COUNTIFS('English Scores- Leveled papers'!$H$4:$KM$4,BF$3,'English Scores- Leveled papers'!$H31:$KM31,"&lt;&gt;")=0,"",SUMIF('English Scores- Leveled papers'!$H$4:$KM$4,BF$3,'English Scores- Leveled papers'!$H31:$KM31)))</f>
        <is>
          <t/>
        </is>
      </c>
      <c r="BG29" s="752" t="inlineStr">
        <f aca="false">IF($B29="","",IF(COUNTIFS('English Scores- Leveled papers'!$H$4:$KM$4,BG$3,'English Scores- Leveled papers'!$H31:$KM31,"&lt;&gt;")=0,"",SUMIF('English Scores- Leveled papers'!$H$4:$KM$4,BG$3,'English Scores- Leveled papers'!$H31:$KM31)))</f>
        <is>
          <t/>
        </is>
      </c>
      <c r="BH29" s="752" t="inlineStr">
        <f aca="false">IF($B29="","",IF(COUNTIFS('English Scores- Leveled papers'!$H$4:$KM$4,BH$3,'English Scores- Leveled papers'!$H31:$KM31,"&lt;&gt;")=0,"",SUMIF('English Scores- Leveled papers'!$H$4:$KM$4,BH$3,'English Scores- Leveled papers'!$H31:$KM31)))</f>
        <is>
          <t/>
        </is>
      </c>
      <c r="BI29" s="752" t="inlineStr">
        <f aca="false">IF($B29="","",IF(COUNTIFS('English Scores- Leveled papers'!$H$4:$KM$4,BI$3,'English Scores- Leveled papers'!$H31:$KM31,"&lt;&gt;")=0,"",SUMIF('English Scores- Leveled papers'!$H$4:$KM$4,BI$3,'English Scores- Leveled papers'!$H31:$KM31)))</f>
        <is>
          <t/>
        </is>
      </c>
      <c r="BJ29" s="752" t="inlineStr">
        <f aca="false">IF($B29="","",IF(COUNTIFS('English Scores- Leveled papers'!$H$4:$KM$4,BJ$3,'English Scores- Leveled papers'!$H31:$KM31,"&lt;&gt;")=0,"",SUMIF('English Scores- Leveled papers'!$H$4:$KM$4,BJ$3,'English Scores- Leveled papers'!$H31:$KM31)))</f>
        <is>
          <t/>
        </is>
      </c>
      <c r="BK29" s="752" t="inlineStr">
        <f aca="false">IF($B29="","",IF(COUNTIFS('English Scores- Leveled papers'!$H$4:$KM$4,BK$3,'English Scores- Leveled papers'!$H31:$KM31,"&lt;&gt;")=0,"",SUMIF('English Scores- Leveled papers'!$H$4:$KM$4,BK$3,'English Scores- Leveled papers'!$H31:$KM31)))</f>
        <is>
          <t/>
        </is>
      </c>
      <c r="BL29" s="752" t="inlineStr">
        <f aca="false">IF($B29="","",IF(COUNTIFS('English Scores- Leveled papers'!$H$4:$KM$4,BL$3,'English Scores- Leveled papers'!$H31:$KM31,"&lt;&gt;")=0,"",SUMIF('English Scores- Leveled papers'!$H$4:$KM$4,BL$3,'English Scores- Leveled papers'!$H31:$KM31)))</f>
        <is>
          <t/>
        </is>
      </c>
      <c r="BM29" s="752" t="inlineStr">
        <f aca="false">IF($B29="","",IF(COUNTIFS('English Scores- Leveled papers'!$H$4:$KM$4,BM$3,'English Scores- Leveled papers'!$H31:$KM31,"&lt;&gt;")=0,"",SUMIF('English Scores- Leveled papers'!$H$4:$KM$4,BM$3,'English Scores- Leveled papers'!$H31:$KM31)))</f>
        <is>
          <t/>
        </is>
      </c>
      <c r="BN29" s="752" t="inlineStr">
        <f aca="false">IF($B29="","",IF(COUNTIFS('English Scores- Leveled papers'!$H$4:$KM$4,BN$3,'English Scores- Leveled papers'!$H31:$KM31,"&lt;&gt;")=0,"",SUMIF('English Scores- Leveled papers'!$H$4:$KM$4,BN$3,'English Scores- Leveled papers'!$H31:$KM31)))</f>
        <is>
          <t/>
        </is>
      </c>
      <c r="BO29" s="752" t="inlineStr">
        <f aca="false">IF($B29="","",IF(COUNTIFS('English Scores- Leveled papers'!$H$4:$KM$4,BO$3,'English Scores- Leveled papers'!$H31:$KM31,"&lt;&gt;")=0,"",SUMIF('English Scores- Leveled papers'!$H$4:$KM$4,BO$3,'English Scores- Leveled papers'!$H31:$KM31)))</f>
        <is>
          <t/>
        </is>
      </c>
      <c r="BP29" s="319" t="inlineStr">
        <f aca="false">IF($B29="","",IF(COUNTIFS('English Scores- Leveled papers'!$H$4:$KM$4,BP$3,'English Scores- Leveled papers'!$H31:$KM31,"&lt;&gt;")=0,"",SUMIF('English Scores- Leveled papers'!$H$4:$KM$4,BP$3,'English Scores- Leveled papers'!$H31:$KM31)))</f>
        <is>
          <t/>
        </is>
      </c>
      <c r="BQ29" s="319" t="inlineStr">
        <f aca="false">IF($B29="","",IF(COUNTIFS('English Scores- Leveled papers'!$H$4:$KM$4,BQ$3,'English Scores- Leveled papers'!$H31:$KM31,"&lt;&gt;")=0,"",SUMIF('English Scores- Leveled papers'!$H$4:$KM$4,BQ$3,'English Scores- Leveled papers'!$H31:$KM31)))</f>
        <is>
          <t/>
        </is>
      </c>
      <c r="BR29" s="319" t="inlineStr">
        <f aca="false">IF($B29="","",IF(COUNTIFS('English Scores- Leveled papers'!$H$4:$KM$4,BR$3,'English Scores- Leveled papers'!$H31:$KM31,"&lt;&gt;")=0,"",SUMIF('English Scores- Leveled papers'!$H$4:$KM$4,BR$3,'English Scores- Leveled papers'!$H31:$KM31)))</f>
        <is>
          <t/>
        </is>
      </c>
      <c r="BS29" s="319" t="inlineStr">
        <f aca="false">IF($B29="","",IF(COUNTIFS('English Scores- Leveled papers'!$H$4:$KM$4,BS$3,'English Scores- Leveled papers'!$H31:$KM31,"&lt;&gt;")=0,"",SUMIF('English Scores- Leveled papers'!$H$4:$KM$4,BS$3,'English Scores- Leveled papers'!$H31:$KM31)))</f>
        <is>
          <t/>
        </is>
      </c>
      <c r="BT29" s="319" t="inlineStr">
        <f aca="false">IF($B29="","",IF(COUNTIFS('English Scores- Leveled papers'!$H$4:$KM$4,BT$3,'English Scores- Leveled papers'!$H31:$KM31,"&lt;&gt;")=0,"",SUMIF('English Scores- Leveled papers'!$H$4:$KM$4,BT$3,'English Scores- Leveled papers'!$H31:$KM31)))</f>
        <is>
          <t/>
        </is>
      </c>
      <c r="BU29" s="319" t="inlineStr">
        <f aca="false">IF($B29="","",IF(COUNTIFS('English Scores- Leveled papers'!$H$4:$KM$4,BU$3,'English Scores- Leveled papers'!$H31:$KM31,"&lt;&gt;")=0,"",SUMIF('English Scores- Leveled papers'!$H$4:$KM$4,BU$3,'English Scores- Leveled papers'!$H31:$KM31)))</f>
        <is>
          <t/>
        </is>
      </c>
      <c r="BV29" s="319" t="inlineStr">
        <f aca="false">IF($B29="","",IF(COUNTIFS('English Scores- Leveled papers'!$H$4:$KM$4,BV$3,'English Scores- Leveled papers'!$H31:$KM31,"&lt;&gt;")=0,"",SUMIF('English Scores- Leveled papers'!$H$4:$KM$4,BV$3,'English Scores- Leveled papers'!$H31:$KM31)))</f>
        <is>
          <t/>
        </is>
      </c>
      <c r="BW29" s="319" t="inlineStr">
        <f aca="false">IF($B29="","",IF(COUNTIFS('English Scores- Leveled papers'!$H$4:$KM$4,BW$3,'English Scores- Leveled papers'!$H31:$KM31,"&lt;&gt;")=0,"",SUMIF('English Scores- Leveled papers'!$H$4:$KM$4,BW$3,'English Scores- Leveled papers'!$H31:$KM31)))</f>
        <is>
          <t/>
        </is>
      </c>
      <c r="BX29" s="752" t="inlineStr">
        <f aca="false">IF($B29="","",IF(COUNTIFS('English Scores- Leveled papers'!$H$4:$KM$4,BX$3,'English Scores- Leveled papers'!$H31:$KM31,"&lt;&gt;")=0,"",SUMIF('English Scores- Leveled papers'!$H$4:$KM$4,BX$3,'English Scores- Leveled papers'!$H31:$KM31)))</f>
        <is>
          <t/>
        </is>
      </c>
      <c r="BY29" s="752" t="inlineStr">
        <f aca="false">IF($B29="","",IF(COUNTIFS('English Scores- Leveled papers'!$H$4:$KM$4,BY$3,'English Scores- Leveled papers'!$H31:$KM31,"&lt;&gt;")=0,"",SUMIF('English Scores- Leveled papers'!$H$4:$KM$4,BY$3,'English Scores- Leveled papers'!$H31:$KM31)))</f>
        <is>
          <t/>
        </is>
      </c>
      <c r="BZ29" s="752" t="inlineStr">
        <f aca="false">IF($B29="","",IF(COUNTIFS('English Scores- Leveled papers'!$H$4:$KM$4,BZ$3,'English Scores- Leveled papers'!$H31:$KM31,"&lt;&gt;")=0,"",SUMIF('English Scores- Leveled papers'!$H$4:$KM$4,BZ$3,'English Scores- Leveled papers'!$H31:$KM31)))</f>
        <is>
          <t/>
        </is>
      </c>
      <c r="CA29" s="752" t="inlineStr">
        <f aca="false">IF($B29="","",IF(COUNTIFS('English Scores- Leveled papers'!$H$4:$KM$4,CA$3,'English Scores- Leveled papers'!$H31:$KM31,"&lt;&gt;")=0,"",SUMIF('English Scores- Leveled papers'!$H$4:$KM$4,CA$3,'English Scores- Leveled papers'!$H31:$KM31)))</f>
        <is>
          <t/>
        </is>
      </c>
      <c r="CB29" s="752" t="inlineStr">
        <f aca="false">IF($B29="","",IF(COUNTIFS('English Scores- Leveled papers'!$H$4:$KM$4,CB$3,'English Scores- Leveled papers'!$H31:$KM31,"&lt;&gt;")=0,"",SUMIF('English Scores- Leveled papers'!$H$4:$KM$4,CB$3,'English Scores- Leveled papers'!$H31:$KM31)))</f>
        <is>
          <t/>
        </is>
      </c>
      <c r="CC29" s="752" t="inlineStr">
        <f aca="false">IF($B29="","",IF(COUNTIFS('English Scores- Leveled papers'!$H$4:$KM$4,CC$3,'English Scores- Leveled papers'!$H31:$KM31,"&lt;&gt;")=0,"",SUMIF('English Scores- Leveled papers'!$H$4:$KM$4,CC$3,'English Scores- Leveled papers'!$H31:$KM31)))</f>
        <is>
          <t/>
        </is>
      </c>
      <c r="CD29" s="752" t="inlineStr">
        <f aca="false">IF($B29="","",IF(COUNTIFS('English Scores- Leveled papers'!$H$4:$KM$4,CD$3,'English Scores- Leveled papers'!$H31:$KM31,"&lt;&gt;")=0,"",SUMIF('English Scores- Leveled papers'!$H$4:$KM$4,CD$3,'English Scores- Leveled papers'!$H31:$KM31)))</f>
        <is>
          <t/>
        </is>
      </c>
      <c r="CE29" s="752" t="inlineStr">
        <f aca="false">IF($B29="","",IF(COUNTIFS('English Scores- Leveled papers'!$H$4:$KM$4,CE$3,'English Scores- Leveled papers'!$H31:$KM31,"&lt;&gt;")=0,"",SUMIF('English Scores- Leveled papers'!$H$4:$KM$4,CE$3,'English Scores- Leveled papers'!$H31:$KM31)))</f>
        <is>
          <t/>
        </is>
      </c>
      <c r="CF29" s="752" t="inlineStr">
        <f aca="false">IF($B29="","",IF(COUNTIFS('English Scores- Leveled papers'!$H$4:$KM$4,CF$3,'English Scores- Leveled papers'!$H31:$KM31,"&lt;&gt;")=0,"",SUMIF('English Scores- Leveled papers'!$H$4:$KM$4,CF$3,'English Scores- Leveled papers'!$H31:$KM31)))</f>
        <is>
          <t/>
        </is>
      </c>
      <c r="CG29" s="319" t="inlineStr">
        <f aca="false">IF($B29="","",IF(COUNTIFS('English Scores- Leveled papers'!$H$4:$KM$4,CG$3,'English Scores- Leveled papers'!$H31:$KM31,"&lt;&gt;")=0,"",SUMIF('English Scores- Leveled papers'!$H$4:$KM$4,CG$3,'English Scores- Leveled papers'!$H31:$KM31)))</f>
        <is>
          <t/>
        </is>
      </c>
      <c r="CH29" s="319" t="inlineStr">
        <f aca="false">IF($B29="","",IF(COUNTIFS('English Scores- Leveled papers'!$H$4:$KM$4,CH$3,'English Scores- Leveled papers'!$H31:$KM31,"&lt;&gt;")=0,"",SUMIF('English Scores- Leveled papers'!$H$4:$KM$4,CH$3,'English Scores- Leveled papers'!$H31:$KM31)))</f>
        <is>
          <t/>
        </is>
      </c>
      <c r="CI29" s="319" t="inlineStr">
        <f aca="false">IF($B29="","",IF(COUNTIFS('English Scores- Leveled papers'!$H$4:$KM$4,CI$3,'English Scores- Leveled papers'!$H31:$KM31,"&lt;&gt;")=0,"",SUMIF('English Scores- Leveled papers'!$H$4:$KM$4,CI$3,'English Scores- Leveled papers'!$H31:$KM31)))</f>
        <is>
          <t/>
        </is>
      </c>
      <c r="CJ29" s="319" t="inlineStr">
        <f aca="false">IF($B29="","",IF(COUNTIFS('English Scores- Leveled papers'!$H$4:$KM$4,CJ$3,'English Scores- Leveled papers'!$H31:$KM31,"&lt;&gt;")=0,"",SUMIF('English Scores- Leveled papers'!$H$4:$KM$4,CJ$3,'English Scores- Leveled papers'!$H31:$KM31)))</f>
        <is>
          <t/>
        </is>
      </c>
      <c r="CK29" s="319" t="inlineStr">
        <f aca="false">IF($B29="","",IF(COUNTIFS('English Scores- Leveled papers'!$H$4:$KM$4,CK$3,'English Scores- Leveled papers'!$H31:$KM31,"&lt;&gt;")=0,"",SUMIF('English Scores- Leveled papers'!$H$4:$KM$4,CK$3,'English Scores- Leveled papers'!$H31:$KM31)))</f>
        <is>
          <t/>
        </is>
      </c>
      <c r="CL29" s="752" t="inlineStr">
        <f aca="false">IF($B29="","",IF(COUNTIFS('English Scores- Leveled papers'!$H$4:$KM$4,CL$3,'English Scores- Leveled papers'!$H31:$KM31,"&lt;&gt;")=0,"",SUMIF('English Scores- Leveled papers'!$H$4:$KM$4,CL$3,'English Scores- Leveled papers'!$H31:$KM31)))</f>
        <is>
          <t/>
        </is>
      </c>
      <c r="CM29" s="752" t="inlineStr">
        <f aca="false">IF($B29="","",IF(COUNTIFS('English Scores- Leveled papers'!$H$4:$KM$4,CM$3,'English Scores- Leveled papers'!$H31:$KM31,"&lt;&gt;")=0,"",SUMIF('English Scores- Leveled papers'!$H$4:$KM$4,CM$3,'English Scores- Leveled papers'!$H31:$KM31)))</f>
        <is>
          <t/>
        </is>
      </c>
      <c r="CN29" s="752" t="inlineStr">
        <f aca="false">IF($B29="","",IF(COUNTIFS('English Scores- Leveled papers'!$H$4:$KM$4,CN$3,'English Scores- Leveled papers'!$H31:$KM31,"&lt;&gt;")=0,"",SUMIF('English Scores- Leveled papers'!$H$4:$KM$4,CN$3,'English Scores- Leveled papers'!$H31:$KM31)))</f>
        <is>
          <t/>
        </is>
      </c>
      <c r="CO29" s="752" t="inlineStr">
        <f aca="false">IF($B29="","",IF(COUNTIFS('English Scores- Leveled papers'!$H$4:$KM$4,CO$3,'English Scores- Leveled papers'!$H31:$KM31,"&lt;&gt;")=0,"",SUMIF('English Scores- Leveled papers'!$H$4:$KM$4,CO$3,'English Scores- Leveled papers'!$H31:$KM31)))</f>
        <is>
          <t/>
        </is>
      </c>
      <c r="CP29" s="752" t="inlineStr">
        <f aca="false">IF($B29="","",IF(COUNTIFS('English Scores- Leveled papers'!$H$4:$KM$4,CP$3,'English Scores- Leveled papers'!$H31:$KM31,"&lt;&gt;")=0,"",SUMIF('English Scores- Leveled papers'!$H$4:$KM$4,CP$3,'English Scores- Leveled papers'!$H31:$KM31)))</f>
        <is>
          <t/>
        </is>
      </c>
      <c r="CQ29" s="752" t="inlineStr">
        <f aca="false">IF($B29="","",IF(COUNTIFS('English Scores- Leveled papers'!$H$4:$KM$4,CQ$3,'English Scores- Leveled papers'!$H31:$KM31,"&lt;&gt;")=0,"",SUMIF('English Scores- Leveled papers'!$H$4:$KM$4,CQ$3,'English Scores- Leveled papers'!$H31:$KM31)))</f>
        <is>
          <t/>
        </is>
      </c>
      <c r="CR29" s="752" t="inlineStr">
        <f aca="false">IF($B29="","",IF(COUNTIFS('English Scores- Leveled papers'!$H$4:$KM$4,CR$3,'English Scores- Leveled papers'!$H31:$KM31,"&lt;&gt;")=0,"",SUMIF('English Scores- Leveled papers'!$H$4:$KM$4,CR$3,'English Scores- Leveled papers'!$H31:$KM31)))</f>
        <is>
          <t/>
        </is>
      </c>
      <c r="CS29" s="752" t="inlineStr">
        <f aca="false">IF($B29="","",IF(COUNTIFS('English Scores- Leveled papers'!$H$4:$KM$4,CS$3,'English Scores- Leveled papers'!$H31:$KM31,"&lt;&gt;")=0,"",SUMIF('English Scores- Leveled papers'!$H$4:$KM$4,CS$3,'English Scores- Leveled papers'!$H31:$KM31)))</f>
        <is>
          <t/>
        </is>
      </c>
      <c r="CT29" s="319" t="inlineStr">
        <f aca="false">IF($B29="","",IF(COUNTIFS('English Scores- Leveled papers'!$H$4:$KM$4,CT$3,'English Scores- Leveled papers'!$H31:$KM31,"&lt;&gt;")=0,"",SUMIF('English Scores- Leveled papers'!$H$4:$KM$4,CT$3,'English Scores- Leveled papers'!$H31:$KM31)))</f>
        <is>
          <t/>
        </is>
      </c>
      <c r="CU29" s="319" t="inlineStr">
        <f aca="false">IF($B29="","",IF(COUNTIFS('English Scores- Leveled papers'!$H$4:$KM$4,CU$3,'English Scores- Leveled papers'!$H31:$KM31,"&lt;&gt;")=0,"",SUMIF('English Scores- Leveled papers'!$H$4:$KM$4,CU$3,'English Scores- Leveled papers'!$H31:$KM31)))</f>
        <is>
          <t/>
        </is>
      </c>
      <c r="CV29" s="319" t="inlineStr">
        <f aca="false">IF($B29="","",IF(COUNTIFS('English Scores- Leveled papers'!$H$4:$KM$4,CV$3,'English Scores- Leveled papers'!$H31:$KM31,"&lt;&gt;")=0,"",SUMIF('English Scores- Leveled papers'!$H$4:$KM$4,CV$3,'English Scores- Leveled papers'!$H31:$KM31)))</f>
        <is>
          <t/>
        </is>
      </c>
      <c r="CW29" s="319" t="inlineStr">
        <f aca="false">IF($B29="","",IF(COUNTIFS('English Scores- Leveled papers'!$H$4:$KM$4,CW$3,'English Scores- Leveled papers'!$H31:$KM31,"&lt;&gt;")=0,"",SUMIF('English Scores- Leveled papers'!$H$4:$KM$4,CW$3,'English Scores- Leveled papers'!$H31:$KM31)))</f>
        <is>
          <t/>
        </is>
      </c>
      <c r="CX29" s="319" t="inlineStr">
        <f aca="false">IF($B29="","",IF(COUNTIFS('English Scores- Leveled papers'!$H$4:$KM$4,CX$3,'English Scores- Leveled papers'!$H31:$KM31,"&lt;&gt;")=0,"",SUMIF('English Scores- Leveled papers'!$H$4:$KM$4,CX$3,'English Scores- Leveled papers'!$H31:$KM31)))</f>
        <is>
          <t/>
        </is>
      </c>
      <c r="CY29" s="319" t="inlineStr">
        <f aca="false">IF($B29="","",IF(COUNTIFS('English Scores- Leveled papers'!$H$4:$KM$4,CY$3,'English Scores- Leveled papers'!$H31:$KM31,"&lt;&gt;")=0,"",SUMIF('English Scores- Leveled papers'!$H$4:$KM$4,CY$3,'English Scores- Leveled papers'!$H31:$KM31)))</f>
        <is>
          <t/>
        </is>
      </c>
      <c r="CZ29" s="319" t="inlineStr">
        <f aca="false">IF($B29="","",IF(COUNTIFS('English Scores- Leveled papers'!$H$4:$KM$4,CZ$3,'English Scores- Leveled papers'!$H31:$KM31,"&lt;&gt;")=0,"",SUMIF('English Scores- Leveled papers'!$H$4:$KM$4,CZ$3,'English Scores- Leveled papers'!$H31:$KM31)))</f>
        <is>
          <t/>
        </is>
      </c>
      <c r="DA29" s="319" t="inlineStr">
        <f aca="false">IF($B29="","",IF(COUNTIFS('English Scores- Leveled papers'!$H$4:$KM$4,DA$3,'English Scores- Leveled papers'!$H31:$KM31,"&lt;&gt;")=0,"",SUMIF('English Scores- Leveled papers'!$H$4:$KM$4,DA$3,'English Scores- Leveled papers'!$H31:$KM31)))</f>
        <is>
          <t/>
        </is>
      </c>
      <c r="DB29" s="319" t="inlineStr">
        <f aca="false">IF($B29="","",IF(COUNTIFS('English Scores- Leveled papers'!$H$4:$KM$4,DB$3,'English Scores- Leveled papers'!$H31:$KM31,"&lt;&gt;")=0,"",SUMIF('English Scores- Leveled papers'!$H$4:$KM$4,DB$3,'English Scores- Leveled papers'!$H31:$KM31)))</f>
        <is>
          <t/>
        </is>
      </c>
      <c r="DC29" s="319" t="inlineStr">
        <f aca="false">IF($B29="","",IF(COUNTIFS('English Scores- Leveled papers'!$H$4:$KM$4,DC$3,'English Scores- Leveled papers'!$H31:$KM31,"&lt;&gt;")=0,"",SUMIF('English Scores- Leveled papers'!$H$4:$KM$4,DC$3,'English Scores- Leveled papers'!$H31:$KM31)))</f>
        <is>
          <t/>
        </is>
      </c>
      <c r="DD29" s="319" t="inlineStr">
        <f aca="false">IF($B29="","",IF(COUNTIFS('English Scores- Leveled papers'!$H$4:$KM$4,DD$3,'English Scores- Leveled papers'!$H31:$KM31,"&lt;&gt;")=0,"",SUMIF('English Scores- Leveled papers'!$H$4:$KM$4,DD$3,'English Scores- Leveled papers'!$H31:$KM31)))</f>
        <is>
          <t/>
        </is>
      </c>
      <c r="DE29" s="319" t="inlineStr">
        <f aca="false">IF($B29="","",IF(COUNTIFS('English Scores- Leveled papers'!$H$4:$KM$4,DE$3,'English Scores- Leveled papers'!$H31:$KM31,"&lt;&gt;")=0,"",SUMIF('English Scores- Leveled papers'!$H$4:$KM$4,DE$3,'English Scores- Leveled papers'!$H31:$KM31)))</f>
        <is>
          <t/>
        </is>
      </c>
      <c r="DF29" s="752" t="inlineStr">
        <f aca="false">IF($B29="","",IF(COUNTIFS('English Scores- Leveled papers'!$H$4:$KM$4,DF$3,'English Scores- Leveled papers'!$H31:$KM31,"&lt;&gt;")=0,"",SUMIF('English Scores- Leveled papers'!$H$4:$KM$4,DF$3,'English Scores- Leveled papers'!$H31:$KM31)))</f>
        <is>
          <t/>
        </is>
      </c>
      <c r="DG29" s="752" t="inlineStr">
        <f aca="false">IF($B29="","",IF(COUNTIFS('English Scores- Leveled papers'!$H$4:$KM$4,DG$3,'English Scores- Leveled papers'!$H31:$KM31,"&lt;&gt;")=0,"",SUMIF('English Scores- Leveled papers'!$H$4:$KM$4,DG$3,'English Scores- Leveled papers'!$H31:$KM31)))</f>
        <is>
          <t/>
        </is>
      </c>
      <c r="DH29" s="752" t="inlineStr">
        <f aca="false">IF($B29="","",IF(COUNTIFS('English Scores- Leveled papers'!$H$4:$KM$4,DH$3,'English Scores- Leveled papers'!$H31:$KM31,"&lt;&gt;")=0,"",SUMIF('English Scores- Leveled papers'!$H$4:$KM$4,DH$3,'English Scores- Leveled papers'!$H31:$KM31)))</f>
        <is>
          <t/>
        </is>
      </c>
      <c r="DI29" s="752" t="inlineStr">
        <f aca="false">IF($B29="","",IF(COUNTIFS('English Scores- Leveled papers'!$H$4:$KM$4,DI$3,'English Scores- Leveled papers'!$H31:$KM31,"&lt;&gt;")=0,"",SUMIF('English Scores- Leveled papers'!$H$4:$KM$4,DI$3,'English Scores- Leveled papers'!$H31:$KM31)))</f>
        <is>
          <t/>
        </is>
      </c>
      <c r="DJ29" s="752" t="inlineStr">
        <f aca="false">IF($B29="","",IF(COUNTIFS('English Scores- Leveled papers'!$H$4:$KM$4,DJ$3,'English Scores- Leveled papers'!$H31:$KM31,"&lt;&gt;")=0,"",SUMIF('English Scores- Leveled papers'!$H$4:$KM$4,DJ$3,'English Scores- Leveled papers'!$H31:$KM31)))</f>
        <is>
          <t/>
        </is>
      </c>
      <c r="DK29" s="752" t="inlineStr">
        <f aca="false">IF($B29="","",IF(COUNTIFS('English Scores- Leveled papers'!$H$4:$KM$4,DK$3,'English Scores- Leveled papers'!$H31:$KM31,"&lt;&gt;")=0,"",SUMIF('English Scores- Leveled papers'!$H$4:$KM$4,DK$3,'English Scores- Leveled papers'!$H31:$KM31)))</f>
        <is>
          <t/>
        </is>
      </c>
      <c r="DL29" s="752" t="inlineStr">
        <f aca="false">IF($B29="","",IF(COUNTIFS('English Scores- Leveled papers'!$H$4:$KM$4,DL$3,'English Scores- Leveled papers'!$H31:$KM31,"&lt;&gt;")=0,"",SUMIF('English Scores- Leveled papers'!$H$4:$KM$4,DL$3,'English Scores- Leveled papers'!$H31:$KM31)))</f>
        <is>
          <t/>
        </is>
      </c>
      <c r="DM29" s="752" t="inlineStr">
        <f aca="false">IF($B29="","",IF(COUNTIFS('English Scores- Leveled papers'!$H$4:$KM$4,DM$3,'English Scores- Leveled papers'!$H31:$KM31,"&lt;&gt;")=0,"",SUMIF('English Scores- Leveled papers'!$H$4:$KM$4,DM$3,'English Scores- Leveled papers'!$H31:$KM31)))</f>
        <is>
          <t/>
        </is>
      </c>
      <c r="DN29" s="752" t="inlineStr">
        <f aca="false">IF($B29="","",IF(COUNTIFS('English Scores- Leveled papers'!$H$4:$KM$4,DN$3,'English Scores- Leveled papers'!$H31:$KM31,"&lt;&gt;")=0,"",SUMIF('English Scores- Leveled papers'!$H$4:$KM$4,DN$3,'English Scores- Leveled papers'!$H31:$KM31)))</f>
        <is>
          <t/>
        </is>
      </c>
      <c r="DO29" s="752" t="inlineStr">
        <f aca="false">IF($B29="","",IF(COUNTIFS('English Scores- Leveled papers'!$H$4:$KM$4,DO$3,'English Scores- Leveled papers'!$H31:$KM31,"&lt;&gt;")=0,"",SUMIF('English Scores- Leveled papers'!$H$4:$KM$4,DO$3,'English Scores- Leveled papers'!$H31:$KM31)))</f>
        <is>
          <t/>
        </is>
      </c>
      <c r="DP29" s="752" t="inlineStr">
        <f aca="false">IF($B29="","",IF(COUNTIFS('English Scores- Leveled papers'!$H$4:$KM$4,DP$3,'English Scores- Leveled papers'!$H31:$KM31,"&lt;&gt;")=0,"",SUMIF('English Scores- Leveled papers'!$H$4:$KM$4,DP$3,'English Scores- Leveled papers'!$H31:$KM31)))</f>
        <is>
          <t/>
        </is>
      </c>
      <c r="DQ29" s="752" t="inlineStr">
        <f aca="false">IF($B29="","",IF(COUNTIFS('English Scores- Leveled papers'!$H$4:$KM$4,DQ$3,'English Scores- Leveled papers'!$H31:$KM31,"&lt;&gt;")=0,"",SUMIF('English Scores- Leveled papers'!$H$4:$KM$4,DQ$3,'English Scores- Leveled papers'!$H31:$KM31)))</f>
        <is>
          <t/>
        </is>
      </c>
      <c r="DR29" s="319" t="inlineStr">
        <f aca="false">IF($B29="","",IF(COUNTIFS('English Scores- Leveled papers'!$H$4:$KM$4,DR$3,'English Scores- Leveled papers'!$H31:$KM31,"&lt;&gt;")=0,"",SUMIF('English Scores- Leveled papers'!$H$4:$KM$4,DR$3,'English Scores- Leveled papers'!$H31:$KM31)))</f>
        <is>
          <t/>
        </is>
      </c>
      <c r="DS29" s="319" t="inlineStr">
        <f aca="false">IF($B29="","",IF(COUNTIFS('English Scores- Leveled papers'!$H$4:$KM$4,DS$3,'English Scores- Leveled papers'!$H31:$KM31,"&lt;&gt;")=0,"",SUMIF('English Scores- Leveled papers'!$H$4:$KM$4,DS$3,'English Scores- Leveled papers'!$H31:$KM31)))</f>
        <is>
          <t/>
        </is>
      </c>
      <c r="DT29" s="319" t="inlineStr">
        <f aca="false">IF($B29="","",IF(COUNTIFS('English Scores- Leveled papers'!$H$4:$KM$4,DT$3,'English Scores- Leveled papers'!$H31:$KM31,"&lt;&gt;")=0,"",SUMIF('English Scores- Leveled papers'!$H$4:$KM$4,DT$3,'English Scores- Leveled papers'!$H31:$KM31)))</f>
        <is>
          <t/>
        </is>
      </c>
      <c r="DU29" s="319" t="inlineStr">
        <f aca="false">IF($B29="","",IF(COUNTIFS('English Scores- Leveled papers'!$H$4:$KM$4,DU$3,'English Scores- Leveled papers'!$H31:$KM31,"&lt;&gt;")=0,"",SUMIF('English Scores- Leveled papers'!$H$4:$KM$4,DU$3,'English Scores- Leveled papers'!$H31:$KM31)))</f>
        <is>
          <t/>
        </is>
      </c>
      <c r="DV29" s="319" t="inlineStr">
        <f aca="false">IF($B29="","",IF(COUNTIFS('English Scores- Leveled papers'!$H$4:$KM$4,DV$3,'English Scores- Leveled papers'!$H31:$KM31,"&lt;&gt;")=0,"",SUMIF('English Scores- Leveled papers'!$H$4:$KM$4,DV$3,'English Scores- Leveled papers'!$H31:$KM31)))</f>
        <is>
          <t/>
        </is>
      </c>
      <c r="DW29" s="319" t="inlineStr">
        <f aca="false">IF($B29="","",IF(COUNTIFS('English Scores- Leveled papers'!$H$4:$KM$4,DW$3,'English Scores- Leveled papers'!$H31:$KM31,"&lt;&gt;")=0,"",SUMIF('English Scores- Leveled papers'!$H$4:$KM$4,DW$3,'English Scores- Leveled papers'!$H31:$KM31)))</f>
        <is>
          <t/>
        </is>
      </c>
      <c r="DX29" s="319" t="inlineStr">
        <f aca="false">IF($B29="","",IF(COUNTIFS('English Scores- Leveled papers'!$H$4:$KM$4,DX$3,'English Scores- Leveled papers'!$H31:$KM31,"&lt;&gt;")=0,"",SUMIF('English Scores- Leveled papers'!$H$4:$KM$4,DX$3,'English Scores- Leveled papers'!$H31:$KM31)))</f>
        <is>
          <t/>
        </is>
      </c>
      <c r="DY29" s="319" t="inlineStr">
        <f aca="false">IF($B29="","",IF(COUNTIFS('English Scores- Leveled papers'!$H$4:$KM$4,DY$3,'English Scores- Leveled papers'!$H31:$KM31,"&lt;&gt;")=0,"",SUMIF('English Scores- Leveled papers'!$H$4:$KM$4,DY$3,'English Scores- Leveled papers'!$H31:$KM31)))</f>
        <is>
          <t/>
        </is>
      </c>
      <c r="DZ29" s="319" t="inlineStr">
        <f aca="false">IF($B29="","",IF(COUNTIFS('English Scores- Leveled papers'!$H$4:$KM$4,DZ$3,'English Scores- Leveled papers'!$H31:$KM31,"&lt;&gt;")=0,"",SUMIF('English Scores- Leveled papers'!$H$4:$KM$4,DZ$3,'English Scores- Leveled papers'!$H31:$KM31)))</f>
        <is>
          <t/>
        </is>
      </c>
      <c r="EA29" s="319" t="inlineStr">
        <f aca="false">IF($B29="","",IF(COUNTIFS('English Scores- Leveled papers'!$H$4:$KM$4,EA$3,'English Scores- Leveled papers'!$H31:$KM31,"&lt;&gt;")=0,"",SUMIF('English Scores- Leveled papers'!$H$4:$KM$4,EA$3,'English Scores- Leveled papers'!$H31:$KM31)))</f>
        <is>
          <t/>
        </is>
      </c>
      <c r="EB29" s="319" t="inlineStr">
        <f aca="false">IF($B29="","",IF(COUNTIFS('English Scores- Leveled papers'!$H$4:$KM$4,EB$3,'English Scores- Leveled papers'!$H31:$KM31,"&lt;&gt;")=0,"",SUMIF('English Scores- Leveled papers'!$H$4:$KM$4,EB$3,'English Scores- Leveled papers'!$H31:$KM31)))</f>
        <is>
          <t/>
        </is>
      </c>
      <c r="EC29" s="319" t="inlineStr">
        <f aca="false">IF($B29="","",IF(COUNTIFS('English Scores- Leveled papers'!$H$4:$KM$4,EC$3,'English Scores- Leveled papers'!$H31:$KM31,"&lt;&gt;")=0,"",SUMIF('English Scores- Leveled papers'!$H$4:$KM$4,EC$3,'English Scores- Leveled papers'!$H31:$KM31)))</f>
        <is>
          <t/>
        </is>
      </c>
      <c r="ED29" s="752" t="inlineStr">
        <f aca="false">IF($B29="","",IF(COUNTIFS('English Scores- Leveled papers'!$H$4:$KM$4,ED$3,'English Scores- Leveled papers'!$H31:$KM31,"&lt;&gt;")=0,"",SUMIF('English Scores- Leveled papers'!$H$4:$KM$4,ED$3,'English Scores- Leveled papers'!$H31:$KM31)))</f>
        <is>
          <t/>
        </is>
      </c>
      <c r="EE29" s="752" t="inlineStr">
        <f aca="false">IF($B29="","",IF(COUNTIFS('English Scores- Leveled papers'!$H$4:$KM$4,EE$3,'English Scores- Leveled papers'!$H31:$KM31,"&lt;&gt;")=0,"",SUMIF('English Scores- Leveled papers'!$H$4:$KM$4,EE$3,'English Scores- Leveled papers'!$H31:$KM31)))</f>
        <is>
          <t/>
        </is>
      </c>
      <c r="EF29" s="752" t="inlineStr">
        <f aca="false">IF($B29="","",IF(COUNTIFS('English Scores- Leveled papers'!$H$4:$KM$4,EF$3,'English Scores- Leveled papers'!$H31:$KM31,"&lt;&gt;")=0,"",SUMIF('English Scores- Leveled papers'!$H$4:$KM$4,EF$3,'English Scores- Leveled papers'!$H31:$KM31)))</f>
        <is>
          <t/>
        </is>
      </c>
      <c r="EG29" s="752" t="inlineStr">
        <f aca="false">IF($B29="","",IF(COUNTIFS('English Scores- Leveled papers'!$H$4:$KM$4,EG$3,'English Scores- Leveled papers'!$H31:$KM31,"&lt;&gt;")=0,"",SUMIF('English Scores- Leveled papers'!$H$4:$KM$4,EG$3,'English Scores- Leveled papers'!$H31:$KM31)))</f>
        <is>
          <t/>
        </is>
      </c>
      <c r="EH29" s="752" t="inlineStr">
        <f aca="false">IF($B29="","",IF(COUNTIFS('English Scores- Leveled papers'!$H$4:$KM$4,EH$3,'English Scores- Leveled papers'!$H31:$KM31,"&lt;&gt;")=0,"",SUMIF('English Scores- Leveled papers'!$H$4:$KM$4,EH$3,'English Scores- Leveled papers'!$H31:$KM31)))</f>
        <is>
          <t/>
        </is>
      </c>
      <c r="EI29" s="752" t="inlineStr">
        <f aca="false">IF($B29="","",IF(COUNTIFS('English Scores- Leveled papers'!$H$4:$KM$4,EI$3,'English Scores- Leveled papers'!$H31:$KM31,"&lt;&gt;")=0,"",SUMIF('English Scores- Leveled papers'!$H$4:$KM$4,EI$3,'English Scores- Leveled papers'!$H31:$KM31)))</f>
        <is>
          <t/>
        </is>
      </c>
      <c r="EJ29" s="752" t="inlineStr">
        <f aca="false">IF($B29="","",IF(COUNTIFS('English Scores- Leveled papers'!$H$4:$KM$4,EJ$3,'English Scores- Leveled papers'!$H31:$KM31,"&lt;&gt;")=0,"",SUMIF('English Scores- Leveled papers'!$H$4:$KM$4,EJ$3,'English Scores- Leveled papers'!$H31:$KM31)))</f>
        <is>
          <t/>
        </is>
      </c>
      <c r="EK29" s="752" t="inlineStr">
        <f aca="false">IF($B29="","",IF(COUNTIFS('English Scores- Leveled papers'!$H$4:$KM$4,EK$3,'English Scores- Leveled papers'!$H31:$KM31,"&lt;&gt;")=0,"",SUMIF('English Scores- Leveled papers'!$H$4:$KM$4,EK$3,'English Scores- Leveled papers'!$H31:$KM31)))</f>
        <is>
          <t/>
        </is>
      </c>
      <c r="EL29" s="752" t="inlineStr">
        <f aca="false">IF($B29="","",IF(COUNTIFS('English Scores- Leveled papers'!$H$4:$KM$4,EL$3,'English Scores- Leveled papers'!$H31:$KM31,"&lt;&gt;")=0,"",SUMIF('English Scores- Leveled papers'!$H$4:$KM$4,EL$3,'English Scores- Leveled papers'!$H31:$KM31)))</f>
        <is>
          <t/>
        </is>
      </c>
      <c r="EM29" s="752" t="inlineStr">
        <f aca="false">IF($B29="","",IF(COUNTIFS('English Scores- Leveled papers'!$H$4:$KM$4,EM$3,'English Scores- Leveled papers'!$H31:$KM31,"&lt;&gt;")=0,"",SUMIF('English Scores- Leveled papers'!$H$4:$KM$4,EM$3,'English Scores- Leveled papers'!$H31:$KM31)))</f>
        <is>
          <t/>
        </is>
      </c>
      <c r="EN29" s="752" t="inlineStr">
        <f aca="false">IF($B29="","",IF(COUNTIFS('English Scores- Leveled papers'!$H$4:$KM$4,EN$3,'English Scores- Leveled papers'!$H31:$KM31,"&lt;&gt;")=0,"",SUMIF('English Scores- Leveled papers'!$H$4:$KM$4,EN$3,'English Scores- Leveled papers'!$H31:$KM31)))</f>
        <is>
          <t/>
        </is>
      </c>
      <c r="EO29" s="752" t="inlineStr">
        <f aca="false">IF($B29="","",IF(COUNTIFS('English Scores- Leveled papers'!$H$4:$KM$4,EO$3,'English Scores- Leveled papers'!$H31:$KM31,"&lt;&gt;")=0,"",SUMIF('English Scores- Leveled papers'!$H$4:$KM$4,EO$3,'English Scores- Leveled papers'!$H31:$KM31)))</f>
        <is>
          <t/>
        </is>
      </c>
      <c r="EP29" s="752" t="inlineStr">
        <f aca="false">IF($B29="","",IF(COUNTIFS('English Scores- Leveled papers'!$H$4:$KM$4,EP$3,'English Scores- Leveled papers'!$H31:$KM31,"&lt;&gt;")=0,"",SUMIF('English Scores- Leveled papers'!$H$4:$KM$4,EP$3,'English Scores- Leveled papers'!$H31:$KM31)))</f>
        <is>
          <t/>
        </is>
      </c>
    </row>
    <row r="30" customFormat="false" ht="12.75" hidden="false" customHeight="false" outlineLevel="0" collapsed="false">
      <c r="A30" s="315" t="n">
        <v>26</v>
      </c>
      <c r="B30" s="315" t="str">
        <f aca="false">'English Scores- Leveled papers'!B32</f>
        <v>K.Ganesh</v>
      </c>
      <c r="C30" s="751" t="e">
        <f aca="false">IF('RC Mastery Check+Question type'!D30="","",IF(OR('RC Mastery Check+Question type'!D30=-0.5,'RC Mastery Check+Question type'!D30=0,'RC Mastery Check+Question type'!D30=0.2,'RC Mastery Check+Question type'!D30=0.5),"NR",'cover sheet'!#ref!))</f>
        <v>#VALUE!</v>
      </c>
      <c r="D30" s="316" t="str">
        <f aca="false">IF(OR(B30="",COUNT('English Scores- Leveled papers'!AJ32:KM32)=0),"",IF((AND(R30&gt;=(70/100),R30&lt;1.1)),9,IF(AND(Q30&gt;=(70/100),Q30&lt;1.1),8,IF(AND(P30&gt;=(70/100),P30&lt;1.1),7,IF(AND(O30&gt;=(70/100),O30&lt;1.1),6,IF(AND(N30&gt;=0.7,N30&lt;1.1),5,IF(AND(M30&gt;=0.7,M30&lt;1.1),5,IF(AND(L30&gt;=0.7,L30&lt;1.1),4,IF(AND(K30&gt;=0.7,K30&lt;1.1),4,IF(AND(J30&gt;=0.7,J30&lt;1.1),3,IF(AND(I30&gt;=0.7,I30&lt;1.1),3,IF(AND(H30&gt;=0.7,H30&lt;1.1),2,IF(AND(G30&gt;=0.7,G30&lt;1.1),2,IF(AND(F30&gt;=0.7,F30&lt;1.1),1,IF(AND(E30&gt;=0.7,E30&lt;1.1),1,IF(COUNT('English Scores- Leveled papers'!AJ32:AK32)=0,"","NR"))))))))))))))))</f>
        <v>NR</v>
      </c>
      <c r="E30" s="318" t="str">
        <f aca="false">IF((B30=""),"",IF(COUNT(S30:W30)=0,"",ROUND(SUM(S30:W30)/SUM($S$2:$W$2),1)))</f>
        <v/>
      </c>
      <c r="F30" s="318" t="str">
        <f aca="false">IF((B30=""),"",IF(COUNT(X30:AB30)=0,"",ROUND(SUM(X30:AB30)/SUM($X$2:$AB$2),1)))</f>
        <v/>
      </c>
      <c r="G30" s="318" t="str">
        <f aca="false">IFERROR(IF((B30=""),"",IF(COUNT(AC30:AH30)=0,"",ROUND(SUM(AC30:AH30)/SUM($AC$2:$AH$2),1))),"")</f>
        <v/>
      </c>
      <c r="H30" s="318" t="str">
        <f aca="false">IFERROR(IF((B30=""),"",IF(COUNT(AI30:AN30)=0,"",ROUND(SUM(AI30:AN30)/SUM($AI$2:$AN$2),1))),0)</f>
        <v/>
      </c>
      <c r="I30" s="318" t="str">
        <f aca="false">IFERROR(IF((B30=""),"",IF(COUNT(AO30:AY30)=0,"",ROUND(SUM(AO30:AY30)/SUM($AO$2:$AY$2),1))),0)</f>
        <v/>
      </c>
      <c r="J30" s="318" t="str">
        <f aca="false">IFERROR(IF((B30=""),"",IF(COUNT(AZ30:BO30)=0,"",ROUND(SUM(AZ30:BO30)/SUM($AZ$2:$BO$2),1))),0)</f>
        <v/>
      </c>
      <c r="K30" s="318" t="str">
        <f aca="false">IFERROR(IF((B30=""),"",IF(COUNT(BP30:BW30)=0,"",ROUND(SUM(BP30:BW30)/SUM($BP$2:$BW$2),1))),0)</f>
        <v/>
      </c>
      <c r="L30" s="318" t="str">
        <f aca="false">IFERROR(IF((B30=""),"",IF(COUNT(BX30:CF30)=0,"",ROUND(SUM(BX30:CF30)/SUM($BX$2:$CF$2),1))),0)</f>
        <v/>
      </c>
      <c r="M30" s="318" t="str">
        <f aca="false">IFERROR(IF((B30=""),"",IF(COUNT(CG30:CK30)=0,"",ROUND(SUM(CG30:CK30)/SUM($CG$2:$CK$2),1))),0)</f>
        <v/>
      </c>
      <c r="N30" s="318" t="str">
        <f aca="false">IFERROR(IF((B30=""),"",IF(COUNT(CL30:CS30)=0,"",ROUND(SUM(CL30:CS30)/SUM($CL$2:$CS$2),1))),0)</f>
        <v/>
      </c>
      <c r="O30" s="318" t="str">
        <f aca="false">IFERROR(IF((B30=""),"",IF(COUNT(CT30:DE30)=0,"",ROUND(SUM(CT30:DE30)/SUM($CT$2:$DE$2),1))),0)</f>
        <v/>
      </c>
      <c r="P30" s="318" t="str">
        <f aca="false">IFERROR(IF((B30=""),"",IF(COUNT(DF30:DQ30)=0,"",ROUND(SUM(DF30:DQ30)/SUM($DF$2:$DQ$2),1))),0)</f>
        <v/>
      </c>
      <c r="Q30" s="318" t="str">
        <f aca="false">IFERROR(IF((B30=""),"",IF(COUNT(DR30:EB30)=0,"",ROUND(SUM(DR30:EB30)/SUM($DR$2:$EB$2),1))),0)</f>
        <v/>
      </c>
      <c r="R30" s="318" t="str">
        <f aca="false">(IF((B30=""),"",IF(COUNT(ED30:EP30)=0,"",ROUND(SUM(ED30:EP30)/SUM($ED$2:$EP$2),1))))</f>
        <v/>
      </c>
      <c r="S30" s="319" t="inlineStr">
        <f aca="false">IF($B30="","",IF(COUNTIFS('English Scores- Leveled papers'!$H$4:$KM$4,S$3,'English Scores- Leveled papers'!$H32:$KM32,"&lt;&gt;")=0,"",SUMIF('English Scores- Leveled papers'!$H$4:$KM$4,S$3,'English Scores- Leveled papers'!$H32:$KM32)))</f>
        <is>
          <t/>
        </is>
      </c>
      <c r="T30" s="319" t="inlineStr">
        <f aca="false">IF($B30="","",IF(COUNTIFS('English Scores- Leveled papers'!$H$4:$KM$4,T$3,'English Scores- Leveled papers'!$H32:$KM32,"&lt;&gt;")=0,"",SUMIF('English Scores- Leveled papers'!$H$4:$KM$4,T$3,'English Scores- Leveled papers'!$H32:$KM32)))</f>
        <is>
          <t/>
        </is>
      </c>
      <c r="U30" s="319" t="inlineStr">
        <f aca="false">IF($B30="","",IF(COUNTIFS('English Scores- Leveled papers'!$H$4:$KM$4,U$3,'English Scores- Leveled papers'!$H32:$KM32,"&lt;&gt;")=0,"",SUMIF('English Scores- Leveled papers'!$H$4:$KM$4,U$3,'English Scores- Leveled papers'!$H32:$KM32)))</f>
        <is>
          <t/>
        </is>
      </c>
      <c r="V30" s="319" t="inlineStr">
        <f aca="false">IF($B30="","",IF(COUNTIFS('English Scores- Leveled papers'!$H$4:$KM$4,V$3,'English Scores- Leveled papers'!$H32:$KM32,"&lt;&gt;")=0,"",SUMIF('English Scores- Leveled papers'!$H$4:$KM$4,V$3,'English Scores- Leveled papers'!$H32:$KM32)))</f>
        <is>
          <t/>
        </is>
      </c>
      <c r="W30" s="319" t="inlineStr">
        <f aca="false">IF($B30="","",IF(COUNTIFS('English Scores- Leveled papers'!$H$4:$KM$4,W$3,'English Scores- Leveled papers'!$H32:$KM32,"&lt;&gt;")=0,"",SUMIF('English Scores- Leveled papers'!$H$4:$KM$4,W$3,'English Scores- Leveled papers'!$H32:$KM32)))</f>
        <is>
          <t/>
        </is>
      </c>
      <c r="X30" s="752" t="inlineStr">
        <f aca="false">IF($B30="","",IF(COUNTIFS('English Scores- Leveled papers'!$H$4:$KM$4,X$3,'English Scores- Leveled papers'!$H32:$KM32,"&lt;&gt;")=0,"",SUMIF('English Scores- Leveled papers'!$H$4:$KM$4,X$3,'English Scores- Leveled papers'!$H32:$KM32)))</f>
        <is>
          <t/>
        </is>
      </c>
      <c r="Y30" s="752" t="inlineStr">
        <f aca="false">IF($B30="","",IF(COUNTIFS('English Scores- Leveled papers'!$H$4:$KM$4,Y$3,'English Scores- Leveled papers'!$H32:$KM32,"&lt;&gt;")=0,"",SUMIF('English Scores- Leveled papers'!$H$4:$KM$4,Y$3,'English Scores- Leveled papers'!$H32:$KM32)))</f>
        <is>
          <t/>
        </is>
      </c>
      <c r="Z30" s="752" t="inlineStr">
        <f aca="false">IF($B30="","",IF(COUNTIFS('English Scores- Leveled papers'!$H$4:$KM$4,Z$3,'English Scores- Leveled papers'!$H32:$KM32,"&lt;&gt;")=0,"",SUMIF('English Scores- Leveled papers'!$H$4:$KM$4,Z$3,'English Scores- Leveled papers'!$H32:$KM32)))</f>
        <is>
          <t/>
        </is>
      </c>
      <c r="AA30" s="752" t="inlineStr">
        <f aca="false">IF($B30="","",IF(COUNTIFS('English Scores- Leveled papers'!$H$4:$KM$4,AA$3,'English Scores- Leveled papers'!$H32:$KM32,"&lt;&gt;")=0,"",SUMIF('English Scores- Leveled papers'!$H$4:$KM$4,AA$3,'English Scores- Leveled papers'!$H32:$KM32)))</f>
        <is>
          <t/>
        </is>
      </c>
      <c r="AB30" s="752" t="inlineStr">
        <f aca="false">IF($B30="","",IF(COUNTIFS('English Scores- Leveled papers'!$H$4:$KM$4,AB$3,'English Scores- Leveled papers'!$H32:$KM32,"&lt;&gt;")=0,"",SUMIF('English Scores- Leveled papers'!$H$4:$KM$4,AB$3,'English Scores- Leveled papers'!$H32:$KM32)))</f>
        <is>
          <t/>
        </is>
      </c>
      <c r="AC30" s="319" t="inlineStr">
        <f aca="false">IF($B30="","",IF(COUNTIFS('English Scores- Leveled papers'!$H$4:$KM$4,AC$3,'English Scores- Leveled papers'!$H32:$KM32,"&lt;&gt;")=0,"",SUMIF('English Scores- Leveled papers'!$H$4:$KM$4,AC$3,'English Scores- Leveled papers'!$H32:$KM32)))</f>
        <is>
          <t/>
        </is>
      </c>
      <c r="AD30" s="319" t="inlineStr">
        <f aca="false">IF($B30="","",IF(COUNTIFS('English Scores- Leveled papers'!$H$4:$KM$4,AD$3,'English Scores- Leveled papers'!$H32:$KM32,"&lt;&gt;")=0,"",SUMIF('English Scores- Leveled papers'!$H$4:$KM$4,AD$3,'English Scores- Leveled papers'!$H32:$KM32)))</f>
        <is>
          <t/>
        </is>
      </c>
      <c r="AE30" s="319" t="inlineStr">
        <f aca="false">IF($B30="","",IF(COUNTIFS('English Scores- Leveled papers'!$H$4:$KM$4,AE$3,'English Scores- Leveled papers'!$H32:$KM32,"&lt;&gt;")=0,"",SUMIF('English Scores- Leveled papers'!$H$4:$KM$4,AE$3,'English Scores- Leveled papers'!$H32:$KM32)))</f>
        <is>
          <t/>
        </is>
      </c>
      <c r="AF30" s="319" t="inlineStr">
        <f aca="false">IF($B30="","",IF(COUNTIFS('English Scores- Leveled papers'!$H$4:$KM$4,AF$3,'English Scores- Leveled papers'!$H32:$KM32,"&lt;&gt;")=0,"",SUMIF('English Scores- Leveled papers'!$H$4:$KM$4,AF$3,'English Scores- Leveled papers'!$H32:$KM32)))</f>
        <is>
          <t/>
        </is>
      </c>
      <c r="AG30" s="319" t="inlineStr">
        <f aca="false">IF($B30="","",IF(COUNTIFS('English Scores- Leveled papers'!$H$4:$KM$4,AG$3,'English Scores- Leveled papers'!$H32:$KM32,"&lt;&gt;")=0,"",SUMIF('English Scores- Leveled papers'!$H$4:$KM$4,AG$3,'English Scores- Leveled papers'!$H32:$KM32)))</f>
        <is>
          <t/>
        </is>
      </c>
      <c r="AH30" s="319" t="inlineStr">
        <f aca="false">IF($B30="","",IF(COUNTIFS('English Scores- Leveled papers'!$H$4:$KM$4,AH$3,'English Scores- Leveled papers'!$H32:$KM32,"&lt;&gt;")=0,"",SUMIF('English Scores- Leveled papers'!$H$4:$KM$4,AH$3,'English Scores- Leveled papers'!$H32:$KM32)))</f>
        <is>
          <t/>
        </is>
      </c>
      <c r="AI30" s="752" t="inlineStr">
        <f aca="false">IF($B30="","",IF(COUNTIFS('English Scores- Leveled papers'!$H$4:$KM$4,AI$3,'English Scores- Leveled papers'!$H32:$KM32,"&lt;&gt;")=0,"",SUMIF('English Scores- Leveled papers'!$H$4:$KM$4,AI$3,'English Scores- Leveled papers'!$H32:$KM32)))</f>
        <is>
          <t/>
        </is>
      </c>
      <c r="AJ30" s="752" t="inlineStr">
        <f aca="false">IF($B30="","",IF(COUNTIFS('English Scores- Leveled papers'!$H$4:$KM$4,AJ$3,'English Scores- Leveled papers'!$H32:$KM32,"&lt;&gt;")=0,"",SUMIF('English Scores- Leveled papers'!$H$4:$KM$4,AJ$3,'English Scores- Leveled papers'!$H32:$KM32)))</f>
        <is>
          <t/>
        </is>
      </c>
      <c r="AK30" s="752" t="inlineStr">
        <f aca="false">IF($B30="","",IF(COUNTIFS('English Scores- Leveled papers'!$H$4:$KM$4,AK$3,'English Scores- Leveled papers'!$H32:$KM32,"&lt;&gt;")=0,"",SUMIF('English Scores- Leveled papers'!$H$4:$KM$4,AK$3,'English Scores- Leveled papers'!$H32:$KM32)))</f>
        <is>
          <t/>
        </is>
      </c>
      <c r="AL30" s="752" t="inlineStr">
        <f aca="false">IF($B30="","",IF(COUNTIFS('English Scores- Leveled papers'!$H$4:$KM$4,AL$3,'English Scores- Leveled papers'!$H32:$KM32,"&lt;&gt;")=0,"",SUMIF('English Scores- Leveled papers'!$H$4:$KM$4,AL$3,'English Scores- Leveled papers'!$H32:$KM32)))</f>
        <is>
          <t/>
        </is>
      </c>
      <c r="AM30" s="752" t="inlineStr">
        <f aca="false">IF($B30="","",IF(COUNTIFS('English Scores- Leveled papers'!$H$4:$KM$4,AM$3,'English Scores- Leveled papers'!$H32:$KM32,"&lt;&gt;")=0,"",SUMIF('English Scores- Leveled papers'!$H$4:$KM$4,AM$3,'English Scores- Leveled papers'!$H32:$KM32)))</f>
        <is>
          <t/>
        </is>
      </c>
      <c r="AN30" s="752" t="inlineStr">
        <f aca="false">IF($B30="","",IF(COUNTIFS('English Scores- Leveled papers'!$H$4:$KM$4,AN$3,'English Scores- Leveled papers'!$H32:$KM32,"&lt;&gt;")=0,"",SUMIF('English Scores- Leveled papers'!$H$4:$KM$4,AN$3,'English Scores- Leveled papers'!$H32:$KM32)))</f>
        <is>
          <t/>
        </is>
      </c>
      <c r="AO30" s="319" t="inlineStr">
        <f aca="false">IF($B30="","",IF(COUNTIFS('English Scores- Leveled papers'!$H$4:$KM$4,AO$3,'English Scores- Leveled papers'!$H32:$KM32,"&lt;&gt;")=0,"",SUMIF('English Scores- Leveled papers'!$H$4:$KM$4,AO$3,'English Scores- Leveled papers'!$H32:$KM32)))</f>
        <is>
          <t/>
        </is>
      </c>
      <c r="AP30" s="319" t="inlineStr">
        <f aca="false">IF($B30="","",IF(COUNTIFS('English Scores- Leveled papers'!$H$4:$KM$4,AP$3,'English Scores- Leveled papers'!$H32:$KM32,"&lt;&gt;")=0,"",SUMIF('English Scores- Leveled papers'!$H$4:$KM$4,AP$3,'English Scores- Leveled papers'!$H32:$KM32)))</f>
        <is>
          <t/>
        </is>
      </c>
      <c r="AQ30" s="319" t="inlineStr">
        <f aca="false">IF($B30="","",IF(COUNTIFS('English Scores- Leveled papers'!$H$4:$KM$4,AQ$3,'English Scores- Leveled papers'!$H32:$KM32,"&lt;&gt;")=0,"",SUMIF('English Scores- Leveled papers'!$H$4:$KM$4,AQ$3,'English Scores- Leveled papers'!$H32:$KM32)))</f>
        <is>
          <t/>
        </is>
      </c>
      <c r="AR30" s="319" t="inlineStr">
        <f aca="false">IF($B30="","",IF(COUNTIFS('English Scores- Leveled papers'!$H$4:$KM$4,AR$3,'English Scores- Leveled papers'!$H32:$KM32,"&lt;&gt;")=0,"",SUMIF('English Scores- Leveled papers'!$H$4:$KM$4,AR$3,'English Scores- Leveled papers'!$H32:$KM32)))</f>
        <is>
          <t/>
        </is>
      </c>
      <c r="AS30" s="319" t="inlineStr">
        <f aca="false">IF($B30="","",IF(COUNTIFS('English Scores- Leveled papers'!$H$4:$KM$4,AS$3,'English Scores- Leveled papers'!$H32:$KM32,"&lt;&gt;")=0,"",SUMIF('English Scores- Leveled papers'!$H$4:$KM$4,AS$3,'English Scores- Leveled papers'!$H32:$KM32)))</f>
        <is>
          <t/>
        </is>
      </c>
      <c r="AT30" s="319" t="inlineStr">
        <f aca="false">IF($B30="","",IF(COUNTIFS('English Scores- Leveled papers'!$H$4:$KM$4,AT$3,'English Scores- Leveled papers'!$H32:$KM32,"&lt;&gt;")=0,"",SUMIF('English Scores- Leveled papers'!$H$4:$KM$4,AT$3,'English Scores- Leveled papers'!$H32:$KM32)))</f>
        <is>
          <t/>
        </is>
      </c>
      <c r="AU30" s="319" t="inlineStr">
        <f aca="false">IF($B30="","",IF(COUNTIFS('English Scores- Leveled papers'!$H$4:$KM$4,AU$3,'English Scores- Leveled papers'!$H32:$KM32,"&lt;&gt;")=0,"",SUMIF('English Scores- Leveled papers'!$H$4:$KM$4,AU$3,'English Scores- Leveled papers'!$H32:$KM32)))</f>
        <is>
          <t/>
        </is>
      </c>
      <c r="AV30" s="319" t="inlineStr">
        <f aca="false">IF($B30="","",IF(COUNTIFS('English Scores- Leveled papers'!$H$4:$KM$4,AV$3,'English Scores- Leveled papers'!$H32:$KM32,"&lt;&gt;")=0,"",SUMIF('English Scores- Leveled papers'!$H$4:$KM$4,AV$3,'English Scores- Leveled papers'!$H32:$KM32)))</f>
        <is>
          <t/>
        </is>
      </c>
      <c r="AW30" s="319" t="inlineStr">
        <f aca="false">IF($B30="","",IF(COUNTIFS('English Scores- Leveled papers'!$H$4:$KM$4,AW$3,'English Scores- Leveled papers'!$H32:$KM32,"&lt;&gt;")=0,"",SUMIF('English Scores- Leveled papers'!$H$4:$KM$4,AW$3,'English Scores- Leveled papers'!$H32:$KM32)))</f>
        <is>
          <t/>
        </is>
      </c>
      <c r="AX30" s="319" t="inlineStr">
        <f aca="false">IF($B30="","",IF(COUNTIFS('English Scores- Leveled papers'!$H$4:$KM$4,AX$3,'English Scores- Leveled papers'!$H32:$KM32,"&lt;&gt;")=0,"",SUMIF('English Scores- Leveled papers'!$H$4:$KM$4,AX$3,'English Scores- Leveled papers'!$H32:$KM32)))</f>
        <is>
          <t/>
        </is>
      </c>
      <c r="AY30" s="319" t="inlineStr">
        <f aca="false">IF($B30="","",IF(COUNTIFS('English Scores- Leveled papers'!$H$4:$KM$4,AY$3,'English Scores- Leveled papers'!$H32:$KM32,"&lt;&gt;")=0,"",SUMIF('English Scores- Leveled papers'!$H$4:$KM$4,AY$3,'English Scores- Leveled papers'!$H32:$KM32)))</f>
        <is>
          <t/>
        </is>
      </c>
      <c r="AZ30" s="752" t="inlineStr">
        <f aca="false">IF($B30="","",IF(COUNTIFS('English Scores- Leveled papers'!$H$4:$KM$4,AZ$3,'English Scores- Leveled papers'!$H32:$KM32,"&lt;&gt;")=0,"",SUMIF('English Scores- Leveled papers'!$H$4:$KM$4,AZ$3,'English Scores- Leveled papers'!$H32:$KM32)))</f>
        <is>
          <t/>
        </is>
      </c>
      <c r="BA30" s="752" t="inlineStr">
        <f aca="false">IF($B30="","",IF(COUNTIFS('English Scores- Leveled papers'!$H$4:$KM$4,BA$3,'English Scores- Leveled papers'!$H32:$KM32,"&lt;&gt;")=0,"",SUMIF('English Scores- Leveled papers'!$H$4:$KM$4,BA$3,'English Scores- Leveled papers'!$H32:$KM32)))</f>
        <is>
          <t/>
        </is>
      </c>
      <c r="BB30" s="752" t="inlineStr">
        <f aca="false">IF($B30="","",IF(COUNTIFS('English Scores- Leveled papers'!$H$4:$KM$4,BB$3,'English Scores- Leveled papers'!$H32:$KM32,"&lt;&gt;")=0,"",SUMIF('English Scores- Leveled papers'!$H$4:$KM$4,BB$3,'English Scores- Leveled papers'!$H32:$KM32)))</f>
        <is>
          <t/>
        </is>
      </c>
      <c r="BC30" s="752" t="inlineStr">
        <f aca="false">IF($B30="","",IF(COUNTIFS('English Scores- Leveled papers'!$H$4:$KM$4,BC$3,'English Scores- Leveled papers'!$H32:$KM32,"&lt;&gt;")=0,"",SUMIF('English Scores- Leveled papers'!$H$4:$KM$4,BC$3,'English Scores- Leveled papers'!$H32:$KM32)))</f>
        <is>
          <t/>
        </is>
      </c>
      <c r="BD30" s="752"/>
      <c r="BE30" s="752"/>
      <c r="BF30" s="752" t="inlineStr">
        <f aca="false">IF($B30="","",IF(COUNTIFS('English Scores- Leveled papers'!$H$4:$KM$4,BF$3,'English Scores- Leveled papers'!$H32:$KM32,"&lt;&gt;")=0,"",SUMIF('English Scores- Leveled papers'!$H$4:$KM$4,BF$3,'English Scores- Leveled papers'!$H32:$KM32)))</f>
        <is>
          <t/>
        </is>
      </c>
      <c r="BG30" s="752" t="inlineStr">
        <f aca="false">IF($B30="","",IF(COUNTIFS('English Scores- Leveled papers'!$H$4:$KM$4,BG$3,'English Scores- Leveled papers'!$H32:$KM32,"&lt;&gt;")=0,"",SUMIF('English Scores- Leveled papers'!$H$4:$KM$4,BG$3,'English Scores- Leveled papers'!$H32:$KM32)))</f>
        <is>
          <t/>
        </is>
      </c>
      <c r="BH30" s="752" t="inlineStr">
        <f aca="false">IF($B30="","",IF(COUNTIFS('English Scores- Leveled papers'!$H$4:$KM$4,BH$3,'English Scores- Leveled papers'!$H32:$KM32,"&lt;&gt;")=0,"",SUMIF('English Scores- Leveled papers'!$H$4:$KM$4,BH$3,'English Scores- Leveled papers'!$H32:$KM32)))</f>
        <is>
          <t/>
        </is>
      </c>
      <c r="BI30" s="752" t="inlineStr">
        <f aca="false">IF($B30="","",IF(COUNTIFS('English Scores- Leveled papers'!$H$4:$KM$4,BI$3,'English Scores- Leveled papers'!$H32:$KM32,"&lt;&gt;")=0,"",SUMIF('English Scores- Leveled papers'!$H$4:$KM$4,BI$3,'English Scores- Leveled papers'!$H32:$KM32)))</f>
        <is>
          <t/>
        </is>
      </c>
      <c r="BJ30" s="752" t="inlineStr">
        <f aca="false">IF($B30="","",IF(COUNTIFS('English Scores- Leveled papers'!$H$4:$KM$4,BJ$3,'English Scores- Leveled papers'!$H32:$KM32,"&lt;&gt;")=0,"",SUMIF('English Scores- Leveled papers'!$H$4:$KM$4,BJ$3,'English Scores- Leveled papers'!$H32:$KM32)))</f>
        <is>
          <t/>
        </is>
      </c>
      <c r="BK30" s="752" t="inlineStr">
        <f aca="false">IF($B30="","",IF(COUNTIFS('English Scores- Leveled papers'!$H$4:$KM$4,BK$3,'English Scores- Leveled papers'!$H32:$KM32,"&lt;&gt;")=0,"",SUMIF('English Scores- Leveled papers'!$H$4:$KM$4,BK$3,'English Scores- Leveled papers'!$H32:$KM32)))</f>
        <is>
          <t/>
        </is>
      </c>
      <c r="BL30" s="752" t="inlineStr">
        <f aca="false">IF($B30="","",IF(COUNTIFS('English Scores- Leveled papers'!$H$4:$KM$4,BL$3,'English Scores- Leveled papers'!$H32:$KM32,"&lt;&gt;")=0,"",SUMIF('English Scores- Leveled papers'!$H$4:$KM$4,BL$3,'English Scores- Leveled papers'!$H32:$KM32)))</f>
        <is>
          <t/>
        </is>
      </c>
      <c r="BM30" s="752" t="inlineStr">
        <f aca="false">IF($B30="","",IF(COUNTIFS('English Scores- Leveled papers'!$H$4:$KM$4,BM$3,'English Scores- Leveled papers'!$H32:$KM32,"&lt;&gt;")=0,"",SUMIF('English Scores- Leveled papers'!$H$4:$KM$4,BM$3,'English Scores- Leveled papers'!$H32:$KM32)))</f>
        <is>
          <t/>
        </is>
      </c>
      <c r="BN30" s="752" t="inlineStr">
        <f aca="false">IF($B30="","",IF(COUNTIFS('English Scores- Leveled papers'!$H$4:$KM$4,BN$3,'English Scores- Leveled papers'!$H32:$KM32,"&lt;&gt;")=0,"",SUMIF('English Scores- Leveled papers'!$H$4:$KM$4,BN$3,'English Scores- Leveled papers'!$H32:$KM32)))</f>
        <is>
          <t/>
        </is>
      </c>
      <c r="BO30" s="752" t="inlineStr">
        <f aca="false">IF($B30="","",IF(COUNTIFS('English Scores- Leveled papers'!$H$4:$KM$4,BO$3,'English Scores- Leveled papers'!$H32:$KM32,"&lt;&gt;")=0,"",SUMIF('English Scores- Leveled papers'!$H$4:$KM$4,BO$3,'English Scores- Leveled papers'!$H32:$KM32)))</f>
        <is>
          <t/>
        </is>
      </c>
      <c r="BP30" s="319" t="inlineStr">
        <f aca="false">IF($B30="","",IF(COUNTIFS('English Scores- Leveled papers'!$H$4:$KM$4,BP$3,'English Scores- Leveled papers'!$H32:$KM32,"&lt;&gt;")=0,"",SUMIF('English Scores- Leveled papers'!$H$4:$KM$4,BP$3,'English Scores- Leveled papers'!$H32:$KM32)))</f>
        <is>
          <t/>
        </is>
      </c>
      <c r="BQ30" s="319" t="inlineStr">
        <f aca="false">IF($B30="","",IF(COUNTIFS('English Scores- Leveled papers'!$H$4:$KM$4,BQ$3,'English Scores- Leveled papers'!$H32:$KM32,"&lt;&gt;")=0,"",SUMIF('English Scores- Leveled papers'!$H$4:$KM$4,BQ$3,'English Scores- Leveled papers'!$H32:$KM32)))</f>
        <is>
          <t/>
        </is>
      </c>
      <c r="BR30" s="319" t="inlineStr">
        <f aca="false">IF($B30="","",IF(COUNTIFS('English Scores- Leveled papers'!$H$4:$KM$4,BR$3,'English Scores- Leveled papers'!$H32:$KM32,"&lt;&gt;")=0,"",SUMIF('English Scores- Leveled papers'!$H$4:$KM$4,BR$3,'English Scores- Leveled papers'!$H32:$KM32)))</f>
        <is>
          <t/>
        </is>
      </c>
      <c r="BS30" s="319" t="inlineStr">
        <f aca="false">IF($B30="","",IF(COUNTIFS('English Scores- Leveled papers'!$H$4:$KM$4,BS$3,'English Scores- Leveled papers'!$H32:$KM32,"&lt;&gt;")=0,"",SUMIF('English Scores- Leveled papers'!$H$4:$KM$4,BS$3,'English Scores- Leveled papers'!$H32:$KM32)))</f>
        <is>
          <t/>
        </is>
      </c>
      <c r="BT30" s="319" t="inlineStr">
        <f aca="false">IF($B30="","",IF(COUNTIFS('English Scores- Leveled papers'!$H$4:$KM$4,BT$3,'English Scores- Leveled papers'!$H32:$KM32,"&lt;&gt;")=0,"",SUMIF('English Scores- Leveled papers'!$H$4:$KM$4,BT$3,'English Scores- Leveled papers'!$H32:$KM32)))</f>
        <is>
          <t/>
        </is>
      </c>
      <c r="BU30" s="319" t="inlineStr">
        <f aca="false">IF($B30="","",IF(COUNTIFS('English Scores- Leveled papers'!$H$4:$KM$4,BU$3,'English Scores- Leveled papers'!$H32:$KM32,"&lt;&gt;")=0,"",SUMIF('English Scores- Leveled papers'!$H$4:$KM$4,BU$3,'English Scores- Leveled papers'!$H32:$KM32)))</f>
        <is>
          <t/>
        </is>
      </c>
      <c r="BV30" s="319" t="inlineStr">
        <f aca="false">IF($B30="","",IF(COUNTIFS('English Scores- Leveled papers'!$H$4:$KM$4,BV$3,'English Scores- Leveled papers'!$H32:$KM32,"&lt;&gt;")=0,"",SUMIF('English Scores- Leveled papers'!$H$4:$KM$4,BV$3,'English Scores- Leveled papers'!$H32:$KM32)))</f>
        <is>
          <t/>
        </is>
      </c>
      <c r="BW30" s="319" t="inlineStr">
        <f aca="false">IF($B30="","",IF(COUNTIFS('English Scores- Leveled papers'!$H$4:$KM$4,BW$3,'English Scores- Leveled papers'!$H32:$KM32,"&lt;&gt;")=0,"",SUMIF('English Scores- Leveled papers'!$H$4:$KM$4,BW$3,'English Scores- Leveled papers'!$H32:$KM32)))</f>
        <is>
          <t/>
        </is>
      </c>
      <c r="BX30" s="752" t="inlineStr">
        <f aca="false">IF($B30="","",IF(COUNTIFS('English Scores- Leveled papers'!$H$4:$KM$4,BX$3,'English Scores- Leveled papers'!$H32:$KM32,"&lt;&gt;")=0,"",SUMIF('English Scores- Leveled papers'!$H$4:$KM$4,BX$3,'English Scores- Leveled papers'!$H32:$KM32)))</f>
        <is>
          <t/>
        </is>
      </c>
      <c r="BY30" s="752" t="inlineStr">
        <f aca="false">IF($B30="","",IF(COUNTIFS('English Scores- Leveled papers'!$H$4:$KM$4,BY$3,'English Scores- Leveled papers'!$H32:$KM32,"&lt;&gt;")=0,"",SUMIF('English Scores- Leveled papers'!$H$4:$KM$4,BY$3,'English Scores- Leveled papers'!$H32:$KM32)))</f>
        <is>
          <t/>
        </is>
      </c>
      <c r="BZ30" s="752" t="inlineStr">
        <f aca="false">IF($B30="","",IF(COUNTIFS('English Scores- Leveled papers'!$H$4:$KM$4,BZ$3,'English Scores- Leveled papers'!$H32:$KM32,"&lt;&gt;")=0,"",SUMIF('English Scores- Leveled papers'!$H$4:$KM$4,BZ$3,'English Scores- Leveled papers'!$H32:$KM32)))</f>
        <is>
          <t/>
        </is>
      </c>
      <c r="CA30" s="752" t="inlineStr">
        <f aca="false">IF($B30="","",IF(COUNTIFS('English Scores- Leveled papers'!$H$4:$KM$4,CA$3,'English Scores- Leveled papers'!$H32:$KM32,"&lt;&gt;")=0,"",SUMIF('English Scores- Leveled papers'!$H$4:$KM$4,CA$3,'English Scores- Leveled papers'!$H32:$KM32)))</f>
        <is>
          <t/>
        </is>
      </c>
      <c r="CB30" s="752" t="inlineStr">
        <f aca="false">IF($B30="","",IF(COUNTIFS('English Scores- Leveled papers'!$H$4:$KM$4,CB$3,'English Scores- Leveled papers'!$H32:$KM32,"&lt;&gt;")=0,"",SUMIF('English Scores- Leveled papers'!$H$4:$KM$4,CB$3,'English Scores- Leveled papers'!$H32:$KM32)))</f>
        <is>
          <t/>
        </is>
      </c>
      <c r="CC30" s="752" t="inlineStr">
        <f aca="false">IF($B30="","",IF(COUNTIFS('English Scores- Leveled papers'!$H$4:$KM$4,CC$3,'English Scores- Leveled papers'!$H32:$KM32,"&lt;&gt;")=0,"",SUMIF('English Scores- Leveled papers'!$H$4:$KM$4,CC$3,'English Scores- Leveled papers'!$H32:$KM32)))</f>
        <is>
          <t/>
        </is>
      </c>
      <c r="CD30" s="752" t="inlineStr">
        <f aca="false">IF($B30="","",IF(COUNTIFS('English Scores- Leveled papers'!$H$4:$KM$4,CD$3,'English Scores- Leveled papers'!$H32:$KM32,"&lt;&gt;")=0,"",SUMIF('English Scores- Leveled papers'!$H$4:$KM$4,CD$3,'English Scores- Leveled papers'!$H32:$KM32)))</f>
        <is>
          <t/>
        </is>
      </c>
      <c r="CE30" s="752" t="inlineStr">
        <f aca="false">IF($B30="","",IF(COUNTIFS('English Scores- Leveled papers'!$H$4:$KM$4,CE$3,'English Scores- Leveled papers'!$H32:$KM32,"&lt;&gt;")=0,"",SUMIF('English Scores- Leveled papers'!$H$4:$KM$4,CE$3,'English Scores- Leveled papers'!$H32:$KM32)))</f>
        <is>
          <t/>
        </is>
      </c>
      <c r="CF30" s="752" t="inlineStr">
        <f aca="false">IF($B30="","",IF(COUNTIFS('English Scores- Leveled papers'!$H$4:$KM$4,CF$3,'English Scores- Leveled papers'!$H32:$KM32,"&lt;&gt;")=0,"",SUMIF('English Scores- Leveled papers'!$H$4:$KM$4,CF$3,'English Scores- Leveled papers'!$H32:$KM32)))</f>
        <is>
          <t/>
        </is>
      </c>
      <c r="CG30" s="319" t="inlineStr">
        <f aca="false">IF($B30="","",IF(COUNTIFS('English Scores- Leveled papers'!$H$4:$KM$4,CG$3,'English Scores- Leveled papers'!$H32:$KM32,"&lt;&gt;")=0,"",SUMIF('English Scores- Leveled papers'!$H$4:$KM$4,CG$3,'English Scores- Leveled papers'!$H32:$KM32)))</f>
        <is>
          <t/>
        </is>
      </c>
      <c r="CH30" s="319" t="inlineStr">
        <f aca="false">IF($B30="","",IF(COUNTIFS('English Scores- Leveled papers'!$H$4:$KM$4,CH$3,'English Scores- Leveled papers'!$H32:$KM32,"&lt;&gt;")=0,"",SUMIF('English Scores- Leveled papers'!$H$4:$KM$4,CH$3,'English Scores- Leveled papers'!$H32:$KM32)))</f>
        <is>
          <t/>
        </is>
      </c>
      <c r="CI30" s="319" t="inlineStr">
        <f aca="false">IF($B30="","",IF(COUNTIFS('English Scores- Leveled papers'!$H$4:$KM$4,CI$3,'English Scores- Leveled papers'!$H32:$KM32,"&lt;&gt;")=0,"",SUMIF('English Scores- Leveled papers'!$H$4:$KM$4,CI$3,'English Scores- Leveled papers'!$H32:$KM32)))</f>
        <is>
          <t/>
        </is>
      </c>
      <c r="CJ30" s="319" t="inlineStr">
        <f aca="false">IF($B30="","",IF(COUNTIFS('English Scores- Leveled papers'!$H$4:$KM$4,CJ$3,'English Scores- Leveled papers'!$H32:$KM32,"&lt;&gt;")=0,"",SUMIF('English Scores- Leveled papers'!$H$4:$KM$4,CJ$3,'English Scores- Leveled papers'!$H32:$KM32)))</f>
        <is>
          <t/>
        </is>
      </c>
      <c r="CK30" s="319" t="inlineStr">
        <f aca="false">IF($B30="","",IF(COUNTIFS('English Scores- Leveled papers'!$H$4:$KM$4,CK$3,'English Scores- Leveled papers'!$H32:$KM32,"&lt;&gt;")=0,"",SUMIF('English Scores- Leveled papers'!$H$4:$KM$4,CK$3,'English Scores- Leveled papers'!$H32:$KM32)))</f>
        <is>
          <t/>
        </is>
      </c>
      <c r="CL30" s="752" t="inlineStr">
        <f aca="false">IF($B30="","",IF(COUNTIFS('English Scores- Leveled papers'!$H$4:$KM$4,CL$3,'English Scores- Leveled papers'!$H32:$KM32,"&lt;&gt;")=0,"",SUMIF('English Scores- Leveled papers'!$H$4:$KM$4,CL$3,'English Scores- Leveled papers'!$H32:$KM32)))</f>
        <is>
          <t/>
        </is>
      </c>
      <c r="CM30" s="752" t="inlineStr">
        <f aca="false">IF($B30="","",IF(COUNTIFS('English Scores- Leveled papers'!$H$4:$KM$4,CM$3,'English Scores- Leveled papers'!$H32:$KM32,"&lt;&gt;")=0,"",SUMIF('English Scores- Leveled papers'!$H$4:$KM$4,CM$3,'English Scores- Leveled papers'!$H32:$KM32)))</f>
        <is>
          <t/>
        </is>
      </c>
      <c r="CN30" s="752" t="inlineStr">
        <f aca="false">IF($B30="","",IF(COUNTIFS('English Scores- Leveled papers'!$H$4:$KM$4,CN$3,'English Scores- Leveled papers'!$H32:$KM32,"&lt;&gt;")=0,"",SUMIF('English Scores- Leveled papers'!$H$4:$KM$4,CN$3,'English Scores- Leveled papers'!$H32:$KM32)))</f>
        <is>
          <t/>
        </is>
      </c>
      <c r="CO30" s="752" t="inlineStr">
        <f aca="false">IF($B30="","",IF(COUNTIFS('English Scores- Leveled papers'!$H$4:$KM$4,CO$3,'English Scores- Leveled papers'!$H32:$KM32,"&lt;&gt;")=0,"",SUMIF('English Scores- Leveled papers'!$H$4:$KM$4,CO$3,'English Scores- Leveled papers'!$H32:$KM32)))</f>
        <is>
          <t/>
        </is>
      </c>
      <c r="CP30" s="752" t="inlineStr">
        <f aca="false">IF($B30="","",IF(COUNTIFS('English Scores- Leveled papers'!$H$4:$KM$4,CP$3,'English Scores- Leveled papers'!$H32:$KM32,"&lt;&gt;")=0,"",SUMIF('English Scores- Leveled papers'!$H$4:$KM$4,CP$3,'English Scores- Leveled papers'!$H32:$KM32)))</f>
        <is>
          <t/>
        </is>
      </c>
      <c r="CQ30" s="752" t="inlineStr">
        <f aca="false">IF($B30="","",IF(COUNTIFS('English Scores- Leveled papers'!$H$4:$KM$4,CQ$3,'English Scores- Leveled papers'!$H32:$KM32,"&lt;&gt;")=0,"",SUMIF('English Scores- Leveled papers'!$H$4:$KM$4,CQ$3,'English Scores- Leveled papers'!$H32:$KM32)))</f>
        <is>
          <t/>
        </is>
      </c>
      <c r="CR30" s="752" t="inlineStr">
        <f aca="false">IF($B30="","",IF(COUNTIFS('English Scores- Leveled papers'!$H$4:$KM$4,CR$3,'English Scores- Leveled papers'!$H32:$KM32,"&lt;&gt;")=0,"",SUMIF('English Scores- Leveled papers'!$H$4:$KM$4,CR$3,'English Scores- Leveled papers'!$H32:$KM32)))</f>
        <is>
          <t/>
        </is>
      </c>
      <c r="CS30" s="752" t="inlineStr">
        <f aca="false">IF($B30="","",IF(COUNTIFS('English Scores- Leveled papers'!$H$4:$KM$4,CS$3,'English Scores- Leveled papers'!$H32:$KM32,"&lt;&gt;")=0,"",SUMIF('English Scores- Leveled papers'!$H$4:$KM$4,CS$3,'English Scores- Leveled papers'!$H32:$KM32)))</f>
        <is>
          <t/>
        </is>
      </c>
      <c r="CT30" s="319" t="inlineStr">
        <f aca="false">IF($B30="","",IF(COUNTIFS('English Scores- Leveled papers'!$H$4:$KM$4,CT$3,'English Scores- Leveled papers'!$H32:$KM32,"&lt;&gt;")=0,"",SUMIF('English Scores- Leveled papers'!$H$4:$KM$4,CT$3,'English Scores- Leveled papers'!$H32:$KM32)))</f>
        <is>
          <t/>
        </is>
      </c>
      <c r="CU30" s="319" t="inlineStr">
        <f aca="false">IF($B30="","",IF(COUNTIFS('English Scores- Leveled papers'!$H$4:$KM$4,CU$3,'English Scores- Leveled papers'!$H32:$KM32,"&lt;&gt;")=0,"",SUMIF('English Scores- Leveled papers'!$H$4:$KM$4,CU$3,'English Scores- Leveled papers'!$H32:$KM32)))</f>
        <is>
          <t/>
        </is>
      </c>
      <c r="CV30" s="319" t="inlineStr">
        <f aca="false">IF($B30="","",IF(COUNTIFS('English Scores- Leveled papers'!$H$4:$KM$4,CV$3,'English Scores- Leveled papers'!$H32:$KM32,"&lt;&gt;")=0,"",SUMIF('English Scores- Leveled papers'!$H$4:$KM$4,CV$3,'English Scores- Leveled papers'!$H32:$KM32)))</f>
        <is>
          <t/>
        </is>
      </c>
      <c r="CW30" s="319" t="inlineStr">
        <f aca="false">IF($B30="","",IF(COUNTIFS('English Scores- Leveled papers'!$H$4:$KM$4,CW$3,'English Scores- Leveled papers'!$H32:$KM32,"&lt;&gt;")=0,"",SUMIF('English Scores- Leveled papers'!$H$4:$KM$4,CW$3,'English Scores- Leveled papers'!$H32:$KM32)))</f>
        <is>
          <t/>
        </is>
      </c>
      <c r="CX30" s="319" t="inlineStr">
        <f aca="false">IF($B30="","",IF(COUNTIFS('English Scores- Leveled papers'!$H$4:$KM$4,CX$3,'English Scores- Leveled papers'!$H32:$KM32,"&lt;&gt;")=0,"",SUMIF('English Scores- Leveled papers'!$H$4:$KM$4,CX$3,'English Scores- Leveled papers'!$H32:$KM32)))</f>
        <is>
          <t/>
        </is>
      </c>
      <c r="CY30" s="319" t="inlineStr">
        <f aca="false">IF($B30="","",IF(COUNTIFS('English Scores- Leveled papers'!$H$4:$KM$4,CY$3,'English Scores- Leveled papers'!$H32:$KM32,"&lt;&gt;")=0,"",SUMIF('English Scores- Leveled papers'!$H$4:$KM$4,CY$3,'English Scores- Leveled papers'!$H32:$KM32)))</f>
        <is>
          <t/>
        </is>
      </c>
      <c r="CZ30" s="319" t="inlineStr">
        <f aca="false">IF($B30="","",IF(COUNTIFS('English Scores- Leveled papers'!$H$4:$KM$4,CZ$3,'English Scores- Leveled papers'!$H32:$KM32,"&lt;&gt;")=0,"",SUMIF('English Scores- Leveled papers'!$H$4:$KM$4,CZ$3,'English Scores- Leveled papers'!$H32:$KM32)))</f>
        <is>
          <t/>
        </is>
      </c>
      <c r="DA30" s="319" t="inlineStr">
        <f aca="false">IF($B30="","",IF(COUNTIFS('English Scores- Leveled papers'!$H$4:$KM$4,DA$3,'English Scores- Leveled papers'!$H32:$KM32,"&lt;&gt;")=0,"",SUMIF('English Scores- Leveled papers'!$H$4:$KM$4,DA$3,'English Scores- Leveled papers'!$H32:$KM32)))</f>
        <is>
          <t/>
        </is>
      </c>
      <c r="DB30" s="319" t="inlineStr">
        <f aca="false">IF($B30="","",IF(COUNTIFS('English Scores- Leveled papers'!$H$4:$KM$4,DB$3,'English Scores- Leveled papers'!$H32:$KM32,"&lt;&gt;")=0,"",SUMIF('English Scores- Leveled papers'!$H$4:$KM$4,DB$3,'English Scores- Leveled papers'!$H32:$KM32)))</f>
        <is>
          <t/>
        </is>
      </c>
      <c r="DC30" s="319" t="inlineStr">
        <f aca="false">IF($B30="","",IF(COUNTIFS('English Scores- Leveled papers'!$H$4:$KM$4,DC$3,'English Scores- Leveled papers'!$H32:$KM32,"&lt;&gt;")=0,"",SUMIF('English Scores- Leveled papers'!$H$4:$KM$4,DC$3,'English Scores- Leveled papers'!$H32:$KM32)))</f>
        <is>
          <t/>
        </is>
      </c>
      <c r="DD30" s="319" t="inlineStr">
        <f aca="false">IF($B30="","",IF(COUNTIFS('English Scores- Leveled papers'!$H$4:$KM$4,DD$3,'English Scores- Leveled papers'!$H32:$KM32,"&lt;&gt;")=0,"",SUMIF('English Scores- Leveled papers'!$H$4:$KM$4,DD$3,'English Scores- Leveled papers'!$H32:$KM32)))</f>
        <is>
          <t/>
        </is>
      </c>
      <c r="DE30" s="319" t="inlineStr">
        <f aca="false">IF($B30="","",IF(COUNTIFS('English Scores- Leveled papers'!$H$4:$KM$4,DE$3,'English Scores- Leveled papers'!$H32:$KM32,"&lt;&gt;")=0,"",SUMIF('English Scores- Leveled papers'!$H$4:$KM$4,DE$3,'English Scores- Leveled papers'!$H32:$KM32)))</f>
        <is>
          <t/>
        </is>
      </c>
      <c r="DF30" s="752" t="inlineStr">
        <f aca="false">IF($B30="","",IF(COUNTIFS('English Scores- Leveled papers'!$H$4:$KM$4,DF$3,'English Scores- Leveled papers'!$H32:$KM32,"&lt;&gt;")=0,"",SUMIF('English Scores- Leveled papers'!$H$4:$KM$4,DF$3,'English Scores- Leveled papers'!$H32:$KM32)))</f>
        <is>
          <t/>
        </is>
      </c>
      <c r="DG30" s="752" t="inlineStr">
        <f aca="false">IF($B30="","",IF(COUNTIFS('English Scores- Leveled papers'!$H$4:$KM$4,DG$3,'English Scores- Leveled papers'!$H32:$KM32,"&lt;&gt;")=0,"",SUMIF('English Scores- Leveled papers'!$H$4:$KM$4,DG$3,'English Scores- Leveled papers'!$H32:$KM32)))</f>
        <is>
          <t/>
        </is>
      </c>
      <c r="DH30" s="752" t="inlineStr">
        <f aca="false">IF($B30="","",IF(COUNTIFS('English Scores- Leveled papers'!$H$4:$KM$4,DH$3,'English Scores- Leveled papers'!$H32:$KM32,"&lt;&gt;")=0,"",SUMIF('English Scores- Leveled papers'!$H$4:$KM$4,DH$3,'English Scores- Leveled papers'!$H32:$KM32)))</f>
        <is>
          <t/>
        </is>
      </c>
      <c r="DI30" s="752" t="inlineStr">
        <f aca="false">IF($B30="","",IF(COUNTIFS('English Scores- Leveled papers'!$H$4:$KM$4,DI$3,'English Scores- Leveled papers'!$H32:$KM32,"&lt;&gt;")=0,"",SUMIF('English Scores- Leveled papers'!$H$4:$KM$4,DI$3,'English Scores- Leveled papers'!$H32:$KM32)))</f>
        <is>
          <t/>
        </is>
      </c>
      <c r="DJ30" s="752" t="inlineStr">
        <f aca="false">IF($B30="","",IF(COUNTIFS('English Scores- Leveled papers'!$H$4:$KM$4,DJ$3,'English Scores- Leveled papers'!$H32:$KM32,"&lt;&gt;")=0,"",SUMIF('English Scores- Leveled papers'!$H$4:$KM$4,DJ$3,'English Scores- Leveled papers'!$H32:$KM32)))</f>
        <is>
          <t/>
        </is>
      </c>
      <c r="DK30" s="752" t="inlineStr">
        <f aca="false">IF($B30="","",IF(COUNTIFS('English Scores- Leveled papers'!$H$4:$KM$4,DK$3,'English Scores- Leveled papers'!$H32:$KM32,"&lt;&gt;")=0,"",SUMIF('English Scores- Leveled papers'!$H$4:$KM$4,DK$3,'English Scores- Leveled papers'!$H32:$KM32)))</f>
        <is>
          <t/>
        </is>
      </c>
      <c r="DL30" s="752" t="inlineStr">
        <f aca="false">IF($B30="","",IF(COUNTIFS('English Scores- Leveled papers'!$H$4:$KM$4,DL$3,'English Scores- Leveled papers'!$H32:$KM32,"&lt;&gt;")=0,"",SUMIF('English Scores- Leveled papers'!$H$4:$KM$4,DL$3,'English Scores- Leveled papers'!$H32:$KM32)))</f>
        <is>
          <t/>
        </is>
      </c>
      <c r="DM30" s="752" t="inlineStr">
        <f aca="false">IF($B30="","",IF(COUNTIFS('English Scores- Leveled papers'!$H$4:$KM$4,DM$3,'English Scores- Leveled papers'!$H32:$KM32,"&lt;&gt;")=0,"",SUMIF('English Scores- Leveled papers'!$H$4:$KM$4,DM$3,'English Scores- Leveled papers'!$H32:$KM32)))</f>
        <is>
          <t/>
        </is>
      </c>
      <c r="DN30" s="752" t="inlineStr">
        <f aca="false">IF($B30="","",IF(COUNTIFS('English Scores- Leveled papers'!$H$4:$KM$4,DN$3,'English Scores- Leveled papers'!$H32:$KM32,"&lt;&gt;")=0,"",SUMIF('English Scores- Leveled papers'!$H$4:$KM$4,DN$3,'English Scores- Leveled papers'!$H32:$KM32)))</f>
        <is>
          <t/>
        </is>
      </c>
      <c r="DO30" s="752" t="inlineStr">
        <f aca="false">IF($B30="","",IF(COUNTIFS('English Scores- Leveled papers'!$H$4:$KM$4,DO$3,'English Scores- Leveled papers'!$H32:$KM32,"&lt;&gt;")=0,"",SUMIF('English Scores- Leveled papers'!$H$4:$KM$4,DO$3,'English Scores- Leveled papers'!$H32:$KM32)))</f>
        <is>
          <t/>
        </is>
      </c>
      <c r="DP30" s="752" t="inlineStr">
        <f aca="false">IF($B30="","",IF(COUNTIFS('English Scores- Leveled papers'!$H$4:$KM$4,DP$3,'English Scores- Leveled papers'!$H32:$KM32,"&lt;&gt;")=0,"",SUMIF('English Scores- Leveled papers'!$H$4:$KM$4,DP$3,'English Scores- Leveled papers'!$H32:$KM32)))</f>
        <is>
          <t/>
        </is>
      </c>
      <c r="DQ30" s="752" t="inlineStr">
        <f aca="false">IF($B30="","",IF(COUNTIFS('English Scores- Leveled papers'!$H$4:$KM$4,DQ$3,'English Scores- Leveled papers'!$H32:$KM32,"&lt;&gt;")=0,"",SUMIF('English Scores- Leveled papers'!$H$4:$KM$4,DQ$3,'English Scores- Leveled papers'!$H32:$KM32)))</f>
        <is>
          <t/>
        </is>
      </c>
      <c r="DR30" s="319" t="inlineStr">
        <f aca="false">IF($B30="","",IF(COUNTIFS('English Scores- Leveled papers'!$H$4:$KM$4,DR$3,'English Scores- Leveled papers'!$H32:$KM32,"&lt;&gt;")=0,"",SUMIF('English Scores- Leveled papers'!$H$4:$KM$4,DR$3,'English Scores- Leveled papers'!$H32:$KM32)))</f>
        <is>
          <t/>
        </is>
      </c>
      <c r="DS30" s="319" t="inlineStr">
        <f aca="false">IF($B30="","",IF(COUNTIFS('English Scores- Leveled papers'!$H$4:$KM$4,DS$3,'English Scores- Leveled papers'!$H32:$KM32,"&lt;&gt;")=0,"",SUMIF('English Scores- Leveled papers'!$H$4:$KM$4,DS$3,'English Scores- Leveled papers'!$H32:$KM32)))</f>
        <is>
          <t/>
        </is>
      </c>
      <c r="DT30" s="319" t="inlineStr">
        <f aca="false">IF($B30="","",IF(COUNTIFS('English Scores- Leveled papers'!$H$4:$KM$4,DT$3,'English Scores- Leveled papers'!$H32:$KM32,"&lt;&gt;")=0,"",SUMIF('English Scores- Leveled papers'!$H$4:$KM$4,DT$3,'English Scores- Leveled papers'!$H32:$KM32)))</f>
        <is>
          <t/>
        </is>
      </c>
      <c r="DU30" s="319" t="inlineStr">
        <f aca="false">IF($B30="","",IF(COUNTIFS('English Scores- Leveled papers'!$H$4:$KM$4,DU$3,'English Scores- Leveled papers'!$H32:$KM32,"&lt;&gt;")=0,"",SUMIF('English Scores- Leveled papers'!$H$4:$KM$4,DU$3,'English Scores- Leveled papers'!$H32:$KM32)))</f>
        <is>
          <t/>
        </is>
      </c>
      <c r="DV30" s="319" t="inlineStr">
        <f aca="false">IF($B30="","",IF(COUNTIFS('English Scores- Leveled papers'!$H$4:$KM$4,DV$3,'English Scores- Leveled papers'!$H32:$KM32,"&lt;&gt;")=0,"",SUMIF('English Scores- Leveled papers'!$H$4:$KM$4,DV$3,'English Scores- Leveled papers'!$H32:$KM32)))</f>
        <is>
          <t/>
        </is>
      </c>
      <c r="DW30" s="319" t="inlineStr">
        <f aca="false">IF($B30="","",IF(COUNTIFS('English Scores- Leveled papers'!$H$4:$KM$4,DW$3,'English Scores- Leveled papers'!$H32:$KM32,"&lt;&gt;")=0,"",SUMIF('English Scores- Leveled papers'!$H$4:$KM$4,DW$3,'English Scores- Leveled papers'!$H32:$KM32)))</f>
        <is>
          <t/>
        </is>
      </c>
      <c r="DX30" s="319" t="inlineStr">
        <f aca="false">IF($B30="","",IF(COUNTIFS('English Scores- Leveled papers'!$H$4:$KM$4,DX$3,'English Scores- Leveled papers'!$H32:$KM32,"&lt;&gt;")=0,"",SUMIF('English Scores- Leveled papers'!$H$4:$KM$4,DX$3,'English Scores- Leveled papers'!$H32:$KM32)))</f>
        <is>
          <t/>
        </is>
      </c>
      <c r="DY30" s="319" t="inlineStr">
        <f aca="false">IF($B30="","",IF(COUNTIFS('English Scores- Leveled papers'!$H$4:$KM$4,DY$3,'English Scores- Leveled papers'!$H32:$KM32,"&lt;&gt;")=0,"",SUMIF('English Scores- Leveled papers'!$H$4:$KM$4,DY$3,'English Scores- Leveled papers'!$H32:$KM32)))</f>
        <is>
          <t/>
        </is>
      </c>
      <c r="DZ30" s="319" t="inlineStr">
        <f aca="false">IF($B30="","",IF(COUNTIFS('English Scores- Leveled papers'!$H$4:$KM$4,DZ$3,'English Scores- Leveled papers'!$H32:$KM32,"&lt;&gt;")=0,"",SUMIF('English Scores- Leveled papers'!$H$4:$KM$4,DZ$3,'English Scores- Leveled papers'!$H32:$KM32)))</f>
        <is>
          <t/>
        </is>
      </c>
      <c r="EA30" s="319" t="inlineStr">
        <f aca="false">IF($B30="","",IF(COUNTIFS('English Scores- Leveled papers'!$H$4:$KM$4,EA$3,'English Scores- Leveled papers'!$H32:$KM32,"&lt;&gt;")=0,"",SUMIF('English Scores- Leveled papers'!$H$4:$KM$4,EA$3,'English Scores- Leveled papers'!$H32:$KM32)))</f>
        <is>
          <t/>
        </is>
      </c>
      <c r="EB30" s="319" t="inlineStr">
        <f aca="false">IF($B30="","",IF(COUNTIFS('English Scores- Leveled papers'!$H$4:$KM$4,EB$3,'English Scores- Leveled papers'!$H32:$KM32,"&lt;&gt;")=0,"",SUMIF('English Scores- Leveled papers'!$H$4:$KM$4,EB$3,'English Scores- Leveled papers'!$H32:$KM32)))</f>
        <is>
          <t/>
        </is>
      </c>
      <c r="EC30" s="319" t="inlineStr">
        <f aca="false">IF($B30="","",IF(COUNTIFS('English Scores- Leveled papers'!$H$4:$KM$4,EC$3,'English Scores- Leveled papers'!$H32:$KM32,"&lt;&gt;")=0,"",SUMIF('English Scores- Leveled papers'!$H$4:$KM$4,EC$3,'English Scores- Leveled papers'!$H32:$KM32)))</f>
        <is>
          <t/>
        </is>
      </c>
      <c r="ED30" s="752" t="inlineStr">
        <f aca="false">IF($B30="","",IF(COUNTIFS('English Scores- Leveled papers'!$H$4:$KM$4,ED$3,'English Scores- Leveled papers'!$H32:$KM32,"&lt;&gt;")=0,"",SUMIF('English Scores- Leveled papers'!$H$4:$KM$4,ED$3,'English Scores- Leveled papers'!$H32:$KM32)))</f>
        <is>
          <t/>
        </is>
      </c>
      <c r="EE30" s="752" t="inlineStr">
        <f aca="false">IF($B30="","",IF(COUNTIFS('English Scores- Leveled papers'!$H$4:$KM$4,EE$3,'English Scores- Leveled papers'!$H32:$KM32,"&lt;&gt;")=0,"",SUMIF('English Scores- Leveled papers'!$H$4:$KM$4,EE$3,'English Scores- Leveled papers'!$H32:$KM32)))</f>
        <is>
          <t/>
        </is>
      </c>
      <c r="EF30" s="752" t="inlineStr">
        <f aca="false">IF($B30="","",IF(COUNTIFS('English Scores- Leveled papers'!$H$4:$KM$4,EF$3,'English Scores- Leveled papers'!$H32:$KM32,"&lt;&gt;")=0,"",SUMIF('English Scores- Leveled papers'!$H$4:$KM$4,EF$3,'English Scores- Leveled papers'!$H32:$KM32)))</f>
        <is>
          <t/>
        </is>
      </c>
      <c r="EG30" s="752" t="inlineStr">
        <f aca="false">IF($B30="","",IF(COUNTIFS('English Scores- Leveled papers'!$H$4:$KM$4,EG$3,'English Scores- Leveled papers'!$H32:$KM32,"&lt;&gt;")=0,"",SUMIF('English Scores- Leveled papers'!$H$4:$KM$4,EG$3,'English Scores- Leveled papers'!$H32:$KM32)))</f>
        <is>
          <t/>
        </is>
      </c>
      <c r="EH30" s="752" t="inlineStr">
        <f aca="false">IF($B30="","",IF(COUNTIFS('English Scores- Leveled papers'!$H$4:$KM$4,EH$3,'English Scores- Leveled papers'!$H32:$KM32,"&lt;&gt;")=0,"",SUMIF('English Scores- Leveled papers'!$H$4:$KM$4,EH$3,'English Scores- Leveled papers'!$H32:$KM32)))</f>
        <is>
          <t/>
        </is>
      </c>
      <c r="EI30" s="752" t="inlineStr">
        <f aca="false">IF($B30="","",IF(COUNTIFS('English Scores- Leveled papers'!$H$4:$KM$4,EI$3,'English Scores- Leveled papers'!$H32:$KM32,"&lt;&gt;")=0,"",SUMIF('English Scores- Leveled papers'!$H$4:$KM$4,EI$3,'English Scores- Leveled papers'!$H32:$KM32)))</f>
        <is>
          <t/>
        </is>
      </c>
      <c r="EJ30" s="752" t="inlineStr">
        <f aca="false">IF($B30="","",IF(COUNTIFS('English Scores- Leveled papers'!$H$4:$KM$4,EJ$3,'English Scores- Leveled papers'!$H32:$KM32,"&lt;&gt;")=0,"",SUMIF('English Scores- Leveled papers'!$H$4:$KM$4,EJ$3,'English Scores- Leveled papers'!$H32:$KM32)))</f>
        <is>
          <t/>
        </is>
      </c>
      <c r="EK30" s="752" t="inlineStr">
        <f aca="false">IF($B30="","",IF(COUNTIFS('English Scores- Leveled papers'!$H$4:$KM$4,EK$3,'English Scores- Leveled papers'!$H32:$KM32,"&lt;&gt;")=0,"",SUMIF('English Scores- Leveled papers'!$H$4:$KM$4,EK$3,'English Scores- Leveled papers'!$H32:$KM32)))</f>
        <is>
          <t/>
        </is>
      </c>
      <c r="EL30" s="752" t="inlineStr">
        <f aca="false">IF($B30="","",IF(COUNTIFS('English Scores- Leveled papers'!$H$4:$KM$4,EL$3,'English Scores- Leveled papers'!$H32:$KM32,"&lt;&gt;")=0,"",SUMIF('English Scores- Leveled papers'!$H$4:$KM$4,EL$3,'English Scores- Leveled papers'!$H32:$KM32)))</f>
        <is>
          <t/>
        </is>
      </c>
      <c r="EM30" s="752" t="inlineStr">
        <f aca="false">IF($B30="","",IF(COUNTIFS('English Scores- Leveled papers'!$H$4:$KM$4,EM$3,'English Scores- Leveled papers'!$H32:$KM32,"&lt;&gt;")=0,"",SUMIF('English Scores- Leveled papers'!$H$4:$KM$4,EM$3,'English Scores- Leveled papers'!$H32:$KM32)))</f>
        <is>
          <t/>
        </is>
      </c>
      <c r="EN30" s="752" t="inlineStr">
        <f aca="false">IF($B30="","",IF(COUNTIFS('English Scores- Leveled papers'!$H$4:$KM$4,EN$3,'English Scores- Leveled papers'!$H32:$KM32,"&lt;&gt;")=0,"",SUMIF('English Scores- Leveled papers'!$H$4:$KM$4,EN$3,'English Scores- Leveled papers'!$H32:$KM32)))</f>
        <is>
          <t/>
        </is>
      </c>
      <c r="EO30" s="752" t="inlineStr">
        <f aca="false">IF($B30="","",IF(COUNTIFS('English Scores- Leveled papers'!$H$4:$KM$4,EO$3,'English Scores- Leveled papers'!$H32:$KM32,"&lt;&gt;")=0,"",SUMIF('English Scores- Leveled papers'!$H$4:$KM$4,EO$3,'English Scores- Leveled papers'!$H32:$KM32)))</f>
        <is>
          <t/>
        </is>
      </c>
      <c r="EP30" s="752" t="inlineStr">
        <f aca="false">IF($B30="","",IF(COUNTIFS('English Scores- Leveled papers'!$H$4:$KM$4,EP$3,'English Scores- Leveled papers'!$H32:$KM32,"&lt;&gt;")=0,"",SUMIF('English Scores- Leveled papers'!$H$4:$KM$4,EP$3,'English Scores- Leveled papers'!$H32:$KM32)))</f>
        <is>
          <t/>
        </is>
      </c>
    </row>
    <row r="31" customFormat="false" ht="12.75" hidden="false" customHeight="false" outlineLevel="0" collapsed="false">
      <c r="A31" s="315" t="n">
        <v>27</v>
      </c>
      <c r="B31" s="315" t="str">
        <f aca="false">'English Scores- Leveled papers'!B33</f>
        <v>K.Sashikant</v>
      </c>
      <c r="C31" s="751" t="e">
        <f aca="false">IF('RC Mastery Check+Question type'!D31="","",IF(OR('RC Mastery Check+Question type'!D31=-0.5,'RC Mastery Check+Question type'!D31=0,'RC Mastery Check+Question type'!D31=0.2,'RC Mastery Check+Question type'!D31=0.5),"NR",'cover sheet'!#ref!))</f>
        <v>#VALUE!</v>
      </c>
      <c r="D31" s="316" t="inlineStr">
        <f aca="false">IF(OR(B31="",COUNT('English Scores- Leveled papers'!AJ33:KM33)=0),"",IF((AND(R31&gt;=(70/100),R31&lt;1.1)),9,IF(AND(Q31&gt;=(70/100),Q31&lt;1.1),8,IF(AND(P31&gt;=(70/100),P31&lt;1.1),7,IF(AND(O31&gt;=(70/100),O31&lt;1.1),6,IF(AND(N31&gt;=0.7,N31&lt;1.1),5,IF(AND(M31&gt;=0.7,M31&lt;1.1),5,IF(AND(L31&gt;=0.7,L31&lt;1.1),4,IF(AND(K31&gt;=0.7,K31&lt;1.1),4,IF(AND(J31&gt;=0.7,J31&lt;1.1),3,IF(AND(I31&gt;=0.7,I31&lt;1.1),3,IF(AND(H31&gt;=0.7,H31&lt;1.1),2,IF(AND(G31&gt;=0.7,G31&lt;1.1),2,IF(AND(F31&gt;=0.7,F31&lt;1.1),1,IF(AND(E31&gt;=0.7,E31&lt;1.1),1,IF(COUNT('English Scores- Leveled papers'!AJ33:AK33)=0,"","NR"))))))))))))))))</f>
        <is>
          <t/>
        </is>
      </c>
      <c r="E31" s="318" t="str">
        <f aca="false">IF((B31=""),"",IF(COUNT(S31:W31)=0,"",ROUND(SUM(S31:W31)/SUM($S$2:$W$2),1)))</f>
        <v/>
      </c>
      <c r="F31" s="318" t="str">
        <f aca="false">IF((B31=""),"",IF(COUNT(X31:AB31)=0,"",ROUND(SUM(X31:AB31)/SUM($X$2:$AB$2),1)))</f>
        <v/>
      </c>
      <c r="G31" s="318" t="str">
        <f aca="false">IFERROR(IF((B31=""),"",IF(COUNT(AC31:AH31)=0,"",ROUND(SUM(AC31:AH31)/SUM($AC$2:$AH$2),1))),"")</f>
        <v/>
      </c>
      <c r="H31" s="318" t="str">
        <f aca="false">IFERROR(IF((B31=""),"",IF(COUNT(AI31:AN31)=0,"",ROUND(SUM(AI31:AN31)/SUM($AI$2:$AN$2),1))),0)</f>
        <v/>
      </c>
      <c r="I31" s="318" t="str">
        <f aca="false">IFERROR(IF((B31=""),"",IF(COUNT(AO31:AY31)=0,"",ROUND(SUM(AO31:AY31)/SUM($AO$2:$AY$2),1))),0)</f>
        <v/>
      </c>
      <c r="J31" s="318" t="str">
        <f aca="false">IFERROR(IF((B31=""),"",IF(COUNT(AZ31:BO31)=0,"",ROUND(SUM(AZ31:BO31)/SUM($AZ$2:$BO$2),1))),0)</f>
        <v/>
      </c>
      <c r="K31" s="318" t="str">
        <f aca="false">IFERROR(IF((B31=""),"",IF(COUNT(BP31:BW31)=0,"",ROUND(SUM(BP31:BW31)/SUM($BP$2:$BW$2),1))),0)</f>
        <v/>
      </c>
      <c r="L31" s="318" t="str">
        <f aca="false">IFERROR(IF((B31=""),"",IF(COUNT(BX31:CF31)=0,"",ROUND(SUM(BX31:CF31)/SUM($BX$2:$CF$2),1))),0)</f>
        <v/>
      </c>
      <c r="M31" s="318" t="str">
        <f aca="false">IFERROR(IF((B31=""),"",IF(COUNT(CG31:CK31)=0,"",ROUND(SUM(CG31:CK31)/SUM($CG$2:$CK$2),1))),0)</f>
        <v/>
      </c>
      <c r="N31" s="318" t="str">
        <f aca="false">IFERROR(IF((B31=""),"",IF(COUNT(CL31:CS31)=0,"",ROUND(SUM(CL31:CS31)/SUM($CL$2:$CS$2),1))),0)</f>
        <v/>
      </c>
      <c r="O31" s="318" t="str">
        <f aca="false">IFERROR(IF((B31=""),"",IF(COUNT(CT31:DE31)=0,"",ROUND(SUM(CT31:DE31)/SUM($CT$2:$DE$2),1))),0)</f>
        <v/>
      </c>
      <c r="P31" s="318" t="str">
        <f aca="false">IFERROR(IF((B31=""),"",IF(COUNT(DF31:DQ31)=0,"",ROUND(SUM(DF31:DQ31)/SUM($DF$2:$DQ$2),1))),0)</f>
        <v/>
      </c>
      <c r="Q31" s="318" t="str">
        <f aca="false">IFERROR(IF((B31=""),"",IF(COUNT(DR31:EB31)=0,"",ROUND(SUM(DR31:EB31)/SUM($DR$2:$EB$2),1))),0)</f>
        <v/>
      </c>
      <c r="R31" s="318" t="str">
        <f aca="false">(IF((B31=""),"",IF(COUNT(ED31:EP31)=0,"",ROUND(SUM(ED31:EP31)/SUM($ED$2:$EP$2),1))))</f>
        <v/>
      </c>
      <c r="S31" s="319" t="inlineStr">
        <f aca="false">IF($B31="","",IF(COUNTIFS('English Scores- Leveled papers'!$H$4:$KM$4,S$3,'English Scores- Leveled papers'!$H33:$KM33,"&lt;&gt;")=0,"",SUMIF('English Scores- Leveled papers'!$H$4:$KM$4,S$3,'English Scores- Leveled papers'!$H33:$KM33)))</f>
        <is>
          <t/>
        </is>
      </c>
      <c r="T31" s="319" t="inlineStr">
        <f aca="false">IF($B31="","",IF(COUNTIFS('English Scores- Leveled papers'!$H$4:$KM$4,T$3,'English Scores- Leveled papers'!$H33:$KM33,"&lt;&gt;")=0,"",SUMIF('English Scores- Leveled papers'!$H$4:$KM$4,T$3,'English Scores- Leveled papers'!$H33:$KM33)))</f>
        <is>
          <t/>
        </is>
      </c>
      <c r="U31" s="319" t="inlineStr">
        <f aca="false">IF($B31="","",IF(COUNTIFS('English Scores- Leveled papers'!$H$4:$KM$4,U$3,'English Scores- Leveled papers'!$H33:$KM33,"&lt;&gt;")=0,"",SUMIF('English Scores- Leveled papers'!$H$4:$KM$4,U$3,'English Scores- Leveled papers'!$H33:$KM33)))</f>
        <is>
          <t/>
        </is>
      </c>
      <c r="V31" s="319" t="inlineStr">
        <f aca="false">IF($B31="","",IF(COUNTIFS('English Scores- Leveled papers'!$H$4:$KM$4,V$3,'English Scores- Leveled papers'!$H33:$KM33,"&lt;&gt;")=0,"",SUMIF('English Scores- Leveled papers'!$H$4:$KM$4,V$3,'English Scores- Leveled papers'!$H33:$KM33)))</f>
        <is>
          <t/>
        </is>
      </c>
      <c r="W31" s="319" t="inlineStr">
        <f aca="false">IF($B31="","",IF(COUNTIFS('English Scores- Leveled papers'!$H$4:$KM$4,W$3,'English Scores- Leveled papers'!$H33:$KM33,"&lt;&gt;")=0,"",SUMIF('English Scores- Leveled papers'!$H$4:$KM$4,W$3,'English Scores- Leveled papers'!$H33:$KM33)))</f>
        <is>
          <t/>
        </is>
      </c>
      <c r="X31" s="752" t="inlineStr">
        <f aca="false">IF($B31="","",IF(COUNTIFS('English Scores- Leveled papers'!$H$4:$KM$4,X$3,'English Scores- Leveled papers'!$H33:$KM33,"&lt;&gt;")=0,"",SUMIF('English Scores- Leveled papers'!$H$4:$KM$4,X$3,'English Scores- Leveled papers'!$H33:$KM33)))</f>
        <is>
          <t/>
        </is>
      </c>
      <c r="Y31" s="752" t="inlineStr">
        <f aca="false">IF($B31="","",IF(COUNTIFS('English Scores- Leveled papers'!$H$4:$KM$4,Y$3,'English Scores- Leveled papers'!$H33:$KM33,"&lt;&gt;")=0,"",SUMIF('English Scores- Leveled papers'!$H$4:$KM$4,Y$3,'English Scores- Leveled papers'!$H33:$KM33)))</f>
        <is>
          <t/>
        </is>
      </c>
      <c r="Z31" s="752" t="inlineStr">
        <f aca="false">IF($B31="","",IF(COUNTIFS('English Scores- Leveled papers'!$H$4:$KM$4,Z$3,'English Scores- Leveled papers'!$H33:$KM33,"&lt;&gt;")=0,"",SUMIF('English Scores- Leveled papers'!$H$4:$KM$4,Z$3,'English Scores- Leveled papers'!$H33:$KM33)))</f>
        <is>
          <t/>
        </is>
      </c>
      <c r="AA31" s="752" t="inlineStr">
        <f aca="false">IF($B31="","",IF(COUNTIFS('English Scores- Leveled papers'!$H$4:$KM$4,AA$3,'English Scores- Leveled papers'!$H33:$KM33,"&lt;&gt;")=0,"",SUMIF('English Scores- Leveled papers'!$H$4:$KM$4,AA$3,'English Scores- Leveled papers'!$H33:$KM33)))</f>
        <is>
          <t/>
        </is>
      </c>
      <c r="AB31" s="752" t="inlineStr">
        <f aca="false">IF($B31="","",IF(COUNTIFS('English Scores- Leveled papers'!$H$4:$KM$4,AB$3,'English Scores- Leveled papers'!$H33:$KM33,"&lt;&gt;")=0,"",SUMIF('English Scores- Leveled papers'!$H$4:$KM$4,AB$3,'English Scores- Leveled papers'!$H33:$KM33)))</f>
        <is>
          <t/>
        </is>
      </c>
      <c r="AC31" s="319" t="inlineStr">
        <f aca="false">IF($B31="","",IF(COUNTIFS('English Scores- Leveled papers'!$H$4:$KM$4,AC$3,'English Scores- Leveled papers'!$H33:$KM33,"&lt;&gt;")=0,"",SUMIF('English Scores- Leveled papers'!$H$4:$KM$4,AC$3,'English Scores- Leveled papers'!$H33:$KM33)))</f>
        <is>
          <t/>
        </is>
      </c>
      <c r="AD31" s="319" t="inlineStr">
        <f aca="false">IF($B31="","",IF(COUNTIFS('English Scores- Leveled papers'!$H$4:$KM$4,AD$3,'English Scores- Leveled papers'!$H33:$KM33,"&lt;&gt;")=0,"",SUMIF('English Scores- Leveled papers'!$H$4:$KM$4,AD$3,'English Scores- Leveled papers'!$H33:$KM33)))</f>
        <is>
          <t/>
        </is>
      </c>
      <c r="AE31" s="319" t="inlineStr">
        <f aca="false">IF($B31="","",IF(COUNTIFS('English Scores- Leveled papers'!$H$4:$KM$4,AE$3,'English Scores- Leveled papers'!$H33:$KM33,"&lt;&gt;")=0,"",SUMIF('English Scores- Leveled papers'!$H$4:$KM$4,AE$3,'English Scores- Leveled papers'!$H33:$KM33)))</f>
        <is>
          <t/>
        </is>
      </c>
      <c r="AF31" s="319" t="inlineStr">
        <f aca="false">IF($B31="","",IF(COUNTIFS('English Scores- Leveled papers'!$H$4:$KM$4,AF$3,'English Scores- Leveled papers'!$H33:$KM33,"&lt;&gt;")=0,"",SUMIF('English Scores- Leveled papers'!$H$4:$KM$4,AF$3,'English Scores- Leveled papers'!$H33:$KM33)))</f>
        <is>
          <t/>
        </is>
      </c>
      <c r="AG31" s="319" t="inlineStr">
        <f aca="false">IF($B31="","",IF(COUNTIFS('English Scores- Leveled papers'!$H$4:$KM$4,AG$3,'English Scores- Leveled papers'!$H33:$KM33,"&lt;&gt;")=0,"",SUMIF('English Scores- Leveled papers'!$H$4:$KM$4,AG$3,'English Scores- Leveled papers'!$H33:$KM33)))</f>
        <is>
          <t/>
        </is>
      </c>
      <c r="AH31" s="319" t="inlineStr">
        <f aca="false">IF($B31="","",IF(COUNTIFS('English Scores- Leveled papers'!$H$4:$KM$4,AH$3,'English Scores- Leveled papers'!$H33:$KM33,"&lt;&gt;")=0,"",SUMIF('English Scores- Leveled papers'!$H$4:$KM$4,AH$3,'English Scores- Leveled papers'!$H33:$KM33)))</f>
        <is>
          <t/>
        </is>
      </c>
      <c r="AI31" s="752" t="inlineStr">
        <f aca="false">IF($B31="","",IF(COUNTIFS('English Scores- Leveled papers'!$H$4:$KM$4,AI$3,'English Scores- Leveled papers'!$H33:$KM33,"&lt;&gt;")=0,"",SUMIF('English Scores- Leveled papers'!$H$4:$KM$4,AI$3,'English Scores- Leveled papers'!$H33:$KM33)))</f>
        <is>
          <t/>
        </is>
      </c>
      <c r="AJ31" s="752" t="inlineStr">
        <f aca="false">IF($B31="","",IF(COUNTIFS('English Scores- Leveled papers'!$H$4:$KM$4,AJ$3,'English Scores- Leveled papers'!$H33:$KM33,"&lt;&gt;")=0,"",SUMIF('English Scores- Leveled papers'!$H$4:$KM$4,AJ$3,'English Scores- Leveled papers'!$H33:$KM33)))</f>
        <is>
          <t/>
        </is>
      </c>
      <c r="AK31" s="752" t="inlineStr">
        <f aca="false">IF($B31="","",IF(COUNTIFS('English Scores- Leveled papers'!$H$4:$KM$4,AK$3,'English Scores- Leveled papers'!$H33:$KM33,"&lt;&gt;")=0,"",SUMIF('English Scores- Leveled papers'!$H$4:$KM$4,AK$3,'English Scores- Leveled papers'!$H33:$KM33)))</f>
        <is>
          <t/>
        </is>
      </c>
      <c r="AL31" s="752" t="inlineStr">
        <f aca="false">IF($B31="","",IF(COUNTIFS('English Scores- Leveled papers'!$H$4:$KM$4,AL$3,'English Scores- Leveled papers'!$H33:$KM33,"&lt;&gt;")=0,"",SUMIF('English Scores- Leveled papers'!$H$4:$KM$4,AL$3,'English Scores- Leveled papers'!$H33:$KM33)))</f>
        <is>
          <t/>
        </is>
      </c>
      <c r="AM31" s="752" t="inlineStr">
        <f aca="false">IF($B31="","",IF(COUNTIFS('English Scores- Leveled papers'!$H$4:$KM$4,AM$3,'English Scores- Leveled papers'!$H33:$KM33,"&lt;&gt;")=0,"",SUMIF('English Scores- Leveled papers'!$H$4:$KM$4,AM$3,'English Scores- Leveled papers'!$H33:$KM33)))</f>
        <is>
          <t/>
        </is>
      </c>
      <c r="AN31" s="752" t="inlineStr">
        <f aca="false">IF($B31="","",IF(COUNTIFS('English Scores- Leveled papers'!$H$4:$KM$4,AN$3,'English Scores- Leveled papers'!$H33:$KM33,"&lt;&gt;")=0,"",SUMIF('English Scores- Leveled papers'!$H$4:$KM$4,AN$3,'English Scores- Leveled papers'!$H33:$KM33)))</f>
        <is>
          <t/>
        </is>
      </c>
      <c r="AO31" s="319" t="inlineStr">
        <f aca="false">IF($B31="","",IF(COUNTIFS('English Scores- Leveled papers'!$H$4:$KM$4,AO$3,'English Scores- Leveled papers'!$H33:$KM33,"&lt;&gt;")=0,"",SUMIF('English Scores- Leveled papers'!$H$4:$KM$4,AO$3,'English Scores- Leveled papers'!$H33:$KM33)))</f>
        <is>
          <t/>
        </is>
      </c>
      <c r="AP31" s="319" t="inlineStr">
        <f aca="false">IF($B31="","",IF(COUNTIFS('English Scores- Leveled papers'!$H$4:$KM$4,AP$3,'English Scores- Leveled papers'!$H33:$KM33,"&lt;&gt;")=0,"",SUMIF('English Scores- Leveled papers'!$H$4:$KM$4,AP$3,'English Scores- Leveled papers'!$H33:$KM33)))</f>
        <is>
          <t/>
        </is>
      </c>
      <c r="AQ31" s="319" t="inlineStr">
        <f aca="false">IF($B31="","",IF(COUNTIFS('English Scores- Leveled papers'!$H$4:$KM$4,AQ$3,'English Scores- Leveled papers'!$H33:$KM33,"&lt;&gt;")=0,"",SUMIF('English Scores- Leveled papers'!$H$4:$KM$4,AQ$3,'English Scores- Leveled papers'!$H33:$KM33)))</f>
        <is>
          <t/>
        </is>
      </c>
      <c r="AR31" s="319" t="inlineStr">
        <f aca="false">IF($B31="","",IF(COUNTIFS('English Scores- Leveled papers'!$H$4:$KM$4,AR$3,'English Scores- Leveled papers'!$H33:$KM33,"&lt;&gt;")=0,"",SUMIF('English Scores- Leveled papers'!$H$4:$KM$4,AR$3,'English Scores- Leveled papers'!$H33:$KM33)))</f>
        <is>
          <t/>
        </is>
      </c>
      <c r="AS31" s="319" t="inlineStr">
        <f aca="false">IF($B31="","",IF(COUNTIFS('English Scores- Leveled papers'!$H$4:$KM$4,AS$3,'English Scores- Leveled papers'!$H33:$KM33,"&lt;&gt;")=0,"",SUMIF('English Scores- Leveled papers'!$H$4:$KM$4,AS$3,'English Scores- Leveled papers'!$H33:$KM33)))</f>
        <is>
          <t/>
        </is>
      </c>
      <c r="AT31" s="319" t="inlineStr">
        <f aca="false">IF($B31="","",IF(COUNTIFS('English Scores- Leveled papers'!$H$4:$KM$4,AT$3,'English Scores- Leveled papers'!$H33:$KM33,"&lt;&gt;")=0,"",SUMIF('English Scores- Leveled papers'!$H$4:$KM$4,AT$3,'English Scores- Leveled papers'!$H33:$KM33)))</f>
        <is>
          <t/>
        </is>
      </c>
      <c r="AU31" s="319" t="inlineStr">
        <f aca="false">IF($B31="","",IF(COUNTIFS('English Scores- Leveled papers'!$H$4:$KM$4,AU$3,'English Scores- Leveled papers'!$H33:$KM33,"&lt;&gt;")=0,"",SUMIF('English Scores- Leveled papers'!$H$4:$KM$4,AU$3,'English Scores- Leveled papers'!$H33:$KM33)))</f>
        <is>
          <t/>
        </is>
      </c>
      <c r="AV31" s="319" t="inlineStr">
        <f aca="false">IF($B31="","",IF(COUNTIFS('English Scores- Leveled papers'!$H$4:$KM$4,AV$3,'English Scores- Leveled papers'!$H33:$KM33,"&lt;&gt;")=0,"",SUMIF('English Scores- Leveled papers'!$H$4:$KM$4,AV$3,'English Scores- Leveled papers'!$H33:$KM33)))</f>
        <is>
          <t/>
        </is>
      </c>
      <c r="AW31" s="319" t="inlineStr">
        <f aca="false">IF($B31="","",IF(COUNTIFS('English Scores- Leveled papers'!$H$4:$KM$4,AW$3,'English Scores- Leveled papers'!$H33:$KM33,"&lt;&gt;")=0,"",SUMIF('English Scores- Leveled papers'!$H$4:$KM$4,AW$3,'English Scores- Leveled papers'!$H33:$KM33)))</f>
        <is>
          <t/>
        </is>
      </c>
      <c r="AX31" s="319" t="inlineStr">
        <f aca="false">IF($B31="","",IF(COUNTIFS('English Scores- Leveled papers'!$H$4:$KM$4,AX$3,'English Scores- Leveled papers'!$H33:$KM33,"&lt;&gt;")=0,"",SUMIF('English Scores- Leveled papers'!$H$4:$KM$4,AX$3,'English Scores- Leveled papers'!$H33:$KM33)))</f>
        <is>
          <t/>
        </is>
      </c>
      <c r="AY31" s="319" t="inlineStr">
        <f aca="false">IF($B31="","",IF(COUNTIFS('English Scores- Leveled papers'!$H$4:$KM$4,AY$3,'English Scores- Leveled papers'!$H33:$KM33,"&lt;&gt;")=0,"",SUMIF('English Scores- Leveled papers'!$H$4:$KM$4,AY$3,'English Scores- Leveled papers'!$H33:$KM33)))</f>
        <is>
          <t/>
        </is>
      </c>
      <c r="AZ31" s="752" t="inlineStr">
        <f aca="false">IF($B31="","",IF(COUNTIFS('English Scores- Leveled papers'!$H$4:$KM$4,AZ$3,'English Scores- Leveled papers'!$H33:$KM33,"&lt;&gt;")=0,"",SUMIF('English Scores- Leveled papers'!$H$4:$KM$4,AZ$3,'English Scores- Leveled papers'!$H33:$KM33)))</f>
        <is>
          <t/>
        </is>
      </c>
      <c r="BA31" s="752" t="inlineStr">
        <f aca="false">IF($B31="","",IF(COUNTIFS('English Scores- Leveled papers'!$H$4:$KM$4,BA$3,'English Scores- Leveled papers'!$H33:$KM33,"&lt;&gt;")=0,"",SUMIF('English Scores- Leveled papers'!$H$4:$KM$4,BA$3,'English Scores- Leveled papers'!$H33:$KM33)))</f>
        <is>
          <t/>
        </is>
      </c>
      <c r="BB31" s="752" t="inlineStr">
        <f aca="false">IF($B31="","",IF(COUNTIFS('English Scores- Leveled papers'!$H$4:$KM$4,BB$3,'English Scores- Leveled papers'!$H33:$KM33,"&lt;&gt;")=0,"",SUMIF('English Scores- Leveled papers'!$H$4:$KM$4,BB$3,'English Scores- Leveled papers'!$H33:$KM33)))</f>
        <is>
          <t/>
        </is>
      </c>
      <c r="BC31" s="752" t="inlineStr">
        <f aca="false">IF($B31="","",IF(COUNTIFS('English Scores- Leveled papers'!$H$4:$KM$4,BC$3,'English Scores- Leveled papers'!$H33:$KM33,"&lt;&gt;")=0,"",SUMIF('English Scores- Leveled papers'!$H$4:$KM$4,BC$3,'English Scores- Leveled papers'!$H33:$KM33)))</f>
        <is>
          <t/>
        </is>
      </c>
      <c r="BD31" s="752"/>
      <c r="BE31" s="752"/>
      <c r="BF31" s="752" t="inlineStr">
        <f aca="false">IF($B31="","",IF(COUNTIFS('English Scores- Leveled papers'!$H$4:$KM$4,BF$3,'English Scores- Leveled papers'!$H33:$KM33,"&lt;&gt;")=0,"",SUMIF('English Scores- Leveled papers'!$H$4:$KM$4,BF$3,'English Scores- Leveled papers'!$H33:$KM33)))</f>
        <is>
          <t/>
        </is>
      </c>
      <c r="BG31" s="752" t="inlineStr">
        <f aca="false">IF($B31="","",IF(COUNTIFS('English Scores- Leveled papers'!$H$4:$KM$4,BG$3,'English Scores- Leveled papers'!$H33:$KM33,"&lt;&gt;")=0,"",SUMIF('English Scores- Leveled papers'!$H$4:$KM$4,BG$3,'English Scores- Leveled papers'!$H33:$KM33)))</f>
        <is>
          <t/>
        </is>
      </c>
      <c r="BH31" s="752" t="inlineStr">
        <f aca="false">IF($B31="","",IF(COUNTIFS('English Scores- Leveled papers'!$H$4:$KM$4,BH$3,'English Scores- Leveled papers'!$H33:$KM33,"&lt;&gt;")=0,"",SUMIF('English Scores- Leveled papers'!$H$4:$KM$4,BH$3,'English Scores- Leveled papers'!$H33:$KM33)))</f>
        <is>
          <t/>
        </is>
      </c>
      <c r="BI31" s="752" t="inlineStr">
        <f aca="false">IF($B31="","",IF(COUNTIFS('English Scores- Leveled papers'!$H$4:$KM$4,BI$3,'English Scores- Leveled papers'!$H33:$KM33,"&lt;&gt;")=0,"",SUMIF('English Scores- Leveled papers'!$H$4:$KM$4,BI$3,'English Scores- Leveled papers'!$H33:$KM33)))</f>
        <is>
          <t/>
        </is>
      </c>
      <c r="BJ31" s="752" t="inlineStr">
        <f aca="false">IF($B31="","",IF(COUNTIFS('English Scores- Leveled papers'!$H$4:$KM$4,BJ$3,'English Scores- Leveled papers'!$H33:$KM33,"&lt;&gt;")=0,"",SUMIF('English Scores- Leveled papers'!$H$4:$KM$4,BJ$3,'English Scores- Leveled papers'!$H33:$KM33)))</f>
        <is>
          <t/>
        </is>
      </c>
      <c r="BK31" s="752" t="inlineStr">
        <f aca="false">IF($B31="","",IF(COUNTIFS('English Scores- Leveled papers'!$H$4:$KM$4,BK$3,'English Scores- Leveled papers'!$H33:$KM33,"&lt;&gt;")=0,"",SUMIF('English Scores- Leveled papers'!$H$4:$KM$4,BK$3,'English Scores- Leveled papers'!$H33:$KM33)))</f>
        <is>
          <t/>
        </is>
      </c>
      <c r="BL31" s="752" t="inlineStr">
        <f aca="false">IF($B31="","",IF(COUNTIFS('English Scores- Leveled papers'!$H$4:$KM$4,BL$3,'English Scores- Leveled papers'!$H33:$KM33,"&lt;&gt;")=0,"",SUMIF('English Scores- Leveled papers'!$H$4:$KM$4,BL$3,'English Scores- Leveled papers'!$H33:$KM33)))</f>
        <is>
          <t/>
        </is>
      </c>
      <c r="BM31" s="752" t="inlineStr">
        <f aca="false">IF($B31="","",IF(COUNTIFS('English Scores- Leveled papers'!$H$4:$KM$4,BM$3,'English Scores- Leveled papers'!$H33:$KM33,"&lt;&gt;")=0,"",SUMIF('English Scores- Leveled papers'!$H$4:$KM$4,BM$3,'English Scores- Leveled papers'!$H33:$KM33)))</f>
        <is>
          <t/>
        </is>
      </c>
      <c r="BN31" s="752" t="inlineStr">
        <f aca="false">IF($B31="","",IF(COUNTIFS('English Scores- Leveled papers'!$H$4:$KM$4,BN$3,'English Scores- Leveled papers'!$H33:$KM33,"&lt;&gt;")=0,"",SUMIF('English Scores- Leveled papers'!$H$4:$KM$4,BN$3,'English Scores- Leveled papers'!$H33:$KM33)))</f>
        <is>
          <t/>
        </is>
      </c>
      <c r="BO31" s="752" t="inlineStr">
        <f aca="false">IF($B31="","",IF(COUNTIFS('English Scores- Leveled papers'!$H$4:$KM$4,BO$3,'English Scores- Leveled papers'!$H33:$KM33,"&lt;&gt;")=0,"",SUMIF('English Scores- Leveled papers'!$H$4:$KM$4,BO$3,'English Scores- Leveled papers'!$H33:$KM33)))</f>
        <is>
          <t/>
        </is>
      </c>
      <c r="BP31" s="319" t="inlineStr">
        <f aca="false">IF($B31="","",IF(COUNTIFS('English Scores- Leveled papers'!$H$4:$KM$4,BP$3,'English Scores- Leveled papers'!$H33:$KM33,"&lt;&gt;")=0,"",SUMIF('English Scores- Leveled papers'!$H$4:$KM$4,BP$3,'English Scores- Leveled papers'!$H33:$KM33)))</f>
        <is>
          <t/>
        </is>
      </c>
      <c r="BQ31" s="319" t="inlineStr">
        <f aca="false">IF($B31="","",IF(COUNTIFS('English Scores- Leveled papers'!$H$4:$KM$4,BQ$3,'English Scores- Leveled papers'!$H33:$KM33,"&lt;&gt;")=0,"",SUMIF('English Scores- Leveled papers'!$H$4:$KM$4,BQ$3,'English Scores- Leveled papers'!$H33:$KM33)))</f>
        <is>
          <t/>
        </is>
      </c>
      <c r="BR31" s="319" t="inlineStr">
        <f aca="false">IF($B31="","",IF(COUNTIFS('English Scores- Leveled papers'!$H$4:$KM$4,BR$3,'English Scores- Leveled papers'!$H33:$KM33,"&lt;&gt;")=0,"",SUMIF('English Scores- Leveled papers'!$H$4:$KM$4,BR$3,'English Scores- Leveled papers'!$H33:$KM33)))</f>
        <is>
          <t/>
        </is>
      </c>
      <c r="BS31" s="319" t="inlineStr">
        <f aca="false">IF($B31="","",IF(COUNTIFS('English Scores- Leveled papers'!$H$4:$KM$4,BS$3,'English Scores- Leveled papers'!$H33:$KM33,"&lt;&gt;")=0,"",SUMIF('English Scores- Leveled papers'!$H$4:$KM$4,BS$3,'English Scores- Leveled papers'!$H33:$KM33)))</f>
        <is>
          <t/>
        </is>
      </c>
      <c r="BT31" s="319" t="inlineStr">
        <f aca="false">IF($B31="","",IF(COUNTIFS('English Scores- Leveled papers'!$H$4:$KM$4,BT$3,'English Scores- Leveled papers'!$H33:$KM33,"&lt;&gt;")=0,"",SUMIF('English Scores- Leveled papers'!$H$4:$KM$4,BT$3,'English Scores- Leveled papers'!$H33:$KM33)))</f>
        <is>
          <t/>
        </is>
      </c>
      <c r="BU31" s="319" t="inlineStr">
        <f aca="false">IF($B31="","",IF(COUNTIFS('English Scores- Leveled papers'!$H$4:$KM$4,BU$3,'English Scores- Leveled papers'!$H33:$KM33,"&lt;&gt;")=0,"",SUMIF('English Scores- Leveled papers'!$H$4:$KM$4,BU$3,'English Scores- Leveled papers'!$H33:$KM33)))</f>
        <is>
          <t/>
        </is>
      </c>
      <c r="BV31" s="319" t="inlineStr">
        <f aca="false">IF($B31="","",IF(COUNTIFS('English Scores- Leveled papers'!$H$4:$KM$4,BV$3,'English Scores- Leveled papers'!$H33:$KM33,"&lt;&gt;")=0,"",SUMIF('English Scores- Leveled papers'!$H$4:$KM$4,BV$3,'English Scores- Leveled papers'!$H33:$KM33)))</f>
        <is>
          <t/>
        </is>
      </c>
      <c r="BW31" s="319" t="inlineStr">
        <f aca="false">IF($B31="","",IF(COUNTIFS('English Scores- Leveled papers'!$H$4:$KM$4,BW$3,'English Scores- Leveled papers'!$H33:$KM33,"&lt;&gt;")=0,"",SUMIF('English Scores- Leveled papers'!$H$4:$KM$4,BW$3,'English Scores- Leveled papers'!$H33:$KM33)))</f>
        <is>
          <t/>
        </is>
      </c>
      <c r="BX31" s="752" t="inlineStr">
        <f aca="false">IF($B31="","",IF(COUNTIFS('English Scores- Leveled papers'!$H$4:$KM$4,BX$3,'English Scores- Leveled papers'!$H33:$KM33,"&lt;&gt;")=0,"",SUMIF('English Scores- Leveled papers'!$H$4:$KM$4,BX$3,'English Scores- Leveled papers'!$H33:$KM33)))</f>
        <is>
          <t/>
        </is>
      </c>
      <c r="BY31" s="752" t="inlineStr">
        <f aca="false">IF($B31="","",IF(COUNTIFS('English Scores- Leveled papers'!$H$4:$KM$4,BY$3,'English Scores- Leveled papers'!$H33:$KM33,"&lt;&gt;")=0,"",SUMIF('English Scores- Leveled papers'!$H$4:$KM$4,BY$3,'English Scores- Leveled papers'!$H33:$KM33)))</f>
        <is>
          <t/>
        </is>
      </c>
      <c r="BZ31" s="752" t="inlineStr">
        <f aca="false">IF($B31="","",IF(COUNTIFS('English Scores- Leveled papers'!$H$4:$KM$4,BZ$3,'English Scores- Leveled papers'!$H33:$KM33,"&lt;&gt;")=0,"",SUMIF('English Scores- Leveled papers'!$H$4:$KM$4,BZ$3,'English Scores- Leveled papers'!$H33:$KM33)))</f>
        <is>
          <t/>
        </is>
      </c>
      <c r="CA31" s="752" t="inlineStr">
        <f aca="false">IF($B31="","",IF(COUNTIFS('English Scores- Leveled papers'!$H$4:$KM$4,CA$3,'English Scores- Leveled papers'!$H33:$KM33,"&lt;&gt;")=0,"",SUMIF('English Scores- Leveled papers'!$H$4:$KM$4,CA$3,'English Scores- Leveled papers'!$H33:$KM33)))</f>
        <is>
          <t/>
        </is>
      </c>
      <c r="CB31" s="752" t="inlineStr">
        <f aca="false">IF($B31="","",IF(COUNTIFS('English Scores- Leveled papers'!$H$4:$KM$4,CB$3,'English Scores- Leveled papers'!$H33:$KM33,"&lt;&gt;")=0,"",SUMIF('English Scores- Leveled papers'!$H$4:$KM$4,CB$3,'English Scores- Leveled papers'!$H33:$KM33)))</f>
        <is>
          <t/>
        </is>
      </c>
      <c r="CC31" s="752" t="inlineStr">
        <f aca="false">IF($B31="","",IF(COUNTIFS('English Scores- Leveled papers'!$H$4:$KM$4,CC$3,'English Scores- Leveled papers'!$H33:$KM33,"&lt;&gt;")=0,"",SUMIF('English Scores- Leveled papers'!$H$4:$KM$4,CC$3,'English Scores- Leveled papers'!$H33:$KM33)))</f>
        <is>
          <t/>
        </is>
      </c>
      <c r="CD31" s="752" t="inlineStr">
        <f aca="false">IF($B31="","",IF(COUNTIFS('English Scores- Leveled papers'!$H$4:$KM$4,CD$3,'English Scores- Leveled papers'!$H33:$KM33,"&lt;&gt;")=0,"",SUMIF('English Scores- Leveled papers'!$H$4:$KM$4,CD$3,'English Scores- Leveled papers'!$H33:$KM33)))</f>
        <is>
          <t/>
        </is>
      </c>
      <c r="CE31" s="752" t="inlineStr">
        <f aca="false">IF($B31="","",IF(COUNTIFS('English Scores- Leveled papers'!$H$4:$KM$4,CE$3,'English Scores- Leveled papers'!$H33:$KM33,"&lt;&gt;")=0,"",SUMIF('English Scores- Leveled papers'!$H$4:$KM$4,CE$3,'English Scores- Leveled papers'!$H33:$KM33)))</f>
        <is>
          <t/>
        </is>
      </c>
      <c r="CF31" s="752" t="inlineStr">
        <f aca="false">IF($B31="","",IF(COUNTIFS('English Scores- Leveled papers'!$H$4:$KM$4,CF$3,'English Scores- Leveled papers'!$H33:$KM33,"&lt;&gt;")=0,"",SUMIF('English Scores- Leveled papers'!$H$4:$KM$4,CF$3,'English Scores- Leveled papers'!$H33:$KM33)))</f>
        <is>
          <t/>
        </is>
      </c>
      <c r="CG31" s="319" t="inlineStr">
        <f aca="false">IF($B31="","",IF(COUNTIFS('English Scores- Leveled papers'!$H$4:$KM$4,CG$3,'English Scores- Leveled papers'!$H33:$KM33,"&lt;&gt;")=0,"",SUMIF('English Scores- Leveled papers'!$H$4:$KM$4,CG$3,'English Scores- Leveled papers'!$H33:$KM33)))</f>
        <is>
          <t/>
        </is>
      </c>
      <c r="CH31" s="319" t="inlineStr">
        <f aca="false">IF($B31="","",IF(COUNTIFS('English Scores- Leveled papers'!$H$4:$KM$4,CH$3,'English Scores- Leveled papers'!$H33:$KM33,"&lt;&gt;")=0,"",SUMIF('English Scores- Leveled papers'!$H$4:$KM$4,CH$3,'English Scores- Leveled papers'!$H33:$KM33)))</f>
        <is>
          <t/>
        </is>
      </c>
      <c r="CI31" s="319" t="inlineStr">
        <f aca="false">IF($B31="","",IF(COUNTIFS('English Scores- Leveled papers'!$H$4:$KM$4,CI$3,'English Scores- Leveled papers'!$H33:$KM33,"&lt;&gt;")=0,"",SUMIF('English Scores- Leveled papers'!$H$4:$KM$4,CI$3,'English Scores- Leveled papers'!$H33:$KM33)))</f>
        <is>
          <t/>
        </is>
      </c>
      <c r="CJ31" s="319" t="inlineStr">
        <f aca="false">IF($B31="","",IF(COUNTIFS('English Scores- Leveled papers'!$H$4:$KM$4,CJ$3,'English Scores- Leveled papers'!$H33:$KM33,"&lt;&gt;")=0,"",SUMIF('English Scores- Leveled papers'!$H$4:$KM$4,CJ$3,'English Scores- Leveled papers'!$H33:$KM33)))</f>
        <is>
          <t/>
        </is>
      </c>
      <c r="CK31" s="319" t="inlineStr">
        <f aca="false">IF($B31="","",IF(COUNTIFS('English Scores- Leveled papers'!$H$4:$KM$4,CK$3,'English Scores- Leveled papers'!$H33:$KM33,"&lt;&gt;")=0,"",SUMIF('English Scores- Leveled papers'!$H$4:$KM$4,CK$3,'English Scores- Leveled papers'!$H33:$KM33)))</f>
        <is>
          <t/>
        </is>
      </c>
      <c r="CL31" s="752" t="inlineStr">
        <f aca="false">IF($B31="","",IF(COUNTIFS('English Scores- Leveled papers'!$H$4:$KM$4,CL$3,'English Scores- Leveled papers'!$H33:$KM33,"&lt;&gt;")=0,"",SUMIF('English Scores- Leveled papers'!$H$4:$KM$4,CL$3,'English Scores- Leveled papers'!$H33:$KM33)))</f>
        <is>
          <t/>
        </is>
      </c>
      <c r="CM31" s="752" t="inlineStr">
        <f aca="false">IF($B31="","",IF(COUNTIFS('English Scores- Leveled papers'!$H$4:$KM$4,CM$3,'English Scores- Leveled papers'!$H33:$KM33,"&lt;&gt;")=0,"",SUMIF('English Scores- Leveled papers'!$H$4:$KM$4,CM$3,'English Scores- Leveled papers'!$H33:$KM33)))</f>
        <is>
          <t/>
        </is>
      </c>
      <c r="CN31" s="752" t="inlineStr">
        <f aca="false">IF($B31="","",IF(COUNTIFS('English Scores- Leveled papers'!$H$4:$KM$4,CN$3,'English Scores- Leveled papers'!$H33:$KM33,"&lt;&gt;")=0,"",SUMIF('English Scores- Leveled papers'!$H$4:$KM$4,CN$3,'English Scores- Leveled papers'!$H33:$KM33)))</f>
        <is>
          <t/>
        </is>
      </c>
      <c r="CO31" s="752" t="inlineStr">
        <f aca="false">IF($B31="","",IF(COUNTIFS('English Scores- Leveled papers'!$H$4:$KM$4,CO$3,'English Scores- Leveled papers'!$H33:$KM33,"&lt;&gt;")=0,"",SUMIF('English Scores- Leveled papers'!$H$4:$KM$4,CO$3,'English Scores- Leveled papers'!$H33:$KM33)))</f>
        <is>
          <t/>
        </is>
      </c>
      <c r="CP31" s="752" t="inlineStr">
        <f aca="false">IF($B31="","",IF(COUNTIFS('English Scores- Leveled papers'!$H$4:$KM$4,CP$3,'English Scores- Leveled papers'!$H33:$KM33,"&lt;&gt;")=0,"",SUMIF('English Scores- Leveled papers'!$H$4:$KM$4,CP$3,'English Scores- Leveled papers'!$H33:$KM33)))</f>
        <is>
          <t/>
        </is>
      </c>
      <c r="CQ31" s="752" t="inlineStr">
        <f aca="false">IF($B31="","",IF(COUNTIFS('English Scores- Leveled papers'!$H$4:$KM$4,CQ$3,'English Scores- Leveled papers'!$H33:$KM33,"&lt;&gt;")=0,"",SUMIF('English Scores- Leveled papers'!$H$4:$KM$4,CQ$3,'English Scores- Leveled papers'!$H33:$KM33)))</f>
        <is>
          <t/>
        </is>
      </c>
      <c r="CR31" s="752" t="inlineStr">
        <f aca="false">IF($B31="","",IF(COUNTIFS('English Scores- Leveled papers'!$H$4:$KM$4,CR$3,'English Scores- Leveled papers'!$H33:$KM33,"&lt;&gt;")=0,"",SUMIF('English Scores- Leveled papers'!$H$4:$KM$4,CR$3,'English Scores- Leveled papers'!$H33:$KM33)))</f>
        <is>
          <t/>
        </is>
      </c>
      <c r="CS31" s="752" t="inlineStr">
        <f aca="false">IF($B31="","",IF(COUNTIFS('English Scores- Leveled papers'!$H$4:$KM$4,CS$3,'English Scores- Leveled papers'!$H33:$KM33,"&lt;&gt;")=0,"",SUMIF('English Scores- Leveled papers'!$H$4:$KM$4,CS$3,'English Scores- Leveled papers'!$H33:$KM33)))</f>
        <is>
          <t/>
        </is>
      </c>
      <c r="CT31" s="319" t="inlineStr">
        <f aca="false">IF($B31="","",IF(COUNTIFS('English Scores- Leveled papers'!$H$4:$KM$4,CT$3,'English Scores- Leveled papers'!$H33:$KM33,"&lt;&gt;")=0,"",SUMIF('English Scores- Leveled papers'!$H$4:$KM$4,CT$3,'English Scores- Leveled papers'!$H33:$KM33)))</f>
        <is>
          <t/>
        </is>
      </c>
      <c r="CU31" s="319" t="inlineStr">
        <f aca="false">IF($B31="","",IF(COUNTIFS('English Scores- Leveled papers'!$H$4:$KM$4,CU$3,'English Scores- Leveled papers'!$H33:$KM33,"&lt;&gt;")=0,"",SUMIF('English Scores- Leveled papers'!$H$4:$KM$4,CU$3,'English Scores- Leveled papers'!$H33:$KM33)))</f>
        <is>
          <t/>
        </is>
      </c>
      <c r="CV31" s="319" t="inlineStr">
        <f aca="false">IF($B31="","",IF(COUNTIFS('English Scores- Leveled papers'!$H$4:$KM$4,CV$3,'English Scores- Leveled papers'!$H33:$KM33,"&lt;&gt;")=0,"",SUMIF('English Scores- Leveled papers'!$H$4:$KM$4,CV$3,'English Scores- Leveled papers'!$H33:$KM33)))</f>
        <is>
          <t/>
        </is>
      </c>
      <c r="CW31" s="319" t="inlineStr">
        <f aca="false">IF($B31="","",IF(COUNTIFS('English Scores- Leveled papers'!$H$4:$KM$4,CW$3,'English Scores- Leveled papers'!$H33:$KM33,"&lt;&gt;")=0,"",SUMIF('English Scores- Leveled papers'!$H$4:$KM$4,CW$3,'English Scores- Leveled papers'!$H33:$KM33)))</f>
        <is>
          <t/>
        </is>
      </c>
      <c r="CX31" s="319" t="inlineStr">
        <f aca="false">IF($B31="","",IF(COUNTIFS('English Scores- Leveled papers'!$H$4:$KM$4,CX$3,'English Scores- Leveled papers'!$H33:$KM33,"&lt;&gt;")=0,"",SUMIF('English Scores- Leveled papers'!$H$4:$KM$4,CX$3,'English Scores- Leveled papers'!$H33:$KM33)))</f>
        <is>
          <t/>
        </is>
      </c>
      <c r="CY31" s="319" t="inlineStr">
        <f aca="false">IF($B31="","",IF(COUNTIFS('English Scores- Leveled papers'!$H$4:$KM$4,CY$3,'English Scores- Leveled papers'!$H33:$KM33,"&lt;&gt;")=0,"",SUMIF('English Scores- Leveled papers'!$H$4:$KM$4,CY$3,'English Scores- Leveled papers'!$H33:$KM33)))</f>
        <is>
          <t/>
        </is>
      </c>
      <c r="CZ31" s="319" t="inlineStr">
        <f aca="false">IF($B31="","",IF(COUNTIFS('English Scores- Leveled papers'!$H$4:$KM$4,CZ$3,'English Scores- Leveled papers'!$H33:$KM33,"&lt;&gt;")=0,"",SUMIF('English Scores- Leveled papers'!$H$4:$KM$4,CZ$3,'English Scores- Leveled papers'!$H33:$KM33)))</f>
        <is>
          <t/>
        </is>
      </c>
      <c r="DA31" s="319" t="inlineStr">
        <f aca="false">IF($B31="","",IF(COUNTIFS('English Scores- Leveled papers'!$H$4:$KM$4,DA$3,'English Scores- Leveled papers'!$H33:$KM33,"&lt;&gt;")=0,"",SUMIF('English Scores- Leveled papers'!$H$4:$KM$4,DA$3,'English Scores- Leveled papers'!$H33:$KM33)))</f>
        <is>
          <t/>
        </is>
      </c>
      <c r="DB31" s="319" t="inlineStr">
        <f aca="false">IF($B31="","",IF(COUNTIFS('English Scores- Leveled papers'!$H$4:$KM$4,DB$3,'English Scores- Leveled papers'!$H33:$KM33,"&lt;&gt;")=0,"",SUMIF('English Scores- Leveled papers'!$H$4:$KM$4,DB$3,'English Scores- Leveled papers'!$H33:$KM33)))</f>
        <is>
          <t/>
        </is>
      </c>
      <c r="DC31" s="319" t="inlineStr">
        <f aca="false">IF($B31="","",IF(COUNTIFS('English Scores- Leveled papers'!$H$4:$KM$4,DC$3,'English Scores- Leveled papers'!$H33:$KM33,"&lt;&gt;")=0,"",SUMIF('English Scores- Leveled papers'!$H$4:$KM$4,DC$3,'English Scores- Leveled papers'!$H33:$KM33)))</f>
        <is>
          <t/>
        </is>
      </c>
      <c r="DD31" s="319" t="inlineStr">
        <f aca="false">IF($B31="","",IF(COUNTIFS('English Scores- Leveled papers'!$H$4:$KM$4,DD$3,'English Scores- Leveled papers'!$H33:$KM33,"&lt;&gt;")=0,"",SUMIF('English Scores- Leveled papers'!$H$4:$KM$4,DD$3,'English Scores- Leveled papers'!$H33:$KM33)))</f>
        <is>
          <t/>
        </is>
      </c>
      <c r="DE31" s="319" t="inlineStr">
        <f aca="false">IF($B31="","",IF(COUNTIFS('English Scores- Leveled papers'!$H$4:$KM$4,DE$3,'English Scores- Leveled papers'!$H33:$KM33,"&lt;&gt;")=0,"",SUMIF('English Scores- Leveled papers'!$H$4:$KM$4,DE$3,'English Scores- Leveled papers'!$H33:$KM33)))</f>
        <is>
          <t/>
        </is>
      </c>
      <c r="DF31" s="752" t="inlineStr">
        <f aca="false">IF($B31="","",IF(COUNTIFS('English Scores- Leveled papers'!$H$4:$KM$4,DF$3,'English Scores- Leveled papers'!$H33:$KM33,"&lt;&gt;")=0,"",SUMIF('English Scores- Leveled papers'!$H$4:$KM$4,DF$3,'English Scores- Leveled papers'!$H33:$KM33)))</f>
        <is>
          <t/>
        </is>
      </c>
      <c r="DG31" s="752" t="inlineStr">
        <f aca="false">IF($B31="","",IF(COUNTIFS('English Scores- Leveled papers'!$H$4:$KM$4,DG$3,'English Scores- Leveled papers'!$H33:$KM33,"&lt;&gt;")=0,"",SUMIF('English Scores- Leveled papers'!$H$4:$KM$4,DG$3,'English Scores- Leveled papers'!$H33:$KM33)))</f>
        <is>
          <t/>
        </is>
      </c>
      <c r="DH31" s="752" t="inlineStr">
        <f aca="false">IF($B31="","",IF(COUNTIFS('English Scores- Leveled papers'!$H$4:$KM$4,DH$3,'English Scores- Leveled papers'!$H33:$KM33,"&lt;&gt;")=0,"",SUMIF('English Scores- Leveled papers'!$H$4:$KM$4,DH$3,'English Scores- Leveled papers'!$H33:$KM33)))</f>
        <is>
          <t/>
        </is>
      </c>
      <c r="DI31" s="752" t="inlineStr">
        <f aca="false">IF($B31="","",IF(COUNTIFS('English Scores- Leveled papers'!$H$4:$KM$4,DI$3,'English Scores- Leveled papers'!$H33:$KM33,"&lt;&gt;")=0,"",SUMIF('English Scores- Leveled papers'!$H$4:$KM$4,DI$3,'English Scores- Leveled papers'!$H33:$KM33)))</f>
        <is>
          <t/>
        </is>
      </c>
      <c r="DJ31" s="752" t="inlineStr">
        <f aca="false">IF($B31="","",IF(COUNTIFS('English Scores- Leveled papers'!$H$4:$KM$4,DJ$3,'English Scores- Leveled papers'!$H33:$KM33,"&lt;&gt;")=0,"",SUMIF('English Scores- Leveled papers'!$H$4:$KM$4,DJ$3,'English Scores- Leveled papers'!$H33:$KM33)))</f>
        <is>
          <t/>
        </is>
      </c>
      <c r="DK31" s="752" t="inlineStr">
        <f aca="false">IF($B31="","",IF(COUNTIFS('English Scores- Leveled papers'!$H$4:$KM$4,DK$3,'English Scores- Leveled papers'!$H33:$KM33,"&lt;&gt;")=0,"",SUMIF('English Scores- Leveled papers'!$H$4:$KM$4,DK$3,'English Scores- Leveled papers'!$H33:$KM33)))</f>
        <is>
          <t/>
        </is>
      </c>
      <c r="DL31" s="752" t="inlineStr">
        <f aca="false">IF($B31="","",IF(COUNTIFS('English Scores- Leveled papers'!$H$4:$KM$4,DL$3,'English Scores- Leveled papers'!$H33:$KM33,"&lt;&gt;")=0,"",SUMIF('English Scores- Leveled papers'!$H$4:$KM$4,DL$3,'English Scores- Leveled papers'!$H33:$KM33)))</f>
        <is>
          <t/>
        </is>
      </c>
      <c r="DM31" s="752" t="inlineStr">
        <f aca="false">IF($B31="","",IF(COUNTIFS('English Scores- Leveled papers'!$H$4:$KM$4,DM$3,'English Scores- Leveled papers'!$H33:$KM33,"&lt;&gt;")=0,"",SUMIF('English Scores- Leveled papers'!$H$4:$KM$4,DM$3,'English Scores- Leveled papers'!$H33:$KM33)))</f>
        <is>
          <t/>
        </is>
      </c>
      <c r="DN31" s="752" t="inlineStr">
        <f aca="false">IF($B31="","",IF(COUNTIFS('English Scores- Leveled papers'!$H$4:$KM$4,DN$3,'English Scores- Leveled papers'!$H33:$KM33,"&lt;&gt;")=0,"",SUMIF('English Scores- Leveled papers'!$H$4:$KM$4,DN$3,'English Scores- Leveled papers'!$H33:$KM33)))</f>
        <is>
          <t/>
        </is>
      </c>
      <c r="DO31" s="752" t="inlineStr">
        <f aca="false">IF($B31="","",IF(COUNTIFS('English Scores- Leveled papers'!$H$4:$KM$4,DO$3,'English Scores- Leveled papers'!$H33:$KM33,"&lt;&gt;")=0,"",SUMIF('English Scores- Leveled papers'!$H$4:$KM$4,DO$3,'English Scores- Leveled papers'!$H33:$KM33)))</f>
        <is>
          <t/>
        </is>
      </c>
      <c r="DP31" s="752" t="inlineStr">
        <f aca="false">IF($B31="","",IF(COUNTIFS('English Scores- Leveled papers'!$H$4:$KM$4,DP$3,'English Scores- Leveled papers'!$H33:$KM33,"&lt;&gt;")=0,"",SUMIF('English Scores- Leveled papers'!$H$4:$KM$4,DP$3,'English Scores- Leveled papers'!$H33:$KM33)))</f>
        <is>
          <t/>
        </is>
      </c>
      <c r="DQ31" s="752" t="inlineStr">
        <f aca="false">IF($B31="","",IF(COUNTIFS('English Scores- Leveled papers'!$H$4:$KM$4,DQ$3,'English Scores- Leveled papers'!$H33:$KM33,"&lt;&gt;")=0,"",SUMIF('English Scores- Leveled papers'!$H$4:$KM$4,DQ$3,'English Scores- Leveled papers'!$H33:$KM33)))</f>
        <is>
          <t/>
        </is>
      </c>
      <c r="DR31" s="319" t="inlineStr">
        <f aca="false">IF($B31="","",IF(COUNTIFS('English Scores- Leveled papers'!$H$4:$KM$4,DR$3,'English Scores- Leveled papers'!$H33:$KM33,"&lt;&gt;")=0,"",SUMIF('English Scores- Leveled papers'!$H$4:$KM$4,DR$3,'English Scores- Leveled papers'!$H33:$KM33)))</f>
        <is>
          <t/>
        </is>
      </c>
      <c r="DS31" s="319" t="inlineStr">
        <f aca="false">IF($B31="","",IF(COUNTIFS('English Scores- Leveled papers'!$H$4:$KM$4,DS$3,'English Scores- Leveled papers'!$H33:$KM33,"&lt;&gt;")=0,"",SUMIF('English Scores- Leveled papers'!$H$4:$KM$4,DS$3,'English Scores- Leveled papers'!$H33:$KM33)))</f>
        <is>
          <t/>
        </is>
      </c>
      <c r="DT31" s="319" t="inlineStr">
        <f aca="false">IF($B31="","",IF(COUNTIFS('English Scores- Leveled papers'!$H$4:$KM$4,DT$3,'English Scores- Leveled papers'!$H33:$KM33,"&lt;&gt;")=0,"",SUMIF('English Scores- Leveled papers'!$H$4:$KM$4,DT$3,'English Scores- Leveled papers'!$H33:$KM33)))</f>
        <is>
          <t/>
        </is>
      </c>
      <c r="DU31" s="319" t="inlineStr">
        <f aca="false">IF($B31="","",IF(COUNTIFS('English Scores- Leveled papers'!$H$4:$KM$4,DU$3,'English Scores- Leveled papers'!$H33:$KM33,"&lt;&gt;")=0,"",SUMIF('English Scores- Leveled papers'!$H$4:$KM$4,DU$3,'English Scores- Leveled papers'!$H33:$KM33)))</f>
        <is>
          <t/>
        </is>
      </c>
      <c r="DV31" s="319" t="inlineStr">
        <f aca="false">IF($B31="","",IF(COUNTIFS('English Scores- Leveled papers'!$H$4:$KM$4,DV$3,'English Scores- Leveled papers'!$H33:$KM33,"&lt;&gt;")=0,"",SUMIF('English Scores- Leveled papers'!$H$4:$KM$4,DV$3,'English Scores- Leveled papers'!$H33:$KM33)))</f>
        <is>
          <t/>
        </is>
      </c>
      <c r="DW31" s="319" t="inlineStr">
        <f aca="false">IF($B31="","",IF(COUNTIFS('English Scores- Leveled papers'!$H$4:$KM$4,DW$3,'English Scores- Leveled papers'!$H33:$KM33,"&lt;&gt;")=0,"",SUMIF('English Scores- Leveled papers'!$H$4:$KM$4,DW$3,'English Scores- Leveled papers'!$H33:$KM33)))</f>
        <is>
          <t/>
        </is>
      </c>
      <c r="DX31" s="319" t="inlineStr">
        <f aca="false">IF($B31="","",IF(COUNTIFS('English Scores- Leveled papers'!$H$4:$KM$4,DX$3,'English Scores- Leveled papers'!$H33:$KM33,"&lt;&gt;")=0,"",SUMIF('English Scores- Leveled papers'!$H$4:$KM$4,DX$3,'English Scores- Leveled papers'!$H33:$KM33)))</f>
        <is>
          <t/>
        </is>
      </c>
      <c r="DY31" s="319" t="inlineStr">
        <f aca="false">IF($B31="","",IF(COUNTIFS('English Scores- Leveled papers'!$H$4:$KM$4,DY$3,'English Scores- Leveled papers'!$H33:$KM33,"&lt;&gt;")=0,"",SUMIF('English Scores- Leveled papers'!$H$4:$KM$4,DY$3,'English Scores- Leveled papers'!$H33:$KM33)))</f>
        <is>
          <t/>
        </is>
      </c>
      <c r="DZ31" s="319" t="inlineStr">
        <f aca="false">IF($B31="","",IF(COUNTIFS('English Scores- Leveled papers'!$H$4:$KM$4,DZ$3,'English Scores- Leveled papers'!$H33:$KM33,"&lt;&gt;")=0,"",SUMIF('English Scores- Leveled papers'!$H$4:$KM$4,DZ$3,'English Scores- Leveled papers'!$H33:$KM33)))</f>
        <is>
          <t/>
        </is>
      </c>
      <c r="EA31" s="319" t="inlineStr">
        <f aca="false">IF($B31="","",IF(COUNTIFS('English Scores- Leveled papers'!$H$4:$KM$4,EA$3,'English Scores- Leveled papers'!$H33:$KM33,"&lt;&gt;")=0,"",SUMIF('English Scores- Leveled papers'!$H$4:$KM$4,EA$3,'English Scores- Leveled papers'!$H33:$KM33)))</f>
        <is>
          <t/>
        </is>
      </c>
      <c r="EB31" s="319" t="inlineStr">
        <f aca="false">IF($B31="","",IF(COUNTIFS('English Scores- Leveled papers'!$H$4:$KM$4,EB$3,'English Scores- Leveled papers'!$H33:$KM33,"&lt;&gt;")=0,"",SUMIF('English Scores- Leveled papers'!$H$4:$KM$4,EB$3,'English Scores- Leveled papers'!$H33:$KM33)))</f>
        <is>
          <t/>
        </is>
      </c>
      <c r="EC31" s="319" t="inlineStr">
        <f aca="false">IF($B31="","",IF(COUNTIFS('English Scores- Leveled papers'!$H$4:$KM$4,EC$3,'English Scores- Leveled papers'!$H33:$KM33,"&lt;&gt;")=0,"",SUMIF('English Scores- Leveled papers'!$H$4:$KM$4,EC$3,'English Scores- Leveled papers'!$H33:$KM33)))</f>
        <is>
          <t/>
        </is>
      </c>
      <c r="ED31" s="752" t="inlineStr">
        <f aca="false">IF($B31="","",IF(COUNTIFS('English Scores- Leveled papers'!$H$4:$KM$4,ED$3,'English Scores- Leveled papers'!$H33:$KM33,"&lt;&gt;")=0,"",SUMIF('English Scores- Leveled papers'!$H$4:$KM$4,ED$3,'English Scores- Leveled papers'!$H33:$KM33)))</f>
        <is>
          <t/>
        </is>
      </c>
      <c r="EE31" s="752" t="inlineStr">
        <f aca="false">IF($B31="","",IF(COUNTIFS('English Scores- Leveled papers'!$H$4:$KM$4,EE$3,'English Scores- Leveled papers'!$H33:$KM33,"&lt;&gt;")=0,"",SUMIF('English Scores- Leveled papers'!$H$4:$KM$4,EE$3,'English Scores- Leveled papers'!$H33:$KM33)))</f>
        <is>
          <t/>
        </is>
      </c>
      <c r="EF31" s="752" t="inlineStr">
        <f aca="false">IF($B31="","",IF(COUNTIFS('English Scores- Leveled papers'!$H$4:$KM$4,EF$3,'English Scores- Leveled papers'!$H33:$KM33,"&lt;&gt;")=0,"",SUMIF('English Scores- Leveled papers'!$H$4:$KM$4,EF$3,'English Scores- Leveled papers'!$H33:$KM33)))</f>
        <is>
          <t/>
        </is>
      </c>
      <c r="EG31" s="752" t="inlineStr">
        <f aca="false">IF($B31="","",IF(COUNTIFS('English Scores- Leveled papers'!$H$4:$KM$4,EG$3,'English Scores- Leveled papers'!$H33:$KM33,"&lt;&gt;")=0,"",SUMIF('English Scores- Leveled papers'!$H$4:$KM$4,EG$3,'English Scores- Leveled papers'!$H33:$KM33)))</f>
        <is>
          <t/>
        </is>
      </c>
      <c r="EH31" s="752" t="inlineStr">
        <f aca="false">IF($B31="","",IF(COUNTIFS('English Scores- Leveled papers'!$H$4:$KM$4,EH$3,'English Scores- Leveled papers'!$H33:$KM33,"&lt;&gt;")=0,"",SUMIF('English Scores- Leveled papers'!$H$4:$KM$4,EH$3,'English Scores- Leveled papers'!$H33:$KM33)))</f>
        <is>
          <t/>
        </is>
      </c>
      <c r="EI31" s="752" t="inlineStr">
        <f aca="false">IF($B31="","",IF(COUNTIFS('English Scores- Leveled papers'!$H$4:$KM$4,EI$3,'English Scores- Leveled papers'!$H33:$KM33,"&lt;&gt;")=0,"",SUMIF('English Scores- Leveled papers'!$H$4:$KM$4,EI$3,'English Scores- Leveled papers'!$H33:$KM33)))</f>
        <is>
          <t/>
        </is>
      </c>
      <c r="EJ31" s="752" t="inlineStr">
        <f aca="false">IF($B31="","",IF(COUNTIFS('English Scores- Leveled papers'!$H$4:$KM$4,EJ$3,'English Scores- Leveled papers'!$H33:$KM33,"&lt;&gt;")=0,"",SUMIF('English Scores- Leveled papers'!$H$4:$KM$4,EJ$3,'English Scores- Leveled papers'!$H33:$KM33)))</f>
        <is>
          <t/>
        </is>
      </c>
      <c r="EK31" s="752" t="inlineStr">
        <f aca="false">IF($B31="","",IF(COUNTIFS('English Scores- Leveled papers'!$H$4:$KM$4,EK$3,'English Scores- Leveled papers'!$H33:$KM33,"&lt;&gt;")=0,"",SUMIF('English Scores- Leveled papers'!$H$4:$KM$4,EK$3,'English Scores- Leveled papers'!$H33:$KM33)))</f>
        <is>
          <t/>
        </is>
      </c>
      <c r="EL31" s="752" t="inlineStr">
        <f aca="false">IF($B31="","",IF(COUNTIFS('English Scores- Leveled papers'!$H$4:$KM$4,EL$3,'English Scores- Leveled papers'!$H33:$KM33,"&lt;&gt;")=0,"",SUMIF('English Scores- Leveled papers'!$H$4:$KM$4,EL$3,'English Scores- Leveled papers'!$H33:$KM33)))</f>
        <is>
          <t/>
        </is>
      </c>
      <c r="EM31" s="752" t="inlineStr">
        <f aca="false">IF($B31="","",IF(COUNTIFS('English Scores- Leveled papers'!$H$4:$KM$4,EM$3,'English Scores- Leveled papers'!$H33:$KM33,"&lt;&gt;")=0,"",SUMIF('English Scores- Leveled papers'!$H$4:$KM$4,EM$3,'English Scores- Leveled papers'!$H33:$KM33)))</f>
        <is>
          <t/>
        </is>
      </c>
      <c r="EN31" s="752" t="inlineStr">
        <f aca="false">IF($B31="","",IF(COUNTIFS('English Scores- Leveled papers'!$H$4:$KM$4,EN$3,'English Scores- Leveled papers'!$H33:$KM33,"&lt;&gt;")=0,"",SUMIF('English Scores- Leveled papers'!$H$4:$KM$4,EN$3,'English Scores- Leveled papers'!$H33:$KM33)))</f>
        <is>
          <t/>
        </is>
      </c>
      <c r="EO31" s="752" t="inlineStr">
        <f aca="false">IF($B31="","",IF(COUNTIFS('English Scores- Leveled papers'!$H$4:$KM$4,EO$3,'English Scores- Leveled papers'!$H33:$KM33,"&lt;&gt;")=0,"",SUMIF('English Scores- Leveled papers'!$H$4:$KM$4,EO$3,'English Scores- Leveled papers'!$H33:$KM33)))</f>
        <is>
          <t/>
        </is>
      </c>
      <c r="EP31" s="752" t="inlineStr">
        <f aca="false">IF($B31="","",IF(COUNTIFS('English Scores- Leveled papers'!$H$4:$KM$4,EP$3,'English Scores- Leveled papers'!$H33:$KM33,"&lt;&gt;")=0,"",SUMIF('English Scores- Leveled papers'!$H$4:$KM$4,EP$3,'English Scores- Leveled papers'!$H33:$KM33)))</f>
        <is>
          <t/>
        </is>
      </c>
    </row>
    <row r="32" customFormat="false" ht="12.75" hidden="false" customHeight="false" outlineLevel="0" collapsed="false">
      <c r="A32" s="315" t="n">
        <v>28</v>
      </c>
      <c r="B32" s="315" t="str">
        <f aca="false">'English Scores- Leveled papers'!B34</f>
        <v>Kartik Kumar</v>
      </c>
      <c r="C32" s="751" t="e">
        <f aca="false">IF('RC Mastery Check+Question type'!D32="","",IF(OR('RC Mastery Check+Question type'!D32=-0.5,'RC Mastery Check+Question type'!D32=0,'RC Mastery Check+Question type'!D32=0.2,'RC Mastery Check+Question type'!D32=0.5),"NR",'cover sheet'!#ref!))</f>
        <v>#VALUE!</v>
      </c>
      <c r="D32" s="316" t="str">
        <f aca="false">IF(OR(B32="",COUNT('English Scores- Leveled papers'!AJ34:KM34)=0),"",IF((AND(R32&gt;=(70/100),R32&lt;1.1)),9,IF(AND(Q32&gt;=(70/100),Q32&lt;1.1),8,IF(AND(P32&gt;=(70/100),P32&lt;1.1),7,IF(AND(O32&gt;=(70/100),O32&lt;1.1),6,IF(AND(N32&gt;=0.7,N32&lt;1.1),5,IF(AND(M32&gt;=0.7,M32&lt;1.1),5,IF(AND(L32&gt;=0.7,L32&lt;1.1),4,IF(AND(K32&gt;=0.7,K32&lt;1.1),4,IF(AND(J32&gt;=0.7,J32&lt;1.1),3,IF(AND(I32&gt;=0.7,I32&lt;1.1),3,IF(AND(H32&gt;=0.7,H32&lt;1.1),2,IF(AND(G32&gt;=0.7,G32&lt;1.1),2,IF(AND(F32&gt;=0.7,F32&lt;1.1),1,IF(AND(E32&gt;=0.7,E32&lt;1.1),1,IF(COUNT('English Scores- Leveled papers'!AJ34:AK34)=0,"","NR"))))))))))))))))</f>
        <v>NR</v>
      </c>
      <c r="E32" s="318" t="str">
        <f aca="false">IF((B32=""),"",IF(COUNT(S32:W32)=0,"",ROUND(SUM(S32:W32)/SUM($S$2:$W$2),1)))</f>
        <v/>
      </c>
      <c r="F32" s="318" t="str">
        <f aca="false">IF((B32=""),"",IF(COUNT(X32:AB32)=0,"",ROUND(SUM(X32:AB32)/SUM($X$2:$AB$2),1)))</f>
        <v/>
      </c>
      <c r="G32" s="318" t="str">
        <f aca="false">IFERROR(IF((B32=""),"",IF(COUNT(AC32:AH32)=0,"",ROUND(SUM(AC32:AH32)/SUM($AC$2:$AH$2),1))),"")</f>
        <v/>
      </c>
      <c r="H32" s="318" t="str">
        <f aca="false">IFERROR(IF((B32=""),"",IF(COUNT(AI32:AN32)=0,"",ROUND(SUM(AI32:AN32)/SUM($AI$2:$AN$2),1))),0)</f>
        <v/>
      </c>
      <c r="I32" s="318" t="str">
        <f aca="false">IFERROR(IF((B32=""),"",IF(COUNT(AO32:AY32)=0,"",ROUND(SUM(AO32:AY32)/SUM($AO$2:$AY$2),1))),0)</f>
        <v/>
      </c>
      <c r="J32" s="318" t="str">
        <f aca="false">IFERROR(IF((B32=""),"",IF(COUNT(AZ32:BO32)=0,"",ROUND(SUM(AZ32:BO32)/SUM($AZ$2:$BO$2),1))),0)</f>
        <v/>
      </c>
      <c r="K32" s="318" t="str">
        <f aca="false">IFERROR(IF((B32=""),"",IF(COUNT(BP32:BW32)=0,"",ROUND(SUM(BP32:BW32)/SUM($BP$2:$BW$2),1))),0)</f>
        <v/>
      </c>
      <c r="L32" s="318" t="str">
        <f aca="false">IFERROR(IF((B32=""),"",IF(COUNT(BX32:CF32)=0,"",ROUND(SUM(BX32:CF32)/SUM($BX$2:$CF$2),1))),0)</f>
        <v/>
      </c>
      <c r="M32" s="318" t="str">
        <f aca="false">IFERROR(IF((B32=""),"",IF(COUNT(CG32:CK32)=0,"",ROUND(SUM(CG32:CK32)/SUM($CG$2:$CK$2),1))),0)</f>
        <v/>
      </c>
      <c r="N32" s="318" t="str">
        <f aca="false">IFERROR(IF((B32=""),"",IF(COUNT(CL32:CS32)=0,"",ROUND(SUM(CL32:CS32)/SUM($CL$2:$CS$2),1))),0)</f>
        <v/>
      </c>
      <c r="O32" s="318" t="str">
        <f aca="false">IFERROR(IF((B32=""),"",IF(COUNT(CT32:DE32)=0,"",ROUND(SUM(CT32:DE32)/SUM($CT$2:$DE$2),1))),0)</f>
        <v/>
      </c>
      <c r="P32" s="318" t="str">
        <f aca="false">IFERROR(IF((B32=""),"",IF(COUNT(DF32:DQ32)=0,"",ROUND(SUM(DF32:DQ32)/SUM($DF$2:$DQ$2),1))),0)</f>
        <v/>
      </c>
      <c r="Q32" s="318" t="str">
        <f aca="false">IFERROR(IF((B32=""),"",IF(COUNT(DR32:EB32)=0,"",ROUND(SUM(DR32:EB32)/SUM($DR$2:$EB$2),1))),0)</f>
        <v/>
      </c>
      <c r="R32" s="318" t="str">
        <f aca="false">(IF((B32=""),"",IF(COUNT(ED32:EP32)=0,"",ROUND(SUM(ED32:EP32)/SUM($ED$2:$EP$2),1))))</f>
        <v/>
      </c>
      <c r="S32" s="319" t="inlineStr">
        <f aca="false">IF($B32="","",IF(COUNTIFS('English Scores- Leveled papers'!$H$4:$KM$4,S$3,'English Scores- Leveled papers'!$H34:$KM34,"&lt;&gt;")=0,"",SUMIF('English Scores- Leveled papers'!$H$4:$KM$4,S$3,'English Scores- Leveled papers'!$H34:$KM34)))</f>
        <is>
          <t/>
        </is>
      </c>
      <c r="T32" s="319" t="inlineStr">
        <f aca="false">IF($B32="","",IF(COUNTIFS('English Scores- Leveled papers'!$H$4:$KM$4,T$3,'English Scores- Leveled papers'!$H34:$KM34,"&lt;&gt;")=0,"",SUMIF('English Scores- Leveled papers'!$H$4:$KM$4,T$3,'English Scores- Leveled papers'!$H34:$KM34)))</f>
        <is>
          <t/>
        </is>
      </c>
      <c r="U32" s="319" t="inlineStr">
        <f aca="false">IF($B32="","",IF(COUNTIFS('English Scores- Leveled papers'!$H$4:$KM$4,U$3,'English Scores- Leveled papers'!$H34:$KM34,"&lt;&gt;")=0,"",SUMIF('English Scores- Leveled papers'!$H$4:$KM$4,U$3,'English Scores- Leveled papers'!$H34:$KM34)))</f>
        <is>
          <t/>
        </is>
      </c>
      <c r="V32" s="319" t="inlineStr">
        <f aca="false">IF($B32="","",IF(COUNTIFS('English Scores- Leveled papers'!$H$4:$KM$4,V$3,'English Scores- Leveled papers'!$H34:$KM34,"&lt;&gt;")=0,"",SUMIF('English Scores- Leveled papers'!$H$4:$KM$4,V$3,'English Scores- Leveled papers'!$H34:$KM34)))</f>
        <is>
          <t/>
        </is>
      </c>
      <c r="W32" s="319" t="inlineStr">
        <f aca="false">IF($B32="","",IF(COUNTIFS('English Scores- Leveled papers'!$H$4:$KM$4,W$3,'English Scores- Leveled papers'!$H34:$KM34,"&lt;&gt;")=0,"",SUMIF('English Scores- Leveled papers'!$H$4:$KM$4,W$3,'English Scores- Leveled papers'!$H34:$KM34)))</f>
        <is>
          <t/>
        </is>
      </c>
      <c r="X32" s="752" t="inlineStr">
        <f aca="false">IF($B32="","",IF(COUNTIFS('English Scores- Leveled papers'!$H$4:$KM$4,X$3,'English Scores- Leveled papers'!$H34:$KM34,"&lt;&gt;")=0,"",SUMIF('English Scores- Leveled papers'!$H$4:$KM$4,X$3,'English Scores- Leveled papers'!$H34:$KM34)))</f>
        <is>
          <t/>
        </is>
      </c>
      <c r="Y32" s="752" t="inlineStr">
        <f aca="false">IF($B32="","",IF(COUNTIFS('English Scores- Leveled papers'!$H$4:$KM$4,Y$3,'English Scores- Leveled papers'!$H34:$KM34,"&lt;&gt;")=0,"",SUMIF('English Scores- Leveled papers'!$H$4:$KM$4,Y$3,'English Scores- Leveled papers'!$H34:$KM34)))</f>
        <is>
          <t/>
        </is>
      </c>
      <c r="Z32" s="752" t="inlineStr">
        <f aca="false">IF($B32="","",IF(COUNTIFS('English Scores- Leveled papers'!$H$4:$KM$4,Z$3,'English Scores- Leveled papers'!$H34:$KM34,"&lt;&gt;")=0,"",SUMIF('English Scores- Leveled papers'!$H$4:$KM$4,Z$3,'English Scores- Leveled papers'!$H34:$KM34)))</f>
        <is>
          <t/>
        </is>
      </c>
      <c r="AA32" s="752" t="inlineStr">
        <f aca="false">IF($B32="","",IF(COUNTIFS('English Scores- Leveled papers'!$H$4:$KM$4,AA$3,'English Scores- Leveled papers'!$H34:$KM34,"&lt;&gt;")=0,"",SUMIF('English Scores- Leveled papers'!$H$4:$KM$4,AA$3,'English Scores- Leveled papers'!$H34:$KM34)))</f>
        <is>
          <t/>
        </is>
      </c>
      <c r="AB32" s="752" t="inlineStr">
        <f aca="false">IF($B32="","",IF(COUNTIFS('English Scores- Leveled papers'!$H$4:$KM$4,AB$3,'English Scores- Leveled papers'!$H34:$KM34,"&lt;&gt;")=0,"",SUMIF('English Scores- Leveled papers'!$H$4:$KM$4,AB$3,'English Scores- Leveled papers'!$H34:$KM34)))</f>
        <is>
          <t/>
        </is>
      </c>
      <c r="AC32" s="319" t="inlineStr">
        <f aca="false">IF($B32="","",IF(COUNTIFS('English Scores- Leveled papers'!$H$4:$KM$4,AC$3,'English Scores- Leveled papers'!$H34:$KM34,"&lt;&gt;")=0,"",SUMIF('English Scores- Leveled papers'!$H$4:$KM$4,AC$3,'English Scores- Leveled papers'!$H34:$KM34)))</f>
        <is>
          <t/>
        </is>
      </c>
      <c r="AD32" s="319" t="inlineStr">
        <f aca="false">IF($B32="","",IF(COUNTIFS('English Scores- Leveled papers'!$H$4:$KM$4,AD$3,'English Scores- Leveled papers'!$H34:$KM34,"&lt;&gt;")=0,"",SUMIF('English Scores- Leveled papers'!$H$4:$KM$4,AD$3,'English Scores- Leveled papers'!$H34:$KM34)))</f>
        <is>
          <t/>
        </is>
      </c>
      <c r="AE32" s="319" t="inlineStr">
        <f aca="false">IF($B32="","",IF(COUNTIFS('English Scores- Leveled papers'!$H$4:$KM$4,AE$3,'English Scores- Leveled papers'!$H34:$KM34,"&lt;&gt;")=0,"",SUMIF('English Scores- Leveled papers'!$H$4:$KM$4,AE$3,'English Scores- Leveled papers'!$H34:$KM34)))</f>
        <is>
          <t/>
        </is>
      </c>
      <c r="AF32" s="319" t="inlineStr">
        <f aca="false">IF($B32="","",IF(COUNTIFS('English Scores- Leveled papers'!$H$4:$KM$4,AF$3,'English Scores- Leveled papers'!$H34:$KM34,"&lt;&gt;")=0,"",SUMIF('English Scores- Leveled papers'!$H$4:$KM$4,AF$3,'English Scores- Leveled papers'!$H34:$KM34)))</f>
        <is>
          <t/>
        </is>
      </c>
      <c r="AG32" s="319" t="inlineStr">
        <f aca="false">IF($B32="","",IF(COUNTIFS('English Scores- Leveled papers'!$H$4:$KM$4,AG$3,'English Scores- Leveled papers'!$H34:$KM34,"&lt;&gt;")=0,"",SUMIF('English Scores- Leveled papers'!$H$4:$KM$4,AG$3,'English Scores- Leveled papers'!$H34:$KM34)))</f>
        <is>
          <t/>
        </is>
      </c>
      <c r="AH32" s="319" t="inlineStr">
        <f aca="false">IF($B32="","",IF(COUNTIFS('English Scores- Leveled papers'!$H$4:$KM$4,AH$3,'English Scores- Leveled papers'!$H34:$KM34,"&lt;&gt;")=0,"",SUMIF('English Scores- Leveled papers'!$H$4:$KM$4,AH$3,'English Scores- Leveled papers'!$H34:$KM34)))</f>
        <is>
          <t/>
        </is>
      </c>
      <c r="AI32" s="752" t="inlineStr">
        <f aca="false">IF($B32="","",IF(COUNTIFS('English Scores- Leveled papers'!$H$4:$KM$4,AI$3,'English Scores- Leveled papers'!$H34:$KM34,"&lt;&gt;")=0,"",SUMIF('English Scores- Leveled papers'!$H$4:$KM$4,AI$3,'English Scores- Leveled papers'!$H34:$KM34)))</f>
        <is>
          <t/>
        </is>
      </c>
      <c r="AJ32" s="752" t="inlineStr">
        <f aca="false">IF($B32="","",IF(COUNTIFS('English Scores- Leveled papers'!$H$4:$KM$4,AJ$3,'English Scores- Leveled papers'!$H34:$KM34,"&lt;&gt;")=0,"",SUMIF('English Scores- Leveled papers'!$H$4:$KM$4,AJ$3,'English Scores- Leveled papers'!$H34:$KM34)))</f>
        <is>
          <t/>
        </is>
      </c>
      <c r="AK32" s="752" t="inlineStr">
        <f aca="false">IF($B32="","",IF(COUNTIFS('English Scores- Leveled papers'!$H$4:$KM$4,AK$3,'English Scores- Leveled papers'!$H34:$KM34,"&lt;&gt;")=0,"",SUMIF('English Scores- Leveled papers'!$H$4:$KM$4,AK$3,'English Scores- Leveled papers'!$H34:$KM34)))</f>
        <is>
          <t/>
        </is>
      </c>
      <c r="AL32" s="752" t="inlineStr">
        <f aca="false">IF($B32="","",IF(COUNTIFS('English Scores- Leveled papers'!$H$4:$KM$4,AL$3,'English Scores- Leveled papers'!$H34:$KM34,"&lt;&gt;")=0,"",SUMIF('English Scores- Leveled papers'!$H$4:$KM$4,AL$3,'English Scores- Leveled papers'!$H34:$KM34)))</f>
        <is>
          <t/>
        </is>
      </c>
      <c r="AM32" s="752" t="inlineStr">
        <f aca="false">IF($B32="","",IF(COUNTIFS('English Scores- Leveled papers'!$H$4:$KM$4,AM$3,'English Scores- Leveled papers'!$H34:$KM34,"&lt;&gt;")=0,"",SUMIF('English Scores- Leveled papers'!$H$4:$KM$4,AM$3,'English Scores- Leveled papers'!$H34:$KM34)))</f>
        <is>
          <t/>
        </is>
      </c>
      <c r="AN32" s="752" t="inlineStr">
        <f aca="false">IF($B32="","",IF(COUNTIFS('English Scores- Leveled papers'!$H$4:$KM$4,AN$3,'English Scores- Leveled papers'!$H34:$KM34,"&lt;&gt;")=0,"",SUMIF('English Scores- Leveled papers'!$H$4:$KM$4,AN$3,'English Scores- Leveled papers'!$H34:$KM34)))</f>
        <is>
          <t/>
        </is>
      </c>
      <c r="AO32" s="319" t="inlineStr">
        <f aca="false">IF($B32="","",IF(COUNTIFS('English Scores- Leveled papers'!$H$4:$KM$4,AO$3,'English Scores- Leveled papers'!$H34:$KM34,"&lt;&gt;")=0,"",SUMIF('English Scores- Leveled papers'!$H$4:$KM$4,AO$3,'English Scores- Leveled papers'!$H34:$KM34)))</f>
        <is>
          <t/>
        </is>
      </c>
      <c r="AP32" s="319" t="inlineStr">
        <f aca="false">IF($B32="","",IF(COUNTIFS('English Scores- Leveled papers'!$H$4:$KM$4,AP$3,'English Scores- Leveled papers'!$H34:$KM34,"&lt;&gt;")=0,"",SUMIF('English Scores- Leveled papers'!$H$4:$KM$4,AP$3,'English Scores- Leveled papers'!$H34:$KM34)))</f>
        <is>
          <t/>
        </is>
      </c>
      <c r="AQ32" s="319" t="inlineStr">
        <f aca="false">IF($B32="","",IF(COUNTIFS('English Scores- Leveled papers'!$H$4:$KM$4,AQ$3,'English Scores- Leveled papers'!$H34:$KM34,"&lt;&gt;")=0,"",SUMIF('English Scores- Leveled papers'!$H$4:$KM$4,AQ$3,'English Scores- Leveled papers'!$H34:$KM34)))</f>
        <is>
          <t/>
        </is>
      </c>
      <c r="AR32" s="319" t="inlineStr">
        <f aca="false">IF($B32="","",IF(COUNTIFS('English Scores- Leveled papers'!$H$4:$KM$4,AR$3,'English Scores- Leveled papers'!$H34:$KM34,"&lt;&gt;")=0,"",SUMIF('English Scores- Leveled papers'!$H$4:$KM$4,AR$3,'English Scores- Leveled papers'!$H34:$KM34)))</f>
        <is>
          <t/>
        </is>
      </c>
      <c r="AS32" s="319" t="inlineStr">
        <f aca="false">IF($B32="","",IF(COUNTIFS('English Scores- Leveled papers'!$H$4:$KM$4,AS$3,'English Scores- Leveled papers'!$H34:$KM34,"&lt;&gt;")=0,"",SUMIF('English Scores- Leveled papers'!$H$4:$KM$4,AS$3,'English Scores- Leveled papers'!$H34:$KM34)))</f>
        <is>
          <t/>
        </is>
      </c>
      <c r="AT32" s="319" t="inlineStr">
        <f aca="false">IF($B32="","",IF(COUNTIFS('English Scores- Leveled papers'!$H$4:$KM$4,AT$3,'English Scores- Leveled papers'!$H34:$KM34,"&lt;&gt;")=0,"",SUMIF('English Scores- Leveled papers'!$H$4:$KM$4,AT$3,'English Scores- Leveled papers'!$H34:$KM34)))</f>
        <is>
          <t/>
        </is>
      </c>
      <c r="AU32" s="319" t="inlineStr">
        <f aca="false">IF($B32="","",IF(COUNTIFS('English Scores- Leveled papers'!$H$4:$KM$4,AU$3,'English Scores- Leveled papers'!$H34:$KM34,"&lt;&gt;")=0,"",SUMIF('English Scores- Leveled papers'!$H$4:$KM$4,AU$3,'English Scores- Leveled papers'!$H34:$KM34)))</f>
        <is>
          <t/>
        </is>
      </c>
      <c r="AV32" s="319" t="inlineStr">
        <f aca="false">IF($B32="","",IF(COUNTIFS('English Scores- Leveled papers'!$H$4:$KM$4,AV$3,'English Scores- Leveled papers'!$H34:$KM34,"&lt;&gt;")=0,"",SUMIF('English Scores- Leveled papers'!$H$4:$KM$4,AV$3,'English Scores- Leveled papers'!$H34:$KM34)))</f>
        <is>
          <t/>
        </is>
      </c>
      <c r="AW32" s="319" t="inlineStr">
        <f aca="false">IF($B32="","",IF(COUNTIFS('English Scores- Leveled papers'!$H$4:$KM$4,AW$3,'English Scores- Leveled papers'!$H34:$KM34,"&lt;&gt;")=0,"",SUMIF('English Scores- Leveled papers'!$H$4:$KM$4,AW$3,'English Scores- Leveled papers'!$H34:$KM34)))</f>
        <is>
          <t/>
        </is>
      </c>
      <c r="AX32" s="319" t="inlineStr">
        <f aca="false">IF($B32="","",IF(COUNTIFS('English Scores- Leveled papers'!$H$4:$KM$4,AX$3,'English Scores- Leveled papers'!$H34:$KM34,"&lt;&gt;")=0,"",SUMIF('English Scores- Leveled papers'!$H$4:$KM$4,AX$3,'English Scores- Leveled papers'!$H34:$KM34)))</f>
        <is>
          <t/>
        </is>
      </c>
      <c r="AY32" s="319" t="inlineStr">
        <f aca="false">IF($B32="","",IF(COUNTIFS('English Scores- Leveled papers'!$H$4:$KM$4,AY$3,'English Scores- Leveled papers'!$H34:$KM34,"&lt;&gt;")=0,"",SUMIF('English Scores- Leveled papers'!$H$4:$KM$4,AY$3,'English Scores- Leveled papers'!$H34:$KM34)))</f>
        <is>
          <t/>
        </is>
      </c>
      <c r="AZ32" s="752" t="inlineStr">
        <f aca="false">IF($B32="","",IF(COUNTIFS('English Scores- Leveled papers'!$H$4:$KM$4,AZ$3,'English Scores- Leveled papers'!$H34:$KM34,"&lt;&gt;")=0,"",SUMIF('English Scores- Leveled papers'!$H$4:$KM$4,AZ$3,'English Scores- Leveled papers'!$H34:$KM34)))</f>
        <is>
          <t/>
        </is>
      </c>
      <c r="BA32" s="752" t="inlineStr">
        <f aca="false">IF($B32="","",IF(COUNTIFS('English Scores- Leveled papers'!$H$4:$KM$4,BA$3,'English Scores- Leveled papers'!$H34:$KM34,"&lt;&gt;")=0,"",SUMIF('English Scores- Leveled papers'!$H$4:$KM$4,BA$3,'English Scores- Leveled papers'!$H34:$KM34)))</f>
        <is>
          <t/>
        </is>
      </c>
      <c r="BB32" s="752" t="inlineStr">
        <f aca="false">IF($B32="","",IF(COUNTIFS('English Scores- Leveled papers'!$H$4:$KM$4,BB$3,'English Scores- Leveled papers'!$H34:$KM34,"&lt;&gt;")=0,"",SUMIF('English Scores- Leveled papers'!$H$4:$KM$4,BB$3,'English Scores- Leveled papers'!$H34:$KM34)))</f>
        <is>
          <t/>
        </is>
      </c>
      <c r="BC32" s="752" t="inlineStr">
        <f aca="false">IF($B32="","",IF(COUNTIFS('English Scores- Leveled papers'!$H$4:$KM$4,BC$3,'English Scores- Leveled papers'!$H34:$KM34,"&lt;&gt;")=0,"",SUMIF('English Scores- Leveled papers'!$H$4:$KM$4,BC$3,'English Scores- Leveled papers'!$H34:$KM34)))</f>
        <is>
          <t/>
        </is>
      </c>
      <c r="BD32" s="752"/>
      <c r="BE32" s="752"/>
      <c r="BF32" s="752" t="inlineStr">
        <f aca="false">IF($B32="","",IF(COUNTIFS('English Scores- Leveled papers'!$H$4:$KM$4,BF$3,'English Scores- Leveled papers'!$H34:$KM34,"&lt;&gt;")=0,"",SUMIF('English Scores- Leveled papers'!$H$4:$KM$4,BF$3,'English Scores- Leveled papers'!$H34:$KM34)))</f>
        <is>
          <t/>
        </is>
      </c>
      <c r="BG32" s="752" t="inlineStr">
        <f aca="false">IF($B32="","",IF(COUNTIFS('English Scores- Leveled papers'!$H$4:$KM$4,BG$3,'English Scores- Leveled papers'!$H34:$KM34,"&lt;&gt;")=0,"",SUMIF('English Scores- Leveled papers'!$H$4:$KM$4,BG$3,'English Scores- Leveled papers'!$H34:$KM34)))</f>
        <is>
          <t/>
        </is>
      </c>
      <c r="BH32" s="752" t="inlineStr">
        <f aca="false">IF($B32="","",IF(COUNTIFS('English Scores- Leveled papers'!$H$4:$KM$4,BH$3,'English Scores- Leveled papers'!$H34:$KM34,"&lt;&gt;")=0,"",SUMIF('English Scores- Leveled papers'!$H$4:$KM$4,BH$3,'English Scores- Leveled papers'!$H34:$KM34)))</f>
        <is>
          <t/>
        </is>
      </c>
      <c r="BI32" s="752" t="inlineStr">
        <f aca="false">IF($B32="","",IF(COUNTIFS('English Scores- Leveled papers'!$H$4:$KM$4,BI$3,'English Scores- Leveled papers'!$H34:$KM34,"&lt;&gt;")=0,"",SUMIF('English Scores- Leveled papers'!$H$4:$KM$4,BI$3,'English Scores- Leveled papers'!$H34:$KM34)))</f>
        <is>
          <t/>
        </is>
      </c>
      <c r="BJ32" s="752" t="inlineStr">
        <f aca="false">IF($B32="","",IF(COUNTIFS('English Scores- Leveled papers'!$H$4:$KM$4,BJ$3,'English Scores- Leveled papers'!$H34:$KM34,"&lt;&gt;")=0,"",SUMIF('English Scores- Leveled papers'!$H$4:$KM$4,BJ$3,'English Scores- Leveled papers'!$H34:$KM34)))</f>
        <is>
          <t/>
        </is>
      </c>
      <c r="BK32" s="752" t="inlineStr">
        <f aca="false">IF($B32="","",IF(COUNTIFS('English Scores- Leveled papers'!$H$4:$KM$4,BK$3,'English Scores- Leveled papers'!$H34:$KM34,"&lt;&gt;")=0,"",SUMIF('English Scores- Leveled papers'!$H$4:$KM$4,BK$3,'English Scores- Leveled papers'!$H34:$KM34)))</f>
        <is>
          <t/>
        </is>
      </c>
      <c r="BL32" s="752" t="inlineStr">
        <f aca="false">IF($B32="","",IF(COUNTIFS('English Scores- Leveled papers'!$H$4:$KM$4,BL$3,'English Scores- Leveled papers'!$H34:$KM34,"&lt;&gt;")=0,"",SUMIF('English Scores- Leveled papers'!$H$4:$KM$4,BL$3,'English Scores- Leveled papers'!$H34:$KM34)))</f>
        <is>
          <t/>
        </is>
      </c>
      <c r="BM32" s="752" t="inlineStr">
        <f aca="false">IF($B32="","",IF(COUNTIFS('English Scores- Leveled papers'!$H$4:$KM$4,BM$3,'English Scores- Leveled papers'!$H34:$KM34,"&lt;&gt;")=0,"",SUMIF('English Scores- Leveled papers'!$H$4:$KM$4,BM$3,'English Scores- Leveled papers'!$H34:$KM34)))</f>
        <is>
          <t/>
        </is>
      </c>
      <c r="BN32" s="752" t="inlineStr">
        <f aca="false">IF($B32="","",IF(COUNTIFS('English Scores- Leveled papers'!$H$4:$KM$4,BN$3,'English Scores- Leveled papers'!$H34:$KM34,"&lt;&gt;")=0,"",SUMIF('English Scores- Leveled papers'!$H$4:$KM$4,BN$3,'English Scores- Leveled papers'!$H34:$KM34)))</f>
        <is>
          <t/>
        </is>
      </c>
      <c r="BO32" s="752" t="inlineStr">
        <f aca="false">IF($B32="","",IF(COUNTIFS('English Scores- Leveled papers'!$H$4:$KM$4,BO$3,'English Scores- Leveled papers'!$H34:$KM34,"&lt;&gt;")=0,"",SUMIF('English Scores- Leveled papers'!$H$4:$KM$4,BO$3,'English Scores- Leveled papers'!$H34:$KM34)))</f>
        <is>
          <t/>
        </is>
      </c>
      <c r="BP32" s="319" t="inlineStr">
        <f aca="false">IF($B32="","",IF(COUNTIFS('English Scores- Leveled papers'!$H$4:$KM$4,BP$3,'English Scores- Leveled papers'!$H34:$KM34,"&lt;&gt;")=0,"",SUMIF('English Scores- Leveled papers'!$H$4:$KM$4,BP$3,'English Scores- Leveled papers'!$H34:$KM34)))</f>
        <is>
          <t/>
        </is>
      </c>
      <c r="BQ32" s="319" t="inlineStr">
        <f aca="false">IF($B32="","",IF(COUNTIFS('English Scores- Leveled papers'!$H$4:$KM$4,BQ$3,'English Scores- Leveled papers'!$H34:$KM34,"&lt;&gt;")=0,"",SUMIF('English Scores- Leveled papers'!$H$4:$KM$4,BQ$3,'English Scores- Leveled papers'!$H34:$KM34)))</f>
        <is>
          <t/>
        </is>
      </c>
      <c r="BR32" s="319" t="inlineStr">
        <f aca="false">IF($B32="","",IF(COUNTIFS('English Scores- Leveled papers'!$H$4:$KM$4,BR$3,'English Scores- Leveled papers'!$H34:$KM34,"&lt;&gt;")=0,"",SUMIF('English Scores- Leveled papers'!$H$4:$KM$4,BR$3,'English Scores- Leveled papers'!$H34:$KM34)))</f>
        <is>
          <t/>
        </is>
      </c>
      <c r="BS32" s="319" t="inlineStr">
        <f aca="false">IF($B32="","",IF(COUNTIFS('English Scores- Leveled papers'!$H$4:$KM$4,BS$3,'English Scores- Leveled papers'!$H34:$KM34,"&lt;&gt;")=0,"",SUMIF('English Scores- Leveled papers'!$H$4:$KM$4,BS$3,'English Scores- Leveled papers'!$H34:$KM34)))</f>
        <is>
          <t/>
        </is>
      </c>
      <c r="BT32" s="319" t="inlineStr">
        <f aca="false">IF($B32="","",IF(COUNTIFS('English Scores- Leveled papers'!$H$4:$KM$4,BT$3,'English Scores- Leveled papers'!$H34:$KM34,"&lt;&gt;")=0,"",SUMIF('English Scores- Leveled papers'!$H$4:$KM$4,BT$3,'English Scores- Leveled papers'!$H34:$KM34)))</f>
        <is>
          <t/>
        </is>
      </c>
      <c r="BU32" s="319" t="inlineStr">
        <f aca="false">IF($B32="","",IF(COUNTIFS('English Scores- Leveled papers'!$H$4:$KM$4,BU$3,'English Scores- Leveled papers'!$H34:$KM34,"&lt;&gt;")=0,"",SUMIF('English Scores- Leveled papers'!$H$4:$KM$4,BU$3,'English Scores- Leveled papers'!$H34:$KM34)))</f>
        <is>
          <t/>
        </is>
      </c>
      <c r="BV32" s="319" t="inlineStr">
        <f aca="false">IF($B32="","",IF(COUNTIFS('English Scores- Leveled papers'!$H$4:$KM$4,BV$3,'English Scores- Leveled papers'!$H34:$KM34,"&lt;&gt;")=0,"",SUMIF('English Scores- Leveled papers'!$H$4:$KM$4,BV$3,'English Scores- Leveled papers'!$H34:$KM34)))</f>
        <is>
          <t/>
        </is>
      </c>
      <c r="BW32" s="319" t="inlineStr">
        <f aca="false">IF($B32="","",IF(COUNTIFS('English Scores- Leveled papers'!$H$4:$KM$4,BW$3,'English Scores- Leveled papers'!$H34:$KM34,"&lt;&gt;")=0,"",SUMIF('English Scores- Leveled papers'!$H$4:$KM$4,BW$3,'English Scores- Leveled papers'!$H34:$KM34)))</f>
        <is>
          <t/>
        </is>
      </c>
      <c r="BX32" s="752" t="inlineStr">
        <f aca="false">IF($B32="","",IF(COUNTIFS('English Scores- Leveled papers'!$H$4:$KM$4,BX$3,'English Scores- Leveled papers'!$H34:$KM34,"&lt;&gt;")=0,"",SUMIF('English Scores- Leveled papers'!$H$4:$KM$4,BX$3,'English Scores- Leveled papers'!$H34:$KM34)))</f>
        <is>
          <t/>
        </is>
      </c>
      <c r="BY32" s="752" t="inlineStr">
        <f aca="false">IF($B32="","",IF(COUNTIFS('English Scores- Leveled papers'!$H$4:$KM$4,BY$3,'English Scores- Leveled papers'!$H34:$KM34,"&lt;&gt;")=0,"",SUMIF('English Scores- Leveled papers'!$H$4:$KM$4,BY$3,'English Scores- Leveled papers'!$H34:$KM34)))</f>
        <is>
          <t/>
        </is>
      </c>
      <c r="BZ32" s="752" t="inlineStr">
        <f aca="false">IF($B32="","",IF(COUNTIFS('English Scores- Leveled papers'!$H$4:$KM$4,BZ$3,'English Scores- Leveled papers'!$H34:$KM34,"&lt;&gt;")=0,"",SUMIF('English Scores- Leveled papers'!$H$4:$KM$4,BZ$3,'English Scores- Leveled papers'!$H34:$KM34)))</f>
        <is>
          <t/>
        </is>
      </c>
      <c r="CA32" s="752" t="inlineStr">
        <f aca="false">IF($B32="","",IF(COUNTIFS('English Scores- Leveled papers'!$H$4:$KM$4,CA$3,'English Scores- Leveled papers'!$H34:$KM34,"&lt;&gt;")=0,"",SUMIF('English Scores- Leveled papers'!$H$4:$KM$4,CA$3,'English Scores- Leveled papers'!$H34:$KM34)))</f>
        <is>
          <t/>
        </is>
      </c>
      <c r="CB32" s="752" t="inlineStr">
        <f aca="false">IF($B32="","",IF(COUNTIFS('English Scores- Leveled papers'!$H$4:$KM$4,CB$3,'English Scores- Leveled papers'!$H34:$KM34,"&lt;&gt;")=0,"",SUMIF('English Scores- Leveled papers'!$H$4:$KM$4,CB$3,'English Scores- Leveled papers'!$H34:$KM34)))</f>
        <is>
          <t/>
        </is>
      </c>
      <c r="CC32" s="752" t="inlineStr">
        <f aca="false">IF($B32="","",IF(COUNTIFS('English Scores- Leveled papers'!$H$4:$KM$4,CC$3,'English Scores- Leveled papers'!$H34:$KM34,"&lt;&gt;")=0,"",SUMIF('English Scores- Leveled papers'!$H$4:$KM$4,CC$3,'English Scores- Leveled papers'!$H34:$KM34)))</f>
        <is>
          <t/>
        </is>
      </c>
      <c r="CD32" s="752" t="inlineStr">
        <f aca="false">IF($B32="","",IF(COUNTIFS('English Scores- Leveled papers'!$H$4:$KM$4,CD$3,'English Scores- Leveled papers'!$H34:$KM34,"&lt;&gt;")=0,"",SUMIF('English Scores- Leveled papers'!$H$4:$KM$4,CD$3,'English Scores- Leveled papers'!$H34:$KM34)))</f>
        <is>
          <t/>
        </is>
      </c>
      <c r="CE32" s="752" t="inlineStr">
        <f aca="false">IF($B32="","",IF(COUNTIFS('English Scores- Leveled papers'!$H$4:$KM$4,CE$3,'English Scores- Leveled papers'!$H34:$KM34,"&lt;&gt;")=0,"",SUMIF('English Scores- Leveled papers'!$H$4:$KM$4,CE$3,'English Scores- Leveled papers'!$H34:$KM34)))</f>
        <is>
          <t/>
        </is>
      </c>
      <c r="CF32" s="752" t="inlineStr">
        <f aca="false">IF($B32="","",IF(COUNTIFS('English Scores- Leveled papers'!$H$4:$KM$4,CF$3,'English Scores- Leveled papers'!$H34:$KM34,"&lt;&gt;")=0,"",SUMIF('English Scores- Leveled papers'!$H$4:$KM$4,CF$3,'English Scores- Leveled papers'!$H34:$KM34)))</f>
        <is>
          <t/>
        </is>
      </c>
      <c r="CG32" s="319" t="inlineStr">
        <f aca="false">IF($B32="","",IF(COUNTIFS('English Scores- Leveled papers'!$H$4:$KM$4,CG$3,'English Scores- Leveled papers'!$H34:$KM34,"&lt;&gt;")=0,"",SUMIF('English Scores- Leveled papers'!$H$4:$KM$4,CG$3,'English Scores- Leveled papers'!$H34:$KM34)))</f>
        <is>
          <t/>
        </is>
      </c>
      <c r="CH32" s="319" t="inlineStr">
        <f aca="false">IF($B32="","",IF(COUNTIFS('English Scores- Leveled papers'!$H$4:$KM$4,CH$3,'English Scores- Leveled papers'!$H34:$KM34,"&lt;&gt;")=0,"",SUMIF('English Scores- Leveled papers'!$H$4:$KM$4,CH$3,'English Scores- Leveled papers'!$H34:$KM34)))</f>
        <is>
          <t/>
        </is>
      </c>
      <c r="CI32" s="319" t="inlineStr">
        <f aca="false">IF($B32="","",IF(COUNTIFS('English Scores- Leveled papers'!$H$4:$KM$4,CI$3,'English Scores- Leveled papers'!$H34:$KM34,"&lt;&gt;")=0,"",SUMIF('English Scores- Leveled papers'!$H$4:$KM$4,CI$3,'English Scores- Leveled papers'!$H34:$KM34)))</f>
        <is>
          <t/>
        </is>
      </c>
      <c r="CJ32" s="319" t="inlineStr">
        <f aca="false">IF($B32="","",IF(COUNTIFS('English Scores- Leveled papers'!$H$4:$KM$4,CJ$3,'English Scores- Leveled papers'!$H34:$KM34,"&lt;&gt;")=0,"",SUMIF('English Scores- Leveled papers'!$H$4:$KM$4,CJ$3,'English Scores- Leveled papers'!$H34:$KM34)))</f>
        <is>
          <t/>
        </is>
      </c>
      <c r="CK32" s="319" t="inlineStr">
        <f aca="false">IF($B32="","",IF(COUNTIFS('English Scores- Leveled papers'!$H$4:$KM$4,CK$3,'English Scores- Leveled papers'!$H34:$KM34,"&lt;&gt;")=0,"",SUMIF('English Scores- Leveled papers'!$H$4:$KM$4,CK$3,'English Scores- Leveled papers'!$H34:$KM34)))</f>
        <is>
          <t/>
        </is>
      </c>
      <c r="CL32" s="752" t="inlineStr">
        <f aca="false">IF($B32="","",IF(COUNTIFS('English Scores- Leveled papers'!$H$4:$KM$4,CL$3,'English Scores- Leveled papers'!$H34:$KM34,"&lt;&gt;")=0,"",SUMIF('English Scores- Leveled papers'!$H$4:$KM$4,CL$3,'English Scores- Leveled papers'!$H34:$KM34)))</f>
        <is>
          <t/>
        </is>
      </c>
      <c r="CM32" s="752" t="inlineStr">
        <f aca="false">IF($B32="","",IF(COUNTIFS('English Scores- Leveled papers'!$H$4:$KM$4,CM$3,'English Scores- Leveled papers'!$H34:$KM34,"&lt;&gt;")=0,"",SUMIF('English Scores- Leveled papers'!$H$4:$KM$4,CM$3,'English Scores- Leveled papers'!$H34:$KM34)))</f>
        <is>
          <t/>
        </is>
      </c>
      <c r="CN32" s="752" t="inlineStr">
        <f aca="false">IF($B32="","",IF(COUNTIFS('English Scores- Leveled papers'!$H$4:$KM$4,CN$3,'English Scores- Leveled papers'!$H34:$KM34,"&lt;&gt;")=0,"",SUMIF('English Scores- Leveled papers'!$H$4:$KM$4,CN$3,'English Scores- Leveled papers'!$H34:$KM34)))</f>
        <is>
          <t/>
        </is>
      </c>
      <c r="CO32" s="752" t="inlineStr">
        <f aca="false">IF($B32="","",IF(COUNTIFS('English Scores- Leveled papers'!$H$4:$KM$4,CO$3,'English Scores- Leveled papers'!$H34:$KM34,"&lt;&gt;")=0,"",SUMIF('English Scores- Leveled papers'!$H$4:$KM$4,CO$3,'English Scores- Leveled papers'!$H34:$KM34)))</f>
        <is>
          <t/>
        </is>
      </c>
      <c r="CP32" s="752" t="inlineStr">
        <f aca="false">IF($B32="","",IF(COUNTIFS('English Scores- Leveled papers'!$H$4:$KM$4,CP$3,'English Scores- Leveled papers'!$H34:$KM34,"&lt;&gt;")=0,"",SUMIF('English Scores- Leveled papers'!$H$4:$KM$4,CP$3,'English Scores- Leveled papers'!$H34:$KM34)))</f>
        <is>
          <t/>
        </is>
      </c>
      <c r="CQ32" s="752" t="inlineStr">
        <f aca="false">IF($B32="","",IF(COUNTIFS('English Scores- Leveled papers'!$H$4:$KM$4,CQ$3,'English Scores- Leveled papers'!$H34:$KM34,"&lt;&gt;")=0,"",SUMIF('English Scores- Leveled papers'!$H$4:$KM$4,CQ$3,'English Scores- Leveled papers'!$H34:$KM34)))</f>
        <is>
          <t/>
        </is>
      </c>
      <c r="CR32" s="752" t="inlineStr">
        <f aca="false">IF($B32="","",IF(COUNTIFS('English Scores- Leveled papers'!$H$4:$KM$4,CR$3,'English Scores- Leveled papers'!$H34:$KM34,"&lt;&gt;")=0,"",SUMIF('English Scores- Leveled papers'!$H$4:$KM$4,CR$3,'English Scores- Leveled papers'!$H34:$KM34)))</f>
        <is>
          <t/>
        </is>
      </c>
      <c r="CS32" s="752" t="inlineStr">
        <f aca="false">IF($B32="","",IF(COUNTIFS('English Scores- Leveled papers'!$H$4:$KM$4,CS$3,'English Scores- Leveled papers'!$H34:$KM34,"&lt;&gt;")=0,"",SUMIF('English Scores- Leveled papers'!$H$4:$KM$4,CS$3,'English Scores- Leveled papers'!$H34:$KM34)))</f>
        <is>
          <t/>
        </is>
      </c>
      <c r="CT32" s="319" t="inlineStr">
        <f aca="false">IF($B32="","",IF(COUNTIFS('English Scores- Leveled papers'!$H$4:$KM$4,CT$3,'English Scores- Leveled papers'!$H34:$KM34,"&lt;&gt;")=0,"",SUMIF('English Scores- Leveled papers'!$H$4:$KM$4,CT$3,'English Scores- Leveled papers'!$H34:$KM34)))</f>
        <is>
          <t/>
        </is>
      </c>
      <c r="CU32" s="319" t="inlineStr">
        <f aca="false">IF($B32="","",IF(COUNTIFS('English Scores- Leveled papers'!$H$4:$KM$4,CU$3,'English Scores- Leveled papers'!$H34:$KM34,"&lt;&gt;")=0,"",SUMIF('English Scores- Leveled papers'!$H$4:$KM$4,CU$3,'English Scores- Leveled papers'!$H34:$KM34)))</f>
        <is>
          <t/>
        </is>
      </c>
      <c r="CV32" s="319" t="inlineStr">
        <f aca="false">IF($B32="","",IF(COUNTIFS('English Scores- Leveled papers'!$H$4:$KM$4,CV$3,'English Scores- Leveled papers'!$H34:$KM34,"&lt;&gt;")=0,"",SUMIF('English Scores- Leveled papers'!$H$4:$KM$4,CV$3,'English Scores- Leveled papers'!$H34:$KM34)))</f>
        <is>
          <t/>
        </is>
      </c>
      <c r="CW32" s="319" t="inlineStr">
        <f aca="false">IF($B32="","",IF(COUNTIFS('English Scores- Leveled papers'!$H$4:$KM$4,CW$3,'English Scores- Leveled papers'!$H34:$KM34,"&lt;&gt;")=0,"",SUMIF('English Scores- Leveled papers'!$H$4:$KM$4,CW$3,'English Scores- Leveled papers'!$H34:$KM34)))</f>
        <is>
          <t/>
        </is>
      </c>
      <c r="CX32" s="319" t="inlineStr">
        <f aca="false">IF($B32="","",IF(COUNTIFS('English Scores- Leveled papers'!$H$4:$KM$4,CX$3,'English Scores- Leveled papers'!$H34:$KM34,"&lt;&gt;")=0,"",SUMIF('English Scores- Leveled papers'!$H$4:$KM$4,CX$3,'English Scores- Leveled papers'!$H34:$KM34)))</f>
        <is>
          <t/>
        </is>
      </c>
      <c r="CY32" s="319" t="inlineStr">
        <f aca="false">IF($B32="","",IF(COUNTIFS('English Scores- Leveled papers'!$H$4:$KM$4,CY$3,'English Scores- Leveled papers'!$H34:$KM34,"&lt;&gt;")=0,"",SUMIF('English Scores- Leveled papers'!$H$4:$KM$4,CY$3,'English Scores- Leveled papers'!$H34:$KM34)))</f>
        <is>
          <t/>
        </is>
      </c>
      <c r="CZ32" s="319" t="inlineStr">
        <f aca="false">IF($B32="","",IF(COUNTIFS('English Scores- Leveled papers'!$H$4:$KM$4,CZ$3,'English Scores- Leveled papers'!$H34:$KM34,"&lt;&gt;")=0,"",SUMIF('English Scores- Leveled papers'!$H$4:$KM$4,CZ$3,'English Scores- Leveled papers'!$H34:$KM34)))</f>
        <is>
          <t/>
        </is>
      </c>
      <c r="DA32" s="319" t="inlineStr">
        <f aca="false">IF($B32="","",IF(COUNTIFS('English Scores- Leveled papers'!$H$4:$KM$4,DA$3,'English Scores- Leveled papers'!$H34:$KM34,"&lt;&gt;")=0,"",SUMIF('English Scores- Leveled papers'!$H$4:$KM$4,DA$3,'English Scores- Leveled papers'!$H34:$KM34)))</f>
        <is>
          <t/>
        </is>
      </c>
      <c r="DB32" s="319" t="inlineStr">
        <f aca="false">IF($B32="","",IF(COUNTIFS('English Scores- Leveled papers'!$H$4:$KM$4,DB$3,'English Scores- Leveled papers'!$H34:$KM34,"&lt;&gt;")=0,"",SUMIF('English Scores- Leveled papers'!$H$4:$KM$4,DB$3,'English Scores- Leveled papers'!$H34:$KM34)))</f>
        <is>
          <t/>
        </is>
      </c>
      <c r="DC32" s="319" t="inlineStr">
        <f aca="false">IF($B32="","",IF(COUNTIFS('English Scores- Leveled papers'!$H$4:$KM$4,DC$3,'English Scores- Leveled papers'!$H34:$KM34,"&lt;&gt;")=0,"",SUMIF('English Scores- Leveled papers'!$H$4:$KM$4,DC$3,'English Scores- Leveled papers'!$H34:$KM34)))</f>
        <is>
          <t/>
        </is>
      </c>
      <c r="DD32" s="319" t="inlineStr">
        <f aca="false">IF($B32="","",IF(COUNTIFS('English Scores- Leveled papers'!$H$4:$KM$4,DD$3,'English Scores- Leveled papers'!$H34:$KM34,"&lt;&gt;")=0,"",SUMIF('English Scores- Leveled papers'!$H$4:$KM$4,DD$3,'English Scores- Leveled papers'!$H34:$KM34)))</f>
        <is>
          <t/>
        </is>
      </c>
      <c r="DE32" s="319" t="inlineStr">
        <f aca="false">IF($B32="","",IF(COUNTIFS('English Scores- Leveled papers'!$H$4:$KM$4,DE$3,'English Scores- Leveled papers'!$H34:$KM34,"&lt;&gt;")=0,"",SUMIF('English Scores- Leveled papers'!$H$4:$KM$4,DE$3,'English Scores- Leveled papers'!$H34:$KM34)))</f>
        <is>
          <t/>
        </is>
      </c>
      <c r="DF32" s="752" t="inlineStr">
        <f aca="false">IF($B32="","",IF(COUNTIFS('English Scores- Leveled papers'!$H$4:$KM$4,DF$3,'English Scores- Leveled papers'!$H34:$KM34,"&lt;&gt;")=0,"",SUMIF('English Scores- Leveled papers'!$H$4:$KM$4,DF$3,'English Scores- Leveled papers'!$H34:$KM34)))</f>
        <is>
          <t/>
        </is>
      </c>
      <c r="DG32" s="752" t="inlineStr">
        <f aca="false">IF($B32="","",IF(COUNTIFS('English Scores- Leveled papers'!$H$4:$KM$4,DG$3,'English Scores- Leveled papers'!$H34:$KM34,"&lt;&gt;")=0,"",SUMIF('English Scores- Leveled papers'!$H$4:$KM$4,DG$3,'English Scores- Leveled papers'!$H34:$KM34)))</f>
        <is>
          <t/>
        </is>
      </c>
      <c r="DH32" s="752" t="inlineStr">
        <f aca="false">IF($B32="","",IF(COUNTIFS('English Scores- Leveled papers'!$H$4:$KM$4,DH$3,'English Scores- Leveled papers'!$H34:$KM34,"&lt;&gt;")=0,"",SUMIF('English Scores- Leveled papers'!$H$4:$KM$4,DH$3,'English Scores- Leveled papers'!$H34:$KM34)))</f>
        <is>
          <t/>
        </is>
      </c>
      <c r="DI32" s="752" t="inlineStr">
        <f aca="false">IF($B32="","",IF(COUNTIFS('English Scores- Leveled papers'!$H$4:$KM$4,DI$3,'English Scores- Leveled papers'!$H34:$KM34,"&lt;&gt;")=0,"",SUMIF('English Scores- Leveled papers'!$H$4:$KM$4,DI$3,'English Scores- Leveled papers'!$H34:$KM34)))</f>
        <is>
          <t/>
        </is>
      </c>
      <c r="DJ32" s="752" t="inlineStr">
        <f aca="false">IF($B32="","",IF(COUNTIFS('English Scores- Leveled papers'!$H$4:$KM$4,DJ$3,'English Scores- Leveled papers'!$H34:$KM34,"&lt;&gt;")=0,"",SUMIF('English Scores- Leveled papers'!$H$4:$KM$4,DJ$3,'English Scores- Leveled papers'!$H34:$KM34)))</f>
        <is>
          <t/>
        </is>
      </c>
      <c r="DK32" s="752" t="inlineStr">
        <f aca="false">IF($B32="","",IF(COUNTIFS('English Scores- Leveled papers'!$H$4:$KM$4,DK$3,'English Scores- Leveled papers'!$H34:$KM34,"&lt;&gt;")=0,"",SUMIF('English Scores- Leveled papers'!$H$4:$KM$4,DK$3,'English Scores- Leveled papers'!$H34:$KM34)))</f>
        <is>
          <t/>
        </is>
      </c>
      <c r="DL32" s="752" t="inlineStr">
        <f aca="false">IF($B32="","",IF(COUNTIFS('English Scores- Leveled papers'!$H$4:$KM$4,DL$3,'English Scores- Leveled papers'!$H34:$KM34,"&lt;&gt;")=0,"",SUMIF('English Scores- Leveled papers'!$H$4:$KM$4,DL$3,'English Scores- Leveled papers'!$H34:$KM34)))</f>
        <is>
          <t/>
        </is>
      </c>
      <c r="DM32" s="752" t="inlineStr">
        <f aca="false">IF($B32="","",IF(COUNTIFS('English Scores- Leveled papers'!$H$4:$KM$4,DM$3,'English Scores- Leveled papers'!$H34:$KM34,"&lt;&gt;")=0,"",SUMIF('English Scores- Leveled papers'!$H$4:$KM$4,DM$3,'English Scores- Leveled papers'!$H34:$KM34)))</f>
        <is>
          <t/>
        </is>
      </c>
      <c r="DN32" s="752" t="inlineStr">
        <f aca="false">IF($B32="","",IF(COUNTIFS('English Scores- Leveled papers'!$H$4:$KM$4,DN$3,'English Scores- Leveled papers'!$H34:$KM34,"&lt;&gt;")=0,"",SUMIF('English Scores- Leveled papers'!$H$4:$KM$4,DN$3,'English Scores- Leveled papers'!$H34:$KM34)))</f>
        <is>
          <t/>
        </is>
      </c>
      <c r="DO32" s="752" t="inlineStr">
        <f aca="false">IF($B32="","",IF(COUNTIFS('English Scores- Leveled papers'!$H$4:$KM$4,DO$3,'English Scores- Leveled papers'!$H34:$KM34,"&lt;&gt;")=0,"",SUMIF('English Scores- Leveled papers'!$H$4:$KM$4,DO$3,'English Scores- Leveled papers'!$H34:$KM34)))</f>
        <is>
          <t/>
        </is>
      </c>
      <c r="DP32" s="752" t="inlineStr">
        <f aca="false">IF($B32="","",IF(COUNTIFS('English Scores- Leveled papers'!$H$4:$KM$4,DP$3,'English Scores- Leveled papers'!$H34:$KM34,"&lt;&gt;")=0,"",SUMIF('English Scores- Leveled papers'!$H$4:$KM$4,DP$3,'English Scores- Leveled papers'!$H34:$KM34)))</f>
        <is>
          <t/>
        </is>
      </c>
      <c r="DQ32" s="752" t="inlineStr">
        <f aca="false">IF($B32="","",IF(COUNTIFS('English Scores- Leveled papers'!$H$4:$KM$4,DQ$3,'English Scores- Leveled papers'!$H34:$KM34,"&lt;&gt;")=0,"",SUMIF('English Scores- Leveled papers'!$H$4:$KM$4,DQ$3,'English Scores- Leveled papers'!$H34:$KM34)))</f>
        <is>
          <t/>
        </is>
      </c>
      <c r="DR32" s="319" t="inlineStr">
        <f aca="false">IF($B32="","",IF(COUNTIFS('English Scores- Leveled papers'!$H$4:$KM$4,DR$3,'English Scores- Leveled papers'!$H34:$KM34,"&lt;&gt;")=0,"",SUMIF('English Scores- Leveled papers'!$H$4:$KM$4,DR$3,'English Scores- Leveled papers'!$H34:$KM34)))</f>
        <is>
          <t/>
        </is>
      </c>
      <c r="DS32" s="319" t="inlineStr">
        <f aca="false">IF($B32="","",IF(COUNTIFS('English Scores- Leveled papers'!$H$4:$KM$4,DS$3,'English Scores- Leveled papers'!$H34:$KM34,"&lt;&gt;")=0,"",SUMIF('English Scores- Leveled papers'!$H$4:$KM$4,DS$3,'English Scores- Leveled papers'!$H34:$KM34)))</f>
        <is>
          <t/>
        </is>
      </c>
      <c r="DT32" s="319" t="inlineStr">
        <f aca="false">IF($B32="","",IF(COUNTIFS('English Scores- Leveled papers'!$H$4:$KM$4,DT$3,'English Scores- Leveled papers'!$H34:$KM34,"&lt;&gt;")=0,"",SUMIF('English Scores- Leveled papers'!$H$4:$KM$4,DT$3,'English Scores- Leveled papers'!$H34:$KM34)))</f>
        <is>
          <t/>
        </is>
      </c>
      <c r="DU32" s="319" t="inlineStr">
        <f aca="false">IF($B32="","",IF(COUNTIFS('English Scores- Leveled papers'!$H$4:$KM$4,DU$3,'English Scores- Leveled papers'!$H34:$KM34,"&lt;&gt;")=0,"",SUMIF('English Scores- Leveled papers'!$H$4:$KM$4,DU$3,'English Scores- Leveled papers'!$H34:$KM34)))</f>
        <is>
          <t/>
        </is>
      </c>
      <c r="DV32" s="319" t="inlineStr">
        <f aca="false">IF($B32="","",IF(COUNTIFS('English Scores- Leveled papers'!$H$4:$KM$4,DV$3,'English Scores- Leveled papers'!$H34:$KM34,"&lt;&gt;")=0,"",SUMIF('English Scores- Leveled papers'!$H$4:$KM$4,DV$3,'English Scores- Leveled papers'!$H34:$KM34)))</f>
        <is>
          <t/>
        </is>
      </c>
      <c r="DW32" s="319" t="inlineStr">
        <f aca="false">IF($B32="","",IF(COUNTIFS('English Scores- Leveled papers'!$H$4:$KM$4,DW$3,'English Scores- Leveled papers'!$H34:$KM34,"&lt;&gt;")=0,"",SUMIF('English Scores- Leveled papers'!$H$4:$KM$4,DW$3,'English Scores- Leveled papers'!$H34:$KM34)))</f>
        <is>
          <t/>
        </is>
      </c>
      <c r="DX32" s="319" t="inlineStr">
        <f aca="false">IF($B32="","",IF(COUNTIFS('English Scores- Leveled papers'!$H$4:$KM$4,DX$3,'English Scores- Leveled papers'!$H34:$KM34,"&lt;&gt;")=0,"",SUMIF('English Scores- Leveled papers'!$H$4:$KM$4,DX$3,'English Scores- Leveled papers'!$H34:$KM34)))</f>
        <is>
          <t/>
        </is>
      </c>
      <c r="DY32" s="319" t="inlineStr">
        <f aca="false">IF($B32="","",IF(COUNTIFS('English Scores- Leveled papers'!$H$4:$KM$4,DY$3,'English Scores- Leveled papers'!$H34:$KM34,"&lt;&gt;")=0,"",SUMIF('English Scores- Leveled papers'!$H$4:$KM$4,DY$3,'English Scores- Leveled papers'!$H34:$KM34)))</f>
        <is>
          <t/>
        </is>
      </c>
      <c r="DZ32" s="319" t="inlineStr">
        <f aca="false">IF($B32="","",IF(COUNTIFS('English Scores- Leveled papers'!$H$4:$KM$4,DZ$3,'English Scores- Leveled papers'!$H34:$KM34,"&lt;&gt;")=0,"",SUMIF('English Scores- Leveled papers'!$H$4:$KM$4,DZ$3,'English Scores- Leveled papers'!$H34:$KM34)))</f>
        <is>
          <t/>
        </is>
      </c>
      <c r="EA32" s="319" t="inlineStr">
        <f aca="false">IF($B32="","",IF(COUNTIFS('English Scores- Leveled papers'!$H$4:$KM$4,EA$3,'English Scores- Leveled papers'!$H34:$KM34,"&lt;&gt;")=0,"",SUMIF('English Scores- Leveled papers'!$H$4:$KM$4,EA$3,'English Scores- Leveled papers'!$H34:$KM34)))</f>
        <is>
          <t/>
        </is>
      </c>
      <c r="EB32" s="319" t="inlineStr">
        <f aca="false">IF($B32="","",IF(COUNTIFS('English Scores- Leveled papers'!$H$4:$KM$4,EB$3,'English Scores- Leveled papers'!$H34:$KM34,"&lt;&gt;")=0,"",SUMIF('English Scores- Leveled papers'!$H$4:$KM$4,EB$3,'English Scores- Leveled papers'!$H34:$KM34)))</f>
        <is>
          <t/>
        </is>
      </c>
      <c r="EC32" s="319" t="inlineStr">
        <f aca="false">IF($B32="","",IF(COUNTIFS('English Scores- Leveled papers'!$H$4:$KM$4,EC$3,'English Scores- Leveled papers'!$H34:$KM34,"&lt;&gt;")=0,"",SUMIF('English Scores- Leveled papers'!$H$4:$KM$4,EC$3,'English Scores- Leveled papers'!$H34:$KM34)))</f>
        <is>
          <t/>
        </is>
      </c>
      <c r="ED32" s="752" t="inlineStr">
        <f aca="false">IF($B32="","",IF(COUNTIFS('English Scores- Leveled papers'!$H$4:$KM$4,ED$3,'English Scores- Leveled papers'!$H34:$KM34,"&lt;&gt;")=0,"",SUMIF('English Scores- Leveled papers'!$H$4:$KM$4,ED$3,'English Scores- Leveled papers'!$H34:$KM34)))</f>
        <is>
          <t/>
        </is>
      </c>
      <c r="EE32" s="752" t="inlineStr">
        <f aca="false">IF($B32="","",IF(COUNTIFS('English Scores- Leveled papers'!$H$4:$KM$4,EE$3,'English Scores- Leveled papers'!$H34:$KM34,"&lt;&gt;")=0,"",SUMIF('English Scores- Leveled papers'!$H$4:$KM$4,EE$3,'English Scores- Leveled papers'!$H34:$KM34)))</f>
        <is>
          <t/>
        </is>
      </c>
      <c r="EF32" s="752" t="inlineStr">
        <f aca="false">IF($B32="","",IF(COUNTIFS('English Scores- Leveled papers'!$H$4:$KM$4,EF$3,'English Scores- Leveled papers'!$H34:$KM34,"&lt;&gt;")=0,"",SUMIF('English Scores- Leveled papers'!$H$4:$KM$4,EF$3,'English Scores- Leveled papers'!$H34:$KM34)))</f>
        <is>
          <t/>
        </is>
      </c>
      <c r="EG32" s="752" t="inlineStr">
        <f aca="false">IF($B32="","",IF(COUNTIFS('English Scores- Leveled papers'!$H$4:$KM$4,EG$3,'English Scores- Leveled papers'!$H34:$KM34,"&lt;&gt;")=0,"",SUMIF('English Scores- Leveled papers'!$H$4:$KM$4,EG$3,'English Scores- Leveled papers'!$H34:$KM34)))</f>
        <is>
          <t/>
        </is>
      </c>
      <c r="EH32" s="752" t="inlineStr">
        <f aca="false">IF($B32="","",IF(COUNTIFS('English Scores- Leveled papers'!$H$4:$KM$4,EH$3,'English Scores- Leveled papers'!$H34:$KM34,"&lt;&gt;")=0,"",SUMIF('English Scores- Leveled papers'!$H$4:$KM$4,EH$3,'English Scores- Leveled papers'!$H34:$KM34)))</f>
        <is>
          <t/>
        </is>
      </c>
      <c r="EI32" s="752" t="inlineStr">
        <f aca="false">IF($B32="","",IF(COUNTIFS('English Scores- Leveled papers'!$H$4:$KM$4,EI$3,'English Scores- Leveled papers'!$H34:$KM34,"&lt;&gt;")=0,"",SUMIF('English Scores- Leveled papers'!$H$4:$KM$4,EI$3,'English Scores- Leveled papers'!$H34:$KM34)))</f>
        <is>
          <t/>
        </is>
      </c>
      <c r="EJ32" s="752" t="inlineStr">
        <f aca="false">IF($B32="","",IF(COUNTIFS('English Scores- Leveled papers'!$H$4:$KM$4,EJ$3,'English Scores- Leveled papers'!$H34:$KM34,"&lt;&gt;")=0,"",SUMIF('English Scores- Leveled papers'!$H$4:$KM$4,EJ$3,'English Scores- Leveled papers'!$H34:$KM34)))</f>
        <is>
          <t/>
        </is>
      </c>
      <c r="EK32" s="752" t="inlineStr">
        <f aca="false">IF($B32="","",IF(COUNTIFS('English Scores- Leveled papers'!$H$4:$KM$4,EK$3,'English Scores- Leveled papers'!$H34:$KM34,"&lt;&gt;")=0,"",SUMIF('English Scores- Leveled papers'!$H$4:$KM$4,EK$3,'English Scores- Leveled papers'!$H34:$KM34)))</f>
        <is>
          <t/>
        </is>
      </c>
      <c r="EL32" s="752" t="inlineStr">
        <f aca="false">IF($B32="","",IF(COUNTIFS('English Scores- Leveled papers'!$H$4:$KM$4,EL$3,'English Scores- Leveled papers'!$H34:$KM34,"&lt;&gt;")=0,"",SUMIF('English Scores- Leveled papers'!$H$4:$KM$4,EL$3,'English Scores- Leveled papers'!$H34:$KM34)))</f>
        <is>
          <t/>
        </is>
      </c>
      <c r="EM32" s="752" t="inlineStr">
        <f aca="false">IF($B32="","",IF(COUNTIFS('English Scores- Leveled papers'!$H$4:$KM$4,EM$3,'English Scores- Leveled papers'!$H34:$KM34,"&lt;&gt;")=0,"",SUMIF('English Scores- Leveled papers'!$H$4:$KM$4,EM$3,'English Scores- Leveled papers'!$H34:$KM34)))</f>
        <is>
          <t/>
        </is>
      </c>
      <c r="EN32" s="752" t="inlineStr">
        <f aca="false">IF($B32="","",IF(COUNTIFS('English Scores- Leveled papers'!$H$4:$KM$4,EN$3,'English Scores- Leveled papers'!$H34:$KM34,"&lt;&gt;")=0,"",SUMIF('English Scores- Leveled papers'!$H$4:$KM$4,EN$3,'English Scores- Leveled papers'!$H34:$KM34)))</f>
        <is>
          <t/>
        </is>
      </c>
      <c r="EO32" s="752" t="inlineStr">
        <f aca="false">IF($B32="","",IF(COUNTIFS('English Scores- Leveled papers'!$H$4:$KM$4,EO$3,'English Scores- Leveled papers'!$H34:$KM34,"&lt;&gt;")=0,"",SUMIF('English Scores- Leveled papers'!$H$4:$KM$4,EO$3,'English Scores- Leveled papers'!$H34:$KM34)))</f>
        <is>
          <t/>
        </is>
      </c>
      <c r="EP32" s="752" t="inlineStr">
        <f aca="false">IF($B32="","",IF(COUNTIFS('English Scores- Leveled papers'!$H$4:$KM$4,EP$3,'English Scores- Leveled papers'!$H34:$KM34,"&lt;&gt;")=0,"",SUMIF('English Scores- Leveled papers'!$H$4:$KM$4,EP$3,'English Scores- Leveled papers'!$H34:$KM34)))</f>
        <is>
          <t/>
        </is>
      </c>
    </row>
    <row r="33" customFormat="false" ht="12.75" hidden="false" customHeight="false" outlineLevel="0" collapsed="false">
      <c r="A33" s="315" t="n">
        <v>29</v>
      </c>
      <c r="B33" s="315" t="str">
        <f aca="false">'English Scores- Leveled papers'!B35</f>
        <v>N.Keshi</v>
      </c>
      <c r="C33" s="751" t="e">
        <f aca="false">IF('RC Mastery Check+Question type'!D33="","",IF(OR('RC Mastery Check+Question type'!D33=-0.5,'RC Mastery Check+Question type'!D33=0,'RC Mastery Check+Question type'!D33=0.2,'RC Mastery Check+Question type'!D33=0.5),"NR",'cover sheet'!#ref!))</f>
        <v>#VALUE!</v>
      </c>
      <c r="D33" s="316" t="inlineStr">
        <f aca="false">IF(OR(B33="",COUNT('English Scores- Leveled papers'!AJ35:KM35)=0),"",IF((AND(R33&gt;=(70/100),R33&lt;1.1)),9,IF(AND(Q33&gt;=(70/100),Q33&lt;1.1),8,IF(AND(P33&gt;=(70/100),P33&lt;1.1),7,IF(AND(O33&gt;=(70/100),O33&lt;1.1),6,IF(AND(N33&gt;=0.7,N33&lt;1.1),5,IF(AND(M33&gt;=0.7,M33&lt;1.1),5,IF(AND(L33&gt;=0.7,L33&lt;1.1),4,IF(AND(K33&gt;=0.7,K33&lt;1.1),4,IF(AND(J33&gt;=0.7,J33&lt;1.1),3,IF(AND(I33&gt;=0.7,I33&lt;1.1),3,IF(AND(H33&gt;=0.7,H33&lt;1.1),2,IF(AND(G33&gt;=0.7,G33&lt;1.1),2,IF(AND(F33&gt;=0.7,F33&lt;1.1),1,IF(AND(E33&gt;=0.7,E33&lt;1.1),1,IF(COUNT('English Scores- Leveled papers'!AJ35:AK35)=0,"","NR"))))))))))))))))</f>
        <is>
          <t/>
        </is>
      </c>
      <c r="E33" s="318" t="str">
        <f aca="false">IF((B33=""),"",IF(COUNT(S33:W33)=0,"",ROUND(SUM(S33:W33)/SUM($S$2:$W$2),1)))</f>
        <v/>
      </c>
      <c r="F33" s="318" t="str">
        <f aca="false">IF((B33=""),"",IF(COUNT(X33:AB33)=0,"",ROUND(SUM(X33:AB33)/SUM($X$2:$AB$2),1)))</f>
        <v/>
      </c>
      <c r="G33" s="318" t="str">
        <f aca="false">IFERROR(IF((B33=""),"",IF(COUNT(AC33:AH33)=0,"",ROUND(SUM(AC33:AH33)/SUM($AC$2:$AH$2),1))),"")</f>
        <v/>
      </c>
      <c r="H33" s="318" t="str">
        <f aca="false">IFERROR(IF((B33=""),"",IF(COUNT(AI33:AN33)=0,"",ROUND(SUM(AI33:AN33)/SUM($AI$2:$AN$2),1))),0)</f>
        <v/>
      </c>
      <c r="I33" s="318" t="str">
        <f aca="false">IFERROR(IF((B33=""),"",IF(COUNT(AO33:AY33)=0,"",ROUND(SUM(AO33:AY33)/SUM($AO$2:$AY$2),1))),0)</f>
        <v/>
      </c>
      <c r="J33" s="318" t="str">
        <f aca="false">IFERROR(IF((B33=""),"",IF(COUNT(AZ33:BO33)=0,"",ROUND(SUM(AZ33:BO33)/SUM($AZ$2:$BO$2),1))),0)</f>
        <v/>
      </c>
      <c r="K33" s="318" t="str">
        <f aca="false">IFERROR(IF((B33=""),"",IF(COUNT(BP33:BW33)=0,"",ROUND(SUM(BP33:BW33)/SUM($BP$2:$BW$2),1))),0)</f>
        <v/>
      </c>
      <c r="L33" s="318" t="str">
        <f aca="false">IFERROR(IF((B33=""),"",IF(COUNT(BX33:CF33)=0,"",ROUND(SUM(BX33:CF33)/SUM($BX$2:$CF$2),1))),0)</f>
        <v/>
      </c>
      <c r="M33" s="318" t="str">
        <f aca="false">IFERROR(IF((B33=""),"",IF(COUNT(CG33:CK33)=0,"",ROUND(SUM(CG33:CK33)/SUM($CG$2:$CK$2),1))),0)</f>
        <v/>
      </c>
      <c r="N33" s="318" t="str">
        <f aca="false">IFERROR(IF((B33=""),"",IF(COUNT(CL33:CS33)=0,"",ROUND(SUM(CL33:CS33)/SUM($CL$2:$CS$2),1))),0)</f>
        <v/>
      </c>
      <c r="O33" s="318" t="str">
        <f aca="false">IFERROR(IF((B33=""),"",IF(COUNT(CT33:DE33)=0,"",ROUND(SUM(CT33:DE33)/SUM($CT$2:$DE$2),1))),0)</f>
        <v/>
      </c>
      <c r="P33" s="318" t="str">
        <f aca="false">IFERROR(IF((B33=""),"",IF(COUNT(DF33:DQ33)=0,"",ROUND(SUM(DF33:DQ33)/SUM($DF$2:$DQ$2),1))),0)</f>
        <v/>
      </c>
      <c r="Q33" s="318" t="str">
        <f aca="false">IFERROR(IF((B33=""),"",IF(COUNT(DR33:EB33)=0,"",ROUND(SUM(DR33:EB33)/SUM($DR$2:$EB$2),1))),0)</f>
        <v/>
      </c>
      <c r="R33" s="318" t="str">
        <f aca="false">(IF((B33=""),"",IF(COUNT(ED33:EP33)=0,"",ROUND(SUM(ED33:EP33)/SUM($ED$2:$EP$2),1))))</f>
        <v/>
      </c>
      <c r="S33" s="319" t="inlineStr">
        <f aca="false">IF($B33="","",IF(COUNTIFS('English Scores- Leveled papers'!$H$4:$KM$4,S$3,'English Scores- Leveled papers'!$H35:$KM35,"&lt;&gt;")=0,"",SUMIF('English Scores- Leveled papers'!$H$4:$KM$4,S$3,'English Scores- Leveled papers'!$H35:$KM35)))</f>
        <is>
          <t/>
        </is>
      </c>
      <c r="T33" s="319" t="inlineStr">
        <f aca="false">IF($B33="","",IF(COUNTIFS('English Scores- Leveled papers'!$H$4:$KM$4,T$3,'English Scores- Leveled papers'!$H35:$KM35,"&lt;&gt;")=0,"",SUMIF('English Scores- Leveled papers'!$H$4:$KM$4,T$3,'English Scores- Leveled papers'!$H35:$KM35)))</f>
        <is>
          <t/>
        </is>
      </c>
      <c r="U33" s="319" t="inlineStr">
        <f aca="false">IF($B33="","",IF(COUNTIFS('English Scores- Leveled papers'!$H$4:$KM$4,U$3,'English Scores- Leveled papers'!$H35:$KM35,"&lt;&gt;")=0,"",SUMIF('English Scores- Leveled papers'!$H$4:$KM$4,U$3,'English Scores- Leveled papers'!$H35:$KM35)))</f>
        <is>
          <t/>
        </is>
      </c>
      <c r="V33" s="319" t="inlineStr">
        <f aca="false">IF($B33="","",IF(COUNTIFS('English Scores- Leveled papers'!$H$4:$KM$4,V$3,'English Scores- Leveled papers'!$H35:$KM35,"&lt;&gt;")=0,"",SUMIF('English Scores- Leveled papers'!$H$4:$KM$4,V$3,'English Scores- Leveled papers'!$H35:$KM35)))</f>
        <is>
          <t/>
        </is>
      </c>
      <c r="W33" s="319" t="inlineStr">
        <f aca="false">IF($B33="","",IF(COUNTIFS('English Scores- Leveled papers'!$H$4:$KM$4,W$3,'English Scores- Leveled papers'!$H35:$KM35,"&lt;&gt;")=0,"",SUMIF('English Scores- Leveled papers'!$H$4:$KM$4,W$3,'English Scores- Leveled papers'!$H35:$KM35)))</f>
        <is>
          <t/>
        </is>
      </c>
      <c r="X33" s="752" t="inlineStr">
        <f aca="false">IF($B33="","",IF(COUNTIFS('English Scores- Leveled papers'!$H$4:$KM$4,X$3,'English Scores- Leveled papers'!$H35:$KM35,"&lt;&gt;")=0,"",SUMIF('English Scores- Leveled papers'!$H$4:$KM$4,X$3,'English Scores- Leveled papers'!$H35:$KM35)))</f>
        <is>
          <t/>
        </is>
      </c>
      <c r="Y33" s="752" t="inlineStr">
        <f aca="false">IF($B33="","",IF(COUNTIFS('English Scores- Leveled papers'!$H$4:$KM$4,Y$3,'English Scores- Leveled papers'!$H35:$KM35,"&lt;&gt;")=0,"",SUMIF('English Scores- Leveled papers'!$H$4:$KM$4,Y$3,'English Scores- Leveled papers'!$H35:$KM35)))</f>
        <is>
          <t/>
        </is>
      </c>
      <c r="Z33" s="752" t="inlineStr">
        <f aca="false">IF($B33="","",IF(COUNTIFS('English Scores- Leveled papers'!$H$4:$KM$4,Z$3,'English Scores- Leveled papers'!$H35:$KM35,"&lt;&gt;")=0,"",SUMIF('English Scores- Leveled papers'!$H$4:$KM$4,Z$3,'English Scores- Leveled papers'!$H35:$KM35)))</f>
        <is>
          <t/>
        </is>
      </c>
      <c r="AA33" s="752" t="inlineStr">
        <f aca="false">IF($B33="","",IF(COUNTIFS('English Scores- Leveled papers'!$H$4:$KM$4,AA$3,'English Scores- Leveled papers'!$H35:$KM35,"&lt;&gt;")=0,"",SUMIF('English Scores- Leveled papers'!$H$4:$KM$4,AA$3,'English Scores- Leveled papers'!$H35:$KM35)))</f>
        <is>
          <t/>
        </is>
      </c>
      <c r="AB33" s="752" t="inlineStr">
        <f aca="false">IF($B33="","",IF(COUNTIFS('English Scores- Leveled papers'!$H$4:$KM$4,AB$3,'English Scores- Leveled papers'!$H35:$KM35,"&lt;&gt;")=0,"",SUMIF('English Scores- Leveled papers'!$H$4:$KM$4,AB$3,'English Scores- Leveled papers'!$H35:$KM35)))</f>
        <is>
          <t/>
        </is>
      </c>
      <c r="AC33" s="319" t="inlineStr">
        <f aca="false">IF($B33="","",IF(COUNTIFS('English Scores- Leveled papers'!$H$4:$KM$4,AC$3,'English Scores- Leveled papers'!$H35:$KM35,"&lt;&gt;")=0,"",SUMIF('English Scores- Leveled papers'!$H$4:$KM$4,AC$3,'English Scores- Leveled papers'!$H35:$KM35)))</f>
        <is>
          <t/>
        </is>
      </c>
      <c r="AD33" s="319" t="inlineStr">
        <f aca="false">IF($B33="","",IF(COUNTIFS('English Scores- Leveled papers'!$H$4:$KM$4,AD$3,'English Scores- Leveled papers'!$H35:$KM35,"&lt;&gt;")=0,"",SUMIF('English Scores- Leveled papers'!$H$4:$KM$4,AD$3,'English Scores- Leveled papers'!$H35:$KM35)))</f>
        <is>
          <t/>
        </is>
      </c>
      <c r="AE33" s="319" t="inlineStr">
        <f aca="false">IF($B33="","",IF(COUNTIFS('English Scores- Leveled papers'!$H$4:$KM$4,AE$3,'English Scores- Leveled papers'!$H35:$KM35,"&lt;&gt;")=0,"",SUMIF('English Scores- Leveled papers'!$H$4:$KM$4,AE$3,'English Scores- Leveled papers'!$H35:$KM35)))</f>
        <is>
          <t/>
        </is>
      </c>
      <c r="AF33" s="319" t="inlineStr">
        <f aca="false">IF($B33="","",IF(COUNTIFS('English Scores- Leveled papers'!$H$4:$KM$4,AF$3,'English Scores- Leveled papers'!$H35:$KM35,"&lt;&gt;")=0,"",SUMIF('English Scores- Leveled papers'!$H$4:$KM$4,AF$3,'English Scores- Leveled papers'!$H35:$KM35)))</f>
        <is>
          <t/>
        </is>
      </c>
      <c r="AG33" s="319" t="inlineStr">
        <f aca="false">IF($B33="","",IF(COUNTIFS('English Scores- Leveled papers'!$H$4:$KM$4,AG$3,'English Scores- Leveled papers'!$H35:$KM35,"&lt;&gt;")=0,"",SUMIF('English Scores- Leveled papers'!$H$4:$KM$4,AG$3,'English Scores- Leveled papers'!$H35:$KM35)))</f>
        <is>
          <t/>
        </is>
      </c>
      <c r="AH33" s="319" t="inlineStr">
        <f aca="false">IF($B33="","",IF(COUNTIFS('English Scores- Leveled papers'!$H$4:$KM$4,AH$3,'English Scores- Leveled papers'!$H35:$KM35,"&lt;&gt;")=0,"",SUMIF('English Scores- Leveled papers'!$H$4:$KM$4,AH$3,'English Scores- Leveled papers'!$H35:$KM35)))</f>
        <is>
          <t/>
        </is>
      </c>
      <c r="AI33" s="752" t="inlineStr">
        <f aca="false">IF($B33="","",IF(COUNTIFS('English Scores- Leveled papers'!$H$4:$KM$4,AI$3,'English Scores- Leveled papers'!$H35:$KM35,"&lt;&gt;")=0,"",SUMIF('English Scores- Leveled papers'!$H$4:$KM$4,AI$3,'English Scores- Leveled papers'!$H35:$KM35)))</f>
        <is>
          <t/>
        </is>
      </c>
      <c r="AJ33" s="752" t="inlineStr">
        <f aca="false">IF($B33="","",IF(COUNTIFS('English Scores- Leveled papers'!$H$4:$KM$4,AJ$3,'English Scores- Leveled papers'!$H35:$KM35,"&lt;&gt;")=0,"",SUMIF('English Scores- Leveled papers'!$H$4:$KM$4,AJ$3,'English Scores- Leveled papers'!$H35:$KM35)))</f>
        <is>
          <t/>
        </is>
      </c>
      <c r="AK33" s="752" t="inlineStr">
        <f aca="false">IF($B33="","",IF(COUNTIFS('English Scores- Leveled papers'!$H$4:$KM$4,AK$3,'English Scores- Leveled papers'!$H35:$KM35,"&lt;&gt;")=0,"",SUMIF('English Scores- Leveled papers'!$H$4:$KM$4,AK$3,'English Scores- Leveled papers'!$H35:$KM35)))</f>
        <is>
          <t/>
        </is>
      </c>
      <c r="AL33" s="752" t="inlineStr">
        <f aca="false">IF($B33="","",IF(COUNTIFS('English Scores- Leveled papers'!$H$4:$KM$4,AL$3,'English Scores- Leveled papers'!$H35:$KM35,"&lt;&gt;")=0,"",SUMIF('English Scores- Leveled papers'!$H$4:$KM$4,AL$3,'English Scores- Leveled papers'!$H35:$KM35)))</f>
        <is>
          <t/>
        </is>
      </c>
      <c r="AM33" s="752" t="inlineStr">
        <f aca="false">IF($B33="","",IF(COUNTIFS('English Scores- Leveled papers'!$H$4:$KM$4,AM$3,'English Scores- Leveled papers'!$H35:$KM35,"&lt;&gt;")=0,"",SUMIF('English Scores- Leveled papers'!$H$4:$KM$4,AM$3,'English Scores- Leveled papers'!$H35:$KM35)))</f>
        <is>
          <t/>
        </is>
      </c>
      <c r="AN33" s="752" t="inlineStr">
        <f aca="false">IF($B33="","",IF(COUNTIFS('English Scores- Leveled papers'!$H$4:$KM$4,AN$3,'English Scores- Leveled papers'!$H35:$KM35,"&lt;&gt;")=0,"",SUMIF('English Scores- Leveled papers'!$H$4:$KM$4,AN$3,'English Scores- Leveled papers'!$H35:$KM35)))</f>
        <is>
          <t/>
        </is>
      </c>
      <c r="AO33" s="319" t="inlineStr">
        <f aca="false">IF($B33="","",IF(COUNTIFS('English Scores- Leveled papers'!$H$4:$KM$4,AO$3,'English Scores- Leveled papers'!$H35:$KM35,"&lt;&gt;")=0,"",SUMIF('English Scores- Leveled papers'!$H$4:$KM$4,AO$3,'English Scores- Leveled papers'!$H35:$KM35)))</f>
        <is>
          <t/>
        </is>
      </c>
      <c r="AP33" s="319" t="inlineStr">
        <f aca="false">IF($B33="","",IF(COUNTIFS('English Scores- Leveled papers'!$H$4:$KM$4,AP$3,'English Scores- Leveled papers'!$H35:$KM35,"&lt;&gt;")=0,"",SUMIF('English Scores- Leveled papers'!$H$4:$KM$4,AP$3,'English Scores- Leveled papers'!$H35:$KM35)))</f>
        <is>
          <t/>
        </is>
      </c>
      <c r="AQ33" s="319" t="inlineStr">
        <f aca="false">IF($B33="","",IF(COUNTIFS('English Scores- Leveled papers'!$H$4:$KM$4,AQ$3,'English Scores- Leveled papers'!$H35:$KM35,"&lt;&gt;")=0,"",SUMIF('English Scores- Leveled papers'!$H$4:$KM$4,AQ$3,'English Scores- Leveled papers'!$H35:$KM35)))</f>
        <is>
          <t/>
        </is>
      </c>
      <c r="AR33" s="319" t="inlineStr">
        <f aca="false">IF($B33="","",IF(COUNTIFS('English Scores- Leveled papers'!$H$4:$KM$4,AR$3,'English Scores- Leveled papers'!$H35:$KM35,"&lt;&gt;")=0,"",SUMIF('English Scores- Leveled papers'!$H$4:$KM$4,AR$3,'English Scores- Leveled papers'!$H35:$KM35)))</f>
        <is>
          <t/>
        </is>
      </c>
      <c r="AS33" s="319" t="inlineStr">
        <f aca="false">IF($B33="","",IF(COUNTIFS('English Scores- Leveled papers'!$H$4:$KM$4,AS$3,'English Scores- Leveled papers'!$H35:$KM35,"&lt;&gt;")=0,"",SUMIF('English Scores- Leveled papers'!$H$4:$KM$4,AS$3,'English Scores- Leveled papers'!$H35:$KM35)))</f>
        <is>
          <t/>
        </is>
      </c>
      <c r="AT33" s="319" t="inlineStr">
        <f aca="false">IF($B33="","",IF(COUNTIFS('English Scores- Leveled papers'!$H$4:$KM$4,AT$3,'English Scores- Leveled papers'!$H35:$KM35,"&lt;&gt;")=0,"",SUMIF('English Scores- Leveled papers'!$H$4:$KM$4,AT$3,'English Scores- Leveled papers'!$H35:$KM35)))</f>
        <is>
          <t/>
        </is>
      </c>
      <c r="AU33" s="319" t="inlineStr">
        <f aca="false">IF($B33="","",IF(COUNTIFS('English Scores- Leveled papers'!$H$4:$KM$4,AU$3,'English Scores- Leveled papers'!$H35:$KM35,"&lt;&gt;")=0,"",SUMIF('English Scores- Leveled papers'!$H$4:$KM$4,AU$3,'English Scores- Leveled papers'!$H35:$KM35)))</f>
        <is>
          <t/>
        </is>
      </c>
      <c r="AV33" s="319" t="inlineStr">
        <f aca="false">IF($B33="","",IF(COUNTIFS('English Scores- Leveled papers'!$H$4:$KM$4,AV$3,'English Scores- Leveled papers'!$H35:$KM35,"&lt;&gt;")=0,"",SUMIF('English Scores- Leveled papers'!$H$4:$KM$4,AV$3,'English Scores- Leveled papers'!$H35:$KM35)))</f>
        <is>
          <t/>
        </is>
      </c>
      <c r="AW33" s="319" t="inlineStr">
        <f aca="false">IF($B33="","",IF(COUNTIFS('English Scores- Leveled papers'!$H$4:$KM$4,AW$3,'English Scores- Leveled papers'!$H35:$KM35,"&lt;&gt;")=0,"",SUMIF('English Scores- Leveled papers'!$H$4:$KM$4,AW$3,'English Scores- Leveled papers'!$H35:$KM35)))</f>
        <is>
          <t/>
        </is>
      </c>
      <c r="AX33" s="319" t="inlineStr">
        <f aca="false">IF($B33="","",IF(COUNTIFS('English Scores- Leveled papers'!$H$4:$KM$4,AX$3,'English Scores- Leveled papers'!$H35:$KM35,"&lt;&gt;")=0,"",SUMIF('English Scores- Leveled papers'!$H$4:$KM$4,AX$3,'English Scores- Leveled papers'!$H35:$KM35)))</f>
        <is>
          <t/>
        </is>
      </c>
      <c r="AY33" s="319" t="inlineStr">
        <f aca="false">IF($B33="","",IF(COUNTIFS('English Scores- Leveled papers'!$H$4:$KM$4,AY$3,'English Scores- Leveled papers'!$H35:$KM35,"&lt;&gt;")=0,"",SUMIF('English Scores- Leveled papers'!$H$4:$KM$4,AY$3,'English Scores- Leveled papers'!$H35:$KM35)))</f>
        <is>
          <t/>
        </is>
      </c>
      <c r="AZ33" s="752" t="inlineStr">
        <f aca="false">IF($B33="","",IF(COUNTIFS('English Scores- Leveled papers'!$H$4:$KM$4,AZ$3,'English Scores- Leveled papers'!$H35:$KM35,"&lt;&gt;")=0,"",SUMIF('English Scores- Leveled papers'!$H$4:$KM$4,AZ$3,'English Scores- Leveled papers'!$H35:$KM35)))</f>
        <is>
          <t/>
        </is>
      </c>
      <c r="BA33" s="752" t="inlineStr">
        <f aca="false">IF($B33="","",IF(COUNTIFS('English Scores- Leveled papers'!$H$4:$KM$4,BA$3,'English Scores- Leveled papers'!$H35:$KM35,"&lt;&gt;")=0,"",SUMIF('English Scores- Leveled papers'!$H$4:$KM$4,BA$3,'English Scores- Leveled papers'!$H35:$KM35)))</f>
        <is>
          <t/>
        </is>
      </c>
      <c r="BB33" s="752" t="inlineStr">
        <f aca="false">IF($B33="","",IF(COUNTIFS('English Scores- Leveled papers'!$H$4:$KM$4,BB$3,'English Scores- Leveled papers'!$H35:$KM35,"&lt;&gt;")=0,"",SUMIF('English Scores- Leveled papers'!$H$4:$KM$4,BB$3,'English Scores- Leveled papers'!$H35:$KM35)))</f>
        <is>
          <t/>
        </is>
      </c>
      <c r="BC33" s="752" t="inlineStr">
        <f aca="false">IF($B33="","",IF(COUNTIFS('English Scores- Leveled papers'!$H$4:$KM$4,BC$3,'English Scores- Leveled papers'!$H35:$KM35,"&lt;&gt;")=0,"",SUMIF('English Scores- Leveled papers'!$H$4:$KM$4,BC$3,'English Scores- Leveled papers'!$H35:$KM35)))</f>
        <is>
          <t/>
        </is>
      </c>
      <c r="BD33" s="752"/>
      <c r="BE33" s="752"/>
      <c r="BF33" s="752" t="inlineStr">
        <f aca="false">IF($B33="","",IF(COUNTIFS('English Scores- Leveled papers'!$H$4:$KM$4,BF$3,'English Scores- Leveled papers'!$H35:$KM35,"&lt;&gt;")=0,"",SUMIF('English Scores- Leveled papers'!$H$4:$KM$4,BF$3,'English Scores- Leveled papers'!$H35:$KM35)))</f>
        <is>
          <t/>
        </is>
      </c>
      <c r="BG33" s="752" t="inlineStr">
        <f aca="false">IF($B33="","",IF(COUNTIFS('English Scores- Leveled papers'!$H$4:$KM$4,BG$3,'English Scores- Leveled papers'!$H35:$KM35,"&lt;&gt;")=0,"",SUMIF('English Scores- Leveled papers'!$H$4:$KM$4,BG$3,'English Scores- Leveled papers'!$H35:$KM35)))</f>
        <is>
          <t/>
        </is>
      </c>
      <c r="BH33" s="752" t="inlineStr">
        <f aca="false">IF($B33="","",IF(COUNTIFS('English Scores- Leveled papers'!$H$4:$KM$4,BH$3,'English Scores- Leveled papers'!$H35:$KM35,"&lt;&gt;")=0,"",SUMIF('English Scores- Leveled papers'!$H$4:$KM$4,BH$3,'English Scores- Leveled papers'!$H35:$KM35)))</f>
        <is>
          <t/>
        </is>
      </c>
      <c r="BI33" s="752" t="inlineStr">
        <f aca="false">IF($B33="","",IF(COUNTIFS('English Scores- Leveled papers'!$H$4:$KM$4,BI$3,'English Scores- Leveled papers'!$H35:$KM35,"&lt;&gt;")=0,"",SUMIF('English Scores- Leveled papers'!$H$4:$KM$4,BI$3,'English Scores- Leveled papers'!$H35:$KM35)))</f>
        <is>
          <t/>
        </is>
      </c>
      <c r="BJ33" s="752" t="inlineStr">
        <f aca="false">IF($B33="","",IF(COUNTIFS('English Scores- Leveled papers'!$H$4:$KM$4,BJ$3,'English Scores- Leveled papers'!$H35:$KM35,"&lt;&gt;")=0,"",SUMIF('English Scores- Leveled papers'!$H$4:$KM$4,BJ$3,'English Scores- Leveled papers'!$H35:$KM35)))</f>
        <is>
          <t/>
        </is>
      </c>
      <c r="BK33" s="752" t="inlineStr">
        <f aca="false">IF($B33="","",IF(COUNTIFS('English Scores- Leveled papers'!$H$4:$KM$4,BK$3,'English Scores- Leveled papers'!$H35:$KM35,"&lt;&gt;")=0,"",SUMIF('English Scores- Leveled papers'!$H$4:$KM$4,BK$3,'English Scores- Leveled papers'!$H35:$KM35)))</f>
        <is>
          <t/>
        </is>
      </c>
      <c r="BL33" s="752" t="inlineStr">
        <f aca="false">IF($B33="","",IF(COUNTIFS('English Scores- Leveled papers'!$H$4:$KM$4,BL$3,'English Scores- Leveled papers'!$H35:$KM35,"&lt;&gt;")=0,"",SUMIF('English Scores- Leveled papers'!$H$4:$KM$4,BL$3,'English Scores- Leveled papers'!$H35:$KM35)))</f>
        <is>
          <t/>
        </is>
      </c>
      <c r="BM33" s="752" t="inlineStr">
        <f aca="false">IF($B33="","",IF(COUNTIFS('English Scores- Leveled papers'!$H$4:$KM$4,BM$3,'English Scores- Leveled papers'!$H35:$KM35,"&lt;&gt;")=0,"",SUMIF('English Scores- Leveled papers'!$H$4:$KM$4,BM$3,'English Scores- Leveled papers'!$H35:$KM35)))</f>
        <is>
          <t/>
        </is>
      </c>
      <c r="BN33" s="752" t="inlineStr">
        <f aca="false">IF($B33="","",IF(COUNTIFS('English Scores- Leveled papers'!$H$4:$KM$4,BN$3,'English Scores- Leveled papers'!$H35:$KM35,"&lt;&gt;")=0,"",SUMIF('English Scores- Leveled papers'!$H$4:$KM$4,BN$3,'English Scores- Leveled papers'!$H35:$KM35)))</f>
        <is>
          <t/>
        </is>
      </c>
      <c r="BO33" s="752" t="inlineStr">
        <f aca="false">IF($B33="","",IF(COUNTIFS('English Scores- Leveled papers'!$H$4:$KM$4,BO$3,'English Scores- Leveled papers'!$H35:$KM35,"&lt;&gt;")=0,"",SUMIF('English Scores- Leveled papers'!$H$4:$KM$4,BO$3,'English Scores- Leveled papers'!$H35:$KM35)))</f>
        <is>
          <t/>
        </is>
      </c>
      <c r="BP33" s="319" t="inlineStr">
        <f aca="false">IF($B33="","",IF(COUNTIFS('English Scores- Leveled papers'!$H$4:$KM$4,BP$3,'English Scores- Leveled papers'!$H35:$KM35,"&lt;&gt;")=0,"",SUMIF('English Scores- Leveled papers'!$H$4:$KM$4,BP$3,'English Scores- Leveled papers'!$H35:$KM35)))</f>
        <is>
          <t/>
        </is>
      </c>
      <c r="BQ33" s="319" t="inlineStr">
        <f aca="false">IF($B33="","",IF(COUNTIFS('English Scores- Leveled papers'!$H$4:$KM$4,BQ$3,'English Scores- Leveled papers'!$H35:$KM35,"&lt;&gt;")=0,"",SUMIF('English Scores- Leveled papers'!$H$4:$KM$4,BQ$3,'English Scores- Leveled papers'!$H35:$KM35)))</f>
        <is>
          <t/>
        </is>
      </c>
      <c r="BR33" s="319" t="inlineStr">
        <f aca="false">IF($B33="","",IF(COUNTIFS('English Scores- Leveled papers'!$H$4:$KM$4,BR$3,'English Scores- Leveled papers'!$H35:$KM35,"&lt;&gt;")=0,"",SUMIF('English Scores- Leveled papers'!$H$4:$KM$4,BR$3,'English Scores- Leveled papers'!$H35:$KM35)))</f>
        <is>
          <t/>
        </is>
      </c>
      <c r="BS33" s="319" t="inlineStr">
        <f aca="false">IF($B33="","",IF(COUNTIFS('English Scores- Leveled papers'!$H$4:$KM$4,BS$3,'English Scores- Leveled papers'!$H35:$KM35,"&lt;&gt;")=0,"",SUMIF('English Scores- Leveled papers'!$H$4:$KM$4,BS$3,'English Scores- Leveled papers'!$H35:$KM35)))</f>
        <is>
          <t/>
        </is>
      </c>
      <c r="BT33" s="319" t="inlineStr">
        <f aca="false">IF($B33="","",IF(COUNTIFS('English Scores- Leveled papers'!$H$4:$KM$4,BT$3,'English Scores- Leveled papers'!$H35:$KM35,"&lt;&gt;")=0,"",SUMIF('English Scores- Leveled papers'!$H$4:$KM$4,BT$3,'English Scores- Leveled papers'!$H35:$KM35)))</f>
        <is>
          <t/>
        </is>
      </c>
      <c r="BU33" s="319" t="inlineStr">
        <f aca="false">IF($B33="","",IF(COUNTIFS('English Scores- Leveled papers'!$H$4:$KM$4,BU$3,'English Scores- Leveled papers'!$H35:$KM35,"&lt;&gt;")=0,"",SUMIF('English Scores- Leveled papers'!$H$4:$KM$4,BU$3,'English Scores- Leveled papers'!$H35:$KM35)))</f>
        <is>
          <t/>
        </is>
      </c>
      <c r="BV33" s="319" t="inlineStr">
        <f aca="false">IF($B33="","",IF(COUNTIFS('English Scores- Leveled papers'!$H$4:$KM$4,BV$3,'English Scores- Leveled papers'!$H35:$KM35,"&lt;&gt;")=0,"",SUMIF('English Scores- Leveled papers'!$H$4:$KM$4,BV$3,'English Scores- Leveled papers'!$H35:$KM35)))</f>
        <is>
          <t/>
        </is>
      </c>
      <c r="BW33" s="319" t="inlineStr">
        <f aca="false">IF($B33="","",IF(COUNTIFS('English Scores- Leveled papers'!$H$4:$KM$4,BW$3,'English Scores- Leveled papers'!$H35:$KM35,"&lt;&gt;")=0,"",SUMIF('English Scores- Leveled papers'!$H$4:$KM$4,BW$3,'English Scores- Leveled papers'!$H35:$KM35)))</f>
        <is>
          <t/>
        </is>
      </c>
      <c r="BX33" s="752" t="inlineStr">
        <f aca="false">IF($B33="","",IF(COUNTIFS('English Scores- Leveled papers'!$H$4:$KM$4,BX$3,'English Scores- Leveled papers'!$H35:$KM35,"&lt;&gt;")=0,"",SUMIF('English Scores- Leveled papers'!$H$4:$KM$4,BX$3,'English Scores- Leveled papers'!$H35:$KM35)))</f>
        <is>
          <t/>
        </is>
      </c>
      <c r="BY33" s="752" t="inlineStr">
        <f aca="false">IF($B33="","",IF(COUNTIFS('English Scores- Leveled papers'!$H$4:$KM$4,BY$3,'English Scores- Leveled papers'!$H35:$KM35,"&lt;&gt;")=0,"",SUMIF('English Scores- Leveled papers'!$H$4:$KM$4,BY$3,'English Scores- Leveled papers'!$H35:$KM35)))</f>
        <is>
          <t/>
        </is>
      </c>
      <c r="BZ33" s="752" t="inlineStr">
        <f aca="false">IF($B33="","",IF(COUNTIFS('English Scores- Leveled papers'!$H$4:$KM$4,BZ$3,'English Scores- Leveled papers'!$H35:$KM35,"&lt;&gt;")=0,"",SUMIF('English Scores- Leveled papers'!$H$4:$KM$4,BZ$3,'English Scores- Leveled papers'!$H35:$KM35)))</f>
        <is>
          <t/>
        </is>
      </c>
      <c r="CA33" s="752" t="inlineStr">
        <f aca="false">IF($B33="","",IF(COUNTIFS('English Scores- Leveled papers'!$H$4:$KM$4,CA$3,'English Scores- Leveled papers'!$H35:$KM35,"&lt;&gt;")=0,"",SUMIF('English Scores- Leveled papers'!$H$4:$KM$4,CA$3,'English Scores- Leveled papers'!$H35:$KM35)))</f>
        <is>
          <t/>
        </is>
      </c>
      <c r="CB33" s="752" t="inlineStr">
        <f aca="false">IF($B33="","",IF(COUNTIFS('English Scores- Leveled papers'!$H$4:$KM$4,CB$3,'English Scores- Leveled papers'!$H35:$KM35,"&lt;&gt;")=0,"",SUMIF('English Scores- Leveled papers'!$H$4:$KM$4,CB$3,'English Scores- Leveled papers'!$H35:$KM35)))</f>
        <is>
          <t/>
        </is>
      </c>
      <c r="CC33" s="752" t="inlineStr">
        <f aca="false">IF($B33="","",IF(COUNTIFS('English Scores- Leveled papers'!$H$4:$KM$4,CC$3,'English Scores- Leveled papers'!$H35:$KM35,"&lt;&gt;")=0,"",SUMIF('English Scores- Leveled papers'!$H$4:$KM$4,CC$3,'English Scores- Leveled papers'!$H35:$KM35)))</f>
        <is>
          <t/>
        </is>
      </c>
      <c r="CD33" s="752" t="inlineStr">
        <f aca="false">IF($B33="","",IF(COUNTIFS('English Scores- Leveled papers'!$H$4:$KM$4,CD$3,'English Scores- Leveled papers'!$H35:$KM35,"&lt;&gt;")=0,"",SUMIF('English Scores- Leveled papers'!$H$4:$KM$4,CD$3,'English Scores- Leveled papers'!$H35:$KM35)))</f>
        <is>
          <t/>
        </is>
      </c>
      <c r="CE33" s="752" t="inlineStr">
        <f aca="false">IF($B33="","",IF(COUNTIFS('English Scores- Leveled papers'!$H$4:$KM$4,CE$3,'English Scores- Leveled papers'!$H35:$KM35,"&lt;&gt;")=0,"",SUMIF('English Scores- Leveled papers'!$H$4:$KM$4,CE$3,'English Scores- Leveled papers'!$H35:$KM35)))</f>
        <is>
          <t/>
        </is>
      </c>
      <c r="CF33" s="752" t="inlineStr">
        <f aca="false">IF($B33="","",IF(COUNTIFS('English Scores- Leveled papers'!$H$4:$KM$4,CF$3,'English Scores- Leveled papers'!$H35:$KM35,"&lt;&gt;")=0,"",SUMIF('English Scores- Leveled papers'!$H$4:$KM$4,CF$3,'English Scores- Leveled papers'!$H35:$KM35)))</f>
        <is>
          <t/>
        </is>
      </c>
      <c r="CG33" s="319" t="inlineStr">
        <f aca="false">IF($B33="","",IF(COUNTIFS('English Scores- Leveled papers'!$H$4:$KM$4,CG$3,'English Scores- Leveled papers'!$H35:$KM35,"&lt;&gt;")=0,"",SUMIF('English Scores- Leveled papers'!$H$4:$KM$4,CG$3,'English Scores- Leveled papers'!$H35:$KM35)))</f>
        <is>
          <t/>
        </is>
      </c>
      <c r="CH33" s="319" t="inlineStr">
        <f aca="false">IF($B33="","",IF(COUNTIFS('English Scores- Leveled papers'!$H$4:$KM$4,CH$3,'English Scores- Leveled papers'!$H35:$KM35,"&lt;&gt;")=0,"",SUMIF('English Scores- Leveled papers'!$H$4:$KM$4,CH$3,'English Scores- Leveled papers'!$H35:$KM35)))</f>
        <is>
          <t/>
        </is>
      </c>
      <c r="CI33" s="319" t="inlineStr">
        <f aca="false">IF($B33="","",IF(COUNTIFS('English Scores- Leveled papers'!$H$4:$KM$4,CI$3,'English Scores- Leveled papers'!$H35:$KM35,"&lt;&gt;")=0,"",SUMIF('English Scores- Leveled papers'!$H$4:$KM$4,CI$3,'English Scores- Leveled papers'!$H35:$KM35)))</f>
        <is>
          <t/>
        </is>
      </c>
      <c r="CJ33" s="319" t="inlineStr">
        <f aca="false">IF($B33="","",IF(COUNTIFS('English Scores- Leveled papers'!$H$4:$KM$4,CJ$3,'English Scores- Leveled papers'!$H35:$KM35,"&lt;&gt;")=0,"",SUMIF('English Scores- Leveled papers'!$H$4:$KM$4,CJ$3,'English Scores- Leveled papers'!$H35:$KM35)))</f>
        <is>
          <t/>
        </is>
      </c>
      <c r="CK33" s="319" t="inlineStr">
        <f aca="false">IF($B33="","",IF(COUNTIFS('English Scores- Leveled papers'!$H$4:$KM$4,CK$3,'English Scores- Leveled papers'!$H35:$KM35,"&lt;&gt;")=0,"",SUMIF('English Scores- Leveled papers'!$H$4:$KM$4,CK$3,'English Scores- Leveled papers'!$H35:$KM35)))</f>
        <is>
          <t/>
        </is>
      </c>
      <c r="CL33" s="752" t="inlineStr">
        <f aca="false">IF($B33="","",IF(COUNTIFS('English Scores- Leveled papers'!$H$4:$KM$4,CL$3,'English Scores- Leveled papers'!$H35:$KM35,"&lt;&gt;")=0,"",SUMIF('English Scores- Leveled papers'!$H$4:$KM$4,CL$3,'English Scores- Leveled papers'!$H35:$KM35)))</f>
        <is>
          <t/>
        </is>
      </c>
      <c r="CM33" s="752" t="inlineStr">
        <f aca="false">IF($B33="","",IF(COUNTIFS('English Scores- Leveled papers'!$H$4:$KM$4,CM$3,'English Scores- Leveled papers'!$H35:$KM35,"&lt;&gt;")=0,"",SUMIF('English Scores- Leveled papers'!$H$4:$KM$4,CM$3,'English Scores- Leveled papers'!$H35:$KM35)))</f>
        <is>
          <t/>
        </is>
      </c>
      <c r="CN33" s="752" t="inlineStr">
        <f aca="false">IF($B33="","",IF(COUNTIFS('English Scores- Leveled papers'!$H$4:$KM$4,CN$3,'English Scores- Leveled papers'!$H35:$KM35,"&lt;&gt;")=0,"",SUMIF('English Scores- Leveled papers'!$H$4:$KM$4,CN$3,'English Scores- Leveled papers'!$H35:$KM35)))</f>
        <is>
          <t/>
        </is>
      </c>
      <c r="CO33" s="752" t="inlineStr">
        <f aca="false">IF($B33="","",IF(COUNTIFS('English Scores- Leveled papers'!$H$4:$KM$4,CO$3,'English Scores- Leveled papers'!$H35:$KM35,"&lt;&gt;")=0,"",SUMIF('English Scores- Leveled papers'!$H$4:$KM$4,CO$3,'English Scores- Leveled papers'!$H35:$KM35)))</f>
        <is>
          <t/>
        </is>
      </c>
      <c r="CP33" s="752" t="inlineStr">
        <f aca="false">IF($B33="","",IF(COUNTIFS('English Scores- Leveled papers'!$H$4:$KM$4,CP$3,'English Scores- Leveled papers'!$H35:$KM35,"&lt;&gt;")=0,"",SUMIF('English Scores- Leveled papers'!$H$4:$KM$4,CP$3,'English Scores- Leveled papers'!$H35:$KM35)))</f>
        <is>
          <t/>
        </is>
      </c>
      <c r="CQ33" s="752" t="inlineStr">
        <f aca="false">IF($B33="","",IF(COUNTIFS('English Scores- Leveled papers'!$H$4:$KM$4,CQ$3,'English Scores- Leveled papers'!$H35:$KM35,"&lt;&gt;")=0,"",SUMIF('English Scores- Leveled papers'!$H$4:$KM$4,CQ$3,'English Scores- Leveled papers'!$H35:$KM35)))</f>
        <is>
          <t/>
        </is>
      </c>
      <c r="CR33" s="752" t="inlineStr">
        <f aca="false">IF($B33="","",IF(COUNTIFS('English Scores- Leveled papers'!$H$4:$KM$4,CR$3,'English Scores- Leveled papers'!$H35:$KM35,"&lt;&gt;")=0,"",SUMIF('English Scores- Leveled papers'!$H$4:$KM$4,CR$3,'English Scores- Leveled papers'!$H35:$KM35)))</f>
        <is>
          <t/>
        </is>
      </c>
      <c r="CS33" s="752" t="inlineStr">
        <f aca="false">IF($B33="","",IF(COUNTIFS('English Scores- Leveled papers'!$H$4:$KM$4,CS$3,'English Scores- Leveled papers'!$H35:$KM35,"&lt;&gt;")=0,"",SUMIF('English Scores- Leveled papers'!$H$4:$KM$4,CS$3,'English Scores- Leveled papers'!$H35:$KM35)))</f>
        <is>
          <t/>
        </is>
      </c>
      <c r="CT33" s="319" t="inlineStr">
        <f aca="false">IF($B33="","",IF(COUNTIFS('English Scores- Leveled papers'!$H$4:$KM$4,CT$3,'English Scores- Leveled papers'!$H35:$KM35,"&lt;&gt;")=0,"",SUMIF('English Scores- Leveled papers'!$H$4:$KM$4,CT$3,'English Scores- Leveled papers'!$H35:$KM35)))</f>
        <is>
          <t/>
        </is>
      </c>
      <c r="CU33" s="319" t="inlineStr">
        <f aca="false">IF($B33="","",IF(COUNTIFS('English Scores- Leveled papers'!$H$4:$KM$4,CU$3,'English Scores- Leveled papers'!$H35:$KM35,"&lt;&gt;")=0,"",SUMIF('English Scores- Leveled papers'!$H$4:$KM$4,CU$3,'English Scores- Leveled papers'!$H35:$KM35)))</f>
        <is>
          <t/>
        </is>
      </c>
      <c r="CV33" s="319" t="inlineStr">
        <f aca="false">IF($B33="","",IF(COUNTIFS('English Scores- Leveled papers'!$H$4:$KM$4,CV$3,'English Scores- Leveled papers'!$H35:$KM35,"&lt;&gt;")=0,"",SUMIF('English Scores- Leveled papers'!$H$4:$KM$4,CV$3,'English Scores- Leveled papers'!$H35:$KM35)))</f>
        <is>
          <t/>
        </is>
      </c>
      <c r="CW33" s="319" t="inlineStr">
        <f aca="false">IF($B33="","",IF(COUNTIFS('English Scores- Leveled papers'!$H$4:$KM$4,CW$3,'English Scores- Leveled papers'!$H35:$KM35,"&lt;&gt;")=0,"",SUMIF('English Scores- Leveled papers'!$H$4:$KM$4,CW$3,'English Scores- Leveled papers'!$H35:$KM35)))</f>
        <is>
          <t/>
        </is>
      </c>
      <c r="CX33" s="319" t="inlineStr">
        <f aca="false">IF($B33="","",IF(COUNTIFS('English Scores- Leveled papers'!$H$4:$KM$4,CX$3,'English Scores- Leveled papers'!$H35:$KM35,"&lt;&gt;")=0,"",SUMIF('English Scores- Leveled papers'!$H$4:$KM$4,CX$3,'English Scores- Leveled papers'!$H35:$KM35)))</f>
        <is>
          <t/>
        </is>
      </c>
      <c r="CY33" s="319" t="inlineStr">
        <f aca="false">IF($B33="","",IF(COUNTIFS('English Scores- Leveled papers'!$H$4:$KM$4,CY$3,'English Scores- Leveled papers'!$H35:$KM35,"&lt;&gt;")=0,"",SUMIF('English Scores- Leveled papers'!$H$4:$KM$4,CY$3,'English Scores- Leveled papers'!$H35:$KM35)))</f>
        <is>
          <t/>
        </is>
      </c>
      <c r="CZ33" s="319" t="inlineStr">
        <f aca="false">IF($B33="","",IF(COUNTIFS('English Scores- Leveled papers'!$H$4:$KM$4,CZ$3,'English Scores- Leveled papers'!$H35:$KM35,"&lt;&gt;")=0,"",SUMIF('English Scores- Leveled papers'!$H$4:$KM$4,CZ$3,'English Scores- Leveled papers'!$H35:$KM35)))</f>
        <is>
          <t/>
        </is>
      </c>
      <c r="DA33" s="319" t="inlineStr">
        <f aca="false">IF($B33="","",IF(COUNTIFS('English Scores- Leveled papers'!$H$4:$KM$4,DA$3,'English Scores- Leveled papers'!$H35:$KM35,"&lt;&gt;")=0,"",SUMIF('English Scores- Leveled papers'!$H$4:$KM$4,DA$3,'English Scores- Leveled papers'!$H35:$KM35)))</f>
        <is>
          <t/>
        </is>
      </c>
      <c r="DB33" s="319" t="inlineStr">
        <f aca="false">IF($B33="","",IF(COUNTIFS('English Scores- Leveled papers'!$H$4:$KM$4,DB$3,'English Scores- Leveled papers'!$H35:$KM35,"&lt;&gt;")=0,"",SUMIF('English Scores- Leveled papers'!$H$4:$KM$4,DB$3,'English Scores- Leveled papers'!$H35:$KM35)))</f>
        <is>
          <t/>
        </is>
      </c>
      <c r="DC33" s="319" t="inlineStr">
        <f aca="false">IF($B33="","",IF(COUNTIFS('English Scores- Leveled papers'!$H$4:$KM$4,DC$3,'English Scores- Leveled papers'!$H35:$KM35,"&lt;&gt;")=0,"",SUMIF('English Scores- Leveled papers'!$H$4:$KM$4,DC$3,'English Scores- Leveled papers'!$H35:$KM35)))</f>
        <is>
          <t/>
        </is>
      </c>
      <c r="DD33" s="319" t="inlineStr">
        <f aca="false">IF($B33="","",IF(COUNTIFS('English Scores- Leveled papers'!$H$4:$KM$4,DD$3,'English Scores- Leveled papers'!$H35:$KM35,"&lt;&gt;")=0,"",SUMIF('English Scores- Leveled papers'!$H$4:$KM$4,DD$3,'English Scores- Leveled papers'!$H35:$KM35)))</f>
        <is>
          <t/>
        </is>
      </c>
      <c r="DE33" s="319" t="inlineStr">
        <f aca="false">IF($B33="","",IF(COUNTIFS('English Scores- Leveled papers'!$H$4:$KM$4,DE$3,'English Scores- Leveled papers'!$H35:$KM35,"&lt;&gt;")=0,"",SUMIF('English Scores- Leveled papers'!$H$4:$KM$4,DE$3,'English Scores- Leveled papers'!$H35:$KM35)))</f>
        <is>
          <t/>
        </is>
      </c>
      <c r="DF33" s="752" t="inlineStr">
        <f aca="false">IF($B33="","",IF(COUNTIFS('English Scores- Leveled papers'!$H$4:$KM$4,DF$3,'English Scores- Leveled papers'!$H35:$KM35,"&lt;&gt;")=0,"",SUMIF('English Scores- Leveled papers'!$H$4:$KM$4,DF$3,'English Scores- Leveled papers'!$H35:$KM35)))</f>
        <is>
          <t/>
        </is>
      </c>
      <c r="DG33" s="752" t="inlineStr">
        <f aca="false">IF($B33="","",IF(COUNTIFS('English Scores- Leveled papers'!$H$4:$KM$4,DG$3,'English Scores- Leveled papers'!$H35:$KM35,"&lt;&gt;")=0,"",SUMIF('English Scores- Leveled papers'!$H$4:$KM$4,DG$3,'English Scores- Leveled papers'!$H35:$KM35)))</f>
        <is>
          <t/>
        </is>
      </c>
      <c r="DH33" s="752" t="inlineStr">
        <f aca="false">IF($B33="","",IF(COUNTIFS('English Scores- Leveled papers'!$H$4:$KM$4,DH$3,'English Scores- Leveled papers'!$H35:$KM35,"&lt;&gt;")=0,"",SUMIF('English Scores- Leveled papers'!$H$4:$KM$4,DH$3,'English Scores- Leveled papers'!$H35:$KM35)))</f>
        <is>
          <t/>
        </is>
      </c>
      <c r="DI33" s="752" t="inlineStr">
        <f aca="false">IF($B33="","",IF(COUNTIFS('English Scores- Leveled papers'!$H$4:$KM$4,DI$3,'English Scores- Leveled papers'!$H35:$KM35,"&lt;&gt;")=0,"",SUMIF('English Scores- Leveled papers'!$H$4:$KM$4,DI$3,'English Scores- Leveled papers'!$H35:$KM35)))</f>
        <is>
          <t/>
        </is>
      </c>
      <c r="DJ33" s="752" t="inlineStr">
        <f aca="false">IF($B33="","",IF(COUNTIFS('English Scores- Leveled papers'!$H$4:$KM$4,DJ$3,'English Scores- Leveled papers'!$H35:$KM35,"&lt;&gt;")=0,"",SUMIF('English Scores- Leveled papers'!$H$4:$KM$4,DJ$3,'English Scores- Leveled papers'!$H35:$KM35)))</f>
        <is>
          <t/>
        </is>
      </c>
      <c r="DK33" s="752" t="inlineStr">
        <f aca="false">IF($B33="","",IF(COUNTIFS('English Scores- Leveled papers'!$H$4:$KM$4,DK$3,'English Scores- Leveled papers'!$H35:$KM35,"&lt;&gt;")=0,"",SUMIF('English Scores- Leveled papers'!$H$4:$KM$4,DK$3,'English Scores- Leveled papers'!$H35:$KM35)))</f>
        <is>
          <t/>
        </is>
      </c>
      <c r="DL33" s="752" t="inlineStr">
        <f aca="false">IF($B33="","",IF(COUNTIFS('English Scores- Leveled papers'!$H$4:$KM$4,DL$3,'English Scores- Leveled papers'!$H35:$KM35,"&lt;&gt;")=0,"",SUMIF('English Scores- Leveled papers'!$H$4:$KM$4,DL$3,'English Scores- Leveled papers'!$H35:$KM35)))</f>
        <is>
          <t/>
        </is>
      </c>
      <c r="DM33" s="752" t="inlineStr">
        <f aca="false">IF($B33="","",IF(COUNTIFS('English Scores- Leveled papers'!$H$4:$KM$4,DM$3,'English Scores- Leveled papers'!$H35:$KM35,"&lt;&gt;")=0,"",SUMIF('English Scores- Leveled papers'!$H$4:$KM$4,DM$3,'English Scores- Leveled papers'!$H35:$KM35)))</f>
        <is>
          <t/>
        </is>
      </c>
      <c r="DN33" s="752" t="inlineStr">
        <f aca="false">IF($B33="","",IF(COUNTIFS('English Scores- Leveled papers'!$H$4:$KM$4,DN$3,'English Scores- Leveled papers'!$H35:$KM35,"&lt;&gt;")=0,"",SUMIF('English Scores- Leveled papers'!$H$4:$KM$4,DN$3,'English Scores- Leveled papers'!$H35:$KM35)))</f>
        <is>
          <t/>
        </is>
      </c>
      <c r="DO33" s="752" t="inlineStr">
        <f aca="false">IF($B33="","",IF(COUNTIFS('English Scores- Leveled papers'!$H$4:$KM$4,DO$3,'English Scores- Leveled papers'!$H35:$KM35,"&lt;&gt;")=0,"",SUMIF('English Scores- Leveled papers'!$H$4:$KM$4,DO$3,'English Scores- Leveled papers'!$H35:$KM35)))</f>
        <is>
          <t/>
        </is>
      </c>
      <c r="DP33" s="752" t="inlineStr">
        <f aca="false">IF($B33="","",IF(COUNTIFS('English Scores- Leveled papers'!$H$4:$KM$4,DP$3,'English Scores- Leveled papers'!$H35:$KM35,"&lt;&gt;")=0,"",SUMIF('English Scores- Leveled papers'!$H$4:$KM$4,DP$3,'English Scores- Leveled papers'!$H35:$KM35)))</f>
        <is>
          <t/>
        </is>
      </c>
      <c r="DQ33" s="752" t="inlineStr">
        <f aca="false">IF($B33="","",IF(COUNTIFS('English Scores- Leveled papers'!$H$4:$KM$4,DQ$3,'English Scores- Leveled papers'!$H35:$KM35,"&lt;&gt;")=0,"",SUMIF('English Scores- Leveled papers'!$H$4:$KM$4,DQ$3,'English Scores- Leveled papers'!$H35:$KM35)))</f>
        <is>
          <t/>
        </is>
      </c>
      <c r="DR33" s="319" t="inlineStr">
        <f aca="false">IF($B33="","",IF(COUNTIFS('English Scores- Leveled papers'!$H$4:$KM$4,DR$3,'English Scores- Leveled papers'!$H35:$KM35,"&lt;&gt;")=0,"",SUMIF('English Scores- Leveled papers'!$H$4:$KM$4,DR$3,'English Scores- Leveled papers'!$H35:$KM35)))</f>
        <is>
          <t/>
        </is>
      </c>
      <c r="DS33" s="319" t="inlineStr">
        <f aca="false">IF($B33="","",IF(COUNTIFS('English Scores- Leveled papers'!$H$4:$KM$4,DS$3,'English Scores- Leveled papers'!$H35:$KM35,"&lt;&gt;")=0,"",SUMIF('English Scores- Leveled papers'!$H$4:$KM$4,DS$3,'English Scores- Leveled papers'!$H35:$KM35)))</f>
        <is>
          <t/>
        </is>
      </c>
      <c r="DT33" s="319" t="inlineStr">
        <f aca="false">IF($B33="","",IF(COUNTIFS('English Scores- Leveled papers'!$H$4:$KM$4,DT$3,'English Scores- Leveled papers'!$H35:$KM35,"&lt;&gt;")=0,"",SUMIF('English Scores- Leveled papers'!$H$4:$KM$4,DT$3,'English Scores- Leveled papers'!$H35:$KM35)))</f>
        <is>
          <t/>
        </is>
      </c>
      <c r="DU33" s="319" t="inlineStr">
        <f aca="false">IF($B33="","",IF(COUNTIFS('English Scores- Leveled papers'!$H$4:$KM$4,DU$3,'English Scores- Leveled papers'!$H35:$KM35,"&lt;&gt;")=0,"",SUMIF('English Scores- Leveled papers'!$H$4:$KM$4,DU$3,'English Scores- Leveled papers'!$H35:$KM35)))</f>
        <is>
          <t/>
        </is>
      </c>
      <c r="DV33" s="319" t="inlineStr">
        <f aca="false">IF($B33="","",IF(COUNTIFS('English Scores- Leveled papers'!$H$4:$KM$4,DV$3,'English Scores- Leveled papers'!$H35:$KM35,"&lt;&gt;")=0,"",SUMIF('English Scores- Leveled papers'!$H$4:$KM$4,DV$3,'English Scores- Leveled papers'!$H35:$KM35)))</f>
        <is>
          <t/>
        </is>
      </c>
      <c r="DW33" s="319" t="inlineStr">
        <f aca="false">IF($B33="","",IF(COUNTIFS('English Scores- Leveled papers'!$H$4:$KM$4,DW$3,'English Scores- Leveled papers'!$H35:$KM35,"&lt;&gt;")=0,"",SUMIF('English Scores- Leveled papers'!$H$4:$KM$4,DW$3,'English Scores- Leveled papers'!$H35:$KM35)))</f>
        <is>
          <t/>
        </is>
      </c>
      <c r="DX33" s="319" t="inlineStr">
        <f aca="false">IF($B33="","",IF(COUNTIFS('English Scores- Leveled papers'!$H$4:$KM$4,DX$3,'English Scores- Leveled papers'!$H35:$KM35,"&lt;&gt;")=0,"",SUMIF('English Scores- Leveled papers'!$H$4:$KM$4,DX$3,'English Scores- Leveled papers'!$H35:$KM35)))</f>
        <is>
          <t/>
        </is>
      </c>
      <c r="DY33" s="319" t="inlineStr">
        <f aca="false">IF($B33="","",IF(COUNTIFS('English Scores- Leveled papers'!$H$4:$KM$4,DY$3,'English Scores- Leveled papers'!$H35:$KM35,"&lt;&gt;")=0,"",SUMIF('English Scores- Leveled papers'!$H$4:$KM$4,DY$3,'English Scores- Leveled papers'!$H35:$KM35)))</f>
        <is>
          <t/>
        </is>
      </c>
      <c r="DZ33" s="319" t="inlineStr">
        <f aca="false">IF($B33="","",IF(COUNTIFS('English Scores- Leveled papers'!$H$4:$KM$4,DZ$3,'English Scores- Leveled papers'!$H35:$KM35,"&lt;&gt;")=0,"",SUMIF('English Scores- Leveled papers'!$H$4:$KM$4,DZ$3,'English Scores- Leveled papers'!$H35:$KM35)))</f>
        <is>
          <t/>
        </is>
      </c>
      <c r="EA33" s="319" t="inlineStr">
        <f aca="false">IF($B33="","",IF(COUNTIFS('English Scores- Leveled papers'!$H$4:$KM$4,EA$3,'English Scores- Leveled papers'!$H35:$KM35,"&lt;&gt;")=0,"",SUMIF('English Scores- Leveled papers'!$H$4:$KM$4,EA$3,'English Scores- Leveled papers'!$H35:$KM35)))</f>
        <is>
          <t/>
        </is>
      </c>
      <c r="EB33" s="319" t="inlineStr">
        <f aca="false">IF($B33="","",IF(COUNTIFS('English Scores- Leveled papers'!$H$4:$KM$4,EB$3,'English Scores- Leveled papers'!$H35:$KM35,"&lt;&gt;")=0,"",SUMIF('English Scores- Leveled papers'!$H$4:$KM$4,EB$3,'English Scores- Leveled papers'!$H35:$KM35)))</f>
        <is>
          <t/>
        </is>
      </c>
      <c r="EC33" s="319" t="inlineStr">
        <f aca="false">IF($B33="","",IF(COUNTIFS('English Scores- Leveled papers'!$H$4:$KM$4,EC$3,'English Scores- Leveled papers'!$H35:$KM35,"&lt;&gt;")=0,"",SUMIF('English Scores- Leveled papers'!$H$4:$KM$4,EC$3,'English Scores- Leveled papers'!$H35:$KM35)))</f>
        <is>
          <t/>
        </is>
      </c>
      <c r="ED33" s="752" t="inlineStr">
        <f aca="false">IF($B33="","",IF(COUNTIFS('English Scores- Leveled papers'!$H$4:$KM$4,ED$3,'English Scores- Leveled papers'!$H35:$KM35,"&lt;&gt;")=0,"",SUMIF('English Scores- Leveled papers'!$H$4:$KM$4,ED$3,'English Scores- Leveled papers'!$H35:$KM35)))</f>
        <is>
          <t/>
        </is>
      </c>
      <c r="EE33" s="752" t="inlineStr">
        <f aca="false">IF($B33="","",IF(COUNTIFS('English Scores- Leveled papers'!$H$4:$KM$4,EE$3,'English Scores- Leveled papers'!$H35:$KM35,"&lt;&gt;")=0,"",SUMIF('English Scores- Leveled papers'!$H$4:$KM$4,EE$3,'English Scores- Leveled papers'!$H35:$KM35)))</f>
        <is>
          <t/>
        </is>
      </c>
      <c r="EF33" s="752" t="inlineStr">
        <f aca="false">IF($B33="","",IF(COUNTIFS('English Scores- Leveled papers'!$H$4:$KM$4,EF$3,'English Scores- Leveled papers'!$H35:$KM35,"&lt;&gt;")=0,"",SUMIF('English Scores- Leveled papers'!$H$4:$KM$4,EF$3,'English Scores- Leveled papers'!$H35:$KM35)))</f>
        <is>
          <t/>
        </is>
      </c>
      <c r="EG33" s="752" t="inlineStr">
        <f aca="false">IF($B33="","",IF(COUNTIFS('English Scores- Leveled papers'!$H$4:$KM$4,EG$3,'English Scores- Leveled papers'!$H35:$KM35,"&lt;&gt;")=0,"",SUMIF('English Scores- Leveled papers'!$H$4:$KM$4,EG$3,'English Scores- Leveled papers'!$H35:$KM35)))</f>
        <is>
          <t/>
        </is>
      </c>
      <c r="EH33" s="752" t="inlineStr">
        <f aca="false">IF($B33="","",IF(COUNTIFS('English Scores- Leveled papers'!$H$4:$KM$4,EH$3,'English Scores- Leveled papers'!$H35:$KM35,"&lt;&gt;")=0,"",SUMIF('English Scores- Leveled papers'!$H$4:$KM$4,EH$3,'English Scores- Leveled papers'!$H35:$KM35)))</f>
        <is>
          <t/>
        </is>
      </c>
      <c r="EI33" s="752" t="inlineStr">
        <f aca="false">IF($B33="","",IF(COUNTIFS('English Scores- Leveled papers'!$H$4:$KM$4,EI$3,'English Scores- Leveled papers'!$H35:$KM35,"&lt;&gt;")=0,"",SUMIF('English Scores- Leveled papers'!$H$4:$KM$4,EI$3,'English Scores- Leveled papers'!$H35:$KM35)))</f>
        <is>
          <t/>
        </is>
      </c>
      <c r="EJ33" s="752" t="inlineStr">
        <f aca="false">IF($B33="","",IF(COUNTIFS('English Scores- Leveled papers'!$H$4:$KM$4,EJ$3,'English Scores- Leveled papers'!$H35:$KM35,"&lt;&gt;")=0,"",SUMIF('English Scores- Leveled papers'!$H$4:$KM$4,EJ$3,'English Scores- Leveled papers'!$H35:$KM35)))</f>
        <is>
          <t/>
        </is>
      </c>
      <c r="EK33" s="752" t="inlineStr">
        <f aca="false">IF($B33="","",IF(COUNTIFS('English Scores- Leveled papers'!$H$4:$KM$4,EK$3,'English Scores- Leveled papers'!$H35:$KM35,"&lt;&gt;")=0,"",SUMIF('English Scores- Leveled papers'!$H$4:$KM$4,EK$3,'English Scores- Leveled papers'!$H35:$KM35)))</f>
        <is>
          <t/>
        </is>
      </c>
      <c r="EL33" s="752" t="inlineStr">
        <f aca="false">IF($B33="","",IF(COUNTIFS('English Scores- Leveled papers'!$H$4:$KM$4,EL$3,'English Scores- Leveled papers'!$H35:$KM35,"&lt;&gt;")=0,"",SUMIF('English Scores- Leveled papers'!$H$4:$KM$4,EL$3,'English Scores- Leveled papers'!$H35:$KM35)))</f>
        <is>
          <t/>
        </is>
      </c>
      <c r="EM33" s="752" t="inlineStr">
        <f aca="false">IF($B33="","",IF(COUNTIFS('English Scores- Leveled papers'!$H$4:$KM$4,EM$3,'English Scores- Leveled papers'!$H35:$KM35,"&lt;&gt;")=0,"",SUMIF('English Scores- Leveled papers'!$H$4:$KM$4,EM$3,'English Scores- Leveled papers'!$H35:$KM35)))</f>
        <is>
          <t/>
        </is>
      </c>
      <c r="EN33" s="752" t="inlineStr">
        <f aca="false">IF($B33="","",IF(COUNTIFS('English Scores- Leveled papers'!$H$4:$KM$4,EN$3,'English Scores- Leveled papers'!$H35:$KM35,"&lt;&gt;")=0,"",SUMIF('English Scores- Leveled papers'!$H$4:$KM$4,EN$3,'English Scores- Leveled papers'!$H35:$KM35)))</f>
        <is>
          <t/>
        </is>
      </c>
      <c r="EO33" s="752" t="inlineStr">
        <f aca="false">IF($B33="","",IF(COUNTIFS('English Scores- Leveled papers'!$H$4:$KM$4,EO$3,'English Scores- Leveled papers'!$H35:$KM35,"&lt;&gt;")=0,"",SUMIF('English Scores- Leveled papers'!$H$4:$KM$4,EO$3,'English Scores- Leveled papers'!$H35:$KM35)))</f>
        <is>
          <t/>
        </is>
      </c>
      <c r="EP33" s="752" t="inlineStr">
        <f aca="false">IF($B33="","",IF(COUNTIFS('English Scores- Leveled papers'!$H$4:$KM$4,EP$3,'English Scores- Leveled papers'!$H35:$KM35,"&lt;&gt;")=0,"",SUMIF('English Scores- Leveled papers'!$H$4:$KM$4,EP$3,'English Scores- Leveled papers'!$H35:$KM35)))</f>
        <is>
          <t/>
        </is>
      </c>
    </row>
    <row r="34" customFormat="false" ht="12.75" hidden="false" customHeight="false" outlineLevel="0" collapsed="false">
      <c r="A34" s="315" t="n">
        <v>30</v>
      </c>
      <c r="B34" s="315" t="str">
        <f aca="false">'English Scores- Leveled papers'!B36</f>
        <v>O.Chandu</v>
      </c>
      <c r="C34" s="751" t="e">
        <f aca="false">IF('RC Mastery Check+Question type'!D34="","",IF(OR('RC Mastery Check+Question type'!D34=-0.5,'RC Mastery Check+Question type'!D34=0,'RC Mastery Check+Question type'!D34=0.2,'RC Mastery Check+Question type'!D34=0.5),"NR",'cover sheet'!#ref!))</f>
        <v>#VALUE!</v>
      </c>
      <c r="D34" s="316" t="str">
        <f aca="false">IF(OR(B34="",COUNT('English Scores- Leveled papers'!AJ36:KM36)=0),"",IF((AND(R34&gt;=(70/100),R34&lt;1.1)),9,IF(AND(Q34&gt;=(70/100),Q34&lt;1.1),8,IF(AND(P34&gt;=(70/100),P34&lt;1.1),7,IF(AND(O34&gt;=(70/100),O34&lt;1.1),6,IF(AND(N34&gt;=0.7,N34&lt;1.1),5,IF(AND(M34&gt;=0.7,M34&lt;1.1),5,IF(AND(L34&gt;=0.7,L34&lt;1.1),4,IF(AND(K34&gt;=0.7,K34&lt;1.1),4,IF(AND(J34&gt;=0.7,J34&lt;1.1),3,IF(AND(I34&gt;=0.7,I34&lt;1.1),3,IF(AND(H34&gt;=0.7,H34&lt;1.1),2,IF(AND(G34&gt;=0.7,G34&lt;1.1),2,IF(AND(F34&gt;=0.7,F34&lt;1.1),1,IF(AND(E34&gt;=0.7,E34&lt;1.1),1,IF(COUNT('English Scores- Leveled papers'!AJ36:AK36)=0,"","NR"))))))))))))))))</f>
        <v>NR</v>
      </c>
      <c r="E34" s="318" t="str">
        <f aca="false">IF((B34=""),"",IF(COUNT(S34:W34)=0,"",ROUND(SUM(S34:W34)/SUM($S$2:$W$2),1)))</f>
        <v/>
      </c>
      <c r="F34" s="318" t="str">
        <f aca="false">IF((B34=""),"",IF(COUNT(X34:AB34)=0,"",ROUND(SUM(X34:AB34)/SUM($X$2:$AB$2),1)))</f>
        <v/>
      </c>
      <c r="G34" s="318" t="str">
        <f aca="false">IFERROR(IF((B34=""),"",IF(COUNT(AC34:AH34)=0,"",ROUND(SUM(AC34:AH34)/SUM($AC$2:$AH$2),1))),"")</f>
        <v/>
      </c>
      <c r="H34" s="318" t="str">
        <f aca="false">IFERROR(IF((B34=""),"",IF(COUNT(AI34:AN34)=0,"",ROUND(SUM(AI34:AN34)/SUM($AI$2:$AN$2),1))),0)</f>
        <v/>
      </c>
      <c r="I34" s="318" t="str">
        <f aca="false">IFERROR(IF((B34=""),"",IF(COUNT(AO34:AY34)=0,"",ROUND(SUM(AO34:AY34)/SUM($AO$2:$AY$2),1))),0)</f>
        <v/>
      </c>
      <c r="J34" s="318" t="str">
        <f aca="false">IFERROR(IF((B34=""),"",IF(COUNT(AZ34:BO34)=0,"",ROUND(SUM(AZ34:BO34)/SUM($AZ$2:$BO$2),1))),0)</f>
        <v/>
      </c>
      <c r="K34" s="318" t="str">
        <f aca="false">IFERROR(IF((B34=""),"",IF(COUNT(BP34:BW34)=0,"",ROUND(SUM(BP34:BW34)/SUM($BP$2:$BW$2),1))),0)</f>
        <v/>
      </c>
      <c r="L34" s="318" t="str">
        <f aca="false">IFERROR(IF((B34=""),"",IF(COUNT(BX34:CF34)=0,"",ROUND(SUM(BX34:CF34)/SUM($BX$2:$CF$2),1))),0)</f>
        <v/>
      </c>
      <c r="M34" s="318" t="str">
        <f aca="false">IFERROR(IF((B34=""),"",IF(COUNT(CG34:CK34)=0,"",ROUND(SUM(CG34:CK34)/SUM($CG$2:$CK$2),1))),0)</f>
        <v/>
      </c>
      <c r="N34" s="318" t="str">
        <f aca="false">IFERROR(IF((B34=""),"",IF(COUNT(CL34:CS34)=0,"",ROUND(SUM(CL34:CS34)/SUM($CL$2:$CS$2),1))),0)</f>
        <v/>
      </c>
      <c r="O34" s="318" t="str">
        <f aca="false">IFERROR(IF((B34=""),"",IF(COUNT(CT34:DE34)=0,"",ROUND(SUM(CT34:DE34)/SUM($CT$2:$DE$2),1))),0)</f>
        <v/>
      </c>
      <c r="P34" s="318" t="str">
        <f aca="false">IFERROR(IF((B34=""),"",IF(COUNT(DF34:DQ34)=0,"",ROUND(SUM(DF34:DQ34)/SUM($DF$2:$DQ$2),1))),0)</f>
        <v/>
      </c>
      <c r="Q34" s="318" t="str">
        <f aca="false">IFERROR(IF((B34=""),"",IF(COUNT(DR34:EB34)=0,"",ROUND(SUM(DR34:EB34)/SUM($DR$2:$EB$2),1))),0)</f>
        <v/>
      </c>
      <c r="R34" s="318" t="str">
        <f aca="false">(IF((B34=""),"",IF(COUNT(ED34:EP34)=0,"",ROUND(SUM(ED34:EP34)/SUM($ED$2:$EP$2),1))))</f>
        <v/>
      </c>
      <c r="S34" s="319" t="inlineStr">
        <f aca="false">IF($B34="","",IF(COUNTIFS('English Scores- Leveled papers'!$H$4:$KM$4,S$3,'English Scores- Leveled papers'!$H36:$KM36,"&lt;&gt;")=0,"",SUMIF('English Scores- Leveled papers'!$H$4:$KM$4,S$3,'English Scores- Leveled papers'!$H36:$KM36)))</f>
        <is>
          <t/>
        </is>
      </c>
      <c r="T34" s="319" t="inlineStr">
        <f aca="false">IF($B34="","",IF(COUNTIFS('English Scores- Leveled papers'!$H$4:$KM$4,T$3,'English Scores- Leveled papers'!$H36:$KM36,"&lt;&gt;")=0,"",SUMIF('English Scores- Leveled papers'!$H$4:$KM$4,T$3,'English Scores- Leveled papers'!$H36:$KM36)))</f>
        <is>
          <t/>
        </is>
      </c>
      <c r="U34" s="319" t="inlineStr">
        <f aca="false">IF($B34="","",IF(COUNTIFS('English Scores- Leveled papers'!$H$4:$KM$4,U$3,'English Scores- Leveled papers'!$H36:$KM36,"&lt;&gt;")=0,"",SUMIF('English Scores- Leveled papers'!$H$4:$KM$4,U$3,'English Scores- Leveled papers'!$H36:$KM36)))</f>
        <is>
          <t/>
        </is>
      </c>
      <c r="V34" s="319" t="inlineStr">
        <f aca="false">IF($B34="","",IF(COUNTIFS('English Scores- Leveled papers'!$H$4:$KM$4,V$3,'English Scores- Leveled papers'!$H36:$KM36,"&lt;&gt;")=0,"",SUMIF('English Scores- Leveled papers'!$H$4:$KM$4,V$3,'English Scores- Leveled papers'!$H36:$KM36)))</f>
        <is>
          <t/>
        </is>
      </c>
      <c r="W34" s="319" t="inlineStr">
        <f aca="false">IF($B34="","",IF(COUNTIFS('English Scores- Leveled papers'!$H$4:$KM$4,W$3,'English Scores- Leveled papers'!$H36:$KM36,"&lt;&gt;")=0,"",SUMIF('English Scores- Leveled papers'!$H$4:$KM$4,W$3,'English Scores- Leveled papers'!$H36:$KM36)))</f>
        <is>
          <t/>
        </is>
      </c>
      <c r="X34" s="752" t="inlineStr">
        <f aca="false">IF($B34="","",IF(COUNTIFS('English Scores- Leveled papers'!$H$4:$KM$4,X$3,'English Scores- Leveled papers'!$H36:$KM36,"&lt;&gt;")=0,"",SUMIF('English Scores- Leveled papers'!$H$4:$KM$4,X$3,'English Scores- Leveled papers'!$H36:$KM36)))</f>
        <is>
          <t/>
        </is>
      </c>
      <c r="Y34" s="752" t="inlineStr">
        <f aca="false">IF($B34="","",IF(COUNTIFS('English Scores- Leveled papers'!$H$4:$KM$4,Y$3,'English Scores- Leveled papers'!$H36:$KM36,"&lt;&gt;")=0,"",SUMIF('English Scores- Leveled papers'!$H$4:$KM$4,Y$3,'English Scores- Leveled papers'!$H36:$KM36)))</f>
        <is>
          <t/>
        </is>
      </c>
      <c r="Z34" s="752" t="inlineStr">
        <f aca="false">IF($B34="","",IF(COUNTIFS('English Scores- Leveled papers'!$H$4:$KM$4,Z$3,'English Scores- Leveled papers'!$H36:$KM36,"&lt;&gt;")=0,"",SUMIF('English Scores- Leveled papers'!$H$4:$KM$4,Z$3,'English Scores- Leveled papers'!$H36:$KM36)))</f>
        <is>
          <t/>
        </is>
      </c>
      <c r="AA34" s="752" t="inlineStr">
        <f aca="false">IF($B34="","",IF(COUNTIFS('English Scores- Leveled papers'!$H$4:$KM$4,AA$3,'English Scores- Leveled papers'!$H36:$KM36,"&lt;&gt;")=0,"",SUMIF('English Scores- Leveled papers'!$H$4:$KM$4,AA$3,'English Scores- Leveled papers'!$H36:$KM36)))</f>
        <is>
          <t/>
        </is>
      </c>
      <c r="AB34" s="752" t="inlineStr">
        <f aca="false">IF($B34="","",IF(COUNTIFS('English Scores- Leveled papers'!$H$4:$KM$4,AB$3,'English Scores- Leveled papers'!$H36:$KM36,"&lt;&gt;")=0,"",SUMIF('English Scores- Leveled papers'!$H$4:$KM$4,AB$3,'English Scores- Leveled papers'!$H36:$KM36)))</f>
        <is>
          <t/>
        </is>
      </c>
      <c r="AC34" s="319" t="inlineStr">
        <f aca="false">IF($B34="","",IF(COUNTIFS('English Scores- Leveled papers'!$H$4:$KM$4,AC$3,'English Scores- Leveled papers'!$H36:$KM36,"&lt;&gt;")=0,"",SUMIF('English Scores- Leveled papers'!$H$4:$KM$4,AC$3,'English Scores- Leveled papers'!$H36:$KM36)))</f>
        <is>
          <t/>
        </is>
      </c>
      <c r="AD34" s="319" t="inlineStr">
        <f aca="false">IF($B34="","",IF(COUNTIFS('English Scores- Leveled papers'!$H$4:$KM$4,AD$3,'English Scores- Leveled papers'!$H36:$KM36,"&lt;&gt;")=0,"",SUMIF('English Scores- Leveled papers'!$H$4:$KM$4,AD$3,'English Scores- Leveled papers'!$H36:$KM36)))</f>
        <is>
          <t/>
        </is>
      </c>
      <c r="AE34" s="319" t="inlineStr">
        <f aca="false">IF($B34="","",IF(COUNTIFS('English Scores- Leveled papers'!$H$4:$KM$4,AE$3,'English Scores- Leveled papers'!$H36:$KM36,"&lt;&gt;")=0,"",SUMIF('English Scores- Leveled papers'!$H$4:$KM$4,AE$3,'English Scores- Leveled papers'!$H36:$KM36)))</f>
        <is>
          <t/>
        </is>
      </c>
      <c r="AF34" s="319" t="inlineStr">
        <f aca="false">IF($B34="","",IF(COUNTIFS('English Scores- Leveled papers'!$H$4:$KM$4,AF$3,'English Scores- Leveled papers'!$H36:$KM36,"&lt;&gt;")=0,"",SUMIF('English Scores- Leveled papers'!$H$4:$KM$4,AF$3,'English Scores- Leveled papers'!$H36:$KM36)))</f>
        <is>
          <t/>
        </is>
      </c>
      <c r="AG34" s="319" t="inlineStr">
        <f aca="false">IF($B34="","",IF(COUNTIFS('English Scores- Leveled papers'!$H$4:$KM$4,AG$3,'English Scores- Leveled papers'!$H36:$KM36,"&lt;&gt;")=0,"",SUMIF('English Scores- Leveled papers'!$H$4:$KM$4,AG$3,'English Scores- Leveled papers'!$H36:$KM36)))</f>
        <is>
          <t/>
        </is>
      </c>
      <c r="AH34" s="319" t="inlineStr">
        <f aca="false">IF($B34="","",IF(COUNTIFS('English Scores- Leveled papers'!$H$4:$KM$4,AH$3,'English Scores- Leveled papers'!$H36:$KM36,"&lt;&gt;")=0,"",SUMIF('English Scores- Leveled papers'!$H$4:$KM$4,AH$3,'English Scores- Leveled papers'!$H36:$KM36)))</f>
        <is>
          <t/>
        </is>
      </c>
      <c r="AI34" s="752" t="inlineStr">
        <f aca="false">IF($B34="","",IF(COUNTIFS('English Scores- Leveled papers'!$H$4:$KM$4,AI$3,'English Scores- Leveled papers'!$H36:$KM36,"&lt;&gt;")=0,"",SUMIF('English Scores- Leveled papers'!$H$4:$KM$4,AI$3,'English Scores- Leveled papers'!$H36:$KM36)))</f>
        <is>
          <t/>
        </is>
      </c>
      <c r="AJ34" s="752" t="inlineStr">
        <f aca="false">IF($B34="","",IF(COUNTIFS('English Scores- Leveled papers'!$H$4:$KM$4,AJ$3,'English Scores- Leveled papers'!$H36:$KM36,"&lt;&gt;")=0,"",SUMIF('English Scores- Leveled papers'!$H$4:$KM$4,AJ$3,'English Scores- Leveled papers'!$H36:$KM36)))</f>
        <is>
          <t/>
        </is>
      </c>
      <c r="AK34" s="752" t="inlineStr">
        <f aca="false">IF($B34="","",IF(COUNTIFS('English Scores- Leveled papers'!$H$4:$KM$4,AK$3,'English Scores- Leveled papers'!$H36:$KM36,"&lt;&gt;")=0,"",SUMIF('English Scores- Leveled papers'!$H$4:$KM$4,AK$3,'English Scores- Leveled papers'!$H36:$KM36)))</f>
        <is>
          <t/>
        </is>
      </c>
      <c r="AL34" s="752" t="inlineStr">
        <f aca="false">IF($B34="","",IF(COUNTIFS('English Scores- Leveled papers'!$H$4:$KM$4,AL$3,'English Scores- Leveled papers'!$H36:$KM36,"&lt;&gt;")=0,"",SUMIF('English Scores- Leveled papers'!$H$4:$KM$4,AL$3,'English Scores- Leveled papers'!$H36:$KM36)))</f>
        <is>
          <t/>
        </is>
      </c>
      <c r="AM34" s="752" t="inlineStr">
        <f aca="false">IF($B34="","",IF(COUNTIFS('English Scores- Leveled papers'!$H$4:$KM$4,AM$3,'English Scores- Leveled papers'!$H36:$KM36,"&lt;&gt;")=0,"",SUMIF('English Scores- Leveled papers'!$H$4:$KM$4,AM$3,'English Scores- Leveled papers'!$H36:$KM36)))</f>
        <is>
          <t/>
        </is>
      </c>
      <c r="AN34" s="752" t="inlineStr">
        <f aca="false">IF($B34="","",IF(COUNTIFS('English Scores- Leveled papers'!$H$4:$KM$4,AN$3,'English Scores- Leveled papers'!$H36:$KM36,"&lt;&gt;")=0,"",SUMIF('English Scores- Leveled papers'!$H$4:$KM$4,AN$3,'English Scores- Leveled papers'!$H36:$KM36)))</f>
        <is>
          <t/>
        </is>
      </c>
      <c r="AO34" s="319" t="inlineStr">
        <f aca="false">IF($B34="","",IF(COUNTIFS('English Scores- Leveled papers'!$H$4:$KM$4,AO$3,'English Scores- Leveled papers'!$H36:$KM36,"&lt;&gt;")=0,"",SUMIF('English Scores- Leveled papers'!$H$4:$KM$4,AO$3,'English Scores- Leveled papers'!$H36:$KM36)))</f>
        <is>
          <t/>
        </is>
      </c>
      <c r="AP34" s="319" t="inlineStr">
        <f aca="false">IF($B34="","",IF(COUNTIFS('English Scores- Leveled papers'!$H$4:$KM$4,AP$3,'English Scores- Leveled papers'!$H36:$KM36,"&lt;&gt;")=0,"",SUMIF('English Scores- Leveled papers'!$H$4:$KM$4,AP$3,'English Scores- Leveled papers'!$H36:$KM36)))</f>
        <is>
          <t/>
        </is>
      </c>
      <c r="AQ34" s="319" t="inlineStr">
        <f aca="false">IF($B34="","",IF(COUNTIFS('English Scores- Leveled papers'!$H$4:$KM$4,AQ$3,'English Scores- Leveled papers'!$H36:$KM36,"&lt;&gt;")=0,"",SUMIF('English Scores- Leveled papers'!$H$4:$KM$4,AQ$3,'English Scores- Leveled papers'!$H36:$KM36)))</f>
        <is>
          <t/>
        </is>
      </c>
      <c r="AR34" s="319" t="inlineStr">
        <f aca="false">IF($B34="","",IF(COUNTIFS('English Scores- Leveled papers'!$H$4:$KM$4,AR$3,'English Scores- Leveled papers'!$H36:$KM36,"&lt;&gt;")=0,"",SUMIF('English Scores- Leveled papers'!$H$4:$KM$4,AR$3,'English Scores- Leveled papers'!$H36:$KM36)))</f>
        <is>
          <t/>
        </is>
      </c>
      <c r="AS34" s="319" t="inlineStr">
        <f aca="false">IF($B34="","",IF(COUNTIFS('English Scores- Leveled papers'!$H$4:$KM$4,AS$3,'English Scores- Leveled papers'!$H36:$KM36,"&lt;&gt;")=0,"",SUMIF('English Scores- Leveled papers'!$H$4:$KM$4,AS$3,'English Scores- Leveled papers'!$H36:$KM36)))</f>
        <is>
          <t/>
        </is>
      </c>
      <c r="AT34" s="319" t="inlineStr">
        <f aca="false">IF($B34="","",IF(COUNTIFS('English Scores- Leveled papers'!$H$4:$KM$4,AT$3,'English Scores- Leveled papers'!$H36:$KM36,"&lt;&gt;")=0,"",SUMIF('English Scores- Leveled papers'!$H$4:$KM$4,AT$3,'English Scores- Leveled papers'!$H36:$KM36)))</f>
        <is>
          <t/>
        </is>
      </c>
      <c r="AU34" s="319" t="inlineStr">
        <f aca="false">IF($B34="","",IF(COUNTIFS('English Scores- Leveled papers'!$H$4:$KM$4,AU$3,'English Scores- Leveled papers'!$H36:$KM36,"&lt;&gt;")=0,"",SUMIF('English Scores- Leveled papers'!$H$4:$KM$4,AU$3,'English Scores- Leveled papers'!$H36:$KM36)))</f>
        <is>
          <t/>
        </is>
      </c>
      <c r="AV34" s="319" t="inlineStr">
        <f aca="false">IF($B34="","",IF(COUNTIFS('English Scores- Leveled papers'!$H$4:$KM$4,AV$3,'English Scores- Leveled papers'!$H36:$KM36,"&lt;&gt;")=0,"",SUMIF('English Scores- Leveled papers'!$H$4:$KM$4,AV$3,'English Scores- Leveled papers'!$H36:$KM36)))</f>
        <is>
          <t/>
        </is>
      </c>
      <c r="AW34" s="319" t="inlineStr">
        <f aca="false">IF($B34="","",IF(COUNTIFS('English Scores- Leveled papers'!$H$4:$KM$4,AW$3,'English Scores- Leveled papers'!$H36:$KM36,"&lt;&gt;")=0,"",SUMIF('English Scores- Leveled papers'!$H$4:$KM$4,AW$3,'English Scores- Leveled papers'!$H36:$KM36)))</f>
        <is>
          <t/>
        </is>
      </c>
      <c r="AX34" s="319" t="inlineStr">
        <f aca="false">IF($B34="","",IF(COUNTIFS('English Scores- Leveled papers'!$H$4:$KM$4,AX$3,'English Scores- Leveled papers'!$H36:$KM36,"&lt;&gt;")=0,"",SUMIF('English Scores- Leveled papers'!$H$4:$KM$4,AX$3,'English Scores- Leveled papers'!$H36:$KM36)))</f>
        <is>
          <t/>
        </is>
      </c>
      <c r="AY34" s="319" t="inlineStr">
        <f aca="false">IF($B34="","",IF(COUNTIFS('English Scores- Leveled papers'!$H$4:$KM$4,AY$3,'English Scores- Leveled papers'!$H36:$KM36,"&lt;&gt;")=0,"",SUMIF('English Scores- Leveled papers'!$H$4:$KM$4,AY$3,'English Scores- Leveled papers'!$H36:$KM36)))</f>
        <is>
          <t/>
        </is>
      </c>
      <c r="AZ34" s="752" t="inlineStr">
        <f aca="false">IF($B34="","",IF(COUNTIFS('English Scores- Leveled papers'!$H$4:$KM$4,AZ$3,'English Scores- Leveled papers'!$H36:$KM36,"&lt;&gt;")=0,"",SUMIF('English Scores- Leveled papers'!$H$4:$KM$4,AZ$3,'English Scores- Leveled papers'!$H36:$KM36)))</f>
        <is>
          <t/>
        </is>
      </c>
      <c r="BA34" s="752" t="inlineStr">
        <f aca="false">IF($B34="","",IF(COUNTIFS('English Scores- Leveled papers'!$H$4:$KM$4,BA$3,'English Scores- Leveled papers'!$H36:$KM36,"&lt;&gt;")=0,"",SUMIF('English Scores- Leveled papers'!$H$4:$KM$4,BA$3,'English Scores- Leveled papers'!$H36:$KM36)))</f>
        <is>
          <t/>
        </is>
      </c>
      <c r="BB34" s="752" t="inlineStr">
        <f aca="false">IF($B34="","",IF(COUNTIFS('English Scores- Leveled papers'!$H$4:$KM$4,BB$3,'English Scores- Leveled papers'!$H36:$KM36,"&lt;&gt;")=0,"",SUMIF('English Scores- Leveled papers'!$H$4:$KM$4,BB$3,'English Scores- Leveled papers'!$H36:$KM36)))</f>
        <is>
          <t/>
        </is>
      </c>
      <c r="BC34" s="752" t="inlineStr">
        <f aca="false">IF($B34="","",IF(COUNTIFS('English Scores- Leveled papers'!$H$4:$KM$4,BC$3,'English Scores- Leveled papers'!$H36:$KM36,"&lt;&gt;")=0,"",SUMIF('English Scores- Leveled papers'!$H$4:$KM$4,BC$3,'English Scores- Leveled papers'!$H36:$KM36)))</f>
        <is>
          <t/>
        </is>
      </c>
      <c r="BD34" s="752"/>
      <c r="BE34" s="752"/>
      <c r="BF34" s="752" t="inlineStr">
        <f aca="false">IF($B34="","",IF(COUNTIFS('English Scores- Leveled papers'!$H$4:$KM$4,BF$3,'English Scores- Leveled papers'!$H36:$KM36,"&lt;&gt;")=0,"",SUMIF('English Scores- Leveled papers'!$H$4:$KM$4,BF$3,'English Scores- Leveled papers'!$H36:$KM36)))</f>
        <is>
          <t/>
        </is>
      </c>
      <c r="BG34" s="752" t="inlineStr">
        <f aca="false">IF($B34="","",IF(COUNTIFS('English Scores- Leveled papers'!$H$4:$KM$4,BG$3,'English Scores- Leveled papers'!$H36:$KM36,"&lt;&gt;")=0,"",SUMIF('English Scores- Leveled papers'!$H$4:$KM$4,BG$3,'English Scores- Leveled papers'!$H36:$KM36)))</f>
        <is>
          <t/>
        </is>
      </c>
      <c r="BH34" s="752" t="inlineStr">
        <f aca="false">IF($B34="","",IF(COUNTIFS('English Scores- Leveled papers'!$H$4:$KM$4,BH$3,'English Scores- Leveled papers'!$H36:$KM36,"&lt;&gt;")=0,"",SUMIF('English Scores- Leveled papers'!$H$4:$KM$4,BH$3,'English Scores- Leveled papers'!$H36:$KM36)))</f>
        <is>
          <t/>
        </is>
      </c>
      <c r="BI34" s="752" t="inlineStr">
        <f aca="false">IF($B34="","",IF(COUNTIFS('English Scores- Leveled papers'!$H$4:$KM$4,BI$3,'English Scores- Leveled papers'!$H36:$KM36,"&lt;&gt;")=0,"",SUMIF('English Scores- Leveled papers'!$H$4:$KM$4,BI$3,'English Scores- Leveled papers'!$H36:$KM36)))</f>
        <is>
          <t/>
        </is>
      </c>
      <c r="BJ34" s="752" t="inlineStr">
        <f aca="false">IF($B34="","",IF(COUNTIFS('English Scores- Leveled papers'!$H$4:$KM$4,BJ$3,'English Scores- Leveled papers'!$H36:$KM36,"&lt;&gt;")=0,"",SUMIF('English Scores- Leveled papers'!$H$4:$KM$4,BJ$3,'English Scores- Leveled papers'!$H36:$KM36)))</f>
        <is>
          <t/>
        </is>
      </c>
      <c r="BK34" s="752" t="inlineStr">
        <f aca="false">IF($B34="","",IF(COUNTIFS('English Scores- Leveled papers'!$H$4:$KM$4,BK$3,'English Scores- Leveled papers'!$H36:$KM36,"&lt;&gt;")=0,"",SUMIF('English Scores- Leveled papers'!$H$4:$KM$4,BK$3,'English Scores- Leveled papers'!$H36:$KM36)))</f>
        <is>
          <t/>
        </is>
      </c>
      <c r="BL34" s="752" t="inlineStr">
        <f aca="false">IF($B34="","",IF(COUNTIFS('English Scores- Leveled papers'!$H$4:$KM$4,BL$3,'English Scores- Leveled papers'!$H36:$KM36,"&lt;&gt;")=0,"",SUMIF('English Scores- Leveled papers'!$H$4:$KM$4,BL$3,'English Scores- Leveled papers'!$H36:$KM36)))</f>
        <is>
          <t/>
        </is>
      </c>
      <c r="BM34" s="752" t="inlineStr">
        <f aca="false">IF($B34="","",IF(COUNTIFS('English Scores- Leveled papers'!$H$4:$KM$4,BM$3,'English Scores- Leveled papers'!$H36:$KM36,"&lt;&gt;")=0,"",SUMIF('English Scores- Leveled papers'!$H$4:$KM$4,BM$3,'English Scores- Leveled papers'!$H36:$KM36)))</f>
        <is>
          <t/>
        </is>
      </c>
      <c r="BN34" s="752" t="inlineStr">
        <f aca="false">IF($B34="","",IF(COUNTIFS('English Scores- Leveled papers'!$H$4:$KM$4,BN$3,'English Scores- Leveled papers'!$H36:$KM36,"&lt;&gt;")=0,"",SUMIF('English Scores- Leveled papers'!$H$4:$KM$4,BN$3,'English Scores- Leveled papers'!$H36:$KM36)))</f>
        <is>
          <t/>
        </is>
      </c>
      <c r="BO34" s="752" t="inlineStr">
        <f aca="false">IF($B34="","",IF(COUNTIFS('English Scores- Leveled papers'!$H$4:$KM$4,BO$3,'English Scores- Leveled papers'!$H36:$KM36,"&lt;&gt;")=0,"",SUMIF('English Scores- Leveled papers'!$H$4:$KM$4,BO$3,'English Scores- Leveled papers'!$H36:$KM36)))</f>
        <is>
          <t/>
        </is>
      </c>
      <c r="BP34" s="319" t="inlineStr">
        <f aca="false">IF($B34="","",IF(COUNTIFS('English Scores- Leveled papers'!$H$4:$KM$4,BP$3,'English Scores- Leveled papers'!$H36:$KM36,"&lt;&gt;")=0,"",SUMIF('English Scores- Leveled papers'!$H$4:$KM$4,BP$3,'English Scores- Leveled papers'!$H36:$KM36)))</f>
        <is>
          <t/>
        </is>
      </c>
      <c r="BQ34" s="319" t="inlineStr">
        <f aca="false">IF($B34="","",IF(COUNTIFS('English Scores- Leveled papers'!$H$4:$KM$4,BQ$3,'English Scores- Leveled papers'!$H36:$KM36,"&lt;&gt;")=0,"",SUMIF('English Scores- Leveled papers'!$H$4:$KM$4,BQ$3,'English Scores- Leveled papers'!$H36:$KM36)))</f>
        <is>
          <t/>
        </is>
      </c>
      <c r="BR34" s="319" t="inlineStr">
        <f aca="false">IF($B34="","",IF(COUNTIFS('English Scores- Leveled papers'!$H$4:$KM$4,BR$3,'English Scores- Leveled papers'!$H36:$KM36,"&lt;&gt;")=0,"",SUMIF('English Scores- Leveled papers'!$H$4:$KM$4,BR$3,'English Scores- Leveled papers'!$H36:$KM36)))</f>
        <is>
          <t/>
        </is>
      </c>
      <c r="BS34" s="319" t="inlineStr">
        <f aca="false">IF($B34="","",IF(COUNTIFS('English Scores- Leveled papers'!$H$4:$KM$4,BS$3,'English Scores- Leveled papers'!$H36:$KM36,"&lt;&gt;")=0,"",SUMIF('English Scores- Leveled papers'!$H$4:$KM$4,BS$3,'English Scores- Leveled papers'!$H36:$KM36)))</f>
        <is>
          <t/>
        </is>
      </c>
      <c r="BT34" s="319" t="inlineStr">
        <f aca="false">IF($B34="","",IF(COUNTIFS('English Scores- Leveled papers'!$H$4:$KM$4,BT$3,'English Scores- Leveled papers'!$H36:$KM36,"&lt;&gt;")=0,"",SUMIF('English Scores- Leveled papers'!$H$4:$KM$4,BT$3,'English Scores- Leveled papers'!$H36:$KM36)))</f>
        <is>
          <t/>
        </is>
      </c>
      <c r="BU34" s="319" t="inlineStr">
        <f aca="false">IF($B34="","",IF(COUNTIFS('English Scores- Leveled papers'!$H$4:$KM$4,BU$3,'English Scores- Leveled papers'!$H36:$KM36,"&lt;&gt;")=0,"",SUMIF('English Scores- Leveled papers'!$H$4:$KM$4,BU$3,'English Scores- Leveled papers'!$H36:$KM36)))</f>
        <is>
          <t/>
        </is>
      </c>
      <c r="BV34" s="319" t="inlineStr">
        <f aca="false">IF($B34="","",IF(COUNTIFS('English Scores- Leveled papers'!$H$4:$KM$4,BV$3,'English Scores- Leveled papers'!$H36:$KM36,"&lt;&gt;")=0,"",SUMIF('English Scores- Leveled papers'!$H$4:$KM$4,BV$3,'English Scores- Leveled papers'!$H36:$KM36)))</f>
        <is>
          <t/>
        </is>
      </c>
      <c r="BW34" s="319" t="inlineStr">
        <f aca="false">IF($B34="","",IF(COUNTIFS('English Scores- Leveled papers'!$H$4:$KM$4,BW$3,'English Scores- Leveled papers'!$H36:$KM36,"&lt;&gt;")=0,"",SUMIF('English Scores- Leveled papers'!$H$4:$KM$4,BW$3,'English Scores- Leveled papers'!$H36:$KM36)))</f>
        <is>
          <t/>
        </is>
      </c>
      <c r="BX34" s="752" t="inlineStr">
        <f aca="false">IF($B34="","",IF(COUNTIFS('English Scores- Leveled papers'!$H$4:$KM$4,BX$3,'English Scores- Leveled papers'!$H36:$KM36,"&lt;&gt;")=0,"",SUMIF('English Scores- Leveled papers'!$H$4:$KM$4,BX$3,'English Scores- Leveled papers'!$H36:$KM36)))</f>
        <is>
          <t/>
        </is>
      </c>
      <c r="BY34" s="752" t="inlineStr">
        <f aca="false">IF($B34="","",IF(COUNTIFS('English Scores- Leveled papers'!$H$4:$KM$4,BY$3,'English Scores- Leveled papers'!$H36:$KM36,"&lt;&gt;")=0,"",SUMIF('English Scores- Leveled papers'!$H$4:$KM$4,BY$3,'English Scores- Leveled papers'!$H36:$KM36)))</f>
        <is>
          <t/>
        </is>
      </c>
      <c r="BZ34" s="752" t="inlineStr">
        <f aca="false">IF($B34="","",IF(COUNTIFS('English Scores- Leveled papers'!$H$4:$KM$4,BZ$3,'English Scores- Leveled papers'!$H36:$KM36,"&lt;&gt;")=0,"",SUMIF('English Scores- Leveled papers'!$H$4:$KM$4,BZ$3,'English Scores- Leveled papers'!$H36:$KM36)))</f>
        <is>
          <t/>
        </is>
      </c>
      <c r="CA34" s="752" t="inlineStr">
        <f aca="false">IF($B34="","",IF(COUNTIFS('English Scores- Leveled papers'!$H$4:$KM$4,CA$3,'English Scores- Leveled papers'!$H36:$KM36,"&lt;&gt;")=0,"",SUMIF('English Scores- Leveled papers'!$H$4:$KM$4,CA$3,'English Scores- Leveled papers'!$H36:$KM36)))</f>
        <is>
          <t/>
        </is>
      </c>
      <c r="CB34" s="752" t="inlineStr">
        <f aca="false">IF($B34="","",IF(COUNTIFS('English Scores- Leveled papers'!$H$4:$KM$4,CB$3,'English Scores- Leveled papers'!$H36:$KM36,"&lt;&gt;")=0,"",SUMIF('English Scores- Leveled papers'!$H$4:$KM$4,CB$3,'English Scores- Leveled papers'!$H36:$KM36)))</f>
        <is>
          <t/>
        </is>
      </c>
      <c r="CC34" s="752" t="inlineStr">
        <f aca="false">IF($B34="","",IF(COUNTIFS('English Scores- Leveled papers'!$H$4:$KM$4,CC$3,'English Scores- Leveled papers'!$H36:$KM36,"&lt;&gt;")=0,"",SUMIF('English Scores- Leveled papers'!$H$4:$KM$4,CC$3,'English Scores- Leveled papers'!$H36:$KM36)))</f>
        <is>
          <t/>
        </is>
      </c>
      <c r="CD34" s="752" t="inlineStr">
        <f aca="false">IF($B34="","",IF(COUNTIFS('English Scores- Leveled papers'!$H$4:$KM$4,CD$3,'English Scores- Leveled papers'!$H36:$KM36,"&lt;&gt;")=0,"",SUMIF('English Scores- Leveled papers'!$H$4:$KM$4,CD$3,'English Scores- Leveled papers'!$H36:$KM36)))</f>
        <is>
          <t/>
        </is>
      </c>
      <c r="CE34" s="752" t="inlineStr">
        <f aca="false">IF($B34="","",IF(COUNTIFS('English Scores- Leveled papers'!$H$4:$KM$4,CE$3,'English Scores- Leveled papers'!$H36:$KM36,"&lt;&gt;")=0,"",SUMIF('English Scores- Leveled papers'!$H$4:$KM$4,CE$3,'English Scores- Leveled papers'!$H36:$KM36)))</f>
        <is>
          <t/>
        </is>
      </c>
      <c r="CF34" s="752" t="inlineStr">
        <f aca="false">IF($B34="","",IF(COUNTIFS('English Scores- Leveled papers'!$H$4:$KM$4,CF$3,'English Scores- Leveled papers'!$H36:$KM36,"&lt;&gt;")=0,"",SUMIF('English Scores- Leveled papers'!$H$4:$KM$4,CF$3,'English Scores- Leveled papers'!$H36:$KM36)))</f>
        <is>
          <t/>
        </is>
      </c>
      <c r="CG34" s="319" t="inlineStr">
        <f aca="false">IF($B34="","",IF(COUNTIFS('English Scores- Leveled papers'!$H$4:$KM$4,CG$3,'English Scores- Leveled papers'!$H36:$KM36,"&lt;&gt;")=0,"",SUMIF('English Scores- Leveled papers'!$H$4:$KM$4,CG$3,'English Scores- Leveled papers'!$H36:$KM36)))</f>
        <is>
          <t/>
        </is>
      </c>
      <c r="CH34" s="319" t="inlineStr">
        <f aca="false">IF($B34="","",IF(COUNTIFS('English Scores- Leveled papers'!$H$4:$KM$4,CH$3,'English Scores- Leveled papers'!$H36:$KM36,"&lt;&gt;")=0,"",SUMIF('English Scores- Leveled papers'!$H$4:$KM$4,CH$3,'English Scores- Leveled papers'!$H36:$KM36)))</f>
        <is>
          <t/>
        </is>
      </c>
      <c r="CI34" s="319" t="inlineStr">
        <f aca="false">IF($B34="","",IF(COUNTIFS('English Scores- Leveled papers'!$H$4:$KM$4,CI$3,'English Scores- Leveled papers'!$H36:$KM36,"&lt;&gt;")=0,"",SUMIF('English Scores- Leveled papers'!$H$4:$KM$4,CI$3,'English Scores- Leveled papers'!$H36:$KM36)))</f>
        <is>
          <t/>
        </is>
      </c>
      <c r="CJ34" s="319" t="inlineStr">
        <f aca="false">IF($B34="","",IF(COUNTIFS('English Scores- Leveled papers'!$H$4:$KM$4,CJ$3,'English Scores- Leveled papers'!$H36:$KM36,"&lt;&gt;")=0,"",SUMIF('English Scores- Leveled papers'!$H$4:$KM$4,CJ$3,'English Scores- Leveled papers'!$H36:$KM36)))</f>
        <is>
          <t/>
        </is>
      </c>
      <c r="CK34" s="319" t="inlineStr">
        <f aca="false">IF($B34="","",IF(COUNTIFS('English Scores- Leveled papers'!$H$4:$KM$4,CK$3,'English Scores- Leveled papers'!$H36:$KM36,"&lt;&gt;")=0,"",SUMIF('English Scores- Leveled papers'!$H$4:$KM$4,CK$3,'English Scores- Leveled papers'!$H36:$KM36)))</f>
        <is>
          <t/>
        </is>
      </c>
      <c r="CL34" s="752" t="inlineStr">
        <f aca="false">IF($B34="","",IF(COUNTIFS('English Scores- Leveled papers'!$H$4:$KM$4,CL$3,'English Scores- Leveled papers'!$H36:$KM36,"&lt;&gt;")=0,"",SUMIF('English Scores- Leveled papers'!$H$4:$KM$4,CL$3,'English Scores- Leveled papers'!$H36:$KM36)))</f>
        <is>
          <t/>
        </is>
      </c>
      <c r="CM34" s="752" t="inlineStr">
        <f aca="false">IF($B34="","",IF(COUNTIFS('English Scores- Leveled papers'!$H$4:$KM$4,CM$3,'English Scores- Leveled papers'!$H36:$KM36,"&lt;&gt;")=0,"",SUMIF('English Scores- Leveled papers'!$H$4:$KM$4,CM$3,'English Scores- Leveled papers'!$H36:$KM36)))</f>
        <is>
          <t/>
        </is>
      </c>
      <c r="CN34" s="752" t="inlineStr">
        <f aca="false">IF($B34="","",IF(COUNTIFS('English Scores- Leveled papers'!$H$4:$KM$4,CN$3,'English Scores- Leveled papers'!$H36:$KM36,"&lt;&gt;")=0,"",SUMIF('English Scores- Leveled papers'!$H$4:$KM$4,CN$3,'English Scores- Leveled papers'!$H36:$KM36)))</f>
        <is>
          <t/>
        </is>
      </c>
      <c r="CO34" s="752" t="inlineStr">
        <f aca="false">IF($B34="","",IF(COUNTIFS('English Scores- Leveled papers'!$H$4:$KM$4,CO$3,'English Scores- Leveled papers'!$H36:$KM36,"&lt;&gt;")=0,"",SUMIF('English Scores- Leveled papers'!$H$4:$KM$4,CO$3,'English Scores- Leveled papers'!$H36:$KM36)))</f>
        <is>
          <t/>
        </is>
      </c>
      <c r="CP34" s="752" t="inlineStr">
        <f aca="false">IF($B34="","",IF(COUNTIFS('English Scores- Leveled papers'!$H$4:$KM$4,CP$3,'English Scores- Leveled papers'!$H36:$KM36,"&lt;&gt;")=0,"",SUMIF('English Scores- Leveled papers'!$H$4:$KM$4,CP$3,'English Scores- Leveled papers'!$H36:$KM36)))</f>
        <is>
          <t/>
        </is>
      </c>
      <c r="CQ34" s="752" t="inlineStr">
        <f aca="false">IF($B34="","",IF(COUNTIFS('English Scores- Leveled papers'!$H$4:$KM$4,CQ$3,'English Scores- Leveled papers'!$H36:$KM36,"&lt;&gt;")=0,"",SUMIF('English Scores- Leveled papers'!$H$4:$KM$4,CQ$3,'English Scores- Leveled papers'!$H36:$KM36)))</f>
        <is>
          <t/>
        </is>
      </c>
      <c r="CR34" s="752" t="inlineStr">
        <f aca="false">IF($B34="","",IF(COUNTIFS('English Scores- Leveled papers'!$H$4:$KM$4,CR$3,'English Scores- Leveled papers'!$H36:$KM36,"&lt;&gt;")=0,"",SUMIF('English Scores- Leveled papers'!$H$4:$KM$4,CR$3,'English Scores- Leveled papers'!$H36:$KM36)))</f>
        <is>
          <t/>
        </is>
      </c>
      <c r="CS34" s="752" t="inlineStr">
        <f aca="false">IF($B34="","",IF(COUNTIFS('English Scores- Leveled papers'!$H$4:$KM$4,CS$3,'English Scores- Leveled papers'!$H36:$KM36,"&lt;&gt;")=0,"",SUMIF('English Scores- Leveled papers'!$H$4:$KM$4,CS$3,'English Scores- Leveled papers'!$H36:$KM36)))</f>
        <is>
          <t/>
        </is>
      </c>
      <c r="CT34" s="319" t="inlineStr">
        <f aca="false">IF($B34="","",IF(COUNTIFS('English Scores- Leveled papers'!$H$4:$KM$4,CT$3,'English Scores- Leveled papers'!$H36:$KM36,"&lt;&gt;")=0,"",SUMIF('English Scores- Leveled papers'!$H$4:$KM$4,CT$3,'English Scores- Leveled papers'!$H36:$KM36)))</f>
        <is>
          <t/>
        </is>
      </c>
      <c r="CU34" s="319" t="inlineStr">
        <f aca="false">IF($B34="","",IF(COUNTIFS('English Scores- Leveled papers'!$H$4:$KM$4,CU$3,'English Scores- Leveled papers'!$H36:$KM36,"&lt;&gt;")=0,"",SUMIF('English Scores- Leveled papers'!$H$4:$KM$4,CU$3,'English Scores- Leveled papers'!$H36:$KM36)))</f>
        <is>
          <t/>
        </is>
      </c>
      <c r="CV34" s="319" t="inlineStr">
        <f aca="false">IF($B34="","",IF(COUNTIFS('English Scores- Leveled papers'!$H$4:$KM$4,CV$3,'English Scores- Leveled papers'!$H36:$KM36,"&lt;&gt;")=0,"",SUMIF('English Scores- Leveled papers'!$H$4:$KM$4,CV$3,'English Scores- Leveled papers'!$H36:$KM36)))</f>
        <is>
          <t/>
        </is>
      </c>
      <c r="CW34" s="319" t="inlineStr">
        <f aca="false">IF($B34="","",IF(COUNTIFS('English Scores- Leveled papers'!$H$4:$KM$4,CW$3,'English Scores- Leveled papers'!$H36:$KM36,"&lt;&gt;")=0,"",SUMIF('English Scores- Leveled papers'!$H$4:$KM$4,CW$3,'English Scores- Leveled papers'!$H36:$KM36)))</f>
        <is>
          <t/>
        </is>
      </c>
      <c r="CX34" s="319" t="inlineStr">
        <f aca="false">IF($B34="","",IF(COUNTIFS('English Scores- Leveled papers'!$H$4:$KM$4,CX$3,'English Scores- Leveled papers'!$H36:$KM36,"&lt;&gt;")=0,"",SUMIF('English Scores- Leveled papers'!$H$4:$KM$4,CX$3,'English Scores- Leveled papers'!$H36:$KM36)))</f>
        <is>
          <t/>
        </is>
      </c>
      <c r="CY34" s="319" t="inlineStr">
        <f aca="false">IF($B34="","",IF(COUNTIFS('English Scores- Leveled papers'!$H$4:$KM$4,CY$3,'English Scores- Leveled papers'!$H36:$KM36,"&lt;&gt;")=0,"",SUMIF('English Scores- Leveled papers'!$H$4:$KM$4,CY$3,'English Scores- Leveled papers'!$H36:$KM36)))</f>
        <is>
          <t/>
        </is>
      </c>
      <c r="CZ34" s="319" t="inlineStr">
        <f aca="false">IF($B34="","",IF(COUNTIFS('English Scores- Leveled papers'!$H$4:$KM$4,CZ$3,'English Scores- Leveled papers'!$H36:$KM36,"&lt;&gt;")=0,"",SUMIF('English Scores- Leveled papers'!$H$4:$KM$4,CZ$3,'English Scores- Leveled papers'!$H36:$KM36)))</f>
        <is>
          <t/>
        </is>
      </c>
      <c r="DA34" s="319" t="inlineStr">
        <f aca="false">IF($B34="","",IF(COUNTIFS('English Scores- Leveled papers'!$H$4:$KM$4,DA$3,'English Scores- Leveled papers'!$H36:$KM36,"&lt;&gt;")=0,"",SUMIF('English Scores- Leveled papers'!$H$4:$KM$4,DA$3,'English Scores- Leveled papers'!$H36:$KM36)))</f>
        <is>
          <t/>
        </is>
      </c>
      <c r="DB34" s="319" t="inlineStr">
        <f aca="false">IF($B34="","",IF(COUNTIFS('English Scores- Leveled papers'!$H$4:$KM$4,DB$3,'English Scores- Leveled papers'!$H36:$KM36,"&lt;&gt;")=0,"",SUMIF('English Scores- Leveled papers'!$H$4:$KM$4,DB$3,'English Scores- Leveled papers'!$H36:$KM36)))</f>
        <is>
          <t/>
        </is>
      </c>
      <c r="DC34" s="319" t="inlineStr">
        <f aca="false">IF($B34="","",IF(COUNTIFS('English Scores- Leveled papers'!$H$4:$KM$4,DC$3,'English Scores- Leveled papers'!$H36:$KM36,"&lt;&gt;")=0,"",SUMIF('English Scores- Leveled papers'!$H$4:$KM$4,DC$3,'English Scores- Leveled papers'!$H36:$KM36)))</f>
        <is>
          <t/>
        </is>
      </c>
      <c r="DD34" s="319" t="inlineStr">
        <f aca="false">IF($B34="","",IF(COUNTIFS('English Scores- Leveled papers'!$H$4:$KM$4,DD$3,'English Scores- Leveled papers'!$H36:$KM36,"&lt;&gt;")=0,"",SUMIF('English Scores- Leveled papers'!$H$4:$KM$4,DD$3,'English Scores- Leveled papers'!$H36:$KM36)))</f>
        <is>
          <t/>
        </is>
      </c>
      <c r="DE34" s="319" t="inlineStr">
        <f aca="false">IF($B34="","",IF(COUNTIFS('English Scores- Leveled papers'!$H$4:$KM$4,DE$3,'English Scores- Leveled papers'!$H36:$KM36,"&lt;&gt;")=0,"",SUMIF('English Scores- Leveled papers'!$H$4:$KM$4,DE$3,'English Scores- Leveled papers'!$H36:$KM36)))</f>
        <is>
          <t/>
        </is>
      </c>
      <c r="DF34" s="752" t="inlineStr">
        <f aca="false">IF($B34="","",IF(COUNTIFS('English Scores- Leveled papers'!$H$4:$KM$4,DF$3,'English Scores- Leveled papers'!$H36:$KM36,"&lt;&gt;")=0,"",SUMIF('English Scores- Leveled papers'!$H$4:$KM$4,DF$3,'English Scores- Leveled papers'!$H36:$KM36)))</f>
        <is>
          <t/>
        </is>
      </c>
      <c r="DG34" s="752" t="inlineStr">
        <f aca="false">IF($B34="","",IF(COUNTIFS('English Scores- Leveled papers'!$H$4:$KM$4,DG$3,'English Scores- Leveled papers'!$H36:$KM36,"&lt;&gt;")=0,"",SUMIF('English Scores- Leveled papers'!$H$4:$KM$4,DG$3,'English Scores- Leveled papers'!$H36:$KM36)))</f>
        <is>
          <t/>
        </is>
      </c>
      <c r="DH34" s="752" t="inlineStr">
        <f aca="false">IF($B34="","",IF(COUNTIFS('English Scores- Leveled papers'!$H$4:$KM$4,DH$3,'English Scores- Leveled papers'!$H36:$KM36,"&lt;&gt;")=0,"",SUMIF('English Scores- Leveled papers'!$H$4:$KM$4,DH$3,'English Scores- Leveled papers'!$H36:$KM36)))</f>
        <is>
          <t/>
        </is>
      </c>
      <c r="DI34" s="752" t="inlineStr">
        <f aca="false">IF($B34="","",IF(COUNTIFS('English Scores- Leveled papers'!$H$4:$KM$4,DI$3,'English Scores- Leveled papers'!$H36:$KM36,"&lt;&gt;")=0,"",SUMIF('English Scores- Leveled papers'!$H$4:$KM$4,DI$3,'English Scores- Leveled papers'!$H36:$KM36)))</f>
        <is>
          <t/>
        </is>
      </c>
      <c r="DJ34" s="752" t="inlineStr">
        <f aca="false">IF($B34="","",IF(COUNTIFS('English Scores- Leveled papers'!$H$4:$KM$4,DJ$3,'English Scores- Leveled papers'!$H36:$KM36,"&lt;&gt;")=0,"",SUMIF('English Scores- Leveled papers'!$H$4:$KM$4,DJ$3,'English Scores- Leveled papers'!$H36:$KM36)))</f>
        <is>
          <t/>
        </is>
      </c>
      <c r="DK34" s="752" t="inlineStr">
        <f aca="false">IF($B34="","",IF(COUNTIFS('English Scores- Leveled papers'!$H$4:$KM$4,DK$3,'English Scores- Leveled papers'!$H36:$KM36,"&lt;&gt;")=0,"",SUMIF('English Scores- Leveled papers'!$H$4:$KM$4,DK$3,'English Scores- Leveled papers'!$H36:$KM36)))</f>
        <is>
          <t/>
        </is>
      </c>
      <c r="DL34" s="752" t="inlineStr">
        <f aca="false">IF($B34="","",IF(COUNTIFS('English Scores- Leveled papers'!$H$4:$KM$4,DL$3,'English Scores- Leveled papers'!$H36:$KM36,"&lt;&gt;")=0,"",SUMIF('English Scores- Leveled papers'!$H$4:$KM$4,DL$3,'English Scores- Leveled papers'!$H36:$KM36)))</f>
        <is>
          <t/>
        </is>
      </c>
      <c r="DM34" s="752" t="inlineStr">
        <f aca="false">IF($B34="","",IF(COUNTIFS('English Scores- Leveled papers'!$H$4:$KM$4,DM$3,'English Scores- Leveled papers'!$H36:$KM36,"&lt;&gt;")=0,"",SUMIF('English Scores- Leveled papers'!$H$4:$KM$4,DM$3,'English Scores- Leveled papers'!$H36:$KM36)))</f>
        <is>
          <t/>
        </is>
      </c>
      <c r="DN34" s="752" t="inlineStr">
        <f aca="false">IF($B34="","",IF(COUNTIFS('English Scores- Leveled papers'!$H$4:$KM$4,DN$3,'English Scores- Leveled papers'!$H36:$KM36,"&lt;&gt;")=0,"",SUMIF('English Scores- Leveled papers'!$H$4:$KM$4,DN$3,'English Scores- Leveled papers'!$H36:$KM36)))</f>
        <is>
          <t/>
        </is>
      </c>
      <c r="DO34" s="752" t="inlineStr">
        <f aca="false">IF($B34="","",IF(COUNTIFS('English Scores- Leveled papers'!$H$4:$KM$4,DO$3,'English Scores- Leveled papers'!$H36:$KM36,"&lt;&gt;")=0,"",SUMIF('English Scores- Leveled papers'!$H$4:$KM$4,DO$3,'English Scores- Leveled papers'!$H36:$KM36)))</f>
        <is>
          <t/>
        </is>
      </c>
      <c r="DP34" s="752" t="inlineStr">
        <f aca="false">IF($B34="","",IF(COUNTIFS('English Scores- Leveled papers'!$H$4:$KM$4,DP$3,'English Scores- Leveled papers'!$H36:$KM36,"&lt;&gt;")=0,"",SUMIF('English Scores- Leveled papers'!$H$4:$KM$4,DP$3,'English Scores- Leveled papers'!$H36:$KM36)))</f>
        <is>
          <t/>
        </is>
      </c>
      <c r="DQ34" s="752" t="inlineStr">
        <f aca="false">IF($B34="","",IF(COUNTIFS('English Scores- Leveled papers'!$H$4:$KM$4,DQ$3,'English Scores- Leveled papers'!$H36:$KM36,"&lt;&gt;")=0,"",SUMIF('English Scores- Leveled papers'!$H$4:$KM$4,DQ$3,'English Scores- Leveled papers'!$H36:$KM36)))</f>
        <is>
          <t/>
        </is>
      </c>
      <c r="DR34" s="319" t="inlineStr">
        <f aca="false">IF($B34="","",IF(COUNTIFS('English Scores- Leveled papers'!$H$4:$KM$4,DR$3,'English Scores- Leveled papers'!$H36:$KM36,"&lt;&gt;")=0,"",SUMIF('English Scores- Leveled papers'!$H$4:$KM$4,DR$3,'English Scores- Leveled papers'!$H36:$KM36)))</f>
        <is>
          <t/>
        </is>
      </c>
      <c r="DS34" s="319" t="inlineStr">
        <f aca="false">IF($B34="","",IF(COUNTIFS('English Scores- Leveled papers'!$H$4:$KM$4,DS$3,'English Scores- Leveled papers'!$H36:$KM36,"&lt;&gt;")=0,"",SUMIF('English Scores- Leveled papers'!$H$4:$KM$4,DS$3,'English Scores- Leveled papers'!$H36:$KM36)))</f>
        <is>
          <t/>
        </is>
      </c>
      <c r="DT34" s="319" t="inlineStr">
        <f aca="false">IF($B34="","",IF(COUNTIFS('English Scores- Leveled papers'!$H$4:$KM$4,DT$3,'English Scores- Leveled papers'!$H36:$KM36,"&lt;&gt;")=0,"",SUMIF('English Scores- Leveled papers'!$H$4:$KM$4,DT$3,'English Scores- Leveled papers'!$H36:$KM36)))</f>
        <is>
          <t/>
        </is>
      </c>
      <c r="DU34" s="319" t="inlineStr">
        <f aca="false">IF($B34="","",IF(COUNTIFS('English Scores- Leveled papers'!$H$4:$KM$4,DU$3,'English Scores- Leveled papers'!$H36:$KM36,"&lt;&gt;")=0,"",SUMIF('English Scores- Leveled papers'!$H$4:$KM$4,DU$3,'English Scores- Leveled papers'!$H36:$KM36)))</f>
        <is>
          <t/>
        </is>
      </c>
      <c r="DV34" s="319" t="inlineStr">
        <f aca="false">IF($B34="","",IF(COUNTIFS('English Scores- Leveled papers'!$H$4:$KM$4,DV$3,'English Scores- Leveled papers'!$H36:$KM36,"&lt;&gt;")=0,"",SUMIF('English Scores- Leveled papers'!$H$4:$KM$4,DV$3,'English Scores- Leveled papers'!$H36:$KM36)))</f>
        <is>
          <t/>
        </is>
      </c>
      <c r="DW34" s="319" t="inlineStr">
        <f aca="false">IF($B34="","",IF(COUNTIFS('English Scores- Leveled papers'!$H$4:$KM$4,DW$3,'English Scores- Leveled papers'!$H36:$KM36,"&lt;&gt;")=0,"",SUMIF('English Scores- Leveled papers'!$H$4:$KM$4,DW$3,'English Scores- Leveled papers'!$H36:$KM36)))</f>
        <is>
          <t/>
        </is>
      </c>
      <c r="DX34" s="319" t="inlineStr">
        <f aca="false">IF($B34="","",IF(COUNTIFS('English Scores- Leveled papers'!$H$4:$KM$4,DX$3,'English Scores- Leveled papers'!$H36:$KM36,"&lt;&gt;")=0,"",SUMIF('English Scores- Leveled papers'!$H$4:$KM$4,DX$3,'English Scores- Leveled papers'!$H36:$KM36)))</f>
        <is>
          <t/>
        </is>
      </c>
      <c r="DY34" s="319" t="inlineStr">
        <f aca="false">IF($B34="","",IF(COUNTIFS('English Scores- Leveled papers'!$H$4:$KM$4,DY$3,'English Scores- Leveled papers'!$H36:$KM36,"&lt;&gt;")=0,"",SUMIF('English Scores- Leveled papers'!$H$4:$KM$4,DY$3,'English Scores- Leveled papers'!$H36:$KM36)))</f>
        <is>
          <t/>
        </is>
      </c>
      <c r="DZ34" s="319" t="inlineStr">
        <f aca="false">IF($B34="","",IF(COUNTIFS('English Scores- Leveled papers'!$H$4:$KM$4,DZ$3,'English Scores- Leveled papers'!$H36:$KM36,"&lt;&gt;")=0,"",SUMIF('English Scores- Leveled papers'!$H$4:$KM$4,DZ$3,'English Scores- Leveled papers'!$H36:$KM36)))</f>
        <is>
          <t/>
        </is>
      </c>
      <c r="EA34" s="319" t="inlineStr">
        <f aca="false">IF($B34="","",IF(COUNTIFS('English Scores- Leveled papers'!$H$4:$KM$4,EA$3,'English Scores- Leveled papers'!$H36:$KM36,"&lt;&gt;")=0,"",SUMIF('English Scores- Leveled papers'!$H$4:$KM$4,EA$3,'English Scores- Leveled papers'!$H36:$KM36)))</f>
        <is>
          <t/>
        </is>
      </c>
      <c r="EB34" s="319" t="inlineStr">
        <f aca="false">IF($B34="","",IF(COUNTIFS('English Scores- Leveled papers'!$H$4:$KM$4,EB$3,'English Scores- Leveled papers'!$H36:$KM36,"&lt;&gt;")=0,"",SUMIF('English Scores- Leveled papers'!$H$4:$KM$4,EB$3,'English Scores- Leveled papers'!$H36:$KM36)))</f>
        <is>
          <t/>
        </is>
      </c>
      <c r="EC34" s="319" t="inlineStr">
        <f aca="false">IF($B34="","",IF(COUNTIFS('English Scores- Leveled papers'!$H$4:$KM$4,EC$3,'English Scores- Leveled papers'!$H36:$KM36,"&lt;&gt;")=0,"",SUMIF('English Scores- Leveled papers'!$H$4:$KM$4,EC$3,'English Scores- Leveled papers'!$H36:$KM36)))</f>
        <is>
          <t/>
        </is>
      </c>
      <c r="ED34" s="752" t="inlineStr">
        <f aca="false">IF($B34="","",IF(COUNTIFS('English Scores- Leveled papers'!$H$4:$KM$4,ED$3,'English Scores- Leveled papers'!$H36:$KM36,"&lt;&gt;")=0,"",SUMIF('English Scores- Leveled papers'!$H$4:$KM$4,ED$3,'English Scores- Leveled papers'!$H36:$KM36)))</f>
        <is>
          <t/>
        </is>
      </c>
      <c r="EE34" s="752" t="inlineStr">
        <f aca="false">IF($B34="","",IF(COUNTIFS('English Scores- Leveled papers'!$H$4:$KM$4,EE$3,'English Scores- Leveled papers'!$H36:$KM36,"&lt;&gt;")=0,"",SUMIF('English Scores- Leveled papers'!$H$4:$KM$4,EE$3,'English Scores- Leveled papers'!$H36:$KM36)))</f>
        <is>
          <t/>
        </is>
      </c>
      <c r="EF34" s="752" t="inlineStr">
        <f aca="false">IF($B34="","",IF(COUNTIFS('English Scores- Leveled papers'!$H$4:$KM$4,EF$3,'English Scores- Leveled papers'!$H36:$KM36,"&lt;&gt;")=0,"",SUMIF('English Scores- Leveled papers'!$H$4:$KM$4,EF$3,'English Scores- Leveled papers'!$H36:$KM36)))</f>
        <is>
          <t/>
        </is>
      </c>
      <c r="EG34" s="752" t="inlineStr">
        <f aca="false">IF($B34="","",IF(COUNTIFS('English Scores- Leveled papers'!$H$4:$KM$4,EG$3,'English Scores- Leveled papers'!$H36:$KM36,"&lt;&gt;")=0,"",SUMIF('English Scores- Leveled papers'!$H$4:$KM$4,EG$3,'English Scores- Leveled papers'!$H36:$KM36)))</f>
        <is>
          <t/>
        </is>
      </c>
      <c r="EH34" s="752" t="inlineStr">
        <f aca="false">IF($B34="","",IF(COUNTIFS('English Scores- Leveled papers'!$H$4:$KM$4,EH$3,'English Scores- Leveled papers'!$H36:$KM36,"&lt;&gt;")=0,"",SUMIF('English Scores- Leveled papers'!$H$4:$KM$4,EH$3,'English Scores- Leveled papers'!$H36:$KM36)))</f>
        <is>
          <t/>
        </is>
      </c>
      <c r="EI34" s="752" t="inlineStr">
        <f aca="false">IF($B34="","",IF(COUNTIFS('English Scores- Leveled papers'!$H$4:$KM$4,EI$3,'English Scores- Leveled papers'!$H36:$KM36,"&lt;&gt;")=0,"",SUMIF('English Scores- Leveled papers'!$H$4:$KM$4,EI$3,'English Scores- Leveled papers'!$H36:$KM36)))</f>
        <is>
          <t/>
        </is>
      </c>
      <c r="EJ34" s="752" t="inlineStr">
        <f aca="false">IF($B34="","",IF(COUNTIFS('English Scores- Leveled papers'!$H$4:$KM$4,EJ$3,'English Scores- Leveled papers'!$H36:$KM36,"&lt;&gt;")=0,"",SUMIF('English Scores- Leveled papers'!$H$4:$KM$4,EJ$3,'English Scores- Leveled papers'!$H36:$KM36)))</f>
        <is>
          <t/>
        </is>
      </c>
      <c r="EK34" s="752" t="inlineStr">
        <f aca="false">IF($B34="","",IF(COUNTIFS('English Scores- Leveled papers'!$H$4:$KM$4,EK$3,'English Scores- Leveled papers'!$H36:$KM36,"&lt;&gt;")=0,"",SUMIF('English Scores- Leveled papers'!$H$4:$KM$4,EK$3,'English Scores- Leveled papers'!$H36:$KM36)))</f>
        <is>
          <t/>
        </is>
      </c>
      <c r="EL34" s="752" t="inlineStr">
        <f aca="false">IF($B34="","",IF(COUNTIFS('English Scores- Leveled papers'!$H$4:$KM$4,EL$3,'English Scores- Leveled papers'!$H36:$KM36,"&lt;&gt;")=0,"",SUMIF('English Scores- Leveled papers'!$H$4:$KM$4,EL$3,'English Scores- Leveled papers'!$H36:$KM36)))</f>
        <is>
          <t/>
        </is>
      </c>
      <c r="EM34" s="752" t="inlineStr">
        <f aca="false">IF($B34="","",IF(COUNTIFS('English Scores- Leveled papers'!$H$4:$KM$4,EM$3,'English Scores- Leveled papers'!$H36:$KM36,"&lt;&gt;")=0,"",SUMIF('English Scores- Leveled papers'!$H$4:$KM$4,EM$3,'English Scores- Leveled papers'!$H36:$KM36)))</f>
        <is>
          <t/>
        </is>
      </c>
      <c r="EN34" s="752" t="inlineStr">
        <f aca="false">IF($B34="","",IF(COUNTIFS('English Scores- Leveled papers'!$H$4:$KM$4,EN$3,'English Scores- Leveled papers'!$H36:$KM36,"&lt;&gt;")=0,"",SUMIF('English Scores- Leveled papers'!$H$4:$KM$4,EN$3,'English Scores- Leveled papers'!$H36:$KM36)))</f>
        <is>
          <t/>
        </is>
      </c>
      <c r="EO34" s="752" t="inlineStr">
        <f aca="false">IF($B34="","",IF(COUNTIFS('English Scores- Leveled papers'!$H$4:$KM$4,EO$3,'English Scores- Leveled papers'!$H36:$KM36,"&lt;&gt;")=0,"",SUMIF('English Scores- Leveled papers'!$H$4:$KM$4,EO$3,'English Scores- Leveled papers'!$H36:$KM36)))</f>
        <is>
          <t/>
        </is>
      </c>
      <c r="EP34" s="752" t="inlineStr">
        <f aca="false">IF($B34="","",IF(COUNTIFS('English Scores- Leveled papers'!$H$4:$KM$4,EP$3,'English Scores- Leveled papers'!$H36:$KM36,"&lt;&gt;")=0,"",SUMIF('English Scores- Leveled papers'!$H$4:$KM$4,EP$3,'English Scores- Leveled papers'!$H36:$KM36)))</f>
        <is>
          <t/>
        </is>
      </c>
    </row>
    <row r="35" customFormat="false" ht="12.75" hidden="false" customHeight="false" outlineLevel="0" collapsed="false">
      <c r="A35" s="315" t="n">
        <v>31</v>
      </c>
      <c r="B35" s="315" t="str">
        <f aca="false">'English Scores- Leveled papers'!B37</f>
        <v>O.Harish</v>
      </c>
      <c r="C35" s="751" t="e">
        <f aca="false">IF('RC Mastery Check+Question type'!D35="","",IF(OR('RC Mastery Check+Question type'!D35=-0.5,'RC Mastery Check+Question type'!D35=0,'RC Mastery Check+Question type'!D35=0.2,'RC Mastery Check+Question type'!D35=0.5),"NR",'cover sheet'!#ref!))</f>
        <v>#VALUE!</v>
      </c>
      <c r="D35" s="316" t="str">
        <f aca="false">IF(OR(B35="",COUNT('English Scores- Leveled papers'!AJ37:KM37)=0),"",IF((AND(R35&gt;=(70/100),R35&lt;1.1)),9,IF(AND(Q35&gt;=(70/100),Q35&lt;1.1),8,IF(AND(P35&gt;=(70/100),P35&lt;1.1),7,IF(AND(O35&gt;=(70/100),O35&lt;1.1),6,IF(AND(N35&gt;=0.7,N35&lt;1.1),5,IF(AND(M35&gt;=0.7,M35&lt;1.1),5,IF(AND(L35&gt;=0.7,L35&lt;1.1),4,IF(AND(K35&gt;=0.7,K35&lt;1.1),4,IF(AND(J35&gt;=0.7,J35&lt;1.1),3,IF(AND(I35&gt;=0.7,I35&lt;1.1),3,IF(AND(H35&gt;=0.7,H35&lt;1.1),2,IF(AND(G35&gt;=0.7,G35&lt;1.1),2,IF(AND(F35&gt;=0.7,F35&lt;1.1),1,IF(AND(E35&gt;=0.7,E35&lt;1.1),1,IF(COUNT('English Scores- Leveled papers'!AJ37:AK37)=0,"","NR"))))))))))))))))</f>
        <v>NR</v>
      </c>
      <c r="E35" s="318" t="str">
        <f aca="false">IF((B35=""),"",IF(COUNT(S35:W35)=0,"",ROUND(SUM(S35:W35)/SUM($S$2:$W$2),1)))</f>
        <v/>
      </c>
      <c r="F35" s="318" t="str">
        <f aca="false">IF((B35=""),"",IF(COUNT(X35:AB35)=0,"",ROUND(SUM(X35:AB35)/SUM($X$2:$AB$2),1)))</f>
        <v/>
      </c>
      <c r="G35" s="318" t="str">
        <f aca="false">IFERROR(IF((B35=""),"",IF(COUNT(AC35:AH35)=0,"",ROUND(SUM(AC35:AH35)/SUM($AC$2:$AH$2),1))),"")</f>
        <v/>
      </c>
      <c r="H35" s="318" t="str">
        <f aca="false">IFERROR(IF((B35=""),"",IF(COUNT(AI35:AN35)=0,"",ROUND(SUM(AI35:AN35)/SUM($AI$2:$AN$2),1))),0)</f>
        <v/>
      </c>
      <c r="I35" s="318" t="str">
        <f aca="false">IFERROR(IF((B35=""),"",IF(COUNT(AO35:AY35)=0,"",ROUND(SUM(AO35:AY35)/SUM($AO$2:$AY$2),1))),0)</f>
        <v/>
      </c>
      <c r="J35" s="318" t="str">
        <f aca="false">IFERROR(IF((B35=""),"",IF(COUNT(AZ35:BO35)=0,"",ROUND(SUM(AZ35:BO35)/SUM($AZ$2:$BO$2),1))),0)</f>
        <v/>
      </c>
      <c r="K35" s="318" t="str">
        <f aca="false">IFERROR(IF((B35=""),"",IF(COUNT(BP35:BW35)=0,"",ROUND(SUM(BP35:BW35)/SUM($BP$2:$BW$2),1))),0)</f>
        <v/>
      </c>
      <c r="L35" s="318" t="str">
        <f aca="false">IFERROR(IF((B35=""),"",IF(COUNT(BX35:CF35)=0,"",ROUND(SUM(BX35:CF35)/SUM($BX$2:$CF$2),1))),0)</f>
        <v/>
      </c>
      <c r="M35" s="318" t="str">
        <f aca="false">IFERROR(IF((B35=""),"",IF(COUNT(CG35:CK35)=0,"",ROUND(SUM(CG35:CK35)/SUM($CG$2:$CK$2),1))),0)</f>
        <v/>
      </c>
      <c r="N35" s="318" t="str">
        <f aca="false">IFERROR(IF((B35=""),"",IF(COUNT(CL35:CS35)=0,"",ROUND(SUM(CL35:CS35)/SUM($CL$2:$CS$2),1))),0)</f>
        <v/>
      </c>
      <c r="O35" s="318" t="str">
        <f aca="false">IFERROR(IF((B35=""),"",IF(COUNT(CT35:DE35)=0,"",ROUND(SUM(CT35:DE35)/SUM($CT$2:$DE$2),1))),0)</f>
        <v/>
      </c>
      <c r="P35" s="318" t="str">
        <f aca="false">IFERROR(IF((B35=""),"",IF(COUNT(DF35:DQ35)=0,"",ROUND(SUM(DF35:DQ35)/SUM($DF$2:$DQ$2),1))),0)</f>
        <v/>
      </c>
      <c r="Q35" s="318" t="str">
        <f aca="false">IFERROR(IF((B35=""),"",IF(COUNT(DR35:EB35)=0,"",ROUND(SUM(DR35:EB35)/SUM($DR$2:$EB$2),1))),0)</f>
        <v/>
      </c>
      <c r="R35" s="318" t="str">
        <f aca="false">(IF((B35=""),"",IF(COUNT(ED35:EP35)=0,"",ROUND(SUM(ED35:EP35)/SUM($ED$2:$EP$2),1))))</f>
        <v/>
      </c>
      <c r="S35" s="319" t="inlineStr">
        <f aca="false">IF($B35="","",IF(COUNTIFS('English Scores- Leveled papers'!$H$4:$KM$4,S$3,'English Scores- Leveled papers'!$H37:$KM37,"&lt;&gt;")=0,"",SUMIF('English Scores- Leveled papers'!$H$4:$KM$4,S$3,'English Scores- Leveled papers'!$H37:$KM37)))</f>
        <is>
          <t/>
        </is>
      </c>
      <c r="T35" s="319" t="inlineStr">
        <f aca="false">IF($B35="","",IF(COUNTIFS('English Scores- Leveled papers'!$H$4:$KM$4,T$3,'English Scores- Leveled papers'!$H37:$KM37,"&lt;&gt;")=0,"",SUMIF('English Scores- Leveled papers'!$H$4:$KM$4,T$3,'English Scores- Leveled papers'!$H37:$KM37)))</f>
        <is>
          <t/>
        </is>
      </c>
      <c r="U35" s="319" t="inlineStr">
        <f aca="false">IF($B35="","",IF(COUNTIFS('English Scores- Leveled papers'!$H$4:$KM$4,U$3,'English Scores- Leveled papers'!$H37:$KM37,"&lt;&gt;")=0,"",SUMIF('English Scores- Leveled papers'!$H$4:$KM$4,U$3,'English Scores- Leveled papers'!$H37:$KM37)))</f>
        <is>
          <t/>
        </is>
      </c>
      <c r="V35" s="319" t="inlineStr">
        <f aca="false">IF($B35="","",IF(COUNTIFS('English Scores- Leveled papers'!$H$4:$KM$4,V$3,'English Scores- Leveled papers'!$H37:$KM37,"&lt;&gt;")=0,"",SUMIF('English Scores- Leveled papers'!$H$4:$KM$4,V$3,'English Scores- Leveled papers'!$H37:$KM37)))</f>
        <is>
          <t/>
        </is>
      </c>
      <c r="W35" s="319" t="inlineStr">
        <f aca="false">IF($B35="","",IF(COUNTIFS('English Scores- Leveled papers'!$H$4:$KM$4,W$3,'English Scores- Leveled papers'!$H37:$KM37,"&lt;&gt;")=0,"",SUMIF('English Scores- Leveled papers'!$H$4:$KM$4,W$3,'English Scores- Leveled papers'!$H37:$KM37)))</f>
        <is>
          <t/>
        </is>
      </c>
      <c r="X35" s="752" t="inlineStr">
        <f aca="false">IF($B35="","",IF(COUNTIFS('English Scores- Leveled papers'!$H$4:$KM$4,X$3,'English Scores- Leveled papers'!$H37:$KM37,"&lt;&gt;")=0,"",SUMIF('English Scores- Leveled papers'!$H$4:$KM$4,X$3,'English Scores- Leveled papers'!$H37:$KM37)))</f>
        <is>
          <t/>
        </is>
      </c>
      <c r="Y35" s="752" t="inlineStr">
        <f aca="false">IF($B35="","",IF(COUNTIFS('English Scores- Leveled papers'!$H$4:$KM$4,Y$3,'English Scores- Leveled papers'!$H37:$KM37,"&lt;&gt;")=0,"",SUMIF('English Scores- Leveled papers'!$H$4:$KM$4,Y$3,'English Scores- Leveled papers'!$H37:$KM37)))</f>
        <is>
          <t/>
        </is>
      </c>
      <c r="Z35" s="752" t="inlineStr">
        <f aca="false">IF($B35="","",IF(COUNTIFS('English Scores- Leveled papers'!$H$4:$KM$4,Z$3,'English Scores- Leveled papers'!$H37:$KM37,"&lt;&gt;")=0,"",SUMIF('English Scores- Leveled papers'!$H$4:$KM$4,Z$3,'English Scores- Leveled papers'!$H37:$KM37)))</f>
        <is>
          <t/>
        </is>
      </c>
      <c r="AA35" s="752" t="inlineStr">
        <f aca="false">IF($B35="","",IF(COUNTIFS('English Scores- Leveled papers'!$H$4:$KM$4,AA$3,'English Scores- Leveled papers'!$H37:$KM37,"&lt;&gt;")=0,"",SUMIF('English Scores- Leveled papers'!$H$4:$KM$4,AA$3,'English Scores- Leveled papers'!$H37:$KM37)))</f>
        <is>
          <t/>
        </is>
      </c>
      <c r="AB35" s="752" t="inlineStr">
        <f aca="false">IF($B35="","",IF(COUNTIFS('English Scores- Leveled papers'!$H$4:$KM$4,AB$3,'English Scores- Leveled papers'!$H37:$KM37,"&lt;&gt;")=0,"",SUMIF('English Scores- Leveled papers'!$H$4:$KM$4,AB$3,'English Scores- Leveled papers'!$H37:$KM37)))</f>
        <is>
          <t/>
        </is>
      </c>
      <c r="AC35" s="319" t="inlineStr">
        <f aca="false">IF($B35="","",IF(COUNTIFS('English Scores- Leveled papers'!$H$4:$KM$4,AC$3,'English Scores- Leveled papers'!$H37:$KM37,"&lt;&gt;")=0,"",SUMIF('English Scores- Leveled papers'!$H$4:$KM$4,AC$3,'English Scores- Leveled papers'!$H37:$KM37)))</f>
        <is>
          <t/>
        </is>
      </c>
      <c r="AD35" s="319" t="inlineStr">
        <f aca="false">IF($B35="","",IF(COUNTIFS('English Scores- Leveled papers'!$H$4:$KM$4,AD$3,'English Scores- Leveled papers'!$H37:$KM37,"&lt;&gt;")=0,"",SUMIF('English Scores- Leveled papers'!$H$4:$KM$4,AD$3,'English Scores- Leveled papers'!$H37:$KM37)))</f>
        <is>
          <t/>
        </is>
      </c>
      <c r="AE35" s="319" t="inlineStr">
        <f aca="false">IF($B35="","",IF(COUNTIFS('English Scores- Leveled papers'!$H$4:$KM$4,AE$3,'English Scores- Leveled papers'!$H37:$KM37,"&lt;&gt;")=0,"",SUMIF('English Scores- Leveled papers'!$H$4:$KM$4,AE$3,'English Scores- Leveled papers'!$H37:$KM37)))</f>
        <is>
          <t/>
        </is>
      </c>
      <c r="AF35" s="319" t="inlineStr">
        <f aca="false">IF($B35="","",IF(COUNTIFS('English Scores- Leveled papers'!$H$4:$KM$4,AF$3,'English Scores- Leveled papers'!$H37:$KM37,"&lt;&gt;")=0,"",SUMIF('English Scores- Leveled papers'!$H$4:$KM$4,AF$3,'English Scores- Leveled papers'!$H37:$KM37)))</f>
        <is>
          <t/>
        </is>
      </c>
      <c r="AG35" s="319" t="inlineStr">
        <f aca="false">IF($B35="","",IF(COUNTIFS('English Scores- Leveled papers'!$H$4:$KM$4,AG$3,'English Scores- Leveled papers'!$H37:$KM37,"&lt;&gt;")=0,"",SUMIF('English Scores- Leveled papers'!$H$4:$KM$4,AG$3,'English Scores- Leveled papers'!$H37:$KM37)))</f>
        <is>
          <t/>
        </is>
      </c>
      <c r="AH35" s="319" t="inlineStr">
        <f aca="false">IF($B35="","",IF(COUNTIFS('English Scores- Leveled papers'!$H$4:$KM$4,AH$3,'English Scores- Leveled papers'!$H37:$KM37,"&lt;&gt;")=0,"",SUMIF('English Scores- Leveled papers'!$H$4:$KM$4,AH$3,'English Scores- Leveled papers'!$H37:$KM37)))</f>
        <is>
          <t/>
        </is>
      </c>
      <c r="AI35" s="752" t="inlineStr">
        <f aca="false">IF($B35="","",IF(COUNTIFS('English Scores- Leveled papers'!$H$4:$KM$4,AI$3,'English Scores- Leveled papers'!$H37:$KM37,"&lt;&gt;")=0,"",SUMIF('English Scores- Leveled papers'!$H$4:$KM$4,AI$3,'English Scores- Leveled papers'!$H37:$KM37)))</f>
        <is>
          <t/>
        </is>
      </c>
      <c r="AJ35" s="752" t="inlineStr">
        <f aca="false">IF($B35="","",IF(COUNTIFS('English Scores- Leveled papers'!$H$4:$KM$4,AJ$3,'English Scores- Leveled papers'!$H37:$KM37,"&lt;&gt;")=0,"",SUMIF('English Scores- Leveled papers'!$H$4:$KM$4,AJ$3,'English Scores- Leveled papers'!$H37:$KM37)))</f>
        <is>
          <t/>
        </is>
      </c>
      <c r="AK35" s="752" t="inlineStr">
        <f aca="false">IF($B35="","",IF(COUNTIFS('English Scores- Leveled papers'!$H$4:$KM$4,AK$3,'English Scores- Leveled papers'!$H37:$KM37,"&lt;&gt;")=0,"",SUMIF('English Scores- Leveled papers'!$H$4:$KM$4,AK$3,'English Scores- Leveled papers'!$H37:$KM37)))</f>
        <is>
          <t/>
        </is>
      </c>
      <c r="AL35" s="752" t="inlineStr">
        <f aca="false">IF($B35="","",IF(COUNTIFS('English Scores- Leveled papers'!$H$4:$KM$4,AL$3,'English Scores- Leveled papers'!$H37:$KM37,"&lt;&gt;")=0,"",SUMIF('English Scores- Leveled papers'!$H$4:$KM$4,AL$3,'English Scores- Leveled papers'!$H37:$KM37)))</f>
        <is>
          <t/>
        </is>
      </c>
      <c r="AM35" s="752" t="inlineStr">
        <f aca="false">IF($B35="","",IF(COUNTIFS('English Scores- Leveled papers'!$H$4:$KM$4,AM$3,'English Scores- Leveled papers'!$H37:$KM37,"&lt;&gt;")=0,"",SUMIF('English Scores- Leveled papers'!$H$4:$KM$4,AM$3,'English Scores- Leveled papers'!$H37:$KM37)))</f>
        <is>
          <t/>
        </is>
      </c>
      <c r="AN35" s="752" t="inlineStr">
        <f aca="false">IF($B35="","",IF(COUNTIFS('English Scores- Leveled papers'!$H$4:$KM$4,AN$3,'English Scores- Leveled papers'!$H37:$KM37,"&lt;&gt;")=0,"",SUMIF('English Scores- Leveled papers'!$H$4:$KM$4,AN$3,'English Scores- Leveled papers'!$H37:$KM37)))</f>
        <is>
          <t/>
        </is>
      </c>
      <c r="AO35" s="319" t="inlineStr">
        <f aca="false">IF($B35="","",IF(COUNTIFS('English Scores- Leveled papers'!$H$4:$KM$4,AO$3,'English Scores- Leveled papers'!$H37:$KM37,"&lt;&gt;")=0,"",SUMIF('English Scores- Leveled papers'!$H$4:$KM$4,AO$3,'English Scores- Leveled papers'!$H37:$KM37)))</f>
        <is>
          <t/>
        </is>
      </c>
      <c r="AP35" s="319" t="inlineStr">
        <f aca="false">IF($B35="","",IF(COUNTIFS('English Scores- Leveled papers'!$H$4:$KM$4,AP$3,'English Scores- Leveled papers'!$H37:$KM37,"&lt;&gt;")=0,"",SUMIF('English Scores- Leveled papers'!$H$4:$KM$4,AP$3,'English Scores- Leveled papers'!$H37:$KM37)))</f>
        <is>
          <t/>
        </is>
      </c>
      <c r="AQ35" s="319" t="inlineStr">
        <f aca="false">IF($B35="","",IF(COUNTIFS('English Scores- Leveled papers'!$H$4:$KM$4,AQ$3,'English Scores- Leveled papers'!$H37:$KM37,"&lt;&gt;")=0,"",SUMIF('English Scores- Leveled papers'!$H$4:$KM$4,AQ$3,'English Scores- Leveled papers'!$H37:$KM37)))</f>
        <is>
          <t/>
        </is>
      </c>
      <c r="AR35" s="319" t="inlineStr">
        <f aca="false">IF($B35="","",IF(COUNTIFS('English Scores- Leveled papers'!$H$4:$KM$4,AR$3,'English Scores- Leveled papers'!$H37:$KM37,"&lt;&gt;")=0,"",SUMIF('English Scores- Leveled papers'!$H$4:$KM$4,AR$3,'English Scores- Leveled papers'!$H37:$KM37)))</f>
        <is>
          <t/>
        </is>
      </c>
      <c r="AS35" s="319" t="inlineStr">
        <f aca="false">IF($B35="","",IF(COUNTIFS('English Scores- Leveled papers'!$H$4:$KM$4,AS$3,'English Scores- Leveled papers'!$H37:$KM37,"&lt;&gt;")=0,"",SUMIF('English Scores- Leveled papers'!$H$4:$KM$4,AS$3,'English Scores- Leveled papers'!$H37:$KM37)))</f>
        <is>
          <t/>
        </is>
      </c>
      <c r="AT35" s="319" t="inlineStr">
        <f aca="false">IF($B35="","",IF(COUNTIFS('English Scores- Leveled papers'!$H$4:$KM$4,AT$3,'English Scores- Leveled papers'!$H37:$KM37,"&lt;&gt;")=0,"",SUMIF('English Scores- Leveled papers'!$H$4:$KM$4,AT$3,'English Scores- Leveled papers'!$H37:$KM37)))</f>
        <is>
          <t/>
        </is>
      </c>
      <c r="AU35" s="319" t="inlineStr">
        <f aca="false">IF($B35="","",IF(COUNTIFS('English Scores- Leveled papers'!$H$4:$KM$4,AU$3,'English Scores- Leveled papers'!$H37:$KM37,"&lt;&gt;")=0,"",SUMIF('English Scores- Leveled papers'!$H$4:$KM$4,AU$3,'English Scores- Leveled papers'!$H37:$KM37)))</f>
        <is>
          <t/>
        </is>
      </c>
      <c r="AV35" s="319" t="inlineStr">
        <f aca="false">IF($B35="","",IF(COUNTIFS('English Scores- Leveled papers'!$H$4:$KM$4,AV$3,'English Scores- Leveled papers'!$H37:$KM37,"&lt;&gt;")=0,"",SUMIF('English Scores- Leveled papers'!$H$4:$KM$4,AV$3,'English Scores- Leveled papers'!$H37:$KM37)))</f>
        <is>
          <t/>
        </is>
      </c>
      <c r="AW35" s="319" t="inlineStr">
        <f aca="false">IF($B35="","",IF(COUNTIFS('English Scores- Leveled papers'!$H$4:$KM$4,AW$3,'English Scores- Leveled papers'!$H37:$KM37,"&lt;&gt;")=0,"",SUMIF('English Scores- Leveled papers'!$H$4:$KM$4,AW$3,'English Scores- Leveled papers'!$H37:$KM37)))</f>
        <is>
          <t/>
        </is>
      </c>
      <c r="AX35" s="319" t="inlineStr">
        <f aca="false">IF($B35="","",IF(COUNTIFS('English Scores- Leveled papers'!$H$4:$KM$4,AX$3,'English Scores- Leveled papers'!$H37:$KM37,"&lt;&gt;")=0,"",SUMIF('English Scores- Leveled papers'!$H$4:$KM$4,AX$3,'English Scores- Leveled papers'!$H37:$KM37)))</f>
        <is>
          <t/>
        </is>
      </c>
      <c r="AY35" s="319" t="inlineStr">
        <f aca="false">IF($B35="","",IF(COUNTIFS('English Scores- Leveled papers'!$H$4:$KM$4,AY$3,'English Scores- Leveled papers'!$H37:$KM37,"&lt;&gt;")=0,"",SUMIF('English Scores- Leveled papers'!$H$4:$KM$4,AY$3,'English Scores- Leveled papers'!$H37:$KM37)))</f>
        <is>
          <t/>
        </is>
      </c>
      <c r="AZ35" s="752" t="inlineStr">
        <f aca="false">IF($B35="","",IF(COUNTIFS('English Scores- Leveled papers'!$H$4:$KM$4,AZ$3,'English Scores- Leveled papers'!$H37:$KM37,"&lt;&gt;")=0,"",SUMIF('English Scores- Leveled papers'!$H$4:$KM$4,AZ$3,'English Scores- Leveled papers'!$H37:$KM37)))</f>
        <is>
          <t/>
        </is>
      </c>
      <c r="BA35" s="752" t="inlineStr">
        <f aca="false">IF($B35="","",IF(COUNTIFS('English Scores- Leveled papers'!$H$4:$KM$4,BA$3,'English Scores- Leveled papers'!$H37:$KM37,"&lt;&gt;")=0,"",SUMIF('English Scores- Leveled papers'!$H$4:$KM$4,BA$3,'English Scores- Leveled papers'!$H37:$KM37)))</f>
        <is>
          <t/>
        </is>
      </c>
      <c r="BB35" s="752" t="inlineStr">
        <f aca="false">IF($B35="","",IF(COUNTIFS('English Scores- Leveled papers'!$H$4:$KM$4,BB$3,'English Scores- Leveled papers'!$H37:$KM37,"&lt;&gt;")=0,"",SUMIF('English Scores- Leveled papers'!$H$4:$KM$4,BB$3,'English Scores- Leveled papers'!$H37:$KM37)))</f>
        <is>
          <t/>
        </is>
      </c>
      <c r="BC35" s="752" t="inlineStr">
        <f aca="false">IF($B35="","",IF(COUNTIFS('English Scores- Leveled papers'!$H$4:$KM$4,BC$3,'English Scores- Leveled papers'!$H37:$KM37,"&lt;&gt;")=0,"",SUMIF('English Scores- Leveled papers'!$H$4:$KM$4,BC$3,'English Scores- Leveled papers'!$H37:$KM37)))</f>
        <is>
          <t/>
        </is>
      </c>
      <c r="BD35" s="752"/>
      <c r="BE35" s="752"/>
      <c r="BF35" s="752" t="inlineStr">
        <f aca="false">IF($B35="","",IF(COUNTIFS('English Scores- Leveled papers'!$H$4:$KM$4,BF$3,'English Scores- Leveled papers'!$H37:$KM37,"&lt;&gt;")=0,"",SUMIF('English Scores- Leveled papers'!$H$4:$KM$4,BF$3,'English Scores- Leveled papers'!$H37:$KM37)))</f>
        <is>
          <t/>
        </is>
      </c>
      <c r="BG35" s="752" t="inlineStr">
        <f aca="false">IF($B35="","",IF(COUNTIFS('English Scores- Leveled papers'!$H$4:$KM$4,BG$3,'English Scores- Leveled papers'!$H37:$KM37,"&lt;&gt;")=0,"",SUMIF('English Scores- Leveled papers'!$H$4:$KM$4,BG$3,'English Scores- Leveled papers'!$H37:$KM37)))</f>
        <is>
          <t/>
        </is>
      </c>
      <c r="BH35" s="752" t="inlineStr">
        <f aca="false">IF($B35="","",IF(COUNTIFS('English Scores- Leveled papers'!$H$4:$KM$4,BH$3,'English Scores- Leveled papers'!$H37:$KM37,"&lt;&gt;")=0,"",SUMIF('English Scores- Leveled papers'!$H$4:$KM$4,BH$3,'English Scores- Leveled papers'!$H37:$KM37)))</f>
        <is>
          <t/>
        </is>
      </c>
      <c r="BI35" s="752" t="inlineStr">
        <f aca="false">IF($B35="","",IF(COUNTIFS('English Scores- Leveled papers'!$H$4:$KM$4,BI$3,'English Scores- Leveled papers'!$H37:$KM37,"&lt;&gt;")=0,"",SUMIF('English Scores- Leveled papers'!$H$4:$KM$4,BI$3,'English Scores- Leveled papers'!$H37:$KM37)))</f>
        <is>
          <t/>
        </is>
      </c>
      <c r="BJ35" s="752" t="inlineStr">
        <f aca="false">IF($B35="","",IF(COUNTIFS('English Scores- Leveled papers'!$H$4:$KM$4,BJ$3,'English Scores- Leveled papers'!$H37:$KM37,"&lt;&gt;")=0,"",SUMIF('English Scores- Leveled papers'!$H$4:$KM$4,BJ$3,'English Scores- Leveled papers'!$H37:$KM37)))</f>
        <is>
          <t/>
        </is>
      </c>
      <c r="BK35" s="752" t="inlineStr">
        <f aca="false">IF($B35="","",IF(COUNTIFS('English Scores- Leveled papers'!$H$4:$KM$4,BK$3,'English Scores- Leveled papers'!$H37:$KM37,"&lt;&gt;")=0,"",SUMIF('English Scores- Leveled papers'!$H$4:$KM$4,BK$3,'English Scores- Leveled papers'!$H37:$KM37)))</f>
        <is>
          <t/>
        </is>
      </c>
      <c r="BL35" s="752" t="inlineStr">
        <f aca="false">IF($B35="","",IF(COUNTIFS('English Scores- Leveled papers'!$H$4:$KM$4,BL$3,'English Scores- Leveled papers'!$H37:$KM37,"&lt;&gt;")=0,"",SUMIF('English Scores- Leveled papers'!$H$4:$KM$4,BL$3,'English Scores- Leveled papers'!$H37:$KM37)))</f>
        <is>
          <t/>
        </is>
      </c>
      <c r="BM35" s="752" t="inlineStr">
        <f aca="false">IF($B35="","",IF(COUNTIFS('English Scores- Leveled papers'!$H$4:$KM$4,BM$3,'English Scores- Leveled papers'!$H37:$KM37,"&lt;&gt;")=0,"",SUMIF('English Scores- Leveled papers'!$H$4:$KM$4,BM$3,'English Scores- Leveled papers'!$H37:$KM37)))</f>
        <is>
          <t/>
        </is>
      </c>
      <c r="BN35" s="752" t="inlineStr">
        <f aca="false">IF($B35="","",IF(COUNTIFS('English Scores- Leveled papers'!$H$4:$KM$4,BN$3,'English Scores- Leveled papers'!$H37:$KM37,"&lt;&gt;")=0,"",SUMIF('English Scores- Leveled papers'!$H$4:$KM$4,BN$3,'English Scores- Leveled papers'!$H37:$KM37)))</f>
        <is>
          <t/>
        </is>
      </c>
      <c r="BO35" s="752" t="inlineStr">
        <f aca="false">IF($B35="","",IF(COUNTIFS('English Scores- Leveled papers'!$H$4:$KM$4,BO$3,'English Scores- Leveled papers'!$H37:$KM37,"&lt;&gt;")=0,"",SUMIF('English Scores- Leveled papers'!$H$4:$KM$4,BO$3,'English Scores- Leveled papers'!$H37:$KM37)))</f>
        <is>
          <t/>
        </is>
      </c>
      <c r="BP35" s="319" t="inlineStr">
        <f aca="false">IF($B35="","",IF(COUNTIFS('English Scores- Leveled papers'!$H$4:$KM$4,BP$3,'English Scores- Leveled papers'!$H37:$KM37,"&lt;&gt;")=0,"",SUMIF('English Scores- Leveled papers'!$H$4:$KM$4,BP$3,'English Scores- Leveled papers'!$H37:$KM37)))</f>
        <is>
          <t/>
        </is>
      </c>
      <c r="BQ35" s="319" t="inlineStr">
        <f aca="false">IF($B35="","",IF(COUNTIFS('English Scores- Leveled papers'!$H$4:$KM$4,BQ$3,'English Scores- Leveled papers'!$H37:$KM37,"&lt;&gt;")=0,"",SUMIF('English Scores- Leveled papers'!$H$4:$KM$4,BQ$3,'English Scores- Leveled papers'!$H37:$KM37)))</f>
        <is>
          <t/>
        </is>
      </c>
      <c r="BR35" s="319" t="inlineStr">
        <f aca="false">IF($B35="","",IF(COUNTIFS('English Scores- Leveled papers'!$H$4:$KM$4,BR$3,'English Scores- Leveled papers'!$H37:$KM37,"&lt;&gt;")=0,"",SUMIF('English Scores- Leveled papers'!$H$4:$KM$4,BR$3,'English Scores- Leveled papers'!$H37:$KM37)))</f>
        <is>
          <t/>
        </is>
      </c>
      <c r="BS35" s="319" t="inlineStr">
        <f aca="false">IF($B35="","",IF(COUNTIFS('English Scores- Leveled papers'!$H$4:$KM$4,BS$3,'English Scores- Leveled papers'!$H37:$KM37,"&lt;&gt;")=0,"",SUMIF('English Scores- Leveled papers'!$H$4:$KM$4,BS$3,'English Scores- Leveled papers'!$H37:$KM37)))</f>
        <is>
          <t/>
        </is>
      </c>
      <c r="BT35" s="319" t="inlineStr">
        <f aca="false">IF($B35="","",IF(COUNTIFS('English Scores- Leveled papers'!$H$4:$KM$4,BT$3,'English Scores- Leveled papers'!$H37:$KM37,"&lt;&gt;")=0,"",SUMIF('English Scores- Leveled papers'!$H$4:$KM$4,BT$3,'English Scores- Leveled papers'!$H37:$KM37)))</f>
        <is>
          <t/>
        </is>
      </c>
      <c r="BU35" s="319" t="inlineStr">
        <f aca="false">IF($B35="","",IF(COUNTIFS('English Scores- Leveled papers'!$H$4:$KM$4,BU$3,'English Scores- Leveled papers'!$H37:$KM37,"&lt;&gt;")=0,"",SUMIF('English Scores- Leveled papers'!$H$4:$KM$4,BU$3,'English Scores- Leveled papers'!$H37:$KM37)))</f>
        <is>
          <t/>
        </is>
      </c>
      <c r="BV35" s="319" t="inlineStr">
        <f aca="false">IF($B35="","",IF(COUNTIFS('English Scores- Leveled papers'!$H$4:$KM$4,BV$3,'English Scores- Leveled papers'!$H37:$KM37,"&lt;&gt;")=0,"",SUMIF('English Scores- Leveled papers'!$H$4:$KM$4,BV$3,'English Scores- Leveled papers'!$H37:$KM37)))</f>
        <is>
          <t/>
        </is>
      </c>
      <c r="BW35" s="319" t="inlineStr">
        <f aca="false">IF($B35="","",IF(COUNTIFS('English Scores- Leveled papers'!$H$4:$KM$4,BW$3,'English Scores- Leveled papers'!$H37:$KM37,"&lt;&gt;")=0,"",SUMIF('English Scores- Leveled papers'!$H$4:$KM$4,BW$3,'English Scores- Leveled papers'!$H37:$KM37)))</f>
        <is>
          <t/>
        </is>
      </c>
      <c r="BX35" s="752" t="inlineStr">
        <f aca="false">IF($B35="","",IF(COUNTIFS('English Scores- Leveled papers'!$H$4:$KM$4,BX$3,'English Scores- Leveled papers'!$H37:$KM37,"&lt;&gt;")=0,"",SUMIF('English Scores- Leveled papers'!$H$4:$KM$4,BX$3,'English Scores- Leveled papers'!$H37:$KM37)))</f>
        <is>
          <t/>
        </is>
      </c>
      <c r="BY35" s="752" t="inlineStr">
        <f aca="false">IF($B35="","",IF(COUNTIFS('English Scores- Leveled papers'!$H$4:$KM$4,BY$3,'English Scores- Leveled papers'!$H37:$KM37,"&lt;&gt;")=0,"",SUMIF('English Scores- Leveled papers'!$H$4:$KM$4,BY$3,'English Scores- Leveled papers'!$H37:$KM37)))</f>
        <is>
          <t/>
        </is>
      </c>
      <c r="BZ35" s="752" t="inlineStr">
        <f aca="false">IF($B35="","",IF(COUNTIFS('English Scores- Leveled papers'!$H$4:$KM$4,BZ$3,'English Scores- Leveled papers'!$H37:$KM37,"&lt;&gt;")=0,"",SUMIF('English Scores- Leveled papers'!$H$4:$KM$4,BZ$3,'English Scores- Leveled papers'!$H37:$KM37)))</f>
        <is>
          <t/>
        </is>
      </c>
      <c r="CA35" s="752" t="inlineStr">
        <f aca="false">IF($B35="","",IF(COUNTIFS('English Scores- Leveled papers'!$H$4:$KM$4,CA$3,'English Scores- Leveled papers'!$H37:$KM37,"&lt;&gt;")=0,"",SUMIF('English Scores- Leveled papers'!$H$4:$KM$4,CA$3,'English Scores- Leveled papers'!$H37:$KM37)))</f>
        <is>
          <t/>
        </is>
      </c>
      <c r="CB35" s="752" t="inlineStr">
        <f aca="false">IF($B35="","",IF(COUNTIFS('English Scores- Leveled papers'!$H$4:$KM$4,CB$3,'English Scores- Leveled papers'!$H37:$KM37,"&lt;&gt;")=0,"",SUMIF('English Scores- Leveled papers'!$H$4:$KM$4,CB$3,'English Scores- Leveled papers'!$H37:$KM37)))</f>
        <is>
          <t/>
        </is>
      </c>
      <c r="CC35" s="752" t="inlineStr">
        <f aca="false">IF($B35="","",IF(COUNTIFS('English Scores- Leveled papers'!$H$4:$KM$4,CC$3,'English Scores- Leveled papers'!$H37:$KM37,"&lt;&gt;")=0,"",SUMIF('English Scores- Leveled papers'!$H$4:$KM$4,CC$3,'English Scores- Leveled papers'!$H37:$KM37)))</f>
        <is>
          <t/>
        </is>
      </c>
      <c r="CD35" s="752" t="inlineStr">
        <f aca="false">IF($B35="","",IF(COUNTIFS('English Scores- Leveled papers'!$H$4:$KM$4,CD$3,'English Scores- Leveled papers'!$H37:$KM37,"&lt;&gt;")=0,"",SUMIF('English Scores- Leveled papers'!$H$4:$KM$4,CD$3,'English Scores- Leveled papers'!$H37:$KM37)))</f>
        <is>
          <t/>
        </is>
      </c>
      <c r="CE35" s="752" t="inlineStr">
        <f aca="false">IF($B35="","",IF(COUNTIFS('English Scores- Leveled papers'!$H$4:$KM$4,CE$3,'English Scores- Leveled papers'!$H37:$KM37,"&lt;&gt;")=0,"",SUMIF('English Scores- Leveled papers'!$H$4:$KM$4,CE$3,'English Scores- Leveled papers'!$H37:$KM37)))</f>
        <is>
          <t/>
        </is>
      </c>
      <c r="CF35" s="752" t="inlineStr">
        <f aca="false">IF($B35="","",IF(COUNTIFS('English Scores- Leveled papers'!$H$4:$KM$4,CF$3,'English Scores- Leveled papers'!$H37:$KM37,"&lt;&gt;")=0,"",SUMIF('English Scores- Leveled papers'!$H$4:$KM$4,CF$3,'English Scores- Leveled papers'!$H37:$KM37)))</f>
        <is>
          <t/>
        </is>
      </c>
      <c r="CG35" s="319" t="inlineStr">
        <f aca="false">IF($B35="","",IF(COUNTIFS('English Scores- Leveled papers'!$H$4:$KM$4,CG$3,'English Scores- Leveled papers'!$H37:$KM37,"&lt;&gt;")=0,"",SUMIF('English Scores- Leveled papers'!$H$4:$KM$4,CG$3,'English Scores- Leveled papers'!$H37:$KM37)))</f>
        <is>
          <t/>
        </is>
      </c>
      <c r="CH35" s="319" t="inlineStr">
        <f aca="false">IF($B35="","",IF(COUNTIFS('English Scores- Leveled papers'!$H$4:$KM$4,CH$3,'English Scores- Leveled papers'!$H37:$KM37,"&lt;&gt;")=0,"",SUMIF('English Scores- Leveled papers'!$H$4:$KM$4,CH$3,'English Scores- Leveled papers'!$H37:$KM37)))</f>
        <is>
          <t/>
        </is>
      </c>
      <c r="CI35" s="319" t="inlineStr">
        <f aca="false">IF($B35="","",IF(COUNTIFS('English Scores- Leveled papers'!$H$4:$KM$4,CI$3,'English Scores- Leveled papers'!$H37:$KM37,"&lt;&gt;")=0,"",SUMIF('English Scores- Leveled papers'!$H$4:$KM$4,CI$3,'English Scores- Leveled papers'!$H37:$KM37)))</f>
        <is>
          <t/>
        </is>
      </c>
      <c r="CJ35" s="319" t="inlineStr">
        <f aca="false">IF($B35="","",IF(COUNTIFS('English Scores- Leveled papers'!$H$4:$KM$4,CJ$3,'English Scores- Leveled papers'!$H37:$KM37,"&lt;&gt;")=0,"",SUMIF('English Scores- Leveled papers'!$H$4:$KM$4,CJ$3,'English Scores- Leveled papers'!$H37:$KM37)))</f>
        <is>
          <t/>
        </is>
      </c>
      <c r="CK35" s="319" t="inlineStr">
        <f aca="false">IF($B35="","",IF(COUNTIFS('English Scores- Leveled papers'!$H$4:$KM$4,CK$3,'English Scores- Leveled papers'!$H37:$KM37,"&lt;&gt;")=0,"",SUMIF('English Scores- Leveled papers'!$H$4:$KM$4,CK$3,'English Scores- Leveled papers'!$H37:$KM37)))</f>
        <is>
          <t/>
        </is>
      </c>
      <c r="CL35" s="752" t="inlineStr">
        <f aca="false">IF($B35="","",IF(COUNTIFS('English Scores- Leveled papers'!$H$4:$KM$4,CL$3,'English Scores- Leveled papers'!$H37:$KM37,"&lt;&gt;")=0,"",SUMIF('English Scores- Leveled papers'!$H$4:$KM$4,CL$3,'English Scores- Leveled papers'!$H37:$KM37)))</f>
        <is>
          <t/>
        </is>
      </c>
      <c r="CM35" s="752" t="inlineStr">
        <f aca="false">IF($B35="","",IF(COUNTIFS('English Scores- Leveled papers'!$H$4:$KM$4,CM$3,'English Scores- Leveled papers'!$H37:$KM37,"&lt;&gt;")=0,"",SUMIF('English Scores- Leveled papers'!$H$4:$KM$4,CM$3,'English Scores- Leveled papers'!$H37:$KM37)))</f>
        <is>
          <t/>
        </is>
      </c>
      <c r="CN35" s="752" t="inlineStr">
        <f aca="false">IF($B35="","",IF(COUNTIFS('English Scores- Leveled papers'!$H$4:$KM$4,CN$3,'English Scores- Leveled papers'!$H37:$KM37,"&lt;&gt;")=0,"",SUMIF('English Scores- Leveled papers'!$H$4:$KM$4,CN$3,'English Scores- Leveled papers'!$H37:$KM37)))</f>
        <is>
          <t/>
        </is>
      </c>
      <c r="CO35" s="752" t="inlineStr">
        <f aca="false">IF($B35="","",IF(COUNTIFS('English Scores- Leveled papers'!$H$4:$KM$4,CO$3,'English Scores- Leveled papers'!$H37:$KM37,"&lt;&gt;")=0,"",SUMIF('English Scores- Leveled papers'!$H$4:$KM$4,CO$3,'English Scores- Leveled papers'!$H37:$KM37)))</f>
        <is>
          <t/>
        </is>
      </c>
      <c r="CP35" s="752" t="inlineStr">
        <f aca="false">IF($B35="","",IF(COUNTIFS('English Scores- Leveled papers'!$H$4:$KM$4,CP$3,'English Scores- Leveled papers'!$H37:$KM37,"&lt;&gt;")=0,"",SUMIF('English Scores- Leveled papers'!$H$4:$KM$4,CP$3,'English Scores- Leveled papers'!$H37:$KM37)))</f>
        <is>
          <t/>
        </is>
      </c>
      <c r="CQ35" s="752" t="inlineStr">
        <f aca="false">IF($B35="","",IF(COUNTIFS('English Scores- Leveled papers'!$H$4:$KM$4,CQ$3,'English Scores- Leveled papers'!$H37:$KM37,"&lt;&gt;")=0,"",SUMIF('English Scores- Leveled papers'!$H$4:$KM$4,CQ$3,'English Scores- Leveled papers'!$H37:$KM37)))</f>
        <is>
          <t/>
        </is>
      </c>
      <c r="CR35" s="752" t="inlineStr">
        <f aca="false">IF($B35="","",IF(COUNTIFS('English Scores- Leveled papers'!$H$4:$KM$4,CR$3,'English Scores- Leveled papers'!$H37:$KM37,"&lt;&gt;")=0,"",SUMIF('English Scores- Leveled papers'!$H$4:$KM$4,CR$3,'English Scores- Leveled papers'!$H37:$KM37)))</f>
        <is>
          <t/>
        </is>
      </c>
      <c r="CS35" s="752" t="inlineStr">
        <f aca="false">IF($B35="","",IF(COUNTIFS('English Scores- Leveled papers'!$H$4:$KM$4,CS$3,'English Scores- Leveled papers'!$H37:$KM37,"&lt;&gt;")=0,"",SUMIF('English Scores- Leveled papers'!$H$4:$KM$4,CS$3,'English Scores- Leveled papers'!$H37:$KM37)))</f>
        <is>
          <t/>
        </is>
      </c>
      <c r="CT35" s="319" t="inlineStr">
        <f aca="false">IF($B35="","",IF(COUNTIFS('English Scores- Leveled papers'!$H$4:$KM$4,CT$3,'English Scores- Leveled papers'!$H37:$KM37,"&lt;&gt;")=0,"",SUMIF('English Scores- Leveled papers'!$H$4:$KM$4,CT$3,'English Scores- Leveled papers'!$H37:$KM37)))</f>
        <is>
          <t/>
        </is>
      </c>
      <c r="CU35" s="319" t="inlineStr">
        <f aca="false">IF($B35="","",IF(COUNTIFS('English Scores- Leveled papers'!$H$4:$KM$4,CU$3,'English Scores- Leveled papers'!$H37:$KM37,"&lt;&gt;")=0,"",SUMIF('English Scores- Leveled papers'!$H$4:$KM$4,CU$3,'English Scores- Leveled papers'!$H37:$KM37)))</f>
        <is>
          <t/>
        </is>
      </c>
      <c r="CV35" s="319" t="inlineStr">
        <f aca="false">IF($B35="","",IF(COUNTIFS('English Scores- Leveled papers'!$H$4:$KM$4,CV$3,'English Scores- Leveled papers'!$H37:$KM37,"&lt;&gt;")=0,"",SUMIF('English Scores- Leveled papers'!$H$4:$KM$4,CV$3,'English Scores- Leveled papers'!$H37:$KM37)))</f>
        <is>
          <t/>
        </is>
      </c>
      <c r="CW35" s="319" t="inlineStr">
        <f aca="false">IF($B35="","",IF(COUNTIFS('English Scores- Leveled papers'!$H$4:$KM$4,CW$3,'English Scores- Leveled papers'!$H37:$KM37,"&lt;&gt;")=0,"",SUMIF('English Scores- Leveled papers'!$H$4:$KM$4,CW$3,'English Scores- Leveled papers'!$H37:$KM37)))</f>
        <is>
          <t/>
        </is>
      </c>
      <c r="CX35" s="319" t="inlineStr">
        <f aca="false">IF($B35="","",IF(COUNTIFS('English Scores- Leveled papers'!$H$4:$KM$4,CX$3,'English Scores- Leveled papers'!$H37:$KM37,"&lt;&gt;")=0,"",SUMIF('English Scores- Leveled papers'!$H$4:$KM$4,CX$3,'English Scores- Leveled papers'!$H37:$KM37)))</f>
        <is>
          <t/>
        </is>
      </c>
      <c r="CY35" s="319" t="inlineStr">
        <f aca="false">IF($B35="","",IF(COUNTIFS('English Scores- Leveled papers'!$H$4:$KM$4,CY$3,'English Scores- Leveled papers'!$H37:$KM37,"&lt;&gt;")=0,"",SUMIF('English Scores- Leveled papers'!$H$4:$KM$4,CY$3,'English Scores- Leveled papers'!$H37:$KM37)))</f>
        <is>
          <t/>
        </is>
      </c>
      <c r="CZ35" s="319" t="inlineStr">
        <f aca="false">IF($B35="","",IF(COUNTIFS('English Scores- Leveled papers'!$H$4:$KM$4,CZ$3,'English Scores- Leveled papers'!$H37:$KM37,"&lt;&gt;")=0,"",SUMIF('English Scores- Leveled papers'!$H$4:$KM$4,CZ$3,'English Scores- Leveled papers'!$H37:$KM37)))</f>
        <is>
          <t/>
        </is>
      </c>
      <c r="DA35" s="319" t="inlineStr">
        <f aca="false">IF($B35="","",IF(COUNTIFS('English Scores- Leveled papers'!$H$4:$KM$4,DA$3,'English Scores- Leveled papers'!$H37:$KM37,"&lt;&gt;")=0,"",SUMIF('English Scores- Leveled papers'!$H$4:$KM$4,DA$3,'English Scores- Leveled papers'!$H37:$KM37)))</f>
        <is>
          <t/>
        </is>
      </c>
      <c r="DB35" s="319" t="inlineStr">
        <f aca="false">IF($B35="","",IF(COUNTIFS('English Scores- Leveled papers'!$H$4:$KM$4,DB$3,'English Scores- Leveled papers'!$H37:$KM37,"&lt;&gt;")=0,"",SUMIF('English Scores- Leveled papers'!$H$4:$KM$4,DB$3,'English Scores- Leveled papers'!$H37:$KM37)))</f>
        <is>
          <t/>
        </is>
      </c>
      <c r="DC35" s="319" t="inlineStr">
        <f aca="false">IF($B35="","",IF(COUNTIFS('English Scores- Leveled papers'!$H$4:$KM$4,DC$3,'English Scores- Leveled papers'!$H37:$KM37,"&lt;&gt;")=0,"",SUMIF('English Scores- Leveled papers'!$H$4:$KM$4,DC$3,'English Scores- Leveled papers'!$H37:$KM37)))</f>
        <is>
          <t/>
        </is>
      </c>
      <c r="DD35" s="319" t="inlineStr">
        <f aca="false">IF($B35="","",IF(COUNTIFS('English Scores- Leveled papers'!$H$4:$KM$4,DD$3,'English Scores- Leveled papers'!$H37:$KM37,"&lt;&gt;")=0,"",SUMIF('English Scores- Leveled papers'!$H$4:$KM$4,DD$3,'English Scores- Leveled papers'!$H37:$KM37)))</f>
        <is>
          <t/>
        </is>
      </c>
      <c r="DE35" s="319" t="inlineStr">
        <f aca="false">IF($B35="","",IF(COUNTIFS('English Scores- Leveled papers'!$H$4:$KM$4,DE$3,'English Scores- Leveled papers'!$H37:$KM37,"&lt;&gt;")=0,"",SUMIF('English Scores- Leveled papers'!$H$4:$KM$4,DE$3,'English Scores- Leveled papers'!$H37:$KM37)))</f>
        <is>
          <t/>
        </is>
      </c>
      <c r="DF35" s="752" t="inlineStr">
        <f aca="false">IF($B35="","",IF(COUNTIFS('English Scores- Leveled papers'!$H$4:$KM$4,DF$3,'English Scores- Leveled papers'!$H37:$KM37,"&lt;&gt;")=0,"",SUMIF('English Scores- Leveled papers'!$H$4:$KM$4,DF$3,'English Scores- Leveled papers'!$H37:$KM37)))</f>
        <is>
          <t/>
        </is>
      </c>
      <c r="DG35" s="752" t="inlineStr">
        <f aca="false">IF($B35="","",IF(COUNTIFS('English Scores- Leveled papers'!$H$4:$KM$4,DG$3,'English Scores- Leveled papers'!$H37:$KM37,"&lt;&gt;")=0,"",SUMIF('English Scores- Leveled papers'!$H$4:$KM$4,DG$3,'English Scores- Leveled papers'!$H37:$KM37)))</f>
        <is>
          <t/>
        </is>
      </c>
      <c r="DH35" s="752" t="inlineStr">
        <f aca="false">IF($B35="","",IF(COUNTIFS('English Scores- Leveled papers'!$H$4:$KM$4,DH$3,'English Scores- Leveled papers'!$H37:$KM37,"&lt;&gt;")=0,"",SUMIF('English Scores- Leveled papers'!$H$4:$KM$4,DH$3,'English Scores- Leveled papers'!$H37:$KM37)))</f>
        <is>
          <t/>
        </is>
      </c>
      <c r="DI35" s="752" t="inlineStr">
        <f aca="false">IF($B35="","",IF(COUNTIFS('English Scores- Leveled papers'!$H$4:$KM$4,DI$3,'English Scores- Leveled papers'!$H37:$KM37,"&lt;&gt;")=0,"",SUMIF('English Scores- Leveled papers'!$H$4:$KM$4,DI$3,'English Scores- Leveled papers'!$H37:$KM37)))</f>
        <is>
          <t/>
        </is>
      </c>
      <c r="DJ35" s="752" t="inlineStr">
        <f aca="false">IF($B35="","",IF(COUNTIFS('English Scores- Leveled papers'!$H$4:$KM$4,DJ$3,'English Scores- Leveled papers'!$H37:$KM37,"&lt;&gt;")=0,"",SUMIF('English Scores- Leveled papers'!$H$4:$KM$4,DJ$3,'English Scores- Leveled papers'!$H37:$KM37)))</f>
        <is>
          <t/>
        </is>
      </c>
      <c r="DK35" s="752" t="inlineStr">
        <f aca="false">IF($B35="","",IF(COUNTIFS('English Scores- Leveled papers'!$H$4:$KM$4,DK$3,'English Scores- Leveled papers'!$H37:$KM37,"&lt;&gt;")=0,"",SUMIF('English Scores- Leveled papers'!$H$4:$KM$4,DK$3,'English Scores- Leveled papers'!$H37:$KM37)))</f>
        <is>
          <t/>
        </is>
      </c>
      <c r="DL35" s="752" t="inlineStr">
        <f aca="false">IF($B35="","",IF(COUNTIFS('English Scores- Leveled papers'!$H$4:$KM$4,DL$3,'English Scores- Leveled papers'!$H37:$KM37,"&lt;&gt;")=0,"",SUMIF('English Scores- Leveled papers'!$H$4:$KM$4,DL$3,'English Scores- Leveled papers'!$H37:$KM37)))</f>
        <is>
          <t/>
        </is>
      </c>
      <c r="DM35" s="752" t="inlineStr">
        <f aca="false">IF($B35="","",IF(COUNTIFS('English Scores- Leveled papers'!$H$4:$KM$4,DM$3,'English Scores- Leveled papers'!$H37:$KM37,"&lt;&gt;")=0,"",SUMIF('English Scores- Leveled papers'!$H$4:$KM$4,DM$3,'English Scores- Leveled papers'!$H37:$KM37)))</f>
        <is>
          <t/>
        </is>
      </c>
      <c r="DN35" s="752" t="inlineStr">
        <f aca="false">IF($B35="","",IF(COUNTIFS('English Scores- Leveled papers'!$H$4:$KM$4,DN$3,'English Scores- Leveled papers'!$H37:$KM37,"&lt;&gt;")=0,"",SUMIF('English Scores- Leveled papers'!$H$4:$KM$4,DN$3,'English Scores- Leveled papers'!$H37:$KM37)))</f>
        <is>
          <t/>
        </is>
      </c>
      <c r="DO35" s="752" t="inlineStr">
        <f aca="false">IF($B35="","",IF(COUNTIFS('English Scores- Leveled papers'!$H$4:$KM$4,DO$3,'English Scores- Leveled papers'!$H37:$KM37,"&lt;&gt;")=0,"",SUMIF('English Scores- Leveled papers'!$H$4:$KM$4,DO$3,'English Scores- Leveled papers'!$H37:$KM37)))</f>
        <is>
          <t/>
        </is>
      </c>
      <c r="DP35" s="752" t="inlineStr">
        <f aca="false">IF($B35="","",IF(COUNTIFS('English Scores- Leveled papers'!$H$4:$KM$4,DP$3,'English Scores- Leveled papers'!$H37:$KM37,"&lt;&gt;")=0,"",SUMIF('English Scores- Leveled papers'!$H$4:$KM$4,DP$3,'English Scores- Leveled papers'!$H37:$KM37)))</f>
        <is>
          <t/>
        </is>
      </c>
      <c r="DQ35" s="752" t="inlineStr">
        <f aca="false">IF($B35="","",IF(COUNTIFS('English Scores- Leveled papers'!$H$4:$KM$4,DQ$3,'English Scores- Leveled papers'!$H37:$KM37,"&lt;&gt;")=0,"",SUMIF('English Scores- Leveled papers'!$H$4:$KM$4,DQ$3,'English Scores- Leveled papers'!$H37:$KM37)))</f>
        <is>
          <t/>
        </is>
      </c>
      <c r="DR35" s="319" t="inlineStr">
        <f aca="false">IF($B35="","",IF(COUNTIFS('English Scores- Leveled papers'!$H$4:$KM$4,DR$3,'English Scores- Leveled papers'!$H37:$KM37,"&lt;&gt;")=0,"",SUMIF('English Scores- Leveled papers'!$H$4:$KM$4,DR$3,'English Scores- Leveled papers'!$H37:$KM37)))</f>
        <is>
          <t/>
        </is>
      </c>
      <c r="DS35" s="319" t="inlineStr">
        <f aca="false">IF($B35="","",IF(COUNTIFS('English Scores- Leveled papers'!$H$4:$KM$4,DS$3,'English Scores- Leveled papers'!$H37:$KM37,"&lt;&gt;")=0,"",SUMIF('English Scores- Leveled papers'!$H$4:$KM$4,DS$3,'English Scores- Leveled papers'!$H37:$KM37)))</f>
        <is>
          <t/>
        </is>
      </c>
      <c r="DT35" s="319" t="inlineStr">
        <f aca="false">IF($B35="","",IF(COUNTIFS('English Scores- Leveled papers'!$H$4:$KM$4,DT$3,'English Scores- Leveled papers'!$H37:$KM37,"&lt;&gt;")=0,"",SUMIF('English Scores- Leveled papers'!$H$4:$KM$4,DT$3,'English Scores- Leveled papers'!$H37:$KM37)))</f>
        <is>
          <t/>
        </is>
      </c>
      <c r="DU35" s="319" t="inlineStr">
        <f aca="false">IF($B35="","",IF(COUNTIFS('English Scores- Leveled papers'!$H$4:$KM$4,DU$3,'English Scores- Leveled papers'!$H37:$KM37,"&lt;&gt;")=0,"",SUMIF('English Scores- Leveled papers'!$H$4:$KM$4,DU$3,'English Scores- Leveled papers'!$H37:$KM37)))</f>
        <is>
          <t/>
        </is>
      </c>
      <c r="DV35" s="319" t="inlineStr">
        <f aca="false">IF($B35="","",IF(COUNTIFS('English Scores- Leveled papers'!$H$4:$KM$4,DV$3,'English Scores- Leveled papers'!$H37:$KM37,"&lt;&gt;")=0,"",SUMIF('English Scores- Leveled papers'!$H$4:$KM$4,DV$3,'English Scores- Leveled papers'!$H37:$KM37)))</f>
        <is>
          <t/>
        </is>
      </c>
      <c r="DW35" s="319" t="inlineStr">
        <f aca="false">IF($B35="","",IF(COUNTIFS('English Scores- Leveled papers'!$H$4:$KM$4,DW$3,'English Scores- Leveled papers'!$H37:$KM37,"&lt;&gt;")=0,"",SUMIF('English Scores- Leveled papers'!$H$4:$KM$4,DW$3,'English Scores- Leveled papers'!$H37:$KM37)))</f>
        <is>
          <t/>
        </is>
      </c>
      <c r="DX35" s="319" t="inlineStr">
        <f aca="false">IF($B35="","",IF(COUNTIFS('English Scores- Leveled papers'!$H$4:$KM$4,DX$3,'English Scores- Leveled papers'!$H37:$KM37,"&lt;&gt;")=0,"",SUMIF('English Scores- Leveled papers'!$H$4:$KM$4,DX$3,'English Scores- Leveled papers'!$H37:$KM37)))</f>
        <is>
          <t/>
        </is>
      </c>
      <c r="DY35" s="319" t="inlineStr">
        <f aca="false">IF($B35="","",IF(COUNTIFS('English Scores- Leveled papers'!$H$4:$KM$4,DY$3,'English Scores- Leveled papers'!$H37:$KM37,"&lt;&gt;")=0,"",SUMIF('English Scores- Leveled papers'!$H$4:$KM$4,DY$3,'English Scores- Leveled papers'!$H37:$KM37)))</f>
        <is>
          <t/>
        </is>
      </c>
      <c r="DZ35" s="319" t="inlineStr">
        <f aca="false">IF($B35="","",IF(COUNTIFS('English Scores- Leveled papers'!$H$4:$KM$4,DZ$3,'English Scores- Leveled papers'!$H37:$KM37,"&lt;&gt;")=0,"",SUMIF('English Scores- Leveled papers'!$H$4:$KM$4,DZ$3,'English Scores- Leveled papers'!$H37:$KM37)))</f>
        <is>
          <t/>
        </is>
      </c>
      <c r="EA35" s="319" t="inlineStr">
        <f aca="false">IF($B35="","",IF(COUNTIFS('English Scores- Leveled papers'!$H$4:$KM$4,EA$3,'English Scores- Leveled papers'!$H37:$KM37,"&lt;&gt;")=0,"",SUMIF('English Scores- Leveled papers'!$H$4:$KM$4,EA$3,'English Scores- Leveled papers'!$H37:$KM37)))</f>
        <is>
          <t/>
        </is>
      </c>
      <c r="EB35" s="319" t="inlineStr">
        <f aca="false">IF($B35="","",IF(COUNTIFS('English Scores- Leveled papers'!$H$4:$KM$4,EB$3,'English Scores- Leveled papers'!$H37:$KM37,"&lt;&gt;")=0,"",SUMIF('English Scores- Leveled papers'!$H$4:$KM$4,EB$3,'English Scores- Leveled papers'!$H37:$KM37)))</f>
        <is>
          <t/>
        </is>
      </c>
      <c r="EC35" s="319" t="inlineStr">
        <f aca="false">IF($B35="","",IF(COUNTIFS('English Scores- Leveled papers'!$H$4:$KM$4,EC$3,'English Scores- Leveled papers'!$H37:$KM37,"&lt;&gt;")=0,"",SUMIF('English Scores- Leveled papers'!$H$4:$KM$4,EC$3,'English Scores- Leveled papers'!$H37:$KM37)))</f>
        <is>
          <t/>
        </is>
      </c>
      <c r="ED35" s="752" t="inlineStr">
        <f aca="false">IF($B35="","",IF(COUNTIFS('English Scores- Leveled papers'!$H$4:$KM$4,ED$3,'English Scores- Leveled papers'!$H37:$KM37,"&lt;&gt;")=0,"",SUMIF('English Scores- Leveled papers'!$H$4:$KM$4,ED$3,'English Scores- Leveled papers'!$H37:$KM37)))</f>
        <is>
          <t/>
        </is>
      </c>
      <c r="EE35" s="752" t="inlineStr">
        <f aca="false">IF($B35="","",IF(COUNTIFS('English Scores- Leveled papers'!$H$4:$KM$4,EE$3,'English Scores- Leveled papers'!$H37:$KM37,"&lt;&gt;")=0,"",SUMIF('English Scores- Leveled papers'!$H$4:$KM$4,EE$3,'English Scores- Leveled papers'!$H37:$KM37)))</f>
        <is>
          <t/>
        </is>
      </c>
      <c r="EF35" s="752" t="inlineStr">
        <f aca="false">IF($B35="","",IF(COUNTIFS('English Scores- Leveled papers'!$H$4:$KM$4,EF$3,'English Scores- Leveled papers'!$H37:$KM37,"&lt;&gt;")=0,"",SUMIF('English Scores- Leveled papers'!$H$4:$KM$4,EF$3,'English Scores- Leveled papers'!$H37:$KM37)))</f>
        <is>
          <t/>
        </is>
      </c>
      <c r="EG35" s="752" t="inlineStr">
        <f aca="false">IF($B35="","",IF(COUNTIFS('English Scores- Leveled papers'!$H$4:$KM$4,EG$3,'English Scores- Leveled papers'!$H37:$KM37,"&lt;&gt;")=0,"",SUMIF('English Scores- Leveled papers'!$H$4:$KM$4,EG$3,'English Scores- Leveled papers'!$H37:$KM37)))</f>
        <is>
          <t/>
        </is>
      </c>
      <c r="EH35" s="752" t="inlineStr">
        <f aca="false">IF($B35="","",IF(COUNTIFS('English Scores- Leveled papers'!$H$4:$KM$4,EH$3,'English Scores- Leveled papers'!$H37:$KM37,"&lt;&gt;")=0,"",SUMIF('English Scores- Leveled papers'!$H$4:$KM$4,EH$3,'English Scores- Leveled papers'!$H37:$KM37)))</f>
        <is>
          <t/>
        </is>
      </c>
      <c r="EI35" s="752" t="inlineStr">
        <f aca="false">IF($B35="","",IF(COUNTIFS('English Scores- Leveled papers'!$H$4:$KM$4,EI$3,'English Scores- Leveled papers'!$H37:$KM37,"&lt;&gt;")=0,"",SUMIF('English Scores- Leveled papers'!$H$4:$KM$4,EI$3,'English Scores- Leveled papers'!$H37:$KM37)))</f>
        <is>
          <t/>
        </is>
      </c>
      <c r="EJ35" s="752" t="inlineStr">
        <f aca="false">IF($B35="","",IF(COUNTIFS('English Scores- Leveled papers'!$H$4:$KM$4,EJ$3,'English Scores- Leveled papers'!$H37:$KM37,"&lt;&gt;")=0,"",SUMIF('English Scores- Leveled papers'!$H$4:$KM$4,EJ$3,'English Scores- Leveled papers'!$H37:$KM37)))</f>
        <is>
          <t/>
        </is>
      </c>
      <c r="EK35" s="752" t="inlineStr">
        <f aca="false">IF($B35="","",IF(COUNTIFS('English Scores- Leveled papers'!$H$4:$KM$4,EK$3,'English Scores- Leveled papers'!$H37:$KM37,"&lt;&gt;")=0,"",SUMIF('English Scores- Leveled papers'!$H$4:$KM$4,EK$3,'English Scores- Leveled papers'!$H37:$KM37)))</f>
        <is>
          <t/>
        </is>
      </c>
      <c r="EL35" s="752" t="inlineStr">
        <f aca="false">IF($B35="","",IF(COUNTIFS('English Scores- Leveled papers'!$H$4:$KM$4,EL$3,'English Scores- Leveled papers'!$H37:$KM37,"&lt;&gt;")=0,"",SUMIF('English Scores- Leveled papers'!$H$4:$KM$4,EL$3,'English Scores- Leveled papers'!$H37:$KM37)))</f>
        <is>
          <t/>
        </is>
      </c>
      <c r="EM35" s="752" t="inlineStr">
        <f aca="false">IF($B35="","",IF(COUNTIFS('English Scores- Leveled papers'!$H$4:$KM$4,EM$3,'English Scores- Leveled papers'!$H37:$KM37,"&lt;&gt;")=0,"",SUMIF('English Scores- Leveled papers'!$H$4:$KM$4,EM$3,'English Scores- Leveled papers'!$H37:$KM37)))</f>
        <is>
          <t/>
        </is>
      </c>
      <c r="EN35" s="752" t="inlineStr">
        <f aca="false">IF($B35="","",IF(COUNTIFS('English Scores- Leveled papers'!$H$4:$KM$4,EN$3,'English Scores- Leveled papers'!$H37:$KM37,"&lt;&gt;")=0,"",SUMIF('English Scores- Leveled papers'!$H$4:$KM$4,EN$3,'English Scores- Leveled papers'!$H37:$KM37)))</f>
        <is>
          <t/>
        </is>
      </c>
      <c r="EO35" s="752" t="inlineStr">
        <f aca="false">IF($B35="","",IF(COUNTIFS('English Scores- Leveled papers'!$H$4:$KM$4,EO$3,'English Scores- Leveled papers'!$H37:$KM37,"&lt;&gt;")=0,"",SUMIF('English Scores- Leveled papers'!$H$4:$KM$4,EO$3,'English Scores- Leveled papers'!$H37:$KM37)))</f>
        <is>
          <t/>
        </is>
      </c>
      <c r="EP35" s="752" t="inlineStr">
        <f aca="false">IF($B35="","",IF(COUNTIFS('English Scores- Leveled papers'!$H$4:$KM$4,EP$3,'English Scores- Leveled papers'!$H37:$KM37,"&lt;&gt;")=0,"",SUMIF('English Scores- Leveled papers'!$H$4:$KM$4,EP$3,'English Scores- Leveled papers'!$H37:$KM37)))</f>
        <is>
          <t/>
        </is>
      </c>
    </row>
    <row r="36" customFormat="false" ht="12.75" hidden="false" customHeight="false" outlineLevel="0" collapsed="false">
      <c r="A36" s="315" t="n">
        <v>32</v>
      </c>
      <c r="B36" s="315" t="str">
        <f aca="false">'English Scores- Leveled papers'!B38</f>
        <v>O.Kalyan</v>
      </c>
      <c r="C36" s="751" t="e">
        <f aca="false">IF('RC Mastery Check+Question type'!D36="","",IF(OR('RC Mastery Check+Question type'!D36=-0.5,'RC Mastery Check+Question type'!D36=0,'RC Mastery Check+Question type'!D36=0.2,'RC Mastery Check+Question type'!D36=0.5),"NR",'cover sheet'!#ref!))</f>
        <v>#VALUE!</v>
      </c>
      <c r="D36" s="316" t="inlineStr">
        <f aca="false">IF(OR(B36="",COUNT('English Scores- Leveled papers'!AJ38:KM38)=0),"",IF((AND(R36&gt;=(70/100),R36&lt;1.1)),9,IF(AND(Q36&gt;=(70/100),Q36&lt;1.1),8,IF(AND(P36&gt;=(70/100),P36&lt;1.1),7,IF(AND(O36&gt;=(70/100),O36&lt;1.1),6,IF(AND(N36&gt;=0.7,N36&lt;1.1),5,IF(AND(M36&gt;=0.7,M36&lt;1.1),5,IF(AND(L36&gt;=0.7,L36&lt;1.1),4,IF(AND(K36&gt;=0.7,K36&lt;1.1),4,IF(AND(J36&gt;=0.7,J36&lt;1.1),3,IF(AND(I36&gt;=0.7,I36&lt;1.1),3,IF(AND(H36&gt;=0.7,H36&lt;1.1),2,IF(AND(G36&gt;=0.7,G36&lt;1.1),2,IF(AND(F36&gt;=0.7,F36&lt;1.1),1,IF(AND(E36&gt;=0.7,E36&lt;1.1),1,IF(COUNT('English Scores- Leveled papers'!AJ38:AK38)=0,"","NR"))))))))))))))))</f>
        <is>
          <t/>
        </is>
      </c>
      <c r="E36" s="318" t="str">
        <f aca="false">IF((B36=""),"",IF(COUNT(S36:W36)=0,"",ROUND(SUM(S36:W36)/SUM($S$2:$W$2),1)))</f>
        <v/>
      </c>
      <c r="F36" s="318" t="str">
        <f aca="false">IF((B36=""),"",IF(COUNT(X36:AB36)=0,"",ROUND(SUM(X36:AB36)/SUM($X$2:$AB$2),1)))</f>
        <v/>
      </c>
      <c r="G36" s="318" t="str">
        <f aca="false">IFERROR(IF((B36=""),"",IF(COUNT(AC36:AH36)=0,"",ROUND(SUM(AC36:AH36)/SUM($AC$2:$AH$2),1))),"")</f>
        <v/>
      </c>
      <c r="H36" s="318" t="str">
        <f aca="false">IFERROR(IF((B36=""),"",IF(COUNT(AI36:AN36)=0,"",ROUND(SUM(AI36:AN36)/SUM($AI$2:$AN$2),1))),0)</f>
        <v/>
      </c>
      <c r="I36" s="318" t="str">
        <f aca="false">IFERROR(IF((B36=""),"",IF(COUNT(AO36:AY36)=0,"",ROUND(SUM(AO36:AY36)/SUM($AO$2:$AY$2),1))),0)</f>
        <v/>
      </c>
      <c r="J36" s="318" t="str">
        <f aca="false">IFERROR(IF((B36=""),"",IF(COUNT(AZ36:BO36)=0,"",ROUND(SUM(AZ36:BO36)/SUM($AZ$2:$BO$2),1))),0)</f>
        <v/>
      </c>
      <c r="K36" s="318" t="str">
        <f aca="false">IFERROR(IF((B36=""),"",IF(COUNT(BP36:BW36)=0,"",ROUND(SUM(BP36:BW36)/SUM($BP$2:$BW$2),1))),0)</f>
        <v/>
      </c>
      <c r="L36" s="318" t="str">
        <f aca="false">IFERROR(IF((B36=""),"",IF(COUNT(BX36:CF36)=0,"",ROUND(SUM(BX36:CF36)/SUM($BX$2:$CF$2),1))),0)</f>
        <v/>
      </c>
      <c r="M36" s="318" t="str">
        <f aca="false">IFERROR(IF((B36=""),"",IF(COUNT(CG36:CK36)=0,"",ROUND(SUM(CG36:CK36)/SUM($CG$2:$CK$2),1))),0)</f>
        <v/>
      </c>
      <c r="N36" s="318" t="str">
        <f aca="false">IFERROR(IF((B36=""),"",IF(COUNT(CL36:CS36)=0,"",ROUND(SUM(CL36:CS36)/SUM($CL$2:$CS$2),1))),0)</f>
        <v/>
      </c>
      <c r="O36" s="318" t="str">
        <f aca="false">IFERROR(IF((B36=""),"",IF(COUNT(CT36:DE36)=0,"",ROUND(SUM(CT36:DE36)/SUM($CT$2:$DE$2),1))),0)</f>
        <v/>
      </c>
      <c r="P36" s="318" t="str">
        <f aca="false">IFERROR(IF((B36=""),"",IF(COUNT(DF36:DQ36)=0,"",ROUND(SUM(DF36:DQ36)/SUM($DF$2:$DQ$2),1))),0)</f>
        <v/>
      </c>
      <c r="Q36" s="318" t="str">
        <f aca="false">IFERROR(IF((B36=""),"",IF(COUNT(DR36:EB36)=0,"",ROUND(SUM(DR36:EB36)/SUM($DR$2:$EB$2),1))),0)</f>
        <v/>
      </c>
      <c r="R36" s="318" t="str">
        <f aca="false">(IF((B36=""),"",IF(COUNT(ED36:EP36)=0,"",ROUND(SUM(ED36:EP36)/SUM($ED$2:$EP$2),1))))</f>
        <v/>
      </c>
      <c r="S36" s="319" t="inlineStr">
        <f aca="false">IF($B36="","",IF(COUNTIFS('English Scores- Leveled papers'!$H$4:$KM$4,S$3,'English Scores- Leveled papers'!$H38:$KM38,"&lt;&gt;")=0,"",SUMIF('English Scores- Leveled papers'!$H$4:$KM$4,S$3,'English Scores- Leveled papers'!$H38:$KM38)))</f>
        <is>
          <t/>
        </is>
      </c>
      <c r="T36" s="319" t="inlineStr">
        <f aca="false">IF($B36="","",IF(COUNTIFS('English Scores- Leveled papers'!$H$4:$KM$4,T$3,'English Scores- Leveled papers'!$H38:$KM38,"&lt;&gt;")=0,"",SUMIF('English Scores- Leveled papers'!$H$4:$KM$4,T$3,'English Scores- Leveled papers'!$H38:$KM38)))</f>
        <is>
          <t/>
        </is>
      </c>
      <c r="U36" s="319" t="inlineStr">
        <f aca="false">IF($B36="","",IF(COUNTIFS('English Scores- Leveled papers'!$H$4:$KM$4,U$3,'English Scores- Leveled papers'!$H38:$KM38,"&lt;&gt;")=0,"",SUMIF('English Scores- Leveled papers'!$H$4:$KM$4,U$3,'English Scores- Leveled papers'!$H38:$KM38)))</f>
        <is>
          <t/>
        </is>
      </c>
      <c r="V36" s="319" t="inlineStr">
        <f aca="false">IF($B36="","",IF(COUNTIFS('English Scores- Leveled papers'!$H$4:$KM$4,V$3,'English Scores- Leveled papers'!$H38:$KM38,"&lt;&gt;")=0,"",SUMIF('English Scores- Leveled papers'!$H$4:$KM$4,V$3,'English Scores- Leveled papers'!$H38:$KM38)))</f>
        <is>
          <t/>
        </is>
      </c>
      <c r="W36" s="319" t="inlineStr">
        <f aca="false">IF($B36="","",IF(COUNTIFS('English Scores- Leveled papers'!$H$4:$KM$4,W$3,'English Scores- Leveled papers'!$H38:$KM38,"&lt;&gt;")=0,"",SUMIF('English Scores- Leveled papers'!$H$4:$KM$4,W$3,'English Scores- Leveled papers'!$H38:$KM38)))</f>
        <is>
          <t/>
        </is>
      </c>
      <c r="X36" s="752" t="inlineStr">
        <f aca="false">IF($B36="","",IF(COUNTIFS('English Scores- Leveled papers'!$H$4:$KM$4,X$3,'English Scores- Leveled papers'!$H38:$KM38,"&lt;&gt;")=0,"",SUMIF('English Scores- Leveled papers'!$H$4:$KM$4,X$3,'English Scores- Leveled papers'!$H38:$KM38)))</f>
        <is>
          <t/>
        </is>
      </c>
      <c r="Y36" s="752" t="inlineStr">
        <f aca="false">IF($B36="","",IF(COUNTIFS('English Scores- Leveled papers'!$H$4:$KM$4,Y$3,'English Scores- Leveled papers'!$H38:$KM38,"&lt;&gt;")=0,"",SUMIF('English Scores- Leveled papers'!$H$4:$KM$4,Y$3,'English Scores- Leveled papers'!$H38:$KM38)))</f>
        <is>
          <t/>
        </is>
      </c>
      <c r="Z36" s="752" t="inlineStr">
        <f aca="false">IF($B36="","",IF(COUNTIFS('English Scores- Leveled papers'!$H$4:$KM$4,Z$3,'English Scores- Leveled papers'!$H38:$KM38,"&lt;&gt;")=0,"",SUMIF('English Scores- Leveled papers'!$H$4:$KM$4,Z$3,'English Scores- Leveled papers'!$H38:$KM38)))</f>
        <is>
          <t/>
        </is>
      </c>
      <c r="AA36" s="752" t="inlineStr">
        <f aca="false">IF($B36="","",IF(COUNTIFS('English Scores- Leveled papers'!$H$4:$KM$4,AA$3,'English Scores- Leveled papers'!$H38:$KM38,"&lt;&gt;")=0,"",SUMIF('English Scores- Leveled papers'!$H$4:$KM$4,AA$3,'English Scores- Leveled papers'!$H38:$KM38)))</f>
        <is>
          <t/>
        </is>
      </c>
      <c r="AB36" s="752" t="inlineStr">
        <f aca="false">IF($B36="","",IF(COUNTIFS('English Scores- Leveled papers'!$H$4:$KM$4,AB$3,'English Scores- Leveled papers'!$H38:$KM38,"&lt;&gt;")=0,"",SUMIF('English Scores- Leveled papers'!$H$4:$KM$4,AB$3,'English Scores- Leveled papers'!$H38:$KM38)))</f>
        <is>
          <t/>
        </is>
      </c>
      <c r="AC36" s="319" t="inlineStr">
        <f aca="false">IF($B36="","",IF(COUNTIFS('English Scores- Leveled papers'!$H$4:$KM$4,AC$3,'English Scores- Leveled papers'!$H38:$KM38,"&lt;&gt;")=0,"",SUMIF('English Scores- Leveled papers'!$H$4:$KM$4,AC$3,'English Scores- Leveled papers'!$H38:$KM38)))</f>
        <is>
          <t/>
        </is>
      </c>
      <c r="AD36" s="319" t="inlineStr">
        <f aca="false">IF($B36="","",IF(COUNTIFS('English Scores- Leveled papers'!$H$4:$KM$4,AD$3,'English Scores- Leveled papers'!$H38:$KM38,"&lt;&gt;")=0,"",SUMIF('English Scores- Leveled papers'!$H$4:$KM$4,AD$3,'English Scores- Leveled papers'!$H38:$KM38)))</f>
        <is>
          <t/>
        </is>
      </c>
      <c r="AE36" s="319" t="inlineStr">
        <f aca="false">IF($B36="","",IF(COUNTIFS('English Scores- Leveled papers'!$H$4:$KM$4,AE$3,'English Scores- Leveled papers'!$H38:$KM38,"&lt;&gt;")=0,"",SUMIF('English Scores- Leveled papers'!$H$4:$KM$4,AE$3,'English Scores- Leveled papers'!$H38:$KM38)))</f>
        <is>
          <t/>
        </is>
      </c>
      <c r="AF36" s="319" t="inlineStr">
        <f aca="false">IF($B36="","",IF(COUNTIFS('English Scores- Leveled papers'!$H$4:$KM$4,AF$3,'English Scores- Leveled papers'!$H38:$KM38,"&lt;&gt;")=0,"",SUMIF('English Scores- Leveled papers'!$H$4:$KM$4,AF$3,'English Scores- Leveled papers'!$H38:$KM38)))</f>
        <is>
          <t/>
        </is>
      </c>
      <c r="AG36" s="319" t="inlineStr">
        <f aca="false">IF($B36="","",IF(COUNTIFS('English Scores- Leveled papers'!$H$4:$KM$4,AG$3,'English Scores- Leveled papers'!$H38:$KM38,"&lt;&gt;")=0,"",SUMIF('English Scores- Leveled papers'!$H$4:$KM$4,AG$3,'English Scores- Leveled papers'!$H38:$KM38)))</f>
        <is>
          <t/>
        </is>
      </c>
      <c r="AH36" s="319" t="inlineStr">
        <f aca="false">IF($B36="","",IF(COUNTIFS('English Scores- Leveled papers'!$H$4:$KM$4,AH$3,'English Scores- Leveled papers'!$H38:$KM38,"&lt;&gt;")=0,"",SUMIF('English Scores- Leveled papers'!$H$4:$KM$4,AH$3,'English Scores- Leveled papers'!$H38:$KM38)))</f>
        <is>
          <t/>
        </is>
      </c>
      <c r="AI36" s="752" t="inlineStr">
        <f aca="false">IF($B36="","",IF(COUNTIFS('English Scores- Leveled papers'!$H$4:$KM$4,AI$3,'English Scores- Leveled papers'!$H38:$KM38,"&lt;&gt;")=0,"",SUMIF('English Scores- Leveled papers'!$H$4:$KM$4,AI$3,'English Scores- Leveled papers'!$H38:$KM38)))</f>
        <is>
          <t/>
        </is>
      </c>
      <c r="AJ36" s="752" t="inlineStr">
        <f aca="false">IF($B36="","",IF(COUNTIFS('English Scores- Leveled papers'!$H$4:$KM$4,AJ$3,'English Scores- Leveled papers'!$H38:$KM38,"&lt;&gt;")=0,"",SUMIF('English Scores- Leveled papers'!$H$4:$KM$4,AJ$3,'English Scores- Leveled papers'!$H38:$KM38)))</f>
        <is>
          <t/>
        </is>
      </c>
      <c r="AK36" s="752" t="inlineStr">
        <f aca="false">IF($B36="","",IF(COUNTIFS('English Scores- Leveled papers'!$H$4:$KM$4,AK$3,'English Scores- Leveled papers'!$H38:$KM38,"&lt;&gt;")=0,"",SUMIF('English Scores- Leveled papers'!$H$4:$KM$4,AK$3,'English Scores- Leveled papers'!$H38:$KM38)))</f>
        <is>
          <t/>
        </is>
      </c>
      <c r="AL36" s="752" t="inlineStr">
        <f aca="false">IF($B36="","",IF(COUNTIFS('English Scores- Leveled papers'!$H$4:$KM$4,AL$3,'English Scores- Leveled papers'!$H38:$KM38,"&lt;&gt;")=0,"",SUMIF('English Scores- Leveled papers'!$H$4:$KM$4,AL$3,'English Scores- Leveled papers'!$H38:$KM38)))</f>
        <is>
          <t/>
        </is>
      </c>
      <c r="AM36" s="752" t="inlineStr">
        <f aca="false">IF($B36="","",IF(COUNTIFS('English Scores- Leveled papers'!$H$4:$KM$4,AM$3,'English Scores- Leveled papers'!$H38:$KM38,"&lt;&gt;")=0,"",SUMIF('English Scores- Leveled papers'!$H$4:$KM$4,AM$3,'English Scores- Leveled papers'!$H38:$KM38)))</f>
        <is>
          <t/>
        </is>
      </c>
      <c r="AN36" s="752" t="inlineStr">
        <f aca="false">IF($B36="","",IF(COUNTIFS('English Scores- Leveled papers'!$H$4:$KM$4,AN$3,'English Scores- Leveled papers'!$H38:$KM38,"&lt;&gt;")=0,"",SUMIF('English Scores- Leveled papers'!$H$4:$KM$4,AN$3,'English Scores- Leveled papers'!$H38:$KM38)))</f>
        <is>
          <t/>
        </is>
      </c>
      <c r="AO36" s="319" t="inlineStr">
        <f aca="false">IF($B36="","",IF(COUNTIFS('English Scores- Leveled papers'!$H$4:$KM$4,AO$3,'English Scores- Leveled papers'!$H38:$KM38,"&lt;&gt;")=0,"",SUMIF('English Scores- Leveled papers'!$H$4:$KM$4,AO$3,'English Scores- Leveled papers'!$H38:$KM38)))</f>
        <is>
          <t/>
        </is>
      </c>
      <c r="AP36" s="319" t="inlineStr">
        <f aca="false">IF($B36="","",IF(COUNTIFS('English Scores- Leveled papers'!$H$4:$KM$4,AP$3,'English Scores- Leveled papers'!$H38:$KM38,"&lt;&gt;")=0,"",SUMIF('English Scores- Leveled papers'!$H$4:$KM$4,AP$3,'English Scores- Leveled papers'!$H38:$KM38)))</f>
        <is>
          <t/>
        </is>
      </c>
      <c r="AQ36" s="319" t="inlineStr">
        <f aca="false">IF($B36="","",IF(COUNTIFS('English Scores- Leveled papers'!$H$4:$KM$4,AQ$3,'English Scores- Leveled papers'!$H38:$KM38,"&lt;&gt;")=0,"",SUMIF('English Scores- Leveled papers'!$H$4:$KM$4,AQ$3,'English Scores- Leveled papers'!$H38:$KM38)))</f>
        <is>
          <t/>
        </is>
      </c>
      <c r="AR36" s="319" t="inlineStr">
        <f aca="false">IF($B36="","",IF(COUNTIFS('English Scores- Leveled papers'!$H$4:$KM$4,AR$3,'English Scores- Leveled papers'!$H38:$KM38,"&lt;&gt;")=0,"",SUMIF('English Scores- Leveled papers'!$H$4:$KM$4,AR$3,'English Scores- Leveled papers'!$H38:$KM38)))</f>
        <is>
          <t/>
        </is>
      </c>
      <c r="AS36" s="319" t="inlineStr">
        <f aca="false">IF($B36="","",IF(COUNTIFS('English Scores- Leveled papers'!$H$4:$KM$4,AS$3,'English Scores- Leveled papers'!$H38:$KM38,"&lt;&gt;")=0,"",SUMIF('English Scores- Leveled papers'!$H$4:$KM$4,AS$3,'English Scores- Leveled papers'!$H38:$KM38)))</f>
        <is>
          <t/>
        </is>
      </c>
      <c r="AT36" s="319" t="inlineStr">
        <f aca="false">IF($B36="","",IF(COUNTIFS('English Scores- Leveled papers'!$H$4:$KM$4,AT$3,'English Scores- Leveled papers'!$H38:$KM38,"&lt;&gt;")=0,"",SUMIF('English Scores- Leveled papers'!$H$4:$KM$4,AT$3,'English Scores- Leveled papers'!$H38:$KM38)))</f>
        <is>
          <t/>
        </is>
      </c>
      <c r="AU36" s="319" t="inlineStr">
        <f aca="false">IF($B36="","",IF(COUNTIFS('English Scores- Leveled papers'!$H$4:$KM$4,AU$3,'English Scores- Leveled papers'!$H38:$KM38,"&lt;&gt;")=0,"",SUMIF('English Scores- Leveled papers'!$H$4:$KM$4,AU$3,'English Scores- Leveled papers'!$H38:$KM38)))</f>
        <is>
          <t/>
        </is>
      </c>
      <c r="AV36" s="319" t="inlineStr">
        <f aca="false">IF($B36="","",IF(COUNTIFS('English Scores- Leveled papers'!$H$4:$KM$4,AV$3,'English Scores- Leveled papers'!$H38:$KM38,"&lt;&gt;")=0,"",SUMIF('English Scores- Leveled papers'!$H$4:$KM$4,AV$3,'English Scores- Leveled papers'!$H38:$KM38)))</f>
        <is>
          <t/>
        </is>
      </c>
      <c r="AW36" s="319" t="inlineStr">
        <f aca="false">IF($B36="","",IF(COUNTIFS('English Scores- Leveled papers'!$H$4:$KM$4,AW$3,'English Scores- Leveled papers'!$H38:$KM38,"&lt;&gt;")=0,"",SUMIF('English Scores- Leveled papers'!$H$4:$KM$4,AW$3,'English Scores- Leveled papers'!$H38:$KM38)))</f>
        <is>
          <t/>
        </is>
      </c>
      <c r="AX36" s="319" t="inlineStr">
        <f aca="false">IF($B36="","",IF(COUNTIFS('English Scores- Leveled papers'!$H$4:$KM$4,AX$3,'English Scores- Leveled papers'!$H38:$KM38,"&lt;&gt;")=0,"",SUMIF('English Scores- Leveled papers'!$H$4:$KM$4,AX$3,'English Scores- Leveled papers'!$H38:$KM38)))</f>
        <is>
          <t/>
        </is>
      </c>
      <c r="AY36" s="319" t="inlineStr">
        <f aca="false">IF($B36="","",IF(COUNTIFS('English Scores- Leveled papers'!$H$4:$KM$4,AY$3,'English Scores- Leveled papers'!$H38:$KM38,"&lt;&gt;")=0,"",SUMIF('English Scores- Leveled papers'!$H$4:$KM$4,AY$3,'English Scores- Leveled papers'!$H38:$KM38)))</f>
        <is>
          <t/>
        </is>
      </c>
      <c r="AZ36" s="752" t="inlineStr">
        <f aca="false">IF($B36="","",IF(COUNTIFS('English Scores- Leveled papers'!$H$4:$KM$4,AZ$3,'English Scores- Leveled papers'!$H38:$KM38,"&lt;&gt;")=0,"",SUMIF('English Scores- Leveled papers'!$H$4:$KM$4,AZ$3,'English Scores- Leveled papers'!$H38:$KM38)))</f>
        <is>
          <t/>
        </is>
      </c>
      <c r="BA36" s="752" t="inlineStr">
        <f aca="false">IF($B36="","",IF(COUNTIFS('English Scores- Leveled papers'!$H$4:$KM$4,BA$3,'English Scores- Leveled papers'!$H38:$KM38,"&lt;&gt;")=0,"",SUMIF('English Scores- Leveled papers'!$H$4:$KM$4,BA$3,'English Scores- Leveled papers'!$H38:$KM38)))</f>
        <is>
          <t/>
        </is>
      </c>
      <c r="BB36" s="752" t="inlineStr">
        <f aca="false">IF($B36="","",IF(COUNTIFS('English Scores- Leveled papers'!$H$4:$KM$4,BB$3,'English Scores- Leveled papers'!$H38:$KM38,"&lt;&gt;")=0,"",SUMIF('English Scores- Leveled papers'!$H$4:$KM$4,BB$3,'English Scores- Leveled papers'!$H38:$KM38)))</f>
        <is>
          <t/>
        </is>
      </c>
      <c r="BC36" s="752" t="inlineStr">
        <f aca="false">IF($B36="","",IF(COUNTIFS('English Scores- Leveled papers'!$H$4:$KM$4,BC$3,'English Scores- Leveled papers'!$H38:$KM38,"&lt;&gt;")=0,"",SUMIF('English Scores- Leveled papers'!$H$4:$KM$4,BC$3,'English Scores- Leveled papers'!$H38:$KM38)))</f>
        <is>
          <t/>
        </is>
      </c>
      <c r="BD36" s="752"/>
      <c r="BE36" s="752"/>
      <c r="BF36" s="752" t="inlineStr">
        <f aca="false">IF($B36="","",IF(COUNTIFS('English Scores- Leveled papers'!$H$4:$KM$4,BF$3,'English Scores- Leveled papers'!$H38:$KM38,"&lt;&gt;")=0,"",SUMIF('English Scores- Leveled papers'!$H$4:$KM$4,BF$3,'English Scores- Leveled papers'!$H38:$KM38)))</f>
        <is>
          <t/>
        </is>
      </c>
      <c r="BG36" s="752" t="inlineStr">
        <f aca="false">IF($B36="","",IF(COUNTIFS('English Scores- Leveled papers'!$H$4:$KM$4,BG$3,'English Scores- Leveled papers'!$H38:$KM38,"&lt;&gt;")=0,"",SUMIF('English Scores- Leveled papers'!$H$4:$KM$4,BG$3,'English Scores- Leveled papers'!$H38:$KM38)))</f>
        <is>
          <t/>
        </is>
      </c>
      <c r="BH36" s="752" t="inlineStr">
        <f aca="false">IF($B36="","",IF(COUNTIFS('English Scores- Leveled papers'!$H$4:$KM$4,BH$3,'English Scores- Leveled papers'!$H38:$KM38,"&lt;&gt;")=0,"",SUMIF('English Scores- Leveled papers'!$H$4:$KM$4,BH$3,'English Scores- Leveled papers'!$H38:$KM38)))</f>
        <is>
          <t/>
        </is>
      </c>
      <c r="BI36" s="752" t="inlineStr">
        <f aca="false">IF($B36="","",IF(COUNTIFS('English Scores- Leveled papers'!$H$4:$KM$4,BI$3,'English Scores- Leveled papers'!$H38:$KM38,"&lt;&gt;")=0,"",SUMIF('English Scores- Leveled papers'!$H$4:$KM$4,BI$3,'English Scores- Leveled papers'!$H38:$KM38)))</f>
        <is>
          <t/>
        </is>
      </c>
      <c r="BJ36" s="752" t="inlineStr">
        <f aca="false">IF($B36="","",IF(COUNTIFS('English Scores- Leveled papers'!$H$4:$KM$4,BJ$3,'English Scores- Leveled papers'!$H38:$KM38,"&lt;&gt;")=0,"",SUMIF('English Scores- Leveled papers'!$H$4:$KM$4,BJ$3,'English Scores- Leveled papers'!$H38:$KM38)))</f>
        <is>
          <t/>
        </is>
      </c>
      <c r="BK36" s="752" t="inlineStr">
        <f aca="false">IF($B36="","",IF(COUNTIFS('English Scores- Leveled papers'!$H$4:$KM$4,BK$3,'English Scores- Leveled papers'!$H38:$KM38,"&lt;&gt;")=0,"",SUMIF('English Scores- Leveled papers'!$H$4:$KM$4,BK$3,'English Scores- Leveled papers'!$H38:$KM38)))</f>
        <is>
          <t/>
        </is>
      </c>
      <c r="BL36" s="752" t="inlineStr">
        <f aca="false">IF($B36="","",IF(COUNTIFS('English Scores- Leveled papers'!$H$4:$KM$4,BL$3,'English Scores- Leveled papers'!$H38:$KM38,"&lt;&gt;")=0,"",SUMIF('English Scores- Leveled papers'!$H$4:$KM$4,BL$3,'English Scores- Leveled papers'!$H38:$KM38)))</f>
        <is>
          <t/>
        </is>
      </c>
      <c r="BM36" s="752" t="inlineStr">
        <f aca="false">IF($B36="","",IF(COUNTIFS('English Scores- Leveled papers'!$H$4:$KM$4,BM$3,'English Scores- Leveled papers'!$H38:$KM38,"&lt;&gt;")=0,"",SUMIF('English Scores- Leveled papers'!$H$4:$KM$4,BM$3,'English Scores- Leveled papers'!$H38:$KM38)))</f>
        <is>
          <t/>
        </is>
      </c>
      <c r="BN36" s="752" t="inlineStr">
        <f aca="false">IF($B36="","",IF(COUNTIFS('English Scores- Leveled papers'!$H$4:$KM$4,BN$3,'English Scores- Leveled papers'!$H38:$KM38,"&lt;&gt;")=0,"",SUMIF('English Scores- Leveled papers'!$H$4:$KM$4,BN$3,'English Scores- Leveled papers'!$H38:$KM38)))</f>
        <is>
          <t/>
        </is>
      </c>
      <c r="BO36" s="752" t="inlineStr">
        <f aca="false">IF($B36="","",IF(COUNTIFS('English Scores- Leveled papers'!$H$4:$KM$4,BO$3,'English Scores- Leveled papers'!$H38:$KM38,"&lt;&gt;")=0,"",SUMIF('English Scores- Leveled papers'!$H$4:$KM$4,BO$3,'English Scores- Leveled papers'!$H38:$KM38)))</f>
        <is>
          <t/>
        </is>
      </c>
      <c r="BP36" s="319" t="inlineStr">
        <f aca="false">IF($B36="","",IF(COUNTIFS('English Scores- Leveled papers'!$H$4:$KM$4,BP$3,'English Scores- Leveled papers'!$H38:$KM38,"&lt;&gt;")=0,"",SUMIF('English Scores- Leveled papers'!$H$4:$KM$4,BP$3,'English Scores- Leveled papers'!$H38:$KM38)))</f>
        <is>
          <t/>
        </is>
      </c>
      <c r="BQ36" s="319" t="inlineStr">
        <f aca="false">IF($B36="","",IF(COUNTIFS('English Scores- Leveled papers'!$H$4:$KM$4,BQ$3,'English Scores- Leveled papers'!$H38:$KM38,"&lt;&gt;")=0,"",SUMIF('English Scores- Leveled papers'!$H$4:$KM$4,BQ$3,'English Scores- Leveled papers'!$H38:$KM38)))</f>
        <is>
          <t/>
        </is>
      </c>
      <c r="BR36" s="319" t="inlineStr">
        <f aca="false">IF($B36="","",IF(COUNTIFS('English Scores- Leveled papers'!$H$4:$KM$4,BR$3,'English Scores- Leveled papers'!$H38:$KM38,"&lt;&gt;")=0,"",SUMIF('English Scores- Leveled papers'!$H$4:$KM$4,BR$3,'English Scores- Leveled papers'!$H38:$KM38)))</f>
        <is>
          <t/>
        </is>
      </c>
      <c r="BS36" s="319" t="inlineStr">
        <f aca="false">IF($B36="","",IF(COUNTIFS('English Scores- Leveled papers'!$H$4:$KM$4,BS$3,'English Scores- Leveled papers'!$H38:$KM38,"&lt;&gt;")=0,"",SUMIF('English Scores- Leveled papers'!$H$4:$KM$4,BS$3,'English Scores- Leveled papers'!$H38:$KM38)))</f>
        <is>
          <t/>
        </is>
      </c>
      <c r="BT36" s="319" t="inlineStr">
        <f aca="false">IF($B36="","",IF(COUNTIFS('English Scores- Leveled papers'!$H$4:$KM$4,BT$3,'English Scores- Leveled papers'!$H38:$KM38,"&lt;&gt;")=0,"",SUMIF('English Scores- Leveled papers'!$H$4:$KM$4,BT$3,'English Scores- Leveled papers'!$H38:$KM38)))</f>
        <is>
          <t/>
        </is>
      </c>
      <c r="BU36" s="319" t="inlineStr">
        <f aca="false">IF($B36="","",IF(COUNTIFS('English Scores- Leveled papers'!$H$4:$KM$4,BU$3,'English Scores- Leveled papers'!$H38:$KM38,"&lt;&gt;")=0,"",SUMIF('English Scores- Leveled papers'!$H$4:$KM$4,BU$3,'English Scores- Leveled papers'!$H38:$KM38)))</f>
        <is>
          <t/>
        </is>
      </c>
      <c r="BV36" s="319" t="inlineStr">
        <f aca="false">IF($B36="","",IF(COUNTIFS('English Scores- Leveled papers'!$H$4:$KM$4,BV$3,'English Scores- Leveled papers'!$H38:$KM38,"&lt;&gt;")=0,"",SUMIF('English Scores- Leveled papers'!$H$4:$KM$4,BV$3,'English Scores- Leveled papers'!$H38:$KM38)))</f>
        <is>
          <t/>
        </is>
      </c>
      <c r="BW36" s="319" t="inlineStr">
        <f aca="false">IF($B36="","",IF(COUNTIFS('English Scores- Leveled papers'!$H$4:$KM$4,BW$3,'English Scores- Leveled papers'!$H38:$KM38,"&lt;&gt;")=0,"",SUMIF('English Scores- Leveled papers'!$H$4:$KM$4,BW$3,'English Scores- Leveled papers'!$H38:$KM38)))</f>
        <is>
          <t/>
        </is>
      </c>
      <c r="BX36" s="752" t="inlineStr">
        <f aca="false">IF($B36="","",IF(COUNTIFS('English Scores- Leveled papers'!$H$4:$KM$4,BX$3,'English Scores- Leveled papers'!$H38:$KM38,"&lt;&gt;")=0,"",SUMIF('English Scores- Leveled papers'!$H$4:$KM$4,BX$3,'English Scores- Leveled papers'!$H38:$KM38)))</f>
        <is>
          <t/>
        </is>
      </c>
      <c r="BY36" s="752" t="inlineStr">
        <f aca="false">IF($B36="","",IF(COUNTIFS('English Scores- Leveled papers'!$H$4:$KM$4,BY$3,'English Scores- Leveled papers'!$H38:$KM38,"&lt;&gt;")=0,"",SUMIF('English Scores- Leveled papers'!$H$4:$KM$4,BY$3,'English Scores- Leveled papers'!$H38:$KM38)))</f>
        <is>
          <t/>
        </is>
      </c>
      <c r="BZ36" s="752" t="inlineStr">
        <f aca="false">IF($B36="","",IF(COUNTIFS('English Scores- Leveled papers'!$H$4:$KM$4,BZ$3,'English Scores- Leveled papers'!$H38:$KM38,"&lt;&gt;")=0,"",SUMIF('English Scores- Leveled papers'!$H$4:$KM$4,BZ$3,'English Scores- Leveled papers'!$H38:$KM38)))</f>
        <is>
          <t/>
        </is>
      </c>
      <c r="CA36" s="752" t="inlineStr">
        <f aca="false">IF($B36="","",IF(COUNTIFS('English Scores- Leveled papers'!$H$4:$KM$4,CA$3,'English Scores- Leveled papers'!$H38:$KM38,"&lt;&gt;")=0,"",SUMIF('English Scores- Leveled papers'!$H$4:$KM$4,CA$3,'English Scores- Leveled papers'!$H38:$KM38)))</f>
        <is>
          <t/>
        </is>
      </c>
      <c r="CB36" s="752" t="inlineStr">
        <f aca="false">IF($B36="","",IF(COUNTIFS('English Scores- Leveled papers'!$H$4:$KM$4,CB$3,'English Scores- Leveled papers'!$H38:$KM38,"&lt;&gt;")=0,"",SUMIF('English Scores- Leveled papers'!$H$4:$KM$4,CB$3,'English Scores- Leveled papers'!$H38:$KM38)))</f>
        <is>
          <t/>
        </is>
      </c>
      <c r="CC36" s="752" t="inlineStr">
        <f aca="false">IF($B36="","",IF(COUNTIFS('English Scores- Leveled papers'!$H$4:$KM$4,CC$3,'English Scores- Leveled papers'!$H38:$KM38,"&lt;&gt;")=0,"",SUMIF('English Scores- Leveled papers'!$H$4:$KM$4,CC$3,'English Scores- Leveled papers'!$H38:$KM38)))</f>
        <is>
          <t/>
        </is>
      </c>
      <c r="CD36" s="752" t="inlineStr">
        <f aca="false">IF($B36="","",IF(COUNTIFS('English Scores- Leveled papers'!$H$4:$KM$4,CD$3,'English Scores- Leveled papers'!$H38:$KM38,"&lt;&gt;")=0,"",SUMIF('English Scores- Leveled papers'!$H$4:$KM$4,CD$3,'English Scores- Leveled papers'!$H38:$KM38)))</f>
        <is>
          <t/>
        </is>
      </c>
      <c r="CE36" s="752" t="inlineStr">
        <f aca="false">IF($B36="","",IF(COUNTIFS('English Scores- Leveled papers'!$H$4:$KM$4,CE$3,'English Scores- Leveled papers'!$H38:$KM38,"&lt;&gt;")=0,"",SUMIF('English Scores- Leveled papers'!$H$4:$KM$4,CE$3,'English Scores- Leveled papers'!$H38:$KM38)))</f>
        <is>
          <t/>
        </is>
      </c>
      <c r="CF36" s="752" t="inlineStr">
        <f aca="false">IF($B36="","",IF(COUNTIFS('English Scores- Leveled papers'!$H$4:$KM$4,CF$3,'English Scores- Leveled papers'!$H38:$KM38,"&lt;&gt;")=0,"",SUMIF('English Scores- Leveled papers'!$H$4:$KM$4,CF$3,'English Scores- Leveled papers'!$H38:$KM38)))</f>
        <is>
          <t/>
        </is>
      </c>
      <c r="CG36" s="319" t="inlineStr">
        <f aca="false">IF($B36="","",IF(COUNTIFS('English Scores- Leveled papers'!$H$4:$KM$4,CG$3,'English Scores- Leveled papers'!$H38:$KM38,"&lt;&gt;")=0,"",SUMIF('English Scores- Leveled papers'!$H$4:$KM$4,CG$3,'English Scores- Leveled papers'!$H38:$KM38)))</f>
        <is>
          <t/>
        </is>
      </c>
      <c r="CH36" s="319" t="inlineStr">
        <f aca="false">IF($B36="","",IF(COUNTIFS('English Scores- Leveled papers'!$H$4:$KM$4,CH$3,'English Scores- Leveled papers'!$H38:$KM38,"&lt;&gt;")=0,"",SUMIF('English Scores- Leveled papers'!$H$4:$KM$4,CH$3,'English Scores- Leveled papers'!$H38:$KM38)))</f>
        <is>
          <t/>
        </is>
      </c>
      <c r="CI36" s="319" t="inlineStr">
        <f aca="false">IF($B36="","",IF(COUNTIFS('English Scores- Leveled papers'!$H$4:$KM$4,CI$3,'English Scores- Leveled papers'!$H38:$KM38,"&lt;&gt;")=0,"",SUMIF('English Scores- Leveled papers'!$H$4:$KM$4,CI$3,'English Scores- Leveled papers'!$H38:$KM38)))</f>
        <is>
          <t/>
        </is>
      </c>
      <c r="CJ36" s="319" t="inlineStr">
        <f aca="false">IF($B36="","",IF(COUNTIFS('English Scores- Leveled papers'!$H$4:$KM$4,CJ$3,'English Scores- Leveled papers'!$H38:$KM38,"&lt;&gt;")=0,"",SUMIF('English Scores- Leveled papers'!$H$4:$KM$4,CJ$3,'English Scores- Leveled papers'!$H38:$KM38)))</f>
        <is>
          <t/>
        </is>
      </c>
      <c r="CK36" s="319" t="inlineStr">
        <f aca="false">IF($B36="","",IF(COUNTIFS('English Scores- Leveled papers'!$H$4:$KM$4,CK$3,'English Scores- Leveled papers'!$H38:$KM38,"&lt;&gt;")=0,"",SUMIF('English Scores- Leveled papers'!$H$4:$KM$4,CK$3,'English Scores- Leveled papers'!$H38:$KM38)))</f>
        <is>
          <t/>
        </is>
      </c>
      <c r="CL36" s="752" t="inlineStr">
        <f aca="false">IF($B36="","",IF(COUNTIFS('English Scores- Leveled papers'!$H$4:$KM$4,CL$3,'English Scores- Leveled papers'!$H38:$KM38,"&lt;&gt;")=0,"",SUMIF('English Scores- Leveled papers'!$H$4:$KM$4,CL$3,'English Scores- Leveled papers'!$H38:$KM38)))</f>
        <is>
          <t/>
        </is>
      </c>
      <c r="CM36" s="752" t="inlineStr">
        <f aca="false">IF($B36="","",IF(COUNTIFS('English Scores- Leveled papers'!$H$4:$KM$4,CM$3,'English Scores- Leveled papers'!$H38:$KM38,"&lt;&gt;")=0,"",SUMIF('English Scores- Leveled papers'!$H$4:$KM$4,CM$3,'English Scores- Leveled papers'!$H38:$KM38)))</f>
        <is>
          <t/>
        </is>
      </c>
      <c r="CN36" s="752" t="inlineStr">
        <f aca="false">IF($B36="","",IF(COUNTIFS('English Scores- Leveled papers'!$H$4:$KM$4,CN$3,'English Scores- Leveled papers'!$H38:$KM38,"&lt;&gt;")=0,"",SUMIF('English Scores- Leveled papers'!$H$4:$KM$4,CN$3,'English Scores- Leveled papers'!$H38:$KM38)))</f>
        <is>
          <t/>
        </is>
      </c>
      <c r="CO36" s="752" t="inlineStr">
        <f aca="false">IF($B36="","",IF(COUNTIFS('English Scores- Leveled papers'!$H$4:$KM$4,CO$3,'English Scores- Leveled papers'!$H38:$KM38,"&lt;&gt;")=0,"",SUMIF('English Scores- Leveled papers'!$H$4:$KM$4,CO$3,'English Scores- Leveled papers'!$H38:$KM38)))</f>
        <is>
          <t/>
        </is>
      </c>
      <c r="CP36" s="752" t="inlineStr">
        <f aca="false">IF($B36="","",IF(COUNTIFS('English Scores- Leveled papers'!$H$4:$KM$4,CP$3,'English Scores- Leveled papers'!$H38:$KM38,"&lt;&gt;")=0,"",SUMIF('English Scores- Leveled papers'!$H$4:$KM$4,CP$3,'English Scores- Leveled papers'!$H38:$KM38)))</f>
        <is>
          <t/>
        </is>
      </c>
      <c r="CQ36" s="752" t="inlineStr">
        <f aca="false">IF($B36="","",IF(COUNTIFS('English Scores- Leveled papers'!$H$4:$KM$4,CQ$3,'English Scores- Leveled papers'!$H38:$KM38,"&lt;&gt;")=0,"",SUMIF('English Scores- Leveled papers'!$H$4:$KM$4,CQ$3,'English Scores- Leveled papers'!$H38:$KM38)))</f>
        <is>
          <t/>
        </is>
      </c>
      <c r="CR36" s="752" t="inlineStr">
        <f aca="false">IF($B36="","",IF(COUNTIFS('English Scores- Leveled papers'!$H$4:$KM$4,CR$3,'English Scores- Leveled papers'!$H38:$KM38,"&lt;&gt;")=0,"",SUMIF('English Scores- Leveled papers'!$H$4:$KM$4,CR$3,'English Scores- Leveled papers'!$H38:$KM38)))</f>
        <is>
          <t/>
        </is>
      </c>
      <c r="CS36" s="752" t="inlineStr">
        <f aca="false">IF($B36="","",IF(COUNTIFS('English Scores- Leveled papers'!$H$4:$KM$4,CS$3,'English Scores- Leveled papers'!$H38:$KM38,"&lt;&gt;")=0,"",SUMIF('English Scores- Leveled papers'!$H$4:$KM$4,CS$3,'English Scores- Leveled papers'!$H38:$KM38)))</f>
        <is>
          <t/>
        </is>
      </c>
      <c r="CT36" s="319" t="inlineStr">
        <f aca="false">IF($B36="","",IF(COUNTIFS('English Scores- Leveled papers'!$H$4:$KM$4,CT$3,'English Scores- Leveled papers'!$H38:$KM38,"&lt;&gt;")=0,"",SUMIF('English Scores- Leveled papers'!$H$4:$KM$4,CT$3,'English Scores- Leveled papers'!$H38:$KM38)))</f>
        <is>
          <t/>
        </is>
      </c>
      <c r="CU36" s="319" t="inlineStr">
        <f aca="false">IF($B36="","",IF(COUNTIFS('English Scores- Leveled papers'!$H$4:$KM$4,CU$3,'English Scores- Leveled papers'!$H38:$KM38,"&lt;&gt;")=0,"",SUMIF('English Scores- Leveled papers'!$H$4:$KM$4,CU$3,'English Scores- Leveled papers'!$H38:$KM38)))</f>
        <is>
          <t/>
        </is>
      </c>
      <c r="CV36" s="319" t="inlineStr">
        <f aca="false">IF($B36="","",IF(COUNTIFS('English Scores- Leveled papers'!$H$4:$KM$4,CV$3,'English Scores- Leveled papers'!$H38:$KM38,"&lt;&gt;")=0,"",SUMIF('English Scores- Leveled papers'!$H$4:$KM$4,CV$3,'English Scores- Leveled papers'!$H38:$KM38)))</f>
        <is>
          <t/>
        </is>
      </c>
      <c r="CW36" s="319" t="inlineStr">
        <f aca="false">IF($B36="","",IF(COUNTIFS('English Scores- Leveled papers'!$H$4:$KM$4,CW$3,'English Scores- Leveled papers'!$H38:$KM38,"&lt;&gt;")=0,"",SUMIF('English Scores- Leveled papers'!$H$4:$KM$4,CW$3,'English Scores- Leveled papers'!$H38:$KM38)))</f>
        <is>
          <t/>
        </is>
      </c>
      <c r="CX36" s="319" t="inlineStr">
        <f aca="false">IF($B36="","",IF(COUNTIFS('English Scores- Leveled papers'!$H$4:$KM$4,CX$3,'English Scores- Leveled papers'!$H38:$KM38,"&lt;&gt;")=0,"",SUMIF('English Scores- Leveled papers'!$H$4:$KM$4,CX$3,'English Scores- Leveled papers'!$H38:$KM38)))</f>
        <is>
          <t/>
        </is>
      </c>
      <c r="CY36" s="319" t="inlineStr">
        <f aca="false">IF($B36="","",IF(COUNTIFS('English Scores- Leveled papers'!$H$4:$KM$4,CY$3,'English Scores- Leveled papers'!$H38:$KM38,"&lt;&gt;")=0,"",SUMIF('English Scores- Leveled papers'!$H$4:$KM$4,CY$3,'English Scores- Leveled papers'!$H38:$KM38)))</f>
        <is>
          <t/>
        </is>
      </c>
      <c r="CZ36" s="319" t="inlineStr">
        <f aca="false">IF($B36="","",IF(COUNTIFS('English Scores- Leveled papers'!$H$4:$KM$4,CZ$3,'English Scores- Leveled papers'!$H38:$KM38,"&lt;&gt;")=0,"",SUMIF('English Scores- Leveled papers'!$H$4:$KM$4,CZ$3,'English Scores- Leveled papers'!$H38:$KM38)))</f>
        <is>
          <t/>
        </is>
      </c>
      <c r="DA36" s="319" t="inlineStr">
        <f aca="false">IF($B36="","",IF(COUNTIFS('English Scores- Leveled papers'!$H$4:$KM$4,DA$3,'English Scores- Leveled papers'!$H38:$KM38,"&lt;&gt;")=0,"",SUMIF('English Scores- Leveled papers'!$H$4:$KM$4,DA$3,'English Scores- Leveled papers'!$H38:$KM38)))</f>
        <is>
          <t/>
        </is>
      </c>
      <c r="DB36" s="319" t="inlineStr">
        <f aca="false">IF($B36="","",IF(COUNTIFS('English Scores- Leveled papers'!$H$4:$KM$4,DB$3,'English Scores- Leveled papers'!$H38:$KM38,"&lt;&gt;")=0,"",SUMIF('English Scores- Leveled papers'!$H$4:$KM$4,DB$3,'English Scores- Leveled papers'!$H38:$KM38)))</f>
        <is>
          <t/>
        </is>
      </c>
      <c r="DC36" s="319" t="inlineStr">
        <f aca="false">IF($B36="","",IF(COUNTIFS('English Scores- Leveled papers'!$H$4:$KM$4,DC$3,'English Scores- Leveled papers'!$H38:$KM38,"&lt;&gt;")=0,"",SUMIF('English Scores- Leveled papers'!$H$4:$KM$4,DC$3,'English Scores- Leveled papers'!$H38:$KM38)))</f>
        <is>
          <t/>
        </is>
      </c>
      <c r="DD36" s="319" t="inlineStr">
        <f aca="false">IF($B36="","",IF(COUNTIFS('English Scores- Leveled papers'!$H$4:$KM$4,DD$3,'English Scores- Leveled papers'!$H38:$KM38,"&lt;&gt;")=0,"",SUMIF('English Scores- Leveled papers'!$H$4:$KM$4,DD$3,'English Scores- Leveled papers'!$H38:$KM38)))</f>
        <is>
          <t/>
        </is>
      </c>
      <c r="DE36" s="319" t="inlineStr">
        <f aca="false">IF($B36="","",IF(COUNTIFS('English Scores- Leveled papers'!$H$4:$KM$4,DE$3,'English Scores- Leveled papers'!$H38:$KM38,"&lt;&gt;")=0,"",SUMIF('English Scores- Leveled papers'!$H$4:$KM$4,DE$3,'English Scores- Leveled papers'!$H38:$KM38)))</f>
        <is>
          <t/>
        </is>
      </c>
      <c r="DF36" s="752" t="inlineStr">
        <f aca="false">IF($B36="","",IF(COUNTIFS('English Scores- Leveled papers'!$H$4:$KM$4,DF$3,'English Scores- Leveled papers'!$H38:$KM38,"&lt;&gt;")=0,"",SUMIF('English Scores- Leveled papers'!$H$4:$KM$4,DF$3,'English Scores- Leveled papers'!$H38:$KM38)))</f>
        <is>
          <t/>
        </is>
      </c>
      <c r="DG36" s="752" t="inlineStr">
        <f aca="false">IF($B36="","",IF(COUNTIFS('English Scores- Leveled papers'!$H$4:$KM$4,DG$3,'English Scores- Leveled papers'!$H38:$KM38,"&lt;&gt;")=0,"",SUMIF('English Scores- Leveled papers'!$H$4:$KM$4,DG$3,'English Scores- Leveled papers'!$H38:$KM38)))</f>
        <is>
          <t/>
        </is>
      </c>
      <c r="DH36" s="752" t="inlineStr">
        <f aca="false">IF($B36="","",IF(COUNTIFS('English Scores- Leveled papers'!$H$4:$KM$4,DH$3,'English Scores- Leveled papers'!$H38:$KM38,"&lt;&gt;")=0,"",SUMIF('English Scores- Leveled papers'!$H$4:$KM$4,DH$3,'English Scores- Leveled papers'!$H38:$KM38)))</f>
        <is>
          <t/>
        </is>
      </c>
      <c r="DI36" s="752" t="inlineStr">
        <f aca="false">IF($B36="","",IF(COUNTIFS('English Scores- Leveled papers'!$H$4:$KM$4,DI$3,'English Scores- Leveled papers'!$H38:$KM38,"&lt;&gt;")=0,"",SUMIF('English Scores- Leveled papers'!$H$4:$KM$4,DI$3,'English Scores- Leveled papers'!$H38:$KM38)))</f>
        <is>
          <t/>
        </is>
      </c>
      <c r="DJ36" s="752" t="inlineStr">
        <f aca="false">IF($B36="","",IF(COUNTIFS('English Scores- Leveled papers'!$H$4:$KM$4,DJ$3,'English Scores- Leveled papers'!$H38:$KM38,"&lt;&gt;")=0,"",SUMIF('English Scores- Leveled papers'!$H$4:$KM$4,DJ$3,'English Scores- Leveled papers'!$H38:$KM38)))</f>
        <is>
          <t/>
        </is>
      </c>
      <c r="DK36" s="752" t="inlineStr">
        <f aca="false">IF($B36="","",IF(COUNTIFS('English Scores- Leveled papers'!$H$4:$KM$4,DK$3,'English Scores- Leveled papers'!$H38:$KM38,"&lt;&gt;")=0,"",SUMIF('English Scores- Leveled papers'!$H$4:$KM$4,DK$3,'English Scores- Leveled papers'!$H38:$KM38)))</f>
        <is>
          <t/>
        </is>
      </c>
      <c r="DL36" s="752" t="inlineStr">
        <f aca="false">IF($B36="","",IF(COUNTIFS('English Scores- Leveled papers'!$H$4:$KM$4,DL$3,'English Scores- Leveled papers'!$H38:$KM38,"&lt;&gt;")=0,"",SUMIF('English Scores- Leveled papers'!$H$4:$KM$4,DL$3,'English Scores- Leveled papers'!$H38:$KM38)))</f>
        <is>
          <t/>
        </is>
      </c>
      <c r="DM36" s="752" t="inlineStr">
        <f aca="false">IF($B36="","",IF(COUNTIFS('English Scores- Leveled papers'!$H$4:$KM$4,DM$3,'English Scores- Leveled papers'!$H38:$KM38,"&lt;&gt;")=0,"",SUMIF('English Scores- Leveled papers'!$H$4:$KM$4,DM$3,'English Scores- Leveled papers'!$H38:$KM38)))</f>
        <is>
          <t/>
        </is>
      </c>
      <c r="DN36" s="752" t="inlineStr">
        <f aca="false">IF($B36="","",IF(COUNTIFS('English Scores- Leveled papers'!$H$4:$KM$4,DN$3,'English Scores- Leveled papers'!$H38:$KM38,"&lt;&gt;")=0,"",SUMIF('English Scores- Leveled papers'!$H$4:$KM$4,DN$3,'English Scores- Leveled papers'!$H38:$KM38)))</f>
        <is>
          <t/>
        </is>
      </c>
      <c r="DO36" s="752" t="inlineStr">
        <f aca="false">IF($B36="","",IF(COUNTIFS('English Scores- Leveled papers'!$H$4:$KM$4,DO$3,'English Scores- Leveled papers'!$H38:$KM38,"&lt;&gt;")=0,"",SUMIF('English Scores- Leveled papers'!$H$4:$KM$4,DO$3,'English Scores- Leveled papers'!$H38:$KM38)))</f>
        <is>
          <t/>
        </is>
      </c>
      <c r="DP36" s="752" t="inlineStr">
        <f aca="false">IF($B36="","",IF(COUNTIFS('English Scores- Leveled papers'!$H$4:$KM$4,DP$3,'English Scores- Leveled papers'!$H38:$KM38,"&lt;&gt;")=0,"",SUMIF('English Scores- Leveled papers'!$H$4:$KM$4,DP$3,'English Scores- Leveled papers'!$H38:$KM38)))</f>
        <is>
          <t/>
        </is>
      </c>
      <c r="DQ36" s="752" t="inlineStr">
        <f aca="false">IF($B36="","",IF(COUNTIFS('English Scores- Leveled papers'!$H$4:$KM$4,DQ$3,'English Scores- Leveled papers'!$H38:$KM38,"&lt;&gt;")=0,"",SUMIF('English Scores- Leveled papers'!$H$4:$KM$4,DQ$3,'English Scores- Leveled papers'!$H38:$KM38)))</f>
        <is>
          <t/>
        </is>
      </c>
      <c r="DR36" s="319" t="inlineStr">
        <f aca="false">IF($B36="","",IF(COUNTIFS('English Scores- Leveled papers'!$H$4:$KM$4,DR$3,'English Scores- Leveled papers'!$H38:$KM38,"&lt;&gt;")=0,"",SUMIF('English Scores- Leveled papers'!$H$4:$KM$4,DR$3,'English Scores- Leveled papers'!$H38:$KM38)))</f>
        <is>
          <t/>
        </is>
      </c>
      <c r="DS36" s="319" t="inlineStr">
        <f aca="false">IF($B36="","",IF(COUNTIFS('English Scores- Leveled papers'!$H$4:$KM$4,DS$3,'English Scores- Leveled papers'!$H38:$KM38,"&lt;&gt;")=0,"",SUMIF('English Scores- Leveled papers'!$H$4:$KM$4,DS$3,'English Scores- Leveled papers'!$H38:$KM38)))</f>
        <is>
          <t/>
        </is>
      </c>
      <c r="DT36" s="319" t="inlineStr">
        <f aca="false">IF($B36="","",IF(COUNTIFS('English Scores- Leveled papers'!$H$4:$KM$4,DT$3,'English Scores- Leveled papers'!$H38:$KM38,"&lt;&gt;")=0,"",SUMIF('English Scores- Leveled papers'!$H$4:$KM$4,DT$3,'English Scores- Leveled papers'!$H38:$KM38)))</f>
        <is>
          <t/>
        </is>
      </c>
      <c r="DU36" s="319" t="inlineStr">
        <f aca="false">IF($B36="","",IF(COUNTIFS('English Scores- Leveled papers'!$H$4:$KM$4,DU$3,'English Scores- Leveled papers'!$H38:$KM38,"&lt;&gt;")=0,"",SUMIF('English Scores- Leveled papers'!$H$4:$KM$4,DU$3,'English Scores- Leveled papers'!$H38:$KM38)))</f>
        <is>
          <t/>
        </is>
      </c>
      <c r="DV36" s="319" t="inlineStr">
        <f aca="false">IF($B36="","",IF(COUNTIFS('English Scores- Leveled papers'!$H$4:$KM$4,DV$3,'English Scores- Leveled papers'!$H38:$KM38,"&lt;&gt;")=0,"",SUMIF('English Scores- Leveled papers'!$H$4:$KM$4,DV$3,'English Scores- Leveled papers'!$H38:$KM38)))</f>
        <is>
          <t/>
        </is>
      </c>
      <c r="DW36" s="319" t="inlineStr">
        <f aca="false">IF($B36="","",IF(COUNTIFS('English Scores- Leveled papers'!$H$4:$KM$4,DW$3,'English Scores- Leveled papers'!$H38:$KM38,"&lt;&gt;")=0,"",SUMIF('English Scores- Leveled papers'!$H$4:$KM$4,DW$3,'English Scores- Leveled papers'!$H38:$KM38)))</f>
        <is>
          <t/>
        </is>
      </c>
      <c r="DX36" s="319" t="inlineStr">
        <f aca="false">IF($B36="","",IF(COUNTIFS('English Scores- Leveled papers'!$H$4:$KM$4,DX$3,'English Scores- Leveled papers'!$H38:$KM38,"&lt;&gt;")=0,"",SUMIF('English Scores- Leveled papers'!$H$4:$KM$4,DX$3,'English Scores- Leveled papers'!$H38:$KM38)))</f>
        <is>
          <t/>
        </is>
      </c>
      <c r="DY36" s="319" t="inlineStr">
        <f aca="false">IF($B36="","",IF(COUNTIFS('English Scores- Leveled papers'!$H$4:$KM$4,DY$3,'English Scores- Leveled papers'!$H38:$KM38,"&lt;&gt;")=0,"",SUMIF('English Scores- Leveled papers'!$H$4:$KM$4,DY$3,'English Scores- Leveled papers'!$H38:$KM38)))</f>
        <is>
          <t/>
        </is>
      </c>
      <c r="DZ36" s="319" t="inlineStr">
        <f aca="false">IF($B36="","",IF(COUNTIFS('English Scores- Leveled papers'!$H$4:$KM$4,DZ$3,'English Scores- Leveled papers'!$H38:$KM38,"&lt;&gt;")=0,"",SUMIF('English Scores- Leveled papers'!$H$4:$KM$4,DZ$3,'English Scores- Leveled papers'!$H38:$KM38)))</f>
        <is>
          <t/>
        </is>
      </c>
      <c r="EA36" s="319" t="inlineStr">
        <f aca="false">IF($B36="","",IF(COUNTIFS('English Scores- Leveled papers'!$H$4:$KM$4,EA$3,'English Scores- Leveled papers'!$H38:$KM38,"&lt;&gt;")=0,"",SUMIF('English Scores- Leveled papers'!$H$4:$KM$4,EA$3,'English Scores- Leveled papers'!$H38:$KM38)))</f>
        <is>
          <t/>
        </is>
      </c>
      <c r="EB36" s="319" t="inlineStr">
        <f aca="false">IF($B36="","",IF(COUNTIFS('English Scores- Leveled papers'!$H$4:$KM$4,EB$3,'English Scores- Leveled papers'!$H38:$KM38,"&lt;&gt;")=0,"",SUMIF('English Scores- Leveled papers'!$H$4:$KM$4,EB$3,'English Scores- Leveled papers'!$H38:$KM38)))</f>
        <is>
          <t/>
        </is>
      </c>
      <c r="EC36" s="319" t="inlineStr">
        <f aca="false">IF($B36="","",IF(COUNTIFS('English Scores- Leveled papers'!$H$4:$KM$4,EC$3,'English Scores- Leveled papers'!$H38:$KM38,"&lt;&gt;")=0,"",SUMIF('English Scores- Leveled papers'!$H$4:$KM$4,EC$3,'English Scores- Leveled papers'!$H38:$KM38)))</f>
        <is>
          <t/>
        </is>
      </c>
      <c r="ED36" s="752" t="inlineStr">
        <f aca="false">IF($B36="","",IF(COUNTIFS('English Scores- Leveled papers'!$H$4:$KM$4,ED$3,'English Scores- Leveled papers'!$H38:$KM38,"&lt;&gt;")=0,"",SUMIF('English Scores- Leveled papers'!$H$4:$KM$4,ED$3,'English Scores- Leveled papers'!$H38:$KM38)))</f>
        <is>
          <t/>
        </is>
      </c>
      <c r="EE36" s="752" t="inlineStr">
        <f aca="false">IF($B36="","",IF(COUNTIFS('English Scores- Leveled papers'!$H$4:$KM$4,EE$3,'English Scores- Leveled papers'!$H38:$KM38,"&lt;&gt;")=0,"",SUMIF('English Scores- Leveled papers'!$H$4:$KM$4,EE$3,'English Scores- Leveled papers'!$H38:$KM38)))</f>
        <is>
          <t/>
        </is>
      </c>
      <c r="EF36" s="752" t="inlineStr">
        <f aca="false">IF($B36="","",IF(COUNTIFS('English Scores- Leveled papers'!$H$4:$KM$4,EF$3,'English Scores- Leveled papers'!$H38:$KM38,"&lt;&gt;")=0,"",SUMIF('English Scores- Leveled papers'!$H$4:$KM$4,EF$3,'English Scores- Leveled papers'!$H38:$KM38)))</f>
        <is>
          <t/>
        </is>
      </c>
      <c r="EG36" s="752" t="inlineStr">
        <f aca="false">IF($B36="","",IF(COUNTIFS('English Scores- Leveled papers'!$H$4:$KM$4,EG$3,'English Scores- Leveled papers'!$H38:$KM38,"&lt;&gt;")=0,"",SUMIF('English Scores- Leveled papers'!$H$4:$KM$4,EG$3,'English Scores- Leveled papers'!$H38:$KM38)))</f>
        <is>
          <t/>
        </is>
      </c>
      <c r="EH36" s="752" t="inlineStr">
        <f aca="false">IF($B36="","",IF(COUNTIFS('English Scores- Leveled papers'!$H$4:$KM$4,EH$3,'English Scores- Leveled papers'!$H38:$KM38,"&lt;&gt;")=0,"",SUMIF('English Scores- Leveled papers'!$H$4:$KM$4,EH$3,'English Scores- Leveled papers'!$H38:$KM38)))</f>
        <is>
          <t/>
        </is>
      </c>
      <c r="EI36" s="752" t="inlineStr">
        <f aca="false">IF($B36="","",IF(COUNTIFS('English Scores- Leveled papers'!$H$4:$KM$4,EI$3,'English Scores- Leveled papers'!$H38:$KM38,"&lt;&gt;")=0,"",SUMIF('English Scores- Leveled papers'!$H$4:$KM$4,EI$3,'English Scores- Leveled papers'!$H38:$KM38)))</f>
        <is>
          <t/>
        </is>
      </c>
      <c r="EJ36" s="752" t="inlineStr">
        <f aca="false">IF($B36="","",IF(COUNTIFS('English Scores- Leveled papers'!$H$4:$KM$4,EJ$3,'English Scores- Leveled papers'!$H38:$KM38,"&lt;&gt;")=0,"",SUMIF('English Scores- Leveled papers'!$H$4:$KM$4,EJ$3,'English Scores- Leveled papers'!$H38:$KM38)))</f>
        <is>
          <t/>
        </is>
      </c>
      <c r="EK36" s="752" t="inlineStr">
        <f aca="false">IF($B36="","",IF(COUNTIFS('English Scores- Leveled papers'!$H$4:$KM$4,EK$3,'English Scores- Leveled papers'!$H38:$KM38,"&lt;&gt;")=0,"",SUMIF('English Scores- Leveled papers'!$H$4:$KM$4,EK$3,'English Scores- Leveled papers'!$H38:$KM38)))</f>
        <is>
          <t/>
        </is>
      </c>
      <c r="EL36" s="752" t="inlineStr">
        <f aca="false">IF($B36="","",IF(COUNTIFS('English Scores- Leveled papers'!$H$4:$KM$4,EL$3,'English Scores- Leveled papers'!$H38:$KM38,"&lt;&gt;")=0,"",SUMIF('English Scores- Leveled papers'!$H$4:$KM$4,EL$3,'English Scores- Leveled papers'!$H38:$KM38)))</f>
        <is>
          <t/>
        </is>
      </c>
      <c r="EM36" s="752" t="inlineStr">
        <f aca="false">IF($B36="","",IF(COUNTIFS('English Scores- Leveled papers'!$H$4:$KM$4,EM$3,'English Scores- Leveled papers'!$H38:$KM38,"&lt;&gt;")=0,"",SUMIF('English Scores- Leveled papers'!$H$4:$KM$4,EM$3,'English Scores- Leveled papers'!$H38:$KM38)))</f>
        <is>
          <t/>
        </is>
      </c>
      <c r="EN36" s="752" t="inlineStr">
        <f aca="false">IF($B36="","",IF(COUNTIFS('English Scores- Leveled papers'!$H$4:$KM$4,EN$3,'English Scores- Leveled papers'!$H38:$KM38,"&lt;&gt;")=0,"",SUMIF('English Scores- Leveled papers'!$H$4:$KM$4,EN$3,'English Scores- Leveled papers'!$H38:$KM38)))</f>
        <is>
          <t/>
        </is>
      </c>
      <c r="EO36" s="752" t="inlineStr">
        <f aca="false">IF($B36="","",IF(COUNTIFS('English Scores- Leveled papers'!$H$4:$KM$4,EO$3,'English Scores- Leveled papers'!$H38:$KM38,"&lt;&gt;")=0,"",SUMIF('English Scores- Leveled papers'!$H$4:$KM$4,EO$3,'English Scores- Leveled papers'!$H38:$KM38)))</f>
        <is>
          <t/>
        </is>
      </c>
      <c r="EP36" s="752" t="inlineStr">
        <f aca="false">IF($B36="","",IF(COUNTIFS('English Scores- Leveled papers'!$H$4:$KM$4,EP$3,'English Scores- Leveled papers'!$H38:$KM38,"&lt;&gt;")=0,"",SUMIF('English Scores- Leveled papers'!$H$4:$KM$4,EP$3,'English Scores- Leveled papers'!$H38:$KM38)))</f>
        <is>
          <t/>
        </is>
      </c>
    </row>
    <row r="37" customFormat="false" ht="12.75" hidden="false" customHeight="false" outlineLevel="0" collapsed="false">
      <c r="A37" s="315" t="n">
        <v>33</v>
      </c>
      <c r="B37" s="315" t="str">
        <f aca="false">'English Scores- Leveled papers'!B39</f>
        <v>Shankarappa</v>
      </c>
      <c r="C37" s="751" t="e">
        <f aca="false">IF('RC Mastery Check+Question type'!D37="","",IF(OR('RC Mastery Check+Question type'!D37=-0.5,'RC Mastery Check+Question type'!D37=0,'RC Mastery Check+Question type'!D37=0.2,'RC Mastery Check+Question type'!D37=0.5),"NR",'cover sheet'!#ref!))</f>
        <v>#VALUE!</v>
      </c>
      <c r="D37" s="316" t="inlineStr">
        <f aca="false">IF(OR(B37="",COUNT('English Scores- Leveled papers'!AJ39:KM39)=0),"",IF((AND(R37&gt;=(70/100),R37&lt;1.1)),9,IF(AND(Q37&gt;=(70/100),Q37&lt;1.1),8,IF(AND(P37&gt;=(70/100),P37&lt;1.1),7,IF(AND(O37&gt;=(70/100),O37&lt;1.1),6,IF(AND(N37&gt;=0.7,N37&lt;1.1),5,IF(AND(M37&gt;=0.7,M37&lt;1.1),5,IF(AND(L37&gt;=0.7,L37&lt;1.1),4,IF(AND(K37&gt;=0.7,K37&lt;1.1),4,IF(AND(J37&gt;=0.7,J37&lt;1.1),3,IF(AND(I37&gt;=0.7,I37&lt;1.1),3,IF(AND(H37&gt;=0.7,H37&lt;1.1),2,IF(AND(G37&gt;=0.7,G37&lt;1.1),2,IF(AND(F37&gt;=0.7,F37&lt;1.1),1,IF(AND(E37&gt;=0.7,E37&lt;1.1),1,IF(COUNT('English Scores- Leveled papers'!AJ39:AK39)=0,"","NR"))))))))))))))))</f>
        <is>
          <t/>
        </is>
      </c>
      <c r="E37" s="318" t="str">
        <f aca="false">IF((B37=""),"",IF(COUNT(S37:W37)=0,"",ROUND(SUM(S37:W37)/SUM($S$2:$W$2),1)))</f>
        <v/>
      </c>
      <c r="F37" s="318" t="str">
        <f aca="false">IF((B37=""),"",IF(COUNT(X37:AB37)=0,"",ROUND(SUM(X37:AB37)/SUM($X$2:$AB$2),1)))</f>
        <v/>
      </c>
      <c r="G37" s="318" t="str">
        <f aca="false">IFERROR(IF((B37=""),"",IF(COUNT(AC37:AH37)=0,"",ROUND(SUM(AC37:AH37)/SUM($AC$2:$AH$2),1))),"")</f>
        <v/>
      </c>
      <c r="H37" s="318" t="str">
        <f aca="false">IFERROR(IF((B37=""),"",IF(COUNT(AI37:AN37)=0,"",ROUND(SUM(AI37:AN37)/SUM($AI$2:$AN$2),1))),0)</f>
        <v/>
      </c>
      <c r="I37" s="318" t="str">
        <f aca="false">IFERROR(IF((B37=""),"",IF(COUNT(AO37:AY37)=0,"",ROUND(SUM(AO37:AY37)/SUM($AO$2:$AY$2),1))),0)</f>
        <v/>
      </c>
      <c r="J37" s="318" t="str">
        <f aca="false">IFERROR(IF((B37=""),"",IF(COUNT(AZ37:BO37)=0,"",ROUND(SUM(AZ37:BO37)/SUM($AZ$2:$BO$2),1))),0)</f>
        <v/>
      </c>
      <c r="K37" s="318" t="str">
        <f aca="false">IFERROR(IF((B37=""),"",IF(COUNT(BP37:BW37)=0,"",ROUND(SUM(BP37:BW37)/SUM($BP$2:$BW$2),1))),0)</f>
        <v/>
      </c>
      <c r="L37" s="318" t="str">
        <f aca="false">IFERROR(IF((B37=""),"",IF(COUNT(BX37:CF37)=0,"",ROUND(SUM(BX37:CF37)/SUM($BX$2:$CF$2),1))),0)</f>
        <v/>
      </c>
      <c r="M37" s="318" t="str">
        <f aca="false">IFERROR(IF((B37=""),"",IF(COUNT(CG37:CK37)=0,"",ROUND(SUM(CG37:CK37)/SUM($CG$2:$CK$2),1))),0)</f>
        <v/>
      </c>
      <c r="N37" s="318" t="str">
        <f aca="false">IFERROR(IF((B37=""),"",IF(COUNT(CL37:CS37)=0,"",ROUND(SUM(CL37:CS37)/SUM($CL$2:$CS$2),1))),0)</f>
        <v/>
      </c>
      <c r="O37" s="318" t="str">
        <f aca="false">IFERROR(IF((B37=""),"",IF(COUNT(CT37:DE37)=0,"",ROUND(SUM(CT37:DE37)/SUM($CT$2:$DE$2),1))),0)</f>
        <v/>
      </c>
      <c r="P37" s="318" t="str">
        <f aca="false">IFERROR(IF((B37=""),"",IF(COUNT(DF37:DQ37)=0,"",ROUND(SUM(DF37:DQ37)/SUM($DF$2:$DQ$2),1))),0)</f>
        <v/>
      </c>
      <c r="Q37" s="318" t="str">
        <f aca="false">IFERROR(IF((B37=""),"",IF(COUNT(DR37:EB37)=0,"",ROUND(SUM(DR37:EB37)/SUM($DR$2:$EB$2),1))),0)</f>
        <v/>
      </c>
      <c r="R37" s="318" t="str">
        <f aca="false">(IF((B37=""),"",IF(COUNT(ED37:EP37)=0,"",ROUND(SUM(ED37:EP37)/SUM($ED$2:$EP$2),1))))</f>
        <v/>
      </c>
      <c r="S37" s="319" t="inlineStr">
        <f aca="false">IF($B37="","",IF(COUNTIFS('English Scores- Leveled papers'!$H$4:$KM$4,S$3,'English Scores- Leveled papers'!$H39:$KM39,"&lt;&gt;")=0,"",SUMIF('English Scores- Leveled papers'!$H$4:$KM$4,S$3,'English Scores- Leveled papers'!$H39:$KM39)))</f>
        <is>
          <t/>
        </is>
      </c>
      <c r="T37" s="319" t="inlineStr">
        <f aca="false">IF($B37="","",IF(COUNTIFS('English Scores- Leveled papers'!$H$4:$KM$4,T$3,'English Scores- Leveled papers'!$H39:$KM39,"&lt;&gt;")=0,"",SUMIF('English Scores- Leveled papers'!$H$4:$KM$4,T$3,'English Scores- Leveled papers'!$H39:$KM39)))</f>
        <is>
          <t/>
        </is>
      </c>
      <c r="U37" s="319" t="inlineStr">
        <f aca="false">IF($B37="","",IF(COUNTIFS('English Scores- Leveled papers'!$H$4:$KM$4,U$3,'English Scores- Leveled papers'!$H39:$KM39,"&lt;&gt;")=0,"",SUMIF('English Scores- Leveled papers'!$H$4:$KM$4,U$3,'English Scores- Leveled papers'!$H39:$KM39)))</f>
        <is>
          <t/>
        </is>
      </c>
      <c r="V37" s="319" t="inlineStr">
        <f aca="false">IF($B37="","",IF(COUNTIFS('English Scores- Leveled papers'!$H$4:$KM$4,V$3,'English Scores- Leveled papers'!$H39:$KM39,"&lt;&gt;")=0,"",SUMIF('English Scores- Leveled papers'!$H$4:$KM$4,V$3,'English Scores- Leveled papers'!$H39:$KM39)))</f>
        <is>
          <t/>
        </is>
      </c>
      <c r="W37" s="319" t="inlineStr">
        <f aca="false">IF($B37="","",IF(COUNTIFS('English Scores- Leveled papers'!$H$4:$KM$4,W$3,'English Scores- Leveled papers'!$H39:$KM39,"&lt;&gt;")=0,"",SUMIF('English Scores- Leveled papers'!$H$4:$KM$4,W$3,'English Scores- Leveled papers'!$H39:$KM39)))</f>
        <is>
          <t/>
        </is>
      </c>
      <c r="X37" s="752" t="inlineStr">
        <f aca="false">IF($B37="","",IF(COUNTIFS('English Scores- Leveled papers'!$H$4:$KM$4,X$3,'English Scores- Leveled papers'!$H39:$KM39,"&lt;&gt;")=0,"",SUMIF('English Scores- Leveled papers'!$H$4:$KM$4,X$3,'English Scores- Leveled papers'!$H39:$KM39)))</f>
        <is>
          <t/>
        </is>
      </c>
      <c r="Y37" s="752" t="inlineStr">
        <f aca="false">IF($B37="","",IF(COUNTIFS('English Scores- Leveled papers'!$H$4:$KM$4,Y$3,'English Scores- Leveled papers'!$H39:$KM39,"&lt;&gt;")=0,"",SUMIF('English Scores- Leveled papers'!$H$4:$KM$4,Y$3,'English Scores- Leveled papers'!$H39:$KM39)))</f>
        <is>
          <t/>
        </is>
      </c>
      <c r="Z37" s="752" t="inlineStr">
        <f aca="false">IF($B37="","",IF(COUNTIFS('English Scores- Leveled papers'!$H$4:$KM$4,Z$3,'English Scores- Leveled papers'!$H39:$KM39,"&lt;&gt;")=0,"",SUMIF('English Scores- Leveled papers'!$H$4:$KM$4,Z$3,'English Scores- Leveled papers'!$H39:$KM39)))</f>
        <is>
          <t/>
        </is>
      </c>
      <c r="AA37" s="752" t="inlineStr">
        <f aca="false">IF($B37="","",IF(COUNTIFS('English Scores- Leveled papers'!$H$4:$KM$4,AA$3,'English Scores- Leveled papers'!$H39:$KM39,"&lt;&gt;")=0,"",SUMIF('English Scores- Leveled papers'!$H$4:$KM$4,AA$3,'English Scores- Leveled papers'!$H39:$KM39)))</f>
        <is>
          <t/>
        </is>
      </c>
      <c r="AB37" s="752" t="inlineStr">
        <f aca="false">IF($B37="","",IF(COUNTIFS('English Scores- Leveled papers'!$H$4:$KM$4,AB$3,'English Scores- Leveled papers'!$H39:$KM39,"&lt;&gt;")=0,"",SUMIF('English Scores- Leveled papers'!$H$4:$KM$4,AB$3,'English Scores- Leveled papers'!$H39:$KM39)))</f>
        <is>
          <t/>
        </is>
      </c>
      <c r="AC37" s="319" t="inlineStr">
        <f aca="false">IF($B37="","",IF(COUNTIFS('English Scores- Leveled papers'!$H$4:$KM$4,AC$3,'English Scores- Leveled papers'!$H39:$KM39,"&lt;&gt;")=0,"",SUMIF('English Scores- Leveled papers'!$H$4:$KM$4,AC$3,'English Scores- Leveled papers'!$H39:$KM39)))</f>
        <is>
          <t/>
        </is>
      </c>
      <c r="AD37" s="319" t="inlineStr">
        <f aca="false">IF($B37="","",IF(COUNTIFS('English Scores- Leveled papers'!$H$4:$KM$4,AD$3,'English Scores- Leveled papers'!$H39:$KM39,"&lt;&gt;")=0,"",SUMIF('English Scores- Leveled papers'!$H$4:$KM$4,AD$3,'English Scores- Leveled papers'!$H39:$KM39)))</f>
        <is>
          <t/>
        </is>
      </c>
      <c r="AE37" s="319" t="inlineStr">
        <f aca="false">IF($B37="","",IF(COUNTIFS('English Scores- Leveled papers'!$H$4:$KM$4,AE$3,'English Scores- Leveled papers'!$H39:$KM39,"&lt;&gt;")=0,"",SUMIF('English Scores- Leveled papers'!$H$4:$KM$4,AE$3,'English Scores- Leveled papers'!$H39:$KM39)))</f>
        <is>
          <t/>
        </is>
      </c>
      <c r="AF37" s="319" t="inlineStr">
        <f aca="false">IF($B37="","",IF(COUNTIFS('English Scores- Leveled papers'!$H$4:$KM$4,AF$3,'English Scores- Leveled papers'!$H39:$KM39,"&lt;&gt;")=0,"",SUMIF('English Scores- Leveled papers'!$H$4:$KM$4,AF$3,'English Scores- Leveled papers'!$H39:$KM39)))</f>
        <is>
          <t/>
        </is>
      </c>
      <c r="AG37" s="319" t="inlineStr">
        <f aca="false">IF($B37="","",IF(COUNTIFS('English Scores- Leveled papers'!$H$4:$KM$4,AG$3,'English Scores- Leveled papers'!$H39:$KM39,"&lt;&gt;")=0,"",SUMIF('English Scores- Leveled papers'!$H$4:$KM$4,AG$3,'English Scores- Leveled papers'!$H39:$KM39)))</f>
        <is>
          <t/>
        </is>
      </c>
      <c r="AH37" s="319" t="inlineStr">
        <f aca="false">IF($B37="","",IF(COUNTIFS('English Scores- Leveled papers'!$H$4:$KM$4,AH$3,'English Scores- Leveled papers'!$H39:$KM39,"&lt;&gt;")=0,"",SUMIF('English Scores- Leveled papers'!$H$4:$KM$4,AH$3,'English Scores- Leveled papers'!$H39:$KM39)))</f>
        <is>
          <t/>
        </is>
      </c>
      <c r="AI37" s="752" t="inlineStr">
        <f aca="false">IF($B37="","",IF(COUNTIFS('English Scores- Leveled papers'!$H$4:$KM$4,AI$3,'English Scores- Leveled papers'!$H39:$KM39,"&lt;&gt;")=0,"",SUMIF('English Scores- Leveled papers'!$H$4:$KM$4,AI$3,'English Scores- Leveled papers'!$H39:$KM39)))</f>
        <is>
          <t/>
        </is>
      </c>
      <c r="AJ37" s="752" t="inlineStr">
        <f aca="false">IF($B37="","",IF(COUNTIFS('English Scores- Leveled papers'!$H$4:$KM$4,AJ$3,'English Scores- Leveled papers'!$H39:$KM39,"&lt;&gt;")=0,"",SUMIF('English Scores- Leveled papers'!$H$4:$KM$4,AJ$3,'English Scores- Leveled papers'!$H39:$KM39)))</f>
        <is>
          <t/>
        </is>
      </c>
      <c r="AK37" s="752" t="inlineStr">
        <f aca="false">IF($B37="","",IF(COUNTIFS('English Scores- Leveled papers'!$H$4:$KM$4,AK$3,'English Scores- Leveled papers'!$H39:$KM39,"&lt;&gt;")=0,"",SUMIF('English Scores- Leveled papers'!$H$4:$KM$4,AK$3,'English Scores- Leveled papers'!$H39:$KM39)))</f>
        <is>
          <t/>
        </is>
      </c>
      <c r="AL37" s="752" t="inlineStr">
        <f aca="false">IF($B37="","",IF(COUNTIFS('English Scores- Leveled papers'!$H$4:$KM$4,AL$3,'English Scores- Leveled papers'!$H39:$KM39,"&lt;&gt;")=0,"",SUMIF('English Scores- Leveled papers'!$H$4:$KM$4,AL$3,'English Scores- Leveled papers'!$H39:$KM39)))</f>
        <is>
          <t/>
        </is>
      </c>
      <c r="AM37" s="752" t="inlineStr">
        <f aca="false">IF($B37="","",IF(COUNTIFS('English Scores- Leveled papers'!$H$4:$KM$4,AM$3,'English Scores- Leveled papers'!$H39:$KM39,"&lt;&gt;")=0,"",SUMIF('English Scores- Leveled papers'!$H$4:$KM$4,AM$3,'English Scores- Leveled papers'!$H39:$KM39)))</f>
        <is>
          <t/>
        </is>
      </c>
      <c r="AN37" s="752" t="inlineStr">
        <f aca="false">IF($B37="","",IF(COUNTIFS('English Scores- Leveled papers'!$H$4:$KM$4,AN$3,'English Scores- Leveled papers'!$H39:$KM39,"&lt;&gt;")=0,"",SUMIF('English Scores- Leveled papers'!$H$4:$KM$4,AN$3,'English Scores- Leveled papers'!$H39:$KM39)))</f>
        <is>
          <t/>
        </is>
      </c>
      <c r="AO37" s="319" t="inlineStr">
        <f aca="false">IF($B37="","",IF(COUNTIFS('English Scores- Leveled papers'!$H$4:$KM$4,AO$3,'English Scores- Leveled papers'!$H39:$KM39,"&lt;&gt;")=0,"",SUMIF('English Scores- Leveled papers'!$H$4:$KM$4,AO$3,'English Scores- Leveled papers'!$H39:$KM39)))</f>
        <is>
          <t/>
        </is>
      </c>
      <c r="AP37" s="319" t="inlineStr">
        <f aca="false">IF($B37="","",IF(COUNTIFS('English Scores- Leveled papers'!$H$4:$KM$4,AP$3,'English Scores- Leveled papers'!$H39:$KM39,"&lt;&gt;")=0,"",SUMIF('English Scores- Leveled papers'!$H$4:$KM$4,AP$3,'English Scores- Leveled papers'!$H39:$KM39)))</f>
        <is>
          <t/>
        </is>
      </c>
      <c r="AQ37" s="319" t="inlineStr">
        <f aca="false">IF($B37="","",IF(COUNTIFS('English Scores- Leveled papers'!$H$4:$KM$4,AQ$3,'English Scores- Leveled papers'!$H39:$KM39,"&lt;&gt;")=0,"",SUMIF('English Scores- Leveled papers'!$H$4:$KM$4,AQ$3,'English Scores- Leveled papers'!$H39:$KM39)))</f>
        <is>
          <t/>
        </is>
      </c>
      <c r="AR37" s="319" t="inlineStr">
        <f aca="false">IF($B37="","",IF(COUNTIFS('English Scores- Leveled papers'!$H$4:$KM$4,AR$3,'English Scores- Leveled papers'!$H39:$KM39,"&lt;&gt;")=0,"",SUMIF('English Scores- Leveled papers'!$H$4:$KM$4,AR$3,'English Scores- Leveled papers'!$H39:$KM39)))</f>
        <is>
          <t/>
        </is>
      </c>
      <c r="AS37" s="319" t="inlineStr">
        <f aca="false">IF($B37="","",IF(COUNTIFS('English Scores- Leveled papers'!$H$4:$KM$4,AS$3,'English Scores- Leveled papers'!$H39:$KM39,"&lt;&gt;")=0,"",SUMIF('English Scores- Leveled papers'!$H$4:$KM$4,AS$3,'English Scores- Leveled papers'!$H39:$KM39)))</f>
        <is>
          <t/>
        </is>
      </c>
      <c r="AT37" s="319" t="inlineStr">
        <f aca="false">IF($B37="","",IF(COUNTIFS('English Scores- Leveled papers'!$H$4:$KM$4,AT$3,'English Scores- Leveled papers'!$H39:$KM39,"&lt;&gt;")=0,"",SUMIF('English Scores- Leveled papers'!$H$4:$KM$4,AT$3,'English Scores- Leveled papers'!$H39:$KM39)))</f>
        <is>
          <t/>
        </is>
      </c>
      <c r="AU37" s="319" t="inlineStr">
        <f aca="false">IF($B37="","",IF(COUNTIFS('English Scores- Leveled papers'!$H$4:$KM$4,AU$3,'English Scores- Leveled papers'!$H39:$KM39,"&lt;&gt;")=0,"",SUMIF('English Scores- Leveled papers'!$H$4:$KM$4,AU$3,'English Scores- Leveled papers'!$H39:$KM39)))</f>
        <is>
          <t/>
        </is>
      </c>
      <c r="AV37" s="319" t="inlineStr">
        <f aca="false">IF($B37="","",IF(COUNTIFS('English Scores- Leveled papers'!$H$4:$KM$4,AV$3,'English Scores- Leveled papers'!$H39:$KM39,"&lt;&gt;")=0,"",SUMIF('English Scores- Leveled papers'!$H$4:$KM$4,AV$3,'English Scores- Leveled papers'!$H39:$KM39)))</f>
        <is>
          <t/>
        </is>
      </c>
      <c r="AW37" s="319" t="inlineStr">
        <f aca="false">IF($B37="","",IF(COUNTIFS('English Scores- Leveled papers'!$H$4:$KM$4,AW$3,'English Scores- Leveled papers'!$H39:$KM39,"&lt;&gt;")=0,"",SUMIF('English Scores- Leveled papers'!$H$4:$KM$4,AW$3,'English Scores- Leveled papers'!$H39:$KM39)))</f>
        <is>
          <t/>
        </is>
      </c>
      <c r="AX37" s="319" t="inlineStr">
        <f aca="false">IF($B37="","",IF(COUNTIFS('English Scores- Leveled papers'!$H$4:$KM$4,AX$3,'English Scores- Leveled papers'!$H39:$KM39,"&lt;&gt;")=0,"",SUMIF('English Scores- Leveled papers'!$H$4:$KM$4,AX$3,'English Scores- Leveled papers'!$H39:$KM39)))</f>
        <is>
          <t/>
        </is>
      </c>
      <c r="AY37" s="319" t="inlineStr">
        <f aca="false">IF($B37="","",IF(COUNTIFS('English Scores- Leveled papers'!$H$4:$KM$4,AY$3,'English Scores- Leveled papers'!$H39:$KM39,"&lt;&gt;")=0,"",SUMIF('English Scores- Leveled papers'!$H$4:$KM$4,AY$3,'English Scores- Leveled papers'!$H39:$KM39)))</f>
        <is>
          <t/>
        </is>
      </c>
      <c r="AZ37" s="752" t="inlineStr">
        <f aca="false">IF($B37="","",IF(COUNTIFS('English Scores- Leveled papers'!$H$4:$KM$4,AZ$3,'English Scores- Leveled papers'!$H39:$KM39,"&lt;&gt;")=0,"",SUMIF('English Scores- Leveled papers'!$H$4:$KM$4,AZ$3,'English Scores- Leveled papers'!$H39:$KM39)))</f>
        <is>
          <t/>
        </is>
      </c>
      <c r="BA37" s="752" t="inlineStr">
        <f aca="false">IF($B37="","",IF(COUNTIFS('English Scores- Leveled papers'!$H$4:$KM$4,BA$3,'English Scores- Leveled papers'!$H39:$KM39,"&lt;&gt;")=0,"",SUMIF('English Scores- Leveled papers'!$H$4:$KM$4,BA$3,'English Scores- Leveled papers'!$H39:$KM39)))</f>
        <is>
          <t/>
        </is>
      </c>
      <c r="BB37" s="752" t="inlineStr">
        <f aca="false">IF($B37="","",IF(COUNTIFS('English Scores- Leveled papers'!$H$4:$KM$4,BB$3,'English Scores- Leveled papers'!$H39:$KM39,"&lt;&gt;")=0,"",SUMIF('English Scores- Leveled papers'!$H$4:$KM$4,BB$3,'English Scores- Leveled papers'!$H39:$KM39)))</f>
        <is>
          <t/>
        </is>
      </c>
      <c r="BC37" s="752" t="inlineStr">
        <f aca="false">IF($B37="","",IF(COUNTIFS('English Scores- Leveled papers'!$H$4:$KM$4,BC$3,'English Scores- Leveled papers'!$H39:$KM39,"&lt;&gt;")=0,"",SUMIF('English Scores- Leveled papers'!$H$4:$KM$4,BC$3,'English Scores- Leveled papers'!$H39:$KM39)))</f>
        <is>
          <t/>
        </is>
      </c>
      <c r="BD37" s="752"/>
      <c r="BE37" s="752"/>
      <c r="BF37" s="752" t="inlineStr">
        <f aca="false">IF($B37="","",IF(COUNTIFS('English Scores- Leveled papers'!$H$4:$KM$4,BF$3,'English Scores- Leveled papers'!$H39:$KM39,"&lt;&gt;")=0,"",SUMIF('English Scores- Leveled papers'!$H$4:$KM$4,BF$3,'English Scores- Leveled papers'!$H39:$KM39)))</f>
        <is>
          <t/>
        </is>
      </c>
      <c r="BG37" s="752" t="inlineStr">
        <f aca="false">IF($B37="","",IF(COUNTIFS('English Scores- Leveled papers'!$H$4:$KM$4,BG$3,'English Scores- Leveled papers'!$H39:$KM39,"&lt;&gt;")=0,"",SUMIF('English Scores- Leveled papers'!$H$4:$KM$4,BG$3,'English Scores- Leveled papers'!$H39:$KM39)))</f>
        <is>
          <t/>
        </is>
      </c>
      <c r="BH37" s="752" t="inlineStr">
        <f aca="false">IF($B37="","",IF(COUNTIFS('English Scores- Leveled papers'!$H$4:$KM$4,BH$3,'English Scores- Leveled papers'!$H39:$KM39,"&lt;&gt;")=0,"",SUMIF('English Scores- Leveled papers'!$H$4:$KM$4,BH$3,'English Scores- Leveled papers'!$H39:$KM39)))</f>
        <is>
          <t/>
        </is>
      </c>
      <c r="BI37" s="752" t="inlineStr">
        <f aca="false">IF($B37="","",IF(COUNTIFS('English Scores- Leveled papers'!$H$4:$KM$4,BI$3,'English Scores- Leveled papers'!$H39:$KM39,"&lt;&gt;")=0,"",SUMIF('English Scores- Leveled papers'!$H$4:$KM$4,BI$3,'English Scores- Leveled papers'!$H39:$KM39)))</f>
        <is>
          <t/>
        </is>
      </c>
      <c r="BJ37" s="752" t="inlineStr">
        <f aca="false">IF($B37="","",IF(COUNTIFS('English Scores- Leveled papers'!$H$4:$KM$4,BJ$3,'English Scores- Leveled papers'!$H39:$KM39,"&lt;&gt;")=0,"",SUMIF('English Scores- Leveled papers'!$H$4:$KM$4,BJ$3,'English Scores- Leveled papers'!$H39:$KM39)))</f>
        <is>
          <t/>
        </is>
      </c>
      <c r="BK37" s="752" t="inlineStr">
        <f aca="false">IF($B37="","",IF(COUNTIFS('English Scores- Leveled papers'!$H$4:$KM$4,BK$3,'English Scores- Leveled papers'!$H39:$KM39,"&lt;&gt;")=0,"",SUMIF('English Scores- Leveled papers'!$H$4:$KM$4,BK$3,'English Scores- Leveled papers'!$H39:$KM39)))</f>
        <is>
          <t/>
        </is>
      </c>
      <c r="BL37" s="752" t="inlineStr">
        <f aca="false">IF($B37="","",IF(COUNTIFS('English Scores- Leveled papers'!$H$4:$KM$4,BL$3,'English Scores- Leveled papers'!$H39:$KM39,"&lt;&gt;")=0,"",SUMIF('English Scores- Leveled papers'!$H$4:$KM$4,BL$3,'English Scores- Leveled papers'!$H39:$KM39)))</f>
        <is>
          <t/>
        </is>
      </c>
      <c r="BM37" s="752" t="inlineStr">
        <f aca="false">IF($B37="","",IF(COUNTIFS('English Scores- Leveled papers'!$H$4:$KM$4,BM$3,'English Scores- Leveled papers'!$H39:$KM39,"&lt;&gt;")=0,"",SUMIF('English Scores- Leveled papers'!$H$4:$KM$4,BM$3,'English Scores- Leveled papers'!$H39:$KM39)))</f>
        <is>
          <t/>
        </is>
      </c>
      <c r="BN37" s="752" t="inlineStr">
        <f aca="false">IF($B37="","",IF(COUNTIFS('English Scores- Leveled papers'!$H$4:$KM$4,BN$3,'English Scores- Leveled papers'!$H39:$KM39,"&lt;&gt;")=0,"",SUMIF('English Scores- Leveled papers'!$H$4:$KM$4,BN$3,'English Scores- Leveled papers'!$H39:$KM39)))</f>
        <is>
          <t/>
        </is>
      </c>
      <c r="BO37" s="752" t="inlineStr">
        <f aca="false">IF($B37="","",IF(COUNTIFS('English Scores- Leveled papers'!$H$4:$KM$4,BO$3,'English Scores- Leveled papers'!$H39:$KM39,"&lt;&gt;")=0,"",SUMIF('English Scores- Leveled papers'!$H$4:$KM$4,BO$3,'English Scores- Leveled papers'!$H39:$KM39)))</f>
        <is>
          <t/>
        </is>
      </c>
      <c r="BP37" s="319" t="inlineStr">
        <f aca="false">IF($B37="","",IF(COUNTIFS('English Scores- Leveled papers'!$H$4:$KM$4,BP$3,'English Scores- Leveled papers'!$H39:$KM39,"&lt;&gt;")=0,"",SUMIF('English Scores- Leveled papers'!$H$4:$KM$4,BP$3,'English Scores- Leveled papers'!$H39:$KM39)))</f>
        <is>
          <t/>
        </is>
      </c>
      <c r="BQ37" s="319" t="inlineStr">
        <f aca="false">IF($B37="","",IF(COUNTIFS('English Scores- Leveled papers'!$H$4:$KM$4,BQ$3,'English Scores- Leveled papers'!$H39:$KM39,"&lt;&gt;")=0,"",SUMIF('English Scores- Leveled papers'!$H$4:$KM$4,BQ$3,'English Scores- Leveled papers'!$H39:$KM39)))</f>
        <is>
          <t/>
        </is>
      </c>
      <c r="BR37" s="319" t="inlineStr">
        <f aca="false">IF($B37="","",IF(COUNTIFS('English Scores- Leveled papers'!$H$4:$KM$4,BR$3,'English Scores- Leveled papers'!$H39:$KM39,"&lt;&gt;")=0,"",SUMIF('English Scores- Leveled papers'!$H$4:$KM$4,BR$3,'English Scores- Leveled papers'!$H39:$KM39)))</f>
        <is>
          <t/>
        </is>
      </c>
      <c r="BS37" s="319" t="inlineStr">
        <f aca="false">IF($B37="","",IF(COUNTIFS('English Scores- Leveled papers'!$H$4:$KM$4,BS$3,'English Scores- Leveled papers'!$H39:$KM39,"&lt;&gt;")=0,"",SUMIF('English Scores- Leveled papers'!$H$4:$KM$4,BS$3,'English Scores- Leveled papers'!$H39:$KM39)))</f>
        <is>
          <t/>
        </is>
      </c>
      <c r="BT37" s="319" t="inlineStr">
        <f aca="false">IF($B37="","",IF(COUNTIFS('English Scores- Leveled papers'!$H$4:$KM$4,BT$3,'English Scores- Leveled papers'!$H39:$KM39,"&lt;&gt;")=0,"",SUMIF('English Scores- Leveled papers'!$H$4:$KM$4,BT$3,'English Scores- Leveled papers'!$H39:$KM39)))</f>
        <is>
          <t/>
        </is>
      </c>
      <c r="BU37" s="319" t="inlineStr">
        <f aca="false">IF($B37="","",IF(COUNTIFS('English Scores- Leveled papers'!$H$4:$KM$4,BU$3,'English Scores- Leveled papers'!$H39:$KM39,"&lt;&gt;")=0,"",SUMIF('English Scores- Leveled papers'!$H$4:$KM$4,BU$3,'English Scores- Leveled papers'!$H39:$KM39)))</f>
        <is>
          <t/>
        </is>
      </c>
      <c r="BV37" s="319" t="inlineStr">
        <f aca="false">IF($B37="","",IF(COUNTIFS('English Scores- Leveled papers'!$H$4:$KM$4,BV$3,'English Scores- Leveled papers'!$H39:$KM39,"&lt;&gt;")=0,"",SUMIF('English Scores- Leveled papers'!$H$4:$KM$4,BV$3,'English Scores- Leveled papers'!$H39:$KM39)))</f>
        <is>
          <t/>
        </is>
      </c>
      <c r="BW37" s="319" t="inlineStr">
        <f aca="false">IF($B37="","",IF(COUNTIFS('English Scores- Leveled papers'!$H$4:$KM$4,BW$3,'English Scores- Leveled papers'!$H39:$KM39,"&lt;&gt;")=0,"",SUMIF('English Scores- Leveled papers'!$H$4:$KM$4,BW$3,'English Scores- Leveled papers'!$H39:$KM39)))</f>
        <is>
          <t/>
        </is>
      </c>
      <c r="BX37" s="752" t="inlineStr">
        <f aca="false">IF($B37="","",IF(COUNTIFS('English Scores- Leveled papers'!$H$4:$KM$4,BX$3,'English Scores- Leveled papers'!$H39:$KM39,"&lt;&gt;")=0,"",SUMIF('English Scores- Leveled papers'!$H$4:$KM$4,BX$3,'English Scores- Leveled papers'!$H39:$KM39)))</f>
        <is>
          <t/>
        </is>
      </c>
      <c r="BY37" s="752" t="inlineStr">
        <f aca="false">IF($B37="","",IF(COUNTIFS('English Scores- Leveled papers'!$H$4:$KM$4,BY$3,'English Scores- Leveled papers'!$H39:$KM39,"&lt;&gt;")=0,"",SUMIF('English Scores- Leveled papers'!$H$4:$KM$4,BY$3,'English Scores- Leveled papers'!$H39:$KM39)))</f>
        <is>
          <t/>
        </is>
      </c>
      <c r="BZ37" s="752" t="inlineStr">
        <f aca="false">IF($B37="","",IF(COUNTIFS('English Scores- Leveled papers'!$H$4:$KM$4,BZ$3,'English Scores- Leveled papers'!$H39:$KM39,"&lt;&gt;")=0,"",SUMIF('English Scores- Leveled papers'!$H$4:$KM$4,BZ$3,'English Scores- Leveled papers'!$H39:$KM39)))</f>
        <is>
          <t/>
        </is>
      </c>
      <c r="CA37" s="752" t="inlineStr">
        <f aca="false">IF($B37="","",IF(COUNTIFS('English Scores- Leveled papers'!$H$4:$KM$4,CA$3,'English Scores- Leveled papers'!$H39:$KM39,"&lt;&gt;")=0,"",SUMIF('English Scores- Leveled papers'!$H$4:$KM$4,CA$3,'English Scores- Leveled papers'!$H39:$KM39)))</f>
        <is>
          <t/>
        </is>
      </c>
      <c r="CB37" s="752" t="inlineStr">
        <f aca="false">IF($B37="","",IF(COUNTIFS('English Scores- Leveled papers'!$H$4:$KM$4,CB$3,'English Scores- Leveled papers'!$H39:$KM39,"&lt;&gt;")=0,"",SUMIF('English Scores- Leveled papers'!$H$4:$KM$4,CB$3,'English Scores- Leveled papers'!$H39:$KM39)))</f>
        <is>
          <t/>
        </is>
      </c>
      <c r="CC37" s="752" t="inlineStr">
        <f aca="false">IF($B37="","",IF(COUNTIFS('English Scores- Leveled papers'!$H$4:$KM$4,CC$3,'English Scores- Leveled papers'!$H39:$KM39,"&lt;&gt;")=0,"",SUMIF('English Scores- Leveled papers'!$H$4:$KM$4,CC$3,'English Scores- Leveled papers'!$H39:$KM39)))</f>
        <is>
          <t/>
        </is>
      </c>
      <c r="CD37" s="752" t="inlineStr">
        <f aca="false">IF($B37="","",IF(COUNTIFS('English Scores- Leveled papers'!$H$4:$KM$4,CD$3,'English Scores- Leveled papers'!$H39:$KM39,"&lt;&gt;")=0,"",SUMIF('English Scores- Leveled papers'!$H$4:$KM$4,CD$3,'English Scores- Leveled papers'!$H39:$KM39)))</f>
        <is>
          <t/>
        </is>
      </c>
      <c r="CE37" s="752" t="inlineStr">
        <f aca="false">IF($B37="","",IF(COUNTIFS('English Scores- Leveled papers'!$H$4:$KM$4,CE$3,'English Scores- Leveled papers'!$H39:$KM39,"&lt;&gt;")=0,"",SUMIF('English Scores- Leveled papers'!$H$4:$KM$4,CE$3,'English Scores- Leveled papers'!$H39:$KM39)))</f>
        <is>
          <t/>
        </is>
      </c>
      <c r="CF37" s="752" t="inlineStr">
        <f aca="false">IF($B37="","",IF(COUNTIFS('English Scores- Leveled papers'!$H$4:$KM$4,CF$3,'English Scores- Leveled papers'!$H39:$KM39,"&lt;&gt;")=0,"",SUMIF('English Scores- Leveled papers'!$H$4:$KM$4,CF$3,'English Scores- Leveled papers'!$H39:$KM39)))</f>
        <is>
          <t/>
        </is>
      </c>
      <c r="CG37" s="319" t="inlineStr">
        <f aca="false">IF($B37="","",IF(COUNTIFS('English Scores- Leveled papers'!$H$4:$KM$4,CG$3,'English Scores- Leveled papers'!$H39:$KM39,"&lt;&gt;")=0,"",SUMIF('English Scores- Leveled papers'!$H$4:$KM$4,CG$3,'English Scores- Leveled papers'!$H39:$KM39)))</f>
        <is>
          <t/>
        </is>
      </c>
      <c r="CH37" s="319" t="inlineStr">
        <f aca="false">IF($B37="","",IF(COUNTIFS('English Scores- Leveled papers'!$H$4:$KM$4,CH$3,'English Scores- Leveled papers'!$H39:$KM39,"&lt;&gt;")=0,"",SUMIF('English Scores- Leveled papers'!$H$4:$KM$4,CH$3,'English Scores- Leveled papers'!$H39:$KM39)))</f>
        <is>
          <t/>
        </is>
      </c>
      <c r="CI37" s="319" t="inlineStr">
        <f aca="false">IF($B37="","",IF(COUNTIFS('English Scores- Leveled papers'!$H$4:$KM$4,CI$3,'English Scores- Leveled papers'!$H39:$KM39,"&lt;&gt;")=0,"",SUMIF('English Scores- Leveled papers'!$H$4:$KM$4,CI$3,'English Scores- Leveled papers'!$H39:$KM39)))</f>
        <is>
          <t/>
        </is>
      </c>
      <c r="CJ37" s="319" t="inlineStr">
        <f aca="false">IF($B37="","",IF(COUNTIFS('English Scores- Leveled papers'!$H$4:$KM$4,CJ$3,'English Scores- Leveled papers'!$H39:$KM39,"&lt;&gt;")=0,"",SUMIF('English Scores- Leveled papers'!$H$4:$KM$4,CJ$3,'English Scores- Leveled papers'!$H39:$KM39)))</f>
        <is>
          <t/>
        </is>
      </c>
      <c r="CK37" s="319" t="inlineStr">
        <f aca="false">IF($B37="","",IF(COUNTIFS('English Scores- Leveled papers'!$H$4:$KM$4,CK$3,'English Scores- Leveled papers'!$H39:$KM39,"&lt;&gt;")=0,"",SUMIF('English Scores- Leveled papers'!$H$4:$KM$4,CK$3,'English Scores- Leveled papers'!$H39:$KM39)))</f>
        <is>
          <t/>
        </is>
      </c>
      <c r="CL37" s="752" t="inlineStr">
        <f aca="false">IF($B37="","",IF(COUNTIFS('English Scores- Leveled papers'!$H$4:$KM$4,CL$3,'English Scores- Leveled papers'!$H39:$KM39,"&lt;&gt;")=0,"",SUMIF('English Scores- Leveled papers'!$H$4:$KM$4,CL$3,'English Scores- Leveled papers'!$H39:$KM39)))</f>
        <is>
          <t/>
        </is>
      </c>
      <c r="CM37" s="752" t="inlineStr">
        <f aca="false">IF($B37="","",IF(COUNTIFS('English Scores- Leveled papers'!$H$4:$KM$4,CM$3,'English Scores- Leveled papers'!$H39:$KM39,"&lt;&gt;")=0,"",SUMIF('English Scores- Leveled papers'!$H$4:$KM$4,CM$3,'English Scores- Leveled papers'!$H39:$KM39)))</f>
        <is>
          <t/>
        </is>
      </c>
      <c r="CN37" s="752" t="inlineStr">
        <f aca="false">IF($B37="","",IF(COUNTIFS('English Scores- Leveled papers'!$H$4:$KM$4,CN$3,'English Scores- Leveled papers'!$H39:$KM39,"&lt;&gt;")=0,"",SUMIF('English Scores- Leveled papers'!$H$4:$KM$4,CN$3,'English Scores- Leveled papers'!$H39:$KM39)))</f>
        <is>
          <t/>
        </is>
      </c>
      <c r="CO37" s="752" t="inlineStr">
        <f aca="false">IF($B37="","",IF(COUNTIFS('English Scores- Leveled papers'!$H$4:$KM$4,CO$3,'English Scores- Leveled papers'!$H39:$KM39,"&lt;&gt;")=0,"",SUMIF('English Scores- Leveled papers'!$H$4:$KM$4,CO$3,'English Scores- Leveled papers'!$H39:$KM39)))</f>
        <is>
          <t/>
        </is>
      </c>
      <c r="CP37" s="752" t="inlineStr">
        <f aca="false">IF($B37="","",IF(COUNTIFS('English Scores- Leveled papers'!$H$4:$KM$4,CP$3,'English Scores- Leveled papers'!$H39:$KM39,"&lt;&gt;")=0,"",SUMIF('English Scores- Leveled papers'!$H$4:$KM$4,CP$3,'English Scores- Leveled papers'!$H39:$KM39)))</f>
        <is>
          <t/>
        </is>
      </c>
      <c r="CQ37" s="752" t="inlineStr">
        <f aca="false">IF($B37="","",IF(COUNTIFS('English Scores- Leveled papers'!$H$4:$KM$4,CQ$3,'English Scores- Leveled papers'!$H39:$KM39,"&lt;&gt;")=0,"",SUMIF('English Scores- Leveled papers'!$H$4:$KM$4,CQ$3,'English Scores- Leveled papers'!$H39:$KM39)))</f>
        <is>
          <t/>
        </is>
      </c>
      <c r="CR37" s="752" t="inlineStr">
        <f aca="false">IF($B37="","",IF(COUNTIFS('English Scores- Leveled papers'!$H$4:$KM$4,CR$3,'English Scores- Leveled papers'!$H39:$KM39,"&lt;&gt;")=0,"",SUMIF('English Scores- Leveled papers'!$H$4:$KM$4,CR$3,'English Scores- Leveled papers'!$H39:$KM39)))</f>
        <is>
          <t/>
        </is>
      </c>
      <c r="CS37" s="752" t="inlineStr">
        <f aca="false">IF($B37="","",IF(COUNTIFS('English Scores- Leveled papers'!$H$4:$KM$4,CS$3,'English Scores- Leveled papers'!$H39:$KM39,"&lt;&gt;")=0,"",SUMIF('English Scores- Leveled papers'!$H$4:$KM$4,CS$3,'English Scores- Leveled papers'!$H39:$KM39)))</f>
        <is>
          <t/>
        </is>
      </c>
      <c r="CT37" s="319" t="inlineStr">
        <f aca="false">IF($B37="","",IF(COUNTIFS('English Scores- Leveled papers'!$H$4:$KM$4,CT$3,'English Scores- Leveled papers'!$H39:$KM39,"&lt;&gt;")=0,"",SUMIF('English Scores- Leveled papers'!$H$4:$KM$4,CT$3,'English Scores- Leveled papers'!$H39:$KM39)))</f>
        <is>
          <t/>
        </is>
      </c>
      <c r="CU37" s="319" t="inlineStr">
        <f aca="false">IF($B37="","",IF(COUNTIFS('English Scores- Leveled papers'!$H$4:$KM$4,CU$3,'English Scores- Leveled papers'!$H39:$KM39,"&lt;&gt;")=0,"",SUMIF('English Scores- Leveled papers'!$H$4:$KM$4,CU$3,'English Scores- Leveled papers'!$H39:$KM39)))</f>
        <is>
          <t/>
        </is>
      </c>
      <c r="CV37" s="319" t="inlineStr">
        <f aca="false">IF($B37="","",IF(COUNTIFS('English Scores- Leveled papers'!$H$4:$KM$4,CV$3,'English Scores- Leveled papers'!$H39:$KM39,"&lt;&gt;")=0,"",SUMIF('English Scores- Leveled papers'!$H$4:$KM$4,CV$3,'English Scores- Leveled papers'!$H39:$KM39)))</f>
        <is>
          <t/>
        </is>
      </c>
      <c r="CW37" s="319" t="inlineStr">
        <f aca="false">IF($B37="","",IF(COUNTIFS('English Scores- Leveled papers'!$H$4:$KM$4,CW$3,'English Scores- Leveled papers'!$H39:$KM39,"&lt;&gt;")=0,"",SUMIF('English Scores- Leveled papers'!$H$4:$KM$4,CW$3,'English Scores- Leveled papers'!$H39:$KM39)))</f>
        <is>
          <t/>
        </is>
      </c>
      <c r="CX37" s="319" t="inlineStr">
        <f aca="false">IF($B37="","",IF(COUNTIFS('English Scores- Leveled papers'!$H$4:$KM$4,CX$3,'English Scores- Leveled papers'!$H39:$KM39,"&lt;&gt;")=0,"",SUMIF('English Scores- Leveled papers'!$H$4:$KM$4,CX$3,'English Scores- Leveled papers'!$H39:$KM39)))</f>
        <is>
          <t/>
        </is>
      </c>
      <c r="CY37" s="319" t="inlineStr">
        <f aca="false">IF($B37="","",IF(COUNTIFS('English Scores- Leveled papers'!$H$4:$KM$4,CY$3,'English Scores- Leveled papers'!$H39:$KM39,"&lt;&gt;")=0,"",SUMIF('English Scores- Leveled papers'!$H$4:$KM$4,CY$3,'English Scores- Leveled papers'!$H39:$KM39)))</f>
        <is>
          <t/>
        </is>
      </c>
      <c r="CZ37" s="319" t="inlineStr">
        <f aca="false">IF($B37="","",IF(COUNTIFS('English Scores- Leveled papers'!$H$4:$KM$4,CZ$3,'English Scores- Leveled papers'!$H39:$KM39,"&lt;&gt;")=0,"",SUMIF('English Scores- Leveled papers'!$H$4:$KM$4,CZ$3,'English Scores- Leveled papers'!$H39:$KM39)))</f>
        <is>
          <t/>
        </is>
      </c>
      <c r="DA37" s="319" t="inlineStr">
        <f aca="false">IF($B37="","",IF(COUNTIFS('English Scores- Leveled papers'!$H$4:$KM$4,DA$3,'English Scores- Leveled papers'!$H39:$KM39,"&lt;&gt;")=0,"",SUMIF('English Scores- Leveled papers'!$H$4:$KM$4,DA$3,'English Scores- Leveled papers'!$H39:$KM39)))</f>
        <is>
          <t/>
        </is>
      </c>
      <c r="DB37" s="319" t="inlineStr">
        <f aca="false">IF($B37="","",IF(COUNTIFS('English Scores- Leveled papers'!$H$4:$KM$4,DB$3,'English Scores- Leveled papers'!$H39:$KM39,"&lt;&gt;")=0,"",SUMIF('English Scores- Leveled papers'!$H$4:$KM$4,DB$3,'English Scores- Leveled papers'!$H39:$KM39)))</f>
        <is>
          <t/>
        </is>
      </c>
      <c r="DC37" s="319" t="inlineStr">
        <f aca="false">IF($B37="","",IF(COUNTIFS('English Scores- Leveled papers'!$H$4:$KM$4,DC$3,'English Scores- Leveled papers'!$H39:$KM39,"&lt;&gt;")=0,"",SUMIF('English Scores- Leveled papers'!$H$4:$KM$4,DC$3,'English Scores- Leveled papers'!$H39:$KM39)))</f>
        <is>
          <t/>
        </is>
      </c>
      <c r="DD37" s="319" t="inlineStr">
        <f aca="false">IF($B37="","",IF(COUNTIFS('English Scores- Leveled papers'!$H$4:$KM$4,DD$3,'English Scores- Leveled papers'!$H39:$KM39,"&lt;&gt;")=0,"",SUMIF('English Scores- Leveled papers'!$H$4:$KM$4,DD$3,'English Scores- Leveled papers'!$H39:$KM39)))</f>
        <is>
          <t/>
        </is>
      </c>
      <c r="DE37" s="319" t="inlineStr">
        <f aca="false">IF($B37="","",IF(COUNTIFS('English Scores- Leveled papers'!$H$4:$KM$4,DE$3,'English Scores- Leveled papers'!$H39:$KM39,"&lt;&gt;")=0,"",SUMIF('English Scores- Leveled papers'!$H$4:$KM$4,DE$3,'English Scores- Leveled papers'!$H39:$KM39)))</f>
        <is>
          <t/>
        </is>
      </c>
      <c r="DF37" s="752" t="inlineStr">
        <f aca="false">IF($B37="","",IF(COUNTIFS('English Scores- Leveled papers'!$H$4:$KM$4,DF$3,'English Scores- Leveled papers'!$H39:$KM39,"&lt;&gt;")=0,"",SUMIF('English Scores- Leveled papers'!$H$4:$KM$4,DF$3,'English Scores- Leveled papers'!$H39:$KM39)))</f>
        <is>
          <t/>
        </is>
      </c>
      <c r="DG37" s="752" t="inlineStr">
        <f aca="false">IF($B37="","",IF(COUNTIFS('English Scores- Leveled papers'!$H$4:$KM$4,DG$3,'English Scores- Leveled papers'!$H39:$KM39,"&lt;&gt;")=0,"",SUMIF('English Scores- Leveled papers'!$H$4:$KM$4,DG$3,'English Scores- Leveled papers'!$H39:$KM39)))</f>
        <is>
          <t/>
        </is>
      </c>
      <c r="DH37" s="752" t="inlineStr">
        <f aca="false">IF($B37="","",IF(COUNTIFS('English Scores- Leveled papers'!$H$4:$KM$4,DH$3,'English Scores- Leveled papers'!$H39:$KM39,"&lt;&gt;")=0,"",SUMIF('English Scores- Leveled papers'!$H$4:$KM$4,DH$3,'English Scores- Leveled papers'!$H39:$KM39)))</f>
        <is>
          <t/>
        </is>
      </c>
      <c r="DI37" s="752" t="inlineStr">
        <f aca="false">IF($B37="","",IF(COUNTIFS('English Scores- Leveled papers'!$H$4:$KM$4,DI$3,'English Scores- Leveled papers'!$H39:$KM39,"&lt;&gt;")=0,"",SUMIF('English Scores- Leveled papers'!$H$4:$KM$4,DI$3,'English Scores- Leveled papers'!$H39:$KM39)))</f>
        <is>
          <t/>
        </is>
      </c>
      <c r="DJ37" s="752" t="inlineStr">
        <f aca="false">IF($B37="","",IF(COUNTIFS('English Scores- Leveled papers'!$H$4:$KM$4,DJ$3,'English Scores- Leveled papers'!$H39:$KM39,"&lt;&gt;")=0,"",SUMIF('English Scores- Leveled papers'!$H$4:$KM$4,DJ$3,'English Scores- Leveled papers'!$H39:$KM39)))</f>
        <is>
          <t/>
        </is>
      </c>
      <c r="DK37" s="752" t="inlineStr">
        <f aca="false">IF($B37="","",IF(COUNTIFS('English Scores- Leveled papers'!$H$4:$KM$4,DK$3,'English Scores- Leveled papers'!$H39:$KM39,"&lt;&gt;")=0,"",SUMIF('English Scores- Leveled papers'!$H$4:$KM$4,DK$3,'English Scores- Leveled papers'!$H39:$KM39)))</f>
        <is>
          <t/>
        </is>
      </c>
      <c r="DL37" s="752" t="inlineStr">
        <f aca="false">IF($B37="","",IF(COUNTIFS('English Scores- Leveled papers'!$H$4:$KM$4,DL$3,'English Scores- Leveled papers'!$H39:$KM39,"&lt;&gt;")=0,"",SUMIF('English Scores- Leveled papers'!$H$4:$KM$4,DL$3,'English Scores- Leveled papers'!$H39:$KM39)))</f>
        <is>
          <t/>
        </is>
      </c>
      <c r="DM37" s="752" t="inlineStr">
        <f aca="false">IF($B37="","",IF(COUNTIFS('English Scores- Leveled papers'!$H$4:$KM$4,DM$3,'English Scores- Leveled papers'!$H39:$KM39,"&lt;&gt;")=0,"",SUMIF('English Scores- Leveled papers'!$H$4:$KM$4,DM$3,'English Scores- Leveled papers'!$H39:$KM39)))</f>
        <is>
          <t/>
        </is>
      </c>
      <c r="DN37" s="752" t="inlineStr">
        <f aca="false">IF($B37="","",IF(COUNTIFS('English Scores- Leveled papers'!$H$4:$KM$4,DN$3,'English Scores- Leveled papers'!$H39:$KM39,"&lt;&gt;")=0,"",SUMIF('English Scores- Leveled papers'!$H$4:$KM$4,DN$3,'English Scores- Leveled papers'!$H39:$KM39)))</f>
        <is>
          <t/>
        </is>
      </c>
      <c r="DO37" s="752" t="inlineStr">
        <f aca="false">IF($B37="","",IF(COUNTIFS('English Scores- Leveled papers'!$H$4:$KM$4,DO$3,'English Scores- Leveled papers'!$H39:$KM39,"&lt;&gt;")=0,"",SUMIF('English Scores- Leveled papers'!$H$4:$KM$4,DO$3,'English Scores- Leveled papers'!$H39:$KM39)))</f>
        <is>
          <t/>
        </is>
      </c>
      <c r="DP37" s="752" t="inlineStr">
        <f aca="false">IF($B37="","",IF(COUNTIFS('English Scores- Leveled papers'!$H$4:$KM$4,DP$3,'English Scores- Leveled papers'!$H39:$KM39,"&lt;&gt;")=0,"",SUMIF('English Scores- Leveled papers'!$H$4:$KM$4,DP$3,'English Scores- Leveled papers'!$H39:$KM39)))</f>
        <is>
          <t/>
        </is>
      </c>
      <c r="DQ37" s="752" t="inlineStr">
        <f aca="false">IF($B37="","",IF(COUNTIFS('English Scores- Leveled papers'!$H$4:$KM$4,DQ$3,'English Scores- Leveled papers'!$H39:$KM39,"&lt;&gt;")=0,"",SUMIF('English Scores- Leveled papers'!$H$4:$KM$4,DQ$3,'English Scores- Leveled papers'!$H39:$KM39)))</f>
        <is>
          <t/>
        </is>
      </c>
      <c r="DR37" s="319" t="inlineStr">
        <f aca="false">IF($B37="","",IF(COUNTIFS('English Scores- Leveled papers'!$H$4:$KM$4,DR$3,'English Scores- Leveled papers'!$H39:$KM39,"&lt;&gt;")=0,"",SUMIF('English Scores- Leveled papers'!$H$4:$KM$4,DR$3,'English Scores- Leveled papers'!$H39:$KM39)))</f>
        <is>
          <t/>
        </is>
      </c>
      <c r="DS37" s="319" t="inlineStr">
        <f aca="false">IF($B37="","",IF(COUNTIFS('English Scores- Leveled papers'!$H$4:$KM$4,DS$3,'English Scores- Leveled papers'!$H39:$KM39,"&lt;&gt;")=0,"",SUMIF('English Scores- Leveled papers'!$H$4:$KM$4,DS$3,'English Scores- Leveled papers'!$H39:$KM39)))</f>
        <is>
          <t/>
        </is>
      </c>
      <c r="DT37" s="319" t="inlineStr">
        <f aca="false">IF($B37="","",IF(COUNTIFS('English Scores- Leveled papers'!$H$4:$KM$4,DT$3,'English Scores- Leveled papers'!$H39:$KM39,"&lt;&gt;")=0,"",SUMIF('English Scores- Leveled papers'!$H$4:$KM$4,DT$3,'English Scores- Leveled papers'!$H39:$KM39)))</f>
        <is>
          <t/>
        </is>
      </c>
      <c r="DU37" s="319" t="inlineStr">
        <f aca="false">IF($B37="","",IF(COUNTIFS('English Scores- Leveled papers'!$H$4:$KM$4,DU$3,'English Scores- Leveled papers'!$H39:$KM39,"&lt;&gt;")=0,"",SUMIF('English Scores- Leveled papers'!$H$4:$KM$4,DU$3,'English Scores- Leveled papers'!$H39:$KM39)))</f>
        <is>
          <t/>
        </is>
      </c>
      <c r="DV37" s="319" t="inlineStr">
        <f aca="false">IF($B37="","",IF(COUNTIFS('English Scores- Leveled papers'!$H$4:$KM$4,DV$3,'English Scores- Leveled papers'!$H39:$KM39,"&lt;&gt;")=0,"",SUMIF('English Scores- Leveled papers'!$H$4:$KM$4,DV$3,'English Scores- Leveled papers'!$H39:$KM39)))</f>
        <is>
          <t/>
        </is>
      </c>
      <c r="DW37" s="319" t="inlineStr">
        <f aca="false">IF($B37="","",IF(COUNTIFS('English Scores- Leveled papers'!$H$4:$KM$4,DW$3,'English Scores- Leveled papers'!$H39:$KM39,"&lt;&gt;")=0,"",SUMIF('English Scores- Leveled papers'!$H$4:$KM$4,DW$3,'English Scores- Leveled papers'!$H39:$KM39)))</f>
        <is>
          <t/>
        </is>
      </c>
      <c r="DX37" s="319" t="inlineStr">
        <f aca="false">IF($B37="","",IF(COUNTIFS('English Scores- Leveled papers'!$H$4:$KM$4,DX$3,'English Scores- Leveled papers'!$H39:$KM39,"&lt;&gt;")=0,"",SUMIF('English Scores- Leveled papers'!$H$4:$KM$4,DX$3,'English Scores- Leveled papers'!$H39:$KM39)))</f>
        <is>
          <t/>
        </is>
      </c>
      <c r="DY37" s="319" t="inlineStr">
        <f aca="false">IF($B37="","",IF(COUNTIFS('English Scores- Leveled papers'!$H$4:$KM$4,DY$3,'English Scores- Leveled papers'!$H39:$KM39,"&lt;&gt;")=0,"",SUMIF('English Scores- Leveled papers'!$H$4:$KM$4,DY$3,'English Scores- Leveled papers'!$H39:$KM39)))</f>
        <is>
          <t/>
        </is>
      </c>
      <c r="DZ37" s="319" t="inlineStr">
        <f aca="false">IF($B37="","",IF(COUNTIFS('English Scores- Leveled papers'!$H$4:$KM$4,DZ$3,'English Scores- Leveled papers'!$H39:$KM39,"&lt;&gt;")=0,"",SUMIF('English Scores- Leveled papers'!$H$4:$KM$4,DZ$3,'English Scores- Leveled papers'!$H39:$KM39)))</f>
        <is>
          <t/>
        </is>
      </c>
      <c r="EA37" s="319" t="inlineStr">
        <f aca="false">IF($B37="","",IF(COUNTIFS('English Scores- Leveled papers'!$H$4:$KM$4,EA$3,'English Scores- Leveled papers'!$H39:$KM39,"&lt;&gt;")=0,"",SUMIF('English Scores- Leveled papers'!$H$4:$KM$4,EA$3,'English Scores- Leveled papers'!$H39:$KM39)))</f>
        <is>
          <t/>
        </is>
      </c>
      <c r="EB37" s="319" t="inlineStr">
        <f aca="false">IF($B37="","",IF(COUNTIFS('English Scores- Leveled papers'!$H$4:$KM$4,EB$3,'English Scores- Leveled papers'!$H39:$KM39,"&lt;&gt;")=0,"",SUMIF('English Scores- Leveled papers'!$H$4:$KM$4,EB$3,'English Scores- Leveled papers'!$H39:$KM39)))</f>
        <is>
          <t/>
        </is>
      </c>
      <c r="EC37" s="319" t="inlineStr">
        <f aca="false">IF($B37="","",IF(COUNTIFS('English Scores- Leveled papers'!$H$4:$KM$4,EC$3,'English Scores- Leveled papers'!$H39:$KM39,"&lt;&gt;")=0,"",SUMIF('English Scores- Leveled papers'!$H$4:$KM$4,EC$3,'English Scores- Leveled papers'!$H39:$KM39)))</f>
        <is>
          <t/>
        </is>
      </c>
      <c r="ED37" s="752" t="inlineStr">
        <f aca="false">IF($B37="","",IF(COUNTIFS('English Scores- Leveled papers'!$H$4:$KM$4,ED$3,'English Scores- Leveled papers'!$H39:$KM39,"&lt;&gt;")=0,"",SUMIF('English Scores- Leveled papers'!$H$4:$KM$4,ED$3,'English Scores- Leveled papers'!$H39:$KM39)))</f>
        <is>
          <t/>
        </is>
      </c>
      <c r="EE37" s="752" t="inlineStr">
        <f aca="false">IF($B37="","",IF(COUNTIFS('English Scores- Leveled papers'!$H$4:$KM$4,EE$3,'English Scores- Leveled papers'!$H39:$KM39,"&lt;&gt;")=0,"",SUMIF('English Scores- Leveled papers'!$H$4:$KM$4,EE$3,'English Scores- Leveled papers'!$H39:$KM39)))</f>
        <is>
          <t/>
        </is>
      </c>
      <c r="EF37" s="752" t="inlineStr">
        <f aca="false">IF($B37="","",IF(COUNTIFS('English Scores- Leveled papers'!$H$4:$KM$4,EF$3,'English Scores- Leveled papers'!$H39:$KM39,"&lt;&gt;")=0,"",SUMIF('English Scores- Leveled papers'!$H$4:$KM$4,EF$3,'English Scores- Leveled papers'!$H39:$KM39)))</f>
        <is>
          <t/>
        </is>
      </c>
      <c r="EG37" s="752" t="inlineStr">
        <f aca="false">IF($B37="","",IF(COUNTIFS('English Scores- Leveled papers'!$H$4:$KM$4,EG$3,'English Scores- Leveled papers'!$H39:$KM39,"&lt;&gt;")=0,"",SUMIF('English Scores- Leveled papers'!$H$4:$KM$4,EG$3,'English Scores- Leveled papers'!$H39:$KM39)))</f>
        <is>
          <t/>
        </is>
      </c>
      <c r="EH37" s="752" t="inlineStr">
        <f aca="false">IF($B37="","",IF(COUNTIFS('English Scores- Leveled papers'!$H$4:$KM$4,EH$3,'English Scores- Leveled papers'!$H39:$KM39,"&lt;&gt;")=0,"",SUMIF('English Scores- Leveled papers'!$H$4:$KM$4,EH$3,'English Scores- Leveled papers'!$H39:$KM39)))</f>
        <is>
          <t/>
        </is>
      </c>
      <c r="EI37" s="752" t="inlineStr">
        <f aca="false">IF($B37="","",IF(COUNTIFS('English Scores- Leveled papers'!$H$4:$KM$4,EI$3,'English Scores- Leveled papers'!$H39:$KM39,"&lt;&gt;")=0,"",SUMIF('English Scores- Leveled papers'!$H$4:$KM$4,EI$3,'English Scores- Leveled papers'!$H39:$KM39)))</f>
        <is>
          <t/>
        </is>
      </c>
      <c r="EJ37" s="752" t="inlineStr">
        <f aca="false">IF($B37="","",IF(COUNTIFS('English Scores- Leveled papers'!$H$4:$KM$4,EJ$3,'English Scores- Leveled papers'!$H39:$KM39,"&lt;&gt;")=0,"",SUMIF('English Scores- Leveled papers'!$H$4:$KM$4,EJ$3,'English Scores- Leveled papers'!$H39:$KM39)))</f>
        <is>
          <t/>
        </is>
      </c>
      <c r="EK37" s="752" t="inlineStr">
        <f aca="false">IF($B37="","",IF(COUNTIFS('English Scores- Leveled papers'!$H$4:$KM$4,EK$3,'English Scores- Leveled papers'!$H39:$KM39,"&lt;&gt;")=0,"",SUMIF('English Scores- Leveled papers'!$H$4:$KM$4,EK$3,'English Scores- Leveled papers'!$H39:$KM39)))</f>
        <is>
          <t/>
        </is>
      </c>
      <c r="EL37" s="752" t="inlineStr">
        <f aca="false">IF($B37="","",IF(COUNTIFS('English Scores- Leveled papers'!$H$4:$KM$4,EL$3,'English Scores- Leveled papers'!$H39:$KM39,"&lt;&gt;")=0,"",SUMIF('English Scores- Leveled papers'!$H$4:$KM$4,EL$3,'English Scores- Leveled papers'!$H39:$KM39)))</f>
        <is>
          <t/>
        </is>
      </c>
      <c r="EM37" s="752" t="inlineStr">
        <f aca="false">IF($B37="","",IF(COUNTIFS('English Scores- Leveled papers'!$H$4:$KM$4,EM$3,'English Scores- Leveled papers'!$H39:$KM39,"&lt;&gt;")=0,"",SUMIF('English Scores- Leveled papers'!$H$4:$KM$4,EM$3,'English Scores- Leveled papers'!$H39:$KM39)))</f>
        <is>
          <t/>
        </is>
      </c>
      <c r="EN37" s="752" t="inlineStr">
        <f aca="false">IF($B37="","",IF(COUNTIFS('English Scores- Leveled papers'!$H$4:$KM$4,EN$3,'English Scores- Leveled papers'!$H39:$KM39,"&lt;&gt;")=0,"",SUMIF('English Scores- Leveled papers'!$H$4:$KM$4,EN$3,'English Scores- Leveled papers'!$H39:$KM39)))</f>
        <is>
          <t/>
        </is>
      </c>
      <c r="EO37" s="752" t="inlineStr">
        <f aca="false">IF($B37="","",IF(COUNTIFS('English Scores- Leveled papers'!$H$4:$KM$4,EO$3,'English Scores- Leveled papers'!$H39:$KM39,"&lt;&gt;")=0,"",SUMIF('English Scores- Leveled papers'!$H$4:$KM$4,EO$3,'English Scores- Leveled papers'!$H39:$KM39)))</f>
        <is>
          <t/>
        </is>
      </c>
      <c r="EP37" s="752" t="inlineStr">
        <f aca="false">IF($B37="","",IF(COUNTIFS('English Scores- Leveled papers'!$H$4:$KM$4,EP$3,'English Scores- Leveled papers'!$H39:$KM39,"&lt;&gt;")=0,"",SUMIF('English Scores- Leveled papers'!$H$4:$KM$4,EP$3,'English Scores- Leveled papers'!$H39:$KM39)))</f>
        <is>
          <t/>
        </is>
      </c>
    </row>
    <row r="38" customFormat="false" ht="12.75" hidden="false" customHeight="false" outlineLevel="0" collapsed="false">
      <c r="A38" s="315" t="n">
        <v>34</v>
      </c>
      <c r="B38" s="315" t="str">
        <f aca="false">'English Scores- Leveled papers'!B40</f>
        <v>Shashank</v>
      </c>
      <c r="C38" s="751" t="e">
        <f aca="false">IF('RC Mastery Check+Question type'!D38="","",IF(OR('RC Mastery Check+Question type'!D38=-0.5,'RC Mastery Check+Question type'!D38=0,'RC Mastery Check+Question type'!D38=0.2,'RC Mastery Check+Question type'!D38=0.5),"NR",'cover sheet'!#ref!))</f>
        <v>#VALUE!</v>
      </c>
      <c r="D38" s="316" t="str">
        <f aca="false">IF(OR(B38="",COUNT('English Scores- Leveled papers'!AJ40:KM40)=0),"",IF((AND(R38&gt;=(70/100),R38&lt;1.1)),9,IF(AND(Q38&gt;=(70/100),Q38&lt;1.1),8,IF(AND(P38&gt;=(70/100),P38&lt;1.1),7,IF(AND(O38&gt;=(70/100),O38&lt;1.1),6,IF(AND(N38&gt;=0.7,N38&lt;1.1),5,IF(AND(M38&gt;=0.7,M38&lt;1.1),5,IF(AND(L38&gt;=0.7,L38&lt;1.1),4,IF(AND(K38&gt;=0.7,K38&lt;1.1),4,IF(AND(J38&gt;=0.7,J38&lt;1.1),3,IF(AND(I38&gt;=0.7,I38&lt;1.1),3,IF(AND(H38&gt;=0.7,H38&lt;1.1),2,IF(AND(G38&gt;=0.7,G38&lt;1.1),2,IF(AND(F38&gt;=0.7,F38&lt;1.1),1,IF(AND(E38&gt;=0.7,E38&lt;1.1),1,IF(COUNT('English Scores- Leveled papers'!AJ40:AK40)=0,"","NR"))))))))))))))))</f>
        <v>NR</v>
      </c>
      <c r="E38" s="318" t="str">
        <f aca="false">IF((B38=""),"",IF(COUNT(S38:W38)=0,"",ROUND(SUM(S38:W38)/SUM($S$2:$W$2),1)))</f>
        <v/>
      </c>
      <c r="F38" s="318" t="str">
        <f aca="false">IF((B38=""),"",IF(COUNT(X38:AB38)=0,"",ROUND(SUM(X38:AB38)/SUM($X$2:$AB$2),1)))</f>
        <v/>
      </c>
      <c r="G38" s="318" t="str">
        <f aca="false">IFERROR(IF((B38=""),"",IF(COUNT(AC38:AH38)=0,"",ROUND(SUM(AC38:AH38)/SUM($AC$2:$AH$2),1))),"")</f>
        <v/>
      </c>
      <c r="H38" s="318" t="str">
        <f aca="false">IFERROR(IF((B38=""),"",IF(COUNT(AI38:AN38)=0,"",ROUND(SUM(AI38:AN38)/SUM($AI$2:$AN$2),1))),0)</f>
        <v/>
      </c>
      <c r="I38" s="318" t="str">
        <f aca="false">IFERROR(IF((B38=""),"",IF(COUNT(AO38:AY38)=0,"",ROUND(SUM(AO38:AY38)/SUM($AO$2:$AY$2),1))),0)</f>
        <v/>
      </c>
      <c r="J38" s="318" t="str">
        <f aca="false">IFERROR(IF((B38=""),"",IF(COUNT(AZ38:BO38)=0,"",ROUND(SUM(AZ38:BO38)/SUM($AZ$2:$BO$2),1))),0)</f>
        <v/>
      </c>
      <c r="K38" s="318" t="str">
        <f aca="false">IFERROR(IF((B38=""),"",IF(COUNT(BP38:BW38)=0,"",ROUND(SUM(BP38:BW38)/SUM($BP$2:$BW$2),1))),0)</f>
        <v/>
      </c>
      <c r="L38" s="318" t="str">
        <f aca="false">IFERROR(IF((B38=""),"",IF(COUNT(BX38:CF38)=0,"",ROUND(SUM(BX38:CF38)/SUM($BX$2:$CF$2),1))),0)</f>
        <v/>
      </c>
      <c r="M38" s="318" t="str">
        <f aca="false">IFERROR(IF((B38=""),"",IF(COUNT(CG38:CK38)=0,"",ROUND(SUM(CG38:CK38)/SUM($CG$2:$CK$2),1))),0)</f>
        <v/>
      </c>
      <c r="N38" s="318" t="str">
        <f aca="false">IFERROR(IF((B38=""),"",IF(COUNT(CL38:CS38)=0,"",ROUND(SUM(CL38:CS38)/SUM($CL$2:$CS$2),1))),0)</f>
        <v/>
      </c>
      <c r="O38" s="318" t="str">
        <f aca="false">IFERROR(IF((B38=""),"",IF(COUNT(CT38:DE38)=0,"",ROUND(SUM(CT38:DE38)/SUM($CT$2:$DE$2),1))),0)</f>
        <v/>
      </c>
      <c r="P38" s="318" t="str">
        <f aca="false">IFERROR(IF((B38=""),"",IF(COUNT(DF38:DQ38)=0,"",ROUND(SUM(DF38:DQ38)/SUM($DF$2:$DQ$2),1))),0)</f>
        <v/>
      </c>
      <c r="Q38" s="318" t="str">
        <f aca="false">IFERROR(IF((B38=""),"",IF(COUNT(DR38:EB38)=0,"",ROUND(SUM(DR38:EB38)/SUM($DR$2:$EB$2),1))),0)</f>
        <v/>
      </c>
      <c r="R38" s="318" t="str">
        <f aca="false">(IF((B38=""),"",IF(COUNT(ED38:EP38)=0,"",ROUND(SUM(ED38:EP38)/SUM($ED$2:$EP$2),1))))</f>
        <v/>
      </c>
      <c r="S38" s="319" t="str">
        <f aca="false">IF($B38="","",IF(COUNTIFS('English Scores- Leveled papers'!$H$4:$KM$4,S$3,'English Scores- Leveled papers'!$H40:$KM40,"&lt;&gt;")=0,"",SUMIF('English Scores- Leveled papers'!$H$4:$KM$4,S$3,'English Scores- Leveled papers'!$H40:$KM40)))</f>
        <v/>
      </c>
      <c r="T38" s="319" t="str">
        <f aca="false">IF($B38="","",IF(COUNTIFS('English Scores- Leveled papers'!$H$4:$KM$4,T$3,'English Scores- Leveled papers'!$H40:$KM40,"&lt;&gt;")=0,"",SUMIF('English Scores- Leveled papers'!$H$4:$KM$4,T$3,'English Scores- Leveled papers'!$H40:$KM40)))</f>
        <v/>
      </c>
      <c r="U38" s="319" t="str">
        <f aca="false">IF($B38="","",IF(COUNTIFS('English Scores- Leveled papers'!$H$4:$KM$4,U$3,'English Scores- Leveled papers'!$H40:$KM40,"&lt;&gt;")=0,"",SUMIF('English Scores- Leveled papers'!$H$4:$KM$4,U$3,'English Scores- Leveled papers'!$H40:$KM40)))</f>
        <v/>
      </c>
      <c r="V38" s="319" t="str">
        <f aca="false">IF($B38="","",IF(COUNTIFS('English Scores- Leveled papers'!$H$4:$KM$4,V$3,'English Scores- Leveled papers'!$H40:$KM40,"&lt;&gt;")=0,"",SUMIF('English Scores- Leveled papers'!$H$4:$KM$4,V$3,'English Scores- Leveled papers'!$H40:$KM40)))</f>
        <v/>
      </c>
      <c r="W38" s="319" t="str">
        <f aca="false">IF($B38="","",IF(COUNTIFS('English Scores- Leveled papers'!$H$4:$KM$4,W$3,'English Scores- Leveled papers'!$H40:$KM40,"&lt;&gt;")=0,"",SUMIF('English Scores- Leveled papers'!$H$4:$KM$4,W$3,'English Scores- Leveled papers'!$H40:$KM40)))</f>
        <v/>
      </c>
      <c r="X38" s="752" t="str">
        <f aca="false">IF($B38="","",IF(COUNTIFS('English Scores- Leveled papers'!$H$4:$KM$4,X$3,'English Scores- Leveled papers'!$H40:$KM40,"&lt;&gt;")=0,"",SUMIF('English Scores- Leveled papers'!$H$4:$KM$4,X$3,'English Scores- Leveled papers'!$H40:$KM40)))</f>
        <v/>
      </c>
      <c r="Y38" s="752" t="str">
        <f aca="false">IF($B38="","",IF(COUNTIFS('English Scores- Leveled papers'!$H$4:$KM$4,Y$3,'English Scores- Leveled papers'!$H40:$KM40,"&lt;&gt;")=0,"",SUMIF('English Scores- Leveled papers'!$H$4:$KM$4,Y$3,'English Scores- Leveled papers'!$H40:$KM40)))</f>
        <v/>
      </c>
      <c r="Z38" s="752" t="str">
        <f aca="false">IF($B38="","",IF(COUNTIFS('English Scores- Leveled papers'!$H$4:$KM$4,Z$3,'English Scores- Leveled papers'!$H40:$KM40,"&lt;&gt;")=0,"",SUMIF('English Scores- Leveled papers'!$H$4:$KM$4,Z$3,'English Scores- Leveled papers'!$H40:$KM40)))</f>
        <v/>
      </c>
      <c r="AA38" s="752" t="str">
        <f aca="false">IF($B38="","",IF(COUNTIFS('English Scores- Leveled papers'!$H$4:$KM$4,AA$3,'English Scores- Leveled papers'!$H40:$KM40,"&lt;&gt;")=0,"",SUMIF('English Scores- Leveled papers'!$H$4:$KM$4,AA$3,'English Scores- Leveled papers'!$H40:$KM40)))</f>
        <v/>
      </c>
      <c r="AB38" s="752" t="str">
        <f aca="false">IF($B38="","",IF(COUNTIFS('English Scores- Leveled papers'!$H$4:$KM$4,AB$3,'English Scores- Leveled papers'!$H40:$KM40,"&lt;&gt;")=0,"",SUMIF('English Scores- Leveled papers'!$H$4:$KM$4,AB$3,'English Scores- Leveled papers'!$H40:$KM40)))</f>
        <v/>
      </c>
      <c r="AC38" s="319" t="str">
        <f aca="false">IF($B38="","",IF(COUNTIFS('English Scores- Leveled papers'!$H$4:$KM$4,AC$3,'English Scores- Leveled papers'!$H40:$KM40,"&lt;&gt;")=0,"",SUMIF('English Scores- Leveled papers'!$H$4:$KM$4,AC$3,'English Scores- Leveled papers'!$H40:$KM40)))</f>
        <v/>
      </c>
      <c r="AD38" s="319" t="str">
        <f aca="false">IF($B38="","",IF(COUNTIFS('English Scores- Leveled papers'!$H$4:$KM$4,AD$3,'English Scores- Leveled papers'!$H40:$KM40,"&lt;&gt;")=0,"",SUMIF('English Scores- Leveled papers'!$H$4:$KM$4,AD$3,'English Scores- Leveled papers'!$H40:$KM40)))</f>
        <v/>
      </c>
      <c r="AE38" s="319" t="str">
        <f aca="false">IF($B38="","",IF(COUNTIFS('English Scores- Leveled papers'!$H$4:$KM$4,AE$3,'English Scores- Leveled papers'!$H40:$KM40,"&lt;&gt;")=0,"",SUMIF('English Scores- Leveled papers'!$H$4:$KM$4,AE$3,'English Scores- Leveled papers'!$H40:$KM40)))</f>
        <v/>
      </c>
      <c r="AF38" s="319" t="str">
        <f aca="false">IF($B38="","",IF(COUNTIFS('English Scores- Leveled papers'!$H$4:$KM$4,AF$3,'English Scores- Leveled papers'!$H40:$KM40,"&lt;&gt;")=0,"",SUMIF('English Scores- Leveled papers'!$H$4:$KM$4,AF$3,'English Scores- Leveled papers'!$H40:$KM40)))</f>
        <v/>
      </c>
      <c r="AG38" s="319" t="str">
        <f aca="false">IF($B38="","",IF(COUNTIFS('English Scores- Leveled papers'!$H$4:$KM$4,AG$3,'English Scores- Leveled papers'!$H40:$KM40,"&lt;&gt;")=0,"",SUMIF('English Scores- Leveled papers'!$H$4:$KM$4,AG$3,'English Scores- Leveled papers'!$H40:$KM40)))</f>
        <v/>
      </c>
      <c r="AH38" s="319" t="str">
        <f aca="false">IF($B38="","",IF(COUNTIFS('English Scores- Leveled papers'!$H$4:$KM$4,AH$3,'English Scores- Leveled papers'!$H40:$KM40,"&lt;&gt;")=0,"",SUMIF('English Scores- Leveled papers'!$H$4:$KM$4,AH$3,'English Scores- Leveled papers'!$H40:$KM40)))</f>
        <v/>
      </c>
      <c r="AI38" s="752" t="str">
        <f aca="false">IF($B38="","",IF(COUNTIFS('English Scores- Leveled papers'!$H$4:$KM$4,AI$3,'English Scores- Leveled papers'!$H40:$KM40,"&lt;&gt;")=0,"",SUMIF('English Scores- Leveled papers'!$H$4:$KM$4,AI$3,'English Scores- Leveled papers'!$H40:$KM40)))</f>
        <v/>
      </c>
      <c r="AJ38" s="752" t="str">
        <f aca="false">IF($B38="","",IF(COUNTIFS('English Scores- Leveled papers'!$H$4:$KM$4,AJ$3,'English Scores- Leveled papers'!$H40:$KM40,"&lt;&gt;")=0,"",SUMIF('English Scores- Leveled papers'!$H$4:$KM$4,AJ$3,'English Scores- Leveled papers'!$H40:$KM40)))</f>
        <v/>
      </c>
      <c r="AK38" s="752" t="str">
        <f aca="false">IF($B38="","",IF(COUNTIFS('English Scores- Leveled papers'!$H$4:$KM$4,AK$3,'English Scores- Leveled papers'!$H40:$KM40,"&lt;&gt;")=0,"",SUMIF('English Scores- Leveled papers'!$H$4:$KM$4,AK$3,'English Scores- Leveled papers'!$H40:$KM40)))</f>
        <v/>
      </c>
      <c r="AL38" s="752" t="str">
        <f aca="false">IF($B38="","",IF(COUNTIFS('English Scores- Leveled papers'!$H$4:$KM$4,AL$3,'English Scores- Leveled papers'!$H40:$KM40,"&lt;&gt;")=0,"",SUMIF('English Scores- Leveled papers'!$H$4:$KM$4,AL$3,'English Scores- Leveled papers'!$H40:$KM40)))</f>
        <v/>
      </c>
      <c r="AM38" s="752" t="str">
        <f aca="false">IF($B38="","",IF(COUNTIFS('English Scores- Leveled papers'!$H$4:$KM$4,AM$3,'English Scores- Leveled papers'!$H40:$KM40,"&lt;&gt;")=0,"",SUMIF('English Scores- Leveled papers'!$H$4:$KM$4,AM$3,'English Scores- Leveled papers'!$H40:$KM40)))</f>
        <v/>
      </c>
      <c r="AN38" s="752" t="str">
        <f aca="false">IF($B38="","",IF(COUNTIFS('English Scores- Leveled papers'!$H$4:$KM$4,AN$3,'English Scores- Leveled papers'!$H40:$KM40,"&lt;&gt;")=0,"",SUMIF('English Scores- Leveled papers'!$H$4:$KM$4,AN$3,'English Scores- Leveled papers'!$H40:$KM40)))</f>
        <v/>
      </c>
      <c r="AO38" s="319" t="str">
        <f aca="false">IF($B38="","",IF(COUNTIFS('English Scores- Leveled papers'!$H$4:$KM$4,AO$3,'English Scores- Leveled papers'!$H40:$KM40,"&lt;&gt;")=0,"",SUMIF('English Scores- Leveled papers'!$H$4:$KM$4,AO$3,'English Scores- Leveled papers'!$H40:$KM40)))</f>
        <v/>
      </c>
      <c r="AP38" s="319" t="str">
        <f aca="false">IF($B38="","",IF(COUNTIFS('English Scores- Leveled papers'!$H$4:$KM$4,AP$3,'English Scores- Leveled papers'!$H40:$KM40,"&lt;&gt;")=0,"",SUMIF('English Scores- Leveled papers'!$H$4:$KM$4,AP$3,'English Scores- Leveled papers'!$H40:$KM40)))</f>
        <v/>
      </c>
      <c r="AQ38" s="319" t="str">
        <f aca="false">IF($B38="","",IF(COUNTIFS('English Scores- Leveled papers'!$H$4:$KM$4,AQ$3,'English Scores- Leveled papers'!$H40:$KM40,"&lt;&gt;")=0,"",SUMIF('English Scores- Leveled papers'!$H$4:$KM$4,AQ$3,'English Scores- Leveled papers'!$H40:$KM40)))</f>
        <v/>
      </c>
      <c r="AR38" s="319" t="str">
        <f aca="false">IF($B38="","",IF(COUNTIFS('English Scores- Leveled papers'!$H$4:$KM$4,AR$3,'English Scores- Leveled papers'!$H40:$KM40,"&lt;&gt;")=0,"",SUMIF('English Scores- Leveled papers'!$H$4:$KM$4,AR$3,'English Scores- Leveled papers'!$H40:$KM40)))</f>
        <v/>
      </c>
      <c r="AS38" s="319" t="str">
        <f aca="false">IF($B38="","",IF(COUNTIFS('English Scores- Leveled papers'!$H$4:$KM$4,AS$3,'English Scores- Leveled papers'!$H40:$KM40,"&lt;&gt;")=0,"",SUMIF('English Scores- Leveled papers'!$H$4:$KM$4,AS$3,'English Scores- Leveled papers'!$H40:$KM40)))</f>
        <v/>
      </c>
      <c r="AT38" s="319" t="str">
        <f aca="false">IF($B38="","",IF(COUNTIFS('English Scores- Leveled papers'!$H$4:$KM$4,AT$3,'English Scores- Leveled papers'!$H40:$KM40,"&lt;&gt;")=0,"",SUMIF('English Scores- Leveled papers'!$H$4:$KM$4,AT$3,'English Scores- Leveled papers'!$H40:$KM40)))</f>
        <v/>
      </c>
      <c r="AU38" s="319" t="str">
        <f aca="false">IF($B38="","",IF(COUNTIFS('English Scores- Leveled papers'!$H$4:$KM$4,AU$3,'English Scores- Leveled papers'!$H40:$KM40,"&lt;&gt;")=0,"",SUMIF('English Scores- Leveled papers'!$H$4:$KM$4,AU$3,'English Scores- Leveled papers'!$H40:$KM40)))</f>
        <v/>
      </c>
      <c r="AV38" s="319" t="str">
        <f aca="false">IF($B38="","",IF(COUNTIFS('English Scores- Leveled papers'!$H$4:$KM$4,AV$3,'English Scores- Leveled papers'!$H40:$KM40,"&lt;&gt;")=0,"",SUMIF('English Scores- Leveled papers'!$H$4:$KM$4,AV$3,'English Scores- Leveled papers'!$H40:$KM40)))</f>
        <v/>
      </c>
      <c r="AW38" s="319" t="str">
        <f aca="false">IF($B38="","",IF(COUNTIFS('English Scores- Leveled papers'!$H$4:$KM$4,AW$3,'English Scores- Leveled papers'!$H40:$KM40,"&lt;&gt;")=0,"",SUMIF('English Scores- Leveled papers'!$H$4:$KM$4,AW$3,'English Scores- Leveled papers'!$H40:$KM40)))</f>
        <v/>
      </c>
      <c r="AX38" s="319" t="str">
        <f aca="false">IF($B38="","",IF(COUNTIFS('English Scores- Leveled papers'!$H$4:$KM$4,AX$3,'English Scores- Leveled papers'!$H40:$KM40,"&lt;&gt;")=0,"",SUMIF('English Scores- Leveled papers'!$H$4:$KM$4,AX$3,'English Scores- Leveled papers'!$H40:$KM40)))</f>
        <v/>
      </c>
      <c r="AY38" s="319" t="str">
        <f aca="false">IF($B38="","",IF(COUNTIFS('English Scores- Leveled papers'!$H$4:$KM$4,AY$3,'English Scores- Leveled papers'!$H40:$KM40,"&lt;&gt;")=0,"",SUMIF('English Scores- Leveled papers'!$H$4:$KM$4,AY$3,'English Scores- Leveled papers'!$H40:$KM40)))</f>
        <v/>
      </c>
      <c r="AZ38" s="752" t="str">
        <f aca="false">IF($B38="","",IF(COUNTIFS('English Scores- Leveled papers'!$H$4:$KM$4,AZ$3,'English Scores- Leveled papers'!$H40:$KM40,"&lt;&gt;")=0,"",SUMIF('English Scores- Leveled papers'!$H$4:$KM$4,AZ$3,'English Scores- Leveled papers'!$H40:$KM40)))</f>
        <v/>
      </c>
      <c r="BA38" s="752" t="str">
        <f aca="false">IF($B38="","",IF(COUNTIFS('English Scores- Leveled papers'!$H$4:$KM$4,BA$3,'English Scores- Leveled papers'!$H40:$KM40,"&lt;&gt;")=0,"",SUMIF('English Scores- Leveled papers'!$H$4:$KM$4,BA$3,'English Scores- Leveled papers'!$H40:$KM40)))</f>
        <v/>
      </c>
      <c r="BB38" s="752" t="str">
        <f aca="false">IF($B38="","",IF(COUNTIFS('English Scores- Leveled papers'!$H$4:$KM$4,BB$3,'English Scores- Leveled papers'!$H40:$KM40,"&lt;&gt;")=0,"",SUMIF('English Scores- Leveled papers'!$H$4:$KM$4,BB$3,'English Scores- Leveled papers'!$H40:$KM40)))</f>
        <v/>
      </c>
      <c r="BC38" s="752" t="str">
        <f aca="false">IF($B38="","",IF(COUNTIFS('English Scores- Leveled papers'!$H$4:$KM$4,BC$3,'English Scores- Leveled papers'!$H40:$KM40,"&lt;&gt;")=0,"",SUMIF('English Scores- Leveled papers'!$H$4:$KM$4,BC$3,'English Scores- Leveled papers'!$H40:$KM40)))</f>
        <v/>
      </c>
      <c r="BD38" s="752"/>
      <c r="BE38" s="752"/>
      <c r="BF38" s="752" t="str">
        <f aca="false">IF($B38="","",IF(COUNTIFS('English Scores- Leveled papers'!$H$4:$KM$4,BF$3,'English Scores- Leveled papers'!$H40:$KM40,"&lt;&gt;")=0,"",SUMIF('English Scores- Leveled papers'!$H$4:$KM$4,BF$3,'English Scores- Leveled papers'!$H40:$KM40)))</f>
        <v/>
      </c>
      <c r="BG38" s="752" t="str">
        <f aca="false">IF($B38="","",IF(COUNTIFS('English Scores- Leveled papers'!$H$4:$KM$4,BG$3,'English Scores- Leveled papers'!$H40:$KM40,"&lt;&gt;")=0,"",SUMIF('English Scores- Leveled papers'!$H$4:$KM$4,BG$3,'English Scores- Leveled papers'!$H40:$KM40)))</f>
        <v/>
      </c>
      <c r="BH38" s="752" t="str">
        <f aca="false">IF($B38="","",IF(COUNTIFS('English Scores- Leveled papers'!$H$4:$KM$4,BH$3,'English Scores- Leveled papers'!$H40:$KM40,"&lt;&gt;")=0,"",SUMIF('English Scores- Leveled papers'!$H$4:$KM$4,BH$3,'English Scores- Leveled papers'!$H40:$KM40)))</f>
        <v/>
      </c>
      <c r="BI38" s="752" t="str">
        <f aca="false">IF($B38="","",IF(COUNTIFS('English Scores- Leveled papers'!$H$4:$KM$4,BI$3,'English Scores- Leveled papers'!$H40:$KM40,"&lt;&gt;")=0,"",SUMIF('English Scores- Leveled papers'!$H$4:$KM$4,BI$3,'English Scores- Leveled papers'!$H40:$KM40)))</f>
        <v/>
      </c>
      <c r="BJ38" s="752" t="str">
        <f aca="false">IF($B38="","",IF(COUNTIFS('English Scores- Leveled papers'!$H$4:$KM$4,BJ$3,'English Scores- Leveled papers'!$H40:$KM40,"&lt;&gt;")=0,"",SUMIF('English Scores- Leveled papers'!$H$4:$KM$4,BJ$3,'English Scores- Leveled papers'!$H40:$KM40)))</f>
        <v/>
      </c>
      <c r="BK38" s="752" t="str">
        <f aca="false">IF($B38="","",IF(COUNTIFS('English Scores- Leveled papers'!$H$4:$KM$4,BK$3,'English Scores- Leveled papers'!$H40:$KM40,"&lt;&gt;")=0,"",SUMIF('English Scores- Leveled papers'!$H$4:$KM$4,BK$3,'English Scores- Leveled papers'!$H40:$KM40)))</f>
        <v/>
      </c>
      <c r="BL38" s="752" t="str">
        <f aca="false">IF($B38="","",IF(COUNTIFS('English Scores- Leveled papers'!$H$4:$KM$4,BL$3,'English Scores- Leveled papers'!$H40:$KM40,"&lt;&gt;")=0,"",SUMIF('English Scores- Leveled papers'!$H$4:$KM$4,BL$3,'English Scores- Leveled papers'!$H40:$KM40)))</f>
        <v/>
      </c>
      <c r="BM38" s="752" t="str">
        <f aca="false">IF($B38="","",IF(COUNTIFS('English Scores- Leveled papers'!$H$4:$KM$4,BM$3,'English Scores- Leveled papers'!$H40:$KM40,"&lt;&gt;")=0,"",SUMIF('English Scores- Leveled papers'!$H$4:$KM$4,BM$3,'English Scores- Leveled papers'!$H40:$KM40)))</f>
        <v/>
      </c>
      <c r="BN38" s="752" t="str">
        <f aca="false">IF($B38="","",IF(COUNTIFS('English Scores- Leveled papers'!$H$4:$KM$4,BN$3,'English Scores- Leveled papers'!$H40:$KM40,"&lt;&gt;")=0,"",SUMIF('English Scores- Leveled papers'!$H$4:$KM$4,BN$3,'English Scores- Leveled papers'!$H40:$KM40)))</f>
        <v/>
      </c>
      <c r="BO38" s="752" t="str">
        <f aca="false">IF($B38="","",IF(COUNTIFS('English Scores- Leveled papers'!$H$4:$KM$4,BO$3,'English Scores- Leveled papers'!$H40:$KM40,"&lt;&gt;")=0,"",SUMIF('English Scores- Leveled papers'!$H$4:$KM$4,BO$3,'English Scores- Leveled papers'!$H40:$KM40)))</f>
        <v/>
      </c>
      <c r="BP38" s="319" t="str">
        <f aca="false">IF($B38="","",IF(COUNTIFS('English Scores- Leveled papers'!$H$4:$KM$4,BP$3,'English Scores- Leveled papers'!$H40:$KM40,"&lt;&gt;")=0,"",SUMIF('English Scores- Leveled papers'!$H$4:$KM$4,BP$3,'English Scores- Leveled papers'!$H40:$KM40)))</f>
        <v/>
      </c>
      <c r="BQ38" s="319" t="str">
        <f aca="false">IF($B38="","",IF(COUNTIFS('English Scores- Leveled papers'!$H$4:$KM$4,BQ$3,'English Scores- Leveled papers'!$H40:$KM40,"&lt;&gt;")=0,"",SUMIF('English Scores- Leveled papers'!$H$4:$KM$4,BQ$3,'English Scores- Leveled papers'!$H40:$KM40)))</f>
        <v/>
      </c>
      <c r="BR38" s="319" t="str">
        <f aca="false">IF($B38="","",IF(COUNTIFS('English Scores- Leveled papers'!$H$4:$KM$4,BR$3,'English Scores- Leveled papers'!$H40:$KM40,"&lt;&gt;")=0,"",SUMIF('English Scores- Leveled papers'!$H$4:$KM$4,BR$3,'English Scores- Leveled papers'!$H40:$KM40)))</f>
        <v/>
      </c>
      <c r="BS38" s="319" t="str">
        <f aca="false">IF($B38="","",IF(COUNTIFS('English Scores- Leveled papers'!$H$4:$KM$4,BS$3,'English Scores- Leveled papers'!$H40:$KM40,"&lt;&gt;")=0,"",SUMIF('English Scores- Leveled papers'!$H$4:$KM$4,BS$3,'English Scores- Leveled papers'!$H40:$KM40)))</f>
        <v/>
      </c>
      <c r="BT38" s="319" t="str">
        <f aca="false">IF($B38="","",IF(COUNTIFS('English Scores- Leveled papers'!$H$4:$KM$4,BT$3,'English Scores- Leveled papers'!$H40:$KM40,"&lt;&gt;")=0,"",SUMIF('English Scores- Leveled papers'!$H$4:$KM$4,BT$3,'English Scores- Leveled papers'!$H40:$KM40)))</f>
        <v/>
      </c>
      <c r="BU38" s="319" t="str">
        <f aca="false">IF($B38="","",IF(COUNTIFS('English Scores- Leveled papers'!$H$4:$KM$4,BU$3,'English Scores- Leveled papers'!$H40:$KM40,"&lt;&gt;")=0,"",SUMIF('English Scores- Leveled papers'!$H$4:$KM$4,BU$3,'English Scores- Leveled papers'!$H40:$KM40)))</f>
        <v/>
      </c>
      <c r="BV38" s="319" t="str">
        <f aca="false">IF($B38="","",IF(COUNTIFS('English Scores- Leveled papers'!$H$4:$KM$4,BV$3,'English Scores- Leveled papers'!$H40:$KM40,"&lt;&gt;")=0,"",SUMIF('English Scores- Leveled papers'!$H$4:$KM$4,BV$3,'English Scores- Leveled papers'!$H40:$KM40)))</f>
        <v/>
      </c>
      <c r="BW38" s="319" t="str">
        <f aca="false">IF($B38="","",IF(COUNTIFS('English Scores- Leveled papers'!$H$4:$KM$4,BW$3,'English Scores- Leveled papers'!$H40:$KM40,"&lt;&gt;")=0,"",SUMIF('English Scores- Leveled papers'!$H$4:$KM$4,BW$3,'English Scores- Leveled papers'!$H40:$KM40)))</f>
        <v/>
      </c>
      <c r="BX38" s="752" t="str">
        <f aca="false">IF($B38="","",IF(COUNTIFS('English Scores- Leveled papers'!$H$4:$KM$4,BX$3,'English Scores- Leveled papers'!$H40:$KM40,"&lt;&gt;")=0,"",SUMIF('English Scores- Leveled papers'!$H$4:$KM$4,BX$3,'English Scores- Leveled papers'!$H40:$KM40)))</f>
        <v/>
      </c>
      <c r="BY38" s="752" t="str">
        <f aca="false">IF($B38="","",IF(COUNTIFS('English Scores- Leveled papers'!$H$4:$KM$4,BY$3,'English Scores- Leveled papers'!$H40:$KM40,"&lt;&gt;")=0,"",SUMIF('English Scores- Leveled papers'!$H$4:$KM$4,BY$3,'English Scores- Leveled papers'!$H40:$KM40)))</f>
        <v/>
      </c>
      <c r="BZ38" s="752" t="str">
        <f aca="false">IF($B38="","",IF(COUNTIFS('English Scores- Leveled papers'!$H$4:$KM$4,BZ$3,'English Scores- Leveled papers'!$H40:$KM40,"&lt;&gt;")=0,"",SUMIF('English Scores- Leveled papers'!$H$4:$KM$4,BZ$3,'English Scores- Leveled papers'!$H40:$KM40)))</f>
        <v/>
      </c>
      <c r="CA38" s="752" t="str">
        <f aca="false">IF($B38="","",IF(COUNTIFS('English Scores- Leveled papers'!$H$4:$KM$4,CA$3,'English Scores- Leveled papers'!$H40:$KM40,"&lt;&gt;")=0,"",SUMIF('English Scores- Leveled papers'!$H$4:$KM$4,CA$3,'English Scores- Leveled papers'!$H40:$KM40)))</f>
        <v/>
      </c>
      <c r="CB38" s="752" t="str">
        <f aca="false">IF($B38="","",IF(COUNTIFS('English Scores- Leveled papers'!$H$4:$KM$4,CB$3,'English Scores- Leveled papers'!$H40:$KM40,"&lt;&gt;")=0,"",SUMIF('English Scores- Leveled papers'!$H$4:$KM$4,CB$3,'English Scores- Leveled papers'!$H40:$KM40)))</f>
        <v/>
      </c>
      <c r="CC38" s="752" t="str">
        <f aca="false">IF($B38="","",IF(COUNTIFS('English Scores- Leveled papers'!$H$4:$KM$4,CC$3,'English Scores- Leveled papers'!$H40:$KM40,"&lt;&gt;")=0,"",SUMIF('English Scores- Leveled papers'!$H$4:$KM$4,CC$3,'English Scores- Leveled papers'!$H40:$KM40)))</f>
        <v/>
      </c>
      <c r="CD38" s="752" t="str">
        <f aca="false">IF($B38="","",IF(COUNTIFS('English Scores- Leveled papers'!$H$4:$KM$4,CD$3,'English Scores- Leveled papers'!$H40:$KM40,"&lt;&gt;")=0,"",SUMIF('English Scores- Leveled papers'!$H$4:$KM$4,CD$3,'English Scores- Leveled papers'!$H40:$KM40)))</f>
        <v/>
      </c>
      <c r="CE38" s="752" t="str">
        <f aca="false">IF($B38="","",IF(COUNTIFS('English Scores- Leveled papers'!$H$4:$KM$4,CE$3,'English Scores- Leveled papers'!$H40:$KM40,"&lt;&gt;")=0,"",SUMIF('English Scores- Leveled papers'!$H$4:$KM$4,CE$3,'English Scores- Leveled papers'!$H40:$KM40)))</f>
        <v/>
      </c>
      <c r="CF38" s="752" t="str">
        <f aca="false">IF($B38="","",IF(COUNTIFS('English Scores- Leveled papers'!$H$4:$KM$4,CF$3,'English Scores- Leveled papers'!$H40:$KM40,"&lt;&gt;")=0,"",SUMIF('English Scores- Leveled papers'!$H$4:$KM$4,CF$3,'English Scores- Leveled papers'!$H40:$KM40)))</f>
        <v/>
      </c>
      <c r="CG38" s="319" t="str">
        <f aca="false">IF($B38="","",IF(COUNTIFS('English Scores- Leveled papers'!$H$4:$KM$4,CG$3,'English Scores- Leveled papers'!$H40:$KM40,"&lt;&gt;")=0,"",SUMIF('English Scores- Leveled papers'!$H$4:$KM$4,CG$3,'English Scores- Leveled papers'!$H40:$KM40)))</f>
        <v/>
      </c>
      <c r="CH38" s="319" t="str">
        <f aca="false">IF($B38="","",IF(COUNTIFS('English Scores- Leveled papers'!$H$4:$KM$4,CH$3,'English Scores- Leveled papers'!$H40:$KM40,"&lt;&gt;")=0,"",SUMIF('English Scores- Leveled papers'!$H$4:$KM$4,CH$3,'English Scores- Leveled papers'!$H40:$KM40)))</f>
        <v/>
      </c>
      <c r="CI38" s="319" t="str">
        <f aca="false">IF($B38="","",IF(COUNTIFS('English Scores- Leveled papers'!$H$4:$KM$4,CI$3,'English Scores- Leveled papers'!$H40:$KM40,"&lt;&gt;")=0,"",SUMIF('English Scores- Leveled papers'!$H$4:$KM$4,CI$3,'English Scores- Leveled papers'!$H40:$KM40)))</f>
        <v/>
      </c>
      <c r="CJ38" s="319" t="str">
        <f aca="false">IF($B38="","",IF(COUNTIFS('English Scores- Leveled papers'!$H$4:$KM$4,CJ$3,'English Scores- Leveled papers'!$H40:$KM40,"&lt;&gt;")=0,"",SUMIF('English Scores- Leveled papers'!$H$4:$KM$4,CJ$3,'English Scores- Leveled papers'!$H40:$KM40)))</f>
        <v/>
      </c>
      <c r="CK38" s="319" t="str">
        <f aca="false">IF($B38="","",IF(COUNTIFS('English Scores- Leveled papers'!$H$4:$KM$4,CK$3,'English Scores- Leveled papers'!$H40:$KM40,"&lt;&gt;")=0,"",SUMIF('English Scores- Leveled papers'!$H$4:$KM$4,CK$3,'English Scores- Leveled papers'!$H40:$KM40)))</f>
        <v/>
      </c>
      <c r="CL38" s="752" t="str">
        <f aca="false">IF($B38="","",IF(COUNTIFS('English Scores- Leveled papers'!$H$4:$KM$4,CL$3,'English Scores- Leveled papers'!$H40:$KM40,"&lt;&gt;")=0,"",SUMIF('English Scores- Leveled papers'!$H$4:$KM$4,CL$3,'English Scores- Leveled papers'!$H40:$KM40)))</f>
        <v/>
      </c>
      <c r="CM38" s="752" t="str">
        <f aca="false">IF($B38="","",IF(COUNTIFS('English Scores- Leveled papers'!$H$4:$KM$4,CM$3,'English Scores- Leveled papers'!$H40:$KM40,"&lt;&gt;")=0,"",SUMIF('English Scores- Leveled papers'!$H$4:$KM$4,CM$3,'English Scores- Leveled papers'!$H40:$KM40)))</f>
        <v/>
      </c>
      <c r="CN38" s="752" t="str">
        <f aca="false">IF($B38="","",IF(COUNTIFS('English Scores- Leveled papers'!$H$4:$KM$4,CN$3,'English Scores- Leveled papers'!$H40:$KM40,"&lt;&gt;")=0,"",SUMIF('English Scores- Leveled papers'!$H$4:$KM$4,CN$3,'English Scores- Leveled papers'!$H40:$KM40)))</f>
        <v/>
      </c>
      <c r="CO38" s="752" t="str">
        <f aca="false">IF($B38="","",IF(COUNTIFS('English Scores- Leveled papers'!$H$4:$KM$4,CO$3,'English Scores- Leveled papers'!$H40:$KM40,"&lt;&gt;")=0,"",SUMIF('English Scores- Leveled papers'!$H$4:$KM$4,CO$3,'English Scores- Leveled papers'!$H40:$KM40)))</f>
        <v/>
      </c>
      <c r="CP38" s="752" t="str">
        <f aca="false">IF($B38="","",IF(COUNTIFS('English Scores- Leveled papers'!$H$4:$KM$4,CP$3,'English Scores- Leveled papers'!$H40:$KM40,"&lt;&gt;")=0,"",SUMIF('English Scores- Leveled papers'!$H$4:$KM$4,CP$3,'English Scores- Leveled papers'!$H40:$KM40)))</f>
        <v/>
      </c>
      <c r="CQ38" s="752" t="str">
        <f aca="false">IF($B38="","",IF(COUNTIFS('English Scores- Leveled papers'!$H$4:$KM$4,CQ$3,'English Scores- Leveled papers'!$H40:$KM40,"&lt;&gt;")=0,"",SUMIF('English Scores- Leveled papers'!$H$4:$KM$4,CQ$3,'English Scores- Leveled papers'!$H40:$KM40)))</f>
        <v/>
      </c>
      <c r="CR38" s="752" t="str">
        <f aca="false">IF($B38="","",IF(COUNTIFS('English Scores- Leveled papers'!$H$4:$KM$4,CR$3,'English Scores- Leveled papers'!$H40:$KM40,"&lt;&gt;")=0,"",SUMIF('English Scores- Leveled papers'!$H$4:$KM$4,CR$3,'English Scores- Leveled papers'!$H40:$KM40)))</f>
        <v/>
      </c>
      <c r="CS38" s="752" t="str">
        <f aca="false">IF($B38="","",IF(COUNTIFS('English Scores- Leveled papers'!$H$4:$KM$4,CS$3,'English Scores- Leveled papers'!$H40:$KM40,"&lt;&gt;")=0,"",SUMIF('English Scores- Leveled papers'!$H$4:$KM$4,CS$3,'English Scores- Leveled papers'!$H40:$KM40)))</f>
        <v/>
      </c>
      <c r="CT38" s="319" t="str">
        <f aca="false">IF($B38="","",IF(COUNTIFS('English Scores- Leveled papers'!$H$4:$KM$4,CT$3,'English Scores- Leveled papers'!$H40:$KM40,"&lt;&gt;")=0,"",SUMIF('English Scores- Leveled papers'!$H$4:$KM$4,CT$3,'English Scores- Leveled papers'!$H40:$KM40)))</f>
        <v/>
      </c>
      <c r="CU38" s="319" t="str">
        <f aca="false">IF($B38="","",IF(COUNTIFS('English Scores- Leveled papers'!$H$4:$KM$4,CU$3,'English Scores- Leveled papers'!$H40:$KM40,"&lt;&gt;")=0,"",SUMIF('English Scores- Leveled papers'!$H$4:$KM$4,CU$3,'English Scores- Leveled papers'!$H40:$KM40)))</f>
        <v/>
      </c>
      <c r="CV38" s="319" t="str">
        <f aca="false">IF($B38="","",IF(COUNTIFS('English Scores- Leveled papers'!$H$4:$KM$4,CV$3,'English Scores- Leveled papers'!$H40:$KM40,"&lt;&gt;")=0,"",SUMIF('English Scores- Leveled papers'!$H$4:$KM$4,CV$3,'English Scores- Leveled papers'!$H40:$KM40)))</f>
        <v/>
      </c>
      <c r="CW38" s="319" t="str">
        <f aca="false">IF($B38="","",IF(COUNTIFS('English Scores- Leveled papers'!$H$4:$KM$4,CW$3,'English Scores- Leveled papers'!$H40:$KM40,"&lt;&gt;")=0,"",SUMIF('English Scores- Leveled papers'!$H$4:$KM$4,CW$3,'English Scores- Leveled papers'!$H40:$KM40)))</f>
        <v/>
      </c>
      <c r="CX38" s="319" t="str">
        <f aca="false">IF($B38="","",IF(COUNTIFS('English Scores- Leveled papers'!$H$4:$KM$4,CX$3,'English Scores- Leveled papers'!$H40:$KM40,"&lt;&gt;")=0,"",SUMIF('English Scores- Leveled papers'!$H$4:$KM$4,CX$3,'English Scores- Leveled papers'!$H40:$KM40)))</f>
        <v/>
      </c>
      <c r="CY38" s="319" t="str">
        <f aca="false">IF($B38="","",IF(COUNTIFS('English Scores- Leveled papers'!$H$4:$KM$4,CY$3,'English Scores- Leveled papers'!$H40:$KM40,"&lt;&gt;")=0,"",SUMIF('English Scores- Leveled papers'!$H$4:$KM$4,CY$3,'English Scores- Leveled papers'!$H40:$KM40)))</f>
        <v/>
      </c>
      <c r="CZ38" s="319" t="str">
        <f aca="false">IF($B38="","",IF(COUNTIFS('English Scores- Leveled papers'!$H$4:$KM$4,CZ$3,'English Scores- Leveled papers'!$H40:$KM40,"&lt;&gt;")=0,"",SUMIF('English Scores- Leveled papers'!$H$4:$KM$4,CZ$3,'English Scores- Leveled papers'!$H40:$KM40)))</f>
        <v/>
      </c>
      <c r="DA38" s="319" t="str">
        <f aca="false">IF($B38="","",IF(COUNTIFS('English Scores- Leveled papers'!$H$4:$KM$4,DA$3,'English Scores- Leveled papers'!$H40:$KM40,"&lt;&gt;")=0,"",SUMIF('English Scores- Leveled papers'!$H$4:$KM$4,DA$3,'English Scores- Leveled papers'!$H40:$KM40)))</f>
        <v/>
      </c>
      <c r="DB38" s="319" t="str">
        <f aca="false">IF($B38="","",IF(COUNTIFS('English Scores- Leveled papers'!$H$4:$KM$4,DB$3,'English Scores- Leveled papers'!$H40:$KM40,"&lt;&gt;")=0,"",SUMIF('English Scores- Leveled papers'!$H$4:$KM$4,DB$3,'English Scores- Leveled papers'!$H40:$KM40)))</f>
        <v/>
      </c>
      <c r="DC38" s="319" t="str">
        <f aca="false">IF($B38="","",IF(COUNTIFS('English Scores- Leveled papers'!$H$4:$KM$4,DC$3,'English Scores- Leveled papers'!$H40:$KM40,"&lt;&gt;")=0,"",SUMIF('English Scores- Leveled papers'!$H$4:$KM$4,DC$3,'English Scores- Leveled papers'!$H40:$KM40)))</f>
        <v/>
      </c>
      <c r="DD38" s="319" t="str">
        <f aca="false">IF($B38="","",IF(COUNTIFS('English Scores- Leveled papers'!$H$4:$KM$4,DD$3,'English Scores- Leveled papers'!$H40:$KM40,"&lt;&gt;")=0,"",SUMIF('English Scores- Leveled papers'!$H$4:$KM$4,DD$3,'English Scores- Leveled papers'!$H40:$KM40)))</f>
        <v/>
      </c>
      <c r="DE38" s="319" t="str">
        <f aca="false">IF($B38="","",IF(COUNTIFS('English Scores- Leveled papers'!$H$4:$KM$4,DE$3,'English Scores- Leveled papers'!$H40:$KM40,"&lt;&gt;")=0,"",SUMIF('English Scores- Leveled papers'!$H$4:$KM$4,DE$3,'English Scores- Leveled papers'!$H40:$KM40)))</f>
        <v/>
      </c>
      <c r="DF38" s="752" t="str">
        <f aca="false">IF($B38="","",IF(COUNTIFS('English Scores- Leveled papers'!$H$4:$KM$4,DF$3,'English Scores- Leveled papers'!$H40:$KM40,"&lt;&gt;")=0,"",SUMIF('English Scores- Leveled papers'!$H$4:$KM$4,DF$3,'English Scores- Leveled papers'!$H40:$KM40)))</f>
        <v/>
      </c>
      <c r="DG38" s="752" t="str">
        <f aca="false">IF($B38="","",IF(COUNTIFS('English Scores- Leveled papers'!$H$4:$KM$4,DG$3,'English Scores- Leveled papers'!$H40:$KM40,"&lt;&gt;")=0,"",SUMIF('English Scores- Leveled papers'!$H$4:$KM$4,DG$3,'English Scores- Leveled papers'!$H40:$KM40)))</f>
        <v/>
      </c>
      <c r="DH38" s="752" t="str">
        <f aca="false">IF($B38="","",IF(COUNTIFS('English Scores- Leveled papers'!$H$4:$KM$4,DH$3,'English Scores- Leveled papers'!$H40:$KM40,"&lt;&gt;")=0,"",SUMIF('English Scores- Leveled papers'!$H$4:$KM$4,DH$3,'English Scores- Leveled papers'!$H40:$KM40)))</f>
        <v/>
      </c>
      <c r="DI38" s="752" t="str">
        <f aca="false">IF($B38="","",IF(COUNTIFS('English Scores- Leveled papers'!$H$4:$KM$4,DI$3,'English Scores- Leveled papers'!$H40:$KM40,"&lt;&gt;")=0,"",SUMIF('English Scores- Leveled papers'!$H$4:$KM$4,DI$3,'English Scores- Leveled papers'!$H40:$KM40)))</f>
        <v/>
      </c>
      <c r="DJ38" s="752" t="str">
        <f aca="false">IF($B38="","",IF(COUNTIFS('English Scores- Leveled papers'!$H$4:$KM$4,DJ$3,'English Scores- Leveled papers'!$H40:$KM40,"&lt;&gt;")=0,"",SUMIF('English Scores- Leveled papers'!$H$4:$KM$4,DJ$3,'English Scores- Leveled papers'!$H40:$KM40)))</f>
        <v/>
      </c>
      <c r="DK38" s="752" t="str">
        <f aca="false">IF($B38="","",IF(COUNTIFS('English Scores- Leveled papers'!$H$4:$KM$4,DK$3,'English Scores- Leveled papers'!$H40:$KM40,"&lt;&gt;")=0,"",SUMIF('English Scores- Leveled papers'!$H$4:$KM$4,DK$3,'English Scores- Leveled papers'!$H40:$KM40)))</f>
        <v/>
      </c>
      <c r="DL38" s="752" t="str">
        <f aca="false">IF($B38="","",IF(COUNTIFS('English Scores- Leveled papers'!$H$4:$KM$4,DL$3,'English Scores- Leveled papers'!$H40:$KM40,"&lt;&gt;")=0,"",SUMIF('English Scores- Leveled papers'!$H$4:$KM$4,DL$3,'English Scores- Leveled papers'!$H40:$KM40)))</f>
        <v/>
      </c>
      <c r="DM38" s="752" t="str">
        <f aca="false">IF($B38="","",IF(COUNTIFS('English Scores- Leveled papers'!$H$4:$KM$4,DM$3,'English Scores- Leveled papers'!$H40:$KM40,"&lt;&gt;")=0,"",SUMIF('English Scores- Leveled papers'!$H$4:$KM$4,DM$3,'English Scores- Leveled papers'!$H40:$KM40)))</f>
        <v/>
      </c>
      <c r="DN38" s="752" t="str">
        <f aca="false">IF($B38="","",IF(COUNTIFS('English Scores- Leveled papers'!$H$4:$KM$4,DN$3,'English Scores- Leveled papers'!$H40:$KM40,"&lt;&gt;")=0,"",SUMIF('English Scores- Leveled papers'!$H$4:$KM$4,DN$3,'English Scores- Leveled papers'!$H40:$KM40)))</f>
        <v/>
      </c>
      <c r="DO38" s="752" t="str">
        <f aca="false">IF($B38="","",IF(COUNTIFS('English Scores- Leveled papers'!$H$4:$KM$4,DO$3,'English Scores- Leveled papers'!$H40:$KM40,"&lt;&gt;")=0,"",SUMIF('English Scores- Leveled papers'!$H$4:$KM$4,DO$3,'English Scores- Leveled papers'!$H40:$KM40)))</f>
        <v/>
      </c>
      <c r="DP38" s="752" t="str">
        <f aca="false">IF($B38="","",IF(COUNTIFS('English Scores- Leveled papers'!$H$4:$KM$4,DP$3,'English Scores- Leveled papers'!$H40:$KM40,"&lt;&gt;")=0,"",SUMIF('English Scores- Leveled papers'!$H$4:$KM$4,DP$3,'English Scores- Leveled papers'!$H40:$KM40)))</f>
        <v/>
      </c>
      <c r="DQ38" s="752" t="str">
        <f aca="false">IF($B38="","",IF(COUNTIFS('English Scores- Leveled papers'!$H$4:$KM$4,DQ$3,'English Scores- Leveled papers'!$H40:$KM40,"&lt;&gt;")=0,"",SUMIF('English Scores- Leveled papers'!$H$4:$KM$4,DQ$3,'English Scores- Leveled papers'!$H40:$KM40)))</f>
        <v/>
      </c>
      <c r="DR38" s="319" t="str">
        <f aca="false">IF($B38="","",IF(COUNTIFS('English Scores- Leveled papers'!$H$4:$KM$4,DR$3,'English Scores- Leveled papers'!$H40:$KM40,"&lt;&gt;")=0,"",SUMIF('English Scores- Leveled papers'!$H$4:$KM$4,DR$3,'English Scores- Leveled papers'!$H40:$KM40)))</f>
        <v/>
      </c>
      <c r="DS38" s="319" t="str">
        <f aca="false">IF($B38="","",IF(COUNTIFS('English Scores- Leveled papers'!$H$4:$KM$4,DS$3,'English Scores- Leveled papers'!$H40:$KM40,"&lt;&gt;")=0,"",SUMIF('English Scores- Leveled papers'!$H$4:$KM$4,DS$3,'English Scores- Leveled papers'!$H40:$KM40)))</f>
        <v/>
      </c>
      <c r="DT38" s="319" t="str">
        <f aca="false">IF($B38="","",IF(COUNTIFS('English Scores- Leveled papers'!$H$4:$KM$4,DT$3,'English Scores- Leveled papers'!$H40:$KM40,"&lt;&gt;")=0,"",SUMIF('English Scores- Leveled papers'!$H$4:$KM$4,DT$3,'English Scores- Leveled papers'!$H40:$KM40)))</f>
        <v/>
      </c>
      <c r="DU38" s="319" t="str">
        <f aca="false">IF($B38="","",IF(COUNTIFS('English Scores- Leveled papers'!$H$4:$KM$4,DU$3,'English Scores- Leveled papers'!$H40:$KM40,"&lt;&gt;")=0,"",SUMIF('English Scores- Leveled papers'!$H$4:$KM$4,DU$3,'English Scores- Leveled papers'!$H40:$KM40)))</f>
        <v/>
      </c>
      <c r="DV38" s="319" t="str">
        <f aca="false">IF($B38="","",IF(COUNTIFS('English Scores- Leveled papers'!$H$4:$KM$4,DV$3,'English Scores- Leveled papers'!$H40:$KM40,"&lt;&gt;")=0,"",SUMIF('English Scores- Leveled papers'!$H$4:$KM$4,DV$3,'English Scores- Leveled papers'!$H40:$KM40)))</f>
        <v/>
      </c>
      <c r="DW38" s="319" t="str">
        <f aca="false">IF($B38="","",IF(COUNTIFS('English Scores- Leveled papers'!$H$4:$KM$4,DW$3,'English Scores- Leveled papers'!$H40:$KM40,"&lt;&gt;")=0,"",SUMIF('English Scores- Leveled papers'!$H$4:$KM$4,DW$3,'English Scores- Leveled papers'!$H40:$KM40)))</f>
        <v/>
      </c>
      <c r="DX38" s="319" t="str">
        <f aca="false">IF($B38="","",IF(COUNTIFS('English Scores- Leveled papers'!$H$4:$KM$4,DX$3,'English Scores- Leveled papers'!$H40:$KM40,"&lt;&gt;")=0,"",SUMIF('English Scores- Leveled papers'!$H$4:$KM$4,DX$3,'English Scores- Leveled papers'!$H40:$KM40)))</f>
        <v/>
      </c>
      <c r="DY38" s="319" t="str">
        <f aca="false">IF($B38="","",IF(COUNTIFS('English Scores- Leveled papers'!$H$4:$KM$4,DY$3,'English Scores- Leveled papers'!$H40:$KM40,"&lt;&gt;")=0,"",SUMIF('English Scores- Leveled papers'!$H$4:$KM$4,DY$3,'English Scores- Leveled papers'!$H40:$KM40)))</f>
        <v/>
      </c>
      <c r="DZ38" s="319" t="str">
        <f aca="false">IF($B38="","",IF(COUNTIFS('English Scores- Leveled papers'!$H$4:$KM$4,DZ$3,'English Scores- Leveled papers'!$H40:$KM40,"&lt;&gt;")=0,"",SUMIF('English Scores- Leveled papers'!$H$4:$KM$4,DZ$3,'English Scores- Leveled papers'!$H40:$KM40)))</f>
        <v/>
      </c>
      <c r="EA38" s="319" t="str">
        <f aca="false">IF($B38="","",IF(COUNTIFS('English Scores- Leveled papers'!$H$4:$KM$4,EA$3,'English Scores- Leveled papers'!$H40:$KM40,"&lt;&gt;")=0,"",SUMIF('English Scores- Leveled papers'!$H$4:$KM$4,EA$3,'English Scores- Leveled papers'!$H40:$KM40)))</f>
        <v/>
      </c>
      <c r="EB38" s="319" t="str">
        <f aca="false">IF($B38="","",IF(COUNTIFS('English Scores- Leveled papers'!$H$4:$KM$4,EB$3,'English Scores- Leveled papers'!$H40:$KM40,"&lt;&gt;")=0,"",SUMIF('English Scores- Leveled papers'!$H$4:$KM$4,EB$3,'English Scores- Leveled papers'!$H40:$KM40)))</f>
        <v/>
      </c>
      <c r="EC38" s="319" t="str">
        <f aca="false">IF($B38="","",IF(COUNTIFS('English Scores- Leveled papers'!$H$4:$KM$4,EC$3,'English Scores- Leveled papers'!$H40:$KM40,"&lt;&gt;")=0,"",SUMIF('English Scores- Leveled papers'!$H$4:$KM$4,EC$3,'English Scores- Leveled papers'!$H40:$KM40)))</f>
        <v/>
      </c>
      <c r="ED38" s="752" t="str">
        <f aca="false">IF($B38="","",IF(COUNTIFS('English Scores- Leveled papers'!$H$4:$KM$4,ED$3,'English Scores- Leveled papers'!$H40:$KM40,"&lt;&gt;")=0,"",SUMIF('English Scores- Leveled papers'!$H$4:$KM$4,ED$3,'English Scores- Leveled papers'!$H40:$KM40)))</f>
        <v/>
      </c>
      <c r="EE38" s="752" t="str">
        <f aca="false">IF($B38="","",IF(COUNTIFS('English Scores- Leveled papers'!$H$4:$KM$4,EE$3,'English Scores- Leveled papers'!$H40:$KM40,"&lt;&gt;")=0,"",SUMIF('English Scores- Leveled papers'!$H$4:$KM$4,EE$3,'English Scores- Leveled papers'!$H40:$KM40)))</f>
        <v/>
      </c>
      <c r="EF38" s="752" t="str">
        <f aca="false">IF($B38="","",IF(COUNTIFS('English Scores- Leveled papers'!$H$4:$KM$4,EF$3,'English Scores- Leveled papers'!$H40:$KM40,"&lt;&gt;")=0,"",SUMIF('English Scores- Leveled papers'!$H$4:$KM$4,EF$3,'English Scores- Leveled papers'!$H40:$KM40)))</f>
        <v/>
      </c>
      <c r="EG38" s="752" t="str">
        <f aca="false">IF($B38="","",IF(COUNTIFS('English Scores- Leveled papers'!$H$4:$KM$4,EG$3,'English Scores- Leveled papers'!$H40:$KM40,"&lt;&gt;")=0,"",SUMIF('English Scores- Leveled papers'!$H$4:$KM$4,EG$3,'English Scores- Leveled papers'!$H40:$KM40)))</f>
        <v/>
      </c>
      <c r="EH38" s="752" t="str">
        <f aca="false">IF($B38="","",IF(COUNTIFS('English Scores- Leveled papers'!$H$4:$KM$4,EH$3,'English Scores- Leveled papers'!$H40:$KM40,"&lt;&gt;")=0,"",SUMIF('English Scores- Leveled papers'!$H$4:$KM$4,EH$3,'English Scores- Leveled papers'!$H40:$KM40)))</f>
        <v/>
      </c>
      <c r="EI38" s="752" t="str">
        <f aca="false">IF($B38="","",IF(COUNTIFS('English Scores- Leveled papers'!$H$4:$KM$4,EI$3,'English Scores- Leveled papers'!$H40:$KM40,"&lt;&gt;")=0,"",SUMIF('English Scores- Leveled papers'!$H$4:$KM$4,EI$3,'English Scores- Leveled papers'!$H40:$KM40)))</f>
        <v/>
      </c>
      <c r="EJ38" s="752" t="str">
        <f aca="false">IF($B38="","",IF(COUNTIFS('English Scores- Leveled papers'!$H$4:$KM$4,EJ$3,'English Scores- Leveled papers'!$H40:$KM40,"&lt;&gt;")=0,"",SUMIF('English Scores- Leveled papers'!$H$4:$KM$4,EJ$3,'English Scores- Leveled papers'!$H40:$KM40)))</f>
        <v/>
      </c>
      <c r="EK38" s="752" t="str">
        <f aca="false">IF($B38="","",IF(COUNTIFS('English Scores- Leveled papers'!$H$4:$KM$4,EK$3,'English Scores- Leveled papers'!$H40:$KM40,"&lt;&gt;")=0,"",SUMIF('English Scores- Leveled papers'!$H$4:$KM$4,EK$3,'English Scores- Leveled papers'!$H40:$KM40)))</f>
        <v/>
      </c>
      <c r="EL38" s="752" t="str">
        <f aca="false">IF($B38="","",IF(COUNTIFS('English Scores- Leveled papers'!$H$4:$KM$4,EL$3,'English Scores- Leveled papers'!$H40:$KM40,"&lt;&gt;")=0,"",SUMIF('English Scores- Leveled papers'!$H$4:$KM$4,EL$3,'English Scores- Leveled papers'!$H40:$KM40)))</f>
        <v/>
      </c>
      <c r="EM38" s="752" t="str">
        <f aca="false">IF($B38="","",IF(COUNTIFS('English Scores- Leveled papers'!$H$4:$KM$4,EM$3,'English Scores- Leveled papers'!$H40:$KM40,"&lt;&gt;")=0,"",SUMIF('English Scores- Leveled papers'!$H$4:$KM$4,EM$3,'English Scores- Leveled papers'!$H40:$KM40)))</f>
        <v/>
      </c>
      <c r="EN38" s="752" t="str">
        <f aca="false">IF($B38="","",IF(COUNTIFS('English Scores- Leveled papers'!$H$4:$KM$4,EN$3,'English Scores- Leveled papers'!$H40:$KM40,"&lt;&gt;")=0,"",SUMIF('English Scores- Leveled papers'!$H$4:$KM$4,EN$3,'English Scores- Leveled papers'!$H40:$KM40)))</f>
        <v/>
      </c>
      <c r="EO38" s="752" t="str">
        <f aca="false">IF($B38="","",IF(COUNTIFS('English Scores- Leveled papers'!$H$4:$KM$4,EO$3,'English Scores- Leveled papers'!$H40:$KM40,"&lt;&gt;")=0,"",SUMIF('English Scores- Leveled papers'!$H$4:$KM$4,EO$3,'English Scores- Leveled papers'!$H40:$KM40)))</f>
        <v/>
      </c>
      <c r="EP38" s="752" t="str">
        <f aca="false">IF($B38="","",IF(COUNTIFS('English Scores- Leveled papers'!$H$4:$KM$4,EP$3,'English Scores- Leveled papers'!$H40:$KM40,"&lt;&gt;")=0,"",SUMIF('English Scores- Leveled papers'!$H$4:$KM$4,EP$3,'English Scores- Leveled papers'!$H40:$KM40)))</f>
        <v/>
      </c>
    </row>
    <row r="39" customFormat="false" ht="12.75" hidden="false" customHeight="false" outlineLevel="0" collapsed="false">
      <c r="A39" s="315" t="n">
        <v>35</v>
      </c>
      <c r="B39" s="315" t="str">
        <f aca="false">'English Scores- Leveled papers'!B41</f>
        <v>Shivaprasad</v>
      </c>
      <c r="C39" s="751" t="e">
        <f aca="false">IF('RC Mastery Check+Question type'!D39="","",IF(OR('RC Mastery Check+Question type'!D39=-0.5,'RC Mastery Check+Question type'!D39=0,'RC Mastery Check+Question type'!D39=0.2,'RC Mastery Check+Question type'!D39=0.5),"NR",'cover sheet'!#ref!))</f>
        <v>#VALUE!</v>
      </c>
      <c r="D39" s="316" t="str">
        <f aca="false">IF(OR(B39="",COUNT('English Scores- Leveled papers'!AJ41:KM41)=0),"",IF((AND(R39&gt;=(70/100),R39&lt;1.1)),9,IF(AND(Q39&gt;=(70/100),Q39&lt;1.1),8,IF(AND(P39&gt;=(70/100),P39&lt;1.1),7,IF(AND(O39&gt;=(70/100),O39&lt;1.1),6,IF(AND(N39&gt;=0.7,N39&lt;1.1),5,IF(AND(M39&gt;=0.7,M39&lt;1.1),5,IF(AND(L39&gt;=0.7,L39&lt;1.1),4,IF(AND(K39&gt;=0.7,K39&lt;1.1),4,IF(AND(J39&gt;=0.7,J39&lt;1.1),3,IF(AND(I39&gt;=0.7,I39&lt;1.1),3,IF(AND(H39&gt;=0.7,H39&lt;1.1),2,IF(AND(G39&gt;=0.7,G39&lt;1.1),2,IF(AND(F39&gt;=0.7,F39&lt;1.1),1,IF(AND(E39&gt;=0.7,E39&lt;1.1),1,IF(COUNT('English Scores- Leveled papers'!AJ41:AK41)=0,"","NR"))))))))))))))))</f>
        <v>NR</v>
      </c>
      <c r="E39" s="318" t="str">
        <f aca="false">IF((B39=""),"",IF(COUNT(S39:W39)=0,"",ROUND(SUM(S39:W39)/SUM($S$2:$W$2),1)))</f>
        <v/>
      </c>
      <c r="F39" s="318" t="str">
        <f aca="false">IF((B39=""),"",IF(COUNT(X39:AB39)=0,"",ROUND(SUM(X39:AB39)/SUM($X$2:$AB$2),1)))</f>
        <v/>
      </c>
      <c r="G39" s="318" t="str">
        <f aca="false">IFERROR(IF((B39=""),"",IF(COUNT(AC39:AH39)=0,"",ROUND(SUM(AC39:AH39)/SUM($AC$2:$AH$2),1))),"")</f>
        <v/>
      </c>
      <c r="H39" s="318" t="str">
        <f aca="false">IFERROR(IF((B39=""),"",IF(COUNT(AI39:AN39)=0,"",ROUND(SUM(AI39:AN39)/SUM($AI$2:$AN$2),1))),0)</f>
        <v/>
      </c>
      <c r="I39" s="318" t="str">
        <f aca="false">IFERROR(IF((B39=""),"",IF(COUNT(AO39:AY39)=0,"",ROUND(SUM(AO39:AY39)/SUM($AO$2:$AY$2),1))),0)</f>
        <v/>
      </c>
      <c r="J39" s="318" t="str">
        <f aca="false">IFERROR(IF((B39=""),"",IF(COUNT(AZ39:BO39)=0,"",ROUND(SUM(AZ39:BO39)/SUM($AZ$2:$BO$2),1))),0)</f>
        <v/>
      </c>
      <c r="K39" s="318" t="str">
        <f aca="false">IFERROR(IF((B39=""),"",IF(COUNT(BP39:BW39)=0,"",ROUND(SUM(BP39:BW39)/SUM($BP$2:$BW$2),1))),0)</f>
        <v/>
      </c>
      <c r="L39" s="318" t="str">
        <f aca="false">IFERROR(IF((B39=""),"",IF(COUNT(BX39:CF39)=0,"",ROUND(SUM(BX39:CF39)/SUM($BX$2:$CF$2),1))),0)</f>
        <v/>
      </c>
      <c r="M39" s="318" t="str">
        <f aca="false">IFERROR(IF((B39=""),"",IF(COUNT(CG39:CK39)=0,"",ROUND(SUM(CG39:CK39)/SUM($CG$2:$CK$2),1))),0)</f>
        <v/>
      </c>
      <c r="N39" s="318" t="str">
        <f aca="false">IFERROR(IF((B39=""),"",IF(COUNT(CL39:CS39)=0,"",ROUND(SUM(CL39:CS39)/SUM($CL$2:$CS$2),1))),0)</f>
        <v/>
      </c>
      <c r="O39" s="318" t="str">
        <f aca="false">IFERROR(IF((B39=""),"",IF(COUNT(CT39:DE39)=0,"",ROUND(SUM(CT39:DE39)/SUM($CT$2:$DE$2),1))),0)</f>
        <v/>
      </c>
      <c r="P39" s="318" t="str">
        <f aca="false">IFERROR(IF((B39=""),"",IF(COUNT(DF39:DQ39)=0,"",ROUND(SUM(DF39:DQ39)/SUM($DF$2:$DQ$2),1))),0)</f>
        <v/>
      </c>
      <c r="Q39" s="318" t="str">
        <f aca="false">IFERROR(IF((B39=""),"",IF(COUNT(DR39:EB39)=0,"",ROUND(SUM(DR39:EB39)/SUM($DR$2:$EB$2),1))),0)</f>
        <v/>
      </c>
      <c r="R39" s="318" t="str">
        <f aca="false">(IF((B39=""),"",IF(COUNT(ED39:EP39)=0,"",ROUND(SUM(ED39:EP39)/SUM($ED$2:$EP$2),1))))</f>
        <v/>
      </c>
      <c r="S39" s="319" t="inlineStr">
        <f aca="false">IF($B39="","",IF(COUNTIFS('English Scores- Leveled papers'!$H$4:$KM$4,S$3,'English Scores- Leveled papers'!$H41:$KM41,"&lt;&gt;")=0,"",SUMIF('English Scores- Leveled papers'!$H$4:$KM$4,S$3,'English Scores- Leveled papers'!$H41:$KM41)))</f>
        <is>
          <t/>
        </is>
      </c>
      <c r="T39" s="319" t="inlineStr">
        <f aca="false">IF($B39="","",IF(COUNTIFS('English Scores- Leveled papers'!$H$4:$KM$4,T$3,'English Scores- Leveled papers'!$H41:$KM41,"&lt;&gt;")=0,"",SUMIF('English Scores- Leveled papers'!$H$4:$KM$4,T$3,'English Scores- Leveled papers'!$H41:$KM41)))</f>
        <is>
          <t/>
        </is>
      </c>
      <c r="U39" s="319" t="inlineStr">
        <f aca="false">IF($B39="","",IF(COUNTIFS('English Scores- Leveled papers'!$H$4:$KM$4,U$3,'English Scores- Leveled papers'!$H41:$KM41,"&lt;&gt;")=0,"",SUMIF('English Scores- Leveled papers'!$H$4:$KM$4,U$3,'English Scores- Leveled papers'!$H41:$KM41)))</f>
        <is>
          <t/>
        </is>
      </c>
      <c r="V39" s="319" t="inlineStr">
        <f aca="false">IF($B39="","",IF(COUNTIFS('English Scores- Leveled papers'!$H$4:$KM$4,V$3,'English Scores- Leveled papers'!$H41:$KM41,"&lt;&gt;")=0,"",SUMIF('English Scores- Leveled papers'!$H$4:$KM$4,V$3,'English Scores- Leveled papers'!$H41:$KM41)))</f>
        <is>
          <t/>
        </is>
      </c>
      <c r="W39" s="319" t="inlineStr">
        <f aca="false">IF($B39="","",IF(COUNTIFS('English Scores- Leveled papers'!$H$4:$KM$4,W$3,'English Scores- Leveled papers'!$H41:$KM41,"&lt;&gt;")=0,"",SUMIF('English Scores- Leveled papers'!$H$4:$KM$4,W$3,'English Scores- Leveled papers'!$H41:$KM41)))</f>
        <is>
          <t/>
        </is>
      </c>
      <c r="X39" s="752" t="inlineStr">
        <f aca="false">IF($B39="","",IF(COUNTIFS('English Scores- Leveled papers'!$H$4:$KM$4,X$3,'English Scores- Leveled papers'!$H41:$KM41,"&lt;&gt;")=0,"",SUMIF('English Scores- Leveled papers'!$H$4:$KM$4,X$3,'English Scores- Leveled papers'!$H41:$KM41)))</f>
        <is>
          <t/>
        </is>
      </c>
      <c r="Y39" s="752" t="inlineStr">
        <f aca="false">IF($B39="","",IF(COUNTIFS('English Scores- Leveled papers'!$H$4:$KM$4,Y$3,'English Scores- Leveled papers'!$H41:$KM41,"&lt;&gt;")=0,"",SUMIF('English Scores- Leveled papers'!$H$4:$KM$4,Y$3,'English Scores- Leveled papers'!$H41:$KM41)))</f>
        <is>
          <t/>
        </is>
      </c>
      <c r="Z39" s="752" t="inlineStr">
        <f aca="false">IF($B39="","",IF(COUNTIFS('English Scores- Leveled papers'!$H$4:$KM$4,Z$3,'English Scores- Leveled papers'!$H41:$KM41,"&lt;&gt;")=0,"",SUMIF('English Scores- Leveled papers'!$H$4:$KM$4,Z$3,'English Scores- Leveled papers'!$H41:$KM41)))</f>
        <is>
          <t/>
        </is>
      </c>
      <c r="AA39" s="752" t="inlineStr">
        <f aca="false">IF($B39="","",IF(COUNTIFS('English Scores- Leveled papers'!$H$4:$KM$4,AA$3,'English Scores- Leveled papers'!$H41:$KM41,"&lt;&gt;")=0,"",SUMIF('English Scores- Leveled papers'!$H$4:$KM$4,AA$3,'English Scores- Leveled papers'!$H41:$KM41)))</f>
        <is>
          <t/>
        </is>
      </c>
      <c r="AB39" s="752" t="inlineStr">
        <f aca="false">IF($B39="","",IF(COUNTIFS('English Scores- Leveled papers'!$H$4:$KM$4,AB$3,'English Scores- Leveled papers'!$H41:$KM41,"&lt;&gt;")=0,"",SUMIF('English Scores- Leveled papers'!$H$4:$KM$4,AB$3,'English Scores- Leveled papers'!$H41:$KM41)))</f>
        <is>
          <t/>
        </is>
      </c>
      <c r="AC39" s="319" t="inlineStr">
        <f aca="false">IF($B39="","",IF(COUNTIFS('English Scores- Leveled papers'!$H$4:$KM$4,AC$3,'English Scores- Leveled papers'!$H41:$KM41,"&lt;&gt;")=0,"",SUMIF('English Scores- Leveled papers'!$H$4:$KM$4,AC$3,'English Scores- Leveled papers'!$H41:$KM41)))</f>
        <is>
          <t/>
        </is>
      </c>
      <c r="AD39" s="319" t="inlineStr">
        <f aca="false">IF($B39="","",IF(COUNTIFS('English Scores- Leveled papers'!$H$4:$KM$4,AD$3,'English Scores- Leveled papers'!$H41:$KM41,"&lt;&gt;")=0,"",SUMIF('English Scores- Leveled papers'!$H$4:$KM$4,AD$3,'English Scores- Leveled papers'!$H41:$KM41)))</f>
        <is>
          <t/>
        </is>
      </c>
      <c r="AE39" s="319" t="inlineStr">
        <f aca="false">IF($B39="","",IF(COUNTIFS('English Scores- Leveled papers'!$H$4:$KM$4,AE$3,'English Scores- Leveled papers'!$H41:$KM41,"&lt;&gt;")=0,"",SUMIF('English Scores- Leveled papers'!$H$4:$KM$4,AE$3,'English Scores- Leveled papers'!$H41:$KM41)))</f>
        <is>
          <t/>
        </is>
      </c>
      <c r="AF39" s="319" t="inlineStr">
        <f aca="false">IF($B39="","",IF(COUNTIFS('English Scores- Leveled papers'!$H$4:$KM$4,AF$3,'English Scores- Leveled papers'!$H41:$KM41,"&lt;&gt;")=0,"",SUMIF('English Scores- Leveled papers'!$H$4:$KM$4,AF$3,'English Scores- Leveled papers'!$H41:$KM41)))</f>
        <is>
          <t/>
        </is>
      </c>
      <c r="AG39" s="319" t="inlineStr">
        <f aca="false">IF($B39="","",IF(COUNTIFS('English Scores- Leveled papers'!$H$4:$KM$4,AG$3,'English Scores- Leveled papers'!$H41:$KM41,"&lt;&gt;")=0,"",SUMIF('English Scores- Leveled papers'!$H$4:$KM$4,AG$3,'English Scores- Leveled papers'!$H41:$KM41)))</f>
        <is>
          <t/>
        </is>
      </c>
      <c r="AH39" s="319" t="inlineStr">
        <f aca="false">IF($B39="","",IF(COUNTIFS('English Scores- Leveled papers'!$H$4:$KM$4,AH$3,'English Scores- Leveled papers'!$H41:$KM41,"&lt;&gt;")=0,"",SUMIF('English Scores- Leveled papers'!$H$4:$KM$4,AH$3,'English Scores- Leveled papers'!$H41:$KM41)))</f>
        <is>
          <t/>
        </is>
      </c>
      <c r="AI39" s="752" t="inlineStr">
        <f aca="false">IF($B39="","",IF(COUNTIFS('English Scores- Leveled papers'!$H$4:$KM$4,AI$3,'English Scores- Leveled papers'!$H41:$KM41,"&lt;&gt;")=0,"",SUMIF('English Scores- Leveled papers'!$H$4:$KM$4,AI$3,'English Scores- Leveled papers'!$H41:$KM41)))</f>
        <is>
          <t/>
        </is>
      </c>
      <c r="AJ39" s="752" t="inlineStr">
        <f aca="false">IF($B39="","",IF(COUNTIFS('English Scores- Leveled papers'!$H$4:$KM$4,AJ$3,'English Scores- Leveled papers'!$H41:$KM41,"&lt;&gt;")=0,"",SUMIF('English Scores- Leveled papers'!$H$4:$KM$4,AJ$3,'English Scores- Leveled papers'!$H41:$KM41)))</f>
        <is>
          <t/>
        </is>
      </c>
      <c r="AK39" s="752" t="inlineStr">
        <f aca="false">IF($B39="","",IF(COUNTIFS('English Scores- Leveled papers'!$H$4:$KM$4,AK$3,'English Scores- Leveled papers'!$H41:$KM41,"&lt;&gt;")=0,"",SUMIF('English Scores- Leveled papers'!$H$4:$KM$4,AK$3,'English Scores- Leveled papers'!$H41:$KM41)))</f>
        <is>
          <t/>
        </is>
      </c>
      <c r="AL39" s="752" t="inlineStr">
        <f aca="false">IF($B39="","",IF(COUNTIFS('English Scores- Leveled papers'!$H$4:$KM$4,AL$3,'English Scores- Leveled papers'!$H41:$KM41,"&lt;&gt;")=0,"",SUMIF('English Scores- Leveled papers'!$H$4:$KM$4,AL$3,'English Scores- Leveled papers'!$H41:$KM41)))</f>
        <is>
          <t/>
        </is>
      </c>
      <c r="AM39" s="752" t="inlineStr">
        <f aca="false">IF($B39="","",IF(COUNTIFS('English Scores- Leveled papers'!$H$4:$KM$4,AM$3,'English Scores- Leveled papers'!$H41:$KM41,"&lt;&gt;")=0,"",SUMIF('English Scores- Leveled papers'!$H$4:$KM$4,AM$3,'English Scores- Leveled papers'!$H41:$KM41)))</f>
        <is>
          <t/>
        </is>
      </c>
      <c r="AN39" s="752" t="inlineStr">
        <f aca="false">IF($B39="","",IF(COUNTIFS('English Scores- Leveled papers'!$H$4:$KM$4,AN$3,'English Scores- Leveled papers'!$H41:$KM41,"&lt;&gt;")=0,"",SUMIF('English Scores- Leveled papers'!$H$4:$KM$4,AN$3,'English Scores- Leveled papers'!$H41:$KM41)))</f>
        <is>
          <t/>
        </is>
      </c>
      <c r="AO39" s="319" t="inlineStr">
        <f aca="false">IF($B39="","",IF(COUNTIFS('English Scores- Leveled papers'!$H$4:$KM$4,AO$3,'English Scores- Leveled papers'!$H41:$KM41,"&lt;&gt;")=0,"",SUMIF('English Scores- Leveled papers'!$H$4:$KM$4,AO$3,'English Scores- Leveled papers'!$H41:$KM41)))</f>
        <is>
          <t/>
        </is>
      </c>
      <c r="AP39" s="319" t="inlineStr">
        <f aca="false">IF($B39="","",IF(COUNTIFS('English Scores- Leveled papers'!$H$4:$KM$4,AP$3,'English Scores- Leveled papers'!$H41:$KM41,"&lt;&gt;")=0,"",SUMIF('English Scores- Leveled papers'!$H$4:$KM$4,AP$3,'English Scores- Leveled papers'!$H41:$KM41)))</f>
        <is>
          <t/>
        </is>
      </c>
      <c r="AQ39" s="319" t="inlineStr">
        <f aca="false">IF($B39="","",IF(COUNTIFS('English Scores- Leveled papers'!$H$4:$KM$4,AQ$3,'English Scores- Leveled papers'!$H41:$KM41,"&lt;&gt;")=0,"",SUMIF('English Scores- Leveled papers'!$H$4:$KM$4,AQ$3,'English Scores- Leveled papers'!$H41:$KM41)))</f>
        <is>
          <t/>
        </is>
      </c>
      <c r="AR39" s="319" t="inlineStr">
        <f aca="false">IF($B39="","",IF(COUNTIFS('English Scores- Leveled papers'!$H$4:$KM$4,AR$3,'English Scores- Leveled papers'!$H41:$KM41,"&lt;&gt;")=0,"",SUMIF('English Scores- Leveled papers'!$H$4:$KM$4,AR$3,'English Scores- Leveled papers'!$H41:$KM41)))</f>
        <is>
          <t/>
        </is>
      </c>
      <c r="AS39" s="319" t="inlineStr">
        <f aca="false">IF($B39="","",IF(COUNTIFS('English Scores- Leveled papers'!$H$4:$KM$4,AS$3,'English Scores- Leveled papers'!$H41:$KM41,"&lt;&gt;")=0,"",SUMIF('English Scores- Leveled papers'!$H$4:$KM$4,AS$3,'English Scores- Leveled papers'!$H41:$KM41)))</f>
        <is>
          <t/>
        </is>
      </c>
      <c r="AT39" s="319" t="inlineStr">
        <f aca="false">IF($B39="","",IF(COUNTIFS('English Scores- Leveled papers'!$H$4:$KM$4,AT$3,'English Scores- Leveled papers'!$H41:$KM41,"&lt;&gt;")=0,"",SUMIF('English Scores- Leveled papers'!$H$4:$KM$4,AT$3,'English Scores- Leveled papers'!$H41:$KM41)))</f>
        <is>
          <t/>
        </is>
      </c>
      <c r="AU39" s="319" t="inlineStr">
        <f aca="false">IF($B39="","",IF(COUNTIFS('English Scores- Leveled papers'!$H$4:$KM$4,AU$3,'English Scores- Leveled papers'!$H41:$KM41,"&lt;&gt;")=0,"",SUMIF('English Scores- Leveled papers'!$H$4:$KM$4,AU$3,'English Scores- Leveled papers'!$H41:$KM41)))</f>
        <is>
          <t/>
        </is>
      </c>
      <c r="AV39" s="319" t="inlineStr">
        <f aca="false">IF($B39="","",IF(COUNTIFS('English Scores- Leveled papers'!$H$4:$KM$4,AV$3,'English Scores- Leveled papers'!$H41:$KM41,"&lt;&gt;")=0,"",SUMIF('English Scores- Leveled papers'!$H$4:$KM$4,AV$3,'English Scores- Leveled papers'!$H41:$KM41)))</f>
        <is>
          <t/>
        </is>
      </c>
      <c r="AW39" s="319" t="inlineStr">
        <f aca="false">IF($B39="","",IF(COUNTIFS('English Scores- Leveled papers'!$H$4:$KM$4,AW$3,'English Scores- Leveled papers'!$H41:$KM41,"&lt;&gt;")=0,"",SUMIF('English Scores- Leveled papers'!$H$4:$KM$4,AW$3,'English Scores- Leveled papers'!$H41:$KM41)))</f>
        <is>
          <t/>
        </is>
      </c>
      <c r="AX39" s="319" t="inlineStr">
        <f aca="false">IF($B39="","",IF(COUNTIFS('English Scores- Leveled papers'!$H$4:$KM$4,AX$3,'English Scores- Leveled papers'!$H41:$KM41,"&lt;&gt;")=0,"",SUMIF('English Scores- Leveled papers'!$H$4:$KM$4,AX$3,'English Scores- Leveled papers'!$H41:$KM41)))</f>
        <is>
          <t/>
        </is>
      </c>
      <c r="AY39" s="319" t="inlineStr">
        <f aca="false">IF($B39="","",IF(COUNTIFS('English Scores- Leveled papers'!$H$4:$KM$4,AY$3,'English Scores- Leveled papers'!$H41:$KM41,"&lt;&gt;")=0,"",SUMIF('English Scores- Leveled papers'!$H$4:$KM$4,AY$3,'English Scores- Leveled papers'!$H41:$KM41)))</f>
        <is>
          <t/>
        </is>
      </c>
      <c r="AZ39" s="752" t="inlineStr">
        <f aca="false">IF($B39="","",IF(COUNTIFS('English Scores- Leveled papers'!$H$4:$KM$4,AZ$3,'English Scores- Leveled papers'!$H41:$KM41,"&lt;&gt;")=0,"",SUMIF('English Scores- Leveled papers'!$H$4:$KM$4,AZ$3,'English Scores- Leveled papers'!$H41:$KM41)))</f>
        <is>
          <t/>
        </is>
      </c>
      <c r="BA39" s="752" t="inlineStr">
        <f aca="false">IF($B39="","",IF(COUNTIFS('English Scores- Leveled papers'!$H$4:$KM$4,BA$3,'English Scores- Leveled papers'!$H41:$KM41,"&lt;&gt;")=0,"",SUMIF('English Scores- Leveled papers'!$H$4:$KM$4,BA$3,'English Scores- Leveled papers'!$H41:$KM41)))</f>
        <is>
          <t/>
        </is>
      </c>
      <c r="BB39" s="752" t="inlineStr">
        <f aca="false">IF($B39="","",IF(COUNTIFS('English Scores- Leveled papers'!$H$4:$KM$4,BB$3,'English Scores- Leveled papers'!$H41:$KM41,"&lt;&gt;")=0,"",SUMIF('English Scores- Leveled papers'!$H$4:$KM$4,BB$3,'English Scores- Leveled papers'!$H41:$KM41)))</f>
        <is>
          <t/>
        </is>
      </c>
      <c r="BC39" s="752" t="inlineStr">
        <f aca="false">IF($B39="","",IF(COUNTIFS('English Scores- Leveled papers'!$H$4:$KM$4,BC$3,'English Scores- Leveled papers'!$H41:$KM41,"&lt;&gt;")=0,"",SUMIF('English Scores- Leveled papers'!$H$4:$KM$4,BC$3,'English Scores- Leveled papers'!$H41:$KM41)))</f>
        <is>
          <t/>
        </is>
      </c>
      <c r="BD39" s="752"/>
      <c r="BE39" s="752"/>
      <c r="BF39" s="752" t="inlineStr">
        <f aca="false">IF($B39="","",IF(COUNTIFS('English Scores- Leveled papers'!$H$4:$KM$4,BF$3,'English Scores- Leveled papers'!$H41:$KM41,"&lt;&gt;")=0,"",SUMIF('English Scores- Leveled papers'!$H$4:$KM$4,BF$3,'English Scores- Leveled papers'!$H41:$KM41)))</f>
        <is>
          <t/>
        </is>
      </c>
      <c r="BG39" s="752" t="inlineStr">
        <f aca="false">IF($B39="","",IF(COUNTIFS('English Scores- Leveled papers'!$H$4:$KM$4,BG$3,'English Scores- Leveled papers'!$H41:$KM41,"&lt;&gt;")=0,"",SUMIF('English Scores- Leveled papers'!$H$4:$KM$4,BG$3,'English Scores- Leveled papers'!$H41:$KM41)))</f>
        <is>
          <t/>
        </is>
      </c>
      <c r="BH39" s="752" t="inlineStr">
        <f aca="false">IF($B39="","",IF(COUNTIFS('English Scores- Leveled papers'!$H$4:$KM$4,BH$3,'English Scores- Leveled papers'!$H41:$KM41,"&lt;&gt;")=0,"",SUMIF('English Scores- Leveled papers'!$H$4:$KM$4,BH$3,'English Scores- Leveled papers'!$H41:$KM41)))</f>
        <is>
          <t/>
        </is>
      </c>
      <c r="BI39" s="752" t="inlineStr">
        <f aca="false">IF($B39="","",IF(COUNTIFS('English Scores- Leveled papers'!$H$4:$KM$4,BI$3,'English Scores- Leveled papers'!$H41:$KM41,"&lt;&gt;")=0,"",SUMIF('English Scores- Leveled papers'!$H$4:$KM$4,BI$3,'English Scores- Leveled papers'!$H41:$KM41)))</f>
        <is>
          <t/>
        </is>
      </c>
      <c r="BJ39" s="752" t="inlineStr">
        <f aca="false">IF($B39="","",IF(COUNTIFS('English Scores- Leveled papers'!$H$4:$KM$4,BJ$3,'English Scores- Leveled papers'!$H41:$KM41,"&lt;&gt;")=0,"",SUMIF('English Scores- Leveled papers'!$H$4:$KM$4,BJ$3,'English Scores- Leveled papers'!$H41:$KM41)))</f>
        <is>
          <t/>
        </is>
      </c>
      <c r="BK39" s="752" t="inlineStr">
        <f aca="false">IF($B39="","",IF(COUNTIFS('English Scores- Leveled papers'!$H$4:$KM$4,BK$3,'English Scores- Leveled papers'!$H41:$KM41,"&lt;&gt;")=0,"",SUMIF('English Scores- Leveled papers'!$H$4:$KM$4,BK$3,'English Scores- Leveled papers'!$H41:$KM41)))</f>
        <is>
          <t/>
        </is>
      </c>
      <c r="BL39" s="752" t="inlineStr">
        <f aca="false">IF($B39="","",IF(COUNTIFS('English Scores- Leveled papers'!$H$4:$KM$4,BL$3,'English Scores- Leveled papers'!$H41:$KM41,"&lt;&gt;")=0,"",SUMIF('English Scores- Leveled papers'!$H$4:$KM$4,BL$3,'English Scores- Leveled papers'!$H41:$KM41)))</f>
        <is>
          <t/>
        </is>
      </c>
      <c r="BM39" s="752" t="inlineStr">
        <f aca="false">IF($B39="","",IF(COUNTIFS('English Scores- Leveled papers'!$H$4:$KM$4,BM$3,'English Scores- Leveled papers'!$H41:$KM41,"&lt;&gt;")=0,"",SUMIF('English Scores- Leveled papers'!$H$4:$KM$4,BM$3,'English Scores- Leveled papers'!$H41:$KM41)))</f>
        <is>
          <t/>
        </is>
      </c>
      <c r="BN39" s="752" t="inlineStr">
        <f aca="false">IF($B39="","",IF(COUNTIFS('English Scores- Leveled papers'!$H$4:$KM$4,BN$3,'English Scores- Leveled papers'!$H41:$KM41,"&lt;&gt;")=0,"",SUMIF('English Scores- Leveled papers'!$H$4:$KM$4,BN$3,'English Scores- Leveled papers'!$H41:$KM41)))</f>
        <is>
          <t/>
        </is>
      </c>
      <c r="BO39" s="752" t="inlineStr">
        <f aca="false">IF($B39="","",IF(COUNTIFS('English Scores- Leveled papers'!$H$4:$KM$4,BO$3,'English Scores- Leveled papers'!$H41:$KM41,"&lt;&gt;")=0,"",SUMIF('English Scores- Leveled papers'!$H$4:$KM$4,BO$3,'English Scores- Leveled papers'!$H41:$KM41)))</f>
        <is>
          <t/>
        </is>
      </c>
      <c r="BP39" s="319" t="inlineStr">
        <f aca="false">IF($B39="","",IF(COUNTIFS('English Scores- Leveled papers'!$H$4:$KM$4,BP$3,'English Scores- Leveled papers'!$H41:$KM41,"&lt;&gt;")=0,"",SUMIF('English Scores- Leveled papers'!$H$4:$KM$4,BP$3,'English Scores- Leveled papers'!$H41:$KM41)))</f>
        <is>
          <t/>
        </is>
      </c>
      <c r="BQ39" s="319" t="inlineStr">
        <f aca="false">IF($B39="","",IF(COUNTIFS('English Scores- Leveled papers'!$H$4:$KM$4,BQ$3,'English Scores- Leveled papers'!$H41:$KM41,"&lt;&gt;")=0,"",SUMIF('English Scores- Leveled papers'!$H$4:$KM$4,BQ$3,'English Scores- Leveled papers'!$H41:$KM41)))</f>
        <is>
          <t/>
        </is>
      </c>
      <c r="BR39" s="319" t="inlineStr">
        <f aca="false">IF($B39="","",IF(COUNTIFS('English Scores- Leveled papers'!$H$4:$KM$4,BR$3,'English Scores- Leveled papers'!$H41:$KM41,"&lt;&gt;")=0,"",SUMIF('English Scores- Leveled papers'!$H$4:$KM$4,BR$3,'English Scores- Leveled papers'!$H41:$KM41)))</f>
        <is>
          <t/>
        </is>
      </c>
      <c r="BS39" s="319" t="inlineStr">
        <f aca="false">IF($B39="","",IF(COUNTIFS('English Scores- Leveled papers'!$H$4:$KM$4,BS$3,'English Scores- Leveled papers'!$H41:$KM41,"&lt;&gt;")=0,"",SUMIF('English Scores- Leveled papers'!$H$4:$KM$4,BS$3,'English Scores- Leveled papers'!$H41:$KM41)))</f>
        <is>
          <t/>
        </is>
      </c>
      <c r="BT39" s="319" t="inlineStr">
        <f aca="false">IF($B39="","",IF(COUNTIFS('English Scores- Leveled papers'!$H$4:$KM$4,BT$3,'English Scores- Leveled papers'!$H41:$KM41,"&lt;&gt;")=0,"",SUMIF('English Scores- Leveled papers'!$H$4:$KM$4,BT$3,'English Scores- Leveled papers'!$H41:$KM41)))</f>
        <is>
          <t/>
        </is>
      </c>
      <c r="BU39" s="319" t="inlineStr">
        <f aca="false">IF($B39="","",IF(COUNTIFS('English Scores- Leveled papers'!$H$4:$KM$4,BU$3,'English Scores- Leveled papers'!$H41:$KM41,"&lt;&gt;")=0,"",SUMIF('English Scores- Leveled papers'!$H$4:$KM$4,BU$3,'English Scores- Leveled papers'!$H41:$KM41)))</f>
        <is>
          <t/>
        </is>
      </c>
      <c r="BV39" s="319" t="inlineStr">
        <f aca="false">IF($B39="","",IF(COUNTIFS('English Scores- Leveled papers'!$H$4:$KM$4,BV$3,'English Scores- Leveled papers'!$H41:$KM41,"&lt;&gt;")=0,"",SUMIF('English Scores- Leveled papers'!$H$4:$KM$4,BV$3,'English Scores- Leveled papers'!$H41:$KM41)))</f>
        <is>
          <t/>
        </is>
      </c>
      <c r="BW39" s="319" t="inlineStr">
        <f aca="false">IF($B39="","",IF(COUNTIFS('English Scores- Leveled papers'!$H$4:$KM$4,BW$3,'English Scores- Leveled papers'!$H41:$KM41,"&lt;&gt;")=0,"",SUMIF('English Scores- Leveled papers'!$H$4:$KM$4,BW$3,'English Scores- Leveled papers'!$H41:$KM41)))</f>
        <is>
          <t/>
        </is>
      </c>
      <c r="BX39" s="752" t="inlineStr">
        <f aca="false">IF($B39="","",IF(COUNTIFS('English Scores- Leveled papers'!$H$4:$KM$4,BX$3,'English Scores- Leveled papers'!$H41:$KM41,"&lt;&gt;")=0,"",SUMIF('English Scores- Leveled papers'!$H$4:$KM$4,BX$3,'English Scores- Leveled papers'!$H41:$KM41)))</f>
        <is>
          <t/>
        </is>
      </c>
      <c r="BY39" s="752" t="inlineStr">
        <f aca="false">IF($B39="","",IF(COUNTIFS('English Scores- Leveled papers'!$H$4:$KM$4,BY$3,'English Scores- Leveled papers'!$H41:$KM41,"&lt;&gt;")=0,"",SUMIF('English Scores- Leveled papers'!$H$4:$KM$4,BY$3,'English Scores- Leveled papers'!$H41:$KM41)))</f>
        <is>
          <t/>
        </is>
      </c>
      <c r="BZ39" s="752" t="inlineStr">
        <f aca="false">IF($B39="","",IF(COUNTIFS('English Scores- Leveled papers'!$H$4:$KM$4,BZ$3,'English Scores- Leveled papers'!$H41:$KM41,"&lt;&gt;")=0,"",SUMIF('English Scores- Leveled papers'!$H$4:$KM$4,BZ$3,'English Scores- Leveled papers'!$H41:$KM41)))</f>
        <is>
          <t/>
        </is>
      </c>
      <c r="CA39" s="752" t="inlineStr">
        <f aca="false">IF($B39="","",IF(COUNTIFS('English Scores- Leveled papers'!$H$4:$KM$4,CA$3,'English Scores- Leveled papers'!$H41:$KM41,"&lt;&gt;")=0,"",SUMIF('English Scores- Leveled papers'!$H$4:$KM$4,CA$3,'English Scores- Leveled papers'!$H41:$KM41)))</f>
        <is>
          <t/>
        </is>
      </c>
      <c r="CB39" s="752" t="inlineStr">
        <f aca="false">IF($B39="","",IF(COUNTIFS('English Scores- Leveled papers'!$H$4:$KM$4,CB$3,'English Scores- Leveled papers'!$H41:$KM41,"&lt;&gt;")=0,"",SUMIF('English Scores- Leveled papers'!$H$4:$KM$4,CB$3,'English Scores- Leveled papers'!$H41:$KM41)))</f>
        <is>
          <t/>
        </is>
      </c>
      <c r="CC39" s="752" t="inlineStr">
        <f aca="false">IF($B39="","",IF(COUNTIFS('English Scores- Leveled papers'!$H$4:$KM$4,CC$3,'English Scores- Leveled papers'!$H41:$KM41,"&lt;&gt;")=0,"",SUMIF('English Scores- Leveled papers'!$H$4:$KM$4,CC$3,'English Scores- Leveled papers'!$H41:$KM41)))</f>
        <is>
          <t/>
        </is>
      </c>
      <c r="CD39" s="752" t="inlineStr">
        <f aca="false">IF($B39="","",IF(COUNTIFS('English Scores- Leveled papers'!$H$4:$KM$4,CD$3,'English Scores- Leveled papers'!$H41:$KM41,"&lt;&gt;")=0,"",SUMIF('English Scores- Leveled papers'!$H$4:$KM$4,CD$3,'English Scores- Leveled papers'!$H41:$KM41)))</f>
        <is>
          <t/>
        </is>
      </c>
      <c r="CE39" s="752" t="inlineStr">
        <f aca="false">IF($B39="","",IF(COUNTIFS('English Scores- Leveled papers'!$H$4:$KM$4,CE$3,'English Scores- Leveled papers'!$H41:$KM41,"&lt;&gt;")=0,"",SUMIF('English Scores- Leveled papers'!$H$4:$KM$4,CE$3,'English Scores- Leveled papers'!$H41:$KM41)))</f>
        <is>
          <t/>
        </is>
      </c>
      <c r="CF39" s="752" t="inlineStr">
        <f aca="false">IF($B39="","",IF(COUNTIFS('English Scores- Leveled papers'!$H$4:$KM$4,CF$3,'English Scores- Leveled papers'!$H41:$KM41,"&lt;&gt;")=0,"",SUMIF('English Scores- Leveled papers'!$H$4:$KM$4,CF$3,'English Scores- Leveled papers'!$H41:$KM41)))</f>
        <is>
          <t/>
        </is>
      </c>
      <c r="CG39" s="319" t="inlineStr">
        <f aca="false">IF($B39="","",IF(COUNTIFS('English Scores- Leveled papers'!$H$4:$KM$4,CG$3,'English Scores- Leveled papers'!$H41:$KM41,"&lt;&gt;")=0,"",SUMIF('English Scores- Leveled papers'!$H$4:$KM$4,CG$3,'English Scores- Leveled papers'!$H41:$KM41)))</f>
        <is>
          <t/>
        </is>
      </c>
      <c r="CH39" s="319" t="inlineStr">
        <f aca="false">IF($B39="","",IF(COUNTIFS('English Scores- Leveled papers'!$H$4:$KM$4,CH$3,'English Scores- Leveled papers'!$H41:$KM41,"&lt;&gt;")=0,"",SUMIF('English Scores- Leveled papers'!$H$4:$KM$4,CH$3,'English Scores- Leveled papers'!$H41:$KM41)))</f>
        <is>
          <t/>
        </is>
      </c>
      <c r="CI39" s="319" t="inlineStr">
        <f aca="false">IF($B39="","",IF(COUNTIFS('English Scores- Leveled papers'!$H$4:$KM$4,CI$3,'English Scores- Leveled papers'!$H41:$KM41,"&lt;&gt;")=0,"",SUMIF('English Scores- Leveled papers'!$H$4:$KM$4,CI$3,'English Scores- Leveled papers'!$H41:$KM41)))</f>
        <is>
          <t/>
        </is>
      </c>
      <c r="CJ39" s="319" t="inlineStr">
        <f aca="false">IF($B39="","",IF(COUNTIFS('English Scores- Leveled papers'!$H$4:$KM$4,CJ$3,'English Scores- Leveled papers'!$H41:$KM41,"&lt;&gt;")=0,"",SUMIF('English Scores- Leveled papers'!$H$4:$KM$4,CJ$3,'English Scores- Leveled papers'!$H41:$KM41)))</f>
        <is>
          <t/>
        </is>
      </c>
      <c r="CK39" s="319" t="inlineStr">
        <f aca="false">IF($B39="","",IF(COUNTIFS('English Scores- Leveled papers'!$H$4:$KM$4,CK$3,'English Scores- Leveled papers'!$H41:$KM41,"&lt;&gt;")=0,"",SUMIF('English Scores- Leveled papers'!$H$4:$KM$4,CK$3,'English Scores- Leveled papers'!$H41:$KM41)))</f>
        <is>
          <t/>
        </is>
      </c>
      <c r="CL39" s="752" t="inlineStr">
        <f aca="false">IF($B39="","",IF(COUNTIFS('English Scores- Leveled papers'!$H$4:$KM$4,CL$3,'English Scores- Leveled papers'!$H41:$KM41,"&lt;&gt;")=0,"",SUMIF('English Scores- Leveled papers'!$H$4:$KM$4,CL$3,'English Scores- Leveled papers'!$H41:$KM41)))</f>
        <is>
          <t/>
        </is>
      </c>
      <c r="CM39" s="752" t="inlineStr">
        <f aca="false">IF($B39="","",IF(COUNTIFS('English Scores- Leveled papers'!$H$4:$KM$4,CM$3,'English Scores- Leveled papers'!$H41:$KM41,"&lt;&gt;")=0,"",SUMIF('English Scores- Leveled papers'!$H$4:$KM$4,CM$3,'English Scores- Leveled papers'!$H41:$KM41)))</f>
        <is>
          <t/>
        </is>
      </c>
      <c r="CN39" s="752" t="inlineStr">
        <f aca="false">IF($B39="","",IF(COUNTIFS('English Scores- Leveled papers'!$H$4:$KM$4,CN$3,'English Scores- Leveled papers'!$H41:$KM41,"&lt;&gt;")=0,"",SUMIF('English Scores- Leveled papers'!$H$4:$KM$4,CN$3,'English Scores- Leveled papers'!$H41:$KM41)))</f>
        <is>
          <t/>
        </is>
      </c>
      <c r="CO39" s="752" t="inlineStr">
        <f aca="false">IF($B39="","",IF(COUNTIFS('English Scores- Leveled papers'!$H$4:$KM$4,CO$3,'English Scores- Leveled papers'!$H41:$KM41,"&lt;&gt;")=0,"",SUMIF('English Scores- Leveled papers'!$H$4:$KM$4,CO$3,'English Scores- Leveled papers'!$H41:$KM41)))</f>
        <is>
          <t/>
        </is>
      </c>
      <c r="CP39" s="752" t="inlineStr">
        <f aca="false">IF($B39="","",IF(COUNTIFS('English Scores- Leveled papers'!$H$4:$KM$4,CP$3,'English Scores- Leveled papers'!$H41:$KM41,"&lt;&gt;")=0,"",SUMIF('English Scores- Leveled papers'!$H$4:$KM$4,CP$3,'English Scores- Leveled papers'!$H41:$KM41)))</f>
        <is>
          <t/>
        </is>
      </c>
      <c r="CQ39" s="752" t="inlineStr">
        <f aca="false">IF($B39="","",IF(COUNTIFS('English Scores- Leveled papers'!$H$4:$KM$4,CQ$3,'English Scores- Leveled papers'!$H41:$KM41,"&lt;&gt;")=0,"",SUMIF('English Scores- Leveled papers'!$H$4:$KM$4,CQ$3,'English Scores- Leveled papers'!$H41:$KM41)))</f>
        <is>
          <t/>
        </is>
      </c>
      <c r="CR39" s="752" t="inlineStr">
        <f aca="false">IF($B39="","",IF(COUNTIFS('English Scores- Leveled papers'!$H$4:$KM$4,CR$3,'English Scores- Leveled papers'!$H41:$KM41,"&lt;&gt;")=0,"",SUMIF('English Scores- Leveled papers'!$H$4:$KM$4,CR$3,'English Scores- Leveled papers'!$H41:$KM41)))</f>
        <is>
          <t/>
        </is>
      </c>
      <c r="CS39" s="752" t="inlineStr">
        <f aca="false">IF($B39="","",IF(COUNTIFS('English Scores- Leveled papers'!$H$4:$KM$4,CS$3,'English Scores- Leveled papers'!$H41:$KM41,"&lt;&gt;")=0,"",SUMIF('English Scores- Leveled papers'!$H$4:$KM$4,CS$3,'English Scores- Leveled papers'!$H41:$KM41)))</f>
        <is>
          <t/>
        </is>
      </c>
      <c r="CT39" s="319" t="inlineStr">
        <f aca="false">IF($B39="","",IF(COUNTIFS('English Scores- Leveled papers'!$H$4:$KM$4,CT$3,'English Scores- Leveled papers'!$H41:$KM41,"&lt;&gt;")=0,"",SUMIF('English Scores- Leveled papers'!$H$4:$KM$4,CT$3,'English Scores- Leveled papers'!$H41:$KM41)))</f>
        <is>
          <t/>
        </is>
      </c>
      <c r="CU39" s="319" t="inlineStr">
        <f aca="false">IF($B39="","",IF(COUNTIFS('English Scores- Leveled papers'!$H$4:$KM$4,CU$3,'English Scores- Leveled papers'!$H41:$KM41,"&lt;&gt;")=0,"",SUMIF('English Scores- Leveled papers'!$H$4:$KM$4,CU$3,'English Scores- Leveled papers'!$H41:$KM41)))</f>
        <is>
          <t/>
        </is>
      </c>
      <c r="CV39" s="319" t="inlineStr">
        <f aca="false">IF($B39="","",IF(COUNTIFS('English Scores- Leveled papers'!$H$4:$KM$4,CV$3,'English Scores- Leveled papers'!$H41:$KM41,"&lt;&gt;")=0,"",SUMIF('English Scores- Leveled papers'!$H$4:$KM$4,CV$3,'English Scores- Leveled papers'!$H41:$KM41)))</f>
        <is>
          <t/>
        </is>
      </c>
      <c r="CW39" s="319" t="inlineStr">
        <f aca="false">IF($B39="","",IF(COUNTIFS('English Scores- Leveled papers'!$H$4:$KM$4,CW$3,'English Scores- Leveled papers'!$H41:$KM41,"&lt;&gt;")=0,"",SUMIF('English Scores- Leveled papers'!$H$4:$KM$4,CW$3,'English Scores- Leveled papers'!$H41:$KM41)))</f>
        <is>
          <t/>
        </is>
      </c>
      <c r="CX39" s="319" t="inlineStr">
        <f aca="false">IF($B39="","",IF(COUNTIFS('English Scores- Leveled papers'!$H$4:$KM$4,CX$3,'English Scores- Leveled papers'!$H41:$KM41,"&lt;&gt;")=0,"",SUMIF('English Scores- Leveled papers'!$H$4:$KM$4,CX$3,'English Scores- Leveled papers'!$H41:$KM41)))</f>
        <is>
          <t/>
        </is>
      </c>
      <c r="CY39" s="319" t="inlineStr">
        <f aca="false">IF($B39="","",IF(COUNTIFS('English Scores- Leveled papers'!$H$4:$KM$4,CY$3,'English Scores- Leveled papers'!$H41:$KM41,"&lt;&gt;")=0,"",SUMIF('English Scores- Leveled papers'!$H$4:$KM$4,CY$3,'English Scores- Leveled papers'!$H41:$KM41)))</f>
        <is>
          <t/>
        </is>
      </c>
      <c r="CZ39" s="319" t="inlineStr">
        <f aca="false">IF($B39="","",IF(COUNTIFS('English Scores- Leveled papers'!$H$4:$KM$4,CZ$3,'English Scores- Leveled papers'!$H41:$KM41,"&lt;&gt;")=0,"",SUMIF('English Scores- Leveled papers'!$H$4:$KM$4,CZ$3,'English Scores- Leveled papers'!$H41:$KM41)))</f>
        <is>
          <t/>
        </is>
      </c>
      <c r="DA39" s="319" t="inlineStr">
        <f aca="false">IF($B39="","",IF(COUNTIFS('English Scores- Leveled papers'!$H$4:$KM$4,DA$3,'English Scores- Leveled papers'!$H41:$KM41,"&lt;&gt;")=0,"",SUMIF('English Scores- Leveled papers'!$H$4:$KM$4,DA$3,'English Scores- Leveled papers'!$H41:$KM41)))</f>
        <is>
          <t/>
        </is>
      </c>
      <c r="DB39" s="319" t="inlineStr">
        <f aca="false">IF($B39="","",IF(COUNTIFS('English Scores- Leveled papers'!$H$4:$KM$4,DB$3,'English Scores- Leveled papers'!$H41:$KM41,"&lt;&gt;")=0,"",SUMIF('English Scores- Leveled papers'!$H$4:$KM$4,DB$3,'English Scores- Leveled papers'!$H41:$KM41)))</f>
        <is>
          <t/>
        </is>
      </c>
      <c r="DC39" s="319" t="inlineStr">
        <f aca="false">IF($B39="","",IF(COUNTIFS('English Scores- Leveled papers'!$H$4:$KM$4,DC$3,'English Scores- Leveled papers'!$H41:$KM41,"&lt;&gt;")=0,"",SUMIF('English Scores- Leveled papers'!$H$4:$KM$4,DC$3,'English Scores- Leveled papers'!$H41:$KM41)))</f>
        <is>
          <t/>
        </is>
      </c>
      <c r="DD39" s="319" t="inlineStr">
        <f aca="false">IF($B39="","",IF(COUNTIFS('English Scores- Leveled papers'!$H$4:$KM$4,DD$3,'English Scores- Leveled papers'!$H41:$KM41,"&lt;&gt;")=0,"",SUMIF('English Scores- Leveled papers'!$H$4:$KM$4,DD$3,'English Scores- Leveled papers'!$H41:$KM41)))</f>
        <is>
          <t/>
        </is>
      </c>
      <c r="DE39" s="319" t="inlineStr">
        <f aca="false">IF($B39="","",IF(COUNTIFS('English Scores- Leveled papers'!$H$4:$KM$4,DE$3,'English Scores- Leveled papers'!$H41:$KM41,"&lt;&gt;")=0,"",SUMIF('English Scores- Leveled papers'!$H$4:$KM$4,DE$3,'English Scores- Leveled papers'!$H41:$KM41)))</f>
        <is>
          <t/>
        </is>
      </c>
      <c r="DF39" s="752" t="inlineStr">
        <f aca="false">IF($B39="","",IF(COUNTIFS('English Scores- Leveled papers'!$H$4:$KM$4,DF$3,'English Scores- Leveled papers'!$H41:$KM41,"&lt;&gt;")=0,"",SUMIF('English Scores- Leveled papers'!$H$4:$KM$4,DF$3,'English Scores- Leveled papers'!$H41:$KM41)))</f>
        <is>
          <t/>
        </is>
      </c>
      <c r="DG39" s="752" t="inlineStr">
        <f aca="false">IF($B39="","",IF(COUNTIFS('English Scores- Leveled papers'!$H$4:$KM$4,DG$3,'English Scores- Leveled papers'!$H41:$KM41,"&lt;&gt;")=0,"",SUMIF('English Scores- Leveled papers'!$H$4:$KM$4,DG$3,'English Scores- Leveled papers'!$H41:$KM41)))</f>
        <is>
          <t/>
        </is>
      </c>
      <c r="DH39" s="752" t="inlineStr">
        <f aca="false">IF($B39="","",IF(COUNTIFS('English Scores- Leveled papers'!$H$4:$KM$4,DH$3,'English Scores- Leveled papers'!$H41:$KM41,"&lt;&gt;")=0,"",SUMIF('English Scores- Leveled papers'!$H$4:$KM$4,DH$3,'English Scores- Leveled papers'!$H41:$KM41)))</f>
        <is>
          <t/>
        </is>
      </c>
      <c r="DI39" s="752" t="inlineStr">
        <f aca="false">IF($B39="","",IF(COUNTIFS('English Scores- Leveled papers'!$H$4:$KM$4,DI$3,'English Scores- Leveled papers'!$H41:$KM41,"&lt;&gt;")=0,"",SUMIF('English Scores- Leveled papers'!$H$4:$KM$4,DI$3,'English Scores- Leveled papers'!$H41:$KM41)))</f>
        <is>
          <t/>
        </is>
      </c>
      <c r="DJ39" s="752" t="inlineStr">
        <f aca="false">IF($B39="","",IF(COUNTIFS('English Scores- Leveled papers'!$H$4:$KM$4,DJ$3,'English Scores- Leveled papers'!$H41:$KM41,"&lt;&gt;")=0,"",SUMIF('English Scores- Leveled papers'!$H$4:$KM$4,DJ$3,'English Scores- Leveled papers'!$H41:$KM41)))</f>
        <is>
          <t/>
        </is>
      </c>
      <c r="DK39" s="752" t="inlineStr">
        <f aca="false">IF($B39="","",IF(COUNTIFS('English Scores- Leveled papers'!$H$4:$KM$4,DK$3,'English Scores- Leveled papers'!$H41:$KM41,"&lt;&gt;")=0,"",SUMIF('English Scores- Leveled papers'!$H$4:$KM$4,DK$3,'English Scores- Leveled papers'!$H41:$KM41)))</f>
        <is>
          <t/>
        </is>
      </c>
      <c r="DL39" s="752" t="inlineStr">
        <f aca="false">IF($B39="","",IF(COUNTIFS('English Scores- Leveled papers'!$H$4:$KM$4,DL$3,'English Scores- Leveled papers'!$H41:$KM41,"&lt;&gt;")=0,"",SUMIF('English Scores- Leveled papers'!$H$4:$KM$4,DL$3,'English Scores- Leveled papers'!$H41:$KM41)))</f>
        <is>
          <t/>
        </is>
      </c>
      <c r="DM39" s="752" t="inlineStr">
        <f aca="false">IF($B39="","",IF(COUNTIFS('English Scores- Leveled papers'!$H$4:$KM$4,DM$3,'English Scores- Leveled papers'!$H41:$KM41,"&lt;&gt;")=0,"",SUMIF('English Scores- Leveled papers'!$H$4:$KM$4,DM$3,'English Scores- Leveled papers'!$H41:$KM41)))</f>
        <is>
          <t/>
        </is>
      </c>
      <c r="DN39" s="752" t="inlineStr">
        <f aca="false">IF($B39="","",IF(COUNTIFS('English Scores- Leveled papers'!$H$4:$KM$4,DN$3,'English Scores- Leveled papers'!$H41:$KM41,"&lt;&gt;")=0,"",SUMIF('English Scores- Leveled papers'!$H$4:$KM$4,DN$3,'English Scores- Leveled papers'!$H41:$KM41)))</f>
        <is>
          <t/>
        </is>
      </c>
      <c r="DO39" s="752" t="inlineStr">
        <f aca="false">IF($B39="","",IF(COUNTIFS('English Scores- Leveled papers'!$H$4:$KM$4,DO$3,'English Scores- Leveled papers'!$H41:$KM41,"&lt;&gt;")=0,"",SUMIF('English Scores- Leveled papers'!$H$4:$KM$4,DO$3,'English Scores- Leveled papers'!$H41:$KM41)))</f>
        <is>
          <t/>
        </is>
      </c>
      <c r="DP39" s="752" t="inlineStr">
        <f aca="false">IF($B39="","",IF(COUNTIFS('English Scores- Leveled papers'!$H$4:$KM$4,DP$3,'English Scores- Leveled papers'!$H41:$KM41,"&lt;&gt;")=0,"",SUMIF('English Scores- Leveled papers'!$H$4:$KM$4,DP$3,'English Scores- Leveled papers'!$H41:$KM41)))</f>
        <is>
          <t/>
        </is>
      </c>
      <c r="DQ39" s="752" t="inlineStr">
        <f aca="false">IF($B39="","",IF(COUNTIFS('English Scores- Leveled papers'!$H$4:$KM$4,DQ$3,'English Scores- Leveled papers'!$H41:$KM41,"&lt;&gt;")=0,"",SUMIF('English Scores- Leveled papers'!$H$4:$KM$4,DQ$3,'English Scores- Leveled papers'!$H41:$KM41)))</f>
        <is>
          <t/>
        </is>
      </c>
      <c r="DR39" s="319" t="inlineStr">
        <f aca="false">IF($B39="","",IF(COUNTIFS('English Scores- Leveled papers'!$H$4:$KM$4,DR$3,'English Scores- Leveled papers'!$H41:$KM41,"&lt;&gt;")=0,"",SUMIF('English Scores- Leveled papers'!$H$4:$KM$4,DR$3,'English Scores- Leveled papers'!$H41:$KM41)))</f>
        <is>
          <t/>
        </is>
      </c>
      <c r="DS39" s="319" t="inlineStr">
        <f aca="false">IF($B39="","",IF(COUNTIFS('English Scores- Leveled papers'!$H$4:$KM$4,DS$3,'English Scores- Leveled papers'!$H41:$KM41,"&lt;&gt;")=0,"",SUMIF('English Scores- Leveled papers'!$H$4:$KM$4,DS$3,'English Scores- Leveled papers'!$H41:$KM41)))</f>
        <is>
          <t/>
        </is>
      </c>
      <c r="DT39" s="319" t="inlineStr">
        <f aca="false">IF($B39="","",IF(COUNTIFS('English Scores- Leveled papers'!$H$4:$KM$4,DT$3,'English Scores- Leveled papers'!$H41:$KM41,"&lt;&gt;")=0,"",SUMIF('English Scores- Leveled papers'!$H$4:$KM$4,DT$3,'English Scores- Leveled papers'!$H41:$KM41)))</f>
        <is>
          <t/>
        </is>
      </c>
      <c r="DU39" s="319" t="inlineStr">
        <f aca="false">IF($B39="","",IF(COUNTIFS('English Scores- Leveled papers'!$H$4:$KM$4,DU$3,'English Scores- Leveled papers'!$H41:$KM41,"&lt;&gt;")=0,"",SUMIF('English Scores- Leveled papers'!$H$4:$KM$4,DU$3,'English Scores- Leveled papers'!$H41:$KM41)))</f>
        <is>
          <t/>
        </is>
      </c>
      <c r="DV39" s="319" t="inlineStr">
        <f aca="false">IF($B39="","",IF(COUNTIFS('English Scores- Leveled papers'!$H$4:$KM$4,DV$3,'English Scores- Leveled papers'!$H41:$KM41,"&lt;&gt;")=0,"",SUMIF('English Scores- Leveled papers'!$H$4:$KM$4,DV$3,'English Scores- Leveled papers'!$H41:$KM41)))</f>
        <is>
          <t/>
        </is>
      </c>
      <c r="DW39" s="319" t="inlineStr">
        <f aca="false">IF($B39="","",IF(COUNTIFS('English Scores- Leveled papers'!$H$4:$KM$4,DW$3,'English Scores- Leveled papers'!$H41:$KM41,"&lt;&gt;")=0,"",SUMIF('English Scores- Leveled papers'!$H$4:$KM$4,DW$3,'English Scores- Leveled papers'!$H41:$KM41)))</f>
        <is>
          <t/>
        </is>
      </c>
      <c r="DX39" s="319" t="inlineStr">
        <f aca="false">IF($B39="","",IF(COUNTIFS('English Scores- Leveled papers'!$H$4:$KM$4,DX$3,'English Scores- Leveled papers'!$H41:$KM41,"&lt;&gt;")=0,"",SUMIF('English Scores- Leveled papers'!$H$4:$KM$4,DX$3,'English Scores- Leveled papers'!$H41:$KM41)))</f>
        <is>
          <t/>
        </is>
      </c>
      <c r="DY39" s="319" t="inlineStr">
        <f aca="false">IF($B39="","",IF(COUNTIFS('English Scores- Leveled papers'!$H$4:$KM$4,DY$3,'English Scores- Leveled papers'!$H41:$KM41,"&lt;&gt;")=0,"",SUMIF('English Scores- Leveled papers'!$H$4:$KM$4,DY$3,'English Scores- Leveled papers'!$H41:$KM41)))</f>
        <is>
          <t/>
        </is>
      </c>
      <c r="DZ39" s="319" t="inlineStr">
        <f aca="false">IF($B39="","",IF(COUNTIFS('English Scores- Leveled papers'!$H$4:$KM$4,DZ$3,'English Scores- Leveled papers'!$H41:$KM41,"&lt;&gt;")=0,"",SUMIF('English Scores- Leveled papers'!$H$4:$KM$4,DZ$3,'English Scores- Leveled papers'!$H41:$KM41)))</f>
        <is>
          <t/>
        </is>
      </c>
      <c r="EA39" s="319" t="inlineStr">
        <f aca="false">IF($B39="","",IF(COUNTIFS('English Scores- Leveled papers'!$H$4:$KM$4,EA$3,'English Scores- Leveled papers'!$H41:$KM41,"&lt;&gt;")=0,"",SUMIF('English Scores- Leveled papers'!$H$4:$KM$4,EA$3,'English Scores- Leveled papers'!$H41:$KM41)))</f>
        <is>
          <t/>
        </is>
      </c>
      <c r="EB39" s="319" t="inlineStr">
        <f aca="false">IF($B39="","",IF(COUNTIFS('English Scores- Leveled papers'!$H$4:$KM$4,EB$3,'English Scores- Leveled papers'!$H41:$KM41,"&lt;&gt;")=0,"",SUMIF('English Scores- Leveled papers'!$H$4:$KM$4,EB$3,'English Scores- Leveled papers'!$H41:$KM41)))</f>
        <is>
          <t/>
        </is>
      </c>
      <c r="EC39" s="319" t="inlineStr">
        <f aca="false">IF($B39="","",IF(COUNTIFS('English Scores- Leveled papers'!$H$4:$KM$4,EC$3,'English Scores- Leveled papers'!$H41:$KM41,"&lt;&gt;")=0,"",SUMIF('English Scores- Leveled papers'!$H$4:$KM$4,EC$3,'English Scores- Leveled papers'!$H41:$KM41)))</f>
        <is>
          <t/>
        </is>
      </c>
      <c r="ED39" s="752" t="inlineStr">
        <f aca="false">IF($B39="","",IF(COUNTIFS('English Scores- Leveled papers'!$H$4:$KM$4,ED$3,'English Scores- Leveled papers'!$H41:$KM41,"&lt;&gt;")=0,"",SUMIF('English Scores- Leveled papers'!$H$4:$KM$4,ED$3,'English Scores- Leveled papers'!$H41:$KM41)))</f>
        <is>
          <t/>
        </is>
      </c>
      <c r="EE39" s="752" t="inlineStr">
        <f aca="false">IF($B39="","",IF(COUNTIFS('English Scores- Leveled papers'!$H$4:$KM$4,EE$3,'English Scores- Leveled papers'!$H41:$KM41,"&lt;&gt;")=0,"",SUMIF('English Scores- Leveled papers'!$H$4:$KM$4,EE$3,'English Scores- Leveled papers'!$H41:$KM41)))</f>
        <is>
          <t/>
        </is>
      </c>
      <c r="EF39" s="752" t="inlineStr">
        <f aca="false">IF($B39="","",IF(COUNTIFS('English Scores- Leveled papers'!$H$4:$KM$4,EF$3,'English Scores- Leveled papers'!$H41:$KM41,"&lt;&gt;")=0,"",SUMIF('English Scores- Leveled papers'!$H$4:$KM$4,EF$3,'English Scores- Leveled papers'!$H41:$KM41)))</f>
        <is>
          <t/>
        </is>
      </c>
      <c r="EG39" s="752" t="inlineStr">
        <f aca="false">IF($B39="","",IF(COUNTIFS('English Scores- Leveled papers'!$H$4:$KM$4,EG$3,'English Scores- Leveled papers'!$H41:$KM41,"&lt;&gt;")=0,"",SUMIF('English Scores- Leveled papers'!$H$4:$KM$4,EG$3,'English Scores- Leveled papers'!$H41:$KM41)))</f>
        <is>
          <t/>
        </is>
      </c>
      <c r="EH39" s="752" t="inlineStr">
        <f aca="false">IF($B39="","",IF(COUNTIFS('English Scores- Leveled papers'!$H$4:$KM$4,EH$3,'English Scores- Leveled papers'!$H41:$KM41,"&lt;&gt;")=0,"",SUMIF('English Scores- Leveled papers'!$H$4:$KM$4,EH$3,'English Scores- Leveled papers'!$H41:$KM41)))</f>
        <is>
          <t/>
        </is>
      </c>
      <c r="EI39" s="752" t="inlineStr">
        <f aca="false">IF($B39="","",IF(COUNTIFS('English Scores- Leveled papers'!$H$4:$KM$4,EI$3,'English Scores- Leveled papers'!$H41:$KM41,"&lt;&gt;")=0,"",SUMIF('English Scores- Leveled papers'!$H$4:$KM$4,EI$3,'English Scores- Leveled papers'!$H41:$KM41)))</f>
        <is>
          <t/>
        </is>
      </c>
      <c r="EJ39" s="752" t="inlineStr">
        <f aca="false">IF($B39="","",IF(COUNTIFS('English Scores- Leveled papers'!$H$4:$KM$4,EJ$3,'English Scores- Leveled papers'!$H41:$KM41,"&lt;&gt;")=0,"",SUMIF('English Scores- Leveled papers'!$H$4:$KM$4,EJ$3,'English Scores- Leveled papers'!$H41:$KM41)))</f>
        <is>
          <t/>
        </is>
      </c>
      <c r="EK39" s="752" t="inlineStr">
        <f aca="false">IF($B39="","",IF(COUNTIFS('English Scores- Leveled papers'!$H$4:$KM$4,EK$3,'English Scores- Leveled papers'!$H41:$KM41,"&lt;&gt;")=0,"",SUMIF('English Scores- Leveled papers'!$H$4:$KM$4,EK$3,'English Scores- Leveled papers'!$H41:$KM41)))</f>
        <is>
          <t/>
        </is>
      </c>
      <c r="EL39" s="752" t="inlineStr">
        <f aca="false">IF($B39="","",IF(COUNTIFS('English Scores- Leveled papers'!$H$4:$KM$4,EL$3,'English Scores- Leveled papers'!$H41:$KM41,"&lt;&gt;")=0,"",SUMIF('English Scores- Leveled papers'!$H$4:$KM$4,EL$3,'English Scores- Leveled papers'!$H41:$KM41)))</f>
        <is>
          <t/>
        </is>
      </c>
      <c r="EM39" s="752" t="inlineStr">
        <f aca="false">IF($B39="","",IF(COUNTIFS('English Scores- Leveled papers'!$H$4:$KM$4,EM$3,'English Scores- Leveled papers'!$H41:$KM41,"&lt;&gt;")=0,"",SUMIF('English Scores- Leveled papers'!$H$4:$KM$4,EM$3,'English Scores- Leveled papers'!$H41:$KM41)))</f>
        <is>
          <t/>
        </is>
      </c>
      <c r="EN39" s="752" t="inlineStr">
        <f aca="false">IF($B39="","",IF(COUNTIFS('English Scores- Leveled papers'!$H$4:$KM$4,EN$3,'English Scores- Leveled papers'!$H41:$KM41,"&lt;&gt;")=0,"",SUMIF('English Scores- Leveled papers'!$H$4:$KM$4,EN$3,'English Scores- Leveled papers'!$H41:$KM41)))</f>
        <is>
          <t/>
        </is>
      </c>
      <c r="EO39" s="752" t="inlineStr">
        <f aca="false">IF($B39="","",IF(COUNTIFS('English Scores- Leveled papers'!$H$4:$KM$4,EO$3,'English Scores- Leveled papers'!$H41:$KM41,"&lt;&gt;")=0,"",SUMIF('English Scores- Leveled papers'!$H$4:$KM$4,EO$3,'English Scores- Leveled papers'!$H41:$KM41)))</f>
        <is>
          <t/>
        </is>
      </c>
      <c r="EP39" s="752" t="inlineStr">
        <f aca="false">IF($B39="","",IF(COUNTIFS('English Scores- Leveled papers'!$H$4:$KM$4,EP$3,'English Scores- Leveled papers'!$H41:$KM41,"&lt;&gt;")=0,"",SUMIF('English Scores- Leveled papers'!$H$4:$KM$4,EP$3,'English Scores- Leveled papers'!$H41:$KM41)))</f>
        <is>
          <t/>
        </is>
      </c>
    </row>
    <row r="40" customFormat="false" ht="12.75" hidden="false" customHeight="false" outlineLevel="0" collapsed="false">
      <c r="A40" s="315" t="n">
        <v>36</v>
      </c>
      <c r="B40" s="315" t="str">
        <f aca="false">'English Scores- Leveled papers'!B42</f>
        <v>Shivasai</v>
      </c>
      <c r="C40" s="751" t="e">
        <f aca="false">IF('RC Mastery Check+Question type'!D40="","",IF(OR('RC Mastery Check+Question type'!D40=-0.5,'RC Mastery Check+Question type'!D40=0,'RC Mastery Check+Question type'!D40=0.2,'RC Mastery Check+Question type'!D40=0.5),"NR",'cover sheet'!#ref!))</f>
        <v>#VALUE!</v>
      </c>
      <c r="D40" s="316" t="inlineStr">
        <f aca="false">IF(OR(B40="",COUNT('English Scores- Leveled papers'!AJ42:KM42)=0),"",IF((AND(R40&gt;=(70/100),R40&lt;1.1)),9,IF(AND(Q40&gt;=(70/100),Q40&lt;1.1),8,IF(AND(P40&gt;=(70/100),P40&lt;1.1),7,IF(AND(O40&gt;=(70/100),O40&lt;1.1),6,IF(AND(N40&gt;=0.7,N40&lt;1.1),5,IF(AND(M40&gt;=0.7,M40&lt;1.1),5,IF(AND(L40&gt;=0.7,L40&lt;1.1),4,IF(AND(K40&gt;=0.7,K40&lt;1.1),4,IF(AND(J40&gt;=0.7,J40&lt;1.1),3,IF(AND(I40&gt;=0.7,I40&lt;1.1),3,IF(AND(H40&gt;=0.7,H40&lt;1.1),2,IF(AND(G40&gt;=0.7,G40&lt;1.1),2,IF(AND(F40&gt;=0.7,F40&lt;1.1),1,IF(AND(E40&gt;=0.7,E40&lt;1.1),1,IF(COUNT('English Scores- Leveled papers'!AJ42:AK42)=0,"","NR"))))))))))))))))</f>
        <is>
          <t/>
        </is>
      </c>
      <c r="E40" s="318" t="str">
        <f aca="false">IF((B40=""),"",IF(COUNT(S40:W40)=0,"",ROUND(SUM(S40:W40)/SUM($S$2:$W$2),1)))</f>
        <v/>
      </c>
      <c r="F40" s="318" t="str">
        <f aca="false">IF((B40=""),"",IF(COUNT(X40:AB40)=0,"",ROUND(SUM(X40:AB40)/SUM($X$2:$AB$2),1)))</f>
        <v/>
      </c>
      <c r="G40" s="318" t="str">
        <f aca="false">IFERROR(IF((B40=""),"",IF(COUNT(AC40:AH40)=0,"",ROUND(SUM(AC40:AH40)/SUM($AC$2:$AH$2),1))),"")</f>
        <v/>
      </c>
      <c r="H40" s="318" t="str">
        <f aca="false">IFERROR(IF((B40=""),"",IF(COUNT(AI40:AN40)=0,"",ROUND(SUM(AI40:AN40)/SUM($AI$2:$AN$2),1))),0)</f>
        <v/>
      </c>
      <c r="I40" s="318" t="str">
        <f aca="false">IFERROR(IF((B40=""),"",IF(COUNT(AO40:AY40)=0,"",ROUND(SUM(AO40:AY40)/SUM($AO$2:$AY$2),1))),0)</f>
        <v/>
      </c>
      <c r="J40" s="318" t="str">
        <f aca="false">IFERROR(IF((B40=""),"",IF(COUNT(AZ40:BO40)=0,"",ROUND(SUM(AZ40:BO40)/SUM($AZ$2:$BO$2),1))),0)</f>
        <v/>
      </c>
      <c r="K40" s="318" t="str">
        <f aca="false">IFERROR(IF((B40=""),"",IF(COUNT(BP40:BW40)=0,"",ROUND(SUM(BP40:BW40)/SUM($BP$2:$BW$2),1))),0)</f>
        <v/>
      </c>
      <c r="L40" s="318" t="str">
        <f aca="false">IFERROR(IF((B40=""),"",IF(COUNT(BX40:CF40)=0,"",ROUND(SUM(BX40:CF40)/SUM($BX$2:$CF$2),1))),0)</f>
        <v/>
      </c>
      <c r="M40" s="318" t="str">
        <f aca="false">IFERROR(IF((B40=""),"",IF(COUNT(CG40:CK40)=0,"",ROUND(SUM(CG40:CK40)/SUM($CG$2:$CK$2),1))),0)</f>
        <v/>
      </c>
      <c r="N40" s="318" t="str">
        <f aca="false">IFERROR(IF((B40=""),"",IF(COUNT(CL40:CS40)=0,"",ROUND(SUM(CL40:CS40)/SUM($CL$2:$CS$2),1))),0)</f>
        <v/>
      </c>
      <c r="O40" s="318" t="str">
        <f aca="false">IFERROR(IF((B40=""),"",IF(COUNT(CT40:DE40)=0,"",ROUND(SUM(CT40:DE40)/SUM($CT$2:$DE$2),1))),0)</f>
        <v/>
      </c>
      <c r="P40" s="318" t="str">
        <f aca="false">IFERROR(IF((B40=""),"",IF(COUNT(DF40:DQ40)=0,"",ROUND(SUM(DF40:DQ40)/SUM($DF$2:$DQ$2),1))),0)</f>
        <v/>
      </c>
      <c r="Q40" s="318" t="str">
        <f aca="false">IFERROR(IF((B40=""),"",IF(COUNT(DR40:EB40)=0,"",ROUND(SUM(DR40:EB40)/SUM($DR$2:$EB$2),1))),0)</f>
        <v/>
      </c>
      <c r="R40" s="318" t="str">
        <f aca="false">(IF((B40=""),"",IF(COUNT(ED40:EP40)=0,"",ROUND(SUM(ED40:EP40)/SUM($ED$2:$EP$2),1))))</f>
        <v/>
      </c>
      <c r="S40" s="319" t="inlineStr">
        <f aca="false">IF($B40="","",IF(COUNTIFS('English Scores- Leveled papers'!$H$4:$KM$4,S$3,'English Scores- Leveled papers'!$H42:$KM42,"&lt;&gt;")=0,"",SUMIF('English Scores- Leveled papers'!$H$4:$KM$4,S$3,'English Scores- Leveled papers'!$H42:$KM42)))</f>
        <is>
          <t/>
        </is>
      </c>
      <c r="T40" s="319" t="inlineStr">
        <f aca="false">IF($B40="","",IF(COUNTIFS('English Scores- Leveled papers'!$H$4:$KM$4,T$3,'English Scores- Leveled papers'!$H42:$KM42,"&lt;&gt;")=0,"",SUMIF('English Scores- Leveled papers'!$H$4:$KM$4,T$3,'English Scores- Leveled papers'!$H42:$KM42)))</f>
        <is>
          <t/>
        </is>
      </c>
      <c r="U40" s="319" t="inlineStr">
        <f aca="false">IF($B40="","",IF(COUNTIFS('English Scores- Leveled papers'!$H$4:$KM$4,U$3,'English Scores- Leveled papers'!$H42:$KM42,"&lt;&gt;")=0,"",SUMIF('English Scores- Leveled papers'!$H$4:$KM$4,U$3,'English Scores- Leveled papers'!$H42:$KM42)))</f>
        <is>
          <t/>
        </is>
      </c>
      <c r="V40" s="319" t="inlineStr">
        <f aca="false">IF($B40="","",IF(COUNTIFS('English Scores- Leveled papers'!$H$4:$KM$4,V$3,'English Scores- Leveled papers'!$H42:$KM42,"&lt;&gt;")=0,"",SUMIF('English Scores- Leveled papers'!$H$4:$KM$4,V$3,'English Scores- Leveled papers'!$H42:$KM42)))</f>
        <is>
          <t/>
        </is>
      </c>
      <c r="W40" s="319" t="inlineStr">
        <f aca="false">IF($B40="","",IF(COUNTIFS('English Scores- Leveled papers'!$H$4:$KM$4,W$3,'English Scores- Leveled papers'!$H42:$KM42,"&lt;&gt;")=0,"",SUMIF('English Scores- Leveled papers'!$H$4:$KM$4,W$3,'English Scores- Leveled papers'!$H42:$KM42)))</f>
        <is>
          <t/>
        </is>
      </c>
      <c r="X40" s="752" t="inlineStr">
        <f aca="false">IF($B40="","",IF(COUNTIFS('English Scores- Leveled papers'!$H$4:$KM$4,X$3,'English Scores- Leveled papers'!$H42:$KM42,"&lt;&gt;")=0,"",SUMIF('English Scores- Leveled papers'!$H$4:$KM$4,X$3,'English Scores- Leveled papers'!$H42:$KM42)))</f>
        <is>
          <t/>
        </is>
      </c>
      <c r="Y40" s="752" t="inlineStr">
        <f aca="false">IF($B40="","",IF(COUNTIFS('English Scores- Leveled papers'!$H$4:$KM$4,Y$3,'English Scores- Leveled papers'!$H42:$KM42,"&lt;&gt;")=0,"",SUMIF('English Scores- Leveled papers'!$H$4:$KM$4,Y$3,'English Scores- Leveled papers'!$H42:$KM42)))</f>
        <is>
          <t/>
        </is>
      </c>
      <c r="Z40" s="752" t="inlineStr">
        <f aca="false">IF($B40="","",IF(COUNTIFS('English Scores- Leveled papers'!$H$4:$KM$4,Z$3,'English Scores- Leveled papers'!$H42:$KM42,"&lt;&gt;")=0,"",SUMIF('English Scores- Leveled papers'!$H$4:$KM$4,Z$3,'English Scores- Leveled papers'!$H42:$KM42)))</f>
        <is>
          <t/>
        </is>
      </c>
      <c r="AA40" s="752" t="inlineStr">
        <f aca="false">IF($B40="","",IF(COUNTIFS('English Scores- Leveled papers'!$H$4:$KM$4,AA$3,'English Scores- Leveled papers'!$H42:$KM42,"&lt;&gt;")=0,"",SUMIF('English Scores- Leveled papers'!$H$4:$KM$4,AA$3,'English Scores- Leveled papers'!$H42:$KM42)))</f>
        <is>
          <t/>
        </is>
      </c>
      <c r="AB40" s="752" t="inlineStr">
        <f aca="false">IF($B40="","",IF(COUNTIFS('English Scores- Leveled papers'!$H$4:$KM$4,AB$3,'English Scores- Leveled papers'!$H42:$KM42,"&lt;&gt;")=0,"",SUMIF('English Scores- Leveled papers'!$H$4:$KM$4,AB$3,'English Scores- Leveled papers'!$H42:$KM42)))</f>
        <is>
          <t/>
        </is>
      </c>
      <c r="AC40" s="319" t="inlineStr">
        <f aca="false">IF($B40="","",IF(COUNTIFS('English Scores- Leveled papers'!$H$4:$KM$4,AC$3,'English Scores- Leveled papers'!$H42:$KM42,"&lt;&gt;")=0,"",SUMIF('English Scores- Leveled papers'!$H$4:$KM$4,AC$3,'English Scores- Leveled papers'!$H42:$KM42)))</f>
        <is>
          <t/>
        </is>
      </c>
      <c r="AD40" s="319" t="inlineStr">
        <f aca="false">IF($B40="","",IF(COUNTIFS('English Scores- Leveled papers'!$H$4:$KM$4,AD$3,'English Scores- Leveled papers'!$H42:$KM42,"&lt;&gt;")=0,"",SUMIF('English Scores- Leveled papers'!$H$4:$KM$4,AD$3,'English Scores- Leveled papers'!$H42:$KM42)))</f>
        <is>
          <t/>
        </is>
      </c>
      <c r="AE40" s="319" t="inlineStr">
        <f aca="false">IF($B40="","",IF(COUNTIFS('English Scores- Leveled papers'!$H$4:$KM$4,AE$3,'English Scores- Leveled papers'!$H42:$KM42,"&lt;&gt;")=0,"",SUMIF('English Scores- Leveled papers'!$H$4:$KM$4,AE$3,'English Scores- Leveled papers'!$H42:$KM42)))</f>
        <is>
          <t/>
        </is>
      </c>
      <c r="AF40" s="319" t="inlineStr">
        <f aca="false">IF($B40="","",IF(COUNTIFS('English Scores- Leveled papers'!$H$4:$KM$4,AF$3,'English Scores- Leveled papers'!$H42:$KM42,"&lt;&gt;")=0,"",SUMIF('English Scores- Leveled papers'!$H$4:$KM$4,AF$3,'English Scores- Leveled papers'!$H42:$KM42)))</f>
        <is>
          <t/>
        </is>
      </c>
      <c r="AG40" s="319" t="inlineStr">
        <f aca="false">IF($B40="","",IF(COUNTIFS('English Scores- Leveled papers'!$H$4:$KM$4,AG$3,'English Scores- Leveled papers'!$H42:$KM42,"&lt;&gt;")=0,"",SUMIF('English Scores- Leveled papers'!$H$4:$KM$4,AG$3,'English Scores- Leveled papers'!$H42:$KM42)))</f>
        <is>
          <t/>
        </is>
      </c>
      <c r="AH40" s="319" t="inlineStr">
        <f aca="false">IF($B40="","",IF(COUNTIFS('English Scores- Leveled papers'!$H$4:$KM$4,AH$3,'English Scores- Leveled papers'!$H42:$KM42,"&lt;&gt;")=0,"",SUMIF('English Scores- Leveled papers'!$H$4:$KM$4,AH$3,'English Scores- Leveled papers'!$H42:$KM42)))</f>
        <is>
          <t/>
        </is>
      </c>
      <c r="AI40" s="752" t="inlineStr">
        <f aca="false">IF($B40="","",IF(COUNTIFS('English Scores- Leveled papers'!$H$4:$KM$4,AI$3,'English Scores- Leveled papers'!$H42:$KM42,"&lt;&gt;")=0,"",SUMIF('English Scores- Leveled papers'!$H$4:$KM$4,AI$3,'English Scores- Leveled papers'!$H42:$KM42)))</f>
        <is>
          <t/>
        </is>
      </c>
      <c r="AJ40" s="752" t="inlineStr">
        <f aca="false">IF($B40="","",IF(COUNTIFS('English Scores- Leveled papers'!$H$4:$KM$4,AJ$3,'English Scores- Leveled papers'!$H42:$KM42,"&lt;&gt;")=0,"",SUMIF('English Scores- Leveled papers'!$H$4:$KM$4,AJ$3,'English Scores- Leveled papers'!$H42:$KM42)))</f>
        <is>
          <t/>
        </is>
      </c>
      <c r="AK40" s="752" t="inlineStr">
        <f aca="false">IF($B40="","",IF(COUNTIFS('English Scores- Leveled papers'!$H$4:$KM$4,AK$3,'English Scores- Leveled papers'!$H42:$KM42,"&lt;&gt;")=0,"",SUMIF('English Scores- Leveled papers'!$H$4:$KM$4,AK$3,'English Scores- Leveled papers'!$H42:$KM42)))</f>
        <is>
          <t/>
        </is>
      </c>
      <c r="AL40" s="752" t="inlineStr">
        <f aca="false">IF($B40="","",IF(COUNTIFS('English Scores- Leveled papers'!$H$4:$KM$4,AL$3,'English Scores- Leveled papers'!$H42:$KM42,"&lt;&gt;")=0,"",SUMIF('English Scores- Leveled papers'!$H$4:$KM$4,AL$3,'English Scores- Leveled papers'!$H42:$KM42)))</f>
        <is>
          <t/>
        </is>
      </c>
      <c r="AM40" s="752" t="inlineStr">
        <f aca="false">IF($B40="","",IF(COUNTIFS('English Scores- Leveled papers'!$H$4:$KM$4,AM$3,'English Scores- Leveled papers'!$H42:$KM42,"&lt;&gt;")=0,"",SUMIF('English Scores- Leveled papers'!$H$4:$KM$4,AM$3,'English Scores- Leveled papers'!$H42:$KM42)))</f>
        <is>
          <t/>
        </is>
      </c>
      <c r="AN40" s="752" t="inlineStr">
        <f aca="false">IF($B40="","",IF(COUNTIFS('English Scores- Leveled papers'!$H$4:$KM$4,AN$3,'English Scores- Leveled papers'!$H42:$KM42,"&lt;&gt;")=0,"",SUMIF('English Scores- Leveled papers'!$H$4:$KM$4,AN$3,'English Scores- Leveled papers'!$H42:$KM42)))</f>
        <is>
          <t/>
        </is>
      </c>
      <c r="AO40" s="319" t="inlineStr">
        <f aca="false">IF($B40="","",IF(COUNTIFS('English Scores- Leveled papers'!$H$4:$KM$4,AO$3,'English Scores- Leveled papers'!$H42:$KM42,"&lt;&gt;")=0,"",SUMIF('English Scores- Leveled papers'!$H$4:$KM$4,AO$3,'English Scores- Leveled papers'!$H42:$KM42)))</f>
        <is>
          <t/>
        </is>
      </c>
      <c r="AP40" s="319" t="inlineStr">
        <f aca="false">IF($B40="","",IF(COUNTIFS('English Scores- Leveled papers'!$H$4:$KM$4,AP$3,'English Scores- Leveled papers'!$H42:$KM42,"&lt;&gt;")=0,"",SUMIF('English Scores- Leveled papers'!$H$4:$KM$4,AP$3,'English Scores- Leveled papers'!$H42:$KM42)))</f>
        <is>
          <t/>
        </is>
      </c>
      <c r="AQ40" s="319" t="inlineStr">
        <f aca="false">IF($B40="","",IF(COUNTIFS('English Scores- Leveled papers'!$H$4:$KM$4,AQ$3,'English Scores- Leveled papers'!$H42:$KM42,"&lt;&gt;")=0,"",SUMIF('English Scores- Leveled papers'!$H$4:$KM$4,AQ$3,'English Scores- Leveled papers'!$H42:$KM42)))</f>
        <is>
          <t/>
        </is>
      </c>
      <c r="AR40" s="319" t="inlineStr">
        <f aca="false">IF($B40="","",IF(COUNTIFS('English Scores- Leveled papers'!$H$4:$KM$4,AR$3,'English Scores- Leveled papers'!$H42:$KM42,"&lt;&gt;")=0,"",SUMIF('English Scores- Leveled papers'!$H$4:$KM$4,AR$3,'English Scores- Leveled papers'!$H42:$KM42)))</f>
        <is>
          <t/>
        </is>
      </c>
      <c r="AS40" s="319" t="inlineStr">
        <f aca="false">IF($B40="","",IF(COUNTIFS('English Scores- Leveled papers'!$H$4:$KM$4,AS$3,'English Scores- Leveled papers'!$H42:$KM42,"&lt;&gt;")=0,"",SUMIF('English Scores- Leveled papers'!$H$4:$KM$4,AS$3,'English Scores- Leveled papers'!$H42:$KM42)))</f>
        <is>
          <t/>
        </is>
      </c>
      <c r="AT40" s="319" t="inlineStr">
        <f aca="false">IF($B40="","",IF(COUNTIFS('English Scores- Leveled papers'!$H$4:$KM$4,AT$3,'English Scores- Leveled papers'!$H42:$KM42,"&lt;&gt;")=0,"",SUMIF('English Scores- Leveled papers'!$H$4:$KM$4,AT$3,'English Scores- Leveled papers'!$H42:$KM42)))</f>
        <is>
          <t/>
        </is>
      </c>
      <c r="AU40" s="319" t="inlineStr">
        <f aca="false">IF($B40="","",IF(COUNTIFS('English Scores- Leveled papers'!$H$4:$KM$4,AU$3,'English Scores- Leveled papers'!$H42:$KM42,"&lt;&gt;")=0,"",SUMIF('English Scores- Leveled papers'!$H$4:$KM$4,AU$3,'English Scores- Leveled papers'!$H42:$KM42)))</f>
        <is>
          <t/>
        </is>
      </c>
      <c r="AV40" s="319" t="inlineStr">
        <f aca="false">IF($B40="","",IF(COUNTIFS('English Scores- Leveled papers'!$H$4:$KM$4,AV$3,'English Scores- Leveled papers'!$H42:$KM42,"&lt;&gt;")=0,"",SUMIF('English Scores- Leveled papers'!$H$4:$KM$4,AV$3,'English Scores- Leveled papers'!$H42:$KM42)))</f>
        <is>
          <t/>
        </is>
      </c>
      <c r="AW40" s="319" t="inlineStr">
        <f aca="false">IF($B40="","",IF(COUNTIFS('English Scores- Leveled papers'!$H$4:$KM$4,AW$3,'English Scores- Leveled papers'!$H42:$KM42,"&lt;&gt;")=0,"",SUMIF('English Scores- Leveled papers'!$H$4:$KM$4,AW$3,'English Scores- Leveled papers'!$H42:$KM42)))</f>
        <is>
          <t/>
        </is>
      </c>
      <c r="AX40" s="319" t="inlineStr">
        <f aca="false">IF($B40="","",IF(COUNTIFS('English Scores- Leveled papers'!$H$4:$KM$4,AX$3,'English Scores- Leveled papers'!$H42:$KM42,"&lt;&gt;")=0,"",SUMIF('English Scores- Leveled papers'!$H$4:$KM$4,AX$3,'English Scores- Leveled papers'!$H42:$KM42)))</f>
        <is>
          <t/>
        </is>
      </c>
      <c r="AY40" s="319" t="inlineStr">
        <f aca="false">IF($B40="","",IF(COUNTIFS('English Scores- Leveled papers'!$H$4:$KM$4,AY$3,'English Scores- Leveled papers'!$H42:$KM42,"&lt;&gt;")=0,"",SUMIF('English Scores- Leveled papers'!$H$4:$KM$4,AY$3,'English Scores- Leveled papers'!$H42:$KM42)))</f>
        <is>
          <t/>
        </is>
      </c>
      <c r="AZ40" s="752" t="inlineStr">
        <f aca="false">IF($B40="","",IF(COUNTIFS('English Scores- Leveled papers'!$H$4:$KM$4,AZ$3,'English Scores- Leveled papers'!$H42:$KM42,"&lt;&gt;")=0,"",SUMIF('English Scores- Leveled papers'!$H$4:$KM$4,AZ$3,'English Scores- Leveled papers'!$H42:$KM42)))</f>
        <is>
          <t/>
        </is>
      </c>
      <c r="BA40" s="752" t="inlineStr">
        <f aca="false">IF($B40="","",IF(COUNTIFS('English Scores- Leveled papers'!$H$4:$KM$4,BA$3,'English Scores- Leveled papers'!$H42:$KM42,"&lt;&gt;")=0,"",SUMIF('English Scores- Leveled papers'!$H$4:$KM$4,BA$3,'English Scores- Leveled papers'!$H42:$KM42)))</f>
        <is>
          <t/>
        </is>
      </c>
      <c r="BB40" s="752" t="inlineStr">
        <f aca="false">IF($B40="","",IF(COUNTIFS('English Scores- Leveled papers'!$H$4:$KM$4,BB$3,'English Scores- Leveled papers'!$H42:$KM42,"&lt;&gt;")=0,"",SUMIF('English Scores- Leveled papers'!$H$4:$KM$4,BB$3,'English Scores- Leveled papers'!$H42:$KM42)))</f>
        <is>
          <t/>
        </is>
      </c>
      <c r="BC40" s="752" t="inlineStr">
        <f aca="false">IF($B40="","",IF(COUNTIFS('English Scores- Leveled papers'!$H$4:$KM$4,BC$3,'English Scores- Leveled papers'!$H42:$KM42,"&lt;&gt;")=0,"",SUMIF('English Scores- Leveled papers'!$H$4:$KM$4,BC$3,'English Scores- Leveled papers'!$H42:$KM42)))</f>
        <is>
          <t/>
        </is>
      </c>
      <c r="BD40" s="752"/>
      <c r="BE40" s="752"/>
      <c r="BF40" s="752" t="inlineStr">
        <f aca="false">IF($B40="","",IF(COUNTIFS('English Scores- Leveled papers'!$H$4:$KM$4,BF$3,'English Scores- Leveled papers'!$H42:$KM42,"&lt;&gt;")=0,"",SUMIF('English Scores- Leveled papers'!$H$4:$KM$4,BF$3,'English Scores- Leveled papers'!$H42:$KM42)))</f>
        <is>
          <t/>
        </is>
      </c>
      <c r="BG40" s="752" t="inlineStr">
        <f aca="false">IF($B40="","",IF(COUNTIFS('English Scores- Leveled papers'!$H$4:$KM$4,BG$3,'English Scores- Leveled papers'!$H42:$KM42,"&lt;&gt;")=0,"",SUMIF('English Scores- Leveled papers'!$H$4:$KM$4,BG$3,'English Scores- Leveled papers'!$H42:$KM42)))</f>
        <is>
          <t/>
        </is>
      </c>
      <c r="BH40" s="752" t="inlineStr">
        <f aca="false">IF($B40="","",IF(COUNTIFS('English Scores- Leveled papers'!$H$4:$KM$4,BH$3,'English Scores- Leveled papers'!$H42:$KM42,"&lt;&gt;")=0,"",SUMIF('English Scores- Leveled papers'!$H$4:$KM$4,BH$3,'English Scores- Leveled papers'!$H42:$KM42)))</f>
        <is>
          <t/>
        </is>
      </c>
      <c r="BI40" s="752" t="inlineStr">
        <f aca="false">IF($B40="","",IF(COUNTIFS('English Scores- Leveled papers'!$H$4:$KM$4,BI$3,'English Scores- Leveled papers'!$H42:$KM42,"&lt;&gt;")=0,"",SUMIF('English Scores- Leveled papers'!$H$4:$KM$4,BI$3,'English Scores- Leveled papers'!$H42:$KM42)))</f>
        <is>
          <t/>
        </is>
      </c>
      <c r="BJ40" s="752" t="inlineStr">
        <f aca="false">IF($B40="","",IF(COUNTIFS('English Scores- Leveled papers'!$H$4:$KM$4,BJ$3,'English Scores- Leveled papers'!$H42:$KM42,"&lt;&gt;")=0,"",SUMIF('English Scores- Leveled papers'!$H$4:$KM$4,BJ$3,'English Scores- Leveled papers'!$H42:$KM42)))</f>
        <is>
          <t/>
        </is>
      </c>
      <c r="BK40" s="752" t="inlineStr">
        <f aca="false">IF($B40="","",IF(COUNTIFS('English Scores- Leveled papers'!$H$4:$KM$4,BK$3,'English Scores- Leveled papers'!$H42:$KM42,"&lt;&gt;")=0,"",SUMIF('English Scores- Leveled papers'!$H$4:$KM$4,BK$3,'English Scores- Leveled papers'!$H42:$KM42)))</f>
        <is>
          <t/>
        </is>
      </c>
      <c r="BL40" s="752" t="inlineStr">
        <f aca="false">IF($B40="","",IF(COUNTIFS('English Scores- Leveled papers'!$H$4:$KM$4,BL$3,'English Scores- Leveled papers'!$H42:$KM42,"&lt;&gt;")=0,"",SUMIF('English Scores- Leveled papers'!$H$4:$KM$4,BL$3,'English Scores- Leveled papers'!$H42:$KM42)))</f>
        <is>
          <t/>
        </is>
      </c>
      <c r="BM40" s="752" t="inlineStr">
        <f aca="false">IF($B40="","",IF(COUNTIFS('English Scores- Leveled papers'!$H$4:$KM$4,BM$3,'English Scores- Leveled papers'!$H42:$KM42,"&lt;&gt;")=0,"",SUMIF('English Scores- Leveled papers'!$H$4:$KM$4,BM$3,'English Scores- Leveled papers'!$H42:$KM42)))</f>
        <is>
          <t/>
        </is>
      </c>
      <c r="BN40" s="752" t="inlineStr">
        <f aca="false">IF($B40="","",IF(COUNTIFS('English Scores- Leveled papers'!$H$4:$KM$4,BN$3,'English Scores- Leveled papers'!$H42:$KM42,"&lt;&gt;")=0,"",SUMIF('English Scores- Leveled papers'!$H$4:$KM$4,BN$3,'English Scores- Leveled papers'!$H42:$KM42)))</f>
        <is>
          <t/>
        </is>
      </c>
      <c r="BO40" s="752" t="inlineStr">
        <f aca="false">IF($B40="","",IF(COUNTIFS('English Scores- Leveled papers'!$H$4:$KM$4,BO$3,'English Scores- Leveled papers'!$H42:$KM42,"&lt;&gt;")=0,"",SUMIF('English Scores- Leveled papers'!$H$4:$KM$4,BO$3,'English Scores- Leveled papers'!$H42:$KM42)))</f>
        <is>
          <t/>
        </is>
      </c>
      <c r="BP40" s="319" t="inlineStr">
        <f aca="false">IF($B40="","",IF(COUNTIFS('English Scores- Leveled papers'!$H$4:$KM$4,BP$3,'English Scores- Leveled papers'!$H42:$KM42,"&lt;&gt;")=0,"",SUMIF('English Scores- Leveled papers'!$H$4:$KM$4,BP$3,'English Scores- Leveled papers'!$H42:$KM42)))</f>
        <is>
          <t/>
        </is>
      </c>
      <c r="BQ40" s="319" t="inlineStr">
        <f aca="false">IF($B40="","",IF(COUNTIFS('English Scores- Leveled papers'!$H$4:$KM$4,BQ$3,'English Scores- Leveled papers'!$H42:$KM42,"&lt;&gt;")=0,"",SUMIF('English Scores- Leveled papers'!$H$4:$KM$4,BQ$3,'English Scores- Leveled papers'!$H42:$KM42)))</f>
        <is>
          <t/>
        </is>
      </c>
      <c r="BR40" s="319" t="inlineStr">
        <f aca="false">IF($B40="","",IF(COUNTIFS('English Scores- Leveled papers'!$H$4:$KM$4,BR$3,'English Scores- Leveled papers'!$H42:$KM42,"&lt;&gt;")=0,"",SUMIF('English Scores- Leveled papers'!$H$4:$KM$4,BR$3,'English Scores- Leveled papers'!$H42:$KM42)))</f>
        <is>
          <t/>
        </is>
      </c>
      <c r="BS40" s="319" t="inlineStr">
        <f aca="false">IF($B40="","",IF(COUNTIFS('English Scores- Leveled papers'!$H$4:$KM$4,BS$3,'English Scores- Leveled papers'!$H42:$KM42,"&lt;&gt;")=0,"",SUMIF('English Scores- Leveled papers'!$H$4:$KM$4,BS$3,'English Scores- Leveled papers'!$H42:$KM42)))</f>
        <is>
          <t/>
        </is>
      </c>
      <c r="BT40" s="319" t="inlineStr">
        <f aca="false">IF($B40="","",IF(COUNTIFS('English Scores- Leveled papers'!$H$4:$KM$4,BT$3,'English Scores- Leveled papers'!$H42:$KM42,"&lt;&gt;")=0,"",SUMIF('English Scores- Leveled papers'!$H$4:$KM$4,BT$3,'English Scores- Leveled papers'!$H42:$KM42)))</f>
        <is>
          <t/>
        </is>
      </c>
      <c r="BU40" s="319" t="inlineStr">
        <f aca="false">IF($B40="","",IF(COUNTIFS('English Scores- Leveled papers'!$H$4:$KM$4,BU$3,'English Scores- Leveled papers'!$H42:$KM42,"&lt;&gt;")=0,"",SUMIF('English Scores- Leveled papers'!$H$4:$KM$4,BU$3,'English Scores- Leveled papers'!$H42:$KM42)))</f>
        <is>
          <t/>
        </is>
      </c>
      <c r="BV40" s="319" t="inlineStr">
        <f aca="false">IF($B40="","",IF(COUNTIFS('English Scores- Leveled papers'!$H$4:$KM$4,BV$3,'English Scores- Leveled papers'!$H42:$KM42,"&lt;&gt;")=0,"",SUMIF('English Scores- Leveled papers'!$H$4:$KM$4,BV$3,'English Scores- Leveled papers'!$H42:$KM42)))</f>
        <is>
          <t/>
        </is>
      </c>
      <c r="BW40" s="319" t="inlineStr">
        <f aca="false">IF($B40="","",IF(COUNTIFS('English Scores- Leveled papers'!$H$4:$KM$4,BW$3,'English Scores- Leveled papers'!$H42:$KM42,"&lt;&gt;")=0,"",SUMIF('English Scores- Leveled papers'!$H$4:$KM$4,BW$3,'English Scores- Leveled papers'!$H42:$KM42)))</f>
        <is>
          <t/>
        </is>
      </c>
      <c r="BX40" s="752" t="inlineStr">
        <f aca="false">IF($B40="","",IF(COUNTIFS('English Scores- Leveled papers'!$H$4:$KM$4,BX$3,'English Scores- Leveled papers'!$H42:$KM42,"&lt;&gt;")=0,"",SUMIF('English Scores- Leveled papers'!$H$4:$KM$4,BX$3,'English Scores- Leveled papers'!$H42:$KM42)))</f>
        <is>
          <t/>
        </is>
      </c>
      <c r="BY40" s="752" t="inlineStr">
        <f aca="false">IF($B40="","",IF(COUNTIFS('English Scores- Leveled papers'!$H$4:$KM$4,BY$3,'English Scores- Leveled papers'!$H42:$KM42,"&lt;&gt;")=0,"",SUMIF('English Scores- Leveled papers'!$H$4:$KM$4,BY$3,'English Scores- Leveled papers'!$H42:$KM42)))</f>
        <is>
          <t/>
        </is>
      </c>
      <c r="BZ40" s="752" t="inlineStr">
        <f aca="false">IF($B40="","",IF(COUNTIFS('English Scores- Leveled papers'!$H$4:$KM$4,BZ$3,'English Scores- Leveled papers'!$H42:$KM42,"&lt;&gt;")=0,"",SUMIF('English Scores- Leveled papers'!$H$4:$KM$4,BZ$3,'English Scores- Leveled papers'!$H42:$KM42)))</f>
        <is>
          <t/>
        </is>
      </c>
      <c r="CA40" s="752" t="inlineStr">
        <f aca="false">IF($B40="","",IF(COUNTIFS('English Scores- Leveled papers'!$H$4:$KM$4,CA$3,'English Scores- Leveled papers'!$H42:$KM42,"&lt;&gt;")=0,"",SUMIF('English Scores- Leveled papers'!$H$4:$KM$4,CA$3,'English Scores- Leveled papers'!$H42:$KM42)))</f>
        <is>
          <t/>
        </is>
      </c>
      <c r="CB40" s="752" t="inlineStr">
        <f aca="false">IF($B40="","",IF(COUNTIFS('English Scores- Leveled papers'!$H$4:$KM$4,CB$3,'English Scores- Leveled papers'!$H42:$KM42,"&lt;&gt;")=0,"",SUMIF('English Scores- Leveled papers'!$H$4:$KM$4,CB$3,'English Scores- Leveled papers'!$H42:$KM42)))</f>
        <is>
          <t/>
        </is>
      </c>
      <c r="CC40" s="752" t="inlineStr">
        <f aca="false">IF($B40="","",IF(COUNTIFS('English Scores- Leveled papers'!$H$4:$KM$4,CC$3,'English Scores- Leveled papers'!$H42:$KM42,"&lt;&gt;")=0,"",SUMIF('English Scores- Leveled papers'!$H$4:$KM$4,CC$3,'English Scores- Leveled papers'!$H42:$KM42)))</f>
        <is>
          <t/>
        </is>
      </c>
      <c r="CD40" s="752" t="inlineStr">
        <f aca="false">IF($B40="","",IF(COUNTIFS('English Scores- Leveled papers'!$H$4:$KM$4,CD$3,'English Scores- Leveled papers'!$H42:$KM42,"&lt;&gt;")=0,"",SUMIF('English Scores- Leveled papers'!$H$4:$KM$4,CD$3,'English Scores- Leveled papers'!$H42:$KM42)))</f>
        <is>
          <t/>
        </is>
      </c>
      <c r="CE40" s="752" t="inlineStr">
        <f aca="false">IF($B40="","",IF(COUNTIFS('English Scores- Leveled papers'!$H$4:$KM$4,CE$3,'English Scores- Leveled papers'!$H42:$KM42,"&lt;&gt;")=0,"",SUMIF('English Scores- Leveled papers'!$H$4:$KM$4,CE$3,'English Scores- Leveled papers'!$H42:$KM42)))</f>
        <is>
          <t/>
        </is>
      </c>
      <c r="CF40" s="752" t="inlineStr">
        <f aca="false">IF($B40="","",IF(COUNTIFS('English Scores- Leveled papers'!$H$4:$KM$4,CF$3,'English Scores- Leveled papers'!$H42:$KM42,"&lt;&gt;")=0,"",SUMIF('English Scores- Leveled papers'!$H$4:$KM$4,CF$3,'English Scores- Leveled papers'!$H42:$KM42)))</f>
        <is>
          <t/>
        </is>
      </c>
      <c r="CG40" s="319" t="inlineStr">
        <f aca="false">IF($B40="","",IF(COUNTIFS('English Scores- Leveled papers'!$H$4:$KM$4,CG$3,'English Scores- Leveled papers'!$H42:$KM42,"&lt;&gt;")=0,"",SUMIF('English Scores- Leveled papers'!$H$4:$KM$4,CG$3,'English Scores- Leveled papers'!$H42:$KM42)))</f>
        <is>
          <t/>
        </is>
      </c>
      <c r="CH40" s="319" t="inlineStr">
        <f aca="false">IF($B40="","",IF(COUNTIFS('English Scores- Leveled papers'!$H$4:$KM$4,CH$3,'English Scores- Leveled papers'!$H42:$KM42,"&lt;&gt;")=0,"",SUMIF('English Scores- Leveled papers'!$H$4:$KM$4,CH$3,'English Scores- Leveled papers'!$H42:$KM42)))</f>
        <is>
          <t/>
        </is>
      </c>
      <c r="CI40" s="319" t="inlineStr">
        <f aca="false">IF($B40="","",IF(COUNTIFS('English Scores- Leveled papers'!$H$4:$KM$4,CI$3,'English Scores- Leveled papers'!$H42:$KM42,"&lt;&gt;")=0,"",SUMIF('English Scores- Leveled papers'!$H$4:$KM$4,CI$3,'English Scores- Leveled papers'!$H42:$KM42)))</f>
        <is>
          <t/>
        </is>
      </c>
      <c r="CJ40" s="319" t="inlineStr">
        <f aca="false">IF($B40="","",IF(COUNTIFS('English Scores- Leveled papers'!$H$4:$KM$4,CJ$3,'English Scores- Leveled papers'!$H42:$KM42,"&lt;&gt;")=0,"",SUMIF('English Scores- Leveled papers'!$H$4:$KM$4,CJ$3,'English Scores- Leveled papers'!$H42:$KM42)))</f>
        <is>
          <t/>
        </is>
      </c>
      <c r="CK40" s="319" t="inlineStr">
        <f aca="false">IF($B40="","",IF(COUNTIFS('English Scores- Leveled papers'!$H$4:$KM$4,CK$3,'English Scores- Leveled papers'!$H42:$KM42,"&lt;&gt;")=0,"",SUMIF('English Scores- Leveled papers'!$H$4:$KM$4,CK$3,'English Scores- Leveled papers'!$H42:$KM42)))</f>
        <is>
          <t/>
        </is>
      </c>
      <c r="CL40" s="752" t="inlineStr">
        <f aca="false">IF($B40="","",IF(COUNTIFS('English Scores- Leveled papers'!$H$4:$KM$4,CL$3,'English Scores- Leveled papers'!$H42:$KM42,"&lt;&gt;")=0,"",SUMIF('English Scores- Leveled papers'!$H$4:$KM$4,CL$3,'English Scores- Leveled papers'!$H42:$KM42)))</f>
        <is>
          <t/>
        </is>
      </c>
      <c r="CM40" s="752" t="inlineStr">
        <f aca="false">IF($B40="","",IF(COUNTIFS('English Scores- Leveled papers'!$H$4:$KM$4,CM$3,'English Scores- Leveled papers'!$H42:$KM42,"&lt;&gt;")=0,"",SUMIF('English Scores- Leveled papers'!$H$4:$KM$4,CM$3,'English Scores- Leveled papers'!$H42:$KM42)))</f>
        <is>
          <t/>
        </is>
      </c>
      <c r="CN40" s="752" t="inlineStr">
        <f aca="false">IF($B40="","",IF(COUNTIFS('English Scores- Leveled papers'!$H$4:$KM$4,CN$3,'English Scores- Leveled papers'!$H42:$KM42,"&lt;&gt;")=0,"",SUMIF('English Scores- Leveled papers'!$H$4:$KM$4,CN$3,'English Scores- Leveled papers'!$H42:$KM42)))</f>
        <is>
          <t/>
        </is>
      </c>
      <c r="CO40" s="752" t="inlineStr">
        <f aca="false">IF($B40="","",IF(COUNTIFS('English Scores- Leveled papers'!$H$4:$KM$4,CO$3,'English Scores- Leveled papers'!$H42:$KM42,"&lt;&gt;")=0,"",SUMIF('English Scores- Leveled papers'!$H$4:$KM$4,CO$3,'English Scores- Leveled papers'!$H42:$KM42)))</f>
        <is>
          <t/>
        </is>
      </c>
      <c r="CP40" s="752" t="inlineStr">
        <f aca="false">IF($B40="","",IF(COUNTIFS('English Scores- Leveled papers'!$H$4:$KM$4,CP$3,'English Scores- Leveled papers'!$H42:$KM42,"&lt;&gt;")=0,"",SUMIF('English Scores- Leveled papers'!$H$4:$KM$4,CP$3,'English Scores- Leveled papers'!$H42:$KM42)))</f>
        <is>
          <t/>
        </is>
      </c>
      <c r="CQ40" s="752" t="inlineStr">
        <f aca="false">IF($B40="","",IF(COUNTIFS('English Scores- Leveled papers'!$H$4:$KM$4,CQ$3,'English Scores- Leveled papers'!$H42:$KM42,"&lt;&gt;")=0,"",SUMIF('English Scores- Leveled papers'!$H$4:$KM$4,CQ$3,'English Scores- Leveled papers'!$H42:$KM42)))</f>
        <is>
          <t/>
        </is>
      </c>
      <c r="CR40" s="752" t="inlineStr">
        <f aca="false">IF($B40="","",IF(COUNTIFS('English Scores- Leveled papers'!$H$4:$KM$4,CR$3,'English Scores- Leveled papers'!$H42:$KM42,"&lt;&gt;")=0,"",SUMIF('English Scores- Leveled papers'!$H$4:$KM$4,CR$3,'English Scores- Leveled papers'!$H42:$KM42)))</f>
        <is>
          <t/>
        </is>
      </c>
      <c r="CS40" s="752" t="inlineStr">
        <f aca="false">IF($B40="","",IF(COUNTIFS('English Scores- Leveled papers'!$H$4:$KM$4,CS$3,'English Scores- Leveled papers'!$H42:$KM42,"&lt;&gt;")=0,"",SUMIF('English Scores- Leveled papers'!$H$4:$KM$4,CS$3,'English Scores- Leveled papers'!$H42:$KM42)))</f>
        <is>
          <t/>
        </is>
      </c>
      <c r="CT40" s="319" t="inlineStr">
        <f aca="false">IF($B40="","",IF(COUNTIFS('English Scores- Leveled papers'!$H$4:$KM$4,CT$3,'English Scores- Leveled papers'!$H42:$KM42,"&lt;&gt;")=0,"",SUMIF('English Scores- Leveled papers'!$H$4:$KM$4,CT$3,'English Scores- Leveled papers'!$H42:$KM42)))</f>
        <is>
          <t/>
        </is>
      </c>
      <c r="CU40" s="319" t="inlineStr">
        <f aca="false">IF($B40="","",IF(COUNTIFS('English Scores- Leveled papers'!$H$4:$KM$4,CU$3,'English Scores- Leveled papers'!$H42:$KM42,"&lt;&gt;")=0,"",SUMIF('English Scores- Leveled papers'!$H$4:$KM$4,CU$3,'English Scores- Leveled papers'!$H42:$KM42)))</f>
        <is>
          <t/>
        </is>
      </c>
      <c r="CV40" s="319" t="inlineStr">
        <f aca="false">IF($B40="","",IF(COUNTIFS('English Scores- Leveled papers'!$H$4:$KM$4,CV$3,'English Scores- Leveled papers'!$H42:$KM42,"&lt;&gt;")=0,"",SUMIF('English Scores- Leveled papers'!$H$4:$KM$4,CV$3,'English Scores- Leveled papers'!$H42:$KM42)))</f>
        <is>
          <t/>
        </is>
      </c>
      <c r="CW40" s="319" t="inlineStr">
        <f aca="false">IF($B40="","",IF(COUNTIFS('English Scores- Leveled papers'!$H$4:$KM$4,CW$3,'English Scores- Leveled papers'!$H42:$KM42,"&lt;&gt;")=0,"",SUMIF('English Scores- Leveled papers'!$H$4:$KM$4,CW$3,'English Scores- Leveled papers'!$H42:$KM42)))</f>
        <is>
          <t/>
        </is>
      </c>
      <c r="CX40" s="319" t="inlineStr">
        <f aca="false">IF($B40="","",IF(COUNTIFS('English Scores- Leveled papers'!$H$4:$KM$4,CX$3,'English Scores- Leveled papers'!$H42:$KM42,"&lt;&gt;")=0,"",SUMIF('English Scores- Leveled papers'!$H$4:$KM$4,CX$3,'English Scores- Leveled papers'!$H42:$KM42)))</f>
        <is>
          <t/>
        </is>
      </c>
      <c r="CY40" s="319" t="inlineStr">
        <f aca="false">IF($B40="","",IF(COUNTIFS('English Scores- Leveled papers'!$H$4:$KM$4,CY$3,'English Scores- Leveled papers'!$H42:$KM42,"&lt;&gt;")=0,"",SUMIF('English Scores- Leveled papers'!$H$4:$KM$4,CY$3,'English Scores- Leveled papers'!$H42:$KM42)))</f>
        <is>
          <t/>
        </is>
      </c>
      <c r="CZ40" s="319" t="inlineStr">
        <f aca="false">IF($B40="","",IF(COUNTIFS('English Scores- Leveled papers'!$H$4:$KM$4,CZ$3,'English Scores- Leveled papers'!$H42:$KM42,"&lt;&gt;")=0,"",SUMIF('English Scores- Leveled papers'!$H$4:$KM$4,CZ$3,'English Scores- Leveled papers'!$H42:$KM42)))</f>
        <is>
          <t/>
        </is>
      </c>
      <c r="DA40" s="319" t="inlineStr">
        <f aca="false">IF($B40="","",IF(COUNTIFS('English Scores- Leveled papers'!$H$4:$KM$4,DA$3,'English Scores- Leveled papers'!$H42:$KM42,"&lt;&gt;")=0,"",SUMIF('English Scores- Leveled papers'!$H$4:$KM$4,DA$3,'English Scores- Leveled papers'!$H42:$KM42)))</f>
        <is>
          <t/>
        </is>
      </c>
      <c r="DB40" s="319" t="inlineStr">
        <f aca="false">IF($B40="","",IF(COUNTIFS('English Scores- Leveled papers'!$H$4:$KM$4,DB$3,'English Scores- Leveled papers'!$H42:$KM42,"&lt;&gt;")=0,"",SUMIF('English Scores- Leveled papers'!$H$4:$KM$4,DB$3,'English Scores- Leveled papers'!$H42:$KM42)))</f>
        <is>
          <t/>
        </is>
      </c>
      <c r="DC40" s="319" t="inlineStr">
        <f aca="false">IF($B40="","",IF(COUNTIFS('English Scores- Leveled papers'!$H$4:$KM$4,DC$3,'English Scores- Leveled papers'!$H42:$KM42,"&lt;&gt;")=0,"",SUMIF('English Scores- Leveled papers'!$H$4:$KM$4,DC$3,'English Scores- Leveled papers'!$H42:$KM42)))</f>
        <is>
          <t/>
        </is>
      </c>
      <c r="DD40" s="319" t="inlineStr">
        <f aca="false">IF($B40="","",IF(COUNTIFS('English Scores- Leveled papers'!$H$4:$KM$4,DD$3,'English Scores- Leveled papers'!$H42:$KM42,"&lt;&gt;")=0,"",SUMIF('English Scores- Leveled papers'!$H$4:$KM$4,DD$3,'English Scores- Leveled papers'!$H42:$KM42)))</f>
        <is>
          <t/>
        </is>
      </c>
      <c r="DE40" s="319" t="inlineStr">
        <f aca="false">IF($B40="","",IF(COUNTIFS('English Scores- Leveled papers'!$H$4:$KM$4,DE$3,'English Scores- Leveled papers'!$H42:$KM42,"&lt;&gt;")=0,"",SUMIF('English Scores- Leveled papers'!$H$4:$KM$4,DE$3,'English Scores- Leveled papers'!$H42:$KM42)))</f>
        <is>
          <t/>
        </is>
      </c>
      <c r="DF40" s="752" t="inlineStr">
        <f aca="false">IF($B40="","",IF(COUNTIFS('English Scores- Leveled papers'!$H$4:$KM$4,DF$3,'English Scores- Leveled papers'!$H42:$KM42,"&lt;&gt;")=0,"",SUMIF('English Scores- Leveled papers'!$H$4:$KM$4,DF$3,'English Scores- Leveled papers'!$H42:$KM42)))</f>
        <is>
          <t/>
        </is>
      </c>
      <c r="DG40" s="752" t="inlineStr">
        <f aca="false">IF($B40="","",IF(COUNTIFS('English Scores- Leveled papers'!$H$4:$KM$4,DG$3,'English Scores- Leveled papers'!$H42:$KM42,"&lt;&gt;")=0,"",SUMIF('English Scores- Leveled papers'!$H$4:$KM$4,DG$3,'English Scores- Leveled papers'!$H42:$KM42)))</f>
        <is>
          <t/>
        </is>
      </c>
      <c r="DH40" s="752" t="inlineStr">
        <f aca="false">IF($B40="","",IF(COUNTIFS('English Scores- Leveled papers'!$H$4:$KM$4,DH$3,'English Scores- Leveled papers'!$H42:$KM42,"&lt;&gt;")=0,"",SUMIF('English Scores- Leveled papers'!$H$4:$KM$4,DH$3,'English Scores- Leveled papers'!$H42:$KM42)))</f>
        <is>
          <t/>
        </is>
      </c>
      <c r="DI40" s="752" t="inlineStr">
        <f aca="false">IF($B40="","",IF(COUNTIFS('English Scores- Leveled papers'!$H$4:$KM$4,DI$3,'English Scores- Leveled papers'!$H42:$KM42,"&lt;&gt;")=0,"",SUMIF('English Scores- Leveled papers'!$H$4:$KM$4,DI$3,'English Scores- Leveled papers'!$H42:$KM42)))</f>
        <is>
          <t/>
        </is>
      </c>
      <c r="DJ40" s="752" t="inlineStr">
        <f aca="false">IF($B40="","",IF(COUNTIFS('English Scores- Leveled papers'!$H$4:$KM$4,DJ$3,'English Scores- Leveled papers'!$H42:$KM42,"&lt;&gt;")=0,"",SUMIF('English Scores- Leveled papers'!$H$4:$KM$4,DJ$3,'English Scores- Leveled papers'!$H42:$KM42)))</f>
        <is>
          <t/>
        </is>
      </c>
      <c r="DK40" s="752" t="inlineStr">
        <f aca="false">IF($B40="","",IF(COUNTIFS('English Scores- Leveled papers'!$H$4:$KM$4,DK$3,'English Scores- Leveled papers'!$H42:$KM42,"&lt;&gt;")=0,"",SUMIF('English Scores- Leveled papers'!$H$4:$KM$4,DK$3,'English Scores- Leveled papers'!$H42:$KM42)))</f>
        <is>
          <t/>
        </is>
      </c>
      <c r="DL40" s="752" t="inlineStr">
        <f aca="false">IF($B40="","",IF(COUNTIFS('English Scores- Leveled papers'!$H$4:$KM$4,DL$3,'English Scores- Leveled papers'!$H42:$KM42,"&lt;&gt;")=0,"",SUMIF('English Scores- Leveled papers'!$H$4:$KM$4,DL$3,'English Scores- Leveled papers'!$H42:$KM42)))</f>
        <is>
          <t/>
        </is>
      </c>
      <c r="DM40" s="752" t="inlineStr">
        <f aca="false">IF($B40="","",IF(COUNTIFS('English Scores- Leveled papers'!$H$4:$KM$4,DM$3,'English Scores- Leveled papers'!$H42:$KM42,"&lt;&gt;")=0,"",SUMIF('English Scores- Leveled papers'!$H$4:$KM$4,DM$3,'English Scores- Leveled papers'!$H42:$KM42)))</f>
        <is>
          <t/>
        </is>
      </c>
      <c r="DN40" s="752" t="inlineStr">
        <f aca="false">IF($B40="","",IF(COUNTIFS('English Scores- Leveled papers'!$H$4:$KM$4,DN$3,'English Scores- Leveled papers'!$H42:$KM42,"&lt;&gt;")=0,"",SUMIF('English Scores- Leveled papers'!$H$4:$KM$4,DN$3,'English Scores- Leveled papers'!$H42:$KM42)))</f>
        <is>
          <t/>
        </is>
      </c>
      <c r="DO40" s="752" t="inlineStr">
        <f aca="false">IF($B40="","",IF(COUNTIFS('English Scores- Leveled papers'!$H$4:$KM$4,DO$3,'English Scores- Leveled papers'!$H42:$KM42,"&lt;&gt;")=0,"",SUMIF('English Scores- Leveled papers'!$H$4:$KM$4,DO$3,'English Scores- Leveled papers'!$H42:$KM42)))</f>
        <is>
          <t/>
        </is>
      </c>
      <c r="DP40" s="752" t="inlineStr">
        <f aca="false">IF($B40="","",IF(COUNTIFS('English Scores- Leveled papers'!$H$4:$KM$4,DP$3,'English Scores- Leveled papers'!$H42:$KM42,"&lt;&gt;")=0,"",SUMIF('English Scores- Leveled papers'!$H$4:$KM$4,DP$3,'English Scores- Leveled papers'!$H42:$KM42)))</f>
        <is>
          <t/>
        </is>
      </c>
      <c r="DQ40" s="752" t="inlineStr">
        <f aca="false">IF($B40="","",IF(COUNTIFS('English Scores- Leveled papers'!$H$4:$KM$4,DQ$3,'English Scores- Leveled papers'!$H42:$KM42,"&lt;&gt;")=0,"",SUMIF('English Scores- Leveled papers'!$H$4:$KM$4,DQ$3,'English Scores- Leveled papers'!$H42:$KM42)))</f>
        <is>
          <t/>
        </is>
      </c>
      <c r="DR40" s="319" t="inlineStr">
        <f aca="false">IF($B40="","",IF(COUNTIFS('English Scores- Leveled papers'!$H$4:$KM$4,DR$3,'English Scores- Leveled papers'!$H42:$KM42,"&lt;&gt;")=0,"",SUMIF('English Scores- Leveled papers'!$H$4:$KM$4,DR$3,'English Scores- Leveled papers'!$H42:$KM42)))</f>
        <is>
          <t/>
        </is>
      </c>
      <c r="DS40" s="319" t="inlineStr">
        <f aca="false">IF($B40="","",IF(COUNTIFS('English Scores- Leveled papers'!$H$4:$KM$4,DS$3,'English Scores- Leveled papers'!$H42:$KM42,"&lt;&gt;")=0,"",SUMIF('English Scores- Leveled papers'!$H$4:$KM$4,DS$3,'English Scores- Leveled papers'!$H42:$KM42)))</f>
        <is>
          <t/>
        </is>
      </c>
      <c r="DT40" s="319" t="inlineStr">
        <f aca="false">IF($B40="","",IF(COUNTIFS('English Scores- Leveled papers'!$H$4:$KM$4,DT$3,'English Scores- Leveled papers'!$H42:$KM42,"&lt;&gt;")=0,"",SUMIF('English Scores- Leveled papers'!$H$4:$KM$4,DT$3,'English Scores- Leveled papers'!$H42:$KM42)))</f>
        <is>
          <t/>
        </is>
      </c>
      <c r="DU40" s="319" t="inlineStr">
        <f aca="false">IF($B40="","",IF(COUNTIFS('English Scores- Leveled papers'!$H$4:$KM$4,DU$3,'English Scores- Leveled papers'!$H42:$KM42,"&lt;&gt;")=0,"",SUMIF('English Scores- Leveled papers'!$H$4:$KM$4,DU$3,'English Scores- Leveled papers'!$H42:$KM42)))</f>
        <is>
          <t/>
        </is>
      </c>
      <c r="DV40" s="319" t="inlineStr">
        <f aca="false">IF($B40="","",IF(COUNTIFS('English Scores- Leveled papers'!$H$4:$KM$4,DV$3,'English Scores- Leveled papers'!$H42:$KM42,"&lt;&gt;")=0,"",SUMIF('English Scores- Leveled papers'!$H$4:$KM$4,DV$3,'English Scores- Leveled papers'!$H42:$KM42)))</f>
        <is>
          <t/>
        </is>
      </c>
      <c r="DW40" s="319" t="inlineStr">
        <f aca="false">IF($B40="","",IF(COUNTIFS('English Scores- Leveled papers'!$H$4:$KM$4,DW$3,'English Scores- Leveled papers'!$H42:$KM42,"&lt;&gt;")=0,"",SUMIF('English Scores- Leveled papers'!$H$4:$KM$4,DW$3,'English Scores- Leveled papers'!$H42:$KM42)))</f>
        <is>
          <t/>
        </is>
      </c>
      <c r="DX40" s="319" t="inlineStr">
        <f aca="false">IF($B40="","",IF(COUNTIFS('English Scores- Leveled papers'!$H$4:$KM$4,DX$3,'English Scores- Leveled papers'!$H42:$KM42,"&lt;&gt;")=0,"",SUMIF('English Scores- Leveled papers'!$H$4:$KM$4,DX$3,'English Scores- Leveled papers'!$H42:$KM42)))</f>
        <is>
          <t/>
        </is>
      </c>
      <c r="DY40" s="319" t="inlineStr">
        <f aca="false">IF($B40="","",IF(COUNTIFS('English Scores- Leveled papers'!$H$4:$KM$4,DY$3,'English Scores- Leveled papers'!$H42:$KM42,"&lt;&gt;")=0,"",SUMIF('English Scores- Leveled papers'!$H$4:$KM$4,DY$3,'English Scores- Leveled papers'!$H42:$KM42)))</f>
        <is>
          <t/>
        </is>
      </c>
      <c r="DZ40" s="319" t="inlineStr">
        <f aca="false">IF($B40="","",IF(COUNTIFS('English Scores- Leveled papers'!$H$4:$KM$4,DZ$3,'English Scores- Leveled papers'!$H42:$KM42,"&lt;&gt;")=0,"",SUMIF('English Scores- Leveled papers'!$H$4:$KM$4,DZ$3,'English Scores- Leveled papers'!$H42:$KM42)))</f>
        <is>
          <t/>
        </is>
      </c>
      <c r="EA40" s="319" t="inlineStr">
        <f aca="false">IF($B40="","",IF(COUNTIFS('English Scores- Leveled papers'!$H$4:$KM$4,EA$3,'English Scores- Leveled papers'!$H42:$KM42,"&lt;&gt;")=0,"",SUMIF('English Scores- Leveled papers'!$H$4:$KM$4,EA$3,'English Scores- Leveled papers'!$H42:$KM42)))</f>
        <is>
          <t/>
        </is>
      </c>
      <c r="EB40" s="319" t="inlineStr">
        <f aca="false">IF($B40="","",IF(COUNTIFS('English Scores- Leveled papers'!$H$4:$KM$4,EB$3,'English Scores- Leveled papers'!$H42:$KM42,"&lt;&gt;")=0,"",SUMIF('English Scores- Leveled papers'!$H$4:$KM$4,EB$3,'English Scores- Leveled papers'!$H42:$KM42)))</f>
        <is>
          <t/>
        </is>
      </c>
      <c r="EC40" s="319" t="inlineStr">
        <f aca="false">IF($B40="","",IF(COUNTIFS('English Scores- Leveled papers'!$H$4:$KM$4,EC$3,'English Scores- Leveled papers'!$H42:$KM42,"&lt;&gt;")=0,"",SUMIF('English Scores- Leveled papers'!$H$4:$KM$4,EC$3,'English Scores- Leveled papers'!$H42:$KM42)))</f>
        <is>
          <t/>
        </is>
      </c>
      <c r="ED40" s="752" t="inlineStr">
        <f aca="false">IF($B40="","",IF(COUNTIFS('English Scores- Leveled papers'!$H$4:$KM$4,ED$3,'English Scores- Leveled papers'!$H42:$KM42,"&lt;&gt;")=0,"",SUMIF('English Scores- Leveled papers'!$H$4:$KM$4,ED$3,'English Scores- Leveled papers'!$H42:$KM42)))</f>
        <is>
          <t/>
        </is>
      </c>
      <c r="EE40" s="752" t="inlineStr">
        <f aca="false">IF($B40="","",IF(COUNTIFS('English Scores- Leveled papers'!$H$4:$KM$4,EE$3,'English Scores- Leveled papers'!$H42:$KM42,"&lt;&gt;")=0,"",SUMIF('English Scores- Leveled papers'!$H$4:$KM$4,EE$3,'English Scores- Leveled papers'!$H42:$KM42)))</f>
        <is>
          <t/>
        </is>
      </c>
      <c r="EF40" s="752" t="inlineStr">
        <f aca="false">IF($B40="","",IF(COUNTIFS('English Scores- Leveled papers'!$H$4:$KM$4,EF$3,'English Scores- Leveled papers'!$H42:$KM42,"&lt;&gt;")=0,"",SUMIF('English Scores- Leveled papers'!$H$4:$KM$4,EF$3,'English Scores- Leveled papers'!$H42:$KM42)))</f>
        <is>
          <t/>
        </is>
      </c>
      <c r="EG40" s="752" t="inlineStr">
        <f aca="false">IF($B40="","",IF(COUNTIFS('English Scores- Leveled papers'!$H$4:$KM$4,EG$3,'English Scores- Leveled papers'!$H42:$KM42,"&lt;&gt;")=0,"",SUMIF('English Scores- Leveled papers'!$H$4:$KM$4,EG$3,'English Scores- Leveled papers'!$H42:$KM42)))</f>
        <is>
          <t/>
        </is>
      </c>
      <c r="EH40" s="752" t="inlineStr">
        <f aca="false">IF($B40="","",IF(COUNTIFS('English Scores- Leveled papers'!$H$4:$KM$4,EH$3,'English Scores- Leveled papers'!$H42:$KM42,"&lt;&gt;")=0,"",SUMIF('English Scores- Leveled papers'!$H$4:$KM$4,EH$3,'English Scores- Leveled papers'!$H42:$KM42)))</f>
        <is>
          <t/>
        </is>
      </c>
      <c r="EI40" s="752" t="inlineStr">
        <f aca="false">IF($B40="","",IF(COUNTIFS('English Scores- Leveled papers'!$H$4:$KM$4,EI$3,'English Scores- Leveled papers'!$H42:$KM42,"&lt;&gt;")=0,"",SUMIF('English Scores- Leveled papers'!$H$4:$KM$4,EI$3,'English Scores- Leveled papers'!$H42:$KM42)))</f>
        <is>
          <t/>
        </is>
      </c>
      <c r="EJ40" s="752" t="inlineStr">
        <f aca="false">IF($B40="","",IF(COUNTIFS('English Scores- Leveled papers'!$H$4:$KM$4,EJ$3,'English Scores- Leveled papers'!$H42:$KM42,"&lt;&gt;")=0,"",SUMIF('English Scores- Leveled papers'!$H$4:$KM$4,EJ$3,'English Scores- Leveled papers'!$H42:$KM42)))</f>
        <is>
          <t/>
        </is>
      </c>
      <c r="EK40" s="752" t="inlineStr">
        <f aca="false">IF($B40="","",IF(COUNTIFS('English Scores- Leveled papers'!$H$4:$KM$4,EK$3,'English Scores- Leveled papers'!$H42:$KM42,"&lt;&gt;")=0,"",SUMIF('English Scores- Leveled papers'!$H$4:$KM$4,EK$3,'English Scores- Leveled papers'!$H42:$KM42)))</f>
        <is>
          <t/>
        </is>
      </c>
      <c r="EL40" s="752" t="inlineStr">
        <f aca="false">IF($B40="","",IF(COUNTIFS('English Scores- Leveled papers'!$H$4:$KM$4,EL$3,'English Scores- Leveled papers'!$H42:$KM42,"&lt;&gt;")=0,"",SUMIF('English Scores- Leveled papers'!$H$4:$KM$4,EL$3,'English Scores- Leveled papers'!$H42:$KM42)))</f>
        <is>
          <t/>
        </is>
      </c>
      <c r="EM40" s="752" t="inlineStr">
        <f aca="false">IF($B40="","",IF(COUNTIFS('English Scores- Leveled papers'!$H$4:$KM$4,EM$3,'English Scores- Leveled papers'!$H42:$KM42,"&lt;&gt;")=0,"",SUMIF('English Scores- Leveled papers'!$H$4:$KM$4,EM$3,'English Scores- Leveled papers'!$H42:$KM42)))</f>
        <is>
          <t/>
        </is>
      </c>
      <c r="EN40" s="752" t="inlineStr">
        <f aca="false">IF($B40="","",IF(COUNTIFS('English Scores- Leveled papers'!$H$4:$KM$4,EN$3,'English Scores- Leveled papers'!$H42:$KM42,"&lt;&gt;")=0,"",SUMIF('English Scores- Leveled papers'!$H$4:$KM$4,EN$3,'English Scores- Leveled papers'!$H42:$KM42)))</f>
        <is>
          <t/>
        </is>
      </c>
      <c r="EO40" s="752" t="inlineStr">
        <f aca="false">IF($B40="","",IF(COUNTIFS('English Scores- Leveled papers'!$H$4:$KM$4,EO$3,'English Scores- Leveled papers'!$H42:$KM42,"&lt;&gt;")=0,"",SUMIF('English Scores- Leveled papers'!$H$4:$KM$4,EO$3,'English Scores- Leveled papers'!$H42:$KM42)))</f>
        <is>
          <t/>
        </is>
      </c>
      <c r="EP40" s="752" t="inlineStr">
        <f aca="false">IF($B40="","",IF(COUNTIFS('English Scores- Leveled papers'!$H$4:$KM$4,EP$3,'English Scores- Leveled papers'!$H42:$KM42,"&lt;&gt;")=0,"",SUMIF('English Scores- Leveled papers'!$H$4:$KM$4,EP$3,'English Scores- Leveled papers'!$H42:$KM42)))</f>
        <is>
          <t/>
        </is>
      </c>
    </row>
    <row r="41" customFormat="false" ht="12.75" hidden="false" customHeight="false" outlineLevel="0" collapsed="false">
      <c r="A41" s="315" t="n">
        <v>37</v>
      </c>
      <c r="B41" s="315" t="str">
        <f aca="false">'English Scores- Leveled papers'!B43</f>
        <v>Srishant</v>
      </c>
      <c r="C41" s="751" t="e">
        <f aca="false">IF('RC Mastery Check+Question type'!D41="","",IF(OR('RC Mastery Check+Question type'!D41=-0.5,'RC Mastery Check+Question type'!D41=0,'RC Mastery Check+Question type'!D41=0.2,'RC Mastery Check+Question type'!D41=0.5),"NR",'cover sheet'!#ref!))</f>
        <v>#VALUE!</v>
      </c>
      <c r="D41" s="316" t="inlineStr">
        <f aca="false">IF(OR(B41="",COUNT('English Scores- Leveled papers'!AJ43:KM43)=0),"",IF((AND(R41&gt;=(70/100),R41&lt;1.1)),9,IF(AND(Q41&gt;=(70/100),Q41&lt;1.1),8,IF(AND(P41&gt;=(70/100),P41&lt;1.1),7,IF(AND(O41&gt;=(70/100),O41&lt;1.1),6,IF(AND(N41&gt;=0.7,N41&lt;1.1),5,IF(AND(M41&gt;=0.7,M41&lt;1.1),5,IF(AND(L41&gt;=0.7,L41&lt;1.1),4,IF(AND(K41&gt;=0.7,K41&lt;1.1),4,IF(AND(J41&gt;=0.7,J41&lt;1.1),3,IF(AND(I41&gt;=0.7,I41&lt;1.1),3,IF(AND(H41&gt;=0.7,H41&lt;1.1),2,IF(AND(G41&gt;=0.7,G41&lt;1.1),2,IF(AND(F41&gt;=0.7,F41&lt;1.1),1,IF(AND(E41&gt;=0.7,E41&lt;1.1),1,IF(COUNT('English Scores- Leveled papers'!AJ43:AK43)=0,"","NR"))))))))))))))))</f>
        <is>
          <t/>
        </is>
      </c>
      <c r="E41" s="318" t="str">
        <f aca="false">IF((B41=""),"",IF(COUNT(S41:W41)=0,"",ROUND(SUM(S41:W41)/SUM($S$2:$W$2),1)))</f>
        <v/>
      </c>
      <c r="F41" s="318" t="str">
        <f aca="false">IF((B41=""),"",IF(COUNT(X41:AB41)=0,"",ROUND(SUM(X41:AB41)/SUM($X$2:$AB$2),1)))</f>
        <v/>
      </c>
      <c r="G41" s="318" t="str">
        <f aca="false">IFERROR(IF((B41=""),"",IF(COUNT(AC41:AH41)=0,"",ROUND(SUM(AC41:AH41)/SUM($AC$2:$AH$2),1))),"")</f>
        <v/>
      </c>
      <c r="H41" s="318" t="str">
        <f aca="false">IFERROR(IF((B41=""),"",IF(COUNT(AI41:AN41)=0,"",ROUND(SUM(AI41:AN41)/SUM($AI$2:$AN$2),1))),0)</f>
        <v/>
      </c>
      <c r="I41" s="318" t="str">
        <f aca="false">IFERROR(IF((B41=""),"",IF(COUNT(AO41:AY41)=0,"",ROUND(SUM(AO41:AY41)/SUM($AO$2:$AY$2),1))),0)</f>
        <v/>
      </c>
      <c r="J41" s="318" t="str">
        <f aca="false">IFERROR(IF((B41=""),"",IF(COUNT(AZ41:BO41)=0,"",ROUND(SUM(AZ41:BO41)/SUM($AZ$2:$BO$2),1))),0)</f>
        <v/>
      </c>
      <c r="K41" s="318" t="str">
        <f aca="false">IFERROR(IF((B41=""),"",IF(COUNT(BP41:BW41)=0,"",ROUND(SUM(BP41:BW41)/SUM($BP$2:$BW$2),1))),0)</f>
        <v/>
      </c>
      <c r="L41" s="318" t="str">
        <f aca="false">IFERROR(IF((B41=""),"",IF(COUNT(BX41:CF41)=0,"",ROUND(SUM(BX41:CF41)/SUM($BX$2:$CF$2),1))),0)</f>
        <v/>
      </c>
      <c r="M41" s="318" t="str">
        <f aca="false">IFERROR(IF((B41=""),"",IF(COUNT(CG41:CK41)=0,"",ROUND(SUM(CG41:CK41)/SUM($CG$2:$CK$2),1))),0)</f>
        <v/>
      </c>
      <c r="N41" s="318" t="str">
        <f aca="false">IFERROR(IF((B41=""),"",IF(COUNT(CL41:CS41)=0,"",ROUND(SUM(CL41:CS41)/SUM($CL$2:$CS$2),1))),0)</f>
        <v/>
      </c>
      <c r="O41" s="318" t="str">
        <f aca="false">IFERROR(IF((B41=""),"",IF(COUNT(CT41:DE41)=0,"",ROUND(SUM(CT41:DE41)/SUM($CT$2:$DE$2),1))),0)</f>
        <v/>
      </c>
      <c r="P41" s="318" t="str">
        <f aca="false">IFERROR(IF((B41=""),"",IF(COUNT(DF41:DQ41)=0,"",ROUND(SUM(DF41:DQ41)/SUM($DF$2:$DQ$2),1))),0)</f>
        <v/>
      </c>
      <c r="Q41" s="318" t="str">
        <f aca="false">IFERROR(IF((B41=""),"",IF(COUNT(DR41:EB41)=0,"",ROUND(SUM(DR41:EB41)/SUM($DR$2:$EB$2),1))),0)</f>
        <v/>
      </c>
      <c r="R41" s="318" t="str">
        <f aca="false">(IF((B41=""),"",IF(COUNT(ED41:EP41)=0,"",ROUND(SUM(ED41:EP41)/SUM($ED$2:$EP$2),1))))</f>
        <v/>
      </c>
      <c r="S41" s="319" t="inlineStr">
        <f aca="false">IF($B41="","",IF(COUNTIFS('English Scores- Leveled papers'!$H$4:$KM$4,S$3,'English Scores- Leveled papers'!$H43:$KM43,"&lt;&gt;")=0,"",SUMIF('English Scores- Leveled papers'!$H$4:$KM$4,S$3,'English Scores- Leveled papers'!$H43:$KM43)))</f>
        <is>
          <t/>
        </is>
      </c>
      <c r="T41" s="319" t="inlineStr">
        <f aca="false">IF($B41="","",IF(COUNTIFS('English Scores- Leveled papers'!$H$4:$KM$4,T$3,'English Scores- Leveled papers'!$H43:$KM43,"&lt;&gt;")=0,"",SUMIF('English Scores- Leveled papers'!$H$4:$KM$4,T$3,'English Scores- Leveled papers'!$H43:$KM43)))</f>
        <is>
          <t/>
        </is>
      </c>
      <c r="U41" s="319" t="inlineStr">
        <f aca="false">IF($B41="","",IF(COUNTIFS('English Scores- Leveled papers'!$H$4:$KM$4,U$3,'English Scores- Leveled papers'!$H43:$KM43,"&lt;&gt;")=0,"",SUMIF('English Scores- Leveled papers'!$H$4:$KM$4,U$3,'English Scores- Leveled papers'!$H43:$KM43)))</f>
        <is>
          <t/>
        </is>
      </c>
      <c r="V41" s="319" t="inlineStr">
        <f aca="false">IF($B41="","",IF(COUNTIFS('English Scores- Leveled papers'!$H$4:$KM$4,V$3,'English Scores- Leveled papers'!$H43:$KM43,"&lt;&gt;")=0,"",SUMIF('English Scores- Leveled papers'!$H$4:$KM$4,V$3,'English Scores- Leveled papers'!$H43:$KM43)))</f>
        <is>
          <t/>
        </is>
      </c>
      <c r="W41" s="319" t="inlineStr">
        <f aca="false">IF($B41="","",IF(COUNTIFS('English Scores- Leveled papers'!$H$4:$KM$4,W$3,'English Scores- Leveled papers'!$H43:$KM43,"&lt;&gt;")=0,"",SUMIF('English Scores- Leveled papers'!$H$4:$KM$4,W$3,'English Scores- Leveled papers'!$H43:$KM43)))</f>
        <is>
          <t/>
        </is>
      </c>
      <c r="X41" s="752" t="inlineStr">
        <f aca="false">IF($B41="","",IF(COUNTIFS('English Scores- Leveled papers'!$H$4:$KM$4,X$3,'English Scores- Leveled papers'!$H43:$KM43,"&lt;&gt;")=0,"",SUMIF('English Scores- Leveled papers'!$H$4:$KM$4,X$3,'English Scores- Leveled papers'!$H43:$KM43)))</f>
        <is>
          <t/>
        </is>
      </c>
      <c r="Y41" s="752" t="inlineStr">
        <f aca="false">IF($B41="","",IF(COUNTIFS('English Scores- Leveled papers'!$H$4:$KM$4,Y$3,'English Scores- Leveled papers'!$H43:$KM43,"&lt;&gt;")=0,"",SUMIF('English Scores- Leveled papers'!$H$4:$KM$4,Y$3,'English Scores- Leveled papers'!$H43:$KM43)))</f>
        <is>
          <t/>
        </is>
      </c>
      <c r="Z41" s="752" t="inlineStr">
        <f aca="false">IF($B41="","",IF(COUNTIFS('English Scores- Leveled papers'!$H$4:$KM$4,Z$3,'English Scores- Leveled papers'!$H43:$KM43,"&lt;&gt;")=0,"",SUMIF('English Scores- Leveled papers'!$H$4:$KM$4,Z$3,'English Scores- Leveled papers'!$H43:$KM43)))</f>
        <is>
          <t/>
        </is>
      </c>
      <c r="AA41" s="752" t="inlineStr">
        <f aca="false">IF($B41="","",IF(COUNTIFS('English Scores- Leveled papers'!$H$4:$KM$4,AA$3,'English Scores- Leveled papers'!$H43:$KM43,"&lt;&gt;")=0,"",SUMIF('English Scores- Leveled papers'!$H$4:$KM$4,AA$3,'English Scores- Leveled papers'!$H43:$KM43)))</f>
        <is>
          <t/>
        </is>
      </c>
      <c r="AB41" s="752" t="inlineStr">
        <f aca="false">IF($B41="","",IF(COUNTIFS('English Scores- Leveled papers'!$H$4:$KM$4,AB$3,'English Scores- Leveled papers'!$H43:$KM43,"&lt;&gt;")=0,"",SUMIF('English Scores- Leveled papers'!$H$4:$KM$4,AB$3,'English Scores- Leveled papers'!$H43:$KM43)))</f>
        <is>
          <t/>
        </is>
      </c>
      <c r="AC41" s="319" t="inlineStr">
        <f aca="false">IF($B41="","",IF(COUNTIFS('English Scores- Leveled papers'!$H$4:$KM$4,AC$3,'English Scores- Leveled papers'!$H43:$KM43,"&lt;&gt;")=0,"",SUMIF('English Scores- Leveled papers'!$H$4:$KM$4,AC$3,'English Scores- Leveled papers'!$H43:$KM43)))</f>
        <is>
          <t/>
        </is>
      </c>
      <c r="AD41" s="319" t="inlineStr">
        <f aca="false">IF($B41="","",IF(COUNTIFS('English Scores- Leveled papers'!$H$4:$KM$4,AD$3,'English Scores- Leveled papers'!$H43:$KM43,"&lt;&gt;")=0,"",SUMIF('English Scores- Leveled papers'!$H$4:$KM$4,AD$3,'English Scores- Leveled papers'!$H43:$KM43)))</f>
        <is>
          <t/>
        </is>
      </c>
      <c r="AE41" s="319" t="inlineStr">
        <f aca="false">IF($B41="","",IF(COUNTIFS('English Scores- Leveled papers'!$H$4:$KM$4,AE$3,'English Scores- Leveled papers'!$H43:$KM43,"&lt;&gt;")=0,"",SUMIF('English Scores- Leveled papers'!$H$4:$KM$4,AE$3,'English Scores- Leveled papers'!$H43:$KM43)))</f>
        <is>
          <t/>
        </is>
      </c>
      <c r="AF41" s="319" t="inlineStr">
        <f aca="false">IF($B41="","",IF(COUNTIFS('English Scores- Leveled papers'!$H$4:$KM$4,AF$3,'English Scores- Leveled papers'!$H43:$KM43,"&lt;&gt;")=0,"",SUMIF('English Scores- Leveled papers'!$H$4:$KM$4,AF$3,'English Scores- Leveled papers'!$H43:$KM43)))</f>
        <is>
          <t/>
        </is>
      </c>
      <c r="AG41" s="319" t="inlineStr">
        <f aca="false">IF($B41="","",IF(COUNTIFS('English Scores- Leveled papers'!$H$4:$KM$4,AG$3,'English Scores- Leveled papers'!$H43:$KM43,"&lt;&gt;")=0,"",SUMIF('English Scores- Leveled papers'!$H$4:$KM$4,AG$3,'English Scores- Leveled papers'!$H43:$KM43)))</f>
        <is>
          <t/>
        </is>
      </c>
      <c r="AH41" s="319" t="inlineStr">
        <f aca="false">IF($B41="","",IF(COUNTIFS('English Scores- Leveled papers'!$H$4:$KM$4,AH$3,'English Scores- Leveled papers'!$H43:$KM43,"&lt;&gt;")=0,"",SUMIF('English Scores- Leveled papers'!$H$4:$KM$4,AH$3,'English Scores- Leveled papers'!$H43:$KM43)))</f>
        <is>
          <t/>
        </is>
      </c>
      <c r="AI41" s="752" t="inlineStr">
        <f aca="false">IF($B41="","",IF(COUNTIFS('English Scores- Leveled papers'!$H$4:$KM$4,AI$3,'English Scores- Leveled papers'!$H43:$KM43,"&lt;&gt;")=0,"",SUMIF('English Scores- Leveled papers'!$H$4:$KM$4,AI$3,'English Scores- Leveled papers'!$H43:$KM43)))</f>
        <is>
          <t/>
        </is>
      </c>
      <c r="AJ41" s="752" t="inlineStr">
        <f aca="false">IF($B41="","",IF(COUNTIFS('English Scores- Leveled papers'!$H$4:$KM$4,AJ$3,'English Scores- Leveled papers'!$H43:$KM43,"&lt;&gt;")=0,"",SUMIF('English Scores- Leveled papers'!$H$4:$KM$4,AJ$3,'English Scores- Leveled papers'!$H43:$KM43)))</f>
        <is>
          <t/>
        </is>
      </c>
      <c r="AK41" s="752" t="inlineStr">
        <f aca="false">IF($B41="","",IF(COUNTIFS('English Scores- Leveled papers'!$H$4:$KM$4,AK$3,'English Scores- Leveled papers'!$H43:$KM43,"&lt;&gt;")=0,"",SUMIF('English Scores- Leveled papers'!$H$4:$KM$4,AK$3,'English Scores- Leveled papers'!$H43:$KM43)))</f>
        <is>
          <t/>
        </is>
      </c>
      <c r="AL41" s="752" t="inlineStr">
        <f aca="false">IF($B41="","",IF(COUNTIFS('English Scores- Leveled papers'!$H$4:$KM$4,AL$3,'English Scores- Leveled papers'!$H43:$KM43,"&lt;&gt;")=0,"",SUMIF('English Scores- Leveled papers'!$H$4:$KM$4,AL$3,'English Scores- Leveled papers'!$H43:$KM43)))</f>
        <is>
          <t/>
        </is>
      </c>
      <c r="AM41" s="752" t="inlineStr">
        <f aca="false">IF($B41="","",IF(COUNTIFS('English Scores- Leveled papers'!$H$4:$KM$4,AM$3,'English Scores- Leveled papers'!$H43:$KM43,"&lt;&gt;")=0,"",SUMIF('English Scores- Leveled papers'!$H$4:$KM$4,AM$3,'English Scores- Leveled papers'!$H43:$KM43)))</f>
        <is>
          <t/>
        </is>
      </c>
      <c r="AN41" s="752" t="inlineStr">
        <f aca="false">IF($B41="","",IF(COUNTIFS('English Scores- Leveled papers'!$H$4:$KM$4,AN$3,'English Scores- Leveled papers'!$H43:$KM43,"&lt;&gt;")=0,"",SUMIF('English Scores- Leveled papers'!$H$4:$KM$4,AN$3,'English Scores- Leveled papers'!$H43:$KM43)))</f>
        <is>
          <t/>
        </is>
      </c>
      <c r="AO41" s="319" t="inlineStr">
        <f aca="false">IF($B41="","",IF(COUNTIFS('English Scores- Leveled papers'!$H$4:$KM$4,AO$3,'English Scores- Leveled papers'!$H43:$KM43,"&lt;&gt;")=0,"",SUMIF('English Scores- Leveled papers'!$H$4:$KM$4,AO$3,'English Scores- Leveled papers'!$H43:$KM43)))</f>
        <is>
          <t/>
        </is>
      </c>
      <c r="AP41" s="319" t="inlineStr">
        <f aca="false">IF($B41="","",IF(COUNTIFS('English Scores- Leveled papers'!$H$4:$KM$4,AP$3,'English Scores- Leveled papers'!$H43:$KM43,"&lt;&gt;")=0,"",SUMIF('English Scores- Leveled papers'!$H$4:$KM$4,AP$3,'English Scores- Leveled papers'!$H43:$KM43)))</f>
        <is>
          <t/>
        </is>
      </c>
      <c r="AQ41" s="319" t="inlineStr">
        <f aca="false">IF($B41="","",IF(COUNTIFS('English Scores- Leveled papers'!$H$4:$KM$4,AQ$3,'English Scores- Leveled papers'!$H43:$KM43,"&lt;&gt;")=0,"",SUMIF('English Scores- Leveled papers'!$H$4:$KM$4,AQ$3,'English Scores- Leveled papers'!$H43:$KM43)))</f>
        <is>
          <t/>
        </is>
      </c>
      <c r="AR41" s="319" t="inlineStr">
        <f aca="false">IF($B41="","",IF(COUNTIFS('English Scores- Leveled papers'!$H$4:$KM$4,AR$3,'English Scores- Leveled papers'!$H43:$KM43,"&lt;&gt;")=0,"",SUMIF('English Scores- Leveled papers'!$H$4:$KM$4,AR$3,'English Scores- Leveled papers'!$H43:$KM43)))</f>
        <is>
          <t/>
        </is>
      </c>
      <c r="AS41" s="319" t="inlineStr">
        <f aca="false">IF($B41="","",IF(COUNTIFS('English Scores- Leveled papers'!$H$4:$KM$4,AS$3,'English Scores- Leveled papers'!$H43:$KM43,"&lt;&gt;")=0,"",SUMIF('English Scores- Leveled papers'!$H$4:$KM$4,AS$3,'English Scores- Leveled papers'!$H43:$KM43)))</f>
        <is>
          <t/>
        </is>
      </c>
      <c r="AT41" s="319" t="inlineStr">
        <f aca="false">IF($B41="","",IF(COUNTIFS('English Scores- Leveled papers'!$H$4:$KM$4,AT$3,'English Scores- Leveled papers'!$H43:$KM43,"&lt;&gt;")=0,"",SUMIF('English Scores- Leveled papers'!$H$4:$KM$4,AT$3,'English Scores- Leveled papers'!$H43:$KM43)))</f>
        <is>
          <t/>
        </is>
      </c>
      <c r="AU41" s="319" t="inlineStr">
        <f aca="false">IF($B41="","",IF(COUNTIFS('English Scores- Leveled papers'!$H$4:$KM$4,AU$3,'English Scores- Leveled papers'!$H43:$KM43,"&lt;&gt;")=0,"",SUMIF('English Scores- Leveled papers'!$H$4:$KM$4,AU$3,'English Scores- Leveled papers'!$H43:$KM43)))</f>
        <is>
          <t/>
        </is>
      </c>
      <c r="AV41" s="319" t="inlineStr">
        <f aca="false">IF($B41="","",IF(COUNTIFS('English Scores- Leveled papers'!$H$4:$KM$4,AV$3,'English Scores- Leveled papers'!$H43:$KM43,"&lt;&gt;")=0,"",SUMIF('English Scores- Leveled papers'!$H$4:$KM$4,AV$3,'English Scores- Leveled papers'!$H43:$KM43)))</f>
        <is>
          <t/>
        </is>
      </c>
      <c r="AW41" s="319" t="inlineStr">
        <f aca="false">IF($B41="","",IF(COUNTIFS('English Scores- Leveled papers'!$H$4:$KM$4,AW$3,'English Scores- Leveled papers'!$H43:$KM43,"&lt;&gt;")=0,"",SUMIF('English Scores- Leveled papers'!$H$4:$KM$4,AW$3,'English Scores- Leveled papers'!$H43:$KM43)))</f>
        <is>
          <t/>
        </is>
      </c>
      <c r="AX41" s="319" t="inlineStr">
        <f aca="false">IF($B41="","",IF(COUNTIFS('English Scores- Leveled papers'!$H$4:$KM$4,AX$3,'English Scores- Leveled papers'!$H43:$KM43,"&lt;&gt;")=0,"",SUMIF('English Scores- Leveled papers'!$H$4:$KM$4,AX$3,'English Scores- Leveled papers'!$H43:$KM43)))</f>
        <is>
          <t/>
        </is>
      </c>
      <c r="AY41" s="319" t="inlineStr">
        <f aca="false">IF($B41="","",IF(COUNTIFS('English Scores- Leveled papers'!$H$4:$KM$4,AY$3,'English Scores- Leveled papers'!$H43:$KM43,"&lt;&gt;")=0,"",SUMIF('English Scores- Leveled papers'!$H$4:$KM$4,AY$3,'English Scores- Leveled papers'!$H43:$KM43)))</f>
        <is>
          <t/>
        </is>
      </c>
      <c r="AZ41" s="752" t="inlineStr">
        <f aca="false">IF($B41="","",IF(COUNTIFS('English Scores- Leveled papers'!$H$4:$KM$4,AZ$3,'English Scores- Leveled papers'!$H43:$KM43,"&lt;&gt;")=0,"",SUMIF('English Scores- Leveled papers'!$H$4:$KM$4,AZ$3,'English Scores- Leveled papers'!$H43:$KM43)))</f>
        <is>
          <t/>
        </is>
      </c>
      <c r="BA41" s="752" t="inlineStr">
        <f aca="false">IF($B41="","",IF(COUNTIFS('English Scores- Leveled papers'!$H$4:$KM$4,BA$3,'English Scores- Leveled papers'!$H43:$KM43,"&lt;&gt;")=0,"",SUMIF('English Scores- Leveled papers'!$H$4:$KM$4,BA$3,'English Scores- Leveled papers'!$H43:$KM43)))</f>
        <is>
          <t/>
        </is>
      </c>
      <c r="BB41" s="752" t="inlineStr">
        <f aca="false">IF($B41="","",IF(COUNTIFS('English Scores- Leveled papers'!$H$4:$KM$4,BB$3,'English Scores- Leveled papers'!$H43:$KM43,"&lt;&gt;")=0,"",SUMIF('English Scores- Leveled papers'!$H$4:$KM$4,BB$3,'English Scores- Leveled papers'!$H43:$KM43)))</f>
        <is>
          <t/>
        </is>
      </c>
      <c r="BC41" s="752" t="inlineStr">
        <f aca="false">IF($B41="","",IF(COUNTIFS('English Scores- Leveled papers'!$H$4:$KM$4,BC$3,'English Scores- Leveled papers'!$H43:$KM43,"&lt;&gt;")=0,"",SUMIF('English Scores- Leveled papers'!$H$4:$KM$4,BC$3,'English Scores- Leveled papers'!$H43:$KM43)))</f>
        <is>
          <t/>
        </is>
      </c>
      <c r="BD41" s="752"/>
      <c r="BE41" s="752"/>
      <c r="BF41" s="752" t="inlineStr">
        <f aca="false">IF($B41="","",IF(COUNTIFS('English Scores- Leveled papers'!$H$4:$KM$4,BF$3,'English Scores- Leveled papers'!$H43:$KM43,"&lt;&gt;")=0,"",SUMIF('English Scores- Leveled papers'!$H$4:$KM$4,BF$3,'English Scores- Leveled papers'!$H43:$KM43)))</f>
        <is>
          <t/>
        </is>
      </c>
      <c r="BG41" s="752" t="inlineStr">
        <f aca="false">IF($B41="","",IF(COUNTIFS('English Scores- Leveled papers'!$H$4:$KM$4,BG$3,'English Scores- Leveled papers'!$H43:$KM43,"&lt;&gt;")=0,"",SUMIF('English Scores- Leveled papers'!$H$4:$KM$4,BG$3,'English Scores- Leveled papers'!$H43:$KM43)))</f>
        <is>
          <t/>
        </is>
      </c>
      <c r="BH41" s="752" t="inlineStr">
        <f aca="false">IF($B41="","",IF(COUNTIFS('English Scores- Leveled papers'!$H$4:$KM$4,BH$3,'English Scores- Leveled papers'!$H43:$KM43,"&lt;&gt;")=0,"",SUMIF('English Scores- Leveled papers'!$H$4:$KM$4,BH$3,'English Scores- Leveled papers'!$H43:$KM43)))</f>
        <is>
          <t/>
        </is>
      </c>
      <c r="BI41" s="752" t="inlineStr">
        <f aca="false">IF($B41="","",IF(COUNTIFS('English Scores- Leveled papers'!$H$4:$KM$4,BI$3,'English Scores- Leveled papers'!$H43:$KM43,"&lt;&gt;")=0,"",SUMIF('English Scores- Leveled papers'!$H$4:$KM$4,BI$3,'English Scores- Leveled papers'!$H43:$KM43)))</f>
        <is>
          <t/>
        </is>
      </c>
      <c r="BJ41" s="752" t="inlineStr">
        <f aca="false">IF($B41="","",IF(COUNTIFS('English Scores- Leveled papers'!$H$4:$KM$4,BJ$3,'English Scores- Leveled papers'!$H43:$KM43,"&lt;&gt;")=0,"",SUMIF('English Scores- Leveled papers'!$H$4:$KM$4,BJ$3,'English Scores- Leveled papers'!$H43:$KM43)))</f>
        <is>
          <t/>
        </is>
      </c>
      <c r="BK41" s="752" t="inlineStr">
        <f aca="false">IF($B41="","",IF(COUNTIFS('English Scores- Leveled papers'!$H$4:$KM$4,BK$3,'English Scores- Leveled papers'!$H43:$KM43,"&lt;&gt;")=0,"",SUMIF('English Scores- Leveled papers'!$H$4:$KM$4,BK$3,'English Scores- Leveled papers'!$H43:$KM43)))</f>
        <is>
          <t/>
        </is>
      </c>
      <c r="BL41" s="752" t="inlineStr">
        <f aca="false">IF($B41="","",IF(COUNTIFS('English Scores- Leveled papers'!$H$4:$KM$4,BL$3,'English Scores- Leveled papers'!$H43:$KM43,"&lt;&gt;")=0,"",SUMIF('English Scores- Leveled papers'!$H$4:$KM$4,BL$3,'English Scores- Leveled papers'!$H43:$KM43)))</f>
        <is>
          <t/>
        </is>
      </c>
      <c r="BM41" s="752" t="inlineStr">
        <f aca="false">IF($B41="","",IF(COUNTIFS('English Scores- Leveled papers'!$H$4:$KM$4,BM$3,'English Scores- Leveled papers'!$H43:$KM43,"&lt;&gt;")=0,"",SUMIF('English Scores- Leveled papers'!$H$4:$KM$4,BM$3,'English Scores- Leveled papers'!$H43:$KM43)))</f>
        <is>
          <t/>
        </is>
      </c>
      <c r="BN41" s="752" t="inlineStr">
        <f aca="false">IF($B41="","",IF(COUNTIFS('English Scores- Leveled papers'!$H$4:$KM$4,BN$3,'English Scores- Leveled papers'!$H43:$KM43,"&lt;&gt;")=0,"",SUMIF('English Scores- Leveled papers'!$H$4:$KM$4,BN$3,'English Scores- Leveled papers'!$H43:$KM43)))</f>
        <is>
          <t/>
        </is>
      </c>
      <c r="BO41" s="752" t="inlineStr">
        <f aca="false">IF($B41="","",IF(COUNTIFS('English Scores- Leveled papers'!$H$4:$KM$4,BO$3,'English Scores- Leveled papers'!$H43:$KM43,"&lt;&gt;")=0,"",SUMIF('English Scores- Leveled papers'!$H$4:$KM$4,BO$3,'English Scores- Leveled papers'!$H43:$KM43)))</f>
        <is>
          <t/>
        </is>
      </c>
      <c r="BP41" s="319" t="inlineStr">
        <f aca="false">IF($B41="","",IF(COUNTIFS('English Scores- Leveled papers'!$H$4:$KM$4,BP$3,'English Scores- Leveled papers'!$H43:$KM43,"&lt;&gt;")=0,"",SUMIF('English Scores- Leveled papers'!$H$4:$KM$4,BP$3,'English Scores- Leveled papers'!$H43:$KM43)))</f>
        <is>
          <t/>
        </is>
      </c>
      <c r="BQ41" s="319" t="inlineStr">
        <f aca="false">IF($B41="","",IF(COUNTIFS('English Scores- Leveled papers'!$H$4:$KM$4,BQ$3,'English Scores- Leveled papers'!$H43:$KM43,"&lt;&gt;")=0,"",SUMIF('English Scores- Leveled papers'!$H$4:$KM$4,BQ$3,'English Scores- Leveled papers'!$H43:$KM43)))</f>
        <is>
          <t/>
        </is>
      </c>
      <c r="BR41" s="319" t="inlineStr">
        <f aca="false">IF($B41="","",IF(COUNTIFS('English Scores- Leveled papers'!$H$4:$KM$4,BR$3,'English Scores- Leveled papers'!$H43:$KM43,"&lt;&gt;")=0,"",SUMIF('English Scores- Leveled papers'!$H$4:$KM$4,BR$3,'English Scores- Leveled papers'!$H43:$KM43)))</f>
        <is>
          <t/>
        </is>
      </c>
      <c r="BS41" s="319" t="inlineStr">
        <f aca="false">IF($B41="","",IF(COUNTIFS('English Scores- Leveled papers'!$H$4:$KM$4,BS$3,'English Scores- Leveled papers'!$H43:$KM43,"&lt;&gt;")=0,"",SUMIF('English Scores- Leveled papers'!$H$4:$KM$4,BS$3,'English Scores- Leveled papers'!$H43:$KM43)))</f>
        <is>
          <t/>
        </is>
      </c>
      <c r="BT41" s="319" t="inlineStr">
        <f aca="false">IF($B41="","",IF(COUNTIFS('English Scores- Leveled papers'!$H$4:$KM$4,BT$3,'English Scores- Leveled papers'!$H43:$KM43,"&lt;&gt;")=0,"",SUMIF('English Scores- Leveled papers'!$H$4:$KM$4,BT$3,'English Scores- Leveled papers'!$H43:$KM43)))</f>
        <is>
          <t/>
        </is>
      </c>
      <c r="BU41" s="319" t="inlineStr">
        <f aca="false">IF($B41="","",IF(COUNTIFS('English Scores- Leveled papers'!$H$4:$KM$4,BU$3,'English Scores- Leveled papers'!$H43:$KM43,"&lt;&gt;")=0,"",SUMIF('English Scores- Leveled papers'!$H$4:$KM$4,BU$3,'English Scores- Leveled papers'!$H43:$KM43)))</f>
        <is>
          <t/>
        </is>
      </c>
      <c r="BV41" s="319" t="inlineStr">
        <f aca="false">IF($B41="","",IF(COUNTIFS('English Scores- Leveled papers'!$H$4:$KM$4,BV$3,'English Scores- Leveled papers'!$H43:$KM43,"&lt;&gt;")=0,"",SUMIF('English Scores- Leveled papers'!$H$4:$KM$4,BV$3,'English Scores- Leveled papers'!$H43:$KM43)))</f>
        <is>
          <t/>
        </is>
      </c>
      <c r="BW41" s="319" t="inlineStr">
        <f aca="false">IF($B41="","",IF(COUNTIFS('English Scores- Leveled papers'!$H$4:$KM$4,BW$3,'English Scores- Leveled papers'!$H43:$KM43,"&lt;&gt;")=0,"",SUMIF('English Scores- Leveled papers'!$H$4:$KM$4,BW$3,'English Scores- Leveled papers'!$H43:$KM43)))</f>
        <is>
          <t/>
        </is>
      </c>
      <c r="BX41" s="752" t="inlineStr">
        <f aca="false">IF($B41="","",IF(COUNTIFS('English Scores- Leveled papers'!$H$4:$KM$4,BX$3,'English Scores- Leveled papers'!$H43:$KM43,"&lt;&gt;")=0,"",SUMIF('English Scores- Leveled papers'!$H$4:$KM$4,BX$3,'English Scores- Leveled papers'!$H43:$KM43)))</f>
        <is>
          <t/>
        </is>
      </c>
      <c r="BY41" s="752" t="inlineStr">
        <f aca="false">IF($B41="","",IF(COUNTIFS('English Scores- Leveled papers'!$H$4:$KM$4,BY$3,'English Scores- Leveled papers'!$H43:$KM43,"&lt;&gt;")=0,"",SUMIF('English Scores- Leveled papers'!$H$4:$KM$4,BY$3,'English Scores- Leveled papers'!$H43:$KM43)))</f>
        <is>
          <t/>
        </is>
      </c>
      <c r="BZ41" s="752" t="inlineStr">
        <f aca="false">IF($B41="","",IF(COUNTIFS('English Scores- Leveled papers'!$H$4:$KM$4,BZ$3,'English Scores- Leveled papers'!$H43:$KM43,"&lt;&gt;")=0,"",SUMIF('English Scores- Leveled papers'!$H$4:$KM$4,BZ$3,'English Scores- Leveled papers'!$H43:$KM43)))</f>
        <is>
          <t/>
        </is>
      </c>
      <c r="CA41" s="752" t="inlineStr">
        <f aca="false">IF($B41="","",IF(COUNTIFS('English Scores- Leveled papers'!$H$4:$KM$4,CA$3,'English Scores- Leveled papers'!$H43:$KM43,"&lt;&gt;")=0,"",SUMIF('English Scores- Leveled papers'!$H$4:$KM$4,CA$3,'English Scores- Leveled papers'!$H43:$KM43)))</f>
        <is>
          <t/>
        </is>
      </c>
      <c r="CB41" s="752" t="inlineStr">
        <f aca="false">IF($B41="","",IF(COUNTIFS('English Scores- Leveled papers'!$H$4:$KM$4,CB$3,'English Scores- Leveled papers'!$H43:$KM43,"&lt;&gt;")=0,"",SUMIF('English Scores- Leveled papers'!$H$4:$KM$4,CB$3,'English Scores- Leveled papers'!$H43:$KM43)))</f>
        <is>
          <t/>
        </is>
      </c>
      <c r="CC41" s="752" t="inlineStr">
        <f aca="false">IF($B41="","",IF(COUNTIFS('English Scores- Leveled papers'!$H$4:$KM$4,CC$3,'English Scores- Leveled papers'!$H43:$KM43,"&lt;&gt;")=0,"",SUMIF('English Scores- Leveled papers'!$H$4:$KM$4,CC$3,'English Scores- Leveled papers'!$H43:$KM43)))</f>
        <is>
          <t/>
        </is>
      </c>
      <c r="CD41" s="752" t="inlineStr">
        <f aca="false">IF($B41="","",IF(COUNTIFS('English Scores- Leveled papers'!$H$4:$KM$4,CD$3,'English Scores- Leveled papers'!$H43:$KM43,"&lt;&gt;")=0,"",SUMIF('English Scores- Leveled papers'!$H$4:$KM$4,CD$3,'English Scores- Leveled papers'!$H43:$KM43)))</f>
        <is>
          <t/>
        </is>
      </c>
      <c r="CE41" s="752" t="inlineStr">
        <f aca="false">IF($B41="","",IF(COUNTIFS('English Scores- Leveled papers'!$H$4:$KM$4,CE$3,'English Scores- Leveled papers'!$H43:$KM43,"&lt;&gt;")=0,"",SUMIF('English Scores- Leveled papers'!$H$4:$KM$4,CE$3,'English Scores- Leveled papers'!$H43:$KM43)))</f>
        <is>
          <t/>
        </is>
      </c>
      <c r="CF41" s="752" t="inlineStr">
        <f aca="false">IF($B41="","",IF(COUNTIFS('English Scores- Leveled papers'!$H$4:$KM$4,CF$3,'English Scores- Leveled papers'!$H43:$KM43,"&lt;&gt;")=0,"",SUMIF('English Scores- Leveled papers'!$H$4:$KM$4,CF$3,'English Scores- Leveled papers'!$H43:$KM43)))</f>
        <is>
          <t/>
        </is>
      </c>
      <c r="CG41" s="319" t="inlineStr">
        <f aca="false">IF($B41="","",IF(COUNTIFS('English Scores- Leveled papers'!$H$4:$KM$4,CG$3,'English Scores- Leveled papers'!$H43:$KM43,"&lt;&gt;")=0,"",SUMIF('English Scores- Leveled papers'!$H$4:$KM$4,CG$3,'English Scores- Leveled papers'!$H43:$KM43)))</f>
        <is>
          <t/>
        </is>
      </c>
      <c r="CH41" s="319" t="inlineStr">
        <f aca="false">IF($B41="","",IF(COUNTIFS('English Scores- Leveled papers'!$H$4:$KM$4,CH$3,'English Scores- Leveled papers'!$H43:$KM43,"&lt;&gt;")=0,"",SUMIF('English Scores- Leveled papers'!$H$4:$KM$4,CH$3,'English Scores- Leveled papers'!$H43:$KM43)))</f>
        <is>
          <t/>
        </is>
      </c>
      <c r="CI41" s="319" t="inlineStr">
        <f aca="false">IF($B41="","",IF(COUNTIFS('English Scores- Leveled papers'!$H$4:$KM$4,CI$3,'English Scores- Leveled papers'!$H43:$KM43,"&lt;&gt;")=0,"",SUMIF('English Scores- Leveled papers'!$H$4:$KM$4,CI$3,'English Scores- Leveled papers'!$H43:$KM43)))</f>
        <is>
          <t/>
        </is>
      </c>
      <c r="CJ41" s="319" t="inlineStr">
        <f aca="false">IF($B41="","",IF(COUNTIFS('English Scores- Leveled papers'!$H$4:$KM$4,CJ$3,'English Scores- Leveled papers'!$H43:$KM43,"&lt;&gt;")=0,"",SUMIF('English Scores- Leveled papers'!$H$4:$KM$4,CJ$3,'English Scores- Leveled papers'!$H43:$KM43)))</f>
        <is>
          <t/>
        </is>
      </c>
      <c r="CK41" s="319" t="inlineStr">
        <f aca="false">IF($B41="","",IF(COUNTIFS('English Scores- Leveled papers'!$H$4:$KM$4,CK$3,'English Scores- Leveled papers'!$H43:$KM43,"&lt;&gt;")=0,"",SUMIF('English Scores- Leveled papers'!$H$4:$KM$4,CK$3,'English Scores- Leveled papers'!$H43:$KM43)))</f>
        <is>
          <t/>
        </is>
      </c>
      <c r="CL41" s="752" t="inlineStr">
        <f aca="false">IF($B41="","",IF(COUNTIFS('English Scores- Leveled papers'!$H$4:$KM$4,CL$3,'English Scores- Leveled papers'!$H43:$KM43,"&lt;&gt;")=0,"",SUMIF('English Scores- Leveled papers'!$H$4:$KM$4,CL$3,'English Scores- Leveled papers'!$H43:$KM43)))</f>
        <is>
          <t/>
        </is>
      </c>
      <c r="CM41" s="752" t="inlineStr">
        <f aca="false">IF($B41="","",IF(COUNTIFS('English Scores- Leveled papers'!$H$4:$KM$4,CM$3,'English Scores- Leveled papers'!$H43:$KM43,"&lt;&gt;")=0,"",SUMIF('English Scores- Leveled papers'!$H$4:$KM$4,CM$3,'English Scores- Leveled papers'!$H43:$KM43)))</f>
        <is>
          <t/>
        </is>
      </c>
      <c r="CN41" s="752" t="inlineStr">
        <f aca="false">IF($B41="","",IF(COUNTIFS('English Scores- Leveled papers'!$H$4:$KM$4,CN$3,'English Scores- Leveled papers'!$H43:$KM43,"&lt;&gt;")=0,"",SUMIF('English Scores- Leveled papers'!$H$4:$KM$4,CN$3,'English Scores- Leveled papers'!$H43:$KM43)))</f>
        <is>
          <t/>
        </is>
      </c>
      <c r="CO41" s="752" t="inlineStr">
        <f aca="false">IF($B41="","",IF(COUNTIFS('English Scores- Leveled papers'!$H$4:$KM$4,CO$3,'English Scores- Leveled papers'!$H43:$KM43,"&lt;&gt;")=0,"",SUMIF('English Scores- Leveled papers'!$H$4:$KM$4,CO$3,'English Scores- Leveled papers'!$H43:$KM43)))</f>
        <is>
          <t/>
        </is>
      </c>
      <c r="CP41" s="752" t="inlineStr">
        <f aca="false">IF($B41="","",IF(COUNTIFS('English Scores- Leveled papers'!$H$4:$KM$4,CP$3,'English Scores- Leveled papers'!$H43:$KM43,"&lt;&gt;")=0,"",SUMIF('English Scores- Leveled papers'!$H$4:$KM$4,CP$3,'English Scores- Leveled papers'!$H43:$KM43)))</f>
        <is>
          <t/>
        </is>
      </c>
      <c r="CQ41" s="752" t="inlineStr">
        <f aca="false">IF($B41="","",IF(COUNTIFS('English Scores- Leveled papers'!$H$4:$KM$4,CQ$3,'English Scores- Leveled papers'!$H43:$KM43,"&lt;&gt;")=0,"",SUMIF('English Scores- Leveled papers'!$H$4:$KM$4,CQ$3,'English Scores- Leveled papers'!$H43:$KM43)))</f>
        <is>
          <t/>
        </is>
      </c>
      <c r="CR41" s="752" t="inlineStr">
        <f aca="false">IF($B41="","",IF(COUNTIFS('English Scores- Leveled papers'!$H$4:$KM$4,CR$3,'English Scores- Leveled papers'!$H43:$KM43,"&lt;&gt;")=0,"",SUMIF('English Scores- Leveled papers'!$H$4:$KM$4,CR$3,'English Scores- Leveled papers'!$H43:$KM43)))</f>
        <is>
          <t/>
        </is>
      </c>
      <c r="CS41" s="752" t="inlineStr">
        <f aca="false">IF($B41="","",IF(COUNTIFS('English Scores- Leveled papers'!$H$4:$KM$4,CS$3,'English Scores- Leveled papers'!$H43:$KM43,"&lt;&gt;")=0,"",SUMIF('English Scores- Leveled papers'!$H$4:$KM$4,CS$3,'English Scores- Leveled papers'!$H43:$KM43)))</f>
        <is>
          <t/>
        </is>
      </c>
      <c r="CT41" s="319" t="inlineStr">
        <f aca="false">IF($B41="","",IF(COUNTIFS('English Scores- Leveled papers'!$H$4:$KM$4,CT$3,'English Scores- Leveled papers'!$H43:$KM43,"&lt;&gt;")=0,"",SUMIF('English Scores- Leveled papers'!$H$4:$KM$4,CT$3,'English Scores- Leveled papers'!$H43:$KM43)))</f>
        <is>
          <t/>
        </is>
      </c>
      <c r="CU41" s="319" t="inlineStr">
        <f aca="false">IF($B41="","",IF(COUNTIFS('English Scores- Leveled papers'!$H$4:$KM$4,CU$3,'English Scores- Leveled papers'!$H43:$KM43,"&lt;&gt;")=0,"",SUMIF('English Scores- Leveled papers'!$H$4:$KM$4,CU$3,'English Scores- Leveled papers'!$H43:$KM43)))</f>
        <is>
          <t/>
        </is>
      </c>
      <c r="CV41" s="319" t="inlineStr">
        <f aca="false">IF($B41="","",IF(COUNTIFS('English Scores- Leveled papers'!$H$4:$KM$4,CV$3,'English Scores- Leveled papers'!$H43:$KM43,"&lt;&gt;")=0,"",SUMIF('English Scores- Leveled papers'!$H$4:$KM$4,CV$3,'English Scores- Leveled papers'!$H43:$KM43)))</f>
        <is>
          <t/>
        </is>
      </c>
      <c r="CW41" s="319" t="inlineStr">
        <f aca="false">IF($B41="","",IF(COUNTIFS('English Scores- Leveled papers'!$H$4:$KM$4,CW$3,'English Scores- Leveled papers'!$H43:$KM43,"&lt;&gt;")=0,"",SUMIF('English Scores- Leveled papers'!$H$4:$KM$4,CW$3,'English Scores- Leveled papers'!$H43:$KM43)))</f>
        <is>
          <t/>
        </is>
      </c>
      <c r="CX41" s="319" t="inlineStr">
        <f aca="false">IF($B41="","",IF(COUNTIFS('English Scores- Leveled papers'!$H$4:$KM$4,CX$3,'English Scores- Leveled papers'!$H43:$KM43,"&lt;&gt;")=0,"",SUMIF('English Scores- Leveled papers'!$H$4:$KM$4,CX$3,'English Scores- Leveled papers'!$H43:$KM43)))</f>
        <is>
          <t/>
        </is>
      </c>
      <c r="CY41" s="319" t="inlineStr">
        <f aca="false">IF($B41="","",IF(COUNTIFS('English Scores- Leveled papers'!$H$4:$KM$4,CY$3,'English Scores- Leveled papers'!$H43:$KM43,"&lt;&gt;")=0,"",SUMIF('English Scores- Leveled papers'!$H$4:$KM$4,CY$3,'English Scores- Leveled papers'!$H43:$KM43)))</f>
        <is>
          <t/>
        </is>
      </c>
      <c r="CZ41" s="319" t="inlineStr">
        <f aca="false">IF($B41="","",IF(COUNTIFS('English Scores- Leveled papers'!$H$4:$KM$4,CZ$3,'English Scores- Leveled papers'!$H43:$KM43,"&lt;&gt;")=0,"",SUMIF('English Scores- Leveled papers'!$H$4:$KM$4,CZ$3,'English Scores- Leveled papers'!$H43:$KM43)))</f>
        <is>
          <t/>
        </is>
      </c>
      <c r="DA41" s="319" t="inlineStr">
        <f aca="false">IF($B41="","",IF(COUNTIFS('English Scores- Leveled papers'!$H$4:$KM$4,DA$3,'English Scores- Leveled papers'!$H43:$KM43,"&lt;&gt;")=0,"",SUMIF('English Scores- Leveled papers'!$H$4:$KM$4,DA$3,'English Scores- Leveled papers'!$H43:$KM43)))</f>
        <is>
          <t/>
        </is>
      </c>
      <c r="DB41" s="319" t="inlineStr">
        <f aca="false">IF($B41="","",IF(COUNTIFS('English Scores- Leveled papers'!$H$4:$KM$4,DB$3,'English Scores- Leveled papers'!$H43:$KM43,"&lt;&gt;")=0,"",SUMIF('English Scores- Leveled papers'!$H$4:$KM$4,DB$3,'English Scores- Leveled papers'!$H43:$KM43)))</f>
        <is>
          <t/>
        </is>
      </c>
      <c r="DC41" s="319" t="inlineStr">
        <f aca="false">IF($B41="","",IF(COUNTIFS('English Scores- Leveled papers'!$H$4:$KM$4,DC$3,'English Scores- Leveled papers'!$H43:$KM43,"&lt;&gt;")=0,"",SUMIF('English Scores- Leveled papers'!$H$4:$KM$4,DC$3,'English Scores- Leveled papers'!$H43:$KM43)))</f>
        <is>
          <t/>
        </is>
      </c>
      <c r="DD41" s="319" t="inlineStr">
        <f aca="false">IF($B41="","",IF(COUNTIFS('English Scores- Leveled papers'!$H$4:$KM$4,DD$3,'English Scores- Leveled papers'!$H43:$KM43,"&lt;&gt;")=0,"",SUMIF('English Scores- Leveled papers'!$H$4:$KM$4,DD$3,'English Scores- Leveled papers'!$H43:$KM43)))</f>
        <is>
          <t/>
        </is>
      </c>
      <c r="DE41" s="319" t="inlineStr">
        <f aca="false">IF($B41="","",IF(COUNTIFS('English Scores- Leveled papers'!$H$4:$KM$4,DE$3,'English Scores- Leveled papers'!$H43:$KM43,"&lt;&gt;")=0,"",SUMIF('English Scores- Leveled papers'!$H$4:$KM$4,DE$3,'English Scores- Leveled papers'!$H43:$KM43)))</f>
        <is>
          <t/>
        </is>
      </c>
      <c r="DF41" s="752" t="inlineStr">
        <f aca="false">IF($B41="","",IF(COUNTIFS('English Scores- Leveled papers'!$H$4:$KM$4,DF$3,'English Scores- Leveled papers'!$H43:$KM43,"&lt;&gt;")=0,"",SUMIF('English Scores- Leveled papers'!$H$4:$KM$4,DF$3,'English Scores- Leveled papers'!$H43:$KM43)))</f>
        <is>
          <t/>
        </is>
      </c>
      <c r="DG41" s="752" t="inlineStr">
        <f aca="false">IF($B41="","",IF(COUNTIFS('English Scores- Leveled papers'!$H$4:$KM$4,DG$3,'English Scores- Leveled papers'!$H43:$KM43,"&lt;&gt;")=0,"",SUMIF('English Scores- Leveled papers'!$H$4:$KM$4,DG$3,'English Scores- Leveled papers'!$H43:$KM43)))</f>
        <is>
          <t/>
        </is>
      </c>
      <c r="DH41" s="752" t="inlineStr">
        <f aca="false">IF($B41="","",IF(COUNTIFS('English Scores- Leveled papers'!$H$4:$KM$4,DH$3,'English Scores- Leveled papers'!$H43:$KM43,"&lt;&gt;")=0,"",SUMIF('English Scores- Leveled papers'!$H$4:$KM$4,DH$3,'English Scores- Leveled papers'!$H43:$KM43)))</f>
        <is>
          <t/>
        </is>
      </c>
      <c r="DI41" s="752" t="inlineStr">
        <f aca="false">IF($B41="","",IF(COUNTIFS('English Scores- Leveled papers'!$H$4:$KM$4,DI$3,'English Scores- Leveled papers'!$H43:$KM43,"&lt;&gt;")=0,"",SUMIF('English Scores- Leveled papers'!$H$4:$KM$4,DI$3,'English Scores- Leveled papers'!$H43:$KM43)))</f>
        <is>
          <t/>
        </is>
      </c>
      <c r="DJ41" s="752" t="inlineStr">
        <f aca="false">IF($B41="","",IF(COUNTIFS('English Scores- Leveled papers'!$H$4:$KM$4,DJ$3,'English Scores- Leveled papers'!$H43:$KM43,"&lt;&gt;")=0,"",SUMIF('English Scores- Leveled papers'!$H$4:$KM$4,DJ$3,'English Scores- Leveled papers'!$H43:$KM43)))</f>
        <is>
          <t/>
        </is>
      </c>
      <c r="DK41" s="752" t="inlineStr">
        <f aca="false">IF($B41="","",IF(COUNTIFS('English Scores- Leveled papers'!$H$4:$KM$4,DK$3,'English Scores- Leveled papers'!$H43:$KM43,"&lt;&gt;")=0,"",SUMIF('English Scores- Leveled papers'!$H$4:$KM$4,DK$3,'English Scores- Leveled papers'!$H43:$KM43)))</f>
        <is>
          <t/>
        </is>
      </c>
      <c r="DL41" s="752" t="inlineStr">
        <f aca="false">IF($B41="","",IF(COUNTIFS('English Scores- Leveled papers'!$H$4:$KM$4,DL$3,'English Scores- Leveled papers'!$H43:$KM43,"&lt;&gt;")=0,"",SUMIF('English Scores- Leveled papers'!$H$4:$KM$4,DL$3,'English Scores- Leveled papers'!$H43:$KM43)))</f>
        <is>
          <t/>
        </is>
      </c>
      <c r="DM41" s="752" t="inlineStr">
        <f aca="false">IF($B41="","",IF(COUNTIFS('English Scores- Leveled papers'!$H$4:$KM$4,DM$3,'English Scores- Leveled papers'!$H43:$KM43,"&lt;&gt;")=0,"",SUMIF('English Scores- Leveled papers'!$H$4:$KM$4,DM$3,'English Scores- Leveled papers'!$H43:$KM43)))</f>
        <is>
          <t/>
        </is>
      </c>
      <c r="DN41" s="752" t="inlineStr">
        <f aca="false">IF($B41="","",IF(COUNTIFS('English Scores- Leveled papers'!$H$4:$KM$4,DN$3,'English Scores- Leveled papers'!$H43:$KM43,"&lt;&gt;")=0,"",SUMIF('English Scores- Leveled papers'!$H$4:$KM$4,DN$3,'English Scores- Leveled papers'!$H43:$KM43)))</f>
        <is>
          <t/>
        </is>
      </c>
      <c r="DO41" s="752" t="inlineStr">
        <f aca="false">IF($B41="","",IF(COUNTIFS('English Scores- Leveled papers'!$H$4:$KM$4,DO$3,'English Scores- Leveled papers'!$H43:$KM43,"&lt;&gt;")=0,"",SUMIF('English Scores- Leveled papers'!$H$4:$KM$4,DO$3,'English Scores- Leveled papers'!$H43:$KM43)))</f>
        <is>
          <t/>
        </is>
      </c>
      <c r="DP41" s="752" t="inlineStr">
        <f aca="false">IF($B41="","",IF(COUNTIFS('English Scores- Leveled papers'!$H$4:$KM$4,DP$3,'English Scores- Leveled papers'!$H43:$KM43,"&lt;&gt;")=0,"",SUMIF('English Scores- Leveled papers'!$H$4:$KM$4,DP$3,'English Scores- Leveled papers'!$H43:$KM43)))</f>
        <is>
          <t/>
        </is>
      </c>
      <c r="DQ41" s="752" t="inlineStr">
        <f aca="false">IF($B41="","",IF(COUNTIFS('English Scores- Leveled papers'!$H$4:$KM$4,DQ$3,'English Scores- Leveled papers'!$H43:$KM43,"&lt;&gt;")=0,"",SUMIF('English Scores- Leveled papers'!$H$4:$KM$4,DQ$3,'English Scores- Leveled papers'!$H43:$KM43)))</f>
        <is>
          <t/>
        </is>
      </c>
      <c r="DR41" s="319" t="inlineStr">
        <f aca="false">IF($B41="","",IF(COUNTIFS('English Scores- Leveled papers'!$H$4:$KM$4,DR$3,'English Scores- Leveled papers'!$H43:$KM43,"&lt;&gt;")=0,"",SUMIF('English Scores- Leveled papers'!$H$4:$KM$4,DR$3,'English Scores- Leveled papers'!$H43:$KM43)))</f>
        <is>
          <t/>
        </is>
      </c>
      <c r="DS41" s="319" t="inlineStr">
        <f aca="false">IF($B41="","",IF(COUNTIFS('English Scores- Leveled papers'!$H$4:$KM$4,DS$3,'English Scores- Leveled papers'!$H43:$KM43,"&lt;&gt;")=0,"",SUMIF('English Scores- Leveled papers'!$H$4:$KM$4,DS$3,'English Scores- Leveled papers'!$H43:$KM43)))</f>
        <is>
          <t/>
        </is>
      </c>
      <c r="DT41" s="319" t="inlineStr">
        <f aca="false">IF($B41="","",IF(COUNTIFS('English Scores- Leveled papers'!$H$4:$KM$4,DT$3,'English Scores- Leveled papers'!$H43:$KM43,"&lt;&gt;")=0,"",SUMIF('English Scores- Leveled papers'!$H$4:$KM$4,DT$3,'English Scores- Leveled papers'!$H43:$KM43)))</f>
        <is>
          <t/>
        </is>
      </c>
      <c r="DU41" s="319" t="inlineStr">
        <f aca="false">IF($B41="","",IF(COUNTIFS('English Scores- Leveled papers'!$H$4:$KM$4,DU$3,'English Scores- Leveled papers'!$H43:$KM43,"&lt;&gt;")=0,"",SUMIF('English Scores- Leveled papers'!$H$4:$KM$4,DU$3,'English Scores- Leveled papers'!$H43:$KM43)))</f>
        <is>
          <t/>
        </is>
      </c>
      <c r="DV41" s="319" t="inlineStr">
        <f aca="false">IF($B41="","",IF(COUNTIFS('English Scores- Leveled papers'!$H$4:$KM$4,DV$3,'English Scores- Leveled papers'!$H43:$KM43,"&lt;&gt;")=0,"",SUMIF('English Scores- Leveled papers'!$H$4:$KM$4,DV$3,'English Scores- Leveled papers'!$H43:$KM43)))</f>
        <is>
          <t/>
        </is>
      </c>
      <c r="DW41" s="319" t="inlineStr">
        <f aca="false">IF($B41="","",IF(COUNTIFS('English Scores- Leveled papers'!$H$4:$KM$4,DW$3,'English Scores- Leveled papers'!$H43:$KM43,"&lt;&gt;")=0,"",SUMIF('English Scores- Leveled papers'!$H$4:$KM$4,DW$3,'English Scores- Leveled papers'!$H43:$KM43)))</f>
        <is>
          <t/>
        </is>
      </c>
      <c r="DX41" s="319" t="inlineStr">
        <f aca="false">IF($B41="","",IF(COUNTIFS('English Scores- Leveled papers'!$H$4:$KM$4,DX$3,'English Scores- Leveled papers'!$H43:$KM43,"&lt;&gt;")=0,"",SUMIF('English Scores- Leveled papers'!$H$4:$KM$4,DX$3,'English Scores- Leveled papers'!$H43:$KM43)))</f>
        <is>
          <t/>
        </is>
      </c>
      <c r="DY41" s="319" t="inlineStr">
        <f aca="false">IF($B41="","",IF(COUNTIFS('English Scores- Leveled papers'!$H$4:$KM$4,DY$3,'English Scores- Leveled papers'!$H43:$KM43,"&lt;&gt;")=0,"",SUMIF('English Scores- Leveled papers'!$H$4:$KM$4,DY$3,'English Scores- Leveled papers'!$H43:$KM43)))</f>
        <is>
          <t/>
        </is>
      </c>
      <c r="DZ41" s="319" t="inlineStr">
        <f aca="false">IF($B41="","",IF(COUNTIFS('English Scores- Leveled papers'!$H$4:$KM$4,DZ$3,'English Scores- Leveled papers'!$H43:$KM43,"&lt;&gt;")=0,"",SUMIF('English Scores- Leveled papers'!$H$4:$KM$4,DZ$3,'English Scores- Leveled papers'!$H43:$KM43)))</f>
        <is>
          <t/>
        </is>
      </c>
      <c r="EA41" s="319" t="inlineStr">
        <f aca="false">IF($B41="","",IF(COUNTIFS('English Scores- Leveled papers'!$H$4:$KM$4,EA$3,'English Scores- Leveled papers'!$H43:$KM43,"&lt;&gt;")=0,"",SUMIF('English Scores- Leveled papers'!$H$4:$KM$4,EA$3,'English Scores- Leveled papers'!$H43:$KM43)))</f>
        <is>
          <t/>
        </is>
      </c>
      <c r="EB41" s="319" t="inlineStr">
        <f aca="false">IF($B41="","",IF(COUNTIFS('English Scores- Leveled papers'!$H$4:$KM$4,EB$3,'English Scores- Leveled papers'!$H43:$KM43,"&lt;&gt;")=0,"",SUMIF('English Scores- Leveled papers'!$H$4:$KM$4,EB$3,'English Scores- Leveled papers'!$H43:$KM43)))</f>
        <is>
          <t/>
        </is>
      </c>
      <c r="EC41" s="319" t="inlineStr">
        <f aca="false">IF($B41="","",IF(COUNTIFS('English Scores- Leveled papers'!$H$4:$KM$4,EC$3,'English Scores- Leveled papers'!$H43:$KM43,"&lt;&gt;")=0,"",SUMIF('English Scores- Leveled papers'!$H$4:$KM$4,EC$3,'English Scores- Leveled papers'!$H43:$KM43)))</f>
        <is>
          <t/>
        </is>
      </c>
      <c r="ED41" s="752" t="inlineStr">
        <f aca="false">IF($B41="","",IF(COUNTIFS('English Scores- Leveled papers'!$H$4:$KM$4,ED$3,'English Scores- Leveled papers'!$H43:$KM43,"&lt;&gt;")=0,"",SUMIF('English Scores- Leveled papers'!$H$4:$KM$4,ED$3,'English Scores- Leveled papers'!$H43:$KM43)))</f>
        <is>
          <t/>
        </is>
      </c>
      <c r="EE41" s="752" t="inlineStr">
        <f aca="false">IF($B41="","",IF(COUNTIFS('English Scores- Leveled papers'!$H$4:$KM$4,EE$3,'English Scores- Leveled papers'!$H43:$KM43,"&lt;&gt;")=0,"",SUMIF('English Scores- Leveled papers'!$H$4:$KM$4,EE$3,'English Scores- Leveled papers'!$H43:$KM43)))</f>
        <is>
          <t/>
        </is>
      </c>
      <c r="EF41" s="752" t="inlineStr">
        <f aca="false">IF($B41="","",IF(COUNTIFS('English Scores- Leveled papers'!$H$4:$KM$4,EF$3,'English Scores- Leveled papers'!$H43:$KM43,"&lt;&gt;")=0,"",SUMIF('English Scores- Leveled papers'!$H$4:$KM$4,EF$3,'English Scores- Leveled papers'!$H43:$KM43)))</f>
        <is>
          <t/>
        </is>
      </c>
      <c r="EG41" s="752" t="inlineStr">
        <f aca="false">IF($B41="","",IF(COUNTIFS('English Scores- Leveled papers'!$H$4:$KM$4,EG$3,'English Scores- Leveled papers'!$H43:$KM43,"&lt;&gt;")=0,"",SUMIF('English Scores- Leveled papers'!$H$4:$KM$4,EG$3,'English Scores- Leveled papers'!$H43:$KM43)))</f>
        <is>
          <t/>
        </is>
      </c>
      <c r="EH41" s="752" t="inlineStr">
        <f aca="false">IF($B41="","",IF(COUNTIFS('English Scores- Leveled papers'!$H$4:$KM$4,EH$3,'English Scores- Leveled papers'!$H43:$KM43,"&lt;&gt;")=0,"",SUMIF('English Scores- Leveled papers'!$H$4:$KM$4,EH$3,'English Scores- Leveled papers'!$H43:$KM43)))</f>
        <is>
          <t/>
        </is>
      </c>
      <c r="EI41" s="752" t="inlineStr">
        <f aca="false">IF($B41="","",IF(COUNTIFS('English Scores- Leveled papers'!$H$4:$KM$4,EI$3,'English Scores- Leveled papers'!$H43:$KM43,"&lt;&gt;")=0,"",SUMIF('English Scores- Leveled papers'!$H$4:$KM$4,EI$3,'English Scores- Leveled papers'!$H43:$KM43)))</f>
        <is>
          <t/>
        </is>
      </c>
      <c r="EJ41" s="752" t="inlineStr">
        <f aca="false">IF($B41="","",IF(COUNTIFS('English Scores- Leveled papers'!$H$4:$KM$4,EJ$3,'English Scores- Leveled papers'!$H43:$KM43,"&lt;&gt;")=0,"",SUMIF('English Scores- Leveled papers'!$H$4:$KM$4,EJ$3,'English Scores- Leveled papers'!$H43:$KM43)))</f>
        <is>
          <t/>
        </is>
      </c>
      <c r="EK41" s="752" t="inlineStr">
        <f aca="false">IF($B41="","",IF(COUNTIFS('English Scores- Leveled papers'!$H$4:$KM$4,EK$3,'English Scores- Leveled papers'!$H43:$KM43,"&lt;&gt;")=0,"",SUMIF('English Scores- Leveled papers'!$H$4:$KM$4,EK$3,'English Scores- Leveled papers'!$H43:$KM43)))</f>
        <is>
          <t/>
        </is>
      </c>
      <c r="EL41" s="752" t="inlineStr">
        <f aca="false">IF($B41="","",IF(COUNTIFS('English Scores- Leveled papers'!$H$4:$KM$4,EL$3,'English Scores- Leveled papers'!$H43:$KM43,"&lt;&gt;")=0,"",SUMIF('English Scores- Leveled papers'!$H$4:$KM$4,EL$3,'English Scores- Leveled papers'!$H43:$KM43)))</f>
        <is>
          <t/>
        </is>
      </c>
      <c r="EM41" s="752" t="inlineStr">
        <f aca="false">IF($B41="","",IF(COUNTIFS('English Scores- Leveled papers'!$H$4:$KM$4,EM$3,'English Scores- Leveled papers'!$H43:$KM43,"&lt;&gt;")=0,"",SUMIF('English Scores- Leveled papers'!$H$4:$KM$4,EM$3,'English Scores- Leveled papers'!$H43:$KM43)))</f>
        <is>
          <t/>
        </is>
      </c>
      <c r="EN41" s="752" t="inlineStr">
        <f aca="false">IF($B41="","",IF(COUNTIFS('English Scores- Leveled papers'!$H$4:$KM$4,EN$3,'English Scores- Leveled papers'!$H43:$KM43,"&lt;&gt;")=0,"",SUMIF('English Scores- Leveled papers'!$H$4:$KM$4,EN$3,'English Scores- Leveled papers'!$H43:$KM43)))</f>
        <is>
          <t/>
        </is>
      </c>
      <c r="EO41" s="752" t="inlineStr">
        <f aca="false">IF($B41="","",IF(COUNTIFS('English Scores- Leveled papers'!$H$4:$KM$4,EO$3,'English Scores- Leveled papers'!$H43:$KM43,"&lt;&gt;")=0,"",SUMIF('English Scores- Leveled papers'!$H$4:$KM$4,EO$3,'English Scores- Leveled papers'!$H43:$KM43)))</f>
        <is>
          <t/>
        </is>
      </c>
      <c r="EP41" s="752" t="inlineStr">
        <f aca="false">IF($B41="","",IF(COUNTIFS('English Scores- Leveled papers'!$H$4:$KM$4,EP$3,'English Scores- Leveled papers'!$H43:$KM43,"&lt;&gt;")=0,"",SUMIF('English Scores- Leveled papers'!$H$4:$KM$4,EP$3,'English Scores- Leveled papers'!$H43:$KM43)))</f>
        <is>
          <t/>
        </is>
      </c>
    </row>
    <row r="42" customFormat="false" ht="12.75" hidden="false" customHeight="false" outlineLevel="0" collapsed="false">
      <c r="A42" s="315" t="n">
        <v>38</v>
      </c>
      <c r="B42" s="315" t="str">
        <f aca="false">'English Scores- Leveled papers'!B44</f>
        <v>Tarun</v>
      </c>
      <c r="C42" s="751" t="e">
        <f aca="false">IF('RC Mastery Check+Question type'!D42="","",IF(OR('RC Mastery Check+Question type'!D42=-0.5,'RC Mastery Check+Question type'!D42=0,'RC Mastery Check+Question type'!D42=0.2,'RC Mastery Check+Question type'!D42=0.5),"NR",'cover sheet'!#ref!))</f>
        <v>#VALUE!</v>
      </c>
      <c r="D42" s="316" t="str">
        <f aca="false">IF(OR(B42="",COUNT('English Scores- Leveled papers'!AJ44:KM44)=0),"",IF((AND(R42&gt;=(70/100),R42&lt;1.1)),9,IF(AND(Q42&gt;=(70/100),Q42&lt;1.1),8,IF(AND(P42&gt;=(70/100),P42&lt;1.1),7,IF(AND(O42&gt;=(70/100),O42&lt;1.1),6,IF(AND(N42&gt;=0.7,N42&lt;1.1),5,IF(AND(M42&gt;=0.7,M42&lt;1.1),5,IF(AND(L42&gt;=0.7,L42&lt;1.1),4,IF(AND(K42&gt;=0.7,K42&lt;1.1),4,IF(AND(J42&gt;=0.7,J42&lt;1.1),3,IF(AND(I42&gt;=0.7,I42&lt;1.1),3,IF(AND(H42&gt;=0.7,H42&lt;1.1),2,IF(AND(G42&gt;=0.7,G42&lt;1.1),2,IF(AND(F42&gt;=0.7,F42&lt;1.1),1,IF(AND(E42&gt;=0.7,E42&lt;1.1),1,IF(COUNT('English Scores- Leveled papers'!AJ44:AK44)=0,"","NR"))))))))))))))))</f>
        <v>NR</v>
      </c>
      <c r="E42" s="318" t="str">
        <f aca="false">IF((B42=""),"",IF(COUNT(S42:W42)=0,"",ROUND(SUM(S42:W42)/SUM($S$2:$W$2),1)))</f>
        <v/>
      </c>
      <c r="F42" s="318" t="str">
        <f aca="false">IF((B42=""),"",IF(COUNT(X42:AB42)=0,"",ROUND(SUM(X42:AB42)/SUM($X$2:$AB$2),1)))</f>
        <v/>
      </c>
      <c r="G42" s="318" t="str">
        <f aca="false">IFERROR(IF((B42=""),"",IF(COUNT(AC42:AH42)=0,"",ROUND(SUM(AC42:AH42)/SUM($AC$2:$AH$2),1))),"")</f>
        <v/>
      </c>
      <c r="H42" s="318" t="str">
        <f aca="false">IFERROR(IF((B42=""),"",IF(COUNT(AI42:AN42)=0,"",ROUND(SUM(AI42:AN42)/SUM($AI$2:$AN$2),1))),0)</f>
        <v/>
      </c>
      <c r="I42" s="318" t="str">
        <f aca="false">IFERROR(IF((B42=""),"",IF(COUNT(AO42:AY42)=0,"",ROUND(SUM(AO42:AY42)/SUM($AO$2:$AY$2),1))),0)</f>
        <v/>
      </c>
      <c r="J42" s="318" t="str">
        <f aca="false">IFERROR(IF((B42=""),"",IF(COUNT(AZ42:BO42)=0,"",ROUND(SUM(AZ42:BO42)/SUM($AZ$2:$BO$2),1))),0)</f>
        <v/>
      </c>
      <c r="K42" s="318" t="str">
        <f aca="false">IFERROR(IF((B42=""),"",IF(COUNT(BP42:BW42)=0,"",ROUND(SUM(BP42:BW42)/SUM($BP$2:$BW$2),1))),0)</f>
        <v/>
      </c>
      <c r="L42" s="318" t="str">
        <f aca="false">IFERROR(IF((B42=""),"",IF(COUNT(BX42:CF42)=0,"",ROUND(SUM(BX42:CF42)/SUM($BX$2:$CF$2),1))),0)</f>
        <v/>
      </c>
      <c r="M42" s="318" t="str">
        <f aca="false">IFERROR(IF((B42=""),"",IF(COUNT(CG42:CK42)=0,"",ROUND(SUM(CG42:CK42)/SUM($CG$2:$CK$2),1))),0)</f>
        <v/>
      </c>
      <c r="N42" s="318" t="str">
        <f aca="false">IFERROR(IF((B42=""),"",IF(COUNT(CL42:CS42)=0,"",ROUND(SUM(CL42:CS42)/SUM($CL$2:$CS$2),1))),0)</f>
        <v/>
      </c>
      <c r="O42" s="318" t="str">
        <f aca="false">IFERROR(IF((B42=""),"",IF(COUNT(CT42:DE42)=0,"",ROUND(SUM(CT42:DE42)/SUM($CT$2:$DE$2),1))),0)</f>
        <v/>
      </c>
      <c r="P42" s="318" t="str">
        <f aca="false">IFERROR(IF((B42=""),"",IF(COUNT(DF42:DQ42)=0,"",ROUND(SUM(DF42:DQ42)/SUM($DF$2:$DQ$2),1))),0)</f>
        <v/>
      </c>
      <c r="Q42" s="318" t="str">
        <f aca="false">IFERROR(IF((B42=""),"",IF(COUNT(DR42:EB42)=0,"",ROUND(SUM(DR42:EB42)/SUM($DR$2:$EB$2),1))),0)</f>
        <v/>
      </c>
      <c r="R42" s="318" t="str">
        <f aca="false">(IF((B42=""),"",IF(COUNT(ED42:EP42)=0,"",ROUND(SUM(ED42:EP42)/SUM($ED$2:$EP$2),1))))</f>
        <v/>
      </c>
      <c r="S42" s="319" t="inlineStr">
        <f aca="false">IF($B42="","",IF(COUNTIFS('English Scores- Leveled papers'!$H$4:$KM$4,S$3,'English Scores- Leveled papers'!$H44:$KM44,"&lt;&gt;")=0,"",SUMIF('English Scores- Leveled papers'!$H$4:$KM$4,S$3,'English Scores- Leveled papers'!$H44:$KM44)))</f>
        <is>
          <t/>
        </is>
      </c>
      <c r="T42" s="319" t="inlineStr">
        <f aca="false">IF($B42="","",IF(COUNTIFS('English Scores- Leveled papers'!$H$4:$KM$4,T$3,'English Scores- Leveled papers'!$H44:$KM44,"&lt;&gt;")=0,"",SUMIF('English Scores- Leveled papers'!$H$4:$KM$4,T$3,'English Scores- Leveled papers'!$H44:$KM44)))</f>
        <is>
          <t/>
        </is>
      </c>
      <c r="U42" s="319" t="inlineStr">
        <f aca="false">IF($B42="","",IF(COUNTIFS('English Scores- Leveled papers'!$H$4:$KM$4,U$3,'English Scores- Leveled papers'!$H44:$KM44,"&lt;&gt;")=0,"",SUMIF('English Scores- Leveled papers'!$H$4:$KM$4,U$3,'English Scores- Leveled papers'!$H44:$KM44)))</f>
        <is>
          <t/>
        </is>
      </c>
      <c r="V42" s="319" t="inlineStr">
        <f aca="false">IF($B42="","",IF(COUNTIFS('English Scores- Leveled papers'!$H$4:$KM$4,V$3,'English Scores- Leveled papers'!$H44:$KM44,"&lt;&gt;")=0,"",SUMIF('English Scores- Leveled papers'!$H$4:$KM$4,V$3,'English Scores- Leveled papers'!$H44:$KM44)))</f>
        <is>
          <t/>
        </is>
      </c>
      <c r="W42" s="319" t="inlineStr">
        <f aca="false">IF($B42="","",IF(COUNTIFS('English Scores- Leveled papers'!$H$4:$KM$4,W$3,'English Scores- Leveled papers'!$H44:$KM44,"&lt;&gt;")=0,"",SUMIF('English Scores- Leveled papers'!$H$4:$KM$4,W$3,'English Scores- Leveled papers'!$H44:$KM44)))</f>
        <is>
          <t/>
        </is>
      </c>
      <c r="X42" s="752" t="inlineStr">
        <f aca="false">IF($B42="","",IF(COUNTIFS('English Scores- Leveled papers'!$H$4:$KM$4,X$3,'English Scores- Leveled papers'!$H44:$KM44,"&lt;&gt;")=0,"",SUMIF('English Scores- Leveled papers'!$H$4:$KM$4,X$3,'English Scores- Leveled papers'!$H44:$KM44)))</f>
        <is>
          <t/>
        </is>
      </c>
      <c r="Y42" s="752" t="inlineStr">
        <f aca="false">IF($B42="","",IF(COUNTIFS('English Scores- Leveled papers'!$H$4:$KM$4,Y$3,'English Scores- Leveled papers'!$H44:$KM44,"&lt;&gt;")=0,"",SUMIF('English Scores- Leveled papers'!$H$4:$KM$4,Y$3,'English Scores- Leveled papers'!$H44:$KM44)))</f>
        <is>
          <t/>
        </is>
      </c>
      <c r="Z42" s="752" t="inlineStr">
        <f aca="false">IF($B42="","",IF(COUNTIFS('English Scores- Leveled papers'!$H$4:$KM$4,Z$3,'English Scores- Leveled papers'!$H44:$KM44,"&lt;&gt;")=0,"",SUMIF('English Scores- Leveled papers'!$H$4:$KM$4,Z$3,'English Scores- Leveled papers'!$H44:$KM44)))</f>
        <is>
          <t/>
        </is>
      </c>
      <c r="AA42" s="752" t="inlineStr">
        <f aca="false">IF($B42="","",IF(COUNTIFS('English Scores- Leveled papers'!$H$4:$KM$4,AA$3,'English Scores- Leveled papers'!$H44:$KM44,"&lt;&gt;")=0,"",SUMIF('English Scores- Leveled papers'!$H$4:$KM$4,AA$3,'English Scores- Leveled papers'!$H44:$KM44)))</f>
        <is>
          <t/>
        </is>
      </c>
      <c r="AB42" s="752" t="inlineStr">
        <f aca="false">IF($B42="","",IF(COUNTIFS('English Scores- Leveled papers'!$H$4:$KM$4,AB$3,'English Scores- Leveled papers'!$H44:$KM44,"&lt;&gt;")=0,"",SUMIF('English Scores- Leveled papers'!$H$4:$KM$4,AB$3,'English Scores- Leveled papers'!$H44:$KM44)))</f>
        <is>
          <t/>
        </is>
      </c>
      <c r="AC42" s="319" t="inlineStr">
        <f aca="false">IF($B42="","",IF(COUNTIFS('English Scores- Leveled papers'!$H$4:$KM$4,AC$3,'English Scores- Leveled papers'!$H44:$KM44,"&lt;&gt;")=0,"",SUMIF('English Scores- Leveled papers'!$H$4:$KM$4,AC$3,'English Scores- Leveled papers'!$H44:$KM44)))</f>
        <is>
          <t/>
        </is>
      </c>
      <c r="AD42" s="319" t="inlineStr">
        <f aca="false">IF($B42="","",IF(COUNTIFS('English Scores- Leveled papers'!$H$4:$KM$4,AD$3,'English Scores- Leveled papers'!$H44:$KM44,"&lt;&gt;")=0,"",SUMIF('English Scores- Leveled papers'!$H$4:$KM$4,AD$3,'English Scores- Leveled papers'!$H44:$KM44)))</f>
        <is>
          <t/>
        </is>
      </c>
      <c r="AE42" s="319" t="inlineStr">
        <f aca="false">IF($B42="","",IF(COUNTIFS('English Scores- Leveled papers'!$H$4:$KM$4,AE$3,'English Scores- Leveled papers'!$H44:$KM44,"&lt;&gt;")=0,"",SUMIF('English Scores- Leveled papers'!$H$4:$KM$4,AE$3,'English Scores- Leveled papers'!$H44:$KM44)))</f>
        <is>
          <t/>
        </is>
      </c>
      <c r="AF42" s="319" t="inlineStr">
        <f aca="false">IF($B42="","",IF(COUNTIFS('English Scores- Leveled papers'!$H$4:$KM$4,AF$3,'English Scores- Leveled papers'!$H44:$KM44,"&lt;&gt;")=0,"",SUMIF('English Scores- Leveled papers'!$H$4:$KM$4,AF$3,'English Scores- Leveled papers'!$H44:$KM44)))</f>
        <is>
          <t/>
        </is>
      </c>
      <c r="AG42" s="319" t="inlineStr">
        <f aca="false">IF($B42="","",IF(COUNTIFS('English Scores- Leveled papers'!$H$4:$KM$4,AG$3,'English Scores- Leveled papers'!$H44:$KM44,"&lt;&gt;")=0,"",SUMIF('English Scores- Leveled papers'!$H$4:$KM$4,AG$3,'English Scores- Leveled papers'!$H44:$KM44)))</f>
        <is>
          <t/>
        </is>
      </c>
      <c r="AH42" s="319" t="inlineStr">
        <f aca="false">IF($B42="","",IF(COUNTIFS('English Scores- Leveled papers'!$H$4:$KM$4,AH$3,'English Scores- Leveled papers'!$H44:$KM44,"&lt;&gt;")=0,"",SUMIF('English Scores- Leveled papers'!$H$4:$KM$4,AH$3,'English Scores- Leveled papers'!$H44:$KM44)))</f>
        <is>
          <t/>
        </is>
      </c>
      <c r="AI42" s="752" t="inlineStr">
        <f aca="false">IF($B42="","",IF(COUNTIFS('English Scores- Leveled papers'!$H$4:$KM$4,AI$3,'English Scores- Leveled papers'!$H44:$KM44,"&lt;&gt;")=0,"",SUMIF('English Scores- Leveled papers'!$H$4:$KM$4,AI$3,'English Scores- Leveled papers'!$H44:$KM44)))</f>
        <is>
          <t/>
        </is>
      </c>
      <c r="AJ42" s="752" t="inlineStr">
        <f aca="false">IF($B42="","",IF(COUNTIFS('English Scores- Leveled papers'!$H$4:$KM$4,AJ$3,'English Scores- Leveled papers'!$H44:$KM44,"&lt;&gt;")=0,"",SUMIF('English Scores- Leveled papers'!$H$4:$KM$4,AJ$3,'English Scores- Leveled papers'!$H44:$KM44)))</f>
        <is>
          <t/>
        </is>
      </c>
      <c r="AK42" s="752" t="inlineStr">
        <f aca="false">IF($B42="","",IF(COUNTIFS('English Scores- Leveled papers'!$H$4:$KM$4,AK$3,'English Scores- Leveled papers'!$H44:$KM44,"&lt;&gt;")=0,"",SUMIF('English Scores- Leveled papers'!$H$4:$KM$4,AK$3,'English Scores- Leveled papers'!$H44:$KM44)))</f>
        <is>
          <t/>
        </is>
      </c>
      <c r="AL42" s="752" t="inlineStr">
        <f aca="false">IF($B42="","",IF(COUNTIFS('English Scores- Leveled papers'!$H$4:$KM$4,AL$3,'English Scores- Leveled papers'!$H44:$KM44,"&lt;&gt;")=0,"",SUMIF('English Scores- Leveled papers'!$H$4:$KM$4,AL$3,'English Scores- Leveled papers'!$H44:$KM44)))</f>
        <is>
          <t/>
        </is>
      </c>
      <c r="AM42" s="752" t="inlineStr">
        <f aca="false">IF($B42="","",IF(COUNTIFS('English Scores- Leveled papers'!$H$4:$KM$4,AM$3,'English Scores- Leveled papers'!$H44:$KM44,"&lt;&gt;")=0,"",SUMIF('English Scores- Leveled papers'!$H$4:$KM$4,AM$3,'English Scores- Leveled papers'!$H44:$KM44)))</f>
        <is>
          <t/>
        </is>
      </c>
      <c r="AN42" s="752" t="inlineStr">
        <f aca="false">IF($B42="","",IF(COUNTIFS('English Scores- Leveled papers'!$H$4:$KM$4,AN$3,'English Scores- Leveled papers'!$H44:$KM44,"&lt;&gt;")=0,"",SUMIF('English Scores- Leveled papers'!$H$4:$KM$4,AN$3,'English Scores- Leveled papers'!$H44:$KM44)))</f>
        <is>
          <t/>
        </is>
      </c>
      <c r="AO42" s="319" t="inlineStr">
        <f aca="false">IF($B42="","",IF(COUNTIFS('English Scores- Leveled papers'!$H$4:$KM$4,AO$3,'English Scores- Leveled papers'!$H44:$KM44,"&lt;&gt;")=0,"",SUMIF('English Scores- Leveled papers'!$H$4:$KM$4,AO$3,'English Scores- Leveled papers'!$H44:$KM44)))</f>
        <is>
          <t/>
        </is>
      </c>
      <c r="AP42" s="319" t="inlineStr">
        <f aca="false">IF($B42="","",IF(COUNTIFS('English Scores- Leveled papers'!$H$4:$KM$4,AP$3,'English Scores- Leveled papers'!$H44:$KM44,"&lt;&gt;")=0,"",SUMIF('English Scores- Leveled papers'!$H$4:$KM$4,AP$3,'English Scores- Leveled papers'!$H44:$KM44)))</f>
        <is>
          <t/>
        </is>
      </c>
      <c r="AQ42" s="319" t="inlineStr">
        <f aca="false">IF($B42="","",IF(COUNTIFS('English Scores- Leveled papers'!$H$4:$KM$4,AQ$3,'English Scores- Leveled papers'!$H44:$KM44,"&lt;&gt;")=0,"",SUMIF('English Scores- Leveled papers'!$H$4:$KM$4,AQ$3,'English Scores- Leveled papers'!$H44:$KM44)))</f>
        <is>
          <t/>
        </is>
      </c>
      <c r="AR42" s="319" t="inlineStr">
        <f aca="false">IF($B42="","",IF(COUNTIFS('English Scores- Leveled papers'!$H$4:$KM$4,AR$3,'English Scores- Leveled papers'!$H44:$KM44,"&lt;&gt;")=0,"",SUMIF('English Scores- Leveled papers'!$H$4:$KM$4,AR$3,'English Scores- Leveled papers'!$H44:$KM44)))</f>
        <is>
          <t/>
        </is>
      </c>
      <c r="AS42" s="319" t="inlineStr">
        <f aca="false">IF($B42="","",IF(COUNTIFS('English Scores- Leveled papers'!$H$4:$KM$4,AS$3,'English Scores- Leveled papers'!$H44:$KM44,"&lt;&gt;")=0,"",SUMIF('English Scores- Leveled papers'!$H$4:$KM$4,AS$3,'English Scores- Leveled papers'!$H44:$KM44)))</f>
        <is>
          <t/>
        </is>
      </c>
      <c r="AT42" s="319" t="inlineStr">
        <f aca="false">IF($B42="","",IF(COUNTIFS('English Scores- Leveled papers'!$H$4:$KM$4,AT$3,'English Scores- Leveled papers'!$H44:$KM44,"&lt;&gt;")=0,"",SUMIF('English Scores- Leveled papers'!$H$4:$KM$4,AT$3,'English Scores- Leveled papers'!$H44:$KM44)))</f>
        <is>
          <t/>
        </is>
      </c>
      <c r="AU42" s="319" t="inlineStr">
        <f aca="false">IF($B42="","",IF(COUNTIFS('English Scores- Leveled papers'!$H$4:$KM$4,AU$3,'English Scores- Leveled papers'!$H44:$KM44,"&lt;&gt;")=0,"",SUMIF('English Scores- Leveled papers'!$H$4:$KM$4,AU$3,'English Scores- Leveled papers'!$H44:$KM44)))</f>
        <is>
          <t/>
        </is>
      </c>
      <c r="AV42" s="319" t="inlineStr">
        <f aca="false">IF($B42="","",IF(COUNTIFS('English Scores- Leveled papers'!$H$4:$KM$4,AV$3,'English Scores- Leveled papers'!$H44:$KM44,"&lt;&gt;")=0,"",SUMIF('English Scores- Leveled papers'!$H$4:$KM$4,AV$3,'English Scores- Leveled papers'!$H44:$KM44)))</f>
        <is>
          <t/>
        </is>
      </c>
      <c r="AW42" s="319" t="inlineStr">
        <f aca="false">IF($B42="","",IF(COUNTIFS('English Scores- Leveled papers'!$H$4:$KM$4,AW$3,'English Scores- Leveled papers'!$H44:$KM44,"&lt;&gt;")=0,"",SUMIF('English Scores- Leveled papers'!$H$4:$KM$4,AW$3,'English Scores- Leveled papers'!$H44:$KM44)))</f>
        <is>
          <t/>
        </is>
      </c>
      <c r="AX42" s="319" t="inlineStr">
        <f aca="false">IF($B42="","",IF(COUNTIFS('English Scores- Leveled papers'!$H$4:$KM$4,AX$3,'English Scores- Leveled papers'!$H44:$KM44,"&lt;&gt;")=0,"",SUMIF('English Scores- Leveled papers'!$H$4:$KM$4,AX$3,'English Scores- Leveled papers'!$H44:$KM44)))</f>
        <is>
          <t/>
        </is>
      </c>
      <c r="AY42" s="319" t="inlineStr">
        <f aca="false">IF($B42="","",IF(COUNTIFS('English Scores- Leveled papers'!$H$4:$KM$4,AY$3,'English Scores- Leveled papers'!$H44:$KM44,"&lt;&gt;")=0,"",SUMIF('English Scores- Leveled papers'!$H$4:$KM$4,AY$3,'English Scores- Leveled papers'!$H44:$KM44)))</f>
        <is>
          <t/>
        </is>
      </c>
      <c r="AZ42" s="752" t="inlineStr">
        <f aca="false">IF($B42="","",IF(COUNTIFS('English Scores- Leveled papers'!$H$4:$KM$4,AZ$3,'English Scores- Leveled papers'!$H44:$KM44,"&lt;&gt;")=0,"",SUMIF('English Scores- Leveled papers'!$H$4:$KM$4,AZ$3,'English Scores- Leveled papers'!$H44:$KM44)))</f>
        <is>
          <t/>
        </is>
      </c>
      <c r="BA42" s="752" t="inlineStr">
        <f aca="false">IF($B42="","",IF(COUNTIFS('English Scores- Leveled papers'!$H$4:$KM$4,BA$3,'English Scores- Leveled papers'!$H44:$KM44,"&lt;&gt;")=0,"",SUMIF('English Scores- Leveled papers'!$H$4:$KM$4,BA$3,'English Scores- Leveled papers'!$H44:$KM44)))</f>
        <is>
          <t/>
        </is>
      </c>
      <c r="BB42" s="752" t="inlineStr">
        <f aca="false">IF($B42="","",IF(COUNTIFS('English Scores- Leveled papers'!$H$4:$KM$4,BB$3,'English Scores- Leveled papers'!$H44:$KM44,"&lt;&gt;")=0,"",SUMIF('English Scores- Leveled papers'!$H$4:$KM$4,BB$3,'English Scores- Leveled papers'!$H44:$KM44)))</f>
        <is>
          <t/>
        </is>
      </c>
      <c r="BC42" s="752" t="inlineStr">
        <f aca="false">IF($B42="","",IF(COUNTIFS('English Scores- Leveled papers'!$H$4:$KM$4,BC$3,'English Scores- Leveled papers'!$H44:$KM44,"&lt;&gt;")=0,"",SUMIF('English Scores- Leveled papers'!$H$4:$KM$4,BC$3,'English Scores- Leveled papers'!$H44:$KM44)))</f>
        <is>
          <t/>
        </is>
      </c>
      <c r="BD42" s="752"/>
      <c r="BE42" s="752"/>
      <c r="BF42" s="752" t="inlineStr">
        <f aca="false">IF($B42="","",IF(COUNTIFS('English Scores- Leveled papers'!$H$4:$KM$4,BF$3,'English Scores- Leveled papers'!$H44:$KM44,"&lt;&gt;")=0,"",SUMIF('English Scores- Leveled papers'!$H$4:$KM$4,BF$3,'English Scores- Leveled papers'!$H44:$KM44)))</f>
        <is>
          <t/>
        </is>
      </c>
      <c r="BG42" s="752" t="inlineStr">
        <f aca="false">IF($B42="","",IF(COUNTIFS('English Scores- Leveled papers'!$H$4:$KM$4,BG$3,'English Scores- Leveled papers'!$H44:$KM44,"&lt;&gt;")=0,"",SUMIF('English Scores- Leveled papers'!$H$4:$KM$4,BG$3,'English Scores- Leveled papers'!$H44:$KM44)))</f>
        <is>
          <t/>
        </is>
      </c>
      <c r="BH42" s="752" t="inlineStr">
        <f aca="false">IF($B42="","",IF(COUNTIFS('English Scores- Leveled papers'!$H$4:$KM$4,BH$3,'English Scores- Leveled papers'!$H44:$KM44,"&lt;&gt;")=0,"",SUMIF('English Scores- Leveled papers'!$H$4:$KM$4,BH$3,'English Scores- Leveled papers'!$H44:$KM44)))</f>
        <is>
          <t/>
        </is>
      </c>
      <c r="BI42" s="752" t="inlineStr">
        <f aca="false">IF($B42="","",IF(COUNTIFS('English Scores- Leveled papers'!$H$4:$KM$4,BI$3,'English Scores- Leveled papers'!$H44:$KM44,"&lt;&gt;")=0,"",SUMIF('English Scores- Leveled papers'!$H$4:$KM$4,BI$3,'English Scores- Leveled papers'!$H44:$KM44)))</f>
        <is>
          <t/>
        </is>
      </c>
      <c r="BJ42" s="752" t="inlineStr">
        <f aca="false">IF($B42="","",IF(COUNTIFS('English Scores- Leveled papers'!$H$4:$KM$4,BJ$3,'English Scores- Leveled papers'!$H44:$KM44,"&lt;&gt;")=0,"",SUMIF('English Scores- Leveled papers'!$H$4:$KM$4,BJ$3,'English Scores- Leveled papers'!$H44:$KM44)))</f>
        <is>
          <t/>
        </is>
      </c>
      <c r="BK42" s="752" t="inlineStr">
        <f aca="false">IF($B42="","",IF(COUNTIFS('English Scores- Leveled papers'!$H$4:$KM$4,BK$3,'English Scores- Leveled papers'!$H44:$KM44,"&lt;&gt;")=0,"",SUMIF('English Scores- Leveled papers'!$H$4:$KM$4,BK$3,'English Scores- Leveled papers'!$H44:$KM44)))</f>
        <is>
          <t/>
        </is>
      </c>
      <c r="BL42" s="752" t="inlineStr">
        <f aca="false">IF($B42="","",IF(COUNTIFS('English Scores- Leveled papers'!$H$4:$KM$4,BL$3,'English Scores- Leveled papers'!$H44:$KM44,"&lt;&gt;")=0,"",SUMIF('English Scores- Leveled papers'!$H$4:$KM$4,BL$3,'English Scores- Leveled papers'!$H44:$KM44)))</f>
        <is>
          <t/>
        </is>
      </c>
      <c r="BM42" s="752" t="inlineStr">
        <f aca="false">IF($B42="","",IF(COUNTIFS('English Scores- Leveled papers'!$H$4:$KM$4,BM$3,'English Scores- Leveled papers'!$H44:$KM44,"&lt;&gt;")=0,"",SUMIF('English Scores- Leveled papers'!$H$4:$KM$4,BM$3,'English Scores- Leveled papers'!$H44:$KM44)))</f>
        <is>
          <t/>
        </is>
      </c>
      <c r="BN42" s="752" t="inlineStr">
        <f aca="false">IF($B42="","",IF(COUNTIFS('English Scores- Leveled papers'!$H$4:$KM$4,BN$3,'English Scores- Leveled papers'!$H44:$KM44,"&lt;&gt;")=0,"",SUMIF('English Scores- Leveled papers'!$H$4:$KM$4,BN$3,'English Scores- Leveled papers'!$H44:$KM44)))</f>
        <is>
          <t/>
        </is>
      </c>
      <c r="BO42" s="752" t="inlineStr">
        <f aca="false">IF($B42="","",IF(COUNTIFS('English Scores- Leveled papers'!$H$4:$KM$4,BO$3,'English Scores- Leveled papers'!$H44:$KM44,"&lt;&gt;")=0,"",SUMIF('English Scores- Leveled papers'!$H$4:$KM$4,BO$3,'English Scores- Leveled papers'!$H44:$KM44)))</f>
        <is>
          <t/>
        </is>
      </c>
      <c r="BP42" s="319" t="inlineStr">
        <f aca="false">IF($B42="","",IF(COUNTIFS('English Scores- Leveled papers'!$H$4:$KM$4,BP$3,'English Scores- Leveled papers'!$H44:$KM44,"&lt;&gt;")=0,"",SUMIF('English Scores- Leveled papers'!$H$4:$KM$4,BP$3,'English Scores- Leveled papers'!$H44:$KM44)))</f>
        <is>
          <t/>
        </is>
      </c>
      <c r="BQ42" s="319" t="inlineStr">
        <f aca="false">IF($B42="","",IF(COUNTIFS('English Scores- Leveled papers'!$H$4:$KM$4,BQ$3,'English Scores- Leveled papers'!$H44:$KM44,"&lt;&gt;")=0,"",SUMIF('English Scores- Leveled papers'!$H$4:$KM$4,BQ$3,'English Scores- Leveled papers'!$H44:$KM44)))</f>
        <is>
          <t/>
        </is>
      </c>
      <c r="BR42" s="319" t="inlineStr">
        <f aca="false">IF($B42="","",IF(COUNTIFS('English Scores- Leveled papers'!$H$4:$KM$4,BR$3,'English Scores- Leveled papers'!$H44:$KM44,"&lt;&gt;")=0,"",SUMIF('English Scores- Leveled papers'!$H$4:$KM$4,BR$3,'English Scores- Leveled papers'!$H44:$KM44)))</f>
        <is>
          <t/>
        </is>
      </c>
      <c r="BS42" s="319" t="inlineStr">
        <f aca="false">IF($B42="","",IF(COUNTIFS('English Scores- Leveled papers'!$H$4:$KM$4,BS$3,'English Scores- Leveled papers'!$H44:$KM44,"&lt;&gt;")=0,"",SUMIF('English Scores- Leveled papers'!$H$4:$KM$4,BS$3,'English Scores- Leveled papers'!$H44:$KM44)))</f>
        <is>
          <t/>
        </is>
      </c>
      <c r="BT42" s="319" t="inlineStr">
        <f aca="false">IF($B42="","",IF(COUNTIFS('English Scores- Leveled papers'!$H$4:$KM$4,BT$3,'English Scores- Leveled papers'!$H44:$KM44,"&lt;&gt;")=0,"",SUMIF('English Scores- Leveled papers'!$H$4:$KM$4,BT$3,'English Scores- Leveled papers'!$H44:$KM44)))</f>
        <is>
          <t/>
        </is>
      </c>
      <c r="BU42" s="319" t="inlineStr">
        <f aca="false">IF($B42="","",IF(COUNTIFS('English Scores- Leveled papers'!$H$4:$KM$4,BU$3,'English Scores- Leveled papers'!$H44:$KM44,"&lt;&gt;")=0,"",SUMIF('English Scores- Leveled papers'!$H$4:$KM$4,BU$3,'English Scores- Leveled papers'!$H44:$KM44)))</f>
        <is>
          <t/>
        </is>
      </c>
      <c r="BV42" s="319" t="inlineStr">
        <f aca="false">IF($B42="","",IF(COUNTIFS('English Scores- Leveled papers'!$H$4:$KM$4,BV$3,'English Scores- Leveled papers'!$H44:$KM44,"&lt;&gt;")=0,"",SUMIF('English Scores- Leveled papers'!$H$4:$KM$4,BV$3,'English Scores- Leveled papers'!$H44:$KM44)))</f>
        <is>
          <t/>
        </is>
      </c>
      <c r="BW42" s="319" t="inlineStr">
        <f aca="false">IF($B42="","",IF(COUNTIFS('English Scores- Leveled papers'!$H$4:$KM$4,BW$3,'English Scores- Leveled papers'!$H44:$KM44,"&lt;&gt;")=0,"",SUMIF('English Scores- Leveled papers'!$H$4:$KM$4,BW$3,'English Scores- Leveled papers'!$H44:$KM44)))</f>
        <is>
          <t/>
        </is>
      </c>
      <c r="BX42" s="752" t="inlineStr">
        <f aca="false">IF($B42="","",IF(COUNTIFS('English Scores- Leveled papers'!$H$4:$KM$4,BX$3,'English Scores- Leveled papers'!$H44:$KM44,"&lt;&gt;")=0,"",SUMIF('English Scores- Leveled papers'!$H$4:$KM$4,BX$3,'English Scores- Leveled papers'!$H44:$KM44)))</f>
        <is>
          <t/>
        </is>
      </c>
      <c r="BY42" s="752" t="inlineStr">
        <f aca="false">IF($B42="","",IF(COUNTIFS('English Scores- Leveled papers'!$H$4:$KM$4,BY$3,'English Scores- Leveled papers'!$H44:$KM44,"&lt;&gt;")=0,"",SUMIF('English Scores- Leveled papers'!$H$4:$KM$4,BY$3,'English Scores- Leveled papers'!$H44:$KM44)))</f>
        <is>
          <t/>
        </is>
      </c>
      <c r="BZ42" s="752" t="inlineStr">
        <f aca="false">IF($B42="","",IF(COUNTIFS('English Scores- Leveled papers'!$H$4:$KM$4,BZ$3,'English Scores- Leveled papers'!$H44:$KM44,"&lt;&gt;")=0,"",SUMIF('English Scores- Leveled papers'!$H$4:$KM$4,BZ$3,'English Scores- Leveled papers'!$H44:$KM44)))</f>
        <is>
          <t/>
        </is>
      </c>
      <c r="CA42" s="752" t="inlineStr">
        <f aca="false">IF($B42="","",IF(COUNTIFS('English Scores- Leveled papers'!$H$4:$KM$4,CA$3,'English Scores- Leveled papers'!$H44:$KM44,"&lt;&gt;")=0,"",SUMIF('English Scores- Leveled papers'!$H$4:$KM$4,CA$3,'English Scores- Leveled papers'!$H44:$KM44)))</f>
        <is>
          <t/>
        </is>
      </c>
      <c r="CB42" s="752" t="inlineStr">
        <f aca="false">IF($B42="","",IF(COUNTIFS('English Scores- Leveled papers'!$H$4:$KM$4,CB$3,'English Scores- Leveled papers'!$H44:$KM44,"&lt;&gt;")=0,"",SUMIF('English Scores- Leveled papers'!$H$4:$KM$4,CB$3,'English Scores- Leveled papers'!$H44:$KM44)))</f>
        <is>
          <t/>
        </is>
      </c>
      <c r="CC42" s="752" t="inlineStr">
        <f aca="false">IF($B42="","",IF(COUNTIFS('English Scores- Leveled papers'!$H$4:$KM$4,CC$3,'English Scores- Leveled papers'!$H44:$KM44,"&lt;&gt;")=0,"",SUMIF('English Scores- Leveled papers'!$H$4:$KM$4,CC$3,'English Scores- Leveled papers'!$H44:$KM44)))</f>
        <is>
          <t/>
        </is>
      </c>
      <c r="CD42" s="752" t="inlineStr">
        <f aca="false">IF($B42="","",IF(COUNTIFS('English Scores- Leveled papers'!$H$4:$KM$4,CD$3,'English Scores- Leveled papers'!$H44:$KM44,"&lt;&gt;")=0,"",SUMIF('English Scores- Leveled papers'!$H$4:$KM$4,CD$3,'English Scores- Leveled papers'!$H44:$KM44)))</f>
        <is>
          <t/>
        </is>
      </c>
      <c r="CE42" s="752" t="inlineStr">
        <f aca="false">IF($B42="","",IF(COUNTIFS('English Scores- Leveled papers'!$H$4:$KM$4,CE$3,'English Scores- Leveled papers'!$H44:$KM44,"&lt;&gt;")=0,"",SUMIF('English Scores- Leveled papers'!$H$4:$KM$4,CE$3,'English Scores- Leveled papers'!$H44:$KM44)))</f>
        <is>
          <t/>
        </is>
      </c>
      <c r="CF42" s="752" t="inlineStr">
        <f aca="false">IF($B42="","",IF(COUNTIFS('English Scores- Leveled papers'!$H$4:$KM$4,CF$3,'English Scores- Leveled papers'!$H44:$KM44,"&lt;&gt;")=0,"",SUMIF('English Scores- Leveled papers'!$H$4:$KM$4,CF$3,'English Scores- Leveled papers'!$H44:$KM44)))</f>
        <is>
          <t/>
        </is>
      </c>
      <c r="CG42" s="319" t="inlineStr">
        <f aca="false">IF($B42="","",IF(COUNTIFS('English Scores- Leveled papers'!$H$4:$KM$4,CG$3,'English Scores- Leveled papers'!$H44:$KM44,"&lt;&gt;")=0,"",SUMIF('English Scores- Leveled papers'!$H$4:$KM$4,CG$3,'English Scores- Leveled papers'!$H44:$KM44)))</f>
        <is>
          <t/>
        </is>
      </c>
      <c r="CH42" s="319" t="inlineStr">
        <f aca="false">IF($B42="","",IF(COUNTIFS('English Scores- Leveled papers'!$H$4:$KM$4,CH$3,'English Scores- Leveled papers'!$H44:$KM44,"&lt;&gt;")=0,"",SUMIF('English Scores- Leveled papers'!$H$4:$KM$4,CH$3,'English Scores- Leveled papers'!$H44:$KM44)))</f>
        <is>
          <t/>
        </is>
      </c>
      <c r="CI42" s="319" t="inlineStr">
        <f aca="false">IF($B42="","",IF(COUNTIFS('English Scores- Leveled papers'!$H$4:$KM$4,CI$3,'English Scores- Leveled papers'!$H44:$KM44,"&lt;&gt;")=0,"",SUMIF('English Scores- Leveled papers'!$H$4:$KM$4,CI$3,'English Scores- Leveled papers'!$H44:$KM44)))</f>
        <is>
          <t/>
        </is>
      </c>
      <c r="CJ42" s="319" t="inlineStr">
        <f aca="false">IF($B42="","",IF(COUNTIFS('English Scores- Leveled papers'!$H$4:$KM$4,CJ$3,'English Scores- Leveled papers'!$H44:$KM44,"&lt;&gt;")=0,"",SUMIF('English Scores- Leveled papers'!$H$4:$KM$4,CJ$3,'English Scores- Leveled papers'!$H44:$KM44)))</f>
        <is>
          <t/>
        </is>
      </c>
      <c r="CK42" s="319" t="inlineStr">
        <f aca="false">IF($B42="","",IF(COUNTIFS('English Scores- Leveled papers'!$H$4:$KM$4,CK$3,'English Scores- Leveled papers'!$H44:$KM44,"&lt;&gt;")=0,"",SUMIF('English Scores- Leveled papers'!$H$4:$KM$4,CK$3,'English Scores- Leveled papers'!$H44:$KM44)))</f>
        <is>
          <t/>
        </is>
      </c>
      <c r="CL42" s="752" t="inlineStr">
        <f aca="false">IF($B42="","",IF(COUNTIFS('English Scores- Leveled papers'!$H$4:$KM$4,CL$3,'English Scores- Leveled papers'!$H44:$KM44,"&lt;&gt;")=0,"",SUMIF('English Scores- Leveled papers'!$H$4:$KM$4,CL$3,'English Scores- Leveled papers'!$H44:$KM44)))</f>
        <is>
          <t/>
        </is>
      </c>
      <c r="CM42" s="752" t="inlineStr">
        <f aca="false">IF($B42="","",IF(COUNTIFS('English Scores- Leveled papers'!$H$4:$KM$4,CM$3,'English Scores- Leveled papers'!$H44:$KM44,"&lt;&gt;")=0,"",SUMIF('English Scores- Leveled papers'!$H$4:$KM$4,CM$3,'English Scores- Leveled papers'!$H44:$KM44)))</f>
        <is>
          <t/>
        </is>
      </c>
      <c r="CN42" s="752" t="inlineStr">
        <f aca="false">IF($B42="","",IF(COUNTIFS('English Scores- Leveled papers'!$H$4:$KM$4,CN$3,'English Scores- Leveled papers'!$H44:$KM44,"&lt;&gt;")=0,"",SUMIF('English Scores- Leveled papers'!$H$4:$KM$4,CN$3,'English Scores- Leveled papers'!$H44:$KM44)))</f>
        <is>
          <t/>
        </is>
      </c>
      <c r="CO42" s="752" t="inlineStr">
        <f aca="false">IF($B42="","",IF(COUNTIFS('English Scores- Leveled papers'!$H$4:$KM$4,CO$3,'English Scores- Leveled papers'!$H44:$KM44,"&lt;&gt;")=0,"",SUMIF('English Scores- Leveled papers'!$H$4:$KM$4,CO$3,'English Scores- Leveled papers'!$H44:$KM44)))</f>
        <is>
          <t/>
        </is>
      </c>
      <c r="CP42" s="752" t="inlineStr">
        <f aca="false">IF($B42="","",IF(COUNTIFS('English Scores- Leveled papers'!$H$4:$KM$4,CP$3,'English Scores- Leveled papers'!$H44:$KM44,"&lt;&gt;")=0,"",SUMIF('English Scores- Leveled papers'!$H$4:$KM$4,CP$3,'English Scores- Leveled papers'!$H44:$KM44)))</f>
        <is>
          <t/>
        </is>
      </c>
      <c r="CQ42" s="752" t="inlineStr">
        <f aca="false">IF($B42="","",IF(COUNTIFS('English Scores- Leveled papers'!$H$4:$KM$4,CQ$3,'English Scores- Leveled papers'!$H44:$KM44,"&lt;&gt;")=0,"",SUMIF('English Scores- Leveled papers'!$H$4:$KM$4,CQ$3,'English Scores- Leveled papers'!$H44:$KM44)))</f>
        <is>
          <t/>
        </is>
      </c>
      <c r="CR42" s="752" t="inlineStr">
        <f aca="false">IF($B42="","",IF(COUNTIFS('English Scores- Leveled papers'!$H$4:$KM$4,CR$3,'English Scores- Leveled papers'!$H44:$KM44,"&lt;&gt;")=0,"",SUMIF('English Scores- Leveled papers'!$H$4:$KM$4,CR$3,'English Scores- Leveled papers'!$H44:$KM44)))</f>
        <is>
          <t/>
        </is>
      </c>
      <c r="CS42" s="752" t="inlineStr">
        <f aca="false">IF($B42="","",IF(COUNTIFS('English Scores- Leveled papers'!$H$4:$KM$4,CS$3,'English Scores- Leveled papers'!$H44:$KM44,"&lt;&gt;")=0,"",SUMIF('English Scores- Leveled papers'!$H$4:$KM$4,CS$3,'English Scores- Leveled papers'!$H44:$KM44)))</f>
        <is>
          <t/>
        </is>
      </c>
      <c r="CT42" s="319" t="inlineStr">
        <f aca="false">IF($B42="","",IF(COUNTIFS('English Scores- Leveled papers'!$H$4:$KM$4,CT$3,'English Scores- Leveled papers'!$H44:$KM44,"&lt;&gt;")=0,"",SUMIF('English Scores- Leveled papers'!$H$4:$KM$4,CT$3,'English Scores- Leveled papers'!$H44:$KM44)))</f>
        <is>
          <t/>
        </is>
      </c>
      <c r="CU42" s="319" t="inlineStr">
        <f aca="false">IF($B42="","",IF(COUNTIFS('English Scores- Leveled papers'!$H$4:$KM$4,CU$3,'English Scores- Leveled papers'!$H44:$KM44,"&lt;&gt;")=0,"",SUMIF('English Scores- Leveled papers'!$H$4:$KM$4,CU$3,'English Scores- Leveled papers'!$H44:$KM44)))</f>
        <is>
          <t/>
        </is>
      </c>
      <c r="CV42" s="319" t="inlineStr">
        <f aca="false">IF($B42="","",IF(COUNTIFS('English Scores- Leveled papers'!$H$4:$KM$4,CV$3,'English Scores- Leveled papers'!$H44:$KM44,"&lt;&gt;")=0,"",SUMIF('English Scores- Leveled papers'!$H$4:$KM$4,CV$3,'English Scores- Leveled papers'!$H44:$KM44)))</f>
        <is>
          <t/>
        </is>
      </c>
      <c r="CW42" s="319" t="inlineStr">
        <f aca="false">IF($B42="","",IF(COUNTIFS('English Scores- Leveled papers'!$H$4:$KM$4,CW$3,'English Scores- Leveled papers'!$H44:$KM44,"&lt;&gt;")=0,"",SUMIF('English Scores- Leveled papers'!$H$4:$KM$4,CW$3,'English Scores- Leveled papers'!$H44:$KM44)))</f>
        <is>
          <t/>
        </is>
      </c>
      <c r="CX42" s="319" t="inlineStr">
        <f aca="false">IF($B42="","",IF(COUNTIFS('English Scores- Leveled papers'!$H$4:$KM$4,CX$3,'English Scores- Leveled papers'!$H44:$KM44,"&lt;&gt;")=0,"",SUMIF('English Scores- Leveled papers'!$H$4:$KM$4,CX$3,'English Scores- Leveled papers'!$H44:$KM44)))</f>
        <is>
          <t/>
        </is>
      </c>
      <c r="CY42" s="319" t="inlineStr">
        <f aca="false">IF($B42="","",IF(COUNTIFS('English Scores- Leveled papers'!$H$4:$KM$4,CY$3,'English Scores- Leveled papers'!$H44:$KM44,"&lt;&gt;")=0,"",SUMIF('English Scores- Leveled papers'!$H$4:$KM$4,CY$3,'English Scores- Leveled papers'!$H44:$KM44)))</f>
        <is>
          <t/>
        </is>
      </c>
      <c r="CZ42" s="319" t="inlineStr">
        <f aca="false">IF($B42="","",IF(COUNTIFS('English Scores- Leveled papers'!$H$4:$KM$4,CZ$3,'English Scores- Leveled papers'!$H44:$KM44,"&lt;&gt;")=0,"",SUMIF('English Scores- Leveled papers'!$H$4:$KM$4,CZ$3,'English Scores- Leveled papers'!$H44:$KM44)))</f>
        <is>
          <t/>
        </is>
      </c>
      <c r="DA42" s="319" t="inlineStr">
        <f aca="false">IF($B42="","",IF(COUNTIFS('English Scores- Leveled papers'!$H$4:$KM$4,DA$3,'English Scores- Leveled papers'!$H44:$KM44,"&lt;&gt;")=0,"",SUMIF('English Scores- Leveled papers'!$H$4:$KM$4,DA$3,'English Scores- Leveled papers'!$H44:$KM44)))</f>
        <is>
          <t/>
        </is>
      </c>
      <c r="DB42" s="319" t="inlineStr">
        <f aca="false">IF($B42="","",IF(COUNTIFS('English Scores- Leveled papers'!$H$4:$KM$4,DB$3,'English Scores- Leveled papers'!$H44:$KM44,"&lt;&gt;")=0,"",SUMIF('English Scores- Leveled papers'!$H$4:$KM$4,DB$3,'English Scores- Leveled papers'!$H44:$KM44)))</f>
        <is>
          <t/>
        </is>
      </c>
      <c r="DC42" s="319" t="inlineStr">
        <f aca="false">IF($B42="","",IF(COUNTIFS('English Scores- Leveled papers'!$H$4:$KM$4,DC$3,'English Scores- Leveled papers'!$H44:$KM44,"&lt;&gt;")=0,"",SUMIF('English Scores- Leveled papers'!$H$4:$KM$4,DC$3,'English Scores- Leveled papers'!$H44:$KM44)))</f>
        <is>
          <t/>
        </is>
      </c>
      <c r="DD42" s="319" t="inlineStr">
        <f aca="false">IF($B42="","",IF(COUNTIFS('English Scores- Leveled papers'!$H$4:$KM$4,DD$3,'English Scores- Leveled papers'!$H44:$KM44,"&lt;&gt;")=0,"",SUMIF('English Scores- Leveled papers'!$H$4:$KM$4,DD$3,'English Scores- Leveled papers'!$H44:$KM44)))</f>
        <is>
          <t/>
        </is>
      </c>
      <c r="DE42" s="319" t="inlineStr">
        <f aca="false">IF($B42="","",IF(COUNTIFS('English Scores- Leveled papers'!$H$4:$KM$4,DE$3,'English Scores- Leveled papers'!$H44:$KM44,"&lt;&gt;")=0,"",SUMIF('English Scores- Leveled papers'!$H$4:$KM$4,DE$3,'English Scores- Leveled papers'!$H44:$KM44)))</f>
        <is>
          <t/>
        </is>
      </c>
      <c r="DF42" s="752" t="inlineStr">
        <f aca="false">IF($B42="","",IF(COUNTIFS('English Scores- Leveled papers'!$H$4:$KM$4,DF$3,'English Scores- Leveled papers'!$H44:$KM44,"&lt;&gt;")=0,"",SUMIF('English Scores- Leveled papers'!$H$4:$KM$4,DF$3,'English Scores- Leveled papers'!$H44:$KM44)))</f>
        <is>
          <t/>
        </is>
      </c>
      <c r="DG42" s="752" t="inlineStr">
        <f aca="false">IF($B42="","",IF(COUNTIFS('English Scores- Leveled papers'!$H$4:$KM$4,DG$3,'English Scores- Leveled papers'!$H44:$KM44,"&lt;&gt;")=0,"",SUMIF('English Scores- Leveled papers'!$H$4:$KM$4,DG$3,'English Scores- Leveled papers'!$H44:$KM44)))</f>
        <is>
          <t/>
        </is>
      </c>
      <c r="DH42" s="752" t="inlineStr">
        <f aca="false">IF($B42="","",IF(COUNTIFS('English Scores- Leveled papers'!$H$4:$KM$4,DH$3,'English Scores- Leveled papers'!$H44:$KM44,"&lt;&gt;")=0,"",SUMIF('English Scores- Leveled papers'!$H$4:$KM$4,DH$3,'English Scores- Leveled papers'!$H44:$KM44)))</f>
        <is>
          <t/>
        </is>
      </c>
      <c r="DI42" s="752" t="inlineStr">
        <f aca="false">IF($B42="","",IF(COUNTIFS('English Scores- Leveled papers'!$H$4:$KM$4,DI$3,'English Scores- Leveled papers'!$H44:$KM44,"&lt;&gt;")=0,"",SUMIF('English Scores- Leveled papers'!$H$4:$KM$4,DI$3,'English Scores- Leveled papers'!$H44:$KM44)))</f>
        <is>
          <t/>
        </is>
      </c>
      <c r="DJ42" s="752" t="inlineStr">
        <f aca="false">IF($B42="","",IF(COUNTIFS('English Scores- Leveled papers'!$H$4:$KM$4,DJ$3,'English Scores- Leveled papers'!$H44:$KM44,"&lt;&gt;")=0,"",SUMIF('English Scores- Leveled papers'!$H$4:$KM$4,DJ$3,'English Scores- Leveled papers'!$H44:$KM44)))</f>
        <is>
          <t/>
        </is>
      </c>
      <c r="DK42" s="752" t="inlineStr">
        <f aca="false">IF($B42="","",IF(COUNTIFS('English Scores- Leveled papers'!$H$4:$KM$4,DK$3,'English Scores- Leveled papers'!$H44:$KM44,"&lt;&gt;")=0,"",SUMIF('English Scores- Leveled papers'!$H$4:$KM$4,DK$3,'English Scores- Leveled papers'!$H44:$KM44)))</f>
        <is>
          <t/>
        </is>
      </c>
      <c r="DL42" s="752" t="inlineStr">
        <f aca="false">IF($B42="","",IF(COUNTIFS('English Scores- Leveled papers'!$H$4:$KM$4,DL$3,'English Scores- Leveled papers'!$H44:$KM44,"&lt;&gt;")=0,"",SUMIF('English Scores- Leveled papers'!$H$4:$KM$4,DL$3,'English Scores- Leveled papers'!$H44:$KM44)))</f>
        <is>
          <t/>
        </is>
      </c>
      <c r="DM42" s="752" t="inlineStr">
        <f aca="false">IF($B42="","",IF(COUNTIFS('English Scores- Leveled papers'!$H$4:$KM$4,DM$3,'English Scores- Leveled papers'!$H44:$KM44,"&lt;&gt;")=0,"",SUMIF('English Scores- Leveled papers'!$H$4:$KM$4,DM$3,'English Scores- Leveled papers'!$H44:$KM44)))</f>
        <is>
          <t/>
        </is>
      </c>
      <c r="DN42" s="752" t="inlineStr">
        <f aca="false">IF($B42="","",IF(COUNTIFS('English Scores- Leveled papers'!$H$4:$KM$4,DN$3,'English Scores- Leveled papers'!$H44:$KM44,"&lt;&gt;")=0,"",SUMIF('English Scores- Leveled papers'!$H$4:$KM$4,DN$3,'English Scores- Leveled papers'!$H44:$KM44)))</f>
        <is>
          <t/>
        </is>
      </c>
      <c r="DO42" s="752" t="inlineStr">
        <f aca="false">IF($B42="","",IF(COUNTIFS('English Scores- Leveled papers'!$H$4:$KM$4,DO$3,'English Scores- Leveled papers'!$H44:$KM44,"&lt;&gt;")=0,"",SUMIF('English Scores- Leveled papers'!$H$4:$KM$4,DO$3,'English Scores- Leveled papers'!$H44:$KM44)))</f>
        <is>
          <t/>
        </is>
      </c>
      <c r="DP42" s="752" t="inlineStr">
        <f aca="false">IF($B42="","",IF(COUNTIFS('English Scores- Leveled papers'!$H$4:$KM$4,DP$3,'English Scores- Leveled papers'!$H44:$KM44,"&lt;&gt;")=0,"",SUMIF('English Scores- Leveled papers'!$H$4:$KM$4,DP$3,'English Scores- Leveled papers'!$H44:$KM44)))</f>
        <is>
          <t/>
        </is>
      </c>
      <c r="DQ42" s="752" t="inlineStr">
        <f aca="false">IF($B42="","",IF(COUNTIFS('English Scores- Leveled papers'!$H$4:$KM$4,DQ$3,'English Scores- Leveled papers'!$H44:$KM44,"&lt;&gt;")=0,"",SUMIF('English Scores- Leveled papers'!$H$4:$KM$4,DQ$3,'English Scores- Leveled papers'!$H44:$KM44)))</f>
        <is>
          <t/>
        </is>
      </c>
      <c r="DR42" s="319" t="inlineStr">
        <f aca="false">IF($B42="","",IF(COUNTIFS('English Scores- Leveled papers'!$H$4:$KM$4,DR$3,'English Scores- Leveled papers'!$H44:$KM44,"&lt;&gt;")=0,"",SUMIF('English Scores- Leveled papers'!$H$4:$KM$4,DR$3,'English Scores- Leveled papers'!$H44:$KM44)))</f>
        <is>
          <t/>
        </is>
      </c>
      <c r="DS42" s="319" t="inlineStr">
        <f aca="false">IF($B42="","",IF(COUNTIFS('English Scores- Leveled papers'!$H$4:$KM$4,DS$3,'English Scores- Leveled papers'!$H44:$KM44,"&lt;&gt;")=0,"",SUMIF('English Scores- Leveled papers'!$H$4:$KM$4,DS$3,'English Scores- Leveled papers'!$H44:$KM44)))</f>
        <is>
          <t/>
        </is>
      </c>
      <c r="DT42" s="319" t="inlineStr">
        <f aca="false">IF($B42="","",IF(COUNTIFS('English Scores- Leveled papers'!$H$4:$KM$4,DT$3,'English Scores- Leveled papers'!$H44:$KM44,"&lt;&gt;")=0,"",SUMIF('English Scores- Leveled papers'!$H$4:$KM$4,DT$3,'English Scores- Leveled papers'!$H44:$KM44)))</f>
        <is>
          <t/>
        </is>
      </c>
      <c r="DU42" s="319" t="inlineStr">
        <f aca="false">IF($B42="","",IF(COUNTIFS('English Scores- Leveled papers'!$H$4:$KM$4,DU$3,'English Scores- Leveled papers'!$H44:$KM44,"&lt;&gt;")=0,"",SUMIF('English Scores- Leveled papers'!$H$4:$KM$4,DU$3,'English Scores- Leveled papers'!$H44:$KM44)))</f>
        <is>
          <t/>
        </is>
      </c>
      <c r="DV42" s="319" t="inlineStr">
        <f aca="false">IF($B42="","",IF(COUNTIFS('English Scores- Leveled papers'!$H$4:$KM$4,DV$3,'English Scores- Leveled papers'!$H44:$KM44,"&lt;&gt;")=0,"",SUMIF('English Scores- Leveled papers'!$H$4:$KM$4,DV$3,'English Scores- Leveled papers'!$H44:$KM44)))</f>
        <is>
          <t/>
        </is>
      </c>
      <c r="DW42" s="319" t="inlineStr">
        <f aca="false">IF($B42="","",IF(COUNTIFS('English Scores- Leveled papers'!$H$4:$KM$4,DW$3,'English Scores- Leveled papers'!$H44:$KM44,"&lt;&gt;")=0,"",SUMIF('English Scores- Leveled papers'!$H$4:$KM$4,DW$3,'English Scores- Leveled papers'!$H44:$KM44)))</f>
        <is>
          <t/>
        </is>
      </c>
      <c r="DX42" s="319" t="inlineStr">
        <f aca="false">IF($B42="","",IF(COUNTIFS('English Scores- Leveled papers'!$H$4:$KM$4,DX$3,'English Scores- Leveled papers'!$H44:$KM44,"&lt;&gt;")=0,"",SUMIF('English Scores- Leveled papers'!$H$4:$KM$4,DX$3,'English Scores- Leveled papers'!$H44:$KM44)))</f>
        <is>
          <t/>
        </is>
      </c>
      <c r="DY42" s="319" t="inlineStr">
        <f aca="false">IF($B42="","",IF(COUNTIFS('English Scores- Leveled papers'!$H$4:$KM$4,DY$3,'English Scores- Leveled papers'!$H44:$KM44,"&lt;&gt;")=0,"",SUMIF('English Scores- Leveled papers'!$H$4:$KM$4,DY$3,'English Scores- Leveled papers'!$H44:$KM44)))</f>
        <is>
          <t/>
        </is>
      </c>
      <c r="DZ42" s="319" t="inlineStr">
        <f aca="false">IF($B42="","",IF(COUNTIFS('English Scores- Leveled papers'!$H$4:$KM$4,DZ$3,'English Scores- Leveled papers'!$H44:$KM44,"&lt;&gt;")=0,"",SUMIF('English Scores- Leveled papers'!$H$4:$KM$4,DZ$3,'English Scores- Leveled papers'!$H44:$KM44)))</f>
        <is>
          <t/>
        </is>
      </c>
      <c r="EA42" s="319" t="inlineStr">
        <f aca="false">IF($B42="","",IF(COUNTIFS('English Scores- Leveled papers'!$H$4:$KM$4,EA$3,'English Scores- Leveled papers'!$H44:$KM44,"&lt;&gt;")=0,"",SUMIF('English Scores- Leveled papers'!$H$4:$KM$4,EA$3,'English Scores- Leveled papers'!$H44:$KM44)))</f>
        <is>
          <t/>
        </is>
      </c>
      <c r="EB42" s="319" t="inlineStr">
        <f aca="false">IF($B42="","",IF(COUNTIFS('English Scores- Leveled papers'!$H$4:$KM$4,EB$3,'English Scores- Leveled papers'!$H44:$KM44,"&lt;&gt;")=0,"",SUMIF('English Scores- Leveled papers'!$H$4:$KM$4,EB$3,'English Scores- Leveled papers'!$H44:$KM44)))</f>
        <is>
          <t/>
        </is>
      </c>
      <c r="EC42" s="319" t="inlineStr">
        <f aca="false">IF($B42="","",IF(COUNTIFS('English Scores- Leveled papers'!$H$4:$KM$4,EC$3,'English Scores- Leveled papers'!$H44:$KM44,"&lt;&gt;")=0,"",SUMIF('English Scores- Leveled papers'!$H$4:$KM$4,EC$3,'English Scores- Leveled papers'!$H44:$KM44)))</f>
        <is>
          <t/>
        </is>
      </c>
      <c r="ED42" s="752" t="inlineStr">
        <f aca="false">IF($B42="","",IF(COUNTIFS('English Scores- Leveled papers'!$H$4:$KM$4,ED$3,'English Scores- Leveled papers'!$H44:$KM44,"&lt;&gt;")=0,"",SUMIF('English Scores- Leveled papers'!$H$4:$KM$4,ED$3,'English Scores- Leveled papers'!$H44:$KM44)))</f>
        <is>
          <t/>
        </is>
      </c>
      <c r="EE42" s="752" t="inlineStr">
        <f aca="false">IF($B42="","",IF(COUNTIFS('English Scores- Leveled papers'!$H$4:$KM$4,EE$3,'English Scores- Leveled papers'!$H44:$KM44,"&lt;&gt;")=0,"",SUMIF('English Scores- Leveled papers'!$H$4:$KM$4,EE$3,'English Scores- Leveled papers'!$H44:$KM44)))</f>
        <is>
          <t/>
        </is>
      </c>
      <c r="EF42" s="752" t="inlineStr">
        <f aca="false">IF($B42="","",IF(COUNTIFS('English Scores- Leveled papers'!$H$4:$KM$4,EF$3,'English Scores- Leveled papers'!$H44:$KM44,"&lt;&gt;")=0,"",SUMIF('English Scores- Leveled papers'!$H$4:$KM$4,EF$3,'English Scores- Leveled papers'!$H44:$KM44)))</f>
        <is>
          <t/>
        </is>
      </c>
      <c r="EG42" s="752" t="inlineStr">
        <f aca="false">IF($B42="","",IF(COUNTIFS('English Scores- Leveled papers'!$H$4:$KM$4,EG$3,'English Scores- Leveled papers'!$H44:$KM44,"&lt;&gt;")=0,"",SUMIF('English Scores- Leveled papers'!$H$4:$KM$4,EG$3,'English Scores- Leveled papers'!$H44:$KM44)))</f>
        <is>
          <t/>
        </is>
      </c>
      <c r="EH42" s="752" t="inlineStr">
        <f aca="false">IF($B42="","",IF(COUNTIFS('English Scores- Leveled papers'!$H$4:$KM$4,EH$3,'English Scores- Leveled papers'!$H44:$KM44,"&lt;&gt;")=0,"",SUMIF('English Scores- Leveled papers'!$H$4:$KM$4,EH$3,'English Scores- Leveled papers'!$H44:$KM44)))</f>
        <is>
          <t/>
        </is>
      </c>
      <c r="EI42" s="752" t="inlineStr">
        <f aca="false">IF($B42="","",IF(COUNTIFS('English Scores- Leveled papers'!$H$4:$KM$4,EI$3,'English Scores- Leveled papers'!$H44:$KM44,"&lt;&gt;")=0,"",SUMIF('English Scores- Leveled papers'!$H$4:$KM$4,EI$3,'English Scores- Leveled papers'!$H44:$KM44)))</f>
        <is>
          <t/>
        </is>
      </c>
      <c r="EJ42" s="752" t="inlineStr">
        <f aca="false">IF($B42="","",IF(COUNTIFS('English Scores- Leveled papers'!$H$4:$KM$4,EJ$3,'English Scores- Leveled papers'!$H44:$KM44,"&lt;&gt;")=0,"",SUMIF('English Scores- Leveled papers'!$H$4:$KM$4,EJ$3,'English Scores- Leveled papers'!$H44:$KM44)))</f>
        <is>
          <t/>
        </is>
      </c>
      <c r="EK42" s="752" t="inlineStr">
        <f aca="false">IF($B42="","",IF(COUNTIFS('English Scores- Leveled papers'!$H$4:$KM$4,EK$3,'English Scores- Leveled papers'!$H44:$KM44,"&lt;&gt;")=0,"",SUMIF('English Scores- Leveled papers'!$H$4:$KM$4,EK$3,'English Scores- Leveled papers'!$H44:$KM44)))</f>
        <is>
          <t/>
        </is>
      </c>
      <c r="EL42" s="752" t="inlineStr">
        <f aca="false">IF($B42="","",IF(COUNTIFS('English Scores- Leveled papers'!$H$4:$KM$4,EL$3,'English Scores- Leveled papers'!$H44:$KM44,"&lt;&gt;")=0,"",SUMIF('English Scores- Leveled papers'!$H$4:$KM$4,EL$3,'English Scores- Leveled papers'!$H44:$KM44)))</f>
        <is>
          <t/>
        </is>
      </c>
      <c r="EM42" s="752" t="inlineStr">
        <f aca="false">IF($B42="","",IF(COUNTIFS('English Scores- Leveled papers'!$H$4:$KM$4,EM$3,'English Scores- Leveled papers'!$H44:$KM44,"&lt;&gt;")=0,"",SUMIF('English Scores- Leveled papers'!$H$4:$KM$4,EM$3,'English Scores- Leveled papers'!$H44:$KM44)))</f>
        <is>
          <t/>
        </is>
      </c>
      <c r="EN42" s="752" t="inlineStr">
        <f aca="false">IF($B42="","",IF(COUNTIFS('English Scores- Leveled papers'!$H$4:$KM$4,EN$3,'English Scores- Leveled papers'!$H44:$KM44,"&lt;&gt;")=0,"",SUMIF('English Scores- Leveled papers'!$H$4:$KM$4,EN$3,'English Scores- Leveled papers'!$H44:$KM44)))</f>
        <is>
          <t/>
        </is>
      </c>
      <c r="EO42" s="752" t="inlineStr">
        <f aca="false">IF($B42="","",IF(COUNTIFS('English Scores- Leveled papers'!$H$4:$KM$4,EO$3,'English Scores- Leveled papers'!$H44:$KM44,"&lt;&gt;")=0,"",SUMIF('English Scores- Leveled papers'!$H$4:$KM$4,EO$3,'English Scores- Leveled papers'!$H44:$KM44)))</f>
        <is>
          <t/>
        </is>
      </c>
      <c r="EP42" s="752" t="inlineStr">
        <f aca="false">IF($B42="","",IF(COUNTIFS('English Scores- Leveled papers'!$H$4:$KM$4,EP$3,'English Scores- Leveled papers'!$H44:$KM44,"&lt;&gt;")=0,"",SUMIF('English Scores- Leveled papers'!$H$4:$KM$4,EP$3,'English Scores- Leveled papers'!$H44:$KM44)))</f>
        <is>
          <t/>
        </is>
      </c>
    </row>
    <row r="43" customFormat="false" ht="12.75" hidden="false" customHeight="false" outlineLevel="0" collapsed="false">
      <c r="A43" s="315" t="n">
        <v>39</v>
      </c>
      <c r="B43" s="315" t="str">
        <f aca="false">'English Scores- Leveled papers'!B45</f>
        <v>Banuprasad</v>
      </c>
      <c r="C43" s="751" t="e">
        <f aca="false">IF('RC Mastery Check+Question type'!D43="","",IF(OR('RC Mastery Check+Question type'!D43=-0.5,'RC Mastery Check+Question type'!D43=0,'RC Mastery Check+Question type'!D43=0.2,'RC Mastery Check+Question type'!D43=0.5),"NR",'cover sheet'!#ref!))</f>
        <v>#VALUE!</v>
      </c>
      <c r="D43" s="316" t="str">
        <f aca="false">IF(OR(B43="",COUNT('English Scores- Leveled papers'!AJ45:KM45)=0),"",IF((AND(R43&gt;=(70/100),R43&lt;1.1)),9,IF(AND(Q43&gt;=(70/100),Q43&lt;1.1),8,IF(AND(P43&gt;=(70/100),P43&lt;1.1),7,IF(AND(O43&gt;=(70/100),O43&lt;1.1),6,IF(AND(N43&gt;=0.7,N43&lt;1.1),5,IF(AND(M43&gt;=0.7,M43&lt;1.1),5,IF(AND(L43&gt;=0.7,L43&lt;1.1),4,IF(AND(K43&gt;=0.7,K43&lt;1.1),4,IF(AND(J43&gt;=0.7,J43&lt;1.1),3,IF(AND(I43&gt;=0.7,I43&lt;1.1),3,IF(AND(H43&gt;=0.7,H43&lt;1.1),2,IF(AND(G43&gt;=0.7,G43&lt;1.1),2,IF(AND(F43&gt;=0.7,F43&lt;1.1),1,IF(AND(E43&gt;=0.7,E43&lt;1.1),1,IF(COUNT('English Scores- Leveled papers'!AJ45:AK45)=0,"","NR"))))))))))))))))</f>
        <v>NR</v>
      </c>
      <c r="E43" s="318" t="str">
        <f aca="false">IF((B43=""),"",IF(COUNT(S43:W43)=0,"",ROUND(SUM(S43:W43)/SUM($S$2:$W$2),1)))</f>
        <v/>
      </c>
      <c r="F43" s="318" t="str">
        <f aca="false">IF((B43=""),"",IF(COUNT(X43:AB43)=0,"",ROUND(SUM(X43:AB43)/SUM($X$2:$AB$2),1)))</f>
        <v/>
      </c>
      <c r="G43" s="318" t="str">
        <f aca="false">IFERROR(IF((B43=""),"",IF(COUNT(AC43:AH43)=0,"",ROUND(SUM(AC43:AH43)/SUM($AC$2:$AH$2),1))),"")</f>
        <v/>
      </c>
      <c r="H43" s="318" t="str">
        <f aca="false">IFERROR(IF((B43=""),"",IF(COUNT(AI43:AN43)=0,"",ROUND(SUM(AI43:AN43)/SUM($AI$2:$AN$2),1))),0)</f>
        <v/>
      </c>
      <c r="I43" s="318" t="str">
        <f aca="false">IFERROR(IF((B43=""),"",IF(COUNT(AO43:AY43)=0,"",ROUND(SUM(AO43:AY43)/SUM($AO$2:$AY$2),1))),0)</f>
        <v/>
      </c>
      <c r="J43" s="318" t="str">
        <f aca="false">IFERROR(IF((B43=""),"",IF(COUNT(AZ43:BO43)=0,"",ROUND(SUM(AZ43:BO43)/SUM($AZ$2:$BO$2),1))),0)</f>
        <v/>
      </c>
      <c r="K43" s="318" t="str">
        <f aca="false">IFERROR(IF((B43=""),"",IF(COUNT(BP43:BW43)=0,"",ROUND(SUM(BP43:BW43)/SUM($BP$2:$BW$2),1))),0)</f>
        <v/>
      </c>
      <c r="L43" s="318" t="str">
        <f aca="false">IFERROR(IF((B43=""),"",IF(COUNT(BX43:CF43)=0,"",ROUND(SUM(BX43:CF43)/SUM($BX$2:$CF$2),1))),0)</f>
        <v/>
      </c>
      <c r="M43" s="318" t="str">
        <f aca="false">IFERROR(IF((B43=""),"",IF(COUNT(CG43:CK43)=0,"",ROUND(SUM(CG43:CK43)/SUM($CG$2:$CK$2),1))),0)</f>
        <v/>
      </c>
      <c r="N43" s="318" t="str">
        <f aca="false">IFERROR(IF((B43=""),"",IF(COUNT(CL43:CS43)=0,"",ROUND(SUM(CL43:CS43)/SUM($CL$2:$CS$2),1))),0)</f>
        <v/>
      </c>
      <c r="O43" s="318" t="str">
        <f aca="false">IFERROR(IF((B43=""),"",IF(COUNT(CT43:DE43)=0,"",ROUND(SUM(CT43:DE43)/SUM($CT$2:$DE$2),1))),0)</f>
        <v/>
      </c>
      <c r="P43" s="318" t="str">
        <f aca="false">IFERROR(IF((B43=""),"",IF(COUNT(DF43:DQ43)=0,"",ROUND(SUM(DF43:DQ43)/SUM($DF$2:$DQ$2),1))),0)</f>
        <v/>
      </c>
      <c r="Q43" s="318" t="str">
        <f aca="false">IFERROR(IF((B43=""),"",IF(COUNT(DR43:EB43)=0,"",ROUND(SUM(DR43:EB43)/SUM($DR$2:$EB$2),1))),0)</f>
        <v/>
      </c>
      <c r="R43" s="318" t="str">
        <f aca="false">(IF((B43=""),"",IF(COUNT(ED43:EP43)=0,"",ROUND(SUM(ED43:EP43)/SUM($ED$2:$EP$2),1))))</f>
        <v/>
      </c>
      <c r="S43" s="319" t="inlineStr">
        <f aca="false">IF($B43="","",IF(COUNTIFS('English Scores- Leveled papers'!$H$4:$KM$4,S$3,'English Scores- Leveled papers'!$H45:$KM45,"&lt;&gt;")=0,"",SUMIF('English Scores- Leveled papers'!$H$4:$KM$4,S$3,'English Scores- Leveled papers'!$H45:$KM45)))</f>
        <is>
          <t/>
        </is>
      </c>
      <c r="T43" s="319" t="inlineStr">
        <f aca="false">IF($B43="","",IF(COUNTIFS('English Scores- Leveled papers'!$H$4:$KM$4,T$3,'English Scores- Leveled papers'!$H45:$KM45,"&lt;&gt;")=0,"",SUMIF('English Scores- Leveled papers'!$H$4:$KM$4,T$3,'English Scores- Leveled papers'!$H45:$KM45)))</f>
        <is>
          <t/>
        </is>
      </c>
      <c r="U43" s="319" t="inlineStr">
        <f aca="false">IF($B43="","",IF(COUNTIFS('English Scores- Leveled papers'!$H$4:$KM$4,U$3,'English Scores- Leveled papers'!$H45:$KM45,"&lt;&gt;")=0,"",SUMIF('English Scores- Leveled papers'!$H$4:$KM$4,U$3,'English Scores- Leveled papers'!$H45:$KM45)))</f>
        <is>
          <t/>
        </is>
      </c>
      <c r="V43" s="319" t="inlineStr">
        <f aca="false">IF($B43="","",IF(COUNTIFS('English Scores- Leveled papers'!$H$4:$KM$4,V$3,'English Scores- Leveled papers'!$H45:$KM45,"&lt;&gt;")=0,"",SUMIF('English Scores- Leveled papers'!$H$4:$KM$4,V$3,'English Scores- Leveled papers'!$H45:$KM45)))</f>
        <is>
          <t/>
        </is>
      </c>
      <c r="W43" s="319" t="inlineStr">
        <f aca="false">IF($B43="","",IF(COUNTIFS('English Scores- Leveled papers'!$H$4:$KM$4,W$3,'English Scores- Leveled papers'!$H45:$KM45,"&lt;&gt;")=0,"",SUMIF('English Scores- Leveled papers'!$H$4:$KM$4,W$3,'English Scores- Leveled papers'!$H45:$KM45)))</f>
        <is>
          <t/>
        </is>
      </c>
      <c r="X43" s="752" t="inlineStr">
        <f aca="false">IF($B43="","",IF(COUNTIFS('English Scores- Leveled papers'!$H$4:$KM$4,X$3,'English Scores- Leveled papers'!$H45:$KM45,"&lt;&gt;")=0,"",SUMIF('English Scores- Leveled papers'!$H$4:$KM$4,X$3,'English Scores- Leveled papers'!$H45:$KM45)))</f>
        <is>
          <t/>
        </is>
      </c>
      <c r="Y43" s="752" t="inlineStr">
        <f aca="false">IF($B43="","",IF(COUNTIFS('English Scores- Leveled papers'!$H$4:$KM$4,Y$3,'English Scores- Leveled papers'!$H45:$KM45,"&lt;&gt;")=0,"",SUMIF('English Scores- Leveled papers'!$H$4:$KM$4,Y$3,'English Scores- Leveled papers'!$H45:$KM45)))</f>
        <is>
          <t/>
        </is>
      </c>
      <c r="Z43" s="752" t="inlineStr">
        <f aca="false">IF($B43="","",IF(COUNTIFS('English Scores- Leveled papers'!$H$4:$KM$4,Z$3,'English Scores- Leveled papers'!$H45:$KM45,"&lt;&gt;")=0,"",SUMIF('English Scores- Leveled papers'!$H$4:$KM$4,Z$3,'English Scores- Leveled papers'!$H45:$KM45)))</f>
        <is>
          <t/>
        </is>
      </c>
      <c r="AA43" s="752" t="inlineStr">
        <f aca="false">IF($B43="","",IF(COUNTIFS('English Scores- Leveled papers'!$H$4:$KM$4,AA$3,'English Scores- Leveled papers'!$H45:$KM45,"&lt;&gt;")=0,"",SUMIF('English Scores- Leveled papers'!$H$4:$KM$4,AA$3,'English Scores- Leveled papers'!$H45:$KM45)))</f>
        <is>
          <t/>
        </is>
      </c>
      <c r="AB43" s="752" t="inlineStr">
        <f aca="false">IF($B43="","",IF(COUNTIFS('English Scores- Leveled papers'!$H$4:$KM$4,AB$3,'English Scores- Leveled papers'!$H45:$KM45,"&lt;&gt;")=0,"",SUMIF('English Scores- Leveled papers'!$H$4:$KM$4,AB$3,'English Scores- Leveled papers'!$H45:$KM45)))</f>
        <is>
          <t/>
        </is>
      </c>
      <c r="AC43" s="319" t="inlineStr">
        <f aca="false">IF($B43="","",IF(COUNTIFS('English Scores- Leveled papers'!$H$4:$KM$4,AC$3,'English Scores- Leveled papers'!$H45:$KM45,"&lt;&gt;")=0,"",SUMIF('English Scores- Leveled papers'!$H$4:$KM$4,AC$3,'English Scores- Leveled papers'!$H45:$KM45)))</f>
        <is>
          <t/>
        </is>
      </c>
      <c r="AD43" s="319" t="inlineStr">
        <f aca="false">IF($B43="","",IF(COUNTIFS('English Scores- Leveled papers'!$H$4:$KM$4,AD$3,'English Scores- Leveled papers'!$H45:$KM45,"&lt;&gt;")=0,"",SUMIF('English Scores- Leveled papers'!$H$4:$KM$4,AD$3,'English Scores- Leveled papers'!$H45:$KM45)))</f>
        <is>
          <t/>
        </is>
      </c>
      <c r="AE43" s="319" t="inlineStr">
        <f aca="false">IF($B43="","",IF(COUNTIFS('English Scores- Leveled papers'!$H$4:$KM$4,AE$3,'English Scores- Leveled papers'!$H45:$KM45,"&lt;&gt;")=0,"",SUMIF('English Scores- Leveled papers'!$H$4:$KM$4,AE$3,'English Scores- Leveled papers'!$H45:$KM45)))</f>
        <is>
          <t/>
        </is>
      </c>
      <c r="AF43" s="319" t="inlineStr">
        <f aca="false">IF($B43="","",IF(COUNTIFS('English Scores- Leveled papers'!$H$4:$KM$4,AF$3,'English Scores- Leveled papers'!$H45:$KM45,"&lt;&gt;")=0,"",SUMIF('English Scores- Leveled papers'!$H$4:$KM$4,AF$3,'English Scores- Leveled papers'!$H45:$KM45)))</f>
        <is>
          <t/>
        </is>
      </c>
      <c r="AG43" s="319" t="inlineStr">
        <f aca="false">IF($B43="","",IF(COUNTIFS('English Scores- Leveled papers'!$H$4:$KM$4,AG$3,'English Scores- Leveled papers'!$H45:$KM45,"&lt;&gt;")=0,"",SUMIF('English Scores- Leveled papers'!$H$4:$KM$4,AG$3,'English Scores- Leveled papers'!$H45:$KM45)))</f>
        <is>
          <t/>
        </is>
      </c>
      <c r="AH43" s="319" t="inlineStr">
        <f aca="false">IF($B43="","",IF(COUNTIFS('English Scores- Leveled papers'!$H$4:$KM$4,AH$3,'English Scores- Leveled papers'!$H45:$KM45,"&lt;&gt;")=0,"",SUMIF('English Scores- Leveled papers'!$H$4:$KM$4,AH$3,'English Scores- Leveled papers'!$H45:$KM45)))</f>
        <is>
          <t/>
        </is>
      </c>
      <c r="AI43" s="752" t="inlineStr">
        <f aca="false">IF($B43="","",IF(COUNTIFS('English Scores- Leveled papers'!$H$4:$KM$4,AI$3,'English Scores- Leveled papers'!$H45:$KM45,"&lt;&gt;")=0,"",SUMIF('English Scores- Leveled papers'!$H$4:$KM$4,AI$3,'English Scores- Leveled papers'!$H45:$KM45)))</f>
        <is>
          <t/>
        </is>
      </c>
      <c r="AJ43" s="752" t="inlineStr">
        <f aca="false">IF($B43="","",IF(COUNTIFS('English Scores- Leveled papers'!$H$4:$KM$4,AJ$3,'English Scores- Leveled papers'!$H45:$KM45,"&lt;&gt;")=0,"",SUMIF('English Scores- Leveled papers'!$H$4:$KM$4,AJ$3,'English Scores- Leveled papers'!$H45:$KM45)))</f>
        <is>
          <t/>
        </is>
      </c>
      <c r="AK43" s="752" t="inlineStr">
        <f aca="false">IF($B43="","",IF(COUNTIFS('English Scores- Leveled papers'!$H$4:$KM$4,AK$3,'English Scores- Leveled papers'!$H45:$KM45,"&lt;&gt;")=0,"",SUMIF('English Scores- Leveled papers'!$H$4:$KM$4,AK$3,'English Scores- Leveled papers'!$H45:$KM45)))</f>
        <is>
          <t/>
        </is>
      </c>
      <c r="AL43" s="752" t="inlineStr">
        <f aca="false">IF($B43="","",IF(COUNTIFS('English Scores- Leveled papers'!$H$4:$KM$4,AL$3,'English Scores- Leveled papers'!$H45:$KM45,"&lt;&gt;")=0,"",SUMIF('English Scores- Leveled papers'!$H$4:$KM$4,AL$3,'English Scores- Leveled papers'!$H45:$KM45)))</f>
        <is>
          <t/>
        </is>
      </c>
      <c r="AM43" s="752" t="inlineStr">
        <f aca="false">IF($B43="","",IF(COUNTIFS('English Scores- Leveled papers'!$H$4:$KM$4,AM$3,'English Scores- Leveled papers'!$H45:$KM45,"&lt;&gt;")=0,"",SUMIF('English Scores- Leveled papers'!$H$4:$KM$4,AM$3,'English Scores- Leveled papers'!$H45:$KM45)))</f>
        <is>
          <t/>
        </is>
      </c>
      <c r="AN43" s="752" t="inlineStr">
        <f aca="false">IF($B43="","",IF(COUNTIFS('English Scores- Leveled papers'!$H$4:$KM$4,AN$3,'English Scores- Leveled papers'!$H45:$KM45,"&lt;&gt;")=0,"",SUMIF('English Scores- Leveled papers'!$H$4:$KM$4,AN$3,'English Scores- Leveled papers'!$H45:$KM45)))</f>
        <is>
          <t/>
        </is>
      </c>
      <c r="AO43" s="319" t="inlineStr">
        <f aca="false">IF($B43="","",IF(COUNTIFS('English Scores- Leveled papers'!$H$4:$KM$4,AO$3,'English Scores- Leveled papers'!$H45:$KM45,"&lt;&gt;")=0,"",SUMIF('English Scores- Leveled papers'!$H$4:$KM$4,AO$3,'English Scores- Leveled papers'!$H45:$KM45)))</f>
        <is>
          <t/>
        </is>
      </c>
      <c r="AP43" s="319" t="inlineStr">
        <f aca="false">IF($B43="","",IF(COUNTIFS('English Scores- Leveled papers'!$H$4:$KM$4,AP$3,'English Scores- Leveled papers'!$H45:$KM45,"&lt;&gt;")=0,"",SUMIF('English Scores- Leveled papers'!$H$4:$KM$4,AP$3,'English Scores- Leveled papers'!$H45:$KM45)))</f>
        <is>
          <t/>
        </is>
      </c>
      <c r="AQ43" s="319" t="inlineStr">
        <f aca="false">IF($B43="","",IF(COUNTIFS('English Scores- Leveled papers'!$H$4:$KM$4,AQ$3,'English Scores- Leveled papers'!$H45:$KM45,"&lt;&gt;")=0,"",SUMIF('English Scores- Leveled papers'!$H$4:$KM$4,AQ$3,'English Scores- Leveled papers'!$H45:$KM45)))</f>
        <is>
          <t/>
        </is>
      </c>
      <c r="AR43" s="319" t="inlineStr">
        <f aca="false">IF($B43="","",IF(COUNTIFS('English Scores- Leveled papers'!$H$4:$KM$4,AR$3,'English Scores- Leveled papers'!$H45:$KM45,"&lt;&gt;")=0,"",SUMIF('English Scores- Leveled papers'!$H$4:$KM$4,AR$3,'English Scores- Leveled papers'!$H45:$KM45)))</f>
        <is>
          <t/>
        </is>
      </c>
      <c r="AS43" s="319" t="inlineStr">
        <f aca="false">IF($B43="","",IF(COUNTIFS('English Scores- Leveled papers'!$H$4:$KM$4,AS$3,'English Scores- Leveled papers'!$H45:$KM45,"&lt;&gt;")=0,"",SUMIF('English Scores- Leveled papers'!$H$4:$KM$4,AS$3,'English Scores- Leveled papers'!$H45:$KM45)))</f>
        <is>
          <t/>
        </is>
      </c>
      <c r="AT43" s="319" t="inlineStr">
        <f aca="false">IF($B43="","",IF(COUNTIFS('English Scores- Leveled papers'!$H$4:$KM$4,AT$3,'English Scores- Leveled papers'!$H45:$KM45,"&lt;&gt;")=0,"",SUMIF('English Scores- Leveled papers'!$H$4:$KM$4,AT$3,'English Scores- Leveled papers'!$H45:$KM45)))</f>
        <is>
          <t/>
        </is>
      </c>
      <c r="AU43" s="319" t="inlineStr">
        <f aca="false">IF($B43="","",IF(COUNTIFS('English Scores- Leveled papers'!$H$4:$KM$4,AU$3,'English Scores- Leveled papers'!$H45:$KM45,"&lt;&gt;")=0,"",SUMIF('English Scores- Leveled papers'!$H$4:$KM$4,AU$3,'English Scores- Leveled papers'!$H45:$KM45)))</f>
        <is>
          <t/>
        </is>
      </c>
      <c r="AV43" s="319" t="inlineStr">
        <f aca="false">IF($B43="","",IF(COUNTIFS('English Scores- Leveled papers'!$H$4:$KM$4,AV$3,'English Scores- Leveled papers'!$H45:$KM45,"&lt;&gt;")=0,"",SUMIF('English Scores- Leveled papers'!$H$4:$KM$4,AV$3,'English Scores- Leveled papers'!$H45:$KM45)))</f>
        <is>
          <t/>
        </is>
      </c>
      <c r="AW43" s="319" t="inlineStr">
        <f aca="false">IF($B43="","",IF(COUNTIFS('English Scores- Leveled papers'!$H$4:$KM$4,AW$3,'English Scores- Leveled papers'!$H45:$KM45,"&lt;&gt;")=0,"",SUMIF('English Scores- Leveled papers'!$H$4:$KM$4,AW$3,'English Scores- Leveled papers'!$H45:$KM45)))</f>
        <is>
          <t/>
        </is>
      </c>
      <c r="AX43" s="319" t="inlineStr">
        <f aca="false">IF($B43="","",IF(COUNTIFS('English Scores- Leveled papers'!$H$4:$KM$4,AX$3,'English Scores- Leveled papers'!$H45:$KM45,"&lt;&gt;")=0,"",SUMIF('English Scores- Leveled papers'!$H$4:$KM$4,AX$3,'English Scores- Leveled papers'!$H45:$KM45)))</f>
        <is>
          <t/>
        </is>
      </c>
      <c r="AY43" s="319" t="inlineStr">
        <f aca="false">IF($B43="","",IF(COUNTIFS('English Scores- Leveled papers'!$H$4:$KM$4,AY$3,'English Scores- Leveled papers'!$H45:$KM45,"&lt;&gt;")=0,"",SUMIF('English Scores- Leveled papers'!$H$4:$KM$4,AY$3,'English Scores- Leveled papers'!$H45:$KM45)))</f>
        <is>
          <t/>
        </is>
      </c>
      <c r="AZ43" s="752" t="inlineStr">
        <f aca="false">IF($B43="","",IF(COUNTIFS('English Scores- Leveled papers'!$H$4:$KM$4,AZ$3,'English Scores- Leveled papers'!$H45:$KM45,"&lt;&gt;")=0,"",SUMIF('English Scores- Leveled papers'!$H$4:$KM$4,AZ$3,'English Scores- Leveled papers'!$H45:$KM45)))</f>
        <is>
          <t/>
        </is>
      </c>
      <c r="BA43" s="752" t="inlineStr">
        <f aca="false">IF($B43="","",IF(COUNTIFS('English Scores- Leveled papers'!$H$4:$KM$4,BA$3,'English Scores- Leveled papers'!$H45:$KM45,"&lt;&gt;")=0,"",SUMIF('English Scores- Leveled papers'!$H$4:$KM$4,BA$3,'English Scores- Leveled papers'!$H45:$KM45)))</f>
        <is>
          <t/>
        </is>
      </c>
      <c r="BB43" s="752" t="inlineStr">
        <f aca="false">IF($B43="","",IF(COUNTIFS('English Scores- Leveled papers'!$H$4:$KM$4,BB$3,'English Scores- Leveled papers'!$H45:$KM45,"&lt;&gt;")=0,"",SUMIF('English Scores- Leveled papers'!$H$4:$KM$4,BB$3,'English Scores- Leveled papers'!$H45:$KM45)))</f>
        <is>
          <t/>
        </is>
      </c>
      <c r="BC43" s="752" t="inlineStr">
        <f aca="false">IF($B43="","",IF(COUNTIFS('English Scores- Leveled papers'!$H$4:$KM$4,BC$3,'English Scores- Leveled papers'!$H45:$KM45,"&lt;&gt;")=0,"",SUMIF('English Scores- Leveled papers'!$H$4:$KM$4,BC$3,'English Scores- Leveled papers'!$H45:$KM45)))</f>
        <is>
          <t/>
        </is>
      </c>
      <c r="BD43" s="752"/>
      <c r="BE43" s="752"/>
      <c r="BF43" s="752" t="inlineStr">
        <f aca="false">IF($B43="","",IF(COUNTIFS('English Scores- Leveled papers'!$H$4:$KM$4,BF$3,'English Scores- Leveled papers'!$H45:$KM45,"&lt;&gt;")=0,"",SUMIF('English Scores- Leveled papers'!$H$4:$KM$4,BF$3,'English Scores- Leveled papers'!$H45:$KM45)))</f>
        <is>
          <t/>
        </is>
      </c>
      <c r="BG43" s="752" t="inlineStr">
        <f aca="false">IF($B43="","",IF(COUNTIFS('English Scores- Leveled papers'!$H$4:$KM$4,BG$3,'English Scores- Leveled papers'!$H45:$KM45,"&lt;&gt;")=0,"",SUMIF('English Scores- Leveled papers'!$H$4:$KM$4,BG$3,'English Scores- Leveled papers'!$H45:$KM45)))</f>
        <is>
          <t/>
        </is>
      </c>
      <c r="BH43" s="752" t="inlineStr">
        <f aca="false">IF($B43="","",IF(COUNTIFS('English Scores- Leveled papers'!$H$4:$KM$4,BH$3,'English Scores- Leveled papers'!$H45:$KM45,"&lt;&gt;")=0,"",SUMIF('English Scores- Leveled papers'!$H$4:$KM$4,BH$3,'English Scores- Leveled papers'!$H45:$KM45)))</f>
        <is>
          <t/>
        </is>
      </c>
      <c r="BI43" s="752" t="inlineStr">
        <f aca="false">IF($B43="","",IF(COUNTIFS('English Scores- Leveled papers'!$H$4:$KM$4,BI$3,'English Scores- Leveled papers'!$H45:$KM45,"&lt;&gt;")=0,"",SUMIF('English Scores- Leveled papers'!$H$4:$KM$4,BI$3,'English Scores- Leveled papers'!$H45:$KM45)))</f>
        <is>
          <t/>
        </is>
      </c>
      <c r="BJ43" s="752" t="inlineStr">
        <f aca="false">IF($B43="","",IF(COUNTIFS('English Scores- Leveled papers'!$H$4:$KM$4,BJ$3,'English Scores- Leveled papers'!$H45:$KM45,"&lt;&gt;")=0,"",SUMIF('English Scores- Leveled papers'!$H$4:$KM$4,BJ$3,'English Scores- Leveled papers'!$H45:$KM45)))</f>
        <is>
          <t/>
        </is>
      </c>
      <c r="BK43" s="752" t="inlineStr">
        <f aca="false">IF($B43="","",IF(COUNTIFS('English Scores- Leveled papers'!$H$4:$KM$4,BK$3,'English Scores- Leveled papers'!$H45:$KM45,"&lt;&gt;")=0,"",SUMIF('English Scores- Leveled papers'!$H$4:$KM$4,BK$3,'English Scores- Leveled papers'!$H45:$KM45)))</f>
        <is>
          <t/>
        </is>
      </c>
      <c r="BL43" s="752" t="inlineStr">
        <f aca="false">IF($B43="","",IF(COUNTIFS('English Scores- Leveled papers'!$H$4:$KM$4,BL$3,'English Scores- Leveled papers'!$H45:$KM45,"&lt;&gt;")=0,"",SUMIF('English Scores- Leveled papers'!$H$4:$KM$4,BL$3,'English Scores- Leveled papers'!$H45:$KM45)))</f>
        <is>
          <t/>
        </is>
      </c>
      <c r="BM43" s="752" t="inlineStr">
        <f aca="false">IF($B43="","",IF(COUNTIFS('English Scores- Leveled papers'!$H$4:$KM$4,BM$3,'English Scores- Leveled papers'!$H45:$KM45,"&lt;&gt;")=0,"",SUMIF('English Scores- Leveled papers'!$H$4:$KM$4,BM$3,'English Scores- Leveled papers'!$H45:$KM45)))</f>
        <is>
          <t/>
        </is>
      </c>
      <c r="BN43" s="752" t="inlineStr">
        <f aca="false">IF($B43="","",IF(COUNTIFS('English Scores- Leveled papers'!$H$4:$KM$4,BN$3,'English Scores- Leveled papers'!$H45:$KM45,"&lt;&gt;")=0,"",SUMIF('English Scores- Leveled papers'!$H$4:$KM$4,BN$3,'English Scores- Leveled papers'!$H45:$KM45)))</f>
        <is>
          <t/>
        </is>
      </c>
      <c r="BO43" s="752" t="inlineStr">
        <f aca="false">IF($B43="","",IF(COUNTIFS('English Scores- Leveled papers'!$H$4:$KM$4,BO$3,'English Scores- Leveled papers'!$H45:$KM45,"&lt;&gt;")=0,"",SUMIF('English Scores- Leveled papers'!$H$4:$KM$4,BO$3,'English Scores- Leveled papers'!$H45:$KM45)))</f>
        <is>
          <t/>
        </is>
      </c>
      <c r="BP43" s="319" t="inlineStr">
        <f aca="false">IF($B43="","",IF(COUNTIFS('English Scores- Leveled papers'!$H$4:$KM$4,BP$3,'English Scores- Leveled papers'!$H45:$KM45,"&lt;&gt;")=0,"",SUMIF('English Scores- Leveled papers'!$H$4:$KM$4,BP$3,'English Scores- Leveled papers'!$H45:$KM45)))</f>
        <is>
          <t/>
        </is>
      </c>
      <c r="BQ43" s="319" t="inlineStr">
        <f aca="false">IF($B43="","",IF(COUNTIFS('English Scores- Leveled papers'!$H$4:$KM$4,BQ$3,'English Scores- Leveled papers'!$H45:$KM45,"&lt;&gt;")=0,"",SUMIF('English Scores- Leveled papers'!$H$4:$KM$4,BQ$3,'English Scores- Leveled papers'!$H45:$KM45)))</f>
        <is>
          <t/>
        </is>
      </c>
      <c r="BR43" s="319" t="inlineStr">
        <f aca="false">IF($B43="","",IF(COUNTIFS('English Scores- Leveled papers'!$H$4:$KM$4,BR$3,'English Scores- Leveled papers'!$H45:$KM45,"&lt;&gt;")=0,"",SUMIF('English Scores- Leveled papers'!$H$4:$KM$4,BR$3,'English Scores- Leveled papers'!$H45:$KM45)))</f>
        <is>
          <t/>
        </is>
      </c>
      <c r="BS43" s="319" t="inlineStr">
        <f aca="false">IF($B43="","",IF(COUNTIFS('English Scores- Leveled papers'!$H$4:$KM$4,BS$3,'English Scores- Leveled papers'!$H45:$KM45,"&lt;&gt;")=0,"",SUMIF('English Scores- Leveled papers'!$H$4:$KM$4,BS$3,'English Scores- Leveled papers'!$H45:$KM45)))</f>
        <is>
          <t/>
        </is>
      </c>
      <c r="BT43" s="319" t="inlineStr">
        <f aca="false">IF($B43="","",IF(COUNTIFS('English Scores- Leveled papers'!$H$4:$KM$4,BT$3,'English Scores- Leveled papers'!$H45:$KM45,"&lt;&gt;")=0,"",SUMIF('English Scores- Leveled papers'!$H$4:$KM$4,BT$3,'English Scores- Leveled papers'!$H45:$KM45)))</f>
        <is>
          <t/>
        </is>
      </c>
      <c r="BU43" s="319" t="inlineStr">
        <f aca="false">IF($B43="","",IF(COUNTIFS('English Scores- Leveled papers'!$H$4:$KM$4,BU$3,'English Scores- Leveled papers'!$H45:$KM45,"&lt;&gt;")=0,"",SUMIF('English Scores- Leveled papers'!$H$4:$KM$4,BU$3,'English Scores- Leveled papers'!$H45:$KM45)))</f>
        <is>
          <t/>
        </is>
      </c>
      <c r="BV43" s="319" t="inlineStr">
        <f aca="false">IF($B43="","",IF(COUNTIFS('English Scores- Leveled papers'!$H$4:$KM$4,BV$3,'English Scores- Leveled papers'!$H45:$KM45,"&lt;&gt;")=0,"",SUMIF('English Scores- Leveled papers'!$H$4:$KM$4,BV$3,'English Scores- Leveled papers'!$H45:$KM45)))</f>
        <is>
          <t/>
        </is>
      </c>
      <c r="BW43" s="319" t="inlineStr">
        <f aca="false">IF($B43="","",IF(COUNTIFS('English Scores- Leveled papers'!$H$4:$KM$4,BW$3,'English Scores- Leveled papers'!$H45:$KM45,"&lt;&gt;")=0,"",SUMIF('English Scores- Leveled papers'!$H$4:$KM$4,BW$3,'English Scores- Leveled papers'!$H45:$KM45)))</f>
        <is>
          <t/>
        </is>
      </c>
      <c r="BX43" s="752" t="inlineStr">
        <f aca="false">IF($B43="","",IF(COUNTIFS('English Scores- Leveled papers'!$H$4:$KM$4,BX$3,'English Scores- Leveled papers'!$H45:$KM45,"&lt;&gt;")=0,"",SUMIF('English Scores- Leveled papers'!$H$4:$KM$4,BX$3,'English Scores- Leveled papers'!$H45:$KM45)))</f>
        <is>
          <t/>
        </is>
      </c>
      <c r="BY43" s="752" t="inlineStr">
        <f aca="false">IF($B43="","",IF(COUNTIFS('English Scores- Leveled papers'!$H$4:$KM$4,BY$3,'English Scores- Leveled papers'!$H45:$KM45,"&lt;&gt;")=0,"",SUMIF('English Scores- Leveled papers'!$H$4:$KM$4,BY$3,'English Scores- Leveled papers'!$H45:$KM45)))</f>
        <is>
          <t/>
        </is>
      </c>
      <c r="BZ43" s="752" t="inlineStr">
        <f aca="false">IF($B43="","",IF(COUNTIFS('English Scores- Leveled papers'!$H$4:$KM$4,BZ$3,'English Scores- Leveled papers'!$H45:$KM45,"&lt;&gt;")=0,"",SUMIF('English Scores- Leveled papers'!$H$4:$KM$4,BZ$3,'English Scores- Leveled papers'!$H45:$KM45)))</f>
        <is>
          <t/>
        </is>
      </c>
      <c r="CA43" s="752" t="inlineStr">
        <f aca="false">IF($B43="","",IF(COUNTIFS('English Scores- Leveled papers'!$H$4:$KM$4,CA$3,'English Scores- Leveled papers'!$H45:$KM45,"&lt;&gt;")=0,"",SUMIF('English Scores- Leveled papers'!$H$4:$KM$4,CA$3,'English Scores- Leveled papers'!$H45:$KM45)))</f>
        <is>
          <t/>
        </is>
      </c>
      <c r="CB43" s="752" t="inlineStr">
        <f aca="false">IF($B43="","",IF(COUNTIFS('English Scores- Leveled papers'!$H$4:$KM$4,CB$3,'English Scores- Leveled papers'!$H45:$KM45,"&lt;&gt;")=0,"",SUMIF('English Scores- Leveled papers'!$H$4:$KM$4,CB$3,'English Scores- Leveled papers'!$H45:$KM45)))</f>
        <is>
          <t/>
        </is>
      </c>
      <c r="CC43" s="752" t="inlineStr">
        <f aca="false">IF($B43="","",IF(COUNTIFS('English Scores- Leveled papers'!$H$4:$KM$4,CC$3,'English Scores- Leveled papers'!$H45:$KM45,"&lt;&gt;")=0,"",SUMIF('English Scores- Leveled papers'!$H$4:$KM$4,CC$3,'English Scores- Leveled papers'!$H45:$KM45)))</f>
        <is>
          <t/>
        </is>
      </c>
      <c r="CD43" s="752" t="inlineStr">
        <f aca="false">IF($B43="","",IF(COUNTIFS('English Scores- Leveled papers'!$H$4:$KM$4,CD$3,'English Scores- Leveled papers'!$H45:$KM45,"&lt;&gt;")=0,"",SUMIF('English Scores- Leveled papers'!$H$4:$KM$4,CD$3,'English Scores- Leveled papers'!$H45:$KM45)))</f>
        <is>
          <t/>
        </is>
      </c>
      <c r="CE43" s="752" t="inlineStr">
        <f aca="false">IF($B43="","",IF(COUNTIFS('English Scores- Leveled papers'!$H$4:$KM$4,CE$3,'English Scores- Leveled papers'!$H45:$KM45,"&lt;&gt;")=0,"",SUMIF('English Scores- Leveled papers'!$H$4:$KM$4,CE$3,'English Scores- Leveled papers'!$H45:$KM45)))</f>
        <is>
          <t/>
        </is>
      </c>
      <c r="CF43" s="752" t="inlineStr">
        <f aca="false">IF($B43="","",IF(COUNTIFS('English Scores- Leveled papers'!$H$4:$KM$4,CF$3,'English Scores- Leveled papers'!$H45:$KM45,"&lt;&gt;")=0,"",SUMIF('English Scores- Leveled papers'!$H$4:$KM$4,CF$3,'English Scores- Leveled papers'!$H45:$KM45)))</f>
        <is>
          <t/>
        </is>
      </c>
      <c r="CG43" s="319" t="inlineStr">
        <f aca="false">IF($B43="","",IF(COUNTIFS('English Scores- Leveled papers'!$H$4:$KM$4,CG$3,'English Scores- Leveled papers'!$H45:$KM45,"&lt;&gt;")=0,"",SUMIF('English Scores- Leveled papers'!$H$4:$KM$4,CG$3,'English Scores- Leveled papers'!$H45:$KM45)))</f>
        <is>
          <t/>
        </is>
      </c>
      <c r="CH43" s="319" t="inlineStr">
        <f aca="false">IF($B43="","",IF(COUNTIFS('English Scores- Leveled papers'!$H$4:$KM$4,CH$3,'English Scores- Leveled papers'!$H45:$KM45,"&lt;&gt;")=0,"",SUMIF('English Scores- Leveled papers'!$H$4:$KM$4,CH$3,'English Scores- Leveled papers'!$H45:$KM45)))</f>
        <is>
          <t/>
        </is>
      </c>
      <c r="CI43" s="319" t="inlineStr">
        <f aca="false">IF($B43="","",IF(COUNTIFS('English Scores- Leveled papers'!$H$4:$KM$4,CI$3,'English Scores- Leveled papers'!$H45:$KM45,"&lt;&gt;")=0,"",SUMIF('English Scores- Leveled papers'!$H$4:$KM$4,CI$3,'English Scores- Leveled papers'!$H45:$KM45)))</f>
        <is>
          <t/>
        </is>
      </c>
      <c r="CJ43" s="319" t="inlineStr">
        <f aca="false">IF($B43="","",IF(COUNTIFS('English Scores- Leveled papers'!$H$4:$KM$4,CJ$3,'English Scores- Leveled papers'!$H45:$KM45,"&lt;&gt;")=0,"",SUMIF('English Scores- Leveled papers'!$H$4:$KM$4,CJ$3,'English Scores- Leveled papers'!$H45:$KM45)))</f>
        <is>
          <t/>
        </is>
      </c>
      <c r="CK43" s="319" t="inlineStr">
        <f aca="false">IF($B43="","",IF(COUNTIFS('English Scores- Leveled papers'!$H$4:$KM$4,CK$3,'English Scores- Leveled papers'!$H45:$KM45,"&lt;&gt;")=0,"",SUMIF('English Scores- Leveled papers'!$H$4:$KM$4,CK$3,'English Scores- Leveled papers'!$H45:$KM45)))</f>
        <is>
          <t/>
        </is>
      </c>
      <c r="CL43" s="752" t="inlineStr">
        <f aca="false">IF($B43="","",IF(COUNTIFS('English Scores- Leveled papers'!$H$4:$KM$4,CL$3,'English Scores- Leveled papers'!$H45:$KM45,"&lt;&gt;")=0,"",SUMIF('English Scores- Leveled papers'!$H$4:$KM$4,CL$3,'English Scores- Leveled papers'!$H45:$KM45)))</f>
        <is>
          <t/>
        </is>
      </c>
      <c r="CM43" s="752" t="inlineStr">
        <f aca="false">IF($B43="","",IF(COUNTIFS('English Scores- Leveled papers'!$H$4:$KM$4,CM$3,'English Scores- Leveled papers'!$H45:$KM45,"&lt;&gt;")=0,"",SUMIF('English Scores- Leveled papers'!$H$4:$KM$4,CM$3,'English Scores- Leveled papers'!$H45:$KM45)))</f>
        <is>
          <t/>
        </is>
      </c>
      <c r="CN43" s="752" t="inlineStr">
        <f aca="false">IF($B43="","",IF(COUNTIFS('English Scores- Leveled papers'!$H$4:$KM$4,CN$3,'English Scores- Leveled papers'!$H45:$KM45,"&lt;&gt;")=0,"",SUMIF('English Scores- Leveled papers'!$H$4:$KM$4,CN$3,'English Scores- Leveled papers'!$H45:$KM45)))</f>
        <is>
          <t/>
        </is>
      </c>
      <c r="CO43" s="752" t="inlineStr">
        <f aca="false">IF($B43="","",IF(COUNTIFS('English Scores- Leveled papers'!$H$4:$KM$4,CO$3,'English Scores- Leveled papers'!$H45:$KM45,"&lt;&gt;")=0,"",SUMIF('English Scores- Leveled papers'!$H$4:$KM$4,CO$3,'English Scores- Leveled papers'!$H45:$KM45)))</f>
        <is>
          <t/>
        </is>
      </c>
      <c r="CP43" s="752" t="inlineStr">
        <f aca="false">IF($B43="","",IF(COUNTIFS('English Scores- Leveled papers'!$H$4:$KM$4,CP$3,'English Scores- Leveled papers'!$H45:$KM45,"&lt;&gt;")=0,"",SUMIF('English Scores- Leveled papers'!$H$4:$KM$4,CP$3,'English Scores- Leveled papers'!$H45:$KM45)))</f>
        <is>
          <t/>
        </is>
      </c>
      <c r="CQ43" s="752" t="inlineStr">
        <f aca="false">IF($B43="","",IF(COUNTIFS('English Scores- Leveled papers'!$H$4:$KM$4,CQ$3,'English Scores- Leveled papers'!$H45:$KM45,"&lt;&gt;")=0,"",SUMIF('English Scores- Leveled papers'!$H$4:$KM$4,CQ$3,'English Scores- Leveled papers'!$H45:$KM45)))</f>
        <is>
          <t/>
        </is>
      </c>
      <c r="CR43" s="752" t="inlineStr">
        <f aca="false">IF($B43="","",IF(COUNTIFS('English Scores- Leveled papers'!$H$4:$KM$4,CR$3,'English Scores- Leveled papers'!$H45:$KM45,"&lt;&gt;")=0,"",SUMIF('English Scores- Leveled papers'!$H$4:$KM$4,CR$3,'English Scores- Leveled papers'!$H45:$KM45)))</f>
        <is>
          <t/>
        </is>
      </c>
      <c r="CS43" s="752" t="inlineStr">
        <f aca="false">IF($B43="","",IF(COUNTIFS('English Scores- Leveled papers'!$H$4:$KM$4,CS$3,'English Scores- Leveled papers'!$H45:$KM45,"&lt;&gt;")=0,"",SUMIF('English Scores- Leveled papers'!$H$4:$KM$4,CS$3,'English Scores- Leveled papers'!$H45:$KM45)))</f>
        <is>
          <t/>
        </is>
      </c>
      <c r="CT43" s="319" t="inlineStr">
        <f aca="false">IF($B43="","",IF(COUNTIFS('English Scores- Leveled papers'!$H$4:$KM$4,CT$3,'English Scores- Leveled papers'!$H45:$KM45,"&lt;&gt;")=0,"",SUMIF('English Scores- Leveled papers'!$H$4:$KM$4,CT$3,'English Scores- Leveled papers'!$H45:$KM45)))</f>
        <is>
          <t/>
        </is>
      </c>
      <c r="CU43" s="319" t="inlineStr">
        <f aca="false">IF($B43="","",IF(COUNTIFS('English Scores- Leveled papers'!$H$4:$KM$4,CU$3,'English Scores- Leveled papers'!$H45:$KM45,"&lt;&gt;")=0,"",SUMIF('English Scores- Leveled papers'!$H$4:$KM$4,CU$3,'English Scores- Leveled papers'!$H45:$KM45)))</f>
        <is>
          <t/>
        </is>
      </c>
      <c r="CV43" s="319" t="inlineStr">
        <f aca="false">IF($B43="","",IF(COUNTIFS('English Scores- Leveled papers'!$H$4:$KM$4,CV$3,'English Scores- Leveled papers'!$H45:$KM45,"&lt;&gt;")=0,"",SUMIF('English Scores- Leveled papers'!$H$4:$KM$4,CV$3,'English Scores- Leveled papers'!$H45:$KM45)))</f>
        <is>
          <t/>
        </is>
      </c>
      <c r="CW43" s="319" t="inlineStr">
        <f aca="false">IF($B43="","",IF(COUNTIFS('English Scores- Leveled papers'!$H$4:$KM$4,CW$3,'English Scores- Leveled papers'!$H45:$KM45,"&lt;&gt;")=0,"",SUMIF('English Scores- Leveled papers'!$H$4:$KM$4,CW$3,'English Scores- Leveled papers'!$H45:$KM45)))</f>
        <is>
          <t/>
        </is>
      </c>
      <c r="CX43" s="319" t="inlineStr">
        <f aca="false">IF($B43="","",IF(COUNTIFS('English Scores- Leveled papers'!$H$4:$KM$4,CX$3,'English Scores- Leveled papers'!$H45:$KM45,"&lt;&gt;")=0,"",SUMIF('English Scores- Leveled papers'!$H$4:$KM$4,CX$3,'English Scores- Leveled papers'!$H45:$KM45)))</f>
        <is>
          <t/>
        </is>
      </c>
      <c r="CY43" s="319" t="inlineStr">
        <f aca="false">IF($B43="","",IF(COUNTIFS('English Scores- Leveled papers'!$H$4:$KM$4,CY$3,'English Scores- Leveled papers'!$H45:$KM45,"&lt;&gt;")=0,"",SUMIF('English Scores- Leveled papers'!$H$4:$KM$4,CY$3,'English Scores- Leveled papers'!$H45:$KM45)))</f>
        <is>
          <t/>
        </is>
      </c>
      <c r="CZ43" s="319" t="inlineStr">
        <f aca="false">IF($B43="","",IF(COUNTIFS('English Scores- Leveled papers'!$H$4:$KM$4,CZ$3,'English Scores- Leveled papers'!$H45:$KM45,"&lt;&gt;")=0,"",SUMIF('English Scores- Leveled papers'!$H$4:$KM$4,CZ$3,'English Scores- Leveled papers'!$H45:$KM45)))</f>
        <is>
          <t/>
        </is>
      </c>
      <c r="DA43" s="319" t="inlineStr">
        <f aca="false">IF($B43="","",IF(COUNTIFS('English Scores- Leveled papers'!$H$4:$KM$4,DA$3,'English Scores- Leveled papers'!$H45:$KM45,"&lt;&gt;")=0,"",SUMIF('English Scores- Leveled papers'!$H$4:$KM$4,DA$3,'English Scores- Leveled papers'!$H45:$KM45)))</f>
        <is>
          <t/>
        </is>
      </c>
      <c r="DB43" s="319" t="inlineStr">
        <f aca="false">IF($B43="","",IF(COUNTIFS('English Scores- Leveled papers'!$H$4:$KM$4,DB$3,'English Scores- Leveled papers'!$H45:$KM45,"&lt;&gt;")=0,"",SUMIF('English Scores- Leveled papers'!$H$4:$KM$4,DB$3,'English Scores- Leveled papers'!$H45:$KM45)))</f>
        <is>
          <t/>
        </is>
      </c>
      <c r="DC43" s="319" t="inlineStr">
        <f aca="false">IF($B43="","",IF(COUNTIFS('English Scores- Leveled papers'!$H$4:$KM$4,DC$3,'English Scores- Leveled papers'!$H45:$KM45,"&lt;&gt;")=0,"",SUMIF('English Scores- Leveled papers'!$H$4:$KM$4,DC$3,'English Scores- Leveled papers'!$H45:$KM45)))</f>
        <is>
          <t/>
        </is>
      </c>
      <c r="DD43" s="319" t="inlineStr">
        <f aca="false">IF($B43="","",IF(COUNTIFS('English Scores- Leveled papers'!$H$4:$KM$4,DD$3,'English Scores- Leveled papers'!$H45:$KM45,"&lt;&gt;")=0,"",SUMIF('English Scores- Leveled papers'!$H$4:$KM$4,DD$3,'English Scores- Leveled papers'!$H45:$KM45)))</f>
        <is>
          <t/>
        </is>
      </c>
      <c r="DE43" s="319" t="inlineStr">
        <f aca="false">IF($B43="","",IF(COUNTIFS('English Scores- Leveled papers'!$H$4:$KM$4,DE$3,'English Scores- Leveled papers'!$H45:$KM45,"&lt;&gt;")=0,"",SUMIF('English Scores- Leveled papers'!$H$4:$KM$4,DE$3,'English Scores- Leveled papers'!$H45:$KM45)))</f>
        <is>
          <t/>
        </is>
      </c>
      <c r="DF43" s="752" t="inlineStr">
        <f aca="false">IF($B43="","",IF(COUNTIFS('English Scores- Leveled papers'!$H$4:$KM$4,DF$3,'English Scores- Leveled papers'!$H45:$KM45,"&lt;&gt;")=0,"",SUMIF('English Scores- Leveled papers'!$H$4:$KM$4,DF$3,'English Scores- Leveled papers'!$H45:$KM45)))</f>
        <is>
          <t/>
        </is>
      </c>
      <c r="DG43" s="752" t="inlineStr">
        <f aca="false">IF($B43="","",IF(COUNTIFS('English Scores- Leveled papers'!$H$4:$KM$4,DG$3,'English Scores- Leveled papers'!$H45:$KM45,"&lt;&gt;")=0,"",SUMIF('English Scores- Leveled papers'!$H$4:$KM$4,DG$3,'English Scores- Leveled papers'!$H45:$KM45)))</f>
        <is>
          <t/>
        </is>
      </c>
      <c r="DH43" s="752" t="inlineStr">
        <f aca="false">IF($B43="","",IF(COUNTIFS('English Scores- Leveled papers'!$H$4:$KM$4,DH$3,'English Scores- Leveled papers'!$H45:$KM45,"&lt;&gt;")=0,"",SUMIF('English Scores- Leveled papers'!$H$4:$KM$4,DH$3,'English Scores- Leveled papers'!$H45:$KM45)))</f>
        <is>
          <t/>
        </is>
      </c>
      <c r="DI43" s="752" t="inlineStr">
        <f aca="false">IF($B43="","",IF(COUNTIFS('English Scores- Leveled papers'!$H$4:$KM$4,DI$3,'English Scores- Leveled papers'!$H45:$KM45,"&lt;&gt;")=0,"",SUMIF('English Scores- Leveled papers'!$H$4:$KM$4,DI$3,'English Scores- Leveled papers'!$H45:$KM45)))</f>
        <is>
          <t/>
        </is>
      </c>
      <c r="DJ43" s="752" t="inlineStr">
        <f aca="false">IF($B43="","",IF(COUNTIFS('English Scores- Leveled papers'!$H$4:$KM$4,DJ$3,'English Scores- Leveled papers'!$H45:$KM45,"&lt;&gt;")=0,"",SUMIF('English Scores- Leveled papers'!$H$4:$KM$4,DJ$3,'English Scores- Leveled papers'!$H45:$KM45)))</f>
        <is>
          <t/>
        </is>
      </c>
      <c r="DK43" s="752" t="inlineStr">
        <f aca="false">IF($B43="","",IF(COUNTIFS('English Scores- Leveled papers'!$H$4:$KM$4,DK$3,'English Scores- Leveled papers'!$H45:$KM45,"&lt;&gt;")=0,"",SUMIF('English Scores- Leveled papers'!$H$4:$KM$4,DK$3,'English Scores- Leveled papers'!$H45:$KM45)))</f>
        <is>
          <t/>
        </is>
      </c>
      <c r="DL43" s="752" t="inlineStr">
        <f aca="false">IF($B43="","",IF(COUNTIFS('English Scores- Leveled papers'!$H$4:$KM$4,DL$3,'English Scores- Leveled papers'!$H45:$KM45,"&lt;&gt;")=0,"",SUMIF('English Scores- Leveled papers'!$H$4:$KM$4,DL$3,'English Scores- Leveled papers'!$H45:$KM45)))</f>
        <is>
          <t/>
        </is>
      </c>
      <c r="DM43" s="752" t="inlineStr">
        <f aca="false">IF($B43="","",IF(COUNTIFS('English Scores- Leveled papers'!$H$4:$KM$4,DM$3,'English Scores- Leveled papers'!$H45:$KM45,"&lt;&gt;")=0,"",SUMIF('English Scores- Leveled papers'!$H$4:$KM$4,DM$3,'English Scores- Leveled papers'!$H45:$KM45)))</f>
        <is>
          <t/>
        </is>
      </c>
      <c r="DN43" s="752" t="inlineStr">
        <f aca="false">IF($B43="","",IF(COUNTIFS('English Scores- Leveled papers'!$H$4:$KM$4,DN$3,'English Scores- Leveled papers'!$H45:$KM45,"&lt;&gt;")=0,"",SUMIF('English Scores- Leveled papers'!$H$4:$KM$4,DN$3,'English Scores- Leveled papers'!$H45:$KM45)))</f>
        <is>
          <t/>
        </is>
      </c>
      <c r="DO43" s="752" t="inlineStr">
        <f aca="false">IF($B43="","",IF(COUNTIFS('English Scores- Leveled papers'!$H$4:$KM$4,DO$3,'English Scores- Leveled papers'!$H45:$KM45,"&lt;&gt;")=0,"",SUMIF('English Scores- Leveled papers'!$H$4:$KM$4,DO$3,'English Scores- Leveled papers'!$H45:$KM45)))</f>
        <is>
          <t/>
        </is>
      </c>
      <c r="DP43" s="752" t="inlineStr">
        <f aca="false">IF($B43="","",IF(COUNTIFS('English Scores- Leveled papers'!$H$4:$KM$4,DP$3,'English Scores- Leveled papers'!$H45:$KM45,"&lt;&gt;")=0,"",SUMIF('English Scores- Leveled papers'!$H$4:$KM$4,DP$3,'English Scores- Leveled papers'!$H45:$KM45)))</f>
        <is>
          <t/>
        </is>
      </c>
      <c r="DQ43" s="752" t="inlineStr">
        <f aca="false">IF($B43="","",IF(COUNTIFS('English Scores- Leveled papers'!$H$4:$KM$4,DQ$3,'English Scores- Leveled papers'!$H45:$KM45,"&lt;&gt;")=0,"",SUMIF('English Scores- Leveled papers'!$H$4:$KM$4,DQ$3,'English Scores- Leveled papers'!$H45:$KM45)))</f>
        <is>
          <t/>
        </is>
      </c>
      <c r="DR43" s="319" t="inlineStr">
        <f aca="false">IF($B43="","",IF(COUNTIFS('English Scores- Leveled papers'!$H$4:$KM$4,DR$3,'English Scores- Leveled papers'!$H45:$KM45,"&lt;&gt;")=0,"",SUMIF('English Scores- Leveled papers'!$H$4:$KM$4,DR$3,'English Scores- Leveled papers'!$H45:$KM45)))</f>
        <is>
          <t/>
        </is>
      </c>
      <c r="DS43" s="319" t="inlineStr">
        <f aca="false">IF($B43="","",IF(COUNTIFS('English Scores- Leveled papers'!$H$4:$KM$4,DS$3,'English Scores- Leveled papers'!$H45:$KM45,"&lt;&gt;")=0,"",SUMIF('English Scores- Leveled papers'!$H$4:$KM$4,DS$3,'English Scores- Leveled papers'!$H45:$KM45)))</f>
        <is>
          <t/>
        </is>
      </c>
      <c r="DT43" s="319" t="inlineStr">
        <f aca="false">IF($B43="","",IF(COUNTIFS('English Scores- Leveled papers'!$H$4:$KM$4,DT$3,'English Scores- Leveled papers'!$H45:$KM45,"&lt;&gt;")=0,"",SUMIF('English Scores- Leveled papers'!$H$4:$KM$4,DT$3,'English Scores- Leveled papers'!$H45:$KM45)))</f>
        <is>
          <t/>
        </is>
      </c>
      <c r="DU43" s="319" t="inlineStr">
        <f aca="false">IF($B43="","",IF(COUNTIFS('English Scores- Leveled papers'!$H$4:$KM$4,DU$3,'English Scores- Leveled papers'!$H45:$KM45,"&lt;&gt;")=0,"",SUMIF('English Scores- Leveled papers'!$H$4:$KM$4,DU$3,'English Scores- Leveled papers'!$H45:$KM45)))</f>
        <is>
          <t/>
        </is>
      </c>
      <c r="DV43" s="319" t="inlineStr">
        <f aca="false">IF($B43="","",IF(COUNTIFS('English Scores- Leveled papers'!$H$4:$KM$4,DV$3,'English Scores- Leveled papers'!$H45:$KM45,"&lt;&gt;")=0,"",SUMIF('English Scores- Leveled papers'!$H$4:$KM$4,DV$3,'English Scores- Leveled papers'!$H45:$KM45)))</f>
        <is>
          <t/>
        </is>
      </c>
      <c r="DW43" s="319" t="inlineStr">
        <f aca="false">IF($B43="","",IF(COUNTIFS('English Scores- Leveled papers'!$H$4:$KM$4,DW$3,'English Scores- Leveled papers'!$H45:$KM45,"&lt;&gt;")=0,"",SUMIF('English Scores- Leveled papers'!$H$4:$KM$4,DW$3,'English Scores- Leveled papers'!$H45:$KM45)))</f>
        <is>
          <t/>
        </is>
      </c>
      <c r="DX43" s="319" t="inlineStr">
        <f aca="false">IF($B43="","",IF(COUNTIFS('English Scores- Leveled papers'!$H$4:$KM$4,DX$3,'English Scores- Leveled papers'!$H45:$KM45,"&lt;&gt;")=0,"",SUMIF('English Scores- Leveled papers'!$H$4:$KM$4,DX$3,'English Scores- Leveled papers'!$H45:$KM45)))</f>
        <is>
          <t/>
        </is>
      </c>
      <c r="DY43" s="319" t="inlineStr">
        <f aca="false">IF($B43="","",IF(COUNTIFS('English Scores- Leveled papers'!$H$4:$KM$4,DY$3,'English Scores- Leveled papers'!$H45:$KM45,"&lt;&gt;")=0,"",SUMIF('English Scores- Leveled papers'!$H$4:$KM$4,DY$3,'English Scores- Leveled papers'!$H45:$KM45)))</f>
        <is>
          <t/>
        </is>
      </c>
      <c r="DZ43" s="319" t="inlineStr">
        <f aca="false">IF($B43="","",IF(COUNTIFS('English Scores- Leveled papers'!$H$4:$KM$4,DZ$3,'English Scores- Leveled papers'!$H45:$KM45,"&lt;&gt;")=0,"",SUMIF('English Scores- Leveled papers'!$H$4:$KM$4,DZ$3,'English Scores- Leveled papers'!$H45:$KM45)))</f>
        <is>
          <t/>
        </is>
      </c>
      <c r="EA43" s="319" t="inlineStr">
        <f aca="false">IF($B43="","",IF(COUNTIFS('English Scores- Leveled papers'!$H$4:$KM$4,EA$3,'English Scores- Leveled papers'!$H45:$KM45,"&lt;&gt;")=0,"",SUMIF('English Scores- Leveled papers'!$H$4:$KM$4,EA$3,'English Scores- Leveled papers'!$H45:$KM45)))</f>
        <is>
          <t/>
        </is>
      </c>
      <c r="EB43" s="319" t="inlineStr">
        <f aca="false">IF($B43="","",IF(COUNTIFS('English Scores- Leveled papers'!$H$4:$KM$4,EB$3,'English Scores- Leveled papers'!$H45:$KM45,"&lt;&gt;")=0,"",SUMIF('English Scores- Leveled papers'!$H$4:$KM$4,EB$3,'English Scores- Leveled papers'!$H45:$KM45)))</f>
        <is>
          <t/>
        </is>
      </c>
      <c r="EC43" s="319" t="inlineStr">
        <f aca="false">IF($B43="","",IF(COUNTIFS('English Scores- Leveled papers'!$H$4:$KM$4,EC$3,'English Scores- Leveled papers'!$H45:$KM45,"&lt;&gt;")=0,"",SUMIF('English Scores- Leveled papers'!$H$4:$KM$4,EC$3,'English Scores- Leveled papers'!$H45:$KM45)))</f>
        <is>
          <t/>
        </is>
      </c>
      <c r="ED43" s="752" t="inlineStr">
        <f aca="false">IF($B43="","",IF(COUNTIFS('English Scores- Leveled papers'!$H$4:$KM$4,ED$3,'English Scores- Leveled papers'!$H45:$KM45,"&lt;&gt;")=0,"",SUMIF('English Scores- Leveled papers'!$H$4:$KM$4,ED$3,'English Scores- Leveled papers'!$H45:$KM45)))</f>
        <is>
          <t/>
        </is>
      </c>
      <c r="EE43" s="752" t="inlineStr">
        <f aca="false">IF($B43="","",IF(COUNTIFS('English Scores- Leveled papers'!$H$4:$KM$4,EE$3,'English Scores- Leveled papers'!$H45:$KM45,"&lt;&gt;")=0,"",SUMIF('English Scores- Leveled papers'!$H$4:$KM$4,EE$3,'English Scores- Leveled papers'!$H45:$KM45)))</f>
        <is>
          <t/>
        </is>
      </c>
      <c r="EF43" s="752" t="inlineStr">
        <f aca="false">IF($B43="","",IF(COUNTIFS('English Scores- Leveled papers'!$H$4:$KM$4,EF$3,'English Scores- Leveled papers'!$H45:$KM45,"&lt;&gt;")=0,"",SUMIF('English Scores- Leveled papers'!$H$4:$KM$4,EF$3,'English Scores- Leveled papers'!$H45:$KM45)))</f>
        <is>
          <t/>
        </is>
      </c>
      <c r="EG43" s="752" t="inlineStr">
        <f aca="false">IF($B43="","",IF(COUNTIFS('English Scores- Leveled papers'!$H$4:$KM$4,EG$3,'English Scores- Leveled papers'!$H45:$KM45,"&lt;&gt;")=0,"",SUMIF('English Scores- Leveled papers'!$H$4:$KM$4,EG$3,'English Scores- Leveled papers'!$H45:$KM45)))</f>
        <is>
          <t/>
        </is>
      </c>
      <c r="EH43" s="752" t="inlineStr">
        <f aca="false">IF($B43="","",IF(COUNTIFS('English Scores- Leveled papers'!$H$4:$KM$4,EH$3,'English Scores- Leveled papers'!$H45:$KM45,"&lt;&gt;")=0,"",SUMIF('English Scores- Leveled papers'!$H$4:$KM$4,EH$3,'English Scores- Leveled papers'!$H45:$KM45)))</f>
        <is>
          <t/>
        </is>
      </c>
      <c r="EI43" s="752" t="inlineStr">
        <f aca="false">IF($B43="","",IF(COUNTIFS('English Scores- Leveled papers'!$H$4:$KM$4,EI$3,'English Scores- Leveled papers'!$H45:$KM45,"&lt;&gt;")=0,"",SUMIF('English Scores- Leveled papers'!$H$4:$KM$4,EI$3,'English Scores- Leveled papers'!$H45:$KM45)))</f>
        <is>
          <t/>
        </is>
      </c>
      <c r="EJ43" s="752" t="inlineStr">
        <f aca="false">IF($B43="","",IF(COUNTIFS('English Scores- Leveled papers'!$H$4:$KM$4,EJ$3,'English Scores- Leveled papers'!$H45:$KM45,"&lt;&gt;")=0,"",SUMIF('English Scores- Leveled papers'!$H$4:$KM$4,EJ$3,'English Scores- Leveled papers'!$H45:$KM45)))</f>
        <is>
          <t/>
        </is>
      </c>
      <c r="EK43" s="752" t="inlineStr">
        <f aca="false">IF($B43="","",IF(COUNTIFS('English Scores- Leveled papers'!$H$4:$KM$4,EK$3,'English Scores- Leveled papers'!$H45:$KM45,"&lt;&gt;")=0,"",SUMIF('English Scores- Leveled papers'!$H$4:$KM$4,EK$3,'English Scores- Leveled papers'!$H45:$KM45)))</f>
        <is>
          <t/>
        </is>
      </c>
      <c r="EL43" s="752" t="inlineStr">
        <f aca="false">IF($B43="","",IF(COUNTIFS('English Scores- Leveled papers'!$H$4:$KM$4,EL$3,'English Scores- Leveled papers'!$H45:$KM45,"&lt;&gt;")=0,"",SUMIF('English Scores- Leveled papers'!$H$4:$KM$4,EL$3,'English Scores- Leveled papers'!$H45:$KM45)))</f>
        <is>
          <t/>
        </is>
      </c>
      <c r="EM43" s="752" t="inlineStr">
        <f aca="false">IF($B43="","",IF(COUNTIFS('English Scores- Leveled papers'!$H$4:$KM$4,EM$3,'English Scores- Leveled papers'!$H45:$KM45,"&lt;&gt;")=0,"",SUMIF('English Scores- Leveled papers'!$H$4:$KM$4,EM$3,'English Scores- Leveled papers'!$H45:$KM45)))</f>
        <is>
          <t/>
        </is>
      </c>
      <c r="EN43" s="752" t="inlineStr">
        <f aca="false">IF($B43="","",IF(COUNTIFS('English Scores- Leveled papers'!$H$4:$KM$4,EN$3,'English Scores- Leveled papers'!$H45:$KM45,"&lt;&gt;")=0,"",SUMIF('English Scores- Leveled papers'!$H$4:$KM$4,EN$3,'English Scores- Leveled papers'!$H45:$KM45)))</f>
        <is>
          <t/>
        </is>
      </c>
      <c r="EO43" s="752" t="inlineStr">
        <f aca="false">IF($B43="","",IF(COUNTIFS('English Scores- Leveled papers'!$H$4:$KM$4,EO$3,'English Scores- Leveled papers'!$H45:$KM45,"&lt;&gt;")=0,"",SUMIF('English Scores- Leveled papers'!$H$4:$KM$4,EO$3,'English Scores- Leveled papers'!$H45:$KM45)))</f>
        <is>
          <t/>
        </is>
      </c>
      <c r="EP43" s="752" t="inlineStr">
        <f aca="false">IF($B43="","",IF(COUNTIFS('English Scores- Leveled papers'!$H$4:$KM$4,EP$3,'English Scores- Leveled papers'!$H45:$KM45,"&lt;&gt;")=0,"",SUMIF('English Scores- Leveled papers'!$H$4:$KM$4,EP$3,'English Scores- Leveled papers'!$H45:$KM45)))</f>
        <is>
          <t/>
        </is>
      </c>
    </row>
    <row r="44" customFormat="false" ht="12.75" hidden="false" customHeight="false" outlineLevel="0" collapsed="false">
      <c r="A44" s="315" t="n">
        <v>40</v>
      </c>
      <c r="B44" s="315" t="inlineStr">
        <f aca="false">'English Scores- Leveled papers'!B46</f>
        <is>
          <t/>
        </is>
      </c>
      <c r="C44" s="751" t="e">
        <f aca="false">IF('RC Mastery Check+Question type'!D44="","",IF(OR('RC Mastery Check+Question type'!D44=-0.5,'RC Mastery Check+Question type'!D44=0,'RC Mastery Check+Question type'!D44=0.2,'RC Mastery Check+Question type'!D44=0.5),"NR",'cover sheet'!#ref!))</f>
        <v>#VALUE!</v>
      </c>
      <c r="D44" s="316" t="inlineStr">
        <f aca="false">IF(OR(B44="",COUNT('English Scores- Leveled papers'!AJ46:KM46)=0),"",IF((AND(R44&gt;=(70/100),R44&lt;1.1)),9,IF(AND(Q44&gt;=(70/100),Q44&lt;1.1),8,IF(AND(P44&gt;=(70/100),P44&lt;1.1),7,IF(AND(O44&gt;=(70/100),O44&lt;1.1),6,IF(AND(N44&gt;=0.7,N44&lt;1.1),5,IF(AND(M44&gt;=0.7,M44&lt;1.1),5,IF(AND(L44&gt;=0.7,L44&lt;1.1),4,IF(AND(K44&gt;=0.7,K44&lt;1.1),4,IF(AND(J44&gt;=0.7,J44&lt;1.1),3,IF(AND(I44&gt;=0.7,I44&lt;1.1),3,IF(AND(H44&gt;=0.7,H44&lt;1.1),2,IF(AND(G44&gt;=0.7,G44&lt;1.1),2,IF(AND(F44&gt;=0.7,F44&lt;1.1),1,IF(AND(E44&gt;=0.7,E44&lt;1.1),1,IF(COUNT('English Scores- Leveled papers'!AJ46:AK46)=0,"","NR"))))))))))))))))</f>
        <is>
          <t/>
        </is>
      </c>
      <c r="E44" s="318" t="str">
        <f aca="false">IF((B44=""),"",IF(COUNT(S44:W44)=0,"",ROUND(SUM(S44:W44)/SUM($S$2:$W$2),1)))</f>
        <v/>
      </c>
      <c r="F44" s="318" t="str">
        <f aca="false">IF((B44=""),"",IF(COUNT(X44:AB44)=0,"",ROUND(SUM(X44:AB44)/SUM($X$2:$AB$2),1)))</f>
        <v/>
      </c>
      <c r="G44" s="318" t="str">
        <f aca="false">IFERROR(IF((B44=""),"",IF(COUNT(AC44:AH44)=0,"",ROUND(SUM(AC44:AH44)/SUM($AC$2:$AH$2),1))),"")</f>
        <v/>
      </c>
      <c r="H44" s="318" t="str">
        <f aca="false">IFERROR(IF((B44=""),"",IF(COUNT(AI44:AN44)=0,"",ROUND(SUM(AI44:AN44)/SUM($AI$2:$AN$2),1))),0)</f>
        <v/>
      </c>
      <c r="I44" s="318" t="str">
        <f aca="false">IFERROR(IF((B44=""),"",IF(COUNT(AO44:AY44)=0,"",ROUND(SUM(AO44:AY44)/SUM($AO$2:$AY$2),1))),0)</f>
        <v/>
      </c>
      <c r="J44" s="318" t="str">
        <f aca="false">IFERROR(IF((B44=""),"",IF(COUNT(AZ44:BO44)=0,"",ROUND(SUM(AZ44:BO44)/SUM($AZ$2:$BO$2),1))),0)</f>
        <v/>
      </c>
      <c r="K44" s="318" t="str">
        <f aca="false">IFERROR(IF((B44=""),"",IF(COUNT(BP44:BW44)=0,"",ROUND(SUM(BP44:BW44)/SUM($BP$2:$BW$2),1))),0)</f>
        <v/>
      </c>
      <c r="L44" s="318" t="str">
        <f aca="false">IFERROR(IF((B44=""),"",IF(COUNT(BX44:CF44)=0,"",ROUND(SUM(BX44:CF44)/SUM($BX$2:$CF$2),1))),0)</f>
        <v/>
      </c>
      <c r="M44" s="318" t="str">
        <f aca="false">IFERROR(IF((B44=""),"",IF(COUNT(CG44:CK44)=0,"",ROUND(SUM(CG44:CK44)/SUM($CG$2:$CK$2),1))),0)</f>
        <v/>
      </c>
      <c r="N44" s="318" t="str">
        <f aca="false">IFERROR(IF((B44=""),"",IF(COUNT(CL44:CS44)=0,"",ROUND(SUM(CL44:CS44)/SUM($CL$2:$CS$2),1))),0)</f>
        <v/>
      </c>
      <c r="O44" s="318" t="str">
        <f aca="false">IFERROR(IF((B44=""),"",IF(COUNT(CT44:DE44)=0,"",ROUND(SUM(CT44:DE44)/SUM($CT$2:$DE$2),1))),0)</f>
        <v/>
      </c>
      <c r="P44" s="318" t="str">
        <f aca="false">IFERROR(IF((B44=""),"",IF(COUNT(DF44:DQ44)=0,"",ROUND(SUM(DF44:DQ44)/SUM($DF$2:$DQ$2),1))),0)</f>
        <v/>
      </c>
      <c r="Q44" s="318" t="str">
        <f aca="false">IFERROR(IF((B44=""),"",IF(COUNT(DR44:EB44)=0,"",ROUND(SUM(DR44:EB44)/SUM($DR$2:$EB$2),1))),0)</f>
        <v/>
      </c>
      <c r="R44" s="318" t="str">
        <f aca="false">(IF((B44=""),"",IF(COUNT(ED44:EP44)=0,"",ROUND(SUM(ED44:EP44)/SUM($ED$2:$EP$2),1))))</f>
        <v/>
      </c>
      <c r="S44" s="319" t="inlineStr">
        <f aca="false">IF($B44="","",IF(COUNTIFS('English Scores- Leveled papers'!$H$4:$KM$4,S$3,'English Scores- Leveled papers'!$H46:$KM46,"&lt;&gt;")=0,"",SUMIF('English Scores- Leveled papers'!$H$4:$KM$4,S$3,'English Scores- Leveled papers'!$H46:$KM46)))</f>
        <is>
          <t/>
        </is>
      </c>
      <c r="T44" s="319" t="inlineStr">
        <f aca="false">IF($B44="","",IF(COUNTIFS('English Scores- Leveled papers'!$H$4:$KM$4,T$3,'English Scores- Leveled papers'!$H46:$KM46,"&lt;&gt;")=0,"",SUMIF('English Scores- Leveled papers'!$H$4:$KM$4,T$3,'English Scores- Leveled papers'!$H46:$KM46)))</f>
        <is>
          <t/>
        </is>
      </c>
      <c r="U44" s="319" t="inlineStr">
        <f aca="false">IF($B44="","",IF(COUNTIFS('English Scores- Leveled papers'!$H$4:$KM$4,U$3,'English Scores- Leveled papers'!$H46:$KM46,"&lt;&gt;")=0,"",SUMIF('English Scores- Leveled papers'!$H$4:$KM$4,U$3,'English Scores- Leveled papers'!$H46:$KM46)))</f>
        <is>
          <t/>
        </is>
      </c>
      <c r="V44" s="319" t="inlineStr">
        <f aca="false">IF($B44="","",IF(COUNTIFS('English Scores- Leveled papers'!$H$4:$KM$4,V$3,'English Scores- Leveled papers'!$H46:$KM46,"&lt;&gt;")=0,"",SUMIF('English Scores- Leveled papers'!$H$4:$KM$4,V$3,'English Scores- Leveled papers'!$H46:$KM46)))</f>
        <is>
          <t/>
        </is>
      </c>
      <c r="W44" s="319" t="inlineStr">
        <f aca="false">IF($B44="","",IF(COUNTIFS('English Scores- Leveled papers'!$H$4:$KM$4,W$3,'English Scores- Leveled papers'!$H46:$KM46,"&lt;&gt;")=0,"",SUMIF('English Scores- Leveled papers'!$H$4:$KM$4,W$3,'English Scores- Leveled papers'!$H46:$KM46)))</f>
        <is>
          <t/>
        </is>
      </c>
      <c r="X44" s="752" t="inlineStr">
        <f aca="false">IF($B44="","",IF(COUNTIFS('English Scores- Leveled papers'!$H$4:$KM$4,X$3,'English Scores- Leveled papers'!$H46:$KM46,"&lt;&gt;")=0,"",SUMIF('English Scores- Leveled papers'!$H$4:$KM$4,X$3,'English Scores- Leveled papers'!$H46:$KM46)))</f>
        <is>
          <t/>
        </is>
      </c>
      <c r="Y44" s="752" t="inlineStr">
        <f aca="false">IF($B44="","",IF(COUNTIFS('English Scores- Leveled papers'!$H$4:$KM$4,Y$3,'English Scores- Leveled papers'!$H46:$KM46,"&lt;&gt;")=0,"",SUMIF('English Scores- Leveled papers'!$H$4:$KM$4,Y$3,'English Scores- Leveled papers'!$H46:$KM46)))</f>
        <is>
          <t/>
        </is>
      </c>
      <c r="Z44" s="752" t="inlineStr">
        <f aca="false">IF($B44="","",IF(COUNTIFS('English Scores- Leveled papers'!$H$4:$KM$4,Z$3,'English Scores- Leveled papers'!$H46:$KM46,"&lt;&gt;")=0,"",SUMIF('English Scores- Leveled papers'!$H$4:$KM$4,Z$3,'English Scores- Leveled papers'!$H46:$KM46)))</f>
        <is>
          <t/>
        </is>
      </c>
      <c r="AA44" s="752" t="inlineStr">
        <f aca="false">IF($B44="","",IF(COUNTIFS('English Scores- Leveled papers'!$H$4:$KM$4,AA$3,'English Scores- Leveled papers'!$H46:$KM46,"&lt;&gt;")=0,"",SUMIF('English Scores- Leveled papers'!$H$4:$KM$4,AA$3,'English Scores- Leveled papers'!$H46:$KM46)))</f>
        <is>
          <t/>
        </is>
      </c>
      <c r="AB44" s="752" t="inlineStr">
        <f aca="false">IF($B44="","",IF(COUNTIFS('English Scores- Leveled papers'!$H$4:$KM$4,AB$3,'English Scores- Leveled papers'!$H46:$KM46,"&lt;&gt;")=0,"",SUMIF('English Scores- Leveled papers'!$H$4:$KM$4,AB$3,'English Scores- Leveled papers'!$H46:$KM46)))</f>
        <is>
          <t/>
        </is>
      </c>
      <c r="AC44" s="319" t="inlineStr">
        <f aca="false">IF($B44="","",IF(COUNTIFS('English Scores- Leveled papers'!$H$4:$KM$4,AC$3,'English Scores- Leveled papers'!$H46:$KM46,"&lt;&gt;")=0,"",SUMIF('English Scores- Leveled papers'!$H$4:$KM$4,AC$3,'English Scores- Leveled papers'!$H46:$KM46)))</f>
        <is>
          <t/>
        </is>
      </c>
      <c r="AD44" s="319" t="inlineStr">
        <f aca="false">IF($B44="","",IF(COUNTIFS('English Scores- Leveled papers'!$H$4:$KM$4,AD$3,'English Scores- Leveled papers'!$H46:$KM46,"&lt;&gt;")=0,"",SUMIF('English Scores- Leveled papers'!$H$4:$KM$4,AD$3,'English Scores- Leveled papers'!$H46:$KM46)))</f>
        <is>
          <t/>
        </is>
      </c>
      <c r="AE44" s="319" t="inlineStr">
        <f aca="false">IF($B44="","",IF(COUNTIFS('English Scores- Leveled papers'!$H$4:$KM$4,AE$3,'English Scores- Leveled papers'!$H46:$KM46,"&lt;&gt;")=0,"",SUMIF('English Scores- Leveled papers'!$H$4:$KM$4,AE$3,'English Scores- Leveled papers'!$H46:$KM46)))</f>
        <is>
          <t/>
        </is>
      </c>
      <c r="AF44" s="319" t="inlineStr">
        <f aca="false">IF($B44="","",IF(COUNTIFS('English Scores- Leveled papers'!$H$4:$KM$4,AF$3,'English Scores- Leveled papers'!$H46:$KM46,"&lt;&gt;")=0,"",SUMIF('English Scores- Leveled papers'!$H$4:$KM$4,AF$3,'English Scores- Leveled papers'!$H46:$KM46)))</f>
        <is>
          <t/>
        </is>
      </c>
      <c r="AG44" s="319" t="inlineStr">
        <f aca="false">IF($B44="","",IF(COUNTIFS('English Scores- Leveled papers'!$H$4:$KM$4,AG$3,'English Scores- Leveled papers'!$H46:$KM46,"&lt;&gt;")=0,"",SUMIF('English Scores- Leveled papers'!$H$4:$KM$4,AG$3,'English Scores- Leveled papers'!$H46:$KM46)))</f>
        <is>
          <t/>
        </is>
      </c>
      <c r="AH44" s="319" t="inlineStr">
        <f aca="false">IF($B44="","",IF(COUNTIFS('English Scores- Leveled papers'!$H$4:$KM$4,AH$3,'English Scores- Leveled papers'!$H46:$KM46,"&lt;&gt;")=0,"",SUMIF('English Scores- Leveled papers'!$H$4:$KM$4,AH$3,'English Scores- Leveled papers'!$H46:$KM46)))</f>
        <is>
          <t/>
        </is>
      </c>
      <c r="AI44" s="752" t="inlineStr">
        <f aca="false">IF($B44="","",IF(COUNTIFS('English Scores- Leveled papers'!$H$4:$KM$4,AI$3,'English Scores- Leveled papers'!$H46:$KM46,"&lt;&gt;")=0,"",SUMIF('English Scores- Leveled papers'!$H$4:$KM$4,AI$3,'English Scores- Leveled papers'!$H46:$KM46)))</f>
        <is>
          <t/>
        </is>
      </c>
      <c r="AJ44" s="752" t="inlineStr">
        <f aca="false">IF($B44="","",IF(COUNTIFS('English Scores- Leveled papers'!$H$4:$KM$4,AJ$3,'English Scores- Leveled papers'!$H46:$KM46,"&lt;&gt;")=0,"",SUMIF('English Scores- Leveled papers'!$H$4:$KM$4,AJ$3,'English Scores- Leveled papers'!$H46:$KM46)))</f>
        <is>
          <t/>
        </is>
      </c>
      <c r="AK44" s="752" t="inlineStr">
        <f aca="false">IF($B44="","",IF(COUNTIFS('English Scores- Leveled papers'!$H$4:$KM$4,AK$3,'English Scores- Leveled papers'!$H46:$KM46,"&lt;&gt;")=0,"",SUMIF('English Scores- Leveled papers'!$H$4:$KM$4,AK$3,'English Scores- Leveled papers'!$H46:$KM46)))</f>
        <is>
          <t/>
        </is>
      </c>
      <c r="AL44" s="752" t="inlineStr">
        <f aca="false">IF($B44="","",IF(COUNTIFS('English Scores- Leveled papers'!$H$4:$KM$4,AL$3,'English Scores- Leveled papers'!$H46:$KM46,"&lt;&gt;")=0,"",SUMIF('English Scores- Leveled papers'!$H$4:$KM$4,AL$3,'English Scores- Leveled papers'!$H46:$KM46)))</f>
        <is>
          <t/>
        </is>
      </c>
      <c r="AM44" s="752" t="inlineStr">
        <f aca="false">IF($B44="","",IF(COUNTIFS('English Scores- Leveled papers'!$H$4:$KM$4,AM$3,'English Scores- Leveled papers'!$H46:$KM46,"&lt;&gt;")=0,"",SUMIF('English Scores- Leveled papers'!$H$4:$KM$4,AM$3,'English Scores- Leveled papers'!$H46:$KM46)))</f>
        <is>
          <t/>
        </is>
      </c>
      <c r="AN44" s="752" t="inlineStr">
        <f aca="false">IF($B44="","",IF(COUNTIFS('English Scores- Leveled papers'!$H$4:$KM$4,AN$3,'English Scores- Leveled papers'!$H46:$KM46,"&lt;&gt;")=0,"",SUMIF('English Scores- Leveled papers'!$H$4:$KM$4,AN$3,'English Scores- Leveled papers'!$H46:$KM46)))</f>
        <is>
          <t/>
        </is>
      </c>
      <c r="AO44" s="319" t="inlineStr">
        <f aca="false">IF($B44="","",IF(COUNTIFS('English Scores- Leveled papers'!$H$4:$KM$4,AO$3,'English Scores- Leveled papers'!$H46:$KM46,"&lt;&gt;")=0,"",SUMIF('English Scores- Leveled papers'!$H$4:$KM$4,AO$3,'English Scores- Leveled papers'!$H46:$KM46)))</f>
        <is>
          <t/>
        </is>
      </c>
      <c r="AP44" s="319" t="inlineStr">
        <f aca="false">IF($B44="","",IF(COUNTIFS('English Scores- Leveled papers'!$H$4:$KM$4,AP$3,'English Scores- Leveled papers'!$H46:$KM46,"&lt;&gt;")=0,"",SUMIF('English Scores- Leveled papers'!$H$4:$KM$4,AP$3,'English Scores- Leveled papers'!$H46:$KM46)))</f>
        <is>
          <t/>
        </is>
      </c>
      <c r="AQ44" s="319" t="inlineStr">
        <f aca="false">IF($B44="","",IF(COUNTIFS('English Scores- Leveled papers'!$H$4:$KM$4,AQ$3,'English Scores- Leveled papers'!$H46:$KM46,"&lt;&gt;")=0,"",SUMIF('English Scores- Leveled papers'!$H$4:$KM$4,AQ$3,'English Scores- Leveled papers'!$H46:$KM46)))</f>
        <is>
          <t/>
        </is>
      </c>
      <c r="AR44" s="319" t="inlineStr">
        <f aca="false">IF($B44="","",IF(COUNTIFS('English Scores- Leveled papers'!$H$4:$KM$4,AR$3,'English Scores- Leveled papers'!$H46:$KM46,"&lt;&gt;")=0,"",SUMIF('English Scores- Leveled papers'!$H$4:$KM$4,AR$3,'English Scores- Leveled papers'!$H46:$KM46)))</f>
        <is>
          <t/>
        </is>
      </c>
      <c r="AS44" s="319" t="inlineStr">
        <f aca="false">IF($B44="","",IF(COUNTIFS('English Scores- Leveled papers'!$H$4:$KM$4,AS$3,'English Scores- Leveled papers'!$H46:$KM46,"&lt;&gt;")=0,"",SUMIF('English Scores- Leveled papers'!$H$4:$KM$4,AS$3,'English Scores- Leveled papers'!$H46:$KM46)))</f>
        <is>
          <t/>
        </is>
      </c>
      <c r="AT44" s="319" t="inlineStr">
        <f aca="false">IF($B44="","",IF(COUNTIFS('English Scores- Leveled papers'!$H$4:$KM$4,AT$3,'English Scores- Leveled papers'!$H46:$KM46,"&lt;&gt;")=0,"",SUMIF('English Scores- Leveled papers'!$H$4:$KM$4,AT$3,'English Scores- Leveled papers'!$H46:$KM46)))</f>
        <is>
          <t/>
        </is>
      </c>
      <c r="AU44" s="319" t="inlineStr">
        <f aca="false">IF($B44="","",IF(COUNTIFS('English Scores- Leveled papers'!$H$4:$KM$4,AU$3,'English Scores- Leveled papers'!$H46:$KM46,"&lt;&gt;")=0,"",SUMIF('English Scores- Leveled papers'!$H$4:$KM$4,AU$3,'English Scores- Leveled papers'!$H46:$KM46)))</f>
        <is>
          <t/>
        </is>
      </c>
      <c r="AV44" s="319" t="inlineStr">
        <f aca="false">IF($B44="","",IF(COUNTIFS('English Scores- Leveled papers'!$H$4:$KM$4,AV$3,'English Scores- Leveled papers'!$H46:$KM46,"&lt;&gt;")=0,"",SUMIF('English Scores- Leveled papers'!$H$4:$KM$4,AV$3,'English Scores- Leveled papers'!$H46:$KM46)))</f>
        <is>
          <t/>
        </is>
      </c>
      <c r="AW44" s="319" t="inlineStr">
        <f aca="false">IF($B44="","",IF(COUNTIFS('English Scores- Leveled papers'!$H$4:$KM$4,AW$3,'English Scores- Leveled papers'!$H46:$KM46,"&lt;&gt;")=0,"",SUMIF('English Scores- Leveled papers'!$H$4:$KM$4,AW$3,'English Scores- Leveled papers'!$H46:$KM46)))</f>
        <is>
          <t/>
        </is>
      </c>
      <c r="AX44" s="319" t="inlineStr">
        <f aca="false">IF($B44="","",IF(COUNTIFS('English Scores- Leveled papers'!$H$4:$KM$4,AX$3,'English Scores- Leveled papers'!$H46:$KM46,"&lt;&gt;")=0,"",SUMIF('English Scores- Leveled papers'!$H$4:$KM$4,AX$3,'English Scores- Leveled papers'!$H46:$KM46)))</f>
        <is>
          <t/>
        </is>
      </c>
      <c r="AY44" s="319" t="inlineStr">
        <f aca="false">IF($B44="","",IF(COUNTIFS('English Scores- Leveled papers'!$H$4:$KM$4,AY$3,'English Scores- Leveled papers'!$H46:$KM46,"&lt;&gt;")=0,"",SUMIF('English Scores- Leveled papers'!$H$4:$KM$4,AY$3,'English Scores- Leveled papers'!$H46:$KM46)))</f>
        <is>
          <t/>
        </is>
      </c>
      <c r="AZ44" s="752" t="inlineStr">
        <f aca="false">IF($B44="","",IF(COUNTIFS('English Scores- Leveled papers'!$H$4:$KM$4,AZ$3,'English Scores- Leveled papers'!$H46:$KM46,"&lt;&gt;")=0,"",SUMIF('English Scores- Leveled papers'!$H$4:$KM$4,AZ$3,'English Scores- Leveled papers'!$H46:$KM46)))</f>
        <is>
          <t/>
        </is>
      </c>
      <c r="BA44" s="752" t="inlineStr">
        <f aca="false">IF($B44="","",IF(COUNTIFS('English Scores- Leveled papers'!$H$4:$KM$4,BA$3,'English Scores- Leveled papers'!$H46:$KM46,"&lt;&gt;")=0,"",SUMIF('English Scores- Leveled papers'!$H$4:$KM$4,BA$3,'English Scores- Leveled papers'!$H46:$KM46)))</f>
        <is>
          <t/>
        </is>
      </c>
      <c r="BB44" s="752" t="inlineStr">
        <f aca="false">IF($B44="","",IF(COUNTIFS('English Scores- Leveled papers'!$H$4:$KM$4,BB$3,'English Scores- Leveled papers'!$H46:$KM46,"&lt;&gt;")=0,"",SUMIF('English Scores- Leveled papers'!$H$4:$KM$4,BB$3,'English Scores- Leveled papers'!$H46:$KM46)))</f>
        <is>
          <t/>
        </is>
      </c>
      <c r="BC44" s="752" t="inlineStr">
        <f aca="false">IF($B44="","",IF(COUNTIFS('English Scores- Leveled papers'!$H$4:$KM$4,BC$3,'English Scores- Leveled papers'!$H46:$KM46,"&lt;&gt;")=0,"",SUMIF('English Scores- Leveled papers'!$H$4:$KM$4,BC$3,'English Scores- Leveled papers'!$H46:$KM46)))</f>
        <is>
          <t/>
        </is>
      </c>
      <c r="BD44" s="752"/>
      <c r="BE44" s="752"/>
      <c r="BF44" s="752" t="inlineStr">
        <f aca="false">IF($B44="","",IF(COUNTIFS('English Scores- Leveled papers'!$H$4:$KM$4,BF$3,'English Scores- Leveled papers'!$H46:$KM46,"&lt;&gt;")=0,"",SUMIF('English Scores- Leveled papers'!$H$4:$KM$4,BF$3,'English Scores- Leveled papers'!$H46:$KM46)))</f>
        <is>
          <t/>
        </is>
      </c>
      <c r="BG44" s="752" t="inlineStr">
        <f aca="false">IF($B44="","",IF(COUNTIFS('English Scores- Leveled papers'!$H$4:$KM$4,BG$3,'English Scores- Leveled papers'!$H46:$KM46,"&lt;&gt;")=0,"",SUMIF('English Scores- Leveled papers'!$H$4:$KM$4,BG$3,'English Scores- Leveled papers'!$H46:$KM46)))</f>
        <is>
          <t/>
        </is>
      </c>
      <c r="BH44" s="752" t="inlineStr">
        <f aca="false">IF($B44="","",IF(COUNTIFS('English Scores- Leveled papers'!$H$4:$KM$4,BH$3,'English Scores- Leveled papers'!$H46:$KM46,"&lt;&gt;")=0,"",SUMIF('English Scores- Leveled papers'!$H$4:$KM$4,BH$3,'English Scores- Leveled papers'!$H46:$KM46)))</f>
        <is>
          <t/>
        </is>
      </c>
      <c r="BI44" s="752" t="inlineStr">
        <f aca="false">IF($B44="","",IF(COUNTIFS('English Scores- Leveled papers'!$H$4:$KM$4,BI$3,'English Scores- Leveled papers'!$H46:$KM46,"&lt;&gt;")=0,"",SUMIF('English Scores- Leveled papers'!$H$4:$KM$4,BI$3,'English Scores- Leveled papers'!$H46:$KM46)))</f>
        <is>
          <t/>
        </is>
      </c>
      <c r="BJ44" s="752" t="inlineStr">
        <f aca="false">IF($B44="","",IF(COUNTIFS('English Scores- Leveled papers'!$H$4:$KM$4,BJ$3,'English Scores- Leveled papers'!$H46:$KM46,"&lt;&gt;")=0,"",SUMIF('English Scores- Leveled papers'!$H$4:$KM$4,BJ$3,'English Scores- Leveled papers'!$H46:$KM46)))</f>
        <is>
          <t/>
        </is>
      </c>
      <c r="BK44" s="752" t="inlineStr">
        <f aca="false">IF($B44="","",IF(COUNTIFS('English Scores- Leveled papers'!$H$4:$KM$4,BK$3,'English Scores- Leveled papers'!$H46:$KM46,"&lt;&gt;")=0,"",SUMIF('English Scores- Leveled papers'!$H$4:$KM$4,BK$3,'English Scores- Leveled papers'!$H46:$KM46)))</f>
        <is>
          <t/>
        </is>
      </c>
      <c r="BL44" s="752" t="inlineStr">
        <f aca="false">IF($B44="","",IF(COUNTIFS('English Scores- Leveled papers'!$H$4:$KM$4,BL$3,'English Scores- Leveled papers'!$H46:$KM46,"&lt;&gt;")=0,"",SUMIF('English Scores- Leveled papers'!$H$4:$KM$4,BL$3,'English Scores- Leveled papers'!$H46:$KM46)))</f>
        <is>
          <t/>
        </is>
      </c>
      <c r="BM44" s="752" t="inlineStr">
        <f aca="false">IF($B44="","",IF(COUNTIFS('English Scores- Leveled papers'!$H$4:$KM$4,BM$3,'English Scores- Leveled papers'!$H46:$KM46,"&lt;&gt;")=0,"",SUMIF('English Scores- Leveled papers'!$H$4:$KM$4,BM$3,'English Scores- Leveled papers'!$H46:$KM46)))</f>
        <is>
          <t/>
        </is>
      </c>
      <c r="BN44" s="752" t="inlineStr">
        <f aca="false">IF($B44="","",IF(COUNTIFS('English Scores- Leveled papers'!$H$4:$KM$4,BN$3,'English Scores- Leveled papers'!$H46:$KM46,"&lt;&gt;")=0,"",SUMIF('English Scores- Leveled papers'!$H$4:$KM$4,BN$3,'English Scores- Leveled papers'!$H46:$KM46)))</f>
        <is>
          <t/>
        </is>
      </c>
      <c r="BO44" s="752" t="inlineStr">
        <f aca="false">IF($B44="","",IF(COUNTIFS('English Scores- Leveled papers'!$H$4:$KM$4,BO$3,'English Scores- Leveled papers'!$H46:$KM46,"&lt;&gt;")=0,"",SUMIF('English Scores- Leveled papers'!$H$4:$KM$4,BO$3,'English Scores- Leveled papers'!$H46:$KM46)))</f>
        <is>
          <t/>
        </is>
      </c>
      <c r="BP44" s="319" t="inlineStr">
        <f aca="false">IF($B44="","",IF(COUNTIFS('English Scores- Leveled papers'!$H$4:$KM$4,BP$3,'English Scores- Leveled papers'!$H46:$KM46,"&lt;&gt;")=0,"",SUMIF('English Scores- Leveled papers'!$H$4:$KM$4,BP$3,'English Scores- Leveled papers'!$H46:$KM46)))</f>
        <is>
          <t/>
        </is>
      </c>
      <c r="BQ44" s="319" t="inlineStr">
        <f aca="false">IF($B44="","",IF(COUNTIFS('English Scores- Leveled papers'!$H$4:$KM$4,BQ$3,'English Scores- Leveled papers'!$H46:$KM46,"&lt;&gt;")=0,"",SUMIF('English Scores- Leveled papers'!$H$4:$KM$4,BQ$3,'English Scores- Leveled papers'!$H46:$KM46)))</f>
        <is>
          <t/>
        </is>
      </c>
      <c r="BR44" s="319" t="inlineStr">
        <f aca="false">IF($B44="","",IF(COUNTIFS('English Scores- Leveled papers'!$H$4:$KM$4,BR$3,'English Scores- Leveled papers'!$H46:$KM46,"&lt;&gt;")=0,"",SUMIF('English Scores- Leveled papers'!$H$4:$KM$4,BR$3,'English Scores- Leveled papers'!$H46:$KM46)))</f>
        <is>
          <t/>
        </is>
      </c>
      <c r="BS44" s="319" t="inlineStr">
        <f aca="false">IF($B44="","",IF(COUNTIFS('English Scores- Leveled papers'!$H$4:$KM$4,BS$3,'English Scores- Leveled papers'!$H46:$KM46,"&lt;&gt;")=0,"",SUMIF('English Scores- Leveled papers'!$H$4:$KM$4,BS$3,'English Scores- Leveled papers'!$H46:$KM46)))</f>
        <is>
          <t/>
        </is>
      </c>
      <c r="BT44" s="319" t="inlineStr">
        <f aca="false">IF($B44="","",IF(COUNTIFS('English Scores- Leveled papers'!$H$4:$KM$4,BT$3,'English Scores- Leveled papers'!$H46:$KM46,"&lt;&gt;")=0,"",SUMIF('English Scores- Leveled papers'!$H$4:$KM$4,BT$3,'English Scores- Leveled papers'!$H46:$KM46)))</f>
        <is>
          <t/>
        </is>
      </c>
      <c r="BU44" s="319" t="inlineStr">
        <f aca="false">IF($B44="","",IF(COUNTIFS('English Scores- Leveled papers'!$H$4:$KM$4,BU$3,'English Scores- Leveled papers'!$H46:$KM46,"&lt;&gt;")=0,"",SUMIF('English Scores- Leveled papers'!$H$4:$KM$4,BU$3,'English Scores- Leveled papers'!$H46:$KM46)))</f>
        <is>
          <t/>
        </is>
      </c>
      <c r="BV44" s="319" t="inlineStr">
        <f aca="false">IF($B44="","",IF(COUNTIFS('English Scores- Leveled papers'!$H$4:$KM$4,BV$3,'English Scores- Leveled papers'!$H46:$KM46,"&lt;&gt;")=0,"",SUMIF('English Scores- Leveled papers'!$H$4:$KM$4,BV$3,'English Scores- Leveled papers'!$H46:$KM46)))</f>
        <is>
          <t/>
        </is>
      </c>
      <c r="BW44" s="319" t="inlineStr">
        <f aca="false">IF($B44="","",IF(COUNTIFS('English Scores- Leveled papers'!$H$4:$KM$4,BW$3,'English Scores- Leveled papers'!$H46:$KM46,"&lt;&gt;")=0,"",SUMIF('English Scores- Leveled papers'!$H$4:$KM$4,BW$3,'English Scores- Leveled papers'!$H46:$KM46)))</f>
        <is>
          <t/>
        </is>
      </c>
      <c r="BX44" s="752" t="inlineStr">
        <f aca="false">IF($B44="","",IF(COUNTIFS('English Scores- Leveled papers'!$H$4:$KM$4,BX$3,'English Scores- Leveled papers'!$H46:$KM46,"&lt;&gt;")=0,"",SUMIF('English Scores- Leveled papers'!$H$4:$KM$4,BX$3,'English Scores- Leveled papers'!$H46:$KM46)))</f>
        <is>
          <t/>
        </is>
      </c>
      <c r="BY44" s="752" t="inlineStr">
        <f aca="false">IF($B44="","",IF(COUNTIFS('English Scores- Leveled papers'!$H$4:$KM$4,BY$3,'English Scores- Leveled papers'!$H46:$KM46,"&lt;&gt;")=0,"",SUMIF('English Scores- Leveled papers'!$H$4:$KM$4,BY$3,'English Scores- Leveled papers'!$H46:$KM46)))</f>
        <is>
          <t/>
        </is>
      </c>
      <c r="BZ44" s="752" t="inlineStr">
        <f aca="false">IF($B44="","",IF(COUNTIFS('English Scores- Leveled papers'!$H$4:$KM$4,BZ$3,'English Scores- Leveled papers'!$H46:$KM46,"&lt;&gt;")=0,"",SUMIF('English Scores- Leveled papers'!$H$4:$KM$4,BZ$3,'English Scores- Leveled papers'!$H46:$KM46)))</f>
        <is>
          <t/>
        </is>
      </c>
      <c r="CA44" s="752" t="inlineStr">
        <f aca="false">IF($B44="","",IF(COUNTIFS('English Scores- Leveled papers'!$H$4:$KM$4,CA$3,'English Scores- Leveled papers'!$H46:$KM46,"&lt;&gt;")=0,"",SUMIF('English Scores- Leveled papers'!$H$4:$KM$4,CA$3,'English Scores- Leveled papers'!$H46:$KM46)))</f>
        <is>
          <t/>
        </is>
      </c>
      <c r="CB44" s="752" t="inlineStr">
        <f aca="false">IF($B44="","",IF(COUNTIFS('English Scores- Leveled papers'!$H$4:$KM$4,CB$3,'English Scores- Leveled papers'!$H46:$KM46,"&lt;&gt;")=0,"",SUMIF('English Scores- Leveled papers'!$H$4:$KM$4,CB$3,'English Scores- Leveled papers'!$H46:$KM46)))</f>
        <is>
          <t/>
        </is>
      </c>
      <c r="CC44" s="752" t="inlineStr">
        <f aca="false">IF($B44="","",IF(COUNTIFS('English Scores- Leveled papers'!$H$4:$KM$4,CC$3,'English Scores- Leveled papers'!$H46:$KM46,"&lt;&gt;")=0,"",SUMIF('English Scores- Leveled papers'!$H$4:$KM$4,CC$3,'English Scores- Leveled papers'!$H46:$KM46)))</f>
        <is>
          <t/>
        </is>
      </c>
      <c r="CD44" s="752" t="inlineStr">
        <f aca="false">IF($B44="","",IF(COUNTIFS('English Scores- Leveled papers'!$H$4:$KM$4,CD$3,'English Scores- Leveled papers'!$H46:$KM46,"&lt;&gt;")=0,"",SUMIF('English Scores- Leveled papers'!$H$4:$KM$4,CD$3,'English Scores- Leveled papers'!$H46:$KM46)))</f>
        <is>
          <t/>
        </is>
      </c>
      <c r="CE44" s="752" t="inlineStr">
        <f aca="false">IF($B44="","",IF(COUNTIFS('English Scores- Leveled papers'!$H$4:$KM$4,CE$3,'English Scores- Leveled papers'!$H46:$KM46,"&lt;&gt;")=0,"",SUMIF('English Scores- Leveled papers'!$H$4:$KM$4,CE$3,'English Scores- Leveled papers'!$H46:$KM46)))</f>
        <is>
          <t/>
        </is>
      </c>
      <c r="CF44" s="752" t="inlineStr">
        <f aca="false">IF($B44="","",IF(COUNTIFS('English Scores- Leveled papers'!$H$4:$KM$4,CF$3,'English Scores- Leveled papers'!$H46:$KM46,"&lt;&gt;")=0,"",SUMIF('English Scores- Leveled papers'!$H$4:$KM$4,CF$3,'English Scores- Leveled papers'!$H46:$KM46)))</f>
        <is>
          <t/>
        </is>
      </c>
      <c r="CG44" s="319" t="inlineStr">
        <f aca="false">IF($B44="","",IF(COUNTIFS('English Scores- Leveled papers'!$H$4:$KM$4,CG$3,'English Scores- Leveled papers'!$H46:$KM46,"&lt;&gt;")=0,"",SUMIF('English Scores- Leveled papers'!$H$4:$KM$4,CG$3,'English Scores- Leveled papers'!$H46:$KM46)))</f>
        <is>
          <t/>
        </is>
      </c>
      <c r="CH44" s="319" t="inlineStr">
        <f aca="false">IF($B44="","",IF(COUNTIFS('English Scores- Leveled papers'!$H$4:$KM$4,CH$3,'English Scores- Leveled papers'!$H46:$KM46,"&lt;&gt;")=0,"",SUMIF('English Scores- Leveled papers'!$H$4:$KM$4,CH$3,'English Scores- Leveled papers'!$H46:$KM46)))</f>
        <is>
          <t/>
        </is>
      </c>
      <c r="CI44" s="319" t="inlineStr">
        <f aca="false">IF($B44="","",IF(COUNTIFS('English Scores- Leveled papers'!$H$4:$KM$4,CI$3,'English Scores- Leveled papers'!$H46:$KM46,"&lt;&gt;")=0,"",SUMIF('English Scores- Leveled papers'!$H$4:$KM$4,CI$3,'English Scores- Leveled papers'!$H46:$KM46)))</f>
        <is>
          <t/>
        </is>
      </c>
      <c r="CJ44" s="319" t="inlineStr">
        <f aca="false">IF($B44="","",IF(COUNTIFS('English Scores- Leveled papers'!$H$4:$KM$4,CJ$3,'English Scores- Leveled papers'!$H46:$KM46,"&lt;&gt;")=0,"",SUMIF('English Scores- Leveled papers'!$H$4:$KM$4,CJ$3,'English Scores- Leveled papers'!$H46:$KM46)))</f>
        <is>
          <t/>
        </is>
      </c>
      <c r="CK44" s="319" t="inlineStr">
        <f aca="false">IF($B44="","",IF(COUNTIFS('English Scores- Leveled papers'!$H$4:$KM$4,CK$3,'English Scores- Leveled papers'!$H46:$KM46,"&lt;&gt;")=0,"",SUMIF('English Scores- Leveled papers'!$H$4:$KM$4,CK$3,'English Scores- Leveled papers'!$H46:$KM46)))</f>
        <is>
          <t/>
        </is>
      </c>
      <c r="CL44" s="752" t="inlineStr">
        <f aca="false">IF($B44="","",IF(COUNTIFS('English Scores- Leveled papers'!$H$4:$KM$4,CL$3,'English Scores- Leveled papers'!$H46:$KM46,"&lt;&gt;")=0,"",SUMIF('English Scores- Leveled papers'!$H$4:$KM$4,CL$3,'English Scores- Leveled papers'!$H46:$KM46)))</f>
        <is>
          <t/>
        </is>
      </c>
      <c r="CM44" s="752" t="inlineStr">
        <f aca="false">IF($B44="","",IF(COUNTIFS('English Scores- Leveled papers'!$H$4:$KM$4,CM$3,'English Scores- Leveled papers'!$H46:$KM46,"&lt;&gt;")=0,"",SUMIF('English Scores- Leveled papers'!$H$4:$KM$4,CM$3,'English Scores- Leveled papers'!$H46:$KM46)))</f>
        <is>
          <t/>
        </is>
      </c>
      <c r="CN44" s="752" t="inlineStr">
        <f aca="false">IF($B44="","",IF(COUNTIFS('English Scores- Leveled papers'!$H$4:$KM$4,CN$3,'English Scores- Leveled papers'!$H46:$KM46,"&lt;&gt;")=0,"",SUMIF('English Scores- Leveled papers'!$H$4:$KM$4,CN$3,'English Scores- Leveled papers'!$H46:$KM46)))</f>
        <is>
          <t/>
        </is>
      </c>
      <c r="CO44" s="752" t="inlineStr">
        <f aca="false">IF($B44="","",IF(COUNTIFS('English Scores- Leveled papers'!$H$4:$KM$4,CO$3,'English Scores- Leveled papers'!$H46:$KM46,"&lt;&gt;")=0,"",SUMIF('English Scores- Leveled papers'!$H$4:$KM$4,CO$3,'English Scores- Leveled papers'!$H46:$KM46)))</f>
        <is>
          <t/>
        </is>
      </c>
      <c r="CP44" s="752" t="inlineStr">
        <f aca="false">IF($B44="","",IF(COUNTIFS('English Scores- Leveled papers'!$H$4:$KM$4,CP$3,'English Scores- Leveled papers'!$H46:$KM46,"&lt;&gt;")=0,"",SUMIF('English Scores- Leveled papers'!$H$4:$KM$4,CP$3,'English Scores- Leveled papers'!$H46:$KM46)))</f>
        <is>
          <t/>
        </is>
      </c>
      <c r="CQ44" s="752" t="inlineStr">
        <f aca="false">IF($B44="","",IF(COUNTIFS('English Scores- Leveled papers'!$H$4:$KM$4,CQ$3,'English Scores- Leveled papers'!$H46:$KM46,"&lt;&gt;")=0,"",SUMIF('English Scores- Leveled papers'!$H$4:$KM$4,CQ$3,'English Scores- Leveled papers'!$H46:$KM46)))</f>
        <is>
          <t/>
        </is>
      </c>
      <c r="CR44" s="752" t="inlineStr">
        <f aca="false">IF($B44="","",IF(COUNTIFS('English Scores- Leveled papers'!$H$4:$KM$4,CR$3,'English Scores- Leveled papers'!$H46:$KM46,"&lt;&gt;")=0,"",SUMIF('English Scores- Leveled papers'!$H$4:$KM$4,CR$3,'English Scores- Leveled papers'!$H46:$KM46)))</f>
        <is>
          <t/>
        </is>
      </c>
      <c r="CS44" s="752" t="inlineStr">
        <f aca="false">IF($B44="","",IF(COUNTIFS('English Scores- Leveled papers'!$H$4:$KM$4,CS$3,'English Scores- Leveled papers'!$H46:$KM46,"&lt;&gt;")=0,"",SUMIF('English Scores- Leveled papers'!$H$4:$KM$4,CS$3,'English Scores- Leveled papers'!$H46:$KM46)))</f>
        <is>
          <t/>
        </is>
      </c>
      <c r="CT44" s="319" t="inlineStr">
        <f aca="false">IF($B44="","",IF(COUNTIFS('English Scores- Leveled papers'!$H$4:$KM$4,CT$3,'English Scores- Leveled papers'!$H46:$KM46,"&lt;&gt;")=0,"",SUMIF('English Scores- Leveled papers'!$H$4:$KM$4,CT$3,'English Scores- Leveled papers'!$H46:$KM46)))</f>
        <is>
          <t/>
        </is>
      </c>
      <c r="CU44" s="319" t="inlineStr">
        <f aca="false">IF($B44="","",IF(COUNTIFS('English Scores- Leveled papers'!$H$4:$KM$4,CU$3,'English Scores- Leveled papers'!$H46:$KM46,"&lt;&gt;")=0,"",SUMIF('English Scores- Leveled papers'!$H$4:$KM$4,CU$3,'English Scores- Leveled papers'!$H46:$KM46)))</f>
        <is>
          <t/>
        </is>
      </c>
      <c r="CV44" s="319" t="inlineStr">
        <f aca="false">IF($B44="","",IF(COUNTIFS('English Scores- Leveled papers'!$H$4:$KM$4,CV$3,'English Scores- Leveled papers'!$H46:$KM46,"&lt;&gt;")=0,"",SUMIF('English Scores- Leveled papers'!$H$4:$KM$4,CV$3,'English Scores- Leveled papers'!$H46:$KM46)))</f>
        <is>
          <t/>
        </is>
      </c>
      <c r="CW44" s="319" t="inlineStr">
        <f aca="false">IF($B44="","",IF(COUNTIFS('English Scores- Leveled papers'!$H$4:$KM$4,CW$3,'English Scores- Leveled papers'!$H46:$KM46,"&lt;&gt;")=0,"",SUMIF('English Scores- Leveled papers'!$H$4:$KM$4,CW$3,'English Scores- Leveled papers'!$H46:$KM46)))</f>
        <is>
          <t/>
        </is>
      </c>
      <c r="CX44" s="319" t="inlineStr">
        <f aca="false">IF($B44="","",IF(COUNTIFS('English Scores- Leveled papers'!$H$4:$KM$4,CX$3,'English Scores- Leveled papers'!$H46:$KM46,"&lt;&gt;")=0,"",SUMIF('English Scores- Leveled papers'!$H$4:$KM$4,CX$3,'English Scores- Leveled papers'!$H46:$KM46)))</f>
        <is>
          <t/>
        </is>
      </c>
      <c r="CY44" s="319" t="inlineStr">
        <f aca="false">IF($B44="","",IF(COUNTIFS('English Scores- Leveled papers'!$H$4:$KM$4,CY$3,'English Scores- Leveled papers'!$H46:$KM46,"&lt;&gt;")=0,"",SUMIF('English Scores- Leveled papers'!$H$4:$KM$4,CY$3,'English Scores- Leveled papers'!$H46:$KM46)))</f>
        <is>
          <t/>
        </is>
      </c>
      <c r="CZ44" s="319" t="inlineStr">
        <f aca="false">IF($B44="","",IF(COUNTIFS('English Scores- Leveled papers'!$H$4:$KM$4,CZ$3,'English Scores- Leveled papers'!$H46:$KM46,"&lt;&gt;")=0,"",SUMIF('English Scores- Leveled papers'!$H$4:$KM$4,CZ$3,'English Scores- Leveled papers'!$H46:$KM46)))</f>
        <is>
          <t/>
        </is>
      </c>
      <c r="DA44" s="319" t="inlineStr">
        <f aca="false">IF($B44="","",IF(COUNTIFS('English Scores- Leveled papers'!$H$4:$KM$4,DA$3,'English Scores- Leveled papers'!$H46:$KM46,"&lt;&gt;")=0,"",SUMIF('English Scores- Leveled papers'!$H$4:$KM$4,DA$3,'English Scores- Leveled papers'!$H46:$KM46)))</f>
        <is>
          <t/>
        </is>
      </c>
      <c r="DB44" s="319" t="inlineStr">
        <f aca="false">IF($B44="","",IF(COUNTIFS('English Scores- Leveled papers'!$H$4:$KM$4,DB$3,'English Scores- Leveled papers'!$H46:$KM46,"&lt;&gt;")=0,"",SUMIF('English Scores- Leveled papers'!$H$4:$KM$4,DB$3,'English Scores- Leveled papers'!$H46:$KM46)))</f>
        <is>
          <t/>
        </is>
      </c>
      <c r="DC44" s="319" t="inlineStr">
        <f aca="false">IF($B44="","",IF(COUNTIFS('English Scores- Leveled papers'!$H$4:$KM$4,DC$3,'English Scores- Leveled papers'!$H46:$KM46,"&lt;&gt;")=0,"",SUMIF('English Scores- Leveled papers'!$H$4:$KM$4,DC$3,'English Scores- Leveled papers'!$H46:$KM46)))</f>
        <is>
          <t/>
        </is>
      </c>
      <c r="DD44" s="319" t="inlineStr">
        <f aca="false">IF($B44="","",IF(COUNTIFS('English Scores- Leveled papers'!$H$4:$KM$4,DD$3,'English Scores- Leveled papers'!$H46:$KM46,"&lt;&gt;")=0,"",SUMIF('English Scores- Leveled papers'!$H$4:$KM$4,DD$3,'English Scores- Leveled papers'!$H46:$KM46)))</f>
        <is>
          <t/>
        </is>
      </c>
      <c r="DE44" s="319" t="inlineStr">
        <f aca="false">IF($B44="","",IF(COUNTIFS('English Scores- Leveled papers'!$H$4:$KM$4,DE$3,'English Scores- Leveled papers'!$H46:$KM46,"&lt;&gt;")=0,"",SUMIF('English Scores- Leveled papers'!$H$4:$KM$4,DE$3,'English Scores- Leveled papers'!$H46:$KM46)))</f>
        <is>
          <t/>
        </is>
      </c>
      <c r="DF44" s="752" t="inlineStr">
        <f aca="false">IF($B44="","",IF(COUNTIFS('English Scores- Leveled papers'!$H$4:$KM$4,DF$3,'English Scores- Leveled papers'!$H46:$KM46,"&lt;&gt;")=0,"",SUMIF('English Scores- Leveled papers'!$H$4:$KM$4,DF$3,'English Scores- Leveled papers'!$H46:$KM46)))</f>
        <is>
          <t/>
        </is>
      </c>
      <c r="DG44" s="752" t="inlineStr">
        <f aca="false">IF($B44="","",IF(COUNTIFS('English Scores- Leveled papers'!$H$4:$KM$4,DG$3,'English Scores- Leveled papers'!$H46:$KM46,"&lt;&gt;")=0,"",SUMIF('English Scores- Leveled papers'!$H$4:$KM$4,DG$3,'English Scores- Leveled papers'!$H46:$KM46)))</f>
        <is>
          <t/>
        </is>
      </c>
      <c r="DH44" s="752" t="inlineStr">
        <f aca="false">IF($B44="","",IF(COUNTIFS('English Scores- Leveled papers'!$H$4:$KM$4,DH$3,'English Scores- Leveled papers'!$H46:$KM46,"&lt;&gt;")=0,"",SUMIF('English Scores- Leveled papers'!$H$4:$KM$4,DH$3,'English Scores- Leveled papers'!$H46:$KM46)))</f>
        <is>
          <t/>
        </is>
      </c>
      <c r="DI44" s="752" t="inlineStr">
        <f aca="false">IF($B44="","",IF(COUNTIFS('English Scores- Leveled papers'!$H$4:$KM$4,DI$3,'English Scores- Leveled papers'!$H46:$KM46,"&lt;&gt;")=0,"",SUMIF('English Scores- Leveled papers'!$H$4:$KM$4,DI$3,'English Scores- Leveled papers'!$H46:$KM46)))</f>
        <is>
          <t/>
        </is>
      </c>
      <c r="DJ44" s="752" t="inlineStr">
        <f aca="false">IF($B44="","",IF(COUNTIFS('English Scores- Leveled papers'!$H$4:$KM$4,DJ$3,'English Scores- Leveled papers'!$H46:$KM46,"&lt;&gt;")=0,"",SUMIF('English Scores- Leveled papers'!$H$4:$KM$4,DJ$3,'English Scores- Leveled papers'!$H46:$KM46)))</f>
        <is>
          <t/>
        </is>
      </c>
      <c r="DK44" s="752" t="inlineStr">
        <f aca="false">IF($B44="","",IF(COUNTIFS('English Scores- Leveled papers'!$H$4:$KM$4,DK$3,'English Scores- Leveled papers'!$H46:$KM46,"&lt;&gt;")=0,"",SUMIF('English Scores- Leveled papers'!$H$4:$KM$4,DK$3,'English Scores- Leveled papers'!$H46:$KM46)))</f>
        <is>
          <t/>
        </is>
      </c>
      <c r="DL44" s="752" t="inlineStr">
        <f aca="false">IF($B44="","",IF(COUNTIFS('English Scores- Leveled papers'!$H$4:$KM$4,DL$3,'English Scores- Leveled papers'!$H46:$KM46,"&lt;&gt;")=0,"",SUMIF('English Scores- Leveled papers'!$H$4:$KM$4,DL$3,'English Scores- Leveled papers'!$H46:$KM46)))</f>
        <is>
          <t/>
        </is>
      </c>
      <c r="DM44" s="752" t="inlineStr">
        <f aca="false">IF($B44="","",IF(COUNTIFS('English Scores- Leveled papers'!$H$4:$KM$4,DM$3,'English Scores- Leveled papers'!$H46:$KM46,"&lt;&gt;")=0,"",SUMIF('English Scores- Leveled papers'!$H$4:$KM$4,DM$3,'English Scores- Leveled papers'!$H46:$KM46)))</f>
        <is>
          <t/>
        </is>
      </c>
      <c r="DN44" s="752" t="inlineStr">
        <f aca="false">IF($B44="","",IF(COUNTIFS('English Scores- Leveled papers'!$H$4:$KM$4,DN$3,'English Scores- Leveled papers'!$H46:$KM46,"&lt;&gt;")=0,"",SUMIF('English Scores- Leveled papers'!$H$4:$KM$4,DN$3,'English Scores- Leveled papers'!$H46:$KM46)))</f>
        <is>
          <t/>
        </is>
      </c>
      <c r="DO44" s="752" t="inlineStr">
        <f aca="false">IF($B44="","",IF(COUNTIFS('English Scores- Leveled papers'!$H$4:$KM$4,DO$3,'English Scores- Leveled papers'!$H46:$KM46,"&lt;&gt;")=0,"",SUMIF('English Scores- Leveled papers'!$H$4:$KM$4,DO$3,'English Scores- Leveled papers'!$H46:$KM46)))</f>
        <is>
          <t/>
        </is>
      </c>
      <c r="DP44" s="752" t="inlineStr">
        <f aca="false">IF($B44="","",IF(COUNTIFS('English Scores- Leveled papers'!$H$4:$KM$4,DP$3,'English Scores- Leveled papers'!$H46:$KM46,"&lt;&gt;")=0,"",SUMIF('English Scores- Leveled papers'!$H$4:$KM$4,DP$3,'English Scores- Leveled papers'!$H46:$KM46)))</f>
        <is>
          <t/>
        </is>
      </c>
      <c r="DQ44" s="752" t="inlineStr">
        <f aca="false">IF($B44="","",IF(COUNTIFS('English Scores- Leveled papers'!$H$4:$KM$4,DQ$3,'English Scores- Leveled papers'!$H46:$KM46,"&lt;&gt;")=0,"",SUMIF('English Scores- Leveled papers'!$H$4:$KM$4,DQ$3,'English Scores- Leveled papers'!$H46:$KM46)))</f>
        <is>
          <t/>
        </is>
      </c>
      <c r="DR44" s="319" t="inlineStr">
        <f aca="false">IF($B44="","",IF(COUNTIFS('English Scores- Leveled papers'!$H$4:$KM$4,DR$3,'English Scores- Leveled papers'!$H46:$KM46,"&lt;&gt;")=0,"",SUMIF('English Scores- Leveled papers'!$H$4:$KM$4,DR$3,'English Scores- Leveled papers'!$H46:$KM46)))</f>
        <is>
          <t/>
        </is>
      </c>
      <c r="DS44" s="319" t="inlineStr">
        <f aca="false">IF($B44="","",IF(COUNTIFS('English Scores- Leveled papers'!$H$4:$KM$4,DS$3,'English Scores- Leveled papers'!$H46:$KM46,"&lt;&gt;")=0,"",SUMIF('English Scores- Leveled papers'!$H$4:$KM$4,DS$3,'English Scores- Leveled papers'!$H46:$KM46)))</f>
        <is>
          <t/>
        </is>
      </c>
      <c r="DT44" s="319" t="inlineStr">
        <f aca="false">IF($B44="","",IF(COUNTIFS('English Scores- Leveled papers'!$H$4:$KM$4,DT$3,'English Scores- Leveled papers'!$H46:$KM46,"&lt;&gt;")=0,"",SUMIF('English Scores- Leveled papers'!$H$4:$KM$4,DT$3,'English Scores- Leveled papers'!$H46:$KM46)))</f>
        <is>
          <t/>
        </is>
      </c>
      <c r="DU44" s="319" t="inlineStr">
        <f aca="false">IF($B44="","",IF(COUNTIFS('English Scores- Leveled papers'!$H$4:$KM$4,DU$3,'English Scores- Leveled papers'!$H46:$KM46,"&lt;&gt;")=0,"",SUMIF('English Scores- Leveled papers'!$H$4:$KM$4,DU$3,'English Scores- Leveled papers'!$H46:$KM46)))</f>
        <is>
          <t/>
        </is>
      </c>
      <c r="DV44" s="319" t="inlineStr">
        <f aca="false">IF($B44="","",IF(COUNTIFS('English Scores- Leveled papers'!$H$4:$KM$4,DV$3,'English Scores- Leveled papers'!$H46:$KM46,"&lt;&gt;")=0,"",SUMIF('English Scores- Leveled papers'!$H$4:$KM$4,DV$3,'English Scores- Leveled papers'!$H46:$KM46)))</f>
        <is>
          <t/>
        </is>
      </c>
      <c r="DW44" s="319" t="inlineStr">
        <f aca="false">IF($B44="","",IF(COUNTIFS('English Scores- Leveled papers'!$H$4:$KM$4,DW$3,'English Scores- Leveled papers'!$H46:$KM46,"&lt;&gt;")=0,"",SUMIF('English Scores- Leveled papers'!$H$4:$KM$4,DW$3,'English Scores- Leveled papers'!$H46:$KM46)))</f>
        <is>
          <t/>
        </is>
      </c>
      <c r="DX44" s="319" t="inlineStr">
        <f aca="false">IF($B44="","",IF(COUNTIFS('English Scores- Leveled papers'!$H$4:$KM$4,DX$3,'English Scores- Leveled papers'!$H46:$KM46,"&lt;&gt;")=0,"",SUMIF('English Scores- Leveled papers'!$H$4:$KM$4,DX$3,'English Scores- Leveled papers'!$H46:$KM46)))</f>
        <is>
          <t/>
        </is>
      </c>
      <c r="DY44" s="319" t="inlineStr">
        <f aca="false">IF($B44="","",IF(COUNTIFS('English Scores- Leveled papers'!$H$4:$KM$4,DY$3,'English Scores- Leveled papers'!$H46:$KM46,"&lt;&gt;")=0,"",SUMIF('English Scores- Leveled papers'!$H$4:$KM$4,DY$3,'English Scores- Leveled papers'!$H46:$KM46)))</f>
        <is>
          <t/>
        </is>
      </c>
      <c r="DZ44" s="319" t="inlineStr">
        <f aca="false">IF($B44="","",IF(COUNTIFS('English Scores- Leveled papers'!$H$4:$KM$4,DZ$3,'English Scores- Leveled papers'!$H46:$KM46,"&lt;&gt;")=0,"",SUMIF('English Scores- Leveled papers'!$H$4:$KM$4,DZ$3,'English Scores- Leveled papers'!$H46:$KM46)))</f>
        <is>
          <t/>
        </is>
      </c>
      <c r="EA44" s="319" t="inlineStr">
        <f aca="false">IF($B44="","",IF(COUNTIFS('English Scores- Leveled papers'!$H$4:$KM$4,EA$3,'English Scores- Leveled papers'!$H46:$KM46,"&lt;&gt;")=0,"",SUMIF('English Scores- Leveled papers'!$H$4:$KM$4,EA$3,'English Scores- Leveled papers'!$H46:$KM46)))</f>
        <is>
          <t/>
        </is>
      </c>
      <c r="EB44" s="319" t="inlineStr">
        <f aca="false">IF($B44="","",IF(COUNTIFS('English Scores- Leveled papers'!$H$4:$KM$4,EB$3,'English Scores- Leveled papers'!$H46:$KM46,"&lt;&gt;")=0,"",SUMIF('English Scores- Leveled papers'!$H$4:$KM$4,EB$3,'English Scores- Leveled papers'!$H46:$KM46)))</f>
        <is>
          <t/>
        </is>
      </c>
      <c r="EC44" s="319" t="inlineStr">
        <f aca="false">IF($B44="","",IF(COUNTIFS('English Scores- Leveled papers'!$H$4:$KM$4,EC$3,'English Scores- Leveled papers'!$H46:$KM46,"&lt;&gt;")=0,"",SUMIF('English Scores- Leveled papers'!$H$4:$KM$4,EC$3,'English Scores- Leveled papers'!$H46:$KM46)))</f>
        <is>
          <t/>
        </is>
      </c>
      <c r="ED44" s="752" t="inlineStr">
        <f aca="false">IF($B44="","",IF(COUNTIFS('English Scores- Leveled papers'!$H$4:$KM$4,ED$3,'English Scores- Leveled papers'!$H46:$KM46,"&lt;&gt;")=0,"",SUMIF('English Scores- Leveled papers'!$H$4:$KM$4,ED$3,'English Scores- Leveled papers'!$H46:$KM46)))</f>
        <is>
          <t/>
        </is>
      </c>
      <c r="EE44" s="752" t="inlineStr">
        <f aca="false">IF($B44="","",IF(COUNTIFS('English Scores- Leveled papers'!$H$4:$KM$4,EE$3,'English Scores- Leveled papers'!$H46:$KM46,"&lt;&gt;")=0,"",SUMIF('English Scores- Leveled papers'!$H$4:$KM$4,EE$3,'English Scores- Leveled papers'!$H46:$KM46)))</f>
        <is>
          <t/>
        </is>
      </c>
      <c r="EF44" s="752" t="inlineStr">
        <f aca="false">IF($B44="","",IF(COUNTIFS('English Scores- Leveled papers'!$H$4:$KM$4,EF$3,'English Scores- Leveled papers'!$H46:$KM46,"&lt;&gt;")=0,"",SUMIF('English Scores- Leveled papers'!$H$4:$KM$4,EF$3,'English Scores- Leveled papers'!$H46:$KM46)))</f>
        <is>
          <t/>
        </is>
      </c>
      <c r="EG44" s="752" t="inlineStr">
        <f aca="false">IF($B44="","",IF(COUNTIFS('English Scores- Leveled papers'!$H$4:$KM$4,EG$3,'English Scores- Leveled papers'!$H46:$KM46,"&lt;&gt;")=0,"",SUMIF('English Scores- Leveled papers'!$H$4:$KM$4,EG$3,'English Scores- Leveled papers'!$H46:$KM46)))</f>
        <is>
          <t/>
        </is>
      </c>
      <c r="EH44" s="752" t="inlineStr">
        <f aca="false">IF($B44="","",IF(COUNTIFS('English Scores- Leveled papers'!$H$4:$KM$4,EH$3,'English Scores- Leveled papers'!$H46:$KM46,"&lt;&gt;")=0,"",SUMIF('English Scores- Leveled papers'!$H$4:$KM$4,EH$3,'English Scores- Leveled papers'!$H46:$KM46)))</f>
        <is>
          <t/>
        </is>
      </c>
      <c r="EI44" s="752" t="inlineStr">
        <f aca="false">IF($B44="","",IF(COUNTIFS('English Scores- Leveled papers'!$H$4:$KM$4,EI$3,'English Scores- Leveled papers'!$H46:$KM46,"&lt;&gt;")=0,"",SUMIF('English Scores- Leveled papers'!$H$4:$KM$4,EI$3,'English Scores- Leveled papers'!$H46:$KM46)))</f>
        <is>
          <t/>
        </is>
      </c>
      <c r="EJ44" s="752" t="inlineStr">
        <f aca="false">IF($B44="","",IF(COUNTIFS('English Scores- Leveled papers'!$H$4:$KM$4,EJ$3,'English Scores- Leveled papers'!$H46:$KM46,"&lt;&gt;")=0,"",SUMIF('English Scores- Leveled papers'!$H$4:$KM$4,EJ$3,'English Scores- Leveled papers'!$H46:$KM46)))</f>
        <is>
          <t/>
        </is>
      </c>
      <c r="EK44" s="752" t="inlineStr">
        <f aca="false">IF($B44="","",IF(COUNTIFS('English Scores- Leveled papers'!$H$4:$KM$4,EK$3,'English Scores- Leveled papers'!$H46:$KM46,"&lt;&gt;")=0,"",SUMIF('English Scores- Leveled papers'!$H$4:$KM$4,EK$3,'English Scores- Leveled papers'!$H46:$KM46)))</f>
        <is>
          <t/>
        </is>
      </c>
      <c r="EL44" s="752" t="inlineStr">
        <f aca="false">IF($B44="","",IF(COUNTIFS('English Scores- Leveled papers'!$H$4:$KM$4,EL$3,'English Scores- Leveled papers'!$H46:$KM46,"&lt;&gt;")=0,"",SUMIF('English Scores- Leveled papers'!$H$4:$KM$4,EL$3,'English Scores- Leveled papers'!$H46:$KM46)))</f>
        <is>
          <t/>
        </is>
      </c>
      <c r="EM44" s="752" t="inlineStr">
        <f aca="false">IF($B44="","",IF(COUNTIFS('English Scores- Leveled papers'!$H$4:$KM$4,EM$3,'English Scores- Leveled papers'!$H46:$KM46,"&lt;&gt;")=0,"",SUMIF('English Scores- Leveled papers'!$H$4:$KM$4,EM$3,'English Scores- Leveled papers'!$H46:$KM46)))</f>
        <is>
          <t/>
        </is>
      </c>
      <c r="EN44" s="752" t="inlineStr">
        <f aca="false">IF($B44="","",IF(COUNTIFS('English Scores- Leveled papers'!$H$4:$KM$4,EN$3,'English Scores- Leveled papers'!$H46:$KM46,"&lt;&gt;")=0,"",SUMIF('English Scores- Leveled papers'!$H$4:$KM$4,EN$3,'English Scores- Leveled papers'!$H46:$KM46)))</f>
        <is>
          <t/>
        </is>
      </c>
      <c r="EO44" s="752" t="inlineStr">
        <f aca="false">IF($B44="","",IF(COUNTIFS('English Scores- Leveled papers'!$H$4:$KM$4,EO$3,'English Scores- Leveled papers'!$H46:$KM46,"&lt;&gt;")=0,"",SUMIF('English Scores- Leveled papers'!$H$4:$KM$4,EO$3,'English Scores- Leveled papers'!$H46:$KM46)))</f>
        <is>
          <t/>
        </is>
      </c>
      <c r="EP44" s="752" t="inlineStr">
        <f aca="false">IF($B44="","",IF(COUNTIFS('English Scores- Leveled papers'!$H$4:$KM$4,EP$3,'English Scores- Leveled papers'!$H46:$KM46,"&lt;&gt;")=0,"",SUMIF('English Scores- Leveled papers'!$H$4:$KM$4,EP$3,'English Scores- Leveled papers'!$H46:$KM46)))</f>
        <is>
          <t/>
        </is>
      </c>
    </row>
    <row r="45" customFormat="false" ht="12.75" hidden="false" customHeight="false" outlineLevel="0" collapsed="false">
      <c r="A45" s="315" t="n">
        <v>41</v>
      </c>
      <c r="B45" s="315" t="inlineStr">
        <f aca="false">'English Scores- Leveled papers'!B47</f>
        <is>
          <t/>
        </is>
      </c>
      <c r="C45" s="751" t="e">
        <f aca="false">IF('RC Mastery Check+Question type'!D45="","",IF(OR('RC Mastery Check+Question type'!D45=-0.5,'RC Mastery Check+Question type'!D45=0,'RC Mastery Check+Question type'!D45=0.2,'RC Mastery Check+Question type'!D45=0.5),"NR",'cover sheet'!#ref!))</f>
        <v>#VALUE!</v>
      </c>
      <c r="D45" s="316" t="inlineStr">
        <f aca="false">IF(OR(B45="",COUNT('English Scores- Leveled papers'!AJ47:KM47)=0),"",IF((AND(R45&gt;=(70/100),R45&lt;1.1)),9,IF(AND(Q45&gt;=(70/100),Q45&lt;1.1),8,IF(AND(P45&gt;=(70/100),P45&lt;1.1),7,IF(AND(O45&gt;=(70/100),O45&lt;1.1),6,IF(AND(N45&gt;=0.7,N45&lt;1.1),5,IF(AND(M45&gt;=0.7,M45&lt;1.1),5,IF(AND(L45&gt;=0.7,L45&lt;1.1),4,IF(AND(K45&gt;=0.7,K45&lt;1.1),4,IF(AND(J45&gt;=0.7,J45&lt;1.1),3,IF(AND(I45&gt;=0.7,I45&lt;1.1),3,IF(AND(H45&gt;=0.7,H45&lt;1.1),2,IF(AND(G45&gt;=0.7,G45&lt;1.1),2,IF(AND(F45&gt;=0.7,F45&lt;1.1),1,IF(AND(E45&gt;=0.7,E45&lt;1.1),1,IF(COUNT('English Scores- Leveled papers'!AJ47:AK47)=0,"","NR"))))))))))))))))</f>
        <is>
          <t/>
        </is>
      </c>
      <c r="E45" s="318" t="str">
        <f aca="false">IF((B45=""),"",IF(COUNT(S45:W45)=0,"",ROUND(SUM(S45:W45)/SUM($S$2:$W$2),1)))</f>
        <v/>
      </c>
      <c r="F45" s="318" t="str">
        <f aca="false">IF((B45=""),"",IF(COUNT(X45:AB45)=0,"",ROUND(SUM(X45:AB45)/SUM($X$2:$AB$2),1)))</f>
        <v/>
      </c>
      <c r="G45" s="318" t="str">
        <f aca="false">IFERROR(IF((B45=""),"",IF(COUNT(AC45:AH45)=0,"",ROUND(SUM(AC45:AH45)/SUM($AC$2:$AH$2),1))),"")</f>
        <v/>
      </c>
      <c r="H45" s="318" t="str">
        <f aca="false">IFERROR(IF((B45=""),"",IF(COUNT(AI45:AN45)=0,"",ROUND(SUM(AI45:AN45)/SUM($AI$2:$AN$2),1))),0)</f>
        <v/>
      </c>
      <c r="I45" s="318" t="str">
        <f aca="false">IFERROR(IF((B45=""),"",IF(COUNT(AO45:AY45)=0,"",ROUND(SUM(AO45:AY45)/SUM($AO$2:$AY$2),1))),0)</f>
        <v/>
      </c>
      <c r="J45" s="318" t="str">
        <f aca="false">IFERROR(IF((B45=""),"",IF(COUNT(AZ45:BO45)=0,"",ROUND(SUM(AZ45:BO45)/SUM($AZ$2:$BO$2),1))),0)</f>
        <v/>
      </c>
      <c r="K45" s="318" t="str">
        <f aca="false">IFERROR(IF((B45=""),"",IF(COUNT(BP45:BW45)=0,"",ROUND(SUM(BP45:BW45)/SUM($BP$2:$BW$2),1))),0)</f>
        <v/>
      </c>
      <c r="L45" s="318" t="str">
        <f aca="false">IFERROR(IF((B45=""),"",IF(COUNT(BX45:CF45)=0,"",ROUND(SUM(BX45:CF45)/SUM($BX$2:$CF$2),1))),0)</f>
        <v/>
      </c>
      <c r="M45" s="318" t="str">
        <f aca="false">IFERROR(IF((B45=""),"",IF(COUNT(CG45:CK45)=0,"",ROUND(SUM(CG45:CK45)/SUM($CG$2:$CK$2),1))),0)</f>
        <v/>
      </c>
      <c r="N45" s="318" t="str">
        <f aca="false">IFERROR(IF((B45=""),"",IF(COUNT(CL45:CS45)=0,"",ROUND(SUM(CL45:CS45)/SUM($CL$2:$CS$2),1))),0)</f>
        <v/>
      </c>
      <c r="O45" s="318" t="str">
        <f aca="false">IFERROR(IF((B45=""),"",IF(COUNT(CT45:DE45)=0,"",ROUND(SUM(CT45:DE45)/SUM($CT$2:$DE$2),1))),0)</f>
        <v/>
      </c>
      <c r="P45" s="318" t="str">
        <f aca="false">IFERROR(IF((B45=""),"",IF(COUNT(DF45:DQ45)=0,"",ROUND(SUM(DF45:DQ45)/SUM($DF$2:$DQ$2),1))),0)</f>
        <v/>
      </c>
      <c r="Q45" s="318" t="str">
        <f aca="false">IFERROR(IF((B45=""),"",IF(COUNT(DR45:EB45)=0,"",ROUND(SUM(DR45:EB45)/SUM($DR$2:$EB$2),1))),0)</f>
        <v/>
      </c>
      <c r="R45" s="318" t="str">
        <f aca="false">(IF((B45=""),"",IF(COUNT(ED45:EP45)=0,"",ROUND(SUM(ED45:EP45)/SUM($ED$2:$EP$2),1))))</f>
        <v/>
      </c>
      <c r="S45" s="319" t="inlineStr">
        <f aca="false">IF($B45="","",IF(COUNTIFS('English Scores- Leveled papers'!$H$4:$KM$4,S$3,'English Scores- Leveled papers'!$H47:$KM47,"&lt;&gt;")=0,"",SUMIF('English Scores- Leveled papers'!$H$4:$KM$4,S$3,'English Scores- Leveled papers'!$H47:$KM47)))</f>
        <is>
          <t/>
        </is>
      </c>
      <c r="T45" s="319" t="inlineStr">
        <f aca="false">IF($B45="","",IF(COUNTIFS('English Scores- Leveled papers'!$H$4:$KM$4,T$3,'English Scores- Leveled papers'!$H47:$KM47,"&lt;&gt;")=0,"",SUMIF('English Scores- Leveled papers'!$H$4:$KM$4,T$3,'English Scores- Leveled papers'!$H47:$KM47)))</f>
        <is>
          <t/>
        </is>
      </c>
      <c r="U45" s="319" t="inlineStr">
        <f aca="false">IF($B45="","",IF(COUNTIFS('English Scores- Leveled papers'!$H$4:$KM$4,U$3,'English Scores- Leveled papers'!$H47:$KM47,"&lt;&gt;")=0,"",SUMIF('English Scores- Leveled papers'!$H$4:$KM$4,U$3,'English Scores- Leveled papers'!$H47:$KM47)))</f>
        <is>
          <t/>
        </is>
      </c>
      <c r="V45" s="319" t="inlineStr">
        <f aca="false">IF($B45="","",IF(COUNTIFS('English Scores- Leveled papers'!$H$4:$KM$4,V$3,'English Scores- Leveled papers'!$H47:$KM47,"&lt;&gt;")=0,"",SUMIF('English Scores- Leveled papers'!$H$4:$KM$4,V$3,'English Scores- Leveled papers'!$H47:$KM47)))</f>
        <is>
          <t/>
        </is>
      </c>
      <c r="W45" s="319" t="inlineStr">
        <f aca="false">IF($B45="","",IF(COUNTIFS('English Scores- Leveled papers'!$H$4:$KM$4,W$3,'English Scores- Leveled papers'!$H47:$KM47,"&lt;&gt;")=0,"",SUMIF('English Scores- Leveled papers'!$H$4:$KM$4,W$3,'English Scores- Leveled papers'!$H47:$KM47)))</f>
        <is>
          <t/>
        </is>
      </c>
      <c r="X45" s="752" t="inlineStr">
        <f aca="false">IF($B45="","",IF(COUNTIFS('English Scores- Leveled papers'!$H$4:$KM$4,X$3,'English Scores- Leveled papers'!$H47:$KM47,"&lt;&gt;")=0,"",SUMIF('English Scores- Leveled papers'!$H$4:$KM$4,X$3,'English Scores- Leveled papers'!$H47:$KM47)))</f>
        <is>
          <t/>
        </is>
      </c>
      <c r="Y45" s="752" t="inlineStr">
        <f aca="false">IF($B45="","",IF(COUNTIFS('English Scores- Leveled papers'!$H$4:$KM$4,Y$3,'English Scores- Leveled papers'!$H47:$KM47,"&lt;&gt;")=0,"",SUMIF('English Scores- Leveled papers'!$H$4:$KM$4,Y$3,'English Scores- Leveled papers'!$H47:$KM47)))</f>
        <is>
          <t/>
        </is>
      </c>
      <c r="Z45" s="752" t="inlineStr">
        <f aca="false">IF($B45="","",IF(COUNTIFS('English Scores- Leveled papers'!$H$4:$KM$4,Z$3,'English Scores- Leveled papers'!$H47:$KM47,"&lt;&gt;")=0,"",SUMIF('English Scores- Leveled papers'!$H$4:$KM$4,Z$3,'English Scores- Leveled papers'!$H47:$KM47)))</f>
        <is>
          <t/>
        </is>
      </c>
      <c r="AA45" s="752" t="inlineStr">
        <f aca="false">IF($B45="","",IF(COUNTIFS('English Scores- Leveled papers'!$H$4:$KM$4,AA$3,'English Scores- Leveled papers'!$H47:$KM47,"&lt;&gt;")=0,"",SUMIF('English Scores- Leveled papers'!$H$4:$KM$4,AA$3,'English Scores- Leveled papers'!$H47:$KM47)))</f>
        <is>
          <t/>
        </is>
      </c>
      <c r="AB45" s="752" t="inlineStr">
        <f aca="false">IF($B45="","",IF(COUNTIFS('English Scores- Leveled papers'!$H$4:$KM$4,AB$3,'English Scores- Leveled papers'!$H47:$KM47,"&lt;&gt;")=0,"",SUMIF('English Scores- Leveled papers'!$H$4:$KM$4,AB$3,'English Scores- Leveled papers'!$H47:$KM47)))</f>
        <is>
          <t/>
        </is>
      </c>
      <c r="AC45" s="319" t="inlineStr">
        <f aca="false">IF($B45="","",IF(COUNTIFS('English Scores- Leveled papers'!$H$4:$KM$4,AC$3,'English Scores- Leveled papers'!$H47:$KM47,"&lt;&gt;")=0,"",SUMIF('English Scores- Leveled papers'!$H$4:$KM$4,AC$3,'English Scores- Leveled papers'!$H47:$KM47)))</f>
        <is>
          <t/>
        </is>
      </c>
      <c r="AD45" s="319" t="inlineStr">
        <f aca="false">IF($B45="","",IF(COUNTIFS('English Scores- Leveled papers'!$H$4:$KM$4,AD$3,'English Scores- Leveled papers'!$H47:$KM47,"&lt;&gt;")=0,"",SUMIF('English Scores- Leveled papers'!$H$4:$KM$4,AD$3,'English Scores- Leveled papers'!$H47:$KM47)))</f>
        <is>
          <t/>
        </is>
      </c>
      <c r="AE45" s="319" t="inlineStr">
        <f aca="false">IF($B45="","",IF(COUNTIFS('English Scores- Leveled papers'!$H$4:$KM$4,AE$3,'English Scores- Leveled papers'!$H47:$KM47,"&lt;&gt;")=0,"",SUMIF('English Scores- Leveled papers'!$H$4:$KM$4,AE$3,'English Scores- Leveled papers'!$H47:$KM47)))</f>
        <is>
          <t/>
        </is>
      </c>
      <c r="AF45" s="319" t="inlineStr">
        <f aca="false">IF($B45="","",IF(COUNTIFS('English Scores- Leveled papers'!$H$4:$KM$4,AF$3,'English Scores- Leveled papers'!$H47:$KM47,"&lt;&gt;")=0,"",SUMIF('English Scores- Leveled papers'!$H$4:$KM$4,AF$3,'English Scores- Leveled papers'!$H47:$KM47)))</f>
        <is>
          <t/>
        </is>
      </c>
      <c r="AG45" s="319" t="inlineStr">
        <f aca="false">IF($B45="","",IF(COUNTIFS('English Scores- Leveled papers'!$H$4:$KM$4,AG$3,'English Scores- Leveled papers'!$H47:$KM47,"&lt;&gt;")=0,"",SUMIF('English Scores- Leveled papers'!$H$4:$KM$4,AG$3,'English Scores- Leveled papers'!$H47:$KM47)))</f>
        <is>
          <t/>
        </is>
      </c>
      <c r="AH45" s="319" t="inlineStr">
        <f aca="false">IF($B45="","",IF(COUNTIFS('English Scores- Leveled papers'!$H$4:$KM$4,AH$3,'English Scores- Leveled papers'!$H47:$KM47,"&lt;&gt;")=0,"",SUMIF('English Scores- Leveled papers'!$H$4:$KM$4,AH$3,'English Scores- Leveled papers'!$H47:$KM47)))</f>
        <is>
          <t/>
        </is>
      </c>
      <c r="AI45" s="752" t="inlineStr">
        <f aca="false">IF($B45="","",IF(COUNTIFS('English Scores- Leveled papers'!$H$4:$KM$4,AI$3,'English Scores- Leveled papers'!$H47:$KM47,"&lt;&gt;")=0,"",SUMIF('English Scores- Leveled papers'!$H$4:$KM$4,AI$3,'English Scores- Leveled papers'!$H47:$KM47)))</f>
        <is>
          <t/>
        </is>
      </c>
      <c r="AJ45" s="752" t="inlineStr">
        <f aca="false">IF($B45="","",IF(COUNTIFS('English Scores- Leveled papers'!$H$4:$KM$4,AJ$3,'English Scores- Leveled papers'!$H47:$KM47,"&lt;&gt;")=0,"",SUMIF('English Scores- Leveled papers'!$H$4:$KM$4,AJ$3,'English Scores- Leveled papers'!$H47:$KM47)))</f>
        <is>
          <t/>
        </is>
      </c>
      <c r="AK45" s="752" t="inlineStr">
        <f aca="false">IF($B45="","",IF(COUNTIFS('English Scores- Leveled papers'!$H$4:$KM$4,AK$3,'English Scores- Leveled papers'!$H47:$KM47,"&lt;&gt;")=0,"",SUMIF('English Scores- Leveled papers'!$H$4:$KM$4,AK$3,'English Scores- Leveled papers'!$H47:$KM47)))</f>
        <is>
          <t/>
        </is>
      </c>
      <c r="AL45" s="752" t="inlineStr">
        <f aca="false">IF($B45="","",IF(COUNTIFS('English Scores- Leveled papers'!$H$4:$KM$4,AL$3,'English Scores- Leveled papers'!$H47:$KM47,"&lt;&gt;")=0,"",SUMIF('English Scores- Leveled papers'!$H$4:$KM$4,AL$3,'English Scores- Leveled papers'!$H47:$KM47)))</f>
        <is>
          <t/>
        </is>
      </c>
      <c r="AM45" s="752" t="inlineStr">
        <f aca="false">IF($B45="","",IF(COUNTIFS('English Scores- Leveled papers'!$H$4:$KM$4,AM$3,'English Scores- Leveled papers'!$H47:$KM47,"&lt;&gt;")=0,"",SUMIF('English Scores- Leveled papers'!$H$4:$KM$4,AM$3,'English Scores- Leveled papers'!$H47:$KM47)))</f>
        <is>
          <t/>
        </is>
      </c>
      <c r="AN45" s="752" t="inlineStr">
        <f aca="false">IF($B45="","",IF(COUNTIFS('English Scores- Leveled papers'!$H$4:$KM$4,AN$3,'English Scores- Leveled papers'!$H47:$KM47,"&lt;&gt;")=0,"",SUMIF('English Scores- Leveled papers'!$H$4:$KM$4,AN$3,'English Scores- Leveled papers'!$H47:$KM47)))</f>
        <is>
          <t/>
        </is>
      </c>
      <c r="AO45" s="319" t="inlineStr">
        <f aca="false">IF($B45="","",IF(COUNTIFS('English Scores- Leveled papers'!$H$4:$KM$4,AO$3,'English Scores- Leveled papers'!$H47:$KM47,"&lt;&gt;")=0,"",SUMIF('English Scores- Leveled papers'!$H$4:$KM$4,AO$3,'English Scores- Leveled papers'!$H47:$KM47)))</f>
        <is>
          <t/>
        </is>
      </c>
      <c r="AP45" s="319" t="inlineStr">
        <f aca="false">IF($B45="","",IF(COUNTIFS('English Scores- Leveled papers'!$H$4:$KM$4,AP$3,'English Scores- Leveled papers'!$H47:$KM47,"&lt;&gt;")=0,"",SUMIF('English Scores- Leveled papers'!$H$4:$KM$4,AP$3,'English Scores- Leveled papers'!$H47:$KM47)))</f>
        <is>
          <t/>
        </is>
      </c>
      <c r="AQ45" s="319" t="inlineStr">
        <f aca="false">IF($B45="","",IF(COUNTIFS('English Scores- Leveled papers'!$H$4:$KM$4,AQ$3,'English Scores- Leveled papers'!$H47:$KM47,"&lt;&gt;")=0,"",SUMIF('English Scores- Leveled papers'!$H$4:$KM$4,AQ$3,'English Scores- Leveled papers'!$H47:$KM47)))</f>
        <is>
          <t/>
        </is>
      </c>
      <c r="AR45" s="319" t="inlineStr">
        <f aca="false">IF($B45="","",IF(COUNTIFS('English Scores- Leveled papers'!$H$4:$KM$4,AR$3,'English Scores- Leveled papers'!$H47:$KM47,"&lt;&gt;")=0,"",SUMIF('English Scores- Leveled papers'!$H$4:$KM$4,AR$3,'English Scores- Leveled papers'!$H47:$KM47)))</f>
        <is>
          <t/>
        </is>
      </c>
      <c r="AS45" s="319" t="inlineStr">
        <f aca="false">IF($B45="","",IF(COUNTIFS('English Scores- Leveled papers'!$H$4:$KM$4,AS$3,'English Scores- Leveled papers'!$H47:$KM47,"&lt;&gt;")=0,"",SUMIF('English Scores- Leveled papers'!$H$4:$KM$4,AS$3,'English Scores- Leveled papers'!$H47:$KM47)))</f>
        <is>
          <t/>
        </is>
      </c>
      <c r="AT45" s="319" t="inlineStr">
        <f aca="false">IF($B45="","",IF(COUNTIFS('English Scores- Leveled papers'!$H$4:$KM$4,AT$3,'English Scores- Leveled papers'!$H47:$KM47,"&lt;&gt;")=0,"",SUMIF('English Scores- Leveled papers'!$H$4:$KM$4,AT$3,'English Scores- Leveled papers'!$H47:$KM47)))</f>
        <is>
          <t/>
        </is>
      </c>
      <c r="AU45" s="319" t="inlineStr">
        <f aca="false">IF($B45="","",IF(COUNTIFS('English Scores- Leveled papers'!$H$4:$KM$4,AU$3,'English Scores- Leveled papers'!$H47:$KM47,"&lt;&gt;")=0,"",SUMIF('English Scores- Leveled papers'!$H$4:$KM$4,AU$3,'English Scores- Leveled papers'!$H47:$KM47)))</f>
        <is>
          <t/>
        </is>
      </c>
      <c r="AV45" s="319" t="inlineStr">
        <f aca="false">IF($B45="","",IF(COUNTIFS('English Scores- Leveled papers'!$H$4:$KM$4,AV$3,'English Scores- Leveled papers'!$H47:$KM47,"&lt;&gt;")=0,"",SUMIF('English Scores- Leveled papers'!$H$4:$KM$4,AV$3,'English Scores- Leveled papers'!$H47:$KM47)))</f>
        <is>
          <t/>
        </is>
      </c>
      <c r="AW45" s="319" t="inlineStr">
        <f aca="false">IF($B45="","",IF(COUNTIFS('English Scores- Leveled papers'!$H$4:$KM$4,AW$3,'English Scores- Leveled papers'!$H47:$KM47,"&lt;&gt;")=0,"",SUMIF('English Scores- Leveled papers'!$H$4:$KM$4,AW$3,'English Scores- Leveled papers'!$H47:$KM47)))</f>
        <is>
          <t/>
        </is>
      </c>
      <c r="AX45" s="319" t="inlineStr">
        <f aca="false">IF($B45="","",IF(COUNTIFS('English Scores- Leveled papers'!$H$4:$KM$4,AX$3,'English Scores- Leveled papers'!$H47:$KM47,"&lt;&gt;")=0,"",SUMIF('English Scores- Leveled papers'!$H$4:$KM$4,AX$3,'English Scores- Leveled papers'!$H47:$KM47)))</f>
        <is>
          <t/>
        </is>
      </c>
      <c r="AY45" s="319" t="inlineStr">
        <f aca="false">IF($B45="","",IF(COUNTIFS('English Scores- Leveled papers'!$H$4:$KM$4,AY$3,'English Scores- Leveled papers'!$H47:$KM47,"&lt;&gt;")=0,"",SUMIF('English Scores- Leveled papers'!$H$4:$KM$4,AY$3,'English Scores- Leveled papers'!$H47:$KM47)))</f>
        <is>
          <t/>
        </is>
      </c>
      <c r="AZ45" s="752" t="inlineStr">
        <f aca="false">IF($B45="","",IF(COUNTIFS('English Scores- Leveled papers'!$H$4:$KM$4,AZ$3,'English Scores- Leveled papers'!$H47:$KM47,"&lt;&gt;")=0,"",SUMIF('English Scores- Leveled papers'!$H$4:$KM$4,AZ$3,'English Scores- Leveled papers'!$H47:$KM47)))</f>
        <is>
          <t/>
        </is>
      </c>
      <c r="BA45" s="752" t="inlineStr">
        <f aca="false">IF($B45="","",IF(COUNTIFS('English Scores- Leveled papers'!$H$4:$KM$4,BA$3,'English Scores- Leveled papers'!$H47:$KM47,"&lt;&gt;")=0,"",SUMIF('English Scores- Leveled papers'!$H$4:$KM$4,BA$3,'English Scores- Leveled papers'!$H47:$KM47)))</f>
        <is>
          <t/>
        </is>
      </c>
      <c r="BB45" s="752" t="inlineStr">
        <f aca="false">IF($B45="","",IF(COUNTIFS('English Scores- Leveled papers'!$H$4:$KM$4,BB$3,'English Scores- Leveled papers'!$H47:$KM47,"&lt;&gt;")=0,"",SUMIF('English Scores- Leveled papers'!$H$4:$KM$4,BB$3,'English Scores- Leveled papers'!$H47:$KM47)))</f>
        <is>
          <t/>
        </is>
      </c>
      <c r="BC45" s="752" t="inlineStr">
        <f aca="false">IF($B45="","",IF(COUNTIFS('English Scores- Leveled papers'!$H$4:$KM$4,BC$3,'English Scores- Leveled papers'!$H47:$KM47,"&lt;&gt;")=0,"",SUMIF('English Scores- Leveled papers'!$H$4:$KM$4,BC$3,'English Scores- Leveled papers'!$H47:$KM47)))</f>
        <is>
          <t/>
        </is>
      </c>
      <c r="BD45" s="752"/>
      <c r="BE45" s="752"/>
      <c r="BF45" s="752" t="inlineStr">
        <f aca="false">IF($B45="","",IF(COUNTIFS('English Scores- Leveled papers'!$H$4:$KM$4,BF$3,'English Scores- Leveled papers'!$H47:$KM47,"&lt;&gt;")=0,"",SUMIF('English Scores- Leveled papers'!$H$4:$KM$4,BF$3,'English Scores- Leveled papers'!$H47:$KM47)))</f>
        <is>
          <t/>
        </is>
      </c>
      <c r="BG45" s="752" t="inlineStr">
        <f aca="false">IF($B45="","",IF(COUNTIFS('English Scores- Leveled papers'!$H$4:$KM$4,BG$3,'English Scores- Leveled papers'!$H47:$KM47,"&lt;&gt;")=0,"",SUMIF('English Scores- Leveled papers'!$H$4:$KM$4,BG$3,'English Scores- Leveled papers'!$H47:$KM47)))</f>
        <is>
          <t/>
        </is>
      </c>
      <c r="BH45" s="752" t="inlineStr">
        <f aca="false">IF($B45="","",IF(COUNTIFS('English Scores- Leveled papers'!$H$4:$KM$4,BH$3,'English Scores- Leveled papers'!$H47:$KM47,"&lt;&gt;")=0,"",SUMIF('English Scores- Leveled papers'!$H$4:$KM$4,BH$3,'English Scores- Leveled papers'!$H47:$KM47)))</f>
        <is>
          <t/>
        </is>
      </c>
      <c r="BI45" s="752" t="inlineStr">
        <f aca="false">IF($B45="","",IF(COUNTIFS('English Scores- Leveled papers'!$H$4:$KM$4,BI$3,'English Scores- Leveled papers'!$H47:$KM47,"&lt;&gt;")=0,"",SUMIF('English Scores- Leveled papers'!$H$4:$KM$4,BI$3,'English Scores- Leveled papers'!$H47:$KM47)))</f>
        <is>
          <t/>
        </is>
      </c>
      <c r="BJ45" s="752" t="inlineStr">
        <f aca="false">IF($B45="","",IF(COUNTIFS('English Scores- Leveled papers'!$H$4:$KM$4,BJ$3,'English Scores- Leveled papers'!$H47:$KM47,"&lt;&gt;")=0,"",SUMIF('English Scores- Leveled papers'!$H$4:$KM$4,BJ$3,'English Scores- Leveled papers'!$H47:$KM47)))</f>
        <is>
          <t/>
        </is>
      </c>
      <c r="BK45" s="752" t="inlineStr">
        <f aca="false">IF($B45="","",IF(COUNTIFS('English Scores- Leveled papers'!$H$4:$KM$4,BK$3,'English Scores- Leveled papers'!$H47:$KM47,"&lt;&gt;")=0,"",SUMIF('English Scores- Leveled papers'!$H$4:$KM$4,BK$3,'English Scores- Leveled papers'!$H47:$KM47)))</f>
        <is>
          <t/>
        </is>
      </c>
      <c r="BL45" s="752" t="inlineStr">
        <f aca="false">IF($B45="","",IF(COUNTIFS('English Scores- Leveled papers'!$H$4:$KM$4,BL$3,'English Scores- Leveled papers'!$H47:$KM47,"&lt;&gt;")=0,"",SUMIF('English Scores- Leveled papers'!$H$4:$KM$4,BL$3,'English Scores- Leveled papers'!$H47:$KM47)))</f>
        <is>
          <t/>
        </is>
      </c>
      <c r="BM45" s="752" t="inlineStr">
        <f aca="false">IF($B45="","",IF(COUNTIFS('English Scores- Leveled papers'!$H$4:$KM$4,BM$3,'English Scores- Leveled papers'!$H47:$KM47,"&lt;&gt;")=0,"",SUMIF('English Scores- Leveled papers'!$H$4:$KM$4,BM$3,'English Scores- Leveled papers'!$H47:$KM47)))</f>
        <is>
          <t/>
        </is>
      </c>
      <c r="BN45" s="752" t="inlineStr">
        <f aca="false">IF($B45="","",IF(COUNTIFS('English Scores- Leveled papers'!$H$4:$KM$4,BN$3,'English Scores- Leveled papers'!$H47:$KM47,"&lt;&gt;")=0,"",SUMIF('English Scores- Leveled papers'!$H$4:$KM$4,BN$3,'English Scores- Leveled papers'!$H47:$KM47)))</f>
        <is>
          <t/>
        </is>
      </c>
      <c r="BO45" s="752" t="inlineStr">
        <f aca="false">IF($B45="","",IF(COUNTIFS('English Scores- Leveled papers'!$H$4:$KM$4,BO$3,'English Scores- Leveled papers'!$H47:$KM47,"&lt;&gt;")=0,"",SUMIF('English Scores- Leveled papers'!$H$4:$KM$4,BO$3,'English Scores- Leveled papers'!$H47:$KM47)))</f>
        <is>
          <t/>
        </is>
      </c>
      <c r="BP45" s="319" t="inlineStr">
        <f aca="false">IF($B45="","",IF(COUNTIFS('English Scores- Leveled papers'!$H$4:$KM$4,BP$3,'English Scores- Leveled papers'!$H47:$KM47,"&lt;&gt;")=0,"",SUMIF('English Scores- Leveled papers'!$H$4:$KM$4,BP$3,'English Scores- Leveled papers'!$H47:$KM47)))</f>
        <is>
          <t/>
        </is>
      </c>
      <c r="BQ45" s="319" t="inlineStr">
        <f aca="false">IF($B45="","",IF(COUNTIFS('English Scores- Leveled papers'!$H$4:$KM$4,BQ$3,'English Scores- Leveled papers'!$H47:$KM47,"&lt;&gt;")=0,"",SUMIF('English Scores- Leveled papers'!$H$4:$KM$4,BQ$3,'English Scores- Leveled papers'!$H47:$KM47)))</f>
        <is>
          <t/>
        </is>
      </c>
      <c r="BR45" s="319" t="inlineStr">
        <f aca="false">IF($B45="","",IF(COUNTIFS('English Scores- Leveled papers'!$H$4:$KM$4,BR$3,'English Scores- Leveled papers'!$H47:$KM47,"&lt;&gt;")=0,"",SUMIF('English Scores- Leveled papers'!$H$4:$KM$4,BR$3,'English Scores- Leveled papers'!$H47:$KM47)))</f>
        <is>
          <t/>
        </is>
      </c>
      <c r="BS45" s="319" t="inlineStr">
        <f aca="false">IF($B45="","",IF(COUNTIFS('English Scores- Leveled papers'!$H$4:$KM$4,BS$3,'English Scores- Leveled papers'!$H47:$KM47,"&lt;&gt;")=0,"",SUMIF('English Scores- Leveled papers'!$H$4:$KM$4,BS$3,'English Scores- Leveled papers'!$H47:$KM47)))</f>
        <is>
          <t/>
        </is>
      </c>
      <c r="BT45" s="319" t="inlineStr">
        <f aca="false">IF($B45="","",IF(COUNTIFS('English Scores- Leveled papers'!$H$4:$KM$4,BT$3,'English Scores- Leveled papers'!$H47:$KM47,"&lt;&gt;")=0,"",SUMIF('English Scores- Leveled papers'!$H$4:$KM$4,BT$3,'English Scores- Leveled papers'!$H47:$KM47)))</f>
        <is>
          <t/>
        </is>
      </c>
      <c r="BU45" s="319" t="inlineStr">
        <f aca="false">IF($B45="","",IF(COUNTIFS('English Scores- Leveled papers'!$H$4:$KM$4,BU$3,'English Scores- Leveled papers'!$H47:$KM47,"&lt;&gt;")=0,"",SUMIF('English Scores- Leveled papers'!$H$4:$KM$4,BU$3,'English Scores- Leveled papers'!$H47:$KM47)))</f>
        <is>
          <t/>
        </is>
      </c>
      <c r="BV45" s="319" t="inlineStr">
        <f aca="false">IF($B45="","",IF(COUNTIFS('English Scores- Leveled papers'!$H$4:$KM$4,BV$3,'English Scores- Leveled papers'!$H47:$KM47,"&lt;&gt;")=0,"",SUMIF('English Scores- Leveled papers'!$H$4:$KM$4,BV$3,'English Scores- Leveled papers'!$H47:$KM47)))</f>
        <is>
          <t/>
        </is>
      </c>
      <c r="BW45" s="319" t="inlineStr">
        <f aca="false">IF($B45="","",IF(COUNTIFS('English Scores- Leveled papers'!$H$4:$KM$4,BW$3,'English Scores- Leveled papers'!$H47:$KM47,"&lt;&gt;")=0,"",SUMIF('English Scores- Leveled papers'!$H$4:$KM$4,BW$3,'English Scores- Leveled papers'!$H47:$KM47)))</f>
        <is>
          <t/>
        </is>
      </c>
      <c r="BX45" s="752" t="inlineStr">
        <f aca="false">IF($B45="","",IF(COUNTIFS('English Scores- Leveled papers'!$H$4:$KM$4,BX$3,'English Scores- Leveled papers'!$H47:$KM47,"&lt;&gt;")=0,"",SUMIF('English Scores- Leveled papers'!$H$4:$KM$4,BX$3,'English Scores- Leveled papers'!$H47:$KM47)))</f>
        <is>
          <t/>
        </is>
      </c>
      <c r="BY45" s="752" t="inlineStr">
        <f aca="false">IF($B45="","",IF(COUNTIFS('English Scores- Leveled papers'!$H$4:$KM$4,BY$3,'English Scores- Leveled papers'!$H47:$KM47,"&lt;&gt;")=0,"",SUMIF('English Scores- Leveled papers'!$H$4:$KM$4,BY$3,'English Scores- Leveled papers'!$H47:$KM47)))</f>
        <is>
          <t/>
        </is>
      </c>
      <c r="BZ45" s="752" t="inlineStr">
        <f aca="false">IF($B45="","",IF(COUNTIFS('English Scores- Leveled papers'!$H$4:$KM$4,BZ$3,'English Scores- Leveled papers'!$H47:$KM47,"&lt;&gt;")=0,"",SUMIF('English Scores- Leveled papers'!$H$4:$KM$4,BZ$3,'English Scores- Leveled papers'!$H47:$KM47)))</f>
        <is>
          <t/>
        </is>
      </c>
      <c r="CA45" s="752" t="inlineStr">
        <f aca="false">IF($B45="","",IF(COUNTIFS('English Scores- Leveled papers'!$H$4:$KM$4,CA$3,'English Scores- Leveled papers'!$H47:$KM47,"&lt;&gt;")=0,"",SUMIF('English Scores- Leveled papers'!$H$4:$KM$4,CA$3,'English Scores- Leveled papers'!$H47:$KM47)))</f>
        <is>
          <t/>
        </is>
      </c>
      <c r="CB45" s="752" t="inlineStr">
        <f aca="false">IF($B45="","",IF(COUNTIFS('English Scores- Leveled papers'!$H$4:$KM$4,CB$3,'English Scores- Leveled papers'!$H47:$KM47,"&lt;&gt;")=0,"",SUMIF('English Scores- Leveled papers'!$H$4:$KM$4,CB$3,'English Scores- Leveled papers'!$H47:$KM47)))</f>
        <is>
          <t/>
        </is>
      </c>
      <c r="CC45" s="752" t="inlineStr">
        <f aca="false">IF($B45="","",IF(COUNTIFS('English Scores- Leveled papers'!$H$4:$KM$4,CC$3,'English Scores- Leveled papers'!$H47:$KM47,"&lt;&gt;")=0,"",SUMIF('English Scores- Leveled papers'!$H$4:$KM$4,CC$3,'English Scores- Leveled papers'!$H47:$KM47)))</f>
        <is>
          <t/>
        </is>
      </c>
      <c r="CD45" s="752" t="inlineStr">
        <f aca="false">IF($B45="","",IF(COUNTIFS('English Scores- Leveled papers'!$H$4:$KM$4,CD$3,'English Scores- Leveled papers'!$H47:$KM47,"&lt;&gt;")=0,"",SUMIF('English Scores- Leveled papers'!$H$4:$KM$4,CD$3,'English Scores- Leveled papers'!$H47:$KM47)))</f>
        <is>
          <t/>
        </is>
      </c>
      <c r="CE45" s="752" t="inlineStr">
        <f aca="false">IF($B45="","",IF(COUNTIFS('English Scores- Leveled papers'!$H$4:$KM$4,CE$3,'English Scores- Leveled papers'!$H47:$KM47,"&lt;&gt;")=0,"",SUMIF('English Scores- Leveled papers'!$H$4:$KM$4,CE$3,'English Scores- Leveled papers'!$H47:$KM47)))</f>
        <is>
          <t/>
        </is>
      </c>
      <c r="CF45" s="752" t="inlineStr">
        <f aca="false">IF($B45="","",IF(COUNTIFS('English Scores- Leveled papers'!$H$4:$KM$4,CF$3,'English Scores- Leveled papers'!$H47:$KM47,"&lt;&gt;")=0,"",SUMIF('English Scores- Leveled papers'!$H$4:$KM$4,CF$3,'English Scores- Leveled papers'!$H47:$KM47)))</f>
        <is>
          <t/>
        </is>
      </c>
      <c r="CG45" s="319" t="inlineStr">
        <f aca="false">IF($B45="","",IF(COUNTIFS('English Scores- Leveled papers'!$H$4:$KM$4,CG$3,'English Scores- Leveled papers'!$H47:$KM47,"&lt;&gt;")=0,"",SUMIF('English Scores- Leveled papers'!$H$4:$KM$4,CG$3,'English Scores- Leveled papers'!$H47:$KM47)))</f>
        <is>
          <t/>
        </is>
      </c>
      <c r="CH45" s="319" t="inlineStr">
        <f aca="false">IF($B45="","",IF(COUNTIFS('English Scores- Leveled papers'!$H$4:$KM$4,CH$3,'English Scores- Leveled papers'!$H47:$KM47,"&lt;&gt;")=0,"",SUMIF('English Scores- Leveled papers'!$H$4:$KM$4,CH$3,'English Scores- Leveled papers'!$H47:$KM47)))</f>
        <is>
          <t/>
        </is>
      </c>
      <c r="CI45" s="319" t="inlineStr">
        <f aca="false">IF($B45="","",IF(COUNTIFS('English Scores- Leveled papers'!$H$4:$KM$4,CI$3,'English Scores- Leveled papers'!$H47:$KM47,"&lt;&gt;")=0,"",SUMIF('English Scores- Leveled papers'!$H$4:$KM$4,CI$3,'English Scores- Leveled papers'!$H47:$KM47)))</f>
        <is>
          <t/>
        </is>
      </c>
      <c r="CJ45" s="319" t="inlineStr">
        <f aca="false">IF($B45="","",IF(COUNTIFS('English Scores- Leveled papers'!$H$4:$KM$4,CJ$3,'English Scores- Leveled papers'!$H47:$KM47,"&lt;&gt;")=0,"",SUMIF('English Scores- Leveled papers'!$H$4:$KM$4,CJ$3,'English Scores- Leveled papers'!$H47:$KM47)))</f>
        <is>
          <t/>
        </is>
      </c>
      <c r="CK45" s="319" t="inlineStr">
        <f aca="false">IF($B45="","",IF(COUNTIFS('English Scores- Leveled papers'!$H$4:$KM$4,CK$3,'English Scores- Leveled papers'!$H47:$KM47,"&lt;&gt;")=0,"",SUMIF('English Scores- Leveled papers'!$H$4:$KM$4,CK$3,'English Scores- Leveled papers'!$H47:$KM47)))</f>
        <is>
          <t/>
        </is>
      </c>
      <c r="CL45" s="752" t="inlineStr">
        <f aca="false">IF($B45="","",IF(COUNTIFS('English Scores- Leveled papers'!$H$4:$KM$4,CL$3,'English Scores- Leveled papers'!$H47:$KM47,"&lt;&gt;")=0,"",SUMIF('English Scores- Leveled papers'!$H$4:$KM$4,CL$3,'English Scores- Leveled papers'!$H47:$KM47)))</f>
        <is>
          <t/>
        </is>
      </c>
      <c r="CM45" s="752" t="inlineStr">
        <f aca="false">IF($B45="","",IF(COUNTIFS('English Scores- Leveled papers'!$H$4:$KM$4,CM$3,'English Scores- Leveled papers'!$H47:$KM47,"&lt;&gt;")=0,"",SUMIF('English Scores- Leveled papers'!$H$4:$KM$4,CM$3,'English Scores- Leveled papers'!$H47:$KM47)))</f>
        <is>
          <t/>
        </is>
      </c>
      <c r="CN45" s="752" t="inlineStr">
        <f aca="false">IF($B45="","",IF(COUNTIFS('English Scores- Leveled papers'!$H$4:$KM$4,CN$3,'English Scores- Leveled papers'!$H47:$KM47,"&lt;&gt;")=0,"",SUMIF('English Scores- Leveled papers'!$H$4:$KM$4,CN$3,'English Scores- Leveled papers'!$H47:$KM47)))</f>
        <is>
          <t/>
        </is>
      </c>
      <c r="CO45" s="752" t="inlineStr">
        <f aca="false">IF($B45="","",IF(COUNTIFS('English Scores- Leveled papers'!$H$4:$KM$4,CO$3,'English Scores- Leveled papers'!$H47:$KM47,"&lt;&gt;")=0,"",SUMIF('English Scores- Leveled papers'!$H$4:$KM$4,CO$3,'English Scores- Leveled papers'!$H47:$KM47)))</f>
        <is>
          <t/>
        </is>
      </c>
      <c r="CP45" s="752" t="inlineStr">
        <f aca="false">IF($B45="","",IF(COUNTIFS('English Scores- Leveled papers'!$H$4:$KM$4,CP$3,'English Scores- Leveled papers'!$H47:$KM47,"&lt;&gt;")=0,"",SUMIF('English Scores- Leveled papers'!$H$4:$KM$4,CP$3,'English Scores- Leveled papers'!$H47:$KM47)))</f>
        <is>
          <t/>
        </is>
      </c>
      <c r="CQ45" s="752" t="inlineStr">
        <f aca="false">IF($B45="","",IF(COUNTIFS('English Scores- Leveled papers'!$H$4:$KM$4,CQ$3,'English Scores- Leveled papers'!$H47:$KM47,"&lt;&gt;")=0,"",SUMIF('English Scores- Leveled papers'!$H$4:$KM$4,CQ$3,'English Scores- Leveled papers'!$H47:$KM47)))</f>
        <is>
          <t/>
        </is>
      </c>
      <c r="CR45" s="752" t="inlineStr">
        <f aca="false">IF($B45="","",IF(COUNTIFS('English Scores- Leveled papers'!$H$4:$KM$4,CR$3,'English Scores- Leveled papers'!$H47:$KM47,"&lt;&gt;")=0,"",SUMIF('English Scores- Leveled papers'!$H$4:$KM$4,CR$3,'English Scores- Leveled papers'!$H47:$KM47)))</f>
        <is>
          <t/>
        </is>
      </c>
      <c r="CS45" s="752" t="inlineStr">
        <f aca="false">IF($B45="","",IF(COUNTIFS('English Scores- Leveled papers'!$H$4:$KM$4,CS$3,'English Scores- Leveled papers'!$H47:$KM47,"&lt;&gt;")=0,"",SUMIF('English Scores- Leveled papers'!$H$4:$KM$4,CS$3,'English Scores- Leveled papers'!$H47:$KM47)))</f>
        <is>
          <t/>
        </is>
      </c>
      <c r="CT45" s="319" t="inlineStr">
        <f aca="false">IF($B45="","",IF(COUNTIFS('English Scores- Leveled papers'!$H$4:$KM$4,CT$3,'English Scores- Leveled papers'!$H47:$KM47,"&lt;&gt;")=0,"",SUMIF('English Scores- Leveled papers'!$H$4:$KM$4,CT$3,'English Scores- Leveled papers'!$H47:$KM47)))</f>
        <is>
          <t/>
        </is>
      </c>
      <c r="CU45" s="319" t="inlineStr">
        <f aca="false">IF($B45="","",IF(COUNTIFS('English Scores- Leveled papers'!$H$4:$KM$4,CU$3,'English Scores- Leveled papers'!$H47:$KM47,"&lt;&gt;")=0,"",SUMIF('English Scores- Leveled papers'!$H$4:$KM$4,CU$3,'English Scores- Leveled papers'!$H47:$KM47)))</f>
        <is>
          <t/>
        </is>
      </c>
      <c r="CV45" s="319" t="inlineStr">
        <f aca="false">IF($B45="","",IF(COUNTIFS('English Scores- Leveled papers'!$H$4:$KM$4,CV$3,'English Scores- Leveled papers'!$H47:$KM47,"&lt;&gt;")=0,"",SUMIF('English Scores- Leveled papers'!$H$4:$KM$4,CV$3,'English Scores- Leveled papers'!$H47:$KM47)))</f>
        <is>
          <t/>
        </is>
      </c>
      <c r="CW45" s="319" t="inlineStr">
        <f aca="false">IF($B45="","",IF(COUNTIFS('English Scores- Leveled papers'!$H$4:$KM$4,CW$3,'English Scores- Leveled papers'!$H47:$KM47,"&lt;&gt;")=0,"",SUMIF('English Scores- Leveled papers'!$H$4:$KM$4,CW$3,'English Scores- Leveled papers'!$H47:$KM47)))</f>
        <is>
          <t/>
        </is>
      </c>
      <c r="CX45" s="319" t="inlineStr">
        <f aca="false">IF($B45="","",IF(COUNTIFS('English Scores- Leveled papers'!$H$4:$KM$4,CX$3,'English Scores- Leveled papers'!$H47:$KM47,"&lt;&gt;")=0,"",SUMIF('English Scores- Leveled papers'!$H$4:$KM$4,CX$3,'English Scores- Leveled papers'!$H47:$KM47)))</f>
        <is>
          <t/>
        </is>
      </c>
      <c r="CY45" s="319" t="inlineStr">
        <f aca="false">IF($B45="","",IF(COUNTIFS('English Scores- Leveled papers'!$H$4:$KM$4,CY$3,'English Scores- Leveled papers'!$H47:$KM47,"&lt;&gt;")=0,"",SUMIF('English Scores- Leveled papers'!$H$4:$KM$4,CY$3,'English Scores- Leveled papers'!$H47:$KM47)))</f>
        <is>
          <t/>
        </is>
      </c>
      <c r="CZ45" s="319" t="inlineStr">
        <f aca="false">IF($B45="","",IF(COUNTIFS('English Scores- Leveled papers'!$H$4:$KM$4,CZ$3,'English Scores- Leveled papers'!$H47:$KM47,"&lt;&gt;")=0,"",SUMIF('English Scores- Leveled papers'!$H$4:$KM$4,CZ$3,'English Scores- Leveled papers'!$H47:$KM47)))</f>
        <is>
          <t/>
        </is>
      </c>
      <c r="DA45" s="319" t="inlineStr">
        <f aca="false">IF($B45="","",IF(COUNTIFS('English Scores- Leveled papers'!$H$4:$KM$4,DA$3,'English Scores- Leveled papers'!$H47:$KM47,"&lt;&gt;")=0,"",SUMIF('English Scores- Leveled papers'!$H$4:$KM$4,DA$3,'English Scores- Leveled papers'!$H47:$KM47)))</f>
        <is>
          <t/>
        </is>
      </c>
      <c r="DB45" s="319" t="inlineStr">
        <f aca="false">IF($B45="","",IF(COUNTIFS('English Scores- Leveled papers'!$H$4:$KM$4,DB$3,'English Scores- Leveled papers'!$H47:$KM47,"&lt;&gt;")=0,"",SUMIF('English Scores- Leveled papers'!$H$4:$KM$4,DB$3,'English Scores- Leveled papers'!$H47:$KM47)))</f>
        <is>
          <t/>
        </is>
      </c>
      <c r="DC45" s="319" t="inlineStr">
        <f aca="false">IF($B45="","",IF(COUNTIFS('English Scores- Leveled papers'!$H$4:$KM$4,DC$3,'English Scores- Leveled papers'!$H47:$KM47,"&lt;&gt;")=0,"",SUMIF('English Scores- Leveled papers'!$H$4:$KM$4,DC$3,'English Scores- Leveled papers'!$H47:$KM47)))</f>
        <is>
          <t/>
        </is>
      </c>
      <c r="DD45" s="319" t="inlineStr">
        <f aca="false">IF($B45="","",IF(COUNTIFS('English Scores- Leveled papers'!$H$4:$KM$4,DD$3,'English Scores- Leveled papers'!$H47:$KM47,"&lt;&gt;")=0,"",SUMIF('English Scores- Leveled papers'!$H$4:$KM$4,DD$3,'English Scores- Leveled papers'!$H47:$KM47)))</f>
        <is>
          <t/>
        </is>
      </c>
      <c r="DE45" s="319" t="inlineStr">
        <f aca="false">IF($B45="","",IF(COUNTIFS('English Scores- Leveled papers'!$H$4:$KM$4,DE$3,'English Scores- Leveled papers'!$H47:$KM47,"&lt;&gt;")=0,"",SUMIF('English Scores- Leveled papers'!$H$4:$KM$4,DE$3,'English Scores- Leveled papers'!$H47:$KM47)))</f>
        <is>
          <t/>
        </is>
      </c>
      <c r="DF45" s="752" t="inlineStr">
        <f aca="false">IF($B45="","",IF(COUNTIFS('English Scores- Leveled papers'!$H$4:$KM$4,DF$3,'English Scores- Leveled papers'!$H47:$KM47,"&lt;&gt;")=0,"",SUMIF('English Scores- Leveled papers'!$H$4:$KM$4,DF$3,'English Scores- Leveled papers'!$H47:$KM47)))</f>
        <is>
          <t/>
        </is>
      </c>
      <c r="DG45" s="752" t="inlineStr">
        <f aca="false">IF($B45="","",IF(COUNTIFS('English Scores- Leveled papers'!$H$4:$KM$4,DG$3,'English Scores- Leveled papers'!$H47:$KM47,"&lt;&gt;")=0,"",SUMIF('English Scores- Leveled papers'!$H$4:$KM$4,DG$3,'English Scores- Leveled papers'!$H47:$KM47)))</f>
        <is>
          <t/>
        </is>
      </c>
      <c r="DH45" s="752" t="inlineStr">
        <f aca="false">IF($B45="","",IF(COUNTIFS('English Scores- Leveled papers'!$H$4:$KM$4,DH$3,'English Scores- Leveled papers'!$H47:$KM47,"&lt;&gt;")=0,"",SUMIF('English Scores- Leveled papers'!$H$4:$KM$4,DH$3,'English Scores- Leveled papers'!$H47:$KM47)))</f>
        <is>
          <t/>
        </is>
      </c>
      <c r="DI45" s="752" t="inlineStr">
        <f aca="false">IF($B45="","",IF(COUNTIFS('English Scores- Leveled papers'!$H$4:$KM$4,DI$3,'English Scores- Leveled papers'!$H47:$KM47,"&lt;&gt;")=0,"",SUMIF('English Scores- Leveled papers'!$H$4:$KM$4,DI$3,'English Scores- Leveled papers'!$H47:$KM47)))</f>
        <is>
          <t/>
        </is>
      </c>
      <c r="DJ45" s="752" t="inlineStr">
        <f aca="false">IF($B45="","",IF(COUNTIFS('English Scores- Leveled papers'!$H$4:$KM$4,DJ$3,'English Scores- Leveled papers'!$H47:$KM47,"&lt;&gt;")=0,"",SUMIF('English Scores- Leveled papers'!$H$4:$KM$4,DJ$3,'English Scores- Leveled papers'!$H47:$KM47)))</f>
        <is>
          <t/>
        </is>
      </c>
      <c r="DK45" s="752" t="inlineStr">
        <f aca="false">IF($B45="","",IF(COUNTIFS('English Scores- Leveled papers'!$H$4:$KM$4,DK$3,'English Scores- Leveled papers'!$H47:$KM47,"&lt;&gt;")=0,"",SUMIF('English Scores- Leveled papers'!$H$4:$KM$4,DK$3,'English Scores- Leveled papers'!$H47:$KM47)))</f>
        <is>
          <t/>
        </is>
      </c>
      <c r="DL45" s="752" t="inlineStr">
        <f aca="false">IF($B45="","",IF(COUNTIFS('English Scores- Leveled papers'!$H$4:$KM$4,DL$3,'English Scores- Leveled papers'!$H47:$KM47,"&lt;&gt;")=0,"",SUMIF('English Scores- Leveled papers'!$H$4:$KM$4,DL$3,'English Scores- Leveled papers'!$H47:$KM47)))</f>
        <is>
          <t/>
        </is>
      </c>
      <c r="DM45" s="752" t="inlineStr">
        <f aca="false">IF($B45="","",IF(COUNTIFS('English Scores- Leveled papers'!$H$4:$KM$4,DM$3,'English Scores- Leveled papers'!$H47:$KM47,"&lt;&gt;")=0,"",SUMIF('English Scores- Leveled papers'!$H$4:$KM$4,DM$3,'English Scores- Leveled papers'!$H47:$KM47)))</f>
        <is>
          <t/>
        </is>
      </c>
      <c r="DN45" s="752" t="inlineStr">
        <f aca="false">IF($B45="","",IF(COUNTIFS('English Scores- Leveled papers'!$H$4:$KM$4,DN$3,'English Scores- Leveled papers'!$H47:$KM47,"&lt;&gt;")=0,"",SUMIF('English Scores- Leveled papers'!$H$4:$KM$4,DN$3,'English Scores- Leveled papers'!$H47:$KM47)))</f>
        <is>
          <t/>
        </is>
      </c>
      <c r="DO45" s="752" t="inlineStr">
        <f aca="false">IF($B45="","",IF(COUNTIFS('English Scores- Leveled papers'!$H$4:$KM$4,DO$3,'English Scores- Leveled papers'!$H47:$KM47,"&lt;&gt;")=0,"",SUMIF('English Scores- Leveled papers'!$H$4:$KM$4,DO$3,'English Scores- Leveled papers'!$H47:$KM47)))</f>
        <is>
          <t/>
        </is>
      </c>
      <c r="DP45" s="752" t="inlineStr">
        <f aca="false">IF($B45="","",IF(COUNTIFS('English Scores- Leveled papers'!$H$4:$KM$4,DP$3,'English Scores- Leveled papers'!$H47:$KM47,"&lt;&gt;")=0,"",SUMIF('English Scores- Leveled papers'!$H$4:$KM$4,DP$3,'English Scores- Leveled papers'!$H47:$KM47)))</f>
        <is>
          <t/>
        </is>
      </c>
      <c r="DQ45" s="752" t="inlineStr">
        <f aca="false">IF($B45="","",IF(COUNTIFS('English Scores- Leveled papers'!$H$4:$KM$4,DQ$3,'English Scores- Leveled papers'!$H47:$KM47,"&lt;&gt;")=0,"",SUMIF('English Scores- Leveled papers'!$H$4:$KM$4,DQ$3,'English Scores- Leveled papers'!$H47:$KM47)))</f>
        <is>
          <t/>
        </is>
      </c>
      <c r="DR45" s="319" t="inlineStr">
        <f aca="false">IF($B45="","",IF(COUNTIFS('English Scores- Leveled papers'!$H$4:$KM$4,DR$3,'English Scores- Leveled papers'!$H47:$KM47,"&lt;&gt;")=0,"",SUMIF('English Scores- Leveled papers'!$H$4:$KM$4,DR$3,'English Scores- Leveled papers'!$H47:$KM47)))</f>
        <is>
          <t/>
        </is>
      </c>
      <c r="DS45" s="319" t="inlineStr">
        <f aca="false">IF($B45="","",IF(COUNTIFS('English Scores- Leveled papers'!$H$4:$KM$4,DS$3,'English Scores- Leveled papers'!$H47:$KM47,"&lt;&gt;")=0,"",SUMIF('English Scores- Leveled papers'!$H$4:$KM$4,DS$3,'English Scores- Leveled papers'!$H47:$KM47)))</f>
        <is>
          <t/>
        </is>
      </c>
      <c r="DT45" s="319" t="inlineStr">
        <f aca="false">IF($B45="","",IF(COUNTIFS('English Scores- Leveled papers'!$H$4:$KM$4,DT$3,'English Scores- Leveled papers'!$H47:$KM47,"&lt;&gt;")=0,"",SUMIF('English Scores- Leveled papers'!$H$4:$KM$4,DT$3,'English Scores- Leveled papers'!$H47:$KM47)))</f>
        <is>
          <t/>
        </is>
      </c>
      <c r="DU45" s="319" t="inlineStr">
        <f aca="false">IF($B45="","",IF(COUNTIFS('English Scores- Leveled papers'!$H$4:$KM$4,DU$3,'English Scores- Leveled papers'!$H47:$KM47,"&lt;&gt;")=0,"",SUMIF('English Scores- Leveled papers'!$H$4:$KM$4,DU$3,'English Scores- Leveled papers'!$H47:$KM47)))</f>
        <is>
          <t/>
        </is>
      </c>
      <c r="DV45" s="319" t="inlineStr">
        <f aca="false">IF($B45="","",IF(COUNTIFS('English Scores- Leveled papers'!$H$4:$KM$4,DV$3,'English Scores- Leveled papers'!$H47:$KM47,"&lt;&gt;")=0,"",SUMIF('English Scores- Leveled papers'!$H$4:$KM$4,DV$3,'English Scores- Leveled papers'!$H47:$KM47)))</f>
        <is>
          <t/>
        </is>
      </c>
      <c r="DW45" s="319" t="inlineStr">
        <f aca="false">IF($B45="","",IF(COUNTIFS('English Scores- Leveled papers'!$H$4:$KM$4,DW$3,'English Scores- Leveled papers'!$H47:$KM47,"&lt;&gt;")=0,"",SUMIF('English Scores- Leveled papers'!$H$4:$KM$4,DW$3,'English Scores- Leveled papers'!$H47:$KM47)))</f>
        <is>
          <t/>
        </is>
      </c>
      <c r="DX45" s="319" t="inlineStr">
        <f aca="false">IF($B45="","",IF(COUNTIFS('English Scores- Leveled papers'!$H$4:$KM$4,DX$3,'English Scores- Leveled papers'!$H47:$KM47,"&lt;&gt;")=0,"",SUMIF('English Scores- Leveled papers'!$H$4:$KM$4,DX$3,'English Scores- Leveled papers'!$H47:$KM47)))</f>
        <is>
          <t/>
        </is>
      </c>
      <c r="DY45" s="319" t="inlineStr">
        <f aca="false">IF($B45="","",IF(COUNTIFS('English Scores- Leveled papers'!$H$4:$KM$4,DY$3,'English Scores- Leveled papers'!$H47:$KM47,"&lt;&gt;")=0,"",SUMIF('English Scores- Leveled papers'!$H$4:$KM$4,DY$3,'English Scores- Leveled papers'!$H47:$KM47)))</f>
        <is>
          <t/>
        </is>
      </c>
      <c r="DZ45" s="319" t="inlineStr">
        <f aca="false">IF($B45="","",IF(COUNTIFS('English Scores- Leveled papers'!$H$4:$KM$4,DZ$3,'English Scores- Leveled papers'!$H47:$KM47,"&lt;&gt;")=0,"",SUMIF('English Scores- Leveled papers'!$H$4:$KM$4,DZ$3,'English Scores- Leveled papers'!$H47:$KM47)))</f>
        <is>
          <t/>
        </is>
      </c>
      <c r="EA45" s="319" t="inlineStr">
        <f aca="false">IF($B45="","",IF(COUNTIFS('English Scores- Leveled papers'!$H$4:$KM$4,EA$3,'English Scores- Leveled papers'!$H47:$KM47,"&lt;&gt;")=0,"",SUMIF('English Scores- Leveled papers'!$H$4:$KM$4,EA$3,'English Scores- Leveled papers'!$H47:$KM47)))</f>
        <is>
          <t/>
        </is>
      </c>
      <c r="EB45" s="319" t="inlineStr">
        <f aca="false">IF($B45="","",IF(COUNTIFS('English Scores- Leveled papers'!$H$4:$KM$4,EB$3,'English Scores- Leveled papers'!$H47:$KM47,"&lt;&gt;")=0,"",SUMIF('English Scores- Leveled papers'!$H$4:$KM$4,EB$3,'English Scores- Leveled papers'!$H47:$KM47)))</f>
        <is>
          <t/>
        </is>
      </c>
      <c r="EC45" s="319" t="inlineStr">
        <f aca="false">IF($B45="","",IF(COUNTIFS('English Scores- Leveled papers'!$H$4:$KM$4,EC$3,'English Scores- Leveled papers'!$H47:$KM47,"&lt;&gt;")=0,"",SUMIF('English Scores- Leveled papers'!$H$4:$KM$4,EC$3,'English Scores- Leveled papers'!$H47:$KM47)))</f>
        <is>
          <t/>
        </is>
      </c>
      <c r="ED45" s="752" t="inlineStr">
        <f aca="false">IF($B45="","",IF(COUNTIFS('English Scores- Leveled papers'!$H$4:$KM$4,ED$3,'English Scores- Leveled papers'!$H47:$KM47,"&lt;&gt;")=0,"",SUMIF('English Scores- Leveled papers'!$H$4:$KM$4,ED$3,'English Scores- Leveled papers'!$H47:$KM47)))</f>
        <is>
          <t/>
        </is>
      </c>
      <c r="EE45" s="752" t="inlineStr">
        <f aca="false">IF($B45="","",IF(COUNTIFS('English Scores- Leveled papers'!$H$4:$KM$4,EE$3,'English Scores- Leveled papers'!$H47:$KM47,"&lt;&gt;")=0,"",SUMIF('English Scores- Leveled papers'!$H$4:$KM$4,EE$3,'English Scores- Leveled papers'!$H47:$KM47)))</f>
        <is>
          <t/>
        </is>
      </c>
      <c r="EF45" s="752" t="inlineStr">
        <f aca="false">IF($B45="","",IF(COUNTIFS('English Scores- Leveled papers'!$H$4:$KM$4,EF$3,'English Scores- Leveled papers'!$H47:$KM47,"&lt;&gt;")=0,"",SUMIF('English Scores- Leveled papers'!$H$4:$KM$4,EF$3,'English Scores- Leveled papers'!$H47:$KM47)))</f>
        <is>
          <t/>
        </is>
      </c>
      <c r="EG45" s="752" t="inlineStr">
        <f aca="false">IF($B45="","",IF(COUNTIFS('English Scores- Leveled papers'!$H$4:$KM$4,EG$3,'English Scores- Leveled papers'!$H47:$KM47,"&lt;&gt;")=0,"",SUMIF('English Scores- Leveled papers'!$H$4:$KM$4,EG$3,'English Scores- Leveled papers'!$H47:$KM47)))</f>
        <is>
          <t/>
        </is>
      </c>
      <c r="EH45" s="752" t="inlineStr">
        <f aca="false">IF($B45="","",IF(COUNTIFS('English Scores- Leveled papers'!$H$4:$KM$4,EH$3,'English Scores- Leveled papers'!$H47:$KM47,"&lt;&gt;")=0,"",SUMIF('English Scores- Leveled papers'!$H$4:$KM$4,EH$3,'English Scores- Leveled papers'!$H47:$KM47)))</f>
        <is>
          <t/>
        </is>
      </c>
      <c r="EI45" s="752" t="inlineStr">
        <f aca="false">IF($B45="","",IF(COUNTIFS('English Scores- Leveled papers'!$H$4:$KM$4,EI$3,'English Scores- Leveled papers'!$H47:$KM47,"&lt;&gt;")=0,"",SUMIF('English Scores- Leveled papers'!$H$4:$KM$4,EI$3,'English Scores- Leveled papers'!$H47:$KM47)))</f>
        <is>
          <t/>
        </is>
      </c>
      <c r="EJ45" s="752" t="inlineStr">
        <f aca="false">IF($B45="","",IF(COUNTIFS('English Scores- Leveled papers'!$H$4:$KM$4,EJ$3,'English Scores- Leveled papers'!$H47:$KM47,"&lt;&gt;")=0,"",SUMIF('English Scores- Leveled papers'!$H$4:$KM$4,EJ$3,'English Scores- Leveled papers'!$H47:$KM47)))</f>
        <is>
          <t/>
        </is>
      </c>
      <c r="EK45" s="752" t="inlineStr">
        <f aca="false">IF($B45="","",IF(COUNTIFS('English Scores- Leveled papers'!$H$4:$KM$4,EK$3,'English Scores- Leveled papers'!$H47:$KM47,"&lt;&gt;")=0,"",SUMIF('English Scores- Leveled papers'!$H$4:$KM$4,EK$3,'English Scores- Leveled papers'!$H47:$KM47)))</f>
        <is>
          <t/>
        </is>
      </c>
      <c r="EL45" s="752" t="inlineStr">
        <f aca="false">IF($B45="","",IF(COUNTIFS('English Scores- Leveled papers'!$H$4:$KM$4,EL$3,'English Scores- Leveled papers'!$H47:$KM47,"&lt;&gt;")=0,"",SUMIF('English Scores- Leveled papers'!$H$4:$KM$4,EL$3,'English Scores- Leveled papers'!$H47:$KM47)))</f>
        <is>
          <t/>
        </is>
      </c>
      <c r="EM45" s="752" t="inlineStr">
        <f aca="false">IF($B45="","",IF(COUNTIFS('English Scores- Leveled papers'!$H$4:$KM$4,EM$3,'English Scores- Leveled papers'!$H47:$KM47,"&lt;&gt;")=0,"",SUMIF('English Scores- Leveled papers'!$H$4:$KM$4,EM$3,'English Scores- Leveled papers'!$H47:$KM47)))</f>
        <is>
          <t/>
        </is>
      </c>
      <c r="EN45" s="752" t="inlineStr">
        <f aca="false">IF($B45="","",IF(COUNTIFS('English Scores- Leveled papers'!$H$4:$KM$4,EN$3,'English Scores- Leveled papers'!$H47:$KM47,"&lt;&gt;")=0,"",SUMIF('English Scores- Leveled papers'!$H$4:$KM$4,EN$3,'English Scores- Leveled papers'!$H47:$KM47)))</f>
        <is>
          <t/>
        </is>
      </c>
      <c r="EO45" s="752" t="inlineStr">
        <f aca="false">IF($B45="","",IF(COUNTIFS('English Scores- Leveled papers'!$H$4:$KM$4,EO$3,'English Scores- Leveled papers'!$H47:$KM47,"&lt;&gt;")=0,"",SUMIF('English Scores- Leveled papers'!$H$4:$KM$4,EO$3,'English Scores- Leveled papers'!$H47:$KM47)))</f>
        <is>
          <t/>
        </is>
      </c>
      <c r="EP45" s="752" t="inlineStr">
        <f aca="false">IF($B45="","",IF(COUNTIFS('English Scores- Leveled papers'!$H$4:$KM$4,EP$3,'English Scores- Leveled papers'!$H47:$KM47,"&lt;&gt;")=0,"",SUMIF('English Scores- Leveled papers'!$H$4:$KM$4,EP$3,'English Scores- Leveled papers'!$H47:$KM47)))</f>
        <is>
          <t/>
        </is>
      </c>
    </row>
    <row r="46" customFormat="false" ht="12.75" hidden="false" customHeight="false" outlineLevel="0" collapsed="false">
      <c r="A46" s="315" t="n">
        <v>42</v>
      </c>
      <c r="B46" s="315" t="inlineStr">
        <f aca="false">'English Scores- Leveled papers'!B48</f>
        <is>
          <t/>
        </is>
      </c>
      <c r="C46" s="751" t="e">
        <f aca="false">IF('RC Mastery Check+Question type'!D46="","",IF(OR('RC Mastery Check+Question type'!D46=-0.5,'RC Mastery Check+Question type'!D46=0,'RC Mastery Check+Question type'!D46=0.2,'RC Mastery Check+Question type'!D46=0.5),"NR",'cover sheet'!#ref!))</f>
        <v>#VALUE!</v>
      </c>
      <c r="D46" s="316" t="inlineStr">
        <f aca="false">IF(OR(B46="",COUNT('English Scores- Leveled papers'!AJ48:KM48)=0),"",IF((AND(R46&gt;=(70/100),R46&lt;1.1)),9,IF(AND(Q46&gt;=(70/100),Q46&lt;1.1),8,IF(AND(P46&gt;=(70/100),P46&lt;1.1),7,IF(AND(O46&gt;=(70/100),O46&lt;1.1),6,IF(AND(N46&gt;=0.7,N46&lt;1.1),5,IF(AND(M46&gt;=0.7,M46&lt;1.1),5,IF(AND(L46&gt;=0.7,L46&lt;1.1),4,IF(AND(K46&gt;=0.7,K46&lt;1.1),4,IF(AND(J46&gt;=0.7,J46&lt;1.1),3,IF(AND(I46&gt;=0.7,I46&lt;1.1),3,IF(AND(H46&gt;=0.7,H46&lt;1.1),2,IF(AND(G46&gt;=0.7,G46&lt;1.1),2,IF(AND(F46&gt;=0.7,F46&lt;1.1),1,IF(AND(E46&gt;=0.7,E46&lt;1.1),1,IF(COUNT('English Scores- Leveled papers'!AJ48:AK48)=0,"","NR"))))))))))))))))</f>
        <is>
          <t/>
        </is>
      </c>
      <c r="E46" s="318" t="str">
        <f aca="false">IF((B46=""),"",IF(COUNT(S46:W46)=0,"",ROUND(SUM(S46:W46)/SUM($S$2:$W$2),1)))</f>
        <v/>
      </c>
      <c r="F46" s="318" t="str">
        <f aca="false">IF((B46=""),"",IF(COUNT(X46:AB46)=0,"",ROUND(SUM(X46:AB46)/SUM($X$2:$AB$2),1)))</f>
        <v/>
      </c>
      <c r="G46" s="318" t="str">
        <f aca="false">IFERROR(IF((B46=""),"",IF(COUNT(AC46:AH46)=0,"",ROUND(SUM(AC46:AH46)/SUM($AC$2:$AH$2),1))),"")</f>
        <v/>
      </c>
      <c r="H46" s="318" t="str">
        <f aca="false">IFERROR(IF((B46=""),"",IF(COUNT(AI46:AN46)=0,"",ROUND(SUM(AI46:AN46)/SUM($AI$2:$AN$2),1))),0)</f>
        <v/>
      </c>
      <c r="I46" s="318" t="str">
        <f aca="false">IFERROR(IF((B46=""),"",IF(COUNT(AO46:AY46)=0,"",ROUND(SUM(AO46:AY46)/SUM($AO$2:$AY$2),1))),0)</f>
        <v/>
      </c>
      <c r="J46" s="318" t="str">
        <f aca="false">IFERROR(IF((B46=""),"",IF(COUNT(AZ46:BO46)=0,"",ROUND(SUM(AZ46:BO46)/SUM($AZ$2:$BO$2),1))),0)</f>
        <v/>
      </c>
      <c r="K46" s="318" t="str">
        <f aca="false">IFERROR(IF((B46=""),"",IF(COUNT(BP46:BW46)=0,"",ROUND(SUM(BP46:BW46)/SUM($BP$2:$BW$2),1))),0)</f>
        <v/>
      </c>
      <c r="L46" s="318" t="str">
        <f aca="false">IFERROR(IF((B46=""),"",IF(COUNT(BX46:CF46)=0,"",ROUND(SUM(BX46:CF46)/SUM($BX$2:$CF$2),1))),0)</f>
        <v/>
      </c>
      <c r="M46" s="318" t="str">
        <f aca="false">IFERROR(IF((B46=""),"",IF(COUNT(CG46:CK46)=0,"",ROUND(SUM(CG46:CK46)/SUM($CG$2:$CK$2),1))),0)</f>
        <v/>
      </c>
      <c r="N46" s="318" t="str">
        <f aca="false">IFERROR(IF((B46=""),"",IF(COUNT(CL46:CS46)=0,"",ROUND(SUM(CL46:CS46)/SUM($CL$2:$CS$2),1))),0)</f>
        <v/>
      </c>
      <c r="O46" s="318" t="str">
        <f aca="false">IFERROR(IF((B46=""),"",IF(COUNT(CT46:DE46)=0,"",ROUND(SUM(CT46:DE46)/SUM($CT$2:$DE$2),1))),0)</f>
        <v/>
      </c>
      <c r="P46" s="318" t="str">
        <f aca="false">IFERROR(IF((B46=""),"",IF(COUNT(DF46:DQ46)=0,"",ROUND(SUM(DF46:DQ46)/SUM($DF$2:$DQ$2),1))),0)</f>
        <v/>
      </c>
      <c r="Q46" s="318" t="str">
        <f aca="false">IFERROR(IF((B46=""),"",IF(COUNT(DR46:EB46)=0,"",ROUND(SUM(DR46:EB46)/SUM($DR$2:$EB$2),1))),0)</f>
        <v/>
      </c>
      <c r="R46" s="318" t="str">
        <f aca="false">(IF((B46=""),"",IF(COUNT(ED46:EP46)=0,"",ROUND(SUM(ED46:EP46)/SUM($ED$2:$EP$2),1))))</f>
        <v/>
      </c>
      <c r="S46" s="319" t="inlineStr">
        <f aca="false">IF($B46="","",IF(COUNTIFS('English Scores- Leveled papers'!$H$4:$KM$4,S$3,'English Scores- Leveled papers'!$H48:$KM48,"&lt;&gt;")=0,"",SUMIF('English Scores- Leveled papers'!$H$4:$KM$4,S$3,'English Scores- Leveled papers'!$H48:$KM48)))</f>
        <is>
          <t/>
        </is>
      </c>
      <c r="T46" s="319" t="inlineStr">
        <f aca="false">IF($B46="","",IF(COUNTIFS('English Scores- Leveled papers'!$H$4:$KM$4,T$3,'English Scores- Leveled papers'!$H48:$KM48,"&lt;&gt;")=0,"",SUMIF('English Scores- Leveled papers'!$H$4:$KM$4,T$3,'English Scores- Leveled papers'!$H48:$KM48)))</f>
        <is>
          <t/>
        </is>
      </c>
      <c r="U46" s="319" t="inlineStr">
        <f aca="false">IF($B46="","",IF(COUNTIFS('English Scores- Leveled papers'!$H$4:$KM$4,U$3,'English Scores- Leveled papers'!$H48:$KM48,"&lt;&gt;")=0,"",SUMIF('English Scores- Leveled papers'!$H$4:$KM$4,U$3,'English Scores- Leveled papers'!$H48:$KM48)))</f>
        <is>
          <t/>
        </is>
      </c>
      <c r="V46" s="319" t="inlineStr">
        <f aca="false">IF($B46="","",IF(COUNTIFS('English Scores- Leveled papers'!$H$4:$KM$4,V$3,'English Scores- Leveled papers'!$H48:$KM48,"&lt;&gt;")=0,"",SUMIF('English Scores- Leveled papers'!$H$4:$KM$4,V$3,'English Scores- Leveled papers'!$H48:$KM48)))</f>
        <is>
          <t/>
        </is>
      </c>
      <c r="W46" s="319" t="inlineStr">
        <f aca="false">IF($B46="","",IF(COUNTIFS('English Scores- Leveled papers'!$H$4:$KM$4,W$3,'English Scores- Leveled papers'!$H48:$KM48,"&lt;&gt;")=0,"",SUMIF('English Scores- Leveled papers'!$H$4:$KM$4,W$3,'English Scores- Leveled papers'!$H48:$KM48)))</f>
        <is>
          <t/>
        </is>
      </c>
      <c r="X46" s="752" t="inlineStr">
        <f aca="false">IF($B46="","",IF(COUNTIFS('English Scores- Leveled papers'!$H$4:$KM$4,X$3,'English Scores- Leveled papers'!$H48:$KM48,"&lt;&gt;")=0,"",SUMIF('English Scores- Leveled papers'!$H$4:$KM$4,X$3,'English Scores- Leveled papers'!$H48:$KM48)))</f>
        <is>
          <t/>
        </is>
      </c>
      <c r="Y46" s="752" t="inlineStr">
        <f aca="false">IF($B46="","",IF(COUNTIFS('English Scores- Leveled papers'!$H$4:$KM$4,Y$3,'English Scores- Leveled papers'!$H48:$KM48,"&lt;&gt;")=0,"",SUMIF('English Scores- Leveled papers'!$H$4:$KM$4,Y$3,'English Scores- Leveled papers'!$H48:$KM48)))</f>
        <is>
          <t/>
        </is>
      </c>
      <c r="Z46" s="752" t="inlineStr">
        <f aca="false">IF($B46="","",IF(COUNTIFS('English Scores- Leveled papers'!$H$4:$KM$4,Z$3,'English Scores- Leveled papers'!$H48:$KM48,"&lt;&gt;")=0,"",SUMIF('English Scores- Leveled papers'!$H$4:$KM$4,Z$3,'English Scores- Leveled papers'!$H48:$KM48)))</f>
        <is>
          <t/>
        </is>
      </c>
      <c r="AA46" s="752" t="inlineStr">
        <f aca="false">IF($B46="","",IF(COUNTIFS('English Scores- Leveled papers'!$H$4:$KM$4,AA$3,'English Scores- Leveled papers'!$H48:$KM48,"&lt;&gt;")=0,"",SUMIF('English Scores- Leveled papers'!$H$4:$KM$4,AA$3,'English Scores- Leveled papers'!$H48:$KM48)))</f>
        <is>
          <t/>
        </is>
      </c>
      <c r="AB46" s="752" t="inlineStr">
        <f aca="false">IF($B46="","",IF(COUNTIFS('English Scores- Leveled papers'!$H$4:$KM$4,AB$3,'English Scores- Leveled papers'!$H48:$KM48,"&lt;&gt;")=0,"",SUMIF('English Scores- Leveled papers'!$H$4:$KM$4,AB$3,'English Scores- Leveled papers'!$H48:$KM48)))</f>
        <is>
          <t/>
        </is>
      </c>
      <c r="AC46" s="319" t="inlineStr">
        <f aca="false">IF($B46="","",IF(COUNTIFS('English Scores- Leveled papers'!$H$4:$KM$4,AC$3,'English Scores- Leveled papers'!$H48:$KM48,"&lt;&gt;")=0,"",SUMIF('English Scores- Leveled papers'!$H$4:$KM$4,AC$3,'English Scores- Leveled papers'!$H48:$KM48)))</f>
        <is>
          <t/>
        </is>
      </c>
      <c r="AD46" s="319" t="inlineStr">
        <f aca="false">IF($B46="","",IF(COUNTIFS('English Scores- Leveled papers'!$H$4:$KM$4,AD$3,'English Scores- Leveled papers'!$H48:$KM48,"&lt;&gt;")=0,"",SUMIF('English Scores- Leveled papers'!$H$4:$KM$4,AD$3,'English Scores- Leveled papers'!$H48:$KM48)))</f>
        <is>
          <t/>
        </is>
      </c>
      <c r="AE46" s="319" t="inlineStr">
        <f aca="false">IF($B46="","",IF(COUNTIFS('English Scores- Leveled papers'!$H$4:$KM$4,AE$3,'English Scores- Leveled papers'!$H48:$KM48,"&lt;&gt;")=0,"",SUMIF('English Scores- Leveled papers'!$H$4:$KM$4,AE$3,'English Scores- Leveled papers'!$H48:$KM48)))</f>
        <is>
          <t/>
        </is>
      </c>
      <c r="AF46" s="319" t="inlineStr">
        <f aca="false">IF($B46="","",IF(COUNTIFS('English Scores- Leveled papers'!$H$4:$KM$4,AF$3,'English Scores- Leveled papers'!$H48:$KM48,"&lt;&gt;")=0,"",SUMIF('English Scores- Leveled papers'!$H$4:$KM$4,AF$3,'English Scores- Leveled papers'!$H48:$KM48)))</f>
        <is>
          <t/>
        </is>
      </c>
      <c r="AG46" s="319" t="inlineStr">
        <f aca="false">IF($B46="","",IF(COUNTIFS('English Scores- Leveled papers'!$H$4:$KM$4,AG$3,'English Scores- Leveled papers'!$H48:$KM48,"&lt;&gt;")=0,"",SUMIF('English Scores- Leveled papers'!$H$4:$KM$4,AG$3,'English Scores- Leveled papers'!$H48:$KM48)))</f>
        <is>
          <t/>
        </is>
      </c>
      <c r="AH46" s="319" t="inlineStr">
        <f aca="false">IF($B46="","",IF(COUNTIFS('English Scores- Leveled papers'!$H$4:$KM$4,AH$3,'English Scores- Leveled papers'!$H48:$KM48,"&lt;&gt;")=0,"",SUMIF('English Scores- Leveled papers'!$H$4:$KM$4,AH$3,'English Scores- Leveled papers'!$H48:$KM48)))</f>
        <is>
          <t/>
        </is>
      </c>
      <c r="AI46" s="752" t="inlineStr">
        <f aca="false">IF($B46="","",IF(COUNTIFS('English Scores- Leveled papers'!$H$4:$KM$4,AI$3,'English Scores- Leveled papers'!$H48:$KM48,"&lt;&gt;")=0,"",SUMIF('English Scores- Leveled papers'!$H$4:$KM$4,AI$3,'English Scores- Leveled papers'!$H48:$KM48)))</f>
        <is>
          <t/>
        </is>
      </c>
      <c r="AJ46" s="752" t="inlineStr">
        <f aca="false">IF($B46="","",IF(COUNTIFS('English Scores- Leveled papers'!$H$4:$KM$4,AJ$3,'English Scores- Leveled papers'!$H48:$KM48,"&lt;&gt;")=0,"",SUMIF('English Scores- Leveled papers'!$H$4:$KM$4,AJ$3,'English Scores- Leveled papers'!$H48:$KM48)))</f>
        <is>
          <t/>
        </is>
      </c>
      <c r="AK46" s="752" t="inlineStr">
        <f aca="false">IF($B46="","",IF(COUNTIFS('English Scores- Leveled papers'!$H$4:$KM$4,AK$3,'English Scores- Leveled papers'!$H48:$KM48,"&lt;&gt;")=0,"",SUMIF('English Scores- Leveled papers'!$H$4:$KM$4,AK$3,'English Scores- Leveled papers'!$H48:$KM48)))</f>
        <is>
          <t/>
        </is>
      </c>
      <c r="AL46" s="752" t="inlineStr">
        <f aca="false">IF($B46="","",IF(COUNTIFS('English Scores- Leveled papers'!$H$4:$KM$4,AL$3,'English Scores- Leveled papers'!$H48:$KM48,"&lt;&gt;")=0,"",SUMIF('English Scores- Leveled papers'!$H$4:$KM$4,AL$3,'English Scores- Leveled papers'!$H48:$KM48)))</f>
        <is>
          <t/>
        </is>
      </c>
      <c r="AM46" s="752" t="inlineStr">
        <f aca="false">IF($B46="","",IF(COUNTIFS('English Scores- Leveled papers'!$H$4:$KM$4,AM$3,'English Scores- Leveled papers'!$H48:$KM48,"&lt;&gt;")=0,"",SUMIF('English Scores- Leveled papers'!$H$4:$KM$4,AM$3,'English Scores- Leveled papers'!$H48:$KM48)))</f>
        <is>
          <t/>
        </is>
      </c>
      <c r="AN46" s="752" t="inlineStr">
        <f aca="false">IF($B46="","",IF(COUNTIFS('English Scores- Leveled papers'!$H$4:$KM$4,AN$3,'English Scores- Leveled papers'!$H48:$KM48,"&lt;&gt;")=0,"",SUMIF('English Scores- Leveled papers'!$H$4:$KM$4,AN$3,'English Scores- Leveled papers'!$H48:$KM48)))</f>
        <is>
          <t/>
        </is>
      </c>
      <c r="AO46" s="319" t="inlineStr">
        <f aca="false">IF($B46="","",IF(COUNTIFS('English Scores- Leveled papers'!$H$4:$KM$4,AO$3,'English Scores- Leveled papers'!$H48:$KM48,"&lt;&gt;")=0,"",SUMIF('English Scores- Leveled papers'!$H$4:$KM$4,AO$3,'English Scores- Leveled papers'!$H48:$KM48)))</f>
        <is>
          <t/>
        </is>
      </c>
      <c r="AP46" s="319" t="inlineStr">
        <f aca="false">IF($B46="","",IF(COUNTIFS('English Scores- Leveled papers'!$H$4:$KM$4,AP$3,'English Scores- Leveled papers'!$H48:$KM48,"&lt;&gt;")=0,"",SUMIF('English Scores- Leveled papers'!$H$4:$KM$4,AP$3,'English Scores- Leveled papers'!$H48:$KM48)))</f>
        <is>
          <t/>
        </is>
      </c>
      <c r="AQ46" s="319" t="inlineStr">
        <f aca="false">IF($B46="","",IF(COUNTIFS('English Scores- Leveled papers'!$H$4:$KM$4,AQ$3,'English Scores- Leveled papers'!$H48:$KM48,"&lt;&gt;")=0,"",SUMIF('English Scores- Leveled papers'!$H$4:$KM$4,AQ$3,'English Scores- Leveled papers'!$H48:$KM48)))</f>
        <is>
          <t/>
        </is>
      </c>
      <c r="AR46" s="319" t="inlineStr">
        <f aca="false">IF($B46="","",IF(COUNTIFS('English Scores- Leveled papers'!$H$4:$KM$4,AR$3,'English Scores- Leveled papers'!$H48:$KM48,"&lt;&gt;")=0,"",SUMIF('English Scores- Leveled papers'!$H$4:$KM$4,AR$3,'English Scores- Leveled papers'!$H48:$KM48)))</f>
        <is>
          <t/>
        </is>
      </c>
      <c r="AS46" s="319" t="inlineStr">
        <f aca="false">IF($B46="","",IF(COUNTIFS('English Scores- Leveled papers'!$H$4:$KM$4,AS$3,'English Scores- Leveled papers'!$H48:$KM48,"&lt;&gt;")=0,"",SUMIF('English Scores- Leveled papers'!$H$4:$KM$4,AS$3,'English Scores- Leveled papers'!$H48:$KM48)))</f>
        <is>
          <t/>
        </is>
      </c>
      <c r="AT46" s="319" t="inlineStr">
        <f aca="false">IF($B46="","",IF(COUNTIFS('English Scores- Leveled papers'!$H$4:$KM$4,AT$3,'English Scores- Leveled papers'!$H48:$KM48,"&lt;&gt;")=0,"",SUMIF('English Scores- Leveled papers'!$H$4:$KM$4,AT$3,'English Scores- Leveled papers'!$H48:$KM48)))</f>
        <is>
          <t/>
        </is>
      </c>
      <c r="AU46" s="319" t="inlineStr">
        <f aca="false">IF($B46="","",IF(COUNTIFS('English Scores- Leveled papers'!$H$4:$KM$4,AU$3,'English Scores- Leveled papers'!$H48:$KM48,"&lt;&gt;")=0,"",SUMIF('English Scores- Leveled papers'!$H$4:$KM$4,AU$3,'English Scores- Leveled papers'!$H48:$KM48)))</f>
        <is>
          <t/>
        </is>
      </c>
      <c r="AV46" s="319" t="inlineStr">
        <f aca="false">IF($B46="","",IF(COUNTIFS('English Scores- Leveled papers'!$H$4:$KM$4,AV$3,'English Scores- Leveled papers'!$H48:$KM48,"&lt;&gt;")=0,"",SUMIF('English Scores- Leveled papers'!$H$4:$KM$4,AV$3,'English Scores- Leveled papers'!$H48:$KM48)))</f>
        <is>
          <t/>
        </is>
      </c>
      <c r="AW46" s="319" t="inlineStr">
        <f aca="false">IF($B46="","",IF(COUNTIFS('English Scores- Leveled papers'!$H$4:$KM$4,AW$3,'English Scores- Leveled papers'!$H48:$KM48,"&lt;&gt;")=0,"",SUMIF('English Scores- Leveled papers'!$H$4:$KM$4,AW$3,'English Scores- Leveled papers'!$H48:$KM48)))</f>
        <is>
          <t/>
        </is>
      </c>
      <c r="AX46" s="319" t="inlineStr">
        <f aca="false">IF($B46="","",IF(COUNTIFS('English Scores- Leveled papers'!$H$4:$KM$4,AX$3,'English Scores- Leveled papers'!$H48:$KM48,"&lt;&gt;")=0,"",SUMIF('English Scores- Leveled papers'!$H$4:$KM$4,AX$3,'English Scores- Leveled papers'!$H48:$KM48)))</f>
        <is>
          <t/>
        </is>
      </c>
      <c r="AY46" s="319" t="inlineStr">
        <f aca="false">IF($B46="","",IF(COUNTIFS('English Scores- Leveled papers'!$H$4:$KM$4,AY$3,'English Scores- Leveled papers'!$H48:$KM48,"&lt;&gt;")=0,"",SUMIF('English Scores- Leveled papers'!$H$4:$KM$4,AY$3,'English Scores- Leveled papers'!$H48:$KM48)))</f>
        <is>
          <t/>
        </is>
      </c>
      <c r="AZ46" s="752" t="inlineStr">
        <f aca="false">IF($B46="","",IF(COUNTIFS('English Scores- Leveled papers'!$H$4:$KM$4,AZ$3,'English Scores- Leveled papers'!$H48:$KM48,"&lt;&gt;")=0,"",SUMIF('English Scores- Leveled papers'!$H$4:$KM$4,AZ$3,'English Scores- Leveled papers'!$H48:$KM48)))</f>
        <is>
          <t/>
        </is>
      </c>
      <c r="BA46" s="752" t="inlineStr">
        <f aca="false">IF($B46="","",IF(COUNTIFS('English Scores- Leveled papers'!$H$4:$KM$4,BA$3,'English Scores- Leveled papers'!$H48:$KM48,"&lt;&gt;")=0,"",SUMIF('English Scores- Leveled papers'!$H$4:$KM$4,BA$3,'English Scores- Leveled papers'!$H48:$KM48)))</f>
        <is>
          <t/>
        </is>
      </c>
      <c r="BB46" s="752" t="inlineStr">
        <f aca="false">IF($B46="","",IF(COUNTIFS('English Scores- Leveled papers'!$H$4:$KM$4,BB$3,'English Scores- Leveled papers'!$H48:$KM48,"&lt;&gt;")=0,"",SUMIF('English Scores- Leveled papers'!$H$4:$KM$4,BB$3,'English Scores- Leveled papers'!$H48:$KM48)))</f>
        <is>
          <t/>
        </is>
      </c>
      <c r="BC46" s="752" t="inlineStr">
        <f aca="false">IF($B46="","",IF(COUNTIFS('English Scores- Leveled papers'!$H$4:$KM$4,BC$3,'English Scores- Leveled papers'!$H48:$KM48,"&lt;&gt;")=0,"",SUMIF('English Scores- Leveled papers'!$H$4:$KM$4,BC$3,'English Scores- Leveled papers'!$H48:$KM48)))</f>
        <is>
          <t/>
        </is>
      </c>
      <c r="BD46" s="752"/>
      <c r="BE46" s="752"/>
      <c r="BF46" s="752" t="inlineStr">
        <f aca="false">IF($B46="","",IF(COUNTIFS('English Scores- Leveled papers'!$H$4:$KM$4,BF$3,'English Scores- Leveled papers'!$H48:$KM48,"&lt;&gt;")=0,"",SUMIF('English Scores- Leveled papers'!$H$4:$KM$4,BF$3,'English Scores- Leveled papers'!$H48:$KM48)))</f>
        <is>
          <t/>
        </is>
      </c>
      <c r="BG46" s="752" t="inlineStr">
        <f aca="false">IF($B46="","",IF(COUNTIFS('English Scores- Leveled papers'!$H$4:$KM$4,BG$3,'English Scores- Leveled papers'!$H48:$KM48,"&lt;&gt;")=0,"",SUMIF('English Scores- Leveled papers'!$H$4:$KM$4,BG$3,'English Scores- Leveled papers'!$H48:$KM48)))</f>
        <is>
          <t/>
        </is>
      </c>
      <c r="BH46" s="752" t="inlineStr">
        <f aca="false">IF($B46="","",IF(COUNTIFS('English Scores- Leveled papers'!$H$4:$KM$4,BH$3,'English Scores- Leveled papers'!$H48:$KM48,"&lt;&gt;")=0,"",SUMIF('English Scores- Leveled papers'!$H$4:$KM$4,BH$3,'English Scores- Leveled papers'!$H48:$KM48)))</f>
        <is>
          <t/>
        </is>
      </c>
      <c r="BI46" s="752" t="inlineStr">
        <f aca="false">IF($B46="","",IF(COUNTIFS('English Scores- Leveled papers'!$H$4:$KM$4,BI$3,'English Scores- Leveled papers'!$H48:$KM48,"&lt;&gt;")=0,"",SUMIF('English Scores- Leveled papers'!$H$4:$KM$4,BI$3,'English Scores- Leveled papers'!$H48:$KM48)))</f>
        <is>
          <t/>
        </is>
      </c>
      <c r="BJ46" s="752" t="inlineStr">
        <f aca="false">IF($B46="","",IF(COUNTIFS('English Scores- Leveled papers'!$H$4:$KM$4,BJ$3,'English Scores- Leveled papers'!$H48:$KM48,"&lt;&gt;")=0,"",SUMIF('English Scores- Leveled papers'!$H$4:$KM$4,BJ$3,'English Scores- Leveled papers'!$H48:$KM48)))</f>
        <is>
          <t/>
        </is>
      </c>
      <c r="BK46" s="752" t="inlineStr">
        <f aca="false">IF($B46="","",IF(COUNTIFS('English Scores- Leveled papers'!$H$4:$KM$4,BK$3,'English Scores- Leveled papers'!$H48:$KM48,"&lt;&gt;")=0,"",SUMIF('English Scores- Leveled papers'!$H$4:$KM$4,BK$3,'English Scores- Leveled papers'!$H48:$KM48)))</f>
        <is>
          <t/>
        </is>
      </c>
      <c r="BL46" s="752" t="inlineStr">
        <f aca="false">IF($B46="","",IF(COUNTIFS('English Scores- Leveled papers'!$H$4:$KM$4,BL$3,'English Scores- Leveled papers'!$H48:$KM48,"&lt;&gt;")=0,"",SUMIF('English Scores- Leveled papers'!$H$4:$KM$4,BL$3,'English Scores- Leveled papers'!$H48:$KM48)))</f>
        <is>
          <t/>
        </is>
      </c>
      <c r="BM46" s="752" t="inlineStr">
        <f aca="false">IF($B46="","",IF(COUNTIFS('English Scores- Leveled papers'!$H$4:$KM$4,BM$3,'English Scores- Leveled papers'!$H48:$KM48,"&lt;&gt;")=0,"",SUMIF('English Scores- Leveled papers'!$H$4:$KM$4,BM$3,'English Scores- Leveled papers'!$H48:$KM48)))</f>
        <is>
          <t/>
        </is>
      </c>
      <c r="BN46" s="752" t="inlineStr">
        <f aca="false">IF($B46="","",IF(COUNTIFS('English Scores- Leveled papers'!$H$4:$KM$4,BN$3,'English Scores- Leveled papers'!$H48:$KM48,"&lt;&gt;")=0,"",SUMIF('English Scores- Leveled papers'!$H$4:$KM$4,BN$3,'English Scores- Leveled papers'!$H48:$KM48)))</f>
        <is>
          <t/>
        </is>
      </c>
      <c r="BO46" s="752" t="inlineStr">
        <f aca="false">IF($B46="","",IF(COUNTIFS('English Scores- Leveled papers'!$H$4:$KM$4,BO$3,'English Scores- Leveled papers'!$H48:$KM48,"&lt;&gt;")=0,"",SUMIF('English Scores- Leveled papers'!$H$4:$KM$4,BO$3,'English Scores- Leveled papers'!$H48:$KM48)))</f>
        <is>
          <t/>
        </is>
      </c>
      <c r="BP46" s="319" t="inlineStr">
        <f aca="false">IF($B46="","",IF(COUNTIFS('English Scores- Leveled papers'!$H$4:$KM$4,BP$3,'English Scores- Leveled papers'!$H48:$KM48,"&lt;&gt;")=0,"",SUMIF('English Scores- Leveled papers'!$H$4:$KM$4,BP$3,'English Scores- Leveled papers'!$H48:$KM48)))</f>
        <is>
          <t/>
        </is>
      </c>
      <c r="BQ46" s="319" t="inlineStr">
        <f aca="false">IF($B46="","",IF(COUNTIFS('English Scores- Leveled papers'!$H$4:$KM$4,BQ$3,'English Scores- Leveled papers'!$H48:$KM48,"&lt;&gt;")=0,"",SUMIF('English Scores- Leveled papers'!$H$4:$KM$4,BQ$3,'English Scores- Leveled papers'!$H48:$KM48)))</f>
        <is>
          <t/>
        </is>
      </c>
      <c r="BR46" s="319" t="inlineStr">
        <f aca="false">IF($B46="","",IF(COUNTIFS('English Scores- Leveled papers'!$H$4:$KM$4,BR$3,'English Scores- Leveled papers'!$H48:$KM48,"&lt;&gt;")=0,"",SUMIF('English Scores- Leveled papers'!$H$4:$KM$4,BR$3,'English Scores- Leveled papers'!$H48:$KM48)))</f>
        <is>
          <t/>
        </is>
      </c>
      <c r="BS46" s="319" t="inlineStr">
        <f aca="false">IF($B46="","",IF(COUNTIFS('English Scores- Leveled papers'!$H$4:$KM$4,BS$3,'English Scores- Leveled papers'!$H48:$KM48,"&lt;&gt;")=0,"",SUMIF('English Scores- Leveled papers'!$H$4:$KM$4,BS$3,'English Scores- Leveled papers'!$H48:$KM48)))</f>
        <is>
          <t/>
        </is>
      </c>
      <c r="BT46" s="319" t="inlineStr">
        <f aca="false">IF($B46="","",IF(COUNTIFS('English Scores- Leveled papers'!$H$4:$KM$4,BT$3,'English Scores- Leveled papers'!$H48:$KM48,"&lt;&gt;")=0,"",SUMIF('English Scores- Leveled papers'!$H$4:$KM$4,BT$3,'English Scores- Leveled papers'!$H48:$KM48)))</f>
        <is>
          <t/>
        </is>
      </c>
      <c r="BU46" s="319" t="inlineStr">
        <f aca="false">IF($B46="","",IF(COUNTIFS('English Scores- Leveled papers'!$H$4:$KM$4,BU$3,'English Scores- Leveled papers'!$H48:$KM48,"&lt;&gt;")=0,"",SUMIF('English Scores- Leveled papers'!$H$4:$KM$4,BU$3,'English Scores- Leveled papers'!$H48:$KM48)))</f>
        <is>
          <t/>
        </is>
      </c>
      <c r="BV46" s="319" t="inlineStr">
        <f aca="false">IF($B46="","",IF(COUNTIFS('English Scores- Leveled papers'!$H$4:$KM$4,BV$3,'English Scores- Leveled papers'!$H48:$KM48,"&lt;&gt;")=0,"",SUMIF('English Scores- Leveled papers'!$H$4:$KM$4,BV$3,'English Scores- Leveled papers'!$H48:$KM48)))</f>
        <is>
          <t/>
        </is>
      </c>
      <c r="BW46" s="319" t="inlineStr">
        <f aca="false">IF($B46="","",IF(COUNTIFS('English Scores- Leveled papers'!$H$4:$KM$4,BW$3,'English Scores- Leveled papers'!$H48:$KM48,"&lt;&gt;")=0,"",SUMIF('English Scores- Leveled papers'!$H$4:$KM$4,BW$3,'English Scores- Leveled papers'!$H48:$KM48)))</f>
        <is>
          <t/>
        </is>
      </c>
      <c r="BX46" s="752" t="inlineStr">
        <f aca="false">IF($B46="","",IF(COUNTIFS('English Scores- Leveled papers'!$H$4:$KM$4,BX$3,'English Scores- Leveled papers'!$H48:$KM48,"&lt;&gt;")=0,"",SUMIF('English Scores- Leveled papers'!$H$4:$KM$4,BX$3,'English Scores- Leveled papers'!$H48:$KM48)))</f>
        <is>
          <t/>
        </is>
      </c>
      <c r="BY46" s="752" t="inlineStr">
        <f aca="false">IF($B46="","",IF(COUNTIFS('English Scores- Leveled papers'!$H$4:$KM$4,BY$3,'English Scores- Leveled papers'!$H48:$KM48,"&lt;&gt;")=0,"",SUMIF('English Scores- Leveled papers'!$H$4:$KM$4,BY$3,'English Scores- Leveled papers'!$H48:$KM48)))</f>
        <is>
          <t/>
        </is>
      </c>
      <c r="BZ46" s="752" t="inlineStr">
        <f aca="false">IF($B46="","",IF(COUNTIFS('English Scores- Leveled papers'!$H$4:$KM$4,BZ$3,'English Scores- Leveled papers'!$H48:$KM48,"&lt;&gt;")=0,"",SUMIF('English Scores- Leveled papers'!$H$4:$KM$4,BZ$3,'English Scores- Leveled papers'!$H48:$KM48)))</f>
        <is>
          <t/>
        </is>
      </c>
      <c r="CA46" s="752" t="inlineStr">
        <f aca="false">IF($B46="","",IF(COUNTIFS('English Scores- Leveled papers'!$H$4:$KM$4,CA$3,'English Scores- Leveled papers'!$H48:$KM48,"&lt;&gt;")=0,"",SUMIF('English Scores- Leveled papers'!$H$4:$KM$4,CA$3,'English Scores- Leveled papers'!$H48:$KM48)))</f>
        <is>
          <t/>
        </is>
      </c>
      <c r="CB46" s="752" t="inlineStr">
        <f aca="false">IF($B46="","",IF(COUNTIFS('English Scores- Leveled papers'!$H$4:$KM$4,CB$3,'English Scores- Leveled papers'!$H48:$KM48,"&lt;&gt;")=0,"",SUMIF('English Scores- Leveled papers'!$H$4:$KM$4,CB$3,'English Scores- Leveled papers'!$H48:$KM48)))</f>
        <is>
          <t/>
        </is>
      </c>
      <c r="CC46" s="752" t="inlineStr">
        <f aca="false">IF($B46="","",IF(COUNTIFS('English Scores- Leveled papers'!$H$4:$KM$4,CC$3,'English Scores- Leveled papers'!$H48:$KM48,"&lt;&gt;")=0,"",SUMIF('English Scores- Leveled papers'!$H$4:$KM$4,CC$3,'English Scores- Leveled papers'!$H48:$KM48)))</f>
        <is>
          <t/>
        </is>
      </c>
      <c r="CD46" s="752" t="inlineStr">
        <f aca="false">IF($B46="","",IF(COUNTIFS('English Scores- Leveled papers'!$H$4:$KM$4,CD$3,'English Scores- Leveled papers'!$H48:$KM48,"&lt;&gt;")=0,"",SUMIF('English Scores- Leveled papers'!$H$4:$KM$4,CD$3,'English Scores- Leveled papers'!$H48:$KM48)))</f>
        <is>
          <t/>
        </is>
      </c>
      <c r="CE46" s="752" t="inlineStr">
        <f aca="false">IF($B46="","",IF(COUNTIFS('English Scores- Leveled papers'!$H$4:$KM$4,CE$3,'English Scores- Leveled papers'!$H48:$KM48,"&lt;&gt;")=0,"",SUMIF('English Scores- Leveled papers'!$H$4:$KM$4,CE$3,'English Scores- Leveled papers'!$H48:$KM48)))</f>
        <is>
          <t/>
        </is>
      </c>
      <c r="CF46" s="752" t="inlineStr">
        <f aca="false">IF($B46="","",IF(COUNTIFS('English Scores- Leveled papers'!$H$4:$KM$4,CF$3,'English Scores- Leveled papers'!$H48:$KM48,"&lt;&gt;")=0,"",SUMIF('English Scores- Leveled papers'!$H$4:$KM$4,CF$3,'English Scores- Leveled papers'!$H48:$KM48)))</f>
        <is>
          <t/>
        </is>
      </c>
      <c r="CG46" s="319" t="inlineStr">
        <f aca="false">IF($B46="","",IF(COUNTIFS('English Scores- Leveled papers'!$H$4:$KM$4,CG$3,'English Scores- Leveled papers'!$H48:$KM48,"&lt;&gt;")=0,"",SUMIF('English Scores- Leveled papers'!$H$4:$KM$4,CG$3,'English Scores- Leveled papers'!$H48:$KM48)))</f>
        <is>
          <t/>
        </is>
      </c>
      <c r="CH46" s="319" t="inlineStr">
        <f aca="false">IF($B46="","",IF(COUNTIFS('English Scores- Leveled papers'!$H$4:$KM$4,CH$3,'English Scores- Leveled papers'!$H48:$KM48,"&lt;&gt;")=0,"",SUMIF('English Scores- Leveled papers'!$H$4:$KM$4,CH$3,'English Scores- Leveled papers'!$H48:$KM48)))</f>
        <is>
          <t/>
        </is>
      </c>
      <c r="CI46" s="319" t="inlineStr">
        <f aca="false">IF($B46="","",IF(COUNTIFS('English Scores- Leveled papers'!$H$4:$KM$4,CI$3,'English Scores- Leveled papers'!$H48:$KM48,"&lt;&gt;")=0,"",SUMIF('English Scores- Leveled papers'!$H$4:$KM$4,CI$3,'English Scores- Leveled papers'!$H48:$KM48)))</f>
        <is>
          <t/>
        </is>
      </c>
      <c r="CJ46" s="319" t="inlineStr">
        <f aca="false">IF($B46="","",IF(COUNTIFS('English Scores- Leveled papers'!$H$4:$KM$4,CJ$3,'English Scores- Leveled papers'!$H48:$KM48,"&lt;&gt;")=0,"",SUMIF('English Scores- Leveled papers'!$H$4:$KM$4,CJ$3,'English Scores- Leveled papers'!$H48:$KM48)))</f>
        <is>
          <t/>
        </is>
      </c>
      <c r="CK46" s="319" t="inlineStr">
        <f aca="false">IF($B46="","",IF(COUNTIFS('English Scores- Leveled papers'!$H$4:$KM$4,CK$3,'English Scores- Leveled papers'!$H48:$KM48,"&lt;&gt;")=0,"",SUMIF('English Scores- Leveled papers'!$H$4:$KM$4,CK$3,'English Scores- Leveled papers'!$H48:$KM48)))</f>
        <is>
          <t/>
        </is>
      </c>
      <c r="CL46" s="752" t="inlineStr">
        <f aca="false">IF($B46="","",IF(COUNTIFS('English Scores- Leveled papers'!$H$4:$KM$4,CL$3,'English Scores- Leveled papers'!$H48:$KM48,"&lt;&gt;")=0,"",SUMIF('English Scores- Leveled papers'!$H$4:$KM$4,CL$3,'English Scores- Leveled papers'!$H48:$KM48)))</f>
        <is>
          <t/>
        </is>
      </c>
      <c r="CM46" s="752" t="inlineStr">
        <f aca="false">IF($B46="","",IF(COUNTIFS('English Scores- Leveled papers'!$H$4:$KM$4,CM$3,'English Scores- Leveled papers'!$H48:$KM48,"&lt;&gt;")=0,"",SUMIF('English Scores- Leveled papers'!$H$4:$KM$4,CM$3,'English Scores- Leveled papers'!$H48:$KM48)))</f>
        <is>
          <t/>
        </is>
      </c>
      <c r="CN46" s="752" t="inlineStr">
        <f aca="false">IF($B46="","",IF(COUNTIFS('English Scores- Leveled papers'!$H$4:$KM$4,CN$3,'English Scores- Leveled papers'!$H48:$KM48,"&lt;&gt;")=0,"",SUMIF('English Scores- Leveled papers'!$H$4:$KM$4,CN$3,'English Scores- Leveled papers'!$H48:$KM48)))</f>
        <is>
          <t/>
        </is>
      </c>
      <c r="CO46" s="752" t="inlineStr">
        <f aca="false">IF($B46="","",IF(COUNTIFS('English Scores- Leveled papers'!$H$4:$KM$4,CO$3,'English Scores- Leveled papers'!$H48:$KM48,"&lt;&gt;")=0,"",SUMIF('English Scores- Leveled papers'!$H$4:$KM$4,CO$3,'English Scores- Leveled papers'!$H48:$KM48)))</f>
        <is>
          <t/>
        </is>
      </c>
      <c r="CP46" s="752" t="inlineStr">
        <f aca="false">IF($B46="","",IF(COUNTIFS('English Scores- Leveled papers'!$H$4:$KM$4,CP$3,'English Scores- Leveled papers'!$H48:$KM48,"&lt;&gt;")=0,"",SUMIF('English Scores- Leveled papers'!$H$4:$KM$4,CP$3,'English Scores- Leveled papers'!$H48:$KM48)))</f>
        <is>
          <t/>
        </is>
      </c>
      <c r="CQ46" s="752" t="inlineStr">
        <f aca="false">IF($B46="","",IF(COUNTIFS('English Scores- Leveled papers'!$H$4:$KM$4,CQ$3,'English Scores- Leveled papers'!$H48:$KM48,"&lt;&gt;")=0,"",SUMIF('English Scores- Leveled papers'!$H$4:$KM$4,CQ$3,'English Scores- Leveled papers'!$H48:$KM48)))</f>
        <is>
          <t/>
        </is>
      </c>
      <c r="CR46" s="752" t="inlineStr">
        <f aca="false">IF($B46="","",IF(COUNTIFS('English Scores- Leveled papers'!$H$4:$KM$4,CR$3,'English Scores- Leveled papers'!$H48:$KM48,"&lt;&gt;")=0,"",SUMIF('English Scores- Leveled papers'!$H$4:$KM$4,CR$3,'English Scores- Leveled papers'!$H48:$KM48)))</f>
        <is>
          <t/>
        </is>
      </c>
      <c r="CS46" s="752" t="inlineStr">
        <f aca="false">IF($B46="","",IF(COUNTIFS('English Scores- Leveled papers'!$H$4:$KM$4,CS$3,'English Scores- Leveled papers'!$H48:$KM48,"&lt;&gt;")=0,"",SUMIF('English Scores- Leveled papers'!$H$4:$KM$4,CS$3,'English Scores- Leveled papers'!$H48:$KM48)))</f>
        <is>
          <t/>
        </is>
      </c>
      <c r="CT46" s="319" t="inlineStr">
        <f aca="false">IF($B46="","",IF(COUNTIFS('English Scores- Leveled papers'!$H$4:$KM$4,CT$3,'English Scores- Leveled papers'!$H48:$KM48,"&lt;&gt;")=0,"",SUMIF('English Scores- Leveled papers'!$H$4:$KM$4,CT$3,'English Scores- Leveled papers'!$H48:$KM48)))</f>
        <is>
          <t/>
        </is>
      </c>
      <c r="CU46" s="319" t="inlineStr">
        <f aca="false">IF($B46="","",IF(COUNTIFS('English Scores- Leveled papers'!$H$4:$KM$4,CU$3,'English Scores- Leveled papers'!$H48:$KM48,"&lt;&gt;")=0,"",SUMIF('English Scores- Leveled papers'!$H$4:$KM$4,CU$3,'English Scores- Leveled papers'!$H48:$KM48)))</f>
        <is>
          <t/>
        </is>
      </c>
      <c r="CV46" s="319" t="inlineStr">
        <f aca="false">IF($B46="","",IF(COUNTIFS('English Scores- Leveled papers'!$H$4:$KM$4,CV$3,'English Scores- Leveled papers'!$H48:$KM48,"&lt;&gt;")=0,"",SUMIF('English Scores- Leveled papers'!$H$4:$KM$4,CV$3,'English Scores- Leveled papers'!$H48:$KM48)))</f>
        <is>
          <t/>
        </is>
      </c>
      <c r="CW46" s="319" t="inlineStr">
        <f aca="false">IF($B46="","",IF(COUNTIFS('English Scores- Leveled papers'!$H$4:$KM$4,CW$3,'English Scores- Leveled papers'!$H48:$KM48,"&lt;&gt;")=0,"",SUMIF('English Scores- Leveled papers'!$H$4:$KM$4,CW$3,'English Scores- Leveled papers'!$H48:$KM48)))</f>
        <is>
          <t/>
        </is>
      </c>
      <c r="CX46" s="319" t="inlineStr">
        <f aca="false">IF($B46="","",IF(COUNTIFS('English Scores- Leveled papers'!$H$4:$KM$4,CX$3,'English Scores- Leveled papers'!$H48:$KM48,"&lt;&gt;")=0,"",SUMIF('English Scores- Leveled papers'!$H$4:$KM$4,CX$3,'English Scores- Leveled papers'!$H48:$KM48)))</f>
        <is>
          <t/>
        </is>
      </c>
      <c r="CY46" s="319" t="inlineStr">
        <f aca="false">IF($B46="","",IF(COUNTIFS('English Scores- Leveled papers'!$H$4:$KM$4,CY$3,'English Scores- Leveled papers'!$H48:$KM48,"&lt;&gt;")=0,"",SUMIF('English Scores- Leveled papers'!$H$4:$KM$4,CY$3,'English Scores- Leveled papers'!$H48:$KM48)))</f>
        <is>
          <t/>
        </is>
      </c>
      <c r="CZ46" s="319" t="inlineStr">
        <f aca="false">IF($B46="","",IF(COUNTIFS('English Scores- Leveled papers'!$H$4:$KM$4,CZ$3,'English Scores- Leveled papers'!$H48:$KM48,"&lt;&gt;")=0,"",SUMIF('English Scores- Leveled papers'!$H$4:$KM$4,CZ$3,'English Scores- Leveled papers'!$H48:$KM48)))</f>
        <is>
          <t/>
        </is>
      </c>
      <c r="DA46" s="319" t="inlineStr">
        <f aca="false">IF($B46="","",IF(COUNTIFS('English Scores- Leveled papers'!$H$4:$KM$4,DA$3,'English Scores- Leveled papers'!$H48:$KM48,"&lt;&gt;")=0,"",SUMIF('English Scores- Leveled papers'!$H$4:$KM$4,DA$3,'English Scores- Leveled papers'!$H48:$KM48)))</f>
        <is>
          <t/>
        </is>
      </c>
      <c r="DB46" s="319" t="inlineStr">
        <f aca="false">IF($B46="","",IF(COUNTIFS('English Scores- Leveled papers'!$H$4:$KM$4,DB$3,'English Scores- Leveled papers'!$H48:$KM48,"&lt;&gt;")=0,"",SUMIF('English Scores- Leveled papers'!$H$4:$KM$4,DB$3,'English Scores- Leveled papers'!$H48:$KM48)))</f>
        <is>
          <t/>
        </is>
      </c>
      <c r="DC46" s="319" t="inlineStr">
        <f aca="false">IF($B46="","",IF(COUNTIFS('English Scores- Leveled papers'!$H$4:$KM$4,DC$3,'English Scores- Leveled papers'!$H48:$KM48,"&lt;&gt;")=0,"",SUMIF('English Scores- Leveled papers'!$H$4:$KM$4,DC$3,'English Scores- Leveled papers'!$H48:$KM48)))</f>
        <is>
          <t/>
        </is>
      </c>
      <c r="DD46" s="319" t="inlineStr">
        <f aca="false">IF($B46="","",IF(COUNTIFS('English Scores- Leveled papers'!$H$4:$KM$4,DD$3,'English Scores- Leveled papers'!$H48:$KM48,"&lt;&gt;")=0,"",SUMIF('English Scores- Leveled papers'!$H$4:$KM$4,DD$3,'English Scores- Leveled papers'!$H48:$KM48)))</f>
        <is>
          <t/>
        </is>
      </c>
      <c r="DE46" s="319" t="inlineStr">
        <f aca="false">IF($B46="","",IF(COUNTIFS('English Scores- Leveled papers'!$H$4:$KM$4,DE$3,'English Scores- Leveled papers'!$H48:$KM48,"&lt;&gt;")=0,"",SUMIF('English Scores- Leveled papers'!$H$4:$KM$4,DE$3,'English Scores- Leveled papers'!$H48:$KM48)))</f>
        <is>
          <t/>
        </is>
      </c>
      <c r="DF46" s="752" t="inlineStr">
        <f aca="false">IF($B46="","",IF(COUNTIFS('English Scores- Leveled papers'!$H$4:$KM$4,DF$3,'English Scores- Leveled papers'!$H48:$KM48,"&lt;&gt;")=0,"",SUMIF('English Scores- Leveled papers'!$H$4:$KM$4,DF$3,'English Scores- Leveled papers'!$H48:$KM48)))</f>
        <is>
          <t/>
        </is>
      </c>
      <c r="DG46" s="752" t="inlineStr">
        <f aca="false">IF($B46="","",IF(COUNTIFS('English Scores- Leveled papers'!$H$4:$KM$4,DG$3,'English Scores- Leveled papers'!$H48:$KM48,"&lt;&gt;")=0,"",SUMIF('English Scores- Leveled papers'!$H$4:$KM$4,DG$3,'English Scores- Leveled papers'!$H48:$KM48)))</f>
        <is>
          <t/>
        </is>
      </c>
      <c r="DH46" s="752" t="inlineStr">
        <f aca="false">IF($B46="","",IF(COUNTIFS('English Scores- Leveled papers'!$H$4:$KM$4,DH$3,'English Scores- Leveled papers'!$H48:$KM48,"&lt;&gt;")=0,"",SUMIF('English Scores- Leveled papers'!$H$4:$KM$4,DH$3,'English Scores- Leveled papers'!$H48:$KM48)))</f>
        <is>
          <t/>
        </is>
      </c>
      <c r="DI46" s="752" t="inlineStr">
        <f aca="false">IF($B46="","",IF(COUNTIFS('English Scores- Leveled papers'!$H$4:$KM$4,DI$3,'English Scores- Leveled papers'!$H48:$KM48,"&lt;&gt;")=0,"",SUMIF('English Scores- Leveled papers'!$H$4:$KM$4,DI$3,'English Scores- Leveled papers'!$H48:$KM48)))</f>
        <is>
          <t/>
        </is>
      </c>
      <c r="DJ46" s="752" t="inlineStr">
        <f aca="false">IF($B46="","",IF(COUNTIFS('English Scores- Leveled papers'!$H$4:$KM$4,DJ$3,'English Scores- Leveled papers'!$H48:$KM48,"&lt;&gt;")=0,"",SUMIF('English Scores- Leveled papers'!$H$4:$KM$4,DJ$3,'English Scores- Leveled papers'!$H48:$KM48)))</f>
        <is>
          <t/>
        </is>
      </c>
      <c r="DK46" s="752" t="inlineStr">
        <f aca="false">IF($B46="","",IF(COUNTIFS('English Scores- Leveled papers'!$H$4:$KM$4,DK$3,'English Scores- Leveled papers'!$H48:$KM48,"&lt;&gt;")=0,"",SUMIF('English Scores- Leveled papers'!$H$4:$KM$4,DK$3,'English Scores- Leveled papers'!$H48:$KM48)))</f>
        <is>
          <t/>
        </is>
      </c>
      <c r="DL46" s="752" t="inlineStr">
        <f aca="false">IF($B46="","",IF(COUNTIFS('English Scores- Leveled papers'!$H$4:$KM$4,DL$3,'English Scores- Leveled papers'!$H48:$KM48,"&lt;&gt;")=0,"",SUMIF('English Scores- Leveled papers'!$H$4:$KM$4,DL$3,'English Scores- Leveled papers'!$H48:$KM48)))</f>
        <is>
          <t/>
        </is>
      </c>
      <c r="DM46" s="752" t="inlineStr">
        <f aca="false">IF($B46="","",IF(COUNTIFS('English Scores- Leveled papers'!$H$4:$KM$4,DM$3,'English Scores- Leveled papers'!$H48:$KM48,"&lt;&gt;")=0,"",SUMIF('English Scores- Leveled papers'!$H$4:$KM$4,DM$3,'English Scores- Leveled papers'!$H48:$KM48)))</f>
        <is>
          <t/>
        </is>
      </c>
      <c r="DN46" s="752" t="inlineStr">
        <f aca="false">IF($B46="","",IF(COUNTIFS('English Scores- Leveled papers'!$H$4:$KM$4,DN$3,'English Scores- Leveled papers'!$H48:$KM48,"&lt;&gt;")=0,"",SUMIF('English Scores- Leveled papers'!$H$4:$KM$4,DN$3,'English Scores- Leveled papers'!$H48:$KM48)))</f>
        <is>
          <t/>
        </is>
      </c>
      <c r="DO46" s="752" t="inlineStr">
        <f aca="false">IF($B46="","",IF(COUNTIFS('English Scores- Leveled papers'!$H$4:$KM$4,DO$3,'English Scores- Leveled papers'!$H48:$KM48,"&lt;&gt;")=0,"",SUMIF('English Scores- Leveled papers'!$H$4:$KM$4,DO$3,'English Scores- Leveled papers'!$H48:$KM48)))</f>
        <is>
          <t/>
        </is>
      </c>
      <c r="DP46" s="752" t="inlineStr">
        <f aca="false">IF($B46="","",IF(COUNTIFS('English Scores- Leveled papers'!$H$4:$KM$4,DP$3,'English Scores- Leveled papers'!$H48:$KM48,"&lt;&gt;")=0,"",SUMIF('English Scores- Leveled papers'!$H$4:$KM$4,DP$3,'English Scores- Leveled papers'!$H48:$KM48)))</f>
        <is>
          <t/>
        </is>
      </c>
      <c r="DQ46" s="752" t="inlineStr">
        <f aca="false">IF($B46="","",IF(COUNTIFS('English Scores- Leveled papers'!$H$4:$KM$4,DQ$3,'English Scores- Leveled papers'!$H48:$KM48,"&lt;&gt;")=0,"",SUMIF('English Scores- Leveled papers'!$H$4:$KM$4,DQ$3,'English Scores- Leveled papers'!$H48:$KM48)))</f>
        <is>
          <t/>
        </is>
      </c>
      <c r="DR46" s="319" t="inlineStr">
        <f aca="false">IF($B46="","",IF(COUNTIFS('English Scores- Leveled papers'!$H$4:$KM$4,DR$3,'English Scores- Leveled papers'!$H48:$KM48,"&lt;&gt;")=0,"",SUMIF('English Scores- Leveled papers'!$H$4:$KM$4,DR$3,'English Scores- Leveled papers'!$H48:$KM48)))</f>
        <is>
          <t/>
        </is>
      </c>
      <c r="DS46" s="319" t="inlineStr">
        <f aca="false">IF($B46="","",IF(COUNTIFS('English Scores- Leveled papers'!$H$4:$KM$4,DS$3,'English Scores- Leveled papers'!$H48:$KM48,"&lt;&gt;")=0,"",SUMIF('English Scores- Leveled papers'!$H$4:$KM$4,DS$3,'English Scores- Leveled papers'!$H48:$KM48)))</f>
        <is>
          <t/>
        </is>
      </c>
      <c r="DT46" s="319" t="inlineStr">
        <f aca="false">IF($B46="","",IF(COUNTIFS('English Scores- Leveled papers'!$H$4:$KM$4,DT$3,'English Scores- Leveled papers'!$H48:$KM48,"&lt;&gt;")=0,"",SUMIF('English Scores- Leveled papers'!$H$4:$KM$4,DT$3,'English Scores- Leveled papers'!$H48:$KM48)))</f>
        <is>
          <t/>
        </is>
      </c>
      <c r="DU46" s="319" t="inlineStr">
        <f aca="false">IF($B46="","",IF(COUNTIFS('English Scores- Leveled papers'!$H$4:$KM$4,DU$3,'English Scores- Leveled papers'!$H48:$KM48,"&lt;&gt;")=0,"",SUMIF('English Scores- Leveled papers'!$H$4:$KM$4,DU$3,'English Scores- Leveled papers'!$H48:$KM48)))</f>
        <is>
          <t/>
        </is>
      </c>
      <c r="DV46" s="319" t="inlineStr">
        <f aca="false">IF($B46="","",IF(COUNTIFS('English Scores- Leveled papers'!$H$4:$KM$4,DV$3,'English Scores- Leveled papers'!$H48:$KM48,"&lt;&gt;")=0,"",SUMIF('English Scores- Leveled papers'!$H$4:$KM$4,DV$3,'English Scores- Leveled papers'!$H48:$KM48)))</f>
        <is>
          <t/>
        </is>
      </c>
      <c r="DW46" s="319" t="inlineStr">
        <f aca="false">IF($B46="","",IF(COUNTIFS('English Scores- Leveled papers'!$H$4:$KM$4,DW$3,'English Scores- Leveled papers'!$H48:$KM48,"&lt;&gt;")=0,"",SUMIF('English Scores- Leveled papers'!$H$4:$KM$4,DW$3,'English Scores- Leveled papers'!$H48:$KM48)))</f>
        <is>
          <t/>
        </is>
      </c>
      <c r="DX46" s="319" t="inlineStr">
        <f aca="false">IF($B46="","",IF(COUNTIFS('English Scores- Leveled papers'!$H$4:$KM$4,DX$3,'English Scores- Leveled papers'!$H48:$KM48,"&lt;&gt;")=0,"",SUMIF('English Scores- Leveled papers'!$H$4:$KM$4,DX$3,'English Scores- Leveled papers'!$H48:$KM48)))</f>
        <is>
          <t/>
        </is>
      </c>
      <c r="DY46" s="319" t="inlineStr">
        <f aca="false">IF($B46="","",IF(COUNTIFS('English Scores- Leveled papers'!$H$4:$KM$4,DY$3,'English Scores- Leveled papers'!$H48:$KM48,"&lt;&gt;")=0,"",SUMIF('English Scores- Leveled papers'!$H$4:$KM$4,DY$3,'English Scores- Leveled papers'!$H48:$KM48)))</f>
        <is>
          <t/>
        </is>
      </c>
      <c r="DZ46" s="319" t="inlineStr">
        <f aca="false">IF($B46="","",IF(COUNTIFS('English Scores- Leveled papers'!$H$4:$KM$4,DZ$3,'English Scores- Leveled papers'!$H48:$KM48,"&lt;&gt;")=0,"",SUMIF('English Scores- Leveled papers'!$H$4:$KM$4,DZ$3,'English Scores- Leveled papers'!$H48:$KM48)))</f>
        <is>
          <t/>
        </is>
      </c>
      <c r="EA46" s="319" t="inlineStr">
        <f aca="false">IF($B46="","",IF(COUNTIFS('English Scores- Leveled papers'!$H$4:$KM$4,EA$3,'English Scores- Leveled papers'!$H48:$KM48,"&lt;&gt;")=0,"",SUMIF('English Scores- Leveled papers'!$H$4:$KM$4,EA$3,'English Scores- Leveled papers'!$H48:$KM48)))</f>
        <is>
          <t/>
        </is>
      </c>
      <c r="EB46" s="319" t="inlineStr">
        <f aca="false">IF($B46="","",IF(COUNTIFS('English Scores- Leveled papers'!$H$4:$KM$4,EB$3,'English Scores- Leveled papers'!$H48:$KM48,"&lt;&gt;")=0,"",SUMIF('English Scores- Leveled papers'!$H$4:$KM$4,EB$3,'English Scores- Leveled papers'!$H48:$KM48)))</f>
        <is>
          <t/>
        </is>
      </c>
      <c r="EC46" s="319" t="inlineStr">
        <f aca="false">IF($B46="","",IF(COUNTIFS('English Scores- Leveled papers'!$H$4:$KM$4,EC$3,'English Scores- Leveled papers'!$H48:$KM48,"&lt;&gt;")=0,"",SUMIF('English Scores- Leveled papers'!$H$4:$KM$4,EC$3,'English Scores- Leveled papers'!$H48:$KM48)))</f>
        <is>
          <t/>
        </is>
      </c>
      <c r="ED46" s="752" t="inlineStr">
        <f aca="false">IF($B46="","",IF(COUNTIFS('English Scores- Leveled papers'!$H$4:$KM$4,ED$3,'English Scores- Leveled papers'!$H48:$KM48,"&lt;&gt;")=0,"",SUMIF('English Scores- Leveled papers'!$H$4:$KM$4,ED$3,'English Scores- Leveled papers'!$H48:$KM48)))</f>
        <is>
          <t/>
        </is>
      </c>
      <c r="EE46" s="752" t="inlineStr">
        <f aca="false">IF($B46="","",IF(COUNTIFS('English Scores- Leveled papers'!$H$4:$KM$4,EE$3,'English Scores- Leveled papers'!$H48:$KM48,"&lt;&gt;")=0,"",SUMIF('English Scores- Leveled papers'!$H$4:$KM$4,EE$3,'English Scores- Leveled papers'!$H48:$KM48)))</f>
        <is>
          <t/>
        </is>
      </c>
      <c r="EF46" s="752" t="inlineStr">
        <f aca="false">IF($B46="","",IF(COUNTIFS('English Scores- Leveled papers'!$H$4:$KM$4,EF$3,'English Scores- Leveled papers'!$H48:$KM48,"&lt;&gt;")=0,"",SUMIF('English Scores- Leveled papers'!$H$4:$KM$4,EF$3,'English Scores- Leveled papers'!$H48:$KM48)))</f>
        <is>
          <t/>
        </is>
      </c>
      <c r="EG46" s="752" t="inlineStr">
        <f aca="false">IF($B46="","",IF(COUNTIFS('English Scores- Leveled papers'!$H$4:$KM$4,EG$3,'English Scores- Leveled papers'!$H48:$KM48,"&lt;&gt;")=0,"",SUMIF('English Scores- Leveled papers'!$H$4:$KM$4,EG$3,'English Scores- Leveled papers'!$H48:$KM48)))</f>
        <is>
          <t/>
        </is>
      </c>
      <c r="EH46" s="752" t="inlineStr">
        <f aca="false">IF($B46="","",IF(COUNTIFS('English Scores- Leveled papers'!$H$4:$KM$4,EH$3,'English Scores- Leveled papers'!$H48:$KM48,"&lt;&gt;")=0,"",SUMIF('English Scores- Leveled papers'!$H$4:$KM$4,EH$3,'English Scores- Leveled papers'!$H48:$KM48)))</f>
        <is>
          <t/>
        </is>
      </c>
      <c r="EI46" s="752" t="inlineStr">
        <f aca="false">IF($B46="","",IF(COUNTIFS('English Scores- Leveled papers'!$H$4:$KM$4,EI$3,'English Scores- Leveled papers'!$H48:$KM48,"&lt;&gt;")=0,"",SUMIF('English Scores- Leveled papers'!$H$4:$KM$4,EI$3,'English Scores- Leveled papers'!$H48:$KM48)))</f>
        <is>
          <t/>
        </is>
      </c>
      <c r="EJ46" s="752" t="inlineStr">
        <f aca="false">IF($B46="","",IF(COUNTIFS('English Scores- Leveled papers'!$H$4:$KM$4,EJ$3,'English Scores- Leveled papers'!$H48:$KM48,"&lt;&gt;")=0,"",SUMIF('English Scores- Leveled papers'!$H$4:$KM$4,EJ$3,'English Scores- Leveled papers'!$H48:$KM48)))</f>
        <is>
          <t/>
        </is>
      </c>
      <c r="EK46" s="752" t="inlineStr">
        <f aca="false">IF($B46="","",IF(COUNTIFS('English Scores- Leveled papers'!$H$4:$KM$4,EK$3,'English Scores- Leveled papers'!$H48:$KM48,"&lt;&gt;")=0,"",SUMIF('English Scores- Leveled papers'!$H$4:$KM$4,EK$3,'English Scores- Leveled papers'!$H48:$KM48)))</f>
        <is>
          <t/>
        </is>
      </c>
      <c r="EL46" s="752" t="inlineStr">
        <f aca="false">IF($B46="","",IF(COUNTIFS('English Scores- Leveled papers'!$H$4:$KM$4,EL$3,'English Scores- Leveled papers'!$H48:$KM48,"&lt;&gt;")=0,"",SUMIF('English Scores- Leveled papers'!$H$4:$KM$4,EL$3,'English Scores- Leveled papers'!$H48:$KM48)))</f>
        <is>
          <t/>
        </is>
      </c>
      <c r="EM46" s="752" t="inlineStr">
        <f aca="false">IF($B46="","",IF(COUNTIFS('English Scores- Leveled papers'!$H$4:$KM$4,EM$3,'English Scores- Leveled papers'!$H48:$KM48,"&lt;&gt;")=0,"",SUMIF('English Scores- Leveled papers'!$H$4:$KM$4,EM$3,'English Scores- Leveled papers'!$H48:$KM48)))</f>
        <is>
          <t/>
        </is>
      </c>
      <c r="EN46" s="752" t="inlineStr">
        <f aca="false">IF($B46="","",IF(COUNTIFS('English Scores- Leveled papers'!$H$4:$KM$4,EN$3,'English Scores- Leveled papers'!$H48:$KM48,"&lt;&gt;")=0,"",SUMIF('English Scores- Leveled papers'!$H$4:$KM$4,EN$3,'English Scores- Leveled papers'!$H48:$KM48)))</f>
        <is>
          <t/>
        </is>
      </c>
      <c r="EO46" s="752" t="inlineStr">
        <f aca="false">IF($B46="","",IF(COUNTIFS('English Scores- Leveled papers'!$H$4:$KM$4,EO$3,'English Scores- Leveled papers'!$H48:$KM48,"&lt;&gt;")=0,"",SUMIF('English Scores- Leveled papers'!$H$4:$KM$4,EO$3,'English Scores- Leveled papers'!$H48:$KM48)))</f>
        <is>
          <t/>
        </is>
      </c>
      <c r="EP46" s="752" t="inlineStr">
        <f aca="false">IF($B46="","",IF(COUNTIFS('English Scores- Leveled papers'!$H$4:$KM$4,EP$3,'English Scores- Leveled papers'!$H48:$KM48,"&lt;&gt;")=0,"",SUMIF('English Scores- Leveled papers'!$H$4:$KM$4,EP$3,'English Scores- Leveled papers'!$H48:$KM48)))</f>
        <is>
          <t/>
        </is>
      </c>
    </row>
    <row r="47" customFormat="false" ht="12.75" hidden="false" customHeight="false" outlineLevel="0" collapsed="false">
      <c r="A47" s="315" t="n">
        <v>43</v>
      </c>
      <c r="B47" s="315" t="inlineStr">
        <f aca="false">'English Scores- Leveled papers'!B49</f>
        <is>
          <t/>
        </is>
      </c>
      <c r="C47" s="751" t="e">
        <f aca="false">IF('RC Mastery Check+Question type'!D47="","",IF(OR('RC Mastery Check+Question type'!D47=-0.5,'RC Mastery Check+Question type'!D47=0,'RC Mastery Check+Question type'!D47=0.2,'RC Mastery Check+Question type'!D47=0.5),"NR",'cover sheet'!#ref!))</f>
        <v>#VALUE!</v>
      </c>
      <c r="D47" s="316" t="inlineStr">
        <f aca="false">IF(OR(B47="",COUNT('English Scores- Leveled papers'!AJ49:KM49)=0),"",IF((AND(R47&gt;=(70/100),R47&lt;1.1)),9,IF(AND(Q47&gt;=(70/100),Q47&lt;1.1),8,IF(AND(P47&gt;=(70/100),P47&lt;1.1),7,IF(AND(O47&gt;=(70/100),O47&lt;1.1),6,IF(AND(N47&gt;=0.7,N47&lt;1.1),5,IF(AND(M47&gt;=0.7,M47&lt;1.1),5,IF(AND(L47&gt;=0.7,L47&lt;1.1),4,IF(AND(K47&gt;=0.7,K47&lt;1.1),4,IF(AND(J47&gt;=0.7,J47&lt;1.1),3,IF(AND(I47&gt;=0.7,I47&lt;1.1),3,IF(AND(H47&gt;=0.7,H47&lt;1.1),2,IF(AND(G47&gt;=0.7,G47&lt;1.1),2,IF(AND(F47&gt;=0.7,F47&lt;1.1),1,IF(AND(E47&gt;=0.7,E47&lt;1.1),1,IF(COUNT('English Scores- Leveled papers'!AJ49:AK49)=0,"","NR"))))))))))))))))</f>
        <is>
          <t/>
        </is>
      </c>
      <c r="E47" s="318" t="str">
        <f aca="false">IF((B47=""),"",IF(COUNT(S47:W47)=0,"",ROUND(SUM(S47:W47)/SUM($S$2:$W$2),1)))</f>
        <v/>
      </c>
      <c r="F47" s="318" t="str">
        <f aca="false">IF((B47=""),"",IF(COUNT(X47:AB47)=0,"",ROUND(SUM(X47:AB47)/SUM($X$2:$AB$2),1)))</f>
        <v/>
      </c>
      <c r="G47" s="318" t="str">
        <f aca="false">IFERROR(IF((B47=""),"",IF(COUNT(AC47:AH47)=0,"",ROUND(SUM(AC47:AH47)/SUM($AC$2:$AH$2),1))),"")</f>
        <v/>
      </c>
      <c r="H47" s="318" t="str">
        <f aca="false">IFERROR(IF((B47=""),"",IF(COUNT(AI47:AN47)=0,"",ROUND(SUM(AI47:AN47)/SUM($AI$2:$AN$2),1))),0)</f>
        <v/>
      </c>
      <c r="I47" s="318" t="str">
        <f aca="false">IFERROR(IF((B47=""),"",IF(COUNT(AO47:AY47)=0,"",ROUND(SUM(AO47:AY47)/SUM($AO$2:$AY$2),1))),0)</f>
        <v/>
      </c>
      <c r="J47" s="318" t="str">
        <f aca="false">IFERROR(IF((B47=""),"",IF(COUNT(AZ47:BO47)=0,"",ROUND(SUM(AZ47:BO47)/SUM($AZ$2:$BO$2),1))),0)</f>
        <v/>
      </c>
      <c r="K47" s="318" t="str">
        <f aca="false">IFERROR(IF((B47=""),"",IF(COUNT(BP47:BW47)=0,"",ROUND(SUM(BP47:BW47)/SUM($BP$2:$BW$2),1))),0)</f>
        <v/>
      </c>
      <c r="L47" s="318" t="str">
        <f aca="false">IFERROR(IF((B47=""),"",IF(COUNT(BX47:CF47)=0,"",ROUND(SUM(BX47:CF47)/SUM($BX$2:$CF$2),1))),0)</f>
        <v/>
      </c>
      <c r="M47" s="318" t="str">
        <f aca="false">IFERROR(IF((B47=""),"",IF(COUNT(CG47:CK47)=0,"",ROUND(SUM(CG47:CK47)/SUM($CG$2:$CK$2),1))),0)</f>
        <v/>
      </c>
      <c r="N47" s="318" t="str">
        <f aca="false">IFERROR(IF((B47=""),"",IF(COUNT(CL47:CS47)=0,"",ROUND(SUM(CL47:CS47)/SUM($CL$2:$CS$2),1))),0)</f>
        <v/>
      </c>
      <c r="O47" s="318" t="str">
        <f aca="false">IFERROR(IF((B47=""),"",IF(COUNT(CT47:DE47)=0,"",ROUND(SUM(CT47:DE47)/SUM($CT$2:$DE$2),1))),0)</f>
        <v/>
      </c>
      <c r="P47" s="318" t="str">
        <f aca="false">IFERROR(IF((B47=""),"",IF(COUNT(DF47:DQ47)=0,"",ROUND(SUM(DF47:DQ47)/SUM($DF$2:$DQ$2),1))),0)</f>
        <v/>
      </c>
      <c r="Q47" s="318" t="str">
        <f aca="false">IFERROR(IF((B47=""),"",IF(COUNT(DR47:EB47)=0,"",ROUND(SUM(DR47:EB47)/SUM($DR$2:$EB$2),1))),0)</f>
        <v/>
      </c>
      <c r="R47" s="318" t="str">
        <f aca="false">(IF((B47=""),"",IF(COUNT(ED47:EP47)=0,"",ROUND(SUM(ED47:EP47)/SUM($ED$2:$EP$2),1))))</f>
        <v/>
      </c>
      <c r="S47" s="319" t="inlineStr">
        <f aca="false">IF($B47="","",IF(COUNTIFS('English Scores- Leveled papers'!$H$4:$KM$4,S$3,'English Scores- Leveled papers'!$H49:$KM49,"&lt;&gt;")=0,"",SUMIF('English Scores- Leveled papers'!$H$4:$KM$4,S$3,'English Scores- Leveled papers'!$H49:$KM49)))</f>
        <is>
          <t/>
        </is>
      </c>
      <c r="T47" s="319" t="inlineStr">
        <f aca="false">IF($B47="","",IF(COUNTIFS('English Scores- Leveled papers'!$H$4:$KM$4,T$3,'English Scores- Leveled papers'!$H49:$KM49,"&lt;&gt;")=0,"",SUMIF('English Scores- Leveled papers'!$H$4:$KM$4,T$3,'English Scores- Leveled papers'!$H49:$KM49)))</f>
        <is>
          <t/>
        </is>
      </c>
      <c r="U47" s="319" t="inlineStr">
        <f aca="false">IF($B47="","",IF(COUNTIFS('English Scores- Leveled papers'!$H$4:$KM$4,U$3,'English Scores- Leveled papers'!$H49:$KM49,"&lt;&gt;")=0,"",SUMIF('English Scores- Leveled papers'!$H$4:$KM$4,U$3,'English Scores- Leveled papers'!$H49:$KM49)))</f>
        <is>
          <t/>
        </is>
      </c>
      <c r="V47" s="319" t="inlineStr">
        <f aca="false">IF($B47="","",IF(COUNTIFS('English Scores- Leveled papers'!$H$4:$KM$4,V$3,'English Scores- Leveled papers'!$H49:$KM49,"&lt;&gt;")=0,"",SUMIF('English Scores- Leveled papers'!$H$4:$KM$4,V$3,'English Scores- Leveled papers'!$H49:$KM49)))</f>
        <is>
          <t/>
        </is>
      </c>
      <c r="W47" s="319" t="inlineStr">
        <f aca="false">IF($B47="","",IF(COUNTIFS('English Scores- Leveled papers'!$H$4:$KM$4,W$3,'English Scores- Leveled papers'!$H49:$KM49,"&lt;&gt;")=0,"",SUMIF('English Scores- Leveled papers'!$H$4:$KM$4,W$3,'English Scores- Leveled papers'!$H49:$KM49)))</f>
        <is>
          <t/>
        </is>
      </c>
      <c r="X47" s="752" t="inlineStr">
        <f aca="false">IF($B47="","",IF(COUNTIFS('English Scores- Leveled papers'!$H$4:$KM$4,X$3,'English Scores- Leveled papers'!$H49:$KM49,"&lt;&gt;")=0,"",SUMIF('English Scores- Leveled papers'!$H$4:$KM$4,X$3,'English Scores- Leveled papers'!$H49:$KM49)))</f>
        <is>
          <t/>
        </is>
      </c>
      <c r="Y47" s="752" t="inlineStr">
        <f aca="false">IF($B47="","",IF(COUNTIFS('English Scores- Leveled papers'!$H$4:$KM$4,Y$3,'English Scores- Leveled papers'!$H49:$KM49,"&lt;&gt;")=0,"",SUMIF('English Scores- Leveled papers'!$H$4:$KM$4,Y$3,'English Scores- Leveled papers'!$H49:$KM49)))</f>
        <is>
          <t/>
        </is>
      </c>
      <c r="Z47" s="752" t="inlineStr">
        <f aca="false">IF($B47="","",IF(COUNTIFS('English Scores- Leveled papers'!$H$4:$KM$4,Z$3,'English Scores- Leveled papers'!$H49:$KM49,"&lt;&gt;")=0,"",SUMIF('English Scores- Leveled papers'!$H$4:$KM$4,Z$3,'English Scores- Leveled papers'!$H49:$KM49)))</f>
        <is>
          <t/>
        </is>
      </c>
      <c r="AA47" s="752" t="inlineStr">
        <f aca="false">IF($B47="","",IF(COUNTIFS('English Scores- Leveled papers'!$H$4:$KM$4,AA$3,'English Scores- Leveled papers'!$H49:$KM49,"&lt;&gt;")=0,"",SUMIF('English Scores- Leveled papers'!$H$4:$KM$4,AA$3,'English Scores- Leveled papers'!$H49:$KM49)))</f>
        <is>
          <t/>
        </is>
      </c>
      <c r="AB47" s="752" t="inlineStr">
        <f aca="false">IF($B47="","",IF(COUNTIFS('English Scores- Leveled papers'!$H$4:$KM$4,AB$3,'English Scores- Leveled papers'!$H49:$KM49,"&lt;&gt;")=0,"",SUMIF('English Scores- Leveled papers'!$H$4:$KM$4,AB$3,'English Scores- Leveled papers'!$H49:$KM49)))</f>
        <is>
          <t/>
        </is>
      </c>
      <c r="AC47" s="319" t="inlineStr">
        <f aca="false">IF($B47="","",IF(COUNTIFS('English Scores- Leveled papers'!$H$4:$KM$4,AC$3,'English Scores- Leveled papers'!$H49:$KM49,"&lt;&gt;")=0,"",SUMIF('English Scores- Leveled papers'!$H$4:$KM$4,AC$3,'English Scores- Leveled papers'!$H49:$KM49)))</f>
        <is>
          <t/>
        </is>
      </c>
      <c r="AD47" s="319" t="inlineStr">
        <f aca="false">IF($B47="","",IF(COUNTIFS('English Scores- Leveled papers'!$H$4:$KM$4,AD$3,'English Scores- Leveled papers'!$H49:$KM49,"&lt;&gt;")=0,"",SUMIF('English Scores- Leveled papers'!$H$4:$KM$4,AD$3,'English Scores- Leveled papers'!$H49:$KM49)))</f>
        <is>
          <t/>
        </is>
      </c>
      <c r="AE47" s="319" t="inlineStr">
        <f aca="false">IF($B47="","",IF(COUNTIFS('English Scores- Leveled papers'!$H$4:$KM$4,AE$3,'English Scores- Leveled papers'!$H49:$KM49,"&lt;&gt;")=0,"",SUMIF('English Scores- Leveled papers'!$H$4:$KM$4,AE$3,'English Scores- Leveled papers'!$H49:$KM49)))</f>
        <is>
          <t/>
        </is>
      </c>
      <c r="AF47" s="319" t="inlineStr">
        <f aca="false">IF($B47="","",IF(COUNTIFS('English Scores- Leveled papers'!$H$4:$KM$4,AF$3,'English Scores- Leveled papers'!$H49:$KM49,"&lt;&gt;")=0,"",SUMIF('English Scores- Leveled papers'!$H$4:$KM$4,AF$3,'English Scores- Leveled papers'!$H49:$KM49)))</f>
        <is>
          <t/>
        </is>
      </c>
      <c r="AG47" s="319" t="inlineStr">
        <f aca="false">IF($B47="","",IF(COUNTIFS('English Scores- Leveled papers'!$H$4:$KM$4,AG$3,'English Scores- Leveled papers'!$H49:$KM49,"&lt;&gt;")=0,"",SUMIF('English Scores- Leveled papers'!$H$4:$KM$4,AG$3,'English Scores- Leveled papers'!$H49:$KM49)))</f>
        <is>
          <t/>
        </is>
      </c>
      <c r="AH47" s="319" t="inlineStr">
        <f aca="false">IF($B47="","",IF(COUNTIFS('English Scores- Leveled papers'!$H$4:$KM$4,AH$3,'English Scores- Leveled papers'!$H49:$KM49,"&lt;&gt;")=0,"",SUMIF('English Scores- Leveled papers'!$H$4:$KM$4,AH$3,'English Scores- Leveled papers'!$H49:$KM49)))</f>
        <is>
          <t/>
        </is>
      </c>
      <c r="AI47" s="752" t="inlineStr">
        <f aca="false">IF($B47="","",IF(COUNTIFS('English Scores- Leveled papers'!$H$4:$KM$4,AI$3,'English Scores- Leveled papers'!$H49:$KM49,"&lt;&gt;")=0,"",SUMIF('English Scores- Leveled papers'!$H$4:$KM$4,AI$3,'English Scores- Leveled papers'!$H49:$KM49)))</f>
        <is>
          <t/>
        </is>
      </c>
      <c r="AJ47" s="752" t="inlineStr">
        <f aca="false">IF($B47="","",IF(COUNTIFS('English Scores- Leveled papers'!$H$4:$KM$4,AJ$3,'English Scores- Leveled papers'!$H49:$KM49,"&lt;&gt;")=0,"",SUMIF('English Scores- Leveled papers'!$H$4:$KM$4,AJ$3,'English Scores- Leveled papers'!$H49:$KM49)))</f>
        <is>
          <t/>
        </is>
      </c>
      <c r="AK47" s="752" t="inlineStr">
        <f aca="false">IF($B47="","",IF(COUNTIFS('English Scores- Leveled papers'!$H$4:$KM$4,AK$3,'English Scores- Leveled papers'!$H49:$KM49,"&lt;&gt;")=0,"",SUMIF('English Scores- Leveled papers'!$H$4:$KM$4,AK$3,'English Scores- Leveled papers'!$H49:$KM49)))</f>
        <is>
          <t/>
        </is>
      </c>
      <c r="AL47" s="752" t="inlineStr">
        <f aca="false">IF($B47="","",IF(COUNTIFS('English Scores- Leveled papers'!$H$4:$KM$4,AL$3,'English Scores- Leveled papers'!$H49:$KM49,"&lt;&gt;")=0,"",SUMIF('English Scores- Leveled papers'!$H$4:$KM$4,AL$3,'English Scores- Leveled papers'!$H49:$KM49)))</f>
        <is>
          <t/>
        </is>
      </c>
      <c r="AM47" s="752" t="inlineStr">
        <f aca="false">IF($B47="","",IF(COUNTIFS('English Scores- Leveled papers'!$H$4:$KM$4,AM$3,'English Scores- Leveled papers'!$H49:$KM49,"&lt;&gt;")=0,"",SUMIF('English Scores- Leveled papers'!$H$4:$KM$4,AM$3,'English Scores- Leveled papers'!$H49:$KM49)))</f>
        <is>
          <t/>
        </is>
      </c>
      <c r="AN47" s="752" t="inlineStr">
        <f aca="false">IF($B47="","",IF(COUNTIFS('English Scores- Leveled papers'!$H$4:$KM$4,AN$3,'English Scores- Leveled papers'!$H49:$KM49,"&lt;&gt;")=0,"",SUMIF('English Scores- Leveled papers'!$H$4:$KM$4,AN$3,'English Scores- Leveled papers'!$H49:$KM49)))</f>
        <is>
          <t/>
        </is>
      </c>
      <c r="AO47" s="319" t="inlineStr">
        <f aca="false">IF($B47="","",IF(COUNTIFS('English Scores- Leveled papers'!$H$4:$KM$4,AO$3,'English Scores- Leveled papers'!$H49:$KM49,"&lt;&gt;")=0,"",SUMIF('English Scores- Leveled papers'!$H$4:$KM$4,AO$3,'English Scores- Leveled papers'!$H49:$KM49)))</f>
        <is>
          <t/>
        </is>
      </c>
      <c r="AP47" s="319" t="inlineStr">
        <f aca="false">IF($B47="","",IF(COUNTIFS('English Scores- Leveled papers'!$H$4:$KM$4,AP$3,'English Scores- Leveled papers'!$H49:$KM49,"&lt;&gt;")=0,"",SUMIF('English Scores- Leveled papers'!$H$4:$KM$4,AP$3,'English Scores- Leveled papers'!$H49:$KM49)))</f>
        <is>
          <t/>
        </is>
      </c>
      <c r="AQ47" s="319" t="inlineStr">
        <f aca="false">IF($B47="","",IF(COUNTIFS('English Scores- Leveled papers'!$H$4:$KM$4,AQ$3,'English Scores- Leveled papers'!$H49:$KM49,"&lt;&gt;")=0,"",SUMIF('English Scores- Leveled papers'!$H$4:$KM$4,AQ$3,'English Scores- Leveled papers'!$H49:$KM49)))</f>
        <is>
          <t/>
        </is>
      </c>
      <c r="AR47" s="319" t="inlineStr">
        <f aca="false">IF($B47="","",IF(COUNTIFS('English Scores- Leveled papers'!$H$4:$KM$4,AR$3,'English Scores- Leveled papers'!$H49:$KM49,"&lt;&gt;")=0,"",SUMIF('English Scores- Leveled papers'!$H$4:$KM$4,AR$3,'English Scores- Leveled papers'!$H49:$KM49)))</f>
        <is>
          <t/>
        </is>
      </c>
      <c r="AS47" s="319" t="inlineStr">
        <f aca="false">IF($B47="","",IF(COUNTIFS('English Scores- Leveled papers'!$H$4:$KM$4,AS$3,'English Scores- Leveled papers'!$H49:$KM49,"&lt;&gt;")=0,"",SUMIF('English Scores- Leveled papers'!$H$4:$KM$4,AS$3,'English Scores- Leveled papers'!$H49:$KM49)))</f>
        <is>
          <t/>
        </is>
      </c>
      <c r="AT47" s="319" t="inlineStr">
        <f aca="false">IF($B47="","",IF(COUNTIFS('English Scores- Leveled papers'!$H$4:$KM$4,AT$3,'English Scores- Leveled papers'!$H49:$KM49,"&lt;&gt;")=0,"",SUMIF('English Scores- Leveled papers'!$H$4:$KM$4,AT$3,'English Scores- Leveled papers'!$H49:$KM49)))</f>
        <is>
          <t/>
        </is>
      </c>
      <c r="AU47" s="319" t="inlineStr">
        <f aca="false">IF($B47="","",IF(COUNTIFS('English Scores- Leveled papers'!$H$4:$KM$4,AU$3,'English Scores- Leveled papers'!$H49:$KM49,"&lt;&gt;")=0,"",SUMIF('English Scores- Leveled papers'!$H$4:$KM$4,AU$3,'English Scores- Leveled papers'!$H49:$KM49)))</f>
        <is>
          <t/>
        </is>
      </c>
      <c r="AV47" s="319" t="inlineStr">
        <f aca="false">IF($B47="","",IF(COUNTIFS('English Scores- Leveled papers'!$H$4:$KM$4,AV$3,'English Scores- Leveled papers'!$H49:$KM49,"&lt;&gt;")=0,"",SUMIF('English Scores- Leveled papers'!$H$4:$KM$4,AV$3,'English Scores- Leveled papers'!$H49:$KM49)))</f>
        <is>
          <t/>
        </is>
      </c>
      <c r="AW47" s="319" t="inlineStr">
        <f aca="false">IF($B47="","",IF(COUNTIFS('English Scores- Leveled papers'!$H$4:$KM$4,AW$3,'English Scores- Leveled papers'!$H49:$KM49,"&lt;&gt;")=0,"",SUMIF('English Scores- Leveled papers'!$H$4:$KM$4,AW$3,'English Scores- Leveled papers'!$H49:$KM49)))</f>
        <is>
          <t/>
        </is>
      </c>
      <c r="AX47" s="319" t="inlineStr">
        <f aca="false">IF($B47="","",IF(COUNTIFS('English Scores- Leveled papers'!$H$4:$KM$4,AX$3,'English Scores- Leveled papers'!$H49:$KM49,"&lt;&gt;")=0,"",SUMIF('English Scores- Leveled papers'!$H$4:$KM$4,AX$3,'English Scores- Leveled papers'!$H49:$KM49)))</f>
        <is>
          <t/>
        </is>
      </c>
      <c r="AY47" s="319" t="inlineStr">
        <f aca="false">IF($B47="","",IF(COUNTIFS('English Scores- Leveled papers'!$H$4:$KM$4,AY$3,'English Scores- Leveled papers'!$H49:$KM49,"&lt;&gt;")=0,"",SUMIF('English Scores- Leveled papers'!$H$4:$KM$4,AY$3,'English Scores- Leveled papers'!$H49:$KM49)))</f>
        <is>
          <t/>
        </is>
      </c>
      <c r="AZ47" s="752" t="inlineStr">
        <f aca="false">IF($B47="","",IF(COUNTIFS('English Scores- Leveled papers'!$H$4:$KM$4,AZ$3,'English Scores- Leveled papers'!$H49:$KM49,"&lt;&gt;")=0,"",SUMIF('English Scores- Leveled papers'!$H$4:$KM$4,AZ$3,'English Scores- Leveled papers'!$H49:$KM49)))</f>
        <is>
          <t/>
        </is>
      </c>
      <c r="BA47" s="752" t="inlineStr">
        <f aca="false">IF($B47="","",IF(COUNTIFS('English Scores- Leveled papers'!$H$4:$KM$4,BA$3,'English Scores- Leveled papers'!$H49:$KM49,"&lt;&gt;")=0,"",SUMIF('English Scores- Leveled papers'!$H$4:$KM$4,BA$3,'English Scores- Leveled papers'!$H49:$KM49)))</f>
        <is>
          <t/>
        </is>
      </c>
      <c r="BB47" s="752" t="inlineStr">
        <f aca="false">IF($B47="","",IF(COUNTIFS('English Scores- Leveled papers'!$H$4:$KM$4,BB$3,'English Scores- Leveled papers'!$H49:$KM49,"&lt;&gt;")=0,"",SUMIF('English Scores- Leveled papers'!$H$4:$KM$4,BB$3,'English Scores- Leveled papers'!$H49:$KM49)))</f>
        <is>
          <t/>
        </is>
      </c>
      <c r="BC47" s="752" t="inlineStr">
        <f aca="false">IF($B47="","",IF(COUNTIFS('English Scores- Leveled papers'!$H$4:$KM$4,BC$3,'English Scores- Leveled papers'!$H49:$KM49,"&lt;&gt;")=0,"",SUMIF('English Scores- Leveled papers'!$H$4:$KM$4,BC$3,'English Scores- Leveled papers'!$H49:$KM49)))</f>
        <is>
          <t/>
        </is>
      </c>
      <c r="BD47" s="752"/>
      <c r="BE47" s="752"/>
      <c r="BF47" s="752" t="inlineStr">
        <f aca="false">IF($B47="","",IF(COUNTIFS('English Scores- Leveled papers'!$H$4:$KM$4,BF$3,'English Scores- Leveled papers'!$H49:$KM49,"&lt;&gt;")=0,"",SUMIF('English Scores- Leveled papers'!$H$4:$KM$4,BF$3,'English Scores- Leveled papers'!$H49:$KM49)))</f>
        <is>
          <t/>
        </is>
      </c>
      <c r="BG47" s="752" t="inlineStr">
        <f aca="false">IF($B47="","",IF(COUNTIFS('English Scores- Leveled papers'!$H$4:$KM$4,BG$3,'English Scores- Leveled papers'!$H49:$KM49,"&lt;&gt;")=0,"",SUMIF('English Scores- Leveled papers'!$H$4:$KM$4,BG$3,'English Scores- Leveled papers'!$H49:$KM49)))</f>
        <is>
          <t/>
        </is>
      </c>
      <c r="BH47" s="752" t="inlineStr">
        <f aca="false">IF($B47="","",IF(COUNTIFS('English Scores- Leveled papers'!$H$4:$KM$4,BH$3,'English Scores- Leveled papers'!$H49:$KM49,"&lt;&gt;")=0,"",SUMIF('English Scores- Leveled papers'!$H$4:$KM$4,BH$3,'English Scores- Leveled papers'!$H49:$KM49)))</f>
        <is>
          <t/>
        </is>
      </c>
      <c r="BI47" s="752" t="inlineStr">
        <f aca="false">IF($B47="","",IF(COUNTIFS('English Scores- Leveled papers'!$H$4:$KM$4,BI$3,'English Scores- Leveled papers'!$H49:$KM49,"&lt;&gt;")=0,"",SUMIF('English Scores- Leveled papers'!$H$4:$KM$4,BI$3,'English Scores- Leveled papers'!$H49:$KM49)))</f>
        <is>
          <t/>
        </is>
      </c>
      <c r="BJ47" s="752" t="inlineStr">
        <f aca="false">IF($B47="","",IF(COUNTIFS('English Scores- Leveled papers'!$H$4:$KM$4,BJ$3,'English Scores- Leveled papers'!$H49:$KM49,"&lt;&gt;")=0,"",SUMIF('English Scores- Leveled papers'!$H$4:$KM$4,BJ$3,'English Scores- Leveled papers'!$H49:$KM49)))</f>
        <is>
          <t/>
        </is>
      </c>
      <c r="BK47" s="752" t="inlineStr">
        <f aca="false">IF($B47="","",IF(COUNTIFS('English Scores- Leveled papers'!$H$4:$KM$4,BK$3,'English Scores- Leveled papers'!$H49:$KM49,"&lt;&gt;")=0,"",SUMIF('English Scores- Leveled papers'!$H$4:$KM$4,BK$3,'English Scores- Leveled papers'!$H49:$KM49)))</f>
        <is>
          <t/>
        </is>
      </c>
      <c r="BL47" s="752" t="inlineStr">
        <f aca="false">IF($B47="","",IF(COUNTIFS('English Scores- Leveled papers'!$H$4:$KM$4,BL$3,'English Scores- Leveled papers'!$H49:$KM49,"&lt;&gt;")=0,"",SUMIF('English Scores- Leveled papers'!$H$4:$KM$4,BL$3,'English Scores- Leveled papers'!$H49:$KM49)))</f>
        <is>
          <t/>
        </is>
      </c>
      <c r="BM47" s="752" t="inlineStr">
        <f aca="false">IF($B47="","",IF(COUNTIFS('English Scores- Leveled papers'!$H$4:$KM$4,BM$3,'English Scores- Leveled papers'!$H49:$KM49,"&lt;&gt;")=0,"",SUMIF('English Scores- Leveled papers'!$H$4:$KM$4,BM$3,'English Scores- Leveled papers'!$H49:$KM49)))</f>
        <is>
          <t/>
        </is>
      </c>
      <c r="BN47" s="752" t="inlineStr">
        <f aca="false">IF($B47="","",IF(COUNTIFS('English Scores- Leveled papers'!$H$4:$KM$4,BN$3,'English Scores- Leveled papers'!$H49:$KM49,"&lt;&gt;")=0,"",SUMIF('English Scores- Leveled papers'!$H$4:$KM$4,BN$3,'English Scores- Leveled papers'!$H49:$KM49)))</f>
        <is>
          <t/>
        </is>
      </c>
      <c r="BO47" s="752" t="inlineStr">
        <f aca="false">IF($B47="","",IF(COUNTIFS('English Scores- Leveled papers'!$H$4:$KM$4,BO$3,'English Scores- Leveled papers'!$H49:$KM49,"&lt;&gt;")=0,"",SUMIF('English Scores- Leveled papers'!$H$4:$KM$4,BO$3,'English Scores- Leveled papers'!$H49:$KM49)))</f>
        <is>
          <t/>
        </is>
      </c>
      <c r="BP47" s="319" t="inlineStr">
        <f aca="false">IF($B47="","",IF(COUNTIFS('English Scores- Leveled papers'!$H$4:$KM$4,BP$3,'English Scores- Leveled papers'!$H49:$KM49,"&lt;&gt;")=0,"",SUMIF('English Scores- Leveled papers'!$H$4:$KM$4,BP$3,'English Scores- Leveled papers'!$H49:$KM49)))</f>
        <is>
          <t/>
        </is>
      </c>
      <c r="BQ47" s="319" t="inlineStr">
        <f aca="false">IF($B47="","",IF(COUNTIFS('English Scores- Leveled papers'!$H$4:$KM$4,BQ$3,'English Scores- Leveled papers'!$H49:$KM49,"&lt;&gt;")=0,"",SUMIF('English Scores- Leveled papers'!$H$4:$KM$4,BQ$3,'English Scores- Leveled papers'!$H49:$KM49)))</f>
        <is>
          <t/>
        </is>
      </c>
      <c r="BR47" s="319" t="inlineStr">
        <f aca="false">IF($B47="","",IF(COUNTIFS('English Scores- Leveled papers'!$H$4:$KM$4,BR$3,'English Scores- Leveled papers'!$H49:$KM49,"&lt;&gt;")=0,"",SUMIF('English Scores- Leveled papers'!$H$4:$KM$4,BR$3,'English Scores- Leveled papers'!$H49:$KM49)))</f>
        <is>
          <t/>
        </is>
      </c>
      <c r="BS47" s="319" t="inlineStr">
        <f aca="false">IF($B47="","",IF(COUNTIFS('English Scores- Leveled papers'!$H$4:$KM$4,BS$3,'English Scores- Leveled papers'!$H49:$KM49,"&lt;&gt;")=0,"",SUMIF('English Scores- Leveled papers'!$H$4:$KM$4,BS$3,'English Scores- Leveled papers'!$H49:$KM49)))</f>
        <is>
          <t/>
        </is>
      </c>
      <c r="BT47" s="319" t="inlineStr">
        <f aca="false">IF($B47="","",IF(COUNTIFS('English Scores- Leveled papers'!$H$4:$KM$4,BT$3,'English Scores- Leveled papers'!$H49:$KM49,"&lt;&gt;")=0,"",SUMIF('English Scores- Leveled papers'!$H$4:$KM$4,BT$3,'English Scores- Leveled papers'!$H49:$KM49)))</f>
        <is>
          <t/>
        </is>
      </c>
      <c r="BU47" s="319" t="inlineStr">
        <f aca="false">IF($B47="","",IF(COUNTIFS('English Scores- Leveled papers'!$H$4:$KM$4,BU$3,'English Scores- Leveled papers'!$H49:$KM49,"&lt;&gt;")=0,"",SUMIF('English Scores- Leveled papers'!$H$4:$KM$4,BU$3,'English Scores- Leveled papers'!$H49:$KM49)))</f>
        <is>
          <t/>
        </is>
      </c>
      <c r="BV47" s="319" t="inlineStr">
        <f aca="false">IF($B47="","",IF(COUNTIFS('English Scores- Leveled papers'!$H$4:$KM$4,BV$3,'English Scores- Leveled papers'!$H49:$KM49,"&lt;&gt;")=0,"",SUMIF('English Scores- Leveled papers'!$H$4:$KM$4,BV$3,'English Scores- Leveled papers'!$H49:$KM49)))</f>
        <is>
          <t/>
        </is>
      </c>
      <c r="BW47" s="319" t="inlineStr">
        <f aca="false">IF($B47="","",IF(COUNTIFS('English Scores- Leveled papers'!$H$4:$KM$4,BW$3,'English Scores- Leveled papers'!$H49:$KM49,"&lt;&gt;")=0,"",SUMIF('English Scores- Leveled papers'!$H$4:$KM$4,BW$3,'English Scores- Leveled papers'!$H49:$KM49)))</f>
        <is>
          <t/>
        </is>
      </c>
      <c r="BX47" s="752" t="inlineStr">
        <f aca="false">IF($B47="","",IF(COUNTIFS('English Scores- Leveled papers'!$H$4:$KM$4,BX$3,'English Scores- Leveled papers'!$H49:$KM49,"&lt;&gt;")=0,"",SUMIF('English Scores- Leveled papers'!$H$4:$KM$4,BX$3,'English Scores- Leveled papers'!$H49:$KM49)))</f>
        <is>
          <t/>
        </is>
      </c>
      <c r="BY47" s="752" t="inlineStr">
        <f aca="false">IF($B47="","",IF(COUNTIFS('English Scores- Leveled papers'!$H$4:$KM$4,BY$3,'English Scores- Leveled papers'!$H49:$KM49,"&lt;&gt;")=0,"",SUMIF('English Scores- Leveled papers'!$H$4:$KM$4,BY$3,'English Scores- Leveled papers'!$H49:$KM49)))</f>
        <is>
          <t/>
        </is>
      </c>
      <c r="BZ47" s="752" t="inlineStr">
        <f aca="false">IF($B47="","",IF(COUNTIFS('English Scores- Leveled papers'!$H$4:$KM$4,BZ$3,'English Scores- Leveled papers'!$H49:$KM49,"&lt;&gt;")=0,"",SUMIF('English Scores- Leveled papers'!$H$4:$KM$4,BZ$3,'English Scores- Leveled papers'!$H49:$KM49)))</f>
        <is>
          <t/>
        </is>
      </c>
      <c r="CA47" s="752" t="inlineStr">
        <f aca="false">IF($B47="","",IF(COUNTIFS('English Scores- Leveled papers'!$H$4:$KM$4,CA$3,'English Scores- Leveled papers'!$H49:$KM49,"&lt;&gt;")=0,"",SUMIF('English Scores- Leveled papers'!$H$4:$KM$4,CA$3,'English Scores- Leveled papers'!$H49:$KM49)))</f>
        <is>
          <t/>
        </is>
      </c>
      <c r="CB47" s="752" t="inlineStr">
        <f aca="false">IF($B47="","",IF(COUNTIFS('English Scores- Leveled papers'!$H$4:$KM$4,CB$3,'English Scores- Leveled papers'!$H49:$KM49,"&lt;&gt;")=0,"",SUMIF('English Scores- Leveled papers'!$H$4:$KM$4,CB$3,'English Scores- Leveled papers'!$H49:$KM49)))</f>
        <is>
          <t/>
        </is>
      </c>
      <c r="CC47" s="752" t="inlineStr">
        <f aca="false">IF($B47="","",IF(COUNTIFS('English Scores- Leveled papers'!$H$4:$KM$4,CC$3,'English Scores- Leveled papers'!$H49:$KM49,"&lt;&gt;")=0,"",SUMIF('English Scores- Leveled papers'!$H$4:$KM$4,CC$3,'English Scores- Leveled papers'!$H49:$KM49)))</f>
        <is>
          <t/>
        </is>
      </c>
      <c r="CD47" s="752" t="inlineStr">
        <f aca="false">IF($B47="","",IF(COUNTIFS('English Scores- Leveled papers'!$H$4:$KM$4,CD$3,'English Scores- Leveled papers'!$H49:$KM49,"&lt;&gt;")=0,"",SUMIF('English Scores- Leveled papers'!$H$4:$KM$4,CD$3,'English Scores- Leveled papers'!$H49:$KM49)))</f>
        <is>
          <t/>
        </is>
      </c>
      <c r="CE47" s="752" t="inlineStr">
        <f aca="false">IF($B47="","",IF(COUNTIFS('English Scores- Leveled papers'!$H$4:$KM$4,CE$3,'English Scores- Leveled papers'!$H49:$KM49,"&lt;&gt;")=0,"",SUMIF('English Scores- Leveled papers'!$H$4:$KM$4,CE$3,'English Scores- Leveled papers'!$H49:$KM49)))</f>
        <is>
          <t/>
        </is>
      </c>
      <c r="CF47" s="752" t="inlineStr">
        <f aca="false">IF($B47="","",IF(COUNTIFS('English Scores- Leveled papers'!$H$4:$KM$4,CF$3,'English Scores- Leveled papers'!$H49:$KM49,"&lt;&gt;")=0,"",SUMIF('English Scores- Leveled papers'!$H$4:$KM$4,CF$3,'English Scores- Leveled papers'!$H49:$KM49)))</f>
        <is>
          <t/>
        </is>
      </c>
      <c r="CG47" s="319" t="inlineStr">
        <f aca="false">IF($B47="","",IF(COUNTIFS('English Scores- Leveled papers'!$H$4:$KM$4,CG$3,'English Scores- Leveled papers'!$H49:$KM49,"&lt;&gt;")=0,"",SUMIF('English Scores- Leveled papers'!$H$4:$KM$4,CG$3,'English Scores- Leveled papers'!$H49:$KM49)))</f>
        <is>
          <t/>
        </is>
      </c>
      <c r="CH47" s="319" t="inlineStr">
        <f aca="false">IF($B47="","",IF(COUNTIFS('English Scores- Leveled papers'!$H$4:$KM$4,CH$3,'English Scores- Leveled papers'!$H49:$KM49,"&lt;&gt;")=0,"",SUMIF('English Scores- Leveled papers'!$H$4:$KM$4,CH$3,'English Scores- Leveled papers'!$H49:$KM49)))</f>
        <is>
          <t/>
        </is>
      </c>
      <c r="CI47" s="319" t="inlineStr">
        <f aca="false">IF($B47="","",IF(COUNTIFS('English Scores- Leveled papers'!$H$4:$KM$4,CI$3,'English Scores- Leveled papers'!$H49:$KM49,"&lt;&gt;")=0,"",SUMIF('English Scores- Leveled papers'!$H$4:$KM$4,CI$3,'English Scores- Leveled papers'!$H49:$KM49)))</f>
        <is>
          <t/>
        </is>
      </c>
      <c r="CJ47" s="319" t="inlineStr">
        <f aca="false">IF($B47="","",IF(COUNTIFS('English Scores- Leveled papers'!$H$4:$KM$4,CJ$3,'English Scores- Leveled papers'!$H49:$KM49,"&lt;&gt;")=0,"",SUMIF('English Scores- Leveled papers'!$H$4:$KM$4,CJ$3,'English Scores- Leveled papers'!$H49:$KM49)))</f>
        <is>
          <t/>
        </is>
      </c>
      <c r="CK47" s="319" t="inlineStr">
        <f aca="false">IF($B47="","",IF(COUNTIFS('English Scores- Leveled papers'!$H$4:$KM$4,CK$3,'English Scores- Leveled papers'!$H49:$KM49,"&lt;&gt;")=0,"",SUMIF('English Scores- Leveled papers'!$H$4:$KM$4,CK$3,'English Scores- Leveled papers'!$H49:$KM49)))</f>
        <is>
          <t/>
        </is>
      </c>
      <c r="CL47" s="752" t="inlineStr">
        <f aca="false">IF($B47="","",IF(COUNTIFS('English Scores- Leveled papers'!$H$4:$KM$4,CL$3,'English Scores- Leveled papers'!$H49:$KM49,"&lt;&gt;")=0,"",SUMIF('English Scores- Leveled papers'!$H$4:$KM$4,CL$3,'English Scores- Leveled papers'!$H49:$KM49)))</f>
        <is>
          <t/>
        </is>
      </c>
      <c r="CM47" s="752" t="inlineStr">
        <f aca="false">IF($B47="","",IF(COUNTIFS('English Scores- Leveled papers'!$H$4:$KM$4,CM$3,'English Scores- Leveled papers'!$H49:$KM49,"&lt;&gt;")=0,"",SUMIF('English Scores- Leveled papers'!$H$4:$KM$4,CM$3,'English Scores- Leveled papers'!$H49:$KM49)))</f>
        <is>
          <t/>
        </is>
      </c>
      <c r="CN47" s="752" t="inlineStr">
        <f aca="false">IF($B47="","",IF(COUNTIFS('English Scores- Leveled papers'!$H$4:$KM$4,CN$3,'English Scores- Leveled papers'!$H49:$KM49,"&lt;&gt;")=0,"",SUMIF('English Scores- Leveled papers'!$H$4:$KM$4,CN$3,'English Scores- Leveled papers'!$H49:$KM49)))</f>
        <is>
          <t/>
        </is>
      </c>
      <c r="CO47" s="752" t="inlineStr">
        <f aca="false">IF($B47="","",IF(COUNTIFS('English Scores- Leveled papers'!$H$4:$KM$4,CO$3,'English Scores- Leveled papers'!$H49:$KM49,"&lt;&gt;")=0,"",SUMIF('English Scores- Leveled papers'!$H$4:$KM$4,CO$3,'English Scores- Leveled papers'!$H49:$KM49)))</f>
        <is>
          <t/>
        </is>
      </c>
      <c r="CP47" s="752" t="inlineStr">
        <f aca="false">IF($B47="","",IF(COUNTIFS('English Scores- Leveled papers'!$H$4:$KM$4,CP$3,'English Scores- Leveled papers'!$H49:$KM49,"&lt;&gt;")=0,"",SUMIF('English Scores- Leveled papers'!$H$4:$KM$4,CP$3,'English Scores- Leveled papers'!$H49:$KM49)))</f>
        <is>
          <t/>
        </is>
      </c>
      <c r="CQ47" s="752" t="inlineStr">
        <f aca="false">IF($B47="","",IF(COUNTIFS('English Scores- Leveled papers'!$H$4:$KM$4,CQ$3,'English Scores- Leveled papers'!$H49:$KM49,"&lt;&gt;")=0,"",SUMIF('English Scores- Leveled papers'!$H$4:$KM$4,CQ$3,'English Scores- Leveled papers'!$H49:$KM49)))</f>
        <is>
          <t/>
        </is>
      </c>
      <c r="CR47" s="752" t="inlineStr">
        <f aca="false">IF($B47="","",IF(COUNTIFS('English Scores- Leveled papers'!$H$4:$KM$4,CR$3,'English Scores- Leveled papers'!$H49:$KM49,"&lt;&gt;")=0,"",SUMIF('English Scores- Leveled papers'!$H$4:$KM$4,CR$3,'English Scores- Leveled papers'!$H49:$KM49)))</f>
        <is>
          <t/>
        </is>
      </c>
      <c r="CS47" s="752" t="inlineStr">
        <f aca="false">IF($B47="","",IF(COUNTIFS('English Scores- Leveled papers'!$H$4:$KM$4,CS$3,'English Scores- Leveled papers'!$H49:$KM49,"&lt;&gt;")=0,"",SUMIF('English Scores- Leveled papers'!$H$4:$KM$4,CS$3,'English Scores- Leveled papers'!$H49:$KM49)))</f>
        <is>
          <t/>
        </is>
      </c>
      <c r="CT47" s="319" t="inlineStr">
        <f aca="false">IF($B47="","",IF(COUNTIFS('English Scores- Leveled papers'!$H$4:$KM$4,CT$3,'English Scores- Leveled papers'!$H49:$KM49,"&lt;&gt;")=0,"",SUMIF('English Scores- Leveled papers'!$H$4:$KM$4,CT$3,'English Scores- Leveled papers'!$H49:$KM49)))</f>
        <is>
          <t/>
        </is>
      </c>
      <c r="CU47" s="319" t="inlineStr">
        <f aca="false">IF($B47="","",IF(COUNTIFS('English Scores- Leveled papers'!$H$4:$KM$4,CU$3,'English Scores- Leveled papers'!$H49:$KM49,"&lt;&gt;")=0,"",SUMIF('English Scores- Leveled papers'!$H$4:$KM$4,CU$3,'English Scores- Leveled papers'!$H49:$KM49)))</f>
        <is>
          <t/>
        </is>
      </c>
      <c r="CV47" s="319" t="inlineStr">
        <f aca="false">IF($B47="","",IF(COUNTIFS('English Scores- Leveled papers'!$H$4:$KM$4,CV$3,'English Scores- Leveled papers'!$H49:$KM49,"&lt;&gt;")=0,"",SUMIF('English Scores- Leveled papers'!$H$4:$KM$4,CV$3,'English Scores- Leveled papers'!$H49:$KM49)))</f>
        <is>
          <t/>
        </is>
      </c>
      <c r="CW47" s="319" t="inlineStr">
        <f aca="false">IF($B47="","",IF(COUNTIFS('English Scores- Leveled papers'!$H$4:$KM$4,CW$3,'English Scores- Leveled papers'!$H49:$KM49,"&lt;&gt;")=0,"",SUMIF('English Scores- Leveled papers'!$H$4:$KM$4,CW$3,'English Scores- Leveled papers'!$H49:$KM49)))</f>
        <is>
          <t/>
        </is>
      </c>
      <c r="CX47" s="319" t="inlineStr">
        <f aca="false">IF($B47="","",IF(COUNTIFS('English Scores- Leveled papers'!$H$4:$KM$4,CX$3,'English Scores- Leveled papers'!$H49:$KM49,"&lt;&gt;")=0,"",SUMIF('English Scores- Leveled papers'!$H$4:$KM$4,CX$3,'English Scores- Leveled papers'!$H49:$KM49)))</f>
        <is>
          <t/>
        </is>
      </c>
      <c r="CY47" s="319" t="inlineStr">
        <f aca="false">IF($B47="","",IF(COUNTIFS('English Scores- Leveled papers'!$H$4:$KM$4,CY$3,'English Scores- Leveled papers'!$H49:$KM49,"&lt;&gt;")=0,"",SUMIF('English Scores- Leveled papers'!$H$4:$KM$4,CY$3,'English Scores- Leveled papers'!$H49:$KM49)))</f>
        <is>
          <t/>
        </is>
      </c>
      <c r="CZ47" s="319" t="inlineStr">
        <f aca="false">IF($B47="","",IF(COUNTIFS('English Scores- Leveled papers'!$H$4:$KM$4,CZ$3,'English Scores- Leveled papers'!$H49:$KM49,"&lt;&gt;")=0,"",SUMIF('English Scores- Leveled papers'!$H$4:$KM$4,CZ$3,'English Scores- Leveled papers'!$H49:$KM49)))</f>
        <is>
          <t/>
        </is>
      </c>
      <c r="DA47" s="319" t="inlineStr">
        <f aca="false">IF($B47="","",IF(COUNTIFS('English Scores- Leveled papers'!$H$4:$KM$4,DA$3,'English Scores- Leveled papers'!$H49:$KM49,"&lt;&gt;")=0,"",SUMIF('English Scores- Leveled papers'!$H$4:$KM$4,DA$3,'English Scores- Leveled papers'!$H49:$KM49)))</f>
        <is>
          <t/>
        </is>
      </c>
      <c r="DB47" s="319" t="inlineStr">
        <f aca="false">IF($B47="","",IF(COUNTIFS('English Scores- Leveled papers'!$H$4:$KM$4,DB$3,'English Scores- Leveled papers'!$H49:$KM49,"&lt;&gt;")=0,"",SUMIF('English Scores- Leveled papers'!$H$4:$KM$4,DB$3,'English Scores- Leveled papers'!$H49:$KM49)))</f>
        <is>
          <t/>
        </is>
      </c>
      <c r="DC47" s="319" t="inlineStr">
        <f aca="false">IF($B47="","",IF(COUNTIFS('English Scores- Leveled papers'!$H$4:$KM$4,DC$3,'English Scores- Leveled papers'!$H49:$KM49,"&lt;&gt;")=0,"",SUMIF('English Scores- Leveled papers'!$H$4:$KM$4,DC$3,'English Scores- Leveled papers'!$H49:$KM49)))</f>
        <is>
          <t/>
        </is>
      </c>
      <c r="DD47" s="319" t="inlineStr">
        <f aca="false">IF($B47="","",IF(COUNTIFS('English Scores- Leveled papers'!$H$4:$KM$4,DD$3,'English Scores- Leveled papers'!$H49:$KM49,"&lt;&gt;")=0,"",SUMIF('English Scores- Leveled papers'!$H$4:$KM$4,DD$3,'English Scores- Leveled papers'!$H49:$KM49)))</f>
        <is>
          <t/>
        </is>
      </c>
      <c r="DE47" s="319" t="inlineStr">
        <f aca="false">IF($B47="","",IF(COUNTIFS('English Scores- Leveled papers'!$H$4:$KM$4,DE$3,'English Scores- Leveled papers'!$H49:$KM49,"&lt;&gt;")=0,"",SUMIF('English Scores- Leveled papers'!$H$4:$KM$4,DE$3,'English Scores- Leveled papers'!$H49:$KM49)))</f>
        <is>
          <t/>
        </is>
      </c>
      <c r="DF47" s="752" t="inlineStr">
        <f aca="false">IF($B47="","",IF(COUNTIFS('English Scores- Leveled papers'!$H$4:$KM$4,DF$3,'English Scores- Leveled papers'!$H49:$KM49,"&lt;&gt;")=0,"",SUMIF('English Scores- Leveled papers'!$H$4:$KM$4,DF$3,'English Scores- Leveled papers'!$H49:$KM49)))</f>
        <is>
          <t/>
        </is>
      </c>
      <c r="DG47" s="752" t="inlineStr">
        <f aca="false">IF($B47="","",IF(COUNTIFS('English Scores- Leveled papers'!$H$4:$KM$4,DG$3,'English Scores- Leveled papers'!$H49:$KM49,"&lt;&gt;")=0,"",SUMIF('English Scores- Leveled papers'!$H$4:$KM$4,DG$3,'English Scores- Leveled papers'!$H49:$KM49)))</f>
        <is>
          <t/>
        </is>
      </c>
      <c r="DH47" s="752" t="inlineStr">
        <f aca="false">IF($B47="","",IF(COUNTIFS('English Scores- Leveled papers'!$H$4:$KM$4,DH$3,'English Scores- Leveled papers'!$H49:$KM49,"&lt;&gt;")=0,"",SUMIF('English Scores- Leveled papers'!$H$4:$KM$4,DH$3,'English Scores- Leveled papers'!$H49:$KM49)))</f>
        <is>
          <t/>
        </is>
      </c>
      <c r="DI47" s="752" t="inlineStr">
        <f aca="false">IF($B47="","",IF(COUNTIFS('English Scores- Leveled papers'!$H$4:$KM$4,DI$3,'English Scores- Leveled papers'!$H49:$KM49,"&lt;&gt;")=0,"",SUMIF('English Scores- Leveled papers'!$H$4:$KM$4,DI$3,'English Scores- Leveled papers'!$H49:$KM49)))</f>
        <is>
          <t/>
        </is>
      </c>
      <c r="DJ47" s="752" t="inlineStr">
        <f aca="false">IF($B47="","",IF(COUNTIFS('English Scores- Leveled papers'!$H$4:$KM$4,DJ$3,'English Scores- Leveled papers'!$H49:$KM49,"&lt;&gt;")=0,"",SUMIF('English Scores- Leveled papers'!$H$4:$KM$4,DJ$3,'English Scores- Leveled papers'!$H49:$KM49)))</f>
        <is>
          <t/>
        </is>
      </c>
      <c r="DK47" s="752" t="inlineStr">
        <f aca="false">IF($B47="","",IF(COUNTIFS('English Scores- Leveled papers'!$H$4:$KM$4,DK$3,'English Scores- Leveled papers'!$H49:$KM49,"&lt;&gt;")=0,"",SUMIF('English Scores- Leveled papers'!$H$4:$KM$4,DK$3,'English Scores- Leveled papers'!$H49:$KM49)))</f>
        <is>
          <t/>
        </is>
      </c>
      <c r="DL47" s="752" t="inlineStr">
        <f aca="false">IF($B47="","",IF(COUNTIFS('English Scores- Leveled papers'!$H$4:$KM$4,DL$3,'English Scores- Leveled papers'!$H49:$KM49,"&lt;&gt;")=0,"",SUMIF('English Scores- Leveled papers'!$H$4:$KM$4,DL$3,'English Scores- Leveled papers'!$H49:$KM49)))</f>
        <is>
          <t/>
        </is>
      </c>
      <c r="DM47" s="752" t="inlineStr">
        <f aca="false">IF($B47="","",IF(COUNTIFS('English Scores- Leveled papers'!$H$4:$KM$4,DM$3,'English Scores- Leveled papers'!$H49:$KM49,"&lt;&gt;")=0,"",SUMIF('English Scores- Leveled papers'!$H$4:$KM$4,DM$3,'English Scores- Leveled papers'!$H49:$KM49)))</f>
        <is>
          <t/>
        </is>
      </c>
      <c r="DN47" s="752" t="inlineStr">
        <f aca="false">IF($B47="","",IF(COUNTIFS('English Scores- Leveled papers'!$H$4:$KM$4,DN$3,'English Scores- Leveled papers'!$H49:$KM49,"&lt;&gt;")=0,"",SUMIF('English Scores- Leveled papers'!$H$4:$KM$4,DN$3,'English Scores- Leveled papers'!$H49:$KM49)))</f>
        <is>
          <t/>
        </is>
      </c>
      <c r="DO47" s="752" t="inlineStr">
        <f aca="false">IF($B47="","",IF(COUNTIFS('English Scores- Leveled papers'!$H$4:$KM$4,DO$3,'English Scores- Leveled papers'!$H49:$KM49,"&lt;&gt;")=0,"",SUMIF('English Scores- Leveled papers'!$H$4:$KM$4,DO$3,'English Scores- Leveled papers'!$H49:$KM49)))</f>
        <is>
          <t/>
        </is>
      </c>
      <c r="DP47" s="752" t="inlineStr">
        <f aca="false">IF($B47="","",IF(COUNTIFS('English Scores- Leveled papers'!$H$4:$KM$4,DP$3,'English Scores- Leveled papers'!$H49:$KM49,"&lt;&gt;")=0,"",SUMIF('English Scores- Leveled papers'!$H$4:$KM$4,DP$3,'English Scores- Leveled papers'!$H49:$KM49)))</f>
        <is>
          <t/>
        </is>
      </c>
      <c r="DQ47" s="752" t="inlineStr">
        <f aca="false">IF($B47="","",IF(COUNTIFS('English Scores- Leveled papers'!$H$4:$KM$4,DQ$3,'English Scores- Leveled papers'!$H49:$KM49,"&lt;&gt;")=0,"",SUMIF('English Scores- Leveled papers'!$H$4:$KM$4,DQ$3,'English Scores- Leveled papers'!$H49:$KM49)))</f>
        <is>
          <t/>
        </is>
      </c>
      <c r="DR47" s="319" t="inlineStr">
        <f aca="false">IF($B47="","",IF(COUNTIFS('English Scores- Leveled papers'!$H$4:$KM$4,DR$3,'English Scores- Leveled papers'!$H49:$KM49,"&lt;&gt;")=0,"",SUMIF('English Scores- Leveled papers'!$H$4:$KM$4,DR$3,'English Scores- Leveled papers'!$H49:$KM49)))</f>
        <is>
          <t/>
        </is>
      </c>
      <c r="DS47" s="319" t="inlineStr">
        <f aca="false">IF($B47="","",IF(COUNTIFS('English Scores- Leveled papers'!$H$4:$KM$4,DS$3,'English Scores- Leveled papers'!$H49:$KM49,"&lt;&gt;")=0,"",SUMIF('English Scores- Leveled papers'!$H$4:$KM$4,DS$3,'English Scores- Leveled papers'!$H49:$KM49)))</f>
        <is>
          <t/>
        </is>
      </c>
      <c r="DT47" s="319" t="inlineStr">
        <f aca="false">IF($B47="","",IF(COUNTIFS('English Scores- Leveled papers'!$H$4:$KM$4,DT$3,'English Scores- Leveled papers'!$H49:$KM49,"&lt;&gt;")=0,"",SUMIF('English Scores- Leveled papers'!$H$4:$KM$4,DT$3,'English Scores- Leveled papers'!$H49:$KM49)))</f>
        <is>
          <t/>
        </is>
      </c>
      <c r="DU47" s="319" t="inlineStr">
        <f aca="false">IF($B47="","",IF(COUNTIFS('English Scores- Leveled papers'!$H$4:$KM$4,DU$3,'English Scores- Leveled papers'!$H49:$KM49,"&lt;&gt;")=0,"",SUMIF('English Scores- Leveled papers'!$H$4:$KM$4,DU$3,'English Scores- Leveled papers'!$H49:$KM49)))</f>
        <is>
          <t/>
        </is>
      </c>
      <c r="DV47" s="319" t="inlineStr">
        <f aca="false">IF($B47="","",IF(COUNTIFS('English Scores- Leveled papers'!$H$4:$KM$4,DV$3,'English Scores- Leveled papers'!$H49:$KM49,"&lt;&gt;")=0,"",SUMIF('English Scores- Leveled papers'!$H$4:$KM$4,DV$3,'English Scores- Leveled papers'!$H49:$KM49)))</f>
        <is>
          <t/>
        </is>
      </c>
      <c r="DW47" s="319" t="inlineStr">
        <f aca="false">IF($B47="","",IF(COUNTIFS('English Scores- Leveled papers'!$H$4:$KM$4,DW$3,'English Scores- Leveled papers'!$H49:$KM49,"&lt;&gt;")=0,"",SUMIF('English Scores- Leveled papers'!$H$4:$KM$4,DW$3,'English Scores- Leveled papers'!$H49:$KM49)))</f>
        <is>
          <t/>
        </is>
      </c>
      <c r="DX47" s="319" t="inlineStr">
        <f aca="false">IF($B47="","",IF(COUNTIFS('English Scores- Leveled papers'!$H$4:$KM$4,DX$3,'English Scores- Leveled papers'!$H49:$KM49,"&lt;&gt;")=0,"",SUMIF('English Scores- Leveled papers'!$H$4:$KM$4,DX$3,'English Scores- Leveled papers'!$H49:$KM49)))</f>
        <is>
          <t/>
        </is>
      </c>
      <c r="DY47" s="319" t="inlineStr">
        <f aca="false">IF($B47="","",IF(COUNTIFS('English Scores- Leveled papers'!$H$4:$KM$4,DY$3,'English Scores- Leveled papers'!$H49:$KM49,"&lt;&gt;")=0,"",SUMIF('English Scores- Leveled papers'!$H$4:$KM$4,DY$3,'English Scores- Leveled papers'!$H49:$KM49)))</f>
        <is>
          <t/>
        </is>
      </c>
      <c r="DZ47" s="319" t="inlineStr">
        <f aca="false">IF($B47="","",IF(COUNTIFS('English Scores- Leveled papers'!$H$4:$KM$4,DZ$3,'English Scores- Leveled papers'!$H49:$KM49,"&lt;&gt;")=0,"",SUMIF('English Scores- Leveled papers'!$H$4:$KM$4,DZ$3,'English Scores- Leveled papers'!$H49:$KM49)))</f>
        <is>
          <t/>
        </is>
      </c>
      <c r="EA47" s="319" t="inlineStr">
        <f aca="false">IF($B47="","",IF(COUNTIFS('English Scores- Leveled papers'!$H$4:$KM$4,EA$3,'English Scores- Leveled papers'!$H49:$KM49,"&lt;&gt;")=0,"",SUMIF('English Scores- Leveled papers'!$H$4:$KM$4,EA$3,'English Scores- Leveled papers'!$H49:$KM49)))</f>
        <is>
          <t/>
        </is>
      </c>
      <c r="EB47" s="319" t="inlineStr">
        <f aca="false">IF($B47="","",IF(COUNTIFS('English Scores- Leveled papers'!$H$4:$KM$4,EB$3,'English Scores- Leveled papers'!$H49:$KM49,"&lt;&gt;")=0,"",SUMIF('English Scores- Leveled papers'!$H$4:$KM$4,EB$3,'English Scores- Leveled papers'!$H49:$KM49)))</f>
        <is>
          <t/>
        </is>
      </c>
      <c r="EC47" s="319" t="inlineStr">
        <f aca="false">IF($B47="","",IF(COUNTIFS('English Scores- Leveled papers'!$H$4:$KM$4,EC$3,'English Scores- Leveled papers'!$H49:$KM49,"&lt;&gt;")=0,"",SUMIF('English Scores- Leveled papers'!$H$4:$KM$4,EC$3,'English Scores- Leveled papers'!$H49:$KM49)))</f>
        <is>
          <t/>
        </is>
      </c>
      <c r="ED47" s="752" t="inlineStr">
        <f aca="false">IF($B47="","",IF(COUNTIFS('English Scores- Leveled papers'!$H$4:$KM$4,ED$3,'English Scores- Leveled papers'!$H49:$KM49,"&lt;&gt;")=0,"",SUMIF('English Scores- Leveled papers'!$H$4:$KM$4,ED$3,'English Scores- Leveled papers'!$H49:$KM49)))</f>
        <is>
          <t/>
        </is>
      </c>
      <c r="EE47" s="752" t="inlineStr">
        <f aca="false">IF($B47="","",IF(COUNTIFS('English Scores- Leveled papers'!$H$4:$KM$4,EE$3,'English Scores- Leveled papers'!$H49:$KM49,"&lt;&gt;")=0,"",SUMIF('English Scores- Leveled papers'!$H$4:$KM$4,EE$3,'English Scores- Leveled papers'!$H49:$KM49)))</f>
        <is>
          <t/>
        </is>
      </c>
      <c r="EF47" s="752" t="inlineStr">
        <f aca="false">IF($B47="","",IF(COUNTIFS('English Scores- Leveled papers'!$H$4:$KM$4,EF$3,'English Scores- Leveled papers'!$H49:$KM49,"&lt;&gt;")=0,"",SUMIF('English Scores- Leveled papers'!$H$4:$KM$4,EF$3,'English Scores- Leveled papers'!$H49:$KM49)))</f>
        <is>
          <t/>
        </is>
      </c>
      <c r="EG47" s="752" t="inlineStr">
        <f aca="false">IF($B47="","",IF(COUNTIFS('English Scores- Leveled papers'!$H$4:$KM$4,EG$3,'English Scores- Leveled papers'!$H49:$KM49,"&lt;&gt;")=0,"",SUMIF('English Scores- Leveled papers'!$H$4:$KM$4,EG$3,'English Scores- Leveled papers'!$H49:$KM49)))</f>
        <is>
          <t/>
        </is>
      </c>
      <c r="EH47" s="752" t="inlineStr">
        <f aca="false">IF($B47="","",IF(COUNTIFS('English Scores- Leveled papers'!$H$4:$KM$4,EH$3,'English Scores- Leveled papers'!$H49:$KM49,"&lt;&gt;")=0,"",SUMIF('English Scores- Leveled papers'!$H$4:$KM$4,EH$3,'English Scores- Leveled papers'!$H49:$KM49)))</f>
        <is>
          <t/>
        </is>
      </c>
      <c r="EI47" s="752" t="inlineStr">
        <f aca="false">IF($B47="","",IF(COUNTIFS('English Scores- Leveled papers'!$H$4:$KM$4,EI$3,'English Scores- Leveled papers'!$H49:$KM49,"&lt;&gt;")=0,"",SUMIF('English Scores- Leveled papers'!$H$4:$KM$4,EI$3,'English Scores- Leveled papers'!$H49:$KM49)))</f>
        <is>
          <t/>
        </is>
      </c>
      <c r="EJ47" s="752" t="inlineStr">
        <f aca="false">IF($B47="","",IF(COUNTIFS('English Scores- Leveled papers'!$H$4:$KM$4,EJ$3,'English Scores- Leveled papers'!$H49:$KM49,"&lt;&gt;")=0,"",SUMIF('English Scores- Leveled papers'!$H$4:$KM$4,EJ$3,'English Scores- Leveled papers'!$H49:$KM49)))</f>
        <is>
          <t/>
        </is>
      </c>
      <c r="EK47" s="752" t="inlineStr">
        <f aca="false">IF($B47="","",IF(COUNTIFS('English Scores- Leveled papers'!$H$4:$KM$4,EK$3,'English Scores- Leveled papers'!$H49:$KM49,"&lt;&gt;")=0,"",SUMIF('English Scores- Leveled papers'!$H$4:$KM$4,EK$3,'English Scores- Leveled papers'!$H49:$KM49)))</f>
        <is>
          <t/>
        </is>
      </c>
      <c r="EL47" s="752" t="inlineStr">
        <f aca="false">IF($B47="","",IF(COUNTIFS('English Scores- Leveled papers'!$H$4:$KM$4,EL$3,'English Scores- Leveled papers'!$H49:$KM49,"&lt;&gt;")=0,"",SUMIF('English Scores- Leveled papers'!$H$4:$KM$4,EL$3,'English Scores- Leveled papers'!$H49:$KM49)))</f>
        <is>
          <t/>
        </is>
      </c>
      <c r="EM47" s="752" t="inlineStr">
        <f aca="false">IF($B47="","",IF(COUNTIFS('English Scores- Leveled papers'!$H$4:$KM$4,EM$3,'English Scores- Leveled papers'!$H49:$KM49,"&lt;&gt;")=0,"",SUMIF('English Scores- Leveled papers'!$H$4:$KM$4,EM$3,'English Scores- Leveled papers'!$H49:$KM49)))</f>
        <is>
          <t/>
        </is>
      </c>
      <c r="EN47" s="752" t="inlineStr">
        <f aca="false">IF($B47="","",IF(COUNTIFS('English Scores- Leveled papers'!$H$4:$KM$4,EN$3,'English Scores- Leveled papers'!$H49:$KM49,"&lt;&gt;")=0,"",SUMIF('English Scores- Leveled papers'!$H$4:$KM$4,EN$3,'English Scores- Leveled papers'!$H49:$KM49)))</f>
        <is>
          <t/>
        </is>
      </c>
      <c r="EO47" s="752" t="inlineStr">
        <f aca="false">IF($B47="","",IF(COUNTIFS('English Scores- Leveled papers'!$H$4:$KM$4,EO$3,'English Scores- Leveled papers'!$H49:$KM49,"&lt;&gt;")=0,"",SUMIF('English Scores- Leveled papers'!$H$4:$KM$4,EO$3,'English Scores- Leveled papers'!$H49:$KM49)))</f>
        <is>
          <t/>
        </is>
      </c>
      <c r="EP47" s="752" t="inlineStr">
        <f aca="false">IF($B47="","",IF(COUNTIFS('English Scores- Leveled papers'!$H$4:$KM$4,EP$3,'English Scores- Leveled papers'!$H49:$KM49,"&lt;&gt;")=0,"",SUMIF('English Scores- Leveled papers'!$H$4:$KM$4,EP$3,'English Scores- Leveled papers'!$H49:$KM49)))</f>
        <is>
          <t/>
        </is>
      </c>
    </row>
    <row r="48" customFormat="false" ht="12.75" hidden="false" customHeight="false" outlineLevel="0" collapsed="false">
      <c r="A48" s="315" t="n">
        <v>44</v>
      </c>
      <c r="B48" s="315" t="inlineStr">
        <f aca="false">'English Scores- Leveled papers'!B50</f>
        <is>
          <t/>
        </is>
      </c>
      <c r="C48" s="751" t="e">
        <f aca="false">IF('RC Mastery Check+Question type'!D48="","",IF(OR('RC Mastery Check+Question type'!D48=-0.5,'RC Mastery Check+Question type'!D48=0,'RC Mastery Check+Question type'!D48=0.2,'RC Mastery Check+Question type'!D48=0.5),"NR",'cover sheet'!#ref!))</f>
        <v>#VALUE!</v>
      </c>
      <c r="D48" s="316" t="inlineStr">
        <f aca="false">IF(OR(B48="",COUNT('English Scores- Leveled papers'!AJ50:KM50)=0),"",IF((AND(R48&gt;=(70/100),R48&lt;1.1)),9,IF(AND(Q48&gt;=(70/100),Q48&lt;1.1),8,IF(AND(P48&gt;=(70/100),P48&lt;1.1),7,IF(AND(O48&gt;=(70/100),O48&lt;1.1),6,IF(AND(N48&gt;=0.7,N48&lt;1.1),5,IF(AND(M48&gt;=0.7,M48&lt;1.1),5,IF(AND(L48&gt;=0.7,L48&lt;1.1),4,IF(AND(K48&gt;=0.7,K48&lt;1.1),4,IF(AND(J48&gt;=0.7,J48&lt;1.1),3,IF(AND(I48&gt;=0.7,I48&lt;1.1),3,IF(AND(H48&gt;=0.7,H48&lt;1.1),2,IF(AND(G48&gt;=0.7,G48&lt;1.1),2,IF(AND(F48&gt;=0.7,F48&lt;1.1),1,IF(AND(E48&gt;=0.7,E48&lt;1.1),1,IF(COUNT('English Scores- Leveled papers'!AJ50:AK50)=0,"","NR"))))))))))))))))</f>
        <is>
          <t/>
        </is>
      </c>
      <c r="E48" s="318" t="str">
        <f aca="false">IF((B48=""),"",IF(COUNT(S48:W48)=0,"",ROUND(SUM(S48:W48)/SUM($S$2:$W$2),1)))</f>
        <v/>
      </c>
      <c r="F48" s="318" t="str">
        <f aca="false">IF((B48=""),"",IF(COUNT(X48:AB48)=0,"",ROUND(SUM(X48:AB48)/SUM($X$2:$AB$2),1)))</f>
        <v/>
      </c>
      <c r="G48" s="318" t="str">
        <f aca="false">IFERROR(IF((B48=""),"",IF(COUNT(AC48:AH48)=0,"",ROUND(SUM(AC48:AH48)/SUM($AC$2:$AH$2),1))),"")</f>
        <v/>
      </c>
      <c r="H48" s="318" t="str">
        <f aca="false">IFERROR(IF((B48=""),"",IF(COUNT(AI48:AN48)=0,"",ROUND(SUM(AI48:AN48)/SUM($AI$2:$AN$2),1))),0)</f>
        <v/>
      </c>
      <c r="I48" s="318" t="str">
        <f aca="false">IFERROR(IF((B48=""),"",IF(COUNT(AO48:AY48)=0,"",ROUND(SUM(AO48:AY48)/SUM($AO$2:$AY$2),1))),0)</f>
        <v/>
      </c>
      <c r="J48" s="318" t="str">
        <f aca="false">IFERROR(IF((B48=""),"",IF(COUNT(AZ48:BO48)=0,"",ROUND(SUM(AZ48:BO48)/SUM($AZ$2:$BO$2),1))),0)</f>
        <v/>
      </c>
      <c r="K48" s="318" t="str">
        <f aca="false">IFERROR(IF((B48=""),"",IF(COUNT(BP48:BW48)=0,"",ROUND(SUM(BP48:BW48)/SUM($BP$2:$BW$2),1))),0)</f>
        <v/>
      </c>
      <c r="L48" s="318" t="str">
        <f aca="false">IFERROR(IF((B48=""),"",IF(COUNT(BX48:CF48)=0,"",ROUND(SUM(BX48:CF48)/SUM($BX$2:$CF$2),1))),0)</f>
        <v/>
      </c>
      <c r="M48" s="318" t="str">
        <f aca="false">IFERROR(IF((B48=""),"",IF(COUNT(CG48:CK48)=0,"",ROUND(SUM(CG48:CK48)/SUM($CG$2:$CK$2),1))),0)</f>
        <v/>
      </c>
      <c r="N48" s="318" t="str">
        <f aca="false">IFERROR(IF((B48=""),"",IF(COUNT(CL48:CS48)=0,"",ROUND(SUM(CL48:CS48)/SUM($CL$2:$CS$2),1))),0)</f>
        <v/>
      </c>
      <c r="O48" s="318" t="str">
        <f aca="false">IFERROR(IF((B48=""),"",IF(COUNT(CT48:DE48)=0,"",ROUND(SUM(CT48:DE48)/SUM($CT$2:$DE$2),1))),0)</f>
        <v/>
      </c>
      <c r="P48" s="318" t="str">
        <f aca="false">IFERROR(IF((B48=""),"",IF(COUNT(DF48:DQ48)=0,"",ROUND(SUM(DF48:DQ48)/SUM($DF$2:$DQ$2),1))),0)</f>
        <v/>
      </c>
      <c r="Q48" s="318" t="str">
        <f aca="false">IFERROR(IF((B48=""),"",IF(COUNT(DR48:EB48)=0,"",ROUND(SUM(DR48:EB48)/SUM($DR$2:$EB$2),1))),0)</f>
        <v/>
      </c>
      <c r="R48" s="318" t="str">
        <f aca="false">(IF((B48=""),"",IF(COUNT(ED48:EP48)=0,"",ROUND(SUM(ED48:EP48)/SUM($ED$2:$EP$2),1))))</f>
        <v/>
      </c>
      <c r="S48" s="319" t="inlineStr">
        <f aca="false">IF($B48="","",IF(COUNTIFS('English Scores- Leveled papers'!$H$4:$KM$4,S$3,'English Scores- Leveled papers'!$H50:$KM50,"&lt;&gt;")=0,"",SUMIF('English Scores- Leveled papers'!$H$4:$KM$4,S$3,'English Scores- Leveled papers'!$H50:$KM50)))</f>
        <is>
          <t/>
        </is>
      </c>
      <c r="T48" s="319" t="inlineStr">
        <f aca="false">IF($B48="","",IF(COUNTIFS('English Scores- Leveled papers'!$H$4:$KM$4,T$3,'English Scores- Leveled papers'!$H50:$KM50,"&lt;&gt;")=0,"",SUMIF('English Scores- Leveled papers'!$H$4:$KM$4,T$3,'English Scores- Leveled papers'!$H50:$KM50)))</f>
        <is>
          <t/>
        </is>
      </c>
      <c r="U48" s="319" t="inlineStr">
        <f aca="false">IF($B48="","",IF(COUNTIFS('English Scores- Leveled papers'!$H$4:$KM$4,U$3,'English Scores- Leveled papers'!$H50:$KM50,"&lt;&gt;")=0,"",SUMIF('English Scores- Leveled papers'!$H$4:$KM$4,U$3,'English Scores- Leveled papers'!$H50:$KM50)))</f>
        <is>
          <t/>
        </is>
      </c>
      <c r="V48" s="319" t="inlineStr">
        <f aca="false">IF($B48="","",IF(COUNTIFS('English Scores- Leveled papers'!$H$4:$KM$4,V$3,'English Scores- Leveled papers'!$H50:$KM50,"&lt;&gt;")=0,"",SUMIF('English Scores- Leveled papers'!$H$4:$KM$4,V$3,'English Scores- Leveled papers'!$H50:$KM50)))</f>
        <is>
          <t/>
        </is>
      </c>
      <c r="W48" s="319" t="inlineStr">
        <f aca="false">IF($B48="","",IF(COUNTIFS('English Scores- Leveled papers'!$H$4:$KM$4,W$3,'English Scores- Leveled papers'!$H50:$KM50,"&lt;&gt;")=0,"",SUMIF('English Scores- Leveled papers'!$H$4:$KM$4,W$3,'English Scores- Leveled papers'!$H50:$KM50)))</f>
        <is>
          <t/>
        </is>
      </c>
      <c r="X48" s="752" t="inlineStr">
        <f aca="false">IF($B48="","",IF(COUNTIFS('English Scores- Leveled papers'!$H$4:$KM$4,X$3,'English Scores- Leveled papers'!$H50:$KM50,"&lt;&gt;")=0,"",SUMIF('English Scores- Leveled papers'!$H$4:$KM$4,X$3,'English Scores- Leveled papers'!$H50:$KM50)))</f>
        <is>
          <t/>
        </is>
      </c>
      <c r="Y48" s="752" t="inlineStr">
        <f aca="false">IF($B48="","",IF(COUNTIFS('English Scores- Leveled papers'!$H$4:$KM$4,Y$3,'English Scores- Leveled papers'!$H50:$KM50,"&lt;&gt;")=0,"",SUMIF('English Scores- Leveled papers'!$H$4:$KM$4,Y$3,'English Scores- Leveled papers'!$H50:$KM50)))</f>
        <is>
          <t/>
        </is>
      </c>
      <c r="Z48" s="752" t="inlineStr">
        <f aca="false">IF($B48="","",IF(COUNTIFS('English Scores- Leveled papers'!$H$4:$KM$4,Z$3,'English Scores- Leveled papers'!$H50:$KM50,"&lt;&gt;")=0,"",SUMIF('English Scores- Leveled papers'!$H$4:$KM$4,Z$3,'English Scores- Leveled papers'!$H50:$KM50)))</f>
        <is>
          <t/>
        </is>
      </c>
      <c r="AA48" s="752" t="inlineStr">
        <f aca="false">IF($B48="","",IF(COUNTIFS('English Scores- Leveled papers'!$H$4:$KM$4,AA$3,'English Scores- Leveled papers'!$H50:$KM50,"&lt;&gt;")=0,"",SUMIF('English Scores- Leveled papers'!$H$4:$KM$4,AA$3,'English Scores- Leveled papers'!$H50:$KM50)))</f>
        <is>
          <t/>
        </is>
      </c>
      <c r="AB48" s="752" t="inlineStr">
        <f aca="false">IF($B48="","",IF(COUNTIFS('English Scores- Leveled papers'!$H$4:$KM$4,AB$3,'English Scores- Leveled papers'!$H50:$KM50,"&lt;&gt;")=0,"",SUMIF('English Scores- Leveled papers'!$H$4:$KM$4,AB$3,'English Scores- Leveled papers'!$H50:$KM50)))</f>
        <is>
          <t/>
        </is>
      </c>
      <c r="AC48" s="319" t="inlineStr">
        <f aca="false">IF($B48="","",IF(COUNTIFS('English Scores- Leveled papers'!$H$4:$KM$4,AC$3,'English Scores- Leveled papers'!$H50:$KM50,"&lt;&gt;")=0,"",SUMIF('English Scores- Leveled papers'!$H$4:$KM$4,AC$3,'English Scores- Leveled papers'!$H50:$KM50)))</f>
        <is>
          <t/>
        </is>
      </c>
      <c r="AD48" s="319" t="inlineStr">
        <f aca="false">IF($B48="","",IF(COUNTIFS('English Scores- Leveled papers'!$H$4:$KM$4,AD$3,'English Scores- Leveled papers'!$H50:$KM50,"&lt;&gt;")=0,"",SUMIF('English Scores- Leveled papers'!$H$4:$KM$4,AD$3,'English Scores- Leveled papers'!$H50:$KM50)))</f>
        <is>
          <t/>
        </is>
      </c>
      <c r="AE48" s="319" t="inlineStr">
        <f aca="false">IF($B48="","",IF(COUNTIFS('English Scores- Leveled papers'!$H$4:$KM$4,AE$3,'English Scores- Leveled papers'!$H50:$KM50,"&lt;&gt;")=0,"",SUMIF('English Scores- Leveled papers'!$H$4:$KM$4,AE$3,'English Scores- Leveled papers'!$H50:$KM50)))</f>
        <is>
          <t/>
        </is>
      </c>
      <c r="AF48" s="319" t="inlineStr">
        <f aca="false">IF($B48="","",IF(COUNTIFS('English Scores- Leveled papers'!$H$4:$KM$4,AF$3,'English Scores- Leveled papers'!$H50:$KM50,"&lt;&gt;")=0,"",SUMIF('English Scores- Leveled papers'!$H$4:$KM$4,AF$3,'English Scores- Leveled papers'!$H50:$KM50)))</f>
        <is>
          <t/>
        </is>
      </c>
      <c r="AG48" s="319" t="inlineStr">
        <f aca="false">IF($B48="","",IF(COUNTIFS('English Scores- Leveled papers'!$H$4:$KM$4,AG$3,'English Scores- Leveled papers'!$H50:$KM50,"&lt;&gt;")=0,"",SUMIF('English Scores- Leveled papers'!$H$4:$KM$4,AG$3,'English Scores- Leveled papers'!$H50:$KM50)))</f>
        <is>
          <t/>
        </is>
      </c>
      <c r="AH48" s="319" t="inlineStr">
        <f aca="false">IF($B48="","",IF(COUNTIFS('English Scores- Leveled papers'!$H$4:$KM$4,AH$3,'English Scores- Leveled papers'!$H50:$KM50,"&lt;&gt;")=0,"",SUMIF('English Scores- Leveled papers'!$H$4:$KM$4,AH$3,'English Scores- Leveled papers'!$H50:$KM50)))</f>
        <is>
          <t/>
        </is>
      </c>
      <c r="AI48" s="752" t="inlineStr">
        <f aca="false">IF($B48="","",IF(COUNTIFS('English Scores- Leveled papers'!$H$4:$KM$4,AI$3,'English Scores- Leveled papers'!$H50:$KM50,"&lt;&gt;")=0,"",SUMIF('English Scores- Leveled papers'!$H$4:$KM$4,AI$3,'English Scores- Leveled papers'!$H50:$KM50)))</f>
        <is>
          <t/>
        </is>
      </c>
      <c r="AJ48" s="752" t="inlineStr">
        <f aca="false">IF($B48="","",IF(COUNTIFS('English Scores- Leveled papers'!$H$4:$KM$4,AJ$3,'English Scores- Leveled papers'!$H50:$KM50,"&lt;&gt;")=0,"",SUMIF('English Scores- Leveled papers'!$H$4:$KM$4,AJ$3,'English Scores- Leveled papers'!$H50:$KM50)))</f>
        <is>
          <t/>
        </is>
      </c>
      <c r="AK48" s="752" t="inlineStr">
        <f aca="false">IF($B48="","",IF(COUNTIFS('English Scores- Leveled papers'!$H$4:$KM$4,AK$3,'English Scores- Leveled papers'!$H50:$KM50,"&lt;&gt;")=0,"",SUMIF('English Scores- Leveled papers'!$H$4:$KM$4,AK$3,'English Scores- Leveled papers'!$H50:$KM50)))</f>
        <is>
          <t/>
        </is>
      </c>
      <c r="AL48" s="752" t="inlineStr">
        <f aca="false">IF($B48="","",IF(COUNTIFS('English Scores- Leveled papers'!$H$4:$KM$4,AL$3,'English Scores- Leveled papers'!$H50:$KM50,"&lt;&gt;")=0,"",SUMIF('English Scores- Leveled papers'!$H$4:$KM$4,AL$3,'English Scores- Leveled papers'!$H50:$KM50)))</f>
        <is>
          <t/>
        </is>
      </c>
      <c r="AM48" s="752" t="inlineStr">
        <f aca="false">IF($B48="","",IF(COUNTIFS('English Scores- Leveled papers'!$H$4:$KM$4,AM$3,'English Scores- Leveled papers'!$H50:$KM50,"&lt;&gt;")=0,"",SUMIF('English Scores- Leveled papers'!$H$4:$KM$4,AM$3,'English Scores- Leveled papers'!$H50:$KM50)))</f>
        <is>
          <t/>
        </is>
      </c>
      <c r="AN48" s="752" t="inlineStr">
        <f aca="false">IF($B48="","",IF(COUNTIFS('English Scores- Leveled papers'!$H$4:$KM$4,AN$3,'English Scores- Leveled papers'!$H50:$KM50,"&lt;&gt;")=0,"",SUMIF('English Scores- Leveled papers'!$H$4:$KM$4,AN$3,'English Scores- Leveled papers'!$H50:$KM50)))</f>
        <is>
          <t/>
        </is>
      </c>
      <c r="AO48" s="319" t="inlineStr">
        <f aca="false">IF($B48="","",IF(COUNTIFS('English Scores- Leveled papers'!$H$4:$KM$4,AO$3,'English Scores- Leveled papers'!$H50:$KM50,"&lt;&gt;")=0,"",SUMIF('English Scores- Leveled papers'!$H$4:$KM$4,AO$3,'English Scores- Leveled papers'!$H50:$KM50)))</f>
        <is>
          <t/>
        </is>
      </c>
      <c r="AP48" s="319" t="inlineStr">
        <f aca="false">IF($B48="","",IF(COUNTIFS('English Scores- Leveled papers'!$H$4:$KM$4,AP$3,'English Scores- Leveled papers'!$H50:$KM50,"&lt;&gt;")=0,"",SUMIF('English Scores- Leveled papers'!$H$4:$KM$4,AP$3,'English Scores- Leveled papers'!$H50:$KM50)))</f>
        <is>
          <t/>
        </is>
      </c>
      <c r="AQ48" s="319" t="inlineStr">
        <f aca="false">IF($B48="","",IF(COUNTIFS('English Scores- Leveled papers'!$H$4:$KM$4,AQ$3,'English Scores- Leveled papers'!$H50:$KM50,"&lt;&gt;")=0,"",SUMIF('English Scores- Leveled papers'!$H$4:$KM$4,AQ$3,'English Scores- Leveled papers'!$H50:$KM50)))</f>
        <is>
          <t/>
        </is>
      </c>
      <c r="AR48" s="319" t="inlineStr">
        <f aca="false">IF($B48="","",IF(COUNTIFS('English Scores- Leveled papers'!$H$4:$KM$4,AR$3,'English Scores- Leveled papers'!$H50:$KM50,"&lt;&gt;")=0,"",SUMIF('English Scores- Leveled papers'!$H$4:$KM$4,AR$3,'English Scores- Leveled papers'!$H50:$KM50)))</f>
        <is>
          <t/>
        </is>
      </c>
      <c r="AS48" s="319" t="inlineStr">
        <f aca="false">IF($B48="","",IF(COUNTIFS('English Scores- Leveled papers'!$H$4:$KM$4,AS$3,'English Scores- Leveled papers'!$H50:$KM50,"&lt;&gt;")=0,"",SUMIF('English Scores- Leveled papers'!$H$4:$KM$4,AS$3,'English Scores- Leveled papers'!$H50:$KM50)))</f>
        <is>
          <t/>
        </is>
      </c>
      <c r="AT48" s="319" t="inlineStr">
        <f aca="false">IF($B48="","",IF(COUNTIFS('English Scores- Leveled papers'!$H$4:$KM$4,AT$3,'English Scores- Leveled papers'!$H50:$KM50,"&lt;&gt;")=0,"",SUMIF('English Scores- Leveled papers'!$H$4:$KM$4,AT$3,'English Scores- Leveled papers'!$H50:$KM50)))</f>
        <is>
          <t/>
        </is>
      </c>
      <c r="AU48" s="319" t="inlineStr">
        <f aca="false">IF($B48="","",IF(COUNTIFS('English Scores- Leveled papers'!$H$4:$KM$4,AU$3,'English Scores- Leveled papers'!$H50:$KM50,"&lt;&gt;")=0,"",SUMIF('English Scores- Leveled papers'!$H$4:$KM$4,AU$3,'English Scores- Leveled papers'!$H50:$KM50)))</f>
        <is>
          <t/>
        </is>
      </c>
      <c r="AV48" s="319" t="inlineStr">
        <f aca="false">IF($B48="","",IF(COUNTIFS('English Scores- Leveled papers'!$H$4:$KM$4,AV$3,'English Scores- Leveled papers'!$H50:$KM50,"&lt;&gt;")=0,"",SUMIF('English Scores- Leveled papers'!$H$4:$KM$4,AV$3,'English Scores- Leveled papers'!$H50:$KM50)))</f>
        <is>
          <t/>
        </is>
      </c>
      <c r="AW48" s="319" t="inlineStr">
        <f aca="false">IF($B48="","",IF(COUNTIFS('English Scores- Leveled papers'!$H$4:$KM$4,AW$3,'English Scores- Leveled papers'!$H50:$KM50,"&lt;&gt;")=0,"",SUMIF('English Scores- Leveled papers'!$H$4:$KM$4,AW$3,'English Scores- Leveled papers'!$H50:$KM50)))</f>
        <is>
          <t/>
        </is>
      </c>
      <c r="AX48" s="319" t="inlineStr">
        <f aca="false">IF($B48="","",IF(COUNTIFS('English Scores- Leveled papers'!$H$4:$KM$4,AX$3,'English Scores- Leveled papers'!$H50:$KM50,"&lt;&gt;")=0,"",SUMIF('English Scores- Leveled papers'!$H$4:$KM$4,AX$3,'English Scores- Leveled papers'!$H50:$KM50)))</f>
        <is>
          <t/>
        </is>
      </c>
      <c r="AY48" s="319" t="inlineStr">
        <f aca="false">IF($B48="","",IF(COUNTIFS('English Scores- Leveled papers'!$H$4:$KM$4,AY$3,'English Scores- Leveled papers'!$H50:$KM50,"&lt;&gt;")=0,"",SUMIF('English Scores- Leveled papers'!$H$4:$KM$4,AY$3,'English Scores- Leveled papers'!$H50:$KM50)))</f>
        <is>
          <t/>
        </is>
      </c>
      <c r="AZ48" s="752" t="inlineStr">
        <f aca="false">IF($B48="","",IF(COUNTIFS('English Scores- Leveled papers'!$H$4:$KM$4,AZ$3,'English Scores- Leveled papers'!$H50:$KM50,"&lt;&gt;")=0,"",SUMIF('English Scores- Leveled papers'!$H$4:$KM$4,AZ$3,'English Scores- Leveled papers'!$H50:$KM50)))</f>
        <is>
          <t/>
        </is>
      </c>
      <c r="BA48" s="752" t="inlineStr">
        <f aca="false">IF($B48="","",IF(COUNTIFS('English Scores- Leveled papers'!$H$4:$KM$4,BA$3,'English Scores- Leveled papers'!$H50:$KM50,"&lt;&gt;")=0,"",SUMIF('English Scores- Leveled papers'!$H$4:$KM$4,BA$3,'English Scores- Leveled papers'!$H50:$KM50)))</f>
        <is>
          <t/>
        </is>
      </c>
      <c r="BB48" s="752" t="inlineStr">
        <f aca="false">IF($B48="","",IF(COUNTIFS('English Scores- Leveled papers'!$H$4:$KM$4,BB$3,'English Scores- Leveled papers'!$H50:$KM50,"&lt;&gt;")=0,"",SUMIF('English Scores- Leveled papers'!$H$4:$KM$4,BB$3,'English Scores- Leveled papers'!$H50:$KM50)))</f>
        <is>
          <t/>
        </is>
      </c>
      <c r="BC48" s="752" t="inlineStr">
        <f aca="false">IF($B48="","",IF(COUNTIFS('English Scores- Leveled papers'!$H$4:$KM$4,BC$3,'English Scores- Leveled papers'!$H50:$KM50,"&lt;&gt;")=0,"",SUMIF('English Scores- Leveled papers'!$H$4:$KM$4,BC$3,'English Scores- Leveled papers'!$H50:$KM50)))</f>
        <is>
          <t/>
        </is>
      </c>
      <c r="BD48" s="752"/>
      <c r="BE48" s="752"/>
      <c r="BF48" s="752" t="inlineStr">
        <f aca="false">IF($B48="","",IF(COUNTIFS('English Scores- Leveled papers'!$H$4:$KM$4,BF$3,'English Scores- Leveled papers'!$H50:$KM50,"&lt;&gt;")=0,"",SUMIF('English Scores- Leveled papers'!$H$4:$KM$4,BF$3,'English Scores- Leveled papers'!$H50:$KM50)))</f>
        <is>
          <t/>
        </is>
      </c>
      <c r="BG48" s="752" t="inlineStr">
        <f aca="false">IF($B48="","",IF(COUNTIFS('English Scores- Leveled papers'!$H$4:$KM$4,BG$3,'English Scores- Leveled papers'!$H50:$KM50,"&lt;&gt;")=0,"",SUMIF('English Scores- Leveled papers'!$H$4:$KM$4,BG$3,'English Scores- Leveled papers'!$H50:$KM50)))</f>
        <is>
          <t/>
        </is>
      </c>
      <c r="BH48" s="752" t="inlineStr">
        <f aca="false">IF($B48="","",IF(COUNTIFS('English Scores- Leveled papers'!$H$4:$KM$4,BH$3,'English Scores- Leveled papers'!$H50:$KM50,"&lt;&gt;")=0,"",SUMIF('English Scores- Leveled papers'!$H$4:$KM$4,BH$3,'English Scores- Leveled papers'!$H50:$KM50)))</f>
        <is>
          <t/>
        </is>
      </c>
      <c r="BI48" s="752" t="inlineStr">
        <f aca="false">IF($B48="","",IF(COUNTIFS('English Scores- Leveled papers'!$H$4:$KM$4,BI$3,'English Scores- Leveled papers'!$H50:$KM50,"&lt;&gt;")=0,"",SUMIF('English Scores- Leveled papers'!$H$4:$KM$4,BI$3,'English Scores- Leveled papers'!$H50:$KM50)))</f>
        <is>
          <t/>
        </is>
      </c>
      <c r="BJ48" s="752" t="inlineStr">
        <f aca="false">IF($B48="","",IF(COUNTIFS('English Scores- Leveled papers'!$H$4:$KM$4,BJ$3,'English Scores- Leveled papers'!$H50:$KM50,"&lt;&gt;")=0,"",SUMIF('English Scores- Leveled papers'!$H$4:$KM$4,BJ$3,'English Scores- Leveled papers'!$H50:$KM50)))</f>
        <is>
          <t/>
        </is>
      </c>
      <c r="BK48" s="752" t="inlineStr">
        <f aca="false">IF($B48="","",IF(COUNTIFS('English Scores- Leveled papers'!$H$4:$KM$4,BK$3,'English Scores- Leveled papers'!$H50:$KM50,"&lt;&gt;")=0,"",SUMIF('English Scores- Leveled papers'!$H$4:$KM$4,BK$3,'English Scores- Leveled papers'!$H50:$KM50)))</f>
        <is>
          <t/>
        </is>
      </c>
      <c r="BL48" s="752" t="inlineStr">
        <f aca="false">IF($B48="","",IF(COUNTIFS('English Scores- Leveled papers'!$H$4:$KM$4,BL$3,'English Scores- Leveled papers'!$H50:$KM50,"&lt;&gt;")=0,"",SUMIF('English Scores- Leveled papers'!$H$4:$KM$4,BL$3,'English Scores- Leveled papers'!$H50:$KM50)))</f>
        <is>
          <t/>
        </is>
      </c>
      <c r="BM48" s="752" t="inlineStr">
        <f aca="false">IF($B48="","",IF(COUNTIFS('English Scores- Leveled papers'!$H$4:$KM$4,BM$3,'English Scores- Leveled papers'!$H50:$KM50,"&lt;&gt;")=0,"",SUMIF('English Scores- Leveled papers'!$H$4:$KM$4,BM$3,'English Scores- Leveled papers'!$H50:$KM50)))</f>
        <is>
          <t/>
        </is>
      </c>
      <c r="BN48" s="752" t="inlineStr">
        <f aca="false">IF($B48="","",IF(COUNTIFS('English Scores- Leveled papers'!$H$4:$KM$4,BN$3,'English Scores- Leveled papers'!$H50:$KM50,"&lt;&gt;")=0,"",SUMIF('English Scores- Leveled papers'!$H$4:$KM$4,BN$3,'English Scores- Leveled papers'!$H50:$KM50)))</f>
        <is>
          <t/>
        </is>
      </c>
      <c r="BO48" s="752" t="inlineStr">
        <f aca="false">IF($B48="","",IF(COUNTIFS('English Scores- Leveled papers'!$H$4:$KM$4,BO$3,'English Scores- Leveled papers'!$H50:$KM50,"&lt;&gt;")=0,"",SUMIF('English Scores- Leveled papers'!$H$4:$KM$4,BO$3,'English Scores- Leveled papers'!$H50:$KM50)))</f>
        <is>
          <t/>
        </is>
      </c>
      <c r="BP48" s="319" t="inlineStr">
        <f aca="false">IF($B48="","",IF(COUNTIFS('English Scores- Leveled papers'!$H$4:$KM$4,BP$3,'English Scores- Leveled papers'!$H50:$KM50,"&lt;&gt;")=0,"",SUMIF('English Scores- Leveled papers'!$H$4:$KM$4,BP$3,'English Scores- Leveled papers'!$H50:$KM50)))</f>
        <is>
          <t/>
        </is>
      </c>
      <c r="BQ48" s="319" t="inlineStr">
        <f aca="false">IF($B48="","",IF(COUNTIFS('English Scores- Leveled papers'!$H$4:$KM$4,BQ$3,'English Scores- Leveled papers'!$H50:$KM50,"&lt;&gt;")=0,"",SUMIF('English Scores- Leveled papers'!$H$4:$KM$4,BQ$3,'English Scores- Leveled papers'!$H50:$KM50)))</f>
        <is>
          <t/>
        </is>
      </c>
      <c r="BR48" s="319" t="inlineStr">
        <f aca="false">IF($B48="","",IF(COUNTIFS('English Scores- Leveled papers'!$H$4:$KM$4,BR$3,'English Scores- Leveled papers'!$H50:$KM50,"&lt;&gt;")=0,"",SUMIF('English Scores- Leveled papers'!$H$4:$KM$4,BR$3,'English Scores- Leveled papers'!$H50:$KM50)))</f>
        <is>
          <t/>
        </is>
      </c>
      <c r="BS48" s="319" t="inlineStr">
        <f aca="false">IF($B48="","",IF(COUNTIFS('English Scores- Leveled papers'!$H$4:$KM$4,BS$3,'English Scores- Leveled papers'!$H50:$KM50,"&lt;&gt;")=0,"",SUMIF('English Scores- Leveled papers'!$H$4:$KM$4,BS$3,'English Scores- Leveled papers'!$H50:$KM50)))</f>
        <is>
          <t/>
        </is>
      </c>
      <c r="BT48" s="319" t="inlineStr">
        <f aca="false">IF($B48="","",IF(COUNTIFS('English Scores- Leveled papers'!$H$4:$KM$4,BT$3,'English Scores- Leveled papers'!$H50:$KM50,"&lt;&gt;")=0,"",SUMIF('English Scores- Leveled papers'!$H$4:$KM$4,BT$3,'English Scores- Leveled papers'!$H50:$KM50)))</f>
        <is>
          <t/>
        </is>
      </c>
      <c r="BU48" s="319" t="inlineStr">
        <f aca="false">IF($B48="","",IF(COUNTIFS('English Scores- Leveled papers'!$H$4:$KM$4,BU$3,'English Scores- Leveled papers'!$H50:$KM50,"&lt;&gt;")=0,"",SUMIF('English Scores- Leveled papers'!$H$4:$KM$4,BU$3,'English Scores- Leveled papers'!$H50:$KM50)))</f>
        <is>
          <t/>
        </is>
      </c>
      <c r="BV48" s="319" t="inlineStr">
        <f aca="false">IF($B48="","",IF(COUNTIFS('English Scores- Leveled papers'!$H$4:$KM$4,BV$3,'English Scores- Leveled papers'!$H50:$KM50,"&lt;&gt;")=0,"",SUMIF('English Scores- Leveled papers'!$H$4:$KM$4,BV$3,'English Scores- Leveled papers'!$H50:$KM50)))</f>
        <is>
          <t/>
        </is>
      </c>
      <c r="BW48" s="319" t="inlineStr">
        <f aca="false">IF($B48="","",IF(COUNTIFS('English Scores- Leveled papers'!$H$4:$KM$4,BW$3,'English Scores- Leveled papers'!$H50:$KM50,"&lt;&gt;")=0,"",SUMIF('English Scores- Leveled papers'!$H$4:$KM$4,BW$3,'English Scores- Leveled papers'!$H50:$KM50)))</f>
        <is>
          <t/>
        </is>
      </c>
      <c r="BX48" s="752" t="inlineStr">
        <f aca="false">IF($B48="","",IF(COUNTIFS('English Scores- Leveled papers'!$H$4:$KM$4,BX$3,'English Scores- Leveled papers'!$H50:$KM50,"&lt;&gt;")=0,"",SUMIF('English Scores- Leveled papers'!$H$4:$KM$4,BX$3,'English Scores- Leveled papers'!$H50:$KM50)))</f>
        <is>
          <t/>
        </is>
      </c>
      <c r="BY48" s="752" t="inlineStr">
        <f aca="false">IF($B48="","",IF(COUNTIFS('English Scores- Leveled papers'!$H$4:$KM$4,BY$3,'English Scores- Leveled papers'!$H50:$KM50,"&lt;&gt;")=0,"",SUMIF('English Scores- Leveled papers'!$H$4:$KM$4,BY$3,'English Scores- Leveled papers'!$H50:$KM50)))</f>
        <is>
          <t/>
        </is>
      </c>
      <c r="BZ48" s="752" t="inlineStr">
        <f aca="false">IF($B48="","",IF(COUNTIFS('English Scores- Leveled papers'!$H$4:$KM$4,BZ$3,'English Scores- Leveled papers'!$H50:$KM50,"&lt;&gt;")=0,"",SUMIF('English Scores- Leveled papers'!$H$4:$KM$4,BZ$3,'English Scores- Leveled papers'!$H50:$KM50)))</f>
        <is>
          <t/>
        </is>
      </c>
      <c r="CA48" s="752" t="inlineStr">
        <f aca="false">IF($B48="","",IF(COUNTIFS('English Scores- Leveled papers'!$H$4:$KM$4,CA$3,'English Scores- Leveled papers'!$H50:$KM50,"&lt;&gt;")=0,"",SUMIF('English Scores- Leveled papers'!$H$4:$KM$4,CA$3,'English Scores- Leveled papers'!$H50:$KM50)))</f>
        <is>
          <t/>
        </is>
      </c>
      <c r="CB48" s="752" t="inlineStr">
        <f aca="false">IF($B48="","",IF(COUNTIFS('English Scores- Leveled papers'!$H$4:$KM$4,CB$3,'English Scores- Leveled papers'!$H50:$KM50,"&lt;&gt;")=0,"",SUMIF('English Scores- Leveled papers'!$H$4:$KM$4,CB$3,'English Scores- Leveled papers'!$H50:$KM50)))</f>
        <is>
          <t/>
        </is>
      </c>
      <c r="CC48" s="752" t="inlineStr">
        <f aca="false">IF($B48="","",IF(COUNTIFS('English Scores- Leveled papers'!$H$4:$KM$4,CC$3,'English Scores- Leveled papers'!$H50:$KM50,"&lt;&gt;")=0,"",SUMIF('English Scores- Leveled papers'!$H$4:$KM$4,CC$3,'English Scores- Leveled papers'!$H50:$KM50)))</f>
        <is>
          <t/>
        </is>
      </c>
      <c r="CD48" s="752" t="inlineStr">
        <f aca="false">IF($B48="","",IF(COUNTIFS('English Scores- Leveled papers'!$H$4:$KM$4,CD$3,'English Scores- Leveled papers'!$H50:$KM50,"&lt;&gt;")=0,"",SUMIF('English Scores- Leveled papers'!$H$4:$KM$4,CD$3,'English Scores- Leveled papers'!$H50:$KM50)))</f>
        <is>
          <t/>
        </is>
      </c>
      <c r="CE48" s="752" t="inlineStr">
        <f aca="false">IF($B48="","",IF(COUNTIFS('English Scores- Leveled papers'!$H$4:$KM$4,CE$3,'English Scores- Leveled papers'!$H50:$KM50,"&lt;&gt;")=0,"",SUMIF('English Scores- Leveled papers'!$H$4:$KM$4,CE$3,'English Scores- Leveled papers'!$H50:$KM50)))</f>
        <is>
          <t/>
        </is>
      </c>
      <c r="CF48" s="752" t="inlineStr">
        <f aca="false">IF($B48="","",IF(COUNTIFS('English Scores- Leveled papers'!$H$4:$KM$4,CF$3,'English Scores- Leveled papers'!$H50:$KM50,"&lt;&gt;")=0,"",SUMIF('English Scores- Leveled papers'!$H$4:$KM$4,CF$3,'English Scores- Leveled papers'!$H50:$KM50)))</f>
        <is>
          <t/>
        </is>
      </c>
      <c r="CG48" s="319" t="inlineStr">
        <f aca="false">IF($B48="","",IF(COUNTIFS('English Scores- Leveled papers'!$H$4:$KM$4,CG$3,'English Scores- Leveled papers'!$H50:$KM50,"&lt;&gt;")=0,"",SUMIF('English Scores- Leveled papers'!$H$4:$KM$4,CG$3,'English Scores- Leveled papers'!$H50:$KM50)))</f>
        <is>
          <t/>
        </is>
      </c>
      <c r="CH48" s="319" t="inlineStr">
        <f aca="false">IF($B48="","",IF(COUNTIFS('English Scores- Leveled papers'!$H$4:$KM$4,CH$3,'English Scores- Leveled papers'!$H50:$KM50,"&lt;&gt;")=0,"",SUMIF('English Scores- Leveled papers'!$H$4:$KM$4,CH$3,'English Scores- Leveled papers'!$H50:$KM50)))</f>
        <is>
          <t/>
        </is>
      </c>
      <c r="CI48" s="319" t="inlineStr">
        <f aca="false">IF($B48="","",IF(COUNTIFS('English Scores- Leveled papers'!$H$4:$KM$4,CI$3,'English Scores- Leveled papers'!$H50:$KM50,"&lt;&gt;")=0,"",SUMIF('English Scores- Leveled papers'!$H$4:$KM$4,CI$3,'English Scores- Leveled papers'!$H50:$KM50)))</f>
        <is>
          <t/>
        </is>
      </c>
      <c r="CJ48" s="319" t="inlineStr">
        <f aca="false">IF($B48="","",IF(COUNTIFS('English Scores- Leveled papers'!$H$4:$KM$4,CJ$3,'English Scores- Leveled papers'!$H50:$KM50,"&lt;&gt;")=0,"",SUMIF('English Scores- Leveled papers'!$H$4:$KM$4,CJ$3,'English Scores- Leveled papers'!$H50:$KM50)))</f>
        <is>
          <t/>
        </is>
      </c>
      <c r="CK48" s="319" t="inlineStr">
        <f aca="false">IF($B48="","",IF(COUNTIFS('English Scores- Leveled papers'!$H$4:$KM$4,CK$3,'English Scores- Leveled papers'!$H50:$KM50,"&lt;&gt;")=0,"",SUMIF('English Scores- Leveled papers'!$H$4:$KM$4,CK$3,'English Scores- Leveled papers'!$H50:$KM50)))</f>
        <is>
          <t/>
        </is>
      </c>
      <c r="CL48" s="752" t="inlineStr">
        <f aca="false">IF($B48="","",IF(COUNTIFS('English Scores- Leveled papers'!$H$4:$KM$4,CL$3,'English Scores- Leveled papers'!$H50:$KM50,"&lt;&gt;")=0,"",SUMIF('English Scores- Leveled papers'!$H$4:$KM$4,CL$3,'English Scores- Leveled papers'!$H50:$KM50)))</f>
        <is>
          <t/>
        </is>
      </c>
      <c r="CM48" s="752" t="inlineStr">
        <f aca="false">IF($B48="","",IF(COUNTIFS('English Scores- Leveled papers'!$H$4:$KM$4,CM$3,'English Scores- Leveled papers'!$H50:$KM50,"&lt;&gt;")=0,"",SUMIF('English Scores- Leveled papers'!$H$4:$KM$4,CM$3,'English Scores- Leveled papers'!$H50:$KM50)))</f>
        <is>
          <t/>
        </is>
      </c>
      <c r="CN48" s="752" t="inlineStr">
        <f aca="false">IF($B48="","",IF(COUNTIFS('English Scores- Leveled papers'!$H$4:$KM$4,CN$3,'English Scores- Leveled papers'!$H50:$KM50,"&lt;&gt;")=0,"",SUMIF('English Scores- Leveled papers'!$H$4:$KM$4,CN$3,'English Scores- Leveled papers'!$H50:$KM50)))</f>
        <is>
          <t/>
        </is>
      </c>
      <c r="CO48" s="752" t="inlineStr">
        <f aca="false">IF($B48="","",IF(COUNTIFS('English Scores- Leveled papers'!$H$4:$KM$4,CO$3,'English Scores- Leveled papers'!$H50:$KM50,"&lt;&gt;")=0,"",SUMIF('English Scores- Leveled papers'!$H$4:$KM$4,CO$3,'English Scores- Leveled papers'!$H50:$KM50)))</f>
        <is>
          <t/>
        </is>
      </c>
      <c r="CP48" s="752" t="inlineStr">
        <f aca="false">IF($B48="","",IF(COUNTIFS('English Scores- Leveled papers'!$H$4:$KM$4,CP$3,'English Scores- Leveled papers'!$H50:$KM50,"&lt;&gt;")=0,"",SUMIF('English Scores- Leveled papers'!$H$4:$KM$4,CP$3,'English Scores- Leveled papers'!$H50:$KM50)))</f>
        <is>
          <t/>
        </is>
      </c>
      <c r="CQ48" s="752" t="inlineStr">
        <f aca="false">IF($B48="","",IF(COUNTIFS('English Scores- Leveled papers'!$H$4:$KM$4,CQ$3,'English Scores- Leveled papers'!$H50:$KM50,"&lt;&gt;")=0,"",SUMIF('English Scores- Leveled papers'!$H$4:$KM$4,CQ$3,'English Scores- Leveled papers'!$H50:$KM50)))</f>
        <is>
          <t/>
        </is>
      </c>
      <c r="CR48" s="752" t="inlineStr">
        <f aca="false">IF($B48="","",IF(COUNTIFS('English Scores- Leveled papers'!$H$4:$KM$4,CR$3,'English Scores- Leveled papers'!$H50:$KM50,"&lt;&gt;")=0,"",SUMIF('English Scores- Leveled papers'!$H$4:$KM$4,CR$3,'English Scores- Leveled papers'!$H50:$KM50)))</f>
        <is>
          <t/>
        </is>
      </c>
      <c r="CS48" s="752" t="inlineStr">
        <f aca="false">IF($B48="","",IF(COUNTIFS('English Scores- Leveled papers'!$H$4:$KM$4,CS$3,'English Scores- Leveled papers'!$H50:$KM50,"&lt;&gt;")=0,"",SUMIF('English Scores- Leveled papers'!$H$4:$KM$4,CS$3,'English Scores- Leveled papers'!$H50:$KM50)))</f>
        <is>
          <t/>
        </is>
      </c>
      <c r="CT48" s="319" t="inlineStr">
        <f aca="false">IF($B48="","",IF(COUNTIFS('English Scores- Leveled papers'!$H$4:$KM$4,CT$3,'English Scores- Leveled papers'!$H50:$KM50,"&lt;&gt;")=0,"",SUMIF('English Scores- Leveled papers'!$H$4:$KM$4,CT$3,'English Scores- Leveled papers'!$H50:$KM50)))</f>
        <is>
          <t/>
        </is>
      </c>
      <c r="CU48" s="319" t="inlineStr">
        <f aca="false">IF($B48="","",IF(COUNTIFS('English Scores- Leveled papers'!$H$4:$KM$4,CU$3,'English Scores- Leveled papers'!$H50:$KM50,"&lt;&gt;")=0,"",SUMIF('English Scores- Leveled papers'!$H$4:$KM$4,CU$3,'English Scores- Leveled papers'!$H50:$KM50)))</f>
        <is>
          <t/>
        </is>
      </c>
      <c r="CV48" s="319" t="inlineStr">
        <f aca="false">IF($B48="","",IF(COUNTIFS('English Scores- Leveled papers'!$H$4:$KM$4,CV$3,'English Scores- Leveled papers'!$H50:$KM50,"&lt;&gt;")=0,"",SUMIF('English Scores- Leveled papers'!$H$4:$KM$4,CV$3,'English Scores- Leveled papers'!$H50:$KM50)))</f>
        <is>
          <t/>
        </is>
      </c>
      <c r="CW48" s="319" t="inlineStr">
        <f aca="false">IF($B48="","",IF(COUNTIFS('English Scores- Leveled papers'!$H$4:$KM$4,CW$3,'English Scores- Leveled papers'!$H50:$KM50,"&lt;&gt;")=0,"",SUMIF('English Scores- Leveled papers'!$H$4:$KM$4,CW$3,'English Scores- Leveled papers'!$H50:$KM50)))</f>
        <is>
          <t/>
        </is>
      </c>
      <c r="CX48" s="319" t="inlineStr">
        <f aca="false">IF($B48="","",IF(COUNTIFS('English Scores- Leveled papers'!$H$4:$KM$4,CX$3,'English Scores- Leveled papers'!$H50:$KM50,"&lt;&gt;")=0,"",SUMIF('English Scores- Leveled papers'!$H$4:$KM$4,CX$3,'English Scores- Leveled papers'!$H50:$KM50)))</f>
        <is>
          <t/>
        </is>
      </c>
      <c r="CY48" s="319" t="inlineStr">
        <f aca="false">IF($B48="","",IF(COUNTIFS('English Scores- Leveled papers'!$H$4:$KM$4,CY$3,'English Scores- Leveled papers'!$H50:$KM50,"&lt;&gt;")=0,"",SUMIF('English Scores- Leveled papers'!$H$4:$KM$4,CY$3,'English Scores- Leveled papers'!$H50:$KM50)))</f>
        <is>
          <t/>
        </is>
      </c>
      <c r="CZ48" s="319" t="inlineStr">
        <f aca="false">IF($B48="","",IF(COUNTIFS('English Scores- Leveled papers'!$H$4:$KM$4,CZ$3,'English Scores- Leveled papers'!$H50:$KM50,"&lt;&gt;")=0,"",SUMIF('English Scores- Leveled papers'!$H$4:$KM$4,CZ$3,'English Scores- Leveled papers'!$H50:$KM50)))</f>
        <is>
          <t/>
        </is>
      </c>
      <c r="DA48" s="319" t="inlineStr">
        <f aca="false">IF($B48="","",IF(COUNTIFS('English Scores- Leveled papers'!$H$4:$KM$4,DA$3,'English Scores- Leveled papers'!$H50:$KM50,"&lt;&gt;")=0,"",SUMIF('English Scores- Leveled papers'!$H$4:$KM$4,DA$3,'English Scores- Leveled papers'!$H50:$KM50)))</f>
        <is>
          <t/>
        </is>
      </c>
      <c r="DB48" s="319" t="inlineStr">
        <f aca="false">IF($B48="","",IF(COUNTIFS('English Scores- Leveled papers'!$H$4:$KM$4,DB$3,'English Scores- Leveled papers'!$H50:$KM50,"&lt;&gt;")=0,"",SUMIF('English Scores- Leveled papers'!$H$4:$KM$4,DB$3,'English Scores- Leveled papers'!$H50:$KM50)))</f>
        <is>
          <t/>
        </is>
      </c>
      <c r="DC48" s="319" t="inlineStr">
        <f aca="false">IF($B48="","",IF(COUNTIFS('English Scores- Leveled papers'!$H$4:$KM$4,DC$3,'English Scores- Leveled papers'!$H50:$KM50,"&lt;&gt;")=0,"",SUMIF('English Scores- Leveled papers'!$H$4:$KM$4,DC$3,'English Scores- Leveled papers'!$H50:$KM50)))</f>
        <is>
          <t/>
        </is>
      </c>
      <c r="DD48" s="319" t="inlineStr">
        <f aca="false">IF($B48="","",IF(COUNTIFS('English Scores- Leveled papers'!$H$4:$KM$4,DD$3,'English Scores- Leveled papers'!$H50:$KM50,"&lt;&gt;")=0,"",SUMIF('English Scores- Leveled papers'!$H$4:$KM$4,DD$3,'English Scores- Leveled papers'!$H50:$KM50)))</f>
        <is>
          <t/>
        </is>
      </c>
      <c r="DE48" s="319" t="inlineStr">
        <f aca="false">IF($B48="","",IF(COUNTIFS('English Scores- Leveled papers'!$H$4:$KM$4,DE$3,'English Scores- Leveled papers'!$H50:$KM50,"&lt;&gt;")=0,"",SUMIF('English Scores- Leveled papers'!$H$4:$KM$4,DE$3,'English Scores- Leveled papers'!$H50:$KM50)))</f>
        <is>
          <t/>
        </is>
      </c>
      <c r="DF48" s="752" t="inlineStr">
        <f aca="false">IF($B48="","",IF(COUNTIFS('English Scores- Leveled papers'!$H$4:$KM$4,DF$3,'English Scores- Leveled papers'!$H50:$KM50,"&lt;&gt;")=0,"",SUMIF('English Scores- Leveled papers'!$H$4:$KM$4,DF$3,'English Scores- Leveled papers'!$H50:$KM50)))</f>
        <is>
          <t/>
        </is>
      </c>
      <c r="DG48" s="752" t="inlineStr">
        <f aca="false">IF($B48="","",IF(COUNTIFS('English Scores- Leveled papers'!$H$4:$KM$4,DG$3,'English Scores- Leveled papers'!$H50:$KM50,"&lt;&gt;")=0,"",SUMIF('English Scores- Leveled papers'!$H$4:$KM$4,DG$3,'English Scores- Leveled papers'!$H50:$KM50)))</f>
        <is>
          <t/>
        </is>
      </c>
      <c r="DH48" s="752" t="inlineStr">
        <f aca="false">IF($B48="","",IF(COUNTIFS('English Scores- Leveled papers'!$H$4:$KM$4,DH$3,'English Scores- Leveled papers'!$H50:$KM50,"&lt;&gt;")=0,"",SUMIF('English Scores- Leveled papers'!$H$4:$KM$4,DH$3,'English Scores- Leveled papers'!$H50:$KM50)))</f>
        <is>
          <t/>
        </is>
      </c>
      <c r="DI48" s="752" t="inlineStr">
        <f aca="false">IF($B48="","",IF(COUNTIFS('English Scores- Leveled papers'!$H$4:$KM$4,DI$3,'English Scores- Leveled papers'!$H50:$KM50,"&lt;&gt;")=0,"",SUMIF('English Scores- Leveled papers'!$H$4:$KM$4,DI$3,'English Scores- Leveled papers'!$H50:$KM50)))</f>
        <is>
          <t/>
        </is>
      </c>
      <c r="DJ48" s="752" t="inlineStr">
        <f aca="false">IF($B48="","",IF(COUNTIFS('English Scores- Leveled papers'!$H$4:$KM$4,DJ$3,'English Scores- Leveled papers'!$H50:$KM50,"&lt;&gt;")=0,"",SUMIF('English Scores- Leveled papers'!$H$4:$KM$4,DJ$3,'English Scores- Leveled papers'!$H50:$KM50)))</f>
        <is>
          <t/>
        </is>
      </c>
      <c r="DK48" s="752" t="inlineStr">
        <f aca="false">IF($B48="","",IF(COUNTIFS('English Scores- Leveled papers'!$H$4:$KM$4,DK$3,'English Scores- Leveled papers'!$H50:$KM50,"&lt;&gt;")=0,"",SUMIF('English Scores- Leveled papers'!$H$4:$KM$4,DK$3,'English Scores- Leveled papers'!$H50:$KM50)))</f>
        <is>
          <t/>
        </is>
      </c>
      <c r="DL48" s="752" t="inlineStr">
        <f aca="false">IF($B48="","",IF(COUNTIFS('English Scores- Leveled papers'!$H$4:$KM$4,DL$3,'English Scores- Leveled papers'!$H50:$KM50,"&lt;&gt;")=0,"",SUMIF('English Scores- Leveled papers'!$H$4:$KM$4,DL$3,'English Scores- Leveled papers'!$H50:$KM50)))</f>
        <is>
          <t/>
        </is>
      </c>
      <c r="DM48" s="752" t="inlineStr">
        <f aca="false">IF($B48="","",IF(COUNTIFS('English Scores- Leveled papers'!$H$4:$KM$4,DM$3,'English Scores- Leveled papers'!$H50:$KM50,"&lt;&gt;")=0,"",SUMIF('English Scores- Leveled papers'!$H$4:$KM$4,DM$3,'English Scores- Leveled papers'!$H50:$KM50)))</f>
        <is>
          <t/>
        </is>
      </c>
      <c r="DN48" s="752" t="inlineStr">
        <f aca="false">IF($B48="","",IF(COUNTIFS('English Scores- Leveled papers'!$H$4:$KM$4,DN$3,'English Scores- Leveled papers'!$H50:$KM50,"&lt;&gt;")=0,"",SUMIF('English Scores- Leveled papers'!$H$4:$KM$4,DN$3,'English Scores- Leveled papers'!$H50:$KM50)))</f>
        <is>
          <t/>
        </is>
      </c>
      <c r="DO48" s="752" t="inlineStr">
        <f aca="false">IF($B48="","",IF(COUNTIFS('English Scores- Leveled papers'!$H$4:$KM$4,DO$3,'English Scores- Leveled papers'!$H50:$KM50,"&lt;&gt;")=0,"",SUMIF('English Scores- Leveled papers'!$H$4:$KM$4,DO$3,'English Scores- Leveled papers'!$H50:$KM50)))</f>
        <is>
          <t/>
        </is>
      </c>
      <c r="DP48" s="752" t="inlineStr">
        <f aca="false">IF($B48="","",IF(COUNTIFS('English Scores- Leveled papers'!$H$4:$KM$4,DP$3,'English Scores- Leveled papers'!$H50:$KM50,"&lt;&gt;")=0,"",SUMIF('English Scores- Leveled papers'!$H$4:$KM$4,DP$3,'English Scores- Leveled papers'!$H50:$KM50)))</f>
        <is>
          <t/>
        </is>
      </c>
      <c r="DQ48" s="752" t="inlineStr">
        <f aca="false">IF($B48="","",IF(COUNTIFS('English Scores- Leveled papers'!$H$4:$KM$4,DQ$3,'English Scores- Leveled papers'!$H50:$KM50,"&lt;&gt;")=0,"",SUMIF('English Scores- Leveled papers'!$H$4:$KM$4,DQ$3,'English Scores- Leveled papers'!$H50:$KM50)))</f>
        <is>
          <t/>
        </is>
      </c>
      <c r="DR48" s="319" t="inlineStr">
        <f aca="false">IF($B48="","",IF(COUNTIFS('English Scores- Leveled papers'!$H$4:$KM$4,DR$3,'English Scores- Leveled papers'!$H50:$KM50,"&lt;&gt;")=0,"",SUMIF('English Scores- Leveled papers'!$H$4:$KM$4,DR$3,'English Scores- Leveled papers'!$H50:$KM50)))</f>
        <is>
          <t/>
        </is>
      </c>
      <c r="DS48" s="319" t="inlineStr">
        <f aca="false">IF($B48="","",IF(COUNTIFS('English Scores- Leveled papers'!$H$4:$KM$4,DS$3,'English Scores- Leveled papers'!$H50:$KM50,"&lt;&gt;")=0,"",SUMIF('English Scores- Leveled papers'!$H$4:$KM$4,DS$3,'English Scores- Leveled papers'!$H50:$KM50)))</f>
        <is>
          <t/>
        </is>
      </c>
      <c r="DT48" s="319" t="inlineStr">
        <f aca="false">IF($B48="","",IF(COUNTIFS('English Scores- Leveled papers'!$H$4:$KM$4,DT$3,'English Scores- Leveled papers'!$H50:$KM50,"&lt;&gt;")=0,"",SUMIF('English Scores- Leveled papers'!$H$4:$KM$4,DT$3,'English Scores- Leveled papers'!$H50:$KM50)))</f>
        <is>
          <t/>
        </is>
      </c>
      <c r="DU48" s="319" t="inlineStr">
        <f aca="false">IF($B48="","",IF(COUNTIFS('English Scores- Leveled papers'!$H$4:$KM$4,DU$3,'English Scores- Leveled papers'!$H50:$KM50,"&lt;&gt;")=0,"",SUMIF('English Scores- Leveled papers'!$H$4:$KM$4,DU$3,'English Scores- Leveled papers'!$H50:$KM50)))</f>
        <is>
          <t/>
        </is>
      </c>
      <c r="DV48" s="319" t="inlineStr">
        <f aca="false">IF($B48="","",IF(COUNTIFS('English Scores- Leveled papers'!$H$4:$KM$4,DV$3,'English Scores- Leveled papers'!$H50:$KM50,"&lt;&gt;")=0,"",SUMIF('English Scores- Leveled papers'!$H$4:$KM$4,DV$3,'English Scores- Leveled papers'!$H50:$KM50)))</f>
        <is>
          <t/>
        </is>
      </c>
      <c r="DW48" s="319" t="inlineStr">
        <f aca="false">IF($B48="","",IF(COUNTIFS('English Scores- Leveled papers'!$H$4:$KM$4,DW$3,'English Scores- Leveled papers'!$H50:$KM50,"&lt;&gt;")=0,"",SUMIF('English Scores- Leveled papers'!$H$4:$KM$4,DW$3,'English Scores- Leveled papers'!$H50:$KM50)))</f>
        <is>
          <t/>
        </is>
      </c>
      <c r="DX48" s="319" t="inlineStr">
        <f aca="false">IF($B48="","",IF(COUNTIFS('English Scores- Leveled papers'!$H$4:$KM$4,DX$3,'English Scores- Leveled papers'!$H50:$KM50,"&lt;&gt;")=0,"",SUMIF('English Scores- Leveled papers'!$H$4:$KM$4,DX$3,'English Scores- Leveled papers'!$H50:$KM50)))</f>
        <is>
          <t/>
        </is>
      </c>
      <c r="DY48" s="319" t="inlineStr">
        <f aca="false">IF($B48="","",IF(COUNTIFS('English Scores- Leveled papers'!$H$4:$KM$4,DY$3,'English Scores- Leveled papers'!$H50:$KM50,"&lt;&gt;")=0,"",SUMIF('English Scores- Leveled papers'!$H$4:$KM$4,DY$3,'English Scores- Leveled papers'!$H50:$KM50)))</f>
        <is>
          <t/>
        </is>
      </c>
      <c r="DZ48" s="319" t="inlineStr">
        <f aca="false">IF($B48="","",IF(COUNTIFS('English Scores- Leveled papers'!$H$4:$KM$4,DZ$3,'English Scores- Leveled papers'!$H50:$KM50,"&lt;&gt;")=0,"",SUMIF('English Scores- Leveled papers'!$H$4:$KM$4,DZ$3,'English Scores- Leveled papers'!$H50:$KM50)))</f>
        <is>
          <t/>
        </is>
      </c>
      <c r="EA48" s="319" t="inlineStr">
        <f aca="false">IF($B48="","",IF(COUNTIFS('English Scores- Leveled papers'!$H$4:$KM$4,EA$3,'English Scores- Leveled papers'!$H50:$KM50,"&lt;&gt;")=0,"",SUMIF('English Scores- Leveled papers'!$H$4:$KM$4,EA$3,'English Scores- Leveled papers'!$H50:$KM50)))</f>
        <is>
          <t/>
        </is>
      </c>
      <c r="EB48" s="319" t="inlineStr">
        <f aca="false">IF($B48="","",IF(COUNTIFS('English Scores- Leveled papers'!$H$4:$KM$4,EB$3,'English Scores- Leveled papers'!$H50:$KM50,"&lt;&gt;")=0,"",SUMIF('English Scores- Leveled papers'!$H$4:$KM$4,EB$3,'English Scores- Leveled papers'!$H50:$KM50)))</f>
        <is>
          <t/>
        </is>
      </c>
      <c r="EC48" s="319" t="inlineStr">
        <f aca="false">IF($B48="","",IF(COUNTIFS('English Scores- Leveled papers'!$H$4:$KM$4,EC$3,'English Scores- Leveled papers'!$H50:$KM50,"&lt;&gt;")=0,"",SUMIF('English Scores- Leveled papers'!$H$4:$KM$4,EC$3,'English Scores- Leveled papers'!$H50:$KM50)))</f>
        <is>
          <t/>
        </is>
      </c>
      <c r="ED48" s="752" t="inlineStr">
        <f aca="false">IF($B48="","",IF(COUNTIFS('English Scores- Leveled papers'!$H$4:$KM$4,ED$3,'English Scores- Leveled papers'!$H50:$KM50,"&lt;&gt;")=0,"",SUMIF('English Scores- Leveled papers'!$H$4:$KM$4,ED$3,'English Scores- Leveled papers'!$H50:$KM50)))</f>
        <is>
          <t/>
        </is>
      </c>
      <c r="EE48" s="752" t="inlineStr">
        <f aca="false">IF($B48="","",IF(COUNTIFS('English Scores- Leveled papers'!$H$4:$KM$4,EE$3,'English Scores- Leveled papers'!$H50:$KM50,"&lt;&gt;")=0,"",SUMIF('English Scores- Leveled papers'!$H$4:$KM$4,EE$3,'English Scores- Leveled papers'!$H50:$KM50)))</f>
        <is>
          <t/>
        </is>
      </c>
      <c r="EF48" s="752" t="inlineStr">
        <f aca="false">IF($B48="","",IF(COUNTIFS('English Scores- Leveled papers'!$H$4:$KM$4,EF$3,'English Scores- Leveled papers'!$H50:$KM50,"&lt;&gt;")=0,"",SUMIF('English Scores- Leveled papers'!$H$4:$KM$4,EF$3,'English Scores- Leveled papers'!$H50:$KM50)))</f>
        <is>
          <t/>
        </is>
      </c>
      <c r="EG48" s="752" t="inlineStr">
        <f aca="false">IF($B48="","",IF(COUNTIFS('English Scores- Leveled papers'!$H$4:$KM$4,EG$3,'English Scores- Leveled papers'!$H50:$KM50,"&lt;&gt;")=0,"",SUMIF('English Scores- Leveled papers'!$H$4:$KM$4,EG$3,'English Scores- Leveled papers'!$H50:$KM50)))</f>
        <is>
          <t/>
        </is>
      </c>
      <c r="EH48" s="752" t="inlineStr">
        <f aca="false">IF($B48="","",IF(COUNTIFS('English Scores- Leveled papers'!$H$4:$KM$4,EH$3,'English Scores- Leveled papers'!$H50:$KM50,"&lt;&gt;")=0,"",SUMIF('English Scores- Leveled papers'!$H$4:$KM$4,EH$3,'English Scores- Leveled papers'!$H50:$KM50)))</f>
        <is>
          <t/>
        </is>
      </c>
      <c r="EI48" s="752" t="inlineStr">
        <f aca="false">IF($B48="","",IF(COUNTIFS('English Scores- Leveled papers'!$H$4:$KM$4,EI$3,'English Scores- Leveled papers'!$H50:$KM50,"&lt;&gt;")=0,"",SUMIF('English Scores- Leveled papers'!$H$4:$KM$4,EI$3,'English Scores- Leveled papers'!$H50:$KM50)))</f>
        <is>
          <t/>
        </is>
      </c>
      <c r="EJ48" s="752" t="inlineStr">
        <f aca="false">IF($B48="","",IF(COUNTIFS('English Scores- Leveled papers'!$H$4:$KM$4,EJ$3,'English Scores- Leveled papers'!$H50:$KM50,"&lt;&gt;")=0,"",SUMIF('English Scores- Leveled papers'!$H$4:$KM$4,EJ$3,'English Scores- Leveled papers'!$H50:$KM50)))</f>
        <is>
          <t/>
        </is>
      </c>
      <c r="EK48" s="752" t="inlineStr">
        <f aca="false">IF($B48="","",IF(COUNTIFS('English Scores- Leveled papers'!$H$4:$KM$4,EK$3,'English Scores- Leveled papers'!$H50:$KM50,"&lt;&gt;")=0,"",SUMIF('English Scores- Leveled papers'!$H$4:$KM$4,EK$3,'English Scores- Leveled papers'!$H50:$KM50)))</f>
        <is>
          <t/>
        </is>
      </c>
      <c r="EL48" s="752" t="inlineStr">
        <f aca="false">IF($B48="","",IF(COUNTIFS('English Scores- Leveled papers'!$H$4:$KM$4,EL$3,'English Scores- Leveled papers'!$H50:$KM50,"&lt;&gt;")=0,"",SUMIF('English Scores- Leveled papers'!$H$4:$KM$4,EL$3,'English Scores- Leveled papers'!$H50:$KM50)))</f>
        <is>
          <t/>
        </is>
      </c>
      <c r="EM48" s="752" t="inlineStr">
        <f aca="false">IF($B48="","",IF(COUNTIFS('English Scores- Leveled papers'!$H$4:$KM$4,EM$3,'English Scores- Leveled papers'!$H50:$KM50,"&lt;&gt;")=0,"",SUMIF('English Scores- Leveled papers'!$H$4:$KM$4,EM$3,'English Scores- Leveled papers'!$H50:$KM50)))</f>
        <is>
          <t/>
        </is>
      </c>
      <c r="EN48" s="752" t="inlineStr">
        <f aca="false">IF($B48="","",IF(COUNTIFS('English Scores- Leveled papers'!$H$4:$KM$4,EN$3,'English Scores- Leveled papers'!$H50:$KM50,"&lt;&gt;")=0,"",SUMIF('English Scores- Leveled papers'!$H$4:$KM$4,EN$3,'English Scores- Leveled papers'!$H50:$KM50)))</f>
        <is>
          <t/>
        </is>
      </c>
      <c r="EO48" s="752" t="inlineStr">
        <f aca="false">IF($B48="","",IF(COUNTIFS('English Scores- Leveled papers'!$H$4:$KM$4,EO$3,'English Scores- Leveled papers'!$H50:$KM50,"&lt;&gt;")=0,"",SUMIF('English Scores- Leveled papers'!$H$4:$KM$4,EO$3,'English Scores- Leveled papers'!$H50:$KM50)))</f>
        <is>
          <t/>
        </is>
      </c>
      <c r="EP48" s="752" t="inlineStr">
        <f aca="false">IF($B48="","",IF(COUNTIFS('English Scores- Leveled papers'!$H$4:$KM$4,EP$3,'English Scores- Leveled papers'!$H50:$KM50,"&lt;&gt;")=0,"",SUMIF('English Scores- Leveled papers'!$H$4:$KM$4,EP$3,'English Scores- Leveled papers'!$H50:$KM50)))</f>
        <is>
          <t/>
        </is>
      </c>
    </row>
    <row r="49" customFormat="false" ht="12.75" hidden="false" customHeight="false" outlineLevel="0" collapsed="false">
      <c r="A49" s="315" t="n">
        <v>45</v>
      </c>
      <c r="B49" s="315" t="inlineStr">
        <f aca="false">'English Scores- Leveled papers'!B51</f>
        <is>
          <t/>
        </is>
      </c>
      <c r="C49" s="751" t="e">
        <f aca="false">IF('RC Mastery Check+Question type'!D49="","",IF(OR('RC Mastery Check+Question type'!D49=-0.5,'RC Mastery Check+Question type'!D49=0,'RC Mastery Check+Question type'!D49=0.2,'RC Mastery Check+Question type'!D49=0.5),"NR",'cover sheet'!#ref!))</f>
        <v>#VALUE!</v>
      </c>
      <c r="D49" s="316" t="inlineStr">
        <f aca="false">IF(OR(B49="",COUNT('English Scores- Leveled papers'!AJ51:KM51)=0),"",IF((AND(R49&gt;=(70/100),R49&lt;1.1)),9,IF(AND(Q49&gt;=(70/100),Q49&lt;1.1),8,IF(AND(P49&gt;=(70/100),P49&lt;1.1),7,IF(AND(O49&gt;=(70/100),O49&lt;1.1),6,IF(AND(N49&gt;=0.7,N49&lt;1.1),5,IF(AND(M49&gt;=0.7,M49&lt;1.1),5,IF(AND(L49&gt;=0.7,L49&lt;1.1),4,IF(AND(K49&gt;=0.7,K49&lt;1.1),4,IF(AND(J49&gt;=0.7,J49&lt;1.1),3,IF(AND(I49&gt;=0.7,I49&lt;1.1),3,IF(AND(H49&gt;=0.7,H49&lt;1.1),2,IF(AND(G49&gt;=0.7,G49&lt;1.1),2,IF(AND(F49&gt;=0.7,F49&lt;1.1),1,IF(AND(E49&gt;=0.7,E49&lt;1.1),1,IF(COUNT('English Scores- Leveled papers'!AJ51:AK51)=0,"","NR"))))))))))))))))</f>
        <is>
          <t/>
        </is>
      </c>
      <c r="E49" s="318" t="str">
        <f aca="false">IF((B49=""),"",IF(COUNT(S49:W49)=0,"",ROUND(SUM(S49:W49)/SUM($S$2:$W$2),1)))</f>
        <v/>
      </c>
      <c r="F49" s="318" t="str">
        <f aca="false">IF((B49=""),"",IF(COUNT(X49:AB49)=0,"",ROUND(SUM(X49:AB49)/SUM($X$2:$AB$2),1)))</f>
        <v/>
      </c>
      <c r="G49" s="318" t="str">
        <f aca="false">IFERROR(IF((B49=""),"",IF(COUNT(AC49:AH49)=0,"",ROUND(SUM(AC49:AH49)/SUM($AC$2:$AH$2),1))),"")</f>
        <v/>
      </c>
      <c r="H49" s="318" t="str">
        <f aca="false">IFERROR(IF((B49=""),"",IF(COUNT(AI49:AN49)=0,"",ROUND(SUM(AI49:AN49)/SUM($AI$2:$AN$2),1))),0)</f>
        <v/>
      </c>
      <c r="I49" s="318" t="str">
        <f aca="false">IFERROR(IF((B49=""),"",IF(COUNT(AO49:AY49)=0,"",ROUND(SUM(AO49:AY49)/SUM($AO$2:$AY$2),1))),0)</f>
        <v/>
      </c>
      <c r="J49" s="318" t="str">
        <f aca="false">IFERROR(IF((B49=""),"",IF(COUNT(AZ49:BO49)=0,"",ROUND(SUM(AZ49:BO49)/SUM($AZ$2:$BO$2),1))),0)</f>
        <v/>
      </c>
      <c r="K49" s="318" t="str">
        <f aca="false">IFERROR(IF((B49=""),"",IF(COUNT(BP49:BW49)=0,"",ROUND(SUM(BP49:BW49)/SUM($BP$2:$BW$2),1))),0)</f>
        <v/>
      </c>
      <c r="L49" s="318" t="str">
        <f aca="false">IFERROR(IF((B49=""),"",IF(COUNT(BX49:CF49)=0,"",ROUND(SUM(BX49:CF49)/SUM($BX$2:$CF$2),1))),0)</f>
        <v/>
      </c>
      <c r="M49" s="318" t="str">
        <f aca="false">IFERROR(IF((B49=""),"",IF(COUNT(CG49:CK49)=0,"",ROUND(SUM(CG49:CK49)/SUM($CG$2:$CK$2),1))),0)</f>
        <v/>
      </c>
      <c r="N49" s="318" t="str">
        <f aca="false">IFERROR(IF((B49=""),"",IF(COUNT(CL49:CS49)=0,"",ROUND(SUM(CL49:CS49)/SUM($CL$2:$CS$2),1))),0)</f>
        <v/>
      </c>
      <c r="O49" s="318" t="str">
        <f aca="false">IFERROR(IF((B49=""),"",IF(COUNT(CT49:DE49)=0,"",ROUND(SUM(CT49:DE49)/SUM($CT$2:$DE$2),1))),0)</f>
        <v/>
      </c>
      <c r="P49" s="318" t="str">
        <f aca="false">IFERROR(IF((B49=""),"",IF(COUNT(DF49:DQ49)=0,"",ROUND(SUM(DF49:DQ49)/SUM($DF$2:$DQ$2),1))),0)</f>
        <v/>
      </c>
      <c r="Q49" s="318" t="str">
        <f aca="false">IFERROR(IF((B49=""),"",IF(COUNT(DR49:EB49)=0,"",ROUND(SUM(DR49:EB49)/SUM($DR$2:$EB$2),1))),0)</f>
        <v/>
      </c>
      <c r="R49" s="318" t="str">
        <f aca="false">(IF((B49=""),"",IF(COUNT(ED49:EP49)=0,"",ROUND(SUM(ED49:EP49)/SUM($ED$2:$EP$2),1))))</f>
        <v/>
      </c>
      <c r="S49" s="319" t="inlineStr">
        <f aca="false">IF($B49="","",IF(COUNTIFS('English Scores- Leveled papers'!$H$4:$KM$4,S$3,'English Scores- Leveled papers'!$H51:$KM51,"&lt;&gt;")=0,"",SUMIF('English Scores- Leveled papers'!$H$4:$KM$4,S$3,'English Scores- Leveled papers'!$H51:$KM51)))</f>
        <is>
          <t/>
        </is>
      </c>
      <c r="T49" s="319" t="inlineStr">
        <f aca="false">IF($B49="","",IF(COUNTIFS('English Scores- Leveled papers'!$H$4:$KM$4,T$3,'English Scores- Leveled papers'!$H51:$KM51,"&lt;&gt;")=0,"",SUMIF('English Scores- Leveled papers'!$H$4:$KM$4,T$3,'English Scores- Leveled papers'!$H51:$KM51)))</f>
        <is>
          <t/>
        </is>
      </c>
      <c r="U49" s="319" t="inlineStr">
        <f aca="false">IF($B49="","",IF(COUNTIFS('English Scores- Leveled papers'!$H$4:$KM$4,U$3,'English Scores- Leveled papers'!$H51:$KM51,"&lt;&gt;")=0,"",SUMIF('English Scores- Leveled papers'!$H$4:$KM$4,U$3,'English Scores- Leveled papers'!$H51:$KM51)))</f>
        <is>
          <t/>
        </is>
      </c>
      <c r="V49" s="319" t="inlineStr">
        <f aca="false">IF($B49="","",IF(COUNTIFS('English Scores- Leveled papers'!$H$4:$KM$4,V$3,'English Scores- Leveled papers'!$H51:$KM51,"&lt;&gt;")=0,"",SUMIF('English Scores- Leveled papers'!$H$4:$KM$4,V$3,'English Scores- Leveled papers'!$H51:$KM51)))</f>
        <is>
          <t/>
        </is>
      </c>
      <c r="W49" s="319" t="inlineStr">
        <f aca="false">IF($B49="","",IF(COUNTIFS('English Scores- Leveled papers'!$H$4:$KM$4,W$3,'English Scores- Leveled papers'!$H51:$KM51,"&lt;&gt;")=0,"",SUMIF('English Scores- Leveled papers'!$H$4:$KM$4,W$3,'English Scores- Leveled papers'!$H51:$KM51)))</f>
        <is>
          <t/>
        </is>
      </c>
      <c r="X49" s="752" t="inlineStr">
        <f aca="false">IF($B49="","",IF(COUNTIFS('English Scores- Leveled papers'!$H$4:$KM$4,X$3,'English Scores- Leveled papers'!$H51:$KM51,"&lt;&gt;")=0,"",SUMIF('English Scores- Leveled papers'!$H$4:$KM$4,X$3,'English Scores- Leveled papers'!$H51:$KM51)))</f>
        <is>
          <t/>
        </is>
      </c>
      <c r="Y49" s="752" t="inlineStr">
        <f aca="false">IF($B49="","",IF(COUNTIFS('English Scores- Leveled papers'!$H$4:$KM$4,Y$3,'English Scores- Leveled papers'!$H51:$KM51,"&lt;&gt;")=0,"",SUMIF('English Scores- Leveled papers'!$H$4:$KM$4,Y$3,'English Scores- Leveled papers'!$H51:$KM51)))</f>
        <is>
          <t/>
        </is>
      </c>
      <c r="Z49" s="752" t="inlineStr">
        <f aca="false">IF($B49="","",IF(COUNTIFS('English Scores- Leveled papers'!$H$4:$KM$4,Z$3,'English Scores- Leveled papers'!$H51:$KM51,"&lt;&gt;")=0,"",SUMIF('English Scores- Leveled papers'!$H$4:$KM$4,Z$3,'English Scores- Leveled papers'!$H51:$KM51)))</f>
        <is>
          <t/>
        </is>
      </c>
      <c r="AA49" s="752" t="inlineStr">
        <f aca="false">IF($B49="","",IF(COUNTIFS('English Scores- Leveled papers'!$H$4:$KM$4,AA$3,'English Scores- Leveled papers'!$H51:$KM51,"&lt;&gt;")=0,"",SUMIF('English Scores- Leveled papers'!$H$4:$KM$4,AA$3,'English Scores- Leveled papers'!$H51:$KM51)))</f>
        <is>
          <t/>
        </is>
      </c>
      <c r="AB49" s="752" t="inlineStr">
        <f aca="false">IF($B49="","",IF(COUNTIFS('English Scores- Leveled papers'!$H$4:$KM$4,AB$3,'English Scores- Leveled papers'!$H51:$KM51,"&lt;&gt;")=0,"",SUMIF('English Scores- Leveled papers'!$H$4:$KM$4,AB$3,'English Scores- Leveled papers'!$H51:$KM51)))</f>
        <is>
          <t/>
        </is>
      </c>
      <c r="AC49" s="319" t="inlineStr">
        <f aca="false">IF($B49="","",IF(COUNTIFS('English Scores- Leveled papers'!$H$4:$KM$4,AC$3,'English Scores- Leveled papers'!$H51:$KM51,"&lt;&gt;")=0,"",SUMIF('English Scores- Leveled papers'!$H$4:$KM$4,AC$3,'English Scores- Leveled papers'!$H51:$KM51)))</f>
        <is>
          <t/>
        </is>
      </c>
      <c r="AD49" s="319" t="inlineStr">
        <f aca="false">IF($B49="","",IF(COUNTIFS('English Scores- Leveled papers'!$H$4:$KM$4,AD$3,'English Scores- Leveled papers'!$H51:$KM51,"&lt;&gt;")=0,"",SUMIF('English Scores- Leveled papers'!$H$4:$KM$4,AD$3,'English Scores- Leveled papers'!$H51:$KM51)))</f>
        <is>
          <t/>
        </is>
      </c>
      <c r="AE49" s="319" t="inlineStr">
        <f aca="false">IF($B49="","",IF(COUNTIFS('English Scores- Leveled papers'!$H$4:$KM$4,AE$3,'English Scores- Leveled papers'!$H51:$KM51,"&lt;&gt;")=0,"",SUMIF('English Scores- Leveled papers'!$H$4:$KM$4,AE$3,'English Scores- Leveled papers'!$H51:$KM51)))</f>
        <is>
          <t/>
        </is>
      </c>
      <c r="AF49" s="319" t="inlineStr">
        <f aca="false">IF($B49="","",IF(COUNTIFS('English Scores- Leveled papers'!$H$4:$KM$4,AF$3,'English Scores- Leveled papers'!$H51:$KM51,"&lt;&gt;")=0,"",SUMIF('English Scores- Leveled papers'!$H$4:$KM$4,AF$3,'English Scores- Leveled papers'!$H51:$KM51)))</f>
        <is>
          <t/>
        </is>
      </c>
      <c r="AG49" s="319" t="inlineStr">
        <f aca="false">IF($B49="","",IF(COUNTIFS('English Scores- Leveled papers'!$H$4:$KM$4,AG$3,'English Scores- Leveled papers'!$H51:$KM51,"&lt;&gt;")=0,"",SUMIF('English Scores- Leveled papers'!$H$4:$KM$4,AG$3,'English Scores- Leveled papers'!$H51:$KM51)))</f>
        <is>
          <t/>
        </is>
      </c>
      <c r="AH49" s="319" t="inlineStr">
        <f aca="false">IF($B49="","",IF(COUNTIFS('English Scores- Leveled papers'!$H$4:$KM$4,AH$3,'English Scores- Leveled papers'!$H51:$KM51,"&lt;&gt;")=0,"",SUMIF('English Scores- Leveled papers'!$H$4:$KM$4,AH$3,'English Scores- Leveled papers'!$H51:$KM51)))</f>
        <is>
          <t/>
        </is>
      </c>
      <c r="AI49" s="752" t="inlineStr">
        <f aca="false">IF($B49="","",IF(COUNTIFS('English Scores- Leveled papers'!$H$4:$KM$4,AI$3,'English Scores- Leveled papers'!$H51:$KM51,"&lt;&gt;")=0,"",SUMIF('English Scores- Leveled papers'!$H$4:$KM$4,AI$3,'English Scores- Leveled papers'!$H51:$KM51)))</f>
        <is>
          <t/>
        </is>
      </c>
      <c r="AJ49" s="752" t="inlineStr">
        <f aca="false">IF($B49="","",IF(COUNTIFS('English Scores- Leveled papers'!$H$4:$KM$4,AJ$3,'English Scores- Leveled papers'!$H51:$KM51,"&lt;&gt;")=0,"",SUMIF('English Scores- Leveled papers'!$H$4:$KM$4,AJ$3,'English Scores- Leveled papers'!$H51:$KM51)))</f>
        <is>
          <t/>
        </is>
      </c>
      <c r="AK49" s="752" t="inlineStr">
        <f aca="false">IF($B49="","",IF(COUNTIFS('English Scores- Leveled papers'!$H$4:$KM$4,AK$3,'English Scores- Leveled papers'!$H51:$KM51,"&lt;&gt;")=0,"",SUMIF('English Scores- Leveled papers'!$H$4:$KM$4,AK$3,'English Scores- Leveled papers'!$H51:$KM51)))</f>
        <is>
          <t/>
        </is>
      </c>
      <c r="AL49" s="752" t="inlineStr">
        <f aca="false">IF($B49="","",IF(COUNTIFS('English Scores- Leveled papers'!$H$4:$KM$4,AL$3,'English Scores- Leveled papers'!$H51:$KM51,"&lt;&gt;")=0,"",SUMIF('English Scores- Leveled papers'!$H$4:$KM$4,AL$3,'English Scores- Leveled papers'!$H51:$KM51)))</f>
        <is>
          <t/>
        </is>
      </c>
      <c r="AM49" s="752" t="inlineStr">
        <f aca="false">IF($B49="","",IF(COUNTIFS('English Scores- Leveled papers'!$H$4:$KM$4,AM$3,'English Scores- Leveled papers'!$H51:$KM51,"&lt;&gt;")=0,"",SUMIF('English Scores- Leveled papers'!$H$4:$KM$4,AM$3,'English Scores- Leveled papers'!$H51:$KM51)))</f>
        <is>
          <t/>
        </is>
      </c>
      <c r="AN49" s="752" t="inlineStr">
        <f aca="false">IF($B49="","",IF(COUNTIFS('English Scores- Leveled papers'!$H$4:$KM$4,AN$3,'English Scores- Leveled papers'!$H51:$KM51,"&lt;&gt;")=0,"",SUMIF('English Scores- Leveled papers'!$H$4:$KM$4,AN$3,'English Scores- Leveled papers'!$H51:$KM51)))</f>
        <is>
          <t/>
        </is>
      </c>
      <c r="AO49" s="319" t="inlineStr">
        <f aca="false">IF($B49="","",IF(COUNTIFS('English Scores- Leveled papers'!$H$4:$KM$4,AO$3,'English Scores- Leveled papers'!$H51:$KM51,"&lt;&gt;")=0,"",SUMIF('English Scores- Leveled papers'!$H$4:$KM$4,AO$3,'English Scores- Leveled papers'!$H51:$KM51)))</f>
        <is>
          <t/>
        </is>
      </c>
      <c r="AP49" s="319" t="inlineStr">
        <f aca="false">IF($B49="","",IF(COUNTIFS('English Scores- Leveled papers'!$H$4:$KM$4,AP$3,'English Scores- Leveled papers'!$H51:$KM51,"&lt;&gt;")=0,"",SUMIF('English Scores- Leveled papers'!$H$4:$KM$4,AP$3,'English Scores- Leveled papers'!$H51:$KM51)))</f>
        <is>
          <t/>
        </is>
      </c>
      <c r="AQ49" s="319" t="inlineStr">
        <f aca="false">IF($B49="","",IF(COUNTIFS('English Scores- Leveled papers'!$H$4:$KM$4,AQ$3,'English Scores- Leveled papers'!$H51:$KM51,"&lt;&gt;")=0,"",SUMIF('English Scores- Leveled papers'!$H$4:$KM$4,AQ$3,'English Scores- Leveled papers'!$H51:$KM51)))</f>
        <is>
          <t/>
        </is>
      </c>
      <c r="AR49" s="319" t="inlineStr">
        <f aca="false">IF($B49="","",IF(COUNTIFS('English Scores- Leveled papers'!$H$4:$KM$4,AR$3,'English Scores- Leveled papers'!$H51:$KM51,"&lt;&gt;")=0,"",SUMIF('English Scores- Leveled papers'!$H$4:$KM$4,AR$3,'English Scores- Leveled papers'!$H51:$KM51)))</f>
        <is>
          <t/>
        </is>
      </c>
      <c r="AS49" s="319" t="inlineStr">
        <f aca="false">IF($B49="","",IF(COUNTIFS('English Scores- Leveled papers'!$H$4:$KM$4,AS$3,'English Scores- Leveled papers'!$H51:$KM51,"&lt;&gt;")=0,"",SUMIF('English Scores- Leveled papers'!$H$4:$KM$4,AS$3,'English Scores- Leveled papers'!$H51:$KM51)))</f>
        <is>
          <t/>
        </is>
      </c>
      <c r="AT49" s="319" t="inlineStr">
        <f aca="false">IF($B49="","",IF(COUNTIFS('English Scores- Leveled papers'!$H$4:$KM$4,AT$3,'English Scores- Leveled papers'!$H51:$KM51,"&lt;&gt;")=0,"",SUMIF('English Scores- Leveled papers'!$H$4:$KM$4,AT$3,'English Scores- Leveled papers'!$H51:$KM51)))</f>
        <is>
          <t/>
        </is>
      </c>
      <c r="AU49" s="319" t="inlineStr">
        <f aca="false">IF($B49="","",IF(COUNTIFS('English Scores- Leveled papers'!$H$4:$KM$4,AU$3,'English Scores- Leveled papers'!$H51:$KM51,"&lt;&gt;")=0,"",SUMIF('English Scores- Leveled papers'!$H$4:$KM$4,AU$3,'English Scores- Leveled papers'!$H51:$KM51)))</f>
        <is>
          <t/>
        </is>
      </c>
      <c r="AV49" s="319" t="inlineStr">
        <f aca="false">IF($B49="","",IF(COUNTIFS('English Scores- Leveled papers'!$H$4:$KM$4,AV$3,'English Scores- Leveled papers'!$H51:$KM51,"&lt;&gt;")=0,"",SUMIF('English Scores- Leveled papers'!$H$4:$KM$4,AV$3,'English Scores- Leveled papers'!$H51:$KM51)))</f>
        <is>
          <t/>
        </is>
      </c>
      <c r="AW49" s="319" t="inlineStr">
        <f aca="false">IF($B49="","",IF(COUNTIFS('English Scores- Leveled papers'!$H$4:$KM$4,AW$3,'English Scores- Leveled papers'!$H51:$KM51,"&lt;&gt;")=0,"",SUMIF('English Scores- Leveled papers'!$H$4:$KM$4,AW$3,'English Scores- Leveled papers'!$H51:$KM51)))</f>
        <is>
          <t/>
        </is>
      </c>
      <c r="AX49" s="319" t="inlineStr">
        <f aca="false">IF($B49="","",IF(COUNTIFS('English Scores- Leveled papers'!$H$4:$KM$4,AX$3,'English Scores- Leveled papers'!$H51:$KM51,"&lt;&gt;")=0,"",SUMIF('English Scores- Leveled papers'!$H$4:$KM$4,AX$3,'English Scores- Leveled papers'!$H51:$KM51)))</f>
        <is>
          <t/>
        </is>
      </c>
      <c r="AY49" s="319" t="inlineStr">
        <f aca="false">IF($B49="","",IF(COUNTIFS('English Scores- Leveled papers'!$H$4:$KM$4,AY$3,'English Scores- Leveled papers'!$H51:$KM51,"&lt;&gt;")=0,"",SUMIF('English Scores- Leveled papers'!$H$4:$KM$4,AY$3,'English Scores- Leveled papers'!$H51:$KM51)))</f>
        <is>
          <t/>
        </is>
      </c>
      <c r="AZ49" s="752" t="inlineStr">
        <f aca="false">IF($B49="","",IF(COUNTIFS('English Scores- Leveled papers'!$H$4:$KM$4,AZ$3,'English Scores- Leveled papers'!$H51:$KM51,"&lt;&gt;")=0,"",SUMIF('English Scores- Leveled papers'!$H$4:$KM$4,AZ$3,'English Scores- Leveled papers'!$H51:$KM51)))</f>
        <is>
          <t/>
        </is>
      </c>
      <c r="BA49" s="752" t="inlineStr">
        <f aca="false">IF($B49="","",IF(COUNTIFS('English Scores- Leveled papers'!$H$4:$KM$4,BA$3,'English Scores- Leveled papers'!$H51:$KM51,"&lt;&gt;")=0,"",SUMIF('English Scores- Leveled papers'!$H$4:$KM$4,BA$3,'English Scores- Leveled papers'!$H51:$KM51)))</f>
        <is>
          <t/>
        </is>
      </c>
      <c r="BB49" s="752" t="inlineStr">
        <f aca="false">IF($B49="","",IF(COUNTIFS('English Scores- Leveled papers'!$H$4:$KM$4,BB$3,'English Scores- Leveled papers'!$H51:$KM51,"&lt;&gt;")=0,"",SUMIF('English Scores- Leveled papers'!$H$4:$KM$4,BB$3,'English Scores- Leveled papers'!$H51:$KM51)))</f>
        <is>
          <t/>
        </is>
      </c>
      <c r="BC49" s="752" t="inlineStr">
        <f aca="false">IF($B49="","",IF(COUNTIFS('English Scores- Leveled papers'!$H$4:$KM$4,BC$3,'English Scores- Leveled papers'!$H51:$KM51,"&lt;&gt;")=0,"",SUMIF('English Scores- Leveled papers'!$H$4:$KM$4,BC$3,'English Scores- Leveled papers'!$H51:$KM51)))</f>
        <is>
          <t/>
        </is>
      </c>
      <c r="BD49" s="752"/>
      <c r="BE49" s="752"/>
      <c r="BF49" s="752" t="inlineStr">
        <f aca="false">IF($B49="","",IF(COUNTIFS('English Scores- Leveled papers'!$H$4:$KM$4,BF$3,'English Scores- Leveled papers'!$H51:$KM51,"&lt;&gt;")=0,"",SUMIF('English Scores- Leveled papers'!$H$4:$KM$4,BF$3,'English Scores- Leveled papers'!$H51:$KM51)))</f>
        <is>
          <t/>
        </is>
      </c>
      <c r="BG49" s="752" t="inlineStr">
        <f aca="false">IF($B49="","",IF(COUNTIFS('English Scores- Leveled papers'!$H$4:$KM$4,BG$3,'English Scores- Leveled papers'!$H51:$KM51,"&lt;&gt;")=0,"",SUMIF('English Scores- Leveled papers'!$H$4:$KM$4,BG$3,'English Scores- Leveled papers'!$H51:$KM51)))</f>
        <is>
          <t/>
        </is>
      </c>
      <c r="BH49" s="752" t="inlineStr">
        <f aca="false">IF($B49="","",IF(COUNTIFS('English Scores- Leveled papers'!$H$4:$KM$4,BH$3,'English Scores- Leveled papers'!$H51:$KM51,"&lt;&gt;")=0,"",SUMIF('English Scores- Leveled papers'!$H$4:$KM$4,BH$3,'English Scores- Leveled papers'!$H51:$KM51)))</f>
        <is>
          <t/>
        </is>
      </c>
      <c r="BI49" s="752" t="inlineStr">
        <f aca="false">IF($B49="","",IF(COUNTIFS('English Scores- Leveled papers'!$H$4:$KM$4,BI$3,'English Scores- Leveled papers'!$H51:$KM51,"&lt;&gt;")=0,"",SUMIF('English Scores- Leveled papers'!$H$4:$KM$4,BI$3,'English Scores- Leveled papers'!$H51:$KM51)))</f>
        <is>
          <t/>
        </is>
      </c>
      <c r="BJ49" s="752" t="inlineStr">
        <f aca="false">IF($B49="","",IF(COUNTIFS('English Scores- Leveled papers'!$H$4:$KM$4,BJ$3,'English Scores- Leveled papers'!$H51:$KM51,"&lt;&gt;")=0,"",SUMIF('English Scores- Leveled papers'!$H$4:$KM$4,BJ$3,'English Scores- Leveled papers'!$H51:$KM51)))</f>
        <is>
          <t/>
        </is>
      </c>
      <c r="BK49" s="752" t="inlineStr">
        <f aca="false">IF($B49="","",IF(COUNTIFS('English Scores- Leveled papers'!$H$4:$KM$4,BK$3,'English Scores- Leveled papers'!$H51:$KM51,"&lt;&gt;")=0,"",SUMIF('English Scores- Leveled papers'!$H$4:$KM$4,BK$3,'English Scores- Leveled papers'!$H51:$KM51)))</f>
        <is>
          <t/>
        </is>
      </c>
      <c r="BL49" s="752" t="inlineStr">
        <f aca="false">IF($B49="","",IF(COUNTIFS('English Scores- Leveled papers'!$H$4:$KM$4,BL$3,'English Scores- Leveled papers'!$H51:$KM51,"&lt;&gt;")=0,"",SUMIF('English Scores- Leveled papers'!$H$4:$KM$4,BL$3,'English Scores- Leveled papers'!$H51:$KM51)))</f>
        <is>
          <t/>
        </is>
      </c>
      <c r="BM49" s="752" t="inlineStr">
        <f aca="false">IF($B49="","",IF(COUNTIFS('English Scores- Leveled papers'!$H$4:$KM$4,BM$3,'English Scores- Leveled papers'!$H51:$KM51,"&lt;&gt;")=0,"",SUMIF('English Scores- Leveled papers'!$H$4:$KM$4,BM$3,'English Scores- Leveled papers'!$H51:$KM51)))</f>
        <is>
          <t/>
        </is>
      </c>
      <c r="BN49" s="752" t="inlineStr">
        <f aca="false">IF($B49="","",IF(COUNTIFS('English Scores- Leveled papers'!$H$4:$KM$4,BN$3,'English Scores- Leveled papers'!$H51:$KM51,"&lt;&gt;")=0,"",SUMIF('English Scores- Leveled papers'!$H$4:$KM$4,BN$3,'English Scores- Leveled papers'!$H51:$KM51)))</f>
        <is>
          <t/>
        </is>
      </c>
      <c r="BO49" s="752" t="inlineStr">
        <f aca="false">IF($B49="","",IF(COUNTIFS('English Scores- Leveled papers'!$H$4:$KM$4,BO$3,'English Scores- Leveled papers'!$H51:$KM51,"&lt;&gt;")=0,"",SUMIF('English Scores- Leveled papers'!$H$4:$KM$4,BO$3,'English Scores- Leveled papers'!$H51:$KM51)))</f>
        <is>
          <t/>
        </is>
      </c>
      <c r="BP49" s="319" t="inlineStr">
        <f aca="false">IF($B49="","",IF(COUNTIFS('English Scores- Leveled papers'!$H$4:$KM$4,BP$3,'English Scores- Leveled papers'!$H51:$KM51,"&lt;&gt;")=0,"",SUMIF('English Scores- Leveled papers'!$H$4:$KM$4,BP$3,'English Scores- Leveled papers'!$H51:$KM51)))</f>
        <is>
          <t/>
        </is>
      </c>
      <c r="BQ49" s="319" t="inlineStr">
        <f aca="false">IF($B49="","",IF(COUNTIFS('English Scores- Leveled papers'!$H$4:$KM$4,BQ$3,'English Scores- Leveled papers'!$H51:$KM51,"&lt;&gt;")=0,"",SUMIF('English Scores- Leveled papers'!$H$4:$KM$4,BQ$3,'English Scores- Leveled papers'!$H51:$KM51)))</f>
        <is>
          <t/>
        </is>
      </c>
      <c r="BR49" s="319" t="inlineStr">
        <f aca="false">IF($B49="","",IF(COUNTIFS('English Scores- Leveled papers'!$H$4:$KM$4,BR$3,'English Scores- Leveled papers'!$H51:$KM51,"&lt;&gt;")=0,"",SUMIF('English Scores- Leveled papers'!$H$4:$KM$4,BR$3,'English Scores- Leveled papers'!$H51:$KM51)))</f>
        <is>
          <t/>
        </is>
      </c>
      <c r="BS49" s="319" t="inlineStr">
        <f aca="false">IF($B49="","",IF(COUNTIFS('English Scores- Leveled papers'!$H$4:$KM$4,BS$3,'English Scores- Leveled papers'!$H51:$KM51,"&lt;&gt;")=0,"",SUMIF('English Scores- Leveled papers'!$H$4:$KM$4,BS$3,'English Scores- Leveled papers'!$H51:$KM51)))</f>
        <is>
          <t/>
        </is>
      </c>
      <c r="BT49" s="319" t="inlineStr">
        <f aca="false">IF($B49="","",IF(COUNTIFS('English Scores- Leveled papers'!$H$4:$KM$4,BT$3,'English Scores- Leveled papers'!$H51:$KM51,"&lt;&gt;")=0,"",SUMIF('English Scores- Leveled papers'!$H$4:$KM$4,BT$3,'English Scores- Leveled papers'!$H51:$KM51)))</f>
        <is>
          <t/>
        </is>
      </c>
      <c r="BU49" s="319" t="inlineStr">
        <f aca="false">IF($B49="","",IF(COUNTIFS('English Scores- Leveled papers'!$H$4:$KM$4,BU$3,'English Scores- Leveled papers'!$H51:$KM51,"&lt;&gt;")=0,"",SUMIF('English Scores- Leveled papers'!$H$4:$KM$4,BU$3,'English Scores- Leveled papers'!$H51:$KM51)))</f>
        <is>
          <t/>
        </is>
      </c>
      <c r="BV49" s="319" t="inlineStr">
        <f aca="false">IF($B49="","",IF(COUNTIFS('English Scores- Leveled papers'!$H$4:$KM$4,BV$3,'English Scores- Leveled papers'!$H51:$KM51,"&lt;&gt;")=0,"",SUMIF('English Scores- Leveled papers'!$H$4:$KM$4,BV$3,'English Scores- Leveled papers'!$H51:$KM51)))</f>
        <is>
          <t/>
        </is>
      </c>
      <c r="BW49" s="319" t="inlineStr">
        <f aca="false">IF($B49="","",IF(COUNTIFS('English Scores- Leveled papers'!$H$4:$KM$4,BW$3,'English Scores- Leveled papers'!$H51:$KM51,"&lt;&gt;")=0,"",SUMIF('English Scores- Leveled papers'!$H$4:$KM$4,BW$3,'English Scores- Leveled papers'!$H51:$KM51)))</f>
        <is>
          <t/>
        </is>
      </c>
      <c r="BX49" s="752" t="inlineStr">
        <f aca="false">IF($B49="","",IF(COUNTIFS('English Scores- Leveled papers'!$H$4:$KM$4,BX$3,'English Scores- Leveled papers'!$H51:$KM51,"&lt;&gt;")=0,"",SUMIF('English Scores- Leveled papers'!$H$4:$KM$4,BX$3,'English Scores- Leveled papers'!$H51:$KM51)))</f>
        <is>
          <t/>
        </is>
      </c>
      <c r="BY49" s="752" t="inlineStr">
        <f aca="false">IF($B49="","",IF(COUNTIFS('English Scores- Leveled papers'!$H$4:$KM$4,BY$3,'English Scores- Leveled papers'!$H51:$KM51,"&lt;&gt;")=0,"",SUMIF('English Scores- Leveled papers'!$H$4:$KM$4,BY$3,'English Scores- Leveled papers'!$H51:$KM51)))</f>
        <is>
          <t/>
        </is>
      </c>
      <c r="BZ49" s="752" t="inlineStr">
        <f aca="false">IF($B49="","",IF(COUNTIFS('English Scores- Leveled papers'!$H$4:$KM$4,BZ$3,'English Scores- Leveled papers'!$H51:$KM51,"&lt;&gt;")=0,"",SUMIF('English Scores- Leveled papers'!$H$4:$KM$4,BZ$3,'English Scores- Leveled papers'!$H51:$KM51)))</f>
        <is>
          <t/>
        </is>
      </c>
      <c r="CA49" s="752" t="inlineStr">
        <f aca="false">IF($B49="","",IF(COUNTIFS('English Scores- Leveled papers'!$H$4:$KM$4,CA$3,'English Scores- Leveled papers'!$H51:$KM51,"&lt;&gt;")=0,"",SUMIF('English Scores- Leveled papers'!$H$4:$KM$4,CA$3,'English Scores- Leveled papers'!$H51:$KM51)))</f>
        <is>
          <t/>
        </is>
      </c>
      <c r="CB49" s="752" t="inlineStr">
        <f aca="false">IF($B49="","",IF(COUNTIFS('English Scores- Leveled papers'!$H$4:$KM$4,CB$3,'English Scores- Leveled papers'!$H51:$KM51,"&lt;&gt;")=0,"",SUMIF('English Scores- Leveled papers'!$H$4:$KM$4,CB$3,'English Scores- Leveled papers'!$H51:$KM51)))</f>
        <is>
          <t/>
        </is>
      </c>
      <c r="CC49" s="752" t="inlineStr">
        <f aca="false">IF($B49="","",IF(COUNTIFS('English Scores- Leveled papers'!$H$4:$KM$4,CC$3,'English Scores- Leveled papers'!$H51:$KM51,"&lt;&gt;")=0,"",SUMIF('English Scores- Leveled papers'!$H$4:$KM$4,CC$3,'English Scores- Leveled papers'!$H51:$KM51)))</f>
        <is>
          <t/>
        </is>
      </c>
      <c r="CD49" s="752" t="inlineStr">
        <f aca="false">IF($B49="","",IF(COUNTIFS('English Scores- Leveled papers'!$H$4:$KM$4,CD$3,'English Scores- Leveled papers'!$H51:$KM51,"&lt;&gt;")=0,"",SUMIF('English Scores- Leveled papers'!$H$4:$KM$4,CD$3,'English Scores- Leveled papers'!$H51:$KM51)))</f>
        <is>
          <t/>
        </is>
      </c>
      <c r="CE49" s="752" t="inlineStr">
        <f aca="false">IF($B49="","",IF(COUNTIFS('English Scores- Leveled papers'!$H$4:$KM$4,CE$3,'English Scores- Leveled papers'!$H51:$KM51,"&lt;&gt;")=0,"",SUMIF('English Scores- Leveled papers'!$H$4:$KM$4,CE$3,'English Scores- Leveled papers'!$H51:$KM51)))</f>
        <is>
          <t/>
        </is>
      </c>
      <c r="CF49" s="752" t="inlineStr">
        <f aca="false">IF($B49="","",IF(COUNTIFS('English Scores- Leveled papers'!$H$4:$KM$4,CF$3,'English Scores- Leveled papers'!$H51:$KM51,"&lt;&gt;")=0,"",SUMIF('English Scores- Leveled papers'!$H$4:$KM$4,CF$3,'English Scores- Leveled papers'!$H51:$KM51)))</f>
        <is>
          <t/>
        </is>
      </c>
      <c r="CG49" s="319" t="inlineStr">
        <f aca="false">IF($B49="","",IF(COUNTIFS('English Scores- Leveled papers'!$H$4:$KM$4,CG$3,'English Scores- Leveled papers'!$H51:$KM51,"&lt;&gt;")=0,"",SUMIF('English Scores- Leveled papers'!$H$4:$KM$4,CG$3,'English Scores- Leveled papers'!$H51:$KM51)))</f>
        <is>
          <t/>
        </is>
      </c>
      <c r="CH49" s="319" t="inlineStr">
        <f aca="false">IF($B49="","",IF(COUNTIFS('English Scores- Leveled papers'!$H$4:$KM$4,CH$3,'English Scores- Leveled papers'!$H51:$KM51,"&lt;&gt;")=0,"",SUMIF('English Scores- Leveled papers'!$H$4:$KM$4,CH$3,'English Scores- Leveled papers'!$H51:$KM51)))</f>
        <is>
          <t/>
        </is>
      </c>
      <c r="CI49" s="319" t="inlineStr">
        <f aca="false">IF($B49="","",IF(COUNTIFS('English Scores- Leveled papers'!$H$4:$KM$4,CI$3,'English Scores- Leveled papers'!$H51:$KM51,"&lt;&gt;")=0,"",SUMIF('English Scores- Leveled papers'!$H$4:$KM$4,CI$3,'English Scores- Leveled papers'!$H51:$KM51)))</f>
        <is>
          <t/>
        </is>
      </c>
      <c r="CJ49" s="319" t="inlineStr">
        <f aca="false">IF($B49="","",IF(COUNTIFS('English Scores- Leveled papers'!$H$4:$KM$4,CJ$3,'English Scores- Leveled papers'!$H51:$KM51,"&lt;&gt;")=0,"",SUMIF('English Scores- Leveled papers'!$H$4:$KM$4,CJ$3,'English Scores- Leveled papers'!$H51:$KM51)))</f>
        <is>
          <t/>
        </is>
      </c>
      <c r="CK49" s="319" t="inlineStr">
        <f aca="false">IF($B49="","",IF(COUNTIFS('English Scores- Leveled papers'!$H$4:$KM$4,CK$3,'English Scores- Leveled papers'!$H51:$KM51,"&lt;&gt;")=0,"",SUMIF('English Scores- Leveled papers'!$H$4:$KM$4,CK$3,'English Scores- Leveled papers'!$H51:$KM51)))</f>
        <is>
          <t/>
        </is>
      </c>
      <c r="CL49" s="752" t="inlineStr">
        <f aca="false">IF($B49="","",IF(COUNTIFS('English Scores- Leveled papers'!$H$4:$KM$4,CL$3,'English Scores- Leveled papers'!$H51:$KM51,"&lt;&gt;")=0,"",SUMIF('English Scores- Leveled papers'!$H$4:$KM$4,CL$3,'English Scores- Leveled papers'!$H51:$KM51)))</f>
        <is>
          <t/>
        </is>
      </c>
      <c r="CM49" s="752" t="inlineStr">
        <f aca="false">IF($B49="","",IF(COUNTIFS('English Scores- Leveled papers'!$H$4:$KM$4,CM$3,'English Scores- Leveled papers'!$H51:$KM51,"&lt;&gt;")=0,"",SUMIF('English Scores- Leveled papers'!$H$4:$KM$4,CM$3,'English Scores- Leveled papers'!$H51:$KM51)))</f>
        <is>
          <t/>
        </is>
      </c>
      <c r="CN49" s="752" t="inlineStr">
        <f aca="false">IF($B49="","",IF(COUNTIFS('English Scores- Leveled papers'!$H$4:$KM$4,CN$3,'English Scores- Leveled papers'!$H51:$KM51,"&lt;&gt;")=0,"",SUMIF('English Scores- Leveled papers'!$H$4:$KM$4,CN$3,'English Scores- Leveled papers'!$H51:$KM51)))</f>
        <is>
          <t/>
        </is>
      </c>
      <c r="CO49" s="752" t="inlineStr">
        <f aca="false">IF($B49="","",IF(COUNTIFS('English Scores- Leveled papers'!$H$4:$KM$4,CO$3,'English Scores- Leveled papers'!$H51:$KM51,"&lt;&gt;")=0,"",SUMIF('English Scores- Leveled papers'!$H$4:$KM$4,CO$3,'English Scores- Leveled papers'!$H51:$KM51)))</f>
        <is>
          <t/>
        </is>
      </c>
      <c r="CP49" s="752" t="inlineStr">
        <f aca="false">IF($B49="","",IF(COUNTIFS('English Scores- Leveled papers'!$H$4:$KM$4,CP$3,'English Scores- Leveled papers'!$H51:$KM51,"&lt;&gt;")=0,"",SUMIF('English Scores- Leveled papers'!$H$4:$KM$4,CP$3,'English Scores- Leveled papers'!$H51:$KM51)))</f>
        <is>
          <t/>
        </is>
      </c>
      <c r="CQ49" s="752" t="inlineStr">
        <f aca="false">IF($B49="","",IF(COUNTIFS('English Scores- Leveled papers'!$H$4:$KM$4,CQ$3,'English Scores- Leveled papers'!$H51:$KM51,"&lt;&gt;")=0,"",SUMIF('English Scores- Leveled papers'!$H$4:$KM$4,CQ$3,'English Scores- Leveled papers'!$H51:$KM51)))</f>
        <is>
          <t/>
        </is>
      </c>
      <c r="CR49" s="752" t="inlineStr">
        <f aca="false">IF($B49="","",IF(COUNTIFS('English Scores- Leveled papers'!$H$4:$KM$4,CR$3,'English Scores- Leveled papers'!$H51:$KM51,"&lt;&gt;")=0,"",SUMIF('English Scores- Leveled papers'!$H$4:$KM$4,CR$3,'English Scores- Leveled papers'!$H51:$KM51)))</f>
        <is>
          <t/>
        </is>
      </c>
      <c r="CS49" s="752" t="inlineStr">
        <f aca="false">IF($B49="","",IF(COUNTIFS('English Scores- Leveled papers'!$H$4:$KM$4,CS$3,'English Scores- Leveled papers'!$H51:$KM51,"&lt;&gt;")=0,"",SUMIF('English Scores- Leveled papers'!$H$4:$KM$4,CS$3,'English Scores- Leveled papers'!$H51:$KM51)))</f>
        <is>
          <t/>
        </is>
      </c>
      <c r="CT49" s="319" t="inlineStr">
        <f aca="false">IF($B49="","",IF(COUNTIFS('English Scores- Leveled papers'!$H$4:$KM$4,CT$3,'English Scores- Leveled papers'!$H51:$KM51,"&lt;&gt;")=0,"",SUMIF('English Scores- Leveled papers'!$H$4:$KM$4,CT$3,'English Scores- Leveled papers'!$H51:$KM51)))</f>
        <is>
          <t/>
        </is>
      </c>
      <c r="CU49" s="319" t="inlineStr">
        <f aca="false">IF($B49="","",IF(COUNTIFS('English Scores- Leveled papers'!$H$4:$KM$4,CU$3,'English Scores- Leveled papers'!$H51:$KM51,"&lt;&gt;")=0,"",SUMIF('English Scores- Leveled papers'!$H$4:$KM$4,CU$3,'English Scores- Leveled papers'!$H51:$KM51)))</f>
        <is>
          <t/>
        </is>
      </c>
      <c r="CV49" s="319" t="inlineStr">
        <f aca="false">IF($B49="","",IF(COUNTIFS('English Scores- Leveled papers'!$H$4:$KM$4,CV$3,'English Scores- Leveled papers'!$H51:$KM51,"&lt;&gt;")=0,"",SUMIF('English Scores- Leveled papers'!$H$4:$KM$4,CV$3,'English Scores- Leveled papers'!$H51:$KM51)))</f>
        <is>
          <t/>
        </is>
      </c>
      <c r="CW49" s="319" t="inlineStr">
        <f aca="false">IF($B49="","",IF(COUNTIFS('English Scores- Leveled papers'!$H$4:$KM$4,CW$3,'English Scores- Leveled papers'!$H51:$KM51,"&lt;&gt;")=0,"",SUMIF('English Scores- Leveled papers'!$H$4:$KM$4,CW$3,'English Scores- Leveled papers'!$H51:$KM51)))</f>
        <is>
          <t/>
        </is>
      </c>
      <c r="CX49" s="319" t="inlineStr">
        <f aca="false">IF($B49="","",IF(COUNTIFS('English Scores- Leveled papers'!$H$4:$KM$4,CX$3,'English Scores- Leveled papers'!$H51:$KM51,"&lt;&gt;")=0,"",SUMIF('English Scores- Leveled papers'!$H$4:$KM$4,CX$3,'English Scores- Leveled papers'!$H51:$KM51)))</f>
        <is>
          <t/>
        </is>
      </c>
      <c r="CY49" s="319" t="inlineStr">
        <f aca="false">IF($B49="","",IF(COUNTIFS('English Scores- Leveled papers'!$H$4:$KM$4,CY$3,'English Scores- Leveled papers'!$H51:$KM51,"&lt;&gt;")=0,"",SUMIF('English Scores- Leveled papers'!$H$4:$KM$4,CY$3,'English Scores- Leveled papers'!$H51:$KM51)))</f>
        <is>
          <t/>
        </is>
      </c>
      <c r="CZ49" s="319" t="inlineStr">
        <f aca="false">IF($B49="","",IF(COUNTIFS('English Scores- Leveled papers'!$H$4:$KM$4,CZ$3,'English Scores- Leveled papers'!$H51:$KM51,"&lt;&gt;")=0,"",SUMIF('English Scores- Leveled papers'!$H$4:$KM$4,CZ$3,'English Scores- Leveled papers'!$H51:$KM51)))</f>
        <is>
          <t/>
        </is>
      </c>
      <c r="DA49" s="319" t="inlineStr">
        <f aca="false">IF($B49="","",IF(COUNTIFS('English Scores- Leveled papers'!$H$4:$KM$4,DA$3,'English Scores- Leveled papers'!$H51:$KM51,"&lt;&gt;")=0,"",SUMIF('English Scores- Leveled papers'!$H$4:$KM$4,DA$3,'English Scores- Leveled papers'!$H51:$KM51)))</f>
        <is>
          <t/>
        </is>
      </c>
      <c r="DB49" s="319" t="inlineStr">
        <f aca="false">IF($B49="","",IF(COUNTIFS('English Scores- Leveled papers'!$H$4:$KM$4,DB$3,'English Scores- Leveled papers'!$H51:$KM51,"&lt;&gt;")=0,"",SUMIF('English Scores- Leveled papers'!$H$4:$KM$4,DB$3,'English Scores- Leveled papers'!$H51:$KM51)))</f>
        <is>
          <t/>
        </is>
      </c>
      <c r="DC49" s="319" t="inlineStr">
        <f aca="false">IF($B49="","",IF(COUNTIFS('English Scores- Leveled papers'!$H$4:$KM$4,DC$3,'English Scores- Leveled papers'!$H51:$KM51,"&lt;&gt;")=0,"",SUMIF('English Scores- Leveled papers'!$H$4:$KM$4,DC$3,'English Scores- Leveled papers'!$H51:$KM51)))</f>
        <is>
          <t/>
        </is>
      </c>
      <c r="DD49" s="319" t="inlineStr">
        <f aca="false">IF($B49="","",IF(COUNTIFS('English Scores- Leveled papers'!$H$4:$KM$4,DD$3,'English Scores- Leveled papers'!$H51:$KM51,"&lt;&gt;")=0,"",SUMIF('English Scores- Leveled papers'!$H$4:$KM$4,DD$3,'English Scores- Leveled papers'!$H51:$KM51)))</f>
        <is>
          <t/>
        </is>
      </c>
      <c r="DE49" s="319" t="inlineStr">
        <f aca="false">IF($B49="","",IF(COUNTIFS('English Scores- Leveled papers'!$H$4:$KM$4,DE$3,'English Scores- Leveled papers'!$H51:$KM51,"&lt;&gt;")=0,"",SUMIF('English Scores- Leveled papers'!$H$4:$KM$4,DE$3,'English Scores- Leveled papers'!$H51:$KM51)))</f>
        <is>
          <t/>
        </is>
      </c>
      <c r="DF49" s="752" t="inlineStr">
        <f aca="false">IF($B49="","",IF(COUNTIFS('English Scores- Leveled papers'!$H$4:$KM$4,DF$3,'English Scores- Leveled papers'!$H51:$KM51,"&lt;&gt;")=0,"",SUMIF('English Scores- Leveled papers'!$H$4:$KM$4,DF$3,'English Scores- Leveled papers'!$H51:$KM51)))</f>
        <is>
          <t/>
        </is>
      </c>
      <c r="DG49" s="752" t="inlineStr">
        <f aca="false">IF($B49="","",IF(COUNTIFS('English Scores- Leveled papers'!$H$4:$KM$4,DG$3,'English Scores- Leveled papers'!$H51:$KM51,"&lt;&gt;")=0,"",SUMIF('English Scores- Leveled papers'!$H$4:$KM$4,DG$3,'English Scores- Leveled papers'!$H51:$KM51)))</f>
        <is>
          <t/>
        </is>
      </c>
      <c r="DH49" s="752" t="inlineStr">
        <f aca="false">IF($B49="","",IF(COUNTIFS('English Scores- Leveled papers'!$H$4:$KM$4,DH$3,'English Scores- Leveled papers'!$H51:$KM51,"&lt;&gt;")=0,"",SUMIF('English Scores- Leveled papers'!$H$4:$KM$4,DH$3,'English Scores- Leveled papers'!$H51:$KM51)))</f>
        <is>
          <t/>
        </is>
      </c>
      <c r="DI49" s="752" t="inlineStr">
        <f aca="false">IF($B49="","",IF(COUNTIFS('English Scores- Leveled papers'!$H$4:$KM$4,DI$3,'English Scores- Leveled papers'!$H51:$KM51,"&lt;&gt;")=0,"",SUMIF('English Scores- Leveled papers'!$H$4:$KM$4,DI$3,'English Scores- Leveled papers'!$H51:$KM51)))</f>
        <is>
          <t/>
        </is>
      </c>
      <c r="DJ49" s="752" t="inlineStr">
        <f aca="false">IF($B49="","",IF(COUNTIFS('English Scores- Leveled papers'!$H$4:$KM$4,DJ$3,'English Scores- Leveled papers'!$H51:$KM51,"&lt;&gt;")=0,"",SUMIF('English Scores- Leveled papers'!$H$4:$KM$4,DJ$3,'English Scores- Leveled papers'!$H51:$KM51)))</f>
        <is>
          <t/>
        </is>
      </c>
      <c r="DK49" s="752" t="inlineStr">
        <f aca="false">IF($B49="","",IF(COUNTIFS('English Scores- Leveled papers'!$H$4:$KM$4,DK$3,'English Scores- Leveled papers'!$H51:$KM51,"&lt;&gt;")=0,"",SUMIF('English Scores- Leveled papers'!$H$4:$KM$4,DK$3,'English Scores- Leveled papers'!$H51:$KM51)))</f>
        <is>
          <t/>
        </is>
      </c>
      <c r="DL49" s="752" t="inlineStr">
        <f aca="false">IF($B49="","",IF(COUNTIFS('English Scores- Leveled papers'!$H$4:$KM$4,DL$3,'English Scores- Leveled papers'!$H51:$KM51,"&lt;&gt;")=0,"",SUMIF('English Scores- Leveled papers'!$H$4:$KM$4,DL$3,'English Scores- Leveled papers'!$H51:$KM51)))</f>
        <is>
          <t/>
        </is>
      </c>
      <c r="DM49" s="752" t="inlineStr">
        <f aca="false">IF($B49="","",IF(COUNTIFS('English Scores- Leveled papers'!$H$4:$KM$4,DM$3,'English Scores- Leveled papers'!$H51:$KM51,"&lt;&gt;")=0,"",SUMIF('English Scores- Leveled papers'!$H$4:$KM$4,DM$3,'English Scores- Leveled papers'!$H51:$KM51)))</f>
        <is>
          <t/>
        </is>
      </c>
      <c r="DN49" s="752" t="inlineStr">
        <f aca="false">IF($B49="","",IF(COUNTIFS('English Scores- Leveled papers'!$H$4:$KM$4,DN$3,'English Scores- Leveled papers'!$H51:$KM51,"&lt;&gt;")=0,"",SUMIF('English Scores- Leveled papers'!$H$4:$KM$4,DN$3,'English Scores- Leveled papers'!$H51:$KM51)))</f>
        <is>
          <t/>
        </is>
      </c>
      <c r="DO49" s="752" t="inlineStr">
        <f aca="false">IF($B49="","",IF(COUNTIFS('English Scores- Leveled papers'!$H$4:$KM$4,DO$3,'English Scores- Leveled papers'!$H51:$KM51,"&lt;&gt;")=0,"",SUMIF('English Scores- Leveled papers'!$H$4:$KM$4,DO$3,'English Scores- Leveled papers'!$H51:$KM51)))</f>
        <is>
          <t/>
        </is>
      </c>
      <c r="DP49" s="752" t="inlineStr">
        <f aca="false">IF($B49="","",IF(COUNTIFS('English Scores- Leveled papers'!$H$4:$KM$4,DP$3,'English Scores- Leveled papers'!$H51:$KM51,"&lt;&gt;")=0,"",SUMIF('English Scores- Leveled papers'!$H$4:$KM$4,DP$3,'English Scores- Leveled papers'!$H51:$KM51)))</f>
        <is>
          <t/>
        </is>
      </c>
      <c r="DQ49" s="752" t="inlineStr">
        <f aca="false">IF($B49="","",IF(COUNTIFS('English Scores- Leveled papers'!$H$4:$KM$4,DQ$3,'English Scores- Leveled papers'!$H51:$KM51,"&lt;&gt;")=0,"",SUMIF('English Scores- Leveled papers'!$H$4:$KM$4,DQ$3,'English Scores- Leveled papers'!$H51:$KM51)))</f>
        <is>
          <t/>
        </is>
      </c>
      <c r="DR49" s="319" t="inlineStr">
        <f aca="false">IF($B49="","",IF(COUNTIFS('English Scores- Leveled papers'!$H$4:$KM$4,DR$3,'English Scores- Leveled papers'!$H51:$KM51,"&lt;&gt;")=0,"",SUMIF('English Scores- Leveled papers'!$H$4:$KM$4,DR$3,'English Scores- Leveled papers'!$H51:$KM51)))</f>
        <is>
          <t/>
        </is>
      </c>
      <c r="DS49" s="319" t="inlineStr">
        <f aca="false">IF($B49="","",IF(COUNTIFS('English Scores- Leveled papers'!$H$4:$KM$4,DS$3,'English Scores- Leveled papers'!$H51:$KM51,"&lt;&gt;")=0,"",SUMIF('English Scores- Leveled papers'!$H$4:$KM$4,DS$3,'English Scores- Leveled papers'!$H51:$KM51)))</f>
        <is>
          <t/>
        </is>
      </c>
      <c r="DT49" s="319" t="inlineStr">
        <f aca="false">IF($B49="","",IF(COUNTIFS('English Scores- Leveled papers'!$H$4:$KM$4,DT$3,'English Scores- Leveled papers'!$H51:$KM51,"&lt;&gt;")=0,"",SUMIF('English Scores- Leveled papers'!$H$4:$KM$4,DT$3,'English Scores- Leveled papers'!$H51:$KM51)))</f>
        <is>
          <t/>
        </is>
      </c>
      <c r="DU49" s="319" t="inlineStr">
        <f aca="false">IF($B49="","",IF(COUNTIFS('English Scores- Leveled papers'!$H$4:$KM$4,DU$3,'English Scores- Leveled papers'!$H51:$KM51,"&lt;&gt;")=0,"",SUMIF('English Scores- Leveled papers'!$H$4:$KM$4,DU$3,'English Scores- Leveled papers'!$H51:$KM51)))</f>
        <is>
          <t/>
        </is>
      </c>
      <c r="DV49" s="319" t="inlineStr">
        <f aca="false">IF($B49="","",IF(COUNTIFS('English Scores- Leveled papers'!$H$4:$KM$4,DV$3,'English Scores- Leveled papers'!$H51:$KM51,"&lt;&gt;")=0,"",SUMIF('English Scores- Leveled papers'!$H$4:$KM$4,DV$3,'English Scores- Leveled papers'!$H51:$KM51)))</f>
        <is>
          <t/>
        </is>
      </c>
      <c r="DW49" s="319" t="inlineStr">
        <f aca="false">IF($B49="","",IF(COUNTIFS('English Scores- Leveled papers'!$H$4:$KM$4,DW$3,'English Scores- Leveled papers'!$H51:$KM51,"&lt;&gt;")=0,"",SUMIF('English Scores- Leveled papers'!$H$4:$KM$4,DW$3,'English Scores- Leveled papers'!$H51:$KM51)))</f>
        <is>
          <t/>
        </is>
      </c>
      <c r="DX49" s="319" t="inlineStr">
        <f aca="false">IF($B49="","",IF(COUNTIFS('English Scores- Leveled papers'!$H$4:$KM$4,DX$3,'English Scores- Leveled papers'!$H51:$KM51,"&lt;&gt;")=0,"",SUMIF('English Scores- Leveled papers'!$H$4:$KM$4,DX$3,'English Scores- Leveled papers'!$H51:$KM51)))</f>
        <is>
          <t/>
        </is>
      </c>
      <c r="DY49" s="319" t="inlineStr">
        <f aca="false">IF($B49="","",IF(COUNTIFS('English Scores- Leveled papers'!$H$4:$KM$4,DY$3,'English Scores- Leveled papers'!$H51:$KM51,"&lt;&gt;")=0,"",SUMIF('English Scores- Leveled papers'!$H$4:$KM$4,DY$3,'English Scores- Leveled papers'!$H51:$KM51)))</f>
        <is>
          <t/>
        </is>
      </c>
      <c r="DZ49" s="319" t="inlineStr">
        <f aca="false">IF($B49="","",IF(COUNTIFS('English Scores- Leveled papers'!$H$4:$KM$4,DZ$3,'English Scores- Leveled papers'!$H51:$KM51,"&lt;&gt;")=0,"",SUMIF('English Scores- Leveled papers'!$H$4:$KM$4,DZ$3,'English Scores- Leveled papers'!$H51:$KM51)))</f>
        <is>
          <t/>
        </is>
      </c>
      <c r="EA49" s="319" t="inlineStr">
        <f aca="false">IF($B49="","",IF(COUNTIFS('English Scores- Leveled papers'!$H$4:$KM$4,EA$3,'English Scores- Leveled papers'!$H51:$KM51,"&lt;&gt;")=0,"",SUMIF('English Scores- Leveled papers'!$H$4:$KM$4,EA$3,'English Scores- Leveled papers'!$H51:$KM51)))</f>
        <is>
          <t/>
        </is>
      </c>
      <c r="EB49" s="319" t="inlineStr">
        <f aca="false">IF($B49="","",IF(COUNTIFS('English Scores- Leveled papers'!$H$4:$KM$4,EB$3,'English Scores- Leveled papers'!$H51:$KM51,"&lt;&gt;")=0,"",SUMIF('English Scores- Leveled papers'!$H$4:$KM$4,EB$3,'English Scores- Leveled papers'!$H51:$KM51)))</f>
        <is>
          <t/>
        </is>
      </c>
      <c r="EC49" s="319" t="inlineStr">
        <f aca="false">IF($B49="","",IF(COUNTIFS('English Scores- Leveled papers'!$H$4:$KM$4,EC$3,'English Scores- Leveled papers'!$H51:$KM51,"&lt;&gt;")=0,"",SUMIF('English Scores- Leveled papers'!$H$4:$KM$4,EC$3,'English Scores- Leveled papers'!$H51:$KM51)))</f>
        <is>
          <t/>
        </is>
      </c>
      <c r="ED49" s="752" t="inlineStr">
        <f aca="false">IF($B49="","",IF(COUNTIFS('English Scores- Leveled papers'!$H$4:$KM$4,ED$3,'English Scores- Leveled papers'!$H51:$KM51,"&lt;&gt;")=0,"",SUMIF('English Scores- Leveled papers'!$H$4:$KM$4,ED$3,'English Scores- Leveled papers'!$H51:$KM51)))</f>
        <is>
          <t/>
        </is>
      </c>
      <c r="EE49" s="752" t="inlineStr">
        <f aca="false">IF($B49="","",IF(COUNTIFS('English Scores- Leveled papers'!$H$4:$KM$4,EE$3,'English Scores- Leveled papers'!$H51:$KM51,"&lt;&gt;")=0,"",SUMIF('English Scores- Leveled papers'!$H$4:$KM$4,EE$3,'English Scores- Leveled papers'!$H51:$KM51)))</f>
        <is>
          <t/>
        </is>
      </c>
      <c r="EF49" s="752" t="inlineStr">
        <f aca="false">IF($B49="","",IF(COUNTIFS('English Scores- Leveled papers'!$H$4:$KM$4,EF$3,'English Scores- Leveled papers'!$H51:$KM51,"&lt;&gt;")=0,"",SUMIF('English Scores- Leveled papers'!$H$4:$KM$4,EF$3,'English Scores- Leveled papers'!$H51:$KM51)))</f>
        <is>
          <t/>
        </is>
      </c>
      <c r="EG49" s="752" t="inlineStr">
        <f aca="false">IF($B49="","",IF(COUNTIFS('English Scores- Leveled papers'!$H$4:$KM$4,EG$3,'English Scores- Leveled papers'!$H51:$KM51,"&lt;&gt;")=0,"",SUMIF('English Scores- Leveled papers'!$H$4:$KM$4,EG$3,'English Scores- Leveled papers'!$H51:$KM51)))</f>
        <is>
          <t/>
        </is>
      </c>
      <c r="EH49" s="752" t="inlineStr">
        <f aca="false">IF($B49="","",IF(COUNTIFS('English Scores- Leveled papers'!$H$4:$KM$4,EH$3,'English Scores- Leveled papers'!$H51:$KM51,"&lt;&gt;")=0,"",SUMIF('English Scores- Leveled papers'!$H$4:$KM$4,EH$3,'English Scores- Leveled papers'!$H51:$KM51)))</f>
        <is>
          <t/>
        </is>
      </c>
      <c r="EI49" s="752" t="inlineStr">
        <f aca="false">IF($B49="","",IF(COUNTIFS('English Scores- Leveled papers'!$H$4:$KM$4,EI$3,'English Scores- Leveled papers'!$H51:$KM51,"&lt;&gt;")=0,"",SUMIF('English Scores- Leveled papers'!$H$4:$KM$4,EI$3,'English Scores- Leveled papers'!$H51:$KM51)))</f>
        <is>
          <t/>
        </is>
      </c>
      <c r="EJ49" s="752" t="inlineStr">
        <f aca="false">IF($B49="","",IF(COUNTIFS('English Scores- Leveled papers'!$H$4:$KM$4,EJ$3,'English Scores- Leveled papers'!$H51:$KM51,"&lt;&gt;")=0,"",SUMIF('English Scores- Leveled papers'!$H$4:$KM$4,EJ$3,'English Scores- Leveled papers'!$H51:$KM51)))</f>
        <is>
          <t/>
        </is>
      </c>
      <c r="EK49" s="752" t="inlineStr">
        <f aca="false">IF($B49="","",IF(COUNTIFS('English Scores- Leveled papers'!$H$4:$KM$4,EK$3,'English Scores- Leveled papers'!$H51:$KM51,"&lt;&gt;")=0,"",SUMIF('English Scores- Leveled papers'!$H$4:$KM$4,EK$3,'English Scores- Leveled papers'!$H51:$KM51)))</f>
        <is>
          <t/>
        </is>
      </c>
      <c r="EL49" s="752" t="inlineStr">
        <f aca="false">IF($B49="","",IF(COUNTIFS('English Scores- Leveled papers'!$H$4:$KM$4,EL$3,'English Scores- Leveled papers'!$H51:$KM51,"&lt;&gt;")=0,"",SUMIF('English Scores- Leveled papers'!$H$4:$KM$4,EL$3,'English Scores- Leveled papers'!$H51:$KM51)))</f>
        <is>
          <t/>
        </is>
      </c>
      <c r="EM49" s="752" t="inlineStr">
        <f aca="false">IF($B49="","",IF(COUNTIFS('English Scores- Leveled papers'!$H$4:$KM$4,EM$3,'English Scores- Leveled papers'!$H51:$KM51,"&lt;&gt;")=0,"",SUMIF('English Scores- Leveled papers'!$H$4:$KM$4,EM$3,'English Scores- Leveled papers'!$H51:$KM51)))</f>
        <is>
          <t/>
        </is>
      </c>
      <c r="EN49" s="752" t="inlineStr">
        <f aca="false">IF($B49="","",IF(COUNTIFS('English Scores- Leveled papers'!$H$4:$KM$4,EN$3,'English Scores- Leveled papers'!$H51:$KM51,"&lt;&gt;")=0,"",SUMIF('English Scores- Leveled papers'!$H$4:$KM$4,EN$3,'English Scores- Leveled papers'!$H51:$KM51)))</f>
        <is>
          <t/>
        </is>
      </c>
      <c r="EO49" s="752" t="inlineStr">
        <f aca="false">IF($B49="","",IF(COUNTIFS('English Scores- Leveled papers'!$H$4:$KM$4,EO$3,'English Scores- Leveled papers'!$H51:$KM51,"&lt;&gt;")=0,"",SUMIF('English Scores- Leveled papers'!$H$4:$KM$4,EO$3,'English Scores- Leveled papers'!$H51:$KM51)))</f>
        <is>
          <t/>
        </is>
      </c>
      <c r="EP49" s="752" t="inlineStr">
        <f aca="false">IF($B49="","",IF(COUNTIFS('English Scores- Leveled papers'!$H$4:$KM$4,EP$3,'English Scores- Leveled papers'!$H51:$KM51,"&lt;&gt;")=0,"",SUMIF('English Scores- Leveled papers'!$H$4:$KM$4,EP$3,'English Scores- Leveled papers'!$H51:$KM51)))</f>
        <is>
          <t/>
        </is>
      </c>
    </row>
    <row r="50" customFormat="false" ht="12.75" hidden="false" customHeight="false" outlineLevel="0" collapsed="false">
      <c r="A50" s="315" t="n">
        <v>46</v>
      </c>
      <c r="B50" s="315" t="inlineStr">
        <f aca="false">'English Scores- Leveled papers'!B52</f>
        <is>
          <t/>
        </is>
      </c>
      <c r="C50" s="751" t="e">
        <f aca="false">IF('RC Mastery Check+Question type'!D50="","",IF(OR('RC Mastery Check+Question type'!D50=-0.5,'RC Mastery Check+Question type'!D50=0,'RC Mastery Check+Question type'!D50=0.2,'RC Mastery Check+Question type'!D50=0.5),"NR",'cover sheet'!#ref!))</f>
        <v>#VALUE!</v>
      </c>
      <c r="D50" s="316" t="inlineStr">
        <f aca="false">IF(OR(B50="",COUNT('English Scores- Leveled papers'!AJ52:KM52)=0),"",IF((AND(R50&gt;=(70/100),R50&lt;1.1)),9,IF(AND(Q50&gt;=(70/100),Q50&lt;1.1),8,IF(AND(P50&gt;=(70/100),P50&lt;1.1),7,IF(AND(O50&gt;=(70/100),O50&lt;1.1),6,IF(AND(N50&gt;=0.7,N50&lt;1.1),5,IF(AND(M50&gt;=0.7,M50&lt;1.1),5,IF(AND(L50&gt;=0.7,L50&lt;1.1),4,IF(AND(K50&gt;=0.7,K50&lt;1.1),4,IF(AND(J50&gt;=0.7,J50&lt;1.1),3,IF(AND(I50&gt;=0.7,I50&lt;1.1),3,IF(AND(H50&gt;=0.7,H50&lt;1.1),2,IF(AND(G50&gt;=0.7,G50&lt;1.1),2,IF(AND(F50&gt;=0.7,F50&lt;1.1),1,IF(AND(E50&gt;=0.7,E50&lt;1.1),1,IF(COUNT('English Scores- Leveled papers'!AJ52:AK52)=0,"","NR"))))))))))))))))</f>
        <is>
          <t/>
        </is>
      </c>
      <c r="E50" s="318" t="str">
        <f aca="false">IF((B50=""),"",IF(COUNT(S50:W50)=0,"",ROUND(SUM(S50:W50)/SUM($S$2:$W$2),1)))</f>
        <v/>
      </c>
      <c r="F50" s="318" t="str">
        <f aca="false">IF((B50=""),"",IF(COUNT(X50:AB50)=0,"",ROUND(SUM(X50:AB50)/SUM($X$2:$AB$2),1)))</f>
        <v/>
      </c>
      <c r="G50" s="318" t="str">
        <f aca="false">IFERROR(IF((B50=""),"",IF(COUNT(AC50:AH50)=0,"",ROUND(SUM(AC50:AH50)/SUM($AC$2:$AH$2),1))),"")</f>
        <v/>
      </c>
      <c r="H50" s="318" t="str">
        <f aca="false">IFERROR(IF((B50=""),"",IF(COUNT(AI50:AN50)=0,"",ROUND(SUM(AI50:AN50)/SUM($AI$2:$AN$2),1))),0)</f>
        <v/>
      </c>
      <c r="I50" s="318" t="str">
        <f aca="false">IFERROR(IF((B50=""),"",IF(COUNT(AO50:AY50)=0,"",ROUND(SUM(AO50:AY50)/SUM($AO$2:$AY$2),1))),0)</f>
        <v/>
      </c>
      <c r="J50" s="318" t="str">
        <f aca="false">IFERROR(IF((B50=""),"",IF(COUNT(AZ50:BO50)=0,"",ROUND(SUM(AZ50:BO50)/SUM($AZ$2:$BO$2),1))),0)</f>
        <v/>
      </c>
      <c r="K50" s="318" t="str">
        <f aca="false">IFERROR(IF((B50=""),"",IF(COUNT(BP50:BW50)=0,"",ROUND(SUM(BP50:BW50)/SUM($BP$2:$BW$2),1))),0)</f>
        <v/>
      </c>
      <c r="L50" s="318" t="str">
        <f aca="false">IFERROR(IF((B50=""),"",IF(COUNT(BX50:CF50)=0,"",ROUND(SUM(BX50:CF50)/SUM($BX$2:$CF$2),1))),0)</f>
        <v/>
      </c>
      <c r="M50" s="318" t="str">
        <f aca="false">IFERROR(IF((B50=""),"",IF(COUNT(CG50:CK50)=0,"",ROUND(SUM(CG50:CK50)/SUM($CG$2:$CK$2),1))),0)</f>
        <v/>
      </c>
      <c r="N50" s="318" t="str">
        <f aca="false">IFERROR(IF((B50=""),"",IF(COUNT(CL50:CS50)=0,"",ROUND(SUM(CL50:CS50)/SUM($CL$2:$CS$2),1))),0)</f>
        <v/>
      </c>
      <c r="O50" s="318" t="str">
        <f aca="false">IFERROR(IF((B50=""),"",IF(COUNT(CT50:DE50)=0,"",ROUND(SUM(CT50:DE50)/SUM($CT$2:$DE$2),1))),0)</f>
        <v/>
      </c>
      <c r="P50" s="318" t="str">
        <f aca="false">IFERROR(IF((B50=""),"",IF(COUNT(DF50:DQ50)=0,"",ROUND(SUM(DF50:DQ50)/SUM($DF$2:$DQ$2),1))),0)</f>
        <v/>
      </c>
      <c r="Q50" s="318" t="str">
        <f aca="false">IFERROR(IF((B50=""),"",IF(COUNT(DR50:EB50)=0,"",ROUND(SUM(DR50:EB50)/SUM($DR$2:$EB$2),1))),0)</f>
        <v/>
      </c>
      <c r="R50" s="318" t="str">
        <f aca="false">(IF((B50=""),"",IF(COUNT(ED50:EP50)=0,"",ROUND(SUM(ED50:EP50)/SUM($ED$2:$EP$2),1))))</f>
        <v/>
      </c>
      <c r="S50" s="319" t="inlineStr">
        <f aca="false">IF($B50="","",IF(COUNTIFS('English Scores- Leveled papers'!$H$4:$KM$4,S$3,'English Scores- Leveled papers'!$H52:$KM52,"&lt;&gt;")=0,"",SUMIF('English Scores- Leveled papers'!$H$4:$KM$4,S$3,'English Scores- Leveled papers'!$H52:$KM52)))</f>
        <is>
          <t/>
        </is>
      </c>
      <c r="T50" s="319" t="inlineStr">
        <f aca="false">IF($B50="","",IF(COUNTIFS('English Scores- Leveled papers'!$H$4:$KM$4,T$3,'English Scores- Leveled papers'!$H52:$KM52,"&lt;&gt;")=0,"",SUMIF('English Scores- Leveled papers'!$H$4:$KM$4,T$3,'English Scores- Leveled papers'!$H52:$KM52)))</f>
        <is>
          <t/>
        </is>
      </c>
      <c r="U50" s="319" t="inlineStr">
        <f aca="false">IF($B50="","",IF(COUNTIFS('English Scores- Leveled papers'!$H$4:$KM$4,U$3,'English Scores- Leveled papers'!$H52:$KM52,"&lt;&gt;")=0,"",SUMIF('English Scores- Leveled papers'!$H$4:$KM$4,U$3,'English Scores- Leveled papers'!$H52:$KM52)))</f>
        <is>
          <t/>
        </is>
      </c>
      <c r="V50" s="319" t="inlineStr">
        <f aca="false">IF($B50="","",IF(COUNTIFS('English Scores- Leveled papers'!$H$4:$KM$4,V$3,'English Scores- Leveled papers'!$H52:$KM52,"&lt;&gt;")=0,"",SUMIF('English Scores- Leveled papers'!$H$4:$KM$4,V$3,'English Scores- Leveled papers'!$H52:$KM52)))</f>
        <is>
          <t/>
        </is>
      </c>
      <c r="W50" s="319" t="inlineStr">
        <f aca="false">IF($B50="","",IF(COUNTIFS('English Scores- Leveled papers'!$H$4:$KM$4,W$3,'English Scores- Leveled papers'!$H52:$KM52,"&lt;&gt;")=0,"",SUMIF('English Scores- Leveled papers'!$H$4:$KM$4,W$3,'English Scores- Leveled papers'!$H52:$KM52)))</f>
        <is>
          <t/>
        </is>
      </c>
      <c r="X50" s="752" t="inlineStr">
        <f aca="false">IF($B50="","",IF(COUNTIFS('English Scores- Leveled papers'!$H$4:$KM$4,X$3,'English Scores- Leveled papers'!$H52:$KM52,"&lt;&gt;")=0,"",SUMIF('English Scores- Leveled papers'!$H$4:$KM$4,X$3,'English Scores- Leveled papers'!$H52:$KM52)))</f>
        <is>
          <t/>
        </is>
      </c>
      <c r="Y50" s="752" t="inlineStr">
        <f aca="false">IF($B50="","",IF(COUNTIFS('English Scores- Leveled papers'!$H$4:$KM$4,Y$3,'English Scores- Leveled papers'!$H52:$KM52,"&lt;&gt;")=0,"",SUMIF('English Scores- Leveled papers'!$H$4:$KM$4,Y$3,'English Scores- Leveled papers'!$H52:$KM52)))</f>
        <is>
          <t/>
        </is>
      </c>
      <c r="Z50" s="752" t="inlineStr">
        <f aca="false">IF($B50="","",IF(COUNTIFS('English Scores- Leveled papers'!$H$4:$KM$4,Z$3,'English Scores- Leveled papers'!$H52:$KM52,"&lt;&gt;")=0,"",SUMIF('English Scores- Leveled papers'!$H$4:$KM$4,Z$3,'English Scores- Leveled papers'!$H52:$KM52)))</f>
        <is>
          <t/>
        </is>
      </c>
      <c r="AA50" s="752" t="inlineStr">
        <f aca="false">IF($B50="","",IF(COUNTIFS('English Scores- Leveled papers'!$H$4:$KM$4,AA$3,'English Scores- Leveled papers'!$H52:$KM52,"&lt;&gt;")=0,"",SUMIF('English Scores- Leveled papers'!$H$4:$KM$4,AA$3,'English Scores- Leveled papers'!$H52:$KM52)))</f>
        <is>
          <t/>
        </is>
      </c>
      <c r="AB50" s="752" t="inlineStr">
        <f aca="false">IF($B50="","",IF(COUNTIFS('English Scores- Leveled papers'!$H$4:$KM$4,AB$3,'English Scores- Leveled papers'!$H52:$KM52,"&lt;&gt;")=0,"",SUMIF('English Scores- Leveled papers'!$H$4:$KM$4,AB$3,'English Scores- Leveled papers'!$H52:$KM52)))</f>
        <is>
          <t/>
        </is>
      </c>
      <c r="AC50" s="319" t="inlineStr">
        <f aca="false">IF($B50="","",IF(COUNTIFS('English Scores- Leveled papers'!$H$4:$KM$4,AC$3,'English Scores- Leveled papers'!$H52:$KM52,"&lt;&gt;")=0,"",SUMIF('English Scores- Leveled papers'!$H$4:$KM$4,AC$3,'English Scores- Leveled papers'!$H52:$KM52)))</f>
        <is>
          <t/>
        </is>
      </c>
      <c r="AD50" s="319" t="inlineStr">
        <f aca="false">IF($B50="","",IF(COUNTIFS('English Scores- Leveled papers'!$H$4:$KM$4,AD$3,'English Scores- Leveled papers'!$H52:$KM52,"&lt;&gt;")=0,"",SUMIF('English Scores- Leveled papers'!$H$4:$KM$4,AD$3,'English Scores- Leveled papers'!$H52:$KM52)))</f>
        <is>
          <t/>
        </is>
      </c>
      <c r="AE50" s="319" t="inlineStr">
        <f aca="false">IF($B50="","",IF(COUNTIFS('English Scores- Leveled papers'!$H$4:$KM$4,AE$3,'English Scores- Leveled papers'!$H52:$KM52,"&lt;&gt;")=0,"",SUMIF('English Scores- Leveled papers'!$H$4:$KM$4,AE$3,'English Scores- Leveled papers'!$H52:$KM52)))</f>
        <is>
          <t/>
        </is>
      </c>
      <c r="AF50" s="319" t="inlineStr">
        <f aca="false">IF($B50="","",IF(COUNTIFS('English Scores- Leveled papers'!$H$4:$KM$4,AF$3,'English Scores- Leveled papers'!$H52:$KM52,"&lt;&gt;")=0,"",SUMIF('English Scores- Leveled papers'!$H$4:$KM$4,AF$3,'English Scores- Leveled papers'!$H52:$KM52)))</f>
        <is>
          <t/>
        </is>
      </c>
      <c r="AG50" s="319" t="inlineStr">
        <f aca="false">IF($B50="","",IF(COUNTIFS('English Scores- Leveled papers'!$H$4:$KM$4,AG$3,'English Scores- Leveled papers'!$H52:$KM52,"&lt;&gt;")=0,"",SUMIF('English Scores- Leveled papers'!$H$4:$KM$4,AG$3,'English Scores- Leveled papers'!$H52:$KM52)))</f>
        <is>
          <t/>
        </is>
      </c>
      <c r="AH50" s="319" t="inlineStr">
        <f aca="false">IF($B50="","",IF(COUNTIFS('English Scores- Leveled papers'!$H$4:$KM$4,AH$3,'English Scores- Leveled papers'!$H52:$KM52,"&lt;&gt;")=0,"",SUMIF('English Scores- Leveled papers'!$H$4:$KM$4,AH$3,'English Scores- Leveled papers'!$H52:$KM52)))</f>
        <is>
          <t/>
        </is>
      </c>
      <c r="AI50" s="752" t="inlineStr">
        <f aca="false">IF($B50="","",IF(COUNTIFS('English Scores- Leveled papers'!$H$4:$KM$4,AI$3,'English Scores- Leveled papers'!$H52:$KM52,"&lt;&gt;")=0,"",SUMIF('English Scores- Leveled papers'!$H$4:$KM$4,AI$3,'English Scores- Leveled papers'!$H52:$KM52)))</f>
        <is>
          <t/>
        </is>
      </c>
      <c r="AJ50" s="752" t="inlineStr">
        <f aca="false">IF($B50="","",IF(COUNTIFS('English Scores- Leveled papers'!$H$4:$KM$4,AJ$3,'English Scores- Leveled papers'!$H52:$KM52,"&lt;&gt;")=0,"",SUMIF('English Scores- Leveled papers'!$H$4:$KM$4,AJ$3,'English Scores- Leveled papers'!$H52:$KM52)))</f>
        <is>
          <t/>
        </is>
      </c>
      <c r="AK50" s="752" t="inlineStr">
        <f aca="false">IF($B50="","",IF(COUNTIFS('English Scores- Leveled papers'!$H$4:$KM$4,AK$3,'English Scores- Leveled papers'!$H52:$KM52,"&lt;&gt;")=0,"",SUMIF('English Scores- Leveled papers'!$H$4:$KM$4,AK$3,'English Scores- Leveled papers'!$H52:$KM52)))</f>
        <is>
          <t/>
        </is>
      </c>
      <c r="AL50" s="752" t="inlineStr">
        <f aca="false">IF($B50="","",IF(COUNTIFS('English Scores- Leveled papers'!$H$4:$KM$4,AL$3,'English Scores- Leveled papers'!$H52:$KM52,"&lt;&gt;")=0,"",SUMIF('English Scores- Leveled papers'!$H$4:$KM$4,AL$3,'English Scores- Leveled papers'!$H52:$KM52)))</f>
        <is>
          <t/>
        </is>
      </c>
      <c r="AM50" s="752" t="inlineStr">
        <f aca="false">IF($B50="","",IF(COUNTIFS('English Scores- Leveled papers'!$H$4:$KM$4,AM$3,'English Scores- Leveled papers'!$H52:$KM52,"&lt;&gt;")=0,"",SUMIF('English Scores- Leveled papers'!$H$4:$KM$4,AM$3,'English Scores- Leveled papers'!$H52:$KM52)))</f>
        <is>
          <t/>
        </is>
      </c>
      <c r="AN50" s="752" t="inlineStr">
        <f aca="false">IF($B50="","",IF(COUNTIFS('English Scores- Leveled papers'!$H$4:$KM$4,AN$3,'English Scores- Leveled papers'!$H52:$KM52,"&lt;&gt;")=0,"",SUMIF('English Scores- Leveled papers'!$H$4:$KM$4,AN$3,'English Scores- Leveled papers'!$H52:$KM52)))</f>
        <is>
          <t/>
        </is>
      </c>
      <c r="AO50" s="319" t="inlineStr">
        <f aca="false">IF($B50="","",IF(COUNTIFS('English Scores- Leveled papers'!$H$4:$KM$4,AO$3,'English Scores- Leveled papers'!$H52:$KM52,"&lt;&gt;")=0,"",SUMIF('English Scores- Leveled papers'!$H$4:$KM$4,AO$3,'English Scores- Leveled papers'!$H52:$KM52)))</f>
        <is>
          <t/>
        </is>
      </c>
      <c r="AP50" s="319" t="inlineStr">
        <f aca="false">IF($B50="","",IF(COUNTIFS('English Scores- Leveled papers'!$H$4:$KM$4,AP$3,'English Scores- Leveled papers'!$H52:$KM52,"&lt;&gt;")=0,"",SUMIF('English Scores- Leveled papers'!$H$4:$KM$4,AP$3,'English Scores- Leveled papers'!$H52:$KM52)))</f>
        <is>
          <t/>
        </is>
      </c>
      <c r="AQ50" s="319" t="inlineStr">
        <f aca="false">IF($B50="","",IF(COUNTIFS('English Scores- Leveled papers'!$H$4:$KM$4,AQ$3,'English Scores- Leveled papers'!$H52:$KM52,"&lt;&gt;")=0,"",SUMIF('English Scores- Leveled papers'!$H$4:$KM$4,AQ$3,'English Scores- Leveled papers'!$H52:$KM52)))</f>
        <is>
          <t/>
        </is>
      </c>
      <c r="AR50" s="319" t="inlineStr">
        <f aca="false">IF($B50="","",IF(COUNTIFS('English Scores- Leveled papers'!$H$4:$KM$4,AR$3,'English Scores- Leveled papers'!$H52:$KM52,"&lt;&gt;")=0,"",SUMIF('English Scores- Leveled papers'!$H$4:$KM$4,AR$3,'English Scores- Leveled papers'!$H52:$KM52)))</f>
        <is>
          <t/>
        </is>
      </c>
      <c r="AS50" s="319" t="inlineStr">
        <f aca="false">IF($B50="","",IF(COUNTIFS('English Scores- Leveled papers'!$H$4:$KM$4,AS$3,'English Scores- Leveled papers'!$H52:$KM52,"&lt;&gt;")=0,"",SUMIF('English Scores- Leveled papers'!$H$4:$KM$4,AS$3,'English Scores- Leveled papers'!$H52:$KM52)))</f>
        <is>
          <t/>
        </is>
      </c>
      <c r="AT50" s="319" t="inlineStr">
        <f aca="false">IF($B50="","",IF(COUNTIFS('English Scores- Leveled papers'!$H$4:$KM$4,AT$3,'English Scores- Leveled papers'!$H52:$KM52,"&lt;&gt;")=0,"",SUMIF('English Scores- Leveled papers'!$H$4:$KM$4,AT$3,'English Scores- Leveled papers'!$H52:$KM52)))</f>
        <is>
          <t/>
        </is>
      </c>
      <c r="AU50" s="319" t="inlineStr">
        <f aca="false">IF($B50="","",IF(COUNTIFS('English Scores- Leveled papers'!$H$4:$KM$4,AU$3,'English Scores- Leveled papers'!$H52:$KM52,"&lt;&gt;")=0,"",SUMIF('English Scores- Leveled papers'!$H$4:$KM$4,AU$3,'English Scores- Leveled papers'!$H52:$KM52)))</f>
        <is>
          <t/>
        </is>
      </c>
      <c r="AV50" s="319" t="inlineStr">
        <f aca="false">IF($B50="","",IF(COUNTIFS('English Scores- Leveled papers'!$H$4:$KM$4,AV$3,'English Scores- Leveled papers'!$H52:$KM52,"&lt;&gt;")=0,"",SUMIF('English Scores- Leveled papers'!$H$4:$KM$4,AV$3,'English Scores- Leveled papers'!$H52:$KM52)))</f>
        <is>
          <t/>
        </is>
      </c>
      <c r="AW50" s="319" t="inlineStr">
        <f aca="false">IF($B50="","",IF(COUNTIFS('English Scores- Leveled papers'!$H$4:$KM$4,AW$3,'English Scores- Leveled papers'!$H52:$KM52,"&lt;&gt;")=0,"",SUMIF('English Scores- Leveled papers'!$H$4:$KM$4,AW$3,'English Scores- Leveled papers'!$H52:$KM52)))</f>
        <is>
          <t/>
        </is>
      </c>
      <c r="AX50" s="319" t="inlineStr">
        <f aca="false">IF($B50="","",IF(COUNTIFS('English Scores- Leveled papers'!$H$4:$KM$4,AX$3,'English Scores- Leveled papers'!$H52:$KM52,"&lt;&gt;")=0,"",SUMIF('English Scores- Leveled papers'!$H$4:$KM$4,AX$3,'English Scores- Leveled papers'!$H52:$KM52)))</f>
        <is>
          <t/>
        </is>
      </c>
      <c r="AY50" s="319" t="inlineStr">
        <f aca="false">IF($B50="","",IF(COUNTIFS('English Scores- Leveled papers'!$H$4:$KM$4,AY$3,'English Scores- Leveled papers'!$H52:$KM52,"&lt;&gt;")=0,"",SUMIF('English Scores- Leveled papers'!$H$4:$KM$4,AY$3,'English Scores- Leveled papers'!$H52:$KM52)))</f>
        <is>
          <t/>
        </is>
      </c>
      <c r="AZ50" s="752" t="inlineStr">
        <f aca="false">IF($B50="","",IF(COUNTIFS('English Scores- Leveled papers'!$H$4:$KM$4,AZ$3,'English Scores- Leveled papers'!$H52:$KM52,"&lt;&gt;")=0,"",SUMIF('English Scores- Leveled papers'!$H$4:$KM$4,AZ$3,'English Scores- Leveled papers'!$H52:$KM52)))</f>
        <is>
          <t/>
        </is>
      </c>
      <c r="BA50" s="752" t="inlineStr">
        <f aca="false">IF($B50="","",IF(COUNTIFS('English Scores- Leveled papers'!$H$4:$KM$4,BA$3,'English Scores- Leveled papers'!$H52:$KM52,"&lt;&gt;")=0,"",SUMIF('English Scores- Leveled papers'!$H$4:$KM$4,BA$3,'English Scores- Leveled papers'!$H52:$KM52)))</f>
        <is>
          <t/>
        </is>
      </c>
      <c r="BB50" s="752" t="inlineStr">
        <f aca="false">IF($B50="","",IF(COUNTIFS('English Scores- Leveled papers'!$H$4:$KM$4,BB$3,'English Scores- Leveled papers'!$H52:$KM52,"&lt;&gt;")=0,"",SUMIF('English Scores- Leveled papers'!$H$4:$KM$4,BB$3,'English Scores- Leveled papers'!$H52:$KM52)))</f>
        <is>
          <t/>
        </is>
      </c>
      <c r="BC50" s="752" t="inlineStr">
        <f aca="false">IF($B50="","",IF(COUNTIFS('English Scores- Leveled papers'!$H$4:$KM$4,BC$3,'English Scores- Leveled papers'!$H52:$KM52,"&lt;&gt;")=0,"",SUMIF('English Scores- Leveled papers'!$H$4:$KM$4,BC$3,'English Scores- Leveled papers'!$H52:$KM52)))</f>
        <is>
          <t/>
        </is>
      </c>
      <c r="BD50" s="752"/>
      <c r="BE50" s="752"/>
      <c r="BF50" s="752" t="inlineStr">
        <f aca="false">IF($B50="","",IF(COUNTIFS('English Scores- Leveled papers'!$H$4:$KM$4,BF$3,'English Scores- Leveled papers'!$H52:$KM52,"&lt;&gt;")=0,"",SUMIF('English Scores- Leveled papers'!$H$4:$KM$4,BF$3,'English Scores- Leveled papers'!$H52:$KM52)))</f>
        <is>
          <t/>
        </is>
      </c>
      <c r="BG50" s="752" t="inlineStr">
        <f aca="false">IF($B50="","",IF(COUNTIFS('English Scores- Leveled papers'!$H$4:$KM$4,BG$3,'English Scores- Leveled papers'!$H52:$KM52,"&lt;&gt;")=0,"",SUMIF('English Scores- Leveled papers'!$H$4:$KM$4,BG$3,'English Scores- Leveled papers'!$H52:$KM52)))</f>
        <is>
          <t/>
        </is>
      </c>
      <c r="BH50" s="752" t="inlineStr">
        <f aca="false">IF($B50="","",IF(COUNTIFS('English Scores- Leveled papers'!$H$4:$KM$4,BH$3,'English Scores- Leveled papers'!$H52:$KM52,"&lt;&gt;")=0,"",SUMIF('English Scores- Leveled papers'!$H$4:$KM$4,BH$3,'English Scores- Leveled papers'!$H52:$KM52)))</f>
        <is>
          <t/>
        </is>
      </c>
      <c r="BI50" s="752" t="inlineStr">
        <f aca="false">IF($B50="","",IF(COUNTIFS('English Scores- Leveled papers'!$H$4:$KM$4,BI$3,'English Scores- Leveled papers'!$H52:$KM52,"&lt;&gt;")=0,"",SUMIF('English Scores- Leveled papers'!$H$4:$KM$4,BI$3,'English Scores- Leveled papers'!$H52:$KM52)))</f>
        <is>
          <t/>
        </is>
      </c>
      <c r="BJ50" s="752" t="inlineStr">
        <f aca="false">IF($B50="","",IF(COUNTIFS('English Scores- Leveled papers'!$H$4:$KM$4,BJ$3,'English Scores- Leveled papers'!$H52:$KM52,"&lt;&gt;")=0,"",SUMIF('English Scores- Leveled papers'!$H$4:$KM$4,BJ$3,'English Scores- Leveled papers'!$H52:$KM52)))</f>
        <is>
          <t/>
        </is>
      </c>
      <c r="BK50" s="752" t="inlineStr">
        <f aca="false">IF($B50="","",IF(COUNTIFS('English Scores- Leveled papers'!$H$4:$KM$4,BK$3,'English Scores- Leveled papers'!$H52:$KM52,"&lt;&gt;")=0,"",SUMIF('English Scores- Leveled papers'!$H$4:$KM$4,BK$3,'English Scores- Leveled papers'!$H52:$KM52)))</f>
        <is>
          <t/>
        </is>
      </c>
      <c r="BL50" s="752" t="inlineStr">
        <f aca="false">IF($B50="","",IF(COUNTIFS('English Scores- Leveled papers'!$H$4:$KM$4,BL$3,'English Scores- Leveled papers'!$H52:$KM52,"&lt;&gt;")=0,"",SUMIF('English Scores- Leveled papers'!$H$4:$KM$4,BL$3,'English Scores- Leveled papers'!$H52:$KM52)))</f>
        <is>
          <t/>
        </is>
      </c>
      <c r="BM50" s="752" t="inlineStr">
        <f aca="false">IF($B50="","",IF(COUNTIFS('English Scores- Leveled papers'!$H$4:$KM$4,BM$3,'English Scores- Leveled papers'!$H52:$KM52,"&lt;&gt;")=0,"",SUMIF('English Scores- Leveled papers'!$H$4:$KM$4,BM$3,'English Scores- Leveled papers'!$H52:$KM52)))</f>
        <is>
          <t/>
        </is>
      </c>
      <c r="BN50" s="752" t="inlineStr">
        <f aca="false">IF($B50="","",IF(COUNTIFS('English Scores- Leveled papers'!$H$4:$KM$4,BN$3,'English Scores- Leveled papers'!$H52:$KM52,"&lt;&gt;")=0,"",SUMIF('English Scores- Leveled papers'!$H$4:$KM$4,BN$3,'English Scores- Leveled papers'!$H52:$KM52)))</f>
        <is>
          <t/>
        </is>
      </c>
      <c r="BO50" s="752" t="inlineStr">
        <f aca="false">IF($B50="","",IF(COUNTIFS('English Scores- Leveled papers'!$H$4:$KM$4,BO$3,'English Scores- Leveled papers'!$H52:$KM52,"&lt;&gt;")=0,"",SUMIF('English Scores- Leveled papers'!$H$4:$KM$4,BO$3,'English Scores- Leveled papers'!$H52:$KM52)))</f>
        <is>
          <t/>
        </is>
      </c>
      <c r="BP50" s="319" t="inlineStr">
        <f aca="false">IF($B50="","",IF(COUNTIFS('English Scores- Leveled papers'!$H$4:$KM$4,BP$3,'English Scores- Leveled papers'!$H52:$KM52,"&lt;&gt;")=0,"",SUMIF('English Scores- Leveled papers'!$H$4:$KM$4,BP$3,'English Scores- Leveled papers'!$H52:$KM52)))</f>
        <is>
          <t/>
        </is>
      </c>
      <c r="BQ50" s="319" t="inlineStr">
        <f aca="false">IF($B50="","",IF(COUNTIFS('English Scores- Leveled papers'!$H$4:$KM$4,BQ$3,'English Scores- Leveled papers'!$H52:$KM52,"&lt;&gt;")=0,"",SUMIF('English Scores- Leveled papers'!$H$4:$KM$4,BQ$3,'English Scores- Leveled papers'!$H52:$KM52)))</f>
        <is>
          <t/>
        </is>
      </c>
      <c r="BR50" s="319" t="inlineStr">
        <f aca="false">IF($B50="","",IF(COUNTIFS('English Scores- Leveled papers'!$H$4:$KM$4,BR$3,'English Scores- Leveled papers'!$H52:$KM52,"&lt;&gt;")=0,"",SUMIF('English Scores- Leveled papers'!$H$4:$KM$4,BR$3,'English Scores- Leveled papers'!$H52:$KM52)))</f>
        <is>
          <t/>
        </is>
      </c>
      <c r="BS50" s="319" t="inlineStr">
        <f aca="false">IF($B50="","",IF(COUNTIFS('English Scores- Leveled papers'!$H$4:$KM$4,BS$3,'English Scores- Leveled papers'!$H52:$KM52,"&lt;&gt;")=0,"",SUMIF('English Scores- Leveled papers'!$H$4:$KM$4,BS$3,'English Scores- Leveled papers'!$H52:$KM52)))</f>
        <is>
          <t/>
        </is>
      </c>
      <c r="BT50" s="319" t="inlineStr">
        <f aca="false">IF($B50="","",IF(COUNTIFS('English Scores- Leveled papers'!$H$4:$KM$4,BT$3,'English Scores- Leveled papers'!$H52:$KM52,"&lt;&gt;")=0,"",SUMIF('English Scores- Leveled papers'!$H$4:$KM$4,BT$3,'English Scores- Leveled papers'!$H52:$KM52)))</f>
        <is>
          <t/>
        </is>
      </c>
      <c r="BU50" s="319" t="inlineStr">
        <f aca="false">IF($B50="","",IF(COUNTIFS('English Scores- Leveled papers'!$H$4:$KM$4,BU$3,'English Scores- Leveled papers'!$H52:$KM52,"&lt;&gt;")=0,"",SUMIF('English Scores- Leveled papers'!$H$4:$KM$4,BU$3,'English Scores- Leveled papers'!$H52:$KM52)))</f>
        <is>
          <t/>
        </is>
      </c>
      <c r="BV50" s="319" t="inlineStr">
        <f aca="false">IF($B50="","",IF(COUNTIFS('English Scores- Leveled papers'!$H$4:$KM$4,BV$3,'English Scores- Leveled papers'!$H52:$KM52,"&lt;&gt;")=0,"",SUMIF('English Scores- Leveled papers'!$H$4:$KM$4,BV$3,'English Scores- Leveled papers'!$H52:$KM52)))</f>
        <is>
          <t/>
        </is>
      </c>
      <c r="BW50" s="319" t="inlineStr">
        <f aca="false">IF($B50="","",IF(COUNTIFS('English Scores- Leveled papers'!$H$4:$KM$4,BW$3,'English Scores- Leveled papers'!$H52:$KM52,"&lt;&gt;")=0,"",SUMIF('English Scores- Leveled papers'!$H$4:$KM$4,BW$3,'English Scores- Leveled papers'!$H52:$KM52)))</f>
        <is>
          <t/>
        </is>
      </c>
      <c r="BX50" s="752" t="inlineStr">
        <f aca="false">IF($B50="","",IF(COUNTIFS('English Scores- Leveled papers'!$H$4:$KM$4,BX$3,'English Scores- Leveled papers'!$H52:$KM52,"&lt;&gt;")=0,"",SUMIF('English Scores- Leveled papers'!$H$4:$KM$4,BX$3,'English Scores- Leveled papers'!$H52:$KM52)))</f>
        <is>
          <t/>
        </is>
      </c>
      <c r="BY50" s="752" t="inlineStr">
        <f aca="false">IF($B50="","",IF(COUNTIFS('English Scores- Leveled papers'!$H$4:$KM$4,BY$3,'English Scores- Leveled papers'!$H52:$KM52,"&lt;&gt;")=0,"",SUMIF('English Scores- Leveled papers'!$H$4:$KM$4,BY$3,'English Scores- Leveled papers'!$H52:$KM52)))</f>
        <is>
          <t/>
        </is>
      </c>
      <c r="BZ50" s="752" t="inlineStr">
        <f aca="false">IF($B50="","",IF(COUNTIFS('English Scores- Leveled papers'!$H$4:$KM$4,BZ$3,'English Scores- Leveled papers'!$H52:$KM52,"&lt;&gt;")=0,"",SUMIF('English Scores- Leveled papers'!$H$4:$KM$4,BZ$3,'English Scores- Leveled papers'!$H52:$KM52)))</f>
        <is>
          <t/>
        </is>
      </c>
      <c r="CA50" s="752" t="inlineStr">
        <f aca="false">IF($B50="","",IF(COUNTIFS('English Scores- Leveled papers'!$H$4:$KM$4,CA$3,'English Scores- Leveled papers'!$H52:$KM52,"&lt;&gt;")=0,"",SUMIF('English Scores- Leveled papers'!$H$4:$KM$4,CA$3,'English Scores- Leveled papers'!$H52:$KM52)))</f>
        <is>
          <t/>
        </is>
      </c>
      <c r="CB50" s="752" t="inlineStr">
        <f aca="false">IF($B50="","",IF(COUNTIFS('English Scores- Leveled papers'!$H$4:$KM$4,CB$3,'English Scores- Leveled papers'!$H52:$KM52,"&lt;&gt;")=0,"",SUMIF('English Scores- Leveled papers'!$H$4:$KM$4,CB$3,'English Scores- Leveled papers'!$H52:$KM52)))</f>
        <is>
          <t/>
        </is>
      </c>
      <c r="CC50" s="752" t="inlineStr">
        <f aca="false">IF($B50="","",IF(COUNTIFS('English Scores- Leveled papers'!$H$4:$KM$4,CC$3,'English Scores- Leveled papers'!$H52:$KM52,"&lt;&gt;")=0,"",SUMIF('English Scores- Leveled papers'!$H$4:$KM$4,CC$3,'English Scores- Leveled papers'!$H52:$KM52)))</f>
        <is>
          <t/>
        </is>
      </c>
      <c r="CD50" s="752" t="inlineStr">
        <f aca="false">IF($B50="","",IF(COUNTIFS('English Scores- Leveled papers'!$H$4:$KM$4,CD$3,'English Scores- Leveled papers'!$H52:$KM52,"&lt;&gt;")=0,"",SUMIF('English Scores- Leveled papers'!$H$4:$KM$4,CD$3,'English Scores- Leveled papers'!$H52:$KM52)))</f>
        <is>
          <t/>
        </is>
      </c>
      <c r="CE50" s="752" t="inlineStr">
        <f aca="false">IF($B50="","",IF(COUNTIFS('English Scores- Leveled papers'!$H$4:$KM$4,CE$3,'English Scores- Leveled papers'!$H52:$KM52,"&lt;&gt;")=0,"",SUMIF('English Scores- Leveled papers'!$H$4:$KM$4,CE$3,'English Scores- Leveled papers'!$H52:$KM52)))</f>
        <is>
          <t/>
        </is>
      </c>
      <c r="CF50" s="752" t="inlineStr">
        <f aca="false">IF($B50="","",IF(COUNTIFS('English Scores- Leveled papers'!$H$4:$KM$4,CF$3,'English Scores- Leveled papers'!$H52:$KM52,"&lt;&gt;")=0,"",SUMIF('English Scores- Leveled papers'!$H$4:$KM$4,CF$3,'English Scores- Leveled papers'!$H52:$KM52)))</f>
        <is>
          <t/>
        </is>
      </c>
      <c r="CG50" s="319" t="inlineStr">
        <f aca="false">IF($B50="","",IF(COUNTIFS('English Scores- Leveled papers'!$H$4:$KM$4,CG$3,'English Scores- Leveled papers'!$H52:$KM52,"&lt;&gt;")=0,"",SUMIF('English Scores- Leveled papers'!$H$4:$KM$4,CG$3,'English Scores- Leveled papers'!$H52:$KM52)))</f>
        <is>
          <t/>
        </is>
      </c>
      <c r="CH50" s="319" t="inlineStr">
        <f aca="false">IF($B50="","",IF(COUNTIFS('English Scores- Leveled papers'!$H$4:$KM$4,CH$3,'English Scores- Leveled papers'!$H52:$KM52,"&lt;&gt;")=0,"",SUMIF('English Scores- Leveled papers'!$H$4:$KM$4,CH$3,'English Scores- Leveled papers'!$H52:$KM52)))</f>
        <is>
          <t/>
        </is>
      </c>
      <c r="CI50" s="319" t="inlineStr">
        <f aca="false">IF($B50="","",IF(COUNTIFS('English Scores- Leveled papers'!$H$4:$KM$4,CI$3,'English Scores- Leveled papers'!$H52:$KM52,"&lt;&gt;")=0,"",SUMIF('English Scores- Leveled papers'!$H$4:$KM$4,CI$3,'English Scores- Leveled papers'!$H52:$KM52)))</f>
        <is>
          <t/>
        </is>
      </c>
      <c r="CJ50" s="319" t="inlineStr">
        <f aca="false">IF($B50="","",IF(COUNTIFS('English Scores- Leveled papers'!$H$4:$KM$4,CJ$3,'English Scores- Leveled papers'!$H52:$KM52,"&lt;&gt;")=0,"",SUMIF('English Scores- Leveled papers'!$H$4:$KM$4,CJ$3,'English Scores- Leveled papers'!$H52:$KM52)))</f>
        <is>
          <t/>
        </is>
      </c>
      <c r="CK50" s="319" t="inlineStr">
        <f aca="false">IF($B50="","",IF(COUNTIFS('English Scores- Leveled papers'!$H$4:$KM$4,CK$3,'English Scores- Leveled papers'!$H52:$KM52,"&lt;&gt;")=0,"",SUMIF('English Scores- Leveled papers'!$H$4:$KM$4,CK$3,'English Scores- Leveled papers'!$H52:$KM52)))</f>
        <is>
          <t/>
        </is>
      </c>
      <c r="CL50" s="752" t="inlineStr">
        <f aca="false">IF($B50="","",IF(COUNTIFS('English Scores- Leveled papers'!$H$4:$KM$4,CL$3,'English Scores- Leveled papers'!$H52:$KM52,"&lt;&gt;")=0,"",SUMIF('English Scores- Leveled papers'!$H$4:$KM$4,CL$3,'English Scores- Leveled papers'!$H52:$KM52)))</f>
        <is>
          <t/>
        </is>
      </c>
      <c r="CM50" s="752" t="inlineStr">
        <f aca="false">IF($B50="","",IF(COUNTIFS('English Scores- Leveled papers'!$H$4:$KM$4,CM$3,'English Scores- Leveled papers'!$H52:$KM52,"&lt;&gt;")=0,"",SUMIF('English Scores- Leveled papers'!$H$4:$KM$4,CM$3,'English Scores- Leveled papers'!$H52:$KM52)))</f>
        <is>
          <t/>
        </is>
      </c>
      <c r="CN50" s="752" t="inlineStr">
        <f aca="false">IF($B50="","",IF(COUNTIFS('English Scores- Leveled papers'!$H$4:$KM$4,CN$3,'English Scores- Leveled papers'!$H52:$KM52,"&lt;&gt;")=0,"",SUMIF('English Scores- Leveled papers'!$H$4:$KM$4,CN$3,'English Scores- Leveled papers'!$H52:$KM52)))</f>
        <is>
          <t/>
        </is>
      </c>
      <c r="CO50" s="752" t="inlineStr">
        <f aca="false">IF($B50="","",IF(COUNTIFS('English Scores- Leveled papers'!$H$4:$KM$4,CO$3,'English Scores- Leveled papers'!$H52:$KM52,"&lt;&gt;")=0,"",SUMIF('English Scores- Leveled papers'!$H$4:$KM$4,CO$3,'English Scores- Leveled papers'!$H52:$KM52)))</f>
        <is>
          <t/>
        </is>
      </c>
      <c r="CP50" s="752" t="inlineStr">
        <f aca="false">IF($B50="","",IF(COUNTIFS('English Scores- Leveled papers'!$H$4:$KM$4,CP$3,'English Scores- Leveled papers'!$H52:$KM52,"&lt;&gt;")=0,"",SUMIF('English Scores- Leveled papers'!$H$4:$KM$4,CP$3,'English Scores- Leveled papers'!$H52:$KM52)))</f>
        <is>
          <t/>
        </is>
      </c>
      <c r="CQ50" s="752" t="inlineStr">
        <f aca="false">IF($B50="","",IF(COUNTIFS('English Scores- Leveled papers'!$H$4:$KM$4,CQ$3,'English Scores- Leveled papers'!$H52:$KM52,"&lt;&gt;")=0,"",SUMIF('English Scores- Leveled papers'!$H$4:$KM$4,CQ$3,'English Scores- Leveled papers'!$H52:$KM52)))</f>
        <is>
          <t/>
        </is>
      </c>
      <c r="CR50" s="752" t="inlineStr">
        <f aca="false">IF($B50="","",IF(COUNTIFS('English Scores- Leveled papers'!$H$4:$KM$4,CR$3,'English Scores- Leveled papers'!$H52:$KM52,"&lt;&gt;")=0,"",SUMIF('English Scores- Leveled papers'!$H$4:$KM$4,CR$3,'English Scores- Leveled papers'!$H52:$KM52)))</f>
        <is>
          <t/>
        </is>
      </c>
      <c r="CS50" s="752" t="inlineStr">
        <f aca="false">IF($B50="","",IF(COUNTIFS('English Scores- Leveled papers'!$H$4:$KM$4,CS$3,'English Scores- Leveled papers'!$H52:$KM52,"&lt;&gt;")=0,"",SUMIF('English Scores- Leveled papers'!$H$4:$KM$4,CS$3,'English Scores- Leveled papers'!$H52:$KM52)))</f>
        <is>
          <t/>
        </is>
      </c>
      <c r="CT50" s="319" t="inlineStr">
        <f aca="false">IF($B50="","",IF(COUNTIFS('English Scores- Leveled papers'!$H$4:$KM$4,CT$3,'English Scores- Leveled papers'!$H52:$KM52,"&lt;&gt;")=0,"",SUMIF('English Scores- Leveled papers'!$H$4:$KM$4,CT$3,'English Scores- Leveled papers'!$H52:$KM52)))</f>
        <is>
          <t/>
        </is>
      </c>
      <c r="CU50" s="319" t="inlineStr">
        <f aca="false">IF($B50="","",IF(COUNTIFS('English Scores- Leveled papers'!$H$4:$KM$4,CU$3,'English Scores- Leveled papers'!$H52:$KM52,"&lt;&gt;")=0,"",SUMIF('English Scores- Leveled papers'!$H$4:$KM$4,CU$3,'English Scores- Leveled papers'!$H52:$KM52)))</f>
        <is>
          <t/>
        </is>
      </c>
      <c r="CV50" s="319" t="inlineStr">
        <f aca="false">IF($B50="","",IF(COUNTIFS('English Scores- Leveled papers'!$H$4:$KM$4,CV$3,'English Scores- Leveled papers'!$H52:$KM52,"&lt;&gt;")=0,"",SUMIF('English Scores- Leveled papers'!$H$4:$KM$4,CV$3,'English Scores- Leveled papers'!$H52:$KM52)))</f>
        <is>
          <t/>
        </is>
      </c>
      <c r="CW50" s="319" t="inlineStr">
        <f aca="false">IF($B50="","",IF(COUNTIFS('English Scores- Leveled papers'!$H$4:$KM$4,CW$3,'English Scores- Leveled papers'!$H52:$KM52,"&lt;&gt;")=0,"",SUMIF('English Scores- Leveled papers'!$H$4:$KM$4,CW$3,'English Scores- Leveled papers'!$H52:$KM52)))</f>
        <is>
          <t/>
        </is>
      </c>
      <c r="CX50" s="319" t="inlineStr">
        <f aca="false">IF($B50="","",IF(COUNTIFS('English Scores- Leveled papers'!$H$4:$KM$4,CX$3,'English Scores- Leveled papers'!$H52:$KM52,"&lt;&gt;")=0,"",SUMIF('English Scores- Leveled papers'!$H$4:$KM$4,CX$3,'English Scores- Leveled papers'!$H52:$KM52)))</f>
        <is>
          <t/>
        </is>
      </c>
      <c r="CY50" s="319" t="inlineStr">
        <f aca="false">IF($B50="","",IF(COUNTIFS('English Scores- Leveled papers'!$H$4:$KM$4,CY$3,'English Scores- Leveled papers'!$H52:$KM52,"&lt;&gt;")=0,"",SUMIF('English Scores- Leveled papers'!$H$4:$KM$4,CY$3,'English Scores- Leveled papers'!$H52:$KM52)))</f>
        <is>
          <t/>
        </is>
      </c>
      <c r="CZ50" s="319" t="inlineStr">
        <f aca="false">IF($B50="","",IF(COUNTIFS('English Scores- Leveled papers'!$H$4:$KM$4,CZ$3,'English Scores- Leveled papers'!$H52:$KM52,"&lt;&gt;")=0,"",SUMIF('English Scores- Leveled papers'!$H$4:$KM$4,CZ$3,'English Scores- Leveled papers'!$H52:$KM52)))</f>
        <is>
          <t/>
        </is>
      </c>
      <c r="DA50" s="319" t="inlineStr">
        <f aca="false">IF($B50="","",IF(COUNTIFS('English Scores- Leveled papers'!$H$4:$KM$4,DA$3,'English Scores- Leveled papers'!$H52:$KM52,"&lt;&gt;")=0,"",SUMIF('English Scores- Leveled papers'!$H$4:$KM$4,DA$3,'English Scores- Leveled papers'!$H52:$KM52)))</f>
        <is>
          <t/>
        </is>
      </c>
      <c r="DB50" s="319" t="inlineStr">
        <f aca="false">IF($B50="","",IF(COUNTIFS('English Scores- Leveled papers'!$H$4:$KM$4,DB$3,'English Scores- Leveled papers'!$H52:$KM52,"&lt;&gt;")=0,"",SUMIF('English Scores- Leveled papers'!$H$4:$KM$4,DB$3,'English Scores- Leveled papers'!$H52:$KM52)))</f>
        <is>
          <t/>
        </is>
      </c>
      <c r="DC50" s="319" t="inlineStr">
        <f aca="false">IF($B50="","",IF(COUNTIFS('English Scores- Leveled papers'!$H$4:$KM$4,DC$3,'English Scores- Leveled papers'!$H52:$KM52,"&lt;&gt;")=0,"",SUMIF('English Scores- Leveled papers'!$H$4:$KM$4,DC$3,'English Scores- Leveled papers'!$H52:$KM52)))</f>
        <is>
          <t/>
        </is>
      </c>
      <c r="DD50" s="319" t="inlineStr">
        <f aca="false">IF($B50="","",IF(COUNTIFS('English Scores- Leveled papers'!$H$4:$KM$4,DD$3,'English Scores- Leveled papers'!$H52:$KM52,"&lt;&gt;")=0,"",SUMIF('English Scores- Leveled papers'!$H$4:$KM$4,DD$3,'English Scores- Leveled papers'!$H52:$KM52)))</f>
        <is>
          <t/>
        </is>
      </c>
      <c r="DE50" s="319" t="inlineStr">
        <f aca="false">IF($B50="","",IF(COUNTIFS('English Scores- Leveled papers'!$H$4:$KM$4,DE$3,'English Scores- Leveled papers'!$H52:$KM52,"&lt;&gt;")=0,"",SUMIF('English Scores- Leveled papers'!$H$4:$KM$4,DE$3,'English Scores- Leveled papers'!$H52:$KM52)))</f>
        <is>
          <t/>
        </is>
      </c>
      <c r="DF50" s="752" t="inlineStr">
        <f aca="false">IF($B50="","",IF(COUNTIFS('English Scores- Leveled papers'!$H$4:$KM$4,DF$3,'English Scores- Leveled papers'!$H52:$KM52,"&lt;&gt;")=0,"",SUMIF('English Scores- Leveled papers'!$H$4:$KM$4,DF$3,'English Scores- Leveled papers'!$H52:$KM52)))</f>
        <is>
          <t/>
        </is>
      </c>
      <c r="DG50" s="752" t="inlineStr">
        <f aca="false">IF($B50="","",IF(COUNTIFS('English Scores- Leveled papers'!$H$4:$KM$4,DG$3,'English Scores- Leveled papers'!$H52:$KM52,"&lt;&gt;")=0,"",SUMIF('English Scores- Leveled papers'!$H$4:$KM$4,DG$3,'English Scores- Leveled papers'!$H52:$KM52)))</f>
        <is>
          <t/>
        </is>
      </c>
      <c r="DH50" s="752" t="inlineStr">
        <f aca="false">IF($B50="","",IF(COUNTIFS('English Scores- Leveled papers'!$H$4:$KM$4,DH$3,'English Scores- Leveled papers'!$H52:$KM52,"&lt;&gt;")=0,"",SUMIF('English Scores- Leveled papers'!$H$4:$KM$4,DH$3,'English Scores- Leveled papers'!$H52:$KM52)))</f>
        <is>
          <t/>
        </is>
      </c>
      <c r="DI50" s="752" t="inlineStr">
        <f aca="false">IF($B50="","",IF(COUNTIFS('English Scores- Leveled papers'!$H$4:$KM$4,DI$3,'English Scores- Leveled papers'!$H52:$KM52,"&lt;&gt;")=0,"",SUMIF('English Scores- Leveled papers'!$H$4:$KM$4,DI$3,'English Scores- Leveled papers'!$H52:$KM52)))</f>
        <is>
          <t/>
        </is>
      </c>
      <c r="DJ50" s="752" t="inlineStr">
        <f aca="false">IF($B50="","",IF(COUNTIFS('English Scores- Leveled papers'!$H$4:$KM$4,DJ$3,'English Scores- Leveled papers'!$H52:$KM52,"&lt;&gt;")=0,"",SUMIF('English Scores- Leveled papers'!$H$4:$KM$4,DJ$3,'English Scores- Leveled papers'!$H52:$KM52)))</f>
        <is>
          <t/>
        </is>
      </c>
      <c r="DK50" s="752" t="inlineStr">
        <f aca="false">IF($B50="","",IF(COUNTIFS('English Scores- Leveled papers'!$H$4:$KM$4,DK$3,'English Scores- Leveled papers'!$H52:$KM52,"&lt;&gt;")=0,"",SUMIF('English Scores- Leveled papers'!$H$4:$KM$4,DK$3,'English Scores- Leveled papers'!$H52:$KM52)))</f>
        <is>
          <t/>
        </is>
      </c>
      <c r="DL50" s="752" t="inlineStr">
        <f aca="false">IF($B50="","",IF(COUNTIFS('English Scores- Leveled papers'!$H$4:$KM$4,DL$3,'English Scores- Leveled papers'!$H52:$KM52,"&lt;&gt;")=0,"",SUMIF('English Scores- Leveled papers'!$H$4:$KM$4,DL$3,'English Scores- Leveled papers'!$H52:$KM52)))</f>
        <is>
          <t/>
        </is>
      </c>
      <c r="DM50" s="752" t="inlineStr">
        <f aca="false">IF($B50="","",IF(COUNTIFS('English Scores- Leveled papers'!$H$4:$KM$4,DM$3,'English Scores- Leveled papers'!$H52:$KM52,"&lt;&gt;")=0,"",SUMIF('English Scores- Leveled papers'!$H$4:$KM$4,DM$3,'English Scores- Leveled papers'!$H52:$KM52)))</f>
        <is>
          <t/>
        </is>
      </c>
      <c r="DN50" s="752" t="inlineStr">
        <f aca="false">IF($B50="","",IF(COUNTIFS('English Scores- Leveled papers'!$H$4:$KM$4,DN$3,'English Scores- Leveled papers'!$H52:$KM52,"&lt;&gt;")=0,"",SUMIF('English Scores- Leveled papers'!$H$4:$KM$4,DN$3,'English Scores- Leveled papers'!$H52:$KM52)))</f>
        <is>
          <t/>
        </is>
      </c>
      <c r="DO50" s="752" t="inlineStr">
        <f aca="false">IF($B50="","",IF(COUNTIFS('English Scores- Leveled papers'!$H$4:$KM$4,DO$3,'English Scores- Leveled papers'!$H52:$KM52,"&lt;&gt;")=0,"",SUMIF('English Scores- Leveled papers'!$H$4:$KM$4,DO$3,'English Scores- Leveled papers'!$H52:$KM52)))</f>
        <is>
          <t/>
        </is>
      </c>
      <c r="DP50" s="752" t="inlineStr">
        <f aca="false">IF($B50="","",IF(COUNTIFS('English Scores- Leveled papers'!$H$4:$KM$4,DP$3,'English Scores- Leveled papers'!$H52:$KM52,"&lt;&gt;")=0,"",SUMIF('English Scores- Leveled papers'!$H$4:$KM$4,DP$3,'English Scores- Leveled papers'!$H52:$KM52)))</f>
        <is>
          <t/>
        </is>
      </c>
      <c r="DQ50" s="752" t="inlineStr">
        <f aca="false">IF($B50="","",IF(COUNTIFS('English Scores- Leveled papers'!$H$4:$KM$4,DQ$3,'English Scores- Leveled papers'!$H52:$KM52,"&lt;&gt;")=0,"",SUMIF('English Scores- Leveled papers'!$H$4:$KM$4,DQ$3,'English Scores- Leveled papers'!$H52:$KM52)))</f>
        <is>
          <t/>
        </is>
      </c>
      <c r="DR50" s="319" t="inlineStr">
        <f aca="false">IF($B50="","",IF(COUNTIFS('English Scores- Leveled papers'!$H$4:$KM$4,DR$3,'English Scores- Leveled papers'!$H52:$KM52,"&lt;&gt;")=0,"",SUMIF('English Scores- Leveled papers'!$H$4:$KM$4,DR$3,'English Scores- Leveled papers'!$H52:$KM52)))</f>
        <is>
          <t/>
        </is>
      </c>
      <c r="DS50" s="319" t="inlineStr">
        <f aca="false">IF($B50="","",IF(COUNTIFS('English Scores- Leveled papers'!$H$4:$KM$4,DS$3,'English Scores- Leveled papers'!$H52:$KM52,"&lt;&gt;")=0,"",SUMIF('English Scores- Leveled papers'!$H$4:$KM$4,DS$3,'English Scores- Leveled papers'!$H52:$KM52)))</f>
        <is>
          <t/>
        </is>
      </c>
      <c r="DT50" s="319" t="inlineStr">
        <f aca="false">IF($B50="","",IF(COUNTIFS('English Scores- Leveled papers'!$H$4:$KM$4,DT$3,'English Scores- Leveled papers'!$H52:$KM52,"&lt;&gt;")=0,"",SUMIF('English Scores- Leveled papers'!$H$4:$KM$4,DT$3,'English Scores- Leveled papers'!$H52:$KM52)))</f>
        <is>
          <t/>
        </is>
      </c>
      <c r="DU50" s="319" t="inlineStr">
        <f aca="false">IF($B50="","",IF(COUNTIFS('English Scores- Leveled papers'!$H$4:$KM$4,DU$3,'English Scores- Leveled papers'!$H52:$KM52,"&lt;&gt;")=0,"",SUMIF('English Scores- Leveled papers'!$H$4:$KM$4,DU$3,'English Scores- Leveled papers'!$H52:$KM52)))</f>
        <is>
          <t/>
        </is>
      </c>
      <c r="DV50" s="319" t="inlineStr">
        <f aca="false">IF($B50="","",IF(COUNTIFS('English Scores- Leveled papers'!$H$4:$KM$4,DV$3,'English Scores- Leveled papers'!$H52:$KM52,"&lt;&gt;")=0,"",SUMIF('English Scores- Leveled papers'!$H$4:$KM$4,DV$3,'English Scores- Leveled papers'!$H52:$KM52)))</f>
        <is>
          <t/>
        </is>
      </c>
      <c r="DW50" s="319" t="inlineStr">
        <f aca="false">IF($B50="","",IF(COUNTIFS('English Scores- Leveled papers'!$H$4:$KM$4,DW$3,'English Scores- Leveled papers'!$H52:$KM52,"&lt;&gt;")=0,"",SUMIF('English Scores- Leveled papers'!$H$4:$KM$4,DW$3,'English Scores- Leveled papers'!$H52:$KM52)))</f>
        <is>
          <t/>
        </is>
      </c>
      <c r="DX50" s="319" t="inlineStr">
        <f aca="false">IF($B50="","",IF(COUNTIFS('English Scores- Leveled papers'!$H$4:$KM$4,DX$3,'English Scores- Leveled papers'!$H52:$KM52,"&lt;&gt;")=0,"",SUMIF('English Scores- Leveled papers'!$H$4:$KM$4,DX$3,'English Scores- Leveled papers'!$H52:$KM52)))</f>
        <is>
          <t/>
        </is>
      </c>
      <c r="DY50" s="319" t="inlineStr">
        <f aca="false">IF($B50="","",IF(COUNTIFS('English Scores- Leveled papers'!$H$4:$KM$4,DY$3,'English Scores- Leveled papers'!$H52:$KM52,"&lt;&gt;")=0,"",SUMIF('English Scores- Leveled papers'!$H$4:$KM$4,DY$3,'English Scores- Leveled papers'!$H52:$KM52)))</f>
        <is>
          <t/>
        </is>
      </c>
      <c r="DZ50" s="319" t="inlineStr">
        <f aca="false">IF($B50="","",IF(COUNTIFS('English Scores- Leveled papers'!$H$4:$KM$4,DZ$3,'English Scores- Leveled papers'!$H52:$KM52,"&lt;&gt;")=0,"",SUMIF('English Scores- Leveled papers'!$H$4:$KM$4,DZ$3,'English Scores- Leveled papers'!$H52:$KM52)))</f>
        <is>
          <t/>
        </is>
      </c>
      <c r="EA50" s="319" t="inlineStr">
        <f aca="false">IF($B50="","",IF(COUNTIFS('English Scores- Leveled papers'!$H$4:$KM$4,EA$3,'English Scores- Leveled papers'!$H52:$KM52,"&lt;&gt;")=0,"",SUMIF('English Scores- Leveled papers'!$H$4:$KM$4,EA$3,'English Scores- Leveled papers'!$H52:$KM52)))</f>
        <is>
          <t/>
        </is>
      </c>
      <c r="EB50" s="319" t="inlineStr">
        <f aca="false">IF($B50="","",IF(COUNTIFS('English Scores- Leveled papers'!$H$4:$KM$4,EB$3,'English Scores- Leveled papers'!$H52:$KM52,"&lt;&gt;")=0,"",SUMIF('English Scores- Leveled papers'!$H$4:$KM$4,EB$3,'English Scores- Leveled papers'!$H52:$KM52)))</f>
        <is>
          <t/>
        </is>
      </c>
      <c r="EC50" s="319" t="inlineStr">
        <f aca="false">IF($B50="","",IF(COUNTIFS('English Scores- Leveled papers'!$H$4:$KM$4,EC$3,'English Scores- Leveled papers'!$H52:$KM52,"&lt;&gt;")=0,"",SUMIF('English Scores- Leveled papers'!$H$4:$KM$4,EC$3,'English Scores- Leveled papers'!$H52:$KM52)))</f>
        <is>
          <t/>
        </is>
      </c>
      <c r="ED50" s="752" t="inlineStr">
        <f aca="false">IF($B50="","",IF(COUNTIFS('English Scores- Leveled papers'!$H$4:$KM$4,ED$3,'English Scores- Leveled papers'!$H52:$KM52,"&lt;&gt;")=0,"",SUMIF('English Scores- Leveled papers'!$H$4:$KM$4,ED$3,'English Scores- Leveled papers'!$H52:$KM52)))</f>
        <is>
          <t/>
        </is>
      </c>
      <c r="EE50" s="752" t="inlineStr">
        <f aca="false">IF($B50="","",IF(COUNTIFS('English Scores- Leveled papers'!$H$4:$KM$4,EE$3,'English Scores- Leveled papers'!$H52:$KM52,"&lt;&gt;")=0,"",SUMIF('English Scores- Leveled papers'!$H$4:$KM$4,EE$3,'English Scores- Leveled papers'!$H52:$KM52)))</f>
        <is>
          <t/>
        </is>
      </c>
      <c r="EF50" s="752" t="inlineStr">
        <f aca="false">IF($B50="","",IF(COUNTIFS('English Scores- Leveled papers'!$H$4:$KM$4,EF$3,'English Scores- Leveled papers'!$H52:$KM52,"&lt;&gt;")=0,"",SUMIF('English Scores- Leveled papers'!$H$4:$KM$4,EF$3,'English Scores- Leveled papers'!$H52:$KM52)))</f>
        <is>
          <t/>
        </is>
      </c>
      <c r="EG50" s="752" t="inlineStr">
        <f aca="false">IF($B50="","",IF(COUNTIFS('English Scores- Leveled papers'!$H$4:$KM$4,EG$3,'English Scores- Leveled papers'!$H52:$KM52,"&lt;&gt;")=0,"",SUMIF('English Scores- Leveled papers'!$H$4:$KM$4,EG$3,'English Scores- Leveled papers'!$H52:$KM52)))</f>
        <is>
          <t/>
        </is>
      </c>
      <c r="EH50" s="752" t="inlineStr">
        <f aca="false">IF($B50="","",IF(COUNTIFS('English Scores- Leveled papers'!$H$4:$KM$4,EH$3,'English Scores- Leveled papers'!$H52:$KM52,"&lt;&gt;")=0,"",SUMIF('English Scores- Leveled papers'!$H$4:$KM$4,EH$3,'English Scores- Leveled papers'!$H52:$KM52)))</f>
        <is>
          <t/>
        </is>
      </c>
      <c r="EI50" s="752" t="inlineStr">
        <f aca="false">IF($B50="","",IF(COUNTIFS('English Scores- Leveled papers'!$H$4:$KM$4,EI$3,'English Scores- Leveled papers'!$H52:$KM52,"&lt;&gt;")=0,"",SUMIF('English Scores- Leveled papers'!$H$4:$KM$4,EI$3,'English Scores- Leveled papers'!$H52:$KM52)))</f>
        <is>
          <t/>
        </is>
      </c>
      <c r="EJ50" s="752" t="inlineStr">
        <f aca="false">IF($B50="","",IF(COUNTIFS('English Scores- Leveled papers'!$H$4:$KM$4,EJ$3,'English Scores- Leveled papers'!$H52:$KM52,"&lt;&gt;")=0,"",SUMIF('English Scores- Leveled papers'!$H$4:$KM$4,EJ$3,'English Scores- Leveled papers'!$H52:$KM52)))</f>
        <is>
          <t/>
        </is>
      </c>
      <c r="EK50" s="752" t="inlineStr">
        <f aca="false">IF($B50="","",IF(COUNTIFS('English Scores- Leveled papers'!$H$4:$KM$4,EK$3,'English Scores- Leveled papers'!$H52:$KM52,"&lt;&gt;")=0,"",SUMIF('English Scores- Leveled papers'!$H$4:$KM$4,EK$3,'English Scores- Leveled papers'!$H52:$KM52)))</f>
        <is>
          <t/>
        </is>
      </c>
      <c r="EL50" s="752" t="inlineStr">
        <f aca="false">IF($B50="","",IF(COUNTIFS('English Scores- Leveled papers'!$H$4:$KM$4,EL$3,'English Scores- Leveled papers'!$H52:$KM52,"&lt;&gt;")=0,"",SUMIF('English Scores- Leveled papers'!$H$4:$KM$4,EL$3,'English Scores- Leveled papers'!$H52:$KM52)))</f>
        <is>
          <t/>
        </is>
      </c>
      <c r="EM50" s="752" t="inlineStr">
        <f aca="false">IF($B50="","",IF(COUNTIFS('English Scores- Leveled papers'!$H$4:$KM$4,EM$3,'English Scores- Leveled papers'!$H52:$KM52,"&lt;&gt;")=0,"",SUMIF('English Scores- Leveled papers'!$H$4:$KM$4,EM$3,'English Scores- Leveled papers'!$H52:$KM52)))</f>
        <is>
          <t/>
        </is>
      </c>
      <c r="EN50" s="752" t="inlineStr">
        <f aca="false">IF($B50="","",IF(COUNTIFS('English Scores- Leveled papers'!$H$4:$KM$4,EN$3,'English Scores- Leveled papers'!$H52:$KM52,"&lt;&gt;")=0,"",SUMIF('English Scores- Leveled papers'!$H$4:$KM$4,EN$3,'English Scores- Leveled papers'!$H52:$KM52)))</f>
        <is>
          <t/>
        </is>
      </c>
      <c r="EO50" s="752" t="inlineStr">
        <f aca="false">IF($B50="","",IF(COUNTIFS('English Scores- Leveled papers'!$H$4:$KM$4,EO$3,'English Scores- Leveled papers'!$H52:$KM52,"&lt;&gt;")=0,"",SUMIF('English Scores- Leveled papers'!$H$4:$KM$4,EO$3,'English Scores- Leveled papers'!$H52:$KM52)))</f>
        <is>
          <t/>
        </is>
      </c>
      <c r="EP50" s="752" t="inlineStr">
        <f aca="false">IF($B50="","",IF(COUNTIFS('English Scores- Leveled papers'!$H$4:$KM$4,EP$3,'English Scores- Leveled papers'!$H52:$KM52,"&lt;&gt;")=0,"",SUMIF('English Scores- Leveled papers'!$H$4:$KM$4,EP$3,'English Scores- Leveled papers'!$H52:$KM52)))</f>
        <is>
          <t/>
        </is>
      </c>
    </row>
    <row r="51" customFormat="false" ht="12.75" hidden="false" customHeight="false" outlineLevel="0" collapsed="false">
      <c r="A51" s="315" t="n">
        <v>47</v>
      </c>
      <c r="B51" s="315" t="inlineStr">
        <f aca="false">'English Scores- Leveled papers'!B53</f>
        <is>
          <t/>
        </is>
      </c>
      <c r="C51" s="751" t="e">
        <f aca="false">IF('RC Mastery Check+Question type'!D51="","",IF(OR('RC Mastery Check+Question type'!D51=-0.5,'RC Mastery Check+Question type'!D51=0,'RC Mastery Check+Question type'!D51=0.2,'RC Mastery Check+Question type'!D51=0.5),"NR",'cover sheet'!#ref!))</f>
        <v>#VALUE!</v>
      </c>
      <c r="D51" s="316" t="inlineStr">
        <f aca="false">IF(OR(B51="",COUNT('English Scores- Leveled papers'!AJ53:KM53)=0),"",IF((AND(R51&gt;=(70/100),R51&lt;1.1)),9,IF(AND(Q51&gt;=(70/100),Q51&lt;1.1),8,IF(AND(P51&gt;=(70/100),P51&lt;1.1),7,IF(AND(O51&gt;=(70/100),O51&lt;1.1),6,IF(AND(N51&gt;=0.7,N51&lt;1.1),5,IF(AND(M51&gt;=0.7,M51&lt;1.1),5,IF(AND(L51&gt;=0.7,L51&lt;1.1),4,IF(AND(K51&gt;=0.7,K51&lt;1.1),4,IF(AND(J51&gt;=0.7,J51&lt;1.1),3,IF(AND(I51&gt;=0.7,I51&lt;1.1),3,IF(AND(H51&gt;=0.7,H51&lt;1.1),2,IF(AND(G51&gt;=0.7,G51&lt;1.1),2,IF(AND(F51&gt;=0.7,F51&lt;1.1),1,IF(AND(E51&gt;=0.7,E51&lt;1.1),1,IF(COUNT('English Scores- Leveled papers'!AJ53:AK53)=0,"","NR"))))))))))))))))</f>
        <is>
          <t/>
        </is>
      </c>
      <c r="E51" s="318" t="str">
        <f aca="false">IF((B51=""),"",IF(COUNT(S51:W51)=0,"",ROUND(SUM(S51:W51)/SUM($S$2:$W$2),1)))</f>
        <v/>
      </c>
      <c r="F51" s="318" t="str">
        <f aca="false">IF((B51=""),"",IF(COUNT(X51:AB51)=0,"",ROUND(SUM(X51:AB51)/SUM($X$2:$AB$2),1)))</f>
        <v/>
      </c>
      <c r="G51" s="318" t="str">
        <f aca="false">IFERROR(IF((B51=""),"",IF(COUNT(AC51:AH51)=0,"",ROUND(SUM(AC51:AH51)/SUM($AC$2:$AH$2),1))),"")</f>
        <v/>
      </c>
      <c r="H51" s="318" t="str">
        <f aca="false">IFERROR(IF((B51=""),"",IF(COUNT(AI51:AN51)=0,"",ROUND(SUM(AI51:AN51)/SUM($AI$2:$AN$2),1))),0)</f>
        <v/>
      </c>
      <c r="I51" s="318" t="str">
        <f aca="false">IFERROR(IF((B51=""),"",IF(COUNT(AO51:AY51)=0,"",ROUND(SUM(AO51:AY51)/SUM($AO$2:$AY$2),1))),0)</f>
        <v/>
      </c>
      <c r="J51" s="318" t="str">
        <f aca="false">IFERROR(IF((B51=""),"",IF(COUNT(AZ51:BO51)=0,"",ROUND(SUM(AZ51:BO51)/SUM($AZ$2:$BO$2),1))),0)</f>
        <v/>
      </c>
      <c r="K51" s="318" t="str">
        <f aca="false">IFERROR(IF((B51=""),"",IF(COUNT(BP51:BW51)=0,"",ROUND(SUM(BP51:BW51)/SUM($BP$2:$BW$2),1))),0)</f>
        <v/>
      </c>
      <c r="L51" s="318" t="str">
        <f aca="false">IFERROR(IF((B51=""),"",IF(COUNT(BX51:CF51)=0,"",ROUND(SUM(BX51:CF51)/SUM($BX$2:$CF$2),1))),0)</f>
        <v/>
      </c>
      <c r="M51" s="318" t="str">
        <f aca="false">IFERROR(IF((B51=""),"",IF(COUNT(CG51:CK51)=0,"",ROUND(SUM(CG51:CK51)/SUM($CG$2:$CK$2),1))),0)</f>
        <v/>
      </c>
      <c r="N51" s="318" t="str">
        <f aca="false">IFERROR(IF((B51=""),"",IF(COUNT(CL51:CS51)=0,"",ROUND(SUM(CL51:CS51)/SUM($CL$2:$CS$2),1))),0)</f>
        <v/>
      </c>
      <c r="O51" s="318" t="str">
        <f aca="false">IFERROR(IF((B51=""),"",IF(COUNT(CT51:DE51)=0,"",ROUND(SUM(CT51:DE51)/SUM($CT$2:$DE$2),1))),0)</f>
        <v/>
      </c>
      <c r="P51" s="318" t="str">
        <f aca="false">IFERROR(IF((B51=""),"",IF(COUNT(DF51:DQ51)=0,"",ROUND(SUM(DF51:DQ51)/SUM($DF$2:$DQ$2),1))),0)</f>
        <v/>
      </c>
      <c r="Q51" s="318" t="str">
        <f aca="false">IFERROR(IF((B51=""),"",IF(COUNT(DR51:EB51)=0,"",ROUND(SUM(DR51:EB51)/SUM($DR$2:$EB$2),1))),0)</f>
        <v/>
      </c>
      <c r="R51" s="318" t="str">
        <f aca="false">(IF((B51=""),"",IF(COUNT(ED51:EP51)=0,"",ROUND(SUM(ED51:EP51)/SUM($ED$2:$EP$2),1))))</f>
        <v/>
      </c>
      <c r="S51" s="319" t="inlineStr">
        <f aca="false">IF($B51="","",IF(COUNTIFS('English Scores- Leveled papers'!$H$4:$KM$4,S$3,'English Scores- Leveled papers'!$H53:$KM53,"&lt;&gt;")=0,"",SUMIF('English Scores- Leveled papers'!$H$4:$KM$4,S$3,'English Scores- Leveled papers'!$H53:$KM53)))</f>
        <is>
          <t/>
        </is>
      </c>
      <c r="T51" s="319" t="inlineStr">
        <f aca="false">IF($B51="","",IF(COUNTIFS('English Scores- Leveled papers'!$H$4:$KM$4,T$3,'English Scores- Leveled papers'!$H53:$KM53,"&lt;&gt;")=0,"",SUMIF('English Scores- Leveled papers'!$H$4:$KM$4,T$3,'English Scores- Leveled papers'!$H53:$KM53)))</f>
        <is>
          <t/>
        </is>
      </c>
      <c r="U51" s="319" t="inlineStr">
        <f aca="false">IF($B51="","",IF(COUNTIFS('English Scores- Leveled papers'!$H$4:$KM$4,U$3,'English Scores- Leveled papers'!$H53:$KM53,"&lt;&gt;")=0,"",SUMIF('English Scores- Leveled papers'!$H$4:$KM$4,U$3,'English Scores- Leveled papers'!$H53:$KM53)))</f>
        <is>
          <t/>
        </is>
      </c>
      <c r="V51" s="319" t="inlineStr">
        <f aca="false">IF($B51="","",IF(COUNTIFS('English Scores- Leveled papers'!$H$4:$KM$4,V$3,'English Scores- Leveled papers'!$H53:$KM53,"&lt;&gt;")=0,"",SUMIF('English Scores- Leveled papers'!$H$4:$KM$4,V$3,'English Scores- Leveled papers'!$H53:$KM53)))</f>
        <is>
          <t/>
        </is>
      </c>
      <c r="W51" s="319" t="inlineStr">
        <f aca="false">IF($B51="","",IF(COUNTIFS('English Scores- Leveled papers'!$H$4:$KM$4,W$3,'English Scores- Leveled papers'!$H53:$KM53,"&lt;&gt;")=0,"",SUMIF('English Scores- Leveled papers'!$H$4:$KM$4,W$3,'English Scores- Leveled papers'!$H53:$KM53)))</f>
        <is>
          <t/>
        </is>
      </c>
      <c r="X51" s="752" t="inlineStr">
        <f aca="false">IF($B51="","",IF(COUNTIFS('English Scores- Leveled papers'!$H$4:$KM$4,X$3,'English Scores- Leveled papers'!$H53:$KM53,"&lt;&gt;")=0,"",SUMIF('English Scores- Leveled papers'!$H$4:$KM$4,X$3,'English Scores- Leveled papers'!$H53:$KM53)))</f>
        <is>
          <t/>
        </is>
      </c>
      <c r="Y51" s="752" t="inlineStr">
        <f aca="false">IF($B51="","",IF(COUNTIFS('English Scores- Leveled papers'!$H$4:$KM$4,Y$3,'English Scores- Leveled papers'!$H53:$KM53,"&lt;&gt;")=0,"",SUMIF('English Scores- Leveled papers'!$H$4:$KM$4,Y$3,'English Scores- Leveled papers'!$H53:$KM53)))</f>
        <is>
          <t/>
        </is>
      </c>
      <c r="Z51" s="752" t="inlineStr">
        <f aca="false">IF($B51="","",IF(COUNTIFS('English Scores- Leveled papers'!$H$4:$KM$4,Z$3,'English Scores- Leveled papers'!$H53:$KM53,"&lt;&gt;")=0,"",SUMIF('English Scores- Leveled papers'!$H$4:$KM$4,Z$3,'English Scores- Leveled papers'!$H53:$KM53)))</f>
        <is>
          <t/>
        </is>
      </c>
      <c r="AA51" s="752" t="inlineStr">
        <f aca="false">IF($B51="","",IF(COUNTIFS('English Scores- Leveled papers'!$H$4:$KM$4,AA$3,'English Scores- Leveled papers'!$H53:$KM53,"&lt;&gt;")=0,"",SUMIF('English Scores- Leveled papers'!$H$4:$KM$4,AA$3,'English Scores- Leveled papers'!$H53:$KM53)))</f>
        <is>
          <t/>
        </is>
      </c>
      <c r="AB51" s="752" t="inlineStr">
        <f aca="false">IF($B51="","",IF(COUNTIFS('English Scores- Leveled papers'!$H$4:$KM$4,AB$3,'English Scores- Leveled papers'!$H53:$KM53,"&lt;&gt;")=0,"",SUMIF('English Scores- Leveled papers'!$H$4:$KM$4,AB$3,'English Scores- Leveled papers'!$H53:$KM53)))</f>
        <is>
          <t/>
        </is>
      </c>
      <c r="AC51" s="319" t="inlineStr">
        <f aca="false">IF($B51="","",IF(COUNTIFS('English Scores- Leveled papers'!$H$4:$KM$4,AC$3,'English Scores- Leveled papers'!$H53:$KM53,"&lt;&gt;")=0,"",SUMIF('English Scores- Leveled papers'!$H$4:$KM$4,AC$3,'English Scores- Leveled papers'!$H53:$KM53)))</f>
        <is>
          <t/>
        </is>
      </c>
      <c r="AD51" s="319" t="inlineStr">
        <f aca="false">IF($B51="","",IF(COUNTIFS('English Scores- Leveled papers'!$H$4:$KM$4,AD$3,'English Scores- Leveled papers'!$H53:$KM53,"&lt;&gt;")=0,"",SUMIF('English Scores- Leveled papers'!$H$4:$KM$4,AD$3,'English Scores- Leveled papers'!$H53:$KM53)))</f>
        <is>
          <t/>
        </is>
      </c>
      <c r="AE51" s="319" t="inlineStr">
        <f aca="false">IF($B51="","",IF(COUNTIFS('English Scores- Leveled papers'!$H$4:$KM$4,AE$3,'English Scores- Leveled papers'!$H53:$KM53,"&lt;&gt;")=0,"",SUMIF('English Scores- Leveled papers'!$H$4:$KM$4,AE$3,'English Scores- Leveled papers'!$H53:$KM53)))</f>
        <is>
          <t/>
        </is>
      </c>
      <c r="AF51" s="319" t="inlineStr">
        <f aca="false">IF($B51="","",IF(COUNTIFS('English Scores- Leveled papers'!$H$4:$KM$4,AF$3,'English Scores- Leveled papers'!$H53:$KM53,"&lt;&gt;")=0,"",SUMIF('English Scores- Leveled papers'!$H$4:$KM$4,AF$3,'English Scores- Leveled papers'!$H53:$KM53)))</f>
        <is>
          <t/>
        </is>
      </c>
      <c r="AG51" s="319" t="inlineStr">
        <f aca="false">IF($B51="","",IF(COUNTIFS('English Scores- Leveled papers'!$H$4:$KM$4,AG$3,'English Scores- Leveled papers'!$H53:$KM53,"&lt;&gt;")=0,"",SUMIF('English Scores- Leveled papers'!$H$4:$KM$4,AG$3,'English Scores- Leveled papers'!$H53:$KM53)))</f>
        <is>
          <t/>
        </is>
      </c>
      <c r="AH51" s="319" t="inlineStr">
        <f aca="false">IF($B51="","",IF(COUNTIFS('English Scores- Leveled papers'!$H$4:$KM$4,AH$3,'English Scores- Leveled papers'!$H53:$KM53,"&lt;&gt;")=0,"",SUMIF('English Scores- Leveled papers'!$H$4:$KM$4,AH$3,'English Scores- Leveled papers'!$H53:$KM53)))</f>
        <is>
          <t/>
        </is>
      </c>
      <c r="AI51" s="752" t="inlineStr">
        <f aca="false">IF($B51="","",IF(COUNTIFS('English Scores- Leveled papers'!$H$4:$KM$4,AI$3,'English Scores- Leveled papers'!$H53:$KM53,"&lt;&gt;")=0,"",SUMIF('English Scores- Leveled papers'!$H$4:$KM$4,AI$3,'English Scores- Leveled papers'!$H53:$KM53)))</f>
        <is>
          <t/>
        </is>
      </c>
      <c r="AJ51" s="752" t="inlineStr">
        <f aca="false">IF($B51="","",IF(COUNTIFS('English Scores- Leveled papers'!$H$4:$KM$4,AJ$3,'English Scores- Leveled papers'!$H53:$KM53,"&lt;&gt;")=0,"",SUMIF('English Scores- Leveled papers'!$H$4:$KM$4,AJ$3,'English Scores- Leveled papers'!$H53:$KM53)))</f>
        <is>
          <t/>
        </is>
      </c>
      <c r="AK51" s="752" t="inlineStr">
        <f aca="false">IF($B51="","",IF(COUNTIFS('English Scores- Leveled papers'!$H$4:$KM$4,AK$3,'English Scores- Leveled papers'!$H53:$KM53,"&lt;&gt;")=0,"",SUMIF('English Scores- Leveled papers'!$H$4:$KM$4,AK$3,'English Scores- Leveled papers'!$H53:$KM53)))</f>
        <is>
          <t/>
        </is>
      </c>
      <c r="AL51" s="752" t="inlineStr">
        <f aca="false">IF($B51="","",IF(COUNTIFS('English Scores- Leveled papers'!$H$4:$KM$4,AL$3,'English Scores- Leveled papers'!$H53:$KM53,"&lt;&gt;")=0,"",SUMIF('English Scores- Leveled papers'!$H$4:$KM$4,AL$3,'English Scores- Leveled papers'!$H53:$KM53)))</f>
        <is>
          <t/>
        </is>
      </c>
      <c r="AM51" s="752" t="inlineStr">
        <f aca="false">IF($B51="","",IF(COUNTIFS('English Scores- Leveled papers'!$H$4:$KM$4,AM$3,'English Scores- Leveled papers'!$H53:$KM53,"&lt;&gt;")=0,"",SUMIF('English Scores- Leveled papers'!$H$4:$KM$4,AM$3,'English Scores- Leveled papers'!$H53:$KM53)))</f>
        <is>
          <t/>
        </is>
      </c>
      <c r="AN51" s="752" t="inlineStr">
        <f aca="false">IF($B51="","",IF(COUNTIFS('English Scores- Leveled papers'!$H$4:$KM$4,AN$3,'English Scores- Leveled papers'!$H53:$KM53,"&lt;&gt;")=0,"",SUMIF('English Scores- Leveled papers'!$H$4:$KM$4,AN$3,'English Scores- Leveled papers'!$H53:$KM53)))</f>
        <is>
          <t/>
        </is>
      </c>
      <c r="AO51" s="319" t="inlineStr">
        <f aca="false">IF($B51="","",IF(COUNTIFS('English Scores- Leveled papers'!$H$4:$KM$4,AO$3,'English Scores- Leveled papers'!$H53:$KM53,"&lt;&gt;")=0,"",SUMIF('English Scores- Leveled papers'!$H$4:$KM$4,AO$3,'English Scores- Leveled papers'!$H53:$KM53)))</f>
        <is>
          <t/>
        </is>
      </c>
      <c r="AP51" s="319" t="inlineStr">
        <f aca="false">IF($B51="","",IF(COUNTIFS('English Scores- Leveled papers'!$H$4:$KM$4,AP$3,'English Scores- Leveled papers'!$H53:$KM53,"&lt;&gt;")=0,"",SUMIF('English Scores- Leveled papers'!$H$4:$KM$4,AP$3,'English Scores- Leveled papers'!$H53:$KM53)))</f>
        <is>
          <t/>
        </is>
      </c>
      <c r="AQ51" s="319" t="inlineStr">
        <f aca="false">IF($B51="","",IF(COUNTIFS('English Scores- Leveled papers'!$H$4:$KM$4,AQ$3,'English Scores- Leveled papers'!$H53:$KM53,"&lt;&gt;")=0,"",SUMIF('English Scores- Leveled papers'!$H$4:$KM$4,AQ$3,'English Scores- Leveled papers'!$H53:$KM53)))</f>
        <is>
          <t/>
        </is>
      </c>
      <c r="AR51" s="319" t="inlineStr">
        <f aca="false">IF($B51="","",IF(COUNTIFS('English Scores- Leveled papers'!$H$4:$KM$4,AR$3,'English Scores- Leveled papers'!$H53:$KM53,"&lt;&gt;")=0,"",SUMIF('English Scores- Leveled papers'!$H$4:$KM$4,AR$3,'English Scores- Leveled papers'!$H53:$KM53)))</f>
        <is>
          <t/>
        </is>
      </c>
      <c r="AS51" s="319" t="inlineStr">
        <f aca="false">IF($B51="","",IF(COUNTIFS('English Scores- Leveled papers'!$H$4:$KM$4,AS$3,'English Scores- Leveled papers'!$H53:$KM53,"&lt;&gt;")=0,"",SUMIF('English Scores- Leveled papers'!$H$4:$KM$4,AS$3,'English Scores- Leveled papers'!$H53:$KM53)))</f>
        <is>
          <t/>
        </is>
      </c>
      <c r="AT51" s="319" t="inlineStr">
        <f aca="false">IF($B51="","",IF(COUNTIFS('English Scores- Leveled papers'!$H$4:$KM$4,AT$3,'English Scores- Leveled papers'!$H53:$KM53,"&lt;&gt;")=0,"",SUMIF('English Scores- Leveled papers'!$H$4:$KM$4,AT$3,'English Scores- Leveled papers'!$H53:$KM53)))</f>
        <is>
          <t/>
        </is>
      </c>
      <c r="AU51" s="319" t="inlineStr">
        <f aca="false">IF($B51="","",IF(COUNTIFS('English Scores- Leveled papers'!$H$4:$KM$4,AU$3,'English Scores- Leveled papers'!$H53:$KM53,"&lt;&gt;")=0,"",SUMIF('English Scores- Leveled papers'!$H$4:$KM$4,AU$3,'English Scores- Leveled papers'!$H53:$KM53)))</f>
        <is>
          <t/>
        </is>
      </c>
      <c r="AV51" s="319" t="inlineStr">
        <f aca="false">IF($B51="","",IF(COUNTIFS('English Scores- Leveled papers'!$H$4:$KM$4,AV$3,'English Scores- Leveled papers'!$H53:$KM53,"&lt;&gt;")=0,"",SUMIF('English Scores- Leveled papers'!$H$4:$KM$4,AV$3,'English Scores- Leveled papers'!$H53:$KM53)))</f>
        <is>
          <t/>
        </is>
      </c>
      <c r="AW51" s="319" t="inlineStr">
        <f aca="false">IF($B51="","",IF(COUNTIFS('English Scores- Leveled papers'!$H$4:$KM$4,AW$3,'English Scores- Leveled papers'!$H53:$KM53,"&lt;&gt;")=0,"",SUMIF('English Scores- Leveled papers'!$H$4:$KM$4,AW$3,'English Scores- Leveled papers'!$H53:$KM53)))</f>
        <is>
          <t/>
        </is>
      </c>
      <c r="AX51" s="319" t="inlineStr">
        <f aca="false">IF($B51="","",IF(COUNTIFS('English Scores- Leveled papers'!$H$4:$KM$4,AX$3,'English Scores- Leveled papers'!$H53:$KM53,"&lt;&gt;")=0,"",SUMIF('English Scores- Leveled papers'!$H$4:$KM$4,AX$3,'English Scores- Leveled papers'!$H53:$KM53)))</f>
        <is>
          <t/>
        </is>
      </c>
      <c r="AY51" s="319" t="inlineStr">
        <f aca="false">IF($B51="","",IF(COUNTIFS('English Scores- Leveled papers'!$H$4:$KM$4,AY$3,'English Scores- Leveled papers'!$H53:$KM53,"&lt;&gt;")=0,"",SUMIF('English Scores- Leveled papers'!$H$4:$KM$4,AY$3,'English Scores- Leveled papers'!$H53:$KM53)))</f>
        <is>
          <t/>
        </is>
      </c>
      <c r="AZ51" s="752" t="inlineStr">
        <f aca="false">IF($B51="","",IF(COUNTIFS('English Scores- Leveled papers'!$H$4:$KM$4,AZ$3,'English Scores- Leveled papers'!$H53:$KM53,"&lt;&gt;")=0,"",SUMIF('English Scores- Leveled papers'!$H$4:$KM$4,AZ$3,'English Scores- Leveled papers'!$H53:$KM53)))</f>
        <is>
          <t/>
        </is>
      </c>
      <c r="BA51" s="752" t="inlineStr">
        <f aca="false">IF($B51="","",IF(COUNTIFS('English Scores- Leveled papers'!$H$4:$KM$4,BA$3,'English Scores- Leveled papers'!$H53:$KM53,"&lt;&gt;")=0,"",SUMIF('English Scores- Leveled papers'!$H$4:$KM$4,BA$3,'English Scores- Leveled papers'!$H53:$KM53)))</f>
        <is>
          <t/>
        </is>
      </c>
      <c r="BB51" s="752" t="inlineStr">
        <f aca="false">IF($B51="","",IF(COUNTIFS('English Scores- Leveled papers'!$H$4:$KM$4,BB$3,'English Scores- Leveled papers'!$H53:$KM53,"&lt;&gt;")=0,"",SUMIF('English Scores- Leveled papers'!$H$4:$KM$4,BB$3,'English Scores- Leveled papers'!$H53:$KM53)))</f>
        <is>
          <t/>
        </is>
      </c>
      <c r="BC51" s="752" t="inlineStr">
        <f aca="false">IF($B51="","",IF(COUNTIFS('English Scores- Leveled papers'!$H$4:$KM$4,BC$3,'English Scores- Leveled papers'!$H53:$KM53,"&lt;&gt;")=0,"",SUMIF('English Scores- Leveled papers'!$H$4:$KM$4,BC$3,'English Scores- Leveled papers'!$H53:$KM53)))</f>
        <is>
          <t/>
        </is>
      </c>
      <c r="BD51" s="752"/>
      <c r="BE51" s="752"/>
      <c r="BF51" s="752" t="inlineStr">
        <f aca="false">IF($B51="","",IF(COUNTIFS('English Scores- Leveled papers'!$H$4:$KM$4,BF$3,'English Scores- Leveled papers'!$H53:$KM53,"&lt;&gt;")=0,"",SUMIF('English Scores- Leveled papers'!$H$4:$KM$4,BF$3,'English Scores- Leveled papers'!$H53:$KM53)))</f>
        <is>
          <t/>
        </is>
      </c>
      <c r="BG51" s="752" t="inlineStr">
        <f aca="false">IF($B51="","",IF(COUNTIFS('English Scores- Leveled papers'!$H$4:$KM$4,BG$3,'English Scores- Leveled papers'!$H53:$KM53,"&lt;&gt;")=0,"",SUMIF('English Scores- Leveled papers'!$H$4:$KM$4,BG$3,'English Scores- Leveled papers'!$H53:$KM53)))</f>
        <is>
          <t/>
        </is>
      </c>
      <c r="BH51" s="752" t="inlineStr">
        <f aca="false">IF($B51="","",IF(COUNTIFS('English Scores- Leveled papers'!$H$4:$KM$4,BH$3,'English Scores- Leveled papers'!$H53:$KM53,"&lt;&gt;")=0,"",SUMIF('English Scores- Leveled papers'!$H$4:$KM$4,BH$3,'English Scores- Leveled papers'!$H53:$KM53)))</f>
        <is>
          <t/>
        </is>
      </c>
      <c r="BI51" s="752" t="inlineStr">
        <f aca="false">IF($B51="","",IF(COUNTIFS('English Scores- Leveled papers'!$H$4:$KM$4,BI$3,'English Scores- Leveled papers'!$H53:$KM53,"&lt;&gt;")=0,"",SUMIF('English Scores- Leveled papers'!$H$4:$KM$4,BI$3,'English Scores- Leveled papers'!$H53:$KM53)))</f>
        <is>
          <t/>
        </is>
      </c>
      <c r="BJ51" s="752" t="inlineStr">
        <f aca="false">IF($B51="","",IF(COUNTIFS('English Scores- Leveled papers'!$H$4:$KM$4,BJ$3,'English Scores- Leveled papers'!$H53:$KM53,"&lt;&gt;")=0,"",SUMIF('English Scores- Leveled papers'!$H$4:$KM$4,BJ$3,'English Scores- Leveled papers'!$H53:$KM53)))</f>
        <is>
          <t/>
        </is>
      </c>
      <c r="BK51" s="752" t="inlineStr">
        <f aca="false">IF($B51="","",IF(COUNTIFS('English Scores- Leveled papers'!$H$4:$KM$4,BK$3,'English Scores- Leveled papers'!$H53:$KM53,"&lt;&gt;")=0,"",SUMIF('English Scores- Leveled papers'!$H$4:$KM$4,BK$3,'English Scores- Leveled papers'!$H53:$KM53)))</f>
        <is>
          <t/>
        </is>
      </c>
      <c r="BL51" s="752" t="inlineStr">
        <f aca="false">IF($B51="","",IF(COUNTIFS('English Scores- Leveled papers'!$H$4:$KM$4,BL$3,'English Scores- Leveled papers'!$H53:$KM53,"&lt;&gt;")=0,"",SUMIF('English Scores- Leveled papers'!$H$4:$KM$4,BL$3,'English Scores- Leveled papers'!$H53:$KM53)))</f>
        <is>
          <t/>
        </is>
      </c>
      <c r="BM51" s="752" t="inlineStr">
        <f aca="false">IF($B51="","",IF(COUNTIFS('English Scores- Leveled papers'!$H$4:$KM$4,BM$3,'English Scores- Leveled papers'!$H53:$KM53,"&lt;&gt;")=0,"",SUMIF('English Scores- Leveled papers'!$H$4:$KM$4,BM$3,'English Scores- Leveled papers'!$H53:$KM53)))</f>
        <is>
          <t/>
        </is>
      </c>
      <c r="BN51" s="752" t="inlineStr">
        <f aca="false">IF($B51="","",IF(COUNTIFS('English Scores- Leveled papers'!$H$4:$KM$4,BN$3,'English Scores- Leveled papers'!$H53:$KM53,"&lt;&gt;")=0,"",SUMIF('English Scores- Leveled papers'!$H$4:$KM$4,BN$3,'English Scores- Leveled papers'!$H53:$KM53)))</f>
        <is>
          <t/>
        </is>
      </c>
      <c r="BO51" s="752" t="inlineStr">
        <f aca="false">IF($B51="","",IF(COUNTIFS('English Scores- Leveled papers'!$H$4:$KM$4,BO$3,'English Scores- Leveled papers'!$H53:$KM53,"&lt;&gt;")=0,"",SUMIF('English Scores- Leveled papers'!$H$4:$KM$4,BO$3,'English Scores- Leveled papers'!$H53:$KM53)))</f>
        <is>
          <t/>
        </is>
      </c>
      <c r="BP51" s="319" t="inlineStr">
        <f aca="false">IF($B51="","",IF(COUNTIFS('English Scores- Leveled papers'!$H$4:$KM$4,BP$3,'English Scores- Leveled papers'!$H53:$KM53,"&lt;&gt;")=0,"",SUMIF('English Scores- Leveled papers'!$H$4:$KM$4,BP$3,'English Scores- Leveled papers'!$H53:$KM53)))</f>
        <is>
          <t/>
        </is>
      </c>
      <c r="BQ51" s="319" t="inlineStr">
        <f aca="false">IF($B51="","",IF(COUNTIFS('English Scores- Leveled papers'!$H$4:$KM$4,BQ$3,'English Scores- Leveled papers'!$H53:$KM53,"&lt;&gt;")=0,"",SUMIF('English Scores- Leveled papers'!$H$4:$KM$4,BQ$3,'English Scores- Leveled papers'!$H53:$KM53)))</f>
        <is>
          <t/>
        </is>
      </c>
      <c r="BR51" s="319" t="inlineStr">
        <f aca="false">IF($B51="","",IF(COUNTIFS('English Scores- Leveled papers'!$H$4:$KM$4,BR$3,'English Scores- Leveled papers'!$H53:$KM53,"&lt;&gt;")=0,"",SUMIF('English Scores- Leveled papers'!$H$4:$KM$4,BR$3,'English Scores- Leveled papers'!$H53:$KM53)))</f>
        <is>
          <t/>
        </is>
      </c>
      <c r="BS51" s="319" t="inlineStr">
        <f aca="false">IF($B51="","",IF(COUNTIFS('English Scores- Leveled papers'!$H$4:$KM$4,BS$3,'English Scores- Leveled papers'!$H53:$KM53,"&lt;&gt;")=0,"",SUMIF('English Scores- Leveled papers'!$H$4:$KM$4,BS$3,'English Scores- Leveled papers'!$H53:$KM53)))</f>
        <is>
          <t/>
        </is>
      </c>
      <c r="BT51" s="319" t="inlineStr">
        <f aca="false">IF($B51="","",IF(COUNTIFS('English Scores- Leveled papers'!$H$4:$KM$4,BT$3,'English Scores- Leveled papers'!$H53:$KM53,"&lt;&gt;")=0,"",SUMIF('English Scores- Leveled papers'!$H$4:$KM$4,BT$3,'English Scores- Leveled papers'!$H53:$KM53)))</f>
        <is>
          <t/>
        </is>
      </c>
      <c r="BU51" s="319" t="inlineStr">
        <f aca="false">IF($B51="","",IF(COUNTIFS('English Scores- Leveled papers'!$H$4:$KM$4,BU$3,'English Scores- Leveled papers'!$H53:$KM53,"&lt;&gt;")=0,"",SUMIF('English Scores- Leveled papers'!$H$4:$KM$4,BU$3,'English Scores- Leveled papers'!$H53:$KM53)))</f>
        <is>
          <t/>
        </is>
      </c>
      <c r="BV51" s="319" t="inlineStr">
        <f aca="false">IF($B51="","",IF(COUNTIFS('English Scores- Leveled papers'!$H$4:$KM$4,BV$3,'English Scores- Leveled papers'!$H53:$KM53,"&lt;&gt;")=0,"",SUMIF('English Scores- Leveled papers'!$H$4:$KM$4,BV$3,'English Scores- Leveled papers'!$H53:$KM53)))</f>
        <is>
          <t/>
        </is>
      </c>
      <c r="BW51" s="319" t="inlineStr">
        <f aca="false">IF($B51="","",IF(COUNTIFS('English Scores- Leveled papers'!$H$4:$KM$4,BW$3,'English Scores- Leveled papers'!$H53:$KM53,"&lt;&gt;")=0,"",SUMIF('English Scores- Leveled papers'!$H$4:$KM$4,BW$3,'English Scores- Leveled papers'!$H53:$KM53)))</f>
        <is>
          <t/>
        </is>
      </c>
      <c r="BX51" s="752" t="inlineStr">
        <f aca="false">IF($B51="","",IF(COUNTIFS('English Scores- Leveled papers'!$H$4:$KM$4,BX$3,'English Scores- Leveled papers'!$H53:$KM53,"&lt;&gt;")=0,"",SUMIF('English Scores- Leveled papers'!$H$4:$KM$4,BX$3,'English Scores- Leveled papers'!$H53:$KM53)))</f>
        <is>
          <t/>
        </is>
      </c>
      <c r="BY51" s="752" t="inlineStr">
        <f aca="false">IF($B51="","",IF(COUNTIFS('English Scores- Leveled papers'!$H$4:$KM$4,BY$3,'English Scores- Leveled papers'!$H53:$KM53,"&lt;&gt;")=0,"",SUMIF('English Scores- Leveled papers'!$H$4:$KM$4,BY$3,'English Scores- Leveled papers'!$H53:$KM53)))</f>
        <is>
          <t/>
        </is>
      </c>
      <c r="BZ51" s="752" t="inlineStr">
        <f aca="false">IF($B51="","",IF(COUNTIFS('English Scores- Leveled papers'!$H$4:$KM$4,BZ$3,'English Scores- Leveled papers'!$H53:$KM53,"&lt;&gt;")=0,"",SUMIF('English Scores- Leveled papers'!$H$4:$KM$4,BZ$3,'English Scores- Leveled papers'!$H53:$KM53)))</f>
        <is>
          <t/>
        </is>
      </c>
      <c r="CA51" s="752" t="inlineStr">
        <f aca="false">IF($B51="","",IF(COUNTIFS('English Scores- Leveled papers'!$H$4:$KM$4,CA$3,'English Scores- Leveled papers'!$H53:$KM53,"&lt;&gt;")=0,"",SUMIF('English Scores- Leveled papers'!$H$4:$KM$4,CA$3,'English Scores- Leveled papers'!$H53:$KM53)))</f>
        <is>
          <t/>
        </is>
      </c>
      <c r="CB51" s="752" t="inlineStr">
        <f aca="false">IF($B51="","",IF(COUNTIFS('English Scores- Leveled papers'!$H$4:$KM$4,CB$3,'English Scores- Leveled papers'!$H53:$KM53,"&lt;&gt;")=0,"",SUMIF('English Scores- Leveled papers'!$H$4:$KM$4,CB$3,'English Scores- Leveled papers'!$H53:$KM53)))</f>
        <is>
          <t/>
        </is>
      </c>
      <c r="CC51" s="752" t="inlineStr">
        <f aca="false">IF($B51="","",IF(COUNTIFS('English Scores- Leveled papers'!$H$4:$KM$4,CC$3,'English Scores- Leveled papers'!$H53:$KM53,"&lt;&gt;")=0,"",SUMIF('English Scores- Leveled papers'!$H$4:$KM$4,CC$3,'English Scores- Leveled papers'!$H53:$KM53)))</f>
        <is>
          <t/>
        </is>
      </c>
      <c r="CD51" s="752" t="inlineStr">
        <f aca="false">IF($B51="","",IF(COUNTIFS('English Scores- Leveled papers'!$H$4:$KM$4,CD$3,'English Scores- Leveled papers'!$H53:$KM53,"&lt;&gt;")=0,"",SUMIF('English Scores- Leveled papers'!$H$4:$KM$4,CD$3,'English Scores- Leveled papers'!$H53:$KM53)))</f>
        <is>
          <t/>
        </is>
      </c>
      <c r="CE51" s="752" t="inlineStr">
        <f aca="false">IF($B51="","",IF(COUNTIFS('English Scores- Leveled papers'!$H$4:$KM$4,CE$3,'English Scores- Leveled papers'!$H53:$KM53,"&lt;&gt;")=0,"",SUMIF('English Scores- Leveled papers'!$H$4:$KM$4,CE$3,'English Scores- Leveled papers'!$H53:$KM53)))</f>
        <is>
          <t/>
        </is>
      </c>
      <c r="CF51" s="752" t="inlineStr">
        <f aca="false">IF($B51="","",IF(COUNTIFS('English Scores- Leveled papers'!$H$4:$KM$4,CF$3,'English Scores- Leveled papers'!$H53:$KM53,"&lt;&gt;")=0,"",SUMIF('English Scores- Leveled papers'!$H$4:$KM$4,CF$3,'English Scores- Leveled papers'!$H53:$KM53)))</f>
        <is>
          <t/>
        </is>
      </c>
      <c r="CG51" s="319" t="inlineStr">
        <f aca="false">IF($B51="","",IF(COUNTIFS('English Scores- Leveled papers'!$H$4:$KM$4,CG$3,'English Scores- Leveled papers'!$H53:$KM53,"&lt;&gt;")=0,"",SUMIF('English Scores- Leveled papers'!$H$4:$KM$4,CG$3,'English Scores- Leveled papers'!$H53:$KM53)))</f>
        <is>
          <t/>
        </is>
      </c>
      <c r="CH51" s="319" t="inlineStr">
        <f aca="false">IF($B51="","",IF(COUNTIFS('English Scores- Leveled papers'!$H$4:$KM$4,CH$3,'English Scores- Leveled papers'!$H53:$KM53,"&lt;&gt;")=0,"",SUMIF('English Scores- Leveled papers'!$H$4:$KM$4,CH$3,'English Scores- Leveled papers'!$H53:$KM53)))</f>
        <is>
          <t/>
        </is>
      </c>
      <c r="CI51" s="319" t="inlineStr">
        <f aca="false">IF($B51="","",IF(COUNTIFS('English Scores- Leveled papers'!$H$4:$KM$4,CI$3,'English Scores- Leveled papers'!$H53:$KM53,"&lt;&gt;")=0,"",SUMIF('English Scores- Leveled papers'!$H$4:$KM$4,CI$3,'English Scores- Leveled papers'!$H53:$KM53)))</f>
        <is>
          <t/>
        </is>
      </c>
      <c r="CJ51" s="319" t="inlineStr">
        <f aca="false">IF($B51="","",IF(COUNTIFS('English Scores- Leveled papers'!$H$4:$KM$4,CJ$3,'English Scores- Leveled papers'!$H53:$KM53,"&lt;&gt;")=0,"",SUMIF('English Scores- Leveled papers'!$H$4:$KM$4,CJ$3,'English Scores- Leveled papers'!$H53:$KM53)))</f>
        <is>
          <t/>
        </is>
      </c>
      <c r="CK51" s="319" t="inlineStr">
        <f aca="false">IF($B51="","",IF(COUNTIFS('English Scores- Leveled papers'!$H$4:$KM$4,CK$3,'English Scores- Leveled papers'!$H53:$KM53,"&lt;&gt;")=0,"",SUMIF('English Scores- Leveled papers'!$H$4:$KM$4,CK$3,'English Scores- Leveled papers'!$H53:$KM53)))</f>
        <is>
          <t/>
        </is>
      </c>
      <c r="CL51" s="752" t="inlineStr">
        <f aca="false">IF($B51="","",IF(COUNTIFS('English Scores- Leveled papers'!$H$4:$KM$4,CL$3,'English Scores- Leveled papers'!$H53:$KM53,"&lt;&gt;")=0,"",SUMIF('English Scores- Leveled papers'!$H$4:$KM$4,CL$3,'English Scores- Leveled papers'!$H53:$KM53)))</f>
        <is>
          <t/>
        </is>
      </c>
      <c r="CM51" s="752" t="inlineStr">
        <f aca="false">IF($B51="","",IF(COUNTIFS('English Scores- Leveled papers'!$H$4:$KM$4,CM$3,'English Scores- Leveled papers'!$H53:$KM53,"&lt;&gt;")=0,"",SUMIF('English Scores- Leveled papers'!$H$4:$KM$4,CM$3,'English Scores- Leveled papers'!$H53:$KM53)))</f>
        <is>
          <t/>
        </is>
      </c>
      <c r="CN51" s="752" t="inlineStr">
        <f aca="false">IF($B51="","",IF(COUNTIFS('English Scores- Leveled papers'!$H$4:$KM$4,CN$3,'English Scores- Leveled papers'!$H53:$KM53,"&lt;&gt;")=0,"",SUMIF('English Scores- Leveled papers'!$H$4:$KM$4,CN$3,'English Scores- Leveled papers'!$H53:$KM53)))</f>
        <is>
          <t/>
        </is>
      </c>
      <c r="CO51" s="752" t="inlineStr">
        <f aca="false">IF($B51="","",IF(COUNTIFS('English Scores- Leveled papers'!$H$4:$KM$4,CO$3,'English Scores- Leveled papers'!$H53:$KM53,"&lt;&gt;")=0,"",SUMIF('English Scores- Leveled papers'!$H$4:$KM$4,CO$3,'English Scores- Leveled papers'!$H53:$KM53)))</f>
        <is>
          <t/>
        </is>
      </c>
      <c r="CP51" s="752" t="inlineStr">
        <f aca="false">IF($B51="","",IF(COUNTIFS('English Scores- Leveled papers'!$H$4:$KM$4,CP$3,'English Scores- Leveled papers'!$H53:$KM53,"&lt;&gt;")=0,"",SUMIF('English Scores- Leveled papers'!$H$4:$KM$4,CP$3,'English Scores- Leveled papers'!$H53:$KM53)))</f>
        <is>
          <t/>
        </is>
      </c>
      <c r="CQ51" s="752" t="inlineStr">
        <f aca="false">IF($B51="","",IF(COUNTIFS('English Scores- Leveled papers'!$H$4:$KM$4,CQ$3,'English Scores- Leveled papers'!$H53:$KM53,"&lt;&gt;")=0,"",SUMIF('English Scores- Leveled papers'!$H$4:$KM$4,CQ$3,'English Scores- Leveled papers'!$H53:$KM53)))</f>
        <is>
          <t/>
        </is>
      </c>
      <c r="CR51" s="752" t="inlineStr">
        <f aca="false">IF($B51="","",IF(COUNTIFS('English Scores- Leveled papers'!$H$4:$KM$4,CR$3,'English Scores- Leveled papers'!$H53:$KM53,"&lt;&gt;")=0,"",SUMIF('English Scores- Leveled papers'!$H$4:$KM$4,CR$3,'English Scores- Leveled papers'!$H53:$KM53)))</f>
        <is>
          <t/>
        </is>
      </c>
      <c r="CS51" s="752" t="inlineStr">
        <f aca="false">IF($B51="","",IF(COUNTIFS('English Scores- Leveled papers'!$H$4:$KM$4,CS$3,'English Scores- Leveled papers'!$H53:$KM53,"&lt;&gt;")=0,"",SUMIF('English Scores- Leveled papers'!$H$4:$KM$4,CS$3,'English Scores- Leveled papers'!$H53:$KM53)))</f>
        <is>
          <t/>
        </is>
      </c>
      <c r="CT51" s="319" t="inlineStr">
        <f aca="false">IF($B51="","",IF(COUNTIFS('English Scores- Leveled papers'!$H$4:$KM$4,CT$3,'English Scores- Leveled papers'!$H53:$KM53,"&lt;&gt;")=0,"",SUMIF('English Scores- Leveled papers'!$H$4:$KM$4,CT$3,'English Scores- Leveled papers'!$H53:$KM53)))</f>
        <is>
          <t/>
        </is>
      </c>
      <c r="CU51" s="319" t="inlineStr">
        <f aca="false">IF($B51="","",IF(COUNTIFS('English Scores- Leveled papers'!$H$4:$KM$4,CU$3,'English Scores- Leveled papers'!$H53:$KM53,"&lt;&gt;")=0,"",SUMIF('English Scores- Leveled papers'!$H$4:$KM$4,CU$3,'English Scores- Leveled papers'!$H53:$KM53)))</f>
        <is>
          <t/>
        </is>
      </c>
      <c r="CV51" s="319" t="inlineStr">
        <f aca="false">IF($B51="","",IF(COUNTIFS('English Scores- Leveled papers'!$H$4:$KM$4,CV$3,'English Scores- Leveled papers'!$H53:$KM53,"&lt;&gt;")=0,"",SUMIF('English Scores- Leveled papers'!$H$4:$KM$4,CV$3,'English Scores- Leveled papers'!$H53:$KM53)))</f>
        <is>
          <t/>
        </is>
      </c>
      <c r="CW51" s="319" t="inlineStr">
        <f aca="false">IF($B51="","",IF(COUNTIFS('English Scores- Leveled papers'!$H$4:$KM$4,CW$3,'English Scores- Leveled papers'!$H53:$KM53,"&lt;&gt;")=0,"",SUMIF('English Scores- Leveled papers'!$H$4:$KM$4,CW$3,'English Scores- Leveled papers'!$H53:$KM53)))</f>
        <is>
          <t/>
        </is>
      </c>
      <c r="CX51" s="319" t="inlineStr">
        <f aca="false">IF($B51="","",IF(COUNTIFS('English Scores- Leveled papers'!$H$4:$KM$4,CX$3,'English Scores- Leveled papers'!$H53:$KM53,"&lt;&gt;")=0,"",SUMIF('English Scores- Leveled papers'!$H$4:$KM$4,CX$3,'English Scores- Leveled papers'!$H53:$KM53)))</f>
        <is>
          <t/>
        </is>
      </c>
      <c r="CY51" s="319" t="inlineStr">
        <f aca="false">IF($B51="","",IF(COUNTIFS('English Scores- Leveled papers'!$H$4:$KM$4,CY$3,'English Scores- Leveled papers'!$H53:$KM53,"&lt;&gt;")=0,"",SUMIF('English Scores- Leveled papers'!$H$4:$KM$4,CY$3,'English Scores- Leveled papers'!$H53:$KM53)))</f>
        <is>
          <t/>
        </is>
      </c>
      <c r="CZ51" s="319" t="inlineStr">
        <f aca="false">IF($B51="","",IF(COUNTIFS('English Scores- Leveled papers'!$H$4:$KM$4,CZ$3,'English Scores- Leveled papers'!$H53:$KM53,"&lt;&gt;")=0,"",SUMIF('English Scores- Leveled papers'!$H$4:$KM$4,CZ$3,'English Scores- Leveled papers'!$H53:$KM53)))</f>
        <is>
          <t/>
        </is>
      </c>
      <c r="DA51" s="319" t="inlineStr">
        <f aca="false">IF($B51="","",IF(COUNTIFS('English Scores- Leveled papers'!$H$4:$KM$4,DA$3,'English Scores- Leveled papers'!$H53:$KM53,"&lt;&gt;")=0,"",SUMIF('English Scores- Leveled papers'!$H$4:$KM$4,DA$3,'English Scores- Leveled papers'!$H53:$KM53)))</f>
        <is>
          <t/>
        </is>
      </c>
      <c r="DB51" s="319" t="inlineStr">
        <f aca="false">IF($B51="","",IF(COUNTIFS('English Scores- Leveled papers'!$H$4:$KM$4,DB$3,'English Scores- Leveled papers'!$H53:$KM53,"&lt;&gt;")=0,"",SUMIF('English Scores- Leveled papers'!$H$4:$KM$4,DB$3,'English Scores- Leveled papers'!$H53:$KM53)))</f>
        <is>
          <t/>
        </is>
      </c>
      <c r="DC51" s="319" t="inlineStr">
        <f aca="false">IF($B51="","",IF(COUNTIFS('English Scores- Leveled papers'!$H$4:$KM$4,DC$3,'English Scores- Leveled papers'!$H53:$KM53,"&lt;&gt;")=0,"",SUMIF('English Scores- Leveled papers'!$H$4:$KM$4,DC$3,'English Scores- Leveled papers'!$H53:$KM53)))</f>
        <is>
          <t/>
        </is>
      </c>
      <c r="DD51" s="319" t="inlineStr">
        <f aca="false">IF($B51="","",IF(COUNTIFS('English Scores- Leveled papers'!$H$4:$KM$4,DD$3,'English Scores- Leveled papers'!$H53:$KM53,"&lt;&gt;")=0,"",SUMIF('English Scores- Leveled papers'!$H$4:$KM$4,DD$3,'English Scores- Leveled papers'!$H53:$KM53)))</f>
        <is>
          <t/>
        </is>
      </c>
      <c r="DE51" s="319" t="inlineStr">
        <f aca="false">IF($B51="","",IF(COUNTIFS('English Scores- Leveled papers'!$H$4:$KM$4,DE$3,'English Scores- Leveled papers'!$H53:$KM53,"&lt;&gt;")=0,"",SUMIF('English Scores- Leveled papers'!$H$4:$KM$4,DE$3,'English Scores- Leveled papers'!$H53:$KM53)))</f>
        <is>
          <t/>
        </is>
      </c>
      <c r="DF51" s="752" t="inlineStr">
        <f aca="false">IF($B51="","",IF(COUNTIFS('English Scores- Leveled papers'!$H$4:$KM$4,DF$3,'English Scores- Leveled papers'!$H53:$KM53,"&lt;&gt;")=0,"",SUMIF('English Scores- Leveled papers'!$H$4:$KM$4,DF$3,'English Scores- Leveled papers'!$H53:$KM53)))</f>
        <is>
          <t/>
        </is>
      </c>
      <c r="DG51" s="752" t="inlineStr">
        <f aca="false">IF($B51="","",IF(COUNTIFS('English Scores- Leveled papers'!$H$4:$KM$4,DG$3,'English Scores- Leveled papers'!$H53:$KM53,"&lt;&gt;")=0,"",SUMIF('English Scores- Leveled papers'!$H$4:$KM$4,DG$3,'English Scores- Leveled papers'!$H53:$KM53)))</f>
        <is>
          <t/>
        </is>
      </c>
      <c r="DH51" s="752" t="inlineStr">
        <f aca="false">IF($B51="","",IF(COUNTIFS('English Scores- Leveled papers'!$H$4:$KM$4,DH$3,'English Scores- Leveled papers'!$H53:$KM53,"&lt;&gt;")=0,"",SUMIF('English Scores- Leveled papers'!$H$4:$KM$4,DH$3,'English Scores- Leveled papers'!$H53:$KM53)))</f>
        <is>
          <t/>
        </is>
      </c>
      <c r="DI51" s="752" t="inlineStr">
        <f aca="false">IF($B51="","",IF(COUNTIFS('English Scores- Leveled papers'!$H$4:$KM$4,DI$3,'English Scores- Leveled papers'!$H53:$KM53,"&lt;&gt;")=0,"",SUMIF('English Scores- Leveled papers'!$H$4:$KM$4,DI$3,'English Scores- Leveled papers'!$H53:$KM53)))</f>
        <is>
          <t/>
        </is>
      </c>
      <c r="DJ51" s="752" t="inlineStr">
        <f aca="false">IF($B51="","",IF(COUNTIFS('English Scores- Leveled papers'!$H$4:$KM$4,DJ$3,'English Scores- Leveled papers'!$H53:$KM53,"&lt;&gt;")=0,"",SUMIF('English Scores- Leveled papers'!$H$4:$KM$4,DJ$3,'English Scores- Leveled papers'!$H53:$KM53)))</f>
        <is>
          <t/>
        </is>
      </c>
      <c r="DK51" s="752" t="inlineStr">
        <f aca="false">IF($B51="","",IF(COUNTIFS('English Scores- Leveled papers'!$H$4:$KM$4,DK$3,'English Scores- Leveled papers'!$H53:$KM53,"&lt;&gt;")=0,"",SUMIF('English Scores- Leveled papers'!$H$4:$KM$4,DK$3,'English Scores- Leveled papers'!$H53:$KM53)))</f>
        <is>
          <t/>
        </is>
      </c>
      <c r="DL51" s="752" t="inlineStr">
        <f aca="false">IF($B51="","",IF(COUNTIFS('English Scores- Leveled papers'!$H$4:$KM$4,DL$3,'English Scores- Leveled papers'!$H53:$KM53,"&lt;&gt;")=0,"",SUMIF('English Scores- Leveled papers'!$H$4:$KM$4,DL$3,'English Scores- Leveled papers'!$H53:$KM53)))</f>
        <is>
          <t/>
        </is>
      </c>
      <c r="DM51" s="752" t="inlineStr">
        <f aca="false">IF($B51="","",IF(COUNTIFS('English Scores- Leveled papers'!$H$4:$KM$4,DM$3,'English Scores- Leveled papers'!$H53:$KM53,"&lt;&gt;")=0,"",SUMIF('English Scores- Leveled papers'!$H$4:$KM$4,DM$3,'English Scores- Leveled papers'!$H53:$KM53)))</f>
        <is>
          <t/>
        </is>
      </c>
      <c r="DN51" s="752" t="inlineStr">
        <f aca="false">IF($B51="","",IF(COUNTIFS('English Scores- Leveled papers'!$H$4:$KM$4,DN$3,'English Scores- Leveled papers'!$H53:$KM53,"&lt;&gt;")=0,"",SUMIF('English Scores- Leveled papers'!$H$4:$KM$4,DN$3,'English Scores- Leveled papers'!$H53:$KM53)))</f>
        <is>
          <t/>
        </is>
      </c>
      <c r="DO51" s="752" t="inlineStr">
        <f aca="false">IF($B51="","",IF(COUNTIFS('English Scores- Leveled papers'!$H$4:$KM$4,DO$3,'English Scores- Leveled papers'!$H53:$KM53,"&lt;&gt;")=0,"",SUMIF('English Scores- Leveled papers'!$H$4:$KM$4,DO$3,'English Scores- Leveled papers'!$H53:$KM53)))</f>
        <is>
          <t/>
        </is>
      </c>
      <c r="DP51" s="752" t="inlineStr">
        <f aca="false">IF($B51="","",IF(COUNTIFS('English Scores- Leveled papers'!$H$4:$KM$4,DP$3,'English Scores- Leveled papers'!$H53:$KM53,"&lt;&gt;")=0,"",SUMIF('English Scores- Leveled papers'!$H$4:$KM$4,DP$3,'English Scores- Leveled papers'!$H53:$KM53)))</f>
        <is>
          <t/>
        </is>
      </c>
      <c r="DQ51" s="752" t="inlineStr">
        <f aca="false">IF($B51="","",IF(COUNTIFS('English Scores- Leveled papers'!$H$4:$KM$4,DQ$3,'English Scores- Leveled papers'!$H53:$KM53,"&lt;&gt;")=0,"",SUMIF('English Scores- Leveled papers'!$H$4:$KM$4,DQ$3,'English Scores- Leveled papers'!$H53:$KM53)))</f>
        <is>
          <t/>
        </is>
      </c>
      <c r="DR51" s="319" t="inlineStr">
        <f aca="false">IF($B51="","",IF(COUNTIFS('English Scores- Leveled papers'!$H$4:$KM$4,DR$3,'English Scores- Leveled papers'!$H53:$KM53,"&lt;&gt;")=0,"",SUMIF('English Scores- Leveled papers'!$H$4:$KM$4,DR$3,'English Scores- Leveled papers'!$H53:$KM53)))</f>
        <is>
          <t/>
        </is>
      </c>
      <c r="DS51" s="319" t="inlineStr">
        <f aca="false">IF($B51="","",IF(COUNTIFS('English Scores- Leveled papers'!$H$4:$KM$4,DS$3,'English Scores- Leveled papers'!$H53:$KM53,"&lt;&gt;")=0,"",SUMIF('English Scores- Leveled papers'!$H$4:$KM$4,DS$3,'English Scores- Leveled papers'!$H53:$KM53)))</f>
        <is>
          <t/>
        </is>
      </c>
      <c r="DT51" s="319" t="inlineStr">
        <f aca="false">IF($B51="","",IF(COUNTIFS('English Scores- Leveled papers'!$H$4:$KM$4,DT$3,'English Scores- Leveled papers'!$H53:$KM53,"&lt;&gt;")=0,"",SUMIF('English Scores- Leveled papers'!$H$4:$KM$4,DT$3,'English Scores- Leveled papers'!$H53:$KM53)))</f>
        <is>
          <t/>
        </is>
      </c>
      <c r="DU51" s="319" t="inlineStr">
        <f aca="false">IF($B51="","",IF(COUNTIFS('English Scores- Leveled papers'!$H$4:$KM$4,DU$3,'English Scores- Leveled papers'!$H53:$KM53,"&lt;&gt;")=0,"",SUMIF('English Scores- Leveled papers'!$H$4:$KM$4,DU$3,'English Scores- Leveled papers'!$H53:$KM53)))</f>
        <is>
          <t/>
        </is>
      </c>
      <c r="DV51" s="319" t="inlineStr">
        <f aca="false">IF($B51="","",IF(COUNTIFS('English Scores- Leveled papers'!$H$4:$KM$4,DV$3,'English Scores- Leveled papers'!$H53:$KM53,"&lt;&gt;")=0,"",SUMIF('English Scores- Leveled papers'!$H$4:$KM$4,DV$3,'English Scores- Leveled papers'!$H53:$KM53)))</f>
        <is>
          <t/>
        </is>
      </c>
      <c r="DW51" s="319" t="inlineStr">
        <f aca="false">IF($B51="","",IF(COUNTIFS('English Scores- Leveled papers'!$H$4:$KM$4,DW$3,'English Scores- Leveled papers'!$H53:$KM53,"&lt;&gt;")=0,"",SUMIF('English Scores- Leveled papers'!$H$4:$KM$4,DW$3,'English Scores- Leveled papers'!$H53:$KM53)))</f>
        <is>
          <t/>
        </is>
      </c>
      <c r="DX51" s="319" t="inlineStr">
        <f aca="false">IF($B51="","",IF(COUNTIFS('English Scores- Leveled papers'!$H$4:$KM$4,DX$3,'English Scores- Leveled papers'!$H53:$KM53,"&lt;&gt;")=0,"",SUMIF('English Scores- Leveled papers'!$H$4:$KM$4,DX$3,'English Scores- Leveled papers'!$H53:$KM53)))</f>
        <is>
          <t/>
        </is>
      </c>
      <c r="DY51" s="319" t="inlineStr">
        <f aca="false">IF($B51="","",IF(COUNTIFS('English Scores- Leveled papers'!$H$4:$KM$4,DY$3,'English Scores- Leveled papers'!$H53:$KM53,"&lt;&gt;")=0,"",SUMIF('English Scores- Leveled papers'!$H$4:$KM$4,DY$3,'English Scores- Leveled papers'!$H53:$KM53)))</f>
        <is>
          <t/>
        </is>
      </c>
      <c r="DZ51" s="319" t="inlineStr">
        <f aca="false">IF($B51="","",IF(COUNTIFS('English Scores- Leveled papers'!$H$4:$KM$4,DZ$3,'English Scores- Leveled papers'!$H53:$KM53,"&lt;&gt;")=0,"",SUMIF('English Scores- Leveled papers'!$H$4:$KM$4,DZ$3,'English Scores- Leveled papers'!$H53:$KM53)))</f>
        <is>
          <t/>
        </is>
      </c>
      <c r="EA51" s="319" t="inlineStr">
        <f aca="false">IF($B51="","",IF(COUNTIFS('English Scores- Leveled papers'!$H$4:$KM$4,EA$3,'English Scores- Leveled papers'!$H53:$KM53,"&lt;&gt;")=0,"",SUMIF('English Scores- Leveled papers'!$H$4:$KM$4,EA$3,'English Scores- Leveled papers'!$H53:$KM53)))</f>
        <is>
          <t/>
        </is>
      </c>
      <c r="EB51" s="319" t="inlineStr">
        <f aca="false">IF($B51="","",IF(COUNTIFS('English Scores- Leveled papers'!$H$4:$KM$4,EB$3,'English Scores- Leveled papers'!$H53:$KM53,"&lt;&gt;")=0,"",SUMIF('English Scores- Leveled papers'!$H$4:$KM$4,EB$3,'English Scores- Leveled papers'!$H53:$KM53)))</f>
        <is>
          <t/>
        </is>
      </c>
      <c r="EC51" s="319" t="inlineStr">
        <f aca="false">IF($B51="","",IF(COUNTIFS('English Scores- Leveled papers'!$H$4:$KM$4,EC$3,'English Scores- Leveled papers'!$H53:$KM53,"&lt;&gt;")=0,"",SUMIF('English Scores- Leveled papers'!$H$4:$KM$4,EC$3,'English Scores- Leveled papers'!$H53:$KM53)))</f>
        <is>
          <t/>
        </is>
      </c>
      <c r="ED51" s="752" t="inlineStr">
        <f aca="false">IF($B51="","",IF(COUNTIFS('English Scores- Leveled papers'!$H$4:$KM$4,ED$3,'English Scores- Leveled papers'!$H53:$KM53,"&lt;&gt;")=0,"",SUMIF('English Scores- Leveled papers'!$H$4:$KM$4,ED$3,'English Scores- Leveled papers'!$H53:$KM53)))</f>
        <is>
          <t/>
        </is>
      </c>
      <c r="EE51" s="752" t="inlineStr">
        <f aca="false">IF($B51="","",IF(COUNTIFS('English Scores- Leveled papers'!$H$4:$KM$4,EE$3,'English Scores- Leveled papers'!$H53:$KM53,"&lt;&gt;")=0,"",SUMIF('English Scores- Leveled papers'!$H$4:$KM$4,EE$3,'English Scores- Leveled papers'!$H53:$KM53)))</f>
        <is>
          <t/>
        </is>
      </c>
      <c r="EF51" s="752" t="inlineStr">
        <f aca="false">IF($B51="","",IF(COUNTIFS('English Scores- Leveled papers'!$H$4:$KM$4,EF$3,'English Scores- Leveled papers'!$H53:$KM53,"&lt;&gt;")=0,"",SUMIF('English Scores- Leveled papers'!$H$4:$KM$4,EF$3,'English Scores- Leveled papers'!$H53:$KM53)))</f>
        <is>
          <t/>
        </is>
      </c>
      <c r="EG51" s="752" t="inlineStr">
        <f aca="false">IF($B51="","",IF(COUNTIFS('English Scores- Leveled papers'!$H$4:$KM$4,EG$3,'English Scores- Leveled papers'!$H53:$KM53,"&lt;&gt;")=0,"",SUMIF('English Scores- Leveled papers'!$H$4:$KM$4,EG$3,'English Scores- Leveled papers'!$H53:$KM53)))</f>
        <is>
          <t/>
        </is>
      </c>
      <c r="EH51" s="752" t="inlineStr">
        <f aca="false">IF($B51="","",IF(COUNTIFS('English Scores- Leveled papers'!$H$4:$KM$4,EH$3,'English Scores- Leveled papers'!$H53:$KM53,"&lt;&gt;")=0,"",SUMIF('English Scores- Leveled papers'!$H$4:$KM$4,EH$3,'English Scores- Leveled papers'!$H53:$KM53)))</f>
        <is>
          <t/>
        </is>
      </c>
      <c r="EI51" s="752" t="inlineStr">
        <f aca="false">IF($B51="","",IF(COUNTIFS('English Scores- Leveled papers'!$H$4:$KM$4,EI$3,'English Scores- Leveled papers'!$H53:$KM53,"&lt;&gt;")=0,"",SUMIF('English Scores- Leveled papers'!$H$4:$KM$4,EI$3,'English Scores- Leveled papers'!$H53:$KM53)))</f>
        <is>
          <t/>
        </is>
      </c>
      <c r="EJ51" s="752" t="inlineStr">
        <f aca="false">IF($B51="","",IF(COUNTIFS('English Scores- Leveled papers'!$H$4:$KM$4,EJ$3,'English Scores- Leveled papers'!$H53:$KM53,"&lt;&gt;")=0,"",SUMIF('English Scores- Leveled papers'!$H$4:$KM$4,EJ$3,'English Scores- Leveled papers'!$H53:$KM53)))</f>
        <is>
          <t/>
        </is>
      </c>
      <c r="EK51" s="752" t="inlineStr">
        <f aca="false">IF($B51="","",IF(COUNTIFS('English Scores- Leveled papers'!$H$4:$KM$4,EK$3,'English Scores- Leveled papers'!$H53:$KM53,"&lt;&gt;")=0,"",SUMIF('English Scores- Leveled papers'!$H$4:$KM$4,EK$3,'English Scores- Leveled papers'!$H53:$KM53)))</f>
        <is>
          <t/>
        </is>
      </c>
      <c r="EL51" s="752" t="inlineStr">
        <f aca="false">IF($B51="","",IF(COUNTIFS('English Scores- Leveled papers'!$H$4:$KM$4,EL$3,'English Scores- Leveled papers'!$H53:$KM53,"&lt;&gt;")=0,"",SUMIF('English Scores- Leveled papers'!$H$4:$KM$4,EL$3,'English Scores- Leveled papers'!$H53:$KM53)))</f>
        <is>
          <t/>
        </is>
      </c>
      <c r="EM51" s="752" t="inlineStr">
        <f aca="false">IF($B51="","",IF(COUNTIFS('English Scores- Leveled papers'!$H$4:$KM$4,EM$3,'English Scores- Leveled papers'!$H53:$KM53,"&lt;&gt;")=0,"",SUMIF('English Scores- Leveled papers'!$H$4:$KM$4,EM$3,'English Scores- Leveled papers'!$H53:$KM53)))</f>
        <is>
          <t/>
        </is>
      </c>
      <c r="EN51" s="752" t="inlineStr">
        <f aca="false">IF($B51="","",IF(COUNTIFS('English Scores- Leveled papers'!$H$4:$KM$4,EN$3,'English Scores- Leveled papers'!$H53:$KM53,"&lt;&gt;")=0,"",SUMIF('English Scores- Leveled papers'!$H$4:$KM$4,EN$3,'English Scores- Leveled papers'!$H53:$KM53)))</f>
        <is>
          <t/>
        </is>
      </c>
      <c r="EO51" s="752" t="inlineStr">
        <f aca="false">IF($B51="","",IF(COUNTIFS('English Scores- Leveled papers'!$H$4:$KM$4,EO$3,'English Scores- Leveled papers'!$H53:$KM53,"&lt;&gt;")=0,"",SUMIF('English Scores- Leveled papers'!$H$4:$KM$4,EO$3,'English Scores- Leveled papers'!$H53:$KM53)))</f>
        <is>
          <t/>
        </is>
      </c>
      <c r="EP51" s="752" t="inlineStr">
        <f aca="false">IF($B51="","",IF(COUNTIFS('English Scores- Leveled papers'!$H$4:$KM$4,EP$3,'English Scores- Leveled papers'!$H53:$KM53,"&lt;&gt;")=0,"",SUMIF('English Scores- Leveled papers'!$H$4:$KM$4,EP$3,'English Scores- Leveled papers'!$H53:$KM53)))</f>
        <is>
          <t/>
        </is>
      </c>
    </row>
    <row r="52" customFormat="false" ht="12.75" hidden="false" customHeight="false" outlineLevel="0" collapsed="false">
      <c r="A52" s="315" t="n">
        <v>48</v>
      </c>
      <c r="B52" s="315" t="inlineStr">
        <f aca="false">'English Scores- Leveled papers'!B54</f>
        <is>
          <t/>
        </is>
      </c>
      <c r="C52" s="751" t="e">
        <f aca="false">IF('RC Mastery Check+Question type'!D52="","",IF(OR('RC Mastery Check+Question type'!D52=-0.5,'RC Mastery Check+Question type'!D52=0,'RC Mastery Check+Question type'!D52=0.2,'RC Mastery Check+Question type'!D52=0.5),"NR",'cover sheet'!#ref!))</f>
        <v>#VALUE!</v>
      </c>
      <c r="D52" s="316" t="inlineStr">
        <f aca="false">IF(OR(B52="",COUNT('English Scores- Leveled papers'!AJ54:KM54)=0),"",IF((AND(R52&gt;=(70/100),R52&lt;1.1)),9,IF(AND(Q52&gt;=(70/100),Q52&lt;1.1),8,IF(AND(P52&gt;=(70/100),P52&lt;1.1),7,IF(AND(O52&gt;=(70/100),O52&lt;1.1),6,IF(AND(N52&gt;=0.7,N52&lt;1.1),5,IF(AND(M52&gt;=0.7,M52&lt;1.1),5,IF(AND(L52&gt;=0.7,L52&lt;1.1),4,IF(AND(K52&gt;=0.7,K52&lt;1.1),4,IF(AND(J52&gt;=0.7,J52&lt;1.1),3,IF(AND(I52&gt;=0.7,I52&lt;1.1),3,IF(AND(H52&gt;=0.7,H52&lt;1.1),2,IF(AND(G52&gt;=0.7,G52&lt;1.1),2,IF(AND(F52&gt;=0.7,F52&lt;1.1),1,IF(AND(E52&gt;=0.7,E52&lt;1.1),1,IF(COUNT('English Scores- Leveled papers'!AJ54:AK54)=0,"","NR"))))))))))))))))</f>
        <is>
          <t/>
        </is>
      </c>
      <c r="E52" s="318" t="str">
        <f aca="false">IF((B52=""),"",IF(COUNT(S52:W52)=0,"",ROUND(SUM(S52:W52)/SUM($S$2:$W$2),1)))</f>
        <v/>
      </c>
      <c r="F52" s="318" t="str">
        <f aca="false">IF((B52=""),"",IF(COUNT(X52:AB52)=0,"",ROUND(SUM(X52:AB52)/SUM($X$2:$AB$2),1)))</f>
        <v/>
      </c>
      <c r="G52" s="318" t="str">
        <f aca="false">IFERROR(IF((B52=""),"",IF(COUNT(AC52:AH52)=0,"",ROUND(SUM(AC52:AH52)/SUM($AC$2:$AH$2),1))),"")</f>
        <v/>
      </c>
      <c r="H52" s="318" t="str">
        <f aca="false">IFERROR(IF((B52=""),"",IF(COUNT(AI52:AN52)=0,"",ROUND(SUM(AI52:AN52)/SUM($AI$2:$AN$2),1))),0)</f>
        <v/>
      </c>
      <c r="I52" s="318" t="str">
        <f aca="false">IFERROR(IF((B52=""),"",IF(COUNT(AO52:AY52)=0,"",ROUND(SUM(AO52:AY52)/SUM($AO$2:$AY$2),1))),0)</f>
        <v/>
      </c>
      <c r="J52" s="318" t="str">
        <f aca="false">IFERROR(IF((B52=""),"",IF(COUNT(AZ52:BO52)=0,"",ROUND(SUM(AZ52:BO52)/SUM($AZ$2:$BO$2),1))),0)</f>
        <v/>
      </c>
      <c r="K52" s="318" t="str">
        <f aca="false">IFERROR(IF((B52=""),"",IF(COUNT(BP52:BW52)=0,"",ROUND(SUM(BP52:BW52)/SUM($BP$2:$BW$2),1))),0)</f>
        <v/>
      </c>
      <c r="L52" s="318" t="str">
        <f aca="false">IFERROR(IF((B52=""),"",IF(COUNT(BX52:CF52)=0,"",ROUND(SUM(BX52:CF52)/SUM($BX$2:$CF$2),1))),0)</f>
        <v/>
      </c>
      <c r="M52" s="318" t="str">
        <f aca="false">IFERROR(IF((B52=""),"",IF(COUNT(CG52:CK52)=0,"",ROUND(SUM(CG52:CK52)/SUM($CG$2:$CK$2),1))),0)</f>
        <v/>
      </c>
      <c r="N52" s="318" t="str">
        <f aca="false">IFERROR(IF((B52=""),"",IF(COUNT(CL52:CS52)=0,"",ROUND(SUM(CL52:CS52)/SUM($CL$2:$CS$2),1))),0)</f>
        <v/>
      </c>
      <c r="O52" s="318" t="str">
        <f aca="false">IFERROR(IF((B52=""),"",IF(COUNT(CT52:DE52)=0,"",ROUND(SUM(CT52:DE52)/SUM($CT$2:$DE$2),1))),0)</f>
        <v/>
      </c>
      <c r="P52" s="318" t="str">
        <f aca="false">IFERROR(IF((B52=""),"",IF(COUNT(DF52:DQ52)=0,"",ROUND(SUM(DF52:DQ52)/SUM($DF$2:$DQ$2),1))),0)</f>
        <v/>
      </c>
      <c r="Q52" s="318" t="str">
        <f aca="false">IFERROR(IF((B52=""),"",IF(COUNT(DR52:EB52)=0,"",ROUND(SUM(DR52:EB52)/SUM($DR$2:$EB$2),1))),0)</f>
        <v/>
      </c>
      <c r="R52" s="318" t="str">
        <f aca="false">(IF((B52=""),"",IF(COUNT(ED52:EP52)=0,"",ROUND(SUM(ED52:EP52)/SUM($ED$2:$EP$2),1))))</f>
        <v/>
      </c>
      <c r="S52" s="319" t="inlineStr">
        <f aca="false">IF($B52="","",IF(COUNTIFS('English Scores- Leveled papers'!$H$4:$KM$4,S$3,'English Scores- Leveled papers'!$H54:$KM54,"&lt;&gt;")=0,"",SUMIF('English Scores- Leveled papers'!$H$4:$KM$4,S$3,'English Scores- Leveled papers'!$H54:$KM54)))</f>
        <is>
          <t/>
        </is>
      </c>
      <c r="T52" s="319" t="inlineStr">
        <f aca="false">IF($B52="","",IF(COUNTIFS('English Scores- Leveled papers'!$H$4:$KM$4,T$3,'English Scores- Leveled papers'!$H54:$KM54,"&lt;&gt;")=0,"",SUMIF('English Scores- Leveled papers'!$H$4:$KM$4,T$3,'English Scores- Leveled papers'!$H54:$KM54)))</f>
        <is>
          <t/>
        </is>
      </c>
      <c r="U52" s="319" t="inlineStr">
        <f aca="false">IF($B52="","",IF(COUNTIFS('English Scores- Leveled papers'!$H$4:$KM$4,U$3,'English Scores- Leveled papers'!$H54:$KM54,"&lt;&gt;")=0,"",SUMIF('English Scores- Leveled papers'!$H$4:$KM$4,U$3,'English Scores- Leveled papers'!$H54:$KM54)))</f>
        <is>
          <t/>
        </is>
      </c>
      <c r="V52" s="319" t="inlineStr">
        <f aca="false">IF($B52="","",IF(COUNTIFS('English Scores- Leveled papers'!$H$4:$KM$4,V$3,'English Scores- Leveled papers'!$H54:$KM54,"&lt;&gt;")=0,"",SUMIF('English Scores- Leveled papers'!$H$4:$KM$4,V$3,'English Scores- Leveled papers'!$H54:$KM54)))</f>
        <is>
          <t/>
        </is>
      </c>
      <c r="W52" s="319" t="inlineStr">
        <f aca="false">IF($B52="","",IF(COUNTIFS('English Scores- Leveled papers'!$H$4:$KM$4,W$3,'English Scores- Leveled papers'!$H54:$KM54,"&lt;&gt;")=0,"",SUMIF('English Scores- Leveled papers'!$H$4:$KM$4,W$3,'English Scores- Leveled papers'!$H54:$KM54)))</f>
        <is>
          <t/>
        </is>
      </c>
      <c r="X52" s="752" t="inlineStr">
        <f aca="false">IF($B52="","",IF(COUNTIFS('English Scores- Leveled papers'!$H$4:$KM$4,X$3,'English Scores- Leveled papers'!$H54:$KM54,"&lt;&gt;")=0,"",SUMIF('English Scores- Leveled papers'!$H$4:$KM$4,X$3,'English Scores- Leveled papers'!$H54:$KM54)))</f>
        <is>
          <t/>
        </is>
      </c>
      <c r="Y52" s="752" t="inlineStr">
        <f aca="false">IF($B52="","",IF(COUNTIFS('English Scores- Leveled papers'!$H$4:$KM$4,Y$3,'English Scores- Leveled papers'!$H54:$KM54,"&lt;&gt;")=0,"",SUMIF('English Scores- Leveled papers'!$H$4:$KM$4,Y$3,'English Scores- Leveled papers'!$H54:$KM54)))</f>
        <is>
          <t/>
        </is>
      </c>
      <c r="Z52" s="752" t="inlineStr">
        <f aca="false">IF($B52="","",IF(COUNTIFS('English Scores- Leveled papers'!$H$4:$KM$4,Z$3,'English Scores- Leveled papers'!$H54:$KM54,"&lt;&gt;")=0,"",SUMIF('English Scores- Leveled papers'!$H$4:$KM$4,Z$3,'English Scores- Leveled papers'!$H54:$KM54)))</f>
        <is>
          <t/>
        </is>
      </c>
      <c r="AA52" s="752" t="inlineStr">
        <f aca="false">IF($B52="","",IF(COUNTIFS('English Scores- Leveled papers'!$H$4:$KM$4,AA$3,'English Scores- Leveled papers'!$H54:$KM54,"&lt;&gt;")=0,"",SUMIF('English Scores- Leveled papers'!$H$4:$KM$4,AA$3,'English Scores- Leveled papers'!$H54:$KM54)))</f>
        <is>
          <t/>
        </is>
      </c>
      <c r="AB52" s="752" t="inlineStr">
        <f aca="false">IF($B52="","",IF(COUNTIFS('English Scores- Leveled papers'!$H$4:$KM$4,AB$3,'English Scores- Leveled papers'!$H54:$KM54,"&lt;&gt;")=0,"",SUMIF('English Scores- Leveled papers'!$H$4:$KM$4,AB$3,'English Scores- Leveled papers'!$H54:$KM54)))</f>
        <is>
          <t/>
        </is>
      </c>
      <c r="AC52" s="319" t="inlineStr">
        <f aca="false">IF($B52="","",IF(COUNTIFS('English Scores- Leveled papers'!$H$4:$KM$4,AC$3,'English Scores- Leveled papers'!$H54:$KM54,"&lt;&gt;")=0,"",SUMIF('English Scores- Leveled papers'!$H$4:$KM$4,AC$3,'English Scores- Leveled papers'!$H54:$KM54)))</f>
        <is>
          <t/>
        </is>
      </c>
      <c r="AD52" s="319" t="inlineStr">
        <f aca="false">IF($B52="","",IF(COUNTIFS('English Scores- Leveled papers'!$H$4:$KM$4,AD$3,'English Scores- Leveled papers'!$H54:$KM54,"&lt;&gt;")=0,"",SUMIF('English Scores- Leveled papers'!$H$4:$KM$4,AD$3,'English Scores- Leveled papers'!$H54:$KM54)))</f>
        <is>
          <t/>
        </is>
      </c>
      <c r="AE52" s="319" t="inlineStr">
        <f aca="false">IF($B52="","",IF(COUNTIFS('English Scores- Leveled papers'!$H$4:$KM$4,AE$3,'English Scores- Leveled papers'!$H54:$KM54,"&lt;&gt;")=0,"",SUMIF('English Scores- Leveled papers'!$H$4:$KM$4,AE$3,'English Scores- Leveled papers'!$H54:$KM54)))</f>
        <is>
          <t/>
        </is>
      </c>
      <c r="AF52" s="319" t="inlineStr">
        <f aca="false">IF($B52="","",IF(COUNTIFS('English Scores- Leveled papers'!$H$4:$KM$4,AF$3,'English Scores- Leveled papers'!$H54:$KM54,"&lt;&gt;")=0,"",SUMIF('English Scores- Leveled papers'!$H$4:$KM$4,AF$3,'English Scores- Leveled papers'!$H54:$KM54)))</f>
        <is>
          <t/>
        </is>
      </c>
      <c r="AG52" s="319" t="inlineStr">
        <f aca="false">IF($B52="","",IF(COUNTIFS('English Scores- Leveled papers'!$H$4:$KM$4,AG$3,'English Scores- Leveled papers'!$H54:$KM54,"&lt;&gt;")=0,"",SUMIF('English Scores- Leveled papers'!$H$4:$KM$4,AG$3,'English Scores- Leveled papers'!$H54:$KM54)))</f>
        <is>
          <t/>
        </is>
      </c>
      <c r="AH52" s="319" t="inlineStr">
        <f aca="false">IF($B52="","",IF(COUNTIFS('English Scores- Leveled papers'!$H$4:$KM$4,AH$3,'English Scores- Leveled papers'!$H54:$KM54,"&lt;&gt;")=0,"",SUMIF('English Scores- Leveled papers'!$H$4:$KM$4,AH$3,'English Scores- Leveled papers'!$H54:$KM54)))</f>
        <is>
          <t/>
        </is>
      </c>
      <c r="AI52" s="752" t="inlineStr">
        <f aca="false">IF($B52="","",IF(COUNTIFS('English Scores- Leveled papers'!$H$4:$KM$4,AI$3,'English Scores- Leveled papers'!$H54:$KM54,"&lt;&gt;")=0,"",SUMIF('English Scores- Leveled papers'!$H$4:$KM$4,AI$3,'English Scores- Leveled papers'!$H54:$KM54)))</f>
        <is>
          <t/>
        </is>
      </c>
      <c r="AJ52" s="752" t="inlineStr">
        <f aca="false">IF($B52="","",IF(COUNTIFS('English Scores- Leveled papers'!$H$4:$KM$4,AJ$3,'English Scores- Leveled papers'!$H54:$KM54,"&lt;&gt;")=0,"",SUMIF('English Scores- Leveled papers'!$H$4:$KM$4,AJ$3,'English Scores- Leveled papers'!$H54:$KM54)))</f>
        <is>
          <t/>
        </is>
      </c>
      <c r="AK52" s="752" t="inlineStr">
        <f aca="false">IF($B52="","",IF(COUNTIFS('English Scores- Leveled papers'!$H$4:$KM$4,AK$3,'English Scores- Leveled papers'!$H54:$KM54,"&lt;&gt;")=0,"",SUMIF('English Scores- Leveled papers'!$H$4:$KM$4,AK$3,'English Scores- Leveled papers'!$H54:$KM54)))</f>
        <is>
          <t/>
        </is>
      </c>
      <c r="AL52" s="752" t="inlineStr">
        <f aca="false">IF($B52="","",IF(COUNTIFS('English Scores- Leveled papers'!$H$4:$KM$4,AL$3,'English Scores- Leveled papers'!$H54:$KM54,"&lt;&gt;")=0,"",SUMIF('English Scores- Leveled papers'!$H$4:$KM$4,AL$3,'English Scores- Leveled papers'!$H54:$KM54)))</f>
        <is>
          <t/>
        </is>
      </c>
      <c r="AM52" s="752" t="inlineStr">
        <f aca="false">IF($B52="","",IF(COUNTIFS('English Scores- Leveled papers'!$H$4:$KM$4,AM$3,'English Scores- Leveled papers'!$H54:$KM54,"&lt;&gt;")=0,"",SUMIF('English Scores- Leveled papers'!$H$4:$KM$4,AM$3,'English Scores- Leveled papers'!$H54:$KM54)))</f>
        <is>
          <t/>
        </is>
      </c>
      <c r="AN52" s="752" t="inlineStr">
        <f aca="false">IF($B52="","",IF(COUNTIFS('English Scores- Leveled papers'!$H$4:$KM$4,AN$3,'English Scores- Leveled papers'!$H54:$KM54,"&lt;&gt;")=0,"",SUMIF('English Scores- Leveled papers'!$H$4:$KM$4,AN$3,'English Scores- Leveled papers'!$H54:$KM54)))</f>
        <is>
          <t/>
        </is>
      </c>
      <c r="AO52" s="319" t="inlineStr">
        <f aca="false">IF($B52="","",IF(COUNTIFS('English Scores- Leveled papers'!$H$4:$KM$4,AO$3,'English Scores- Leveled papers'!$H54:$KM54,"&lt;&gt;")=0,"",SUMIF('English Scores- Leveled papers'!$H$4:$KM$4,AO$3,'English Scores- Leveled papers'!$H54:$KM54)))</f>
        <is>
          <t/>
        </is>
      </c>
      <c r="AP52" s="319" t="inlineStr">
        <f aca="false">IF($B52="","",IF(COUNTIFS('English Scores- Leveled papers'!$H$4:$KM$4,AP$3,'English Scores- Leveled papers'!$H54:$KM54,"&lt;&gt;")=0,"",SUMIF('English Scores- Leveled papers'!$H$4:$KM$4,AP$3,'English Scores- Leveled papers'!$H54:$KM54)))</f>
        <is>
          <t/>
        </is>
      </c>
      <c r="AQ52" s="319" t="inlineStr">
        <f aca="false">IF($B52="","",IF(COUNTIFS('English Scores- Leveled papers'!$H$4:$KM$4,AQ$3,'English Scores- Leveled papers'!$H54:$KM54,"&lt;&gt;")=0,"",SUMIF('English Scores- Leveled papers'!$H$4:$KM$4,AQ$3,'English Scores- Leveled papers'!$H54:$KM54)))</f>
        <is>
          <t/>
        </is>
      </c>
      <c r="AR52" s="319" t="inlineStr">
        <f aca="false">IF($B52="","",IF(COUNTIFS('English Scores- Leveled papers'!$H$4:$KM$4,AR$3,'English Scores- Leveled papers'!$H54:$KM54,"&lt;&gt;")=0,"",SUMIF('English Scores- Leveled papers'!$H$4:$KM$4,AR$3,'English Scores- Leveled papers'!$H54:$KM54)))</f>
        <is>
          <t/>
        </is>
      </c>
      <c r="AS52" s="319" t="inlineStr">
        <f aca="false">IF($B52="","",IF(COUNTIFS('English Scores- Leveled papers'!$H$4:$KM$4,AS$3,'English Scores- Leveled papers'!$H54:$KM54,"&lt;&gt;")=0,"",SUMIF('English Scores- Leveled papers'!$H$4:$KM$4,AS$3,'English Scores- Leveled papers'!$H54:$KM54)))</f>
        <is>
          <t/>
        </is>
      </c>
      <c r="AT52" s="319" t="inlineStr">
        <f aca="false">IF($B52="","",IF(COUNTIFS('English Scores- Leveled papers'!$H$4:$KM$4,AT$3,'English Scores- Leveled papers'!$H54:$KM54,"&lt;&gt;")=0,"",SUMIF('English Scores- Leveled papers'!$H$4:$KM$4,AT$3,'English Scores- Leveled papers'!$H54:$KM54)))</f>
        <is>
          <t/>
        </is>
      </c>
      <c r="AU52" s="319" t="inlineStr">
        <f aca="false">IF($B52="","",IF(COUNTIFS('English Scores- Leveled papers'!$H$4:$KM$4,AU$3,'English Scores- Leveled papers'!$H54:$KM54,"&lt;&gt;")=0,"",SUMIF('English Scores- Leveled papers'!$H$4:$KM$4,AU$3,'English Scores- Leveled papers'!$H54:$KM54)))</f>
        <is>
          <t/>
        </is>
      </c>
      <c r="AV52" s="319" t="inlineStr">
        <f aca="false">IF($B52="","",IF(COUNTIFS('English Scores- Leveled papers'!$H$4:$KM$4,AV$3,'English Scores- Leveled papers'!$H54:$KM54,"&lt;&gt;")=0,"",SUMIF('English Scores- Leveled papers'!$H$4:$KM$4,AV$3,'English Scores- Leveled papers'!$H54:$KM54)))</f>
        <is>
          <t/>
        </is>
      </c>
      <c r="AW52" s="319" t="inlineStr">
        <f aca="false">IF($B52="","",IF(COUNTIFS('English Scores- Leveled papers'!$H$4:$KM$4,AW$3,'English Scores- Leveled papers'!$H54:$KM54,"&lt;&gt;")=0,"",SUMIF('English Scores- Leveled papers'!$H$4:$KM$4,AW$3,'English Scores- Leveled papers'!$H54:$KM54)))</f>
        <is>
          <t/>
        </is>
      </c>
      <c r="AX52" s="319" t="inlineStr">
        <f aca="false">IF($B52="","",IF(COUNTIFS('English Scores- Leveled papers'!$H$4:$KM$4,AX$3,'English Scores- Leveled papers'!$H54:$KM54,"&lt;&gt;")=0,"",SUMIF('English Scores- Leveled papers'!$H$4:$KM$4,AX$3,'English Scores- Leveled papers'!$H54:$KM54)))</f>
        <is>
          <t/>
        </is>
      </c>
      <c r="AY52" s="319" t="inlineStr">
        <f aca="false">IF($B52="","",IF(COUNTIFS('English Scores- Leveled papers'!$H$4:$KM$4,AY$3,'English Scores- Leveled papers'!$H54:$KM54,"&lt;&gt;")=0,"",SUMIF('English Scores- Leveled papers'!$H$4:$KM$4,AY$3,'English Scores- Leveled papers'!$H54:$KM54)))</f>
        <is>
          <t/>
        </is>
      </c>
      <c r="AZ52" s="752" t="inlineStr">
        <f aca="false">IF($B52="","",IF(COUNTIFS('English Scores- Leveled papers'!$H$4:$KM$4,AZ$3,'English Scores- Leveled papers'!$H54:$KM54,"&lt;&gt;")=0,"",SUMIF('English Scores- Leveled papers'!$H$4:$KM$4,AZ$3,'English Scores- Leveled papers'!$H54:$KM54)))</f>
        <is>
          <t/>
        </is>
      </c>
      <c r="BA52" s="752" t="inlineStr">
        <f aca="false">IF($B52="","",IF(COUNTIFS('English Scores- Leveled papers'!$H$4:$KM$4,BA$3,'English Scores- Leveled papers'!$H54:$KM54,"&lt;&gt;")=0,"",SUMIF('English Scores- Leveled papers'!$H$4:$KM$4,BA$3,'English Scores- Leveled papers'!$H54:$KM54)))</f>
        <is>
          <t/>
        </is>
      </c>
      <c r="BB52" s="752" t="inlineStr">
        <f aca="false">IF($B52="","",IF(COUNTIFS('English Scores- Leveled papers'!$H$4:$KM$4,BB$3,'English Scores- Leveled papers'!$H54:$KM54,"&lt;&gt;")=0,"",SUMIF('English Scores- Leveled papers'!$H$4:$KM$4,BB$3,'English Scores- Leveled papers'!$H54:$KM54)))</f>
        <is>
          <t/>
        </is>
      </c>
      <c r="BC52" s="752" t="inlineStr">
        <f aca="false">IF($B52="","",IF(COUNTIFS('English Scores- Leveled papers'!$H$4:$KM$4,BC$3,'English Scores- Leveled papers'!$H54:$KM54,"&lt;&gt;")=0,"",SUMIF('English Scores- Leveled papers'!$H$4:$KM$4,BC$3,'English Scores- Leveled papers'!$H54:$KM54)))</f>
        <is>
          <t/>
        </is>
      </c>
      <c r="BD52" s="752"/>
      <c r="BE52" s="752"/>
      <c r="BF52" s="752" t="inlineStr">
        <f aca="false">IF($B52="","",IF(COUNTIFS('English Scores- Leveled papers'!$H$4:$KM$4,BF$3,'English Scores- Leveled papers'!$H54:$KM54,"&lt;&gt;")=0,"",SUMIF('English Scores- Leveled papers'!$H$4:$KM$4,BF$3,'English Scores- Leveled papers'!$H54:$KM54)))</f>
        <is>
          <t/>
        </is>
      </c>
      <c r="BG52" s="752" t="inlineStr">
        <f aca="false">IF($B52="","",IF(COUNTIFS('English Scores- Leveled papers'!$H$4:$KM$4,BG$3,'English Scores- Leveled papers'!$H54:$KM54,"&lt;&gt;")=0,"",SUMIF('English Scores- Leveled papers'!$H$4:$KM$4,BG$3,'English Scores- Leveled papers'!$H54:$KM54)))</f>
        <is>
          <t/>
        </is>
      </c>
      <c r="BH52" s="752" t="inlineStr">
        <f aca="false">IF($B52="","",IF(COUNTIFS('English Scores- Leveled papers'!$H$4:$KM$4,BH$3,'English Scores- Leveled papers'!$H54:$KM54,"&lt;&gt;")=0,"",SUMIF('English Scores- Leveled papers'!$H$4:$KM$4,BH$3,'English Scores- Leveled papers'!$H54:$KM54)))</f>
        <is>
          <t/>
        </is>
      </c>
      <c r="BI52" s="752" t="inlineStr">
        <f aca="false">IF($B52="","",IF(COUNTIFS('English Scores- Leveled papers'!$H$4:$KM$4,BI$3,'English Scores- Leveled papers'!$H54:$KM54,"&lt;&gt;")=0,"",SUMIF('English Scores- Leveled papers'!$H$4:$KM$4,BI$3,'English Scores- Leveled papers'!$H54:$KM54)))</f>
        <is>
          <t/>
        </is>
      </c>
      <c r="BJ52" s="752" t="inlineStr">
        <f aca="false">IF($B52="","",IF(COUNTIFS('English Scores- Leveled papers'!$H$4:$KM$4,BJ$3,'English Scores- Leveled papers'!$H54:$KM54,"&lt;&gt;")=0,"",SUMIF('English Scores- Leveled papers'!$H$4:$KM$4,BJ$3,'English Scores- Leveled papers'!$H54:$KM54)))</f>
        <is>
          <t/>
        </is>
      </c>
      <c r="BK52" s="752" t="inlineStr">
        <f aca="false">IF($B52="","",IF(COUNTIFS('English Scores- Leveled papers'!$H$4:$KM$4,BK$3,'English Scores- Leveled papers'!$H54:$KM54,"&lt;&gt;")=0,"",SUMIF('English Scores- Leveled papers'!$H$4:$KM$4,BK$3,'English Scores- Leveled papers'!$H54:$KM54)))</f>
        <is>
          <t/>
        </is>
      </c>
      <c r="BL52" s="752" t="inlineStr">
        <f aca="false">IF($B52="","",IF(COUNTIFS('English Scores- Leveled papers'!$H$4:$KM$4,BL$3,'English Scores- Leveled papers'!$H54:$KM54,"&lt;&gt;")=0,"",SUMIF('English Scores- Leveled papers'!$H$4:$KM$4,BL$3,'English Scores- Leveled papers'!$H54:$KM54)))</f>
        <is>
          <t/>
        </is>
      </c>
      <c r="BM52" s="752" t="inlineStr">
        <f aca="false">IF($B52="","",IF(COUNTIFS('English Scores- Leveled papers'!$H$4:$KM$4,BM$3,'English Scores- Leveled papers'!$H54:$KM54,"&lt;&gt;")=0,"",SUMIF('English Scores- Leveled papers'!$H$4:$KM$4,BM$3,'English Scores- Leveled papers'!$H54:$KM54)))</f>
        <is>
          <t/>
        </is>
      </c>
      <c r="BN52" s="752" t="inlineStr">
        <f aca="false">IF($B52="","",IF(COUNTIFS('English Scores- Leveled papers'!$H$4:$KM$4,BN$3,'English Scores- Leveled papers'!$H54:$KM54,"&lt;&gt;")=0,"",SUMIF('English Scores- Leveled papers'!$H$4:$KM$4,BN$3,'English Scores- Leveled papers'!$H54:$KM54)))</f>
        <is>
          <t/>
        </is>
      </c>
      <c r="BO52" s="752" t="inlineStr">
        <f aca="false">IF($B52="","",IF(COUNTIFS('English Scores- Leveled papers'!$H$4:$KM$4,BO$3,'English Scores- Leveled papers'!$H54:$KM54,"&lt;&gt;")=0,"",SUMIF('English Scores- Leveled papers'!$H$4:$KM$4,BO$3,'English Scores- Leveled papers'!$H54:$KM54)))</f>
        <is>
          <t/>
        </is>
      </c>
      <c r="BP52" s="319" t="inlineStr">
        <f aca="false">IF($B52="","",IF(COUNTIFS('English Scores- Leveled papers'!$H$4:$KM$4,BP$3,'English Scores- Leveled papers'!$H54:$KM54,"&lt;&gt;")=0,"",SUMIF('English Scores- Leveled papers'!$H$4:$KM$4,BP$3,'English Scores- Leveled papers'!$H54:$KM54)))</f>
        <is>
          <t/>
        </is>
      </c>
      <c r="BQ52" s="319" t="inlineStr">
        <f aca="false">IF($B52="","",IF(COUNTIFS('English Scores- Leveled papers'!$H$4:$KM$4,BQ$3,'English Scores- Leveled papers'!$H54:$KM54,"&lt;&gt;")=0,"",SUMIF('English Scores- Leveled papers'!$H$4:$KM$4,BQ$3,'English Scores- Leveled papers'!$H54:$KM54)))</f>
        <is>
          <t/>
        </is>
      </c>
      <c r="BR52" s="319" t="inlineStr">
        <f aca="false">IF($B52="","",IF(COUNTIFS('English Scores- Leveled papers'!$H$4:$KM$4,BR$3,'English Scores- Leveled papers'!$H54:$KM54,"&lt;&gt;")=0,"",SUMIF('English Scores- Leveled papers'!$H$4:$KM$4,BR$3,'English Scores- Leveled papers'!$H54:$KM54)))</f>
        <is>
          <t/>
        </is>
      </c>
      <c r="BS52" s="319" t="inlineStr">
        <f aca="false">IF($B52="","",IF(COUNTIFS('English Scores- Leveled papers'!$H$4:$KM$4,BS$3,'English Scores- Leveled papers'!$H54:$KM54,"&lt;&gt;")=0,"",SUMIF('English Scores- Leveled papers'!$H$4:$KM$4,BS$3,'English Scores- Leveled papers'!$H54:$KM54)))</f>
        <is>
          <t/>
        </is>
      </c>
      <c r="BT52" s="319" t="inlineStr">
        <f aca="false">IF($B52="","",IF(COUNTIFS('English Scores- Leveled papers'!$H$4:$KM$4,BT$3,'English Scores- Leveled papers'!$H54:$KM54,"&lt;&gt;")=0,"",SUMIF('English Scores- Leveled papers'!$H$4:$KM$4,BT$3,'English Scores- Leveled papers'!$H54:$KM54)))</f>
        <is>
          <t/>
        </is>
      </c>
      <c r="BU52" s="319" t="inlineStr">
        <f aca="false">IF($B52="","",IF(COUNTIFS('English Scores- Leveled papers'!$H$4:$KM$4,BU$3,'English Scores- Leveled papers'!$H54:$KM54,"&lt;&gt;")=0,"",SUMIF('English Scores- Leveled papers'!$H$4:$KM$4,BU$3,'English Scores- Leveled papers'!$H54:$KM54)))</f>
        <is>
          <t/>
        </is>
      </c>
      <c r="BV52" s="319" t="inlineStr">
        <f aca="false">IF($B52="","",IF(COUNTIFS('English Scores- Leveled papers'!$H$4:$KM$4,BV$3,'English Scores- Leveled papers'!$H54:$KM54,"&lt;&gt;")=0,"",SUMIF('English Scores- Leveled papers'!$H$4:$KM$4,BV$3,'English Scores- Leveled papers'!$H54:$KM54)))</f>
        <is>
          <t/>
        </is>
      </c>
      <c r="BW52" s="319" t="inlineStr">
        <f aca="false">IF($B52="","",IF(COUNTIFS('English Scores- Leveled papers'!$H$4:$KM$4,BW$3,'English Scores- Leveled papers'!$H54:$KM54,"&lt;&gt;")=0,"",SUMIF('English Scores- Leveled papers'!$H$4:$KM$4,BW$3,'English Scores- Leveled papers'!$H54:$KM54)))</f>
        <is>
          <t/>
        </is>
      </c>
      <c r="BX52" s="752" t="inlineStr">
        <f aca="false">IF($B52="","",IF(COUNTIFS('English Scores- Leveled papers'!$H$4:$KM$4,BX$3,'English Scores- Leveled papers'!$H54:$KM54,"&lt;&gt;")=0,"",SUMIF('English Scores- Leveled papers'!$H$4:$KM$4,BX$3,'English Scores- Leveled papers'!$H54:$KM54)))</f>
        <is>
          <t/>
        </is>
      </c>
      <c r="BY52" s="752" t="inlineStr">
        <f aca="false">IF($B52="","",IF(COUNTIFS('English Scores- Leveled papers'!$H$4:$KM$4,BY$3,'English Scores- Leveled papers'!$H54:$KM54,"&lt;&gt;")=0,"",SUMIF('English Scores- Leveled papers'!$H$4:$KM$4,BY$3,'English Scores- Leveled papers'!$H54:$KM54)))</f>
        <is>
          <t/>
        </is>
      </c>
      <c r="BZ52" s="752" t="inlineStr">
        <f aca="false">IF($B52="","",IF(COUNTIFS('English Scores- Leveled papers'!$H$4:$KM$4,BZ$3,'English Scores- Leveled papers'!$H54:$KM54,"&lt;&gt;")=0,"",SUMIF('English Scores- Leveled papers'!$H$4:$KM$4,BZ$3,'English Scores- Leveled papers'!$H54:$KM54)))</f>
        <is>
          <t/>
        </is>
      </c>
      <c r="CA52" s="752" t="inlineStr">
        <f aca="false">IF($B52="","",IF(COUNTIFS('English Scores- Leveled papers'!$H$4:$KM$4,CA$3,'English Scores- Leveled papers'!$H54:$KM54,"&lt;&gt;")=0,"",SUMIF('English Scores- Leveled papers'!$H$4:$KM$4,CA$3,'English Scores- Leveled papers'!$H54:$KM54)))</f>
        <is>
          <t/>
        </is>
      </c>
      <c r="CB52" s="752" t="inlineStr">
        <f aca="false">IF($B52="","",IF(COUNTIFS('English Scores- Leveled papers'!$H$4:$KM$4,CB$3,'English Scores- Leveled papers'!$H54:$KM54,"&lt;&gt;")=0,"",SUMIF('English Scores- Leveled papers'!$H$4:$KM$4,CB$3,'English Scores- Leveled papers'!$H54:$KM54)))</f>
        <is>
          <t/>
        </is>
      </c>
      <c r="CC52" s="752" t="inlineStr">
        <f aca="false">IF($B52="","",IF(COUNTIFS('English Scores- Leveled papers'!$H$4:$KM$4,CC$3,'English Scores- Leveled papers'!$H54:$KM54,"&lt;&gt;")=0,"",SUMIF('English Scores- Leveled papers'!$H$4:$KM$4,CC$3,'English Scores- Leveled papers'!$H54:$KM54)))</f>
        <is>
          <t/>
        </is>
      </c>
      <c r="CD52" s="752" t="inlineStr">
        <f aca="false">IF($B52="","",IF(COUNTIFS('English Scores- Leveled papers'!$H$4:$KM$4,CD$3,'English Scores- Leveled papers'!$H54:$KM54,"&lt;&gt;")=0,"",SUMIF('English Scores- Leveled papers'!$H$4:$KM$4,CD$3,'English Scores- Leveled papers'!$H54:$KM54)))</f>
        <is>
          <t/>
        </is>
      </c>
      <c r="CE52" s="752" t="inlineStr">
        <f aca="false">IF($B52="","",IF(COUNTIFS('English Scores- Leveled papers'!$H$4:$KM$4,CE$3,'English Scores- Leveled papers'!$H54:$KM54,"&lt;&gt;")=0,"",SUMIF('English Scores- Leveled papers'!$H$4:$KM$4,CE$3,'English Scores- Leveled papers'!$H54:$KM54)))</f>
        <is>
          <t/>
        </is>
      </c>
      <c r="CF52" s="752" t="inlineStr">
        <f aca="false">IF($B52="","",IF(COUNTIFS('English Scores- Leveled papers'!$H$4:$KM$4,CF$3,'English Scores- Leveled papers'!$H54:$KM54,"&lt;&gt;")=0,"",SUMIF('English Scores- Leveled papers'!$H$4:$KM$4,CF$3,'English Scores- Leveled papers'!$H54:$KM54)))</f>
        <is>
          <t/>
        </is>
      </c>
      <c r="CG52" s="319" t="inlineStr">
        <f aca="false">IF($B52="","",IF(COUNTIFS('English Scores- Leveled papers'!$H$4:$KM$4,CG$3,'English Scores- Leveled papers'!$H54:$KM54,"&lt;&gt;")=0,"",SUMIF('English Scores- Leveled papers'!$H$4:$KM$4,CG$3,'English Scores- Leveled papers'!$H54:$KM54)))</f>
        <is>
          <t/>
        </is>
      </c>
      <c r="CH52" s="319" t="inlineStr">
        <f aca="false">IF($B52="","",IF(COUNTIFS('English Scores- Leveled papers'!$H$4:$KM$4,CH$3,'English Scores- Leveled papers'!$H54:$KM54,"&lt;&gt;")=0,"",SUMIF('English Scores- Leveled papers'!$H$4:$KM$4,CH$3,'English Scores- Leveled papers'!$H54:$KM54)))</f>
        <is>
          <t/>
        </is>
      </c>
      <c r="CI52" s="319" t="inlineStr">
        <f aca="false">IF($B52="","",IF(COUNTIFS('English Scores- Leveled papers'!$H$4:$KM$4,CI$3,'English Scores- Leveled papers'!$H54:$KM54,"&lt;&gt;")=0,"",SUMIF('English Scores- Leveled papers'!$H$4:$KM$4,CI$3,'English Scores- Leveled papers'!$H54:$KM54)))</f>
        <is>
          <t/>
        </is>
      </c>
      <c r="CJ52" s="319" t="inlineStr">
        <f aca="false">IF($B52="","",IF(COUNTIFS('English Scores- Leveled papers'!$H$4:$KM$4,CJ$3,'English Scores- Leveled papers'!$H54:$KM54,"&lt;&gt;")=0,"",SUMIF('English Scores- Leveled papers'!$H$4:$KM$4,CJ$3,'English Scores- Leveled papers'!$H54:$KM54)))</f>
        <is>
          <t/>
        </is>
      </c>
      <c r="CK52" s="319" t="inlineStr">
        <f aca="false">IF($B52="","",IF(COUNTIFS('English Scores- Leveled papers'!$H$4:$KM$4,CK$3,'English Scores- Leveled papers'!$H54:$KM54,"&lt;&gt;")=0,"",SUMIF('English Scores- Leveled papers'!$H$4:$KM$4,CK$3,'English Scores- Leveled papers'!$H54:$KM54)))</f>
        <is>
          <t/>
        </is>
      </c>
      <c r="CL52" s="752" t="inlineStr">
        <f aca="false">IF($B52="","",IF(COUNTIFS('English Scores- Leveled papers'!$H$4:$KM$4,CL$3,'English Scores- Leveled papers'!$H54:$KM54,"&lt;&gt;")=0,"",SUMIF('English Scores- Leveled papers'!$H$4:$KM$4,CL$3,'English Scores- Leveled papers'!$H54:$KM54)))</f>
        <is>
          <t/>
        </is>
      </c>
      <c r="CM52" s="752" t="inlineStr">
        <f aca="false">IF($B52="","",IF(COUNTIFS('English Scores- Leveled papers'!$H$4:$KM$4,CM$3,'English Scores- Leveled papers'!$H54:$KM54,"&lt;&gt;")=0,"",SUMIF('English Scores- Leveled papers'!$H$4:$KM$4,CM$3,'English Scores- Leveled papers'!$H54:$KM54)))</f>
        <is>
          <t/>
        </is>
      </c>
      <c r="CN52" s="752" t="inlineStr">
        <f aca="false">IF($B52="","",IF(COUNTIFS('English Scores- Leveled papers'!$H$4:$KM$4,CN$3,'English Scores- Leveled papers'!$H54:$KM54,"&lt;&gt;")=0,"",SUMIF('English Scores- Leveled papers'!$H$4:$KM$4,CN$3,'English Scores- Leveled papers'!$H54:$KM54)))</f>
        <is>
          <t/>
        </is>
      </c>
      <c r="CO52" s="752" t="inlineStr">
        <f aca="false">IF($B52="","",IF(COUNTIFS('English Scores- Leveled papers'!$H$4:$KM$4,CO$3,'English Scores- Leveled papers'!$H54:$KM54,"&lt;&gt;")=0,"",SUMIF('English Scores- Leveled papers'!$H$4:$KM$4,CO$3,'English Scores- Leveled papers'!$H54:$KM54)))</f>
        <is>
          <t/>
        </is>
      </c>
      <c r="CP52" s="752" t="inlineStr">
        <f aca="false">IF($B52="","",IF(COUNTIFS('English Scores- Leveled papers'!$H$4:$KM$4,CP$3,'English Scores- Leveled papers'!$H54:$KM54,"&lt;&gt;")=0,"",SUMIF('English Scores- Leveled papers'!$H$4:$KM$4,CP$3,'English Scores- Leveled papers'!$H54:$KM54)))</f>
        <is>
          <t/>
        </is>
      </c>
      <c r="CQ52" s="752" t="inlineStr">
        <f aca="false">IF($B52="","",IF(COUNTIFS('English Scores- Leveled papers'!$H$4:$KM$4,CQ$3,'English Scores- Leveled papers'!$H54:$KM54,"&lt;&gt;")=0,"",SUMIF('English Scores- Leveled papers'!$H$4:$KM$4,CQ$3,'English Scores- Leveled papers'!$H54:$KM54)))</f>
        <is>
          <t/>
        </is>
      </c>
      <c r="CR52" s="752" t="inlineStr">
        <f aca="false">IF($B52="","",IF(COUNTIFS('English Scores- Leveled papers'!$H$4:$KM$4,CR$3,'English Scores- Leveled papers'!$H54:$KM54,"&lt;&gt;")=0,"",SUMIF('English Scores- Leveled papers'!$H$4:$KM$4,CR$3,'English Scores- Leveled papers'!$H54:$KM54)))</f>
        <is>
          <t/>
        </is>
      </c>
      <c r="CS52" s="752" t="inlineStr">
        <f aca="false">IF($B52="","",IF(COUNTIFS('English Scores- Leveled papers'!$H$4:$KM$4,CS$3,'English Scores- Leveled papers'!$H54:$KM54,"&lt;&gt;")=0,"",SUMIF('English Scores- Leveled papers'!$H$4:$KM$4,CS$3,'English Scores- Leveled papers'!$H54:$KM54)))</f>
        <is>
          <t/>
        </is>
      </c>
      <c r="CT52" s="319" t="inlineStr">
        <f aca="false">IF($B52="","",IF(COUNTIFS('English Scores- Leveled papers'!$H$4:$KM$4,CT$3,'English Scores- Leveled papers'!$H54:$KM54,"&lt;&gt;")=0,"",SUMIF('English Scores- Leveled papers'!$H$4:$KM$4,CT$3,'English Scores- Leveled papers'!$H54:$KM54)))</f>
        <is>
          <t/>
        </is>
      </c>
      <c r="CU52" s="319" t="inlineStr">
        <f aca="false">IF($B52="","",IF(COUNTIFS('English Scores- Leveled papers'!$H$4:$KM$4,CU$3,'English Scores- Leveled papers'!$H54:$KM54,"&lt;&gt;")=0,"",SUMIF('English Scores- Leveled papers'!$H$4:$KM$4,CU$3,'English Scores- Leveled papers'!$H54:$KM54)))</f>
        <is>
          <t/>
        </is>
      </c>
      <c r="CV52" s="319" t="inlineStr">
        <f aca="false">IF($B52="","",IF(COUNTIFS('English Scores- Leveled papers'!$H$4:$KM$4,CV$3,'English Scores- Leveled papers'!$H54:$KM54,"&lt;&gt;")=0,"",SUMIF('English Scores- Leveled papers'!$H$4:$KM$4,CV$3,'English Scores- Leveled papers'!$H54:$KM54)))</f>
        <is>
          <t/>
        </is>
      </c>
      <c r="CW52" s="319" t="inlineStr">
        <f aca="false">IF($B52="","",IF(COUNTIFS('English Scores- Leveled papers'!$H$4:$KM$4,CW$3,'English Scores- Leveled papers'!$H54:$KM54,"&lt;&gt;")=0,"",SUMIF('English Scores- Leveled papers'!$H$4:$KM$4,CW$3,'English Scores- Leveled papers'!$H54:$KM54)))</f>
        <is>
          <t/>
        </is>
      </c>
      <c r="CX52" s="319" t="inlineStr">
        <f aca="false">IF($B52="","",IF(COUNTIFS('English Scores- Leveled papers'!$H$4:$KM$4,CX$3,'English Scores- Leveled papers'!$H54:$KM54,"&lt;&gt;")=0,"",SUMIF('English Scores- Leveled papers'!$H$4:$KM$4,CX$3,'English Scores- Leveled papers'!$H54:$KM54)))</f>
        <is>
          <t/>
        </is>
      </c>
      <c r="CY52" s="319" t="inlineStr">
        <f aca="false">IF($B52="","",IF(COUNTIFS('English Scores- Leveled papers'!$H$4:$KM$4,CY$3,'English Scores- Leveled papers'!$H54:$KM54,"&lt;&gt;")=0,"",SUMIF('English Scores- Leveled papers'!$H$4:$KM$4,CY$3,'English Scores- Leveled papers'!$H54:$KM54)))</f>
        <is>
          <t/>
        </is>
      </c>
      <c r="CZ52" s="319" t="inlineStr">
        <f aca="false">IF($B52="","",IF(COUNTIFS('English Scores- Leveled papers'!$H$4:$KM$4,CZ$3,'English Scores- Leveled papers'!$H54:$KM54,"&lt;&gt;")=0,"",SUMIF('English Scores- Leveled papers'!$H$4:$KM$4,CZ$3,'English Scores- Leveled papers'!$H54:$KM54)))</f>
        <is>
          <t/>
        </is>
      </c>
      <c r="DA52" s="319" t="inlineStr">
        <f aca="false">IF($B52="","",IF(COUNTIFS('English Scores- Leveled papers'!$H$4:$KM$4,DA$3,'English Scores- Leveled papers'!$H54:$KM54,"&lt;&gt;")=0,"",SUMIF('English Scores- Leveled papers'!$H$4:$KM$4,DA$3,'English Scores- Leveled papers'!$H54:$KM54)))</f>
        <is>
          <t/>
        </is>
      </c>
      <c r="DB52" s="319" t="inlineStr">
        <f aca="false">IF($B52="","",IF(COUNTIFS('English Scores- Leveled papers'!$H$4:$KM$4,DB$3,'English Scores- Leveled papers'!$H54:$KM54,"&lt;&gt;")=0,"",SUMIF('English Scores- Leveled papers'!$H$4:$KM$4,DB$3,'English Scores- Leveled papers'!$H54:$KM54)))</f>
        <is>
          <t/>
        </is>
      </c>
      <c r="DC52" s="319" t="inlineStr">
        <f aca="false">IF($B52="","",IF(COUNTIFS('English Scores- Leveled papers'!$H$4:$KM$4,DC$3,'English Scores- Leveled papers'!$H54:$KM54,"&lt;&gt;")=0,"",SUMIF('English Scores- Leveled papers'!$H$4:$KM$4,DC$3,'English Scores- Leveled papers'!$H54:$KM54)))</f>
        <is>
          <t/>
        </is>
      </c>
      <c r="DD52" s="319" t="inlineStr">
        <f aca="false">IF($B52="","",IF(COUNTIFS('English Scores- Leveled papers'!$H$4:$KM$4,DD$3,'English Scores- Leveled papers'!$H54:$KM54,"&lt;&gt;")=0,"",SUMIF('English Scores- Leveled papers'!$H$4:$KM$4,DD$3,'English Scores- Leveled papers'!$H54:$KM54)))</f>
        <is>
          <t/>
        </is>
      </c>
      <c r="DE52" s="319" t="inlineStr">
        <f aca="false">IF($B52="","",IF(COUNTIFS('English Scores- Leveled papers'!$H$4:$KM$4,DE$3,'English Scores- Leveled papers'!$H54:$KM54,"&lt;&gt;")=0,"",SUMIF('English Scores- Leveled papers'!$H$4:$KM$4,DE$3,'English Scores- Leveled papers'!$H54:$KM54)))</f>
        <is>
          <t/>
        </is>
      </c>
      <c r="DF52" s="752" t="inlineStr">
        <f aca="false">IF($B52="","",IF(COUNTIFS('English Scores- Leveled papers'!$H$4:$KM$4,DF$3,'English Scores- Leveled papers'!$H54:$KM54,"&lt;&gt;")=0,"",SUMIF('English Scores- Leveled papers'!$H$4:$KM$4,DF$3,'English Scores- Leveled papers'!$H54:$KM54)))</f>
        <is>
          <t/>
        </is>
      </c>
      <c r="DG52" s="752" t="inlineStr">
        <f aca="false">IF($B52="","",IF(COUNTIFS('English Scores- Leveled papers'!$H$4:$KM$4,DG$3,'English Scores- Leveled papers'!$H54:$KM54,"&lt;&gt;")=0,"",SUMIF('English Scores- Leveled papers'!$H$4:$KM$4,DG$3,'English Scores- Leveled papers'!$H54:$KM54)))</f>
        <is>
          <t/>
        </is>
      </c>
      <c r="DH52" s="752" t="inlineStr">
        <f aca="false">IF($B52="","",IF(COUNTIFS('English Scores- Leveled papers'!$H$4:$KM$4,DH$3,'English Scores- Leveled papers'!$H54:$KM54,"&lt;&gt;")=0,"",SUMIF('English Scores- Leveled papers'!$H$4:$KM$4,DH$3,'English Scores- Leveled papers'!$H54:$KM54)))</f>
        <is>
          <t/>
        </is>
      </c>
      <c r="DI52" s="752" t="inlineStr">
        <f aca="false">IF($B52="","",IF(COUNTIFS('English Scores- Leveled papers'!$H$4:$KM$4,DI$3,'English Scores- Leveled papers'!$H54:$KM54,"&lt;&gt;")=0,"",SUMIF('English Scores- Leveled papers'!$H$4:$KM$4,DI$3,'English Scores- Leveled papers'!$H54:$KM54)))</f>
        <is>
          <t/>
        </is>
      </c>
      <c r="DJ52" s="752" t="inlineStr">
        <f aca="false">IF($B52="","",IF(COUNTIFS('English Scores- Leveled papers'!$H$4:$KM$4,DJ$3,'English Scores- Leveled papers'!$H54:$KM54,"&lt;&gt;")=0,"",SUMIF('English Scores- Leveled papers'!$H$4:$KM$4,DJ$3,'English Scores- Leveled papers'!$H54:$KM54)))</f>
        <is>
          <t/>
        </is>
      </c>
      <c r="DK52" s="752" t="inlineStr">
        <f aca="false">IF($B52="","",IF(COUNTIFS('English Scores- Leveled papers'!$H$4:$KM$4,DK$3,'English Scores- Leveled papers'!$H54:$KM54,"&lt;&gt;")=0,"",SUMIF('English Scores- Leveled papers'!$H$4:$KM$4,DK$3,'English Scores- Leveled papers'!$H54:$KM54)))</f>
        <is>
          <t/>
        </is>
      </c>
      <c r="DL52" s="752" t="inlineStr">
        <f aca="false">IF($B52="","",IF(COUNTIFS('English Scores- Leveled papers'!$H$4:$KM$4,DL$3,'English Scores- Leveled papers'!$H54:$KM54,"&lt;&gt;")=0,"",SUMIF('English Scores- Leveled papers'!$H$4:$KM$4,DL$3,'English Scores- Leveled papers'!$H54:$KM54)))</f>
        <is>
          <t/>
        </is>
      </c>
      <c r="DM52" s="752" t="inlineStr">
        <f aca="false">IF($B52="","",IF(COUNTIFS('English Scores- Leveled papers'!$H$4:$KM$4,DM$3,'English Scores- Leveled papers'!$H54:$KM54,"&lt;&gt;")=0,"",SUMIF('English Scores- Leveled papers'!$H$4:$KM$4,DM$3,'English Scores- Leveled papers'!$H54:$KM54)))</f>
        <is>
          <t/>
        </is>
      </c>
      <c r="DN52" s="752" t="inlineStr">
        <f aca="false">IF($B52="","",IF(COUNTIFS('English Scores- Leveled papers'!$H$4:$KM$4,DN$3,'English Scores- Leveled papers'!$H54:$KM54,"&lt;&gt;")=0,"",SUMIF('English Scores- Leveled papers'!$H$4:$KM$4,DN$3,'English Scores- Leveled papers'!$H54:$KM54)))</f>
        <is>
          <t/>
        </is>
      </c>
      <c r="DO52" s="752" t="inlineStr">
        <f aca="false">IF($B52="","",IF(COUNTIFS('English Scores- Leveled papers'!$H$4:$KM$4,DO$3,'English Scores- Leveled papers'!$H54:$KM54,"&lt;&gt;")=0,"",SUMIF('English Scores- Leveled papers'!$H$4:$KM$4,DO$3,'English Scores- Leveled papers'!$H54:$KM54)))</f>
        <is>
          <t/>
        </is>
      </c>
      <c r="DP52" s="752" t="inlineStr">
        <f aca="false">IF($B52="","",IF(COUNTIFS('English Scores- Leveled papers'!$H$4:$KM$4,DP$3,'English Scores- Leveled papers'!$H54:$KM54,"&lt;&gt;")=0,"",SUMIF('English Scores- Leveled papers'!$H$4:$KM$4,DP$3,'English Scores- Leveled papers'!$H54:$KM54)))</f>
        <is>
          <t/>
        </is>
      </c>
      <c r="DQ52" s="752" t="inlineStr">
        <f aca="false">IF($B52="","",IF(COUNTIFS('English Scores- Leveled papers'!$H$4:$KM$4,DQ$3,'English Scores- Leveled papers'!$H54:$KM54,"&lt;&gt;")=0,"",SUMIF('English Scores- Leveled papers'!$H$4:$KM$4,DQ$3,'English Scores- Leveled papers'!$H54:$KM54)))</f>
        <is>
          <t/>
        </is>
      </c>
      <c r="DR52" s="319" t="inlineStr">
        <f aca="false">IF($B52="","",IF(COUNTIFS('English Scores- Leveled papers'!$H$4:$KM$4,DR$3,'English Scores- Leveled papers'!$H54:$KM54,"&lt;&gt;")=0,"",SUMIF('English Scores- Leveled papers'!$H$4:$KM$4,DR$3,'English Scores- Leveled papers'!$H54:$KM54)))</f>
        <is>
          <t/>
        </is>
      </c>
      <c r="DS52" s="319" t="inlineStr">
        <f aca="false">IF($B52="","",IF(COUNTIFS('English Scores- Leveled papers'!$H$4:$KM$4,DS$3,'English Scores- Leveled papers'!$H54:$KM54,"&lt;&gt;")=0,"",SUMIF('English Scores- Leveled papers'!$H$4:$KM$4,DS$3,'English Scores- Leveled papers'!$H54:$KM54)))</f>
        <is>
          <t/>
        </is>
      </c>
      <c r="DT52" s="319" t="inlineStr">
        <f aca="false">IF($B52="","",IF(COUNTIFS('English Scores- Leveled papers'!$H$4:$KM$4,DT$3,'English Scores- Leveled papers'!$H54:$KM54,"&lt;&gt;")=0,"",SUMIF('English Scores- Leveled papers'!$H$4:$KM$4,DT$3,'English Scores- Leveled papers'!$H54:$KM54)))</f>
        <is>
          <t/>
        </is>
      </c>
      <c r="DU52" s="319" t="inlineStr">
        <f aca="false">IF($B52="","",IF(COUNTIFS('English Scores- Leveled papers'!$H$4:$KM$4,DU$3,'English Scores- Leveled papers'!$H54:$KM54,"&lt;&gt;")=0,"",SUMIF('English Scores- Leveled papers'!$H$4:$KM$4,DU$3,'English Scores- Leveled papers'!$H54:$KM54)))</f>
        <is>
          <t/>
        </is>
      </c>
      <c r="DV52" s="319" t="inlineStr">
        <f aca="false">IF($B52="","",IF(COUNTIFS('English Scores- Leveled papers'!$H$4:$KM$4,DV$3,'English Scores- Leveled papers'!$H54:$KM54,"&lt;&gt;")=0,"",SUMIF('English Scores- Leveled papers'!$H$4:$KM$4,DV$3,'English Scores- Leveled papers'!$H54:$KM54)))</f>
        <is>
          <t/>
        </is>
      </c>
      <c r="DW52" s="319" t="inlineStr">
        <f aca="false">IF($B52="","",IF(COUNTIFS('English Scores- Leveled papers'!$H$4:$KM$4,DW$3,'English Scores- Leveled papers'!$H54:$KM54,"&lt;&gt;")=0,"",SUMIF('English Scores- Leveled papers'!$H$4:$KM$4,DW$3,'English Scores- Leveled papers'!$H54:$KM54)))</f>
        <is>
          <t/>
        </is>
      </c>
      <c r="DX52" s="319" t="inlineStr">
        <f aca="false">IF($B52="","",IF(COUNTIFS('English Scores- Leveled papers'!$H$4:$KM$4,DX$3,'English Scores- Leveled papers'!$H54:$KM54,"&lt;&gt;")=0,"",SUMIF('English Scores- Leveled papers'!$H$4:$KM$4,DX$3,'English Scores- Leveled papers'!$H54:$KM54)))</f>
        <is>
          <t/>
        </is>
      </c>
      <c r="DY52" s="319" t="inlineStr">
        <f aca="false">IF($B52="","",IF(COUNTIFS('English Scores- Leveled papers'!$H$4:$KM$4,DY$3,'English Scores- Leveled papers'!$H54:$KM54,"&lt;&gt;")=0,"",SUMIF('English Scores- Leveled papers'!$H$4:$KM$4,DY$3,'English Scores- Leveled papers'!$H54:$KM54)))</f>
        <is>
          <t/>
        </is>
      </c>
      <c r="DZ52" s="319" t="inlineStr">
        <f aca="false">IF($B52="","",IF(COUNTIFS('English Scores- Leveled papers'!$H$4:$KM$4,DZ$3,'English Scores- Leveled papers'!$H54:$KM54,"&lt;&gt;")=0,"",SUMIF('English Scores- Leveled papers'!$H$4:$KM$4,DZ$3,'English Scores- Leveled papers'!$H54:$KM54)))</f>
        <is>
          <t/>
        </is>
      </c>
      <c r="EA52" s="319" t="inlineStr">
        <f aca="false">IF($B52="","",IF(COUNTIFS('English Scores- Leveled papers'!$H$4:$KM$4,EA$3,'English Scores- Leveled papers'!$H54:$KM54,"&lt;&gt;")=0,"",SUMIF('English Scores- Leveled papers'!$H$4:$KM$4,EA$3,'English Scores- Leveled papers'!$H54:$KM54)))</f>
        <is>
          <t/>
        </is>
      </c>
      <c r="EB52" s="319" t="inlineStr">
        <f aca="false">IF($B52="","",IF(COUNTIFS('English Scores- Leveled papers'!$H$4:$KM$4,EB$3,'English Scores- Leveled papers'!$H54:$KM54,"&lt;&gt;")=0,"",SUMIF('English Scores- Leveled papers'!$H$4:$KM$4,EB$3,'English Scores- Leveled papers'!$H54:$KM54)))</f>
        <is>
          <t/>
        </is>
      </c>
      <c r="EC52" s="319" t="inlineStr">
        <f aca="false">IF($B52="","",IF(COUNTIFS('English Scores- Leveled papers'!$H$4:$KM$4,EC$3,'English Scores- Leveled papers'!$H54:$KM54,"&lt;&gt;")=0,"",SUMIF('English Scores- Leveled papers'!$H$4:$KM$4,EC$3,'English Scores- Leveled papers'!$H54:$KM54)))</f>
        <is>
          <t/>
        </is>
      </c>
      <c r="ED52" s="752" t="inlineStr">
        <f aca="false">IF($B52="","",IF(COUNTIFS('English Scores- Leveled papers'!$H$4:$KM$4,ED$3,'English Scores- Leveled papers'!$H54:$KM54,"&lt;&gt;")=0,"",SUMIF('English Scores- Leveled papers'!$H$4:$KM$4,ED$3,'English Scores- Leveled papers'!$H54:$KM54)))</f>
        <is>
          <t/>
        </is>
      </c>
      <c r="EE52" s="752" t="inlineStr">
        <f aca="false">IF($B52="","",IF(COUNTIFS('English Scores- Leveled papers'!$H$4:$KM$4,EE$3,'English Scores- Leveled papers'!$H54:$KM54,"&lt;&gt;")=0,"",SUMIF('English Scores- Leveled papers'!$H$4:$KM$4,EE$3,'English Scores- Leveled papers'!$H54:$KM54)))</f>
        <is>
          <t/>
        </is>
      </c>
      <c r="EF52" s="752" t="inlineStr">
        <f aca="false">IF($B52="","",IF(COUNTIFS('English Scores- Leveled papers'!$H$4:$KM$4,EF$3,'English Scores- Leveled papers'!$H54:$KM54,"&lt;&gt;")=0,"",SUMIF('English Scores- Leveled papers'!$H$4:$KM$4,EF$3,'English Scores- Leveled papers'!$H54:$KM54)))</f>
        <is>
          <t/>
        </is>
      </c>
      <c r="EG52" s="752" t="inlineStr">
        <f aca="false">IF($B52="","",IF(COUNTIFS('English Scores- Leveled papers'!$H$4:$KM$4,EG$3,'English Scores- Leveled papers'!$H54:$KM54,"&lt;&gt;")=0,"",SUMIF('English Scores- Leveled papers'!$H$4:$KM$4,EG$3,'English Scores- Leveled papers'!$H54:$KM54)))</f>
        <is>
          <t/>
        </is>
      </c>
      <c r="EH52" s="752" t="inlineStr">
        <f aca="false">IF($B52="","",IF(COUNTIFS('English Scores- Leveled papers'!$H$4:$KM$4,EH$3,'English Scores- Leveled papers'!$H54:$KM54,"&lt;&gt;")=0,"",SUMIF('English Scores- Leveled papers'!$H$4:$KM$4,EH$3,'English Scores- Leveled papers'!$H54:$KM54)))</f>
        <is>
          <t/>
        </is>
      </c>
      <c r="EI52" s="752" t="inlineStr">
        <f aca="false">IF($B52="","",IF(COUNTIFS('English Scores- Leveled papers'!$H$4:$KM$4,EI$3,'English Scores- Leveled papers'!$H54:$KM54,"&lt;&gt;")=0,"",SUMIF('English Scores- Leveled papers'!$H$4:$KM$4,EI$3,'English Scores- Leveled papers'!$H54:$KM54)))</f>
        <is>
          <t/>
        </is>
      </c>
      <c r="EJ52" s="752" t="inlineStr">
        <f aca="false">IF($B52="","",IF(COUNTIFS('English Scores- Leveled papers'!$H$4:$KM$4,EJ$3,'English Scores- Leveled papers'!$H54:$KM54,"&lt;&gt;")=0,"",SUMIF('English Scores- Leveled papers'!$H$4:$KM$4,EJ$3,'English Scores- Leveled papers'!$H54:$KM54)))</f>
        <is>
          <t/>
        </is>
      </c>
      <c r="EK52" s="752" t="inlineStr">
        <f aca="false">IF($B52="","",IF(COUNTIFS('English Scores- Leveled papers'!$H$4:$KM$4,EK$3,'English Scores- Leveled papers'!$H54:$KM54,"&lt;&gt;")=0,"",SUMIF('English Scores- Leveled papers'!$H$4:$KM$4,EK$3,'English Scores- Leveled papers'!$H54:$KM54)))</f>
        <is>
          <t/>
        </is>
      </c>
      <c r="EL52" s="752" t="inlineStr">
        <f aca="false">IF($B52="","",IF(COUNTIFS('English Scores- Leveled papers'!$H$4:$KM$4,EL$3,'English Scores- Leveled papers'!$H54:$KM54,"&lt;&gt;")=0,"",SUMIF('English Scores- Leveled papers'!$H$4:$KM$4,EL$3,'English Scores- Leveled papers'!$H54:$KM54)))</f>
        <is>
          <t/>
        </is>
      </c>
      <c r="EM52" s="752" t="inlineStr">
        <f aca="false">IF($B52="","",IF(COUNTIFS('English Scores- Leveled papers'!$H$4:$KM$4,EM$3,'English Scores- Leveled papers'!$H54:$KM54,"&lt;&gt;")=0,"",SUMIF('English Scores- Leveled papers'!$H$4:$KM$4,EM$3,'English Scores- Leveled papers'!$H54:$KM54)))</f>
        <is>
          <t/>
        </is>
      </c>
      <c r="EN52" s="752" t="inlineStr">
        <f aca="false">IF($B52="","",IF(COUNTIFS('English Scores- Leveled papers'!$H$4:$KM$4,EN$3,'English Scores- Leveled papers'!$H54:$KM54,"&lt;&gt;")=0,"",SUMIF('English Scores- Leveled papers'!$H$4:$KM$4,EN$3,'English Scores- Leveled papers'!$H54:$KM54)))</f>
        <is>
          <t/>
        </is>
      </c>
      <c r="EO52" s="752" t="inlineStr">
        <f aca="false">IF($B52="","",IF(COUNTIFS('English Scores- Leveled papers'!$H$4:$KM$4,EO$3,'English Scores- Leveled papers'!$H54:$KM54,"&lt;&gt;")=0,"",SUMIF('English Scores- Leveled papers'!$H$4:$KM$4,EO$3,'English Scores- Leveled papers'!$H54:$KM54)))</f>
        <is>
          <t/>
        </is>
      </c>
      <c r="EP52" s="752" t="inlineStr">
        <f aca="false">IF($B52="","",IF(COUNTIFS('English Scores- Leveled papers'!$H$4:$KM$4,EP$3,'English Scores- Leveled papers'!$H54:$KM54,"&lt;&gt;")=0,"",SUMIF('English Scores- Leveled papers'!$H$4:$KM$4,EP$3,'English Scores- Leveled papers'!$H54:$KM54)))</f>
        <is>
          <t/>
        </is>
      </c>
    </row>
    <row r="53" customFormat="false" ht="12.75" hidden="false" customHeight="false" outlineLevel="0" collapsed="false">
      <c r="A53" s="315" t="n">
        <v>49</v>
      </c>
      <c r="B53" s="315" t="inlineStr">
        <f aca="false">'English Scores- Leveled papers'!B55</f>
        <is>
          <t/>
        </is>
      </c>
      <c r="C53" s="751" t="e">
        <f aca="false">IF('RC Mastery Check+Question type'!D53="","",IF(OR('RC Mastery Check+Question type'!D53=-0.5,'RC Mastery Check+Question type'!D53=0,'RC Mastery Check+Question type'!D53=0.2,'RC Mastery Check+Question type'!D53=0.5),"NR",'cover sheet'!#ref!))</f>
        <v>#VALUE!</v>
      </c>
      <c r="D53" s="316" t="inlineStr">
        <f aca="false">IF(OR(B53="",COUNT('English Scores- Leveled papers'!AJ55:KM55)=0),"",IF((AND(R53&gt;=(70/100),R53&lt;1.1)),9,IF(AND(Q53&gt;=(70/100),Q53&lt;1.1),8,IF(AND(P53&gt;=(70/100),P53&lt;1.1),7,IF(AND(O53&gt;=(70/100),O53&lt;1.1),6,IF(AND(N53&gt;=0.7,N53&lt;1.1),5,IF(AND(M53&gt;=0.7,M53&lt;1.1),5,IF(AND(L53&gt;=0.7,L53&lt;1.1),4,IF(AND(K53&gt;=0.7,K53&lt;1.1),4,IF(AND(J53&gt;=0.7,J53&lt;1.1),3,IF(AND(I53&gt;=0.7,I53&lt;1.1),3,IF(AND(H53&gt;=0.7,H53&lt;1.1),2,IF(AND(G53&gt;=0.7,G53&lt;1.1),2,IF(AND(F53&gt;=0.7,F53&lt;1.1),1,IF(AND(E53&gt;=0.7,E53&lt;1.1),1,IF(COUNT('English Scores- Leveled papers'!AJ55:AK55)=0,"","NR"))))))))))))))))</f>
        <is>
          <t/>
        </is>
      </c>
      <c r="E53" s="318" t="str">
        <f aca="false">IF((B53=""),"",IF(COUNT(S53:W53)=0,"",ROUND(SUM(S53:W53)/SUM($S$2:$W$2),1)))</f>
        <v/>
      </c>
      <c r="F53" s="318" t="str">
        <f aca="false">IF((B53=""),"",IF(COUNT(X53:AB53)=0,"",ROUND(SUM(X53:AB53)/SUM($X$2:$AB$2),1)))</f>
        <v/>
      </c>
      <c r="G53" s="318" t="str">
        <f aca="false">IFERROR(IF((B53=""),"",IF(COUNT(AC53:AH53)=0,"",ROUND(SUM(AC53:AH53)/SUM($AC$2:$AH$2),1))),"")</f>
        <v/>
      </c>
      <c r="H53" s="318" t="str">
        <f aca="false">IFERROR(IF((B53=""),"",IF(COUNT(AI53:AN53)=0,"",ROUND(SUM(AI53:AN53)/SUM($AI$2:$AN$2),1))),0)</f>
        <v/>
      </c>
      <c r="I53" s="318" t="str">
        <f aca="false">IFERROR(IF((B53=""),"",IF(COUNT(AO53:AY53)=0,"",ROUND(SUM(AO53:AY53)/SUM($AO$2:$AY$2),1))),0)</f>
        <v/>
      </c>
      <c r="J53" s="318" t="str">
        <f aca="false">IFERROR(IF((B53=""),"",IF(COUNT(AZ53:BO53)=0,"",ROUND(SUM(AZ53:BO53)/SUM($AZ$2:$BO$2),1))),0)</f>
        <v/>
      </c>
      <c r="K53" s="318" t="str">
        <f aca="false">IFERROR(IF((B53=""),"",IF(COUNT(BP53:BW53)=0,"",ROUND(SUM(BP53:BW53)/SUM($BP$2:$BW$2),1))),0)</f>
        <v/>
      </c>
      <c r="L53" s="318" t="str">
        <f aca="false">IFERROR(IF((B53=""),"",IF(COUNT(BX53:CF53)=0,"",ROUND(SUM(BX53:CF53)/SUM($BX$2:$CF$2),1))),0)</f>
        <v/>
      </c>
      <c r="M53" s="318" t="str">
        <f aca="false">IFERROR(IF((B53=""),"",IF(COUNT(CG53:CK53)=0,"",ROUND(SUM(CG53:CK53)/SUM($CG$2:$CK$2),1))),0)</f>
        <v/>
      </c>
      <c r="N53" s="318" t="str">
        <f aca="false">IFERROR(IF((B53=""),"",IF(COUNT(CL53:CS53)=0,"",ROUND(SUM(CL53:CS53)/SUM($CL$2:$CS$2),1))),0)</f>
        <v/>
      </c>
      <c r="O53" s="318" t="str">
        <f aca="false">IFERROR(IF((B53=""),"",IF(COUNT(CT53:DE53)=0,"",ROUND(SUM(CT53:DE53)/SUM($CT$2:$DE$2),1))),0)</f>
        <v/>
      </c>
      <c r="P53" s="318" t="str">
        <f aca="false">IFERROR(IF((B53=""),"",IF(COUNT(DF53:DQ53)=0,"",ROUND(SUM(DF53:DQ53)/SUM($DF$2:$DQ$2),1))),0)</f>
        <v/>
      </c>
      <c r="Q53" s="318" t="str">
        <f aca="false">IFERROR(IF((B53=""),"",IF(COUNT(DR53:EB53)=0,"",ROUND(SUM(DR53:EB53)/SUM($DR$2:$EB$2),1))),0)</f>
        <v/>
      </c>
      <c r="R53" s="318" t="str">
        <f aca="false">(IF((B53=""),"",IF(COUNT(ED53:EP53)=0,"",ROUND(SUM(ED53:EP53)/SUM($ED$2:$EP$2),1))))</f>
        <v/>
      </c>
      <c r="S53" s="319" t="inlineStr">
        <f aca="false">IF($B53="","",IF(COUNTIFS('English Scores- Leveled papers'!$H$4:$KM$4,S$3,'English Scores- Leveled papers'!$H55:$KM55,"&lt;&gt;")=0,"",SUMIF('English Scores- Leveled papers'!$H$4:$KM$4,S$3,'English Scores- Leveled papers'!$H55:$KM55)))</f>
        <is>
          <t/>
        </is>
      </c>
      <c r="T53" s="319" t="inlineStr">
        <f aca="false">IF($B53="","",IF(COUNTIFS('English Scores- Leveled papers'!$H$4:$KM$4,T$3,'English Scores- Leveled papers'!$H55:$KM55,"&lt;&gt;")=0,"",SUMIF('English Scores- Leveled papers'!$H$4:$KM$4,T$3,'English Scores- Leveled papers'!$H55:$KM55)))</f>
        <is>
          <t/>
        </is>
      </c>
      <c r="U53" s="319" t="inlineStr">
        <f aca="false">IF($B53="","",IF(COUNTIFS('English Scores- Leveled papers'!$H$4:$KM$4,U$3,'English Scores- Leveled papers'!$H55:$KM55,"&lt;&gt;")=0,"",SUMIF('English Scores- Leveled papers'!$H$4:$KM$4,U$3,'English Scores- Leveled papers'!$H55:$KM55)))</f>
        <is>
          <t/>
        </is>
      </c>
      <c r="V53" s="319" t="inlineStr">
        <f aca="false">IF($B53="","",IF(COUNTIFS('English Scores- Leveled papers'!$H$4:$KM$4,V$3,'English Scores- Leveled papers'!$H55:$KM55,"&lt;&gt;")=0,"",SUMIF('English Scores- Leveled papers'!$H$4:$KM$4,V$3,'English Scores- Leveled papers'!$H55:$KM55)))</f>
        <is>
          <t/>
        </is>
      </c>
      <c r="W53" s="319" t="inlineStr">
        <f aca="false">IF($B53="","",IF(COUNTIFS('English Scores- Leveled papers'!$H$4:$KM$4,W$3,'English Scores- Leveled papers'!$H55:$KM55,"&lt;&gt;")=0,"",SUMIF('English Scores- Leveled papers'!$H$4:$KM$4,W$3,'English Scores- Leveled papers'!$H55:$KM55)))</f>
        <is>
          <t/>
        </is>
      </c>
      <c r="X53" s="752" t="inlineStr">
        <f aca="false">IF($B53="","",IF(COUNTIFS('English Scores- Leveled papers'!$H$4:$KM$4,X$3,'English Scores- Leveled papers'!$H55:$KM55,"&lt;&gt;")=0,"",SUMIF('English Scores- Leveled papers'!$H$4:$KM$4,X$3,'English Scores- Leveled papers'!$H55:$KM55)))</f>
        <is>
          <t/>
        </is>
      </c>
      <c r="Y53" s="752" t="inlineStr">
        <f aca="false">IF($B53="","",IF(COUNTIFS('English Scores- Leveled papers'!$H$4:$KM$4,Y$3,'English Scores- Leveled papers'!$H55:$KM55,"&lt;&gt;")=0,"",SUMIF('English Scores- Leveled papers'!$H$4:$KM$4,Y$3,'English Scores- Leveled papers'!$H55:$KM55)))</f>
        <is>
          <t/>
        </is>
      </c>
      <c r="Z53" s="752" t="inlineStr">
        <f aca="false">IF($B53="","",IF(COUNTIFS('English Scores- Leveled papers'!$H$4:$KM$4,Z$3,'English Scores- Leveled papers'!$H55:$KM55,"&lt;&gt;")=0,"",SUMIF('English Scores- Leveled papers'!$H$4:$KM$4,Z$3,'English Scores- Leveled papers'!$H55:$KM55)))</f>
        <is>
          <t/>
        </is>
      </c>
      <c r="AA53" s="752" t="inlineStr">
        <f aca="false">IF($B53="","",IF(COUNTIFS('English Scores- Leveled papers'!$H$4:$KM$4,AA$3,'English Scores- Leveled papers'!$H55:$KM55,"&lt;&gt;")=0,"",SUMIF('English Scores- Leveled papers'!$H$4:$KM$4,AA$3,'English Scores- Leveled papers'!$H55:$KM55)))</f>
        <is>
          <t/>
        </is>
      </c>
      <c r="AB53" s="752" t="inlineStr">
        <f aca="false">IF($B53="","",IF(COUNTIFS('English Scores- Leveled papers'!$H$4:$KM$4,AB$3,'English Scores- Leveled papers'!$H55:$KM55,"&lt;&gt;")=0,"",SUMIF('English Scores- Leveled papers'!$H$4:$KM$4,AB$3,'English Scores- Leveled papers'!$H55:$KM55)))</f>
        <is>
          <t/>
        </is>
      </c>
      <c r="AC53" s="319" t="inlineStr">
        <f aca="false">IF($B53="","",IF(COUNTIFS('English Scores- Leveled papers'!$H$4:$KM$4,AC$3,'English Scores- Leveled papers'!$H55:$KM55,"&lt;&gt;")=0,"",SUMIF('English Scores- Leveled papers'!$H$4:$KM$4,AC$3,'English Scores- Leveled papers'!$H55:$KM55)))</f>
        <is>
          <t/>
        </is>
      </c>
      <c r="AD53" s="319" t="inlineStr">
        <f aca="false">IF($B53="","",IF(COUNTIFS('English Scores- Leveled papers'!$H$4:$KM$4,AD$3,'English Scores- Leveled papers'!$H55:$KM55,"&lt;&gt;")=0,"",SUMIF('English Scores- Leveled papers'!$H$4:$KM$4,AD$3,'English Scores- Leveled papers'!$H55:$KM55)))</f>
        <is>
          <t/>
        </is>
      </c>
      <c r="AE53" s="319" t="inlineStr">
        <f aca="false">IF($B53="","",IF(COUNTIFS('English Scores- Leveled papers'!$H$4:$KM$4,AE$3,'English Scores- Leveled papers'!$H55:$KM55,"&lt;&gt;")=0,"",SUMIF('English Scores- Leveled papers'!$H$4:$KM$4,AE$3,'English Scores- Leveled papers'!$H55:$KM55)))</f>
        <is>
          <t/>
        </is>
      </c>
      <c r="AF53" s="319" t="inlineStr">
        <f aca="false">IF($B53="","",IF(COUNTIFS('English Scores- Leveled papers'!$H$4:$KM$4,AF$3,'English Scores- Leveled papers'!$H55:$KM55,"&lt;&gt;")=0,"",SUMIF('English Scores- Leveled papers'!$H$4:$KM$4,AF$3,'English Scores- Leveled papers'!$H55:$KM55)))</f>
        <is>
          <t/>
        </is>
      </c>
      <c r="AG53" s="319" t="inlineStr">
        <f aca="false">IF($B53="","",IF(COUNTIFS('English Scores- Leveled papers'!$H$4:$KM$4,AG$3,'English Scores- Leveled papers'!$H55:$KM55,"&lt;&gt;")=0,"",SUMIF('English Scores- Leveled papers'!$H$4:$KM$4,AG$3,'English Scores- Leveled papers'!$H55:$KM55)))</f>
        <is>
          <t/>
        </is>
      </c>
      <c r="AH53" s="319" t="inlineStr">
        <f aca="false">IF($B53="","",IF(COUNTIFS('English Scores- Leveled papers'!$H$4:$KM$4,AH$3,'English Scores- Leveled papers'!$H55:$KM55,"&lt;&gt;")=0,"",SUMIF('English Scores- Leveled papers'!$H$4:$KM$4,AH$3,'English Scores- Leveled papers'!$H55:$KM55)))</f>
        <is>
          <t/>
        </is>
      </c>
      <c r="AI53" s="752" t="inlineStr">
        <f aca="false">IF($B53="","",IF(COUNTIFS('English Scores- Leveled papers'!$H$4:$KM$4,AI$3,'English Scores- Leveled papers'!$H55:$KM55,"&lt;&gt;")=0,"",SUMIF('English Scores- Leveled papers'!$H$4:$KM$4,AI$3,'English Scores- Leveled papers'!$H55:$KM55)))</f>
        <is>
          <t/>
        </is>
      </c>
      <c r="AJ53" s="752" t="inlineStr">
        <f aca="false">IF($B53="","",IF(COUNTIFS('English Scores- Leveled papers'!$H$4:$KM$4,AJ$3,'English Scores- Leveled papers'!$H55:$KM55,"&lt;&gt;")=0,"",SUMIF('English Scores- Leveled papers'!$H$4:$KM$4,AJ$3,'English Scores- Leveled papers'!$H55:$KM55)))</f>
        <is>
          <t/>
        </is>
      </c>
      <c r="AK53" s="752" t="inlineStr">
        <f aca="false">IF($B53="","",IF(COUNTIFS('English Scores- Leveled papers'!$H$4:$KM$4,AK$3,'English Scores- Leveled papers'!$H55:$KM55,"&lt;&gt;")=0,"",SUMIF('English Scores- Leveled papers'!$H$4:$KM$4,AK$3,'English Scores- Leveled papers'!$H55:$KM55)))</f>
        <is>
          <t/>
        </is>
      </c>
      <c r="AL53" s="752" t="inlineStr">
        <f aca="false">IF($B53="","",IF(COUNTIFS('English Scores- Leveled papers'!$H$4:$KM$4,AL$3,'English Scores- Leveled papers'!$H55:$KM55,"&lt;&gt;")=0,"",SUMIF('English Scores- Leveled papers'!$H$4:$KM$4,AL$3,'English Scores- Leveled papers'!$H55:$KM55)))</f>
        <is>
          <t/>
        </is>
      </c>
      <c r="AM53" s="752" t="inlineStr">
        <f aca="false">IF($B53="","",IF(COUNTIFS('English Scores- Leveled papers'!$H$4:$KM$4,AM$3,'English Scores- Leveled papers'!$H55:$KM55,"&lt;&gt;")=0,"",SUMIF('English Scores- Leveled papers'!$H$4:$KM$4,AM$3,'English Scores- Leveled papers'!$H55:$KM55)))</f>
        <is>
          <t/>
        </is>
      </c>
      <c r="AN53" s="752" t="inlineStr">
        <f aca="false">IF($B53="","",IF(COUNTIFS('English Scores- Leveled papers'!$H$4:$KM$4,AN$3,'English Scores- Leveled papers'!$H55:$KM55,"&lt;&gt;")=0,"",SUMIF('English Scores- Leveled papers'!$H$4:$KM$4,AN$3,'English Scores- Leveled papers'!$H55:$KM55)))</f>
        <is>
          <t/>
        </is>
      </c>
      <c r="AO53" s="319" t="inlineStr">
        <f aca="false">IF($B53="","",IF(COUNTIFS('English Scores- Leveled papers'!$H$4:$KM$4,AO$3,'English Scores- Leveled papers'!$H55:$KM55,"&lt;&gt;")=0,"",SUMIF('English Scores- Leveled papers'!$H$4:$KM$4,AO$3,'English Scores- Leveled papers'!$H55:$KM55)))</f>
        <is>
          <t/>
        </is>
      </c>
      <c r="AP53" s="319" t="inlineStr">
        <f aca="false">IF($B53="","",IF(COUNTIFS('English Scores- Leveled papers'!$H$4:$KM$4,AP$3,'English Scores- Leveled papers'!$H55:$KM55,"&lt;&gt;")=0,"",SUMIF('English Scores- Leveled papers'!$H$4:$KM$4,AP$3,'English Scores- Leveled papers'!$H55:$KM55)))</f>
        <is>
          <t/>
        </is>
      </c>
      <c r="AQ53" s="319" t="inlineStr">
        <f aca="false">IF($B53="","",IF(COUNTIFS('English Scores- Leveled papers'!$H$4:$KM$4,AQ$3,'English Scores- Leveled papers'!$H55:$KM55,"&lt;&gt;")=0,"",SUMIF('English Scores- Leveled papers'!$H$4:$KM$4,AQ$3,'English Scores- Leveled papers'!$H55:$KM55)))</f>
        <is>
          <t/>
        </is>
      </c>
      <c r="AR53" s="319" t="inlineStr">
        <f aca="false">IF($B53="","",IF(COUNTIFS('English Scores- Leveled papers'!$H$4:$KM$4,AR$3,'English Scores- Leveled papers'!$H55:$KM55,"&lt;&gt;")=0,"",SUMIF('English Scores- Leveled papers'!$H$4:$KM$4,AR$3,'English Scores- Leveled papers'!$H55:$KM55)))</f>
        <is>
          <t/>
        </is>
      </c>
      <c r="AS53" s="319" t="inlineStr">
        <f aca="false">IF($B53="","",IF(COUNTIFS('English Scores- Leveled papers'!$H$4:$KM$4,AS$3,'English Scores- Leveled papers'!$H55:$KM55,"&lt;&gt;")=0,"",SUMIF('English Scores- Leveled papers'!$H$4:$KM$4,AS$3,'English Scores- Leveled papers'!$H55:$KM55)))</f>
        <is>
          <t/>
        </is>
      </c>
      <c r="AT53" s="319" t="inlineStr">
        <f aca="false">IF($B53="","",IF(COUNTIFS('English Scores- Leveled papers'!$H$4:$KM$4,AT$3,'English Scores- Leveled papers'!$H55:$KM55,"&lt;&gt;")=0,"",SUMIF('English Scores- Leveled papers'!$H$4:$KM$4,AT$3,'English Scores- Leveled papers'!$H55:$KM55)))</f>
        <is>
          <t/>
        </is>
      </c>
      <c r="AU53" s="319" t="inlineStr">
        <f aca="false">IF($B53="","",IF(COUNTIFS('English Scores- Leveled papers'!$H$4:$KM$4,AU$3,'English Scores- Leveled papers'!$H55:$KM55,"&lt;&gt;")=0,"",SUMIF('English Scores- Leveled papers'!$H$4:$KM$4,AU$3,'English Scores- Leveled papers'!$H55:$KM55)))</f>
        <is>
          <t/>
        </is>
      </c>
      <c r="AV53" s="319" t="inlineStr">
        <f aca="false">IF($B53="","",IF(COUNTIFS('English Scores- Leveled papers'!$H$4:$KM$4,AV$3,'English Scores- Leveled papers'!$H55:$KM55,"&lt;&gt;")=0,"",SUMIF('English Scores- Leveled papers'!$H$4:$KM$4,AV$3,'English Scores- Leveled papers'!$H55:$KM55)))</f>
        <is>
          <t/>
        </is>
      </c>
      <c r="AW53" s="319" t="inlineStr">
        <f aca="false">IF($B53="","",IF(COUNTIFS('English Scores- Leveled papers'!$H$4:$KM$4,AW$3,'English Scores- Leveled papers'!$H55:$KM55,"&lt;&gt;")=0,"",SUMIF('English Scores- Leveled papers'!$H$4:$KM$4,AW$3,'English Scores- Leveled papers'!$H55:$KM55)))</f>
        <is>
          <t/>
        </is>
      </c>
      <c r="AX53" s="319" t="inlineStr">
        <f aca="false">IF($B53="","",IF(COUNTIFS('English Scores- Leveled papers'!$H$4:$KM$4,AX$3,'English Scores- Leveled papers'!$H55:$KM55,"&lt;&gt;")=0,"",SUMIF('English Scores- Leveled papers'!$H$4:$KM$4,AX$3,'English Scores- Leveled papers'!$H55:$KM55)))</f>
        <is>
          <t/>
        </is>
      </c>
      <c r="AY53" s="319" t="inlineStr">
        <f aca="false">IF($B53="","",IF(COUNTIFS('English Scores- Leveled papers'!$H$4:$KM$4,AY$3,'English Scores- Leveled papers'!$H55:$KM55,"&lt;&gt;")=0,"",SUMIF('English Scores- Leveled papers'!$H$4:$KM$4,AY$3,'English Scores- Leveled papers'!$H55:$KM55)))</f>
        <is>
          <t/>
        </is>
      </c>
      <c r="AZ53" s="752" t="inlineStr">
        <f aca="false">IF($B53="","",IF(COUNTIFS('English Scores- Leveled papers'!$H$4:$KM$4,AZ$3,'English Scores- Leveled papers'!$H55:$KM55,"&lt;&gt;")=0,"",SUMIF('English Scores- Leveled papers'!$H$4:$KM$4,AZ$3,'English Scores- Leveled papers'!$H55:$KM55)))</f>
        <is>
          <t/>
        </is>
      </c>
      <c r="BA53" s="752" t="inlineStr">
        <f aca="false">IF($B53="","",IF(COUNTIFS('English Scores- Leveled papers'!$H$4:$KM$4,BA$3,'English Scores- Leveled papers'!$H55:$KM55,"&lt;&gt;")=0,"",SUMIF('English Scores- Leveled papers'!$H$4:$KM$4,BA$3,'English Scores- Leveled papers'!$H55:$KM55)))</f>
        <is>
          <t/>
        </is>
      </c>
      <c r="BB53" s="752" t="inlineStr">
        <f aca="false">IF($B53="","",IF(COUNTIFS('English Scores- Leveled papers'!$H$4:$KM$4,BB$3,'English Scores- Leveled papers'!$H55:$KM55,"&lt;&gt;")=0,"",SUMIF('English Scores- Leveled papers'!$H$4:$KM$4,BB$3,'English Scores- Leveled papers'!$H55:$KM55)))</f>
        <is>
          <t/>
        </is>
      </c>
      <c r="BC53" s="752" t="inlineStr">
        <f aca="false">IF($B53="","",IF(COUNTIFS('English Scores- Leveled papers'!$H$4:$KM$4,BC$3,'English Scores- Leveled papers'!$H55:$KM55,"&lt;&gt;")=0,"",SUMIF('English Scores- Leveled papers'!$H$4:$KM$4,BC$3,'English Scores- Leveled papers'!$H55:$KM55)))</f>
        <is>
          <t/>
        </is>
      </c>
      <c r="BD53" s="752"/>
      <c r="BE53" s="752"/>
      <c r="BF53" s="752" t="inlineStr">
        <f aca="false">IF($B53="","",IF(COUNTIFS('English Scores- Leveled papers'!$H$4:$KM$4,BF$3,'English Scores- Leveled papers'!$H55:$KM55,"&lt;&gt;")=0,"",SUMIF('English Scores- Leveled papers'!$H$4:$KM$4,BF$3,'English Scores- Leveled papers'!$H55:$KM55)))</f>
        <is>
          <t/>
        </is>
      </c>
      <c r="BG53" s="752" t="inlineStr">
        <f aca="false">IF($B53="","",IF(COUNTIFS('English Scores- Leveled papers'!$H$4:$KM$4,BG$3,'English Scores- Leveled papers'!$H55:$KM55,"&lt;&gt;")=0,"",SUMIF('English Scores- Leveled papers'!$H$4:$KM$4,BG$3,'English Scores- Leveled papers'!$H55:$KM55)))</f>
        <is>
          <t/>
        </is>
      </c>
      <c r="BH53" s="752" t="inlineStr">
        <f aca="false">IF($B53="","",IF(COUNTIFS('English Scores- Leveled papers'!$H$4:$KM$4,BH$3,'English Scores- Leveled papers'!$H55:$KM55,"&lt;&gt;")=0,"",SUMIF('English Scores- Leveled papers'!$H$4:$KM$4,BH$3,'English Scores- Leveled papers'!$H55:$KM55)))</f>
        <is>
          <t/>
        </is>
      </c>
      <c r="BI53" s="752" t="inlineStr">
        <f aca="false">IF($B53="","",IF(COUNTIFS('English Scores- Leveled papers'!$H$4:$KM$4,BI$3,'English Scores- Leveled papers'!$H55:$KM55,"&lt;&gt;")=0,"",SUMIF('English Scores- Leveled papers'!$H$4:$KM$4,BI$3,'English Scores- Leveled papers'!$H55:$KM55)))</f>
        <is>
          <t/>
        </is>
      </c>
      <c r="BJ53" s="752" t="inlineStr">
        <f aca="false">IF($B53="","",IF(COUNTIFS('English Scores- Leveled papers'!$H$4:$KM$4,BJ$3,'English Scores- Leveled papers'!$H55:$KM55,"&lt;&gt;")=0,"",SUMIF('English Scores- Leveled papers'!$H$4:$KM$4,BJ$3,'English Scores- Leveled papers'!$H55:$KM55)))</f>
        <is>
          <t/>
        </is>
      </c>
      <c r="BK53" s="752" t="inlineStr">
        <f aca="false">IF($B53="","",IF(COUNTIFS('English Scores- Leveled papers'!$H$4:$KM$4,BK$3,'English Scores- Leveled papers'!$H55:$KM55,"&lt;&gt;")=0,"",SUMIF('English Scores- Leveled papers'!$H$4:$KM$4,BK$3,'English Scores- Leveled papers'!$H55:$KM55)))</f>
        <is>
          <t/>
        </is>
      </c>
      <c r="BL53" s="752" t="inlineStr">
        <f aca="false">IF($B53="","",IF(COUNTIFS('English Scores- Leveled papers'!$H$4:$KM$4,BL$3,'English Scores- Leveled papers'!$H55:$KM55,"&lt;&gt;")=0,"",SUMIF('English Scores- Leveled papers'!$H$4:$KM$4,BL$3,'English Scores- Leveled papers'!$H55:$KM55)))</f>
        <is>
          <t/>
        </is>
      </c>
      <c r="BM53" s="752" t="inlineStr">
        <f aca="false">IF($B53="","",IF(COUNTIFS('English Scores- Leveled papers'!$H$4:$KM$4,BM$3,'English Scores- Leveled papers'!$H55:$KM55,"&lt;&gt;")=0,"",SUMIF('English Scores- Leveled papers'!$H$4:$KM$4,BM$3,'English Scores- Leveled papers'!$H55:$KM55)))</f>
        <is>
          <t/>
        </is>
      </c>
      <c r="BN53" s="752" t="inlineStr">
        <f aca="false">IF($B53="","",IF(COUNTIFS('English Scores- Leveled papers'!$H$4:$KM$4,BN$3,'English Scores- Leveled papers'!$H55:$KM55,"&lt;&gt;")=0,"",SUMIF('English Scores- Leveled papers'!$H$4:$KM$4,BN$3,'English Scores- Leveled papers'!$H55:$KM55)))</f>
        <is>
          <t/>
        </is>
      </c>
      <c r="BO53" s="752" t="inlineStr">
        <f aca="false">IF($B53="","",IF(COUNTIFS('English Scores- Leveled papers'!$H$4:$KM$4,BO$3,'English Scores- Leveled papers'!$H55:$KM55,"&lt;&gt;")=0,"",SUMIF('English Scores- Leveled papers'!$H$4:$KM$4,BO$3,'English Scores- Leveled papers'!$H55:$KM55)))</f>
        <is>
          <t/>
        </is>
      </c>
      <c r="BP53" s="319" t="inlineStr">
        <f aca="false">IF($B53="","",IF(COUNTIFS('English Scores- Leveled papers'!$H$4:$KM$4,BP$3,'English Scores- Leveled papers'!$H55:$KM55,"&lt;&gt;")=0,"",SUMIF('English Scores- Leveled papers'!$H$4:$KM$4,BP$3,'English Scores- Leveled papers'!$H55:$KM55)))</f>
        <is>
          <t/>
        </is>
      </c>
      <c r="BQ53" s="319" t="inlineStr">
        <f aca="false">IF($B53="","",IF(COUNTIFS('English Scores- Leveled papers'!$H$4:$KM$4,BQ$3,'English Scores- Leveled papers'!$H55:$KM55,"&lt;&gt;")=0,"",SUMIF('English Scores- Leveled papers'!$H$4:$KM$4,BQ$3,'English Scores- Leveled papers'!$H55:$KM55)))</f>
        <is>
          <t/>
        </is>
      </c>
      <c r="BR53" s="319" t="inlineStr">
        <f aca="false">IF($B53="","",IF(COUNTIFS('English Scores- Leveled papers'!$H$4:$KM$4,BR$3,'English Scores- Leveled papers'!$H55:$KM55,"&lt;&gt;")=0,"",SUMIF('English Scores- Leveled papers'!$H$4:$KM$4,BR$3,'English Scores- Leveled papers'!$H55:$KM55)))</f>
        <is>
          <t/>
        </is>
      </c>
      <c r="BS53" s="319" t="inlineStr">
        <f aca="false">IF($B53="","",IF(COUNTIFS('English Scores- Leveled papers'!$H$4:$KM$4,BS$3,'English Scores- Leveled papers'!$H55:$KM55,"&lt;&gt;")=0,"",SUMIF('English Scores- Leveled papers'!$H$4:$KM$4,BS$3,'English Scores- Leveled papers'!$H55:$KM55)))</f>
        <is>
          <t/>
        </is>
      </c>
      <c r="BT53" s="319" t="inlineStr">
        <f aca="false">IF($B53="","",IF(COUNTIFS('English Scores- Leveled papers'!$H$4:$KM$4,BT$3,'English Scores- Leveled papers'!$H55:$KM55,"&lt;&gt;")=0,"",SUMIF('English Scores- Leveled papers'!$H$4:$KM$4,BT$3,'English Scores- Leveled papers'!$H55:$KM55)))</f>
        <is>
          <t/>
        </is>
      </c>
      <c r="BU53" s="319" t="inlineStr">
        <f aca="false">IF($B53="","",IF(COUNTIFS('English Scores- Leveled papers'!$H$4:$KM$4,BU$3,'English Scores- Leveled papers'!$H55:$KM55,"&lt;&gt;")=0,"",SUMIF('English Scores- Leveled papers'!$H$4:$KM$4,BU$3,'English Scores- Leveled papers'!$H55:$KM55)))</f>
        <is>
          <t/>
        </is>
      </c>
      <c r="BV53" s="319" t="inlineStr">
        <f aca="false">IF($B53="","",IF(COUNTIFS('English Scores- Leveled papers'!$H$4:$KM$4,BV$3,'English Scores- Leveled papers'!$H55:$KM55,"&lt;&gt;")=0,"",SUMIF('English Scores- Leveled papers'!$H$4:$KM$4,BV$3,'English Scores- Leveled papers'!$H55:$KM55)))</f>
        <is>
          <t/>
        </is>
      </c>
      <c r="BW53" s="319" t="inlineStr">
        <f aca="false">IF($B53="","",IF(COUNTIFS('English Scores- Leveled papers'!$H$4:$KM$4,BW$3,'English Scores- Leveled papers'!$H55:$KM55,"&lt;&gt;")=0,"",SUMIF('English Scores- Leveled papers'!$H$4:$KM$4,BW$3,'English Scores- Leveled papers'!$H55:$KM55)))</f>
        <is>
          <t/>
        </is>
      </c>
      <c r="BX53" s="752" t="inlineStr">
        <f aca="false">IF($B53="","",IF(COUNTIFS('English Scores- Leveled papers'!$H$4:$KM$4,BX$3,'English Scores- Leveled papers'!$H55:$KM55,"&lt;&gt;")=0,"",SUMIF('English Scores- Leveled papers'!$H$4:$KM$4,BX$3,'English Scores- Leveled papers'!$H55:$KM55)))</f>
        <is>
          <t/>
        </is>
      </c>
      <c r="BY53" s="752" t="inlineStr">
        <f aca="false">IF($B53="","",IF(COUNTIFS('English Scores- Leveled papers'!$H$4:$KM$4,BY$3,'English Scores- Leveled papers'!$H55:$KM55,"&lt;&gt;")=0,"",SUMIF('English Scores- Leveled papers'!$H$4:$KM$4,BY$3,'English Scores- Leveled papers'!$H55:$KM55)))</f>
        <is>
          <t/>
        </is>
      </c>
      <c r="BZ53" s="752" t="inlineStr">
        <f aca="false">IF($B53="","",IF(COUNTIFS('English Scores- Leveled papers'!$H$4:$KM$4,BZ$3,'English Scores- Leveled papers'!$H55:$KM55,"&lt;&gt;")=0,"",SUMIF('English Scores- Leveled papers'!$H$4:$KM$4,BZ$3,'English Scores- Leveled papers'!$H55:$KM55)))</f>
        <is>
          <t/>
        </is>
      </c>
      <c r="CA53" s="752" t="inlineStr">
        <f aca="false">IF($B53="","",IF(COUNTIFS('English Scores- Leveled papers'!$H$4:$KM$4,CA$3,'English Scores- Leveled papers'!$H55:$KM55,"&lt;&gt;")=0,"",SUMIF('English Scores- Leveled papers'!$H$4:$KM$4,CA$3,'English Scores- Leveled papers'!$H55:$KM55)))</f>
        <is>
          <t/>
        </is>
      </c>
      <c r="CB53" s="752" t="inlineStr">
        <f aca="false">IF($B53="","",IF(COUNTIFS('English Scores- Leveled papers'!$H$4:$KM$4,CB$3,'English Scores- Leveled papers'!$H55:$KM55,"&lt;&gt;")=0,"",SUMIF('English Scores- Leveled papers'!$H$4:$KM$4,CB$3,'English Scores- Leveled papers'!$H55:$KM55)))</f>
        <is>
          <t/>
        </is>
      </c>
      <c r="CC53" s="752" t="inlineStr">
        <f aca="false">IF($B53="","",IF(COUNTIFS('English Scores- Leveled papers'!$H$4:$KM$4,CC$3,'English Scores- Leveled papers'!$H55:$KM55,"&lt;&gt;")=0,"",SUMIF('English Scores- Leveled papers'!$H$4:$KM$4,CC$3,'English Scores- Leveled papers'!$H55:$KM55)))</f>
        <is>
          <t/>
        </is>
      </c>
      <c r="CD53" s="752" t="inlineStr">
        <f aca="false">IF($B53="","",IF(COUNTIFS('English Scores- Leveled papers'!$H$4:$KM$4,CD$3,'English Scores- Leveled papers'!$H55:$KM55,"&lt;&gt;")=0,"",SUMIF('English Scores- Leveled papers'!$H$4:$KM$4,CD$3,'English Scores- Leveled papers'!$H55:$KM55)))</f>
        <is>
          <t/>
        </is>
      </c>
      <c r="CE53" s="752" t="inlineStr">
        <f aca="false">IF($B53="","",IF(COUNTIFS('English Scores- Leveled papers'!$H$4:$KM$4,CE$3,'English Scores- Leveled papers'!$H55:$KM55,"&lt;&gt;")=0,"",SUMIF('English Scores- Leveled papers'!$H$4:$KM$4,CE$3,'English Scores- Leveled papers'!$H55:$KM55)))</f>
        <is>
          <t/>
        </is>
      </c>
      <c r="CF53" s="752" t="inlineStr">
        <f aca="false">IF($B53="","",IF(COUNTIFS('English Scores- Leveled papers'!$H$4:$KM$4,CF$3,'English Scores- Leveled papers'!$H55:$KM55,"&lt;&gt;")=0,"",SUMIF('English Scores- Leveled papers'!$H$4:$KM$4,CF$3,'English Scores- Leveled papers'!$H55:$KM55)))</f>
        <is>
          <t/>
        </is>
      </c>
      <c r="CG53" s="319" t="inlineStr">
        <f aca="false">IF($B53="","",IF(COUNTIFS('English Scores- Leveled papers'!$H$4:$KM$4,CG$3,'English Scores- Leveled papers'!$H55:$KM55,"&lt;&gt;")=0,"",SUMIF('English Scores- Leveled papers'!$H$4:$KM$4,CG$3,'English Scores- Leveled papers'!$H55:$KM55)))</f>
        <is>
          <t/>
        </is>
      </c>
      <c r="CH53" s="319" t="inlineStr">
        <f aca="false">IF($B53="","",IF(COUNTIFS('English Scores- Leveled papers'!$H$4:$KM$4,CH$3,'English Scores- Leveled papers'!$H55:$KM55,"&lt;&gt;")=0,"",SUMIF('English Scores- Leveled papers'!$H$4:$KM$4,CH$3,'English Scores- Leveled papers'!$H55:$KM55)))</f>
        <is>
          <t/>
        </is>
      </c>
      <c r="CI53" s="319" t="inlineStr">
        <f aca="false">IF($B53="","",IF(COUNTIFS('English Scores- Leveled papers'!$H$4:$KM$4,CI$3,'English Scores- Leveled papers'!$H55:$KM55,"&lt;&gt;")=0,"",SUMIF('English Scores- Leveled papers'!$H$4:$KM$4,CI$3,'English Scores- Leveled papers'!$H55:$KM55)))</f>
        <is>
          <t/>
        </is>
      </c>
      <c r="CJ53" s="319" t="inlineStr">
        <f aca="false">IF($B53="","",IF(COUNTIFS('English Scores- Leveled papers'!$H$4:$KM$4,CJ$3,'English Scores- Leveled papers'!$H55:$KM55,"&lt;&gt;")=0,"",SUMIF('English Scores- Leveled papers'!$H$4:$KM$4,CJ$3,'English Scores- Leveled papers'!$H55:$KM55)))</f>
        <is>
          <t/>
        </is>
      </c>
      <c r="CK53" s="319" t="inlineStr">
        <f aca="false">IF($B53="","",IF(COUNTIFS('English Scores- Leveled papers'!$H$4:$KM$4,CK$3,'English Scores- Leveled papers'!$H55:$KM55,"&lt;&gt;")=0,"",SUMIF('English Scores- Leveled papers'!$H$4:$KM$4,CK$3,'English Scores- Leveled papers'!$H55:$KM55)))</f>
        <is>
          <t/>
        </is>
      </c>
      <c r="CL53" s="752" t="inlineStr">
        <f aca="false">IF($B53="","",IF(COUNTIFS('English Scores- Leveled papers'!$H$4:$KM$4,CL$3,'English Scores- Leveled papers'!$H55:$KM55,"&lt;&gt;")=0,"",SUMIF('English Scores- Leveled papers'!$H$4:$KM$4,CL$3,'English Scores- Leveled papers'!$H55:$KM55)))</f>
        <is>
          <t/>
        </is>
      </c>
      <c r="CM53" s="752" t="inlineStr">
        <f aca="false">IF($B53="","",IF(COUNTIFS('English Scores- Leveled papers'!$H$4:$KM$4,CM$3,'English Scores- Leveled papers'!$H55:$KM55,"&lt;&gt;")=0,"",SUMIF('English Scores- Leveled papers'!$H$4:$KM$4,CM$3,'English Scores- Leveled papers'!$H55:$KM55)))</f>
        <is>
          <t/>
        </is>
      </c>
      <c r="CN53" s="752" t="inlineStr">
        <f aca="false">IF($B53="","",IF(COUNTIFS('English Scores- Leveled papers'!$H$4:$KM$4,CN$3,'English Scores- Leveled papers'!$H55:$KM55,"&lt;&gt;")=0,"",SUMIF('English Scores- Leveled papers'!$H$4:$KM$4,CN$3,'English Scores- Leveled papers'!$H55:$KM55)))</f>
        <is>
          <t/>
        </is>
      </c>
      <c r="CO53" s="752" t="inlineStr">
        <f aca="false">IF($B53="","",IF(COUNTIFS('English Scores- Leveled papers'!$H$4:$KM$4,CO$3,'English Scores- Leveled papers'!$H55:$KM55,"&lt;&gt;")=0,"",SUMIF('English Scores- Leveled papers'!$H$4:$KM$4,CO$3,'English Scores- Leveled papers'!$H55:$KM55)))</f>
        <is>
          <t/>
        </is>
      </c>
      <c r="CP53" s="752" t="inlineStr">
        <f aca="false">IF($B53="","",IF(COUNTIFS('English Scores- Leveled papers'!$H$4:$KM$4,CP$3,'English Scores- Leveled papers'!$H55:$KM55,"&lt;&gt;")=0,"",SUMIF('English Scores- Leveled papers'!$H$4:$KM$4,CP$3,'English Scores- Leveled papers'!$H55:$KM55)))</f>
        <is>
          <t/>
        </is>
      </c>
      <c r="CQ53" s="752" t="inlineStr">
        <f aca="false">IF($B53="","",IF(COUNTIFS('English Scores- Leveled papers'!$H$4:$KM$4,CQ$3,'English Scores- Leveled papers'!$H55:$KM55,"&lt;&gt;")=0,"",SUMIF('English Scores- Leveled papers'!$H$4:$KM$4,CQ$3,'English Scores- Leveled papers'!$H55:$KM55)))</f>
        <is>
          <t/>
        </is>
      </c>
      <c r="CR53" s="752" t="inlineStr">
        <f aca="false">IF($B53="","",IF(COUNTIFS('English Scores- Leveled papers'!$H$4:$KM$4,CR$3,'English Scores- Leveled papers'!$H55:$KM55,"&lt;&gt;")=0,"",SUMIF('English Scores- Leveled papers'!$H$4:$KM$4,CR$3,'English Scores- Leveled papers'!$H55:$KM55)))</f>
        <is>
          <t/>
        </is>
      </c>
      <c r="CS53" s="752" t="inlineStr">
        <f aca="false">IF($B53="","",IF(COUNTIFS('English Scores- Leveled papers'!$H$4:$KM$4,CS$3,'English Scores- Leveled papers'!$H55:$KM55,"&lt;&gt;")=0,"",SUMIF('English Scores- Leveled papers'!$H$4:$KM$4,CS$3,'English Scores- Leveled papers'!$H55:$KM55)))</f>
        <is>
          <t/>
        </is>
      </c>
      <c r="CT53" s="319" t="inlineStr">
        <f aca="false">IF($B53="","",IF(COUNTIFS('English Scores- Leveled papers'!$H$4:$KM$4,CT$3,'English Scores- Leveled papers'!$H55:$KM55,"&lt;&gt;")=0,"",SUMIF('English Scores- Leveled papers'!$H$4:$KM$4,CT$3,'English Scores- Leveled papers'!$H55:$KM55)))</f>
        <is>
          <t/>
        </is>
      </c>
      <c r="CU53" s="319" t="inlineStr">
        <f aca="false">IF($B53="","",IF(COUNTIFS('English Scores- Leveled papers'!$H$4:$KM$4,CU$3,'English Scores- Leveled papers'!$H55:$KM55,"&lt;&gt;")=0,"",SUMIF('English Scores- Leveled papers'!$H$4:$KM$4,CU$3,'English Scores- Leveled papers'!$H55:$KM55)))</f>
        <is>
          <t/>
        </is>
      </c>
      <c r="CV53" s="319" t="inlineStr">
        <f aca="false">IF($B53="","",IF(COUNTIFS('English Scores- Leveled papers'!$H$4:$KM$4,CV$3,'English Scores- Leveled papers'!$H55:$KM55,"&lt;&gt;")=0,"",SUMIF('English Scores- Leveled papers'!$H$4:$KM$4,CV$3,'English Scores- Leveled papers'!$H55:$KM55)))</f>
        <is>
          <t/>
        </is>
      </c>
      <c r="CW53" s="319" t="inlineStr">
        <f aca="false">IF($B53="","",IF(COUNTIFS('English Scores- Leveled papers'!$H$4:$KM$4,CW$3,'English Scores- Leveled papers'!$H55:$KM55,"&lt;&gt;")=0,"",SUMIF('English Scores- Leveled papers'!$H$4:$KM$4,CW$3,'English Scores- Leveled papers'!$H55:$KM55)))</f>
        <is>
          <t/>
        </is>
      </c>
      <c r="CX53" s="319" t="inlineStr">
        <f aca="false">IF($B53="","",IF(COUNTIFS('English Scores- Leveled papers'!$H$4:$KM$4,CX$3,'English Scores- Leveled papers'!$H55:$KM55,"&lt;&gt;")=0,"",SUMIF('English Scores- Leveled papers'!$H$4:$KM$4,CX$3,'English Scores- Leveled papers'!$H55:$KM55)))</f>
        <is>
          <t/>
        </is>
      </c>
      <c r="CY53" s="319" t="inlineStr">
        <f aca="false">IF($B53="","",IF(COUNTIFS('English Scores- Leveled papers'!$H$4:$KM$4,CY$3,'English Scores- Leveled papers'!$H55:$KM55,"&lt;&gt;")=0,"",SUMIF('English Scores- Leveled papers'!$H$4:$KM$4,CY$3,'English Scores- Leveled papers'!$H55:$KM55)))</f>
        <is>
          <t/>
        </is>
      </c>
      <c r="CZ53" s="319" t="inlineStr">
        <f aca="false">IF($B53="","",IF(COUNTIFS('English Scores- Leveled papers'!$H$4:$KM$4,CZ$3,'English Scores- Leveled papers'!$H55:$KM55,"&lt;&gt;")=0,"",SUMIF('English Scores- Leveled papers'!$H$4:$KM$4,CZ$3,'English Scores- Leveled papers'!$H55:$KM55)))</f>
        <is>
          <t/>
        </is>
      </c>
      <c r="DA53" s="319" t="inlineStr">
        <f aca="false">IF($B53="","",IF(COUNTIFS('English Scores- Leveled papers'!$H$4:$KM$4,DA$3,'English Scores- Leveled papers'!$H55:$KM55,"&lt;&gt;")=0,"",SUMIF('English Scores- Leveled papers'!$H$4:$KM$4,DA$3,'English Scores- Leveled papers'!$H55:$KM55)))</f>
        <is>
          <t/>
        </is>
      </c>
      <c r="DB53" s="319" t="inlineStr">
        <f aca="false">IF($B53="","",IF(COUNTIFS('English Scores- Leveled papers'!$H$4:$KM$4,DB$3,'English Scores- Leveled papers'!$H55:$KM55,"&lt;&gt;")=0,"",SUMIF('English Scores- Leveled papers'!$H$4:$KM$4,DB$3,'English Scores- Leveled papers'!$H55:$KM55)))</f>
        <is>
          <t/>
        </is>
      </c>
      <c r="DC53" s="319" t="inlineStr">
        <f aca="false">IF($B53="","",IF(COUNTIFS('English Scores- Leveled papers'!$H$4:$KM$4,DC$3,'English Scores- Leveled papers'!$H55:$KM55,"&lt;&gt;")=0,"",SUMIF('English Scores- Leveled papers'!$H$4:$KM$4,DC$3,'English Scores- Leveled papers'!$H55:$KM55)))</f>
        <is>
          <t/>
        </is>
      </c>
      <c r="DD53" s="319" t="inlineStr">
        <f aca="false">IF($B53="","",IF(COUNTIFS('English Scores- Leveled papers'!$H$4:$KM$4,DD$3,'English Scores- Leveled papers'!$H55:$KM55,"&lt;&gt;")=0,"",SUMIF('English Scores- Leveled papers'!$H$4:$KM$4,DD$3,'English Scores- Leveled papers'!$H55:$KM55)))</f>
        <is>
          <t/>
        </is>
      </c>
      <c r="DE53" s="319" t="inlineStr">
        <f aca="false">IF($B53="","",IF(COUNTIFS('English Scores- Leveled papers'!$H$4:$KM$4,DE$3,'English Scores- Leveled papers'!$H55:$KM55,"&lt;&gt;")=0,"",SUMIF('English Scores- Leveled papers'!$H$4:$KM$4,DE$3,'English Scores- Leveled papers'!$H55:$KM55)))</f>
        <is>
          <t/>
        </is>
      </c>
      <c r="DF53" s="752" t="inlineStr">
        <f aca="false">IF($B53="","",IF(COUNTIFS('English Scores- Leveled papers'!$H$4:$KM$4,DF$3,'English Scores- Leveled papers'!$H55:$KM55,"&lt;&gt;")=0,"",SUMIF('English Scores- Leveled papers'!$H$4:$KM$4,DF$3,'English Scores- Leveled papers'!$H55:$KM55)))</f>
        <is>
          <t/>
        </is>
      </c>
      <c r="DG53" s="752" t="inlineStr">
        <f aca="false">IF($B53="","",IF(COUNTIFS('English Scores- Leveled papers'!$H$4:$KM$4,DG$3,'English Scores- Leveled papers'!$H55:$KM55,"&lt;&gt;")=0,"",SUMIF('English Scores- Leveled papers'!$H$4:$KM$4,DG$3,'English Scores- Leveled papers'!$H55:$KM55)))</f>
        <is>
          <t/>
        </is>
      </c>
      <c r="DH53" s="752" t="inlineStr">
        <f aca="false">IF($B53="","",IF(COUNTIFS('English Scores- Leveled papers'!$H$4:$KM$4,DH$3,'English Scores- Leveled papers'!$H55:$KM55,"&lt;&gt;")=0,"",SUMIF('English Scores- Leveled papers'!$H$4:$KM$4,DH$3,'English Scores- Leveled papers'!$H55:$KM55)))</f>
        <is>
          <t/>
        </is>
      </c>
      <c r="DI53" s="752" t="inlineStr">
        <f aca="false">IF($B53="","",IF(COUNTIFS('English Scores- Leveled papers'!$H$4:$KM$4,DI$3,'English Scores- Leveled papers'!$H55:$KM55,"&lt;&gt;")=0,"",SUMIF('English Scores- Leveled papers'!$H$4:$KM$4,DI$3,'English Scores- Leveled papers'!$H55:$KM55)))</f>
        <is>
          <t/>
        </is>
      </c>
      <c r="DJ53" s="752" t="inlineStr">
        <f aca="false">IF($B53="","",IF(COUNTIFS('English Scores- Leveled papers'!$H$4:$KM$4,DJ$3,'English Scores- Leveled papers'!$H55:$KM55,"&lt;&gt;")=0,"",SUMIF('English Scores- Leveled papers'!$H$4:$KM$4,DJ$3,'English Scores- Leveled papers'!$H55:$KM55)))</f>
        <is>
          <t/>
        </is>
      </c>
      <c r="DK53" s="752" t="inlineStr">
        <f aca="false">IF($B53="","",IF(COUNTIFS('English Scores- Leveled papers'!$H$4:$KM$4,DK$3,'English Scores- Leveled papers'!$H55:$KM55,"&lt;&gt;")=0,"",SUMIF('English Scores- Leveled papers'!$H$4:$KM$4,DK$3,'English Scores- Leveled papers'!$H55:$KM55)))</f>
        <is>
          <t/>
        </is>
      </c>
      <c r="DL53" s="752" t="inlineStr">
        <f aca="false">IF($B53="","",IF(COUNTIFS('English Scores- Leveled papers'!$H$4:$KM$4,DL$3,'English Scores- Leveled papers'!$H55:$KM55,"&lt;&gt;")=0,"",SUMIF('English Scores- Leveled papers'!$H$4:$KM$4,DL$3,'English Scores- Leveled papers'!$H55:$KM55)))</f>
        <is>
          <t/>
        </is>
      </c>
      <c r="DM53" s="752" t="inlineStr">
        <f aca="false">IF($B53="","",IF(COUNTIFS('English Scores- Leveled papers'!$H$4:$KM$4,DM$3,'English Scores- Leveled papers'!$H55:$KM55,"&lt;&gt;")=0,"",SUMIF('English Scores- Leveled papers'!$H$4:$KM$4,DM$3,'English Scores- Leveled papers'!$H55:$KM55)))</f>
        <is>
          <t/>
        </is>
      </c>
      <c r="DN53" s="752" t="inlineStr">
        <f aca="false">IF($B53="","",IF(COUNTIFS('English Scores- Leveled papers'!$H$4:$KM$4,DN$3,'English Scores- Leveled papers'!$H55:$KM55,"&lt;&gt;")=0,"",SUMIF('English Scores- Leveled papers'!$H$4:$KM$4,DN$3,'English Scores- Leveled papers'!$H55:$KM55)))</f>
        <is>
          <t/>
        </is>
      </c>
      <c r="DO53" s="752" t="inlineStr">
        <f aca="false">IF($B53="","",IF(COUNTIFS('English Scores- Leveled papers'!$H$4:$KM$4,DO$3,'English Scores- Leveled papers'!$H55:$KM55,"&lt;&gt;")=0,"",SUMIF('English Scores- Leveled papers'!$H$4:$KM$4,DO$3,'English Scores- Leveled papers'!$H55:$KM55)))</f>
        <is>
          <t/>
        </is>
      </c>
      <c r="DP53" s="752" t="inlineStr">
        <f aca="false">IF($B53="","",IF(COUNTIFS('English Scores- Leveled papers'!$H$4:$KM$4,DP$3,'English Scores- Leveled papers'!$H55:$KM55,"&lt;&gt;")=0,"",SUMIF('English Scores- Leveled papers'!$H$4:$KM$4,DP$3,'English Scores- Leveled papers'!$H55:$KM55)))</f>
        <is>
          <t/>
        </is>
      </c>
      <c r="DQ53" s="752" t="inlineStr">
        <f aca="false">IF($B53="","",IF(COUNTIFS('English Scores- Leveled papers'!$H$4:$KM$4,DQ$3,'English Scores- Leveled papers'!$H55:$KM55,"&lt;&gt;")=0,"",SUMIF('English Scores- Leveled papers'!$H$4:$KM$4,DQ$3,'English Scores- Leveled papers'!$H55:$KM55)))</f>
        <is>
          <t/>
        </is>
      </c>
      <c r="DR53" s="319" t="inlineStr">
        <f aca="false">IF($B53="","",IF(COUNTIFS('English Scores- Leveled papers'!$H$4:$KM$4,DR$3,'English Scores- Leveled papers'!$H55:$KM55,"&lt;&gt;")=0,"",SUMIF('English Scores- Leveled papers'!$H$4:$KM$4,DR$3,'English Scores- Leveled papers'!$H55:$KM55)))</f>
        <is>
          <t/>
        </is>
      </c>
      <c r="DS53" s="319" t="inlineStr">
        <f aca="false">IF($B53="","",IF(COUNTIFS('English Scores- Leveled papers'!$H$4:$KM$4,DS$3,'English Scores- Leveled papers'!$H55:$KM55,"&lt;&gt;")=0,"",SUMIF('English Scores- Leveled papers'!$H$4:$KM$4,DS$3,'English Scores- Leveled papers'!$H55:$KM55)))</f>
        <is>
          <t/>
        </is>
      </c>
      <c r="DT53" s="319" t="inlineStr">
        <f aca="false">IF($B53="","",IF(COUNTIFS('English Scores- Leveled papers'!$H$4:$KM$4,DT$3,'English Scores- Leveled papers'!$H55:$KM55,"&lt;&gt;")=0,"",SUMIF('English Scores- Leveled papers'!$H$4:$KM$4,DT$3,'English Scores- Leveled papers'!$H55:$KM55)))</f>
        <is>
          <t/>
        </is>
      </c>
      <c r="DU53" s="319" t="inlineStr">
        <f aca="false">IF($B53="","",IF(COUNTIFS('English Scores- Leveled papers'!$H$4:$KM$4,DU$3,'English Scores- Leveled papers'!$H55:$KM55,"&lt;&gt;")=0,"",SUMIF('English Scores- Leveled papers'!$H$4:$KM$4,DU$3,'English Scores- Leveled papers'!$H55:$KM55)))</f>
        <is>
          <t/>
        </is>
      </c>
      <c r="DV53" s="319" t="inlineStr">
        <f aca="false">IF($B53="","",IF(COUNTIFS('English Scores- Leveled papers'!$H$4:$KM$4,DV$3,'English Scores- Leveled papers'!$H55:$KM55,"&lt;&gt;")=0,"",SUMIF('English Scores- Leveled papers'!$H$4:$KM$4,DV$3,'English Scores- Leveled papers'!$H55:$KM55)))</f>
        <is>
          <t/>
        </is>
      </c>
      <c r="DW53" s="319" t="inlineStr">
        <f aca="false">IF($B53="","",IF(COUNTIFS('English Scores- Leveled papers'!$H$4:$KM$4,DW$3,'English Scores- Leveled papers'!$H55:$KM55,"&lt;&gt;")=0,"",SUMIF('English Scores- Leveled papers'!$H$4:$KM$4,DW$3,'English Scores- Leveled papers'!$H55:$KM55)))</f>
        <is>
          <t/>
        </is>
      </c>
      <c r="DX53" s="319" t="inlineStr">
        <f aca="false">IF($B53="","",IF(COUNTIFS('English Scores- Leveled papers'!$H$4:$KM$4,DX$3,'English Scores- Leveled papers'!$H55:$KM55,"&lt;&gt;")=0,"",SUMIF('English Scores- Leveled papers'!$H$4:$KM$4,DX$3,'English Scores- Leveled papers'!$H55:$KM55)))</f>
        <is>
          <t/>
        </is>
      </c>
      <c r="DY53" s="319" t="inlineStr">
        <f aca="false">IF($B53="","",IF(COUNTIFS('English Scores- Leveled papers'!$H$4:$KM$4,DY$3,'English Scores- Leveled papers'!$H55:$KM55,"&lt;&gt;")=0,"",SUMIF('English Scores- Leveled papers'!$H$4:$KM$4,DY$3,'English Scores- Leveled papers'!$H55:$KM55)))</f>
        <is>
          <t/>
        </is>
      </c>
      <c r="DZ53" s="319" t="inlineStr">
        <f aca="false">IF($B53="","",IF(COUNTIFS('English Scores- Leveled papers'!$H$4:$KM$4,DZ$3,'English Scores- Leveled papers'!$H55:$KM55,"&lt;&gt;")=0,"",SUMIF('English Scores- Leveled papers'!$H$4:$KM$4,DZ$3,'English Scores- Leveled papers'!$H55:$KM55)))</f>
        <is>
          <t/>
        </is>
      </c>
      <c r="EA53" s="319" t="inlineStr">
        <f aca="false">IF($B53="","",IF(COUNTIFS('English Scores- Leveled papers'!$H$4:$KM$4,EA$3,'English Scores- Leveled papers'!$H55:$KM55,"&lt;&gt;")=0,"",SUMIF('English Scores- Leveled papers'!$H$4:$KM$4,EA$3,'English Scores- Leveled papers'!$H55:$KM55)))</f>
        <is>
          <t/>
        </is>
      </c>
      <c r="EB53" s="319" t="inlineStr">
        <f aca="false">IF($B53="","",IF(COUNTIFS('English Scores- Leveled papers'!$H$4:$KM$4,EB$3,'English Scores- Leveled papers'!$H55:$KM55,"&lt;&gt;")=0,"",SUMIF('English Scores- Leveled papers'!$H$4:$KM$4,EB$3,'English Scores- Leveled papers'!$H55:$KM55)))</f>
        <is>
          <t/>
        </is>
      </c>
      <c r="EC53" s="319" t="inlineStr">
        <f aca="false">IF($B53="","",IF(COUNTIFS('English Scores- Leveled papers'!$H$4:$KM$4,EC$3,'English Scores- Leveled papers'!$H55:$KM55,"&lt;&gt;")=0,"",SUMIF('English Scores- Leveled papers'!$H$4:$KM$4,EC$3,'English Scores- Leveled papers'!$H55:$KM55)))</f>
        <is>
          <t/>
        </is>
      </c>
      <c r="ED53" s="752" t="inlineStr">
        <f aca="false">IF($B53="","",IF(COUNTIFS('English Scores- Leveled papers'!$H$4:$KM$4,ED$3,'English Scores- Leveled papers'!$H55:$KM55,"&lt;&gt;")=0,"",SUMIF('English Scores- Leveled papers'!$H$4:$KM$4,ED$3,'English Scores- Leveled papers'!$H55:$KM55)))</f>
        <is>
          <t/>
        </is>
      </c>
      <c r="EE53" s="752" t="inlineStr">
        <f aca="false">IF($B53="","",IF(COUNTIFS('English Scores- Leveled papers'!$H$4:$KM$4,EE$3,'English Scores- Leveled papers'!$H55:$KM55,"&lt;&gt;")=0,"",SUMIF('English Scores- Leveled papers'!$H$4:$KM$4,EE$3,'English Scores- Leveled papers'!$H55:$KM55)))</f>
        <is>
          <t/>
        </is>
      </c>
      <c r="EF53" s="752" t="inlineStr">
        <f aca="false">IF($B53="","",IF(COUNTIFS('English Scores- Leveled papers'!$H$4:$KM$4,EF$3,'English Scores- Leveled papers'!$H55:$KM55,"&lt;&gt;")=0,"",SUMIF('English Scores- Leveled papers'!$H$4:$KM$4,EF$3,'English Scores- Leveled papers'!$H55:$KM55)))</f>
        <is>
          <t/>
        </is>
      </c>
      <c r="EG53" s="752" t="inlineStr">
        <f aca="false">IF($B53="","",IF(COUNTIFS('English Scores- Leveled papers'!$H$4:$KM$4,EG$3,'English Scores- Leveled papers'!$H55:$KM55,"&lt;&gt;")=0,"",SUMIF('English Scores- Leveled papers'!$H$4:$KM$4,EG$3,'English Scores- Leveled papers'!$H55:$KM55)))</f>
        <is>
          <t/>
        </is>
      </c>
      <c r="EH53" s="752" t="inlineStr">
        <f aca="false">IF($B53="","",IF(COUNTIFS('English Scores- Leveled papers'!$H$4:$KM$4,EH$3,'English Scores- Leveled papers'!$H55:$KM55,"&lt;&gt;")=0,"",SUMIF('English Scores- Leveled papers'!$H$4:$KM$4,EH$3,'English Scores- Leveled papers'!$H55:$KM55)))</f>
        <is>
          <t/>
        </is>
      </c>
      <c r="EI53" s="752" t="inlineStr">
        <f aca="false">IF($B53="","",IF(COUNTIFS('English Scores- Leveled papers'!$H$4:$KM$4,EI$3,'English Scores- Leveled papers'!$H55:$KM55,"&lt;&gt;")=0,"",SUMIF('English Scores- Leveled papers'!$H$4:$KM$4,EI$3,'English Scores- Leveled papers'!$H55:$KM55)))</f>
        <is>
          <t/>
        </is>
      </c>
      <c r="EJ53" s="752" t="inlineStr">
        <f aca="false">IF($B53="","",IF(COUNTIFS('English Scores- Leveled papers'!$H$4:$KM$4,EJ$3,'English Scores- Leveled papers'!$H55:$KM55,"&lt;&gt;")=0,"",SUMIF('English Scores- Leveled papers'!$H$4:$KM$4,EJ$3,'English Scores- Leveled papers'!$H55:$KM55)))</f>
        <is>
          <t/>
        </is>
      </c>
      <c r="EK53" s="752" t="inlineStr">
        <f aca="false">IF($B53="","",IF(COUNTIFS('English Scores- Leveled papers'!$H$4:$KM$4,EK$3,'English Scores- Leveled papers'!$H55:$KM55,"&lt;&gt;")=0,"",SUMIF('English Scores- Leveled papers'!$H$4:$KM$4,EK$3,'English Scores- Leveled papers'!$H55:$KM55)))</f>
        <is>
          <t/>
        </is>
      </c>
      <c r="EL53" s="752" t="inlineStr">
        <f aca="false">IF($B53="","",IF(COUNTIFS('English Scores- Leveled papers'!$H$4:$KM$4,EL$3,'English Scores- Leveled papers'!$H55:$KM55,"&lt;&gt;")=0,"",SUMIF('English Scores- Leveled papers'!$H$4:$KM$4,EL$3,'English Scores- Leveled papers'!$H55:$KM55)))</f>
        <is>
          <t/>
        </is>
      </c>
      <c r="EM53" s="752" t="inlineStr">
        <f aca="false">IF($B53="","",IF(COUNTIFS('English Scores- Leveled papers'!$H$4:$KM$4,EM$3,'English Scores- Leveled papers'!$H55:$KM55,"&lt;&gt;")=0,"",SUMIF('English Scores- Leveled papers'!$H$4:$KM$4,EM$3,'English Scores- Leveled papers'!$H55:$KM55)))</f>
        <is>
          <t/>
        </is>
      </c>
      <c r="EN53" s="752" t="inlineStr">
        <f aca="false">IF($B53="","",IF(COUNTIFS('English Scores- Leveled papers'!$H$4:$KM$4,EN$3,'English Scores- Leveled papers'!$H55:$KM55,"&lt;&gt;")=0,"",SUMIF('English Scores- Leveled papers'!$H$4:$KM$4,EN$3,'English Scores- Leveled papers'!$H55:$KM55)))</f>
        <is>
          <t/>
        </is>
      </c>
      <c r="EO53" s="752" t="inlineStr">
        <f aca="false">IF($B53="","",IF(COUNTIFS('English Scores- Leveled papers'!$H$4:$KM$4,EO$3,'English Scores- Leveled papers'!$H55:$KM55,"&lt;&gt;")=0,"",SUMIF('English Scores- Leveled papers'!$H$4:$KM$4,EO$3,'English Scores- Leveled papers'!$H55:$KM55)))</f>
        <is>
          <t/>
        </is>
      </c>
      <c r="EP53" s="752" t="inlineStr">
        <f aca="false">IF($B53="","",IF(COUNTIFS('English Scores- Leveled papers'!$H$4:$KM$4,EP$3,'English Scores- Leveled papers'!$H55:$KM55,"&lt;&gt;")=0,"",SUMIF('English Scores- Leveled papers'!$H$4:$KM$4,EP$3,'English Scores- Leveled papers'!$H55:$KM55)))</f>
        <is>
          <t/>
        </is>
      </c>
    </row>
    <row r="54" customFormat="false" ht="12.75" hidden="false" customHeight="false" outlineLevel="0" collapsed="false">
      <c r="A54" s="315" t="n">
        <v>50</v>
      </c>
      <c r="B54" s="315" t="inlineStr">
        <f aca="false">'English Scores- Leveled papers'!B56</f>
        <is>
          <t/>
        </is>
      </c>
      <c r="C54" s="751" t="e">
        <f aca="false">IF('RC Mastery Check+Question type'!D54="","",IF(OR('RC Mastery Check+Question type'!D54=-0.5,'RC Mastery Check+Question type'!D54=0,'RC Mastery Check+Question type'!D54=0.2,'RC Mastery Check+Question type'!D54=0.5),"NR",'cover sheet'!#ref!))</f>
        <v>#VALUE!</v>
      </c>
      <c r="D54" s="316" t="inlineStr">
        <f aca="false">IF(OR(B54="",COUNT('English Scores- Leveled papers'!AJ56:KM56)=0),"",IF((AND(R54&gt;=(70/100),R54&lt;1.1)),9,IF(AND(Q54&gt;=(70/100),Q54&lt;1.1),8,IF(AND(P54&gt;=(70/100),P54&lt;1.1),7,IF(AND(O54&gt;=(70/100),O54&lt;1.1),6,IF(AND(N54&gt;=0.7,N54&lt;1.1),5,IF(AND(M54&gt;=0.7,M54&lt;1.1),5,IF(AND(L54&gt;=0.7,L54&lt;1.1),4,IF(AND(K54&gt;=0.7,K54&lt;1.1),4,IF(AND(J54&gt;=0.7,J54&lt;1.1),3,IF(AND(I54&gt;=0.7,I54&lt;1.1),3,IF(AND(H54&gt;=0.7,H54&lt;1.1),2,IF(AND(G54&gt;=0.7,G54&lt;1.1),2,IF(AND(F54&gt;=0.7,F54&lt;1.1),1,IF(AND(E54&gt;=0.7,E54&lt;1.1),1,IF(COUNT('English Scores- Leveled papers'!AJ56:AK56)=0,"","NR"))))))))))))))))</f>
        <is>
          <t/>
        </is>
      </c>
      <c r="E54" s="318" t="str">
        <f aca="false">IF((B54=""),"",IF(COUNT(S54:W54)=0,"",ROUND(SUM(S54:W54)/SUM($S$2:$W$2),1)))</f>
        <v/>
      </c>
      <c r="F54" s="318" t="str">
        <f aca="false">IF((B54=""),"",IF(COUNT(X54:AB54)=0,"",ROUND(SUM(X54:AB54)/SUM($X$2:$AB$2),1)))</f>
        <v/>
      </c>
      <c r="G54" s="318" t="str">
        <f aca="false">IFERROR(IF((B54=""),"",IF(COUNT(AC54:AH54)=0,"",ROUND(SUM(AC54:AH54)/SUM($AC$2:$AH$2),1))),"")</f>
        <v/>
      </c>
      <c r="H54" s="318" t="str">
        <f aca="false">IFERROR(IF((B54=""),"",IF(COUNT(AI54:AN54)=0,"",ROUND(SUM(AI54:AN54)/SUM($AI$2:$AN$2),1))),0)</f>
        <v/>
      </c>
      <c r="I54" s="318" t="str">
        <f aca="false">IFERROR(IF((B54=""),"",IF(COUNT(AO54:AY54)=0,"",ROUND(SUM(AO54:AY54)/SUM($AO$2:$AY$2),1))),0)</f>
        <v/>
      </c>
      <c r="J54" s="318" t="str">
        <f aca="false">IFERROR(IF((B54=""),"",IF(COUNT(AZ54:BO54)=0,"",ROUND(SUM(AZ54:BO54)/SUM($AZ$2:$BO$2),1))),0)</f>
        <v/>
      </c>
      <c r="K54" s="318" t="str">
        <f aca="false">IFERROR(IF((B54=""),"",IF(COUNT(BP54:BW54)=0,"",ROUND(SUM(BP54:BW54)/SUM($BP$2:$BW$2),1))),0)</f>
        <v/>
      </c>
      <c r="L54" s="318" t="str">
        <f aca="false">IFERROR(IF((B54=""),"",IF(COUNT(BX54:CF54)=0,"",ROUND(SUM(BX54:CF54)/SUM($BX$2:$CF$2),1))),0)</f>
        <v/>
      </c>
      <c r="M54" s="318" t="str">
        <f aca="false">IFERROR(IF((B54=""),"",IF(COUNT(CG54:CK54)=0,"",ROUND(SUM(CG54:CK54)/SUM($CG$2:$CK$2),1))),0)</f>
        <v/>
      </c>
      <c r="N54" s="318" t="str">
        <f aca="false">IFERROR(IF((B54=""),"",IF(COUNT(CL54:CS54)=0,"",ROUND(SUM(CL54:CS54)/SUM($CL$2:$CS$2),1))),0)</f>
        <v/>
      </c>
      <c r="O54" s="318" t="str">
        <f aca="false">IFERROR(IF((B54=""),"",IF(COUNT(CT54:DE54)=0,"",ROUND(SUM(CT54:DE54)/SUM($CT$2:$DE$2),1))),0)</f>
        <v/>
      </c>
      <c r="P54" s="318" t="str">
        <f aca="false">IFERROR(IF((B54=""),"",IF(COUNT(DF54:DQ54)=0,"",ROUND(SUM(DF54:DQ54)/SUM($DF$2:$DQ$2),1))),0)</f>
        <v/>
      </c>
      <c r="Q54" s="318" t="str">
        <f aca="false">IFERROR(IF((B54=""),"",IF(COUNT(DR54:EB54)=0,"",ROUND(SUM(DR54:EB54)/SUM($DR$2:$EB$2),1))),0)</f>
        <v/>
      </c>
      <c r="R54" s="318" t="str">
        <f aca="false">(IF((B54=""),"",IF(COUNT(ED54:EP54)=0,"",ROUND(SUM(ED54:EP54)/SUM($ED$2:$EP$2),1))))</f>
        <v/>
      </c>
      <c r="S54" s="319" t="inlineStr">
        <f aca="false">IF($B54="","",IF(COUNTIFS('English Scores- Leveled papers'!$H$4:$KM$4,S$3,'English Scores- Leveled papers'!$H56:$KM56,"&lt;&gt;")=0,"",SUMIF('English Scores- Leveled papers'!$H$4:$KM$4,S$3,'English Scores- Leveled papers'!$H56:$KM56)))</f>
        <is>
          <t/>
        </is>
      </c>
      <c r="T54" s="319" t="inlineStr">
        <f aca="false">IF($B54="","",IF(COUNTIFS('English Scores- Leveled papers'!$H$4:$KM$4,T$3,'English Scores- Leveled papers'!$H56:$KM56,"&lt;&gt;")=0,"",SUMIF('English Scores- Leveled papers'!$H$4:$KM$4,T$3,'English Scores- Leveled papers'!$H56:$KM56)))</f>
        <is>
          <t/>
        </is>
      </c>
      <c r="U54" s="319" t="inlineStr">
        <f aca="false">IF($B54="","",IF(COUNTIFS('English Scores- Leveled papers'!$H$4:$KM$4,U$3,'English Scores- Leveled papers'!$H56:$KM56,"&lt;&gt;")=0,"",SUMIF('English Scores- Leveled papers'!$H$4:$KM$4,U$3,'English Scores- Leveled papers'!$H56:$KM56)))</f>
        <is>
          <t/>
        </is>
      </c>
      <c r="V54" s="319" t="inlineStr">
        <f aca="false">IF($B54="","",IF(COUNTIFS('English Scores- Leveled papers'!$H$4:$KM$4,V$3,'English Scores- Leveled papers'!$H56:$KM56,"&lt;&gt;")=0,"",SUMIF('English Scores- Leveled papers'!$H$4:$KM$4,V$3,'English Scores- Leveled papers'!$H56:$KM56)))</f>
        <is>
          <t/>
        </is>
      </c>
      <c r="W54" s="319" t="inlineStr">
        <f aca="false">IF($B54="","",IF(COUNTIFS('English Scores- Leveled papers'!$H$4:$KM$4,W$3,'English Scores- Leveled papers'!$H56:$KM56,"&lt;&gt;")=0,"",SUMIF('English Scores- Leveled papers'!$H$4:$KM$4,W$3,'English Scores- Leveled papers'!$H56:$KM56)))</f>
        <is>
          <t/>
        </is>
      </c>
      <c r="X54" s="752" t="inlineStr">
        <f aca="false">IF($B54="","",IF(COUNTIFS('English Scores- Leveled papers'!$H$4:$KM$4,X$3,'English Scores- Leveled papers'!$H56:$KM56,"&lt;&gt;")=0,"",SUMIF('English Scores- Leveled papers'!$H$4:$KM$4,X$3,'English Scores- Leveled papers'!$H56:$KM56)))</f>
        <is>
          <t/>
        </is>
      </c>
      <c r="Y54" s="752" t="inlineStr">
        <f aca="false">IF($B54="","",IF(COUNTIFS('English Scores- Leveled papers'!$H$4:$KM$4,Y$3,'English Scores- Leveled papers'!$H56:$KM56,"&lt;&gt;")=0,"",SUMIF('English Scores- Leveled papers'!$H$4:$KM$4,Y$3,'English Scores- Leveled papers'!$H56:$KM56)))</f>
        <is>
          <t/>
        </is>
      </c>
      <c r="Z54" s="752" t="inlineStr">
        <f aca="false">IF($B54="","",IF(COUNTIFS('English Scores- Leveled papers'!$H$4:$KM$4,Z$3,'English Scores- Leveled papers'!$H56:$KM56,"&lt;&gt;")=0,"",SUMIF('English Scores- Leveled papers'!$H$4:$KM$4,Z$3,'English Scores- Leveled papers'!$H56:$KM56)))</f>
        <is>
          <t/>
        </is>
      </c>
      <c r="AA54" s="752" t="inlineStr">
        <f aca="false">IF($B54="","",IF(COUNTIFS('English Scores- Leveled papers'!$H$4:$KM$4,AA$3,'English Scores- Leveled papers'!$H56:$KM56,"&lt;&gt;")=0,"",SUMIF('English Scores- Leveled papers'!$H$4:$KM$4,AA$3,'English Scores- Leveled papers'!$H56:$KM56)))</f>
        <is>
          <t/>
        </is>
      </c>
      <c r="AB54" s="752" t="inlineStr">
        <f aca="false">IF($B54="","",IF(COUNTIFS('English Scores- Leveled papers'!$H$4:$KM$4,AB$3,'English Scores- Leveled papers'!$H56:$KM56,"&lt;&gt;")=0,"",SUMIF('English Scores- Leveled papers'!$H$4:$KM$4,AB$3,'English Scores- Leveled papers'!$H56:$KM56)))</f>
        <is>
          <t/>
        </is>
      </c>
      <c r="AC54" s="319" t="inlineStr">
        <f aca="false">IF($B54="","",IF(COUNTIFS('English Scores- Leveled papers'!$H$4:$KM$4,AC$3,'English Scores- Leveled papers'!$H56:$KM56,"&lt;&gt;")=0,"",SUMIF('English Scores- Leveled papers'!$H$4:$KM$4,AC$3,'English Scores- Leveled papers'!$H56:$KM56)))</f>
        <is>
          <t/>
        </is>
      </c>
      <c r="AD54" s="319" t="inlineStr">
        <f aca="false">IF($B54="","",IF(COUNTIFS('English Scores- Leveled papers'!$H$4:$KM$4,AD$3,'English Scores- Leveled papers'!$H56:$KM56,"&lt;&gt;")=0,"",SUMIF('English Scores- Leveled papers'!$H$4:$KM$4,AD$3,'English Scores- Leveled papers'!$H56:$KM56)))</f>
        <is>
          <t/>
        </is>
      </c>
      <c r="AE54" s="319" t="inlineStr">
        <f aca="false">IF($B54="","",IF(COUNTIFS('English Scores- Leveled papers'!$H$4:$KM$4,AE$3,'English Scores- Leveled papers'!$H56:$KM56,"&lt;&gt;")=0,"",SUMIF('English Scores- Leveled papers'!$H$4:$KM$4,AE$3,'English Scores- Leveled papers'!$H56:$KM56)))</f>
        <is>
          <t/>
        </is>
      </c>
      <c r="AF54" s="319" t="inlineStr">
        <f aca="false">IF($B54="","",IF(COUNTIFS('English Scores- Leveled papers'!$H$4:$KM$4,AF$3,'English Scores- Leveled papers'!$H56:$KM56,"&lt;&gt;")=0,"",SUMIF('English Scores- Leveled papers'!$H$4:$KM$4,AF$3,'English Scores- Leveled papers'!$H56:$KM56)))</f>
        <is>
          <t/>
        </is>
      </c>
      <c r="AG54" s="319" t="inlineStr">
        <f aca="false">IF($B54="","",IF(COUNTIFS('English Scores- Leveled papers'!$H$4:$KM$4,AG$3,'English Scores- Leveled papers'!$H56:$KM56,"&lt;&gt;")=0,"",SUMIF('English Scores- Leveled papers'!$H$4:$KM$4,AG$3,'English Scores- Leveled papers'!$H56:$KM56)))</f>
        <is>
          <t/>
        </is>
      </c>
      <c r="AH54" s="319" t="inlineStr">
        <f aca="false">IF($B54="","",IF(COUNTIFS('English Scores- Leveled papers'!$H$4:$KM$4,AH$3,'English Scores- Leveled papers'!$H56:$KM56,"&lt;&gt;")=0,"",SUMIF('English Scores- Leveled papers'!$H$4:$KM$4,AH$3,'English Scores- Leveled papers'!$H56:$KM56)))</f>
        <is>
          <t/>
        </is>
      </c>
      <c r="AI54" s="752" t="inlineStr">
        <f aca="false">IF($B54="","",IF(COUNTIFS('English Scores- Leveled papers'!$H$4:$KM$4,AI$3,'English Scores- Leveled papers'!$H56:$KM56,"&lt;&gt;")=0,"",SUMIF('English Scores- Leveled papers'!$H$4:$KM$4,AI$3,'English Scores- Leveled papers'!$H56:$KM56)))</f>
        <is>
          <t/>
        </is>
      </c>
      <c r="AJ54" s="752" t="inlineStr">
        <f aca="false">IF($B54="","",IF(COUNTIFS('English Scores- Leveled papers'!$H$4:$KM$4,AJ$3,'English Scores- Leveled papers'!$H56:$KM56,"&lt;&gt;")=0,"",SUMIF('English Scores- Leveled papers'!$H$4:$KM$4,AJ$3,'English Scores- Leveled papers'!$H56:$KM56)))</f>
        <is>
          <t/>
        </is>
      </c>
      <c r="AK54" s="752" t="inlineStr">
        <f aca="false">IF($B54="","",IF(COUNTIFS('English Scores- Leveled papers'!$H$4:$KM$4,AK$3,'English Scores- Leveled papers'!$H56:$KM56,"&lt;&gt;")=0,"",SUMIF('English Scores- Leveled papers'!$H$4:$KM$4,AK$3,'English Scores- Leveled papers'!$H56:$KM56)))</f>
        <is>
          <t/>
        </is>
      </c>
      <c r="AL54" s="752" t="inlineStr">
        <f aca="false">IF($B54="","",IF(COUNTIFS('English Scores- Leveled papers'!$H$4:$KM$4,AL$3,'English Scores- Leveled papers'!$H56:$KM56,"&lt;&gt;")=0,"",SUMIF('English Scores- Leveled papers'!$H$4:$KM$4,AL$3,'English Scores- Leveled papers'!$H56:$KM56)))</f>
        <is>
          <t/>
        </is>
      </c>
      <c r="AM54" s="752" t="inlineStr">
        <f aca="false">IF($B54="","",IF(COUNTIFS('English Scores- Leveled papers'!$H$4:$KM$4,AM$3,'English Scores- Leveled papers'!$H56:$KM56,"&lt;&gt;")=0,"",SUMIF('English Scores- Leveled papers'!$H$4:$KM$4,AM$3,'English Scores- Leveled papers'!$H56:$KM56)))</f>
        <is>
          <t/>
        </is>
      </c>
      <c r="AN54" s="752" t="inlineStr">
        <f aca="false">IF($B54="","",IF(COUNTIFS('English Scores- Leveled papers'!$H$4:$KM$4,AN$3,'English Scores- Leveled papers'!$H56:$KM56,"&lt;&gt;")=0,"",SUMIF('English Scores- Leveled papers'!$H$4:$KM$4,AN$3,'English Scores- Leveled papers'!$H56:$KM56)))</f>
        <is>
          <t/>
        </is>
      </c>
      <c r="AO54" s="319" t="inlineStr">
        <f aca="false">IF($B54="","",IF(COUNTIFS('English Scores- Leveled papers'!$H$4:$KM$4,AO$3,'English Scores- Leveled papers'!$H56:$KM56,"&lt;&gt;")=0,"",SUMIF('English Scores- Leveled papers'!$H$4:$KM$4,AO$3,'English Scores- Leveled papers'!$H56:$KM56)))</f>
        <is>
          <t/>
        </is>
      </c>
      <c r="AP54" s="319" t="inlineStr">
        <f aca="false">IF($B54="","",IF(COUNTIFS('English Scores- Leveled papers'!$H$4:$KM$4,AP$3,'English Scores- Leveled papers'!$H56:$KM56,"&lt;&gt;")=0,"",SUMIF('English Scores- Leveled papers'!$H$4:$KM$4,AP$3,'English Scores- Leveled papers'!$H56:$KM56)))</f>
        <is>
          <t/>
        </is>
      </c>
      <c r="AQ54" s="319" t="inlineStr">
        <f aca="false">IF($B54="","",IF(COUNTIFS('English Scores- Leveled papers'!$H$4:$KM$4,AQ$3,'English Scores- Leveled papers'!$H56:$KM56,"&lt;&gt;")=0,"",SUMIF('English Scores- Leveled papers'!$H$4:$KM$4,AQ$3,'English Scores- Leveled papers'!$H56:$KM56)))</f>
        <is>
          <t/>
        </is>
      </c>
      <c r="AR54" s="319" t="inlineStr">
        <f aca="false">IF($B54="","",IF(COUNTIFS('English Scores- Leveled papers'!$H$4:$KM$4,AR$3,'English Scores- Leveled papers'!$H56:$KM56,"&lt;&gt;")=0,"",SUMIF('English Scores- Leveled papers'!$H$4:$KM$4,AR$3,'English Scores- Leveled papers'!$H56:$KM56)))</f>
        <is>
          <t/>
        </is>
      </c>
      <c r="AS54" s="319" t="inlineStr">
        <f aca="false">IF($B54="","",IF(COUNTIFS('English Scores- Leveled papers'!$H$4:$KM$4,AS$3,'English Scores- Leveled papers'!$H56:$KM56,"&lt;&gt;")=0,"",SUMIF('English Scores- Leveled papers'!$H$4:$KM$4,AS$3,'English Scores- Leveled papers'!$H56:$KM56)))</f>
        <is>
          <t/>
        </is>
      </c>
      <c r="AT54" s="319" t="inlineStr">
        <f aca="false">IF($B54="","",IF(COUNTIFS('English Scores- Leveled papers'!$H$4:$KM$4,AT$3,'English Scores- Leveled papers'!$H56:$KM56,"&lt;&gt;")=0,"",SUMIF('English Scores- Leveled papers'!$H$4:$KM$4,AT$3,'English Scores- Leveled papers'!$H56:$KM56)))</f>
        <is>
          <t/>
        </is>
      </c>
      <c r="AU54" s="319" t="inlineStr">
        <f aca="false">IF($B54="","",IF(COUNTIFS('English Scores- Leveled papers'!$H$4:$KM$4,AU$3,'English Scores- Leveled papers'!$H56:$KM56,"&lt;&gt;")=0,"",SUMIF('English Scores- Leveled papers'!$H$4:$KM$4,AU$3,'English Scores- Leveled papers'!$H56:$KM56)))</f>
        <is>
          <t/>
        </is>
      </c>
      <c r="AV54" s="319" t="inlineStr">
        <f aca="false">IF($B54="","",IF(COUNTIFS('English Scores- Leveled papers'!$H$4:$KM$4,AV$3,'English Scores- Leveled papers'!$H56:$KM56,"&lt;&gt;")=0,"",SUMIF('English Scores- Leveled papers'!$H$4:$KM$4,AV$3,'English Scores- Leveled papers'!$H56:$KM56)))</f>
        <is>
          <t/>
        </is>
      </c>
      <c r="AW54" s="319" t="inlineStr">
        <f aca="false">IF($B54="","",IF(COUNTIFS('English Scores- Leveled papers'!$H$4:$KM$4,AW$3,'English Scores- Leveled papers'!$H56:$KM56,"&lt;&gt;")=0,"",SUMIF('English Scores- Leveled papers'!$H$4:$KM$4,AW$3,'English Scores- Leveled papers'!$H56:$KM56)))</f>
        <is>
          <t/>
        </is>
      </c>
      <c r="AX54" s="319" t="inlineStr">
        <f aca="false">IF($B54="","",IF(COUNTIFS('English Scores- Leveled papers'!$H$4:$KM$4,AX$3,'English Scores- Leveled papers'!$H56:$KM56,"&lt;&gt;")=0,"",SUMIF('English Scores- Leveled papers'!$H$4:$KM$4,AX$3,'English Scores- Leveled papers'!$H56:$KM56)))</f>
        <is>
          <t/>
        </is>
      </c>
      <c r="AY54" s="319" t="inlineStr">
        <f aca="false">IF($B54="","",IF(COUNTIFS('English Scores- Leveled papers'!$H$4:$KM$4,AY$3,'English Scores- Leveled papers'!$H56:$KM56,"&lt;&gt;")=0,"",SUMIF('English Scores- Leveled papers'!$H$4:$KM$4,AY$3,'English Scores- Leveled papers'!$H56:$KM56)))</f>
        <is>
          <t/>
        </is>
      </c>
      <c r="AZ54" s="752" t="inlineStr">
        <f aca="false">IF($B54="","",IF(COUNTIFS('English Scores- Leveled papers'!$H$4:$KM$4,AZ$3,'English Scores- Leveled papers'!$H56:$KM56,"&lt;&gt;")=0,"",SUMIF('English Scores- Leveled papers'!$H$4:$KM$4,AZ$3,'English Scores- Leveled papers'!$H56:$KM56)))</f>
        <is>
          <t/>
        </is>
      </c>
      <c r="BA54" s="752" t="inlineStr">
        <f aca="false">IF($B54="","",IF(COUNTIFS('English Scores- Leveled papers'!$H$4:$KM$4,BA$3,'English Scores- Leveled papers'!$H56:$KM56,"&lt;&gt;")=0,"",SUMIF('English Scores- Leveled papers'!$H$4:$KM$4,BA$3,'English Scores- Leveled papers'!$H56:$KM56)))</f>
        <is>
          <t/>
        </is>
      </c>
      <c r="BB54" s="752" t="inlineStr">
        <f aca="false">IF($B54="","",IF(COUNTIFS('English Scores- Leveled papers'!$H$4:$KM$4,BB$3,'English Scores- Leveled papers'!$H56:$KM56,"&lt;&gt;")=0,"",SUMIF('English Scores- Leveled papers'!$H$4:$KM$4,BB$3,'English Scores- Leveled papers'!$H56:$KM56)))</f>
        <is>
          <t/>
        </is>
      </c>
      <c r="BC54" s="752" t="inlineStr">
        <f aca="false">IF($B54="","",IF(COUNTIFS('English Scores- Leveled papers'!$H$4:$KM$4,BC$3,'English Scores- Leveled papers'!$H56:$KM56,"&lt;&gt;")=0,"",SUMIF('English Scores- Leveled papers'!$H$4:$KM$4,BC$3,'English Scores- Leveled papers'!$H56:$KM56)))</f>
        <is>
          <t/>
        </is>
      </c>
      <c r="BD54" s="752"/>
      <c r="BE54" s="752"/>
      <c r="BF54" s="752" t="inlineStr">
        <f aca="false">IF($B54="","",IF(COUNTIFS('English Scores- Leveled papers'!$H$4:$KM$4,BF$3,'English Scores- Leveled papers'!$H56:$KM56,"&lt;&gt;")=0,"",SUMIF('English Scores- Leveled papers'!$H$4:$KM$4,BF$3,'English Scores- Leveled papers'!$H56:$KM56)))</f>
        <is>
          <t/>
        </is>
      </c>
      <c r="BG54" s="752" t="inlineStr">
        <f aca="false">IF($B54="","",IF(COUNTIFS('English Scores- Leveled papers'!$H$4:$KM$4,BG$3,'English Scores- Leveled papers'!$H56:$KM56,"&lt;&gt;")=0,"",SUMIF('English Scores- Leveled papers'!$H$4:$KM$4,BG$3,'English Scores- Leveled papers'!$H56:$KM56)))</f>
        <is>
          <t/>
        </is>
      </c>
      <c r="BH54" s="752" t="inlineStr">
        <f aca="false">IF($B54="","",IF(COUNTIFS('English Scores- Leveled papers'!$H$4:$KM$4,BH$3,'English Scores- Leveled papers'!$H56:$KM56,"&lt;&gt;")=0,"",SUMIF('English Scores- Leveled papers'!$H$4:$KM$4,BH$3,'English Scores- Leveled papers'!$H56:$KM56)))</f>
        <is>
          <t/>
        </is>
      </c>
      <c r="BI54" s="752" t="inlineStr">
        <f aca="false">IF($B54="","",IF(COUNTIFS('English Scores- Leveled papers'!$H$4:$KM$4,BI$3,'English Scores- Leveled papers'!$H56:$KM56,"&lt;&gt;")=0,"",SUMIF('English Scores- Leveled papers'!$H$4:$KM$4,BI$3,'English Scores- Leveled papers'!$H56:$KM56)))</f>
        <is>
          <t/>
        </is>
      </c>
      <c r="BJ54" s="752" t="inlineStr">
        <f aca="false">IF($B54="","",IF(COUNTIFS('English Scores- Leveled papers'!$H$4:$KM$4,BJ$3,'English Scores- Leveled papers'!$H56:$KM56,"&lt;&gt;")=0,"",SUMIF('English Scores- Leveled papers'!$H$4:$KM$4,BJ$3,'English Scores- Leveled papers'!$H56:$KM56)))</f>
        <is>
          <t/>
        </is>
      </c>
      <c r="BK54" s="752" t="inlineStr">
        <f aca="false">IF($B54="","",IF(COUNTIFS('English Scores- Leveled papers'!$H$4:$KM$4,BK$3,'English Scores- Leveled papers'!$H56:$KM56,"&lt;&gt;")=0,"",SUMIF('English Scores- Leveled papers'!$H$4:$KM$4,BK$3,'English Scores- Leveled papers'!$H56:$KM56)))</f>
        <is>
          <t/>
        </is>
      </c>
      <c r="BL54" s="752" t="inlineStr">
        <f aca="false">IF($B54="","",IF(COUNTIFS('English Scores- Leveled papers'!$H$4:$KM$4,BL$3,'English Scores- Leveled papers'!$H56:$KM56,"&lt;&gt;")=0,"",SUMIF('English Scores- Leveled papers'!$H$4:$KM$4,BL$3,'English Scores- Leveled papers'!$H56:$KM56)))</f>
        <is>
          <t/>
        </is>
      </c>
      <c r="BM54" s="752" t="inlineStr">
        <f aca="false">IF($B54="","",IF(COUNTIFS('English Scores- Leveled papers'!$H$4:$KM$4,BM$3,'English Scores- Leveled papers'!$H56:$KM56,"&lt;&gt;")=0,"",SUMIF('English Scores- Leveled papers'!$H$4:$KM$4,BM$3,'English Scores- Leveled papers'!$H56:$KM56)))</f>
        <is>
          <t/>
        </is>
      </c>
      <c r="BN54" s="752" t="inlineStr">
        <f aca="false">IF($B54="","",IF(COUNTIFS('English Scores- Leveled papers'!$H$4:$KM$4,BN$3,'English Scores- Leveled papers'!$H56:$KM56,"&lt;&gt;")=0,"",SUMIF('English Scores- Leveled papers'!$H$4:$KM$4,BN$3,'English Scores- Leveled papers'!$H56:$KM56)))</f>
        <is>
          <t/>
        </is>
      </c>
      <c r="BO54" s="752" t="inlineStr">
        <f aca="false">IF($B54="","",IF(COUNTIFS('English Scores- Leveled papers'!$H$4:$KM$4,BO$3,'English Scores- Leveled papers'!$H56:$KM56,"&lt;&gt;")=0,"",SUMIF('English Scores- Leveled papers'!$H$4:$KM$4,BO$3,'English Scores- Leveled papers'!$H56:$KM56)))</f>
        <is>
          <t/>
        </is>
      </c>
      <c r="BP54" s="319" t="inlineStr">
        <f aca="false">IF($B54="","",IF(COUNTIFS('English Scores- Leveled papers'!$H$4:$KM$4,BP$3,'English Scores- Leveled papers'!$H56:$KM56,"&lt;&gt;")=0,"",SUMIF('English Scores- Leveled papers'!$H$4:$KM$4,BP$3,'English Scores- Leveled papers'!$H56:$KM56)))</f>
        <is>
          <t/>
        </is>
      </c>
      <c r="BQ54" s="319" t="inlineStr">
        <f aca="false">IF($B54="","",IF(COUNTIFS('English Scores- Leveled papers'!$H$4:$KM$4,BQ$3,'English Scores- Leveled papers'!$H56:$KM56,"&lt;&gt;")=0,"",SUMIF('English Scores- Leveled papers'!$H$4:$KM$4,BQ$3,'English Scores- Leveled papers'!$H56:$KM56)))</f>
        <is>
          <t/>
        </is>
      </c>
      <c r="BR54" s="319" t="inlineStr">
        <f aca="false">IF($B54="","",IF(COUNTIFS('English Scores- Leveled papers'!$H$4:$KM$4,BR$3,'English Scores- Leveled papers'!$H56:$KM56,"&lt;&gt;")=0,"",SUMIF('English Scores- Leveled papers'!$H$4:$KM$4,BR$3,'English Scores- Leveled papers'!$H56:$KM56)))</f>
        <is>
          <t/>
        </is>
      </c>
      <c r="BS54" s="319" t="inlineStr">
        <f aca="false">IF($B54="","",IF(COUNTIFS('English Scores- Leveled papers'!$H$4:$KM$4,BS$3,'English Scores- Leveled papers'!$H56:$KM56,"&lt;&gt;")=0,"",SUMIF('English Scores- Leveled papers'!$H$4:$KM$4,BS$3,'English Scores- Leveled papers'!$H56:$KM56)))</f>
        <is>
          <t/>
        </is>
      </c>
      <c r="BT54" s="319" t="inlineStr">
        <f aca="false">IF($B54="","",IF(COUNTIFS('English Scores- Leveled papers'!$H$4:$KM$4,BT$3,'English Scores- Leveled papers'!$H56:$KM56,"&lt;&gt;")=0,"",SUMIF('English Scores- Leveled papers'!$H$4:$KM$4,BT$3,'English Scores- Leveled papers'!$H56:$KM56)))</f>
        <is>
          <t/>
        </is>
      </c>
      <c r="BU54" s="319" t="inlineStr">
        <f aca="false">IF($B54="","",IF(COUNTIFS('English Scores- Leveled papers'!$H$4:$KM$4,BU$3,'English Scores- Leveled papers'!$H56:$KM56,"&lt;&gt;")=0,"",SUMIF('English Scores- Leveled papers'!$H$4:$KM$4,BU$3,'English Scores- Leveled papers'!$H56:$KM56)))</f>
        <is>
          <t/>
        </is>
      </c>
      <c r="BV54" s="319" t="inlineStr">
        <f aca="false">IF($B54="","",IF(COUNTIFS('English Scores- Leveled papers'!$H$4:$KM$4,BV$3,'English Scores- Leveled papers'!$H56:$KM56,"&lt;&gt;")=0,"",SUMIF('English Scores- Leveled papers'!$H$4:$KM$4,BV$3,'English Scores- Leveled papers'!$H56:$KM56)))</f>
        <is>
          <t/>
        </is>
      </c>
      <c r="BW54" s="319" t="inlineStr">
        <f aca="false">IF($B54="","",IF(COUNTIFS('English Scores- Leveled papers'!$H$4:$KM$4,BW$3,'English Scores- Leveled papers'!$H56:$KM56,"&lt;&gt;")=0,"",SUMIF('English Scores- Leveled papers'!$H$4:$KM$4,BW$3,'English Scores- Leveled papers'!$H56:$KM56)))</f>
        <is>
          <t/>
        </is>
      </c>
      <c r="BX54" s="752" t="inlineStr">
        <f aca="false">IF($B54="","",IF(COUNTIFS('English Scores- Leveled papers'!$H$4:$KM$4,BX$3,'English Scores- Leveled papers'!$H56:$KM56,"&lt;&gt;")=0,"",SUMIF('English Scores- Leveled papers'!$H$4:$KM$4,BX$3,'English Scores- Leveled papers'!$H56:$KM56)))</f>
        <is>
          <t/>
        </is>
      </c>
      <c r="BY54" s="752" t="inlineStr">
        <f aca="false">IF($B54="","",IF(COUNTIFS('English Scores- Leveled papers'!$H$4:$KM$4,BY$3,'English Scores- Leveled papers'!$H56:$KM56,"&lt;&gt;")=0,"",SUMIF('English Scores- Leveled papers'!$H$4:$KM$4,BY$3,'English Scores- Leveled papers'!$H56:$KM56)))</f>
        <is>
          <t/>
        </is>
      </c>
      <c r="BZ54" s="752" t="inlineStr">
        <f aca="false">IF($B54="","",IF(COUNTIFS('English Scores- Leveled papers'!$H$4:$KM$4,BZ$3,'English Scores- Leveled papers'!$H56:$KM56,"&lt;&gt;")=0,"",SUMIF('English Scores- Leveled papers'!$H$4:$KM$4,BZ$3,'English Scores- Leveled papers'!$H56:$KM56)))</f>
        <is>
          <t/>
        </is>
      </c>
      <c r="CA54" s="752" t="inlineStr">
        <f aca="false">IF($B54="","",IF(COUNTIFS('English Scores- Leveled papers'!$H$4:$KM$4,CA$3,'English Scores- Leveled papers'!$H56:$KM56,"&lt;&gt;")=0,"",SUMIF('English Scores- Leveled papers'!$H$4:$KM$4,CA$3,'English Scores- Leveled papers'!$H56:$KM56)))</f>
        <is>
          <t/>
        </is>
      </c>
      <c r="CB54" s="752" t="inlineStr">
        <f aca="false">IF($B54="","",IF(COUNTIFS('English Scores- Leveled papers'!$H$4:$KM$4,CB$3,'English Scores- Leveled papers'!$H56:$KM56,"&lt;&gt;")=0,"",SUMIF('English Scores- Leveled papers'!$H$4:$KM$4,CB$3,'English Scores- Leveled papers'!$H56:$KM56)))</f>
        <is>
          <t/>
        </is>
      </c>
      <c r="CC54" s="752" t="inlineStr">
        <f aca="false">IF($B54="","",IF(COUNTIFS('English Scores- Leveled papers'!$H$4:$KM$4,CC$3,'English Scores- Leveled papers'!$H56:$KM56,"&lt;&gt;")=0,"",SUMIF('English Scores- Leveled papers'!$H$4:$KM$4,CC$3,'English Scores- Leveled papers'!$H56:$KM56)))</f>
        <is>
          <t/>
        </is>
      </c>
      <c r="CD54" s="752" t="inlineStr">
        <f aca="false">IF($B54="","",IF(COUNTIFS('English Scores- Leveled papers'!$H$4:$KM$4,CD$3,'English Scores- Leveled papers'!$H56:$KM56,"&lt;&gt;")=0,"",SUMIF('English Scores- Leveled papers'!$H$4:$KM$4,CD$3,'English Scores- Leveled papers'!$H56:$KM56)))</f>
        <is>
          <t/>
        </is>
      </c>
      <c r="CE54" s="752" t="inlineStr">
        <f aca="false">IF($B54="","",IF(COUNTIFS('English Scores- Leveled papers'!$H$4:$KM$4,CE$3,'English Scores- Leveled papers'!$H56:$KM56,"&lt;&gt;")=0,"",SUMIF('English Scores- Leveled papers'!$H$4:$KM$4,CE$3,'English Scores- Leveled papers'!$H56:$KM56)))</f>
        <is>
          <t/>
        </is>
      </c>
      <c r="CF54" s="752" t="inlineStr">
        <f aca="false">IF($B54="","",IF(COUNTIFS('English Scores- Leveled papers'!$H$4:$KM$4,CF$3,'English Scores- Leveled papers'!$H56:$KM56,"&lt;&gt;")=0,"",SUMIF('English Scores- Leveled papers'!$H$4:$KM$4,CF$3,'English Scores- Leveled papers'!$H56:$KM56)))</f>
        <is>
          <t/>
        </is>
      </c>
      <c r="CG54" s="319" t="inlineStr">
        <f aca="false">IF($B54="","",IF(COUNTIFS('English Scores- Leveled papers'!$H$4:$KM$4,CG$3,'English Scores- Leveled papers'!$H56:$KM56,"&lt;&gt;")=0,"",SUMIF('English Scores- Leveled papers'!$H$4:$KM$4,CG$3,'English Scores- Leveled papers'!$H56:$KM56)))</f>
        <is>
          <t/>
        </is>
      </c>
      <c r="CH54" s="319" t="inlineStr">
        <f aca="false">IF($B54="","",IF(COUNTIFS('English Scores- Leveled papers'!$H$4:$KM$4,CH$3,'English Scores- Leveled papers'!$H56:$KM56,"&lt;&gt;")=0,"",SUMIF('English Scores- Leveled papers'!$H$4:$KM$4,CH$3,'English Scores- Leveled papers'!$H56:$KM56)))</f>
        <is>
          <t/>
        </is>
      </c>
      <c r="CI54" s="319" t="inlineStr">
        <f aca="false">IF($B54="","",IF(COUNTIFS('English Scores- Leveled papers'!$H$4:$KM$4,CI$3,'English Scores- Leveled papers'!$H56:$KM56,"&lt;&gt;")=0,"",SUMIF('English Scores- Leveled papers'!$H$4:$KM$4,CI$3,'English Scores- Leveled papers'!$H56:$KM56)))</f>
        <is>
          <t/>
        </is>
      </c>
      <c r="CJ54" s="319" t="inlineStr">
        <f aca="false">IF($B54="","",IF(COUNTIFS('English Scores- Leveled papers'!$H$4:$KM$4,CJ$3,'English Scores- Leveled papers'!$H56:$KM56,"&lt;&gt;")=0,"",SUMIF('English Scores- Leveled papers'!$H$4:$KM$4,CJ$3,'English Scores- Leveled papers'!$H56:$KM56)))</f>
        <is>
          <t/>
        </is>
      </c>
      <c r="CK54" s="319" t="inlineStr">
        <f aca="false">IF($B54="","",IF(COUNTIFS('English Scores- Leveled papers'!$H$4:$KM$4,CK$3,'English Scores- Leveled papers'!$H56:$KM56,"&lt;&gt;")=0,"",SUMIF('English Scores- Leveled papers'!$H$4:$KM$4,CK$3,'English Scores- Leveled papers'!$H56:$KM56)))</f>
        <is>
          <t/>
        </is>
      </c>
      <c r="CL54" s="752" t="inlineStr">
        <f aca="false">IF($B54="","",IF(COUNTIFS('English Scores- Leveled papers'!$H$4:$KM$4,CL$3,'English Scores- Leveled papers'!$H56:$KM56,"&lt;&gt;")=0,"",SUMIF('English Scores- Leveled papers'!$H$4:$KM$4,CL$3,'English Scores- Leveled papers'!$H56:$KM56)))</f>
        <is>
          <t/>
        </is>
      </c>
      <c r="CM54" s="752" t="inlineStr">
        <f aca="false">IF($B54="","",IF(COUNTIFS('English Scores- Leveled papers'!$H$4:$KM$4,CM$3,'English Scores- Leveled papers'!$H56:$KM56,"&lt;&gt;")=0,"",SUMIF('English Scores- Leveled papers'!$H$4:$KM$4,CM$3,'English Scores- Leveled papers'!$H56:$KM56)))</f>
        <is>
          <t/>
        </is>
      </c>
      <c r="CN54" s="752" t="inlineStr">
        <f aca="false">IF($B54="","",IF(COUNTIFS('English Scores- Leveled papers'!$H$4:$KM$4,CN$3,'English Scores- Leveled papers'!$H56:$KM56,"&lt;&gt;")=0,"",SUMIF('English Scores- Leveled papers'!$H$4:$KM$4,CN$3,'English Scores- Leveled papers'!$H56:$KM56)))</f>
        <is>
          <t/>
        </is>
      </c>
      <c r="CO54" s="752" t="inlineStr">
        <f aca="false">IF($B54="","",IF(COUNTIFS('English Scores- Leveled papers'!$H$4:$KM$4,CO$3,'English Scores- Leveled papers'!$H56:$KM56,"&lt;&gt;")=0,"",SUMIF('English Scores- Leveled papers'!$H$4:$KM$4,CO$3,'English Scores- Leveled papers'!$H56:$KM56)))</f>
        <is>
          <t/>
        </is>
      </c>
      <c r="CP54" s="752" t="inlineStr">
        <f aca="false">IF($B54="","",IF(COUNTIFS('English Scores- Leveled papers'!$H$4:$KM$4,CP$3,'English Scores- Leveled papers'!$H56:$KM56,"&lt;&gt;")=0,"",SUMIF('English Scores- Leveled papers'!$H$4:$KM$4,CP$3,'English Scores- Leveled papers'!$H56:$KM56)))</f>
        <is>
          <t/>
        </is>
      </c>
      <c r="CQ54" s="752" t="inlineStr">
        <f aca="false">IF($B54="","",IF(COUNTIFS('English Scores- Leveled papers'!$H$4:$KM$4,CQ$3,'English Scores- Leveled papers'!$H56:$KM56,"&lt;&gt;")=0,"",SUMIF('English Scores- Leveled papers'!$H$4:$KM$4,CQ$3,'English Scores- Leveled papers'!$H56:$KM56)))</f>
        <is>
          <t/>
        </is>
      </c>
      <c r="CR54" s="752" t="inlineStr">
        <f aca="false">IF($B54="","",IF(COUNTIFS('English Scores- Leveled papers'!$H$4:$KM$4,CR$3,'English Scores- Leveled papers'!$H56:$KM56,"&lt;&gt;")=0,"",SUMIF('English Scores- Leveled papers'!$H$4:$KM$4,CR$3,'English Scores- Leveled papers'!$H56:$KM56)))</f>
        <is>
          <t/>
        </is>
      </c>
      <c r="CS54" s="752" t="inlineStr">
        <f aca="false">IF($B54="","",IF(COUNTIFS('English Scores- Leveled papers'!$H$4:$KM$4,CS$3,'English Scores- Leveled papers'!$H56:$KM56,"&lt;&gt;")=0,"",SUMIF('English Scores- Leveled papers'!$H$4:$KM$4,CS$3,'English Scores- Leveled papers'!$H56:$KM56)))</f>
        <is>
          <t/>
        </is>
      </c>
      <c r="CT54" s="319" t="inlineStr">
        <f aca="false">IF($B54="","",IF(COUNTIFS('English Scores- Leveled papers'!$H$4:$KM$4,CT$3,'English Scores- Leveled papers'!$H56:$KM56,"&lt;&gt;")=0,"",SUMIF('English Scores- Leveled papers'!$H$4:$KM$4,CT$3,'English Scores- Leveled papers'!$H56:$KM56)))</f>
        <is>
          <t/>
        </is>
      </c>
      <c r="CU54" s="319" t="inlineStr">
        <f aca="false">IF($B54="","",IF(COUNTIFS('English Scores- Leveled papers'!$H$4:$KM$4,CU$3,'English Scores- Leveled papers'!$H56:$KM56,"&lt;&gt;")=0,"",SUMIF('English Scores- Leveled papers'!$H$4:$KM$4,CU$3,'English Scores- Leveled papers'!$H56:$KM56)))</f>
        <is>
          <t/>
        </is>
      </c>
      <c r="CV54" s="319" t="inlineStr">
        <f aca="false">IF($B54="","",IF(COUNTIFS('English Scores- Leveled papers'!$H$4:$KM$4,CV$3,'English Scores- Leveled papers'!$H56:$KM56,"&lt;&gt;")=0,"",SUMIF('English Scores- Leveled papers'!$H$4:$KM$4,CV$3,'English Scores- Leveled papers'!$H56:$KM56)))</f>
        <is>
          <t/>
        </is>
      </c>
      <c r="CW54" s="319" t="inlineStr">
        <f aca="false">IF($B54="","",IF(COUNTIFS('English Scores- Leveled papers'!$H$4:$KM$4,CW$3,'English Scores- Leveled papers'!$H56:$KM56,"&lt;&gt;")=0,"",SUMIF('English Scores- Leveled papers'!$H$4:$KM$4,CW$3,'English Scores- Leveled papers'!$H56:$KM56)))</f>
        <is>
          <t/>
        </is>
      </c>
      <c r="CX54" s="319" t="inlineStr">
        <f aca="false">IF($B54="","",IF(COUNTIFS('English Scores- Leveled papers'!$H$4:$KM$4,CX$3,'English Scores- Leveled papers'!$H56:$KM56,"&lt;&gt;")=0,"",SUMIF('English Scores- Leveled papers'!$H$4:$KM$4,CX$3,'English Scores- Leveled papers'!$H56:$KM56)))</f>
        <is>
          <t/>
        </is>
      </c>
      <c r="CY54" s="319" t="inlineStr">
        <f aca="false">IF($B54="","",IF(COUNTIFS('English Scores- Leveled papers'!$H$4:$KM$4,CY$3,'English Scores- Leveled papers'!$H56:$KM56,"&lt;&gt;")=0,"",SUMIF('English Scores- Leveled papers'!$H$4:$KM$4,CY$3,'English Scores- Leveled papers'!$H56:$KM56)))</f>
        <is>
          <t/>
        </is>
      </c>
      <c r="CZ54" s="319" t="inlineStr">
        <f aca="false">IF($B54="","",IF(COUNTIFS('English Scores- Leveled papers'!$H$4:$KM$4,CZ$3,'English Scores- Leveled papers'!$H56:$KM56,"&lt;&gt;")=0,"",SUMIF('English Scores- Leveled papers'!$H$4:$KM$4,CZ$3,'English Scores- Leveled papers'!$H56:$KM56)))</f>
        <is>
          <t/>
        </is>
      </c>
      <c r="DA54" s="319" t="inlineStr">
        <f aca="false">IF($B54="","",IF(COUNTIFS('English Scores- Leveled papers'!$H$4:$KM$4,DA$3,'English Scores- Leveled papers'!$H56:$KM56,"&lt;&gt;")=0,"",SUMIF('English Scores- Leveled papers'!$H$4:$KM$4,DA$3,'English Scores- Leveled papers'!$H56:$KM56)))</f>
        <is>
          <t/>
        </is>
      </c>
      <c r="DB54" s="319" t="inlineStr">
        <f aca="false">IF($B54="","",IF(COUNTIFS('English Scores- Leveled papers'!$H$4:$KM$4,DB$3,'English Scores- Leveled papers'!$H56:$KM56,"&lt;&gt;")=0,"",SUMIF('English Scores- Leveled papers'!$H$4:$KM$4,DB$3,'English Scores- Leveled papers'!$H56:$KM56)))</f>
        <is>
          <t/>
        </is>
      </c>
      <c r="DC54" s="319" t="inlineStr">
        <f aca="false">IF($B54="","",IF(COUNTIFS('English Scores- Leveled papers'!$H$4:$KM$4,DC$3,'English Scores- Leveled papers'!$H56:$KM56,"&lt;&gt;")=0,"",SUMIF('English Scores- Leveled papers'!$H$4:$KM$4,DC$3,'English Scores- Leveled papers'!$H56:$KM56)))</f>
        <is>
          <t/>
        </is>
      </c>
      <c r="DD54" s="319" t="inlineStr">
        <f aca="false">IF($B54="","",IF(COUNTIFS('English Scores- Leveled papers'!$H$4:$KM$4,DD$3,'English Scores- Leveled papers'!$H56:$KM56,"&lt;&gt;")=0,"",SUMIF('English Scores- Leveled papers'!$H$4:$KM$4,DD$3,'English Scores- Leveled papers'!$H56:$KM56)))</f>
        <is>
          <t/>
        </is>
      </c>
      <c r="DE54" s="319" t="inlineStr">
        <f aca="false">IF($B54="","",IF(COUNTIFS('English Scores- Leveled papers'!$H$4:$KM$4,DE$3,'English Scores- Leveled papers'!$H56:$KM56,"&lt;&gt;")=0,"",SUMIF('English Scores- Leveled papers'!$H$4:$KM$4,DE$3,'English Scores- Leveled papers'!$H56:$KM56)))</f>
        <is>
          <t/>
        </is>
      </c>
      <c r="DF54" s="752" t="inlineStr">
        <f aca="false">IF($B54="","",IF(COUNTIFS('English Scores- Leveled papers'!$H$4:$KM$4,DF$3,'English Scores- Leveled papers'!$H56:$KM56,"&lt;&gt;")=0,"",SUMIF('English Scores- Leveled papers'!$H$4:$KM$4,DF$3,'English Scores- Leveled papers'!$H56:$KM56)))</f>
        <is>
          <t/>
        </is>
      </c>
      <c r="DG54" s="752" t="inlineStr">
        <f aca="false">IF($B54="","",IF(COUNTIFS('English Scores- Leveled papers'!$H$4:$KM$4,DG$3,'English Scores- Leveled papers'!$H56:$KM56,"&lt;&gt;")=0,"",SUMIF('English Scores- Leveled papers'!$H$4:$KM$4,DG$3,'English Scores- Leveled papers'!$H56:$KM56)))</f>
        <is>
          <t/>
        </is>
      </c>
      <c r="DH54" s="752" t="inlineStr">
        <f aca="false">IF($B54="","",IF(COUNTIFS('English Scores- Leveled papers'!$H$4:$KM$4,DH$3,'English Scores- Leveled papers'!$H56:$KM56,"&lt;&gt;")=0,"",SUMIF('English Scores- Leveled papers'!$H$4:$KM$4,DH$3,'English Scores- Leveled papers'!$H56:$KM56)))</f>
        <is>
          <t/>
        </is>
      </c>
      <c r="DI54" s="752" t="inlineStr">
        <f aca="false">IF($B54="","",IF(COUNTIFS('English Scores- Leveled papers'!$H$4:$KM$4,DI$3,'English Scores- Leveled papers'!$H56:$KM56,"&lt;&gt;")=0,"",SUMIF('English Scores- Leveled papers'!$H$4:$KM$4,DI$3,'English Scores- Leveled papers'!$H56:$KM56)))</f>
        <is>
          <t/>
        </is>
      </c>
      <c r="DJ54" s="752" t="inlineStr">
        <f aca="false">IF($B54="","",IF(COUNTIFS('English Scores- Leveled papers'!$H$4:$KM$4,DJ$3,'English Scores- Leveled papers'!$H56:$KM56,"&lt;&gt;")=0,"",SUMIF('English Scores- Leveled papers'!$H$4:$KM$4,DJ$3,'English Scores- Leveled papers'!$H56:$KM56)))</f>
        <is>
          <t/>
        </is>
      </c>
      <c r="DK54" s="752" t="inlineStr">
        <f aca="false">IF($B54="","",IF(COUNTIFS('English Scores- Leveled papers'!$H$4:$KM$4,DK$3,'English Scores- Leveled papers'!$H56:$KM56,"&lt;&gt;")=0,"",SUMIF('English Scores- Leveled papers'!$H$4:$KM$4,DK$3,'English Scores- Leveled papers'!$H56:$KM56)))</f>
        <is>
          <t/>
        </is>
      </c>
      <c r="DL54" s="752" t="inlineStr">
        <f aca="false">IF($B54="","",IF(COUNTIFS('English Scores- Leveled papers'!$H$4:$KM$4,DL$3,'English Scores- Leveled papers'!$H56:$KM56,"&lt;&gt;")=0,"",SUMIF('English Scores- Leveled papers'!$H$4:$KM$4,DL$3,'English Scores- Leveled papers'!$H56:$KM56)))</f>
        <is>
          <t/>
        </is>
      </c>
      <c r="DM54" s="752" t="inlineStr">
        <f aca="false">IF($B54="","",IF(COUNTIFS('English Scores- Leveled papers'!$H$4:$KM$4,DM$3,'English Scores- Leveled papers'!$H56:$KM56,"&lt;&gt;")=0,"",SUMIF('English Scores- Leveled papers'!$H$4:$KM$4,DM$3,'English Scores- Leveled papers'!$H56:$KM56)))</f>
        <is>
          <t/>
        </is>
      </c>
      <c r="DN54" s="752" t="inlineStr">
        <f aca="false">IF($B54="","",IF(COUNTIFS('English Scores- Leveled papers'!$H$4:$KM$4,DN$3,'English Scores- Leveled papers'!$H56:$KM56,"&lt;&gt;")=0,"",SUMIF('English Scores- Leveled papers'!$H$4:$KM$4,DN$3,'English Scores- Leveled papers'!$H56:$KM56)))</f>
        <is>
          <t/>
        </is>
      </c>
      <c r="DO54" s="752" t="inlineStr">
        <f aca="false">IF($B54="","",IF(COUNTIFS('English Scores- Leveled papers'!$H$4:$KM$4,DO$3,'English Scores- Leveled papers'!$H56:$KM56,"&lt;&gt;")=0,"",SUMIF('English Scores- Leveled papers'!$H$4:$KM$4,DO$3,'English Scores- Leveled papers'!$H56:$KM56)))</f>
        <is>
          <t/>
        </is>
      </c>
      <c r="DP54" s="752" t="inlineStr">
        <f aca="false">IF($B54="","",IF(COUNTIFS('English Scores- Leveled papers'!$H$4:$KM$4,DP$3,'English Scores- Leveled papers'!$H56:$KM56,"&lt;&gt;")=0,"",SUMIF('English Scores- Leveled papers'!$H$4:$KM$4,DP$3,'English Scores- Leveled papers'!$H56:$KM56)))</f>
        <is>
          <t/>
        </is>
      </c>
      <c r="DQ54" s="752" t="inlineStr">
        <f aca="false">IF($B54="","",IF(COUNTIFS('English Scores- Leveled papers'!$H$4:$KM$4,DQ$3,'English Scores- Leveled papers'!$H56:$KM56,"&lt;&gt;")=0,"",SUMIF('English Scores- Leveled papers'!$H$4:$KM$4,DQ$3,'English Scores- Leveled papers'!$H56:$KM56)))</f>
        <is>
          <t/>
        </is>
      </c>
      <c r="DR54" s="319" t="inlineStr">
        <f aca="false">IF($B54="","",IF(COUNTIFS('English Scores- Leveled papers'!$H$4:$KM$4,DR$3,'English Scores- Leveled papers'!$H56:$KM56,"&lt;&gt;")=0,"",SUMIF('English Scores- Leveled papers'!$H$4:$KM$4,DR$3,'English Scores- Leveled papers'!$H56:$KM56)))</f>
        <is>
          <t/>
        </is>
      </c>
      <c r="DS54" s="319" t="inlineStr">
        <f aca="false">IF($B54="","",IF(COUNTIFS('English Scores- Leveled papers'!$H$4:$KM$4,DS$3,'English Scores- Leveled papers'!$H56:$KM56,"&lt;&gt;")=0,"",SUMIF('English Scores- Leveled papers'!$H$4:$KM$4,DS$3,'English Scores- Leveled papers'!$H56:$KM56)))</f>
        <is>
          <t/>
        </is>
      </c>
      <c r="DT54" s="319" t="inlineStr">
        <f aca="false">IF($B54="","",IF(COUNTIFS('English Scores- Leveled papers'!$H$4:$KM$4,DT$3,'English Scores- Leveled papers'!$H56:$KM56,"&lt;&gt;")=0,"",SUMIF('English Scores- Leveled papers'!$H$4:$KM$4,DT$3,'English Scores- Leveled papers'!$H56:$KM56)))</f>
        <is>
          <t/>
        </is>
      </c>
      <c r="DU54" s="319" t="inlineStr">
        <f aca="false">IF($B54="","",IF(COUNTIFS('English Scores- Leveled papers'!$H$4:$KM$4,DU$3,'English Scores- Leveled papers'!$H56:$KM56,"&lt;&gt;")=0,"",SUMIF('English Scores- Leveled papers'!$H$4:$KM$4,DU$3,'English Scores- Leveled papers'!$H56:$KM56)))</f>
        <is>
          <t/>
        </is>
      </c>
      <c r="DV54" s="319" t="inlineStr">
        <f aca="false">IF($B54="","",IF(COUNTIFS('English Scores- Leveled papers'!$H$4:$KM$4,DV$3,'English Scores- Leveled papers'!$H56:$KM56,"&lt;&gt;")=0,"",SUMIF('English Scores- Leveled papers'!$H$4:$KM$4,DV$3,'English Scores- Leveled papers'!$H56:$KM56)))</f>
        <is>
          <t/>
        </is>
      </c>
      <c r="DW54" s="319" t="inlineStr">
        <f aca="false">IF($B54="","",IF(COUNTIFS('English Scores- Leveled papers'!$H$4:$KM$4,DW$3,'English Scores- Leveled papers'!$H56:$KM56,"&lt;&gt;")=0,"",SUMIF('English Scores- Leveled papers'!$H$4:$KM$4,DW$3,'English Scores- Leveled papers'!$H56:$KM56)))</f>
        <is>
          <t/>
        </is>
      </c>
      <c r="DX54" s="319" t="inlineStr">
        <f aca="false">IF($B54="","",IF(COUNTIFS('English Scores- Leveled papers'!$H$4:$KM$4,DX$3,'English Scores- Leveled papers'!$H56:$KM56,"&lt;&gt;")=0,"",SUMIF('English Scores- Leveled papers'!$H$4:$KM$4,DX$3,'English Scores- Leveled papers'!$H56:$KM56)))</f>
        <is>
          <t/>
        </is>
      </c>
      <c r="DY54" s="319" t="inlineStr">
        <f aca="false">IF($B54="","",IF(COUNTIFS('English Scores- Leveled papers'!$H$4:$KM$4,DY$3,'English Scores- Leveled papers'!$H56:$KM56,"&lt;&gt;")=0,"",SUMIF('English Scores- Leveled papers'!$H$4:$KM$4,DY$3,'English Scores- Leveled papers'!$H56:$KM56)))</f>
        <is>
          <t/>
        </is>
      </c>
      <c r="DZ54" s="319" t="inlineStr">
        <f aca="false">IF($B54="","",IF(COUNTIFS('English Scores- Leveled papers'!$H$4:$KM$4,DZ$3,'English Scores- Leveled papers'!$H56:$KM56,"&lt;&gt;")=0,"",SUMIF('English Scores- Leveled papers'!$H$4:$KM$4,DZ$3,'English Scores- Leveled papers'!$H56:$KM56)))</f>
        <is>
          <t/>
        </is>
      </c>
      <c r="EA54" s="319" t="inlineStr">
        <f aca="false">IF($B54="","",IF(COUNTIFS('English Scores- Leveled papers'!$H$4:$KM$4,EA$3,'English Scores- Leveled papers'!$H56:$KM56,"&lt;&gt;")=0,"",SUMIF('English Scores- Leveled papers'!$H$4:$KM$4,EA$3,'English Scores- Leveled papers'!$H56:$KM56)))</f>
        <is>
          <t/>
        </is>
      </c>
      <c r="EB54" s="319" t="inlineStr">
        <f aca="false">IF($B54="","",IF(COUNTIFS('English Scores- Leveled papers'!$H$4:$KM$4,EB$3,'English Scores- Leveled papers'!$H56:$KM56,"&lt;&gt;")=0,"",SUMIF('English Scores- Leveled papers'!$H$4:$KM$4,EB$3,'English Scores- Leveled papers'!$H56:$KM56)))</f>
        <is>
          <t/>
        </is>
      </c>
      <c r="EC54" s="319" t="inlineStr">
        <f aca="false">IF($B54="","",IF(COUNTIFS('English Scores- Leveled papers'!$H$4:$KM$4,EC$3,'English Scores- Leveled papers'!$H56:$KM56,"&lt;&gt;")=0,"",SUMIF('English Scores- Leveled papers'!$H$4:$KM$4,EC$3,'English Scores- Leveled papers'!$H56:$KM56)))</f>
        <is>
          <t/>
        </is>
      </c>
      <c r="ED54" s="752" t="inlineStr">
        <f aca="false">IF($B54="","",IF(COUNTIFS('English Scores- Leveled papers'!$H$4:$KM$4,ED$3,'English Scores- Leveled papers'!$H56:$KM56,"&lt;&gt;")=0,"",SUMIF('English Scores- Leveled papers'!$H$4:$KM$4,ED$3,'English Scores- Leveled papers'!$H56:$KM56)))</f>
        <is>
          <t/>
        </is>
      </c>
      <c r="EE54" s="752" t="inlineStr">
        <f aca="false">IF($B54="","",IF(COUNTIFS('English Scores- Leveled papers'!$H$4:$KM$4,EE$3,'English Scores- Leveled papers'!$H56:$KM56,"&lt;&gt;")=0,"",SUMIF('English Scores- Leveled papers'!$H$4:$KM$4,EE$3,'English Scores- Leveled papers'!$H56:$KM56)))</f>
        <is>
          <t/>
        </is>
      </c>
      <c r="EF54" s="752" t="inlineStr">
        <f aca="false">IF($B54="","",IF(COUNTIFS('English Scores- Leveled papers'!$H$4:$KM$4,EF$3,'English Scores- Leveled papers'!$H56:$KM56,"&lt;&gt;")=0,"",SUMIF('English Scores- Leveled papers'!$H$4:$KM$4,EF$3,'English Scores- Leveled papers'!$H56:$KM56)))</f>
        <is>
          <t/>
        </is>
      </c>
      <c r="EG54" s="752" t="inlineStr">
        <f aca="false">IF($B54="","",IF(COUNTIFS('English Scores- Leveled papers'!$H$4:$KM$4,EG$3,'English Scores- Leveled papers'!$H56:$KM56,"&lt;&gt;")=0,"",SUMIF('English Scores- Leveled papers'!$H$4:$KM$4,EG$3,'English Scores- Leveled papers'!$H56:$KM56)))</f>
        <is>
          <t/>
        </is>
      </c>
      <c r="EH54" s="752" t="inlineStr">
        <f aca="false">IF($B54="","",IF(COUNTIFS('English Scores- Leveled papers'!$H$4:$KM$4,EH$3,'English Scores- Leveled papers'!$H56:$KM56,"&lt;&gt;")=0,"",SUMIF('English Scores- Leveled papers'!$H$4:$KM$4,EH$3,'English Scores- Leveled papers'!$H56:$KM56)))</f>
        <is>
          <t/>
        </is>
      </c>
      <c r="EI54" s="752" t="inlineStr">
        <f aca="false">IF($B54="","",IF(COUNTIFS('English Scores- Leveled papers'!$H$4:$KM$4,EI$3,'English Scores- Leveled papers'!$H56:$KM56,"&lt;&gt;")=0,"",SUMIF('English Scores- Leveled papers'!$H$4:$KM$4,EI$3,'English Scores- Leveled papers'!$H56:$KM56)))</f>
        <is>
          <t/>
        </is>
      </c>
      <c r="EJ54" s="752" t="inlineStr">
        <f aca="false">IF($B54="","",IF(COUNTIFS('English Scores- Leveled papers'!$H$4:$KM$4,EJ$3,'English Scores- Leveled papers'!$H56:$KM56,"&lt;&gt;")=0,"",SUMIF('English Scores- Leveled papers'!$H$4:$KM$4,EJ$3,'English Scores- Leveled papers'!$H56:$KM56)))</f>
        <is>
          <t/>
        </is>
      </c>
      <c r="EK54" s="752" t="inlineStr">
        <f aca="false">IF($B54="","",IF(COUNTIFS('English Scores- Leveled papers'!$H$4:$KM$4,EK$3,'English Scores- Leveled papers'!$H56:$KM56,"&lt;&gt;")=0,"",SUMIF('English Scores- Leveled papers'!$H$4:$KM$4,EK$3,'English Scores- Leveled papers'!$H56:$KM56)))</f>
        <is>
          <t/>
        </is>
      </c>
      <c r="EL54" s="752" t="inlineStr">
        <f aca="false">IF($B54="","",IF(COUNTIFS('English Scores- Leveled papers'!$H$4:$KM$4,EL$3,'English Scores- Leveled papers'!$H56:$KM56,"&lt;&gt;")=0,"",SUMIF('English Scores- Leveled papers'!$H$4:$KM$4,EL$3,'English Scores- Leveled papers'!$H56:$KM56)))</f>
        <is>
          <t/>
        </is>
      </c>
      <c r="EM54" s="752" t="inlineStr">
        <f aca="false">IF($B54="","",IF(COUNTIFS('English Scores- Leveled papers'!$H$4:$KM$4,EM$3,'English Scores- Leveled papers'!$H56:$KM56,"&lt;&gt;")=0,"",SUMIF('English Scores- Leveled papers'!$H$4:$KM$4,EM$3,'English Scores- Leveled papers'!$H56:$KM56)))</f>
        <is>
          <t/>
        </is>
      </c>
      <c r="EN54" s="752" t="inlineStr">
        <f aca="false">IF($B54="","",IF(COUNTIFS('English Scores- Leveled papers'!$H$4:$KM$4,EN$3,'English Scores- Leveled papers'!$H56:$KM56,"&lt;&gt;")=0,"",SUMIF('English Scores- Leveled papers'!$H$4:$KM$4,EN$3,'English Scores- Leveled papers'!$H56:$KM56)))</f>
        <is>
          <t/>
        </is>
      </c>
      <c r="EO54" s="752" t="inlineStr">
        <f aca="false">IF($B54="","",IF(COUNTIFS('English Scores- Leveled papers'!$H$4:$KM$4,EO$3,'English Scores- Leveled papers'!$H56:$KM56,"&lt;&gt;")=0,"",SUMIF('English Scores- Leveled papers'!$H$4:$KM$4,EO$3,'English Scores- Leveled papers'!$H56:$KM56)))</f>
        <is>
          <t/>
        </is>
      </c>
      <c r="EP54" s="752" t="inlineStr">
        <f aca="false">IF($B54="","",IF(COUNTIFS('English Scores- Leveled papers'!$H$4:$KM$4,EP$3,'English Scores- Leveled papers'!$H56:$KM56,"&lt;&gt;")=0,"",SUMIF('English Scores- Leveled papers'!$H$4:$KM$4,EP$3,'English Scores- Leveled papers'!$H56:$KM56)))</f>
        <is>
          <t/>
        </is>
      </c>
    </row>
    <row r="55" customFormat="false" ht="12.75" hidden="false" customHeight="true" outlineLevel="0" collapsed="false">
      <c r="A55" s="315" t="n">
        <v>51</v>
      </c>
      <c r="B55" s="315" t="inlineStr">
        <f aca="false">'English Scores- Leveled papers'!B57</f>
        <is>
          <t/>
        </is>
      </c>
      <c r="C55" s="751" t="e">
        <f aca="false">IF('RC Mastery Check+Question type'!D55="","",IF(OR('RC Mastery Check+Question type'!D55=-0.5,'RC Mastery Check+Question type'!D55=0,'RC Mastery Check+Question type'!D55=0.2,'RC Mastery Check+Question type'!D55=0.5),"NR",'cover sheet'!#ref!))</f>
        <v>#VALUE!</v>
      </c>
      <c r="D55" s="316" t="inlineStr">
        <f aca="false">IF(OR(B55="",COUNT('English Scores- Leveled papers'!AJ57:KM57)=0),"",IF((AND(R55&gt;=(70/100),R55&lt;1.1)),9,IF(AND(Q55&gt;=(70/100),Q55&lt;1.1),8,IF(AND(P55&gt;=(70/100),P55&lt;1.1),7,IF(AND(O55&gt;=(70/100),O55&lt;1.1),6,IF(AND(N55&gt;=0.7,N55&lt;1.1),5,IF(AND(M55&gt;=0.7,M55&lt;1.1),5,IF(AND(L55&gt;=0.7,L55&lt;1.1),4,IF(AND(K55&gt;=0.7,K55&lt;1.1),4,IF(AND(J55&gt;=0.7,J55&lt;1.1),3,IF(AND(I55&gt;=0.7,I55&lt;1.1),3,IF(AND(H55&gt;=0.7,H55&lt;1.1),2,IF(AND(G55&gt;=0.7,G55&lt;1.1),2,IF(AND(F55&gt;=0.7,F55&lt;1.1),1,IF(AND(E55&gt;=0.7,E55&lt;1.1),1,IF(COUNT('English Scores- Leveled papers'!AJ57:AK57)=0,"","NR"))))))))))))))))</f>
        <is>
          <t/>
        </is>
      </c>
      <c r="E55" s="318" t="str">
        <f aca="false">IF((B55=""),"",IF(COUNT(S55:W55)=0,"",ROUND(SUM(S55:W55)/SUM($S$2:$W$2),1)))</f>
        <v/>
      </c>
      <c r="F55" s="318" t="str">
        <f aca="false">IF((B55=""),"",IF(COUNT(X55:AB55)=0,"",ROUND(SUM(X55:AB55)/SUM($X$2:$AB$2),1)))</f>
        <v/>
      </c>
      <c r="G55" s="318" t="str">
        <f aca="false">IFERROR(IF((B55=""),"",IF(COUNT(AC55:AH55)=0,"",ROUND(SUM(AC55:AH55)/SUM($AC$2:$AH$2),1))),"")</f>
        <v/>
      </c>
      <c r="H55" s="318" t="str">
        <f aca="false">IFERROR(IF((B55=""),"",IF(COUNT(AI55:AN55)=0,"",ROUND(SUM(AI55:AN55)/SUM($AI$2:$AN$2),1))),0)</f>
        <v/>
      </c>
      <c r="I55" s="318" t="str">
        <f aca="false">IFERROR(IF((B55=""),"",IF(COUNT(AO55:AY55)=0,"",ROUND(SUM(AO55:AY55)/SUM($AO$2:$AY$2),1))),0)</f>
        <v/>
      </c>
      <c r="J55" s="318" t="str">
        <f aca="false">IFERROR(IF((B55=""),"",IF(COUNT(AZ55:BO55)=0,"",ROUND(SUM(AZ55:BO55)/SUM($AZ$2:$BO$2),1))),0)</f>
        <v/>
      </c>
      <c r="K55" s="318" t="str">
        <f aca="false">IFERROR(IF((B55=""),"",IF(COUNT(BP55:BW55)=0,"",ROUND(SUM(BP55:BW55)/SUM($BP$2:$BW$2),1))),0)</f>
        <v/>
      </c>
      <c r="L55" s="318" t="str">
        <f aca="false">IFERROR(IF((B55=""),"",IF(COUNT(BX55:CF55)=0,"",ROUND(SUM(BX55:CF55)/SUM($BX$2:$CF$2),1))),0)</f>
        <v/>
      </c>
      <c r="M55" s="318" t="str">
        <f aca="false">IFERROR(IF((B55=""),"",IF(COUNT(CG55:CK55)=0,"",ROUND(SUM(CG55:CK55)/SUM($CG$2:$CK$2),1))),0)</f>
        <v/>
      </c>
      <c r="N55" s="318" t="str">
        <f aca="false">IFERROR(IF((B55=""),"",IF(COUNT(CL55:CS55)=0,"",ROUND(SUM(CL55:CS55)/SUM($CL$2:$CS$2),1))),0)</f>
        <v/>
      </c>
      <c r="O55" s="318" t="str">
        <f aca="false">IFERROR(IF((B55=""),"",IF(COUNT(CT55:DE55)=0,"",ROUND(SUM(CT55:DE55)/SUM($CT$2:$DE$2),1))),0)</f>
        <v/>
      </c>
      <c r="P55" s="318" t="str">
        <f aca="false">IFERROR(IF((B55=""),"",IF(COUNT(DF55:DQ55)=0,"",ROUND(SUM(DF55:DQ55)/SUM($DF$2:$DQ$2),1))),0)</f>
        <v/>
      </c>
      <c r="Q55" s="318" t="str">
        <f aca="false">IFERROR(IF((B55=""),"",IF(COUNT(DR55:EB55)=0,"",ROUND(SUM(DR55:EB55)/SUM($DR$2:$EB$2),1))),0)</f>
        <v/>
      </c>
      <c r="R55" s="318" t="str">
        <f aca="false">(IF((B55=""),"",IF(COUNT(ED55:EP55)=0,"",ROUND(SUM(ED55:EP55)/SUM($ED$2:$EP$2),1))))</f>
        <v/>
      </c>
      <c r="S55" s="319" t="inlineStr">
        <f aca="false">IF($B55="","",IF(COUNTIFS('English Scores- Leveled papers'!$H$4:$KM$4,S$3,'English Scores- Leveled papers'!$H57:$KM57,"&lt;&gt;")=0,"",SUMIF('English Scores- Leveled papers'!$H$4:$KM$4,S$3,'English Scores- Leveled papers'!$H57:$KM57)))</f>
        <is>
          <t/>
        </is>
      </c>
      <c r="T55" s="319" t="inlineStr">
        <f aca="false">IF($B55="","",IF(COUNTIFS('English Scores- Leveled papers'!$H$4:$KM$4,T$3,'English Scores- Leveled papers'!$H57:$KM57,"&lt;&gt;")=0,"",SUMIF('English Scores- Leveled papers'!$H$4:$KM$4,T$3,'English Scores- Leveled papers'!$H57:$KM57)))</f>
        <is>
          <t/>
        </is>
      </c>
      <c r="U55" s="319" t="inlineStr">
        <f aca="false">IF($B55="","",IF(COUNTIFS('English Scores- Leveled papers'!$H$4:$KM$4,U$3,'English Scores- Leveled papers'!$H57:$KM57,"&lt;&gt;")=0,"",SUMIF('English Scores- Leveled papers'!$H$4:$KM$4,U$3,'English Scores- Leveled papers'!$H57:$KM57)))</f>
        <is>
          <t/>
        </is>
      </c>
      <c r="V55" s="319" t="inlineStr">
        <f aca="false">IF($B55="","",IF(COUNTIFS('English Scores- Leveled papers'!$H$4:$KM$4,V$3,'English Scores- Leveled papers'!$H57:$KM57,"&lt;&gt;")=0,"",SUMIF('English Scores- Leveled papers'!$H$4:$KM$4,V$3,'English Scores- Leveled papers'!$H57:$KM57)))</f>
        <is>
          <t/>
        </is>
      </c>
      <c r="W55" s="319" t="inlineStr">
        <f aca="false">IF($B55="","",IF(COUNTIFS('English Scores- Leveled papers'!$H$4:$KM$4,W$3,'English Scores- Leveled papers'!$H57:$KM57,"&lt;&gt;")=0,"",SUMIF('English Scores- Leveled papers'!$H$4:$KM$4,W$3,'English Scores- Leveled papers'!$H57:$KM57)))</f>
        <is>
          <t/>
        </is>
      </c>
      <c r="X55" s="752" t="inlineStr">
        <f aca="false">IF($B55="","",IF(COUNTIFS('English Scores- Leveled papers'!$H$4:$KM$4,X$3,'English Scores- Leveled papers'!$H57:$KM57,"&lt;&gt;")=0,"",SUMIF('English Scores- Leveled papers'!$H$4:$KM$4,X$3,'English Scores- Leveled papers'!$H57:$KM57)))</f>
        <is>
          <t/>
        </is>
      </c>
      <c r="Y55" s="752" t="inlineStr">
        <f aca="false">IF($B55="","",IF(COUNTIFS('English Scores- Leveled papers'!$H$4:$KM$4,Y$3,'English Scores- Leveled papers'!$H57:$KM57,"&lt;&gt;")=0,"",SUMIF('English Scores- Leveled papers'!$H$4:$KM$4,Y$3,'English Scores- Leveled papers'!$H57:$KM57)))</f>
        <is>
          <t/>
        </is>
      </c>
      <c r="Z55" s="752" t="inlineStr">
        <f aca="false">IF($B55="","",IF(COUNTIFS('English Scores- Leveled papers'!$H$4:$KM$4,Z$3,'English Scores- Leveled papers'!$H57:$KM57,"&lt;&gt;")=0,"",SUMIF('English Scores- Leveled papers'!$H$4:$KM$4,Z$3,'English Scores- Leveled papers'!$H57:$KM57)))</f>
        <is>
          <t/>
        </is>
      </c>
      <c r="AA55" s="752" t="inlineStr">
        <f aca="false">IF($B55="","",IF(COUNTIFS('English Scores- Leveled papers'!$H$4:$KM$4,AA$3,'English Scores- Leveled papers'!$H57:$KM57,"&lt;&gt;")=0,"",SUMIF('English Scores- Leveled papers'!$H$4:$KM$4,AA$3,'English Scores- Leveled papers'!$H57:$KM57)))</f>
        <is>
          <t/>
        </is>
      </c>
      <c r="AB55" s="752" t="inlineStr">
        <f aca="false">IF($B55="","",IF(COUNTIFS('English Scores- Leveled papers'!$H$4:$KM$4,AB$3,'English Scores- Leveled papers'!$H57:$KM57,"&lt;&gt;")=0,"",SUMIF('English Scores- Leveled papers'!$H$4:$KM$4,AB$3,'English Scores- Leveled papers'!$H57:$KM57)))</f>
        <is>
          <t/>
        </is>
      </c>
      <c r="AC55" s="319" t="inlineStr">
        <f aca="false">IF($B55="","",IF(COUNTIFS('English Scores- Leveled papers'!$H$4:$KM$4,AC$3,'English Scores- Leveled papers'!$H57:$KM57,"&lt;&gt;")=0,"",SUMIF('English Scores- Leveled papers'!$H$4:$KM$4,AC$3,'English Scores- Leveled papers'!$H57:$KM57)))</f>
        <is>
          <t/>
        </is>
      </c>
      <c r="AD55" s="319" t="inlineStr">
        <f aca="false">IF($B55="","",IF(COUNTIFS('English Scores- Leveled papers'!$H$4:$KM$4,AD$3,'English Scores- Leveled papers'!$H57:$KM57,"&lt;&gt;")=0,"",SUMIF('English Scores- Leveled papers'!$H$4:$KM$4,AD$3,'English Scores- Leveled papers'!$H57:$KM57)))</f>
        <is>
          <t/>
        </is>
      </c>
      <c r="AE55" s="319" t="inlineStr">
        <f aca="false">IF($B55="","",IF(COUNTIFS('English Scores- Leveled papers'!$H$4:$KM$4,AE$3,'English Scores- Leveled papers'!$H57:$KM57,"&lt;&gt;")=0,"",SUMIF('English Scores- Leveled papers'!$H$4:$KM$4,AE$3,'English Scores- Leveled papers'!$H57:$KM57)))</f>
        <is>
          <t/>
        </is>
      </c>
      <c r="AF55" s="319" t="inlineStr">
        <f aca="false">IF($B55="","",IF(COUNTIFS('English Scores- Leveled papers'!$H$4:$KM$4,AF$3,'English Scores- Leveled papers'!$H57:$KM57,"&lt;&gt;")=0,"",SUMIF('English Scores- Leveled papers'!$H$4:$KM$4,AF$3,'English Scores- Leveled papers'!$H57:$KM57)))</f>
        <is>
          <t/>
        </is>
      </c>
      <c r="AG55" s="319" t="inlineStr">
        <f aca="false">IF($B55="","",IF(COUNTIFS('English Scores- Leveled papers'!$H$4:$KM$4,AG$3,'English Scores- Leveled papers'!$H57:$KM57,"&lt;&gt;")=0,"",SUMIF('English Scores- Leveled papers'!$H$4:$KM$4,AG$3,'English Scores- Leveled papers'!$H57:$KM57)))</f>
        <is>
          <t/>
        </is>
      </c>
      <c r="AH55" s="319" t="inlineStr">
        <f aca="false">IF($B55="","",IF(COUNTIFS('English Scores- Leveled papers'!$H$4:$KM$4,AH$3,'English Scores- Leveled papers'!$H57:$KM57,"&lt;&gt;")=0,"",SUMIF('English Scores- Leveled papers'!$H$4:$KM$4,AH$3,'English Scores- Leveled papers'!$H57:$KM57)))</f>
        <is>
          <t/>
        </is>
      </c>
      <c r="AI55" s="752" t="inlineStr">
        <f aca="false">IF($B55="","",IF(COUNTIFS('English Scores- Leveled papers'!$H$4:$KM$4,AI$3,'English Scores- Leveled papers'!$H57:$KM57,"&lt;&gt;")=0,"",SUMIF('English Scores- Leveled papers'!$H$4:$KM$4,AI$3,'English Scores- Leveled papers'!$H57:$KM57)))</f>
        <is>
          <t/>
        </is>
      </c>
      <c r="AJ55" s="752" t="inlineStr">
        <f aca="false">IF($B55="","",IF(COUNTIFS('English Scores- Leveled papers'!$H$4:$KM$4,AJ$3,'English Scores- Leveled papers'!$H57:$KM57,"&lt;&gt;")=0,"",SUMIF('English Scores- Leveled papers'!$H$4:$KM$4,AJ$3,'English Scores- Leveled papers'!$H57:$KM57)))</f>
        <is>
          <t/>
        </is>
      </c>
      <c r="AK55" s="752" t="inlineStr">
        <f aca="false">IF($B55="","",IF(COUNTIFS('English Scores- Leveled papers'!$H$4:$KM$4,AK$3,'English Scores- Leveled papers'!$H57:$KM57,"&lt;&gt;")=0,"",SUMIF('English Scores- Leveled papers'!$H$4:$KM$4,AK$3,'English Scores- Leveled papers'!$H57:$KM57)))</f>
        <is>
          <t/>
        </is>
      </c>
      <c r="AL55" s="752" t="inlineStr">
        <f aca="false">IF($B55="","",IF(COUNTIFS('English Scores- Leveled papers'!$H$4:$KM$4,AL$3,'English Scores- Leveled papers'!$H57:$KM57,"&lt;&gt;")=0,"",SUMIF('English Scores- Leveled papers'!$H$4:$KM$4,AL$3,'English Scores- Leveled papers'!$H57:$KM57)))</f>
        <is>
          <t/>
        </is>
      </c>
      <c r="AM55" s="752" t="inlineStr">
        <f aca="false">IF($B55="","",IF(COUNTIFS('English Scores- Leveled papers'!$H$4:$KM$4,AM$3,'English Scores- Leveled papers'!$H57:$KM57,"&lt;&gt;")=0,"",SUMIF('English Scores- Leveled papers'!$H$4:$KM$4,AM$3,'English Scores- Leveled papers'!$H57:$KM57)))</f>
        <is>
          <t/>
        </is>
      </c>
      <c r="AN55" s="752" t="inlineStr">
        <f aca="false">IF($B55="","",IF(COUNTIFS('English Scores- Leveled papers'!$H$4:$KM$4,AN$3,'English Scores- Leveled papers'!$H57:$KM57,"&lt;&gt;")=0,"",SUMIF('English Scores- Leveled papers'!$H$4:$KM$4,AN$3,'English Scores- Leveled papers'!$H57:$KM57)))</f>
        <is>
          <t/>
        </is>
      </c>
      <c r="AO55" s="319" t="inlineStr">
        <f aca="false">IF($B55="","",IF(COUNTIFS('English Scores- Leveled papers'!$H$4:$KM$4,AO$3,'English Scores- Leveled papers'!$H57:$KM57,"&lt;&gt;")=0,"",SUMIF('English Scores- Leveled papers'!$H$4:$KM$4,AO$3,'English Scores- Leveled papers'!$H57:$KM57)))</f>
        <is>
          <t/>
        </is>
      </c>
      <c r="AP55" s="319" t="inlineStr">
        <f aca="false">IF($B55="","",IF(COUNTIFS('English Scores- Leveled papers'!$H$4:$KM$4,AP$3,'English Scores- Leveled papers'!$H57:$KM57,"&lt;&gt;")=0,"",SUMIF('English Scores- Leveled papers'!$H$4:$KM$4,AP$3,'English Scores- Leveled papers'!$H57:$KM57)))</f>
        <is>
          <t/>
        </is>
      </c>
      <c r="AQ55" s="319" t="inlineStr">
        <f aca="false">IF($B55="","",IF(COUNTIFS('English Scores- Leveled papers'!$H$4:$KM$4,AQ$3,'English Scores- Leveled papers'!$H57:$KM57,"&lt;&gt;")=0,"",SUMIF('English Scores- Leveled papers'!$H$4:$KM$4,AQ$3,'English Scores- Leveled papers'!$H57:$KM57)))</f>
        <is>
          <t/>
        </is>
      </c>
      <c r="AR55" s="319" t="inlineStr">
        <f aca="false">IF($B55="","",IF(COUNTIFS('English Scores- Leveled papers'!$H$4:$KM$4,AR$3,'English Scores- Leveled papers'!$H57:$KM57,"&lt;&gt;")=0,"",SUMIF('English Scores- Leveled papers'!$H$4:$KM$4,AR$3,'English Scores- Leveled papers'!$H57:$KM57)))</f>
        <is>
          <t/>
        </is>
      </c>
      <c r="AS55" s="319" t="inlineStr">
        <f aca="false">IF($B55="","",IF(COUNTIFS('English Scores- Leveled papers'!$H$4:$KM$4,AS$3,'English Scores- Leveled papers'!$H57:$KM57,"&lt;&gt;")=0,"",SUMIF('English Scores- Leveled papers'!$H$4:$KM$4,AS$3,'English Scores- Leveled papers'!$H57:$KM57)))</f>
        <is>
          <t/>
        </is>
      </c>
      <c r="AT55" s="319" t="inlineStr">
        <f aca="false">IF($B55="","",IF(COUNTIFS('English Scores- Leveled papers'!$H$4:$KM$4,AT$3,'English Scores- Leveled papers'!$H57:$KM57,"&lt;&gt;")=0,"",SUMIF('English Scores- Leveled papers'!$H$4:$KM$4,AT$3,'English Scores- Leveled papers'!$H57:$KM57)))</f>
        <is>
          <t/>
        </is>
      </c>
      <c r="AU55" s="319" t="inlineStr">
        <f aca="false">IF($B55="","",IF(COUNTIFS('English Scores- Leveled papers'!$H$4:$KM$4,AU$3,'English Scores- Leveled papers'!$H57:$KM57,"&lt;&gt;")=0,"",SUMIF('English Scores- Leveled papers'!$H$4:$KM$4,AU$3,'English Scores- Leveled papers'!$H57:$KM57)))</f>
        <is>
          <t/>
        </is>
      </c>
      <c r="AV55" s="319" t="inlineStr">
        <f aca="false">IF($B55="","",IF(COUNTIFS('English Scores- Leveled papers'!$H$4:$KM$4,AV$3,'English Scores- Leveled papers'!$H57:$KM57,"&lt;&gt;")=0,"",SUMIF('English Scores- Leveled papers'!$H$4:$KM$4,AV$3,'English Scores- Leveled papers'!$H57:$KM57)))</f>
        <is>
          <t/>
        </is>
      </c>
      <c r="AW55" s="319" t="inlineStr">
        <f aca="false">IF($B55="","",IF(COUNTIFS('English Scores- Leveled papers'!$H$4:$KM$4,AW$3,'English Scores- Leveled papers'!$H57:$KM57,"&lt;&gt;")=0,"",SUMIF('English Scores- Leveled papers'!$H$4:$KM$4,AW$3,'English Scores- Leveled papers'!$H57:$KM57)))</f>
        <is>
          <t/>
        </is>
      </c>
      <c r="AX55" s="319" t="inlineStr">
        <f aca="false">IF($B55="","",IF(COUNTIFS('English Scores- Leveled papers'!$H$4:$KM$4,AX$3,'English Scores- Leveled papers'!$H57:$KM57,"&lt;&gt;")=0,"",SUMIF('English Scores- Leveled papers'!$H$4:$KM$4,AX$3,'English Scores- Leveled papers'!$H57:$KM57)))</f>
        <is>
          <t/>
        </is>
      </c>
      <c r="AY55" s="319" t="inlineStr">
        <f aca="false">IF($B55="","",IF(COUNTIFS('English Scores- Leveled papers'!$H$4:$KM$4,AY$3,'English Scores- Leveled papers'!$H57:$KM57,"&lt;&gt;")=0,"",SUMIF('English Scores- Leveled papers'!$H$4:$KM$4,AY$3,'English Scores- Leveled papers'!$H57:$KM57)))</f>
        <is>
          <t/>
        </is>
      </c>
      <c r="AZ55" s="752" t="inlineStr">
        <f aca="false">IF($B55="","",IF(COUNTIFS('English Scores- Leveled papers'!$H$4:$KM$4,AZ$3,'English Scores- Leveled papers'!$H57:$KM57,"&lt;&gt;")=0,"",SUMIF('English Scores- Leveled papers'!$H$4:$KM$4,AZ$3,'English Scores- Leveled papers'!$H57:$KM57)))</f>
        <is>
          <t/>
        </is>
      </c>
      <c r="BA55" s="752" t="inlineStr">
        <f aca="false">IF($B55="","",IF(COUNTIFS('English Scores- Leveled papers'!$H$4:$KM$4,BA$3,'English Scores- Leveled papers'!$H57:$KM57,"&lt;&gt;")=0,"",SUMIF('English Scores- Leveled papers'!$H$4:$KM$4,BA$3,'English Scores- Leveled papers'!$H57:$KM57)))</f>
        <is>
          <t/>
        </is>
      </c>
      <c r="BB55" s="752" t="inlineStr">
        <f aca="false">IF($B55="","",IF(COUNTIFS('English Scores- Leveled papers'!$H$4:$KM$4,BB$3,'English Scores- Leveled papers'!$H57:$KM57,"&lt;&gt;")=0,"",SUMIF('English Scores- Leveled papers'!$H$4:$KM$4,BB$3,'English Scores- Leveled papers'!$H57:$KM57)))</f>
        <is>
          <t/>
        </is>
      </c>
      <c r="BC55" s="752" t="inlineStr">
        <f aca="false">IF($B55="","",IF(COUNTIFS('English Scores- Leveled papers'!$H$4:$KM$4,BC$3,'English Scores- Leveled papers'!$H57:$KM57,"&lt;&gt;")=0,"",SUMIF('English Scores- Leveled papers'!$H$4:$KM$4,BC$3,'English Scores- Leveled papers'!$H57:$KM57)))</f>
        <is>
          <t/>
        </is>
      </c>
      <c r="BD55" s="752"/>
      <c r="BE55" s="752"/>
      <c r="BF55" s="752" t="inlineStr">
        <f aca="false">IF($B55="","",IF(COUNTIFS('English Scores- Leveled papers'!$H$4:$KM$4,BF$3,'English Scores- Leveled papers'!$H57:$KM57,"&lt;&gt;")=0,"",SUMIF('English Scores- Leveled papers'!$H$4:$KM$4,BF$3,'English Scores- Leveled papers'!$H57:$KM57)))</f>
        <is>
          <t/>
        </is>
      </c>
      <c r="BG55" s="752" t="inlineStr">
        <f aca="false">IF($B55="","",IF(COUNTIFS('English Scores- Leveled papers'!$H$4:$KM$4,BG$3,'English Scores- Leveled papers'!$H57:$KM57,"&lt;&gt;")=0,"",SUMIF('English Scores- Leveled papers'!$H$4:$KM$4,BG$3,'English Scores- Leveled papers'!$H57:$KM57)))</f>
        <is>
          <t/>
        </is>
      </c>
      <c r="BH55" s="752" t="inlineStr">
        <f aca="false">IF($B55="","",IF(COUNTIFS('English Scores- Leveled papers'!$H$4:$KM$4,BH$3,'English Scores- Leveled papers'!$H57:$KM57,"&lt;&gt;")=0,"",SUMIF('English Scores- Leveled papers'!$H$4:$KM$4,BH$3,'English Scores- Leveled papers'!$H57:$KM57)))</f>
        <is>
          <t/>
        </is>
      </c>
      <c r="BI55" s="752" t="inlineStr">
        <f aca="false">IF($B55="","",IF(COUNTIFS('English Scores- Leveled papers'!$H$4:$KM$4,BI$3,'English Scores- Leveled papers'!$H57:$KM57,"&lt;&gt;")=0,"",SUMIF('English Scores- Leveled papers'!$H$4:$KM$4,BI$3,'English Scores- Leveled papers'!$H57:$KM57)))</f>
        <is>
          <t/>
        </is>
      </c>
      <c r="BJ55" s="752" t="inlineStr">
        <f aca="false">IF($B55="","",IF(COUNTIFS('English Scores- Leveled papers'!$H$4:$KM$4,BJ$3,'English Scores- Leveled papers'!$H57:$KM57,"&lt;&gt;")=0,"",SUMIF('English Scores- Leveled papers'!$H$4:$KM$4,BJ$3,'English Scores- Leveled papers'!$H57:$KM57)))</f>
        <is>
          <t/>
        </is>
      </c>
      <c r="BK55" s="752" t="inlineStr">
        <f aca="false">IF($B55="","",IF(COUNTIFS('English Scores- Leveled papers'!$H$4:$KM$4,BK$3,'English Scores- Leveled papers'!$H57:$KM57,"&lt;&gt;")=0,"",SUMIF('English Scores- Leveled papers'!$H$4:$KM$4,BK$3,'English Scores- Leveled papers'!$H57:$KM57)))</f>
        <is>
          <t/>
        </is>
      </c>
      <c r="BL55" s="752" t="inlineStr">
        <f aca="false">IF($B55="","",IF(COUNTIFS('English Scores- Leveled papers'!$H$4:$KM$4,BL$3,'English Scores- Leveled papers'!$H57:$KM57,"&lt;&gt;")=0,"",SUMIF('English Scores- Leveled papers'!$H$4:$KM$4,BL$3,'English Scores- Leveled papers'!$H57:$KM57)))</f>
        <is>
          <t/>
        </is>
      </c>
      <c r="BM55" s="752" t="inlineStr">
        <f aca="false">IF($B55="","",IF(COUNTIFS('English Scores- Leveled papers'!$H$4:$KM$4,BM$3,'English Scores- Leveled papers'!$H57:$KM57,"&lt;&gt;")=0,"",SUMIF('English Scores- Leveled papers'!$H$4:$KM$4,BM$3,'English Scores- Leveled papers'!$H57:$KM57)))</f>
        <is>
          <t/>
        </is>
      </c>
      <c r="BN55" s="752" t="inlineStr">
        <f aca="false">IF($B55="","",IF(COUNTIFS('English Scores- Leveled papers'!$H$4:$KM$4,BN$3,'English Scores- Leveled papers'!$H57:$KM57,"&lt;&gt;")=0,"",SUMIF('English Scores- Leveled papers'!$H$4:$KM$4,BN$3,'English Scores- Leveled papers'!$H57:$KM57)))</f>
        <is>
          <t/>
        </is>
      </c>
      <c r="BO55" s="752" t="inlineStr">
        <f aca="false">IF($B55="","",IF(COUNTIFS('English Scores- Leveled papers'!$H$4:$KM$4,BO$3,'English Scores- Leveled papers'!$H57:$KM57,"&lt;&gt;")=0,"",SUMIF('English Scores- Leveled papers'!$H$4:$KM$4,BO$3,'English Scores- Leveled papers'!$H57:$KM57)))</f>
        <is>
          <t/>
        </is>
      </c>
      <c r="BP55" s="319" t="inlineStr">
        <f aca="false">IF($B55="","",IF(COUNTIFS('English Scores- Leveled papers'!$H$4:$KM$4,BP$3,'English Scores- Leveled papers'!$H57:$KM57,"&lt;&gt;")=0,"",SUMIF('English Scores- Leveled papers'!$H$4:$KM$4,BP$3,'English Scores- Leveled papers'!$H57:$KM57)))</f>
        <is>
          <t/>
        </is>
      </c>
      <c r="BQ55" s="319" t="inlineStr">
        <f aca="false">IF($B55="","",IF(COUNTIFS('English Scores- Leveled papers'!$H$4:$KM$4,BQ$3,'English Scores- Leveled papers'!$H57:$KM57,"&lt;&gt;")=0,"",SUMIF('English Scores- Leveled papers'!$H$4:$KM$4,BQ$3,'English Scores- Leveled papers'!$H57:$KM57)))</f>
        <is>
          <t/>
        </is>
      </c>
      <c r="BR55" s="319" t="inlineStr">
        <f aca="false">IF($B55="","",IF(COUNTIFS('English Scores- Leveled papers'!$H$4:$KM$4,BR$3,'English Scores- Leveled papers'!$H57:$KM57,"&lt;&gt;")=0,"",SUMIF('English Scores- Leveled papers'!$H$4:$KM$4,BR$3,'English Scores- Leveled papers'!$H57:$KM57)))</f>
        <is>
          <t/>
        </is>
      </c>
      <c r="BS55" s="319" t="inlineStr">
        <f aca="false">IF($B55="","",IF(COUNTIFS('English Scores- Leveled papers'!$H$4:$KM$4,BS$3,'English Scores- Leveled papers'!$H57:$KM57,"&lt;&gt;")=0,"",SUMIF('English Scores- Leveled papers'!$H$4:$KM$4,BS$3,'English Scores- Leveled papers'!$H57:$KM57)))</f>
        <is>
          <t/>
        </is>
      </c>
      <c r="BT55" s="319" t="inlineStr">
        <f aca="false">IF($B55="","",IF(COUNTIFS('English Scores- Leveled papers'!$H$4:$KM$4,BT$3,'English Scores- Leveled papers'!$H57:$KM57,"&lt;&gt;")=0,"",SUMIF('English Scores- Leveled papers'!$H$4:$KM$4,BT$3,'English Scores- Leveled papers'!$H57:$KM57)))</f>
        <is>
          <t/>
        </is>
      </c>
      <c r="BU55" s="319" t="inlineStr">
        <f aca="false">IF($B55="","",IF(COUNTIFS('English Scores- Leveled papers'!$H$4:$KM$4,BU$3,'English Scores- Leveled papers'!$H57:$KM57,"&lt;&gt;")=0,"",SUMIF('English Scores- Leveled papers'!$H$4:$KM$4,BU$3,'English Scores- Leveled papers'!$H57:$KM57)))</f>
        <is>
          <t/>
        </is>
      </c>
      <c r="BV55" s="319" t="inlineStr">
        <f aca="false">IF($B55="","",IF(COUNTIFS('English Scores- Leveled papers'!$H$4:$KM$4,BV$3,'English Scores- Leveled papers'!$H57:$KM57,"&lt;&gt;")=0,"",SUMIF('English Scores- Leveled papers'!$H$4:$KM$4,BV$3,'English Scores- Leveled papers'!$H57:$KM57)))</f>
        <is>
          <t/>
        </is>
      </c>
      <c r="BW55" s="319" t="inlineStr">
        <f aca="false">IF($B55="","",IF(COUNTIFS('English Scores- Leveled papers'!$H$4:$KM$4,BW$3,'English Scores- Leveled papers'!$H57:$KM57,"&lt;&gt;")=0,"",SUMIF('English Scores- Leveled papers'!$H$4:$KM$4,BW$3,'English Scores- Leveled papers'!$H57:$KM57)))</f>
        <is>
          <t/>
        </is>
      </c>
      <c r="BX55" s="752" t="inlineStr">
        <f aca="false">IF($B55="","",IF(COUNTIFS('English Scores- Leveled papers'!$H$4:$KM$4,BX$3,'English Scores- Leveled papers'!$H57:$KM57,"&lt;&gt;")=0,"",SUMIF('English Scores- Leveled papers'!$H$4:$KM$4,BX$3,'English Scores- Leveled papers'!$H57:$KM57)))</f>
        <is>
          <t/>
        </is>
      </c>
      <c r="BY55" s="752" t="inlineStr">
        <f aca="false">IF($B55="","",IF(COUNTIFS('English Scores- Leveled papers'!$H$4:$KM$4,BY$3,'English Scores- Leveled papers'!$H57:$KM57,"&lt;&gt;")=0,"",SUMIF('English Scores- Leveled papers'!$H$4:$KM$4,BY$3,'English Scores- Leveled papers'!$H57:$KM57)))</f>
        <is>
          <t/>
        </is>
      </c>
      <c r="BZ55" s="752" t="inlineStr">
        <f aca="false">IF($B55="","",IF(COUNTIFS('English Scores- Leveled papers'!$H$4:$KM$4,BZ$3,'English Scores- Leveled papers'!$H57:$KM57,"&lt;&gt;")=0,"",SUMIF('English Scores- Leveled papers'!$H$4:$KM$4,BZ$3,'English Scores- Leveled papers'!$H57:$KM57)))</f>
        <is>
          <t/>
        </is>
      </c>
      <c r="CA55" s="752" t="inlineStr">
        <f aca="false">IF($B55="","",IF(COUNTIFS('English Scores- Leveled papers'!$H$4:$KM$4,CA$3,'English Scores- Leveled papers'!$H57:$KM57,"&lt;&gt;")=0,"",SUMIF('English Scores- Leveled papers'!$H$4:$KM$4,CA$3,'English Scores- Leveled papers'!$H57:$KM57)))</f>
        <is>
          <t/>
        </is>
      </c>
      <c r="CB55" s="752" t="inlineStr">
        <f aca="false">IF($B55="","",IF(COUNTIFS('English Scores- Leveled papers'!$H$4:$KM$4,CB$3,'English Scores- Leveled papers'!$H57:$KM57,"&lt;&gt;")=0,"",SUMIF('English Scores- Leveled papers'!$H$4:$KM$4,CB$3,'English Scores- Leveled papers'!$H57:$KM57)))</f>
        <is>
          <t/>
        </is>
      </c>
      <c r="CC55" s="752" t="inlineStr">
        <f aca="false">IF($B55="","",IF(COUNTIFS('English Scores- Leveled papers'!$H$4:$KM$4,CC$3,'English Scores- Leveled papers'!$H57:$KM57,"&lt;&gt;")=0,"",SUMIF('English Scores- Leveled papers'!$H$4:$KM$4,CC$3,'English Scores- Leveled papers'!$H57:$KM57)))</f>
        <is>
          <t/>
        </is>
      </c>
      <c r="CD55" s="752" t="inlineStr">
        <f aca="false">IF($B55="","",IF(COUNTIFS('English Scores- Leveled papers'!$H$4:$KM$4,CD$3,'English Scores- Leveled papers'!$H57:$KM57,"&lt;&gt;")=0,"",SUMIF('English Scores- Leveled papers'!$H$4:$KM$4,CD$3,'English Scores- Leveled papers'!$H57:$KM57)))</f>
        <is>
          <t/>
        </is>
      </c>
      <c r="CE55" s="752" t="inlineStr">
        <f aca="false">IF($B55="","",IF(COUNTIFS('English Scores- Leveled papers'!$H$4:$KM$4,CE$3,'English Scores- Leveled papers'!$H57:$KM57,"&lt;&gt;")=0,"",SUMIF('English Scores- Leveled papers'!$H$4:$KM$4,CE$3,'English Scores- Leveled papers'!$H57:$KM57)))</f>
        <is>
          <t/>
        </is>
      </c>
      <c r="CF55" s="752" t="inlineStr">
        <f aca="false">IF($B55="","",IF(COUNTIFS('English Scores- Leveled papers'!$H$4:$KM$4,CF$3,'English Scores- Leveled papers'!$H57:$KM57,"&lt;&gt;")=0,"",SUMIF('English Scores- Leveled papers'!$H$4:$KM$4,CF$3,'English Scores- Leveled papers'!$H57:$KM57)))</f>
        <is>
          <t/>
        </is>
      </c>
      <c r="CG55" s="319" t="inlineStr">
        <f aca="false">IF($B55="","",IF(COUNTIFS('English Scores- Leveled papers'!$H$4:$KM$4,CG$3,'English Scores- Leveled papers'!$H57:$KM57,"&lt;&gt;")=0,"",SUMIF('English Scores- Leveled papers'!$H$4:$KM$4,CG$3,'English Scores- Leveled papers'!$H57:$KM57)))</f>
        <is>
          <t/>
        </is>
      </c>
      <c r="CH55" s="319" t="inlineStr">
        <f aca="false">IF($B55="","",IF(COUNTIFS('English Scores- Leveled papers'!$H$4:$KM$4,CH$3,'English Scores- Leveled papers'!$H57:$KM57,"&lt;&gt;")=0,"",SUMIF('English Scores- Leveled papers'!$H$4:$KM$4,CH$3,'English Scores- Leveled papers'!$H57:$KM57)))</f>
        <is>
          <t/>
        </is>
      </c>
      <c r="CI55" s="319" t="inlineStr">
        <f aca="false">IF($B55="","",IF(COUNTIFS('English Scores- Leveled papers'!$H$4:$KM$4,CI$3,'English Scores- Leveled papers'!$H57:$KM57,"&lt;&gt;")=0,"",SUMIF('English Scores- Leveled papers'!$H$4:$KM$4,CI$3,'English Scores- Leveled papers'!$H57:$KM57)))</f>
        <is>
          <t/>
        </is>
      </c>
      <c r="CJ55" s="319" t="inlineStr">
        <f aca="false">IF($B55="","",IF(COUNTIFS('English Scores- Leveled papers'!$H$4:$KM$4,CJ$3,'English Scores- Leveled papers'!$H57:$KM57,"&lt;&gt;")=0,"",SUMIF('English Scores- Leveled papers'!$H$4:$KM$4,CJ$3,'English Scores- Leveled papers'!$H57:$KM57)))</f>
        <is>
          <t/>
        </is>
      </c>
      <c r="CK55" s="319" t="inlineStr">
        <f aca="false">IF($B55="","",IF(COUNTIFS('English Scores- Leveled papers'!$H$4:$KM$4,CK$3,'English Scores- Leveled papers'!$H57:$KM57,"&lt;&gt;")=0,"",SUMIF('English Scores- Leveled papers'!$H$4:$KM$4,CK$3,'English Scores- Leveled papers'!$H57:$KM57)))</f>
        <is>
          <t/>
        </is>
      </c>
      <c r="CL55" s="752" t="inlineStr">
        <f aca="false">IF($B55="","",IF(COUNTIFS('English Scores- Leveled papers'!$H$4:$KM$4,CL$3,'English Scores- Leveled papers'!$H57:$KM57,"&lt;&gt;")=0,"",SUMIF('English Scores- Leveled papers'!$H$4:$KM$4,CL$3,'English Scores- Leveled papers'!$H57:$KM57)))</f>
        <is>
          <t/>
        </is>
      </c>
      <c r="CM55" s="752" t="inlineStr">
        <f aca="false">IF($B55="","",IF(COUNTIFS('English Scores- Leveled papers'!$H$4:$KM$4,CM$3,'English Scores- Leveled papers'!$H57:$KM57,"&lt;&gt;")=0,"",SUMIF('English Scores- Leveled papers'!$H$4:$KM$4,CM$3,'English Scores- Leveled papers'!$H57:$KM57)))</f>
        <is>
          <t/>
        </is>
      </c>
      <c r="CN55" s="752" t="inlineStr">
        <f aca="false">IF($B55="","",IF(COUNTIFS('English Scores- Leveled papers'!$H$4:$KM$4,CN$3,'English Scores- Leveled papers'!$H57:$KM57,"&lt;&gt;")=0,"",SUMIF('English Scores- Leveled papers'!$H$4:$KM$4,CN$3,'English Scores- Leveled papers'!$H57:$KM57)))</f>
        <is>
          <t/>
        </is>
      </c>
      <c r="CO55" s="752" t="inlineStr">
        <f aca="false">IF($B55="","",IF(COUNTIFS('English Scores- Leveled papers'!$H$4:$KM$4,CO$3,'English Scores- Leveled papers'!$H57:$KM57,"&lt;&gt;")=0,"",SUMIF('English Scores- Leveled papers'!$H$4:$KM$4,CO$3,'English Scores- Leveled papers'!$H57:$KM57)))</f>
        <is>
          <t/>
        </is>
      </c>
      <c r="CP55" s="752" t="inlineStr">
        <f aca="false">IF($B55="","",IF(COUNTIFS('English Scores- Leveled papers'!$H$4:$KM$4,CP$3,'English Scores- Leveled papers'!$H57:$KM57,"&lt;&gt;")=0,"",SUMIF('English Scores- Leveled papers'!$H$4:$KM$4,CP$3,'English Scores- Leveled papers'!$H57:$KM57)))</f>
        <is>
          <t/>
        </is>
      </c>
      <c r="CQ55" s="752" t="inlineStr">
        <f aca="false">IF($B55="","",IF(COUNTIFS('English Scores- Leveled papers'!$H$4:$KM$4,CQ$3,'English Scores- Leveled papers'!$H57:$KM57,"&lt;&gt;")=0,"",SUMIF('English Scores- Leveled papers'!$H$4:$KM$4,CQ$3,'English Scores- Leveled papers'!$H57:$KM57)))</f>
        <is>
          <t/>
        </is>
      </c>
      <c r="CR55" s="752" t="inlineStr">
        <f aca="false">IF($B55="","",IF(COUNTIFS('English Scores- Leveled papers'!$H$4:$KM$4,CR$3,'English Scores- Leveled papers'!$H57:$KM57,"&lt;&gt;")=0,"",SUMIF('English Scores- Leveled papers'!$H$4:$KM$4,CR$3,'English Scores- Leveled papers'!$H57:$KM57)))</f>
        <is>
          <t/>
        </is>
      </c>
      <c r="CS55" s="752" t="inlineStr">
        <f aca="false">IF($B55="","",IF(COUNTIFS('English Scores- Leveled papers'!$H$4:$KM$4,CS$3,'English Scores- Leveled papers'!$H57:$KM57,"&lt;&gt;")=0,"",SUMIF('English Scores- Leveled papers'!$H$4:$KM$4,CS$3,'English Scores- Leveled papers'!$H57:$KM57)))</f>
        <is>
          <t/>
        </is>
      </c>
      <c r="CT55" s="319" t="inlineStr">
        <f aca="false">IF($B55="","",IF(COUNTIFS('English Scores- Leveled papers'!$H$4:$KM$4,CT$3,'English Scores- Leveled papers'!$H57:$KM57,"&lt;&gt;")=0,"",SUMIF('English Scores- Leveled papers'!$H$4:$KM$4,CT$3,'English Scores- Leveled papers'!$H57:$KM57)))</f>
        <is>
          <t/>
        </is>
      </c>
      <c r="CU55" s="319" t="inlineStr">
        <f aca="false">IF($B55="","",IF(COUNTIFS('English Scores- Leveled papers'!$H$4:$KM$4,CU$3,'English Scores- Leveled papers'!$H57:$KM57,"&lt;&gt;")=0,"",SUMIF('English Scores- Leveled papers'!$H$4:$KM$4,CU$3,'English Scores- Leveled papers'!$H57:$KM57)))</f>
        <is>
          <t/>
        </is>
      </c>
      <c r="CV55" s="319" t="inlineStr">
        <f aca="false">IF($B55="","",IF(COUNTIFS('English Scores- Leveled papers'!$H$4:$KM$4,CV$3,'English Scores- Leveled papers'!$H57:$KM57,"&lt;&gt;")=0,"",SUMIF('English Scores- Leveled papers'!$H$4:$KM$4,CV$3,'English Scores- Leveled papers'!$H57:$KM57)))</f>
        <is>
          <t/>
        </is>
      </c>
      <c r="CW55" s="319" t="inlineStr">
        <f aca="false">IF($B55="","",IF(COUNTIFS('English Scores- Leveled papers'!$H$4:$KM$4,CW$3,'English Scores- Leveled papers'!$H57:$KM57,"&lt;&gt;")=0,"",SUMIF('English Scores- Leveled papers'!$H$4:$KM$4,CW$3,'English Scores- Leveled papers'!$H57:$KM57)))</f>
        <is>
          <t/>
        </is>
      </c>
      <c r="CX55" s="319" t="inlineStr">
        <f aca="false">IF($B55="","",IF(COUNTIFS('English Scores- Leveled papers'!$H$4:$KM$4,CX$3,'English Scores- Leveled papers'!$H57:$KM57,"&lt;&gt;")=0,"",SUMIF('English Scores- Leveled papers'!$H$4:$KM$4,CX$3,'English Scores- Leveled papers'!$H57:$KM57)))</f>
        <is>
          <t/>
        </is>
      </c>
      <c r="CY55" s="319" t="inlineStr">
        <f aca="false">IF($B55="","",IF(COUNTIFS('English Scores- Leveled papers'!$H$4:$KM$4,CY$3,'English Scores- Leveled papers'!$H57:$KM57,"&lt;&gt;")=0,"",SUMIF('English Scores- Leveled papers'!$H$4:$KM$4,CY$3,'English Scores- Leveled papers'!$H57:$KM57)))</f>
        <is>
          <t/>
        </is>
      </c>
      <c r="CZ55" s="319" t="inlineStr">
        <f aca="false">IF($B55="","",IF(COUNTIFS('English Scores- Leveled papers'!$H$4:$KM$4,CZ$3,'English Scores- Leveled papers'!$H57:$KM57,"&lt;&gt;")=0,"",SUMIF('English Scores- Leveled papers'!$H$4:$KM$4,CZ$3,'English Scores- Leveled papers'!$H57:$KM57)))</f>
        <is>
          <t/>
        </is>
      </c>
      <c r="DA55" s="319" t="inlineStr">
        <f aca="false">IF($B55="","",IF(COUNTIFS('English Scores- Leveled papers'!$H$4:$KM$4,DA$3,'English Scores- Leveled papers'!$H57:$KM57,"&lt;&gt;")=0,"",SUMIF('English Scores- Leveled papers'!$H$4:$KM$4,DA$3,'English Scores- Leveled papers'!$H57:$KM57)))</f>
        <is>
          <t/>
        </is>
      </c>
      <c r="DB55" s="319" t="inlineStr">
        <f aca="false">IF($B55="","",IF(COUNTIFS('English Scores- Leveled papers'!$H$4:$KM$4,DB$3,'English Scores- Leveled papers'!$H57:$KM57,"&lt;&gt;")=0,"",SUMIF('English Scores- Leveled papers'!$H$4:$KM$4,DB$3,'English Scores- Leveled papers'!$H57:$KM57)))</f>
        <is>
          <t/>
        </is>
      </c>
      <c r="DC55" s="319" t="inlineStr">
        <f aca="false">IF($B55="","",IF(COUNTIFS('English Scores- Leveled papers'!$H$4:$KM$4,DC$3,'English Scores- Leveled papers'!$H57:$KM57,"&lt;&gt;")=0,"",SUMIF('English Scores- Leveled papers'!$H$4:$KM$4,DC$3,'English Scores- Leveled papers'!$H57:$KM57)))</f>
        <is>
          <t/>
        </is>
      </c>
      <c r="DD55" s="319" t="inlineStr">
        <f aca="false">IF($B55="","",IF(COUNTIFS('English Scores- Leveled papers'!$H$4:$KM$4,DD$3,'English Scores- Leveled papers'!$H57:$KM57,"&lt;&gt;")=0,"",SUMIF('English Scores- Leveled papers'!$H$4:$KM$4,DD$3,'English Scores- Leveled papers'!$H57:$KM57)))</f>
        <is>
          <t/>
        </is>
      </c>
      <c r="DE55" s="319" t="inlineStr">
        <f aca="false">IF($B55="","",IF(COUNTIFS('English Scores- Leveled papers'!$H$4:$KM$4,DE$3,'English Scores- Leveled papers'!$H57:$KM57,"&lt;&gt;")=0,"",SUMIF('English Scores- Leveled papers'!$H$4:$KM$4,DE$3,'English Scores- Leveled papers'!$H57:$KM57)))</f>
        <is>
          <t/>
        </is>
      </c>
      <c r="DF55" s="752" t="inlineStr">
        <f aca="false">IF($B55="","",IF(COUNTIFS('English Scores- Leveled papers'!$H$4:$KM$4,DF$3,'English Scores- Leveled papers'!$H57:$KM57,"&lt;&gt;")=0,"",SUMIF('English Scores- Leveled papers'!$H$4:$KM$4,DF$3,'English Scores- Leveled papers'!$H57:$KM57)))</f>
        <is>
          <t/>
        </is>
      </c>
      <c r="DG55" s="752" t="inlineStr">
        <f aca="false">IF($B55="","",IF(COUNTIFS('English Scores- Leveled papers'!$H$4:$KM$4,DG$3,'English Scores- Leveled papers'!$H57:$KM57,"&lt;&gt;")=0,"",SUMIF('English Scores- Leveled papers'!$H$4:$KM$4,DG$3,'English Scores- Leveled papers'!$H57:$KM57)))</f>
        <is>
          <t/>
        </is>
      </c>
      <c r="DH55" s="752" t="inlineStr">
        <f aca="false">IF($B55="","",IF(COUNTIFS('English Scores- Leveled papers'!$H$4:$KM$4,DH$3,'English Scores- Leveled papers'!$H57:$KM57,"&lt;&gt;")=0,"",SUMIF('English Scores- Leveled papers'!$H$4:$KM$4,DH$3,'English Scores- Leveled papers'!$H57:$KM57)))</f>
        <is>
          <t/>
        </is>
      </c>
      <c r="DI55" s="752" t="inlineStr">
        <f aca="false">IF($B55="","",IF(COUNTIFS('English Scores- Leveled papers'!$H$4:$KM$4,DI$3,'English Scores- Leveled papers'!$H57:$KM57,"&lt;&gt;")=0,"",SUMIF('English Scores- Leveled papers'!$H$4:$KM$4,DI$3,'English Scores- Leveled papers'!$H57:$KM57)))</f>
        <is>
          <t/>
        </is>
      </c>
      <c r="DJ55" s="752" t="inlineStr">
        <f aca="false">IF($B55="","",IF(COUNTIFS('English Scores- Leveled papers'!$H$4:$KM$4,DJ$3,'English Scores- Leveled papers'!$H57:$KM57,"&lt;&gt;")=0,"",SUMIF('English Scores- Leveled papers'!$H$4:$KM$4,DJ$3,'English Scores- Leveled papers'!$H57:$KM57)))</f>
        <is>
          <t/>
        </is>
      </c>
      <c r="DK55" s="752" t="inlineStr">
        <f aca="false">IF($B55="","",IF(COUNTIFS('English Scores- Leveled papers'!$H$4:$KM$4,DK$3,'English Scores- Leveled papers'!$H57:$KM57,"&lt;&gt;")=0,"",SUMIF('English Scores- Leveled papers'!$H$4:$KM$4,DK$3,'English Scores- Leveled papers'!$H57:$KM57)))</f>
        <is>
          <t/>
        </is>
      </c>
      <c r="DL55" s="752" t="inlineStr">
        <f aca="false">IF($B55="","",IF(COUNTIFS('English Scores- Leveled papers'!$H$4:$KM$4,DL$3,'English Scores- Leveled papers'!$H57:$KM57,"&lt;&gt;")=0,"",SUMIF('English Scores- Leveled papers'!$H$4:$KM$4,DL$3,'English Scores- Leveled papers'!$H57:$KM57)))</f>
        <is>
          <t/>
        </is>
      </c>
      <c r="DM55" s="752" t="inlineStr">
        <f aca="false">IF($B55="","",IF(COUNTIFS('English Scores- Leveled papers'!$H$4:$KM$4,DM$3,'English Scores- Leveled papers'!$H57:$KM57,"&lt;&gt;")=0,"",SUMIF('English Scores- Leveled papers'!$H$4:$KM$4,DM$3,'English Scores- Leveled papers'!$H57:$KM57)))</f>
        <is>
          <t/>
        </is>
      </c>
      <c r="DN55" s="752" t="inlineStr">
        <f aca="false">IF($B55="","",IF(COUNTIFS('English Scores- Leveled papers'!$H$4:$KM$4,DN$3,'English Scores- Leveled papers'!$H57:$KM57,"&lt;&gt;")=0,"",SUMIF('English Scores- Leveled papers'!$H$4:$KM$4,DN$3,'English Scores- Leveled papers'!$H57:$KM57)))</f>
        <is>
          <t/>
        </is>
      </c>
      <c r="DO55" s="752" t="inlineStr">
        <f aca="false">IF($B55="","",IF(COUNTIFS('English Scores- Leveled papers'!$H$4:$KM$4,DO$3,'English Scores- Leveled papers'!$H57:$KM57,"&lt;&gt;")=0,"",SUMIF('English Scores- Leveled papers'!$H$4:$KM$4,DO$3,'English Scores- Leveled papers'!$H57:$KM57)))</f>
        <is>
          <t/>
        </is>
      </c>
      <c r="DP55" s="752" t="inlineStr">
        <f aca="false">IF($B55="","",IF(COUNTIFS('English Scores- Leveled papers'!$H$4:$KM$4,DP$3,'English Scores- Leveled papers'!$H57:$KM57,"&lt;&gt;")=0,"",SUMIF('English Scores- Leveled papers'!$H$4:$KM$4,DP$3,'English Scores- Leveled papers'!$H57:$KM57)))</f>
        <is>
          <t/>
        </is>
      </c>
      <c r="DQ55" s="752" t="inlineStr">
        <f aca="false">IF($B55="","",IF(COUNTIFS('English Scores- Leveled papers'!$H$4:$KM$4,DQ$3,'English Scores- Leveled papers'!$H57:$KM57,"&lt;&gt;")=0,"",SUMIF('English Scores- Leveled papers'!$H$4:$KM$4,DQ$3,'English Scores- Leveled papers'!$H57:$KM57)))</f>
        <is>
          <t/>
        </is>
      </c>
      <c r="DR55" s="319" t="inlineStr">
        <f aca="false">IF($B55="","",IF(COUNTIFS('English Scores- Leveled papers'!$H$4:$KM$4,DR$3,'English Scores- Leveled papers'!$H57:$KM57,"&lt;&gt;")=0,"",SUMIF('English Scores- Leveled papers'!$H$4:$KM$4,DR$3,'English Scores- Leveled papers'!$H57:$KM57)))</f>
        <is>
          <t/>
        </is>
      </c>
      <c r="DS55" s="319" t="inlineStr">
        <f aca="false">IF($B55="","",IF(COUNTIFS('English Scores- Leveled papers'!$H$4:$KM$4,DS$3,'English Scores- Leveled papers'!$H57:$KM57,"&lt;&gt;")=0,"",SUMIF('English Scores- Leveled papers'!$H$4:$KM$4,DS$3,'English Scores- Leveled papers'!$H57:$KM57)))</f>
        <is>
          <t/>
        </is>
      </c>
      <c r="DT55" s="319" t="inlineStr">
        <f aca="false">IF($B55="","",IF(COUNTIFS('English Scores- Leveled papers'!$H$4:$KM$4,DT$3,'English Scores- Leveled papers'!$H57:$KM57,"&lt;&gt;")=0,"",SUMIF('English Scores- Leveled papers'!$H$4:$KM$4,DT$3,'English Scores- Leveled papers'!$H57:$KM57)))</f>
        <is>
          <t/>
        </is>
      </c>
      <c r="DU55" s="319" t="inlineStr">
        <f aca="false">IF($B55="","",IF(COUNTIFS('English Scores- Leveled papers'!$H$4:$KM$4,DU$3,'English Scores- Leveled papers'!$H57:$KM57,"&lt;&gt;")=0,"",SUMIF('English Scores- Leveled papers'!$H$4:$KM$4,DU$3,'English Scores- Leveled papers'!$H57:$KM57)))</f>
        <is>
          <t/>
        </is>
      </c>
      <c r="DV55" s="319" t="inlineStr">
        <f aca="false">IF($B55="","",IF(COUNTIFS('English Scores- Leveled papers'!$H$4:$KM$4,DV$3,'English Scores- Leveled papers'!$H57:$KM57,"&lt;&gt;")=0,"",SUMIF('English Scores- Leveled papers'!$H$4:$KM$4,DV$3,'English Scores- Leveled papers'!$H57:$KM57)))</f>
        <is>
          <t/>
        </is>
      </c>
      <c r="DW55" s="319" t="inlineStr">
        <f aca="false">IF($B55="","",IF(COUNTIFS('English Scores- Leveled papers'!$H$4:$KM$4,DW$3,'English Scores- Leveled papers'!$H57:$KM57,"&lt;&gt;")=0,"",SUMIF('English Scores- Leveled papers'!$H$4:$KM$4,DW$3,'English Scores- Leveled papers'!$H57:$KM57)))</f>
        <is>
          <t/>
        </is>
      </c>
      <c r="DX55" s="319" t="inlineStr">
        <f aca="false">IF($B55="","",IF(COUNTIFS('English Scores- Leveled papers'!$H$4:$KM$4,DX$3,'English Scores- Leveled papers'!$H57:$KM57,"&lt;&gt;")=0,"",SUMIF('English Scores- Leveled papers'!$H$4:$KM$4,DX$3,'English Scores- Leveled papers'!$H57:$KM57)))</f>
        <is>
          <t/>
        </is>
      </c>
      <c r="DY55" s="319" t="inlineStr">
        <f aca="false">IF($B55="","",IF(COUNTIFS('English Scores- Leveled papers'!$H$4:$KM$4,DY$3,'English Scores- Leveled papers'!$H57:$KM57,"&lt;&gt;")=0,"",SUMIF('English Scores- Leveled papers'!$H$4:$KM$4,DY$3,'English Scores- Leveled papers'!$H57:$KM57)))</f>
        <is>
          <t/>
        </is>
      </c>
      <c r="DZ55" s="319" t="inlineStr">
        <f aca="false">IF($B55="","",IF(COUNTIFS('English Scores- Leveled papers'!$H$4:$KM$4,DZ$3,'English Scores- Leveled papers'!$H57:$KM57,"&lt;&gt;")=0,"",SUMIF('English Scores- Leveled papers'!$H$4:$KM$4,DZ$3,'English Scores- Leveled papers'!$H57:$KM57)))</f>
        <is>
          <t/>
        </is>
      </c>
      <c r="EA55" s="319" t="inlineStr">
        <f aca="false">IF($B55="","",IF(COUNTIFS('English Scores- Leveled papers'!$H$4:$KM$4,EA$3,'English Scores- Leveled papers'!$H57:$KM57,"&lt;&gt;")=0,"",SUMIF('English Scores- Leveled papers'!$H$4:$KM$4,EA$3,'English Scores- Leveled papers'!$H57:$KM57)))</f>
        <is>
          <t/>
        </is>
      </c>
      <c r="EB55" s="319" t="inlineStr">
        <f aca="false">IF($B55="","",IF(COUNTIFS('English Scores- Leveled papers'!$H$4:$KM$4,EB$3,'English Scores- Leveled papers'!$H57:$KM57,"&lt;&gt;")=0,"",SUMIF('English Scores- Leveled papers'!$H$4:$KM$4,EB$3,'English Scores- Leveled papers'!$H57:$KM57)))</f>
        <is>
          <t/>
        </is>
      </c>
      <c r="EC55" s="319" t="inlineStr">
        <f aca="false">IF($B55="","",IF(COUNTIFS('English Scores- Leveled papers'!$H$4:$KM$4,EC$3,'English Scores- Leveled papers'!$H57:$KM57,"&lt;&gt;")=0,"",SUMIF('English Scores- Leveled papers'!$H$4:$KM$4,EC$3,'English Scores- Leveled papers'!$H57:$KM57)))</f>
        <is>
          <t/>
        </is>
      </c>
      <c r="ED55" s="752" t="inlineStr">
        <f aca="false">IF($B55="","",IF(COUNTIFS('English Scores- Leveled papers'!$H$4:$KM$4,ED$3,'English Scores- Leveled papers'!$H57:$KM57,"&lt;&gt;")=0,"",SUMIF('English Scores- Leveled papers'!$H$4:$KM$4,ED$3,'English Scores- Leveled papers'!$H57:$KM57)))</f>
        <is>
          <t/>
        </is>
      </c>
      <c r="EE55" s="752" t="inlineStr">
        <f aca="false">IF($B55="","",IF(COUNTIFS('English Scores- Leveled papers'!$H$4:$KM$4,EE$3,'English Scores- Leveled papers'!$H57:$KM57,"&lt;&gt;")=0,"",SUMIF('English Scores- Leveled papers'!$H$4:$KM$4,EE$3,'English Scores- Leveled papers'!$H57:$KM57)))</f>
        <is>
          <t/>
        </is>
      </c>
      <c r="EF55" s="752" t="inlineStr">
        <f aca="false">IF($B55="","",IF(COUNTIFS('English Scores- Leveled papers'!$H$4:$KM$4,EF$3,'English Scores- Leveled papers'!$H57:$KM57,"&lt;&gt;")=0,"",SUMIF('English Scores- Leveled papers'!$H$4:$KM$4,EF$3,'English Scores- Leveled papers'!$H57:$KM57)))</f>
        <is>
          <t/>
        </is>
      </c>
      <c r="EG55" s="752" t="inlineStr">
        <f aca="false">IF($B55="","",IF(COUNTIFS('English Scores- Leveled papers'!$H$4:$KM$4,EG$3,'English Scores- Leveled papers'!$H57:$KM57,"&lt;&gt;")=0,"",SUMIF('English Scores- Leveled papers'!$H$4:$KM$4,EG$3,'English Scores- Leveled papers'!$H57:$KM57)))</f>
        <is>
          <t/>
        </is>
      </c>
      <c r="EH55" s="752" t="inlineStr">
        <f aca="false">IF($B55="","",IF(COUNTIFS('English Scores- Leveled papers'!$H$4:$KM$4,EH$3,'English Scores- Leveled papers'!$H57:$KM57,"&lt;&gt;")=0,"",SUMIF('English Scores- Leveled papers'!$H$4:$KM$4,EH$3,'English Scores- Leveled papers'!$H57:$KM57)))</f>
        <is>
          <t/>
        </is>
      </c>
      <c r="EI55" s="752" t="inlineStr">
        <f aca="false">IF($B55="","",IF(COUNTIFS('English Scores- Leveled papers'!$H$4:$KM$4,EI$3,'English Scores- Leveled papers'!$H57:$KM57,"&lt;&gt;")=0,"",SUMIF('English Scores- Leveled papers'!$H$4:$KM$4,EI$3,'English Scores- Leveled papers'!$H57:$KM57)))</f>
        <is>
          <t/>
        </is>
      </c>
      <c r="EJ55" s="752" t="inlineStr">
        <f aca="false">IF($B55="","",IF(COUNTIFS('English Scores- Leveled papers'!$H$4:$KM$4,EJ$3,'English Scores- Leveled papers'!$H57:$KM57,"&lt;&gt;")=0,"",SUMIF('English Scores- Leveled papers'!$H$4:$KM$4,EJ$3,'English Scores- Leveled papers'!$H57:$KM57)))</f>
        <is>
          <t/>
        </is>
      </c>
      <c r="EK55" s="752" t="inlineStr">
        <f aca="false">IF($B55="","",IF(COUNTIFS('English Scores- Leveled papers'!$H$4:$KM$4,EK$3,'English Scores- Leveled papers'!$H57:$KM57,"&lt;&gt;")=0,"",SUMIF('English Scores- Leveled papers'!$H$4:$KM$4,EK$3,'English Scores- Leveled papers'!$H57:$KM57)))</f>
        <is>
          <t/>
        </is>
      </c>
      <c r="EL55" s="752" t="inlineStr">
        <f aca="false">IF($B55="","",IF(COUNTIFS('English Scores- Leveled papers'!$H$4:$KM$4,EL$3,'English Scores- Leveled papers'!$H57:$KM57,"&lt;&gt;")=0,"",SUMIF('English Scores- Leveled papers'!$H$4:$KM$4,EL$3,'English Scores- Leveled papers'!$H57:$KM57)))</f>
        <is>
          <t/>
        </is>
      </c>
      <c r="EM55" s="752" t="inlineStr">
        <f aca="false">IF($B55="","",IF(COUNTIFS('English Scores- Leveled papers'!$H$4:$KM$4,EM$3,'English Scores- Leveled papers'!$H57:$KM57,"&lt;&gt;")=0,"",SUMIF('English Scores- Leveled papers'!$H$4:$KM$4,EM$3,'English Scores- Leveled papers'!$H57:$KM57)))</f>
        <is>
          <t/>
        </is>
      </c>
      <c r="EN55" s="752" t="inlineStr">
        <f aca="false">IF($B55="","",IF(COUNTIFS('English Scores- Leveled papers'!$H$4:$KM$4,EN$3,'English Scores- Leveled papers'!$H57:$KM57,"&lt;&gt;")=0,"",SUMIF('English Scores- Leveled papers'!$H$4:$KM$4,EN$3,'English Scores- Leveled papers'!$H57:$KM57)))</f>
        <is>
          <t/>
        </is>
      </c>
      <c r="EO55" s="752" t="inlineStr">
        <f aca="false">IF($B55="","",IF(COUNTIFS('English Scores- Leveled papers'!$H$4:$KM$4,EO$3,'English Scores- Leveled papers'!$H57:$KM57,"&lt;&gt;")=0,"",SUMIF('English Scores- Leveled papers'!$H$4:$KM$4,EO$3,'English Scores- Leveled papers'!$H57:$KM57)))</f>
        <is>
          <t/>
        </is>
      </c>
      <c r="EP55" s="752" t="inlineStr">
        <f aca="false">IF($B55="","",IF(COUNTIFS('English Scores- Leveled papers'!$H$4:$KM$4,EP$3,'English Scores- Leveled papers'!$H57:$KM57,"&lt;&gt;")=0,"",SUMIF('English Scores- Leveled papers'!$H$4:$KM$4,EP$3,'English Scores- Leveled papers'!$H57:$KM57)))</f>
        <is>
          <t/>
        </is>
      </c>
    </row>
    <row r="56" customFormat="false" ht="12.75" hidden="false" customHeight="true" outlineLevel="0" collapsed="false">
      <c r="A56" s="315" t="n">
        <v>52</v>
      </c>
      <c r="B56" s="315" t="inlineStr">
        <f aca="false">'English Scores- Leveled papers'!B58</f>
        <is>
          <t/>
        </is>
      </c>
      <c r="C56" s="751" t="e">
        <f aca="false">IF('RC Mastery Check+Question type'!D56="","",IF(OR('RC Mastery Check+Question type'!D56=-0.5,'RC Mastery Check+Question type'!D56=0,'RC Mastery Check+Question type'!D56=0.2,'RC Mastery Check+Question type'!D56=0.5),"NR",'cover sheet'!#ref!))</f>
        <v>#VALUE!</v>
      </c>
      <c r="D56" s="316" t="inlineStr">
        <f aca="false">IF(OR(B56="",COUNT('English Scores- Leveled papers'!AJ58:KM58)=0),"",IF((AND(R56&gt;=(70/100),R56&lt;1.1)),9,IF(AND(Q56&gt;=(70/100),Q56&lt;1.1),8,IF(AND(P56&gt;=(70/100),P56&lt;1.1),7,IF(AND(O56&gt;=(70/100),O56&lt;1.1),6,IF(AND(N56&gt;=0.7,N56&lt;1.1),5,IF(AND(M56&gt;=0.7,M56&lt;1.1),5,IF(AND(L56&gt;=0.7,L56&lt;1.1),4,IF(AND(K56&gt;=0.7,K56&lt;1.1),4,IF(AND(J56&gt;=0.7,J56&lt;1.1),3,IF(AND(I56&gt;=0.7,I56&lt;1.1),3,IF(AND(H56&gt;=0.7,H56&lt;1.1),2,IF(AND(G56&gt;=0.7,G56&lt;1.1),2,IF(AND(F56&gt;=0.7,F56&lt;1.1),1,IF(AND(E56&gt;=0.7,E56&lt;1.1),1,IF(COUNT('English Scores- Leveled papers'!AJ58:AK58)=0,"","NR"))))))))))))))))</f>
        <is>
          <t/>
        </is>
      </c>
      <c r="E56" s="318" t="str">
        <f aca="false">IF((B56=""),"",IF(COUNT(S56:W56)=0,"",ROUND(SUM(S56:W56)/SUM($S$2:$W$2),1)))</f>
        <v/>
      </c>
      <c r="F56" s="318" t="str">
        <f aca="false">IF((B56=""),"",IF(COUNT(X56:AB56)=0,"",ROUND(SUM(X56:AB56)/SUM($X$2:$AB$2),1)))</f>
        <v/>
      </c>
      <c r="G56" s="318" t="str">
        <f aca="false">IFERROR(IF((B56=""),"",IF(COUNT(AC56:AH56)=0,"",ROUND(SUM(AC56:AH56)/SUM($AC$2:$AH$2),1))),"")</f>
        <v/>
      </c>
      <c r="H56" s="318" t="str">
        <f aca="false">IFERROR(IF((B56=""),"",IF(COUNT(AI56:AN56)=0,"",ROUND(SUM(AI56:AN56)/SUM($AI$2:$AN$2),1))),0)</f>
        <v/>
      </c>
      <c r="I56" s="318" t="str">
        <f aca="false">IFERROR(IF((B56=""),"",IF(COUNT(AO56:AY56)=0,"",ROUND(SUM(AO56:AY56)/SUM($AO$2:$AY$2),1))),0)</f>
        <v/>
      </c>
      <c r="J56" s="318" t="str">
        <f aca="false">IFERROR(IF((B56=""),"",IF(COUNT(AZ56:BO56)=0,"",ROUND(SUM(AZ56:BO56)/SUM($AZ$2:$BO$2),1))),0)</f>
        <v/>
      </c>
      <c r="K56" s="318" t="str">
        <f aca="false">IFERROR(IF((B56=""),"",IF(COUNT(BP56:BW56)=0,"",ROUND(SUM(BP56:BW56)/SUM($BP$2:$BW$2),1))),0)</f>
        <v/>
      </c>
      <c r="L56" s="318" t="str">
        <f aca="false">IFERROR(IF((B56=""),"",IF(COUNT(BX56:CF56)=0,"",ROUND(SUM(BX56:CF56)/SUM($BX$2:$CF$2),1))),0)</f>
        <v/>
      </c>
      <c r="M56" s="318" t="str">
        <f aca="false">IFERROR(IF((B56=""),"",IF(COUNT(CG56:CK56)=0,"",ROUND(SUM(CG56:CK56)/SUM($CG$2:$CK$2),1))),0)</f>
        <v/>
      </c>
      <c r="N56" s="318" t="str">
        <f aca="false">IFERROR(IF((B56=""),"",IF(COUNT(CL56:CS56)=0,"",ROUND(SUM(CL56:CS56)/SUM($CL$2:$CS$2),1))),0)</f>
        <v/>
      </c>
      <c r="O56" s="318" t="str">
        <f aca="false">IFERROR(IF((B56=""),"",IF(COUNT(CT56:DE56)=0,"",ROUND(SUM(CT56:DE56)/SUM($CT$2:$DE$2),1))),0)</f>
        <v/>
      </c>
      <c r="P56" s="318" t="str">
        <f aca="false">IFERROR(IF((B56=""),"",IF(COUNT(DF56:DQ56)=0,"",ROUND(SUM(DF56:DQ56)/SUM($DF$2:$DQ$2),1))),0)</f>
        <v/>
      </c>
      <c r="Q56" s="318" t="str">
        <f aca="false">IFERROR(IF((B56=""),"",IF(COUNT(DR56:EB56)=0,"",ROUND(SUM(DR56:EB56)/SUM($DR$2:$EB$2),1))),0)</f>
        <v/>
      </c>
      <c r="R56" s="318" t="str">
        <f aca="false">(IF((B56=""),"",IF(COUNT(ED56:EP56)=0,"",ROUND(SUM(ED56:EP56)/SUM($ED$2:$EP$2),1))))</f>
        <v/>
      </c>
      <c r="S56" s="319" t="inlineStr">
        <f aca="false">IF($B56="","",IF(COUNTIFS('English Scores- Leveled papers'!$H$4:$KM$4,S$3,'English Scores- Leveled papers'!$H58:$KM58,"&lt;&gt;")=0,"",SUMIF('English Scores- Leveled papers'!$H$4:$KM$4,S$3,'English Scores- Leveled papers'!$H58:$KM58)))</f>
        <is>
          <t/>
        </is>
      </c>
      <c r="T56" s="319" t="inlineStr">
        <f aca="false">IF($B56="","",IF(COUNTIFS('English Scores- Leveled papers'!$H$4:$KM$4,T$3,'English Scores- Leveled papers'!$H58:$KM58,"&lt;&gt;")=0,"",SUMIF('English Scores- Leveled papers'!$H$4:$KM$4,T$3,'English Scores- Leveled papers'!$H58:$KM58)))</f>
        <is>
          <t/>
        </is>
      </c>
      <c r="U56" s="319" t="inlineStr">
        <f aca="false">IF($B56="","",IF(COUNTIFS('English Scores- Leveled papers'!$H$4:$KM$4,U$3,'English Scores- Leveled papers'!$H58:$KM58,"&lt;&gt;")=0,"",SUMIF('English Scores- Leveled papers'!$H$4:$KM$4,U$3,'English Scores- Leveled papers'!$H58:$KM58)))</f>
        <is>
          <t/>
        </is>
      </c>
      <c r="V56" s="319" t="inlineStr">
        <f aca="false">IF($B56="","",IF(COUNTIFS('English Scores- Leveled papers'!$H$4:$KM$4,V$3,'English Scores- Leveled papers'!$H58:$KM58,"&lt;&gt;")=0,"",SUMIF('English Scores- Leveled papers'!$H$4:$KM$4,V$3,'English Scores- Leveled papers'!$H58:$KM58)))</f>
        <is>
          <t/>
        </is>
      </c>
      <c r="W56" s="319" t="inlineStr">
        <f aca="false">IF($B56="","",IF(COUNTIFS('English Scores- Leveled papers'!$H$4:$KM$4,W$3,'English Scores- Leveled papers'!$H58:$KM58,"&lt;&gt;")=0,"",SUMIF('English Scores- Leveled papers'!$H$4:$KM$4,W$3,'English Scores- Leveled papers'!$H58:$KM58)))</f>
        <is>
          <t/>
        </is>
      </c>
      <c r="X56" s="752" t="inlineStr">
        <f aca="false">IF($B56="","",IF(COUNTIFS('English Scores- Leveled papers'!$H$4:$KM$4,X$3,'English Scores- Leveled papers'!$H58:$KM58,"&lt;&gt;")=0,"",SUMIF('English Scores- Leveled papers'!$H$4:$KM$4,X$3,'English Scores- Leveled papers'!$H58:$KM58)))</f>
        <is>
          <t/>
        </is>
      </c>
      <c r="Y56" s="752" t="inlineStr">
        <f aca="false">IF($B56="","",IF(COUNTIFS('English Scores- Leveled papers'!$H$4:$KM$4,Y$3,'English Scores- Leveled papers'!$H58:$KM58,"&lt;&gt;")=0,"",SUMIF('English Scores- Leveled papers'!$H$4:$KM$4,Y$3,'English Scores- Leveled papers'!$H58:$KM58)))</f>
        <is>
          <t/>
        </is>
      </c>
      <c r="Z56" s="752" t="inlineStr">
        <f aca="false">IF($B56="","",IF(COUNTIFS('English Scores- Leveled papers'!$H$4:$KM$4,Z$3,'English Scores- Leveled papers'!$H58:$KM58,"&lt;&gt;")=0,"",SUMIF('English Scores- Leveled papers'!$H$4:$KM$4,Z$3,'English Scores- Leveled papers'!$H58:$KM58)))</f>
        <is>
          <t/>
        </is>
      </c>
      <c r="AA56" s="752" t="inlineStr">
        <f aca="false">IF($B56="","",IF(COUNTIFS('English Scores- Leveled papers'!$H$4:$KM$4,AA$3,'English Scores- Leveled papers'!$H58:$KM58,"&lt;&gt;")=0,"",SUMIF('English Scores- Leveled papers'!$H$4:$KM$4,AA$3,'English Scores- Leveled papers'!$H58:$KM58)))</f>
        <is>
          <t/>
        </is>
      </c>
      <c r="AB56" s="752" t="inlineStr">
        <f aca="false">IF($B56="","",IF(COUNTIFS('English Scores- Leveled papers'!$H$4:$KM$4,AB$3,'English Scores- Leveled papers'!$H58:$KM58,"&lt;&gt;")=0,"",SUMIF('English Scores- Leveled papers'!$H$4:$KM$4,AB$3,'English Scores- Leveled papers'!$H58:$KM58)))</f>
        <is>
          <t/>
        </is>
      </c>
      <c r="AC56" s="319" t="inlineStr">
        <f aca="false">IF($B56="","",IF(COUNTIFS('English Scores- Leveled papers'!$H$4:$KM$4,AC$3,'English Scores- Leveled papers'!$H58:$KM58,"&lt;&gt;")=0,"",SUMIF('English Scores- Leveled papers'!$H$4:$KM$4,AC$3,'English Scores- Leveled papers'!$H58:$KM58)))</f>
        <is>
          <t/>
        </is>
      </c>
      <c r="AD56" s="319" t="inlineStr">
        <f aca="false">IF($B56="","",IF(COUNTIFS('English Scores- Leveled papers'!$H$4:$KM$4,AD$3,'English Scores- Leveled papers'!$H58:$KM58,"&lt;&gt;")=0,"",SUMIF('English Scores- Leveled papers'!$H$4:$KM$4,AD$3,'English Scores- Leveled papers'!$H58:$KM58)))</f>
        <is>
          <t/>
        </is>
      </c>
      <c r="AE56" s="319" t="inlineStr">
        <f aca="false">IF($B56="","",IF(COUNTIFS('English Scores- Leveled papers'!$H$4:$KM$4,AE$3,'English Scores- Leveled papers'!$H58:$KM58,"&lt;&gt;")=0,"",SUMIF('English Scores- Leveled papers'!$H$4:$KM$4,AE$3,'English Scores- Leveled papers'!$H58:$KM58)))</f>
        <is>
          <t/>
        </is>
      </c>
      <c r="AF56" s="319" t="inlineStr">
        <f aca="false">IF($B56="","",IF(COUNTIFS('English Scores- Leveled papers'!$H$4:$KM$4,AF$3,'English Scores- Leveled papers'!$H58:$KM58,"&lt;&gt;")=0,"",SUMIF('English Scores- Leveled papers'!$H$4:$KM$4,AF$3,'English Scores- Leveled papers'!$H58:$KM58)))</f>
        <is>
          <t/>
        </is>
      </c>
      <c r="AG56" s="319" t="inlineStr">
        <f aca="false">IF($B56="","",IF(COUNTIFS('English Scores- Leveled papers'!$H$4:$KM$4,AG$3,'English Scores- Leveled papers'!$H58:$KM58,"&lt;&gt;")=0,"",SUMIF('English Scores- Leveled papers'!$H$4:$KM$4,AG$3,'English Scores- Leveled papers'!$H58:$KM58)))</f>
        <is>
          <t/>
        </is>
      </c>
      <c r="AH56" s="319" t="inlineStr">
        <f aca="false">IF($B56="","",IF(COUNTIFS('English Scores- Leveled papers'!$H$4:$KM$4,AH$3,'English Scores- Leveled papers'!$H58:$KM58,"&lt;&gt;")=0,"",SUMIF('English Scores- Leveled papers'!$H$4:$KM$4,AH$3,'English Scores- Leveled papers'!$H58:$KM58)))</f>
        <is>
          <t/>
        </is>
      </c>
      <c r="AI56" s="752" t="inlineStr">
        <f aca="false">IF($B56="","",IF(COUNTIFS('English Scores- Leveled papers'!$H$4:$KM$4,AI$3,'English Scores- Leveled papers'!$H58:$KM58,"&lt;&gt;")=0,"",SUMIF('English Scores- Leveled papers'!$H$4:$KM$4,AI$3,'English Scores- Leveled papers'!$H58:$KM58)))</f>
        <is>
          <t/>
        </is>
      </c>
      <c r="AJ56" s="752" t="inlineStr">
        <f aca="false">IF($B56="","",IF(COUNTIFS('English Scores- Leveled papers'!$H$4:$KM$4,AJ$3,'English Scores- Leveled papers'!$H58:$KM58,"&lt;&gt;")=0,"",SUMIF('English Scores- Leveled papers'!$H$4:$KM$4,AJ$3,'English Scores- Leveled papers'!$H58:$KM58)))</f>
        <is>
          <t/>
        </is>
      </c>
      <c r="AK56" s="752" t="inlineStr">
        <f aca="false">IF($B56="","",IF(COUNTIFS('English Scores- Leveled papers'!$H$4:$KM$4,AK$3,'English Scores- Leveled papers'!$H58:$KM58,"&lt;&gt;")=0,"",SUMIF('English Scores- Leveled papers'!$H$4:$KM$4,AK$3,'English Scores- Leveled papers'!$H58:$KM58)))</f>
        <is>
          <t/>
        </is>
      </c>
      <c r="AL56" s="752" t="inlineStr">
        <f aca="false">IF($B56="","",IF(COUNTIFS('English Scores- Leveled papers'!$H$4:$KM$4,AL$3,'English Scores- Leveled papers'!$H58:$KM58,"&lt;&gt;")=0,"",SUMIF('English Scores- Leveled papers'!$H$4:$KM$4,AL$3,'English Scores- Leveled papers'!$H58:$KM58)))</f>
        <is>
          <t/>
        </is>
      </c>
      <c r="AM56" s="752" t="inlineStr">
        <f aca="false">IF($B56="","",IF(COUNTIFS('English Scores- Leveled papers'!$H$4:$KM$4,AM$3,'English Scores- Leveled papers'!$H58:$KM58,"&lt;&gt;")=0,"",SUMIF('English Scores- Leveled papers'!$H$4:$KM$4,AM$3,'English Scores- Leveled papers'!$H58:$KM58)))</f>
        <is>
          <t/>
        </is>
      </c>
      <c r="AN56" s="752" t="inlineStr">
        <f aca="false">IF($B56="","",IF(COUNTIFS('English Scores- Leveled papers'!$H$4:$KM$4,AN$3,'English Scores- Leveled papers'!$H58:$KM58,"&lt;&gt;")=0,"",SUMIF('English Scores- Leveled papers'!$H$4:$KM$4,AN$3,'English Scores- Leveled papers'!$H58:$KM58)))</f>
        <is>
          <t/>
        </is>
      </c>
      <c r="AO56" s="319" t="inlineStr">
        <f aca="false">IF($B56="","",IF(COUNTIFS('English Scores- Leveled papers'!$H$4:$KM$4,AO$3,'English Scores- Leveled papers'!$H58:$KM58,"&lt;&gt;")=0,"",SUMIF('English Scores- Leveled papers'!$H$4:$KM$4,AO$3,'English Scores- Leveled papers'!$H58:$KM58)))</f>
        <is>
          <t/>
        </is>
      </c>
      <c r="AP56" s="319" t="inlineStr">
        <f aca="false">IF($B56="","",IF(COUNTIFS('English Scores- Leveled papers'!$H$4:$KM$4,AP$3,'English Scores- Leveled papers'!$H58:$KM58,"&lt;&gt;")=0,"",SUMIF('English Scores- Leveled papers'!$H$4:$KM$4,AP$3,'English Scores- Leveled papers'!$H58:$KM58)))</f>
        <is>
          <t/>
        </is>
      </c>
      <c r="AQ56" s="319" t="inlineStr">
        <f aca="false">IF($B56="","",IF(COUNTIFS('English Scores- Leveled papers'!$H$4:$KM$4,AQ$3,'English Scores- Leveled papers'!$H58:$KM58,"&lt;&gt;")=0,"",SUMIF('English Scores- Leveled papers'!$H$4:$KM$4,AQ$3,'English Scores- Leveled papers'!$H58:$KM58)))</f>
        <is>
          <t/>
        </is>
      </c>
      <c r="AR56" s="319" t="inlineStr">
        <f aca="false">IF($B56="","",IF(COUNTIFS('English Scores- Leveled papers'!$H$4:$KM$4,AR$3,'English Scores- Leveled papers'!$H58:$KM58,"&lt;&gt;")=0,"",SUMIF('English Scores- Leveled papers'!$H$4:$KM$4,AR$3,'English Scores- Leveled papers'!$H58:$KM58)))</f>
        <is>
          <t/>
        </is>
      </c>
      <c r="AS56" s="319" t="inlineStr">
        <f aca="false">IF($B56="","",IF(COUNTIFS('English Scores- Leveled papers'!$H$4:$KM$4,AS$3,'English Scores- Leveled papers'!$H58:$KM58,"&lt;&gt;")=0,"",SUMIF('English Scores- Leveled papers'!$H$4:$KM$4,AS$3,'English Scores- Leveled papers'!$H58:$KM58)))</f>
        <is>
          <t/>
        </is>
      </c>
      <c r="AT56" s="319" t="inlineStr">
        <f aca="false">IF($B56="","",IF(COUNTIFS('English Scores- Leveled papers'!$H$4:$KM$4,AT$3,'English Scores- Leveled papers'!$H58:$KM58,"&lt;&gt;")=0,"",SUMIF('English Scores- Leveled papers'!$H$4:$KM$4,AT$3,'English Scores- Leveled papers'!$H58:$KM58)))</f>
        <is>
          <t/>
        </is>
      </c>
      <c r="AU56" s="319" t="inlineStr">
        <f aca="false">IF($B56="","",IF(COUNTIFS('English Scores- Leveled papers'!$H$4:$KM$4,AU$3,'English Scores- Leveled papers'!$H58:$KM58,"&lt;&gt;")=0,"",SUMIF('English Scores- Leveled papers'!$H$4:$KM$4,AU$3,'English Scores- Leveled papers'!$H58:$KM58)))</f>
        <is>
          <t/>
        </is>
      </c>
      <c r="AV56" s="319" t="inlineStr">
        <f aca="false">IF($B56="","",IF(COUNTIFS('English Scores- Leveled papers'!$H$4:$KM$4,AV$3,'English Scores- Leveled papers'!$H58:$KM58,"&lt;&gt;")=0,"",SUMIF('English Scores- Leveled papers'!$H$4:$KM$4,AV$3,'English Scores- Leveled papers'!$H58:$KM58)))</f>
        <is>
          <t/>
        </is>
      </c>
      <c r="AW56" s="319" t="inlineStr">
        <f aca="false">IF($B56="","",IF(COUNTIFS('English Scores- Leveled papers'!$H$4:$KM$4,AW$3,'English Scores- Leveled papers'!$H58:$KM58,"&lt;&gt;")=0,"",SUMIF('English Scores- Leveled papers'!$H$4:$KM$4,AW$3,'English Scores- Leveled papers'!$H58:$KM58)))</f>
        <is>
          <t/>
        </is>
      </c>
      <c r="AX56" s="319" t="inlineStr">
        <f aca="false">IF($B56="","",IF(COUNTIFS('English Scores- Leveled papers'!$H$4:$KM$4,AX$3,'English Scores- Leveled papers'!$H58:$KM58,"&lt;&gt;")=0,"",SUMIF('English Scores- Leveled papers'!$H$4:$KM$4,AX$3,'English Scores- Leveled papers'!$H58:$KM58)))</f>
        <is>
          <t/>
        </is>
      </c>
      <c r="AY56" s="319" t="inlineStr">
        <f aca="false">IF($B56="","",IF(COUNTIFS('English Scores- Leveled papers'!$H$4:$KM$4,AY$3,'English Scores- Leveled papers'!$H58:$KM58,"&lt;&gt;")=0,"",SUMIF('English Scores- Leveled papers'!$H$4:$KM$4,AY$3,'English Scores- Leveled papers'!$H58:$KM58)))</f>
        <is>
          <t/>
        </is>
      </c>
      <c r="AZ56" s="752" t="inlineStr">
        <f aca="false">IF($B56="","",IF(COUNTIFS('English Scores- Leveled papers'!$H$4:$KM$4,AZ$3,'English Scores- Leveled papers'!$H58:$KM58,"&lt;&gt;")=0,"",SUMIF('English Scores- Leveled papers'!$H$4:$KM$4,AZ$3,'English Scores- Leveled papers'!$H58:$KM58)))</f>
        <is>
          <t/>
        </is>
      </c>
      <c r="BA56" s="752" t="inlineStr">
        <f aca="false">IF($B56="","",IF(COUNTIFS('English Scores- Leveled papers'!$H$4:$KM$4,BA$3,'English Scores- Leveled papers'!$H58:$KM58,"&lt;&gt;")=0,"",SUMIF('English Scores- Leveled papers'!$H$4:$KM$4,BA$3,'English Scores- Leveled papers'!$H58:$KM58)))</f>
        <is>
          <t/>
        </is>
      </c>
      <c r="BB56" s="752" t="inlineStr">
        <f aca="false">IF($B56="","",IF(COUNTIFS('English Scores- Leveled papers'!$H$4:$KM$4,BB$3,'English Scores- Leveled papers'!$H58:$KM58,"&lt;&gt;")=0,"",SUMIF('English Scores- Leveled papers'!$H$4:$KM$4,BB$3,'English Scores- Leveled papers'!$H58:$KM58)))</f>
        <is>
          <t/>
        </is>
      </c>
      <c r="BC56" s="752" t="inlineStr">
        <f aca="false">IF($B56="","",IF(COUNTIFS('English Scores- Leveled papers'!$H$4:$KM$4,BC$3,'English Scores- Leveled papers'!$H58:$KM58,"&lt;&gt;")=0,"",SUMIF('English Scores- Leveled papers'!$H$4:$KM$4,BC$3,'English Scores- Leveled papers'!$H58:$KM58)))</f>
        <is>
          <t/>
        </is>
      </c>
      <c r="BD56" s="752"/>
      <c r="BE56" s="752"/>
      <c r="BF56" s="752" t="inlineStr">
        <f aca="false">IF($B56="","",IF(COUNTIFS('English Scores- Leveled papers'!$H$4:$KM$4,BF$3,'English Scores- Leveled papers'!$H58:$KM58,"&lt;&gt;")=0,"",SUMIF('English Scores- Leveled papers'!$H$4:$KM$4,BF$3,'English Scores- Leveled papers'!$H58:$KM58)))</f>
        <is>
          <t/>
        </is>
      </c>
      <c r="BG56" s="752" t="inlineStr">
        <f aca="false">IF($B56="","",IF(COUNTIFS('English Scores- Leveled papers'!$H$4:$KM$4,BG$3,'English Scores- Leveled papers'!$H58:$KM58,"&lt;&gt;")=0,"",SUMIF('English Scores- Leveled papers'!$H$4:$KM$4,BG$3,'English Scores- Leveled papers'!$H58:$KM58)))</f>
        <is>
          <t/>
        </is>
      </c>
      <c r="BH56" s="752" t="inlineStr">
        <f aca="false">IF($B56="","",IF(COUNTIFS('English Scores- Leveled papers'!$H$4:$KM$4,BH$3,'English Scores- Leveled papers'!$H58:$KM58,"&lt;&gt;")=0,"",SUMIF('English Scores- Leveled papers'!$H$4:$KM$4,BH$3,'English Scores- Leveled papers'!$H58:$KM58)))</f>
        <is>
          <t/>
        </is>
      </c>
      <c r="BI56" s="752" t="inlineStr">
        <f aca="false">IF($B56="","",IF(COUNTIFS('English Scores- Leveled papers'!$H$4:$KM$4,BI$3,'English Scores- Leveled papers'!$H58:$KM58,"&lt;&gt;")=0,"",SUMIF('English Scores- Leveled papers'!$H$4:$KM$4,BI$3,'English Scores- Leveled papers'!$H58:$KM58)))</f>
        <is>
          <t/>
        </is>
      </c>
      <c r="BJ56" s="752" t="inlineStr">
        <f aca="false">IF($B56="","",IF(COUNTIFS('English Scores- Leveled papers'!$H$4:$KM$4,BJ$3,'English Scores- Leveled papers'!$H58:$KM58,"&lt;&gt;")=0,"",SUMIF('English Scores- Leveled papers'!$H$4:$KM$4,BJ$3,'English Scores- Leveled papers'!$H58:$KM58)))</f>
        <is>
          <t/>
        </is>
      </c>
      <c r="BK56" s="752" t="inlineStr">
        <f aca="false">IF($B56="","",IF(COUNTIFS('English Scores- Leveled papers'!$H$4:$KM$4,BK$3,'English Scores- Leveled papers'!$H58:$KM58,"&lt;&gt;")=0,"",SUMIF('English Scores- Leveled papers'!$H$4:$KM$4,BK$3,'English Scores- Leveled papers'!$H58:$KM58)))</f>
        <is>
          <t/>
        </is>
      </c>
      <c r="BL56" s="752" t="inlineStr">
        <f aca="false">IF($B56="","",IF(COUNTIFS('English Scores- Leveled papers'!$H$4:$KM$4,BL$3,'English Scores- Leveled papers'!$H58:$KM58,"&lt;&gt;")=0,"",SUMIF('English Scores- Leveled papers'!$H$4:$KM$4,BL$3,'English Scores- Leveled papers'!$H58:$KM58)))</f>
        <is>
          <t/>
        </is>
      </c>
      <c r="BM56" s="752" t="inlineStr">
        <f aca="false">IF($B56="","",IF(COUNTIFS('English Scores- Leveled papers'!$H$4:$KM$4,BM$3,'English Scores- Leveled papers'!$H58:$KM58,"&lt;&gt;")=0,"",SUMIF('English Scores- Leveled papers'!$H$4:$KM$4,BM$3,'English Scores- Leveled papers'!$H58:$KM58)))</f>
        <is>
          <t/>
        </is>
      </c>
      <c r="BN56" s="752" t="inlineStr">
        <f aca="false">IF($B56="","",IF(COUNTIFS('English Scores- Leveled papers'!$H$4:$KM$4,BN$3,'English Scores- Leveled papers'!$H58:$KM58,"&lt;&gt;")=0,"",SUMIF('English Scores- Leveled papers'!$H$4:$KM$4,BN$3,'English Scores- Leveled papers'!$H58:$KM58)))</f>
        <is>
          <t/>
        </is>
      </c>
      <c r="BO56" s="752" t="inlineStr">
        <f aca="false">IF($B56="","",IF(COUNTIFS('English Scores- Leveled papers'!$H$4:$KM$4,BO$3,'English Scores- Leveled papers'!$H58:$KM58,"&lt;&gt;")=0,"",SUMIF('English Scores- Leveled papers'!$H$4:$KM$4,BO$3,'English Scores- Leveled papers'!$H58:$KM58)))</f>
        <is>
          <t/>
        </is>
      </c>
      <c r="BP56" s="319" t="inlineStr">
        <f aca="false">IF($B56="","",IF(COUNTIFS('English Scores- Leveled papers'!$H$4:$KM$4,BP$3,'English Scores- Leveled papers'!$H58:$KM58,"&lt;&gt;")=0,"",SUMIF('English Scores- Leveled papers'!$H$4:$KM$4,BP$3,'English Scores- Leveled papers'!$H58:$KM58)))</f>
        <is>
          <t/>
        </is>
      </c>
      <c r="BQ56" s="319" t="inlineStr">
        <f aca="false">IF($B56="","",IF(COUNTIFS('English Scores- Leveled papers'!$H$4:$KM$4,BQ$3,'English Scores- Leveled papers'!$H58:$KM58,"&lt;&gt;")=0,"",SUMIF('English Scores- Leveled papers'!$H$4:$KM$4,BQ$3,'English Scores- Leveled papers'!$H58:$KM58)))</f>
        <is>
          <t/>
        </is>
      </c>
      <c r="BR56" s="319" t="inlineStr">
        <f aca="false">IF($B56="","",IF(COUNTIFS('English Scores- Leveled papers'!$H$4:$KM$4,BR$3,'English Scores- Leveled papers'!$H58:$KM58,"&lt;&gt;")=0,"",SUMIF('English Scores- Leveled papers'!$H$4:$KM$4,BR$3,'English Scores- Leveled papers'!$H58:$KM58)))</f>
        <is>
          <t/>
        </is>
      </c>
      <c r="BS56" s="319" t="inlineStr">
        <f aca="false">IF($B56="","",IF(COUNTIFS('English Scores- Leveled papers'!$H$4:$KM$4,BS$3,'English Scores- Leveled papers'!$H58:$KM58,"&lt;&gt;")=0,"",SUMIF('English Scores- Leveled papers'!$H$4:$KM$4,BS$3,'English Scores- Leveled papers'!$H58:$KM58)))</f>
        <is>
          <t/>
        </is>
      </c>
      <c r="BT56" s="319" t="inlineStr">
        <f aca="false">IF($B56="","",IF(COUNTIFS('English Scores- Leveled papers'!$H$4:$KM$4,BT$3,'English Scores- Leveled papers'!$H58:$KM58,"&lt;&gt;")=0,"",SUMIF('English Scores- Leveled papers'!$H$4:$KM$4,BT$3,'English Scores- Leveled papers'!$H58:$KM58)))</f>
        <is>
          <t/>
        </is>
      </c>
      <c r="BU56" s="319" t="inlineStr">
        <f aca="false">IF($B56="","",IF(COUNTIFS('English Scores- Leveled papers'!$H$4:$KM$4,BU$3,'English Scores- Leveled papers'!$H58:$KM58,"&lt;&gt;")=0,"",SUMIF('English Scores- Leveled papers'!$H$4:$KM$4,BU$3,'English Scores- Leveled papers'!$H58:$KM58)))</f>
        <is>
          <t/>
        </is>
      </c>
      <c r="BV56" s="319" t="inlineStr">
        <f aca="false">IF($B56="","",IF(COUNTIFS('English Scores- Leveled papers'!$H$4:$KM$4,BV$3,'English Scores- Leveled papers'!$H58:$KM58,"&lt;&gt;")=0,"",SUMIF('English Scores- Leveled papers'!$H$4:$KM$4,BV$3,'English Scores- Leveled papers'!$H58:$KM58)))</f>
        <is>
          <t/>
        </is>
      </c>
      <c r="BW56" s="319" t="inlineStr">
        <f aca="false">IF($B56="","",IF(COUNTIFS('English Scores- Leveled papers'!$H$4:$KM$4,BW$3,'English Scores- Leveled papers'!$H58:$KM58,"&lt;&gt;")=0,"",SUMIF('English Scores- Leveled papers'!$H$4:$KM$4,BW$3,'English Scores- Leveled papers'!$H58:$KM58)))</f>
        <is>
          <t/>
        </is>
      </c>
      <c r="BX56" s="752" t="inlineStr">
        <f aca="false">IF($B56="","",IF(COUNTIFS('English Scores- Leveled papers'!$H$4:$KM$4,BX$3,'English Scores- Leveled papers'!$H58:$KM58,"&lt;&gt;")=0,"",SUMIF('English Scores- Leveled papers'!$H$4:$KM$4,BX$3,'English Scores- Leveled papers'!$H58:$KM58)))</f>
        <is>
          <t/>
        </is>
      </c>
      <c r="BY56" s="752" t="inlineStr">
        <f aca="false">IF($B56="","",IF(COUNTIFS('English Scores- Leveled papers'!$H$4:$KM$4,BY$3,'English Scores- Leveled papers'!$H58:$KM58,"&lt;&gt;")=0,"",SUMIF('English Scores- Leveled papers'!$H$4:$KM$4,BY$3,'English Scores- Leveled papers'!$H58:$KM58)))</f>
        <is>
          <t/>
        </is>
      </c>
      <c r="BZ56" s="752" t="inlineStr">
        <f aca="false">IF($B56="","",IF(COUNTIFS('English Scores- Leveled papers'!$H$4:$KM$4,BZ$3,'English Scores- Leveled papers'!$H58:$KM58,"&lt;&gt;")=0,"",SUMIF('English Scores- Leveled papers'!$H$4:$KM$4,BZ$3,'English Scores- Leveled papers'!$H58:$KM58)))</f>
        <is>
          <t/>
        </is>
      </c>
      <c r="CA56" s="752" t="inlineStr">
        <f aca="false">IF($B56="","",IF(COUNTIFS('English Scores- Leveled papers'!$H$4:$KM$4,CA$3,'English Scores- Leveled papers'!$H58:$KM58,"&lt;&gt;")=0,"",SUMIF('English Scores- Leveled papers'!$H$4:$KM$4,CA$3,'English Scores- Leveled papers'!$H58:$KM58)))</f>
        <is>
          <t/>
        </is>
      </c>
      <c r="CB56" s="752" t="inlineStr">
        <f aca="false">IF($B56="","",IF(COUNTIFS('English Scores- Leveled papers'!$H$4:$KM$4,CB$3,'English Scores- Leveled papers'!$H58:$KM58,"&lt;&gt;")=0,"",SUMIF('English Scores- Leveled papers'!$H$4:$KM$4,CB$3,'English Scores- Leveled papers'!$H58:$KM58)))</f>
        <is>
          <t/>
        </is>
      </c>
      <c r="CC56" s="752" t="inlineStr">
        <f aca="false">IF($B56="","",IF(COUNTIFS('English Scores- Leveled papers'!$H$4:$KM$4,CC$3,'English Scores- Leveled papers'!$H58:$KM58,"&lt;&gt;")=0,"",SUMIF('English Scores- Leveled papers'!$H$4:$KM$4,CC$3,'English Scores- Leveled papers'!$H58:$KM58)))</f>
        <is>
          <t/>
        </is>
      </c>
      <c r="CD56" s="752" t="inlineStr">
        <f aca="false">IF($B56="","",IF(COUNTIFS('English Scores- Leveled papers'!$H$4:$KM$4,CD$3,'English Scores- Leveled papers'!$H58:$KM58,"&lt;&gt;")=0,"",SUMIF('English Scores- Leveled papers'!$H$4:$KM$4,CD$3,'English Scores- Leveled papers'!$H58:$KM58)))</f>
        <is>
          <t/>
        </is>
      </c>
      <c r="CE56" s="752" t="inlineStr">
        <f aca="false">IF($B56="","",IF(COUNTIFS('English Scores- Leveled papers'!$H$4:$KM$4,CE$3,'English Scores- Leveled papers'!$H58:$KM58,"&lt;&gt;")=0,"",SUMIF('English Scores- Leveled papers'!$H$4:$KM$4,CE$3,'English Scores- Leveled papers'!$H58:$KM58)))</f>
        <is>
          <t/>
        </is>
      </c>
      <c r="CF56" s="752" t="inlineStr">
        <f aca="false">IF($B56="","",IF(COUNTIFS('English Scores- Leveled papers'!$H$4:$KM$4,CF$3,'English Scores- Leveled papers'!$H58:$KM58,"&lt;&gt;")=0,"",SUMIF('English Scores- Leveled papers'!$H$4:$KM$4,CF$3,'English Scores- Leveled papers'!$H58:$KM58)))</f>
        <is>
          <t/>
        </is>
      </c>
      <c r="CG56" s="319" t="inlineStr">
        <f aca="false">IF($B56="","",IF(COUNTIFS('English Scores- Leveled papers'!$H$4:$KM$4,CG$3,'English Scores- Leveled papers'!$H58:$KM58,"&lt;&gt;")=0,"",SUMIF('English Scores- Leveled papers'!$H$4:$KM$4,CG$3,'English Scores- Leveled papers'!$H58:$KM58)))</f>
        <is>
          <t/>
        </is>
      </c>
      <c r="CH56" s="319" t="inlineStr">
        <f aca="false">IF($B56="","",IF(COUNTIFS('English Scores- Leveled papers'!$H$4:$KM$4,CH$3,'English Scores- Leveled papers'!$H58:$KM58,"&lt;&gt;")=0,"",SUMIF('English Scores- Leveled papers'!$H$4:$KM$4,CH$3,'English Scores- Leveled papers'!$H58:$KM58)))</f>
        <is>
          <t/>
        </is>
      </c>
      <c r="CI56" s="319" t="inlineStr">
        <f aca="false">IF($B56="","",IF(COUNTIFS('English Scores- Leveled papers'!$H$4:$KM$4,CI$3,'English Scores- Leveled papers'!$H58:$KM58,"&lt;&gt;")=0,"",SUMIF('English Scores- Leveled papers'!$H$4:$KM$4,CI$3,'English Scores- Leveled papers'!$H58:$KM58)))</f>
        <is>
          <t/>
        </is>
      </c>
      <c r="CJ56" s="319" t="inlineStr">
        <f aca="false">IF($B56="","",IF(COUNTIFS('English Scores- Leveled papers'!$H$4:$KM$4,CJ$3,'English Scores- Leveled papers'!$H58:$KM58,"&lt;&gt;")=0,"",SUMIF('English Scores- Leveled papers'!$H$4:$KM$4,CJ$3,'English Scores- Leveled papers'!$H58:$KM58)))</f>
        <is>
          <t/>
        </is>
      </c>
      <c r="CK56" s="319" t="inlineStr">
        <f aca="false">IF($B56="","",IF(COUNTIFS('English Scores- Leveled papers'!$H$4:$KM$4,CK$3,'English Scores- Leveled papers'!$H58:$KM58,"&lt;&gt;")=0,"",SUMIF('English Scores- Leveled papers'!$H$4:$KM$4,CK$3,'English Scores- Leveled papers'!$H58:$KM58)))</f>
        <is>
          <t/>
        </is>
      </c>
      <c r="CL56" s="752" t="inlineStr">
        <f aca="false">IF($B56="","",IF(COUNTIFS('English Scores- Leveled papers'!$H$4:$KM$4,CL$3,'English Scores- Leveled papers'!$H58:$KM58,"&lt;&gt;")=0,"",SUMIF('English Scores- Leveled papers'!$H$4:$KM$4,CL$3,'English Scores- Leveled papers'!$H58:$KM58)))</f>
        <is>
          <t/>
        </is>
      </c>
      <c r="CM56" s="752" t="inlineStr">
        <f aca="false">IF($B56="","",IF(COUNTIFS('English Scores- Leveled papers'!$H$4:$KM$4,CM$3,'English Scores- Leveled papers'!$H58:$KM58,"&lt;&gt;")=0,"",SUMIF('English Scores- Leveled papers'!$H$4:$KM$4,CM$3,'English Scores- Leveled papers'!$H58:$KM58)))</f>
        <is>
          <t/>
        </is>
      </c>
      <c r="CN56" s="752" t="inlineStr">
        <f aca="false">IF($B56="","",IF(COUNTIFS('English Scores- Leveled papers'!$H$4:$KM$4,CN$3,'English Scores- Leveled papers'!$H58:$KM58,"&lt;&gt;")=0,"",SUMIF('English Scores- Leveled papers'!$H$4:$KM$4,CN$3,'English Scores- Leveled papers'!$H58:$KM58)))</f>
        <is>
          <t/>
        </is>
      </c>
      <c r="CO56" s="752" t="inlineStr">
        <f aca="false">IF($B56="","",IF(COUNTIFS('English Scores- Leveled papers'!$H$4:$KM$4,CO$3,'English Scores- Leveled papers'!$H58:$KM58,"&lt;&gt;")=0,"",SUMIF('English Scores- Leveled papers'!$H$4:$KM$4,CO$3,'English Scores- Leveled papers'!$H58:$KM58)))</f>
        <is>
          <t/>
        </is>
      </c>
      <c r="CP56" s="752" t="inlineStr">
        <f aca="false">IF($B56="","",IF(COUNTIFS('English Scores- Leveled papers'!$H$4:$KM$4,CP$3,'English Scores- Leveled papers'!$H58:$KM58,"&lt;&gt;")=0,"",SUMIF('English Scores- Leveled papers'!$H$4:$KM$4,CP$3,'English Scores- Leveled papers'!$H58:$KM58)))</f>
        <is>
          <t/>
        </is>
      </c>
      <c r="CQ56" s="752" t="inlineStr">
        <f aca="false">IF($B56="","",IF(COUNTIFS('English Scores- Leveled papers'!$H$4:$KM$4,CQ$3,'English Scores- Leveled papers'!$H58:$KM58,"&lt;&gt;")=0,"",SUMIF('English Scores- Leveled papers'!$H$4:$KM$4,CQ$3,'English Scores- Leveled papers'!$H58:$KM58)))</f>
        <is>
          <t/>
        </is>
      </c>
      <c r="CR56" s="752" t="inlineStr">
        <f aca="false">IF($B56="","",IF(COUNTIFS('English Scores- Leveled papers'!$H$4:$KM$4,CR$3,'English Scores- Leveled papers'!$H58:$KM58,"&lt;&gt;")=0,"",SUMIF('English Scores- Leveled papers'!$H$4:$KM$4,CR$3,'English Scores- Leveled papers'!$H58:$KM58)))</f>
        <is>
          <t/>
        </is>
      </c>
      <c r="CS56" s="752" t="inlineStr">
        <f aca="false">IF($B56="","",IF(COUNTIFS('English Scores- Leveled papers'!$H$4:$KM$4,CS$3,'English Scores- Leveled papers'!$H58:$KM58,"&lt;&gt;")=0,"",SUMIF('English Scores- Leveled papers'!$H$4:$KM$4,CS$3,'English Scores- Leveled papers'!$H58:$KM58)))</f>
        <is>
          <t/>
        </is>
      </c>
      <c r="CT56" s="319" t="inlineStr">
        <f aca="false">IF($B56="","",IF(COUNTIFS('English Scores- Leveled papers'!$H$4:$KM$4,CT$3,'English Scores- Leveled papers'!$H58:$KM58,"&lt;&gt;")=0,"",SUMIF('English Scores- Leveled papers'!$H$4:$KM$4,CT$3,'English Scores- Leveled papers'!$H58:$KM58)))</f>
        <is>
          <t/>
        </is>
      </c>
      <c r="CU56" s="319" t="inlineStr">
        <f aca="false">IF($B56="","",IF(COUNTIFS('English Scores- Leveled papers'!$H$4:$KM$4,CU$3,'English Scores- Leveled papers'!$H58:$KM58,"&lt;&gt;")=0,"",SUMIF('English Scores- Leveled papers'!$H$4:$KM$4,CU$3,'English Scores- Leveled papers'!$H58:$KM58)))</f>
        <is>
          <t/>
        </is>
      </c>
      <c r="CV56" s="319" t="inlineStr">
        <f aca="false">IF($B56="","",IF(COUNTIFS('English Scores- Leveled papers'!$H$4:$KM$4,CV$3,'English Scores- Leveled papers'!$H58:$KM58,"&lt;&gt;")=0,"",SUMIF('English Scores- Leveled papers'!$H$4:$KM$4,CV$3,'English Scores- Leveled papers'!$H58:$KM58)))</f>
        <is>
          <t/>
        </is>
      </c>
      <c r="CW56" s="319" t="inlineStr">
        <f aca="false">IF($B56="","",IF(COUNTIFS('English Scores- Leveled papers'!$H$4:$KM$4,CW$3,'English Scores- Leveled papers'!$H58:$KM58,"&lt;&gt;")=0,"",SUMIF('English Scores- Leveled papers'!$H$4:$KM$4,CW$3,'English Scores- Leveled papers'!$H58:$KM58)))</f>
        <is>
          <t/>
        </is>
      </c>
      <c r="CX56" s="319" t="inlineStr">
        <f aca="false">IF($B56="","",IF(COUNTIFS('English Scores- Leveled papers'!$H$4:$KM$4,CX$3,'English Scores- Leveled papers'!$H58:$KM58,"&lt;&gt;")=0,"",SUMIF('English Scores- Leveled papers'!$H$4:$KM$4,CX$3,'English Scores- Leveled papers'!$H58:$KM58)))</f>
        <is>
          <t/>
        </is>
      </c>
      <c r="CY56" s="319" t="inlineStr">
        <f aca="false">IF($B56="","",IF(COUNTIFS('English Scores- Leveled papers'!$H$4:$KM$4,CY$3,'English Scores- Leveled papers'!$H58:$KM58,"&lt;&gt;")=0,"",SUMIF('English Scores- Leveled papers'!$H$4:$KM$4,CY$3,'English Scores- Leveled papers'!$H58:$KM58)))</f>
        <is>
          <t/>
        </is>
      </c>
      <c r="CZ56" s="319" t="inlineStr">
        <f aca="false">IF($B56="","",IF(COUNTIFS('English Scores- Leveled papers'!$H$4:$KM$4,CZ$3,'English Scores- Leveled papers'!$H58:$KM58,"&lt;&gt;")=0,"",SUMIF('English Scores- Leveled papers'!$H$4:$KM$4,CZ$3,'English Scores- Leveled papers'!$H58:$KM58)))</f>
        <is>
          <t/>
        </is>
      </c>
      <c r="DA56" s="319" t="inlineStr">
        <f aca="false">IF($B56="","",IF(COUNTIFS('English Scores- Leveled papers'!$H$4:$KM$4,DA$3,'English Scores- Leveled papers'!$H58:$KM58,"&lt;&gt;")=0,"",SUMIF('English Scores- Leveled papers'!$H$4:$KM$4,DA$3,'English Scores- Leveled papers'!$H58:$KM58)))</f>
        <is>
          <t/>
        </is>
      </c>
      <c r="DB56" s="319" t="inlineStr">
        <f aca="false">IF($B56="","",IF(COUNTIFS('English Scores- Leveled papers'!$H$4:$KM$4,DB$3,'English Scores- Leveled papers'!$H58:$KM58,"&lt;&gt;")=0,"",SUMIF('English Scores- Leveled papers'!$H$4:$KM$4,DB$3,'English Scores- Leveled papers'!$H58:$KM58)))</f>
        <is>
          <t/>
        </is>
      </c>
      <c r="DC56" s="319" t="inlineStr">
        <f aca="false">IF($B56="","",IF(COUNTIFS('English Scores- Leveled papers'!$H$4:$KM$4,DC$3,'English Scores- Leveled papers'!$H58:$KM58,"&lt;&gt;")=0,"",SUMIF('English Scores- Leveled papers'!$H$4:$KM$4,DC$3,'English Scores- Leveled papers'!$H58:$KM58)))</f>
        <is>
          <t/>
        </is>
      </c>
      <c r="DD56" s="319" t="inlineStr">
        <f aca="false">IF($B56="","",IF(COUNTIFS('English Scores- Leveled papers'!$H$4:$KM$4,DD$3,'English Scores- Leveled papers'!$H58:$KM58,"&lt;&gt;")=0,"",SUMIF('English Scores- Leveled papers'!$H$4:$KM$4,DD$3,'English Scores- Leveled papers'!$H58:$KM58)))</f>
        <is>
          <t/>
        </is>
      </c>
      <c r="DE56" s="319" t="inlineStr">
        <f aca="false">IF($B56="","",IF(COUNTIFS('English Scores- Leveled papers'!$H$4:$KM$4,DE$3,'English Scores- Leveled papers'!$H58:$KM58,"&lt;&gt;")=0,"",SUMIF('English Scores- Leveled papers'!$H$4:$KM$4,DE$3,'English Scores- Leveled papers'!$H58:$KM58)))</f>
        <is>
          <t/>
        </is>
      </c>
      <c r="DF56" s="752" t="inlineStr">
        <f aca="false">IF($B56="","",IF(COUNTIFS('English Scores- Leveled papers'!$H$4:$KM$4,DF$3,'English Scores- Leveled papers'!$H58:$KM58,"&lt;&gt;")=0,"",SUMIF('English Scores- Leveled papers'!$H$4:$KM$4,DF$3,'English Scores- Leveled papers'!$H58:$KM58)))</f>
        <is>
          <t/>
        </is>
      </c>
      <c r="DG56" s="752" t="inlineStr">
        <f aca="false">IF($B56="","",IF(COUNTIFS('English Scores- Leveled papers'!$H$4:$KM$4,DG$3,'English Scores- Leveled papers'!$H58:$KM58,"&lt;&gt;")=0,"",SUMIF('English Scores- Leveled papers'!$H$4:$KM$4,DG$3,'English Scores- Leveled papers'!$H58:$KM58)))</f>
        <is>
          <t/>
        </is>
      </c>
      <c r="DH56" s="752" t="inlineStr">
        <f aca="false">IF($B56="","",IF(COUNTIFS('English Scores- Leveled papers'!$H$4:$KM$4,DH$3,'English Scores- Leveled papers'!$H58:$KM58,"&lt;&gt;")=0,"",SUMIF('English Scores- Leveled papers'!$H$4:$KM$4,DH$3,'English Scores- Leveled papers'!$H58:$KM58)))</f>
        <is>
          <t/>
        </is>
      </c>
      <c r="DI56" s="752" t="inlineStr">
        <f aca="false">IF($B56="","",IF(COUNTIFS('English Scores- Leveled papers'!$H$4:$KM$4,DI$3,'English Scores- Leveled papers'!$H58:$KM58,"&lt;&gt;")=0,"",SUMIF('English Scores- Leveled papers'!$H$4:$KM$4,DI$3,'English Scores- Leveled papers'!$H58:$KM58)))</f>
        <is>
          <t/>
        </is>
      </c>
      <c r="DJ56" s="752" t="inlineStr">
        <f aca="false">IF($B56="","",IF(COUNTIFS('English Scores- Leveled papers'!$H$4:$KM$4,DJ$3,'English Scores- Leveled papers'!$H58:$KM58,"&lt;&gt;")=0,"",SUMIF('English Scores- Leveled papers'!$H$4:$KM$4,DJ$3,'English Scores- Leveled papers'!$H58:$KM58)))</f>
        <is>
          <t/>
        </is>
      </c>
      <c r="DK56" s="752" t="inlineStr">
        <f aca="false">IF($B56="","",IF(COUNTIFS('English Scores- Leveled papers'!$H$4:$KM$4,DK$3,'English Scores- Leveled papers'!$H58:$KM58,"&lt;&gt;")=0,"",SUMIF('English Scores- Leveled papers'!$H$4:$KM$4,DK$3,'English Scores- Leveled papers'!$H58:$KM58)))</f>
        <is>
          <t/>
        </is>
      </c>
      <c r="DL56" s="752" t="inlineStr">
        <f aca="false">IF($B56="","",IF(COUNTIFS('English Scores- Leveled papers'!$H$4:$KM$4,DL$3,'English Scores- Leveled papers'!$H58:$KM58,"&lt;&gt;")=0,"",SUMIF('English Scores- Leveled papers'!$H$4:$KM$4,DL$3,'English Scores- Leveled papers'!$H58:$KM58)))</f>
        <is>
          <t/>
        </is>
      </c>
      <c r="DM56" s="752" t="inlineStr">
        <f aca="false">IF($B56="","",IF(COUNTIFS('English Scores- Leveled papers'!$H$4:$KM$4,DM$3,'English Scores- Leveled papers'!$H58:$KM58,"&lt;&gt;")=0,"",SUMIF('English Scores- Leveled papers'!$H$4:$KM$4,DM$3,'English Scores- Leveled papers'!$H58:$KM58)))</f>
        <is>
          <t/>
        </is>
      </c>
      <c r="DN56" s="752" t="inlineStr">
        <f aca="false">IF($B56="","",IF(COUNTIFS('English Scores- Leveled papers'!$H$4:$KM$4,DN$3,'English Scores- Leveled papers'!$H58:$KM58,"&lt;&gt;")=0,"",SUMIF('English Scores- Leveled papers'!$H$4:$KM$4,DN$3,'English Scores- Leveled papers'!$H58:$KM58)))</f>
        <is>
          <t/>
        </is>
      </c>
      <c r="DO56" s="752" t="inlineStr">
        <f aca="false">IF($B56="","",IF(COUNTIFS('English Scores- Leveled papers'!$H$4:$KM$4,DO$3,'English Scores- Leveled papers'!$H58:$KM58,"&lt;&gt;")=0,"",SUMIF('English Scores- Leveled papers'!$H$4:$KM$4,DO$3,'English Scores- Leveled papers'!$H58:$KM58)))</f>
        <is>
          <t/>
        </is>
      </c>
      <c r="DP56" s="752" t="inlineStr">
        <f aca="false">IF($B56="","",IF(COUNTIFS('English Scores- Leveled papers'!$H$4:$KM$4,DP$3,'English Scores- Leveled papers'!$H58:$KM58,"&lt;&gt;")=0,"",SUMIF('English Scores- Leveled papers'!$H$4:$KM$4,DP$3,'English Scores- Leveled papers'!$H58:$KM58)))</f>
        <is>
          <t/>
        </is>
      </c>
      <c r="DQ56" s="752" t="inlineStr">
        <f aca="false">IF($B56="","",IF(COUNTIFS('English Scores- Leveled papers'!$H$4:$KM$4,DQ$3,'English Scores- Leveled papers'!$H58:$KM58,"&lt;&gt;")=0,"",SUMIF('English Scores- Leveled papers'!$H$4:$KM$4,DQ$3,'English Scores- Leveled papers'!$H58:$KM58)))</f>
        <is>
          <t/>
        </is>
      </c>
      <c r="DR56" s="319" t="inlineStr">
        <f aca="false">IF($B56="","",IF(COUNTIFS('English Scores- Leveled papers'!$H$4:$KM$4,DR$3,'English Scores- Leveled papers'!$H58:$KM58,"&lt;&gt;")=0,"",SUMIF('English Scores- Leveled papers'!$H$4:$KM$4,DR$3,'English Scores- Leveled papers'!$H58:$KM58)))</f>
        <is>
          <t/>
        </is>
      </c>
      <c r="DS56" s="319" t="inlineStr">
        <f aca="false">IF($B56="","",IF(COUNTIFS('English Scores- Leveled papers'!$H$4:$KM$4,DS$3,'English Scores- Leveled papers'!$H58:$KM58,"&lt;&gt;")=0,"",SUMIF('English Scores- Leveled papers'!$H$4:$KM$4,DS$3,'English Scores- Leveled papers'!$H58:$KM58)))</f>
        <is>
          <t/>
        </is>
      </c>
      <c r="DT56" s="319" t="inlineStr">
        <f aca="false">IF($B56="","",IF(COUNTIFS('English Scores- Leveled papers'!$H$4:$KM$4,DT$3,'English Scores- Leveled papers'!$H58:$KM58,"&lt;&gt;")=0,"",SUMIF('English Scores- Leveled papers'!$H$4:$KM$4,DT$3,'English Scores- Leveled papers'!$H58:$KM58)))</f>
        <is>
          <t/>
        </is>
      </c>
      <c r="DU56" s="319" t="inlineStr">
        <f aca="false">IF($B56="","",IF(COUNTIFS('English Scores- Leveled papers'!$H$4:$KM$4,DU$3,'English Scores- Leveled papers'!$H58:$KM58,"&lt;&gt;")=0,"",SUMIF('English Scores- Leveled papers'!$H$4:$KM$4,DU$3,'English Scores- Leveled papers'!$H58:$KM58)))</f>
        <is>
          <t/>
        </is>
      </c>
      <c r="DV56" s="319" t="inlineStr">
        <f aca="false">IF($B56="","",IF(COUNTIFS('English Scores- Leveled papers'!$H$4:$KM$4,DV$3,'English Scores- Leveled papers'!$H58:$KM58,"&lt;&gt;")=0,"",SUMIF('English Scores- Leveled papers'!$H$4:$KM$4,DV$3,'English Scores- Leveled papers'!$H58:$KM58)))</f>
        <is>
          <t/>
        </is>
      </c>
      <c r="DW56" s="319" t="inlineStr">
        <f aca="false">IF($B56="","",IF(COUNTIFS('English Scores- Leveled papers'!$H$4:$KM$4,DW$3,'English Scores- Leveled papers'!$H58:$KM58,"&lt;&gt;")=0,"",SUMIF('English Scores- Leveled papers'!$H$4:$KM$4,DW$3,'English Scores- Leveled papers'!$H58:$KM58)))</f>
        <is>
          <t/>
        </is>
      </c>
      <c r="DX56" s="319" t="inlineStr">
        <f aca="false">IF($B56="","",IF(COUNTIFS('English Scores- Leveled papers'!$H$4:$KM$4,DX$3,'English Scores- Leveled papers'!$H58:$KM58,"&lt;&gt;")=0,"",SUMIF('English Scores- Leveled papers'!$H$4:$KM$4,DX$3,'English Scores- Leveled papers'!$H58:$KM58)))</f>
        <is>
          <t/>
        </is>
      </c>
      <c r="DY56" s="319" t="inlineStr">
        <f aca="false">IF($B56="","",IF(COUNTIFS('English Scores- Leveled papers'!$H$4:$KM$4,DY$3,'English Scores- Leveled papers'!$H58:$KM58,"&lt;&gt;")=0,"",SUMIF('English Scores- Leveled papers'!$H$4:$KM$4,DY$3,'English Scores- Leveled papers'!$H58:$KM58)))</f>
        <is>
          <t/>
        </is>
      </c>
      <c r="DZ56" s="319" t="inlineStr">
        <f aca="false">IF($B56="","",IF(COUNTIFS('English Scores- Leveled papers'!$H$4:$KM$4,DZ$3,'English Scores- Leveled papers'!$H58:$KM58,"&lt;&gt;")=0,"",SUMIF('English Scores- Leveled papers'!$H$4:$KM$4,DZ$3,'English Scores- Leveled papers'!$H58:$KM58)))</f>
        <is>
          <t/>
        </is>
      </c>
      <c r="EA56" s="319" t="inlineStr">
        <f aca="false">IF($B56="","",IF(COUNTIFS('English Scores- Leveled papers'!$H$4:$KM$4,EA$3,'English Scores- Leveled papers'!$H58:$KM58,"&lt;&gt;")=0,"",SUMIF('English Scores- Leveled papers'!$H$4:$KM$4,EA$3,'English Scores- Leveled papers'!$H58:$KM58)))</f>
        <is>
          <t/>
        </is>
      </c>
      <c r="EB56" s="319" t="inlineStr">
        <f aca="false">IF($B56="","",IF(COUNTIFS('English Scores- Leveled papers'!$H$4:$KM$4,EB$3,'English Scores- Leveled papers'!$H58:$KM58,"&lt;&gt;")=0,"",SUMIF('English Scores- Leveled papers'!$H$4:$KM$4,EB$3,'English Scores- Leveled papers'!$H58:$KM58)))</f>
        <is>
          <t/>
        </is>
      </c>
      <c r="EC56" s="319" t="inlineStr">
        <f aca="false">IF($B56="","",IF(COUNTIFS('English Scores- Leveled papers'!$H$4:$KM$4,EC$3,'English Scores- Leveled papers'!$H58:$KM58,"&lt;&gt;")=0,"",SUMIF('English Scores- Leveled papers'!$H$4:$KM$4,EC$3,'English Scores- Leveled papers'!$H58:$KM58)))</f>
        <is>
          <t/>
        </is>
      </c>
      <c r="ED56" s="752" t="inlineStr">
        <f aca="false">IF($B56="","",IF(COUNTIFS('English Scores- Leveled papers'!$H$4:$KM$4,ED$3,'English Scores- Leveled papers'!$H58:$KM58,"&lt;&gt;")=0,"",SUMIF('English Scores- Leveled papers'!$H$4:$KM$4,ED$3,'English Scores- Leveled papers'!$H58:$KM58)))</f>
        <is>
          <t/>
        </is>
      </c>
      <c r="EE56" s="752" t="inlineStr">
        <f aca="false">IF($B56="","",IF(COUNTIFS('English Scores- Leveled papers'!$H$4:$KM$4,EE$3,'English Scores- Leveled papers'!$H58:$KM58,"&lt;&gt;")=0,"",SUMIF('English Scores- Leveled papers'!$H$4:$KM$4,EE$3,'English Scores- Leveled papers'!$H58:$KM58)))</f>
        <is>
          <t/>
        </is>
      </c>
      <c r="EF56" s="752" t="inlineStr">
        <f aca="false">IF($B56="","",IF(COUNTIFS('English Scores- Leveled papers'!$H$4:$KM$4,EF$3,'English Scores- Leveled papers'!$H58:$KM58,"&lt;&gt;")=0,"",SUMIF('English Scores- Leveled papers'!$H$4:$KM$4,EF$3,'English Scores- Leveled papers'!$H58:$KM58)))</f>
        <is>
          <t/>
        </is>
      </c>
      <c r="EG56" s="752" t="inlineStr">
        <f aca="false">IF($B56="","",IF(COUNTIFS('English Scores- Leveled papers'!$H$4:$KM$4,EG$3,'English Scores- Leveled papers'!$H58:$KM58,"&lt;&gt;")=0,"",SUMIF('English Scores- Leveled papers'!$H$4:$KM$4,EG$3,'English Scores- Leveled papers'!$H58:$KM58)))</f>
        <is>
          <t/>
        </is>
      </c>
      <c r="EH56" s="752" t="inlineStr">
        <f aca="false">IF($B56="","",IF(COUNTIFS('English Scores- Leveled papers'!$H$4:$KM$4,EH$3,'English Scores- Leveled papers'!$H58:$KM58,"&lt;&gt;")=0,"",SUMIF('English Scores- Leveled papers'!$H$4:$KM$4,EH$3,'English Scores- Leveled papers'!$H58:$KM58)))</f>
        <is>
          <t/>
        </is>
      </c>
      <c r="EI56" s="752" t="inlineStr">
        <f aca="false">IF($B56="","",IF(COUNTIFS('English Scores- Leveled papers'!$H$4:$KM$4,EI$3,'English Scores- Leveled papers'!$H58:$KM58,"&lt;&gt;")=0,"",SUMIF('English Scores- Leveled papers'!$H$4:$KM$4,EI$3,'English Scores- Leveled papers'!$H58:$KM58)))</f>
        <is>
          <t/>
        </is>
      </c>
      <c r="EJ56" s="752" t="inlineStr">
        <f aca="false">IF($B56="","",IF(COUNTIFS('English Scores- Leveled papers'!$H$4:$KM$4,EJ$3,'English Scores- Leveled papers'!$H58:$KM58,"&lt;&gt;")=0,"",SUMIF('English Scores- Leveled papers'!$H$4:$KM$4,EJ$3,'English Scores- Leveled papers'!$H58:$KM58)))</f>
        <is>
          <t/>
        </is>
      </c>
      <c r="EK56" s="752" t="inlineStr">
        <f aca="false">IF($B56="","",IF(COUNTIFS('English Scores- Leveled papers'!$H$4:$KM$4,EK$3,'English Scores- Leveled papers'!$H58:$KM58,"&lt;&gt;")=0,"",SUMIF('English Scores- Leveled papers'!$H$4:$KM$4,EK$3,'English Scores- Leveled papers'!$H58:$KM58)))</f>
        <is>
          <t/>
        </is>
      </c>
      <c r="EL56" s="752" t="inlineStr">
        <f aca="false">IF($B56="","",IF(COUNTIFS('English Scores- Leveled papers'!$H$4:$KM$4,EL$3,'English Scores- Leveled papers'!$H58:$KM58,"&lt;&gt;")=0,"",SUMIF('English Scores- Leveled papers'!$H$4:$KM$4,EL$3,'English Scores- Leveled papers'!$H58:$KM58)))</f>
        <is>
          <t/>
        </is>
      </c>
      <c r="EM56" s="752" t="inlineStr">
        <f aca="false">IF($B56="","",IF(COUNTIFS('English Scores- Leveled papers'!$H$4:$KM$4,EM$3,'English Scores- Leveled papers'!$H58:$KM58,"&lt;&gt;")=0,"",SUMIF('English Scores- Leveled papers'!$H$4:$KM$4,EM$3,'English Scores- Leveled papers'!$H58:$KM58)))</f>
        <is>
          <t/>
        </is>
      </c>
      <c r="EN56" s="752" t="inlineStr">
        <f aca="false">IF($B56="","",IF(COUNTIFS('English Scores- Leveled papers'!$H$4:$KM$4,EN$3,'English Scores- Leveled papers'!$H58:$KM58,"&lt;&gt;")=0,"",SUMIF('English Scores- Leveled papers'!$H$4:$KM$4,EN$3,'English Scores- Leveled papers'!$H58:$KM58)))</f>
        <is>
          <t/>
        </is>
      </c>
      <c r="EO56" s="752" t="inlineStr">
        <f aca="false">IF($B56="","",IF(COUNTIFS('English Scores- Leveled papers'!$H$4:$KM$4,EO$3,'English Scores- Leveled papers'!$H58:$KM58,"&lt;&gt;")=0,"",SUMIF('English Scores- Leveled papers'!$H$4:$KM$4,EO$3,'English Scores- Leveled papers'!$H58:$KM58)))</f>
        <is>
          <t/>
        </is>
      </c>
      <c r="EP56" s="752" t="inlineStr">
        <f aca="false">IF($B56="","",IF(COUNTIFS('English Scores- Leveled papers'!$H$4:$KM$4,EP$3,'English Scores- Leveled papers'!$H58:$KM58,"&lt;&gt;")=0,"",SUMIF('English Scores- Leveled papers'!$H$4:$KM$4,EP$3,'English Scores- Leveled papers'!$H58:$KM58)))</f>
        <is>
          <t/>
        </is>
      </c>
    </row>
    <row r="57" customFormat="false" ht="12.75" hidden="false" customHeight="true" outlineLevel="0" collapsed="false">
      <c r="A57" s="315" t="n">
        <v>53</v>
      </c>
      <c r="B57" s="315" t="inlineStr">
        <f aca="false">'English Scores- Leveled papers'!B59</f>
        <is>
          <t/>
        </is>
      </c>
      <c r="C57" s="751" t="e">
        <f aca="false">IF('RC Mastery Check+Question type'!D57="","",IF(OR('RC Mastery Check+Question type'!D57=-0.5,'RC Mastery Check+Question type'!D57=0,'RC Mastery Check+Question type'!D57=0.2,'RC Mastery Check+Question type'!D57=0.5),"NR",'cover sheet'!#ref!))</f>
        <v>#VALUE!</v>
      </c>
      <c r="D57" s="316" t="inlineStr">
        <f aca="false">IF(OR(B57="",COUNT('English Scores- Leveled papers'!AJ59:KM59)=0),"",IF((AND(R57&gt;=(70/100),R57&lt;1.1)),9,IF(AND(Q57&gt;=(70/100),Q57&lt;1.1),8,IF(AND(P57&gt;=(70/100),P57&lt;1.1),7,IF(AND(O57&gt;=(70/100),O57&lt;1.1),6,IF(AND(N57&gt;=0.7,N57&lt;1.1),5,IF(AND(M57&gt;=0.7,M57&lt;1.1),5,IF(AND(L57&gt;=0.7,L57&lt;1.1),4,IF(AND(K57&gt;=0.7,K57&lt;1.1),4,IF(AND(J57&gt;=0.7,J57&lt;1.1),3,IF(AND(I57&gt;=0.7,I57&lt;1.1),3,IF(AND(H57&gt;=0.7,H57&lt;1.1),2,IF(AND(G57&gt;=0.7,G57&lt;1.1),2,IF(AND(F57&gt;=0.7,F57&lt;1.1),1,IF(AND(E57&gt;=0.7,E57&lt;1.1),1,IF(COUNT('English Scores- Leveled papers'!AJ59:AK59)=0,"","NR"))))))))))))))))</f>
        <is>
          <t/>
        </is>
      </c>
      <c r="E57" s="318" t="str">
        <f aca="false">IF((B57=""),"",IF(COUNT(S57:W57)=0,"",ROUND(SUM(S57:W57)/SUM($S$2:$W$2),1)))</f>
        <v/>
      </c>
      <c r="F57" s="318" t="str">
        <f aca="false">IF((B57=""),"",IF(COUNT(X57:AB57)=0,"",ROUND(SUM(X57:AB57)/SUM($X$2:$AB$2),1)))</f>
        <v/>
      </c>
      <c r="G57" s="318" t="str">
        <f aca="false">IFERROR(IF((B57=""),"",IF(COUNT(AC57:AH57)=0,"",ROUND(SUM(AC57:AH57)/SUM($AC$2:$AH$2),1))),"")</f>
        <v/>
      </c>
      <c r="H57" s="318" t="str">
        <f aca="false">IFERROR(IF((B57=""),"",IF(COUNT(AI57:AN57)=0,"",ROUND(SUM(AI57:AN57)/SUM($AI$2:$AN$2),1))),0)</f>
        <v/>
      </c>
      <c r="I57" s="318" t="str">
        <f aca="false">IFERROR(IF((B57=""),"",IF(COUNT(AO57:AY57)=0,"",ROUND(SUM(AO57:AY57)/SUM($AO$2:$AY$2),1))),0)</f>
        <v/>
      </c>
      <c r="J57" s="318" t="str">
        <f aca="false">IFERROR(IF((B57=""),"",IF(COUNT(AZ57:BO57)=0,"",ROUND(SUM(AZ57:BO57)/SUM($AZ$2:$BO$2),1))),0)</f>
        <v/>
      </c>
      <c r="K57" s="318" t="str">
        <f aca="false">IFERROR(IF((B57=""),"",IF(COUNT(BP57:BW57)=0,"",ROUND(SUM(BP57:BW57)/SUM($BP$2:$BW$2),1))),0)</f>
        <v/>
      </c>
      <c r="L57" s="318" t="str">
        <f aca="false">IFERROR(IF((B57=""),"",IF(COUNT(BX57:CF57)=0,"",ROUND(SUM(BX57:CF57)/SUM($BX$2:$CF$2),1))),0)</f>
        <v/>
      </c>
      <c r="M57" s="318" t="str">
        <f aca="false">IFERROR(IF((B57=""),"",IF(COUNT(CG57:CK57)=0,"",ROUND(SUM(CG57:CK57)/SUM($CG$2:$CK$2),1))),0)</f>
        <v/>
      </c>
      <c r="N57" s="318" t="str">
        <f aca="false">IFERROR(IF((B57=""),"",IF(COUNT(CL57:CS57)=0,"",ROUND(SUM(CL57:CS57)/SUM($CL$2:$CS$2),1))),0)</f>
        <v/>
      </c>
      <c r="O57" s="318" t="str">
        <f aca="false">IFERROR(IF((B57=""),"",IF(COUNT(CT57:DE57)=0,"",ROUND(SUM(CT57:DE57)/SUM($CT$2:$DE$2),1))),0)</f>
        <v/>
      </c>
      <c r="P57" s="318" t="str">
        <f aca="false">IFERROR(IF((B57=""),"",IF(COUNT(DF57:DQ57)=0,"",ROUND(SUM(DF57:DQ57)/SUM($DF$2:$DQ$2),1))),0)</f>
        <v/>
      </c>
      <c r="Q57" s="318" t="str">
        <f aca="false">IFERROR(IF((B57=""),"",IF(COUNT(DR57:EB57)=0,"",ROUND(SUM(DR57:EB57)/SUM($DR$2:$EB$2),1))),0)</f>
        <v/>
      </c>
      <c r="R57" s="318" t="str">
        <f aca="false">(IF((B57=""),"",IF(COUNT(ED57:EP57)=0,"",ROUND(SUM(ED57:EP57)/SUM($ED$2:$EP$2),1))))</f>
        <v/>
      </c>
      <c r="S57" s="319" t="inlineStr">
        <f aca="false">IF($B57="","",IF(COUNTIFS('English Scores- Leveled papers'!$H$4:$KM$4,S$3,'English Scores- Leveled papers'!$H59:$KM59,"&lt;&gt;")=0,"",SUMIF('English Scores- Leveled papers'!$H$4:$KM$4,S$3,'English Scores- Leveled papers'!$H59:$KM59)))</f>
        <is>
          <t/>
        </is>
      </c>
      <c r="T57" s="319" t="inlineStr">
        <f aca="false">IF($B57="","",IF(COUNTIFS('English Scores- Leveled papers'!$H$4:$KM$4,T$3,'English Scores- Leveled papers'!$H59:$KM59,"&lt;&gt;")=0,"",SUMIF('English Scores- Leveled papers'!$H$4:$KM$4,T$3,'English Scores- Leveled papers'!$H59:$KM59)))</f>
        <is>
          <t/>
        </is>
      </c>
      <c r="U57" s="319" t="inlineStr">
        <f aca="false">IF($B57="","",IF(COUNTIFS('English Scores- Leveled papers'!$H$4:$KM$4,U$3,'English Scores- Leveled papers'!$H59:$KM59,"&lt;&gt;")=0,"",SUMIF('English Scores- Leveled papers'!$H$4:$KM$4,U$3,'English Scores- Leveled papers'!$H59:$KM59)))</f>
        <is>
          <t/>
        </is>
      </c>
      <c r="V57" s="319" t="inlineStr">
        <f aca="false">IF($B57="","",IF(COUNTIFS('English Scores- Leveled papers'!$H$4:$KM$4,V$3,'English Scores- Leveled papers'!$H59:$KM59,"&lt;&gt;")=0,"",SUMIF('English Scores- Leveled papers'!$H$4:$KM$4,V$3,'English Scores- Leveled papers'!$H59:$KM59)))</f>
        <is>
          <t/>
        </is>
      </c>
      <c r="W57" s="319" t="inlineStr">
        <f aca="false">IF($B57="","",IF(COUNTIFS('English Scores- Leveled papers'!$H$4:$KM$4,W$3,'English Scores- Leveled papers'!$H59:$KM59,"&lt;&gt;")=0,"",SUMIF('English Scores- Leveled papers'!$H$4:$KM$4,W$3,'English Scores- Leveled papers'!$H59:$KM59)))</f>
        <is>
          <t/>
        </is>
      </c>
      <c r="X57" s="752" t="inlineStr">
        <f aca="false">IF($B57="","",IF(COUNTIFS('English Scores- Leveled papers'!$H$4:$KM$4,X$3,'English Scores- Leveled papers'!$H59:$KM59,"&lt;&gt;")=0,"",SUMIF('English Scores- Leveled papers'!$H$4:$KM$4,X$3,'English Scores- Leveled papers'!$H59:$KM59)))</f>
        <is>
          <t/>
        </is>
      </c>
      <c r="Y57" s="752" t="inlineStr">
        <f aca="false">IF($B57="","",IF(COUNTIFS('English Scores- Leveled papers'!$H$4:$KM$4,Y$3,'English Scores- Leveled papers'!$H59:$KM59,"&lt;&gt;")=0,"",SUMIF('English Scores- Leveled papers'!$H$4:$KM$4,Y$3,'English Scores- Leveled papers'!$H59:$KM59)))</f>
        <is>
          <t/>
        </is>
      </c>
      <c r="Z57" s="752" t="inlineStr">
        <f aca="false">IF($B57="","",IF(COUNTIFS('English Scores- Leveled papers'!$H$4:$KM$4,Z$3,'English Scores- Leveled papers'!$H59:$KM59,"&lt;&gt;")=0,"",SUMIF('English Scores- Leveled papers'!$H$4:$KM$4,Z$3,'English Scores- Leveled papers'!$H59:$KM59)))</f>
        <is>
          <t/>
        </is>
      </c>
      <c r="AA57" s="752" t="inlineStr">
        <f aca="false">IF($B57="","",IF(COUNTIFS('English Scores- Leveled papers'!$H$4:$KM$4,AA$3,'English Scores- Leveled papers'!$H59:$KM59,"&lt;&gt;")=0,"",SUMIF('English Scores- Leveled papers'!$H$4:$KM$4,AA$3,'English Scores- Leveled papers'!$H59:$KM59)))</f>
        <is>
          <t/>
        </is>
      </c>
      <c r="AB57" s="752" t="inlineStr">
        <f aca="false">IF($B57="","",IF(COUNTIFS('English Scores- Leveled papers'!$H$4:$KM$4,AB$3,'English Scores- Leveled papers'!$H59:$KM59,"&lt;&gt;")=0,"",SUMIF('English Scores- Leveled papers'!$H$4:$KM$4,AB$3,'English Scores- Leveled papers'!$H59:$KM59)))</f>
        <is>
          <t/>
        </is>
      </c>
      <c r="AC57" s="319" t="inlineStr">
        <f aca="false">IF($B57="","",IF(COUNTIFS('English Scores- Leveled papers'!$H$4:$KM$4,AC$3,'English Scores- Leveled papers'!$H59:$KM59,"&lt;&gt;")=0,"",SUMIF('English Scores- Leveled papers'!$H$4:$KM$4,AC$3,'English Scores- Leveled papers'!$H59:$KM59)))</f>
        <is>
          <t/>
        </is>
      </c>
      <c r="AD57" s="319" t="inlineStr">
        <f aca="false">IF($B57="","",IF(COUNTIFS('English Scores- Leveled papers'!$H$4:$KM$4,AD$3,'English Scores- Leveled papers'!$H59:$KM59,"&lt;&gt;")=0,"",SUMIF('English Scores- Leveled papers'!$H$4:$KM$4,AD$3,'English Scores- Leveled papers'!$H59:$KM59)))</f>
        <is>
          <t/>
        </is>
      </c>
      <c r="AE57" s="319" t="inlineStr">
        <f aca="false">IF($B57="","",IF(COUNTIFS('English Scores- Leveled papers'!$H$4:$KM$4,AE$3,'English Scores- Leveled papers'!$H59:$KM59,"&lt;&gt;")=0,"",SUMIF('English Scores- Leveled papers'!$H$4:$KM$4,AE$3,'English Scores- Leveled papers'!$H59:$KM59)))</f>
        <is>
          <t/>
        </is>
      </c>
      <c r="AF57" s="319" t="inlineStr">
        <f aca="false">IF($B57="","",IF(COUNTIFS('English Scores- Leveled papers'!$H$4:$KM$4,AF$3,'English Scores- Leveled papers'!$H59:$KM59,"&lt;&gt;")=0,"",SUMIF('English Scores- Leveled papers'!$H$4:$KM$4,AF$3,'English Scores- Leveled papers'!$H59:$KM59)))</f>
        <is>
          <t/>
        </is>
      </c>
      <c r="AG57" s="319" t="inlineStr">
        <f aca="false">IF($B57="","",IF(COUNTIFS('English Scores- Leveled papers'!$H$4:$KM$4,AG$3,'English Scores- Leveled papers'!$H59:$KM59,"&lt;&gt;")=0,"",SUMIF('English Scores- Leveled papers'!$H$4:$KM$4,AG$3,'English Scores- Leveled papers'!$H59:$KM59)))</f>
        <is>
          <t/>
        </is>
      </c>
      <c r="AH57" s="319" t="inlineStr">
        <f aca="false">IF($B57="","",IF(COUNTIFS('English Scores- Leveled papers'!$H$4:$KM$4,AH$3,'English Scores- Leveled papers'!$H59:$KM59,"&lt;&gt;")=0,"",SUMIF('English Scores- Leveled papers'!$H$4:$KM$4,AH$3,'English Scores- Leveled papers'!$H59:$KM59)))</f>
        <is>
          <t/>
        </is>
      </c>
      <c r="AI57" s="752" t="inlineStr">
        <f aca="false">IF($B57="","",IF(COUNTIFS('English Scores- Leveled papers'!$H$4:$KM$4,AI$3,'English Scores- Leveled papers'!$H59:$KM59,"&lt;&gt;")=0,"",SUMIF('English Scores- Leveled papers'!$H$4:$KM$4,AI$3,'English Scores- Leveled papers'!$H59:$KM59)))</f>
        <is>
          <t/>
        </is>
      </c>
      <c r="AJ57" s="752" t="inlineStr">
        <f aca="false">IF($B57="","",IF(COUNTIFS('English Scores- Leveled papers'!$H$4:$KM$4,AJ$3,'English Scores- Leveled papers'!$H59:$KM59,"&lt;&gt;")=0,"",SUMIF('English Scores- Leveled papers'!$H$4:$KM$4,AJ$3,'English Scores- Leveled papers'!$H59:$KM59)))</f>
        <is>
          <t/>
        </is>
      </c>
      <c r="AK57" s="752" t="inlineStr">
        <f aca="false">IF($B57="","",IF(COUNTIFS('English Scores- Leveled papers'!$H$4:$KM$4,AK$3,'English Scores- Leveled papers'!$H59:$KM59,"&lt;&gt;")=0,"",SUMIF('English Scores- Leveled papers'!$H$4:$KM$4,AK$3,'English Scores- Leveled papers'!$H59:$KM59)))</f>
        <is>
          <t/>
        </is>
      </c>
      <c r="AL57" s="752" t="inlineStr">
        <f aca="false">IF($B57="","",IF(COUNTIFS('English Scores- Leveled papers'!$H$4:$KM$4,AL$3,'English Scores- Leveled papers'!$H59:$KM59,"&lt;&gt;")=0,"",SUMIF('English Scores- Leveled papers'!$H$4:$KM$4,AL$3,'English Scores- Leveled papers'!$H59:$KM59)))</f>
        <is>
          <t/>
        </is>
      </c>
      <c r="AM57" s="752" t="inlineStr">
        <f aca="false">IF($B57="","",IF(COUNTIFS('English Scores- Leveled papers'!$H$4:$KM$4,AM$3,'English Scores- Leveled papers'!$H59:$KM59,"&lt;&gt;")=0,"",SUMIF('English Scores- Leveled papers'!$H$4:$KM$4,AM$3,'English Scores- Leveled papers'!$H59:$KM59)))</f>
        <is>
          <t/>
        </is>
      </c>
      <c r="AN57" s="752" t="inlineStr">
        <f aca="false">IF($B57="","",IF(COUNTIFS('English Scores- Leveled papers'!$H$4:$KM$4,AN$3,'English Scores- Leveled papers'!$H59:$KM59,"&lt;&gt;")=0,"",SUMIF('English Scores- Leveled papers'!$H$4:$KM$4,AN$3,'English Scores- Leveled papers'!$H59:$KM59)))</f>
        <is>
          <t/>
        </is>
      </c>
      <c r="AO57" s="319" t="inlineStr">
        <f aca="false">IF($B57="","",IF(COUNTIFS('English Scores- Leveled papers'!$H$4:$KM$4,AO$3,'English Scores- Leveled papers'!$H59:$KM59,"&lt;&gt;")=0,"",SUMIF('English Scores- Leveled papers'!$H$4:$KM$4,AO$3,'English Scores- Leveled papers'!$H59:$KM59)))</f>
        <is>
          <t/>
        </is>
      </c>
      <c r="AP57" s="319" t="inlineStr">
        <f aca="false">IF($B57="","",IF(COUNTIFS('English Scores- Leveled papers'!$H$4:$KM$4,AP$3,'English Scores- Leveled papers'!$H59:$KM59,"&lt;&gt;")=0,"",SUMIF('English Scores- Leveled papers'!$H$4:$KM$4,AP$3,'English Scores- Leveled papers'!$H59:$KM59)))</f>
        <is>
          <t/>
        </is>
      </c>
      <c r="AQ57" s="319" t="inlineStr">
        <f aca="false">IF($B57="","",IF(COUNTIFS('English Scores- Leveled papers'!$H$4:$KM$4,AQ$3,'English Scores- Leveled papers'!$H59:$KM59,"&lt;&gt;")=0,"",SUMIF('English Scores- Leveled papers'!$H$4:$KM$4,AQ$3,'English Scores- Leveled papers'!$H59:$KM59)))</f>
        <is>
          <t/>
        </is>
      </c>
      <c r="AR57" s="319" t="inlineStr">
        <f aca="false">IF($B57="","",IF(COUNTIFS('English Scores- Leveled papers'!$H$4:$KM$4,AR$3,'English Scores- Leveled papers'!$H59:$KM59,"&lt;&gt;")=0,"",SUMIF('English Scores- Leveled papers'!$H$4:$KM$4,AR$3,'English Scores- Leveled papers'!$H59:$KM59)))</f>
        <is>
          <t/>
        </is>
      </c>
      <c r="AS57" s="319" t="inlineStr">
        <f aca="false">IF($B57="","",IF(COUNTIFS('English Scores- Leveled papers'!$H$4:$KM$4,AS$3,'English Scores- Leveled papers'!$H59:$KM59,"&lt;&gt;")=0,"",SUMIF('English Scores- Leveled papers'!$H$4:$KM$4,AS$3,'English Scores- Leveled papers'!$H59:$KM59)))</f>
        <is>
          <t/>
        </is>
      </c>
      <c r="AT57" s="319" t="inlineStr">
        <f aca="false">IF($B57="","",IF(COUNTIFS('English Scores- Leveled papers'!$H$4:$KM$4,AT$3,'English Scores- Leveled papers'!$H59:$KM59,"&lt;&gt;")=0,"",SUMIF('English Scores- Leveled papers'!$H$4:$KM$4,AT$3,'English Scores- Leveled papers'!$H59:$KM59)))</f>
        <is>
          <t/>
        </is>
      </c>
      <c r="AU57" s="319" t="inlineStr">
        <f aca="false">IF($B57="","",IF(COUNTIFS('English Scores- Leveled papers'!$H$4:$KM$4,AU$3,'English Scores- Leveled papers'!$H59:$KM59,"&lt;&gt;")=0,"",SUMIF('English Scores- Leveled papers'!$H$4:$KM$4,AU$3,'English Scores- Leveled papers'!$H59:$KM59)))</f>
        <is>
          <t/>
        </is>
      </c>
      <c r="AV57" s="319" t="inlineStr">
        <f aca="false">IF($B57="","",IF(COUNTIFS('English Scores- Leveled papers'!$H$4:$KM$4,AV$3,'English Scores- Leveled papers'!$H59:$KM59,"&lt;&gt;")=0,"",SUMIF('English Scores- Leveled papers'!$H$4:$KM$4,AV$3,'English Scores- Leveled papers'!$H59:$KM59)))</f>
        <is>
          <t/>
        </is>
      </c>
      <c r="AW57" s="319" t="inlineStr">
        <f aca="false">IF($B57="","",IF(COUNTIFS('English Scores- Leveled papers'!$H$4:$KM$4,AW$3,'English Scores- Leveled papers'!$H59:$KM59,"&lt;&gt;")=0,"",SUMIF('English Scores- Leveled papers'!$H$4:$KM$4,AW$3,'English Scores- Leveled papers'!$H59:$KM59)))</f>
        <is>
          <t/>
        </is>
      </c>
      <c r="AX57" s="319" t="inlineStr">
        <f aca="false">IF($B57="","",IF(COUNTIFS('English Scores- Leveled papers'!$H$4:$KM$4,AX$3,'English Scores- Leveled papers'!$H59:$KM59,"&lt;&gt;")=0,"",SUMIF('English Scores- Leveled papers'!$H$4:$KM$4,AX$3,'English Scores- Leveled papers'!$H59:$KM59)))</f>
        <is>
          <t/>
        </is>
      </c>
      <c r="AY57" s="319" t="inlineStr">
        <f aca="false">IF($B57="","",IF(COUNTIFS('English Scores- Leveled papers'!$H$4:$KM$4,AY$3,'English Scores- Leveled papers'!$H59:$KM59,"&lt;&gt;")=0,"",SUMIF('English Scores- Leveled papers'!$H$4:$KM$4,AY$3,'English Scores- Leveled papers'!$H59:$KM59)))</f>
        <is>
          <t/>
        </is>
      </c>
      <c r="AZ57" s="752" t="inlineStr">
        <f aca="false">IF($B57="","",IF(COUNTIFS('English Scores- Leveled papers'!$H$4:$KM$4,AZ$3,'English Scores- Leveled papers'!$H59:$KM59,"&lt;&gt;")=0,"",SUMIF('English Scores- Leveled papers'!$H$4:$KM$4,AZ$3,'English Scores- Leveled papers'!$H59:$KM59)))</f>
        <is>
          <t/>
        </is>
      </c>
      <c r="BA57" s="752" t="inlineStr">
        <f aca="false">IF($B57="","",IF(COUNTIFS('English Scores- Leveled papers'!$H$4:$KM$4,BA$3,'English Scores- Leveled papers'!$H59:$KM59,"&lt;&gt;")=0,"",SUMIF('English Scores- Leveled papers'!$H$4:$KM$4,BA$3,'English Scores- Leveled papers'!$H59:$KM59)))</f>
        <is>
          <t/>
        </is>
      </c>
      <c r="BB57" s="752" t="inlineStr">
        <f aca="false">IF($B57="","",IF(COUNTIFS('English Scores- Leveled papers'!$H$4:$KM$4,BB$3,'English Scores- Leveled papers'!$H59:$KM59,"&lt;&gt;")=0,"",SUMIF('English Scores- Leveled papers'!$H$4:$KM$4,BB$3,'English Scores- Leveled papers'!$H59:$KM59)))</f>
        <is>
          <t/>
        </is>
      </c>
      <c r="BC57" s="752" t="inlineStr">
        <f aca="false">IF($B57="","",IF(COUNTIFS('English Scores- Leveled papers'!$H$4:$KM$4,BC$3,'English Scores- Leveled papers'!$H59:$KM59,"&lt;&gt;")=0,"",SUMIF('English Scores- Leveled papers'!$H$4:$KM$4,BC$3,'English Scores- Leveled papers'!$H59:$KM59)))</f>
        <is>
          <t/>
        </is>
      </c>
      <c r="BD57" s="752"/>
      <c r="BE57" s="752"/>
      <c r="BF57" s="752" t="inlineStr">
        <f aca="false">IF($B57="","",IF(COUNTIFS('English Scores- Leveled papers'!$H$4:$KM$4,BF$3,'English Scores- Leveled papers'!$H59:$KM59,"&lt;&gt;")=0,"",SUMIF('English Scores- Leveled papers'!$H$4:$KM$4,BF$3,'English Scores- Leveled papers'!$H59:$KM59)))</f>
        <is>
          <t/>
        </is>
      </c>
      <c r="BG57" s="752" t="inlineStr">
        <f aca="false">IF($B57="","",IF(COUNTIFS('English Scores- Leveled papers'!$H$4:$KM$4,BG$3,'English Scores- Leveled papers'!$H59:$KM59,"&lt;&gt;")=0,"",SUMIF('English Scores- Leveled papers'!$H$4:$KM$4,BG$3,'English Scores- Leveled papers'!$H59:$KM59)))</f>
        <is>
          <t/>
        </is>
      </c>
      <c r="BH57" s="752" t="inlineStr">
        <f aca="false">IF($B57="","",IF(COUNTIFS('English Scores- Leveled papers'!$H$4:$KM$4,BH$3,'English Scores- Leveled papers'!$H59:$KM59,"&lt;&gt;")=0,"",SUMIF('English Scores- Leveled papers'!$H$4:$KM$4,BH$3,'English Scores- Leveled papers'!$H59:$KM59)))</f>
        <is>
          <t/>
        </is>
      </c>
      <c r="BI57" s="752" t="inlineStr">
        <f aca="false">IF($B57="","",IF(COUNTIFS('English Scores- Leveled papers'!$H$4:$KM$4,BI$3,'English Scores- Leveled papers'!$H59:$KM59,"&lt;&gt;")=0,"",SUMIF('English Scores- Leveled papers'!$H$4:$KM$4,BI$3,'English Scores- Leveled papers'!$H59:$KM59)))</f>
        <is>
          <t/>
        </is>
      </c>
      <c r="BJ57" s="752" t="inlineStr">
        <f aca="false">IF($B57="","",IF(COUNTIFS('English Scores- Leveled papers'!$H$4:$KM$4,BJ$3,'English Scores- Leveled papers'!$H59:$KM59,"&lt;&gt;")=0,"",SUMIF('English Scores- Leveled papers'!$H$4:$KM$4,BJ$3,'English Scores- Leveled papers'!$H59:$KM59)))</f>
        <is>
          <t/>
        </is>
      </c>
      <c r="BK57" s="752" t="inlineStr">
        <f aca="false">IF($B57="","",IF(COUNTIFS('English Scores- Leveled papers'!$H$4:$KM$4,BK$3,'English Scores- Leveled papers'!$H59:$KM59,"&lt;&gt;")=0,"",SUMIF('English Scores- Leveled papers'!$H$4:$KM$4,BK$3,'English Scores- Leveled papers'!$H59:$KM59)))</f>
        <is>
          <t/>
        </is>
      </c>
      <c r="BL57" s="752" t="inlineStr">
        <f aca="false">IF($B57="","",IF(COUNTIFS('English Scores- Leveled papers'!$H$4:$KM$4,BL$3,'English Scores- Leveled papers'!$H59:$KM59,"&lt;&gt;")=0,"",SUMIF('English Scores- Leveled papers'!$H$4:$KM$4,BL$3,'English Scores- Leveled papers'!$H59:$KM59)))</f>
        <is>
          <t/>
        </is>
      </c>
      <c r="BM57" s="752" t="inlineStr">
        <f aca="false">IF($B57="","",IF(COUNTIFS('English Scores- Leveled papers'!$H$4:$KM$4,BM$3,'English Scores- Leveled papers'!$H59:$KM59,"&lt;&gt;")=0,"",SUMIF('English Scores- Leveled papers'!$H$4:$KM$4,BM$3,'English Scores- Leveled papers'!$H59:$KM59)))</f>
        <is>
          <t/>
        </is>
      </c>
      <c r="BN57" s="752" t="inlineStr">
        <f aca="false">IF($B57="","",IF(COUNTIFS('English Scores- Leveled papers'!$H$4:$KM$4,BN$3,'English Scores- Leveled papers'!$H59:$KM59,"&lt;&gt;")=0,"",SUMIF('English Scores- Leveled papers'!$H$4:$KM$4,BN$3,'English Scores- Leveled papers'!$H59:$KM59)))</f>
        <is>
          <t/>
        </is>
      </c>
      <c r="BO57" s="752" t="inlineStr">
        <f aca="false">IF($B57="","",IF(COUNTIFS('English Scores- Leveled papers'!$H$4:$KM$4,BO$3,'English Scores- Leveled papers'!$H59:$KM59,"&lt;&gt;")=0,"",SUMIF('English Scores- Leveled papers'!$H$4:$KM$4,BO$3,'English Scores- Leveled papers'!$H59:$KM59)))</f>
        <is>
          <t/>
        </is>
      </c>
      <c r="BP57" s="319" t="inlineStr">
        <f aca="false">IF($B57="","",IF(COUNTIFS('English Scores- Leveled papers'!$H$4:$KM$4,BP$3,'English Scores- Leveled papers'!$H59:$KM59,"&lt;&gt;")=0,"",SUMIF('English Scores- Leveled papers'!$H$4:$KM$4,BP$3,'English Scores- Leveled papers'!$H59:$KM59)))</f>
        <is>
          <t/>
        </is>
      </c>
      <c r="BQ57" s="319" t="inlineStr">
        <f aca="false">IF($B57="","",IF(COUNTIFS('English Scores- Leveled papers'!$H$4:$KM$4,BQ$3,'English Scores- Leveled papers'!$H59:$KM59,"&lt;&gt;")=0,"",SUMIF('English Scores- Leveled papers'!$H$4:$KM$4,BQ$3,'English Scores- Leveled papers'!$H59:$KM59)))</f>
        <is>
          <t/>
        </is>
      </c>
      <c r="BR57" s="319" t="inlineStr">
        <f aca="false">IF($B57="","",IF(COUNTIFS('English Scores- Leveled papers'!$H$4:$KM$4,BR$3,'English Scores- Leveled papers'!$H59:$KM59,"&lt;&gt;")=0,"",SUMIF('English Scores- Leveled papers'!$H$4:$KM$4,BR$3,'English Scores- Leveled papers'!$H59:$KM59)))</f>
        <is>
          <t/>
        </is>
      </c>
      <c r="BS57" s="319" t="inlineStr">
        <f aca="false">IF($B57="","",IF(COUNTIFS('English Scores- Leveled papers'!$H$4:$KM$4,BS$3,'English Scores- Leveled papers'!$H59:$KM59,"&lt;&gt;")=0,"",SUMIF('English Scores- Leveled papers'!$H$4:$KM$4,BS$3,'English Scores- Leveled papers'!$H59:$KM59)))</f>
        <is>
          <t/>
        </is>
      </c>
      <c r="BT57" s="319" t="inlineStr">
        <f aca="false">IF($B57="","",IF(COUNTIFS('English Scores- Leveled papers'!$H$4:$KM$4,BT$3,'English Scores- Leveled papers'!$H59:$KM59,"&lt;&gt;")=0,"",SUMIF('English Scores- Leveled papers'!$H$4:$KM$4,BT$3,'English Scores- Leveled papers'!$H59:$KM59)))</f>
        <is>
          <t/>
        </is>
      </c>
      <c r="BU57" s="319" t="inlineStr">
        <f aca="false">IF($B57="","",IF(COUNTIFS('English Scores- Leveled papers'!$H$4:$KM$4,BU$3,'English Scores- Leveled papers'!$H59:$KM59,"&lt;&gt;")=0,"",SUMIF('English Scores- Leveled papers'!$H$4:$KM$4,BU$3,'English Scores- Leveled papers'!$H59:$KM59)))</f>
        <is>
          <t/>
        </is>
      </c>
      <c r="BV57" s="319" t="inlineStr">
        <f aca="false">IF($B57="","",IF(COUNTIFS('English Scores- Leveled papers'!$H$4:$KM$4,BV$3,'English Scores- Leveled papers'!$H59:$KM59,"&lt;&gt;")=0,"",SUMIF('English Scores- Leveled papers'!$H$4:$KM$4,BV$3,'English Scores- Leveled papers'!$H59:$KM59)))</f>
        <is>
          <t/>
        </is>
      </c>
      <c r="BW57" s="319" t="inlineStr">
        <f aca="false">IF($B57="","",IF(COUNTIFS('English Scores- Leveled papers'!$H$4:$KM$4,BW$3,'English Scores- Leveled papers'!$H59:$KM59,"&lt;&gt;")=0,"",SUMIF('English Scores- Leveled papers'!$H$4:$KM$4,BW$3,'English Scores- Leveled papers'!$H59:$KM59)))</f>
        <is>
          <t/>
        </is>
      </c>
      <c r="BX57" s="752" t="inlineStr">
        <f aca="false">IF($B57="","",IF(COUNTIFS('English Scores- Leveled papers'!$H$4:$KM$4,BX$3,'English Scores- Leveled papers'!$H59:$KM59,"&lt;&gt;")=0,"",SUMIF('English Scores- Leveled papers'!$H$4:$KM$4,BX$3,'English Scores- Leveled papers'!$H59:$KM59)))</f>
        <is>
          <t/>
        </is>
      </c>
      <c r="BY57" s="752" t="inlineStr">
        <f aca="false">IF($B57="","",IF(COUNTIFS('English Scores- Leveled papers'!$H$4:$KM$4,BY$3,'English Scores- Leveled papers'!$H59:$KM59,"&lt;&gt;")=0,"",SUMIF('English Scores- Leveled papers'!$H$4:$KM$4,BY$3,'English Scores- Leveled papers'!$H59:$KM59)))</f>
        <is>
          <t/>
        </is>
      </c>
      <c r="BZ57" s="752" t="inlineStr">
        <f aca="false">IF($B57="","",IF(COUNTIFS('English Scores- Leveled papers'!$H$4:$KM$4,BZ$3,'English Scores- Leveled papers'!$H59:$KM59,"&lt;&gt;")=0,"",SUMIF('English Scores- Leveled papers'!$H$4:$KM$4,BZ$3,'English Scores- Leveled papers'!$H59:$KM59)))</f>
        <is>
          <t/>
        </is>
      </c>
      <c r="CA57" s="752" t="inlineStr">
        <f aca="false">IF($B57="","",IF(COUNTIFS('English Scores- Leveled papers'!$H$4:$KM$4,CA$3,'English Scores- Leveled papers'!$H59:$KM59,"&lt;&gt;")=0,"",SUMIF('English Scores- Leveled papers'!$H$4:$KM$4,CA$3,'English Scores- Leveled papers'!$H59:$KM59)))</f>
        <is>
          <t/>
        </is>
      </c>
      <c r="CB57" s="752" t="inlineStr">
        <f aca="false">IF($B57="","",IF(COUNTIFS('English Scores- Leveled papers'!$H$4:$KM$4,CB$3,'English Scores- Leveled papers'!$H59:$KM59,"&lt;&gt;")=0,"",SUMIF('English Scores- Leveled papers'!$H$4:$KM$4,CB$3,'English Scores- Leveled papers'!$H59:$KM59)))</f>
        <is>
          <t/>
        </is>
      </c>
      <c r="CC57" s="752" t="inlineStr">
        <f aca="false">IF($B57="","",IF(COUNTIFS('English Scores- Leveled papers'!$H$4:$KM$4,CC$3,'English Scores- Leveled papers'!$H59:$KM59,"&lt;&gt;")=0,"",SUMIF('English Scores- Leveled papers'!$H$4:$KM$4,CC$3,'English Scores- Leveled papers'!$H59:$KM59)))</f>
        <is>
          <t/>
        </is>
      </c>
      <c r="CD57" s="752" t="inlineStr">
        <f aca="false">IF($B57="","",IF(COUNTIFS('English Scores- Leveled papers'!$H$4:$KM$4,CD$3,'English Scores- Leveled papers'!$H59:$KM59,"&lt;&gt;")=0,"",SUMIF('English Scores- Leveled papers'!$H$4:$KM$4,CD$3,'English Scores- Leveled papers'!$H59:$KM59)))</f>
        <is>
          <t/>
        </is>
      </c>
      <c r="CE57" s="752" t="inlineStr">
        <f aca="false">IF($B57="","",IF(COUNTIFS('English Scores- Leveled papers'!$H$4:$KM$4,CE$3,'English Scores- Leveled papers'!$H59:$KM59,"&lt;&gt;")=0,"",SUMIF('English Scores- Leveled papers'!$H$4:$KM$4,CE$3,'English Scores- Leveled papers'!$H59:$KM59)))</f>
        <is>
          <t/>
        </is>
      </c>
      <c r="CF57" s="752" t="inlineStr">
        <f aca="false">IF($B57="","",IF(COUNTIFS('English Scores- Leveled papers'!$H$4:$KM$4,CF$3,'English Scores- Leveled papers'!$H59:$KM59,"&lt;&gt;")=0,"",SUMIF('English Scores- Leveled papers'!$H$4:$KM$4,CF$3,'English Scores- Leveled papers'!$H59:$KM59)))</f>
        <is>
          <t/>
        </is>
      </c>
      <c r="CG57" s="319" t="inlineStr">
        <f aca="false">IF($B57="","",IF(COUNTIFS('English Scores- Leveled papers'!$H$4:$KM$4,CG$3,'English Scores- Leveled papers'!$H59:$KM59,"&lt;&gt;")=0,"",SUMIF('English Scores- Leveled papers'!$H$4:$KM$4,CG$3,'English Scores- Leveled papers'!$H59:$KM59)))</f>
        <is>
          <t/>
        </is>
      </c>
      <c r="CH57" s="319" t="inlineStr">
        <f aca="false">IF($B57="","",IF(COUNTIFS('English Scores- Leveled papers'!$H$4:$KM$4,CH$3,'English Scores- Leveled papers'!$H59:$KM59,"&lt;&gt;")=0,"",SUMIF('English Scores- Leveled papers'!$H$4:$KM$4,CH$3,'English Scores- Leveled papers'!$H59:$KM59)))</f>
        <is>
          <t/>
        </is>
      </c>
      <c r="CI57" s="319" t="inlineStr">
        <f aca="false">IF($B57="","",IF(COUNTIFS('English Scores- Leveled papers'!$H$4:$KM$4,CI$3,'English Scores- Leveled papers'!$H59:$KM59,"&lt;&gt;")=0,"",SUMIF('English Scores- Leveled papers'!$H$4:$KM$4,CI$3,'English Scores- Leveled papers'!$H59:$KM59)))</f>
        <is>
          <t/>
        </is>
      </c>
      <c r="CJ57" s="319" t="inlineStr">
        <f aca="false">IF($B57="","",IF(COUNTIFS('English Scores- Leveled papers'!$H$4:$KM$4,CJ$3,'English Scores- Leveled papers'!$H59:$KM59,"&lt;&gt;")=0,"",SUMIF('English Scores- Leveled papers'!$H$4:$KM$4,CJ$3,'English Scores- Leveled papers'!$H59:$KM59)))</f>
        <is>
          <t/>
        </is>
      </c>
      <c r="CK57" s="319" t="inlineStr">
        <f aca="false">IF($B57="","",IF(COUNTIFS('English Scores- Leveled papers'!$H$4:$KM$4,CK$3,'English Scores- Leveled papers'!$H59:$KM59,"&lt;&gt;")=0,"",SUMIF('English Scores- Leveled papers'!$H$4:$KM$4,CK$3,'English Scores- Leveled papers'!$H59:$KM59)))</f>
        <is>
          <t/>
        </is>
      </c>
      <c r="CL57" s="752" t="inlineStr">
        <f aca="false">IF($B57="","",IF(COUNTIFS('English Scores- Leveled papers'!$H$4:$KM$4,CL$3,'English Scores- Leveled papers'!$H59:$KM59,"&lt;&gt;")=0,"",SUMIF('English Scores- Leveled papers'!$H$4:$KM$4,CL$3,'English Scores- Leveled papers'!$H59:$KM59)))</f>
        <is>
          <t/>
        </is>
      </c>
      <c r="CM57" s="752" t="inlineStr">
        <f aca="false">IF($B57="","",IF(COUNTIFS('English Scores- Leveled papers'!$H$4:$KM$4,CM$3,'English Scores- Leveled papers'!$H59:$KM59,"&lt;&gt;")=0,"",SUMIF('English Scores- Leveled papers'!$H$4:$KM$4,CM$3,'English Scores- Leveled papers'!$H59:$KM59)))</f>
        <is>
          <t/>
        </is>
      </c>
      <c r="CN57" s="752" t="inlineStr">
        <f aca="false">IF($B57="","",IF(COUNTIFS('English Scores- Leveled papers'!$H$4:$KM$4,CN$3,'English Scores- Leveled papers'!$H59:$KM59,"&lt;&gt;")=0,"",SUMIF('English Scores- Leveled papers'!$H$4:$KM$4,CN$3,'English Scores- Leveled papers'!$H59:$KM59)))</f>
        <is>
          <t/>
        </is>
      </c>
      <c r="CO57" s="752" t="inlineStr">
        <f aca="false">IF($B57="","",IF(COUNTIFS('English Scores- Leveled papers'!$H$4:$KM$4,CO$3,'English Scores- Leveled papers'!$H59:$KM59,"&lt;&gt;")=0,"",SUMIF('English Scores- Leveled papers'!$H$4:$KM$4,CO$3,'English Scores- Leveled papers'!$H59:$KM59)))</f>
        <is>
          <t/>
        </is>
      </c>
      <c r="CP57" s="752" t="inlineStr">
        <f aca="false">IF($B57="","",IF(COUNTIFS('English Scores- Leveled papers'!$H$4:$KM$4,CP$3,'English Scores- Leveled papers'!$H59:$KM59,"&lt;&gt;")=0,"",SUMIF('English Scores- Leveled papers'!$H$4:$KM$4,CP$3,'English Scores- Leveled papers'!$H59:$KM59)))</f>
        <is>
          <t/>
        </is>
      </c>
      <c r="CQ57" s="752" t="inlineStr">
        <f aca="false">IF($B57="","",IF(COUNTIFS('English Scores- Leveled papers'!$H$4:$KM$4,CQ$3,'English Scores- Leveled papers'!$H59:$KM59,"&lt;&gt;")=0,"",SUMIF('English Scores- Leveled papers'!$H$4:$KM$4,CQ$3,'English Scores- Leveled papers'!$H59:$KM59)))</f>
        <is>
          <t/>
        </is>
      </c>
      <c r="CR57" s="752" t="inlineStr">
        <f aca="false">IF($B57="","",IF(COUNTIFS('English Scores- Leveled papers'!$H$4:$KM$4,CR$3,'English Scores- Leveled papers'!$H59:$KM59,"&lt;&gt;")=0,"",SUMIF('English Scores- Leveled papers'!$H$4:$KM$4,CR$3,'English Scores- Leveled papers'!$H59:$KM59)))</f>
        <is>
          <t/>
        </is>
      </c>
      <c r="CS57" s="752" t="inlineStr">
        <f aca="false">IF($B57="","",IF(COUNTIFS('English Scores- Leveled papers'!$H$4:$KM$4,CS$3,'English Scores- Leveled papers'!$H59:$KM59,"&lt;&gt;")=0,"",SUMIF('English Scores- Leveled papers'!$H$4:$KM$4,CS$3,'English Scores- Leveled papers'!$H59:$KM59)))</f>
        <is>
          <t/>
        </is>
      </c>
      <c r="CT57" s="319" t="inlineStr">
        <f aca="false">IF($B57="","",IF(COUNTIFS('English Scores- Leveled papers'!$H$4:$KM$4,CT$3,'English Scores- Leveled papers'!$H59:$KM59,"&lt;&gt;")=0,"",SUMIF('English Scores- Leveled papers'!$H$4:$KM$4,CT$3,'English Scores- Leveled papers'!$H59:$KM59)))</f>
        <is>
          <t/>
        </is>
      </c>
      <c r="CU57" s="319" t="inlineStr">
        <f aca="false">IF($B57="","",IF(COUNTIFS('English Scores- Leveled papers'!$H$4:$KM$4,CU$3,'English Scores- Leveled papers'!$H59:$KM59,"&lt;&gt;")=0,"",SUMIF('English Scores- Leveled papers'!$H$4:$KM$4,CU$3,'English Scores- Leveled papers'!$H59:$KM59)))</f>
        <is>
          <t/>
        </is>
      </c>
      <c r="CV57" s="319" t="inlineStr">
        <f aca="false">IF($B57="","",IF(COUNTIFS('English Scores- Leveled papers'!$H$4:$KM$4,CV$3,'English Scores- Leveled papers'!$H59:$KM59,"&lt;&gt;")=0,"",SUMIF('English Scores- Leveled papers'!$H$4:$KM$4,CV$3,'English Scores- Leveled papers'!$H59:$KM59)))</f>
        <is>
          <t/>
        </is>
      </c>
      <c r="CW57" s="319" t="inlineStr">
        <f aca="false">IF($B57="","",IF(COUNTIFS('English Scores- Leveled papers'!$H$4:$KM$4,CW$3,'English Scores- Leveled papers'!$H59:$KM59,"&lt;&gt;")=0,"",SUMIF('English Scores- Leveled papers'!$H$4:$KM$4,CW$3,'English Scores- Leveled papers'!$H59:$KM59)))</f>
        <is>
          <t/>
        </is>
      </c>
      <c r="CX57" s="319" t="inlineStr">
        <f aca="false">IF($B57="","",IF(COUNTIFS('English Scores- Leveled papers'!$H$4:$KM$4,CX$3,'English Scores- Leveled papers'!$H59:$KM59,"&lt;&gt;")=0,"",SUMIF('English Scores- Leveled papers'!$H$4:$KM$4,CX$3,'English Scores- Leveled papers'!$H59:$KM59)))</f>
        <is>
          <t/>
        </is>
      </c>
      <c r="CY57" s="319" t="inlineStr">
        <f aca="false">IF($B57="","",IF(COUNTIFS('English Scores- Leveled papers'!$H$4:$KM$4,CY$3,'English Scores- Leveled papers'!$H59:$KM59,"&lt;&gt;")=0,"",SUMIF('English Scores- Leveled papers'!$H$4:$KM$4,CY$3,'English Scores- Leveled papers'!$H59:$KM59)))</f>
        <is>
          <t/>
        </is>
      </c>
      <c r="CZ57" s="319" t="inlineStr">
        <f aca="false">IF($B57="","",IF(COUNTIFS('English Scores- Leveled papers'!$H$4:$KM$4,CZ$3,'English Scores- Leveled papers'!$H59:$KM59,"&lt;&gt;")=0,"",SUMIF('English Scores- Leveled papers'!$H$4:$KM$4,CZ$3,'English Scores- Leveled papers'!$H59:$KM59)))</f>
        <is>
          <t/>
        </is>
      </c>
      <c r="DA57" s="319" t="inlineStr">
        <f aca="false">IF($B57="","",IF(COUNTIFS('English Scores- Leveled papers'!$H$4:$KM$4,DA$3,'English Scores- Leveled papers'!$H59:$KM59,"&lt;&gt;")=0,"",SUMIF('English Scores- Leveled papers'!$H$4:$KM$4,DA$3,'English Scores- Leveled papers'!$H59:$KM59)))</f>
        <is>
          <t/>
        </is>
      </c>
      <c r="DB57" s="319" t="inlineStr">
        <f aca="false">IF($B57="","",IF(COUNTIFS('English Scores- Leveled papers'!$H$4:$KM$4,DB$3,'English Scores- Leveled papers'!$H59:$KM59,"&lt;&gt;")=0,"",SUMIF('English Scores- Leveled papers'!$H$4:$KM$4,DB$3,'English Scores- Leveled papers'!$H59:$KM59)))</f>
        <is>
          <t/>
        </is>
      </c>
      <c r="DC57" s="319" t="inlineStr">
        <f aca="false">IF($B57="","",IF(COUNTIFS('English Scores- Leveled papers'!$H$4:$KM$4,DC$3,'English Scores- Leveled papers'!$H59:$KM59,"&lt;&gt;")=0,"",SUMIF('English Scores- Leveled papers'!$H$4:$KM$4,DC$3,'English Scores- Leveled papers'!$H59:$KM59)))</f>
        <is>
          <t/>
        </is>
      </c>
      <c r="DD57" s="319" t="inlineStr">
        <f aca="false">IF($B57="","",IF(COUNTIFS('English Scores- Leveled papers'!$H$4:$KM$4,DD$3,'English Scores- Leveled papers'!$H59:$KM59,"&lt;&gt;")=0,"",SUMIF('English Scores- Leveled papers'!$H$4:$KM$4,DD$3,'English Scores- Leveled papers'!$H59:$KM59)))</f>
        <is>
          <t/>
        </is>
      </c>
      <c r="DE57" s="319" t="inlineStr">
        <f aca="false">IF($B57="","",IF(COUNTIFS('English Scores- Leveled papers'!$H$4:$KM$4,DE$3,'English Scores- Leveled papers'!$H59:$KM59,"&lt;&gt;")=0,"",SUMIF('English Scores- Leveled papers'!$H$4:$KM$4,DE$3,'English Scores- Leveled papers'!$H59:$KM59)))</f>
        <is>
          <t/>
        </is>
      </c>
      <c r="DF57" s="752" t="inlineStr">
        <f aca="false">IF($B57="","",IF(COUNTIFS('English Scores- Leveled papers'!$H$4:$KM$4,DF$3,'English Scores- Leveled papers'!$H59:$KM59,"&lt;&gt;")=0,"",SUMIF('English Scores- Leveled papers'!$H$4:$KM$4,DF$3,'English Scores- Leveled papers'!$H59:$KM59)))</f>
        <is>
          <t/>
        </is>
      </c>
      <c r="DG57" s="752" t="inlineStr">
        <f aca="false">IF($B57="","",IF(COUNTIFS('English Scores- Leveled papers'!$H$4:$KM$4,DG$3,'English Scores- Leveled papers'!$H59:$KM59,"&lt;&gt;")=0,"",SUMIF('English Scores- Leveled papers'!$H$4:$KM$4,DG$3,'English Scores- Leveled papers'!$H59:$KM59)))</f>
        <is>
          <t/>
        </is>
      </c>
      <c r="DH57" s="752" t="inlineStr">
        <f aca="false">IF($B57="","",IF(COUNTIFS('English Scores- Leveled papers'!$H$4:$KM$4,DH$3,'English Scores- Leveled papers'!$H59:$KM59,"&lt;&gt;")=0,"",SUMIF('English Scores- Leveled papers'!$H$4:$KM$4,DH$3,'English Scores- Leveled papers'!$H59:$KM59)))</f>
        <is>
          <t/>
        </is>
      </c>
      <c r="DI57" s="752" t="inlineStr">
        <f aca="false">IF($B57="","",IF(COUNTIFS('English Scores- Leveled papers'!$H$4:$KM$4,DI$3,'English Scores- Leveled papers'!$H59:$KM59,"&lt;&gt;")=0,"",SUMIF('English Scores- Leveled papers'!$H$4:$KM$4,DI$3,'English Scores- Leveled papers'!$H59:$KM59)))</f>
        <is>
          <t/>
        </is>
      </c>
      <c r="DJ57" s="752" t="inlineStr">
        <f aca="false">IF($B57="","",IF(COUNTIFS('English Scores- Leveled papers'!$H$4:$KM$4,DJ$3,'English Scores- Leveled papers'!$H59:$KM59,"&lt;&gt;")=0,"",SUMIF('English Scores- Leveled papers'!$H$4:$KM$4,DJ$3,'English Scores- Leveled papers'!$H59:$KM59)))</f>
        <is>
          <t/>
        </is>
      </c>
      <c r="DK57" s="752" t="inlineStr">
        <f aca="false">IF($B57="","",IF(COUNTIFS('English Scores- Leveled papers'!$H$4:$KM$4,DK$3,'English Scores- Leveled papers'!$H59:$KM59,"&lt;&gt;")=0,"",SUMIF('English Scores- Leveled papers'!$H$4:$KM$4,DK$3,'English Scores- Leveled papers'!$H59:$KM59)))</f>
        <is>
          <t/>
        </is>
      </c>
      <c r="DL57" s="752" t="inlineStr">
        <f aca="false">IF($B57="","",IF(COUNTIFS('English Scores- Leveled papers'!$H$4:$KM$4,DL$3,'English Scores- Leveled papers'!$H59:$KM59,"&lt;&gt;")=0,"",SUMIF('English Scores- Leveled papers'!$H$4:$KM$4,DL$3,'English Scores- Leveled papers'!$H59:$KM59)))</f>
        <is>
          <t/>
        </is>
      </c>
      <c r="DM57" s="752" t="inlineStr">
        <f aca="false">IF($B57="","",IF(COUNTIFS('English Scores- Leveled papers'!$H$4:$KM$4,DM$3,'English Scores- Leveled papers'!$H59:$KM59,"&lt;&gt;")=0,"",SUMIF('English Scores- Leveled papers'!$H$4:$KM$4,DM$3,'English Scores- Leveled papers'!$H59:$KM59)))</f>
        <is>
          <t/>
        </is>
      </c>
      <c r="DN57" s="752" t="inlineStr">
        <f aca="false">IF($B57="","",IF(COUNTIFS('English Scores- Leveled papers'!$H$4:$KM$4,DN$3,'English Scores- Leveled papers'!$H59:$KM59,"&lt;&gt;")=0,"",SUMIF('English Scores- Leveled papers'!$H$4:$KM$4,DN$3,'English Scores- Leveled papers'!$H59:$KM59)))</f>
        <is>
          <t/>
        </is>
      </c>
      <c r="DO57" s="752" t="inlineStr">
        <f aca="false">IF($B57="","",IF(COUNTIFS('English Scores- Leveled papers'!$H$4:$KM$4,DO$3,'English Scores- Leveled papers'!$H59:$KM59,"&lt;&gt;")=0,"",SUMIF('English Scores- Leveled papers'!$H$4:$KM$4,DO$3,'English Scores- Leveled papers'!$H59:$KM59)))</f>
        <is>
          <t/>
        </is>
      </c>
      <c r="DP57" s="752" t="inlineStr">
        <f aca="false">IF($B57="","",IF(COUNTIFS('English Scores- Leveled papers'!$H$4:$KM$4,DP$3,'English Scores- Leveled papers'!$H59:$KM59,"&lt;&gt;")=0,"",SUMIF('English Scores- Leveled papers'!$H$4:$KM$4,DP$3,'English Scores- Leveled papers'!$H59:$KM59)))</f>
        <is>
          <t/>
        </is>
      </c>
      <c r="DQ57" s="752" t="inlineStr">
        <f aca="false">IF($B57="","",IF(COUNTIFS('English Scores- Leveled papers'!$H$4:$KM$4,DQ$3,'English Scores- Leveled papers'!$H59:$KM59,"&lt;&gt;")=0,"",SUMIF('English Scores- Leveled papers'!$H$4:$KM$4,DQ$3,'English Scores- Leveled papers'!$H59:$KM59)))</f>
        <is>
          <t/>
        </is>
      </c>
      <c r="DR57" s="319" t="inlineStr">
        <f aca="false">IF($B57="","",IF(COUNTIFS('English Scores- Leveled papers'!$H$4:$KM$4,DR$3,'English Scores- Leveled papers'!$H59:$KM59,"&lt;&gt;")=0,"",SUMIF('English Scores- Leveled papers'!$H$4:$KM$4,DR$3,'English Scores- Leveled papers'!$H59:$KM59)))</f>
        <is>
          <t/>
        </is>
      </c>
      <c r="DS57" s="319" t="inlineStr">
        <f aca="false">IF($B57="","",IF(COUNTIFS('English Scores- Leveled papers'!$H$4:$KM$4,DS$3,'English Scores- Leveled papers'!$H59:$KM59,"&lt;&gt;")=0,"",SUMIF('English Scores- Leveled papers'!$H$4:$KM$4,DS$3,'English Scores- Leveled papers'!$H59:$KM59)))</f>
        <is>
          <t/>
        </is>
      </c>
      <c r="DT57" s="319" t="inlineStr">
        <f aca="false">IF($B57="","",IF(COUNTIFS('English Scores- Leveled papers'!$H$4:$KM$4,DT$3,'English Scores- Leveled papers'!$H59:$KM59,"&lt;&gt;")=0,"",SUMIF('English Scores- Leveled papers'!$H$4:$KM$4,DT$3,'English Scores- Leveled papers'!$H59:$KM59)))</f>
        <is>
          <t/>
        </is>
      </c>
      <c r="DU57" s="319" t="inlineStr">
        <f aca="false">IF($B57="","",IF(COUNTIFS('English Scores- Leveled papers'!$H$4:$KM$4,DU$3,'English Scores- Leveled papers'!$H59:$KM59,"&lt;&gt;")=0,"",SUMIF('English Scores- Leveled papers'!$H$4:$KM$4,DU$3,'English Scores- Leveled papers'!$H59:$KM59)))</f>
        <is>
          <t/>
        </is>
      </c>
      <c r="DV57" s="319" t="inlineStr">
        <f aca="false">IF($B57="","",IF(COUNTIFS('English Scores- Leveled papers'!$H$4:$KM$4,DV$3,'English Scores- Leveled papers'!$H59:$KM59,"&lt;&gt;")=0,"",SUMIF('English Scores- Leveled papers'!$H$4:$KM$4,DV$3,'English Scores- Leveled papers'!$H59:$KM59)))</f>
        <is>
          <t/>
        </is>
      </c>
      <c r="DW57" s="319" t="inlineStr">
        <f aca="false">IF($B57="","",IF(COUNTIFS('English Scores- Leveled papers'!$H$4:$KM$4,DW$3,'English Scores- Leveled papers'!$H59:$KM59,"&lt;&gt;")=0,"",SUMIF('English Scores- Leveled papers'!$H$4:$KM$4,DW$3,'English Scores- Leveled papers'!$H59:$KM59)))</f>
        <is>
          <t/>
        </is>
      </c>
      <c r="DX57" s="319" t="inlineStr">
        <f aca="false">IF($B57="","",IF(COUNTIFS('English Scores- Leveled papers'!$H$4:$KM$4,DX$3,'English Scores- Leveled papers'!$H59:$KM59,"&lt;&gt;")=0,"",SUMIF('English Scores- Leveled papers'!$H$4:$KM$4,DX$3,'English Scores- Leveled papers'!$H59:$KM59)))</f>
        <is>
          <t/>
        </is>
      </c>
      <c r="DY57" s="319" t="inlineStr">
        <f aca="false">IF($B57="","",IF(COUNTIFS('English Scores- Leveled papers'!$H$4:$KM$4,DY$3,'English Scores- Leveled papers'!$H59:$KM59,"&lt;&gt;")=0,"",SUMIF('English Scores- Leveled papers'!$H$4:$KM$4,DY$3,'English Scores- Leveled papers'!$H59:$KM59)))</f>
        <is>
          <t/>
        </is>
      </c>
      <c r="DZ57" s="319" t="inlineStr">
        <f aca="false">IF($B57="","",IF(COUNTIFS('English Scores- Leveled papers'!$H$4:$KM$4,DZ$3,'English Scores- Leveled papers'!$H59:$KM59,"&lt;&gt;")=0,"",SUMIF('English Scores- Leveled papers'!$H$4:$KM$4,DZ$3,'English Scores- Leveled papers'!$H59:$KM59)))</f>
        <is>
          <t/>
        </is>
      </c>
      <c r="EA57" s="319" t="inlineStr">
        <f aca="false">IF($B57="","",IF(COUNTIFS('English Scores- Leveled papers'!$H$4:$KM$4,EA$3,'English Scores- Leveled papers'!$H59:$KM59,"&lt;&gt;")=0,"",SUMIF('English Scores- Leveled papers'!$H$4:$KM$4,EA$3,'English Scores- Leveled papers'!$H59:$KM59)))</f>
        <is>
          <t/>
        </is>
      </c>
      <c r="EB57" s="319" t="inlineStr">
        <f aca="false">IF($B57="","",IF(COUNTIFS('English Scores- Leveled papers'!$H$4:$KM$4,EB$3,'English Scores- Leveled papers'!$H59:$KM59,"&lt;&gt;")=0,"",SUMIF('English Scores- Leveled papers'!$H$4:$KM$4,EB$3,'English Scores- Leveled papers'!$H59:$KM59)))</f>
        <is>
          <t/>
        </is>
      </c>
      <c r="EC57" s="319" t="inlineStr">
        <f aca="false">IF($B57="","",IF(COUNTIFS('English Scores- Leveled papers'!$H$4:$KM$4,EC$3,'English Scores- Leveled papers'!$H59:$KM59,"&lt;&gt;")=0,"",SUMIF('English Scores- Leveled papers'!$H$4:$KM$4,EC$3,'English Scores- Leveled papers'!$H59:$KM59)))</f>
        <is>
          <t/>
        </is>
      </c>
      <c r="ED57" s="752" t="inlineStr">
        <f aca="false">IF($B57="","",IF(COUNTIFS('English Scores- Leveled papers'!$H$4:$KM$4,ED$3,'English Scores- Leveled papers'!$H59:$KM59,"&lt;&gt;")=0,"",SUMIF('English Scores- Leveled papers'!$H$4:$KM$4,ED$3,'English Scores- Leveled papers'!$H59:$KM59)))</f>
        <is>
          <t/>
        </is>
      </c>
      <c r="EE57" s="752" t="inlineStr">
        <f aca="false">IF($B57="","",IF(COUNTIFS('English Scores- Leveled papers'!$H$4:$KM$4,EE$3,'English Scores- Leveled papers'!$H59:$KM59,"&lt;&gt;")=0,"",SUMIF('English Scores- Leveled papers'!$H$4:$KM$4,EE$3,'English Scores- Leveled papers'!$H59:$KM59)))</f>
        <is>
          <t/>
        </is>
      </c>
      <c r="EF57" s="752" t="inlineStr">
        <f aca="false">IF($B57="","",IF(COUNTIFS('English Scores- Leveled papers'!$H$4:$KM$4,EF$3,'English Scores- Leveled papers'!$H59:$KM59,"&lt;&gt;")=0,"",SUMIF('English Scores- Leveled papers'!$H$4:$KM$4,EF$3,'English Scores- Leveled papers'!$H59:$KM59)))</f>
        <is>
          <t/>
        </is>
      </c>
      <c r="EG57" s="752" t="inlineStr">
        <f aca="false">IF($B57="","",IF(COUNTIFS('English Scores- Leveled papers'!$H$4:$KM$4,EG$3,'English Scores- Leveled papers'!$H59:$KM59,"&lt;&gt;")=0,"",SUMIF('English Scores- Leveled papers'!$H$4:$KM$4,EG$3,'English Scores- Leveled papers'!$H59:$KM59)))</f>
        <is>
          <t/>
        </is>
      </c>
      <c r="EH57" s="752" t="inlineStr">
        <f aca="false">IF($B57="","",IF(COUNTIFS('English Scores- Leveled papers'!$H$4:$KM$4,EH$3,'English Scores- Leveled papers'!$H59:$KM59,"&lt;&gt;")=0,"",SUMIF('English Scores- Leveled papers'!$H$4:$KM$4,EH$3,'English Scores- Leveled papers'!$H59:$KM59)))</f>
        <is>
          <t/>
        </is>
      </c>
      <c r="EI57" s="752" t="inlineStr">
        <f aca="false">IF($B57="","",IF(COUNTIFS('English Scores- Leveled papers'!$H$4:$KM$4,EI$3,'English Scores- Leveled papers'!$H59:$KM59,"&lt;&gt;")=0,"",SUMIF('English Scores- Leveled papers'!$H$4:$KM$4,EI$3,'English Scores- Leveled papers'!$H59:$KM59)))</f>
        <is>
          <t/>
        </is>
      </c>
      <c r="EJ57" s="752" t="inlineStr">
        <f aca="false">IF($B57="","",IF(COUNTIFS('English Scores- Leveled papers'!$H$4:$KM$4,EJ$3,'English Scores- Leveled papers'!$H59:$KM59,"&lt;&gt;")=0,"",SUMIF('English Scores- Leveled papers'!$H$4:$KM$4,EJ$3,'English Scores- Leveled papers'!$H59:$KM59)))</f>
        <is>
          <t/>
        </is>
      </c>
      <c r="EK57" s="752" t="inlineStr">
        <f aca="false">IF($B57="","",IF(COUNTIFS('English Scores- Leveled papers'!$H$4:$KM$4,EK$3,'English Scores- Leveled papers'!$H59:$KM59,"&lt;&gt;")=0,"",SUMIF('English Scores- Leveled papers'!$H$4:$KM$4,EK$3,'English Scores- Leveled papers'!$H59:$KM59)))</f>
        <is>
          <t/>
        </is>
      </c>
      <c r="EL57" s="752" t="inlineStr">
        <f aca="false">IF($B57="","",IF(COUNTIFS('English Scores- Leveled papers'!$H$4:$KM$4,EL$3,'English Scores- Leveled papers'!$H59:$KM59,"&lt;&gt;")=0,"",SUMIF('English Scores- Leveled papers'!$H$4:$KM$4,EL$3,'English Scores- Leveled papers'!$H59:$KM59)))</f>
        <is>
          <t/>
        </is>
      </c>
      <c r="EM57" s="752" t="inlineStr">
        <f aca="false">IF($B57="","",IF(COUNTIFS('English Scores- Leveled papers'!$H$4:$KM$4,EM$3,'English Scores- Leveled papers'!$H59:$KM59,"&lt;&gt;")=0,"",SUMIF('English Scores- Leveled papers'!$H$4:$KM$4,EM$3,'English Scores- Leveled papers'!$H59:$KM59)))</f>
        <is>
          <t/>
        </is>
      </c>
      <c r="EN57" s="752" t="inlineStr">
        <f aca="false">IF($B57="","",IF(COUNTIFS('English Scores- Leveled papers'!$H$4:$KM$4,EN$3,'English Scores- Leveled papers'!$H59:$KM59,"&lt;&gt;")=0,"",SUMIF('English Scores- Leveled papers'!$H$4:$KM$4,EN$3,'English Scores- Leveled papers'!$H59:$KM59)))</f>
        <is>
          <t/>
        </is>
      </c>
      <c r="EO57" s="752" t="inlineStr">
        <f aca="false">IF($B57="","",IF(COUNTIFS('English Scores- Leveled papers'!$H$4:$KM$4,EO$3,'English Scores- Leveled papers'!$H59:$KM59,"&lt;&gt;")=0,"",SUMIF('English Scores- Leveled papers'!$H$4:$KM$4,EO$3,'English Scores- Leveled papers'!$H59:$KM59)))</f>
        <is>
          <t/>
        </is>
      </c>
      <c r="EP57" s="752" t="inlineStr">
        <f aca="false">IF($B57="","",IF(COUNTIFS('English Scores- Leveled papers'!$H$4:$KM$4,EP$3,'English Scores- Leveled papers'!$H59:$KM59,"&lt;&gt;")=0,"",SUMIF('English Scores- Leveled papers'!$H$4:$KM$4,EP$3,'English Scores- Leveled papers'!$H59:$KM59)))</f>
        <is>
          <t/>
        </is>
      </c>
    </row>
    <row r="58" customFormat="false" ht="12.75" hidden="false" customHeight="true" outlineLevel="0" collapsed="false">
      <c r="A58" s="315" t="n">
        <v>54</v>
      </c>
      <c r="B58" s="315" t="inlineStr">
        <f aca="false">'English Scores- Leveled papers'!B60</f>
        <is>
          <t/>
        </is>
      </c>
      <c r="C58" s="751" t="e">
        <f aca="false">IF('RC Mastery Check+Question type'!D58="","",IF(OR('RC Mastery Check+Question type'!D58=-0.5,'RC Mastery Check+Question type'!D58=0,'RC Mastery Check+Question type'!D58=0.2,'RC Mastery Check+Question type'!D58=0.5),"NR",'cover sheet'!#ref!))</f>
        <v>#VALUE!</v>
      </c>
      <c r="D58" s="316" t="inlineStr">
        <f aca="false">IF(OR(B58="",COUNT('English Scores- Leveled papers'!AJ60:KM60)=0),"",IF((AND(R58&gt;=(70/100),R58&lt;1.1)),9,IF(AND(Q58&gt;=(70/100),Q58&lt;1.1),8,IF(AND(P58&gt;=(70/100),P58&lt;1.1),7,IF(AND(O58&gt;=(70/100),O58&lt;1.1),6,IF(AND(N58&gt;=0.7,N58&lt;1.1),5,IF(AND(M58&gt;=0.7,M58&lt;1.1),5,IF(AND(L58&gt;=0.7,L58&lt;1.1),4,IF(AND(K58&gt;=0.7,K58&lt;1.1),4,IF(AND(J58&gt;=0.7,J58&lt;1.1),3,IF(AND(I58&gt;=0.7,I58&lt;1.1),3,IF(AND(H58&gt;=0.7,H58&lt;1.1),2,IF(AND(G58&gt;=0.7,G58&lt;1.1),2,IF(AND(F58&gt;=0.7,F58&lt;1.1),1,IF(AND(E58&gt;=0.7,E58&lt;1.1),1,IF(COUNT('English Scores- Leveled papers'!AJ60:AK60)=0,"","NR"))))))))))))))))</f>
        <is>
          <t/>
        </is>
      </c>
      <c r="E58" s="318" t="str">
        <f aca="false">IF((B58=""),"",IF(COUNT(S58:W58)=0,"",ROUND(SUM(S58:W58)/SUM($S$2:$W$2),1)))</f>
        <v/>
      </c>
      <c r="F58" s="318" t="str">
        <f aca="false">IF((B58=""),"",IF(COUNT(X58:AB58)=0,"",ROUND(SUM(X58:AB58)/SUM($X$2:$AB$2),1)))</f>
        <v/>
      </c>
      <c r="G58" s="318" t="str">
        <f aca="false">IFERROR(IF((B58=""),"",IF(COUNT(AC58:AH58)=0,"",ROUND(SUM(AC58:AH58)/SUM($AC$2:$AH$2),1))),"")</f>
        <v/>
      </c>
      <c r="H58" s="318" t="str">
        <f aca="false">IFERROR(IF((B58=""),"",IF(COUNT(AI58:AN58)=0,"",ROUND(SUM(AI58:AN58)/SUM($AI$2:$AN$2),1))),0)</f>
        <v/>
      </c>
      <c r="I58" s="318" t="str">
        <f aca="false">IFERROR(IF((B58=""),"",IF(COUNT(AO58:AY58)=0,"",ROUND(SUM(AO58:AY58)/SUM($AO$2:$AY$2),1))),0)</f>
        <v/>
      </c>
      <c r="J58" s="318" t="str">
        <f aca="false">IFERROR(IF((B58=""),"",IF(COUNT(AZ58:BO58)=0,"",ROUND(SUM(AZ58:BO58)/SUM($AZ$2:$BO$2),1))),0)</f>
        <v/>
      </c>
      <c r="K58" s="318" t="str">
        <f aca="false">IFERROR(IF((B58=""),"",IF(COUNT(BP58:BW58)=0,"",ROUND(SUM(BP58:BW58)/SUM($BP$2:$BW$2),1))),0)</f>
        <v/>
      </c>
      <c r="L58" s="318" t="str">
        <f aca="false">IFERROR(IF((B58=""),"",IF(COUNT(BX58:CF58)=0,"",ROUND(SUM(BX58:CF58)/SUM($BX$2:$CF$2),1))),0)</f>
        <v/>
      </c>
      <c r="M58" s="318" t="str">
        <f aca="false">IFERROR(IF((B58=""),"",IF(COUNT(CG58:CK58)=0,"",ROUND(SUM(CG58:CK58)/SUM($CG$2:$CK$2),1))),0)</f>
        <v/>
      </c>
      <c r="N58" s="318" t="str">
        <f aca="false">IFERROR(IF((B58=""),"",IF(COUNT(CL58:CS58)=0,"",ROUND(SUM(CL58:CS58)/SUM($CL$2:$CS$2),1))),0)</f>
        <v/>
      </c>
      <c r="O58" s="318" t="str">
        <f aca="false">IFERROR(IF((B58=""),"",IF(COUNT(CT58:DE58)=0,"",ROUND(SUM(CT58:DE58)/SUM($CT$2:$DE$2),1))),0)</f>
        <v/>
      </c>
      <c r="P58" s="318" t="str">
        <f aca="false">IFERROR(IF((B58=""),"",IF(COUNT(DF58:DQ58)=0,"",ROUND(SUM(DF58:DQ58)/SUM($DF$2:$DQ$2),1))),0)</f>
        <v/>
      </c>
      <c r="Q58" s="318" t="str">
        <f aca="false">IFERROR(IF((B58=""),"",IF(COUNT(DR58:EB58)=0,"",ROUND(SUM(DR58:EB58)/SUM($DR$2:$EB$2),1))),0)</f>
        <v/>
      </c>
      <c r="R58" s="318" t="str">
        <f aca="false">(IF((B58=""),"",IF(COUNT(ED58:EP58)=0,"",ROUND(SUM(ED58:EP58)/SUM($ED$2:$EP$2),1))))</f>
        <v/>
      </c>
      <c r="S58" s="319" t="inlineStr">
        <f aca="false">IF($B58="","",IF(COUNTIFS('English Scores- Leveled papers'!$H$4:$KM$4,S$3,'English Scores- Leveled papers'!$H60:$KM60,"&lt;&gt;")=0,"",SUMIF('English Scores- Leveled papers'!$H$4:$KM$4,S$3,'English Scores- Leveled papers'!$H60:$KM60)))</f>
        <is>
          <t/>
        </is>
      </c>
      <c r="T58" s="319" t="inlineStr">
        <f aca="false">IF($B58="","",IF(COUNTIFS('English Scores- Leveled papers'!$H$4:$KM$4,T$3,'English Scores- Leveled papers'!$H60:$KM60,"&lt;&gt;")=0,"",SUMIF('English Scores- Leveled papers'!$H$4:$KM$4,T$3,'English Scores- Leveled papers'!$H60:$KM60)))</f>
        <is>
          <t/>
        </is>
      </c>
      <c r="U58" s="319" t="inlineStr">
        <f aca="false">IF($B58="","",IF(COUNTIFS('English Scores- Leveled papers'!$H$4:$KM$4,U$3,'English Scores- Leveled papers'!$H60:$KM60,"&lt;&gt;")=0,"",SUMIF('English Scores- Leveled papers'!$H$4:$KM$4,U$3,'English Scores- Leveled papers'!$H60:$KM60)))</f>
        <is>
          <t/>
        </is>
      </c>
      <c r="V58" s="319" t="inlineStr">
        <f aca="false">IF($B58="","",IF(COUNTIFS('English Scores- Leveled papers'!$H$4:$KM$4,V$3,'English Scores- Leveled papers'!$H60:$KM60,"&lt;&gt;")=0,"",SUMIF('English Scores- Leveled papers'!$H$4:$KM$4,V$3,'English Scores- Leveled papers'!$H60:$KM60)))</f>
        <is>
          <t/>
        </is>
      </c>
      <c r="W58" s="319" t="inlineStr">
        <f aca="false">IF($B58="","",IF(COUNTIFS('English Scores- Leveled papers'!$H$4:$KM$4,W$3,'English Scores- Leveled papers'!$H60:$KM60,"&lt;&gt;")=0,"",SUMIF('English Scores- Leveled papers'!$H$4:$KM$4,W$3,'English Scores- Leveled papers'!$H60:$KM60)))</f>
        <is>
          <t/>
        </is>
      </c>
      <c r="X58" s="752" t="inlineStr">
        <f aca="false">IF($B58="","",IF(COUNTIFS('English Scores- Leveled papers'!$H$4:$KM$4,X$3,'English Scores- Leveled papers'!$H60:$KM60,"&lt;&gt;")=0,"",SUMIF('English Scores- Leveled papers'!$H$4:$KM$4,X$3,'English Scores- Leveled papers'!$H60:$KM60)))</f>
        <is>
          <t/>
        </is>
      </c>
      <c r="Y58" s="752" t="inlineStr">
        <f aca="false">IF($B58="","",IF(COUNTIFS('English Scores- Leveled papers'!$H$4:$KM$4,Y$3,'English Scores- Leveled papers'!$H60:$KM60,"&lt;&gt;")=0,"",SUMIF('English Scores- Leveled papers'!$H$4:$KM$4,Y$3,'English Scores- Leveled papers'!$H60:$KM60)))</f>
        <is>
          <t/>
        </is>
      </c>
      <c r="Z58" s="752" t="inlineStr">
        <f aca="false">IF($B58="","",IF(COUNTIFS('English Scores- Leveled papers'!$H$4:$KM$4,Z$3,'English Scores- Leveled papers'!$H60:$KM60,"&lt;&gt;")=0,"",SUMIF('English Scores- Leveled papers'!$H$4:$KM$4,Z$3,'English Scores- Leveled papers'!$H60:$KM60)))</f>
        <is>
          <t/>
        </is>
      </c>
      <c r="AA58" s="752" t="inlineStr">
        <f aca="false">IF($B58="","",IF(COUNTIFS('English Scores- Leveled papers'!$H$4:$KM$4,AA$3,'English Scores- Leveled papers'!$H60:$KM60,"&lt;&gt;")=0,"",SUMIF('English Scores- Leveled papers'!$H$4:$KM$4,AA$3,'English Scores- Leveled papers'!$H60:$KM60)))</f>
        <is>
          <t/>
        </is>
      </c>
      <c r="AB58" s="752" t="inlineStr">
        <f aca="false">IF($B58="","",IF(COUNTIFS('English Scores- Leveled papers'!$H$4:$KM$4,AB$3,'English Scores- Leveled papers'!$H60:$KM60,"&lt;&gt;")=0,"",SUMIF('English Scores- Leveled papers'!$H$4:$KM$4,AB$3,'English Scores- Leveled papers'!$H60:$KM60)))</f>
        <is>
          <t/>
        </is>
      </c>
      <c r="AC58" s="319" t="inlineStr">
        <f aca="false">IF($B58="","",IF(COUNTIFS('English Scores- Leveled papers'!$H$4:$KM$4,AC$3,'English Scores- Leveled papers'!$H60:$KM60,"&lt;&gt;")=0,"",SUMIF('English Scores- Leveled papers'!$H$4:$KM$4,AC$3,'English Scores- Leveled papers'!$H60:$KM60)))</f>
        <is>
          <t/>
        </is>
      </c>
      <c r="AD58" s="319" t="inlineStr">
        <f aca="false">IF($B58="","",IF(COUNTIFS('English Scores- Leveled papers'!$H$4:$KM$4,AD$3,'English Scores- Leveled papers'!$H60:$KM60,"&lt;&gt;")=0,"",SUMIF('English Scores- Leveled papers'!$H$4:$KM$4,AD$3,'English Scores- Leveled papers'!$H60:$KM60)))</f>
        <is>
          <t/>
        </is>
      </c>
      <c r="AE58" s="319" t="inlineStr">
        <f aca="false">IF($B58="","",IF(COUNTIFS('English Scores- Leveled papers'!$H$4:$KM$4,AE$3,'English Scores- Leveled papers'!$H60:$KM60,"&lt;&gt;")=0,"",SUMIF('English Scores- Leveled papers'!$H$4:$KM$4,AE$3,'English Scores- Leveled papers'!$H60:$KM60)))</f>
        <is>
          <t/>
        </is>
      </c>
      <c r="AF58" s="319" t="inlineStr">
        <f aca="false">IF($B58="","",IF(COUNTIFS('English Scores- Leveled papers'!$H$4:$KM$4,AF$3,'English Scores- Leveled papers'!$H60:$KM60,"&lt;&gt;")=0,"",SUMIF('English Scores- Leveled papers'!$H$4:$KM$4,AF$3,'English Scores- Leveled papers'!$H60:$KM60)))</f>
        <is>
          <t/>
        </is>
      </c>
      <c r="AG58" s="319" t="inlineStr">
        <f aca="false">IF($B58="","",IF(COUNTIFS('English Scores- Leveled papers'!$H$4:$KM$4,AG$3,'English Scores- Leveled papers'!$H60:$KM60,"&lt;&gt;")=0,"",SUMIF('English Scores- Leveled papers'!$H$4:$KM$4,AG$3,'English Scores- Leveled papers'!$H60:$KM60)))</f>
        <is>
          <t/>
        </is>
      </c>
      <c r="AH58" s="319" t="inlineStr">
        <f aca="false">IF($B58="","",IF(COUNTIFS('English Scores- Leveled papers'!$H$4:$KM$4,AH$3,'English Scores- Leveled papers'!$H60:$KM60,"&lt;&gt;")=0,"",SUMIF('English Scores- Leveled papers'!$H$4:$KM$4,AH$3,'English Scores- Leveled papers'!$H60:$KM60)))</f>
        <is>
          <t/>
        </is>
      </c>
      <c r="AI58" s="752" t="inlineStr">
        <f aca="false">IF($B58="","",IF(COUNTIFS('English Scores- Leveled papers'!$H$4:$KM$4,AI$3,'English Scores- Leveled papers'!$H60:$KM60,"&lt;&gt;")=0,"",SUMIF('English Scores- Leveled papers'!$H$4:$KM$4,AI$3,'English Scores- Leveled papers'!$H60:$KM60)))</f>
        <is>
          <t/>
        </is>
      </c>
      <c r="AJ58" s="752" t="inlineStr">
        <f aca="false">IF($B58="","",IF(COUNTIFS('English Scores- Leveled papers'!$H$4:$KM$4,AJ$3,'English Scores- Leveled papers'!$H60:$KM60,"&lt;&gt;")=0,"",SUMIF('English Scores- Leveled papers'!$H$4:$KM$4,AJ$3,'English Scores- Leveled papers'!$H60:$KM60)))</f>
        <is>
          <t/>
        </is>
      </c>
      <c r="AK58" s="752" t="inlineStr">
        <f aca="false">IF($B58="","",IF(COUNTIFS('English Scores- Leveled papers'!$H$4:$KM$4,AK$3,'English Scores- Leveled papers'!$H60:$KM60,"&lt;&gt;")=0,"",SUMIF('English Scores- Leveled papers'!$H$4:$KM$4,AK$3,'English Scores- Leveled papers'!$H60:$KM60)))</f>
        <is>
          <t/>
        </is>
      </c>
      <c r="AL58" s="752" t="inlineStr">
        <f aca="false">IF($B58="","",IF(COUNTIFS('English Scores- Leveled papers'!$H$4:$KM$4,AL$3,'English Scores- Leveled papers'!$H60:$KM60,"&lt;&gt;")=0,"",SUMIF('English Scores- Leveled papers'!$H$4:$KM$4,AL$3,'English Scores- Leveled papers'!$H60:$KM60)))</f>
        <is>
          <t/>
        </is>
      </c>
      <c r="AM58" s="752" t="inlineStr">
        <f aca="false">IF($B58="","",IF(COUNTIFS('English Scores- Leveled papers'!$H$4:$KM$4,AM$3,'English Scores- Leveled papers'!$H60:$KM60,"&lt;&gt;")=0,"",SUMIF('English Scores- Leveled papers'!$H$4:$KM$4,AM$3,'English Scores- Leveled papers'!$H60:$KM60)))</f>
        <is>
          <t/>
        </is>
      </c>
      <c r="AN58" s="752" t="inlineStr">
        <f aca="false">IF($B58="","",IF(COUNTIFS('English Scores- Leveled papers'!$H$4:$KM$4,AN$3,'English Scores- Leveled papers'!$H60:$KM60,"&lt;&gt;")=0,"",SUMIF('English Scores- Leveled papers'!$H$4:$KM$4,AN$3,'English Scores- Leveled papers'!$H60:$KM60)))</f>
        <is>
          <t/>
        </is>
      </c>
      <c r="AO58" s="319" t="inlineStr">
        <f aca="false">IF($B58="","",IF(COUNTIFS('English Scores- Leveled papers'!$H$4:$KM$4,AO$3,'English Scores- Leveled papers'!$H60:$KM60,"&lt;&gt;")=0,"",SUMIF('English Scores- Leveled papers'!$H$4:$KM$4,AO$3,'English Scores- Leveled papers'!$H60:$KM60)))</f>
        <is>
          <t/>
        </is>
      </c>
      <c r="AP58" s="319" t="inlineStr">
        <f aca="false">IF($B58="","",IF(COUNTIFS('English Scores- Leveled papers'!$H$4:$KM$4,AP$3,'English Scores- Leveled papers'!$H60:$KM60,"&lt;&gt;")=0,"",SUMIF('English Scores- Leveled papers'!$H$4:$KM$4,AP$3,'English Scores- Leveled papers'!$H60:$KM60)))</f>
        <is>
          <t/>
        </is>
      </c>
      <c r="AQ58" s="319" t="inlineStr">
        <f aca="false">IF($B58="","",IF(COUNTIFS('English Scores- Leveled papers'!$H$4:$KM$4,AQ$3,'English Scores- Leveled papers'!$H60:$KM60,"&lt;&gt;")=0,"",SUMIF('English Scores- Leveled papers'!$H$4:$KM$4,AQ$3,'English Scores- Leveled papers'!$H60:$KM60)))</f>
        <is>
          <t/>
        </is>
      </c>
      <c r="AR58" s="319" t="inlineStr">
        <f aca="false">IF($B58="","",IF(COUNTIFS('English Scores- Leveled papers'!$H$4:$KM$4,AR$3,'English Scores- Leveled papers'!$H60:$KM60,"&lt;&gt;")=0,"",SUMIF('English Scores- Leveled papers'!$H$4:$KM$4,AR$3,'English Scores- Leveled papers'!$H60:$KM60)))</f>
        <is>
          <t/>
        </is>
      </c>
      <c r="AS58" s="319" t="inlineStr">
        <f aca="false">IF($B58="","",IF(COUNTIFS('English Scores- Leveled papers'!$H$4:$KM$4,AS$3,'English Scores- Leveled papers'!$H60:$KM60,"&lt;&gt;")=0,"",SUMIF('English Scores- Leveled papers'!$H$4:$KM$4,AS$3,'English Scores- Leveled papers'!$H60:$KM60)))</f>
        <is>
          <t/>
        </is>
      </c>
      <c r="AT58" s="319" t="inlineStr">
        <f aca="false">IF($B58="","",IF(COUNTIFS('English Scores- Leveled papers'!$H$4:$KM$4,AT$3,'English Scores- Leveled papers'!$H60:$KM60,"&lt;&gt;")=0,"",SUMIF('English Scores- Leveled papers'!$H$4:$KM$4,AT$3,'English Scores- Leveled papers'!$H60:$KM60)))</f>
        <is>
          <t/>
        </is>
      </c>
      <c r="AU58" s="319" t="inlineStr">
        <f aca="false">IF($B58="","",IF(COUNTIFS('English Scores- Leveled papers'!$H$4:$KM$4,AU$3,'English Scores- Leveled papers'!$H60:$KM60,"&lt;&gt;")=0,"",SUMIF('English Scores- Leveled papers'!$H$4:$KM$4,AU$3,'English Scores- Leveled papers'!$H60:$KM60)))</f>
        <is>
          <t/>
        </is>
      </c>
      <c r="AV58" s="319" t="inlineStr">
        <f aca="false">IF($B58="","",IF(COUNTIFS('English Scores- Leveled papers'!$H$4:$KM$4,AV$3,'English Scores- Leveled papers'!$H60:$KM60,"&lt;&gt;")=0,"",SUMIF('English Scores- Leveled papers'!$H$4:$KM$4,AV$3,'English Scores- Leveled papers'!$H60:$KM60)))</f>
        <is>
          <t/>
        </is>
      </c>
      <c r="AW58" s="319" t="inlineStr">
        <f aca="false">IF($B58="","",IF(COUNTIFS('English Scores- Leveled papers'!$H$4:$KM$4,AW$3,'English Scores- Leveled papers'!$H60:$KM60,"&lt;&gt;")=0,"",SUMIF('English Scores- Leveled papers'!$H$4:$KM$4,AW$3,'English Scores- Leveled papers'!$H60:$KM60)))</f>
        <is>
          <t/>
        </is>
      </c>
      <c r="AX58" s="319" t="inlineStr">
        <f aca="false">IF($B58="","",IF(COUNTIFS('English Scores- Leveled papers'!$H$4:$KM$4,AX$3,'English Scores- Leveled papers'!$H60:$KM60,"&lt;&gt;")=0,"",SUMIF('English Scores- Leveled papers'!$H$4:$KM$4,AX$3,'English Scores- Leveled papers'!$H60:$KM60)))</f>
        <is>
          <t/>
        </is>
      </c>
      <c r="AY58" s="319" t="inlineStr">
        <f aca="false">IF($B58="","",IF(COUNTIFS('English Scores- Leveled papers'!$H$4:$KM$4,AY$3,'English Scores- Leveled papers'!$H60:$KM60,"&lt;&gt;")=0,"",SUMIF('English Scores- Leveled papers'!$H$4:$KM$4,AY$3,'English Scores- Leveled papers'!$H60:$KM60)))</f>
        <is>
          <t/>
        </is>
      </c>
      <c r="AZ58" s="752" t="inlineStr">
        <f aca="false">IF($B58="","",IF(COUNTIFS('English Scores- Leveled papers'!$H$4:$KM$4,AZ$3,'English Scores- Leveled papers'!$H60:$KM60,"&lt;&gt;")=0,"",SUMIF('English Scores- Leveled papers'!$H$4:$KM$4,AZ$3,'English Scores- Leveled papers'!$H60:$KM60)))</f>
        <is>
          <t/>
        </is>
      </c>
      <c r="BA58" s="752" t="inlineStr">
        <f aca="false">IF($B58="","",IF(COUNTIFS('English Scores- Leveled papers'!$H$4:$KM$4,BA$3,'English Scores- Leveled papers'!$H60:$KM60,"&lt;&gt;")=0,"",SUMIF('English Scores- Leveled papers'!$H$4:$KM$4,BA$3,'English Scores- Leveled papers'!$H60:$KM60)))</f>
        <is>
          <t/>
        </is>
      </c>
      <c r="BB58" s="752" t="inlineStr">
        <f aca="false">IF($B58="","",IF(COUNTIFS('English Scores- Leveled papers'!$H$4:$KM$4,BB$3,'English Scores- Leveled papers'!$H60:$KM60,"&lt;&gt;")=0,"",SUMIF('English Scores- Leveled papers'!$H$4:$KM$4,BB$3,'English Scores- Leveled papers'!$H60:$KM60)))</f>
        <is>
          <t/>
        </is>
      </c>
      <c r="BC58" s="752" t="inlineStr">
        <f aca="false">IF($B58="","",IF(COUNTIFS('English Scores- Leveled papers'!$H$4:$KM$4,BC$3,'English Scores- Leveled papers'!$H60:$KM60,"&lt;&gt;")=0,"",SUMIF('English Scores- Leveled papers'!$H$4:$KM$4,BC$3,'English Scores- Leveled papers'!$H60:$KM60)))</f>
        <is>
          <t/>
        </is>
      </c>
      <c r="BD58" s="752"/>
      <c r="BE58" s="752"/>
      <c r="BF58" s="752" t="inlineStr">
        <f aca="false">IF($B58="","",IF(COUNTIFS('English Scores- Leveled papers'!$H$4:$KM$4,BF$3,'English Scores- Leveled papers'!$H60:$KM60,"&lt;&gt;")=0,"",SUMIF('English Scores- Leveled papers'!$H$4:$KM$4,BF$3,'English Scores- Leveled papers'!$H60:$KM60)))</f>
        <is>
          <t/>
        </is>
      </c>
      <c r="BG58" s="752" t="inlineStr">
        <f aca="false">IF($B58="","",IF(COUNTIFS('English Scores- Leveled papers'!$H$4:$KM$4,BG$3,'English Scores- Leveled papers'!$H60:$KM60,"&lt;&gt;")=0,"",SUMIF('English Scores- Leveled papers'!$H$4:$KM$4,BG$3,'English Scores- Leveled papers'!$H60:$KM60)))</f>
        <is>
          <t/>
        </is>
      </c>
      <c r="BH58" s="752" t="inlineStr">
        <f aca="false">IF($B58="","",IF(COUNTIFS('English Scores- Leveled papers'!$H$4:$KM$4,BH$3,'English Scores- Leveled papers'!$H60:$KM60,"&lt;&gt;")=0,"",SUMIF('English Scores- Leveled papers'!$H$4:$KM$4,BH$3,'English Scores- Leveled papers'!$H60:$KM60)))</f>
        <is>
          <t/>
        </is>
      </c>
      <c r="BI58" s="752" t="inlineStr">
        <f aca="false">IF($B58="","",IF(COUNTIFS('English Scores- Leveled papers'!$H$4:$KM$4,BI$3,'English Scores- Leveled papers'!$H60:$KM60,"&lt;&gt;")=0,"",SUMIF('English Scores- Leveled papers'!$H$4:$KM$4,BI$3,'English Scores- Leveled papers'!$H60:$KM60)))</f>
        <is>
          <t/>
        </is>
      </c>
      <c r="BJ58" s="752" t="inlineStr">
        <f aca="false">IF($B58="","",IF(COUNTIFS('English Scores- Leveled papers'!$H$4:$KM$4,BJ$3,'English Scores- Leveled papers'!$H60:$KM60,"&lt;&gt;")=0,"",SUMIF('English Scores- Leveled papers'!$H$4:$KM$4,BJ$3,'English Scores- Leveled papers'!$H60:$KM60)))</f>
        <is>
          <t/>
        </is>
      </c>
      <c r="BK58" s="752" t="inlineStr">
        <f aca="false">IF($B58="","",IF(COUNTIFS('English Scores- Leveled papers'!$H$4:$KM$4,BK$3,'English Scores- Leveled papers'!$H60:$KM60,"&lt;&gt;")=0,"",SUMIF('English Scores- Leveled papers'!$H$4:$KM$4,BK$3,'English Scores- Leveled papers'!$H60:$KM60)))</f>
        <is>
          <t/>
        </is>
      </c>
      <c r="BL58" s="752" t="inlineStr">
        <f aca="false">IF($B58="","",IF(COUNTIFS('English Scores- Leveled papers'!$H$4:$KM$4,BL$3,'English Scores- Leveled papers'!$H60:$KM60,"&lt;&gt;")=0,"",SUMIF('English Scores- Leveled papers'!$H$4:$KM$4,BL$3,'English Scores- Leveled papers'!$H60:$KM60)))</f>
        <is>
          <t/>
        </is>
      </c>
      <c r="BM58" s="752" t="inlineStr">
        <f aca="false">IF($B58="","",IF(COUNTIFS('English Scores- Leveled papers'!$H$4:$KM$4,BM$3,'English Scores- Leveled papers'!$H60:$KM60,"&lt;&gt;")=0,"",SUMIF('English Scores- Leveled papers'!$H$4:$KM$4,BM$3,'English Scores- Leveled papers'!$H60:$KM60)))</f>
        <is>
          <t/>
        </is>
      </c>
      <c r="BN58" s="752" t="inlineStr">
        <f aca="false">IF($B58="","",IF(COUNTIFS('English Scores- Leveled papers'!$H$4:$KM$4,BN$3,'English Scores- Leveled papers'!$H60:$KM60,"&lt;&gt;")=0,"",SUMIF('English Scores- Leveled papers'!$H$4:$KM$4,BN$3,'English Scores- Leveled papers'!$H60:$KM60)))</f>
        <is>
          <t/>
        </is>
      </c>
      <c r="BO58" s="752" t="inlineStr">
        <f aca="false">IF($B58="","",IF(COUNTIFS('English Scores- Leveled papers'!$H$4:$KM$4,BO$3,'English Scores- Leveled papers'!$H60:$KM60,"&lt;&gt;")=0,"",SUMIF('English Scores- Leveled papers'!$H$4:$KM$4,BO$3,'English Scores- Leveled papers'!$H60:$KM60)))</f>
        <is>
          <t/>
        </is>
      </c>
      <c r="BP58" s="319" t="inlineStr">
        <f aca="false">IF($B58="","",IF(COUNTIFS('English Scores- Leveled papers'!$H$4:$KM$4,BP$3,'English Scores- Leveled papers'!$H60:$KM60,"&lt;&gt;")=0,"",SUMIF('English Scores- Leveled papers'!$H$4:$KM$4,BP$3,'English Scores- Leveled papers'!$H60:$KM60)))</f>
        <is>
          <t/>
        </is>
      </c>
      <c r="BQ58" s="319" t="inlineStr">
        <f aca="false">IF($B58="","",IF(COUNTIFS('English Scores- Leveled papers'!$H$4:$KM$4,BQ$3,'English Scores- Leveled papers'!$H60:$KM60,"&lt;&gt;")=0,"",SUMIF('English Scores- Leveled papers'!$H$4:$KM$4,BQ$3,'English Scores- Leveled papers'!$H60:$KM60)))</f>
        <is>
          <t/>
        </is>
      </c>
      <c r="BR58" s="319" t="inlineStr">
        <f aca="false">IF($B58="","",IF(COUNTIFS('English Scores- Leveled papers'!$H$4:$KM$4,BR$3,'English Scores- Leveled papers'!$H60:$KM60,"&lt;&gt;")=0,"",SUMIF('English Scores- Leveled papers'!$H$4:$KM$4,BR$3,'English Scores- Leveled papers'!$H60:$KM60)))</f>
        <is>
          <t/>
        </is>
      </c>
      <c r="BS58" s="319" t="inlineStr">
        <f aca="false">IF($B58="","",IF(COUNTIFS('English Scores- Leveled papers'!$H$4:$KM$4,BS$3,'English Scores- Leveled papers'!$H60:$KM60,"&lt;&gt;")=0,"",SUMIF('English Scores- Leveled papers'!$H$4:$KM$4,BS$3,'English Scores- Leveled papers'!$H60:$KM60)))</f>
        <is>
          <t/>
        </is>
      </c>
      <c r="BT58" s="319" t="inlineStr">
        <f aca="false">IF($B58="","",IF(COUNTIFS('English Scores- Leveled papers'!$H$4:$KM$4,BT$3,'English Scores- Leveled papers'!$H60:$KM60,"&lt;&gt;")=0,"",SUMIF('English Scores- Leveled papers'!$H$4:$KM$4,BT$3,'English Scores- Leveled papers'!$H60:$KM60)))</f>
        <is>
          <t/>
        </is>
      </c>
      <c r="BU58" s="319" t="inlineStr">
        <f aca="false">IF($B58="","",IF(COUNTIFS('English Scores- Leveled papers'!$H$4:$KM$4,BU$3,'English Scores- Leveled papers'!$H60:$KM60,"&lt;&gt;")=0,"",SUMIF('English Scores- Leveled papers'!$H$4:$KM$4,BU$3,'English Scores- Leveled papers'!$H60:$KM60)))</f>
        <is>
          <t/>
        </is>
      </c>
      <c r="BV58" s="319" t="inlineStr">
        <f aca="false">IF($B58="","",IF(COUNTIFS('English Scores- Leveled papers'!$H$4:$KM$4,BV$3,'English Scores- Leveled papers'!$H60:$KM60,"&lt;&gt;")=0,"",SUMIF('English Scores- Leveled papers'!$H$4:$KM$4,BV$3,'English Scores- Leveled papers'!$H60:$KM60)))</f>
        <is>
          <t/>
        </is>
      </c>
      <c r="BW58" s="319" t="inlineStr">
        <f aca="false">IF($B58="","",IF(COUNTIFS('English Scores- Leveled papers'!$H$4:$KM$4,BW$3,'English Scores- Leveled papers'!$H60:$KM60,"&lt;&gt;")=0,"",SUMIF('English Scores- Leveled papers'!$H$4:$KM$4,BW$3,'English Scores- Leveled papers'!$H60:$KM60)))</f>
        <is>
          <t/>
        </is>
      </c>
      <c r="BX58" s="752" t="inlineStr">
        <f aca="false">IF($B58="","",IF(COUNTIFS('English Scores- Leveled papers'!$H$4:$KM$4,BX$3,'English Scores- Leveled papers'!$H60:$KM60,"&lt;&gt;")=0,"",SUMIF('English Scores- Leveled papers'!$H$4:$KM$4,BX$3,'English Scores- Leveled papers'!$H60:$KM60)))</f>
        <is>
          <t/>
        </is>
      </c>
      <c r="BY58" s="752" t="inlineStr">
        <f aca="false">IF($B58="","",IF(COUNTIFS('English Scores- Leveled papers'!$H$4:$KM$4,BY$3,'English Scores- Leveled papers'!$H60:$KM60,"&lt;&gt;")=0,"",SUMIF('English Scores- Leveled papers'!$H$4:$KM$4,BY$3,'English Scores- Leveled papers'!$H60:$KM60)))</f>
        <is>
          <t/>
        </is>
      </c>
      <c r="BZ58" s="752" t="inlineStr">
        <f aca="false">IF($B58="","",IF(COUNTIFS('English Scores- Leveled papers'!$H$4:$KM$4,BZ$3,'English Scores- Leveled papers'!$H60:$KM60,"&lt;&gt;")=0,"",SUMIF('English Scores- Leveled papers'!$H$4:$KM$4,BZ$3,'English Scores- Leveled papers'!$H60:$KM60)))</f>
        <is>
          <t/>
        </is>
      </c>
      <c r="CA58" s="752" t="inlineStr">
        <f aca="false">IF($B58="","",IF(COUNTIFS('English Scores- Leveled papers'!$H$4:$KM$4,CA$3,'English Scores- Leveled papers'!$H60:$KM60,"&lt;&gt;")=0,"",SUMIF('English Scores- Leveled papers'!$H$4:$KM$4,CA$3,'English Scores- Leveled papers'!$H60:$KM60)))</f>
        <is>
          <t/>
        </is>
      </c>
      <c r="CB58" s="752" t="inlineStr">
        <f aca="false">IF($B58="","",IF(COUNTIFS('English Scores- Leveled papers'!$H$4:$KM$4,CB$3,'English Scores- Leveled papers'!$H60:$KM60,"&lt;&gt;")=0,"",SUMIF('English Scores- Leveled papers'!$H$4:$KM$4,CB$3,'English Scores- Leveled papers'!$H60:$KM60)))</f>
        <is>
          <t/>
        </is>
      </c>
      <c r="CC58" s="752" t="inlineStr">
        <f aca="false">IF($B58="","",IF(COUNTIFS('English Scores- Leveled papers'!$H$4:$KM$4,CC$3,'English Scores- Leveled papers'!$H60:$KM60,"&lt;&gt;")=0,"",SUMIF('English Scores- Leveled papers'!$H$4:$KM$4,CC$3,'English Scores- Leveled papers'!$H60:$KM60)))</f>
        <is>
          <t/>
        </is>
      </c>
      <c r="CD58" s="752" t="inlineStr">
        <f aca="false">IF($B58="","",IF(COUNTIFS('English Scores- Leveled papers'!$H$4:$KM$4,CD$3,'English Scores- Leveled papers'!$H60:$KM60,"&lt;&gt;")=0,"",SUMIF('English Scores- Leveled papers'!$H$4:$KM$4,CD$3,'English Scores- Leveled papers'!$H60:$KM60)))</f>
        <is>
          <t/>
        </is>
      </c>
      <c r="CE58" s="752" t="inlineStr">
        <f aca="false">IF($B58="","",IF(COUNTIFS('English Scores- Leveled papers'!$H$4:$KM$4,CE$3,'English Scores- Leveled papers'!$H60:$KM60,"&lt;&gt;")=0,"",SUMIF('English Scores- Leveled papers'!$H$4:$KM$4,CE$3,'English Scores- Leveled papers'!$H60:$KM60)))</f>
        <is>
          <t/>
        </is>
      </c>
      <c r="CF58" s="752" t="inlineStr">
        <f aca="false">IF($B58="","",IF(COUNTIFS('English Scores- Leveled papers'!$H$4:$KM$4,CF$3,'English Scores- Leveled papers'!$H60:$KM60,"&lt;&gt;")=0,"",SUMIF('English Scores- Leveled papers'!$H$4:$KM$4,CF$3,'English Scores- Leveled papers'!$H60:$KM60)))</f>
        <is>
          <t/>
        </is>
      </c>
      <c r="CG58" s="319" t="inlineStr">
        <f aca="false">IF($B58="","",IF(COUNTIFS('English Scores- Leveled papers'!$H$4:$KM$4,CG$3,'English Scores- Leveled papers'!$H60:$KM60,"&lt;&gt;")=0,"",SUMIF('English Scores- Leveled papers'!$H$4:$KM$4,CG$3,'English Scores- Leveled papers'!$H60:$KM60)))</f>
        <is>
          <t/>
        </is>
      </c>
      <c r="CH58" s="319" t="inlineStr">
        <f aca="false">IF($B58="","",IF(COUNTIFS('English Scores- Leveled papers'!$H$4:$KM$4,CH$3,'English Scores- Leveled papers'!$H60:$KM60,"&lt;&gt;")=0,"",SUMIF('English Scores- Leveled papers'!$H$4:$KM$4,CH$3,'English Scores- Leveled papers'!$H60:$KM60)))</f>
        <is>
          <t/>
        </is>
      </c>
      <c r="CI58" s="319" t="inlineStr">
        <f aca="false">IF($B58="","",IF(COUNTIFS('English Scores- Leveled papers'!$H$4:$KM$4,CI$3,'English Scores- Leveled papers'!$H60:$KM60,"&lt;&gt;")=0,"",SUMIF('English Scores- Leveled papers'!$H$4:$KM$4,CI$3,'English Scores- Leveled papers'!$H60:$KM60)))</f>
        <is>
          <t/>
        </is>
      </c>
      <c r="CJ58" s="319" t="inlineStr">
        <f aca="false">IF($B58="","",IF(COUNTIFS('English Scores- Leveled papers'!$H$4:$KM$4,CJ$3,'English Scores- Leveled papers'!$H60:$KM60,"&lt;&gt;")=0,"",SUMIF('English Scores- Leveled papers'!$H$4:$KM$4,CJ$3,'English Scores- Leveled papers'!$H60:$KM60)))</f>
        <is>
          <t/>
        </is>
      </c>
      <c r="CK58" s="319" t="inlineStr">
        <f aca="false">IF($B58="","",IF(COUNTIFS('English Scores- Leveled papers'!$H$4:$KM$4,CK$3,'English Scores- Leveled papers'!$H60:$KM60,"&lt;&gt;")=0,"",SUMIF('English Scores- Leveled papers'!$H$4:$KM$4,CK$3,'English Scores- Leveled papers'!$H60:$KM60)))</f>
        <is>
          <t/>
        </is>
      </c>
      <c r="CL58" s="752" t="inlineStr">
        <f aca="false">IF($B58="","",IF(COUNTIFS('English Scores- Leveled papers'!$H$4:$KM$4,CL$3,'English Scores- Leveled papers'!$H60:$KM60,"&lt;&gt;")=0,"",SUMIF('English Scores- Leveled papers'!$H$4:$KM$4,CL$3,'English Scores- Leveled papers'!$H60:$KM60)))</f>
        <is>
          <t/>
        </is>
      </c>
      <c r="CM58" s="752" t="inlineStr">
        <f aca="false">IF($B58="","",IF(COUNTIFS('English Scores- Leveled papers'!$H$4:$KM$4,CM$3,'English Scores- Leveled papers'!$H60:$KM60,"&lt;&gt;")=0,"",SUMIF('English Scores- Leveled papers'!$H$4:$KM$4,CM$3,'English Scores- Leveled papers'!$H60:$KM60)))</f>
        <is>
          <t/>
        </is>
      </c>
      <c r="CN58" s="752" t="inlineStr">
        <f aca="false">IF($B58="","",IF(COUNTIFS('English Scores- Leveled papers'!$H$4:$KM$4,CN$3,'English Scores- Leveled papers'!$H60:$KM60,"&lt;&gt;")=0,"",SUMIF('English Scores- Leveled papers'!$H$4:$KM$4,CN$3,'English Scores- Leveled papers'!$H60:$KM60)))</f>
        <is>
          <t/>
        </is>
      </c>
      <c r="CO58" s="752" t="inlineStr">
        <f aca="false">IF($B58="","",IF(COUNTIFS('English Scores- Leveled papers'!$H$4:$KM$4,CO$3,'English Scores- Leveled papers'!$H60:$KM60,"&lt;&gt;")=0,"",SUMIF('English Scores- Leveled papers'!$H$4:$KM$4,CO$3,'English Scores- Leveled papers'!$H60:$KM60)))</f>
        <is>
          <t/>
        </is>
      </c>
      <c r="CP58" s="752" t="inlineStr">
        <f aca="false">IF($B58="","",IF(COUNTIFS('English Scores- Leveled papers'!$H$4:$KM$4,CP$3,'English Scores- Leveled papers'!$H60:$KM60,"&lt;&gt;")=0,"",SUMIF('English Scores- Leveled papers'!$H$4:$KM$4,CP$3,'English Scores- Leveled papers'!$H60:$KM60)))</f>
        <is>
          <t/>
        </is>
      </c>
      <c r="CQ58" s="752" t="inlineStr">
        <f aca="false">IF($B58="","",IF(COUNTIFS('English Scores- Leveled papers'!$H$4:$KM$4,CQ$3,'English Scores- Leveled papers'!$H60:$KM60,"&lt;&gt;")=0,"",SUMIF('English Scores- Leveled papers'!$H$4:$KM$4,CQ$3,'English Scores- Leveled papers'!$H60:$KM60)))</f>
        <is>
          <t/>
        </is>
      </c>
      <c r="CR58" s="752" t="inlineStr">
        <f aca="false">IF($B58="","",IF(COUNTIFS('English Scores- Leveled papers'!$H$4:$KM$4,CR$3,'English Scores- Leveled papers'!$H60:$KM60,"&lt;&gt;")=0,"",SUMIF('English Scores- Leveled papers'!$H$4:$KM$4,CR$3,'English Scores- Leveled papers'!$H60:$KM60)))</f>
        <is>
          <t/>
        </is>
      </c>
      <c r="CS58" s="752" t="inlineStr">
        <f aca="false">IF($B58="","",IF(COUNTIFS('English Scores- Leveled papers'!$H$4:$KM$4,CS$3,'English Scores- Leveled papers'!$H60:$KM60,"&lt;&gt;")=0,"",SUMIF('English Scores- Leveled papers'!$H$4:$KM$4,CS$3,'English Scores- Leveled papers'!$H60:$KM60)))</f>
        <is>
          <t/>
        </is>
      </c>
      <c r="CT58" s="319" t="inlineStr">
        <f aca="false">IF($B58="","",IF(COUNTIFS('English Scores- Leveled papers'!$H$4:$KM$4,CT$3,'English Scores- Leveled papers'!$H60:$KM60,"&lt;&gt;")=0,"",SUMIF('English Scores- Leveled papers'!$H$4:$KM$4,CT$3,'English Scores- Leveled papers'!$H60:$KM60)))</f>
        <is>
          <t/>
        </is>
      </c>
      <c r="CU58" s="319" t="inlineStr">
        <f aca="false">IF($B58="","",IF(COUNTIFS('English Scores- Leveled papers'!$H$4:$KM$4,CU$3,'English Scores- Leveled papers'!$H60:$KM60,"&lt;&gt;")=0,"",SUMIF('English Scores- Leveled papers'!$H$4:$KM$4,CU$3,'English Scores- Leveled papers'!$H60:$KM60)))</f>
        <is>
          <t/>
        </is>
      </c>
      <c r="CV58" s="319" t="inlineStr">
        <f aca="false">IF($B58="","",IF(COUNTIFS('English Scores- Leveled papers'!$H$4:$KM$4,CV$3,'English Scores- Leveled papers'!$H60:$KM60,"&lt;&gt;")=0,"",SUMIF('English Scores- Leveled papers'!$H$4:$KM$4,CV$3,'English Scores- Leveled papers'!$H60:$KM60)))</f>
        <is>
          <t/>
        </is>
      </c>
      <c r="CW58" s="319" t="inlineStr">
        <f aca="false">IF($B58="","",IF(COUNTIFS('English Scores- Leveled papers'!$H$4:$KM$4,CW$3,'English Scores- Leveled papers'!$H60:$KM60,"&lt;&gt;")=0,"",SUMIF('English Scores- Leveled papers'!$H$4:$KM$4,CW$3,'English Scores- Leveled papers'!$H60:$KM60)))</f>
        <is>
          <t/>
        </is>
      </c>
      <c r="CX58" s="319" t="inlineStr">
        <f aca="false">IF($B58="","",IF(COUNTIFS('English Scores- Leveled papers'!$H$4:$KM$4,CX$3,'English Scores- Leveled papers'!$H60:$KM60,"&lt;&gt;")=0,"",SUMIF('English Scores- Leveled papers'!$H$4:$KM$4,CX$3,'English Scores- Leveled papers'!$H60:$KM60)))</f>
        <is>
          <t/>
        </is>
      </c>
      <c r="CY58" s="319" t="inlineStr">
        <f aca="false">IF($B58="","",IF(COUNTIFS('English Scores- Leveled papers'!$H$4:$KM$4,CY$3,'English Scores- Leveled papers'!$H60:$KM60,"&lt;&gt;")=0,"",SUMIF('English Scores- Leveled papers'!$H$4:$KM$4,CY$3,'English Scores- Leveled papers'!$H60:$KM60)))</f>
        <is>
          <t/>
        </is>
      </c>
      <c r="CZ58" s="319" t="inlineStr">
        <f aca="false">IF($B58="","",IF(COUNTIFS('English Scores- Leveled papers'!$H$4:$KM$4,CZ$3,'English Scores- Leveled papers'!$H60:$KM60,"&lt;&gt;")=0,"",SUMIF('English Scores- Leveled papers'!$H$4:$KM$4,CZ$3,'English Scores- Leveled papers'!$H60:$KM60)))</f>
        <is>
          <t/>
        </is>
      </c>
      <c r="DA58" s="319" t="inlineStr">
        <f aca="false">IF($B58="","",IF(COUNTIFS('English Scores- Leveled papers'!$H$4:$KM$4,DA$3,'English Scores- Leveled papers'!$H60:$KM60,"&lt;&gt;")=0,"",SUMIF('English Scores- Leveled papers'!$H$4:$KM$4,DA$3,'English Scores- Leveled papers'!$H60:$KM60)))</f>
        <is>
          <t/>
        </is>
      </c>
      <c r="DB58" s="319" t="inlineStr">
        <f aca="false">IF($B58="","",IF(COUNTIFS('English Scores- Leveled papers'!$H$4:$KM$4,DB$3,'English Scores- Leveled papers'!$H60:$KM60,"&lt;&gt;")=0,"",SUMIF('English Scores- Leveled papers'!$H$4:$KM$4,DB$3,'English Scores- Leveled papers'!$H60:$KM60)))</f>
        <is>
          <t/>
        </is>
      </c>
      <c r="DC58" s="319" t="inlineStr">
        <f aca="false">IF($B58="","",IF(COUNTIFS('English Scores- Leveled papers'!$H$4:$KM$4,DC$3,'English Scores- Leveled papers'!$H60:$KM60,"&lt;&gt;")=0,"",SUMIF('English Scores- Leveled papers'!$H$4:$KM$4,DC$3,'English Scores- Leveled papers'!$H60:$KM60)))</f>
        <is>
          <t/>
        </is>
      </c>
      <c r="DD58" s="319" t="inlineStr">
        <f aca="false">IF($B58="","",IF(COUNTIFS('English Scores- Leveled papers'!$H$4:$KM$4,DD$3,'English Scores- Leveled papers'!$H60:$KM60,"&lt;&gt;")=0,"",SUMIF('English Scores- Leveled papers'!$H$4:$KM$4,DD$3,'English Scores- Leveled papers'!$H60:$KM60)))</f>
        <is>
          <t/>
        </is>
      </c>
      <c r="DE58" s="319" t="inlineStr">
        <f aca="false">IF($B58="","",IF(COUNTIFS('English Scores- Leveled papers'!$H$4:$KM$4,DE$3,'English Scores- Leveled papers'!$H60:$KM60,"&lt;&gt;")=0,"",SUMIF('English Scores- Leveled papers'!$H$4:$KM$4,DE$3,'English Scores- Leveled papers'!$H60:$KM60)))</f>
        <is>
          <t/>
        </is>
      </c>
      <c r="DF58" s="752" t="inlineStr">
        <f aca="false">IF($B58="","",IF(COUNTIFS('English Scores- Leveled papers'!$H$4:$KM$4,DF$3,'English Scores- Leveled papers'!$H60:$KM60,"&lt;&gt;")=0,"",SUMIF('English Scores- Leveled papers'!$H$4:$KM$4,DF$3,'English Scores- Leveled papers'!$H60:$KM60)))</f>
        <is>
          <t/>
        </is>
      </c>
      <c r="DG58" s="752" t="inlineStr">
        <f aca="false">IF($B58="","",IF(COUNTIFS('English Scores- Leveled papers'!$H$4:$KM$4,DG$3,'English Scores- Leveled papers'!$H60:$KM60,"&lt;&gt;")=0,"",SUMIF('English Scores- Leveled papers'!$H$4:$KM$4,DG$3,'English Scores- Leveled papers'!$H60:$KM60)))</f>
        <is>
          <t/>
        </is>
      </c>
      <c r="DH58" s="752" t="inlineStr">
        <f aca="false">IF($B58="","",IF(COUNTIFS('English Scores- Leveled papers'!$H$4:$KM$4,DH$3,'English Scores- Leveled papers'!$H60:$KM60,"&lt;&gt;")=0,"",SUMIF('English Scores- Leveled papers'!$H$4:$KM$4,DH$3,'English Scores- Leveled papers'!$H60:$KM60)))</f>
        <is>
          <t/>
        </is>
      </c>
      <c r="DI58" s="752" t="inlineStr">
        <f aca="false">IF($B58="","",IF(COUNTIFS('English Scores- Leveled papers'!$H$4:$KM$4,DI$3,'English Scores- Leveled papers'!$H60:$KM60,"&lt;&gt;")=0,"",SUMIF('English Scores- Leveled papers'!$H$4:$KM$4,DI$3,'English Scores- Leveled papers'!$H60:$KM60)))</f>
        <is>
          <t/>
        </is>
      </c>
      <c r="DJ58" s="752" t="inlineStr">
        <f aca="false">IF($B58="","",IF(COUNTIFS('English Scores- Leveled papers'!$H$4:$KM$4,DJ$3,'English Scores- Leveled papers'!$H60:$KM60,"&lt;&gt;")=0,"",SUMIF('English Scores- Leveled papers'!$H$4:$KM$4,DJ$3,'English Scores- Leveled papers'!$H60:$KM60)))</f>
        <is>
          <t/>
        </is>
      </c>
      <c r="DK58" s="752" t="inlineStr">
        <f aca="false">IF($B58="","",IF(COUNTIFS('English Scores- Leveled papers'!$H$4:$KM$4,DK$3,'English Scores- Leveled papers'!$H60:$KM60,"&lt;&gt;")=0,"",SUMIF('English Scores- Leveled papers'!$H$4:$KM$4,DK$3,'English Scores- Leveled papers'!$H60:$KM60)))</f>
        <is>
          <t/>
        </is>
      </c>
      <c r="DL58" s="752" t="inlineStr">
        <f aca="false">IF($B58="","",IF(COUNTIFS('English Scores- Leveled papers'!$H$4:$KM$4,DL$3,'English Scores- Leveled papers'!$H60:$KM60,"&lt;&gt;")=0,"",SUMIF('English Scores- Leveled papers'!$H$4:$KM$4,DL$3,'English Scores- Leveled papers'!$H60:$KM60)))</f>
        <is>
          <t/>
        </is>
      </c>
      <c r="DM58" s="752" t="inlineStr">
        <f aca="false">IF($B58="","",IF(COUNTIFS('English Scores- Leveled papers'!$H$4:$KM$4,DM$3,'English Scores- Leveled papers'!$H60:$KM60,"&lt;&gt;")=0,"",SUMIF('English Scores- Leveled papers'!$H$4:$KM$4,DM$3,'English Scores- Leveled papers'!$H60:$KM60)))</f>
        <is>
          <t/>
        </is>
      </c>
      <c r="DN58" s="752" t="inlineStr">
        <f aca="false">IF($B58="","",IF(COUNTIFS('English Scores- Leveled papers'!$H$4:$KM$4,DN$3,'English Scores- Leveled papers'!$H60:$KM60,"&lt;&gt;")=0,"",SUMIF('English Scores- Leveled papers'!$H$4:$KM$4,DN$3,'English Scores- Leveled papers'!$H60:$KM60)))</f>
        <is>
          <t/>
        </is>
      </c>
      <c r="DO58" s="752" t="inlineStr">
        <f aca="false">IF($B58="","",IF(COUNTIFS('English Scores- Leveled papers'!$H$4:$KM$4,DO$3,'English Scores- Leveled papers'!$H60:$KM60,"&lt;&gt;")=0,"",SUMIF('English Scores- Leveled papers'!$H$4:$KM$4,DO$3,'English Scores- Leveled papers'!$H60:$KM60)))</f>
        <is>
          <t/>
        </is>
      </c>
      <c r="DP58" s="752" t="inlineStr">
        <f aca="false">IF($B58="","",IF(COUNTIFS('English Scores- Leveled papers'!$H$4:$KM$4,DP$3,'English Scores- Leveled papers'!$H60:$KM60,"&lt;&gt;")=0,"",SUMIF('English Scores- Leveled papers'!$H$4:$KM$4,DP$3,'English Scores- Leveled papers'!$H60:$KM60)))</f>
        <is>
          <t/>
        </is>
      </c>
      <c r="DQ58" s="752" t="inlineStr">
        <f aca="false">IF($B58="","",IF(COUNTIFS('English Scores- Leveled papers'!$H$4:$KM$4,DQ$3,'English Scores- Leveled papers'!$H60:$KM60,"&lt;&gt;")=0,"",SUMIF('English Scores- Leveled papers'!$H$4:$KM$4,DQ$3,'English Scores- Leveled papers'!$H60:$KM60)))</f>
        <is>
          <t/>
        </is>
      </c>
      <c r="DR58" s="319" t="inlineStr">
        <f aca="false">IF($B58="","",IF(COUNTIFS('English Scores- Leveled papers'!$H$4:$KM$4,DR$3,'English Scores- Leveled papers'!$H60:$KM60,"&lt;&gt;")=0,"",SUMIF('English Scores- Leveled papers'!$H$4:$KM$4,DR$3,'English Scores- Leveled papers'!$H60:$KM60)))</f>
        <is>
          <t/>
        </is>
      </c>
      <c r="DS58" s="319" t="inlineStr">
        <f aca="false">IF($B58="","",IF(COUNTIFS('English Scores- Leveled papers'!$H$4:$KM$4,DS$3,'English Scores- Leveled papers'!$H60:$KM60,"&lt;&gt;")=0,"",SUMIF('English Scores- Leveled papers'!$H$4:$KM$4,DS$3,'English Scores- Leveled papers'!$H60:$KM60)))</f>
        <is>
          <t/>
        </is>
      </c>
      <c r="DT58" s="319" t="inlineStr">
        <f aca="false">IF($B58="","",IF(COUNTIFS('English Scores- Leveled papers'!$H$4:$KM$4,DT$3,'English Scores- Leveled papers'!$H60:$KM60,"&lt;&gt;")=0,"",SUMIF('English Scores- Leveled papers'!$H$4:$KM$4,DT$3,'English Scores- Leveled papers'!$H60:$KM60)))</f>
        <is>
          <t/>
        </is>
      </c>
      <c r="DU58" s="319" t="inlineStr">
        <f aca="false">IF($B58="","",IF(COUNTIFS('English Scores- Leveled papers'!$H$4:$KM$4,DU$3,'English Scores- Leveled papers'!$H60:$KM60,"&lt;&gt;")=0,"",SUMIF('English Scores- Leveled papers'!$H$4:$KM$4,DU$3,'English Scores- Leveled papers'!$H60:$KM60)))</f>
        <is>
          <t/>
        </is>
      </c>
      <c r="DV58" s="319" t="inlineStr">
        <f aca="false">IF($B58="","",IF(COUNTIFS('English Scores- Leveled papers'!$H$4:$KM$4,DV$3,'English Scores- Leveled papers'!$H60:$KM60,"&lt;&gt;")=0,"",SUMIF('English Scores- Leveled papers'!$H$4:$KM$4,DV$3,'English Scores- Leveled papers'!$H60:$KM60)))</f>
        <is>
          <t/>
        </is>
      </c>
      <c r="DW58" s="319" t="inlineStr">
        <f aca="false">IF($B58="","",IF(COUNTIFS('English Scores- Leveled papers'!$H$4:$KM$4,DW$3,'English Scores- Leveled papers'!$H60:$KM60,"&lt;&gt;")=0,"",SUMIF('English Scores- Leveled papers'!$H$4:$KM$4,DW$3,'English Scores- Leveled papers'!$H60:$KM60)))</f>
        <is>
          <t/>
        </is>
      </c>
      <c r="DX58" s="319" t="inlineStr">
        <f aca="false">IF($B58="","",IF(COUNTIFS('English Scores- Leveled papers'!$H$4:$KM$4,DX$3,'English Scores- Leveled papers'!$H60:$KM60,"&lt;&gt;")=0,"",SUMIF('English Scores- Leveled papers'!$H$4:$KM$4,DX$3,'English Scores- Leveled papers'!$H60:$KM60)))</f>
        <is>
          <t/>
        </is>
      </c>
      <c r="DY58" s="319" t="inlineStr">
        <f aca="false">IF($B58="","",IF(COUNTIFS('English Scores- Leveled papers'!$H$4:$KM$4,DY$3,'English Scores- Leveled papers'!$H60:$KM60,"&lt;&gt;")=0,"",SUMIF('English Scores- Leveled papers'!$H$4:$KM$4,DY$3,'English Scores- Leveled papers'!$H60:$KM60)))</f>
        <is>
          <t/>
        </is>
      </c>
      <c r="DZ58" s="319" t="inlineStr">
        <f aca="false">IF($B58="","",IF(COUNTIFS('English Scores- Leveled papers'!$H$4:$KM$4,DZ$3,'English Scores- Leveled papers'!$H60:$KM60,"&lt;&gt;")=0,"",SUMIF('English Scores- Leveled papers'!$H$4:$KM$4,DZ$3,'English Scores- Leveled papers'!$H60:$KM60)))</f>
        <is>
          <t/>
        </is>
      </c>
      <c r="EA58" s="319" t="inlineStr">
        <f aca="false">IF($B58="","",IF(COUNTIFS('English Scores- Leveled papers'!$H$4:$KM$4,EA$3,'English Scores- Leveled papers'!$H60:$KM60,"&lt;&gt;")=0,"",SUMIF('English Scores- Leveled papers'!$H$4:$KM$4,EA$3,'English Scores- Leveled papers'!$H60:$KM60)))</f>
        <is>
          <t/>
        </is>
      </c>
      <c r="EB58" s="319" t="inlineStr">
        <f aca="false">IF($B58="","",IF(COUNTIFS('English Scores- Leveled papers'!$H$4:$KM$4,EB$3,'English Scores- Leveled papers'!$H60:$KM60,"&lt;&gt;")=0,"",SUMIF('English Scores- Leveled papers'!$H$4:$KM$4,EB$3,'English Scores- Leveled papers'!$H60:$KM60)))</f>
        <is>
          <t/>
        </is>
      </c>
      <c r="EC58" s="319" t="inlineStr">
        <f aca="false">IF($B58="","",IF(COUNTIFS('English Scores- Leveled papers'!$H$4:$KM$4,EC$3,'English Scores- Leveled papers'!$H60:$KM60,"&lt;&gt;")=0,"",SUMIF('English Scores- Leveled papers'!$H$4:$KM$4,EC$3,'English Scores- Leveled papers'!$H60:$KM60)))</f>
        <is>
          <t/>
        </is>
      </c>
      <c r="ED58" s="752" t="inlineStr">
        <f aca="false">IF($B58="","",IF(COUNTIFS('English Scores- Leveled papers'!$H$4:$KM$4,ED$3,'English Scores- Leveled papers'!$H60:$KM60,"&lt;&gt;")=0,"",SUMIF('English Scores- Leveled papers'!$H$4:$KM$4,ED$3,'English Scores- Leveled papers'!$H60:$KM60)))</f>
        <is>
          <t/>
        </is>
      </c>
      <c r="EE58" s="752" t="inlineStr">
        <f aca="false">IF($B58="","",IF(COUNTIFS('English Scores- Leveled papers'!$H$4:$KM$4,EE$3,'English Scores- Leveled papers'!$H60:$KM60,"&lt;&gt;")=0,"",SUMIF('English Scores- Leveled papers'!$H$4:$KM$4,EE$3,'English Scores- Leveled papers'!$H60:$KM60)))</f>
        <is>
          <t/>
        </is>
      </c>
      <c r="EF58" s="752" t="inlineStr">
        <f aca="false">IF($B58="","",IF(COUNTIFS('English Scores- Leveled papers'!$H$4:$KM$4,EF$3,'English Scores- Leveled papers'!$H60:$KM60,"&lt;&gt;")=0,"",SUMIF('English Scores- Leveled papers'!$H$4:$KM$4,EF$3,'English Scores- Leveled papers'!$H60:$KM60)))</f>
        <is>
          <t/>
        </is>
      </c>
      <c r="EG58" s="752" t="inlineStr">
        <f aca="false">IF($B58="","",IF(COUNTIFS('English Scores- Leveled papers'!$H$4:$KM$4,EG$3,'English Scores- Leveled papers'!$H60:$KM60,"&lt;&gt;")=0,"",SUMIF('English Scores- Leveled papers'!$H$4:$KM$4,EG$3,'English Scores- Leveled papers'!$H60:$KM60)))</f>
        <is>
          <t/>
        </is>
      </c>
      <c r="EH58" s="752" t="inlineStr">
        <f aca="false">IF($B58="","",IF(COUNTIFS('English Scores- Leveled papers'!$H$4:$KM$4,EH$3,'English Scores- Leveled papers'!$H60:$KM60,"&lt;&gt;")=0,"",SUMIF('English Scores- Leveled papers'!$H$4:$KM$4,EH$3,'English Scores- Leveled papers'!$H60:$KM60)))</f>
        <is>
          <t/>
        </is>
      </c>
      <c r="EI58" s="752" t="inlineStr">
        <f aca="false">IF($B58="","",IF(COUNTIFS('English Scores- Leveled papers'!$H$4:$KM$4,EI$3,'English Scores- Leveled papers'!$H60:$KM60,"&lt;&gt;")=0,"",SUMIF('English Scores- Leveled papers'!$H$4:$KM$4,EI$3,'English Scores- Leveled papers'!$H60:$KM60)))</f>
        <is>
          <t/>
        </is>
      </c>
      <c r="EJ58" s="752" t="inlineStr">
        <f aca="false">IF($B58="","",IF(COUNTIFS('English Scores- Leveled papers'!$H$4:$KM$4,EJ$3,'English Scores- Leveled papers'!$H60:$KM60,"&lt;&gt;")=0,"",SUMIF('English Scores- Leveled papers'!$H$4:$KM$4,EJ$3,'English Scores- Leveled papers'!$H60:$KM60)))</f>
        <is>
          <t/>
        </is>
      </c>
      <c r="EK58" s="752" t="inlineStr">
        <f aca="false">IF($B58="","",IF(COUNTIFS('English Scores- Leveled papers'!$H$4:$KM$4,EK$3,'English Scores- Leveled papers'!$H60:$KM60,"&lt;&gt;")=0,"",SUMIF('English Scores- Leveled papers'!$H$4:$KM$4,EK$3,'English Scores- Leveled papers'!$H60:$KM60)))</f>
        <is>
          <t/>
        </is>
      </c>
      <c r="EL58" s="752" t="inlineStr">
        <f aca="false">IF($B58="","",IF(COUNTIFS('English Scores- Leveled papers'!$H$4:$KM$4,EL$3,'English Scores- Leveled papers'!$H60:$KM60,"&lt;&gt;")=0,"",SUMIF('English Scores- Leveled papers'!$H$4:$KM$4,EL$3,'English Scores- Leveled papers'!$H60:$KM60)))</f>
        <is>
          <t/>
        </is>
      </c>
      <c r="EM58" s="752" t="inlineStr">
        <f aca="false">IF($B58="","",IF(COUNTIFS('English Scores- Leveled papers'!$H$4:$KM$4,EM$3,'English Scores- Leveled papers'!$H60:$KM60,"&lt;&gt;")=0,"",SUMIF('English Scores- Leveled papers'!$H$4:$KM$4,EM$3,'English Scores- Leveled papers'!$H60:$KM60)))</f>
        <is>
          <t/>
        </is>
      </c>
      <c r="EN58" s="752" t="inlineStr">
        <f aca="false">IF($B58="","",IF(COUNTIFS('English Scores- Leveled papers'!$H$4:$KM$4,EN$3,'English Scores- Leveled papers'!$H60:$KM60,"&lt;&gt;")=0,"",SUMIF('English Scores- Leveled papers'!$H$4:$KM$4,EN$3,'English Scores- Leveled papers'!$H60:$KM60)))</f>
        <is>
          <t/>
        </is>
      </c>
      <c r="EO58" s="752" t="inlineStr">
        <f aca="false">IF($B58="","",IF(COUNTIFS('English Scores- Leveled papers'!$H$4:$KM$4,EO$3,'English Scores- Leveled papers'!$H60:$KM60,"&lt;&gt;")=0,"",SUMIF('English Scores- Leveled papers'!$H$4:$KM$4,EO$3,'English Scores- Leveled papers'!$H60:$KM60)))</f>
        <is>
          <t/>
        </is>
      </c>
      <c r="EP58" s="752" t="inlineStr">
        <f aca="false">IF($B58="","",IF(COUNTIFS('English Scores- Leveled papers'!$H$4:$KM$4,EP$3,'English Scores- Leveled papers'!$H60:$KM60,"&lt;&gt;")=0,"",SUMIF('English Scores- Leveled papers'!$H$4:$KM$4,EP$3,'English Scores- Leveled papers'!$H60:$KM60)))</f>
        <is>
          <t/>
        </is>
      </c>
    </row>
    <row r="59" customFormat="false" ht="12.75" hidden="false" customHeight="true" outlineLevel="0" collapsed="false">
      <c r="A59" s="315" t="n">
        <v>55</v>
      </c>
      <c r="B59" s="315" t="inlineStr">
        <f aca="false">'English Scores- Leveled papers'!B61</f>
        <is>
          <t/>
        </is>
      </c>
      <c r="C59" s="751" t="e">
        <f aca="false">IF('RC Mastery Check+Question type'!D59="","",IF(OR('RC Mastery Check+Question type'!D59=-0.5,'RC Mastery Check+Question type'!D59=0,'RC Mastery Check+Question type'!D59=0.2,'RC Mastery Check+Question type'!D59=0.5),"NR",'cover sheet'!#ref!))</f>
        <v>#VALUE!</v>
      </c>
      <c r="D59" s="316" t="inlineStr">
        <f aca="false">IF(OR(B59="",COUNT('English Scores- Leveled papers'!AJ61:KM61)=0),"",IF((AND(R59&gt;=(70/100),R59&lt;1.1)),9,IF(AND(Q59&gt;=(70/100),Q59&lt;1.1),8,IF(AND(P59&gt;=(70/100),P59&lt;1.1),7,IF(AND(O59&gt;=(70/100),O59&lt;1.1),6,IF(AND(N59&gt;=0.7,N59&lt;1.1),5,IF(AND(M59&gt;=0.7,M59&lt;1.1),5,IF(AND(L59&gt;=0.7,L59&lt;1.1),4,IF(AND(K59&gt;=0.7,K59&lt;1.1),4,IF(AND(J59&gt;=0.7,J59&lt;1.1),3,IF(AND(I59&gt;=0.7,I59&lt;1.1),3,IF(AND(H59&gt;=0.7,H59&lt;1.1),2,IF(AND(G59&gt;=0.7,G59&lt;1.1),2,IF(AND(F59&gt;=0.7,F59&lt;1.1),1,IF(AND(E59&gt;=0.7,E59&lt;1.1),1,IF(COUNT('English Scores- Leveled papers'!AJ61:AK61)=0,"","NR"))))))))))))))))</f>
        <is>
          <t/>
        </is>
      </c>
      <c r="E59" s="318" t="str">
        <f aca="false">IF((B59=""),"",IF(COUNT(S59:W59)=0,"",ROUND(SUM(S59:W59)/SUM($S$2:$W$2),1)))</f>
        <v/>
      </c>
      <c r="F59" s="318" t="str">
        <f aca="false">IF((B59=""),"",IF(COUNT(X59:AB59)=0,"",ROUND(SUM(X59:AB59)/SUM($X$2:$AB$2),1)))</f>
        <v/>
      </c>
      <c r="G59" s="318" t="str">
        <f aca="false">IFERROR(IF((B59=""),"",IF(COUNT(AC59:AH59)=0,"",ROUND(SUM(AC59:AH59)/SUM($AC$2:$AH$2),1))),"")</f>
        <v/>
      </c>
      <c r="H59" s="318" t="str">
        <f aca="false">IFERROR(IF((B59=""),"",IF(COUNT(AI59:AN59)=0,"",ROUND(SUM(AI59:AN59)/SUM($AI$2:$AN$2),1))),0)</f>
        <v/>
      </c>
      <c r="I59" s="318" t="str">
        <f aca="false">IFERROR(IF((B59=""),"",IF(COUNT(AO59:AY59)=0,"",ROUND(SUM(AO59:AY59)/SUM($AO$2:$AY$2),1))),0)</f>
        <v/>
      </c>
      <c r="J59" s="318" t="str">
        <f aca="false">IFERROR(IF((B59=""),"",IF(COUNT(AZ59:BO59)=0,"",ROUND(SUM(AZ59:BO59)/SUM($AZ$2:$BO$2),1))),0)</f>
        <v/>
      </c>
      <c r="K59" s="318" t="str">
        <f aca="false">IFERROR(IF((B59=""),"",IF(COUNT(BP59:BW59)=0,"",ROUND(SUM(BP59:BW59)/SUM($BP$2:$BW$2),1))),0)</f>
        <v/>
      </c>
      <c r="L59" s="318" t="str">
        <f aca="false">IFERROR(IF((B59=""),"",IF(COUNT(BX59:CF59)=0,"",ROUND(SUM(BX59:CF59)/SUM($BX$2:$CF$2),1))),0)</f>
        <v/>
      </c>
      <c r="M59" s="318" t="str">
        <f aca="false">IFERROR(IF((B59=""),"",IF(COUNT(CG59:CK59)=0,"",ROUND(SUM(CG59:CK59)/SUM($CG$2:$CK$2),1))),0)</f>
        <v/>
      </c>
      <c r="N59" s="318" t="str">
        <f aca="false">IFERROR(IF((B59=""),"",IF(COUNT(CL59:CS59)=0,"",ROUND(SUM(CL59:CS59)/SUM($CL$2:$CS$2),1))),0)</f>
        <v/>
      </c>
      <c r="O59" s="318" t="str">
        <f aca="false">IFERROR(IF((B59=""),"",IF(COUNT(CT59:DE59)=0,"",ROUND(SUM(CT59:DE59)/SUM($CT$2:$DE$2),1))),0)</f>
        <v/>
      </c>
      <c r="P59" s="318" t="str">
        <f aca="false">IFERROR(IF((B59=""),"",IF(COUNT(DF59:DQ59)=0,"",ROUND(SUM(DF59:DQ59)/SUM($DF$2:$DQ$2),1))),0)</f>
        <v/>
      </c>
      <c r="Q59" s="318" t="str">
        <f aca="false">IFERROR(IF((B59=""),"",IF(COUNT(DR59:EB59)=0,"",ROUND(SUM(DR59:EB59)/SUM($DR$2:$EB$2),1))),0)</f>
        <v/>
      </c>
      <c r="R59" s="318" t="str">
        <f aca="false">(IF((B59=""),"",IF(COUNT(ED59:EP59)=0,"",ROUND(SUM(ED59:EP59)/SUM($ED$2:$EP$2),1))))</f>
        <v/>
      </c>
      <c r="S59" s="319" t="inlineStr">
        <f aca="false">IF($B59="","",IF(COUNTIFS('English Scores- Leveled papers'!$H$4:$KM$4,S$3,'English Scores- Leveled papers'!$H61:$KM61,"&lt;&gt;")=0,"",SUMIF('English Scores- Leveled papers'!$H$4:$KM$4,S$3,'English Scores- Leveled papers'!$H61:$KM61)))</f>
        <is>
          <t/>
        </is>
      </c>
      <c r="T59" s="319" t="inlineStr">
        <f aca="false">IF($B59="","",IF(COUNTIFS('English Scores- Leveled papers'!$H$4:$KM$4,T$3,'English Scores- Leveled papers'!$H61:$KM61,"&lt;&gt;")=0,"",SUMIF('English Scores- Leveled papers'!$H$4:$KM$4,T$3,'English Scores- Leveled papers'!$H61:$KM61)))</f>
        <is>
          <t/>
        </is>
      </c>
      <c r="U59" s="319" t="inlineStr">
        <f aca="false">IF($B59="","",IF(COUNTIFS('English Scores- Leveled papers'!$H$4:$KM$4,U$3,'English Scores- Leveled papers'!$H61:$KM61,"&lt;&gt;")=0,"",SUMIF('English Scores- Leveled papers'!$H$4:$KM$4,U$3,'English Scores- Leveled papers'!$H61:$KM61)))</f>
        <is>
          <t/>
        </is>
      </c>
      <c r="V59" s="319" t="inlineStr">
        <f aca="false">IF($B59="","",IF(COUNTIFS('English Scores- Leveled papers'!$H$4:$KM$4,V$3,'English Scores- Leveled papers'!$H61:$KM61,"&lt;&gt;")=0,"",SUMIF('English Scores- Leveled papers'!$H$4:$KM$4,V$3,'English Scores- Leveled papers'!$H61:$KM61)))</f>
        <is>
          <t/>
        </is>
      </c>
      <c r="W59" s="319" t="inlineStr">
        <f aca="false">IF($B59="","",IF(COUNTIFS('English Scores- Leveled papers'!$H$4:$KM$4,W$3,'English Scores- Leveled papers'!$H61:$KM61,"&lt;&gt;")=0,"",SUMIF('English Scores- Leveled papers'!$H$4:$KM$4,W$3,'English Scores- Leveled papers'!$H61:$KM61)))</f>
        <is>
          <t/>
        </is>
      </c>
      <c r="X59" s="752" t="inlineStr">
        <f aca="false">IF($B59="","",IF(COUNTIFS('English Scores- Leveled papers'!$H$4:$KM$4,X$3,'English Scores- Leveled papers'!$H61:$KM61,"&lt;&gt;")=0,"",SUMIF('English Scores- Leveled papers'!$H$4:$KM$4,X$3,'English Scores- Leveled papers'!$H61:$KM61)))</f>
        <is>
          <t/>
        </is>
      </c>
      <c r="Y59" s="752" t="inlineStr">
        <f aca="false">IF($B59="","",IF(COUNTIFS('English Scores- Leveled papers'!$H$4:$KM$4,Y$3,'English Scores- Leveled papers'!$H61:$KM61,"&lt;&gt;")=0,"",SUMIF('English Scores- Leveled papers'!$H$4:$KM$4,Y$3,'English Scores- Leveled papers'!$H61:$KM61)))</f>
        <is>
          <t/>
        </is>
      </c>
      <c r="Z59" s="752" t="inlineStr">
        <f aca="false">IF($B59="","",IF(COUNTIFS('English Scores- Leveled papers'!$H$4:$KM$4,Z$3,'English Scores- Leveled papers'!$H61:$KM61,"&lt;&gt;")=0,"",SUMIF('English Scores- Leveled papers'!$H$4:$KM$4,Z$3,'English Scores- Leveled papers'!$H61:$KM61)))</f>
        <is>
          <t/>
        </is>
      </c>
      <c r="AA59" s="752" t="inlineStr">
        <f aca="false">IF($B59="","",IF(COUNTIFS('English Scores- Leveled papers'!$H$4:$KM$4,AA$3,'English Scores- Leveled papers'!$H61:$KM61,"&lt;&gt;")=0,"",SUMIF('English Scores- Leveled papers'!$H$4:$KM$4,AA$3,'English Scores- Leveled papers'!$H61:$KM61)))</f>
        <is>
          <t/>
        </is>
      </c>
      <c r="AB59" s="752" t="inlineStr">
        <f aca="false">IF($B59="","",IF(COUNTIFS('English Scores- Leveled papers'!$H$4:$KM$4,AB$3,'English Scores- Leveled papers'!$H61:$KM61,"&lt;&gt;")=0,"",SUMIF('English Scores- Leveled papers'!$H$4:$KM$4,AB$3,'English Scores- Leveled papers'!$H61:$KM61)))</f>
        <is>
          <t/>
        </is>
      </c>
      <c r="AC59" s="319" t="inlineStr">
        <f aca="false">IF($B59="","",IF(COUNTIFS('English Scores- Leveled papers'!$H$4:$KM$4,AC$3,'English Scores- Leveled papers'!$H61:$KM61,"&lt;&gt;")=0,"",SUMIF('English Scores- Leveled papers'!$H$4:$KM$4,AC$3,'English Scores- Leveled papers'!$H61:$KM61)))</f>
        <is>
          <t/>
        </is>
      </c>
      <c r="AD59" s="319" t="inlineStr">
        <f aca="false">IF($B59="","",IF(COUNTIFS('English Scores- Leveled papers'!$H$4:$KM$4,AD$3,'English Scores- Leveled papers'!$H61:$KM61,"&lt;&gt;")=0,"",SUMIF('English Scores- Leveled papers'!$H$4:$KM$4,AD$3,'English Scores- Leveled papers'!$H61:$KM61)))</f>
        <is>
          <t/>
        </is>
      </c>
      <c r="AE59" s="319" t="inlineStr">
        <f aca="false">IF($B59="","",IF(COUNTIFS('English Scores- Leveled papers'!$H$4:$KM$4,AE$3,'English Scores- Leveled papers'!$H61:$KM61,"&lt;&gt;")=0,"",SUMIF('English Scores- Leveled papers'!$H$4:$KM$4,AE$3,'English Scores- Leveled papers'!$H61:$KM61)))</f>
        <is>
          <t/>
        </is>
      </c>
      <c r="AF59" s="319" t="inlineStr">
        <f aca="false">IF($B59="","",IF(COUNTIFS('English Scores- Leveled papers'!$H$4:$KM$4,AF$3,'English Scores- Leveled papers'!$H61:$KM61,"&lt;&gt;")=0,"",SUMIF('English Scores- Leveled papers'!$H$4:$KM$4,AF$3,'English Scores- Leveled papers'!$H61:$KM61)))</f>
        <is>
          <t/>
        </is>
      </c>
      <c r="AG59" s="319" t="inlineStr">
        <f aca="false">IF($B59="","",IF(COUNTIFS('English Scores- Leveled papers'!$H$4:$KM$4,AG$3,'English Scores- Leveled papers'!$H61:$KM61,"&lt;&gt;")=0,"",SUMIF('English Scores- Leveled papers'!$H$4:$KM$4,AG$3,'English Scores- Leveled papers'!$H61:$KM61)))</f>
        <is>
          <t/>
        </is>
      </c>
      <c r="AH59" s="319" t="inlineStr">
        <f aca="false">IF($B59="","",IF(COUNTIFS('English Scores- Leveled papers'!$H$4:$KM$4,AH$3,'English Scores- Leveled papers'!$H61:$KM61,"&lt;&gt;")=0,"",SUMIF('English Scores- Leveled papers'!$H$4:$KM$4,AH$3,'English Scores- Leveled papers'!$H61:$KM61)))</f>
        <is>
          <t/>
        </is>
      </c>
      <c r="AI59" s="752" t="inlineStr">
        <f aca="false">IF($B59="","",IF(COUNTIFS('English Scores- Leveled papers'!$H$4:$KM$4,AI$3,'English Scores- Leveled papers'!$H61:$KM61,"&lt;&gt;")=0,"",SUMIF('English Scores- Leveled papers'!$H$4:$KM$4,AI$3,'English Scores- Leveled papers'!$H61:$KM61)))</f>
        <is>
          <t/>
        </is>
      </c>
      <c r="AJ59" s="752" t="inlineStr">
        <f aca="false">IF($B59="","",IF(COUNTIFS('English Scores- Leveled papers'!$H$4:$KM$4,AJ$3,'English Scores- Leveled papers'!$H61:$KM61,"&lt;&gt;")=0,"",SUMIF('English Scores- Leveled papers'!$H$4:$KM$4,AJ$3,'English Scores- Leveled papers'!$H61:$KM61)))</f>
        <is>
          <t/>
        </is>
      </c>
      <c r="AK59" s="752" t="inlineStr">
        <f aca="false">IF($B59="","",IF(COUNTIFS('English Scores- Leveled papers'!$H$4:$KM$4,AK$3,'English Scores- Leveled papers'!$H61:$KM61,"&lt;&gt;")=0,"",SUMIF('English Scores- Leveled papers'!$H$4:$KM$4,AK$3,'English Scores- Leveled papers'!$H61:$KM61)))</f>
        <is>
          <t/>
        </is>
      </c>
      <c r="AL59" s="752" t="inlineStr">
        <f aca="false">IF($B59="","",IF(COUNTIFS('English Scores- Leveled papers'!$H$4:$KM$4,AL$3,'English Scores- Leveled papers'!$H61:$KM61,"&lt;&gt;")=0,"",SUMIF('English Scores- Leveled papers'!$H$4:$KM$4,AL$3,'English Scores- Leveled papers'!$H61:$KM61)))</f>
        <is>
          <t/>
        </is>
      </c>
      <c r="AM59" s="752" t="inlineStr">
        <f aca="false">IF($B59="","",IF(COUNTIFS('English Scores- Leveled papers'!$H$4:$KM$4,AM$3,'English Scores- Leveled papers'!$H61:$KM61,"&lt;&gt;")=0,"",SUMIF('English Scores- Leveled papers'!$H$4:$KM$4,AM$3,'English Scores- Leveled papers'!$H61:$KM61)))</f>
        <is>
          <t/>
        </is>
      </c>
      <c r="AN59" s="752" t="inlineStr">
        <f aca="false">IF($B59="","",IF(COUNTIFS('English Scores- Leveled papers'!$H$4:$KM$4,AN$3,'English Scores- Leveled papers'!$H61:$KM61,"&lt;&gt;")=0,"",SUMIF('English Scores- Leveled papers'!$H$4:$KM$4,AN$3,'English Scores- Leveled papers'!$H61:$KM61)))</f>
        <is>
          <t/>
        </is>
      </c>
      <c r="AO59" s="319" t="inlineStr">
        <f aca="false">IF($B59="","",IF(COUNTIFS('English Scores- Leveled papers'!$H$4:$KM$4,AO$3,'English Scores- Leveled papers'!$H61:$KM61,"&lt;&gt;")=0,"",SUMIF('English Scores- Leveled papers'!$H$4:$KM$4,AO$3,'English Scores- Leveled papers'!$H61:$KM61)))</f>
        <is>
          <t/>
        </is>
      </c>
      <c r="AP59" s="319" t="inlineStr">
        <f aca="false">IF($B59="","",IF(COUNTIFS('English Scores- Leveled papers'!$H$4:$KM$4,AP$3,'English Scores- Leveled papers'!$H61:$KM61,"&lt;&gt;")=0,"",SUMIF('English Scores- Leveled papers'!$H$4:$KM$4,AP$3,'English Scores- Leveled papers'!$H61:$KM61)))</f>
        <is>
          <t/>
        </is>
      </c>
      <c r="AQ59" s="319" t="inlineStr">
        <f aca="false">IF($B59="","",IF(COUNTIFS('English Scores- Leveled papers'!$H$4:$KM$4,AQ$3,'English Scores- Leveled papers'!$H61:$KM61,"&lt;&gt;")=0,"",SUMIF('English Scores- Leveled papers'!$H$4:$KM$4,AQ$3,'English Scores- Leveled papers'!$H61:$KM61)))</f>
        <is>
          <t/>
        </is>
      </c>
      <c r="AR59" s="319" t="inlineStr">
        <f aca="false">IF($B59="","",IF(COUNTIFS('English Scores- Leveled papers'!$H$4:$KM$4,AR$3,'English Scores- Leveled papers'!$H61:$KM61,"&lt;&gt;")=0,"",SUMIF('English Scores- Leveled papers'!$H$4:$KM$4,AR$3,'English Scores- Leveled papers'!$H61:$KM61)))</f>
        <is>
          <t/>
        </is>
      </c>
      <c r="AS59" s="319" t="inlineStr">
        <f aca="false">IF($B59="","",IF(COUNTIFS('English Scores- Leveled papers'!$H$4:$KM$4,AS$3,'English Scores- Leveled papers'!$H61:$KM61,"&lt;&gt;")=0,"",SUMIF('English Scores- Leveled papers'!$H$4:$KM$4,AS$3,'English Scores- Leveled papers'!$H61:$KM61)))</f>
        <is>
          <t/>
        </is>
      </c>
      <c r="AT59" s="319" t="inlineStr">
        <f aca="false">IF($B59="","",IF(COUNTIFS('English Scores- Leveled papers'!$H$4:$KM$4,AT$3,'English Scores- Leveled papers'!$H61:$KM61,"&lt;&gt;")=0,"",SUMIF('English Scores- Leveled papers'!$H$4:$KM$4,AT$3,'English Scores- Leveled papers'!$H61:$KM61)))</f>
        <is>
          <t/>
        </is>
      </c>
      <c r="AU59" s="319" t="inlineStr">
        <f aca="false">IF($B59="","",IF(COUNTIFS('English Scores- Leveled papers'!$H$4:$KM$4,AU$3,'English Scores- Leveled papers'!$H61:$KM61,"&lt;&gt;")=0,"",SUMIF('English Scores- Leveled papers'!$H$4:$KM$4,AU$3,'English Scores- Leveled papers'!$H61:$KM61)))</f>
        <is>
          <t/>
        </is>
      </c>
      <c r="AV59" s="319" t="inlineStr">
        <f aca="false">IF($B59="","",IF(COUNTIFS('English Scores- Leveled papers'!$H$4:$KM$4,AV$3,'English Scores- Leveled papers'!$H61:$KM61,"&lt;&gt;")=0,"",SUMIF('English Scores- Leveled papers'!$H$4:$KM$4,AV$3,'English Scores- Leveled papers'!$H61:$KM61)))</f>
        <is>
          <t/>
        </is>
      </c>
      <c r="AW59" s="319" t="inlineStr">
        <f aca="false">IF($B59="","",IF(COUNTIFS('English Scores- Leveled papers'!$H$4:$KM$4,AW$3,'English Scores- Leveled papers'!$H61:$KM61,"&lt;&gt;")=0,"",SUMIF('English Scores- Leveled papers'!$H$4:$KM$4,AW$3,'English Scores- Leveled papers'!$H61:$KM61)))</f>
        <is>
          <t/>
        </is>
      </c>
      <c r="AX59" s="319" t="inlineStr">
        <f aca="false">IF($B59="","",IF(COUNTIFS('English Scores- Leveled papers'!$H$4:$KM$4,AX$3,'English Scores- Leveled papers'!$H61:$KM61,"&lt;&gt;")=0,"",SUMIF('English Scores- Leveled papers'!$H$4:$KM$4,AX$3,'English Scores- Leveled papers'!$H61:$KM61)))</f>
        <is>
          <t/>
        </is>
      </c>
      <c r="AY59" s="319" t="inlineStr">
        <f aca="false">IF($B59="","",IF(COUNTIFS('English Scores- Leveled papers'!$H$4:$KM$4,AY$3,'English Scores- Leveled papers'!$H61:$KM61,"&lt;&gt;")=0,"",SUMIF('English Scores- Leveled papers'!$H$4:$KM$4,AY$3,'English Scores- Leveled papers'!$H61:$KM61)))</f>
        <is>
          <t/>
        </is>
      </c>
      <c r="AZ59" s="752" t="inlineStr">
        <f aca="false">IF($B59="","",IF(COUNTIFS('English Scores- Leveled papers'!$H$4:$KM$4,AZ$3,'English Scores- Leveled papers'!$H61:$KM61,"&lt;&gt;")=0,"",SUMIF('English Scores- Leveled papers'!$H$4:$KM$4,AZ$3,'English Scores- Leveled papers'!$H61:$KM61)))</f>
        <is>
          <t/>
        </is>
      </c>
      <c r="BA59" s="752" t="inlineStr">
        <f aca="false">IF($B59="","",IF(COUNTIFS('English Scores- Leveled papers'!$H$4:$KM$4,BA$3,'English Scores- Leveled papers'!$H61:$KM61,"&lt;&gt;")=0,"",SUMIF('English Scores- Leveled papers'!$H$4:$KM$4,BA$3,'English Scores- Leveled papers'!$H61:$KM61)))</f>
        <is>
          <t/>
        </is>
      </c>
      <c r="BB59" s="752" t="inlineStr">
        <f aca="false">IF($B59="","",IF(COUNTIFS('English Scores- Leveled papers'!$H$4:$KM$4,BB$3,'English Scores- Leveled papers'!$H61:$KM61,"&lt;&gt;")=0,"",SUMIF('English Scores- Leveled papers'!$H$4:$KM$4,BB$3,'English Scores- Leveled papers'!$H61:$KM61)))</f>
        <is>
          <t/>
        </is>
      </c>
      <c r="BC59" s="752" t="inlineStr">
        <f aca="false">IF($B59="","",IF(COUNTIFS('English Scores- Leveled papers'!$H$4:$KM$4,BC$3,'English Scores- Leveled papers'!$H61:$KM61,"&lt;&gt;")=0,"",SUMIF('English Scores- Leveled papers'!$H$4:$KM$4,BC$3,'English Scores- Leveled papers'!$H61:$KM61)))</f>
        <is>
          <t/>
        </is>
      </c>
      <c r="BD59" s="752"/>
      <c r="BE59" s="752"/>
      <c r="BF59" s="752" t="inlineStr">
        <f aca="false">IF($B59="","",IF(COUNTIFS('English Scores- Leveled papers'!$H$4:$KM$4,BF$3,'English Scores- Leveled papers'!$H61:$KM61,"&lt;&gt;")=0,"",SUMIF('English Scores- Leveled papers'!$H$4:$KM$4,BF$3,'English Scores- Leveled papers'!$H61:$KM61)))</f>
        <is>
          <t/>
        </is>
      </c>
      <c r="BG59" s="752" t="inlineStr">
        <f aca="false">IF($B59="","",IF(COUNTIFS('English Scores- Leveled papers'!$H$4:$KM$4,BG$3,'English Scores- Leveled papers'!$H61:$KM61,"&lt;&gt;")=0,"",SUMIF('English Scores- Leveled papers'!$H$4:$KM$4,BG$3,'English Scores- Leveled papers'!$H61:$KM61)))</f>
        <is>
          <t/>
        </is>
      </c>
      <c r="BH59" s="752" t="inlineStr">
        <f aca="false">IF($B59="","",IF(COUNTIFS('English Scores- Leveled papers'!$H$4:$KM$4,BH$3,'English Scores- Leveled papers'!$H61:$KM61,"&lt;&gt;")=0,"",SUMIF('English Scores- Leveled papers'!$H$4:$KM$4,BH$3,'English Scores- Leveled papers'!$H61:$KM61)))</f>
        <is>
          <t/>
        </is>
      </c>
      <c r="BI59" s="752" t="inlineStr">
        <f aca="false">IF($B59="","",IF(COUNTIFS('English Scores- Leveled papers'!$H$4:$KM$4,BI$3,'English Scores- Leveled papers'!$H61:$KM61,"&lt;&gt;")=0,"",SUMIF('English Scores- Leveled papers'!$H$4:$KM$4,BI$3,'English Scores- Leveled papers'!$H61:$KM61)))</f>
        <is>
          <t/>
        </is>
      </c>
      <c r="BJ59" s="752" t="inlineStr">
        <f aca="false">IF($B59="","",IF(COUNTIFS('English Scores- Leveled papers'!$H$4:$KM$4,BJ$3,'English Scores- Leveled papers'!$H61:$KM61,"&lt;&gt;")=0,"",SUMIF('English Scores- Leveled papers'!$H$4:$KM$4,BJ$3,'English Scores- Leveled papers'!$H61:$KM61)))</f>
        <is>
          <t/>
        </is>
      </c>
      <c r="BK59" s="752" t="inlineStr">
        <f aca="false">IF($B59="","",IF(COUNTIFS('English Scores- Leveled papers'!$H$4:$KM$4,BK$3,'English Scores- Leveled papers'!$H61:$KM61,"&lt;&gt;")=0,"",SUMIF('English Scores- Leveled papers'!$H$4:$KM$4,BK$3,'English Scores- Leveled papers'!$H61:$KM61)))</f>
        <is>
          <t/>
        </is>
      </c>
      <c r="BL59" s="752" t="inlineStr">
        <f aca="false">IF($B59="","",IF(COUNTIFS('English Scores- Leveled papers'!$H$4:$KM$4,BL$3,'English Scores- Leveled papers'!$H61:$KM61,"&lt;&gt;")=0,"",SUMIF('English Scores- Leveled papers'!$H$4:$KM$4,BL$3,'English Scores- Leveled papers'!$H61:$KM61)))</f>
        <is>
          <t/>
        </is>
      </c>
      <c r="BM59" s="752" t="inlineStr">
        <f aca="false">IF($B59="","",IF(COUNTIFS('English Scores- Leveled papers'!$H$4:$KM$4,BM$3,'English Scores- Leveled papers'!$H61:$KM61,"&lt;&gt;")=0,"",SUMIF('English Scores- Leveled papers'!$H$4:$KM$4,BM$3,'English Scores- Leveled papers'!$H61:$KM61)))</f>
        <is>
          <t/>
        </is>
      </c>
      <c r="BN59" s="752" t="inlineStr">
        <f aca="false">IF($B59="","",IF(COUNTIFS('English Scores- Leveled papers'!$H$4:$KM$4,BN$3,'English Scores- Leveled papers'!$H61:$KM61,"&lt;&gt;")=0,"",SUMIF('English Scores- Leveled papers'!$H$4:$KM$4,BN$3,'English Scores- Leveled papers'!$H61:$KM61)))</f>
        <is>
          <t/>
        </is>
      </c>
      <c r="BO59" s="752" t="inlineStr">
        <f aca="false">IF($B59="","",IF(COUNTIFS('English Scores- Leveled papers'!$H$4:$KM$4,BO$3,'English Scores- Leveled papers'!$H61:$KM61,"&lt;&gt;")=0,"",SUMIF('English Scores- Leveled papers'!$H$4:$KM$4,BO$3,'English Scores- Leveled papers'!$H61:$KM61)))</f>
        <is>
          <t/>
        </is>
      </c>
      <c r="BP59" s="319" t="inlineStr">
        <f aca="false">IF($B59="","",IF(COUNTIFS('English Scores- Leveled papers'!$H$4:$KM$4,BP$3,'English Scores- Leveled papers'!$H61:$KM61,"&lt;&gt;")=0,"",SUMIF('English Scores- Leveled papers'!$H$4:$KM$4,BP$3,'English Scores- Leveled papers'!$H61:$KM61)))</f>
        <is>
          <t/>
        </is>
      </c>
      <c r="BQ59" s="319" t="inlineStr">
        <f aca="false">IF($B59="","",IF(COUNTIFS('English Scores- Leveled papers'!$H$4:$KM$4,BQ$3,'English Scores- Leveled papers'!$H61:$KM61,"&lt;&gt;")=0,"",SUMIF('English Scores- Leveled papers'!$H$4:$KM$4,BQ$3,'English Scores- Leveled papers'!$H61:$KM61)))</f>
        <is>
          <t/>
        </is>
      </c>
      <c r="BR59" s="319" t="inlineStr">
        <f aca="false">IF($B59="","",IF(COUNTIFS('English Scores- Leveled papers'!$H$4:$KM$4,BR$3,'English Scores- Leveled papers'!$H61:$KM61,"&lt;&gt;")=0,"",SUMIF('English Scores- Leveled papers'!$H$4:$KM$4,BR$3,'English Scores- Leveled papers'!$H61:$KM61)))</f>
        <is>
          <t/>
        </is>
      </c>
      <c r="BS59" s="319" t="inlineStr">
        <f aca="false">IF($B59="","",IF(COUNTIFS('English Scores- Leveled papers'!$H$4:$KM$4,BS$3,'English Scores- Leveled papers'!$H61:$KM61,"&lt;&gt;")=0,"",SUMIF('English Scores- Leveled papers'!$H$4:$KM$4,BS$3,'English Scores- Leveled papers'!$H61:$KM61)))</f>
        <is>
          <t/>
        </is>
      </c>
      <c r="BT59" s="319" t="inlineStr">
        <f aca="false">IF($B59="","",IF(COUNTIFS('English Scores- Leveled papers'!$H$4:$KM$4,BT$3,'English Scores- Leveled papers'!$H61:$KM61,"&lt;&gt;")=0,"",SUMIF('English Scores- Leveled papers'!$H$4:$KM$4,BT$3,'English Scores- Leveled papers'!$H61:$KM61)))</f>
        <is>
          <t/>
        </is>
      </c>
      <c r="BU59" s="319" t="inlineStr">
        <f aca="false">IF($B59="","",IF(COUNTIFS('English Scores- Leveled papers'!$H$4:$KM$4,BU$3,'English Scores- Leveled papers'!$H61:$KM61,"&lt;&gt;")=0,"",SUMIF('English Scores- Leveled papers'!$H$4:$KM$4,BU$3,'English Scores- Leveled papers'!$H61:$KM61)))</f>
        <is>
          <t/>
        </is>
      </c>
      <c r="BV59" s="319" t="inlineStr">
        <f aca="false">IF($B59="","",IF(COUNTIFS('English Scores- Leveled papers'!$H$4:$KM$4,BV$3,'English Scores- Leveled papers'!$H61:$KM61,"&lt;&gt;")=0,"",SUMIF('English Scores- Leveled papers'!$H$4:$KM$4,BV$3,'English Scores- Leveled papers'!$H61:$KM61)))</f>
        <is>
          <t/>
        </is>
      </c>
      <c r="BW59" s="319" t="inlineStr">
        <f aca="false">IF($B59="","",IF(COUNTIFS('English Scores- Leveled papers'!$H$4:$KM$4,BW$3,'English Scores- Leveled papers'!$H61:$KM61,"&lt;&gt;")=0,"",SUMIF('English Scores- Leveled papers'!$H$4:$KM$4,BW$3,'English Scores- Leveled papers'!$H61:$KM61)))</f>
        <is>
          <t/>
        </is>
      </c>
      <c r="BX59" s="752" t="inlineStr">
        <f aca="false">IF($B59="","",IF(COUNTIFS('English Scores- Leveled papers'!$H$4:$KM$4,BX$3,'English Scores- Leveled papers'!$H61:$KM61,"&lt;&gt;")=0,"",SUMIF('English Scores- Leveled papers'!$H$4:$KM$4,BX$3,'English Scores- Leveled papers'!$H61:$KM61)))</f>
        <is>
          <t/>
        </is>
      </c>
      <c r="BY59" s="752" t="inlineStr">
        <f aca="false">IF($B59="","",IF(COUNTIFS('English Scores- Leveled papers'!$H$4:$KM$4,BY$3,'English Scores- Leveled papers'!$H61:$KM61,"&lt;&gt;")=0,"",SUMIF('English Scores- Leveled papers'!$H$4:$KM$4,BY$3,'English Scores- Leveled papers'!$H61:$KM61)))</f>
        <is>
          <t/>
        </is>
      </c>
      <c r="BZ59" s="752" t="inlineStr">
        <f aca="false">IF($B59="","",IF(COUNTIFS('English Scores- Leveled papers'!$H$4:$KM$4,BZ$3,'English Scores- Leveled papers'!$H61:$KM61,"&lt;&gt;")=0,"",SUMIF('English Scores- Leveled papers'!$H$4:$KM$4,BZ$3,'English Scores- Leveled papers'!$H61:$KM61)))</f>
        <is>
          <t/>
        </is>
      </c>
      <c r="CA59" s="752" t="inlineStr">
        <f aca="false">IF($B59="","",IF(COUNTIFS('English Scores- Leveled papers'!$H$4:$KM$4,CA$3,'English Scores- Leveled papers'!$H61:$KM61,"&lt;&gt;")=0,"",SUMIF('English Scores- Leveled papers'!$H$4:$KM$4,CA$3,'English Scores- Leveled papers'!$H61:$KM61)))</f>
        <is>
          <t/>
        </is>
      </c>
      <c r="CB59" s="752" t="inlineStr">
        <f aca="false">IF($B59="","",IF(COUNTIFS('English Scores- Leveled papers'!$H$4:$KM$4,CB$3,'English Scores- Leveled papers'!$H61:$KM61,"&lt;&gt;")=0,"",SUMIF('English Scores- Leveled papers'!$H$4:$KM$4,CB$3,'English Scores- Leveled papers'!$H61:$KM61)))</f>
        <is>
          <t/>
        </is>
      </c>
      <c r="CC59" s="752" t="inlineStr">
        <f aca="false">IF($B59="","",IF(COUNTIFS('English Scores- Leveled papers'!$H$4:$KM$4,CC$3,'English Scores- Leveled papers'!$H61:$KM61,"&lt;&gt;")=0,"",SUMIF('English Scores- Leveled papers'!$H$4:$KM$4,CC$3,'English Scores- Leveled papers'!$H61:$KM61)))</f>
        <is>
          <t/>
        </is>
      </c>
      <c r="CD59" s="752" t="inlineStr">
        <f aca="false">IF($B59="","",IF(COUNTIFS('English Scores- Leveled papers'!$H$4:$KM$4,CD$3,'English Scores- Leveled papers'!$H61:$KM61,"&lt;&gt;")=0,"",SUMIF('English Scores- Leveled papers'!$H$4:$KM$4,CD$3,'English Scores- Leveled papers'!$H61:$KM61)))</f>
        <is>
          <t/>
        </is>
      </c>
      <c r="CE59" s="752" t="inlineStr">
        <f aca="false">IF($B59="","",IF(COUNTIFS('English Scores- Leveled papers'!$H$4:$KM$4,CE$3,'English Scores- Leveled papers'!$H61:$KM61,"&lt;&gt;")=0,"",SUMIF('English Scores- Leveled papers'!$H$4:$KM$4,CE$3,'English Scores- Leveled papers'!$H61:$KM61)))</f>
        <is>
          <t/>
        </is>
      </c>
      <c r="CF59" s="752" t="inlineStr">
        <f aca="false">IF($B59="","",IF(COUNTIFS('English Scores- Leveled papers'!$H$4:$KM$4,CF$3,'English Scores- Leveled papers'!$H61:$KM61,"&lt;&gt;")=0,"",SUMIF('English Scores- Leveled papers'!$H$4:$KM$4,CF$3,'English Scores- Leveled papers'!$H61:$KM61)))</f>
        <is>
          <t/>
        </is>
      </c>
      <c r="CG59" s="319" t="inlineStr">
        <f aca="false">IF($B59="","",IF(COUNTIFS('English Scores- Leveled papers'!$H$4:$KM$4,CG$3,'English Scores- Leveled papers'!$H61:$KM61,"&lt;&gt;")=0,"",SUMIF('English Scores- Leveled papers'!$H$4:$KM$4,CG$3,'English Scores- Leveled papers'!$H61:$KM61)))</f>
        <is>
          <t/>
        </is>
      </c>
      <c r="CH59" s="319" t="inlineStr">
        <f aca="false">IF($B59="","",IF(COUNTIFS('English Scores- Leveled papers'!$H$4:$KM$4,CH$3,'English Scores- Leveled papers'!$H61:$KM61,"&lt;&gt;")=0,"",SUMIF('English Scores- Leveled papers'!$H$4:$KM$4,CH$3,'English Scores- Leveled papers'!$H61:$KM61)))</f>
        <is>
          <t/>
        </is>
      </c>
      <c r="CI59" s="319" t="inlineStr">
        <f aca="false">IF($B59="","",IF(COUNTIFS('English Scores- Leveled papers'!$H$4:$KM$4,CI$3,'English Scores- Leveled papers'!$H61:$KM61,"&lt;&gt;")=0,"",SUMIF('English Scores- Leveled papers'!$H$4:$KM$4,CI$3,'English Scores- Leveled papers'!$H61:$KM61)))</f>
        <is>
          <t/>
        </is>
      </c>
      <c r="CJ59" s="319" t="inlineStr">
        <f aca="false">IF($B59="","",IF(COUNTIFS('English Scores- Leveled papers'!$H$4:$KM$4,CJ$3,'English Scores- Leveled papers'!$H61:$KM61,"&lt;&gt;")=0,"",SUMIF('English Scores- Leveled papers'!$H$4:$KM$4,CJ$3,'English Scores- Leveled papers'!$H61:$KM61)))</f>
        <is>
          <t/>
        </is>
      </c>
      <c r="CK59" s="319" t="inlineStr">
        <f aca="false">IF($B59="","",IF(COUNTIFS('English Scores- Leveled papers'!$H$4:$KM$4,CK$3,'English Scores- Leveled papers'!$H61:$KM61,"&lt;&gt;")=0,"",SUMIF('English Scores- Leveled papers'!$H$4:$KM$4,CK$3,'English Scores- Leveled papers'!$H61:$KM61)))</f>
        <is>
          <t/>
        </is>
      </c>
      <c r="CL59" s="752" t="inlineStr">
        <f aca="false">IF($B59="","",IF(COUNTIFS('English Scores- Leveled papers'!$H$4:$KM$4,CL$3,'English Scores- Leveled papers'!$H61:$KM61,"&lt;&gt;")=0,"",SUMIF('English Scores- Leveled papers'!$H$4:$KM$4,CL$3,'English Scores- Leveled papers'!$H61:$KM61)))</f>
        <is>
          <t/>
        </is>
      </c>
      <c r="CM59" s="752" t="inlineStr">
        <f aca="false">IF($B59="","",IF(COUNTIFS('English Scores- Leveled papers'!$H$4:$KM$4,CM$3,'English Scores- Leveled papers'!$H61:$KM61,"&lt;&gt;")=0,"",SUMIF('English Scores- Leveled papers'!$H$4:$KM$4,CM$3,'English Scores- Leveled papers'!$H61:$KM61)))</f>
        <is>
          <t/>
        </is>
      </c>
      <c r="CN59" s="752" t="inlineStr">
        <f aca="false">IF($B59="","",IF(COUNTIFS('English Scores- Leveled papers'!$H$4:$KM$4,CN$3,'English Scores- Leveled papers'!$H61:$KM61,"&lt;&gt;")=0,"",SUMIF('English Scores- Leveled papers'!$H$4:$KM$4,CN$3,'English Scores- Leveled papers'!$H61:$KM61)))</f>
        <is>
          <t/>
        </is>
      </c>
      <c r="CO59" s="752" t="inlineStr">
        <f aca="false">IF($B59="","",IF(COUNTIFS('English Scores- Leveled papers'!$H$4:$KM$4,CO$3,'English Scores- Leveled papers'!$H61:$KM61,"&lt;&gt;")=0,"",SUMIF('English Scores- Leveled papers'!$H$4:$KM$4,CO$3,'English Scores- Leveled papers'!$H61:$KM61)))</f>
        <is>
          <t/>
        </is>
      </c>
      <c r="CP59" s="752" t="inlineStr">
        <f aca="false">IF($B59="","",IF(COUNTIFS('English Scores- Leveled papers'!$H$4:$KM$4,CP$3,'English Scores- Leveled papers'!$H61:$KM61,"&lt;&gt;")=0,"",SUMIF('English Scores- Leveled papers'!$H$4:$KM$4,CP$3,'English Scores- Leveled papers'!$H61:$KM61)))</f>
        <is>
          <t/>
        </is>
      </c>
      <c r="CQ59" s="752" t="inlineStr">
        <f aca="false">IF($B59="","",IF(COUNTIFS('English Scores- Leveled papers'!$H$4:$KM$4,CQ$3,'English Scores- Leveled papers'!$H61:$KM61,"&lt;&gt;")=0,"",SUMIF('English Scores- Leveled papers'!$H$4:$KM$4,CQ$3,'English Scores- Leveled papers'!$H61:$KM61)))</f>
        <is>
          <t/>
        </is>
      </c>
      <c r="CR59" s="752" t="inlineStr">
        <f aca="false">IF($B59="","",IF(COUNTIFS('English Scores- Leveled papers'!$H$4:$KM$4,CR$3,'English Scores- Leveled papers'!$H61:$KM61,"&lt;&gt;")=0,"",SUMIF('English Scores- Leveled papers'!$H$4:$KM$4,CR$3,'English Scores- Leveled papers'!$H61:$KM61)))</f>
        <is>
          <t/>
        </is>
      </c>
      <c r="CS59" s="752" t="inlineStr">
        <f aca="false">IF($B59="","",IF(COUNTIFS('English Scores- Leveled papers'!$H$4:$KM$4,CS$3,'English Scores- Leveled papers'!$H61:$KM61,"&lt;&gt;")=0,"",SUMIF('English Scores- Leveled papers'!$H$4:$KM$4,CS$3,'English Scores- Leveled papers'!$H61:$KM61)))</f>
        <is>
          <t/>
        </is>
      </c>
      <c r="CT59" s="319" t="inlineStr">
        <f aca="false">IF($B59="","",IF(COUNTIFS('English Scores- Leveled papers'!$H$4:$KM$4,CT$3,'English Scores- Leveled papers'!$H61:$KM61,"&lt;&gt;")=0,"",SUMIF('English Scores- Leveled papers'!$H$4:$KM$4,CT$3,'English Scores- Leveled papers'!$H61:$KM61)))</f>
        <is>
          <t/>
        </is>
      </c>
      <c r="CU59" s="319" t="inlineStr">
        <f aca="false">IF($B59="","",IF(COUNTIFS('English Scores- Leveled papers'!$H$4:$KM$4,CU$3,'English Scores- Leveled papers'!$H61:$KM61,"&lt;&gt;")=0,"",SUMIF('English Scores- Leveled papers'!$H$4:$KM$4,CU$3,'English Scores- Leveled papers'!$H61:$KM61)))</f>
        <is>
          <t/>
        </is>
      </c>
      <c r="CV59" s="319" t="inlineStr">
        <f aca="false">IF($B59="","",IF(COUNTIFS('English Scores- Leveled papers'!$H$4:$KM$4,CV$3,'English Scores- Leveled papers'!$H61:$KM61,"&lt;&gt;")=0,"",SUMIF('English Scores- Leveled papers'!$H$4:$KM$4,CV$3,'English Scores- Leveled papers'!$H61:$KM61)))</f>
        <is>
          <t/>
        </is>
      </c>
      <c r="CW59" s="319" t="inlineStr">
        <f aca="false">IF($B59="","",IF(COUNTIFS('English Scores- Leveled papers'!$H$4:$KM$4,CW$3,'English Scores- Leveled papers'!$H61:$KM61,"&lt;&gt;")=0,"",SUMIF('English Scores- Leveled papers'!$H$4:$KM$4,CW$3,'English Scores- Leveled papers'!$H61:$KM61)))</f>
        <is>
          <t/>
        </is>
      </c>
      <c r="CX59" s="319" t="inlineStr">
        <f aca="false">IF($B59="","",IF(COUNTIFS('English Scores- Leveled papers'!$H$4:$KM$4,CX$3,'English Scores- Leveled papers'!$H61:$KM61,"&lt;&gt;")=0,"",SUMIF('English Scores- Leveled papers'!$H$4:$KM$4,CX$3,'English Scores- Leveled papers'!$H61:$KM61)))</f>
        <is>
          <t/>
        </is>
      </c>
      <c r="CY59" s="319" t="inlineStr">
        <f aca="false">IF($B59="","",IF(COUNTIFS('English Scores- Leveled papers'!$H$4:$KM$4,CY$3,'English Scores- Leveled papers'!$H61:$KM61,"&lt;&gt;")=0,"",SUMIF('English Scores- Leveled papers'!$H$4:$KM$4,CY$3,'English Scores- Leveled papers'!$H61:$KM61)))</f>
        <is>
          <t/>
        </is>
      </c>
      <c r="CZ59" s="319" t="inlineStr">
        <f aca="false">IF($B59="","",IF(COUNTIFS('English Scores- Leveled papers'!$H$4:$KM$4,CZ$3,'English Scores- Leveled papers'!$H61:$KM61,"&lt;&gt;")=0,"",SUMIF('English Scores- Leveled papers'!$H$4:$KM$4,CZ$3,'English Scores- Leveled papers'!$H61:$KM61)))</f>
        <is>
          <t/>
        </is>
      </c>
      <c r="DA59" s="319" t="inlineStr">
        <f aca="false">IF($B59="","",IF(COUNTIFS('English Scores- Leveled papers'!$H$4:$KM$4,DA$3,'English Scores- Leveled papers'!$H61:$KM61,"&lt;&gt;")=0,"",SUMIF('English Scores- Leveled papers'!$H$4:$KM$4,DA$3,'English Scores- Leveled papers'!$H61:$KM61)))</f>
        <is>
          <t/>
        </is>
      </c>
      <c r="DB59" s="319" t="inlineStr">
        <f aca="false">IF($B59="","",IF(COUNTIFS('English Scores- Leveled papers'!$H$4:$KM$4,DB$3,'English Scores- Leveled papers'!$H61:$KM61,"&lt;&gt;")=0,"",SUMIF('English Scores- Leveled papers'!$H$4:$KM$4,DB$3,'English Scores- Leveled papers'!$H61:$KM61)))</f>
        <is>
          <t/>
        </is>
      </c>
      <c r="DC59" s="319" t="inlineStr">
        <f aca="false">IF($B59="","",IF(COUNTIFS('English Scores- Leveled papers'!$H$4:$KM$4,DC$3,'English Scores- Leveled papers'!$H61:$KM61,"&lt;&gt;")=0,"",SUMIF('English Scores- Leveled papers'!$H$4:$KM$4,DC$3,'English Scores- Leveled papers'!$H61:$KM61)))</f>
        <is>
          <t/>
        </is>
      </c>
      <c r="DD59" s="319" t="inlineStr">
        <f aca="false">IF($B59="","",IF(COUNTIFS('English Scores- Leveled papers'!$H$4:$KM$4,DD$3,'English Scores- Leveled papers'!$H61:$KM61,"&lt;&gt;")=0,"",SUMIF('English Scores- Leveled papers'!$H$4:$KM$4,DD$3,'English Scores- Leveled papers'!$H61:$KM61)))</f>
        <is>
          <t/>
        </is>
      </c>
      <c r="DE59" s="319" t="inlineStr">
        <f aca="false">IF($B59="","",IF(COUNTIFS('English Scores- Leveled papers'!$H$4:$KM$4,DE$3,'English Scores- Leveled papers'!$H61:$KM61,"&lt;&gt;")=0,"",SUMIF('English Scores- Leveled papers'!$H$4:$KM$4,DE$3,'English Scores- Leveled papers'!$H61:$KM61)))</f>
        <is>
          <t/>
        </is>
      </c>
      <c r="DF59" s="752" t="inlineStr">
        <f aca="false">IF($B59="","",IF(COUNTIFS('English Scores- Leveled papers'!$H$4:$KM$4,DF$3,'English Scores- Leveled papers'!$H61:$KM61,"&lt;&gt;")=0,"",SUMIF('English Scores- Leveled papers'!$H$4:$KM$4,DF$3,'English Scores- Leveled papers'!$H61:$KM61)))</f>
        <is>
          <t/>
        </is>
      </c>
      <c r="DG59" s="752" t="inlineStr">
        <f aca="false">IF($B59="","",IF(COUNTIFS('English Scores- Leveled papers'!$H$4:$KM$4,DG$3,'English Scores- Leveled papers'!$H61:$KM61,"&lt;&gt;")=0,"",SUMIF('English Scores- Leveled papers'!$H$4:$KM$4,DG$3,'English Scores- Leveled papers'!$H61:$KM61)))</f>
        <is>
          <t/>
        </is>
      </c>
      <c r="DH59" s="752" t="inlineStr">
        <f aca="false">IF($B59="","",IF(COUNTIFS('English Scores- Leveled papers'!$H$4:$KM$4,DH$3,'English Scores- Leveled papers'!$H61:$KM61,"&lt;&gt;")=0,"",SUMIF('English Scores- Leveled papers'!$H$4:$KM$4,DH$3,'English Scores- Leveled papers'!$H61:$KM61)))</f>
        <is>
          <t/>
        </is>
      </c>
      <c r="DI59" s="752" t="inlineStr">
        <f aca="false">IF($B59="","",IF(COUNTIFS('English Scores- Leveled papers'!$H$4:$KM$4,DI$3,'English Scores- Leveled papers'!$H61:$KM61,"&lt;&gt;")=0,"",SUMIF('English Scores- Leveled papers'!$H$4:$KM$4,DI$3,'English Scores- Leveled papers'!$H61:$KM61)))</f>
        <is>
          <t/>
        </is>
      </c>
      <c r="DJ59" s="752" t="inlineStr">
        <f aca="false">IF($B59="","",IF(COUNTIFS('English Scores- Leveled papers'!$H$4:$KM$4,DJ$3,'English Scores- Leveled papers'!$H61:$KM61,"&lt;&gt;")=0,"",SUMIF('English Scores- Leveled papers'!$H$4:$KM$4,DJ$3,'English Scores- Leveled papers'!$H61:$KM61)))</f>
        <is>
          <t/>
        </is>
      </c>
      <c r="DK59" s="752" t="inlineStr">
        <f aca="false">IF($B59="","",IF(COUNTIFS('English Scores- Leveled papers'!$H$4:$KM$4,DK$3,'English Scores- Leveled papers'!$H61:$KM61,"&lt;&gt;")=0,"",SUMIF('English Scores- Leveled papers'!$H$4:$KM$4,DK$3,'English Scores- Leveled papers'!$H61:$KM61)))</f>
        <is>
          <t/>
        </is>
      </c>
      <c r="DL59" s="752" t="inlineStr">
        <f aca="false">IF($B59="","",IF(COUNTIFS('English Scores- Leveled papers'!$H$4:$KM$4,DL$3,'English Scores- Leveled papers'!$H61:$KM61,"&lt;&gt;")=0,"",SUMIF('English Scores- Leveled papers'!$H$4:$KM$4,DL$3,'English Scores- Leveled papers'!$H61:$KM61)))</f>
        <is>
          <t/>
        </is>
      </c>
      <c r="DM59" s="752" t="inlineStr">
        <f aca="false">IF($B59="","",IF(COUNTIFS('English Scores- Leveled papers'!$H$4:$KM$4,DM$3,'English Scores- Leveled papers'!$H61:$KM61,"&lt;&gt;")=0,"",SUMIF('English Scores- Leveled papers'!$H$4:$KM$4,DM$3,'English Scores- Leveled papers'!$H61:$KM61)))</f>
        <is>
          <t/>
        </is>
      </c>
      <c r="DN59" s="752" t="inlineStr">
        <f aca="false">IF($B59="","",IF(COUNTIFS('English Scores- Leveled papers'!$H$4:$KM$4,DN$3,'English Scores- Leveled papers'!$H61:$KM61,"&lt;&gt;")=0,"",SUMIF('English Scores- Leveled papers'!$H$4:$KM$4,DN$3,'English Scores- Leveled papers'!$H61:$KM61)))</f>
        <is>
          <t/>
        </is>
      </c>
      <c r="DO59" s="752" t="inlineStr">
        <f aca="false">IF($B59="","",IF(COUNTIFS('English Scores- Leveled papers'!$H$4:$KM$4,DO$3,'English Scores- Leveled papers'!$H61:$KM61,"&lt;&gt;")=0,"",SUMIF('English Scores- Leveled papers'!$H$4:$KM$4,DO$3,'English Scores- Leveled papers'!$H61:$KM61)))</f>
        <is>
          <t/>
        </is>
      </c>
      <c r="DP59" s="752" t="inlineStr">
        <f aca="false">IF($B59="","",IF(COUNTIFS('English Scores- Leveled papers'!$H$4:$KM$4,DP$3,'English Scores- Leveled papers'!$H61:$KM61,"&lt;&gt;")=0,"",SUMIF('English Scores- Leveled papers'!$H$4:$KM$4,DP$3,'English Scores- Leveled papers'!$H61:$KM61)))</f>
        <is>
          <t/>
        </is>
      </c>
      <c r="DQ59" s="752" t="inlineStr">
        <f aca="false">IF($B59="","",IF(COUNTIFS('English Scores- Leveled papers'!$H$4:$KM$4,DQ$3,'English Scores- Leveled papers'!$H61:$KM61,"&lt;&gt;")=0,"",SUMIF('English Scores- Leveled papers'!$H$4:$KM$4,DQ$3,'English Scores- Leveled papers'!$H61:$KM61)))</f>
        <is>
          <t/>
        </is>
      </c>
      <c r="DR59" s="319" t="inlineStr">
        <f aca="false">IF($B59="","",IF(COUNTIFS('English Scores- Leveled papers'!$H$4:$KM$4,DR$3,'English Scores- Leveled papers'!$H61:$KM61,"&lt;&gt;")=0,"",SUMIF('English Scores- Leveled papers'!$H$4:$KM$4,DR$3,'English Scores- Leveled papers'!$H61:$KM61)))</f>
        <is>
          <t/>
        </is>
      </c>
      <c r="DS59" s="319" t="inlineStr">
        <f aca="false">IF($B59="","",IF(COUNTIFS('English Scores- Leveled papers'!$H$4:$KM$4,DS$3,'English Scores- Leveled papers'!$H61:$KM61,"&lt;&gt;")=0,"",SUMIF('English Scores- Leveled papers'!$H$4:$KM$4,DS$3,'English Scores- Leveled papers'!$H61:$KM61)))</f>
        <is>
          <t/>
        </is>
      </c>
      <c r="DT59" s="319" t="inlineStr">
        <f aca="false">IF($B59="","",IF(COUNTIFS('English Scores- Leveled papers'!$H$4:$KM$4,DT$3,'English Scores- Leveled papers'!$H61:$KM61,"&lt;&gt;")=0,"",SUMIF('English Scores- Leveled papers'!$H$4:$KM$4,DT$3,'English Scores- Leveled papers'!$H61:$KM61)))</f>
        <is>
          <t/>
        </is>
      </c>
      <c r="DU59" s="319" t="inlineStr">
        <f aca="false">IF($B59="","",IF(COUNTIFS('English Scores- Leveled papers'!$H$4:$KM$4,DU$3,'English Scores- Leveled papers'!$H61:$KM61,"&lt;&gt;")=0,"",SUMIF('English Scores- Leveled papers'!$H$4:$KM$4,DU$3,'English Scores- Leveled papers'!$H61:$KM61)))</f>
        <is>
          <t/>
        </is>
      </c>
      <c r="DV59" s="319" t="inlineStr">
        <f aca="false">IF($B59="","",IF(COUNTIFS('English Scores- Leveled papers'!$H$4:$KM$4,DV$3,'English Scores- Leveled papers'!$H61:$KM61,"&lt;&gt;")=0,"",SUMIF('English Scores- Leveled papers'!$H$4:$KM$4,DV$3,'English Scores- Leveled papers'!$H61:$KM61)))</f>
        <is>
          <t/>
        </is>
      </c>
      <c r="DW59" s="319" t="inlineStr">
        <f aca="false">IF($B59="","",IF(COUNTIFS('English Scores- Leveled papers'!$H$4:$KM$4,DW$3,'English Scores- Leveled papers'!$H61:$KM61,"&lt;&gt;")=0,"",SUMIF('English Scores- Leveled papers'!$H$4:$KM$4,DW$3,'English Scores- Leveled papers'!$H61:$KM61)))</f>
        <is>
          <t/>
        </is>
      </c>
      <c r="DX59" s="319" t="inlineStr">
        <f aca="false">IF($B59="","",IF(COUNTIFS('English Scores- Leveled papers'!$H$4:$KM$4,DX$3,'English Scores- Leveled papers'!$H61:$KM61,"&lt;&gt;")=0,"",SUMIF('English Scores- Leveled papers'!$H$4:$KM$4,DX$3,'English Scores- Leveled papers'!$H61:$KM61)))</f>
        <is>
          <t/>
        </is>
      </c>
      <c r="DY59" s="319" t="inlineStr">
        <f aca="false">IF($B59="","",IF(COUNTIFS('English Scores- Leveled papers'!$H$4:$KM$4,DY$3,'English Scores- Leveled papers'!$H61:$KM61,"&lt;&gt;")=0,"",SUMIF('English Scores- Leveled papers'!$H$4:$KM$4,DY$3,'English Scores- Leveled papers'!$H61:$KM61)))</f>
        <is>
          <t/>
        </is>
      </c>
      <c r="DZ59" s="319" t="inlineStr">
        <f aca="false">IF($B59="","",IF(COUNTIFS('English Scores- Leveled papers'!$H$4:$KM$4,DZ$3,'English Scores- Leveled papers'!$H61:$KM61,"&lt;&gt;")=0,"",SUMIF('English Scores- Leveled papers'!$H$4:$KM$4,DZ$3,'English Scores- Leveled papers'!$H61:$KM61)))</f>
        <is>
          <t/>
        </is>
      </c>
      <c r="EA59" s="319" t="inlineStr">
        <f aca="false">IF($B59="","",IF(COUNTIFS('English Scores- Leveled papers'!$H$4:$KM$4,EA$3,'English Scores- Leveled papers'!$H61:$KM61,"&lt;&gt;")=0,"",SUMIF('English Scores- Leveled papers'!$H$4:$KM$4,EA$3,'English Scores- Leveled papers'!$H61:$KM61)))</f>
        <is>
          <t/>
        </is>
      </c>
      <c r="EB59" s="319" t="inlineStr">
        <f aca="false">IF($B59="","",IF(COUNTIFS('English Scores- Leveled papers'!$H$4:$KM$4,EB$3,'English Scores- Leveled papers'!$H61:$KM61,"&lt;&gt;")=0,"",SUMIF('English Scores- Leveled papers'!$H$4:$KM$4,EB$3,'English Scores- Leveled papers'!$H61:$KM61)))</f>
        <is>
          <t/>
        </is>
      </c>
      <c r="EC59" s="319" t="inlineStr">
        <f aca="false">IF($B59="","",IF(COUNTIFS('English Scores- Leveled papers'!$H$4:$KM$4,EC$3,'English Scores- Leveled papers'!$H61:$KM61,"&lt;&gt;")=0,"",SUMIF('English Scores- Leveled papers'!$H$4:$KM$4,EC$3,'English Scores- Leveled papers'!$H61:$KM61)))</f>
        <is>
          <t/>
        </is>
      </c>
      <c r="ED59" s="752" t="inlineStr">
        <f aca="false">IF($B59="","",IF(COUNTIFS('English Scores- Leveled papers'!$H$4:$KM$4,ED$3,'English Scores- Leveled papers'!$H61:$KM61,"&lt;&gt;")=0,"",SUMIF('English Scores- Leveled papers'!$H$4:$KM$4,ED$3,'English Scores- Leveled papers'!$H61:$KM61)))</f>
        <is>
          <t/>
        </is>
      </c>
      <c r="EE59" s="752" t="inlineStr">
        <f aca="false">IF($B59="","",IF(COUNTIFS('English Scores- Leveled papers'!$H$4:$KM$4,EE$3,'English Scores- Leveled papers'!$H61:$KM61,"&lt;&gt;")=0,"",SUMIF('English Scores- Leveled papers'!$H$4:$KM$4,EE$3,'English Scores- Leveled papers'!$H61:$KM61)))</f>
        <is>
          <t/>
        </is>
      </c>
      <c r="EF59" s="752" t="inlineStr">
        <f aca="false">IF($B59="","",IF(COUNTIFS('English Scores- Leveled papers'!$H$4:$KM$4,EF$3,'English Scores- Leveled papers'!$H61:$KM61,"&lt;&gt;")=0,"",SUMIF('English Scores- Leveled papers'!$H$4:$KM$4,EF$3,'English Scores- Leveled papers'!$H61:$KM61)))</f>
        <is>
          <t/>
        </is>
      </c>
      <c r="EG59" s="752" t="inlineStr">
        <f aca="false">IF($B59="","",IF(COUNTIFS('English Scores- Leveled papers'!$H$4:$KM$4,EG$3,'English Scores- Leveled papers'!$H61:$KM61,"&lt;&gt;")=0,"",SUMIF('English Scores- Leveled papers'!$H$4:$KM$4,EG$3,'English Scores- Leveled papers'!$H61:$KM61)))</f>
        <is>
          <t/>
        </is>
      </c>
      <c r="EH59" s="752" t="inlineStr">
        <f aca="false">IF($B59="","",IF(COUNTIFS('English Scores- Leveled papers'!$H$4:$KM$4,EH$3,'English Scores- Leveled papers'!$H61:$KM61,"&lt;&gt;")=0,"",SUMIF('English Scores- Leveled papers'!$H$4:$KM$4,EH$3,'English Scores- Leveled papers'!$H61:$KM61)))</f>
        <is>
          <t/>
        </is>
      </c>
      <c r="EI59" s="752" t="inlineStr">
        <f aca="false">IF($B59="","",IF(COUNTIFS('English Scores- Leveled papers'!$H$4:$KM$4,EI$3,'English Scores- Leveled papers'!$H61:$KM61,"&lt;&gt;")=0,"",SUMIF('English Scores- Leveled papers'!$H$4:$KM$4,EI$3,'English Scores- Leveled papers'!$H61:$KM61)))</f>
        <is>
          <t/>
        </is>
      </c>
      <c r="EJ59" s="752" t="inlineStr">
        <f aca="false">IF($B59="","",IF(COUNTIFS('English Scores- Leveled papers'!$H$4:$KM$4,EJ$3,'English Scores- Leveled papers'!$H61:$KM61,"&lt;&gt;")=0,"",SUMIF('English Scores- Leveled papers'!$H$4:$KM$4,EJ$3,'English Scores- Leveled papers'!$H61:$KM61)))</f>
        <is>
          <t/>
        </is>
      </c>
      <c r="EK59" s="752" t="inlineStr">
        <f aca="false">IF($B59="","",IF(COUNTIFS('English Scores- Leveled papers'!$H$4:$KM$4,EK$3,'English Scores- Leveled papers'!$H61:$KM61,"&lt;&gt;")=0,"",SUMIF('English Scores- Leveled papers'!$H$4:$KM$4,EK$3,'English Scores- Leveled papers'!$H61:$KM61)))</f>
        <is>
          <t/>
        </is>
      </c>
      <c r="EL59" s="752" t="inlineStr">
        <f aca="false">IF($B59="","",IF(COUNTIFS('English Scores- Leveled papers'!$H$4:$KM$4,EL$3,'English Scores- Leveled papers'!$H61:$KM61,"&lt;&gt;")=0,"",SUMIF('English Scores- Leveled papers'!$H$4:$KM$4,EL$3,'English Scores- Leveled papers'!$H61:$KM61)))</f>
        <is>
          <t/>
        </is>
      </c>
      <c r="EM59" s="752" t="inlineStr">
        <f aca="false">IF($B59="","",IF(COUNTIFS('English Scores- Leveled papers'!$H$4:$KM$4,EM$3,'English Scores- Leveled papers'!$H61:$KM61,"&lt;&gt;")=0,"",SUMIF('English Scores- Leveled papers'!$H$4:$KM$4,EM$3,'English Scores- Leveled papers'!$H61:$KM61)))</f>
        <is>
          <t/>
        </is>
      </c>
      <c r="EN59" s="752" t="inlineStr">
        <f aca="false">IF($B59="","",IF(COUNTIFS('English Scores- Leveled papers'!$H$4:$KM$4,EN$3,'English Scores- Leveled papers'!$H61:$KM61,"&lt;&gt;")=0,"",SUMIF('English Scores- Leveled papers'!$H$4:$KM$4,EN$3,'English Scores- Leveled papers'!$H61:$KM61)))</f>
        <is>
          <t/>
        </is>
      </c>
      <c r="EO59" s="752" t="inlineStr">
        <f aca="false">IF($B59="","",IF(COUNTIFS('English Scores- Leveled papers'!$H$4:$KM$4,EO$3,'English Scores- Leveled papers'!$H61:$KM61,"&lt;&gt;")=0,"",SUMIF('English Scores- Leveled papers'!$H$4:$KM$4,EO$3,'English Scores- Leveled papers'!$H61:$KM61)))</f>
        <is>
          <t/>
        </is>
      </c>
      <c r="EP59" s="752" t="inlineStr">
        <f aca="false">IF($B59="","",IF(COUNTIFS('English Scores- Leveled papers'!$H$4:$KM$4,EP$3,'English Scores- Leveled papers'!$H61:$KM61,"&lt;&gt;")=0,"",SUMIF('English Scores- Leveled papers'!$H$4:$KM$4,EP$3,'English Scores- Leveled papers'!$H61:$KM61)))</f>
        <is>
          <t/>
        </is>
      </c>
    </row>
    <row r="60" customFormat="false" ht="12.75" hidden="false" customHeight="true" outlineLevel="0" collapsed="false">
      <c r="A60" s="315" t="n">
        <v>56</v>
      </c>
      <c r="B60" s="315" t="inlineStr">
        <f aca="false">'English Scores- Leveled papers'!B62</f>
        <is>
          <t/>
        </is>
      </c>
      <c r="C60" s="751" t="e">
        <f aca="false">IF('RC Mastery Check+Question type'!D60="","",IF(OR('RC Mastery Check+Question type'!D60=-0.5,'RC Mastery Check+Question type'!D60=0,'RC Mastery Check+Question type'!D60=0.2,'RC Mastery Check+Question type'!D60=0.5),"NR",'cover sheet'!#ref!))</f>
        <v>#VALUE!</v>
      </c>
      <c r="D60" s="316" t="inlineStr">
        <f aca="false">IF(OR(B60="",COUNT('English Scores- Leveled papers'!AJ62:KM62)=0),"",IF((AND(R60&gt;=(70/100),R60&lt;1.1)),9,IF(AND(Q60&gt;=(70/100),Q60&lt;1.1),8,IF(AND(P60&gt;=(70/100),P60&lt;1.1),7,IF(AND(O60&gt;=(70/100),O60&lt;1.1),6,IF(AND(N60&gt;=0.7,N60&lt;1.1),5,IF(AND(M60&gt;=0.7,M60&lt;1.1),5,IF(AND(L60&gt;=0.7,L60&lt;1.1),4,IF(AND(K60&gt;=0.7,K60&lt;1.1),4,IF(AND(J60&gt;=0.7,J60&lt;1.1),3,IF(AND(I60&gt;=0.7,I60&lt;1.1),3,IF(AND(H60&gt;=0.7,H60&lt;1.1),2,IF(AND(G60&gt;=0.7,G60&lt;1.1),2,IF(AND(F60&gt;=0.7,F60&lt;1.1),1,IF(AND(E60&gt;=0.7,E60&lt;1.1),1,IF(COUNT('English Scores- Leveled papers'!AJ62:AK62)=0,"","NR"))))))))))))))))</f>
        <is>
          <t/>
        </is>
      </c>
      <c r="E60" s="318" t="str">
        <f aca="false">IF((B60=""),"",IF(COUNT(S60:W60)=0,"",ROUND(SUM(S60:W60)/SUM($S$2:$W$2),1)))</f>
        <v/>
      </c>
      <c r="F60" s="318" t="str">
        <f aca="false">IF((B60=""),"",IF(COUNT(X60:AB60)=0,"",ROUND(SUM(X60:AB60)/SUM($X$2:$AB$2),1)))</f>
        <v/>
      </c>
      <c r="G60" s="318" t="str">
        <f aca="false">IFERROR(IF((B60=""),"",IF(COUNT(AC60:AH60)=0,"",ROUND(SUM(AC60:AH60)/SUM($AC$2:$AH$2),1))),"")</f>
        <v/>
      </c>
      <c r="H60" s="318" t="str">
        <f aca="false">IFERROR(IF((B60=""),"",IF(COUNT(AI60:AN60)=0,"",ROUND(SUM(AI60:AN60)/SUM($AI$2:$AN$2),1))),0)</f>
        <v/>
      </c>
      <c r="I60" s="318" t="str">
        <f aca="false">IFERROR(IF((B60=""),"",IF(COUNT(AO60:AY60)=0,"",ROUND(SUM(AO60:AY60)/SUM($AO$2:$AY$2),1))),0)</f>
        <v/>
      </c>
      <c r="J60" s="318" t="str">
        <f aca="false">IFERROR(IF((B60=""),"",IF(COUNT(AZ60:BO60)=0,"",ROUND(SUM(AZ60:BO60)/SUM($AZ$2:$BO$2),1))),0)</f>
        <v/>
      </c>
      <c r="K60" s="318" t="str">
        <f aca="false">IFERROR(IF((B60=""),"",IF(COUNT(BP60:BW60)=0,"",ROUND(SUM(BP60:BW60)/SUM($BP$2:$BW$2),1))),0)</f>
        <v/>
      </c>
      <c r="L60" s="318" t="str">
        <f aca="false">IFERROR(IF((B60=""),"",IF(COUNT(BX60:CF60)=0,"",ROUND(SUM(BX60:CF60)/SUM($BX$2:$CF$2),1))),0)</f>
        <v/>
      </c>
      <c r="M60" s="318" t="str">
        <f aca="false">IFERROR(IF((B60=""),"",IF(COUNT(CG60:CK60)=0,"",ROUND(SUM(CG60:CK60)/SUM($CG$2:$CK$2),1))),0)</f>
        <v/>
      </c>
      <c r="N60" s="318" t="str">
        <f aca="false">IFERROR(IF((B60=""),"",IF(COUNT(CL60:CS60)=0,"",ROUND(SUM(CL60:CS60)/SUM($CL$2:$CS$2),1))),0)</f>
        <v/>
      </c>
      <c r="O60" s="318" t="str">
        <f aca="false">IFERROR(IF((B60=""),"",IF(COUNT(CT60:DE60)=0,"",ROUND(SUM(CT60:DE60)/SUM($CT$2:$DE$2),1))),0)</f>
        <v/>
      </c>
      <c r="P60" s="318" t="str">
        <f aca="false">IFERROR(IF((B60=""),"",IF(COUNT(DF60:DQ60)=0,"",ROUND(SUM(DF60:DQ60)/SUM($DF$2:$DQ$2),1))),0)</f>
        <v/>
      </c>
      <c r="Q60" s="318" t="str">
        <f aca="false">IFERROR(IF((B60=""),"",IF(COUNT(DR60:EB60)=0,"",ROUND(SUM(DR60:EB60)/SUM($DR$2:$EB$2),1))),0)</f>
        <v/>
      </c>
      <c r="R60" s="318" t="str">
        <f aca="false">(IF((B60=""),"",IF(COUNT(ED60:EP60)=0,"",ROUND(SUM(ED60:EP60)/SUM($ED$2:$EP$2),1))))</f>
        <v/>
      </c>
      <c r="S60" s="319" t="inlineStr">
        <f aca="false">IF($B60="","",IF(COUNTIFS('English Scores- Leveled papers'!$H$4:$KM$4,S$3,'English Scores- Leveled papers'!$H62:$KM62,"&lt;&gt;")=0,"",SUMIF('English Scores- Leveled papers'!$H$4:$KM$4,S$3,'English Scores- Leveled papers'!$H62:$KM62)))</f>
        <is>
          <t/>
        </is>
      </c>
      <c r="T60" s="319" t="inlineStr">
        <f aca="false">IF($B60="","",IF(COUNTIFS('English Scores- Leveled papers'!$H$4:$KM$4,T$3,'English Scores- Leveled papers'!$H62:$KM62,"&lt;&gt;")=0,"",SUMIF('English Scores- Leveled papers'!$H$4:$KM$4,T$3,'English Scores- Leveled papers'!$H62:$KM62)))</f>
        <is>
          <t/>
        </is>
      </c>
      <c r="U60" s="319" t="inlineStr">
        <f aca="false">IF($B60="","",IF(COUNTIFS('English Scores- Leveled papers'!$H$4:$KM$4,U$3,'English Scores- Leveled papers'!$H62:$KM62,"&lt;&gt;")=0,"",SUMIF('English Scores- Leveled papers'!$H$4:$KM$4,U$3,'English Scores- Leveled papers'!$H62:$KM62)))</f>
        <is>
          <t/>
        </is>
      </c>
      <c r="V60" s="319" t="inlineStr">
        <f aca="false">IF($B60="","",IF(COUNTIFS('English Scores- Leveled papers'!$H$4:$KM$4,V$3,'English Scores- Leveled papers'!$H62:$KM62,"&lt;&gt;")=0,"",SUMIF('English Scores- Leveled papers'!$H$4:$KM$4,V$3,'English Scores- Leveled papers'!$H62:$KM62)))</f>
        <is>
          <t/>
        </is>
      </c>
      <c r="W60" s="319" t="inlineStr">
        <f aca="false">IF($B60="","",IF(COUNTIFS('English Scores- Leveled papers'!$H$4:$KM$4,W$3,'English Scores- Leveled papers'!$H62:$KM62,"&lt;&gt;")=0,"",SUMIF('English Scores- Leveled papers'!$H$4:$KM$4,W$3,'English Scores- Leveled papers'!$H62:$KM62)))</f>
        <is>
          <t/>
        </is>
      </c>
      <c r="X60" s="752" t="inlineStr">
        <f aca="false">IF($B60="","",IF(COUNTIFS('English Scores- Leveled papers'!$H$4:$KM$4,X$3,'English Scores- Leveled papers'!$H62:$KM62,"&lt;&gt;")=0,"",SUMIF('English Scores- Leveled papers'!$H$4:$KM$4,X$3,'English Scores- Leveled papers'!$H62:$KM62)))</f>
        <is>
          <t/>
        </is>
      </c>
      <c r="Y60" s="752" t="inlineStr">
        <f aca="false">IF($B60="","",IF(COUNTIFS('English Scores- Leveled papers'!$H$4:$KM$4,Y$3,'English Scores- Leveled papers'!$H62:$KM62,"&lt;&gt;")=0,"",SUMIF('English Scores- Leveled papers'!$H$4:$KM$4,Y$3,'English Scores- Leveled papers'!$H62:$KM62)))</f>
        <is>
          <t/>
        </is>
      </c>
      <c r="Z60" s="752" t="inlineStr">
        <f aca="false">IF($B60="","",IF(COUNTIFS('English Scores- Leveled papers'!$H$4:$KM$4,Z$3,'English Scores- Leveled papers'!$H62:$KM62,"&lt;&gt;")=0,"",SUMIF('English Scores- Leveled papers'!$H$4:$KM$4,Z$3,'English Scores- Leveled papers'!$H62:$KM62)))</f>
        <is>
          <t/>
        </is>
      </c>
      <c r="AA60" s="752" t="inlineStr">
        <f aca="false">IF($B60="","",IF(COUNTIFS('English Scores- Leveled papers'!$H$4:$KM$4,AA$3,'English Scores- Leveled papers'!$H62:$KM62,"&lt;&gt;")=0,"",SUMIF('English Scores- Leveled papers'!$H$4:$KM$4,AA$3,'English Scores- Leveled papers'!$H62:$KM62)))</f>
        <is>
          <t/>
        </is>
      </c>
      <c r="AB60" s="752" t="inlineStr">
        <f aca="false">IF($B60="","",IF(COUNTIFS('English Scores- Leveled papers'!$H$4:$KM$4,AB$3,'English Scores- Leveled papers'!$H62:$KM62,"&lt;&gt;")=0,"",SUMIF('English Scores- Leveled papers'!$H$4:$KM$4,AB$3,'English Scores- Leveled papers'!$H62:$KM62)))</f>
        <is>
          <t/>
        </is>
      </c>
      <c r="AC60" s="319" t="inlineStr">
        <f aca="false">IF($B60="","",IF(COUNTIFS('English Scores- Leveled papers'!$H$4:$KM$4,AC$3,'English Scores- Leveled papers'!$H62:$KM62,"&lt;&gt;")=0,"",SUMIF('English Scores- Leveled papers'!$H$4:$KM$4,AC$3,'English Scores- Leveled papers'!$H62:$KM62)))</f>
        <is>
          <t/>
        </is>
      </c>
      <c r="AD60" s="319" t="inlineStr">
        <f aca="false">IF($B60="","",IF(COUNTIFS('English Scores- Leveled papers'!$H$4:$KM$4,AD$3,'English Scores- Leveled papers'!$H62:$KM62,"&lt;&gt;")=0,"",SUMIF('English Scores- Leveled papers'!$H$4:$KM$4,AD$3,'English Scores- Leveled papers'!$H62:$KM62)))</f>
        <is>
          <t/>
        </is>
      </c>
      <c r="AE60" s="319" t="inlineStr">
        <f aca="false">IF($B60="","",IF(COUNTIFS('English Scores- Leveled papers'!$H$4:$KM$4,AE$3,'English Scores- Leveled papers'!$H62:$KM62,"&lt;&gt;")=0,"",SUMIF('English Scores- Leveled papers'!$H$4:$KM$4,AE$3,'English Scores- Leveled papers'!$H62:$KM62)))</f>
        <is>
          <t/>
        </is>
      </c>
      <c r="AF60" s="319" t="inlineStr">
        <f aca="false">IF($B60="","",IF(COUNTIFS('English Scores- Leveled papers'!$H$4:$KM$4,AF$3,'English Scores- Leveled papers'!$H62:$KM62,"&lt;&gt;")=0,"",SUMIF('English Scores- Leveled papers'!$H$4:$KM$4,AF$3,'English Scores- Leveled papers'!$H62:$KM62)))</f>
        <is>
          <t/>
        </is>
      </c>
      <c r="AG60" s="319" t="inlineStr">
        <f aca="false">IF($B60="","",IF(COUNTIFS('English Scores- Leveled papers'!$H$4:$KM$4,AG$3,'English Scores- Leveled papers'!$H62:$KM62,"&lt;&gt;")=0,"",SUMIF('English Scores- Leveled papers'!$H$4:$KM$4,AG$3,'English Scores- Leveled papers'!$H62:$KM62)))</f>
        <is>
          <t/>
        </is>
      </c>
      <c r="AH60" s="319" t="inlineStr">
        <f aca="false">IF($B60="","",IF(COUNTIFS('English Scores- Leveled papers'!$H$4:$KM$4,AH$3,'English Scores- Leveled papers'!$H62:$KM62,"&lt;&gt;")=0,"",SUMIF('English Scores- Leveled papers'!$H$4:$KM$4,AH$3,'English Scores- Leveled papers'!$H62:$KM62)))</f>
        <is>
          <t/>
        </is>
      </c>
      <c r="AI60" s="752" t="inlineStr">
        <f aca="false">IF($B60="","",IF(COUNTIFS('English Scores- Leveled papers'!$H$4:$KM$4,AI$3,'English Scores- Leveled papers'!$H62:$KM62,"&lt;&gt;")=0,"",SUMIF('English Scores- Leveled papers'!$H$4:$KM$4,AI$3,'English Scores- Leveled papers'!$H62:$KM62)))</f>
        <is>
          <t/>
        </is>
      </c>
      <c r="AJ60" s="752" t="inlineStr">
        <f aca="false">IF($B60="","",IF(COUNTIFS('English Scores- Leveled papers'!$H$4:$KM$4,AJ$3,'English Scores- Leveled papers'!$H62:$KM62,"&lt;&gt;")=0,"",SUMIF('English Scores- Leveled papers'!$H$4:$KM$4,AJ$3,'English Scores- Leveled papers'!$H62:$KM62)))</f>
        <is>
          <t/>
        </is>
      </c>
      <c r="AK60" s="752" t="inlineStr">
        <f aca="false">IF($B60="","",IF(COUNTIFS('English Scores- Leveled papers'!$H$4:$KM$4,AK$3,'English Scores- Leveled papers'!$H62:$KM62,"&lt;&gt;")=0,"",SUMIF('English Scores- Leveled papers'!$H$4:$KM$4,AK$3,'English Scores- Leveled papers'!$H62:$KM62)))</f>
        <is>
          <t/>
        </is>
      </c>
      <c r="AL60" s="752" t="inlineStr">
        <f aca="false">IF($B60="","",IF(COUNTIFS('English Scores- Leveled papers'!$H$4:$KM$4,AL$3,'English Scores- Leveled papers'!$H62:$KM62,"&lt;&gt;")=0,"",SUMIF('English Scores- Leveled papers'!$H$4:$KM$4,AL$3,'English Scores- Leveled papers'!$H62:$KM62)))</f>
        <is>
          <t/>
        </is>
      </c>
      <c r="AM60" s="752" t="inlineStr">
        <f aca="false">IF($B60="","",IF(COUNTIFS('English Scores- Leveled papers'!$H$4:$KM$4,AM$3,'English Scores- Leveled papers'!$H62:$KM62,"&lt;&gt;")=0,"",SUMIF('English Scores- Leveled papers'!$H$4:$KM$4,AM$3,'English Scores- Leveled papers'!$H62:$KM62)))</f>
        <is>
          <t/>
        </is>
      </c>
      <c r="AN60" s="752" t="inlineStr">
        <f aca="false">IF($B60="","",IF(COUNTIFS('English Scores- Leveled papers'!$H$4:$KM$4,AN$3,'English Scores- Leveled papers'!$H62:$KM62,"&lt;&gt;")=0,"",SUMIF('English Scores- Leveled papers'!$H$4:$KM$4,AN$3,'English Scores- Leveled papers'!$H62:$KM62)))</f>
        <is>
          <t/>
        </is>
      </c>
      <c r="AO60" s="319" t="inlineStr">
        <f aca="false">IF($B60="","",IF(COUNTIFS('English Scores- Leveled papers'!$H$4:$KM$4,AO$3,'English Scores- Leveled papers'!$H62:$KM62,"&lt;&gt;")=0,"",SUMIF('English Scores- Leveled papers'!$H$4:$KM$4,AO$3,'English Scores- Leveled papers'!$H62:$KM62)))</f>
        <is>
          <t/>
        </is>
      </c>
      <c r="AP60" s="319" t="inlineStr">
        <f aca="false">IF($B60="","",IF(COUNTIFS('English Scores- Leveled papers'!$H$4:$KM$4,AP$3,'English Scores- Leveled papers'!$H62:$KM62,"&lt;&gt;")=0,"",SUMIF('English Scores- Leveled papers'!$H$4:$KM$4,AP$3,'English Scores- Leveled papers'!$H62:$KM62)))</f>
        <is>
          <t/>
        </is>
      </c>
      <c r="AQ60" s="319" t="inlineStr">
        <f aca="false">IF($B60="","",IF(COUNTIFS('English Scores- Leveled papers'!$H$4:$KM$4,AQ$3,'English Scores- Leveled papers'!$H62:$KM62,"&lt;&gt;")=0,"",SUMIF('English Scores- Leveled papers'!$H$4:$KM$4,AQ$3,'English Scores- Leveled papers'!$H62:$KM62)))</f>
        <is>
          <t/>
        </is>
      </c>
      <c r="AR60" s="319" t="inlineStr">
        <f aca="false">IF($B60="","",IF(COUNTIFS('English Scores- Leveled papers'!$H$4:$KM$4,AR$3,'English Scores- Leveled papers'!$H62:$KM62,"&lt;&gt;")=0,"",SUMIF('English Scores- Leveled papers'!$H$4:$KM$4,AR$3,'English Scores- Leveled papers'!$H62:$KM62)))</f>
        <is>
          <t/>
        </is>
      </c>
      <c r="AS60" s="319" t="inlineStr">
        <f aca="false">IF($B60="","",IF(COUNTIFS('English Scores- Leveled papers'!$H$4:$KM$4,AS$3,'English Scores- Leveled papers'!$H62:$KM62,"&lt;&gt;")=0,"",SUMIF('English Scores- Leveled papers'!$H$4:$KM$4,AS$3,'English Scores- Leveled papers'!$H62:$KM62)))</f>
        <is>
          <t/>
        </is>
      </c>
      <c r="AT60" s="319" t="inlineStr">
        <f aca="false">IF($B60="","",IF(COUNTIFS('English Scores- Leveled papers'!$H$4:$KM$4,AT$3,'English Scores- Leveled papers'!$H62:$KM62,"&lt;&gt;")=0,"",SUMIF('English Scores- Leveled papers'!$H$4:$KM$4,AT$3,'English Scores- Leveled papers'!$H62:$KM62)))</f>
        <is>
          <t/>
        </is>
      </c>
      <c r="AU60" s="319" t="inlineStr">
        <f aca="false">IF($B60="","",IF(COUNTIFS('English Scores- Leveled papers'!$H$4:$KM$4,AU$3,'English Scores- Leveled papers'!$H62:$KM62,"&lt;&gt;")=0,"",SUMIF('English Scores- Leveled papers'!$H$4:$KM$4,AU$3,'English Scores- Leveled papers'!$H62:$KM62)))</f>
        <is>
          <t/>
        </is>
      </c>
      <c r="AV60" s="319" t="inlineStr">
        <f aca="false">IF($B60="","",IF(COUNTIFS('English Scores- Leveled papers'!$H$4:$KM$4,AV$3,'English Scores- Leveled papers'!$H62:$KM62,"&lt;&gt;")=0,"",SUMIF('English Scores- Leveled papers'!$H$4:$KM$4,AV$3,'English Scores- Leveled papers'!$H62:$KM62)))</f>
        <is>
          <t/>
        </is>
      </c>
      <c r="AW60" s="319" t="inlineStr">
        <f aca="false">IF($B60="","",IF(COUNTIFS('English Scores- Leveled papers'!$H$4:$KM$4,AW$3,'English Scores- Leveled papers'!$H62:$KM62,"&lt;&gt;")=0,"",SUMIF('English Scores- Leveled papers'!$H$4:$KM$4,AW$3,'English Scores- Leveled papers'!$H62:$KM62)))</f>
        <is>
          <t/>
        </is>
      </c>
      <c r="AX60" s="319" t="inlineStr">
        <f aca="false">IF($B60="","",IF(COUNTIFS('English Scores- Leveled papers'!$H$4:$KM$4,AX$3,'English Scores- Leveled papers'!$H62:$KM62,"&lt;&gt;")=0,"",SUMIF('English Scores- Leveled papers'!$H$4:$KM$4,AX$3,'English Scores- Leveled papers'!$H62:$KM62)))</f>
        <is>
          <t/>
        </is>
      </c>
      <c r="AY60" s="319" t="inlineStr">
        <f aca="false">IF($B60="","",IF(COUNTIFS('English Scores- Leveled papers'!$H$4:$KM$4,AY$3,'English Scores- Leveled papers'!$H62:$KM62,"&lt;&gt;")=0,"",SUMIF('English Scores- Leveled papers'!$H$4:$KM$4,AY$3,'English Scores- Leveled papers'!$H62:$KM62)))</f>
        <is>
          <t/>
        </is>
      </c>
      <c r="AZ60" s="752" t="inlineStr">
        <f aca="false">IF($B60="","",IF(COUNTIFS('English Scores- Leveled papers'!$H$4:$KM$4,AZ$3,'English Scores- Leveled papers'!$H62:$KM62,"&lt;&gt;")=0,"",SUMIF('English Scores- Leveled papers'!$H$4:$KM$4,AZ$3,'English Scores- Leveled papers'!$H62:$KM62)))</f>
        <is>
          <t/>
        </is>
      </c>
      <c r="BA60" s="752" t="inlineStr">
        <f aca="false">IF($B60="","",IF(COUNTIFS('English Scores- Leveled papers'!$H$4:$KM$4,BA$3,'English Scores- Leveled papers'!$H62:$KM62,"&lt;&gt;")=0,"",SUMIF('English Scores- Leveled papers'!$H$4:$KM$4,BA$3,'English Scores- Leveled papers'!$H62:$KM62)))</f>
        <is>
          <t/>
        </is>
      </c>
      <c r="BB60" s="752" t="inlineStr">
        <f aca="false">IF($B60="","",IF(COUNTIFS('English Scores- Leveled papers'!$H$4:$KM$4,BB$3,'English Scores- Leveled papers'!$H62:$KM62,"&lt;&gt;")=0,"",SUMIF('English Scores- Leveled papers'!$H$4:$KM$4,BB$3,'English Scores- Leveled papers'!$H62:$KM62)))</f>
        <is>
          <t/>
        </is>
      </c>
      <c r="BC60" s="752" t="inlineStr">
        <f aca="false">IF($B60="","",IF(COUNTIFS('English Scores- Leveled papers'!$H$4:$KM$4,BC$3,'English Scores- Leveled papers'!$H62:$KM62,"&lt;&gt;")=0,"",SUMIF('English Scores- Leveled papers'!$H$4:$KM$4,BC$3,'English Scores- Leveled papers'!$H62:$KM62)))</f>
        <is>
          <t/>
        </is>
      </c>
      <c r="BD60" s="752"/>
      <c r="BE60" s="752"/>
      <c r="BF60" s="752" t="inlineStr">
        <f aca="false">IF($B60="","",IF(COUNTIFS('English Scores- Leveled papers'!$H$4:$KM$4,BF$3,'English Scores- Leveled papers'!$H62:$KM62,"&lt;&gt;")=0,"",SUMIF('English Scores- Leveled papers'!$H$4:$KM$4,BF$3,'English Scores- Leveled papers'!$H62:$KM62)))</f>
        <is>
          <t/>
        </is>
      </c>
      <c r="BG60" s="752" t="inlineStr">
        <f aca="false">IF($B60="","",IF(COUNTIFS('English Scores- Leveled papers'!$H$4:$KM$4,BG$3,'English Scores- Leveled papers'!$H62:$KM62,"&lt;&gt;")=0,"",SUMIF('English Scores- Leveled papers'!$H$4:$KM$4,BG$3,'English Scores- Leveled papers'!$H62:$KM62)))</f>
        <is>
          <t/>
        </is>
      </c>
      <c r="BH60" s="752" t="inlineStr">
        <f aca="false">IF($B60="","",IF(COUNTIFS('English Scores- Leveled papers'!$H$4:$KM$4,BH$3,'English Scores- Leveled papers'!$H62:$KM62,"&lt;&gt;")=0,"",SUMIF('English Scores- Leveled papers'!$H$4:$KM$4,BH$3,'English Scores- Leveled papers'!$H62:$KM62)))</f>
        <is>
          <t/>
        </is>
      </c>
      <c r="BI60" s="752" t="inlineStr">
        <f aca="false">IF($B60="","",IF(COUNTIFS('English Scores- Leveled papers'!$H$4:$KM$4,BI$3,'English Scores- Leveled papers'!$H62:$KM62,"&lt;&gt;")=0,"",SUMIF('English Scores- Leveled papers'!$H$4:$KM$4,BI$3,'English Scores- Leveled papers'!$H62:$KM62)))</f>
        <is>
          <t/>
        </is>
      </c>
      <c r="BJ60" s="752" t="inlineStr">
        <f aca="false">IF($B60="","",IF(COUNTIFS('English Scores- Leveled papers'!$H$4:$KM$4,BJ$3,'English Scores- Leveled papers'!$H62:$KM62,"&lt;&gt;")=0,"",SUMIF('English Scores- Leveled papers'!$H$4:$KM$4,BJ$3,'English Scores- Leveled papers'!$H62:$KM62)))</f>
        <is>
          <t/>
        </is>
      </c>
      <c r="BK60" s="752" t="inlineStr">
        <f aca="false">IF($B60="","",IF(COUNTIFS('English Scores- Leveled papers'!$H$4:$KM$4,BK$3,'English Scores- Leveled papers'!$H62:$KM62,"&lt;&gt;")=0,"",SUMIF('English Scores- Leveled papers'!$H$4:$KM$4,BK$3,'English Scores- Leveled papers'!$H62:$KM62)))</f>
        <is>
          <t/>
        </is>
      </c>
      <c r="BL60" s="752" t="inlineStr">
        <f aca="false">IF($B60="","",IF(COUNTIFS('English Scores- Leveled papers'!$H$4:$KM$4,BL$3,'English Scores- Leveled papers'!$H62:$KM62,"&lt;&gt;")=0,"",SUMIF('English Scores- Leveled papers'!$H$4:$KM$4,BL$3,'English Scores- Leveled papers'!$H62:$KM62)))</f>
        <is>
          <t/>
        </is>
      </c>
      <c r="BM60" s="752" t="inlineStr">
        <f aca="false">IF($B60="","",IF(COUNTIFS('English Scores- Leveled papers'!$H$4:$KM$4,BM$3,'English Scores- Leveled papers'!$H62:$KM62,"&lt;&gt;")=0,"",SUMIF('English Scores- Leveled papers'!$H$4:$KM$4,BM$3,'English Scores- Leveled papers'!$H62:$KM62)))</f>
        <is>
          <t/>
        </is>
      </c>
      <c r="BN60" s="752" t="inlineStr">
        <f aca="false">IF($B60="","",IF(COUNTIFS('English Scores- Leveled papers'!$H$4:$KM$4,BN$3,'English Scores- Leveled papers'!$H62:$KM62,"&lt;&gt;")=0,"",SUMIF('English Scores- Leveled papers'!$H$4:$KM$4,BN$3,'English Scores- Leveled papers'!$H62:$KM62)))</f>
        <is>
          <t/>
        </is>
      </c>
      <c r="BO60" s="752" t="inlineStr">
        <f aca="false">IF($B60="","",IF(COUNTIFS('English Scores- Leveled papers'!$H$4:$KM$4,BO$3,'English Scores- Leveled papers'!$H62:$KM62,"&lt;&gt;")=0,"",SUMIF('English Scores- Leveled papers'!$H$4:$KM$4,BO$3,'English Scores- Leveled papers'!$H62:$KM62)))</f>
        <is>
          <t/>
        </is>
      </c>
      <c r="BP60" s="319" t="inlineStr">
        <f aca="false">IF($B60="","",IF(COUNTIFS('English Scores- Leveled papers'!$H$4:$KM$4,BP$3,'English Scores- Leveled papers'!$H62:$KM62,"&lt;&gt;")=0,"",SUMIF('English Scores- Leveled papers'!$H$4:$KM$4,BP$3,'English Scores- Leveled papers'!$H62:$KM62)))</f>
        <is>
          <t/>
        </is>
      </c>
      <c r="BQ60" s="319" t="inlineStr">
        <f aca="false">IF($B60="","",IF(COUNTIFS('English Scores- Leveled papers'!$H$4:$KM$4,BQ$3,'English Scores- Leveled papers'!$H62:$KM62,"&lt;&gt;")=0,"",SUMIF('English Scores- Leveled papers'!$H$4:$KM$4,BQ$3,'English Scores- Leveled papers'!$H62:$KM62)))</f>
        <is>
          <t/>
        </is>
      </c>
      <c r="BR60" s="319" t="inlineStr">
        <f aca="false">IF($B60="","",IF(COUNTIFS('English Scores- Leveled papers'!$H$4:$KM$4,BR$3,'English Scores- Leveled papers'!$H62:$KM62,"&lt;&gt;")=0,"",SUMIF('English Scores- Leveled papers'!$H$4:$KM$4,BR$3,'English Scores- Leveled papers'!$H62:$KM62)))</f>
        <is>
          <t/>
        </is>
      </c>
      <c r="BS60" s="319" t="inlineStr">
        <f aca="false">IF($B60="","",IF(COUNTIFS('English Scores- Leveled papers'!$H$4:$KM$4,BS$3,'English Scores- Leveled papers'!$H62:$KM62,"&lt;&gt;")=0,"",SUMIF('English Scores- Leveled papers'!$H$4:$KM$4,BS$3,'English Scores- Leveled papers'!$H62:$KM62)))</f>
        <is>
          <t/>
        </is>
      </c>
      <c r="BT60" s="319" t="inlineStr">
        <f aca="false">IF($B60="","",IF(COUNTIFS('English Scores- Leveled papers'!$H$4:$KM$4,BT$3,'English Scores- Leveled papers'!$H62:$KM62,"&lt;&gt;")=0,"",SUMIF('English Scores- Leveled papers'!$H$4:$KM$4,BT$3,'English Scores- Leveled papers'!$H62:$KM62)))</f>
        <is>
          <t/>
        </is>
      </c>
      <c r="BU60" s="319" t="inlineStr">
        <f aca="false">IF($B60="","",IF(COUNTIFS('English Scores- Leveled papers'!$H$4:$KM$4,BU$3,'English Scores- Leveled papers'!$H62:$KM62,"&lt;&gt;")=0,"",SUMIF('English Scores- Leveled papers'!$H$4:$KM$4,BU$3,'English Scores- Leveled papers'!$H62:$KM62)))</f>
        <is>
          <t/>
        </is>
      </c>
      <c r="BV60" s="319" t="inlineStr">
        <f aca="false">IF($B60="","",IF(COUNTIFS('English Scores- Leveled papers'!$H$4:$KM$4,BV$3,'English Scores- Leveled papers'!$H62:$KM62,"&lt;&gt;")=0,"",SUMIF('English Scores- Leveled papers'!$H$4:$KM$4,BV$3,'English Scores- Leveled papers'!$H62:$KM62)))</f>
        <is>
          <t/>
        </is>
      </c>
      <c r="BW60" s="319" t="inlineStr">
        <f aca="false">IF($B60="","",IF(COUNTIFS('English Scores- Leveled papers'!$H$4:$KM$4,BW$3,'English Scores- Leveled papers'!$H62:$KM62,"&lt;&gt;")=0,"",SUMIF('English Scores- Leveled papers'!$H$4:$KM$4,BW$3,'English Scores- Leveled papers'!$H62:$KM62)))</f>
        <is>
          <t/>
        </is>
      </c>
      <c r="BX60" s="752" t="inlineStr">
        <f aca="false">IF($B60="","",IF(COUNTIFS('English Scores- Leveled papers'!$H$4:$KM$4,BX$3,'English Scores- Leveled papers'!$H62:$KM62,"&lt;&gt;")=0,"",SUMIF('English Scores- Leveled papers'!$H$4:$KM$4,BX$3,'English Scores- Leveled papers'!$H62:$KM62)))</f>
        <is>
          <t/>
        </is>
      </c>
      <c r="BY60" s="752" t="inlineStr">
        <f aca="false">IF($B60="","",IF(COUNTIFS('English Scores- Leveled papers'!$H$4:$KM$4,BY$3,'English Scores- Leveled papers'!$H62:$KM62,"&lt;&gt;")=0,"",SUMIF('English Scores- Leveled papers'!$H$4:$KM$4,BY$3,'English Scores- Leveled papers'!$H62:$KM62)))</f>
        <is>
          <t/>
        </is>
      </c>
      <c r="BZ60" s="752" t="inlineStr">
        <f aca="false">IF($B60="","",IF(COUNTIFS('English Scores- Leveled papers'!$H$4:$KM$4,BZ$3,'English Scores- Leveled papers'!$H62:$KM62,"&lt;&gt;")=0,"",SUMIF('English Scores- Leveled papers'!$H$4:$KM$4,BZ$3,'English Scores- Leveled papers'!$H62:$KM62)))</f>
        <is>
          <t/>
        </is>
      </c>
      <c r="CA60" s="752" t="inlineStr">
        <f aca="false">IF($B60="","",IF(COUNTIFS('English Scores- Leveled papers'!$H$4:$KM$4,CA$3,'English Scores- Leveled papers'!$H62:$KM62,"&lt;&gt;")=0,"",SUMIF('English Scores- Leveled papers'!$H$4:$KM$4,CA$3,'English Scores- Leveled papers'!$H62:$KM62)))</f>
        <is>
          <t/>
        </is>
      </c>
      <c r="CB60" s="752" t="inlineStr">
        <f aca="false">IF($B60="","",IF(COUNTIFS('English Scores- Leveled papers'!$H$4:$KM$4,CB$3,'English Scores- Leveled papers'!$H62:$KM62,"&lt;&gt;")=0,"",SUMIF('English Scores- Leveled papers'!$H$4:$KM$4,CB$3,'English Scores- Leveled papers'!$H62:$KM62)))</f>
        <is>
          <t/>
        </is>
      </c>
      <c r="CC60" s="752" t="inlineStr">
        <f aca="false">IF($B60="","",IF(COUNTIFS('English Scores- Leveled papers'!$H$4:$KM$4,CC$3,'English Scores- Leveled papers'!$H62:$KM62,"&lt;&gt;")=0,"",SUMIF('English Scores- Leveled papers'!$H$4:$KM$4,CC$3,'English Scores- Leveled papers'!$H62:$KM62)))</f>
        <is>
          <t/>
        </is>
      </c>
      <c r="CD60" s="752" t="inlineStr">
        <f aca="false">IF($B60="","",IF(COUNTIFS('English Scores- Leveled papers'!$H$4:$KM$4,CD$3,'English Scores- Leveled papers'!$H62:$KM62,"&lt;&gt;")=0,"",SUMIF('English Scores- Leveled papers'!$H$4:$KM$4,CD$3,'English Scores- Leveled papers'!$H62:$KM62)))</f>
        <is>
          <t/>
        </is>
      </c>
      <c r="CE60" s="752" t="inlineStr">
        <f aca="false">IF($B60="","",IF(COUNTIFS('English Scores- Leveled papers'!$H$4:$KM$4,CE$3,'English Scores- Leveled papers'!$H62:$KM62,"&lt;&gt;")=0,"",SUMIF('English Scores- Leveled papers'!$H$4:$KM$4,CE$3,'English Scores- Leveled papers'!$H62:$KM62)))</f>
        <is>
          <t/>
        </is>
      </c>
      <c r="CF60" s="752" t="inlineStr">
        <f aca="false">IF($B60="","",IF(COUNTIFS('English Scores- Leveled papers'!$H$4:$KM$4,CF$3,'English Scores- Leveled papers'!$H62:$KM62,"&lt;&gt;")=0,"",SUMIF('English Scores- Leveled papers'!$H$4:$KM$4,CF$3,'English Scores- Leveled papers'!$H62:$KM62)))</f>
        <is>
          <t/>
        </is>
      </c>
      <c r="CG60" s="319" t="inlineStr">
        <f aca="false">IF($B60="","",IF(COUNTIFS('English Scores- Leveled papers'!$H$4:$KM$4,CG$3,'English Scores- Leveled papers'!$H62:$KM62,"&lt;&gt;")=0,"",SUMIF('English Scores- Leveled papers'!$H$4:$KM$4,CG$3,'English Scores- Leveled papers'!$H62:$KM62)))</f>
        <is>
          <t/>
        </is>
      </c>
      <c r="CH60" s="319" t="inlineStr">
        <f aca="false">IF($B60="","",IF(COUNTIFS('English Scores- Leveled papers'!$H$4:$KM$4,CH$3,'English Scores- Leveled papers'!$H62:$KM62,"&lt;&gt;")=0,"",SUMIF('English Scores- Leveled papers'!$H$4:$KM$4,CH$3,'English Scores- Leveled papers'!$H62:$KM62)))</f>
        <is>
          <t/>
        </is>
      </c>
      <c r="CI60" s="319" t="inlineStr">
        <f aca="false">IF($B60="","",IF(COUNTIFS('English Scores- Leveled papers'!$H$4:$KM$4,CI$3,'English Scores- Leveled papers'!$H62:$KM62,"&lt;&gt;")=0,"",SUMIF('English Scores- Leveled papers'!$H$4:$KM$4,CI$3,'English Scores- Leveled papers'!$H62:$KM62)))</f>
        <is>
          <t/>
        </is>
      </c>
      <c r="CJ60" s="319" t="inlineStr">
        <f aca="false">IF($B60="","",IF(COUNTIFS('English Scores- Leveled papers'!$H$4:$KM$4,CJ$3,'English Scores- Leveled papers'!$H62:$KM62,"&lt;&gt;")=0,"",SUMIF('English Scores- Leveled papers'!$H$4:$KM$4,CJ$3,'English Scores- Leveled papers'!$H62:$KM62)))</f>
        <is>
          <t/>
        </is>
      </c>
      <c r="CK60" s="319" t="inlineStr">
        <f aca="false">IF($B60="","",IF(COUNTIFS('English Scores- Leveled papers'!$H$4:$KM$4,CK$3,'English Scores- Leveled papers'!$H62:$KM62,"&lt;&gt;")=0,"",SUMIF('English Scores- Leveled papers'!$H$4:$KM$4,CK$3,'English Scores- Leveled papers'!$H62:$KM62)))</f>
        <is>
          <t/>
        </is>
      </c>
      <c r="CL60" s="752" t="inlineStr">
        <f aca="false">IF($B60="","",IF(COUNTIFS('English Scores- Leveled papers'!$H$4:$KM$4,CL$3,'English Scores- Leveled papers'!$H62:$KM62,"&lt;&gt;")=0,"",SUMIF('English Scores- Leveled papers'!$H$4:$KM$4,CL$3,'English Scores- Leveled papers'!$H62:$KM62)))</f>
        <is>
          <t/>
        </is>
      </c>
      <c r="CM60" s="752" t="inlineStr">
        <f aca="false">IF($B60="","",IF(COUNTIFS('English Scores- Leveled papers'!$H$4:$KM$4,CM$3,'English Scores- Leveled papers'!$H62:$KM62,"&lt;&gt;")=0,"",SUMIF('English Scores- Leveled papers'!$H$4:$KM$4,CM$3,'English Scores- Leveled papers'!$H62:$KM62)))</f>
        <is>
          <t/>
        </is>
      </c>
      <c r="CN60" s="752" t="inlineStr">
        <f aca="false">IF($B60="","",IF(COUNTIFS('English Scores- Leveled papers'!$H$4:$KM$4,CN$3,'English Scores- Leveled papers'!$H62:$KM62,"&lt;&gt;")=0,"",SUMIF('English Scores- Leveled papers'!$H$4:$KM$4,CN$3,'English Scores- Leveled papers'!$H62:$KM62)))</f>
        <is>
          <t/>
        </is>
      </c>
      <c r="CO60" s="752" t="inlineStr">
        <f aca="false">IF($B60="","",IF(COUNTIFS('English Scores- Leveled papers'!$H$4:$KM$4,CO$3,'English Scores- Leveled papers'!$H62:$KM62,"&lt;&gt;")=0,"",SUMIF('English Scores- Leveled papers'!$H$4:$KM$4,CO$3,'English Scores- Leveled papers'!$H62:$KM62)))</f>
        <is>
          <t/>
        </is>
      </c>
      <c r="CP60" s="752" t="inlineStr">
        <f aca="false">IF($B60="","",IF(COUNTIFS('English Scores- Leveled papers'!$H$4:$KM$4,CP$3,'English Scores- Leveled papers'!$H62:$KM62,"&lt;&gt;")=0,"",SUMIF('English Scores- Leveled papers'!$H$4:$KM$4,CP$3,'English Scores- Leveled papers'!$H62:$KM62)))</f>
        <is>
          <t/>
        </is>
      </c>
      <c r="CQ60" s="752" t="inlineStr">
        <f aca="false">IF($B60="","",IF(COUNTIFS('English Scores- Leveled papers'!$H$4:$KM$4,CQ$3,'English Scores- Leveled papers'!$H62:$KM62,"&lt;&gt;")=0,"",SUMIF('English Scores- Leveled papers'!$H$4:$KM$4,CQ$3,'English Scores- Leveled papers'!$H62:$KM62)))</f>
        <is>
          <t/>
        </is>
      </c>
      <c r="CR60" s="752" t="inlineStr">
        <f aca="false">IF($B60="","",IF(COUNTIFS('English Scores- Leveled papers'!$H$4:$KM$4,CR$3,'English Scores- Leveled papers'!$H62:$KM62,"&lt;&gt;")=0,"",SUMIF('English Scores- Leveled papers'!$H$4:$KM$4,CR$3,'English Scores- Leveled papers'!$H62:$KM62)))</f>
        <is>
          <t/>
        </is>
      </c>
      <c r="CS60" s="752" t="inlineStr">
        <f aca="false">IF($B60="","",IF(COUNTIFS('English Scores- Leveled papers'!$H$4:$KM$4,CS$3,'English Scores- Leveled papers'!$H62:$KM62,"&lt;&gt;")=0,"",SUMIF('English Scores- Leveled papers'!$H$4:$KM$4,CS$3,'English Scores- Leveled papers'!$H62:$KM62)))</f>
        <is>
          <t/>
        </is>
      </c>
      <c r="CT60" s="319" t="inlineStr">
        <f aca="false">IF($B60="","",IF(COUNTIFS('English Scores- Leveled papers'!$H$4:$KM$4,CT$3,'English Scores- Leveled papers'!$H62:$KM62,"&lt;&gt;")=0,"",SUMIF('English Scores- Leveled papers'!$H$4:$KM$4,CT$3,'English Scores- Leveled papers'!$H62:$KM62)))</f>
        <is>
          <t/>
        </is>
      </c>
      <c r="CU60" s="319" t="inlineStr">
        <f aca="false">IF($B60="","",IF(COUNTIFS('English Scores- Leveled papers'!$H$4:$KM$4,CU$3,'English Scores- Leveled papers'!$H62:$KM62,"&lt;&gt;")=0,"",SUMIF('English Scores- Leveled papers'!$H$4:$KM$4,CU$3,'English Scores- Leveled papers'!$H62:$KM62)))</f>
        <is>
          <t/>
        </is>
      </c>
      <c r="CV60" s="319" t="inlineStr">
        <f aca="false">IF($B60="","",IF(COUNTIFS('English Scores- Leveled papers'!$H$4:$KM$4,CV$3,'English Scores- Leveled papers'!$H62:$KM62,"&lt;&gt;")=0,"",SUMIF('English Scores- Leveled papers'!$H$4:$KM$4,CV$3,'English Scores- Leveled papers'!$H62:$KM62)))</f>
        <is>
          <t/>
        </is>
      </c>
      <c r="CW60" s="319" t="inlineStr">
        <f aca="false">IF($B60="","",IF(COUNTIFS('English Scores- Leveled papers'!$H$4:$KM$4,CW$3,'English Scores- Leveled papers'!$H62:$KM62,"&lt;&gt;")=0,"",SUMIF('English Scores- Leveled papers'!$H$4:$KM$4,CW$3,'English Scores- Leveled papers'!$H62:$KM62)))</f>
        <is>
          <t/>
        </is>
      </c>
      <c r="CX60" s="319" t="inlineStr">
        <f aca="false">IF($B60="","",IF(COUNTIFS('English Scores- Leveled papers'!$H$4:$KM$4,CX$3,'English Scores- Leveled papers'!$H62:$KM62,"&lt;&gt;")=0,"",SUMIF('English Scores- Leveled papers'!$H$4:$KM$4,CX$3,'English Scores- Leveled papers'!$H62:$KM62)))</f>
        <is>
          <t/>
        </is>
      </c>
      <c r="CY60" s="319" t="inlineStr">
        <f aca="false">IF($B60="","",IF(COUNTIFS('English Scores- Leveled papers'!$H$4:$KM$4,CY$3,'English Scores- Leveled papers'!$H62:$KM62,"&lt;&gt;")=0,"",SUMIF('English Scores- Leveled papers'!$H$4:$KM$4,CY$3,'English Scores- Leveled papers'!$H62:$KM62)))</f>
        <is>
          <t/>
        </is>
      </c>
      <c r="CZ60" s="319" t="inlineStr">
        <f aca="false">IF($B60="","",IF(COUNTIFS('English Scores- Leveled papers'!$H$4:$KM$4,CZ$3,'English Scores- Leveled papers'!$H62:$KM62,"&lt;&gt;")=0,"",SUMIF('English Scores- Leveled papers'!$H$4:$KM$4,CZ$3,'English Scores- Leveled papers'!$H62:$KM62)))</f>
        <is>
          <t/>
        </is>
      </c>
      <c r="DA60" s="319" t="inlineStr">
        <f aca="false">IF($B60="","",IF(COUNTIFS('English Scores- Leveled papers'!$H$4:$KM$4,DA$3,'English Scores- Leveled papers'!$H62:$KM62,"&lt;&gt;")=0,"",SUMIF('English Scores- Leveled papers'!$H$4:$KM$4,DA$3,'English Scores- Leveled papers'!$H62:$KM62)))</f>
        <is>
          <t/>
        </is>
      </c>
      <c r="DB60" s="319" t="inlineStr">
        <f aca="false">IF($B60="","",IF(COUNTIFS('English Scores- Leveled papers'!$H$4:$KM$4,DB$3,'English Scores- Leveled papers'!$H62:$KM62,"&lt;&gt;")=0,"",SUMIF('English Scores- Leveled papers'!$H$4:$KM$4,DB$3,'English Scores- Leveled papers'!$H62:$KM62)))</f>
        <is>
          <t/>
        </is>
      </c>
      <c r="DC60" s="319" t="inlineStr">
        <f aca="false">IF($B60="","",IF(COUNTIFS('English Scores- Leveled papers'!$H$4:$KM$4,DC$3,'English Scores- Leveled papers'!$H62:$KM62,"&lt;&gt;")=0,"",SUMIF('English Scores- Leveled papers'!$H$4:$KM$4,DC$3,'English Scores- Leveled papers'!$H62:$KM62)))</f>
        <is>
          <t/>
        </is>
      </c>
      <c r="DD60" s="319" t="inlineStr">
        <f aca="false">IF($B60="","",IF(COUNTIFS('English Scores- Leveled papers'!$H$4:$KM$4,DD$3,'English Scores- Leveled papers'!$H62:$KM62,"&lt;&gt;")=0,"",SUMIF('English Scores- Leveled papers'!$H$4:$KM$4,DD$3,'English Scores- Leveled papers'!$H62:$KM62)))</f>
        <is>
          <t/>
        </is>
      </c>
      <c r="DE60" s="319" t="inlineStr">
        <f aca="false">IF($B60="","",IF(COUNTIFS('English Scores- Leveled papers'!$H$4:$KM$4,DE$3,'English Scores- Leveled papers'!$H62:$KM62,"&lt;&gt;")=0,"",SUMIF('English Scores- Leveled papers'!$H$4:$KM$4,DE$3,'English Scores- Leveled papers'!$H62:$KM62)))</f>
        <is>
          <t/>
        </is>
      </c>
      <c r="DF60" s="752" t="inlineStr">
        <f aca="false">IF($B60="","",IF(COUNTIFS('English Scores- Leveled papers'!$H$4:$KM$4,DF$3,'English Scores- Leveled papers'!$H62:$KM62,"&lt;&gt;")=0,"",SUMIF('English Scores- Leveled papers'!$H$4:$KM$4,DF$3,'English Scores- Leveled papers'!$H62:$KM62)))</f>
        <is>
          <t/>
        </is>
      </c>
      <c r="DG60" s="752" t="inlineStr">
        <f aca="false">IF($B60="","",IF(COUNTIFS('English Scores- Leveled papers'!$H$4:$KM$4,DG$3,'English Scores- Leveled papers'!$H62:$KM62,"&lt;&gt;")=0,"",SUMIF('English Scores- Leveled papers'!$H$4:$KM$4,DG$3,'English Scores- Leveled papers'!$H62:$KM62)))</f>
        <is>
          <t/>
        </is>
      </c>
      <c r="DH60" s="752" t="inlineStr">
        <f aca="false">IF($B60="","",IF(COUNTIFS('English Scores- Leveled papers'!$H$4:$KM$4,DH$3,'English Scores- Leveled papers'!$H62:$KM62,"&lt;&gt;")=0,"",SUMIF('English Scores- Leveled papers'!$H$4:$KM$4,DH$3,'English Scores- Leveled papers'!$H62:$KM62)))</f>
        <is>
          <t/>
        </is>
      </c>
      <c r="DI60" s="752" t="inlineStr">
        <f aca="false">IF($B60="","",IF(COUNTIFS('English Scores- Leveled papers'!$H$4:$KM$4,DI$3,'English Scores- Leveled papers'!$H62:$KM62,"&lt;&gt;")=0,"",SUMIF('English Scores- Leveled papers'!$H$4:$KM$4,DI$3,'English Scores- Leveled papers'!$H62:$KM62)))</f>
        <is>
          <t/>
        </is>
      </c>
      <c r="DJ60" s="752" t="inlineStr">
        <f aca="false">IF($B60="","",IF(COUNTIFS('English Scores- Leveled papers'!$H$4:$KM$4,DJ$3,'English Scores- Leveled papers'!$H62:$KM62,"&lt;&gt;")=0,"",SUMIF('English Scores- Leveled papers'!$H$4:$KM$4,DJ$3,'English Scores- Leveled papers'!$H62:$KM62)))</f>
        <is>
          <t/>
        </is>
      </c>
      <c r="DK60" s="752" t="inlineStr">
        <f aca="false">IF($B60="","",IF(COUNTIFS('English Scores- Leveled papers'!$H$4:$KM$4,DK$3,'English Scores- Leveled papers'!$H62:$KM62,"&lt;&gt;")=0,"",SUMIF('English Scores- Leveled papers'!$H$4:$KM$4,DK$3,'English Scores- Leveled papers'!$H62:$KM62)))</f>
        <is>
          <t/>
        </is>
      </c>
      <c r="DL60" s="752" t="inlineStr">
        <f aca="false">IF($B60="","",IF(COUNTIFS('English Scores- Leveled papers'!$H$4:$KM$4,DL$3,'English Scores- Leveled papers'!$H62:$KM62,"&lt;&gt;")=0,"",SUMIF('English Scores- Leveled papers'!$H$4:$KM$4,DL$3,'English Scores- Leveled papers'!$H62:$KM62)))</f>
        <is>
          <t/>
        </is>
      </c>
      <c r="DM60" s="752" t="inlineStr">
        <f aca="false">IF($B60="","",IF(COUNTIFS('English Scores- Leveled papers'!$H$4:$KM$4,DM$3,'English Scores- Leveled papers'!$H62:$KM62,"&lt;&gt;")=0,"",SUMIF('English Scores- Leveled papers'!$H$4:$KM$4,DM$3,'English Scores- Leveled papers'!$H62:$KM62)))</f>
        <is>
          <t/>
        </is>
      </c>
      <c r="DN60" s="752" t="inlineStr">
        <f aca="false">IF($B60="","",IF(COUNTIFS('English Scores- Leveled papers'!$H$4:$KM$4,DN$3,'English Scores- Leveled papers'!$H62:$KM62,"&lt;&gt;")=0,"",SUMIF('English Scores- Leveled papers'!$H$4:$KM$4,DN$3,'English Scores- Leveled papers'!$H62:$KM62)))</f>
        <is>
          <t/>
        </is>
      </c>
      <c r="DO60" s="752" t="inlineStr">
        <f aca="false">IF($B60="","",IF(COUNTIFS('English Scores- Leveled papers'!$H$4:$KM$4,DO$3,'English Scores- Leveled papers'!$H62:$KM62,"&lt;&gt;")=0,"",SUMIF('English Scores- Leveled papers'!$H$4:$KM$4,DO$3,'English Scores- Leveled papers'!$H62:$KM62)))</f>
        <is>
          <t/>
        </is>
      </c>
      <c r="DP60" s="752" t="inlineStr">
        <f aca="false">IF($B60="","",IF(COUNTIFS('English Scores- Leveled papers'!$H$4:$KM$4,DP$3,'English Scores- Leveled papers'!$H62:$KM62,"&lt;&gt;")=0,"",SUMIF('English Scores- Leveled papers'!$H$4:$KM$4,DP$3,'English Scores- Leveled papers'!$H62:$KM62)))</f>
        <is>
          <t/>
        </is>
      </c>
      <c r="DQ60" s="752" t="inlineStr">
        <f aca="false">IF($B60="","",IF(COUNTIFS('English Scores- Leveled papers'!$H$4:$KM$4,DQ$3,'English Scores- Leveled papers'!$H62:$KM62,"&lt;&gt;")=0,"",SUMIF('English Scores- Leveled papers'!$H$4:$KM$4,DQ$3,'English Scores- Leveled papers'!$H62:$KM62)))</f>
        <is>
          <t/>
        </is>
      </c>
      <c r="DR60" s="319" t="inlineStr">
        <f aca="false">IF($B60="","",IF(COUNTIFS('English Scores- Leveled papers'!$H$4:$KM$4,DR$3,'English Scores- Leveled papers'!$H62:$KM62,"&lt;&gt;")=0,"",SUMIF('English Scores- Leveled papers'!$H$4:$KM$4,DR$3,'English Scores- Leveled papers'!$H62:$KM62)))</f>
        <is>
          <t/>
        </is>
      </c>
      <c r="DS60" s="319" t="inlineStr">
        <f aca="false">IF($B60="","",IF(COUNTIFS('English Scores- Leveled papers'!$H$4:$KM$4,DS$3,'English Scores- Leveled papers'!$H62:$KM62,"&lt;&gt;")=0,"",SUMIF('English Scores- Leveled papers'!$H$4:$KM$4,DS$3,'English Scores- Leveled papers'!$H62:$KM62)))</f>
        <is>
          <t/>
        </is>
      </c>
      <c r="DT60" s="319" t="inlineStr">
        <f aca="false">IF($B60="","",IF(COUNTIFS('English Scores- Leveled papers'!$H$4:$KM$4,DT$3,'English Scores- Leveled papers'!$H62:$KM62,"&lt;&gt;")=0,"",SUMIF('English Scores- Leveled papers'!$H$4:$KM$4,DT$3,'English Scores- Leveled papers'!$H62:$KM62)))</f>
        <is>
          <t/>
        </is>
      </c>
      <c r="DU60" s="319" t="inlineStr">
        <f aca="false">IF($B60="","",IF(COUNTIFS('English Scores- Leveled papers'!$H$4:$KM$4,DU$3,'English Scores- Leveled papers'!$H62:$KM62,"&lt;&gt;")=0,"",SUMIF('English Scores- Leveled papers'!$H$4:$KM$4,DU$3,'English Scores- Leveled papers'!$H62:$KM62)))</f>
        <is>
          <t/>
        </is>
      </c>
      <c r="DV60" s="319" t="inlineStr">
        <f aca="false">IF($B60="","",IF(COUNTIFS('English Scores- Leveled papers'!$H$4:$KM$4,DV$3,'English Scores- Leveled papers'!$H62:$KM62,"&lt;&gt;")=0,"",SUMIF('English Scores- Leveled papers'!$H$4:$KM$4,DV$3,'English Scores- Leveled papers'!$H62:$KM62)))</f>
        <is>
          <t/>
        </is>
      </c>
      <c r="DW60" s="319" t="inlineStr">
        <f aca="false">IF($B60="","",IF(COUNTIFS('English Scores- Leveled papers'!$H$4:$KM$4,DW$3,'English Scores- Leveled papers'!$H62:$KM62,"&lt;&gt;")=0,"",SUMIF('English Scores- Leveled papers'!$H$4:$KM$4,DW$3,'English Scores- Leveled papers'!$H62:$KM62)))</f>
        <is>
          <t/>
        </is>
      </c>
      <c r="DX60" s="319" t="inlineStr">
        <f aca="false">IF($B60="","",IF(COUNTIFS('English Scores- Leveled papers'!$H$4:$KM$4,DX$3,'English Scores- Leveled papers'!$H62:$KM62,"&lt;&gt;")=0,"",SUMIF('English Scores- Leveled papers'!$H$4:$KM$4,DX$3,'English Scores- Leveled papers'!$H62:$KM62)))</f>
        <is>
          <t/>
        </is>
      </c>
      <c r="DY60" s="319" t="inlineStr">
        <f aca="false">IF($B60="","",IF(COUNTIFS('English Scores- Leveled papers'!$H$4:$KM$4,DY$3,'English Scores- Leveled papers'!$H62:$KM62,"&lt;&gt;")=0,"",SUMIF('English Scores- Leveled papers'!$H$4:$KM$4,DY$3,'English Scores- Leveled papers'!$H62:$KM62)))</f>
        <is>
          <t/>
        </is>
      </c>
      <c r="DZ60" s="319" t="inlineStr">
        <f aca="false">IF($B60="","",IF(COUNTIFS('English Scores- Leveled papers'!$H$4:$KM$4,DZ$3,'English Scores- Leveled papers'!$H62:$KM62,"&lt;&gt;")=0,"",SUMIF('English Scores- Leveled papers'!$H$4:$KM$4,DZ$3,'English Scores- Leveled papers'!$H62:$KM62)))</f>
        <is>
          <t/>
        </is>
      </c>
      <c r="EA60" s="319" t="inlineStr">
        <f aca="false">IF($B60="","",IF(COUNTIFS('English Scores- Leveled papers'!$H$4:$KM$4,EA$3,'English Scores- Leveled papers'!$H62:$KM62,"&lt;&gt;")=0,"",SUMIF('English Scores- Leveled papers'!$H$4:$KM$4,EA$3,'English Scores- Leveled papers'!$H62:$KM62)))</f>
        <is>
          <t/>
        </is>
      </c>
      <c r="EB60" s="319" t="inlineStr">
        <f aca="false">IF($B60="","",IF(COUNTIFS('English Scores- Leveled papers'!$H$4:$KM$4,EB$3,'English Scores- Leveled papers'!$H62:$KM62,"&lt;&gt;")=0,"",SUMIF('English Scores- Leveled papers'!$H$4:$KM$4,EB$3,'English Scores- Leveled papers'!$H62:$KM62)))</f>
        <is>
          <t/>
        </is>
      </c>
      <c r="EC60" s="319" t="inlineStr">
        <f aca="false">IF($B60="","",IF(COUNTIFS('English Scores- Leveled papers'!$H$4:$KM$4,EC$3,'English Scores- Leveled papers'!$H62:$KM62,"&lt;&gt;")=0,"",SUMIF('English Scores- Leveled papers'!$H$4:$KM$4,EC$3,'English Scores- Leveled papers'!$H62:$KM62)))</f>
        <is>
          <t/>
        </is>
      </c>
      <c r="ED60" s="752" t="inlineStr">
        <f aca="false">IF($B60="","",IF(COUNTIFS('English Scores- Leveled papers'!$H$4:$KM$4,ED$3,'English Scores- Leveled papers'!$H62:$KM62,"&lt;&gt;")=0,"",SUMIF('English Scores- Leveled papers'!$H$4:$KM$4,ED$3,'English Scores- Leveled papers'!$H62:$KM62)))</f>
        <is>
          <t/>
        </is>
      </c>
      <c r="EE60" s="752" t="inlineStr">
        <f aca="false">IF($B60="","",IF(COUNTIFS('English Scores- Leveled papers'!$H$4:$KM$4,EE$3,'English Scores- Leveled papers'!$H62:$KM62,"&lt;&gt;")=0,"",SUMIF('English Scores- Leveled papers'!$H$4:$KM$4,EE$3,'English Scores- Leveled papers'!$H62:$KM62)))</f>
        <is>
          <t/>
        </is>
      </c>
      <c r="EF60" s="752" t="inlineStr">
        <f aca="false">IF($B60="","",IF(COUNTIFS('English Scores- Leveled papers'!$H$4:$KM$4,EF$3,'English Scores- Leveled papers'!$H62:$KM62,"&lt;&gt;")=0,"",SUMIF('English Scores- Leveled papers'!$H$4:$KM$4,EF$3,'English Scores- Leveled papers'!$H62:$KM62)))</f>
        <is>
          <t/>
        </is>
      </c>
      <c r="EG60" s="752" t="inlineStr">
        <f aca="false">IF($B60="","",IF(COUNTIFS('English Scores- Leveled papers'!$H$4:$KM$4,EG$3,'English Scores- Leveled papers'!$H62:$KM62,"&lt;&gt;")=0,"",SUMIF('English Scores- Leveled papers'!$H$4:$KM$4,EG$3,'English Scores- Leveled papers'!$H62:$KM62)))</f>
        <is>
          <t/>
        </is>
      </c>
      <c r="EH60" s="752" t="inlineStr">
        <f aca="false">IF($B60="","",IF(COUNTIFS('English Scores- Leveled papers'!$H$4:$KM$4,EH$3,'English Scores- Leveled papers'!$H62:$KM62,"&lt;&gt;")=0,"",SUMIF('English Scores- Leveled papers'!$H$4:$KM$4,EH$3,'English Scores- Leveled papers'!$H62:$KM62)))</f>
        <is>
          <t/>
        </is>
      </c>
      <c r="EI60" s="752" t="inlineStr">
        <f aca="false">IF($B60="","",IF(COUNTIFS('English Scores- Leveled papers'!$H$4:$KM$4,EI$3,'English Scores- Leveled papers'!$H62:$KM62,"&lt;&gt;")=0,"",SUMIF('English Scores- Leveled papers'!$H$4:$KM$4,EI$3,'English Scores- Leveled papers'!$H62:$KM62)))</f>
        <is>
          <t/>
        </is>
      </c>
      <c r="EJ60" s="752" t="inlineStr">
        <f aca="false">IF($B60="","",IF(COUNTIFS('English Scores- Leveled papers'!$H$4:$KM$4,EJ$3,'English Scores- Leveled papers'!$H62:$KM62,"&lt;&gt;")=0,"",SUMIF('English Scores- Leveled papers'!$H$4:$KM$4,EJ$3,'English Scores- Leveled papers'!$H62:$KM62)))</f>
        <is>
          <t/>
        </is>
      </c>
      <c r="EK60" s="752" t="inlineStr">
        <f aca="false">IF($B60="","",IF(COUNTIFS('English Scores- Leveled papers'!$H$4:$KM$4,EK$3,'English Scores- Leveled papers'!$H62:$KM62,"&lt;&gt;")=0,"",SUMIF('English Scores- Leveled papers'!$H$4:$KM$4,EK$3,'English Scores- Leveled papers'!$H62:$KM62)))</f>
        <is>
          <t/>
        </is>
      </c>
      <c r="EL60" s="752" t="inlineStr">
        <f aca="false">IF($B60="","",IF(COUNTIFS('English Scores- Leveled papers'!$H$4:$KM$4,EL$3,'English Scores- Leveled papers'!$H62:$KM62,"&lt;&gt;")=0,"",SUMIF('English Scores- Leveled papers'!$H$4:$KM$4,EL$3,'English Scores- Leveled papers'!$H62:$KM62)))</f>
        <is>
          <t/>
        </is>
      </c>
      <c r="EM60" s="752" t="inlineStr">
        <f aca="false">IF($B60="","",IF(COUNTIFS('English Scores- Leveled papers'!$H$4:$KM$4,EM$3,'English Scores- Leveled papers'!$H62:$KM62,"&lt;&gt;")=0,"",SUMIF('English Scores- Leveled papers'!$H$4:$KM$4,EM$3,'English Scores- Leveled papers'!$H62:$KM62)))</f>
        <is>
          <t/>
        </is>
      </c>
      <c r="EN60" s="752" t="inlineStr">
        <f aca="false">IF($B60="","",IF(COUNTIFS('English Scores- Leveled papers'!$H$4:$KM$4,EN$3,'English Scores- Leveled papers'!$H62:$KM62,"&lt;&gt;")=0,"",SUMIF('English Scores- Leveled papers'!$H$4:$KM$4,EN$3,'English Scores- Leveled papers'!$H62:$KM62)))</f>
        <is>
          <t/>
        </is>
      </c>
      <c r="EO60" s="752" t="inlineStr">
        <f aca="false">IF($B60="","",IF(COUNTIFS('English Scores- Leveled papers'!$H$4:$KM$4,EO$3,'English Scores- Leveled papers'!$H62:$KM62,"&lt;&gt;")=0,"",SUMIF('English Scores- Leveled papers'!$H$4:$KM$4,EO$3,'English Scores- Leveled papers'!$H62:$KM62)))</f>
        <is>
          <t/>
        </is>
      </c>
      <c r="EP60" s="752" t="inlineStr">
        <f aca="false">IF($B60="","",IF(COUNTIFS('English Scores- Leveled papers'!$H$4:$KM$4,EP$3,'English Scores- Leveled papers'!$H62:$KM62,"&lt;&gt;")=0,"",SUMIF('English Scores- Leveled papers'!$H$4:$KM$4,EP$3,'English Scores- Leveled papers'!$H62:$KM62)))</f>
        <is>
          <t/>
        </is>
      </c>
    </row>
    <row r="61" customFormat="false" ht="12.75" hidden="false" customHeight="true" outlineLevel="0" collapsed="false">
      <c r="A61" s="315" t="n">
        <v>57</v>
      </c>
      <c r="B61" s="315" t="inlineStr">
        <f aca="false">'English Scores- Leveled papers'!B63</f>
        <is>
          <t/>
        </is>
      </c>
      <c r="C61" s="751" t="e">
        <f aca="false">IF('RC Mastery Check+Question type'!D61="","",IF(OR('RC Mastery Check+Question type'!D61=-0.5,'RC Mastery Check+Question type'!D61=0,'RC Mastery Check+Question type'!D61=0.2,'RC Mastery Check+Question type'!D61=0.5),"NR",'cover sheet'!#ref!))</f>
        <v>#VALUE!</v>
      </c>
      <c r="D61" s="316" t="inlineStr">
        <f aca="false">IF(OR(B61="",COUNT('English Scores- Leveled papers'!AJ63:KM63)=0),"",IF((AND(R61&gt;=(70/100),R61&lt;1.1)),9,IF(AND(Q61&gt;=(70/100),Q61&lt;1.1),8,IF(AND(P61&gt;=(70/100),P61&lt;1.1),7,IF(AND(O61&gt;=(70/100),O61&lt;1.1),6,IF(AND(N61&gt;=0.7,N61&lt;1.1),5,IF(AND(M61&gt;=0.7,M61&lt;1.1),5,IF(AND(L61&gt;=0.7,L61&lt;1.1),4,IF(AND(K61&gt;=0.7,K61&lt;1.1),4,IF(AND(J61&gt;=0.7,J61&lt;1.1),3,IF(AND(I61&gt;=0.7,I61&lt;1.1),3,IF(AND(H61&gt;=0.7,H61&lt;1.1),2,IF(AND(G61&gt;=0.7,G61&lt;1.1),2,IF(AND(F61&gt;=0.7,F61&lt;1.1),1,IF(AND(E61&gt;=0.7,E61&lt;1.1),1,IF(COUNT('English Scores- Leveled papers'!AJ63:AK63)=0,"","NR"))))))))))))))))</f>
        <is>
          <t/>
        </is>
      </c>
      <c r="E61" s="318" t="str">
        <f aca="false">IF((B61=""),"",IF(COUNT(S61:W61)=0,"",ROUND(SUM(S61:W61)/SUM($S$2:$W$2),1)))</f>
        <v/>
      </c>
      <c r="F61" s="318" t="str">
        <f aca="false">IF((B61=""),"",IF(COUNT(X61:AB61)=0,"",ROUND(SUM(X61:AB61)/SUM($X$2:$AB$2),1)))</f>
        <v/>
      </c>
      <c r="G61" s="318" t="str">
        <f aca="false">IFERROR(IF((B61=""),"",IF(COUNT(AC61:AH61)=0,"",ROUND(SUM(AC61:AH61)/SUM($AC$2:$AH$2),1))),"")</f>
        <v/>
      </c>
      <c r="H61" s="318" t="str">
        <f aca="false">IFERROR(IF((B61=""),"",IF(COUNT(AI61:AN61)=0,"",ROUND(SUM(AI61:AN61)/SUM($AI$2:$AN$2),1))),0)</f>
        <v/>
      </c>
      <c r="I61" s="318" t="str">
        <f aca="false">IFERROR(IF((B61=""),"",IF(COUNT(AO61:AY61)=0,"",ROUND(SUM(AO61:AY61)/SUM($AO$2:$AY$2),1))),0)</f>
        <v/>
      </c>
      <c r="J61" s="318" t="str">
        <f aca="false">IFERROR(IF((B61=""),"",IF(COUNT(AZ61:BO61)=0,"",ROUND(SUM(AZ61:BO61)/SUM($AZ$2:$BO$2),1))),0)</f>
        <v/>
      </c>
      <c r="K61" s="318" t="str">
        <f aca="false">IFERROR(IF((B61=""),"",IF(COUNT(BP61:BW61)=0,"",ROUND(SUM(BP61:BW61)/SUM($BP$2:$BW$2),1))),0)</f>
        <v/>
      </c>
      <c r="L61" s="318" t="str">
        <f aca="false">IFERROR(IF((B61=""),"",IF(COUNT(BX61:CF61)=0,"",ROUND(SUM(BX61:CF61)/SUM($BX$2:$CF$2),1))),0)</f>
        <v/>
      </c>
      <c r="M61" s="318" t="str">
        <f aca="false">IFERROR(IF((B61=""),"",IF(COUNT(CG61:CK61)=0,"",ROUND(SUM(CG61:CK61)/SUM($CG$2:$CK$2),1))),0)</f>
        <v/>
      </c>
      <c r="N61" s="318" t="str">
        <f aca="false">IFERROR(IF((B61=""),"",IF(COUNT(CL61:CS61)=0,"",ROUND(SUM(CL61:CS61)/SUM($CL$2:$CS$2),1))),0)</f>
        <v/>
      </c>
      <c r="O61" s="318" t="str">
        <f aca="false">IFERROR(IF((B61=""),"",IF(COUNT(CT61:DE61)=0,"",ROUND(SUM(CT61:DE61)/SUM($CT$2:$DE$2),1))),0)</f>
        <v/>
      </c>
      <c r="P61" s="318" t="str">
        <f aca="false">IFERROR(IF((B61=""),"",IF(COUNT(DF61:DQ61)=0,"",ROUND(SUM(DF61:DQ61)/SUM($DF$2:$DQ$2),1))),0)</f>
        <v/>
      </c>
      <c r="Q61" s="318" t="str">
        <f aca="false">IFERROR(IF((B61=""),"",IF(COUNT(DR61:EB61)=0,"",ROUND(SUM(DR61:EB61)/SUM($DR$2:$EB$2),1))),0)</f>
        <v/>
      </c>
      <c r="R61" s="318" t="str">
        <f aca="false">(IF((B61=""),"",IF(COUNT(ED61:EP61)=0,"",ROUND(SUM(ED61:EP61)/SUM($ED$2:$EP$2),1))))</f>
        <v/>
      </c>
      <c r="S61" s="319" t="inlineStr">
        <f aca="false">IF($B61="","",IF(COUNTIFS('English Scores- Leveled papers'!$H$4:$KM$4,S$3,'English Scores- Leveled papers'!$H63:$KM63,"&lt;&gt;")=0,"",SUMIF('English Scores- Leveled papers'!$H$4:$KM$4,S$3,'English Scores- Leveled papers'!$H63:$KM63)))</f>
        <is>
          <t/>
        </is>
      </c>
      <c r="T61" s="319" t="inlineStr">
        <f aca="false">IF($B61="","",IF(COUNTIFS('English Scores- Leveled papers'!$H$4:$KM$4,T$3,'English Scores- Leveled papers'!$H63:$KM63,"&lt;&gt;")=0,"",SUMIF('English Scores- Leveled papers'!$H$4:$KM$4,T$3,'English Scores- Leveled papers'!$H63:$KM63)))</f>
        <is>
          <t/>
        </is>
      </c>
      <c r="U61" s="319" t="inlineStr">
        <f aca="false">IF($B61="","",IF(COUNTIFS('English Scores- Leveled papers'!$H$4:$KM$4,U$3,'English Scores- Leveled papers'!$H63:$KM63,"&lt;&gt;")=0,"",SUMIF('English Scores- Leveled papers'!$H$4:$KM$4,U$3,'English Scores- Leveled papers'!$H63:$KM63)))</f>
        <is>
          <t/>
        </is>
      </c>
      <c r="V61" s="319" t="inlineStr">
        <f aca="false">IF($B61="","",IF(COUNTIFS('English Scores- Leveled papers'!$H$4:$KM$4,V$3,'English Scores- Leveled papers'!$H63:$KM63,"&lt;&gt;")=0,"",SUMIF('English Scores- Leveled papers'!$H$4:$KM$4,V$3,'English Scores- Leveled papers'!$H63:$KM63)))</f>
        <is>
          <t/>
        </is>
      </c>
      <c r="W61" s="319" t="inlineStr">
        <f aca="false">IF($B61="","",IF(COUNTIFS('English Scores- Leveled papers'!$H$4:$KM$4,W$3,'English Scores- Leveled papers'!$H63:$KM63,"&lt;&gt;")=0,"",SUMIF('English Scores- Leveled papers'!$H$4:$KM$4,W$3,'English Scores- Leveled papers'!$H63:$KM63)))</f>
        <is>
          <t/>
        </is>
      </c>
      <c r="X61" s="752" t="inlineStr">
        <f aca="false">IF($B61="","",IF(COUNTIFS('English Scores- Leveled papers'!$H$4:$KM$4,X$3,'English Scores- Leveled papers'!$H63:$KM63,"&lt;&gt;")=0,"",SUMIF('English Scores- Leveled papers'!$H$4:$KM$4,X$3,'English Scores- Leveled papers'!$H63:$KM63)))</f>
        <is>
          <t/>
        </is>
      </c>
      <c r="Y61" s="752" t="inlineStr">
        <f aca="false">IF($B61="","",IF(COUNTIFS('English Scores- Leveled papers'!$H$4:$KM$4,Y$3,'English Scores- Leveled papers'!$H63:$KM63,"&lt;&gt;")=0,"",SUMIF('English Scores- Leveled papers'!$H$4:$KM$4,Y$3,'English Scores- Leveled papers'!$H63:$KM63)))</f>
        <is>
          <t/>
        </is>
      </c>
      <c r="Z61" s="752" t="inlineStr">
        <f aca="false">IF($B61="","",IF(COUNTIFS('English Scores- Leveled papers'!$H$4:$KM$4,Z$3,'English Scores- Leveled papers'!$H63:$KM63,"&lt;&gt;")=0,"",SUMIF('English Scores- Leveled papers'!$H$4:$KM$4,Z$3,'English Scores- Leveled papers'!$H63:$KM63)))</f>
        <is>
          <t/>
        </is>
      </c>
      <c r="AA61" s="752" t="inlineStr">
        <f aca="false">IF($B61="","",IF(COUNTIFS('English Scores- Leveled papers'!$H$4:$KM$4,AA$3,'English Scores- Leveled papers'!$H63:$KM63,"&lt;&gt;")=0,"",SUMIF('English Scores- Leveled papers'!$H$4:$KM$4,AA$3,'English Scores- Leveled papers'!$H63:$KM63)))</f>
        <is>
          <t/>
        </is>
      </c>
      <c r="AB61" s="752" t="inlineStr">
        <f aca="false">IF($B61="","",IF(COUNTIFS('English Scores- Leveled papers'!$H$4:$KM$4,AB$3,'English Scores- Leveled papers'!$H63:$KM63,"&lt;&gt;")=0,"",SUMIF('English Scores- Leveled papers'!$H$4:$KM$4,AB$3,'English Scores- Leveled papers'!$H63:$KM63)))</f>
        <is>
          <t/>
        </is>
      </c>
      <c r="AC61" s="319" t="inlineStr">
        <f aca="false">IF($B61="","",IF(COUNTIFS('English Scores- Leveled papers'!$H$4:$KM$4,AC$3,'English Scores- Leveled papers'!$H63:$KM63,"&lt;&gt;")=0,"",SUMIF('English Scores- Leveled papers'!$H$4:$KM$4,AC$3,'English Scores- Leveled papers'!$H63:$KM63)))</f>
        <is>
          <t/>
        </is>
      </c>
      <c r="AD61" s="319" t="inlineStr">
        <f aca="false">IF($B61="","",IF(COUNTIFS('English Scores- Leveled papers'!$H$4:$KM$4,AD$3,'English Scores- Leveled papers'!$H63:$KM63,"&lt;&gt;")=0,"",SUMIF('English Scores- Leveled papers'!$H$4:$KM$4,AD$3,'English Scores- Leveled papers'!$H63:$KM63)))</f>
        <is>
          <t/>
        </is>
      </c>
      <c r="AE61" s="319" t="inlineStr">
        <f aca="false">IF($B61="","",IF(COUNTIFS('English Scores- Leveled papers'!$H$4:$KM$4,AE$3,'English Scores- Leveled papers'!$H63:$KM63,"&lt;&gt;")=0,"",SUMIF('English Scores- Leveled papers'!$H$4:$KM$4,AE$3,'English Scores- Leveled papers'!$H63:$KM63)))</f>
        <is>
          <t/>
        </is>
      </c>
      <c r="AF61" s="319" t="inlineStr">
        <f aca="false">IF($B61="","",IF(COUNTIFS('English Scores- Leveled papers'!$H$4:$KM$4,AF$3,'English Scores- Leveled papers'!$H63:$KM63,"&lt;&gt;")=0,"",SUMIF('English Scores- Leveled papers'!$H$4:$KM$4,AF$3,'English Scores- Leveled papers'!$H63:$KM63)))</f>
        <is>
          <t/>
        </is>
      </c>
      <c r="AG61" s="319" t="inlineStr">
        <f aca="false">IF($B61="","",IF(COUNTIFS('English Scores- Leveled papers'!$H$4:$KM$4,AG$3,'English Scores- Leveled papers'!$H63:$KM63,"&lt;&gt;")=0,"",SUMIF('English Scores- Leveled papers'!$H$4:$KM$4,AG$3,'English Scores- Leveled papers'!$H63:$KM63)))</f>
        <is>
          <t/>
        </is>
      </c>
      <c r="AH61" s="319" t="inlineStr">
        <f aca="false">IF($B61="","",IF(COUNTIFS('English Scores- Leveled papers'!$H$4:$KM$4,AH$3,'English Scores- Leveled papers'!$H63:$KM63,"&lt;&gt;")=0,"",SUMIF('English Scores- Leveled papers'!$H$4:$KM$4,AH$3,'English Scores- Leveled papers'!$H63:$KM63)))</f>
        <is>
          <t/>
        </is>
      </c>
      <c r="AI61" s="752" t="inlineStr">
        <f aca="false">IF($B61="","",IF(COUNTIFS('English Scores- Leveled papers'!$H$4:$KM$4,AI$3,'English Scores- Leveled papers'!$H63:$KM63,"&lt;&gt;")=0,"",SUMIF('English Scores- Leveled papers'!$H$4:$KM$4,AI$3,'English Scores- Leveled papers'!$H63:$KM63)))</f>
        <is>
          <t/>
        </is>
      </c>
      <c r="AJ61" s="752" t="inlineStr">
        <f aca="false">IF($B61="","",IF(COUNTIFS('English Scores- Leveled papers'!$H$4:$KM$4,AJ$3,'English Scores- Leveled papers'!$H63:$KM63,"&lt;&gt;")=0,"",SUMIF('English Scores- Leveled papers'!$H$4:$KM$4,AJ$3,'English Scores- Leveled papers'!$H63:$KM63)))</f>
        <is>
          <t/>
        </is>
      </c>
      <c r="AK61" s="752" t="inlineStr">
        <f aca="false">IF($B61="","",IF(COUNTIFS('English Scores- Leveled papers'!$H$4:$KM$4,AK$3,'English Scores- Leveled papers'!$H63:$KM63,"&lt;&gt;")=0,"",SUMIF('English Scores- Leveled papers'!$H$4:$KM$4,AK$3,'English Scores- Leveled papers'!$H63:$KM63)))</f>
        <is>
          <t/>
        </is>
      </c>
      <c r="AL61" s="752" t="inlineStr">
        <f aca="false">IF($B61="","",IF(COUNTIFS('English Scores- Leveled papers'!$H$4:$KM$4,AL$3,'English Scores- Leveled papers'!$H63:$KM63,"&lt;&gt;")=0,"",SUMIF('English Scores- Leveled papers'!$H$4:$KM$4,AL$3,'English Scores- Leveled papers'!$H63:$KM63)))</f>
        <is>
          <t/>
        </is>
      </c>
      <c r="AM61" s="752" t="inlineStr">
        <f aca="false">IF($B61="","",IF(COUNTIFS('English Scores- Leveled papers'!$H$4:$KM$4,AM$3,'English Scores- Leveled papers'!$H63:$KM63,"&lt;&gt;")=0,"",SUMIF('English Scores- Leveled papers'!$H$4:$KM$4,AM$3,'English Scores- Leveled papers'!$H63:$KM63)))</f>
        <is>
          <t/>
        </is>
      </c>
      <c r="AN61" s="752" t="inlineStr">
        <f aca="false">IF($B61="","",IF(COUNTIFS('English Scores- Leveled papers'!$H$4:$KM$4,AN$3,'English Scores- Leveled papers'!$H63:$KM63,"&lt;&gt;")=0,"",SUMIF('English Scores- Leveled papers'!$H$4:$KM$4,AN$3,'English Scores- Leveled papers'!$H63:$KM63)))</f>
        <is>
          <t/>
        </is>
      </c>
      <c r="AO61" s="319" t="inlineStr">
        <f aca="false">IF($B61="","",IF(COUNTIFS('English Scores- Leveled papers'!$H$4:$KM$4,AO$3,'English Scores- Leveled papers'!$H63:$KM63,"&lt;&gt;")=0,"",SUMIF('English Scores- Leveled papers'!$H$4:$KM$4,AO$3,'English Scores- Leveled papers'!$H63:$KM63)))</f>
        <is>
          <t/>
        </is>
      </c>
      <c r="AP61" s="319" t="inlineStr">
        <f aca="false">IF($B61="","",IF(COUNTIFS('English Scores- Leveled papers'!$H$4:$KM$4,AP$3,'English Scores- Leveled papers'!$H63:$KM63,"&lt;&gt;")=0,"",SUMIF('English Scores- Leveled papers'!$H$4:$KM$4,AP$3,'English Scores- Leveled papers'!$H63:$KM63)))</f>
        <is>
          <t/>
        </is>
      </c>
      <c r="AQ61" s="319" t="inlineStr">
        <f aca="false">IF($B61="","",IF(COUNTIFS('English Scores- Leveled papers'!$H$4:$KM$4,AQ$3,'English Scores- Leveled papers'!$H63:$KM63,"&lt;&gt;")=0,"",SUMIF('English Scores- Leveled papers'!$H$4:$KM$4,AQ$3,'English Scores- Leveled papers'!$H63:$KM63)))</f>
        <is>
          <t/>
        </is>
      </c>
      <c r="AR61" s="319" t="inlineStr">
        <f aca="false">IF($B61="","",IF(COUNTIFS('English Scores- Leveled papers'!$H$4:$KM$4,AR$3,'English Scores- Leveled papers'!$H63:$KM63,"&lt;&gt;")=0,"",SUMIF('English Scores- Leveled papers'!$H$4:$KM$4,AR$3,'English Scores- Leveled papers'!$H63:$KM63)))</f>
        <is>
          <t/>
        </is>
      </c>
      <c r="AS61" s="319" t="inlineStr">
        <f aca="false">IF($B61="","",IF(COUNTIFS('English Scores- Leveled papers'!$H$4:$KM$4,AS$3,'English Scores- Leveled papers'!$H63:$KM63,"&lt;&gt;")=0,"",SUMIF('English Scores- Leveled papers'!$H$4:$KM$4,AS$3,'English Scores- Leveled papers'!$H63:$KM63)))</f>
        <is>
          <t/>
        </is>
      </c>
      <c r="AT61" s="319" t="inlineStr">
        <f aca="false">IF($B61="","",IF(COUNTIFS('English Scores- Leveled papers'!$H$4:$KM$4,AT$3,'English Scores- Leveled papers'!$H63:$KM63,"&lt;&gt;")=0,"",SUMIF('English Scores- Leveled papers'!$H$4:$KM$4,AT$3,'English Scores- Leveled papers'!$H63:$KM63)))</f>
        <is>
          <t/>
        </is>
      </c>
      <c r="AU61" s="319" t="inlineStr">
        <f aca="false">IF($B61="","",IF(COUNTIFS('English Scores- Leveled papers'!$H$4:$KM$4,AU$3,'English Scores- Leveled papers'!$H63:$KM63,"&lt;&gt;")=0,"",SUMIF('English Scores- Leveled papers'!$H$4:$KM$4,AU$3,'English Scores- Leveled papers'!$H63:$KM63)))</f>
        <is>
          <t/>
        </is>
      </c>
      <c r="AV61" s="319" t="inlineStr">
        <f aca="false">IF($B61="","",IF(COUNTIFS('English Scores- Leveled papers'!$H$4:$KM$4,AV$3,'English Scores- Leveled papers'!$H63:$KM63,"&lt;&gt;")=0,"",SUMIF('English Scores- Leveled papers'!$H$4:$KM$4,AV$3,'English Scores- Leveled papers'!$H63:$KM63)))</f>
        <is>
          <t/>
        </is>
      </c>
      <c r="AW61" s="319" t="inlineStr">
        <f aca="false">IF($B61="","",IF(COUNTIFS('English Scores- Leveled papers'!$H$4:$KM$4,AW$3,'English Scores- Leveled papers'!$H63:$KM63,"&lt;&gt;")=0,"",SUMIF('English Scores- Leveled papers'!$H$4:$KM$4,AW$3,'English Scores- Leveled papers'!$H63:$KM63)))</f>
        <is>
          <t/>
        </is>
      </c>
      <c r="AX61" s="319" t="inlineStr">
        <f aca="false">IF($B61="","",IF(COUNTIFS('English Scores- Leveled papers'!$H$4:$KM$4,AX$3,'English Scores- Leveled papers'!$H63:$KM63,"&lt;&gt;")=0,"",SUMIF('English Scores- Leveled papers'!$H$4:$KM$4,AX$3,'English Scores- Leveled papers'!$H63:$KM63)))</f>
        <is>
          <t/>
        </is>
      </c>
      <c r="AY61" s="319" t="inlineStr">
        <f aca="false">IF($B61="","",IF(COUNTIFS('English Scores- Leveled papers'!$H$4:$KM$4,AY$3,'English Scores- Leveled papers'!$H63:$KM63,"&lt;&gt;")=0,"",SUMIF('English Scores- Leveled papers'!$H$4:$KM$4,AY$3,'English Scores- Leveled papers'!$H63:$KM63)))</f>
        <is>
          <t/>
        </is>
      </c>
      <c r="AZ61" s="752" t="inlineStr">
        <f aca="false">IF($B61="","",IF(COUNTIFS('English Scores- Leveled papers'!$H$4:$KM$4,AZ$3,'English Scores- Leveled papers'!$H63:$KM63,"&lt;&gt;")=0,"",SUMIF('English Scores- Leveled papers'!$H$4:$KM$4,AZ$3,'English Scores- Leveled papers'!$H63:$KM63)))</f>
        <is>
          <t/>
        </is>
      </c>
      <c r="BA61" s="752" t="inlineStr">
        <f aca="false">IF($B61="","",IF(COUNTIFS('English Scores- Leveled papers'!$H$4:$KM$4,BA$3,'English Scores- Leveled papers'!$H63:$KM63,"&lt;&gt;")=0,"",SUMIF('English Scores- Leveled papers'!$H$4:$KM$4,BA$3,'English Scores- Leveled papers'!$H63:$KM63)))</f>
        <is>
          <t/>
        </is>
      </c>
      <c r="BB61" s="752" t="inlineStr">
        <f aca="false">IF($B61="","",IF(COUNTIFS('English Scores- Leveled papers'!$H$4:$KM$4,BB$3,'English Scores- Leveled papers'!$H63:$KM63,"&lt;&gt;")=0,"",SUMIF('English Scores- Leveled papers'!$H$4:$KM$4,BB$3,'English Scores- Leveled papers'!$H63:$KM63)))</f>
        <is>
          <t/>
        </is>
      </c>
      <c r="BC61" s="752" t="inlineStr">
        <f aca="false">IF($B61="","",IF(COUNTIFS('English Scores- Leveled papers'!$H$4:$KM$4,BC$3,'English Scores- Leveled papers'!$H63:$KM63,"&lt;&gt;")=0,"",SUMIF('English Scores- Leveled papers'!$H$4:$KM$4,BC$3,'English Scores- Leveled papers'!$H63:$KM63)))</f>
        <is>
          <t/>
        </is>
      </c>
      <c r="BD61" s="752"/>
      <c r="BE61" s="752"/>
      <c r="BF61" s="752" t="inlineStr">
        <f aca="false">IF($B61="","",IF(COUNTIFS('English Scores- Leveled papers'!$H$4:$KM$4,BF$3,'English Scores- Leveled papers'!$H63:$KM63,"&lt;&gt;")=0,"",SUMIF('English Scores- Leveled papers'!$H$4:$KM$4,BF$3,'English Scores- Leveled papers'!$H63:$KM63)))</f>
        <is>
          <t/>
        </is>
      </c>
      <c r="BG61" s="752" t="inlineStr">
        <f aca="false">IF($B61="","",IF(COUNTIFS('English Scores- Leveled papers'!$H$4:$KM$4,BG$3,'English Scores- Leveled papers'!$H63:$KM63,"&lt;&gt;")=0,"",SUMIF('English Scores- Leveled papers'!$H$4:$KM$4,BG$3,'English Scores- Leveled papers'!$H63:$KM63)))</f>
        <is>
          <t/>
        </is>
      </c>
      <c r="BH61" s="752" t="inlineStr">
        <f aca="false">IF($B61="","",IF(COUNTIFS('English Scores- Leveled papers'!$H$4:$KM$4,BH$3,'English Scores- Leveled papers'!$H63:$KM63,"&lt;&gt;")=0,"",SUMIF('English Scores- Leveled papers'!$H$4:$KM$4,BH$3,'English Scores- Leveled papers'!$H63:$KM63)))</f>
        <is>
          <t/>
        </is>
      </c>
      <c r="BI61" s="752" t="inlineStr">
        <f aca="false">IF($B61="","",IF(COUNTIFS('English Scores- Leveled papers'!$H$4:$KM$4,BI$3,'English Scores- Leveled papers'!$H63:$KM63,"&lt;&gt;")=0,"",SUMIF('English Scores- Leveled papers'!$H$4:$KM$4,BI$3,'English Scores- Leveled papers'!$H63:$KM63)))</f>
        <is>
          <t/>
        </is>
      </c>
      <c r="BJ61" s="752" t="inlineStr">
        <f aca="false">IF($B61="","",IF(COUNTIFS('English Scores- Leveled papers'!$H$4:$KM$4,BJ$3,'English Scores- Leveled papers'!$H63:$KM63,"&lt;&gt;")=0,"",SUMIF('English Scores- Leveled papers'!$H$4:$KM$4,BJ$3,'English Scores- Leveled papers'!$H63:$KM63)))</f>
        <is>
          <t/>
        </is>
      </c>
      <c r="BK61" s="752" t="inlineStr">
        <f aca="false">IF($B61="","",IF(COUNTIFS('English Scores- Leveled papers'!$H$4:$KM$4,BK$3,'English Scores- Leveled papers'!$H63:$KM63,"&lt;&gt;")=0,"",SUMIF('English Scores- Leveled papers'!$H$4:$KM$4,BK$3,'English Scores- Leveled papers'!$H63:$KM63)))</f>
        <is>
          <t/>
        </is>
      </c>
      <c r="BL61" s="752" t="inlineStr">
        <f aca="false">IF($B61="","",IF(COUNTIFS('English Scores- Leveled papers'!$H$4:$KM$4,BL$3,'English Scores- Leveled papers'!$H63:$KM63,"&lt;&gt;")=0,"",SUMIF('English Scores- Leveled papers'!$H$4:$KM$4,BL$3,'English Scores- Leveled papers'!$H63:$KM63)))</f>
        <is>
          <t/>
        </is>
      </c>
      <c r="BM61" s="752" t="inlineStr">
        <f aca="false">IF($B61="","",IF(COUNTIFS('English Scores- Leveled papers'!$H$4:$KM$4,BM$3,'English Scores- Leveled papers'!$H63:$KM63,"&lt;&gt;")=0,"",SUMIF('English Scores- Leveled papers'!$H$4:$KM$4,BM$3,'English Scores- Leveled papers'!$H63:$KM63)))</f>
        <is>
          <t/>
        </is>
      </c>
      <c r="BN61" s="752" t="inlineStr">
        <f aca="false">IF($B61="","",IF(COUNTIFS('English Scores- Leveled papers'!$H$4:$KM$4,BN$3,'English Scores- Leveled papers'!$H63:$KM63,"&lt;&gt;")=0,"",SUMIF('English Scores- Leveled papers'!$H$4:$KM$4,BN$3,'English Scores- Leveled papers'!$H63:$KM63)))</f>
        <is>
          <t/>
        </is>
      </c>
      <c r="BO61" s="752" t="inlineStr">
        <f aca="false">IF($B61="","",IF(COUNTIFS('English Scores- Leveled papers'!$H$4:$KM$4,BO$3,'English Scores- Leveled papers'!$H63:$KM63,"&lt;&gt;")=0,"",SUMIF('English Scores- Leveled papers'!$H$4:$KM$4,BO$3,'English Scores- Leveled papers'!$H63:$KM63)))</f>
        <is>
          <t/>
        </is>
      </c>
      <c r="BP61" s="319" t="inlineStr">
        <f aca="false">IF($B61="","",IF(COUNTIFS('English Scores- Leveled papers'!$H$4:$KM$4,BP$3,'English Scores- Leveled papers'!$H63:$KM63,"&lt;&gt;")=0,"",SUMIF('English Scores- Leveled papers'!$H$4:$KM$4,BP$3,'English Scores- Leveled papers'!$H63:$KM63)))</f>
        <is>
          <t/>
        </is>
      </c>
      <c r="BQ61" s="319" t="inlineStr">
        <f aca="false">IF($B61="","",IF(COUNTIFS('English Scores- Leveled papers'!$H$4:$KM$4,BQ$3,'English Scores- Leveled papers'!$H63:$KM63,"&lt;&gt;")=0,"",SUMIF('English Scores- Leveled papers'!$H$4:$KM$4,BQ$3,'English Scores- Leveled papers'!$H63:$KM63)))</f>
        <is>
          <t/>
        </is>
      </c>
      <c r="BR61" s="319" t="inlineStr">
        <f aca="false">IF($B61="","",IF(COUNTIFS('English Scores- Leveled papers'!$H$4:$KM$4,BR$3,'English Scores- Leveled papers'!$H63:$KM63,"&lt;&gt;")=0,"",SUMIF('English Scores- Leveled papers'!$H$4:$KM$4,BR$3,'English Scores- Leveled papers'!$H63:$KM63)))</f>
        <is>
          <t/>
        </is>
      </c>
      <c r="BS61" s="319" t="inlineStr">
        <f aca="false">IF($B61="","",IF(COUNTIFS('English Scores- Leveled papers'!$H$4:$KM$4,BS$3,'English Scores- Leveled papers'!$H63:$KM63,"&lt;&gt;")=0,"",SUMIF('English Scores- Leveled papers'!$H$4:$KM$4,BS$3,'English Scores- Leveled papers'!$H63:$KM63)))</f>
        <is>
          <t/>
        </is>
      </c>
      <c r="BT61" s="319" t="inlineStr">
        <f aca="false">IF($B61="","",IF(COUNTIFS('English Scores- Leveled papers'!$H$4:$KM$4,BT$3,'English Scores- Leveled papers'!$H63:$KM63,"&lt;&gt;")=0,"",SUMIF('English Scores- Leveled papers'!$H$4:$KM$4,BT$3,'English Scores- Leveled papers'!$H63:$KM63)))</f>
        <is>
          <t/>
        </is>
      </c>
      <c r="BU61" s="319" t="inlineStr">
        <f aca="false">IF($B61="","",IF(COUNTIFS('English Scores- Leveled papers'!$H$4:$KM$4,BU$3,'English Scores- Leveled papers'!$H63:$KM63,"&lt;&gt;")=0,"",SUMIF('English Scores- Leveled papers'!$H$4:$KM$4,BU$3,'English Scores- Leveled papers'!$H63:$KM63)))</f>
        <is>
          <t/>
        </is>
      </c>
      <c r="BV61" s="319" t="inlineStr">
        <f aca="false">IF($B61="","",IF(COUNTIFS('English Scores- Leveled papers'!$H$4:$KM$4,BV$3,'English Scores- Leveled papers'!$H63:$KM63,"&lt;&gt;")=0,"",SUMIF('English Scores- Leveled papers'!$H$4:$KM$4,BV$3,'English Scores- Leveled papers'!$H63:$KM63)))</f>
        <is>
          <t/>
        </is>
      </c>
      <c r="BW61" s="319" t="inlineStr">
        <f aca="false">IF($B61="","",IF(COUNTIFS('English Scores- Leveled papers'!$H$4:$KM$4,BW$3,'English Scores- Leveled papers'!$H63:$KM63,"&lt;&gt;")=0,"",SUMIF('English Scores- Leveled papers'!$H$4:$KM$4,BW$3,'English Scores- Leveled papers'!$H63:$KM63)))</f>
        <is>
          <t/>
        </is>
      </c>
      <c r="BX61" s="752" t="inlineStr">
        <f aca="false">IF($B61="","",IF(COUNTIFS('English Scores- Leveled papers'!$H$4:$KM$4,BX$3,'English Scores- Leveled papers'!$H63:$KM63,"&lt;&gt;")=0,"",SUMIF('English Scores- Leveled papers'!$H$4:$KM$4,BX$3,'English Scores- Leveled papers'!$H63:$KM63)))</f>
        <is>
          <t/>
        </is>
      </c>
      <c r="BY61" s="752" t="inlineStr">
        <f aca="false">IF($B61="","",IF(COUNTIFS('English Scores- Leveled papers'!$H$4:$KM$4,BY$3,'English Scores- Leveled papers'!$H63:$KM63,"&lt;&gt;")=0,"",SUMIF('English Scores- Leveled papers'!$H$4:$KM$4,BY$3,'English Scores- Leveled papers'!$H63:$KM63)))</f>
        <is>
          <t/>
        </is>
      </c>
      <c r="BZ61" s="752" t="inlineStr">
        <f aca="false">IF($B61="","",IF(COUNTIFS('English Scores- Leveled papers'!$H$4:$KM$4,BZ$3,'English Scores- Leveled papers'!$H63:$KM63,"&lt;&gt;")=0,"",SUMIF('English Scores- Leveled papers'!$H$4:$KM$4,BZ$3,'English Scores- Leveled papers'!$H63:$KM63)))</f>
        <is>
          <t/>
        </is>
      </c>
      <c r="CA61" s="752" t="inlineStr">
        <f aca="false">IF($B61="","",IF(COUNTIFS('English Scores- Leveled papers'!$H$4:$KM$4,CA$3,'English Scores- Leveled papers'!$H63:$KM63,"&lt;&gt;")=0,"",SUMIF('English Scores- Leveled papers'!$H$4:$KM$4,CA$3,'English Scores- Leveled papers'!$H63:$KM63)))</f>
        <is>
          <t/>
        </is>
      </c>
      <c r="CB61" s="752" t="inlineStr">
        <f aca="false">IF($B61="","",IF(COUNTIFS('English Scores- Leveled papers'!$H$4:$KM$4,CB$3,'English Scores- Leveled papers'!$H63:$KM63,"&lt;&gt;")=0,"",SUMIF('English Scores- Leveled papers'!$H$4:$KM$4,CB$3,'English Scores- Leveled papers'!$H63:$KM63)))</f>
        <is>
          <t/>
        </is>
      </c>
      <c r="CC61" s="752" t="inlineStr">
        <f aca="false">IF($B61="","",IF(COUNTIFS('English Scores- Leveled papers'!$H$4:$KM$4,CC$3,'English Scores- Leveled papers'!$H63:$KM63,"&lt;&gt;")=0,"",SUMIF('English Scores- Leveled papers'!$H$4:$KM$4,CC$3,'English Scores- Leveled papers'!$H63:$KM63)))</f>
        <is>
          <t/>
        </is>
      </c>
      <c r="CD61" s="752" t="inlineStr">
        <f aca="false">IF($B61="","",IF(COUNTIFS('English Scores- Leveled papers'!$H$4:$KM$4,CD$3,'English Scores- Leveled papers'!$H63:$KM63,"&lt;&gt;")=0,"",SUMIF('English Scores- Leveled papers'!$H$4:$KM$4,CD$3,'English Scores- Leveled papers'!$H63:$KM63)))</f>
        <is>
          <t/>
        </is>
      </c>
      <c r="CE61" s="752" t="inlineStr">
        <f aca="false">IF($B61="","",IF(COUNTIFS('English Scores- Leveled papers'!$H$4:$KM$4,CE$3,'English Scores- Leveled papers'!$H63:$KM63,"&lt;&gt;")=0,"",SUMIF('English Scores- Leveled papers'!$H$4:$KM$4,CE$3,'English Scores- Leveled papers'!$H63:$KM63)))</f>
        <is>
          <t/>
        </is>
      </c>
      <c r="CF61" s="752" t="inlineStr">
        <f aca="false">IF($B61="","",IF(COUNTIFS('English Scores- Leveled papers'!$H$4:$KM$4,CF$3,'English Scores- Leveled papers'!$H63:$KM63,"&lt;&gt;")=0,"",SUMIF('English Scores- Leveled papers'!$H$4:$KM$4,CF$3,'English Scores- Leveled papers'!$H63:$KM63)))</f>
        <is>
          <t/>
        </is>
      </c>
      <c r="CG61" s="319" t="inlineStr">
        <f aca="false">IF($B61="","",IF(COUNTIFS('English Scores- Leveled papers'!$H$4:$KM$4,CG$3,'English Scores- Leveled papers'!$H63:$KM63,"&lt;&gt;")=0,"",SUMIF('English Scores- Leveled papers'!$H$4:$KM$4,CG$3,'English Scores- Leveled papers'!$H63:$KM63)))</f>
        <is>
          <t/>
        </is>
      </c>
      <c r="CH61" s="319" t="inlineStr">
        <f aca="false">IF($B61="","",IF(COUNTIFS('English Scores- Leveled papers'!$H$4:$KM$4,CH$3,'English Scores- Leveled papers'!$H63:$KM63,"&lt;&gt;")=0,"",SUMIF('English Scores- Leveled papers'!$H$4:$KM$4,CH$3,'English Scores- Leveled papers'!$H63:$KM63)))</f>
        <is>
          <t/>
        </is>
      </c>
      <c r="CI61" s="319" t="inlineStr">
        <f aca="false">IF($B61="","",IF(COUNTIFS('English Scores- Leveled papers'!$H$4:$KM$4,CI$3,'English Scores- Leveled papers'!$H63:$KM63,"&lt;&gt;")=0,"",SUMIF('English Scores- Leveled papers'!$H$4:$KM$4,CI$3,'English Scores- Leveled papers'!$H63:$KM63)))</f>
        <is>
          <t/>
        </is>
      </c>
      <c r="CJ61" s="319" t="inlineStr">
        <f aca="false">IF($B61="","",IF(COUNTIFS('English Scores- Leveled papers'!$H$4:$KM$4,CJ$3,'English Scores- Leveled papers'!$H63:$KM63,"&lt;&gt;")=0,"",SUMIF('English Scores- Leveled papers'!$H$4:$KM$4,CJ$3,'English Scores- Leveled papers'!$H63:$KM63)))</f>
        <is>
          <t/>
        </is>
      </c>
      <c r="CK61" s="319" t="inlineStr">
        <f aca="false">IF($B61="","",IF(COUNTIFS('English Scores- Leveled papers'!$H$4:$KM$4,CK$3,'English Scores- Leveled papers'!$H63:$KM63,"&lt;&gt;")=0,"",SUMIF('English Scores- Leveled papers'!$H$4:$KM$4,CK$3,'English Scores- Leveled papers'!$H63:$KM63)))</f>
        <is>
          <t/>
        </is>
      </c>
      <c r="CL61" s="752" t="inlineStr">
        <f aca="false">IF($B61="","",IF(COUNTIFS('English Scores- Leveled papers'!$H$4:$KM$4,CL$3,'English Scores- Leveled papers'!$H63:$KM63,"&lt;&gt;")=0,"",SUMIF('English Scores- Leveled papers'!$H$4:$KM$4,CL$3,'English Scores- Leveled papers'!$H63:$KM63)))</f>
        <is>
          <t/>
        </is>
      </c>
      <c r="CM61" s="752" t="inlineStr">
        <f aca="false">IF($B61="","",IF(COUNTIFS('English Scores- Leveled papers'!$H$4:$KM$4,CM$3,'English Scores- Leveled papers'!$H63:$KM63,"&lt;&gt;")=0,"",SUMIF('English Scores- Leveled papers'!$H$4:$KM$4,CM$3,'English Scores- Leveled papers'!$H63:$KM63)))</f>
        <is>
          <t/>
        </is>
      </c>
      <c r="CN61" s="752" t="inlineStr">
        <f aca="false">IF($B61="","",IF(COUNTIFS('English Scores- Leveled papers'!$H$4:$KM$4,CN$3,'English Scores- Leveled papers'!$H63:$KM63,"&lt;&gt;")=0,"",SUMIF('English Scores- Leveled papers'!$H$4:$KM$4,CN$3,'English Scores- Leveled papers'!$H63:$KM63)))</f>
        <is>
          <t/>
        </is>
      </c>
      <c r="CO61" s="752" t="inlineStr">
        <f aca="false">IF($B61="","",IF(COUNTIFS('English Scores- Leveled papers'!$H$4:$KM$4,CO$3,'English Scores- Leveled papers'!$H63:$KM63,"&lt;&gt;")=0,"",SUMIF('English Scores- Leveled papers'!$H$4:$KM$4,CO$3,'English Scores- Leveled papers'!$H63:$KM63)))</f>
        <is>
          <t/>
        </is>
      </c>
      <c r="CP61" s="752" t="inlineStr">
        <f aca="false">IF($B61="","",IF(COUNTIFS('English Scores- Leveled papers'!$H$4:$KM$4,CP$3,'English Scores- Leveled papers'!$H63:$KM63,"&lt;&gt;")=0,"",SUMIF('English Scores- Leveled papers'!$H$4:$KM$4,CP$3,'English Scores- Leveled papers'!$H63:$KM63)))</f>
        <is>
          <t/>
        </is>
      </c>
      <c r="CQ61" s="752" t="inlineStr">
        <f aca="false">IF($B61="","",IF(COUNTIFS('English Scores- Leveled papers'!$H$4:$KM$4,CQ$3,'English Scores- Leveled papers'!$H63:$KM63,"&lt;&gt;")=0,"",SUMIF('English Scores- Leveled papers'!$H$4:$KM$4,CQ$3,'English Scores- Leveled papers'!$H63:$KM63)))</f>
        <is>
          <t/>
        </is>
      </c>
      <c r="CR61" s="752" t="inlineStr">
        <f aca="false">IF($B61="","",IF(COUNTIFS('English Scores- Leveled papers'!$H$4:$KM$4,CR$3,'English Scores- Leveled papers'!$H63:$KM63,"&lt;&gt;")=0,"",SUMIF('English Scores- Leveled papers'!$H$4:$KM$4,CR$3,'English Scores- Leveled papers'!$H63:$KM63)))</f>
        <is>
          <t/>
        </is>
      </c>
      <c r="CS61" s="752" t="inlineStr">
        <f aca="false">IF($B61="","",IF(COUNTIFS('English Scores- Leveled papers'!$H$4:$KM$4,CS$3,'English Scores- Leveled papers'!$H63:$KM63,"&lt;&gt;")=0,"",SUMIF('English Scores- Leveled papers'!$H$4:$KM$4,CS$3,'English Scores- Leveled papers'!$H63:$KM63)))</f>
        <is>
          <t/>
        </is>
      </c>
      <c r="CT61" s="319" t="inlineStr">
        <f aca="false">IF($B61="","",IF(COUNTIFS('English Scores- Leveled papers'!$H$4:$KM$4,CT$3,'English Scores- Leveled papers'!$H63:$KM63,"&lt;&gt;")=0,"",SUMIF('English Scores- Leveled papers'!$H$4:$KM$4,CT$3,'English Scores- Leveled papers'!$H63:$KM63)))</f>
        <is>
          <t/>
        </is>
      </c>
      <c r="CU61" s="319" t="inlineStr">
        <f aca="false">IF($B61="","",IF(COUNTIFS('English Scores- Leveled papers'!$H$4:$KM$4,CU$3,'English Scores- Leveled papers'!$H63:$KM63,"&lt;&gt;")=0,"",SUMIF('English Scores- Leveled papers'!$H$4:$KM$4,CU$3,'English Scores- Leveled papers'!$H63:$KM63)))</f>
        <is>
          <t/>
        </is>
      </c>
      <c r="CV61" s="319" t="inlineStr">
        <f aca="false">IF($B61="","",IF(COUNTIFS('English Scores- Leveled papers'!$H$4:$KM$4,CV$3,'English Scores- Leveled papers'!$H63:$KM63,"&lt;&gt;")=0,"",SUMIF('English Scores- Leveled papers'!$H$4:$KM$4,CV$3,'English Scores- Leveled papers'!$H63:$KM63)))</f>
        <is>
          <t/>
        </is>
      </c>
      <c r="CW61" s="319" t="inlineStr">
        <f aca="false">IF($B61="","",IF(COUNTIFS('English Scores- Leveled papers'!$H$4:$KM$4,CW$3,'English Scores- Leveled papers'!$H63:$KM63,"&lt;&gt;")=0,"",SUMIF('English Scores- Leveled papers'!$H$4:$KM$4,CW$3,'English Scores- Leveled papers'!$H63:$KM63)))</f>
        <is>
          <t/>
        </is>
      </c>
      <c r="CX61" s="319" t="inlineStr">
        <f aca="false">IF($B61="","",IF(COUNTIFS('English Scores- Leveled papers'!$H$4:$KM$4,CX$3,'English Scores- Leveled papers'!$H63:$KM63,"&lt;&gt;")=0,"",SUMIF('English Scores- Leveled papers'!$H$4:$KM$4,CX$3,'English Scores- Leveled papers'!$H63:$KM63)))</f>
        <is>
          <t/>
        </is>
      </c>
      <c r="CY61" s="319" t="inlineStr">
        <f aca="false">IF($B61="","",IF(COUNTIFS('English Scores- Leveled papers'!$H$4:$KM$4,CY$3,'English Scores- Leveled papers'!$H63:$KM63,"&lt;&gt;")=0,"",SUMIF('English Scores- Leveled papers'!$H$4:$KM$4,CY$3,'English Scores- Leveled papers'!$H63:$KM63)))</f>
        <is>
          <t/>
        </is>
      </c>
      <c r="CZ61" s="319" t="inlineStr">
        <f aca="false">IF($B61="","",IF(COUNTIFS('English Scores- Leveled papers'!$H$4:$KM$4,CZ$3,'English Scores- Leveled papers'!$H63:$KM63,"&lt;&gt;")=0,"",SUMIF('English Scores- Leveled papers'!$H$4:$KM$4,CZ$3,'English Scores- Leveled papers'!$H63:$KM63)))</f>
        <is>
          <t/>
        </is>
      </c>
      <c r="DA61" s="319" t="inlineStr">
        <f aca="false">IF($B61="","",IF(COUNTIFS('English Scores- Leveled papers'!$H$4:$KM$4,DA$3,'English Scores- Leveled papers'!$H63:$KM63,"&lt;&gt;")=0,"",SUMIF('English Scores- Leveled papers'!$H$4:$KM$4,DA$3,'English Scores- Leveled papers'!$H63:$KM63)))</f>
        <is>
          <t/>
        </is>
      </c>
      <c r="DB61" s="319" t="inlineStr">
        <f aca="false">IF($B61="","",IF(COUNTIFS('English Scores- Leveled papers'!$H$4:$KM$4,DB$3,'English Scores- Leveled papers'!$H63:$KM63,"&lt;&gt;")=0,"",SUMIF('English Scores- Leveled papers'!$H$4:$KM$4,DB$3,'English Scores- Leveled papers'!$H63:$KM63)))</f>
        <is>
          <t/>
        </is>
      </c>
      <c r="DC61" s="319" t="inlineStr">
        <f aca="false">IF($B61="","",IF(COUNTIFS('English Scores- Leveled papers'!$H$4:$KM$4,DC$3,'English Scores- Leveled papers'!$H63:$KM63,"&lt;&gt;")=0,"",SUMIF('English Scores- Leveled papers'!$H$4:$KM$4,DC$3,'English Scores- Leveled papers'!$H63:$KM63)))</f>
        <is>
          <t/>
        </is>
      </c>
      <c r="DD61" s="319" t="inlineStr">
        <f aca="false">IF($B61="","",IF(COUNTIFS('English Scores- Leveled papers'!$H$4:$KM$4,DD$3,'English Scores- Leveled papers'!$H63:$KM63,"&lt;&gt;")=0,"",SUMIF('English Scores- Leveled papers'!$H$4:$KM$4,DD$3,'English Scores- Leveled papers'!$H63:$KM63)))</f>
        <is>
          <t/>
        </is>
      </c>
      <c r="DE61" s="319" t="inlineStr">
        <f aca="false">IF($B61="","",IF(COUNTIFS('English Scores- Leveled papers'!$H$4:$KM$4,DE$3,'English Scores- Leveled papers'!$H63:$KM63,"&lt;&gt;")=0,"",SUMIF('English Scores- Leveled papers'!$H$4:$KM$4,DE$3,'English Scores- Leveled papers'!$H63:$KM63)))</f>
        <is>
          <t/>
        </is>
      </c>
      <c r="DF61" s="752" t="inlineStr">
        <f aca="false">IF($B61="","",IF(COUNTIFS('English Scores- Leveled papers'!$H$4:$KM$4,DF$3,'English Scores- Leveled papers'!$H63:$KM63,"&lt;&gt;")=0,"",SUMIF('English Scores- Leveled papers'!$H$4:$KM$4,DF$3,'English Scores- Leveled papers'!$H63:$KM63)))</f>
        <is>
          <t/>
        </is>
      </c>
      <c r="DG61" s="752" t="inlineStr">
        <f aca="false">IF($B61="","",IF(COUNTIFS('English Scores- Leveled papers'!$H$4:$KM$4,DG$3,'English Scores- Leveled papers'!$H63:$KM63,"&lt;&gt;")=0,"",SUMIF('English Scores- Leveled papers'!$H$4:$KM$4,DG$3,'English Scores- Leveled papers'!$H63:$KM63)))</f>
        <is>
          <t/>
        </is>
      </c>
      <c r="DH61" s="752" t="inlineStr">
        <f aca="false">IF($B61="","",IF(COUNTIFS('English Scores- Leveled papers'!$H$4:$KM$4,DH$3,'English Scores- Leveled papers'!$H63:$KM63,"&lt;&gt;")=0,"",SUMIF('English Scores- Leveled papers'!$H$4:$KM$4,DH$3,'English Scores- Leveled papers'!$H63:$KM63)))</f>
        <is>
          <t/>
        </is>
      </c>
      <c r="DI61" s="752" t="inlineStr">
        <f aca="false">IF($B61="","",IF(COUNTIFS('English Scores- Leveled papers'!$H$4:$KM$4,DI$3,'English Scores- Leveled papers'!$H63:$KM63,"&lt;&gt;")=0,"",SUMIF('English Scores- Leveled papers'!$H$4:$KM$4,DI$3,'English Scores- Leveled papers'!$H63:$KM63)))</f>
        <is>
          <t/>
        </is>
      </c>
      <c r="DJ61" s="752" t="inlineStr">
        <f aca="false">IF($B61="","",IF(COUNTIFS('English Scores- Leveled papers'!$H$4:$KM$4,DJ$3,'English Scores- Leveled papers'!$H63:$KM63,"&lt;&gt;")=0,"",SUMIF('English Scores- Leveled papers'!$H$4:$KM$4,DJ$3,'English Scores- Leveled papers'!$H63:$KM63)))</f>
        <is>
          <t/>
        </is>
      </c>
      <c r="DK61" s="752" t="inlineStr">
        <f aca="false">IF($B61="","",IF(COUNTIFS('English Scores- Leveled papers'!$H$4:$KM$4,DK$3,'English Scores- Leveled papers'!$H63:$KM63,"&lt;&gt;")=0,"",SUMIF('English Scores- Leveled papers'!$H$4:$KM$4,DK$3,'English Scores- Leveled papers'!$H63:$KM63)))</f>
        <is>
          <t/>
        </is>
      </c>
      <c r="DL61" s="752" t="inlineStr">
        <f aca="false">IF($B61="","",IF(COUNTIFS('English Scores- Leveled papers'!$H$4:$KM$4,DL$3,'English Scores- Leveled papers'!$H63:$KM63,"&lt;&gt;")=0,"",SUMIF('English Scores- Leveled papers'!$H$4:$KM$4,DL$3,'English Scores- Leveled papers'!$H63:$KM63)))</f>
        <is>
          <t/>
        </is>
      </c>
      <c r="DM61" s="752" t="inlineStr">
        <f aca="false">IF($B61="","",IF(COUNTIFS('English Scores- Leveled papers'!$H$4:$KM$4,DM$3,'English Scores- Leveled papers'!$H63:$KM63,"&lt;&gt;")=0,"",SUMIF('English Scores- Leveled papers'!$H$4:$KM$4,DM$3,'English Scores- Leveled papers'!$H63:$KM63)))</f>
        <is>
          <t/>
        </is>
      </c>
      <c r="DN61" s="752" t="inlineStr">
        <f aca="false">IF($B61="","",IF(COUNTIFS('English Scores- Leveled papers'!$H$4:$KM$4,DN$3,'English Scores- Leveled papers'!$H63:$KM63,"&lt;&gt;")=0,"",SUMIF('English Scores- Leveled papers'!$H$4:$KM$4,DN$3,'English Scores- Leveled papers'!$H63:$KM63)))</f>
        <is>
          <t/>
        </is>
      </c>
      <c r="DO61" s="752" t="inlineStr">
        <f aca="false">IF($B61="","",IF(COUNTIFS('English Scores- Leveled papers'!$H$4:$KM$4,DO$3,'English Scores- Leveled papers'!$H63:$KM63,"&lt;&gt;")=0,"",SUMIF('English Scores- Leveled papers'!$H$4:$KM$4,DO$3,'English Scores- Leveled papers'!$H63:$KM63)))</f>
        <is>
          <t/>
        </is>
      </c>
      <c r="DP61" s="752" t="inlineStr">
        <f aca="false">IF($B61="","",IF(COUNTIFS('English Scores- Leveled papers'!$H$4:$KM$4,DP$3,'English Scores- Leveled papers'!$H63:$KM63,"&lt;&gt;")=0,"",SUMIF('English Scores- Leveled papers'!$H$4:$KM$4,DP$3,'English Scores- Leveled papers'!$H63:$KM63)))</f>
        <is>
          <t/>
        </is>
      </c>
      <c r="DQ61" s="752" t="inlineStr">
        <f aca="false">IF($B61="","",IF(COUNTIFS('English Scores- Leveled papers'!$H$4:$KM$4,DQ$3,'English Scores- Leveled papers'!$H63:$KM63,"&lt;&gt;")=0,"",SUMIF('English Scores- Leveled papers'!$H$4:$KM$4,DQ$3,'English Scores- Leveled papers'!$H63:$KM63)))</f>
        <is>
          <t/>
        </is>
      </c>
      <c r="DR61" s="319" t="inlineStr">
        <f aca="false">IF($B61="","",IF(COUNTIFS('English Scores- Leveled papers'!$H$4:$KM$4,DR$3,'English Scores- Leveled papers'!$H63:$KM63,"&lt;&gt;")=0,"",SUMIF('English Scores- Leveled papers'!$H$4:$KM$4,DR$3,'English Scores- Leveled papers'!$H63:$KM63)))</f>
        <is>
          <t/>
        </is>
      </c>
      <c r="DS61" s="319" t="inlineStr">
        <f aca="false">IF($B61="","",IF(COUNTIFS('English Scores- Leveled papers'!$H$4:$KM$4,DS$3,'English Scores- Leveled papers'!$H63:$KM63,"&lt;&gt;")=0,"",SUMIF('English Scores- Leveled papers'!$H$4:$KM$4,DS$3,'English Scores- Leveled papers'!$H63:$KM63)))</f>
        <is>
          <t/>
        </is>
      </c>
      <c r="DT61" s="319" t="inlineStr">
        <f aca="false">IF($B61="","",IF(COUNTIFS('English Scores- Leveled papers'!$H$4:$KM$4,DT$3,'English Scores- Leveled papers'!$H63:$KM63,"&lt;&gt;")=0,"",SUMIF('English Scores- Leveled papers'!$H$4:$KM$4,DT$3,'English Scores- Leveled papers'!$H63:$KM63)))</f>
        <is>
          <t/>
        </is>
      </c>
      <c r="DU61" s="319" t="inlineStr">
        <f aca="false">IF($B61="","",IF(COUNTIFS('English Scores- Leveled papers'!$H$4:$KM$4,DU$3,'English Scores- Leveled papers'!$H63:$KM63,"&lt;&gt;")=0,"",SUMIF('English Scores- Leveled papers'!$H$4:$KM$4,DU$3,'English Scores- Leveled papers'!$H63:$KM63)))</f>
        <is>
          <t/>
        </is>
      </c>
      <c r="DV61" s="319" t="inlineStr">
        <f aca="false">IF($B61="","",IF(COUNTIFS('English Scores- Leveled papers'!$H$4:$KM$4,DV$3,'English Scores- Leveled papers'!$H63:$KM63,"&lt;&gt;")=0,"",SUMIF('English Scores- Leveled papers'!$H$4:$KM$4,DV$3,'English Scores- Leveled papers'!$H63:$KM63)))</f>
        <is>
          <t/>
        </is>
      </c>
      <c r="DW61" s="319" t="inlineStr">
        <f aca="false">IF($B61="","",IF(COUNTIFS('English Scores- Leveled papers'!$H$4:$KM$4,DW$3,'English Scores- Leveled papers'!$H63:$KM63,"&lt;&gt;")=0,"",SUMIF('English Scores- Leveled papers'!$H$4:$KM$4,DW$3,'English Scores- Leveled papers'!$H63:$KM63)))</f>
        <is>
          <t/>
        </is>
      </c>
      <c r="DX61" s="319" t="inlineStr">
        <f aca="false">IF($B61="","",IF(COUNTIFS('English Scores- Leveled papers'!$H$4:$KM$4,DX$3,'English Scores- Leveled papers'!$H63:$KM63,"&lt;&gt;")=0,"",SUMIF('English Scores- Leveled papers'!$H$4:$KM$4,DX$3,'English Scores- Leveled papers'!$H63:$KM63)))</f>
        <is>
          <t/>
        </is>
      </c>
      <c r="DY61" s="319" t="inlineStr">
        <f aca="false">IF($B61="","",IF(COUNTIFS('English Scores- Leveled papers'!$H$4:$KM$4,DY$3,'English Scores- Leveled papers'!$H63:$KM63,"&lt;&gt;")=0,"",SUMIF('English Scores- Leveled papers'!$H$4:$KM$4,DY$3,'English Scores- Leveled papers'!$H63:$KM63)))</f>
        <is>
          <t/>
        </is>
      </c>
      <c r="DZ61" s="319" t="inlineStr">
        <f aca="false">IF($B61="","",IF(COUNTIFS('English Scores- Leveled papers'!$H$4:$KM$4,DZ$3,'English Scores- Leveled papers'!$H63:$KM63,"&lt;&gt;")=0,"",SUMIF('English Scores- Leveled papers'!$H$4:$KM$4,DZ$3,'English Scores- Leveled papers'!$H63:$KM63)))</f>
        <is>
          <t/>
        </is>
      </c>
      <c r="EA61" s="319" t="inlineStr">
        <f aca="false">IF($B61="","",IF(COUNTIFS('English Scores- Leveled papers'!$H$4:$KM$4,EA$3,'English Scores- Leveled papers'!$H63:$KM63,"&lt;&gt;")=0,"",SUMIF('English Scores- Leveled papers'!$H$4:$KM$4,EA$3,'English Scores- Leveled papers'!$H63:$KM63)))</f>
        <is>
          <t/>
        </is>
      </c>
      <c r="EB61" s="319" t="inlineStr">
        <f aca="false">IF($B61="","",IF(COUNTIFS('English Scores- Leveled papers'!$H$4:$KM$4,EB$3,'English Scores- Leveled papers'!$H63:$KM63,"&lt;&gt;")=0,"",SUMIF('English Scores- Leveled papers'!$H$4:$KM$4,EB$3,'English Scores- Leveled papers'!$H63:$KM63)))</f>
        <is>
          <t/>
        </is>
      </c>
      <c r="EC61" s="319" t="inlineStr">
        <f aca="false">IF($B61="","",IF(COUNTIFS('English Scores- Leveled papers'!$H$4:$KM$4,EC$3,'English Scores- Leveled papers'!$H63:$KM63,"&lt;&gt;")=0,"",SUMIF('English Scores- Leveled papers'!$H$4:$KM$4,EC$3,'English Scores- Leveled papers'!$H63:$KM63)))</f>
        <is>
          <t/>
        </is>
      </c>
      <c r="ED61" s="752" t="inlineStr">
        <f aca="false">IF($B61="","",IF(COUNTIFS('English Scores- Leveled papers'!$H$4:$KM$4,ED$3,'English Scores- Leveled papers'!$H63:$KM63,"&lt;&gt;")=0,"",SUMIF('English Scores- Leveled papers'!$H$4:$KM$4,ED$3,'English Scores- Leveled papers'!$H63:$KM63)))</f>
        <is>
          <t/>
        </is>
      </c>
      <c r="EE61" s="752" t="inlineStr">
        <f aca="false">IF($B61="","",IF(COUNTIFS('English Scores- Leveled papers'!$H$4:$KM$4,EE$3,'English Scores- Leveled papers'!$H63:$KM63,"&lt;&gt;")=0,"",SUMIF('English Scores- Leveled papers'!$H$4:$KM$4,EE$3,'English Scores- Leveled papers'!$H63:$KM63)))</f>
        <is>
          <t/>
        </is>
      </c>
      <c r="EF61" s="752" t="inlineStr">
        <f aca="false">IF($B61="","",IF(COUNTIFS('English Scores- Leveled papers'!$H$4:$KM$4,EF$3,'English Scores- Leveled papers'!$H63:$KM63,"&lt;&gt;")=0,"",SUMIF('English Scores- Leveled papers'!$H$4:$KM$4,EF$3,'English Scores- Leveled papers'!$H63:$KM63)))</f>
        <is>
          <t/>
        </is>
      </c>
      <c r="EG61" s="752" t="inlineStr">
        <f aca="false">IF($B61="","",IF(COUNTIFS('English Scores- Leveled papers'!$H$4:$KM$4,EG$3,'English Scores- Leveled papers'!$H63:$KM63,"&lt;&gt;")=0,"",SUMIF('English Scores- Leveled papers'!$H$4:$KM$4,EG$3,'English Scores- Leveled papers'!$H63:$KM63)))</f>
        <is>
          <t/>
        </is>
      </c>
      <c r="EH61" s="752" t="inlineStr">
        <f aca="false">IF($B61="","",IF(COUNTIFS('English Scores- Leveled papers'!$H$4:$KM$4,EH$3,'English Scores- Leveled papers'!$H63:$KM63,"&lt;&gt;")=0,"",SUMIF('English Scores- Leveled papers'!$H$4:$KM$4,EH$3,'English Scores- Leveled papers'!$H63:$KM63)))</f>
        <is>
          <t/>
        </is>
      </c>
      <c r="EI61" s="752" t="inlineStr">
        <f aca="false">IF($B61="","",IF(COUNTIFS('English Scores- Leveled papers'!$H$4:$KM$4,EI$3,'English Scores- Leveled papers'!$H63:$KM63,"&lt;&gt;")=0,"",SUMIF('English Scores- Leveled papers'!$H$4:$KM$4,EI$3,'English Scores- Leveled papers'!$H63:$KM63)))</f>
        <is>
          <t/>
        </is>
      </c>
      <c r="EJ61" s="752" t="inlineStr">
        <f aca="false">IF($B61="","",IF(COUNTIFS('English Scores- Leveled papers'!$H$4:$KM$4,EJ$3,'English Scores- Leveled papers'!$H63:$KM63,"&lt;&gt;")=0,"",SUMIF('English Scores- Leveled papers'!$H$4:$KM$4,EJ$3,'English Scores- Leveled papers'!$H63:$KM63)))</f>
        <is>
          <t/>
        </is>
      </c>
      <c r="EK61" s="752" t="inlineStr">
        <f aca="false">IF($B61="","",IF(COUNTIFS('English Scores- Leveled papers'!$H$4:$KM$4,EK$3,'English Scores- Leveled papers'!$H63:$KM63,"&lt;&gt;")=0,"",SUMIF('English Scores- Leveled papers'!$H$4:$KM$4,EK$3,'English Scores- Leveled papers'!$H63:$KM63)))</f>
        <is>
          <t/>
        </is>
      </c>
      <c r="EL61" s="752" t="inlineStr">
        <f aca="false">IF($B61="","",IF(COUNTIFS('English Scores- Leveled papers'!$H$4:$KM$4,EL$3,'English Scores- Leveled papers'!$H63:$KM63,"&lt;&gt;")=0,"",SUMIF('English Scores- Leveled papers'!$H$4:$KM$4,EL$3,'English Scores- Leveled papers'!$H63:$KM63)))</f>
        <is>
          <t/>
        </is>
      </c>
      <c r="EM61" s="752" t="inlineStr">
        <f aca="false">IF($B61="","",IF(COUNTIFS('English Scores- Leveled papers'!$H$4:$KM$4,EM$3,'English Scores- Leveled papers'!$H63:$KM63,"&lt;&gt;")=0,"",SUMIF('English Scores- Leveled papers'!$H$4:$KM$4,EM$3,'English Scores- Leveled papers'!$H63:$KM63)))</f>
        <is>
          <t/>
        </is>
      </c>
      <c r="EN61" s="752" t="inlineStr">
        <f aca="false">IF($B61="","",IF(COUNTIFS('English Scores- Leveled papers'!$H$4:$KM$4,EN$3,'English Scores- Leveled papers'!$H63:$KM63,"&lt;&gt;")=0,"",SUMIF('English Scores- Leveled papers'!$H$4:$KM$4,EN$3,'English Scores- Leveled papers'!$H63:$KM63)))</f>
        <is>
          <t/>
        </is>
      </c>
      <c r="EO61" s="752" t="inlineStr">
        <f aca="false">IF($B61="","",IF(COUNTIFS('English Scores- Leveled papers'!$H$4:$KM$4,EO$3,'English Scores- Leveled papers'!$H63:$KM63,"&lt;&gt;")=0,"",SUMIF('English Scores- Leveled papers'!$H$4:$KM$4,EO$3,'English Scores- Leveled papers'!$H63:$KM63)))</f>
        <is>
          <t/>
        </is>
      </c>
      <c r="EP61" s="752" t="inlineStr">
        <f aca="false">IF($B61="","",IF(COUNTIFS('English Scores- Leveled papers'!$H$4:$KM$4,EP$3,'English Scores- Leveled papers'!$H63:$KM63,"&lt;&gt;")=0,"",SUMIF('English Scores- Leveled papers'!$H$4:$KM$4,EP$3,'English Scores- Leveled papers'!$H63:$KM63)))</f>
        <is>
          <t/>
        </is>
      </c>
    </row>
    <row r="62" customFormat="false" ht="12.75" hidden="false" customHeight="true" outlineLevel="0" collapsed="false">
      <c r="A62" s="315" t="n">
        <v>58</v>
      </c>
      <c r="B62" s="315" t="inlineStr">
        <f aca="false">'English Scores- Leveled papers'!B64</f>
        <is>
          <t/>
        </is>
      </c>
      <c r="C62" s="751" t="e">
        <f aca="false">IF('RC Mastery Check+Question type'!D62="","",IF(OR('RC Mastery Check+Question type'!D62=-0.5,'RC Mastery Check+Question type'!D62=0,'RC Mastery Check+Question type'!D62=0.2,'RC Mastery Check+Question type'!D62=0.5),"NR",'cover sheet'!#ref!))</f>
        <v>#VALUE!</v>
      </c>
      <c r="D62" s="316" t="inlineStr">
        <f aca="false">IF(OR(B62="",COUNT('English Scores- Leveled papers'!AJ64:KM64)=0),"",IF((AND(R62&gt;=(70/100),R62&lt;1.1)),9,IF(AND(Q62&gt;=(70/100),Q62&lt;1.1),8,IF(AND(P62&gt;=(70/100),P62&lt;1.1),7,IF(AND(O62&gt;=(70/100),O62&lt;1.1),6,IF(AND(N62&gt;=0.7,N62&lt;1.1),5,IF(AND(M62&gt;=0.7,M62&lt;1.1),5,IF(AND(L62&gt;=0.7,L62&lt;1.1),4,IF(AND(K62&gt;=0.7,K62&lt;1.1),4,IF(AND(J62&gt;=0.7,J62&lt;1.1),3,IF(AND(I62&gt;=0.7,I62&lt;1.1),3,IF(AND(H62&gt;=0.7,H62&lt;1.1),2,IF(AND(G62&gt;=0.7,G62&lt;1.1),2,IF(AND(F62&gt;=0.7,F62&lt;1.1),1,IF(AND(E62&gt;=0.7,E62&lt;1.1),1,IF(COUNT('English Scores- Leveled papers'!AJ64:AK64)=0,"","NR"))))))))))))))))</f>
        <is>
          <t/>
        </is>
      </c>
      <c r="E62" s="318" t="str">
        <f aca="false">IF((B62=""),"",IF(COUNT(S62:W62)=0,"",ROUND(SUM(S62:W62)/SUM($S$2:$W$2),1)))</f>
        <v/>
      </c>
      <c r="F62" s="318" t="str">
        <f aca="false">IF((B62=""),"",IF(COUNT(X62:AB62)=0,"",ROUND(SUM(X62:AB62)/SUM($X$2:$AB$2),1)))</f>
        <v/>
      </c>
      <c r="G62" s="318" t="str">
        <f aca="false">IFERROR(IF((B62=""),"",IF(COUNT(AC62:AH62)=0,"",ROUND(SUM(AC62:AH62)/SUM($AC$2:$AH$2),1))),"")</f>
        <v/>
      </c>
      <c r="H62" s="318" t="str">
        <f aca="false">IFERROR(IF((B62=""),"",IF(COUNT(AI62:AN62)=0,"",ROUND(SUM(AI62:AN62)/SUM($AI$2:$AN$2),1))),0)</f>
        <v/>
      </c>
      <c r="I62" s="318" t="str">
        <f aca="false">IFERROR(IF((B62=""),"",IF(COUNT(AO62:AY62)=0,"",ROUND(SUM(AO62:AY62)/SUM($AO$2:$AY$2),1))),0)</f>
        <v/>
      </c>
      <c r="J62" s="318" t="str">
        <f aca="false">IFERROR(IF((B62=""),"",IF(COUNT(AZ62:BO62)=0,"",ROUND(SUM(AZ62:BO62)/SUM($AZ$2:$BO$2),1))),0)</f>
        <v/>
      </c>
      <c r="K62" s="318" t="str">
        <f aca="false">IFERROR(IF((B62=""),"",IF(COUNT(BP62:BW62)=0,"",ROUND(SUM(BP62:BW62)/SUM($BP$2:$BW$2),1))),0)</f>
        <v/>
      </c>
      <c r="L62" s="318" t="str">
        <f aca="false">IFERROR(IF((B62=""),"",IF(COUNT(BX62:CF62)=0,"",ROUND(SUM(BX62:CF62)/SUM($BX$2:$CF$2),1))),0)</f>
        <v/>
      </c>
      <c r="M62" s="318" t="str">
        <f aca="false">IFERROR(IF((B62=""),"",IF(COUNT(CG62:CK62)=0,"",ROUND(SUM(CG62:CK62)/SUM($CG$2:$CK$2),1))),0)</f>
        <v/>
      </c>
      <c r="N62" s="318" t="str">
        <f aca="false">IFERROR(IF((B62=""),"",IF(COUNT(CL62:CS62)=0,"",ROUND(SUM(CL62:CS62)/SUM($CL$2:$CS$2),1))),0)</f>
        <v/>
      </c>
      <c r="O62" s="318" t="str">
        <f aca="false">IFERROR(IF((B62=""),"",IF(COUNT(CT62:DE62)=0,"",ROUND(SUM(CT62:DE62)/SUM($CT$2:$DE$2),1))),0)</f>
        <v/>
      </c>
      <c r="P62" s="318" t="str">
        <f aca="false">IFERROR(IF((B62=""),"",IF(COUNT(DF62:DQ62)=0,"",ROUND(SUM(DF62:DQ62)/SUM($DF$2:$DQ$2),1))),0)</f>
        <v/>
      </c>
      <c r="Q62" s="318" t="str">
        <f aca="false">IFERROR(IF((B62=""),"",IF(COUNT(DR62:EB62)=0,"",ROUND(SUM(DR62:EB62)/SUM($DR$2:$EB$2),1))),0)</f>
        <v/>
      </c>
      <c r="R62" s="318" t="str">
        <f aca="false">(IF((B62=""),"",IF(COUNT(ED62:EP62)=0,"",ROUND(SUM(ED62:EP62)/SUM($ED$2:$EP$2),1))))</f>
        <v/>
      </c>
      <c r="S62" s="319" t="inlineStr">
        <f aca="false">IF($B62="","",IF(COUNTIFS('English Scores- Leveled papers'!$H$4:$KM$4,S$3,'English Scores- Leveled papers'!$H64:$KM64,"&lt;&gt;")=0,"",SUMIF('English Scores- Leveled papers'!$H$4:$KM$4,S$3,'English Scores- Leveled papers'!$H64:$KM64)))</f>
        <is>
          <t/>
        </is>
      </c>
      <c r="T62" s="319" t="inlineStr">
        <f aca="false">IF($B62="","",IF(COUNTIFS('English Scores- Leveled papers'!$H$4:$KM$4,T$3,'English Scores- Leveled papers'!$H64:$KM64,"&lt;&gt;")=0,"",SUMIF('English Scores- Leveled papers'!$H$4:$KM$4,T$3,'English Scores- Leveled papers'!$H64:$KM64)))</f>
        <is>
          <t/>
        </is>
      </c>
      <c r="U62" s="319" t="inlineStr">
        <f aca="false">IF($B62="","",IF(COUNTIFS('English Scores- Leveled papers'!$H$4:$KM$4,U$3,'English Scores- Leveled papers'!$H64:$KM64,"&lt;&gt;")=0,"",SUMIF('English Scores- Leveled papers'!$H$4:$KM$4,U$3,'English Scores- Leveled papers'!$H64:$KM64)))</f>
        <is>
          <t/>
        </is>
      </c>
      <c r="V62" s="319" t="inlineStr">
        <f aca="false">IF($B62="","",IF(COUNTIFS('English Scores- Leveled papers'!$H$4:$KM$4,V$3,'English Scores- Leveled papers'!$H64:$KM64,"&lt;&gt;")=0,"",SUMIF('English Scores- Leveled papers'!$H$4:$KM$4,V$3,'English Scores- Leveled papers'!$H64:$KM64)))</f>
        <is>
          <t/>
        </is>
      </c>
      <c r="W62" s="319" t="inlineStr">
        <f aca="false">IF($B62="","",IF(COUNTIFS('English Scores- Leveled papers'!$H$4:$KM$4,W$3,'English Scores- Leveled papers'!$H64:$KM64,"&lt;&gt;")=0,"",SUMIF('English Scores- Leveled papers'!$H$4:$KM$4,W$3,'English Scores- Leveled papers'!$H64:$KM64)))</f>
        <is>
          <t/>
        </is>
      </c>
      <c r="X62" s="752" t="inlineStr">
        <f aca="false">IF($B62="","",IF(COUNTIFS('English Scores- Leveled papers'!$H$4:$KM$4,X$3,'English Scores- Leveled papers'!$H64:$KM64,"&lt;&gt;")=0,"",SUMIF('English Scores- Leveled papers'!$H$4:$KM$4,X$3,'English Scores- Leveled papers'!$H64:$KM64)))</f>
        <is>
          <t/>
        </is>
      </c>
      <c r="Y62" s="752" t="inlineStr">
        <f aca="false">IF($B62="","",IF(COUNTIFS('English Scores- Leveled papers'!$H$4:$KM$4,Y$3,'English Scores- Leveled papers'!$H64:$KM64,"&lt;&gt;")=0,"",SUMIF('English Scores- Leveled papers'!$H$4:$KM$4,Y$3,'English Scores- Leveled papers'!$H64:$KM64)))</f>
        <is>
          <t/>
        </is>
      </c>
      <c r="Z62" s="752" t="inlineStr">
        <f aca="false">IF($B62="","",IF(COUNTIFS('English Scores- Leveled papers'!$H$4:$KM$4,Z$3,'English Scores- Leveled papers'!$H64:$KM64,"&lt;&gt;")=0,"",SUMIF('English Scores- Leveled papers'!$H$4:$KM$4,Z$3,'English Scores- Leveled papers'!$H64:$KM64)))</f>
        <is>
          <t/>
        </is>
      </c>
      <c r="AA62" s="752" t="inlineStr">
        <f aca="false">IF($B62="","",IF(COUNTIFS('English Scores- Leveled papers'!$H$4:$KM$4,AA$3,'English Scores- Leveled papers'!$H64:$KM64,"&lt;&gt;")=0,"",SUMIF('English Scores- Leveled papers'!$H$4:$KM$4,AA$3,'English Scores- Leveled papers'!$H64:$KM64)))</f>
        <is>
          <t/>
        </is>
      </c>
      <c r="AB62" s="752" t="inlineStr">
        <f aca="false">IF($B62="","",IF(COUNTIFS('English Scores- Leveled papers'!$H$4:$KM$4,AB$3,'English Scores- Leveled papers'!$H64:$KM64,"&lt;&gt;")=0,"",SUMIF('English Scores- Leveled papers'!$H$4:$KM$4,AB$3,'English Scores- Leveled papers'!$H64:$KM64)))</f>
        <is>
          <t/>
        </is>
      </c>
      <c r="AC62" s="319" t="inlineStr">
        <f aca="false">IF($B62="","",IF(COUNTIFS('English Scores- Leveled papers'!$H$4:$KM$4,AC$3,'English Scores- Leveled papers'!$H64:$KM64,"&lt;&gt;")=0,"",SUMIF('English Scores- Leveled papers'!$H$4:$KM$4,AC$3,'English Scores- Leveled papers'!$H64:$KM64)))</f>
        <is>
          <t/>
        </is>
      </c>
      <c r="AD62" s="319" t="inlineStr">
        <f aca="false">IF($B62="","",IF(COUNTIFS('English Scores- Leveled papers'!$H$4:$KM$4,AD$3,'English Scores- Leveled papers'!$H64:$KM64,"&lt;&gt;")=0,"",SUMIF('English Scores- Leveled papers'!$H$4:$KM$4,AD$3,'English Scores- Leveled papers'!$H64:$KM64)))</f>
        <is>
          <t/>
        </is>
      </c>
      <c r="AE62" s="319" t="inlineStr">
        <f aca="false">IF($B62="","",IF(COUNTIFS('English Scores- Leveled papers'!$H$4:$KM$4,AE$3,'English Scores- Leveled papers'!$H64:$KM64,"&lt;&gt;")=0,"",SUMIF('English Scores- Leveled papers'!$H$4:$KM$4,AE$3,'English Scores- Leveled papers'!$H64:$KM64)))</f>
        <is>
          <t/>
        </is>
      </c>
      <c r="AF62" s="319" t="inlineStr">
        <f aca="false">IF($B62="","",IF(COUNTIFS('English Scores- Leveled papers'!$H$4:$KM$4,AF$3,'English Scores- Leveled papers'!$H64:$KM64,"&lt;&gt;")=0,"",SUMIF('English Scores- Leveled papers'!$H$4:$KM$4,AF$3,'English Scores- Leveled papers'!$H64:$KM64)))</f>
        <is>
          <t/>
        </is>
      </c>
      <c r="AG62" s="319" t="inlineStr">
        <f aca="false">IF($B62="","",IF(COUNTIFS('English Scores- Leveled papers'!$H$4:$KM$4,AG$3,'English Scores- Leveled papers'!$H64:$KM64,"&lt;&gt;")=0,"",SUMIF('English Scores- Leveled papers'!$H$4:$KM$4,AG$3,'English Scores- Leveled papers'!$H64:$KM64)))</f>
        <is>
          <t/>
        </is>
      </c>
      <c r="AH62" s="319" t="inlineStr">
        <f aca="false">IF($B62="","",IF(COUNTIFS('English Scores- Leveled papers'!$H$4:$KM$4,AH$3,'English Scores- Leveled papers'!$H64:$KM64,"&lt;&gt;")=0,"",SUMIF('English Scores- Leveled papers'!$H$4:$KM$4,AH$3,'English Scores- Leveled papers'!$H64:$KM64)))</f>
        <is>
          <t/>
        </is>
      </c>
      <c r="AI62" s="752" t="inlineStr">
        <f aca="false">IF($B62="","",IF(COUNTIFS('English Scores- Leveled papers'!$H$4:$KM$4,AI$3,'English Scores- Leveled papers'!$H64:$KM64,"&lt;&gt;")=0,"",SUMIF('English Scores- Leveled papers'!$H$4:$KM$4,AI$3,'English Scores- Leveled papers'!$H64:$KM64)))</f>
        <is>
          <t/>
        </is>
      </c>
      <c r="AJ62" s="752" t="inlineStr">
        <f aca="false">IF($B62="","",IF(COUNTIFS('English Scores- Leveled papers'!$H$4:$KM$4,AJ$3,'English Scores- Leveled papers'!$H64:$KM64,"&lt;&gt;")=0,"",SUMIF('English Scores- Leveled papers'!$H$4:$KM$4,AJ$3,'English Scores- Leveled papers'!$H64:$KM64)))</f>
        <is>
          <t/>
        </is>
      </c>
      <c r="AK62" s="752" t="inlineStr">
        <f aca="false">IF($B62="","",IF(COUNTIFS('English Scores- Leveled papers'!$H$4:$KM$4,AK$3,'English Scores- Leveled papers'!$H64:$KM64,"&lt;&gt;")=0,"",SUMIF('English Scores- Leveled papers'!$H$4:$KM$4,AK$3,'English Scores- Leveled papers'!$H64:$KM64)))</f>
        <is>
          <t/>
        </is>
      </c>
      <c r="AL62" s="752" t="inlineStr">
        <f aca="false">IF($B62="","",IF(COUNTIFS('English Scores- Leveled papers'!$H$4:$KM$4,AL$3,'English Scores- Leveled papers'!$H64:$KM64,"&lt;&gt;")=0,"",SUMIF('English Scores- Leveled papers'!$H$4:$KM$4,AL$3,'English Scores- Leveled papers'!$H64:$KM64)))</f>
        <is>
          <t/>
        </is>
      </c>
      <c r="AM62" s="752" t="inlineStr">
        <f aca="false">IF($B62="","",IF(COUNTIFS('English Scores- Leveled papers'!$H$4:$KM$4,AM$3,'English Scores- Leveled papers'!$H64:$KM64,"&lt;&gt;")=0,"",SUMIF('English Scores- Leveled papers'!$H$4:$KM$4,AM$3,'English Scores- Leveled papers'!$H64:$KM64)))</f>
        <is>
          <t/>
        </is>
      </c>
      <c r="AN62" s="752" t="inlineStr">
        <f aca="false">IF($B62="","",IF(COUNTIFS('English Scores- Leveled papers'!$H$4:$KM$4,AN$3,'English Scores- Leveled papers'!$H64:$KM64,"&lt;&gt;")=0,"",SUMIF('English Scores- Leveled papers'!$H$4:$KM$4,AN$3,'English Scores- Leveled papers'!$H64:$KM64)))</f>
        <is>
          <t/>
        </is>
      </c>
      <c r="AO62" s="319" t="inlineStr">
        <f aca="false">IF($B62="","",IF(COUNTIFS('English Scores- Leveled papers'!$H$4:$KM$4,AO$3,'English Scores- Leveled papers'!$H64:$KM64,"&lt;&gt;")=0,"",SUMIF('English Scores- Leveled papers'!$H$4:$KM$4,AO$3,'English Scores- Leveled papers'!$H64:$KM64)))</f>
        <is>
          <t/>
        </is>
      </c>
      <c r="AP62" s="319" t="inlineStr">
        <f aca="false">IF($B62="","",IF(COUNTIFS('English Scores- Leveled papers'!$H$4:$KM$4,AP$3,'English Scores- Leveled papers'!$H64:$KM64,"&lt;&gt;")=0,"",SUMIF('English Scores- Leveled papers'!$H$4:$KM$4,AP$3,'English Scores- Leveled papers'!$H64:$KM64)))</f>
        <is>
          <t/>
        </is>
      </c>
      <c r="AQ62" s="319" t="inlineStr">
        <f aca="false">IF($B62="","",IF(COUNTIFS('English Scores- Leveled papers'!$H$4:$KM$4,AQ$3,'English Scores- Leveled papers'!$H64:$KM64,"&lt;&gt;")=0,"",SUMIF('English Scores- Leveled papers'!$H$4:$KM$4,AQ$3,'English Scores- Leveled papers'!$H64:$KM64)))</f>
        <is>
          <t/>
        </is>
      </c>
      <c r="AR62" s="319" t="inlineStr">
        <f aca="false">IF($B62="","",IF(COUNTIFS('English Scores- Leveled papers'!$H$4:$KM$4,AR$3,'English Scores- Leveled papers'!$H64:$KM64,"&lt;&gt;")=0,"",SUMIF('English Scores- Leveled papers'!$H$4:$KM$4,AR$3,'English Scores- Leveled papers'!$H64:$KM64)))</f>
        <is>
          <t/>
        </is>
      </c>
      <c r="AS62" s="319" t="inlineStr">
        <f aca="false">IF($B62="","",IF(COUNTIFS('English Scores- Leveled papers'!$H$4:$KM$4,AS$3,'English Scores- Leveled papers'!$H64:$KM64,"&lt;&gt;")=0,"",SUMIF('English Scores- Leveled papers'!$H$4:$KM$4,AS$3,'English Scores- Leveled papers'!$H64:$KM64)))</f>
        <is>
          <t/>
        </is>
      </c>
      <c r="AT62" s="319" t="inlineStr">
        <f aca="false">IF($B62="","",IF(COUNTIFS('English Scores- Leveled papers'!$H$4:$KM$4,AT$3,'English Scores- Leveled papers'!$H64:$KM64,"&lt;&gt;")=0,"",SUMIF('English Scores- Leveled papers'!$H$4:$KM$4,AT$3,'English Scores- Leveled papers'!$H64:$KM64)))</f>
        <is>
          <t/>
        </is>
      </c>
      <c r="AU62" s="319" t="inlineStr">
        <f aca="false">IF($B62="","",IF(COUNTIFS('English Scores- Leveled papers'!$H$4:$KM$4,AU$3,'English Scores- Leveled papers'!$H64:$KM64,"&lt;&gt;")=0,"",SUMIF('English Scores- Leveled papers'!$H$4:$KM$4,AU$3,'English Scores- Leveled papers'!$H64:$KM64)))</f>
        <is>
          <t/>
        </is>
      </c>
      <c r="AV62" s="319" t="inlineStr">
        <f aca="false">IF($B62="","",IF(COUNTIFS('English Scores- Leveled papers'!$H$4:$KM$4,AV$3,'English Scores- Leveled papers'!$H64:$KM64,"&lt;&gt;")=0,"",SUMIF('English Scores- Leveled papers'!$H$4:$KM$4,AV$3,'English Scores- Leveled papers'!$H64:$KM64)))</f>
        <is>
          <t/>
        </is>
      </c>
      <c r="AW62" s="319" t="inlineStr">
        <f aca="false">IF($B62="","",IF(COUNTIFS('English Scores- Leveled papers'!$H$4:$KM$4,AW$3,'English Scores- Leveled papers'!$H64:$KM64,"&lt;&gt;")=0,"",SUMIF('English Scores- Leveled papers'!$H$4:$KM$4,AW$3,'English Scores- Leveled papers'!$H64:$KM64)))</f>
        <is>
          <t/>
        </is>
      </c>
      <c r="AX62" s="319" t="inlineStr">
        <f aca="false">IF($B62="","",IF(COUNTIFS('English Scores- Leveled papers'!$H$4:$KM$4,AX$3,'English Scores- Leveled papers'!$H64:$KM64,"&lt;&gt;")=0,"",SUMIF('English Scores- Leveled papers'!$H$4:$KM$4,AX$3,'English Scores- Leveled papers'!$H64:$KM64)))</f>
        <is>
          <t/>
        </is>
      </c>
      <c r="AY62" s="319" t="inlineStr">
        <f aca="false">IF($B62="","",IF(COUNTIFS('English Scores- Leveled papers'!$H$4:$KM$4,AY$3,'English Scores- Leveled papers'!$H64:$KM64,"&lt;&gt;")=0,"",SUMIF('English Scores- Leveled papers'!$H$4:$KM$4,AY$3,'English Scores- Leveled papers'!$H64:$KM64)))</f>
        <is>
          <t/>
        </is>
      </c>
      <c r="AZ62" s="752" t="inlineStr">
        <f aca="false">IF($B62="","",IF(COUNTIFS('English Scores- Leveled papers'!$H$4:$KM$4,AZ$3,'English Scores- Leveled papers'!$H64:$KM64,"&lt;&gt;")=0,"",SUMIF('English Scores- Leveled papers'!$H$4:$KM$4,AZ$3,'English Scores- Leveled papers'!$H64:$KM64)))</f>
        <is>
          <t/>
        </is>
      </c>
      <c r="BA62" s="752" t="inlineStr">
        <f aca="false">IF($B62="","",IF(COUNTIFS('English Scores- Leveled papers'!$H$4:$KM$4,BA$3,'English Scores- Leveled papers'!$H64:$KM64,"&lt;&gt;")=0,"",SUMIF('English Scores- Leveled papers'!$H$4:$KM$4,BA$3,'English Scores- Leveled papers'!$H64:$KM64)))</f>
        <is>
          <t/>
        </is>
      </c>
      <c r="BB62" s="752" t="inlineStr">
        <f aca="false">IF($B62="","",IF(COUNTIFS('English Scores- Leveled papers'!$H$4:$KM$4,BB$3,'English Scores- Leveled papers'!$H64:$KM64,"&lt;&gt;")=0,"",SUMIF('English Scores- Leveled papers'!$H$4:$KM$4,BB$3,'English Scores- Leveled papers'!$H64:$KM64)))</f>
        <is>
          <t/>
        </is>
      </c>
      <c r="BC62" s="752" t="inlineStr">
        <f aca="false">IF($B62="","",IF(COUNTIFS('English Scores- Leveled papers'!$H$4:$KM$4,BC$3,'English Scores- Leveled papers'!$H64:$KM64,"&lt;&gt;")=0,"",SUMIF('English Scores- Leveled papers'!$H$4:$KM$4,BC$3,'English Scores- Leveled papers'!$H64:$KM64)))</f>
        <is>
          <t/>
        </is>
      </c>
      <c r="BD62" s="752"/>
      <c r="BE62" s="752"/>
      <c r="BF62" s="752" t="inlineStr">
        <f aca="false">IF($B62="","",IF(COUNTIFS('English Scores- Leveled papers'!$H$4:$KM$4,BF$3,'English Scores- Leveled papers'!$H64:$KM64,"&lt;&gt;")=0,"",SUMIF('English Scores- Leveled papers'!$H$4:$KM$4,BF$3,'English Scores- Leveled papers'!$H64:$KM64)))</f>
        <is>
          <t/>
        </is>
      </c>
      <c r="BG62" s="752" t="inlineStr">
        <f aca="false">IF($B62="","",IF(COUNTIFS('English Scores- Leveled papers'!$H$4:$KM$4,BG$3,'English Scores- Leveled papers'!$H64:$KM64,"&lt;&gt;")=0,"",SUMIF('English Scores- Leveled papers'!$H$4:$KM$4,BG$3,'English Scores- Leveled papers'!$H64:$KM64)))</f>
        <is>
          <t/>
        </is>
      </c>
      <c r="BH62" s="752" t="inlineStr">
        <f aca="false">IF($B62="","",IF(COUNTIFS('English Scores- Leveled papers'!$H$4:$KM$4,BH$3,'English Scores- Leveled papers'!$H64:$KM64,"&lt;&gt;")=0,"",SUMIF('English Scores- Leveled papers'!$H$4:$KM$4,BH$3,'English Scores- Leveled papers'!$H64:$KM64)))</f>
        <is>
          <t/>
        </is>
      </c>
      <c r="BI62" s="752" t="inlineStr">
        <f aca="false">IF($B62="","",IF(COUNTIFS('English Scores- Leveled papers'!$H$4:$KM$4,BI$3,'English Scores- Leveled papers'!$H64:$KM64,"&lt;&gt;")=0,"",SUMIF('English Scores- Leveled papers'!$H$4:$KM$4,BI$3,'English Scores- Leveled papers'!$H64:$KM64)))</f>
        <is>
          <t/>
        </is>
      </c>
      <c r="BJ62" s="752" t="inlineStr">
        <f aca="false">IF($B62="","",IF(COUNTIFS('English Scores- Leveled papers'!$H$4:$KM$4,BJ$3,'English Scores- Leveled papers'!$H64:$KM64,"&lt;&gt;")=0,"",SUMIF('English Scores- Leveled papers'!$H$4:$KM$4,BJ$3,'English Scores- Leveled papers'!$H64:$KM64)))</f>
        <is>
          <t/>
        </is>
      </c>
      <c r="BK62" s="752" t="inlineStr">
        <f aca="false">IF($B62="","",IF(COUNTIFS('English Scores- Leveled papers'!$H$4:$KM$4,BK$3,'English Scores- Leveled papers'!$H64:$KM64,"&lt;&gt;")=0,"",SUMIF('English Scores- Leveled papers'!$H$4:$KM$4,BK$3,'English Scores- Leveled papers'!$H64:$KM64)))</f>
        <is>
          <t/>
        </is>
      </c>
      <c r="BL62" s="752" t="inlineStr">
        <f aca="false">IF($B62="","",IF(COUNTIFS('English Scores- Leveled papers'!$H$4:$KM$4,BL$3,'English Scores- Leveled papers'!$H64:$KM64,"&lt;&gt;")=0,"",SUMIF('English Scores- Leveled papers'!$H$4:$KM$4,BL$3,'English Scores- Leveled papers'!$H64:$KM64)))</f>
        <is>
          <t/>
        </is>
      </c>
      <c r="BM62" s="752" t="inlineStr">
        <f aca="false">IF($B62="","",IF(COUNTIFS('English Scores- Leveled papers'!$H$4:$KM$4,BM$3,'English Scores- Leveled papers'!$H64:$KM64,"&lt;&gt;")=0,"",SUMIF('English Scores- Leveled papers'!$H$4:$KM$4,BM$3,'English Scores- Leveled papers'!$H64:$KM64)))</f>
        <is>
          <t/>
        </is>
      </c>
      <c r="BN62" s="752" t="inlineStr">
        <f aca="false">IF($B62="","",IF(COUNTIFS('English Scores- Leveled papers'!$H$4:$KM$4,BN$3,'English Scores- Leveled papers'!$H64:$KM64,"&lt;&gt;")=0,"",SUMIF('English Scores- Leveled papers'!$H$4:$KM$4,BN$3,'English Scores- Leveled papers'!$H64:$KM64)))</f>
        <is>
          <t/>
        </is>
      </c>
      <c r="BO62" s="752" t="inlineStr">
        <f aca="false">IF($B62="","",IF(COUNTIFS('English Scores- Leveled papers'!$H$4:$KM$4,BO$3,'English Scores- Leveled papers'!$H64:$KM64,"&lt;&gt;")=0,"",SUMIF('English Scores- Leveled papers'!$H$4:$KM$4,BO$3,'English Scores- Leveled papers'!$H64:$KM64)))</f>
        <is>
          <t/>
        </is>
      </c>
      <c r="BP62" s="319" t="inlineStr">
        <f aca="false">IF($B62="","",IF(COUNTIFS('English Scores- Leveled papers'!$H$4:$KM$4,BP$3,'English Scores- Leveled papers'!$H64:$KM64,"&lt;&gt;")=0,"",SUMIF('English Scores- Leveled papers'!$H$4:$KM$4,BP$3,'English Scores- Leveled papers'!$H64:$KM64)))</f>
        <is>
          <t/>
        </is>
      </c>
      <c r="BQ62" s="319" t="inlineStr">
        <f aca="false">IF($B62="","",IF(COUNTIFS('English Scores- Leveled papers'!$H$4:$KM$4,BQ$3,'English Scores- Leveled papers'!$H64:$KM64,"&lt;&gt;")=0,"",SUMIF('English Scores- Leveled papers'!$H$4:$KM$4,BQ$3,'English Scores- Leveled papers'!$H64:$KM64)))</f>
        <is>
          <t/>
        </is>
      </c>
      <c r="BR62" s="319" t="inlineStr">
        <f aca="false">IF($B62="","",IF(COUNTIFS('English Scores- Leveled papers'!$H$4:$KM$4,BR$3,'English Scores- Leveled papers'!$H64:$KM64,"&lt;&gt;")=0,"",SUMIF('English Scores- Leveled papers'!$H$4:$KM$4,BR$3,'English Scores- Leveled papers'!$H64:$KM64)))</f>
        <is>
          <t/>
        </is>
      </c>
      <c r="BS62" s="319" t="inlineStr">
        <f aca="false">IF($B62="","",IF(COUNTIFS('English Scores- Leveled papers'!$H$4:$KM$4,BS$3,'English Scores- Leveled papers'!$H64:$KM64,"&lt;&gt;")=0,"",SUMIF('English Scores- Leveled papers'!$H$4:$KM$4,BS$3,'English Scores- Leveled papers'!$H64:$KM64)))</f>
        <is>
          <t/>
        </is>
      </c>
      <c r="BT62" s="319" t="inlineStr">
        <f aca="false">IF($B62="","",IF(COUNTIFS('English Scores- Leveled papers'!$H$4:$KM$4,BT$3,'English Scores- Leveled papers'!$H64:$KM64,"&lt;&gt;")=0,"",SUMIF('English Scores- Leveled papers'!$H$4:$KM$4,BT$3,'English Scores- Leveled papers'!$H64:$KM64)))</f>
        <is>
          <t/>
        </is>
      </c>
      <c r="BU62" s="319" t="inlineStr">
        <f aca="false">IF($B62="","",IF(COUNTIFS('English Scores- Leveled papers'!$H$4:$KM$4,BU$3,'English Scores- Leveled papers'!$H64:$KM64,"&lt;&gt;")=0,"",SUMIF('English Scores- Leveled papers'!$H$4:$KM$4,BU$3,'English Scores- Leveled papers'!$H64:$KM64)))</f>
        <is>
          <t/>
        </is>
      </c>
      <c r="BV62" s="319" t="inlineStr">
        <f aca="false">IF($B62="","",IF(COUNTIFS('English Scores- Leveled papers'!$H$4:$KM$4,BV$3,'English Scores- Leveled papers'!$H64:$KM64,"&lt;&gt;")=0,"",SUMIF('English Scores- Leveled papers'!$H$4:$KM$4,BV$3,'English Scores- Leveled papers'!$H64:$KM64)))</f>
        <is>
          <t/>
        </is>
      </c>
      <c r="BW62" s="319" t="inlineStr">
        <f aca="false">IF($B62="","",IF(COUNTIFS('English Scores- Leveled papers'!$H$4:$KM$4,BW$3,'English Scores- Leveled papers'!$H64:$KM64,"&lt;&gt;")=0,"",SUMIF('English Scores- Leveled papers'!$H$4:$KM$4,BW$3,'English Scores- Leveled papers'!$H64:$KM64)))</f>
        <is>
          <t/>
        </is>
      </c>
      <c r="BX62" s="752" t="inlineStr">
        <f aca="false">IF($B62="","",IF(COUNTIFS('English Scores- Leveled papers'!$H$4:$KM$4,BX$3,'English Scores- Leveled papers'!$H64:$KM64,"&lt;&gt;")=0,"",SUMIF('English Scores- Leveled papers'!$H$4:$KM$4,BX$3,'English Scores- Leveled papers'!$H64:$KM64)))</f>
        <is>
          <t/>
        </is>
      </c>
      <c r="BY62" s="752" t="inlineStr">
        <f aca="false">IF($B62="","",IF(COUNTIFS('English Scores- Leveled papers'!$H$4:$KM$4,BY$3,'English Scores- Leveled papers'!$H64:$KM64,"&lt;&gt;")=0,"",SUMIF('English Scores- Leveled papers'!$H$4:$KM$4,BY$3,'English Scores- Leveled papers'!$H64:$KM64)))</f>
        <is>
          <t/>
        </is>
      </c>
      <c r="BZ62" s="752" t="inlineStr">
        <f aca="false">IF($B62="","",IF(COUNTIFS('English Scores- Leveled papers'!$H$4:$KM$4,BZ$3,'English Scores- Leveled papers'!$H64:$KM64,"&lt;&gt;")=0,"",SUMIF('English Scores- Leveled papers'!$H$4:$KM$4,BZ$3,'English Scores- Leveled papers'!$H64:$KM64)))</f>
        <is>
          <t/>
        </is>
      </c>
      <c r="CA62" s="752" t="inlineStr">
        <f aca="false">IF($B62="","",IF(COUNTIFS('English Scores- Leveled papers'!$H$4:$KM$4,CA$3,'English Scores- Leveled papers'!$H64:$KM64,"&lt;&gt;")=0,"",SUMIF('English Scores- Leveled papers'!$H$4:$KM$4,CA$3,'English Scores- Leveled papers'!$H64:$KM64)))</f>
        <is>
          <t/>
        </is>
      </c>
      <c r="CB62" s="752" t="inlineStr">
        <f aca="false">IF($B62="","",IF(COUNTIFS('English Scores- Leveled papers'!$H$4:$KM$4,CB$3,'English Scores- Leveled papers'!$H64:$KM64,"&lt;&gt;")=0,"",SUMIF('English Scores- Leveled papers'!$H$4:$KM$4,CB$3,'English Scores- Leveled papers'!$H64:$KM64)))</f>
        <is>
          <t/>
        </is>
      </c>
      <c r="CC62" s="752" t="inlineStr">
        <f aca="false">IF($B62="","",IF(COUNTIFS('English Scores- Leveled papers'!$H$4:$KM$4,CC$3,'English Scores- Leveled papers'!$H64:$KM64,"&lt;&gt;")=0,"",SUMIF('English Scores- Leveled papers'!$H$4:$KM$4,CC$3,'English Scores- Leveled papers'!$H64:$KM64)))</f>
        <is>
          <t/>
        </is>
      </c>
      <c r="CD62" s="752" t="inlineStr">
        <f aca="false">IF($B62="","",IF(COUNTIFS('English Scores- Leveled papers'!$H$4:$KM$4,CD$3,'English Scores- Leveled papers'!$H64:$KM64,"&lt;&gt;")=0,"",SUMIF('English Scores- Leveled papers'!$H$4:$KM$4,CD$3,'English Scores- Leveled papers'!$H64:$KM64)))</f>
        <is>
          <t/>
        </is>
      </c>
      <c r="CE62" s="752" t="inlineStr">
        <f aca="false">IF($B62="","",IF(COUNTIFS('English Scores- Leveled papers'!$H$4:$KM$4,CE$3,'English Scores- Leveled papers'!$H64:$KM64,"&lt;&gt;")=0,"",SUMIF('English Scores- Leveled papers'!$H$4:$KM$4,CE$3,'English Scores- Leveled papers'!$H64:$KM64)))</f>
        <is>
          <t/>
        </is>
      </c>
      <c r="CF62" s="752" t="inlineStr">
        <f aca="false">IF($B62="","",IF(COUNTIFS('English Scores- Leveled papers'!$H$4:$KM$4,CF$3,'English Scores- Leveled papers'!$H64:$KM64,"&lt;&gt;")=0,"",SUMIF('English Scores- Leveled papers'!$H$4:$KM$4,CF$3,'English Scores- Leveled papers'!$H64:$KM64)))</f>
        <is>
          <t/>
        </is>
      </c>
      <c r="CG62" s="319" t="inlineStr">
        <f aca="false">IF($B62="","",IF(COUNTIFS('English Scores- Leveled papers'!$H$4:$KM$4,CG$3,'English Scores- Leveled papers'!$H64:$KM64,"&lt;&gt;")=0,"",SUMIF('English Scores- Leveled papers'!$H$4:$KM$4,CG$3,'English Scores- Leveled papers'!$H64:$KM64)))</f>
        <is>
          <t/>
        </is>
      </c>
      <c r="CH62" s="319" t="inlineStr">
        <f aca="false">IF($B62="","",IF(COUNTIFS('English Scores- Leveled papers'!$H$4:$KM$4,CH$3,'English Scores- Leveled papers'!$H64:$KM64,"&lt;&gt;")=0,"",SUMIF('English Scores- Leveled papers'!$H$4:$KM$4,CH$3,'English Scores- Leveled papers'!$H64:$KM64)))</f>
        <is>
          <t/>
        </is>
      </c>
      <c r="CI62" s="319" t="inlineStr">
        <f aca="false">IF($B62="","",IF(COUNTIFS('English Scores- Leveled papers'!$H$4:$KM$4,CI$3,'English Scores- Leveled papers'!$H64:$KM64,"&lt;&gt;")=0,"",SUMIF('English Scores- Leveled papers'!$H$4:$KM$4,CI$3,'English Scores- Leveled papers'!$H64:$KM64)))</f>
        <is>
          <t/>
        </is>
      </c>
      <c r="CJ62" s="319" t="inlineStr">
        <f aca="false">IF($B62="","",IF(COUNTIFS('English Scores- Leveled papers'!$H$4:$KM$4,CJ$3,'English Scores- Leveled papers'!$H64:$KM64,"&lt;&gt;")=0,"",SUMIF('English Scores- Leveled papers'!$H$4:$KM$4,CJ$3,'English Scores- Leveled papers'!$H64:$KM64)))</f>
        <is>
          <t/>
        </is>
      </c>
      <c r="CK62" s="319" t="inlineStr">
        <f aca="false">IF($B62="","",IF(COUNTIFS('English Scores- Leveled papers'!$H$4:$KM$4,CK$3,'English Scores- Leveled papers'!$H64:$KM64,"&lt;&gt;")=0,"",SUMIF('English Scores- Leveled papers'!$H$4:$KM$4,CK$3,'English Scores- Leveled papers'!$H64:$KM64)))</f>
        <is>
          <t/>
        </is>
      </c>
      <c r="CL62" s="752" t="inlineStr">
        <f aca="false">IF($B62="","",IF(COUNTIFS('English Scores- Leveled papers'!$H$4:$KM$4,CL$3,'English Scores- Leveled papers'!$H64:$KM64,"&lt;&gt;")=0,"",SUMIF('English Scores- Leveled papers'!$H$4:$KM$4,CL$3,'English Scores- Leveled papers'!$H64:$KM64)))</f>
        <is>
          <t/>
        </is>
      </c>
      <c r="CM62" s="752" t="inlineStr">
        <f aca="false">IF($B62="","",IF(COUNTIFS('English Scores- Leveled papers'!$H$4:$KM$4,CM$3,'English Scores- Leveled papers'!$H64:$KM64,"&lt;&gt;")=0,"",SUMIF('English Scores- Leveled papers'!$H$4:$KM$4,CM$3,'English Scores- Leveled papers'!$H64:$KM64)))</f>
        <is>
          <t/>
        </is>
      </c>
      <c r="CN62" s="752" t="inlineStr">
        <f aca="false">IF($B62="","",IF(COUNTIFS('English Scores- Leveled papers'!$H$4:$KM$4,CN$3,'English Scores- Leveled papers'!$H64:$KM64,"&lt;&gt;")=0,"",SUMIF('English Scores- Leveled papers'!$H$4:$KM$4,CN$3,'English Scores- Leveled papers'!$H64:$KM64)))</f>
        <is>
          <t/>
        </is>
      </c>
      <c r="CO62" s="752" t="inlineStr">
        <f aca="false">IF($B62="","",IF(COUNTIFS('English Scores- Leveled papers'!$H$4:$KM$4,CO$3,'English Scores- Leveled papers'!$H64:$KM64,"&lt;&gt;")=0,"",SUMIF('English Scores- Leveled papers'!$H$4:$KM$4,CO$3,'English Scores- Leveled papers'!$H64:$KM64)))</f>
        <is>
          <t/>
        </is>
      </c>
      <c r="CP62" s="752" t="inlineStr">
        <f aca="false">IF($B62="","",IF(COUNTIFS('English Scores- Leveled papers'!$H$4:$KM$4,CP$3,'English Scores- Leveled papers'!$H64:$KM64,"&lt;&gt;")=0,"",SUMIF('English Scores- Leveled papers'!$H$4:$KM$4,CP$3,'English Scores- Leveled papers'!$H64:$KM64)))</f>
        <is>
          <t/>
        </is>
      </c>
      <c r="CQ62" s="752" t="inlineStr">
        <f aca="false">IF($B62="","",IF(COUNTIFS('English Scores- Leveled papers'!$H$4:$KM$4,CQ$3,'English Scores- Leveled papers'!$H64:$KM64,"&lt;&gt;")=0,"",SUMIF('English Scores- Leveled papers'!$H$4:$KM$4,CQ$3,'English Scores- Leveled papers'!$H64:$KM64)))</f>
        <is>
          <t/>
        </is>
      </c>
      <c r="CR62" s="752" t="inlineStr">
        <f aca="false">IF($B62="","",IF(COUNTIFS('English Scores- Leveled papers'!$H$4:$KM$4,CR$3,'English Scores- Leveled papers'!$H64:$KM64,"&lt;&gt;")=0,"",SUMIF('English Scores- Leveled papers'!$H$4:$KM$4,CR$3,'English Scores- Leveled papers'!$H64:$KM64)))</f>
        <is>
          <t/>
        </is>
      </c>
      <c r="CS62" s="752" t="inlineStr">
        <f aca="false">IF($B62="","",IF(COUNTIFS('English Scores- Leveled papers'!$H$4:$KM$4,CS$3,'English Scores- Leveled papers'!$H64:$KM64,"&lt;&gt;")=0,"",SUMIF('English Scores- Leveled papers'!$H$4:$KM$4,CS$3,'English Scores- Leveled papers'!$H64:$KM64)))</f>
        <is>
          <t/>
        </is>
      </c>
      <c r="CT62" s="319" t="inlineStr">
        <f aca="false">IF($B62="","",IF(COUNTIFS('English Scores- Leveled papers'!$H$4:$KM$4,CT$3,'English Scores- Leveled papers'!$H64:$KM64,"&lt;&gt;")=0,"",SUMIF('English Scores- Leveled papers'!$H$4:$KM$4,CT$3,'English Scores- Leveled papers'!$H64:$KM64)))</f>
        <is>
          <t/>
        </is>
      </c>
      <c r="CU62" s="319" t="inlineStr">
        <f aca="false">IF($B62="","",IF(COUNTIFS('English Scores- Leveled papers'!$H$4:$KM$4,CU$3,'English Scores- Leveled papers'!$H64:$KM64,"&lt;&gt;")=0,"",SUMIF('English Scores- Leveled papers'!$H$4:$KM$4,CU$3,'English Scores- Leveled papers'!$H64:$KM64)))</f>
        <is>
          <t/>
        </is>
      </c>
      <c r="CV62" s="319" t="inlineStr">
        <f aca="false">IF($B62="","",IF(COUNTIFS('English Scores- Leveled papers'!$H$4:$KM$4,CV$3,'English Scores- Leveled papers'!$H64:$KM64,"&lt;&gt;")=0,"",SUMIF('English Scores- Leveled papers'!$H$4:$KM$4,CV$3,'English Scores- Leveled papers'!$H64:$KM64)))</f>
        <is>
          <t/>
        </is>
      </c>
      <c r="CW62" s="319" t="inlineStr">
        <f aca="false">IF($B62="","",IF(COUNTIFS('English Scores- Leveled papers'!$H$4:$KM$4,CW$3,'English Scores- Leveled papers'!$H64:$KM64,"&lt;&gt;")=0,"",SUMIF('English Scores- Leveled papers'!$H$4:$KM$4,CW$3,'English Scores- Leveled papers'!$H64:$KM64)))</f>
        <is>
          <t/>
        </is>
      </c>
      <c r="CX62" s="319" t="inlineStr">
        <f aca="false">IF($B62="","",IF(COUNTIFS('English Scores- Leveled papers'!$H$4:$KM$4,CX$3,'English Scores- Leveled papers'!$H64:$KM64,"&lt;&gt;")=0,"",SUMIF('English Scores- Leveled papers'!$H$4:$KM$4,CX$3,'English Scores- Leveled papers'!$H64:$KM64)))</f>
        <is>
          <t/>
        </is>
      </c>
      <c r="CY62" s="319" t="inlineStr">
        <f aca="false">IF($B62="","",IF(COUNTIFS('English Scores- Leveled papers'!$H$4:$KM$4,CY$3,'English Scores- Leveled papers'!$H64:$KM64,"&lt;&gt;")=0,"",SUMIF('English Scores- Leveled papers'!$H$4:$KM$4,CY$3,'English Scores- Leveled papers'!$H64:$KM64)))</f>
        <is>
          <t/>
        </is>
      </c>
      <c r="CZ62" s="319" t="inlineStr">
        <f aca="false">IF($B62="","",IF(COUNTIFS('English Scores- Leveled papers'!$H$4:$KM$4,CZ$3,'English Scores- Leveled papers'!$H64:$KM64,"&lt;&gt;")=0,"",SUMIF('English Scores- Leveled papers'!$H$4:$KM$4,CZ$3,'English Scores- Leveled papers'!$H64:$KM64)))</f>
        <is>
          <t/>
        </is>
      </c>
      <c r="DA62" s="319" t="inlineStr">
        <f aca="false">IF($B62="","",IF(COUNTIFS('English Scores- Leveled papers'!$H$4:$KM$4,DA$3,'English Scores- Leveled papers'!$H64:$KM64,"&lt;&gt;")=0,"",SUMIF('English Scores- Leveled papers'!$H$4:$KM$4,DA$3,'English Scores- Leveled papers'!$H64:$KM64)))</f>
        <is>
          <t/>
        </is>
      </c>
      <c r="DB62" s="319" t="inlineStr">
        <f aca="false">IF($B62="","",IF(COUNTIFS('English Scores- Leveled papers'!$H$4:$KM$4,DB$3,'English Scores- Leveled papers'!$H64:$KM64,"&lt;&gt;")=0,"",SUMIF('English Scores- Leveled papers'!$H$4:$KM$4,DB$3,'English Scores- Leveled papers'!$H64:$KM64)))</f>
        <is>
          <t/>
        </is>
      </c>
      <c r="DC62" s="319" t="inlineStr">
        <f aca="false">IF($B62="","",IF(COUNTIFS('English Scores- Leveled papers'!$H$4:$KM$4,DC$3,'English Scores- Leveled papers'!$H64:$KM64,"&lt;&gt;")=0,"",SUMIF('English Scores- Leveled papers'!$H$4:$KM$4,DC$3,'English Scores- Leveled papers'!$H64:$KM64)))</f>
        <is>
          <t/>
        </is>
      </c>
      <c r="DD62" s="319" t="inlineStr">
        <f aca="false">IF($B62="","",IF(COUNTIFS('English Scores- Leveled papers'!$H$4:$KM$4,DD$3,'English Scores- Leveled papers'!$H64:$KM64,"&lt;&gt;")=0,"",SUMIF('English Scores- Leveled papers'!$H$4:$KM$4,DD$3,'English Scores- Leveled papers'!$H64:$KM64)))</f>
        <is>
          <t/>
        </is>
      </c>
      <c r="DE62" s="319" t="inlineStr">
        <f aca="false">IF($B62="","",IF(COUNTIFS('English Scores- Leveled papers'!$H$4:$KM$4,DE$3,'English Scores- Leveled papers'!$H64:$KM64,"&lt;&gt;")=0,"",SUMIF('English Scores- Leveled papers'!$H$4:$KM$4,DE$3,'English Scores- Leveled papers'!$H64:$KM64)))</f>
        <is>
          <t/>
        </is>
      </c>
      <c r="DF62" s="752" t="inlineStr">
        <f aca="false">IF($B62="","",IF(COUNTIFS('English Scores- Leveled papers'!$H$4:$KM$4,DF$3,'English Scores- Leveled papers'!$H64:$KM64,"&lt;&gt;")=0,"",SUMIF('English Scores- Leveled papers'!$H$4:$KM$4,DF$3,'English Scores- Leveled papers'!$H64:$KM64)))</f>
        <is>
          <t/>
        </is>
      </c>
      <c r="DG62" s="752" t="inlineStr">
        <f aca="false">IF($B62="","",IF(COUNTIFS('English Scores- Leveled papers'!$H$4:$KM$4,DG$3,'English Scores- Leveled papers'!$H64:$KM64,"&lt;&gt;")=0,"",SUMIF('English Scores- Leveled papers'!$H$4:$KM$4,DG$3,'English Scores- Leveled papers'!$H64:$KM64)))</f>
        <is>
          <t/>
        </is>
      </c>
      <c r="DH62" s="752" t="inlineStr">
        <f aca="false">IF($B62="","",IF(COUNTIFS('English Scores- Leveled papers'!$H$4:$KM$4,DH$3,'English Scores- Leveled papers'!$H64:$KM64,"&lt;&gt;")=0,"",SUMIF('English Scores- Leveled papers'!$H$4:$KM$4,DH$3,'English Scores- Leveled papers'!$H64:$KM64)))</f>
        <is>
          <t/>
        </is>
      </c>
      <c r="DI62" s="752" t="inlineStr">
        <f aca="false">IF($B62="","",IF(COUNTIFS('English Scores- Leveled papers'!$H$4:$KM$4,DI$3,'English Scores- Leveled papers'!$H64:$KM64,"&lt;&gt;")=0,"",SUMIF('English Scores- Leveled papers'!$H$4:$KM$4,DI$3,'English Scores- Leveled papers'!$H64:$KM64)))</f>
        <is>
          <t/>
        </is>
      </c>
      <c r="DJ62" s="752" t="inlineStr">
        <f aca="false">IF($B62="","",IF(COUNTIFS('English Scores- Leveled papers'!$H$4:$KM$4,DJ$3,'English Scores- Leveled papers'!$H64:$KM64,"&lt;&gt;")=0,"",SUMIF('English Scores- Leveled papers'!$H$4:$KM$4,DJ$3,'English Scores- Leveled papers'!$H64:$KM64)))</f>
        <is>
          <t/>
        </is>
      </c>
      <c r="DK62" s="752" t="inlineStr">
        <f aca="false">IF($B62="","",IF(COUNTIFS('English Scores- Leveled papers'!$H$4:$KM$4,DK$3,'English Scores- Leveled papers'!$H64:$KM64,"&lt;&gt;")=0,"",SUMIF('English Scores- Leveled papers'!$H$4:$KM$4,DK$3,'English Scores- Leveled papers'!$H64:$KM64)))</f>
        <is>
          <t/>
        </is>
      </c>
      <c r="DL62" s="752" t="inlineStr">
        <f aca="false">IF($B62="","",IF(COUNTIFS('English Scores- Leveled papers'!$H$4:$KM$4,DL$3,'English Scores- Leveled papers'!$H64:$KM64,"&lt;&gt;")=0,"",SUMIF('English Scores- Leveled papers'!$H$4:$KM$4,DL$3,'English Scores- Leveled papers'!$H64:$KM64)))</f>
        <is>
          <t/>
        </is>
      </c>
      <c r="DM62" s="752" t="inlineStr">
        <f aca="false">IF($B62="","",IF(COUNTIFS('English Scores- Leveled papers'!$H$4:$KM$4,DM$3,'English Scores- Leveled papers'!$H64:$KM64,"&lt;&gt;")=0,"",SUMIF('English Scores- Leveled papers'!$H$4:$KM$4,DM$3,'English Scores- Leveled papers'!$H64:$KM64)))</f>
        <is>
          <t/>
        </is>
      </c>
      <c r="DN62" s="752" t="inlineStr">
        <f aca="false">IF($B62="","",IF(COUNTIFS('English Scores- Leveled papers'!$H$4:$KM$4,DN$3,'English Scores- Leveled papers'!$H64:$KM64,"&lt;&gt;")=0,"",SUMIF('English Scores- Leveled papers'!$H$4:$KM$4,DN$3,'English Scores- Leveled papers'!$H64:$KM64)))</f>
        <is>
          <t/>
        </is>
      </c>
      <c r="DO62" s="752" t="inlineStr">
        <f aca="false">IF($B62="","",IF(COUNTIFS('English Scores- Leveled papers'!$H$4:$KM$4,DO$3,'English Scores- Leveled papers'!$H64:$KM64,"&lt;&gt;")=0,"",SUMIF('English Scores- Leveled papers'!$H$4:$KM$4,DO$3,'English Scores- Leveled papers'!$H64:$KM64)))</f>
        <is>
          <t/>
        </is>
      </c>
      <c r="DP62" s="752" t="inlineStr">
        <f aca="false">IF($B62="","",IF(COUNTIFS('English Scores- Leveled papers'!$H$4:$KM$4,DP$3,'English Scores- Leveled papers'!$H64:$KM64,"&lt;&gt;")=0,"",SUMIF('English Scores- Leveled papers'!$H$4:$KM$4,DP$3,'English Scores- Leveled papers'!$H64:$KM64)))</f>
        <is>
          <t/>
        </is>
      </c>
      <c r="DQ62" s="752" t="inlineStr">
        <f aca="false">IF($B62="","",IF(COUNTIFS('English Scores- Leveled papers'!$H$4:$KM$4,DQ$3,'English Scores- Leveled papers'!$H64:$KM64,"&lt;&gt;")=0,"",SUMIF('English Scores- Leveled papers'!$H$4:$KM$4,DQ$3,'English Scores- Leveled papers'!$H64:$KM64)))</f>
        <is>
          <t/>
        </is>
      </c>
      <c r="DR62" s="319" t="inlineStr">
        <f aca="false">IF($B62="","",IF(COUNTIFS('English Scores- Leveled papers'!$H$4:$KM$4,DR$3,'English Scores- Leveled papers'!$H64:$KM64,"&lt;&gt;")=0,"",SUMIF('English Scores- Leveled papers'!$H$4:$KM$4,DR$3,'English Scores- Leveled papers'!$H64:$KM64)))</f>
        <is>
          <t/>
        </is>
      </c>
      <c r="DS62" s="319" t="inlineStr">
        <f aca="false">IF($B62="","",IF(COUNTIFS('English Scores- Leveled papers'!$H$4:$KM$4,DS$3,'English Scores- Leveled papers'!$H64:$KM64,"&lt;&gt;")=0,"",SUMIF('English Scores- Leveled papers'!$H$4:$KM$4,DS$3,'English Scores- Leveled papers'!$H64:$KM64)))</f>
        <is>
          <t/>
        </is>
      </c>
      <c r="DT62" s="319" t="inlineStr">
        <f aca="false">IF($B62="","",IF(COUNTIFS('English Scores- Leveled papers'!$H$4:$KM$4,DT$3,'English Scores- Leveled papers'!$H64:$KM64,"&lt;&gt;")=0,"",SUMIF('English Scores- Leveled papers'!$H$4:$KM$4,DT$3,'English Scores- Leveled papers'!$H64:$KM64)))</f>
        <is>
          <t/>
        </is>
      </c>
      <c r="DU62" s="319" t="inlineStr">
        <f aca="false">IF($B62="","",IF(COUNTIFS('English Scores- Leveled papers'!$H$4:$KM$4,DU$3,'English Scores- Leveled papers'!$H64:$KM64,"&lt;&gt;")=0,"",SUMIF('English Scores- Leveled papers'!$H$4:$KM$4,DU$3,'English Scores- Leveled papers'!$H64:$KM64)))</f>
        <is>
          <t/>
        </is>
      </c>
      <c r="DV62" s="319" t="inlineStr">
        <f aca="false">IF($B62="","",IF(COUNTIFS('English Scores- Leveled papers'!$H$4:$KM$4,DV$3,'English Scores- Leveled papers'!$H64:$KM64,"&lt;&gt;")=0,"",SUMIF('English Scores- Leveled papers'!$H$4:$KM$4,DV$3,'English Scores- Leveled papers'!$H64:$KM64)))</f>
        <is>
          <t/>
        </is>
      </c>
      <c r="DW62" s="319" t="inlineStr">
        <f aca="false">IF($B62="","",IF(COUNTIFS('English Scores- Leveled papers'!$H$4:$KM$4,DW$3,'English Scores- Leveled papers'!$H64:$KM64,"&lt;&gt;")=0,"",SUMIF('English Scores- Leveled papers'!$H$4:$KM$4,DW$3,'English Scores- Leveled papers'!$H64:$KM64)))</f>
        <is>
          <t/>
        </is>
      </c>
      <c r="DX62" s="319" t="inlineStr">
        <f aca="false">IF($B62="","",IF(COUNTIFS('English Scores- Leveled papers'!$H$4:$KM$4,DX$3,'English Scores- Leveled papers'!$H64:$KM64,"&lt;&gt;")=0,"",SUMIF('English Scores- Leveled papers'!$H$4:$KM$4,DX$3,'English Scores- Leveled papers'!$H64:$KM64)))</f>
        <is>
          <t/>
        </is>
      </c>
      <c r="DY62" s="319" t="inlineStr">
        <f aca="false">IF($B62="","",IF(COUNTIFS('English Scores- Leveled papers'!$H$4:$KM$4,DY$3,'English Scores- Leveled papers'!$H64:$KM64,"&lt;&gt;")=0,"",SUMIF('English Scores- Leveled papers'!$H$4:$KM$4,DY$3,'English Scores- Leveled papers'!$H64:$KM64)))</f>
        <is>
          <t/>
        </is>
      </c>
      <c r="DZ62" s="319" t="inlineStr">
        <f aca="false">IF($B62="","",IF(COUNTIFS('English Scores- Leveled papers'!$H$4:$KM$4,DZ$3,'English Scores- Leveled papers'!$H64:$KM64,"&lt;&gt;")=0,"",SUMIF('English Scores- Leveled papers'!$H$4:$KM$4,DZ$3,'English Scores- Leveled papers'!$H64:$KM64)))</f>
        <is>
          <t/>
        </is>
      </c>
      <c r="EA62" s="319" t="inlineStr">
        <f aca="false">IF($B62="","",IF(COUNTIFS('English Scores- Leveled papers'!$H$4:$KM$4,EA$3,'English Scores- Leveled papers'!$H64:$KM64,"&lt;&gt;")=0,"",SUMIF('English Scores- Leveled papers'!$H$4:$KM$4,EA$3,'English Scores- Leveled papers'!$H64:$KM64)))</f>
        <is>
          <t/>
        </is>
      </c>
      <c r="EB62" s="319" t="inlineStr">
        <f aca="false">IF($B62="","",IF(COUNTIFS('English Scores- Leveled papers'!$H$4:$KM$4,EB$3,'English Scores- Leveled papers'!$H64:$KM64,"&lt;&gt;")=0,"",SUMIF('English Scores- Leveled papers'!$H$4:$KM$4,EB$3,'English Scores- Leveled papers'!$H64:$KM64)))</f>
        <is>
          <t/>
        </is>
      </c>
      <c r="EC62" s="319" t="inlineStr">
        <f aca="false">IF($B62="","",IF(COUNTIFS('English Scores- Leveled papers'!$H$4:$KM$4,EC$3,'English Scores- Leveled papers'!$H64:$KM64,"&lt;&gt;")=0,"",SUMIF('English Scores- Leveled papers'!$H$4:$KM$4,EC$3,'English Scores- Leveled papers'!$H64:$KM64)))</f>
        <is>
          <t/>
        </is>
      </c>
      <c r="ED62" s="752" t="inlineStr">
        <f aca="false">IF($B62="","",IF(COUNTIFS('English Scores- Leveled papers'!$H$4:$KM$4,ED$3,'English Scores- Leveled papers'!$H64:$KM64,"&lt;&gt;")=0,"",SUMIF('English Scores- Leveled papers'!$H$4:$KM$4,ED$3,'English Scores- Leveled papers'!$H64:$KM64)))</f>
        <is>
          <t/>
        </is>
      </c>
      <c r="EE62" s="752" t="inlineStr">
        <f aca="false">IF($B62="","",IF(COUNTIFS('English Scores- Leveled papers'!$H$4:$KM$4,EE$3,'English Scores- Leveled papers'!$H64:$KM64,"&lt;&gt;")=0,"",SUMIF('English Scores- Leveled papers'!$H$4:$KM$4,EE$3,'English Scores- Leveled papers'!$H64:$KM64)))</f>
        <is>
          <t/>
        </is>
      </c>
      <c r="EF62" s="752" t="inlineStr">
        <f aca="false">IF($B62="","",IF(COUNTIFS('English Scores- Leveled papers'!$H$4:$KM$4,EF$3,'English Scores- Leveled papers'!$H64:$KM64,"&lt;&gt;")=0,"",SUMIF('English Scores- Leveled papers'!$H$4:$KM$4,EF$3,'English Scores- Leveled papers'!$H64:$KM64)))</f>
        <is>
          <t/>
        </is>
      </c>
      <c r="EG62" s="752" t="inlineStr">
        <f aca="false">IF($B62="","",IF(COUNTIFS('English Scores- Leveled papers'!$H$4:$KM$4,EG$3,'English Scores- Leveled papers'!$H64:$KM64,"&lt;&gt;")=0,"",SUMIF('English Scores- Leveled papers'!$H$4:$KM$4,EG$3,'English Scores- Leveled papers'!$H64:$KM64)))</f>
        <is>
          <t/>
        </is>
      </c>
      <c r="EH62" s="752" t="inlineStr">
        <f aca="false">IF($B62="","",IF(COUNTIFS('English Scores- Leveled papers'!$H$4:$KM$4,EH$3,'English Scores- Leveled papers'!$H64:$KM64,"&lt;&gt;")=0,"",SUMIF('English Scores- Leveled papers'!$H$4:$KM$4,EH$3,'English Scores- Leveled papers'!$H64:$KM64)))</f>
        <is>
          <t/>
        </is>
      </c>
      <c r="EI62" s="752" t="inlineStr">
        <f aca="false">IF($B62="","",IF(COUNTIFS('English Scores- Leveled papers'!$H$4:$KM$4,EI$3,'English Scores- Leveled papers'!$H64:$KM64,"&lt;&gt;")=0,"",SUMIF('English Scores- Leveled papers'!$H$4:$KM$4,EI$3,'English Scores- Leveled papers'!$H64:$KM64)))</f>
        <is>
          <t/>
        </is>
      </c>
      <c r="EJ62" s="752" t="inlineStr">
        <f aca="false">IF($B62="","",IF(COUNTIFS('English Scores- Leveled papers'!$H$4:$KM$4,EJ$3,'English Scores- Leveled papers'!$H64:$KM64,"&lt;&gt;")=0,"",SUMIF('English Scores- Leveled papers'!$H$4:$KM$4,EJ$3,'English Scores- Leveled papers'!$H64:$KM64)))</f>
        <is>
          <t/>
        </is>
      </c>
      <c r="EK62" s="752" t="inlineStr">
        <f aca="false">IF($B62="","",IF(COUNTIFS('English Scores- Leveled papers'!$H$4:$KM$4,EK$3,'English Scores- Leveled papers'!$H64:$KM64,"&lt;&gt;")=0,"",SUMIF('English Scores- Leveled papers'!$H$4:$KM$4,EK$3,'English Scores- Leveled papers'!$H64:$KM64)))</f>
        <is>
          <t/>
        </is>
      </c>
      <c r="EL62" s="752" t="inlineStr">
        <f aca="false">IF($B62="","",IF(COUNTIFS('English Scores- Leveled papers'!$H$4:$KM$4,EL$3,'English Scores- Leveled papers'!$H64:$KM64,"&lt;&gt;")=0,"",SUMIF('English Scores- Leveled papers'!$H$4:$KM$4,EL$3,'English Scores- Leveled papers'!$H64:$KM64)))</f>
        <is>
          <t/>
        </is>
      </c>
      <c r="EM62" s="752" t="inlineStr">
        <f aca="false">IF($B62="","",IF(COUNTIFS('English Scores- Leveled papers'!$H$4:$KM$4,EM$3,'English Scores- Leveled papers'!$H64:$KM64,"&lt;&gt;")=0,"",SUMIF('English Scores- Leveled papers'!$H$4:$KM$4,EM$3,'English Scores- Leveled papers'!$H64:$KM64)))</f>
        <is>
          <t/>
        </is>
      </c>
      <c r="EN62" s="752" t="inlineStr">
        <f aca="false">IF($B62="","",IF(COUNTIFS('English Scores- Leveled papers'!$H$4:$KM$4,EN$3,'English Scores- Leveled papers'!$H64:$KM64,"&lt;&gt;")=0,"",SUMIF('English Scores- Leveled papers'!$H$4:$KM$4,EN$3,'English Scores- Leveled papers'!$H64:$KM64)))</f>
        <is>
          <t/>
        </is>
      </c>
      <c r="EO62" s="752" t="inlineStr">
        <f aca="false">IF($B62="","",IF(COUNTIFS('English Scores- Leveled papers'!$H$4:$KM$4,EO$3,'English Scores- Leveled papers'!$H64:$KM64,"&lt;&gt;")=0,"",SUMIF('English Scores- Leveled papers'!$H$4:$KM$4,EO$3,'English Scores- Leveled papers'!$H64:$KM64)))</f>
        <is>
          <t/>
        </is>
      </c>
      <c r="EP62" s="752" t="inlineStr">
        <f aca="false">IF($B62="","",IF(COUNTIFS('English Scores- Leveled papers'!$H$4:$KM$4,EP$3,'English Scores- Leveled papers'!$H64:$KM64,"&lt;&gt;")=0,"",SUMIF('English Scores- Leveled papers'!$H$4:$KM$4,EP$3,'English Scores- Leveled papers'!$H64:$KM64)))</f>
        <is>
          <t/>
        </is>
      </c>
    </row>
    <row r="63" customFormat="false" ht="12.75" hidden="false" customHeight="true" outlineLevel="0" collapsed="false">
      <c r="A63" s="315" t="n">
        <v>59</v>
      </c>
      <c r="B63" s="315" t="inlineStr">
        <f aca="false">'English Scores- Leveled papers'!B65</f>
        <is>
          <t/>
        </is>
      </c>
      <c r="C63" s="751" t="e">
        <f aca="false">IF('RC Mastery Check+Question type'!D63="","",IF(OR('RC Mastery Check+Question type'!D63=-0.5,'RC Mastery Check+Question type'!D63=0,'RC Mastery Check+Question type'!D63=0.2,'RC Mastery Check+Question type'!D63=0.5),"NR",'cover sheet'!#ref!))</f>
        <v>#VALUE!</v>
      </c>
      <c r="D63" s="316" t="inlineStr">
        <f aca="false">IF(OR(B63="",COUNT('English Scores- Leveled papers'!AJ65:KM65)=0),"",IF((AND(R63&gt;=(70/100),R63&lt;1.1)),9,IF(AND(Q63&gt;=(70/100),Q63&lt;1.1),8,IF(AND(P63&gt;=(70/100),P63&lt;1.1),7,IF(AND(O63&gt;=(70/100),O63&lt;1.1),6,IF(AND(N63&gt;=0.7,N63&lt;1.1),5,IF(AND(M63&gt;=0.7,M63&lt;1.1),5,IF(AND(L63&gt;=0.7,L63&lt;1.1),4,IF(AND(K63&gt;=0.7,K63&lt;1.1),4,IF(AND(J63&gt;=0.7,J63&lt;1.1),3,IF(AND(I63&gt;=0.7,I63&lt;1.1),3,IF(AND(H63&gt;=0.7,H63&lt;1.1),2,IF(AND(G63&gt;=0.7,G63&lt;1.1),2,IF(AND(F63&gt;=0.7,F63&lt;1.1),1,IF(AND(E63&gt;=0.7,E63&lt;1.1),1,IF(COUNT('English Scores- Leveled papers'!AJ65:AK65)=0,"","NR"))))))))))))))))</f>
        <is>
          <t/>
        </is>
      </c>
      <c r="E63" s="318" t="str">
        <f aca="false">IF((B63=""),"",IF(COUNT(S63:W63)=0,"",ROUND(SUM(S63:W63)/SUM($S$2:$W$2),1)))</f>
        <v/>
      </c>
      <c r="F63" s="318" t="str">
        <f aca="false">IF((B63=""),"",IF(COUNT(X63:AB63)=0,"",ROUND(SUM(X63:AB63)/SUM($X$2:$AB$2),1)))</f>
        <v/>
      </c>
      <c r="G63" s="318" t="str">
        <f aca="false">IFERROR(IF((B63=""),"",IF(COUNT(AC63:AH63)=0,"",ROUND(SUM(AC63:AH63)/SUM($AC$2:$AH$2),1))),"")</f>
        <v/>
      </c>
      <c r="H63" s="318" t="str">
        <f aca="false">IFERROR(IF((B63=""),"",IF(COUNT(AI63:AN63)=0,"",ROUND(SUM(AI63:AN63)/SUM($AI$2:$AN$2),1))),0)</f>
        <v/>
      </c>
      <c r="I63" s="318" t="str">
        <f aca="false">IFERROR(IF((B63=""),"",IF(COUNT(AO63:AY63)=0,"",ROUND(SUM(AO63:AY63)/SUM($AO$2:$AY$2),1))),0)</f>
        <v/>
      </c>
      <c r="J63" s="318" t="str">
        <f aca="false">IFERROR(IF((B63=""),"",IF(COUNT(AZ63:BO63)=0,"",ROUND(SUM(AZ63:BO63)/SUM($AZ$2:$BO$2),1))),0)</f>
        <v/>
      </c>
      <c r="K63" s="318" t="str">
        <f aca="false">IFERROR(IF((B63=""),"",IF(COUNT(BP63:BW63)=0,"",ROUND(SUM(BP63:BW63)/SUM($BP$2:$BW$2),1))),0)</f>
        <v/>
      </c>
      <c r="L63" s="318" t="str">
        <f aca="false">IFERROR(IF((B63=""),"",IF(COUNT(BX63:CF63)=0,"",ROUND(SUM(BX63:CF63)/SUM($BX$2:$CF$2),1))),0)</f>
        <v/>
      </c>
      <c r="M63" s="318" t="str">
        <f aca="false">IFERROR(IF((B63=""),"",IF(COUNT(CG63:CK63)=0,"",ROUND(SUM(CG63:CK63)/SUM($CG$2:$CK$2),1))),0)</f>
        <v/>
      </c>
      <c r="N63" s="318" t="str">
        <f aca="false">IFERROR(IF((B63=""),"",IF(COUNT(CL63:CS63)=0,"",ROUND(SUM(CL63:CS63)/SUM($CL$2:$CS$2),1))),0)</f>
        <v/>
      </c>
      <c r="O63" s="318" t="str">
        <f aca="false">IFERROR(IF((B63=""),"",IF(COUNT(CT63:DE63)=0,"",ROUND(SUM(CT63:DE63)/SUM($CT$2:$DE$2),1))),0)</f>
        <v/>
      </c>
      <c r="P63" s="318" t="str">
        <f aca="false">IFERROR(IF((B63=""),"",IF(COUNT(DF63:DQ63)=0,"",ROUND(SUM(DF63:DQ63)/SUM($DF$2:$DQ$2),1))),0)</f>
        <v/>
      </c>
      <c r="Q63" s="318" t="str">
        <f aca="false">IFERROR(IF((B63=""),"",IF(COUNT(DR63:EB63)=0,"",ROUND(SUM(DR63:EB63)/SUM($DR$2:$EB$2),1))),0)</f>
        <v/>
      </c>
      <c r="R63" s="318" t="str">
        <f aca="false">(IF((B63=""),"",IF(COUNT(ED63:EP63)=0,"",ROUND(SUM(ED63:EP63)/SUM($ED$2:$EP$2),1))))</f>
        <v/>
      </c>
      <c r="S63" s="319" t="inlineStr">
        <f aca="false">IF($B63="","",IF(COUNTIFS('English Scores- Leveled papers'!$H$4:$KM$4,S$3,'English Scores- Leveled papers'!$H65:$KM65,"&lt;&gt;")=0,"",SUMIF('English Scores- Leveled papers'!$H$4:$KM$4,S$3,'English Scores- Leveled papers'!$H65:$KM65)))</f>
        <is>
          <t/>
        </is>
      </c>
      <c r="T63" s="319" t="inlineStr">
        <f aca="false">IF($B63="","",IF(COUNTIFS('English Scores- Leveled papers'!$H$4:$KM$4,T$3,'English Scores- Leveled papers'!$H65:$KM65,"&lt;&gt;")=0,"",SUMIF('English Scores- Leveled papers'!$H$4:$KM$4,T$3,'English Scores- Leveled papers'!$H65:$KM65)))</f>
        <is>
          <t/>
        </is>
      </c>
      <c r="U63" s="319" t="inlineStr">
        <f aca="false">IF($B63="","",IF(COUNTIFS('English Scores- Leveled papers'!$H$4:$KM$4,U$3,'English Scores- Leveled papers'!$H65:$KM65,"&lt;&gt;")=0,"",SUMIF('English Scores- Leveled papers'!$H$4:$KM$4,U$3,'English Scores- Leveled papers'!$H65:$KM65)))</f>
        <is>
          <t/>
        </is>
      </c>
      <c r="V63" s="319" t="inlineStr">
        <f aca="false">IF($B63="","",IF(COUNTIFS('English Scores- Leveled papers'!$H$4:$KM$4,V$3,'English Scores- Leveled papers'!$H65:$KM65,"&lt;&gt;")=0,"",SUMIF('English Scores- Leveled papers'!$H$4:$KM$4,V$3,'English Scores- Leveled papers'!$H65:$KM65)))</f>
        <is>
          <t/>
        </is>
      </c>
      <c r="W63" s="319" t="inlineStr">
        <f aca="false">IF($B63="","",IF(COUNTIFS('English Scores- Leveled papers'!$H$4:$KM$4,W$3,'English Scores- Leveled papers'!$H65:$KM65,"&lt;&gt;")=0,"",SUMIF('English Scores- Leveled papers'!$H$4:$KM$4,W$3,'English Scores- Leveled papers'!$H65:$KM65)))</f>
        <is>
          <t/>
        </is>
      </c>
      <c r="X63" s="752" t="inlineStr">
        <f aca="false">IF($B63="","",IF(COUNTIFS('English Scores- Leveled papers'!$H$4:$KM$4,X$3,'English Scores- Leveled papers'!$H65:$KM65,"&lt;&gt;")=0,"",SUMIF('English Scores- Leveled papers'!$H$4:$KM$4,X$3,'English Scores- Leveled papers'!$H65:$KM65)))</f>
        <is>
          <t/>
        </is>
      </c>
      <c r="Y63" s="752" t="inlineStr">
        <f aca="false">IF($B63="","",IF(COUNTIFS('English Scores- Leveled papers'!$H$4:$KM$4,Y$3,'English Scores- Leveled papers'!$H65:$KM65,"&lt;&gt;")=0,"",SUMIF('English Scores- Leveled papers'!$H$4:$KM$4,Y$3,'English Scores- Leveled papers'!$H65:$KM65)))</f>
        <is>
          <t/>
        </is>
      </c>
      <c r="Z63" s="752" t="inlineStr">
        <f aca="false">IF($B63="","",IF(COUNTIFS('English Scores- Leveled papers'!$H$4:$KM$4,Z$3,'English Scores- Leveled papers'!$H65:$KM65,"&lt;&gt;")=0,"",SUMIF('English Scores- Leveled papers'!$H$4:$KM$4,Z$3,'English Scores- Leveled papers'!$H65:$KM65)))</f>
        <is>
          <t/>
        </is>
      </c>
      <c r="AA63" s="752" t="inlineStr">
        <f aca="false">IF($B63="","",IF(COUNTIFS('English Scores- Leveled papers'!$H$4:$KM$4,AA$3,'English Scores- Leveled papers'!$H65:$KM65,"&lt;&gt;")=0,"",SUMIF('English Scores- Leveled papers'!$H$4:$KM$4,AA$3,'English Scores- Leveled papers'!$H65:$KM65)))</f>
        <is>
          <t/>
        </is>
      </c>
      <c r="AB63" s="752" t="inlineStr">
        <f aca="false">IF($B63="","",IF(COUNTIFS('English Scores- Leveled papers'!$H$4:$KM$4,AB$3,'English Scores- Leveled papers'!$H65:$KM65,"&lt;&gt;")=0,"",SUMIF('English Scores- Leveled papers'!$H$4:$KM$4,AB$3,'English Scores- Leveled papers'!$H65:$KM65)))</f>
        <is>
          <t/>
        </is>
      </c>
      <c r="AC63" s="319" t="inlineStr">
        <f aca="false">IF($B63="","",IF(COUNTIFS('English Scores- Leveled papers'!$H$4:$KM$4,AC$3,'English Scores- Leveled papers'!$H65:$KM65,"&lt;&gt;")=0,"",SUMIF('English Scores- Leveled papers'!$H$4:$KM$4,AC$3,'English Scores- Leveled papers'!$H65:$KM65)))</f>
        <is>
          <t/>
        </is>
      </c>
      <c r="AD63" s="319" t="inlineStr">
        <f aca="false">IF($B63="","",IF(COUNTIFS('English Scores- Leveled papers'!$H$4:$KM$4,AD$3,'English Scores- Leveled papers'!$H65:$KM65,"&lt;&gt;")=0,"",SUMIF('English Scores- Leveled papers'!$H$4:$KM$4,AD$3,'English Scores- Leveled papers'!$H65:$KM65)))</f>
        <is>
          <t/>
        </is>
      </c>
      <c r="AE63" s="319" t="inlineStr">
        <f aca="false">IF($B63="","",IF(COUNTIFS('English Scores- Leveled papers'!$H$4:$KM$4,AE$3,'English Scores- Leveled papers'!$H65:$KM65,"&lt;&gt;")=0,"",SUMIF('English Scores- Leveled papers'!$H$4:$KM$4,AE$3,'English Scores- Leveled papers'!$H65:$KM65)))</f>
        <is>
          <t/>
        </is>
      </c>
      <c r="AF63" s="319" t="inlineStr">
        <f aca="false">IF($B63="","",IF(COUNTIFS('English Scores- Leveled papers'!$H$4:$KM$4,AF$3,'English Scores- Leveled papers'!$H65:$KM65,"&lt;&gt;")=0,"",SUMIF('English Scores- Leveled papers'!$H$4:$KM$4,AF$3,'English Scores- Leveled papers'!$H65:$KM65)))</f>
        <is>
          <t/>
        </is>
      </c>
      <c r="AG63" s="319" t="inlineStr">
        <f aca="false">IF($B63="","",IF(COUNTIFS('English Scores- Leveled papers'!$H$4:$KM$4,AG$3,'English Scores- Leveled papers'!$H65:$KM65,"&lt;&gt;")=0,"",SUMIF('English Scores- Leveled papers'!$H$4:$KM$4,AG$3,'English Scores- Leveled papers'!$H65:$KM65)))</f>
        <is>
          <t/>
        </is>
      </c>
      <c r="AH63" s="319" t="inlineStr">
        <f aca="false">IF($B63="","",IF(COUNTIFS('English Scores- Leveled papers'!$H$4:$KM$4,AH$3,'English Scores- Leveled papers'!$H65:$KM65,"&lt;&gt;")=0,"",SUMIF('English Scores- Leveled papers'!$H$4:$KM$4,AH$3,'English Scores- Leveled papers'!$H65:$KM65)))</f>
        <is>
          <t/>
        </is>
      </c>
      <c r="AI63" s="752" t="inlineStr">
        <f aca="false">IF($B63="","",IF(COUNTIFS('English Scores- Leveled papers'!$H$4:$KM$4,AI$3,'English Scores- Leveled papers'!$H65:$KM65,"&lt;&gt;")=0,"",SUMIF('English Scores- Leveled papers'!$H$4:$KM$4,AI$3,'English Scores- Leveled papers'!$H65:$KM65)))</f>
        <is>
          <t/>
        </is>
      </c>
      <c r="AJ63" s="752" t="inlineStr">
        <f aca="false">IF($B63="","",IF(COUNTIFS('English Scores- Leveled papers'!$H$4:$KM$4,AJ$3,'English Scores- Leveled papers'!$H65:$KM65,"&lt;&gt;")=0,"",SUMIF('English Scores- Leveled papers'!$H$4:$KM$4,AJ$3,'English Scores- Leveled papers'!$H65:$KM65)))</f>
        <is>
          <t/>
        </is>
      </c>
      <c r="AK63" s="752" t="inlineStr">
        <f aca="false">IF($B63="","",IF(COUNTIFS('English Scores- Leveled papers'!$H$4:$KM$4,AK$3,'English Scores- Leveled papers'!$H65:$KM65,"&lt;&gt;")=0,"",SUMIF('English Scores- Leveled papers'!$H$4:$KM$4,AK$3,'English Scores- Leveled papers'!$H65:$KM65)))</f>
        <is>
          <t/>
        </is>
      </c>
      <c r="AL63" s="752" t="inlineStr">
        <f aca="false">IF($B63="","",IF(COUNTIFS('English Scores- Leveled papers'!$H$4:$KM$4,AL$3,'English Scores- Leveled papers'!$H65:$KM65,"&lt;&gt;")=0,"",SUMIF('English Scores- Leveled papers'!$H$4:$KM$4,AL$3,'English Scores- Leveled papers'!$H65:$KM65)))</f>
        <is>
          <t/>
        </is>
      </c>
      <c r="AM63" s="752" t="inlineStr">
        <f aca="false">IF($B63="","",IF(COUNTIFS('English Scores- Leveled papers'!$H$4:$KM$4,AM$3,'English Scores- Leveled papers'!$H65:$KM65,"&lt;&gt;")=0,"",SUMIF('English Scores- Leveled papers'!$H$4:$KM$4,AM$3,'English Scores- Leveled papers'!$H65:$KM65)))</f>
        <is>
          <t/>
        </is>
      </c>
      <c r="AN63" s="752" t="inlineStr">
        <f aca="false">IF($B63="","",IF(COUNTIFS('English Scores- Leveled papers'!$H$4:$KM$4,AN$3,'English Scores- Leveled papers'!$H65:$KM65,"&lt;&gt;")=0,"",SUMIF('English Scores- Leveled papers'!$H$4:$KM$4,AN$3,'English Scores- Leveled papers'!$H65:$KM65)))</f>
        <is>
          <t/>
        </is>
      </c>
      <c r="AO63" s="319" t="inlineStr">
        <f aca="false">IF($B63="","",IF(COUNTIFS('English Scores- Leveled papers'!$H$4:$KM$4,AO$3,'English Scores- Leveled papers'!$H65:$KM65,"&lt;&gt;")=0,"",SUMIF('English Scores- Leveled papers'!$H$4:$KM$4,AO$3,'English Scores- Leveled papers'!$H65:$KM65)))</f>
        <is>
          <t/>
        </is>
      </c>
      <c r="AP63" s="319" t="inlineStr">
        <f aca="false">IF($B63="","",IF(COUNTIFS('English Scores- Leveled papers'!$H$4:$KM$4,AP$3,'English Scores- Leveled papers'!$H65:$KM65,"&lt;&gt;")=0,"",SUMIF('English Scores- Leveled papers'!$H$4:$KM$4,AP$3,'English Scores- Leveled papers'!$H65:$KM65)))</f>
        <is>
          <t/>
        </is>
      </c>
      <c r="AQ63" s="319" t="inlineStr">
        <f aca="false">IF($B63="","",IF(COUNTIFS('English Scores- Leveled papers'!$H$4:$KM$4,AQ$3,'English Scores- Leveled papers'!$H65:$KM65,"&lt;&gt;")=0,"",SUMIF('English Scores- Leveled papers'!$H$4:$KM$4,AQ$3,'English Scores- Leveled papers'!$H65:$KM65)))</f>
        <is>
          <t/>
        </is>
      </c>
      <c r="AR63" s="319" t="inlineStr">
        <f aca="false">IF($B63="","",IF(COUNTIFS('English Scores- Leveled papers'!$H$4:$KM$4,AR$3,'English Scores- Leveled papers'!$H65:$KM65,"&lt;&gt;")=0,"",SUMIF('English Scores- Leveled papers'!$H$4:$KM$4,AR$3,'English Scores- Leveled papers'!$H65:$KM65)))</f>
        <is>
          <t/>
        </is>
      </c>
      <c r="AS63" s="319" t="inlineStr">
        <f aca="false">IF($B63="","",IF(COUNTIFS('English Scores- Leveled papers'!$H$4:$KM$4,AS$3,'English Scores- Leveled papers'!$H65:$KM65,"&lt;&gt;")=0,"",SUMIF('English Scores- Leveled papers'!$H$4:$KM$4,AS$3,'English Scores- Leveled papers'!$H65:$KM65)))</f>
        <is>
          <t/>
        </is>
      </c>
      <c r="AT63" s="319" t="inlineStr">
        <f aca="false">IF($B63="","",IF(COUNTIFS('English Scores- Leveled papers'!$H$4:$KM$4,AT$3,'English Scores- Leveled papers'!$H65:$KM65,"&lt;&gt;")=0,"",SUMIF('English Scores- Leveled papers'!$H$4:$KM$4,AT$3,'English Scores- Leveled papers'!$H65:$KM65)))</f>
        <is>
          <t/>
        </is>
      </c>
      <c r="AU63" s="319" t="inlineStr">
        <f aca="false">IF($B63="","",IF(COUNTIFS('English Scores- Leveled papers'!$H$4:$KM$4,AU$3,'English Scores- Leveled papers'!$H65:$KM65,"&lt;&gt;")=0,"",SUMIF('English Scores- Leveled papers'!$H$4:$KM$4,AU$3,'English Scores- Leveled papers'!$H65:$KM65)))</f>
        <is>
          <t/>
        </is>
      </c>
      <c r="AV63" s="319" t="inlineStr">
        <f aca="false">IF($B63="","",IF(COUNTIFS('English Scores- Leveled papers'!$H$4:$KM$4,AV$3,'English Scores- Leveled papers'!$H65:$KM65,"&lt;&gt;")=0,"",SUMIF('English Scores- Leveled papers'!$H$4:$KM$4,AV$3,'English Scores- Leveled papers'!$H65:$KM65)))</f>
        <is>
          <t/>
        </is>
      </c>
      <c r="AW63" s="319" t="inlineStr">
        <f aca="false">IF($B63="","",IF(COUNTIFS('English Scores- Leveled papers'!$H$4:$KM$4,AW$3,'English Scores- Leveled papers'!$H65:$KM65,"&lt;&gt;")=0,"",SUMIF('English Scores- Leveled papers'!$H$4:$KM$4,AW$3,'English Scores- Leveled papers'!$H65:$KM65)))</f>
        <is>
          <t/>
        </is>
      </c>
      <c r="AX63" s="319" t="inlineStr">
        <f aca="false">IF($B63="","",IF(COUNTIFS('English Scores- Leveled papers'!$H$4:$KM$4,AX$3,'English Scores- Leveled papers'!$H65:$KM65,"&lt;&gt;")=0,"",SUMIF('English Scores- Leveled papers'!$H$4:$KM$4,AX$3,'English Scores- Leveled papers'!$H65:$KM65)))</f>
        <is>
          <t/>
        </is>
      </c>
      <c r="AY63" s="319" t="inlineStr">
        <f aca="false">IF($B63="","",IF(COUNTIFS('English Scores- Leveled papers'!$H$4:$KM$4,AY$3,'English Scores- Leveled papers'!$H65:$KM65,"&lt;&gt;")=0,"",SUMIF('English Scores- Leveled papers'!$H$4:$KM$4,AY$3,'English Scores- Leveled papers'!$H65:$KM65)))</f>
        <is>
          <t/>
        </is>
      </c>
      <c r="AZ63" s="752" t="inlineStr">
        <f aca="false">IF($B63="","",IF(COUNTIFS('English Scores- Leveled papers'!$H$4:$KM$4,AZ$3,'English Scores- Leveled papers'!$H65:$KM65,"&lt;&gt;")=0,"",SUMIF('English Scores- Leveled papers'!$H$4:$KM$4,AZ$3,'English Scores- Leveled papers'!$H65:$KM65)))</f>
        <is>
          <t/>
        </is>
      </c>
      <c r="BA63" s="752" t="inlineStr">
        <f aca="false">IF($B63="","",IF(COUNTIFS('English Scores- Leveled papers'!$H$4:$KM$4,BA$3,'English Scores- Leveled papers'!$H65:$KM65,"&lt;&gt;")=0,"",SUMIF('English Scores- Leveled papers'!$H$4:$KM$4,BA$3,'English Scores- Leveled papers'!$H65:$KM65)))</f>
        <is>
          <t/>
        </is>
      </c>
      <c r="BB63" s="752" t="inlineStr">
        <f aca="false">IF($B63="","",IF(COUNTIFS('English Scores- Leveled papers'!$H$4:$KM$4,BB$3,'English Scores- Leveled papers'!$H65:$KM65,"&lt;&gt;")=0,"",SUMIF('English Scores- Leveled papers'!$H$4:$KM$4,BB$3,'English Scores- Leveled papers'!$H65:$KM65)))</f>
        <is>
          <t/>
        </is>
      </c>
      <c r="BC63" s="752" t="inlineStr">
        <f aca="false">IF($B63="","",IF(COUNTIFS('English Scores- Leveled papers'!$H$4:$KM$4,BC$3,'English Scores- Leveled papers'!$H65:$KM65,"&lt;&gt;")=0,"",SUMIF('English Scores- Leveled papers'!$H$4:$KM$4,BC$3,'English Scores- Leveled papers'!$H65:$KM65)))</f>
        <is>
          <t/>
        </is>
      </c>
      <c r="BD63" s="752"/>
      <c r="BE63" s="752"/>
      <c r="BF63" s="752" t="inlineStr">
        <f aca="false">IF($B63="","",IF(COUNTIFS('English Scores- Leveled papers'!$H$4:$KM$4,BF$3,'English Scores- Leveled papers'!$H65:$KM65,"&lt;&gt;")=0,"",SUMIF('English Scores- Leveled papers'!$H$4:$KM$4,BF$3,'English Scores- Leveled papers'!$H65:$KM65)))</f>
        <is>
          <t/>
        </is>
      </c>
      <c r="BG63" s="752" t="inlineStr">
        <f aca="false">IF($B63="","",IF(COUNTIFS('English Scores- Leveled papers'!$H$4:$KM$4,BG$3,'English Scores- Leveled papers'!$H65:$KM65,"&lt;&gt;")=0,"",SUMIF('English Scores- Leveled papers'!$H$4:$KM$4,BG$3,'English Scores- Leveled papers'!$H65:$KM65)))</f>
        <is>
          <t/>
        </is>
      </c>
      <c r="BH63" s="752" t="inlineStr">
        <f aca="false">IF($B63="","",IF(COUNTIFS('English Scores- Leveled papers'!$H$4:$KM$4,BH$3,'English Scores- Leveled papers'!$H65:$KM65,"&lt;&gt;")=0,"",SUMIF('English Scores- Leveled papers'!$H$4:$KM$4,BH$3,'English Scores- Leveled papers'!$H65:$KM65)))</f>
        <is>
          <t/>
        </is>
      </c>
      <c r="BI63" s="752" t="inlineStr">
        <f aca="false">IF($B63="","",IF(COUNTIFS('English Scores- Leveled papers'!$H$4:$KM$4,BI$3,'English Scores- Leveled papers'!$H65:$KM65,"&lt;&gt;")=0,"",SUMIF('English Scores- Leveled papers'!$H$4:$KM$4,BI$3,'English Scores- Leveled papers'!$H65:$KM65)))</f>
        <is>
          <t/>
        </is>
      </c>
      <c r="BJ63" s="752" t="inlineStr">
        <f aca="false">IF($B63="","",IF(COUNTIFS('English Scores- Leveled papers'!$H$4:$KM$4,BJ$3,'English Scores- Leveled papers'!$H65:$KM65,"&lt;&gt;")=0,"",SUMIF('English Scores- Leveled papers'!$H$4:$KM$4,BJ$3,'English Scores- Leveled papers'!$H65:$KM65)))</f>
        <is>
          <t/>
        </is>
      </c>
      <c r="BK63" s="752" t="inlineStr">
        <f aca="false">IF($B63="","",IF(COUNTIFS('English Scores- Leveled papers'!$H$4:$KM$4,BK$3,'English Scores- Leveled papers'!$H65:$KM65,"&lt;&gt;")=0,"",SUMIF('English Scores- Leveled papers'!$H$4:$KM$4,BK$3,'English Scores- Leveled papers'!$H65:$KM65)))</f>
        <is>
          <t/>
        </is>
      </c>
      <c r="BL63" s="752" t="inlineStr">
        <f aca="false">IF($B63="","",IF(COUNTIFS('English Scores- Leveled papers'!$H$4:$KM$4,BL$3,'English Scores- Leveled papers'!$H65:$KM65,"&lt;&gt;")=0,"",SUMIF('English Scores- Leveled papers'!$H$4:$KM$4,BL$3,'English Scores- Leveled papers'!$H65:$KM65)))</f>
        <is>
          <t/>
        </is>
      </c>
      <c r="BM63" s="752" t="inlineStr">
        <f aca="false">IF($B63="","",IF(COUNTIFS('English Scores- Leveled papers'!$H$4:$KM$4,BM$3,'English Scores- Leveled papers'!$H65:$KM65,"&lt;&gt;")=0,"",SUMIF('English Scores- Leveled papers'!$H$4:$KM$4,BM$3,'English Scores- Leveled papers'!$H65:$KM65)))</f>
        <is>
          <t/>
        </is>
      </c>
      <c r="BN63" s="752" t="inlineStr">
        <f aca="false">IF($B63="","",IF(COUNTIFS('English Scores- Leveled papers'!$H$4:$KM$4,BN$3,'English Scores- Leveled papers'!$H65:$KM65,"&lt;&gt;")=0,"",SUMIF('English Scores- Leveled papers'!$H$4:$KM$4,BN$3,'English Scores- Leveled papers'!$H65:$KM65)))</f>
        <is>
          <t/>
        </is>
      </c>
      <c r="BO63" s="752" t="inlineStr">
        <f aca="false">IF($B63="","",IF(COUNTIFS('English Scores- Leveled papers'!$H$4:$KM$4,BO$3,'English Scores- Leveled papers'!$H65:$KM65,"&lt;&gt;")=0,"",SUMIF('English Scores- Leveled papers'!$H$4:$KM$4,BO$3,'English Scores- Leveled papers'!$H65:$KM65)))</f>
        <is>
          <t/>
        </is>
      </c>
      <c r="BP63" s="319" t="inlineStr">
        <f aca="false">IF($B63="","",IF(COUNTIFS('English Scores- Leveled papers'!$H$4:$KM$4,BP$3,'English Scores- Leveled papers'!$H65:$KM65,"&lt;&gt;")=0,"",SUMIF('English Scores- Leveled papers'!$H$4:$KM$4,BP$3,'English Scores- Leveled papers'!$H65:$KM65)))</f>
        <is>
          <t/>
        </is>
      </c>
      <c r="BQ63" s="319" t="inlineStr">
        <f aca="false">IF($B63="","",IF(COUNTIFS('English Scores- Leveled papers'!$H$4:$KM$4,BQ$3,'English Scores- Leveled papers'!$H65:$KM65,"&lt;&gt;")=0,"",SUMIF('English Scores- Leveled papers'!$H$4:$KM$4,BQ$3,'English Scores- Leveled papers'!$H65:$KM65)))</f>
        <is>
          <t/>
        </is>
      </c>
      <c r="BR63" s="319" t="inlineStr">
        <f aca="false">IF($B63="","",IF(COUNTIFS('English Scores- Leveled papers'!$H$4:$KM$4,BR$3,'English Scores- Leveled papers'!$H65:$KM65,"&lt;&gt;")=0,"",SUMIF('English Scores- Leveled papers'!$H$4:$KM$4,BR$3,'English Scores- Leveled papers'!$H65:$KM65)))</f>
        <is>
          <t/>
        </is>
      </c>
      <c r="BS63" s="319" t="inlineStr">
        <f aca="false">IF($B63="","",IF(COUNTIFS('English Scores- Leveled papers'!$H$4:$KM$4,BS$3,'English Scores- Leveled papers'!$H65:$KM65,"&lt;&gt;")=0,"",SUMIF('English Scores- Leveled papers'!$H$4:$KM$4,BS$3,'English Scores- Leveled papers'!$H65:$KM65)))</f>
        <is>
          <t/>
        </is>
      </c>
      <c r="BT63" s="319" t="inlineStr">
        <f aca="false">IF($B63="","",IF(COUNTIFS('English Scores- Leveled papers'!$H$4:$KM$4,BT$3,'English Scores- Leveled papers'!$H65:$KM65,"&lt;&gt;")=0,"",SUMIF('English Scores- Leveled papers'!$H$4:$KM$4,BT$3,'English Scores- Leveled papers'!$H65:$KM65)))</f>
        <is>
          <t/>
        </is>
      </c>
      <c r="BU63" s="319" t="inlineStr">
        <f aca="false">IF($B63="","",IF(COUNTIFS('English Scores- Leveled papers'!$H$4:$KM$4,BU$3,'English Scores- Leveled papers'!$H65:$KM65,"&lt;&gt;")=0,"",SUMIF('English Scores- Leveled papers'!$H$4:$KM$4,BU$3,'English Scores- Leveled papers'!$H65:$KM65)))</f>
        <is>
          <t/>
        </is>
      </c>
      <c r="BV63" s="319" t="inlineStr">
        <f aca="false">IF($B63="","",IF(COUNTIFS('English Scores- Leveled papers'!$H$4:$KM$4,BV$3,'English Scores- Leveled papers'!$H65:$KM65,"&lt;&gt;")=0,"",SUMIF('English Scores- Leveled papers'!$H$4:$KM$4,BV$3,'English Scores- Leveled papers'!$H65:$KM65)))</f>
        <is>
          <t/>
        </is>
      </c>
      <c r="BW63" s="319" t="inlineStr">
        <f aca="false">IF($B63="","",IF(COUNTIFS('English Scores- Leveled papers'!$H$4:$KM$4,BW$3,'English Scores- Leveled papers'!$H65:$KM65,"&lt;&gt;")=0,"",SUMIF('English Scores- Leveled papers'!$H$4:$KM$4,BW$3,'English Scores- Leveled papers'!$H65:$KM65)))</f>
        <is>
          <t/>
        </is>
      </c>
      <c r="BX63" s="752" t="inlineStr">
        <f aca="false">IF($B63="","",IF(COUNTIFS('English Scores- Leveled papers'!$H$4:$KM$4,BX$3,'English Scores- Leveled papers'!$H65:$KM65,"&lt;&gt;")=0,"",SUMIF('English Scores- Leveled papers'!$H$4:$KM$4,BX$3,'English Scores- Leveled papers'!$H65:$KM65)))</f>
        <is>
          <t/>
        </is>
      </c>
      <c r="BY63" s="752" t="inlineStr">
        <f aca="false">IF($B63="","",IF(COUNTIFS('English Scores- Leveled papers'!$H$4:$KM$4,BY$3,'English Scores- Leveled papers'!$H65:$KM65,"&lt;&gt;")=0,"",SUMIF('English Scores- Leveled papers'!$H$4:$KM$4,BY$3,'English Scores- Leveled papers'!$H65:$KM65)))</f>
        <is>
          <t/>
        </is>
      </c>
      <c r="BZ63" s="752" t="inlineStr">
        <f aca="false">IF($B63="","",IF(COUNTIFS('English Scores- Leveled papers'!$H$4:$KM$4,BZ$3,'English Scores- Leveled papers'!$H65:$KM65,"&lt;&gt;")=0,"",SUMIF('English Scores- Leveled papers'!$H$4:$KM$4,BZ$3,'English Scores- Leveled papers'!$H65:$KM65)))</f>
        <is>
          <t/>
        </is>
      </c>
      <c r="CA63" s="752" t="inlineStr">
        <f aca="false">IF($B63="","",IF(COUNTIFS('English Scores- Leveled papers'!$H$4:$KM$4,CA$3,'English Scores- Leveled papers'!$H65:$KM65,"&lt;&gt;")=0,"",SUMIF('English Scores- Leveled papers'!$H$4:$KM$4,CA$3,'English Scores- Leveled papers'!$H65:$KM65)))</f>
        <is>
          <t/>
        </is>
      </c>
      <c r="CB63" s="752" t="inlineStr">
        <f aca="false">IF($B63="","",IF(COUNTIFS('English Scores- Leveled papers'!$H$4:$KM$4,CB$3,'English Scores- Leveled papers'!$H65:$KM65,"&lt;&gt;")=0,"",SUMIF('English Scores- Leveled papers'!$H$4:$KM$4,CB$3,'English Scores- Leveled papers'!$H65:$KM65)))</f>
        <is>
          <t/>
        </is>
      </c>
      <c r="CC63" s="752" t="inlineStr">
        <f aca="false">IF($B63="","",IF(COUNTIFS('English Scores- Leveled papers'!$H$4:$KM$4,CC$3,'English Scores- Leveled papers'!$H65:$KM65,"&lt;&gt;")=0,"",SUMIF('English Scores- Leveled papers'!$H$4:$KM$4,CC$3,'English Scores- Leveled papers'!$H65:$KM65)))</f>
        <is>
          <t/>
        </is>
      </c>
      <c r="CD63" s="752" t="inlineStr">
        <f aca="false">IF($B63="","",IF(COUNTIFS('English Scores- Leveled papers'!$H$4:$KM$4,CD$3,'English Scores- Leveled papers'!$H65:$KM65,"&lt;&gt;")=0,"",SUMIF('English Scores- Leveled papers'!$H$4:$KM$4,CD$3,'English Scores- Leveled papers'!$H65:$KM65)))</f>
        <is>
          <t/>
        </is>
      </c>
      <c r="CE63" s="752" t="inlineStr">
        <f aca="false">IF($B63="","",IF(COUNTIFS('English Scores- Leveled papers'!$H$4:$KM$4,CE$3,'English Scores- Leveled papers'!$H65:$KM65,"&lt;&gt;")=0,"",SUMIF('English Scores- Leveled papers'!$H$4:$KM$4,CE$3,'English Scores- Leveled papers'!$H65:$KM65)))</f>
        <is>
          <t/>
        </is>
      </c>
      <c r="CF63" s="752" t="inlineStr">
        <f aca="false">IF($B63="","",IF(COUNTIFS('English Scores- Leveled papers'!$H$4:$KM$4,CF$3,'English Scores- Leveled papers'!$H65:$KM65,"&lt;&gt;")=0,"",SUMIF('English Scores- Leveled papers'!$H$4:$KM$4,CF$3,'English Scores- Leveled papers'!$H65:$KM65)))</f>
        <is>
          <t/>
        </is>
      </c>
      <c r="CG63" s="319" t="inlineStr">
        <f aca="false">IF($B63="","",IF(COUNTIFS('English Scores- Leveled papers'!$H$4:$KM$4,CG$3,'English Scores- Leveled papers'!$H65:$KM65,"&lt;&gt;")=0,"",SUMIF('English Scores- Leveled papers'!$H$4:$KM$4,CG$3,'English Scores- Leveled papers'!$H65:$KM65)))</f>
        <is>
          <t/>
        </is>
      </c>
      <c r="CH63" s="319" t="inlineStr">
        <f aca="false">IF($B63="","",IF(COUNTIFS('English Scores- Leveled papers'!$H$4:$KM$4,CH$3,'English Scores- Leveled papers'!$H65:$KM65,"&lt;&gt;")=0,"",SUMIF('English Scores- Leveled papers'!$H$4:$KM$4,CH$3,'English Scores- Leveled papers'!$H65:$KM65)))</f>
        <is>
          <t/>
        </is>
      </c>
      <c r="CI63" s="319" t="inlineStr">
        <f aca="false">IF($B63="","",IF(COUNTIFS('English Scores- Leveled papers'!$H$4:$KM$4,CI$3,'English Scores- Leveled papers'!$H65:$KM65,"&lt;&gt;")=0,"",SUMIF('English Scores- Leveled papers'!$H$4:$KM$4,CI$3,'English Scores- Leveled papers'!$H65:$KM65)))</f>
        <is>
          <t/>
        </is>
      </c>
      <c r="CJ63" s="319" t="inlineStr">
        <f aca="false">IF($B63="","",IF(COUNTIFS('English Scores- Leveled papers'!$H$4:$KM$4,CJ$3,'English Scores- Leveled papers'!$H65:$KM65,"&lt;&gt;")=0,"",SUMIF('English Scores- Leveled papers'!$H$4:$KM$4,CJ$3,'English Scores- Leveled papers'!$H65:$KM65)))</f>
        <is>
          <t/>
        </is>
      </c>
      <c r="CK63" s="319" t="inlineStr">
        <f aca="false">IF($B63="","",IF(COUNTIFS('English Scores- Leveled papers'!$H$4:$KM$4,CK$3,'English Scores- Leveled papers'!$H65:$KM65,"&lt;&gt;")=0,"",SUMIF('English Scores- Leveled papers'!$H$4:$KM$4,CK$3,'English Scores- Leveled papers'!$H65:$KM65)))</f>
        <is>
          <t/>
        </is>
      </c>
      <c r="CL63" s="752" t="inlineStr">
        <f aca="false">IF($B63="","",IF(COUNTIFS('English Scores- Leveled papers'!$H$4:$KM$4,CL$3,'English Scores- Leveled papers'!$H65:$KM65,"&lt;&gt;")=0,"",SUMIF('English Scores- Leveled papers'!$H$4:$KM$4,CL$3,'English Scores- Leveled papers'!$H65:$KM65)))</f>
        <is>
          <t/>
        </is>
      </c>
      <c r="CM63" s="752" t="inlineStr">
        <f aca="false">IF($B63="","",IF(COUNTIFS('English Scores- Leveled papers'!$H$4:$KM$4,CM$3,'English Scores- Leveled papers'!$H65:$KM65,"&lt;&gt;")=0,"",SUMIF('English Scores- Leveled papers'!$H$4:$KM$4,CM$3,'English Scores- Leveled papers'!$H65:$KM65)))</f>
        <is>
          <t/>
        </is>
      </c>
      <c r="CN63" s="752" t="inlineStr">
        <f aca="false">IF($B63="","",IF(COUNTIFS('English Scores- Leveled papers'!$H$4:$KM$4,CN$3,'English Scores- Leveled papers'!$H65:$KM65,"&lt;&gt;")=0,"",SUMIF('English Scores- Leveled papers'!$H$4:$KM$4,CN$3,'English Scores- Leveled papers'!$H65:$KM65)))</f>
        <is>
          <t/>
        </is>
      </c>
      <c r="CO63" s="752" t="inlineStr">
        <f aca="false">IF($B63="","",IF(COUNTIFS('English Scores- Leveled papers'!$H$4:$KM$4,CO$3,'English Scores- Leveled papers'!$H65:$KM65,"&lt;&gt;")=0,"",SUMIF('English Scores- Leveled papers'!$H$4:$KM$4,CO$3,'English Scores- Leveled papers'!$H65:$KM65)))</f>
        <is>
          <t/>
        </is>
      </c>
      <c r="CP63" s="752" t="inlineStr">
        <f aca="false">IF($B63="","",IF(COUNTIFS('English Scores- Leveled papers'!$H$4:$KM$4,CP$3,'English Scores- Leveled papers'!$H65:$KM65,"&lt;&gt;")=0,"",SUMIF('English Scores- Leveled papers'!$H$4:$KM$4,CP$3,'English Scores- Leveled papers'!$H65:$KM65)))</f>
        <is>
          <t/>
        </is>
      </c>
      <c r="CQ63" s="752" t="inlineStr">
        <f aca="false">IF($B63="","",IF(COUNTIFS('English Scores- Leveled papers'!$H$4:$KM$4,CQ$3,'English Scores- Leveled papers'!$H65:$KM65,"&lt;&gt;")=0,"",SUMIF('English Scores- Leveled papers'!$H$4:$KM$4,CQ$3,'English Scores- Leveled papers'!$H65:$KM65)))</f>
        <is>
          <t/>
        </is>
      </c>
      <c r="CR63" s="752" t="inlineStr">
        <f aca="false">IF($B63="","",IF(COUNTIFS('English Scores- Leveled papers'!$H$4:$KM$4,CR$3,'English Scores- Leveled papers'!$H65:$KM65,"&lt;&gt;")=0,"",SUMIF('English Scores- Leveled papers'!$H$4:$KM$4,CR$3,'English Scores- Leveled papers'!$H65:$KM65)))</f>
        <is>
          <t/>
        </is>
      </c>
      <c r="CS63" s="752" t="inlineStr">
        <f aca="false">IF($B63="","",IF(COUNTIFS('English Scores- Leveled papers'!$H$4:$KM$4,CS$3,'English Scores- Leveled papers'!$H65:$KM65,"&lt;&gt;")=0,"",SUMIF('English Scores- Leveled papers'!$H$4:$KM$4,CS$3,'English Scores- Leveled papers'!$H65:$KM65)))</f>
        <is>
          <t/>
        </is>
      </c>
      <c r="CT63" s="319" t="inlineStr">
        <f aca="false">IF($B63="","",IF(COUNTIFS('English Scores- Leveled papers'!$H$4:$KM$4,CT$3,'English Scores- Leveled papers'!$H65:$KM65,"&lt;&gt;")=0,"",SUMIF('English Scores- Leveled papers'!$H$4:$KM$4,CT$3,'English Scores- Leveled papers'!$H65:$KM65)))</f>
        <is>
          <t/>
        </is>
      </c>
      <c r="CU63" s="319" t="inlineStr">
        <f aca="false">IF($B63="","",IF(COUNTIFS('English Scores- Leveled papers'!$H$4:$KM$4,CU$3,'English Scores- Leveled papers'!$H65:$KM65,"&lt;&gt;")=0,"",SUMIF('English Scores- Leveled papers'!$H$4:$KM$4,CU$3,'English Scores- Leveled papers'!$H65:$KM65)))</f>
        <is>
          <t/>
        </is>
      </c>
      <c r="CV63" s="319" t="inlineStr">
        <f aca="false">IF($B63="","",IF(COUNTIFS('English Scores- Leveled papers'!$H$4:$KM$4,CV$3,'English Scores- Leveled papers'!$H65:$KM65,"&lt;&gt;")=0,"",SUMIF('English Scores- Leveled papers'!$H$4:$KM$4,CV$3,'English Scores- Leveled papers'!$H65:$KM65)))</f>
        <is>
          <t/>
        </is>
      </c>
      <c r="CW63" s="319" t="inlineStr">
        <f aca="false">IF($B63="","",IF(COUNTIFS('English Scores- Leveled papers'!$H$4:$KM$4,CW$3,'English Scores- Leveled papers'!$H65:$KM65,"&lt;&gt;")=0,"",SUMIF('English Scores- Leveled papers'!$H$4:$KM$4,CW$3,'English Scores- Leveled papers'!$H65:$KM65)))</f>
        <is>
          <t/>
        </is>
      </c>
      <c r="CX63" s="319" t="inlineStr">
        <f aca="false">IF($B63="","",IF(COUNTIFS('English Scores- Leveled papers'!$H$4:$KM$4,CX$3,'English Scores- Leveled papers'!$H65:$KM65,"&lt;&gt;")=0,"",SUMIF('English Scores- Leveled papers'!$H$4:$KM$4,CX$3,'English Scores- Leveled papers'!$H65:$KM65)))</f>
        <is>
          <t/>
        </is>
      </c>
      <c r="CY63" s="319" t="inlineStr">
        <f aca="false">IF($B63="","",IF(COUNTIFS('English Scores- Leveled papers'!$H$4:$KM$4,CY$3,'English Scores- Leveled papers'!$H65:$KM65,"&lt;&gt;")=0,"",SUMIF('English Scores- Leveled papers'!$H$4:$KM$4,CY$3,'English Scores- Leveled papers'!$H65:$KM65)))</f>
        <is>
          <t/>
        </is>
      </c>
      <c r="CZ63" s="319" t="inlineStr">
        <f aca="false">IF($B63="","",IF(COUNTIFS('English Scores- Leveled papers'!$H$4:$KM$4,CZ$3,'English Scores- Leveled papers'!$H65:$KM65,"&lt;&gt;")=0,"",SUMIF('English Scores- Leveled papers'!$H$4:$KM$4,CZ$3,'English Scores- Leveled papers'!$H65:$KM65)))</f>
        <is>
          <t/>
        </is>
      </c>
      <c r="DA63" s="319" t="inlineStr">
        <f aca="false">IF($B63="","",IF(COUNTIFS('English Scores- Leveled papers'!$H$4:$KM$4,DA$3,'English Scores- Leveled papers'!$H65:$KM65,"&lt;&gt;")=0,"",SUMIF('English Scores- Leveled papers'!$H$4:$KM$4,DA$3,'English Scores- Leveled papers'!$H65:$KM65)))</f>
        <is>
          <t/>
        </is>
      </c>
      <c r="DB63" s="319" t="inlineStr">
        <f aca="false">IF($B63="","",IF(COUNTIFS('English Scores- Leveled papers'!$H$4:$KM$4,DB$3,'English Scores- Leveled papers'!$H65:$KM65,"&lt;&gt;")=0,"",SUMIF('English Scores- Leveled papers'!$H$4:$KM$4,DB$3,'English Scores- Leveled papers'!$H65:$KM65)))</f>
        <is>
          <t/>
        </is>
      </c>
      <c r="DC63" s="319" t="inlineStr">
        <f aca="false">IF($B63="","",IF(COUNTIFS('English Scores- Leveled papers'!$H$4:$KM$4,DC$3,'English Scores- Leveled papers'!$H65:$KM65,"&lt;&gt;")=0,"",SUMIF('English Scores- Leveled papers'!$H$4:$KM$4,DC$3,'English Scores- Leveled papers'!$H65:$KM65)))</f>
        <is>
          <t/>
        </is>
      </c>
      <c r="DD63" s="319" t="inlineStr">
        <f aca="false">IF($B63="","",IF(COUNTIFS('English Scores- Leveled papers'!$H$4:$KM$4,DD$3,'English Scores- Leveled papers'!$H65:$KM65,"&lt;&gt;")=0,"",SUMIF('English Scores- Leveled papers'!$H$4:$KM$4,DD$3,'English Scores- Leveled papers'!$H65:$KM65)))</f>
        <is>
          <t/>
        </is>
      </c>
      <c r="DE63" s="319" t="inlineStr">
        <f aca="false">IF($B63="","",IF(COUNTIFS('English Scores- Leveled papers'!$H$4:$KM$4,DE$3,'English Scores- Leveled papers'!$H65:$KM65,"&lt;&gt;")=0,"",SUMIF('English Scores- Leveled papers'!$H$4:$KM$4,DE$3,'English Scores- Leveled papers'!$H65:$KM65)))</f>
        <is>
          <t/>
        </is>
      </c>
      <c r="DF63" s="752" t="inlineStr">
        <f aca="false">IF($B63="","",IF(COUNTIFS('English Scores- Leveled papers'!$H$4:$KM$4,DF$3,'English Scores- Leveled papers'!$H65:$KM65,"&lt;&gt;")=0,"",SUMIF('English Scores- Leveled papers'!$H$4:$KM$4,DF$3,'English Scores- Leveled papers'!$H65:$KM65)))</f>
        <is>
          <t/>
        </is>
      </c>
      <c r="DG63" s="752" t="inlineStr">
        <f aca="false">IF($B63="","",IF(COUNTIFS('English Scores- Leveled papers'!$H$4:$KM$4,DG$3,'English Scores- Leveled papers'!$H65:$KM65,"&lt;&gt;")=0,"",SUMIF('English Scores- Leveled papers'!$H$4:$KM$4,DG$3,'English Scores- Leveled papers'!$H65:$KM65)))</f>
        <is>
          <t/>
        </is>
      </c>
      <c r="DH63" s="752" t="inlineStr">
        <f aca="false">IF($B63="","",IF(COUNTIFS('English Scores- Leveled papers'!$H$4:$KM$4,DH$3,'English Scores- Leveled papers'!$H65:$KM65,"&lt;&gt;")=0,"",SUMIF('English Scores- Leveled papers'!$H$4:$KM$4,DH$3,'English Scores- Leveled papers'!$H65:$KM65)))</f>
        <is>
          <t/>
        </is>
      </c>
      <c r="DI63" s="752" t="inlineStr">
        <f aca="false">IF($B63="","",IF(COUNTIFS('English Scores- Leveled papers'!$H$4:$KM$4,DI$3,'English Scores- Leveled papers'!$H65:$KM65,"&lt;&gt;")=0,"",SUMIF('English Scores- Leveled papers'!$H$4:$KM$4,DI$3,'English Scores- Leveled papers'!$H65:$KM65)))</f>
        <is>
          <t/>
        </is>
      </c>
      <c r="DJ63" s="752" t="inlineStr">
        <f aca="false">IF($B63="","",IF(COUNTIFS('English Scores- Leveled papers'!$H$4:$KM$4,DJ$3,'English Scores- Leveled papers'!$H65:$KM65,"&lt;&gt;")=0,"",SUMIF('English Scores- Leveled papers'!$H$4:$KM$4,DJ$3,'English Scores- Leveled papers'!$H65:$KM65)))</f>
        <is>
          <t/>
        </is>
      </c>
      <c r="DK63" s="752" t="inlineStr">
        <f aca="false">IF($B63="","",IF(COUNTIFS('English Scores- Leveled papers'!$H$4:$KM$4,DK$3,'English Scores- Leveled papers'!$H65:$KM65,"&lt;&gt;")=0,"",SUMIF('English Scores- Leveled papers'!$H$4:$KM$4,DK$3,'English Scores- Leveled papers'!$H65:$KM65)))</f>
        <is>
          <t/>
        </is>
      </c>
      <c r="DL63" s="752" t="inlineStr">
        <f aca="false">IF($B63="","",IF(COUNTIFS('English Scores- Leveled papers'!$H$4:$KM$4,DL$3,'English Scores- Leveled papers'!$H65:$KM65,"&lt;&gt;")=0,"",SUMIF('English Scores- Leveled papers'!$H$4:$KM$4,DL$3,'English Scores- Leveled papers'!$H65:$KM65)))</f>
        <is>
          <t/>
        </is>
      </c>
      <c r="DM63" s="752" t="inlineStr">
        <f aca="false">IF($B63="","",IF(COUNTIFS('English Scores- Leveled papers'!$H$4:$KM$4,DM$3,'English Scores- Leveled papers'!$H65:$KM65,"&lt;&gt;")=0,"",SUMIF('English Scores- Leveled papers'!$H$4:$KM$4,DM$3,'English Scores- Leveled papers'!$H65:$KM65)))</f>
        <is>
          <t/>
        </is>
      </c>
      <c r="DN63" s="752" t="inlineStr">
        <f aca="false">IF($B63="","",IF(COUNTIFS('English Scores- Leveled papers'!$H$4:$KM$4,DN$3,'English Scores- Leveled papers'!$H65:$KM65,"&lt;&gt;")=0,"",SUMIF('English Scores- Leveled papers'!$H$4:$KM$4,DN$3,'English Scores- Leveled papers'!$H65:$KM65)))</f>
        <is>
          <t/>
        </is>
      </c>
      <c r="DO63" s="752" t="inlineStr">
        <f aca="false">IF($B63="","",IF(COUNTIFS('English Scores- Leveled papers'!$H$4:$KM$4,DO$3,'English Scores- Leveled papers'!$H65:$KM65,"&lt;&gt;")=0,"",SUMIF('English Scores- Leveled papers'!$H$4:$KM$4,DO$3,'English Scores- Leveled papers'!$H65:$KM65)))</f>
        <is>
          <t/>
        </is>
      </c>
      <c r="DP63" s="752" t="inlineStr">
        <f aca="false">IF($B63="","",IF(COUNTIFS('English Scores- Leveled papers'!$H$4:$KM$4,DP$3,'English Scores- Leveled papers'!$H65:$KM65,"&lt;&gt;")=0,"",SUMIF('English Scores- Leveled papers'!$H$4:$KM$4,DP$3,'English Scores- Leveled papers'!$H65:$KM65)))</f>
        <is>
          <t/>
        </is>
      </c>
      <c r="DQ63" s="752" t="inlineStr">
        <f aca="false">IF($B63="","",IF(COUNTIFS('English Scores- Leveled papers'!$H$4:$KM$4,DQ$3,'English Scores- Leveled papers'!$H65:$KM65,"&lt;&gt;")=0,"",SUMIF('English Scores- Leveled papers'!$H$4:$KM$4,DQ$3,'English Scores- Leveled papers'!$H65:$KM65)))</f>
        <is>
          <t/>
        </is>
      </c>
      <c r="DR63" s="319" t="inlineStr">
        <f aca="false">IF($B63="","",IF(COUNTIFS('English Scores- Leveled papers'!$H$4:$KM$4,DR$3,'English Scores- Leveled papers'!$H65:$KM65,"&lt;&gt;")=0,"",SUMIF('English Scores- Leveled papers'!$H$4:$KM$4,DR$3,'English Scores- Leveled papers'!$H65:$KM65)))</f>
        <is>
          <t/>
        </is>
      </c>
      <c r="DS63" s="319" t="inlineStr">
        <f aca="false">IF($B63="","",IF(COUNTIFS('English Scores- Leveled papers'!$H$4:$KM$4,DS$3,'English Scores- Leveled papers'!$H65:$KM65,"&lt;&gt;")=0,"",SUMIF('English Scores- Leveled papers'!$H$4:$KM$4,DS$3,'English Scores- Leveled papers'!$H65:$KM65)))</f>
        <is>
          <t/>
        </is>
      </c>
      <c r="DT63" s="319" t="inlineStr">
        <f aca="false">IF($B63="","",IF(COUNTIFS('English Scores- Leveled papers'!$H$4:$KM$4,DT$3,'English Scores- Leveled papers'!$H65:$KM65,"&lt;&gt;")=0,"",SUMIF('English Scores- Leveled papers'!$H$4:$KM$4,DT$3,'English Scores- Leveled papers'!$H65:$KM65)))</f>
        <is>
          <t/>
        </is>
      </c>
      <c r="DU63" s="319" t="inlineStr">
        <f aca="false">IF($B63="","",IF(COUNTIFS('English Scores- Leveled papers'!$H$4:$KM$4,DU$3,'English Scores- Leveled papers'!$H65:$KM65,"&lt;&gt;")=0,"",SUMIF('English Scores- Leveled papers'!$H$4:$KM$4,DU$3,'English Scores- Leveled papers'!$H65:$KM65)))</f>
        <is>
          <t/>
        </is>
      </c>
      <c r="DV63" s="319" t="inlineStr">
        <f aca="false">IF($B63="","",IF(COUNTIFS('English Scores- Leveled papers'!$H$4:$KM$4,DV$3,'English Scores- Leveled papers'!$H65:$KM65,"&lt;&gt;")=0,"",SUMIF('English Scores- Leveled papers'!$H$4:$KM$4,DV$3,'English Scores- Leveled papers'!$H65:$KM65)))</f>
        <is>
          <t/>
        </is>
      </c>
      <c r="DW63" s="319" t="inlineStr">
        <f aca="false">IF($B63="","",IF(COUNTIFS('English Scores- Leveled papers'!$H$4:$KM$4,DW$3,'English Scores- Leveled papers'!$H65:$KM65,"&lt;&gt;")=0,"",SUMIF('English Scores- Leveled papers'!$H$4:$KM$4,DW$3,'English Scores- Leveled papers'!$H65:$KM65)))</f>
        <is>
          <t/>
        </is>
      </c>
      <c r="DX63" s="319" t="inlineStr">
        <f aca="false">IF($B63="","",IF(COUNTIFS('English Scores- Leveled papers'!$H$4:$KM$4,DX$3,'English Scores- Leveled papers'!$H65:$KM65,"&lt;&gt;")=0,"",SUMIF('English Scores- Leveled papers'!$H$4:$KM$4,DX$3,'English Scores- Leveled papers'!$H65:$KM65)))</f>
        <is>
          <t/>
        </is>
      </c>
      <c r="DY63" s="319" t="inlineStr">
        <f aca="false">IF($B63="","",IF(COUNTIFS('English Scores- Leveled papers'!$H$4:$KM$4,DY$3,'English Scores- Leveled papers'!$H65:$KM65,"&lt;&gt;")=0,"",SUMIF('English Scores- Leveled papers'!$H$4:$KM$4,DY$3,'English Scores- Leveled papers'!$H65:$KM65)))</f>
        <is>
          <t/>
        </is>
      </c>
      <c r="DZ63" s="319" t="inlineStr">
        <f aca="false">IF($B63="","",IF(COUNTIFS('English Scores- Leveled papers'!$H$4:$KM$4,DZ$3,'English Scores- Leveled papers'!$H65:$KM65,"&lt;&gt;")=0,"",SUMIF('English Scores- Leveled papers'!$H$4:$KM$4,DZ$3,'English Scores- Leveled papers'!$H65:$KM65)))</f>
        <is>
          <t/>
        </is>
      </c>
      <c r="EA63" s="319" t="inlineStr">
        <f aca="false">IF($B63="","",IF(COUNTIFS('English Scores- Leveled papers'!$H$4:$KM$4,EA$3,'English Scores- Leveled papers'!$H65:$KM65,"&lt;&gt;")=0,"",SUMIF('English Scores- Leveled papers'!$H$4:$KM$4,EA$3,'English Scores- Leveled papers'!$H65:$KM65)))</f>
        <is>
          <t/>
        </is>
      </c>
      <c r="EB63" s="319" t="inlineStr">
        <f aca="false">IF($B63="","",IF(COUNTIFS('English Scores- Leveled papers'!$H$4:$KM$4,EB$3,'English Scores- Leveled papers'!$H65:$KM65,"&lt;&gt;")=0,"",SUMIF('English Scores- Leveled papers'!$H$4:$KM$4,EB$3,'English Scores- Leveled papers'!$H65:$KM65)))</f>
        <is>
          <t/>
        </is>
      </c>
      <c r="EC63" s="319" t="inlineStr">
        <f aca="false">IF($B63="","",IF(COUNTIFS('English Scores- Leveled papers'!$H$4:$KM$4,EC$3,'English Scores- Leveled papers'!$H65:$KM65,"&lt;&gt;")=0,"",SUMIF('English Scores- Leveled papers'!$H$4:$KM$4,EC$3,'English Scores- Leveled papers'!$H65:$KM65)))</f>
        <is>
          <t/>
        </is>
      </c>
      <c r="ED63" s="752" t="inlineStr">
        <f aca="false">IF($B63="","",IF(COUNTIFS('English Scores- Leveled papers'!$H$4:$KM$4,ED$3,'English Scores- Leveled papers'!$H65:$KM65,"&lt;&gt;")=0,"",SUMIF('English Scores- Leveled papers'!$H$4:$KM$4,ED$3,'English Scores- Leveled papers'!$H65:$KM65)))</f>
        <is>
          <t/>
        </is>
      </c>
      <c r="EE63" s="752" t="inlineStr">
        <f aca="false">IF($B63="","",IF(COUNTIFS('English Scores- Leveled papers'!$H$4:$KM$4,EE$3,'English Scores- Leveled papers'!$H65:$KM65,"&lt;&gt;")=0,"",SUMIF('English Scores- Leveled papers'!$H$4:$KM$4,EE$3,'English Scores- Leveled papers'!$H65:$KM65)))</f>
        <is>
          <t/>
        </is>
      </c>
      <c r="EF63" s="752" t="inlineStr">
        <f aca="false">IF($B63="","",IF(COUNTIFS('English Scores- Leveled papers'!$H$4:$KM$4,EF$3,'English Scores- Leveled papers'!$H65:$KM65,"&lt;&gt;")=0,"",SUMIF('English Scores- Leveled papers'!$H$4:$KM$4,EF$3,'English Scores- Leveled papers'!$H65:$KM65)))</f>
        <is>
          <t/>
        </is>
      </c>
      <c r="EG63" s="752" t="inlineStr">
        <f aca="false">IF($B63="","",IF(COUNTIFS('English Scores- Leveled papers'!$H$4:$KM$4,EG$3,'English Scores- Leveled papers'!$H65:$KM65,"&lt;&gt;")=0,"",SUMIF('English Scores- Leveled papers'!$H$4:$KM$4,EG$3,'English Scores- Leveled papers'!$H65:$KM65)))</f>
        <is>
          <t/>
        </is>
      </c>
      <c r="EH63" s="752" t="inlineStr">
        <f aca="false">IF($B63="","",IF(COUNTIFS('English Scores- Leveled papers'!$H$4:$KM$4,EH$3,'English Scores- Leveled papers'!$H65:$KM65,"&lt;&gt;")=0,"",SUMIF('English Scores- Leveled papers'!$H$4:$KM$4,EH$3,'English Scores- Leveled papers'!$H65:$KM65)))</f>
        <is>
          <t/>
        </is>
      </c>
      <c r="EI63" s="752" t="inlineStr">
        <f aca="false">IF($B63="","",IF(COUNTIFS('English Scores- Leveled papers'!$H$4:$KM$4,EI$3,'English Scores- Leveled papers'!$H65:$KM65,"&lt;&gt;")=0,"",SUMIF('English Scores- Leveled papers'!$H$4:$KM$4,EI$3,'English Scores- Leveled papers'!$H65:$KM65)))</f>
        <is>
          <t/>
        </is>
      </c>
      <c r="EJ63" s="752" t="inlineStr">
        <f aca="false">IF($B63="","",IF(COUNTIFS('English Scores- Leveled papers'!$H$4:$KM$4,EJ$3,'English Scores- Leveled papers'!$H65:$KM65,"&lt;&gt;")=0,"",SUMIF('English Scores- Leveled papers'!$H$4:$KM$4,EJ$3,'English Scores- Leveled papers'!$H65:$KM65)))</f>
        <is>
          <t/>
        </is>
      </c>
      <c r="EK63" s="752" t="inlineStr">
        <f aca="false">IF($B63="","",IF(COUNTIFS('English Scores- Leveled papers'!$H$4:$KM$4,EK$3,'English Scores- Leveled papers'!$H65:$KM65,"&lt;&gt;")=0,"",SUMIF('English Scores- Leveled papers'!$H$4:$KM$4,EK$3,'English Scores- Leveled papers'!$H65:$KM65)))</f>
        <is>
          <t/>
        </is>
      </c>
      <c r="EL63" s="752" t="inlineStr">
        <f aca="false">IF($B63="","",IF(COUNTIFS('English Scores- Leveled papers'!$H$4:$KM$4,EL$3,'English Scores- Leveled papers'!$H65:$KM65,"&lt;&gt;")=0,"",SUMIF('English Scores- Leveled papers'!$H$4:$KM$4,EL$3,'English Scores- Leveled papers'!$H65:$KM65)))</f>
        <is>
          <t/>
        </is>
      </c>
      <c r="EM63" s="752" t="inlineStr">
        <f aca="false">IF($B63="","",IF(COUNTIFS('English Scores- Leveled papers'!$H$4:$KM$4,EM$3,'English Scores- Leveled papers'!$H65:$KM65,"&lt;&gt;")=0,"",SUMIF('English Scores- Leveled papers'!$H$4:$KM$4,EM$3,'English Scores- Leveled papers'!$H65:$KM65)))</f>
        <is>
          <t/>
        </is>
      </c>
      <c r="EN63" s="752" t="inlineStr">
        <f aca="false">IF($B63="","",IF(COUNTIFS('English Scores- Leveled papers'!$H$4:$KM$4,EN$3,'English Scores- Leveled papers'!$H65:$KM65,"&lt;&gt;")=0,"",SUMIF('English Scores- Leveled papers'!$H$4:$KM$4,EN$3,'English Scores- Leveled papers'!$H65:$KM65)))</f>
        <is>
          <t/>
        </is>
      </c>
      <c r="EO63" s="752" t="inlineStr">
        <f aca="false">IF($B63="","",IF(COUNTIFS('English Scores- Leveled papers'!$H$4:$KM$4,EO$3,'English Scores- Leveled papers'!$H65:$KM65,"&lt;&gt;")=0,"",SUMIF('English Scores- Leveled papers'!$H$4:$KM$4,EO$3,'English Scores- Leveled papers'!$H65:$KM65)))</f>
        <is>
          <t/>
        </is>
      </c>
      <c r="EP63" s="752" t="inlineStr">
        <f aca="false">IF($B63="","",IF(COUNTIFS('English Scores- Leveled papers'!$H$4:$KM$4,EP$3,'English Scores- Leveled papers'!$H65:$KM65,"&lt;&gt;")=0,"",SUMIF('English Scores- Leveled papers'!$H$4:$KM$4,EP$3,'English Scores- Leveled papers'!$H65:$KM65)))</f>
        <is>
          <t/>
        </is>
      </c>
    </row>
    <row r="64" customFormat="false" ht="12.75" hidden="false" customHeight="true" outlineLevel="0" collapsed="false">
      <c r="A64" s="315" t="n">
        <v>60</v>
      </c>
      <c r="B64" s="315" t="inlineStr">
        <f aca="false">'English Scores- Leveled papers'!B66</f>
        <is>
          <t/>
        </is>
      </c>
      <c r="C64" s="751" t="e">
        <f aca="false">IF('RC Mastery Check+Question type'!D64="","",IF(OR('RC Mastery Check+Question type'!D64=-0.5,'RC Mastery Check+Question type'!D64=0,'RC Mastery Check+Question type'!D64=0.2,'RC Mastery Check+Question type'!D64=0.5),"NR",'cover sheet'!#ref!))</f>
        <v>#VALUE!</v>
      </c>
      <c r="D64" s="316" t="inlineStr">
        <f aca="false">IF(OR(B64="",COUNT('English Scores- Leveled papers'!AJ66:KM66)=0),"",IF((AND(R64&gt;=(70/100),R64&lt;1.1)),9,IF(AND(Q64&gt;=(70/100),Q64&lt;1.1),8,IF(AND(P64&gt;=(70/100),P64&lt;1.1),7,IF(AND(O64&gt;=(70/100),O64&lt;1.1),6,IF(AND(N64&gt;=0.7,N64&lt;1.1),5,IF(AND(M64&gt;=0.7,M64&lt;1.1),5,IF(AND(L64&gt;=0.7,L64&lt;1.1),4,IF(AND(K64&gt;=0.7,K64&lt;1.1),4,IF(AND(J64&gt;=0.7,J64&lt;1.1),3,IF(AND(I64&gt;=0.7,I64&lt;1.1),3,IF(AND(H64&gt;=0.7,H64&lt;1.1),2,IF(AND(G64&gt;=0.7,G64&lt;1.1),2,IF(AND(F64&gt;=0.7,F64&lt;1.1),1,IF(AND(E64&gt;=0.7,E64&lt;1.1),1,IF(COUNT('English Scores- Leveled papers'!AJ66:AK66)=0,"","NR"))))))))))))))))</f>
        <is>
          <t/>
        </is>
      </c>
      <c r="E64" s="318" t="str">
        <f aca="false">IF((B64=""),"",IF(COUNT(S64:W64)=0,"",ROUND(SUM(S64:W64)/SUM($S$2:$W$2),1)))</f>
        <v/>
      </c>
      <c r="F64" s="318" t="str">
        <f aca="false">IF((B64=""),"",IF(COUNT(X64:AB64)=0,"",ROUND(SUM(X64:AB64)/SUM($X$2:$AB$2),1)))</f>
        <v/>
      </c>
      <c r="G64" s="318" t="str">
        <f aca="false">IFERROR(IF((B64=""),"",IF(COUNT(AC64:AH64)=0,"",ROUND(SUM(AC64:AH64)/SUM($AC$2:$AH$2),1))),"")</f>
        <v/>
      </c>
      <c r="H64" s="318" t="str">
        <f aca="false">IFERROR(IF((B64=""),"",IF(COUNT(AI64:AN64)=0,"",ROUND(SUM(AI64:AN64)/SUM($AI$2:$AN$2),1))),0)</f>
        <v/>
      </c>
      <c r="I64" s="318" t="str">
        <f aca="false">IFERROR(IF((B64=""),"",IF(COUNT(AO64:AY64)=0,"",ROUND(SUM(AO64:AY64)/SUM($AO$2:$AY$2),1))),0)</f>
        <v/>
      </c>
      <c r="J64" s="318" t="str">
        <f aca="false">IFERROR(IF((B64=""),"",IF(COUNT(AZ64:BO64)=0,"",ROUND(SUM(AZ64:BO64)/SUM($AZ$2:$BO$2),1))),0)</f>
        <v/>
      </c>
      <c r="K64" s="318" t="str">
        <f aca="false">IFERROR(IF((B64=""),"",IF(COUNT(BP64:BW64)=0,"",ROUND(SUM(BP64:BW64)/SUM($BP$2:$BW$2),1))),0)</f>
        <v/>
      </c>
      <c r="L64" s="318" t="str">
        <f aca="false">IFERROR(IF((B64=""),"",IF(COUNT(BX64:CF64)=0,"",ROUND(SUM(BX64:CF64)/SUM($BX$2:$CF$2),1))),0)</f>
        <v/>
      </c>
      <c r="M64" s="318" t="str">
        <f aca="false">IFERROR(IF((B64=""),"",IF(COUNT(CG64:CK64)=0,"",ROUND(SUM(CG64:CK64)/SUM($CG$2:$CK$2),1))),0)</f>
        <v/>
      </c>
      <c r="N64" s="318" t="str">
        <f aca="false">IFERROR(IF((B64=""),"",IF(COUNT(CL64:CS64)=0,"",ROUND(SUM(CL64:CS64)/SUM($CL$2:$CS$2),1))),0)</f>
        <v/>
      </c>
      <c r="O64" s="318" t="str">
        <f aca="false">IFERROR(IF((B64=""),"",IF(COUNT(CT64:DE64)=0,"",ROUND(SUM(CT64:DE64)/SUM($CT$2:$DE$2),1))),0)</f>
        <v/>
      </c>
      <c r="P64" s="318" t="str">
        <f aca="false">IFERROR(IF((B64=""),"",IF(COUNT(DF64:DQ64)=0,"",ROUND(SUM(DF64:DQ64)/SUM($DF$2:$DQ$2),1))),0)</f>
        <v/>
      </c>
      <c r="Q64" s="318" t="str">
        <f aca="false">IFERROR(IF((B64=""),"",IF(COUNT(DR64:EB64)=0,"",ROUND(SUM(DR64:EB64)/SUM($DR$2:$EB$2),1))),0)</f>
        <v/>
      </c>
      <c r="R64" s="318" t="str">
        <f aca="false">(IF((B64=""),"",IF(COUNT(ED64:EP64)=0,"",ROUND(SUM(ED64:EP64)/SUM($ED$2:$EP$2),1))))</f>
        <v/>
      </c>
      <c r="S64" s="319" t="inlineStr">
        <f aca="false">IF($B64="","",IF(COUNTIFS('English Scores- Leveled papers'!$H$4:$KM$4,S$3,'English Scores- Leveled papers'!$H66:$KM66,"&lt;&gt;")=0,"",SUMIF('English Scores- Leveled papers'!$H$4:$KM$4,S$3,'English Scores- Leveled papers'!$H66:$KM66)))</f>
        <is>
          <t/>
        </is>
      </c>
      <c r="T64" s="319" t="inlineStr">
        <f aca="false">IF($B64="","",IF(COUNTIFS('English Scores- Leveled papers'!$H$4:$KM$4,T$3,'English Scores- Leveled papers'!$H66:$KM66,"&lt;&gt;")=0,"",SUMIF('English Scores- Leveled papers'!$H$4:$KM$4,T$3,'English Scores- Leveled papers'!$H66:$KM66)))</f>
        <is>
          <t/>
        </is>
      </c>
      <c r="U64" s="319" t="inlineStr">
        <f aca="false">IF($B64="","",IF(COUNTIFS('English Scores- Leveled papers'!$H$4:$KM$4,U$3,'English Scores- Leveled papers'!$H66:$KM66,"&lt;&gt;")=0,"",SUMIF('English Scores- Leveled papers'!$H$4:$KM$4,U$3,'English Scores- Leveled papers'!$H66:$KM66)))</f>
        <is>
          <t/>
        </is>
      </c>
      <c r="V64" s="319" t="inlineStr">
        <f aca="false">IF($B64="","",IF(COUNTIFS('English Scores- Leveled papers'!$H$4:$KM$4,V$3,'English Scores- Leveled papers'!$H66:$KM66,"&lt;&gt;")=0,"",SUMIF('English Scores- Leveled papers'!$H$4:$KM$4,V$3,'English Scores- Leveled papers'!$H66:$KM66)))</f>
        <is>
          <t/>
        </is>
      </c>
      <c r="W64" s="319" t="inlineStr">
        <f aca="false">IF($B64="","",IF(COUNTIFS('English Scores- Leveled papers'!$H$4:$KM$4,W$3,'English Scores- Leveled papers'!$H66:$KM66,"&lt;&gt;")=0,"",SUMIF('English Scores- Leveled papers'!$H$4:$KM$4,W$3,'English Scores- Leveled papers'!$H66:$KM66)))</f>
        <is>
          <t/>
        </is>
      </c>
      <c r="X64" s="752" t="inlineStr">
        <f aca="false">IF($B64="","",IF(COUNTIFS('English Scores- Leveled papers'!$H$4:$KM$4,X$3,'English Scores- Leveled papers'!$H66:$KM66,"&lt;&gt;")=0,"",SUMIF('English Scores- Leveled papers'!$H$4:$KM$4,X$3,'English Scores- Leveled papers'!$H66:$KM66)))</f>
        <is>
          <t/>
        </is>
      </c>
      <c r="Y64" s="752" t="inlineStr">
        <f aca="false">IF($B64="","",IF(COUNTIFS('English Scores- Leveled papers'!$H$4:$KM$4,Y$3,'English Scores- Leveled papers'!$H66:$KM66,"&lt;&gt;")=0,"",SUMIF('English Scores- Leveled papers'!$H$4:$KM$4,Y$3,'English Scores- Leveled papers'!$H66:$KM66)))</f>
        <is>
          <t/>
        </is>
      </c>
      <c r="Z64" s="752" t="inlineStr">
        <f aca="false">IF($B64="","",IF(COUNTIFS('English Scores- Leveled papers'!$H$4:$KM$4,Z$3,'English Scores- Leveled papers'!$H66:$KM66,"&lt;&gt;")=0,"",SUMIF('English Scores- Leveled papers'!$H$4:$KM$4,Z$3,'English Scores- Leveled papers'!$H66:$KM66)))</f>
        <is>
          <t/>
        </is>
      </c>
      <c r="AA64" s="752" t="inlineStr">
        <f aca="false">IF($B64="","",IF(COUNTIFS('English Scores- Leveled papers'!$H$4:$KM$4,AA$3,'English Scores- Leveled papers'!$H66:$KM66,"&lt;&gt;")=0,"",SUMIF('English Scores- Leveled papers'!$H$4:$KM$4,AA$3,'English Scores- Leveled papers'!$H66:$KM66)))</f>
        <is>
          <t/>
        </is>
      </c>
      <c r="AB64" s="752" t="inlineStr">
        <f aca="false">IF($B64="","",IF(COUNTIFS('English Scores- Leveled papers'!$H$4:$KM$4,AB$3,'English Scores- Leveled papers'!$H66:$KM66,"&lt;&gt;")=0,"",SUMIF('English Scores- Leveled papers'!$H$4:$KM$4,AB$3,'English Scores- Leveled papers'!$H66:$KM66)))</f>
        <is>
          <t/>
        </is>
      </c>
      <c r="AC64" s="319" t="inlineStr">
        <f aca="false">IF($B64="","",IF(COUNTIFS('English Scores- Leveled papers'!$H$4:$KM$4,AC$3,'English Scores- Leveled papers'!$H66:$KM66,"&lt;&gt;")=0,"",SUMIF('English Scores- Leveled papers'!$H$4:$KM$4,AC$3,'English Scores- Leveled papers'!$H66:$KM66)))</f>
        <is>
          <t/>
        </is>
      </c>
      <c r="AD64" s="319" t="inlineStr">
        <f aca="false">IF($B64="","",IF(COUNTIFS('English Scores- Leveled papers'!$H$4:$KM$4,AD$3,'English Scores- Leveled papers'!$H66:$KM66,"&lt;&gt;")=0,"",SUMIF('English Scores- Leveled papers'!$H$4:$KM$4,AD$3,'English Scores- Leveled papers'!$H66:$KM66)))</f>
        <is>
          <t/>
        </is>
      </c>
      <c r="AE64" s="319" t="inlineStr">
        <f aca="false">IF($B64="","",IF(COUNTIFS('English Scores- Leveled papers'!$H$4:$KM$4,AE$3,'English Scores- Leveled papers'!$H66:$KM66,"&lt;&gt;")=0,"",SUMIF('English Scores- Leveled papers'!$H$4:$KM$4,AE$3,'English Scores- Leveled papers'!$H66:$KM66)))</f>
        <is>
          <t/>
        </is>
      </c>
      <c r="AF64" s="319" t="inlineStr">
        <f aca="false">IF($B64="","",IF(COUNTIFS('English Scores- Leveled papers'!$H$4:$KM$4,AF$3,'English Scores- Leveled papers'!$H66:$KM66,"&lt;&gt;")=0,"",SUMIF('English Scores- Leveled papers'!$H$4:$KM$4,AF$3,'English Scores- Leveled papers'!$H66:$KM66)))</f>
        <is>
          <t/>
        </is>
      </c>
      <c r="AG64" s="319" t="inlineStr">
        <f aca="false">IF($B64="","",IF(COUNTIFS('English Scores- Leveled papers'!$H$4:$KM$4,AG$3,'English Scores- Leveled papers'!$H66:$KM66,"&lt;&gt;")=0,"",SUMIF('English Scores- Leveled papers'!$H$4:$KM$4,AG$3,'English Scores- Leveled papers'!$H66:$KM66)))</f>
        <is>
          <t/>
        </is>
      </c>
      <c r="AH64" s="319" t="inlineStr">
        <f aca="false">IF($B64="","",IF(COUNTIFS('English Scores- Leveled papers'!$H$4:$KM$4,AH$3,'English Scores- Leveled papers'!$H66:$KM66,"&lt;&gt;")=0,"",SUMIF('English Scores- Leveled papers'!$H$4:$KM$4,AH$3,'English Scores- Leveled papers'!$H66:$KM66)))</f>
        <is>
          <t/>
        </is>
      </c>
      <c r="AI64" s="752" t="inlineStr">
        <f aca="false">IF($B64="","",IF(COUNTIFS('English Scores- Leveled papers'!$H$4:$KM$4,AI$3,'English Scores- Leveled papers'!$H66:$KM66,"&lt;&gt;")=0,"",SUMIF('English Scores- Leveled papers'!$H$4:$KM$4,AI$3,'English Scores- Leveled papers'!$H66:$KM66)))</f>
        <is>
          <t/>
        </is>
      </c>
      <c r="AJ64" s="752" t="inlineStr">
        <f aca="false">IF($B64="","",IF(COUNTIFS('English Scores- Leveled papers'!$H$4:$KM$4,AJ$3,'English Scores- Leveled papers'!$H66:$KM66,"&lt;&gt;")=0,"",SUMIF('English Scores- Leveled papers'!$H$4:$KM$4,AJ$3,'English Scores- Leveled papers'!$H66:$KM66)))</f>
        <is>
          <t/>
        </is>
      </c>
      <c r="AK64" s="752" t="inlineStr">
        <f aca="false">IF($B64="","",IF(COUNTIFS('English Scores- Leveled papers'!$H$4:$KM$4,AK$3,'English Scores- Leveled papers'!$H66:$KM66,"&lt;&gt;")=0,"",SUMIF('English Scores- Leveled papers'!$H$4:$KM$4,AK$3,'English Scores- Leveled papers'!$H66:$KM66)))</f>
        <is>
          <t/>
        </is>
      </c>
      <c r="AL64" s="752" t="inlineStr">
        <f aca="false">IF($B64="","",IF(COUNTIFS('English Scores- Leveled papers'!$H$4:$KM$4,AL$3,'English Scores- Leveled papers'!$H66:$KM66,"&lt;&gt;")=0,"",SUMIF('English Scores- Leveled papers'!$H$4:$KM$4,AL$3,'English Scores- Leveled papers'!$H66:$KM66)))</f>
        <is>
          <t/>
        </is>
      </c>
      <c r="AM64" s="752" t="inlineStr">
        <f aca="false">IF($B64="","",IF(COUNTIFS('English Scores- Leveled papers'!$H$4:$KM$4,AM$3,'English Scores- Leveled papers'!$H66:$KM66,"&lt;&gt;")=0,"",SUMIF('English Scores- Leveled papers'!$H$4:$KM$4,AM$3,'English Scores- Leveled papers'!$H66:$KM66)))</f>
        <is>
          <t/>
        </is>
      </c>
      <c r="AN64" s="752" t="inlineStr">
        <f aca="false">IF($B64="","",IF(COUNTIFS('English Scores- Leveled papers'!$H$4:$KM$4,AN$3,'English Scores- Leveled papers'!$H66:$KM66,"&lt;&gt;")=0,"",SUMIF('English Scores- Leveled papers'!$H$4:$KM$4,AN$3,'English Scores- Leveled papers'!$H66:$KM66)))</f>
        <is>
          <t/>
        </is>
      </c>
      <c r="AO64" s="319" t="inlineStr">
        <f aca="false">IF($B64="","",IF(COUNTIFS('English Scores- Leveled papers'!$H$4:$KM$4,AO$3,'English Scores- Leveled papers'!$H66:$KM66,"&lt;&gt;")=0,"",SUMIF('English Scores- Leveled papers'!$H$4:$KM$4,AO$3,'English Scores- Leveled papers'!$H66:$KM66)))</f>
        <is>
          <t/>
        </is>
      </c>
      <c r="AP64" s="319" t="inlineStr">
        <f aca="false">IF($B64="","",IF(COUNTIFS('English Scores- Leveled papers'!$H$4:$KM$4,AP$3,'English Scores- Leveled papers'!$H66:$KM66,"&lt;&gt;")=0,"",SUMIF('English Scores- Leveled papers'!$H$4:$KM$4,AP$3,'English Scores- Leveled papers'!$H66:$KM66)))</f>
        <is>
          <t/>
        </is>
      </c>
      <c r="AQ64" s="319" t="inlineStr">
        <f aca="false">IF($B64="","",IF(COUNTIFS('English Scores- Leveled papers'!$H$4:$KM$4,AQ$3,'English Scores- Leveled papers'!$H66:$KM66,"&lt;&gt;")=0,"",SUMIF('English Scores- Leveled papers'!$H$4:$KM$4,AQ$3,'English Scores- Leveled papers'!$H66:$KM66)))</f>
        <is>
          <t/>
        </is>
      </c>
      <c r="AR64" s="319" t="inlineStr">
        <f aca="false">IF($B64="","",IF(COUNTIFS('English Scores- Leveled papers'!$H$4:$KM$4,AR$3,'English Scores- Leveled papers'!$H66:$KM66,"&lt;&gt;")=0,"",SUMIF('English Scores- Leveled papers'!$H$4:$KM$4,AR$3,'English Scores- Leveled papers'!$H66:$KM66)))</f>
        <is>
          <t/>
        </is>
      </c>
      <c r="AS64" s="319" t="inlineStr">
        <f aca="false">IF($B64="","",IF(COUNTIFS('English Scores- Leveled papers'!$H$4:$KM$4,AS$3,'English Scores- Leveled papers'!$H66:$KM66,"&lt;&gt;")=0,"",SUMIF('English Scores- Leveled papers'!$H$4:$KM$4,AS$3,'English Scores- Leveled papers'!$H66:$KM66)))</f>
        <is>
          <t/>
        </is>
      </c>
      <c r="AT64" s="319" t="inlineStr">
        <f aca="false">IF($B64="","",IF(COUNTIFS('English Scores- Leveled papers'!$H$4:$KM$4,AT$3,'English Scores- Leveled papers'!$H66:$KM66,"&lt;&gt;")=0,"",SUMIF('English Scores- Leveled papers'!$H$4:$KM$4,AT$3,'English Scores- Leveled papers'!$H66:$KM66)))</f>
        <is>
          <t/>
        </is>
      </c>
      <c r="AU64" s="319" t="inlineStr">
        <f aca="false">IF($B64="","",IF(COUNTIFS('English Scores- Leveled papers'!$H$4:$KM$4,AU$3,'English Scores- Leveled papers'!$H66:$KM66,"&lt;&gt;")=0,"",SUMIF('English Scores- Leveled papers'!$H$4:$KM$4,AU$3,'English Scores- Leveled papers'!$H66:$KM66)))</f>
        <is>
          <t/>
        </is>
      </c>
      <c r="AV64" s="319" t="inlineStr">
        <f aca="false">IF($B64="","",IF(COUNTIFS('English Scores- Leveled papers'!$H$4:$KM$4,AV$3,'English Scores- Leveled papers'!$H66:$KM66,"&lt;&gt;")=0,"",SUMIF('English Scores- Leveled papers'!$H$4:$KM$4,AV$3,'English Scores- Leveled papers'!$H66:$KM66)))</f>
        <is>
          <t/>
        </is>
      </c>
      <c r="AW64" s="319" t="inlineStr">
        <f aca="false">IF($B64="","",IF(COUNTIFS('English Scores- Leveled papers'!$H$4:$KM$4,AW$3,'English Scores- Leveled papers'!$H66:$KM66,"&lt;&gt;")=0,"",SUMIF('English Scores- Leveled papers'!$H$4:$KM$4,AW$3,'English Scores- Leveled papers'!$H66:$KM66)))</f>
        <is>
          <t/>
        </is>
      </c>
      <c r="AX64" s="319" t="inlineStr">
        <f aca="false">IF($B64="","",IF(COUNTIFS('English Scores- Leveled papers'!$H$4:$KM$4,AX$3,'English Scores- Leveled papers'!$H66:$KM66,"&lt;&gt;")=0,"",SUMIF('English Scores- Leveled papers'!$H$4:$KM$4,AX$3,'English Scores- Leveled papers'!$H66:$KM66)))</f>
        <is>
          <t/>
        </is>
      </c>
      <c r="AY64" s="319" t="inlineStr">
        <f aca="false">IF($B64="","",IF(COUNTIFS('English Scores- Leveled papers'!$H$4:$KM$4,AY$3,'English Scores- Leveled papers'!$H66:$KM66,"&lt;&gt;")=0,"",SUMIF('English Scores- Leveled papers'!$H$4:$KM$4,AY$3,'English Scores- Leveled papers'!$H66:$KM66)))</f>
        <is>
          <t/>
        </is>
      </c>
      <c r="AZ64" s="752" t="inlineStr">
        <f aca="false">IF($B64="","",IF(COUNTIFS('English Scores- Leveled papers'!$H$4:$KM$4,AZ$3,'English Scores- Leveled papers'!$H66:$KM66,"&lt;&gt;")=0,"",SUMIF('English Scores- Leveled papers'!$H$4:$KM$4,AZ$3,'English Scores- Leveled papers'!$H66:$KM66)))</f>
        <is>
          <t/>
        </is>
      </c>
      <c r="BA64" s="752" t="inlineStr">
        <f aca="false">IF($B64="","",IF(COUNTIFS('English Scores- Leveled papers'!$H$4:$KM$4,BA$3,'English Scores- Leveled papers'!$H66:$KM66,"&lt;&gt;")=0,"",SUMIF('English Scores- Leveled papers'!$H$4:$KM$4,BA$3,'English Scores- Leveled papers'!$H66:$KM66)))</f>
        <is>
          <t/>
        </is>
      </c>
      <c r="BB64" s="752" t="inlineStr">
        <f aca="false">IF($B64="","",IF(COUNTIFS('English Scores- Leveled papers'!$H$4:$KM$4,BB$3,'English Scores- Leveled papers'!$H66:$KM66,"&lt;&gt;")=0,"",SUMIF('English Scores- Leveled papers'!$H$4:$KM$4,BB$3,'English Scores- Leveled papers'!$H66:$KM66)))</f>
        <is>
          <t/>
        </is>
      </c>
      <c r="BC64" s="752" t="inlineStr">
        <f aca="false">IF($B64="","",IF(COUNTIFS('English Scores- Leveled papers'!$H$4:$KM$4,BC$3,'English Scores- Leveled papers'!$H66:$KM66,"&lt;&gt;")=0,"",SUMIF('English Scores- Leveled papers'!$H$4:$KM$4,BC$3,'English Scores- Leveled papers'!$H66:$KM66)))</f>
        <is>
          <t/>
        </is>
      </c>
      <c r="BD64" s="752"/>
      <c r="BE64" s="752"/>
      <c r="BF64" s="752" t="inlineStr">
        <f aca="false">IF($B64="","",IF(COUNTIFS('English Scores- Leveled papers'!$H$4:$KM$4,BF$3,'English Scores- Leveled papers'!$H66:$KM66,"&lt;&gt;")=0,"",SUMIF('English Scores- Leveled papers'!$H$4:$KM$4,BF$3,'English Scores- Leveled papers'!$H66:$KM66)))</f>
        <is>
          <t/>
        </is>
      </c>
      <c r="BG64" s="752" t="inlineStr">
        <f aca="false">IF($B64="","",IF(COUNTIFS('English Scores- Leveled papers'!$H$4:$KM$4,BG$3,'English Scores- Leveled papers'!$H66:$KM66,"&lt;&gt;")=0,"",SUMIF('English Scores- Leveled papers'!$H$4:$KM$4,BG$3,'English Scores- Leveled papers'!$H66:$KM66)))</f>
        <is>
          <t/>
        </is>
      </c>
      <c r="BH64" s="752" t="inlineStr">
        <f aca="false">IF($B64="","",IF(COUNTIFS('English Scores- Leveled papers'!$H$4:$KM$4,BH$3,'English Scores- Leveled papers'!$H66:$KM66,"&lt;&gt;")=0,"",SUMIF('English Scores- Leveled papers'!$H$4:$KM$4,BH$3,'English Scores- Leveled papers'!$H66:$KM66)))</f>
        <is>
          <t/>
        </is>
      </c>
      <c r="BI64" s="752" t="inlineStr">
        <f aca="false">IF($B64="","",IF(COUNTIFS('English Scores- Leveled papers'!$H$4:$KM$4,BI$3,'English Scores- Leveled papers'!$H66:$KM66,"&lt;&gt;")=0,"",SUMIF('English Scores- Leveled papers'!$H$4:$KM$4,BI$3,'English Scores- Leveled papers'!$H66:$KM66)))</f>
        <is>
          <t/>
        </is>
      </c>
      <c r="BJ64" s="752" t="inlineStr">
        <f aca="false">IF($B64="","",IF(COUNTIFS('English Scores- Leveled papers'!$H$4:$KM$4,BJ$3,'English Scores- Leveled papers'!$H66:$KM66,"&lt;&gt;")=0,"",SUMIF('English Scores- Leveled papers'!$H$4:$KM$4,BJ$3,'English Scores- Leveled papers'!$H66:$KM66)))</f>
        <is>
          <t/>
        </is>
      </c>
      <c r="BK64" s="752" t="inlineStr">
        <f aca="false">IF($B64="","",IF(COUNTIFS('English Scores- Leveled papers'!$H$4:$KM$4,BK$3,'English Scores- Leveled papers'!$H66:$KM66,"&lt;&gt;")=0,"",SUMIF('English Scores- Leveled papers'!$H$4:$KM$4,BK$3,'English Scores- Leveled papers'!$H66:$KM66)))</f>
        <is>
          <t/>
        </is>
      </c>
      <c r="BL64" s="752" t="inlineStr">
        <f aca="false">IF($B64="","",IF(COUNTIFS('English Scores- Leveled papers'!$H$4:$KM$4,BL$3,'English Scores- Leveled papers'!$H66:$KM66,"&lt;&gt;")=0,"",SUMIF('English Scores- Leveled papers'!$H$4:$KM$4,BL$3,'English Scores- Leveled papers'!$H66:$KM66)))</f>
        <is>
          <t/>
        </is>
      </c>
      <c r="BM64" s="752" t="inlineStr">
        <f aca="false">IF($B64="","",IF(COUNTIFS('English Scores- Leveled papers'!$H$4:$KM$4,BM$3,'English Scores- Leveled papers'!$H66:$KM66,"&lt;&gt;")=0,"",SUMIF('English Scores- Leveled papers'!$H$4:$KM$4,BM$3,'English Scores- Leveled papers'!$H66:$KM66)))</f>
        <is>
          <t/>
        </is>
      </c>
      <c r="BN64" s="752" t="inlineStr">
        <f aca="false">IF($B64="","",IF(COUNTIFS('English Scores- Leveled papers'!$H$4:$KM$4,BN$3,'English Scores- Leveled papers'!$H66:$KM66,"&lt;&gt;")=0,"",SUMIF('English Scores- Leveled papers'!$H$4:$KM$4,BN$3,'English Scores- Leveled papers'!$H66:$KM66)))</f>
        <is>
          <t/>
        </is>
      </c>
      <c r="BO64" s="752" t="inlineStr">
        <f aca="false">IF($B64="","",IF(COUNTIFS('English Scores- Leveled papers'!$H$4:$KM$4,BO$3,'English Scores- Leveled papers'!$H66:$KM66,"&lt;&gt;")=0,"",SUMIF('English Scores- Leveled papers'!$H$4:$KM$4,BO$3,'English Scores- Leveled papers'!$H66:$KM66)))</f>
        <is>
          <t/>
        </is>
      </c>
      <c r="BP64" s="319" t="inlineStr">
        <f aca="false">IF($B64="","",IF(COUNTIFS('English Scores- Leveled papers'!$H$4:$KM$4,BP$3,'English Scores- Leveled papers'!$H66:$KM66,"&lt;&gt;")=0,"",SUMIF('English Scores- Leveled papers'!$H$4:$KM$4,BP$3,'English Scores- Leveled papers'!$H66:$KM66)))</f>
        <is>
          <t/>
        </is>
      </c>
      <c r="BQ64" s="319" t="inlineStr">
        <f aca="false">IF($B64="","",IF(COUNTIFS('English Scores- Leveled papers'!$H$4:$KM$4,BQ$3,'English Scores- Leveled papers'!$H66:$KM66,"&lt;&gt;")=0,"",SUMIF('English Scores- Leveled papers'!$H$4:$KM$4,BQ$3,'English Scores- Leveled papers'!$H66:$KM66)))</f>
        <is>
          <t/>
        </is>
      </c>
      <c r="BR64" s="319" t="inlineStr">
        <f aca="false">IF($B64="","",IF(COUNTIFS('English Scores- Leveled papers'!$H$4:$KM$4,BR$3,'English Scores- Leveled papers'!$H66:$KM66,"&lt;&gt;")=0,"",SUMIF('English Scores- Leveled papers'!$H$4:$KM$4,BR$3,'English Scores- Leveled papers'!$H66:$KM66)))</f>
        <is>
          <t/>
        </is>
      </c>
      <c r="BS64" s="319" t="inlineStr">
        <f aca="false">IF($B64="","",IF(COUNTIFS('English Scores- Leveled papers'!$H$4:$KM$4,BS$3,'English Scores- Leveled papers'!$H66:$KM66,"&lt;&gt;")=0,"",SUMIF('English Scores- Leveled papers'!$H$4:$KM$4,BS$3,'English Scores- Leveled papers'!$H66:$KM66)))</f>
        <is>
          <t/>
        </is>
      </c>
      <c r="BT64" s="319" t="inlineStr">
        <f aca="false">IF($B64="","",IF(COUNTIFS('English Scores- Leveled papers'!$H$4:$KM$4,BT$3,'English Scores- Leveled papers'!$H66:$KM66,"&lt;&gt;")=0,"",SUMIF('English Scores- Leveled papers'!$H$4:$KM$4,BT$3,'English Scores- Leveled papers'!$H66:$KM66)))</f>
        <is>
          <t/>
        </is>
      </c>
      <c r="BU64" s="319" t="inlineStr">
        <f aca="false">IF($B64="","",IF(COUNTIFS('English Scores- Leveled papers'!$H$4:$KM$4,BU$3,'English Scores- Leveled papers'!$H66:$KM66,"&lt;&gt;")=0,"",SUMIF('English Scores- Leveled papers'!$H$4:$KM$4,BU$3,'English Scores- Leveled papers'!$H66:$KM66)))</f>
        <is>
          <t/>
        </is>
      </c>
      <c r="BV64" s="319" t="inlineStr">
        <f aca="false">IF($B64="","",IF(COUNTIFS('English Scores- Leveled papers'!$H$4:$KM$4,BV$3,'English Scores- Leveled papers'!$H66:$KM66,"&lt;&gt;")=0,"",SUMIF('English Scores- Leveled papers'!$H$4:$KM$4,BV$3,'English Scores- Leveled papers'!$H66:$KM66)))</f>
        <is>
          <t/>
        </is>
      </c>
      <c r="BW64" s="319" t="inlineStr">
        <f aca="false">IF($B64="","",IF(COUNTIFS('English Scores- Leveled papers'!$H$4:$KM$4,BW$3,'English Scores- Leveled papers'!$H66:$KM66,"&lt;&gt;")=0,"",SUMIF('English Scores- Leveled papers'!$H$4:$KM$4,BW$3,'English Scores- Leveled papers'!$H66:$KM66)))</f>
        <is>
          <t/>
        </is>
      </c>
      <c r="BX64" s="752" t="inlineStr">
        <f aca="false">IF($B64="","",IF(COUNTIFS('English Scores- Leveled papers'!$H$4:$KM$4,BX$3,'English Scores- Leveled papers'!$H66:$KM66,"&lt;&gt;")=0,"",SUMIF('English Scores- Leveled papers'!$H$4:$KM$4,BX$3,'English Scores- Leveled papers'!$H66:$KM66)))</f>
        <is>
          <t/>
        </is>
      </c>
      <c r="BY64" s="752" t="inlineStr">
        <f aca="false">IF($B64="","",IF(COUNTIFS('English Scores- Leveled papers'!$H$4:$KM$4,BY$3,'English Scores- Leveled papers'!$H66:$KM66,"&lt;&gt;")=0,"",SUMIF('English Scores- Leveled papers'!$H$4:$KM$4,BY$3,'English Scores- Leveled papers'!$H66:$KM66)))</f>
        <is>
          <t/>
        </is>
      </c>
      <c r="BZ64" s="752" t="inlineStr">
        <f aca="false">IF($B64="","",IF(COUNTIFS('English Scores- Leveled papers'!$H$4:$KM$4,BZ$3,'English Scores- Leveled papers'!$H66:$KM66,"&lt;&gt;")=0,"",SUMIF('English Scores- Leveled papers'!$H$4:$KM$4,BZ$3,'English Scores- Leveled papers'!$H66:$KM66)))</f>
        <is>
          <t/>
        </is>
      </c>
      <c r="CA64" s="752" t="inlineStr">
        <f aca="false">IF($B64="","",IF(COUNTIFS('English Scores- Leveled papers'!$H$4:$KM$4,CA$3,'English Scores- Leveled papers'!$H66:$KM66,"&lt;&gt;")=0,"",SUMIF('English Scores- Leveled papers'!$H$4:$KM$4,CA$3,'English Scores- Leveled papers'!$H66:$KM66)))</f>
        <is>
          <t/>
        </is>
      </c>
      <c r="CB64" s="752" t="inlineStr">
        <f aca="false">IF($B64="","",IF(COUNTIFS('English Scores- Leveled papers'!$H$4:$KM$4,CB$3,'English Scores- Leveled papers'!$H66:$KM66,"&lt;&gt;")=0,"",SUMIF('English Scores- Leveled papers'!$H$4:$KM$4,CB$3,'English Scores- Leveled papers'!$H66:$KM66)))</f>
        <is>
          <t/>
        </is>
      </c>
      <c r="CC64" s="752" t="inlineStr">
        <f aca="false">IF($B64="","",IF(COUNTIFS('English Scores- Leveled papers'!$H$4:$KM$4,CC$3,'English Scores- Leveled papers'!$H66:$KM66,"&lt;&gt;")=0,"",SUMIF('English Scores- Leveled papers'!$H$4:$KM$4,CC$3,'English Scores- Leveled papers'!$H66:$KM66)))</f>
        <is>
          <t/>
        </is>
      </c>
      <c r="CD64" s="752" t="inlineStr">
        <f aca="false">IF($B64="","",IF(COUNTIFS('English Scores- Leveled papers'!$H$4:$KM$4,CD$3,'English Scores- Leveled papers'!$H66:$KM66,"&lt;&gt;")=0,"",SUMIF('English Scores- Leveled papers'!$H$4:$KM$4,CD$3,'English Scores- Leveled papers'!$H66:$KM66)))</f>
        <is>
          <t/>
        </is>
      </c>
      <c r="CE64" s="752" t="inlineStr">
        <f aca="false">IF($B64="","",IF(COUNTIFS('English Scores- Leveled papers'!$H$4:$KM$4,CE$3,'English Scores- Leveled papers'!$H66:$KM66,"&lt;&gt;")=0,"",SUMIF('English Scores- Leveled papers'!$H$4:$KM$4,CE$3,'English Scores- Leveled papers'!$H66:$KM66)))</f>
        <is>
          <t/>
        </is>
      </c>
      <c r="CF64" s="752" t="inlineStr">
        <f aca="false">IF($B64="","",IF(COUNTIFS('English Scores- Leveled papers'!$H$4:$KM$4,CF$3,'English Scores- Leveled papers'!$H66:$KM66,"&lt;&gt;")=0,"",SUMIF('English Scores- Leveled papers'!$H$4:$KM$4,CF$3,'English Scores- Leveled papers'!$H66:$KM66)))</f>
        <is>
          <t/>
        </is>
      </c>
      <c r="CG64" s="319" t="inlineStr">
        <f aca="false">IF($B64="","",IF(COUNTIFS('English Scores- Leveled papers'!$H$4:$KM$4,CG$3,'English Scores- Leveled papers'!$H66:$KM66,"&lt;&gt;")=0,"",SUMIF('English Scores- Leveled papers'!$H$4:$KM$4,CG$3,'English Scores- Leveled papers'!$H66:$KM66)))</f>
        <is>
          <t/>
        </is>
      </c>
      <c r="CH64" s="319" t="inlineStr">
        <f aca="false">IF($B64="","",IF(COUNTIFS('English Scores- Leveled papers'!$H$4:$KM$4,CH$3,'English Scores- Leveled papers'!$H66:$KM66,"&lt;&gt;")=0,"",SUMIF('English Scores- Leveled papers'!$H$4:$KM$4,CH$3,'English Scores- Leveled papers'!$H66:$KM66)))</f>
        <is>
          <t/>
        </is>
      </c>
      <c r="CI64" s="319" t="inlineStr">
        <f aca="false">IF($B64="","",IF(COUNTIFS('English Scores- Leveled papers'!$H$4:$KM$4,CI$3,'English Scores- Leveled papers'!$H66:$KM66,"&lt;&gt;")=0,"",SUMIF('English Scores- Leveled papers'!$H$4:$KM$4,CI$3,'English Scores- Leveled papers'!$H66:$KM66)))</f>
        <is>
          <t/>
        </is>
      </c>
      <c r="CJ64" s="319" t="inlineStr">
        <f aca="false">IF($B64="","",IF(COUNTIFS('English Scores- Leveled papers'!$H$4:$KM$4,CJ$3,'English Scores- Leveled papers'!$H66:$KM66,"&lt;&gt;")=0,"",SUMIF('English Scores- Leveled papers'!$H$4:$KM$4,CJ$3,'English Scores- Leveled papers'!$H66:$KM66)))</f>
        <is>
          <t/>
        </is>
      </c>
      <c r="CK64" s="319" t="inlineStr">
        <f aca="false">IF($B64="","",IF(COUNTIFS('English Scores- Leveled papers'!$H$4:$KM$4,CK$3,'English Scores- Leveled papers'!$H66:$KM66,"&lt;&gt;")=0,"",SUMIF('English Scores- Leveled papers'!$H$4:$KM$4,CK$3,'English Scores- Leveled papers'!$H66:$KM66)))</f>
        <is>
          <t/>
        </is>
      </c>
      <c r="CL64" s="752" t="inlineStr">
        <f aca="false">IF($B64="","",IF(COUNTIFS('English Scores- Leveled papers'!$H$4:$KM$4,CL$3,'English Scores- Leveled papers'!$H66:$KM66,"&lt;&gt;")=0,"",SUMIF('English Scores- Leveled papers'!$H$4:$KM$4,CL$3,'English Scores- Leveled papers'!$H66:$KM66)))</f>
        <is>
          <t/>
        </is>
      </c>
      <c r="CM64" s="752" t="inlineStr">
        <f aca="false">IF($B64="","",IF(COUNTIFS('English Scores- Leveled papers'!$H$4:$KM$4,CM$3,'English Scores- Leveled papers'!$H66:$KM66,"&lt;&gt;")=0,"",SUMIF('English Scores- Leveled papers'!$H$4:$KM$4,CM$3,'English Scores- Leveled papers'!$H66:$KM66)))</f>
        <is>
          <t/>
        </is>
      </c>
      <c r="CN64" s="752" t="inlineStr">
        <f aca="false">IF($B64="","",IF(COUNTIFS('English Scores- Leveled papers'!$H$4:$KM$4,CN$3,'English Scores- Leveled papers'!$H66:$KM66,"&lt;&gt;")=0,"",SUMIF('English Scores- Leveled papers'!$H$4:$KM$4,CN$3,'English Scores- Leveled papers'!$H66:$KM66)))</f>
        <is>
          <t/>
        </is>
      </c>
      <c r="CO64" s="752" t="inlineStr">
        <f aca="false">IF($B64="","",IF(COUNTIFS('English Scores- Leveled papers'!$H$4:$KM$4,CO$3,'English Scores- Leveled papers'!$H66:$KM66,"&lt;&gt;")=0,"",SUMIF('English Scores- Leveled papers'!$H$4:$KM$4,CO$3,'English Scores- Leveled papers'!$H66:$KM66)))</f>
        <is>
          <t/>
        </is>
      </c>
      <c r="CP64" s="752" t="inlineStr">
        <f aca="false">IF($B64="","",IF(COUNTIFS('English Scores- Leveled papers'!$H$4:$KM$4,CP$3,'English Scores- Leveled papers'!$H66:$KM66,"&lt;&gt;")=0,"",SUMIF('English Scores- Leveled papers'!$H$4:$KM$4,CP$3,'English Scores- Leveled papers'!$H66:$KM66)))</f>
        <is>
          <t/>
        </is>
      </c>
      <c r="CQ64" s="752" t="inlineStr">
        <f aca="false">IF($B64="","",IF(COUNTIFS('English Scores- Leveled papers'!$H$4:$KM$4,CQ$3,'English Scores- Leveled papers'!$H66:$KM66,"&lt;&gt;")=0,"",SUMIF('English Scores- Leveled papers'!$H$4:$KM$4,CQ$3,'English Scores- Leveled papers'!$H66:$KM66)))</f>
        <is>
          <t/>
        </is>
      </c>
      <c r="CR64" s="752" t="inlineStr">
        <f aca="false">IF($B64="","",IF(COUNTIFS('English Scores- Leveled papers'!$H$4:$KM$4,CR$3,'English Scores- Leveled papers'!$H66:$KM66,"&lt;&gt;")=0,"",SUMIF('English Scores- Leveled papers'!$H$4:$KM$4,CR$3,'English Scores- Leveled papers'!$H66:$KM66)))</f>
        <is>
          <t/>
        </is>
      </c>
      <c r="CS64" s="752" t="inlineStr">
        <f aca="false">IF($B64="","",IF(COUNTIFS('English Scores- Leveled papers'!$H$4:$KM$4,CS$3,'English Scores- Leveled papers'!$H66:$KM66,"&lt;&gt;")=0,"",SUMIF('English Scores- Leveled papers'!$H$4:$KM$4,CS$3,'English Scores- Leveled papers'!$H66:$KM66)))</f>
        <is>
          <t/>
        </is>
      </c>
      <c r="CT64" s="319" t="inlineStr">
        <f aca="false">IF($B64="","",IF(COUNTIFS('English Scores- Leveled papers'!$H$4:$KM$4,CT$3,'English Scores- Leveled papers'!$H66:$KM66,"&lt;&gt;")=0,"",SUMIF('English Scores- Leveled papers'!$H$4:$KM$4,CT$3,'English Scores- Leveled papers'!$H66:$KM66)))</f>
        <is>
          <t/>
        </is>
      </c>
      <c r="CU64" s="319" t="inlineStr">
        <f aca="false">IF($B64="","",IF(COUNTIFS('English Scores- Leveled papers'!$H$4:$KM$4,CU$3,'English Scores- Leveled papers'!$H66:$KM66,"&lt;&gt;")=0,"",SUMIF('English Scores- Leveled papers'!$H$4:$KM$4,CU$3,'English Scores- Leveled papers'!$H66:$KM66)))</f>
        <is>
          <t/>
        </is>
      </c>
      <c r="CV64" s="319" t="inlineStr">
        <f aca="false">IF($B64="","",IF(COUNTIFS('English Scores- Leveled papers'!$H$4:$KM$4,CV$3,'English Scores- Leveled papers'!$H66:$KM66,"&lt;&gt;")=0,"",SUMIF('English Scores- Leveled papers'!$H$4:$KM$4,CV$3,'English Scores- Leveled papers'!$H66:$KM66)))</f>
        <is>
          <t/>
        </is>
      </c>
      <c r="CW64" s="319" t="inlineStr">
        <f aca="false">IF($B64="","",IF(COUNTIFS('English Scores- Leveled papers'!$H$4:$KM$4,CW$3,'English Scores- Leveled papers'!$H66:$KM66,"&lt;&gt;")=0,"",SUMIF('English Scores- Leveled papers'!$H$4:$KM$4,CW$3,'English Scores- Leveled papers'!$H66:$KM66)))</f>
        <is>
          <t/>
        </is>
      </c>
      <c r="CX64" s="319" t="inlineStr">
        <f aca="false">IF($B64="","",IF(COUNTIFS('English Scores- Leveled papers'!$H$4:$KM$4,CX$3,'English Scores- Leveled papers'!$H66:$KM66,"&lt;&gt;")=0,"",SUMIF('English Scores- Leveled papers'!$H$4:$KM$4,CX$3,'English Scores- Leveled papers'!$H66:$KM66)))</f>
        <is>
          <t/>
        </is>
      </c>
      <c r="CY64" s="319" t="inlineStr">
        <f aca="false">IF($B64="","",IF(COUNTIFS('English Scores- Leveled papers'!$H$4:$KM$4,CY$3,'English Scores- Leveled papers'!$H66:$KM66,"&lt;&gt;")=0,"",SUMIF('English Scores- Leveled papers'!$H$4:$KM$4,CY$3,'English Scores- Leveled papers'!$H66:$KM66)))</f>
        <is>
          <t/>
        </is>
      </c>
      <c r="CZ64" s="319" t="inlineStr">
        <f aca="false">IF($B64="","",IF(COUNTIFS('English Scores- Leveled papers'!$H$4:$KM$4,CZ$3,'English Scores- Leveled papers'!$H66:$KM66,"&lt;&gt;")=0,"",SUMIF('English Scores- Leveled papers'!$H$4:$KM$4,CZ$3,'English Scores- Leveled papers'!$H66:$KM66)))</f>
        <is>
          <t/>
        </is>
      </c>
      <c r="DA64" s="319" t="inlineStr">
        <f aca="false">IF($B64="","",IF(COUNTIFS('English Scores- Leveled papers'!$H$4:$KM$4,DA$3,'English Scores- Leveled papers'!$H66:$KM66,"&lt;&gt;")=0,"",SUMIF('English Scores- Leveled papers'!$H$4:$KM$4,DA$3,'English Scores- Leveled papers'!$H66:$KM66)))</f>
        <is>
          <t/>
        </is>
      </c>
      <c r="DB64" s="319" t="inlineStr">
        <f aca="false">IF($B64="","",IF(COUNTIFS('English Scores- Leveled papers'!$H$4:$KM$4,DB$3,'English Scores- Leveled papers'!$H66:$KM66,"&lt;&gt;")=0,"",SUMIF('English Scores- Leveled papers'!$H$4:$KM$4,DB$3,'English Scores- Leveled papers'!$H66:$KM66)))</f>
        <is>
          <t/>
        </is>
      </c>
      <c r="DC64" s="319" t="inlineStr">
        <f aca="false">IF($B64="","",IF(COUNTIFS('English Scores- Leveled papers'!$H$4:$KM$4,DC$3,'English Scores- Leveled papers'!$H66:$KM66,"&lt;&gt;")=0,"",SUMIF('English Scores- Leveled papers'!$H$4:$KM$4,DC$3,'English Scores- Leveled papers'!$H66:$KM66)))</f>
        <is>
          <t/>
        </is>
      </c>
      <c r="DD64" s="319" t="inlineStr">
        <f aca="false">IF($B64="","",IF(COUNTIFS('English Scores- Leveled papers'!$H$4:$KM$4,DD$3,'English Scores- Leveled papers'!$H66:$KM66,"&lt;&gt;")=0,"",SUMIF('English Scores- Leveled papers'!$H$4:$KM$4,DD$3,'English Scores- Leveled papers'!$H66:$KM66)))</f>
        <is>
          <t/>
        </is>
      </c>
      <c r="DE64" s="319" t="inlineStr">
        <f aca="false">IF($B64="","",IF(COUNTIFS('English Scores- Leveled papers'!$H$4:$KM$4,DE$3,'English Scores- Leveled papers'!$H66:$KM66,"&lt;&gt;")=0,"",SUMIF('English Scores- Leveled papers'!$H$4:$KM$4,DE$3,'English Scores- Leveled papers'!$H66:$KM66)))</f>
        <is>
          <t/>
        </is>
      </c>
      <c r="DF64" s="752" t="inlineStr">
        <f aca="false">IF($B64="","",IF(COUNTIFS('English Scores- Leveled papers'!$H$4:$KM$4,DF$3,'English Scores- Leveled papers'!$H66:$KM66,"&lt;&gt;")=0,"",SUMIF('English Scores- Leveled papers'!$H$4:$KM$4,DF$3,'English Scores- Leveled papers'!$H66:$KM66)))</f>
        <is>
          <t/>
        </is>
      </c>
      <c r="DG64" s="752" t="inlineStr">
        <f aca="false">IF($B64="","",IF(COUNTIFS('English Scores- Leveled papers'!$H$4:$KM$4,DG$3,'English Scores- Leveled papers'!$H66:$KM66,"&lt;&gt;")=0,"",SUMIF('English Scores- Leveled papers'!$H$4:$KM$4,DG$3,'English Scores- Leveled papers'!$H66:$KM66)))</f>
        <is>
          <t/>
        </is>
      </c>
      <c r="DH64" s="752" t="inlineStr">
        <f aca="false">IF($B64="","",IF(COUNTIFS('English Scores- Leveled papers'!$H$4:$KM$4,DH$3,'English Scores- Leveled papers'!$H66:$KM66,"&lt;&gt;")=0,"",SUMIF('English Scores- Leveled papers'!$H$4:$KM$4,DH$3,'English Scores- Leveled papers'!$H66:$KM66)))</f>
        <is>
          <t/>
        </is>
      </c>
      <c r="DI64" s="752" t="inlineStr">
        <f aca="false">IF($B64="","",IF(COUNTIFS('English Scores- Leveled papers'!$H$4:$KM$4,DI$3,'English Scores- Leveled papers'!$H66:$KM66,"&lt;&gt;")=0,"",SUMIF('English Scores- Leveled papers'!$H$4:$KM$4,DI$3,'English Scores- Leveled papers'!$H66:$KM66)))</f>
        <is>
          <t/>
        </is>
      </c>
      <c r="DJ64" s="752" t="inlineStr">
        <f aca="false">IF($B64="","",IF(COUNTIFS('English Scores- Leveled papers'!$H$4:$KM$4,DJ$3,'English Scores- Leveled papers'!$H66:$KM66,"&lt;&gt;")=0,"",SUMIF('English Scores- Leveled papers'!$H$4:$KM$4,DJ$3,'English Scores- Leveled papers'!$H66:$KM66)))</f>
        <is>
          <t/>
        </is>
      </c>
      <c r="DK64" s="752" t="inlineStr">
        <f aca="false">IF($B64="","",IF(COUNTIFS('English Scores- Leveled papers'!$H$4:$KM$4,DK$3,'English Scores- Leveled papers'!$H66:$KM66,"&lt;&gt;")=0,"",SUMIF('English Scores- Leveled papers'!$H$4:$KM$4,DK$3,'English Scores- Leveled papers'!$H66:$KM66)))</f>
        <is>
          <t/>
        </is>
      </c>
      <c r="DL64" s="752" t="inlineStr">
        <f aca="false">IF($B64="","",IF(COUNTIFS('English Scores- Leveled papers'!$H$4:$KM$4,DL$3,'English Scores- Leveled papers'!$H66:$KM66,"&lt;&gt;")=0,"",SUMIF('English Scores- Leveled papers'!$H$4:$KM$4,DL$3,'English Scores- Leveled papers'!$H66:$KM66)))</f>
        <is>
          <t/>
        </is>
      </c>
      <c r="DM64" s="752" t="inlineStr">
        <f aca="false">IF($B64="","",IF(COUNTIFS('English Scores- Leveled papers'!$H$4:$KM$4,DM$3,'English Scores- Leveled papers'!$H66:$KM66,"&lt;&gt;")=0,"",SUMIF('English Scores- Leveled papers'!$H$4:$KM$4,DM$3,'English Scores- Leveled papers'!$H66:$KM66)))</f>
        <is>
          <t/>
        </is>
      </c>
      <c r="DN64" s="752" t="inlineStr">
        <f aca="false">IF($B64="","",IF(COUNTIFS('English Scores- Leveled papers'!$H$4:$KM$4,DN$3,'English Scores- Leveled papers'!$H66:$KM66,"&lt;&gt;")=0,"",SUMIF('English Scores- Leveled papers'!$H$4:$KM$4,DN$3,'English Scores- Leveled papers'!$H66:$KM66)))</f>
        <is>
          <t/>
        </is>
      </c>
      <c r="DO64" s="752" t="inlineStr">
        <f aca="false">IF($B64="","",IF(COUNTIFS('English Scores- Leveled papers'!$H$4:$KM$4,DO$3,'English Scores- Leveled papers'!$H66:$KM66,"&lt;&gt;")=0,"",SUMIF('English Scores- Leveled papers'!$H$4:$KM$4,DO$3,'English Scores- Leveled papers'!$H66:$KM66)))</f>
        <is>
          <t/>
        </is>
      </c>
      <c r="DP64" s="752" t="inlineStr">
        <f aca="false">IF($B64="","",IF(COUNTIFS('English Scores- Leveled papers'!$H$4:$KM$4,DP$3,'English Scores- Leveled papers'!$H66:$KM66,"&lt;&gt;")=0,"",SUMIF('English Scores- Leveled papers'!$H$4:$KM$4,DP$3,'English Scores- Leveled papers'!$H66:$KM66)))</f>
        <is>
          <t/>
        </is>
      </c>
      <c r="DQ64" s="752" t="inlineStr">
        <f aca="false">IF($B64="","",IF(COUNTIFS('English Scores- Leveled papers'!$H$4:$KM$4,DQ$3,'English Scores- Leveled papers'!$H66:$KM66,"&lt;&gt;")=0,"",SUMIF('English Scores- Leveled papers'!$H$4:$KM$4,DQ$3,'English Scores- Leveled papers'!$H66:$KM66)))</f>
        <is>
          <t/>
        </is>
      </c>
      <c r="DR64" s="319" t="inlineStr">
        <f aca="false">IF($B64="","",IF(COUNTIFS('English Scores- Leveled papers'!$H$4:$KM$4,DR$3,'English Scores- Leveled papers'!$H66:$KM66,"&lt;&gt;")=0,"",SUMIF('English Scores- Leveled papers'!$H$4:$KM$4,DR$3,'English Scores- Leveled papers'!$H66:$KM66)))</f>
        <is>
          <t/>
        </is>
      </c>
      <c r="DS64" s="319" t="inlineStr">
        <f aca="false">IF($B64="","",IF(COUNTIFS('English Scores- Leveled papers'!$H$4:$KM$4,DS$3,'English Scores- Leveled papers'!$H66:$KM66,"&lt;&gt;")=0,"",SUMIF('English Scores- Leveled papers'!$H$4:$KM$4,DS$3,'English Scores- Leveled papers'!$H66:$KM66)))</f>
        <is>
          <t/>
        </is>
      </c>
      <c r="DT64" s="319" t="inlineStr">
        <f aca="false">IF($B64="","",IF(COUNTIFS('English Scores- Leveled papers'!$H$4:$KM$4,DT$3,'English Scores- Leveled papers'!$H66:$KM66,"&lt;&gt;")=0,"",SUMIF('English Scores- Leveled papers'!$H$4:$KM$4,DT$3,'English Scores- Leveled papers'!$H66:$KM66)))</f>
        <is>
          <t/>
        </is>
      </c>
      <c r="DU64" s="319" t="inlineStr">
        <f aca="false">IF($B64="","",IF(COUNTIFS('English Scores- Leveled papers'!$H$4:$KM$4,DU$3,'English Scores- Leveled papers'!$H66:$KM66,"&lt;&gt;")=0,"",SUMIF('English Scores- Leveled papers'!$H$4:$KM$4,DU$3,'English Scores- Leveled papers'!$H66:$KM66)))</f>
        <is>
          <t/>
        </is>
      </c>
      <c r="DV64" s="319" t="inlineStr">
        <f aca="false">IF($B64="","",IF(COUNTIFS('English Scores- Leveled papers'!$H$4:$KM$4,DV$3,'English Scores- Leveled papers'!$H66:$KM66,"&lt;&gt;")=0,"",SUMIF('English Scores- Leveled papers'!$H$4:$KM$4,DV$3,'English Scores- Leveled papers'!$H66:$KM66)))</f>
        <is>
          <t/>
        </is>
      </c>
      <c r="DW64" s="319" t="inlineStr">
        <f aca="false">IF($B64="","",IF(COUNTIFS('English Scores- Leveled papers'!$H$4:$KM$4,DW$3,'English Scores- Leveled papers'!$H66:$KM66,"&lt;&gt;")=0,"",SUMIF('English Scores- Leveled papers'!$H$4:$KM$4,DW$3,'English Scores- Leveled papers'!$H66:$KM66)))</f>
        <is>
          <t/>
        </is>
      </c>
      <c r="DX64" s="319" t="inlineStr">
        <f aca="false">IF($B64="","",IF(COUNTIFS('English Scores- Leveled papers'!$H$4:$KM$4,DX$3,'English Scores- Leveled papers'!$H66:$KM66,"&lt;&gt;")=0,"",SUMIF('English Scores- Leveled papers'!$H$4:$KM$4,DX$3,'English Scores- Leveled papers'!$H66:$KM66)))</f>
        <is>
          <t/>
        </is>
      </c>
      <c r="DY64" s="319" t="inlineStr">
        <f aca="false">IF($B64="","",IF(COUNTIFS('English Scores- Leveled papers'!$H$4:$KM$4,DY$3,'English Scores- Leveled papers'!$H66:$KM66,"&lt;&gt;")=0,"",SUMIF('English Scores- Leveled papers'!$H$4:$KM$4,DY$3,'English Scores- Leveled papers'!$H66:$KM66)))</f>
        <is>
          <t/>
        </is>
      </c>
      <c r="DZ64" s="319" t="inlineStr">
        <f aca="false">IF($B64="","",IF(COUNTIFS('English Scores- Leveled papers'!$H$4:$KM$4,DZ$3,'English Scores- Leveled papers'!$H66:$KM66,"&lt;&gt;")=0,"",SUMIF('English Scores- Leveled papers'!$H$4:$KM$4,DZ$3,'English Scores- Leveled papers'!$H66:$KM66)))</f>
        <is>
          <t/>
        </is>
      </c>
      <c r="EA64" s="319" t="inlineStr">
        <f aca="false">IF($B64="","",IF(COUNTIFS('English Scores- Leveled papers'!$H$4:$KM$4,EA$3,'English Scores- Leveled papers'!$H66:$KM66,"&lt;&gt;")=0,"",SUMIF('English Scores- Leveled papers'!$H$4:$KM$4,EA$3,'English Scores- Leveled papers'!$H66:$KM66)))</f>
        <is>
          <t/>
        </is>
      </c>
      <c r="EB64" s="319" t="inlineStr">
        <f aca="false">IF($B64="","",IF(COUNTIFS('English Scores- Leveled papers'!$H$4:$KM$4,EB$3,'English Scores- Leveled papers'!$H66:$KM66,"&lt;&gt;")=0,"",SUMIF('English Scores- Leveled papers'!$H$4:$KM$4,EB$3,'English Scores- Leveled papers'!$H66:$KM66)))</f>
        <is>
          <t/>
        </is>
      </c>
      <c r="EC64" s="319" t="inlineStr">
        <f aca="false">IF($B64="","",IF(COUNTIFS('English Scores- Leveled papers'!$H$4:$KM$4,EC$3,'English Scores- Leveled papers'!$H66:$KM66,"&lt;&gt;")=0,"",SUMIF('English Scores- Leveled papers'!$H$4:$KM$4,EC$3,'English Scores- Leveled papers'!$H66:$KM66)))</f>
        <is>
          <t/>
        </is>
      </c>
      <c r="ED64" s="752" t="inlineStr">
        <f aca="false">IF($B64="","",IF(COUNTIFS('English Scores- Leveled papers'!$H$4:$KM$4,ED$3,'English Scores- Leveled papers'!$H66:$KM66,"&lt;&gt;")=0,"",SUMIF('English Scores- Leveled papers'!$H$4:$KM$4,ED$3,'English Scores- Leveled papers'!$H66:$KM66)))</f>
        <is>
          <t/>
        </is>
      </c>
      <c r="EE64" s="752" t="inlineStr">
        <f aca="false">IF($B64="","",IF(COUNTIFS('English Scores- Leveled papers'!$H$4:$KM$4,EE$3,'English Scores- Leveled papers'!$H66:$KM66,"&lt;&gt;")=0,"",SUMIF('English Scores- Leveled papers'!$H$4:$KM$4,EE$3,'English Scores- Leveled papers'!$H66:$KM66)))</f>
        <is>
          <t/>
        </is>
      </c>
      <c r="EF64" s="752" t="inlineStr">
        <f aca="false">IF($B64="","",IF(COUNTIFS('English Scores- Leveled papers'!$H$4:$KM$4,EF$3,'English Scores- Leveled papers'!$H66:$KM66,"&lt;&gt;")=0,"",SUMIF('English Scores- Leveled papers'!$H$4:$KM$4,EF$3,'English Scores- Leveled papers'!$H66:$KM66)))</f>
        <is>
          <t/>
        </is>
      </c>
      <c r="EG64" s="752" t="inlineStr">
        <f aca="false">IF($B64="","",IF(COUNTIFS('English Scores- Leveled papers'!$H$4:$KM$4,EG$3,'English Scores- Leveled papers'!$H66:$KM66,"&lt;&gt;")=0,"",SUMIF('English Scores- Leveled papers'!$H$4:$KM$4,EG$3,'English Scores- Leveled papers'!$H66:$KM66)))</f>
        <is>
          <t/>
        </is>
      </c>
      <c r="EH64" s="752" t="inlineStr">
        <f aca="false">IF($B64="","",IF(COUNTIFS('English Scores- Leveled papers'!$H$4:$KM$4,EH$3,'English Scores- Leveled papers'!$H66:$KM66,"&lt;&gt;")=0,"",SUMIF('English Scores- Leveled papers'!$H$4:$KM$4,EH$3,'English Scores- Leveled papers'!$H66:$KM66)))</f>
        <is>
          <t/>
        </is>
      </c>
      <c r="EI64" s="752" t="inlineStr">
        <f aca="false">IF($B64="","",IF(COUNTIFS('English Scores- Leveled papers'!$H$4:$KM$4,EI$3,'English Scores- Leveled papers'!$H66:$KM66,"&lt;&gt;")=0,"",SUMIF('English Scores- Leveled papers'!$H$4:$KM$4,EI$3,'English Scores- Leveled papers'!$H66:$KM66)))</f>
        <is>
          <t/>
        </is>
      </c>
      <c r="EJ64" s="752" t="inlineStr">
        <f aca="false">IF($B64="","",IF(COUNTIFS('English Scores- Leveled papers'!$H$4:$KM$4,EJ$3,'English Scores- Leveled papers'!$H66:$KM66,"&lt;&gt;")=0,"",SUMIF('English Scores- Leveled papers'!$H$4:$KM$4,EJ$3,'English Scores- Leveled papers'!$H66:$KM66)))</f>
        <is>
          <t/>
        </is>
      </c>
      <c r="EK64" s="752" t="inlineStr">
        <f aca="false">IF($B64="","",IF(COUNTIFS('English Scores- Leveled papers'!$H$4:$KM$4,EK$3,'English Scores- Leveled papers'!$H66:$KM66,"&lt;&gt;")=0,"",SUMIF('English Scores- Leveled papers'!$H$4:$KM$4,EK$3,'English Scores- Leveled papers'!$H66:$KM66)))</f>
        <is>
          <t/>
        </is>
      </c>
      <c r="EL64" s="752" t="inlineStr">
        <f aca="false">IF($B64="","",IF(COUNTIFS('English Scores- Leveled papers'!$H$4:$KM$4,EL$3,'English Scores- Leveled papers'!$H66:$KM66,"&lt;&gt;")=0,"",SUMIF('English Scores- Leveled papers'!$H$4:$KM$4,EL$3,'English Scores- Leveled papers'!$H66:$KM66)))</f>
        <is>
          <t/>
        </is>
      </c>
      <c r="EM64" s="752" t="inlineStr">
        <f aca="false">IF($B64="","",IF(COUNTIFS('English Scores- Leveled papers'!$H$4:$KM$4,EM$3,'English Scores- Leveled papers'!$H66:$KM66,"&lt;&gt;")=0,"",SUMIF('English Scores- Leveled papers'!$H$4:$KM$4,EM$3,'English Scores- Leveled papers'!$H66:$KM66)))</f>
        <is>
          <t/>
        </is>
      </c>
      <c r="EN64" s="752" t="inlineStr">
        <f aca="false">IF($B64="","",IF(COUNTIFS('English Scores- Leveled papers'!$H$4:$KM$4,EN$3,'English Scores- Leveled papers'!$H66:$KM66,"&lt;&gt;")=0,"",SUMIF('English Scores- Leveled papers'!$H$4:$KM$4,EN$3,'English Scores- Leveled papers'!$H66:$KM66)))</f>
        <is>
          <t/>
        </is>
      </c>
      <c r="EO64" s="752" t="inlineStr">
        <f aca="false">IF($B64="","",IF(COUNTIFS('English Scores- Leveled papers'!$H$4:$KM$4,EO$3,'English Scores- Leveled papers'!$H66:$KM66,"&lt;&gt;")=0,"",SUMIF('English Scores- Leveled papers'!$H$4:$KM$4,EO$3,'English Scores- Leveled papers'!$H66:$KM66)))</f>
        <is>
          <t/>
        </is>
      </c>
      <c r="EP64" s="752" t="inlineStr">
        <f aca="false">IF($B64="","",IF(COUNTIFS('English Scores- Leveled papers'!$H$4:$KM$4,EP$3,'English Scores- Leveled papers'!$H66:$KM66,"&lt;&gt;")=0,"",SUMIF('English Scores- Leveled papers'!$H$4:$KM$4,EP$3,'English Scores- Leveled papers'!$H66:$KM66)))</f>
        <is>
          <t/>
        </is>
      </c>
    </row>
    <row r="65" customFormat="false" ht="12.75" hidden="false" customHeight="true" outlineLevel="0" collapsed="false">
      <c r="A65" s="315" t="n">
        <v>61</v>
      </c>
      <c r="B65" s="315" t="inlineStr">
        <f aca="false">'English Scores- Leveled papers'!B67</f>
        <is>
          <t/>
        </is>
      </c>
      <c r="C65" s="751" t="e">
        <f aca="false">IF('RC Mastery Check+Question type'!D65="","",IF(OR('RC Mastery Check+Question type'!D65=-0.5,'RC Mastery Check+Question type'!D65=0,'RC Mastery Check+Question type'!D65=0.2,'RC Mastery Check+Question type'!D65=0.5),"NR",'cover sheet'!#ref!))</f>
        <v>#VALUE!</v>
      </c>
      <c r="D65" s="316" t="inlineStr">
        <f aca="false">IF(OR(B65="",COUNT('English Scores- Leveled papers'!AJ67:KM67)=0),"",IF((AND(R65&gt;=(70/100),R65&lt;1.1)),9,IF(AND(Q65&gt;=(70/100),Q65&lt;1.1),8,IF(AND(P65&gt;=(70/100),P65&lt;1.1),7,IF(AND(O65&gt;=(70/100),O65&lt;1.1),6,IF(AND(N65&gt;=0.7,N65&lt;1.1),5,IF(AND(M65&gt;=0.7,M65&lt;1.1),5,IF(AND(L65&gt;=0.7,L65&lt;1.1),4,IF(AND(K65&gt;=0.7,K65&lt;1.1),4,IF(AND(J65&gt;=0.7,J65&lt;1.1),3,IF(AND(I65&gt;=0.7,I65&lt;1.1),3,IF(AND(H65&gt;=0.7,H65&lt;1.1),2,IF(AND(G65&gt;=0.7,G65&lt;1.1),2,IF(AND(F65&gt;=0.7,F65&lt;1.1),1,IF(AND(E65&gt;=0.7,E65&lt;1.1),1,IF(COUNT('English Scores- Leveled papers'!AJ67:AK67)=0,"","NR"))))))))))))))))</f>
        <is>
          <t/>
        </is>
      </c>
      <c r="E65" s="318" t="str">
        <f aca="false">IF((B65=""),"",IF(COUNT(S65:W65)=0,"",ROUND(SUM(S65:W65)/SUM($S$2:$W$2),1)))</f>
        <v/>
      </c>
      <c r="F65" s="318" t="str">
        <f aca="false">IF((B65=""),"",IF(COUNT(X65:AB65)=0,"",ROUND(SUM(X65:AB65)/SUM($X$2:$AB$2),1)))</f>
        <v/>
      </c>
      <c r="G65" s="318" t="str">
        <f aca="false">IFERROR(IF((B65=""),"",IF(COUNT(AC65:AH65)=0,"",ROUND(SUM(AC65:AH65)/SUM($AC$2:$AH$2),1))),"")</f>
        <v/>
      </c>
      <c r="H65" s="318" t="str">
        <f aca="false">IFERROR(IF((B65=""),"",IF(COUNT(AI65:AN65)=0,"",ROUND(SUM(AI65:AN65)/SUM($AI$2:$AN$2),1))),0)</f>
        <v/>
      </c>
      <c r="I65" s="318" t="str">
        <f aca="false">IFERROR(IF((B65=""),"",IF(COUNT(AO65:AY65)=0,"",ROUND(SUM(AO65:AY65)/SUM($AO$2:$AY$2),1))),0)</f>
        <v/>
      </c>
      <c r="J65" s="318" t="str">
        <f aca="false">IFERROR(IF((B65=""),"",IF(COUNT(AZ65:BO65)=0,"",ROUND(SUM(AZ65:BO65)/SUM($AZ$2:$BO$2),1))),0)</f>
        <v/>
      </c>
      <c r="K65" s="318" t="str">
        <f aca="false">IFERROR(IF((B65=""),"",IF(COUNT(BP65:BW65)=0,"",ROUND(SUM(BP65:BW65)/SUM($BP$2:$BW$2),1))),0)</f>
        <v/>
      </c>
      <c r="L65" s="318" t="str">
        <f aca="false">IFERROR(IF((B65=""),"",IF(COUNT(BX65:CF65)=0,"",ROUND(SUM(BX65:CF65)/SUM($BX$2:$CF$2),1))),0)</f>
        <v/>
      </c>
      <c r="M65" s="318" t="str">
        <f aca="false">IFERROR(IF((B65=""),"",IF(COUNT(CG65:CK65)=0,"",ROUND(SUM(CG65:CK65)/SUM($CG$2:$CK$2),1))),0)</f>
        <v/>
      </c>
      <c r="N65" s="318" t="str">
        <f aca="false">IFERROR(IF((B65=""),"",IF(COUNT(CL65:CS65)=0,"",ROUND(SUM(CL65:CS65)/SUM($CL$2:$CS$2),1))),0)</f>
        <v/>
      </c>
      <c r="O65" s="318" t="str">
        <f aca="false">IFERROR(IF((B65=""),"",IF(COUNT(CT65:DE65)=0,"",ROUND(SUM(CT65:DE65)/SUM($CT$2:$DE$2),1))),0)</f>
        <v/>
      </c>
      <c r="P65" s="318" t="str">
        <f aca="false">IFERROR(IF((B65=""),"",IF(COUNT(DF65:DQ65)=0,"",ROUND(SUM(DF65:DQ65)/SUM($DF$2:$DQ$2),1))),0)</f>
        <v/>
      </c>
      <c r="Q65" s="318" t="str">
        <f aca="false">IFERROR(IF((B65=""),"",IF(COUNT(DR65:EB65)=0,"",ROUND(SUM(DR65:EB65)/SUM($DR$2:$EB$2),1))),0)</f>
        <v/>
      </c>
      <c r="R65" s="318" t="str">
        <f aca="false">(IF((B65=""),"",IF(COUNT(ED65:EP65)=0,"",ROUND(SUM(ED65:EP65)/SUM($ED$2:$EP$2),1))))</f>
        <v/>
      </c>
      <c r="S65" s="319" t="inlineStr">
        <f aca="false">IF($B65="","",IF(COUNTIFS('English Scores- Leveled papers'!$H$4:$KM$4,S$3,'English Scores- Leveled papers'!$H67:$KM67,"&lt;&gt;")=0,"",SUMIF('English Scores- Leveled papers'!$H$4:$KM$4,S$3,'English Scores- Leveled papers'!$H67:$KM67)))</f>
        <is>
          <t/>
        </is>
      </c>
      <c r="T65" s="319" t="inlineStr">
        <f aca="false">IF($B65="","",IF(COUNTIFS('English Scores- Leveled papers'!$H$4:$KM$4,T$3,'English Scores- Leveled papers'!$H67:$KM67,"&lt;&gt;")=0,"",SUMIF('English Scores- Leveled papers'!$H$4:$KM$4,T$3,'English Scores- Leveled papers'!$H67:$KM67)))</f>
        <is>
          <t/>
        </is>
      </c>
      <c r="U65" s="319" t="inlineStr">
        <f aca="false">IF($B65="","",IF(COUNTIFS('English Scores- Leveled papers'!$H$4:$KM$4,U$3,'English Scores- Leveled papers'!$H67:$KM67,"&lt;&gt;")=0,"",SUMIF('English Scores- Leveled papers'!$H$4:$KM$4,U$3,'English Scores- Leveled papers'!$H67:$KM67)))</f>
        <is>
          <t/>
        </is>
      </c>
      <c r="V65" s="319" t="inlineStr">
        <f aca="false">IF($B65="","",IF(COUNTIFS('English Scores- Leveled papers'!$H$4:$KM$4,V$3,'English Scores- Leveled papers'!$H67:$KM67,"&lt;&gt;")=0,"",SUMIF('English Scores- Leveled papers'!$H$4:$KM$4,V$3,'English Scores- Leveled papers'!$H67:$KM67)))</f>
        <is>
          <t/>
        </is>
      </c>
      <c r="W65" s="319" t="inlineStr">
        <f aca="false">IF($B65="","",IF(COUNTIFS('English Scores- Leveled papers'!$H$4:$KM$4,W$3,'English Scores- Leveled papers'!$H67:$KM67,"&lt;&gt;")=0,"",SUMIF('English Scores- Leveled papers'!$H$4:$KM$4,W$3,'English Scores- Leveled papers'!$H67:$KM67)))</f>
        <is>
          <t/>
        </is>
      </c>
      <c r="X65" s="752" t="inlineStr">
        <f aca="false">IF($B65="","",IF(COUNTIFS('English Scores- Leveled papers'!$H$4:$KM$4,X$3,'English Scores- Leveled papers'!$H67:$KM67,"&lt;&gt;")=0,"",SUMIF('English Scores- Leveled papers'!$H$4:$KM$4,X$3,'English Scores- Leveled papers'!$H67:$KM67)))</f>
        <is>
          <t/>
        </is>
      </c>
      <c r="Y65" s="752" t="inlineStr">
        <f aca="false">IF($B65="","",IF(COUNTIFS('English Scores- Leveled papers'!$H$4:$KM$4,Y$3,'English Scores- Leveled papers'!$H67:$KM67,"&lt;&gt;")=0,"",SUMIF('English Scores- Leveled papers'!$H$4:$KM$4,Y$3,'English Scores- Leveled papers'!$H67:$KM67)))</f>
        <is>
          <t/>
        </is>
      </c>
      <c r="Z65" s="752" t="inlineStr">
        <f aca="false">IF($B65="","",IF(COUNTIFS('English Scores- Leveled papers'!$H$4:$KM$4,Z$3,'English Scores- Leveled papers'!$H67:$KM67,"&lt;&gt;")=0,"",SUMIF('English Scores- Leveled papers'!$H$4:$KM$4,Z$3,'English Scores- Leveled papers'!$H67:$KM67)))</f>
        <is>
          <t/>
        </is>
      </c>
      <c r="AA65" s="752" t="inlineStr">
        <f aca="false">IF($B65="","",IF(COUNTIFS('English Scores- Leveled papers'!$H$4:$KM$4,AA$3,'English Scores- Leveled papers'!$H67:$KM67,"&lt;&gt;")=0,"",SUMIF('English Scores- Leveled papers'!$H$4:$KM$4,AA$3,'English Scores- Leveled papers'!$H67:$KM67)))</f>
        <is>
          <t/>
        </is>
      </c>
      <c r="AB65" s="752" t="inlineStr">
        <f aca="false">IF($B65="","",IF(COUNTIFS('English Scores- Leveled papers'!$H$4:$KM$4,AB$3,'English Scores- Leveled papers'!$H67:$KM67,"&lt;&gt;")=0,"",SUMIF('English Scores- Leveled papers'!$H$4:$KM$4,AB$3,'English Scores- Leveled papers'!$H67:$KM67)))</f>
        <is>
          <t/>
        </is>
      </c>
      <c r="AC65" s="319" t="inlineStr">
        <f aca="false">IF($B65="","",IF(COUNTIFS('English Scores- Leveled papers'!$H$4:$KM$4,AC$3,'English Scores- Leveled papers'!$H67:$KM67,"&lt;&gt;")=0,"",SUMIF('English Scores- Leveled papers'!$H$4:$KM$4,AC$3,'English Scores- Leveled papers'!$H67:$KM67)))</f>
        <is>
          <t/>
        </is>
      </c>
      <c r="AD65" s="319" t="inlineStr">
        <f aca="false">IF($B65="","",IF(COUNTIFS('English Scores- Leveled papers'!$H$4:$KM$4,AD$3,'English Scores- Leveled papers'!$H67:$KM67,"&lt;&gt;")=0,"",SUMIF('English Scores- Leveled papers'!$H$4:$KM$4,AD$3,'English Scores- Leveled papers'!$H67:$KM67)))</f>
        <is>
          <t/>
        </is>
      </c>
      <c r="AE65" s="319" t="inlineStr">
        <f aca="false">IF($B65="","",IF(COUNTIFS('English Scores- Leveled papers'!$H$4:$KM$4,AE$3,'English Scores- Leveled papers'!$H67:$KM67,"&lt;&gt;")=0,"",SUMIF('English Scores- Leveled papers'!$H$4:$KM$4,AE$3,'English Scores- Leveled papers'!$H67:$KM67)))</f>
        <is>
          <t/>
        </is>
      </c>
      <c r="AF65" s="319" t="inlineStr">
        <f aca="false">IF($B65="","",IF(COUNTIFS('English Scores- Leveled papers'!$H$4:$KM$4,AF$3,'English Scores- Leveled papers'!$H67:$KM67,"&lt;&gt;")=0,"",SUMIF('English Scores- Leveled papers'!$H$4:$KM$4,AF$3,'English Scores- Leveled papers'!$H67:$KM67)))</f>
        <is>
          <t/>
        </is>
      </c>
      <c r="AG65" s="319" t="inlineStr">
        <f aca="false">IF($B65="","",IF(COUNTIFS('English Scores- Leveled papers'!$H$4:$KM$4,AG$3,'English Scores- Leveled papers'!$H67:$KM67,"&lt;&gt;")=0,"",SUMIF('English Scores- Leveled papers'!$H$4:$KM$4,AG$3,'English Scores- Leveled papers'!$H67:$KM67)))</f>
        <is>
          <t/>
        </is>
      </c>
      <c r="AH65" s="319" t="inlineStr">
        <f aca="false">IF($B65="","",IF(COUNTIFS('English Scores- Leveled papers'!$H$4:$KM$4,AH$3,'English Scores- Leveled papers'!$H67:$KM67,"&lt;&gt;")=0,"",SUMIF('English Scores- Leveled papers'!$H$4:$KM$4,AH$3,'English Scores- Leveled papers'!$H67:$KM67)))</f>
        <is>
          <t/>
        </is>
      </c>
      <c r="AI65" s="752" t="inlineStr">
        <f aca="false">IF($B65="","",IF(COUNTIFS('English Scores- Leveled papers'!$H$4:$KM$4,AI$3,'English Scores- Leveled papers'!$H67:$KM67,"&lt;&gt;")=0,"",SUMIF('English Scores- Leveled papers'!$H$4:$KM$4,AI$3,'English Scores- Leveled papers'!$H67:$KM67)))</f>
        <is>
          <t/>
        </is>
      </c>
      <c r="AJ65" s="752" t="inlineStr">
        <f aca="false">IF($B65="","",IF(COUNTIFS('English Scores- Leveled papers'!$H$4:$KM$4,AJ$3,'English Scores- Leveled papers'!$H67:$KM67,"&lt;&gt;")=0,"",SUMIF('English Scores- Leveled papers'!$H$4:$KM$4,AJ$3,'English Scores- Leveled papers'!$H67:$KM67)))</f>
        <is>
          <t/>
        </is>
      </c>
      <c r="AK65" s="752" t="inlineStr">
        <f aca="false">IF($B65="","",IF(COUNTIFS('English Scores- Leveled papers'!$H$4:$KM$4,AK$3,'English Scores- Leveled papers'!$H67:$KM67,"&lt;&gt;")=0,"",SUMIF('English Scores- Leveled papers'!$H$4:$KM$4,AK$3,'English Scores- Leveled papers'!$H67:$KM67)))</f>
        <is>
          <t/>
        </is>
      </c>
      <c r="AL65" s="752" t="inlineStr">
        <f aca="false">IF($B65="","",IF(COUNTIFS('English Scores- Leveled papers'!$H$4:$KM$4,AL$3,'English Scores- Leveled papers'!$H67:$KM67,"&lt;&gt;")=0,"",SUMIF('English Scores- Leveled papers'!$H$4:$KM$4,AL$3,'English Scores- Leveled papers'!$H67:$KM67)))</f>
        <is>
          <t/>
        </is>
      </c>
      <c r="AM65" s="752" t="inlineStr">
        <f aca="false">IF($B65="","",IF(COUNTIFS('English Scores- Leveled papers'!$H$4:$KM$4,AM$3,'English Scores- Leveled papers'!$H67:$KM67,"&lt;&gt;")=0,"",SUMIF('English Scores- Leveled papers'!$H$4:$KM$4,AM$3,'English Scores- Leveled papers'!$H67:$KM67)))</f>
        <is>
          <t/>
        </is>
      </c>
      <c r="AN65" s="752" t="inlineStr">
        <f aca="false">IF($B65="","",IF(COUNTIFS('English Scores- Leveled papers'!$H$4:$KM$4,AN$3,'English Scores- Leveled papers'!$H67:$KM67,"&lt;&gt;")=0,"",SUMIF('English Scores- Leveled papers'!$H$4:$KM$4,AN$3,'English Scores- Leveled papers'!$H67:$KM67)))</f>
        <is>
          <t/>
        </is>
      </c>
      <c r="AO65" s="319" t="inlineStr">
        <f aca="false">IF($B65="","",IF(COUNTIFS('English Scores- Leveled papers'!$H$4:$KM$4,AO$3,'English Scores- Leveled papers'!$H67:$KM67,"&lt;&gt;")=0,"",SUMIF('English Scores- Leveled papers'!$H$4:$KM$4,AO$3,'English Scores- Leveled papers'!$H67:$KM67)))</f>
        <is>
          <t/>
        </is>
      </c>
      <c r="AP65" s="319" t="inlineStr">
        <f aca="false">IF($B65="","",IF(COUNTIFS('English Scores- Leveled papers'!$H$4:$KM$4,AP$3,'English Scores- Leveled papers'!$H67:$KM67,"&lt;&gt;")=0,"",SUMIF('English Scores- Leveled papers'!$H$4:$KM$4,AP$3,'English Scores- Leveled papers'!$H67:$KM67)))</f>
        <is>
          <t/>
        </is>
      </c>
      <c r="AQ65" s="319" t="inlineStr">
        <f aca="false">IF($B65="","",IF(COUNTIFS('English Scores- Leveled papers'!$H$4:$KM$4,AQ$3,'English Scores- Leveled papers'!$H67:$KM67,"&lt;&gt;")=0,"",SUMIF('English Scores- Leveled papers'!$H$4:$KM$4,AQ$3,'English Scores- Leveled papers'!$H67:$KM67)))</f>
        <is>
          <t/>
        </is>
      </c>
      <c r="AR65" s="319" t="inlineStr">
        <f aca="false">IF($B65="","",IF(COUNTIFS('English Scores- Leveled papers'!$H$4:$KM$4,AR$3,'English Scores- Leveled papers'!$H67:$KM67,"&lt;&gt;")=0,"",SUMIF('English Scores- Leveled papers'!$H$4:$KM$4,AR$3,'English Scores- Leveled papers'!$H67:$KM67)))</f>
        <is>
          <t/>
        </is>
      </c>
      <c r="AS65" s="319" t="inlineStr">
        <f aca="false">IF($B65="","",IF(COUNTIFS('English Scores- Leveled papers'!$H$4:$KM$4,AS$3,'English Scores- Leveled papers'!$H67:$KM67,"&lt;&gt;")=0,"",SUMIF('English Scores- Leveled papers'!$H$4:$KM$4,AS$3,'English Scores- Leveled papers'!$H67:$KM67)))</f>
        <is>
          <t/>
        </is>
      </c>
      <c r="AT65" s="319" t="inlineStr">
        <f aca="false">IF($B65="","",IF(COUNTIFS('English Scores- Leveled papers'!$H$4:$KM$4,AT$3,'English Scores- Leveled papers'!$H67:$KM67,"&lt;&gt;")=0,"",SUMIF('English Scores- Leveled papers'!$H$4:$KM$4,AT$3,'English Scores- Leveled papers'!$H67:$KM67)))</f>
        <is>
          <t/>
        </is>
      </c>
      <c r="AU65" s="319" t="inlineStr">
        <f aca="false">IF($B65="","",IF(COUNTIFS('English Scores- Leveled papers'!$H$4:$KM$4,AU$3,'English Scores- Leveled papers'!$H67:$KM67,"&lt;&gt;")=0,"",SUMIF('English Scores- Leveled papers'!$H$4:$KM$4,AU$3,'English Scores- Leveled papers'!$H67:$KM67)))</f>
        <is>
          <t/>
        </is>
      </c>
      <c r="AV65" s="319" t="inlineStr">
        <f aca="false">IF($B65="","",IF(COUNTIFS('English Scores- Leveled papers'!$H$4:$KM$4,AV$3,'English Scores- Leveled papers'!$H67:$KM67,"&lt;&gt;")=0,"",SUMIF('English Scores- Leveled papers'!$H$4:$KM$4,AV$3,'English Scores- Leveled papers'!$H67:$KM67)))</f>
        <is>
          <t/>
        </is>
      </c>
      <c r="AW65" s="319" t="inlineStr">
        <f aca="false">IF($B65="","",IF(COUNTIFS('English Scores- Leveled papers'!$H$4:$KM$4,AW$3,'English Scores- Leveled papers'!$H67:$KM67,"&lt;&gt;")=0,"",SUMIF('English Scores- Leveled papers'!$H$4:$KM$4,AW$3,'English Scores- Leveled papers'!$H67:$KM67)))</f>
        <is>
          <t/>
        </is>
      </c>
      <c r="AX65" s="319" t="inlineStr">
        <f aca="false">IF($B65="","",IF(COUNTIFS('English Scores- Leveled papers'!$H$4:$KM$4,AX$3,'English Scores- Leveled papers'!$H67:$KM67,"&lt;&gt;")=0,"",SUMIF('English Scores- Leveled papers'!$H$4:$KM$4,AX$3,'English Scores- Leveled papers'!$H67:$KM67)))</f>
        <is>
          <t/>
        </is>
      </c>
      <c r="AY65" s="319" t="inlineStr">
        <f aca="false">IF($B65="","",IF(COUNTIFS('English Scores- Leveled papers'!$H$4:$KM$4,AY$3,'English Scores- Leveled papers'!$H67:$KM67,"&lt;&gt;")=0,"",SUMIF('English Scores- Leveled papers'!$H$4:$KM$4,AY$3,'English Scores- Leveled papers'!$H67:$KM67)))</f>
        <is>
          <t/>
        </is>
      </c>
      <c r="AZ65" s="752" t="inlineStr">
        <f aca="false">IF($B65="","",IF(COUNTIFS('English Scores- Leveled papers'!$H$4:$KM$4,AZ$3,'English Scores- Leveled papers'!$H67:$KM67,"&lt;&gt;")=0,"",SUMIF('English Scores- Leveled papers'!$H$4:$KM$4,AZ$3,'English Scores- Leveled papers'!$H67:$KM67)))</f>
        <is>
          <t/>
        </is>
      </c>
      <c r="BA65" s="752" t="inlineStr">
        <f aca="false">IF($B65="","",IF(COUNTIFS('English Scores- Leveled papers'!$H$4:$KM$4,BA$3,'English Scores- Leveled papers'!$H67:$KM67,"&lt;&gt;")=0,"",SUMIF('English Scores- Leveled papers'!$H$4:$KM$4,BA$3,'English Scores- Leveled papers'!$H67:$KM67)))</f>
        <is>
          <t/>
        </is>
      </c>
      <c r="BB65" s="752" t="inlineStr">
        <f aca="false">IF($B65="","",IF(COUNTIFS('English Scores- Leveled papers'!$H$4:$KM$4,BB$3,'English Scores- Leveled papers'!$H67:$KM67,"&lt;&gt;")=0,"",SUMIF('English Scores- Leveled papers'!$H$4:$KM$4,BB$3,'English Scores- Leveled papers'!$H67:$KM67)))</f>
        <is>
          <t/>
        </is>
      </c>
      <c r="BC65" s="752" t="inlineStr">
        <f aca="false">IF($B65="","",IF(COUNTIFS('English Scores- Leveled papers'!$H$4:$KM$4,BC$3,'English Scores- Leveled papers'!$H67:$KM67,"&lt;&gt;")=0,"",SUMIF('English Scores- Leveled papers'!$H$4:$KM$4,BC$3,'English Scores- Leveled papers'!$H67:$KM67)))</f>
        <is>
          <t/>
        </is>
      </c>
      <c r="BD65" s="752"/>
      <c r="BE65" s="752"/>
      <c r="BF65" s="752" t="inlineStr">
        <f aca="false">IF($B65="","",IF(COUNTIFS('English Scores- Leveled papers'!$H$4:$KM$4,BF$3,'English Scores- Leveled papers'!$H67:$KM67,"&lt;&gt;")=0,"",SUMIF('English Scores- Leveled papers'!$H$4:$KM$4,BF$3,'English Scores- Leveled papers'!$H67:$KM67)))</f>
        <is>
          <t/>
        </is>
      </c>
      <c r="BG65" s="752" t="inlineStr">
        <f aca="false">IF($B65="","",IF(COUNTIFS('English Scores- Leveled papers'!$H$4:$KM$4,BG$3,'English Scores- Leveled papers'!$H67:$KM67,"&lt;&gt;")=0,"",SUMIF('English Scores- Leveled papers'!$H$4:$KM$4,BG$3,'English Scores- Leveled papers'!$H67:$KM67)))</f>
        <is>
          <t/>
        </is>
      </c>
      <c r="BH65" s="752" t="inlineStr">
        <f aca="false">IF($B65="","",IF(COUNTIFS('English Scores- Leveled papers'!$H$4:$KM$4,BH$3,'English Scores- Leveled papers'!$H67:$KM67,"&lt;&gt;")=0,"",SUMIF('English Scores- Leveled papers'!$H$4:$KM$4,BH$3,'English Scores- Leveled papers'!$H67:$KM67)))</f>
        <is>
          <t/>
        </is>
      </c>
      <c r="BI65" s="752" t="inlineStr">
        <f aca="false">IF($B65="","",IF(COUNTIFS('English Scores- Leveled papers'!$H$4:$KM$4,BI$3,'English Scores- Leveled papers'!$H67:$KM67,"&lt;&gt;")=0,"",SUMIF('English Scores- Leveled papers'!$H$4:$KM$4,BI$3,'English Scores- Leveled papers'!$H67:$KM67)))</f>
        <is>
          <t/>
        </is>
      </c>
      <c r="BJ65" s="752" t="inlineStr">
        <f aca="false">IF($B65="","",IF(COUNTIFS('English Scores- Leveled papers'!$H$4:$KM$4,BJ$3,'English Scores- Leveled papers'!$H67:$KM67,"&lt;&gt;")=0,"",SUMIF('English Scores- Leveled papers'!$H$4:$KM$4,BJ$3,'English Scores- Leveled papers'!$H67:$KM67)))</f>
        <is>
          <t/>
        </is>
      </c>
      <c r="BK65" s="752" t="inlineStr">
        <f aca="false">IF($B65="","",IF(COUNTIFS('English Scores- Leveled papers'!$H$4:$KM$4,BK$3,'English Scores- Leveled papers'!$H67:$KM67,"&lt;&gt;")=0,"",SUMIF('English Scores- Leveled papers'!$H$4:$KM$4,BK$3,'English Scores- Leveled papers'!$H67:$KM67)))</f>
        <is>
          <t/>
        </is>
      </c>
      <c r="BL65" s="752" t="inlineStr">
        <f aca="false">IF($B65="","",IF(COUNTIFS('English Scores- Leveled papers'!$H$4:$KM$4,BL$3,'English Scores- Leveled papers'!$H67:$KM67,"&lt;&gt;")=0,"",SUMIF('English Scores- Leveled papers'!$H$4:$KM$4,BL$3,'English Scores- Leveled papers'!$H67:$KM67)))</f>
        <is>
          <t/>
        </is>
      </c>
      <c r="BM65" s="752" t="inlineStr">
        <f aca="false">IF($B65="","",IF(COUNTIFS('English Scores- Leveled papers'!$H$4:$KM$4,BM$3,'English Scores- Leveled papers'!$H67:$KM67,"&lt;&gt;")=0,"",SUMIF('English Scores- Leveled papers'!$H$4:$KM$4,BM$3,'English Scores- Leveled papers'!$H67:$KM67)))</f>
        <is>
          <t/>
        </is>
      </c>
      <c r="BN65" s="752" t="inlineStr">
        <f aca="false">IF($B65="","",IF(COUNTIFS('English Scores- Leveled papers'!$H$4:$KM$4,BN$3,'English Scores- Leveled papers'!$H67:$KM67,"&lt;&gt;")=0,"",SUMIF('English Scores- Leveled papers'!$H$4:$KM$4,BN$3,'English Scores- Leveled papers'!$H67:$KM67)))</f>
        <is>
          <t/>
        </is>
      </c>
      <c r="BO65" s="752" t="inlineStr">
        <f aca="false">IF($B65="","",IF(COUNTIFS('English Scores- Leveled papers'!$H$4:$KM$4,BO$3,'English Scores- Leveled papers'!$H67:$KM67,"&lt;&gt;")=0,"",SUMIF('English Scores- Leveled papers'!$H$4:$KM$4,BO$3,'English Scores- Leveled papers'!$H67:$KM67)))</f>
        <is>
          <t/>
        </is>
      </c>
      <c r="BP65" s="319" t="inlineStr">
        <f aca="false">IF($B65="","",IF(COUNTIFS('English Scores- Leveled papers'!$H$4:$KM$4,BP$3,'English Scores- Leveled papers'!$H67:$KM67,"&lt;&gt;")=0,"",SUMIF('English Scores- Leveled papers'!$H$4:$KM$4,BP$3,'English Scores- Leveled papers'!$H67:$KM67)))</f>
        <is>
          <t/>
        </is>
      </c>
      <c r="BQ65" s="319" t="inlineStr">
        <f aca="false">IF($B65="","",IF(COUNTIFS('English Scores- Leveled papers'!$H$4:$KM$4,BQ$3,'English Scores- Leveled papers'!$H67:$KM67,"&lt;&gt;")=0,"",SUMIF('English Scores- Leveled papers'!$H$4:$KM$4,BQ$3,'English Scores- Leveled papers'!$H67:$KM67)))</f>
        <is>
          <t/>
        </is>
      </c>
      <c r="BR65" s="319" t="inlineStr">
        <f aca="false">IF($B65="","",IF(COUNTIFS('English Scores- Leveled papers'!$H$4:$KM$4,BR$3,'English Scores- Leveled papers'!$H67:$KM67,"&lt;&gt;")=0,"",SUMIF('English Scores- Leveled papers'!$H$4:$KM$4,BR$3,'English Scores- Leveled papers'!$H67:$KM67)))</f>
        <is>
          <t/>
        </is>
      </c>
      <c r="BS65" s="319" t="inlineStr">
        <f aca="false">IF($B65="","",IF(COUNTIFS('English Scores- Leveled papers'!$H$4:$KM$4,BS$3,'English Scores- Leveled papers'!$H67:$KM67,"&lt;&gt;")=0,"",SUMIF('English Scores- Leveled papers'!$H$4:$KM$4,BS$3,'English Scores- Leveled papers'!$H67:$KM67)))</f>
        <is>
          <t/>
        </is>
      </c>
      <c r="BT65" s="319" t="inlineStr">
        <f aca="false">IF($B65="","",IF(COUNTIFS('English Scores- Leveled papers'!$H$4:$KM$4,BT$3,'English Scores- Leveled papers'!$H67:$KM67,"&lt;&gt;")=0,"",SUMIF('English Scores- Leveled papers'!$H$4:$KM$4,BT$3,'English Scores- Leveled papers'!$H67:$KM67)))</f>
        <is>
          <t/>
        </is>
      </c>
      <c r="BU65" s="319" t="inlineStr">
        <f aca="false">IF($B65="","",IF(COUNTIFS('English Scores- Leveled papers'!$H$4:$KM$4,BU$3,'English Scores- Leveled papers'!$H67:$KM67,"&lt;&gt;")=0,"",SUMIF('English Scores- Leveled papers'!$H$4:$KM$4,BU$3,'English Scores- Leveled papers'!$H67:$KM67)))</f>
        <is>
          <t/>
        </is>
      </c>
      <c r="BV65" s="319" t="inlineStr">
        <f aca="false">IF($B65="","",IF(COUNTIFS('English Scores- Leveled papers'!$H$4:$KM$4,BV$3,'English Scores- Leveled papers'!$H67:$KM67,"&lt;&gt;")=0,"",SUMIF('English Scores- Leveled papers'!$H$4:$KM$4,BV$3,'English Scores- Leveled papers'!$H67:$KM67)))</f>
        <is>
          <t/>
        </is>
      </c>
      <c r="BW65" s="319" t="inlineStr">
        <f aca="false">IF($B65="","",IF(COUNTIFS('English Scores- Leveled papers'!$H$4:$KM$4,BW$3,'English Scores- Leveled papers'!$H67:$KM67,"&lt;&gt;")=0,"",SUMIF('English Scores- Leveled papers'!$H$4:$KM$4,BW$3,'English Scores- Leveled papers'!$H67:$KM67)))</f>
        <is>
          <t/>
        </is>
      </c>
      <c r="BX65" s="752" t="inlineStr">
        <f aca="false">IF($B65="","",IF(COUNTIFS('English Scores- Leveled papers'!$H$4:$KM$4,BX$3,'English Scores- Leveled papers'!$H67:$KM67,"&lt;&gt;")=0,"",SUMIF('English Scores- Leveled papers'!$H$4:$KM$4,BX$3,'English Scores- Leveled papers'!$H67:$KM67)))</f>
        <is>
          <t/>
        </is>
      </c>
      <c r="BY65" s="752" t="inlineStr">
        <f aca="false">IF($B65="","",IF(COUNTIFS('English Scores- Leveled papers'!$H$4:$KM$4,BY$3,'English Scores- Leveled papers'!$H67:$KM67,"&lt;&gt;")=0,"",SUMIF('English Scores- Leveled papers'!$H$4:$KM$4,BY$3,'English Scores- Leveled papers'!$H67:$KM67)))</f>
        <is>
          <t/>
        </is>
      </c>
      <c r="BZ65" s="752" t="inlineStr">
        <f aca="false">IF($B65="","",IF(COUNTIFS('English Scores- Leveled papers'!$H$4:$KM$4,BZ$3,'English Scores- Leveled papers'!$H67:$KM67,"&lt;&gt;")=0,"",SUMIF('English Scores- Leveled papers'!$H$4:$KM$4,BZ$3,'English Scores- Leveled papers'!$H67:$KM67)))</f>
        <is>
          <t/>
        </is>
      </c>
      <c r="CA65" s="752" t="inlineStr">
        <f aca="false">IF($B65="","",IF(COUNTIFS('English Scores- Leveled papers'!$H$4:$KM$4,CA$3,'English Scores- Leveled papers'!$H67:$KM67,"&lt;&gt;")=0,"",SUMIF('English Scores- Leveled papers'!$H$4:$KM$4,CA$3,'English Scores- Leveled papers'!$H67:$KM67)))</f>
        <is>
          <t/>
        </is>
      </c>
      <c r="CB65" s="752" t="inlineStr">
        <f aca="false">IF($B65="","",IF(COUNTIFS('English Scores- Leveled papers'!$H$4:$KM$4,CB$3,'English Scores- Leveled papers'!$H67:$KM67,"&lt;&gt;")=0,"",SUMIF('English Scores- Leveled papers'!$H$4:$KM$4,CB$3,'English Scores- Leveled papers'!$H67:$KM67)))</f>
        <is>
          <t/>
        </is>
      </c>
      <c r="CC65" s="752" t="inlineStr">
        <f aca="false">IF($B65="","",IF(COUNTIFS('English Scores- Leveled papers'!$H$4:$KM$4,CC$3,'English Scores- Leveled papers'!$H67:$KM67,"&lt;&gt;")=0,"",SUMIF('English Scores- Leveled papers'!$H$4:$KM$4,CC$3,'English Scores- Leveled papers'!$H67:$KM67)))</f>
        <is>
          <t/>
        </is>
      </c>
      <c r="CD65" s="752" t="inlineStr">
        <f aca="false">IF($B65="","",IF(COUNTIFS('English Scores- Leveled papers'!$H$4:$KM$4,CD$3,'English Scores- Leveled papers'!$H67:$KM67,"&lt;&gt;")=0,"",SUMIF('English Scores- Leveled papers'!$H$4:$KM$4,CD$3,'English Scores- Leveled papers'!$H67:$KM67)))</f>
        <is>
          <t/>
        </is>
      </c>
      <c r="CE65" s="752" t="inlineStr">
        <f aca="false">IF($B65="","",IF(COUNTIFS('English Scores- Leveled papers'!$H$4:$KM$4,CE$3,'English Scores- Leveled papers'!$H67:$KM67,"&lt;&gt;")=0,"",SUMIF('English Scores- Leveled papers'!$H$4:$KM$4,CE$3,'English Scores- Leveled papers'!$H67:$KM67)))</f>
        <is>
          <t/>
        </is>
      </c>
      <c r="CF65" s="752" t="inlineStr">
        <f aca="false">IF($B65="","",IF(COUNTIFS('English Scores- Leveled papers'!$H$4:$KM$4,CF$3,'English Scores- Leveled papers'!$H67:$KM67,"&lt;&gt;")=0,"",SUMIF('English Scores- Leveled papers'!$H$4:$KM$4,CF$3,'English Scores- Leveled papers'!$H67:$KM67)))</f>
        <is>
          <t/>
        </is>
      </c>
      <c r="CG65" s="319" t="inlineStr">
        <f aca="false">IF($B65="","",IF(COUNTIFS('English Scores- Leveled papers'!$H$4:$KM$4,CG$3,'English Scores- Leveled papers'!$H67:$KM67,"&lt;&gt;")=0,"",SUMIF('English Scores- Leveled papers'!$H$4:$KM$4,CG$3,'English Scores- Leveled papers'!$H67:$KM67)))</f>
        <is>
          <t/>
        </is>
      </c>
      <c r="CH65" s="319" t="inlineStr">
        <f aca="false">IF($B65="","",IF(COUNTIFS('English Scores- Leveled papers'!$H$4:$KM$4,CH$3,'English Scores- Leveled papers'!$H67:$KM67,"&lt;&gt;")=0,"",SUMIF('English Scores- Leveled papers'!$H$4:$KM$4,CH$3,'English Scores- Leveled papers'!$H67:$KM67)))</f>
        <is>
          <t/>
        </is>
      </c>
      <c r="CI65" s="319" t="inlineStr">
        <f aca="false">IF($B65="","",IF(COUNTIFS('English Scores- Leveled papers'!$H$4:$KM$4,CI$3,'English Scores- Leveled papers'!$H67:$KM67,"&lt;&gt;")=0,"",SUMIF('English Scores- Leveled papers'!$H$4:$KM$4,CI$3,'English Scores- Leveled papers'!$H67:$KM67)))</f>
        <is>
          <t/>
        </is>
      </c>
      <c r="CJ65" s="319" t="inlineStr">
        <f aca="false">IF($B65="","",IF(COUNTIFS('English Scores- Leveled papers'!$H$4:$KM$4,CJ$3,'English Scores- Leveled papers'!$H67:$KM67,"&lt;&gt;")=0,"",SUMIF('English Scores- Leveled papers'!$H$4:$KM$4,CJ$3,'English Scores- Leveled papers'!$H67:$KM67)))</f>
        <is>
          <t/>
        </is>
      </c>
      <c r="CK65" s="319" t="inlineStr">
        <f aca="false">IF($B65="","",IF(COUNTIFS('English Scores- Leveled papers'!$H$4:$KM$4,CK$3,'English Scores- Leveled papers'!$H67:$KM67,"&lt;&gt;")=0,"",SUMIF('English Scores- Leveled papers'!$H$4:$KM$4,CK$3,'English Scores- Leveled papers'!$H67:$KM67)))</f>
        <is>
          <t/>
        </is>
      </c>
      <c r="CL65" s="752" t="inlineStr">
        <f aca="false">IF($B65="","",IF(COUNTIFS('English Scores- Leveled papers'!$H$4:$KM$4,CL$3,'English Scores- Leveled papers'!$H67:$KM67,"&lt;&gt;")=0,"",SUMIF('English Scores- Leveled papers'!$H$4:$KM$4,CL$3,'English Scores- Leveled papers'!$H67:$KM67)))</f>
        <is>
          <t/>
        </is>
      </c>
      <c r="CM65" s="752" t="inlineStr">
        <f aca="false">IF($B65="","",IF(COUNTIFS('English Scores- Leveled papers'!$H$4:$KM$4,CM$3,'English Scores- Leveled papers'!$H67:$KM67,"&lt;&gt;")=0,"",SUMIF('English Scores- Leveled papers'!$H$4:$KM$4,CM$3,'English Scores- Leveled papers'!$H67:$KM67)))</f>
        <is>
          <t/>
        </is>
      </c>
      <c r="CN65" s="752" t="inlineStr">
        <f aca="false">IF($B65="","",IF(COUNTIFS('English Scores- Leveled papers'!$H$4:$KM$4,CN$3,'English Scores- Leveled papers'!$H67:$KM67,"&lt;&gt;")=0,"",SUMIF('English Scores- Leveled papers'!$H$4:$KM$4,CN$3,'English Scores- Leveled papers'!$H67:$KM67)))</f>
        <is>
          <t/>
        </is>
      </c>
      <c r="CO65" s="752" t="inlineStr">
        <f aca="false">IF($B65="","",IF(COUNTIFS('English Scores- Leveled papers'!$H$4:$KM$4,CO$3,'English Scores- Leveled papers'!$H67:$KM67,"&lt;&gt;")=0,"",SUMIF('English Scores- Leveled papers'!$H$4:$KM$4,CO$3,'English Scores- Leveled papers'!$H67:$KM67)))</f>
        <is>
          <t/>
        </is>
      </c>
      <c r="CP65" s="752" t="inlineStr">
        <f aca="false">IF($B65="","",IF(COUNTIFS('English Scores- Leveled papers'!$H$4:$KM$4,CP$3,'English Scores- Leveled papers'!$H67:$KM67,"&lt;&gt;")=0,"",SUMIF('English Scores- Leveled papers'!$H$4:$KM$4,CP$3,'English Scores- Leveled papers'!$H67:$KM67)))</f>
        <is>
          <t/>
        </is>
      </c>
      <c r="CQ65" s="752" t="inlineStr">
        <f aca="false">IF($B65="","",IF(COUNTIFS('English Scores- Leveled papers'!$H$4:$KM$4,CQ$3,'English Scores- Leveled papers'!$H67:$KM67,"&lt;&gt;")=0,"",SUMIF('English Scores- Leveled papers'!$H$4:$KM$4,CQ$3,'English Scores- Leveled papers'!$H67:$KM67)))</f>
        <is>
          <t/>
        </is>
      </c>
      <c r="CR65" s="752" t="inlineStr">
        <f aca="false">IF($B65="","",IF(COUNTIFS('English Scores- Leveled papers'!$H$4:$KM$4,CR$3,'English Scores- Leveled papers'!$H67:$KM67,"&lt;&gt;")=0,"",SUMIF('English Scores- Leveled papers'!$H$4:$KM$4,CR$3,'English Scores- Leveled papers'!$H67:$KM67)))</f>
        <is>
          <t/>
        </is>
      </c>
      <c r="CS65" s="752" t="inlineStr">
        <f aca="false">IF($B65="","",IF(COUNTIFS('English Scores- Leveled papers'!$H$4:$KM$4,CS$3,'English Scores- Leveled papers'!$H67:$KM67,"&lt;&gt;")=0,"",SUMIF('English Scores- Leveled papers'!$H$4:$KM$4,CS$3,'English Scores- Leveled papers'!$H67:$KM67)))</f>
        <is>
          <t/>
        </is>
      </c>
      <c r="CT65" s="319" t="inlineStr">
        <f aca="false">IF($B65="","",IF(COUNTIFS('English Scores- Leveled papers'!$H$4:$KM$4,CT$3,'English Scores- Leveled papers'!$H67:$KM67,"&lt;&gt;")=0,"",SUMIF('English Scores- Leveled papers'!$H$4:$KM$4,CT$3,'English Scores- Leveled papers'!$H67:$KM67)))</f>
        <is>
          <t/>
        </is>
      </c>
      <c r="CU65" s="319" t="inlineStr">
        <f aca="false">IF($B65="","",IF(COUNTIFS('English Scores- Leveled papers'!$H$4:$KM$4,CU$3,'English Scores- Leveled papers'!$H67:$KM67,"&lt;&gt;")=0,"",SUMIF('English Scores- Leveled papers'!$H$4:$KM$4,CU$3,'English Scores- Leveled papers'!$H67:$KM67)))</f>
        <is>
          <t/>
        </is>
      </c>
      <c r="CV65" s="319" t="inlineStr">
        <f aca="false">IF($B65="","",IF(COUNTIFS('English Scores- Leveled papers'!$H$4:$KM$4,CV$3,'English Scores- Leveled papers'!$H67:$KM67,"&lt;&gt;")=0,"",SUMIF('English Scores- Leveled papers'!$H$4:$KM$4,CV$3,'English Scores- Leveled papers'!$H67:$KM67)))</f>
        <is>
          <t/>
        </is>
      </c>
      <c r="CW65" s="319" t="inlineStr">
        <f aca="false">IF($B65="","",IF(COUNTIFS('English Scores- Leveled papers'!$H$4:$KM$4,CW$3,'English Scores- Leveled papers'!$H67:$KM67,"&lt;&gt;")=0,"",SUMIF('English Scores- Leveled papers'!$H$4:$KM$4,CW$3,'English Scores- Leveled papers'!$H67:$KM67)))</f>
        <is>
          <t/>
        </is>
      </c>
      <c r="CX65" s="319" t="inlineStr">
        <f aca="false">IF($B65="","",IF(COUNTIFS('English Scores- Leveled papers'!$H$4:$KM$4,CX$3,'English Scores- Leveled papers'!$H67:$KM67,"&lt;&gt;")=0,"",SUMIF('English Scores- Leveled papers'!$H$4:$KM$4,CX$3,'English Scores- Leveled papers'!$H67:$KM67)))</f>
        <is>
          <t/>
        </is>
      </c>
      <c r="CY65" s="319" t="inlineStr">
        <f aca="false">IF($B65="","",IF(COUNTIFS('English Scores- Leveled papers'!$H$4:$KM$4,CY$3,'English Scores- Leveled papers'!$H67:$KM67,"&lt;&gt;")=0,"",SUMIF('English Scores- Leveled papers'!$H$4:$KM$4,CY$3,'English Scores- Leveled papers'!$H67:$KM67)))</f>
        <is>
          <t/>
        </is>
      </c>
      <c r="CZ65" s="319" t="inlineStr">
        <f aca="false">IF($B65="","",IF(COUNTIFS('English Scores- Leveled papers'!$H$4:$KM$4,CZ$3,'English Scores- Leveled papers'!$H67:$KM67,"&lt;&gt;")=0,"",SUMIF('English Scores- Leveled papers'!$H$4:$KM$4,CZ$3,'English Scores- Leveled papers'!$H67:$KM67)))</f>
        <is>
          <t/>
        </is>
      </c>
      <c r="DA65" s="319" t="inlineStr">
        <f aca="false">IF($B65="","",IF(COUNTIFS('English Scores- Leveled papers'!$H$4:$KM$4,DA$3,'English Scores- Leveled papers'!$H67:$KM67,"&lt;&gt;")=0,"",SUMIF('English Scores- Leveled papers'!$H$4:$KM$4,DA$3,'English Scores- Leveled papers'!$H67:$KM67)))</f>
        <is>
          <t/>
        </is>
      </c>
      <c r="DB65" s="319" t="inlineStr">
        <f aca="false">IF($B65="","",IF(COUNTIFS('English Scores- Leveled papers'!$H$4:$KM$4,DB$3,'English Scores- Leveled papers'!$H67:$KM67,"&lt;&gt;")=0,"",SUMIF('English Scores- Leveled papers'!$H$4:$KM$4,DB$3,'English Scores- Leveled papers'!$H67:$KM67)))</f>
        <is>
          <t/>
        </is>
      </c>
      <c r="DC65" s="319" t="inlineStr">
        <f aca="false">IF($B65="","",IF(COUNTIFS('English Scores- Leveled papers'!$H$4:$KM$4,DC$3,'English Scores- Leveled papers'!$H67:$KM67,"&lt;&gt;")=0,"",SUMIF('English Scores- Leveled papers'!$H$4:$KM$4,DC$3,'English Scores- Leveled papers'!$H67:$KM67)))</f>
        <is>
          <t/>
        </is>
      </c>
      <c r="DD65" s="319" t="inlineStr">
        <f aca="false">IF($B65="","",IF(COUNTIFS('English Scores- Leveled papers'!$H$4:$KM$4,DD$3,'English Scores- Leveled papers'!$H67:$KM67,"&lt;&gt;")=0,"",SUMIF('English Scores- Leveled papers'!$H$4:$KM$4,DD$3,'English Scores- Leveled papers'!$H67:$KM67)))</f>
        <is>
          <t/>
        </is>
      </c>
      <c r="DE65" s="319" t="inlineStr">
        <f aca="false">IF($B65="","",IF(COUNTIFS('English Scores- Leveled papers'!$H$4:$KM$4,DE$3,'English Scores- Leveled papers'!$H67:$KM67,"&lt;&gt;")=0,"",SUMIF('English Scores- Leveled papers'!$H$4:$KM$4,DE$3,'English Scores- Leveled papers'!$H67:$KM67)))</f>
        <is>
          <t/>
        </is>
      </c>
      <c r="DF65" s="752" t="inlineStr">
        <f aca="false">IF($B65="","",IF(COUNTIFS('English Scores- Leveled papers'!$H$4:$KM$4,DF$3,'English Scores- Leveled papers'!$H67:$KM67,"&lt;&gt;")=0,"",SUMIF('English Scores- Leveled papers'!$H$4:$KM$4,DF$3,'English Scores- Leveled papers'!$H67:$KM67)))</f>
        <is>
          <t/>
        </is>
      </c>
      <c r="DG65" s="752" t="inlineStr">
        <f aca="false">IF($B65="","",IF(COUNTIFS('English Scores- Leveled papers'!$H$4:$KM$4,DG$3,'English Scores- Leveled papers'!$H67:$KM67,"&lt;&gt;")=0,"",SUMIF('English Scores- Leveled papers'!$H$4:$KM$4,DG$3,'English Scores- Leveled papers'!$H67:$KM67)))</f>
        <is>
          <t/>
        </is>
      </c>
      <c r="DH65" s="752" t="inlineStr">
        <f aca="false">IF($B65="","",IF(COUNTIFS('English Scores- Leveled papers'!$H$4:$KM$4,DH$3,'English Scores- Leveled papers'!$H67:$KM67,"&lt;&gt;")=0,"",SUMIF('English Scores- Leveled papers'!$H$4:$KM$4,DH$3,'English Scores- Leveled papers'!$H67:$KM67)))</f>
        <is>
          <t/>
        </is>
      </c>
      <c r="DI65" s="752" t="inlineStr">
        <f aca="false">IF($B65="","",IF(COUNTIFS('English Scores- Leveled papers'!$H$4:$KM$4,DI$3,'English Scores- Leveled papers'!$H67:$KM67,"&lt;&gt;")=0,"",SUMIF('English Scores- Leveled papers'!$H$4:$KM$4,DI$3,'English Scores- Leveled papers'!$H67:$KM67)))</f>
        <is>
          <t/>
        </is>
      </c>
      <c r="DJ65" s="752" t="inlineStr">
        <f aca="false">IF($B65="","",IF(COUNTIFS('English Scores- Leveled papers'!$H$4:$KM$4,DJ$3,'English Scores- Leveled papers'!$H67:$KM67,"&lt;&gt;")=0,"",SUMIF('English Scores- Leveled papers'!$H$4:$KM$4,DJ$3,'English Scores- Leveled papers'!$H67:$KM67)))</f>
        <is>
          <t/>
        </is>
      </c>
      <c r="DK65" s="752" t="inlineStr">
        <f aca="false">IF($B65="","",IF(COUNTIFS('English Scores- Leveled papers'!$H$4:$KM$4,DK$3,'English Scores- Leveled papers'!$H67:$KM67,"&lt;&gt;")=0,"",SUMIF('English Scores- Leveled papers'!$H$4:$KM$4,DK$3,'English Scores- Leveled papers'!$H67:$KM67)))</f>
        <is>
          <t/>
        </is>
      </c>
      <c r="DL65" s="752" t="inlineStr">
        <f aca="false">IF($B65="","",IF(COUNTIFS('English Scores- Leveled papers'!$H$4:$KM$4,DL$3,'English Scores- Leveled papers'!$H67:$KM67,"&lt;&gt;")=0,"",SUMIF('English Scores- Leveled papers'!$H$4:$KM$4,DL$3,'English Scores- Leveled papers'!$H67:$KM67)))</f>
        <is>
          <t/>
        </is>
      </c>
      <c r="DM65" s="752" t="inlineStr">
        <f aca="false">IF($B65="","",IF(COUNTIFS('English Scores- Leveled papers'!$H$4:$KM$4,DM$3,'English Scores- Leveled papers'!$H67:$KM67,"&lt;&gt;")=0,"",SUMIF('English Scores- Leveled papers'!$H$4:$KM$4,DM$3,'English Scores- Leveled papers'!$H67:$KM67)))</f>
        <is>
          <t/>
        </is>
      </c>
      <c r="DN65" s="752" t="inlineStr">
        <f aca="false">IF($B65="","",IF(COUNTIFS('English Scores- Leveled papers'!$H$4:$KM$4,DN$3,'English Scores- Leveled papers'!$H67:$KM67,"&lt;&gt;")=0,"",SUMIF('English Scores- Leveled papers'!$H$4:$KM$4,DN$3,'English Scores- Leveled papers'!$H67:$KM67)))</f>
        <is>
          <t/>
        </is>
      </c>
      <c r="DO65" s="752" t="inlineStr">
        <f aca="false">IF($B65="","",IF(COUNTIFS('English Scores- Leveled papers'!$H$4:$KM$4,DO$3,'English Scores- Leveled papers'!$H67:$KM67,"&lt;&gt;")=0,"",SUMIF('English Scores- Leveled papers'!$H$4:$KM$4,DO$3,'English Scores- Leveled papers'!$H67:$KM67)))</f>
        <is>
          <t/>
        </is>
      </c>
      <c r="DP65" s="752" t="inlineStr">
        <f aca="false">IF($B65="","",IF(COUNTIFS('English Scores- Leveled papers'!$H$4:$KM$4,DP$3,'English Scores- Leveled papers'!$H67:$KM67,"&lt;&gt;")=0,"",SUMIF('English Scores- Leveled papers'!$H$4:$KM$4,DP$3,'English Scores- Leveled papers'!$H67:$KM67)))</f>
        <is>
          <t/>
        </is>
      </c>
      <c r="DQ65" s="752" t="inlineStr">
        <f aca="false">IF($B65="","",IF(COUNTIFS('English Scores- Leveled papers'!$H$4:$KM$4,DQ$3,'English Scores- Leveled papers'!$H67:$KM67,"&lt;&gt;")=0,"",SUMIF('English Scores- Leveled papers'!$H$4:$KM$4,DQ$3,'English Scores- Leveled papers'!$H67:$KM67)))</f>
        <is>
          <t/>
        </is>
      </c>
      <c r="DR65" s="319" t="inlineStr">
        <f aca="false">IF($B65="","",IF(COUNTIFS('English Scores- Leveled papers'!$H$4:$KM$4,DR$3,'English Scores- Leveled papers'!$H67:$KM67,"&lt;&gt;")=0,"",SUMIF('English Scores- Leveled papers'!$H$4:$KM$4,DR$3,'English Scores- Leveled papers'!$H67:$KM67)))</f>
        <is>
          <t/>
        </is>
      </c>
      <c r="DS65" s="319" t="inlineStr">
        <f aca="false">IF($B65="","",IF(COUNTIFS('English Scores- Leveled papers'!$H$4:$KM$4,DS$3,'English Scores- Leveled papers'!$H67:$KM67,"&lt;&gt;")=0,"",SUMIF('English Scores- Leveled papers'!$H$4:$KM$4,DS$3,'English Scores- Leveled papers'!$H67:$KM67)))</f>
        <is>
          <t/>
        </is>
      </c>
      <c r="DT65" s="319" t="inlineStr">
        <f aca="false">IF($B65="","",IF(COUNTIFS('English Scores- Leveled papers'!$H$4:$KM$4,DT$3,'English Scores- Leveled papers'!$H67:$KM67,"&lt;&gt;")=0,"",SUMIF('English Scores- Leveled papers'!$H$4:$KM$4,DT$3,'English Scores- Leveled papers'!$H67:$KM67)))</f>
        <is>
          <t/>
        </is>
      </c>
      <c r="DU65" s="319" t="inlineStr">
        <f aca="false">IF($B65="","",IF(COUNTIFS('English Scores- Leveled papers'!$H$4:$KM$4,DU$3,'English Scores- Leveled papers'!$H67:$KM67,"&lt;&gt;")=0,"",SUMIF('English Scores- Leveled papers'!$H$4:$KM$4,DU$3,'English Scores- Leveled papers'!$H67:$KM67)))</f>
        <is>
          <t/>
        </is>
      </c>
      <c r="DV65" s="319" t="inlineStr">
        <f aca="false">IF($B65="","",IF(COUNTIFS('English Scores- Leveled papers'!$H$4:$KM$4,DV$3,'English Scores- Leveled papers'!$H67:$KM67,"&lt;&gt;")=0,"",SUMIF('English Scores- Leveled papers'!$H$4:$KM$4,DV$3,'English Scores- Leveled papers'!$H67:$KM67)))</f>
        <is>
          <t/>
        </is>
      </c>
      <c r="DW65" s="319" t="inlineStr">
        <f aca="false">IF($B65="","",IF(COUNTIFS('English Scores- Leveled papers'!$H$4:$KM$4,DW$3,'English Scores- Leveled papers'!$H67:$KM67,"&lt;&gt;")=0,"",SUMIF('English Scores- Leveled papers'!$H$4:$KM$4,DW$3,'English Scores- Leveled papers'!$H67:$KM67)))</f>
        <is>
          <t/>
        </is>
      </c>
      <c r="DX65" s="319" t="inlineStr">
        <f aca="false">IF($B65="","",IF(COUNTIFS('English Scores- Leveled papers'!$H$4:$KM$4,DX$3,'English Scores- Leveled papers'!$H67:$KM67,"&lt;&gt;")=0,"",SUMIF('English Scores- Leveled papers'!$H$4:$KM$4,DX$3,'English Scores- Leveled papers'!$H67:$KM67)))</f>
        <is>
          <t/>
        </is>
      </c>
      <c r="DY65" s="319" t="inlineStr">
        <f aca="false">IF($B65="","",IF(COUNTIFS('English Scores- Leveled papers'!$H$4:$KM$4,DY$3,'English Scores- Leveled papers'!$H67:$KM67,"&lt;&gt;")=0,"",SUMIF('English Scores- Leveled papers'!$H$4:$KM$4,DY$3,'English Scores- Leveled papers'!$H67:$KM67)))</f>
        <is>
          <t/>
        </is>
      </c>
      <c r="DZ65" s="319" t="inlineStr">
        <f aca="false">IF($B65="","",IF(COUNTIFS('English Scores- Leveled papers'!$H$4:$KM$4,DZ$3,'English Scores- Leveled papers'!$H67:$KM67,"&lt;&gt;")=0,"",SUMIF('English Scores- Leveled papers'!$H$4:$KM$4,DZ$3,'English Scores- Leveled papers'!$H67:$KM67)))</f>
        <is>
          <t/>
        </is>
      </c>
      <c r="EA65" s="319" t="inlineStr">
        <f aca="false">IF($B65="","",IF(COUNTIFS('English Scores- Leveled papers'!$H$4:$KM$4,EA$3,'English Scores- Leveled papers'!$H67:$KM67,"&lt;&gt;")=0,"",SUMIF('English Scores- Leveled papers'!$H$4:$KM$4,EA$3,'English Scores- Leveled papers'!$H67:$KM67)))</f>
        <is>
          <t/>
        </is>
      </c>
      <c r="EB65" s="319" t="inlineStr">
        <f aca="false">IF($B65="","",IF(COUNTIFS('English Scores- Leveled papers'!$H$4:$KM$4,EB$3,'English Scores- Leveled papers'!$H67:$KM67,"&lt;&gt;")=0,"",SUMIF('English Scores- Leveled papers'!$H$4:$KM$4,EB$3,'English Scores- Leveled papers'!$H67:$KM67)))</f>
        <is>
          <t/>
        </is>
      </c>
      <c r="EC65" s="319" t="inlineStr">
        <f aca="false">IF($B65="","",IF(COUNTIFS('English Scores- Leveled papers'!$H$4:$KM$4,EC$3,'English Scores- Leveled papers'!$H67:$KM67,"&lt;&gt;")=0,"",SUMIF('English Scores- Leveled papers'!$H$4:$KM$4,EC$3,'English Scores- Leveled papers'!$H67:$KM67)))</f>
        <is>
          <t/>
        </is>
      </c>
      <c r="ED65" s="752" t="inlineStr">
        <f aca="false">IF($B65="","",IF(COUNTIFS('English Scores- Leveled papers'!$H$4:$KM$4,ED$3,'English Scores- Leveled papers'!$H67:$KM67,"&lt;&gt;")=0,"",SUMIF('English Scores- Leveled papers'!$H$4:$KM$4,ED$3,'English Scores- Leveled papers'!$H67:$KM67)))</f>
        <is>
          <t/>
        </is>
      </c>
      <c r="EE65" s="752" t="inlineStr">
        <f aca="false">IF($B65="","",IF(COUNTIFS('English Scores- Leveled papers'!$H$4:$KM$4,EE$3,'English Scores- Leveled papers'!$H67:$KM67,"&lt;&gt;")=0,"",SUMIF('English Scores- Leveled papers'!$H$4:$KM$4,EE$3,'English Scores- Leveled papers'!$H67:$KM67)))</f>
        <is>
          <t/>
        </is>
      </c>
      <c r="EF65" s="752" t="inlineStr">
        <f aca="false">IF($B65="","",IF(COUNTIFS('English Scores- Leveled papers'!$H$4:$KM$4,EF$3,'English Scores- Leveled papers'!$H67:$KM67,"&lt;&gt;")=0,"",SUMIF('English Scores- Leveled papers'!$H$4:$KM$4,EF$3,'English Scores- Leveled papers'!$H67:$KM67)))</f>
        <is>
          <t/>
        </is>
      </c>
      <c r="EG65" s="752" t="inlineStr">
        <f aca="false">IF($B65="","",IF(COUNTIFS('English Scores- Leveled papers'!$H$4:$KM$4,EG$3,'English Scores- Leveled papers'!$H67:$KM67,"&lt;&gt;")=0,"",SUMIF('English Scores- Leveled papers'!$H$4:$KM$4,EG$3,'English Scores- Leveled papers'!$H67:$KM67)))</f>
        <is>
          <t/>
        </is>
      </c>
      <c r="EH65" s="752" t="inlineStr">
        <f aca="false">IF($B65="","",IF(COUNTIFS('English Scores- Leveled papers'!$H$4:$KM$4,EH$3,'English Scores- Leveled papers'!$H67:$KM67,"&lt;&gt;")=0,"",SUMIF('English Scores- Leveled papers'!$H$4:$KM$4,EH$3,'English Scores- Leveled papers'!$H67:$KM67)))</f>
        <is>
          <t/>
        </is>
      </c>
      <c r="EI65" s="752" t="inlineStr">
        <f aca="false">IF($B65="","",IF(COUNTIFS('English Scores- Leveled papers'!$H$4:$KM$4,EI$3,'English Scores- Leveled papers'!$H67:$KM67,"&lt;&gt;")=0,"",SUMIF('English Scores- Leveled papers'!$H$4:$KM$4,EI$3,'English Scores- Leveled papers'!$H67:$KM67)))</f>
        <is>
          <t/>
        </is>
      </c>
      <c r="EJ65" s="752" t="inlineStr">
        <f aca="false">IF($B65="","",IF(COUNTIFS('English Scores- Leveled papers'!$H$4:$KM$4,EJ$3,'English Scores- Leveled papers'!$H67:$KM67,"&lt;&gt;")=0,"",SUMIF('English Scores- Leveled papers'!$H$4:$KM$4,EJ$3,'English Scores- Leveled papers'!$H67:$KM67)))</f>
        <is>
          <t/>
        </is>
      </c>
      <c r="EK65" s="752" t="inlineStr">
        <f aca="false">IF($B65="","",IF(COUNTIFS('English Scores- Leveled papers'!$H$4:$KM$4,EK$3,'English Scores- Leveled papers'!$H67:$KM67,"&lt;&gt;")=0,"",SUMIF('English Scores- Leveled papers'!$H$4:$KM$4,EK$3,'English Scores- Leveled papers'!$H67:$KM67)))</f>
        <is>
          <t/>
        </is>
      </c>
      <c r="EL65" s="752" t="inlineStr">
        <f aca="false">IF($B65="","",IF(COUNTIFS('English Scores- Leveled papers'!$H$4:$KM$4,EL$3,'English Scores- Leveled papers'!$H67:$KM67,"&lt;&gt;")=0,"",SUMIF('English Scores- Leveled papers'!$H$4:$KM$4,EL$3,'English Scores- Leveled papers'!$H67:$KM67)))</f>
        <is>
          <t/>
        </is>
      </c>
      <c r="EM65" s="752" t="inlineStr">
        <f aca="false">IF($B65="","",IF(COUNTIFS('English Scores- Leveled papers'!$H$4:$KM$4,EM$3,'English Scores- Leveled papers'!$H67:$KM67,"&lt;&gt;")=0,"",SUMIF('English Scores- Leveled papers'!$H$4:$KM$4,EM$3,'English Scores- Leveled papers'!$H67:$KM67)))</f>
        <is>
          <t/>
        </is>
      </c>
      <c r="EN65" s="752" t="inlineStr">
        <f aca="false">IF($B65="","",IF(COUNTIFS('English Scores- Leveled papers'!$H$4:$KM$4,EN$3,'English Scores- Leveled papers'!$H67:$KM67,"&lt;&gt;")=0,"",SUMIF('English Scores- Leveled papers'!$H$4:$KM$4,EN$3,'English Scores- Leveled papers'!$H67:$KM67)))</f>
        <is>
          <t/>
        </is>
      </c>
      <c r="EO65" s="752" t="inlineStr">
        <f aca="false">IF($B65="","",IF(COUNTIFS('English Scores- Leveled papers'!$H$4:$KM$4,EO$3,'English Scores- Leveled papers'!$H67:$KM67,"&lt;&gt;")=0,"",SUMIF('English Scores- Leveled papers'!$H$4:$KM$4,EO$3,'English Scores- Leveled papers'!$H67:$KM67)))</f>
        <is>
          <t/>
        </is>
      </c>
      <c r="EP65" s="752" t="inlineStr">
        <f aca="false">IF($B65="","",IF(COUNTIFS('English Scores- Leveled papers'!$H$4:$KM$4,EP$3,'English Scores- Leveled papers'!$H67:$KM67,"&lt;&gt;")=0,"",SUMIF('English Scores- Leveled papers'!$H$4:$KM$4,EP$3,'English Scores- Leveled papers'!$H67:$KM67)))</f>
        <is>
          <t/>
        </is>
      </c>
    </row>
    <row r="66" customFormat="false" ht="12.75" hidden="false" customHeight="true" outlineLevel="0" collapsed="false">
      <c r="A66" s="315" t="n">
        <v>62</v>
      </c>
      <c r="B66" s="315" t="inlineStr">
        <f aca="false">'English Scores- Leveled papers'!B68</f>
        <is>
          <t/>
        </is>
      </c>
      <c r="C66" s="751" t="e">
        <f aca="false">IF('RC Mastery Check+Question type'!D66="","",IF(OR('RC Mastery Check+Question type'!D66=-0.5,'RC Mastery Check+Question type'!D66=0,'RC Mastery Check+Question type'!D66=0.2,'RC Mastery Check+Question type'!D66=0.5),"NR",'cover sheet'!#ref!))</f>
        <v>#VALUE!</v>
      </c>
      <c r="D66" s="316" t="inlineStr">
        <f aca="false">IF(OR(B66="",COUNT('English Scores- Leveled papers'!AJ68:KM68)=0),"",IF((AND(R66&gt;=(70/100),R66&lt;1.1)),9,IF(AND(Q66&gt;=(70/100),Q66&lt;1.1),8,IF(AND(P66&gt;=(70/100),P66&lt;1.1),7,IF(AND(O66&gt;=(70/100),O66&lt;1.1),6,IF(AND(N66&gt;=0.7,N66&lt;1.1),5,IF(AND(M66&gt;=0.7,M66&lt;1.1),5,IF(AND(L66&gt;=0.7,L66&lt;1.1),4,IF(AND(K66&gt;=0.7,K66&lt;1.1),4,IF(AND(J66&gt;=0.7,J66&lt;1.1),3,IF(AND(I66&gt;=0.7,I66&lt;1.1),3,IF(AND(H66&gt;=0.7,H66&lt;1.1),2,IF(AND(G66&gt;=0.7,G66&lt;1.1),2,IF(AND(F66&gt;=0.7,F66&lt;1.1),1,IF(AND(E66&gt;=0.7,E66&lt;1.1),1,IF(COUNT('English Scores- Leveled papers'!AJ68:AK68)=0,"","NR"))))))))))))))))</f>
        <is>
          <t/>
        </is>
      </c>
      <c r="E66" s="318" t="str">
        <f aca="false">IF((B66=""),"",IF(COUNT(S66:W66)=0,"",ROUND(SUM(S66:W66)/SUM($S$2:$W$2),1)))</f>
        <v/>
      </c>
      <c r="F66" s="318" t="str">
        <f aca="false">IF((B66=""),"",IF(COUNT(X66:AB66)=0,"",ROUND(SUM(X66:AB66)/SUM($X$2:$AB$2),1)))</f>
        <v/>
      </c>
      <c r="G66" s="318" t="str">
        <f aca="false">IFERROR(IF((B66=""),"",IF(COUNT(AC66:AH66)=0,"",ROUND(SUM(AC66:AH66)/SUM($AC$2:$AH$2),1))),"")</f>
        <v/>
      </c>
      <c r="H66" s="318" t="str">
        <f aca="false">IFERROR(IF((B66=""),"",IF(COUNT(AI66:AN66)=0,"",ROUND(SUM(AI66:AN66)/SUM($AI$2:$AN$2),1))),0)</f>
        <v/>
      </c>
      <c r="I66" s="318" t="str">
        <f aca="false">IFERROR(IF((B66=""),"",IF(COUNT(AO66:AY66)=0,"",ROUND(SUM(AO66:AY66)/SUM($AO$2:$AY$2),1))),0)</f>
        <v/>
      </c>
      <c r="J66" s="318" t="str">
        <f aca="false">IFERROR(IF((B66=""),"",IF(COUNT(AZ66:BO66)=0,"",ROUND(SUM(AZ66:BO66)/SUM($AZ$2:$BO$2),1))),0)</f>
        <v/>
      </c>
      <c r="K66" s="318" t="str">
        <f aca="false">IFERROR(IF((B66=""),"",IF(COUNT(BP66:BW66)=0,"",ROUND(SUM(BP66:BW66)/SUM($BP$2:$BW$2),1))),0)</f>
        <v/>
      </c>
      <c r="L66" s="318" t="str">
        <f aca="false">IFERROR(IF((B66=""),"",IF(COUNT(BX66:CF66)=0,"",ROUND(SUM(BX66:CF66)/SUM($BX$2:$CF$2),1))),0)</f>
        <v/>
      </c>
      <c r="M66" s="318" t="str">
        <f aca="false">IFERROR(IF((B66=""),"",IF(COUNT(CG66:CK66)=0,"",ROUND(SUM(CG66:CK66)/SUM($CG$2:$CK$2),1))),0)</f>
        <v/>
      </c>
      <c r="N66" s="318" t="str">
        <f aca="false">IFERROR(IF((B66=""),"",IF(COUNT(CL66:CS66)=0,"",ROUND(SUM(CL66:CS66)/SUM($CL$2:$CS$2),1))),0)</f>
        <v/>
      </c>
      <c r="O66" s="318" t="str">
        <f aca="false">IFERROR(IF((B66=""),"",IF(COUNT(CT66:DE66)=0,"",ROUND(SUM(CT66:DE66)/SUM($CT$2:$DE$2),1))),0)</f>
        <v/>
      </c>
      <c r="P66" s="318" t="str">
        <f aca="false">IFERROR(IF((B66=""),"",IF(COUNT(DF66:DQ66)=0,"",ROUND(SUM(DF66:DQ66)/SUM($DF$2:$DQ$2),1))),0)</f>
        <v/>
      </c>
      <c r="Q66" s="318" t="str">
        <f aca="false">IFERROR(IF((B66=""),"",IF(COUNT(DR66:EB66)=0,"",ROUND(SUM(DR66:EB66)/SUM($DR$2:$EB$2),1))),0)</f>
        <v/>
      </c>
      <c r="R66" s="318" t="str">
        <f aca="false">(IF((B66=""),"",IF(COUNT(ED66:EP66)=0,"",ROUND(SUM(ED66:EP66)/SUM($ED$2:$EP$2),1))))</f>
        <v/>
      </c>
      <c r="S66" s="319" t="inlineStr">
        <f aca="false">IF($B66="","",IF(COUNTIFS('English Scores- Leveled papers'!$H$4:$KM$4,S$3,'English Scores- Leveled papers'!$H68:$KM68,"&lt;&gt;")=0,"",SUMIF('English Scores- Leveled papers'!$H$4:$KM$4,S$3,'English Scores- Leveled papers'!$H68:$KM68)))</f>
        <is>
          <t/>
        </is>
      </c>
      <c r="T66" s="319" t="inlineStr">
        <f aca="false">IF($B66="","",IF(COUNTIFS('English Scores- Leveled papers'!$H$4:$KM$4,T$3,'English Scores- Leveled papers'!$H68:$KM68,"&lt;&gt;")=0,"",SUMIF('English Scores- Leveled papers'!$H$4:$KM$4,T$3,'English Scores- Leveled papers'!$H68:$KM68)))</f>
        <is>
          <t/>
        </is>
      </c>
      <c r="U66" s="319" t="inlineStr">
        <f aca="false">IF($B66="","",IF(COUNTIFS('English Scores- Leveled papers'!$H$4:$KM$4,U$3,'English Scores- Leveled papers'!$H68:$KM68,"&lt;&gt;")=0,"",SUMIF('English Scores- Leveled papers'!$H$4:$KM$4,U$3,'English Scores- Leveled papers'!$H68:$KM68)))</f>
        <is>
          <t/>
        </is>
      </c>
      <c r="V66" s="319" t="inlineStr">
        <f aca="false">IF($B66="","",IF(COUNTIFS('English Scores- Leveled papers'!$H$4:$KM$4,V$3,'English Scores- Leveled papers'!$H68:$KM68,"&lt;&gt;")=0,"",SUMIF('English Scores- Leveled papers'!$H$4:$KM$4,V$3,'English Scores- Leveled papers'!$H68:$KM68)))</f>
        <is>
          <t/>
        </is>
      </c>
      <c r="W66" s="319" t="inlineStr">
        <f aca="false">IF($B66="","",IF(COUNTIFS('English Scores- Leveled papers'!$H$4:$KM$4,W$3,'English Scores- Leveled papers'!$H68:$KM68,"&lt;&gt;")=0,"",SUMIF('English Scores- Leveled papers'!$H$4:$KM$4,W$3,'English Scores- Leveled papers'!$H68:$KM68)))</f>
        <is>
          <t/>
        </is>
      </c>
      <c r="X66" s="752" t="inlineStr">
        <f aca="false">IF($B66="","",IF(COUNTIFS('English Scores- Leveled papers'!$H$4:$KM$4,X$3,'English Scores- Leveled papers'!$H68:$KM68,"&lt;&gt;")=0,"",SUMIF('English Scores- Leveled papers'!$H$4:$KM$4,X$3,'English Scores- Leveled papers'!$H68:$KM68)))</f>
        <is>
          <t/>
        </is>
      </c>
      <c r="Y66" s="752" t="inlineStr">
        <f aca="false">IF($B66="","",IF(COUNTIFS('English Scores- Leveled papers'!$H$4:$KM$4,Y$3,'English Scores- Leveled papers'!$H68:$KM68,"&lt;&gt;")=0,"",SUMIF('English Scores- Leveled papers'!$H$4:$KM$4,Y$3,'English Scores- Leveled papers'!$H68:$KM68)))</f>
        <is>
          <t/>
        </is>
      </c>
      <c r="Z66" s="752" t="inlineStr">
        <f aca="false">IF($B66="","",IF(COUNTIFS('English Scores- Leveled papers'!$H$4:$KM$4,Z$3,'English Scores- Leveled papers'!$H68:$KM68,"&lt;&gt;")=0,"",SUMIF('English Scores- Leveled papers'!$H$4:$KM$4,Z$3,'English Scores- Leveled papers'!$H68:$KM68)))</f>
        <is>
          <t/>
        </is>
      </c>
      <c r="AA66" s="752" t="inlineStr">
        <f aca="false">IF($B66="","",IF(COUNTIFS('English Scores- Leveled papers'!$H$4:$KM$4,AA$3,'English Scores- Leveled papers'!$H68:$KM68,"&lt;&gt;")=0,"",SUMIF('English Scores- Leveled papers'!$H$4:$KM$4,AA$3,'English Scores- Leveled papers'!$H68:$KM68)))</f>
        <is>
          <t/>
        </is>
      </c>
      <c r="AB66" s="752" t="inlineStr">
        <f aca="false">IF($B66="","",IF(COUNTIFS('English Scores- Leveled papers'!$H$4:$KM$4,AB$3,'English Scores- Leveled papers'!$H68:$KM68,"&lt;&gt;")=0,"",SUMIF('English Scores- Leveled papers'!$H$4:$KM$4,AB$3,'English Scores- Leveled papers'!$H68:$KM68)))</f>
        <is>
          <t/>
        </is>
      </c>
      <c r="AC66" s="319" t="inlineStr">
        <f aca="false">IF($B66="","",IF(COUNTIFS('English Scores- Leveled papers'!$H$4:$KM$4,AC$3,'English Scores- Leveled papers'!$H68:$KM68,"&lt;&gt;")=0,"",SUMIF('English Scores- Leveled papers'!$H$4:$KM$4,AC$3,'English Scores- Leveled papers'!$H68:$KM68)))</f>
        <is>
          <t/>
        </is>
      </c>
      <c r="AD66" s="319" t="inlineStr">
        <f aca="false">IF($B66="","",IF(COUNTIFS('English Scores- Leveled papers'!$H$4:$KM$4,AD$3,'English Scores- Leveled papers'!$H68:$KM68,"&lt;&gt;")=0,"",SUMIF('English Scores- Leveled papers'!$H$4:$KM$4,AD$3,'English Scores- Leveled papers'!$H68:$KM68)))</f>
        <is>
          <t/>
        </is>
      </c>
      <c r="AE66" s="319" t="inlineStr">
        <f aca="false">IF($B66="","",IF(COUNTIFS('English Scores- Leveled papers'!$H$4:$KM$4,AE$3,'English Scores- Leveled papers'!$H68:$KM68,"&lt;&gt;")=0,"",SUMIF('English Scores- Leveled papers'!$H$4:$KM$4,AE$3,'English Scores- Leveled papers'!$H68:$KM68)))</f>
        <is>
          <t/>
        </is>
      </c>
      <c r="AF66" s="319" t="inlineStr">
        <f aca="false">IF($B66="","",IF(COUNTIFS('English Scores- Leveled papers'!$H$4:$KM$4,AF$3,'English Scores- Leveled papers'!$H68:$KM68,"&lt;&gt;")=0,"",SUMIF('English Scores- Leveled papers'!$H$4:$KM$4,AF$3,'English Scores- Leveled papers'!$H68:$KM68)))</f>
        <is>
          <t/>
        </is>
      </c>
      <c r="AG66" s="319" t="inlineStr">
        <f aca="false">IF($B66="","",IF(COUNTIFS('English Scores- Leveled papers'!$H$4:$KM$4,AG$3,'English Scores- Leveled papers'!$H68:$KM68,"&lt;&gt;")=0,"",SUMIF('English Scores- Leveled papers'!$H$4:$KM$4,AG$3,'English Scores- Leveled papers'!$H68:$KM68)))</f>
        <is>
          <t/>
        </is>
      </c>
      <c r="AH66" s="319" t="inlineStr">
        <f aca="false">IF($B66="","",IF(COUNTIFS('English Scores- Leveled papers'!$H$4:$KM$4,AH$3,'English Scores- Leveled papers'!$H68:$KM68,"&lt;&gt;")=0,"",SUMIF('English Scores- Leveled papers'!$H$4:$KM$4,AH$3,'English Scores- Leveled papers'!$H68:$KM68)))</f>
        <is>
          <t/>
        </is>
      </c>
      <c r="AI66" s="752" t="inlineStr">
        <f aca="false">IF($B66="","",IF(COUNTIFS('English Scores- Leveled papers'!$H$4:$KM$4,AI$3,'English Scores- Leveled papers'!$H68:$KM68,"&lt;&gt;")=0,"",SUMIF('English Scores- Leveled papers'!$H$4:$KM$4,AI$3,'English Scores- Leveled papers'!$H68:$KM68)))</f>
        <is>
          <t/>
        </is>
      </c>
      <c r="AJ66" s="752" t="inlineStr">
        <f aca="false">IF($B66="","",IF(COUNTIFS('English Scores- Leveled papers'!$H$4:$KM$4,AJ$3,'English Scores- Leveled papers'!$H68:$KM68,"&lt;&gt;")=0,"",SUMIF('English Scores- Leveled papers'!$H$4:$KM$4,AJ$3,'English Scores- Leveled papers'!$H68:$KM68)))</f>
        <is>
          <t/>
        </is>
      </c>
      <c r="AK66" s="752" t="inlineStr">
        <f aca="false">IF($B66="","",IF(COUNTIFS('English Scores- Leveled papers'!$H$4:$KM$4,AK$3,'English Scores- Leveled papers'!$H68:$KM68,"&lt;&gt;")=0,"",SUMIF('English Scores- Leveled papers'!$H$4:$KM$4,AK$3,'English Scores- Leveled papers'!$H68:$KM68)))</f>
        <is>
          <t/>
        </is>
      </c>
      <c r="AL66" s="752" t="inlineStr">
        <f aca="false">IF($B66="","",IF(COUNTIFS('English Scores- Leveled papers'!$H$4:$KM$4,AL$3,'English Scores- Leveled papers'!$H68:$KM68,"&lt;&gt;")=0,"",SUMIF('English Scores- Leveled papers'!$H$4:$KM$4,AL$3,'English Scores- Leveled papers'!$H68:$KM68)))</f>
        <is>
          <t/>
        </is>
      </c>
      <c r="AM66" s="752" t="inlineStr">
        <f aca="false">IF($B66="","",IF(COUNTIFS('English Scores- Leveled papers'!$H$4:$KM$4,AM$3,'English Scores- Leveled papers'!$H68:$KM68,"&lt;&gt;")=0,"",SUMIF('English Scores- Leveled papers'!$H$4:$KM$4,AM$3,'English Scores- Leveled papers'!$H68:$KM68)))</f>
        <is>
          <t/>
        </is>
      </c>
      <c r="AN66" s="752" t="inlineStr">
        <f aca="false">IF($B66="","",IF(COUNTIFS('English Scores- Leveled papers'!$H$4:$KM$4,AN$3,'English Scores- Leveled papers'!$H68:$KM68,"&lt;&gt;")=0,"",SUMIF('English Scores- Leveled papers'!$H$4:$KM$4,AN$3,'English Scores- Leveled papers'!$H68:$KM68)))</f>
        <is>
          <t/>
        </is>
      </c>
      <c r="AO66" s="319" t="inlineStr">
        <f aca="false">IF($B66="","",IF(COUNTIFS('English Scores- Leveled papers'!$H$4:$KM$4,AO$3,'English Scores- Leveled papers'!$H68:$KM68,"&lt;&gt;")=0,"",SUMIF('English Scores- Leveled papers'!$H$4:$KM$4,AO$3,'English Scores- Leveled papers'!$H68:$KM68)))</f>
        <is>
          <t/>
        </is>
      </c>
      <c r="AP66" s="319" t="inlineStr">
        <f aca="false">IF($B66="","",IF(COUNTIFS('English Scores- Leveled papers'!$H$4:$KM$4,AP$3,'English Scores- Leveled papers'!$H68:$KM68,"&lt;&gt;")=0,"",SUMIF('English Scores- Leveled papers'!$H$4:$KM$4,AP$3,'English Scores- Leveled papers'!$H68:$KM68)))</f>
        <is>
          <t/>
        </is>
      </c>
      <c r="AQ66" s="319" t="inlineStr">
        <f aca="false">IF($B66="","",IF(COUNTIFS('English Scores- Leveled papers'!$H$4:$KM$4,AQ$3,'English Scores- Leveled papers'!$H68:$KM68,"&lt;&gt;")=0,"",SUMIF('English Scores- Leveled papers'!$H$4:$KM$4,AQ$3,'English Scores- Leveled papers'!$H68:$KM68)))</f>
        <is>
          <t/>
        </is>
      </c>
      <c r="AR66" s="319" t="inlineStr">
        <f aca="false">IF($B66="","",IF(COUNTIFS('English Scores- Leveled papers'!$H$4:$KM$4,AR$3,'English Scores- Leveled papers'!$H68:$KM68,"&lt;&gt;")=0,"",SUMIF('English Scores- Leveled papers'!$H$4:$KM$4,AR$3,'English Scores- Leveled papers'!$H68:$KM68)))</f>
        <is>
          <t/>
        </is>
      </c>
      <c r="AS66" s="319" t="inlineStr">
        <f aca="false">IF($B66="","",IF(COUNTIFS('English Scores- Leveled papers'!$H$4:$KM$4,AS$3,'English Scores- Leveled papers'!$H68:$KM68,"&lt;&gt;")=0,"",SUMIF('English Scores- Leveled papers'!$H$4:$KM$4,AS$3,'English Scores- Leveled papers'!$H68:$KM68)))</f>
        <is>
          <t/>
        </is>
      </c>
      <c r="AT66" s="319" t="inlineStr">
        <f aca="false">IF($B66="","",IF(COUNTIFS('English Scores- Leveled papers'!$H$4:$KM$4,AT$3,'English Scores- Leveled papers'!$H68:$KM68,"&lt;&gt;")=0,"",SUMIF('English Scores- Leveled papers'!$H$4:$KM$4,AT$3,'English Scores- Leveled papers'!$H68:$KM68)))</f>
        <is>
          <t/>
        </is>
      </c>
      <c r="AU66" s="319" t="inlineStr">
        <f aca="false">IF($B66="","",IF(COUNTIFS('English Scores- Leveled papers'!$H$4:$KM$4,AU$3,'English Scores- Leveled papers'!$H68:$KM68,"&lt;&gt;")=0,"",SUMIF('English Scores- Leveled papers'!$H$4:$KM$4,AU$3,'English Scores- Leveled papers'!$H68:$KM68)))</f>
        <is>
          <t/>
        </is>
      </c>
      <c r="AV66" s="319" t="inlineStr">
        <f aca="false">IF($B66="","",IF(COUNTIFS('English Scores- Leveled papers'!$H$4:$KM$4,AV$3,'English Scores- Leveled papers'!$H68:$KM68,"&lt;&gt;")=0,"",SUMIF('English Scores- Leveled papers'!$H$4:$KM$4,AV$3,'English Scores- Leveled papers'!$H68:$KM68)))</f>
        <is>
          <t/>
        </is>
      </c>
      <c r="AW66" s="319" t="inlineStr">
        <f aca="false">IF($B66="","",IF(COUNTIFS('English Scores- Leveled papers'!$H$4:$KM$4,AW$3,'English Scores- Leveled papers'!$H68:$KM68,"&lt;&gt;")=0,"",SUMIF('English Scores- Leveled papers'!$H$4:$KM$4,AW$3,'English Scores- Leveled papers'!$H68:$KM68)))</f>
        <is>
          <t/>
        </is>
      </c>
      <c r="AX66" s="319" t="inlineStr">
        <f aca="false">IF($B66="","",IF(COUNTIFS('English Scores- Leveled papers'!$H$4:$KM$4,AX$3,'English Scores- Leveled papers'!$H68:$KM68,"&lt;&gt;")=0,"",SUMIF('English Scores- Leveled papers'!$H$4:$KM$4,AX$3,'English Scores- Leveled papers'!$H68:$KM68)))</f>
        <is>
          <t/>
        </is>
      </c>
      <c r="AY66" s="319" t="inlineStr">
        <f aca="false">IF($B66="","",IF(COUNTIFS('English Scores- Leveled papers'!$H$4:$KM$4,AY$3,'English Scores- Leveled papers'!$H68:$KM68,"&lt;&gt;")=0,"",SUMIF('English Scores- Leveled papers'!$H$4:$KM$4,AY$3,'English Scores- Leveled papers'!$H68:$KM68)))</f>
        <is>
          <t/>
        </is>
      </c>
      <c r="AZ66" s="752" t="inlineStr">
        <f aca="false">IF($B66="","",IF(COUNTIFS('English Scores- Leveled papers'!$H$4:$KM$4,AZ$3,'English Scores- Leveled papers'!$H68:$KM68,"&lt;&gt;")=0,"",SUMIF('English Scores- Leveled papers'!$H$4:$KM$4,AZ$3,'English Scores- Leveled papers'!$H68:$KM68)))</f>
        <is>
          <t/>
        </is>
      </c>
      <c r="BA66" s="752" t="inlineStr">
        <f aca="false">IF($B66="","",IF(COUNTIFS('English Scores- Leveled papers'!$H$4:$KM$4,BA$3,'English Scores- Leveled papers'!$H68:$KM68,"&lt;&gt;")=0,"",SUMIF('English Scores- Leveled papers'!$H$4:$KM$4,BA$3,'English Scores- Leveled papers'!$H68:$KM68)))</f>
        <is>
          <t/>
        </is>
      </c>
      <c r="BB66" s="752" t="inlineStr">
        <f aca="false">IF($B66="","",IF(COUNTIFS('English Scores- Leveled papers'!$H$4:$KM$4,BB$3,'English Scores- Leveled papers'!$H68:$KM68,"&lt;&gt;")=0,"",SUMIF('English Scores- Leveled papers'!$H$4:$KM$4,BB$3,'English Scores- Leveled papers'!$H68:$KM68)))</f>
        <is>
          <t/>
        </is>
      </c>
      <c r="BC66" s="752" t="inlineStr">
        <f aca="false">IF($B66="","",IF(COUNTIFS('English Scores- Leveled papers'!$H$4:$KM$4,BC$3,'English Scores- Leveled papers'!$H68:$KM68,"&lt;&gt;")=0,"",SUMIF('English Scores- Leveled papers'!$H$4:$KM$4,BC$3,'English Scores- Leveled papers'!$H68:$KM68)))</f>
        <is>
          <t/>
        </is>
      </c>
      <c r="BD66" s="752"/>
      <c r="BE66" s="752"/>
      <c r="BF66" s="752" t="inlineStr">
        <f aca="false">IF($B66="","",IF(COUNTIFS('English Scores- Leveled papers'!$H$4:$KM$4,BF$3,'English Scores- Leveled papers'!$H68:$KM68,"&lt;&gt;")=0,"",SUMIF('English Scores- Leveled papers'!$H$4:$KM$4,BF$3,'English Scores- Leveled papers'!$H68:$KM68)))</f>
        <is>
          <t/>
        </is>
      </c>
      <c r="BG66" s="752" t="inlineStr">
        <f aca="false">IF($B66="","",IF(COUNTIFS('English Scores- Leveled papers'!$H$4:$KM$4,BG$3,'English Scores- Leveled papers'!$H68:$KM68,"&lt;&gt;")=0,"",SUMIF('English Scores- Leveled papers'!$H$4:$KM$4,BG$3,'English Scores- Leveled papers'!$H68:$KM68)))</f>
        <is>
          <t/>
        </is>
      </c>
      <c r="BH66" s="752" t="inlineStr">
        <f aca="false">IF($B66="","",IF(COUNTIFS('English Scores- Leveled papers'!$H$4:$KM$4,BH$3,'English Scores- Leveled papers'!$H68:$KM68,"&lt;&gt;")=0,"",SUMIF('English Scores- Leveled papers'!$H$4:$KM$4,BH$3,'English Scores- Leveled papers'!$H68:$KM68)))</f>
        <is>
          <t/>
        </is>
      </c>
      <c r="BI66" s="752" t="inlineStr">
        <f aca="false">IF($B66="","",IF(COUNTIFS('English Scores- Leveled papers'!$H$4:$KM$4,BI$3,'English Scores- Leveled papers'!$H68:$KM68,"&lt;&gt;")=0,"",SUMIF('English Scores- Leveled papers'!$H$4:$KM$4,BI$3,'English Scores- Leveled papers'!$H68:$KM68)))</f>
        <is>
          <t/>
        </is>
      </c>
      <c r="BJ66" s="752" t="inlineStr">
        <f aca="false">IF($B66="","",IF(COUNTIFS('English Scores- Leveled papers'!$H$4:$KM$4,BJ$3,'English Scores- Leveled papers'!$H68:$KM68,"&lt;&gt;")=0,"",SUMIF('English Scores- Leveled papers'!$H$4:$KM$4,BJ$3,'English Scores- Leveled papers'!$H68:$KM68)))</f>
        <is>
          <t/>
        </is>
      </c>
      <c r="BK66" s="752" t="inlineStr">
        <f aca="false">IF($B66="","",IF(COUNTIFS('English Scores- Leveled papers'!$H$4:$KM$4,BK$3,'English Scores- Leveled papers'!$H68:$KM68,"&lt;&gt;")=0,"",SUMIF('English Scores- Leveled papers'!$H$4:$KM$4,BK$3,'English Scores- Leveled papers'!$H68:$KM68)))</f>
        <is>
          <t/>
        </is>
      </c>
      <c r="BL66" s="752" t="inlineStr">
        <f aca="false">IF($B66="","",IF(COUNTIFS('English Scores- Leveled papers'!$H$4:$KM$4,BL$3,'English Scores- Leveled papers'!$H68:$KM68,"&lt;&gt;")=0,"",SUMIF('English Scores- Leveled papers'!$H$4:$KM$4,BL$3,'English Scores- Leveled papers'!$H68:$KM68)))</f>
        <is>
          <t/>
        </is>
      </c>
      <c r="BM66" s="752" t="inlineStr">
        <f aca="false">IF($B66="","",IF(COUNTIFS('English Scores- Leveled papers'!$H$4:$KM$4,BM$3,'English Scores- Leveled papers'!$H68:$KM68,"&lt;&gt;")=0,"",SUMIF('English Scores- Leveled papers'!$H$4:$KM$4,BM$3,'English Scores- Leveled papers'!$H68:$KM68)))</f>
        <is>
          <t/>
        </is>
      </c>
      <c r="BN66" s="752" t="inlineStr">
        <f aca="false">IF($B66="","",IF(COUNTIFS('English Scores- Leveled papers'!$H$4:$KM$4,BN$3,'English Scores- Leveled papers'!$H68:$KM68,"&lt;&gt;")=0,"",SUMIF('English Scores- Leveled papers'!$H$4:$KM$4,BN$3,'English Scores- Leveled papers'!$H68:$KM68)))</f>
        <is>
          <t/>
        </is>
      </c>
      <c r="BO66" s="752" t="inlineStr">
        <f aca="false">IF($B66="","",IF(COUNTIFS('English Scores- Leveled papers'!$H$4:$KM$4,BO$3,'English Scores- Leveled papers'!$H68:$KM68,"&lt;&gt;")=0,"",SUMIF('English Scores- Leveled papers'!$H$4:$KM$4,BO$3,'English Scores- Leveled papers'!$H68:$KM68)))</f>
        <is>
          <t/>
        </is>
      </c>
      <c r="BP66" s="319" t="inlineStr">
        <f aca="false">IF($B66="","",IF(COUNTIFS('English Scores- Leveled papers'!$H$4:$KM$4,BP$3,'English Scores- Leveled papers'!$H68:$KM68,"&lt;&gt;")=0,"",SUMIF('English Scores- Leveled papers'!$H$4:$KM$4,BP$3,'English Scores- Leveled papers'!$H68:$KM68)))</f>
        <is>
          <t/>
        </is>
      </c>
      <c r="BQ66" s="319" t="inlineStr">
        <f aca="false">IF($B66="","",IF(COUNTIFS('English Scores- Leveled papers'!$H$4:$KM$4,BQ$3,'English Scores- Leveled papers'!$H68:$KM68,"&lt;&gt;")=0,"",SUMIF('English Scores- Leveled papers'!$H$4:$KM$4,BQ$3,'English Scores- Leveled papers'!$H68:$KM68)))</f>
        <is>
          <t/>
        </is>
      </c>
      <c r="BR66" s="319" t="inlineStr">
        <f aca="false">IF($B66="","",IF(COUNTIFS('English Scores- Leveled papers'!$H$4:$KM$4,BR$3,'English Scores- Leveled papers'!$H68:$KM68,"&lt;&gt;")=0,"",SUMIF('English Scores- Leveled papers'!$H$4:$KM$4,BR$3,'English Scores- Leveled papers'!$H68:$KM68)))</f>
        <is>
          <t/>
        </is>
      </c>
      <c r="BS66" s="319" t="inlineStr">
        <f aca="false">IF($B66="","",IF(COUNTIFS('English Scores- Leveled papers'!$H$4:$KM$4,BS$3,'English Scores- Leveled papers'!$H68:$KM68,"&lt;&gt;")=0,"",SUMIF('English Scores- Leveled papers'!$H$4:$KM$4,BS$3,'English Scores- Leveled papers'!$H68:$KM68)))</f>
        <is>
          <t/>
        </is>
      </c>
      <c r="BT66" s="319" t="inlineStr">
        <f aca="false">IF($B66="","",IF(COUNTIFS('English Scores- Leveled papers'!$H$4:$KM$4,BT$3,'English Scores- Leveled papers'!$H68:$KM68,"&lt;&gt;")=0,"",SUMIF('English Scores- Leveled papers'!$H$4:$KM$4,BT$3,'English Scores- Leveled papers'!$H68:$KM68)))</f>
        <is>
          <t/>
        </is>
      </c>
      <c r="BU66" s="319" t="inlineStr">
        <f aca="false">IF($B66="","",IF(COUNTIFS('English Scores- Leveled papers'!$H$4:$KM$4,BU$3,'English Scores- Leveled papers'!$H68:$KM68,"&lt;&gt;")=0,"",SUMIF('English Scores- Leveled papers'!$H$4:$KM$4,BU$3,'English Scores- Leveled papers'!$H68:$KM68)))</f>
        <is>
          <t/>
        </is>
      </c>
      <c r="BV66" s="319" t="inlineStr">
        <f aca="false">IF($B66="","",IF(COUNTIFS('English Scores- Leveled papers'!$H$4:$KM$4,BV$3,'English Scores- Leveled papers'!$H68:$KM68,"&lt;&gt;")=0,"",SUMIF('English Scores- Leveled papers'!$H$4:$KM$4,BV$3,'English Scores- Leveled papers'!$H68:$KM68)))</f>
        <is>
          <t/>
        </is>
      </c>
      <c r="BW66" s="319" t="inlineStr">
        <f aca="false">IF($B66="","",IF(COUNTIFS('English Scores- Leveled papers'!$H$4:$KM$4,BW$3,'English Scores- Leveled papers'!$H68:$KM68,"&lt;&gt;")=0,"",SUMIF('English Scores- Leveled papers'!$H$4:$KM$4,BW$3,'English Scores- Leveled papers'!$H68:$KM68)))</f>
        <is>
          <t/>
        </is>
      </c>
      <c r="BX66" s="752" t="inlineStr">
        <f aca="false">IF($B66="","",IF(COUNTIFS('English Scores- Leveled papers'!$H$4:$KM$4,BX$3,'English Scores- Leveled papers'!$H68:$KM68,"&lt;&gt;")=0,"",SUMIF('English Scores- Leveled papers'!$H$4:$KM$4,BX$3,'English Scores- Leveled papers'!$H68:$KM68)))</f>
        <is>
          <t/>
        </is>
      </c>
      <c r="BY66" s="752" t="inlineStr">
        <f aca="false">IF($B66="","",IF(COUNTIFS('English Scores- Leveled papers'!$H$4:$KM$4,BY$3,'English Scores- Leveled papers'!$H68:$KM68,"&lt;&gt;")=0,"",SUMIF('English Scores- Leveled papers'!$H$4:$KM$4,BY$3,'English Scores- Leveled papers'!$H68:$KM68)))</f>
        <is>
          <t/>
        </is>
      </c>
      <c r="BZ66" s="752" t="inlineStr">
        <f aca="false">IF($B66="","",IF(COUNTIFS('English Scores- Leveled papers'!$H$4:$KM$4,BZ$3,'English Scores- Leveled papers'!$H68:$KM68,"&lt;&gt;")=0,"",SUMIF('English Scores- Leveled papers'!$H$4:$KM$4,BZ$3,'English Scores- Leveled papers'!$H68:$KM68)))</f>
        <is>
          <t/>
        </is>
      </c>
      <c r="CA66" s="752" t="inlineStr">
        <f aca="false">IF($B66="","",IF(COUNTIFS('English Scores- Leveled papers'!$H$4:$KM$4,CA$3,'English Scores- Leveled papers'!$H68:$KM68,"&lt;&gt;")=0,"",SUMIF('English Scores- Leveled papers'!$H$4:$KM$4,CA$3,'English Scores- Leveled papers'!$H68:$KM68)))</f>
        <is>
          <t/>
        </is>
      </c>
      <c r="CB66" s="752" t="inlineStr">
        <f aca="false">IF($B66="","",IF(COUNTIFS('English Scores- Leveled papers'!$H$4:$KM$4,CB$3,'English Scores- Leveled papers'!$H68:$KM68,"&lt;&gt;")=0,"",SUMIF('English Scores- Leveled papers'!$H$4:$KM$4,CB$3,'English Scores- Leveled papers'!$H68:$KM68)))</f>
        <is>
          <t/>
        </is>
      </c>
      <c r="CC66" s="752" t="inlineStr">
        <f aca="false">IF($B66="","",IF(COUNTIFS('English Scores- Leveled papers'!$H$4:$KM$4,CC$3,'English Scores- Leveled papers'!$H68:$KM68,"&lt;&gt;")=0,"",SUMIF('English Scores- Leveled papers'!$H$4:$KM$4,CC$3,'English Scores- Leveled papers'!$H68:$KM68)))</f>
        <is>
          <t/>
        </is>
      </c>
      <c r="CD66" s="752" t="inlineStr">
        <f aca="false">IF($B66="","",IF(COUNTIFS('English Scores- Leveled papers'!$H$4:$KM$4,CD$3,'English Scores- Leveled papers'!$H68:$KM68,"&lt;&gt;")=0,"",SUMIF('English Scores- Leveled papers'!$H$4:$KM$4,CD$3,'English Scores- Leveled papers'!$H68:$KM68)))</f>
        <is>
          <t/>
        </is>
      </c>
      <c r="CE66" s="752" t="inlineStr">
        <f aca="false">IF($B66="","",IF(COUNTIFS('English Scores- Leveled papers'!$H$4:$KM$4,CE$3,'English Scores- Leveled papers'!$H68:$KM68,"&lt;&gt;")=0,"",SUMIF('English Scores- Leveled papers'!$H$4:$KM$4,CE$3,'English Scores- Leveled papers'!$H68:$KM68)))</f>
        <is>
          <t/>
        </is>
      </c>
      <c r="CF66" s="752" t="inlineStr">
        <f aca="false">IF($B66="","",IF(COUNTIFS('English Scores- Leveled papers'!$H$4:$KM$4,CF$3,'English Scores- Leveled papers'!$H68:$KM68,"&lt;&gt;")=0,"",SUMIF('English Scores- Leveled papers'!$H$4:$KM$4,CF$3,'English Scores- Leveled papers'!$H68:$KM68)))</f>
        <is>
          <t/>
        </is>
      </c>
      <c r="CG66" s="319" t="inlineStr">
        <f aca="false">IF($B66="","",IF(COUNTIFS('English Scores- Leveled papers'!$H$4:$KM$4,CG$3,'English Scores- Leveled papers'!$H68:$KM68,"&lt;&gt;")=0,"",SUMIF('English Scores- Leveled papers'!$H$4:$KM$4,CG$3,'English Scores- Leveled papers'!$H68:$KM68)))</f>
        <is>
          <t/>
        </is>
      </c>
      <c r="CH66" s="319" t="inlineStr">
        <f aca="false">IF($B66="","",IF(COUNTIFS('English Scores- Leveled papers'!$H$4:$KM$4,CH$3,'English Scores- Leveled papers'!$H68:$KM68,"&lt;&gt;")=0,"",SUMIF('English Scores- Leveled papers'!$H$4:$KM$4,CH$3,'English Scores- Leveled papers'!$H68:$KM68)))</f>
        <is>
          <t/>
        </is>
      </c>
      <c r="CI66" s="319" t="inlineStr">
        <f aca="false">IF($B66="","",IF(COUNTIFS('English Scores- Leveled papers'!$H$4:$KM$4,CI$3,'English Scores- Leveled papers'!$H68:$KM68,"&lt;&gt;")=0,"",SUMIF('English Scores- Leveled papers'!$H$4:$KM$4,CI$3,'English Scores- Leveled papers'!$H68:$KM68)))</f>
        <is>
          <t/>
        </is>
      </c>
      <c r="CJ66" s="319" t="inlineStr">
        <f aca="false">IF($B66="","",IF(COUNTIFS('English Scores- Leveled papers'!$H$4:$KM$4,CJ$3,'English Scores- Leveled papers'!$H68:$KM68,"&lt;&gt;")=0,"",SUMIF('English Scores- Leveled papers'!$H$4:$KM$4,CJ$3,'English Scores- Leveled papers'!$H68:$KM68)))</f>
        <is>
          <t/>
        </is>
      </c>
      <c r="CK66" s="319" t="inlineStr">
        <f aca="false">IF($B66="","",IF(COUNTIFS('English Scores- Leveled papers'!$H$4:$KM$4,CK$3,'English Scores- Leveled papers'!$H68:$KM68,"&lt;&gt;")=0,"",SUMIF('English Scores- Leveled papers'!$H$4:$KM$4,CK$3,'English Scores- Leveled papers'!$H68:$KM68)))</f>
        <is>
          <t/>
        </is>
      </c>
      <c r="CL66" s="752" t="inlineStr">
        <f aca="false">IF($B66="","",IF(COUNTIFS('English Scores- Leveled papers'!$H$4:$KM$4,CL$3,'English Scores- Leveled papers'!$H68:$KM68,"&lt;&gt;")=0,"",SUMIF('English Scores- Leveled papers'!$H$4:$KM$4,CL$3,'English Scores- Leveled papers'!$H68:$KM68)))</f>
        <is>
          <t/>
        </is>
      </c>
      <c r="CM66" s="752" t="inlineStr">
        <f aca="false">IF($B66="","",IF(COUNTIFS('English Scores- Leveled papers'!$H$4:$KM$4,CM$3,'English Scores- Leveled papers'!$H68:$KM68,"&lt;&gt;")=0,"",SUMIF('English Scores- Leveled papers'!$H$4:$KM$4,CM$3,'English Scores- Leveled papers'!$H68:$KM68)))</f>
        <is>
          <t/>
        </is>
      </c>
      <c r="CN66" s="752" t="inlineStr">
        <f aca="false">IF($B66="","",IF(COUNTIFS('English Scores- Leveled papers'!$H$4:$KM$4,CN$3,'English Scores- Leveled papers'!$H68:$KM68,"&lt;&gt;")=0,"",SUMIF('English Scores- Leveled papers'!$H$4:$KM$4,CN$3,'English Scores- Leveled papers'!$H68:$KM68)))</f>
        <is>
          <t/>
        </is>
      </c>
      <c r="CO66" s="752" t="inlineStr">
        <f aca="false">IF($B66="","",IF(COUNTIFS('English Scores- Leveled papers'!$H$4:$KM$4,CO$3,'English Scores- Leveled papers'!$H68:$KM68,"&lt;&gt;")=0,"",SUMIF('English Scores- Leveled papers'!$H$4:$KM$4,CO$3,'English Scores- Leveled papers'!$H68:$KM68)))</f>
        <is>
          <t/>
        </is>
      </c>
      <c r="CP66" s="752" t="inlineStr">
        <f aca="false">IF($B66="","",IF(COUNTIFS('English Scores- Leveled papers'!$H$4:$KM$4,CP$3,'English Scores- Leveled papers'!$H68:$KM68,"&lt;&gt;")=0,"",SUMIF('English Scores- Leveled papers'!$H$4:$KM$4,CP$3,'English Scores- Leveled papers'!$H68:$KM68)))</f>
        <is>
          <t/>
        </is>
      </c>
      <c r="CQ66" s="752" t="inlineStr">
        <f aca="false">IF($B66="","",IF(COUNTIFS('English Scores- Leveled papers'!$H$4:$KM$4,CQ$3,'English Scores- Leveled papers'!$H68:$KM68,"&lt;&gt;")=0,"",SUMIF('English Scores- Leveled papers'!$H$4:$KM$4,CQ$3,'English Scores- Leveled papers'!$H68:$KM68)))</f>
        <is>
          <t/>
        </is>
      </c>
      <c r="CR66" s="752" t="inlineStr">
        <f aca="false">IF($B66="","",IF(COUNTIFS('English Scores- Leveled papers'!$H$4:$KM$4,CR$3,'English Scores- Leveled papers'!$H68:$KM68,"&lt;&gt;")=0,"",SUMIF('English Scores- Leveled papers'!$H$4:$KM$4,CR$3,'English Scores- Leveled papers'!$H68:$KM68)))</f>
        <is>
          <t/>
        </is>
      </c>
      <c r="CS66" s="752" t="inlineStr">
        <f aca="false">IF($B66="","",IF(COUNTIFS('English Scores- Leveled papers'!$H$4:$KM$4,CS$3,'English Scores- Leveled papers'!$H68:$KM68,"&lt;&gt;")=0,"",SUMIF('English Scores- Leveled papers'!$H$4:$KM$4,CS$3,'English Scores- Leveled papers'!$H68:$KM68)))</f>
        <is>
          <t/>
        </is>
      </c>
      <c r="CT66" s="319" t="inlineStr">
        <f aca="false">IF($B66="","",IF(COUNTIFS('English Scores- Leveled papers'!$H$4:$KM$4,CT$3,'English Scores- Leveled papers'!$H68:$KM68,"&lt;&gt;")=0,"",SUMIF('English Scores- Leveled papers'!$H$4:$KM$4,CT$3,'English Scores- Leveled papers'!$H68:$KM68)))</f>
        <is>
          <t/>
        </is>
      </c>
      <c r="CU66" s="319" t="inlineStr">
        <f aca="false">IF($B66="","",IF(COUNTIFS('English Scores- Leveled papers'!$H$4:$KM$4,CU$3,'English Scores- Leveled papers'!$H68:$KM68,"&lt;&gt;")=0,"",SUMIF('English Scores- Leveled papers'!$H$4:$KM$4,CU$3,'English Scores- Leveled papers'!$H68:$KM68)))</f>
        <is>
          <t/>
        </is>
      </c>
      <c r="CV66" s="319" t="inlineStr">
        <f aca="false">IF($B66="","",IF(COUNTIFS('English Scores- Leveled papers'!$H$4:$KM$4,CV$3,'English Scores- Leveled papers'!$H68:$KM68,"&lt;&gt;")=0,"",SUMIF('English Scores- Leveled papers'!$H$4:$KM$4,CV$3,'English Scores- Leveled papers'!$H68:$KM68)))</f>
        <is>
          <t/>
        </is>
      </c>
      <c r="CW66" s="319" t="inlineStr">
        <f aca="false">IF($B66="","",IF(COUNTIFS('English Scores- Leveled papers'!$H$4:$KM$4,CW$3,'English Scores- Leveled papers'!$H68:$KM68,"&lt;&gt;")=0,"",SUMIF('English Scores- Leveled papers'!$H$4:$KM$4,CW$3,'English Scores- Leveled papers'!$H68:$KM68)))</f>
        <is>
          <t/>
        </is>
      </c>
      <c r="CX66" s="319" t="inlineStr">
        <f aca="false">IF($B66="","",IF(COUNTIFS('English Scores- Leveled papers'!$H$4:$KM$4,CX$3,'English Scores- Leveled papers'!$H68:$KM68,"&lt;&gt;")=0,"",SUMIF('English Scores- Leveled papers'!$H$4:$KM$4,CX$3,'English Scores- Leveled papers'!$H68:$KM68)))</f>
        <is>
          <t/>
        </is>
      </c>
      <c r="CY66" s="319" t="inlineStr">
        <f aca="false">IF($B66="","",IF(COUNTIFS('English Scores- Leveled papers'!$H$4:$KM$4,CY$3,'English Scores- Leveled papers'!$H68:$KM68,"&lt;&gt;")=0,"",SUMIF('English Scores- Leveled papers'!$H$4:$KM$4,CY$3,'English Scores- Leveled papers'!$H68:$KM68)))</f>
        <is>
          <t/>
        </is>
      </c>
      <c r="CZ66" s="319" t="inlineStr">
        <f aca="false">IF($B66="","",IF(COUNTIFS('English Scores- Leveled papers'!$H$4:$KM$4,CZ$3,'English Scores- Leveled papers'!$H68:$KM68,"&lt;&gt;")=0,"",SUMIF('English Scores- Leveled papers'!$H$4:$KM$4,CZ$3,'English Scores- Leveled papers'!$H68:$KM68)))</f>
        <is>
          <t/>
        </is>
      </c>
      <c r="DA66" s="319" t="inlineStr">
        <f aca="false">IF($B66="","",IF(COUNTIFS('English Scores- Leveled papers'!$H$4:$KM$4,DA$3,'English Scores- Leveled papers'!$H68:$KM68,"&lt;&gt;")=0,"",SUMIF('English Scores- Leveled papers'!$H$4:$KM$4,DA$3,'English Scores- Leveled papers'!$H68:$KM68)))</f>
        <is>
          <t/>
        </is>
      </c>
      <c r="DB66" s="319" t="inlineStr">
        <f aca="false">IF($B66="","",IF(COUNTIFS('English Scores- Leveled papers'!$H$4:$KM$4,DB$3,'English Scores- Leveled papers'!$H68:$KM68,"&lt;&gt;")=0,"",SUMIF('English Scores- Leveled papers'!$H$4:$KM$4,DB$3,'English Scores- Leveled papers'!$H68:$KM68)))</f>
        <is>
          <t/>
        </is>
      </c>
      <c r="DC66" s="319" t="inlineStr">
        <f aca="false">IF($B66="","",IF(COUNTIFS('English Scores- Leveled papers'!$H$4:$KM$4,DC$3,'English Scores- Leveled papers'!$H68:$KM68,"&lt;&gt;")=0,"",SUMIF('English Scores- Leveled papers'!$H$4:$KM$4,DC$3,'English Scores- Leveled papers'!$H68:$KM68)))</f>
        <is>
          <t/>
        </is>
      </c>
      <c r="DD66" s="319" t="inlineStr">
        <f aca="false">IF($B66="","",IF(COUNTIFS('English Scores- Leveled papers'!$H$4:$KM$4,DD$3,'English Scores- Leveled papers'!$H68:$KM68,"&lt;&gt;")=0,"",SUMIF('English Scores- Leveled papers'!$H$4:$KM$4,DD$3,'English Scores- Leveled papers'!$H68:$KM68)))</f>
        <is>
          <t/>
        </is>
      </c>
      <c r="DE66" s="319" t="inlineStr">
        <f aca="false">IF($B66="","",IF(COUNTIFS('English Scores- Leveled papers'!$H$4:$KM$4,DE$3,'English Scores- Leveled papers'!$H68:$KM68,"&lt;&gt;")=0,"",SUMIF('English Scores- Leveled papers'!$H$4:$KM$4,DE$3,'English Scores- Leveled papers'!$H68:$KM68)))</f>
        <is>
          <t/>
        </is>
      </c>
      <c r="DF66" s="752" t="inlineStr">
        <f aca="false">IF($B66="","",IF(COUNTIFS('English Scores- Leveled papers'!$H$4:$KM$4,DF$3,'English Scores- Leveled papers'!$H68:$KM68,"&lt;&gt;")=0,"",SUMIF('English Scores- Leveled papers'!$H$4:$KM$4,DF$3,'English Scores- Leveled papers'!$H68:$KM68)))</f>
        <is>
          <t/>
        </is>
      </c>
      <c r="DG66" s="752" t="inlineStr">
        <f aca="false">IF($B66="","",IF(COUNTIFS('English Scores- Leveled papers'!$H$4:$KM$4,DG$3,'English Scores- Leveled papers'!$H68:$KM68,"&lt;&gt;")=0,"",SUMIF('English Scores- Leveled papers'!$H$4:$KM$4,DG$3,'English Scores- Leveled papers'!$H68:$KM68)))</f>
        <is>
          <t/>
        </is>
      </c>
      <c r="DH66" s="752" t="inlineStr">
        <f aca="false">IF($B66="","",IF(COUNTIFS('English Scores- Leveled papers'!$H$4:$KM$4,DH$3,'English Scores- Leveled papers'!$H68:$KM68,"&lt;&gt;")=0,"",SUMIF('English Scores- Leveled papers'!$H$4:$KM$4,DH$3,'English Scores- Leveled papers'!$H68:$KM68)))</f>
        <is>
          <t/>
        </is>
      </c>
      <c r="DI66" s="752" t="inlineStr">
        <f aca="false">IF($B66="","",IF(COUNTIFS('English Scores- Leveled papers'!$H$4:$KM$4,DI$3,'English Scores- Leveled papers'!$H68:$KM68,"&lt;&gt;")=0,"",SUMIF('English Scores- Leveled papers'!$H$4:$KM$4,DI$3,'English Scores- Leveled papers'!$H68:$KM68)))</f>
        <is>
          <t/>
        </is>
      </c>
      <c r="DJ66" s="752" t="inlineStr">
        <f aca="false">IF($B66="","",IF(COUNTIFS('English Scores- Leveled papers'!$H$4:$KM$4,DJ$3,'English Scores- Leveled papers'!$H68:$KM68,"&lt;&gt;")=0,"",SUMIF('English Scores- Leveled papers'!$H$4:$KM$4,DJ$3,'English Scores- Leveled papers'!$H68:$KM68)))</f>
        <is>
          <t/>
        </is>
      </c>
      <c r="DK66" s="752" t="inlineStr">
        <f aca="false">IF($B66="","",IF(COUNTIFS('English Scores- Leveled papers'!$H$4:$KM$4,DK$3,'English Scores- Leveled papers'!$H68:$KM68,"&lt;&gt;")=0,"",SUMIF('English Scores- Leveled papers'!$H$4:$KM$4,DK$3,'English Scores- Leveled papers'!$H68:$KM68)))</f>
        <is>
          <t/>
        </is>
      </c>
      <c r="DL66" s="752" t="inlineStr">
        <f aca="false">IF($B66="","",IF(COUNTIFS('English Scores- Leveled papers'!$H$4:$KM$4,DL$3,'English Scores- Leveled papers'!$H68:$KM68,"&lt;&gt;")=0,"",SUMIF('English Scores- Leveled papers'!$H$4:$KM$4,DL$3,'English Scores- Leveled papers'!$H68:$KM68)))</f>
        <is>
          <t/>
        </is>
      </c>
      <c r="DM66" s="752" t="inlineStr">
        <f aca="false">IF($B66="","",IF(COUNTIFS('English Scores- Leveled papers'!$H$4:$KM$4,DM$3,'English Scores- Leveled papers'!$H68:$KM68,"&lt;&gt;")=0,"",SUMIF('English Scores- Leveled papers'!$H$4:$KM$4,DM$3,'English Scores- Leveled papers'!$H68:$KM68)))</f>
        <is>
          <t/>
        </is>
      </c>
      <c r="DN66" s="752" t="inlineStr">
        <f aca="false">IF($B66="","",IF(COUNTIFS('English Scores- Leveled papers'!$H$4:$KM$4,DN$3,'English Scores- Leveled papers'!$H68:$KM68,"&lt;&gt;")=0,"",SUMIF('English Scores- Leveled papers'!$H$4:$KM$4,DN$3,'English Scores- Leveled papers'!$H68:$KM68)))</f>
        <is>
          <t/>
        </is>
      </c>
      <c r="DO66" s="752" t="inlineStr">
        <f aca="false">IF($B66="","",IF(COUNTIFS('English Scores- Leveled papers'!$H$4:$KM$4,DO$3,'English Scores- Leveled papers'!$H68:$KM68,"&lt;&gt;")=0,"",SUMIF('English Scores- Leveled papers'!$H$4:$KM$4,DO$3,'English Scores- Leveled papers'!$H68:$KM68)))</f>
        <is>
          <t/>
        </is>
      </c>
      <c r="DP66" s="752" t="inlineStr">
        <f aca="false">IF($B66="","",IF(COUNTIFS('English Scores- Leveled papers'!$H$4:$KM$4,DP$3,'English Scores- Leveled papers'!$H68:$KM68,"&lt;&gt;")=0,"",SUMIF('English Scores- Leveled papers'!$H$4:$KM$4,DP$3,'English Scores- Leveled papers'!$H68:$KM68)))</f>
        <is>
          <t/>
        </is>
      </c>
      <c r="DQ66" s="752" t="inlineStr">
        <f aca="false">IF($B66="","",IF(COUNTIFS('English Scores- Leveled papers'!$H$4:$KM$4,DQ$3,'English Scores- Leveled papers'!$H68:$KM68,"&lt;&gt;")=0,"",SUMIF('English Scores- Leveled papers'!$H$4:$KM$4,DQ$3,'English Scores- Leveled papers'!$H68:$KM68)))</f>
        <is>
          <t/>
        </is>
      </c>
      <c r="DR66" s="319" t="inlineStr">
        <f aca="false">IF($B66="","",IF(COUNTIFS('English Scores- Leveled papers'!$H$4:$KM$4,DR$3,'English Scores- Leveled papers'!$H68:$KM68,"&lt;&gt;")=0,"",SUMIF('English Scores- Leveled papers'!$H$4:$KM$4,DR$3,'English Scores- Leveled papers'!$H68:$KM68)))</f>
        <is>
          <t/>
        </is>
      </c>
      <c r="DS66" s="319" t="inlineStr">
        <f aca="false">IF($B66="","",IF(COUNTIFS('English Scores- Leveled papers'!$H$4:$KM$4,DS$3,'English Scores- Leveled papers'!$H68:$KM68,"&lt;&gt;")=0,"",SUMIF('English Scores- Leveled papers'!$H$4:$KM$4,DS$3,'English Scores- Leveled papers'!$H68:$KM68)))</f>
        <is>
          <t/>
        </is>
      </c>
      <c r="DT66" s="319" t="inlineStr">
        <f aca="false">IF($B66="","",IF(COUNTIFS('English Scores- Leveled papers'!$H$4:$KM$4,DT$3,'English Scores- Leveled papers'!$H68:$KM68,"&lt;&gt;")=0,"",SUMIF('English Scores- Leveled papers'!$H$4:$KM$4,DT$3,'English Scores- Leveled papers'!$H68:$KM68)))</f>
        <is>
          <t/>
        </is>
      </c>
      <c r="DU66" s="319" t="inlineStr">
        <f aca="false">IF($B66="","",IF(COUNTIFS('English Scores- Leveled papers'!$H$4:$KM$4,DU$3,'English Scores- Leveled papers'!$H68:$KM68,"&lt;&gt;")=0,"",SUMIF('English Scores- Leveled papers'!$H$4:$KM$4,DU$3,'English Scores- Leveled papers'!$H68:$KM68)))</f>
        <is>
          <t/>
        </is>
      </c>
      <c r="DV66" s="319" t="inlineStr">
        <f aca="false">IF($B66="","",IF(COUNTIFS('English Scores- Leveled papers'!$H$4:$KM$4,DV$3,'English Scores- Leveled papers'!$H68:$KM68,"&lt;&gt;")=0,"",SUMIF('English Scores- Leveled papers'!$H$4:$KM$4,DV$3,'English Scores- Leveled papers'!$H68:$KM68)))</f>
        <is>
          <t/>
        </is>
      </c>
      <c r="DW66" s="319" t="inlineStr">
        <f aca="false">IF($B66="","",IF(COUNTIFS('English Scores- Leveled papers'!$H$4:$KM$4,DW$3,'English Scores- Leveled papers'!$H68:$KM68,"&lt;&gt;")=0,"",SUMIF('English Scores- Leveled papers'!$H$4:$KM$4,DW$3,'English Scores- Leveled papers'!$H68:$KM68)))</f>
        <is>
          <t/>
        </is>
      </c>
      <c r="DX66" s="319" t="inlineStr">
        <f aca="false">IF($B66="","",IF(COUNTIFS('English Scores- Leveled papers'!$H$4:$KM$4,DX$3,'English Scores- Leveled papers'!$H68:$KM68,"&lt;&gt;")=0,"",SUMIF('English Scores- Leveled papers'!$H$4:$KM$4,DX$3,'English Scores- Leveled papers'!$H68:$KM68)))</f>
        <is>
          <t/>
        </is>
      </c>
      <c r="DY66" s="319" t="inlineStr">
        <f aca="false">IF($B66="","",IF(COUNTIFS('English Scores- Leveled papers'!$H$4:$KM$4,DY$3,'English Scores- Leveled papers'!$H68:$KM68,"&lt;&gt;")=0,"",SUMIF('English Scores- Leveled papers'!$H$4:$KM$4,DY$3,'English Scores- Leveled papers'!$H68:$KM68)))</f>
        <is>
          <t/>
        </is>
      </c>
      <c r="DZ66" s="319" t="inlineStr">
        <f aca="false">IF($B66="","",IF(COUNTIFS('English Scores- Leveled papers'!$H$4:$KM$4,DZ$3,'English Scores- Leveled papers'!$H68:$KM68,"&lt;&gt;")=0,"",SUMIF('English Scores- Leveled papers'!$H$4:$KM$4,DZ$3,'English Scores- Leveled papers'!$H68:$KM68)))</f>
        <is>
          <t/>
        </is>
      </c>
      <c r="EA66" s="319" t="inlineStr">
        <f aca="false">IF($B66="","",IF(COUNTIFS('English Scores- Leveled papers'!$H$4:$KM$4,EA$3,'English Scores- Leveled papers'!$H68:$KM68,"&lt;&gt;")=0,"",SUMIF('English Scores- Leveled papers'!$H$4:$KM$4,EA$3,'English Scores- Leveled papers'!$H68:$KM68)))</f>
        <is>
          <t/>
        </is>
      </c>
      <c r="EB66" s="319" t="inlineStr">
        <f aca="false">IF($B66="","",IF(COUNTIFS('English Scores- Leveled papers'!$H$4:$KM$4,EB$3,'English Scores- Leveled papers'!$H68:$KM68,"&lt;&gt;")=0,"",SUMIF('English Scores- Leveled papers'!$H$4:$KM$4,EB$3,'English Scores- Leveled papers'!$H68:$KM68)))</f>
        <is>
          <t/>
        </is>
      </c>
      <c r="EC66" s="319" t="inlineStr">
        <f aca="false">IF($B66="","",IF(COUNTIFS('English Scores- Leveled papers'!$H$4:$KM$4,EC$3,'English Scores- Leveled papers'!$H68:$KM68,"&lt;&gt;")=0,"",SUMIF('English Scores- Leveled papers'!$H$4:$KM$4,EC$3,'English Scores- Leveled papers'!$H68:$KM68)))</f>
        <is>
          <t/>
        </is>
      </c>
      <c r="ED66" s="752" t="inlineStr">
        <f aca="false">IF($B66="","",IF(COUNTIFS('English Scores- Leveled papers'!$H$4:$KM$4,ED$3,'English Scores- Leveled papers'!$H68:$KM68,"&lt;&gt;")=0,"",SUMIF('English Scores- Leveled papers'!$H$4:$KM$4,ED$3,'English Scores- Leveled papers'!$H68:$KM68)))</f>
        <is>
          <t/>
        </is>
      </c>
      <c r="EE66" s="752" t="inlineStr">
        <f aca="false">IF($B66="","",IF(COUNTIFS('English Scores- Leveled papers'!$H$4:$KM$4,EE$3,'English Scores- Leveled papers'!$H68:$KM68,"&lt;&gt;")=0,"",SUMIF('English Scores- Leveled papers'!$H$4:$KM$4,EE$3,'English Scores- Leveled papers'!$H68:$KM68)))</f>
        <is>
          <t/>
        </is>
      </c>
      <c r="EF66" s="752" t="inlineStr">
        <f aca="false">IF($B66="","",IF(COUNTIFS('English Scores- Leveled papers'!$H$4:$KM$4,EF$3,'English Scores- Leveled papers'!$H68:$KM68,"&lt;&gt;")=0,"",SUMIF('English Scores- Leveled papers'!$H$4:$KM$4,EF$3,'English Scores- Leveled papers'!$H68:$KM68)))</f>
        <is>
          <t/>
        </is>
      </c>
      <c r="EG66" s="752" t="inlineStr">
        <f aca="false">IF($B66="","",IF(COUNTIFS('English Scores- Leveled papers'!$H$4:$KM$4,EG$3,'English Scores- Leveled papers'!$H68:$KM68,"&lt;&gt;")=0,"",SUMIF('English Scores- Leveled papers'!$H$4:$KM$4,EG$3,'English Scores- Leveled papers'!$H68:$KM68)))</f>
        <is>
          <t/>
        </is>
      </c>
      <c r="EH66" s="752" t="inlineStr">
        <f aca="false">IF($B66="","",IF(COUNTIFS('English Scores- Leveled papers'!$H$4:$KM$4,EH$3,'English Scores- Leveled papers'!$H68:$KM68,"&lt;&gt;")=0,"",SUMIF('English Scores- Leveled papers'!$H$4:$KM$4,EH$3,'English Scores- Leveled papers'!$H68:$KM68)))</f>
        <is>
          <t/>
        </is>
      </c>
      <c r="EI66" s="752" t="inlineStr">
        <f aca="false">IF($B66="","",IF(COUNTIFS('English Scores- Leveled papers'!$H$4:$KM$4,EI$3,'English Scores- Leveled papers'!$H68:$KM68,"&lt;&gt;")=0,"",SUMIF('English Scores- Leveled papers'!$H$4:$KM$4,EI$3,'English Scores- Leveled papers'!$H68:$KM68)))</f>
        <is>
          <t/>
        </is>
      </c>
      <c r="EJ66" s="752" t="inlineStr">
        <f aca="false">IF($B66="","",IF(COUNTIFS('English Scores- Leveled papers'!$H$4:$KM$4,EJ$3,'English Scores- Leveled papers'!$H68:$KM68,"&lt;&gt;")=0,"",SUMIF('English Scores- Leveled papers'!$H$4:$KM$4,EJ$3,'English Scores- Leveled papers'!$H68:$KM68)))</f>
        <is>
          <t/>
        </is>
      </c>
      <c r="EK66" s="752" t="inlineStr">
        <f aca="false">IF($B66="","",IF(COUNTIFS('English Scores- Leveled papers'!$H$4:$KM$4,EK$3,'English Scores- Leveled papers'!$H68:$KM68,"&lt;&gt;")=0,"",SUMIF('English Scores- Leveled papers'!$H$4:$KM$4,EK$3,'English Scores- Leveled papers'!$H68:$KM68)))</f>
        <is>
          <t/>
        </is>
      </c>
      <c r="EL66" s="752" t="inlineStr">
        <f aca="false">IF($B66="","",IF(COUNTIFS('English Scores- Leveled papers'!$H$4:$KM$4,EL$3,'English Scores- Leveled papers'!$H68:$KM68,"&lt;&gt;")=0,"",SUMIF('English Scores- Leveled papers'!$H$4:$KM$4,EL$3,'English Scores- Leveled papers'!$H68:$KM68)))</f>
        <is>
          <t/>
        </is>
      </c>
      <c r="EM66" s="752" t="inlineStr">
        <f aca="false">IF($B66="","",IF(COUNTIFS('English Scores- Leveled papers'!$H$4:$KM$4,EM$3,'English Scores- Leveled papers'!$H68:$KM68,"&lt;&gt;")=0,"",SUMIF('English Scores- Leveled papers'!$H$4:$KM$4,EM$3,'English Scores- Leveled papers'!$H68:$KM68)))</f>
        <is>
          <t/>
        </is>
      </c>
      <c r="EN66" s="752" t="inlineStr">
        <f aca="false">IF($B66="","",IF(COUNTIFS('English Scores- Leveled papers'!$H$4:$KM$4,EN$3,'English Scores- Leveled papers'!$H68:$KM68,"&lt;&gt;")=0,"",SUMIF('English Scores- Leveled papers'!$H$4:$KM$4,EN$3,'English Scores- Leveled papers'!$H68:$KM68)))</f>
        <is>
          <t/>
        </is>
      </c>
      <c r="EO66" s="752" t="inlineStr">
        <f aca="false">IF($B66="","",IF(COUNTIFS('English Scores- Leveled papers'!$H$4:$KM$4,EO$3,'English Scores- Leveled papers'!$H68:$KM68,"&lt;&gt;")=0,"",SUMIF('English Scores- Leveled papers'!$H$4:$KM$4,EO$3,'English Scores- Leveled papers'!$H68:$KM68)))</f>
        <is>
          <t/>
        </is>
      </c>
      <c r="EP66" s="752" t="inlineStr">
        <f aca="false">IF($B66="","",IF(COUNTIFS('English Scores- Leveled papers'!$H$4:$KM$4,EP$3,'English Scores- Leveled papers'!$H68:$KM68,"&lt;&gt;")=0,"",SUMIF('English Scores- Leveled papers'!$H$4:$KM$4,EP$3,'English Scores- Leveled papers'!$H68:$KM68)))</f>
        <is>
          <t/>
        </is>
      </c>
    </row>
    <row r="67" customFormat="false" ht="12.75" hidden="false" customHeight="true" outlineLevel="0" collapsed="false">
      <c r="A67" s="315" t="n">
        <v>63</v>
      </c>
      <c r="B67" s="315" t="inlineStr">
        <f aca="false">'English Scores- Leveled papers'!B69</f>
        <is>
          <t/>
        </is>
      </c>
      <c r="C67" s="751" t="e">
        <f aca="false">IF('RC Mastery Check+Question type'!D67="","",IF(OR('RC Mastery Check+Question type'!D67=-0.5,'RC Mastery Check+Question type'!D67=0,'RC Mastery Check+Question type'!D67=0.2,'RC Mastery Check+Question type'!D67=0.5),"NR",'cover sheet'!#ref!))</f>
        <v>#VALUE!</v>
      </c>
      <c r="D67" s="316" t="inlineStr">
        <f aca="false">IF(OR(B67="",COUNT('English Scores- Leveled papers'!AJ69:KM69)=0),"",IF((AND(R67&gt;=(70/100),R67&lt;1.1)),9,IF(AND(Q67&gt;=(70/100),Q67&lt;1.1),8,IF(AND(P67&gt;=(70/100),P67&lt;1.1),7,IF(AND(O67&gt;=(70/100),O67&lt;1.1),6,IF(AND(N67&gt;=0.7,N67&lt;1.1),5,IF(AND(M67&gt;=0.7,M67&lt;1.1),5,IF(AND(L67&gt;=0.7,L67&lt;1.1),4,IF(AND(K67&gt;=0.7,K67&lt;1.1),4,IF(AND(J67&gt;=0.7,J67&lt;1.1),3,IF(AND(I67&gt;=0.7,I67&lt;1.1),3,IF(AND(H67&gt;=0.7,H67&lt;1.1),2,IF(AND(G67&gt;=0.7,G67&lt;1.1),2,IF(AND(F67&gt;=0.7,F67&lt;1.1),1,IF(AND(E67&gt;=0.7,E67&lt;1.1),1,IF(COUNT('English Scores- Leveled papers'!AJ69:AK69)=0,"","NR"))))))))))))))))</f>
        <is>
          <t/>
        </is>
      </c>
      <c r="E67" s="318" t="str">
        <f aca="false">IF((B67=""),"",IF(COUNT(S67:W67)=0,"",ROUND(SUM(S67:W67)/SUM($S$2:$W$2),1)))</f>
        <v/>
      </c>
      <c r="F67" s="318" t="str">
        <f aca="false">IF((B67=""),"",IF(COUNT(X67:AB67)=0,"",ROUND(SUM(X67:AB67)/SUM($X$2:$AB$2),1)))</f>
        <v/>
      </c>
      <c r="G67" s="318" t="str">
        <f aca="false">IFERROR(IF((B67=""),"",IF(COUNT(AC67:AH67)=0,"",ROUND(SUM(AC67:AH67)/SUM($AC$2:$AH$2),1))),"")</f>
        <v/>
      </c>
      <c r="H67" s="318" t="str">
        <f aca="false">IFERROR(IF((B67=""),"",IF(COUNT(AI67:AN67)=0,"",ROUND(SUM(AI67:AN67)/SUM($AI$2:$AN$2),1))),0)</f>
        <v/>
      </c>
      <c r="I67" s="318" t="str">
        <f aca="false">IFERROR(IF((B67=""),"",IF(COUNT(AO67:AY67)=0,"",ROUND(SUM(AO67:AY67)/SUM($AO$2:$AY$2),1))),0)</f>
        <v/>
      </c>
      <c r="J67" s="318" t="str">
        <f aca="false">IFERROR(IF((B67=""),"",IF(COUNT(AZ67:BO67)=0,"",ROUND(SUM(AZ67:BO67)/SUM($AZ$2:$BO$2),1))),0)</f>
        <v/>
      </c>
      <c r="K67" s="318" t="str">
        <f aca="false">IFERROR(IF((B67=""),"",IF(COUNT(BP67:BW67)=0,"",ROUND(SUM(BP67:BW67)/SUM($BP$2:$BW$2),1))),0)</f>
        <v/>
      </c>
      <c r="L67" s="318" t="str">
        <f aca="false">IFERROR(IF((B67=""),"",IF(COUNT(BX67:CF67)=0,"",ROUND(SUM(BX67:CF67)/SUM($BX$2:$CF$2),1))),0)</f>
        <v/>
      </c>
      <c r="M67" s="318" t="str">
        <f aca="false">IFERROR(IF((B67=""),"",IF(COUNT(CG67:CK67)=0,"",ROUND(SUM(CG67:CK67)/SUM($CG$2:$CK$2),1))),0)</f>
        <v/>
      </c>
      <c r="N67" s="318" t="str">
        <f aca="false">IFERROR(IF((B67=""),"",IF(COUNT(CL67:CS67)=0,"",ROUND(SUM(CL67:CS67)/SUM($CL$2:$CS$2),1))),0)</f>
        <v/>
      </c>
      <c r="O67" s="318" t="str">
        <f aca="false">IFERROR(IF((B67=""),"",IF(COUNT(CT67:DE67)=0,"",ROUND(SUM(CT67:DE67)/SUM($CT$2:$DE$2),1))),0)</f>
        <v/>
      </c>
      <c r="P67" s="318" t="str">
        <f aca="false">IFERROR(IF((B67=""),"",IF(COUNT(DF67:DQ67)=0,"",ROUND(SUM(DF67:DQ67)/SUM($DF$2:$DQ$2),1))),0)</f>
        <v/>
      </c>
      <c r="Q67" s="318" t="str">
        <f aca="false">IFERROR(IF((B67=""),"",IF(COUNT(DR67:EB67)=0,"",ROUND(SUM(DR67:EB67)/SUM($DR$2:$EB$2),1))),0)</f>
        <v/>
      </c>
      <c r="R67" s="318" t="str">
        <f aca="false">(IF((B67=""),"",IF(COUNT(ED67:EP67)=0,"",ROUND(SUM(ED67:EP67)/SUM($ED$2:$EP$2),1))))</f>
        <v/>
      </c>
      <c r="S67" s="319" t="inlineStr">
        <f aca="false">IF($B67="","",IF(COUNTIFS('English Scores- Leveled papers'!$H$4:$KM$4,S$3,'English Scores- Leveled papers'!$H69:$KM69,"&lt;&gt;")=0,"",SUMIF('English Scores- Leveled papers'!$H$4:$KM$4,S$3,'English Scores- Leveled papers'!$H69:$KM69)))</f>
        <is>
          <t/>
        </is>
      </c>
      <c r="T67" s="319" t="inlineStr">
        <f aca="false">IF($B67="","",IF(COUNTIFS('English Scores- Leveled papers'!$H$4:$KM$4,T$3,'English Scores- Leveled papers'!$H69:$KM69,"&lt;&gt;")=0,"",SUMIF('English Scores- Leveled papers'!$H$4:$KM$4,T$3,'English Scores- Leveled papers'!$H69:$KM69)))</f>
        <is>
          <t/>
        </is>
      </c>
      <c r="U67" s="319" t="inlineStr">
        <f aca="false">IF($B67="","",IF(COUNTIFS('English Scores- Leveled papers'!$H$4:$KM$4,U$3,'English Scores- Leveled papers'!$H69:$KM69,"&lt;&gt;")=0,"",SUMIF('English Scores- Leveled papers'!$H$4:$KM$4,U$3,'English Scores- Leveled papers'!$H69:$KM69)))</f>
        <is>
          <t/>
        </is>
      </c>
      <c r="V67" s="319" t="inlineStr">
        <f aca="false">IF($B67="","",IF(COUNTIFS('English Scores- Leveled papers'!$H$4:$KM$4,V$3,'English Scores- Leveled papers'!$H69:$KM69,"&lt;&gt;")=0,"",SUMIF('English Scores- Leveled papers'!$H$4:$KM$4,V$3,'English Scores- Leveled papers'!$H69:$KM69)))</f>
        <is>
          <t/>
        </is>
      </c>
      <c r="W67" s="319" t="inlineStr">
        <f aca="false">IF($B67="","",IF(COUNTIFS('English Scores- Leveled papers'!$H$4:$KM$4,W$3,'English Scores- Leveled papers'!$H69:$KM69,"&lt;&gt;")=0,"",SUMIF('English Scores- Leveled papers'!$H$4:$KM$4,W$3,'English Scores- Leveled papers'!$H69:$KM69)))</f>
        <is>
          <t/>
        </is>
      </c>
      <c r="X67" s="752" t="inlineStr">
        <f aca="false">IF($B67="","",IF(COUNTIFS('English Scores- Leveled papers'!$H$4:$KM$4,X$3,'English Scores- Leveled papers'!$H69:$KM69,"&lt;&gt;")=0,"",SUMIF('English Scores- Leveled papers'!$H$4:$KM$4,X$3,'English Scores- Leveled papers'!$H69:$KM69)))</f>
        <is>
          <t/>
        </is>
      </c>
      <c r="Y67" s="752" t="inlineStr">
        <f aca="false">IF($B67="","",IF(COUNTIFS('English Scores- Leveled papers'!$H$4:$KM$4,Y$3,'English Scores- Leveled papers'!$H69:$KM69,"&lt;&gt;")=0,"",SUMIF('English Scores- Leveled papers'!$H$4:$KM$4,Y$3,'English Scores- Leveled papers'!$H69:$KM69)))</f>
        <is>
          <t/>
        </is>
      </c>
      <c r="Z67" s="752" t="inlineStr">
        <f aca="false">IF($B67="","",IF(COUNTIFS('English Scores- Leveled papers'!$H$4:$KM$4,Z$3,'English Scores- Leveled papers'!$H69:$KM69,"&lt;&gt;")=0,"",SUMIF('English Scores- Leveled papers'!$H$4:$KM$4,Z$3,'English Scores- Leveled papers'!$H69:$KM69)))</f>
        <is>
          <t/>
        </is>
      </c>
      <c r="AA67" s="752" t="inlineStr">
        <f aca="false">IF($B67="","",IF(COUNTIFS('English Scores- Leveled papers'!$H$4:$KM$4,AA$3,'English Scores- Leveled papers'!$H69:$KM69,"&lt;&gt;")=0,"",SUMIF('English Scores- Leveled papers'!$H$4:$KM$4,AA$3,'English Scores- Leveled papers'!$H69:$KM69)))</f>
        <is>
          <t/>
        </is>
      </c>
      <c r="AB67" s="752" t="inlineStr">
        <f aca="false">IF($B67="","",IF(COUNTIFS('English Scores- Leveled papers'!$H$4:$KM$4,AB$3,'English Scores- Leveled papers'!$H69:$KM69,"&lt;&gt;")=0,"",SUMIF('English Scores- Leveled papers'!$H$4:$KM$4,AB$3,'English Scores- Leveled papers'!$H69:$KM69)))</f>
        <is>
          <t/>
        </is>
      </c>
      <c r="AC67" s="319" t="inlineStr">
        <f aca="false">IF($B67="","",IF(COUNTIFS('English Scores- Leveled papers'!$H$4:$KM$4,AC$3,'English Scores- Leveled papers'!$H69:$KM69,"&lt;&gt;")=0,"",SUMIF('English Scores- Leveled papers'!$H$4:$KM$4,AC$3,'English Scores- Leveled papers'!$H69:$KM69)))</f>
        <is>
          <t/>
        </is>
      </c>
      <c r="AD67" s="319" t="inlineStr">
        <f aca="false">IF($B67="","",IF(COUNTIFS('English Scores- Leveled papers'!$H$4:$KM$4,AD$3,'English Scores- Leveled papers'!$H69:$KM69,"&lt;&gt;")=0,"",SUMIF('English Scores- Leveled papers'!$H$4:$KM$4,AD$3,'English Scores- Leveled papers'!$H69:$KM69)))</f>
        <is>
          <t/>
        </is>
      </c>
      <c r="AE67" s="319" t="inlineStr">
        <f aca="false">IF($B67="","",IF(COUNTIFS('English Scores- Leveled papers'!$H$4:$KM$4,AE$3,'English Scores- Leveled papers'!$H69:$KM69,"&lt;&gt;")=0,"",SUMIF('English Scores- Leveled papers'!$H$4:$KM$4,AE$3,'English Scores- Leveled papers'!$H69:$KM69)))</f>
        <is>
          <t/>
        </is>
      </c>
      <c r="AF67" s="319" t="inlineStr">
        <f aca="false">IF($B67="","",IF(COUNTIFS('English Scores- Leveled papers'!$H$4:$KM$4,AF$3,'English Scores- Leveled papers'!$H69:$KM69,"&lt;&gt;")=0,"",SUMIF('English Scores- Leveled papers'!$H$4:$KM$4,AF$3,'English Scores- Leveled papers'!$H69:$KM69)))</f>
        <is>
          <t/>
        </is>
      </c>
      <c r="AG67" s="319" t="inlineStr">
        <f aca="false">IF($B67="","",IF(COUNTIFS('English Scores- Leveled papers'!$H$4:$KM$4,AG$3,'English Scores- Leveled papers'!$H69:$KM69,"&lt;&gt;")=0,"",SUMIF('English Scores- Leveled papers'!$H$4:$KM$4,AG$3,'English Scores- Leveled papers'!$H69:$KM69)))</f>
        <is>
          <t/>
        </is>
      </c>
      <c r="AH67" s="319" t="inlineStr">
        <f aca="false">IF($B67="","",IF(COUNTIFS('English Scores- Leveled papers'!$H$4:$KM$4,AH$3,'English Scores- Leveled papers'!$H69:$KM69,"&lt;&gt;")=0,"",SUMIF('English Scores- Leveled papers'!$H$4:$KM$4,AH$3,'English Scores- Leveled papers'!$H69:$KM69)))</f>
        <is>
          <t/>
        </is>
      </c>
      <c r="AI67" s="752" t="inlineStr">
        <f aca="false">IF($B67="","",IF(COUNTIFS('English Scores- Leveled papers'!$H$4:$KM$4,AI$3,'English Scores- Leveled papers'!$H69:$KM69,"&lt;&gt;")=0,"",SUMIF('English Scores- Leveled papers'!$H$4:$KM$4,AI$3,'English Scores- Leveled papers'!$H69:$KM69)))</f>
        <is>
          <t/>
        </is>
      </c>
      <c r="AJ67" s="752" t="inlineStr">
        <f aca="false">IF($B67="","",IF(COUNTIFS('English Scores- Leveled papers'!$H$4:$KM$4,AJ$3,'English Scores- Leveled papers'!$H69:$KM69,"&lt;&gt;")=0,"",SUMIF('English Scores- Leveled papers'!$H$4:$KM$4,AJ$3,'English Scores- Leveled papers'!$H69:$KM69)))</f>
        <is>
          <t/>
        </is>
      </c>
      <c r="AK67" s="752" t="inlineStr">
        <f aca="false">IF($B67="","",IF(COUNTIFS('English Scores- Leveled papers'!$H$4:$KM$4,AK$3,'English Scores- Leveled papers'!$H69:$KM69,"&lt;&gt;")=0,"",SUMIF('English Scores- Leveled papers'!$H$4:$KM$4,AK$3,'English Scores- Leveled papers'!$H69:$KM69)))</f>
        <is>
          <t/>
        </is>
      </c>
      <c r="AL67" s="752" t="inlineStr">
        <f aca="false">IF($B67="","",IF(COUNTIFS('English Scores- Leveled papers'!$H$4:$KM$4,AL$3,'English Scores- Leveled papers'!$H69:$KM69,"&lt;&gt;")=0,"",SUMIF('English Scores- Leveled papers'!$H$4:$KM$4,AL$3,'English Scores- Leveled papers'!$H69:$KM69)))</f>
        <is>
          <t/>
        </is>
      </c>
      <c r="AM67" s="752" t="inlineStr">
        <f aca="false">IF($B67="","",IF(COUNTIFS('English Scores- Leveled papers'!$H$4:$KM$4,AM$3,'English Scores- Leveled papers'!$H69:$KM69,"&lt;&gt;")=0,"",SUMIF('English Scores- Leveled papers'!$H$4:$KM$4,AM$3,'English Scores- Leveled papers'!$H69:$KM69)))</f>
        <is>
          <t/>
        </is>
      </c>
      <c r="AN67" s="752" t="inlineStr">
        <f aca="false">IF($B67="","",IF(COUNTIFS('English Scores- Leveled papers'!$H$4:$KM$4,AN$3,'English Scores- Leveled papers'!$H69:$KM69,"&lt;&gt;")=0,"",SUMIF('English Scores- Leveled papers'!$H$4:$KM$4,AN$3,'English Scores- Leveled papers'!$H69:$KM69)))</f>
        <is>
          <t/>
        </is>
      </c>
      <c r="AO67" s="319" t="inlineStr">
        <f aca="false">IF($B67="","",IF(COUNTIFS('English Scores- Leveled papers'!$H$4:$KM$4,AO$3,'English Scores- Leveled papers'!$H69:$KM69,"&lt;&gt;")=0,"",SUMIF('English Scores- Leveled papers'!$H$4:$KM$4,AO$3,'English Scores- Leveled papers'!$H69:$KM69)))</f>
        <is>
          <t/>
        </is>
      </c>
      <c r="AP67" s="319" t="inlineStr">
        <f aca="false">IF($B67="","",IF(COUNTIFS('English Scores- Leveled papers'!$H$4:$KM$4,AP$3,'English Scores- Leveled papers'!$H69:$KM69,"&lt;&gt;")=0,"",SUMIF('English Scores- Leveled papers'!$H$4:$KM$4,AP$3,'English Scores- Leveled papers'!$H69:$KM69)))</f>
        <is>
          <t/>
        </is>
      </c>
      <c r="AQ67" s="319" t="inlineStr">
        <f aca="false">IF($B67="","",IF(COUNTIFS('English Scores- Leveled papers'!$H$4:$KM$4,AQ$3,'English Scores- Leveled papers'!$H69:$KM69,"&lt;&gt;")=0,"",SUMIF('English Scores- Leveled papers'!$H$4:$KM$4,AQ$3,'English Scores- Leveled papers'!$H69:$KM69)))</f>
        <is>
          <t/>
        </is>
      </c>
      <c r="AR67" s="319" t="inlineStr">
        <f aca="false">IF($B67="","",IF(COUNTIFS('English Scores- Leveled papers'!$H$4:$KM$4,AR$3,'English Scores- Leveled papers'!$H69:$KM69,"&lt;&gt;")=0,"",SUMIF('English Scores- Leveled papers'!$H$4:$KM$4,AR$3,'English Scores- Leveled papers'!$H69:$KM69)))</f>
        <is>
          <t/>
        </is>
      </c>
      <c r="AS67" s="319" t="inlineStr">
        <f aca="false">IF($B67="","",IF(COUNTIFS('English Scores- Leveled papers'!$H$4:$KM$4,AS$3,'English Scores- Leveled papers'!$H69:$KM69,"&lt;&gt;")=0,"",SUMIF('English Scores- Leveled papers'!$H$4:$KM$4,AS$3,'English Scores- Leveled papers'!$H69:$KM69)))</f>
        <is>
          <t/>
        </is>
      </c>
      <c r="AT67" s="319" t="inlineStr">
        <f aca="false">IF($B67="","",IF(COUNTIFS('English Scores- Leveled papers'!$H$4:$KM$4,AT$3,'English Scores- Leveled papers'!$H69:$KM69,"&lt;&gt;")=0,"",SUMIF('English Scores- Leveled papers'!$H$4:$KM$4,AT$3,'English Scores- Leveled papers'!$H69:$KM69)))</f>
        <is>
          <t/>
        </is>
      </c>
      <c r="AU67" s="319" t="inlineStr">
        <f aca="false">IF($B67="","",IF(COUNTIFS('English Scores- Leveled papers'!$H$4:$KM$4,AU$3,'English Scores- Leveled papers'!$H69:$KM69,"&lt;&gt;")=0,"",SUMIF('English Scores- Leveled papers'!$H$4:$KM$4,AU$3,'English Scores- Leveled papers'!$H69:$KM69)))</f>
        <is>
          <t/>
        </is>
      </c>
      <c r="AV67" s="319" t="inlineStr">
        <f aca="false">IF($B67="","",IF(COUNTIFS('English Scores- Leveled papers'!$H$4:$KM$4,AV$3,'English Scores- Leveled papers'!$H69:$KM69,"&lt;&gt;")=0,"",SUMIF('English Scores- Leveled papers'!$H$4:$KM$4,AV$3,'English Scores- Leveled papers'!$H69:$KM69)))</f>
        <is>
          <t/>
        </is>
      </c>
      <c r="AW67" s="319" t="inlineStr">
        <f aca="false">IF($B67="","",IF(COUNTIFS('English Scores- Leveled papers'!$H$4:$KM$4,AW$3,'English Scores- Leveled papers'!$H69:$KM69,"&lt;&gt;")=0,"",SUMIF('English Scores- Leveled papers'!$H$4:$KM$4,AW$3,'English Scores- Leveled papers'!$H69:$KM69)))</f>
        <is>
          <t/>
        </is>
      </c>
      <c r="AX67" s="319" t="inlineStr">
        <f aca="false">IF($B67="","",IF(COUNTIFS('English Scores- Leveled papers'!$H$4:$KM$4,AX$3,'English Scores- Leveled papers'!$H69:$KM69,"&lt;&gt;")=0,"",SUMIF('English Scores- Leveled papers'!$H$4:$KM$4,AX$3,'English Scores- Leveled papers'!$H69:$KM69)))</f>
        <is>
          <t/>
        </is>
      </c>
      <c r="AY67" s="319" t="inlineStr">
        <f aca="false">IF($B67="","",IF(COUNTIFS('English Scores- Leveled papers'!$H$4:$KM$4,AY$3,'English Scores- Leveled papers'!$H69:$KM69,"&lt;&gt;")=0,"",SUMIF('English Scores- Leveled papers'!$H$4:$KM$4,AY$3,'English Scores- Leveled papers'!$H69:$KM69)))</f>
        <is>
          <t/>
        </is>
      </c>
      <c r="AZ67" s="752" t="inlineStr">
        <f aca="false">IF($B67="","",IF(COUNTIFS('English Scores- Leveled papers'!$H$4:$KM$4,AZ$3,'English Scores- Leveled papers'!$H69:$KM69,"&lt;&gt;")=0,"",SUMIF('English Scores- Leveled papers'!$H$4:$KM$4,AZ$3,'English Scores- Leveled papers'!$H69:$KM69)))</f>
        <is>
          <t/>
        </is>
      </c>
      <c r="BA67" s="752" t="inlineStr">
        <f aca="false">IF($B67="","",IF(COUNTIFS('English Scores- Leveled papers'!$H$4:$KM$4,BA$3,'English Scores- Leveled papers'!$H69:$KM69,"&lt;&gt;")=0,"",SUMIF('English Scores- Leveled papers'!$H$4:$KM$4,BA$3,'English Scores- Leveled papers'!$H69:$KM69)))</f>
        <is>
          <t/>
        </is>
      </c>
      <c r="BB67" s="752" t="inlineStr">
        <f aca="false">IF($B67="","",IF(COUNTIFS('English Scores- Leveled papers'!$H$4:$KM$4,BB$3,'English Scores- Leveled papers'!$H69:$KM69,"&lt;&gt;")=0,"",SUMIF('English Scores- Leveled papers'!$H$4:$KM$4,BB$3,'English Scores- Leveled papers'!$H69:$KM69)))</f>
        <is>
          <t/>
        </is>
      </c>
      <c r="BC67" s="752" t="inlineStr">
        <f aca="false">IF($B67="","",IF(COUNTIFS('English Scores- Leveled papers'!$H$4:$KM$4,BC$3,'English Scores- Leveled papers'!$H69:$KM69,"&lt;&gt;")=0,"",SUMIF('English Scores- Leveled papers'!$H$4:$KM$4,BC$3,'English Scores- Leveled papers'!$H69:$KM69)))</f>
        <is>
          <t/>
        </is>
      </c>
      <c r="BD67" s="752"/>
      <c r="BE67" s="752"/>
      <c r="BF67" s="752" t="inlineStr">
        <f aca="false">IF($B67="","",IF(COUNTIFS('English Scores- Leveled papers'!$H$4:$KM$4,BF$3,'English Scores- Leveled papers'!$H69:$KM69,"&lt;&gt;")=0,"",SUMIF('English Scores- Leveled papers'!$H$4:$KM$4,BF$3,'English Scores- Leveled papers'!$H69:$KM69)))</f>
        <is>
          <t/>
        </is>
      </c>
      <c r="BG67" s="752" t="inlineStr">
        <f aca="false">IF($B67="","",IF(COUNTIFS('English Scores- Leveled papers'!$H$4:$KM$4,BG$3,'English Scores- Leveled papers'!$H69:$KM69,"&lt;&gt;")=0,"",SUMIF('English Scores- Leveled papers'!$H$4:$KM$4,BG$3,'English Scores- Leveled papers'!$H69:$KM69)))</f>
        <is>
          <t/>
        </is>
      </c>
      <c r="BH67" s="752" t="inlineStr">
        <f aca="false">IF($B67="","",IF(COUNTIFS('English Scores- Leveled papers'!$H$4:$KM$4,BH$3,'English Scores- Leveled papers'!$H69:$KM69,"&lt;&gt;")=0,"",SUMIF('English Scores- Leveled papers'!$H$4:$KM$4,BH$3,'English Scores- Leveled papers'!$H69:$KM69)))</f>
        <is>
          <t/>
        </is>
      </c>
      <c r="BI67" s="752" t="inlineStr">
        <f aca="false">IF($B67="","",IF(COUNTIFS('English Scores- Leveled papers'!$H$4:$KM$4,BI$3,'English Scores- Leveled papers'!$H69:$KM69,"&lt;&gt;")=0,"",SUMIF('English Scores- Leveled papers'!$H$4:$KM$4,BI$3,'English Scores- Leveled papers'!$H69:$KM69)))</f>
        <is>
          <t/>
        </is>
      </c>
      <c r="BJ67" s="752" t="inlineStr">
        <f aca="false">IF($B67="","",IF(COUNTIFS('English Scores- Leveled papers'!$H$4:$KM$4,BJ$3,'English Scores- Leveled papers'!$H69:$KM69,"&lt;&gt;")=0,"",SUMIF('English Scores- Leveled papers'!$H$4:$KM$4,BJ$3,'English Scores- Leveled papers'!$H69:$KM69)))</f>
        <is>
          <t/>
        </is>
      </c>
      <c r="BK67" s="752" t="inlineStr">
        <f aca="false">IF($B67="","",IF(COUNTIFS('English Scores- Leveled papers'!$H$4:$KM$4,BK$3,'English Scores- Leveled papers'!$H69:$KM69,"&lt;&gt;")=0,"",SUMIF('English Scores- Leveled papers'!$H$4:$KM$4,BK$3,'English Scores- Leveled papers'!$H69:$KM69)))</f>
        <is>
          <t/>
        </is>
      </c>
      <c r="BL67" s="752" t="inlineStr">
        <f aca="false">IF($B67="","",IF(COUNTIFS('English Scores- Leveled papers'!$H$4:$KM$4,BL$3,'English Scores- Leveled papers'!$H69:$KM69,"&lt;&gt;")=0,"",SUMIF('English Scores- Leveled papers'!$H$4:$KM$4,BL$3,'English Scores- Leveled papers'!$H69:$KM69)))</f>
        <is>
          <t/>
        </is>
      </c>
      <c r="BM67" s="752" t="inlineStr">
        <f aca="false">IF($B67="","",IF(COUNTIFS('English Scores- Leveled papers'!$H$4:$KM$4,BM$3,'English Scores- Leveled papers'!$H69:$KM69,"&lt;&gt;")=0,"",SUMIF('English Scores- Leveled papers'!$H$4:$KM$4,BM$3,'English Scores- Leveled papers'!$H69:$KM69)))</f>
        <is>
          <t/>
        </is>
      </c>
      <c r="BN67" s="752" t="inlineStr">
        <f aca="false">IF($B67="","",IF(COUNTIFS('English Scores- Leveled papers'!$H$4:$KM$4,BN$3,'English Scores- Leveled papers'!$H69:$KM69,"&lt;&gt;")=0,"",SUMIF('English Scores- Leveled papers'!$H$4:$KM$4,BN$3,'English Scores- Leveled papers'!$H69:$KM69)))</f>
        <is>
          <t/>
        </is>
      </c>
      <c r="BO67" s="752" t="inlineStr">
        <f aca="false">IF($B67="","",IF(COUNTIFS('English Scores- Leveled papers'!$H$4:$KM$4,BO$3,'English Scores- Leveled papers'!$H69:$KM69,"&lt;&gt;")=0,"",SUMIF('English Scores- Leveled papers'!$H$4:$KM$4,BO$3,'English Scores- Leveled papers'!$H69:$KM69)))</f>
        <is>
          <t/>
        </is>
      </c>
      <c r="BP67" s="319" t="inlineStr">
        <f aca="false">IF($B67="","",IF(COUNTIFS('English Scores- Leveled papers'!$H$4:$KM$4,BP$3,'English Scores- Leveled papers'!$H69:$KM69,"&lt;&gt;")=0,"",SUMIF('English Scores- Leveled papers'!$H$4:$KM$4,BP$3,'English Scores- Leveled papers'!$H69:$KM69)))</f>
        <is>
          <t/>
        </is>
      </c>
      <c r="BQ67" s="319" t="inlineStr">
        <f aca="false">IF($B67="","",IF(COUNTIFS('English Scores- Leveled papers'!$H$4:$KM$4,BQ$3,'English Scores- Leveled papers'!$H69:$KM69,"&lt;&gt;")=0,"",SUMIF('English Scores- Leveled papers'!$H$4:$KM$4,BQ$3,'English Scores- Leveled papers'!$H69:$KM69)))</f>
        <is>
          <t/>
        </is>
      </c>
      <c r="BR67" s="319" t="inlineStr">
        <f aca="false">IF($B67="","",IF(COUNTIFS('English Scores- Leveled papers'!$H$4:$KM$4,BR$3,'English Scores- Leveled papers'!$H69:$KM69,"&lt;&gt;")=0,"",SUMIF('English Scores- Leveled papers'!$H$4:$KM$4,BR$3,'English Scores- Leveled papers'!$H69:$KM69)))</f>
        <is>
          <t/>
        </is>
      </c>
      <c r="BS67" s="319" t="inlineStr">
        <f aca="false">IF($B67="","",IF(COUNTIFS('English Scores- Leveled papers'!$H$4:$KM$4,BS$3,'English Scores- Leveled papers'!$H69:$KM69,"&lt;&gt;")=0,"",SUMIF('English Scores- Leveled papers'!$H$4:$KM$4,BS$3,'English Scores- Leveled papers'!$H69:$KM69)))</f>
        <is>
          <t/>
        </is>
      </c>
      <c r="BT67" s="319" t="inlineStr">
        <f aca="false">IF($B67="","",IF(COUNTIFS('English Scores- Leveled papers'!$H$4:$KM$4,BT$3,'English Scores- Leveled papers'!$H69:$KM69,"&lt;&gt;")=0,"",SUMIF('English Scores- Leveled papers'!$H$4:$KM$4,BT$3,'English Scores- Leveled papers'!$H69:$KM69)))</f>
        <is>
          <t/>
        </is>
      </c>
      <c r="BU67" s="319" t="inlineStr">
        <f aca="false">IF($B67="","",IF(COUNTIFS('English Scores- Leveled papers'!$H$4:$KM$4,BU$3,'English Scores- Leveled papers'!$H69:$KM69,"&lt;&gt;")=0,"",SUMIF('English Scores- Leveled papers'!$H$4:$KM$4,BU$3,'English Scores- Leveled papers'!$H69:$KM69)))</f>
        <is>
          <t/>
        </is>
      </c>
      <c r="BV67" s="319" t="inlineStr">
        <f aca="false">IF($B67="","",IF(COUNTIFS('English Scores- Leveled papers'!$H$4:$KM$4,BV$3,'English Scores- Leveled papers'!$H69:$KM69,"&lt;&gt;")=0,"",SUMIF('English Scores- Leveled papers'!$H$4:$KM$4,BV$3,'English Scores- Leveled papers'!$H69:$KM69)))</f>
        <is>
          <t/>
        </is>
      </c>
      <c r="BW67" s="319" t="inlineStr">
        <f aca="false">IF($B67="","",IF(COUNTIFS('English Scores- Leveled papers'!$H$4:$KM$4,BW$3,'English Scores- Leveled papers'!$H69:$KM69,"&lt;&gt;")=0,"",SUMIF('English Scores- Leveled papers'!$H$4:$KM$4,BW$3,'English Scores- Leveled papers'!$H69:$KM69)))</f>
        <is>
          <t/>
        </is>
      </c>
      <c r="BX67" s="752" t="inlineStr">
        <f aca="false">IF($B67="","",IF(COUNTIFS('English Scores- Leveled papers'!$H$4:$KM$4,BX$3,'English Scores- Leveled papers'!$H69:$KM69,"&lt;&gt;")=0,"",SUMIF('English Scores- Leveled papers'!$H$4:$KM$4,BX$3,'English Scores- Leveled papers'!$H69:$KM69)))</f>
        <is>
          <t/>
        </is>
      </c>
      <c r="BY67" s="752" t="inlineStr">
        <f aca="false">IF($B67="","",IF(COUNTIFS('English Scores- Leveled papers'!$H$4:$KM$4,BY$3,'English Scores- Leveled papers'!$H69:$KM69,"&lt;&gt;")=0,"",SUMIF('English Scores- Leveled papers'!$H$4:$KM$4,BY$3,'English Scores- Leveled papers'!$H69:$KM69)))</f>
        <is>
          <t/>
        </is>
      </c>
      <c r="BZ67" s="752" t="inlineStr">
        <f aca="false">IF($B67="","",IF(COUNTIFS('English Scores- Leveled papers'!$H$4:$KM$4,BZ$3,'English Scores- Leveled papers'!$H69:$KM69,"&lt;&gt;")=0,"",SUMIF('English Scores- Leveled papers'!$H$4:$KM$4,BZ$3,'English Scores- Leveled papers'!$H69:$KM69)))</f>
        <is>
          <t/>
        </is>
      </c>
      <c r="CA67" s="752" t="inlineStr">
        <f aca="false">IF($B67="","",IF(COUNTIFS('English Scores- Leveled papers'!$H$4:$KM$4,CA$3,'English Scores- Leveled papers'!$H69:$KM69,"&lt;&gt;")=0,"",SUMIF('English Scores- Leveled papers'!$H$4:$KM$4,CA$3,'English Scores- Leveled papers'!$H69:$KM69)))</f>
        <is>
          <t/>
        </is>
      </c>
      <c r="CB67" s="752" t="inlineStr">
        <f aca="false">IF($B67="","",IF(COUNTIFS('English Scores- Leveled papers'!$H$4:$KM$4,CB$3,'English Scores- Leveled papers'!$H69:$KM69,"&lt;&gt;")=0,"",SUMIF('English Scores- Leveled papers'!$H$4:$KM$4,CB$3,'English Scores- Leveled papers'!$H69:$KM69)))</f>
        <is>
          <t/>
        </is>
      </c>
      <c r="CC67" s="752" t="inlineStr">
        <f aca="false">IF($B67="","",IF(COUNTIFS('English Scores- Leveled papers'!$H$4:$KM$4,CC$3,'English Scores- Leveled papers'!$H69:$KM69,"&lt;&gt;")=0,"",SUMIF('English Scores- Leveled papers'!$H$4:$KM$4,CC$3,'English Scores- Leveled papers'!$H69:$KM69)))</f>
        <is>
          <t/>
        </is>
      </c>
      <c r="CD67" s="752" t="inlineStr">
        <f aca="false">IF($B67="","",IF(COUNTIFS('English Scores- Leveled papers'!$H$4:$KM$4,CD$3,'English Scores- Leveled papers'!$H69:$KM69,"&lt;&gt;")=0,"",SUMIF('English Scores- Leveled papers'!$H$4:$KM$4,CD$3,'English Scores- Leveled papers'!$H69:$KM69)))</f>
        <is>
          <t/>
        </is>
      </c>
      <c r="CE67" s="752" t="inlineStr">
        <f aca="false">IF($B67="","",IF(COUNTIFS('English Scores- Leveled papers'!$H$4:$KM$4,CE$3,'English Scores- Leveled papers'!$H69:$KM69,"&lt;&gt;")=0,"",SUMIF('English Scores- Leveled papers'!$H$4:$KM$4,CE$3,'English Scores- Leveled papers'!$H69:$KM69)))</f>
        <is>
          <t/>
        </is>
      </c>
      <c r="CF67" s="752" t="inlineStr">
        <f aca="false">IF($B67="","",IF(COUNTIFS('English Scores- Leveled papers'!$H$4:$KM$4,CF$3,'English Scores- Leveled papers'!$H69:$KM69,"&lt;&gt;")=0,"",SUMIF('English Scores- Leveled papers'!$H$4:$KM$4,CF$3,'English Scores- Leveled papers'!$H69:$KM69)))</f>
        <is>
          <t/>
        </is>
      </c>
      <c r="CG67" s="319" t="inlineStr">
        <f aca="false">IF($B67="","",IF(COUNTIFS('English Scores- Leveled papers'!$H$4:$KM$4,CG$3,'English Scores- Leveled papers'!$H69:$KM69,"&lt;&gt;")=0,"",SUMIF('English Scores- Leveled papers'!$H$4:$KM$4,CG$3,'English Scores- Leveled papers'!$H69:$KM69)))</f>
        <is>
          <t/>
        </is>
      </c>
      <c r="CH67" s="319" t="inlineStr">
        <f aca="false">IF($B67="","",IF(COUNTIFS('English Scores- Leveled papers'!$H$4:$KM$4,CH$3,'English Scores- Leveled papers'!$H69:$KM69,"&lt;&gt;")=0,"",SUMIF('English Scores- Leveled papers'!$H$4:$KM$4,CH$3,'English Scores- Leveled papers'!$H69:$KM69)))</f>
        <is>
          <t/>
        </is>
      </c>
      <c r="CI67" s="319" t="inlineStr">
        <f aca="false">IF($B67="","",IF(COUNTIFS('English Scores- Leveled papers'!$H$4:$KM$4,CI$3,'English Scores- Leveled papers'!$H69:$KM69,"&lt;&gt;")=0,"",SUMIF('English Scores- Leveled papers'!$H$4:$KM$4,CI$3,'English Scores- Leveled papers'!$H69:$KM69)))</f>
        <is>
          <t/>
        </is>
      </c>
      <c r="CJ67" s="319" t="inlineStr">
        <f aca="false">IF($B67="","",IF(COUNTIFS('English Scores- Leveled papers'!$H$4:$KM$4,CJ$3,'English Scores- Leveled papers'!$H69:$KM69,"&lt;&gt;")=0,"",SUMIF('English Scores- Leveled papers'!$H$4:$KM$4,CJ$3,'English Scores- Leveled papers'!$H69:$KM69)))</f>
        <is>
          <t/>
        </is>
      </c>
      <c r="CK67" s="319" t="inlineStr">
        <f aca="false">IF($B67="","",IF(COUNTIFS('English Scores- Leveled papers'!$H$4:$KM$4,CK$3,'English Scores- Leveled papers'!$H69:$KM69,"&lt;&gt;")=0,"",SUMIF('English Scores- Leveled papers'!$H$4:$KM$4,CK$3,'English Scores- Leveled papers'!$H69:$KM69)))</f>
        <is>
          <t/>
        </is>
      </c>
      <c r="CL67" s="752" t="inlineStr">
        <f aca="false">IF($B67="","",IF(COUNTIFS('English Scores- Leveled papers'!$H$4:$KM$4,CL$3,'English Scores- Leveled papers'!$H69:$KM69,"&lt;&gt;")=0,"",SUMIF('English Scores- Leveled papers'!$H$4:$KM$4,CL$3,'English Scores- Leveled papers'!$H69:$KM69)))</f>
        <is>
          <t/>
        </is>
      </c>
      <c r="CM67" s="752" t="inlineStr">
        <f aca="false">IF($B67="","",IF(COUNTIFS('English Scores- Leveled papers'!$H$4:$KM$4,CM$3,'English Scores- Leveled papers'!$H69:$KM69,"&lt;&gt;")=0,"",SUMIF('English Scores- Leveled papers'!$H$4:$KM$4,CM$3,'English Scores- Leveled papers'!$H69:$KM69)))</f>
        <is>
          <t/>
        </is>
      </c>
      <c r="CN67" s="752" t="inlineStr">
        <f aca="false">IF($B67="","",IF(COUNTIFS('English Scores- Leveled papers'!$H$4:$KM$4,CN$3,'English Scores- Leveled papers'!$H69:$KM69,"&lt;&gt;")=0,"",SUMIF('English Scores- Leveled papers'!$H$4:$KM$4,CN$3,'English Scores- Leveled papers'!$H69:$KM69)))</f>
        <is>
          <t/>
        </is>
      </c>
      <c r="CO67" s="752" t="inlineStr">
        <f aca="false">IF($B67="","",IF(COUNTIFS('English Scores- Leveled papers'!$H$4:$KM$4,CO$3,'English Scores- Leveled papers'!$H69:$KM69,"&lt;&gt;")=0,"",SUMIF('English Scores- Leveled papers'!$H$4:$KM$4,CO$3,'English Scores- Leveled papers'!$H69:$KM69)))</f>
        <is>
          <t/>
        </is>
      </c>
      <c r="CP67" s="752" t="inlineStr">
        <f aca="false">IF($B67="","",IF(COUNTIFS('English Scores- Leveled papers'!$H$4:$KM$4,CP$3,'English Scores- Leveled papers'!$H69:$KM69,"&lt;&gt;")=0,"",SUMIF('English Scores- Leveled papers'!$H$4:$KM$4,CP$3,'English Scores- Leveled papers'!$H69:$KM69)))</f>
        <is>
          <t/>
        </is>
      </c>
      <c r="CQ67" s="752" t="inlineStr">
        <f aca="false">IF($B67="","",IF(COUNTIFS('English Scores- Leveled papers'!$H$4:$KM$4,CQ$3,'English Scores- Leveled papers'!$H69:$KM69,"&lt;&gt;")=0,"",SUMIF('English Scores- Leveled papers'!$H$4:$KM$4,CQ$3,'English Scores- Leveled papers'!$H69:$KM69)))</f>
        <is>
          <t/>
        </is>
      </c>
      <c r="CR67" s="752" t="inlineStr">
        <f aca="false">IF($B67="","",IF(COUNTIFS('English Scores- Leveled papers'!$H$4:$KM$4,CR$3,'English Scores- Leveled papers'!$H69:$KM69,"&lt;&gt;")=0,"",SUMIF('English Scores- Leveled papers'!$H$4:$KM$4,CR$3,'English Scores- Leveled papers'!$H69:$KM69)))</f>
        <is>
          <t/>
        </is>
      </c>
      <c r="CS67" s="752" t="inlineStr">
        <f aca="false">IF($B67="","",IF(COUNTIFS('English Scores- Leveled papers'!$H$4:$KM$4,CS$3,'English Scores- Leveled papers'!$H69:$KM69,"&lt;&gt;")=0,"",SUMIF('English Scores- Leveled papers'!$H$4:$KM$4,CS$3,'English Scores- Leveled papers'!$H69:$KM69)))</f>
        <is>
          <t/>
        </is>
      </c>
      <c r="CT67" s="319" t="inlineStr">
        <f aca="false">IF($B67="","",IF(COUNTIFS('English Scores- Leveled papers'!$H$4:$KM$4,CT$3,'English Scores- Leveled papers'!$H69:$KM69,"&lt;&gt;")=0,"",SUMIF('English Scores- Leveled papers'!$H$4:$KM$4,CT$3,'English Scores- Leveled papers'!$H69:$KM69)))</f>
        <is>
          <t/>
        </is>
      </c>
      <c r="CU67" s="319" t="inlineStr">
        <f aca="false">IF($B67="","",IF(COUNTIFS('English Scores- Leveled papers'!$H$4:$KM$4,CU$3,'English Scores- Leveled papers'!$H69:$KM69,"&lt;&gt;")=0,"",SUMIF('English Scores- Leveled papers'!$H$4:$KM$4,CU$3,'English Scores- Leveled papers'!$H69:$KM69)))</f>
        <is>
          <t/>
        </is>
      </c>
      <c r="CV67" s="319" t="inlineStr">
        <f aca="false">IF($B67="","",IF(COUNTIFS('English Scores- Leveled papers'!$H$4:$KM$4,CV$3,'English Scores- Leveled papers'!$H69:$KM69,"&lt;&gt;")=0,"",SUMIF('English Scores- Leveled papers'!$H$4:$KM$4,CV$3,'English Scores- Leveled papers'!$H69:$KM69)))</f>
        <is>
          <t/>
        </is>
      </c>
      <c r="CW67" s="319" t="inlineStr">
        <f aca="false">IF($B67="","",IF(COUNTIFS('English Scores- Leveled papers'!$H$4:$KM$4,CW$3,'English Scores- Leveled papers'!$H69:$KM69,"&lt;&gt;")=0,"",SUMIF('English Scores- Leveled papers'!$H$4:$KM$4,CW$3,'English Scores- Leveled papers'!$H69:$KM69)))</f>
        <is>
          <t/>
        </is>
      </c>
      <c r="CX67" s="319" t="inlineStr">
        <f aca="false">IF($B67="","",IF(COUNTIFS('English Scores- Leveled papers'!$H$4:$KM$4,CX$3,'English Scores- Leveled papers'!$H69:$KM69,"&lt;&gt;")=0,"",SUMIF('English Scores- Leveled papers'!$H$4:$KM$4,CX$3,'English Scores- Leveled papers'!$H69:$KM69)))</f>
        <is>
          <t/>
        </is>
      </c>
      <c r="CY67" s="319" t="inlineStr">
        <f aca="false">IF($B67="","",IF(COUNTIFS('English Scores- Leveled papers'!$H$4:$KM$4,CY$3,'English Scores- Leveled papers'!$H69:$KM69,"&lt;&gt;")=0,"",SUMIF('English Scores- Leveled papers'!$H$4:$KM$4,CY$3,'English Scores- Leveled papers'!$H69:$KM69)))</f>
        <is>
          <t/>
        </is>
      </c>
      <c r="CZ67" s="319" t="inlineStr">
        <f aca="false">IF($B67="","",IF(COUNTIFS('English Scores- Leveled papers'!$H$4:$KM$4,CZ$3,'English Scores- Leveled papers'!$H69:$KM69,"&lt;&gt;")=0,"",SUMIF('English Scores- Leveled papers'!$H$4:$KM$4,CZ$3,'English Scores- Leveled papers'!$H69:$KM69)))</f>
        <is>
          <t/>
        </is>
      </c>
      <c r="DA67" s="319" t="inlineStr">
        <f aca="false">IF($B67="","",IF(COUNTIFS('English Scores- Leveled papers'!$H$4:$KM$4,DA$3,'English Scores- Leveled papers'!$H69:$KM69,"&lt;&gt;")=0,"",SUMIF('English Scores- Leveled papers'!$H$4:$KM$4,DA$3,'English Scores- Leveled papers'!$H69:$KM69)))</f>
        <is>
          <t/>
        </is>
      </c>
      <c r="DB67" s="319" t="inlineStr">
        <f aca="false">IF($B67="","",IF(COUNTIFS('English Scores- Leveled papers'!$H$4:$KM$4,DB$3,'English Scores- Leveled papers'!$H69:$KM69,"&lt;&gt;")=0,"",SUMIF('English Scores- Leveled papers'!$H$4:$KM$4,DB$3,'English Scores- Leveled papers'!$H69:$KM69)))</f>
        <is>
          <t/>
        </is>
      </c>
      <c r="DC67" s="319" t="inlineStr">
        <f aca="false">IF($B67="","",IF(COUNTIFS('English Scores- Leveled papers'!$H$4:$KM$4,DC$3,'English Scores- Leveled papers'!$H69:$KM69,"&lt;&gt;")=0,"",SUMIF('English Scores- Leveled papers'!$H$4:$KM$4,DC$3,'English Scores- Leveled papers'!$H69:$KM69)))</f>
        <is>
          <t/>
        </is>
      </c>
      <c r="DD67" s="319" t="inlineStr">
        <f aca="false">IF($B67="","",IF(COUNTIFS('English Scores- Leveled papers'!$H$4:$KM$4,DD$3,'English Scores- Leveled papers'!$H69:$KM69,"&lt;&gt;")=0,"",SUMIF('English Scores- Leveled papers'!$H$4:$KM$4,DD$3,'English Scores- Leveled papers'!$H69:$KM69)))</f>
        <is>
          <t/>
        </is>
      </c>
      <c r="DE67" s="319" t="inlineStr">
        <f aca="false">IF($B67="","",IF(COUNTIFS('English Scores- Leveled papers'!$H$4:$KM$4,DE$3,'English Scores- Leveled papers'!$H69:$KM69,"&lt;&gt;")=0,"",SUMIF('English Scores- Leveled papers'!$H$4:$KM$4,DE$3,'English Scores- Leveled papers'!$H69:$KM69)))</f>
        <is>
          <t/>
        </is>
      </c>
      <c r="DF67" s="752" t="inlineStr">
        <f aca="false">IF($B67="","",IF(COUNTIFS('English Scores- Leveled papers'!$H$4:$KM$4,DF$3,'English Scores- Leveled papers'!$H69:$KM69,"&lt;&gt;")=0,"",SUMIF('English Scores- Leveled papers'!$H$4:$KM$4,DF$3,'English Scores- Leveled papers'!$H69:$KM69)))</f>
        <is>
          <t/>
        </is>
      </c>
      <c r="DG67" s="752" t="inlineStr">
        <f aca="false">IF($B67="","",IF(COUNTIFS('English Scores- Leveled papers'!$H$4:$KM$4,DG$3,'English Scores- Leveled papers'!$H69:$KM69,"&lt;&gt;")=0,"",SUMIF('English Scores- Leveled papers'!$H$4:$KM$4,DG$3,'English Scores- Leveled papers'!$H69:$KM69)))</f>
        <is>
          <t/>
        </is>
      </c>
      <c r="DH67" s="752" t="inlineStr">
        <f aca="false">IF($B67="","",IF(COUNTIFS('English Scores- Leveled papers'!$H$4:$KM$4,DH$3,'English Scores- Leveled papers'!$H69:$KM69,"&lt;&gt;")=0,"",SUMIF('English Scores- Leveled papers'!$H$4:$KM$4,DH$3,'English Scores- Leveled papers'!$H69:$KM69)))</f>
        <is>
          <t/>
        </is>
      </c>
      <c r="DI67" s="752" t="inlineStr">
        <f aca="false">IF($B67="","",IF(COUNTIFS('English Scores- Leveled papers'!$H$4:$KM$4,DI$3,'English Scores- Leveled papers'!$H69:$KM69,"&lt;&gt;")=0,"",SUMIF('English Scores- Leveled papers'!$H$4:$KM$4,DI$3,'English Scores- Leveled papers'!$H69:$KM69)))</f>
        <is>
          <t/>
        </is>
      </c>
      <c r="DJ67" s="752" t="inlineStr">
        <f aca="false">IF($B67="","",IF(COUNTIFS('English Scores- Leveled papers'!$H$4:$KM$4,DJ$3,'English Scores- Leveled papers'!$H69:$KM69,"&lt;&gt;")=0,"",SUMIF('English Scores- Leveled papers'!$H$4:$KM$4,DJ$3,'English Scores- Leveled papers'!$H69:$KM69)))</f>
        <is>
          <t/>
        </is>
      </c>
      <c r="DK67" s="752" t="inlineStr">
        <f aca="false">IF($B67="","",IF(COUNTIFS('English Scores- Leveled papers'!$H$4:$KM$4,DK$3,'English Scores- Leveled papers'!$H69:$KM69,"&lt;&gt;")=0,"",SUMIF('English Scores- Leveled papers'!$H$4:$KM$4,DK$3,'English Scores- Leveled papers'!$H69:$KM69)))</f>
        <is>
          <t/>
        </is>
      </c>
      <c r="DL67" s="752" t="inlineStr">
        <f aca="false">IF($B67="","",IF(COUNTIFS('English Scores- Leveled papers'!$H$4:$KM$4,DL$3,'English Scores- Leveled papers'!$H69:$KM69,"&lt;&gt;")=0,"",SUMIF('English Scores- Leveled papers'!$H$4:$KM$4,DL$3,'English Scores- Leveled papers'!$H69:$KM69)))</f>
        <is>
          <t/>
        </is>
      </c>
      <c r="DM67" s="752" t="inlineStr">
        <f aca="false">IF($B67="","",IF(COUNTIFS('English Scores- Leveled papers'!$H$4:$KM$4,DM$3,'English Scores- Leveled papers'!$H69:$KM69,"&lt;&gt;")=0,"",SUMIF('English Scores- Leveled papers'!$H$4:$KM$4,DM$3,'English Scores- Leveled papers'!$H69:$KM69)))</f>
        <is>
          <t/>
        </is>
      </c>
      <c r="DN67" s="752" t="inlineStr">
        <f aca="false">IF($B67="","",IF(COUNTIFS('English Scores- Leveled papers'!$H$4:$KM$4,DN$3,'English Scores- Leveled papers'!$H69:$KM69,"&lt;&gt;")=0,"",SUMIF('English Scores- Leveled papers'!$H$4:$KM$4,DN$3,'English Scores- Leveled papers'!$H69:$KM69)))</f>
        <is>
          <t/>
        </is>
      </c>
      <c r="DO67" s="752" t="inlineStr">
        <f aca="false">IF($B67="","",IF(COUNTIFS('English Scores- Leveled papers'!$H$4:$KM$4,DO$3,'English Scores- Leveled papers'!$H69:$KM69,"&lt;&gt;")=0,"",SUMIF('English Scores- Leveled papers'!$H$4:$KM$4,DO$3,'English Scores- Leveled papers'!$H69:$KM69)))</f>
        <is>
          <t/>
        </is>
      </c>
      <c r="DP67" s="752" t="inlineStr">
        <f aca="false">IF($B67="","",IF(COUNTIFS('English Scores- Leveled papers'!$H$4:$KM$4,DP$3,'English Scores- Leveled papers'!$H69:$KM69,"&lt;&gt;")=0,"",SUMIF('English Scores- Leveled papers'!$H$4:$KM$4,DP$3,'English Scores- Leveled papers'!$H69:$KM69)))</f>
        <is>
          <t/>
        </is>
      </c>
      <c r="DQ67" s="752" t="inlineStr">
        <f aca="false">IF($B67="","",IF(COUNTIFS('English Scores- Leveled papers'!$H$4:$KM$4,DQ$3,'English Scores- Leveled papers'!$H69:$KM69,"&lt;&gt;")=0,"",SUMIF('English Scores- Leveled papers'!$H$4:$KM$4,DQ$3,'English Scores- Leveled papers'!$H69:$KM69)))</f>
        <is>
          <t/>
        </is>
      </c>
      <c r="DR67" s="319" t="inlineStr">
        <f aca="false">IF($B67="","",IF(COUNTIFS('English Scores- Leveled papers'!$H$4:$KM$4,DR$3,'English Scores- Leveled papers'!$H69:$KM69,"&lt;&gt;")=0,"",SUMIF('English Scores- Leveled papers'!$H$4:$KM$4,DR$3,'English Scores- Leveled papers'!$H69:$KM69)))</f>
        <is>
          <t/>
        </is>
      </c>
      <c r="DS67" s="319" t="inlineStr">
        <f aca="false">IF($B67="","",IF(COUNTIFS('English Scores- Leveled papers'!$H$4:$KM$4,DS$3,'English Scores- Leveled papers'!$H69:$KM69,"&lt;&gt;")=0,"",SUMIF('English Scores- Leveled papers'!$H$4:$KM$4,DS$3,'English Scores- Leveled papers'!$H69:$KM69)))</f>
        <is>
          <t/>
        </is>
      </c>
      <c r="DT67" s="319" t="inlineStr">
        <f aca="false">IF($B67="","",IF(COUNTIFS('English Scores- Leveled papers'!$H$4:$KM$4,DT$3,'English Scores- Leveled papers'!$H69:$KM69,"&lt;&gt;")=0,"",SUMIF('English Scores- Leveled papers'!$H$4:$KM$4,DT$3,'English Scores- Leveled papers'!$H69:$KM69)))</f>
        <is>
          <t/>
        </is>
      </c>
      <c r="DU67" s="319" t="inlineStr">
        <f aca="false">IF($B67="","",IF(COUNTIFS('English Scores- Leveled papers'!$H$4:$KM$4,DU$3,'English Scores- Leveled papers'!$H69:$KM69,"&lt;&gt;")=0,"",SUMIF('English Scores- Leveled papers'!$H$4:$KM$4,DU$3,'English Scores- Leveled papers'!$H69:$KM69)))</f>
        <is>
          <t/>
        </is>
      </c>
      <c r="DV67" s="319" t="inlineStr">
        <f aca="false">IF($B67="","",IF(COUNTIFS('English Scores- Leveled papers'!$H$4:$KM$4,DV$3,'English Scores- Leveled papers'!$H69:$KM69,"&lt;&gt;")=0,"",SUMIF('English Scores- Leveled papers'!$H$4:$KM$4,DV$3,'English Scores- Leveled papers'!$H69:$KM69)))</f>
        <is>
          <t/>
        </is>
      </c>
      <c r="DW67" s="319" t="inlineStr">
        <f aca="false">IF($B67="","",IF(COUNTIFS('English Scores- Leveled papers'!$H$4:$KM$4,DW$3,'English Scores- Leveled papers'!$H69:$KM69,"&lt;&gt;")=0,"",SUMIF('English Scores- Leveled papers'!$H$4:$KM$4,DW$3,'English Scores- Leveled papers'!$H69:$KM69)))</f>
        <is>
          <t/>
        </is>
      </c>
      <c r="DX67" s="319" t="inlineStr">
        <f aca="false">IF($B67="","",IF(COUNTIFS('English Scores- Leveled papers'!$H$4:$KM$4,DX$3,'English Scores- Leveled papers'!$H69:$KM69,"&lt;&gt;")=0,"",SUMIF('English Scores- Leveled papers'!$H$4:$KM$4,DX$3,'English Scores- Leveled papers'!$H69:$KM69)))</f>
        <is>
          <t/>
        </is>
      </c>
      <c r="DY67" s="319" t="inlineStr">
        <f aca="false">IF($B67="","",IF(COUNTIFS('English Scores- Leveled papers'!$H$4:$KM$4,DY$3,'English Scores- Leveled papers'!$H69:$KM69,"&lt;&gt;")=0,"",SUMIF('English Scores- Leveled papers'!$H$4:$KM$4,DY$3,'English Scores- Leveled papers'!$H69:$KM69)))</f>
        <is>
          <t/>
        </is>
      </c>
      <c r="DZ67" s="319" t="inlineStr">
        <f aca="false">IF($B67="","",IF(COUNTIFS('English Scores- Leveled papers'!$H$4:$KM$4,DZ$3,'English Scores- Leveled papers'!$H69:$KM69,"&lt;&gt;")=0,"",SUMIF('English Scores- Leveled papers'!$H$4:$KM$4,DZ$3,'English Scores- Leveled papers'!$H69:$KM69)))</f>
        <is>
          <t/>
        </is>
      </c>
      <c r="EA67" s="319" t="inlineStr">
        <f aca="false">IF($B67="","",IF(COUNTIFS('English Scores- Leveled papers'!$H$4:$KM$4,EA$3,'English Scores- Leveled papers'!$H69:$KM69,"&lt;&gt;")=0,"",SUMIF('English Scores- Leveled papers'!$H$4:$KM$4,EA$3,'English Scores- Leveled papers'!$H69:$KM69)))</f>
        <is>
          <t/>
        </is>
      </c>
      <c r="EB67" s="319" t="inlineStr">
        <f aca="false">IF($B67="","",IF(COUNTIFS('English Scores- Leveled papers'!$H$4:$KM$4,EB$3,'English Scores- Leveled papers'!$H69:$KM69,"&lt;&gt;")=0,"",SUMIF('English Scores- Leveled papers'!$H$4:$KM$4,EB$3,'English Scores- Leveled papers'!$H69:$KM69)))</f>
        <is>
          <t/>
        </is>
      </c>
      <c r="EC67" s="319" t="inlineStr">
        <f aca="false">IF($B67="","",IF(COUNTIFS('English Scores- Leveled papers'!$H$4:$KM$4,EC$3,'English Scores- Leveled papers'!$H69:$KM69,"&lt;&gt;")=0,"",SUMIF('English Scores- Leveled papers'!$H$4:$KM$4,EC$3,'English Scores- Leveled papers'!$H69:$KM69)))</f>
        <is>
          <t/>
        </is>
      </c>
      <c r="ED67" s="752" t="inlineStr">
        <f aca="false">IF($B67="","",IF(COUNTIFS('English Scores- Leveled papers'!$H$4:$KM$4,ED$3,'English Scores- Leveled papers'!$H69:$KM69,"&lt;&gt;")=0,"",SUMIF('English Scores- Leveled papers'!$H$4:$KM$4,ED$3,'English Scores- Leveled papers'!$H69:$KM69)))</f>
        <is>
          <t/>
        </is>
      </c>
      <c r="EE67" s="752" t="inlineStr">
        <f aca="false">IF($B67="","",IF(COUNTIFS('English Scores- Leveled papers'!$H$4:$KM$4,EE$3,'English Scores- Leveled papers'!$H69:$KM69,"&lt;&gt;")=0,"",SUMIF('English Scores- Leveled papers'!$H$4:$KM$4,EE$3,'English Scores- Leveled papers'!$H69:$KM69)))</f>
        <is>
          <t/>
        </is>
      </c>
      <c r="EF67" s="752" t="inlineStr">
        <f aca="false">IF($B67="","",IF(COUNTIFS('English Scores- Leveled papers'!$H$4:$KM$4,EF$3,'English Scores- Leveled papers'!$H69:$KM69,"&lt;&gt;")=0,"",SUMIF('English Scores- Leveled papers'!$H$4:$KM$4,EF$3,'English Scores- Leveled papers'!$H69:$KM69)))</f>
        <is>
          <t/>
        </is>
      </c>
      <c r="EG67" s="752" t="inlineStr">
        <f aca="false">IF($B67="","",IF(COUNTIFS('English Scores- Leveled papers'!$H$4:$KM$4,EG$3,'English Scores- Leveled papers'!$H69:$KM69,"&lt;&gt;")=0,"",SUMIF('English Scores- Leveled papers'!$H$4:$KM$4,EG$3,'English Scores- Leveled papers'!$H69:$KM69)))</f>
        <is>
          <t/>
        </is>
      </c>
      <c r="EH67" s="752" t="inlineStr">
        <f aca="false">IF($B67="","",IF(COUNTIFS('English Scores- Leveled papers'!$H$4:$KM$4,EH$3,'English Scores- Leveled papers'!$H69:$KM69,"&lt;&gt;")=0,"",SUMIF('English Scores- Leveled papers'!$H$4:$KM$4,EH$3,'English Scores- Leveled papers'!$H69:$KM69)))</f>
        <is>
          <t/>
        </is>
      </c>
      <c r="EI67" s="752" t="inlineStr">
        <f aca="false">IF($B67="","",IF(COUNTIFS('English Scores- Leveled papers'!$H$4:$KM$4,EI$3,'English Scores- Leveled papers'!$H69:$KM69,"&lt;&gt;")=0,"",SUMIF('English Scores- Leveled papers'!$H$4:$KM$4,EI$3,'English Scores- Leveled papers'!$H69:$KM69)))</f>
        <is>
          <t/>
        </is>
      </c>
      <c r="EJ67" s="752" t="inlineStr">
        <f aca="false">IF($B67="","",IF(COUNTIFS('English Scores- Leveled papers'!$H$4:$KM$4,EJ$3,'English Scores- Leveled papers'!$H69:$KM69,"&lt;&gt;")=0,"",SUMIF('English Scores- Leveled papers'!$H$4:$KM$4,EJ$3,'English Scores- Leveled papers'!$H69:$KM69)))</f>
        <is>
          <t/>
        </is>
      </c>
      <c r="EK67" s="752" t="inlineStr">
        <f aca="false">IF($B67="","",IF(COUNTIFS('English Scores- Leveled papers'!$H$4:$KM$4,EK$3,'English Scores- Leveled papers'!$H69:$KM69,"&lt;&gt;")=0,"",SUMIF('English Scores- Leveled papers'!$H$4:$KM$4,EK$3,'English Scores- Leveled papers'!$H69:$KM69)))</f>
        <is>
          <t/>
        </is>
      </c>
      <c r="EL67" s="752" t="inlineStr">
        <f aca="false">IF($B67="","",IF(COUNTIFS('English Scores- Leveled papers'!$H$4:$KM$4,EL$3,'English Scores- Leveled papers'!$H69:$KM69,"&lt;&gt;")=0,"",SUMIF('English Scores- Leveled papers'!$H$4:$KM$4,EL$3,'English Scores- Leveled papers'!$H69:$KM69)))</f>
        <is>
          <t/>
        </is>
      </c>
      <c r="EM67" s="752" t="inlineStr">
        <f aca="false">IF($B67="","",IF(COUNTIFS('English Scores- Leveled papers'!$H$4:$KM$4,EM$3,'English Scores- Leveled papers'!$H69:$KM69,"&lt;&gt;")=0,"",SUMIF('English Scores- Leveled papers'!$H$4:$KM$4,EM$3,'English Scores- Leveled papers'!$H69:$KM69)))</f>
        <is>
          <t/>
        </is>
      </c>
      <c r="EN67" s="752" t="inlineStr">
        <f aca="false">IF($B67="","",IF(COUNTIFS('English Scores- Leveled papers'!$H$4:$KM$4,EN$3,'English Scores- Leveled papers'!$H69:$KM69,"&lt;&gt;")=0,"",SUMIF('English Scores- Leveled papers'!$H$4:$KM$4,EN$3,'English Scores- Leveled papers'!$H69:$KM69)))</f>
        <is>
          <t/>
        </is>
      </c>
      <c r="EO67" s="752" t="inlineStr">
        <f aca="false">IF($B67="","",IF(COUNTIFS('English Scores- Leveled papers'!$H$4:$KM$4,EO$3,'English Scores- Leveled papers'!$H69:$KM69,"&lt;&gt;")=0,"",SUMIF('English Scores- Leveled papers'!$H$4:$KM$4,EO$3,'English Scores- Leveled papers'!$H69:$KM69)))</f>
        <is>
          <t/>
        </is>
      </c>
      <c r="EP67" s="752" t="inlineStr">
        <f aca="false">IF($B67="","",IF(COUNTIFS('English Scores- Leveled papers'!$H$4:$KM$4,EP$3,'English Scores- Leveled papers'!$H69:$KM69,"&lt;&gt;")=0,"",SUMIF('English Scores- Leveled papers'!$H$4:$KM$4,EP$3,'English Scores- Leveled papers'!$H69:$KM69)))</f>
        <is>
          <t/>
        </is>
      </c>
    </row>
    <row r="68" customFormat="false" ht="12.75" hidden="false" customHeight="true" outlineLevel="0" collapsed="false">
      <c r="A68" s="315" t="n">
        <v>64</v>
      </c>
      <c r="B68" s="315" t="inlineStr">
        <f aca="false">'English Scores- Leveled papers'!B70</f>
        <is>
          <t/>
        </is>
      </c>
      <c r="C68" s="751" t="e">
        <f aca="false">IF('RC Mastery Check+Question type'!D68="","",IF(OR('RC Mastery Check+Question type'!D68=-0.5,'RC Mastery Check+Question type'!D68=0,'RC Mastery Check+Question type'!D68=0.2,'RC Mastery Check+Question type'!D68=0.5),"NR",'cover sheet'!#ref!))</f>
        <v>#VALUE!</v>
      </c>
      <c r="D68" s="316" t="inlineStr">
        <f aca="false">IF(OR(B68="",COUNT('English Scores- Leveled papers'!AJ70:KM70)=0),"",IF((AND(R68&gt;=(70/100),R68&lt;1.1)),9,IF(AND(Q68&gt;=(70/100),Q68&lt;1.1),8,IF(AND(P68&gt;=(70/100),P68&lt;1.1),7,IF(AND(O68&gt;=(70/100),O68&lt;1.1),6,IF(AND(N68&gt;=0.7,N68&lt;1.1),5,IF(AND(M68&gt;=0.7,M68&lt;1.1),5,IF(AND(L68&gt;=0.7,L68&lt;1.1),4,IF(AND(K68&gt;=0.7,K68&lt;1.1),4,IF(AND(J68&gt;=0.7,J68&lt;1.1),3,IF(AND(I68&gt;=0.7,I68&lt;1.1),3,IF(AND(H68&gt;=0.7,H68&lt;1.1),2,IF(AND(G68&gt;=0.7,G68&lt;1.1),2,IF(AND(F68&gt;=0.7,F68&lt;1.1),1,IF(AND(E68&gt;=0.7,E68&lt;1.1),1,IF(COUNT('English Scores- Leveled papers'!AJ70:AK70)=0,"","NR"))))))))))))))))</f>
        <is>
          <t/>
        </is>
      </c>
      <c r="E68" s="318" t="str">
        <f aca="false">IF((B68=""),"",IF(COUNT(S68:W68)=0,"",ROUND(SUM(S68:W68)/SUM($S$2:$W$2),1)))</f>
        <v/>
      </c>
      <c r="F68" s="318" t="str">
        <f aca="false">IF((B68=""),"",IF(COUNT(X68:AB68)=0,"",ROUND(SUM(X68:AB68)/SUM($X$2:$AB$2),1)))</f>
        <v/>
      </c>
      <c r="G68" s="318" t="str">
        <f aca="false">IFERROR(IF((B68=""),"",IF(COUNT(AC68:AH68)=0,"",ROUND(SUM(AC68:AH68)/SUM($AC$2:$AH$2),1))),"")</f>
        <v/>
      </c>
      <c r="H68" s="318" t="str">
        <f aca="false">IFERROR(IF((B68=""),"",IF(COUNT(AI68:AN68)=0,"",ROUND(SUM(AI68:AN68)/SUM($AI$2:$AN$2),1))),0)</f>
        <v/>
      </c>
      <c r="I68" s="318" t="str">
        <f aca="false">IFERROR(IF((B68=""),"",IF(COUNT(AO68:AY68)=0,"",ROUND(SUM(AO68:AY68)/SUM($AO$2:$AY$2),1))),0)</f>
        <v/>
      </c>
      <c r="J68" s="318" t="str">
        <f aca="false">IFERROR(IF((B68=""),"",IF(COUNT(AZ68:BO68)=0,"",ROUND(SUM(AZ68:BO68)/SUM($AZ$2:$BO$2),1))),0)</f>
        <v/>
      </c>
      <c r="K68" s="318" t="str">
        <f aca="false">IFERROR(IF((B68=""),"",IF(COUNT(BP68:BW68)=0,"",ROUND(SUM(BP68:BW68)/SUM($BP$2:$BW$2),1))),0)</f>
        <v/>
      </c>
      <c r="L68" s="318" t="str">
        <f aca="false">IFERROR(IF((B68=""),"",IF(COUNT(BX68:CF68)=0,"",ROUND(SUM(BX68:CF68)/SUM($BX$2:$CF$2),1))),0)</f>
        <v/>
      </c>
      <c r="M68" s="318" t="str">
        <f aca="false">IFERROR(IF((B68=""),"",IF(COUNT(CG68:CK68)=0,"",ROUND(SUM(CG68:CK68)/SUM($CG$2:$CK$2),1))),0)</f>
        <v/>
      </c>
      <c r="N68" s="318" t="str">
        <f aca="false">IFERROR(IF((B68=""),"",IF(COUNT(CL68:CS68)=0,"",ROUND(SUM(CL68:CS68)/SUM($CL$2:$CS$2),1))),0)</f>
        <v/>
      </c>
      <c r="O68" s="318" t="str">
        <f aca="false">IFERROR(IF((B68=""),"",IF(COUNT(CT68:DE68)=0,"",ROUND(SUM(CT68:DE68)/SUM($CT$2:$DE$2),1))),0)</f>
        <v/>
      </c>
      <c r="P68" s="318" t="str">
        <f aca="false">IFERROR(IF((B68=""),"",IF(COUNT(DF68:DQ68)=0,"",ROUND(SUM(DF68:DQ68)/SUM($DF$2:$DQ$2),1))),0)</f>
        <v/>
      </c>
      <c r="Q68" s="318" t="str">
        <f aca="false">IFERROR(IF((B68=""),"",IF(COUNT(DR68:EB68)=0,"",ROUND(SUM(DR68:EB68)/SUM($DR$2:$EB$2),1))),0)</f>
        <v/>
      </c>
      <c r="R68" s="318" t="str">
        <f aca="false">(IF((B68=""),"",IF(COUNT(ED68:EP68)=0,"",ROUND(SUM(ED68:EP68)/SUM($ED$2:$EP$2),1))))</f>
        <v/>
      </c>
      <c r="S68" s="319" t="inlineStr">
        <f aca="false">IF($B68="","",IF(COUNTIFS('English Scores- Leveled papers'!$H$4:$KM$4,S$3,'English Scores- Leveled papers'!$H70:$KM70,"&lt;&gt;")=0,"",SUMIF('English Scores- Leveled papers'!$H$4:$KM$4,S$3,'English Scores- Leveled papers'!$H70:$KM70)))</f>
        <is>
          <t/>
        </is>
      </c>
      <c r="T68" s="319" t="inlineStr">
        <f aca="false">IF($B68="","",IF(COUNTIFS('English Scores- Leveled papers'!$H$4:$KM$4,T$3,'English Scores- Leveled papers'!$H70:$KM70,"&lt;&gt;")=0,"",SUMIF('English Scores- Leveled papers'!$H$4:$KM$4,T$3,'English Scores- Leveled papers'!$H70:$KM70)))</f>
        <is>
          <t/>
        </is>
      </c>
      <c r="U68" s="319" t="inlineStr">
        <f aca="false">IF($B68="","",IF(COUNTIFS('English Scores- Leveled papers'!$H$4:$KM$4,U$3,'English Scores- Leveled papers'!$H70:$KM70,"&lt;&gt;")=0,"",SUMIF('English Scores- Leveled papers'!$H$4:$KM$4,U$3,'English Scores- Leveled papers'!$H70:$KM70)))</f>
        <is>
          <t/>
        </is>
      </c>
      <c r="V68" s="319" t="inlineStr">
        <f aca="false">IF($B68="","",IF(COUNTIFS('English Scores- Leveled papers'!$H$4:$KM$4,V$3,'English Scores- Leveled papers'!$H70:$KM70,"&lt;&gt;")=0,"",SUMIF('English Scores- Leveled papers'!$H$4:$KM$4,V$3,'English Scores- Leveled papers'!$H70:$KM70)))</f>
        <is>
          <t/>
        </is>
      </c>
      <c r="W68" s="319" t="inlineStr">
        <f aca="false">IF($B68="","",IF(COUNTIFS('English Scores- Leveled papers'!$H$4:$KM$4,W$3,'English Scores- Leveled papers'!$H70:$KM70,"&lt;&gt;")=0,"",SUMIF('English Scores- Leveled papers'!$H$4:$KM$4,W$3,'English Scores- Leveled papers'!$H70:$KM70)))</f>
        <is>
          <t/>
        </is>
      </c>
      <c r="X68" s="752" t="inlineStr">
        <f aca="false">IF($B68="","",IF(COUNTIFS('English Scores- Leveled papers'!$H$4:$KM$4,X$3,'English Scores- Leveled papers'!$H70:$KM70,"&lt;&gt;")=0,"",SUMIF('English Scores- Leveled papers'!$H$4:$KM$4,X$3,'English Scores- Leveled papers'!$H70:$KM70)))</f>
        <is>
          <t/>
        </is>
      </c>
      <c r="Y68" s="752" t="inlineStr">
        <f aca="false">IF($B68="","",IF(COUNTIFS('English Scores- Leveled papers'!$H$4:$KM$4,Y$3,'English Scores- Leveled papers'!$H70:$KM70,"&lt;&gt;")=0,"",SUMIF('English Scores- Leveled papers'!$H$4:$KM$4,Y$3,'English Scores- Leveled papers'!$H70:$KM70)))</f>
        <is>
          <t/>
        </is>
      </c>
      <c r="Z68" s="752" t="inlineStr">
        <f aca="false">IF($B68="","",IF(COUNTIFS('English Scores- Leveled papers'!$H$4:$KM$4,Z$3,'English Scores- Leveled papers'!$H70:$KM70,"&lt;&gt;")=0,"",SUMIF('English Scores- Leveled papers'!$H$4:$KM$4,Z$3,'English Scores- Leveled papers'!$H70:$KM70)))</f>
        <is>
          <t/>
        </is>
      </c>
      <c r="AA68" s="752" t="inlineStr">
        <f aca="false">IF($B68="","",IF(COUNTIFS('English Scores- Leveled papers'!$H$4:$KM$4,AA$3,'English Scores- Leveled papers'!$H70:$KM70,"&lt;&gt;")=0,"",SUMIF('English Scores- Leveled papers'!$H$4:$KM$4,AA$3,'English Scores- Leveled papers'!$H70:$KM70)))</f>
        <is>
          <t/>
        </is>
      </c>
      <c r="AB68" s="752" t="inlineStr">
        <f aca="false">IF($B68="","",IF(COUNTIFS('English Scores- Leveled papers'!$H$4:$KM$4,AB$3,'English Scores- Leveled papers'!$H70:$KM70,"&lt;&gt;")=0,"",SUMIF('English Scores- Leveled papers'!$H$4:$KM$4,AB$3,'English Scores- Leveled papers'!$H70:$KM70)))</f>
        <is>
          <t/>
        </is>
      </c>
      <c r="AC68" s="319" t="inlineStr">
        <f aca="false">IF($B68="","",IF(COUNTIFS('English Scores- Leveled papers'!$H$4:$KM$4,AC$3,'English Scores- Leveled papers'!$H70:$KM70,"&lt;&gt;")=0,"",SUMIF('English Scores- Leveled papers'!$H$4:$KM$4,AC$3,'English Scores- Leveled papers'!$H70:$KM70)))</f>
        <is>
          <t/>
        </is>
      </c>
      <c r="AD68" s="319" t="inlineStr">
        <f aca="false">IF($B68="","",IF(COUNTIFS('English Scores- Leveled papers'!$H$4:$KM$4,AD$3,'English Scores- Leveled papers'!$H70:$KM70,"&lt;&gt;")=0,"",SUMIF('English Scores- Leveled papers'!$H$4:$KM$4,AD$3,'English Scores- Leveled papers'!$H70:$KM70)))</f>
        <is>
          <t/>
        </is>
      </c>
      <c r="AE68" s="319" t="inlineStr">
        <f aca="false">IF($B68="","",IF(COUNTIFS('English Scores- Leveled papers'!$H$4:$KM$4,AE$3,'English Scores- Leveled papers'!$H70:$KM70,"&lt;&gt;")=0,"",SUMIF('English Scores- Leveled papers'!$H$4:$KM$4,AE$3,'English Scores- Leveled papers'!$H70:$KM70)))</f>
        <is>
          <t/>
        </is>
      </c>
      <c r="AF68" s="319" t="inlineStr">
        <f aca="false">IF($B68="","",IF(COUNTIFS('English Scores- Leveled papers'!$H$4:$KM$4,AF$3,'English Scores- Leveled papers'!$H70:$KM70,"&lt;&gt;")=0,"",SUMIF('English Scores- Leveled papers'!$H$4:$KM$4,AF$3,'English Scores- Leveled papers'!$H70:$KM70)))</f>
        <is>
          <t/>
        </is>
      </c>
      <c r="AG68" s="319" t="inlineStr">
        <f aca="false">IF($B68="","",IF(COUNTIFS('English Scores- Leveled papers'!$H$4:$KM$4,AG$3,'English Scores- Leveled papers'!$H70:$KM70,"&lt;&gt;")=0,"",SUMIF('English Scores- Leveled papers'!$H$4:$KM$4,AG$3,'English Scores- Leveled papers'!$H70:$KM70)))</f>
        <is>
          <t/>
        </is>
      </c>
      <c r="AH68" s="319" t="inlineStr">
        <f aca="false">IF($B68="","",IF(COUNTIFS('English Scores- Leveled papers'!$H$4:$KM$4,AH$3,'English Scores- Leveled papers'!$H70:$KM70,"&lt;&gt;")=0,"",SUMIF('English Scores- Leveled papers'!$H$4:$KM$4,AH$3,'English Scores- Leveled papers'!$H70:$KM70)))</f>
        <is>
          <t/>
        </is>
      </c>
      <c r="AI68" s="752" t="inlineStr">
        <f aca="false">IF($B68="","",IF(COUNTIFS('English Scores- Leveled papers'!$H$4:$KM$4,AI$3,'English Scores- Leveled papers'!$H70:$KM70,"&lt;&gt;")=0,"",SUMIF('English Scores- Leveled papers'!$H$4:$KM$4,AI$3,'English Scores- Leveled papers'!$H70:$KM70)))</f>
        <is>
          <t/>
        </is>
      </c>
      <c r="AJ68" s="752" t="inlineStr">
        <f aca="false">IF($B68="","",IF(COUNTIFS('English Scores- Leveled papers'!$H$4:$KM$4,AJ$3,'English Scores- Leveled papers'!$H70:$KM70,"&lt;&gt;")=0,"",SUMIF('English Scores- Leveled papers'!$H$4:$KM$4,AJ$3,'English Scores- Leveled papers'!$H70:$KM70)))</f>
        <is>
          <t/>
        </is>
      </c>
      <c r="AK68" s="752" t="inlineStr">
        <f aca="false">IF($B68="","",IF(COUNTIFS('English Scores- Leveled papers'!$H$4:$KM$4,AK$3,'English Scores- Leveled papers'!$H70:$KM70,"&lt;&gt;")=0,"",SUMIF('English Scores- Leveled papers'!$H$4:$KM$4,AK$3,'English Scores- Leveled papers'!$H70:$KM70)))</f>
        <is>
          <t/>
        </is>
      </c>
      <c r="AL68" s="752" t="inlineStr">
        <f aca="false">IF($B68="","",IF(COUNTIFS('English Scores- Leveled papers'!$H$4:$KM$4,AL$3,'English Scores- Leveled papers'!$H70:$KM70,"&lt;&gt;")=0,"",SUMIF('English Scores- Leveled papers'!$H$4:$KM$4,AL$3,'English Scores- Leveled papers'!$H70:$KM70)))</f>
        <is>
          <t/>
        </is>
      </c>
      <c r="AM68" s="752" t="inlineStr">
        <f aca="false">IF($B68="","",IF(COUNTIFS('English Scores- Leveled papers'!$H$4:$KM$4,AM$3,'English Scores- Leveled papers'!$H70:$KM70,"&lt;&gt;")=0,"",SUMIF('English Scores- Leveled papers'!$H$4:$KM$4,AM$3,'English Scores- Leveled papers'!$H70:$KM70)))</f>
        <is>
          <t/>
        </is>
      </c>
      <c r="AN68" s="752" t="inlineStr">
        <f aca="false">IF($B68="","",IF(COUNTIFS('English Scores- Leveled papers'!$H$4:$KM$4,AN$3,'English Scores- Leveled papers'!$H70:$KM70,"&lt;&gt;")=0,"",SUMIF('English Scores- Leveled papers'!$H$4:$KM$4,AN$3,'English Scores- Leveled papers'!$H70:$KM70)))</f>
        <is>
          <t/>
        </is>
      </c>
      <c r="AO68" s="319" t="inlineStr">
        <f aca="false">IF($B68="","",IF(COUNTIFS('English Scores- Leveled papers'!$H$4:$KM$4,AO$3,'English Scores- Leveled papers'!$H70:$KM70,"&lt;&gt;")=0,"",SUMIF('English Scores- Leveled papers'!$H$4:$KM$4,AO$3,'English Scores- Leveled papers'!$H70:$KM70)))</f>
        <is>
          <t/>
        </is>
      </c>
      <c r="AP68" s="319" t="inlineStr">
        <f aca="false">IF($B68="","",IF(COUNTIFS('English Scores- Leveled papers'!$H$4:$KM$4,AP$3,'English Scores- Leveled papers'!$H70:$KM70,"&lt;&gt;")=0,"",SUMIF('English Scores- Leveled papers'!$H$4:$KM$4,AP$3,'English Scores- Leveled papers'!$H70:$KM70)))</f>
        <is>
          <t/>
        </is>
      </c>
      <c r="AQ68" s="319" t="inlineStr">
        <f aca="false">IF($B68="","",IF(COUNTIFS('English Scores- Leveled papers'!$H$4:$KM$4,AQ$3,'English Scores- Leveled papers'!$H70:$KM70,"&lt;&gt;")=0,"",SUMIF('English Scores- Leveled papers'!$H$4:$KM$4,AQ$3,'English Scores- Leveled papers'!$H70:$KM70)))</f>
        <is>
          <t/>
        </is>
      </c>
      <c r="AR68" s="319" t="inlineStr">
        <f aca="false">IF($B68="","",IF(COUNTIFS('English Scores- Leveled papers'!$H$4:$KM$4,AR$3,'English Scores- Leveled papers'!$H70:$KM70,"&lt;&gt;")=0,"",SUMIF('English Scores- Leveled papers'!$H$4:$KM$4,AR$3,'English Scores- Leveled papers'!$H70:$KM70)))</f>
        <is>
          <t/>
        </is>
      </c>
      <c r="AS68" s="319" t="inlineStr">
        <f aca="false">IF($B68="","",IF(COUNTIFS('English Scores- Leveled papers'!$H$4:$KM$4,AS$3,'English Scores- Leveled papers'!$H70:$KM70,"&lt;&gt;")=0,"",SUMIF('English Scores- Leveled papers'!$H$4:$KM$4,AS$3,'English Scores- Leveled papers'!$H70:$KM70)))</f>
        <is>
          <t/>
        </is>
      </c>
      <c r="AT68" s="319" t="inlineStr">
        <f aca="false">IF($B68="","",IF(COUNTIFS('English Scores- Leveled papers'!$H$4:$KM$4,AT$3,'English Scores- Leveled papers'!$H70:$KM70,"&lt;&gt;")=0,"",SUMIF('English Scores- Leveled papers'!$H$4:$KM$4,AT$3,'English Scores- Leveled papers'!$H70:$KM70)))</f>
        <is>
          <t/>
        </is>
      </c>
      <c r="AU68" s="319" t="inlineStr">
        <f aca="false">IF($B68="","",IF(COUNTIFS('English Scores- Leveled papers'!$H$4:$KM$4,AU$3,'English Scores- Leveled papers'!$H70:$KM70,"&lt;&gt;")=0,"",SUMIF('English Scores- Leveled papers'!$H$4:$KM$4,AU$3,'English Scores- Leveled papers'!$H70:$KM70)))</f>
        <is>
          <t/>
        </is>
      </c>
      <c r="AV68" s="319" t="inlineStr">
        <f aca="false">IF($B68="","",IF(COUNTIFS('English Scores- Leveled papers'!$H$4:$KM$4,AV$3,'English Scores- Leveled papers'!$H70:$KM70,"&lt;&gt;")=0,"",SUMIF('English Scores- Leveled papers'!$H$4:$KM$4,AV$3,'English Scores- Leveled papers'!$H70:$KM70)))</f>
        <is>
          <t/>
        </is>
      </c>
      <c r="AW68" s="319" t="inlineStr">
        <f aca="false">IF($B68="","",IF(COUNTIFS('English Scores- Leveled papers'!$H$4:$KM$4,AW$3,'English Scores- Leveled papers'!$H70:$KM70,"&lt;&gt;")=0,"",SUMIF('English Scores- Leveled papers'!$H$4:$KM$4,AW$3,'English Scores- Leveled papers'!$H70:$KM70)))</f>
        <is>
          <t/>
        </is>
      </c>
      <c r="AX68" s="319" t="inlineStr">
        <f aca="false">IF($B68="","",IF(COUNTIFS('English Scores- Leveled papers'!$H$4:$KM$4,AX$3,'English Scores- Leveled papers'!$H70:$KM70,"&lt;&gt;")=0,"",SUMIF('English Scores- Leveled papers'!$H$4:$KM$4,AX$3,'English Scores- Leveled papers'!$H70:$KM70)))</f>
        <is>
          <t/>
        </is>
      </c>
      <c r="AY68" s="319" t="inlineStr">
        <f aca="false">IF($B68="","",IF(COUNTIFS('English Scores- Leveled papers'!$H$4:$KM$4,AY$3,'English Scores- Leveled papers'!$H70:$KM70,"&lt;&gt;")=0,"",SUMIF('English Scores- Leveled papers'!$H$4:$KM$4,AY$3,'English Scores- Leveled papers'!$H70:$KM70)))</f>
        <is>
          <t/>
        </is>
      </c>
      <c r="AZ68" s="752" t="inlineStr">
        <f aca="false">IF($B68="","",IF(COUNTIFS('English Scores- Leveled papers'!$H$4:$KM$4,AZ$3,'English Scores- Leveled papers'!$H70:$KM70,"&lt;&gt;")=0,"",SUMIF('English Scores- Leveled papers'!$H$4:$KM$4,AZ$3,'English Scores- Leveled papers'!$H70:$KM70)))</f>
        <is>
          <t/>
        </is>
      </c>
      <c r="BA68" s="752" t="inlineStr">
        <f aca="false">IF($B68="","",IF(COUNTIFS('English Scores- Leveled papers'!$H$4:$KM$4,BA$3,'English Scores- Leveled papers'!$H70:$KM70,"&lt;&gt;")=0,"",SUMIF('English Scores- Leveled papers'!$H$4:$KM$4,BA$3,'English Scores- Leveled papers'!$H70:$KM70)))</f>
        <is>
          <t/>
        </is>
      </c>
      <c r="BB68" s="752" t="inlineStr">
        <f aca="false">IF($B68="","",IF(COUNTIFS('English Scores- Leveled papers'!$H$4:$KM$4,BB$3,'English Scores- Leveled papers'!$H70:$KM70,"&lt;&gt;")=0,"",SUMIF('English Scores- Leveled papers'!$H$4:$KM$4,BB$3,'English Scores- Leveled papers'!$H70:$KM70)))</f>
        <is>
          <t/>
        </is>
      </c>
      <c r="BC68" s="752" t="inlineStr">
        <f aca="false">IF($B68="","",IF(COUNTIFS('English Scores- Leveled papers'!$H$4:$KM$4,BC$3,'English Scores- Leveled papers'!$H70:$KM70,"&lt;&gt;")=0,"",SUMIF('English Scores- Leveled papers'!$H$4:$KM$4,BC$3,'English Scores- Leveled papers'!$H70:$KM70)))</f>
        <is>
          <t/>
        </is>
      </c>
      <c r="BD68" s="752"/>
      <c r="BE68" s="752"/>
      <c r="BF68" s="752" t="inlineStr">
        <f aca="false">IF($B68="","",IF(COUNTIFS('English Scores- Leveled papers'!$H$4:$KM$4,BF$3,'English Scores- Leveled papers'!$H70:$KM70,"&lt;&gt;")=0,"",SUMIF('English Scores- Leveled papers'!$H$4:$KM$4,BF$3,'English Scores- Leveled papers'!$H70:$KM70)))</f>
        <is>
          <t/>
        </is>
      </c>
      <c r="BG68" s="752" t="inlineStr">
        <f aca="false">IF($B68="","",IF(COUNTIFS('English Scores- Leveled papers'!$H$4:$KM$4,BG$3,'English Scores- Leveled papers'!$H70:$KM70,"&lt;&gt;")=0,"",SUMIF('English Scores- Leveled papers'!$H$4:$KM$4,BG$3,'English Scores- Leveled papers'!$H70:$KM70)))</f>
        <is>
          <t/>
        </is>
      </c>
      <c r="BH68" s="752" t="inlineStr">
        <f aca="false">IF($B68="","",IF(COUNTIFS('English Scores- Leveled papers'!$H$4:$KM$4,BH$3,'English Scores- Leveled papers'!$H70:$KM70,"&lt;&gt;")=0,"",SUMIF('English Scores- Leveled papers'!$H$4:$KM$4,BH$3,'English Scores- Leveled papers'!$H70:$KM70)))</f>
        <is>
          <t/>
        </is>
      </c>
      <c r="BI68" s="752" t="inlineStr">
        <f aca="false">IF($B68="","",IF(COUNTIFS('English Scores- Leveled papers'!$H$4:$KM$4,BI$3,'English Scores- Leveled papers'!$H70:$KM70,"&lt;&gt;")=0,"",SUMIF('English Scores- Leveled papers'!$H$4:$KM$4,BI$3,'English Scores- Leveled papers'!$H70:$KM70)))</f>
        <is>
          <t/>
        </is>
      </c>
      <c r="BJ68" s="752" t="inlineStr">
        <f aca="false">IF($B68="","",IF(COUNTIFS('English Scores- Leveled papers'!$H$4:$KM$4,BJ$3,'English Scores- Leveled papers'!$H70:$KM70,"&lt;&gt;")=0,"",SUMIF('English Scores- Leveled papers'!$H$4:$KM$4,BJ$3,'English Scores- Leveled papers'!$H70:$KM70)))</f>
        <is>
          <t/>
        </is>
      </c>
      <c r="BK68" s="752" t="inlineStr">
        <f aca="false">IF($B68="","",IF(COUNTIFS('English Scores- Leveled papers'!$H$4:$KM$4,BK$3,'English Scores- Leveled papers'!$H70:$KM70,"&lt;&gt;")=0,"",SUMIF('English Scores- Leveled papers'!$H$4:$KM$4,BK$3,'English Scores- Leveled papers'!$H70:$KM70)))</f>
        <is>
          <t/>
        </is>
      </c>
      <c r="BL68" s="752" t="inlineStr">
        <f aca="false">IF($B68="","",IF(COUNTIFS('English Scores- Leveled papers'!$H$4:$KM$4,BL$3,'English Scores- Leveled papers'!$H70:$KM70,"&lt;&gt;")=0,"",SUMIF('English Scores- Leveled papers'!$H$4:$KM$4,BL$3,'English Scores- Leveled papers'!$H70:$KM70)))</f>
        <is>
          <t/>
        </is>
      </c>
      <c r="BM68" s="752" t="inlineStr">
        <f aca="false">IF($B68="","",IF(COUNTIFS('English Scores- Leveled papers'!$H$4:$KM$4,BM$3,'English Scores- Leveled papers'!$H70:$KM70,"&lt;&gt;")=0,"",SUMIF('English Scores- Leveled papers'!$H$4:$KM$4,BM$3,'English Scores- Leveled papers'!$H70:$KM70)))</f>
        <is>
          <t/>
        </is>
      </c>
      <c r="BN68" s="752" t="inlineStr">
        <f aca="false">IF($B68="","",IF(COUNTIFS('English Scores- Leveled papers'!$H$4:$KM$4,BN$3,'English Scores- Leveled papers'!$H70:$KM70,"&lt;&gt;")=0,"",SUMIF('English Scores- Leveled papers'!$H$4:$KM$4,BN$3,'English Scores- Leveled papers'!$H70:$KM70)))</f>
        <is>
          <t/>
        </is>
      </c>
      <c r="BO68" s="752" t="inlineStr">
        <f aca="false">IF($B68="","",IF(COUNTIFS('English Scores- Leveled papers'!$H$4:$KM$4,BO$3,'English Scores- Leveled papers'!$H70:$KM70,"&lt;&gt;")=0,"",SUMIF('English Scores- Leveled papers'!$H$4:$KM$4,BO$3,'English Scores- Leveled papers'!$H70:$KM70)))</f>
        <is>
          <t/>
        </is>
      </c>
      <c r="BP68" s="319" t="inlineStr">
        <f aca="false">IF($B68="","",IF(COUNTIFS('English Scores- Leveled papers'!$H$4:$KM$4,BP$3,'English Scores- Leveled papers'!$H70:$KM70,"&lt;&gt;")=0,"",SUMIF('English Scores- Leveled papers'!$H$4:$KM$4,BP$3,'English Scores- Leveled papers'!$H70:$KM70)))</f>
        <is>
          <t/>
        </is>
      </c>
      <c r="BQ68" s="319" t="inlineStr">
        <f aca="false">IF($B68="","",IF(COUNTIFS('English Scores- Leveled papers'!$H$4:$KM$4,BQ$3,'English Scores- Leveled papers'!$H70:$KM70,"&lt;&gt;")=0,"",SUMIF('English Scores- Leveled papers'!$H$4:$KM$4,BQ$3,'English Scores- Leveled papers'!$H70:$KM70)))</f>
        <is>
          <t/>
        </is>
      </c>
      <c r="BR68" s="319" t="inlineStr">
        <f aca="false">IF($B68="","",IF(COUNTIFS('English Scores- Leveled papers'!$H$4:$KM$4,BR$3,'English Scores- Leveled papers'!$H70:$KM70,"&lt;&gt;")=0,"",SUMIF('English Scores- Leveled papers'!$H$4:$KM$4,BR$3,'English Scores- Leveled papers'!$H70:$KM70)))</f>
        <is>
          <t/>
        </is>
      </c>
      <c r="BS68" s="319" t="inlineStr">
        <f aca="false">IF($B68="","",IF(COUNTIFS('English Scores- Leveled papers'!$H$4:$KM$4,BS$3,'English Scores- Leveled papers'!$H70:$KM70,"&lt;&gt;")=0,"",SUMIF('English Scores- Leveled papers'!$H$4:$KM$4,BS$3,'English Scores- Leveled papers'!$H70:$KM70)))</f>
        <is>
          <t/>
        </is>
      </c>
      <c r="BT68" s="319" t="inlineStr">
        <f aca="false">IF($B68="","",IF(COUNTIFS('English Scores- Leveled papers'!$H$4:$KM$4,BT$3,'English Scores- Leveled papers'!$H70:$KM70,"&lt;&gt;")=0,"",SUMIF('English Scores- Leveled papers'!$H$4:$KM$4,BT$3,'English Scores- Leveled papers'!$H70:$KM70)))</f>
        <is>
          <t/>
        </is>
      </c>
      <c r="BU68" s="319" t="inlineStr">
        <f aca="false">IF($B68="","",IF(COUNTIFS('English Scores- Leveled papers'!$H$4:$KM$4,BU$3,'English Scores- Leveled papers'!$H70:$KM70,"&lt;&gt;")=0,"",SUMIF('English Scores- Leveled papers'!$H$4:$KM$4,BU$3,'English Scores- Leveled papers'!$H70:$KM70)))</f>
        <is>
          <t/>
        </is>
      </c>
      <c r="BV68" s="319" t="inlineStr">
        <f aca="false">IF($B68="","",IF(COUNTIFS('English Scores- Leveled papers'!$H$4:$KM$4,BV$3,'English Scores- Leveled papers'!$H70:$KM70,"&lt;&gt;")=0,"",SUMIF('English Scores- Leveled papers'!$H$4:$KM$4,BV$3,'English Scores- Leveled papers'!$H70:$KM70)))</f>
        <is>
          <t/>
        </is>
      </c>
      <c r="BW68" s="319" t="inlineStr">
        <f aca="false">IF($B68="","",IF(COUNTIFS('English Scores- Leveled papers'!$H$4:$KM$4,BW$3,'English Scores- Leveled papers'!$H70:$KM70,"&lt;&gt;")=0,"",SUMIF('English Scores- Leveled papers'!$H$4:$KM$4,BW$3,'English Scores- Leveled papers'!$H70:$KM70)))</f>
        <is>
          <t/>
        </is>
      </c>
      <c r="BX68" s="752" t="inlineStr">
        <f aca="false">IF($B68="","",IF(COUNTIFS('English Scores- Leveled papers'!$H$4:$KM$4,BX$3,'English Scores- Leveled papers'!$H70:$KM70,"&lt;&gt;")=0,"",SUMIF('English Scores- Leveled papers'!$H$4:$KM$4,BX$3,'English Scores- Leveled papers'!$H70:$KM70)))</f>
        <is>
          <t/>
        </is>
      </c>
      <c r="BY68" s="752" t="inlineStr">
        <f aca="false">IF($B68="","",IF(COUNTIFS('English Scores- Leveled papers'!$H$4:$KM$4,BY$3,'English Scores- Leveled papers'!$H70:$KM70,"&lt;&gt;")=0,"",SUMIF('English Scores- Leveled papers'!$H$4:$KM$4,BY$3,'English Scores- Leveled papers'!$H70:$KM70)))</f>
        <is>
          <t/>
        </is>
      </c>
      <c r="BZ68" s="752" t="inlineStr">
        <f aca="false">IF($B68="","",IF(COUNTIFS('English Scores- Leveled papers'!$H$4:$KM$4,BZ$3,'English Scores- Leveled papers'!$H70:$KM70,"&lt;&gt;")=0,"",SUMIF('English Scores- Leveled papers'!$H$4:$KM$4,BZ$3,'English Scores- Leveled papers'!$H70:$KM70)))</f>
        <is>
          <t/>
        </is>
      </c>
      <c r="CA68" s="752" t="inlineStr">
        <f aca="false">IF($B68="","",IF(COUNTIFS('English Scores- Leveled papers'!$H$4:$KM$4,CA$3,'English Scores- Leveled papers'!$H70:$KM70,"&lt;&gt;")=0,"",SUMIF('English Scores- Leveled papers'!$H$4:$KM$4,CA$3,'English Scores- Leveled papers'!$H70:$KM70)))</f>
        <is>
          <t/>
        </is>
      </c>
      <c r="CB68" s="752" t="inlineStr">
        <f aca="false">IF($B68="","",IF(COUNTIFS('English Scores- Leveled papers'!$H$4:$KM$4,CB$3,'English Scores- Leveled papers'!$H70:$KM70,"&lt;&gt;")=0,"",SUMIF('English Scores- Leveled papers'!$H$4:$KM$4,CB$3,'English Scores- Leveled papers'!$H70:$KM70)))</f>
        <is>
          <t/>
        </is>
      </c>
      <c r="CC68" s="752" t="inlineStr">
        <f aca="false">IF($B68="","",IF(COUNTIFS('English Scores- Leveled papers'!$H$4:$KM$4,CC$3,'English Scores- Leveled papers'!$H70:$KM70,"&lt;&gt;")=0,"",SUMIF('English Scores- Leveled papers'!$H$4:$KM$4,CC$3,'English Scores- Leveled papers'!$H70:$KM70)))</f>
        <is>
          <t/>
        </is>
      </c>
      <c r="CD68" s="752" t="inlineStr">
        <f aca="false">IF($B68="","",IF(COUNTIFS('English Scores- Leveled papers'!$H$4:$KM$4,CD$3,'English Scores- Leveled papers'!$H70:$KM70,"&lt;&gt;")=0,"",SUMIF('English Scores- Leveled papers'!$H$4:$KM$4,CD$3,'English Scores- Leveled papers'!$H70:$KM70)))</f>
        <is>
          <t/>
        </is>
      </c>
      <c r="CE68" s="752" t="inlineStr">
        <f aca="false">IF($B68="","",IF(COUNTIFS('English Scores- Leveled papers'!$H$4:$KM$4,CE$3,'English Scores- Leveled papers'!$H70:$KM70,"&lt;&gt;")=0,"",SUMIF('English Scores- Leveled papers'!$H$4:$KM$4,CE$3,'English Scores- Leveled papers'!$H70:$KM70)))</f>
        <is>
          <t/>
        </is>
      </c>
      <c r="CF68" s="752" t="inlineStr">
        <f aca="false">IF($B68="","",IF(COUNTIFS('English Scores- Leveled papers'!$H$4:$KM$4,CF$3,'English Scores- Leveled papers'!$H70:$KM70,"&lt;&gt;")=0,"",SUMIF('English Scores- Leveled papers'!$H$4:$KM$4,CF$3,'English Scores- Leveled papers'!$H70:$KM70)))</f>
        <is>
          <t/>
        </is>
      </c>
      <c r="CG68" s="319" t="inlineStr">
        <f aca="false">IF($B68="","",IF(COUNTIFS('English Scores- Leveled papers'!$H$4:$KM$4,CG$3,'English Scores- Leveled papers'!$H70:$KM70,"&lt;&gt;")=0,"",SUMIF('English Scores- Leveled papers'!$H$4:$KM$4,CG$3,'English Scores- Leveled papers'!$H70:$KM70)))</f>
        <is>
          <t/>
        </is>
      </c>
      <c r="CH68" s="319" t="inlineStr">
        <f aca="false">IF($B68="","",IF(COUNTIFS('English Scores- Leveled papers'!$H$4:$KM$4,CH$3,'English Scores- Leveled papers'!$H70:$KM70,"&lt;&gt;")=0,"",SUMIF('English Scores- Leveled papers'!$H$4:$KM$4,CH$3,'English Scores- Leveled papers'!$H70:$KM70)))</f>
        <is>
          <t/>
        </is>
      </c>
      <c r="CI68" s="319" t="inlineStr">
        <f aca="false">IF($B68="","",IF(COUNTIFS('English Scores- Leveled papers'!$H$4:$KM$4,CI$3,'English Scores- Leveled papers'!$H70:$KM70,"&lt;&gt;")=0,"",SUMIF('English Scores- Leveled papers'!$H$4:$KM$4,CI$3,'English Scores- Leveled papers'!$H70:$KM70)))</f>
        <is>
          <t/>
        </is>
      </c>
      <c r="CJ68" s="319" t="inlineStr">
        <f aca="false">IF($B68="","",IF(COUNTIFS('English Scores- Leveled papers'!$H$4:$KM$4,CJ$3,'English Scores- Leveled papers'!$H70:$KM70,"&lt;&gt;")=0,"",SUMIF('English Scores- Leveled papers'!$H$4:$KM$4,CJ$3,'English Scores- Leveled papers'!$H70:$KM70)))</f>
        <is>
          <t/>
        </is>
      </c>
      <c r="CK68" s="319" t="inlineStr">
        <f aca="false">IF($B68="","",IF(COUNTIFS('English Scores- Leveled papers'!$H$4:$KM$4,CK$3,'English Scores- Leveled papers'!$H70:$KM70,"&lt;&gt;")=0,"",SUMIF('English Scores- Leveled papers'!$H$4:$KM$4,CK$3,'English Scores- Leveled papers'!$H70:$KM70)))</f>
        <is>
          <t/>
        </is>
      </c>
      <c r="CL68" s="752" t="inlineStr">
        <f aca="false">IF($B68="","",IF(COUNTIFS('English Scores- Leveled papers'!$H$4:$KM$4,CL$3,'English Scores- Leveled papers'!$H70:$KM70,"&lt;&gt;")=0,"",SUMIF('English Scores- Leveled papers'!$H$4:$KM$4,CL$3,'English Scores- Leveled papers'!$H70:$KM70)))</f>
        <is>
          <t/>
        </is>
      </c>
      <c r="CM68" s="752" t="inlineStr">
        <f aca="false">IF($B68="","",IF(COUNTIFS('English Scores- Leveled papers'!$H$4:$KM$4,CM$3,'English Scores- Leveled papers'!$H70:$KM70,"&lt;&gt;")=0,"",SUMIF('English Scores- Leveled papers'!$H$4:$KM$4,CM$3,'English Scores- Leveled papers'!$H70:$KM70)))</f>
        <is>
          <t/>
        </is>
      </c>
      <c r="CN68" s="752" t="inlineStr">
        <f aca="false">IF($B68="","",IF(COUNTIFS('English Scores- Leveled papers'!$H$4:$KM$4,CN$3,'English Scores- Leveled papers'!$H70:$KM70,"&lt;&gt;")=0,"",SUMIF('English Scores- Leveled papers'!$H$4:$KM$4,CN$3,'English Scores- Leveled papers'!$H70:$KM70)))</f>
        <is>
          <t/>
        </is>
      </c>
      <c r="CO68" s="752" t="inlineStr">
        <f aca="false">IF($B68="","",IF(COUNTIFS('English Scores- Leveled papers'!$H$4:$KM$4,CO$3,'English Scores- Leveled papers'!$H70:$KM70,"&lt;&gt;")=0,"",SUMIF('English Scores- Leveled papers'!$H$4:$KM$4,CO$3,'English Scores- Leveled papers'!$H70:$KM70)))</f>
        <is>
          <t/>
        </is>
      </c>
      <c r="CP68" s="752" t="inlineStr">
        <f aca="false">IF($B68="","",IF(COUNTIFS('English Scores- Leveled papers'!$H$4:$KM$4,CP$3,'English Scores- Leveled papers'!$H70:$KM70,"&lt;&gt;")=0,"",SUMIF('English Scores- Leveled papers'!$H$4:$KM$4,CP$3,'English Scores- Leveled papers'!$H70:$KM70)))</f>
        <is>
          <t/>
        </is>
      </c>
      <c r="CQ68" s="752" t="inlineStr">
        <f aca="false">IF($B68="","",IF(COUNTIFS('English Scores- Leveled papers'!$H$4:$KM$4,CQ$3,'English Scores- Leveled papers'!$H70:$KM70,"&lt;&gt;")=0,"",SUMIF('English Scores- Leveled papers'!$H$4:$KM$4,CQ$3,'English Scores- Leveled papers'!$H70:$KM70)))</f>
        <is>
          <t/>
        </is>
      </c>
      <c r="CR68" s="752" t="inlineStr">
        <f aca="false">IF($B68="","",IF(COUNTIFS('English Scores- Leveled papers'!$H$4:$KM$4,CR$3,'English Scores- Leveled papers'!$H70:$KM70,"&lt;&gt;")=0,"",SUMIF('English Scores- Leveled papers'!$H$4:$KM$4,CR$3,'English Scores- Leveled papers'!$H70:$KM70)))</f>
        <is>
          <t/>
        </is>
      </c>
      <c r="CS68" s="752" t="inlineStr">
        <f aca="false">IF($B68="","",IF(COUNTIFS('English Scores- Leveled papers'!$H$4:$KM$4,CS$3,'English Scores- Leveled papers'!$H70:$KM70,"&lt;&gt;")=0,"",SUMIF('English Scores- Leveled papers'!$H$4:$KM$4,CS$3,'English Scores- Leveled papers'!$H70:$KM70)))</f>
        <is>
          <t/>
        </is>
      </c>
      <c r="CT68" s="319" t="inlineStr">
        <f aca="false">IF($B68="","",IF(COUNTIFS('English Scores- Leveled papers'!$H$4:$KM$4,CT$3,'English Scores- Leveled papers'!$H70:$KM70,"&lt;&gt;")=0,"",SUMIF('English Scores- Leveled papers'!$H$4:$KM$4,CT$3,'English Scores- Leveled papers'!$H70:$KM70)))</f>
        <is>
          <t/>
        </is>
      </c>
      <c r="CU68" s="319" t="inlineStr">
        <f aca="false">IF($B68="","",IF(COUNTIFS('English Scores- Leveled papers'!$H$4:$KM$4,CU$3,'English Scores- Leveled papers'!$H70:$KM70,"&lt;&gt;")=0,"",SUMIF('English Scores- Leveled papers'!$H$4:$KM$4,CU$3,'English Scores- Leveled papers'!$H70:$KM70)))</f>
        <is>
          <t/>
        </is>
      </c>
      <c r="CV68" s="319" t="inlineStr">
        <f aca="false">IF($B68="","",IF(COUNTIFS('English Scores- Leveled papers'!$H$4:$KM$4,CV$3,'English Scores- Leveled papers'!$H70:$KM70,"&lt;&gt;")=0,"",SUMIF('English Scores- Leveled papers'!$H$4:$KM$4,CV$3,'English Scores- Leveled papers'!$H70:$KM70)))</f>
        <is>
          <t/>
        </is>
      </c>
      <c r="CW68" s="319" t="inlineStr">
        <f aca="false">IF($B68="","",IF(COUNTIFS('English Scores- Leveled papers'!$H$4:$KM$4,CW$3,'English Scores- Leveled papers'!$H70:$KM70,"&lt;&gt;")=0,"",SUMIF('English Scores- Leveled papers'!$H$4:$KM$4,CW$3,'English Scores- Leveled papers'!$H70:$KM70)))</f>
        <is>
          <t/>
        </is>
      </c>
      <c r="CX68" s="319" t="inlineStr">
        <f aca="false">IF($B68="","",IF(COUNTIFS('English Scores- Leveled papers'!$H$4:$KM$4,CX$3,'English Scores- Leveled papers'!$H70:$KM70,"&lt;&gt;")=0,"",SUMIF('English Scores- Leveled papers'!$H$4:$KM$4,CX$3,'English Scores- Leveled papers'!$H70:$KM70)))</f>
        <is>
          <t/>
        </is>
      </c>
      <c r="CY68" s="319" t="inlineStr">
        <f aca="false">IF($B68="","",IF(COUNTIFS('English Scores- Leveled papers'!$H$4:$KM$4,CY$3,'English Scores- Leveled papers'!$H70:$KM70,"&lt;&gt;")=0,"",SUMIF('English Scores- Leveled papers'!$H$4:$KM$4,CY$3,'English Scores- Leveled papers'!$H70:$KM70)))</f>
        <is>
          <t/>
        </is>
      </c>
      <c r="CZ68" s="319" t="inlineStr">
        <f aca="false">IF($B68="","",IF(COUNTIFS('English Scores- Leveled papers'!$H$4:$KM$4,CZ$3,'English Scores- Leveled papers'!$H70:$KM70,"&lt;&gt;")=0,"",SUMIF('English Scores- Leveled papers'!$H$4:$KM$4,CZ$3,'English Scores- Leveled papers'!$H70:$KM70)))</f>
        <is>
          <t/>
        </is>
      </c>
      <c r="DA68" s="319" t="inlineStr">
        <f aca="false">IF($B68="","",IF(COUNTIFS('English Scores- Leveled papers'!$H$4:$KM$4,DA$3,'English Scores- Leveled papers'!$H70:$KM70,"&lt;&gt;")=0,"",SUMIF('English Scores- Leveled papers'!$H$4:$KM$4,DA$3,'English Scores- Leveled papers'!$H70:$KM70)))</f>
        <is>
          <t/>
        </is>
      </c>
      <c r="DB68" s="319" t="inlineStr">
        <f aca="false">IF($B68="","",IF(COUNTIFS('English Scores- Leveled papers'!$H$4:$KM$4,DB$3,'English Scores- Leveled papers'!$H70:$KM70,"&lt;&gt;")=0,"",SUMIF('English Scores- Leveled papers'!$H$4:$KM$4,DB$3,'English Scores- Leveled papers'!$H70:$KM70)))</f>
        <is>
          <t/>
        </is>
      </c>
      <c r="DC68" s="319" t="inlineStr">
        <f aca="false">IF($B68="","",IF(COUNTIFS('English Scores- Leveled papers'!$H$4:$KM$4,DC$3,'English Scores- Leveled papers'!$H70:$KM70,"&lt;&gt;")=0,"",SUMIF('English Scores- Leveled papers'!$H$4:$KM$4,DC$3,'English Scores- Leveled papers'!$H70:$KM70)))</f>
        <is>
          <t/>
        </is>
      </c>
      <c r="DD68" s="319" t="inlineStr">
        <f aca="false">IF($B68="","",IF(COUNTIFS('English Scores- Leveled papers'!$H$4:$KM$4,DD$3,'English Scores- Leveled papers'!$H70:$KM70,"&lt;&gt;")=0,"",SUMIF('English Scores- Leveled papers'!$H$4:$KM$4,DD$3,'English Scores- Leveled papers'!$H70:$KM70)))</f>
        <is>
          <t/>
        </is>
      </c>
      <c r="DE68" s="319" t="inlineStr">
        <f aca="false">IF($B68="","",IF(COUNTIFS('English Scores- Leveled papers'!$H$4:$KM$4,DE$3,'English Scores- Leveled papers'!$H70:$KM70,"&lt;&gt;")=0,"",SUMIF('English Scores- Leveled papers'!$H$4:$KM$4,DE$3,'English Scores- Leveled papers'!$H70:$KM70)))</f>
        <is>
          <t/>
        </is>
      </c>
      <c r="DF68" s="752" t="inlineStr">
        <f aca="false">IF($B68="","",IF(COUNTIFS('English Scores- Leveled papers'!$H$4:$KM$4,DF$3,'English Scores- Leveled papers'!$H70:$KM70,"&lt;&gt;")=0,"",SUMIF('English Scores- Leveled papers'!$H$4:$KM$4,DF$3,'English Scores- Leveled papers'!$H70:$KM70)))</f>
        <is>
          <t/>
        </is>
      </c>
      <c r="DG68" s="752" t="inlineStr">
        <f aca="false">IF($B68="","",IF(COUNTIFS('English Scores- Leveled papers'!$H$4:$KM$4,DG$3,'English Scores- Leveled papers'!$H70:$KM70,"&lt;&gt;")=0,"",SUMIF('English Scores- Leveled papers'!$H$4:$KM$4,DG$3,'English Scores- Leveled papers'!$H70:$KM70)))</f>
        <is>
          <t/>
        </is>
      </c>
      <c r="DH68" s="752" t="inlineStr">
        <f aca="false">IF($B68="","",IF(COUNTIFS('English Scores- Leveled papers'!$H$4:$KM$4,DH$3,'English Scores- Leveled papers'!$H70:$KM70,"&lt;&gt;")=0,"",SUMIF('English Scores- Leveled papers'!$H$4:$KM$4,DH$3,'English Scores- Leveled papers'!$H70:$KM70)))</f>
        <is>
          <t/>
        </is>
      </c>
      <c r="DI68" s="752" t="inlineStr">
        <f aca="false">IF($B68="","",IF(COUNTIFS('English Scores- Leveled papers'!$H$4:$KM$4,DI$3,'English Scores- Leveled papers'!$H70:$KM70,"&lt;&gt;")=0,"",SUMIF('English Scores- Leveled papers'!$H$4:$KM$4,DI$3,'English Scores- Leveled papers'!$H70:$KM70)))</f>
        <is>
          <t/>
        </is>
      </c>
      <c r="DJ68" s="752" t="inlineStr">
        <f aca="false">IF($B68="","",IF(COUNTIFS('English Scores- Leveled papers'!$H$4:$KM$4,DJ$3,'English Scores- Leveled papers'!$H70:$KM70,"&lt;&gt;")=0,"",SUMIF('English Scores- Leveled papers'!$H$4:$KM$4,DJ$3,'English Scores- Leveled papers'!$H70:$KM70)))</f>
        <is>
          <t/>
        </is>
      </c>
      <c r="DK68" s="752" t="inlineStr">
        <f aca="false">IF($B68="","",IF(COUNTIFS('English Scores- Leveled papers'!$H$4:$KM$4,DK$3,'English Scores- Leveled papers'!$H70:$KM70,"&lt;&gt;")=0,"",SUMIF('English Scores- Leveled papers'!$H$4:$KM$4,DK$3,'English Scores- Leveled papers'!$H70:$KM70)))</f>
        <is>
          <t/>
        </is>
      </c>
      <c r="DL68" s="752" t="inlineStr">
        <f aca="false">IF($B68="","",IF(COUNTIFS('English Scores- Leveled papers'!$H$4:$KM$4,DL$3,'English Scores- Leveled papers'!$H70:$KM70,"&lt;&gt;")=0,"",SUMIF('English Scores- Leveled papers'!$H$4:$KM$4,DL$3,'English Scores- Leveled papers'!$H70:$KM70)))</f>
        <is>
          <t/>
        </is>
      </c>
      <c r="DM68" s="752" t="inlineStr">
        <f aca="false">IF($B68="","",IF(COUNTIFS('English Scores- Leveled papers'!$H$4:$KM$4,DM$3,'English Scores- Leveled papers'!$H70:$KM70,"&lt;&gt;")=0,"",SUMIF('English Scores- Leveled papers'!$H$4:$KM$4,DM$3,'English Scores- Leveled papers'!$H70:$KM70)))</f>
        <is>
          <t/>
        </is>
      </c>
      <c r="DN68" s="752" t="inlineStr">
        <f aca="false">IF($B68="","",IF(COUNTIFS('English Scores- Leveled papers'!$H$4:$KM$4,DN$3,'English Scores- Leveled papers'!$H70:$KM70,"&lt;&gt;")=0,"",SUMIF('English Scores- Leveled papers'!$H$4:$KM$4,DN$3,'English Scores- Leveled papers'!$H70:$KM70)))</f>
        <is>
          <t/>
        </is>
      </c>
      <c r="DO68" s="752" t="inlineStr">
        <f aca="false">IF($B68="","",IF(COUNTIFS('English Scores- Leveled papers'!$H$4:$KM$4,DO$3,'English Scores- Leveled papers'!$H70:$KM70,"&lt;&gt;")=0,"",SUMIF('English Scores- Leveled papers'!$H$4:$KM$4,DO$3,'English Scores- Leveled papers'!$H70:$KM70)))</f>
        <is>
          <t/>
        </is>
      </c>
      <c r="DP68" s="752" t="inlineStr">
        <f aca="false">IF($B68="","",IF(COUNTIFS('English Scores- Leveled papers'!$H$4:$KM$4,DP$3,'English Scores- Leveled papers'!$H70:$KM70,"&lt;&gt;")=0,"",SUMIF('English Scores- Leveled papers'!$H$4:$KM$4,DP$3,'English Scores- Leveled papers'!$H70:$KM70)))</f>
        <is>
          <t/>
        </is>
      </c>
      <c r="DQ68" s="752" t="inlineStr">
        <f aca="false">IF($B68="","",IF(COUNTIFS('English Scores- Leveled papers'!$H$4:$KM$4,DQ$3,'English Scores- Leveled papers'!$H70:$KM70,"&lt;&gt;")=0,"",SUMIF('English Scores- Leveled papers'!$H$4:$KM$4,DQ$3,'English Scores- Leveled papers'!$H70:$KM70)))</f>
        <is>
          <t/>
        </is>
      </c>
      <c r="DR68" s="319" t="inlineStr">
        <f aca="false">IF($B68="","",IF(COUNTIFS('English Scores- Leveled papers'!$H$4:$KM$4,DR$3,'English Scores- Leveled papers'!$H70:$KM70,"&lt;&gt;")=0,"",SUMIF('English Scores- Leveled papers'!$H$4:$KM$4,DR$3,'English Scores- Leveled papers'!$H70:$KM70)))</f>
        <is>
          <t/>
        </is>
      </c>
      <c r="DS68" s="319" t="inlineStr">
        <f aca="false">IF($B68="","",IF(COUNTIFS('English Scores- Leveled papers'!$H$4:$KM$4,DS$3,'English Scores- Leveled papers'!$H70:$KM70,"&lt;&gt;")=0,"",SUMIF('English Scores- Leveled papers'!$H$4:$KM$4,DS$3,'English Scores- Leveled papers'!$H70:$KM70)))</f>
        <is>
          <t/>
        </is>
      </c>
      <c r="DT68" s="319" t="inlineStr">
        <f aca="false">IF($B68="","",IF(COUNTIFS('English Scores- Leveled papers'!$H$4:$KM$4,DT$3,'English Scores- Leveled papers'!$H70:$KM70,"&lt;&gt;")=0,"",SUMIF('English Scores- Leveled papers'!$H$4:$KM$4,DT$3,'English Scores- Leveled papers'!$H70:$KM70)))</f>
        <is>
          <t/>
        </is>
      </c>
      <c r="DU68" s="319" t="inlineStr">
        <f aca="false">IF($B68="","",IF(COUNTIFS('English Scores- Leveled papers'!$H$4:$KM$4,DU$3,'English Scores- Leveled papers'!$H70:$KM70,"&lt;&gt;")=0,"",SUMIF('English Scores- Leveled papers'!$H$4:$KM$4,DU$3,'English Scores- Leveled papers'!$H70:$KM70)))</f>
        <is>
          <t/>
        </is>
      </c>
      <c r="DV68" s="319" t="inlineStr">
        <f aca="false">IF($B68="","",IF(COUNTIFS('English Scores- Leveled papers'!$H$4:$KM$4,DV$3,'English Scores- Leveled papers'!$H70:$KM70,"&lt;&gt;")=0,"",SUMIF('English Scores- Leveled papers'!$H$4:$KM$4,DV$3,'English Scores- Leveled papers'!$H70:$KM70)))</f>
        <is>
          <t/>
        </is>
      </c>
      <c r="DW68" s="319" t="inlineStr">
        <f aca="false">IF($B68="","",IF(COUNTIFS('English Scores- Leveled papers'!$H$4:$KM$4,DW$3,'English Scores- Leveled papers'!$H70:$KM70,"&lt;&gt;")=0,"",SUMIF('English Scores- Leveled papers'!$H$4:$KM$4,DW$3,'English Scores- Leveled papers'!$H70:$KM70)))</f>
        <is>
          <t/>
        </is>
      </c>
      <c r="DX68" s="319" t="inlineStr">
        <f aca="false">IF($B68="","",IF(COUNTIFS('English Scores- Leveled papers'!$H$4:$KM$4,DX$3,'English Scores- Leveled papers'!$H70:$KM70,"&lt;&gt;")=0,"",SUMIF('English Scores- Leveled papers'!$H$4:$KM$4,DX$3,'English Scores- Leveled papers'!$H70:$KM70)))</f>
        <is>
          <t/>
        </is>
      </c>
      <c r="DY68" s="319" t="inlineStr">
        <f aca="false">IF($B68="","",IF(COUNTIFS('English Scores- Leveled papers'!$H$4:$KM$4,DY$3,'English Scores- Leveled papers'!$H70:$KM70,"&lt;&gt;")=0,"",SUMIF('English Scores- Leveled papers'!$H$4:$KM$4,DY$3,'English Scores- Leveled papers'!$H70:$KM70)))</f>
        <is>
          <t/>
        </is>
      </c>
      <c r="DZ68" s="319" t="inlineStr">
        <f aca="false">IF($B68="","",IF(COUNTIFS('English Scores- Leveled papers'!$H$4:$KM$4,DZ$3,'English Scores- Leveled papers'!$H70:$KM70,"&lt;&gt;")=0,"",SUMIF('English Scores- Leveled papers'!$H$4:$KM$4,DZ$3,'English Scores- Leveled papers'!$H70:$KM70)))</f>
        <is>
          <t/>
        </is>
      </c>
      <c r="EA68" s="319" t="inlineStr">
        <f aca="false">IF($B68="","",IF(COUNTIFS('English Scores- Leveled papers'!$H$4:$KM$4,EA$3,'English Scores- Leveled papers'!$H70:$KM70,"&lt;&gt;")=0,"",SUMIF('English Scores- Leveled papers'!$H$4:$KM$4,EA$3,'English Scores- Leveled papers'!$H70:$KM70)))</f>
        <is>
          <t/>
        </is>
      </c>
      <c r="EB68" s="319" t="inlineStr">
        <f aca="false">IF($B68="","",IF(COUNTIFS('English Scores- Leveled papers'!$H$4:$KM$4,EB$3,'English Scores- Leveled papers'!$H70:$KM70,"&lt;&gt;")=0,"",SUMIF('English Scores- Leveled papers'!$H$4:$KM$4,EB$3,'English Scores- Leveled papers'!$H70:$KM70)))</f>
        <is>
          <t/>
        </is>
      </c>
      <c r="EC68" s="319" t="inlineStr">
        <f aca="false">IF($B68="","",IF(COUNTIFS('English Scores- Leveled papers'!$H$4:$KM$4,EC$3,'English Scores- Leveled papers'!$H70:$KM70,"&lt;&gt;")=0,"",SUMIF('English Scores- Leveled papers'!$H$4:$KM$4,EC$3,'English Scores- Leveled papers'!$H70:$KM70)))</f>
        <is>
          <t/>
        </is>
      </c>
      <c r="ED68" s="752" t="inlineStr">
        <f aca="false">IF($B68="","",IF(COUNTIFS('English Scores- Leveled papers'!$H$4:$KM$4,ED$3,'English Scores- Leveled papers'!$H70:$KM70,"&lt;&gt;")=0,"",SUMIF('English Scores- Leveled papers'!$H$4:$KM$4,ED$3,'English Scores- Leveled papers'!$H70:$KM70)))</f>
        <is>
          <t/>
        </is>
      </c>
      <c r="EE68" s="752" t="inlineStr">
        <f aca="false">IF($B68="","",IF(COUNTIFS('English Scores- Leveled papers'!$H$4:$KM$4,EE$3,'English Scores- Leveled papers'!$H70:$KM70,"&lt;&gt;")=0,"",SUMIF('English Scores- Leveled papers'!$H$4:$KM$4,EE$3,'English Scores- Leveled papers'!$H70:$KM70)))</f>
        <is>
          <t/>
        </is>
      </c>
      <c r="EF68" s="752" t="inlineStr">
        <f aca="false">IF($B68="","",IF(COUNTIFS('English Scores- Leveled papers'!$H$4:$KM$4,EF$3,'English Scores- Leveled papers'!$H70:$KM70,"&lt;&gt;")=0,"",SUMIF('English Scores- Leveled papers'!$H$4:$KM$4,EF$3,'English Scores- Leveled papers'!$H70:$KM70)))</f>
        <is>
          <t/>
        </is>
      </c>
      <c r="EG68" s="752" t="inlineStr">
        <f aca="false">IF($B68="","",IF(COUNTIFS('English Scores- Leveled papers'!$H$4:$KM$4,EG$3,'English Scores- Leveled papers'!$H70:$KM70,"&lt;&gt;")=0,"",SUMIF('English Scores- Leveled papers'!$H$4:$KM$4,EG$3,'English Scores- Leveled papers'!$H70:$KM70)))</f>
        <is>
          <t/>
        </is>
      </c>
      <c r="EH68" s="752" t="inlineStr">
        <f aca="false">IF($B68="","",IF(COUNTIFS('English Scores- Leveled papers'!$H$4:$KM$4,EH$3,'English Scores- Leveled papers'!$H70:$KM70,"&lt;&gt;")=0,"",SUMIF('English Scores- Leveled papers'!$H$4:$KM$4,EH$3,'English Scores- Leveled papers'!$H70:$KM70)))</f>
        <is>
          <t/>
        </is>
      </c>
      <c r="EI68" s="752" t="inlineStr">
        <f aca="false">IF($B68="","",IF(COUNTIFS('English Scores- Leveled papers'!$H$4:$KM$4,EI$3,'English Scores- Leveled papers'!$H70:$KM70,"&lt;&gt;")=0,"",SUMIF('English Scores- Leveled papers'!$H$4:$KM$4,EI$3,'English Scores- Leveled papers'!$H70:$KM70)))</f>
        <is>
          <t/>
        </is>
      </c>
      <c r="EJ68" s="752" t="inlineStr">
        <f aca="false">IF($B68="","",IF(COUNTIFS('English Scores- Leveled papers'!$H$4:$KM$4,EJ$3,'English Scores- Leveled papers'!$H70:$KM70,"&lt;&gt;")=0,"",SUMIF('English Scores- Leveled papers'!$H$4:$KM$4,EJ$3,'English Scores- Leveled papers'!$H70:$KM70)))</f>
        <is>
          <t/>
        </is>
      </c>
      <c r="EK68" s="752" t="inlineStr">
        <f aca="false">IF($B68="","",IF(COUNTIFS('English Scores- Leveled papers'!$H$4:$KM$4,EK$3,'English Scores- Leveled papers'!$H70:$KM70,"&lt;&gt;")=0,"",SUMIF('English Scores- Leveled papers'!$H$4:$KM$4,EK$3,'English Scores- Leveled papers'!$H70:$KM70)))</f>
        <is>
          <t/>
        </is>
      </c>
      <c r="EL68" s="752" t="inlineStr">
        <f aca="false">IF($B68="","",IF(COUNTIFS('English Scores- Leveled papers'!$H$4:$KM$4,EL$3,'English Scores- Leveled papers'!$H70:$KM70,"&lt;&gt;")=0,"",SUMIF('English Scores- Leveled papers'!$H$4:$KM$4,EL$3,'English Scores- Leveled papers'!$H70:$KM70)))</f>
        <is>
          <t/>
        </is>
      </c>
      <c r="EM68" s="752" t="inlineStr">
        <f aca="false">IF($B68="","",IF(COUNTIFS('English Scores- Leveled papers'!$H$4:$KM$4,EM$3,'English Scores- Leveled papers'!$H70:$KM70,"&lt;&gt;")=0,"",SUMIF('English Scores- Leveled papers'!$H$4:$KM$4,EM$3,'English Scores- Leveled papers'!$H70:$KM70)))</f>
        <is>
          <t/>
        </is>
      </c>
      <c r="EN68" s="752" t="inlineStr">
        <f aca="false">IF($B68="","",IF(COUNTIFS('English Scores- Leveled papers'!$H$4:$KM$4,EN$3,'English Scores- Leveled papers'!$H70:$KM70,"&lt;&gt;")=0,"",SUMIF('English Scores- Leveled papers'!$H$4:$KM$4,EN$3,'English Scores- Leveled papers'!$H70:$KM70)))</f>
        <is>
          <t/>
        </is>
      </c>
      <c r="EO68" s="752" t="inlineStr">
        <f aca="false">IF($B68="","",IF(COUNTIFS('English Scores- Leveled papers'!$H$4:$KM$4,EO$3,'English Scores- Leveled papers'!$H70:$KM70,"&lt;&gt;")=0,"",SUMIF('English Scores- Leveled papers'!$H$4:$KM$4,EO$3,'English Scores- Leveled papers'!$H70:$KM70)))</f>
        <is>
          <t/>
        </is>
      </c>
      <c r="EP68" s="752" t="inlineStr">
        <f aca="false">IF($B68="","",IF(COUNTIFS('English Scores- Leveled papers'!$H$4:$KM$4,EP$3,'English Scores- Leveled papers'!$H70:$KM70,"&lt;&gt;")=0,"",SUMIF('English Scores- Leveled papers'!$H$4:$KM$4,EP$3,'English Scores- Leveled papers'!$H70:$KM70)))</f>
        <is>
          <t/>
        </is>
      </c>
    </row>
    <row r="69" customFormat="false" ht="12.75" hidden="false" customHeight="true" outlineLevel="0" collapsed="false">
      <c r="A69" s="315" t="n">
        <v>65</v>
      </c>
      <c r="B69" s="315" t="inlineStr">
        <f aca="false">'English Scores- Leveled papers'!B71</f>
        <is>
          <t/>
        </is>
      </c>
      <c r="C69" s="751" t="e">
        <f aca="false">IF('RC Mastery Check+Question type'!D69="","",IF(OR('RC Mastery Check+Question type'!D69=-0.5,'RC Mastery Check+Question type'!D69=0,'RC Mastery Check+Question type'!D69=0.2,'RC Mastery Check+Question type'!D69=0.5),"NR",'cover sheet'!#ref!))</f>
        <v>#VALUE!</v>
      </c>
      <c r="D69" s="316" t="inlineStr">
        <f aca="false">IF(OR(B69="",COUNT('English Scores- Leveled papers'!AJ71:KM71)=0),"",IF((AND(R69&gt;=(70/100),R69&lt;1.1)),9,IF(AND(Q69&gt;=(70/100),Q69&lt;1.1),8,IF(AND(P69&gt;=(70/100),P69&lt;1.1),7,IF(AND(O69&gt;=(70/100),O69&lt;1.1),6,IF(AND(N69&gt;=0.7,N69&lt;1.1),5,IF(AND(M69&gt;=0.7,M69&lt;1.1),5,IF(AND(L69&gt;=0.7,L69&lt;1.1),4,IF(AND(K69&gt;=0.7,K69&lt;1.1),4,IF(AND(J69&gt;=0.7,J69&lt;1.1),3,IF(AND(I69&gt;=0.7,I69&lt;1.1),3,IF(AND(H69&gt;=0.7,H69&lt;1.1),2,IF(AND(G69&gt;=0.7,G69&lt;1.1),2,IF(AND(F69&gt;=0.7,F69&lt;1.1),1,IF(AND(E69&gt;=0.7,E69&lt;1.1),1,IF(COUNT('English Scores- Leveled papers'!AJ71:AK71)=0,"","NR"))))))))))))))))</f>
        <is>
          <t/>
        </is>
      </c>
      <c r="E69" s="318" t="str">
        <f aca="false">IF((B69=""),"",IF(COUNT(S69:W69)=0,"",ROUND(SUM(S69:W69)/SUM($S$2:$W$2),1)))</f>
        <v/>
      </c>
      <c r="F69" s="318" t="str">
        <f aca="false">IF((B69=""),"",IF(COUNT(X69:AB69)=0,"",ROUND(SUM(X69:AB69)/SUM($X$2:$AB$2),1)))</f>
        <v/>
      </c>
      <c r="G69" s="318" t="str">
        <f aca="false">IFERROR(IF((B69=""),"",IF(COUNT(AC69:AH69)=0,"",ROUND(SUM(AC69:AH69)/SUM($AC$2:$AH$2),1))),"")</f>
        <v/>
      </c>
      <c r="H69" s="318" t="str">
        <f aca="false">IFERROR(IF((B69=""),"",IF(COUNT(AI69:AN69)=0,"",ROUND(SUM(AI69:AN69)/SUM($AI$2:$AN$2),1))),0)</f>
        <v/>
      </c>
      <c r="I69" s="318" t="str">
        <f aca="false">IFERROR(IF((B69=""),"",IF(COUNT(AO69:AY69)=0,"",ROUND(SUM(AO69:AY69)/SUM($AO$2:$AY$2),1))),0)</f>
        <v/>
      </c>
      <c r="J69" s="318" t="str">
        <f aca="false">IFERROR(IF((B69=""),"",IF(COUNT(AZ69:BO69)=0,"",ROUND(SUM(AZ69:BO69)/SUM($AZ$2:$BO$2),1))),0)</f>
        <v/>
      </c>
      <c r="K69" s="318" t="str">
        <f aca="false">IFERROR(IF((B69=""),"",IF(COUNT(BP69:BW69)=0,"",ROUND(SUM(BP69:BW69)/SUM($BP$2:$BW$2),1))),0)</f>
        <v/>
      </c>
      <c r="L69" s="318" t="str">
        <f aca="false">IFERROR(IF((B69=""),"",IF(COUNT(BX69:CF69)=0,"",ROUND(SUM(BX69:CF69)/SUM($BX$2:$CF$2),1))),0)</f>
        <v/>
      </c>
      <c r="M69" s="318" t="str">
        <f aca="false">IFERROR(IF((B69=""),"",IF(COUNT(CG69:CK69)=0,"",ROUND(SUM(CG69:CK69)/SUM($CG$2:$CK$2),1))),0)</f>
        <v/>
      </c>
      <c r="N69" s="318" t="str">
        <f aca="false">IFERROR(IF((B69=""),"",IF(COUNT(CL69:CS69)=0,"",ROUND(SUM(CL69:CS69)/SUM($CL$2:$CS$2),1))),0)</f>
        <v/>
      </c>
      <c r="O69" s="318" t="str">
        <f aca="false">IFERROR(IF((B69=""),"",IF(COUNT(CT69:DE69)=0,"",ROUND(SUM(CT69:DE69)/SUM($CT$2:$DE$2),1))),0)</f>
        <v/>
      </c>
      <c r="P69" s="318" t="str">
        <f aca="false">IFERROR(IF((B69=""),"",IF(COUNT(DF69:DQ69)=0,"",ROUND(SUM(DF69:DQ69)/SUM($DF$2:$DQ$2),1))),0)</f>
        <v/>
      </c>
      <c r="Q69" s="318" t="str">
        <f aca="false">IFERROR(IF((B69=""),"",IF(COUNT(DR69:EB69)=0,"",ROUND(SUM(DR69:EB69)/SUM($DR$2:$EB$2),1))),0)</f>
        <v/>
      </c>
      <c r="R69" s="318" t="str">
        <f aca="false">(IF((B69=""),"",IF(COUNT(ED69:EP69)=0,"",ROUND(SUM(ED69:EP69)/SUM($ED$2:$EP$2),1))))</f>
        <v/>
      </c>
      <c r="S69" s="319" t="inlineStr">
        <f aca="false">IF($B69="","",IF(COUNTIFS('English Scores- Leveled papers'!$H$4:$KM$4,S$3,'English Scores- Leveled papers'!$H71:$KM71,"&lt;&gt;")=0,"",SUMIF('English Scores- Leveled papers'!$H$4:$KM$4,S$3,'English Scores- Leveled papers'!$H71:$KM71)))</f>
        <is>
          <t/>
        </is>
      </c>
      <c r="T69" s="319" t="inlineStr">
        <f aca="false">IF($B69="","",IF(COUNTIFS('English Scores- Leveled papers'!$H$4:$KM$4,T$3,'English Scores- Leveled papers'!$H71:$KM71,"&lt;&gt;")=0,"",SUMIF('English Scores- Leveled papers'!$H$4:$KM$4,T$3,'English Scores- Leveled papers'!$H71:$KM71)))</f>
        <is>
          <t/>
        </is>
      </c>
      <c r="U69" s="319" t="inlineStr">
        <f aca="false">IF($B69="","",IF(COUNTIFS('English Scores- Leveled papers'!$H$4:$KM$4,U$3,'English Scores- Leveled papers'!$H71:$KM71,"&lt;&gt;")=0,"",SUMIF('English Scores- Leveled papers'!$H$4:$KM$4,U$3,'English Scores- Leveled papers'!$H71:$KM71)))</f>
        <is>
          <t/>
        </is>
      </c>
      <c r="V69" s="319" t="inlineStr">
        <f aca="false">IF($B69="","",IF(COUNTIFS('English Scores- Leveled papers'!$H$4:$KM$4,V$3,'English Scores- Leveled papers'!$H71:$KM71,"&lt;&gt;")=0,"",SUMIF('English Scores- Leveled papers'!$H$4:$KM$4,V$3,'English Scores- Leveled papers'!$H71:$KM71)))</f>
        <is>
          <t/>
        </is>
      </c>
      <c r="W69" s="319" t="inlineStr">
        <f aca="false">IF($B69="","",IF(COUNTIFS('English Scores- Leveled papers'!$H$4:$KM$4,W$3,'English Scores- Leveled papers'!$H71:$KM71,"&lt;&gt;")=0,"",SUMIF('English Scores- Leveled papers'!$H$4:$KM$4,W$3,'English Scores- Leveled papers'!$H71:$KM71)))</f>
        <is>
          <t/>
        </is>
      </c>
      <c r="X69" s="752" t="inlineStr">
        <f aca="false">IF($B69="","",IF(COUNTIFS('English Scores- Leveled papers'!$H$4:$KM$4,X$3,'English Scores- Leveled papers'!$H71:$KM71,"&lt;&gt;")=0,"",SUMIF('English Scores- Leveled papers'!$H$4:$KM$4,X$3,'English Scores- Leveled papers'!$H71:$KM71)))</f>
        <is>
          <t/>
        </is>
      </c>
      <c r="Y69" s="752" t="inlineStr">
        <f aca="false">IF($B69="","",IF(COUNTIFS('English Scores- Leveled papers'!$H$4:$KM$4,Y$3,'English Scores- Leveled papers'!$H71:$KM71,"&lt;&gt;")=0,"",SUMIF('English Scores- Leveled papers'!$H$4:$KM$4,Y$3,'English Scores- Leveled papers'!$H71:$KM71)))</f>
        <is>
          <t/>
        </is>
      </c>
      <c r="Z69" s="752" t="inlineStr">
        <f aca="false">IF($B69="","",IF(COUNTIFS('English Scores- Leveled papers'!$H$4:$KM$4,Z$3,'English Scores- Leveled papers'!$H71:$KM71,"&lt;&gt;")=0,"",SUMIF('English Scores- Leveled papers'!$H$4:$KM$4,Z$3,'English Scores- Leveled papers'!$H71:$KM71)))</f>
        <is>
          <t/>
        </is>
      </c>
      <c r="AA69" s="752" t="inlineStr">
        <f aca="false">IF($B69="","",IF(COUNTIFS('English Scores- Leveled papers'!$H$4:$KM$4,AA$3,'English Scores- Leveled papers'!$H71:$KM71,"&lt;&gt;")=0,"",SUMIF('English Scores- Leveled papers'!$H$4:$KM$4,AA$3,'English Scores- Leveled papers'!$H71:$KM71)))</f>
        <is>
          <t/>
        </is>
      </c>
      <c r="AB69" s="752" t="inlineStr">
        <f aca="false">IF($B69="","",IF(COUNTIFS('English Scores- Leveled papers'!$H$4:$KM$4,AB$3,'English Scores- Leveled papers'!$H71:$KM71,"&lt;&gt;")=0,"",SUMIF('English Scores- Leveled papers'!$H$4:$KM$4,AB$3,'English Scores- Leveled papers'!$H71:$KM71)))</f>
        <is>
          <t/>
        </is>
      </c>
      <c r="AC69" s="319" t="inlineStr">
        <f aca="false">IF($B69="","",IF(COUNTIFS('English Scores- Leveled papers'!$H$4:$KM$4,AC$3,'English Scores- Leveled papers'!$H71:$KM71,"&lt;&gt;")=0,"",SUMIF('English Scores- Leveled papers'!$H$4:$KM$4,AC$3,'English Scores- Leveled papers'!$H71:$KM71)))</f>
        <is>
          <t/>
        </is>
      </c>
      <c r="AD69" s="319" t="inlineStr">
        <f aca="false">IF($B69="","",IF(COUNTIFS('English Scores- Leveled papers'!$H$4:$KM$4,AD$3,'English Scores- Leveled papers'!$H71:$KM71,"&lt;&gt;")=0,"",SUMIF('English Scores- Leveled papers'!$H$4:$KM$4,AD$3,'English Scores- Leveled papers'!$H71:$KM71)))</f>
        <is>
          <t/>
        </is>
      </c>
      <c r="AE69" s="319" t="inlineStr">
        <f aca="false">IF($B69="","",IF(COUNTIFS('English Scores- Leveled papers'!$H$4:$KM$4,AE$3,'English Scores- Leveled papers'!$H71:$KM71,"&lt;&gt;")=0,"",SUMIF('English Scores- Leveled papers'!$H$4:$KM$4,AE$3,'English Scores- Leveled papers'!$H71:$KM71)))</f>
        <is>
          <t/>
        </is>
      </c>
      <c r="AF69" s="319" t="inlineStr">
        <f aca="false">IF($B69="","",IF(COUNTIFS('English Scores- Leveled papers'!$H$4:$KM$4,AF$3,'English Scores- Leveled papers'!$H71:$KM71,"&lt;&gt;")=0,"",SUMIF('English Scores- Leveled papers'!$H$4:$KM$4,AF$3,'English Scores- Leveled papers'!$H71:$KM71)))</f>
        <is>
          <t/>
        </is>
      </c>
      <c r="AG69" s="319" t="inlineStr">
        <f aca="false">IF($B69="","",IF(COUNTIFS('English Scores- Leveled papers'!$H$4:$KM$4,AG$3,'English Scores- Leveled papers'!$H71:$KM71,"&lt;&gt;")=0,"",SUMIF('English Scores- Leveled papers'!$H$4:$KM$4,AG$3,'English Scores- Leveled papers'!$H71:$KM71)))</f>
        <is>
          <t/>
        </is>
      </c>
      <c r="AH69" s="319" t="inlineStr">
        <f aca="false">IF($B69="","",IF(COUNTIFS('English Scores- Leveled papers'!$H$4:$KM$4,AH$3,'English Scores- Leveled papers'!$H71:$KM71,"&lt;&gt;")=0,"",SUMIF('English Scores- Leveled papers'!$H$4:$KM$4,AH$3,'English Scores- Leveled papers'!$H71:$KM71)))</f>
        <is>
          <t/>
        </is>
      </c>
      <c r="AI69" s="752" t="inlineStr">
        <f aca="false">IF($B69="","",IF(COUNTIFS('English Scores- Leveled papers'!$H$4:$KM$4,AI$3,'English Scores- Leveled papers'!$H71:$KM71,"&lt;&gt;")=0,"",SUMIF('English Scores- Leveled papers'!$H$4:$KM$4,AI$3,'English Scores- Leveled papers'!$H71:$KM71)))</f>
        <is>
          <t/>
        </is>
      </c>
      <c r="AJ69" s="752" t="inlineStr">
        <f aca="false">IF($B69="","",IF(COUNTIFS('English Scores- Leveled papers'!$H$4:$KM$4,AJ$3,'English Scores- Leveled papers'!$H71:$KM71,"&lt;&gt;")=0,"",SUMIF('English Scores- Leveled papers'!$H$4:$KM$4,AJ$3,'English Scores- Leveled papers'!$H71:$KM71)))</f>
        <is>
          <t/>
        </is>
      </c>
      <c r="AK69" s="752" t="inlineStr">
        <f aca="false">IF($B69="","",IF(COUNTIFS('English Scores- Leveled papers'!$H$4:$KM$4,AK$3,'English Scores- Leveled papers'!$H71:$KM71,"&lt;&gt;")=0,"",SUMIF('English Scores- Leveled papers'!$H$4:$KM$4,AK$3,'English Scores- Leveled papers'!$H71:$KM71)))</f>
        <is>
          <t/>
        </is>
      </c>
      <c r="AL69" s="752" t="inlineStr">
        <f aca="false">IF($B69="","",IF(COUNTIFS('English Scores- Leveled papers'!$H$4:$KM$4,AL$3,'English Scores- Leveled papers'!$H71:$KM71,"&lt;&gt;")=0,"",SUMIF('English Scores- Leveled papers'!$H$4:$KM$4,AL$3,'English Scores- Leveled papers'!$H71:$KM71)))</f>
        <is>
          <t/>
        </is>
      </c>
      <c r="AM69" s="752" t="inlineStr">
        <f aca="false">IF($B69="","",IF(COUNTIFS('English Scores- Leveled papers'!$H$4:$KM$4,AM$3,'English Scores- Leveled papers'!$H71:$KM71,"&lt;&gt;")=0,"",SUMIF('English Scores- Leveled papers'!$H$4:$KM$4,AM$3,'English Scores- Leveled papers'!$H71:$KM71)))</f>
        <is>
          <t/>
        </is>
      </c>
      <c r="AN69" s="752" t="inlineStr">
        <f aca="false">IF($B69="","",IF(COUNTIFS('English Scores- Leveled papers'!$H$4:$KM$4,AN$3,'English Scores- Leveled papers'!$H71:$KM71,"&lt;&gt;")=0,"",SUMIF('English Scores- Leveled papers'!$H$4:$KM$4,AN$3,'English Scores- Leveled papers'!$H71:$KM71)))</f>
        <is>
          <t/>
        </is>
      </c>
      <c r="AO69" s="319" t="inlineStr">
        <f aca="false">IF($B69="","",IF(COUNTIFS('English Scores- Leveled papers'!$H$4:$KM$4,AO$3,'English Scores- Leveled papers'!$H71:$KM71,"&lt;&gt;")=0,"",SUMIF('English Scores- Leveled papers'!$H$4:$KM$4,AO$3,'English Scores- Leveled papers'!$H71:$KM71)))</f>
        <is>
          <t/>
        </is>
      </c>
      <c r="AP69" s="319" t="inlineStr">
        <f aca="false">IF($B69="","",IF(COUNTIFS('English Scores- Leveled papers'!$H$4:$KM$4,AP$3,'English Scores- Leveled papers'!$H71:$KM71,"&lt;&gt;")=0,"",SUMIF('English Scores- Leveled papers'!$H$4:$KM$4,AP$3,'English Scores- Leveled papers'!$H71:$KM71)))</f>
        <is>
          <t/>
        </is>
      </c>
      <c r="AQ69" s="319" t="inlineStr">
        <f aca="false">IF($B69="","",IF(COUNTIFS('English Scores- Leveled papers'!$H$4:$KM$4,AQ$3,'English Scores- Leveled papers'!$H71:$KM71,"&lt;&gt;")=0,"",SUMIF('English Scores- Leveled papers'!$H$4:$KM$4,AQ$3,'English Scores- Leveled papers'!$H71:$KM71)))</f>
        <is>
          <t/>
        </is>
      </c>
      <c r="AR69" s="319" t="inlineStr">
        <f aca="false">IF($B69="","",IF(COUNTIFS('English Scores- Leveled papers'!$H$4:$KM$4,AR$3,'English Scores- Leveled papers'!$H71:$KM71,"&lt;&gt;")=0,"",SUMIF('English Scores- Leveled papers'!$H$4:$KM$4,AR$3,'English Scores- Leveled papers'!$H71:$KM71)))</f>
        <is>
          <t/>
        </is>
      </c>
      <c r="AS69" s="319" t="inlineStr">
        <f aca="false">IF($B69="","",IF(COUNTIFS('English Scores- Leveled papers'!$H$4:$KM$4,AS$3,'English Scores- Leveled papers'!$H71:$KM71,"&lt;&gt;")=0,"",SUMIF('English Scores- Leveled papers'!$H$4:$KM$4,AS$3,'English Scores- Leveled papers'!$H71:$KM71)))</f>
        <is>
          <t/>
        </is>
      </c>
      <c r="AT69" s="319" t="inlineStr">
        <f aca="false">IF($B69="","",IF(COUNTIFS('English Scores- Leveled papers'!$H$4:$KM$4,AT$3,'English Scores- Leveled papers'!$H71:$KM71,"&lt;&gt;")=0,"",SUMIF('English Scores- Leveled papers'!$H$4:$KM$4,AT$3,'English Scores- Leveled papers'!$H71:$KM71)))</f>
        <is>
          <t/>
        </is>
      </c>
      <c r="AU69" s="319" t="inlineStr">
        <f aca="false">IF($B69="","",IF(COUNTIFS('English Scores- Leveled papers'!$H$4:$KM$4,AU$3,'English Scores- Leveled papers'!$H71:$KM71,"&lt;&gt;")=0,"",SUMIF('English Scores- Leveled papers'!$H$4:$KM$4,AU$3,'English Scores- Leveled papers'!$H71:$KM71)))</f>
        <is>
          <t/>
        </is>
      </c>
      <c r="AV69" s="319" t="inlineStr">
        <f aca="false">IF($B69="","",IF(COUNTIFS('English Scores- Leveled papers'!$H$4:$KM$4,AV$3,'English Scores- Leveled papers'!$H71:$KM71,"&lt;&gt;")=0,"",SUMIF('English Scores- Leveled papers'!$H$4:$KM$4,AV$3,'English Scores- Leveled papers'!$H71:$KM71)))</f>
        <is>
          <t/>
        </is>
      </c>
      <c r="AW69" s="319" t="inlineStr">
        <f aca="false">IF($B69="","",IF(COUNTIFS('English Scores- Leveled papers'!$H$4:$KM$4,AW$3,'English Scores- Leveled papers'!$H71:$KM71,"&lt;&gt;")=0,"",SUMIF('English Scores- Leveled papers'!$H$4:$KM$4,AW$3,'English Scores- Leveled papers'!$H71:$KM71)))</f>
        <is>
          <t/>
        </is>
      </c>
      <c r="AX69" s="319" t="inlineStr">
        <f aca="false">IF($B69="","",IF(COUNTIFS('English Scores- Leveled papers'!$H$4:$KM$4,AX$3,'English Scores- Leveled papers'!$H71:$KM71,"&lt;&gt;")=0,"",SUMIF('English Scores- Leveled papers'!$H$4:$KM$4,AX$3,'English Scores- Leveled papers'!$H71:$KM71)))</f>
        <is>
          <t/>
        </is>
      </c>
      <c r="AY69" s="319" t="inlineStr">
        <f aca="false">IF($B69="","",IF(COUNTIFS('English Scores- Leveled papers'!$H$4:$KM$4,AY$3,'English Scores- Leveled papers'!$H71:$KM71,"&lt;&gt;")=0,"",SUMIF('English Scores- Leveled papers'!$H$4:$KM$4,AY$3,'English Scores- Leveled papers'!$H71:$KM71)))</f>
        <is>
          <t/>
        </is>
      </c>
      <c r="AZ69" s="752" t="inlineStr">
        <f aca="false">IF($B69="","",IF(COUNTIFS('English Scores- Leveled papers'!$H$4:$KM$4,AZ$3,'English Scores- Leveled papers'!$H71:$KM71,"&lt;&gt;")=0,"",SUMIF('English Scores- Leveled papers'!$H$4:$KM$4,AZ$3,'English Scores- Leveled papers'!$H71:$KM71)))</f>
        <is>
          <t/>
        </is>
      </c>
      <c r="BA69" s="752" t="inlineStr">
        <f aca="false">IF($B69="","",IF(COUNTIFS('English Scores- Leveled papers'!$H$4:$KM$4,BA$3,'English Scores- Leveled papers'!$H71:$KM71,"&lt;&gt;")=0,"",SUMIF('English Scores- Leveled papers'!$H$4:$KM$4,BA$3,'English Scores- Leveled papers'!$H71:$KM71)))</f>
        <is>
          <t/>
        </is>
      </c>
      <c r="BB69" s="752" t="inlineStr">
        <f aca="false">IF($B69="","",IF(COUNTIFS('English Scores- Leveled papers'!$H$4:$KM$4,BB$3,'English Scores- Leveled papers'!$H71:$KM71,"&lt;&gt;")=0,"",SUMIF('English Scores- Leveled papers'!$H$4:$KM$4,BB$3,'English Scores- Leveled papers'!$H71:$KM71)))</f>
        <is>
          <t/>
        </is>
      </c>
      <c r="BC69" s="752" t="inlineStr">
        <f aca="false">IF($B69="","",IF(COUNTIFS('English Scores- Leveled papers'!$H$4:$KM$4,BC$3,'English Scores- Leveled papers'!$H71:$KM71,"&lt;&gt;")=0,"",SUMIF('English Scores- Leveled papers'!$H$4:$KM$4,BC$3,'English Scores- Leveled papers'!$H71:$KM71)))</f>
        <is>
          <t/>
        </is>
      </c>
      <c r="BD69" s="752"/>
      <c r="BE69" s="752"/>
      <c r="BF69" s="752" t="inlineStr">
        <f aca="false">IF($B69="","",IF(COUNTIFS('English Scores- Leveled papers'!$H$4:$KM$4,BF$3,'English Scores- Leveled papers'!$H71:$KM71,"&lt;&gt;")=0,"",SUMIF('English Scores- Leveled papers'!$H$4:$KM$4,BF$3,'English Scores- Leveled papers'!$H71:$KM71)))</f>
        <is>
          <t/>
        </is>
      </c>
      <c r="BG69" s="752" t="inlineStr">
        <f aca="false">IF($B69="","",IF(COUNTIFS('English Scores- Leveled papers'!$H$4:$KM$4,BG$3,'English Scores- Leveled papers'!$H71:$KM71,"&lt;&gt;")=0,"",SUMIF('English Scores- Leveled papers'!$H$4:$KM$4,BG$3,'English Scores- Leveled papers'!$H71:$KM71)))</f>
        <is>
          <t/>
        </is>
      </c>
      <c r="BH69" s="752" t="inlineStr">
        <f aca="false">IF($B69="","",IF(COUNTIFS('English Scores- Leveled papers'!$H$4:$KM$4,BH$3,'English Scores- Leveled papers'!$H71:$KM71,"&lt;&gt;")=0,"",SUMIF('English Scores- Leveled papers'!$H$4:$KM$4,BH$3,'English Scores- Leveled papers'!$H71:$KM71)))</f>
        <is>
          <t/>
        </is>
      </c>
      <c r="BI69" s="752" t="inlineStr">
        <f aca="false">IF($B69="","",IF(COUNTIFS('English Scores- Leveled papers'!$H$4:$KM$4,BI$3,'English Scores- Leveled papers'!$H71:$KM71,"&lt;&gt;")=0,"",SUMIF('English Scores- Leveled papers'!$H$4:$KM$4,BI$3,'English Scores- Leveled papers'!$H71:$KM71)))</f>
        <is>
          <t/>
        </is>
      </c>
      <c r="BJ69" s="752" t="inlineStr">
        <f aca="false">IF($B69="","",IF(COUNTIFS('English Scores- Leveled papers'!$H$4:$KM$4,BJ$3,'English Scores- Leveled papers'!$H71:$KM71,"&lt;&gt;")=0,"",SUMIF('English Scores- Leveled papers'!$H$4:$KM$4,BJ$3,'English Scores- Leveled papers'!$H71:$KM71)))</f>
        <is>
          <t/>
        </is>
      </c>
      <c r="BK69" s="752" t="inlineStr">
        <f aca="false">IF($B69="","",IF(COUNTIFS('English Scores- Leveled papers'!$H$4:$KM$4,BK$3,'English Scores- Leveled papers'!$H71:$KM71,"&lt;&gt;")=0,"",SUMIF('English Scores- Leveled papers'!$H$4:$KM$4,BK$3,'English Scores- Leveled papers'!$H71:$KM71)))</f>
        <is>
          <t/>
        </is>
      </c>
      <c r="BL69" s="752" t="inlineStr">
        <f aca="false">IF($B69="","",IF(COUNTIFS('English Scores- Leveled papers'!$H$4:$KM$4,BL$3,'English Scores- Leveled papers'!$H71:$KM71,"&lt;&gt;")=0,"",SUMIF('English Scores- Leveled papers'!$H$4:$KM$4,BL$3,'English Scores- Leveled papers'!$H71:$KM71)))</f>
        <is>
          <t/>
        </is>
      </c>
      <c r="BM69" s="752" t="inlineStr">
        <f aca="false">IF($B69="","",IF(COUNTIFS('English Scores- Leveled papers'!$H$4:$KM$4,BM$3,'English Scores- Leveled papers'!$H71:$KM71,"&lt;&gt;")=0,"",SUMIF('English Scores- Leveled papers'!$H$4:$KM$4,BM$3,'English Scores- Leveled papers'!$H71:$KM71)))</f>
        <is>
          <t/>
        </is>
      </c>
      <c r="BN69" s="752" t="inlineStr">
        <f aca="false">IF($B69="","",IF(COUNTIFS('English Scores- Leveled papers'!$H$4:$KM$4,BN$3,'English Scores- Leveled papers'!$H71:$KM71,"&lt;&gt;")=0,"",SUMIF('English Scores- Leveled papers'!$H$4:$KM$4,BN$3,'English Scores- Leveled papers'!$H71:$KM71)))</f>
        <is>
          <t/>
        </is>
      </c>
      <c r="BO69" s="752" t="inlineStr">
        <f aca="false">IF($B69="","",IF(COUNTIFS('English Scores- Leveled papers'!$H$4:$KM$4,BO$3,'English Scores- Leveled papers'!$H71:$KM71,"&lt;&gt;")=0,"",SUMIF('English Scores- Leveled papers'!$H$4:$KM$4,BO$3,'English Scores- Leveled papers'!$H71:$KM71)))</f>
        <is>
          <t/>
        </is>
      </c>
      <c r="BP69" s="319" t="inlineStr">
        <f aca="false">IF($B69="","",IF(COUNTIFS('English Scores- Leveled papers'!$H$4:$KM$4,BP$3,'English Scores- Leveled papers'!$H71:$KM71,"&lt;&gt;")=0,"",SUMIF('English Scores- Leveled papers'!$H$4:$KM$4,BP$3,'English Scores- Leveled papers'!$H71:$KM71)))</f>
        <is>
          <t/>
        </is>
      </c>
      <c r="BQ69" s="319" t="inlineStr">
        <f aca="false">IF($B69="","",IF(COUNTIFS('English Scores- Leveled papers'!$H$4:$KM$4,BQ$3,'English Scores- Leveled papers'!$H71:$KM71,"&lt;&gt;")=0,"",SUMIF('English Scores- Leveled papers'!$H$4:$KM$4,BQ$3,'English Scores- Leveled papers'!$H71:$KM71)))</f>
        <is>
          <t/>
        </is>
      </c>
      <c r="BR69" s="319" t="inlineStr">
        <f aca="false">IF($B69="","",IF(COUNTIFS('English Scores- Leveled papers'!$H$4:$KM$4,BR$3,'English Scores- Leveled papers'!$H71:$KM71,"&lt;&gt;")=0,"",SUMIF('English Scores- Leveled papers'!$H$4:$KM$4,BR$3,'English Scores- Leveled papers'!$H71:$KM71)))</f>
        <is>
          <t/>
        </is>
      </c>
      <c r="BS69" s="319" t="inlineStr">
        <f aca="false">IF($B69="","",IF(COUNTIFS('English Scores- Leveled papers'!$H$4:$KM$4,BS$3,'English Scores- Leveled papers'!$H71:$KM71,"&lt;&gt;")=0,"",SUMIF('English Scores- Leveled papers'!$H$4:$KM$4,BS$3,'English Scores- Leveled papers'!$H71:$KM71)))</f>
        <is>
          <t/>
        </is>
      </c>
      <c r="BT69" s="319" t="inlineStr">
        <f aca="false">IF($B69="","",IF(COUNTIFS('English Scores- Leveled papers'!$H$4:$KM$4,BT$3,'English Scores- Leveled papers'!$H71:$KM71,"&lt;&gt;")=0,"",SUMIF('English Scores- Leveled papers'!$H$4:$KM$4,BT$3,'English Scores- Leveled papers'!$H71:$KM71)))</f>
        <is>
          <t/>
        </is>
      </c>
      <c r="BU69" s="319" t="inlineStr">
        <f aca="false">IF($B69="","",IF(COUNTIFS('English Scores- Leveled papers'!$H$4:$KM$4,BU$3,'English Scores- Leveled papers'!$H71:$KM71,"&lt;&gt;")=0,"",SUMIF('English Scores- Leveled papers'!$H$4:$KM$4,BU$3,'English Scores- Leveled papers'!$H71:$KM71)))</f>
        <is>
          <t/>
        </is>
      </c>
      <c r="BV69" s="319" t="inlineStr">
        <f aca="false">IF($B69="","",IF(COUNTIFS('English Scores- Leveled papers'!$H$4:$KM$4,BV$3,'English Scores- Leveled papers'!$H71:$KM71,"&lt;&gt;")=0,"",SUMIF('English Scores- Leveled papers'!$H$4:$KM$4,BV$3,'English Scores- Leveled papers'!$H71:$KM71)))</f>
        <is>
          <t/>
        </is>
      </c>
      <c r="BW69" s="319" t="inlineStr">
        <f aca="false">IF($B69="","",IF(COUNTIFS('English Scores- Leveled papers'!$H$4:$KM$4,BW$3,'English Scores- Leveled papers'!$H71:$KM71,"&lt;&gt;")=0,"",SUMIF('English Scores- Leveled papers'!$H$4:$KM$4,BW$3,'English Scores- Leveled papers'!$H71:$KM71)))</f>
        <is>
          <t/>
        </is>
      </c>
      <c r="BX69" s="752" t="inlineStr">
        <f aca="false">IF($B69="","",IF(COUNTIFS('English Scores- Leveled papers'!$H$4:$KM$4,BX$3,'English Scores- Leveled papers'!$H71:$KM71,"&lt;&gt;")=0,"",SUMIF('English Scores- Leveled papers'!$H$4:$KM$4,BX$3,'English Scores- Leveled papers'!$H71:$KM71)))</f>
        <is>
          <t/>
        </is>
      </c>
      <c r="BY69" s="752" t="inlineStr">
        <f aca="false">IF($B69="","",IF(COUNTIFS('English Scores- Leveled papers'!$H$4:$KM$4,BY$3,'English Scores- Leveled papers'!$H71:$KM71,"&lt;&gt;")=0,"",SUMIF('English Scores- Leveled papers'!$H$4:$KM$4,BY$3,'English Scores- Leveled papers'!$H71:$KM71)))</f>
        <is>
          <t/>
        </is>
      </c>
      <c r="BZ69" s="752" t="inlineStr">
        <f aca="false">IF($B69="","",IF(COUNTIFS('English Scores- Leveled papers'!$H$4:$KM$4,BZ$3,'English Scores- Leveled papers'!$H71:$KM71,"&lt;&gt;")=0,"",SUMIF('English Scores- Leveled papers'!$H$4:$KM$4,BZ$3,'English Scores- Leveled papers'!$H71:$KM71)))</f>
        <is>
          <t/>
        </is>
      </c>
      <c r="CA69" s="752" t="inlineStr">
        <f aca="false">IF($B69="","",IF(COUNTIFS('English Scores- Leveled papers'!$H$4:$KM$4,CA$3,'English Scores- Leveled papers'!$H71:$KM71,"&lt;&gt;")=0,"",SUMIF('English Scores- Leveled papers'!$H$4:$KM$4,CA$3,'English Scores- Leveled papers'!$H71:$KM71)))</f>
        <is>
          <t/>
        </is>
      </c>
      <c r="CB69" s="752" t="inlineStr">
        <f aca="false">IF($B69="","",IF(COUNTIFS('English Scores- Leveled papers'!$H$4:$KM$4,CB$3,'English Scores- Leveled papers'!$H71:$KM71,"&lt;&gt;")=0,"",SUMIF('English Scores- Leveled papers'!$H$4:$KM$4,CB$3,'English Scores- Leveled papers'!$H71:$KM71)))</f>
        <is>
          <t/>
        </is>
      </c>
      <c r="CC69" s="752" t="inlineStr">
        <f aca="false">IF($B69="","",IF(COUNTIFS('English Scores- Leveled papers'!$H$4:$KM$4,CC$3,'English Scores- Leveled papers'!$H71:$KM71,"&lt;&gt;")=0,"",SUMIF('English Scores- Leveled papers'!$H$4:$KM$4,CC$3,'English Scores- Leveled papers'!$H71:$KM71)))</f>
        <is>
          <t/>
        </is>
      </c>
      <c r="CD69" s="752" t="inlineStr">
        <f aca="false">IF($B69="","",IF(COUNTIFS('English Scores- Leveled papers'!$H$4:$KM$4,CD$3,'English Scores- Leveled papers'!$H71:$KM71,"&lt;&gt;")=0,"",SUMIF('English Scores- Leveled papers'!$H$4:$KM$4,CD$3,'English Scores- Leveled papers'!$H71:$KM71)))</f>
        <is>
          <t/>
        </is>
      </c>
      <c r="CE69" s="752" t="inlineStr">
        <f aca="false">IF($B69="","",IF(COUNTIFS('English Scores- Leveled papers'!$H$4:$KM$4,CE$3,'English Scores- Leveled papers'!$H71:$KM71,"&lt;&gt;")=0,"",SUMIF('English Scores- Leveled papers'!$H$4:$KM$4,CE$3,'English Scores- Leveled papers'!$H71:$KM71)))</f>
        <is>
          <t/>
        </is>
      </c>
      <c r="CF69" s="752" t="inlineStr">
        <f aca="false">IF($B69="","",IF(COUNTIFS('English Scores- Leveled papers'!$H$4:$KM$4,CF$3,'English Scores- Leveled papers'!$H71:$KM71,"&lt;&gt;")=0,"",SUMIF('English Scores- Leveled papers'!$H$4:$KM$4,CF$3,'English Scores- Leveled papers'!$H71:$KM71)))</f>
        <is>
          <t/>
        </is>
      </c>
      <c r="CG69" s="319" t="inlineStr">
        <f aca="false">IF($B69="","",IF(COUNTIFS('English Scores- Leveled papers'!$H$4:$KM$4,CG$3,'English Scores- Leveled papers'!$H71:$KM71,"&lt;&gt;")=0,"",SUMIF('English Scores- Leveled papers'!$H$4:$KM$4,CG$3,'English Scores- Leveled papers'!$H71:$KM71)))</f>
        <is>
          <t/>
        </is>
      </c>
      <c r="CH69" s="319" t="inlineStr">
        <f aca="false">IF($B69="","",IF(COUNTIFS('English Scores- Leveled papers'!$H$4:$KM$4,CH$3,'English Scores- Leveled papers'!$H71:$KM71,"&lt;&gt;")=0,"",SUMIF('English Scores- Leveled papers'!$H$4:$KM$4,CH$3,'English Scores- Leveled papers'!$H71:$KM71)))</f>
        <is>
          <t/>
        </is>
      </c>
      <c r="CI69" s="319" t="inlineStr">
        <f aca="false">IF($B69="","",IF(COUNTIFS('English Scores- Leveled papers'!$H$4:$KM$4,CI$3,'English Scores- Leveled papers'!$H71:$KM71,"&lt;&gt;")=0,"",SUMIF('English Scores- Leveled papers'!$H$4:$KM$4,CI$3,'English Scores- Leveled papers'!$H71:$KM71)))</f>
        <is>
          <t/>
        </is>
      </c>
      <c r="CJ69" s="319" t="inlineStr">
        <f aca="false">IF($B69="","",IF(COUNTIFS('English Scores- Leveled papers'!$H$4:$KM$4,CJ$3,'English Scores- Leveled papers'!$H71:$KM71,"&lt;&gt;")=0,"",SUMIF('English Scores- Leveled papers'!$H$4:$KM$4,CJ$3,'English Scores- Leveled papers'!$H71:$KM71)))</f>
        <is>
          <t/>
        </is>
      </c>
      <c r="CK69" s="319" t="inlineStr">
        <f aca="false">IF($B69="","",IF(COUNTIFS('English Scores- Leveled papers'!$H$4:$KM$4,CK$3,'English Scores- Leveled papers'!$H71:$KM71,"&lt;&gt;")=0,"",SUMIF('English Scores- Leveled papers'!$H$4:$KM$4,CK$3,'English Scores- Leveled papers'!$H71:$KM71)))</f>
        <is>
          <t/>
        </is>
      </c>
      <c r="CL69" s="752" t="inlineStr">
        <f aca="false">IF($B69="","",IF(COUNTIFS('English Scores- Leveled papers'!$H$4:$KM$4,CL$3,'English Scores- Leveled papers'!$H71:$KM71,"&lt;&gt;")=0,"",SUMIF('English Scores- Leveled papers'!$H$4:$KM$4,CL$3,'English Scores- Leveled papers'!$H71:$KM71)))</f>
        <is>
          <t/>
        </is>
      </c>
      <c r="CM69" s="752" t="inlineStr">
        <f aca="false">IF($B69="","",IF(COUNTIFS('English Scores- Leveled papers'!$H$4:$KM$4,CM$3,'English Scores- Leveled papers'!$H71:$KM71,"&lt;&gt;")=0,"",SUMIF('English Scores- Leveled papers'!$H$4:$KM$4,CM$3,'English Scores- Leveled papers'!$H71:$KM71)))</f>
        <is>
          <t/>
        </is>
      </c>
      <c r="CN69" s="752" t="inlineStr">
        <f aca="false">IF($B69="","",IF(COUNTIFS('English Scores- Leveled papers'!$H$4:$KM$4,CN$3,'English Scores- Leveled papers'!$H71:$KM71,"&lt;&gt;")=0,"",SUMIF('English Scores- Leveled papers'!$H$4:$KM$4,CN$3,'English Scores- Leveled papers'!$H71:$KM71)))</f>
        <is>
          <t/>
        </is>
      </c>
      <c r="CO69" s="752" t="inlineStr">
        <f aca="false">IF($B69="","",IF(COUNTIFS('English Scores- Leveled papers'!$H$4:$KM$4,CO$3,'English Scores- Leveled papers'!$H71:$KM71,"&lt;&gt;")=0,"",SUMIF('English Scores- Leveled papers'!$H$4:$KM$4,CO$3,'English Scores- Leveled papers'!$H71:$KM71)))</f>
        <is>
          <t/>
        </is>
      </c>
      <c r="CP69" s="752" t="inlineStr">
        <f aca="false">IF($B69="","",IF(COUNTIFS('English Scores- Leveled papers'!$H$4:$KM$4,CP$3,'English Scores- Leveled papers'!$H71:$KM71,"&lt;&gt;")=0,"",SUMIF('English Scores- Leveled papers'!$H$4:$KM$4,CP$3,'English Scores- Leveled papers'!$H71:$KM71)))</f>
        <is>
          <t/>
        </is>
      </c>
      <c r="CQ69" s="752" t="inlineStr">
        <f aca="false">IF($B69="","",IF(COUNTIFS('English Scores- Leveled papers'!$H$4:$KM$4,CQ$3,'English Scores- Leveled papers'!$H71:$KM71,"&lt;&gt;")=0,"",SUMIF('English Scores- Leveled papers'!$H$4:$KM$4,CQ$3,'English Scores- Leveled papers'!$H71:$KM71)))</f>
        <is>
          <t/>
        </is>
      </c>
      <c r="CR69" s="752" t="inlineStr">
        <f aca="false">IF($B69="","",IF(COUNTIFS('English Scores- Leveled papers'!$H$4:$KM$4,CR$3,'English Scores- Leveled papers'!$H71:$KM71,"&lt;&gt;")=0,"",SUMIF('English Scores- Leveled papers'!$H$4:$KM$4,CR$3,'English Scores- Leveled papers'!$H71:$KM71)))</f>
        <is>
          <t/>
        </is>
      </c>
      <c r="CS69" s="752" t="inlineStr">
        <f aca="false">IF($B69="","",IF(COUNTIFS('English Scores- Leveled papers'!$H$4:$KM$4,CS$3,'English Scores- Leveled papers'!$H71:$KM71,"&lt;&gt;")=0,"",SUMIF('English Scores- Leveled papers'!$H$4:$KM$4,CS$3,'English Scores- Leveled papers'!$H71:$KM71)))</f>
        <is>
          <t/>
        </is>
      </c>
      <c r="CT69" s="319" t="inlineStr">
        <f aca="false">IF($B69="","",IF(COUNTIFS('English Scores- Leveled papers'!$H$4:$KM$4,CT$3,'English Scores- Leveled papers'!$H71:$KM71,"&lt;&gt;")=0,"",SUMIF('English Scores- Leveled papers'!$H$4:$KM$4,CT$3,'English Scores- Leveled papers'!$H71:$KM71)))</f>
        <is>
          <t/>
        </is>
      </c>
      <c r="CU69" s="319" t="inlineStr">
        <f aca="false">IF($B69="","",IF(COUNTIFS('English Scores- Leveled papers'!$H$4:$KM$4,CU$3,'English Scores- Leveled papers'!$H71:$KM71,"&lt;&gt;")=0,"",SUMIF('English Scores- Leveled papers'!$H$4:$KM$4,CU$3,'English Scores- Leveled papers'!$H71:$KM71)))</f>
        <is>
          <t/>
        </is>
      </c>
      <c r="CV69" s="319" t="inlineStr">
        <f aca="false">IF($B69="","",IF(COUNTIFS('English Scores- Leveled papers'!$H$4:$KM$4,CV$3,'English Scores- Leveled papers'!$H71:$KM71,"&lt;&gt;")=0,"",SUMIF('English Scores- Leveled papers'!$H$4:$KM$4,CV$3,'English Scores- Leveled papers'!$H71:$KM71)))</f>
        <is>
          <t/>
        </is>
      </c>
      <c r="CW69" s="319" t="inlineStr">
        <f aca="false">IF($B69="","",IF(COUNTIFS('English Scores- Leveled papers'!$H$4:$KM$4,CW$3,'English Scores- Leveled papers'!$H71:$KM71,"&lt;&gt;")=0,"",SUMIF('English Scores- Leveled papers'!$H$4:$KM$4,CW$3,'English Scores- Leveled papers'!$H71:$KM71)))</f>
        <is>
          <t/>
        </is>
      </c>
      <c r="CX69" s="319" t="inlineStr">
        <f aca="false">IF($B69="","",IF(COUNTIFS('English Scores- Leveled papers'!$H$4:$KM$4,CX$3,'English Scores- Leveled papers'!$H71:$KM71,"&lt;&gt;")=0,"",SUMIF('English Scores- Leveled papers'!$H$4:$KM$4,CX$3,'English Scores- Leveled papers'!$H71:$KM71)))</f>
        <is>
          <t/>
        </is>
      </c>
      <c r="CY69" s="319" t="inlineStr">
        <f aca="false">IF($B69="","",IF(COUNTIFS('English Scores- Leveled papers'!$H$4:$KM$4,CY$3,'English Scores- Leveled papers'!$H71:$KM71,"&lt;&gt;")=0,"",SUMIF('English Scores- Leveled papers'!$H$4:$KM$4,CY$3,'English Scores- Leveled papers'!$H71:$KM71)))</f>
        <is>
          <t/>
        </is>
      </c>
      <c r="CZ69" s="319" t="inlineStr">
        <f aca="false">IF($B69="","",IF(COUNTIFS('English Scores- Leveled papers'!$H$4:$KM$4,CZ$3,'English Scores- Leveled papers'!$H71:$KM71,"&lt;&gt;")=0,"",SUMIF('English Scores- Leveled papers'!$H$4:$KM$4,CZ$3,'English Scores- Leveled papers'!$H71:$KM71)))</f>
        <is>
          <t/>
        </is>
      </c>
      <c r="DA69" s="319" t="inlineStr">
        <f aca="false">IF($B69="","",IF(COUNTIFS('English Scores- Leveled papers'!$H$4:$KM$4,DA$3,'English Scores- Leveled papers'!$H71:$KM71,"&lt;&gt;")=0,"",SUMIF('English Scores- Leveled papers'!$H$4:$KM$4,DA$3,'English Scores- Leveled papers'!$H71:$KM71)))</f>
        <is>
          <t/>
        </is>
      </c>
      <c r="DB69" s="319" t="inlineStr">
        <f aca="false">IF($B69="","",IF(COUNTIFS('English Scores- Leveled papers'!$H$4:$KM$4,DB$3,'English Scores- Leveled papers'!$H71:$KM71,"&lt;&gt;")=0,"",SUMIF('English Scores- Leveled papers'!$H$4:$KM$4,DB$3,'English Scores- Leveled papers'!$H71:$KM71)))</f>
        <is>
          <t/>
        </is>
      </c>
      <c r="DC69" s="319" t="inlineStr">
        <f aca="false">IF($B69="","",IF(COUNTIFS('English Scores- Leveled papers'!$H$4:$KM$4,DC$3,'English Scores- Leveled papers'!$H71:$KM71,"&lt;&gt;")=0,"",SUMIF('English Scores- Leveled papers'!$H$4:$KM$4,DC$3,'English Scores- Leveled papers'!$H71:$KM71)))</f>
        <is>
          <t/>
        </is>
      </c>
      <c r="DD69" s="319" t="inlineStr">
        <f aca="false">IF($B69="","",IF(COUNTIFS('English Scores- Leveled papers'!$H$4:$KM$4,DD$3,'English Scores- Leveled papers'!$H71:$KM71,"&lt;&gt;")=0,"",SUMIF('English Scores- Leveled papers'!$H$4:$KM$4,DD$3,'English Scores- Leveled papers'!$H71:$KM71)))</f>
        <is>
          <t/>
        </is>
      </c>
      <c r="DE69" s="319" t="inlineStr">
        <f aca="false">IF($B69="","",IF(COUNTIFS('English Scores- Leveled papers'!$H$4:$KM$4,DE$3,'English Scores- Leveled papers'!$H71:$KM71,"&lt;&gt;")=0,"",SUMIF('English Scores- Leveled papers'!$H$4:$KM$4,DE$3,'English Scores- Leveled papers'!$H71:$KM71)))</f>
        <is>
          <t/>
        </is>
      </c>
      <c r="DF69" s="752" t="inlineStr">
        <f aca="false">IF($B69="","",IF(COUNTIFS('English Scores- Leveled papers'!$H$4:$KM$4,DF$3,'English Scores- Leveled papers'!$H71:$KM71,"&lt;&gt;")=0,"",SUMIF('English Scores- Leveled papers'!$H$4:$KM$4,DF$3,'English Scores- Leveled papers'!$H71:$KM71)))</f>
        <is>
          <t/>
        </is>
      </c>
      <c r="DG69" s="752" t="inlineStr">
        <f aca="false">IF($B69="","",IF(COUNTIFS('English Scores- Leveled papers'!$H$4:$KM$4,DG$3,'English Scores- Leveled papers'!$H71:$KM71,"&lt;&gt;")=0,"",SUMIF('English Scores- Leveled papers'!$H$4:$KM$4,DG$3,'English Scores- Leveled papers'!$H71:$KM71)))</f>
        <is>
          <t/>
        </is>
      </c>
      <c r="DH69" s="752" t="inlineStr">
        <f aca="false">IF($B69="","",IF(COUNTIFS('English Scores- Leveled papers'!$H$4:$KM$4,DH$3,'English Scores- Leveled papers'!$H71:$KM71,"&lt;&gt;")=0,"",SUMIF('English Scores- Leveled papers'!$H$4:$KM$4,DH$3,'English Scores- Leveled papers'!$H71:$KM71)))</f>
        <is>
          <t/>
        </is>
      </c>
      <c r="DI69" s="752" t="inlineStr">
        <f aca="false">IF($B69="","",IF(COUNTIFS('English Scores- Leveled papers'!$H$4:$KM$4,DI$3,'English Scores- Leveled papers'!$H71:$KM71,"&lt;&gt;")=0,"",SUMIF('English Scores- Leveled papers'!$H$4:$KM$4,DI$3,'English Scores- Leveled papers'!$H71:$KM71)))</f>
        <is>
          <t/>
        </is>
      </c>
      <c r="DJ69" s="752" t="inlineStr">
        <f aca="false">IF($B69="","",IF(COUNTIFS('English Scores- Leveled papers'!$H$4:$KM$4,DJ$3,'English Scores- Leveled papers'!$H71:$KM71,"&lt;&gt;")=0,"",SUMIF('English Scores- Leveled papers'!$H$4:$KM$4,DJ$3,'English Scores- Leveled papers'!$H71:$KM71)))</f>
        <is>
          <t/>
        </is>
      </c>
      <c r="DK69" s="752" t="inlineStr">
        <f aca="false">IF($B69="","",IF(COUNTIFS('English Scores- Leveled papers'!$H$4:$KM$4,DK$3,'English Scores- Leveled papers'!$H71:$KM71,"&lt;&gt;")=0,"",SUMIF('English Scores- Leveled papers'!$H$4:$KM$4,DK$3,'English Scores- Leveled papers'!$H71:$KM71)))</f>
        <is>
          <t/>
        </is>
      </c>
      <c r="DL69" s="752" t="inlineStr">
        <f aca="false">IF($B69="","",IF(COUNTIFS('English Scores- Leveled papers'!$H$4:$KM$4,DL$3,'English Scores- Leveled papers'!$H71:$KM71,"&lt;&gt;")=0,"",SUMIF('English Scores- Leveled papers'!$H$4:$KM$4,DL$3,'English Scores- Leveled papers'!$H71:$KM71)))</f>
        <is>
          <t/>
        </is>
      </c>
      <c r="DM69" s="752" t="inlineStr">
        <f aca="false">IF($B69="","",IF(COUNTIFS('English Scores- Leveled papers'!$H$4:$KM$4,DM$3,'English Scores- Leveled papers'!$H71:$KM71,"&lt;&gt;")=0,"",SUMIF('English Scores- Leveled papers'!$H$4:$KM$4,DM$3,'English Scores- Leveled papers'!$H71:$KM71)))</f>
        <is>
          <t/>
        </is>
      </c>
      <c r="DN69" s="752" t="inlineStr">
        <f aca="false">IF($B69="","",IF(COUNTIFS('English Scores- Leveled papers'!$H$4:$KM$4,DN$3,'English Scores- Leveled papers'!$H71:$KM71,"&lt;&gt;")=0,"",SUMIF('English Scores- Leveled papers'!$H$4:$KM$4,DN$3,'English Scores- Leveled papers'!$H71:$KM71)))</f>
        <is>
          <t/>
        </is>
      </c>
      <c r="DO69" s="752" t="inlineStr">
        <f aca="false">IF($B69="","",IF(COUNTIFS('English Scores- Leveled papers'!$H$4:$KM$4,DO$3,'English Scores- Leveled papers'!$H71:$KM71,"&lt;&gt;")=0,"",SUMIF('English Scores- Leveled papers'!$H$4:$KM$4,DO$3,'English Scores- Leveled papers'!$H71:$KM71)))</f>
        <is>
          <t/>
        </is>
      </c>
      <c r="DP69" s="752" t="inlineStr">
        <f aca="false">IF($B69="","",IF(COUNTIFS('English Scores- Leveled papers'!$H$4:$KM$4,DP$3,'English Scores- Leveled papers'!$H71:$KM71,"&lt;&gt;")=0,"",SUMIF('English Scores- Leveled papers'!$H$4:$KM$4,DP$3,'English Scores- Leveled papers'!$H71:$KM71)))</f>
        <is>
          <t/>
        </is>
      </c>
      <c r="DQ69" s="752" t="inlineStr">
        <f aca="false">IF($B69="","",IF(COUNTIFS('English Scores- Leveled papers'!$H$4:$KM$4,DQ$3,'English Scores- Leveled papers'!$H71:$KM71,"&lt;&gt;")=0,"",SUMIF('English Scores- Leveled papers'!$H$4:$KM$4,DQ$3,'English Scores- Leveled papers'!$H71:$KM71)))</f>
        <is>
          <t/>
        </is>
      </c>
      <c r="DR69" s="319" t="inlineStr">
        <f aca="false">IF($B69="","",IF(COUNTIFS('English Scores- Leveled papers'!$H$4:$KM$4,DR$3,'English Scores- Leveled papers'!$H71:$KM71,"&lt;&gt;")=0,"",SUMIF('English Scores- Leveled papers'!$H$4:$KM$4,DR$3,'English Scores- Leveled papers'!$H71:$KM71)))</f>
        <is>
          <t/>
        </is>
      </c>
      <c r="DS69" s="319" t="inlineStr">
        <f aca="false">IF($B69="","",IF(COUNTIFS('English Scores- Leveled papers'!$H$4:$KM$4,DS$3,'English Scores- Leveled papers'!$H71:$KM71,"&lt;&gt;")=0,"",SUMIF('English Scores- Leveled papers'!$H$4:$KM$4,DS$3,'English Scores- Leveled papers'!$H71:$KM71)))</f>
        <is>
          <t/>
        </is>
      </c>
      <c r="DT69" s="319" t="inlineStr">
        <f aca="false">IF($B69="","",IF(COUNTIFS('English Scores- Leveled papers'!$H$4:$KM$4,DT$3,'English Scores- Leveled papers'!$H71:$KM71,"&lt;&gt;")=0,"",SUMIF('English Scores- Leveled papers'!$H$4:$KM$4,DT$3,'English Scores- Leveled papers'!$H71:$KM71)))</f>
        <is>
          <t/>
        </is>
      </c>
      <c r="DU69" s="319" t="inlineStr">
        <f aca="false">IF($B69="","",IF(COUNTIFS('English Scores- Leveled papers'!$H$4:$KM$4,DU$3,'English Scores- Leveled papers'!$H71:$KM71,"&lt;&gt;")=0,"",SUMIF('English Scores- Leveled papers'!$H$4:$KM$4,DU$3,'English Scores- Leveled papers'!$H71:$KM71)))</f>
        <is>
          <t/>
        </is>
      </c>
      <c r="DV69" s="319" t="inlineStr">
        <f aca="false">IF($B69="","",IF(COUNTIFS('English Scores- Leveled papers'!$H$4:$KM$4,DV$3,'English Scores- Leveled papers'!$H71:$KM71,"&lt;&gt;")=0,"",SUMIF('English Scores- Leveled papers'!$H$4:$KM$4,DV$3,'English Scores- Leveled papers'!$H71:$KM71)))</f>
        <is>
          <t/>
        </is>
      </c>
      <c r="DW69" s="319" t="inlineStr">
        <f aca="false">IF($B69="","",IF(COUNTIFS('English Scores- Leveled papers'!$H$4:$KM$4,DW$3,'English Scores- Leveled papers'!$H71:$KM71,"&lt;&gt;")=0,"",SUMIF('English Scores- Leveled papers'!$H$4:$KM$4,DW$3,'English Scores- Leveled papers'!$H71:$KM71)))</f>
        <is>
          <t/>
        </is>
      </c>
      <c r="DX69" s="319" t="inlineStr">
        <f aca="false">IF($B69="","",IF(COUNTIFS('English Scores- Leveled papers'!$H$4:$KM$4,DX$3,'English Scores- Leveled papers'!$H71:$KM71,"&lt;&gt;")=0,"",SUMIF('English Scores- Leveled papers'!$H$4:$KM$4,DX$3,'English Scores- Leveled papers'!$H71:$KM71)))</f>
        <is>
          <t/>
        </is>
      </c>
      <c r="DY69" s="319" t="inlineStr">
        <f aca="false">IF($B69="","",IF(COUNTIFS('English Scores- Leveled papers'!$H$4:$KM$4,DY$3,'English Scores- Leveled papers'!$H71:$KM71,"&lt;&gt;")=0,"",SUMIF('English Scores- Leveled papers'!$H$4:$KM$4,DY$3,'English Scores- Leveled papers'!$H71:$KM71)))</f>
        <is>
          <t/>
        </is>
      </c>
      <c r="DZ69" s="319" t="inlineStr">
        <f aca="false">IF($B69="","",IF(COUNTIFS('English Scores- Leveled papers'!$H$4:$KM$4,DZ$3,'English Scores- Leveled papers'!$H71:$KM71,"&lt;&gt;")=0,"",SUMIF('English Scores- Leveled papers'!$H$4:$KM$4,DZ$3,'English Scores- Leveled papers'!$H71:$KM71)))</f>
        <is>
          <t/>
        </is>
      </c>
      <c r="EA69" s="319" t="inlineStr">
        <f aca="false">IF($B69="","",IF(COUNTIFS('English Scores- Leveled papers'!$H$4:$KM$4,EA$3,'English Scores- Leveled papers'!$H71:$KM71,"&lt;&gt;")=0,"",SUMIF('English Scores- Leveled papers'!$H$4:$KM$4,EA$3,'English Scores- Leveled papers'!$H71:$KM71)))</f>
        <is>
          <t/>
        </is>
      </c>
      <c r="EB69" s="319" t="inlineStr">
        <f aca="false">IF($B69="","",IF(COUNTIFS('English Scores- Leveled papers'!$H$4:$KM$4,EB$3,'English Scores- Leveled papers'!$H71:$KM71,"&lt;&gt;")=0,"",SUMIF('English Scores- Leveled papers'!$H$4:$KM$4,EB$3,'English Scores- Leveled papers'!$H71:$KM71)))</f>
        <is>
          <t/>
        </is>
      </c>
      <c r="EC69" s="319" t="inlineStr">
        <f aca="false">IF($B69="","",IF(COUNTIFS('English Scores- Leveled papers'!$H$4:$KM$4,EC$3,'English Scores- Leveled papers'!$H71:$KM71,"&lt;&gt;")=0,"",SUMIF('English Scores- Leveled papers'!$H$4:$KM$4,EC$3,'English Scores- Leveled papers'!$H71:$KM71)))</f>
        <is>
          <t/>
        </is>
      </c>
      <c r="ED69" s="752" t="inlineStr">
        <f aca="false">IF($B69="","",IF(COUNTIFS('English Scores- Leveled papers'!$H$4:$KM$4,ED$3,'English Scores- Leveled papers'!$H71:$KM71,"&lt;&gt;")=0,"",SUMIF('English Scores- Leveled papers'!$H$4:$KM$4,ED$3,'English Scores- Leveled papers'!$H71:$KM71)))</f>
        <is>
          <t/>
        </is>
      </c>
      <c r="EE69" s="752" t="inlineStr">
        <f aca="false">IF($B69="","",IF(COUNTIFS('English Scores- Leveled papers'!$H$4:$KM$4,EE$3,'English Scores- Leveled papers'!$H71:$KM71,"&lt;&gt;")=0,"",SUMIF('English Scores- Leveled papers'!$H$4:$KM$4,EE$3,'English Scores- Leveled papers'!$H71:$KM71)))</f>
        <is>
          <t/>
        </is>
      </c>
      <c r="EF69" s="752" t="inlineStr">
        <f aca="false">IF($B69="","",IF(COUNTIFS('English Scores- Leveled papers'!$H$4:$KM$4,EF$3,'English Scores- Leveled papers'!$H71:$KM71,"&lt;&gt;")=0,"",SUMIF('English Scores- Leveled papers'!$H$4:$KM$4,EF$3,'English Scores- Leveled papers'!$H71:$KM71)))</f>
        <is>
          <t/>
        </is>
      </c>
      <c r="EG69" s="752" t="inlineStr">
        <f aca="false">IF($B69="","",IF(COUNTIFS('English Scores- Leveled papers'!$H$4:$KM$4,EG$3,'English Scores- Leveled papers'!$H71:$KM71,"&lt;&gt;")=0,"",SUMIF('English Scores- Leveled papers'!$H$4:$KM$4,EG$3,'English Scores- Leveled papers'!$H71:$KM71)))</f>
        <is>
          <t/>
        </is>
      </c>
      <c r="EH69" s="752" t="inlineStr">
        <f aca="false">IF($B69="","",IF(COUNTIFS('English Scores- Leveled papers'!$H$4:$KM$4,EH$3,'English Scores- Leveled papers'!$H71:$KM71,"&lt;&gt;")=0,"",SUMIF('English Scores- Leveled papers'!$H$4:$KM$4,EH$3,'English Scores- Leveled papers'!$H71:$KM71)))</f>
        <is>
          <t/>
        </is>
      </c>
      <c r="EI69" s="752" t="inlineStr">
        <f aca="false">IF($B69="","",IF(COUNTIFS('English Scores- Leveled papers'!$H$4:$KM$4,EI$3,'English Scores- Leveled papers'!$H71:$KM71,"&lt;&gt;")=0,"",SUMIF('English Scores- Leveled papers'!$H$4:$KM$4,EI$3,'English Scores- Leveled papers'!$H71:$KM71)))</f>
        <is>
          <t/>
        </is>
      </c>
      <c r="EJ69" s="752" t="inlineStr">
        <f aca="false">IF($B69="","",IF(COUNTIFS('English Scores- Leveled papers'!$H$4:$KM$4,EJ$3,'English Scores- Leveled papers'!$H71:$KM71,"&lt;&gt;")=0,"",SUMIF('English Scores- Leveled papers'!$H$4:$KM$4,EJ$3,'English Scores- Leveled papers'!$H71:$KM71)))</f>
        <is>
          <t/>
        </is>
      </c>
      <c r="EK69" s="752" t="inlineStr">
        <f aca="false">IF($B69="","",IF(COUNTIFS('English Scores- Leveled papers'!$H$4:$KM$4,EK$3,'English Scores- Leveled papers'!$H71:$KM71,"&lt;&gt;")=0,"",SUMIF('English Scores- Leveled papers'!$H$4:$KM$4,EK$3,'English Scores- Leveled papers'!$H71:$KM71)))</f>
        <is>
          <t/>
        </is>
      </c>
      <c r="EL69" s="752" t="inlineStr">
        <f aca="false">IF($B69="","",IF(COUNTIFS('English Scores- Leveled papers'!$H$4:$KM$4,EL$3,'English Scores- Leveled papers'!$H71:$KM71,"&lt;&gt;")=0,"",SUMIF('English Scores- Leveled papers'!$H$4:$KM$4,EL$3,'English Scores- Leveled papers'!$H71:$KM71)))</f>
        <is>
          <t/>
        </is>
      </c>
      <c r="EM69" s="752" t="inlineStr">
        <f aca="false">IF($B69="","",IF(COUNTIFS('English Scores- Leveled papers'!$H$4:$KM$4,EM$3,'English Scores- Leveled papers'!$H71:$KM71,"&lt;&gt;")=0,"",SUMIF('English Scores- Leveled papers'!$H$4:$KM$4,EM$3,'English Scores- Leveled papers'!$H71:$KM71)))</f>
        <is>
          <t/>
        </is>
      </c>
      <c r="EN69" s="752" t="inlineStr">
        <f aca="false">IF($B69="","",IF(COUNTIFS('English Scores- Leveled papers'!$H$4:$KM$4,EN$3,'English Scores- Leveled papers'!$H71:$KM71,"&lt;&gt;")=0,"",SUMIF('English Scores- Leveled papers'!$H$4:$KM$4,EN$3,'English Scores- Leveled papers'!$H71:$KM71)))</f>
        <is>
          <t/>
        </is>
      </c>
      <c r="EO69" s="752" t="inlineStr">
        <f aca="false">IF($B69="","",IF(COUNTIFS('English Scores- Leveled papers'!$H$4:$KM$4,EO$3,'English Scores- Leveled papers'!$H71:$KM71,"&lt;&gt;")=0,"",SUMIF('English Scores- Leveled papers'!$H$4:$KM$4,EO$3,'English Scores- Leveled papers'!$H71:$KM71)))</f>
        <is>
          <t/>
        </is>
      </c>
      <c r="EP69" s="752" t="inlineStr">
        <f aca="false">IF($B69="","",IF(COUNTIFS('English Scores- Leveled papers'!$H$4:$KM$4,EP$3,'English Scores- Leveled papers'!$H71:$KM71,"&lt;&gt;")=0,"",SUMIF('English Scores- Leveled papers'!$H$4:$KM$4,EP$3,'English Scores- Leveled papers'!$H71:$KM71)))</f>
        <is>
          <t/>
        </is>
      </c>
    </row>
    <row r="70" customFormat="false" ht="12.75" hidden="false" customHeight="true" outlineLevel="0" collapsed="false">
      <c r="A70" s="315" t="n">
        <v>66</v>
      </c>
      <c r="B70" s="315" t="inlineStr">
        <f aca="false">'English Scores- Leveled papers'!B72</f>
        <is>
          <t/>
        </is>
      </c>
      <c r="C70" s="751" t="e">
        <f aca="false">IF('RC Mastery Check+Question type'!D70="","",IF(OR('RC Mastery Check+Question type'!D70=-0.5,'RC Mastery Check+Question type'!D70=0,'RC Mastery Check+Question type'!D70=0.2,'RC Mastery Check+Question type'!D70=0.5),"NR",'cover sheet'!#ref!))</f>
        <v>#VALUE!</v>
      </c>
      <c r="D70" s="316" t="inlineStr">
        <f aca="false">IF(OR(B70="",COUNT('English Scores- Leveled papers'!AJ72:KM72)=0),"",IF((AND(R70&gt;=(70/100),R70&lt;1.1)),9,IF(AND(Q70&gt;=(70/100),Q70&lt;1.1),8,IF(AND(P70&gt;=(70/100),P70&lt;1.1),7,IF(AND(O70&gt;=(70/100),O70&lt;1.1),6,IF(AND(N70&gt;=0.7,N70&lt;1.1),5,IF(AND(M70&gt;=0.7,M70&lt;1.1),5,IF(AND(L70&gt;=0.7,L70&lt;1.1),4,IF(AND(K70&gt;=0.7,K70&lt;1.1),4,IF(AND(J70&gt;=0.7,J70&lt;1.1),3,IF(AND(I70&gt;=0.7,I70&lt;1.1),3,IF(AND(H70&gt;=0.7,H70&lt;1.1),2,IF(AND(G70&gt;=0.7,G70&lt;1.1),2,IF(AND(F70&gt;=0.7,F70&lt;1.1),1,IF(AND(E70&gt;=0.7,E70&lt;1.1),1,IF(COUNT('English Scores- Leveled papers'!AJ72:AK72)=0,"","NR"))))))))))))))))</f>
        <is>
          <t/>
        </is>
      </c>
      <c r="E70" s="318" t="str">
        <f aca="false">IF((B70=""),"",IF(COUNT(S70:W70)=0,"",ROUND(SUM(S70:W70)/SUM($S$2:$W$2),1)))</f>
        <v/>
      </c>
      <c r="F70" s="318" t="str">
        <f aca="false">IF((B70=""),"",IF(COUNT(X70:AB70)=0,"",ROUND(SUM(X70:AB70)/SUM($X$2:$AB$2),1)))</f>
        <v/>
      </c>
      <c r="G70" s="318" t="str">
        <f aca="false">IFERROR(IF((B70=""),"",IF(COUNT(AC70:AH70)=0,"",ROUND(SUM(AC70:AH70)/SUM($AC$2:$AH$2),1))),"")</f>
        <v/>
      </c>
      <c r="H70" s="318" t="str">
        <f aca="false">IFERROR(IF((B70=""),"",IF(COUNT(AI70:AN70)=0,"",ROUND(SUM(AI70:AN70)/SUM($AI$2:$AN$2),1))),0)</f>
        <v/>
      </c>
      <c r="I70" s="318" t="str">
        <f aca="false">IFERROR(IF((B70=""),"",IF(COUNT(AO70:AY70)=0,"",ROUND(SUM(AO70:AY70)/SUM($AO$2:$AY$2),1))),0)</f>
        <v/>
      </c>
      <c r="J70" s="318" t="str">
        <f aca="false">IFERROR(IF((B70=""),"",IF(COUNT(AZ70:BO70)=0,"",ROUND(SUM(AZ70:BO70)/SUM($AZ$2:$BO$2),1))),0)</f>
        <v/>
      </c>
      <c r="K70" s="318" t="str">
        <f aca="false">IFERROR(IF((B70=""),"",IF(COUNT(BP70:BW70)=0,"",ROUND(SUM(BP70:BW70)/SUM($BP$2:$BW$2),1))),0)</f>
        <v/>
      </c>
      <c r="L70" s="318" t="str">
        <f aca="false">IFERROR(IF((B70=""),"",IF(COUNT(BX70:CF70)=0,"",ROUND(SUM(BX70:CF70)/SUM($BX$2:$CF$2),1))),0)</f>
        <v/>
      </c>
      <c r="M70" s="318" t="str">
        <f aca="false">IFERROR(IF((B70=""),"",IF(COUNT(CG70:CK70)=0,"",ROUND(SUM(CG70:CK70)/SUM($CG$2:$CK$2),1))),0)</f>
        <v/>
      </c>
      <c r="N70" s="318" t="str">
        <f aca="false">IFERROR(IF((B70=""),"",IF(COUNT(CL70:CS70)=0,"",ROUND(SUM(CL70:CS70)/SUM($CL$2:$CS$2),1))),0)</f>
        <v/>
      </c>
      <c r="O70" s="318" t="str">
        <f aca="false">IFERROR(IF((B70=""),"",IF(COUNT(CT70:DE70)=0,"",ROUND(SUM(CT70:DE70)/SUM($CT$2:$DE$2),1))),0)</f>
        <v/>
      </c>
      <c r="P70" s="318" t="str">
        <f aca="false">IFERROR(IF((B70=""),"",IF(COUNT(DF70:DQ70)=0,"",ROUND(SUM(DF70:DQ70)/SUM($DF$2:$DQ$2),1))),0)</f>
        <v/>
      </c>
      <c r="Q70" s="318" t="str">
        <f aca="false">IFERROR(IF((B70=""),"",IF(COUNT(DR70:EB70)=0,"",ROUND(SUM(DR70:EB70)/SUM($DR$2:$EB$2),1))),0)</f>
        <v/>
      </c>
      <c r="R70" s="318" t="str">
        <f aca="false">(IF((B70=""),"",IF(COUNT(ED70:EP70)=0,"",ROUND(SUM(ED70:EP70)/SUM($ED$2:$EP$2),1))))</f>
        <v/>
      </c>
      <c r="S70" s="319" t="inlineStr">
        <f aca="false">IF($B70="","",IF(COUNTIFS('English Scores- Leveled papers'!$H$4:$KM$4,S$3,'English Scores- Leveled papers'!$H72:$KM72,"&lt;&gt;")=0,"",SUMIF('English Scores- Leveled papers'!$H$4:$KM$4,S$3,'English Scores- Leveled papers'!$H72:$KM72)))</f>
        <is>
          <t/>
        </is>
      </c>
      <c r="T70" s="319" t="inlineStr">
        <f aca="false">IF($B70="","",IF(COUNTIFS('English Scores- Leveled papers'!$H$4:$KM$4,T$3,'English Scores- Leveled papers'!$H72:$KM72,"&lt;&gt;")=0,"",SUMIF('English Scores- Leveled papers'!$H$4:$KM$4,T$3,'English Scores- Leveled papers'!$H72:$KM72)))</f>
        <is>
          <t/>
        </is>
      </c>
      <c r="U70" s="319" t="inlineStr">
        <f aca="false">IF($B70="","",IF(COUNTIFS('English Scores- Leveled papers'!$H$4:$KM$4,U$3,'English Scores- Leveled papers'!$H72:$KM72,"&lt;&gt;")=0,"",SUMIF('English Scores- Leveled papers'!$H$4:$KM$4,U$3,'English Scores- Leveled papers'!$H72:$KM72)))</f>
        <is>
          <t/>
        </is>
      </c>
      <c r="V70" s="319" t="inlineStr">
        <f aca="false">IF($B70="","",IF(COUNTIFS('English Scores- Leveled papers'!$H$4:$KM$4,V$3,'English Scores- Leveled papers'!$H72:$KM72,"&lt;&gt;")=0,"",SUMIF('English Scores- Leveled papers'!$H$4:$KM$4,V$3,'English Scores- Leveled papers'!$H72:$KM72)))</f>
        <is>
          <t/>
        </is>
      </c>
      <c r="W70" s="319" t="inlineStr">
        <f aca="false">IF($B70="","",IF(COUNTIFS('English Scores- Leveled papers'!$H$4:$KM$4,W$3,'English Scores- Leveled papers'!$H72:$KM72,"&lt;&gt;")=0,"",SUMIF('English Scores- Leveled papers'!$H$4:$KM$4,W$3,'English Scores- Leveled papers'!$H72:$KM72)))</f>
        <is>
          <t/>
        </is>
      </c>
      <c r="X70" s="752" t="inlineStr">
        <f aca="false">IF($B70="","",IF(COUNTIFS('English Scores- Leveled papers'!$H$4:$KM$4,X$3,'English Scores- Leveled papers'!$H72:$KM72,"&lt;&gt;")=0,"",SUMIF('English Scores- Leveled papers'!$H$4:$KM$4,X$3,'English Scores- Leveled papers'!$H72:$KM72)))</f>
        <is>
          <t/>
        </is>
      </c>
      <c r="Y70" s="752" t="inlineStr">
        <f aca="false">IF($B70="","",IF(COUNTIFS('English Scores- Leveled papers'!$H$4:$KM$4,Y$3,'English Scores- Leveled papers'!$H72:$KM72,"&lt;&gt;")=0,"",SUMIF('English Scores- Leveled papers'!$H$4:$KM$4,Y$3,'English Scores- Leveled papers'!$H72:$KM72)))</f>
        <is>
          <t/>
        </is>
      </c>
      <c r="Z70" s="752" t="inlineStr">
        <f aca="false">IF($B70="","",IF(COUNTIFS('English Scores- Leveled papers'!$H$4:$KM$4,Z$3,'English Scores- Leveled papers'!$H72:$KM72,"&lt;&gt;")=0,"",SUMIF('English Scores- Leveled papers'!$H$4:$KM$4,Z$3,'English Scores- Leveled papers'!$H72:$KM72)))</f>
        <is>
          <t/>
        </is>
      </c>
      <c r="AA70" s="752" t="inlineStr">
        <f aca="false">IF($B70="","",IF(COUNTIFS('English Scores- Leveled papers'!$H$4:$KM$4,AA$3,'English Scores- Leveled papers'!$H72:$KM72,"&lt;&gt;")=0,"",SUMIF('English Scores- Leveled papers'!$H$4:$KM$4,AA$3,'English Scores- Leveled papers'!$H72:$KM72)))</f>
        <is>
          <t/>
        </is>
      </c>
      <c r="AB70" s="752" t="inlineStr">
        <f aca="false">IF($B70="","",IF(COUNTIFS('English Scores- Leveled papers'!$H$4:$KM$4,AB$3,'English Scores- Leveled papers'!$H72:$KM72,"&lt;&gt;")=0,"",SUMIF('English Scores- Leveled papers'!$H$4:$KM$4,AB$3,'English Scores- Leveled papers'!$H72:$KM72)))</f>
        <is>
          <t/>
        </is>
      </c>
      <c r="AC70" s="319" t="inlineStr">
        <f aca="false">IF($B70="","",IF(COUNTIFS('English Scores- Leveled papers'!$H$4:$KM$4,AC$3,'English Scores- Leveled papers'!$H72:$KM72,"&lt;&gt;")=0,"",SUMIF('English Scores- Leveled papers'!$H$4:$KM$4,AC$3,'English Scores- Leveled papers'!$H72:$KM72)))</f>
        <is>
          <t/>
        </is>
      </c>
      <c r="AD70" s="319" t="inlineStr">
        <f aca="false">IF($B70="","",IF(COUNTIFS('English Scores- Leveled papers'!$H$4:$KM$4,AD$3,'English Scores- Leveled papers'!$H72:$KM72,"&lt;&gt;")=0,"",SUMIF('English Scores- Leveled papers'!$H$4:$KM$4,AD$3,'English Scores- Leveled papers'!$H72:$KM72)))</f>
        <is>
          <t/>
        </is>
      </c>
      <c r="AE70" s="319" t="inlineStr">
        <f aca="false">IF($B70="","",IF(COUNTIFS('English Scores- Leveled papers'!$H$4:$KM$4,AE$3,'English Scores- Leveled papers'!$H72:$KM72,"&lt;&gt;")=0,"",SUMIF('English Scores- Leveled papers'!$H$4:$KM$4,AE$3,'English Scores- Leveled papers'!$H72:$KM72)))</f>
        <is>
          <t/>
        </is>
      </c>
      <c r="AF70" s="319" t="inlineStr">
        <f aca="false">IF($B70="","",IF(COUNTIFS('English Scores- Leveled papers'!$H$4:$KM$4,AF$3,'English Scores- Leveled papers'!$H72:$KM72,"&lt;&gt;")=0,"",SUMIF('English Scores- Leveled papers'!$H$4:$KM$4,AF$3,'English Scores- Leveled papers'!$H72:$KM72)))</f>
        <is>
          <t/>
        </is>
      </c>
      <c r="AG70" s="319" t="inlineStr">
        <f aca="false">IF($B70="","",IF(COUNTIFS('English Scores- Leveled papers'!$H$4:$KM$4,AG$3,'English Scores- Leveled papers'!$H72:$KM72,"&lt;&gt;")=0,"",SUMIF('English Scores- Leveled papers'!$H$4:$KM$4,AG$3,'English Scores- Leveled papers'!$H72:$KM72)))</f>
        <is>
          <t/>
        </is>
      </c>
      <c r="AH70" s="319" t="inlineStr">
        <f aca="false">IF($B70="","",IF(COUNTIFS('English Scores- Leveled papers'!$H$4:$KM$4,AH$3,'English Scores- Leveled papers'!$H72:$KM72,"&lt;&gt;")=0,"",SUMIF('English Scores- Leveled papers'!$H$4:$KM$4,AH$3,'English Scores- Leveled papers'!$H72:$KM72)))</f>
        <is>
          <t/>
        </is>
      </c>
      <c r="AI70" s="752" t="inlineStr">
        <f aca="false">IF($B70="","",IF(COUNTIFS('English Scores- Leveled papers'!$H$4:$KM$4,AI$3,'English Scores- Leveled papers'!$H72:$KM72,"&lt;&gt;")=0,"",SUMIF('English Scores- Leveled papers'!$H$4:$KM$4,AI$3,'English Scores- Leveled papers'!$H72:$KM72)))</f>
        <is>
          <t/>
        </is>
      </c>
      <c r="AJ70" s="752" t="inlineStr">
        <f aca="false">IF($B70="","",IF(COUNTIFS('English Scores- Leveled papers'!$H$4:$KM$4,AJ$3,'English Scores- Leveled papers'!$H72:$KM72,"&lt;&gt;")=0,"",SUMIF('English Scores- Leveled papers'!$H$4:$KM$4,AJ$3,'English Scores- Leveled papers'!$H72:$KM72)))</f>
        <is>
          <t/>
        </is>
      </c>
      <c r="AK70" s="752" t="inlineStr">
        <f aca="false">IF($B70="","",IF(COUNTIFS('English Scores- Leveled papers'!$H$4:$KM$4,AK$3,'English Scores- Leveled papers'!$H72:$KM72,"&lt;&gt;")=0,"",SUMIF('English Scores- Leveled papers'!$H$4:$KM$4,AK$3,'English Scores- Leveled papers'!$H72:$KM72)))</f>
        <is>
          <t/>
        </is>
      </c>
      <c r="AL70" s="752" t="inlineStr">
        <f aca="false">IF($B70="","",IF(COUNTIFS('English Scores- Leveled papers'!$H$4:$KM$4,AL$3,'English Scores- Leveled papers'!$H72:$KM72,"&lt;&gt;")=0,"",SUMIF('English Scores- Leveled papers'!$H$4:$KM$4,AL$3,'English Scores- Leveled papers'!$H72:$KM72)))</f>
        <is>
          <t/>
        </is>
      </c>
      <c r="AM70" s="752" t="inlineStr">
        <f aca="false">IF($B70="","",IF(COUNTIFS('English Scores- Leveled papers'!$H$4:$KM$4,AM$3,'English Scores- Leveled papers'!$H72:$KM72,"&lt;&gt;")=0,"",SUMIF('English Scores- Leveled papers'!$H$4:$KM$4,AM$3,'English Scores- Leveled papers'!$H72:$KM72)))</f>
        <is>
          <t/>
        </is>
      </c>
      <c r="AN70" s="752" t="inlineStr">
        <f aca="false">IF($B70="","",IF(COUNTIFS('English Scores- Leveled papers'!$H$4:$KM$4,AN$3,'English Scores- Leveled papers'!$H72:$KM72,"&lt;&gt;")=0,"",SUMIF('English Scores- Leveled papers'!$H$4:$KM$4,AN$3,'English Scores- Leveled papers'!$H72:$KM72)))</f>
        <is>
          <t/>
        </is>
      </c>
      <c r="AO70" s="319" t="inlineStr">
        <f aca="false">IF($B70="","",IF(COUNTIFS('English Scores- Leveled papers'!$H$4:$KM$4,AO$3,'English Scores- Leveled papers'!$H72:$KM72,"&lt;&gt;")=0,"",SUMIF('English Scores- Leveled papers'!$H$4:$KM$4,AO$3,'English Scores- Leveled papers'!$H72:$KM72)))</f>
        <is>
          <t/>
        </is>
      </c>
      <c r="AP70" s="319" t="inlineStr">
        <f aca="false">IF($B70="","",IF(COUNTIFS('English Scores- Leveled papers'!$H$4:$KM$4,AP$3,'English Scores- Leveled papers'!$H72:$KM72,"&lt;&gt;")=0,"",SUMIF('English Scores- Leveled papers'!$H$4:$KM$4,AP$3,'English Scores- Leveled papers'!$H72:$KM72)))</f>
        <is>
          <t/>
        </is>
      </c>
      <c r="AQ70" s="319" t="inlineStr">
        <f aca="false">IF($B70="","",IF(COUNTIFS('English Scores- Leveled papers'!$H$4:$KM$4,AQ$3,'English Scores- Leveled papers'!$H72:$KM72,"&lt;&gt;")=0,"",SUMIF('English Scores- Leveled papers'!$H$4:$KM$4,AQ$3,'English Scores- Leveled papers'!$H72:$KM72)))</f>
        <is>
          <t/>
        </is>
      </c>
      <c r="AR70" s="319" t="inlineStr">
        <f aca="false">IF($B70="","",IF(COUNTIFS('English Scores- Leveled papers'!$H$4:$KM$4,AR$3,'English Scores- Leveled papers'!$H72:$KM72,"&lt;&gt;")=0,"",SUMIF('English Scores- Leveled papers'!$H$4:$KM$4,AR$3,'English Scores- Leveled papers'!$H72:$KM72)))</f>
        <is>
          <t/>
        </is>
      </c>
      <c r="AS70" s="319" t="inlineStr">
        <f aca="false">IF($B70="","",IF(COUNTIFS('English Scores- Leveled papers'!$H$4:$KM$4,AS$3,'English Scores- Leveled papers'!$H72:$KM72,"&lt;&gt;")=0,"",SUMIF('English Scores- Leveled papers'!$H$4:$KM$4,AS$3,'English Scores- Leveled papers'!$H72:$KM72)))</f>
        <is>
          <t/>
        </is>
      </c>
      <c r="AT70" s="319" t="inlineStr">
        <f aca="false">IF($B70="","",IF(COUNTIFS('English Scores- Leveled papers'!$H$4:$KM$4,AT$3,'English Scores- Leveled papers'!$H72:$KM72,"&lt;&gt;")=0,"",SUMIF('English Scores- Leveled papers'!$H$4:$KM$4,AT$3,'English Scores- Leveled papers'!$H72:$KM72)))</f>
        <is>
          <t/>
        </is>
      </c>
      <c r="AU70" s="319" t="inlineStr">
        <f aca="false">IF($B70="","",IF(COUNTIFS('English Scores- Leveled papers'!$H$4:$KM$4,AU$3,'English Scores- Leveled papers'!$H72:$KM72,"&lt;&gt;")=0,"",SUMIF('English Scores- Leveled papers'!$H$4:$KM$4,AU$3,'English Scores- Leveled papers'!$H72:$KM72)))</f>
        <is>
          <t/>
        </is>
      </c>
      <c r="AV70" s="319" t="inlineStr">
        <f aca="false">IF($B70="","",IF(COUNTIFS('English Scores- Leveled papers'!$H$4:$KM$4,AV$3,'English Scores- Leveled papers'!$H72:$KM72,"&lt;&gt;")=0,"",SUMIF('English Scores- Leveled papers'!$H$4:$KM$4,AV$3,'English Scores- Leveled papers'!$H72:$KM72)))</f>
        <is>
          <t/>
        </is>
      </c>
      <c r="AW70" s="319" t="inlineStr">
        <f aca="false">IF($B70="","",IF(COUNTIFS('English Scores- Leveled papers'!$H$4:$KM$4,AW$3,'English Scores- Leveled papers'!$H72:$KM72,"&lt;&gt;")=0,"",SUMIF('English Scores- Leveled papers'!$H$4:$KM$4,AW$3,'English Scores- Leveled papers'!$H72:$KM72)))</f>
        <is>
          <t/>
        </is>
      </c>
      <c r="AX70" s="319" t="inlineStr">
        <f aca="false">IF($B70="","",IF(COUNTIFS('English Scores- Leveled papers'!$H$4:$KM$4,AX$3,'English Scores- Leveled papers'!$H72:$KM72,"&lt;&gt;")=0,"",SUMIF('English Scores- Leveled papers'!$H$4:$KM$4,AX$3,'English Scores- Leveled papers'!$H72:$KM72)))</f>
        <is>
          <t/>
        </is>
      </c>
      <c r="AY70" s="319" t="inlineStr">
        <f aca="false">IF($B70="","",IF(COUNTIFS('English Scores- Leveled papers'!$H$4:$KM$4,AY$3,'English Scores- Leveled papers'!$H72:$KM72,"&lt;&gt;")=0,"",SUMIF('English Scores- Leveled papers'!$H$4:$KM$4,AY$3,'English Scores- Leveled papers'!$H72:$KM72)))</f>
        <is>
          <t/>
        </is>
      </c>
      <c r="AZ70" s="752" t="inlineStr">
        <f aca="false">IF($B70="","",IF(COUNTIFS('English Scores- Leveled papers'!$H$4:$KM$4,AZ$3,'English Scores- Leveled papers'!$H72:$KM72,"&lt;&gt;")=0,"",SUMIF('English Scores- Leveled papers'!$H$4:$KM$4,AZ$3,'English Scores- Leveled papers'!$H72:$KM72)))</f>
        <is>
          <t/>
        </is>
      </c>
      <c r="BA70" s="752" t="inlineStr">
        <f aca="false">IF($B70="","",IF(COUNTIFS('English Scores- Leveled papers'!$H$4:$KM$4,BA$3,'English Scores- Leveled papers'!$H72:$KM72,"&lt;&gt;")=0,"",SUMIF('English Scores- Leveled papers'!$H$4:$KM$4,BA$3,'English Scores- Leveled papers'!$H72:$KM72)))</f>
        <is>
          <t/>
        </is>
      </c>
      <c r="BB70" s="752" t="inlineStr">
        <f aca="false">IF($B70="","",IF(COUNTIFS('English Scores- Leveled papers'!$H$4:$KM$4,BB$3,'English Scores- Leveled papers'!$H72:$KM72,"&lt;&gt;")=0,"",SUMIF('English Scores- Leveled papers'!$H$4:$KM$4,BB$3,'English Scores- Leveled papers'!$H72:$KM72)))</f>
        <is>
          <t/>
        </is>
      </c>
      <c r="BC70" s="752" t="inlineStr">
        <f aca="false">IF($B70="","",IF(COUNTIFS('English Scores- Leveled papers'!$H$4:$KM$4,BC$3,'English Scores- Leveled papers'!$H72:$KM72,"&lt;&gt;")=0,"",SUMIF('English Scores- Leveled papers'!$H$4:$KM$4,BC$3,'English Scores- Leveled papers'!$H72:$KM72)))</f>
        <is>
          <t/>
        </is>
      </c>
      <c r="BD70" s="752"/>
      <c r="BE70" s="752"/>
      <c r="BF70" s="752" t="inlineStr">
        <f aca="false">IF($B70="","",IF(COUNTIFS('English Scores- Leveled papers'!$H$4:$KM$4,BF$3,'English Scores- Leveled papers'!$H72:$KM72,"&lt;&gt;")=0,"",SUMIF('English Scores- Leveled papers'!$H$4:$KM$4,BF$3,'English Scores- Leveled papers'!$H72:$KM72)))</f>
        <is>
          <t/>
        </is>
      </c>
      <c r="BG70" s="752" t="inlineStr">
        <f aca="false">IF($B70="","",IF(COUNTIFS('English Scores- Leveled papers'!$H$4:$KM$4,BG$3,'English Scores- Leveled papers'!$H72:$KM72,"&lt;&gt;")=0,"",SUMIF('English Scores- Leveled papers'!$H$4:$KM$4,BG$3,'English Scores- Leveled papers'!$H72:$KM72)))</f>
        <is>
          <t/>
        </is>
      </c>
      <c r="BH70" s="752" t="inlineStr">
        <f aca="false">IF($B70="","",IF(COUNTIFS('English Scores- Leveled papers'!$H$4:$KM$4,BH$3,'English Scores- Leveled papers'!$H72:$KM72,"&lt;&gt;")=0,"",SUMIF('English Scores- Leveled papers'!$H$4:$KM$4,BH$3,'English Scores- Leveled papers'!$H72:$KM72)))</f>
        <is>
          <t/>
        </is>
      </c>
      <c r="BI70" s="752" t="inlineStr">
        <f aca="false">IF($B70="","",IF(COUNTIFS('English Scores- Leveled papers'!$H$4:$KM$4,BI$3,'English Scores- Leveled papers'!$H72:$KM72,"&lt;&gt;")=0,"",SUMIF('English Scores- Leveled papers'!$H$4:$KM$4,BI$3,'English Scores- Leveled papers'!$H72:$KM72)))</f>
        <is>
          <t/>
        </is>
      </c>
      <c r="BJ70" s="752" t="inlineStr">
        <f aca="false">IF($B70="","",IF(COUNTIFS('English Scores- Leveled papers'!$H$4:$KM$4,BJ$3,'English Scores- Leveled papers'!$H72:$KM72,"&lt;&gt;")=0,"",SUMIF('English Scores- Leveled papers'!$H$4:$KM$4,BJ$3,'English Scores- Leveled papers'!$H72:$KM72)))</f>
        <is>
          <t/>
        </is>
      </c>
      <c r="BK70" s="752" t="inlineStr">
        <f aca="false">IF($B70="","",IF(COUNTIFS('English Scores- Leveled papers'!$H$4:$KM$4,BK$3,'English Scores- Leveled papers'!$H72:$KM72,"&lt;&gt;")=0,"",SUMIF('English Scores- Leveled papers'!$H$4:$KM$4,BK$3,'English Scores- Leveled papers'!$H72:$KM72)))</f>
        <is>
          <t/>
        </is>
      </c>
      <c r="BL70" s="752" t="inlineStr">
        <f aca="false">IF($B70="","",IF(COUNTIFS('English Scores- Leveled papers'!$H$4:$KM$4,BL$3,'English Scores- Leveled papers'!$H72:$KM72,"&lt;&gt;")=0,"",SUMIF('English Scores- Leveled papers'!$H$4:$KM$4,BL$3,'English Scores- Leveled papers'!$H72:$KM72)))</f>
        <is>
          <t/>
        </is>
      </c>
      <c r="BM70" s="752" t="inlineStr">
        <f aca="false">IF($B70="","",IF(COUNTIFS('English Scores- Leveled papers'!$H$4:$KM$4,BM$3,'English Scores- Leveled papers'!$H72:$KM72,"&lt;&gt;")=0,"",SUMIF('English Scores- Leveled papers'!$H$4:$KM$4,BM$3,'English Scores- Leveled papers'!$H72:$KM72)))</f>
        <is>
          <t/>
        </is>
      </c>
      <c r="BN70" s="752" t="inlineStr">
        <f aca="false">IF($B70="","",IF(COUNTIFS('English Scores- Leveled papers'!$H$4:$KM$4,BN$3,'English Scores- Leveled papers'!$H72:$KM72,"&lt;&gt;")=0,"",SUMIF('English Scores- Leveled papers'!$H$4:$KM$4,BN$3,'English Scores- Leveled papers'!$H72:$KM72)))</f>
        <is>
          <t/>
        </is>
      </c>
      <c r="BO70" s="752" t="inlineStr">
        <f aca="false">IF($B70="","",IF(COUNTIFS('English Scores- Leveled papers'!$H$4:$KM$4,BO$3,'English Scores- Leveled papers'!$H72:$KM72,"&lt;&gt;")=0,"",SUMIF('English Scores- Leveled papers'!$H$4:$KM$4,BO$3,'English Scores- Leveled papers'!$H72:$KM72)))</f>
        <is>
          <t/>
        </is>
      </c>
      <c r="BP70" s="319" t="inlineStr">
        <f aca="false">IF($B70="","",IF(COUNTIFS('English Scores- Leveled papers'!$H$4:$KM$4,BP$3,'English Scores- Leveled papers'!$H72:$KM72,"&lt;&gt;")=0,"",SUMIF('English Scores- Leveled papers'!$H$4:$KM$4,BP$3,'English Scores- Leveled papers'!$H72:$KM72)))</f>
        <is>
          <t/>
        </is>
      </c>
      <c r="BQ70" s="319" t="inlineStr">
        <f aca="false">IF($B70="","",IF(COUNTIFS('English Scores- Leveled papers'!$H$4:$KM$4,BQ$3,'English Scores- Leveled papers'!$H72:$KM72,"&lt;&gt;")=0,"",SUMIF('English Scores- Leveled papers'!$H$4:$KM$4,BQ$3,'English Scores- Leveled papers'!$H72:$KM72)))</f>
        <is>
          <t/>
        </is>
      </c>
      <c r="BR70" s="319" t="inlineStr">
        <f aca="false">IF($B70="","",IF(COUNTIFS('English Scores- Leveled papers'!$H$4:$KM$4,BR$3,'English Scores- Leveled papers'!$H72:$KM72,"&lt;&gt;")=0,"",SUMIF('English Scores- Leveled papers'!$H$4:$KM$4,BR$3,'English Scores- Leveled papers'!$H72:$KM72)))</f>
        <is>
          <t/>
        </is>
      </c>
      <c r="BS70" s="319" t="inlineStr">
        <f aca="false">IF($B70="","",IF(COUNTIFS('English Scores- Leveled papers'!$H$4:$KM$4,BS$3,'English Scores- Leveled papers'!$H72:$KM72,"&lt;&gt;")=0,"",SUMIF('English Scores- Leveled papers'!$H$4:$KM$4,BS$3,'English Scores- Leveled papers'!$H72:$KM72)))</f>
        <is>
          <t/>
        </is>
      </c>
      <c r="BT70" s="319" t="inlineStr">
        <f aca="false">IF($B70="","",IF(COUNTIFS('English Scores- Leveled papers'!$H$4:$KM$4,BT$3,'English Scores- Leveled papers'!$H72:$KM72,"&lt;&gt;")=0,"",SUMIF('English Scores- Leveled papers'!$H$4:$KM$4,BT$3,'English Scores- Leveled papers'!$H72:$KM72)))</f>
        <is>
          <t/>
        </is>
      </c>
      <c r="BU70" s="319" t="inlineStr">
        <f aca="false">IF($B70="","",IF(COUNTIFS('English Scores- Leveled papers'!$H$4:$KM$4,BU$3,'English Scores- Leveled papers'!$H72:$KM72,"&lt;&gt;")=0,"",SUMIF('English Scores- Leveled papers'!$H$4:$KM$4,BU$3,'English Scores- Leveled papers'!$H72:$KM72)))</f>
        <is>
          <t/>
        </is>
      </c>
      <c r="BV70" s="319" t="inlineStr">
        <f aca="false">IF($B70="","",IF(COUNTIFS('English Scores- Leveled papers'!$H$4:$KM$4,BV$3,'English Scores- Leveled papers'!$H72:$KM72,"&lt;&gt;")=0,"",SUMIF('English Scores- Leveled papers'!$H$4:$KM$4,BV$3,'English Scores- Leveled papers'!$H72:$KM72)))</f>
        <is>
          <t/>
        </is>
      </c>
      <c r="BW70" s="319" t="inlineStr">
        <f aca="false">IF($B70="","",IF(COUNTIFS('English Scores- Leveled papers'!$H$4:$KM$4,BW$3,'English Scores- Leveled papers'!$H72:$KM72,"&lt;&gt;")=0,"",SUMIF('English Scores- Leveled papers'!$H$4:$KM$4,BW$3,'English Scores- Leveled papers'!$H72:$KM72)))</f>
        <is>
          <t/>
        </is>
      </c>
      <c r="BX70" s="752" t="inlineStr">
        <f aca="false">IF($B70="","",IF(COUNTIFS('English Scores- Leveled papers'!$H$4:$KM$4,BX$3,'English Scores- Leveled papers'!$H72:$KM72,"&lt;&gt;")=0,"",SUMIF('English Scores- Leveled papers'!$H$4:$KM$4,BX$3,'English Scores- Leveled papers'!$H72:$KM72)))</f>
        <is>
          <t/>
        </is>
      </c>
      <c r="BY70" s="752" t="inlineStr">
        <f aca="false">IF($B70="","",IF(COUNTIFS('English Scores- Leveled papers'!$H$4:$KM$4,BY$3,'English Scores- Leveled papers'!$H72:$KM72,"&lt;&gt;")=0,"",SUMIF('English Scores- Leveled papers'!$H$4:$KM$4,BY$3,'English Scores- Leveled papers'!$H72:$KM72)))</f>
        <is>
          <t/>
        </is>
      </c>
      <c r="BZ70" s="752" t="inlineStr">
        <f aca="false">IF($B70="","",IF(COUNTIFS('English Scores- Leveled papers'!$H$4:$KM$4,BZ$3,'English Scores- Leveled papers'!$H72:$KM72,"&lt;&gt;")=0,"",SUMIF('English Scores- Leveled papers'!$H$4:$KM$4,BZ$3,'English Scores- Leveled papers'!$H72:$KM72)))</f>
        <is>
          <t/>
        </is>
      </c>
      <c r="CA70" s="752" t="inlineStr">
        <f aca="false">IF($B70="","",IF(COUNTIFS('English Scores- Leveled papers'!$H$4:$KM$4,CA$3,'English Scores- Leveled papers'!$H72:$KM72,"&lt;&gt;")=0,"",SUMIF('English Scores- Leveled papers'!$H$4:$KM$4,CA$3,'English Scores- Leveled papers'!$H72:$KM72)))</f>
        <is>
          <t/>
        </is>
      </c>
      <c r="CB70" s="752" t="inlineStr">
        <f aca="false">IF($B70="","",IF(COUNTIFS('English Scores- Leveled papers'!$H$4:$KM$4,CB$3,'English Scores- Leveled papers'!$H72:$KM72,"&lt;&gt;")=0,"",SUMIF('English Scores- Leveled papers'!$H$4:$KM$4,CB$3,'English Scores- Leveled papers'!$H72:$KM72)))</f>
        <is>
          <t/>
        </is>
      </c>
      <c r="CC70" s="752" t="inlineStr">
        <f aca="false">IF($B70="","",IF(COUNTIFS('English Scores- Leveled papers'!$H$4:$KM$4,CC$3,'English Scores- Leveled papers'!$H72:$KM72,"&lt;&gt;")=0,"",SUMIF('English Scores- Leveled papers'!$H$4:$KM$4,CC$3,'English Scores- Leveled papers'!$H72:$KM72)))</f>
        <is>
          <t/>
        </is>
      </c>
      <c r="CD70" s="752" t="inlineStr">
        <f aca="false">IF($B70="","",IF(COUNTIFS('English Scores- Leveled papers'!$H$4:$KM$4,CD$3,'English Scores- Leveled papers'!$H72:$KM72,"&lt;&gt;")=0,"",SUMIF('English Scores- Leveled papers'!$H$4:$KM$4,CD$3,'English Scores- Leveled papers'!$H72:$KM72)))</f>
        <is>
          <t/>
        </is>
      </c>
      <c r="CE70" s="752" t="inlineStr">
        <f aca="false">IF($B70="","",IF(COUNTIFS('English Scores- Leveled papers'!$H$4:$KM$4,CE$3,'English Scores- Leveled papers'!$H72:$KM72,"&lt;&gt;")=0,"",SUMIF('English Scores- Leveled papers'!$H$4:$KM$4,CE$3,'English Scores- Leveled papers'!$H72:$KM72)))</f>
        <is>
          <t/>
        </is>
      </c>
      <c r="CF70" s="752" t="inlineStr">
        <f aca="false">IF($B70="","",IF(COUNTIFS('English Scores- Leveled papers'!$H$4:$KM$4,CF$3,'English Scores- Leveled papers'!$H72:$KM72,"&lt;&gt;")=0,"",SUMIF('English Scores- Leveled papers'!$H$4:$KM$4,CF$3,'English Scores- Leveled papers'!$H72:$KM72)))</f>
        <is>
          <t/>
        </is>
      </c>
      <c r="CG70" s="319" t="inlineStr">
        <f aca="false">IF($B70="","",IF(COUNTIFS('English Scores- Leveled papers'!$H$4:$KM$4,CG$3,'English Scores- Leveled papers'!$H72:$KM72,"&lt;&gt;")=0,"",SUMIF('English Scores- Leveled papers'!$H$4:$KM$4,CG$3,'English Scores- Leveled papers'!$H72:$KM72)))</f>
        <is>
          <t/>
        </is>
      </c>
      <c r="CH70" s="319" t="inlineStr">
        <f aca="false">IF($B70="","",IF(COUNTIFS('English Scores- Leveled papers'!$H$4:$KM$4,CH$3,'English Scores- Leveled papers'!$H72:$KM72,"&lt;&gt;")=0,"",SUMIF('English Scores- Leveled papers'!$H$4:$KM$4,CH$3,'English Scores- Leveled papers'!$H72:$KM72)))</f>
        <is>
          <t/>
        </is>
      </c>
      <c r="CI70" s="319" t="inlineStr">
        <f aca="false">IF($B70="","",IF(COUNTIFS('English Scores- Leveled papers'!$H$4:$KM$4,CI$3,'English Scores- Leveled papers'!$H72:$KM72,"&lt;&gt;")=0,"",SUMIF('English Scores- Leveled papers'!$H$4:$KM$4,CI$3,'English Scores- Leveled papers'!$H72:$KM72)))</f>
        <is>
          <t/>
        </is>
      </c>
      <c r="CJ70" s="319" t="inlineStr">
        <f aca="false">IF($B70="","",IF(COUNTIFS('English Scores- Leveled papers'!$H$4:$KM$4,CJ$3,'English Scores- Leveled papers'!$H72:$KM72,"&lt;&gt;")=0,"",SUMIF('English Scores- Leveled papers'!$H$4:$KM$4,CJ$3,'English Scores- Leveled papers'!$H72:$KM72)))</f>
        <is>
          <t/>
        </is>
      </c>
      <c r="CK70" s="319" t="inlineStr">
        <f aca="false">IF($B70="","",IF(COUNTIFS('English Scores- Leveled papers'!$H$4:$KM$4,CK$3,'English Scores- Leveled papers'!$H72:$KM72,"&lt;&gt;")=0,"",SUMIF('English Scores- Leveled papers'!$H$4:$KM$4,CK$3,'English Scores- Leveled papers'!$H72:$KM72)))</f>
        <is>
          <t/>
        </is>
      </c>
      <c r="CL70" s="752" t="inlineStr">
        <f aca="false">IF($B70="","",IF(COUNTIFS('English Scores- Leveled papers'!$H$4:$KM$4,CL$3,'English Scores- Leveled papers'!$H72:$KM72,"&lt;&gt;")=0,"",SUMIF('English Scores- Leveled papers'!$H$4:$KM$4,CL$3,'English Scores- Leveled papers'!$H72:$KM72)))</f>
        <is>
          <t/>
        </is>
      </c>
      <c r="CM70" s="752" t="inlineStr">
        <f aca="false">IF($B70="","",IF(COUNTIFS('English Scores- Leveled papers'!$H$4:$KM$4,CM$3,'English Scores- Leveled papers'!$H72:$KM72,"&lt;&gt;")=0,"",SUMIF('English Scores- Leveled papers'!$H$4:$KM$4,CM$3,'English Scores- Leveled papers'!$H72:$KM72)))</f>
        <is>
          <t/>
        </is>
      </c>
      <c r="CN70" s="752" t="inlineStr">
        <f aca="false">IF($B70="","",IF(COUNTIFS('English Scores- Leveled papers'!$H$4:$KM$4,CN$3,'English Scores- Leveled papers'!$H72:$KM72,"&lt;&gt;")=0,"",SUMIF('English Scores- Leveled papers'!$H$4:$KM$4,CN$3,'English Scores- Leveled papers'!$H72:$KM72)))</f>
        <is>
          <t/>
        </is>
      </c>
      <c r="CO70" s="752" t="inlineStr">
        <f aca="false">IF($B70="","",IF(COUNTIFS('English Scores- Leveled papers'!$H$4:$KM$4,CO$3,'English Scores- Leveled papers'!$H72:$KM72,"&lt;&gt;")=0,"",SUMIF('English Scores- Leveled papers'!$H$4:$KM$4,CO$3,'English Scores- Leveled papers'!$H72:$KM72)))</f>
        <is>
          <t/>
        </is>
      </c>
      <c r="CP70" s="752" t="inlineStr">
        <f aca="false">IF($B70="","",IF(COUNTIFS('English Scores- Leveled papers'!$H$4:$KM$4,CP$3,'English Scores- Leveled papers'!$H72:$KM72,"&lt;&gt;")=0,"",SUMIF('English Scores- Leveled papers'!$H$4:$KM$4,CP$3,'English Scores- Leveled papers'!$H72:$KM72)))</f>
        <is>
          <t/>
        </is>
      </c>
      <c r="CQ70" s="752" t="inlineStr">
        <f aca="false">IF($B70="","",IF(COUNTIFS('English Scores- Leveled papers'!$H$4:$KM$4,CQ$3,'English Scores- Leveled papers'!$H72:$KM72,"&lt;&gt;")=0,"",SUMIF('English Scores- Leveled papers'!$H$4:$KM$4,CQ$3,'English Scores- Leveled papers'!$H72:$KM72)))</f>
        <is>
          <t/>
        </is>
      </c>
      <c r="CR70" s="752" t="inlineStr">
        <f aca="false">IF($B70="","",IF(COUNTIFS('English Scores- Leveled papers'!$H$4:$KM$4,CR$3,'English Scores- Leveled papers'!$H72:$KM72,"&lt;&gt;")=0,"",SUMIF('English Scores- Leveled papers'!$H$4:$KM$4,CR$3,'English Scores- Leveled papers'!$H72:$KM72)))</f>
        <is>
          <t/>
        </is>
      </c>
      <c r="CS70" s="752" t="inlineStr">
        <f aca="false">IF($B70="","",IF(COUNTIFS('English Scores- Leveled papers'!$H$4:$KM$4,CS$3,'English Scores- Leveled papers'!$H72:$KM72,"&lt;&gt;")=0,"",SUMIF('English Scores- Leveled papers'!$H$4:$KM$4,CS$3,'English Scores- Leveled papers'!$H72:$KM72)))</f>
        <is>
          <t/>
        </is>
      </c>
      <c r="CT70" s="319" t="inlineStr">
        <f aca="false">IF($B70="","",IF(COUNTIFS('English Scores- Leveled papers'!$H$4:$KM$4,CT$3,'English Scores- Leveled papers'!$H72:$KM72,"&lt;&gt;")=0,"",SUMIF('English Scores- Leveled papers'!$H$4:$KM$4,CT$3,'English Scores- Leveled papers'!$H72:$KM72)))</f>
        <is>
          <t/>
        </is>
      </c>
      <c r="CU70" s="319" t="inlineStr">
        <f aca="false">IF($B70="","",IF(COUNTIFS('English Scores- Leveled papers'!$H$4:$KM$4,CU$3,'English Scores- Leveled papers'!$H72:$KM72,"&lt;&gt;")=0,"",SUMIF('English Scores- Leveled papers'!$H$4:$KM$4,CU$3,'English Scores- Leveled papers'!$H72:$KM72)))</f>
        <is>
          <t/>
        </is>
      </c>
      <c r="CV70" s="319" t="inlineStr">
        <f aca="false">IF($B70="","",IF(COUNTIFS('English Scores- Leveled papers'!$H$4:$KM$4,CV$3,'English Scores- Leveled papers'!$H72:$KM72,"&lt;&gt;")=0,"",SUMIF('English Scores- Leveled papers'!$H$4:$KM$4,CV$3,'English Scores- Leveled papers'!$H72:$KM72)))</f>
        <is>
          <t/>
        </is>
      </c>
      <c r="CW70" s="319" t="inlineStr">
        <f aca="false">IF($B70="","",IF(COUNTIFS('English Scores- Leveled papers'!$H$4:$KM$4,CW$3,'English Scores- Leveled papers'!$H72:$KM72,"&lt;&gt;")=0,"",SUMIF('English Scores- Leveled papers'!$H$4:$KM$4,CW$3,'English Scores- Leveled papers'!$H72:$KM72)))</f>
        <is>
          <t/>
        </is>
      </c>
      <c r="CX70" s="319" t="inlineStr">
        <f aca="false">IF($B70="","",IF(COUNTIFS('English Scores- Leveled papers'!$H$4:$KM$4,CX$3,'English Scores- Leveled papers'!$H72:$KM72,"&lt;&gt;")=0,"",SUMIF('English Scores- Leveled papers'!$H$4:$KM$4,CX$3,'English Scores- Leveled papers'!$H72:$KM72)))</f>
        <is>
          <t/>
        </is>
      </c>
      <c r="CY70" s="319" t="inlineStr">
        <f aca="false">IF($B70="","",IF(COUNTIFS('English Scores- Leveled papers'!$H$4:$KM$4,CY$3,'English Scores- Leveled papers'!$H72:$KM72,"&lt;&gt;")=0,"",SUMIF('English Scores- Leveled papers'!$H$4:$KM$4,CY$3,'English Scores- Leveled papers'!$H72:$KM72)))</f>
        <is>
          <t/>
        </is>
      </c>
      <c r="CZ70" s="319" t="inlineStr">
        <f aca="false">IF($B70="","",IF(COUNTIFS('English Scores- Leveled papers'!$H$4:$KM$4,CZ$3,'English Scores- Leveled papers'!$H72:$KM72,"&lt;&gt;")=0,"",SUMIF('English Scores- Leveled papers'!$H$4:$KM$4,CZ$3,'English Scores- Leveled papers'!$H72:$KM72)))</f>
        <is>
          <t/>
        </is>
      </c>
      <c r="DA70" s="319" t="inlineStr">
        <f aca="false">IF($B70="","",IF(COUNTIFS('English Scores- Leveled papers'!$H$4:$KM$4,DA$3,'English Scores- Leveled papers'!$H72:$KM72,"&lt;&gt;")=0,"",SUMIF('English Scores- Leveled papers'!$H$4:$KM$4,DA$3,'English Scores- Leveled papers'!$H72:$KM72)))</f>
        <is>
          <t/>
        </is>
      </c>
      <c r="DB70" s="319" t="inlineStr">
        <f aca="false">IF($B70="","",IF(COUNTIFS('English Scores- Leveled papers'!$H$4:$KM$4,DB$3,'English Scores- Leveled papers'!$H72:$KM72,"&lt;&gt;")=0,"",SUMIF('English Scores- Leveled papers'!$H$4:$KM$4,DB$3,'English Scores- Leveled papers'!$H72:$KM72)))</f>
        <is>
          <t/>
        </is>
      </c>
      <c r="DC70" s="319" t="inlineStr">
        <f aca="false">IF($B70="","",IF(COUNTIFS('English Scores- Leveled papers'!$H$4:$KM$4,DC$3,'English Scores- Leveled papers'!$H72:$KM72,"&lt;&gt;")=0,"",SUMIF('English Scores- Leveled papers'!$H$4:$KM$4,DC$3,'English Scores- Leveled papers'!$H72:$KM72)))</f>
        <is>
          <t/>
        </is>
      </c>
      <c r="DD70" s="319" t="inlineStr">
        <f aca="false">IF($B70="","",IF(COUNTIFS('English Scores- Leveled papers'!$H$4:$KM$4,DD$3,'English Scores- Leveled papers'!$H72:$KM72,"&lt;&gt;")=0,"",SUMIF('English Scores- Leveled papers'!$H$4:$KM$4,DD$3,'English Scores- Leveled papers'!$H72:$KM72)))</f>
        <is>
          <t/>
        </is>
      </c>
      <c r="DE70" s="319" t="inlineStr">
        <f aca="false">IF($B70="","",IF(COUNTIFS('English Scores- Leveled papers'!$H$4:$KM$4,DE$3,'English Scores- Leveled papers'!$H72:$KM72,"&lt;&gt;")=0,"",SUMIF('English Scores- Leveled papers'!$H$4:$KM$4,DE$3,'English Scores- Leveled papers'!$H72:$KM72)))</f>
        <is>
          <t/>
        </is>
      </c>
      <c r="DF70" s="752" t="inlineStr">
        <f aca="false">IF($B70="","",IF(COUNTIFS('English Scores- Leveled papers'!$H$4:$KM$4,DF$3,'English Scores- Leveled papers'!$H72:$KM72,"&lt;&gt;")=0,"",SUMIF('English Scores- Leveled papers'!$H$4:$KM$4,DF$3,'English Scores- Leveled papers'!$H72:$KM72)))</f>
        <is>
          <t/>
        </is>
      </c>
      <c r="DG70" s="752" t="inlineStr">
        <f aca="false">IF($B70="","",IF(COUNTIFS('English Scores- Leveled papers'!$H$4:$KM$4,DG$3,'English Scores- Leveled papers'!$H72:$KM72,"&lt;&gt;")=0,"",SUMIF('English Scores- Leveled papers'!$H$4:$KM$4,DG$3,'English Scores- Leveled papers'!$H72:$KM72)))</f>
        <is>
          <t/>
        </is>
      </c>
      <c r="DH70" s="752" t="inlineStr">
        <f aca="false">IF($B70="","",IF(COUNTIFS('English Scores- Leveled papers'!$H$4:$KM$4,DH$3,'English Scores- Leveled papers'!$H72:$KM72,"&lt;&gt;")=0,"",SUMIF('English Scores- Leveled papers'!$H$4:$KM$4,DH$3,'English Scores- Leveled papers'!$H72:$KM72)))</f>
        <is>
          <t/>
        </is>
      </c>
      <c r="DI70" s="752" t="inlineStr">
        <f aca="false">IF($B70="","",IF(COUNTIFS('English Scores- Leveled papers'!$H$4:$KM$4,DI$3,'English Scores- Leveled papers'!$H72:$KM72,"&lt;&gt;")=0,"",SUMIF('English Scores- Leveled papers'!$H$4:$KM$4,DI$3,'English Scores- Leveled papers'!$H72:$KM72)))</f>
        <is>
          <t/>
        </is>
      </c>
      <c r="DJ70" s="752" t="inlineStr">
        <f aca="false">IF($B70="","",IF(COUNTIFS('English Scores- Leveled papers'!$H$4:$KM$4,DJ$3,'English Scores- Leveled papers'!$H72:$KM72,"&lt;&gt;")=0,"",SUMIF('English Scores- Leveled papers'!$H$4:$KM$4,DJ$3,'English Scores- Leveled papers'!$H72:$KM72)))</f>
        <is>
          <t/>
        </is>
      </c>
      <c r="DK70" s="752" t="inlineStr">
        <f aca="false">IF($B70="","",IF(COUNTIFS('English Scores- Leveled papers'!$H$4:$KM$4,DK$3,'English Scores- Leveled papers'!$H72:$KM72,"&lt;&gt;")=0,"",SUMIF('English Scores- Leveled papers'!$H$4:$KM$4,DK$3,'English Scores- Leveled papers'!$H72:$KM72)))</f>
        <is>
          <t/>
        </is>
      </c>
      <c r="DL70" s="752" t="inlineStr">
        <f aca="false">IF($B70="","",IF(COUNTIFS('English Scores- Leveled papers'!$H$4:$KM$4,DL$3,'English Scores- Leveled papers'!$H72:$KM72,"&lt;&gt;")=0,"",SUMIF('English Scores- Leveled papers'!$H$4:$KM$4,DL$3,'English Scores- Leveled papers'!$H72:$KM72)))</f>
        <is>
          <t/>
        </is>
      </c>
      <c r="DM70" s="752" t="inlineStr">
        <f aca="false">IF($B70="","",IF(COUNTIFS('English Scores- Leveled papers'!$H$4:$KM$4,DM$3,'English Scores- Leveled papers'!$H72:$KM72,"&lt;&gt;")=0,"",SUMIF('English Scores- Leveled papers'!$H$4:$KM$4,DM$3,'English Scores- Leveled papers'!$H72:$KM72)))</f>
        <is>
          <t/>
        </is>
      </c>
      <c r="DN70" s="752" t="inlineStr">
        <f aca="false">IF($B70="","",IF(COUNTIFS('English Scores- Leveled papers'!$H$4:$KM$4,DN$3,'English Scores- Leveled papers'!$H72:$KM72,"&lt;&gt;")=0,"",SUMIF('English Scores- Leveled papers'!$H$4:$KM$4,DN$3,'English Scores- Leveled papers'!$H72:$KM72)))</f>
        <is>
          <t/>
        </is>
      </c>
      <c r="DO70" s="752" t="inlineStr">
        <f aca="false">IF($B70="","",IF(COUNTIFS('English Scores- Leveled papers'!$H$4:$KM$4,DO$3,'English Scores- Leveled papers'!$H72:$KM72,"&lt;&gt;")=0,"",SUMIF('English Scores- Leveled papers'!$H$4:$KM$4,DO$3,'English Scores- Leveled papers'!$H72:$KM72)))</f>
        <is>
          <t/>
        </is>
      </c>
      <c r="DP70" s="752" t="inlineStr">
        <f aca="false">IF($B70="","",IF(COUNTIFS('English Scores- Leveled papers'!$H$4:$KM$4,DP$3,'English Scores- Leveled papers'!$H72:$KM72,"&lt;&gt;")=0,"",SUMIF('English Scores- Leveled papers'!$H$4:$KM$4,DP$3,'English Scores- Leveled papers'!$H72:$KM72)))</f>
        <is>
          <t/>
        </is>
      </c>
      <c r="DQ70" s="752" t="inlineStr">
        <f aca="false">IF($B70="","",IF(COUNTIFS('English Scores- Leveled papers'!$H$4:$KM$4,DQ$3,'English Scores- Leveled papers'!$H72:$KM72,"&lt;&gt;")=0,"",SUMIF('English Scores- Leveled papers'!$H$4:$KM$4,DQ$3,'English Scores- Leveled papers'!$H72:$KM72)))</f>
        <is>
          <t/>
        </is>
      </c>
      <c r="DR70" s="319" t="inlineStr">
        <f aca="false">IF($B70="","",IF(COUNTIFS('English Scores- Leveled papers'!$H$4:$KM$4,DR$3,'English Scores- Leveled papers'!$H72:$KM72,"&lt;&gt;")=0,"",SUMIF('English Scores- Leveled papers'!$H$4:$KM$4,DR$3,'English Scores- Leveled papers'!$H72:$KM72)))</f>
        <is>
          <t/>
        </is>
      </c>
      <c r="DS70" s="319" t="inlineStr">
        <f aca="false">IF($B70="","",IF(COUNTIFS('English Scores- Leveled papers'!$H$4:$KM$4,DS$3,'English Scores- Leveled papers'!$H72:$KM72,"&lt;&gt;")=0,"",SUMIF('English Scores- Leveled papers'!$H$4:$KM$4,DS$3,'English Scores- Leveled papers'!$H72:$KM72)))</f>
        <is>
          <t/>
        </is>
      </c>
      <c r="DT70" s="319" t="inlineStr">
        <f aca="false">IF($B70="","",IF(COUNTIFS('English Scores- Leveled papers'!$H$4:$KM$4,DT$3,'English Scores- Leveled papers'!$H72:$KM72,"&lt;&gt;")=0,"",SUMIF('English Scores- Leveled papers'!$H$4:$KM$4,DT$3,'English Scores- Leveled papers'!$H72:$KM72)))</f>
        <is>
          <t/>
        </is>
      </c>
      <c r="DU70" s="319" t="inlineStr">
        <f aca="false">IF($B70="","",IF(COUNTIFS('English Scores- Leveled papers'!$H$4:$KM$4,DU$3,'English Scores- Leveled papers'!$H72:$KM72,"&lt;&gt;")=0,"",SUMIF('English Scores- Leveled papers'!$H$4:$KM$4,DU$3,'English Scores- Leveled papers'!$H72:$KM72)))</f>
        <is>
          <t/>
        </is>
      </c>
      <c r="DV70" s="319" t="inlineStr">
        <f aca="false">IF($B70="","",IF(COUNTIFS('English Scores- Leveled papers'!$H$4:$KM$4,DV$3,'English Scores- Leveled papers'!$H72:$KM72,"&lt;&gt;")=0,"",SUMIF('English Scores- Leveled papers'!$H$4:$KM$4,DV$3,'English Scores- Leveled papers'!$H72:$KM72)))</f>
        <is>
          <t/>
        </is>
      </c>
      <c r="DW70" s="319" t="inlineStr">
        <f aca="false">IF($B70="","",IF(COUNTIFS('English Scores- Leveled papers'!$H$4:$KM$4,DW$3,'English Scores- Leveled papers'!$H72:$KM72,"&lt;&gt;")=0,"",SUMIF('English Scores- Leveled papers'!$H$4:$KM$4,DW$3,'English Scores- Leveled papers'!$H72:$KM72)))</f>
        <is>
          <t/>
        </is>
      </c>
      <c r="DX70" s="319" t="inlineStr">
        <f aca="false">IF($B70="","",IF(COUNTIFS('English Scores- Leveled papers'!$H$4:$KM$4,DX$3,'English Scores- Leveled papers'!$H72:$KM72,"&lt;&gt;")=0,"",SUMIF('English Scores- Leveled papers'!$H$4:$KM$4,DX$3,'English Scores- Leveled papers'!$H72:$KM72)))</f>
        <is>
          <t/>
        </is>
      </c>
      <c r="DY70" s="319" t="inlineStr">
        <f aca="false">IF($B70="","",IF(COUNTIFS('English Scores- Leveled papers'!$H$4:$KM$4,DY$3,'English Scores- Leveled papers'!$H72:$KM72,"&lt;&gt;")=0,"",SUMIF('English Scores- Leveled papers'!$H$4:$KM$4,DY$3,'English Scores- Leveled papers'!$H72:$KM72)))</f>
        <is>
          <t/>
        </is>
      </c>
      <c r="DZ70" s="319" t="inlineStr">
        <f aca="false">IF($B70="","",IF(COUNTIFS('English Scores- Leveled papers'!$H$4:$KM$4,DZ$3,'English Scores- Leveled papers'!$H72:$KM72,"&lt;&gt;")=0,"",SUMIF('English Scores- Leveled papers'!$H$4:$KM$4,DZ$3,'English Scores- Leveled papers'!$H72:$KM72)))</f>
        <is>
          <t/>
        </is>
      </c>
      <c r="EA70" s="319" t="inlineStr">
        <f aca="false">IF($B70="","",IF(COUNTIFS('English Scores- Leveled papers'!$H$4:$KM$4,EA$3,'English Scores- Leveled papers'!$H72:$KM72,"&lt;&gt;")=0,"",SUMIF('English Scores- Leveled papers'!$H$4:$KM$4,EA$3,'English Scores- Leveled papers'!$H72:$KM72)))</f>
        <is>
          <t/>
        </is>
      </c>
      <c r="EB70" s="319" t="inlineStr">
        <f aca="false">IF($B70="","",IF(COUNTIFS('English Scores- Leveled papers'!$H$4:$KM$4,EB$3,'English Scores- Leveled papers'!$H72:$KM72,"&lt;&gt;")=0,"",SUMIF('English Scores- Leveled papers'!$H$4:$KM$4,EB$3,'English Scores- Leveled papers'!$H72:$KM72)))</f>
        <is>
          <t/>
        </is>
      </c>
      <c r="EC70" s="319" t="inlineStr">
        <f aca="false">IF($B70="","",IF(COUNTIFS('English Scores- Leveled papers'!$H$4:$KM$4,EC$3,'English Scores- Leveled papers'!$H72:$KM72,"&lt;&gt;")=0,"",SUMIF('English Scores- Leveled papers'!$H$4:$KM$4,EC$3,'English Scores- Leveled papers'!$H72:$KM72)))</f>
        <is>
          <t/>
        </is>
      </c>
      <c r="ED70" s="752" t="inlineStr">
        <f aca="false">IF($B70="","",IF(COUNTIFS('English Scores- Leveled papers'!$H$4:$KM$4,ED$3,'English Scores- Leveled papers'!$H72:$KM72,"&lt;&gt;")=0,"",SUMIF('English Scores- Leveled papers'!$H$4:$KM$4,ED$3,'English Scores- Leveled papers'!$H72:$KM72)))</f>
        <is>
          <t/>
        </is>
      </c>
      <c r="EE70" s="752" t="inlineStr">
        <f aca="false">IF($B70="","",IF(COUNTIFS('English Scores- Leveled papers'!$H$4:$KM$4,EE$3,'English Scores- Leveled papers'!$H72:$KM72,"&lt;&gt;")=0,"",SUMIF('English Scores- Leveled papers'!$H$4:$KM$4,EE$3,'English Scores- Leveled papers'!$H72:$KM72)))</f>
        <is>
          <t/>
        </is>
      </c>
      <c r="EF70" s="752" t="inlineStr">
        <f aca="false">IF($B70="","",IF(COUNTIFS('English Scores- Leveled papers'!$H$4:$KM$4,EF$3,'English Scores- Leveled papers'!$H72:$KM72,"&lt;&gt;")=0,"",SUMIF('English Scores- Leveled papers'!$H$4:$KM$4,EF$3,'English Scores- Leveled papers'!$H72:$KM72)))</f>
        <is>
          <t/>
        </is>
      </c>
      <c r="EG70" s="752" t="inlineStr">
        <f aca="false">IF($B70="","",IF(COUNTIFS('English Scores- Leveled papers'!$H$4:$KM$4,EG$3,'English Scores- Leveled papers'!$H72:$KM72,"&lt;&gt;")=0,"",SUMIF('English Scores- Leveled papers'!$H$4:$KM$4,EG$3,'English Scores- Leveled papers'!$H72:$KM72)))</f>
        <is>
          <t/>
        </is>
      </c>
      <c r="EH70" s="752" t="inlineStr">
        <f aca="false">IF($B70="","",IF(COUNTIFS('English Scores- Leveled papers'!$H$4:$KM$4,EH$3,'English Scores- Leveled papers'!$H72:$KM72,"&lt;&gt;")=0,"",SUMIF('English Scores- Leveled papers'!$H$4:$KM$4,EH$3,'English Scores- Leveled papers'!$H72:$KM72)))</f>
        <is>
          <t/>
        </is>
      </c>
      <c r="EI70" s="752" t="inlineStr">
        <f aca="false">IF($B70="","",IF(COUNTIFS('English Scores- Leveled papers'!$H$4:$KM$4,EI$3,'English Scores- Leveled papers'!$H72:$KM72,"&lt;&gt;")=0,"",SUMIF('English Scores- Leveled papers'!$H$4:$KM$4,EI$3,'English Scores- Leveled papers'!$H72:$KM72)))</f>
        <is>
          <t/>
        </is>
      </c>
      <c r="EJ70" s="752" t="inlineStr">
        <f aca="false">IF($B70="","",IF(COUNTIFS('English Scores- Leveled papers'!$H$4:$KM$4,EJ$3,'English Scores- Leveled papers'!$H72:$KM72,"&lt;&gt;")=0,"",SUMIF('English Scores- Leveled papers'!$H$4:$KM$4,EJ$3,'English Scores- Leveled papers'!$H72:$KM72)))</f>
        <is>
          <t/>
        </is>
      </c>
      <c r="EK70" s="752" t="inlineStr">
        <f aca="false">IF($B70="","",IF(COUNTIFS('English Scores- Leveled papers'!$H$4:$KM$4,EK$3,'English Scores- Leveled papers'!$H72:$KM72,"&lt;&gt;")=0,"",SUMIF('English Scores- Leveled papers'!$H$4:$KM$4,EK$3,'English Scores- Leveled papers'!$H72:$KM72)))</f>
        <is>
          <t/>
        </is>
      </c>
      <c r="EL70" s="752" t="inlineStr">
        <f aca="false">IF($B70="","",IF(COUNTIFS('English Scores- Leveled papers'!$H$4:$KM$4,EL$3,'English Scores- Leveled papers'!$H72:$KM72,"&lt;&gt;")=0,"",SUMIF('English Scores- Leveled papers'!$H$4:$KM$4,EL$3,'English Scores- Leveled papers'!$H72:$KM72)))</f>
        <is>
          <t/>
        </is>
      </c>
      <c r="EM70" s="752" t="inlineStr">
        <f aca="false">IF($B70="","",IF(COUNTIFS('English Scores- Leveled papers'!$H$4:$KM$4,EM$3,'English Scores- Leveled papers'!$H72:$KM72,"&lt;&gt;")=0,"",SUMIF('English Scores- Leveled papers'!$H$4:$KM$4,EM$3,'English Scores- Leveled papers'!$H72:$KM72)))</f>
        <is>
          <t/>
        </is>
      </c>
      <c r="EN70" s="752" t="inlineStr">
        <f aca="false">IF($B70="","",IF(COUNTIFS('English Scores- Leveled papers'!$H$4:$KM$4,EN$3,'English Scores- Leveled papers'!$H72:$KM72,"&lt;&gt;")=0,"",SUMIF('English Scores- Leveled papers'!$H$4:$KM$4,EN$3,'English Scores- Leveled papers'!$H72:$KM72)))</f>
        <is>
          <t/>
        </is>
      </c>
      <c r="EO70" s="752" t="inlineStr">
        <f aca="false">IF($B70="","",IF(COUNTIFS('English Scores- Leveled papers'!$H$4:$KM$4,EO$3,'English Scores- Leveled papers'!$H72:$KM72,"&lt;&gt;")=0,"",SUMIF('English Scores- Leveled papers'!$H$4:$KM$4,EO$3,'English Scores- Leveled papers'!$H72:$KM72)))</f>
        <is>
          <t/>
        </is>
      </c>
      <c r="EP70" s="752" t="inlineStr">
        <f aca="false">IF($B70="","",IF(COUNTIFS('English Scores- Leveled papers'!$H$4:$KM$4,EP$3,'English Scores- Leveled papers'!$H72:$KM72,"&lt;&gt;")=0,"",SUMIF('English Scores- Leveled papers'!$H$4:$KM$4,EP$3,'English Scores- Leveled papers'!$H72:$KM72)))</f>
        <is>
          <t/>
        </is>
      </c>
    </row>
    <row r="71" customFormat="false" ht="12.75" hidden="false" customHeight="true" outlineLevel="0" collapsed="false">
      <c r="A71" s="315" t="n">
        <v>67</v>
      </c>
      <c r="B71" s="315" t="inlineStr">
        <f aca="false">'English Scores- Leveled papers'!B73</f>
        <is>
          <t/>
        </is>
      </c>
      <c r="C71" s="751" t="e">
        <f aca="false">IF('RC Mastery Check+Question type'!D71="","",IF(OR('RC Mastery Check+Question type'!D71=-0.5,'RC Mastery Check+Question type'!D71=0,'RC Mastery Check+Question type'!D71=0.2,'RC Mastery Check+Question type'!D71=0.5),"NR",'cover sheet'!#ref!))</f>
        <v>#VALUE!</v>
      </c>
      <c r="D71" s="316" t="inlineStr">
        <f aca="false">IF(OR(B71="",COUNT('English Scores- Leveled papers'!AJ73:KM73)=0),"",IF((AND(R71&gt;=(70/100),R71&lt;1.1)),9,IF(AND(Q71&gt;=(70/100),Q71&lt;1.1),8,IF(AND(P71&gt;=(70/100),P71&lt;1.1),7,IF(AND(O71&gt;=(70/100),O71&lt;1.1),6,IF(AND(N71&gt;=0.7,N71&lt;1.1),5,IF(AND(M71&gt;=0.7,M71&lt;1.1),5,IF(AND(L71&gt;=0.7,L71&lt;1.1),4,IF(AND(K71&gt;=0.7,K71&lt;1.1),4,IF(AND(J71&gt;=0.7,J71&lt;1.1),3,IF(AND(I71&gt;=0.7,I71&lt;1.1),3,IF(AND(H71&gt;=0.7,H71&lt;1.1),2,IF(AND(G71&gt;=0.7,G71&lt;1.1),2,IF(AND(F71&gt;=0.7,F71&lt;1.1),1,IF(AND(E71&gt;=0.7,E71&lt;1.1),1,IF(COUNT('English Scores- Leveled papers'!AJ73:AK73)=0,"","NR"))))))))))))))))</f>
        <is>
          <t/>
        </is>
      </c>
      <c r="E71" s="318" t="str">
        <f aca="false">IF((B71=""),"",IF(COUNT(S71:W71)=0,"",ROUND(SUM(S71:W71)/SUM($S$2:$W$2),1)))</f>
        <v/>
      </c>
      <c r="F71" s="318" t="str">
        <f aca="false">IF((B71=""),"",IF(COUNT(X71:AB71)=0,"",ROUND(SUM(X71:AB71)/SUM($X$2:$AB$2),1)))</f>
        <v/>
      </c>
      <c r="G71" s="318" t="str">
        <f aca="false">IFERROR(IF((B71=""),"",IF(COUNT(AC71:AH71)=0,"",ROUND(SUM(AC71:AH71)/SUM($AC$2:$AH$2),1))),"")</f>
        <v/>
      </c>
      <c r="H71" s="318" t="str">
        <f aca="false">IFERROR(IF((B71=""),"",IF(COUNT(AI71:AN71)=0,"",ROUND(SUM(AI71:AN71)/SUM($AI$2:$AN$2),1))),0)</f>
        <v/>
      </c>
      <c r="I71" s="318" t="str">
        <f aca="false">IFERROR(IF((B71=""),"",IF(COUNT(AO71:AY71)=0,"",ROUND(SUM(AO71:AY71)/SUM($AO$2:$AY$2),1))),0)</f>
        <v/>
      </c>
      <c r="J71" s="318" t="str">
        <f aca="false">IFERROR(IF((B71=""),"",IF(COUNT(AZ71:BO71)=0,"",ROUND(SUM(AZ71:BO71)/SUM($AZ$2:$BO$2),1))),0)</f>
        <v/>
      </c>
      <c r="K71" s="318" t="str">
        <f aca="false">IFERROR(IF((B71=""),"",IF(COUNT(BP71:BW71)=0,"",ROUND(SUM(BP71:BW71)/SUM($BP$2:$BW$2),1))),0)</f>
        <v/>
      </c>
      <c r="L71" s="318" t="str">
        <f aca="false">IFERROR(IF((B71=""),"",IF(COUNT(BX71:CF71)=0,"",ROUND(SUM(BX71:CF71)/SUM($BX$2:$CF$2),1))),0)</f>
        <v/>
      </c>
      <c r="M71" s="318" t="str">
        <f aca="false">IFERROR(IF((B71=""),"",IF(COUNT(CG71:CK71)=0,"",ROUND(SUM(CG71:CK71)/SUM($CG$2:$CK$2),1))),0)</f>
        <v/>
      </c>
      <c r="N71" s="318" t="str">
        <f aca="false">IFERROR(IF((B71=""),"",IF(COUNT(CL71:CS71)=0,"",ROUND(SUM(CL71:CS71)/SUM($CL$2:$CS$2),1))),0)</f>
        <v/>
      </c>
      <c r="O71" s="318" t="str">
        <f aca="false">IFERROR(IF((B71=""),"",IF(COUNT(CT71:DE71)=0,"",ROUND(SUM(CT71:DE71)/SUM($CT$2:$DE$2),1))),0)</f>
        <v/>
      </c>
      <c r="P71" s="318" t="str">
        <f aca="false">IFERROR(IF((B71=""),"",IF(COUNT(DF71:DQ71)=0,"",ROUND(SUM(DF71:DQ71)/SUM($DF$2:$DQ$2),1))),0)</f>
        <v/>
      </c>
      <c r="Q71" s="318" t="str">
        <f aca="false">IFERROR(IF((B71=""),"",IF(COUNT(DR71:EB71)=0,"",ROUND(SUM(DR71:EB71)/SUM($DR$2:$EB$2),1))),0)</f>
        <v/>
      </c>
      <c r="R71" s="318" t="str">
        <f aca="false">(IF((B71=""),"",IF(COUNT(ED71:EP71)=0,"",ROUND(SUM(ED71:EP71)/SUM($ED$2:$EP$2),1))))</f>
        <v/>
      </c>
      <c r="S71" s="319" t="inlineStr">
        <f aca="false">IF($B71="","",IF(COUNTIFS('English Scores- Leveled papers'!$H$4:$KM$4,S$3,'English Scores- Leveled papers'!$H73:$KM73,"&lt;&gt;")=0,"",SUMIF('English Scores- Leveled papers'!$H$4:$KM$4,S$3,'English Scores- Leveled papers'!$H73:$KM73)))</f>
        <is>
          <t/>
        </is>
      </c>
      <c r="T71" s="319" t="inlineStr">
        <f aca="false">IF($B71="","",IF(COUNTIFS('English Scores- Leveled papers'!$H$4:$KM$4,T$3,'English Scores- Leveled papers'!$H73:$KM73,"&lt;&gt;")=0,"",SUMIF('English Scores- Leveled papers'!$H$4:$KM$4,T$3,'English Scores- Leveled papers'!$H73:$KM73)))</f>
        <is>
          <t/>
        </is>
      </c>
      <c r="U71" s="319" t="inlineStr">
        <f aca="false">IF($B71="","",IF(COUNTIFS('English Scores- Leveled papers'!$H$4:$KM$4,U$3,'English Scores- Leveled papers'!$H73:$KM73,"&lt;&gt;")=0,"",SUMIF('English Scores- Leveled papers'!$H$4:$KM$4,U$3,'English Scores- Leveled papers'!$H73:$KM73)))</f>
        <is>
          <t/>
        </is>
      </c>
      <c r="V71" s="319" t="inlineStr">
        <f aca="false">IF($B71="","",IF(COUNTIFS('English Scores- Leveled papers'!$H$4:$KM$4,V$3,'English Scores- Leveled papers'!$H73:$KM73,"&lt;&gt;")=0,"",SUMIF('English Scores- Leveled papers'!$H$4:$KM$4,V$3,'English Scores- Leveled papers'!$H73:$KM73)))</f>
        <is>
          <t/>
        </is>
      </c>
      <c r="W71" s="319" t="inlineStr">
        <f aca="false">IF($B71="","",IF(COUNTIFS('English Scores- Leveled papers'!$H$4:$KM$4,W$3,'English Scores- Leveled papers'!$H73:$KM73,"&lt;&gt;")=0,"",SUMIF('English Scores- Leveled papers'!$H$4:$KM$4,W$3,'English Scores- Leveled papers'!$H73:$KM73)))</f>
        <is>
          <t/>
        </is>
      </c>
      <c r="X71" s="752" t="inlineStr">
        <f aca="false">IF($B71="","",IF(COUNTIFS('English Scores- Leveled papers'!$H$4:$KM$4,X$3,'English Scores- Leveled papers'!$H73:$KM73,"&lt;&gt;")=0,"",SUMIF('English Scores- Leveled papers'!$H$4:$KM$4,X$3,'English Scores- Leveled papers'!$H73:$KM73)))</f>
        <is>
          <t/>
        </is>
      </c>
      <c r="Y71" s="752" t="inlineStr">
        <f aca="false">IF($B71="","",IF(COUNTIFS('English Scores- Leveled papers'!$H$4:$KM$4,Y$3,'English Scores- Leveled papers'!$H73:$KM73,"&lt;&gt;")=0,"",SUMIF('English Scores- Leveled papers'!$H$4:$KM$4,Y$3,'English Scores- Leveled papers'!$H73:$KM73)))</f>
        <is>
          <t/>
        </is>
      </c>
      <c r="Z71" s="752" t="inlineStr">
        <f aca="false">IF($B71="","",IF(COUNTIFS('English Scores- Leveled papers'!$H$4:$KM$4,Z$3,'English Scores- Leveled papers'!$H73:$KM73,"&lt;&gt;")=0,"",SUMIF('English Scores- Leveled papers'!$H$4:$KM$4,Z$3,'English Scores- Leveled papers'!$H73:$KM73)))</f>
        <is>
          <t/>
        </is>
      </c>
      <c r="AA71" s="752" t="inlineStr">
        <f aca="false">IF($B71="","",IF(COUNTIFS('English Scores- Leveled papers'!$H$4:$KM$4,AA$3,'English Scores- Leveled papers'!$H73:$KM73,"&lt;&gt;")=0,"",SUMIF('English Scores- Leveled papers'!$H$4:$KM$4,AA$3,'English Scores- Leveled papers'!$H73:$KM73)))</f>
        <is>
          <t/>
        </is>
      </c>
      <c r="AB71" s="752" t="inlineStr">
        <f aca="false">IF($B71="","",IF(COUNTIFS('English Scores- Leveled papers'!$H$4:$KM$4,AB$3,'English Scores- Leveled papers'!$H73:$KM73,"&lt;&gt;")=0,"",SUMIF('English Scores- Leveled papers'!$H$4:$KM$4,AB$3,'English Scores- Leveled papers'!$H73:$KM73)))</f>
        <is>
          <t/>
        </is>
      </c>
      <c r="AC71" s="319" t="inlineStr">
        <f aca="false">IF($B71="","",IF(COUNTIFS('English Scores- Leveled papers'!$H$4:$KM$4,AC$3,'English Scores- Leveled papers'!$H73:$KM73,"&lt;&gt;")=0,"",SUMIF('English Scores- Leveled papers'!$H$4:$KM$4,AC$3,'English Scores- Leveled papers'!$H73:$KM73)))</f>
        <is>
          <t/>
        </is>
      </c>
      <c r="AD71" s="319" t="inlineStr">
        <f aca="false">IF($B71="","",IF(COUNTIFS('English Scores- Leveled papers'!$H$4:$KM$4,AD$3,'English Scores- Leveled papers'!$H73:$KM73,"&lt;&gt;")=0,"",SUMIF('English Scores- Leveled papers'!$H$4:$KM$4,AD$3,'English Scores- Leveled papers'!$H73:$KM73)))</f>
        <is>
          <t/>
        </is>
      </c>
      <c r="AE71" s="319" t="inlineStr">
        <f aca="false">IF($B71="","",IF(COUNTIFS('English Scores- Leveled papers'!$H$4:$KM$4,AE$3,'English Scores- Leveled papers'!$H73:$KM73,"&lt;&gt;")=0,"",SUMIF('English Scores- Leveled papers'!$H$4:$KM$4,AE$3,'English Scores- Leveled papers'!$H73:$KM73)))</f>
        <is>
          <t/>
        </is>
      </c>
      <c r="AF71" s="319" t="inlineStr">
        <f aca="false">IF($B71="","",IF(COUNTIFS('English Scores- Leveled papers'!$H$4:$KM$4,AF$3,'English Scores- Leveled papers'!$H73:$KM73,"&lt;&gt;")=0,"",SUMIF('English Scores- Leveled papers'!$H$4:$KM$4,AF$3,'English Scores- Leveled papers'!$H73:$KM73)))</f>
        <is>
          <t/>
        </is>
      </c>
      <c r="AG71" s="319" t="inlineStr">
        <f aca="false">IF($B71="","",IF(COUNTIFS('English Scores- Leveled papers'!$H$4:$KM$4,AG$3,'English Scores- Leveled papers'!$H73:$KM73,"&lt;&gt;")=0,"",SUMIF('English Scores- Leveled papers'!$H$4:$KM$4,AG$3,'English Scores- Leveled papers'!$H73:$KM73)))</f>
        <is>
          <t/>
        </is>
      </c>
      <c r="AH71" s="319" t="inlineStr">
        <f aca="false">IF($B71="","",IF(COUNTIFS('English Scores- Leveled papers'!$H$4:$KM$4,AH$3,'English Scores- Leveled papers'!$H73:$KM73,"&lt;&gt;")=0,"",SUMIF('English Scores- Leveled papers'!$H$4:$KM$4,AH$3,'English Scores- Leveled papers'!$H73:$KM73)))</f>
        <is>
          <t/>
        </is>
      </c>
      <c r="AI71" s="752" t="inlineStr">
        <f aca="false">IF($B71="","",IF(COUNTIFS('English Scores- Leveled papers'!$H$4:$KM$4,AI$3,'English Scores- Leveled papers'!$H73:$KM73,"&lt;&gt;")=0,"",SUMIF('English Scores- Leveled papers'!$H$4:$KM$4,AI$3,'English Scores- Leveled papers'!$H73:$KM73)))</f>
        <is>
          <t/>
        </is>
      </c>
      <c r="AJ71" s="752" t="inlineStr">
        <f aca="false">IF($B71="","",IF(COUNTIFS('English Scores- Leveled papers'!$H$4:$KM$4,AJ$3,'English Scores- Leveled papers'!$H73:$KM73,"&lt;&gt;")=0,"",SUMIF('English Scores- Leveled papers'!$H$4:$KM$4,AJ$3,'English Scores- Leveled papers'!$H73:$KM73)))</f>
        <is>
          <t/>
        </is>
      </c>
      <c r="AK71" s="752" t="inlineStr">
        <f aca="false">IF($B71="","",IF(COUNTIFS('English Scores- Leveled papers'!$H$4:$KM$4,AK$3,'English Scores- Leveled papers'!$H73:$KM73,"&lt;&gt;")=0,"",SUMIF('English Scores- Leveled papers'!$H$4:$KM$4,AK$3,'English Scores- Leveled papers'!$H73:$KM73)))</f>
        <is>
          <t/>
        </is>
      </c>
      <c r="AL71" s="752" t="inlineStr">
        <f aca="false">IF($B71="","",IF(COUNTIFS('English Scores- Leveled papers'!$H$4:$KM$4,AL$3,'English Scores- Leveled papers'!$H73:$KM73,"&lt;&gt;")=0,"",SUMIF('English Scores- Leveled papers'!$H$4:$KM$4,AL$3,'English Scores- Leveled papers'!$H73:$KM73)))</f>
        <is>
          <t/>
        </is>
      </c>
      <c r="AM71" s="752" t="inlineStr">
        <f aca="false">IF($B71="","",IF(COUNTIFS('English Scores- Leveled papers'!$H$4:$KM$4,AM$3,'English Scores- Leveled papers'!$H73:$KM73,"&lt;&gt;")=0,"",SUMIF('English Scores- Leveled papers'!$H$4:$KM$4,AM$3,'English Scores- Leveled papers'!$H73:$KM73)))</f>
        <is>
          <t/>
        </is>
      </c>
      <c r="AN71" s="752" t="inlineStr">
        <f aca="false">IF($B71="","",IF(COUNTIFS('English Scores- Leveled papers'!$H$4:$KM$4,AN$3,'English Scores- Leveled papers'!$H73:$KM73,"&lt;&gt;")=0,"",SUMIF('English Scores- Leveled papers'!$H$4:$KM$4,AN$3,'English Scores- Leveled papers'!$H73:$KM73)))</f>
        <is>
          <t/>
        </is>
      </c>
      <c r="AO71" s="319" t="inlineStr">
        <f aca="false">IF($B71="","",IF(COUNTIFS('English Scores- Leveled papers'!$H$4:$KM$4,AO$3,'English Scores- Leveled papers'!$H73:$KM73,"&lt;&gt;")=0,"",SUMIF('English Scores- Leveled papers'!$H$4:$KM$4,AO$3,'English Scores- Leveled papers'!$H73:$KM73)))</f>
        <is>
          <t/>
        </is>
      </c>
      <c r="AP71" s="319" t="inlineStr">
        <f aca="false">IF($B71="","",IF(COUNTIFS('English Scores- Leveled papers'!$H$4:$KM$4,AP$3,'English Scores- Leveled papers'!$H73:$KM73,"&lt;&gt;")=0,"",SUMIF('English Scores- Leveled papers'!$H$4:$KM$4,AP$3,'English Scores- Leveled papers'!$H73:$KM73)))</f>
        <is>
          <t/>
        </is>
      </c>
      <c r="AQ71" s="319" t="inlineStr">
        <f aca="false">IF($B71="","",IF(COUNTIFS('English Scores- Leveled papers'!$H$4:$KM$4,AQ$3,'English Scores- Leveled papers'!$H73:$KM73,"&lt;&gt;")=0,"",SUMIF('English Scores- Leveled papers'!$H$4:$KM$4,AQ$3,'English Scores- Leveled papers'!$H73:$KM73)))</f>
        <is>
          <t/>
        </is>
      </c>
      <c r="AR71" s="319" t="inlineStr">
        <f aca="false">IF($B71="","",IF(COUNTIFS('English Scores- Leveled papers'!$H$4:$KM$4,AR$3,'English Scores- Leveled papers'!$H73:$KM73,"&lt;&gt;")=0,"",SUMIF('English Scores- Leveled papers'!$H$4:$KM$4,AR$3,'English Scores- Leveled papers'!$H73:$KM73)))</f>
        <is>
          <t/>
        </is>
      </c>
      <c r="AS71" s="319" t="inlineStr">
        <f aca="false">IF($B71="","",IF(COUNTIFS('English Scores- Leveled papers'!$H$4:$KM$4,AS$3,'English Scores- Leveled papers'!$H73:$KM73,"&lt;&gt;")=0,"",SUMIF('English Scores- Leveled papers'!$H$4:$KM$4,AS$3,'English Scores- Leveled papers'!$H73:$KM73)))</f>
        <is>
          <t/>
        </is>
      </c>
      <c r="AT71" s="319" t="inlineStr">
        <f aca="false">IF($B71="","",IF(COUNTIFS('English Scores- Leveled papers'!$H$4:$KM$4,AT$3,'English Scores- Leveled papers'!$H73:$KM73,"&lt;&gt;")=0,"",SUMIF('English Scores- Leveled papers'!$H$4:$KM$4,AT$3,'English Scores- Leveled papers'!$H73:$KM73)))</f>
        <is>
          <t/>
        </is>
      </c>
      <c r="AU71" s="319" t="inlineStr">
        <f aca="false">IF($B71="","",IF(COUNTIFS('English Scores- Leveled papers'!$H$4:$KM$4,AU$3,'English Scores- Leveled papers'!$H73:$KM73,"&lt;&gt;")=0,"",SUMIF('English Scores- Leveled papers'!$H$4:$KM$4,AU$3,'English Scores- Leveled papers'!$H73:$KM73)))</f>
        <is>
          <t/>
        </is>
      </c>
      <c r="AV71" s="319" t="inlineStr">
        <f aca="false">IF($B71="","",IF(COUNTIFS('English Scores- Leveled papers'!$H$4:$KM$4,AV$3,'English Scores- Leveled papers'!$H73:$KM73,"&lt;&gt;")=0,"",SUMIF('English Scores- Leveled papers'!$H$4:$KM$4,AV$3,'English Scores- Leveled papers'!$H73:$KM73)))</f>
        <is>
          <t/>
        </is>
      </c>
      <c r="AW71" s="319" t="inlineStr">
        <f aca="false">IF($B71="","",IF(COUNTIFS('English Scores- Leveled papers'!$H$4:$KM$4,AW$3,'English Scores- Leveled papers'!$H73:$KM73,"&lt;&gt;")=0,"",SUMIF('English Scores- Leveled papers'!$H$4:$KM$4,AW$3,'English Scores- Leveled papers'!$H73:$KM73)))</f>
        <is>
          <t/>
        </is>
      </c>
      <c r="AX71" s="319" t="inlineStr">
        <f aca="false">IF($B71="","",IF(COUNTIFS('English Scores- Leveled papers'!$H$4:$KM$4,AX$3,'English Scores- Leveled papers'!$H73:$KM73,"&lt;&gt;")=0,"",SUMIF('English Scores- Leveled papers'!$H$4:$KM$4,AX$3,'English Scores- Leveled papers'!$H73:$KM73)))</f>
        <is>
          <t/>
        </is>
      </c>
      <c r="AY71" s="319" t="inlineStr">
        <f aca="false">IF($B71="","",IF(COUNTIFS('English Scores- Leveled papers'!$H$4:$KM$4,AY$3,'English Scores- Leveled papers'!$H73:$KM73,"&lt;&gt;")=0,"",SUMIF('English Scores- Leveled papers'!$H$4:$KM$4,AY$3,'English Scores- Leveled papers'!$H73:$KM73)))</f>
        <is>
          <t/>
        </is>
      </c>
      <c r="AZ71" s="752" t="inlineStr">
        <f aca="false">IF($B71="","",IF(COUNTIFS('English Scores- Leveled papers'!$H$4:$KM$4,AZ$3,'English Scores- Leveled papers'!$H73:$KM73,"&lt;&gt;")=0,"",SUMIF('English Scores- Leveled papers'!$H$4:$KM$4,AZ$3,'English Scores- Leveled papers'!$H73:$KM73)))</f>
        <is>
          <t/>
        </is>
      </c>
      <c r="BA71" s="752" t="inlineStr">
        <f aca="false">IF($B71="","",IF(COUNTIFS('English Scores- Leveled papers'!$H$4:$KM$4,BA$3,'English Scores- Leveled papers'!$H73:$KM73,"&lt;&gt;")=0,"",SUMIF('English Scores- Leveled papers'!$H$4:$KM$4,BA$3,'English Scores- Leveled papers'!$H73:$KM73)))</f>
        <is>
          <t/>
        </is>
      </c>
      <c r="BB71" s="752" t="inlineStr">
        <f aca="false">IF($B71="","",IF(COUNTIFS('English Scores- Leveled papers'!$H$4:$KM$4,BB$3,'English Scores- Leveled papers'!$H73:$KM73,"&lt;&gt;")=0,"",SUMIF('English Scores- Leveled papers'!$H$4:$KM$4,BB$3,'English Scores- Leveled papers'!$H73:$KM73)))</f>
        <is>
          <t/>
        </is>
      </c>
      <c r="BC71" s="752" t="inlineStr">
        <f aca="false">IF($B71="","",IF(COUNTIFS('English Scores- Leveled papers'!$H$4:$KM$4,BC$3,'English Scores- Leveled papers'!$H73:$KM73,"&lt;&gt;")=0,"",SUMIF('English Scores- Leveled papers'!$H$4:$KM$4,BC$3,'English Scores- Leveled papers'!$H73:$KM73)))</f>
        <is>
          <t/>
        </is>
      </c>
      <c r="BD71" s="752"/>
      <c r="BE71" s="752"/>
      <c r="BF71" s="752" t="inlineStr">
        <f aca="false">IF($B71="","",IF(COUNTIFS('English Scores- Leveled papers'!$H$4:$KM$4,BF$3,'English Scores- Leveled papers'!$H73:$KM73,"&lt;&gt;")=0,"",SUMIF('English Scores- Leveled papers'!$H$4:$KM$4,BF$3,'English Scores- Leveled papers'!$H73:$KM73)))</f>
        <is>
          <t/>
        </is>
      </c>
      <c r="BG71" s="752" t="inlineStr">
        <f aca="false">IF($B71="","",IF(COUNTIFS('English Scores- Leveled papers'!$H$4:$KM$4,BG$3,'English Scores- Leveled papers'!$H73:$KM73,"&lt;&gt;")=0,"",SUMIF('English Scores- Leveled papers'!$H$4:$KM$4,BG$3,'English Scores- Leveled papers'!$H73:$KM73)))</f>
        <is>
          <t/>
        </is>
      </c>
      <c r="BH71" s="752" t="inlineStr">
        <f aca="false">IF($B71="","",IF(COUNTIFS('English Scores- Leveled papers'!$H$4:$KM$4,BH$3,'English Scores- Leveled papers'!$H73:$KM73,"&lt;&gt;")=0,"",SUMIF('English Scores- Leveled papers'!$H$4:$KM$4,BH$3,'English Scores- Leveled papers'!$H73:$KM73)))</f>
        <is>
          <t/>
        </is>
      </c>
      <c r="BI71" s="752" t="inlineStr">
        <f aca="false">IF($B71="","",IF(COUNTIFS('English Scores- Leveled papers'!$H$4:$KM$4,BI$3,'English Scores- Leveled papers'!$H73:$KM73,"&lt;&gt;")=0,"",SUMIF('English Scores- Leveled papers'!$H$4:$KM$4,BI$3,'English Scores- Leveled papers'!$H73:$KM73)))</f>
        <is>
          <t/>
        </is>
      </c>
      <c r="BJ71" s="752" t="inlineStr">
        <f aca="false">IF($B71="","",IF(COUNTIFS('English Scores- Leveled papers'!$H$4:$KM$4,BJ$3,'English Scores- Leveled papers'!$H73:$KM73,"&lt;&gt;")=0,"",SUMIF('English Scores- Leveled papers'!$H$4:$KM$4,BJ$3,'English Scores- Leveled papers'!$H73:$KM73)))</f>
        <is>
          <t/>
        </is>
      </c>
      <c r="BK71" s="752" t="inlineStr">
        <f aca="false">IF($B71="","",IF(COUNTIFS('English Scores- Leveled papers'!$H$4:$KM$4,BK$3,'English Scores- Leveled papers'!$H73:$KM73,"&lt;&gt;")=0,"",SUMIF('English Scores- Leveled papers'!$H$4:$KM$4,BK$3,'English Scores- Leveled papers'!$H73:$KM73)))</f>
        <is>
          <t/>
        </is>
      </c>
      <c r="BL71" s="752" t="inlineStr">
        <f aca="false">IF($B71="","",IF(COUNTIFS('English Scores- Leveled papers'!$H$4:$KM$4,BL$3,'English Scores- Leveled papers'!$H73:$KM73,"&lt;&gt;")=0,"",SUMIF('English Scores- Leveled papers'!$H$4:$KM$4,BL$3,'English Scores- Leveled papers'!$H73:$KM73)))</f>
        <is>
          <t/>
        </is>
      </c>
      <c r="BM71" s="752" t="inlineStr">
        <f aca="false">IF($B71="","",IF(COUNTIFS('English Scores- Leveled papers'!$H$4:$KM$4,BM$3,'English Scores- Leveled papers'!$H73:$KM73,"&lt;&gt;")=0,"",SUMIF('English Scores- Leveled papers'!$H$4:$KM$4,BM$3,'English Scores- Leveled papers'!$H73:$KM73)))</f>
        <is>
          <t/>
        </is>
      </c>
      <c r="BN71" s="752" t="inlineStr">
        <f aca="false">IF($B71="","",IF(COUNTIFS('English Scores- Leveled papers'!$H$4:$KM$4,BN$3,'English Scores- Leveled papers'!$H73:$KM73,"&lt;&gt;")=0,"",SUMIF('English Scores- Leveled papers'!$H$4:$KM$4,BN$3,'English Scores- Leveled papers'!$H73:$KM73)))</f>
        <is>
          <t/>
        </is>
      </c>
      <c r="BO71" s="752" t="inlineStr">
        <f aca="false">IF($B71="","",IF(COUNTIFS('English Scores- Leveled papers'!$H$4:$KM$4,BO$3,'English Scores- Leveled papers'!$H73:$KM73,"&lt;&gt;")=0,"",SUMIF('English Scores- Leveled papers'!$H$4:$KM$4,BO$3,'English Scores- Leveled papers'!$H73:$KM73)))</f>
        <is>
          <t/>
        </is>
      </c>
      <c r="BP71" s="319" t="inlineStr">
        <f aca="false">IF($B71="","",IF(COUNTIFS('English Scores- Leveled papers'!$H$4:$KM$4,BP$3,'English Scores- Leveled papers'!$H73:$KM73,"&lt;&gt;")=0,"",SUMIF('English Scores- Leveled papers'!$H$4:$KM$4,BP$3,'English Scores- Leveled papers'!$H73:$KM73)))</f>
        <is>
          <t/>
        </is>
      </c>
      <c r="BQ71" s="319" t="inlineStr">
        <f aca="false">IF($B71="","",IF(COUNTIFS('English Scores- Leveled papers'!$H$4:$KM$4,BQ$3,'English Scores- Leveled papers'!$H73:$KM73,"&lt;&gt;")=0,"",SUMIF('English Scores- Leveled papers'!$H$4:$KM$4,BQ$3,'English Scores- Leveled papers'!$H73:$KM73)))</f>
        <is>
          <t/>
        </is>
      </c>
      <c r="BR71" s="319" t="inlineStr">
        <f aca="false">IF($B71="","",IF(COUNTIFS('English Scores- Leveled papers'!$H$4:$KM$4,BR$3,'English Scores- Leveled papers'!$H73:$KM73,"&lt;&gt;")=0,"",SUMIF('English Scores- Leveled papers'!$H$4:$KM$4,BR$3,'English Scores- Leveled papers'!$H73:$KM73)))</f>
        <is>
          <t/>
        </is>
      </c>
      <c r="BS71" s="319" t="inlineStr">
        <f aca="false">IF($B71="","",IF(COUNTIFS('English Scores- Leveled papers'!$H$4:$KM$4,BS$3,'English Scores- Leveled papers'!$H73:$KM73,"&lt;&gt;")=0,"",SUMIF('English Scores- Leveled papers'!$H$4:$KM$4,BS$3,'English Scores- Leveled papers'!$H73:$KM73)))</f>
        <is>
          <t/>
        </is>
      </c>
      <c r="BT71" s="319" t="inlineStr">
        <f aca="false">IF($B71="","",IF(COUNTIFS('English Scores- Leveled papers'!$H$4:$KM$4,BT$3,'English Scores- Leveled papers'!$H73:$KM73,"&lt;&gt;")=0,"",SUMIF('English Scores- Leveled papers'!$H$4:$KM$4,BT$3,'English Scores- Leveled papers'!$H73:$KM73)))</f>
        <is>
          <t/>
        </is>
      </c>
      <c r="BU71" s="319" t="inlineStr">
        <f aca="false">IF($B71="","",IF(COUNTIFS('English Scores- Leveled papers'!$H$4:$KM$4,BU$3,'English Scores- Leveled papers'!$H73:$KM73,"&lt;&gt;")=0,"",SUMIF('English Scores- Leveled papers'!$H$4:$KM$4,BU$3,'English Scores- Leveled papers'!$H73:$KM73)))</f>
        <is>
          <t/>
        </is>
      </c>
      <c r="BV71" s="319" t="inlineStr">
        <f aca="false">IF($B71="","",IF(COUNTIFS('English Scores- Leveled papers'!$H$4:$KM$4,BV$3,'English Scores- Leveled papers'!$H73:$KM73,"&lt;&gt;")=0,"",SUMIF('English Scores- Leveled papers'!$H$4:$KM$4,BV$3,'English Scores- Leveled papers'!$H73:$KM73)))</f>
        <is>
          <t/>
        </is>
      </c>
      <c r="BW71" s="319" t="inlineStr">
        <f aca="false">IF($B71="","",IF(COUNTIFS('English Scores- Leveled papers'!$H$4:$KM$4,BW$3,'English Scores- Leveled papers'!$H73:$KM73,"&lt;&gt;")=0,"",SUMIF('English Scores- Leveled papers'!$H$4:$KM$4,BW$3,'English Scores- Leveled papers'!$H73:$KM73)))</f>
        <is>
          <t/>
        </is>
      </c>
      <c r="BX71" s="752" t="inlineStr">
        <f aca="false">IF($B71="","",IF(COUNTIFS('English Scores- Leveled papers'!$H$4:$KM$4,BX$3,'English Scores- Leveled papers'!$H73:$KM73,"&lt;&gt;")=0,"",SUMIF('English Scores- Leveled papers'!$H$4:$KM$4,BX$3,'English Scores- Leveled papers'!$H73:$KM73)))</f>
        <is>
          <t/>
        </is>
      </c>
      <c r="BY71" s="752" t="inlineStr">
        <f aca="false">IF($B71="","",IF(COUNTIFS('English Scores- Leveled papers'!$H$4:$KM$4,BY$3,'English Scores- Leveled papers'!$H73:$KM73,"&lt;&gt;")=0,"",SUMIF('English Scores- Leveled papers'!$H$4:$KM$4,BY$3,'English Scores- Leveled papers'!$H73:$KM73)))</f>
        <is>
          <t/>
        </is>
      </c>
      <c r="BZ71" s="752" t="inlineStr">
        <f aca="false">IF($B71="","",IF(COUNTIFS('English Scores- Leveled papers'!$H$4:$KM$4,BZ$3,'English Scores- Leveled papers'!$H73:$KM73,"&lt;&gt;")=0,"",SUMIF('English Scores- Leveled papers'!$H$4:$KM$4,BZ$3,'English Scores- Leveled papers'!$H73:$KM73)))</f>
        <is>
          <t/>
        </is>
      </c>
      <c r="CA71" s="752" t="inlineStr">
        <f aca="false">IF($B71="","",IF(COUNTIFS('English Scores- Leveled papers'!$H$4:$KM$4,CA$3,'English Scores- Leveled papers'!$H73:$KM73,"&lt;&gt;")=0,"",SUMIF('English Scores- Leveled papers'!$H$4:$KM$4,CA$3,'English Scores- Leveled papers'!$H73:$KM73)))</f>
        <is>
          <t/>
        </is>
      </c>
      <c r="CB71" s="752" t="inlineStr">
        <f aca="false">IF($B71="","",IF(COUNTIFS('English Scores- Leveled papers'!$H$4:$KM$4,CB$3,'English Scores- Leveled papers'!$H73:$KM73,"&lt;&gt;")=0,"",SUMIF('English Scores- Leveled papers'!$H$4:$KM$4,CB$3,'English Scores- Leveled papers'!$H73:$KM73)))</f>
        <is>
          <t/>
        </is>
      </c>
      <c r="CC71" s="752" t="inlineStr">
        <f aca="false">IF($B71="","",IF(COUNTIFS('English Scores- Leveled papers'!$H$4:$KM$4,CC$3,'English Scores- Leveled papers'!$H73:$KM73,"&lt;&gt;")=0,"",SUMIF('English Scores- Leveled papers'!$H$4:$KM$4,CC$3,'English Scores- Leveled papers'!$H73:$KM73)))</f>
        <is>
          <t/>
        </is>
      </c>
      <c r="CD71" s="752" t="inlineStr">
        <f aca="false">IF($B71="","",IF(COUNTIFS('English Scores- Leveled papers'!$H$4:$KM$4,CD$3,'English Scores- Leveled papers'!$H73:$KM73,"&lt;&gt;")=0,"",SUMIF('English Scores- Leveled papers'!$H$4:$KM$4,CD$3,'English Scores- Leveled papers'!$H73:$KM73)))</f>
        <is>
          <t/>
        </is>
      </c>
      <c r="CE71" s="752" t="inlineStr">
        <f aca="false">IF($B71="","",IF(COUNTIFS('English Scores- Leveled papers'!$H$4:$KM$4,CE$3,'English Scores- Leveled papers'!$H73:$KM73,"&lt;&gt;")=0,"",SUMIF('English Scores- Leveled papers'!$H$4:$KM$4,CE$3,'English Scores- Leveled papers'!$H73:$KM73)))</f>
        <is>
          <t/>
        </is>
      </c>
      <c r="CF71" s="752" t="inlineStr">
        <f aca="false">IF($B71="","",IF(COUNTIFS('English Scores- Leveled papers'!$H$4:$KM$4,CF$3,'English Scores- Leveled papers'!$H73:$KM73,"&lt;&gt;")=0,"",SUMIF('English Scores- Leveled papers'!$H$4:$KM$4,CF$3,'English Scores- Leveled papers'!$H73:$KM73)))</f>
        <is>
          <t/>
        </is>
      </c>
      <c r="CG71" s="319" t="inlineStr">
        <f aca="false">IF($B71="","",IF(COUNTIFS('English Scores- Leveled papers'!$H$4:$KM$4,CG$3,'English Scores- Leveled papers'!$H73:$KM73,"&lt;&gt;")=0,"",SUMIF('English Scores- Leveled papers'!$H$4:$KM$4,CG$3,'English Scores- Leveled papers'!$H73:$KM73)))</f>
        <is>
          <t/>
        </is>
      </c>
      <c r="CH71" s="319" t="inlineStr">
        <f aca="false">IF($B71="","",IF(COUNTIFS('English Scores- Leveled papers'!$H$4:$KM$4,CH$3,'English Scores- Leveled papers'!$H73:$KM73,"&lt;&gt;")=0,"",SUMIF('English Scores- Leveled papers'!$H$4:$KM$4,CH$3,'English Scores- Leveled papers'!$H73:$KM73)))</f>
        <is>
          <t/>
        </is>
      </c>
      <c r="CI71" s="319" t="inlineStr">
        <f aca="false">IF($B71="","",IF(COUNTIFS('English Scores- Leveled papers'!$H$4:$KM$4,CI$3,'English Scores- Leveled papers'!$H73:$KM73,"&lt;&gt;")=0,"",SUMIF('English Scores- Leveled papers'!$H$4:$KM$4,CI$3,'English Scores- Leveled papers'!$H73:$KM73)))</f>
        <is>
          <t/>
        </is>
      </c>
      <c r="CJ71" s="319" t="inlineStr">
        <f aca="false">IF($B71="","",IF(COUNTIFS('English Scores- Leveled papers'!$H$4:$KM$4,CJ$3,'English Scores- Leveled papers'!$H73:$KM73,"&lt;&gt;")=0,"",SUMIF('English Scores- Leveled papers'!$H$4:$KM$4,CJ$3,'English Scores- Leveled papers'!$H73:$KM73)))</f>
        <is>
          <t/>
        </is>
      </c>
      <c r="CK71" s="319" t="inlineStr">
        <f aca="false">IF($B71="","",IF(COUNTIFS('English Scores- Leveled papers'!$H$4:$KM$4,CK$3,'English Scores- Leveled papers'!$H73:$KM73,"&lt;&gt;")=0,"",SUMIF('English Scores- Leveled papers'!$H$4:$KM$4,CK$3,'English Scores- Leveled papers'!$H73:$KM73)))</f>
        <is>
          <t/>
        </is>
      </c>
      <c r="CL71" s="752" t="inlineStr">
        <f aca="false">IF($B71="","",IF(COUNTIFS('English Scores- Leveled papers'!$H$4:$KM$4,CL$3,'English Scores- Leveled papers'!$H73:$KM73,"&lt;&gt;")=0,"",SUMIF('English Scores- Leveled papers'!$H$4:$KM$4,CL$3,'English Scores- Leveled papers'!$H73:$KM73)))</f>
        <is>
          <t/>
        </is>
      </c>
      <c r="CM71" s="752" t="inlineStr">
        <f aca="false">IF($B71="","",IF(COUNTIFS('English Scores- Leveled papers'!$H$4:$KM$4,CM$3,'English Scores- Leveled papers'!$H73:$KM73,"&lt;&gt;")=0,"",SUMIF('English Scores- Leveled papers'!$H$4:$KM$4,CM$3,'English Scores- Leveled papers'!$H73:$KM73)))</f>
        <is>
          <t/>
        </is>
      </c>
      <c r="CN71" s="752" t="inlineStr">
        <f aca="false">IF($B71="","",IF(COUNTIFS('English Scores- Leveled papers'!$H$4:$KM$4,CN$3,'English Scores- Leveled papers'!$H73:$KM73,"&lt;&gt;")=0,"",SUMIF('English Scores- Leveled papers'!$H$4:$KM$4,CN$3,'English Scores- Leveled papers'!$H73:$KM73)))</f>
        <is>
          <t/>
        </is>
      </c>
      <c r="CO71" s="752" t="inlineStr">
        <f aca="false">IF($B71="","",IF(COUNTIFS('English Scores- Leveled papers'!$H$4:$KM$4,CO$3,'English Scores- Leveled papers'!$H73:$KM73,"&lt;&gt;")=0,"",SUMIF('English Scores- Leveled papers'!$H$4:$KM$4,CO$3,'English Scores- Leveled papers'!$H73:$KM73)))</f>
        <is>
          <t/>
        </is>
      </c>
      <c r="CP71" s="752" t="inlineStr">
        <f aca="false">IF($B71="","",IF(COUNTIFS('English Scores- Leveled papers'!$H$4:$KM$4,CP$3,'English Scores- Leveled papers'!$H73:$KM73,"&lt;&gt;")=0,"",SUMIF('English Scores- Leveled papers'!$H$4:$KM$4,CP$3,'English Scores- Leveled papers'!$H73:$KM73)))</f>
        <is>
          <t/>
        </is>
      </c>
      <c r="CQ71" s="752" t="inlineStr">
        <f aca="false">IF($B71="","",IF(COUNTIFS('English Scores- Leveled papers'!$H$4:$KM$4,CQ$3,'English Scores- Leveled papers'!$H73:$KM73,"&lt;&gt;")=0,"",SUMIF('English Scores- Leveled papers'!$H$4:$KM$4,CQ$3,'English Scores- Leveled papers'!$H73:$KM73)))</f>
        <is>
          <t/>
        </is>
      </c>
      <c r="CR71" s="752" t="inlineStr">
        <f aca="false">IF($B71="","",IF(COUNTIFS('English Scores- Leveled papers'!$H$4:$KM$4,CR$3,'English Scores- Leveled papers'!$H73:$KM73,"&lt;&gt;")=0,"",SUMIF('English Scores- Leveled papers'!$H$4:$KM$4,CR$3,'English Scores- Leveled papers'!$H73:$KM73)))</f>
        <is>
          <t/>
        </is>
      </c>
      <c r="CS71" s="752" t="inlineStr">
        <f aca="false">IF($B71="","",IF(COUNTIFS('English Scores- Leveled papers'!$H$4:$KM$4,CS$3,'English Scores- Leveled papers'!$H73:$KM73,"&lt;&gt;")=0,"",SUMIF('English Scores- Leveled papers'!$H$4:$KM$4,CS$3,'English Scores- Leveled papers'!$H73:$KM73)))</f>
        <is>
          <t/>
        </is>
      </c>
      <c r="CT71" s="319" t="inlineStr">
        <f aca="false">IF($B71="","",IF(COUNTIFS('English Scores- Leveled papers'!$H$4:$KM$4,CT$3,'English Scores- Leveled papers'!$H73:$KM73,"&lt;&gt;")=0,"",SUMIF('English Scores- Leveled papers'!$H$4:$KM$4,CT$3,'English Scores- Leveled papers'!$H73:$KM73)))</f>
        <is>
          <t/>
        </is>
      </c>
      <c r="CU71" s="319" t="inlineStr">
        <f aca="false">IF($B71="","",IF(COUNTIFS('English Scores- Leveled papers'!$H$4:$KM$4,CU$3,'English Scores- Leveled papers'!$H73:$KM73,"&lt;&gt;")=0,"",SUMIF('English Scores- Leveled papers'!$H$4:$KM$4,CU$3,'English Scores- Leveled papers'!$H73:$KM73)))</f>
        <is>
          <t/>
        </is>
      </c>
      <c r="CV71" s="319" t="inlineStr">
        <f aca="false">IF($B71="","",IF(COUNTIFS('English Scores- Leveled papers'!$H$4:$KM$4,CV$3,'English Scores- Leveled papers'!$H73:$KM73,"&lt;&gt;")=0,"",SUMIF('English Scores- Leveled papers'!$H$4:$KM$4,CV$3,'English Scores- Leveled papers'!$H73:$KM73)))</f>
        <is>
          <t/>
        </is>
      </c>
      <c r="CW71" s="319" t="inlineStr">
        <f aca="false">IF($B71="","",IF(COUNTIFS('English Scores- Leveled papers'!$H$4:$KM$4,CW$3,'English Scores- Leveled papers'!$H73:$KM73,"&lt;&gt;")=0,"",SUMIF('English Scores- Leveled papers'!$H$4:$KM$4,CW$3,'English Scores- Leveled papers'!$H73:$KM73)))</f>
        <is>
          <t/>
        </is>
      </c>
      <c r="CX71" s="319" t="inlineStr">
        <f aca="false">IF($B71="","",IF(COUNTIFS('English Scores- Leveled papers'!$H$4:$KM$4,CX$3,'English Scores- Leveled papers'!$H73:$KM73,"&lt;&gt;")=0,"",SUMIF('English Scores- Leveled papers'!$H$4:$KM$4,CX$3,'English Scores- Leveled papers'!$H73:$KM73)))</f>
        <is>
          <t/>
        </is>
      </c>
      <c r="CY71" s="319" t="inlineStr">
        <f aca="false">IF($B71="","",IF(COUNTIFS('English Scores- Leveled papers'!$H$4:$KM$4,CY$3,'English Scores- Leveled papers'!$H73:$KM73,"&lt;&gt;")=0,"",SUMIF('English Scores- Leveled papers'!$H$4:$KM$4,CY$3,'English Scores- Leveled papers'!$H73:$KM73)))</f>
        <is>
          <t/>
        </is>
      </c>
      <c r="CZ71" s="319" t="inlineStr">
        <f aca="false">IF($B71="","",IF(COUNTIFS('English Scores- Leveled papers'!$H$4:$KM$4,CZ$3,'English Scores- Leveled papers'!$H73:$KM73,"&lt;&gt;")=0,"",SUMIF('English Scores- Leveled papers'!$H$4:$KM$4,CZ$3,'English Scores- Leveled papers'!$H73:$KM73)))</f>
        <is>
          <t/>
        </is>
      </c>
      <c r="DA71" s="319" t="inlineStr">
        <f aca="false">IF($B71="","",IF(COUNTIFS('English Scores- Leveled papers'!$H$4:$KM$4,DA$3,'English Scores- Leveled papers'!$H73:$KM73,"&lt;&gt;")=0,"",SUMIF('English Scores- Leveled papers'!$H$4:$KM$4,DA$3,'English Scores- Leveled papers'!$H73:$KM73)))</f>
        <is>
          <t/>
        </is>
      </c>
      <c r="DB71" s="319" t="inlineStr">
        <f aca="false">IF($B71="","",IF(COUNTIFS('English Scores- Leveled papers'!$H$4:$KM$4,DB$3,'English Scores- Leveled papers'!$H73:$KM73,"&lt;&gt;")=0,"",SUMIF('English Scores- Leveled papers'!$H$4:$KM$4,DB$3,'English Scores- Leveled papers'!$H73:$KM73)))</f>
        <is>
          <t/>
        </is>
      </c>
      <c r="DC71" s="319" t="inlineStr">
        <f aca="false">IF($B71="","",IF(COUNTIFS('English Scores- Leveled papers'!$H$4:$KM$4,DC$3,'English Scores- Leveled papers'!$H73:$KM73,"&lt;&gt;")=0,"",SUMIF('English Scores- Leveled papers'!$H$4:$KM$4,DC$3,'English Scores- Leveled papers'!$H73:$KM73)))</f>
        <is>
          <t/>
        </is>
      </c>
      <c r="DD71" s="319" t="inlineStr">
        <f aca="false">IF($B71="","",IF(COUNTIFS('English Scores- Leveled papers'!$H$4:$KM$4,DD$3,'English Scores- Leveled papers'!$H73:$KM73,"&lt;&gt;")=0,"",SUMIF('English Scores- Leveled papers'!$H$4:$KM$4,DD$3,'English Scores- Leveled papers'!$H73:$KM73)))</f>
        <is>
          <t/>
        </is>
      </c>
      <c r="DE71" s="319" t="inlineStr">
        <f aca="false">IF($B71="","",IF(COUNTIFS('English Scores- Leveled papers'!$H$4:$KM$4,DE$3,'English Scores- Leveled papers'!$H73:$KM73,"&lt;&gt;")=0,"",SUMIF('English Scores- Leveled papers'!$H$4:$KM$4,DE$3,'English Scores- Leveled papers'!$H73:$KM73)))</f>
        <is>
          <t/>
        </is>
      </c>
      <c r="DF71" s="752" t="inlineStr">
        <f aca="false">IF($B71="","",IF(COUNTIFS('English Scores- Leveled papers'!$H$4:$KM$4,DF$3,'English Scores- Leveled papers'!$H73:$KM73,"&lt;&gt;")=0,"",SUMIF('English Scores- Leveled papers'!$H$4:$KM$4,DF$3,'English Scores- Leveled papers'!$H73:$KM73)))</f>
        <is>
          <t/>
        </is>
      </c>
      <c r="DG71" s="752" t="inlineStr">
        <f aca="false">IF($B71="","",IF(COUNTIFS('English Scores- Leveled papers'!$H$4:$KM$4,DG$3,'English Scores- Leveled papers'!$H73:$KM73,"&lt;&gt;")=0,"",SUMIF('English Scores- Leveled papers'!$H$4:$KM$4,DG$3,'English Scores- Leveled papers'!$H73:$KM73)))</f>
        <is>
          <t/>
        </is>
      </c>
      <c r="DH71" s="752" t="inlineStr">
        <f aca="false">IF($B71="","",IF(COUNTIFS('English Scores- Leveled papers'!$H$4:$KM$4,DH$3,'English Scores- Leveled papers'!$H73:$KM73,"&lt;&gt;")=0,"",SUMIF('English Scores- Leveled papers'!$H$4:$KM$4,DH$3,'English Scores- Leveled papers'!$H73:$KM73)))</f>
        <is>
          <t/>
        </is>
      </c>
      <c r="DI71" s="752" t="inlineStr">
        <f aca="false">IF($B71="","",IF(COUNTIFS('English Scores- Leveled papers'!$H$4:$KM$4,DI$3,'English Scores- Leveled papers'!$H73:$KM73,"&lt;&gt;")=0,"",SUMIF('English Scores- Leveled papers'!$H$4:$KM$4,DI$3,'English Scores- Leveled papers'!$H73:$KM73)))</f>
        <is>
          <t/>
        </is>
      </c>
      <c r="DJ71" s="752" t="inlineStr">
        <f aca="false">IF($B71="","",IF(COUNTIFS('English Scores- Leveled papers'!$H$4:$KM$4,DJ$3,'English Scores- Leveled papers'!$H73:$KM73,"&lt;&gt;")=0,"",SUMIF('English Scores- Leveled papers'!$H$4:$KM$4,DJ$3,'English Scores- Leveled papers'!$H73:$KM73)))</f>
        <is>
          <t/>
        </is>
      </c>
      <c r="DK71" s="752" t="inlineStr">
        <f aca="false">IF($B71="","",IF(COUNTIFS('English Scores- Leveled papers'!$H$4:$KM$4,DK$3,'English Scores- Leveled papers'!$H73:$KM73,"&lt;&gt;")=0,"",SUMIF('English Scores- Leveled papers'!$H$4:$KM$4,DK$3,'English Scores- Leveled papers'!$H73:$KM73)))</f>
        <is>
          <t/>
        </is>
      </c>
      <c r="DL71" s="752" t="inlineStr">
        <f aca="false">IF($B71="","",IF(COUNTIFS('English Scores- Leveled papers'!$H$4:$KM$4,DL$3,'English Scores- Leveled papers'!$H73:$KM73,"&lt;&gt;")=0,"",SUMIF('English Scores- Leveled papers'!$H$4:$KM$4,DL$3,'English Scores- Leveled papers'!$H73:$KM73)))</f>
        <is>
          <t/>
        </is>
      </c>
      <c r="DM71" s="752" t="inlineStr">
        <f aca="false">IF($B71="","",IF(COUNTIFS('English Scores- Leveled papers'!$H$4:$KM$4,DM$3,'English Scores- Leveled papers'!$H73:$KM73,"&lt;&gt;")=0,"",SUMIF('English Scores- Leveled papers'!$H$4:$KM$4,DM$3,'English Scores- Leveled papers'!$H73:$KM73)))</f>
        <is>
          <t/>
        </is>
      </c>
      <c r="DN71" s="752" t="inlineStr">
        <f aca="false">IF($B71="","",IF(COUNTIFS('English Scores- Leveled papers'!$H$4:$KM$4,DN$3,'English Scores- Leveled papers'!$H73:$KM73,"&lt;&gt;")=0,"",SUMIF('English Scores- Leveled papers'!$H$4:$KM$4,DN$3,'English Scores- Leveled papers'!$H73:$KM73)))</f>
        <is>
          <t/>
        </is>
      </c>
      <c r="DO71" s="752" t="inlineStr">
        <f aca="false">IF($B71="","",IF(COUNTIFS('English Scores- Leveled papers'!$H$4:$KM$4,DO$3,'English Scores- Leveled papers'!$H73:$KM73,"&lt;&gt;")=0,"",SUMIF('English Scores- Leveled papers'!$H$4:$KM$4,DO$3,'English Scores- Leveled papers'!$H73:$KM73)))</f>
        <is>
          <t/>
        </is>
      </c>
      <c r="DP71" s="752" t="inlineStr">
        <f aca="false">IF($B71="","",IF(COUNTIFS('English Scores- Leveled papers'!$H$4:$KM$4,DP$3,'English Scores- Leveled papers'!$H73:$KM73,"&lt;&gt;")=0,"",SUMIF('English Scores- Leveled papers'!$H$4:$KM$4,DP$3,'English Scores- Leveled papers'!$H73:$KM73)))</f>
        <is>
          <t/>
        </is>
      </c>
      <c r="DQ71" s="752" t="inlineStr">
        <f aca="false">IF($B71="","",IF(COUNTIFS('English Scores- Leveled papers'!$H$4:$KM$4,DQ$3,'English Scores- Leveled papers'!$H73:$KM73,"&lt;&gt;")=0,"",SUMIF('English Scores- Leveled papers'!$H$4:$KM$4,DQ$3,'English Scores- Leveled papers'!$H73:$KM73)))</f>
        <is>
          <t/>
        </is>
      </c>
      <c r="DR71" s="319" t="inlineStr">
        <f aca="false">IF($B71="","",IF(COUNTIFS('English Scores- Leveled papers'!$H$4:$KM$4,DR$3,'English Scores- Leveled papers'!$H73:$KM73,"&lt;&gt;")=0,"",SUMIF('English Scores- Leveled papers'!$H$4:$KM$4,DR$3,'English Scores- Leveled papers'!$H73:$KM73)))</f>
        <is>
          <t/>
        </is>
      </c>
      <c r="DS71" s="319" t="inlineStr">
        <f aca="false">IF($B71="","",IF(COUNTIFS('English Scores- Leveled papers'!$H$4:$KM$4,DS$3,'English Scores- Leveled papers'!$H73:$KM73,"&lt;&gt;")=0,"",SUMIF('English Scores- Leveled papers'!$H$4:$KM$4,DS$3,'English Scores- Leveled papers'!$H73:$KM73)))</f>
        <is>
          <t/>
        </is>
      </c>
      <c r="DT71" s="319" t="inlineStr">
        <f aca="false">IF($B71="","",IF(COUNTIFS('English Scores- Leveled papers'!$H$4:$KM$4,DT$3,'English Scores- Leveled papers'!$H73:$KM73,"&lt;&gt;")=0,"",SUMIF('English Scores- Leveled papers'!$H$4:$KM$4,DT$3,'English Scores- Leveled papers'!$H73:$KM73)))</f>
        <is>
          <t/>
        </is>
      </c>
      <c r="DU71" s="319" t="inlineStr">
        <f aca="false">IF($B71="","",IF(COUNTIFS('English Scores- Leveled papers'!$H$4:$KM$4,DU$3,'English Scores- Leveled papers'!$H73:$KM73,"&lt;&gt;")=0,"",SUMIF('English Scores- Leveled papers'!$H$4:$KM$4,DU$3,'English Scores- Leveled papers'!$H73:$KM73)))</f>
        <is>
          <t/>
        </is>
      </c>
      <c r="DV71" s="319" t="inlineStr">
        <f aca="false">IF($B71="","",IF(COUNTIFS('English Scores- Leveled papers'!$H$4:$KM$4,DV$3,'English Scores- Leveled papers'!$H73:$KM73,"&lt;&gt;")=0,"",SUMIF('English Scores- Leveled papers'!$H$4:$KM$4,DV$3,'English Scores- Leveled papers'!$H73:$KM73)))</f>
        <is>
          <t/>
        </is>
      </c>
      <c r="DW71" s="319" t="inlineStr">
        <f aca="false">IF($B71="","",IF(COUNTIFS('English Scores- Leveled papers'!$H$4:$KM$4,DW$3,'English Scores- Leveled papers'!$H73:$KM73,"&lt;&gt;")=0,"",SUMIF('English Scores- Leveled papers'!$H$4:$KM$4,DW$3,'English Scores- Leveled papers'!$H73:$KM73)))</f>
        <is>
          <t/>
        </is>
      </c>
      <c r="DX71" s="319" t="inlineStr">
        <f aca="false">IF($B71="","",IF(COUNTIFS('English Scores- Leveled papers'!$H$4:$KM$4,DX$3,'English Scores- Leveled papers'!$H73:$KM73,"&lt;&gt;")=0,"",SUMIF('English Scores- Leveled papers'!$H$4:$KM$4,DX$3,'English Scores- Leveled papers'!$H73:$KM73)))</f>
        <is>
          <t/>
        </is>
      </c>
      <c r="DY71" s="319" t="inlineStr">
        <f aca="false">IF($B71="","",IF(COUNTIFS('English Scores- Leveled papers'!$H$4:$KM$4,DY$3,'English Scores- Leveled papers'!$H73:$KM73,"&lt;&gt;")=0,"",SUMIF('English Scores- Leveled papers'!$H$4:$KM$4,DY$3,'English Scores- Leveled papers'!$H73:$KM73)))</f>
        <is>
          <t/>
        </is>
      </c>
      <c r="DZ71" s="319" t="inlineStr">
        <f aca="false">IF($B71="","",IF(COUNTIFS('English Scores- Leveled papers'!$H$4:$KM$4,DZ$3,'English Scores- Leveled papers'!$H73:$KM73,"&lt;&gt;")=0,"",SUMIF('English Scores- Leveled papers'!$H$4:$KM$4,DZ$3,'English Scores- Leveled papers'!$H73:$KM73)))</f>
        <is>
          <t/>
        </is>
      </c>
      <c r="EA71" s="319" t="inlineStr">
        <f aca="false">IF($B71="","",IF(COUNTIFS('English Scores- Leveled papers'!$H$4:$KM$4,EA$3,'English Scores- Leveled papers'!$H73:$KM73,"&lt;&gt;")=0,"",SUMIF('English Scores- Leveled papers'!$H$4:$KM$4,EA$3,'English Scores- Leveled papers'!$H73:$KM73)))</f>
        <is>
          <t/>
        </is>
      </c>
      <c r="EB71" s="319" t="inlineStr">
        <f aca="false">IF($B71="","",IF(COUNTIFS('English Scores- Leveled papers'!$H$4:$KM$4,EB$3,'English Scores- Leveled papers'!$H73:$KM73,"&lt;&gt;")=0,"",SUMIF('English Scores- Leveled papers'!$H$4:$KM$4,EB$3,'English Scores- Leveled papers'!$H73:$KM73)))</f>
        <is>
          <t/>
        </is>
      </c>
      <c r="EC71" s="319" t="inlineStr">
        <f aca="false">IF($B71="","",IF(COUNTIFS('English Scores- Leveled papers'!$H$4:$KM$4,EC$3,'English Scores- Leveled papers'!$H73:$KM73,"&lt;&gt;")=0,"",SUMIF('English Scores- Leveled papers'!$H$4:$KM$4,EC$3,'English Scores- Leveled papers'!$H73:$KM73)))</f>
        <is>
          <t/>
        </is>
      </c>
      <c r="ED71" s="752" t="inlineStr">
        <f aca="false">IF($B71="","",IF(COUNTIFS('English Scores- Leveled papers'!$H$4:$KM$4,ED$3,'English Scores- Leveled papers'!$H73:$KM73,"&lt;&gt;")=0,"",SUMIF('English Scores- Leveled papers'!$H$4:$KM$4,ED$3,'English Scores- Leveled papers'!$H73:$KM73)))</f>
        <is>
          <t/>
        </is>
      </c>
      <c r="EE71" s="752" t="inlineStr">
        <f aca="false">IF($B71="","",IF(COUNTIFS('English Scores- Leveled papers'!$H$4:$KM$4,EE$3,'English Scores- Leveled papers'!$H73:$KM73,"&lt;&gt;")=0,"",SUMIF('English Scores- Leveled papers'!$H$4:$KM$4,EE$3,'English Scores- Leveled papers'!$H73:$KM73)))</f>
        <is>
          <t/>
        </is>
      </c>
      <c r="EF71" s="752" t="inlineStr">
        <f aca="false">IF($B71="","",IF(COUNTIFS('English Scores- Leveled papers'!$H$4:$KM$4,EF$3,'English Scores- Leveled papers'!$H73:$KM73,"&lt;&gt;")=0,"",SUMIF('English Scores- Leveled papers'!$H$4:$KM$4,EF$3,'English Scores- Leveled papers'!$H73:$KM73)))</f>
        <is>
          <t/>
        </is>
      </c>
      <c r="EG71" s="752" t="inlineStr">
        <f aca="false">IF($B71="","",IF(COUNTIFS('English Scores- Leveled papers'!$H$4:$KM$4,EG$3,'English Scores- Leveled papers'!$H73:$KM73,"&lt;&gt;")=0,"",SUMIF('English Scores- Leveled papers'!$H$4:$KM$4,EG$3,'English Scores- Leveled papers'!$H73:$KM73)))</f>
        <is>
          <t/>
        </is>
      </c>
      <c r="EH71" s="752" t="inlineStr">
        <f aca="false">IF($B71="","",IF(COUNTIFS('English Scores- Leveled papers'!$H$4:$KM$4,EH$3,'English Scores- Leveled papers'!$H73:$KM73,"&lt;&gt;")=0,"",SUMIF('English Scores- Leveled papers'!$H$4:$KM$4,EH$3,'English Scores- Leveled papers'!$H73:$KM73)))</f>
        <is>
          <t/>
        </is>
      </c>
      <c r="EI71" s="752" t="inlineStr">
        <f aca="false">IF($B71="","",IF(COUNTIFS('English Scores- Leveled papers'!$H$4:$KM$4,EI$3,'English Scores- Leveled papers'!$H73:$KM73,"&lt;&gt;")=0,"",SUMIF('English Scores- Leveled papers'!$H$4:$KM$4,EI$3,'English Scores- Leveled papers'!$H73:$KM73)))</f>
        <is>
          <t/>
        </is>
      </c>
      <c r="EJ71" s="752" t="inlineStr">
        <f aca="false">IF($B71="","",IF(COUNTIFS('English Scores- Leveled papers'!$H$4:$KM$4,EJ$3,'English Scores- Leveled papers'!$H73:$KM73,"&lt;&gt;")=0,"",SUMIF('English Scores- Leveled papers'!$H$4:$KM$4,EJ$3,'English Scores- Leveled papers'!$H73:$KM73)))</f>
        <is>
          <t/>
        </is>
      </c>
      <c r="EK71" s="752" t="inlineStr">
        <f aca="false">IF($B71="","",IF(COUNTIFS('English Scores- Leveled papers'!$H$4:$KM$4,EK$3,'English Scores- Leveled papers'!$H73:$KM73,"&lt;&gt;")=0,"",SUMIF('English Scores- Leveled papers'!$H$4:$KM$4,EK$3,'English Scores- Leveled papers'!$H73:$KM73)))</f>
        <is>
          <t/>
        </is>
      </c>
      <c r="EL71" s="752" t="inlineStr">
        <f aca="false">IF($B71="","",IF(COUNTIFS('English Scores- Leveled papers'!$H$4:$KM$4,EL$3,'English Scores- Leveled papers'!$H73:$KM73,"&lt;&gt;")=0,"",SUMIF('English Scores- Leveled papers'!$H$4:$KM$4,EL$3,'English Scores- Leveled papers'!$H73:$KM73)))</f>
        <is>
          <t/>
        </is>
      </c>
      <c r="EM71" s="752" t="inlineStr">
        <f aca="false">IF($B71="","",IF(COUNTIFS('English Scores- Leveled papers'!$H$4:$KM$4,EM$3,'English Scores- Leveled papers'!$H73:$KM73,"&lt;&gt;")=0,"",SUMIF('English Scores- Leveled papers'!$H$4:$KM$4,EM$3,'English Scores- Leveled papers'!$H73:$KM73)))</f>
        <is>
          <t/>
        </is>
      </c>
      <c r="EN71" s="752" t="inlineStr">
        <f aca="false">IF($B71="","",IF(COUNTIFS('English Scores- Leveled papers'!$H$4:$KM$4,EN$3,'English Scores- Leveled papers'!$H73:$KM73,"&lt;&gt;")=0,"",SUMIF('English Scores- Leveled papers'!$H$4:$KM$4,EN$3,'English Scores- Leveled papers'!$H73:$KM73)))</f>
        <is>
          <t/>
        </is>
      </c>
      <c r="EO71" s="752" t="inlineStr">
        <f aca="false">IF($B71="","",IF(COUNTIFS('English Scores- Leveled papers'!$H$4:$KM$4,EO$3,'English Scores- Leveled papers'!$H73:$KM73,"&lt;&gt;")=0,"",SUMIF('English Scores- Leveled papers'!$H$4:$KM$4,EO$3,'English Scores- Leveled papers'!$H73:$KM73)))</f>
        <is>
          <t/>
        </is>
      </c>
      <c r="EP71" s="752" t="inlineStr">
        <f aca="false">IF($B71="","",IF(COUNTIFS('English Scores- Leveled papers'!$H$4:$KM$4,EP$3,'English Scores- Leveled papers'!$H73:$KM73,"&lt;&gt;")=0,"",SUMIF('English Scores- Leveled papers'!$H$4:$KM$4,EP$3,'English Scores- Leveled papers'!$H73:$KM73)))</f>
        <is>
          <t/>
        </is>
      </c>
    </row>
    <row r="72" customFormat="false" ht="12.75" hidden="false" customHeight="true" outlineLevel="0" collapsed="false">
      <c r="A72" s="315" t="n">
        <v>68</v>
      </c>
      <c r="B72" s="315" t="inlineStr">
        <f aca="false">'English Scores- Leveled papers'!B74</f>
        <is>
          <t/>
        </is>
      </c>
      <c r="C72" s="751" t="e">
        <f aca="false">IF('RC Mastery Check+Question type'!D72="","",IF(OR('RC Mastery Check+Question type'!D72=-0.5,'RC Mastery Check+Question type'!D72=0,'RC Mastery Check+Question type'!D72=0.2,'RC Mastery Check+Question type'!D72=0.5),"NR",'cover sheet'!#ref!))</f>
        <v>#VALUE!</v>
      </c>
      <c r="D72" s="316" t="inlineStr">
        <f aca="false">IF(OR(B72="",COUNT('English Scores- Leveled papers'!AJ74:KM74)=0),"",IF((AND(R72&gt;=(70/100),R72&lt;1.1)),9,IF(AND(Q72&gt;=(70/100),Q72&lt;1.1),8,IF(AND(P72&gt;=(70/100),P72&lt;1.1),7,IF(AND(O72&gt;=(70/100),O72&lt;1.1),6,IF(AND(N72&gt;=0.7,N72&lt;1.1),5,IF(AND(M72&gt;=0.7,M72&lt;1.1),5,IF(AND(L72&gt;=0.7,L72&lt;1.1),4,IF(AND(K72&gt;=0.7,K72&lt;1.1),4,IF(AND(J72&gt;=0.7,J72&lt;1.1),3,IF(AND(I72&gt;=0.7,I72&lt;1.1),3,IF(AND(H72&gt;=0.7,H72&lt;1.1),2,IF(AND(G72&gt;=0.7,G72&lt;1.1),2,IF(AND(F72&gt;=0.7,F72&lt;1.1),1,IF(AND(E72&gt;=0.7,E72&lt;1.1),1,IF(COUNT('English Scores- Leveled papers'!AJ74:AK74)=0,"","NR"))))))))))))))))</f>
        <is>
          <t/>
        </is>
      </c>
      <c r="E72" s="318" t="str">
        <f aca="false">IF((B72=""),"",IF(COUNT(S72:W72)=0,"",ROUND(SUM(S72:W72)/SUM($S$2:$W$2),1)))</f>
        <v/>
      </c>
      <c r="F72" s="318" t="str">
        <f aca="false">IF((B72=""),"",IF(COUNT(X72:AB72)=0,"",ROUND(SUM(X72:AB72)/SUM($X$2:$AB$2),1)))</f>
        <v/>
      </c>
      <c r="G72" s="318" t="str">
        <f aca="false">IFERROR(IF((B72=""),"",IF(COUNT(AC72:AH72)=0,"",ROUND(SUM(AC72:AH72)/SUM($AC$2:$AH$2),1))),"")</f>
        <v/>
      </c>
      <c r="H72" s="318" t="str">
        <f aca="false">IFERROR(IF((B72=""),"",IF(COUNT(AI72:AN72)=0,"",ROUND(SUM(AI72:AN72)/SUM($AI$2:$AN$2),1))),0)</f>
        <v/>
      </c>
      <c r="I72" s="318" t="str">
        <f aca="false">IFERROR(IF((B72=""),"",IF(COUNT(AO72:AY72)=0,"",ROUND(SUM(AO72:AY72)/SUM($AO$2:$AY$2),1))),0)</f>
        <v/>
      </c>
      <c r="J72" s="318" t="str">
        <f aca="false">IFERROR(IF((B72=""),"",IF(COUNT(AZ72:BO72)=0,"",ROUND(SUM(AZ72:BO72)/SUM($AZ$2:$BO$2),1))),0)</f>
        <v/>
      </c>
      <c r="K72" s="318" t="str">
        <f aca="false">IFERROR(IF((B72=""),"",IF(COUNT(BP72:BW72)=0,"",ROUND(SUM(BP72:BW72)/SUM($BP$2:$BW$2),1))),0)</f>
        <v/>
      </c>
      <c r="L72" s="318" t="str">
        <f aca="false">IFERROR(IF((B72=""),"",IF(COUNT(BX72:CF72)=0,"",ROUND(SUM(BX72:CF72)/SUM($BX$2:$CF$2),1))),0)</f>
        <v/>
      </c>
      <c r="M72" s="318" t="str">
        <f aca="false">IFERROR(IF((B72=""),"",IF(COUNT(CG72:CK72)=0,"",ROUND(SUM(CG72:CK72)/SUM($CG$2:$CK$2),1))),0)</f>
        <v/>
      </c>
      <c r="N72" s="318" t="str">
        <f aca="false">IFERROR(IF((B72=""),"",IF(COUNT(CL72:CS72)=0,"",ROUND(SUM(CL72:CS72)/SUM($CL$2:$CS$2),1))),0)</f>
        <v/>
      </c>
      <c r="O72" s="318" t="str">
        <f aca="false">IFERROR(IF((B72=""),"",IF(COUNT(CT72:DE72)=0,"",ROUND(SUM(CT72:DE72)/SUM($CT$2:$DE$2),1))),0)</f>
        <v/>
      </c>
      <c r="P72" s="318" t="str">
        <f aca="false">IFERROR(IF((B72=""),"",IF(COUNT(DF72:DQ72)=0,"",ROUND(SUM(DF72:DQ72)/SUM($DF$2:$DQ$2),1))),0)</f>
        <v/>
      </c>
      <c r="Q72" s="318" t="str">
        <f aca="false">IFERROR(IF((B72=""),"",IF(COUNT(DR72:EB72)=0,"",ROUND(SUM(DR72:EB72)/SUM($DR$2:$EB$2),1))),0)</f>
        <v/>
      </c>
      <c r="R72" s="318" t="str">
        <f aca="false">(IF((B72=""),"",IF(COUNT(ED72:EP72)=0,"",ROUND(SUM(ED72:EP72)/SUM($ED$2:$EP$2),1))))</f>
        <v/>
      </c>
      <c r="S72" s="319" t="inlineStr">
        <f aca="false">IF($B72="","",IF(COUNTIFS('English Scores- Leveled papers'!$H$4:$KM$4,S$3,'English Scores- Leveled papers'!$H74:$KM74,"&lt;&gt;")=0,"",SUMIF('English Scores- Leveled papers'!$H$4:$KM$4,S$3,'English Scores- Leveled papers'!$H74:$KM74)))</f>
        <is>
          <t/>
        </is>
      </c>
      <c r="T72" s="319" t="inlineStr">
        <f aca="false">IF($B72="","",IF(COUNTIFS('English Scores- Leveled papers'!$H$4:$KM$4,T$3,'English Scores- Leveled papers'!$H74:$KM74,"&lt;&gt;")=0,"",SUMIF('English Scores- Leveled papers'!$H$4:$KM$4,T$3,'English Scores- Leveled papers'!$H74:$KM74)))</f>
        <is>
          <t/>
        </is>
      </c>
      <c r="U72" s="319" t="inlineStr">
        <f aca="false">IF($B72="","",IF(COUNTIFS('English Scores- Leveled papers'!$H$4:$KM$4,U$3,'English Scores- Leveled papers'!$H74:$KM74,"&lt;&gt;")=0,"",SUMIF('English Scores- Leveled papers'!$H$4:$KM$4,U$3,'English Scores- Leveled papers'!$H74:$KM74)))</f>
        <is>
          <t/>
        </is>
      </c>
      <c r="V72" s="319" t="inlineStr">
        <f aca="false">IF($B72="","",IF(COUNTIFS('English Scores- Leveled papers'!$H$4:$KM$4,V$3,'English Scores- Leveled papers'!$H74:$KM74,"&lt;&gt;")=0,"",SUMIF('English Scores- Leveled papers'!$H$4:$KM$4,V$3,'English Scores- Leveled papers'!$H74:$KM74)))</f>
        <is>
          <t/>
        </is>
      </c>
      <c r="W72" s="319" t="inlineStr">
        <f aca="false">IF($B72="","",IF(COUNTIFS('English Scores- Leveled papers'!$H$4:$KM$4,W$3,'English Scores- Leveled papers'!$H74:$KM74,"&lt;&gt;")=0,"",SUMIF('English Scores- Leveled papers'!$H$4:$KM$4,W$3,'English Scores- Leveled papers'!$H74:$KM74)))</f>
        <is>
          <t/>
        </is>
      </c>
      <c r="X72" s="752" t="inlineStr">
        <f aca="false">IF($B72="","",IF(COUNTIFS('English Scores- Leveled papers'!$H$4:$KM$4,X$3,'English Scores- Leveled papers'!$H74:$KM74,"&lt;&gt;")=0,"",SUMIF('English Scores- Leveled papers'!$H$4:$KM$4,X$3,'English Scores- Leveled papers'!$H74:$KM74)))</f>
        <is>
          <t/>
        </is>
      </c>
      <c r="Y72" s="752" t="inlineStr">
        <f aca="false">IF($B72="","",IF(COUNTIFS('English Scores- Leveled papers'!$H$4:$KM$4,Y$3,'English Scores- Leveled papers'!$H74:$KM74,"&lt;&gt;")=0,"",SUMIF('English Scores- Leveled papers'!$H$4:$KM$4,Y$3,'English Scores- Leveled papers'!$H74:$KM74)))</f>
        <is>
          <t/>
        </is>
      </c>
      <c r="Z72" s="752" t="inlineStr">
        <f aca="false">IF($B72="","",IF(COUNTIFS('English Scores- Leveled papers'!$H$4:$KM$4,Z$3,'English Scores- Leveled papers'!$H74:$KM74,"&lt;&gt;")=0,"",SUMIF('English Scores- Leveled papers'!$H$4:$KM$4,Z$3,'English Scores- Leveled papers'!$H74:$KM74)))</f>
        <is>
          <t/>
        </is>
      </c>
      <c r="AA72" s="752" t="inlineStr">
        <f aca="false">IF($B72="","",IF(COUNTIFS('English Scores- Leveled papers'!$H$4:$KM$4,AA$3,'English Scores- Leveled papers'!$H74:$KM74,"&lt;&gt;")=0,"",SUMIF('English Scores- Leveled papers'!$H$4:$KM$4,AA$3,'English Scores- Leveled papers'!$H74:$KM74)))</f>
        <is>
          <t/>
        </is>
      </c>
      <c r="AB72" s="752" t="inlineStr">
        <f aca="false">IF($B72="","",IF(COUNTIFS('English Scores- Leveled papers'!$H$4:$KM$4,AB$3,'English Scores- Leveled papers'!$H74:$KM74,"&lt;&gt;")=0,"",SUMIF('English Scores- Leveled papers'!$H$4:$KM$4,AB$3,'English Scores- Leveled papers'!$H74:$KM74)))</f>
        <is>
          <t/>
        </is>
      </c>
      <c r="AC72" s="319" t="inlineStr">
        <f aca="false">IF($B72="","",IF(COUNTIFS('English Scores- Leveled papers'!$H$4:$KM$4,AC$3,'English Scores- Leveled papers'!$H74:$KM74,"&lt;&gt;")=0,"",SUMIF('English Scores- Leveled papers'!$H$4:$KM$4,AC$3,'English Scores- Leveled papers'!$H74:$KM74)))</f>
        <is>
          <t/>
        </is>
      </c>
      <c r="AD72" s="319" t="inlineStr">
        <f aca="false">IF($B72="","",IF(COUNTIFS('English Scores- Leveled papers'!$H$4:$KM$4,AD$3,'English Scores- Leveled papers'!$H74:$KM74,"&lt;&gt;")=0,"",SUMIF('English Scores- Leveled papers'!$H$4:$KM$4,AD$3,'English Scores- Leveled papers'!$H74:$KM74)))</f>
        <is>
          <t/>
        </is>
      </c>
      <c r="AE72" s="319" t="inlineStr">
        <f aca="false">IF($B72="","",IF(COUNTIFS('English Scores- Leveled papers'!$H$4:$KM$4,AE$3,'English Scores- Leveled papers'!$H74:$KM74,"&lt;&gt;")=0,"",SUMIF('English Scores- Leveled papers'!$H$4:$KM$4,AE$3,'English Scores- Leveled papers'!$H74:$KM74)))</f>
        <is>
          <t/>
        </is>
      </c>
      <c r="AF72" s="319" t="inlineStr">
        <f aca="false">IF($B72="","",IF(COUNTIFS('English Scores- Leveled papers'!$H$4:$KM$4,AF$3,'English Scores- Leveled papers'!$H74:$KM74,"&lt;&gt;")=0,"",SUMIF('English Scores- Leveled papers'!$H$4:$KM$4,AF$3,'English Scores- Leveled papers'!$H74:$KM74)))</f>
        <is>
          <t/>
        </is>
      </c>
      <c r="AG72" s="319" t="inlineStr">
        <f aca="false">IF($B72="","",IF(COUNTIFS('English Scores- Leveled papers'!$H$4:$KM$4,AG$3,'English Scores- Leveled papers'!$H74:$KM74,"&lt;&gt;")=0,"",SUMIF('English Scores- Leveled papers'!$H$4:$KM$4,AG$3,'English Scores- Leveled papers'!$H74:$KM74)))</f>
        <is>
          <t/>
        </is>
      </c>
      <c r="AH72" s="319" t="inlineStr">
        <f aca="false">IF($B72="","",IF(COUNTIFS('English Scores- Leveled papers'!$H$4:$KM$4,AH$3,'English Scores- Leveled papers'!$H74:$KM74,"&lt;&gt;")=0,"",SUMIF('English Scores- Leveled papers'!$H$4:$KM$4,AH$3,'English Scores- Leveled papers'!$H74:$KM74)))</f>
        <is>
          <t/>
        </is>
      </c>
      <c r="AI72" s="752" t="inlineStr">
        <f aca="false">IF($B72="","",IF(COUNTIFS('English Scores- Leveled papers'!$H$4:$KM$4,AI$3,'English Scores- Leveled papers'!$H74:$KM74,"&lt;&gt;")=0,"",SUMIF('English Scores- Leveled papers'!$H$4:$KM$4,AI$3,'English Scores- Leveled papers'!$H74:$KM74)))</f>
        <is>
          <t/>
        </is>
      </c>
      <c r="AJ72" s="752" t="inlineStr">
        <f aca="false">IF($B72="","",IF(COUNTIFS('English Scores- Leveled papers'!$H$4:$KM$4,AJ$3,'English Scores- Leveled papers'!$H74:$KM74,"&lt;&gt;")=0,"",SUMIF('English Scores- Leveled papers'!$H$4:$KM$4,AJ$3,'English Scores- Leveled papers'!$H74:$KM74)))</f>
        <is>
          <t/>
        </is>
      </c>
      <c r="AK72" s="752" t="inlineStr">
        <f aca="false">IF($B72="","",IF(COUNTIFS('English Scores- Leveled papers'!$H$4:$KM$4,AK$3,'English Scores- Leveled papers'!$H74:$KM74,"&lt;&gt;")=0,"",SUMIF('English Scores- Leveled papers'!$H$4:$KM$4,AK$3,'English Scores- Leveled papers'!$H74:$KM74)))</f>
        <is>
          <t/>
        </is>
      </c>
      <c r="AL72" s="752" t="inlineStr">
        <f aca="false">IF($B72="","",IF(COUNTIFS('English Scores- Leveled papers'!$H$4:$KM$4,AL$3,'English Scores- Leveled papers'!$H74:$KM74,"&lt;&gt;")=0,"",SUMIF('English Scores- Leveled papers'!$H$4:$KM$4,AL$3,'English Scores- Leveled papers'!$H74:$KM74)))</f>
        <is>
          <t/>
        </is>
      </c>
      <c r="AM72" s="752" t="inlineStr">
        <f aca="false">IF($B72="","",IF(COUNTIFS('English Scores- Leveled papers'!$H$4:$KM$4,AM$3,'English Scores- Leveled papers'!$H74:$KM74,"&lt;&gt;")=0,"",SUMIF('English Scores- Leveled papers'!$H$4:$KM$4,AM$3,'English Scores- Leveled papers'!$H74:$KM74)))</f>
        <is>
          <t/>
        </is>
      </c>
      <c r="AN72" s="752" t="inlineStr">
        <f aca="false">IF($B72="","",IF(COUNTIFS('English Scores- Leveled papers'!$H$4:$KM$4,AN$3,'English Scores- Leveled papers'!$H74:$KM74,"&lt;&gt;")=0,"",SUMIF('English Scores- Leveled papers'!$H$4:$KM$4,AN$3,'English Scores- Leveled papers'!$H74:$KM74)))</f>
        <is>
          <t/>
        </is>
      </c>
      <c r="AO72" s="319" t="inlineStr">
        <f aca="false">IF($B72="","",IF(COUNTIFS('English Scores- Leveled papers'!$H$4:$KM$4,AO$3,'English Scores- Leveled papers'!$H74:$KM74,"&lt;&gt;")=0,"",SUMIF('English Scores- Leveled papers'!$H$4:$KM$4,AO$3,'English Scores- Leveled papers'!$H74:$KM74)))</f>
        <is>
          <t/>
        </is>
      </c>
      <c r="AP72" s="319" t="inlineStr">
        <f aca="false">IF($B72="","",IF(COUNTIFS('English Scores- Leveled papers'!$H$4:$KM$4,AP$3,'English Scores- Leveled papers'!$H74:$KM74,"&lt;&gt;")=0,"",SUMIF('English Scores- Leveled papers'!$H$4:$KM$4,AP$3,'English Scores- Leveled papers'!$H74:$KM74)))</f>
        <is>
          <t/>
        </is>
      </c>
      <c r="AQ72" s="319" t="inlineStr">
        <f aca="false">IF($B72="","",IF(COUNTIFS('English Scores- Leveled papers'!$H$4:$KM$4,AQ$3,'English Scores- Leveled papers'!$H74:$KM74,"&lt;&gt;")=0,"",SUMIF('English Scores- Leveled papers'!$H$4:$KM$4,AQ$3,'English Scores- Leveled papers'!$H74:$KM74)))</f>
        <is>
          <t/>
        </is>
      </c>
      <c r="AR72" s="319" t="inlineStr">
        <f aca="false">IF($B72="","",IF(COUNTIFS('English Scores- Leveled papers'!$H$4:$KM$4,AR$3,'English Scores- Leveled papers'!$H74:$KM74,"&lt;&gt;")=0,"",SUMIF('English Scores- Leveled papers'!$H$4:$KM$4,AR$3,'English Scores- Leveled papers'!$H74:$KM74)))</f>
        <is>
          <t/>
        </is>
      </c>
      <c r="AS72" s="319" t="inlineStr">
        <f aca="false">IF($B72="","",IF(COUNTIFS('English Scores- Leveled papers'!$H$4:$KM$4,AS$3,'English Scores- Leveled papers'!$H74:$KM74,"&lt;&gt;")=0,"",SUMIF('English Scores- Leveled papers'!$H$4:$KM$4,AS$3,'English Scores- Leveled papers'!$H74:$KM74)))</f>
        <is>
          <t/>
        </is>
      </c>
      <c r="AT72" s="319" t="inlineStr">
        <f aca="false">IF($B72="","",IF(COUNTIFS('English Scores- Leveled papers'!$H$4:$KM$4,AT$3,'English Scores- Leveled papers'!$H74:$KM74,"&lt;&gt;")=0,"",SUMIF('English Scores- Leveled papers'!$H$4:$KM$4,AT$3,'English Scores- Leveled papers'!$H74:$KM74)))</f>
        <is>
          <t/>
        </is>
      </c>
      <c r="AU72" s="319" t="inlineStr">
        <f aca="false">IF($B72="","",IF(COUNTIFS('English Scores- Leveled papers'!$H$4:$KM$4,AU$3,'English Scores- Leveled papers'!$H74:$KM74,"&lt;&gt;")=0,"",SUMIF('English Scores- Leveled papers'!$H$4:$KM$4,AU$3,'English Scores- Leveled papers'!$H74:$KM74)))</f>
        <is>
          <t/>
        </is>
      </c>
      <c r="AV72" s="319" t="inlineStr">
        <f aca="false">IF($B72="","",IF(COUNTIFS('English Scores- Leveled papers'!$H$4:$KM$4,AV$3,'English Scores- Leveled papers'!$H74:$KM74,"&lt;&gt;")=0,"",SUMIF('English Scores- Leveled papers'!$H$4:$KM$4,AV$3,'English Scores- Leveled papers'!$H74:$KM74)))</f>
        <is>
          <t/>
        </is>
      </c>
      <c r="AW72" s="319" t="inlineStr">
        <f aca="false">IF($B72="","",IF(COUNTIFS('English Scores- Leveled papers'!$H$4:$KM$4,AW$3,'English Scores- Leveled papers'!$H74:$KM74,"&lt;&gt;")=0,"",SUMIF('English Scores- Leveled papers'!$H$4:$KM$4,AW$3,'English Scores- Leveled papers'!$H74:$KM74)))</f>
        <is>
          <t/>
        </is>
      </c>
      <c r="AX72" s="319" t="inlineStr">
        <f aca="false">IF($B72="","",IF(COUNTIFS('English Scores- Leveled papers'!$H$4:$KM$4,AX$3,'English Scores- Leveled papers'!$H74:$KM74,"&lt;&gt;")=0,"",SUMIF('English Scores- Leveled papers'!$H$4:$KM$4,AX$3,'English Scores- Leveled papers'!$H74:$KM74)))</f>
        <is>
          <t/>
        </is>
      </c>
      <c r="AY72" s="319" t="inlineStr">
        <f aca="false">IF($B72="","",IF(COUNTIFS('English Scores- Leveled papers'!$H$4:$KM$4,AY$3,'English Scores- Leveled papers'!$H74:$KM74,"&lt;&gt;")=0,"",SUMIF('English Scores- Leveled papers'!$H$4:$KM$4,AY$3,'English Scores- Leveled papers'!$H74:$KM74)))</f>
        <is>
          <t/>
        </is>
      </c>
      <c r="AZ72" s="752" t="inlineStr">
        <f aca="false">IF($B72="","",IF(COUNTIFS('English Scores- Leveled papers'!$H$4:$KM$4,AZ$3,'English Scores- Leveled papers'!$H74:$KM74,"&lt;&gt;")=0,"",SUMIF('English Scores- Leveled papers'!$H$4:$KM$4,AZ$3,'English Scores- Leveled papers'!$H74:$KM74)))</f>
        <is>
          <t/>
        </is>
      </c>
      <c r="BA72" s="752" t="inlineStr">
        <f aca="false">IF($B72="","",IF(COUNTIFS('English Scores- Leveled papers'!$H$4:$KM$4,BA$3,'English Scores- Leveled papers'!$H74:$KM74,"&lt;&gt;")=0,"",SUMIF('English Scores- Leveled papers'!$H$4:$KM$4,BA$3,'English Scores- Leveled papers'!$H74:$KM74)))</f>
        <is>
          <t/>
        </is>
      </c>
      <c r="BB72" s="752" t="inlineStr">
        <f aca="false">IF($B72="","",IF(COUNTIFS('English Scores- Leveled papers'!$H$4:$KM$4,BB$3,'English Scores- Leveled papers'!$H74:$KM74,"&lt;&gt;")=0,"",SUMIF('English Scores- Leveled papers'!$H$4:$KM$4,BB$3,'English Scores- Leveled papers'!$H74:$KM74)))</f>
        <is>
          <t/>
        </is>
      </c>
      <c r="BC72" s="752" t="inlineStr">
        <f aca="false">IF($B72="","",IF(COUNTIFS('English Scores- Leveled papers'!$H$4:$KM$4,BC$3,'English Scores- Leveled papers'!$H74:$KM74,"&lt;&gt;")=0,"",SUMIF('English Scores- Leveled papers'!$H$4:$KM$4,BC$3,'English Scores- Leveled papers'!$H74:$KM74)))</f>
        <is>
          <t/>
        </is>
      </c>
      <c r="BD72" s="752"/>
      <c r="BE72" s="752"/>
      <c r="BF72" s="752" t="inlineStr">
        <f aca="false">IF($B72="","",IF(COUNTIFS('English Scores- Leveled papers'!$H$4:$KM$4,BF$3,'English Scores- Leveled papers'!$H74:$KM74,"&lt;&gt;")=0,"",SUMIF('English Scores- Leveled papers'!$H$4:$KM$4,BF$3,'English Scores- Leveled papers'!$H74:$KM74)))</f>
        <is>
          <t/>
        </is>
      </c>
      <c r="BG72" s="752" t="inlineStr">
        <f aca="false">IF($B72="","",IF(COUNTIFS('English Scores- Leveled papers'!$H$4:$KM$4,BG$3,'English Scores- Leveled papers'!$H74:$KM74,"&lt;&gt;")=0,"",SUMIF('English Scores- Leveled papers'!$H$4:$KM$4,BG$3,'English Scores- Leveled papers'!$H74:$KM74)))</f>
        <is>
          <t/>
        </is>
      </c>
      <c r="BH72" s="752" t="inlineStr">
        <f aca="false">IF($B72="","",IF(COUNTIFS('English Scores- Leveled papers'!$H$4:$KM$4,BH$3,'English Scores- Leveled papers'!$H74:$KM74,"&lt;&gt;")=0,"",SUMIF('English Scores- Leveled papers'!$H$4:$KM$4,BH$3,'English Scores- Leveled papers'!$H74:$KM74)))</f>
        <is>
          <t/>
        </is>
      </c>
      <c r="BI72" s="752" t="inlineStr">
        <f aca="false">IF($B72="","",IF(COUNTIFS('English Scores- Leveled papers'!$H$4:$KM$4,BI$3,'English Scores- Leveled papers'!$H74:$KM74,"&lt;&gt;")=0,"",SUMIF('English Scores- Leveled papers'!$H$4:$KM$4,BI$3,'English Scores- Leveled papers'!$H74:$KM74)))</f>
        <is>
          <t/>
        </is>
      </c>
      <c r="BJ72" s="752" t="inlineStr">
        <f aca="false">IF($B72="","",IF(COUNTIFS('English Scores- Leveled papers'!$H$4:$KM$4,BJ$3,'English Scores- Leveled papers'!$H74:$KM74,"&lt;&gt;")=0,"",SUMIF('English Scores- Leveled papers'!$H$4:$KM$4,BJ$3,'English Scores- Leveled papers'!$H74:$KM74)))</f>
        <is>
          <t/>
        </is>
      </c>
      <c r="BK72" s="752" t="inlineStr">
        <f aca="false">IF($B72="","",IF(COUNTIFS('English Scores- Leveled papers'!$H$4:$KM$4,BK$3,'English Scores- Leveled papers'!$H74:$KM74,"&lt;&gt;")=0,"",SUMIF('English Scores- Leveled papers'!$H$4:$KM$4,BK$3,'English Scores- Leveled papers'!$H74:$KM74)))</f>
        <is>
          <t/>
        </is>
      </c>
      <c r="BL72" s="752" t="inlineStr">
        <f aca="false">IF($B72="","",IF(COUNTIFS('English Scores- Leveled papers'!$H$4:$KM$4,BL$3,'English Scores- Leveled papers'!$H74:$KM74,"&lt;&gt;")=0,"",SUMIF('English Scores- Leveled papers'!$H$4:$KM$4,BL$3,'English Scores- Leveled papers'!$H74:$KM74)))</f>
        <is>
          <t/>
        </is>
      </c>
      <c r="BM72" s="752" t="inlineStr">
        <f aca="false">IF($B72="","",IF(COUNTIFS('English Scores- Leveled papers'!$H$4:$KM$4,BM$3,'English Scores- Leveled papers'!$H74:$KM74,"&lt;&gt;")=0,"",SUMIF('English Scores- Leveled papers'!$H$4:$KM$4,BM$3,'English Scores- Leveled papers'!$H74:$KM74)))</f>
        <is>
          <t/>
        </is>
      </c>
      <c r="BN72" s="752" t="inlineStr">
        <f aca="false">IF($B72="","",IF(COUNTIFS('English Scores- Leveled papers'!$H$4:$KM$4,BN$3,'English Scores- Leveled papers'!$H74:$KM74,"&lt;&gt;")=0,"",SUMIF('English Scores- Leveled papers'!$H$4:$KM$4,BN$3,'English Scores- Leveled papers'!$H74:$KM74)))</f>
        <is>
          <t/>
        </is>
      </c>
      <c r="BO72" s="752" t="inlineStr">
        <f aca="false">IF($B72="","",IF(COUNTIFS('English Scores- Leveled papers'!$H$4:$KM$4,BO$3,'English Scores- Leveled papers'!$H74:$KM74,"&lt;&gt;")=0,"",SUMIF('English Scores- Leveled papers'!$H$4:$KM$4,BO$3,'English Scores- Leveled papers'!$H74:$KM74)))</f>
        <is>
          <t/>
        </is>
      </c>
      <c r="BP72" s="319" t="inlineStr">
        <f aca="false">IF($B72="","",IF(COUNTIFS('English Scores- Leveled papers'!$H$4:$KM$4,BP$3,'English Scores- Leveled papers'!$H74:$KM74,"&lt;&gt;")=0,"",SUMIF('English Scores- Leveled papers'!$H$4:$KM$4,BP$3,'English Scores- Leveled papers'!$H74:$KM74)))</f>
        <is>
          <t/>
        </is>
      </c>
      <c r="BQ72" s="319" t="inlineStr">
        <f aca="false">IF($B72="","",IF(COUNTIFS('English Scores- Leveled papers'!$H$4:$KM$4,BQ$3,'English Scores- Leveled papers'!$H74:$KM74,"&lt;&gt;")=0,"",SUMIF('English Scores- Leveled papers'!$H$4:$KM$4,BQ$3,'English Scores- Leveled papers'!$H74:$KM74)))</f>
        <is>
          <t/>
        </is>
      </c>
      <c r="BR72" s="319" t="inlineStr">
        <f aca="false">IF($B72="","",IF(COUNTIFS('English Scores- Leveled papers'!$H$4:$KM$4,BR$3,'English Scores- Leveled papers'!$H74:$KM74,"&lt;&gt;")=0,"",SUMIF('English Scores- Leveled papers'!$H$4:$KM$4,BR$3,'English Scores- Leveled papers'!$H74:$KM74)))</f>
        <is>
          <t/>
        </is>
      </c>
      <c r="BS72" s="319" t="inlineStr">
        <f aca="false">IF($B72="","",IF(COUNTIFS('English Scores- Leveled papers'!$H$4:$KM$4,BS$3,'English Scores- Leveled papers'!$H74:$KM74,"&lt;&gt;")=0,"",SUMIF('English Scores- Leveled papers'!$H$4:$KM$4,BS$3,'English Scores- Leveled papers'!$H74:$KM74)))</f>
        <is>
          <t/>
        </is>
      </c>
      <c r="BT72" s="319" t="inlineStr">
        <f aca="false">IF($B72="","",IF(COUNTIFS('English Scores- Leveled papers'!$H$4:$KM$4,BT$3,'English Scores- Leveled papers'!$H74:$KM74,"&lt;&gt;")=0,"",SUMIF('English Scores- Leveled papers'!$H$4:$KM$4,BT$3,'English Scores- Leveled papers'!$H74:$KM74)))</f>
        <is>
          <t/>
        </is>
      </c>
      <c r="BU72" s="319" t="inlineStr">
        <f aca="false">IF($B72="","",IF(COUNTIFS('English Scores- Leveled papers'!$H$4:$KM$4,BU$3,'English Scores- Leveled papers'!$H74:$KM74,"&lt;&gt;")=0,"",SUMIF('English Scores- Leveled papers'!$H$4:$KM$4,BU$3,'English Scores- Leveled papers'!$H74:$KM74)))</f>
        <is>
          <t/>
        </is>
      </c>
      <c r="BV72" s="319" t="inlineStr">
        <f aca="false">IF($B72="","",IF(COUNTIFS('English Scores- Leveled papers'!$H$4:$KM$4,BV$3,'English Scores- Leveled papers'!$H74:$KM74,"&lt;&gt;")=0,"",SUMIF('English Scores- Leveled papers'!$H$4:$KM$4,BV$3,'English Scores- Leveled papers'!$H74:$KM74)))</f>
        <is>
          <t/>
        </is>
      </c>
      <c r="BW72" s="319" t="inlineStr">
        <f aca="false">IF($B72="","",IF(COUNTIFS('English Scores- Leveled papers'!$H$4:$KM$4,BW$3,'English Scores- Leveled papers'!$H74:$KM74,"&lt;&gt;")=0,"",SUMIF('English Scores- Leveled papers'!$H$4:$KM$4,BW$3,'English Scores- Leveled papers'!$H74:$KM74)))</f>
        <is>
          <t/>
        </is>
      </c>
      <c r="BX72" s="752" t="inlineStr">
        <f aca="false">IF($B72="","",IF(COUNTIFS('English Scores- Leveled papers'!$H$4:$KM$4,BX$3,'English Scores- Leveled papers'!$H74:$KM74,"&lt;&gt;")=0,"",SUMIF('English Scores- Leveled papers'!$H$4:$KM$4,BX$3,'English Scores- Leveled papers'!$H74:$KM74)))</f>
        <is>
          <t/>
        </is>
      </c>
      <c r="BY72" s="752" t="inlineStr">
        <f aca="false">IF($B72="","",IF(COUNTIFS('English Scores- Leveled papers'!$H$4:$KM$4,BY$3,'English Scores- Leveled papers'!$H74:$KM74,"&lt;&gt;")=0,"",SUMIF('English Scores- Leveled papers'!$H$4:$KM$4,BY$3,'English Scores- Leveled papers'!$H74:$KM74)))</f>
        <is>
          <t/>
        </is>
      </c>
      <c r="BZ72" s="752" t="inlineStr">
        <f aca="false">IF($B72="","",IF(COUNTIFS('English Scores- Leveled papers'!$H$4:$KM$4,BZ$3,'English Scores- Leveled papers'!$H74:$KM74,"&lt;&gt;")=0,"",SUMIF('English Scores- Leveled papers'!$H$4:$KM$4,BZ$3,'English Scores- Leveled papers'!$H74:$KM74)))</f>
        <is>
          <t/>
        </is>
      </c>
      <c r="CA72" s="752" t="inlineStr">
        <f aca="false">IF($B72="","",IF(COUNTIFS('English Scores- Leveled papers'!$H$4:$KM$4,CA$3,'English Scores- Leveled papers'!$H74:$KM74,"&lt;&gt;")=0,"",SUMIF('English Scores- Leveled papers'!$H$4:$KM$4,CA$3,'English Scores- Leveled papers'!$H74:$KM74)))</f>
        <is>
          <t/>
        </is>
      </c>
      <c r="CB72" s="752" t="inlineStr">
        <f aca="false">IF($B72="","",IF(COUNTIFS('English Scores- Leveled papers'!$H$4:$KM$4,CB$3,'English Scores- Leveled papers'!$H74:$KM74,"&lt;&gt;")=0,"",SUMIF('English Scores- Leveled papers'!$H$4:$KM$4,CB$3,'English Scores- Leveled papers'!$H74:$KM74)))</f>
        <is>
          <t/>
        </is>
      </c>
      <c r="CC72" s="752" t="inlineStr">
        <f aca="false">IF($B72="","",IF(COUNTIFS('English Scores- Leveled papers'!$H$4:$KM$4,CC$3,'English Scores- Leveled papers'!$H74:$KM74,"&lt;&gt;")=0,"",SUMIF('English Scores- Leveled papers'!$H$4:$KM$4,CC$3,'English Scores- Leveled papers'!$H74:$KM74)))</f>
        <is>
          <t/>
        </is>
      </c>
      <c r="CD72" s="752" t="inlineStr">
        <f aca="false">IF($B72="","",IF(COUNTIFS('English Scores- Leveled papers'!$H$4:$KM$4,CD$3,'English Scores- Leveled papers'!$H74:$KM74,"&lt;&gt;")=0,"",SUMIF('English Scores- Leveled papers'!$H$4:$KM$4,CD$3,'English Scores- Leveled papers'!$H74:$KM74)))</f>
        <is>
          <t/>
        </is>
      </c>
      <c r="CE72" s="752" t="inlineStr">
        <f aca="false">IF($B72="","",IF(COUNTIFS('English Scores- Leveled papers'!$H$4:$KM$4,CE$3,'English Scores- Leveled papers'!$H74:$KM74,"&lt;&gt;")=0,"",SUMIF('English Scores- Leveled papers'!$H$4:$KM$4,CE$3,'English Scores- Leveled papers'!$H74:$KM74)))</f>
        <is>
          <t/>
        </is>
      </c>
      <c r="CF72" s="752" t="inlineStr">
        <f aca="false">IF($B72="","",IF(COUNTIFS('English Scores- Leveled papers'!$H$4:$KM$4,CF$3,'English Scores- Leveled papers'!$H74:$KM74,"&lt;&gt;")=0,"",SUMIF('English Scores- Leveled papers'!$H$4:$KM$4,CF$3,'English Scores- Leveled papers'!$H74:$KM74)))</f>
        <is>
          <t/>
        </is>
      </c>
      <c r="CG72" s="319" t="inlineStr">
        <f aca="false">IF($B72="","",IF(COUNTIFS('English Scores- Leveled papers'!$H$4:$KM$4,CG$3,'English Scores- Leveled papers'!$H74:$KM74,"&lt;&gt;")=0,"",SUMIF('English Scores- Leveled papers'!$H$4:$KM$4,CG$3,'English Scores- Leveled papers'!$H74:$KM74)))</f>
        <is>
          <t/>
        </is>
      </c>
      <c r="CH72" s="319" t="inlineStr">
        <f aca="false">IF($B72="","",IF(COUNTIFS('English Scores- Leveled papers'!$H$4:$KM$4,CH$3,'English Scores- Leveled papers'!$H74:$KM74,"&lt;&gt;")=0,"",SUMIF('English Scores- Leveled papers'!$H$4:$KM$4,CH$3,'English Scores- Leveled papers'!$H74:$KM74)))</f>
        <is>
          <t/>
        </is>
      </c>
      <c r="CI72" s="319" t="inlineStr">
        <f aca="false">IF($B72="","",IF(COUNTIFS('English Scores- Leveled papers'!$H$4:$KM$4,CI$3,'English Scores- Leveled papers'!$H74:$KM74,"&lt;&gt;")=0,"",SUMIF('English Scores- Leveled papers'!$H$4:$KM$4,CI$3,'English Scores- Leveled papers'!$H74:$KM74)))</f>
        <is>
          <t/>
        </is>
      </c>
      <c r="CJ72" s="319" t="inlineStr">
        <f aca="false">IF($B72="","",IF(COUNTIFS('English Scores- Leveled papers'!$H$4:$KM$4,CJ$3,'English Scores- Leveled papers'!$H74:$KM74,"&lt;&gt;")=0,"",SUMIF('English Scores- Leveled papers'!$H$4:$KM$4,CJ$3,'English Scores- Leveled papers'!$H74:$KM74)))</f>
        <is>
          <t/>
        </is>
      </c>
      <c r="CK72" s="319" t="inlineStr">
        <f aca="false">IF($B72="","",IF(COUNTIFS('English Scores- Leveled papers'!$H$4:$KM$4,CK$3,'English Scores- Leveled papers'!$H74:$KM74,"&lt;&gt;")=0,"",SUMIF('English Scores- Leveled papers'!$H$4:$KM$4,CK$3,'English Scores- Leveled papers'!$H74:$KM74)))</f>
        <is>
          <t/>
        </is>
      </c>
      <c r="CL72" s="752" t="inlineStr">
        <f aca="false">IF($B72="","",IF(COUNTIFS('English Scores- Leveled papers'!$H$4:$KM$4,CL$3,'English Scores- Leveled papers'!$H74:$KM74,"&lt;&gt;")=0,"",SUMIF('English Scores- Leveled papers'!$H$4:$KM$4,CL$3,'English Scores- Leveled papers'!$H74:$KM74)))</f>
        <is>
          <t/>
        </is>
      </c>
      <c r="CM72" s="752" t="inlineStr">
        <f aca="false">IF($B72="","",IF(COUNTIFS('English Scores- Leveled papers'!$H$4:$KM$4,CM$3,'English Scores- Leveled papers'!$H74:$KM74,"&lt;&gt;")=0,"",SUMIF('English Scores- Leveled papers'!$H$4:$KM$4,CM$3,'English Scores- Leveled papers'!$H74:$KM74)))</f>
        <is>
          <t/>
        </is>
      </c>
      <c r="CN72" s="752" t="inlineStr">
        <f aca="false">IF($B72="","",IF(COUNTIFS('English Scores- Leveled papers'!$H$4:$KM$4,CN$3,'English Scores- Leveled papers'!$H74:$KM74,"&lt;&gt;")=0,"",SUMIF('English Scores- Leveled papers'!$H$4:$KM$4,CN$3,'English Scores- Leveled papers'!$H74:$KM74)))</f>
        <is>
          <t/>
        </is>
      </c>
      <c r="CO72" s="752" t="inlineStr">
        <f aca="false">IF($B72="","",IF(COUNTIFS('English Scores- Leveled papers'!$H$4:$KM$4,CO$3,'English Scores- Leveled papers'!$H74:$KM74,"&lt;&gt;")=0,"",SUMIF('English Scores- Leveled papers'!$H$4:$KM$4,CO$3,'English Scores- Leveled papers'!$H74:$KM74)))</f>
        <is>
          <t/>
        </is>
      </c>
      <c r="CP72" s="752" t="inlineStr">
        <f aca="false">IF($B72="","",IF(COUNTIFS('English Scores- Leveled papers'!$H$4:$KM$4,CP$3,'English Scores- Leveled papers'!$H74:$KM74,"&lt;&gt;")=0,"",SUMIF('English Scores- Leveled papers'!$H$4:$KM$4,CP$3,'English Scores- Leveled papers'!$H74:$KM74)))</f>
        <is>
          <t/>
        </is>
      </c>
      <c r="CQ72" s="752" t="inlineStr">
        <f aca="false">IF($B72="","",IF(COUNTIFS('English Scores- Leveled papers'!$H$4:$KM$4,CQ$3,'English Scores- Leveled papers'!$H74:$KM74,"&lt;&gt;")=0,"",SUMIF('English Scores- Leveled papers'!$H$4:$KM$4,CQ$3,'English Scores- Leveled papers'!$H74:$KM74)))</f>
        <is>
          <t/>
        </is>
      </c>
      <c r="CR72" s="752" t="inlineStr">
        <f aca="false">IF($B72="","",IF(COUNTIFS('English Scores- Leveled papers'!$H$4:$KM$4,CR$3,'English Scores- Leveled papers'!$H74:$KM74,"&lt;&gt;")=0,"",SUMIF('English Scores- Leveled papers'!$H$4:$KM$4,CR$3,'English Scores- Leveled papers'!$H74:$KM74)))</f>
        <is>
          <t/>
        </is>
      </c>
      <c r="CS72" s="752" t="inlineStr">
        <f aca="false">IF($B72="","",IF(COUNTIFS('English Scores- Leveled papers'!$H$4:$KM$4,CS$3,'English Scores- Leveled papers'!$H74:$KM74,"&lt;&gt;")=0,"",SUMIF('English Scores- Leveled papers'!$H$4:$KM$4,CS$3,'English Scores- Leveled papers'!$H74:$KM74)))</f>
        <is>
          <t/>
        </is>
      </c>
      <c r="CT72" s="319" t="inlineStr">
        <f aca="false">IF($B72="","",IF(COUNTIFS('English Scores- Leveled papers'!$H$4:$KM$4,CT$3,'English Scores- Leveled papers'!$H74:$KM74,"&lt;&gt;")=0,"",SUMIF('English Scores- Leveled papers'!$H$4:$KM$4,CT$3,'English Scores- Leveled papers'!$H74:$KM74)))</f>
        <is>
          <t/>
        </is>
      </c>
      <c r="CU72" s="319" t="inlineStr">
        <f aca="false">IF($B72="","",IF(COUNTIFS('English Scores- Leveled papers'!$H$4:$KM$4,CU$3,'English Scores- Leveled papers'!$H74:$KM74,"&lt;&gt;")=0,"",SUMIF('English Scores- Leveled papers'!$H$4:$KM$4,CU$3,'English Scores- Leveled papers'!$H74:$KM74)))</f>
        <is>
          <t/>
        </is>
      </c>
      <c r="CV72" s="319" t="inlineStr">
        <f aca="false">IF($B72="","",IF(COUNTIFS('English Scores- Leveled papers'!$H$4:$KM$4,CV$3,'English Scores- Leveled papers'!$H74:$KM74,"&lt;&gt;")=0,"",SUMIF('English Scores- Leveled papers'!$H$4:$KM$4,CV$3,'English Scores- Leveled papers'!$H74:$KM74)))</f>
        <is>
          <t/>
        </is>
      </c>
      <c r="CW72" s="319" t="inlineStr">
        <f aca="false">IF($B72="","",IF(COUNTIFS('English Scores- Leveled papers'!$H$4:$KM$4,CW$3,'English Scores- Leveled papers'!$H74:$KM74,"&lt;&gt;")=0,"",SUMIF('English Scores- Leveled papers'!$H$4:$KM$4,CW$3,'English Scores- Leveled papers'!$H74:$KM74)))</f>
        <is>
          <t/>
        </is>
      </c>
      <c r="CX72" s="319" t="inlineStr">
        <f aca="false">IF($B72="","",IF(COUNTIFS('English Scores- Leveled papers'!$H$4:$KM$4,CX$3,'English Scores- Leveled papers'!$H74:$KM74,"&lt;&gt;")=0,"",SUMIF('English Scores- Leveled papers'!$H$4:$KM$4,CX$3,'English Scores- Leveled papers'!$H74:$KM74)))</f>
        <is>
          <t/>
        </is>
      </c>
      <c r="CY72" s="319" t="inlineStr">
        <f aca="false">IF($B72="","",IF(COUNTIFS('English Scores- Leveled papers'!$H$4:$KM$4,CY$3,'English Scores- Leveled papers'!$H74:$KM74,"&lt;&gt;")=0,"",SUMIF('English Scores- Leveled papers'!$H$4:$KM$4,CY$3,'English Scores- Leveled papers'!$H74:$KM74)))</f>
        <is>
          <t/>
        </is>
      </c>
      <c r="CZ72" s="319" t="inlineStr">
        <f aca="false">IF($B72="","",IF(COUNTIFS('English Scores- Leveled papers'!$H$4:$KM$4,CZ$3,'English Scores- Leveled papers'!$H74:$KM74,"&lt;&gt;")=0,"",SUMIF('English Scores- Leveled papers'!$H$4:$KM$4,CZ$3,'English Scores- Leveled papers'!$H74:$KM74)))</f>
        <is>
          <t/>
        </is>
      </c>
      <c r="DA72" s="319" t="inlineStr">
        <f aca="false">IF($B72="","",IF(COUNTIFS('English Scores- Leveled papers'!$H$4:$KM$4,DA$3,'English Scores- Leveled papers'!$H74:$KM74,"&lt;&gt;")=0,"",SUMIF('English Scores- Leveled papers'!$H$4:$KM$4,DA$3,'English Scores- Leveled papers'!$H74:$KM74)))</f>
        <is>
          <t/>
        </is>
      </c>
      <c r="DB72" s="319" t="inlineStr">
        <f aca="false">IF($B72="","",IF(COUNTIFS('English Scores- Leveled papers'!$H$4:$KM$4,DB$3,'English Scores- Leveled papers'!$H74:$KM74,"&lt;&gt;")=0,"",SUMIF('English Scores- Leveled papers'!$H$4:$KM$4,DB$3,'English Scores- Leveled papers'!$H74:$KM74)))</f>
        <is>
          <t/>
        </is>
      </c>
      <c r="DC72" s="319" t="inlineStr">
        <f aca="false">IF($B72="","",IF(COUNTIFS('English Scores- Leveled papers'!$H$4:$KM$4,DC$3,'English Scores- Leveled papers'!$H74:$KM74,"&lt;&gt;")=0,"",SUMIF('English Scores- Leveled papers'!$H$4:$KM$4,DC$3,'English Scores- Leveled papers'!$H74:$KM74)))</f>
        <is>
          <t/>
        </is>
      </c>
      <c r="DD72" s="319" t="inlineStr">
        <f aca="false">IF($B72="","",IF(COUNTIFS('English Scores- Leveled papers'!$H$4:$KM$4,DD$3,'English Scores- Leveled papers'!$H74:$KM74,"&lt;&gt;")=0,"",SUMIF('English Scores- Leveled papers'!$H$4:$KM$4,DD$3,'English Scores- Leveled papers'!$H74:$KM74)))</f>
        <is>
          <t/>
        </is>
      </c>
      <c r="DE72" s="319" t="inlineStr">
        <f aca="false">IF($B72="","",IF(COUNTIFS('English Scores- Leveled papers'!$H$4:$KM$4,DE$3,'English Scores- Leveled papers'!$H74:$KM74,"&lt;&gt;")=0,"",SUMIF('English Scores- Leveled papers'!$H$4:$KM$4,DE$3,'English Scores- Leveled papers'!$H74:$KM74)))</f>
        <is>
          <t/>
        </is>
      </c>
      <c r="DF72" s="752" t="inlineStr">
        <f aca="false">IF($B72="","",IF(COUNTIFS('English Scores- Leveled papers'!$H$4:$KM$4,DF$3,'English Scores- Leveled papers'!$H74:$KM74,"&lt;&gt;")=0,"",SUMIF('English Scores- Leveled papers'!$H$4:$KM$4,DF$3,'English Scores- Leveled papers'!$H74:$KM74)))</f>
        <is>
          <t/>
        </is>
      </c>
      <c r="DG72" s="752" t="inlineStr">
        <f aca="false">IF($B72="","",IF(COUNTIFS('English Scores- Leveled papers'!$H$4:$KM$4,DG$3,'English Scores- Leveled papers'!$H74:$KM74,"&lt;&gt;")=0,"",SUMIF('English Scores- Leveled papers'!$H$4:$KM$4,DG$3,'English Scores- Leveled papers'!$H74:$KM74)))</f>
        <is>
          <t/>
        </is>
      </c>
      <c r="DH72" s="752" t="inlineStr">
        <f aca="false">IF($B72="","",IF(COUNTIFS('English Scores- Leveled papers'!$H$4:$KM$4,DH$3,'English Scores- Leveled papers'!$H74:$KM74,"&lt;&gt;")=0,"",SUMIF('English Scores- Leveled papers'!$H$4:$KM$4,DH$3,'English Scores- Leveled papers'!$H74:$KM74)))</f>
        <is>
          <t/>
        </is>
      </c>
      <c r="DI72" s="752" t="inlineStr">
        <f aca="false">IF($B72="","",IF(COUNTIFS('English Scores- Leveled papers'!$H$4:$KM$4,DI$3,'English Scores- Leveled papers'!$H74:$KM74,"&lt;&gt;")=0,"",SUMIF('English Scores- Leveled papers'!$H$4:$KM$4,DI$3,'English Scores- Leveled papers'!$H74:$KM74)))</f>
        <is>
          <t/>
        </is>
      </c>
      <c r="DJ72" s="752" t="inlineStr">
        <f aca="false">IF($B72="","",IF(COUNTIFS('English Scores- Leveled papers'!$H$4:$KM$4,DJ$3,'English Scores- Leveled papers'!$H74:$KM74,"&lt;&gt;")=0,"",SUMIF('English Scores- Leveled papers'!$H$4:$KM$4,DJ$3,'English Scores- Leveled papers'!$H74:$KM74)))</f>
        <is>
          <t/>
        </is>
      </c>
      <c r="DK72" s="752" t="inlineStr">
        <f aca="false">IF($B72="","",IF(COUNTIFS('English Scores- Leveled papers'!$H$4:$KM$4,DK$3,'English Scores- Leveled papers'!$H74:$KM74,"&lt;&gt;")=0,"",SUMIF('English Scores- Leveled papers'!$H$4:$KM$4,DK$3,'English Scores- Leveled papers'!$H74:$KM74)))</f>
        <is>
          <t/>
        </is>
      </c>
      <c r="DL72" s="752" t="inlineStr">
        <f aca="false">IF($B72="","",IF(COUNTIFS('English Scores- Leveled papers'!$H$4:$KM$4,DL$3,'English Scores- Leveled papers'!$H74:$KM74,"&lt;&gt;")=0,"",SUMIF('English Scores- Leveled papers'!$H$4:$KM$4,DL$3,'English Scores- Leveled papers'!$H74:$KM74)))</f>
        <is>
          <t/>
        </is>
      </c>
      <c r="DM72" s="752" t="inlineStr">
        <f aca="false">IF($B72="","",IF(COUNTIFS('English Scores- Leveled papers'!$H$4:$KM$4,DM$3,'English Scores- Leveled papers'!$H74:$KM74,"&lt;&gt;")=0,"",SUMIF('English Scores- Leveled papers'!$H$4:$KM$4,DM$3,'English Scores- Leveled papers'!$H74:$KM74)))</f>
        <is>
          <t/>
        </is>
      </c>
      <c r="DN72" s="752" t="inlineStr">
        <f aca="false">IF($B72="","",IF(COUNTIFS('English Scores- Leveled papers'!$H$4:$KM$4,DN$3,'English Scores- Leveled papers'!$H74:$KM74,"&lt;&gt;")=0,"",SUMIF('English Scores- Leveled papers'!$H$4:$KM$4,DN$3,'English Scores- Leveled papers'!$H74:$KM74)))</f>
        <is>
          <t/>
        </is>
      </c>
      <c r="DO72" s="752" t="inlineStr">
        <f aca="false">IF($B72="","",IF(COUNTIFS('English Scores- Leveled papers'!$H$4:$KM$4,DO$3,'English Scores- Leveled papers'!$H74:$KM74,"&lt;&gt;")=0,"",SUMIF('English Scores- Leveled papers'!$H$4:$KM$4,DO$3,'English Scores- Leveled papers'!$H74:$KM74)))</f>
        <is>
          <t/>
        </is>
      </c>
      <c r="DP72" s="752" t="inlineStr">
        <f aca="false">IF($B72="","",IF(COUNTIFS('English Scores- Leveled papers'!$H$4:$KM$4,DP$3,'English Scores- Leveled papers'!$H74:$KM74,"&lt;&gt;")=0,"",SUMIF('English Scores- Leveled papers'!$H$4:$KM$4,DP$3,'English Scores- Leveled papers'!$H74:$KM74)))</f>
        <is>
          <t/>
        </is>
      </c>
      <c r="DQ72" s="752" t="inlineStr">
        <f aca="false">IF($B72="","",IF(COUNTIFS('English Scores- Leveled papers'!$H$4:$KM$4,DQ$3,'English Scores- Leveled papers'!$H74:$KM74,"&lt;&gt;")=0,"",SUMIF('English Scores- Leveled papers'!$H$4:$KM$4,DQ$3,'English Scores- Leveled papers'!$H74:$KM74)))</f>
        <is>
          <t/>
        </is>
      </c>
      <c r="DR72" s="319" t="inlineStr">
        <f aca="false">IF($B72="","",IF(COUNTIFS('English Scores- Leveled papers'!$H$4:$KM$4,DR$3,'English Scores- Leveled papers'!$H74:$KM74,"&lt;&gt;")=0,"",SUMIF('English Scores- Leveled papers'!$H$4:$KM$4,DR$3,'English Scores- Leveled papers'!$H74:$KM74)))</f>
        <is>
          <t/>
        </is>
      </c>
      <c r="DS72" s="319" t="inlineStr">
        <f aca="false">IF($B72="","",IF(COUNTIFS('English Scores- Leveled papers'!$H$4:$KM$4,DS$3,'English Scores- Leveled papers'!$H74:$KM74,"&lt;&gt;")=0,"",SUMIF('English Scores- Leveled papers'!$H$4:$KM$4,DS$3,'English Scores- Leveled papers'!$H74:$KM74)))</f>
        <is>
          <t/>
        </is>
      </c>
      <c r="DT72" s="319" t="inlineStr">
        <f aca="false">IF($B72="","",IF(COUNTIFS('English Scores- Leveled papers'!$H$4:$KM$4,DT$3,'English Scores- Leveled papers'!$H74:$KM74,"&lt;&gt;")=0,"",SUMIF('English Scores- Leveled papers'!$H$4:$KM$4,DT$3,'English Scores- Leveled papers'!$H74:$KM74)))</f>
        <is>
          <t/>
        </is>
      </c>
      <c r="DU72" s="319" t="inlineStr">
        <f aca="false">IF($B72="","",IF(COUNTIFS('English Scores- Leveled papers'!$H$4:$KM$4,DU$3,'English Scores- Leveled papers'!$H74:$KM74,"&lt;&gt;")=0,"",SUMIF('English Scores- Leveled papers'!$H$4:$KM$4,DU$3,'English Scores- Leveled papers'!$H74:$KM74)))</f>
        <is>
          <t/>
        </is>
      </c>
      <c r="DV72" s="319" t="inlineStr">
        <f aca="false">IF($B72="","",IF(COUNTIFS('English Scores- Leveled papers'!$H$4:$KM$4,DV$3,'English Scores- Leveled papers'!$H74:$KM74,"&lt;&gt;")=0,"",SUMIF('English Scores- Leveled papers'!$H$4:$KM$4,DV$3,'English Scores- Leveled papers'!$H74:$KM74)))</f>
        <is>
          <t/>
        </is>
      </c>
      <c r="DW72" s="319" t="inlineStr">
        <f aca="false">IF($B72="","",IF(COUNTIFS('English Scores- Leveled papers'!$H$4:$KM$4,DW$3,'English Scores- Leveled papers'!$H74:$KM74,"&lt;&gt;")=0,"",SUMIF('English Scores- Leveled papers'!$H$4:$KM$4,DW$3,'English Scores- Leveled papers'!$H74:$KM74)))</f>
        <is>
          <t/>
        </is>
      </c>
      <c r="DX72" s="319" t="inlineStr">
        <f aca="false">IF($B72="","",IF(COUNTIFS('English Scores- Leveled papers'!$H$4:$KM$4,DX$3,'English Scores- Leveled papers'!$H74:$KM74,"&lt;&gt;")=0,"",SUMIF('English Scores- Leveled papers'!$H$4:$KM$4,DX$3,'English Scores- Leveled papers'!$H74:$KM74)))</f>
        <is>
          <t/>
        </is>
      </c>
      <c r="DY72" s="319" t="inlineStr">
        <f aca="false">IF($B72="","",IF(COUNTIFS('English Scores- Leveled papers'!$H$4:$KM$4,DY$3,'English Scores- Leveled papers'!$H74:$KM74,"&lt;&gt;")=0,"",SUMIF('English Scores- Leveled papers'!$H$4:$KM$4,DY$3,'English Scores- Leveled papers'!$H74:$KM74)))</f>
        <is>
          <t/>
        </is>
      </c>
      <c r="DZ72" s="319" t="inlineStr">
        <f aca="false">IF($B72="","",IF(COUNTIFS('English Scores- Leveled papers'!$H$4:$KM$4,DZ$3,'English Scores- Leveled papers'!$H74:$KM74,"&lt;&gt;")=0,"",SUMIF('English Scores- Leveled papers'!$H$4:$KM$4,DZ$3,'English Scores- Leveled papers'!$H74:$KM74)))</f>
        <is>
          <t/>
        </is>
      </c>
      <c r="EA72" s="319" t="inlineStr">
        <f aca="false">IF($B72="","",IF(COUNTIFS('English Scores- Leveled papers'!$H$4:$KM$4,EA$3,'English Scores- Leveled papers'!$H74:$KM74,"&lt;&gt;")=0,"",SUMIF('English Scores- Leveled papers'!$H$4:$KM$4,EA$3,'English Scores- Leveled papers'!$H74:$KM74)))</f>
        <is>
          <t/>
        </is>
      </c>
      <c r="EB72" s="319" t="inlineStr">
        <f aca="false">IF($B72="","",IF(COUNTIFS('English Scores- Leveled papers'!$H$4:$KM$4,EB$3,'English Scores- Leveled papers'!$H74:$KM74,"&lt;&gt;")=0,"",SUMIF('English Scores- Leveled papers'!$H$4:$KM$4,EB$3,'English Scores- Leveled papers'!$H74:$KM74)))</f>
        <is>
          <t/>
        </is>
      </c>
      <c r="EC72" s="319" t="inlineStr">
        <f aca="false">IF($B72="","",IF(COUNTIFS('English Scores- Leveled papers'!$H$4:$KM$4,EC$3,'English Scores- Leveled papers'!$H74:$KM74,"&lt;&gt;")=0,"",SUMIF('English Scores- Leveled papers'!$H$4:$KM$4,EC$3,'English Scores- Leveled papers'!$H74:$KM74)))</f>
        <is>
          <t/>
        </is>
      </c>
      <c r="ED72" s="752" t="inlineStr">
        <f aca="false">IF($B72="","",IF(COUNTIFS('English Scores- Leveled papers'!$H$4:$KM$4,ED$3,'English Scores- Leveled papers'!$H74:$KM74,"&lt;&gt;")=0,"",SUMIF('English Scores- Leveled papers'!$H$4:$KM$4,ED$3,'English Scores- Leveled papers'!$H74:$KM74)))</f>
        <is>
          <t/>
        </is>
      </c>
      <c r="EE72" s="752" t="inlineStr">
        <f aca="false">IF($B72="","",IF(COUNTIFS('English Scores- Leveled papers'!$H$4:$KM$4,EE$3,'English Scores- Leveled papers'!$H74:$KM74,"&lt;&gt;")=0,"",SUMIF('English Scores- Leveled papers'!$H$4:$KM$4,EE$3,'English Scores- Leveled papers'!$H74:$KM74)))</f>
        <is>
          <t/>
        </is>
      </c>
      <c r="EF72" s="752" t="inlineStr">
        <f aca="false">IF($B72="","",IF(COUNTIFS('English Scores- Leveled papers'!$H$4:$KM$4,EF$3,'English Scores- Leveled papers'!$H74:$KM74,"&lt;&gt;")=0,"",SUMIF('English Scores- Leveled papers'!$H$4:$KM$4,EF$3,'English Scores- Leveled papers'!$H74:$KM74)))</f>
        <is>
          <t/>
        </is>
      </c>
      <c r="EG72" s="752" t="inlineStr">
        <f aca="false">IF($B72="","",IF(COUNTIFS('English Scores- Leveled papers'!$H$4:$KM$4,EG$3,'English Scores- Leveled papers'!$H74:$KM74,"&lt;&gt;")=0,"",SUMIF('English Scores- Leveled papers'!$H$4:$KM$4,EG$3,'English Scores- Leveled papers'!$H74:$KM74)))</f>
        <is>
          <t/>
        </is>
      </c>
      <c r="EH72" s="752" t="inlineStr">
        <f aca="false">IF($B72="","",IF(COUNTIFS('English Scores- Leveled papers'!$H$4:$KM$4,EH$3,'English Scores- Leveled papers'!$H74:$KM74,"&lt;&gt;")=0,"",SUMIF('English Scores- Leveled papers'!$H$4:$KM$4,EH$3,'English Scores- Leveled papers'!$H74:$KM74)))</f>
        <is>
          <t/>
        </is>
      </c>
      <c r="EI72" s="752" t="inlineStr">
        <f aca="false">IF($B72="","",IF(COUNTIFS('English Scores- Leveled papers'!$H$4:$KM$4,EI$3,'English Scores- Leveled papers'!$H74:$KM74,"&lt;&gt;")=0,"",SUMIF('English Scores- Leveled papers'!$H$4:$KM$4,EI$3,'English Scores- Leveled papers'!$H74:$KM74)))</f>
        <is>
          <t/>
        </is>
      </c>
      <c r="EJ72" s="752" t="inlineStr">
        <f aca="false">IF($B72="","",IF(COUNTIFS('English Scores- Leveled papers'!$H$4:$KM$4,EJ$3,'English Scores- Leveled papers'!$H74:$KM74,"&lt;&gt;")=0,"",SUMIF('English Scores- Leveled papers'!$H$4:$KM$4,EJ$3,'English Scores- Leveled papers'!$H74:$KM74)))</f>
        <is>
          <t/>
        </is>
      </c>
      <c r="EK72" s="752" t="inlineStr">
        <f aca="false">IF($B72="","",IF(COUNTIFS('English Scores- Leveled papers'!$H$4:$KM$4,EK$3,'English Scores- Leveled papers'!$H74:$KM74,"&lt;&gt;")=0,"",SUMIF('English Scores- Leveled papers'!$H$4:$KM$4,EK$3,'English Scores- Leveled papers'!$H74:$KM74)))</f>
        <is>
          <t/>
        </is>
      </c>
      <c r="EL72" s="752" t="inlineStr">
        <f aca="false">IF($B72="","",IF(COUNTIFS('English Scores- Leveled papers'!$H$4:$KM$4,EL$3,'English Scores- Leveled papers'!$H74:$KM74,"&lt;&gt;")=0,"",SUMIF('English Scores- Leveled papers'!$H$4:$KM$4,EL$3,'English Scores- Leveled papers'!$H74:$KM74)))</f>
        <is>
          <t/>
        </is>
      </c>
      <c r="EM72" s="752" t="inlineStr">
        <f aca="false">IF($B72="","",IF(COUNTIFS('English Scores- Leveled papers'!$H$4:$KM$4,EM$3,'English Scores- Leveled papers'!$H74:$KM74,"&lt;&gt;")=0,"",SUMIF('English Scores- Leveled papers'!$H$4:$KM$4,EM$3,'English Scores- Leveled papers'!$H74:$KM74)))</f>
        <is>
          <t/>
        </is>
      </c>
      <c r="EN72" s="752" t="inlineStr">
        <f aca="false">IF($B72="","",IF(COUNTIFS('English Scores- Leveled papers'!$H$4:$KM$4,EN$3,'English Scores- Leveled papers'!$H74:$KM74,"&lt;&gt;")=0,"",SUMIF('English Scores- Leveled papers'!$H$4:$KM$4,EN$3,'English Scores- Leveled papers'!$H74:$KM74)))</f>
        <is>
          <t/>
        </is>
      </c>
      <c r="EO72" s="752" t="inlineStr">
        <f aca="false">IF($B72="","",IF(COUNTIFS('English Scores- Leveled papers'!$H$4:$KM$4,EO$3,'English Scores- Leveled papers'!$H74:$KM74,"&lt;&gt;")=0,"",SUMIF('English Scores- Leveled papers'!$H$4:$KM$4,EO$3,'English Scores- Leveled papers'!$H74:$KM74)))</f>
        <is>
          <t/>
        </is>
      </c>
      <c r="EP72" s="752" t="inlineStr">
        <f aca="false">IF($B72="","",IF(COUNTIFS('English Scores- Leveled papers'!$H$4:$KM$4,EP$3,'English Scores- Leveled papers'!$H74:$KM74,"&lt;&gt;")=0,"",SUMIF('English Scores- Leveled papers'!$H$4:$KM$4,EP$3,'English Scores- Leveled papers'!$H74:$KM74)))</f>
        <is>
          <t/>
        </is>
      </c>
    </row>
    <row r="73" customFormat="false" ht="12.75" hidden="false" customHeight="true" outlineLevel="0" collapsed="false">
      <c r="A73" s="315" t="n">
        <v>69</v>
      </c>
      <c r="B73" s="315" t="inlineStr">
        <f aca="false">'English Scores- Leveled papers'!B75</f>
        <is>
          <t/>
        </is>
      </c>
      <c r="C73" s="751" t="e">
        <f aca="false">IF('RC Mastery Check+Question type'!D73="","",IF(OR('RC Mastery Check+Question type'!D73=-0.5,'RC Mastery Check+Question type'!D73=0,'RC Mastery Check+Question type'!D73=0.2,'RC Mastery Check+Question type'!D73=0.5),"NR",'cover sheet'!#ref!))</f>
        <v>#VALUE!</v>
      </c>
      <c r="D73" s="316" t="inlineStr">
        <f aca="false">IF(OR(B73="",COUNT('English Scores- Leveled papers'!AJ75:KM75)=0),"",IF((AND(R73&gt;=(70/100),R73&lt;1.1)),9,IF(AND(Q73&gt;=(70/100),Q73&lt;1.1),8,IF(AND(P73&gt;=(70/100),P73&lt;1.1),7,IF(AND(O73&gt;=(70/100),O73&lt;1.1),6,IF(AND(N73&gt;=0.7,N73&lt;1.1),5,IF(AND(M73&gt;=0.7,M73&lt;1.1),5,IF(AND(L73&gt;=0.7,L73&lt;1.1),4,IF(AND(K73&gt;=0.7,K73&lt;1.1),4,IF(AND(J73&gt;=0.7,J73&lt;1.1),3,IF(AND(I73&gt;=0.7,I73&lt;1.1),3,IF(AND(H73&gt;=0.7,H73&lt;1.1),2,IF(AND(G73&gt;=0.7,G73&lt;1.1),2,IF(AND(F73&gt;=0.7,F73&lt;1.1),1,IF(AND(E73&gt;=0.7,E73&lt;1.1),1,IF(COUNT('English Scores- Leveled papers'!AJ75:AK75)=0,"","NR"))))))))))))))))</f>
        <is>
          <t/>
        </is>
      </c>
      <c r="E73" s="318" t="str">
        <f aca="false">IF((B73=""),"",IF(COUNT(S73:W73)=0,"",ROUND(SUM(S73:W73)/SUM($S$2:$W$2),1)))</f>
        <v/>
      </c>
      <c r="F73" s="318" t="str">
        <f aca="false">IF((B73=""),"",IF(COUNT(X73:AB73)=0,"",ROUND(SUM(X73:AB73)/SUM($X$2:$AB$2),1)))</f>
        <v/>
      </c>
      <c r="G73" s="318" t="str">
        <f aca="false">IFERROR(IF((B73=""),"",IF(COUNT(AC73:AH73)=0,"",ROUND(SUM(AC73:AH73)/SUM($AC$2:$AH$2),1))),"")</f>
        <v/>
      </c>
      <c r="H73" s="318" t="str">
        <f aca="false">IFERROR(IF((B73=""),"",IF(COUNT(AI73:AN73)=0,"",ROUND(SUM(AI73:AN73)/SUM($AI$2:$AN$2),1))),0)</f>
        <v/>
      </c>
      <c r="I73" s="318" t="str">
        <f aca="false">IFERROR(IF((B73=""),"",IF(COUNT(AO73:AY73)=0,"",ROUND(SUM(AO73:AY73)/SUM($AO$2:$AY$2),1))),0)</f>
        <v/>
      </c>
      <c r="J73" s="318" t="str">
        <f aca="false">IFERROR(IF((B73=""),"",IF(COUNT(AZ73:BO73)=0,"",ROUND(SUM(AZ73:BO73)/SUM($AZ$2:$BO$2),1))),0)</f>
        <v/>
      </c>
      <c r="K73" s="318" t="str">
        <f aca="false">IFERROR(IF((B73=""),"",IF(COUNT(BP73:BW73)=0,"",ROUND(SUM(BP73:BW73)/SUM($BP$2:$BW$2),1))),0)</f>
        <v/>
      </c>
      <c r="L73" s="318" t="str">
        <f aca="false">IFERROR(IF((B73=""),"",IF(COUNT(BX73:CF73)=0,"",ROUND(SUM(BX73:CF73)/SUM($BX$2:$CF$2),1))),0)</f>
        <v/>
      </c>
      <c r="M73" s="318" t="str">
        <f aca="false">IFERROR(IF((B73=""),"",IF(COUNT(CG73:CK73)=0,"",ROUND(SUM(CG73:CK73)/SUM($CG$2:$CK$2),1))),0)</f>
        <v/>
      </c>
      <c r="N73" s="318" t="str">
        <f aca="false">IFERROR(IF((B73=""),"",IF(COUNT(CL73:CS73)=0,"",ROUND(SUM(CL73:CS73)/SUM($CL$2:$CS$2),1))),0)</f>
        <v/>
      </c>
      <c r="O73" s="318" t="str">
        <f aca="false">IFERROR(IF((B73=""),"",IF(COUNT(CT73:DE73)=0,"",ROUND(SUM(CT73:DE73)/SUM($CT$2:$DE$2),1))),0)</f>
        <v/>
      </c>
      <c r="P73" s="318" t="str">
        <f aca="false">IFERROR(IF((B73=""),"",IF(COUNT(DF73:DQ73)=0,"",ROUND(SUM(DF73:DQ73)/SUM($DF$2:$DQ$2),1))),0)</f>
        <v/>
      </c>
      <c r="Q73" s="318" t="str">
        <f aca="false">IFERROR(IF((B73=""),"",IF(COUNT(DR73:EB73)=0,"",ROUND(SUM(DR73:EB73)/SUM($DR$2:$EB$2),1))),0)</f>
        <v/>
      </c>
      <c r="R73" s="318" t="str">
        <f aca="false">(IF((B73=""),"",IF(COUNT(ED73:EP73)=0,"",ROUND(SUM(ED73:EP73)/SUM($ED$2:$EP$2),1))))</f>
        <v/>
      </c>
      <c r="S73" s="319" t="inlineStr">
        <f aca="false">IF($B73="","",IF(COUNTIFS('English Scores- Leveled papers'!$H$4:$KM$4,S$3,'English Scores- Leveled papers'!$H75:$KM75,"&lt;&gt;")=0,"",SUMIF('English Scores- Leveled papers'!$H$4:$KM$4,S$3,'English Scores- Leveled papers'!$H75:$KM75)))</f>
        <is>
          <t/>
        </is>
      </c>
      <c r="T73" s="319" t="inlineStr">
        <f aca="false">IF($B73="","",IF(COUNTIFS('English Scores- Leveled papers'!$H$4:$KM$4,T$3,'English Scores- Leveled papers'!$H75:$KM75,"&lt;&gt;")=0,"",SUMIF('English Scores- Leveled papers'!$H$4:$KM$4,T$3,'English Scores- Leveled papers'!$H75:$KM75)))</f>
        <is>
          <t/>
        </is>
      </c>
      <c r="U73" s="319" t="inlineStr">
        <f aca="false">IF($B73="","",IF(COUNTIFS('English Scores- Leveled papers'!$H$4:$KM$4,U$3,'English Scores- Leveled papers'!$H75:$KM75,"&lt;&gt;")=0,"",SUMIF('English Scores- Leveled papers'!$H$4:$KM$4,U$3,'English Scores- Leveled papers'!$H75:$KM75)))</f>
        <is>
          <t/>
        </is>
      </c>
      <c r="V73" s="319" t="inlineStr">
        <f aca="false">IF($B73="","",IF(COUNTIFS('English Scores- Leveled papers'!$H$4:$KM$4,V$3,'English Scores- Leveled papers'!$H75:$KM75,"&lt;&gt;")=0,"",SUMIF('English Scores- Leveled papers'!$H$4:$KM$4,V$3,'English Scores- Leveled papers'!$H75:$KM75)))</f>
        <is>
          <t/>
        </is>
      </c>
      <c r="W73" s="319" t="inlineStr">
        <f aca="false">IF($B73="","",IF(COUNTIFS('English Scores- Leveled papers'!$H$4:$KM$4,W$3,'English Scores- Leveled papers'!$H75:$KM75,"&lt;&gt;")=0,"",SUMIF('English Scores- Leveled papers'!$H$4:$KM$4,W$3,'English Scores- Leveled papers'!$H75:$KM75)))</f>
        <is>
          <t/>
        </is>
      </c>
      <c r="X73" s="752" t="inlineStr">
        <f aca="false">IF($B73="","",IF(COUNTIFS('English Scores- Leveled papers'!$H$4:$KM$4,X$3,'English Scores- Leveled papers'!$H75:$KM75,"&lt;&gt;")=0,"",SUMIF('English Scores- Leveled papers'!$H$4:$KM$4,X$3,'English Scores- Leveled papers'!$H75:$KM75)))</f>
        <is>
          <t/>
        </is>
      </c>
      <c r="Y73" s="752" t="inlineStr">
        <f aca="false">IF($B73="","",IF(COUNTIFS('English Scores- Leveled papers'!$H$4:$KM$4,Y$3,'English Scores- Leveled papers'!$H75:$KM75,"&lt;&gt;")=0,"",SUMIF('English Scores- Leveled papers'!$H$4:$KM$4,Y$3,'English Scores- Leveled papers'!$H75:$KM75)))</f>
        <is>
          <t/>
        </is>
      </c>
      <c r="Z73" s="752" t="inlineStr">
        <f aca="false">IF($B73="","",IF(COUNTIFS('English Scores- Leveled papers'!$H$4:$KM$4,Z$3,'English Scores- Leveled papers'!$H75:$KM75,"&lt;&gt;")=0,"",SUMIF('English Scores- Leveled papers'!$H$4:$KM$4,Z$3,'English Scores- Leveled papers'!$H75:$KM75)))</f>
        <is>
          <t/>
        </is>
      </c>
      <c r="AA73" s="752" t="inlineStr">
        <f aca="false">IF($B73="","",IF(COUNTIFS('English Scores- Leveled papers'!$H$4:$KM$4,AA$3,'English Scores- Leveled papers'!$H75:$KM75,"&lt;&gt;")=0,"",SUMIF('English Scores- Leveled papers'!$H$4:$KM$4,AA$3,'English Scores- Leveled papers'!$H75:$KM75)))</f>
        <is>
          <t/>
        </is>
      </c>
      <c r="AB73" s="752" t="inlineStr">
        <f aca="false">IF($B73="","",IF(COUNTIFS('English Scores- Leveled papers'!$H$4:$KM$4,AB$3,'English Scores- Leveled papers'!$H75:$KM75,"&lt;&gt;")=0,"",SUMIF('English Scores- Leveled papers'!$H$4:$KM$4,AB$3,'English Scores- Leveled papers'!$H75:$KM75)))</f>
        <is>
          <t/>
        </is>
      </c>
      <c r="AC73" s="319" t="inlineStr">
        <f aca="false">IF($B73="","",IF(COUNTIFS('English Scores- Leveled papers'!$H$4:$KM$4,AC$3,'English Scores- Leveled papers'!$H75:$KM75,"&lt;&gt;")=0,"",SUMIF('English Scores- Leveled papers'!$H$4:$KM$4,AC$3,'English Scores- Leveled papers'!$H75:$KM75)))</f>
        <is>
          <t/>
        </is>
      </c>
      <c r="AD73" s="319" t="inlineStr">
        <f aca="false">IF($B73="","",IF(COUNTIFS('English Scores- Leveled papers'!$H$4:$KM$4,AD$3,'English Scores- Leveled papers'!$H75:$KM75,"&lt;&gt;")=0,"",SUMIF('English Scores- Leveled papers'!$H$4:$KM$4,AD$3,'English Scores- Leveled papers'!$H75:$KM75)))</f>
        <is>
          <t/>
        </is>
      </c>
      <c r="AE73" s="319" t="inlineStr">
        <f aca="false">IF($B73="","",IF(COUNTIFS('English Scores- Leveled papers'!$H$4:$KM$4,AE$3,'English Scores- Leveled papers'!$H75:$KM75,"&lt;&gt;")=0,"",SUMIF('English Scores- Leveled papers'!$H$4:$KM$4,AE$3,'English Scores- Leveled papers'!$H75:$KM75)))</f>
        <is>
          <t/>
        </is>
      </c>
      <c r="AF73" s="319" t="inlineStr">
        <f aca="false">IF($B73="","",IF(COUNTIFS('English Scores- Leveled papers'!$H$4:$KM$4,AF$3,'English Scores- Leveled papers'!$H75:$KM75,"&lt;&gt;")=0,"",SUMIF('English Scores- Leveled papers'!$H$4:$KM$4,AF$3,'English Scores- Leveled papers'!$H75:$KM75)))</f>
        <is>
          <t/>
        </is>
      </c>
      <c r="AG73" s="319" t="inlineStr">
        <f aca="false">IF($B73="","",IF(COUNTIFS('English Scores- Leveled papers'!$H$4:$KM$4,AG$3,'English Scores- Leveled papers'!$H75:$KM75,"&lt;&gt;")=0,"",SUMIF('English Scores- Leveled papers'!$H$4:$KM$4,AG$3,'English Scores- Leveled papers'!$H75:$KM75)))</f>
        <is>
          <t/>
        </is>
      </c>
      <c r="AH73" s="319" t="inlineStr">
        <f aca="false">IF($B73="","",IF(COUNTIFS('English Scores- Leveled papers'!$H$4:$KM$4,AH$3,'English Scores- Leveled papers'!$H75:$KM75,"&lt;&gt;")=0,"",SUMIF('English Scores- Leveled papers'!$H$4:$KM$4,AH$3,'English Scores- Leveled papers'!$H75:$KM75)))</f>
        <is>
          <t/>
        </is>
      </c>
      <c r="AI73" s="752" t="inlineStr">
        <f aca="false">IF($B73="","",IF(COUNTIFS('English Scores- Leveled papers'!$H$4:$KM$4,AI$3,'English Scores- Leveled papers'!$H75:$KM75,"&lt;&gt;")=0,"",SUMIF('English Scores- Leveled papers'!$H$4:$KM$4,AI$3,'English Scores- Leveled papers'!$H75:$KM75)))</f>
        <is>
          <t/>
        </is>
      </c>
      <c r="AJ73" s="752" t="inlineStr">
        <f aca="false">IF($B73="","",IF(COUNTIFS('English Scores- Leveled papers'!$H$4:$KM$4,AJ$3,'English Scores- Leveled papers'!$H75:$KM75,"&lt;&gt;")=0,"",SUMIF('English Scores- Leveled papers'!$H$4:$KM$4,AJ$3,'English Scores- Leveled papers'!$H75:$KM75)))</f>
        <is>
          <t/>
        </is>
      </c>
      <c r="AK73" s="752" t="inlineStr">
        <f aca="false">IF($B73="","",IF(COUNTIFS('English Scores- Leveled papers'!$H$4:$KM$4,AK$3,'English Scores- Leveled papers'!$H75:$KM75,"&lt;&gt;")=0,"",SUMIF('English Scores- Leveled papers'!$H$4:$KM$4,AK$3,'English Scores- Leveled papers'!$H75:$KM75)))</f>
        <is>
          <t/>
        </is>
      </c>
      <c r="AL73" s="752" t="inlineStr">
        <f aca="false">IF($B73="","",IF(COUNTIFS('English Scores- Leveled papers'!$H$4:$KM$4,AL$3,'English Scores- Leveled papers'!$H75:$KM75,"&lt;&gt;")=0,"",SUMIF('English Scores- Leveled papers'!$H$4:$KM$4,AL$3,'English Scores- Leveled papers'!$H75:$KM75)))</f>
        <is>
          <t/>
        </is>
      </c>
      <c r="AM73" s="752" t="inlineStr">
        <f aca="false">IF($B73="","",IF(COUNTIFS('English Scores- Leveled papers'!$H$4:$KM$4,AM$3,'English Scores- Leveled papers'!$H75:$KM75,"&lt;&gt;")=0,"",SUMIF('English Scores- Leveled papers'!$H$4:$KM$4,AM$3,'English Scores- Leveled papers'!$H75:$KM75)))</f>
        <is>
          <t/>
        </is>
      </c>
      <c r="AN73" s="752" t="inlineStr">
        <f aca="false">IF($B73="","",IF(COUNTIFS('English Scores- Leveled papers'!$H$4:$KM$4,AN$3,'English Scores- Leveled papers'!$H75:$KM75,"&lt;&gt;")=0,"",SUMIF('English Scores- Leveled papers'!$H$4:$KM$4,AN$3,'English Scores- Leveled papers'!$H75:$KM75)))</f>
        <is>
          <t/>
        </is>
      </c>
      <c r="AO73" s="319" t="inlineStr">
        <f aca="false">IF($B73="","",IF(COUNTIFS('English Scores- Leveled papers'!$H$4:$KM$4,AO$3,'English Scores- Leveled papers'!$H75:$KM75,"&lt;&gt;")=0,"",SUMIF('English Scores- Leveled papers'!$H$4:$KM$4,AO$3,'English Scores- Leveled papers'!$H75:$KM75)))</f>
        <is>
          <t/>
        </is>
      </c>
      <c r="AP73" s="319" t="inlineStr">
        <f aca="false">IF($B73="","",IF(COUNTIFS('English Scores- Leveled papers'!$H$4:$KM$4,AP$3,'English Scores- Leveled papers'!$H75:$KM75,"&lt;&gt;")=0,"",SUMIF('English Scores- Leveled papers'!$H$4:$KM$4,AP$3,'English Scores- Leveled papers'!$H75:$KM75)))</f>
        <is>
          <t/>
        </is>
      </c>
      <c r="AQ73" s="319" t="inlineStr">
        <f aca="false">IF($B73="","",IF(COUNTIFS('English Scores- Leveled papers'!$H$4:$KM$4,AQ$3,'English Scores- Leveled papers'!$H75:$KM75,"&lt;&gt;")=0,"",SUMIF('English Scores- Leveled papers'!$H$4:$KM$4,AQ$3,'English Scores- Leveled papers'!$H75:$KM75)))</f>
        <is>
          <t/>
        </is>
      </c>
      <c r="AR73" s="319" t="inlineStr">
        <f aca="false">IF($B73="","",IF(COUNTIFS('English Scores- Leveled papers'!$H$4:$KM$4,AR$3,'English Scores- Leveled papers'!$H75:$KM75,"&lt;&gt;")=0,"",SUMIF('English Scores- Leveled papers'!$H$4:$KM$4,AR$3,'English Scores- Leveled papers'!$H75:$KM75)))</f>
        <is>
          <t/>
        </is>
      </c>
      <c r="AS73" s="319" t="inlineStr">
        <f aca="false">IF($B73="","",IF(COUNTIFS('English Scores- Leveled papers'!$H$4:$KM$4,AS$3,'English Scores- Leveled papers'!$H75:$KM75,"&lt;&gt;")=0,"",SUMIF('English Scores- Leveled papers'!$H$4:$KM$4,AS$3,'English Scores- Leveled papers'!$H75:$KM75)))</f>
        <is>
          <t/>
        </is>
      </c>
      <c r="AT73" s="319" t="inlineStr">
        <f aca="false">IF($B73="","",IF(COUNTIFS('English Scores- Leveled papers'!$H$4:$KM$4,AT$3,'English Scores- Leveled papers'!$H75:$KM75,"&lt;&gt;")=0,"",SUMIF('English Scores- Leveled papers'!$H$4:$KM$4,AT$3,'English Scores- Leveled papers'!$H75:$KM75)))</f>
        <is>
          <t/>
        </is>
      </c>
      <c r="AU73" s="319" t="inlineStr">
        <f aca="false">IF($B73="","",IF(COUNTIFS('English Scores- Leveled papers'!$H$4:$KM$4,AU$3,'English Scores- Leveled papers'!$H75:$KM75,"&lt;&gt;")=0,"",SUMIF('English Scores- Leveled papers'!$H$4:$KM$4,AU$3,'English Scores- Leveled papers'!$H75:$KM75)))</f>
        <is>
          <t/>
        </is>
      </c>
      <c r="AV73" s="319" t="inlineStr">
        <f aca="false">IF($B73="","",IF(COUNTIFS('English Scores- Leveled papers'!$H$4:$KM$4,AV$3,'English Scores- Leveled papers'!$H75:$KM75,"&lt;&gt;")=0,"",SUMIF('English Scores- Leveled papers'!$H$4:$KM$4,AV$3,'English Scores- Leveled papers'!$H75:$KM75)))</f>
        <is>
          <t/>
        </is>
      </c>
      <c r="AW73" s="319" t="inlineStr">
        <f aca="false">IF($B73="","",IF(COUNTIFS('English Scores- Leveled papers'!$H$4:$KM$4,AW$3,'English Scores- Leveled papers'!$H75:$KM75,"&lt;&gt;")=0,"",SUMIF('English Scores- Leveled papers'!$H$4:$KM$4,AW$3,'English Scores- Leveled papers'!$H75:$KM75)))</f>
        <is>
          <t/>
        </is>
      </c>
      <c r="AX73" s="319" t="inlineStr">
        <f aca="false">IF($B73="","",IF(COUNTIFS('English Scores- Leveled papers'!$H$4:$KM$4,AX$3,'English Scores- Leveled papers'!$H75:$KM75,"&lt;&gt;")=0,"",SUMIF('English Scores- Leveled papers'!$H$4:$KM$4,AX$3,'English Scores- Leveled papers'!$H75:$KM75)))</f>
        <is>
          <t/>
        </is>
      </c>
      <c r="AY73" s="319" t="inlineStr">
        <f aca="false">IF($B73="","",IF(COUNTIFS('English Scores- Leveled papers'!$H$4:$KM$4,AY$3,'English Scores- Leveled papers'!$H75:$KM75,"&lt;&gt;")=0,"",SUMIF('English Scores- Leveled papers'!$H$4:$KM$4,AY$3,'English Scores- Leveled papers'!$H75:$KM75)))</f>
        <is>
          <t/>
        </is>
      </c>
      <c r="AZ73" s="752" t="inlineStr">
        <f aca="false">IF($B73="","",IF(COUNTIFS('English Scores- Leveled papers'!$H$4:$KM$4,AZ$3,'English Scores- Leveled papers'!$H75:$KM75,"&lt;&gt;")=0,"",SUMIF('English Scores- Leveled papers'!$H$4:$KM$4,AZ$3,'English Scores- Leveled papers'!$H75:$KM75)))</f>
        <is>
          <t/>
        </is>
      </c>
      <c r="BA73" s="752" t="inlineStr">
        <f aca="false">IF($B73="","",IF(COUNTIFS('English Scores- Leveled papers'!$H$4:$KM$4,BA$3,'English Scores- Leveled papers'!$H75:$KM75,"&lt;&gt;")=0,"",SUMIF('English Scores- Leveled papers'!$H$4:$KM$4,BA$3,'English Scores- Leveled papers'!$H75:$KM75)))</f>
        <is>
          <t/>
        </is>
      </c>
      <c r="BB73" s="752" t="inlineStr">
        <f aca="false">IF($B73="","",IF(COUNTIFS('English Scores- Leveled papers'!$H$4:$KM$4,BB$3,'English Scores- Leveled papers'!$H75:$KM75,"&lt;&gt;")=0,"",SUMIF('English Scores- Leveled papers'!$H$4:$KM$4,BB$3,'English Scores- Leveled papers'!$H75:$KM75)))</f>
        <is>
          <t/>
        </is>
      </c>
      <c r="BC73" s="752" t="inlineStr">
        <f aca="false">IF($B73="","",IF(COUNTIFS('English Scores- Leveled papers'!$H$4:$KM$4,BC$3,'English Scores- Leveled papers'!$H75:$KM75,"&lt;&gt;")=0,"",SUMIF('English Scores- Leveled papers'!$H$4:$KM$4,BC$3,'English Scores- Leveled papers'!$H75:$KM75)))</f>
        <is>
          <t/>
        </is>
      </c>
      <c r="BD73" s="752"/>
      <c r="BE73" s="752"/>
      <c r="BF73" s="752" t="inlineStr">
        <f aca="false">IF($B73="","",IF(COUNTIFS('English Scores- Leveled papers'!$H$4:$KM$4,BF$3,'English Scores- Leveled papers'!$H75:$KM75,"&lt;&gt;")=0,"",SUMIF('English Scores- Leveled papers'!$H$4:$KM$4,BF$3,'English Scores- Leveled papers'!$H75:$KM75)))</f>
        <is>
          <t/>
        </is>
      </c>
      <c r="BG73" s="752" t="inlineStr">
        <f aca="false">IF($B73="","",IF(COUNTIFS('English Scores- Leveled papers'!$H$4:$KM$4,BG$3,'English Scores- Leveled papers'!$H75:$KM75,"&lt;&gt;")=0,"",SUMIF('English Scores- Leveled papers'!$H$4:$KM$4,BG$3,'English Scores- Leveled papers'!$H75:$KM75)))</f>
        <is>
          <t/>
        </is>
      </c>
      <c r="BH73" s="752" t="inlineStr">
        <f aca="false">IF($B73="","",IF(COUNTIFS('English Scores- Leveled papers'!$H$4:$KM$4,BH$3,'English Scores- Leveled papers'!$H75:$KM75,"&lt;&gt;")=0,"",SUMIF('English Scores- Leveled papers'!$H$4:$KM$4,BH$3,'English Scores- Leveled papers'!$H75:$KM75)))</f>
        <is>
          <t/>
        </is>
      </c>
      <c r="BI73" s="752" t="inlineStr">
        <f aca="false">IF($B73="","",IF(COUNTIFS('English Scores- Leveled papers'!$H$4:$KM$4,BI$3,'English Scores- Leveled papers'!$H75:$KM75,"&lt;&gt;")=0,"",SUMIF('English Scores- Leveled papers'!$H$4:$KM$4,BI$3,'English Scores- Leveled papers'!$H75:$KM75)))</f>
        <is>
          <t/>
        </is>
      </c>
      <c r="BJ73" s="752" t="inlineStr">
        <f aca="false">IF($B73="","",IF(COUNTIFS('English Scores- Leveled papers'!$H$4:$KM$4,BJ$3,'English Scores- Leveled papers'!$H75:$KM75,"&lt;&gt;")=0,"",SUMIF('English Scores- Leveled papers'!$H$4:$KM$4,BJ$3,'English Scores- Leveled papers'!$H75:$KM75)))</f>
        <is>
          <t/>
        </is>
      </c>
      <c r="BK73" s="752" t="inlineStr">
        <f aca="false">IF($B73="","",IF(COUNTIFS('English Scores- Leveled papers'!$H$4:$KM$4,BK$3,'English Scores- Leveled papers'!$H75:$KM75,"&lt;&gt;")=0,"",SUMIF('English Scores- Leveled papers'!$H$4:$KM$4,BK$3,'English Scores- Leveled papers'!$H75:$KM75)))</f>
        <is>
          <t/>
        </is>
      </c>
      <c r="BL73" s="752" t="inlineStr">
        <f aca="false">IF($B73="","",IF(COUNTIFS('English Scores- Leveled papers'!$H$4:$KM$4,BL$3,'English Scores- Leveled papers'!$H75:$KM75,"&lt;&gt;")=0,"",SUMIF('English Scores- Leveled papers'!$H$4:$KM$4,BL$3,'English Scores- Leveled papers'!$H75:$KM75)))</f>
        <is>
          <t/>
        </is>
      </c>
      <c r="BM73" s="752" t="inlineStr">
        <f aca="false">IF($B73="","",IF(COUNTIFS('English Scores- Leveled papers'!$H$4:$KM$4,BM$3,'English Scores- Leveled papers'!$H75:$KM75,"&lt;&gt;")=0,"",SUMIF('English Scores- Leveled papers'!$H$4:$KM$4,BM$3,'English Scores- Leveled papers'!$H75:$KM75)))</f>
        <is>
          <t/>
        </is>
      </c>
      <c r="BN73" s="752" t="inlineStr">
        <f aca="false">IF($B73="","",IF(COUNTIFS('English Scores- Leveled papers'!$H$4:$KM$4,BN$3,'English Scores- Leveled papers'!$H75:$KM75,"&lt;&gt;")=0,"",SUMIF('English Scores- Leveled papers'!$H$4:$KM$4,BN$3,'English Scores- Leveled papers'!$H75:$KM75)))</f>
        <is>
          <t/>
        </is>
      </c>
      <c r="BO73" s="752" t="inlineStr">
        <f aca="false">IF($B73="","",IF(COUNTIFS('English Scores- Leveled papers'!$H$4:$KM$4,BO$3,'English Scores- Leveled papers'!$H75:$KM75,"&lt;&gt;")=0,"",SUMIF('English Scores- Leveled papers'!$H$4:$KM$4,BO$3,'English Scores- Leveled papers'!$H75:$KM75)))</f>
        <is>
          <t/>
        </is>
      </c>
      <c r="BP73" s="319" t="inlineStr">
        <f aca="false">IF($B73="","",IF(COUNTIFS('English Scores- Leveled papers'!$H$4:$KM$4,BP$3,'English Scores- Leveled papers'!$H75:$KM75,"&lt;&gt;")=0,"",SUMIF('English Scores- Leveled papers'!$H$4:$KM$4,BP$3,'English Scores- Leveled papers'!$H75:$KM75)))</f>
        <is>
          <t/>
        </is>
      </c>
      <c r="BQ73" s="319" t="inlineStr">
        <f aca="false">IF($B73="","",IF(COUNTIFS('English Scores- Leveled papers'!$H$4:$KM$4,BQ$3,'English Scores- Leveled papers'!$H75:$KM75,"&lt;&gt;")=0,"",SUMIF('English Scores- Leveled papers'!$H$4:$KM$4,BQ$3,'English Scores- Leveled papers'!$H75:$KM75)))</f>
        <is>
          <t/>
        </is>
      </c>
      <c r="BR73" s="319" t="inlineStr">
        <f aca="false">IF($B73="","",IF(COUNTIFS('English Scores- Leveled papers'!$H$4:$KM$4,BR$3,'English Scores- Leveled papers'!$H75:$KM75,"&lt;&gt;")=0,"",SUMIF('English Scores- Leveled papers'!$H$4:$KM$4,BR$3,'English Scores- Leveled papers'!$H75:$KM75)))</f>
        <is>
          <t/>
        </is>
      </c>
      <c r="BS73" s="319" t="inlineStr">
        <f aca="false">IF($B73="","",IF(COUNTIFS('English Scores- Leveled papers'!$H$4:$KM$4,BS$3,'English Scores- Leveled papers'!$H75:$KM75,"&lt;&gt;")=0,"",SUMIF('English Scores- Leveled papers'!$H$4:$KM$4,BS$3,'English Scores- Leveled papers'!$H75:$KM75)))</f>
        <is>
          <t/>
        </is>
      </c>
      <c r="BT73" s="319" t="inlineStr">
        <f aca="false">IF($B73="","",IF(COUNTIFS('English Scores- Leveled papers'!$H$4:$KM$4,BT$3,'English Scores- Leveled papers'!$H75:$KM75,"&lt;&gt;")=0,"",SUMIF('English Scores- Leveled papers'!$H$4:$KM$4,BT$3,'English Scores- Leveled papers'!$H75:$KM75)))</f>
        <is>
          <t/>
        </is>
      </c>
      <c r="BU73" s="319" t="inlineStr">
        <f aca="false">IF($B73="","",IF(COUNTIFS('English Scores- Leveled papers'!$H$4:$KM$4,BU$3,'English Scores- Leveled papers'!$H75:$KM75,"&lt;&gt;")=0,"",SUMIF('English Scores- Leveled papers'!$H$4:$KM$4,BU$3,'English Scores- Leveled papers'!$H75:$KM75)))</f>
        <is>
          <t/>
        </is>
      </c>
      <c r="BV73" s="319" t="inlineStr">
        <f aca="false">IF($B73="","",IF(COUNTIFS('English Scores- Leveled papers'!$H$4:$KM$4,BV$3,'English Scores- Leveled papers'!$H75:$KM75,"&lt;&gt;")=0,"",SUMIF('English Scores- Leveled papers'!$H$4:$KM$4,BV$3,'English Scores- Leveled papers'!$H75:$KM75)))</f>
        <is>
          <t/>
        </is>
      </c>
      <c r="BW73" s="319" t="inlineStr">
        <f aca="false">IF($B73="","",IF(COUNTIFS('English Scores- Leveled papers'!$H$4:$KM$4,BW$3,'English Scores- Leveled papers'!$H75:$KM75,"&lt;&gt;")=0,"",SUMIF('English Scores- Leveled papers'!$H$4:$KM$4,BW$3,'English Scores- Leveled papers'!$H75:$KM75)))</f>
        <is>
          <t/>
        </is>
      </c>
      <c r="BX73" s="752" t="inlineStr">
        <f aca="false">IF($B73="","",IF(COUNTIFS('English Scores- Leveled papers'!$H$4:$KM$4,BX$3,'English Scores- Leveled papers'!$H75:$KM75,"&lt;&gt;")=0,"",SUMIF('English Scores- Leveled papers'!$H$4:$KM$4,BX$3,'English Scores- Leveled papers'!$H75:$KM75)))</f>
        <is>
          <t/>
        </is>
      </c>
      <c r="BY73" s="752" t="inlineStr">
        <f aca="false">IF($B73="","",IF(COUNTIFS('English Scores- Leveled papers'!$H$4:$KM$4,BY$3,'English Scores- Leveled papers'!$H75:$KM75,"&lt;&gt;")=0,"",SUMIF('English Scores- Leveled papers'!$H$4:$KM$4,BY$3,'English Scores- Leveled papers'!$H75:$KM75)))</f>
        <is>
          <t/>
        </is>
      </c>
      <c r="BZ73" s="752" t="inlineStr">
        <f aca="false">IF($B73="","",IF(COUNTIFS('English Scores- Leveled papers'!$H$4:$KM$4,BZ$3,'English Scores- Leveled papers'!$H75:$KM75,"&lt;&gt;")=0,"",SUMIF('English Scores- Leveled papers'!$H$4:$KM$4,BZ$3,'English Scores- Leveled papers'!$H75:$KM75)))</f>
        <is>
          <t/>
        </is>
      </c>
      <c r="CA73" s="752" t="inlineStr">
        <f aca="false">IF($B73="","",IF(COUNTIFS('English Scores- Leveled papers'!$H$4:$KM$4,CA$3,'English Scores- Leveled papers'!$H75:$KM75,"&lt;&gt;")=0,"",SUMIF('English Scores- Leveled papers'!$H$4:$KM$4,CA$3,'English Scores- Leveled papers'!$H75:$KM75)))</f>
        <is>
          <t/>
        </is>
      </c>
      <c r="CB73" s="752" t="inlineStr">
        <f aca="false">IF($B73="","",IF(COUNTIFS('English Scores- Leveled papers'!$H$4:$KM$4,CB$3,'English Scores- Leveled papers'!$H75:$KM75,"&lt;&gt;")=0,"",SUMIF('English Scores- Leveled papers'!$H$4:$KM$4,CB$3,'English Scores- Leveled papers'!$H75:$KM75)))</f>
        <is>
          <t/>
        </is>
      </c>
      <c r="CC73" s="752" t="inlineStr">
        <f aca="false">IF($B73="","",IF(COUNTIFS('English Scores- Leveled papers'!$H$4:$KM$4,CC$3,'English Scores- Leveled papers'!$H75:$KM75,"&lt;&gt;")=0,"",SUMIF('English Scores- Leveled papers'!$H$4:$KM$4,CC$3,'English Scores- Leveled papers'!$H75:$KM75)))</f>
        <is>
          <t/>
        </is>
      </c>
      <c r="CD73" s="752" t="inlineStr">
        <f aca="false">IF($B73="","",IF(COUNTIFS('English Scores- Leveled papers'!$H$4:$KM$4,CD$3,'English Scores- Leveled papers'!$H75:$KM75,"&lt;&gt;")=0,"",SUMIF('English Scores- Leveled papers'!$H$4:$KM$4,CD$3,'English Scores- Leveled papers'!$H75:$KM75)))</f>
        <is>
          <t/>
        </is>
      </c>
      <c r="CE73" s="752" t="inlineStr">
        <f aca="false">IF($B73="","",IF(COUNTIFS('English Scores- Leveled papers'!$H$4:$KM$4,CE$3,'English Scores- Leveled papers'!$H75:$KM75,"&lt;&gt;")=0,"",SUMIF('English Scores- Leveled papers'!$H$4:$KM$4,CE$3,'English Scores- Leveled papers'!$H75:$KM75)))</f>
        <is>
          <t/>
        </is>
      </c>
      <c r="CF73" s="752" t="inlineStr">
        <f aca="false">IF($B73="","",IF(COUNTIFS('English Scores- Leveled papers'!$H$4:$KM$4,CF$3,'English Scores- Leveled papers'!$H75:$KM75,"&lt;&gt;")=0,"",SUMIF('English Scores- Leveled papers'!$H$4:$KM$4,CF$3,'English Scores- Leveled papers'!$H75:$KM75)))</f>
        <is>
          <t/>
        </is>
      </c>
      <c r="CG73" s="319" t="inlineStr">
        <f aca="false">IF($B73="","",IF(COUNTIFS('English Scores- Leveled papers'!$H$4:$KM$4,CG$3,'English Scores- Leveled papers'!$H75:$KM75,"&lt;&gt;")=0,"",SUMIF('English Scores- Leveled papers'!$H$4:$KM$4,CG$3,'English Scores- Leveled papers'!$H75:$KM75)))</f>
        <is>
          <t/>
        </is>
      </c>
      <c r="CH73" s="319" t="inlineStr">
        <f aca="false">IF($B73="","",IF(COUNTIFS('English Scores- Leveled papers'!$H$4:$KM$4,CH$3,'English Scores- Leveled papers'!$H75:$KM75,"&lt;&gt;")=0,"",SUMIF('English Scores- Leveled papers'!$H$4:$KM$4,CH$3,'English Scores- Leveled papers'!$H75:$KM75)))</f>
        <is>
          <t/>
        </is>
      </c>
      <c r="CI73" s="319" t="inlineStr">
        <f aca="false">IF($B73="","",IF(COUNTIFS('English Scores- Leveled papers'!$H$4:$KM$4,CI$3,'English Scores- Leveled papers'!$H75:$KM75,"&lt;&gt;")=0,"",SUMIF('English Scores- Leveled papers'!$H$4:$KM$4,CI$3,'English Scores- Leveled papers'!$H75:$KM75)))</f>
        <is>
          <t/>
        </is>
      </c>
      <c r="CJ73" s="319" t="inlineStr">
        <f aca="false">IF($B73="","",IF(COUNTIFS('English Scores- Leveled papers'!$H$4:$KM$4,CJ$3,'English Scores- Leveled papers'!$H75:$KM75,"&lt;&gt;")=0,"",SUMIF('English Scores- Leveled papers'!$H$4:$KM$4,CJ$3,'English Scores- Leveled papers'!$H75:$KM75)))</f>
        <is>
          <t/>
        </is>
      </c>
      <c r="CK73" s="319" t="inlineStr">
        <f aca="false">IF($B73="","",IF(COUNTIFS('English Scores- Leveled papers'!$H$4:$KM$4,CK$3,'English Scores- Leveled papers'!$H75:$KM75,"&lt;&gt;")=0,"",SUMIF('English Scores- Leveled papers'!$H$4:$KM$4,CK$3,'English Scores- Leveled papers'!$H75:$KM75)))</f>
        <is>
          <t/>
        </is>
      </c>
      <c r="CL73" s="752" t="inlineStr">
        <f aca="false">IF($B73="","",IF(COUNTIFS('English Scores- Leveled papers'!$H$4:$KM$4,CL$3,'English Scores- Leveled papers'!$H75:$KM75,"&lt;&gt;")=0,"",SUMIF('English Scores- Leveled papers'!$H$4:$KM$4,CL$3,'English Scores- Leveled papers'!$H75:$KM75)))</f>
        <is>
          <t/>
        </is>
      </c>
      <c r="CM73" s="752" t="inlineStr">
        <f aca="false">IF($B73="","",IF(COUNTIFS('English Scores- Leveled papers'!$H$4:$KM$4,CM$3,'English Scores- Leveled papers'!$H75:$KM75,"&lt;&gt;")=0,"",SUMIF('English Scores- Leveled papers'!$H$4:$KM$4,CM$3,'English Scores- Leveled papers'!$H75:$KM75)))</f>
        <is>
          <t/>
        </is>
      </c>
      <c r="CN73" s="752" t="inlineStr">
        <f aca="false">IF($B73="","",IF(COUNTIFS('English Scores- Leveled papers'!$H$4:$KM$4,CN$3,'English Scores- Leveled papers'!$H75:$KM75,"&lt;&gt;")=0,"",SUMIF('English Scores- Leveled papers'!$H$4:$KM$4,CN$3,'English Scores- Leveled papers'!$H75:$KM75)))</f>
        <is>
          <t/>
        </is>
      </c>
      <c r="CO73" s="752" t="inlineStr">
        <f aca="false">IF($B73="","",IF(COUNTIFS('English Scores- Leveled papers'!$H$4:$KM$4,CO$3,'English Scores- Leveled papers'!$H75:$KM75,"&lt;&gt;")=0,"",SUMIF('English Scores- Leveled papers'!$H$4:$KM$4,CO$3,'English Scores- Leveled papers'!$H75:$KM75)))</f>
        <is>
          <t/>
        </is>
      </c>
      <c r="CP73" s="752" t="inlineStr">
        <f aca="false">IF($B73="","",IF(COUNTIFS('English Scores- Leveled papers'!$H$4:$KM$4,CP$3,'English Scores- Leveled papers'!$H75:$KM75,"&lt;&gt;")=0,"",SUMIF('English Scores- Leveled papers'!$H$4:$KM$4,CP$3,'English Scores- Leveled papers'!$H75:$KM75)))</f>
        <is>
          <t/>
        </is>
      </c>
      <c r="CQ73" s="752" t="inlineStr">
        <f aca="false">IF($B73="","",IF(COUNTIFS('English Scores- Leveled papers'!$H$4:$KM$4,CQ$3,'English Scores- Leveled papers'!$H75:$KM75,"&lt;&gt;")=0,"",SUMIF('English Scores- Leveled papers'!$H$4:$KM$4,CQ$3,'English Scores- Leveled papers'!$H75:$KM75)))</f>
        <is>
          <t/>
        </is>
      </c>
      <c r="CR73" s="752" t="inlineStr">
        <f aca="false">IF($B73="","",IF(COUNTIFS('English Scores- Leveled papers'!$H$4:$KM$4,CR$3,'English Scores- Leveled papers'!$H75:$KM75,"&lt;&gt;")=0,"",SUMIF('English Scores- Leveled papers'!$H$4:$KM$4,CR$3,'English Scores- Leveled papers'!$H75:$KM75)))</f>
        <is>
          <t/>
        </is>
      </c>
      <c r="CS73" s="752" t="inlineStr">
        <f aca="false">IF($B73="","",IF(COUNTIFS('English Scores- Leveled papers'!$H$4:$KM$4,CS$3,'English Scores- Leveled papers'!$H75:$KM75,"&lt;&gt;")=0,"",SUMIF('English Scores- Leveled papers'!$H$4:$KM$4,CS$3,'English Scores- Leveled papers'!$H75:$KM75)))</f>
        <is>
          <t/>
        </is>
      </c>
      <c r="CT73" s="319" t="inlineStr">
        <f aca="false">IF($B73="","",IF(COUNTIFS('English Scores- Leveled papers'!$H$4:$KM$4,CT$3,'English Scores- Leveled papers'!$H75:$KM75,"&lt;&gt;")=0,"",SUMIF('English Scores- Leveled papers'!$H$4:$KM$4,CT$3,'English Scores- Leveled papers'!$H75:$KM75)))</f>
        <is>
          <t/>
        </is>
      </c>
      <c r="CU73" s="319" t="inlineStr">
        <f aca="false">IF($B73="","",IF(COUNTIFS('English Scores- Leveled papers'!$H$4:$KM$4,CU$3,'English Scores- Leveled papers'!$H75:$KM75,"&lt;&gt;")=0,"",SUMIF('English Scores- Leveled papers'!$H$4:$KM$4,CU$3,'English Scores- Leveled papers'!$H75:$KM75)))</f>
        <is>
          <t/>
        </is>
      </c>
      <c r="CV73" s="319" t="inlineStr">
        <f aca="false">IF($B73="","",IF(COUNTIFS('English Scores- Leveled papers'!$H$4:$KM$4,CV$3,'English Scores- Leveled papers'!$H75:$KM75,"&lt;&gt;")=0,"",SUMIF('English Scores- Leveled papers'!$H$4:$KM$4,CV$3,'English Scores- Leveled papers'!$H75:$KM75)))</f>
        <is>
          <t/>
        </is>
      </c>
      <c r="CW73" s="319" t="inlineStr">
        <f aca="false">IF($B73="","",IF(COUNTIFS('English Scores- Leveled papers'!$H$4:$KM$4,CW$3,'English Scores- Leveled papers'!$H75:$KM75,"&lt;&gt;")=0,"",SUMIF('English Scores- Leveled papers'!$H$4:$KM$4,CW$3,'English Scores- Leveled papers'!$H75:$KM75)))</f>
        <is>
          <t/>
        </is>
      </c>
      <c r="CX73" s="319" t="inlineStr">
        <f aca="false">IF($B73="","",IF(COUNTIFS('English Scores- Leveled papers'!$H$4:$KM$4,CX$3,'English Scores- Leveled papers'!$H75:$KM75,"&lt;&gt;")=0,"",SUMIF('English Scores- Leveled papers'!$H$4:$KM$4,CX$3,'English Scores- Leveled papers'!$H75:$KM75)))</f>
        <is>
          <t/>
        </is>
      </c>
      <c r="CY73" s="319" t="inlineStr">
        <f aca="false">IF($B73="","",IF(COUNTIFS('English Scores- Leveled papers'!$H$4:$KM$4,CY$3,'English Scores- Leveled papers'!$H75:$KM75,"&lt;&gt;")=0,"",SUMIF('English Scores- Leveled papers'!$H$4:$KM$4,CY$3,'English Scores- Leveled papers'!$H75:$KM75)))</f>
        <is>
          <t/>
        </is>
      </c>
      <c r="CZ73" s="319" t="inlineStr">
        <f aca="false">IF($B73="","",IF(COUNTIFS('English Scores- Leveled papers'!$H$4:$KM$4,CZ$3,'English Scores- Leveled papers'!$H75:$KM75,"&lt;&gt;")=0,"",SUMIF('English Scores- Leveled papers'!$H$4:$KM$4,CZ$3,'English Scores- Leveled papers'!$H75:$KM75)))</f>
        <is>
          <t/>
        </is>
      </c>
      <c r="DA73" s="319" t="inlineStr">
        <f aca="false">IF($B73="","",IF(COUNTIFS('English Scores- Leveled papers'!$H$4:$KM$4,DA$3,'English Scores- Leveled papers'!$H75:$KM75,"&lt;&gt;")=0,"",SUMIF('English Scores- Leveled papers'!$H$4:$KM$4,DA$3,'English Scores- Leveled papers'!$H75:$KM75)))</f>
        <is>
          <t/>
        </is>
      </c>
      <c r="DB73" s="319" t="inlineStr">
        <f aca="false">IF($B73="","",IF(COUNTIFS('English Scores- Leveled papers'!$H$4:$KM$4,DB$3,'English Scores- Leveled papers'!$H75:$KM75,"&lt;&gt;")=0,"",SUMIF('English Scores- Leveled papers'!$H$4:$KM$4,DB$3,'English Scores- Leveled papers'!$H75:$KM75)))</f>
        <is>
          <t/>
        </is>
      </c>
      <c r="DC73" s="319" t="inlineStr">
        <f aca="false">IF($B73="","",IF(COUNTIFS('English Scores- Leveled papers'!$H$4:$KM$4,DC$3,'English Scores- Leveled papers'!$H75:$KM75,"&lt;&gt;")=0,"",SUMIF('English Scores- Leveled papers'!$H$4:$KM$4,DC$3,'English Scores- Leveled papers'!$H75:$KM75)))</f>
        <is>
          <t/>
        </is>
      </c>
      <c r="DD73" s="319" t="inlineStr">
        <f aca="false">IF($B73="","",IF(COUNTIFS('English Scores- Leveled papers'!$H$4:$KM$4,DD$3,'English Scores- Leveled papers'!$H75:$KM75,"&lt;&gt;")=0,"",SUMIF('English Scores- Leveled papers'!$H$4:$KM$4,DD$3,'English Scores- Leveled papers'!$H75:$KM75)))</f>
        <is>
          <t/>
        </is>
      </c>
      <c r="DE73" s="319" t="inlineStr">
        <f aca="false">IF($B73="","",IF(COUNTIFS('English Scores- Leveled papers'!$H$4:$KM$4,DE$3,'English Scores- Leveled papers'!$H75:$KM75,"&lt;&gt;")=0,"",SUMIF('English Scores- Leveled papers'!$H$4:$KM$4,DE$3,'English Scores- Leveled papers'!$H75:$KM75)))</f>
        <is>
          <t/>
        </is>
      </c>
      <c r="DF73" s="752" t="inlineStr">
        <f aca="false">IF($B73="","",IF(COUNTIFS('English Scores- Leveled papers'!$H$4:$KM$4,DF$3,'English Scores- Leveled papers'!$H75:$KM75,"&lt;&gt;")=0,"",SUMIF('English Scores- Leveled papers'!$H$4:$KM$4,DF$3,'English Scores- Leveled papers'!$H75:$KM75)))</f>
        <is>
          <t/>
        </is>
      </c>
      <c r="DG73" s="752" t="inlineStr">
        <f aca="false">IF($B73="","",IF(COUNTIFS('English Scores- Leveled papers'!$H$4:$KM$4,DG$3,'English Scores- Leveled papers'!$H75:$KM75,"&lt;&gt;")=0,"",SUMIF('English Scores- Leveled papers'!$H$4:$KM$4,DG$3,'English Scores- Leveled papers'!$H75:$KM75)))</f>
        <is>
          <t/>
        </is>
      </c>
      <c r="DH73" s="752" t="inlineStr">
        <f aca="false">IF($B73="","",IF(COUNTIFS('English Scores- Leveled papers'!$H$4:$KM$4,DH$3,'English Scores- Leveled papers'!$H75:$KM75,"&lt;&gt;")=0,"",SUMIF('English Scores- Leveled papers'!$H$4:$KM$4,DH$3,'English Scores- Leveled papers'!$H75:$KM75)))</f>
        <is>
          <t/>
        </is>
      </c>
      <c r="DI73" s="752" t="inlineStr">
        <f aca="false">IF($B73="","",IF(COUNTIFS('English Scores- Leveled papers'!$H$4:$KM$4,DI$3,'English Scores- Leveled papers'!$H75:$KM75,"&lt;&gt;")=0,"",SUMIF('English Scores- Leveled papers'!$H$4:$KM$4,DI$3,'English Scores- Leveled papers'!$H75:$KM75)))</f>
        <is>
          <t/>
        </is>
      </c>
      <c r="DJ73" s="752" t="inlineStr">
        <f aca="false">IF($B73="","",IF(COUNTIFS('English Scores- Leveled papers'!$H$4:$KM$4,DJ$3,'English Scores- Leveled papers'!$H75:$KM75,"&lt;&gt;")=0,"",SUMIF('English Scores- Leveled papers'!$H$4:$KM$4,DJ$3,'English Scores- Leveled papers'!$H75:$KM75)))</f>
        <is>
          <t/>
        </is>
      </c>
      <c r="DK73" s="752" t="inlineStr">
        <f aca="false">IF($B73="","",IF(COUNTIFS('English Scores- Leveled papers'!$H$4:$KM$4,DK$3,'English Scores- Leveled papers'!$H75:$KM75,"&lt;&gt;")=0,"",SUMIF('English Scores- Leveled papers'!$H$4:$KM$4,DK$3,'English Scores- Leveled papers'!$H75:$KM75)))</f>
        <is>
          <t/>
        </is>
      </c>
      <c r="DL73" s="752" t="inlineStr">
        <f aca="false">IF($B73="","",IF(COUNTIFS('English Scores- Leveled papers'!$H$4:$KM$4,DL$3,'English Scores- Leveled papers'!$H75:$KM75,"&lt;&gt;")=0,"",SUMIF('English Scores- Leveled papers'!$H$4:$KM$4,DL$3,'English Scores- Leveled papers'!$H75:$KM75)))</f>
        <is>
          <t/>
        </is>
      </c>
      <c r="DM73" s="752" t="inlineStr">
        <f aca="false">IF($B73="","",IF(COUNTIFS('English Scores- Leveled papers'!$H$4:$KM$4,DM$3,'English Scores- Leveled papers'!$H75:$KM75,"&lt;&gt;")=0,"",SUMIF('English Scores- Leveled papers'!$H$4:$KM$4,DM$3,'English Scores- Leveled papers'!$H75:$KM75)))</f>
        <is>
          <t/>
        </is>
      </c>
      <c r="DN73" s="752" t="inlineStr">
        <f aca="false">IF($B73="","",IF(COUNTIFS('English Scores- Leveled papers'!$H$4:$KM$4,DN$3,'English Scores- Leveled papers'!$H75:$KM75,"&lt;&gt;")=0,"",SUMIF('English Scores- Leveled papers'!$H$4:$KM$4,DN$3,'English Scores- Leveled papers'!$H75:$KM75)))</f>
        <is>
          <t/>
        </is>
      </c>
      <c r="DO73" s="752" t="inlineStr">
        <f aca="false">IF($B73="","",IF(COUNTIFS('English Scores- Leveled papers'!$H$4:$KM$4,DO$3,'English Scores- Leveled papers'!$H75:$KM75,"&lt;&gt;")=0,"",SUMIF('English Scores- Leveled papers'!$H$4:$KM$4,DO$3,'English Scores- Leveled papers'!$H75:$KM75)))</f>
        <is>
          <t/>
        </is>
      </c>
      <c r="DP73" s="752" t="inlineStr">
        <f aca="false">IF($B73="","",IF(COUNTIFS('English Scores- Leveled papers'!$H$4:$KM$4,DP$3,'English Scores- Leveled papers'!$H75:$KM75,"&lt;&gt;")=0,"",SUMIF('English Scores- Leveled papers'!$H$4:$KM$4,DP$3,'English Scores- Leveled papers'!$H75:$KM75)))</f>
        <is>
          <t/>
        </is>
      </c>
      <c r="DQ73" s="752" t="inlineStr">
        <f aca="false">IF($B73="","",IF(COUNTIFS('English Scores- Leveled papers'!$H$4:$KM$4,DQ$3,'English Scores- Leveled papers'!$H75:$KM75,"&lt;&gt;")=0,"",SUMIF('English Scores- Leveled papers'!$H$4:$KM$4,DQ$3,'English Scores- Leveled papers'!$H75:$KM75)))</f>
        <is>
          <t/>
        </is>
      </c>
      <c r="DR73" s="319" t="inlineStr">
        <f aca="false">IF($B73="","",IF(COUNTIFS('English Scores- Leveled papers'!$H$4:$KM$4,DR$3,'English Scores- Leveled papers'!$H75:$KM75,"&lt;&gt;")=0,"",SUMIF('English Scores- Leveled papers'!$H$4:$KM$4,DR$3,'English Scores- Leveled papers'!$H75:$KM75)))</f>
        <is>
          <t/>
        </is>
      </c>
      <c r="DS73" s="319" t="inlineStr">
        <f aca="false">IF($B73="","",IF(COUNTIFS('English Scores- Leveled papers'!$H$4:$KM$4,DS$3,'English Scores- Leveled papers'!$H75:$KM75,"&lt;&gt;")=0,"",SUMIF('English Scores- Leveled papers'!$H$4:$KM$4,DS$3,'English Scores- Leveled papers'!$H75:$KM75)))</f>
        <is>
          <t/>
        </is>
      </c>
      <c r="DT73" s="319" t="inlineStr">
        <f aca="false">IF($B73="","",IF(COUNTIFS('English Scores- Leveled papers'!$H$4:$KM$4,DT$3,'English Scores- Leveled papers'!$H75:$KM75,"&lt;&gt;")=0,"",SUMIF('English Scores- Leveled papers'!$H$4:$KM$4,DT$3,'English Scores- Leveled papers'!$H75:$KM75)))</f>
        <is>
          <t/>
        </is>
      </c>
      <c r="DU73" s="319" t="inlineStr">
        <f aca="false">IF($B73="","",IF(COUNTIFS('English Scores- Leveled papers'!$H$4:$KM$4,DU$3,'English Scores- Leveled papers'!$H75:$KM75,"&lt;&gt;")=0,"",SUMIF('English Scores- Leveled papers'!$H$4:$KM$4,DU$3,'English Scores- Leveled papers'!$H75:$KM75)))</f>
        <is>
          <t/>
        </is>
      </c>
      <c r="DV73" s="319" t="inlineStr">
        <f aca="false">IF($B73="","",IF(COUNTIFS('English Scores- Leveled papers'!$H$4:$KM$4,DV$3,'English Scores- Leveled papers'!$H75:$KM75,"&lt;&gt;")=0,"",SUMIF('English Scores- Leveled papers'!$H$4:$KM$4,DV$3,'English Scores- Leveled papers'!$H75:$KM75)))</f>
        <is>
          <t/>
        </is>
      </c>
      <c r="DW73" s="319" t="inlineStr">
        <f aca="false">IF($B73="","",IF(COUNTIFS('English Scores- Leveled papers'!$H$4:$KM$4,DW$3,'English Scores- Leveled papers'!$H75:$KM75,"&lt;&gt;")=0,"",SUMIF('English Scores- Leveled papers'!$H$4:$KM$4,DW$3,'English Scores- Leveled papers'!$H75:$KM75)))</f>
        <is>
          <t/>
        </is>
      </c>
      <c r="DX73" s="319" t="inlineStr">
        <f aca="false">IF($B73="","",IF(COUNTIFS('English Scores- Leveled papers'!$H$4:$KM$4,DX$3,'English Scores- Leveled papers'!$H75:$KM75,"&lt;&gt;")=0,"",SUMIF('English Scores- Leveled papers'!$H$4:$KM$4,DX$3,'English Scores- Leveled papers'!$H75:$KM75)))</f>
        <is>
          <t/>
        </is>
      </c>
      <c r="DY73" s="319" t="inlineStr">
        <f aca="false">IF($B73="","",IF(COUNTIFS('English Scores- Leveled papers'!$H$4:$KM$4,DY$3,'English Scores- Leveled papers'!$H75:$KM75,"&lt;&gt;")=0,"",SUMIF('English Scores- Leveled papers'!$H$4:$KM$4,DY$3,'English Scores- Leveled papers'!$H75:$KM75)))</f>
        <is>
          <t/>
        </is>
      </c>
      <c r="DZ73" s="319" t="inlineStr">
        <f aca="false">IF($B73="","",IF(COUNTIFS('English Scores- Leveled papers'!$H$4:$KM$4,DZ$3,'English Scores- Leveled papers'!$H75:$KM75,"&lt;&gt;")=0,"",SUMIF('English Scores- Leveled papers'!$H$4:$KM$4,DZ$3,'English Scores- Leveled papers'!$H75:$KM75)))</f>
        <is>
          <t/>
        </is>
      </c>
      <c r="EA73" s="319" t="inlineStr">
        <f aca="false">IF($B73="","",IF(COUNTIFS('English Scores- Leveled papers'!$H$4:$KM$4,EA$3,'English Scores- Leveled papers'!$H75:$KM75,"&lt;&gt;")=0,"",SUMIF('English Scores- Leveled papers'!$H$4:$KM$4,EA$3,'English Scores- Leveled papers'!$H75:$KM75)))</f>
        <is>
          <t/>
        </is>
      </c>
      <c r="EB73" s="319" t="inlineStr">
        <f aca="false">IF($B73="","",IF(COUNTIFS('English Scores- Leveled papers'!$H$4:$KM$4,EB$3,'English Scores- Leveled papers'!$H75:$KM75,"&lt;&gt;")=0,"",SUMIF('English Scores- Leveled papers'!$H$4:$KM$4,EB$3,'English Scores- Leveled papers'!$H75:$KM75)))</f>
        <is>
          <t/>
        </is>
      </c>
      <c r="EC73" s="319" t="inlineStr">
        <f aca="false">IF($B73="","",IF(COUNTIFS('English Scores- Leveled papers'!$H$4:$KM$4,EC$3,'English Scores- Leveled papers'!$H75:$KM75,"&lt;&gt;")=0,"",SUMIF('English Scores- Leveled papers'!$H$4:$KM$4,EC$3,'English Scores- Leveled papers'!$H75:$KM75)))</f>
        <is>
          <t/>
        </is>
      </c>
      <c r="ED73" s="752" t="inlineStr">
        <f aca="false">IF($B73="","",IF(COUNTIFS('English Scores- Leveled papers'!$H$4:$KM$4,ED$3,'English Scores- Leveled papers'!$H75:$KM75,"&lt;&gt;")=0,"",SUMIF('English Scores- Leveled papers'!$H$4:$KM$4,ED$3,'English Scores- Leveled papers'!$H75:$KM75)))</f>
        <is>
          <t/>
        </is>
      </c>
      <c r="EE73" s="752" t="inlineStr">
        <f aca="false">IF($B73="","",IF(COUNTIFS('English Scores- Leveled papers'!$H$4:$KM$4,EE$3,'English Scores- Leveled papers'!$H75:$KM75,"&lt;&gt;")=0,"",SUMIF('English Scores- Leveled papers'!$H$4:$KM$4,EE$3,'English Scores- Leveled papers'!$H75:$KM75)))</f>
        <is>
          <t/>
        </is>
      </c>
      <c r="EF73" s="752" t="inlineStr">
        <f aca="false">IF($B73="","",IF(COUNTIFS('English Scores- Leveled papers'!$H$4:$KM$4,EF$3,'English Scores- Leveled papers'!$H75:$KM75,"&lt;&gt;")=0,"",SUMIF('English Scores- Leveled papers'!$H$4:$KM$4,EF$3,'English Scores- Leveled papers'!$H75:$KM75)))</f>
        <is>
          <t/>
        </is>
      </c>
      <c r="EG73" s="752" t="inlineStr">
        <f aca="false">IF($B73="","",IF(COUNTIFS('English Scores- Leveled papers'!$H$4:$KM$4,EG$3,'English Scores- Leveled papers'!$H75:$KM75,"&lt;&gt;")=0,"",SUMIF('English Scores- Leveled papers'!$H$4:$KM$4,EG$3,'English Scores- Leveled papers'!$H75:$KM75)))</f>
        <is>
          <t/>
        </is>
      </c>
      <c r="EH73" s="752" t="inlineStr">
        <f aca="false">IF($B73="","",IF(COUNTIFS('English Scores- Leveled papers'!$H$4:$KM$4,EH$3,'English Scores- Leveled papers'!$H75:$KM75,"&lt;&gt;")=0,"",SUMIF('English Scores- Leveled papers'!$H$4:$KM$4,EH$3,'English Scores- Leveled papers'!$H75:$KM75)))</f>
        <is>
          <t/>
        </is>
      </c>
      <c r="EI73" s="752" t="inlineStr">
        <f aca="false">IF($B73="","",IF(COUNTIFS('English Scores- Leveled papers'!$H$4:$KM$4,EI$3,'English Scores- Leveled papers'!$H75:$KM75,"&lt;&gt;")=0,"",SUMIF('English Scores- Leveled papers'!$H$4:$KM$4,EI$3,'English Scores- Leveled papers'!$H75:$KM75)))</f>
        <is>
          <t/>
        </is>
      </c>
      <c r="EJ73" s="752" t="inlineStr">
        <f aca="false">IF($B73="","",IF(COUNTIFS('English Scores- Leveled papers'!$H$4:$KM$4,EJ$3,'English Scores- Leveled papers'!$H75:$KM75,"&lt;&gt;")=0,"",SUMIF('English Scores- Leveled papers'!$H$4:$KM$4,EJ$3,'English Scores- Leveled papers'!$H75:$KM75)))</f>
        <is>
          <t/>
        </is>
      </c>
      <c r="EK73" s="752" t="inlineStr">
        <f aca="false">IF($B73="","",IF(COUNTIFS('English Scores- Leveled papers'!$H$4:$KM$4,EK$3,'English Scores- Leveled papers'!$H75:$KM75,"&lt;&gt;")=0,"",SUMIF('English Scores- Leveled papers'!$H$4:$KM$4,EK$3,'English Scores- Leveled papers'!$H75:$KM75)))</f>
        <is>
          <t/>
        </is>
      </c>
      <c r="EL73" s="752" t="inlineStr">
        <f aca="false">IF($B73="","",IF(COUNTIFS('English Scores- Leveled papers'!$H$4:$KM$4,EL$3,'English Scores- Leveled papers'!$H75:$KM75,"&lt;&gt;")=0,"",SUMIF('English Scores- Leveled papers'!$H$4:$KM$4,EL$3,'English Scores- Leveled papers'!$H75:$KM75)))</f>
        <is>
          <t/>
        </is>
      </c>
      <c r="EM73" s="752" t="inlineStr">
        <f aca="false">IF($B73="","",IF(COUNTIFS('English Scores- Leveled papers'!$H$4:$KM$4,EM$3,'English Scores- Leveled papers'!$H75:$KM75,"&lt;&gt;")=0,"",SUMIF('English Scores- Leveled papers'!$H$4:$KM$4,EM$3,'English Scores- Leveled papers'!$H75:$KM75)))</f>
        <is>
          <t/>
        </is>
      </c>
      <c r="EN73" s="752" t="inlineStr">
        <f aca="false">IF($B73="","",IF(COUNTIFS('English Scores- Leveled papers'!$H$4:$KM$4,EN$3,'English Scores- Leveled papers'!$H75:$KM75,"&lt;&gt;")=0,"",SUMIF('English Scores- Leveled papers'!$H$4:$KM$4,EN$3,'English Scores- Leveled papers'!$H75:$KM75)))</f>
        <is>
          <t/>
        </is>
      </c>
      <c r="EO73" s="752" t="inlineStr">
        <f aca="false">IF($B73="","",IF(COUNTIFS('English Scores- Leveled papers'!$H$4:$KM$4,EO$3,'English Scores- Leveled papers'!$H75:$KM75,"&lt;&gt;")=0,"",SUMIF('English Scores- Leveled papers'!$H$4:$KM$4,EO$3,'English Scores- Leveled papers'!$H75:$KM75)))</f>
        <is>
          <t/>
        </is>
      </c>
      <c r="EP73" s="752" t="inlineStr">
        <f aca="false">IF($B73="","",IF(COUNTIFS('English Scores- Leveled papers'!$H$4:$KM$4,EP$3,'English Scores- Leveled papers'!$H75:$KM75,"&lt;&gt;")=0,"",SUMIF('English Scores- Leveled papers'!$H$4:$KM$4,EP$3,'English Scores- Leveled papers'!$H75:$KM75)))</f>
        <is>
          <t/>
        </is>
      </c>
    </row>
    <row r="74" customFormat="false" ht="12.75" hidden="false" customHeight="true" outlineLevel="0" collapsed="false">
      <c r="A74" s="315" t="n">
        <v>70</v>
      </c>
      <c r="B74" s="315" t="inlineStr">
        <f aca="false">'English Scores- Leveled papers'!B76</f>
        <is>
          <t/>
        </is>
      </c>
      <c r="C74" s="751" t="e">
        <f aca="false">IF('RC Mastery Check+Question type'!D74="","",IF(OR('RC Mastery Check+Question type'!D74=-0.5,'RC Mastery Check+Question type'!D74=0,'RC Mastery Check+Question type'!D74=0.2,'RC Mastery Check+Question type'!D74=0.5),"NR",'cover sheet'!#ref!))</f>
        <v>#VALUE!</v>
      </c>
      <c r="D74" s="316" t="inlineStr">
        <f aca="false">IF(OR(B74="",COUNT('English Scores- Leveled papers'!AJ76:KM76)=0),"",IF((AND(R74&gt;=(70/100),R74&lt;1.1)),9,IF(AND(Q74&gt;=(70/100),Q74&lt;1.1),8,IF(AND(P74&gt;=(70/100),P74&lt;1.1),7,IF(AND(O74&gt;=(70/100),O74&lt;1.1),6,IF(AND(N74&gt;=0.7,N74&lt;1.1),5,IF(AND(M74&gt;=0.7,M74&lt;1.1),5,IF(AND(L74&gt;=0.7,L74&lt;1.1),4,IF(AND(K74&gt;=0.7,K74&lt;1.1),4,IF(AND(J74&gt;=0.7,J74&lt;1.1),3,IF(AND(I74&gt;=0.7,I74&lt;1.1),3,IF(AND(H74&gt;=0.7,H74&lt;1.1),2,IF(AND(G74&gt;=0.7,G74&lt;1.1),2,IF(AND(F74&gt;=0.7,F74&lt;1.1),1,IF(AND(E74&gt;=0.7,E74&lt;1.1),1,IF(COUNT('English Scores- Leveled papers'!AJ76:AK76)=0,"","NR"))))))))))))))))</f>
        <is>
          <t/>
        </is>
      </c>
      <c r="E74" s="318" t="str">
        <f aca="false">IF((B74=""),"",IF(COUNT(S74:W74)=0,"",ROUND(SUM(S74:W74)/SUM($S$2:$W$2),1)))</f>
        <v/>
      </c>
      <c r="F74" s="318" t="str">
        <f aca="false">IF((B74=""),"",IF(COUNT(X74:AB74)=0,"",ROUND(SUM(X74:AB74)/SUM($X$2:$AB$2),1)))</f>
        <v/>
      </c>
      <c r="G74" s="318" t="str">
        <f aca="false">IFERROR(IF((B74=""),"",IF(COUNT(AC74:AH74)=0,"",ROUND(SUM(AC74:AH74)/SUM($AC$2:$AH$2),1))),"")</f>
        <v/>
      </c>
      <c r="H74" s="318" t="str">
        <f aca="false">IFERROR(IF((B74=""),"",IF(COUNT(AI74:AN74)=0,"",ROUND(SUM(AI74:AN74)/SUM($AI$2:$AN$2),1))),0)</f>
        <v/>
      </c>
      <c r="I74" s="318" t="str">
        <f aca="false">IFERROR(IF((B74=""),"",IF(COUNT(AO74:AY74)=0,"",ROUND(SUM(AO74:AY74)/SUM($AO$2:$AY$2),1))),0)</f>
        <v/>
      </c>
      <c r="J74" s="318" t="str">
        <f aca="false">IFERROR(IF((B74=""),"",IF(COUNT(AZ74:BO74)=0,"",ROUND(SUM(AZ74:BO74)/SUM($AZ$2:$BO$2),1))),0)</f>
        <v/>
      </c>
      <c r="K74" s="318" t="str">
        <f aca="false">IFERROR(IF((B74=""),"",IF(COUNT(BP74:BW74)=0,"",ROUND(SUM(BP74:BW74)/SUM($BP$2:$BW$2),1))),0)</f>
        <v/>
      </c>
      <c r="L74" s="318" t="str">
        <f aca="false">IFERROR(IF((B74=""),"",IF(COUNT(BX74:CF74)=0,"",ROUND(SUM(BX74:CF74)/SUM($BX$2:$CF$2),1))),0)</f>
        <v/>
      </c>
      <c r="M74" s="318" t="str">
        <f aca="false">IFERROR(IF((B74=""),"",IF(COUNT(CG74:CK74)=0,"",ROUND(SUM(CG74:CK74)/SUM($CG$2:$CK$2),1))),0)</f>
        <v/>
      </c>
      <c r="N74" s="318" t="str">
        <f aca="false">IFERROR(IF((B74=""),"",IF(COUNT(CL74:CS74)=0,"",ROUND(SUM(CL74:CS74)/SUM($CL$2:$CS$2),1))),0)</f>
        <v/>
      </c>
      <c r="O74" s="318" t="str">
        <f aca="false">IFERROR(IF((B74=""),"",IF(COUNT(CT74:DE74)=0,"",ROUND(SUM(CT74:DE74)/SUM($CT$2:$DE$2),1))),0)</f>
        <v/>
      </c>
      <c r="P74" s="318" t="str">
        <f aca="false">IFERROR(IF((B74=""),"",IF(COUNT(DF74:DQ74)=0,"",ROUND(SUM(DF74:DQ74)/SUM($DF$2:$DQ$2),1))),0)</f>
        <v/>
      </c>
      <c r="Q74" s="318" t="str">
        <f aca="false">IFERROR(IF((B74=""),"",IF(COUNT(DR74:EB74)=0,"",ROUND(SUM(DR74:EB74)/SUM($DR$2:$EB$2),1))),0)</f>
        <v/>
      </c>
      <c r="R74" s="318" t="str">
        <f aca="false">(IF((B74=""),"",IF(COUNT(ED74:EP74)=0,"",ROUND(SUM(ED74:EP74)/SUM($ED$2:$EP$2),1))))</f>
        <v/>
      </c>
      <c r="S74" s="319" t="inlineStr">
        <f aca="false">IF($B74="","",IF(COUNTIFS('English Scores- Leveled papers'!$H$4:$KM$4,S$3,'English Scores- Leveled papers'!$H76:$KM76,"&lt;&gt;")=0,"",SUMIF('English Scores- Leveled papers'!$H$4:$KM$4,S$3,'English Scores- Leveled papers'!$H76:$KM76)))</f>
        <is>
          <t/>
        </is>
      </c>
      <c r="T74" s="319" t="inlineStr">
        <f aca="false">IF($B74="","",IF(COUNTIFS('English Scores- Leveled papers'!$H$4:$KM$4,T$3,'English Scores- Leveled papers'!$H76:$KM76,"&lt;&gt;")=0,"",SUMIF('English Scores- Leveled papers'!$H$4:$KM$4,T$3,'English Scores- Leveled papers'!$H76:$KM76)))</f>
        <is>
          <t/>
        </is>
      </c>
      <c r="U74" s="319" t="inlineStr">
        <f aca="false">IF($B74="","",IF(COUNTIFS('English Scores- Leveled papers'!$H$4:$KM$4,U$3,'English Scores- Leveled papers'!$H76:$KM76,"&lt;&gt;")=0,"",SUMIF('English Scores- Leveled papers'!$H$4:$KM$4,U$3,'English Scores- Leveled papers'!$H76:$KM76)))</f>
        <is>
          <t/>
        </is>
      </c>
      <c r="V74" s="319" t="inlineStr">
        <f aca="false">IF($B74="","",IF(COUNTIFS('English Scores- Leveled papers'!$H$4:$KM$4,V$3,'English Scores- Leveled papers'!$H76:$KM76,"&lt;&gt;")=0,"",SUMIF('English Scores- Leveled papers'!$H$4:$KM$4,V$3,'English Scores- Leveled papers'!$H76:$KM76)))</f>
        <is>
          <t/>
        </is>
      </c>
      <c r="W74" s="319" t="inlineStr">
        <f aca="false">IF($B74="","",IF(COUNTIFS('English Scores- Leveled papers'!$H$4:$KM$4,W$3,'English Scores- Leveled papers'!$H76:$KM76,"&lt;&gt;")=0,"",SUMIF('English Scores- Leveled papers'!$H$4:$KM$4,W$3,'English Scores- Leveled papers'!$H76:$KM76)))</f>
        <is>
          <t/>
        </is>
      </c>
      <c r="X74" s="752" t="inlineStr">
        <f aca="false">IF($B74="","",IF(COUNTIFS('English Scores- Leveled papers'!$H$4:$KM$4,X$3,'English Scores- Leveled papers'!$H76:$KM76,"&lt;&gt;")=0,"",SUMIF('English Scores- Leveled papers'!$H$4:$KM$4,X$3,'English Scores- Leveled papers'!$H76:$KM76)))</f>
        <is>
          <t/>
        </is>
      </c>
      <c r="Y74" s="752" t="inlineStr">
        <f aca="false">IF($B74="","",IF(COUNTIFS('English Scores- Leveled papers'!$H$4:$KM$4,Y$3,'English Scores- Leveled papers'!$H76:$KM76,"&lt;&gt;")=0,"",SUMIF('English Scores- Leveled papers'!$H$4:$KM$4,Y$3,'English Scores- Leveled papers'!$H76:$KM76)))</f>
        <is>
          <t/>
        </is>
      </c>
      <c r="Z74" s="752" t="inlineStr">
        <f aca="false">IF($B74="","",IF(COUNTIFS('English Scores- Leveled papers'!$H$4:$KM$4,Z$3,'English Scores- Leveled papers'!$H76:$KM76,"&lt;&gt;")=0,"",SUMIF('English Scores- Leveled papers'!$H$4:$KM$4,Z$3,'English Scores- Leveled papers'!$H76:$KM76)))</f>
        <is>
          <t/>
        </is>
      </c>
      <c r="AA74" s="752" t="inlineStr">
        <f aca="false">IF($B74="","",IF(COUNTIFS('English Scores- Leveled papers'!$H$4:$KM$4,AA$3,'English Scores- Leveled papers'!$H76:$KM76,"&lt;&gt;")=0,"",SUMIF('English Scores- Leveled papers'!$H$4:$KM$4,AA$3,'English Scores- Leveled papers'!$H76:$KM76)))</f>
        <is>
          <t/>
        </is>
      </c>
      <c r="AB74" s="752" t="inlineStr">
        <f aca="false">IF($B74="","",IF(COUNTIFS('English Scores- Leveled papers'!$H$4:$KM$4,AB$3,'English Scores- Leveled papers'!$H76:$KM76,"&lt;&gt;")=0,"",SUMIF('English Scores- Leveled papers'!$H$4:$KM$4,AB$3,'English Scores- Leveled papers'!$H76:$KM76)))</f>
        <is>
          <t/>
        </is>
      </c>
      <c r="AC74" s="319" t="inlineStr">
        <f aca="false">IF($B74="","",IF(COUNTIFS('English Scores- Leveled papers'!$H$4:$KM$4,AC$3,'English Scores- Leveled papers'!$H76:$KM76,"&lt;&gt;")=0,"",SUMIF('English Scores- Leveled papers'!$H$4:$KM$4,AC$3,'English Scores- Leveled papers'!$H76:$KM76)))</f>
        <is>
          <t/>
        </is>
      </c>
      <c r="AD74" s="319" t="inlineStr">
        <f aca="false">IF($B74="","",IF(COUNTIFS('English Scores- Leveled papers'!$H$4:$KM$4,AD$3,'English Scores- Leveled papers'!$H76:$KM76,"&lt;&gt;")=0,"",SUMIF('English Scores- Leveled papers'!$H$4:$KM$4,AD$3,'English Scores- Leveled papers'!$H76:$KM76)))</f>
        <is>
          <t/>
        </is>
      </c>
      <c r="AE74" s="319" t="inlineStr">
        <f aca="false">IF($B74="","",IF(COUNTIFS('English Scores- Leveled papers'!$H$4:$KM$4,AE$3,'English Scores- Leveled papers'!$H76:$KM76,"&lt;&gt;")=0,"",SUMIF('English Scores- Leveled papers'!$H$4:$KM$4,AE$3,'English Scores- Leveled papers'!$H76:$KM76)))</f>
        <is>
          <t/>
        </is>
      </c>
      <c r="AF74" s="319" t="inlineStr">
        <f aca="false">IF($B74="","",IF(COUNTIFS('English Scores- Leveled papers'!$H$4:$KM$4,AF$3,'English Scores- Leveled papers'!$H76:$KM76,"&lt;&gt;")=0,"",SUMIF('English Scores- Leveled papers'!$H$4:$KM$4,AF$3,'English Scores- Leveled papers'!$H76:$KM76)))</f>
        <is>
          <t/>
        </is>
      </c>
      <c r="AG74" s="319" t="inlineStr">
        <f aca="false">IF($B74="","",IF(COUNTIFS('English Scores- Leveled papers'!$H$4:$KM$4,AG$3,'English Scores- Leveled papers'!$H76:$KM76,"&lt;&gt;")=0,"",SUMIF('English Scores- Leveled papers'!$H$4:$KM$4,AG$3,'English Scores- Leveled papers'!$H76:$KM76)))</f>
        <is>
          <t/>
        </is>
      </c>
      <c r="AH74" s="319" t="inlineStr">
        <f aca="false">IF($B74="","",IF(COUNTIFS('English Scores- Leveled papers'!$H$4:$KM$4,AH$3,'English Scores- Leveled papers'!$H76:$KM76,"&lt;&gt;")=0,"",SUMIF('English Scores- Leveled papers'!$H$4:$KM$4,AH$3,'English Scores- Leveled papers'!$H76:$KM76)))</f>
        <is>
          <t/>
        </is>
      </c>
      <c r="AI74" s="752" t="inlineStr">
        <f aca="false">IF($B74="","",IF(COUNTIFS('English Scores- Leveled papers'!$H$4:$KM$4,AI$3,'English Scores- Leveled papers'!$H76:$KM76,"&lt;&gt;")=0,"",SUMIF('English Scores- Leveled papers'!$H$4:$KM$4,AI$3,'English Scores- Leveled papers'!$H76:$KM76)))</f>
        <is>
          <t/>
        </is>
      </c>
      <c r="AJ74" s="752" t="inlineStr">
        <f aca="false">IF($B74="","",IF(COUNTIFS('English Scores- Leveled papers'!$H$4:$KM$4,AJ$3,'English Scores- Leveled papers'!$H76:$KM76,"&lt;&gt;")=0,"",SUMIF('English Scores- Leveled papers'!$H$4:$KM$4,AJ$3,'English Scores- Leveled papers'!$H76:$KM76)))</f>
        <is>
          <t/>
        </is>
      </c>
      <c r="AK74" s="752" t="inlineStr">
        <f aca="false">IF($B74="","",IF(COUNTIFS('English Scores- Leveled papers'!$H$4:$KM$4,AK$3,'English Scores- Leveled papers'!$H76:$KM76,"&lt;&gt;")=0,"",SUMIF('English Scores- Leveled papers'!$H$4:$KM$4,AK$3,'English Scores- Leveled papers'!$H76:$KM76)))</f>
        <is>
          <t/>
        </is>
      </c>
      <c r="AL74" s="752" t="inlineStr">
        <f aca="false">IF($B74="","",IF(COUNTIFS('English Scores- Leveled papers'!$H$4:$KM$4,AL$3,'English Scores- Leveled papers'!$H76:$KM76,"&lt;&gt;")=0,"",SUMIF('English Scores- Leveled papers'!$H$4:$KM$4,AL$3,'English Scores- Leveled papers'!$H76:$KM76)))</f>
        <is>
          <t/>
        </is>
      </c>
      <c r="AM74" s="752" t="inlineStr">
        <f aca="false">IF($B74="","",IF(COUNTIFS('English Scores- Leveled papers'!$H$4:$KM$4,AM$3,'English Scores- Leveled papers'!$H76:$KM76,"&lt;&gt;")=0,"",SUMIF('English Scores- Leveled papers'!$H$4:$KM$4,AM$3,'English Scores- Leveled papers'!$H76:$KM76)))</f>
        <is>
          <t/>
        </is>
      </c>
      <c r="AN74" s="752" t="inlineStr">
        <f aca="false">IF($B74="","",IF(COUNTIFS('English Scores- Leveled papers'!$H$4:$KM$4,AN$3,'English Scores- Leveled papers'!$H76:$KM76,"&lt;&gt;")=0,"",SUMIF('English Scores- Leveled papers'!$H$4:$KM$4,AN$3,'English Scores- Leveled papers'!$H76:$KM76)))</f>
        <is>
          <t/>
        </is>
      </c>
      <c r="AO74" s="319" t="inlineStr">
        <f aca="false">IF($B74="","",IF(COUNTIFS('English Scores- Leveled papers'!$H$4:$KM$4,AO$3,'English Scores- Leveled papers'!$H76:$KM76,"&lt;&gt;")=0,"",SUMIF('English Scores- Leveled papers'!$H$4:$KM$4,AO$3,'English Scores- Leveled papers'!$H76:$KM76)))</f>
        <is>
          <t/>
        </is>
      </c>
      <c r="AP74" s="319" t="inlineStr">
        <f aca="false">IF($B74="","",IF(COUNTIFS('English Scores- Leveled papers'!$H$4:$KM$4,AP$3,'English Scores- Leveled papers'!$H76:$KM76,"&lt;&gt;")=0,"",SUMIF('English Scores- Leveled papers'!$H$4:$KM$4,AP$3,'English Scores- Leveled papers'!$H76:$KM76)))</f>
        <is>
          <t/>
        </is>
      </c>
      <c r="AQ74" s="319" t="inlineStr">
        <f aca="false">IF($B74="","",IF(COUNTIFS('English Scores- Leveled papers'!$H$4:$KM$4,AQ$3,'English Scores- Leveled papers'!$H76:$KM76,"&lt;&gt;")=0,"",SUMIF('English Scores- Leveled papers'!$H$4:$KM$4,AQ$3,'English Scores- Leveled papers'!$H76:$KM76)))</f>
        <is>
          <t/>
        </is>
      </c>
      <c r="AR74" s="319" t="inlineStr">
        <f aca="false">IF($B74="","",IF(COUNTIFS('English Scores- Leveled papers'!$H$4:$KM$4,AR$3,'English Scores- Leveled papers'!$H76:$KM76,"&lt;&gt;")=0,"",SUMIF('English Scores- Leveled papers'!$H$4:$KM$4,AR$3,'English Scores- Leveled papers'!$H76:$KM76)))</f>
        <is>
          <t/>
        </is>
      </c>
      <c r="AS74" s="319" t="inlineStr">
        <f aca="false">IF($B74="","",IF(COUNTIFS('English Scores- Leveled papers'!$H$4:$KM$4,AS$3,'English Scores- Leveled papers'!$H76:$KM76,"&lt;&gt;")=0,"",SUMIF('English Scores- Leveled papers'!$H$4:$KM$4,AS$3,'English Scores- Leveled papers'!$H76:$KM76)))</f>
        <is>
          <t/>
        </is>
      </c>
      <c r="AT74" s="319" t="inlineStr">
        <f aca="false">IF($B74="","",IF(COUNTIFS('English Scores- Leveled papers'!$H$4:$KM$4,AT$3,'English Scores- Leveled papers'!$H76:$KM76,"&lt;&gt;")=0,"",SUMIF('English Scores- Leveled papers'!$H$4:$KM$4,AT$3,'English Scores- Leveled papers'!$H76:$KM76)))</f>
        <is>
          <t/>
        </is>
      </c>
      <c r="AU74" s="319" t="inlineStr">
        <f aca="false">IF($B74="","",IF(COUNTIFS('English Scores- Leveled papers'!$H$4:$KM$4,AU$3,'English Scores- Leveled papers'!$H76:$KM76,"&lt;&gt;")=0,"",SUMIF('English Scores- Leveled papers'!$H$4:$KM$4,AU$3,'English Scores- Leveled papers'!$H76:$KM76)))</f>
        <is>
          <t/>
        </is>
      </c>
      <c r="AV74" s="319" t="inlineStr">
        <f aca="false">IF($B74="","",IF(COUNTIFS('English Scores- Leveled papers'!$H$4:$KM$4,AV$3,'English Scores- Leveled papers'!$H76:$KM76,"&lt;&gt;")=0,"",SUMIF('English Scores- Leveled papers'!$H$4:$KM$4,AV$3,'English Scores- Leveled papers'!$H76:$KM76)))</f>
        <is>
          <t/>
        </is>
      </c>
      <c r="AW74" s="319" t="inlineStr">
        <f aca="false">IF($B74="","",IF(COUNTIFS('English Scores- Leveled papers'!$H$4:$KM$4,AW$3,'English Scores- Leveled papers'!$H76:$KM76,"&lt;&gt;")=0,"",SUMIF('English Scores- Leveled papers'!$H$4:$KM$4,AW$3,'English Scores- Leveled papers'!$H76:$KM76)))</f>
        <is>
          <t/>
        </is>
      </c>
      <c r="AX74" s="319" t="inlineStr">
        <f aca="false">IF($B74="","",IF(COUNTIFS('English Scores- Leveled papers'!$H$4:$KM$4,AX$3,'English Scores- Leveled papers'!$H76:$KM76,"&lt;&gt;")=0,"",SUMIF('English Scores- Leveled papers'!$H$4:$KM$4,AX$3,'English Scores- Leveled papers'!$H76:$KM76)))</f>
        <is>
          <t/>
        </is>
      </c>
      <c r="AY74" s="319" t="inlineStr">
        <f aca="false">IF($B74="","",IF(COUNTIFS('English Scores- Leveled papers'!$H$4:$KM$4,AY$3,'English Scores- Leveled papers'!$H76:$KM76,"&lt;&gt;")=0,"",SUMIF('English Scores- Leveled papers'!$H$4:$KM$4,AY$3,'English Scores- Leveled papers'!$H76:$KM76)))</f>
        <is>
          <t/>
        </is>
      </c>
      <c r="AZ74" s="752" t="inlineStr">
        <f aca="false">IF($B74="","",IF(COUNTIFS('English Scores- Leveled papers'!$H$4:$KM$4,AZ$3,'English Scores- Leveled papers'!$H76:$KM76,"&lt;&gt;")=0,"",SUMIF('English Scores- Leveled papers'!$H$4:$KM$4,AZ$3,'English Scores- Leveled papers'!$H76:$KM76)))</f>
        <is>
          <t/>
        </is>
      </c>
      <c r="BA74" s="752" t="inlineStr">
        <f aca="false">IF($B74="","",IF(COUNTIFS('English Scores- Leveled papers'!$H$4:$KM$4,BA$3,'English Scores- Leveled papers'!$H76:$KM76,"&lt;&gt;")=0,"",SUMIF('English Scores- Leveled papers'!$H$4:$KM$4,BA$3,'English Scores- Leveled papers'!$H76:$KM76)))</f>
        <is>
          <t/>
        </is>
      </c>
      <c r="BB74" s="752" t="inlineStr">
        <f aca="false">IF($B74="","",IF(COUNTIFS('English Scores- Leveled papers'!$H$4:$KM$4,BB$3,'English Scores- Leveled papers'!$H76:$KM76,"&lt;&gt;")=0,"",SUMIF('English Scores- Leveled papers'!$H$4:$KM$4,BB$3,'English Scores- Leveled papers'!$H76:$KM76)))</f>
        <is>
          <t/>
        </is>
      </c>
      <c r="BC74" s="752" t="inlineStr">
        <f aca="false">IF($B74="","",IF(COUNTIFS('English Scores- Leveled papers'!$H$4:$KM$4,BC$3,'English Scores- Leveled papers'!$H76:$KM76,"&lt;&gt;")=0,"",SUMIF('English Scores- Leveled papers'!$H$4:$KM$4,BC$3,'English Scores- Leveled papers'!$H76:$KM76)))</f>
        <is>
          <t/>
        </is>
      </c>
      <c r="BD74" s="752"/>
      <c r="BE74" s="752"/>
      <c r="BF74" s="752" t="inlineStr">
        <f aca="false">IF($B74="","",IF(COUNTIFS('English Scores- Leveled papers'!$H$4:$KM$4,BF$3,'English Scores- Leveled papers'!$H76:$KM76,"&lt;&gt;")=0,"",SUMIF('English Scores- Leveled papers'!$H$4:$KM$4,BF$3,'English Scores- Leveled papers'!$H76:$KM76)))</f>
        <is>
          <t/>
        </is>
      </c>
      <c r="BG74" s="752" t="inlineStr">
        <f aca="false">IF($B74="","",IF(COUNTIFS('English Scores- Leveled papers'!$H$4:$KM$4,BG$3,'English Scores- Leveled papers'!$H76:$KM76,"&lt;&gt;")=0,"",SUMIF('English Scores- Leveled papers'!$H$4:$KM$4,BG$3,'English Scores- Leveled papers'!$H76:$KM76)))</f>
        <is>
          <t/>
        </is>
      </c>
      <c r="BH74" s="752" t="inlineStr">
        <f aca="false">IF($B74="","",IF(COUNTIFS('English Scores- Leveled papers'!$H$4:$KM$4,BH$3,'English Scores- Leveled papers'!$H76:$KM76,"&lt;&gt;")=0,"",SUMIF('English Scores- Leveled papers'!$H$4:$KM$4,BH$3,'English Scores- Leveled papers'!$H76:$KM76)))</f>
        <is>
          <t/>
        </is>
      </c>
      <c r="BI74" s="752" t="inlineStr">
        <f aca="false">IF($B74="","",IF(COUNTIFS('English Scores- Leveled papers'!$H$4:$KM$4,BI$3,'English Scores- Leveled papers'!$H76:$KM76,"&lt;&gt;")=0,"",SUMIF('English Scores- Leveled papers'!$H$4:$KM$4,BI$3,'English Scores- Leveled papers'!$H76:$KM76)))</f>
        <is>
          <t/>
        </is>
      </c>
      <c r="BJ74" s="752" t="inlineStr">
        <f aca="false">IF($B74="","",IF(COUNTIFS('English Scores- Leveled papers'!$H$4:$KM$4,BJ$3,'English Scores- Leveled papers'!$H76:$KM76,"&lt;&gt;")=0,"",SUMIF('English Scores- Leveled papers'!$H$4:$KM$4,BJ$3,'English Scores- Leveled papers'!$H76:$KM76)))</f>
        <is>
          <t/>
        </is>
      </c>
      <c r="BK74" s="752" t="inlineStr">
        <f aca="false">IF($B74="","",IF(COUNTIFS('English Scores- Leveled papers'!$H$4:$KM$4,BK$3,'English Scores- Leveled papers'!$H76:$KM76,"&lt;&gt;")=0,"",SUMIF('English Scores- Leveled papers'!$H$4:$KM$4,BK$3,'English Scores- Leveled papers'!$H76:$KM76)))</f>
        <is>
          <t/>
        </is>
      </c>
      <c r="BL74" s="752" t="inlineStr">
        <f aca="false">IF($B74="","",IF(COUNTIFS('English Scores- Leveled papers'!$H$4:$KM$4,BL$3,'English Scores- Leveled papers'!$H76:$KM76,"&lt;&gt;")=0,"",SUMIF('English Scores- Leveled papers'!$H$4:$KM$4,BL$3,'English Scores- Leveled papers'!$H76:$KM76)))</f>
        <is>
          <t/>
        </is>
      </c>
      <c r="BM74" s="752" t="inlineStr">
        <f aca="false">IF($B74="","",IF(COUNTIFS('English Scores- Leveled papers'!$H$4:$KM$4,BM$3,'English Scores- Leveled papers'!$H76:$KM76,"&lt;&gt;")=0,"",SUMIF('English Scores- Leveled papers'!$H$4:$KM$4,BM$3,'English Scores- Leveled papers'!$H76:$KM76)))</f>
        <is>
          <t/>
        </is>
      </c>
      <c r="BN74" s="752" t="inlineStr">
        <f aca="false">IF($B74="","",IF(COUNTIFS('English Scores- Leveled papers'!$H$4:$KM$4,BN$3,'English Scores- Leveled papers'!$H76:$KM76,"&lt;&gt;")=0,"",SUMIF('English Scores- Leveled papers'!$H$4:$KM$4,BN$3,'English Scores- Leveled papers'!$H76:$KM76)))</f>
        <is>
          <t/>
        </is>
      </c>
      <c r="BO74" s="752" t="inlineStr">
        <f aca="false">IF($B74="","",IF(COUNTIFS('English Scores- Leveled papers'!$H$4:$KM$4,BO$3,'English Scores- Leveled papers'!$H76:$KM76,"&lt;&gt;")=0,"",SUMIF('English Scores- Leveled papers'!$H$4:$KM$4,BO$3,'English Scores- Leveled papers'!$H76:$KM76)))</f>
        <is>
          <t/>
        </is>
      </c>
      <c r="BP74" s="319" t="inlineStr">
        <f aca="false">IF($B74="","",IF(COUNTIFS('English Scores- Leveled papers'!$H$4:$KM$4,BP$3,'English Scores- Leveled papers'!$H76:$KM76,"&lt;&gt;")=0,"",SUMIF('English Scores- Leveled papers'!$H$4:$KM$4,BP$3,'English Scores- Leveled papers'!$H76:$KM76)))</f>
        <is>
          <t/>
        </is>
      </c>
      <c r="BQ74" s="319" t="inlineStr">
        <f aca="false">IF($B74="","",IF(COUNTIFS('English Scores- Leveled papers'!$H$4:$KM$4,BQ$3,'English Scores- Leveled papers'!$H76:$KM76,"&lt;&gt;")=0,"",SUMIF('English Scores- Leveled papers'!$H$4:$KM$4,BQ$3,'English Scores- Leveled papers'!$H76:$KM76)))</f>
        <is>
          <t/>
        </is>
      </c>
      <c r="BR74" s="319" t="inlineStr">
        <f aca="false">IF($B74="","",IF(COUNTIFS('English Scores- Leveled papers'!$H$4:$KM$4,BR$3,'English Scores- Leveled papers'!$H76:$KM76,"&lt;&gt;")=0,"",SUMIF('English Scores- Leveled papers'!$H$4:$KM$4,BR$3,'English Scores- Leveled papers'!$H76:$KM76)))</f>
        <is>
          <t/>
        </is>
      </c>
      <c r="BS74" s="319" t="inlineStr">
        <f aca="false">IF($B74="","",IF(COUNTIFS('English Scores- Leveled papers'!$H$4:$KM$4,BS$3,'English Scores- Leveled papers'!$H76:$KM76,"&lt;&gt;")=0,"",SUMIF('English Scores- Leveled papers'!$H$4:$KM$4,BS$3,'English Scores- Leveled papers'!$H76:$KM76)))</f>
        <is>
          <t/>
        </is>
      </c>
      <c r="BT74" s="319" t="inlineStr">
        <f aca="false">IF($B74="","",IF(COUNTIFS('English Scores- Leveled papers'!$H$4:$KM$4,BT$3,'English Scores- Leveled papers'!$H76:$KM76,"&lt;&gt;")=0,"",SUMIF('English Scores- Leveled papers'!$H$4:$KM$4,BT$3,'English Scores- Leveled papers'!$H76:$KM76)))</f>
        <is>
          <t/>
        </is>
      </c>
      <c r="BU74" s="319" t="inlineStr">
        <f aca="false">IF($B74="","",IF(COUNTIFS('English Scores- Leveled papers'!$H$4:$KM$4,BU$3,'English Scores- Leveled papers'!$H76:$KM76,"&lt;&gt;")=0,"",SUMIF('English Scores- Leveled papers'!$H$4:$KM$4,BU$3,'English Scores- Leveled papers'!$H76:$KM76)))</f>
        <is>
          <t/>
        </is>
      </c>
      <c r="BV74" s="319" t="inlineStr">
        <f aca="false">IF($B74="","",IF(COUNTIFS('English Scores- Leveled papers'!$H$4:$KM$4,BV$3,'English Scores- Leveled papers'!$H76:$KM76,"&lt;&gt;")=0,"",SUMIF('English Scores- Leveled papers'!$H$4:$KM$4,BV$3,'English Scores- Leveled papers'!$H76:$KM76)))</f>
        <is>
          <t/>
        </is>
      </c>
      <c r="BW74" s="319" t="inlineStr">
        <f aca="false">IF($B74="","",IF(COUNTIFS('English Scores- Leveled papers'!$H$4:$KM$4,BW$3,'English Scores- Leveled papers'!$H76:$KM76,"&lt;&gt;")=0,"",SUMIF('English Scores- Leveled papers'!$H$4:$KM$4,BW$3,'English Scores- Leveled papers'!$H76:$KM76)))</f>
        <is>
          <t/>
        </is>
      </c>
      <c r="BX74" s="752" t="inlineStr">
        <f aca="false">IF($B74="","",IF(COUNTIFS('English Scores- Leveled papers'!$H$4:$KM$4,BX$3,'English Scores- Leveled papers'!$H76:$KM76,"&lt;&gt;")=0,"",SUMIF('English Scores- Leveled papers'!$H$4:$KM$4,BX$3,'English Scores- Leveled papers'!$H76:$KM76)))</f>
        <is>
          <t/>
        </is>
      </c>
      <c r="BY74" s="752" t="inlineStr">
        <f aca="false">IF($B74="","",IF(COUNTIFS('English Scores- Leveled papers'!$H$4:$KM$4,BY$3,'English Scores- Leveled papers'!$H76:$KM76,"&lt;&gt;")=0,"",SUMIF('English Scores- Leveled papers'!$H$4:$KM$4,BY$3,'English Scores- Leveled papers'!$H76:$KM76)))</f>
        <is>
          <t/>
        </is>
      </c>
      <c r="BZ74" s="752" t="inlineStr">
        <f aca="false">IF($B74="","",IF(COUNTIFS('English Scores- Leveled papers'!$H$4:$KM$4,BZ$3,'English Scores- Leveled papers'!$H76:$KM76,"&lt;&gt;")=0,"",SUMIF('English Scores- Leveled papers'!$H$4:$KM$4,BZ$3,'English Scores- Leveled papers'!$H76:$KM76)))</f>
        <is>
          <t/>
        </is>
      </c>
      <c r="CA74" s="752" t="inlineStr">
        <f aca="false">IF($B74="","",IF(COUNTIFS('English Scores- Leveled papers'!$H$4:$KM$4,CA$3,'English Scores- Leveled papers'!$H76:$KM76,"&lt;&gt;")=0,"",SUMIF('English Scores- Leveled papers'!$H$4:$KM$4,CA$3,'English Scores- Leveled papers'!$H76:$KM76)))</f>
        <is>
          <t/>
        </is>
      </c>
      <c r="CB74" s="752" t="inlineStr">
        <f aca="false">IF($B74="","",IF(COUNTIFS('English Scores- Leveled papers'!$H$4:$KM$4,CB$3,'English Scores- Leveled papers'!$H76:$KM76,"&lt;&gt;")=0,"",SUMIF('English Scores- Leveled papers'!$H$4:$KM$4,CB$3,'English Scores- Leveled papers'!$H76:$KM76)))</f>
        <is>
          <t/>
        </is>
      </c>
      <c r="CC74" s="752" t="inlineStr">
        <f aca="false">IF($B74="","",IF(COUNTIFS('English Scores- Leveled papers'!$H$4:$KM$4,CC$3,'English Scores- Leveled papers'!$H76:$KM76,"&lt;&gt;")=0,"",SUMIF('English Scores- Leveled papers'!$H$4:$KM$4,CC$3,'English Scores- Leveled papers'!$H76:$KM76)))</f>
        <is>
          <t/>
        </is>
      </c>
      <c r="CD74" s="752" t="inlineStr">
        <f aca="false">IF($B74="","",IF(COUNTIFS('English Scores- Leveled papers'!$H$4:$KM$4,CD$3,'English Scores- Leveled papers'!$H76:$KM76,"&lt;&gt;")=0,"",SUMIF('English Scores- Leveled papers'!$H$4:$KM$4,CD$3,'English Scores- Leveled papers'!$H76:$KM76)))</f>
        <is>
          <t/>
        </is>
      </c>
      <c r="CE74" s="752" t="inlineStr">
        <f aca="false">IF($B74="","",IF(COUNTIFS('English Scores- Leveled papers'!$H$4:$KM$4,CE$3,'English Scores- Leveled papers'!$H76:$KM76,"&lt;&gt;")=0,"",SUMIF('English Scores- Leveled papers'!$H$4:$KM$4,CE$3,'English Scores- Leveled papers'!$H76:$KM76)))</f>
        <is>
          <t/>
        </is>
      </c>
      <c r="CF74" s="752" t="inlineStr">
        <f aca="false">IF($B74="","",IF(COUNTIFS('English Scores- Leveled papers'!$H$4:$KM$4,CF$3,'English Scores- Leveled papers'!$H76:$KM76,"&lt;&gt;")=0,"",SUMIF('English Scores- Leveled papers'!$H$4:$KM$4,CF$3,'English Scores- Leveled papers'!$H76:$KM76)))</f>
        <is>
          <t/>
        </is>
      </c>
      <c r="CG74" s="319" t="inlineStr">
        <f aca="false">IF($B74="","",IF(COUNTIFS('English Scores- Leveled papers'!$H$4:$KM$4,CG$3,'English Scores- Leveled papers'!$H76:$KM76,"&lt;&gt;")=0,"",SUMIF('English Scores- Leveled papers'!$H$4:$KM$4,CG$3,'English Scores- Leveled papers'!$H76:$KM76)))</f>
        <is>
          <t/>
        </is>
      </c>
      <c r="CH74" s="319" t="inlineStr">
        <f aca="false">IF($B74="","",IF(COUNTIFS('English Scores- Leveled papers'!$H$4:$KM$4,CH$3,'English Scores- Leveled papers'!$H76:$KM76,"&lt;&gt;")=0,"",SUMIF('English Scores- Leveled papers'!$H$4:$KM$4,CH$3,'English Scores- Leveled papers'!$H76:$KM76)))</f>
        <is>
          <t/>
        </is>
      </c>
      <c r="CI74" s="319" t="inlineStr">
        <f aca="false">IF($B74="","",IF(COUNTIFS('English Scores- Leveled papers'!$H$4:$KM$4,CI$3,'English Scores- Leveled papers'!$H76:$KM76,"&lt;&gt;")=0,"",SUMIF('English Scores- Leveled papers'!$H$4:$KM$4,CI$3,'English Scores- Leveled papers'!$H76:$KM76)))</f>
        <is>
          <t/>
        </is>
      </c>
      <c r="CJ74" s="319" t="inlineStr">
        <f aca="false">IF($B74="","",IF(COUNTIFS('English Scores- Leveled papers'!$H$4:$KM$4,CJ$3,'English Scores- Leveled papers'!$H76:$KM76,"&lt;&gt;")=0,"",SUMIF('English Scores- Leveled papers'!$H$4:$KM$4,CJ$3,'English Scores- Leveled papers'!$H76:$KM76)))</f>
        <is>
          <t/>
        </is>
      </c>
      <c r="CK74" s="319" t="inlineStr">
        <f aca="false">IF($B74="","",IF(COUNTIFS('English Scores- Leveled papers'!$H$4:$KM$4,CK$3,'English Scores- Leveled papers'!$H76:$KM76,"&lt;&gt;")=0,"",SUMIF('English Scores- Leveled papers'!$H$4:$KM$4,CK$3,'English Scores- Leveled papers'!$H76:$KM76)))</f>
        <is>
          <t/>
        </is>
      </c>
      <c r="CL74" s="752" t="inlineStr">
        <f aca="false">IF($B74="","",IF(COUNTIFS('English Scores- Leveled papers'!$H$4:$KM$4,CL$3,'English Scores- Leveled papers'!$H76:$KM76,"&lt;&gt;")=0,"",SUMIF('English Scores- Leveled papers'!$H$4:$KM$4,CL$3,'English Scores- Leveled papers'!$H76:$KM76)))</f>
        <is>
          <t/>
        </is>
      </c>
      <c r="CM74" s="752" t="inlineStr">
        <f aca="false">IF($B74="","",IF(COUNTIFS('English Scores- Leveled papers'!$H$4:$KM$4,CM$3,'English Scores- Leveled papers'!$H76:$KM76,"&lt;&gt;")=0,"",SUMIF('English Scores- Leveled papers'!$H$4:$KM$4,CM$3,'English Scores- Leveled papers'!$H76:$KM76)))</f>
        <is>
          <t/>
        </is>
      </c>
      <c r="CN74" s="752" t="inlineStr">
        <f aca="false">IF($B74="","",IF(COUNTIFS('English Scores- Leveled papers'!$H$4:$KM$4,CN$3,'English Scores- Leveled papers'!$H76:$KM76,"&lt;&gt;")=0,"",SUMIF('English Scores- Leveled papers'!$H$4:$KM$4,CN$3,'English Scores- Leveled papers'!$H76:$KM76)))</f>
        <is>
          <t/>
        </is>
      </c>
      <c r="CO74" s="752" t="inlineStr">
        <f aca="false">IF($B74="","",IF(COUNTIFS('English Scores- Leveled papers'!$H$4:$KM$4,CO$3,'English Scores- Leveled papers'!$H76:$KM76,"&lt;&gt;")=0,"",SUMIF('English Scores- Leveled papers'!$H$4:$KM$4,CO$3,'English Scores- Leveled papers'!$H76:$KM76)))</f>
        <is>
          <t/>
        </is>
      </c>
      <c r="CP74" s="752" t="inlineStr">
        <f aca="false">IF($B74="","",IF(COUNTIFS('English Scores- Leveled papers'!$H$4:$KM$4,CP$3,'English Scores- Leveled papers'!$H76:$KM76,"&lt;&gt;")=0,"",SUMIF('English Scores- Leveled papers'!$H$4:$KM$4,CP$3,'English Scores- Leveled papers'!$H76:$KM76)))</f>
        <is>
          <t/>
        </is>
      </c>
      <c r="CQ74" s="752" t="inlineStr">
        <f aca="false">IF($B74="","",IF(COUNTIFS('English Scores- Leveled papers'!$H$4:$KM$4,CQ$3,'English Scores- Leveled papers'!$H76:$KM76,"&lt;&gt;")=0,"",SUMIF('English Scores- Leveled papers'!$H$4:$KM$4,CQ$3,'English Scores- Leveled papers'!$H76:$KM76)))</f>
        <is>
          <t/>
        </is>
      </c>
      <c r="CR74" s="752" t="inlineStr">
        <f aca="false">IF($B74="","",IF(COUNTIFS('English Scores- Leveled papers'!$H$4:$KM$4,CR$3,'English Scores- Leveled papers'!$H76:$KM76,"&lt;&gt;")=0,"",SUMIF('English Scores- Leveled papers'!$H$4:$KM$4,CR$3,'English Scores- Leveled papers'!$H76:$KM76)))</f>
        <is>
          <t/>
        </is>
      </c>
      <c r="CS74" s="752" t="inlineStr">
        <f aca="false">IF($B74="","",IF(COUNTIFS('English Scores- Leveled papers'!$H$4:$KM$4,CS$3,'English Scores- Leveled papers'!$H76:$KM76,"&lt;&gt;")=0,"",SUMIF('English Scores- Leveled papers'!$H$4:$KM$4,CS$3,'English Scores- Leveled papers'!$H76:$KM76)))</f>
        <is>
          <t/>
        </is>
      </c>
      <c r="CT74" s="319" t="inlineStr">
        <f aca="false">IF($B74="","",IF(COUNTIFS('English Scores- Leveled papers'!$H$4:$KM$4,CT$3,'English Scores- Leveled papers'!$H76:$KM76,"&lt;&gt;")=0,"",SUMIF('English Scores- Leveled papers'!$H$4:$KM$4,CT$3,'English Scores- Leveled papers'!$H76:$KM76)))</f>
        <is>
          <t/>
        </is>
      </c>
      <c r="CU74" s="319" t="inlineStr">
        <f aca="false">IF($B74="","",IF(COUNTIFS('English Scores- Leveled papers'!$H$4:$KM$4,CU$3,'English Scores- Leveled papers'!$H76:$KM76,"&lt;&gt;")=0,"",SUMIF('English Scores- Leveled papers'!$H$4:$KM$4,CU$3,'English Scores- Leveled papers'!$H76:$KM76)))</f>
        <is>
          <t/>
        </is>
      </c>
      <c r="CV74" s="319" t="inlineStr">
        <f aca="false">IF($B74="","",IF(COUNTIFS('English Scores- Leveled papers'!$H$4:$KM$4,CV$3,'English Scores- Leveled papers'!$H76:$KM76,"&lt;&gt;")=0,"",SUMIF('English Scores- Leveled papers'!$H$4:$KM$4,CV$3,'English Scores- Leveled papers'!$H76:$KM76)))</f>
        <is>
          <t/>
        </is>
      </c>
      <c r="CW74" s="319" t="inlineStr">
        <f aca="false">IF($B74="","",IF(COUNTIFS('English Scores- Leveled papers'!$H$4:$KM$4,CW$3,'English Scores- Leveled papers'!$H76:$KM76,"&lt;&gt;")=0,"",SUMIF('English Scores- Leveled papers'!$H$4:$KM$4,CW$3,'English Scores- Leveled papers'!$H76:$KM76)))</f>
        <is>
          <t/>
        </is>
      </c>
      <c r="CX74" s="319" t="inlineStr">
        <f aca="false">IF($B74="","",IF(COUNTIFS('English Scores- Leveled papers'!$H$4:$KM$4,CX$3,'English Scores- Leveled papers'!$H76:$KM76,"&lt;&gt;")=0,"",SUMIF('English Scores- Leveled papers'!$H$4:$KM$4,CX$3,'English Scores- Leveled papers'!$H76:$KM76)))</f>
        <is>
          <t/>
        </is>
      </c>
      <c r="CY74" s="319" t="inlineStr">
        <f aca="false">IF($B74="","",IF(COUNTIFS('English Scores- Leveled papers'!$H$4:$KM$4,CY$3,'English Scores- Leveled papers'!$H76:$KM76,"&lt;&gt;")=0,"",SUMIF('English Scores- Leveled papers'!$H$4:$KM$4,CY$3,'English Scores- Leveled papers'!$H76:$KM76)))</f>
        <is>
          <t/>
        </is>
      </c>
      <c r="CZ74" s="319" t="inlineStr">
        <f aca="false">IF($B74="","",IF(COUNTIFS('English Scores- Leveled papers'!$H$4:$KM$4,CZ$3,'English Scores- Leveled papers'!$H76:$KM76,"&lt;&gt;")=0,"",SUMIF('English Scores- Leveled papers'!$H$4:$KM$4,CZ$3,'English Scores- Leveled papers'!$H76:$KM76)))</f>
        <is>
          <t/>
        </is>
      </c>
      <c r="DA74" s="319" t="inlineStr">
        <f aca="false">IF($B74="","",IF(COUNTIFS('English Scores- Leveled papers'!$H$4:$KM$4,DA$3,'English Scores- Leveled papers'!$H76:$KM76,"&lt;&gt;")=0,"",SUMIF('English Scores- Leveled papers'!$H$4:$KM$4,DA$3,'English Scores- Leveled papers'!$H76:$KM76)))</f>
        <is>
          <t/>
        </is>
      </c>
      <c r="DB74" s="319" t="inlineStr">
        <f aca="false">IF($B74="","",IF(COUNTIFS('English Scores- Leveled papers'!$H$4:$KM$4,DB$3,'English Scores- Leveled papers'!$H76:$KM76,"&lt;&gt;")=0,"",SUMIF('English Scores- Leveled papers'!$H$4:$KM$4,DB$3,'English Scores- Leveled papers'!$H76:$KM76)))</f>
        <is>
          <t/>
        </is>
      </c>
      <c r="DC74" s="319" t="inlineStr">
        <f aca="false">IF($B74="","",IF(COUNTIFS('English Scores- Leveled papers'!$H$4:$KM$4,DC$3,'English Scores- Leveled papers'!$H76:$KM76,"&lt;&gt;")=0,"",SUMIF('English Scores- Leveled papers'!$H$4:$KM$4,DC$3,'English Scores- Leveled papers'!$H76:$KM76)))</f>
        <is>
          <t/>
        </is>
      </c>
      <c r="DD74" s="319" t="inlineStr">
        <f aca="false">IF($B74="","",IF(COUNTIFS('English Scores- Leveled papers'!$H$4:$KM$4,DD$3,'English Scores- Leveled papers'!$H76:$KM76,"&lt;&gt;")=0,"",SUMIF('English Scores- Leveled papers'!$H$4:$KM$4,DD$3,'English Scores- Leveled papers'!$H76:$KM76)))</f>
        <is>
          <t/>
        </is>
      </c>
      <c r="DE74" s="319" t="inlineStr">
        <f aca="false">IF($B74="","",IF(COUNTIFS('English Scores- Leveled papers'!$H$4:$KM$4,DE$3,'English Scores- Leveled papers'!$H76:$KM76,"&lt;&gt;")=0,"",SUMIF('English Scores- Leveled papers'!$H$4:$KM$4,DE$3,'English Scores- Leveled papers'!$H76:$KM76)))</f>
        <is>
          <t/>
        </is>
      </c>
      <c r="DF74" s="752" t="inlineStr">
        <f aca="false">IF($B74="","",IF(COUNTIFS('English Scores- Leveled papers'!$H$4:$KM$4,DF$3,'English Scores- Leveled papers'!$H76:$KM76,"&lt;&gt;")=0,"",SUMIF('English Scores- Leveled papers'!$H$4:$KM$4,DF$3,'English Scores- Leveled papers'!$H76:$KM76)))</f>
        <is>
          <t/>
        </is>
      </c>
      <c r="DG74" s="752" t="inlineStr">
        <f aca="false">IF($B74="","",IF(COUNTIFS('English Scores- Leveled papers'!$H$4:$KM$4,DG$3,'English Scores- Leveled papers'!$H76:$KM76,"&lt;&gt;")=0,"",SUMIF('English Scores- Leveled papers'!$H$4:$KM$4,DG$3,'English Scores- Leveled papers'!$H76:$KM76)))</f>
        <is>
          <t/>
        </is>
      </c>
      <c r="DH74" s="752" t="inlineStr">
        <f aca="false">IF($B74="","",IF(COUNTIFS('English Scores- Leveled papers'!$H$4:$KM$4,DH$3,'English Scores- Leveled papers'!$H76:$KM76,"&lt;&gt;")=0,"",SUMIF('English Scores- Leveled papers'!$H$4:$KM$4,DH$3,'English Scores- Leveled papers'!$H76:$KM76)))</f>
        <is>
          <t/>
        </is>
      </c>
      <c r="DI74" s="752" t="inlineStr">
        <f aca="false">IF($B74="","",IF(COUNTIFS('English Scores- Leveled papers'!$H$4:$KM$4,DI$3,'English Scores- Leveled papers'!$H76:$KM76,"&lt;&gt;")=0,"",SUMIF('English Scores- Leveled papers'!$H$4:$KM$4,DI$3,'English Scores- Leveled papers'!$H76:$KM76)))</f>
        <is>
          <t/>
        </is>
      </c>
      <c r="DJ74" s="752" t="inlineStr">
        <f aca="false">IF($B74="","",IF(COUNTIFS('English Scores- Leveled papers'!$H$4:$KM$4,DJ$3,'English Scores- Leveled papers'!$H76:$KM76,"&lt;&gt;")=0,"",SUMIF('English Scores- Leveled papers'!$H$4:$KM$4,DJ$3,'English Scores- Leveled papers'!$H76:$KM76)))</f>
        <is>
          <t/>
        </is>
      </c>
      <c r="DK74" s="752" t="inlineStr">
        <f aca="false">IF($B74="","",IF(COUNTIFS('English Scores- Leveled papers'!$H$4:$KM$4,DK$3,'English Scores- Leveled papers'!$H76:$KM76,"&lt;&gt;")=0,"",SUMIF('English Scores- Leveled papers'!$H$4:$KM$4,DK$3,'English Scores- Leveled papers'!$H76:$KM76)))</f>
        <is>
          <t/>
        </is>
      </c>
      <c r="DL74" s="752" t="inlineStr">
        <f aca="false">IF($B74="","",IF(COUNTIFS('English Scores- Leveled papers'!$H$4:$KM$4,DL$3,'English Scores- Leveled papers'!$H76:$KM76,"&lt;&gt;")=0,"",SUMIF('English Scores- Leveled papers'!$H$4:$KM$4,DL$3,'English Scores- Leveled papers'!$H76:$KM76)))</f>
        <is>
          <t/>
        </is>
      </c>
      <c r="DM74" s="752" t="inlineStr">
        <f aca="false">IF($B74="","",IF(COUNTIFS('English Scores- Leveled papers'!$H$4:$KM$4,DM$3,'English Scores- Leveled papers'!$H76:$KM76,"&lt;&gt;")=0,"",SUMIF('English Scores- Leveled papers'!$H$4:$KM$4,DM$3,'English Scores- Leveled papers'!$H76:$KM76)))</f>
        <is>
          <t/>
        </is>
      </c>
      <c r="DN74" s="752" t="inlineStr">
        <f aca="false">IF($B74="","",IF(COUNTIFS('English Scores- Leveled papers'!$H$4:$KM$4,DN$3,'English Scores- Leveled papers'!$H76:$KM76,"&lt;&gt;")=0,"",SUMIF('English Scores- Leveled papers'!$H$4:$KM$4,DN$3,'English Scores- Leveled papers'!$H76:$KM76)))</f>
        <is>
          <t/>
        </is>
      </c>
      <c r="DO74" s="752" t="inlineStr">
        <f aca="false">IF($B74="","",IF(COUNTIFS('English Scores- Leveled papers'!$H$4:$KM$4,DO$3,'English Scores- Leveled papers'!$H76:$KM76,"&lt;&gt;")=0,"",SUMIF('English Scores- Leveled papers'!$H$4:$KM$4,DO$3,'English Scores- Leveled papers'!$H76:$KM76)))</f>
        <is>
          <t/>
        </is>
      </c>
      <c r="DP74" s="752" t="inlineStr">
        <f aca="false">IF($B74="","",IF(COUNTIFS('English Scores- Leveled papers'!$H$4:$KM$4,DP$3,'English Scores- Leveled papers'!$H76:$KM76,"&lt;&gt;")=0,"",SUMIF('English Scores- Leveled papers'!$H$4:$KM$4,DP$3,'English Scores- Leveled papers'!$H76:$KM76)))</f>
        <is>
          <t/>
        </is>
      </c>
      <c r="DQ74" s="752" t="inlineStr">
        <f aca="false">IF($B74="","",IF(COUNTIFS('English Scores- Leveled papers'!$H$4:$KM$4,DQ$3,'English Scores- Leveled papers'!$H76:$KM76,"&lt;&gt;")=0,"",SUMIF('English Scores- Leveled papers'!$H$4:$KM$4,DQ$3,'English Scores- Leveled papers'!$H76:$KM76)))</f>
        <is>
          <t/>
        </is>
      </c>
      <c r="DR74" s="319" t="inlineStr">
        <f aca="false">IF($B74="","",IF(COUNTIFS('English Scores- Leveled papers'!$H$4:$KM$4,DR$3,'English Scores- Leveled papers'!$H76:$KM76,"&lt;&gt;")=0,"",SUMIF('English Scores- Leveled papers'!$H$4:$KM$4,DR$3,'English Scores- Leveled papers'!$H76:$KM76)))</f>
        <is>
          <t/>
        </is>
      </c>
      <c r="DS74" s="319" t="inlineStr">
        <f aca="false">IF($B74="","",IF(COUNTIFS('English Scores- Leveled papers'!$H$4:$KM$4,DS$3,'English Scores- Leveled papers'!$H76:$KM76,"&lt;&gt;")=0,"",SUMIF('English Scores- Leveled papers'!$H$4:$KM$4,DS$3,'English Scores- Leveled papers'!$H76:$KM76)))</f>
        <is>
          <t/>
        </is>
      </c>
      <c r="DT74" s="319" t="inlineStr">
        <f aca="false">IF($B74="","",IF(COUNTIFS('English Scores- Leveled papers'!$H$4:$KM$4,DT$3,'English Scores- Leveled papers'!$H76:$KM76,"&lt;&gt;")=0,"",SUMIF('English Scores- Leveled papers'!$H$4:$KM$4,DT$3,'English Scores- Leveled papers'!$H76:$KM76)))</f>
        <is>
          <t/>
        </is>
      </c>
      <c r="DU74" s="319" t="inlineStr">
        <f aca="false">IF($B74="","",IF(COUNTIFS('English Scores- Leveled papers'!$H$4:$KM$4,DU$3,'English Scores- Leveled papers'!$H76:$KM76,"&lt;&gt;")=0,"",SUMIF('English Scores- Leveled papers'!$H$4:$KM$4,DU$3,'English Scores- Leveled papers'!$H76:$KM76)))</f>
        <is>
          <t/>
        </is>
      </c>
      <c r="DV74" s="319" t="inlineStr">
        <f aca="false">IF($B74="","",IF(COUNTIFS('English Scores- Leveled papers'!$H$4:$KM$4,DV$3,'English Scores- Leveled papers'!$H76:$KM76,"&lt;&gt;")=0,"",SUMIF('English Scores- Leveled papers'!$H$4:$KM$4,DV$3,'English Scores- Leveled papers'!$H76:$KM76)))</f>
        <is>
          <t/>
        </is>
      </c>
      <c r="DW74" s="319" t="inlineStr">
        <f aca="false">IF($B74="","",IF(COUNTIFS('English Scores- Leveled papers'!$H$4:$KM$4,DW$3,'English Scores- Leveled papers'!$H76:$KM76,"&lt;&gt;")=0,"",SUMIF('English Scores- Leveled papers'!$H$4:$KM$4,DW$3,'English Scores- Leveled papers'!$H76:$KM76)))</f>
        <is>
          <t/>
        </is>
      </c>
      <c r="DX74" s="319" t="inlineStr">
        <f aca="false">IF($B74="","",IF(COUNTIFS('English Scores- Leveled papers'!$H$4:$KM$4,DX$3,'English Scores- Leveled papers'!$H76:$KM76,"&lt;&gt;")=0,"",SUMIF('English Scores- Leveled papers'!$H$4:$KM$4,DX$3,'English Scores- Leveled papers'!$H76:$KM76)))</f>
        <is>
          <t/>
        </is>
      </c>
      <c r="DY74" s="319" t="inlineStr">
        <f aca="false">IF($B74="","",IF(COUNTIFS('English Scores- Leveled papers'!$H$4:$KM$4,DY$3,'English Scores- Leveled papers'!$H76:$KM76,"&lt;&gt;")=0,"",SUMIF('English Scores- Leveled papers'!$H$4:$KM$4,DY$3,'English Scores- Leveled papers'!$H76:$KM76)))</f>
        <is>
          <t/>
        </is>
      </c>
      <c r="DZ74" s="319" t="inlineStr">
        <f aca="false">IF($B74="","",IF(COUNTIFS('English Scores- Leveled papers'!$H$4:$KM$4,DZ$3,'English Scores- Leveled papers'!$H76:$KM76,"&lt;&gt;")=0,"",SUMIF('English Scores- Leveled papers'!$H$4:$KM$4,DZ$3,'English Scores- Leveled papers'!$H76:$KM76)))</f>
        <is>
          <t/>
        </is>
      </c>
      <c r="EA74" s="319" t="inlineStr">
        <f aca="false">IF($B74="","",IF(COUNTIFS('English Scores- Leveled papers'!$H$4:$KM$4,EA$3,'English Scores- Leveled papers'!$H76:$KM76,"&lt;&gt;")=0,"",SUMIF('English Scores- Leveled papers'!$H$4:$KM$4,EA$3,'English Scores- Leveled papers'!$H76:$KM76)))</f>
        <is>
          <t/>
        </is>
      </c>
      <c r="EB74" s="319" t="inlineStr">
        <f aca="false">IF($B74="","",IF(COUNTIFS('English Scores- Leveled papers'!$H$4:$KM$4,EB$3,'English Scores- Leveled papers'!$H76:$KM76,"&lt;&gt;")=0,"",SUMIF('English Scores- Leveled papers'!$H$4:$KM$4,EB$3,'English Scores- Leveled papers'!$H76:$KM76)))</f>
        <is>
          <t/>
        </is>
      </c>
      <c r="EC74" s="319" t="inlineStr">
        <f aca="false">IF($B74="","",IF(COUNTIFS('English Scores- Leveled papers'!$H$4:$KM$4,EC$3,'English Scores- Leveled papers'!$H76:$KM76,"&lt;&gt;")=0,"",SUMIF('English Scores- Leveled papers'!$H$4:$KM$4,EC$3,'English Scores- Leveled papers'!$H76:$KM76)))</f>
        <is>
          <t/>
        </is>
      </c>
      <c r="ED74" s="752" t="inlineStr">
        <f aca="false">IF($B74="","",IF(COUNTIFS('English Scores- Leveled papers'!$H$4:$KM$4,ED$3,'English Scores- Leveled papers'!$H76:$KM76,"&lt;&gt;")=0,"",SUMIF('English Scores- Leveled papers'!$H$4:$KM$4,ED$3,'English Scores- Leveled papers'!$H76:$KM76)))</f>
        <is>
          <t/>
        </is>
      </c>
      <c r="EE74" s="752" t="inlineStr">
        <f aca="false">IF($B74="","",IF(COUNTIFS('English Scores- Leveled papers'!$H$4:$KM$4,EE$3,'English Scores- Leveled papers'!$H76:$KM76,"&lt;&gt;")=0,"",SUMIF('English Scores- Leveled papers'!$H$4:$KM$4,EE$3,'English Scores- Leveled papers'!$H76:$KM76)))</f>
        <is>
          <t/>
        </is>
      </c>
      <c r="EF74" s="752" t="inlineStr">
        <f aca="false">IF($B74="","",IF(COUNTIFS('English Scores- Leveled papers'!$H$4:$KM$4,EF$3,'English Scores- Leveled papers'!$H76:$KM76,"&lt;&gt;")=0,"",SUMIF('English Scores- Leveled papers'!$H$4:$KM$4,EF$3,'English Scores- Leveled papers'!$H76:$KM76)))</f>
        <is>
          <t/>
        </is>
      </c>
      <c r="EG74" s="752" t="inlineStr">
        <f aca="false">IF($B74="","",IF(COUNTIFS('English Scores- Leveled papers'!$H$4:$KM$4,EG$3,'English Scores- Leveled papers'!$H76:$KM76,"&lt;&gt;")=0,"",SUMIF('English Scores- Leveled papers'!$H$4:$KM$4,EG$3,'English Scores- Leveled papers'!$H76:$KM76)))</f>
        <is>
          <t/>
        </is>
      </c>
      <c r="EH74" s="752" t="inlineStr">
        <f aca="false">IF($B74="","",IF(COUNTIFS('English Scores- Leveled papers'!$H$4:$KM$4,EH$3,'English Scores- Leveled papers'!$H76:$KM76,"&lt;&gt;")=0,"",SUMIF('English Scores- Leveled papers'!$H$4:$KM$4,EH$3,'English Scores- Leveled papers'!$H76:$KM76)))</f>
        <is>
          <t/>
        </is>
      </c>
      <c r="EI74" s="752" t="inlineStr">
        <f aca="false">IF($B74="","",IF(COUNTIFS('English Scores- Leveled papers'!$H$4:$KM$4,EI$3,'English Scores- Leveled papers'!$H76:$KM76,"&lt;&gt;")=0,"",SUMIF('English Scores- Leveled papers'!$H$4:$KM$4,EI$3,'English Scores- Leveled papers'!$H76:$KM76)))</f>
        <is>
          <t/>
        </is>
      </c>
      <c r="EJ74" s="752" t="inlineStr">
        <f aca="false">IF($B74="","",IF(COUNTIFS('English Scores- Leveled papers'!$H$4:$KM$4,EJ$3,'English Scores- Leveled papers'!$H76:$KM76,"&lt;&gt;")=0,"",SUMIF('English Scores- Leveled papers'!$H$4:$KM$4,EJ$3,'English Scores- Leveled papers'!$H76:$KM76)))</f>
        <is>
          <t/>
        </is>
      </c>
      <c r="EK74" s="752" t="inlineStr">
        <f aca="false">IF($B74="","",IF(COUNTIFS('English Scores- Leveled papers'!$H$4:$KM$4,EK$3,'English Scores- Leveled papers'!$H76:$KM76,"&lt;&gt;")=0,"",SUMIF('English Scores- Leveled papers'!$H$4:$KM$4,EK$3,'English Scores- Leveled papers'!$H76:$KM76)))</f>
        <is>
          <t/>
        </is>
      </c>
      <c r="EL74" s="752" t="inlineStr">
        <f aca="false">IF($B74="","",IF(COUNTIFS('English Scores- Leveled papers'!$H$4:$KM$4,EL$3,'English Scores- Leveled papers'!$H76:$KM76,"&lt;&gt;")=0,"",SUMIF('English Scores- Leveled papers'!$H$4:$KM$4,EL$3,'English Scores- Leveled papers'!$H76:$KM76)))</f>
        <is>
          <t/>
        </is>
      </c>
      <c r="EM74" s="752" t="inlineStr">
        <f aca="false">IF($B74="","",IF(COUNTIFS('English Scores- Leveled papers'!$H$4:$KM$4,EM$3,'English Scores- Leveled papers'!$H76:$KM76,"&lt;&gt;")=0,"",SUMIF('English Scores- Leveled papers'!$H$4:$KM$4,EM$3,'English Scores- Leveled papers'!$H76:$KM76)))</f>
        <is>
          <t/>
        </is>
      </c>
      <c r="EN74" s="752" t="inlineStr">
        <f aca="false">IF($B74="","",IF(COUNTIFS('English Scores- Leveled papers'!$H$4:$KM$4,EN$3,'English Scores- Leveled papers'!$H76:$KM76,"&lt;&gt;")=0,"",SUMIF('English Scores- Leveled papers'!$H$4:$KM$4,EN$3,'English Scores- Leveled papers'!$H76:$KM76)))</f>
        <is>
          <t/>
        </is>
      </c>
      <c r="EO74" s="752" t="inlineStr">
        <f aca="false">IF($B74="","",IF(COUNTIFS('English Scores- Leveled papers'!$H$4:$KM$4,EO$3,'English Scores- Leveled papers'!$H76:$KM76,"&lt;&gt;")=0,"",SUMIF('English Scores- Leveled papers'!$H$4:$KM$4,EO$3,'English Scores- Leveled papers'!$H76:$KM76)))</f>
        <is>
          <t/>
        </is>
      </c>
      <c r="EP74" s="752" t="inlineStr">
        <f aca="false">IF($B74="","",IF(COUNTIFS('English Scores- Leveled papers'!$H$4:$KM$4,EP$3,'English Scores- Leveled papers'!$H76:$KM76,"&lt;&gt;")=0,"",SUMIF('English Scores- Leveled papers'!$H$4:$KM$4,EP$3,'English Scores- Leveled papers'!$H76:$KM76)))</f>
        <is>
          <t/>
        </is>
      </c>
    </row>
    <row r="75" customFormat="false" ht="12.75" hidden="false" customHeight="true" outlineLevel="0" collapsed="false">
      <c r="A75" s="315" t="n">
        <v>71</v>
      </c>
      <c r="B75" s="315" t="inlineStr">
        <f aca="false">'English Scores- Leveled papers'!B77</f>
        <is>
          <t/>
        </is>
      </c>
      <c r="C75" s="751" t="e">
        <f aca="false">IF('RC Mastery Check+Question type'!D75="","",IF(OR('RC Mastery Check+Question type'!D75=-0.5,'RC Mastery Check+Question type'!D75=0,'RC Mastery Check+Question type'!D75=0.2,'RC Mastery Check+Question type'!D75=0.5),"NR",'cover sheet'!#ref!))</f>
        <v>#VALUE!</v>
      </c>
      <c r="D75" s="316" t="inlineStr">
        <f aca="false">IF(OR(B75="",COUNT('English Scores- Leveled papers'!AJ77:KM77)=0),"",IF((AND(R75&gt;=(70/100),R75&lt;1.1)),9,IF(AND(Q75&gt;=(70/100),Q75&lt;1.1),8,IF(AND(P75&gt;=(70/100),P75&lt;1.1),7,IF(AND(O75&gt;=(70/100),O75&lt;1.1),6,IF(AND(N75&gt;=0.7,N75&lt;1.1),5,IF(AND(M75&gt;=0.7,M75&lt;1.1),5,IF(AND(L75&gt;=0.7,L75&lt;1.1),4,IF(AND(K75&gt;=0.7,K75&lt;1.1),4,IF(AND(J75&gt;=0.7,J75&lt;1.1),3,IF(AND(I75&gt;=0.7,I75&lt;1.1),3,IF(AND(H75&gt;=0.7,H75&lt;1.1),2,IF(AND(G75&gt;=0.7,G75&lt;1.1),2,IF(AND(F75&gt;=0.7,F75&lt;1.1),1,IF(AND(E75&gt;=0.7,E75&lt;1.1),1,IF(COUNT('English Scores- Leveled papers'!AJ77:AK77)=0,"","NR"))))))))))))))))</f>
        <is>
          <t/>
        </is>
      </c>
      <c r="E75" s="318" t="str">
        <f aca="false">IF((B75=""),"",IF(COUNT(S75:W75)=0,"",ROUND(SUM(S75:W75)/SUM($S$2:$W$2),1)))</f>
        <v/>
      </c>
      <c r="F75" s="318" t="str">
        <f aca="false">IF((B75=""),"",IF(COUNT(X75:AB75)=0,"",ROUND(SUM(X75:AB75)/SUM($X$2:$AB$2),1)))</f>
        <v/>
      </c>
      <c r="G75" s="318" t="str">
        <f aca="false">IFERROR(IF((B75=""),"",IF(COUNT(AC75:AH75)=0,"",ROUND(SUM(AC75:AH75)/SUM($AC$2:$AH$2),1))),"")</f>
        <v/>
      </c>
      <c r="H75" s="318" t="str">
        <f aca="false">IFERROR(IF((B75=""),"",IF(COUNT(AI75:AN75)=0,"",ROUND(SUM(AI75:AN75)/SUM($AI$2:$AN$2),1))),0)</f>
        <v/>
      </c>
      <c r="I75" s="318" t="str">
        <f aca="false">IFERROR(IF((B75=""),"",IF(COUNT(AO75:AY75)=0,"",ROUND(SUM(AO75:AY75)/SUM($AO$2:$AY$2),1))),0)</f>
        <v/>
      </c>
      <c r="J75" s="318" t="str">
        <f aca="false">IFERROR(IF((B75=""),"",IF(COUNT(AZ75:BO75)=0,"",ROUND(SUM(AZ75:BO75)/SUM($AZ$2:$BO$2),1))),0)</f>
        <v/>
      </c>
      <c r="K75" s="318" t="str">
        <f aca="false">IFERROR(IF((B75=""),"",IF(COUNT(BP75:BW75)=0,"",ROUND(SUM(BP75:BW75)/SUM($BP$2:$BW$2),1))),0)</f>
        <v/>
      </c>
      <c r="L75" s="318" t="str">
        <f aca="false">IFERROR(IF((B75=""),"",IF(COUNT(BX75:CF75)=0,"",ROUND(SUM(BX75:CF75)/SUM($BX$2:$CF$2),1))),0)</f>
        <v/>
      </c>
      <c r="M75" s="318" t="str">
        <f aca="false">IFERROR(IF((B75=""),"",IF(COUNT(CG75:CK75)=0,"",ROUND(SUM(CG75:CK75)/SUM($CG$2:$CK$2),1))),0)</f>
        <v/>
      </c>
      <c r="N75" s="318" t="str">
        <f aca="false">IFERROR(IF((B75=""),"",IF(COUNT(CL75:CS75)=0,"",ROUND(SUM(CL75:CS75)/SUM($CL$2:$CS$2),1))),0)</f>
        <v/>
      </c>
      <c r="O75" s="318" t="str">
        <f aca="false">IFERROR(IF((B75=""),"",IF(COUNT(CT75:DE75)=0,"",ROUND(SUM(CT75:DE75)/SUM($CT$2:$DE$2),1))),0)</f>
        <v/>
      </c>
      <c r="P75" s="318" t="str">
        <f aca="false">IFERROR(IF((B75=""),"",IF(COUNT(DF75:DQ75)=0,"",ROUND(SUM(DF75:DQ75)/SUM($DF$2:$DQ$2),1))),0)</f>
        <v/>
      </c>
      <c r="Q75" s="318" t="str">
        <f aca="false">IFERROR(IF((B75=""),"",IF(COUNT(DR75:EB75)=0,"",ROUND(SUM(DR75:EB75)/SUM($DR$2:$EB$2),1))),0)</f>
        <v/>
      </c>
      <c r="R75" s="318" t="str">
        <f aca="false">(IF((B75=""),"",IF(COUNT(ED75:EP75)=0,"",ROUND(SUM(ED75:EP75)/SUM($ED$2:$EP$2),1))))</f>
        <v/>
      </c>
      <c r="S75" s="319" t="inlineStr">
        <f aca="false">IF($B75="","",IF(COUNTIFS('English Scores- Leveled papers'!$H$4:$KM$4,S$3,'English Scores- Leveled papers'!$H77:$KM77,"&lt;&gt;")=0,"",SUMIF('English Scores- Leveled papers'!$H$4:$KM$4,S$3,'English Scores- Leveled papers'!$H77:$KM77)))</f>
        <is>
          <t/>
        </is>
      </c>
      <c r="T75" s="319" t="inlineStr">
        <f aca="false">IF($B75="","",IF(COUNTIFS('English Scores- Leveled papers'!$H$4:$KM$4,T$3,'English Scores- Leveled papers'!$H77:$KM77,"&lt;&gt;")=0,"",SUMIF('English Scores- Leveled papers'!$H$4:$KM$4,T$3,'English Scores- Leveled papers'!$H77:$KM77)))</f>
        <is>
          <t/>
        </is>
      </c>
      <c r="U75" s="319" t="inlineStr">
        <f aca="false">IF($B75="","",IF(COUNTIFS('English Scores- Leveled papers'!$H$4:$KM$4,U$3,'English Scores- Leveled papers'!$H77:$KM77,"&lt;&gt;")=0,"",SUMIF('English Scores- Leveled papers'!$H$4:$KM$4,U$3,'English Scores- Leveled papers'!$H77:$KM77)))</f>
        <is>
          <t/>
        </is>
      </c>
      <c r="V75" s="319" t="inlineStr">
        <f aca="false">IF($B75="","",IF(COUNTIFS('English Scores- Leveled papers'!$H$4:$KM$4,V$3,'English Scores- Leveled papers'!$H77:$KM77,"&lt;&gt;")=0,"",SUMIF('English Scores- Leveled papers'!$H$4:$KM$4,V$3,'English Scores- Leveled papers'!$H77:$KM77)))</f>
        <is>
          <t/>
        </is>
      </c>
      <c r="W75" s="319" t="inlineStr">
        <f aca="false">IF($B75="","",IF(COUNTIFS('English Scores- Leveled papers'!$H$4:$KM$4,W$3,'English Scores- Leveled papers'!$H77:$KM77,"&lt;&gt;")=0,"",SUMIF('English Scores- Leveled papers'!$H$4:$KM$4,W$3,'English Scores- Leveled papers'!$H77:$KM77)))</f>
        <is>
          <t/>
        </is>
      </c>
      <c r="X75" s="752" t="inlineStr">
        <f aca="false">IF($B75="","",IF(COUNTIFS('English Scores- Leveled papers'!$H$4:$KM$4,X$3,'English Scores- Leveled papers'!$H77:$KM77,"&lt;&gt;")=0,"",SUMIF('English Scores- Leveled papers'!$H$4:$KM$4,X$3,'English Scores- Leveled papers'!$H77:$KM77)))</f>
        <is>
          <t/>
        </is>
      </c>
      <c r="Y75" s="752" t="inlineStr">
        <f aca="false">IF($B75="","",IF(COUNTIFS('English Scores- Leveled papers'!$H$4:$KM$4,Y$3,'English Scores- Leveled papers'!$H77:$KM77,"&lt;&gt;")=0,"",SUMIF('English Scores- Leveled papers'!$H$4:$KM$4,Y$3,'English Scores- Leveled papers'!$H77:$KM77)))</f>
        <is>
          <t/>
        </is>
      </c>
      <c r="Z75" s="752" t="inlineStr">
        <f aca="false">IF($B75="","",IF(COUNTIFS('English Scores- Leveled papers'!$H$4:$KM$4,Z$3,'English Scores- Leveled papers'!$H77:$KM77,"&lt;&gt;")=0,"",SUMIF('English Scores- Leveled papers'!$H$4:$KM$4,Z$3,'English Scores- Leveled papers'!$H77:$KM77)))</f>
        <is>
          <t/>
        </is>
      </c>
      <c r="AA75" s="752" t="inlineStr">
        <f aca="false">IF($B75="","",IF(COUNTIFS('English Scores- Leveled papers'!$H$4:$KM$4,AA$3,'English Scores- Leveled papers'!$H77:$KM77,"&lt;&gt;")=0,"",SUMIF('English Scores- Leveled papers'!$H$4:$KM$4,AA$3,'English Scores- Leveled papers'!$H77:$KM77)))</f>
        <is>
          <t/>
        </is>
      </c>
      <c r="AB75" s="752" t="inlineStr">
        <f aca="false">IF($B75="","",IF(COUNTIFS('English Scores- Leveled papers'!$H$4:$KM$4,AB$3,'English Scores- Leveled papers'!$H77:$KM77,"&lt;&gt;")=0,"",SUMIF('English Scores- Leveled papers'!$H$4:$KM$4,AB$3,'English Scores- Leveled papers'!$H77:$KM77)))</f>
        <is>
          <t/>
        </is>
      </c>
      <c r="AC75" s="319" t="inlineStr">
        <f aca="false">IF($B75="","",IF(COUNTIFS('English Scores- Leveled papers'!$H$4:$KM$4,AC$3,'English Scores- Leveled papers'!$H77:$KM77,"&lt;&gt;")=0,"",SUMIF('English Scores- Leveled papers'!$H$4:$KM$4,AC$3,'English Scores- Leveled papers'!$H77:$KM77)))</f>
        <is>
          <t/>
        </is>
      </c>
      <c r="AD75" s="319" t="inlineStr">
        <f aca="false">IF($B75="","",IF(COUNTIFS('English Scores- Leveled papers'!$H$4:$KM$4,AD$3,'English Scores- Leveled papers'!$H77:$KM77,"&lt;&gt;")=0,"",SUMIF('English Scores- Leveled papers'!$H$4:$KM$4,AD$3,'English Scores- Leveled papers'!$H77:$KM77)))</f>
        <is>
          <t/>
        </is>
      </c>
      <c r="AE75" s="319" t="inlineStr">
        <f aca="false">IF($B75="","",IF(COUNTIFS('English Scores- Leveled papers'!$H$4:$KM$4,AE$3,'English Scores- Leveled papers'!$H77:$KM77,"&lt;&gt;")=0,"",SUMIF('English Scores- Leveled papers'!$H$4:$KM$4,AE$3,'English Scores- Leveled papers'!$H77:$KM77)))</f>
        <is>
          <t/>
        </is>
      </c>
      <c r="AF75" s="319" t="inlineStr">
        <f aca="false">IF($B75="","",IF(COUNTIFS('English Scores- Leveled papers'!$H$4:$KM$4,AF$3,'English Scores- Leveled papers'!$H77:$KM77,"&lt;&gt;")=0,"",SUMIF('English Scores- Leveled papers'!$H$4:$KM$4,AF$3,'English Scores- Leveled papers'!$H77:$KM77)))</f>
        <is>
          <t/>
        </is>
      </c>
      <c r="AG75" s="319" t="inlineStr">
        <f aca="false">IF($B75="","",IF(COUNTIFS('English Scores- Leveled papers'!$H$4:$KM$4,AG$3,'English Scores- Leveled papers'!$H77:$KM77,"&lt;&gt;")=0,"",SUMIF('English Scores- Leveled papers'!$H$4:$KM$4,AG$3,'English Scores- Leveled papers'!$H77:$KM77)))</f>
        <is>
          <t/>
        </is>
      </c>
      <c r="AH75" s="319" t="inlineStr">
        <f aca="false">IF($B75="","",IF(COUNTIFS('English Scores- Leveled papers'!$H$4:$KM$4,AH$3,'English Scores- Leveled papers'!$H77:$KM77,"&lt;&gt;")=0,"",SUMIF('English Scores- Leveled papers'!$H$4:$KM$4,AH$3,'English Scores- Leveled papers'!$H77:$KM77)))</f>
        <is>
          <t/>
        </is>
      </c>
      <c r="AI75" s="752" t="inlineStr">
        <f aca="false">IF($B75="","",IF(COUNTIFS('English Scores- Leveled papers'!$H$4:$KM$4,AI$3,'English Scores- Leveled papers'!$H77:$KM77,"&lt;&gt;")=0,"",SUMIF('English Scores- Leveled papers'!$H$4:$KM$4,AI$3,'English Scores- Leveled papers'!$H77:$KM77)))</f>
        <is>
          <t/>
        </is>
      </c>
      <c r="AJ75" s="752" t="inlineStr">
        <f aca="false">IF($B75="","",IF(COUNTIFS('English Scores- Leveled papers'!$H$4:$KM$4,AJ$3,'English Scores- Leveled papers'!$H77:$KM77,"&lt;&gt;")=0,"",SUMIF('English Scores- Leveled papers'!$H$4:$KM$4,AJ$3,'English Scores- Leveled papers'!$H77:$KM77)))</f>
        <is>
          <t/>
        </is>
      </c>
      <c r="AK75" s="752" t="inlineStr">
        <f aca="false">IF($B75="","",IF(COUNTIFS('English Scores- Leveled papers'!$H$4:$KM$4,AK$3,'English Scores- Leveled papers'!$H77:$KM77,"&lt;&gt;")=0,"",SUMIF('English Scores- Leveled papers'!$H$4:$KM$4,AK$3,'English Scores- Leveled papers'!$H77:$KM77)))</f>
        <is>
          <t/>
        </is>
      </c>
      <c r="AL75" s="752" t="inlineStr">
        <f aca="false">IF($B75="","",IF(COUNTIFS('English Scores- Leveled papers'!$H$4:$KM$4,AL$3,'English Scores- Leveled papers'!$H77:$KM77,"&lt;&gt;")=0,"",SUMIF('English Scores- Leveled papers'!$H$4:$KM$4,AL$3,'English Scores- Leveled papers'!$H77:$KM77)))</f>
        <is>
          <t/>
        </is>
      </c>
      <c r="AM75" s="752" t="inlineStr">
        <f aca="false">IF($B75="","",IF(COUNTIFS('English Scores- Leveled papers'!$H$4:$KM$4,AM$3,'English Scores- Leveled papers'!$H77:$KM77,"&lt;&gt;")=0,"",SUMIF('English Scores- Leveled papers'!$H$4:$KM$4,AM$3,'English Scores- Leveled papers'!$H77:$KM77)))</f>
        <is>
          <t/>
        </is>
      </c>
      <c r="AN75" s="752" t="inlineStr">
        <f aca="false">IF($B75="","",IF(COUNTIFS('English Scores- Leveled papers'!$H$4:$KM$4,AN$3,'English Scores- Leveled papers'!$H77:$KM77,"&lt;&gt;")=0,"",SUMIF('English Scores- Leveled papers'!$H$4:$KM$4,AN$3,'English Scores- Leveled papers'!$H77:$KM77)))</f>
        <is>
          <t/>
        </is>
      </c>
      <c r="AO75" s="319" t="inlineStr">
        <f aca="false">IF($B75="","",IF(COUNTIFS('English Scores- Leveled papers'!$H$4:$KM$4,AO$3,'English Scores- Leveled papers'!$H77:$KM77,"&lt;&gt;")=0,"",SUMIF('English Scores- Leveled papers'!$H$4:$KM$4,AO$3,'English Scores- Leveled papers'!$H77:$KM77)))</f>
        <is>
          <t/>
        </is>
      </c>
      <c r="AP75" s="319" t="inlineStr">
        <f aca="false">IF($B75="","",IF(COUNTIFS('English Scores- Leveled papers'!$H$4:$KM$4,AP$3,'English Scores- Leveled papers'!$H77:$KM77,"&lt;&gt;")=0,"",SUMIF('English Scores- Leveled papers'!$H$4:$KM$4,AP$3,'English Scores- Leveled papers'!$H77:$KM77)))</f>
        <is>
          <t/>
        </is>
      </c>
      <c r="AQ75" s="319" t="inlineStr">
        <f aca="false">IF($B75="","",IF(COUNTIFS('English Scores- Leveled papers'!$H$4:$KM$4,AQ$3,'English Scores- Leveled papers'!$H77:$KM77,"&lt;&gt;")=0,"",SUMIF('English Scores- Leveled papers'!$H$4:$KM$4,AQ$3,'English Scores- Leveled papers'!$H77:$KM77)))</f>
        <is>
          <t/>
        </is>
      </c>
      <c r="AR75" s="319" t="inlineStr">
        <f aca="false">IF($B75="","",IF(COUNTIFS('English Scores- Leveled papers'!$H$4:$KM$4,AR$3,'English Scores- Leveled papers'!$H77:$KM77,"&lt;&gt;")=0,"",SUMIF('English Scores- Leveled papers'!$H$4:$KM$4,AR$3,'English Scores- Leveled papers'!$H77:$KM77)))</f>
        <is>
          <t/>
        </is>
      </c>
      <c r="AS75" s="319" t="inlineStr">
        <f aca="false">IF($B75="","",IF(COUNTIFS('English Scores- Leveled papers'!$H$4:$KM$4,AS$3,'English Scores- Leveled papers'!$H77:$KM77,"&lt;&gt;")=0,"",SUMIF('English Scores- Leveled papers'!$H$4:$KM$4,AS$3,'English Scores- Leveled papers'!$H77:$KM77)))</f>
        <is>
          <t/>
        </is>
      </c>
      <c r="AT75" s="319" t="inlineStr">
        <f aca="false">IF($B75="","",IF(COUNTIFS('English Scores- Leveled papers'!$H$4:$KM$4,AT$3,'English Scores- Leveled papers'!$H77:$KM77,"&lt;&gt;")=0,"",SUMIF('English Scores- Leveled papers'!$H$4:$KM$4,AT$3,'English Scores- Leveled papers'!$H77:$KM77)))</f>
        <is>
          <t/>
        </is>
      </c>
      <c r="AU75" s="319" t="inlineStr">
        <f aca="false">IF($B75="","",IF(COUNTIFS('English Scores- Leveled papers'!$H$4:$KM$4,AU$3,'English Scores- Leveled papers'!$H77:$KM77,"&lt;&gt;")=0,"",SUMIF('English Scores- Leveled papers'!$H$4:$KM$4,AU$3,'English Scores- Leveled papers'!$H77:$KM77)))</f>
        <is>
          <t/>
        </is>
      </c>
      <c r="AV75" s="319" t="inlineStr">
        <f aca="false">IF($B75="","",IF(COUNTIFS('English Scores- Leveled papers'!$H$4:$KM$4,AV$3,'English Scores- Leveled papers'!$H77:$KM77,"&lt;&gt;")=0,"",SUMIF('English Scores- Leveled papers'!$H$4:$KM$4,AV$3,'English Scores- Leveled papers'!$H77:$KM77)))</f>
        <is>
          <t/>
        </is>
      </c>
      <c r="AW75" s="319" t="inlineStr">
        <f aca="false">IF($B75="","",IF(COUNTIFS('English Scores- Leveled papers'!$H$4:$KM$4,AW$3,'English Scores- Leveled papers'!$H77:$KM77,"&lt;&gt;")=0,"",SUMIF('English Scores- Leveled papers'!$H$4:$KM$4,AW$3,'English Scores- Leveled papers'!$H77:$KM77)))</f>
        <is>
          <t/>
        </is>
      </c>
      <c r="AX75" s="319" t="inlineStr">
        <f aca="false">IF($B75="","",IF(COUNTIFS('English Scores- Leveled papers'!$H$4:$KM$4,AX$3,'English Scores- Leveled papers'!$H77:$KM77,"&lt;&gt;")=0,"",SUMIF('English Scores- Leveled papers'!$H$4:$KM$4,AX$3,'English Scores- Leveled papers'!$H77:$KM77)))</f>
        <is>
          <t/>
        </is>
      </c>
      <c r="AY75" s="319" t="inlineStr">
        <f aca="false">IF($B75="","",IF(COUNTIFS('English Scores- Leveled papers'!$H$4:$KM$4,AY$3,'English Scores- Leveled papers'!$H77:$KM77,"&lt;&gt;")=0,"",SUMIF('English Scores- Leveled papers'!$H$4:$KM$4,AY$3,'English Scores- Leveled papers'!$H77:$KM77)))</f>
        <is>
          <t/>
        </is>
      </c>
      <c r="AZ75" s="752" t="inlineStr">
        <f aca="false">IF($B75="","",IF(COUNTIFS('English Scores- Leveled papers'!$H$4:$KM$4,AZ$3,'English Scores- Leveled papers'!$H77:$KM77,"&lt;&gt;")=0,"",SUMIF('English Scores- Leveled papers'!$H$4:$KM$4,AZ$3,'English Scores- Leveled papers'!$H77:$KM77)))</f>
        <is>
          <t/>
        </is>
      </c>
      <c r="BA75" s="752" t="inlineStr">
        <f aca="false">IF($B75="","",IF(COUNTIFS('English Scores- Leveled papers'!$H$4:$KM$4,BA$3,'English Scores- Leveled papers'!$H77:$KM77,"&lt;&gt;")=0,"",SUMIF('English Scores- Leveled papers'!$H$4:$KM$4,BA$3,'English Scores- Leveled papers'!$H77:$KM77)))</f>
        <is>
          <t/>
        </is>
      </c>
      <c r="BB75" s="752" t="inlineStr">
        <f aca="false">IF($B75="","",IF(COUNTIFS('English Scores- Leveled papers'!$H$4:$KM$4,BB$3,'English Scores- Leveled papers'!$H77:$KM77,"&lt;&gt;")=0,"",SUMIF('English Scores- Leveled papers'!$H$4:$KM$4,BB$3,'English Scores- Leveled papers'!$H77:$KM77)))</f>
        <is>
          <t/>
        </is>
      </c>
      <c r="BC75" s="752" t="inlineStr">
        <f aca="false">IF($B75="","",IF(COUNTIFS('English Scores- Leveled papers'!$H$4:$KM$4,BC$3,'English Scores- Leveled papers'!$H77:$KM77,"&lt;&gt;")=0,"",SUMIF('English Scores- Leveled papers'!$H$4:$KM$4,BC$3,'English Scores- Leveled papers'!$H77:$KM77)))</f>
        <is>
          <t/>
        </is>
      </c>
      <c r="BD75" s="752"/>
      <c r="BE75" s="752"/>
      <c r="BF75" s="752" t="inlineStr">
        <f aca="false">IF($B75="","",IF(COUNTIFS('English Scores- Leveled papers'!$H$4:$KM$4,BF$3,'English Scores- Leveled papers'!$H77:$KM77,"&lt;&gt;")=0,"",SUMIF('English Scores- Leveled papers'!$H$4:$KM$4,BF$3,'English Scores- Leveled papers'!$H77:$KM77)))</f>
        <is>
          <t/>
        </is>
      </c>
      <c r="BG75" s="752" t="inlineStr">
        <f aca="false">IF($B75="","",IF(COUNTIFS('English Scores- Leveled papers'!$H$4:$KM$4,BG$3,'English Scores- Leveled papers'!$H77:$KM77,"&lt;&gt;")=0,"",SUMIF('English Scores- Leveled papers'!$H$4:$KM$4,BG$3,'English Scores- Leveled papers'!$H77:$KM77)))</f>
        <is>
          <t/>
        </is>
      </c>
      <c r="BH75" s="752" t="inlineStr">
        <f aca="false">IF($B75="","",IF(COUNTIFS('English Scores- Leveled papers'!$H$4:$KM$4,BH$3,'English Scores- Leveled papers'!$H77:$KM77,"&lt;&gt;")=0,"",SUMIF('English Scores- Leveled papers'!$H$4:$KM$4,BH$3,'English Scores- Leveled papers'!$H77:$KM77)))</f>
        <is>
          <t/>
        </is>
      </c>
      <c r="BI75" s="752" t="inlineStr">
        <f aca="false">IF($B75="","",IF(COUNTIFS('English Scores- Leveled papers'!$H$4:$KM$4,BI$3,'English Scores- Leveled papers'!$H77:$KM77,"&lt;&gt;")=0,"",SUMIF('English Scores- Leveled papers'!$H$4:$KM$4,BI$3,'English Scores- Leveled papers'!$H77:$KM77)))</f>
        <is>
          <t/>
        </is>
      </c>
      <c r="BJ75" s="752" t="inlineStr">
        <f aca="false">IF($B75="","",IF(COUNTIFS('English Scores- Leveled papers'!$H$4:$KM$4,BJ$3,'English Scores- Leveled papers'!$H77:$KM77,"&lt;&gt;")=0,"",SUMIF('English Scores- Leveled papers'!$H$4:$KM$4,BJ$3,'English Scores- Leveled papers'!$H77:$KM77)))</f>
        <is>
          <t/>
        </is>
      </c>
      <c r="BK75" s="752" t="inlineStr">
        <f aca="false">IF($B75="","",IF(COUNTIFS('English Scores- Leveled papers'!$H$4:$KM$4,BK$3,'English Scores- Leveled papers'!$H77:$KM77,"&lt;&gt;")=0,"",SUMIF('English Scores- Leveled papers'!$H$4:$KM$4,BK$3,'English Scores- Leveled papers'!$H77:$KM77)))</f>
        <is>
          <t/>
        </is>
      </c>
      <c r="BL75" s="752" t="inlineStr">
        <f aca="false">IF($B75="","",IF(COUNTIFS('English Scores- Leveled papers'!$H$4:$KM$4,BL$3,'English Scores- Leveled papers'!$H77:$KM77,"&lt;&gt;")=0,"",SUMIF('English Scores- Leveled papers'!$H$4:$KM$4,BL$3,'English Scores- Leveled papers'!$H77:$KM77)))</f>
        <is>
          <t/>
        </is>
      </c>
      <c r="BM75" s="752" t="inlineStr">
        <f aca="false">IF($B75="","",IF(COUNTIFS('English Scores- Leveled papers'!$H$4:$KM$4,BM$3,'English Scores- Leveled papers'!$H77:$KM77,"&lt;&gt;")=0,"",SUMIF('English Scores- Leveled papers'!$H$4:$KM$4,BM$3,'English Scores- Leveled papers'!$H77:$KM77)))</f>
        <is>
          <t/>
        </is>
      </c>
      <c r="BN75" s="752" t="inlineStr">
        <f aca="false">IF($B75="","",IF(COUNTIFS('English Scores- Leveled papers'!$H$4:$KM$4,BN$3,'English Scores- Leveled papers'!$H77:$KM77,"&lt;&gt;")=0,"",SUMIF('English Scores- Leveled papers'!$H$4:$KM$4,BN$3,'English Scores- Leveled papers'!$H77:$KM77)))</f>
        <is>
          <t/>
        </is>
      </c>
      <c r="BO75" s="752" t="inlineStr">
        <f aca="false">IF($B75="","",IF(COUNTIFS('English Scores- Leveled papers'!$H$4:$KM$4,BO$3,'English Scores- Leveled papers'!$H77:$KM77,"&lt;&gt;")=0,"",SUMIF('English Scores- Leveled papers'!$H$4:$KM$4,BO$3,'English Scores- Leveled papers'!$H77:$KM77)))</f>
        <is>
          <t/>
        </is>
      </c>
      <c r="BP75" s="319" t="inlineStr">
        <f aca="false">IF($B75="","",IF(COUNTIFS('English Scores- Leveled papers'!$H$4:$KM$4,BP$3,'English Scores- Leveled papers'!$H77:$KM77,"&lt;&gt;")=0,"",SUMIF('English Scores- Leveled papers'!$H$4:$KM$4,BP$3,'English Scores- Leveled papers'!$H77:$KM77)))</f>
        <is>
          <t/>
        </is>
      </c>
      <c r="BQ75" s="319" t="inlineStr">
        <f aca="false">IF($B75="","",IF(COUNTIFS('English Scores- Leveled papers'!$H$4:$KM$4,BQ$3,'English Scores- Leveled papers'!$H77:$KM77,"&lt;&gt;")=0,"",SUMIF('English Scores- Leveled papers'!$H$4:$KM$4,BQ$3,'English Scores- Leveled papers'!$H77:$KM77)))</f>
        <is>
          <t/>
        </is>
      </c>
      <c r="BR75" s="319" t="inlineStr">
        <f aca="false">IF($B75="","",IF(COUNTIFS('English Scores- Leveled papers'!$H$4:$KM$4,BR$3,'English Scores- Leveled papers'!$H77:$KM77,"&lt;&gt;")=0,"",SUMIF('English Scores- Leveled papers'!$H$4:$KM$4,BR$3,'English Scores- Leveled papers'!$H77:$KM77)))</f>
        <is>
          <t/>
        </is>
      </c>
      <c r="BS75" s="319" t="inlineStr">
        <f aca="false">IF($B75="","",IF(COUNTIFS('English Scores- Leveled papers'!$H$4:$KM$4,BS$3,'English Scores- Leveled papers'!$H77:$KM77,"&lt;&gt;")=0,"",SUMIF('English Scores- Leveled papers'!$H$4:$KM$4,BS$3,'English Scores- Leveled papers'!$H77:$KM77)))</f>
        <is>
          <t/>
        </is>
      </c>
      <c r="BT75" s="319" t="inlineStr">
        <f aca="false">IF($B75="","",IF(COUNTIFS('English Scores- Leveled papers'!$H$4:$KM$4,BT$3,'English Scores- Leveled papers'!$H77:$KM77,"&lt;&gt;")=0,"",SUMIF('English Scores- Leveled papers'!$H$4:$KM$4,BT$3,'English Scores- Leveled papers'!$H77:$KM77)))</f>
        <is>
          <t/>
        </is>
      </c>
      <c r="BU75" s="319" t="inlineStr">
        <f aca="false">IF($B75="","",IF(COUNTIFS('English Scores- Leveled papers'!$H$4:$KM$4,BU$3,'English Scores- Leveled papers'!$H77:$KM77,"&lt;&gt;")=0,"",SUMIF('English Scores- Leveled papers'!$H$4:$KM$4,BU$3,'English Scores- Leveled papers'!$H77:$KM77)))</f>
        <is>
          <t/>
        </is>
      </c>
      <c r="BV75" s="319" t="inlineStr">
        <f aca="false">IF($B75="","",IF(COUNTIFS('English Scores- Leveled papers'!$H$4:$KM$4,BV$3,'English Scores- Leveled papers'!$H77:$KM77,"&lt;&gt;")=0,"",SUMIF('English Scores- Leveled papers'!$H$4:$KM$4,BV$3,'English Scores- Leveled papers'!$H77:$KM77)))</f>
        <is>
          <t/>
        </is>
      </c>
      <c r="BW75" s="319" t="inlineStr">
        <f aca="false">IF($B75="","",IF(COUNTIFS('English Scores- Leveled papers'!$H$4:$KM$4,BW$3,'English Scores- Leveled papers'!$H77:$KM77,"&lt;&gt;")=0,"",SUMIF('English Scores- Leveled papers'!$H$4:$KM$4,BW$3,'English Scores- Leveled papers'!$H77:$KM77)))</f>
        <is>
          <t/>
        </is>
      </c>
      <c r="BX75" s="752" t="inlineStr">
        <f aca="false">IF($B75="","",IF(COUNTIFS('English Scores- Leveled papers'!$H$4:$KM$4,BX$3,'English Scores- Leveled papers'!$H77:$KM77,"&lt;&gt;")=0,"",SUMIF('English Scores- Leveled papers'!$H$4:$KM$4,BX$3,'English Scores- Leveled papers'!$H77:$KM77)))</f>
        <is>
          <t/>
        </is>
      </c>
      <c r="BY75" s="752" t="inlineStr">
        <f aca="false">IF($B75="","",IF(COUNTIFS('English Scores- Leveled papers'!$H$4:$KM$4,BY$3,'English Scores- Leveled papers'!$H77:$KM77,"&lt;&gt;")=0,"",SUMIF('English Scores- Leveled papers'!$H$4:$KM$4,BY$3,'English Scores- Leveled papers'!$H77:$KM77)))</f>
        <is>
          <t/>
        </is>
      </c>
      <c r="BZ75" s="752" t="inlineStr">
        <f aca="false">IF($B75="","",IF(COUNTIFS('English Scores- Leveled papers'!$H$4:$KM$4,BZ$3,'English Scores- Leveled papers'!$H77:$KM77,"&lt;&gt;")=0,"",SUMIF('English Scores- Leveled papers'!$H$4:$KM$4,BZ$3,'English Scores- Leveled papers'!$H77:$KM77)))</f>
        <is>
          <t/>
        </is>
      </c>
      <c r="CA75" s="752" t="inlineStr">
        <f aca="false">IF($B75="","",IF(COUNTIFS('English Scores- Leveled papers'!$H$4:$KM$4,CA$3,'English Scores- Leveled papers'!$H77:$KM77,"&lt;&gt;")=0,"",SUMIF('English Scores- Leveled papers'!$H$4:$KM$4,CA$3,'English Scores- Leveled papers'!$H77:$KM77)))</f>
        <is>
          <t/>
        </is>
      </c>
      <c r="CB75" s="752" t="inlineStr">
        <f aca="false">IF($B75="","",IF(COUNTIFS('English Scores- Leveled papers'!$H$4:$KM$4,CB$3,'English Scores- Leveled papers'!$H77:$KM77,"&lt;&gt;")=0,"",SUMIF('English Scores- Leveled papers'!$H$4:$KM$4,CB$3,'English Scores- Leveled papers'!$H77:$KM77)))</f>
        <is>
          <t/>
        </is>
      </c>
      <c r="CC75" s="752" t="inlineStr">
        <f aca="false">IF($B75="","",IF(COUNTIFS('English Scores- Leveled papers'!$H$4:$KM$4,CC$3,'English Scores- Leveled papers'!$H77:$KM77,"&lt;&gt;")=0,"",SUMIF('English Scores- Leveled papers'!$H$4:$KM$4,CC$3,'English Scores- Leveled papers'!$H77:$KM77)))</f>
        <is>
          <t/>
        </is>
      </c>
      <c r="CD75" s="752" t="inlineStr">
        <f aca="false">IF($B75="","",IF(COUNTIFS('English Scores- Leveled papers'!$H$4:$KM$4,CD$3,'English Scores- Leveled papers'!$H77:$KM77,"&lt;&gt;")=0,"",SUMIF('English Scores- Leveled papers'!$H$4:$KM$4,CD$3,'English Scores- Leveled papers'!$H77:$KM77)))</f>
        <is>
          <t/>
        </is>
      </c>
      <c r="CE75" s="752" t="inlineStr">
        <f aca="false">IF($B75="","",IF(COUNTIFS('English Scores- Leveled papers'!$H$4:$KM$4,CE$3,'English Scores- Leveled papers'!$H77:$KM77,"&lt;&gt;")=0,"",SUMIF('English Scores- Leveled papers'!$H$4:$KM$4,CE$3,'English Scores- Leveled papers'!$H77:$KM77)))</f>
        <is>
          <t/>
        </is>
      </c>
      <c r="CF75" s="752" t="inlineStr">
        <f aca="false">IF($B75="","",IF(COUNTIFS('English Scores- Leveled papers'!$H$4:$KM$4,CF$3,'English Scores- Leveled papers'!$H77:$KM77,"&lt;&gt;")=0,"",SUMIF('English Scores- Leveled papers'!$H$4:$KM$4,CF$3,'English Scores- Leveled papers'!$H77:$KM77)))</f>
        <is>
          <t/>
        </is>
      </c>
      <c r="CG75" s="319" t="inlineStr">
        <f aca="false">IF($B75="","",IF(COUNTIFS('English Scores- Leveled papers'!$H$4:$KM$4,CG$3,'English Scores- Leveled papers'!$H77:$KM77,"&lt;&gt;")=0,"",SUMIF('English Scores- Leveled papers'!$H$4:$KM$4,CG$3,'English Scores- Leveled papers'!$H77:$KM77)))</f>
        <is>
          <t/>
        </is>
      </c>
      <c r="CH75" s="319" t="inlineStr">
        <f aca="false">IF($B75="","",IF(COUNTIFS('English Scores- Leveled papers'!$H$4:$KM$4,CH$3,'English Scores- Leveled papers'!$H77:$KM77,"&lt;&gt;")=0,"",SUMIF('English Scores- Leveled papers'!$H$4:$KM$4,CH$3,'English Scores- Leveled papers'!$H77:$KM77)))</f>
        <is>
          <t/>
        </is>
      </c>
      <c r="CI75" s="319" t="inlineStr">
        <f aca="false">IF($B75="","",IF(COUNTIFS('English Scores- Leveled papers'!$H$4:$KM$4,CI$3,'English Scores- Leveled papers'!$H77:$KM77,"&lt;&gt;")=0,"",SUMIF('English Scores- Leveled papers'!$H$4:$KM$4,CI$3,'English Scores- Leveled papers'!$H77:$KM77)))</f>
        <is>
          <t/>
        </is>
      </c>
      <c r="CJ75" s="319" t="inlineStr">
        <f aca="false">IF($B75="","",IF(COUNTIFS('English Scores- Leveled papers'!$H$4:$KM$4,CJ$3,'English Scores- Leveled papers'!$H77:$KM77,"&lt;&gt;")=0,"",SUMIF('English Scores- Leveled papers'!$H$4:$KM$4,CJ$3,'English Scores- Leveled papers'!$H77:$KM77)))</f>
        <is>
          <t/>
        </is>
      </c>
      <c r="CK75" s="319" t="inlineStr">
        <f aca="false">IF($B75="","",IF(COUNTIFS('English Scores- Leveled papers'!$H$4:$KM$4,CK$3,'English Scores- Leveled papers'!$H77:$KM77,"&lt;&gt;")=0,"",SUMIF('English Scores- Leveled papers'!$H$4:$KM$4,CK$3,'English Scores- Leveled papers'!$H77:$KM77)))</f>
        <is>
          <t/>
        </is>
      </c>
      <c r="CL75" s="752" t="inlineStr">
        <f aca="false">IF($B75="","",IF(COUNTIFS('English Scores- Leveled papers'!$H$4:$KM$4,CL$3,'English Scores- Leveled papers'!$H77:$KM77,"&lt;&gt;")=0,"",SUMIF('English Scores- Leveled papers'!$H$4:$KM$4,CL$3,'English Scores- Leveled papers'!$H77:$KM77)))</f>
        <is>
          <t/>
        </is>
      </c>
      <c r="CM75" s="752" t="inlineStr">
        <f aca="false">IF($B75="","",IF(COUNTIFS('English Scores- Leveled papers'!$H$4:$KM$4,CM$3,'English Scores- Leveled papers'!$H77:$KM77,"&lt;&gt;")=0,"",SUMIF('English Scores- Leveled papers'!$H$4:$KM$4,CM$3,'English Scores- Leveled papers'!$H77:$KM77)))</f>
        <is>
          <t/>
        </is>
      </c>
      <c r="CN75" s="752" t="inlineStr">
        <f aca="false">IF($B75="","",IF(COUNTIFS('English Scores- Leveled papers'!$H$4:$KM$4,CN$3,'English Scores- Leveled papers'!$H77:$KM77,"&lt;&gt;")=0,"",SUMIF('English Scores- Leveled papers'!$H$4:$KM$4,CN$3,'English Scores- Leveled papers'!$H77:$KM77)))</f>
        <is>
          <t/>
        </is>
      </c>
      <c r="CO75" s="752" t="inlineStr">
        <f aca="false">IF($B75="","",IF(COUNTIFS('English Scores- Leveled papers'!$H$4:$KM$4,CO$3,'English Scores- Leveled papers'!$H77:$KM77,"&lt;&gt;")=0,"",SUMIF('English Scores- Leveled papers'!$H$4:$KM$4,CO$3,'English Scores- Leveled papers'!$H77:$KM77)))</f>
        <is>
          <t/>
        </is>
      </c>
      <c r="CP75" s="752" t="inlineStr">
        <f aca="false">IF($B75="","",IF(COUNTIFS('English Scores- Leveled papers'!$H$4:$KM$4,CP$3,'English Scores- Leveled papers'!$H77:$KM77,"&lt;&gt;")=0,"",SUMIF('English Scores- Leveled papers'!$H$4:$KM$4,CP$3,'English Scores- Leveled papers'!$H77:$KM77)))</f>
        <is>
          <t/>
        </is>
      </c>
      <c r="CQ75" s="752" t="inlineStr">
        <f aca="false">IF($B75="","",IF(COUNTIFS('English Scores- Leveled papers'!$H$4:$KM$4,CQ$3,'English Scores- Leveled papers'!$H77:$KM77,"&lt;&gt;")=0,"",SUMIF('English Scores- Leveled papers'!$H$4:$KM$4,CQ$3,'English Scores- Leveled papers'!$H77:$KM77)))</f>
        <is>
          <t/>
        </is>
      </c>
      <c r="CR75" s="752" t="inlineStr">
        <f aca="false">IF($B75="","",IF(COUNTIFS('English Scores- Leveled papers'!$H$4:$KM$4,CR$3,'English Scores- Leveled papers'!$H77:$KM77,"&lt;&gt;")=0,"",SUMIF('English Scores- Leveled papers'!$H$4:$KM$4,CR$3,'English Scores- Leveled papers'!$H77:$KM77)))</f>
        <is>
          <t/>
        </is>
      </c>
      <c r="CS75" s="752" t="inlineStr">
        <f aca="false">IF($B75="","",IF(COUNTIFS('English Scores- Leveled papers'!$H$4:$KM$4,CS$3,'English Scores- Leveled papers'!$H77:$KM77,"&lt;&gt;")=0,"",SUMIF('English Scores- Leveled papers'!$H$4:$KM$4,CS$3,'English Scores- Leveled papers'!$H77:$KM77)))</f>
        <is>
          <t/>
        </is>
      </c>
      <c r="CT75" s="319" t="inlineStr">
        <f aca="false">IF($B75="","",IF(COUNTIFS('English Scores- Leveled papers'!$H$4:$KM$4,CT$3,'English Scores- Leveled papers'!$H77:$KM77,"&lt;&gt;")=0,"",SUMIF('English Scores- Leveled papers'!$H$4:$KM$4,CT$3,'English Scores- Leveled papers'!$H77:$KM77)))</f>
        <is>
          <t/>
        </is>
      </c>
      <c r="CU75" s="319" t="inlineStr">
        <f aca="false">IF($B75="","",IF(COUNTIFS('English Scores- Leveled papers'!$H$4:$KM$4,CU$3,'English Scores- Leveled papers'!$H77:$KM77,"&lt;&gt;")=0,"",SUMIF('English Scores- Leveled papers'!$H$4:$KM$4,CU$3,'English Scores- Leveled papers'!$H77:$KM77)))</f>
        <is>
          <t/>
        </is>
      </c>
      <c r="CV75" s="319" t="inlineStr">
        <f aca="false">IF($B75="","",IF(COUNTIFS('English Scores- Leveled papers'!$H$4:$KM$4,CV$3,'English Scores- Leveled papers'!$H77:$KM77,"&lt;&gt;")=0,"",SUMIF('English Scores- Leveled papers'!$H$4:$KM$4,CV$3,'English Scores- Leveled papers'!$H77:$KM77)))</f>
        <is>
          <t/>
        </is>
      </c>
      <c r="CW75" s="319" t="inlineStr">
        <f aca="false">IF($B75="","",IF(COUNTIFS('English Scores- Leveled papers'!$H$4:$KM$4,CW$3,'English Scores- Leveled papers'!$H77:$KM77,"&lt;&gt;")=0,"",SUMIF('English Scores- Leveled papers'!$H$4:$KM$4,CW$3,'English Scores- Leveled papers'!$H77:$KM77)))</f>
        <is>
          <t/>
        </is>
      </c>
      <c r="CX75" s="319" t="inlineStr">
        <f aca="false">IF($B75="","",IF(COUNTIFS('English Scores- Leveled papers'!$H$4:$KM$4,CX$3,'English Scores- Leveled papers'!$H77:$KM77,"&lt;&gt;")=0,"",SUMIF('English Scores- Leveled papers'!$H$4:$KM$4,CX$3,'English Scores- Leveled papers'!$H77:$KM77)))</f>
        <is>
          <t/>
        </is>
      </c>
      <c r="CY75" s="319" t="inlineStr">
        <f aca="false">IF($B75="","",IF(COUNTIFS('English Scores- Leveled papers'!$H$4:$KM$4,CY$3,'English Scores- Leveled papers'!$H77:$KM77,"&lt;&gt;")=0,"",SUMIF('English Scores- Leveled papers'!$H$4:$KM$4,CY$3,'English Scores- Leveled papers'!$H77:$KM77)))</f>
        <is>
          <t/>
        </is>
      </c>
      <c r="CZ75" s="319" t="inlineStr">
        <f aca="false">IF($B75="","",IF(COUNTIFS('English Scores- Leveled papers'!$H$4:$KM$4,CZ$3,'English Scores- Leveled papers'!$H77:$KM77,"&lt;&gt;")=0,"",SUMIF('English Scores- Leveled papers'!$H$4:$KM$4,CZ$3,'English Scores- Leveled papers'!$H77:$KM77)))</f>
        <is>
          <t/>
        </is>
      </c>
      <c r="DA75" s="319" t="inlineStr">
        <f aca="false">IF($B75="","",IF(COUNTIFS('English Scores- Leveled papers'!$H$4:$KM$4,DA$3,'English Scores- Leveled papers'!$H77:$KM77,"&lt;&gt;")=0,"",SUMIF('English Scores- Leveled papers'!$H$4:$KM$4,DA$3,'English Scores- Leveled papers'!$H77:$KM77)))</f>
        <is>
          <t/>
        </is>
      </c>
      <c r="DB75" s="319" t="inlineStr">
        <f aca="false">IF($B75="","",IF(COUNTIFS('English Scores- Leveled papers'!$H$4:$KM$4,DB$3,'English Scores- Leveled papers'!$H77:$KM77,"&lt;&gt;")=0,"",SUMIF('English Scores- Leveled papers'!$H$4:$KM$4,DB$3,'English Scores- Leveled papers'!$H77:$KM77)))</f>
        <is>
          <t/>
        </is>
      </c>
      <c r="DC75" s="319" t="inlineStr">
        <f aca="false">IF($B75="","",IF(COUNTIFS('English Scores- Leveled papers'!$H$4:$KM$4,DC$3,'English Scores- Leveled papers'!$H77:$KM77,"&lt;&gt;")=0,"",SUMIF('English Scores- Leveled papers'!$H$4:$KM$4,DC$3,'English Scores- Leveled papers'!$H77:$KM77)))</f>
        <is>
          <t/>
        </is>
      </c>
      <c r="DD75" s="319" t="inlineStr">
        <f aca="false">IF($B75="","",IF(COUNTIFS('English Scores- Leveled papers'!$H$4:$KM$4,DD$3,'English Scores- Leveled papers'!$H77:$KM77,"&lt;&gt;")=0,"",SUMIF('English Scores- Leveled papers'!$H$4:$KM$4,DD$3,'English Scores- Leveled papers'!$H77:$KM77)))</f>
        <is>
          <t/>
        </is>
      </c>
      <c r="DE75" s="319" t="inlineStr">
        <f aca="false">IF($B75="","",IF(COUNTIFS('English Scores- Leveled papers'!$H$4:$KM$4,DE$3,'English Scores- Leveled papers'!$H77:$KM77,"&lt;&gt;")=0,"",SUMIF('English Scores- Leveled papers'!$H$4:$KM$4,DE$3,'English Scores- Leveled papers'!$H77:$KM77)))</f>
        <is>
          <t/>
        </is>
      </c>
      <c r="DF75" s="752" t="inlineStr">
        <f aca="false">IF($B75="","",IF(COUNTIFS('English Scores- Leveled papers'!$H$4:$KM$4,DF$3,'English Scores- Leveled papers'!$H77:$KM77,"&lt;&gt;")=0,"",SUMIF('English Scores- Leveled papers'!$H$4:$KM$4,DF$3,'English Scores- Leveled papers'!$H77:$KM77)))</f>
        <is>
          <t/>
        </is>
      </c>
      <c r="DG75" s="752" t="inlineStr">
        <f aca="false">IF($B75="","",IF(COUNTIFS('English Scores- Leveled papers'!$H$4:$KM$4,DG$3,'English Scores- Leveled papers'!$H77:$KM77,"&lt;&gt;")=0,"",SUMIF('English Scores- Leveled papers'!$H$4:$KM$4,DG$3,'English Scores- Leveled papers'!$H77:$KM77)))</f>
        <is>
          <t/>
        </is>
      </c>
      <c r="DH75" s="752" t="inlineStr">
        <f aca="false">IF($B75="","",IF(COUNTIFS('English Scores- Leveled papers'!$H$4:$KM$4,DH$3,'English Scores- Leveled papers'!$H77:$KM77,"&lt;&gt;")=0,"",SUMIF('English Scores- Leveled papers'!$H$4:$KM$4,DH$3,'English Scores- Leveled papers'!$H77:$KM77)))</f>
        <is>
          <t/>
        </is>
      </c>
      <c r="DI75" s="752" t="inlineStr">
        <f aca="false">IF($B75="","",IF(COUNTIFS('English Scores- Leveled papers'!$H$4:$KM$4,DI$3,'English Scores- Leveled papers'!$H77:$KM77,"&lt;&gt;")=0,"",SUMIF('English Scores- Leveled papers'!$H$4:$KM$4,DI$3,'English Scores- Leveled papers'!$H77:$KM77)))</f>
        <is>
          <t/>
        </is>
      </c>
      <c r="DJ75" s="752" t="inlineStr">
        <f aca="false">IF($B75="","",IF(COUNTIFS('English Scores- Leveled papers'!$H$4:$KM$4,DJ$3,'English Scores- Leveled papers'!$H77:$KM77,"&lt;&gt;")=0,"",SUMIF('English Scores- Leveled papers'!$H$4:$KM$4,DJ$3,'English Scores- Leveled papers'!$H77:$KM77)))</f>
        <is>
          <t/>
        </is>
      </c>
      <c r="DK75" s="752" t="inlineStr">
        <f aca="false">IF($B75="","",IF(COUNTIFS('English Scores- Leveled papers'!$H$4:$KM$4,DK$3,'English Scores- Leveled papers'!$H77:$KM77,"&lt;&gt;")=0,"",SUMIF('English Scores- Leveled papers'!$H$4:$KM$4,DK$3,'English Scores- Leveled papers'!$H77:$KM77)))</f>
        <is>
          <t/>
        </is>
      </c>
      <c r="DL75" s="752" t="inlineStr">
        <f aca="false">IF($B75="","",IF(COUNTIFS('English Scores- Leveled papers'!$H$4:$KM$4,DL$3,'English Scores- Leveled papers'!$H77:$KM77,"&lt;&gt;")=0,"",SUMIF('English Scores- Leveled papers'!$H$4:$KM$4,DL$3,'English Scores- Leveled papers'!$H77:$KM77)))</f>
        <is>
          <t/>
        </is>
      </c>
      <c r="DM75" s="752" t="inlineStr">
        <f aca="false">IF($B75="","",IF(COUNTIFS('English Scores- Leveled papers'!$H$4:$KM$4,DM$3,'English Scores- Leveled papers'!$H77:$KM77,"&lt;&gt;")=0,"",SUMIF('English Scores- Leveled papers'!$H$4:$KM$4,DM$3,'English Scores- Leveled papers'!$H77:$KM77)))</f>
        <is>
          <t/>
        </is>
      </c>
      <c r="DN75" s="752" t="inlineStr">
        <f aca="false">IF($B75="","",IF(COUNTIFS('English Scores- Leveled papers'!$H$4:$KM$4,DN$3,'English Scores- Leveled papers'!$H77:$KM77,"&lt;&gt;")=0,"",SUMIF('English Scores- Leveled papers'!$H$4:$KM$4,DN$3,'English Scores- Leveled papers'!$H77:$KM77)))</f>
        <is>
          <t/>
        </is>
      </c>
      <c r="DO75" s="752" t="inlineStr">
        <f aca="false">IF($B75="","",IF(COUNTIFS('English Scores- Leveled papers'!$H$4:$KM$4,DO$3,'English Scores- Leveled papers'!$H77:$KM77,"&lt;&gt;")=0,"",SUMIF('English Scores- Leveled papers'!$H$4:$KM$4,DO$3,'English Scores- Leveled papers'!$H77:$KM77)))</f>
        <is>
          <t/>
        </is>
      </c>
      <c r="DP75" s="752" t="inlineStr">
        <f aca="false">IF($B75="","",IF(COUNTIFS('English Scores- Leveled papers'!$H$4:$KM$4,DP$3,'English Scores- Leveled papers'!$H77:$KM77,"&lt;&gt;")=0,"",SUMIF('English Scores- Leveled papers'!$H$4:$KM$4,DP$3,'English Scores- Leveled papers'!$H77:$KM77)))</f>
        <is>
          <t/>
        </is>
      </c>
      <c r="DQ75" s="752" t="inlineStr">
        <f aca="false">IF($B75="","",IF(COUNTIFS('English Scores- Leveled papers'!$H$4:$KM$4,DQ$3,'English Scores- Leveled papers'!$H77:$KM77,"&lt;&gt;")=0,"",SUMIF('English Scores- Leveled papers'!$H$4:$KM$4,DQ$3,'English Scores- Leveled papers'!$H77:$KM77)))</f>
        <is>
          <t/>
        </is>
      </c>
      <c r="DR75" s="319" t="inlineStr">
        <f aca="false">IF($B75="","",IF(COUNTIFS('English Scores- Leveled papers'!$H$4:$KM$4,DR$3,'English Scores- Leveled papers'!$H77:$KM77,"&lt;&gt;")=0,"",SUMIF('English Scores- Leveled papers'!$H$4:$KM$4,DR$3,'English Scores- Leveled papers'!$H77:$KM77)))</f>
        <is>
          <t/>
        </is>
      </c>
      <c r="DS75" s="319" t="inlineStr">
        <f aca="false">IF($B75="","",IF(COUNTIFS('English Scores- Leveled papers'!$H$4:$KM$4,DS$3,'English Scores- Leveled papers'!$H77:$KM77,"&lt;&gt;")=0,"",SUMIF('English Scores- Leveled papers'!$H$4:$KM$4,DS$3,'English Scores- Leveled papers'!$H77:$KM77)))</f>
        <is>
          <t/>
        </is>
      </c>
      <c r="DT75" s="319" t="inlineStr">
        <f aca="false">IF($B75="","",IF(COUNTIFS('English Scores- Leveled papers'!$H$4:$KM$4,DT$3,'English Scores- Leveled papers'!$H77:$KM77,"&lt;&gt;")=0,"",SUMIF('English Scores- Leveled papers'!$H$4:$KM$4,DT$3,'English Scores- Leveled papers'!$H77:$KM77)))</f>
        <is>
          <t/>
        </is>
      </c>
      <c r="DU75" s="319" t="inlineStr">
        <f aca="false">IF($B75="","",IF(COUNTIFS('English Scores- Leveled papers'!$H$4:$KM$4,DU$3,'English Scores- Leveled papers'!$H77:$KM77,"&lt;&gt;")=0,"",SUMIF('English Scores- Leveled papers'!$H$4:$KM$4,DU$3,'English Scores- Leveled papers'!$H77:$KM77)))</f>
        <is>
          <t/>
        </is>
      </c>
      <c r="DV75" s="319" t="inlineStr">
        <f aca="false">IF($B75="","",IF(COUNTIFS('English Scores- Leveled papers'!$H$4:$KM$4,DV$3,'English Scores- Leveled papers'!$H77:$KM77,"&lt;&gt;")=0,"",SUMIF('English Scores- Leveled papers'!$H$4:$KM$4,DV$3,'English Scores- Leveled papers'!$H77:$KM77)))</f>
        <is>
          <t/>
        </is>
      </c>
      <c r="DW75" s="319" t="inlineStr">
        <f aca="false">IF($B75="","",IF(COUNTIFS('English Scores- Leveled papers'!$H$4:$KM$4,DW$3,'English Scores- Leveled papers'!$H77:$KM77,"&lt;&gt;")=0,"",SUMIF('English Scores- Leveled papers'!$H$4:$KM$4,DW$3,'English Scores- Leveled papers'!$H77:$KM77)))</f>
        <is>
          <t/>
        </is>
      </c>
      <c r="DX75" s="319" t="inlineStr">
        <f aca="false">IF($B75="","",IF(COUNTIFS('English Scores- Leveled papers'!$H$4:$KM$4,DX$3,'English Scores- Leveled papers'!$H77:$KM77,"&lt;&gt;")=0,"",SUMIF('English Scores- Leveled papers'!$H$4:$KM$4,DX$3,'English Scores- Leveled papers'!$H77:$KM77)))</f>
        <is>
          <t/>
        </is>
      </c>
      <c r="DY75" s="319" t="inlineStr">
        <f aca="false">IF($B75="","",IF(COUNTIFS('English Scores- Leveled papers'!$H$4:$KM$4,DY$3,'English Scores- Leveled papers'!$H77:$KM77,"&lt;&gt;")=0,"",SUMIF('English Scores- Leveled papers'!$H$4:$KM$4,DY$3,'English Scores- Leveled papers'!$H77:$KM77)))</f>
        <is>
          <t/>
        </is>
      </c>
      <c r="DZ75" s="319" t="inlineStr">
        <f aca="false">IF($B75="","",IF(COUNTIFS('English Scores- Leveled papers'!$H$4:$KM$4,DZ$3,'English Scores- Leveled papers'!$H77:$KM77,"&lt;&gt;")=0,"",SUMIF('English Scores- Leveled papers'!$H$4:$KM$4,DZ$3,'English Scores- Leveled papers'!$H77:$KM77)))</f>
        <is>
          <t/>
        </is>
      </c>
      <c r="EA75" s="319" t="inlineStr">
        <f aca="false">IF($B75="","",IF(COUNTIFS('English Scores- Leveled papers'!$H$4:$KM$4,EA$3,'English Scores- Leveled papers'!$H77:$KM77,"&lt;&gt;")=0,"",SUMIF('English Scores- Leveled papers'!$H$4:$KM$4,EA$3,'English Scores- Leveled papers'!$H77:$KM77)))</f>
        <is>
          <t/>
        </is>
      </c>
      <c r="EB75" s="319" t="inlineStr">
        <f aca="false">IF($B75="","",IF(COUNTIFS('English Scores- Leveled papers'!$H$4:$KM$4,EB$3,'English Scores- Leveled papers'!$H77:$KM77,"&lt;&gt;")=0,"",SUMIF('English Scores- Leveled papers'!$H$4:$KM$4,EB$3,'English Scores- Leveled papers'!$H77:$KM77)))</f>
        <is>
          <t/>
        </is>
      </c>
      <c r="EC75" s="319" t="inlineStr">
        <f aca="false">IF($B75="","",IF(COUNTIFS('English Scores- Leveled papers'!$H$4:$KM$4,EC$3,'English Scores- Leveled papers'!$H77:$KM77,"&lt;&gt;")=0,"",SUMIF('English Scores- Leveled papers'!$H$4:$KM$4,EC$3,'English Scores- Leveled papers'!$H77:$KM77)))</f>
        <is>
          <t/>
        </is>
      </c>
      <c r="ED75" s="752" t="inlineStr">
        <f aca="false">IF($B75="","",IF(COUNTIFS('English Scores- Leveled papers'!$H$4:$KM$4,ED$3,'English Scores- Leveled papers'!$H77:$KM77,"&lt;&gt;")=0,"",SUMIF('English Scores- Leveled papers'!$H$4:$KM$4,ED$3,'English Scores- Leveled papers'!$H77:$KM77)))</f>
        <is>
          <t/>
        </is>
      </c>
      <c r="EE75" s="752" t="inlineStr">
        <f aca="false">IF($B75="","",IF(COUNTIFS('English Scores- Leveled papers'!$H$4:$KM$4,EE$3,'English Scores- Leveled papers'!$H77:$KM77,"&lt;&gt;")=0,"",SUMIF('English Scores- Leveled papers'!$H$4:$KM$4,EE$3,'English Scores- Leveled papers'!$H77:$KM77)))</f>
        <is>
          <t/>
        </is>
      </c>
      <c r="EF75" s="752" t="inlineStr">
        <f aca="false">IF($B75="","",IF(COUNTIFS('English Scores- Leveled papers'!$H$4:$KM$4,EF$3,'English Scores- Leveled papers'!$H77:$KM77,"&lt;&gt;")=0,"",SUMIF('English Scores- Leveled papers'!$H$4:$KM$4,EF$3,'English Scores- Leveled papers'!$H77:$KM77)))</f>
        <is>
          <t/>
        </is>
      </c>
      <c r="EG75" s="752" t="inlineStr">
        <f aca="false">IF($B75="","",IF(COUNTIFS('English Scores- Leveled papers'!$H$4:$KM$4,EG$3,'English Scores- Leveled papers'!$H77:$KM77,"&lt;&gt;")=0,"",SUMIF('English Scores- Leveled papers'!$H$4:$KM$4,EG$3,'English Scores- Leveled papers'!$H77:$KM77)))</f>
        <is>
          <t/>
        </is>
      </c>
      <c r="EH75" s="752" t="inlineStr">
        <f aca="false">IF($B75="","",IF(COUNTIFS('English Scores- Leveled papers'!$H$4:$KM$4,EH$3,'English Scores- Leveled papers'!$H77:$KM77,"&lt;&gt;")=0,"",SUMIF('English Scores- Leveled papers'!$H$4:$KM$4,EH$3,'English Scores- Leveled papers'!$H77:$KM77)))</f>
        <is>
          <t/>
        </is>
      </c>
      <c r="EI75" s="752" t="inlineStr">
        <f aca="false">IF($B75="","",IF(COUNTIFS('English Scores- Leveled papers'!$H$4:$KM$4,EI$3,'English Scores- Leveled papers'!$H77:$KM77,"&lt;&gt;")=0,"",SUMIF('English Scores- Leveled papers'!$H$4:$KM$4,EI$3,'English Scores- Leveled papers'!$H77:$KM77)))</f>
        <is>
          <t/>
        </is>
      </c>
      <c r="EJ75" s="752" t="inlineStr">
        <f aca="false">IF($B75="","",IF(COUNTIFS('English Scores- Leveled papers'!$H$4:$KM$4,EJ$3,'English Scores- Leveled papers'!$H77:$KM77,"&lt;&gt;")=0,"",SUMIF('English Scores- Leveled papers'!$H$4:$KM$4,EJ$3,'English Scores- Leveled papers'!$H77:$KM77)))</f>
        <is>
          <t/>
        </is>
      </c>
      <c r="EK75" s="752" t="inlineStr">
        <f aca="false">IF($B75="","",IF(COUNTIFS('English Scores- Leveled papers'!$H$4:$KM$4,EK$3,'English Scores- Leveled papers'!$H77:$KM77,"&lt;&gt;")=0,"",SUMIF('English Scores- Leveled papers'!$H$4:$KM$4,EK$3,'English Scores- Leveled papers'!$H77:$KM77)))</f>
        <is>
          <t/>
        </is>
      </c>
      <c r="EL75" s="752" t="inlineStr">
        <f aca="false">IF($B75="","",IF(COUNTIFS('English Scores- Leveled papers'!$H$4:$KM$4,EL$3,'English Scores- Leveled papers'!$H77:$KM77,"&lt;&gt;")=0,"",SUMIF('English Scores- Leveled papers'!$H$4:$KM$4,EL$3,'English Scores- Leveled papers'!$H77:$KM77)))</f>
        <is>
          <t/>
        </is>
      </c>
      <c r="EM75" s="752" t="inlineStr">
        <f aca="false">IF($B75="","",IF(COUNTIFS('English Scores- Leveled papers'!$H$4:$KM$4,EM$3,'English Scores- Leveled papers'!$H77:$KM77,"&lt;&gt;")=0,"",SUMIF('English Scores- Leveled papers'!$H$4:$KM$4,EM$3,'English Scores- Leveled papers'!$H77:$KM77)))</f>
        <is>
          <t/>
        </is>
      </c>
      <c r="EN75" s="752" t="inlineStr">
        <f aca="false">IF($B75="","",IF(COUNTIFS('English Scores- Leveled papers'!$H$4:$KM$4,EN$3,'English Scores- Leveled papers'!$H77:$KM77,"&lt;&gt;")=0,"",SUMIF('English Scores- Leveled papers'!$H$4:$KM$4,EN$3,'English Scores- Leveled papers'!$H77:$KM77)))</f>
        <is>
          <t/>
        </is>
      </c>
      <c r="EO75" s="752" t="inlineStr">
        <f aca="false">IF($B75="","",IF(COUNTIFS('English Scores- Leveled papers'!$H$4:$KM$4,EO$3,'English Scores- Leveled papers'!$H77:$KM77,"&lt;&gt;")=0,"",SUMIF('English Scores- Leveled papers'!$H$4:$KM$4,EO$3,'English Scores- Leveled papers'!$H77:$KM77)))</f>
        <is>
          <t/>
        </is>
      </c>
      <c r="EP75" s="752" t="inlineStr">
        <f aca="false">IF($B75="","",IF(COUNTIFS('English Scores- Leveled papers'!$H$4:$KM$4,EP$3,'English Scores- Leveled papers'!$H77:$KM77,"&lt;&gt;")=0,"",SUMIF('English Scores- Leveled papers'!$H$4:$KM$4,EP$3,'English Scores- Leveled papers'!$H77:$KM77)))</f>
        <is>
          <t/>
        </is>
      </c>
    </row>
    <row r="76" customFormat="false" ht="12.75" hidden="false" customHeight="true" outlineLevel="0" collapsed="false">
      <c r="A76" s="315" t="n">
        <v>72</v>
      </c>
      <c r="B76" s="315" t="inlineStr">
        <f aca="false">'English Scores- Leveled papers'!B78</f>
        <is>
          <t/>
        </is>
      </c>
      <c r="C76" s="751" t="e">
        <f aca="false">IF('RC Mastery Check+Question type'!D76="","",IF(OR('RC Mastery Check+Question type'!D76=-0.5,'RC Mastery Check+Question type'!D76=0,'RC Mastery Check+Question type'!D76=0.2,'RC Mastery Check+Question type'!D76=0.5),"NR",'cover sheet'!#ref!))</f>
        <v>#VALUE!</v>
      </c>
      <c r="D76" s="316" t="inlineStr">
        <f aca="false">IF(OR(B76="",COUNT('English Scores- Leveled papers'!AJ78:KM78)=0),"",IF((AND(R76&gt;=(70/100),R76&lt;1.1)),9,IF(AND(Q76&gt;=(70/100),Q76&lt;1.1),8,IF(AND(P76&gt;=(70/100),P76&lt;1.1),7,IF(AND(O76&gt;=(70/100),O76&lt;1.1),6,IF(AND(N76&gt;=0.7,N76&lt;1.1),5,IF(AND(M76&gt;=0.7,M76&lt;1.1),5,IF(AND(L76&gt;=0.7,L76&lt;1.1),4,IF(AND(K76&gt;=0.7,K76&lt;1.1),4,IF(AND(J76&gt;=0.7,J76&lt;1.1),3,IF(AND(I76&gt;=0.7,I76&lt;1.1),3,IF(AND(H76&gt;=0.7,H76&lt;1.1),2,IF(AND(G76&gt;=0.7,G76&lt;1.1),2,IF(AND(F76&gt;=0.7,F76&lt;1.1),1,IF(AND(E76&gt;=0.7,E76&lt;1.1),1,IF(COUNT('English Scores- Leveled papers'!AJ78:AK78)=0,"","NR"))))))))))))))))</f>
        <is>
          <t/>
        </is>
      </c>
      <c r="E76" s="318" t="str">
        <f aca="false">IF((B76=""),"",IF(COUNT(S76:W76)=0,"",ROUND(SUM(S76:W76)/SUM($S$2:$W$2),1)))</f>
        <v/>
      </c>
      <c r="F76" s="318" t="str">
        <f aca="false">IF((B76=""),"",IF(COUNT(X76:AB76)=0,"",ROUND(SUM(X76:AB76)/SUM($X$2:$AB$2),1)))</f>
        <v/>
      </c>
      <c r="G76" s="318" t="str">
        <f aca="false">IFERROR(IF((B76=""),"",IF(COUNT(AC76:AH76)=0,"",ROUND(SUM(AC76:AH76)/SUM($AC$2:$AH$2),1))),"")</f>
        <v/>
      </c>
      <c r="H76" s="318" t="str">
        <f aca="false">IFERROR(IF((B76=""),"",IF(COUNT(AI76:AN76)=0,"",ROUND(SUM(AI76:AN76)/SUM($AI$2:$AN$2),1))),0)</f>
        <v/>
      </c>
      <c r="I76" s="318" t="str">
        <f aca="false">IFERROR(IF((B76=""),"",IF(COUNT(AO76:AY76)=0,"",ROUND(SUM(AO76:AY76)/SUM($AO$2:$AY$2),1))),0)</f>
        <v/>
      </c>
      <c r="J76" s="318" t="str">
        <f aca="false">IFERROR(IF((B76=""),"",IF(COUNT(AZ76:BO76)=0,"",ROUND(SUM(AZ76:BO76)/SUM($AZ$2:$BO$2),1))),0)</f>
        <v/>
      </c>
      <c r="K76" s="318" t="str">
        <f aca="false">IFERROR(IF((B76=""),"",IF(COUNT(BP76:BW76)=0,"",ROUND(SUM(BP76:BW76)/SUM($BP$2:$BW$2),1))),0)</f>
        <v/>
      </c>
      <c r="L76" s="318" t="str">
        <f aca="false">IFERROR(IF((B76=""),"",IF(COUNT(BX76:CF76)=0,"",ROUND(SUM(BX76:CF76)/SUM($BX$2:$CF$2),1))),0)</f>
        <v/>
      </c>
      <c r="M76" s="318" t="str">
        <f aca="false">IFERROR(IF((B76=""),"",IF(COUNT(CG76:CK76)=0,"",ROUND(SUM(CG76:CK76)/SUM($CG$2:$CK$2),1))),0)</f>
        <v/>
      </c>
      <c r="N76" s="318" t="str">
        <f aca="false">IFERROR(IF((B76=""),"",IF(COUNT(CL76:CS76)=0,"",ROUND(SUM(CL76:CS76)/SUM($CL$2:$CS$2),1))),0)</f>
        <v/>
      </c>
      <c r="O76" s="318" t="str">
        <f aca="false">IFERROR(IF((B76=""),"",IF(COUNT(CT76:DE76)=0,"",ROUND(SUM(CT76:DE76)/SUM($CT$2:$DE$2),1))),0)</f>
        <v/>
      </c>
      <c r="P76" s="318" t="str">
        <f aca="false">IFERROR(IF((B76=""),"",IF(COUNT(DF76:DQ76)=0,"",ROUND(SUM(DF76:DQ76)/SUM($DF$2:$DQ$2),1))),0)</f>
        <v/>
      </c>
      <c r="Q76" s="318" t="str">
        <f aca="false">IFERROR(IF((B76=""),"",IF(COUNT(DR76:EB76)=0,"",ROUND(SUM(DR76:EB76)/SUM($DR$2:$EB$2),1))),0)</f>
        <v/>
      </c>
      <c r="R76" s="318" t="str">
        <f aca="false">(IF((B76=""),"",IF(COUNT(ED76:EP76)=0,"",ROUND(SUM(ED76:EP76)/SUM($ED$2:$EP$2),1))))</f>
        <v/>
      </c>
      <c r="S76" s="319" t="inlineStr">
        <f aca="false">IF($B76="","",IF(COUNTIFS('English Scores- Leveled papers'!$H$4:$KM$4,S$3,'English Scores- Leveled papers'!$H78:$KM78,"&lt;&gt;")=0,"",SUMIF('English Scores- Leveled papers'!$H$4:$KM$4,S$3,'English Scores- Leveled papers'!$H78:$KM78)))</f>
        <is>
          <t/>
        </is>
      </c>
      <c r="T76" s="319" t="inlineStr">
        <f aca="false">IF($B76="","",IF(COUNTIFS('English Scores- Leveled papers'!$H$4:$KM$4,T$3,'English Scores- Leveled papers'!$H78:$KM78,"&lt;&gt;")=0,"",SUMIF('English Scores- Leveled papers'!$H$4:$KM$4,T$3,'English Scores- Leveled papers'!$H78:$KM78)))</f>
        <is>
          <t/>
        </is>
      </c>
      <c r="U76" s="319" t="inlineStr">
        <f aca="false">IF($B76="","",IF(COUNTIFS('English Scores- Leveled papers'!$H$4:$KM$4,U$3,'English Scores- Leveled papers'!$H78:$KM78,"&lt;&gt;")=0,"",SUMIF('English Scores- Leveled papers'!$H$4:$KM$4,U$3,'English Scores- Leveled papers'!$H78:$KM78)))</f>
        <is>
          <t/>
        </is>
      </c>
      <c r="V76" s="319" t="inlineStr">
        <f aca="false">IF($B76="","",IF(COUNTIFS('English Scores- Leveled papers'!$H$4:$KM$4,V$3,'English Scores- Leveled papers'!$H78:$KM78,"&lt;&gt;")=0,"",SUMIF('English Scores- Leveled papers'!$H$4:$KM$4,V$3,'English Scores- Leveled papers'!$H78:$KM78)))</f>
        <is>
          <t/>
        </is>
      </c>
      <c r="W76" s="319" t="inlineStr">
        <f aca="false">IF($B76="","",IF(COUNTIFS('English Scores- Leveled papers'!$H$4:$KM$4,W$3,'English Scores- Leveled papers'!$H78:$KM78,"&lt;&gt;")=0,"",SUMIF('English Scores- Leveled papers'!$H$4:$KM$4,W$3,'English Scores- Leveled papers'!$H78:$KM78)))</f>
        <is>
          <t/>
        </is>
      </c>
      <c r="X76" s="752" t="inlineStr">
        <f aca="false">IF($B76="","",IF(COUNTIFS('English Scores- Leveled papers'!$H$4:$KM$4,X$3,'English Scores- Leveled papers'!$H78:$KM78,"&lt;&gt;")=0,"",SUMIF('English Scores- Leveled papers'!$H$4:$KM$4,X$3,'English Scores- Leveled papers'!$H78:$KM78)))</f>
        <is>
          <t/>
        </is>
      </c>
      <c r="Y76" s="752" t="inlineStr">
        <f aca="false">IF($B76="","",IF(COUNTIFS('English Scores- Leveled papers'!$H$4:$KM$4,Y$3,'English Scores- Leveled papers'!$H78:$KM78,"&lt;&gt;")=0,"",SUMIF('English Scores- Leveled papers'!$H$4:$KM$4,Y$3,'English Scores- Leveled papers'!$H78:$KM78)))</f>
        <is>
          <t/>
        </is>
      </c>
      <c r="Z76" s="752" t="inlineStr">
        <f aca="false">IF($B76="","",IF(COUNTIFS('English Scores- Leveled papers'!$H$4:$KM$4,Z$3,'English Scores- Leveled papers'!$H78:$KM78,"&lt;&gt;")=0,"",SUMIF('English Scores- Leveled papers'!$H$4:$KM$4,Z$3,'English Scores- Leveled papers'!$H78:$KM78)))</f>
        <is>
          <t/>
        </is>
      </c>
      <c r="AA76" s="752" t="inlineStr">
        <f aca="false">IF($B76="","",IF(COUNTIFS('English Scores- Leveled papers'!$H$4:$KM$4,AA$3,'English Scores- Leveled papers'!$H78:$KM78,"&lt;&gt;")=0,"",SUMIF('English Scores- Leveled papers'!$H$4:$KM$4,AA$3,'English Scores- Leveled papers'!$H78:$KM78)))</f>
        <is>
          <t/>
        </is>
      </c>
      <c r="AB76" s="752" t="inlineStr">
        <f aca="false">IF($B76="","",IF(COUNTIFS('English Scores- Leveled papers'!$H$4:$KM$4,AB$3,'English Scores- Leveled papers'!$H78:$KM78,"&lt;&gt;")=0,"",SUMIF('English Scores- Leveled papers'!$H$4:$KM$4,AB$3,'English Scores- Leveled papers'!$H78:$KM78)))</f>
        <is>
          <t/>
        </is>
      </c>
      <c r="AC76" s="319" t="inlineStr">
        <f aca="false">IF($B76="","",IF(COUNTIFS('English Scores- Leveled papers'!$H$4:$KM$4,AC$3,'English Scores- Leveled papers'!$H78:$KM78,"&lt;&gt;")=0,"",SUMIF('English Scores- Leveled papers'!$H$4:$KM$4,AC$3,'English Scores- Leveled papers'!$H78:$KM78)))</f>
        <is>
          <t/>
        </is>
      </c>
      <c r="AD76" s="319" t="inlineStr">
        <f aca="false">IF($B76="","",IF(COUNTIFS('English Scores- Leveled papers'!$H$4:$KM$4,AD$3,'English Scores- Leveled papers'!$H78:$KM78,"&lt;&gt;")=0,"",SUMIF('English Scores- Leveled papers'!$H$4:$KM$4,AD$3,'English Scores- Leveled papers'!$H78:$KM78)))</f>
        <is>
          <t/>
        </is>
      </c>
      <c r="AE76" s="319" t="inlineStr">
        <f aca="false">IF($B76="","",IF(COUNTIFS('English Scores- Leveled papers'!$H$4:$KM$4,AE$3,'English Scores- Leveled papers'!$H78:$KM78,"&lt;&gt;")=0,"",SUMIF('English Scores- Leveled papers'!$H$4:$KM$4,AE$3,'English Scores- Leveled papers'!$H78:$KM78)))</f>
        <is>
          <t/>
        </is>
      </c>
      <c r="AF76" s="319" t="inlineStr">
        <f aca="false">IF($B76="","",IF(COUNTIFS('English Scores- Leveled papers'!$H$4:$KM$4,AF$3,'English Scores- Leveled papers'!$H78:$KM78,"&lt;&gt;")=0,"",SUMIF('English Scores- Leveled papers'!$H$4:$KM$4,AF$3,'English Scores- Leveled papers'!$H78:$KM78)))</f>
        <is>
          <t/>
        </is>
      </c>
      <c r="AG76" s="319" t="inlineStr">
        <f aca="false">IF($B76="","",IF(COUNTIFS('English Scores- Leveled papers'!$H$4:$KM$4,AG$3,'English Scores- Leveled papers'!$H78:$KM78,"&lt;&gt;")=0,"",SUMIF('English Scores- Leveled papers'!$H$4:$KM$4,AG$3,'English Scores- Leveled papers'!$H78:$KM78)))</f>
        <is>
          <t/>
        </is>
      </c>
      <c r="AH76" s="319" t="inlineStr">
        <f aca="false">IF($B76="","",IF(COUNTIFS('English Scores- Leveled papers'!$H$4:$KM$4,AH$3,'English Scores- Leveled papers'!$H78:$KM78,"&lt;&gt;")=0,"",SUMIF('English Scores- Leveled papers'!$H$4:$KM$4,AH$3,'English Scores- Leveled papers'!$H78:$KM78)))</f>
        <is>
          <t/>
        </is>
      </c>
      <c r="AI76" s="752" t="inlineStr">
        <f aca="false">IF($B76="","",IF(COUNTIFS('English Scores- Leveled papers'!$H$4:$KM$4,AI$3,'English Scores- Leveled papers'!$H78:$KM78,"&lt;&gt;")=0,"",SUMIF('English Scores- Leveled papers'!$H$4:$KM$4,AI$3,'English Scores- Leveled papers'!$H78:$KM78)))</f>
        <is>
          <t/>
        </is>
      </c>
      <c r="AJ76" s="752" t="inlineStr">
        <f aca="false">IF($B76="","",IF(COUNTIFS('English Scores- Leveled papers'!$H$4:$KM$4,AJ$3,'English Scores- Leveled papers'!$H78:$KM78,"&lt;&gt;")=0,"",SUMIF('English Scores- Leveled papers'!$H$4:$KM$4,AJ$3,'English Scores- Leveled papers'!$H78:$KM78)))</f>
        <is>
          <t/>
        </is>
      </c>
      <c r="AK76" s="752" t="inlineStr">
        <f aca="false">IF($B76="","",IF(COUNTIFS('English Scores- Leveled papers'!$H$4:$KM$4,AK$3,'English Scores- Leveled papers'!$H78:$KM78,"&lt;&gt;")=0,"",SUMIF('English Scores- Leveled papers'!$H$4:$KM$4,AK$3,'English Scores- Leveled papers'!$H78:$KM78)))</f>
        <is>
          <t/>
        </is>
      </c>
      <c r="AL76" s="752" t="inlineStr">
        <f aca="false">IF($B76="","",IF(COUNTIFS('English Scores- Leveled papers'!$H$4:$KM$4,AL$3,'English Scores- Leveled papers'!$H78:$KM78,"&lt;&gt;")=0,"",SUMIF('English Scores- Leveled papers'!$H$4:$KM$4,AL$3,'English Scores- Leveled papers'!$H78:$KM78)))</f>
        <is>
          <t/>
        </is>
      </c>
      <c r="AM76" s="752" t="inlineStr">
        <f aca="false">IF($B76="","",IF(COUNTIFS('English Scores- Leveled papers'!$H$4:$KM$4,AM$3,'English Scores- Leveled papers'!$H78:$KM78,"&lt;&gt;")=0,"",SUMIF('English Scores- Leveled papers'!$H$4:$KM$4,AM$3,'English Scores- Leveled papers'!$H78:$KM78)))</f>
        <is>
          <t/>
        </is>
      </c>
      <c r="AN76" s="752" t="inlineStr">
        <f aca="false">IF($B76="","",IF(COUNTIFS('English Scores- Leveled papers'!$H$4:$KM$4,AN$3,'English Scores- Leveled papers'!$H78:$KM78,"&lt;&gt;")=0,"",SUMIF('English Scores- Leveled papers'!$H$4:$KM$4,AN$3,'English Scores- Leveled papers'!$H78:$KM78)))</f>
        <is>
          <t/>
        </is>
      </c>
      <c r="AO76" s="319" t="inlineStr">
        <f aca="false">IF($B76="","",IF(COUNTIFS('English Scores- Leveled papers'!$H$4:$KM$4,AO$3,'English Scores- Leveled papers'!$H78:$KM78,"&lt;&gt;")=0,"",SUMIF('English Scores- Leveled papers'!$H$4:$KM$4,AO$3,'English Scores- Leveled papers'!$H78:$KM78)))</f>
        <is>
          <t/>
        </is>
      </c>
      <c r="AP76" s="319" t="inlineStr">
        <f aca="false">IF($B76="","",IF(COUNTIFS('English Scores- Leveled papers'!$H$4:$KM$4,AP$3,'English Scores- Leveled papers'!$H78:$KM78,"&lt;&gt;")=0,"",SUMIF('English Scores- Leveled papers'!$H$4:$KM$4,AP$3,'English Scores- Leveled papers'!$H78:$KM78)))</f>
        <is>
          <t/>
        </is>
      </c>
      <c r="AQ76" s="319" t="inlineStr">
        <f aca="false">IF($B76="","",IF(COUNTIFS('English Scores- Leveled papers'!$H$4:$KM$4,AQ$3,'English Scores- Leveled papers'!$H78:$KM78,"&lt;&gt;")=0,"",SUMIF('English Scores- Leveled papers'!$H$4:$KM$4,AQ$3,'English Scores- Leveled papers'!$H78:$KM78)))</f>
        <is>
          <t/>
        </is>
      </c>
      <c r="AR76" s="319" t="inlineStr">
        <f aca="false">IF($B76="","",IF(COUNTIFS('English Scores- Leveled papers'!$H$4:$KM$4,AR$3,'English Scores- Leveled papers'!$H78:$KM78,"&lt;&gt;")=0,"",SUMIF('English Scores- Leveled papers'!$H$4:$KM$4,AR$3,'English Scores- Leveled papers'!$H78:$KM78)))</f>
        <is>
          <t/>
        </is>
      </c>
      <c r="AS76" s="319" t="inlineStr">
        <f aca="false">IF($B76="","",IF(COUNTIFS('English Scores- Leveled papers'!$H$4:$KM$4,AS$3,'English Scores- Leveled papers'!$H78:$KM78,"&lt;&gt;")=0,"",SUMIF('English Scores- Leveled papers'!$H$4:$KM$4,AS$3,'English Scores- Leveled papers'!$H78:$KM78)))</f>
        <is>
          <t/>
        </is>
      </c>
      <c r="AT76" s="319" t="inlineStr">
        <f aca="false">IF($B76="","",IF(COUNTIFS('English Scores- Leveled papers'!$H$4:$KM$4,AT$3,'English Scores- Leveled papers'!$H78:$KM78,"&lt;&gt;")=0,"",SUMIF('English Scores- Leveled papers'!$H$4:$KM$4,AT$3,'English Scores- Leveled papers'!$H78:$KM78)))</f>
        <is>
          <t/>
        </is>
      </c>
      <c r="AU76" s="319" t="inlineStr">
        <f aca="false">IF($B76="","",IF(COUNTIFS('English Scores- Leveled papers'!$H$4:$KM$4,AU$3,'English Scores- Leveled papers'!$H78:$KM78,"&lt;&gt;")=0,"",SUMIF('English Scores- Leveled papers'!$H$4:$KM$4,AU$3,'English Scores- Leveled papers'!$H78:$KM78)))</f>
        <is>
          <t/>
        </is>
      </c>
      <c r="AV76" s="319" t="inlineStr">
        <f aca="false">IF($B76="","",IF(COUNTIFS('English Scores- Leveled papers'!$H$4:$KM$4,AV$3,'English Scores- Leveled papers'!$H78:$KM78,"&lt;&gt;")=0,"",SUMIF('English Scores- Leveled papers'!$H$4:$KM$4,AV$3,'English Scores- Leveled papers'!$H78:$KM78)))</f>
        <is>
          <t/>
        </is>
      </c>
      <c r="AW76" s="319" t="inlineStr">
        <f aca="false">IF($B76="","",IF(COUNTIFS('English Scores- Leveled papers'!$H$4:$KM$4,AW$3,'English Scores- Leveled papers'!$H78:$KM78,"&lt;&gt;")=0,"",SUMIF('English Scores- Leveled papers'!$H$4:$KM$4,AW$3,'English Scores- Leveled papers'!$H78:$KM78)))</f>
        <is>
          <t/>
        </is>
      </c>
      <c r="AX76" s="319" t="inlineStr">
        <f aca="false">IF($B76="","",IF(COUNTIFS('English Scores- Leveled papers'!$H$4:$KM$4,AX$3,'English Scores- Leveled papers'!$H78:$KM78,"&lt;&gt;")=0,"",SUMIF('English Scores- Leveled papers'!$H$4:$KM$4,AX$3,'English Scores- Leveled papers'!$H78:$KM78)))</f>
        <is>
          <t/>
        </is>
      </c>
      <c r="AY76" s="319" t="inlineStr">
        <f aca="false">IF($B76="","",IF(COUNTIFS('English Scores- Leveled papers'!$H$4:$KM$4,AY$3,'English Scores- Leveled papers'!$H78:$KM78,"&lt;&gt;")=0,"",SUMIF('English Scores- Leveled papers'!$H$4:$KM$4,AY$3,'English Scores- Leveled papers'!$H78:$KM78)))</f>
        <is>
          <t/>
        </is>
      </c>
      <c r="AZ76" s="752" t="inlineStr">
        <f aca="false">IF($B76="","",IF(COUNTIFS('English Scores- Leveled papers'!$H$4:$KM$4,AZ$3,'English Scores- Leveled papers'!$H78:$KM78,"&lt;&gt;")=0,"",SUMIF('English Scores- Leveled papers'!$H$4:$KM$4,AZ$3,'English Scores- Leveled papers'!$H78:$KM78)))</f>
        <is>
          <t/>
        </is>
      </c>
      <c r="BA76" s="752" t="inlineStr">
        <f aca="false">IF($B76="","",IF(COUNTIFS('English Scores- Leveled papers'!$H$4:$KM$4,BA$3,'English Scores- Leveled papers'!$H78:$KM78,"&lt;&gt;")=0,"",SUMIF('English Scores- Leveled papers'!$H$4:$KM$4,BA$3,'English Scores- Leveled papers'!$H78:$KM78)))</f>
        <is>
          <t/>
        </is>
      </c>
      <c r="BB76" s="752" t="inlineStr">
        <f aca="false">IF($B76="","",IF(COUNTIFS('English Scores- Leveled papers'!$H$4:$KM$4,BB$3,'English Scores- Leveled papers'!$H78:$KM78,"&lt;&gt;")=0,"",SUMIF('English Scores- Leveled papers'!$H$4:$KM$4,BB$3,'English Scores- Leveled papers'!$H78:$KM78)))</f>
        <is>
          <t/>
        </is>
      </c>
      <c r="BC76" s="752" t="inlineStr">
        <f aca="false">IF($B76="","",IF(COUNTIFS('English Scores- Leveled papers'!$H$4:$KM$4,BC$3,'English Scores- Leveled papers'!$H78:$KM78,"&lt;&gt;")=0,"",SUMIF('English Scores- Leveled papers'!$H$4:$KM$4,BC$3,'English Scores- Leveled papers'!$H78:$KM78)))</f>
        <is>
          <t/>
        </is>
      </c>
      <c r="BD76" s="752"/>
      <c r="BE76" s="752"/>
      <c r="BF76" s="752" t="inlineStr">
        <f aca="false">IF($B76="","",IF(COUNTIFS('English Scores- Leveled papers'!$H$4:$KM$4,BF$3,'English Scores- Leveled papers'!$H78:$KM78,"&lt;&gt;")=0,"",SUMIF('English Scores- Leveled papers'!$H$4:$KM$4,BF$3,'English Scores- Leveled papers'!$H78:$KM78)))</f>
        <is>
          <t/>
        </is>
      </c>
      <c r="BG76" s="752" t="inlineStr">
        <f aca="false">IF($B76="","",IF(COUNTIFS('English Scores- Leveled papers'!$H$4:$KM$4,BG$3,'English Scores- Leveled papers'!$H78:$KM78,"&lt;&gt;")=0,"",SUMIF('English Scores- Leveled papers'!$H$4:$KM$4,BG$3,'English Scores- Leveled papers'!$H78:$KM78)))</f>
        <is>
          <t/>
        </is>
      </c>
      <c r="BH76" s="752" t="inlineStr">
        <f aca="false">IF($B76="","",IF(COUNTIFS('English Scores- Leveled papers'!$H$4:$KM$4,BH$3,'English Scores- Leveled papers'!$H78:$KM78,"&lt;&gt;")=0,"",SUMIF('English Scores- Leveled papers'!$H$4:$KM$4,BH$3,'English Scores- Leveled papers'!$H78:$KM78)))</f>
        <is>
          <t/>
        </is>
      </c>
      <c r="BI76" s="752" t="inlineStr">
        <f aca="false">IF($B76="","",IF(COUNTIFS('English Scores- Leveled papers'!$H$4:$KM$4,BI$3,'English Scores- Leveled papers'!$H78:$KM78,"&lt;&gt;")=0,"",SUMIF('English Scores- Leveled papers'!$H$4:$KM$4,BI$3,'English Scores- Leveled papers'!$H78:$KM78)))</f>
        <is>
          <t/>
        </is>
      </c>
      <c r="BJ76" s="752" t="inlineStr">
        <f aca="false">IF($B76="","",IF(COUNTIFS('English Scores- Leveled papers'!$H$4:$KM$4,BJ$3,'English Scores- Leveled papers'!$H78:$KM78,"&lt;&gt;")=0,"",SUMIF('English Scores- Leveled papers'!$H$4:$KM$4,BJ$3,'English Scores- Leveled papers'!$H78:$KM78)))</f>
        <is>
          <t/>
        </is>
      </c>
      <c r="BK76" s="752" t="inlineStr">
        <f aca="false">IF($B76="","",IF(COUNTIFS('English Scores- Leveled papers'!$H$4:$KM$4,BK$3,'English Scores- Leveled papers'!$H78:$KM78,"&lt;&gt;")=0,"",SUMIF('English Scores- Leveled papers'!$H$4:$KM$4,BK$3,'English Scores- Leveled papers'!$H78:$KM78)))</f>
        <is>
          <t/>
        </is>
      </c>
      <c r="BL76" s="752" t="inlineStr">
        <f aca="false">IF($B76="","",IF(COUNTIFS('English Scores- Leveled papers'!$H$4:$KM$4,BL$3,'English Scores- Leveled papers'!$H78:$KM78,"&lt;&gt;")=0,"",SUMIF('English Scores- Leveled papers'!$H$4:$KM$4,BL$3,'English Scores- Leveled papers'!$H78:$KM78)))</f>
        <is>
          <t/>
        </is>
      </c>
      <c r="BM76" s="752" t="inlineStr">
        <f aca="false">IF($B76="","",IF(COUNTIFS('English Scores- Leveled papers'!$H$4:$KM$4,BM$3,'English Scores- Leveled papers'!$H78:$KM78,"&lt;&gt;")=0,"",SUMIF('English Scores- Leveled papers'!$H$4:$KM$4,BM$3,'English Scores- Leveled papers'!$H78:$KM78)))</f>
        <is>
          <t/>
        </is>
      </c>
      <c r="BN76" s="752" t="inlineStr">
        <f aca="false">IF($B76="","",IF(COUNTIFS('English Scores- Leveled papers'!$H$4:$KM$4,BN$3,'English Scores- Leveled papers'!$H78:$KM78,"&lt;&gt;")=0,"",SUMIF('English Scores- Leveled papers'!$H$4:$KM$4,BN$3,'English Scores- Leveled papers'!$H78:$KM78)))</f>
        <is>
          <t/>
        </is>
      </c>
      <c r="BO76" s="752" t="inlineStr">
        <f aca="false">IF($B76="","",IF(COUNTIFS('English Scores- Leveled papers'!$H$4:$KM$4,BO$3,'English Scores- Leveled papers'!$H78:$KM78,"&lt;&gt;")=0,"",SUMIF('English Scores- Leveled papers'!$H$4:$KM$4,BO$3,'English Scores- Leveled papers'!$H78:$KM78)))</f>
        <is>
          <t/>
        </is>
      </c>
      <c r="BP76" s="319" t="inlineStr">
        <f aca="false">IF($B76="","",IF(COUNTIFS('English Scores- Leveled papers'!$H$4:$KM$4,BP$3,'English Scores- Leveled papers'!$H78:$KM78,"&lt;&gt;")=0,"",SUMIF('English Scores- Leveled papers'!$H$4:$KM$4,BP$3,'English Scores- Leveled papers'!$H78:$KM78)))</f>
        <is>
          <t/>
        </is>
      </c>
      <c r="BQ76" s="319" t="inlineStr">
        <f aca="false">IF($B76="","",IF(COUNTIFS('English Scores- Leveled papers'!$H$4:$KM$4,BQ$3,'English Scores- Leveled papers'!$H78:$KM78,"&lt;&gt;")=0,"",SUMIF('English Scores- Leveled papers'!$H$4:$KM$4,BQ$3,'English Scores- Leveled papers'!$H78:$KM78)))</f>
        <is>
          <t/>
        </is>
      </c>
      <c r="BR76" s="319" t="inlineStr">
        <f aca="false">IF($B76="","",IF(COUNTIFS('English Scores- Leveled papers'!$H$4:$KM$4,BR$3,'English Scores- Leveled papers'!$H78:$KM78,"&lt;&gt;")=0,"",SUMIF('English Scores- Leveled papers'!$H$4:$KM$4,BR$3,'English Scores- Leveled papers'!$H78:$KM78)))</f>
        <is>
          <t/>
        </is>
      </c>
      <c r="BS76" s="319" t="inlineStr">
        <f aca="false">IF($B76="","",IF(COUNTIFS('English Scores- Leveled papers'!$H$4:$KM$4,BS$3,'English Scores- Leveled papers'!$H78:$KM78,"&lt;&gt;")=0,"",SUMIF('English Scores- Leveled papers'!$H$4:$KM$4,BS$3,'English Scores- Leveled papers'!$H78:$KM78)))</f>
        <is>
          <t/>
        </is>
      </c>
      <c r="BT76" s="319" t="inlineStr">
        <f aca="false">IF($B76="","",IF(COUNTIFS('English Scores- Leveled papers'!$H$4:$KM$4,BT$3,'English Scores- Leveled papers'!$H78:$KM78,"&lt;&gt;")=0,"",SUMIF('English Scores- Leveled papers'!$H$4:$KM$4,BT$3,'English Scores- Leveled papers'!$H78:$KM78)))</f>
        <is>
          <t/>
        </is>
      </c>
      <c r="BU76" s="319" t="inlineStr">
        <f aca="false">IF($B76="","",IF(COUNTIFS('English Scores- Leveled papers'!$H$4:$KM$4,BU$3,'English Scores- Leveled papers'!$H78:$KM78,"&lt;&gt;")=0,"",SUMIF('English Scores- Leveled papers'!$H$4:$KM$4,BU$3,'English Scores- Leveled papers'!$H78:$KM78)))</f>
        <is>
          <t/>
        </is>
      </c>
      <c r="BV76" s="319" t="inlineStr">
        <f aca="false">IF($B76="","",IF(COUNTIFS('English Scores- Leveled papers'!$H$4:$KM$4,BV$3,'English Scores- Leveled papers'!$H78:$KM78,"&lt;&gt;")=0,"",SUMIF('English Scores- Leveled papers'!$H$4:$KM$4,BV$3,'English Scores- Leveled papers'!$H78:$KM78)))</f>
        <is>
          <t/>
        </is>
      </c>
      <c r="BW76" s="319" t="inlineStr">
        <f aca="false">IF($B76="","",IF(COUNTIFS('English Scores- Leveled papers'!$H$4:$KM$4,BW$3,'English Scores- Leveled papers'!$H78:$KM78,"&lt;&gt;")=0,"",SUMIF('English Scores- Leveled papers'!$H$4:$KM$4,BW$3,'English Scores- Leveled papers'!$H78:$KM78)))</f>
        <is>
          <t/>
        </is>
      </c>
      <c r="BX76" s="752" t="inlineStr">
        <f aca="false">IF($B76="","",IF(COUNTIFS('English Scores- Leveled papers'!$H$4:$KM$4,BX$3,'English Scores- Leveled papers'!$H78:$KM78,"&lt;&gt;")=0,"",SUMIF('English Scores- Leveled papers'!$H$4:$KM$4,BX$3,'English Scores- Leveled papers'!$H78:$KM78)))</f>
        <is>
          <t/>
        </is>
      </c>
      <c r="BY76" s="752" t="inlineStr">
        <f aca="false">IF($B76="","",IF(COUNTIFS('English Scores- Leveled papers'!$H$4:$KM$4,BY$3,'English Scores- Leveled papers'!$H78:$KM78,"&lt;&gt;")=0,"",SUMIF('English Scores- Leveled papers'!$H$4:$KM$4,BY$3,'English Scores- Leveled papers'!$H78:$KM78)))</f>
        <is>
          <t/>
        </is>
      </c>
      <c r="BZ76" s="752" t="inlineStr">
        <f aca="false">IF($B76="","",IF(COUNTIFS('English Scores- Leveled papers'!$H$4:$KM$4,BZ$3,'English Scores- Leveled papers'!$H78:$KM78,"&lt;&gt;")=0,"",SUMIF('English Scores- Leveled papers'!$H$4:$KM$4,BZ$3,'English Scores- Leveled papers'!$H78:$KM78)))</f>
        <is>
          <t/>
        </is>
      </c>
      <c r="CA76" s="752" t="inlineStr">
        <f aca="false">IF($B76="","",IF(COUNTIFS('English Scores- Leveled papers'!$H$4:$KM$4,CA$3,'English Scores- Leveled papers'!$H78:$KM78,"&lt;&gt;")=0,"",SUMIF('English Scores- Leveled papers'!$H$4:$KM$4,CA$3,'English Scores- Leveled papers'!$H78:$KM78)))</f>
        <is>
          <t/>
        </is>
      </c>
      <c r="CB76" s="752" t="inlineStr">
        <f aca="false">IF($B76="","",IF(COUNTIFS('English Scores- Leveled papers'!$H$4:$KM$4,CB$3,'English Scores- Leveled papers'!$H78:$KM78,"&lt;&gt;")=0,"",SUMIF('English Scores- Leveled papers'!$H$4:$KM$4,CB$3,'English Scores- Leveled papers'!$H78:$KM78)))</f>
        <is>
          <t/>
        </is>
      </c>
      <c r="CC76" s="752" t="inlineStr">
        <f aca="false">IF($B76="","",IF(COUNTIFS('English Scores- Leveled papers'!$H$4:$KM$4,CC$3,'English Scores- Leveled papers'!$H78:$KM78,"&lt;&gt;")=0,"",SUMIF('English Scores- Leveled papers'!$H$4:$KM$4,CC$3,'English Scores- Leveled papers'!$H78:$KM78)))</f>
        <is>
          <t/>
        </is>
      </c>
      <c r="CD76" s="752" t="inlineStr">
        <f aca="false">IF($B76="","",IF(COUNTIFS('English Scores- Leveled papers'!$H$4:$KM$4,CD$3,'English Scores- Leveled papers'!$H78:$KM78,"&lt;&gt;")=0,"",SUMIF('English Scores- Leveled papers'!$H$4:$KM$4,CD$3,'English Scores- Leveled papers'!$H78:$KM78)))</f>
        <is>
          <t/>
        </is>
      </c>
      <c r="CE76" s="752" t="inlineStr">
        <f aca="false">IF($B76="","",IF(COUNTIFS('English Scores- Leveled papers'!$H$4:$KM$4,CE$3,'English Scores- Leveled papers'!$H78:$KM78,"&lt;&gt;")=0,"",SUMIF('English Scores- Leveled papers'!$H$4:$KM$4,CE$3,'English Scores- Leveled papers'!$H78:$KM78)))</f>
        <is>
          <t/>
        </is>
      </c>
      <c r="CF76" s="752" t="inlineStr">
        <f aca="false">IF($B76="","",IF(COUNTIFS('English Scores- Leveled papers'!$H$4:$KM$4,CF$3,'English Scores- Leveled papers'!$H78:$KM78,"&lt;&gt;")=0,"",SUMIF('English Scores- Leveled papers'!$H$4:$KM$4,CF$3,'English Scores- Leveled papers'!$H78:$KM78)))</f>
        <is>
          <t/>
        </is>
      </c>
      <c r="CG76" s="319" t="inlineStr">
        <f aca="false">IF($B76="","",IF(COUNTIFS('English Scores- Leveled papers'!$H$4:$KM$4,CG$3,'English Scores- Leveled papers'!$H78:$KM78,"&lt;&gt;")=0,"",SUMIF('English Scores- Leveled papers'!$H$4:$KM$4,CG$3,'English Scores- Leveled papers'!$H78:$KM78)))</f>
        <is>
          <t/>
        </is>
      </c>
      <c r="CH76" s="319" t="inlineStr">
        <f aca="false">IF($B76="","",IF(COUNTIFS('English Scores- Leveled papers'!$H$4:$KM$4,CH$3,'English Scores- Leveled papers'!$H78:$KM78,"&lt;&gt;")=0,"",SUMIF('English Scores- Leveled papers'!$H$4:$KM$4,CH$3,'English Scores- Leveled papers'!$H78:$KM78)))</f>
        <is>
          <t/>
        </is>
      </c>
      <c r="CI76" s="319" t="inlineStr">
        <f aca="false">IF($B76="","",IF(COUNTIFS('English Scores- Leveled papers'!$H$4:$KM$4,CI$3,'English Scores- Leveled papers'!$H78:$KM78,"&lt;&gt;")=0,"",SUMIF('English Scores- Leveled papers'!$H$4:$KM$4,CI$3,'English Scores- Leveled papers'!$H78:$KM78)))</f>
        <is>
          <t/>
        </is>
      </c>
      <c r="CJ76" s="319" t="inlineStr">
        <f aca="false">IF($B76="","",IF(COUNTIFS('English Scores- Leveled papers'!$H$4:$KM$4,CJ$3,'English Scores- Leveled papers'!$H78:$KM78,"&lt;&gt;")=0,"",SUMIF('English Scores- Leveled papers'!$H$4:$KM$4,CJ$3,'English Scores- Leveled papers'!$H78:$KM78)))</f>
        <is>
          <t/>
        </is>
      </c>
      <c r="CK76" s="319" t="inlineStr">
        <f aca="false">IF($B76="","",IF(COUNTIFS('English Scores- Leveled papers'!$H$4:$KM$4,CK$3,'English Scores- Leveled papers'!$H78:$KM78,"&lt;&gt;")=0,"",SUMIF('English Scores- Leveled papers'!$H$4:$KM$4,CK$3,'English Scores- Leveled papers'!$H78:$KM78)))</f>
        <is>
          <t/>
        </is>
      </c>
      <c r="CL76" s="752" t="inlineStr">
        <f aca="false">IF($B76="","",IF(COUNTIFS('English Scores- Leveled papers'!$H$4:$KM$4,CL$3,'English Scores- Leveled papers'!$H78:$KM78,"&lt;&gt;")=0,"",SUMIF('English Scores- Leveled papers'!$H$4:$KM$4,CL$3,'English Scores- Leveled papers'!$H78:$KM78)))</f>
        <is>
          <t/>
        </is>
      </c>
      <c r="CM76" s="752" t="inlineStr">
        <f aca="false">IF($B76="","",IF(COUNTIFS('English Scores- Leveled papers'!$H$4:$KM$4,CM$3,'English Scores- Leveled papers'!$H78:$KM78,"&lt;&gt;")=0,"",SUMIF('English Scores- Leveled papers'!$H$4:$KM$4,CM$3,'English Scores- Leveled papers'!$H78:$KM78)))</f>
        <is>
          <t/>
        </is>
      </c>
      <c r="CN76" s="752" t="inlineStr">
        <f aca="false">IF($B76="","",IF(COUNTIFS('English Scores- Leveled papers'!$H$4:$KM$4,CN$3,'English Scores- Leveled papers'!$H78:$KM78,"&lt;&gt;")=0,"",SUMIF('English Scores- Leveled papers'!$H$4:$KM$4,CN$3,'English Scores- Leveled papers'!$H78:$KM78)))</f>
        <is>
          <t/>
        </is>
      </c>
      <c r="CO76" s="752" t="inlineStr">
        <f aca="false">IF($B76="","",IF(COUNTIFS('English Scores- Leveled papers'!$H$4:$KM$4,CO$3,'English Scores- Leveled papers'!$H78:$KM78,"&lt;&gt;")=0,"",SUMIF('English Scores- Leveled papers'!$H$4:$KM$4,CO$3,'English Scores- Leveled papers'!$H78:$KM78)))</f>
        <is>
          <t/>
        </is>
      </c>
      <c r="CP76" s="752" t="inlineStr">
        <f aca="false">IF($B76="","",IF(COUNTIFS('English Scores- Leveled papers'!$H$4:$KM$4,CP$3,'English Scores- Leveled papers'!$H78:$KM78,"&lt;&gt;")=0,"",SUMIF('English Scores- Leveled papers'!$H$4:$KM$4,CP$3,'English Scores- Leveled papers'!$H78:$KM78)))</f>
        <is>
          <t/>
        </is>
      </c>
      <c r="CQ76" s="752" t="inlineStr">
        <f aca="false">IF($B76="","",IF(COUNTIFS('English Scores- Leveled papers'!$H$4:$KM$4,CQ$3,'English Scores- Leveled papers'!$H78:$KM78,"&lt;&gt;")=0,"",SUMIF('English Scores- Leveled papers'!$H$4:$KM$4,CQ$3,'English Scores- Leveled papers'!$H78:$KM78)))</f>
        <is>
          <t/>
        </is>
      </c>
      <c r="CR76" s="752" t="inlineStr">
        <f aca="false">IF($B76="","",IF(COUNTIFS('English Scores- Leveled papers'!$H$4:$KM$4,CR$3,'English Scores- Leveled papers'!$H78:$KM78,"&lt;&gt;")=0,"",SUMIF('English Scores- Leveled papers'!$H$4:$KM$4,CR$3,'English Scores- Leveled papers'!$H78:$KM78)))</f>
        <is>
          <t/>
        </is>
      </c>
      <c r="CS76" s="752" t="inlineStr">
        <f aca="false">IF($B76="","",IF(COUNTIFS('English Scores- Leveled papers'!$H$4:$KM$4,CS$3,'English Scores- Leveled papers'!$H78:$KM78,"&lt;&gt;")=0,"",SUMIF('English Scores- Leveled papers'!$H$4:$KM$4,CS$3,'English Scores- Leveled papers'!$H78:$KM78)))</f>
        <is>
          <t/>
        </is>
      </c>
      <c r="CT76" s="319" t="inlineStr">
        <f aca="false">IF($B76="","",IF(COUNTIFS('English Scores- Leveled papers'!$H$4:$KM$4,CT$3,'English Scores- Leveled papers'!$H78:$KM78,"&lt;&gt;")=0,"",SUMIF('English Scores- Leveled papers'!$H$4:$KM$4,CT$3,'English Scores- Leveled papers'!$H78:$KM78)))</f>
        <is>
          <t/>
        </is>
      </c>
      <c r="CU76" s="319" t="inlineStr">
        <f aca="false">IF($B76="","",IF(COUNTIFS('English Scores- Leveled papers'!$H$4:$KM$4,CU$3,'English Scores- Leveled papers'!$H78:$KM78,"&lt;&gt;")=0,"",SUMIF('English Scores- Leveled papers'!$H$4:$KM$4,CU$3,'English Scores- Leveled papers'!$H78:$KM78)))</f>
        <is>
          <t/>
        </is>
      </c>
      <c r="CV76" s="319" t="inlineStr">
        <f aca="false">IF($B76="","",IF(COUNTIFS('English Scores- Leveled papers'!$H$4:$KM$4,CV$3,'English Scores- Leveled papers'!$H78:$KM78,"&lt;&gt;")=0,"",SUMIF('English Scores- Leveled papers'!$H$4:$KM$4,CV$3,'English Scores- Leveled papers'!$H78:$KM78)))</f>
        <is>
          <t/>
        </is>
      </c>
      <c r="CW76" s="319" t="inlineStr">
        <f aca="false">IF($B76="","",IF(COUNTIFS('English Scores- Leveled papers'!$H$4:$KM$4,CW$3,'English Scores- Leveled papers'!$H78:$KM78,"&lt;&gt;")=0,"",SUMIF('English Scores- Leveled papers'!$H$4:$KM$4,CW$3,'English Scores- Leveled papers'!$H78:$KM78)))</f>
        <is>
          <t/>
        </is>
      </c>
      <c r="CX76" s="319" t="inlineStr">
        <f aca="false">IF($B76="","",IF(COUNTIFS('English Scores- Leveled papers'!$H$4:$KM$4,CX$3,'English Scores- Leveled papers'!$H78:$KM78,"&lt;&gt;")=0,"",SUMIF('English Scores- Leveled papers'!$H$4:$KM$4,CX$3,'English Scores- Leveled papers'!$H78:$KM78)))</f>
        <is>
          <t/>
        </is>
      </c>
      <c r="CY76" s="319" t="inlineStr">
        <f aca="false">IF($B76="","",IF(COUNTIFS('English Scores- Leveled papers'!$H$4:$KM$4,CY$3,'English Scores- Leveled papers'!$H78:$KM78,"&lt;&gt;")=0,"",SUMIF('English Scores- Leveled papers'!$H$4:$KM$4,CY$3,'English Scores- Leveled papers'!$H78:$KM78)))</f>
        <is>
          <t/>
        </is>
      </c>
      <c r="CZ76" s="319" t="inlineStr">
        <f aca="false">IF($B76="","",IF(COUNTIFS('English Scores- Leveled papers'!$H$4:$KM$4,CZ$3,'English Scores- Leveled papers'!$H78:$KM78,"&lt;&gt;")=0,"",SUMIF('English Scores- Leveled papers'!$H$4:$KM$4,CZ$3,'English Scores- Leveled papers'!$H78:$KM78)))</f>
        <is>
          <t/>
        </is>
      </c>
      <c r="DA76" s="319" t="inlineStr">
        <f aca="false">IF($B76="","",IF(COUNTIFS('English Scores- Leveled papers'!$H$4:$KM$4,DA$3,'English Scores- Leveled papers'!$H78:$KM78,"&lt;&gt;")=0,"",SUMIF('English Scores- Leveled papers'!$H$4:$KM$4,DA$3,'English Scores- Leveled papers'!$H78:$KM78)))</f>
        <is>
          <t/>
        </is>
      </c>
      <c r="DB76" s="319" t="inlineStr">
        <f aca="false">IF($B76="","",IF(COUNTIFS('English Scores- Leveled papers'!$H$4:$KM$4,DB$3,'English Scores- Leveled papers'!$H78:$KM78,"&lt;&gt;")=0,"",SUMIF('English Scores- Leveled papers'!$H$4:$KM$4,DB$3,'English Scores- Leveled papers'!$H78:$KM78)))</f>
        <is>
          <t/>
        </is>
      </c>
      <c r="DC76" s="319" t="inlineStr">
        <f aca="false">IF($B76="","",IF(COUNTIFS('English Scores- Leveled papers'!$H$4:$KM$4,DC$3,'English Scores- Leveled papers'!$H78:$KM78,"&lt;&gt;")=0,"",SUMIF('English Scores- Leveled papers'!$H$4:$KM$4,DC$3,'English Scores- Leveled papers'!$H78:$KM78)))</f>
        <is>
          <t/>
        </is>
      </c>
      <c r="DD76" s="319" t="inlineStr">
        <f aca="false">IF($B76="","",IF(COUNTIFS('English Scores- Leveled papers'!$H$4:$KM$4,DD$3,'English Scores- Leveled papers'!$H78:$KM78,"&lt;&gt;")=0,"",SUMIF('English Scores- Leveled papers'!$H$4:$KM$4,DD$3,'English Scores- Leveled papers'!$H78:$KM78)))</f>
        <is>
          <t/>
        </is>
      </c>
      <c r="DE76" s="319" t="inlineStr">
        <f aca="false">IF($B76="","",IF(COUNTIFS('English Scores- Leveled papers'!$H$4:$KM$4,DE$3,'English Scores- Leveled papers'!$H78:$KM78,"&lt;&gt;")=0,"",SUMIF('English Scores- Leveled papers'!$H$4:$KM$4,DE$3,'English Scores- Leveled papers'!$H78:$KM78)))</f>
        <is>
          <t/>
        </is>
      </c>
      <c r="DF76" s="752" t="inlineStr">
        <f aca="false">IF($B76="","",IF(COUNTIFS('English Scores- Leveled papers'!$H$4:$KM$4,DF$3,'English Scores- Leveled papers'!$H78:$KM78,"&lt;&gt;")=0,"",SUMIF('English Scores- Leveled papers'!$H$4:$KM$4,DF$3,'English Scores- Leveled papers'!$H78:$KM78)))</f>
        <is>
          <t/>
        </is>
      </c>
      <c r="DG76" s="752" t="inlineStr">
        <f aca="false">IF($B76="","",IF(COUNTIFS('English Scores- Leveled papers'!$H$4:$KM$4,DG$3,'English Scores- Leveled papers'!$H78:$KM78,"&lt;&gt;")=0,"",SUMIF('English Scores- Leveled papers'!$H$4:$KM$4,DG$3,'English Scores- Leveled papers'!$H78:$KM78)))</f>
        <is>
          <t/>
        </is>
      </c>
      <c r="DH76" s="752" t="inlineStr">
        <f aca="false">IF($B76="","",IF(COUNTIFS('English Scores- Leveled papers'!$H$4:$KM$4,DH$3,'English Scores- Leveled papers'!$H78:$KM78,"&lt;&gt;")=0,"",SUMIF('English Scores- Leveled papers'!$H$4:$KM$4,DH$3,'English Scores- Leveled papers'!$H78:$KM78)))</f>
        <is>
          <t/>
        </is>
      </c>
      <c r="DI76" s="752" t="inlineStr">
        <f aca="false">IF($B76="","",IF(COUNTIFS('English Scores- Leveled papers'!$H$4:$KM$4,DI$3,'English Scores- Leveled papers'!$H78:$KM78,"&lt;&gt;")=0,"",SUMIF('English Scores- Leveled papers'!$H$4:$KM$4,DI$3,'English Scores- Leveled papers'!$H78:$KM78)))</f>
        <is>
          <t/>
        </is>
      </c>
      <c r="DJ76" s="752" t="inlineStr">
        <f aca="false">IF($B76="","",IF(COUNTIFS('English Scores- Leveled papers'!$H$4:$KM$4,DJ$3,'English Scores- Leveled papers'!$H78:$KM78,"&lt;&gt;")=0,"",SUMIF('English Scores- Leveled papers'!$H$4:$KM$4,DJ$3,'English Scores- Leveled papers'!$H78:$KM78)))</f>
        <is>
          <t/>
        </is>
      </c>
      <c r="DK76" s="752" t="inlineStr">
        <f aca="false">IF($B76="","",IF(COUNTIFS('English Scores- Leveled papers'!$H$4:$KM$4,DK$3,'English Scores- Leveled papers'!$H78:$KM78,"&lt;&gt;")=0,"",SUMIF('English Scores- Leveled papers'!$H$4:$KM$4,DK$3,'English Scores- Leveled papers'!$H78:$KM78)))</f>
        <is>
          <t/>
        </is>
      </c>
      <c r="DL76" s="752" t="inlineStr">
        <f aca="false">IF($B76="","",IF(COUNTIFS('English Scores- Leveled papers'!$H$4:$KM$4,DL$3,'English Scores- Leveled papers'!$H78:$KM78,"&lt;&gt;")=0,"",SUMIF('English Scores- Leveled papers'!$H$4:$KM$4,DL$3,'English Scores- Leveled papers'!$H78:$KM78)))</f>
        <is>
          <t/>
        </is>
      </c>
      <c r="DM76" s="752" t="inlineStr">
        <f aca="false">IF($B76="","",IF(COUNTIFS('English Scores- Leveled papers'!$H$4:$KM$4,DM$3,'English Scores- Leveled papers'!$H78:$KM78,"&lt;&gt;")=0,"",SUMIF('English Scores- Leveled papers'!$H$4:$KM$4,DM$3,'English Scores- Leveled papers'!$H78:$KM78)))</f>
        <is>
          <t/>
        </is>
      </c>
      <c r="DN76" s="752" t="inlineStr">
        <f aca="false">IF($B76="","",IF(COUNTIFS('English Scores- Leveled papers'!$H$4:$KM$4,DN$3,'English Scores- Leveled papers'!$H78:$KM78,"&lt;&gt;")=0,"",SUMIF('English Scores- Leveled papers'!$H$4:$KM$4,DN$3,'English Scores- Leveled papers'!$H78:$KM78)))</f>
        <is>
          <t/>
        </is>
      </c>
      <c r="DO76" s="752" t="inlineStr">
        <f aca="false">IF($B76="","",IF(COUNTIFS('English Scores- Leveled papers'!$H$4:$KM$4,DO$3,'English Scores- Leveled papers'!$H78:$KM78,"&lt;&gt;")=0,"",SUMIF('English Scores- Leveled papers'!$H$4:$KM$4,DO$3,'English Scores- Leveled papers'!$H78:$KM78)))</f>
        <is>
          <t/>
        </is>
      </c>
      <c r="DP76" s="752" t="inlineStr">
        <f aca="false">IF($B76="","",IF(COUNTIFS('English Scores- Leveled papers'!$H$4:$KM$4,DP$3,'English Scores- Leveled papers'!$H78:$KM78,"&lt;&gt;")=0,"",SUMIF('English Scores- Leveled papers'!$H$4:$KM$4,DP$3,'English Scores- Leveled papers'!$H78:$KM78)))</f>
        <is>
          <t/>
        </is>
      </c>
      <c r="DQ76" s="752" t="inlineStr">
        <f aca="false">IF($B76="","",IF(COUNTIFS('English Scores- Leveled papers'!$H$4:$KM$4,DQ$3,'English Scores- Leveled papers'!$H78:$KM78,"&lt;&gt;")=0,"",SUMIF('English Scores- Leveled papers'!$H$4:$KM$4,DQ$3,'English Scores- Leveled papers'!$H78:$KM78)))</f>
        <is>
          <t/>
        </is>
      </c>
      <c r="DR76" s="319" t="inlineStr">
        <f aca="false">IF($B76="","",IF(COUNTIFS('English Scores- Leveled papers'!$H$4:$KM$4,DR$3,'English Scores- Leveled papers'!$H78:$KM78,"&lt;&gt;")=0,"",SUMIF('English Scores- Leveled papers'!$H$4:$KM$4,DR$3,'English Scores- Leveled papers'!$H78:$KM78)))</f>
        <is>
          <t/>
        </is>
      </c>
      <c r="DS76" s="319" t="inlineStr">
        <f aca="false">IF($B76="","",IF(COUNTIFS('English Scores- Leveled papers'!$H$4:$KM$4,DS$3,'English Scores- Leveled papers'!$H78:$KM78,"&lt;&gt;")=0,"",SUMIF('English Scores- Leveled papers'!$H$4:$KM$4,DS$3,'English Scores- Leveled papers'!$H78:$KM78)))</f>
        <is>
          <t/>
        </is>
      </c>
      <c r="DT76" s="319" t="inlineStr">
        <f aca="false">IF($B76="","",IF(COUNTIFS('English Scores- Leveled papers'!$H$4:$KM$4,DT$3,'English Scores- Leveled papers'!$H78:$KM78,"&lt;&gt;")=0,"",SUMIF('English Scores- Leveled papers'!$H$4:$KM$4,DT$3,'English Scores- Leveled papers'!$H78:$KM78)))</f>
        <is>
          <t/>
        </is>
      </c>
      <c r="DU76" s="319" t="inlineStr">
        <f aca="false">IF($B76="","",IF(COUNTIFS('English Scores- Leveled papers'!$H$4:$KM$4,DU$3,'English Scores- Leveled papers'!$H78:$KM78,"&lt;&gt;")=0,"",SUMIF('English Scores- Leveled papers'!$H$4:$KM$4,DU$3,'English Scores- Leveled papers'!$H78:$KM78)))</f>
        <is>
          <t/>
        </is>
      </c>
      <c r="DV76" s="319" t="inlineStr">
        <f aca="false">IF($B76="","",IF(COUNTIFS('English Scores- Leveled papers'!$H$4:$KM$4,DV$3,'English Scores- Leveled papers'!$H78:$KM78,"&lt;&gt;")=0,"",SUMIF('English Scores- Leveled papers'!$H$4:$KM$4,DV$3,'English Scores- Leveled papers'!$H78:$KM78)))</f>
        <is>
          <t/>
        </is>
      </c>
      <c r="DW76" s="319" t="inlineStr">
        <f aca="false">IF($B76="","",IF(COUNTIFS('English Scores- Leveled papers'!$H$4:$KM$4,DW$3,'English Scores- Leveled papers'!$H78:$KM78,"&lt;&gt;")=0,"",SUMIF('English Scores- Leveled papers'!$H$4:$KM$4,DW$3,'English Scores- Leveled papers'!$H78:$KM78)))</f>
        <is>
          <t/>
        </is>
      </c>
      <c r="DX76" s="319" t="inlineStr">
        <f aca="false">IF($B76="","",IF(COUNTIFS('English Scores- Leveled papers'!$H$4:$KM$4,DX$3,'English Scores- Leveled papers'!$H78:$KM78,"&lt;&gt;")=0,"",SUMIF('English Scores- Leveled papers'!$H$4:$KM$4,DX$3,'English Scores- Leveled papers'!$H78:$KM78)))</f>
        <is>
          <t/>
        </is>
      </c>
      <c r="DY76" s="319" t="inlineStr">
        <f aca="false">IF($B76="","",IF(COUNTIFS('English Scores- Leveled papers'!$H$4:$KM$4,DY$3,'English Scores- Leveled papers'!$H78:$KM78,"&lt;&gt;")=0,"",SUMIF('English Scores- Leveled papers'!$H$4:$KM$4,DY$3,'English Scores- Leveled papers'!$H78:$KM78)))</f>
        <is>
          <t/>
        </is>
      </c>
      <c r="DZ76" s="319" t="inlineStr">
        <f aca="false">IF($B76="","",IF(COUNTIFS('English Scores- Leveled papers'!$H$4:$KM$4,DZ$3,'English Scores- Leveled papers'!$H78:$KM78,"&lt;&gt;")=0,"",SUMIF('English Scores- Leveled papers'!$H$4:$KM$4,DZ$3,'English Scores- Leveled papers'!$H78:$KM78)))</f>
        <is>
          <t/>
        </is>
      </c>
      <c r="EA76" s="319" t="inlineStr">
        <f aca="false">IF($B76="","",IF(COUNTIFS('English Scores- Leveled papers'!$H$4:$KM$4,EA$3,'English Scores- Leveled papers'!$H78:$KM78,"&lt;&gt;")=0,"",SUMIF('English Scores- Leveled papers'!$H$4:$KM$4,EA$3,'English Scores- Leveled papers'!$H78:$KM78)))</f>
        <is>
          <t/>
        </is>
      </c>
      <c r="EB76" s="319" t="inlineStr">
        <f aca="false">IF($B76="","",IF(COUNTIFS('English Scores- Leveled papers'!$H$4:$KM$4,EB$3,'English Scores- Leveled papers'!$H78:$KM78,"&lt;&gt;")=0,"",SUMIF('English Scores- Leveled papers'!$H$4:$KM$4,EB$3,'English Scores- Leveled papers'!$H78:$KM78)))</f>
        <is>
          <t/>
        </is>
      </c>
      <c r="EC76" s="319" t="inlineStr">
        <f aca="false">IF($B76="","",IF(COUNTIFS('English Scores- Leveled papers'!$H$4:$KM$4,EC$3,'English Scores- Leveled papers'!$H78:$KM78,"&lt;&gt;")=0,"",SUMIF('English Scores- Leveled papers'!$H$4:$KM$4,EC$3,'English Scores- Leveled papers'!$H78:$KM78)))</f>
        <is>
          <t/>
        </is>
      </c>
      <c r="ED76" s="752" t="inlineStr">
        <f aca="false">IF($B76="","",IF(COUNTIFS('English Scores- Leveled papers'!$H$4:$KM$4,ED$3,'English Scores- Leveled papers'!$H78:$KM78,"&lt;&gt;")=0,"",SUMIF('English Scores- Leveled papers'!$H$4:$KM$4,ED$3,'English Scores- Leveled papers'!$H78:$KM78)))</f>
        <is>
          <t/>
        </is>
      </c>
      <c r="EE76" s="752" t="inlineStr">
        <f aca="false">IF($B76="","",IF(COUNTIFS('English Scores- Leveled papers'!$H$4:$KM$4,EE$3,'English Scores- Leveled papers'!$H78:$KM78,"&lt;&gt;")=0,"",SUMIF('English Scores- Leveled papers'!$H$4:$KM$4,EE$3,'English Scores- Leveled papers'!$H78:$KM78)))</f>
        <is>
          <t/>
        </is>
      </c>
      <c r="EF76" s="752" t="inlineStr">
        <f aca="false">IF($B76="","",IF(COUNTIFS('English Scores- Leveled papers'!$H$4:$KM$4,EF$3,'English Scores- Leveled papers'!$H78:$KM78,"&lt;&gt;")=0,"",SUMIF('English Scores- Leveled papers'!$H$4:$KM$4,EF$3,'English Scores- Leveled papers'!$H78:$KM78)))</f>
        <is>
          <t/>
        </is>
      </c>
      <c r="EG76" s="752" t="inlineStr">
        <f aca="false">IF($B76="","",IF(COUNTIFS('English Scores- Leveled papers'!$H$4:$KM$4,EG$3,'English Scores- Leveled papers'!$H78:$KM78,"&lt;&gt;")=0,"",SUMIF('English Scores- Leveled papers'!$H$4:$KM$4,EG$3,'English Scores- Leveled papers'!$H78:$KM78)))</f>
        <is>
          <t/>
        </is>
      </c>
      <c r="EH76" s="752" t="inlineStr">
        <f aca="false">IF($B76="","",IF(COUNTIFS('English Scores- Leveled papers'!$H$4:$KM$4,EH$3,'English Scores- Leveled papers'!$H78:$KM78,"&lt;&gt;")=0,"",SUMIF('English Scores- Leveled papers'!$H$4:$KM$4,EH$3,'English Scores- Leveled papers'!$H78:$KM78)))</f>
        <is>
          <t/>
        </is>
      </c>
      <c r="EI76" s="752" t="inlineStr">
        <f aca="false">IF($B76="","",IF(COUNTIFS('English Scores- Leveled papers'!$H$4:$KM$4,EI$3,'English Scores- Leveled papers'!$H78:$KM78,"&lt;&gt;")=0,"",SUMIF('English Scores- Leveled papers'!$H$4:$KM$4,EI$3,'English Scores- Leveled papers'!$H78:$KM78)))</f>
        <is>
          <t/>
        </is>
      </c>
      <c r="EJ76" s="752" t="inlineStr">
        <f aca="false">IF($B76="","",IF(COUNTIFS('English Scores- Leveled papers'!$H$4:$KM$4,EJ$3,'English Scores- Leveled papers'!$H78:$KM78,"&lt;&gt;")=0,"",SUMIF('English Scores- Leveled papers'!$H$4:$KM$4,EJ$3,'English Scores- Leveled papers'!$H78:$KM78)))</f>
        <is>
          <t/>
        </is>
      </c>
      <c r="EK76" s="752" t="inlineStr">
        <f aca="false">IF($B76="","",IF(COUNTIFS('English Scores- Leveled papers'!$H$4:$KM$4,EK$3,'English Scores- Leveled papers'!$H78:$KM78,"&lt;&gt;")=0,"",SUMIF('English Scores- Leveled papers'!$H$4:$KM$4,EK$3,'English Scores- Leveled papers'!$H78:$KM78)))</f>
        <is>
          <t/>
        </is>
      </c>
      <c r="EL76" s="752" t="inlineStr">
        <f aca="false">IF($B76="","",IF(COUNTIFS('English Scores- Leveled papers'!$H$4:$KM$4,EL$3,'English Scores- Leveled papers'!$H78:$KM78,"&lt;&gt;")=0,"",SUMIF('English Scores- Leveled papers'!$H$4:$KM$4,EL$3,'English Scores- Leveled papers'!$H78:$KM78)))</f>
        <is>
          <t/>
        </is>
      </c>
      <c r="EM76" s="752" t="inlineStr">
        <f aca="false">IF($B76="","",IF(COUNTIFS('English Scores- Leveled papers'!$H$4:$KM$4,EM$3,'English Scores- Leveled papers'!$H78:$KM78,"&lt;&gt;")=0,"",SUMIF('English Scores- Leveled papers'!$H$4:$KM$4,EM$3,'English Scores- Leveled papers'!$H78:$KM78)))</f>
        <is>
          <t/>
        </is>
      </c>
      <c r="EN76" s="752" t="inlineStr">
        <f aca="false">IF($B76="","",IF(COUNTIFS('English Scores- Leveled papers'!$H$4:$KM$4,EN$3,'English Scores- Leveled papers'!$H78:$KM78,"&lt;&gt;")=0,"",SUMIF('English Scores- Leveled papers'!$H$4:$KM$4,EN$3,'English Scores- Leveled papers'!$H78:$KM78)))</f>
        <is>
          <t/>
        </is>
      </c>
      <c r="EO76" s="752" t="inlineStr">
        <f aca="false">IF($B76="","",IF(COUNTIFS('English Scores- Leveled papers'!$H$4:$KM$4,EO$3,'English Scores- Leveled papers'!$H78:$KM78,"&lt;&gt;")=0,"",SUMIF('English Scores- Leveled papers'!$H$4:$KM$4,EO$3,'English Scores- Leveled papers'!$H78:$KM78)))</f>
        <is>
          <t/>
        </is>
      </c>
      <c r="EP76" s="752" t="inlineStr">
        <f aca="false">IF($B76="","",IF(COUNTIFS('English Scores- Leveled papers'!$H$4:$KM$4,EP$3,'English Scores- Leveled papers'!$H78:$KM78,"&lt;&gt;")=0,"",SUMIF('English Scores- Leveled papers'!$H$4:$KM$4,EP$3,'English Scores- Leveled papers'!$H78:$KM78)))</f>
        <is>
          <t/>
        </is>
      </c>
    </row>
    <row r="77" customFormat="false" ht="12.75" hidden="false" customHeight="true" outlineLevel="0" collapsed="false">
      <c r="A77" s="315" t="n">
        <v>73</v>
      </c>
      <c r="B77" s="315" t="inlineStr">
        <f aca="false">'English Scores- Leveled papers'!B79</f>
        <is>
          <t/>
        </is>
      </c>
      <c r="C77" s="751" t="e">
        <f aca="false">IF('RC Mastery Check+Question type'!D77="","",IF(OR('RC Mastery Check+Question type'!D77=-0.5,'RC Mastery Check+Question type'!D77=0,'RC Mastery Check+Question type'!D77=0.2,'RC Mastery Check+Question type'!D77=0.5),"NR",'cover sheet'!#ref!))</f>
        <v>#VALUE!</v>
      </c>
      <c r="D77" s="316" t="inlineStr">
        <f aca="false">IF(OR(B77="",COUNT('English Scores- Leveled papers'!AJ79:KM79)=0),"",IF((AND(R77&gt;=(70/100),R77&lt;1.1)),9,IF(AND(Q77&gt;=(70/100),Q77&lt;1.1),8,IF(AND(P77&gt;=(70/100),P77&lt;1.1),7,IF(AND(O77&gt;=(70/100),O77&lt;1.1),6,IF(AND(N77&gt;=0.7,N77&lt;1.1),5,IF(AND(M77&gt;=0.7,M77&lt;1.1),5,IF(AND(L77&gt;=0.7,L77&lt;1.1),4,IF(AND(K77&gt;=0.7,K77&lt;1.1),4,IF(AND(J77&gt;=0.7,J77&lt;1.1),3,IF(AND(I77&gt;=0.7,I77&lt;1.1),3,IF(AND(H77&gt;=0.7,H77&lt;1.1),2,IF(AND(G77&gt;=0.7,G77&lt;1.1),2,IF(AND(F77&gt;=0.7,F77&lt;1.1),1,IF(AND(E77&gt;=0.7,E77&lt;1.1),1,IF(COUNT('English Scores- Leveled papers'!AJ79:AK79)=0,"","NR"))))))))))))))))</f>
        <is>
          <t/>
        </is>
      </c>
      <c r="E77" s="318" t="str">
        <f aca="false">IF((B77=""),"",IF(COUNT(S77:W77)=0,"",ROUND(SUM(S77:W77)/SUM($S$2:$W$2),1)))</f>
        <v/>
      </c>
      <c r="F77" s="318" t="str">
        <f aca="false">IF((B77=""),"",IF(COUNT(X77:AB77)=0,"",ROUND(SUM(X77:AB77)/SUM($X$2:$AB$2),1)))</f>
        <v/>
      </c>
      <c r="G77" s="318" t="str">
        <f aca="false">IFERROR(IF((B77=""),"",IF(COUNT(AC77:AH77)=0,"",ROUND(SUM(AC77:AH77)/SUM($AC$2:$AH$2),1))),"")</f>
        <v/>
      </c>
      <c r="H77" s="318" t="str">
        <f aca="false">IFERROR(IF((B77=""),"",IF(COUNT(AI77:AN77)=0,"",ROUND(SUM(AI77:AN77)/SUM($AI$2:$AN$2),1))),0)</f>
        <v/>
      </c>
      <c r="I77" s="318" t="str">
        <f aca="false">IFERROR(IF((B77=""),"",IF(COUNT(AO77:AY77)=0,"",ROUND(SUM(AO77:AY77)/SUM($AO$2:$AY$2),1))),0)</f>
        <v/>
      </c>
      <c r="J77" s="318" t="str">
        <f aca="false">IFERROR(IF((B77=""),"",IF(COUNT(AZ77:BO77)=0,"",ROUND(SUM(AZ77:BO77)/SUM($AZ$2:$BO$2),1))),0)</f>
        <v/>
      </c>
      <c r="K77" s="318" t="str">
        <f aca="false">IFERROR(IF((B77=""),"",IF(COUNT(BP77:BW77)=0,"",ROUND(SUM(BP77:BW77)/SUM($BP$2:$BW$2),1))),0)</f>
        <v/>
      </c>
      <c r="L77" s="318" t="str">
        <f aca="false">IFERROR(IF((B77=""),"",IF(COUNT(BX77:CF77)=0,"",ROUND(SUM(BX77:CF77)/SUM($BX$2:$CF$2),1))),0)</f>
        <v/>
      </c>
      <c r="M77" s="318" t="str">
        <f aca="false">IFERROR(IF((B77=""),"",IF(COUNT(CG77:CK77)=0,"",ROUND(SUM(CG77:CK77)/SUM($CG$2:$CK$2),1))),0)</f>
        <v/>
      </c>
      <c r="N77" s="318" t="str">
        <f aca="false">IFERROR(IF((B77=""),"",IF(COUNT(CL77:CS77)=0,"",ROUND(SUM(CL77:CS77)/SUM($CL$2:$CS$2),1))),0)</f>
        <v/>
      </c>
      <c r="O77" s="318" t="str">
        <f aca="false">IFERROR(IF((B77=""),"",IF(COUNT(CT77:DE77)=0,"",ROUND(SUM(CT77:DE77)/SUM($CT$2:$DE$2),1))),0)</f>
        <v/>
      </c>
      <c r="P77" s="318" t="str">
        <f aca="false">IFERROR(IF((B77=""),"",IF(COUNT(DF77:DQ77)=0,"",ROUND(SUM(DF77:DQ77)/SUM($DF$2:$DQ$2),1))),0)</f>
        <v/>
      </c>
      <c r="Q77" s="318" t="str">
        <f aca="false">IFERROR(IF((B77=""),"",IF(COUNT(DR77:EB77)=0,"",ROUND(SUM(DR77:EB77)/SUM($DR$2:$EB$2),1))),0)</f>
        <v/>
      </c>
      <c r="R77" s="318" t="str">
        <f aca="false">(IF((B77=""),"",IF(COUNT(ED77:EP77)=0,"",ROUND(SUM(ED77:EP77)/SUM($ED$2:$EP$2),1))))</f>
        <v/>
      </c>
      <c r="S77" s="319" t="inlineStr">
        <f aca="false">IF($B77="","",IF(COUNTIFS('English Scores- Leveled papers'!$H$4:$KM$4,S$3,'English Scores- Leveled papers'!$H79:$KM79,"&lt;&gt;")=0,"",SUMIF('English Scores- Leveled papers'!$H$4:$KM$4,S$3,'English Scores- Leveled papers'!$H79:$KM79)))</f>
        <is>
          <t/>
        </is>
      </c>
      <c r="T77" s="319" t="inlineStr">
        <f aca="false">IF($B77="","",IF(COUNTIFS('English Scores- Leveled papers'!$H$4:$KM$4,T$3,'English Scores- Leveled papers'!$H79:$KM79,"&lt;&gt;")=0,"",SUMIF('English Scores- Leveled papers'!$H$4:$KM$4,T$3,'English Scores- Leveled papers'!$H79:$KM79)))</f>
        <is>
          <t/>
        </is>
      </c>
      <c r="U77" s="319" t="inlineStr">
        <f aca="false">IF($B77="","",IF(COUNTIFS('English Scores- Leveled papers'!$H$4:$KM$4,U$3,'English Scores- Leveled papers'!$H79:$KM79,"&lt;&gt;")=0,"",SUMIF('English Scores- Leveled papers'!$H$4:$KM$4,U$3,'English Scores- Leveled papers'!$H79:$KM79)))</f>
        <is>
          <t/>
        </is>
      </c>
      <c r="V77" s="319" t="inlineStr">
        <f aca="false">IF($B77="","",IF(COUNTIFS('English Scores- Leveled papers'!$H$4:$KM$4,V$3,'English Scores- Leveled papers'!$H79:$KM79,"&lt;&gt;")=0,"",SUMIF('English Scores- Leveled papers'!$H$4:$KM$4,V$3,'English Scores- Leveled papers'!$H79:$KM79)))</f>
        <is>
          <t/>
        </is>
      </c>
      <c r="W77" s="319" t="inlineStr">
        <f aca="false">IF($B77="","",IF(COUNTIFS('English Scores- Leveled papers'!$H$4:$KM$4,W$3,'English Scores- Leveled papers'!$H79:$KM79,"&lt;&gt;")=0,"",SUMIF('English Scores- Leveled papers'!$H$4:$KM$4,W$3,'English Scores- Leveled papers'!$H79:$KM79)))</f>
        <is>
          <t/>
        </is>
      </c>
      <c r="X77" s="752" t="inlineStr">
        <f aca="false">IF($B77="","",IF(COUNTIFS('English Scores- Leveled papers'!$H$4:$KM$4,X$3,'English Scores- Leveled papers'!$H79:$KM79,"&lt;&gt;")=0,"",SUMIF('English Scores- Leveled papers'!$H$4:$KM$4,X$3,'English Scores- Leveled papers'!$H79:$KM79)))</f>
        <is>
          <t/>
        </is>
      </c>
      <c r="Y77" s="752" t="inlineStr">
        <f aca="false">IF($B77="","",IF(COUNTIFS('English Scores- Leveled papers'!$H$4:$KM$4,Y$3,'English Scores- Leveled papers'!$H79:$KM79,"&lt;&gt;")=0,"",SUMIF('English Scores- Leveled papers'!$H$4:$KM$4,Y$3,'English Scores- Leveled papers'!$H79:$KM79)))</f>
        <is>
          <t/>
        </is>
      </c>
      <c r="Z77" s="752" t="inlineStr">
        <f aca="false">IF($B77="","",IF(COUNTIFS('English Scores- Leveled papers'!$H$4:$KM$4,Z$3,'English Scores- Leveled papers'!$H79:$KM79,"&lt;&gt;")=0,"",SUMIF('English Scores- Leveled papers'!$H$4:$KM$4,Z$3,'English Scores- Leveled papers'!$H79:$KM79)))</f>
        <is>
          <t/>
        </is>
      </c>
      <c r="AA77" s="752" t="inlineStr">
        <f aca="false">IF($B77="","",IF(COUNTIFS('English Scores- Leveled papers'!$H$4:$KM$4,AA$3,'English Scores- Leveled papers'!$H79:$KM79,"&lt;&gt;")=0,"",SUMIF('English Scores- Leveled papers'!$H$4:$KM$4,AA$3,'English Scores- Leveled papers'!$H79:$KM79)))</f>
        <is>
          <t/>
        </is>
      </c>
      <c r="AB77" s="752" t="inlineStr">
        <f aca="false">IF($B77="","",IF(COUNTIFS('English Scores- Leveled papers'!$H$4:$KM$4,AB$3,'English Scores- Leveled papers'!$H79:$KM79,"&lt;&gt;")=0,"",SUMIF('English Scores- Leveled papers'!$H$4:$KM$4,AB$3,'English Scores- Leveled papers'!$H79:$KM79)))</f>
        <is>
          <t/>
        </is>
      </c>
      <c r="AC77" s="319" t="inlineStr">
        <f aca="false">IF($B77="","",IF(COUNTIFS('English Scores- Leveled papers'!$H$4:$KM$4,AC$3,'English Scores- Leveled papers'!$H79:$KM79,"&lt;&gt;")=0,"",SUMIF('English Scores- Leveled papers'!$H$4:$KM$4,AC$3,'English Scores- Leveled papers'!$H79:$KM79)))</f>
        <is>
          <t/>
        </is>
      </c>
      <c r="AD77" s="319" t="inlineStr">
        <f aca="false">IF($B77="","",IF(COUNTIFS('English Scores- Leveled papers'!$H$4:$KM$4,AD$3,'English Scores- Leveled papers'!$H79:$KM79,"&lt;&gt;")=0,"",SUMIF('English Scores- Leveled papers'!$H$4:$KM$4,AD$3,'English Scores- Leveled papers'!$H79:$KM79)))</f>
        <is>
          <t/>
        </is>
      </c>
      <c r="AE77" s="319" t="inlineStr">
        <f aca="false">IF($B77="","",IF(COUNTIFS('English Scores- Leveled papers'!$H$4:$KM$4,AE$3,'English Scores- Leveled papers'!$H79:$KM79,"&lt;&gt;")=0,"",SUMIF('English Scores- Leveled papers'!$H$4:$KM$4,AE$3,'English Scores- Leveled papers'!$H79:$KM79)))</f>
        <is>
          <t/>
        </is>
      </c>
      <c r="AF77" s="319" t="inlineStr">
        <f aca="false">IF($B77="","",IF(COUNTIFS('English Scores- Leveled papers'!$H$4:$KM$4,AF$3,'English Scores- Leveled papers'!$H79:$KM79,"&lt;&gt;")=0,"",SUMIF('English Scores- Leveled papers'!$H$4:$KM$4,AF$3,'English Scores- Leveled papers'!$H79:$KM79)))</f>
        <is>
          <t/>
        </is>
      </c>
      <c r="AG77" s="319" t="inlineStr">
        <f aca="false">IF($B77="","",IF(COUNTIFS('English Scores- Leveled papers'!$H$4:$KM$4,AG$3,'English Scores- Leveled papers'!$H79:$KM79,"&lt;&gt;")=0,"",SUMIF('English Scores- Leveled papers'!$H$4:$KM$4,AG$3,'English Scores- Leveled papers'!$H79:$KM79)))</f>
        <is>
          <t/>
        </is>
      </c>
      <c r="AH77" s="319" t="inlineStr">
        <f aca="false">IF($B77="","",IF(COUNTIFS('English Scores- Leveled papers'!$H$4:$KM$4,AH$3,'English Scores- Leveled papers'!$H79:$KM79,"&lt;&gt;")=0,"",SUMIF('English Scores- Leveled papers'!$H$4:$KM$4,AH$3,'English Scores- Leveled papers'!$H79:$KM79)))</f>
        <is>
          <t/>
        </is>
      </c>
      <c r="AI77" s="752" t="inlineStr">
        <f aca="false">IF($B77="","",IF(COUNTIFS('English Scores- Leveled papers'!$H$4:$KM$4,AI$3,'English Scores- Leveled papers'!$H79:$KM79,"&lt;&gt;")=0,"",SUMIF('English Scores- Leveled papers'!$H$4:$KM$4,AI$3,'English Scores- Leveled papers'!$H79:$KM79)))</f>
        <is>
          <t/>
        </is>
      </c>
      <c r="AJ77" s="752" t="inlineStr">
        <f aca="false">IF($B77="","",IF(COUNTIFS('English Scores- Leveled papers'!$H$4:$KM$4,AJ$3,'English Scores- Leveled papers'!$H79:$KM79,"&lt;&gt;")=0,"",SUMIF('English Scores- Leveled papers'!$H$4:$KM$4,AJ$3,'English Scores- Leveled papers'!$H79:$KM79)))</f>
        <is>
          <t/>
        </is>
      </c>
      <c r="AK77" s="752" t="inlineStr">
        <f aca="false">IF($B77="","",IF(COUNTIFS('English Scores- Leveled papers'!$H$4:$KM$4,AK$3,'English Scores- Leveled papers'!$H79:$KM79,"&lt;&gt;")=0,"",SUMIF('English Scores- Leveled papers'!$H$4:$KM$4,AK$3,'English Scores- Leveled papers'!$H79:$KM79)))</f>
        <is>
          <t/>
        </is>
      </c>
      <c r="AL77" s="752" t="inlineStr">
        <f aca="false">IF($B77="","",IF(COUNTIFS('English Scores- Leveled papers'!$H$4:$KM$4,AL$3,'English Scores- Leveled papers'!$H79:$KM79,"&lt;&gt;")=0,"",SUMIF('English Scores- Leveled papers'!$H$4:$KM$4,AL$3,'English Scores- Leveled papers'!$H79:$KM79)))</f>
        <is>
          <t/>
        </is>
      </c>
      <c r="AM77" s="752" t="inlineStr">
        <f aca="false">IF($B77="","",IF(COUNTIFS('English Scores- Leveled papers'!$H$4:$KM$4,AM$3,'English Scores- Leveled papers'!$H79:$KM79,"&lt;&gt;")=0,"",SUMIF('English Scores- Leveled papers'!$H$4:$KM$4,AM$3,'English Scores- Leveled papers'!$H79:$KM79)))</f>
        <is>
          <t/>
        </is>
      </c>
      <c r="AN77" s="752" t="inlineStr">
        <f aca="false">IF($B77="","",IF(COUNTIFS('English Scores- Leveled papers'!$H$4:$KM$4,AN$3,'English Scores- Leveled papers'!$H79:$KM79,"&lt;&gt;")=0,"",SUMIF('English Scores- Leveled papers'!$H$4:$KM$4,AN$3,'English Scores- Leveled papers'!$H79:$KM79)))</f>
        <is>
          <t/>
        </is>
      </c>
      <c r="AO77" s="319" t="inlineStr">
        <f aca="false">IF($B77="","",IF(COUNTIFS('English Scores- Leveled papers'!$H$4:$KM$4,AO$3,'English Scores- Leveled papers'!$H79:$KM79,"&lt;&gt;")=0,"",SUMIF('English Scores- Leveled papers'!$H$4:$KM$4,AO$3,'English Scores- Leveled papers'!$H79:$KM79)))</f>
        <is>
          <t/>
        </is>
      </c>
      <c r="AP77" s="319" t="inlineStr">
        <f aca="false">IF($B77="","",IF(COUNTIFS('English Scores- Leveled papers'!$H$4:$KM$4,AP$3,'English Scores- Leveled papers'!$H79:$KM79,"&lt;&gt;")=0,"",SUMIF('English Scores- Leveled papers'!$H$4:$KM$4,AP$3,'English Scores- Leveled papers'!$H79:$KM79)))</f>
        <is>
          <t/>
        </is>
      </c>
      <c r="AQ77" s="319" t="inlineStr">
        <f aca="false">IF($B77="","",IF(COUNTIFS('English Scores- Leveled papers'!$H$4:$KM$4,AQ$3,'English Scores- Leveled papers'!$H79:$KM79,"&lt;&gt;")=0,"",SUMIF('English Scores- Leveled papers'!$H$4:$KM$4,AQ$3,'English Scores- Leveled papers'!$H79:$KM79)))</f>
        <is>
          <t/>
        </is>
      </c>
      <c r="AR77" s="319" t="inlineStr">
        <f aca="false">IF($B77="","",IF(COUNTIFS('English Scores- Leveled papers'!$H$4:$KM$4,AR$3,'English Scores- Leveled papers'!$H79:$KM79,"&lt;&gt;")=0,"",SUMIF('English Scores- Leveled papers'!$H$4:$KM$4,AR$3,'English Scores- Leveled papers'!$H79:$KM79)))</f>
        <is>
          <t/>
        </is>
      </c>
      <c r="AS77" s="319" t="inlineStr">
        <f aca="false">IF($B77="","",IF(COUNTIFS('English Scores- Leveled papers'!$H$4:$KM$4,AS$3,'English Scores- Leveled papers'!$H79:$KM79,"&lt;&gt;")=0,"",SUMIF('English Scores- Leveled papers'!$H$4:$KM$4,AS$3,'English Scores- Leveled papers'!$H79:$KM79)))</f>
        <is>
          <t/>
        </is>
      </c>
      <c r="AT77" s="319" t="inlineStr">
        <f aca="false">IF($B77="","",IF(COUNTIFS('English Scores- Leveled papers'!$H$4:$KM$4,AT$3,'English Scores- Leveled papers'!$H79:$KM79,"&lt;&gt;")=0,"",SUMIF('English Scores- Leveled papers'!$H$4:$KM$4,AT$3,'English Scores- Leveled papers'!$H79:$KM79)))</f>
        <is>
          <t/>
        </is>
      </c>
      <c r="AU77" s="319" t="inlineStr">
        <f aca="false">IF($B77="","",IF(COUNTIFS('English Scores- Leveled papers'!$H$4:$KM$4,AU$3,'English Scores- Leveled papers'!$H79:$KM79,"&lt;&gt;")=0,"",SUMIF('English Scores- Leveled papers'!$H$4:$KM$4,AU$3,'English Scores- Leveled papers'!$H79:$KM79)))</f>
        <is>
          <t/>
        </is>
      </c>
      <c r="AV77" s="319" t="inlineStr">
        <f aca="false">IF($B77="","",IF(COUNTIFS('English Scores- Leveled papers'!$H$4:$KM$4,AV$3,'English Scores- Leveled papers'!$H79:$KM79,"&lt;&gt;")=0,"",SUMIF('English Scores- Leveled papers'!$H$4:$KM$4,AV$3,'English Scores- Leveled papers'!$H79:$KM79)))</f>
        <is>
          <t/>
        </is>
      </c>
      <c r="AW77" s="319" t="inlineStr">
        <f aca="false">IF($B77="","",IF(COUNTIFS('English Scores- Leveled papers'!$H$4:$KM$4,AW$3,'English Scores- Leveled papers'!$H79:$KM79,"&lt;&gt;")=0,"",SUMIF('English Scores- Leveled papers'!$H$4:$KM$4,AW$3,'English Scores- Leveled papers'!$H79:$KM79)))</f>
        <is>
          <t/>
        </is>
      </c>
      <c r="AX77" s="319" t="inlineStr">
        <f aca="false">IF($B77="","",IF(COUNTIFS('English Scores- Leveled papers'!$H$4:$KM$4,AX$3,'English Scores- Leveled papers'!$H79:$KM79,"&lt;&gt;")=0,"",SUMIF('English Scores- Leveled papers'!$H$4:$KM$4,AX$3,'English Scores- Leveled papers'!$H79:$KM79)))</f>
        <is>
          <t/>
        </is>
      </c>
      <c r="AY77" s="319" t="inlineStr">
        <f aca="false">IF($B77="","",IF(COUNTIFS('English Scores- Leveled papers'!$H$4:$KM$4,AY$3,'English Scores- Leveled papers'!$H79:$KM79,"&lt;&gt;")=0,"",SUMIF('English Scores- Leveled papers'!$H$4:$KM$4,AY$3,'English Scores- Leveled papers'!$H79:$KM79)))</f>
        <is>
          <t/>
        </is>
      </c>
      <c r="AZ77" s="752" t="inlineStr">
        <f aca="false">IF($B77="","",IF(COUNTIFS('English Scores- Leveled papers'!$H$4:$KM$4,AZ$3,'English Scores- Leveled papers'!$H79:$KM79,"&lt;&gt;")=0,"",SUMIF('English Scores- Leveled papers'!$H$4:$KM$4,AZ$3,'English Scores- Leveled papers'!$H79:$KM79)))</f>
        <is>
          <t/>
        </is>
      </c>
      <c r="BA77" s="752" t="inlineStr">
        <f aca="false">IF($B77="","",IF(COUNTIFS('English Scores- Leveled papers'!$H$4:$KM$4,BA$3,'English Scores- Leveled papers'!$H79:$KM79,"&lt;&gt;")=0,"",SUMIF('English Scores- Leveled papers'!$H$4:$KM$4,BA$3,'English Scores- Leveled papers'!$H79:$KM79)))</f>
        <is>
          <t/>
        </is>
      </c>
      <c r="BB77" s="752" t="inlineStr">
        <f aca="false">IF($B77="","",IF(COUNTIFS('English Scores- Leveled papers'!$H$4:$KM$4,BB$3,'English Scores- Leveled papers'!$H79:$KM79,"&lt;&gt;")=0,"",SUMIF('English Scores- Leveled papers'!$H$4:$KM$4,BB$3,'English Scores- Leveled papers'!$H79:$KM79)))</f>
        <is>
          <t/>
        </is>
      </c>
      <c r="BC77" s="752" t="inlineStr">
        <f aca="false">IF($B77="","",IF(COUNTIFS('English Scores- Leveled papers'!$H$4:$KM$4,BC$3,'English Scores- Leveled papers'!$H79:$KM79,"&lt;&gt;")=0,"",SUMIF('English Scores- Leveled papers'!$H$4:$KM$4,BC$3,'English Scores- Leveled papers'!$H79:$KM79)))</f>
        <is>
          <t/>
        </is>
      </c>
      <c r="BD77" s="752"/>
      <c r="BE77" s="752"/>
      <c r="BF77" s="752" t="inlineStr">
        <f aca="false">IF($B77="","",IF(COUNTIFS('English Scores- Leveled papers'!$H$4:$KM$4,BF$3,'English Scores- Leveled papers'!$H79:$KM79,"&lt;&gt;")=0,"",SUMIF('English Scores- Leveled papers'!$H$4:$KM$4,BF$3,'English Scores- Leveled papers'!$H79:$KM79)))</f>
        <is>
          <t/>
        </is>
      </c>
      <c r="BG77" s="752" t="inlineStr">
        <f aca="false">IF($B77="","",IF(COUNTIFS('English Scores- Leveled papers'!$H$4:$KM$4,BG$3,'English Scores- Leveled papers'!$H79:$KM79,"&lt;&gt;")=0,"",SUMIF('English Scores- Leveled papers'!$H$4:$KM$4,BG$3,'English Scores- Leveled papers'!$H79:$KM79)))</f>
        <is>
          <t/>
        </is>
      </c>
      <c r="BH77" s="752" t="inlineStr">
        <f aca="false">IF($B77="","",IF(COUNTIFS('English Scores- Leveled papers'!$H$4:$KM$4,BH$3,'English Scores- Leveled papers'!$H79:$KM79,"&lt;&gt;")=0,"",SUMIF('English Scores- Leveled papers'!$H$4:$KM$4,BH$3,'English Scores- Leveled papers'!$H79:$KM79)))</f>
        <is>
          <t/>
        </is>
      </c>
      <c r="BI77" s="752" t="inlineStr">
        <f aca="false">IF($B77="","",IF(COUNTIFS('English Scores- Leveled papers'!$H$4:$KM$4,BI$3,'English Scores- Leveled papers'!$H79:$KM79,"&lt;&gt;")=0,"",SUMIF('English Scores- Leveled papers'!$H$4:$KM$4,BI$3,'English Scores- Leveled papers'!$H79:$KM79)))</f>
        <is>
          <t/>
        </is>
      </c>
      <c r="BJ77" s="752" t="inlineStr">
        <f aca="false">IF($B77="","",IF(COUNTIFS('English Scores- Leveled papers'!$H$4:$KM$4,BJ$3,'English Scores- Leveled papers'!$H79:$KM79,"&lt;&gt;")=0,"",SUMIF('English Scores- Leveled papers'!$H$4:$KM$4,BJ$3,'English Scores- Leveled papers'!$H79:$KM79)))</f>
        <is>
          <t/>
        </is>
      </c>
      <c r="BK77" s="752" t="inlineStr">
        <f aca="false">IF($B77="","",IF(COUNTIFS('English Scores- Leveled papers'!$H$4:$KM$4,BK$3,'English Scores- Leveled papers'!$H79:$KM79,"&lt;&gt;")=0,"",SUMIF('English Scores- Leveled papers'!$H$4:$KM$4,BK$3,'English Scores- Leveled papers'!$H79:$KM79)))</f>
        <is>
          <t/>
        </is>
      </c>
      <c r="BL77" s="752" t="inlineStr">
        <f aca="false">IF($B77="","",IF(COUNTIFS('English Scores- Leveled papers'!$H$4:$KM$4,BL$3,'English Scores- Leveled papers'!$H79:$KM79,"&lt;&gt;")=0,"",SUMIF('English Scores- Leveled papers'!$H$4:$KM$4,BL$3,'English Scores- Leveled papers'!$H79:$KM79)))</f>
        <is>
          <t/>
        </is>
      </c>
      <c r="BM77" s="752" t="inlineStr">
        <f aca="false">IF($B77="","",IF(COUNTIFS('English Scores- Leveled papers'!$H$4:$KM$4,BM$3,'English Scores- Leveled papers'!$H79:$KM79,"&lt;&gt;")=0,"",SUMIF('English Scores- Leveled papers'!$H$4:$KM$4,BM$3,'English Scores- Leveled papers'!$H79:$KM79)))</f>
        <is>
          <t/>
        </is>
      </c>
      <c r="BN77" s="752" t="inlineStr">
        <f aca="false">IF($B77="","",IF(COUNTIFS('English Scores- Leveled papers'!$H$4:$KM$4,BN$3,'English Scores- Leveled papers'!$H79:$KM79,"&lt;&gt;")=0,"",SUMIF('English Scores- Leveled papers'!$H$4:$KM$4,BN$3,'English Scores- Leveled papers'!$H79:$KM79)))</f>
        <is>
          <t/>
        </is>
      </c>
      <c r="BO77" s="752" t="inlineStr">
        <f aca="false">IF($B77="","",IF(COUNTIFS('English Scores- Leveled papers'!$H$4:$KM$4,BO$3,'English Scores- Leveled papers'!$H79:$KM79,"&lt;&gt;")=0,"",SUMIF('English Scores- Leveled papers'!$H$4:$KM$4,BO$3,'English Scores- Leveled papers'!$H79:$KM79)))</f>
        <is>
          <t/>
        </is>
      </c>
      <c r="BP77" s="319" t="inlineStr">
        <f aca="false">IF($B77="","",IF(COUNTIFS('English Scores- Leveled papers'!$H$4:$KM$4,BP$3,'English Scores- Leveled papers'!$H79:$KM79,"&lt;&gt;")=0,"",SUMIF('English Scores- Leveled papers'!$H$4:$KM$4,BP$3,'English Scores- Leveled papers'!$H79:$KM79)))</f>
        <is>
          <t/>
        </is>
      </c>
      <c r="BQ77" s="319" t="inlineStr">
        <f aca="false">IF($B77="","",IF(COUNTIFS('English Scores- Leveled papers'!$H$4:$KM$4,BQ$3,'English Scores- Leveled papers'!$H79:$KM79,"&lt;&gt;")=0,"",SUMIF('English Scores- Leveled papers'!$H$4:$KM$4,BQ$3,'English Scores- Leveled papers'!$H79:$KM79)))</f>
        <is>
          <t/>
        </is>
      </c>
      <c r="BR77" s="319" t="inlineStr">
        <f aca="false">IF($B77="","",IF(COUNTIFS('English Scores- Leveled papers'!$H$4:$KM$4,BR$3,'English Scores- Leveled papers'!$H79:$KM79,"&lt;&gt;")=0,"",SUMIF('English Scores- Leveled papers'!$H$4:$KM$4,BR$3,'English Scores- Leveled papers'!$H79:$KM79)))</f>
        <is>
          <t/>
        </is>
      </c>
      <c r="BS77" s="319" t="inlineStr">
        <f aca="false">IF($B77="","",IF(COUNTIFS('English Scores- Leveled papers'!$H$4:$KM$4,BS$3,'English Scores- Leveled papers'!$H79:$KM79,"&lt;&gt;")=0,"",SUMIF('English Scores- Leveled papers'!$H$4:$KM$4,BS$3,'English Scores- Leveled papers'!$H79:$KM79)))</f>
        <is>
          <t/>
        </is>
      </c>
      <c r="BT77" s="319" t="inlineStr">
        <f aca="false">IF($B77="","",IF(COUNTIFS('English Scores- Leveled papers'!$H$4:$KM$4,BT$3,'English Scores- Leveled papers'!$H79:$KM79,"&lt;&gt;")=0,"",SUMIF('English Scores- Leveled papers'!$H$4:$KM$4,BT$3,'English Scores- Leveled papers'!$H79:$KM79)))</f>
        <is>
          <t/>
        </is>
      </c>
      <c r="BU77" s="319" t="inlineStr">
        <f aca="false">IF($B77="","",IF(COUNTIFS('English Scores- Leveled papers'!$H$4:$KM$4,BU$3,'English Scores- Leveled papers'!$H79:$KM79,"&lt;&gt;")=0,"",SUMIF('English Scores- Leveled papers'!$H$4:$KM$4,BU$3,'English Scores- Leveled papers'!$H79:$KM79)))</f>
        <is>
          <t/>
        </is>
      </c>
      <c r="BV77" s="319" t="inlineStr">
        <f aca="false">IF($B77="","",IF(COUNTIFS('English Scores- Leveled papers'!$H$4:$KM$4,BV$3,'English Scores- Leveled papers'!$H79:$KM79,"&lt;&gt;")=0,"",SUMIF('English Scores- Leveled papers'!$H$4:$KM$4,BV$3,'English Scores- Leveled papers'!$H79:$KM79)))</f>
        <is>
          <t/>
        </is>
      </c>
      <c r="BW77" s="319" t="inlineStr">
        <f aca="false">IF($B77="","",IF(COUNTIFS('English Scores- Leveled papers'!$H$4:$KM$4,BW$3,'English Scores- Leveled papers'!$H79:$KM79,"&lt;&gt;")=0,"",SUMIF('English Scores- Leveled papers'!$H$4:$KM$4,BW$3,'English Scores- Leveled papers'!$H79:$KM79)))</f>
        <is>
          <t/>
        </is>
      </c>
      <c r="BX77" s="752" t="inlineStr">
        <f aca="false">IF($B77="","",IF(COUNTIFS('English Scores- Leveled papers'!$H$4:$KM$4,BX$3,'English Scores- Leveled papers'!$H79:$KM79,"&lt;&gt;")=0,"",SUMIF('English Scores- Leveled papers'!$H$4:$KM$4,BX$3,'English Scores- Leveled papers'!$H79:$KM79)))</f>
        <is>
          <t/>
        </is>
      </c>
      <c r="BY77" s="752" t="inlineStr">
        <f aca="false">IF($B77="","",IF(COUNTIFS('English Scores- Leveled papers'!$H$4:$KM$4,BY$3,'English Scores- Leveled papers'!$H79:$KM79,"&lt;&gt;")=0,"",SUMIF('English Scores- Leveled papers'!$H$4:$KM$4,BY$3,'English Scores- Leveled papers'!$H79:$KM79)))</f>
        <is>
          <t/>
        </is>
      </c>
      <c r="BZ77" s="752" t="inlineStr">
        <f aca="false">IF($B77="","",IF(COUNTIFS('English Scores- Leveled papers'!$H$4:$KM$4,BZ$3,'English Scores- Leveled papers'!$H79:$KM79,"&lt;&gt;")=0,"",SUMIF('English Scores- Leveled papers'!$H$4:$KM$4,BZ$3,'English Scores- Leveled papers'!$H79:$KM79)))</f>
        <is>
          <t/>
        </is>
      </c>
      <c r="CA77" s="752" t="inlineStr">
        <f aca="false">IF($B77="","",IF(COUNTIFS('English Scores- Leveled papers'!$H$4:$KM$4,CA$3,'English Scores- Leveled papers'!$H79:$KM79,"&lt;&gt;")=0,"",SUMIF('English Scores- Leveled papers'!$H$4:$KM$4,CA$3,'English Scores- Leveled papers'!$H79:$KM79)))</f>
        <is>
          <t/>
        </is>
      </c>
      <c r="CB77" s="752" t="inlineStr">
        <f aca="false">IF($B77="","",IF(COUNTIFS('English Scores- Leveled papers'!$H$4:$KM$4,CB$3,'English Scores- Leveled papers'!$H79:$KM79,"&lt;&gt;")=0,"",SUMIF('English Scores- Leveled papers'!$H$4:$KM$4,CB$3,'English Scores- Leveled papers'!$H79:$KM79)))</f>
        <is>
          <t/>
        </is>
      </c>
      <c r="CC77" s="752" t="inlineStr">
        <f aca="false">IF($B77="","",IF(COUNTIFS('English Scores- Leveled papers'!$H$4:$KM$4,CC$3,'English Scores- Leveled papers'!$H79:$KM79,"&lt;&gt;")=0,"",SUMIF('English Scores- Leveled papers'!$H$4:$KM$4,CC$3,'English Scores- Leveled papers'!$H79:$KM79)))</f>
        <is>
          <t/>
        </is>
      </c>
      <c r="CD77" s="752" t="inlineStr">
        <f aca="false">IF($B77="","",IF(COUNTIFS('English Scores- Leveled papers'!$H$4:$KM$4,CD$3,'English Scores- Leveled papers'!$H79:$KM79,"&lt;&gt;")=0,"",SUMIF('English Scores- Leveled papers'!$H$4:$KM$4,CD$3,'English Scores- Leveled papers'!$H79:$KM79)))</f>
        <is>
          <t/>
        </is>
      </c>
      <c r="CE77" s="752" t="inlineStr">
        <f aca="false">IF($B77="","",IF(COUNTIFS('English Scores- Leveled papers'!$H$4:$KM$4,CE$3,'English Scores- Leveled papers'!$H79:$KM79,"&lt;&gt;")=0,"",SUMIF('English Scores- Leveled papers'!$H$4:$KM$4,CE$3,'English Scores- Leveled papers'!$H79:$KM79)))</f>
        <is>
          <t/>
        </is>
      </c>
      <c r="CF77" s="752" t="inlineStr">
        <f aca="false">IF($B77="","",IF(COUNTIFS('English Scores- Leveled papers'!$H$4:$KM$4,CF$3,'English Scores- Leveled papers'!$H79:$KM79,"&lt;&gt;")=0,"",SUMIF('English Scores- Leveled papers'!$H$4:$KM$4,CF$3,'English Scores- Leveled papers'!$H79:$KM79)))</f>
        <is>
          <t/>
        </is>
      </c>
      <c r="CG77" s="319" t="inlineStr">
        <f aca="false">IF($B77="","",IF(COUNTIFS('English Scores- Leveled papers'!$H$4:$KM$4,CG$3,'English Scores- Leveled papers'!$H79:$KM79,"&lt;&gt;")=0,"",SUMIF('English Scores- Leveled papers'!$H$4:$KM$4,CG$3,'English Scores- Leveled papers'!$H79:$KM79)))</f>
        <is>
          <t/>
        </is>
      </c>
      <c r="CH77" s="319" t="inlineStr">
        <f aca="false">IF($B77="","",IF(COUNTIFS('English Scores- Leveled papers'!$H$4:$KM$4,CH$3,'English Scores- Leveled papers'!$H79:$KM79,"&lt;&gt;")=0,"",SUMIF('English Scores- Leveled papers'!$H$4:$KM$4,CH$3,'English Scores- Leveled papers'!$H79:$KM79)))</f>
        <is>
          <t/>
        </is>
      </c>
      <c r="CI77" s="319" t="inlineStr">
        <f aca="false">IF($B77="","",IF(COUNTIFS('English Scores- Leveled papers'!$H$4:$KM$4,CI$3,'English Scores- Leveled papers'!$H79:$KM79,"&lt;&gt;")=0,"",SUMIF('English Scores- Leveled papers'!$H$4:$KM$4,CI$3,'English Scores- Leveled papers'!$H79:$KM79)))</f>
        <is>
          <t/>
        </is>
      </c>
      <c r="CJ77" s="319" t="inlineStr">
        <f aca="false">IF($B77="","",IF(COUNTIFS('English Scores- Leveled papers'!$H$4:$KM$4,CJ$3,'English Scores- Leveled papers'!$H79:$KM79,"&lt;&gt;")=0,"",SUMIF('English Scores- Leveled papers'!$H$4:$KM$4,CJ$3,'English Scores- Leveled papers'!$H79:$KM79)))</f>
        <is>
          <t/>
        </is>
      </c>
      <c r="CK77" s="319" t="inlineStr">
        <f aca="false">IF($B77="","",IF(COUNTIFS('English Scores- Leveled papers'!$H$4:$KM$4,CK$3,'English Scores- Leveled papers'!$H79:$KM79,"&lt;&gt;")=0,"",SUMIF('English Scores- Leveled papers'!$H$4:$KM$4,CK$3,'English Scores- Leveled papers'!$H79:$KM79)))</f>
        <is>
          <t/>
        </is>
      </c>
      <c r="CL77" s="752" t="inlineStr">
        <f aca="false">IF($B77="","",IF(COUNTIFS('English Scores- Leveled papers'!$H$4:$KM$4,CL$3,'English Scores- Leveled papers'!$H79:$KM79,"&lt;&gt;")=0,"",SUMIF('English Scores- Leveled papers'!$H$4:$KM$4,CL$3,'English Scores- Leveled papers'!$H79:$KM79)))</f>
        <is>
          <t/>
        </is>
      </c>
      <c r="CM77" s="752" t="inlineStr">
        <f aca="false">IF($B77="","",IF(COUNTIFS('English Scores- Leveled papers'!$H$4:$KM$4,CM$3,'English Scores- Leveled papers'!$H79:$KM79,"&lt;&gt;")=0,"",SUMIF('English Scores- Leveled papers'!$H$4:$KM$4,CM$3,'English Scores- Leveled papers'!$H79:$KM79)))</f>
        <is>
          <t/>
        </is>
      </c>
      <c r="CN77" s="752" t="inlineStr">
        <f aca="false">IF($B77="","",IF(COUNTIFS('English Scores- Leveled papers'!$H$4:$KM$4,CN$3,'English Scores- Leveled papers'!$H79:$KM79,"&lt;&gt;")=0,"",SUMIF('English Scores- Leveled papers'!$H$4:$KM$4,CN$3,'English Scores- Leveled papers'!$H79:$KM79)))</f>
        <is>
          <t/>
        </is>
      </c>
      <c r="CO77" s="752" t="inlineStr">
        <f aca="false">IF($B77="","",IF(COUNTIFS('English Scores- Leveled papers'!$H$4:$KM$4,CO$3,'English Scores- Leveled papers'!$H79:$KM79,"&lt;&gt;")=0,"",SUMIF('English Scores- Leveled papers'!$H$4:$KM$4,CO$3,'English Scores- Leveled papers'!$H79:$KM79)))</f>
        <is>
          <t/>
        </is>
      </c>
      <c r="CP77" s="752" t="inlineStr">
        <f aca="false">IF($B77="","",IF(COUNTIFS('English Scores- Leveled papers'!$H$4:$KM$4,CP$3,'English Scores- Leveled papers'!$H79:$KM79,"&lt;&gt;")=0,"",SUMIF('English Scores- Leveled papers'!$H$4:$KM$4,CP$3,'English Scores- Leveled papers'!$H79:$KM79)))</f>
        <is>
          <t/>
        </is>
      </c>
      <c r="CQ77" s="752" t="inlineStr">
        <f aca="false">IF($B77="","",IF(COUNTIFS('English Scores- Leveled papers'!$H$4:$KM$4,CQ$3,'English Scores- Leveled papers'!$H79:$KM79,"&lt;&gt;")=0,"",SUMIF('English Scores- Leveled papers'!$H$4:$KM$4,CQ$3,'English Scores- Leveled papers'!$H79:$KM79)))</f>
        <is>
          <t/>
        </is>
      </c>
      <c r="CR77" s="752" t="inlineStr">
        <f aca="false">IF($B77="","",IF(COUNTIFS('English Scores- Leveled papers'!$H$4:$KM$4,CR$3,'English Scores- Leveled papers'!$H79:$KM79,"&lt;&gt;")=0,"",SUMIF('English Scores- Leveled papers'!$H$4:$KM$4,CR$3,'English Scores- Leveled papers'!$H79:$KM79)))</f>
        <is>
          <t/>
        </is>
      </c>
      <c r="CS77" s="752" t="inlineStr">
        <f aca="false">IF($B77="","",IF(COUNTIFS('English Scores- Leveled papers'!$H$4:$KM$4,CS$3,'English Scores- Leveled papers'!$H79:$KM79,"&lt;&gt;")=0,"",SUMIF('English Scores- Leveled papers'!$H$4:$KM$4,CS$3,'English Scores- Leveled papers'!$H79:$KM79)))</f>
        <is>
          <t/>
        </is>
      </c>
      <c r="CT77" s="319" t="inlineStr">
        <f aca="false">IF($B77="","",IF(COUNTIFS('English Scores- Leveled papers'!$H$4:$KM$4,CT$3,'English Scores- Leveled papers'!$H79:$KM79,"&lt;&gt;")=0,"",SUMIF('English Scores- Leveled papers'!$H$4:$KM$4,CT$3,'English Scores- Leveled papers'!$H79:$KM79)))</f>
        <is>
          <t/>
        </is>
      </c>
      <c r="CU77" s="319" t="inlineStr">
        <f aca="false">IF($B77="","",IF(COUNTIFS('English Scores- Leveled papers'!$H$4:$KM$4,CU$3,'English Scores- Leveled papers'!$H79:$KM79,"&lt;&gt;")=0,"",SUMIF('English Scores- Leveled papers'!$H$4:$KM$4,CU$3,'English Scores- Leveled papers'!$H79:$KM79)))</f>
        <is>
          <t/>
        </is>
      </c>
      <c r="CV77" s="319" t="inlineStr">
        <f aca="false">IF($B77="","",IF(COUNTIFS('English Scores- Leveled papers'!$H$4:$KM$4,CV$3,'English Scores- Leveled papers'!$H79:$KM79,"&lt;&gt;")=0,"",SUMIF('English Scores- Leveled papers'!$H$4:$KM$4,CV$3,'English Scores- Leveled papers'!$H79:$KM79)))</f>
        <is>
          <t/>
        </is>
      </c>
      <c r="CW77" s="319" t="inlineStr">
        <f aca="false">IF($B77="","",IF(COUNTIFS('English Scores- Leveled papers'!$H$4:$KM$4,CW$3,'English Scores- Leveled papers'!$H79:$KM79,"&lt;&gt;")=0,"",SUMIF('English Scores- Leveled papers'!$H$4:$KM$4,CW$3,'English Scores- Leveled papers'!$H79:$KM79)))</f>
        <is>
          <t/>
        </is>
      </c>
      <c r="CX77" s="319" t="inlineStr">
        <f aca="false">IF($B77="","",IF(COUNTIFS('English Scores- Leveled papers'!$H$4:$KM$4,CX$3,'English Scores- Leveled papers'!$H79:$KM79,"&lt;&gt;")=0,"",SUMIF('English Scores- Leveled papers'!$H$4:$KM$4,CX$3,'English Scores- Leveled papers'!$H79:$KM79)))</f>
        <is>
          <t/>
        </is>
      </c>
      <c r="CY77" s="319" t="inlineStr">
        <f aca="false">IF($B77="","",IF(COUNTIFS('English Scores- Leveled papers'!$H$4:$KM$4,CY$3,'English Scores- Leveled papers'!$H79:$KM79,"&lt;&gt;")=0,"",SUMIF('English Scores- Leveled papers'!$H$4:$KM$4,CY$3,'English Scores- Leveled papers'!$H79:$KM79)))</f>
        <is>
          <t/>
        </is>
      </c>
      <c r="CZ77" s="319" t="inlineStr">
        <f aca="false">IF($B77="","",IF(COUNTIFS('English Scores- Leveled papers'!$H$4:$KM$4,CZ$3,'English Scores- Leveled papers'!$H79:$KM79,"&lt;&gt;")=0,"",SUMIF('English Scores- Leveled papers'!$H$4:$KM$4,CZ$3,'English Scores- Leveled papers'!$H79:$KM79)))</f>
        <is>
          <t/>
        </is>
      </c>
      <c r="DA77" s="319" t="inlineStr">
        <f aca="false">IF($B77="","",IF(COUNTIFS('English Scores- Leveled papers'!$H$4:$KM$4,DA$3,'English Scores- Leveled papers'!$H79:$KM79,"&lt;&gt;")=0,"",SUMIF('English Scores- Leveled papers'!$H$4:$KM$4,DA$3,'English Scores- Leveled papers'!$H79:$KM79)))</f>
        <is>
          <t/>
        </is>
      </c>
      <c r="DB77" s="319" t="inlineStr">
        <f aca="false">IF($B77="","",IF(COUNTIFS('English Scores- Leveled papers'!$H$4:$KM$4,DB$3,'English Scores- Leveled papers'!$H79:$KM79,"&lt;&gt;")=0,"",SUMIF('English Scores- Leveled papers'!$H$4:$KM$4,DB$3,'English Scores- Leveled papers'!$H79:$KM79)))</f>
        <is>
          <t/>
        </is>
      </c>
      <c r="DC77" s="319" t="inlineStr">
        <f aca="false">IF($B77="","",IF(COUNTIFS('English Scores- Leveled papers'!$H$4:$KM$4,DC$3,'English Scores- Leveled papers'!$H79:$KM79,"&lt;&gt;")=0,"",SUMIF('English Scores- Leveled papers'!$H$4:$KM$4,DC$3,'English Scores- Leveled papers'!$H79:$KM79)))</f>
        <is>
          <t/>
        </is>
      </c>
      <c r="DD77" s="319" t="inlineStr">
        <f aca="false">IF($B77="","",IF(COUNTIFS('English Scores- Leveled papers'!$H$4:$KM$4,DD$3,'English Scores- Leveled papers'!$H79:$KM79,"&lt;&gt;")=0,"",SUMIF('English Scores- Leveled papers'!$H$4:$KM$4,DD$3,'English Scores- Leveled papers'!$H79:$KM79)))</f>
        <is>
          <t/>
        </is>
      </c>
      <c r="DE77" s="319" t="inlineStr">
        <f aca="false">IF($B77="","",IF(COUNTIFS('English Scores- Leveled papers'!$H$4:$KM$4,DE$3,'English Scores- Leveled papers'!$H79:$KM79,"&lt;&gt;")=0,"",SUMIF('English Scores- Leveled papers'!$H$4:$KM$4,DE$3,'English Scores- Leveled papers'!$H79:$KM79)))</f>
        <is>
          <t/>
        </is>
      </c>
      <c r="DF77" s="752" t="inlineStr">
        <f aca="false">IF($B77="","",IF(COUNTIFS('English Scores- Leveled papers'!$H$4:$KM$4,DF$3,'English Scores- Leveled papers'!$H79:$KM79,"&lt;&gt;")=0,"",SUMIF('English Scores- Leveled papers'!$H$4:$KM$4,DF$3,'English Scores- Leveled papers'!$H79:$KM79)))</f>
        <is>
          <t/>
        </is>
      </c>
      <c r="DG77" s="752" t="inlineStr">
        <f aca="false">IF($B77="","",IF(COUNTIFS('English Scores- Leveled papers'!$H$4:$KM$4,DG$3,'English Scores- Leveled papers'!$H79:$KM79,"&lt;&gt;")=0,"",SUMIF('English Scores- Leveled papers'!$H$4:$KM$4,DG$3,'English Scores- Leveled papers'!$H79:$KM79)))</f>
        <is>
          <t/>
        </is>
      </c>
      <c r="DH77" s="752" t="inlineStr">
        <f aca="false">IF($B77="","",IF(COUNTIFS('English Scores- Leveled papers'!$H$4:$KM$4,DH$3,'English Scores- Leveled papers'!$H79:$KM79,"&lt;&gt;")=0,"",SUMIF('English Scores- Leveled papers'!$H$4:$KM$4,DH$3,'English Scores- Leveled papers'!$H79:$KM79)))</f>
        <is>
          <t/>
        </is>
      </c>
      <c r="DI77" s="752" t="inlineStr">
        <f aca="false">IF($B77="","",IF(COUNTIFS('English Scores- Leveled papers'!$H$4:$KM$4,DI$3,'English Scores- Leveled papers'!$H79:$KM79,"&lt;&gt;")=0,"",SUMIF('English Scores- Leveled papers'!$H$4:$KM$4,DI$3,'English Scores- Leveled papers'!$H79:$KM79)))</f>
        <is>
          <t/>
        </is>
      </c>
      <c r="DJ77" s="752" t="inlineStr">
        <f aca="false">IF($B77="","",IF(COUNTIFS('English Scores- Leveled papers'!$H$4:$KM$4,DJ$3,'English Scores- Leveled papers'!$H79:$KM79,"&lt;&gt;")=0,"",SUMIF('English Scores- Leveled papers'!$H$4:$KM$4,DJ$3,'English Scores- Leveled papers'!$H79:$KM79)))</f>
        <is>
          <t/>
        </is>
      </c>
      <c r="DK77" s="752" t="inlineStr">
        <f aca="false">IF($B77="","",IF(COUNTIFS('English Scores- Leveled papers'!$H$4:$KM$4,DK$3,'English Scores- Leveled papers'!$H79:$KM79,"&lt;&gt;")=0,"",SUMIF('English Scores- Leveled papers'!$H$4:$KM$4,DK$3,'English Scores- Leveled papers'!$H79:$KM79)))</f>
        <is>
          <t/>
        </is>
      </c>
      <c r="DL77" s="752" t="inlineStr">
        <f aca="false">IF($B77="","",IF(COUNTIFS('English Scores- Leveled papers'!$H$4:$KM$4,DL$3,'English Scores- Leveled papers'!$H79:$KM79,"&lt;&gt;")=0,"",SUMIF('English Scores- Leveled papers'!$H$4:$KM$4,DL$3,'English Scores- Leveled papers'!$H79:$KM79)))</f>
        <is>
          <t/>
        </is>
      </c>
      <c r="DM77" s="752" t="inlineStr">
        <f aca="false">IF($B77="","",IF(COUNTIFS('English Scores- Leveled papers'!$H$4:$KM$4,DM$3,'English Scores- Leveled papers'!$H79:$KM79,"&lt;&gt;")=0,"",SUMIF('English Scores- Leveled papers'!$H$4:$KM$4,DM$3,'English Scores- Leveled papers'!$H79:$KM79)))</f>
        <is>
          <t/>
        </is>
      </c>
      <c r="DN77" s="752" t="inlineStr">
        <f aca="false">IF($B77="","",IF(COUNTIFS('English Scores- Leveled papers'!$H$4:$KM$4,DN$3,'English Scores- Leveled papers'!$H79:$KM79,"&lt;&gt;")=0,"",SUMIF('English Scores- Leveled papers'!$H$4:$KM$4,DN$3,'English Scores- Leveled papers'!$H79:$KM79)))</f>
        <is>
          <t/>
        </is>
      </c>
      <c r="DO77" s="752" t="inlineStr">
        <f aca="false">IF($B77="","",IF(COUNTIFS('English Scores- Leveled papers'!$H$4:$KM$4,DO$3,'English Scores- Leveled papers'!$H79:$KM79,"&lt;&gt;")=0,"",SUMIF('English Scores- Leveled papers'!$H$4:$KM$4,DO$3,'English Scores- Leveled papers'!$H79:$KM79)))</f>
        <is>
          <t/>
        </is>
      </c>
      <c r="DP77" s="752" t="inlineStr">
        <f aca="false">IF($B77="","",IF(COUNTIFS('English Scores- Leveled papers'!$H$4:$KM$4,DP$3,'English Scores- Leveled papers'!$H79:$KM79,"&lt;&gt;")=0,"",SUMIF('English Scores- Leveled papers'!$H$4:$KM$4,DP$3,'English Scores- Leveled papers'!$H79:$KM79)))</f>
        <is>
          <t/>
        </is>
      </c>
      <c r="DQ77" s="752" t="inlineStr">
        <f aca="false">IF($B77="","",IF(COUNTIFS('English Scores- Leveled papers'!$H$4:$KM$4,DQ$3,'English Scores- Leveled papers'!$H79:$KM79,"&lt;&gt;")=0,"",SUMIF('English Scores- Leveled papers'!$H$4:$KM$4,DQ$3,'English Scores- Leveled papers'!$H79:$KM79)))</f>
        <is>
          <t/>
        </is>
      </c>
      <c r="DR77" s="319" t="inlineStr">
        <f aca="false">IF($B77="","",IF(COUNTIFS('English Scores- Leveled papers'!$H$4:$KM$4,DR$3,'English Scores- Leveled papers'!$H79:$KM79,"&lt;&gt;")=0,"",SUMIF('English Scores- Leveled papers'!$H$4:$KM$4,DR$3,'English Scores- Leveled papers'!$H79:$KM79)))</f>
        <is>
          <t/>
        </is>
      </c>
      <c r="DS77" s="319" t="inlineStr">
        <f aca="false">IF($B77="","",IF(COUNTIFS('English Scores- Leveled papers'!$H$4:$KM$4,DS$3,'English Scores- Leveled papers'!$H79:$KM79,"&lt;&gt;")=0,"",SUMIF('English Scores- Leveled papers'!$H$4:$KM$4,DS$3,'English Scores- Leveled papers'!$H79:$KM79)))</f>
        <is>
          <t/>
        </is>
      </c>
      <c r="DT77" s="319" t="inlineStr">
        <f aca="false">IF($B77="","",IF(COUNTIFS('English Scores- Leveled papers'!$H$4:$KM$4,DT$3,'English Scores- Leveled papers'!$H79:$KM79,"&lt;&gt;")=0,"",SUMIF('English Scores- Leveled papers'!$H$4:$KM$4,DT$3,'English Scores- Leveled papers'!$H79:$KM79)))</f>
        <is>
          <t/>
        </is>
      </c>
      <c r="DU77" s="319" t="inlineStr">
        <f aca="false">IF($B77="","",IF(COUNTIFS('English Scores- Leveled papers'!$H$4:$KM$4,DU$3,'English Scores- Leveled papers'!$H79:$KM79,"&lt;&gt;")=0,"",SUMIF('English Scores- Leveled papers'!$H$4:$KM$4,DU$3,'English Scores- Leveled papers'!$H79:$KM79)))</f>
        <is>
          <t/>
        </is>
      </c>
      <c r="DV77" s="319" t="inlineStr">
        <f aca="false">IF($B77="","",IF(COUNTIFS('English Scores- Leveled papers'!$H$4:$KM$4,DV$3,'English Scores- Leveled papers'!$H79:$KM79,"&lt;&gt;")=0,"",SUMIF('English Scores- Leveled papers'!$H$4:$KM$4,DV$3,'English Scores- Leveled papers'!$H79:$KM79)))</f>
        <is>
          <t/>
        </is>
      </c>
      <c r="DW77" s="319" t="inlineStr">
        <f aca="false">IF($B77="","",IF(COUNTIFS('English Scores- Leveled papers'!$H$4:$KM$4,DW$3,'English Scores- Leveled papers'!$H79:$KM79,"&lt;&gt;")=0,"",SUMIF('English Scores- Leveled papers'!$H$4:$KM$4,DW$3,'English Scores- Leveled papers'!$H79:$KM79)))</f>
        <is>
          <t/>
        </is>
      </c>
      <c r="DX77" s="319" t="inlineStr">
        <f aca="false">IF($B77="","",IF(COUNTIFS('English Scores- Leveled papers'!$H$4:$KM$4,DX$3,'English Scores- Leveled papers'!$H79:$KM79,"&lt;&gt;")=0,"",SUMIF('English Scores- Leveled papers'!$H$4:$KM$4,DX$3,'English Scores- Leveled papers'!$H79:$KM79)))</f>
        <is>
          <t/>
        </is>
      </c>
      <c r="DY77" s="319" t="inlineStr">
        <f aca="false">IF($B77="","",IF(COUNTIFS('English Scores- Leveled papers'!$H$4:$KM$4,DY$3,'English Scores- Leveled papers'!$H79:$KM79,"&lt;&gt;")=0,"",SUMIF('English Scores- Leveled papers'!$H$4:$KM$4,DY$3,'English Scores- Leveled papers'!$H79:$KM79)))</f>
        <is>
          <t/>
        </is>
      </c>
      <c r="DZ77" s="319" t="inlineStr">
        <f aca="false">IF($B77="","",IF(COUNTIFS('English Scores- Leveled papers'!$H$4:$KM$4,DZ$3,'English Scores- Leveled papers'!$H79:$KM79,"&lt;&gt;")=0,"",SUMIF('English Scores- Leveled papers'!$H$4:$KM$4,DZ$3,'English Scores- Leveled papers'!$H79:$KM79)))</f>
        <is>
          <t/>
        </is>
      </c>
      <c r="EA77" s="319" t="inlineStr">
        <f aca="false">IF($B77="","",IF(COUNTIFS('English Scores- Leveled papers'!$H$4:$KM$4,EA$3,'English Scores- Leveled papers'!$H79:$KM79,"&lt;&gt;")=0,"",SUMIF('English Scores- Leveled papers'!$H$4:$KM$4,EA$3,'English Scores- Leveled papers'!$H79:$KM79)))</f>
        <is>
          <t/>
        </is>
      </c>
      <c r="EB77" s="319" t="inlineStr">
        <f aca="false">IF($B77="","",IF(COUNTIFS('English Scores- Leveled papers'!$H$4:$KM$4,EB$3,'English Scores- Leveled papers'!$H79:$KM79,"&lt;&gt;")=0,"",SUMIF('English Scores- Leveled papers'!$H$4:$KM$4,EB$3,'English Scores- Leveled papers'!$H79:$KM79)))</f>
        <is>
          <t/>
        </is>
      </c>
      <c r="EC77" s="319" t="inlineStr">
        <f aca="false">IF($B77="","",IF(COUNTIFS('English Scores- Leveled papers'!$H$4:$KM$4,EC$3,'English Scores- Leveled papers'!$H79:$KM79,"&lt;&gt;")=0,"",SUMIF('English Scores- Leveled papers'!$H$4:$KM$4,EC$3,'English Scores- Leveled papers'!$H79:$KM79)))</f>
        <is>
          <t/>
        </is>
      </c>
      <c r="ED77" s="752" t="inlineStr">
        <f aca="false">IF($B77="","",IF(COUNTIFS('English Scores- Leveled papers'!$H$4:$KM$4,ED$3,'English Scores- Leveled papers'!$H79:$KM79,"&lt;&gt;")=0,"",SUMIF('English Scores- Leveled papers'!$H$4:$KM$4,ED$3,'English Scores- Leveled papers'!$H79:$KM79)))</f>
        <is>
          <t/>
        </is>
      </c>
      <c r="EE77" s="752" t="inlineStr">
        <f aca="false">IF($B77="","",IF(COUNTIFS('English Scores- Leveled papers'!$H$4:$KM$4,EE$3,'English Scores- Leveled papers'!$H79:$KM79,"&lt;&gt;")=0,"",SUMIF('English Scores- Leveled papers'!$H$4:$KM$4,EE$3,'English Scores- Leveled papers'!$H79:$KM79)))</f>
        <is>
          <t/>
        </is>
      </c>
      <c r="EF77" s="752" t="inlineStr">
        <f aca="false">IF($B77="","",IF(COUNTIFS('English Scores- Leveled papers'!$H$4:$KM$4,EF$3,'English Scores- Leveled papers'!$H79:$KM79,"&lt;&gt;")=0,"",SUMIF('English Scores- Leveled papers'!$H$4:$KM$4,EF$3,'English Scores- Leveled papers'!$H79:$KM79)))</f>
        <is>
          <t/>
        </is>
      </c>
      <c r="EG77" s="752" t="inlineStr">
        <f aca="false">IF($B77="","",IF(COUNTIFS('English Scores- Leveled papers'!$H$4:$KM$4,EG$3,'English Scores- Leveled papers'!$H79:$KM79,"&lt;&gt;")=0,"",SUMIF('English Scores- Leveled papers'!$H$4:$KM$4,EG$3,'English Scores- Leveled papers'!$H79:$KM79)))</f>
        <is>
          <t/>
        </is>
      </c>
      <c r="EH77" s="752" t="inlineStr">
        <f aca="false">IF($B77="","",IF(COUNTIFS('English Scores- Leveled papers'!$H$4:$KM$4,EH$3,'English Scores- Leveled papers'!$H79:$KM79,"&lt;&gt;")=0,"",SUMIF('English Scores- Leveled papers'!$H$4:$KM$4,EH$3,'English Scores- Leveled papers'!$H79:$KM79)))</f>
        <is>
          <t/>
        </is>
      </c>
      <c r="EI77" s="752" t="inlineStr">
        <f aca="false">IF($B77="","",IF(COUNTIFS('English Scores- Leveled papers'!$H$4:$KM$4,EI$3,'English Scores- Leveled papers'!$H79:$KM79,"&lt;&gt;")=0,"",SUMIF('English Scores- Leveled papers'!$H$4:$KM$4,EI$3,'English Scores- Leveled papers'!$H79:$KM79)))</f>
        <is>
          <t/>
        </is>
      </c>
      <c r="EJ77" s="752" t="inlineStr">
        <f aca="false">IF($B77="","",IF(COUNTIFS('English Scores- Leveled papers'!$H$4:$KM$4,EJ$3,'English Scores- Leveled papers'!$H79:$KM79,"&lt;&gt;")=0,"",SUMIF('English Scores- Leveled papers'!$H$4:$KM$4,EJ$3,'English Scores- Leveled papers'!$H79:$KM79)))</f>
        <is>
          <t/>
        </is>
      </c>
      <c r="EK77" s="752" t="inlineStr">
        <f aca="false">IF($B77="","",IF(COUNTIFS('English Scores- Leveled papers'!$H$4:$KM$4,EK$3,'English Scores- Leveled papers'!$H79:$KM79,"&lt;&gt;")=0,"",SUMIF('English Scores- Leveled papers'!$H$4:$KM$4,EK$3,'English Scores- Leveled papers'!$H79:$KM79)))</f>
        <is>
          <t/>
        </is>
      </c>
      <c r="EL77" s="752" t="inlineStr">
        <f aca="false">IF($B77="","",IF(COUNTIFS('English Scores- Leveled papers'!$H$4:$KM$4,EL$3,'English Scores- Leveled papers'!$H79:$KM79,"&lt;&gt;")=0,"",SUMIF('English Scores- Leveled papers'!$H$4:$KM$4,EL$3,'English Scores- Leveled papers'!$H79:$KM79)))</f>
        <is>
          <t/>
        </is>
      </c>
      <c r="EM77" s="752" t="inlineStr">
        <f aca="false">IF($B77="","",IF(COUNTIFS('English Scores- Leveled papers'!$H$4:$KM$4,EM$3,'English Scores- Leveled papers'!$H79:$KM79,"&lt;&gt;")=0,"",SUMIF('English Scores- Leveled papers'!$H$4:$KM$4,EM$3,'English Scores- Leveled papers'!$H79:$KM79)))</f>
        <is>
          <t/>
        </is>
      </c>
      <c r="EN77" s="752" t="inlineStr">
        <f aca="false">IF($B77="","",IF(COUNTIFS('English Scores- Leveled papers'!$H$4:$KM$4,EN$3,'English Scores- Leveled papers'!$H79:$KM79,"&lt;&gt;")=0,"",SUMIF('English Scores- Leveled papers'!$H$4:$KM$4,EN$3,'English Scores- Leveled papers'!$H79:$KM79)))</f>
        <is>
          <t/>
        </is>
      </c>
      <c r="EO77" s="752" t="inlineStr">
        <f aca="false">IF($B77="","",IF(COUNTIFS('English Scores- Leveled papers'!$H$4:$KM$4,EO$3,'English Scores- Leveled papers'!$H79:$KM79,"&lt;&gt;")=0,"",SUMIF('English Scores- Leveled papers'!$H$4:$KM$4,EO$3,'English Scores- Leveled papers'!$H79:$KM79)))</f>
        <is>
          <t/>
        </is>
      </c>
      <c r="EP77" s="752" t="inlineStr">
        <f aca="false">IF($B77="","",IF(COUNTIFS('English Scores- Leveled papers'!$H$4:$KM$4,EP$3,'English Scores- Leveled papers'!$H79:$KM79,"&lt;&gt;")=0,"",SUMIF('English Scores- Leveled papers'!$H$4:$KM$4,EP$3,'English Scores- Leveled papers'!$H79:$KM79)))</f>
        <is>
          <t/>
        </is>
      </c>
    </row>
    <row r="78" customFormat="false" ht="12.75" hidden="false" customHeight="true" outlineLevel="0" collapsed="false">
      <c r="A78" s="315" t="n">
        <v>74</v>
      </c>
      <c r="B78" s="315" t="inlineStr">
        <f aca="false">'English Scores- Leveled papers'!B80</f>
        <is>
          <t/>
        </is>
      </c>
      <c r="C78" s="751" t="e">
        <f aca="false">IF('RC Mastery Check+Question type'!D78="","",IF(OR('RC Mastery Check+Question type'!D78=-0.5,'RC Mastery Check+Question type'!D78=0,'RC Mastery Check+Question type'!D78=0.2,'RC Mastery Check+Question type'!D78=0.5),"NR",'cover sheet'!#ref!))</f>
        <v>#VALUE!</v>
      </c>
      <c r="D78" s="316" t="inlineStr">
        <f aca="false">IF(OR(B78="",COUNT('English Scores- Leveled papers'!AJ80:KM80)=0),"",IF((AND(R78&gt;=(70/100),R78&lt;1.1)),9,IF(AND(Q78&gt;=(70/100),Q78&lt;1.1),8,IF(AND(P78&gt;=(70/100),P78&lt;1.1),7,IF(AND(O78&gt;=(70/100),O78&lt;1.1),6,IF(AND(N78&gt;=0.7,N78&lt;1.1),5,IF(AND(M78&gt;=0.7,M78&lt;1.1),5,IF(AND(L78&gt;=0.7,L78&lt;1.1),4,IF(AND(K78&gt;=0.7,K78&lt;1.1),4,IF(AND(J78&gt;=0.7,J78&lt;1.1),3,IF(AND(I78&gt;=0.7,I78&lt;1.1),3,IF(AND(H78&gt;=0.7,H78&lt;1.1),2,IF(AND(G78&gt;=0.7,G78&lt;1.1),2,IF(AND(F78&gt;=0.7,F78&lt;1.1),1,IF(AND(E78&gt;=0.7,E78&lt;1.1),1,IF(COUNT('English Scores- Leveled papers'!AJ80:AK80)=0,"","NR"))))))))))))))))</f>
        <is>
          <t/>
        </is>
      </c>
      <c r="E78" s="318" t="str">
        <f aca="false">IF((B78=""),"",IF(COUNT(S78:W78)=0,"",ROUND(SUM(S78:W78)/SUM($S$2:$W$2),1)))</f>
        <v/>
      </c>
      <c r="F78" s="318" t="str">
        <f aca="false">IF((B78=""),"",IF(COUNT(X78:AB78)=0,"",ROUND(SUM(X78:AB78)/SUM($X$2:$AB$2),1)))</f>
        <v/>
      </c>
      <c r="G78" s="318" t="str">
        <f aca="false">IFERROR(IF((B78=""),"",IF(COUNT(AC78:AH78)=0,"",ROUND(SUM(AC78:AH78)/SUM($AC$2:$AH$2),1))),"")</f>
        <v/>
      </c>
      <c r="H78" s="318" t="str">
        <f aca="false">IFERROR(IF((B78=""),"",IF(COUNT(AI78:AN78)=0,"",ROUND(SUM(AI78:AN78)/SUM($AI$2:$AN$2),1))),0)</f>
        <v/>
      </c>
      <c r="I78" s="318" t="str">
        <f aca="false">IFERROR(IF((B78=""),"",IF(COUNT(AO78:AY78)=0,"",ROUND(SUM(AO78:AY78)/SUM($AO$2:$AY$2),1))),0)</f>
        <v/>
      </c>
      <c r="J78" s="318" t="str">
        <f aca="false">IFERROR(IF((B78=""),"",IF(COUNT(AZ78:BO78)=0,"",ROUND(SUM(AZ78:BO78)/SUM($AZ$2:$BO$2),1))),0)</f>
        <v/>
      </c>
      <c r="K78" s="318" t="str">
        <f aca="false">IFERROR(IF((B78=""),"",IF(COUNT(BP78:BW78)=0,"",ROUND(SUM(BP78:BW78)/SUM($BP$2:$BW$2),1))),0)</f>
        <v/>
      </c>
      <c r="L78" s="318" t="str">
        <f aca="false">IFERROR(IF((B78=""),"",IF(COUNT(BX78:CF78)=0,"",ROUND(SUM(BX78:CF78)/SUM($BX$2:$CF$2),1))),0)</f>
        <v/>
      </c>
      <c r="M78" s="318" t="str">
        <f aca="false">IFERROR(IF((B78=""),"",IF(COUNT(CG78:CK78)=0,"",ROUND(SUM(CG78:CK78)/SUM($CG$2:$CK$2),1))),0)</f>
        <v/>
      </c>
      <c r="N78" s="318" t="str">
        <f aca="false">IFERROR(IF((B78=""),"",IF(COUNT(CL78:CS78)=0,"",ROUND(SUM(CL78:CS78)/SUM($CL$2:$CS$2),1))),0)</f>
        <v/>
      </c>
      <c r="O78" s="318" t="str">
        <f aca="false">IFERROR(IF((B78=""),"",IF(COUNT(CT78:DE78)=0,"",ROUND(SUM(CT78:DE78)/SUM($CT$2:$DE$2),1))),0)</f>
        <v/>
      </c>
      <c r="P78" s="318" t="str">
        <f aca="false">IFERROR(IF((B78=""),"",IF(COUNT(DF78:DQ78)=0,"",ROUND(SUM(DF78:DQ78)/SUM($DF$2:$DQ$2),1))),0)</f>
        <v/>
      </c>
      <c r="Q78" s="318" t="str">
        <f aca="false">IFERROR(IF((B78=""),"",IF(COUNT(DR78:EB78)=0,"",ROUND(SUM(DR78:EB78)/SUM($DR$2:$EB$2),1))),0)</f>
        <v/>
      </c>
      <c r="R78" s="318" t="str">
        <f aca="false">(IF((B78=""),"",IF(COUNT(ED78:EP78)=0,"",ROUND(SUM(ED78:EP78)/SUM($ED$2:$EP$2),1))))</f>
        <v/>
      </c>
      <c r="S78" s="319" t="inlineStr">
        <f aca="false">IF($B78="","",IF(COUNTIFS('English Scores- Leveled papers'!$H$4:$KM$4,S$3,'English Scores- Leveled papers'!$H80:$KM80,"&lt;&gt;")=0,"",SUMIF('English Scores- Leveled papers'!$H$4:$KM$4,S$3,'English Scores- Leveled papers'!$H80:$KM80)))</f>
        <is>
          <t/>
        </is>
      </c>
      <c r="T78" s="319" t="inlineStr">
        <f aca="false">IF($B78="","",IF(COUNTIFS('English Scores- Leveled papers'!$H$4:$KM$4,T$3,'English Scores- Leveled papers'!$H80:$KM80,"&lt;&gt;")=0,"",SUMIF('English Scores- Leveled papers'!$H$4:$KM$4,T$3,'English Scores- Leveled papers'!$H80:$KM80)))</f>
        <is>
          <t/>
        </is>
      </c>
      <c r="U78" s="319" t="inlineStr">
        <f aca="false">IF($B78="","",IF(COUNTIFS('English Scores- Leveled papers'!$H$4:$KM$4,U$3,'English Scores- Leveled papers'!$H80:$KM80,"&lt;&gt;")=0,"",SUMIF('English Scores- Leveled papers'!$H$4:$KM$4,U$3,'English Scores- Leveled papers'!$H80:$KM80)))</f>
        <is>
          <t/>
        </is>
      </c>
      <c r="V78" s="319" t="inlineStr">
        <f aca="false">IF($B78="","",IF(COUNTIFS('English Scores- Leveled papers'!$H$4:$KM$4,V$3,'English Scores- Leveled papers'!$H80:$KM80,"&lt;&gt;")=0,"",SUMIF('English Scores- Leveled papers'!$H$4:$KM$4,V$3,'English Scores- Leveled papers'!$H80:$KM80)))</f>
        <is>
          <t/>
        </is>
      </c>
      <c r="W78" s="319" t="inlineStr">
        <f aca="false">IF($B78="","",IF(COUNTIFS('English Scores- Leveled papers'!$H$4:$KM$4,W$3,'English Scores- Leveled papers'!$H80:$KM80,"&lt;&gt;")=0,"",SUMIF('English Scores- Leveled papers'!$H$4:$KM$4,W$3,'English Scores- Leveled papers'!$H80:$KM80)))</f>
        <is>
          <t/>
        </is>
      </c>
      <c r="X78" s="752" t="inlineStr">
        <f aca="false">IF($B78="","",IF(COUNTIFS('English Scores- Leveled papers'!$H$4:$KM$4,X$3,'English Scores- Leveled papers'!$H80:$KM80,"&lt;&gt;")=0,"",SUMIF('English Scores- Leveled papers'!$H$4:$KM$4,X$3,'English Scores- Leveled papers'!$H80:$KM80)))</f>
        <is>
          <t/>
        </is>
      </c>
      <c r="Y78" s="752" t="inlineStr">
        <f aca="false">IF($B78="","",IF(COUNTIFS('English Scores- Leveled papers'!$H$4:$KM$4,Y$3,'English Scores- Leveled papers'!$H80:$KM80,"&lt;&gt;")=0,"",SUMIF('English Scores- Leveled papers'!$H$4:$KM$4,Y$3,'English Scores- Leveled papers'!$H80:$KM80)))</f>
        <is>
          <t/>
        </is>
      </c>
      <c r="Z78" s="752" t="inlineStr">
        <f aca="false">IF($B78="","",IF(COUNTIFS('English Scores- Leveled papers'!$H$4:$KM$4,Z$3,'English Scores- Leveled papers'!$H80:$KM80,"&lt;&gt;")=0,"",SUMIF('English Scores- Leveled papers'!$H$4:$KM$4,Z$3,'English Scores- Leveled papers'!$H80:$KM80)))</f>
        <is>
          <t/>
        </is>
      </c>
      <c r="AA78" s="752" t="inlineStr">
        <f aca="false">IF($B78="","",IF(COUNTIFS('English Scores- Leveled papers'!$H$4:$KM$4,AA$3,'English Scores- Leveled papers'!$H80:$KM80,"&lt;&gt;")=0,"",SUMIF('English Scores- Leveled papers'!$H$4:$KM$4,AA$3,'English Scores- Leveled papers'!$H80:$KM80)))</f>
        <is>
          <t/>
        </is>
      </c>
      <c r="AB78" s="752" t="inlineStr">
        <f aca="false">IF($B78="","",IF(COUNTIFS('English Scores- Leveled papers'!$H$4:$KM$4,AB$3,'English Scores- Leveled papers'!$H80:$KM80,"&lt;&gt;")=0,"",SUMIF('English Scores- Leveled papers'!$H$4:$KM$4,AB$3,'English Scores- Leveled papers'!$H80:$KM80)))</f>
        <is>
          <t/>
        </is>
      </c>
      <c r="AC78" s="319" t="inlineStr">
        <f aca="false">IF($B78="","",IF(COUNTIFS('English Scores- Leveled papers'!$H$4:$KM$4,AC$3,'English Scores- Leveled papers'!$H80:$KM80,"&lt;&gt;")=0,"",SUMIF('English Scores- Leveled papers'!$H$4:$KM$4,AC$3,'English Scores- Leveled papers'!$H80:$KM80)))</f>
        <is>
          <t/>
        </is>
      </c>
      <c r="AD78" s="319" t="inlineStr">
        <f aca="false">IF($B78="","",IF(COUNTIFS('English Scores- Leveled papers'!$H$4:$KM$4,AD$3,'English Scores- Leveled papers'!$H80:$KM80,"&lt;&gt;")=0,"",SUMIF('English Scores- Leveled papers'!$H$4:$KM$4,AD$3,'English Scores- Leveled papers'!$H80:$KM80)))</f>
        <is>
          <t/>
        </is>
      </c>
      <c r="AE78" s="319" t="inlineStr">
        <f aca="false">IF($B78="","",IF(COUNTIFS('English Scores- Leveled papers'!$H$4:$KM$4,AE$3,'English Scores- Leveled papers'!$H80:$KM80,"&lt;&gt;")=0,"",SUMIF('English Scores- Leveled papers'!$H$4:$KM$4,AE$3,'English Scores- Leveled papers'!$H80:$KM80)))</f>
        <is>
          <t/>
        </is>
      </c>
      <c r="AF78" s="319" t="inlineStr">
        <f aca="false">IF($B78="","",IF(COUNTIFS('English Scores- Leveled papers'!$H$4:$KM$4,AF$3,'English Scores- Leveled papers'!$H80:$KM80,"&lt;&gt;")=0,"",SUMIF('English Scores- Leveled papers'!$H$4:$KM$4,AF$3,'English Scores- Leveled papers'!$H80:$KM80)))</f>
        <is>
          <t/>
        </is>
      </c>
      <c r="AG78" s="319" t="inlineStr">
        <f aca="false">IF($B78="","",IF(COUNTIFS('English Scores- Leveled papers'!$H$4:$KM$4,AG$3,'English Scores- Leveled papers'!$H80:$KM80,"&lt;&gt;")=0,"",SUMIF('English Scores- Leveled papers'!$H$4:$KM$4,AG$3,'English Scores- Leveled papers'!$H80:$KM80)))</f>
        <is>
          <t/>
        </is>
      </c>
      <c r="AH78" s="319" t="inlineStr">
        <f aca="false">IF($B78="","",IF(COUNTIFS('English Scores- Leveled papers'!$H$4:$KM$4,AH$3,'English Scores- Leveled papers'!$H80:$KM80,"&lt;&gt;")=0,"",SUMIF('English Scores- Leveled papers'!$H$4:$KM$4,AH$3,'English Scores- Leveled papers'!$H80:$KM80)))</f>
        <is>
          <t/>
        </is>
      </c>
      <c r="AI78" s="752" t="inlineStr">
        <f aca="false">IF($B78="","",IF(COUNTIFS('English Scores- Leveled papers'!$H$4:$KM$4,AI$3,'English Scores- Leveled papers'!$H80:$KM80,"&lt;&gt;")=0,"",SUMIF('English Scores- Leveled papers'!$H$4:$KM$4,AI$3,'English Scores- Leveled papers'!$H80:$KM80)))</f>
        <is>
          <t/>
        </is>
      </c>
      <c r="AJ78" s="752" t="inlineStr">
        <f aca="false">IF($B78="","",IF(COUNTIFS('English Scores- Leveled papers'!$H$4:$KM$4,AJ$3,'English Scores- Leveled papers'!$H80:$KM80,"&lt;&gt;")=0,"",SUMIF('English Scores- Leveled papers'!$H$4:$KM$4,AJ$3,'English Scores- Leveled papers'!$H80:$KM80)))</f>
        <is>
          <t/>
        </is>
      </c>
      <c r="AK78" s="752" t="inlineStr">
        <f aca="false">IF($B78="","",IF(COUNTIFS('English Scores- Leveled papers'!$H$4:$KM$4,AK$3,'English Scores- Leveled papers'!$H80:$KM80,"&lt;&gt;")=0,"",SUMIF('English Scores- Leveled papers'!$H$4:$KM$4,AK$3,'English Scores- Leveled papers'!$H80:$KM80)))</f>
        <is>
          <t/>
        </is>
      </c>
      <c r="AL78" s="752" t="inlineStr">
        <f aca="false">IF($B78="","",IF(COUNTIFS('English Scores- Leveled papers'!$H$4:$KM$4,AL$3,'English Scores- Leveled papers'!$H80:$KM80,"&lt;&gt;")=0,"",SUMIF('English Scores- Leveled papers'!$H$4:$KM$4,AL$3,'English Scores- Leveled papers'!$H80:$KM80)))</f>
        <is>
          <t/>
        </is>
      </c>
      <c r="AM78" s="752" t="inlineStr">
        <f aca="false">IF($B78="","",IF(COUNTIFS('English Scores- Leveled papers'!$H$4:$KM$4,AM$3,'English Scores- Leveled papers'!$H80:$KM80,"&lt;&gt;")=0,"",SUMIF('English Scores- Leveled papers'!$H$4:$KM$4,AM$3,'English Scores- Leveled papers'!$H80:$KM80)))</f>
        <is>
          <t/>
        </is>
      </c>
      <c r="AN78" s="752" t="inlineStr">
        <f aca="false">IF($B78="","",IF(COUNTIFS('English Scores- Leveled papers'!$H$4:$KM$4,AN$3,'English Scores- Leveled papers'!$H80:$KM80,"&lt;&gt;")=0,"",SUMIF('English Scores- Leveled papers'!$H$4:$KM$4,AN$3,'English Scores- Leveled papers'!$H80:$KM80)))</f>
        <is>
          <t/>
        </is>
      </c>
      <c r="AO78" s="319" t="inlineStr">
        <f aca="false">IF($B78="","",IF(COUNTIFS('English Scores- Leveled papers'!$H$4:$KM$4,AO$3,'English Scores- Leveled papers'!$H80:$KM80,"&lt;&gt;")=0,"",SUMIF('English Scores- Leveled papers'!$H$4:$KM$4,AO$3,'English Scores- Leveled papers'!$H80:$KM80)))</f>
        <is>
          <t/>
        </is>
      </c>
      <c r="AP78" s="319" t="inlineStr">
        <f aca="false">IF($B78="","",IF(COUNTIFS('English Scores- Leveled papers'!$H$4:$KM$4,AP$3,'English Scores- Leveled papers'!$H80:$KM80,"&lt;&gt;")=0,"",SUMIF('English Scores- Leveled papers'!$H$4:$KM$4,AP$3,'English Scores- Leveled papers'!$H80:$KM80)))</f>
        <is>
          <t/>
        </is>
      </c>
      <c r="AQ78" s="319" t="inlineStr">
        <f aca="false">IF($B78="","",IF(COUNTIFS('English Scores- Leveled papers'!$H$4:$KM$4,AQ$3,'English Scores- Leveled papers'!$H80:$KM80,"&lt;&gt;")=0,"",SUMIF('English Scores- Leveled papers'!$H$4:$KM$4,AQ$3,'English Scores- Leveled papers'!$H80:$KM80)))</f>
        <is>
          <t/>
        </is>
      </c>
      <c r="AR78" s="319" t="inlineStr">
        <f aca="false">IF($B78="","",IF(COUNTIFS('English Scores- Leveled papers'!$H$4:$KM$4,AR$3,'English Scores- Leveled papers'!$H80:$KM80,"&lt;&gt;")=0,"",SUMIF('English Scores- Leveled papers'!$H$4:$KM$4,AR$3,'English Scores- Leveled papers'!$H80:$KM80)))</f>
        <is>
          <t/>
        </is>
      </c>
      <c r="AS78" s="319" t="inlineStr">
        <f aca="false">IF($B78="","",IF(COUNTIFS('English Scores- Leveled papers'!$H$4:$KM$4,AS$3,'English Scores- Leveled papers'!$H80:$KM80,"&lt;&gt;")=0,"",SUMIF('English Scores- Leveled papers'!$H$4:$KM$4,AS$3,'English Scores- Leveled papers'!$H80:$KM80)))</f>
        <is>
          <t/>
        </is>
      </c>
      <c r="AT78" s="319" t="inlineStr">
        <f aca="false">IF($B78="","",IF(COUNTIFS('English Scores- Leveled papers'!$H$4:$KM$4,AT$3,'English Scores- Leveled papers'!$H80:$KM80,"&lt;&gt;")=0,"",SUMIF('English Scores- Leveled papers'!$H$4:$KM$4,AT$3,'English Scores- Leveled papers'!$H80:$KM80)))</f>
        <is>
          <t/>
        </is>
      </c>
      <c r="AU78" s="319" t="inlineStr">
        <f aca="false">IF($B78="","",IF(COUNTIFS('English Scores- Leveled papers'!$H$4:$KM$4,AU$3,'English Scores- Leveled papers'!$H80:$KM80,"&lt;&gt;")=0,"",SUMIF('English Scores- Leveled papers'!$H$4:$KM$4,AU$3,'English Scores- Leveled papers'!$H80:$KM80)))</f>
        <is>
          <t/>
        </is>
      </c>
      <c r="AV78" s="319" t="inlineStr">
        <f aca="false">IF($B78="","",IF(COUNTIFS('English Scores- Leveled papers'!$H$4:$KM$4,AV$3,'English Scores- Leveled papers'!$H80:$KM80,"&lt;&gt;")=0,"",SUMIF('English Scores- Leveled papers'!$H$4:$KM$4,AV$3,'English Scores- Leveled papers'!$H80:$KM80)))</f>
        <is>
          <t/>
        </is>
      </c>
      <c r="AW78" s="319" t="inlineStr">
        <f aca="false">IF($B78="","",IF(COUNTIFS('English Scores- Leveled papers'!$H$4:$KM$4,AW$3,'English Scores- Leveled papers'!$H80:$KM80,"&lt;&gt;")=0,"",SUMIF('English Scores- Leveled papers'!$H$4:$KM$4,AW$3,'English Scores- Leveled papers'!$H80:$KM80)))</f>
        <is>
          <t/>
        </is>
      </c>
      <c r="AX78" s="319" t="inlineStr">
        <f aca="false">IF($B78="","",IF(COUNTIFS('English Scores- Leveled papers'!$H$4:$KM$4,AX$3,'English Scores- Leveled papers'!$H80:$KM80,"&lt;&gt;")=0,"",SUMIF('English Scores- Leveled papers'!$H$4:$KM$4,AX$3,'English Scores- Leveled papers'!$H80:$KM80)))</f>
        <is>
          <t/>
        </is>
      </c>
      <c r="AY78" s="319" t="inlineStr">
        <f aca="false">IF($B78="","",IF(COUNTIFS('English Scores- Leveled papers'!$H$4:$KM$4,AY$3,'English Scores- Leveled papers'!$H80:$KM80,"&lt;&gt;")=0,"",SUMIF('English Scores- Leveled papers'!$H$4:$KM$4,AY$3,'English Scores- Leveled papers'!$H80:$KM80)))</f>
        <is>
          <t/>
        </is>
      </c>
      <c r="AZ78" s="752" t="inlineStr">
        <f aca="false">IF($B78="","",IF(COUNTIFS('English Scores- Leveled papers'!$H$4:$KM$4,AZ$3,'English Scores- Leveled papers'!$H80:$KM80,"&lt;&gt;")=0,"",SUMIF('English Scores- Leveled papers'!$H$4:$KM$4,AZ$3,'English Scores- Leveled papers'!$H80:$KM80)))</f>
        <is>
          <t/>
        </is>
      </c>
      <c r="BA78" s="752" t="inlineStr">
        <f aca="false">IF($B78="","",IF(COUNTIFS('English Scores- Leveled papers'!$H$4:$KM$4,BA$3,'English Scores- Leveled papers'!$H80:$KM80,"&lt;&gt;")=0,"",SUMIF('English Scores- Leveled papers'!$H$4:$KM$4,BA$3,'English Scores- Leveled papers'!$H80:$KM80)))</f>
        <is>
          <t/>
        </is>
      </c>
      <c r="BB78" s="752" t="inlineStr">
        <f aca="false">IF($B78="","",IF(COUNTIFS('English Scores- Leveled papers'!$H$4:$KM$4,BB$3,'English Scores- Leveled papers'!$H80:$KM80,"&lt;&gt;")=0,"",SUMIF('English Scores- Leveled papers'!$H$4:$KM$4,BB$3,'English Scores- Leveled papers'!$H80:$KM80)))</f>
        <is>
          <t/>
        </is>
      </c>
      <c r="BC78" s="752" t="inlineStr">
        <f aca="false">IF($B78="","",IF(COUNTIFS('English Scores- Leveled papers'!$H$4:$KM$4,BC$3,'English Scores- Leveled papers'!$H80:$KM80,"&lt;&gt;")=0,"",SUMIF('English Scores- Leveled papers'!$H$4:$KM$4,BC$3,'English Scores- Leveled papers'!$H80:$KM80)))</f>
        <is>
          <t/>
        </is>
      </c>
      <c r="BD78" s="752"/>
      <c r="BE78" s="752"/>
      <c r="BF78" s="752" t="inlineStr">
        <f aca="false">IF($B78="","",IF(COUNTIFS('English Scores- Leveled papers'!$H$4:$KM$4,BF$3,'English Scores- Leveled papers'!$H80:$KM80,"&lt;&gt;")=0,"",SUMIF('English Scores- Leveled papers'!$H$4:$KM$4,BF$3,'English Scores- Leveled papers'!$H80:$KM80)))</f>
        <is>
          <t/>
        </is>
      </c>
      <c r="BG78" s="752" t="inlineStr">
        <f aca="false">IF($B78="","",IF(COUNTIFS('English Scores- Leveled papers'!$H$4:$KM$4,BG$3,'English Scores- Leveled papers'!$H80:$KM80,"&lt;&gt;")=0,"",SUMIF('English Scores- Leveled papers'!$H$4:$KM$4,BG$3,'English Scores- Leveled papers'!$H80:$KM80)))</f>
        <is>
          <t/>
        </is>
      </c>
      <c r="BH78" s="752" t="inlineStr">
        <f aca="false">IF($B78="","",IF(COUNTIFS('English Scores- Leveled papers'!$H$4:$KM$4,BH$3,'English Scores- Leveled papers'!$H80:$KM80,"&lt;&gt;")=0,"",SUMIF('English Scores- Leveled papers'!$H$4:$KM$4,BH$3,'English Scores- Leveled papers'!$H80:$KM80)))</f>
        <is>
          <t/>
        </is>
      </c>
      <c r="BI78" s="752" t="inlineStr">
        <f aca="false">IF($B78="","",IF(COUNTIFS('English Scores- Leveled papers'!$H$4:$KM$4,BI$3,'English Scores- Leveled papers'!$H80:$KM80,"&lt;&gt;")=0,"",SUMIF('English Scores- Leveled papers'!$H$4:$KM$4,BI$3,'English Scores- Leveled papers'!$H80:$KM80)))</f>
        <is>
          <t/>
        </is>
      </c>
      <c r="BJ78" s="752" t="inlineStr">
        <f aca="false">IF($B78="","",IF(COUNTIFS('English Scores- Leveled papers'!$H$4:$KM$4,BJ$3,'English Scores- Leveled papers'!$H80:$KM80,"&lt;&gt;")=0,"",SUMIF('English Scores- Leveled papers'!$H$4:$KM$4,BJ$3,'English Scores- Leveled papers'!$H80:$KM80)))</f>
        <is>
          <t/>
        </is>
      </c>
      <c r="BK78" s="752" t="inlineStr">
        <f aca="false">IF($B78="","",IF(COUNTIFS('English Scores- Leveled papers'!$H$4:$KM$4,BK$3,'English Scores- Leveled papers'!$H80:$KM80,"&lt;&gt;")=0,"",SUMIF('English Scores- Leveled papers'!$H$4:$KM$4,BK$3,'English Scores- Leveled papers'!$H80:$KM80)))</f>
        <is>
          <t/>
        </is>
      </c>
      <c r="BL78" s="752" t="inlineStr">
        <f aca="false">IF($B78="","",IF(COUNTIFS('English Scores- Leveled papers'!$H$4:$KM$4,BL$3,'English Scores- Leveled papers'!$H80:$KM80,"&lt;&gt;")=0,"",SUMIF('English Scores- Leveled papers'!$H$4:$KM$4,BL$3,'English Scores- Leveled papers'!$H80:$KM80)))</f>
        <is>
          <t/>
        </is>
      </c>
      <c r="BM78" s="752" t="inlineStr">
        <f aca="false">IF($B78="","",IF(COUNTIFS('English Scores- Leveled papers'!$H$4:$KM$4,BM$3,'English Scores- Leveled papers'!$H80:$KM80,"&lt;&gt;")=0,"",SUMIF('English Scores- Leveled papers'!$H$4:$KM$4,BM$3,'English Scores- Leveled papers'!$H80:$KM80)))</f>
        <is>
          <t/>
        </is>
      </c>
      <c r="BN78" s="752" t="inlineStr">
        <f aca="false">IF($B78="","",IF(COUNTIFS('English Scores- Leveled papers'!$H$4:$KM$4,BN$3,'English Scores- Leveled papers'!$H80:$KM80,"&lt;&gt;")=0,"",SUMIF('English Scores- Leveled papers'!$H$4:$KM$4,BN$3,'English Scores- Leveled papers'!$H80:$KM80)))</f>
        <is>
          <t/>
        </is>
      </c>
      <c r="BO78" s="752" t="inlineStr">
        <f aca="false">IF($B78="","",IF(COUNTIFS('English Scores- Leveled papers'!$H$4:$KM$4,BO$3,'English Scores- Leveled papers'!$H80:$KM80,"&lt;&gt;")=0,"",SUMIF('English Scores- Leveled papers'!$H$4:$KM$4,BO$3,'English Scores- Leveled papers'!$H80:$KM80)))</f>
        <is>
          <t/>
        </is>
      </c>
      <c r="BP78" s="319" t="inlineStr">
        <f aca="false">IF($B78="","",IF(COUNTIFS('English Scores- Leveled papers'!$H$4:$KM$4,BP$3,'English Scores- Leveled papers'!$H80:$KM80,"&lt;&gt;")=0,"",SUMIF('English Scores- Leveled papers'!$H$4:$KM$4,BP$3,'English Scores- Leveled papers'!$H80:$KM80)))</f>
        <is>
          <t/>
        </is>
      </c>
      <c r="BQ78" s="319" t="inlineStr">
        <f aca="false">IF($B78="","",IF(COUNTIFS('English Scores- Leveled papers'!$H$4:$KM$4,BQ$3,'English Scores- Leveled papers'!$H80:$KM80,"&lt;&gt;")=0,"",SUMIF('English Scores- Leveled papers'!$H$4:$KM$4,BQ$3,'English Scores- Leveled papers'!$H80:$KM80)))</f>
        <is>
          <t/>
        </is>
      </c>
      <c r="BR78" s="319" t="inlineStr">
        <f aca="false">IF($B78="","",IF(COUNTIFS('English Scores- Leveled papers'!$H$4:$KM$4,BR$3,'English Scores- Leveled papers'!$H80:$KM80,"&lt;&gt;")=0,"",SUMIF('English Scores- Leveled papers'!$H$4:$KM$4,BR$3,'English Scores- Leveled papers'!$H80:$KM80)))</f>
        <is>
          <t/>
        </is>
      </c>
      <c r="BS78" s="319" t="inlineStr">
        <f aca="false">IF($B78="","",IF(COUNTIFS('English Scores- Leveled papers'!$H$4:$KM$4,BS$3,'English Scores- Leveled papers'!$H80:$KM80,"&lt;&gt;")=0,"",SUMIF('English Scores- Leveled papers'!$H$4:$KM$4,BS$3,'English Scores- Leveled papers'!$H80:$KM80)))</f>
        <is>
          <t/>
        </is>
      </c>
      <c r="BT78" s="319" t="inlineStr">
        <f aca="false">IF($B78="","",IF(COUNTIFS('English Scores- Leveled papers'!$H$4:$KM$4,BT$3,'English Scores- Leveled papers'!$H80:$KM80,"&lt;&gt;")=0,"",SUMIF('English Scores- Leveled papers'!$H$4:$KM$4,BT$3,'English Scores- Leveled papers'!$H80:$KM80)))</f>
        <is>
          <t/>
        </is>
      </c>
      <c r="BU78" s="319" t="inlineStr">
        <f aca="false">IF($B78="","",IF(COUNTIFS('English Scores- Leveled papers'!$H$4:$KM$4,BU$3,'English Scores- Leveled papers'!$H80:$KM80,"&lt;&gt;")=0,"",SUMIF('English Scores- Leveled papers'!$H$4:$KM$4,BU$3,'English Scores- Leveled papers'!$H80:$KM80)))</f>
        <is>
          <t/>
        </is>
      </c>
      <c r="BV78" s="319" t="inlineStr">
        <f aca="false">IF($B78="","",IF(COUNTIFS('English Scores- Leveled papers'!$H$4:$KM$4,BV$3,'English Scores- Leveled papers'!$H80:$KM80,"&lt;&gt;")=0,"",SUMIF('English Scores- Leveled papers'!$H$4:$KM$4,BV$3,'English Scores- Leveled papers'!$H80:$KM80)))</f>
        <is>
          <t/>
        </is>
      </c>
      <c r="BW78" s="319" t="inlineStr">
        <f aca="false">IF($B78="","",IF(COUNTIFS('English Scores- Leveled papers'!$H$4:$KM$4,BW$3,'English Scores- Leveled papers'!$H80:$KM80,"&lt;&gt;")=0,"",SUMIF('English Scores- Leveled papers'!$H$4:$KM$4,BW$3,'English Scores- Leveled papers'!$H80:$KM80)))</f>
        <is>
          <t/>
        </is>
      </c>
      <c r="BX78" s="752" t="inlineStr">
        <f aca="false">IF($B78="","",IF(COUNTIFS('English Scores- Leveled papers'!$H$4:$KM$4,BX$3,'English Scores- Leveled papers'!$H80:$KM80,"&lt;&gt;")=0,"",SUMIF('English Scores- Leveled papers'!$H$4:$KM$4,BX$3,'English Scores- Leveled papers'!$H80:$KM80)))</f>
        <is>
          <t/>
        </is>
      </c>
      <c r="BY78" s="752" t="inlineStr">
        <f aca="false">IF($B78="","",IF(COUNTIFS('English Scores- Leveled papers'!$H$4:$KM$4,BY$3,'English Scores- Leveled papers'!$H80:$KM80,"&lt;&gt;")=0,"",SUMIF('English Scores- Leveled papers'!$H$4:$KM$4,BY$3,'English Scores- Leveled papers'!$H80:$KM80)))</f>
        <is>
          <t/>
        </is>
      </c>
      <c r="BZ78" s="752" t="inlineStr">
        <f aca="false">IF($B78="","",IF(COUNTIFS('English Scores- Leveled papers'!$H$4:$KM$4,BZ$3,'English Scores- Leveled papers'!$H80:$KM80,"&lt;&gt;")=0,"",SUMIF('English Scores- Leveled papers'!$H$4:$KM$4,BZ$3,'English Scores- Leveled papers'!$H80:$KM80)))</f>
        <is>
          <t/>
        </is>
      </c>
      <c r="CA78" s="752" t="inlineStr">
        <f aca="false">IF($B78="","",IF(COUNTIFS('English Scores- Leveled papers'!$H$4:$KM$4,CA$3,'English Scores- Leveled papers'!$H80:$KM80,"&lt;&gt;")=0,"",SUMIF('English Scores- Leveled papers'!$H$4:$KM$4,CA$3,'English Scores- Leveled papers'!$H80:$KM80)))</f>
        <is>
          <t/>
        </is>
      </c>
      <c r="CB78" s="752" t="inlineStr">
        <f aca="false">IF($B78="","",IF(COUNTIFS('English Scores- Leveled papers'!$H$4:$KM$4,CB$3,'English Scores- Leveled papers'!$H80:$KM80,"&lt;&gt;")=0,"",SUMIF('English Scores- Leveled papers'!$H$4:$KM$4,CB$3,'English Scores- Leveled papers'!$H80:$KM80)))</f>
        <is>
          <t/>
        </is>
      </c>
      <c r="CC78" s="752" t="inlineStr">
        <f aca="false">IF($B78="","",IF(COUNTIFS('English Scores- Leveled papers'!$H$4:$KM$4,CC$3,'English Scores- Leveled papers'!$H80:$KM80,"&lt;&gt;")=0,"",SUMIF('English Scores- Leveled papers'!$H$4:$KM$4,CC$3,'English Scores- Leveled papers'!$H80:$KM80)))</f>
        <is>
          <t/>
        </is>
      </c>
      <c r="CD78" s="752" t="inlineStr">
        <f aca="false">IF($B78="","",IF(COUNTIFS('English Scores- Leveled papers'!$H$4:$KM$4,CD$3,'English Scores- Leveled papers'!$H80:$KM80,"&lt;&gt;")=0,"",SUMIF('English Scores- Leveled papers'!$H$4:$KM$4,CD$3,'English Scores- Leveled papers'!$H80:$KM80)))</f>
        <is>
          <t/>
        </is>
      </c>
      <c r="CE78" s="752" t="inlineStr">
        <f aca="false">IF($B78="","",IF(COUNTIFS('English Scores- Leveled papers'!$H$4:$KM$4,CE$3,'English Scores- Leveled papers'!$H80:$KM80,"&lt;&gt;")=0,"",SUMIF('English Scores- Leveled papers'!$H$4:$KM$4,CE$3,'English Scores- Leveled papers'!$H80:$KM80)))</f>
        <is>
          <t/>
        </is>
      </c>
      <c r="CF78" s="752" t="inlineStr">
        <f aca="false">IF($B78="","",IF(COUNTIFS('English Scores- Leveled papers'!$H$4:$KM$4,CF$3,'English Scores- Leveled papers'!$H80:$KM80,"&lt;&gt;")=0,"",SUMIF('English Scores- Leveled papers'!$H$4:$KM$4,CF$3,'English Scores- Leveled papers'!$H80:$KM80)))</f>
        <is>
          <t/>
        </is>
      </c>
      <c r="CG78" s="319" t="inlineStr">
        <f aca="false">IF($B78="","",IF(COUNTIFS('English Scores- Leveled papers'!$H$4:$KM$4,CG$3,'English Scores- Leveled papers'!$H80:$KM80,"&lt;&gt;")=0,"",SUMIF('English Scores- Leveled papers'!$H$4:$KM$4,CG$3,'English Scores- Leveled papers'!$H80:$KM80)))</f>
        <is>
          <t/>
        </is>
      </c>
      <c r="CH78" s="319" t="inlineStr">
        <f aca="false">IF($B78="","",IF(COUNTIFS('English Scores- Leveled papers'!$H$4:$KM$4,CH$3,'English Scores- Leveled papers'!$H80:$KM80,"&lt;&gt;")=0,"",SUMIF('English Scores- Leveled papers'!$H$4:$KM$4,CH$3,'English Scores- Leveled papers'!$H80:$KM80)))</f>
        <is>
          <t/>
        </is>
      </c>
      <c r="CI78" s="319" t="inlineStr">
        <f aca="false">IF($B78="","",IF(COUNTIFS('English Scores- Leveled papers'!$H$4:$KM$4,CI$3,'English Scores- Leveled papers'!$H80:$KM80,"&lt;&gt;")=0,"",SUMIF('English Scores- Leveled papers'!$H$4:$KM$4,CI$3,'English Scores- Leveled papers'!$H80:$KM80)))</f>
        <is>
          <t/>
        </is>
      </c>
      <c r="CJ78" s="319" t="inlineStr">
        <f aca="false">IF($B78="","",IF(COUNTIFS('English Scores- Leveled papers'!$H$4:$KM$4,CJ$3,'English Scores- Leveled papers'!$H80:$KM80,"&lt;&gt;")=0,"",SUMIF('English Scores- Leveled papers'!$H$4:$KM$4,CJ$3,'English Scores- Leveled papers'!$H80:$KM80)))</f>
        <is>
          <t/>
        </is>
      </c>
      <c r="CK78" s="319" t="inlineStr">
        <f aca="false">IF($B78="","",IF(COUNTIFS('English Scores- Leveled papers'!$H$4:$KM$4,CK$3,'English Scores- Leveled papers'!$H80:$KM80,"&lt;&gt;")=0,"",SUMIF('English Scores- Leveled papers'!$H$4:$KM$4,CK$3,'English Scores- Leveled papers'!$H80:$KM80)))</f>
        <is>
          <t/>
        </is>
      </c>
      <c r="CL78" s="752" t="inlineStr">
        <f aca="false">IF($B78="","",IF(COUNTIFS('English Scores- Leveled papers'!$H$4:$KM$4,CL$3,'English Scores- Leveled papers'!$H80:$KM80,"&lt;&gt;")=0,"",SUMIF('English Scores- Leveled papers'!$H$4:$KM$4,CL$3,'English Scores- Leveled papers'!$H80:$KM80)))</f>
        <is>
          <t/>
        </is>
      </c>
      <c r="CM78" s="752" t="inlineStr">
        <f aca="false">IF($B78="","",IF(COUNTIFS('English Scores- Leveled papers'!$H$4:$KM$4,CM$3,'English Scores- Leveled papers'!$H80:$KM80,"&lt;&gt;")=0,"",SUMIF('English Scores- Leveled papers'!$H$4:$KM$4,CM$3,'English Scores- Leveled papers'!$H80:$KM80)))</f>
        <is>
          <t/>
        </is>
      </c>
      <c r="CN78" s="752" t="inlineStr">
        <f aca="false">IF($B78="","",IF(COUNTIFS('English Scores- Leveled papers'!$H$4:$KM$4,CN$3,'English Scores- Leveled papers'!$H80:$KM80,"&lt;&gt;")=0,"",SUMIF('English Scores- Leveled papers'!$H$4:$KM$4,CN$3,'English Scores- Leveled papers'!$H80:$KM80)))</f>
        <is>
          <t/>
        </is>
      </c>
      <c r="CO78" s="752" t="inlineStr">
        <f aca="false">IF($B78="","",IF(COUNTIFS('English Scores- Leveled papers'!$H$4:$KM$4,CO$3,'English Scores- Leveled papers'!$H80:$KM80,"&lt;&gt;")=0,"",SUMIF('English Scores- Leveled papers'!$H$4:$KM$4,CO$3,'English Scores- Leveled papers'!$H80:$KM80)))</f>
        <is>
          <t/>
        </is>
      </c>
      <c r="CP78" s="752" t="inlineStr">
        <f aca="false">IF($B78="","",IF(COUNTIFS('English Scores- Leveled papers'!$H$4:$KM$4,CP$3,'English Scores- Leveled papers'!$H80:$KM80,"&lt;&gt;")=0,"",SUMIF('English Scores- Leveled papers'!$H$4:$KM$4,CP$3,'English Scores- Leveled papers'!$H80:$KM80)))</f>
        <is>
          <t/>
        </is>
      </c>
      <c r="CQ78" s="752" t="inlineStr">
        <f aca="false">IF($B78="","",IF(COUNTIFS('English Scores- Leveled papers'!$H$4:$KM$4,CQ$3,'English Scores- Leveled papers'!$H80:$KM80,"&lt;&gt;")=0,"",SUMIF('English Scores- Leveled papers'!$H$4:$KM$4,CQ$3,'English Scores- Leveled papers'!$H80:$KM80)))</f>
        <is>
          <t/>
        </is>
      </c>
      <c r="CR78" s="752" t="inlineStr">
        <f aca="false">IF($B78="","",IF(COUNTIFS('English Scores- Leveled papers'!$H$4:$KM$4,CR$3,'English Scores- Leveled papers'!$H80:$KM80,"&lt;&gt;")=0,"",SUMIF('English Scores- Leveled papers'!$H$4:$KM$4,CR$3,'English Scores- Leveled papers'!$H80:$KM80)))</f>
        <is>
          <t/>
        </is>
      </c>
      <c r="CS78" s="752" t="inlineStr">
        <f aca="false">IF($B78="","",IF(COUNTIFS('English Scores- Leveled papers'!$H$4:$KM$4,CS$3,'English Scores- Leveled papers'!$H80:$KM80,"&lt;&gt;")=0,"",SUMIF('English Scores- Leveled papers'!$H$4:$KM$4,CS$3,'English Scores- Leveled papers'!$H80:$KM80)))</f>
        <is>
          <t/>
        </is>
      </c>
      <c r="CT78" s="319" t="inlineStr">
        <f aca="false">IF($B78="","",IF(COUNTIFS('English Scores- Leveled papers'!$H$4:$KM$4,CT$3,'English Scores- Leveled papers'!$H80:$KM80,"&lt;&gt;")=0,"",SUMIF('English Scores- Leveled papers'!$H$4:$KM$4,CT$3,'English Scores- Leveled papers'!$H80:$KM80)))</f>
        <is>
          <t/>
        </is>
      </c>
      <c r="CU78" s="319" t="inlineStr">
        <f aca="false">IF($B78="","",IF(COUNTIFS('English Scores- Leveled papers'!$H$4:$KM$4,CU$3,'English Scores- Leveled papers'!$H80:$KM80,"&lt;&gt;")=0,"",SUMIF('English Scores- Leveled papers'!$H$4:$KM$4,CU$3,'English Scores- Leveled papers'!$H80:$KM80)))</f>
        <is>
          <t/>
        </is>
      </c>
      <c r="CV78" s="319" t="inlineStr">
        <f aca="false">IF($B78="","",IF(COUNTIFS('English Scores- Leveled papers'!$H$4:$KM$4,CV$3,'English Scores- Leveled papers'!$H80:$KM80,"&lt;&gt;")=0,"",SUMIF('English Scores- Leveled papers'!$H$4:$KM$4,CV$3,'English Scores- Leveled papers'!$H80:$KM80)))</f>
        <is>
          <t/>
        </is>
      </c>
      <c r="CW78" s="319" t="inlineStr">
        <f aca="false">IF($B78="","",IF(COUNTIFS('English Scores- Leveled papers'!$H$4:$KM$4,CW$3,'English Scores- Leveled papers'!$H80:$KM80,"&lt;&gt;")=0,"",SUMIF('English Scores- Leveled papers'!$H$4:$KM$4,CW$3,'English Scores- Leveled papers'!$H80:$KM80)))</f>
        <is>
          <t/>
        </is>
      </c>
      <c r="CX78" s="319" t="inlineStr">
        <f aca="false">IF($B78="","",IF(COUNTIFS('English Scores- Leveled papers'!$H$4:$KM$4,CX$3,'English Scores- Leveled papers'!$H80:$KM80,"&lt;&gt;")=0,"",SUMIF('English Scores- Leveled papers'!$H$4:$KM$4,CX$3,'English Scores- Leveled papers'!$H80:$KM80)))</f>
        <is>
          <t/>
        </is>
      </c>
      <c r="CY78" s="319" t="inlineStr">
        <f aca="false">IF($B78="","",IF(COUNTIFS('English Scores- Leveled papers'!$H$4:$KM$4,CY$3,'English Scores- Leveled papers'!$H80:$KM80,"&lt;&gt;")=0,"",SUMIF('English Scores- Leveled papers'!$H$4:$KM$4,CY$3,'English Scores- Leveled papers'!$H80:$KM80)))</f>
        <is>
          <t/>
        </is>
      </c>
      <c r="CZ78" s="319" t="inlineStr">
        <f aca="false">IF($B78="","",IF(COUNTIFS('English Scores- Leveled papers'!$H$4:$KM$4,CZ$3,'English Scores- Leveled papers'!$H80:$KM80,"&lt;&gt;")=0,"",SUMIF('English Scores- Leveled papers'!$H$4:$KM$4,CZ$3,'English Scores- Leveled papers'!$H80:$KM80)))</f>
        <is>
          <t/>
        </is>
      </c>
      <c r="DA78" s="319" t="inlineStr">
        <f aca="false">IF($B78="","",IF(COUNTIFS('English Scores- Leveled papers'!$H$4:$KM$4,DA$3,'English Scores- Leveled papers'!$H80:$KM80,"&lt;&gt;")=0,"",SUMIF('English Scores- Leveled papers'!$H$4:$KM$4,DA$3,'English Scores- Leveled papers'!$H80:$KM80)))</f>
        <is>
          <t/>
        </is>
      </c>
      <c r="DB78" s="319" t="inlineStr">
        <f aca="false">IF($B78="","",IF(COUNTIFS('English Scores- Leveled papers'!$H$4:$KM$4,DB$3,'English Scores- Leveled papers'!$H80:$KM80,"&lt;&gt;")=0,"",SUMIF('English Scores- Leveled papers'!$H$4:$KM$4,DB$3,'English Scores- Leveled papers'!$H80:$KM80)))</f>
        <is>
          <t/>
        </is>
      </c>
      <c r="DC78" s="319" t="inlineStr">
        <f aca="false">IF($B78="","",IF(COUNTIFS('English Scores- Leveled papers'!$H$4:$KM$4,DC$3,'English Scores- Leveled papers'!$H80:$KM80,"&lt;&gt;")=0,"",SUMIF('English Scores- Leveled papers'!$H$4:$KM$4,DC$3,'English Scores- Leveled papers'!$H80:$KM80)))</f>
        <is>
          <t/>
        </is>
      </c>
      <c r="DD78" s="319" t="inlineStr">
        <f aca="false">IF($B78="","",IF(COUNTIFS('English Scores- Leveled papers'!$H$4:$KM$4,DD$3,'English Scores- Leveled papers'!$H80:$KM80,"&lt;&gt;")=0,"",SUMIF('English Scores- Leveled papers'!$H$4:$KM$4,DD$3,'English Scores- Leveled papers'!$H80:$KM80)))</f>
        <is>
          <t/>
        </is>
      </c>
      <c r="DE78" s="319" t="inlineStr">
        <f aca="false">IF($B78="","",IF(COUNTIFS('English Scores- Leveled papers'!$H$4:$KM$4,DE$3,'English Scores- Leveled papers'!$H80:$KM80,"&lt;&gt;")=0,"",SUMIF('English Scores- Leveled papers'!$H$4:$KM$4,DE$3,'English Scores- Leveled papers'!$H80:$KM80)))</f>
        <is>
          <t/>
        </is>
      </c>
      <c r="DF78" s="752" t="inlineStr">
        <f aca="false">IF($B78="","",IF(COUNTIFS('English Scores- Leveled papers'!$H$4:$KM$4,DF$3,'English Scores- Leveled papers'!$H80:$KM80,"&lt;&gt;")=0,"",SUMIF('English Scores- Leveled papers'!$H$4:$KM$4,DF$3,'English Scores- Leveled papers'!$H80:$KM80)))</f>
        <is>
          <t/>
        </is>
      </c>
      <c r="DG78" s="752" t="inlineStr">
        <f aca="false">IF($B78="","",IF(COUNTIFS('English Scores- Leveled papers'!$H$4:$KM$4,DG$3,'English Scores- Leveled papers'!$H80:$KM80,"&lt;&gt;")=0,"",SUMIF('English Scores- Leveled papers'!$H$4:$KM$4,DG$3,'English Scores- Leveled papers'!$H80:$KM80)))</f>
        <is>
          <t/>
        </is>
      </c>
      <c r="DH78" s="752" t="inlineStr">
        <f aca="false">IF($B78="","",IF(COUNTIFS('English Scores- Leveled papers'!$H$4:$KM$4,DH$3,'English Scores- Leveled papers'!$H80:$KM80,"&lt;&gt;")=0,"",SUMIF('English Scores- Leveled papers'!$H$4:$KM$4,DH$3,'English Scores- Leveled papers'!$H80:$KM80)))</f>
        <is>
          <t/>
        </is>
      </c>
      <c r="DI78" s="752" t="inlineStr">
        <f aca="false">IF($B78="","",IF(COUNTIFS('English Scores- Leveled papers'!$H$4:$KM$4,DI$3,'English Scores- Leveled papers'!$H80:$KM80,"&lt;&gt;")=0,"",SUMIF('English Scores- Leveled papers'!$H$4:$KM$4,DI$3,'English Scores- Leveled papers'!$H80:$KM80)))</f>
        <is>
          <t/>
        </is>
      </c>
      <c r="DJ78" s="752" t="inlineStr">
        <f aca="false">IF($B78="","",IF(COUNTIFS('English Scores- Leveled papers'!$H$4:$KM$4,DJ$3,'English Scores- Leveled papers'!$H80:$KM80,"&lt;&gt;")=0,"",SUMIF('English Scores- Leveled papers'!$H$4:$KM$4,DJ$3,'English Scores- Leveled papers'!$H80:$KM80)))</f>
        <is>
          <t/>
        </is>
      </c>
      <c r="DK78" s="752" t="inlineStr">
        <f aca="false">IF($B78="","",IF(COUNTIFS('English Scores- Leveled papers'!$H$4:$KM$4,DK$3,'English Scores- Leveled papers'!$H80:$KM80,"&lt;&gt;")=0,"",SUMIF('English Scores- Leveled papers'!$H$4:$KM$4,DK$3,'English Scores- Leveled papers'!$H80:$KM80)))</f>
        <is>
          <t/>
        </is>
      </c>
      <c r="DL78" s="752" t="inlineStr">
        <f aca="false">IF($B78="","",IF(COUNTIFS('English Scores- Leveled papers'!$H$4:$KM$4,DL$3,'English Scores- Leveled papers'!$H80:$KM80,"&lt;&gt;")=0,"",SUMIF('English Scores- Leveled papers'!$H$4:$KM$4,DL$3,'English Scores- Leveled papers'!$H80:$KM80)))</f>
        <is>
          <t/>
        </is>
      </c>
      <c r="DM78" s="752" t="inlineStr">
        <f aca="false">IF($B78="","",IF(COUNTIFS('English Scores- Leveled papers'!$H$4:$KM$4,DM$3,'English Scores- Leveled papers'!$H80:$KM80,"&lt;&gt;")=0,"",SUMIF('English Scores- Leveled papers'!$H$4:$KM$4,DM$3,'English Scores- Leveled papers'!$H80:$KM80)))</f>
        <is>
          <t/>
        </is>
      </c>
      <c r="DN78" s="752" t="inlineStr">
        <f aca="false">IF($B78="","",IF(COUNTIFS('English Scores- Leveled papers'!$H$4:$KM$4,DN$3,'English Scores- Leveled papers'!$H80:$KM80,"&lt;&gt;")=0,"",SUMIF('English Scores- Leveled papers'!$H$4:$KM$4,DN$3,'English Scores- Leveled papers'!$H80:$KM80)))</f>
        <is>
          <t/>
        </is>
      </c>
      <c r="DO78" s="752" t="inlineStr">
        <f aca="false">IF($B78="","",IF(COUNTIFS('English Scores- Leveled papers'!$H$4:$KM$4,DO$3,'English Scores- Leveled papers'!$H80:$KM80,"&lt;&gt;")=0,"",SUMIF('English Scores- Leveled papers'!$H$4:$KM$4,DO$3,'English Scores- Leveled papers'!$H80:$KM80)))</f>
        <is>
          <t/>
        </is>
      </c>
      <c r="DP78" s="752" t="inlineStr">
        <f aca="false">IF($B78="","",IF(COUNTIFS('English Scores- Leveled papers'!$H$4:$KM$4,DP$3,'English Scores- Leveled papers'!$H80:$KM80,"&lt;&gt;")=0,"",SUMIF('English Scores- Leveled papers'!$H$4:$KM$4,DP$3,'English Scores- Leveled papers'!$H80:$KM80)))</f>
        <is>
          <t/>
        </is>
      </c>
      <c r="DQ78" s="752" t="inlineStr">
        <f aca="false">IF($B78="","",IF(COUNTIFS('English Scores- Leveled papers'!$H$4:$KM$4,DQ$3,'English Scores- Leveled papers'!$H80:$KM80,"&lt;&gt;")=0,"",SUMIF('English Scores- Leveled papers'!$H$4:$KM$4,DQ$3,'English Scores- Leveled papers'!$H80:$KM80)))</f>
        <is>
          <t/>
        </is>
      </c>
      <c r="DR78" s="319" t="inlineStr">
        <f aca="false">IF($B78="","",IF(COUNTIFS('English Scores- Leveled papers'!$H$4:$KM$4,DR$3,'English Scores- Leveled papers'!$H80:$KM80,"&lt;&gt;")=0,"",SUMIF('English Scores- Leveled papers'!$H$4:$KM$4,DR$3,'English Scores- Leveled papers'!$H80:$KM80)))</f>
        <is>
          <t/>
        </is>
      </c>
      <c r="DS78" s="319" t="inlineStr">
        <f aca="false">IF($B78="","",IF(COUNTIFS('English Scores- Leveled papers'!$H$4:$KM$4,DS$3,'English Scores- Leveled papers'!$H80:$KM80,"&lt;&gt;")=0,"",SUMIF('English Scores- Leveled papers'!$H$4:$KM$4,DS$3,'English Scores- Leveled papers'!$H80:$KM80)))</f>
        <is>
          <t/>
        </is>
      </c>
      <c r="DT78" s="319" t="inlineStr">
        <f aca="false">IF($B78="","",IF(COUNTIFS('English Scores- Leveled papers'!$H$4:$KM$4,DT$3,'English Scores- Leveled papers'!$H80:$KM80,"&lt;&gt;")=0,"",SUMIF('English Scores- Leveled papers'!$H$4:$KM$4,DT$3,'English Scores- Leveled papers'!$H80:$KM80)))</f>
        <is>
          <t/>
        </is>
      </c>
      <c r="DU78" s="319" t="inlineStr">
        <f aca="false">IF($B78="","",IF(COUNTIFS('English Scores- Leveled papers'!$H$4:$KM$4,DU$3,'English Scores- Leveled papers'!$H80:$KM80,"&lt;&gt;")=0,"",SUMIF('English Scores- Leveled papers'!$H$4:$KM$4,DU$3,'English Scores- Leveled papers'!$H80:$KM80)))</f>
        <is>
          <t/>
        </is>
      </c>
      <c r="DV78" s="319" t="inlineStr">
        <f aca="false">IF($B78="","",IF(COUNTIFS('English Scores- Leveled papers'!$H$4:$KM$4,DV$3,'English Scores- Leveled papers'!$H80:$KM80,"&lt;&gt;")=0,"",SUMIF('English Scores- Leveled papers'!$H$4:$KM$4,DV$3,'English Scores- Leveled papers'!$H80:$KM80)))</f>
        <is>
          <t/>
        </is>
      </c>
      <c r="DW78" s="319" t="inlineStr">
        <f aca="false">IF($B78="","",IF(COUNTIFS('English Scores- Leveled papers'!$H$4:$KM$4,DW$3,'English Scores- Leveled papers'!$H80:$KM80,"&lt;&gt;")=0,"",SUMIF('English Scores- Leveled papers'!$H$4:$KM$4,DW$3,'English Scores- Leveled papers'!$H80:$KM80)))</f>
        <is>
          <t/>
        </is>
      </c>
      <c r="DX78" s="319" t="inlineStr">
        <f aca="false">IF($B78="","",IF(COUNTIFS('English Scores- Leveled papers'!$H$4:$KM$4,DX$3,'English Scores- Leveled papers'!$H80:$KM80,"&lt;&gt;")=0,"",SUMIF('English Scores- Leveled papers'!$H$4:$KM$4,DX$3,'English Scores- Leveled papers'!$H80:$KM80)))</f>
        <is>
          <t/>
        </is>
      </c>
      <c r="DY78" s="319" t="inlineStr">
        <f aca="false">IF($B78="","",IF(COUNTIFS('English Scores- Leveled papers'!$H$4:$KM$4,DY$3,'English Scores- Leveled papers'!$H80:$KM80,"&lt;&gt;")=0,"",SUMIF('English Scores- Leveled papers'!$H$4:$KM$4,DY$3,'English Scores- Leveled papers'!$H80:$KM80)))</f>
        <is>
          <t/>
        </is>
      </c>
      <c r="DZ78" s="319" t="inlineStr">
        <f aca="false">IF($B78="","",IF(COUNTIFS('English Scores- Leveled papers'!$H$4:$KM$4,DZ$3,'English Scores- Leveled papers'!$H80:$KM80,"&lt;&gt;")=0,"",SUMIF('English Scores- Leveled papers'!$H$4:$KM$4,DZ$3,'English Scores- Leveled papers'!$H80:$KM80)))</f>
        <is>
          <t/>
        </is>
      </c>
      <c r="EA78" s="319" t="inlineStr">
        <f aca="false">IF($B78="","",IF(COUNTIFS('English Scores- Leveled papers'!$H$4:$KM$4,EA$3,'English Scores- Leveled papers'!$H80:$KM80,"&lt;&gt;")=0,"",SUMIF('English Scores- Leveled papers'!$H$4:$KM$4,EA$3,'English Scores- Leveled papers'!$H80:$KM80)))</f>
        <is>
          <t/>
        </is>
      </c>
      <c r="EB78" s="319" t="inlineStr">
        <f aca="false">IF($B78="","",IF(COUNTIFS('English Scores- Leveled papers'!$H$4:$KM$4,EB$3,'English Scores- Leveled papers'!$H80:$KM80,"&lt;&gt;")=0,"",SUMIF('English Scores- Leveled papers'!$H$4:$KM$4,EB$3,'English Scores- Leveled papers'!$H80:$KM80)))</f>
        <is>
          <t/>
        </is>
      </c>
      <c r="EC78" s="319" t="inlineStr">
        <f aca="false">IF($B78="","",IF(COUNTIFS('English Scores- Leveled papers'!$H$4:$KM$4,EC$3,'English Scores- Leveled papers'!$H80:$KM80,"&lt;&gt;")=0,"",SUMIF('English Scores- Leveled papers'!$H$4:$KM$4,EC$3,'English Scores- Leveled papers'!$H80:$KM80)))</f>
        <is>
          <t/>
        </is>
      </c>
      <c r="ED78" s="752" t="inlineStr">
        <f aca="false">IF($B78="","",IF(COUNTIFS('English Scores- Leveled papers'!$H$4:$KM$4,ED$3,'English Scores- Leveled papers'!$H80:$KM80,"&lt;&gt;")=0,"",SUMIF('English Scores- Leveled papers'!$H$4:$KM$4,ED$3,'English Scores- Leveled papers'!$H80:$KM80)))</f>
        <is>
          <t/>
        </is>
      </c>
      <c r="EE78" s="752" t="inlineStr">
        <f aca="false">IF($B78="","",IF(COUNTIFS('English Scores- Leveled papers'!$H$4:$KM$4,EE$3,'English Scores- Leveled papers'!$H80:$KM80,"&lt;&gt;")=0,"",SUMIF('English Scores- Leveled papers'!$H$4:$KM$4,EE$3,'English Scores- Leveled papers'!$H80:$KM80)))</f>
        <is>
          <t/>
        </is>
      </c>
      <c r="EF78" s="752" t="inlineStr">
        <f aca="false">IF($B78="","",IF(COUNTIFS('English Scores- Leveled papers'!$H$4:$KM$4,EF$3,'English Scores- Leveled papers'!$H80:$KM80,"&lt;&gt;")=0,"",SUMIF('English Scores- Leveled papers'!$H$4:$KM$4,EF$3,'English Scores- Leveled papers'!$H80:$KM80)))</f>
        <is>
          <t/>
        </is>
      </c>
      <c r="EG78" s="752" t="inlineStr">
        <f aca="false">IF($B78="","",IF(COUNTIFS('English Scores- Leveled papers'!$H$4:$KM$4,EG$3,'English Scores- Leveled papers'!$H80:$KM80,"&lt;&gt;")=0,"",SUMIF('English Scores- Leveled papers'!$H$4:$KM$4,EG$3,'English Scores- Leveled papers'!$H80:$KM80)))</f>
        <is>
          <t/>
        </is>
      </c>
      <c r="EH78" s="752" t="inlineStr">
        <f aca="false">IF($B78="","",IF(COUNTIFS('English Scores- Leveled papers'!$H$4:$KM$4,EH$3,'English Scores- Leveled papers'!$H80:$KM80,"&lt;&gt;")=0,"",SUMIF('English Scores- Leveled papers'!$H$4:$KM$4,EH$3,'English Scores- Leveled papers'!$H80:$KM80)))</f>
        <is>
          <t/>
        </is>
      </c>
      <c r="EI78" s="752" t="inlineStr">
        <f aca="false">IF($B78="","",IF(COUNTIFS('English Scores- Leveled papers'!$H$4:$KM$4,EI$3,'English Scores- Leveled papers'!$H80:$KM80,"&lt;&gt;")=0,"",SUMIF('English Scores- Leveled papers'!$H$4:$KM$4,EI$3,'English Scores- Leveled papers'!$H80:$KM80)))</f>
        <is>
          <t/>
        </is>
      </c>
      <c r="EJ78" s="752" t="inlineStr">
        <f aca="false">IF($B78="","",IF(COUNTIFS('English Scores- Leveled papers'!$H$4:$KM$4,EJ$3,'English Scores- Leveled papers'!$H80:$KM80,"&lt;&gt;")=0,"",SUMIF('English Scores- Leveled papers'!$H$4:$KM$4,EJ$3,'English Scores- Leveled papers'!$H80:$KM80)))</f>
        <is>
          <t/>
        </is>
      </c>
      <c r="EK78" s="752" t="inlineStr">
        <f aca="false">IF($B78="","",IF(COUNTIFS('English Scores- Leveled papers'!$H$4:$KM$4,EK$3,'English Scores- Leveled papers'!$H80:$KM80,"&lt;&gt;")=0,"",SUMIF('English Scores- Leveled papers'!$H$4:$KM$4,EK$3,'English Scores- Leveled papers'!$H80:$KM80)))</f>
        <is>
          <t/>
        </is>
      </c>
      <c r="EL78" s="752" t="inlineStr">
        <f aca="false">IF($B78="","",IF(COUNTIFS('English Scores- Leveled papers'!$H$4:$KM$4,EL$3,'English Scores- Leveled papers'!$H80:$KM80,"&lt;&gt;")=0,"",SUMIF('English Scores- Leveled papers'!$H$4:$KM$4,EL$3,'English Scores- Leveled papers'!$H80:$KM80)))</f>
        <is>
          <t/>
        </is>
      </c>
      <c r="EM78" s="752" t="inlineStr">
        <f aca="false">IF($B78="","",IF(COUNTIFS('English Scores- Leveled papers'!$H$4:$KM$4,EM$3,'English Scores- Leveled papers'!$H80:$KM80,"&lt;&gt;")=0,"",SUMIF('English Scores- Leveled papers'!$H$4:$KM$4,EM$3,'English Scores- Leveled papers'!$H80:$KM80)))</f>
        <is>
          <t/>
        </is>
      </c>
      <c r="EN78" s="752" t="inlineStr">
        <f aca="false">IF($B78="","",IF(COUNTIFS('English Scores- Leveled papers'!$H$4:$KM$4,EN$3,'English Scores- Leveled papers'!$H80:$KM80,"&lt;&gt;")=0,"",SUMIF('English Scores- Leveled papers'!$H$4:$KM$4,EN$3,'English Scores- Leveled papers'!$H80:$KM80)))</f>
        <is>
          <t/>
        </is>
      </c>
      <c r="EO78" s="752" t="inlineStr">
        <f aca="false">IF($B78="","",IF(COUNTIFS('English Scores- Leveled papers'!$H$4:$KM$4,EO$3,'English Scores- Leveled papers'!$H80:$KM80,"&lt;&gt;")=0,"",SUMIF('English Scores- Leveled papers'!$H$4:$KM$4,EO$3,'English Scores- Leveled papers'!$H80:$KM80)))</f>
        <is>
          <t/>
        </is>
      </c>
      <c r="EP78" s="752" t="inlineStr">
        <f aca="false">IF($B78="","",IF(COUNTIFS('English Scores- Leveled papers'!$H$4:$KM$4,EP$3,'English Scores- Leveled papers'!$H80:$KM80,"&lt;&gt;")=0,"",SUMIF('English Scores- Leveled papers'!$H$4:$KM$4,EP$3,'English Scores- Leveled papers'!$H80:$KM80)))</f>
        <is>
          <t/>
        </is>
      </c>
    </row>
    <row r="79" customFormat="false" ht="12.75" hidden="false" customHeight="true" outlineLevel="0" collapsed="false">
      <c r="A79" s="315" t="n">
        <v>75</v>
      </c>
      <c r="B79" s="315" t="inlineStr">
        <f aca="false">'English Scores- Leveled papers'!B81</f>
        <is>
          <t/>
        </is>
      </c>
      <c r="C79" s="751" t="e">
        <f aca="false">IF('RC Mastery Check+Question type'!D79="","",IF(OR('RC Mastery Check+Question type'!D79=-0.5,'RC Mastery Check+Question type'!D79=0,'RC Mastery Check+Question type'!D79=0.2,'RC Mastery Check+Question type'!D79=0.5),"NR",'cover sheet'!#ref!))</f>
        <v>#VALUE!</v>
      </c>
      <c r="D79" s="316" t="inlineStr">
        <f aca="false">IF(OR(B79="",COUNT('English Scores- Leveled papers'!AJ81:KM81)=0),"",IF((AND(R79&gt;=(70/100),R79&lt;1.1)),9,IF(AND(Q79&gt;=(70/100),Q79&lt;1.1),8,IF(AND(P79&gt;=(70/100),P79&lt;1.1),7,IF(AND(O79&gt;=(70/100),O79&lt;1.1),6,IF(AND(N79&gt;=0.7,N79&lt;1.1),5,IF(AND(M79&gt;=0.7,M79&lt;1.1),5,IF(AND(L79&gt;=0.7,L79&lt;1.1),4,IF(AND(K79&gt;=0.7,K79&lt;1.1),4,IF(AND(J79&gt;=0.7,J79&lt;1.1),3,IF(AND(I79&gt;=0.7,I79&lt;1.1),3,IF(AND(H79&gt;=0.7,H79&lt;1.1),2,IF(AND(G79&gt;=0.7,G79&lt;1.1),2,IF(AND(F79&gt;=0.7,F79&lt;1.1),1,IF(AND(E79&gt;=0.7,E79&lt;1.1),1,IF(COUNT('English Scores- Leveled papers'!AJ81:AK81)=0,"","NR"))))))))))))))))</f>
        <is>
          <t/>
        </is>
      </c>
      <c r="E79" s="318" t="str">
        <f aca="false">IF((B79=""),"",IF(COUNT(S79:W79)=0,"",ROUND(SUM(S79:W79)/SUM($S$2:$W$2),1)))</f>
        <v/>
      </c>
      <c r="F79" s="318" t="str">
        <f aca="false">IF((B79=""),"",IF(COUNT(X79:AB79)=0,"",ROUND(SUM(X79:AB79)/SUM($X$2:$AB$2),1)))</f>
        <v/>
      </c>
      <c r="G79" s="318" t="str">
        <f aca="false">IFERROR(IF((B79=""),"",IF(COUNT(AC79:AH79)=0,"",ROUND(SUM(AC79:AH79)/SUM($AC$2:$AH$2),1))),"")</f>
        <v/>
      </c>
      <c r="H79" s="318" t="str">
        <f aca="false">IFERROR(IF((B79=""),"",IF(COUNT(AI79:AN79)=0,"",ROUND(SUM(AI79:AN79)/SUM($AI$2:$AN$2),1))),0)</f>
        <v/>
      </c>
      <c r="I79" s="318" t="str">
        <f aca="false">IFERROR(IF((B79=""),"",IF(COUNT(AO79:AY79)=0,"",ROUND(SUM(AO79:AY79)/SUM($AO$2:$AY$2),1))),0)</f>
        <v/>
      </c>
      <c r="J79" s="318" t="str">
        <f aca="false">IFERROR(IF((B79=""),"",IF(COUNT(AZ79:BO79)=0,"",ROUND(SUM(AZ79:BO79)/SUM($AZ$2:$BO$2),1))),0)</f>
        <v/>
      </c>
      <c r="K79" s="318" t="str">
        <f aca="false">IFERROR(IF((B79=""),"",IF(COUNT(BP79:BW79)=0,"",ROUND(SUM(BP79:BW79)/SUM($BP$2:$BW$2),1))),0)</f>
        <v/>
      </c>
      <c r="L79" s="318" t="str">
        <f aca="false">IFERROR(IF((B79=""),"",IF(COUNT(BX79:CF79)=0,"",ROUND(SUM(BX79:CF79)/SUM($BX$2:$CF$2),1))),0)</f>
        <v/>
      </c>
      <c r="M79" s="318" t="str">
        <f aca="false">IFERROR(IF((B79=""),"",IF(COUNT(CG79:CK79)=0,"",ROUND(SUM(CG79:CK79)/SUM($CG$2:$CK$2),1))),0)</f>
        <v/>
      </c>
      <c r="N79" s="318" t="str">
        <f aca="false">IFERROR(IF((B79=""),"",IF(COUNT(CL79:CS79)=0,"",ROUND(SUM(CL79:CS79)/SUM($CL$2:$CS$2),1))),0)</f>
        <v/>
      </c>
      <c r="O79" s="318" t="str">
        <f aca="false">IFERROR(IF((B79=""),"",IF(COUNT(CT79:DE79)=0,"",ROUND(SUM(CT79:DE79)/SUM($CT$2:$DE$2),1))),0)</f>
        <v/>
      </c>
      <c r="P79" s="318" t="str">
        <f aca="false">IFERROR(IF((B79=""),"",IF(COUNT(DF79:DQ79)=0,"",ROUND(SUM(DF79:DQ79)/SUM($DF$2:$DQ$2),1))),0)</f>
        <v/>
      </c>
      <c r="Q79" s="318" t="str">
        <f aca="false">IFERROR(IF((B79=""),"",IF(COUNT(DR79:EB79)=0,"",ROUND(SUM(DR79:EB79)/SUM($DR$2:$EB$2),1))),0)</f>
        <v/>
      </c>
      <c r="R79" s="318" t="str">
        <f aca="false">(IF((B79=""),"",IF(COUNT(ED79:EP79)=0,"",ROUND(SUM(ED79:EP79)/SUM($ED$2:$EP$2),1))))</f>
        <v/>
      </c>
      <c r="S79" s="319" t="inlineStr">
        <f aca="false">IF($B79="","",IF(COUNTIFS('English Scores- Leveled papers'!$H$4:$KM$4,S$3,'English Scores- Leveled papers'!$H81:$KM81,"&lt;&gt;")=0,"",SUMIF('English Scores- Leveled papers'!$H$4:$KM$4,S$3,'English Scores- Leveled papers'!$H81:$KM81)))</f>
        <is>
          <t/>
        </is>
      </c>
      <c r="T79" s="319" t="inlineStr">
        <f aca="false">IF($B79="","",IF(COUNTIFS('English Scores- Leveled papers'!$H$4:$KM$4,T$3,'English Scores- Leveled papers'!$H81:$KM81,"&lt;&gt;")=0,"",SUMIF('English Scores- Leveled papers'!$H$4:$KM$4,T$3,'English Scores- Leveled papers'!$H81:$KM81)))</f>
        <is>
          <t/>
        </is>
      </c>
      <c r="U79" s="319" t="inlineStr">
        <f aca="false">IF($B79="","",IF(COUNTIFS('English Scores- Leveled papers'!$H$4:$KM$4,U$3,'English Scores- Leveled papers'!$H81:$KM81,"&lt;&gt;")=0,"",SUMIF('English Scores- Leveled papers'!$H$4:$KM$4,U$3,'English Scores- Leveled papers'!$H81:$KM81)))</f>
        <is>
          <t/>
        </is>
      </c>
      <c r="V79" s="319" t="inlineStr">
        <f aca="false">IF($B79="","",IF(COUNTIFS('English Scores- Leveled papers'!$H$4:$KM$4,V$3,'English Scores- Leveled papers'!$H81:$KM81,"&lt;&gt;")=0,"",SUMIF('English Scores- Leveled papers'!$H$4:$KM$4,V$3,'English Scores- Leveled papers'!$H81:$KM81)))</f>
        <is>
          <t/>
        </is>
      </c>
      <c r="W79" s="319" t="inlineStr">
        <f aca="false">IF($B79="","",IF(COUNTIFS('English Scores- Leveled papers'!$H$4:$KM$4,W$3,'English Scores- Leveled papers'!$H81:$KM81,"&lt;&gt;")=0,"",SUMIF('English Scores- Leveled papers'!$H$4:$KM$4,W$3,'English Scores- Leveled papers'!$H81:$KM81)))</f>
        <is>
          <t/>
        </is>
      </c>
      <c r="X79" s="752" t="inlineStr">
        <f aca="false">IF($B79="","",IF(COUNTIFS('English Scores- Leveled papers'!$H$4:$KM$4,X$3,'English Scores- Leveled papers'!$H81:$KM81,"&lt;&gt;")=0,"",SUMIF('English Scores- Leveled papers'!$H$4:$KM$4,X$3,'English Scores- Leveled papers'!$H81:$KM81)))</f>
        <is>
          <t/>
        </is>
      </c>
      <c r="Y79" s="752" t="inlineStr">
        <f aca="false">IF($B79="","",IF(COUNTIFS('English Scores- Leveled papers'!$H$4:$KM$4,Y$3,'English Scores- Leveled papers'!$H81:$KM81,"&lt;&gt;")=0,"",SUMIF('English Scores- Leveled papers'!$H$4:$KM$4,Y$3,'English Scores- Leveled papers'!$H81:$KM81)))</f>
        <is>
          <t/>
        </is>
      </c>
      <c r="Z79" s="752" t="inlineStr">
        <f aca="false">IF($B79="","",IF(COUNTIFS('English Scores- Leveled papers'!$H$4:$KM$4,Z$3,'English Scores- Leveled papers'!$H81:$KM81,"&lt;&gt;")=0,"",SUMIF('English Scores- Leveled papers'!$H$4:$KM$4,Z$3,'English Scores- Leveled papers'!$H81:$KM81)))</f>
        <is>
          <t/>
        </is>
      </c>
      <c r="AA79" s="752" t="inlineStr">
        <f aca="false">IF($B79="","",IF(COUNTIFS('English Scores- Leveled papers'!$H$4:$KM$4,AA$3,'English Scores- Leveled papers'!$H81:$KM81,"&lt;&gt;")=0,"",SUMIF('English Scores- Leveled papers'!$H$4:$KM$4,AA$3,'English Scores- Leveled papers'!$H81:$KM81)))</f>
        <is>
          <t/>
        </is>
      </c>
      <c r="AB79" s="752" t="inlineStr">
        <f aca="false">IF($B79="","",IF(COUNTIFS('English Scores- Leveled papers'!$H$4:$KM$4,AB$3,'English Scores- Leveled papers'!$H81:$KM81,"&lt;&gt;")=0,"",SUMIF('English Scores- Leveled papers'!$H$4:$KM$4,AB$3,'English Scores- Leveled papers'!$H81:$KM81)))</f>
        <is>
          <t/>
        </is>
      </c>
      <c r="AC79" s="319" t="inlineStr">
        <f aca="false">IF($B79="","",IF(COUNTIFS('English Scores- Leveled papers'!$H$4:$KM$4,AC$3,'English Scores- Leveled papers'!$H81:$KM81,"&lt;&gt;")=0,"",SUMIF('English Scores- Leveled papers'!$H$4:$KM$4,AC$3,'English Scores- Leveled papers'!$H81:$KM81)))</f>
        <is>
          <t/>
        </is>
      </c>
      <c r="AD79" s="319" t="inlineStr">
        <f aca="false">IF($B79="","",IF(COUNTIFS('English Scores- Leveled papers'!$H$4:$KM$4,AD$3,'English Scores- Leveled papers'!$H81:$KM81,"&lt;&gt;")=0,"",SUMIF('English Scores- Leveled papers'!$H$4:$KM$4,AD$3,'English Scores- Leveled papers'!$H81:$KM81)))</f>
        <is>
          <t/>
        </is>
      </c>
      <c r="AE79" s="319" t="inlineStr">
        <f aca="false">IF($B79="","",IF(COUNTIFS('English Scores- Leveled papers'!$H$4:$KM$4,AE$3,'English Scores- Leveled papers'!$H81:$KM81,"&lt;&gt;")=0,"",SUMIF('English Scores- Leveled papers'!$H$4:$KM$4,AE$3,'English Scores- Leveled papers'!$H81:$KM81)))</f>
        <is>
          <t/>
        </is>
      </c>
      <c r="AF79" s="319" t="inlineStr">
        <f aca="false">IF($B79="","",IF(COUNTIFS('English Scores- Leveled papers'!$H$4:$KM$4,AF$3,'English Scores- Leveled papers'!$H81:$KM81,"&lt;&gt;")=0,"",SUMIF('English Scores- Leveled papers'!$H$4:$KM$4,AF$3,'English Scores- Leveled papers'!$H81:$KM81)))</f>
        <is>
          <t/>
        </is>
      </c>
      <c r="AG79" s="319" t="inlineStr">
        <f aca="false">IF($B79="","",IF(COUNTIFS('English Scores- Leveled papers'!$H$4:$KM$4,AG$3,'English Scores- Leveled papers'!$H81:$KM81,"&lt;&gt;")=0,"",SUMIF('English Scores- Leveled papers'!$H$4:$KM$4,AG$3,'English Scores- Leveled papers'!$H81:$KM81)))</f>
        <is>
          <t/>
        </is>
      </c>
      <c r="AH79" s="319" t="inlineStr">
        <f aca="false">IF($B79="","",IF(COUNTIFS('English Scores- Leveled papers'!$H$4:$KM$4,AH$3,'English Scores- Leveled papers'!$H81:$KM81,"&lt;&gt;")=0,"",SUMIF('English Scores- Leveled papers'!$H$4:$KM$4,AH$3,'English Scores- Leveled papers'!$H81:$KM81)))</f>
        <is>
          <t/>
        </is>
      </c>
      <c r="AI79" s="752" t="inlineStr">
        <f aca="false">IF($B79="","",IF(COUNTIFS('English Scores- Leveled papers'!$H$4:$KM$4,AI$3,'English Scores- Leveled papers'!$H81:$KM81,"&lt;&gt;")=0,"",SUMIF('English Scores- Leveled papers'!$H$4:$KM$4,AI$3,'English Scores- Leveled papers'!$H81:$KM81)))</f>
        <is>
          <t/>
        </is>
      </c>
      <c r="AJ79" s="752" t="inlineStr">
        <f aca="false">IF($B79="","",IF(COUNTIFS('English Scores- Leveled papers'!$H$4:$KM$4,AJ$3,'English Scores- Leveled papers'!$H81:$KM81,"&lt;&gt;")=0,"",SUMIF('English Scores- Leveled papers'!$H$4:$KM$4,AJ$3,'English Scores- Leveled papers'!$H81:$KM81)))</f>
        <is>
          <t/>
        </is>
      </c>
      <c r="AK79" s="752" t="inlineStr">
        <f aca="false">IF($B79="","",IF(COUNTIFS('English Scores- Leveled papers'!$H$4:$KM$4,AK$3,'English Scores- Leveled papers'!$H81:$KM81,"&lt;&gt;")=0,"",SUMIF('English Scores- Leveled papers'!$H$4:$KM$4,AK$3,'English Scores- Leveled papers'!$H81:$KM81)))</f>
        <is>
          <t/>
        </is>
      </c>
      <c r="AL79" s="752" t="inlineStr">
        <f aca="false">IF($B79="","",IF(COUNTIFS('English Scores- Leveled papers'!$H$4:$KM$4,AL$3,'English Scores- Leveled papers'!$H81:$KM81,"&lt;&gt;")=0,"",SUMIF('English Scores- Leveled papers'!$H$4:$KM$4,AL$3,'English Scores- Leveled papers'!$H81:$KM81)))</f>
        <is>
          <t/>
        </is>
      </c>
      <c r="AM79" s="752" t="inlineStr">
        <f aca="false">IF($B79="","",IF(COUNTIFS('English Scores- Leveled papers'!$H$4:$KM$4,AM$3,'English Scores- Leveled papers'!$H81:$KM81,"&lt;&gt;")=0,"",SUMIF('English Scores- Leveled papers'!$H$4:$KM$4,AM$3,'English Scores- Leveled papers'!$H81:$KM81)))</f>
        <is>
          <t/>
        </is>
      </c>
      <c r="AN79" s="752" t="inlineStr">
        <f aca="false">IF($B79="","",IF(COUNTIFS('English Scores- Leveled papers'!$H$4:$KM$4,AN$3,'English Scores- Leveled papers'!$H81:$KM81,"&lt;&gt;")=0,"",SUMIF('English Scores- Leveled papers'!$H$4:$KM$4,AN$3,'English Scores- Leveled papers'!$H81:$KM81)))</f>
        <is>
          <t/>
        </is>
      </c>
      <c r="AO79" s="319" t="inlineStr">
        <f aca="false">IF($B79="","",IF(COUNTIFS('English Scores- Leveled papers'!$H$4:$KM$4,AO$3,'English Scores- Leveled papers'!$H81:$KM81,"&lt;&gt;")=0,"",SUMIF('English Scores- Leveled papers'!$H$4:$KM$4,AO$3,'English Scores- Leveled papers'!$H81:$KM81)))</f>
        <is>
          <t/>
        </is>
      </c>
      <c r="AP79" s="319" t="inlineStr">
        <f aca="false">IF($B79="","",IF(COUNTIFS('English Scores- Leveled papers'!$H$4:$KM$4,AP$3,'English Scores- Leveled papers'!$H81:$KM81,"&lt;&gt;")=0,"",SUMIF('English Scores- Leveled papers'!$H$4:$KM$4,AP$3,'English Scores- Leveled papers'!$H81:$KM81)))</f>
        <is>
          <t/>
        </is>
      </c>
      <c r="AQ79" s="319" t="inlineStr">
        <f aca="false">IF($B79="","",IF(COUNTIFS('English Scores- Leveled papers'!$H$4:$KM$4,AQ$3,'English Scores- Leveled papers'!$H81:$KM81,"&lt;&gt;")=0,"",SUMIF('English Scores- Leveled papers'!$H$4:$KM$4,AQ$3,'English Scores- Leveled papers'!$H81:$KM81)))</f>
        <is>
          <t/>
        </is>
      </c>
      <c r="AR79" s="319" t="inlineStr">
        <f aca="false">IF($B79="","",IF(COUNTIFS('English Scores- Leveled papers'!$H$4:$KM$4,AR$3,'English Scores- Leveled papers'!$H81:$KM81,"&lt;&gt;")=0,"",SUMIF('English Scores- Leveled papers'!$H$4:$KM$4,AR$3,'English Scores- Leveled papers'!$H81:$KM81)))</f>
        <is>
          <t/>
        </is>
      </c>
      <c r="AS79" s="319" t="inlineStr">
        <f aca="false">IF($B79="","",IF(COUNTIFS('English Scores- Leveled papers'!$H$4:$KM$4,AS$3,'English Scores- Leveled papers'!$H81:$KM81,"&lt;&gt;")=0,"",SUMIF('English Scores- Leveled papers'!$H$4:$KM$4,AS$3,'English Scores- Leveled papers'!$H81:$KM81)))</f>
        <is>
          <t/>
        </is>
      </c>
      <c r="AT79" s="319" t="inlineStr">
        <f aca="false">IF($B79="","",IF(COUNTIFS('English Scores- Leveled papers'!$H$4:$KM$4,AT$3,'English Scores- Leveled papers'!$H81:$KM81,"&lt;&gt;")=0,"",SUMIF('English Scores- Leveled papers'!$H$4:$KM$4,AT$3,'English Scores- Leveled papers'!$H81:$KM81)))</f>
        <is>
          <t/>
        </is>
      </c>
      <c r="AU79" s="319" t="inlineStr">
        <f aca="false">IF($B79="","",IF(COUNTIFS('English Scores- Leveled papers'!$H$4:$KM$4,AU$3,'English Scores- Leveled papers'!$H81:$KM81,"&lt;&gt;")=0,"",SUMIF('English Scores- Leveled papers'!$H$4:$KM$4,AU$3,'English Scores- Leveled papers'!$H81:$KM81)))</f>
        <is>
          <t/>
        </is>
      </c>
      <c r="AV79" s="319" t="inlineStr">
        <f aca="false">IF($B79="","",IF(COUNTIFS('English Scores- Leveled papers'!$H$4:$KM$4,AV$3,'English Scores- Leveled papers'!$H81:$KM81,"&lt;&gt;")=0,"",SUMIF('English Scores- Leveled papers'!$H$4:$KM$4,AV$3,'English Scores- Leveled papers'!$H81:$KM81)))</f>
        <is>
          <t/>
        </is>
      </c>
      <c r="AW79" s="319" t="inlineStr">
        <f aca="false">IF($B79="","",IF(COUNTIFS('English Scores- Leveled papers'!$H$4:$KM$4,AW$3,'English Scores- Leveled papers'!$H81:$KM81,"&lt;&gt;")=0,"",SUMIF('English Scores- Leveled papers'!$H$4:$KM$4,AW$3,'English Scores- Leveled papers'!$H81:$KM81)))</f>
        <is>
          <t/>
        </is>
      </c>
      <c r="AX79" s="319" t="inlineStr">
        <f aca="false">IF($B79="","",IF(COUNTIFS('English Scores- Leveled papers'!$H$4:$KM$4,AX$3,'English Scores- Leveled papers'!$H81:$KM81,"&lt;&gt;")=0,"",SUMIF('English Scores- Leveled papers'!$H$4:$KM$4,AX$3,'English Scores- Leveled papers'!$H81:$KM81)))</f>
        <is>
          <t/>
        </is>
      </c>
      <c r="AY79" s="319" t="inlineStr">
        <f aca="false">IF($B79="","",IF(COUNTIFS('English Scores- Leveled papers'!$H$4:$KM$4,AY$3,'English Scores- Leveled papers'!$H81:$KM81,"&lt;&gt;")=0,"",SUMIF('English Scores- Leveled papers'!$H$4:$KM$4,AY$3,'English Scores- Leveled papers'!$H81:$KM81)))</f>
        <is>
          <t/>
        </is>
      </c>
      <c r="AZ79" s="752" t="inlineStr">
        <f aca="false">IF($B79="","",IF(COUNTIFS('English Scores- Leveled papers'!$H$4:$KM$4,AZ$3,'English Scores- Leveled papers'!$H81:$KM81,"&lt;&gt;")=0,"",SUMIF('English Scores- Leveled papers'!$H$4:$KM$4,AZ$3,'English Scores- Leveled papers'!$H81:$KM81)))</f>
        <is>
          <t/>
        </is>
      </c>
      <c r="BA79" s="752" t="inlineStr">
        <f aca="false">IF($B79="","",IF(COUNTIFS('English Scores- Leveled papers'!$H$4:$KM$4,BA$3,'English Scores- Leveled papers'!$H81:$KM81,"&lt;&gt;")=0,"",SUMIF('English Scores- Leveled papers'!$H$4:$KM$4,BA$3,'English Scores- Leveled papers'!$H81:$KM81)))</f>
        <is>
          <t/>
        </is>
      </c>
      <c r="BB79" s="752" t="inlineStr">
        <f aca="false">IF($B79="","",IF(COUNTIFS('English Scores- Leveled papers'!$H$4:$KM$4,BB$3,'English Scores- Leveled papers'!$H81:$KM81,"&lt;&gt;")=0,"",SUMIF('English Scores- Leveled papers'!$H$4:$KM$4,BB$3,'English Scores- Leveled papers'!$H81:$KM81)))</f>
        <is>
          <t/>
        </is>
      </c>
      <c r="BC79" s="752" t="inlineStr">
        <f aca="false">IF($B79="","",IF(COUNTIFS('English Scores- Leveled papers'!$H$4:$KM$4,BC$3,'English Scores- Leveled papers'!$H81:$KM81,"&lt;&gt;")=0,"",SUMIF('English Scores- Leveled papers'!$H$4:$KM$4,BC$3,'English Scores- Leveled papers'!$H81:$KM81)))</f>
        <is>
          <t/>
        </is>
      </c>
      <c r="BD79" s="752"/>
      <c r="BE79" s="752"/>
      <c r="BF79" s="752" t="inlineStr">
        <f aca="false">IF($B79="","",IF(COUNTIFS('English Scores- Leveled papers'!$H$4:$KM$4,BF$3,'English Scores- Leveled papers'!$H81:$KM81,"&lt;&gt;")=0,"",SUMIF('English Scores- Leveled papers'!$H$4:$KM$4,BF$3,'English Scores- Leveled papers'!$H81:$KM81)))</f>
        <is>
          <t/>
        </is>
      </c>
      <c r="BG79" s="752" t="inlineStr">
        <f aca="false">IF($B79="","",IF(COUNTIFS('English Scores- Leveled papers'!$H$4:$KM$4,BG$3,'English Scores- Leveled papers'!$H81:$KM81,"&lt;&gt;")=0,"",SUMIF('English Scores- Leveled papers'!$H$4:$KM$4,BG$3,'English Scores- Leveled papers'!$H81:$KM81)))</f>
        <is>
          <t/>
        </is>
      </c>
      <c r="BH79" s="752" t="inlineStr">
        <f aca="false">IF($B79="","",IF(COUNTIFS('English Scores- Leveled papers'!$H$4:$KM$4,BH$3,'English Scores- Leveled papers'!$H81:$KM81,"&lt;&gt;")=0,"",SUMIF('English Scores- Leveled papers'!$H$4:$KM$4,BH$3,'English Scores- Leveled papers'!$H81:$KM81)))</f>
        <is>
          <t/>
        </is>
      </c>
      <c r="BI79" s="752" t="inlineStr">
        <f aca="false">IF($B79="","",IF(COUNTIFS('English Scores- Leveled papers'!$H$4:$KM$4,BI$3,'English Scores- Leveled papers'!$H81:$KM81,"&lt;&gt;")=0,"",SUMIF('English Scores- Leveled papers'!$H$4:$KM$4,BI$3,'English Scores- Leveled papers'!$H81:$KM81)))</f>
        <is>
          <t/>
        </is>
      </c>
      <c r="BJ79" s="752" t="inlineStr">
        <f aca="false">IF($B79="","",IF(COUNTIFS('English Scores- Leveled papers'!$H$4:$KM$4,BJ$3,'English Scores- Leveled papers'!$H81:$KM81,"&lt;&gt;")=0,"",SUMIF('English Scores- Leveled papers'!$H$4:$KM$4,BJ$3,'English Scores- Leveled papers'!$H81:$KM81)))</f>
        <is>
          <t/>
        </is>
      </c>
      <c r="BK79" s="752" t="inlineStr">
        <f aca="false">IF($B79="","",IF(COUNTIFS('English Scores- Leveled papers'!$H$4:$KM$4,BK$3,'English Scores- Leveled papers'!$H81:$KM81,"&lt;&gt;")=0,"",SUMIF('English Scores- Leveled papers'!$H$4:$KM$4,BK$3,'English Scores- Leveled papers'!$H81:$KM81)))</f>
        <is>
          <t/>
        </is>
      </c>
      <c r="BL79" s="752" t="inlineStr">
        <f aca="false">IF($B79="","",IF(COUNTIFS('English Scores- Leveled papers'!$H$4:$KM$4,BL$3,'English Scores- Leveled papers'!$H81:$KM81,"&lt;&gt;")=0,"",SUMIF('English Scores- Leveled papers'!$H$4:$KM$4,BL$3,'English Scores- Leveled papers'!$H81:$KM81)))</f>
        <is>
          <t/>
        </is>
      </c>
      <c r="BM79" s="752" t="inlineStr">
        <f aca="false">IF($B79="","",IF(COUNTIFS('English Scores- Leveled papers'!$H$4:$KM$4,BM$3,'English Scores- Leveled papers'!$H81:$KM81,"&lt;&gt;")=0,"",SUMIF('English Scores- Leveled papers'!$H$4:$KM$4,BM$3,'English Scores- Leveled papers'!$H81:$KM81)))</f>
        <is>
          <t/>
        </is>
      </c>
      <c r="BN79" s="752" t="inlineStr">
        <f aca="false">IF($B79="","",IF(COUNTIFS('English Scores- Leveled papers'!$H$4:$KM$4,BN$3,'English Scores- Leveled papers'!$H81:$KM81,"&lt;&gt;")=0,"",SUMIF('English Scores- Leveled papers'!$H$4:$KM$4,BN$3,'English Scores- Leveled papers'!$H81:$KM81)))</f>
        <is>
          <t/>
        </is>
      </c>
      <c r="BO79" s="752" t="inlineStr">
        <f aca="false">IF($B79="","",IF(COUNTIFS('English Scores- Leveled papers'!$H$4:$KM$4,BO$3,'English Scores- Leveled papers'!$H81:$KM81,"&lt;&gt;")=0,"",SUMIF('English Scores- Leveled papers'!$H$4:$KM$4,BO$3,'English Scores- Leveled papers'!$H81:$KM81)))</f>
        <is>
          <t/>
        </is>
      </c>
      <c r="BP79" s="319" t="inlineStr">
        <f aca="false">IF($B79="","",IF(COUNTIFS('English Scores- Leveled papers'!$H$4:$KM$4,BP$3,'English Scores- Leveled papers'!$H81:$KM81,"&lt;&gt;")=0,"",SUMIF('English Scores- Leveled papers'!$H$4:$KM$4,BP$3,'English Scores- Leveled papers'!$H81:$KM81)))</f>
        <is>
          <t/>
        </is>
      </c>
      <c r="BQ79" s="319" t="inlineStr">
        <f aca="false">IF($B79="","",IF(COUNTIFS('English Scores- Leveled papers'!$H$4:$KM$4,BQ$3,'English Scores- Leveled papers'!$H81:$KM81,"&lt;&gt;")=0,"",SUMIF('English Scores- Leveled papers'!$H$4:$KM$4,BQ$3,'English Scores- Leveled papers'!$H81:$KM81)))</f>
        <is>
          <t/>
        </is>
      </c>
      <c r="BR79" s="319" t="inlineStr">
        <f aca="false">IF($B79="","",IF(COUNTIFS('English Scores- Leveled papers'!$H$4:$KM$4,BR$3,'English Scores- Leveled papers'!$H81:$KM81,"&lt;&gt;")=0,"",SUMIF('English Scores- Leveled papers'!$H$4:$KM$4,BR$3,'English Scores- Leveled papers'!$H81:$KM81)))</f>
        <is>
          <t/>
        </is>
      </c>
      <c r="BS79" s="319" t="inlineStr">
        <f aca="false">IF($B79="","",IF(COUNTIFS('English Scores- Leveled papers'!$H$4:$KM$4,BS$3,'English Scores- Leveled papers'!$H81:$KM81,"&lt;&gt;")=0,"",SUMIF('English Scores- Leveled papers'!$H$4:$KM$4,BS$3,'English Scores- Leveled papers'!$H81:$KM81)))</f>
        <is>
          <t/>
        </is>
      </c>
      <c r="BT79" s="319" t="inlineStr">
        <f aca="false">IF($B79="","",IF(COUNTIFS('English Scores- Leveled papers'!$H$4:$KM$4,BT$3,'English Scores- Leveled papers'!$H81:$KM81,"&lt;&gt;")=0,"",SUMIF('English Scores- Leveled papers'!$H$4:$KM$4,BT$3,'English Scores- Leveled papers'!$H81:$KM81)))</f>
        <is>
          <t/>
        </is>
      </c>
      <c r="BU79" s="319" t="inlineStr">
        <f aca="false">IF($B79="","",IF(COUNTIFS('English Scores- Leveled papers'!$H$4:$KM$4,BU$3,'English Scores- Leveled papers'!$H81:$KM81,"&lt;&gt;")=0,"",SUMIF('English Scores- Leveled papers'!$H$4:$KM$4,BU$3,'English Scores- Leveled papers'!$H81:$KM81)))</f>
        <is>
          <t/>
        </is>
      </c>
      <c r="BV79" s="319" t="inlineStr">
        <f aca="false">IF($B79="","",IF(COUNTIFS('English Scores- Leveled papers'!$H$4:$KM$4,BV$3,'English Scores- Leveled papers'!$H81:$KM81,"&lt;&gt;")=0,"",SUMIF('English Scores- Leveled papers'!$H$4:$KM$4,BV$3,'English Scores- Leveled papers'!$H81:$KM81)))</f>
        <is>
          <t/>
        </is>
      </c>
      <c r="BW79" s="319" t="inlineStr">
        <f aca="false">IF($B79="","",IF(COUNTIFS('English Scores- Leveled papers'!$H$4:$KM$4,BW$3,'English Scores- Leveled papers'!$H81:$KM81,"&lt;&gt;")=0,"",SUMIF('English Scores- Leveled papers'!$H$4:$KM$4,BW$3,'English Scores- Leveled papers'!$H81:$KM81)))</f>
        <is>
          <t/>
        </is>
      </c>
      <c r="BX79" s="752" t="inlineStr">
        <f aca="false">IF($B79="","",IF(COUNTIFS('English Scores- Leveled papers'!$H$4:$KM$4,BX$3,'English Scores- Leveled papers'!$H81:$KM81,"&lt;&gt;")=0,"",SUMIF('English Scores- Leveled papers'!$H$4:$KM$4,BX$3,'English Scores- Leveled papers'!$H81:$KM81)))</f>
        <is>
          <t/>
        </is>
      </c>
      <c r="BY79" s="752" t="inlineStr">
        <f aca="false">IF($B79="","",IF(COUNTIFS('English Scores- Leveled papers'!$H$4:$KM$4,BY$3,'English Scores- Leveled papers'!$H81:$KM81,"&lt;&gt;")=0,"",SUMIF('English Scores- Leveled papers'!$H$4:$KM$4,BY$3,'English Scores- Leveled papers'!$H81:$KM81)))</f>
        <is>
          <t/>
        </is>
      </c>
      <c r="BZ79" s="752" t="inlineStr">
        <f aca="false">IF($B79="","",IF(COUNTIFS('English Scores- Leveled papers'!$H$4:$KM$4,BZ$3,'English Scores- Leveled papers'!$H81:$KM81,"&lt;&gt;")=0,"",SUMIF('English Scores- Leveled papers'!$H$4:$KM$4,BZ$3,'English Scores- Leveled papers'!$H81:$KM81)))</f>
        <is>
          <t/>
        </is>
      </c>
      <c r="CA79" s="752" t="inlineStr">
        <f aca="false">IF($B79="","",IF(COUNTIFS('English Scores- Leveled papers'!$H$4:$KM$4,CA$3,'English Scores- Leveled papers'!$H81:$KM81,"&lt;&gt;")=0,"",SUMIF('English Scores- Leveled papers'!$H$4:$KM$4,CA$3,'English Scores- Leveled papers'!$H81:$KM81)))</f>
        <is>
          <t/>
        </is>
      </c>
      <c r="CB79" s="752" t="inlineStr">
        <f aca="false">IF($B79="","",IF(COUNTIFS('English Scores- Leveled papers'!$H$4:$KM$4,CB$3,'English Scores- Leveled papers'!$H81:$KM81,"&lt;&gt;")=0,"",SUMIF('English Scores- Leveled papers'!$H$4:$KM$4,CB$3,'English Scores- Leveled papers'!$H81:$KM81)))</f>
        <is>
          <t/>
        </is>
      </c>
      <c r="CC79" s="752" t="inlineStr">
        <f aca="false">IF($B79="","",IF(COUNTIFS('English Scores- Leveled papers'!$H$4:$KM$4,CC$3,'English Scores- Leveled papers'!$H81:$KM81,"&lt;&gt;")=0,"",SUMIF('English Scores- Leveled papers'!$H$4:$KM$4,CC$3,'English Scores- Leveled papers'!$H81:$KM81)))</f>
        <is>
          <t/>
        </is>
      </c>
      <c r="CD79" s="752" t="inlineStr">
        <f aca="false">IF($B79="","",IF(COUNTIFS('English Scores- Leveled papers'!$H$4:$KM$4,CD$3,'English Scores- Leveled papers'!$H81:$KM81,"&lt;&gt;")=0,"",SUMIF('English Scores- Leveled papers'!$H$4:$KM$4,CD$3,'English Scores- Leveled papers'!$H81:$KM81)))</f>
        <is>
          <t/>
        </is>
      </c>
      <c r="CE79" s="752" t="inlineStr">
        <f aca="false">IF($B79="","",IF(COUNTIFS('English Scores- Leveled papers'!$H$4:$KM$4,CE$3,'English Scores- Leveled papers'!$H81:$KM81,"&lt;&gt;")=0,"",SUMIF('English Scores- Leveled papers'!$H$4:$KM$4,CE$3,'English Scores- Leveled papers'!$H81:$KM81)))</f>
        <is>
          <t/>
        </is>
      </c>
      <c r="CF79" s="752" t="inlineStr">
        <f aca="false">IF($B79="","",IF(COUNTIFS('English Scores- Leveled papers'!$H$4:$KM$4,CF$3,'English Scores- Leveled papers'!$H81:$KM81,"&lt;&gt;")=0,"",SUMIF('English Scores- Leveled papers'!$H$4:$KM$4,CF$3,'English Scores- Leveled papers'!$H81:$KM81)))</f>
        <is>
          <t/>
        </is>
      </c>
      <c r="CG79" s="319" t="inlineStr">
        <f aca="false">IF($B79="","",IF(COUNTIFS('English Scores- Leveled papers'!$H$4:$KM$4,CG$3,'English Scores- Leveled papers'!$H81:$KM81,"&lt;&gt;")=0,"",SUMIF('English Scores- Leveled papers'!$H$4:$KM$4,CG$3,'English Scores- Leveled papers'!$H81:$KM81)))</f>
        <is>
          <t/>
        </is>
      </c>
      <c r="CH79" s="319" t="inlineStr">
        <f aca="false">IF($B79="","",IF(COUNTIFS('English Scores- Leveled papers'!$H$4:$KM$4,CH$3,'English Scores- Leveled papers'!$H81:$KM81,"&lt;&gt;")=0,"",SUMIF('English Scores- Leveled papers'!$H$4:$KM$4,CH$3,'English Scores- Leveled papers'!$H81:$KM81)))</f>
        <is>
          <t/>
        </is>
      </c>
      <c r="CI79" s="319" t="inlineStr">
        <f aca="false">IF($B79="","",IF(COUNTIFS('English Scores- Leveled papers'!$H$4:$KM$4,CI$3,'English Scores- Leveled papers'!$H81:$KM81,"&lt;&gt;")=0,"",SUMIF('English Scores- Leveled papers'!$H$4:$KM$4,CI$3,'English Scores- Leveled papers'!$H81:$KM81)))</f>
        <is>
          <t/>
        </is>
      </c>
      <c r="CJ79" s="319" t="inlineStr">
        <f aca="false">IF($B79="","",IF(COUNTIFS('English Scores- Leveled papers'!$H$4:$KM$4,CJ$3,'English Scores- Leveled papers'!$H81:$KM81,"&lt;&gt;")=0,"",SUMIF('English Scores- Leveled papers'!$H$4:$KM$4,CJ$3,'English Scores- Leveled papers'!$H81:$KM81)))</f>
        <is>
          <t/>
        </is>
      </c>
      <c r="CK79" s="319" t="inlineStr">
        <f aca="false">IF($B79="","",IF(COUNTIFS('English Scores- Leveled papers'!$H$4:$KM$4,CK$3,'English Scores- Leveled papers'!$H81:$KM81,"&lt;&gt;")=0,"",SUMIF('English Scores- Leveled papers'!$H$4:$KM$4,CK$3,'English Scores- Leveled papers'!$H81:$KM81)))</f>
        <is>
          <t/>
        </is>
      </c>
      <c r="CL79" s="752" t="inlineStr">
        <f aca="false">IF($B79="","",IF(COUNTIFS('English Scores- Leveled papers'!$H$4:$KM$4,CL$3,'English Scores- Leveled papers'!$H81:$KM81,"&lt;&gt;")=0,"",SUMIF('English Scores- Leveled papers'!$H$4:$KM$4,CL$3,'English Scores- Leveled papers'!$H81:$KM81)))</f>
        <is>
          <t/>
        </is>
      </c>
      <c r="CM79" s="752" t="inlineStr">
        <f aca="false">IF($B79="","",IF(COUNTIFS('English Scores- Leveled papers'!$H$4:$KM$4,CM$3,'English Scores- Leveled papers'!$H81:$KM81,"&lt;&gt;")=0,"",SUMIF('English Scores- Leveled papers'!$H$4:$KM$4,CM$3,'English Scores- Leveled papers'!$H81:$KM81)))</f>
        <is>
          <t/>
        </is>
      </c>
      <c r="CN79" s="752" t="inlineStr">
        <f aca="false">IF($B79="","",IF(COUNTIFS('English Scores- Leveled papers'!$H$4:$KM$4,CN$3,'English Scores- Leveled papers'!$H81:$KM81,"&lt;&gt;")=0,"",SUMIF('English Scores- Leveled papers'!$H$4:$KM$4,CN$3,'English Scores- Leveled papers'!$H81:$KM81)))</f>
        <is>
          <t/>
        </is>
      </c>
      <c r="CO79" s="752" t="inlineStr">
        <f aca="false">IF($B79="","",IF(COUNTIFS('English Scores- Leveled papers'!$H$4:$KM$4,CO$3,'English Scores- Leveled papers'!$H81:$KM81,"&lt;&gt;")=0,"",SUMIF('English Scores- Leveled papers'!$H$4:$KM$4,CO$3,'English Scores- Leveled papers'!$H81:$KM81)))</f>
        <is>
          <t/>
        </is>
      </c>
      <c r="CP79" s="752" t="inlineStr">
        <f aca="false">IF($B79="","",IF(COUNTIFS('English Scores- Leveled papers'!$H$4:$KM$4,CP$3,'English Scores- Leveled papers'!$H81:$KM81,"&lt;&gt;")=0,"",SUMIF('English Scores- Leveled papers'!$H$4:$KM$4,CP$3,'English Scores- Leveled papers'!$H81:$KM81)))</f>
        <is>
          <t/>
        </is>
      </c>
      <c r="CQ79" s="752" t="inlineStr">
        <f aca="false">IF($B79="","",IF(COUNTIFS('English Scores- Leveled papers'!$H$4:$KM$4,CQ$3,'English Scores- Leveled papers'!$H81:$KM81,"&lt;&gt;")=0,"",SUMIF('English Scores- Leveled papers'!$H$4:$KM$4,CQ$3,'English Scores- Leveled papers'!$H81:$KM81)))</f>
        <is>
          <t/>
        </is>
      </c>
      <c r="CR79" s="752" t="inlineStr">
        <f aca="false">IF($B79="","",IF(COUNTIFS('English Scores- Leveled papers'!$H$4:$KM$4,CR$3,'English Scores- Leveled papers'!$H81:$KM81,"&lt;&gt;")=0,"",SUMIF('English Scores- Leveled papers'!$H$4:$KM$4,CR$3,'English Scores- Leveled papers'!$H81:$KM81)))</f>
        <is>
          <t/>
        </is>
      </c>
      <c r="CS79" s="752" t="inlineStr">
        <f aca="false">IF($B79="","",IF(COUNTIFS('English Scores- Leveled papers'!$H$4:$KM$4,CS$3,'English Scores- Leveled papers'!$H81:$KM81,"&lt;&gt;")=0,"",SUMIF('English Scores- Leveled papers'!$H$4:$KM$4,CS$3,'English Scores- Leveled papers'!$H81:$KM81)))</f>
        <is>
          <t/>
        </is>
      </c>
      <c r="CT79" s="319" t="inlineStr">
        <f aca="false">IF($B79="","",IF(COUNTIFS('English Scores- Leveled papers'!$H$4:$KM$4,CT$3,'English Scores- Leveled papers'!$H81:$KM81,"&lt;&gt;")=0,"",SUMIF('English Scores- Leveled papers'!$H$4:$KM$4,CT$3,'English Scores- Leveled papers'!$H81:$KM81)))</f>
        <is>
          <t/>
        </is>
      </c>
      <c r="CU79" s="319" t="inlineStr">
        <f aca="false">IF($B79="","",IF(COUNTIFS('English Scores- Leveled papers'!$H$4:$KM$4,CU$3,'English Scores- Leveled papers'!$H81:$KM81,"&lt;&gt;")=0,"",SUMIF('English Scores- Leveled papers'!$H$4:$KM$4,CU$3,'English Scores- Leveled papers'!$H81:$KM81)))</f>
        <is>
          <t/>
        </is>
      </c>
      <c r="CV79" s="319" t="inlineStr">
        <f aca="false">IF($B79="","",IF(COUNTIFS('English Scores- Leveled papers'!$H$4:$KM$4,CV$3,'English Scores- Leveled papers'!$H81:$KM81,"&lt;&gt;")=0,"",SUMIF('English Scores- Leveled papers'!$H$4:$KM$4,CV$3,'English Scores- Leveled papers'!$H81:$KM81)))</f>
        <is>
          <t/>
        </is>
      </c>
      <c r="CW79" s="319" t="inlineStr">
        <f aca="false">IF($B79="","",IF(COUNTIFS('English Scores- Leveled papers'!$H$4:$KM$4,CW$3,'English Scores- Leveled papers'!$H81:$KM81,"&lt;&gt;")=0,"",SUMIF('English Scores- Leveled papers'!$H$4:$KM$4,CW$3,'English Scores- Leveled papers'!$H81:$KM81)))</f>
        <is>
          <t/>
        </is>
      </c>
      <c r="CX79" s="319" t="inlineStr">
        <f aca="false">IF($B79="","",IF(COUNTIFS('English Scores- Leveled papers'!$H$4:$KM$4,CX$3,'English Scores- Leveled papers'!$H81:$KM81,"&lt;&gt;")=0,"",SUMIF('English Scores- Leveled papers'!$H$4:$KM$4,CX$3,'English Scores- Leveled papers'!$H81:$KM81)))</f>
        <is>
          <t/>
        </is>
      </c>
      <c r="CY79" s="319" t="inlineStr">
        <f aca="false">IF($B79="","",IF(COUNTIFS('English Scores- Leveled papers'!$H$4:$KM$4,CY$3,'English Scores- Leveled papers'!$H81:$KM81,"&lt;&gt;")=0,"",SUMIF('English Scores- Leveled papers'!$H$4:$KM$4,CY$3,'English Scores- Leveled papers'!$H81:$KM81)))</f>
        <is>
          <t/>
        </is>
      </c>
      <c r="CZ79" s="319" t="inlineStr">
        <f aca="false">IF($B79="","",IF(COUNTIFS('English Scores- Leveled papers'!$H$4:$KM$4,CZ$3,'English Scores- Leveled papers'!$H81:$KM81,"&lt;&gt;")=0,"",SUMIF('English Scores- Leveled papers'!$H$4:$KM$4,CZ$3,'English Scores- Leveled papers'!$H81:$KM81)))</f>
        <is>
          <t/>
        </is>
      </c>
      <c r="DA79" s="319" t="inlineStr">
        <f aca="false">IF($B79="","",IF(COUNTIFS('English Scores- Leveled papers'!$H$4:$KM$4,DA$3,'English Scores- Leveled papers'!$H81:$KM81,"&lt;&gt;")=0,"",SUMIF('English Scores- Leveled papers'!$H$4:$KM$4,DA$3,'English Scores- Leveled papers'!$H81:$KM81)))</f>
        <is>
          <t/>
        </is>
      </c>
      <c r="DB79" s="319" t="inlineStr">
        <f aca="false">IF($B79="","",IF(COUNTIFS('English Scores- Leveled papers'!$H$4:$KM$4,DB$3,'English Scores- Leveled papers'!$H81:$KM81,"&lt;&gt;")=0,"",SUMIF('English Scores- Leveled papers'!$H$4:$KM$4,DB$3,'English Scores- Leveled papers'!$H81:$KM81)))</f>
        <is>
          <t/>
        </is>
      </c>
      <c r="DC79" s="319" t="inlineStr">
        <f aca="false">IF($B79="","",IF(COUNTIFS('English Scores- Leveled papers'!$H$4:$KM$4,DC$3,'English Scores- Leveled papers'!$H81:$KM81,"&lt;&gt;")=0,"",SUMIF('English Scores- Leveled papers'!$H$4:$KM$4,DC$3,'English Scores- Leveled papers'!$H81:$KM81)))</f>
        <is>
          <t/>
        </is>
      </c>
      <c r="DD79" s="319" t="inlineStr">
        <f aca="false">IF($B79="","",IF(COUNTIFS('English Scores- Leveled papers'!$H$4:$KM$4,DD$3,'English Scores- Leveled papers'!$H81:$KM81,"&lt;&gt;")=0,"",SUMIF('English Scores- Leveled papers'!$H$4:$KM$4,DD$3,'English Scores- Leveled papers'!$H81:$KM81)))</f>
        <is>
          <t/>
        </is>
      </c>
      <c r="DE79" s="319" t="inlineStr">
        <f aca="false">IF($B79="","",IF(COUNTIFS('English Scores- Leveled papers'!$H$4:$KM$4,DE$3,'English Scores- Leveled papers'!$H81:$KM81,"&lt;&gt;")=0,"",SUMIF('English Scores- Leveled papers'!$H$4:$KM$4,DE$3,'English Scores- Leveled papers'!$H81:$KM81)))</f>
        <is>
          <t/>
        </is>
      </c>
      <c r="DF79" s="752" t="inlineStr">
        <f aca="false">IF($B79="","",IF(COUNTIFS('English Scores- Leveled papers'!$H$4:$KM$4,DF$3,'English Scores- Leveled papers'!$H81:$KM81,"&lt;&gt;")=0,"",SUMIF('English Scores- Leveled papers'!$H$4:$KM$4,DF$3,'English Scores- Leveled papers'!$H81:$KM81)))</f>
        <is>
          <t/>
        </is>
      </c>
      <c r="DG79" s="752" t="inlineStr">
        <f aca="false">IF($B79="","",IF(COUNTIFS('English Scores- Leveled papers'!$H$4:$KM$4,DG$3,'English Scores- Leveled papers'!$H81:$KM81,"&lt;&gt;")=0,"",SUMIF('English Scores- Leveled papers'!$H$4:$KM$4,DG$3,'English Scores- Leveled papers'!$H81:$KM81)))</f>
        <is>
          <t/>
        </is>
      </c>
      <c r="DH79" s="752" t="inlineStr">
        <f aca="false">IF($B79="","",IF(COUNTIFS('English Scores- Leveled papers'!$H$4:$KM$4,DH$3,'English Scores- Leveled papers'!$H81:$KM81,"&lt;&gt;")=0,"",SUMIF('English Scores- Leveled papers'!$H$4:$KM$4,DH$3,'English Scores- Leveled papers'!$H81:$KM81)))</f>
        <is>
          <t/>
        </is>
      </c>
      <c r="DI79" s="752" t="inlineStr">
        <f aca="false">IF($B79="","",IF(COUNTIFS('English Scores- Leveled papers'!$H$4:$KM$4,DI$3,'English Scores- Leveled papers'!$H81:$KM81,"&lt;&gt;")=0,"",SUMIF('English Scores- Leveled papers'!$H$4:$KM$4,DI$3,'English Scores- Leveled papers'!$H81:$KM81)))</f>
        <is>
          <t/>
        </is>
      </c>
      <c r="DJ79" s="752" t="inlineStr">
        <f aca="false">IF($B79="","",IF(COUNTIFS('English Scores- Leveled papers'!$H$4:$KM$4,DJ$3,'English Scores- Leveled papers'!$H81:$KM81,"&lt;&gt;")=0,"",SUMIF('English Scores- Leveled papers'!$H$4:$KM$4,DJ$3,'English Scores- Leveled papers'!$H81:$KM81)))</f>
        <is>
          <t/>
        </is>
      </c>
      <c r="DK79" s="752" t="inlineStr">
        <f aca="false">IF($B79="","",IF(COUNTIFS('English Scores- Leveled papers'!$H$4:$KM$4,DK$3,'English Scores- Leveled papers'!$H81:$KM81,"&lt;&gt;")=0,"",SUMIF('English Scores- Leveled papers'!$H$4:$KM$4,DK$3,'English Scores- Leveled papers'!$H81:$KM81)))</f>
        <is>
          <t/>
        </is>
      </c>
      <c r="DL79" s="752" t="inlineStr">
        <f aca="false">IF($B79="","",IF(COUNTIFS('English Scores- Leveled papers'!$H$4:$KM$4,DL$3,'English Scores- Leveled papers'!$H81:$KM81,"&lt;&gt;")=0,"",SUMIF('English Scores- Leveled papers'!$H$4:$KM$4,DL$3,'English Scores- Leveled papers'!$H81:$KM81)))</f>
        <is>
          <t/>
        </is>
      </c>
      <c r="DM79" s="752" t="inlineStr">
        <f aca="false">IF($B79="","",IF(COUNTIFS('English Scores- Leveled papers'!$H$4:$KM$4,DM$3,'English Scores- Leveled papers'!$H81:$KM81,"&lt;&gt;")=0,"",SUMIF('English Scores- Leveled papers'!$H$4:$KM$4,DM$3,'English Scores- Leveled papers'!$H81:$KM81)))</f>
        <is>
          <t/>
        </is>
      </c>
      <c r="DN79" s="752" t="inlineStr">
        <f aca="false">IF($B79="","",IF(COUNTIFS('English Scores- Leveled papers'!$H$4:$KM$4,DN$3,'English Scores- Leveled papers'!$H81:$KM81,"&lt;&gt;")=0,"",SUMIF('English Scores- Leveled papers'!$H$4:$KM$4,DN$3,'English Scores- Leveled papers'!$H81:$KM81)))</f>
        <is>
          <t/>
        </is>
      </c>
      <c r="DO79" s="752" t="inlineStr">
        <f aca="false">IF($B79="","",IF(COUNTIFS('English Scores- Leveled papers'!$H$4:$KM$4,DO$3,'English Scores- Leveled papers'!$H81:$KM81,"&lt;&gt;")=0,"",SUMIF('English Scores- Leveled papers'!$H$4:$KM$4,DO$3,'English Scores- Leveled papers'!$H81:$KM81)))</f>
        <is>
          <t/>
        </is>
      </c>
      <c r="DP79" s="752" t="inlineStr">
        <f aca="false">IF($B79="","",IF(COUNTIFS('English Scores- Leveled papers'!$H$4:$KM$4,DP$3,'English Scores- Leveled papers'!$H81:$KM81,"&lt;&gt;")=0,"",SUMIF('English Scores- Leveled papers'!$H$4:$KM$4,DP$3,'English Scores- Leveled papers'!$H81:$KM81)))</f>
        <is>
          <t/>
        </is>
      </c>
      <c r="DQ79" s="752" t="inlineStr">
        <f aca="false">IF($B79="","",IF(COUNTIFS('English Scores- Leveled papers'!$H$4:$KM$4,DQ$3,'English Scores- Leveled papers'!$H81:$KM81,"&lt;&gt;")=0,"",SUMIF('English Scores- Leveled papers'!$H$4:$KM$4,DQ$3,'English Scores- Leveled papers'!$H81:$KM81)))</f>
        <is>
          <t/>
        </is>
      </c>
      <c r="DR79" s="319" t="inlineStr">
        <f aca="false">IF($B79="","",IF(COUNTIFS('English Scores- Leveled papers'!$H$4:$KM$4,DR$3,'English Scores- Leveled papers'!$H81:$KM81,"&lt;&gt;")=0,"",SUMIF('English Scores- Leveled papers'!$H$4:$KM$4,DR$3,'English Scores- Leveled papers'!$H81:$KM81)))</f>
        <is>
          <t/>
        </is>
      </c>
      <c r="DS79" s="319" t="inlineStr">
        <f aca="false">IF($B79="","",IF(COUNTIFS('English Scores- Leveled papers'!$H$4:$KM$4,DS$3,'English Scores- Leveled papers'!$H81:$KM81,"&lt;&gt;")=0,"",SUMIF('English Scores- Leveled papers'!$H$4:$KM$4,DS$3,'English Scores- Leveled papers'!$H81:$KM81)))</f>
        <is>
          <t/>
        </is>
      </c>
      <c r="DT79" s="319" t="inlineStr">
        <f aca="false">IF($B79="","",IF(COUNTIFS('English Scores- Leveled papers'!$H$4:$KM$4,DT$3,'English Scores- Leveled papers'!$H81:$KM81,"&lt;&gt;")=0,"",SUMIF('English Scores- Leveled papers'!$H$4:$KM$4,DT$3,'English Scores- Leveled papers'!$H81:$KM81)))</f>
        <is>
          <t/>
        </is>
      </c>
      <c r="DU79" s="319" t="inlineStr">
        <f aca="false">IF($B79="","",IF(COUNTIFS('English Scores- Leveled papers'!$H$4:$KM$4,DU$3,'English Scores- Leveled papers'!$H81:$KM81,"&lt;&gt;")=0,"",SUMIF('English Scores- Leveled papers'!$H$4:$KM$4,DU$3,'English Scores- Leveled papers'!$H81:$KM81)))</f>
        <is>
          <t/>
        </is>
      </c>
      <c r="DV79" s="319" t="inlineStr">
        <f aca="false">IF($B79="","",IF(COUNTIFS('English Scores- Leveled papers'!$H$4:$KM$4,DV$3,'English Scores- Leveled papers'!$H81:$KM81,"&lt;&gt;")=0,"",SUMIF('English Scores- Leveled papers'!$H$4:$KM$4,DV$3,'English Scores- Leveled papers'!$H81:$KM81)))</f>
        <is>
          <t/>
        </is>
      </c>
      <c r="DW79" s="319" t="inlineStr">
        <f aca="false">IF($B79="","",IF(COUNTIFS('English Scores- Leveled papers'!$H$4:$KM$4,DW$3,'English Scores- Leveled papers'!$H81:$KM81,"&lt;&gt;")=0,"",SUMIF('English Scores- Leveled papers'!$H$4:$KM$4,DW$3,'English Scores- Leveled papers'!$H81:$KM81)))</f>
        <is>
          <t/>
        </is>
      </c>
      <c r="DX79" s="319" t="inlineStr">
        <f aca="false">IF($B79="","",IF(COUNTIFS('English Scores- Leveled papers'!$H$4:$KM$4,DX$3,'English Scores- Leveled papers'!$H81:$KM81,"&lt;&gt;")=0,"",SUMIF('English Scores- Leveled papers'!$H$4:$KM$4,DX$3,'English Scores- Leveled papers'!$H81:$KM81)))</f>
        <is>
          <t/>
        </is>
      </c>
      <c r="DY79" s="319" t="inlineStr">
        <f aca="false">IF($B79="","",IF(COUNTIFS('English Scores- Leveled papers'!$H$4:$KM$4,DY$3,'English Scores- Leveled papers'!$H81:$KM81,"&lt;&gt;")=0,"",SUMIF('English Scores- Leveled papers'!$H$4:$KM$4,DY$3,'English Scores- Leveled papers'!$H81:$KM81)))</f>
        <is>
          <t/>
        </is>
      </c>
      <c r="DZ79" s="319" t="inlineStr">
        <f aca="false">IF($B79="","",IF(COUNTIFS('English Scores- Leveled papers'!$H$4:$KM$4,DZ$3,'English Scores- Leveled papers'!$H81:$KM81,"&lt;&gt;")=0,"",SUMIF('English Scores- Leveled papers'!$H$4:$KM$4,DZ$3,'English Scores- Leveled papers'!$H81:$KM81)))</f>
        <is>
          <t/>
        </is>
      </c>
      <c r="EA79" s="319" t="inlineStr">
        <f aca="false">IF($B79="","",IF(COUNTIFS('English Scores- Leveled papers'!$H$4:$KM$4,EA$3,'English Scores- Leveled papers'!$H81:$KM81,"&lt;&gt;")=0,"",SUMIF('English Scores- Leveled papers'!$H$4:$KM$4,EA$3,'English Scores- Leveled papers'!$H81:$KM81)))</f>
        <is>
          <t/>
        </is>
      </c>
      <c r="EB79" s="319" t="inlineStr">
        <f aca="false">IF($B79="","",IF(COUNTIFS('English Scores- Leveled papers'!$H$4:$KM$4,EB$3,'English Scores- Leveled papers'!$H81:$KM81,"&lt;&gt;")=0,"",SUMIF('English Scores- Leveled papers'!$H$4:$KM$4,EB$3,'English Scores- Leveled papers'!$H81:$KM81)))</f>
        <is>
          <t/>
        </is>
      </c>
      <c r="EC79" s="319" t="inlineStr">
        <f aca="false">IF($B79="","",IF(COUNTIFS('English Scores- Leveled papers'!$H$4:$KM$4,EC$3,'English Scores- Leveled papers'!$H81:$KM81,"&lt;&gt;")=0,"",SUMIF('English Scores- Leveled papers'!$H$4:$KM$4,EC$3,'English Scores- Leveled papers'!$H81:$KM81)))</f>
        <is>
          <t/>
        </is>
      </c>
      <c r="ED79" s="752" t="inlineStr">
        <f aca="false">IF($B79="","",IF(COUNTIFS('English Scores- Leveled papers'!$H$4:$KM$4,ED$3,'English Scores- Leveled papers'!$H81:$KM81,"&lt;&gt;")=0,"",SUMIF('English Scores- Leveled papers'!$H$4:$KM$4,ED$3,'English Scores- Leveled papers'!$H81:$KM81)))</f>
        <is>
          <t/>
        </is>
      </c>
      <c r="EE79" s="752" t="inlineStr">
        <f aca="false">IF($B79="","",IF(COUNTIFS('English Scores- Leveled papers'!$H$4:$KM$4,EE$3,'English Scores- Leveled papers'!$H81:$KM81,"&lt;&gt;")=0,"",SUMIF('English Scores- Leveled papers'!$H$4:$KM$4,EE$3,'English Scores- Leveled papers'!$H81:$KM81)))</f>
        <is>
          <t/>
        </is>
      </c>
      <c r="EF79" s="752" t="inlineStr">
        <f aca="false">IF($B79="","",IF(COUNTIFS('English Scores- Leveled papers'!$H$4:$KM$4,EF$3,'English Scores- Leveled papers'!$H81:$KM81,"&lt;&gt;")=0,"",SUMIF('English Scores- Leveled papers'!$H$4:$KM$4,EF$3,'English Scores- Leveled papers'!$H81:$KM81)))</f>
        <is>
          <t/>
        </is>
      </c>
      <c r="EG79" s="752" t="inlineStr">
        <f aca="false">IF($B79="","",IF(COUNTIFS('English Scores- Leveled papers'!$H$4:$KM$4,EG$3,'English Scores- Leveled papers'!$H81:$KM81,"&lt;&gt;")=0,"",SUMIF('English Scores- Leveled papers'!$H$4:$KM$4,EG$3,'English Scores- Leveled papers'!$H81:$KM81)))</f>
        <is>
          <t/>
        </is>
      </c>
      <c r="EH79" s="752" t="inlineStr">
        <f aca="false">IF($B79="","",IF(COUNTIFS('English Scores- Leveled papers'!$H$4:$KM$4,EH$3,'English Scores- Leveled papers'!$H81:$KM81,"&lt;&gt;")=0,"",SUMIF('English Scores- Leveled papers'!$H$4:$KM$4,EH$3,'English Scores- Leveled papers'!$H81:$KM81)))</f>
        <is>
          <t/>
        </is>
      </c>
      <c r="EI79" s="752" t="inlineStr">
        <f aca="false">IF($B79="","",IF(COUNTIFS('English Scores- Leveled papers'!$H$4:$KM$4,EI$3,'English Scores- Leveled papers'!$H81:$KM81,"&lt;&gt;")=0,"",SUMIF('English Scores- Leveled papers'!$H$4:$KM$4,EI$3,'English Scores- Leveled papers'!$H81:$KM81)))</f>
        <is>
          <t/>
        </is>
      </c>
      <c r="EJ79" s="752" t="inlineStr">
        <f aca="false">IF($B79="","",IF(COUNTIFS('English Scores- Leveled papers'!$H$4:$KM$4,EJ$3,'English Scores- Leveled papers'!$H81:$KM81,"&lt;&gt;")=0,"",SUMIF('English Scores- Leveled papers'!$H$4:$KM$4,EJ$3,'English Scores- Leveled papers'!$H81:$KM81)))</f>
        <is>
          <t/>
        </is>
      </c>
      <c r="EK79" s="752" t="inlineStr">
        <f aca="false">IF($B79="","",IF(COUNTIFS('English Scores- Leveled papers'!$H$4:$KM$4,EK$3,'English Scores- Leveled papers'!$H81:$KM81,"&lt;&gt;")=0,"",SUMIF('English Scores- Leveled papers'!$H$4:$KM$4,EK$3,'English Scores- Leveled papers'!$H81:$KM81)))</f>
        <is>
          <t/>
        </is>
      </c>
      <c r="EL79" s="752" t="inlineStr">
        <f aca="false">IF($B79="","",IF(COUNTIFS('English Scores- Leveled papers'!$H$4:$KM$4,EL$3,'English Scores- Leveled papers'!$H81:$KM81,"&lt;&gt;")=0,"",SUMIF('English Scores- Leveled papers'!$H$4:$KM$4,EL$3,'English Scores- Leveled papers'!$H81:$KM81)))</f>
        <is>
          <t/>
        </is>
      </c>
      <c r="EM79" s="752" t="inlineStr">
        <f aca="false">IF($B79="","",IF(COUNTIFS('English Scores- Leveled papers'!$H$4:$KM$4,EM$3,'English Scores- Leveled papers'!$H81:$KM81,"&lt;&gt;")=0,"",SUMIF('English Scores- Leveled papers'!$H$4:$KM$4,EM$3,'English Scores- Leveled papers'!$H81:$KM81)))</f>
        <is>
          <t/>
        </is>
      </c>
      <c r="EN79" s="752" t="inlineStr">
        <f aca="false">IF($B79="","",IF(COUNTIFS('English Scores- Leveled papers'!$H$4:$KM$4,EN$3,'English Scores- Leveled papers'!$H81:$KM81,"&lt;&gt;")=0,"",SUMIF('English Scores- Leveled papers'!$H$4:$KM$4,EN$3,'English Scores- Leveled papers'!$H81:$KM81)))</f>
        <is>
          <t/>
        </is>
      </c>
      <c r="EO79" s="752" t="inlineStr">
        <f aca="false">IF($B79="","",IF(COUNTIFS('English Scores- Leveled papers'!$H$4:$KM$4,EO$3,'English Scores- Leveled papers'!$H81:$KM81,"&lt;&gt;")=0,"",SUMIF('English Scores- Leveled papers'!$H$4:$KM$4,EO$3,'English Scores- Leveled papers'!$H81:$KM81)))</f>
        <is>
          <t/>
        </is>
      </c>
      <c r="EP79" s="752" t="inlineStr">
        <f aca="false">IF($B79="","",IF(COUNTIFS('English Scores- Leveled papers'!$H$4:$KM$4,EP$3,'English Scores- Leveled papers'!$H81:$KM81,"&lt;&gt;")=0,"",SUMIF('English Scores- Leveled papers'!$H$4:$KM$4,EP$3,'English Scores- Leveled papers'!$H81:$KM81)))</f>
        <is>
          <t/>
        </is>
      </c>
    </row>
    <row r="80" customFormat="false" ht="12.75" hidden="false" customHeight="true" outlineLevel="0" collapsed="false">
      <c r="A80" s="315" t="n">
        <v>76</v>
      </c>
      <c r="B80" s="315" t="inlineStr">
        <f aca="false">'English Scores- Leveled papers'!B82</f>
        <is>
          <t/>
        </is>
      </c>
      <c r="C80" s="751" t="e">
        <f aca="false">IF('RC Mastery Check+Question type'!D80="","",IF(OR('RC Mastery Check+Question type'!D80=-0.5,'RC Mastery Check+Question type'!D80=0,'RC Mastery Check+Question type'!D80=0.2,'RC Mastery Check+Question type'!D80=0.5),"NR",'cover sheet'!#ref!))</f>
        <v>#VALUE!</v>
      </c>
      <c r="D80" s="316" t="inlineStr">
        <f aca="false">IF(OR(B80="",COUNT('English Scores- Leveled papers'!AJ82:KM82)=0),"",IF((AND(R80&gt;=(70/100),R80&lt;1.1)),9,IF(AND(Q80&gt;=(70/100),Q80&lt;1.1),8,IF(AND(P80&gt;=(70/100),P80&lt;1.1),7,IF(AND(O80&gt;=(70/100),O80&lt;1.1),6,IF(AND(N80&gt;=0.7,N80&lt;1.1),5,IF(AND(M80&gt;=0.7,M80&lt;1.1),5,IF(AND(L80&gt;=0.7,L80&lt;1.1),4,IF(AND(K80&gt;=0.7,K80&lt;1.1),4,IF(AND(J80&gt;=0.7,J80&lt;1.1),3,IF(AND(I80&gt;=0.7,I80&lt;1.1),3,IF(AND(H80&gt;=0.7,H80&lt;1.1),2,IF(AND(G80&gt;=0.7,G80&lt;1.1),2,IF(AND(F80&gt;=0.7,F80&lt;1.1),1,IF(AND(E80&gt;=0.7,E80&lt;1.1),1,IF(COUNT('English Scores- Leveled papers'!AJ82:AK82)=0,"","NR"))))))))))))))))</f>
        <is>
          <t/>
        </is>
      </c>
      <c r="E80" s="318" t="str">
        <f aca="false">IF((B80=""),"",IF(COUNT(S80:W80)=0,"",ROUND(SUM(S80:W80)/SUM($S$2:$W$2),1)))</f>
        <v/>
      </c>
      <c r="F80" s="318" t="str">
        <f aca="false">IF((B80=""),"",IF(COUNT(X80:AB80)=0,"",ROUND(SUM(X80:AB80)/SUM($X$2:$AB$2),1)))</f>
        <v/>
      </c>
      <c r="G80" s="318" t="str">
        <f aca="false">IFERROR(IF((B80=""),"",IF(COUNT(AC80:AH80)=0,"",ROUND(SUM(AC80:AH80)/SUM($AC$2:$AH$2),1))),"")</f>
        <v/>
      </c>
      <c r="H80" s="318" t="str">
        <f aca="false">IFERROR(IF((B80=""),"",IF(COUNT(AI80:AN80)=0,"",ROUND(SUM(AI80:AN80)/SUM($AI$2:$AN$2),1))),0)</f>
        <v/>
      </c>
      <c r="I80" s="318" t="str">
        <f aca="false">IFERROR(IF((B80=""),"",IF(COUNT(AO80:AY80)=0,"",ROUND(SUM(AO80:AY80)/SUM($AO$2:$AY$2),1))),0)</f>
        <v/>
      </c>
      <c r="J80" s="318" t="str">
        <f aca="false">IFERROR(IF((B80=""),"",IF(COUNT(AZ80:BO80)=0,"",ROUND(SUM(AZ80:BO80)/SUM($AZ$2:$BO$2),1))),0)</f>
        <v/>
      </c>
      <c r="K80" s="318" t="str">
        <f aca="false">IFERROR(IF((B80=""),"",IF(COUNT(BP80:BW80)=0,"",ROUND(SUM(BP80:BW80)/SUM($BP$2:$BW$2),1))),0)</f>
        <v/>
      </c>
      <c r="L80" s="318" t="str">
        <f aca="false">IFERROR(IF((B80=""),"",IF(COUNT(BX80:CF80)=0,"",ROUND(SUM(BX80:CF80)/SUM($BX$2:$CF$2),1))),0)</f>
        <v/>
      </c>
      <c r="M80" s="318" t="str">
        <f aca="false">IFERROR(IF((B80=""),"",IF(COUNT(CG80:CK80)=0,"",ROUND(SUM(CG80:CK80)/SUM($CG$2:$CK$2),1))),0)</f>
        <v/>
      </c>
      <c r="N80" s="318" t="str">
        <f aca="false">IFERROR(IF((B80=""),"",IF(COUNT(CL80:CS80)=0,"",ROUND(SUM(CL80:CS80)/SUM($CL$2:$CS$2),1))),0)</f>
        <v/>
      </c>
      <c r="O80" s="318" t="str">
        <f aca="false">IFERROR(IF((B80=""),"",IF(COUNT(CT80:DE80)=0,"",ROUND(SUM(CT80:DE80)/SUM($CT$2:$DE$2),1))),0)</f>
        <v/>
      </c>
      <c r="P80" s="318" t="str">
        <f aca="false">IFERROR(IF((B80=""),"",IF(COUNT(DF80:DQ80)=0,"",ROUND(SUM(DF80:DQ80)/SUM($DF$2:$DQ$2),1))),0)</f>
        <v/>
      </c>
      <c r="Q80" s="318" t="str">
        <f aca="false">IFERROR(IF((B80=""),"",IF(COUNT(DR80:EB80)=0,"",ROUND(SUM(DR80:EB80)/SUM($DR$2:$EB$2),1))),0)</f>
        <v/>
      </c>
      <c r="R80" s="318" t="str">
        <f aca="false">(IF((B80=""),"",IF(COUNT(ED80:EP80)=0,"",ROUND(SUM(ED80:EP80)/SUM($ED$2:$EP$2),1))))</f>
        <v/>
      </c>
      <c r="S80" s="319" t="inlineStr">
        <f aca="false">IF($B80="","",IF(COUNTIFS('English Scores- Leveled papers'!$H$4:$KM$4,S$3,'English Scores- Leveled papers'!$H82:$KM82,"&lt;&gt;")=0,"",SUMIF('English Scores- Leveled papers'!$H$4:$KM$4,S$3,'English Scores- Leveled papers'!$H82:$KM82)))</f>
        <is>
          <t/>
        </is>
      </c>
      <c r="T80" s="319" t="inlineStr">
        <f aca="false">IF($B80="","",IF(COUNTIFS('English Scores- Leveled papers'!$H$4:$KM$4,T$3,'English Scores- Leveled papers'!$H82:$KM82,"&lt;&gt;")=0,"",SUMIF('English Scores- Leveled papers'!$H$4:$KM$4,T$3,'English Scores- Leveled papers'!$H82:$KM82)))</f>
        <is>
          <t/>
        </is>
      </c>
      <c r="U80" s="319" t="inlineStr">
        <f aca="false">IF($B80="","",IF(COUNTIFS('English Scores- Leveled papers'!$H$4:$KM$4,U$3,'English Scores- Leveled papers'!$H82:$KM82,"&lt;&gt;")=0,"",SUMIF('English Scores- Leveled papers'!$H$4:$KM$4,U$3,'English Scores- Leveled papers'!$H82:$KM82)))</f>
        <is>
          <t/>
        </is>
      </c>
      <c r="V80" s="319" t="inlineStr">
        <f aca="false">IF($B80="","",IF(COUNTIFS('English Scores- Leveled papers'!$H$4:$KM$4,V$3,'English Scores- Leveled papers'!$H82:$KM82,"&lt;&gt;")=0,"",SUMIF('English Scores- Leveled papers'!$H$4:$KM$4,V$3,'English Scores- Leveled papers'!$H82:$KM82)))</f>
        <is>
          <t/>
        </is>
      </c>
      <c r="W80" s="319" t="inlineStr">
        <f aca="false">IF($B80="","",IF(COUNTIFS('English Scores- Leveled papers'!$H$4:$KM$4,W$3,'English Scores- Leveled papers'!$H82:$KM82,"&lt;&gt;")=0,"",SUMIF('English Scores- Leveled papers'!$H$4:$KM$4,W$3,'English Scores- Leveled papers'!$H82:$KM82)))</f>
        <is>
          <t/>
        </is>
      </c>
      <c r="X80" s="752" t="inlineStr">
        <f aca="false">IF($B80="","",IF(COUNTIFS('English Scores- Leveled papers'!$H$4:$KM$4,X$3,'English Scores- Leveled papers'!$H82:$KM82,"&lt;&gt;")=0,"",SUMIF('English Scores- Leveled papers'!$H$4:$KM$4,X$3,'English Scores- Leveled papers'!$H82:$KM82)))</f>
        <is>
          <t/>
        </is>
      </c>
      <c r="Y80" s="752" t="inlineStr">
        <f aca="false">IF($B80="","",IF(COUNTIFS('English Scores- Leveled papers'!$H$4:$KM$4,Y$3,'English Scores- Leveled papers'!$H82:$KM82,"&lt;&gt;")=0,"",SUMIF('English Scores- Leveled papers'!$H$4:$KM$4,Y$3,'English Scores- Leveled papers'!$H82:$KM82)))</f>
        <is>
          <t/>
        </is>
      </c>
      <c r="Z80" s="752" t="inlineStr">
        <f aca="false">IF($B80="","",IF(COUNTIFS('English Scores- Leveled papers'!$H$4:$KM$4,Z$3,'English Scores- Leveled papers'!$H82:$KM82,"&lt;&gt;")=0,"",SUMIF('English Scores- Leveled papers'!$H$4:$KM$4,Z$3,'English Scores- Leveled papers'!$H82:$KM82)))</f>
        <is>
          <t/>
        </is>
      </c>
      <c r="AA80" s="752" t="inlineStr">
        <f aca="false">IF($B80="","",IF(COUNTIFS('English Scores- Leveled papers'!$H$4:$KM$4,AA$3,'English Scores- Leveled papers'!$H82:$KM82,"&lt;&gt;")=0,"",SUMIF('English Scores- Leveled papers'!$H$4:$KM$4,AA$3,'English Scores- Leveled papers'!$H82:$KM82)))</f>
        <is>
          <t/>
        </is>
      </c>
      <c r="AB80" s="752" t="inlineStr">
        <f aca="false">IF($B80="","",IF(COUNTIFS('English Scores- Leveled papers'!$H$4:$KM$4,AB$3,'English Scores- Leveled papers'!$H82:$KM82,"&lt;&gt;")=0,"",SUMIF('English Scores- Leveled papers'!$H$4:$KM$4,AB$3,'English Scores- Leveled papers'!$H82:$KM82)))</f>
        <is>
          <t/>
        </is>
      </c>
      <c r="AC80" s="319" t="inlineStr">
        <f aca="false">IF($B80="","",IF(COUNTIFS('English Scores- Leveled papers'!$H$4:$KM$4,AC$3,'English Scores- Leveled papers'!$H82:$KM82,"&lt;&gt;")=0,"",SUMIF('English Scores- Leveled papers'!$H$4:$KM$4,AC$3,'English Scores- Leveled papers'!$H82:$KM82)))</f>
        <is>
          <t/>
        </is>
      </c>
      <c r="AD80" s="319" t="inlineStr">
        <f aca="false">IF($B80="","",IF(COUNTIFS('English Scores- Leveled papers'!$H$4:$KM$4,AD$3,'English Scores- Leveled papers'!$H82:$KM82,"&lt;&gt;")=0,"",SUMIF('English Scores- Leveled papers'!$H$4:$KM$4,AD$3,'English Scores- Leveled papers'!$H82:$KM82)))</f>
        <is>
          <t/>
        </is>
      </c>
      <c r="AE80" s="319" t="inlineStr">
        <f aca="false">IF($B80="","",IF(COUNTIFS('English Scores- Leveled papers'!$H$4:$KM$4,AE$3,'English Scores- Leveled papers'!$H82:$KM82,"&lt;&gt;")=0,"",SUMIF('English Scores- Leveled papers'!$H$4:$KM$4,AE$3,'English Scores- Leveled papers'!$H82:$KM82)))</f>
        <is>
          <t/>
        </is>
      </c>
      <c r="AF80" s="319" t="inlineStr">
        <f aca="false">IF($B80="","",IF(COUNTIFS('English Scores- Leveled papers'!$H$4:$KM$4,AF$3,'English Scores- Leveled papers'!$H82:$KM82,"&lt;&gt;")=0,"",SUMIF('English Scores- Leveled papers'!$H$4:$KM$4,AF$3,'English Scores- Leveled papers'!$H82:$KM82)))</f>
        <is>
          <t/>
        </is>
      </c>
      <c r="AG80" s="319" t="inlineStr">
        <f aca="false">IF($B80="","",IF(COUNTIFS('English Scores- Leveled papers'!$H$4:$KM$4,AG$3,'English Scores- Leveled papers'!$H82:$KM82,"&lt;&gt;")=0,"",SUMIF('English Scores- Leveled papers'!$H$4:$KM$4,AG$3,'English Scores- Leveled papers'!$H82:$KM82)))</f>
        <is>
          <t/>
        </is>
      </c>
      <c r="AH80" s="319" t="inlineStr">
        <f aca="false">IF($B80="","",IF(COUNTIFS('English Scores- Leveled papers'!$H$4:$KM$4,AH$3,'English Scores- Leveled papers'!$H82:$KM82,"&lt;&gt;")=0,"",SUMIF('English Scores- Leveled papers'!$H$4:$KM$4,AH$3,'English Scores- Leveled papers'!$H82:$KM82)))</f>
        <is>
          <t/>
        </is>
      </c>
      <c r="AI80" s="752" t="inlineStr">
        <f aca="false">IF($B80="","",IF(COUNTIFS('English Scores- Leveled papers'!$H$4:$KM$4,AI$3,'English Scores- Leveled papers'!$H82:$KM82,"&lt;&gt;")=0,"",SUMIF('English Scores- Leveled papers'!$H$4:$KM$4,AI$3,'English Scores- Leveled papers'!$H82:$KM82)))</f>
        <is>
          <t/>
        </is>
      </c>
      <c r="AJ80" s="752" t="inlineStr">
        <f aca="false">IF($B80="","",IF(COUNTIFS('English Scores- Leveled papers'!$H$4:$KM$4,AJ$3,'English Scores- Leveled papers'!$H82:$KM82,"&lt;&gt;")=0,"",SUMIF('English Scores- Leveled papers'!$H$4:$KM$4,AJ$3,'English Scores- Leveled papers'!$H82:$KM82)))</f>
        <is>
          <t/>
        </is>
      </c>
      <c r="AK80" s="752" t="inlineStr">
        <f aca="false">IF($B80="","",IF(COUNTIFS('English Scores- Leveled papers'!$H$4:$KM$4,AK$3,'English Scores- Leveled papers'!$H82:$KM82,"&lt;&gt;")=0,"",SUMIF('English Scores- Leveled papers'!$H$4:$KM$4,AK$3,'English Scores- Leveled papers'!$H82:$KM82)))</f>
        <is>
          <t/>
        </is>
      </c>
      <c r="AL80" s="752" t="inlineStr">
        <f aca="false">IF($B80="","",IF(COUNTIFS('English Scores- Leveled papers'!$H$4:$KM$4,AL$3,'English Scores- Leveled papers'!$H82:$KM82,"&lt;&gt;")=0,"",SUMIF('English Scores- Leveled papers'!$H$4:$KM$4,AL$3,'English Scores- Leveled papers'!$H82:$KM82)))</f>
        <is>
          <t/>
        </is>
      </c>
      <c r="AM80" s="752" t="inlineStr">
        <f aca="false">IF($B80="","",IF(COUNTIFS('English Scores- Leveled papers'!$H$4:$KM$4,AM$3,'English Scores- Leveled papers'!$H82:$KM82,"&lt;&gt;")=0,"",SUMIF('English Scores- Leveled papers'!$H$4:$KM$4,AM$3,'English Scores- Leveled papers'!$H82:$KM82)))</f>
        <is>
          <t/>
        </is>
      </c>
      <c r="AN80" s="752" t="inlineStr">
        <f aca="false">IF($B80="","",IF(COUNTIFS('English Scores- Leveled papers'!$H$4:$KM$4,AN$3,'English Scores- Leveled papers'!$H82:$KM82,"&lt;&gt;")=0,"",SUMIF('English Scores- Leveled papers'!$H$4:$KM$4,AN$3,'English Scores- Leveled papers'!$H82:$KM82)))</f>
        <is>
          <t/>
        </is>
      </c>
      <c r="AO80" s="319" t="inlineStr">
        <f aca="false">IF($B80="","",IF(COUNTIFS('English Scores- Leveled papers'!$H$4:$KM$4,AO$3,'English Scores- Leveled papers'!$H82:$KM82,"&lt;&gt;")=0,"",SUMIF('English Scores- Leveled papers'!$H$4:$KM$4,AO$3,'English Scores- Leveled papers'!$H82:$KM82)))</f>
        <is>
          <t/>
        </is>
      </c>
      <c r="AP80" s="319" t="inlineStr">
        <f aca="false">IF($B80="","",IF(COUNTIFS('English Scores- Leveled papers'!$H$4:$KM$4,AP$3,'English Scores- Leveled papers'!$H82:$KM82,"&lt;&gt;")=0,"",SUMIF('English Scores- Leveled papers'!$H$4:$KM$4,AP$3,'English Scores- Leveled papers'!$H82:$KM82)))</f>
        <is>
          <t/>
        </is>
      </c>
      <c r="AQ80" s="319" t="inlineStr">
        <f aca="false">IF($B80="","",IF(COUNTIFS('English Scores- Leveled papers'!$H$4:$KM$4,AQ$3,'English Scores- Leveled papers'!$H82:$KM82,"&lt;&gt;")=0,"",SUMIF('English Scores- Leveled papers'!$H$4:$KM$4,AQ$3,'English Scores- Leveled papers'!$H82:$KM82)))</f>
        <is>
          <t/>
        </is>
      </c>
      <c r="AR80" s="319" t="inlineStr">
        <f aca="false">IF($B80="","",IF(COUNTIFS('English Scores- Leveled papers'!$H$4:$KM$4,AR$3,'English Scores- Leveled papers'!$H82:$KM82,"&lt;&gt;")=0,"",SUMIF('English Scores- Leveled papers'!$H$4:$KM$4,AR$3,'English Scores- Leveled papers'!$H82:$KM82)))</f>
        <is>
          <t/>
        </is>
      </c>
      <c r="AS80" s="319" t="inlineStr">
        <f aca="false">IF($B80="","",IF(COUNTIFS('English Scores- Leveled papers'!$H$4:$KM$4,AS$3,'English Scores- Leveled papers'!$H82:$KM82,"&lt;&gt;")=0,"",SUMIF('English Scores- Leveled papers'!$H$4:$KM$4,AS$3,'English Scores- Leveled papers'!$H82:$KM82)))</f>
        <is>
          <t/>
        </is>
      </c>
      <c r="AT80" s="319" t="inlineStr">
        <f aca="false">IF($B80="","",IF(COUNTIFS('English Scores- Leveled papers'!$H$4:$KM$4,AT$3,'English Scores- Leveled papers'!$H82:$KM82,"&lt;&gt;")=0,"",SUMIF('English Scores- Leveled papers'!$H$4:$KM$4,AT$3,'English Scores- Leveled papers'!$H82:$KM82)))</f>
        <is>
          <t/>
        </is>
      </c>
      <c r="AU80" s="319" t="inlineStr">
        <f aca="false">IF($B80="","",IF(COUNTIFS('English Scores- Leveled papers'!$H$4:$KM$4,AU$3,'English Scores- Leveled papers'!$H82:$KM82,"&lt;&gt;")=0,"",SUMIF('English Scores- Leveled papers'!$H$4:$KM$4,AU$3,'English Scores- Leveled papers'!$H82:$KM82)))</f>
        <is>
          <t/>
        </is>
      </c>
      <c r="AV80" s="319" t="inlineStr">
        <f aca="false">IF($B80="","",IF(COUNTIFS('English Scores- Leveled papers'!$H$4:$KM$4,AV$3,'English Scores- Leveled papers'!$H82:$KM82,"&lt;&gt;")=0,"",SUMIF('English Scores- Leveled papers'!$H$4:$KM$4,AV$3,'English Scores- Leveled papers'!$H82:$KM82)))</f>
        <is>
          <t/>
        </is>
      </c>
      <c r="AW80" s="319" t="inlineStr">
        <f aca="false">IF($B80="","",IF(COUNTIFS('English Scores- Leveled papers'!$H$4:$KM$4,AW$3,'English Scores- Leveled papers'!$H82:$KM82,"&lt;&gt;")=0,"",SUMIF('English Scores- Leveled papers'!$H$4:$KM$4,AW$3,'English Scores- Leveled papers'!$H82:$KM82)))</f>
        <is>
          <t/>
        </is>
      </c>
      <c r="AX80" s="319" t="inlineStr">
        <f aca="false">IF($B80="","",IF(COUNTIFS('English Scores- Leveled papers'!$H$4:$KM$4,AX$3,'English Scores- Leveled papers'!$H82:$KM82,"&lt;&gt;")=0,"",SUMIF('English Scores- Leveled papers'!$H$4:$KM$4,AX$3,'English Scores- Leveled papers'!$H82:$KM82)))</f>
        <is>
          <t/>
        </is>
      </c>
      <c r="AY80" s="319" t="inlineStr">
        <f aca="false">IF($B80="","",IF(COUNTIFS('English Scores- Leveled papers'!$H$4:$KM$4,AY$3,'English Scores- Leveled papers'!$H82:$KM82,"&lt;&gt;")=0,"",SUMIF('English Scores- Leveled papers'!$H$4:$KM$4,AY$3,'English Scores- Leveled papers'!$H82:$KM82)))</f>
        <is>
          <t/>
        </is>
      </c>
      <c r="AZ80" s="752" t="inlineStr">
        <f aca="false">IF($B80="","",IF(COUNTIFS('English Scores- Leveled papers'!$H$4:$KM$4,AZ$3,'English Scores- Leveled papers'!$H82:$KM82,"&lt;&gt;")=0,"",SUMIF('English Scores- Leveled papers'!$H$4:$KM$4,AZ$3,'English Scores- Leveled papers'!$H82:$KM82)))</f>
        <is>
          <t/>
        </is>
      </c>
      <c r="BA80" s="752" t="inlineStr">
        <f aca="false">IF($B80="","",IF(COUNTIFS('English Scores- Leveled papers'!$H$4:$KM$4,BA$3,'English Scores- Leveled papers'!$H82:$KM82,"&lt;&gt;")=0,"",SUMIF('English Scores- Leveled papers'!$H$4:$KM$4,BA$3,'English Scores- Leveled papers'!$H82:$KM82)))</f>
        <is>
          <t/>
        </is>
      </c>
      <c r="BB80" s="752" t="inlineStr">
        <f aca="false">IF($B80="","",IF(COUNTIFS('English Scores- Leveled papers'!$H$4:$KM$4,BB$3,'English Scores- Leveled papers'!$H82:$KM82,"&lt;&gt;")=0,"",SUMIF('English Scores- Leveled papers'!$H$4:$KM$4,BB$3,'English Scores- Leveled papers'!$H82:$KM82)))</f>
        <is>
          <t/>
        </is>
      </c>
      <c r="BC80" s="752" t="inlineStr">
        <f aca="false">IF($B80="","",IF(COUNTIFS('English Scores- Leveled papers'!$H$4:$KM$4,BC$3,'English Scores- Leveled papers'!$H82:$KM82,"&lt;&gt;")=0,"",SUMIF('English Scores- Leveled papers'!$H$4:$KM$4,BC$3,'English Scores- Leveled papers'!$H82:$KM82)))</f>
        <is>
          <t/>
        </is>
      </c>
      <c r="BD80" s="752"/>
      <c r="BE80" s="752"/>
      <c r="BF80" s="752" t="inlineStr">
        <f aca="false">IF($B80="","",IF(COUNTIFS('English Scores- Leveled papers'!$H$4:$KM$4,BF$3,'English Scores- Leveled papers'!$H82:$KM82,"&lt;&gt;")=0,"",SUMIF('English Scores- Leveled papers'!$H$4:$KM$4,BF$3,'English Scores- Leveled papers'!$H82:$KM82)))</f>
        <is>
          <t/>
        </is>
      </c>
      <c r="BG80" s="752" t="inlineStr">
        <f aca="false">IF($B80="","",IF(COUNTIFS('English Scores- Leveled papers'!$H$4:$KM$4,BG$3,'English Scores- Leveled papers'!$H82:$KM82,"&lt;&gt;")=0,"",SUMIF('English Scores- Leveled papers'!$H$4:$KM$4,BG$3,'English Scores- Leveled papers'!$H82:$KM82)))</f>
        <is>
          <t/>
        </is>
      </c>
      <c r="BH80" s="752" t="inlineStr">
        <f aca="false">IF($B80="","",IF(COUNTIFS('English Scores- Leveled papers'!$H$4:$KM$4,BH$3,'English Scores- Leveled papers'!$H82:$KM82,"&lt;&gt;")=0,"",SUMIF('English Scores- Leveled papers'!$H$4:$KM$4,BH$3,'English Scores- Leveled papers'!$H82:$KM82)))</f>
        <is>
          <t/>
        </is>
      </c>
      <c r="BI80" s="752" t="inlineStr">
        <f aca="false">IF($B80="","",IF(COUNTIFS('English Scores- Leveled papers'!$H$4:$KM$4,BI$3,'English Scores- Leveled papers'!$H82:$KM82,"&lt;&gt;")=0,"",SUMIF('English Scores- Leveled papers'!$H$4:$KM$4,BI$3,'English Scores- Leveled papers'!$H82:$KM82)))</f>
        <is>
          <t/>
        </is>
      </c>
      <c r="BJ80" s="752" t="inlineStr">
        <f aca="false">IF($B80="","",IF(COUNTIFS('English Scores- Leveled papers'!$H$4:$KM$4,BJ$3,'English Scores- Leveled papers'!$H82:$KM82,"&lt;&gt;")=0,"",SUMIF('English Scores- Leveled papers'!$H$4:$KM$4,BJ$3,'English Scores- Leveled papers'!$H82:$KM82)))</f>
        <is>
          <t/>
        </is>
      </c>
      <c r="BK80" s="752" t="inlineStr">
        <f aca="false">IF($B80="","",IF(COUNTIFS('English Scores- Leveled papers'!$H$4:$KM$4,BK$3,'English Scores- Leveled papers'!$H82:$KM82,"&lt;&gt;")=0,"",SUMIF('English Scores- Leveled papers'!$H$4:$KM$4,BK$3,'English Scores- Leveled papers'!$H82:$KM82)))</f>
        <is>
          <t/>
        </is>
      </c>
      <c r="BL80" s="752" t="inlineStr">
        <f aca="false">IF($B80="","",IF(COUNTIFS('English Scores- Leveled papers'!$H$4:$KM$4,BL$3,'English Scores- Leveled papers'!$H82:$KM82,"&lt;&gt;")=0,"",SUMIF('English Scores- Leveled papers'!$H$4:$KM$4,BL$3,'English Scores- Leveled papers'!$H82:$KM82)))</f>
        <is>
          <t/>
        </is>
      </c>
      <c r="BM80" s="752" t="inlineStr">
        <f aca="false">IF($B80="","",IF(COUNTIFS('English Scores- Leveled papers'!$H$4:$KM$4,BM$3,'English Scores- Leveled papers'!$H82:$KM82,"&lt;&gt;")=0,"",SUMIF('English Scores- Leveled papers'!$H$4:$KM$4,BM$3,'English Scores- Leveled papers'!$H82:$KM82)))</f>
        <is>
          <t/>
        </is>
      </c>
      <c r="BN80" s="752" t="inlineStr">
        <f aca="false">IF($B80="","",IF(COUNTIFS('English Scores- Leveled papers'!$H$4:$KM$4,BN$3,'English Scores- Leveled papers'!$H82:$KM82,"&lt;&gt;")=0,"",SUMIF('English Scores- Leveled papers'!$H$4:$KM$4,BN$3,'English Scores- Leveled papers'!$H82:$KM82)))</f>
        <is>
          <t/>
        </is>
      </c>
      <c r="BO80" s="752" t="inlineStr">
        <f aca="false">IF($B80="","",IF(COUNTIFS('English Scores- Leveled papers'!$H$4:$KM$4,BO$3,'English Scores- Leveled papers'!$H82:$KM82,"&lt;&gt;")=0,"",SUMIF('English Scores- Leveled papers'!$H$4:$KM$4,BO$3,'English Scores- Leveled papers'!$H82:$KM82)))</f>
        <is>
          <t/>
        </is>
      </c>
      <c r="BP80" s="319" t="inlineStr">
        <f aca="false">IF($B80="","",IF(COUNTIFS('English Scores- Leveled papers'!$H$4:$KM$4,BP$3,'English Scores- Leveled papers'!$H82:$KM82,"&lt;&gt;")=0,"",SUMIF('English Scores- Leveled papers'!$H$4:$KM$4,BP$3,'English Scores- Leveled papers'!$H82:$KM82)))</f>
        <is>
          <t/>
        </is>
      </c>
      <c r="BQ80" s="319" t="inlineStr">
        <f aca="false">IF($B80="","",IF(COUNTIFS('English Scores- Leveled papers'!$H$4:$KM$4,BQ$3,'English Scores- Leveled papers'!$H82:$KM82,"&lt;&gt;")=0,"",SUMIF('English Scores- Leveled papers'!$H$4:$KM$4,BQ$3,'English Scores- Leveled papers'!$H82:$KM82)))</f>
        <is>
          <t/>
        </is>
      </c>
      <c r="BR80" s="319" t="inlineStr">
        <f aca="false">IF($B80="","",IF(COUNTIFS('English Scores- Leveled papers'!$H$4:$KM$4,BR$3,'English Scores- Leveled papers'!$H82:$KM82,"&lt;&gt;")=0,"",SUMIF('English Scores- Leveled papers'!$H$4:$KM$4,BR$3,'English Scores- Leveled papers'!$H82:$KM82)))</f>
        <is>
          <t/>
        </is>
      </c>
      <c r="BS80" s="319" t="inlineStr">
        <f aca="false">IF($B80="","",IF(COUNTIFS('English Scores- Leveled papers'!$H$4:$KM$4,BS$3,'English Scores- Leveled papers'!$H82:$KM82,"&lt;&gt;")=0,"",SUMIF('English Scores- Leveled papers'!$H$4:$KM$4,BS$3,'English Scores- Leveled papers'!$H82:$KM82)))</f>
        <is>
          <t/>
        </is>
      </c>
      <c r="BT80" s="319" t="inlineStr">
        <f aca="false">IF($B80="","",IF(COUNTIFS('English Scores- Leveled papers'!$H$4:$KM$4,BT$3,'English Scores- Leveled papers'!$H82:$KM82,"&lt;&gt;")=0,"",SUMIF('English Scores- Leveled papers'!$H$4:$KM$4,BT$3,'English Scores- Leveled papers'!$H82:$KM82)))</f>
        <is>
          <t/>
        </is>
      </c>
      <c r="BU80" s="319" t="inlineStr">
        <f aca="false">IF($B80="","",IF(COUNTIFS('English Scores- Leveled papers'!$H$4:$KM$4,BU$3,'English Scores- Leveled papers'!$H82:$KM82,"&lt;&gt;")=0,"",SUMIF('English Scores- Leveled papers'!$H$4:$KM$4,BU$3,'English Scores- Leveled papers'!$H82:$KM82)))</f>
        <is>
          <t/>
        </is>
      </c>
      <c r="BV80" s="319" t="inlineStr">
        <f aca="false">IF($B80="","",IF(COUNTIFS('English Scores- Leveled papers'!$H$4:$KM$4,BV$3,'English Scores- Leveled papers'!$H82:$KM82,"&lt;&gt;")=0,"",SUMIF('English Scores- Leveled papers'!$H$4:$KM$4,BV$3,'English Scores- Leveled papers'!$H82:$KM82)))</f>
        <is>
          <t/>
        </is>
      </c>
      <c r="BW80" s="319" t="inlineStr">
        <f aca="false">IF($B80="","",IF(COUNTIFS('English Scores- Leveled papers'!$H$4:$KM$4,BW$3,'English Scores- Leveled papers'!$H82:$KM82,"&lt;&gt;")=0,"",SUMIF('English Scores- Leveled papers'!$H$4:$KM$4,BW$3,'English Scores- Leveled papers'!$H82:$KM82)))</f>
        <is>
          <t/>
        </is>
      </c>
      <c r="BX80" s="752" t="inlineStr">
        <f aca="false">IF($B80="","",IF(COUNTIFS('English Scores- Leveled papers'!$H$4:$KM$4,BX$3,'English Scores- Leveled papers'!$H82:$KM82,"&lt;&gt;")=0,"",SUMIF('English Scores- Leveled papers'!$H$4:$KM$4,BX$3,'English Scores- Leveled papers'!$H82:$KM82)))</f>
        <is>
          <t/>
        </is>
      </c>
      <c r="BY80" s="752" t="inlineStr">
        <f aca="false">IF($B80="","",IF(COUNTIFS('English Scores- Leveled papers'!$H$4:$KM$4,BY$3,'English Scores- Leveled papers'!$H82:$KM82,"&lt;&gt;")=0,"",SUMIF('English Scores- Leveled papers'!$H$4:$KM$4,BY$3,'English Scores- Leveled papers'!$H82:$KM82)))</f>
        <is>
          <t/>
        </is>
      </c>
      <c r="BZ80" s="752" t="inlineStr">
        <f aca="false">IF($B80="","",IF(COUNTIFS('English Scores- Leveled papers'!$H$4:$KM$4,BZ$3,'English Scores- Leveled papers'!$H82:$KM82,"&lt;&gt;")=0,"",SUMIF('English Scores- Leveled papers'!$H$4:$KM$4,BZ$3,'English Scores- Leveled papers'!$H82:$KM82)))</f>
        <is>
          <t/>
        </is>
      </c>
      <c r="CA80" s="752" t="inlineStr">
        <f aca="false">IF($B80="","",IF(COUNTIFS('English Scores- Leveled papers'!$H$4:$KM$4,CA$3,'English Scores- Leveled papers'!$H82:$KM82,"&lt;&gt;")=0,"",SUMIF('English Scores- Leveled papers'!$H$4:$KM$4,CA$3,'English Scores- Leveled papers'!$H82:$KM82)))</f>
        <is>
          <t/>
        </is>
      </c>
      <c r="CB80" s="752" t="inlineStr">
        <f aca="false">IF($B80="","",IF(COUNTIFS('English Scores- Leveled papers'!$H$4:$KM$4,CB$3,'English Scores- Leveled papers'!$H82:$KM82,"&lt;&gt;")=0,"",SUMIF('English Scores- Leveled papers'!$H$4:$KM$4,CB$3,'English Scores- Leveled papers'!$H82:$KM82)))</f>
        <is>
          <t/>
        </is>
      </c>
      <c r="CC80" s="752" t="inlineStr">
        <f aca="false">IF($B80="","",IF(COUNTIFS('English Scores- Leveled papers'!$H$4:$KM$4,CC$3,'English Scores- Leveled papers'!$H82:$KM82,"&lt;&gt;")=0,"",SUMIF('English Scores- Leveled papers'!$H$4:$KM$4,CC$3,'English Scores- Leveled papers'!$H82:$KM82)))</f>
        <is>
          <t/>
        </is>
      </c>
      <c r="CD80" s="752" t="inlineStr">
        <f aca="false">IF($B80="","",IF(COUNTIFS('English Scores- Leveled papers'!$H$4:$KM$4,CD$3,'English Scores- Leveled papers'!$H82:$KM82,"&lt;&gt;")=0,"",SUMIF('English Scores- Leveled papers'!$H$4:$KM$4,CD$3,'English Scores- Leveled papers'!$H82:$KM82)))</f>
        <is>
          <t/>
        </is>
      </c>
      <c r="CE80" s="752" t="inlineStr">
        <f aca="false">IF($B80="","",IF(COUNTIFS('English Scores- Leveled papers'!$H$4:$KM$4,CE$3,'English Scores- Leveled papers'!$H82:$KM82,"&lt;&gt;")=0,"",SUMIF('English Scores- Leveled papers'!$H$4:$KM$4,CE$3,'English Scores- Leveled papers'!$H82:$KM82)))</f>
        <is>
          <t/>
        </is>
      </c>
      <c r="CF80" s="752" t="inlineStr">
        <f aca="false">IF($B80="","",IF(COUNTIFS('English Scores- Leveled papers'!$H$4:$KM$4,CF$3,'English Scores- Leveled papers'!$H82:$KM82,"&lt;&gt;")=0,"",SUMIF('English Scores- Leveled papers'!$H$4:$KM$4,CF$3,'English Scores- Leveled papers'!$H82:$KM82)))</f>
        <is>
          <t/>
        </is>
      </c>
      <c r="CG80" s="319" t="inlineStr">
        <f aca="false">IF($B80="","",IF(COUNTIFS('English Scores- Leveled papers'!$H$4:$KM$4,CG$3,'English Scores- Leveled papers'!$H82:$KM82,"&lt;&gt;")=0,"",SUMIF('English Scores- Leveled papers'!$H$4:$KM$4,CG$3,'English Scores- Leveled papers'!$H82:$KM82)))</f>
        <is>
          <t/>
        </is>
      </c>
      <c r="CH80" s="319" t="inlineStr">
        <f aca="false">IF($B80="","",IF(COUNTIFS('English Scores- Leveled papers'!$H$4:$KM$4,CH$3,'English Scores- Leveled papers'!$H82:$KM82,"&lt;&gt;")=0,"",SUMIF('English Scores- Leveled papers'!$H$4:$KM$4,CH$3,'English Scores- Leveled papers'!$H82:$KM82)))</f>
        <is>
          <t/>
        </is>
      </c>
      <c r="CI80" s="319" t="inlineStr">
        <f aca="false">IF($B80="","",IF(COUNTIFS('English Scores- Leveled papers'!$H$4:$KM$4,CI$3,'English Scores- Leveled papers'!$H82:$KM82,"&lt;&gt;")=0,"",SUMIF('English Scores- Leveled papers'!$H$4:$KM$4,CI$3,'English Scores- Leveled papers'!$H82:$KM82)))</f>
        <is>
          <t/>
        </is>
      </c>
      <c r="CJ80" s="319" t="inlineStr">
        <f aca="false">IF($B80="","",IF(COUNTIFS('English Scores- Leveled papers'!$H$4:$KM$4,CJ$3,'English Scores- Leveled papers'!$H82:$KM82,"&lt;&gt;")=0,"",SUMIF('English Scores- Leveled papers'!$H$4:$KM$4,CJ$3,'English Scores- Leveled papers'!$H82:$KM82)))</f>
        <is>
          <t/>
        </is>
      </c>
      <c r="CK80" s="319" t="inlineStr">
        <f aca="false">IF($B80="","",IF(COUNTIFS('English Scores- Leveled papers'!$H$4:$KM$4,CK$3,'English Scores- Leveled papers'!$H82:$KM82,"&lt;&gt;")=0,"",SUMIF('English Scores- Leveled papers'!$H$4:$KM$4,CK$3,'English Scores- Leveled papers'!$H82:$KM82)))</f>
        <is>
          <t/>
        </is>
      </c>
      <c r="CL80" s="752" t="inlineStr">
        <f aca="false">IF($B80="","",IF(COUNTIFS('English Scores- Leveled papers'!$H$4:$KM$4,CL$3,'English Scores- Leveled papers'!$H82:$KM82,"&lt;&gt;")=0,"",SUMIF('English Scores- Leveled papers'!$H$4:$KM$4,CL$3,'English Scores- Leveled papers'!$H82:$KM82)))</f>
        <is>
          <t/>
        </is>
      </c>
      <c r="CM80" s="752" t="inlineStr">
        <f aca="false">IF($B80="","",IF(COUNTIFS('English Scores- Leveled papers'!$H$4:$KM$4,CM$3,'English Scores- Leveled papers'!$H82:$KM82,"&lt;&gt;")=0,"",SUMIF('English Scores- Leveled papers'!$H$4:$KM$4,CM$3,'English Scores- Leveled papers'!$H82:$KM82)))</f>
        <is>
          <t/>
        </is>
      </c>
      <c r="CN80" s="752" t="inlineStr">
        <f aca="false">IF($B80="","",IF(COUNTIFS('English Scores- Leveled papers'!$H$4:$KM$4,CN$3,'English Scores- Leveled papers'!$H82:$KM82,"&lt;&gt;")=0,"",SUMIF('English Scores- Leveled papers'!$H$4:$KM$4,CN$3,'English Scores- Leveled papers'!$H82:$KM82)))</f>
        <is>
          <t/>
        </is>
      </c>
      <c r="CO80" s="752" t="inlineStr">
        <f aca="false">IF($B80="","",IF(COUNTIFS('English Scores- Leveled papers'!$H$4:$KM$4,CO$3,'English Scores- Leveled papers'!$H82:$KM82,"&lt;&gt;")=0,"",SUMIF('English Scores- Leveled papers'!$H$4:$KM$4,CO$3,'English Scores- Leveled papers'!$H82:$KM82)))</f>
        <is>
          <t/>
        </is>
      </c>
      <c r="CP80" s="752" t="inlineStr">
        <f aca="false">IF($B80="","",IF(COUNTIFS('English Scores- Leveled papers'!$H$4:$KM$4,CP$3,'English Scores- Leveled papers'!$H82:$KM82,"&lt;&gt;")=0,"",SUMIF('English Scores- Leveled papers'!$H$4:$KM$4,CP$3,'English Scores- Leveled papers'!$H82:$KM82)))</f>
        <is>
          <t/>
        </is>
      </c>
      <c r="CQ80" s="752" t="inlineStr">
        <f aca="false">IF($B80="","",IF(COUNTIFS('English Scores- Leveled papers'!$H$4:$KM$4,CQ$3,'English Scores- Leveled papers'!$H82:$KM82,"&lt;&gt;")=0,"",SUMIF('English Scores- Leveled papers'!$H$4:$KM$4,CQ$3,'English Scores- Leveled papers'!$H82:$KM82)))</f>
        <is>
          <t/>
        </is>
      </c>
      <c r="CR80" s="752" t="inlineStr">
        <f aca="false">IF($B80="","",IF(COUNTIFS('English Scores- Leveled papers'!$H$4:$KM$4,CR$3,'English Scores- Leveled papers'!$H82:$KM82,"&lt;&gt;")=0,"",SUMIF('English Scores- Leveled papers'!$H$4:$KM$4,CR$3,'English Scores- Leveled papers'!$H82:$KM82)))</f>
        <is>
          <t/>
        </is>
      </c>
      <c r="CS80" s="752" t="inlineStr">
        <f aca="false">IF($B80="","",IF(COUNTIFS('English Scores- Leveled papers'!$H$4:$KM$4,CS$3,'English Scores- Leveled papers'!$H82:$KM82,"&lt;&gt;")=0,"",SUMIF('English Scores- Leveled papers'!$H$4:$KM$4,CS$3,'English Scores- Leveled papers'!$H82:$KM82)))</f>
        <is>
          <t/>
        </is>
      </c>
      <c r="CT80" s="319" t="inlineStr">
        <f aca="false">IF($B80="","",IF(COUNTIFS('English Scores- Leveled papers'!$H$4:$KM$4,CT$3,'English Scores- Leveled papers'!$H82:$KM82,"&lt;&gt;")=0,"",SUMIF('English Scores- Leveled papers'!$H$4:$KM$4,CT$3,'English Scores- Leveled papers'!$H82:$KM82)))</f>
        <is>
          <t/>
        </is>
      </c>
      <c r="CU80" s="319" t="inlineStr">
        <f aca="false">IF($B80="","",IF(COUNTIFS('English Scores- Leveled papers'!$H$4:$KM$4,CU$3,'English Scores- Leveled papers'!$H82:$KM82,"&lt;&gt;")=0,"",SUMIF('English Scores- Leveled papers'!$H$4:$KM$4,CU$3,'English Scores- Leveled papers'!$H82:$KM82)))</f>
        <is>
          <t/>
        </is>
      </c>
      <c r="CV80" s="319" t="inlineStr">
        <f aca="false">IF($B80="","",IF(COUNTIFS('English Scores- Leveled papers'!$H$4:$KM$4,CV$3,'English Scores- Leveled papers'!$H82:$KM82,"&lt;&gt;")=0,"",SUMIF('English Scores- Leveled papers'!$H$4:$KM$4,CV$3,'English Scores- Leveled papers'!$H82:$KM82)))</f>
        <is>
          <t/>
        </is>
      </c>
      <c r="CW80" s="319" t="inlineStr">
        <f aca="false">IF($B80="","",IF(COUNTIFS('English Scores- Leveled papers'!$H$4:$KM$4,CW$3,'English Scores- Leveled papers'!$H82:$KM82,"&lt;&gt;")=0,"",SUMIF('English Scores- Leveled papers'!$H$4:$KM$4,CW$3,'English Scores- Leveled papers'!$H82:$KM82)))</f>
        <is>
          <t/>
        </is>
      </c>
      <c r="CX80" s="319" t="inlineStr">
        <f aca="false">IF($B80="","",IF(COUNTIFS('English Scores- Leveled papers'!$H$4:$KM$4,CX$3,'English Scores- Leveled papers'!$H82:$KM82,"&lt;&gt;")=0,"",SUMIF('English Scores- Leveled papers'!$H$4:$KM$4,CX$3,'English Scores- Leveled papers'!$H82:$KM82)))</f>
        <is>
          <t/>
        </is>
      </c>
      <c r="CY80" s="319" t="inlineStr">
        <f aca="false">IF($B80="","",IF(COUNTIFS('English Scores- Leveled papers'!$H$4:$KM$4,CY$3,'English Scores- Leveled papers'!$H82:$KM82,"&lt;&gt;")=0,"",SUMIF('English Scores- Leveled papers'!$H$4:$KM$4,CY$3,'English Scores- Leveled papers'!$H82:$KM82)))</f>
        <is>
          <t/>
        </is>
      </c>
      <c r="CZ80" s="319" t="inlineStr">
        <f aca="false">IF($B80="","",IF(COUNTIFS('English Scores- Leveled papers'!$H$4:$KM$4,CZ$3,'English Scores- Leveled papers'!$H82:$KM82,"&lt;&gt;")=0,"",SUMIF('English Scores- Leveled papers'!$H$4:$KM$4,CZ$3,'English Scores- Leveled papers'!$H82:$KM82)))</f>
        <is>
          <t/>
        </is>
      </c>
      <c r="DA80" s="319" t="inlineStr">
        <f aca="false">IF($B80="","",IF(COUNTIFS('English Scores- Leveled papers'!$H$4:$KM$4,DA$3,'English Scores- Leveled papers'!$H82:$KM82,"&lt;&gt;")=0,"",SUMIF('English Scores- Leveled papers'!$H$4:$KM$4,DA$3,'English Scores- Leveled papers'!$H82:$KM82)))</f>
        <is>
          <t/>
        </is>
      </c>
      <c r="DB80" s="319" t="inlineStr">
        <f aca="false">IF($B80="","",IF(COUNTIFS('English Scores- Leveled papers'!$H$4:$KM$4,DB$3,'English Scores- Leveled papers'!$H82:$KM82,"&lt;&gt;")=0,"",SUMIF('English Scores- Leveled papers'!$H$4:$KM$4,DB$3,'English Scores- Leveled papers'!$H82:$KM82)))</f>
        <is>
          <t/>
        </is>
      </c>
      <c r="DC80" s="319" t="inlineStr">
        <f aca="false">IF($B80="","",IF(COUNTIFS('English Scores- Leveled papers'!$H$4:$KM$4,DC$3,'English Scores- Leveled papers'!$H82:$KM82,"&lt;&gt;")=0,"",SUMIF('English Scores- Leveled papers'!$H$4:$KM$4,DC$3,'English Scores- Leveled papers'!$H82:$KM82)))</f>
        <is>
          <t/>
        </is>
      </c>
      <c r="DD80" s="319" t="inlineStr">
        <f aca="false">IF($B80="","",IF(COUNTIFS('English Scores- Leveled papers'!$H$4:$KM$4,DD$3,'English Scores- Leveled papers'!$H82:$KM82,"&lt;&gt;")=0,"",SUMIF('English Scores- Leveled papers'!$H$4:$KM$4,DD$3,'English Scores- Leveled papers'!$H82:$KM82)))</f>
        <is>
          <t/>
        </is>
      </c>
      <c r="DE80" s="319" t="inlineStr">
        <f aca="false">IF($B80="","",IF(COUNTIFS('English Scores- Leveled papers'!$H$4:$KM$4,DE$3,'English Scores- Leveled papers'!$H82:$KM82,"&lt;&gt;")=0,"",SUMIF('English Scores- Leveled papers'!$H$4:$KM$4,DE$3,'English Scores- Leveled papers'!$H82:$KM82)))</f>
        <is>
          <t/>
        </is>
      </c>
      <c r="DF80" s="752" t="inlineStr">
        <f aca="false">IF($B80="","",IF(COUNTIFS('English Scores- Leveled papers'!$H$4:$KM$4,DF$3,'English Scores- Leveled papers'!$H82:$KM82,"&lt;&gt;")=0,"",SUMIF('English Scores- Leveled papers'!$H$4:$KM$4,DF$3,'English Scores- Leveled papers'!$H82:$KM82)))</f>
        <is>
          <t/>
        </is>
      </c>
      <c r="DG80" s="752" t="inlineStr">
        <f aca="false">IF($B80="","",IF(COUNTIFS('English Scores- Leveled papers'!$H$4:$KM$4,DG$3,'English Scores- Leveled papers'!$H82:$KM82,"&lt;&gt;")=0,"",SUMIF('English Scores- Leveled papers'!$H$4:$KM$4,DG$3,'English Scores- Leveled papers'!$H82:$KM82)))</f>
        <is>
          <t/>
        </is>
      </c>
      <c r="DH80" s="752" t="inlineStr">
        <f aca="false">IF($B80="","",IF(COUNTIFS('English Scores- Leveled papers'!$H$4:$KM$4,DH$3,'English Scores- Leveled papers'!$H82:$KM82,"&lt;&gt;")=0,"",SUMIF('English Scores- Leveled papers'!$H$4:$KM$4,DH$3,'English Scores- Leveled papers'!$H82:$KM82)))</f>
        <is>
          <t/>
        </is>
      </c>
      <c r="DI80" s="752" t="inlineStr">
        <f aca="false">IF($B80="","",IF(COUNTIFS('English Scores- Leveled papers'!$H$4:$KM$4,DI$3,'English Scores- Leveled papers'!$H82:$KM82,"&lt;&gt;")=0,"",SUMIF('English Scores- Leveled papers'!$H$4:$KM$4,DI$3,'English Scores- Leveled papers'!$H82:$KM82)))</f>
        <is>
          <t/>
        </is>
      </c>
      <c r="DJ80" s="752" t="inlineStr">
        <f aca="false">IF($B80="","",IF(COUNTIFS('English Scores- Leveled papers'!$H$4:$KM$4,DJ$3,'English Scores- Leveled papers'!$H82:$KM82,"&lt;&gt;")=0,"",SUMIF('English Scores- Leveled papers'!$H$4:$KM$4,DJ$3,'English Scores- Leveled papers'!$H82:$KM82)))</f>
        <is>
          <t/>
        </is>
      </c>
      <c r="DK80" s="752" t="inlineStr">
        <f aca="false">IF($B80="","",IF(COUNTIFS('English Scores- Leveled papers'!$H$4:$KM$4,DK$3,'English Scores- Leveled papers'!$H82:$KM82,"&lt;&gt;")=0,"",SUMIF('English Scores- Leveled papers'!$H$4:$KM$4,DK$3,'English Scores- Leveled papers'!$H82:$KM82)))</f>
        <is>
          <t/>
        </is>
      </c>
      <c r="DL80" s="752" t="inlineStr">
        <f aca="false">IF($B80="","",IF(COUNTIFS('English Scores- Leveled papers'!$H$4:$KM$4,DL$3,'English Scores- Leveled papers'!$H82:$KM82,"&lt;&gt;")=0,"",SUMIF('English Scores- Leveled papers'!$H$4:$KM$4,DL$3,'English Scores- Leveled papers'!$H82:$KM82)))</f>
        <is>
          <t/>
        </is>
      </c>
      <c r="DM80" s="752" t="inlineStr">
        <f aca="false">IF($B80="","",IF(COUNTIFS('English Scores- Leveled papers'!$H$4:$KM$4,DM$3,'English Scores- Leveled papers'!$H82:$KM82,"&lt;&gt;")=0,"",SUMIF('English Scores- Leveled papers'!$H$4:$KM$4,DM$3,'English Scores- Leveled papers'!$H82:$KM82)))</f>
        <is>
          <t/>
        </is>
      </c>
      <c r="DN80" s="752" t="inlineStr">
        <f aca="false">IF($B80="","",IF(COUNTIFS('English Scores- Leveled papers'!$H$4:$KM$4,DN$3,'English Scores- Leveled papers'!$H82:$KM82,"&lt;&gt;")=0,"",SUMIF('English Scores- Leveled papers'!$H$4:$KM$4,DN$3,'English Scores- Leveled papers'!$H82:$KM82)))</f>
        <is>
          <t/>
        </is>
      </c>
      <c r="DO80" s="752" t="inlineStr">
        <f aca="false">IF($B80="","",IF(COUNTIFS('English Scores- Leveled papers'!$H$4:$KM$4,DO$3,'English Scores- Leveled papers'!$H82:$KM82,"&lt;&gt;")=0,"",SUMIF('English Scores- Leveled papers'!$H$4:$KM$4,DO$3,'English Scores- Leveled papers'!$H82:$KM82)))</f>
        <is>
          <t/>
        </is>
      </c>
      <c r="DP80" s="752" t="inlineStr">
        <f aca="false">IF($B80="","",IF(COUNTIFS('English Scores- Leveled papers'!$H$4:$KM$4,DP$3,'English Scores- Leveled papers'!$H82:$KM82,"&lt;&gt;")=0,"",SUMIF('English Scores- Leveled papers'!$H$4:$KM$4,DP$3,'English Scores- Leveled papers'!$H82:$KM82)))</f>
        <is>
          <t/>
        </is>
      </c>
      <c r="DQ80" s="752" t="inlineStr">
        <f aca="false">IF($B80="","",IF(COUNTIFS('English Scores- Leveled papers'!$H$4:$KM$4,DQ$3,'English Scores- Leveled papers'!$H82:$KM82,"&lt;&gt;")=0,"",SUMIF('English Scores- Leveled papers'!$H$4:$KM$4,DQ$3,'English Scores- Leveled papers'!$H82:$KM82)))</f>
        <is>
          <t/>
        </is>
      </c>
      <c r="DR80" s="319" t="inlineStr">
        <f aca="false">IF($B80="","",IF(COUNTIFS('English Scores- Leveled papers'!$H$4:$KM$4,DR$3,'English Scores- Leveled papers'!$H82:$KM82,"&lt;&gt;")=0,"",SUMIF('English Scores- Leveled papers'!$H$4:$KM$4,DR$3,'English Scores- Leveled papers'!$H82:$KM82)))</f>
        <is>
          <t/>
        </is>
      </c>
      <c r="DS80" s="319" t="inlineStr">
        <f aca="false">IF($B80="","",IF(COUNTIFS('English Scores- Leveled papers'!$H$4:$KM$4,DS$3,'English Scores- Leveled papers'!$H82:$KM82,"&lt;&gt;")=0,"",SUMIF('English Scores- Leveled papers'!$H$4:$KM$4,DS$3,'English Scores- Leveled papers'!$H82:$KM82)))</f>
        <is>
          <t/>
        </is>
      </c>
      <c r="DT80" s="319" t="inlineStr">
        <f aca="false">IF($B80="","",IF(COUNTIFS('English Scores- Leveled papers'!$H$4:$KM$4,DT$3,'English Scores- Leveled papers'!$H82:$KM82,"&lt;&gt;")=0,"",SUMIF('English Scores- Leveled papers'!$H$4:$KM$4,DT$3,'English Scores- Leveled papers'!$H82:$KM82)))</f>
        <is>
          <t/>
        </is>
      </c>
      <c r="DU80" s="319" t="inlineStr">
        <f aca="false">IF($B80="","",IF(COUNTIFS('English Scores- Leveled papers'!$H$4:$KM$4,DU$3,'English Scores- Leveled papers'!$H82:$KM82,"&lt;&gt;")=0,"",SUMIF('English Scores- Leveled papers'!$H$4:$KM$4,DU$3,'English Scores- Leveled papers'!$H82:$KM82)))</f>
        <is>
          <t/>
        </is>
      </c>
      <c r="DV80" s="319" t="inlineStr">
        <f aca="false">IF($B80="","",IF(COUNTIFS('English Scores- Leveled papers'!$H$4:$KM$4,DV$3,'English Scores- Leveled papers'!$H82:$KM82,"&lt;&gt;")=0,"",SUMIF('English Scores- Leveled papers'!$H$4:$KM$4,DV$3,'English Scores- Leveled papers'!$H82:$KM82)))</f>
        <is>
          <t/>
        </is>
      </c>
      <c r="DW80" s="319" t="inlineStr">
        <f aca="false">IF($B80="","",IF(COUNTIFS('English Scores- Leveled papers'!$H$4:$KM$4,DW$3,'English Scores- Leveled papers'!$H82:$KM82,"&lt;&gt;")=0,"",SUMIF('English Scores- Leveled papers'!$H$4:$KM$4,DW$3,'English Scores- Leveled papers'!$H82:$KM82)))</f>
        <is>
          <t/>
        </is>
      </c>
      <c r="DX80" s="319" t="inlineStr">
        <f aca="false">IF($B80="","",IF(COUNTIFS('English Scores- Leveled papers'!$H$4:$KM$4,DX$3,'English Scores- Leveled papers'!$H82:$KM82,"&lt;&gt;")=0,"",SUMIF('English Scores- Leveled papers'!$H$4:$KM$4,DX$3,'English Scores- Leveled papers'!$H82:$KM82)))</f>
        <is>
          <t/>
        </is>
      </c>
      <c r="DY80" s="319" t="inlineStr">
        <f aca="false">IF($B80="","",IF(COUNTIFS('English Scores- Leveled papers'!$H$4:$KM$4,DY$3,'English Scores- Leveled papers'!$H82:$KM82,"&lt;&gt;")=0,"",SUMIF('English Scores- Leveled papers'!$H$4:$KM$4,DY$3,'English Scores- Leveled papers'!$H82:$KM82)))</f>
        <is>
          <t/>
        </is>
      </c>
      <c r="DZ80" s="319" t="inlineStr">
        <f aca="false">IF($B80="","",IF(COUNTIFS('English Scores- Leveled papers'!$H$4:$KM$4,DZ$3,'English Scores- Leveled papers'!$H82:$KM82,"&lt;&gt;")=0,"",SUMIF('English Scores- Leveled papers'!$H$4:$KM$4,DZ$3,'English Scores- Leveled papers'!$H82:$KM82)))</f>
        <is>
          <t/>
        </is>
      </c>
      <c r="EA80" s="319" t="inlineStr">
        <f aca="false">IF($B80="","",IF(COUNTIFS('English Scores- Leveled papers'!$H$4:$KM$4,EA$3,'English Scores- Leveled papers'!$H82:$KM82,"&lt;&gt;")=0,"",SUMIF('English Scores- Leveled papers'!$H$4:$KM$4,EA$3,'English Scores- Leveled papers'!$H82:$KM82)))</f>
        <is>
          <t/>
        </is>
      </c>
      <c r="EB80" s="319" t="inlineStr">
        <f aca="false">IF($B80="","",IF(COUNTIFS('English Scores- Leveled papers'!$H$4:$KM$4,EB$3,'English Scores- Leveled papers'!$H82:$KM82,"&lt;&gt;")=0,"",SUMIF('English Scores- Leveled papers'!$H$4:$KM$4,EB$3,'English Scores- Leveled papers'!$H82:$KM82)))</f>
        <is>
          <t/>
        </is>
      </c>
      <c r="EC80" s="319" t="inlineStr">
        <f aca="false">IF($B80="","",IF(COUNTIFS('English Scores- Leveled papers'!$H$4:$KM$4,EC$3,'English Scores- Leveled papers'!$H82:$KM82,"&lt;&gt;")=0,"",SUMIF('English Scores- Leveled papers'!$H$4:$KM$4,EC$3,'English Scores- Leveled papers'!$H82:$KM82)))</f>
        <is>
          <t/>
        </is>
      </c>
      <c r="ED80" s="752" t="inlineStr">
        <f aca="false">IF($B80="","",IF(COUNTIFS('English Scores- Leveled papers'!$H$4:$KM$4,ED$3,'English Scores- Leveled papers'!$H82:$KM82,"&lt;&gt;")=0,"",SUMIF('English Scores- Leveled papers'!$H$4:$KM$4,ED$3,'English Scores- Leveled papers'!$H82:$KM82)))</f>
        <is>
          <t/>
        </is>
      </c>
      <c r="EE80" s="752" t="inlineStr">
        <f aca="false">IF($B80="","",IF(COUNTIFS('English Scores- Leveled papers'!$H$4:$KM$4,EE$3,'English Scores- Leveled papers'!$H82:$KM82,"&lt;&gt;")=0,"",SUMIF('English Scores- Leveled papers'!$H$4:$KM$4,EE$3,'English Scores- Leveled papers'!$H82:$KM82)))</f>
        <is>
          <t/>
        </is>
      </c>
      <c r="EF80" s="752" t="inlineStr">
        <f aca="false">IF($B80="","",IF(COUNTIFS('English Scores- Leveled papers'!$H$4:$KM$4,EF$3,'English Scores- Leveled papers'!$H82:$KM82,"&lt;&gt;")=0,"",SUMIF('English Scores- Leveled papers'!$H$4:$KM$4,EF$3,'English Scores- Leveled papers'!$H82:$KM82)))</f>
        <is>
          <t/>
        </is>
      </c>
      <c r="EG80" s="752" t="inlineStr">
        <f aca="false">IF($B80="","",IF(COUNTIFS('English Scores- Leveled papers'!$H$4:$KM$4,EG$3,'English Scores- Leveled papers'!$H82:$KM82,"&lt;&gt;")=0,"",SUMIF('English Scores- Leveled papers'!$H$4:$KM$4,EG$3,'English Scores- Leveled papers'!$H82:$KM82)))</f>
        <is>
          <t/>
        </is>
      </c>
      <c r="EH80" s="752" t="inlineStr">
        <f aca="false">IF($B80="","",IF(COUNTIFS('English Scores- Leveled papers'!$H$4:$KM$4,EH$3,'English Scores- Leveled papers'!$H82:$KM82,"&lt;&gt;")=0,"",SUMIF('English Scores- Leveled papers'!$H$4:$KM$4,EH$3,'English Scores- Leveled papers'!$H82:$KM82)))</f>
        <is>
          <t/>
        </is>
      </c>
      <c r="EI80" s="752" t="inlineStr">
        <f aca="false">IF($B80="","",IF(COUNTIFS('English Scores- Leveled papers'!$H$4:$KM$4,EI$3,'English Scores- Leveled papers'!$H82:$KM82,"&lt;&gt;")=0,"",SUMIF('English Scores- Leveled papers'!$H$4:$KM$4,EI$3,'English Scores- Leveled papers'!$H82:$KM82)))</f>
        <is>
          <t/>
        </is>
      </c>
      <c r="EJ80" s="752" t="inlineStr">
        <f aca="false">IF($B80="","",IF(COUNTIFS('English Scores- Leveled papers'!$H$4:$KM$4,EJ$3,'English Scores- Leveled papers'!$H82:$KM82,"&lt;&gt;")=0,"",SUMIF('English Scores- Leveled papers'!$H$4:$KM$4,EJ$3,'English Scores- Leveled papers'!$H82:$KM82)))</f>
        <is>
          <t/>
        </is>
      </c>
      <c r="EK80" s="752" t="inlineStr">
        <f aca="false">IF($B80="","",IF(COUNTIFS('English Scores- Leveled papers'!$H$4:$KM$4,EK$3,'English Scores- Leveled papers'!$H82:$KM82,"&lt;&gt;")=0,"",SUMIF('English Scores- Leveled papers'!$H$4:$KM$4,EK$3,'English Scores- Leveled papers'!$H82:$KM82)))</f>
        <is>
          <t/>
        </is>
      </c>
      <c r="EL80" s="752" t="inlineStr">
        <f aca="false">IF($B80="","",IF(COUNTIFS('English Scores- Leveled papers'!$H$4:$KM$4,EL$3,'English Scores- Leveled papers'!$H82:$KM82,"&lt;&gt;")=0,"",SUMIF('English Scores- Leveled papers'!$H$4:$KM$4,EL$3,'English Scores- Leveled papers'!$H82:$KM82)))</f>
        <is>
          <t/>
        </is>
      </c>
      <c r="EM80" s="752" t="inlineStr">
        <f aca="false">IF($B80="","",IF(COUNTIFS('English Scores- Leveled papers'!$H$4:$KM$4,EM$3,'English Scores- Leveled papers'!$H82:$KM82,"&lt;&gt;")=0,"",SUMIF('English Scores- Leveled papers'!$H$4:$KM$4,EM$3,'English Scores- Leveled papers'!$H82:$KM82)))</f>
        <is>
          <t/>
        </is>
      </c>
      <c r="EN80" s="752" t="inlineStr">
        <f aca="false">IF($B80="","",IF(COUNTIFS('English Scores- Leveled papers'!$H$4:$KM$4,EN$3,'English Scores- Leveled papers'!$H82:$KM82,"&lt;&gt;")=0,"",SUMIF('English Scores- Leveled papers'!$H$4:$KM$4,EN$3,'English Scores- Leveled papers'!$H82:$KM82)))</f>
        <is>
          <t/>
        </is>
      </c>
      <c r="EO80" s="752" t="inlineStr">
        <f aca="false">IF($B80="","",IF(COUNTIFS('English Scores- Leveled papers'!$H$4:$KM$4,EO$3,'English Scores- Leveled papers'!$H82:$KM82,"&lt;&gt;")=0,"",SUMIF('English Scores- Leveled papers'!$H$4:$KM$4,EO$3,'English Scores- Leveled papers'!$H82:$KM82)))</f>
        <is>
          <t/>
        </is>
      </c>
      <c r="EP80" s="752" t="inlineStr">
        <f aca="false">IF($B80="","",IF(COUNTIFS('English Scores- Leveled papers'!$H$4:$KM$4,EP$3,'English Scores- Leveled papers'!$H82:$KM82,"&lt;&gt;")=0,"",SUMIF('English Scores- Leveled papers'!$H$4:$KM$4,EP$3,'English Scores- Leveled papers'!$H82:$KM82)))</f>
        <is>
          <t/>
        </is>
      </c>
    </row>
    <row r="81" customFormat="false" ht="12.75" hidden="false" customHeight="true" outlineLevel="0" collapsed="false">
      <c r="A81" s="315" t="n">
        <v>77</v>
      </c>
      <c r="B81" s="315" t="inlineStr">
        <f aca="false">'English Scores- Leveled papers'!B83</f>
        <is>
          <t/>
        </is>
      </c>
      <c r="C81" s="751" t="e">
        <f aca="false">IF('RC Mastery Check+Question type'!D81="","",IF(OR('RC Mastery Check+Question type'!D81=-0.5,'RC Mastery Check+Question type'!D81=0,'RC Mastery Check+Question type'!D81=0.2,'RC Mastery Check+Question type'!D81=0.5),"NR",'cover sheet'!#ref!))</f>
        <v>#VALUE!</v>
      </c>
      <c r="D81" s="316" t="inlineStr">
        <f aca="false">IF(OR(B81="",COUNT('English Scores- Leveled papers'!AJ83:KM83)=0),"",IF((AND(R81&gt;=(70/100),R81&lt;1.1)),9,IF(AND(Q81&gt;=(70/100),Q81&lt;1.1),8,IF(AND(P81&gt;=(70/100),P81&lt;1.1),7,IF(AND(O81&gt;=(70/100),O81&lt;1.1),6,IF(AND(N81&gt;=0.7,N81&lt;1.1),5,IF(AND(M81&gt;=0.7,M81&lt;1.1),5,IF(AND(L81&gt;=0.7,L81&lt;1.1),4,IF(AND(K81&gt;=0.7,K81&lt;1.1),4,IF(AND(J81&gt;=0.7,J81&lt;1.1),3,IF(AND(I81&gt;=0.7,I81&lt;1.1),3,IF(AND(H81&gt;=0.7,H81&lt;1.1),2,IF(AND(G81&gt;=0.7,G81&lt;1.1),2,IF(AND(F81&gt;=0.7,F81&lt;1.1),1,IF(AND(E81&gt;=0.7,E81&lt;1.1),1,IF(COUNT('English Scores- Leveled papers'!AJ83:AK83)=0,"","NR"))))))))))))))))</f>
        <is>
          <t/>
        </is>
      </c>
      <c r="E81" s="318" t="str">
        <f aca="false">IF((B81=""),"",IF(COUNT(S81:W81)=0,"",ROUND(SUM(S81:W81)/SUM($S$2:$W$2),1)))</f>
        <v/>
      </c>
      <c r="F81" s="318" t="str">
        <f aca="false">IF((B81=""),"",IF(COUNT(X81:AB81)=0,"",ROUND(SUM(X81:AB81)/SUM($X$2:$AB$2),1)))</f>
        <v/>
      </c>
      <c r="G81" s="318" t="str">
        <f aca="false">IFERROR(IF((B81=""),"",IF(COUNT(AC81:AH81)=0,"",ROUND(SUM(AC81:AH81)/SUM($AC$2:$AH$2),1))),"")</f>
        <v/>
      </c>
      <c r="H81" s="318" t="str">
        <f aca="false">IFERROR(IF((B81=""),"",IF(COUNT(AI81:AN81)=0,"",ROUND(SUM(AI81:AN81)/SUM($AI$2:$AN$2),1))),0)</f>
        <v/>
      </c>
      <c r="I81" s="318" t="str">
        <f aca="false">IFERROR(IF((B81=""),"",IF(COUNT(AO81:AY81)=0,"",ROUND(SUM(AO81:AY81)/SUM($AO$2:$AY$2),1))),0)</f>
        <v/>
      </c>
      <c r="J81" s="318" t="str">
        <f aca="false">IFERROR(IF((B81=""),"",IF(COUNT(AZ81:BO81)=0,"",ROUND(SUM(AZ81:BO81)/SUM($AZ$2:$BO$2),1))),0)</f>
        <v/>
      </c>
      <c r="K81" s="318" t="str">
        <f aca="false">IFERROR(IF((B81=""),"",IF(COUNT(BP81:BW81)=0,"",ROUND(SUM(BP81:BW81)/SUM($BP$2:$BW$2),1))),0)</f>
        <v/>
      </c>
      <c r="L81" s="318" t="str">
        <f aca="false">IFERROR(IF((B81=""),"",IF(COUNT(BX81:CF81)=0,"",ROUND(SUM(BX81:CF81)/SUM($BX$2:$CF$2),1))),0)</f>
        <v/>
      </c>
      <c r="M81" s="318" t="str">
        <f aca="false">IFERROR(IF((B81=""),"",IF(COUNT(CG81:CK81)=0,"",ROUND(SUM(CG81:CK81)/SUM($CG$2:$CK$2),1))),0)</f>
        <v/>
      </c>
      <c r="N81" s="318" t="str">
        <f aca="false">IFERROR(IF((B81=""),"",IF(COUNT(CL81:CS81)=0,"",ROUND(SUM(CL81:CS81)/SUM($CL$2:$CS$2),1))),0)</f>
        <v/>
      </c>
      <c r="O81" s="318" t="str">
        <f aca="false">IFERROR(IF((B81=""),"",IF(COUNT(CT81:DE81)=0,"",ROUND(SUM(CT81:DE81)/SUM($CT$2:$DE$2),1))),0)</f>
        <v/>
      </c>
      <c r="P81" s="318" t="str">
        <f aca="false">IFERROR(IF((B81=""),"",IF(COUNT(DF81:DQ81)=0,"",ROUND(SUM(DF81:DQ81)/SUM($DF$2:$DQ$2),1))),0)</f>
        <v/>
      </c>
      <c r="Q81" s="318" t="str">
        <f aca="false">IFERROR(IF((B81=""),"",IF(COUNT(DR81:EB81)=0,"",ROUND(SUM(DR81:EB81)/SUM($DR$2:$EB$2),1))),0)</f>
        <v/>
      </c>
      <c r="R81" s="318" t="str">
        <f aca="false">(IF((B81=""),"",IF(COUNT(ED81:EP81)=0,"",ROUND(SUM(ED81:EP81)/SUM($ED$2:$EP$2),1))))</f>
        <v/>
      </c>
      <c r="S81" s="319" t="inlineStr">
        <f aca="false">IF($B81="","",IF(COUNTIFS('English Scores- Leveled papers'!$H$4:$KM$4,S$3,'English Scores- Leveled papers'!$H83:$KM83,"&lt;&gt;")=0,"",SUMIF('English Scores- Leveled papers'!$H$4:$KM$4,S$3,'English Scores- Leveled papers'!$H83:$KM83)))</f>
        <is>
          <t/>
        </is>
      </c>
      <c r="T81" s="319" t="inlineStr">
        <f aca="false">IF($B81="","",IF(COUNTIFS('English Scores- Leveled papers'!$H$4:$KM$4,T$3,'English Scores- Leveled papers'!$H83:$KM83,"&lt;&gt;")=0,"",SUMIF('English Scores- Leveled papers'!$H$4:$KM$4,T$3,'English Scores- Leveled papers'!$H83:$KM83)))</f>
        <is>
          <t/>
        </is>
      </c>
      <c r="U81" s="319" t="inlineStr">
        <f aca="false">IF($B81="","",IF(COUNTIFS('English Scores- Leveled papers'!$H$4:$KM$4,U$3,'English Scores- Leveled papers'!$H83:$KM83,"&lt;&gt;")=0,"",SUMIF('English Scores- Leveled papers'!$H$4:$KM$4,U$3,'English Scores- Leveled papers'!$H83:$KM83)))</f>
        <is>
          <t/>
        </is>
      </c>
      <c r="V81" s="319" t="inlineStr">
        <f aca="false">IF($B81="","",IF(COUNTIFS('English Scores- Leveled papers'!$H$4:$KM$4,V$3,'English Scores- Leveled papers'!$H83:$KM83,"&lt;&gt;")=0,"",SUMIF('English Scores- Leveled papers'!$H$4:$KM$4,V$3,'English Scores- Leveled papers'!$H83:$KM83)))</f>
        <is>
          <t/>
        </is>
      </c>
      <c r="W81" s="319" t="inlineStr">
        <f aca="false">IF($B81="","",IF(COUNTIFS('English Scores- Leveled papers'!$H$4:$KM$4,W$3,'English Scores- Leveled papers'!$H83:$KM83,"&lt;&gt;")=0,"",SUMIF('English Scores- Leveled papers'!$H$4:$KM$4,W$3,'English Scores- Leveled papers'!$H83:$KM83)))</f>
        <is>
          <t/>
        </is>
      </c>
      <c r="X81" s="752" t="inlineStr">
        <f aca="false">IF($B81="","",IF(COUNTIFS('English Scores- Leveled papers'!$H$4:$KM$4,X$3,'English Scores- Leveled papers'!$H83:$KM83,"&lt;&gt;")=0,"",SUMIF('English Scores- Leveled papers'!$H$4:$KM$4,X$3,'English Scores- Leveled papers'!$H83:$KM83)))</f>
        <is>
          <t/>
        </is>
      </c>
      <c r="Y81" s="752" t="inlineStr">
        <f aca="false">IF($B81="","",IF(COUNTIFS('English Scores- Leveled papers'!$H$4:$KM$4,Y$3,'English Scores- Leveled papers'!$H83:$KM83,"&lt;&gt;")=0,"",SUMIF('English Scores- Leveled papers'!$H$4:$KM$4,Y$3,'English Scores- Leveled papers'!$H83:$KM83)))</f>
        <is>
          <t/>
        </is>
      </c>
      <c r="Z81" s="752" t="inlineStr">
        <f aca="false">IF($B81="","",IF(COUNTIFS('English Scores- Leveled papers'!$H$4:$KM$4,Z$3,'English Scores- Leveled papers'!$H83:$KM83,"&lt;&gt;")=0,"",SUMIF('English Scores- Leveled papers'!$H$4:$KM$4,Z$3,'English Scores- Leveled papers'!$H83:$KM83)))</f>
        <is>
          <t/>
        </is>
      </c>
      <c r="AA81" s="752" t="inlineStr">
        <f aca="false">IF($B81="","",IF(COUNTIFS('English Scores- Leveled papers'!$H$4:$KM$4,AA$3,'English Scores- Leveled papers'!$H83:$KM83,"&lt;&gt;")=0,"",SUMIF('English Scores- Leveled papers'!$H$4:$KM$4,AA$3,'English Scores- Leveled papers'!$H83:$KM83)))</f>
        <is>
          <t/>
        </is>
      </c>
      <c r="AB81" s="752" t="inlineStr">
        <f aca="false">IF($B81="","",IF(COUNTIFS('English Scores- Leveled papers'!$H$4:$KM$4,AB$3,'English Scores- Leveled papers'!$H83:$KM83,"&lt;&gt;")=0,"",SUMIF('English Scores- Leveled papers'!$H$4:$KM$4,AB$3,'English Scores- Leveled papers'!$H83:$KM83)))</f>
        <is>
          <t/>
        </is>
      </c>
      <c r="AC81" s="319" t="inlineStr">
        <f aca="false">IF($B81="","",IF(COUNTIFS('English Scores- Leveled papers'!$H$4:$KM$4,AC$3,'English Scores- Leveled papers'!$H83:$KM83,"&lt;&gt;")=0,"",SUMIF('English Scores- Leveled papers'!$H$4:$KM$4,AC$3,'English Scores- Leveled papers'!$H83:$KM83)))</f>
        <is>
          <t/>
        </is>
      </c>
      <c r="AD81" s="319" t="inlineStr">
        <f aca="false">IF($B81="","",IF(COUNTIFS('English Scores- Leveled papers'!$H$4:$KM$4,AD$3,'English Scores- Leveled papers'!$H83:$KM83,"&lt;&gt;")=0,"",SUMIF('English Scores- Leveled papers'!$H$4:$KM$4,AD$3,'English Scores- Leveled papers'!$H83:$KM83)))</f>
        <is>
          <t/>
        </is>
      </c>
      <c r="AE81" s="319" t="inlineStr">
        <f aca="false">IF($B81="","",IF(COUNTIFS('English Scores- Leveled papers'!$H$4:$KM$4,AE$3,'English Scores- Leveled papers'!$H83:$KM83,"&lt;&gt;")=0,"",SUMIF('English Scores- Leveled papers'!$H$4:$KM$4,AE$3,'English Scores- Leveled papers'!$H83:$KM83)))</f>
        <is>
          <t/>
        </is>
      </c>
      <c r="AF81" s="319" t="inlineStr">
        <f aca="false">IF($B81="","",IF(COUNTIFS('English Scores- Leveled papers'!$H$4:$KM$4,AF$3,'English Scores- Leveled papers'!$H83:$KM83,"&lt;&gt;")=0,"",SUMIF('English Scores- Leveled papers'!$H$4:$KM$4,AF$3,'English Scores- Leveled papers'!$H83:$KM83)))</f>
        <is>
          <t/>
        </is>
      </c>
      <c r="AG81" s="319" t="inlineStr">
        <f aca="false">IF($B81="","",IF(COUNTIFS('English Scores- Leveled papers'!$H$4:$KM$4,AG$3,'English Scores- Leveled papers'!$H83:$KM83,"&lt;&gt;")=0,"",SUMIF('English Scores- Leveled papers'!$H$4:$KM$4,AG$3,'English Scores- Leveled papers'!$H83:$KM83)))</f>
        <is>
          <t/>
        </is>
      </c>
      <c r="AH81" s="319" t="inlineStr">
        <f aca="false">IF($B81="","",IF(COUNTIFS('English Scores- Leveled papers'!$H$4:$KM$4,AH$3,'English Scores- Leveled papers'!$H83:$KM83,"&lt;&gt;")=0,"",SUMIF('English Scores- Leveled papers'!$H$4:$KM$4,AH$3,'English Scores- Leveled papers'!$H83:$KM83)))</f>
        <is>
          <t/>
        </is>
      </c>
      <c r="AI81" s="752" t="inlineStr">
        <f aca="false">IF($B81="","",IF(COUNTIFS('English Scores- Leveled papers'!$H$4:$KM$4,AI$3,'English Scores- Leveled papers'!$H83:$KM83,"&lt;&gt;")=0,"",SUMIF('English Scores- Leveled papers'!$H$4:$KM$4,AI$3,'English Scores- Leveled papers'!$H83:$KM83)))</f>
        <is>
          <t/>
        </is>
      </c>
      <c r="AJ81" s="752" t="inlineStr">
        <f aca="false">IF($B81="","",IF(COUNTIFS('English Scores- Leveled papers'!$H$4:$KM$4,AJ$3,'English Scores- Leveled papers'!$H83:$KM83,"&lt;&gt;")=0,"",SUMIF('English Scores- Leveled papers'!$H$4:$KM$4,AJ$3,'English Scores- Leveled papers'!$H83:$KM83)))</f>
        <is>
          <t/>
        </is>
      </c>
      <c r="AK81" s="752" t="inlineStr">
        <f aca="false">IF($B81="","",IF(COUNTIFS('English Scores- Leveled papers'!$H$4:$KM$4,AK$3,'English Scores- Leveled papers'!$H83:$KM83,"&lt;&gt;")=0,"",SUMIF('English Scores- Leveled papers'!$H$4:$KM$4,AK$3,'English Scores- Leveled papers'!$H83:$KM83)))</f>
        <is>
          <t/>
        </is>
      </c>
      <c r="AL81" s="752" t="inlineStr">
        <f aca="false">IF($B81="","",IF(COUNTIFS('English Scores- Leveled papers'!$H$4:$KM$4,AL$3,'English Scores- Leveled papers'!$H83:$KM83,"&lt;&gt;")=0,"",SUMIF('English Scores- Leveled papers'!$H$4:$KM$4,AL$3,'English Scores- Leveled papers'!$H83:$KM83)))</f>
        <is>
          <t/>
        </is>
      </c>
      <c r="AM81" s="752" t="inlineStr">
        <f aca="false">IF($B81="","",IF(COUNTIFS('English Scores- Leveled papers'!$H$4:$KM$4,AM$3,'English Scores- Leveled papers'!$H83:$KM83,"&lt;&gt;")=0,"",SUMIF('English Scores- Leveled papers'!$H$4:$KM$4,AM$3,'English Scores- Leveled papers'!$H83:$KM83)))</f>
        <is>
          <t/>
        </is>
      </c>
      <c r="AN81" s="752" t="inlineStr">
        <f aca="false">IF($B81="","",IF(COUNTIFS('English Scores- Leveled papers'!$H$4:$KM$4,AN$3,'English Scores- Leveled papers'!$H83:$KM83,"&lt;&gt;")=0,"",SUMIF('English Scores- Leveled papers'!$H$4:$KM$4,AN$3,'English Scores- Leveled papers'!$H83:$KM83)))</f>
        <is>
          <t/>
        </is>
      </c>
      <c r="AO81" s="319" t="inlineStr">
        <f aca="false">IF($B81="","",IF(COUNTIFS('English Scores- Leveled papers'!$H$4:$KM$4,AO$3,'English Scores- Leveled papers'!$H83:$KM83,"&lt;&gt;")=0,"",SUMIF('English Scores- Leveled papers'!$H$4:$KM$4,AO$3,'English Scores- Leveled papers'!$H83:$KM83)))</f>
        <is>
          <t/>
        </is>
      </c>
      <c r="AP81" s="319" t="inlineStr">
        <f aca="false">IF($B81="","",IF(COUNTIFS('English Scores- Leveled papers'!$H$4:$KM$4,AP$3,'English Scores- Leveled papers'!$H83:$KM83,"&lt;&gt;")=0,"",SUMIF('English Scores- Leveled papers'!$H$4:$KM$4,AP$3,'English Scores- Leveled papers'!$H83:$KM83)))</f>
        <is>
          <t/>
        </is>
      </c>
      <c r="AQ81" s="319" t="inlineStr">
        <f aca="false">IF($B81="","",IF(COUNTIFS('English Scores- Leveled papers'!$H$4:$KM$4,AQ$3,'English Scores- Leveled papers'!$H83:$KM83,"&lt;&gt;")=0,"",SUMIF('English Scores- Leveled papers'!$H$4:$KM$4,AQ$3,'English Scores- Leveled papers'!$H83:$KM83)))</f>
        <is>
          <t/>
        </is>
      </c>
      <c r="AR81" s="319" t="inlineStr">
        <f aca="false">IF($B81="","",IF(COUNTIFS('English Scores- Leveled papers'!$H$4:$KM$4,AR$3,'English Scores- Leveled papers'!$H83:$KM83,"&lt;&gt;")=0,"",SUMIF('English Scores- Leveled papers'!$H$4:$KM$4,AR$3,'English Scores- Leveled papers'!$H83:$KM83)))</f>
        <is>
          <t/>
        </is>
      </c>
      <c r="AS81" s="319" t="inlineStr">
        <f aca="false">IF($B81="","",IF(COUNTIFS('English Scores- Leveled papers'!$H$4:$KM$4,AS$3,'English Scores- Leveled papers'!$H83:$KM83,"&lt;&gt;")=0,"",SUMIF('English Scores- Leveled papers'!$H$4:$KM$4,AS$3,'English Scores- Leveled papers'!$H83:$KM83)))</f>
        <is>
          <t/>
        </is>
      </c>
      <c r="AT81" s="319" t="inlineStr">
        <f aca="false">IF($B81="","",IF(COUNTIFS('English Scores- Leveled papers'!$H$4:$KM$4,AT$3,'English Scores- Leveled papers'!$H83:$KM83,"&lt;&gt;")=0,"",SUMIF('English Scores- Leveled papers'!$H$4:$KM$4,AT$3,'English Scores- Leveled papers'!$H83:$KM83)))</f>
        <is>
          <t/>
        </is>
      </c>
      <c r="AU81" s="319" t="inlineStr">
        <f aca="false">IF($B81="","",IF(COUNTIFS('English Scores- Leveled papers'!$H$4:$KM$4,AU$3,'English Scores- Leveled papers'!$H83:$KM83,"&lt;&gt;")=0,"",SUMIF('English Scores- Leveled papers'!$H$4:$KM$4,AU$3,'English Scores- Leveled papers'!$H83:$KM83)))</f>
        <is>
          <t/>
        </is>
      </c>
      <c r="AV81" s="319" t="inlineStr">
        <f aca="false">IF($B81="","",IF(COUNTIFS('English Scores- Leveled papers'!$H$4:$KM$4,AV$3,'English Scores- Leveled papers'!$H83:$KM83,"&lt;&gt;")=0,"",SUMIF('English Scores- Leveled papers'!$H$4:$KM$4,AV$3,'English Scores- Leveled papers'!$H83:$KM83)))</f>
        <is>
          <t/>
        </is>
      </c>
      <c r="AW81" s="319" t="inlineStr">
        <f aca="false">IF($B81="","",IF(COUNTIFS('English Scores- Leveled papers'!$H$4:$KM$4,AW$3,'English Scores- Leveled papers'!$H83:$KM83,"&lt;&gt;")=0,"",SUMIF('English Scores- Leveled papers'!$H$4:$KM$4,AW$3,'English Scores- Leveled papers'!$H83:$KM83)))</f>
        <is>
          <t/>
        </is>
      </c>
      <c r="AX81" s="319" t="inlineStr">
        <f aca="false">IF($B81="","",IF(COUNTIFS('English Scores- Leveled papers'!$H$4:$KM$4,AX$3,'English Scores- Leveled papers'!$H83:$KM83,"&lt;&gt;")=0,"",SUMIF('English Scores- Leveled papers'!$H$4:$KM$4,AX$3,'English Scores- Leveled papers'!$H83:$KM83)))</f>
        <is>
          <t/>
        </is>
      </c>
      <c r="AY81" s="319" t="inlineStr">
        <f aca="false">IF($B81="","",IF(COUNTIFS('English Scores- Leveled papers'!$H$4:$KM$4,AY$3,'English Scores- Leveled papers'!$H83:$KM83,"&lt;&gt;")=0,"",SUMIF('English Scores- Leveled papers'!$H$4:$KM$4,AY$3,'English Scores- Leveled papers'!$H83:$KM83)))</f>
        <is>
          <t/>
        </is>
      </c>
      <c r="AZ81" s="752" t="inlineStr">
        <f aca="false">IF($B81="","",IF(COUNTIFS('English Scores- Leveled papers'!$H$4:$KM$4,AZ$3,'English Scores- Leveled papers'!$H83:$KM83,"&lt;&gt;")=0,"",SUMIF('English Scores- Leveled papers'!$H$4:$KM$4,AZ$3,'English Scores- Leveled papers'!$H83:$KM83)))</f>
        <is>
          <t/>
        </is>
      </c>
      <c r="BA81" s="752" t="inlineStr">
        <f aca="false">IF($B81="","",IF(COUNTIFS('English Scores- Leveled papers'!$H$4:$KM$4,BA$3,'English Scores- Leveled papers'!$H83:$KM83,"&lt;&gt;")=0,"",SUMIF('English Scores- Leveled papers'!$H$4:$KM$4,BA$3,'English Scores- Leveled papers'!$H83:$KM83)))</f>
        <is>
          <t/>
        </is>
      </c>
      <c r="BB81" s="752" t="inlineStr">
        <f aca="false">IF($B81="","",IF(COUNTIFS('English Scores- Leveled papers'!$H$4:$KM$4,BB$3,'English Scores- Leveled papers'!$H83:$KM83,"&lt;&gt;")=0,"",SUMIF('English Scores- Leveled papers'!$H$4:$KM$4,BB$3,'English Scores- Leveled papers'!$H83:$KM83)))</f>
        <is>
          <t/>
        </is>
      </c>
      <c r="BC81" s="752" t="inlineStr">
        <f aca="false">IF($B81="","",IF(COUNTIFS('English Scores- Leveled papers'!$H$4:$KM$4,BC$3,'English Scores- Leveled papers'!$H83:$KM83,"&lt;&gt;")=0,"",SUMIF('English Scores- Leveled papers'!$H$4:$KM$4,BC$3,'English Scores- Leveled papers'!$H83:$KM83)))</f>
        <is>
          <t/>
        </is>
      </c>
      <c r="BD81" s="752"/>
      <c r="BE81" s="752"/>
      <c r="BF81" s="752" t="inlineStr">
        <f aca="false">IF($B81="","",IF(COUNTIFS('English Scores- Leveled papers'!$H$4:$KM$4,BF$3,'English Scores- Leveled papers'!$H83:$KM83,"&lt;&gt;")=0,"",SUMIF('English Scores- Leveled papers'!$H$4:$KM$4,BF$3,'English Scores- Leveled papers'!$H83:$KM83)))</f>
        <is>
          <t/>
        </is>
      </c>
      <c r="BG81" s="752" t="inlineStr">
        <f aca="false">IF($B81="","",IF(COUNTIFS('English Scores- Leveled papers'!$H$4:$KM$4,BG$3,'English Scores- Leveled papers'!$H83:$KM83,"&lt;&gt;")=0,"",SUMIF('English Scores- Leveled papers'!$H$4:$KM$4,BG$3,'English Scores- Leveled papers'!$H83:$KM83)))</f>
        <is>
          <t/>
        </is>
      </c>
      <c r="BH81" s="752" t="inlineStr">
        <f aca="false">IF($B81="","",IF(COUNTIFS('English Scores- Leveled papers'!$H$4:$KM$4,BH$3,'English Scores- Leveled papers'!$H83:$KM83,"&lt;&gt;")=0,"",SUMIF('English Scores- Leveled papers'!$H$4:$KM$4,BH$3,'English Scores- Leveled papers'!$H83:$KM83)))</f>
        <is>
          <t/>
        </is>
      </c>
      <c r="BI81" s="752" t="inlineStr">
        <f aca="false">IF($B81="","",IF(COUNTIFS('English Scores- Leveled papers'!$H$4:$KM$4,BI$3,'English Scores- Leveled papers'!$H83:$KM83,"&lt;&gt;")=0,"",SUMIF('English Scores- Leveled papers'!$H$4:$KM$4,BI$3,'English Scores- Leveled papers'!$H83:$KM83)))</f>
        <is>
          <t/>
        </is>
      </c>
      <c r="BJ81" s="752" t="inlineStr">
        <f aca="false">IF($B81="","",IF(COUNTIFS('English Scores- Leveled papers'!$H$4:$KM$4,BJ$3,'English Scores- Leveled papers'!$H83:$KM83,"&lt;&gt;")=0,"",SUMIF('English Scores- Leveled papers'!$H$4:$KM$4,BJ$3,'English Scores- Leveled papers'!$H83:$KM83)))</f>
        <is>
          <t/>
        </is>
      </c>
      <c r="BK81" s="752" t="inlineStr">
        <f aca="false">IF($B81="","",IF(COUNTIFS('English Scores- Leveled papers'!$H$4:$KM$4,BK$3,'English Scores- Leveled papers'!$H83:$KM83,"&lt;&gt;")=0,"",SUMIF('English Scores- Leveled papers'!$H$4:$KM$4,BK$3,'English Scores- Leveled papers'!$H83:$KM83)))</f>
        <is>
          <t/>
        </is>
      </c>
      <c r="BL81" s="752" t="inlineStr">
        <f aca="false">IF($B81="","",IF(COUNTIFS('English Scores- Leveled papers'!$H$4:$KM$4,BL$3,'English Scores- Leveled papers'!$H83:$KM83,"&lt;&gt;")=0,"",SUMIF('English Scores- Leveled papers'!$H$4:$KM$4,BL$3,'English Scores- Leveled papers'!$H83:$KM83)))</f>
        <is>
          <t/>
        </is>
      </c>
      <c r="BM81" s="752" t="inlineStr">
        <f aca="false">IF($B81="","",IF(COUNTIFS('English Scores- Leveled papers'!$H$4:$KM$4,BM$3,'English Scores- Leveled papers'!$H83:$KM83,"&lt;&gt;")=0,"",SUMIF('English Scores- Leveled papers'!$H$4:$KM$4,BM$3,'English Scores- Leveled papers'!$H83:$KM83)))</f>
        <is>
          <t/>
        </is>
      </c>
      <c r="BN81" s="752" t="inlineStr">
        <f aca="false">IF($B81="","",IF(COUNTIFS('English Scores- Leveled papers'!$H$4:$KM$4,BN$3,'English Scores- Leveled papers'!$H83:$KM83,"&lt;&gt;")=0,"",SUMIF('English Scores- Leveled papers'!$H$4:$KM$4,BN$3,'English Scores- Leveled papers'!$H83:$KM83)))</f>
        <is>
          <t/>
        </is>
      </c>
      <c r="BO81" s="752" t="inlineStr">
        <f aca="false">IF($B81="","",IF(COUNTIFS('English Scores- Leveled papers'!$H$4:$KM$4,BO$3,'English Scores- Leveled papers'!$H83:$KM83,"&lt;&gt;")=0,"",SUMIF('English Scores- Leveled papers'!$H$4:$KM$4,BO$3,'English Scores- Leveled papers'!$H83:$KM83)))</f>
        <is>
          <t/>
        </is>
      </c>
      <c r="BP81" s="319" t="inlineStr">
        <f aca="false">IF($B81="","",IF(COUNTIFS('English Scores- Leveled papers'!$H$4:$KM$4,BP$3,'English Scores- Leveled papers'!$H83:$KM83,"&lt;&gt;")=0,"",SUMIF('English Scores- Leveled papers'!$H$4:$KM$4,BP$3,'English Scores- Leveled papers'!$H83:$KM83)))</f>
        <is>
          <t/>
        </is>
      </c>
      <c r="BQ81" s="319" t="inlineStr">
        <f aca="false">IF($B81="","",IF(COUNTIFS('English Scores- Leveled papers'!$H$4:$KM$4,BQ$3,'English Scores- Leveled papers'!$H83:$KM83,"&lt;&gt;")=0,"",SUMIF('English Scores- Leveled papers'!$H$4:$KM$4,BQ$3,'English Scores- Leveled papers'!$H83:$KM83)))</f>
        <is>
          <t/>
        </is>
      </c>
      <c r="BR81" s="319" t="inlineStr">
        <f aca="false">IF($B81="","",IF(COUNTIFS('English Scores- Leveled papers'!$H$4:$KM$4,BR$3,'English Scores- Leveled papers'!$H83:$KM83,"&lt;&gt;")=0,"",SUMIF('English Scores- Leveled papers'!$H$4:$KM$4,BR$3,'English Scores- Leveled papers'!$H83:$KM83)))</f>
        <is>
          <t/>
        </is>
      </c>
      <c r="BS81" s="319" t="inlineStr">
        <f aca="false">IF($B81="","",IF(COUNTIFS('English Scores- Leveled papers'!$H$4:$KM$4,BS$3,'English Scores- Leveled papers'!$H83:$KM83,"&lt;&gt;")=0,"",SUMIF('English Scores- Leveled papers'!$H$4:$KM$4,BS$3,'English Scores- Leveled papers'!$H83:$KM83)))</f>
        <is>
          <t/>
        </is>
      </c>
      <c r="BT81" s="319" t="inlineStr">
        <f aca="false">IF($B81="","",IF(COUNTIFS('English Scores- Leveled papers'!$H$4:$KM$4,BT$3,'English Scores- Leveled papers'!$H83:$KM83,"&lt;&gt;")=0,"",SUMIF('English Scores- Leveled papers'!$H$4:$KM$4,BT$3,'English Scores- Leveled papers'!$H83:$KM83)))</f>
        <is>
          <t/>
        </is>
      </c>
      <c r="BU81" s="319" t="inlineStr">
        <f aca="false">IF($B81="","",IF(COUNTIFS('English Scores- Leveled papers'!$H$4:$KM$4,BU$3,'English Scores- Leveled papers'!$H83:$KM83,"&lt;&gt;")=0,"",SUMIF('English Scores- Leveled papers'!$H$4:$KM$4,BU$3,'English Scores- Leveled papers'!$H83:$KM83)))</f>
        <is>
          <t/>
        </is>
      </c>
      <c r="BV81" s="319" t="inlineStr">
        <f aca="false">IF($B81="","",IF(COUNTIFS('English Scores- Leveled papers'!$H$4:$KM$4,BV$3,'English Scores- Leveled papers'!$H83:$KM83,"&lt;&gt;")=0,"",SUMIF('English Scores- Leveled papers'!$H$4:$KM$4,BV$3,'English Scores- Leveled papers'!$H83:$KM83)))</f>
        <is>
          <t/>
        </is>
      </c>
      <c r="BW81" s="319" t="inlineStr">
        <f aca="false">IF($B81="","",IF(COUNTIFS('English Scores- Leveled papers'!$H$4:$KM$4,BW$3,'English Scores- Leveled papers'!$H83:$KM83,"&lt;&gt;")=0,"",SUMIF('English Scores- Leveled papers'!$H$4:$KM$4,BW$3,'English Scores- Leveled papers'!$H83:$KM83)))</f>
        <is>
          <t/>
        </is>
      </c>
      <c r="BX81" s="752" t="inlineStr">
        <f aca="false">IF($B81="","",IF(COUNTIFS('English Scores- Leveled papers'!$H$4:$KM$4,BX$3,'English Scores- Leveled papers'!$H83:$KM83,"&lt;&gt;")=0,"",SUMIF('English Scores- Leveled papers'!$H$4:$KM$4,BX$3,'English Scores- Leveled papers'!$H83:$KM83)))</f>
        <is>
          <t/>
        </is>
      </c>
      <c r="BY81" s="752" t="inlineStr">
        <f aca="false">IF($B81="","",IF(COUNTIFS('English Scores- Leveled papers'!$H$4:$KM$4,BY$3,'English Scores- Leveled papers'!$H83:$KM83,"&lt;&gt;")=0,"",SUMIF('English Scores- Leveled papers'!$H$4:$KM$4,BY$3,'English Scores- Leveled papers'!$H83:$KM83)))</f>
        <is>
          <t/>
        </is>
      </c>
      <c r="BZ81" s="752" t="inlineStr">
        <f aca="false">IF($B81="","",IF(COUNTIFS('English Scores- Leveled papers'!$H$4:$KM$4,BZ$3,'English Scores- Leveled papers'!$H83:$KM83,"&lt;&gt;")=0,"",SUMIF('English Scores- Leveled papers'!$H$4:$KM$4,BZ$3,'English Scores- Leveled papers'!$H83:$KM83)))</f>
        <is>
          <t/>
        </is>
      </c>
      <c r="CA81" s="752" t="inlineStr">
        <f aca="false">IF($B81="","",IF(COUNTIFS('English Scores- Leveled papers'!$H$4:$KM$4,CA$3,'English Scores- Leveled papers'!$H83:$KM83,"&lt;&gt;")=0,"",SUMIF('English Scores- Leveled papers'!$H$4:$KM$4,CA$3,'English Scores- Leveled papers'!$H83:$KM83)))</f>
        <is>
          <t/>
        </is>
      </c>
      <c r="CB81" s="752" t="inlineStr">
        <f aca="false">IF($B81="","",IF(COUNTIFS('English Scores- Leveled papers'!$H$4:$KM$4,CB$3,'English Scores- Leveled papers'!$H83:$KM83,"&lt;&gt;")=0,"",SUMIF('English Scores- Leveled papers'!$H$4:$KM$4,CB$3,'English Scores- Leveled papers'!$H83:$KM83)))</f>
        <is>
          <t/>
        </is>
      </c>
      <c r="CC81" s="752" t="inlineStr">
        <f aca="false">IF($B81="","",IF(COUNTIFS('English Scores- Leveled papers'!$H$4:$KM$4,CC$3,'English Scores- Leveled papers'!$H83:$KM83,"&lt;&gt;")=0,"",SUMIF('English Scores- Leveled papers'!$H$4:$KM$4,CC$3,'English Scores- Leveled papers'!$H83:$KM83)))</f>
        <is>
          <t/>
        </is>
      </c>
      <c r="CD81" s="752" t="inlineStr">
        <f aca="false">IF($B81="","",IF(COUNTIFS('English Scores- Leveled papers'!$H$4:$KM$4,CD$3,'English Scores- Leveled papers'!$H83:$KM83,"&lt;&gt;")=0,"",SUMIF('English Scores- Leveled papers'!$H$4:$KM$4,CD$3,'English Scores- Leveled papers'!$H83:$KM83)))</f>
        <is>
          <t/>
        </is>
      </c>
      <c r="CE81" s="752" t="inlineStr">
        <f aca="false">IF($B81="","",IF(COUNTIFS('English Scores- Leveled papers'!$H$4:$KM$4,CE$3,'English Scores- Leveled papers'!$H83:$KM83,"&lt;&gt;")=0,"",SUMIF('English Scores- Leveled papers'!$H$4:$KM$4,CE$3,'English Scores- Leveled papers'!$H83:$KM83)))</f>
        <is>
          <t/>
        </is>
      </c>
      <c r="CF81" s="752" t="inlineStr">
        <f aca="false">IF($B81="","",IF(COUNTIFS('English Scores- Leveled papers'!$H$4:$KM$4,CF$3,'English Scores- Leveled papers'!$H83:$KM83,"&lt;&gt;")=0,"",SUMIF('English Scores- Leveled papers'!$H$4:$KM$4,CF$3,'English Scores- Leveled papers'!$H83:$KM83)))</f>
        <is>
          <t/>
        </is>
      </c>
      <c r="CG81" s="319" t="inlineStr">
        <f aca="false">IF($B81="","",IF(COUNTIFS('English Scores- Leveled papers'!$H$4:$KM$4,CG$3,'English Scores- Leveled papers'!$H83:$KM83,"&lt;&gt;")=0,"",SUMIF('English Scores- Leveled papers'!$H$4:$KM$4,CG$3,'English Scores- Leveled papers'!$H83:$KM83)))</f>
        <is>
          <t/>
        </is>
      </c>
      <c r="CH81" s="319" t="inlineStr">
        <f aca="false">IF($B81="","",IF(COUNTIFS('English Scores- Leveled papers'!$H$4:$KM$4,CH$3,'English Scores- Leveled papers'!$H83:$KM83,"&lt;&gt;")=0,"",SUMIF('English Scores- Leveled papers'!$H$4:$KM$4,CH$3,'English Scores- Leveled papers'!$H83:$KM83)))</f>
        <is>
          <t/>
        </is>
      </c>
      <c r="CI81" s="319" t="inlineStr">
        <f aca="false">IF($B81="","",IF(COUNTIFS('English Scores- Leveled papers'!$H$4:$KM$4,CI$3,'English Scores- Leveled papers'!$H83:$KM83,"&lt;&gt;")=0,"",SUMIF('English Scores- Leveled papers'!$H$4:$KM$4,CI$3,'English Scores- Leveled papers'!$H83:$KM83)))</f>
        <is>
          <t/>
        </is>
      </c>
      <c r="CJ81" s="319" t="inlineStr">
        <f aca="false">IF($B81="","",IF(COUNTIFS('English Scores- Leveled papers'!$H$4:$KM$4,CJ$3,'English Scores- Leveled papers'!$H83:$KM83,"&lt;&gt;")=0,"",SUMIF('English Scores- Leveled papers'!$H$4:$KM$4,CJ$3,'English Scores- Leveled papers'!$H83:$KM83)))</f>
        <is>
          <t/>
        </is>
      </c>
      <c r="CK81" s="319" t="inlineStr">
        <f aca="false">IF($B81="","",IF(COUNTIFS('English Scores- Leveled papers'!$H$4:$KM$4,CK$3,'English Scores- Leveled papers'!$H83:$KM83,"&lt;&gt;")=0,"",SUMIF('English Scores- Leveled papers'!$H$4:$KM$4,CK$3,'English Scores- Leveled papers'!$H83:$KM83)))</f>
        <is>
          <t/>
        </is>
      </c>
      <c r="CL81" s="752" t="inlineStr">
        <f aca="false">IF($B81="","",IF(COUNTIFS('English Scores- Leveled papers'!$H$4:$KM$4,CL$3,'English Scores- Leveled papers'!$H83:$KM83,"&lt;&gt;")=0,"",SUMIF('English Scores- Leveled papers'!$H$4:$KM$4,CL$3,'English Scores- Leveled papers'!$H83:$KM83)))</f>
        <is>
          <t/>
        </is>
      </c>
      <c r="CM81" s="752" t="inlineStr">
        <f aca="false">IF($B81="","",IF(COUNTIFS('English Scores- Leveled papers'!$H$4:$KM$4,CM$3,'English Scores- Leveled papers'!$H83:$KM83,"&lt;&gt;")=0,"",SUMIF('English Scores- Leveled papers'!$H$4:$KM$4,CM$3,'English Scores- Leveled papers'!$H83:$KM83)))</f>
        <is>
          <t/>
        </is>
      </c>
      <c r="CN81" s="752" t="inlineStr">
        <f aca="false">IF($B81="","",IF(COUNTIFS('English Scores- Leveled papers'!$H$4:$KM$4,CN$3,'English Scores- Leveled papers'!$H83:$KM83,"&lt;&gt;")=0,"",SUMIF('English Scores- Leveled papers'!$H$4:$KM$4,CN$3,'English Scores- Leveled papers'!$H83:$KM83)))</f>
        <is>
          <t/>
        </is>
      </c>
      <c r="CO81" s="752" t="inlineStr">
        <f aca="false">IF($B81="","",IF(COUNTIFS('English Scores- Leveled papers'!$H$4:$KM$4,CO$3,'English Scores- Leveled papers'!$H83:$KM83,"&lt;&gt;")=0,"",SUMIF('English Scores- Leveled papers'!$H$4:$KM$4,CO$3,'English Scores- Leveled papers'!$H83:$KM83)))</f>
        <is>
          <t/>
        </is>
      </c>
      <c r="CP81" s="752" t="inlineStr">
        <f aca="false">IF($B81="","",IF(COUNTIFS('English Scores- Leveled papers'!$H$4:$KM$4,CP$3,'English Scores- Leveled papers'!$H83:$KM83,"&lt;&gt;")=0,"",SUMIF('English Scores- Leveled papers'!$H$4:$KM$4,CP$3,'English Scores- Leveled papers'!$H83:$KM83)))</f>
        <is>
          <t/>
        </is>
      </c>
      <c r="CQ81" s="752" t="inlineStr">
        <f aca="false">IF($B81="","",IF(COUNTIFS('English Scores- Leveled papers'!$H$4:$KM$4,CQ$3,'English Scores- Leveled papers'!$H83:$KM83,"&lt;&gt;")=0,"",SUMIF('English Scores- Leveled papers'!$H$4:$KM$4,CQ$3,'English Scores- Leveled papers'!$H83:$KM83)))</f>
        <is>
          <t/>
        </is>
      </c>
      <c r="CR81" s="752" t="inlineStr">
        <f aca="false">IF($B81="","",IF(COUNTIFS('English Scores- Leveled papers'!$H$4:$KM$4,CR$3,'English Scores- Leveled papers'!$H83:$KM83,"&lt;&gt;")=0,"",SUMIF('English Scores- Leveled papers'!$H$4:$KM$4,CR$3,'English Scores- Leveled papers'!$H83:$KM83)))</f>
        <is>
          <t/>
        </is>
      </c>
      <c r="CS81" s="752" t="inlineStr">
        <f aca="false">IF($B81="","",IF(COUNTIFS('English Scores- Leveled papers'!$H$4:$KM$4,CS$3,'English Scores- Leveled papers'!$H83:$KM83,"&lt;&gt;")=0,"",SUMIF('English Scores- Leveled papers'!$H$4:$KM$4,CS$3,'English Scores- Leveled papers'!$H83:$KM83)))</f>
        <is>
          <t/>
        </is>
      </c>
      <c r="CT81" s="319" t="inlineStr">
        <f aca="false">IF($B81="","",IF(COUNTIFS('English Scores- Leveled papers'!$H$4:$KM$4,CT$3,'English Scores- Leveled papers'!$H83:$KM83,"&lt;&gt;")=0,"",SUMIF('English Scores- Leveled papers'!$H$4:$KM$4,CT$3,'English Scores- Leveled papers'!$H83:$KM83)))</f>
        <is>
          <t/>
        </is>
      </c>
      <c r="CU81" s="319" t="inlineStr">
        <f aca="false">IF($B81="","",IF(COUNTIFS('English Scores- Leveled papers'!$H$4:$KM$4,CU$3,'English Scores- Leveled papers'!$H83:$KM83,"&lt;&gt;")=0,"",SUMIF('English Scores- Leveled papers'!$H$4:$KM$4,CU$3,'English Scores- Leveled papers'!$H83:$KM83)))</f>
        <is>
          <t/>
        </is>
      </c>
      <c r="CV81" s="319" t="inlineStr">
        <f aca="false">IF($B81="","",IF(COUNTIFS('English Scores- Leveled papers'!$H$4:$KM$4,CV$3,'English Scores- Leveled papers'!$H83:$KM83,"&lt;&gt;")=0,"",SUMIF('English Scores- Leveled papers'!$H$4:$KM$4,CV$3,'English Scores- Leveled papers'!$H83:$KM83)))</f>
        <is>
          <t/>
        </is>
      </c>
      <c r="CW81" s="319" t="inlineStr">
        <f aca="false">IF($B81="","",IF(COUNTIFS('English Scores- Leveled papers'!$H$4:$KM$4,CW$3,'English Scores- Leveled papers'!$H83:$KM83,"&lt;&gt;")=0,"",SUMIF('English Scores- Leveled papers'!$H$4:$KM$4,CW$3,'English Scores- Leveled papers'!$H83:$KM83)))</f>
        <is>
          <t/>
        </is>
      </c>
      <c r="CX81" s="319" t="inlineStr">
        <f aca="false">IF($B81="","",IF(COUNTIFS('English Scores- Leveled papers'!$H$4:$KM$4,CX$3,'English Scores- Leveled papers'!$H83:$KM83,"&lt;&gt;")=0,"",SUMIF('English Scores- Leveled papers'!$H$4:$KM$4,CX$3,'English Scores- Leveled papers'!$H83:$KM83)))</f>
        <is>
          <t/>
        </is>
      </c>
      <c r="CY81" s="319" t="inlineStr">
        <f aca="false">IF($B81="","",IF(COUNTIFS('English Scores- Leveled papers'!$H$4:$KM$4,CY$3,'English Scores- Leveled papers'!$H83:$KM83,"&lt;&gt;")=0,"",SUMIF('English Scores- Leveled papers'!$H$4:$KM$4,CY$3,'English Scores- Leveled papers'!$H83:$KM83)))</f>
        <is>
          <t/>
        </is>
      </c>
      <c r="CZ81" s="319" t="inlineStr">
        <f aca="false">IF($B81="","",IF(COUNTIFS('English Scores- Leveled papers'!$H$4:$KM$4,CZ$3,'English Scores- Leveled papers'!$H83:$KM83,"&lt;&gt;")=0,"",SUMIF('English Scores- Leveled papers'!$H$4:$KM$4,CZ$3,'English Scores- Leveled papers'!$H83:$KM83)))</f>
        <is>
          <t/>
        </is>
      </c>
      <c r="DA81" s="319" t="inlineStr">
        <f aca="false">IF($B81="","",IF(COUNTIFS('English Scores- Leveled papers'!$H$4:$KM$4,DA$3,'English Scores- Leveled papers'!$H83:$KM83,"&lt;&gt;")=0,"",SUMIF('English Scores- Leveled papers'!$H$4:$KM$4,DA$3,'English Scores- Leveled papers'!$H83:$KM83)))</f>
        <is>
          <t/>
        </is>
      </c>
      <c r="DB81" s="319" t="inlineStr">
        <f aca="false">IF($B81="","",IF(COUNTIFS('English Scores- Leveled papers'!$H$4:$KM$4,DB$3,'English Scores- Leveled papers'!$H83:$KM83,"&lt;&gt;")=0,"",SUMIF('English Scores- Leveled papers'!$H$4:$KM$4,DB$3,'English Scores- Leveled papers'!$H83:$KM83)))</f>
        <is>
          <t/>
        </is>
      </c>
      <c r="DC81" s="319" t="inlineStr">
        <f aca="false">IF($B81="","",IF(COUNTIFS('English Scores- Leveled papers'!$H$4:$KM$4,DC$3,'English Scores- Leveled papers'!$H83:$KM83,"&lt;&gt;")=0,"",SUMIF('English Scores- Leveled papers'!$H$4:$KM$4,DC$3,'English Scores- Leveled papers'!$H83:$KM83)))</f>
        <is>
          <t/>
        </is>
      </c>
      <c r="DD81" s="319" t="inlineStr">
        <f aca="false">IF($B81="","",IF(COUNTIFS('English Scores- Leveled papers'!$H$4:$KM$4,DD$3,'English Scores- Leveled papers'!$H83:$KM83,"&lt;&gt;")=0,"",SUMIF('English Scores- Leveled papers'!$H$4:$KM$4,DD$3,'English Scores- Leveled papers'!$H83:$KM83)))</f>
        <is>
          <t/>
        </is>
      </c>
      <c r="DE81" s="319" t="inlineStr">
        <f aca="false">IF($B81="","",IF(COUNTIFS('English Scores- Leveled papers'!$H$4:$KM$4,DE$3,'English Scores- Leveled papers'!$H83:$KM83,"&lt;&gt;")=0,"",SUMIF('English Scores- Leveled papers'!$H$4:$KM$4,DE$3,'English Scores- Leveled papers'!$H83:$KM83)))</f>
        <is>
          <t/>
        </is>
      </c>
      <c r="DF81" s="752" t="inlineStr">
        <f aca="false">IF($B81="","",IF(COUNTIFS('English Scores- Leveled papers'!$H$4:$KM$4,DF$3,'English Scores- Leveled papers'!$H83:$KM83,"&lt;&gt;")=0,"",SUMIF('English Scores- Leveled papers'!$H$4:$KM$4,DF$3,'English Scores- Leveled papers'!$H83:$KM83)))</f>
        <is>
          <t/>
        </is>
      </c>
      <c r="DG81" s="752" t="inlineStr">
        <f aca="false">IF($B81="","",IF(COUNTIFS('English Scores- Leveled papers'!$H$4:$KM$4,DG$3,'English Scores- Leveled papers'!$H83:$KM83,"&lt;&gt;")=0,"",SUMIF('English Scores- Leveled papers'!$H$4:$KM$4,DG$3,'English Scores- Leveled papers'!$H83:$KM83)))</f>
        <is>
          <t/>
        </is>
      </c>
      <c r="DH81" s="752" t="inlineStr">
        <f aca="false">IF($B81="","",IF(COUNTIFS('English Scores- Leveled papers'!$H$4:$KM$4,DH$3,'English Scores- Leveled papers'!$H83:$KM83,"&lt;&gt;")=0,"",SUMIF('English Scores- Leveled papers'!$H$4:$KM$4,DH$3,'English Scores- Leveled papers'!$H83:$KM83)))</f>
        <is>
          <t/>
        </is>
      </c>
      <c r="DI81" s="752" t="inlineStr">
        <f aca="false">IF($B81="","",IF(COUNTIFS('English Scores- Leveled papers'!$H$4:$KM$4,DI$3,'English Scores- Leveled papers'!$H83:$KM83,"&lt;&gt;")=0,"",SUMIF('English Scores- Leveled papers'!$H$4:$KM$4,DI$3,'English Scores- Leveled papers'!$H83:$KM83)))</f>
        <is>
          <t/>
        </is>
      </c>
      <c r="DJ81" s="752" t="inlineStr">
        <f aca="false">IF($B81="","",IF(COUNTIFS('English Scores- Leveled papers'!$H$4:$KM$4,DJ$3,'English Scores- Leveled papers'!$H83:$KM83,"&lt;&gt;")=0,"",SUMIF('English Scores- Leveled papers'!$H$4:$KM$4,DJ$3,'English Scores- Leveled papers'!$H83:$KM83)))</f>
        <is>
          <t/>
        </is>
      </c>
      <c r="DK81" s="752" t="inlineStr">
        <f aca="false">IF($B81="","",IF(COUNTIFS('English Scores- Leveled papers'!$H$4:$KM$4,DK$3,'English Scores- Leveled papers'!$H83:$KM83,"&lt;&gt;")=0,"",SUMIF('English Scores- Leveled papers'!$H$4:$KM$4,DK$3,'English Scores- Leveled papers'!$H83:$KM83)))</f>
        <is>
          <t/>
        </is>
      </c>
      <c r="DL81" s="752" t="inlineStr">
        <f aca="false">IF($B81="","",IF(COUNTIFS('English Scores- Leveled papers'!$H$4:$KM$4,DL$3,'English Scores- Leveled papers'!$H83:$KM83,"&lt;&gt;")=0,"",SUMIF('English Scores- Leveled papers'!$H$4:$KM$4,DL$3,'English Scores- Leveled papers'!$H83:$KM83)))</f>
        <is>
          <t/>
        </is>
      </c>
      <c r="DM81" s="752" t="inlineStr">
        <f aca="false">IF($B81="","",IF(COUNTIFS('English Scores- Leveled papers'!$H$4:$KM$4,DM$3,'English Scores- Leveled papers'!$H83:$KM83,"&lt;&gt;")=0,"",SUMIF('English Scores- Leveled papers'!$H$4:$KM$4,DM$3,'English Scores- Leveled papers'!$H83:$KM83)))</f>
        <is>
          <t/>
        </is>
      </c>
      <c r="DN81" s="752" t="inlineStr">
        <f aca="false">IF($B81="","",IF(COUNTIFS('English Scores- Leveled papers'!$H$4:$KM$4,DN$3,'English Scores- Leveled papers'!$H83:$KM83,"&lt;&gt;")=0,"",SUMIF('English Scores- Leveled papers'!$H$4:$KM$4,DN$3,'English Scores- Leveled papers'!$H83:$KM83)))</f>
        <is>
          <t/>
        </is>
      </c>
      <c r="DO81" s="752" t="inlineStr">
        <f aca="false">IF($B81="","",IF(COUNTIFS('English Scores- Leveled papers'!$H$4:$KM$4,DO$3,'English Scores- Leveled papers'!$H83:$KM83,"&lt;&gt;")=0,"",SUMIF('English Scores- Leveled papers'!$H$4:$KM$4,DO$3,'English Scores- Leveled papers'!$H83:$KM83)))</f>
        <is>
          <t/>
        </is>
      </c>
      <c r="DP81" s="752" t="inlineStr">
        <f aca="false">IF($B81="","",IF(COUNTIFS('English Scores- Leveled papers'!$H$4:$KM$4,DP$3,'English Scores- Leveled papers'!$H83:$KM83,"&lt;&gt;")=0,"",SUMIF('English Scores- Leveled papers'!$H$4:$KM$4,DP$3,'English Scores- Leveled papers'!$H83:$KM83)))</f>
        <is>
          <t/>
        </is>
      </c>
      <c r="DQ81" s="752" t="inlineStr">
        <f aca="false">IF($B81="","",IF(COUNTIFS('English Scores- Leveled papers'!$H$4:$KM$4,DQ$3,'English Scores- Leveled papers'!$H83:$KM83,"&lt;&gt;")=0,"",SUMIF('English Scores- Leveled papers'!$H$4:$KM$4,DQ$3,'English Scores- Leveled papers'!$H83:$KM83)))</f>
        <is>
          <t/>
        </is>
      </c>
      <c r="DR81" s="319" t="inlineStr">
        <f aca="false">IF($B81="","",IF(COUNTIFS('English Scores- Leveled papers'!$H$4:$KM$4,DR$3,'English Scores- Leveled papers'!$H83:$KM83,"&lt;&gt;")=0,"",SUMIF('English Scores- Leveled papers'!$H$4:$KM$4,DR$3,'English Scores- Leveled papers'!$H83:$KM83)))</f>
        <is>
          <t/>
        </is>
      </c>
      <c r="DS81" s="319" t="inlineStr">
        <f aca="false">IF($B81="","",IF(COUNTIFS('English Scores- Leveled papers'!$H$4:$KM$4,DS$3,'English Scores- Leveled papers'!$H83:$KM83,"&lt;&gt;")=0,"",SUMIF('English Scores- Leveled papers'!$H$4:$KM$4,DS$3,'English Scores- Leveled papers'!$H83:$KM83)))</f>
        <is>
          <t/>
        </is>
      </c>
      <c r="DT81" s="319" t="inlineStr">
        <f aca="false">IF($B81="","",IF(COUNTIFS('English Scores- Leveled papers'!$H$4:$KM$4,DT$3,'English Scores- Leveled papers'!$H83:$KM83,"&lt;&gt;")=0,"",SUMIF('English Scores- Leveled papers'!$H$4:$KM$4,DT$3,'English Scores- Leveled papers'!$H83:$KM83)))</f>
        <is>
          <t/>
        </is>
      </c>
      <c r="DU81" s="319" t="inlineStr">
        <f aca="false">IF($B81="","",IF(COUNTIFS('English Scores- Leveled papers'!$H$4:$KM$4,DU$3,'English Scores- Leveled papers'!$H83:$KM83,"&lt;&gt;")=0,"",SUMIF('English Scores- Leveled papers'!$H$4:$KM$4,DU$3,'English Scores- Leveled papers'!$H83:$KM83)))</f>
        <is>
          <t/>
        </is>
      </c>
      <c r="DV81" s="319" t="inlineStr">
        <f aca="false">IF($B81="","",IF(COUNTIFS('English Scores- Leveled papers'!$H$4:$KM$4,DV$3,'English Scores- Leveled papers'!$H83:$KM83,"&lt;&gt;")=0,"",SUMIF('English Scores- Leveled papers'!$H$4:$KM$4,DV$3,'English Scores- Leveled papers'!$H83:$KM83)))</f>
        <is>
          <t/>
        </is>
      </c>
      <c r="DW81" s="319" t="inlineStr">
        <f aca="false">IF($B81="","",IF(COUNTIFS('English Scores- Leveled papers'!$H$4:$KM$4,DW$3,'English Scores- Leveled papers'!$H83:$KM83,"&lt;&gt;")=0,"",SUMIF('English Scores- Leveled papers'!$H$4:$KM$4,DW$3,'English Scores- Leveled papers'!$H83:$KM83)))</f>
        <is>
          <t/>
        </is>
      </c>
      <c r="DX81" s="319" t="inlineStr">
        <f aca="false">IF($B81="","",IF(COUNTIFS('English Scores- Leveled papers'!$H$4:$KM$4,DX$3,'English Scores- Leveled papers'!$H83:$KM83,"&lt;&gt;")=0,"",SUMIF('English Scores- Leveled papers'!$H$4:$KM$4,DX$3,'English Scores- Leveled papers'!$H83:$KM83)))</f>
        <is>
          <t/>
        </is>
      </c>
      <c r="DY81" s="319" t="inlineStr">
        <f aca="false">IF($B81="","",IF(COUNTIFS('English Scores- Leveled papers'!$H$4:$KM$4,DY$3,'English Scores- Leveled papers'!$H83:$KM83,"&lt;&gt;")=0,"",SUMIF('English Scores- Leveled papers'!$H$4:$KM$4,DY$3,'English Scores- Leveled papers'!$H83:$KM83)))</f>
        <is>
          <t/>
        </is>
      </c>
      <c r="DZ81" s="319" t="inlineStr">
        <f aca="false">IF($B81="","",IF(COUNTIFS('English Scores- Leveled papers'!$H$4:$KM$4,DZ$3,'English Scores- Leveled papers'!$H83:$KM83,"&lt;&gt;")=0,"",SUMIF('English Scores- Leveled papers'!$H$4:$KM$4,DZ$3,'English Scores- Leveled papers'!$H83:$KM83)))</f>
        <is>
          <t/>
        </is>
      </c>
      <c r="EA81" s="319" t="inlineStr">
        <f aca="false">IF($B81="","",IF(COUNTIFS('English Scores- Leveled papers'!$H$4:$KM$4,EA$3,'English Scores- Leveled papers'!$H83:$KM83,"&lt;&gt;")=0,"",SUMIF('English Scores- Leveled papers'!$H$4:$KM$4,EA$3,'English Scores- Leveled papers'!$H83:$KM83)))</f>
        <is>
          <t/>
        </is>
      </c>
      <c r="EB81" s="319" t="inlineStr">
        <f aca="false">IF($B81="","",IF(COUNTIFS('English Scores- Leveled papers'!$H$4:$KM$4,EB$3,'English Scores- Leveled papers'!$H83:$KM83,"&lt;&gt;")=0,"",SUMIF('English Scores- Leveled papers'!$H$4:$KM$4,EB$3,'English Scores- Leveled papers'!$H83:$KM83)))</f>
        <is>
          <t/>
        </is>
      </c>
      <c r="EC81" s="319" t="inlineStr">
        <f aca="false">IF($B81="","",IF(COUNTIFS('English Scores- Leveled papers'!$H$4:$KM$4,EC$3,'English Scores- Leveled papers'!$H83:$KM83,"&lt;&gt;")=0,"",SUMIF('English Scores- Leveled papers'!$H$4:$KM$4,EC$3,'English Scores- Leveled papers'!$H83:$KM83)))</f>
        <is>
          <t/>
        </is>
      </c>
      <c r="ED81" s="752" t="inlineStr">
        <f aca="false">IF($B81="","",IF(COUNTIFS('English Scores- Leveled papers'!$H$4:$KM$4,ED$3,'English Scores- Leveled papers'!$H83:$KM83,"&lt;&gt;")=0,"",SUMIF('English Scores- Leveled papers'!$H$4:$KM$4,ED$3,'English Scores- Leveled papers'!$H83:$KM83)))</f>
        <is>
          <t/>
        </is>
      </c>
      <c r="EE81" s="752" t="inlineStr">
        <f aca="false">IF($B81="","",IF(COUNTIFS('English Scores- Leveled papers'!$H$4:$KM$4,EE$3,'English Scores- Leveled papers'!$H83:$KM83,"&lt;&gt;")=0,"",SUMIF('English Scores- Leveled papers'!$H$4:$KM$4,EE$3,'English Scores- Leveled papers'!$H83:$KM83)))</f>
        <is>
          <t/>
        </is>
      </c>
      <c r="EF81" s="752" t="inlineStr">
        <f aca="false">IF($B81="","",IF(COUNTIFS('English Scores- Leveled papers'!$H$4:$KM$4,EF$3,'English Scores- Leveled papers'!$H83:$KM83,"&lt;&gt;")=0,"",SUMIF('English Scores- Leveled papers'!$H$4:$KM$4,EF$3,'English Scores- Leveled papers'!$H83:$KM83)))</f>
        <is>
          <t/>
        </is>
      </c>
      <c r="EG81" s="752" t="inlineStr">
        <f aca="false">IF($B81="","",IF(COUNTIFS('English Scores- Leveled papers'!$H$4:$KM$4,EG$3,'English Scores- Leveled papers'!$H83:$KM83,"&lt;&gt;")=0,"",SUMIF('English Scores- Leveled papers'!$H$4:$KM$4,EG$3,'English Scores- Leveled papers'!$H83:$KM83)))</f>
        <is>
          <t/>
        </is>
      </c>
      <c r="EH81" s="752" t="inlineStr">
        <f aca="false">IF($B81="","",IF(COUNTIFS('English Scores- Leveled papers'!$H$4:$KM$4,EH$3,'English Scores- Leveled papers'!$H83:$KM83,"&lt;&gt;")=0,"",SUMIF('English Scores- Leveled papers'!$H$4:$KM$4,EH$3,'English Scores- Leveled papers'!$H83:$KM83)))</f>
        <is>
          <t/>
        </is>
      </c>
      <c r="EI81" s="752" t="inlineStr">
        <f aca="false">IF($B81="","",IF(COUNTIFS('English Scores- Leveled papers'!$H$4:$KM$4,EI$3,'English Scores- Leveled papers'!$H83:$KM83,"&lt;&gt;")=0,"",SUMIF('English Scores- Leveled papers'!$H$4:$KM$4,EI$3,'English Scores- Leveled papers'!$H83:$KM83)))</f>
        <is>
          <t/>
        </is>
      </c>
      <c r="EJ81" s="752" t="inlineStr">
        <f aca="false">IF($B81="","",IF(COUNTIFS('English Scores- Leveled papers'!$H$4:$KM$4,EJ$3,'English Scores- Leveled papers'!$H83:$KM83,"&lt;&gt;")=0,"",SUMIF('English Scores- Leveled papers'!$H$4:$KM$4,EJ$3,'English Scores- Leveled papers'!$H83:$KM83)))</f>
        <is>
          <t/>
        </is>
      </c>
      <c r="EK81" s="752" t="inlineStr">
        <f aca="false">IF($B81="","",IF(COUNTIFS('English Scores- Leveled papers'!$H$4:$KM$4,EK$3,'English Scores- Leveled papers'!$H83:$KM83,"&lt;&gt;")=0,"",SUMIF('English Scores- Leveled papers'!$H$4:$KM$4,EK$3,'English Scores- Leveled papers'!$H83:$KM83)))</f>
        <is>
          <t/>
        </is>
      </c>
      <c r="EL81" s="752" t="inlineStr">
        <f aca="false">IF($B81="","",IF(COUNTIFS('English Scores- Leveled papers'!$H$4:$KM$4,EL$3,'English Scores- Leveled papers'!$H83:$KM83,"&lt;&gt;")=0,"",SUMIF('English Scores- Leveled papers'!$H$4:$KM$4,EL$3,'English Scores- Leveled papers'!$H83:$KM83)))</f>
        <is>
          <t/>
        </is>
      </c>
      <c r="EM81" s="752" t="inlineStr">
        <f aca="false">IF($B81="","",IF(COUNTIFS('English Scores- Leveled papers'!$H$4:$KM$4,EM$3,'English Scores- Leveled papers'!$H83:$KM83,"&lt;&gt;")=0,"",SUMIF('English Scores- Leveled papers'!$H$4:$KM$4,EM$3,'English Scores- Leveled papers'!$H83:$KM83)))</f>
        <is>
          <t/>
        </is>
      </c>
      <c r="EN81" s="752" t="inlineStr">
        <f aca="false">IF($B81="","",IF(COUNTIFS('English Scores- Leveled papers'!$H$4:$KM$4,EN$3,'English Scores- Leveled papers'!$H83:$KM83,"&lt;&gt;")=0,"",SUMIF('English Scores- Leveled papers'!$H$4:$KM$4,EN$3,'English Scores- Leveled papers'!$H83:$KM83)))</f>
        <is>
          <t/>
        </is>
      </c>
      <c r="EO81" s="752" t="inlineStr">
        <f aca="false">IF($B81="","",IF(COUNTIFS('English Scores- Leveled papers'!$H$4:$KM$4,EO$3,'English Scores- Leveled papers'!$H83:$KM83,"&lt;&gt;")=0,"",SUMIF('English Scores- Leveled papers'!$H$4:$KM$4,EO$3,'English Scores- Leveled papers'!$H83:$KM83)))</f>
        <is>
          <t/>
        </is>
      </c>
      <c r="EP81" s="752" t="inlineStr">
        <f aca="false">IF($B81="","",IF(COUNTIFS('English Scores- Leveled papers'!$H$4:$KM$4,EP$3,'English Scores- Leveled papers'!$H83:$KM83,"&lt;&gt;")=0,"",SUMIF('English Scores- Leveled papers'!$H$4:$KM$4,EP$3,'English Scores- Leveled papers'!$H83:$KM83)))</f>
        <is>
          <t/>
        </is>
      </c>
    </row>
    <row r="82" customFormat="false" ht="12.75" hidden="false" customHeight="true" outlineLevel="0" collapsed="false">
      <c r="A82" s="315" t="n">
        <v>78</v>
      </c>
      <c r="B82" s="315" t="inlineStr">
        <f aca="false">'English Scores- Leveled papers'!B84</f>
        <is>
          <t/>
        </is>
      </c>
      <c r="C82" s="751" t="e">
        <f aca="false">IF('RC Mastery Check+Question type'!D82="","",IF(OR('RC Mastery Check+Question type'!D82=-0.5,'RC Mastery Check+Question type'!D82=0,'RC Mastery Check+Question type'!D82=0.2,'RC Mastery Check+Question type'!D82=0.5),"NR",'cover sheet'!#ref!))</f>
        <v>#VALUE!</v>
      </c>
      <c r="D82" s="316" t="inlineStr">
        <f aca="false">IF(OR(B82="",COUNT('English Scores- Leveled papers'!AJ84:KM84)=0),"",IF((AND(R82&gt;=(70/100),R82&lt;1.1)),9,IF(AND(Q82&gt;=(70/100),Q82&lt;1.1),8,IF(AND(P82&gt;=(70/100),P82&lt;1.1),7,IF(AND(O82&gt;=(70/100),O82&lt;1.1),6,IF(AND(N82&gt;=0.7,N82&lt;1.1),5,IF(AND(M82&gt;=0.7,M82&lt;1.1),5,IF(AND(L82&gt;=0.7,L82&lt;1.1),4,IF(AND(K82&gt;=0.7,K82&lt;1.1),4,IF(AND(J82&gt;=0.7,J82&lt;1.1),3,IF(AND(I82&gt;=0.7,I82&lt;1.1),3,IF(AND(H82&gt;=0.7,H82&lt;1.1),2,IF(AND(G82&gt;=0.7,G82&lt;1.1),2,IF(AND(F82&gt;=0.7,F82&lt;1.1),1,IF(AND(E82&gt;=0.7,E82&lt;1.1),1,IF(COUNT('English Scores- Leveled papers'!AJ84:AK84)=0,"","NR"))))))))))))))))</f>
        <is>
          <t/>
        </is>
      </c>
      <c r="E82" s="318" t="str">
        <f aca="false">IF((B82=""),"",IF(COUNT(S82:W82)=0,"",ROUND(SUM(S82:W82)/SUM($S$2:$W$2),1)))</f>
        <v/>
      </c>
      <c r="F82" s="318" t="str">
        <f aca="false">IF((B82=""),"",IF(COUNT(X82:AB82)=0,"",ROUND(SUM(X82:AB82)/SUM($X$2:$AB$2),1)))</f>
        <v/>
      </c>
      <c r="G82" s="318" t="str">
        <f aca="false">IFERROR(IF((B82=""),"",IF(COUNT(AC82:AH82)=0,"",ROUND(SUM(AC82:AH82)/SUM($AC$2:$AH$2),1))),"")</f>
        <v/>
      </c>
      <c r="H82" s="318" t="str">
        <f aca="false">IFERROR(IF((B82=""),"",IF(COUNT(AI82:AN82)=0,"",ROUND(SUM(AI82:AN82)/SUM($AI$2:$AN$2),1))),0)</f>
        <v/>
      </c>
      <c r="I82" s="318" t="str">
        <f aca="false">IFERROR(IF((B82=""),"",IF(COUNT(AO82:AY82)=0,"",ROUND(SUM(AO82:AY82)/SUM($AO$2:$AY$2),1))),0)</f>
        <v/>
      </c>
      <c r="J82" s="318" t="str">
        <f aca="false">IFERROR(IF((B82=""),"",IF(COUNT(AZ82:BO82)=0,"",ROUND(SUM(AZ82:BO82)/SUM($AZ$2:$BO$2),1))),0)</f>
        <v/>
      </c>
      <c r="K82" s="318" t="str">
        <f aca="false">IFERROR(IF((B82=""),"",IF(COUNT(BP82:BW82)=0,"",ROUND(SUM(BP82:BW82)/SUM($BP$2:$BW$2),1))),0)</f>
        <v/>
      </c>
      <c r="L82" s="318" t="str">
        <f aca="false">IFERROR(IF((B82=""),"",IF(COUNT(BX82:CF82)=0,"",ROUND(SUM(BX82:CF82)/SUM($BX$2:$CF$2),1))),0)</f>
        <v/>
      </c>
      <c r="M82" s="318" t="str">
        <f aca="false">IFERROR(IF((B82=""),"",IF(COUNT(CG82:CK82)=0,"",ROUND(SUM(CG82:CK82)/SUM($CG$2:$CK$2),1))),0)</f>
        <v/>
      </c>
      <c r="N82" s="318" t="str">
        <f aca="false">IFERROR(IF((B82=""),"",IF(COUNT(CL82:CS82)=0,"",ROUND(SUM(CL82:CS82)/SUM($CL$2:$CS$2),1))),0)</f>
        <v/>
      </c>
      <c r="O82" s="318" t="str">
        <f aca="false">IFERROR(IF((B82=""),"",IF(COUNT(CT82:DE82)=0,"",ROUND(SUM(CT82:DE82)/SUM($CT$2:$DE$2),1))),0)</f>
        <v/>
      </c>
      <c r="P82" s="318" t="str">
        <f aca="false">IFERROR(IF((B82=""),"",IF(COUNT(DF82:DQ82)=0,"",ROUND(SUM(DF82:DQ82)/SUM($DF$2:$DQ$2),1))),0)</f>
        <v/>
      </c>
      <c r="Q82" s="318" t="str">
        <f aca="false">IFERROR(IF((B82=""),"",IF(COUNT(DR82:EB82)=0,"",ROUND(SUM(DR82:EB82)/SUM($DR$2:$EB$2),1))),0)</f>
        <v/>
      </c>
      <c r="R82" s="318" t="str">
        <f aca="false">(IF((B82=""),"",IF(COUNT(ED82:EP82)=0,"",ROUND(SUM(ED82:EP82)/SUM($ED$2:$EP$2),1))))</f>
        <v/>
      </c>
      <c r="S82" s="319" t="inlineStr">
        <f aca="false">IF($B82="","",IF(COUNTIFS('English Scores- Leveled papers'!$H$4:$KM$4,S$3,'English Scores- Leveled papers'!$H84:$KM84,"&lt;&gt;")=0,"",SUMIF('English Scores- Leveled papers'!$H$4:$KM$4,S$3,'English Scores- Leveled papers'!$H84:$KM84)))</f>
        <is>
          <t/>
        </is>
      </c>
      <c r="T82" s="319" t="inlineStr">
        <f aca="false">IF($B82="","",IF(COUNTIFS('English Scores- Leveled papers'!$H$4:$KM$4,T$3,'English Scores- Leveled papers'!$H84:$KM84,"&lt;&gt;")=0,"",SUMIF('English Scores- Leveled papers'!$H$4:$KM$4,T$3,'English Scores- Leveled papers'!$H84:$KM84)))</f>
        <is>
          <t/>
        </is>
      </c>
      <c r="U82" s="319" t="inlineStr">
        <f aca="false">IF($B82="","",IF(COUNTIFS('English Scores- Leveled papers'!$H$4:$KM$4,U$3,'English Scores- Leveled papers'!$H84:$KM84,"&lt;&gt;")=0,"",SUMIF('English Scores- Leveled papers'!$H$4:$KM$4,U$3,'English Scores- Leveled papers'!$H84:$KM84)))</f>
        <is>
          <t/>
        </is>
      </c>
      <c r="V82" s="319" t="inlineStr">
        <f aca="false">IF($B82="","",IF(COUNTIFS('English Scores- Leveled papers'!$H$4:$KM$4,V$3,'English Scores- Leveled papers'!$H84:$KM84,"&lt;&gt;")=0,"",SUMIF('English Scores- Leveled papers'!$H$4:$KM$4,V$3,'English Scores- Leveled papers'!$H84:$KM84)))</f>
        <is>
          <t/>
        </is>
      </c>
      <c r="W82" s="319" t="inlineStr">
        <f aca="false">IF($B82="","",IF(COUNTIFS('English Scores- Leveled papers'!$H$4:$KM$4,W$3,'English Scores- Leveled papers'!$H84:$KM84,"&lt;&gt;")=0,"",SUMIF('English Scores- Leveled papers'!$H$4:$KM$4,W$3,'English Scores- Leveled papers'!$H84:$KM84)))</f>
        <is>
          <t/>
        </is>
      </c>
      <c r="X82" s="752" t="inlineStr">
        <f aca="false">IF($B82="","",IF(COUNTIFS('English Scores- Leveled papers'!$H$4:$KM$4,X$3,'English Scores- Leveled papers'!$H84:$KM84,"&lt;&gt;")=0,"",SUMIF('English Scores- Leveled papers'!$H$4:$KM$4,X$3,'English Scores- Leveled papers'!$H84:$KM84)))</f>
        <is>
          <t/>
        </is>
      </c>
      <c r="Y82" s="752" t="inlineStr">
        <f aca="false">IF($B82="","",IF(COUNTIFS('English Scores- Leveled papers'!$H$4:$KM$4,Y$3,'English Scores- Leveled papers'!$H84:$KM84,"&lt;&gt;")=0,"",SUMIF('English Scores- Leveled papers'!$H$4:$KM$4,Y$3,'English Scores- Leveled papers'!$H84:$KM84)))</f>
        <is>
          <t/>
        </is>
      </c>
      <c r="Z82" s="752" t="inlineStr">
        <f aca="false">IF($B82="","",IF(COUNTIFS('English Scores- Leveled papers'!$H$4:$KM$4,Z$3,'English Scores- Leveled papers'!$H84:$KM84,"&lt;&gt;")=0,"",SUMIF('English Scores- Leveled papers'!$H$4:$KM$4,Z$3,'English Scores- Leveled papers'!$H84:$KM84)))</f>
        <is>
          <t/>
        </is>
      </c>
      <c r="AA82" s="752" t="inlineStr">
        <f aca="false">IF($B82="","",IF(COUNTIFS('English Scores- Leveled papers'!$H$4:$KM$4,AA$3,'English Scores- Leveled papers'!$H84:$KM84,"&lt;&gt;")=0,"",SUMIF('English Scores- Leveled papers'!$H$4:$KM$4,AA$3,'English Scores- Leveled papers'!$H84:$KM84)))</f>
        <is>
          <t/>
        </is>
      </c>
      <c r="AB82" s="752" t="inlineStr">
        <f aca="false">IF($B82="","",IF(COUNTIFS('English Scores- Leveled papers'!$H$4:$KM$4,AB$3,'English Scores- Leveled papers'!$H84:$KM84,"&lt;&gt;")=0,"",SUMIF('English Scores- Leveled papers'!$H$4:$KM$4,AB$3,'English Scores- Leveled papers'!$H84:$KM84)))</f>
        <is>
          <t/>
        </is>
      </c>
      <c r="AC82" s="319" t="inlineStr">
        <f aca="false">IF($B82="","",IF(COUNTIFS('English Scores- Leveled papers'!$H$4:$KM$4,AC$3,'English Scores- Leveled papers'!$H84:$KM84,"&lt;&gt;")=0,"",SUMIF('English Scores- Leveled papers'!$H$4:$KM$4,AC$3,'English Scores- Leveled papers'!$H84:$KM84)))</f>
        <is>
          <t/>
        </is>
      </c>
      <c r="AD82" s="319" t="inlineStr">
        <f aca="false">IF($B82="","",IF(COUNTIFS('English Scores- Leveled papers'!$H$4:$KM$4,AD$3,'English Scores- Leveled papers'!$H84:$KM84,"&lt;&gt;")=0,"",SUMIF('English Scores- Leveled papers'!$H$4:$KM$4,AD$3,'English Scores- Leveled papers'!$H84:$KM84)))</f>
        <is>
          <t/>
        </is>
      </c>
      <c r="AE82" s="319" t="inlineStr">
        <f aca="false">IF($B82="","",IF(COUNTIFS('English Scores- Leveled papers'!$H$4:$KM$4,AE$3,'English Scores- Leveled papers'!$H84:$KM84,"&lt;&gt;")=0,"",SUMIF('English Scores- Leveled papers'!$H$4:$KM$4,AE$3,'English Scores- Leveled papers'!$H84:$KM84)))</f>
        <is>
          <t/>
        </is>
      </c>
      <c r="AF82" s="319" t="inlineStr">
        <f aca="false">IF($B82="","",IF(COUNTIFS('English Scores- Leveled papers'!$H$4:$KM$4,AF$3,'English Scores- Leveled papers'!$H84:$KM84,"&lt;&gt;")=0,"",SUMIF('English Scores- Leveled papers'!$H$4:$KM$4,AF$3,'English Scores- Leveled papers'!$H84:$KM84)))</f>
        <is>
          <t/>
        </is>
      </c>
      <c r="AG82" s="319" t="inlineStr">
        <f aca="false">IF($B82="","",IF(COUNTIFS('English Scores- Leveled papers'!$H$4:$KM$4,AG$3,'English Scores- Leveled papers'!$H84:$KM84,"&lt;&gt;")=0,"",SUMIF('English Scores- Leveled papers'!$H$4:$KM$4,AG$3,'English Scores- Leveled papers'!$H84:$KM84)))</f>
        <is>
          <t/>
        </is>
      </c>
      <c r="AH82" s="319" t="inlineStr">
        <f aca="false">IF($B82="","",IF(COUNTIFS('English Scores- Leveled papers'!$H$4:$KM$4,AH$3,'English Scores- Leveled papers'!$H84:$KM84,"&lt;&gt;")=0,"",SUMIF('English Scores- Leveled papers'!$H$4:$KM$4,AH$3,'English Scores- Leveled papers'!$H84:$KM84)))</f>
        <is>
          <t/>
        </is>
      </c>
      <c r="AI82" s="752" t="inlineStr">
        <f aca="false">IF($B82="","",IF(COUNTIFS('English Scores- Leveled papers'!$H$4:$KM$4,AI$3,'English Scores- Leveled papers'!$H84:$KM84,"&lt;&gt;")=0,"",SUMIF('English Scores- Leveled papers'!$H$4:$KM$4,AI$3,'English Scores- Leveled papers'!$H84:$KM84)))</f>
        <is>
          <t/>
        </is>
      </c>
      <c r="AJ82" s="752" t="inlineStr">
        <f aca="false">IF($B82="","",IF(COUNTIFS('English Scores- Leveled papers'!$H$4:$KM$4,AJ$3,'English Scores- Leveled papers'!$H84:$KM84,"&lt;&gt;")=0,"",SUMIF('English Scores- Leveled papers'!$H$4:$KM$4,AJ$3,'English Scores- Leveled papers'!$H84:$KM84)))</f>
        <is>
          <t/>
        </is>
      </c>
      <c r="AK82" s="752" t="inlineStr">
        <f aca="false">IF($B82="","",IF(COUNTIFS('English Scores- Leveled papers'!$H$4:$KM$4,AK$3,'English Scores- Leveled papers'!$H84:$KM84,"&lt;&gt;")=0,"",SUMIF('English Scores- Leveled papers'!$H$4:$KM$4,AK$3,'English Scores- Leveled papers'!$H84:$KM84)))</f>
        <is>
          <t/>
        </is>
      </c>
      <c r="AL82" s="752" t="inlineStr">
        <f aca="false">IF($B82="","",IF(COUNTIFS('English Scores- Leveled papers'!$H$4:$KM$4,AL$3,'English Scores- Leveled papers'!$H84:$KM84,"&lt;&gt;")=0,"",SUMIF('English Scores- Leveled papers'!$H$4:$KM$4,AL$3,'English Scores- Leveled papers'!$H84:$KM84)))</f>
        <is>
          <t/>
        </is>
      </c>
      <c r="AM82" s="752" t="inlineStr">
        <f aca="false">IF($B82="","",IF(COUNTIFS('English Scores- Leveled papers'!$H$4:$KM$4,AM$3,'English Scores- Leveled papers'!$H84:$KM84,"&lt;&gt;")=0,"",SUMIF('English Scores- Leveled papers'!$H$4:$KM$4,AM$3,'English Scores- Leveled papers'!$H84:$KM84)))</f>
        <is>
          <t/>
        </is>
      </c>
      <c r="AN82" s="752" t="inlineStr">
        <f aca="false">IF($B82="","",IF(COUNTIFS('English Scores- Leveled papers'!$H$4:$KM$4,AN$3,'English Scores- Leveled papers'!$H84:$KM84,"&lt;&gt;")=0,"",SUMIF('English Scores- Leveled papers'!$H$4:$KM$4,AN$3,'English Scores- Leveled papers'!$H84:$KM84)))</f>
        <is>
          <t/>
        </is>
      </c>
      <c r="AO82" s="319" t="inlineStr">
        <f aca="false">IF($B82="","",IF(COUNTIFS('English Scores- Leveled papers'!$H$4:$KM$4,AO$3,'English Scores- Leveled papers'!$H84:$KM84,"&lt;&gt;")=0,"",SUMIF('English Scores- Leveled papers'!$H$4:$KM$4,AO$3,'English Scores- Leveled papers'!$H84:$KM84)))</f>
        <is>
          <t/>
        </is>
      </c>
      <c r="AP82" s="319" t="inlineStr">
        <f aca="false">IF($B82="","",IF(COUNTIFS('English Scores- Leveled papers'!$H$4:$KM$4,AP$3,'English Scores- Leveled papers'!$H84:$KM84,"&lt;&gt;")=0,"",SUMIF('English Scores- Leveled papers'!$H$4:$KM$4,AP$3,'English Scores- Leveled papers'!$H84:$KM84)))</f>
        <is>
          <t/>
        </is>
      </c>
      <c r="AQ82" s="319" t="inlineStr">
        <f aca="false">IF($B82="","",IF(COUNTIFS('English Scores- Leveled papers'!$H$4:$KM$4,AQ$3,'English Scores- Leveled papers'!$H84:$KM84,"&lt;&gt;")=0,"",SUMIF('English Scores- Leveled papers'!$H$4:$KM$4,AQ$3,'English Scores- Leveled papers'!$H84:$KM84)))</f>
        <is>
          <t/>
        </is>
      </c>
      <c r="AR82" s="319" t="inlineStr">
        <f aca="false">IF($B82="","",IF(COUNTIFS('English Scores- Leveled papers'!$H$4:$KM$4,AR$3,'English Scores- Leveled papers'!$H84:$KM84,"&lt;&gt;")=0,"",SUMIF('English Scores- Leveled papers'!$H$4:$KM$4,AR$3,'English Scores- Leveled papers'!$H84:$KM84)))</f>
        <is>
          <t/>
        </is>
      </c>
      <c r="AS82" s="319" t="inlineStr">
        <f aca="false">IF($B82="","",IF(COUNTIFS('English Scores- Leveled papers'!$H$4:$KM$4,AS$3,'English Scores- Leveled papers'!$H84:$KM84,"&lt;&gt;")=0,"",SUMIF('English Scores- Leveled papers'!$H$4:$KM$4,AS$3,'English Scores- Leveled papers'!$H84:$KM84)))</f>
        <is>
          <t/>
        </is>
      </c>
      <c r="AT82" s="319" t="inlineStr">
        <f aca="false">IF($B82="","",IF(COUNTIFS('English Scores- Leveled papers'!$H$4:$KM$4,AT$3,'English Scores- Leveled papers'!$H84:$KM84,"&lt;&gt;")=0,"",SUMIF('English Scores- Leveled papers'!$H$4:$KM$4,AT$3,'English Scores- Leveled papers'!$H84:$KM84)))</f>
        <is>
          <t/>
        </is>
      </c>
      <c r="AU82" s="319" t="inlineStr">
        <f aca="false">IF($B82="","",IF(COUNTIFS('English Scores- Leveled papers'!$H$4:$KM$4,AU$3,'English Scores- Leveled papers'!$H84:$KM84,"&lt;&gt;")=0,"",SUMIF('English Scores- Leveled papers'!$H$4:$KM$4,AU$3,'English Scores- Leveled papers'!$H84:$KM84)))</f>
        <is>
          <t/>
        </is>
      </c>
      <c r="AV82" s="319" t="inlineStr">
        <f aca="false">IF($B82="","",IF(COUNTIFS('English Scores- Leveled papers'!$H$4:$KM$4,AV$3,'English Scores- Leveled papers'!$H84:$KM84,"&lt;&gt;")=0,"",SUMIF('English Scores- Leveled papers'!$H$4:$KM$4,AV$3,'English Scores- Leveled papers'!$H84:$KM84)))</f>
        <is>
          <t/>
        </is>
      </c>
      <c r="AW82" s="319" t="inlineStr">
        <f aca="false">IF($B82="","",IF(COUNTIFS('English Scores- Leveled papers'!$H$4:$KM$4,AW$3,'English Scores- Leveled papers'!$H84:$KM84,"&lt;&gt;")=0,"",SUMIF('English Scores- Leveled papers'!$H$4:$KM$4,AW$3,'English Scores- Leveled papers'!$H84:$KM84)))</f>
        <is>
          <t/>
        </is>
      </c>
      <c r="AX82" s="319" t="inlineStr">
        <f aca="false">IF($B82="","",IF(COUNTIFS('English Scores- Leveled papers'!$H$4:$KM$4,AX$3,'English Scores- Leveled papers'!$H84:$KM84,"&lt;&gt;")=0,"",SUMIF('English Scores- Leveled papers'!$H$4:$KM$4,AX$3,'English Scores- Leveled papers'!$H84:$KM84)))</f>
        <is>
          <t/>
        </is>
      </c>
      <c r="AY82" s="319" t="inlineStr">
        <f aca="false">IF($B82="","",IF(COUNTIFS('English Scores- Leveled papers'!$H$4:$KM$4,AY$3,'English Scores- Leveled papers'!$H84:$KM84,"&lt;&gt;")=0,"",SUMIF('English Scores- Leveled papers'!$H$4:$KM$4,AY$3,'English Scores- Leveled papers'!$H84:$KM84)))</f>
        <is>
          <t/>
        </is>
      </c>
      <c r="AZ82" s="752" t="inlineStr">
        <f aca="false">IF($B82="","",IF(COUNTIFS('English Scores- Leveled papers'!$H$4:$KM$4,AZ$3,'English Scores- Leveled papers'!$H84:$KM84,"&lt;&gt;")=0,"",SUMIF('English Scores- Leveled papers'!$H$4:$KM$4,AZ$3,'English Scores- Leveled papers'!$H84:$KM84)))</f>
        <is>
          <t/>
        </is>
      </c>
      <c r="BA82" s="752" t="inlineStr">
        <f aca="false">IF($B82="","",IF(COUNTIFS('English Scores- Leveled papers'!$H$4:$KM$4,BA$3,'English Scores- Leveled papers'!$H84:$KM84,"&lt;&gt;")=0,"",SUMIF('English Scores- Leveled papers'!$H$4:$KM$4,BA$3,'English Scores- Leveled papers'!$H84:$KM84)))</f>
        <is>
          <t/>
        </is>
      </c>
      <c r="BB82" s="752" t="inlineStr">
        <f aca="false">IF($B82="","",IF(COUNTIFS('English Scores- Leveled papers'!$H$4:$KM$4,BB$3,'English Scores- Leveled papers'!$H84:$KM84,"&lt;&gt;")=0,"",SUMIF('English Scores- Leveled papers'!$H$4:$KM$4,BB$3,'English Scores- Leveled papers'!$H84:$KM84)))</f>
        <is>
          <t/>
        </is>
      </c>
      <c r="BC82" s="752" t="inlineStr">
        <f aca="false">IF($B82="","",IF(COUNTIFS('English Scores- Leveled papers'!$H$4:$KM$4,BC$3,'English Scores- Leveled papers'!$H84:$KM84,"&lt;&gt;")=0,"",SUMIF('English Scores- Leveled papers'!$H$4:$KM$4,BC$3,'English Scores- Leveled papers'!$H84:$KM84)))</f>
        <is>
          <t/>
        </is>
      </c>
      <c r="BD82" s="752"/>
      <c r="BE82" s="752"/>
      <c r="BF82" s="752" t="inlineStr">
        <f aca="false">IF($B82="","",IF(COUNTIFS('English Scores- Leveled papers'!$H$4:$KM$4,BF$3,'English Scores- Leveled papers'!$H84:$KM84,"&lt;&gt;")=0,"",SUMIF('English Scores- Leveled papers'!$H$4:$KM$4,BF$3,'English Scores- Leveled papers'!$H84:$KM84)))</f>
        <is>
          <t/>
        </is>
      </c>
      <c r="BG82" s="752" t="inlineStr">
        <f aca="false">IF($B82="","",IF(COUNTIFS('English Scores- Leveled papers'!$H$4:$KM$4,BG$3,'English Scores- Leveled papers'!$H84:$KM84,"&lt;&gt;")=0,"",SUMIF('English Scores- Leveled papers'!$H$4:$KM$4,BG$3,'English Scores- Leveled papers'!$H84:$KM84)))</f>
        <is>
          <t/>
        </is>
      </c>
      <c r="BH82" s="752" t="inlineStr">
        <f aca="false">IF($B82="","",IF(COUNTIFS('English Scores- Leveled papers'!$H$4:$KM$4,BH$3,'English Scores- Leveled papers'!$H84:$KM84,"&lt;&gt;")=0,"",SUMIF('English Scores- Leveled papers'!$H$4:$KM$4,BH$3,'English Scores- Leveled papers'!$H84:$KM84)))</f>
        <is>
          <t/>
        </is>
      </c>
      <c r="BI82" s="752" t="inlineStr">
        <f aca="false">IF($B82="","",IF(COUNTIFS('English Scores- Leveled papers'!$H$4:$KM$4,BI$3,'English Scores- Leveled papers'!$H84:$KM84,"&lt;&gt;")=0,"",SUMIF('English Scores- Leveled papers'!$H$4:$KM$4,BI$3,'English Scores- Leveled papers'!$H84:$KM84)))</f>
        <is>
          <t/>
        </is>
      </c>
      <c r="BJ82" s="752" t="inlineStr">
        <f aca="false">IF($B82="","",IF(COUNTIFS('English Scores- Leveled papers'!$H$4:$KM$4,BJ$3,'English Scores- Leveled papers'!$H84:$KM84,"&lt;&gt;")=0,"",SUMIF('English Scores- Leveled papers'!$H$4:$KM$4,BJ$3,'English Scores- Leveled papers'!$H84:$KM84)))</f>
        <is>
          <t/>
        </is>
      </c>
      <c r="BK82" s="752" t="inlineStr">
        <f aca="false">IF($B82="","",IF(COUNTIFS('English Scores- Leveled papers'!$H$4:$KM$4,BK$3,'English Scores- Leveled papers'!$H84:$KM84,"&lt;&gt;")=0,"",SUMIF('English Scores- Leveled papers'!$H$4:$KM$4,BK$3,'English Scores- Leveled papers'!$H84:$KM84)))</f>
        <is>
          <t/>
        </is>
      </c>
      <c r="BL82" s="752" t="inlineStr">
        <f aca="false">IF($B82="","",IF(COUNTIFS('English Scores- Leveled papers'!$H$4:$KM$4,BL$3,'English Scores- Leveled papers'!$H84:$KM84,"&lt;&gt;")=0,"",SUMIF('English Scores- Leveled papers'!$H$4:$KM$4,BL$3,'English Scores- Leveled papers'!$H84:$KM84)))</f>
        <is>
          <t/>
        </is>
      </c>
      <c r="BM82" s="752" t="inlineStr">
        <f aca="false">IF($B82="","",IF(COUNTIFS('English Scores- Leveled papers'!$H$4:$KM$4,BM$3,'English Scores- Leveled papers'!$H84:$KM84,"&lt;&gt;")=0,"",SUMIF('English Scores- Leveled papers'!$H$4:$KM$4,BM$3,'English Scores- Leveled papers'!$H84:$KM84)))</f>
        <is>
          <t/>
        </is>
      </c>
      <c r="BN82" s="752" t="inlineStr">
        <f aca="false">IF($B82="","",IF(COUNTIFS('English Scores- Leveled papers'!$H$4:$KM$4,BN$3,'English Scores- Leveled papers'!$H84:$KM84,"&lt;&gt;")=0,"",SUMIF('English Scores- Leveled papers'!$H$4:$KM$4,BN$3,'English Scores- Leveled papers'!$H84:$KM84)))</f>
        <is>
          <t/>
        </is>
      </c>
      <c r="BO82" s="752" t="inlineStr">
        <f aca="false">IF($B82="","",IF(COUNTIFS('English Scores- Leveled papers'!$H$4:$KM$4,BO$3,'English Scores- Leveled papers'!$H84:$KM84,"&lt;&gt;")=0,"",SUMIF('English Scores- Leveled papers'!$H$4:$KM$4,BO$3,'English Scores- Leveled papers'!$H84:$KM84)))</f>
        <is>
          <t/>
        </is>
      </c>
      <c r="BP82" s="319" t="inlineStr">
        <f aca="false">IF($B82="","",IF(COUNTIFS('English Scores- Leveled papers'!$H$4:$KM$4,BP$3,'English Scores- Leveled papers'!$H84:$KM84,"&lt;&gt;")=0,"",SUMIF('English Scores- Leveled papers'!$H$4:$KM$4,BP$3,'English Scores- Leveled papers'!$H84:$KM84)))</f>
        <is>
          <t/>
        </is>
      </c>
      <c r="BQ82" s="319" t="inlineStr">
        <f aca="false">IF($B82="","",IF(COUNTIFS('English Scores- Leveled papers'!$H$4:$KM$4,BQ$3,'English Scores- Leveled papers'!$H84:$KM84,"&lt;&gt;")=0,"",SUMIF('English Scores- Leveled papers'!$H$4:$KM$4,BQ$3,'English Scores- Leveled papers'!$H84:$KM84)))</f>
        <is>
          <t/>
        </is>
      </c>
      <c r="BR82" s="319" t="inlineStr">
        <f aca="false">IF($B82="","",IF(COUNTIFS('English Scores- Leveled papers'!$H$4:$KM$4,BR$3,'English Scores- Leveled papers'!$H84:$KM84,"&lt;&gt;")=0,"",SUMIF('English Scores- Leveled papers'!$H$4:$KM$4,BR$3,'English Scores- Leveled papers'!$H84:$KM84)))</f>
        <is>
          <t/>
        </is>
      </c>
      <c r="BS82" s="319" t="inlineStr">
        <f aca="false">IF($B82="","",IF(COUNTIFS('English Scores- Leveled papers'!$H$4:$KM$4,BS$3,'English Scores- Leveled papers'!$H84:$KM84,"&lt;&gt;")=0,"",SUMIF('English Scores- Leveled papers'!$H$4:$KM$4,BS$3,'English Scores- Leveled papers'!$H84:$KM84)))</f>
        <is>
          <t/>
        </is>
      </c>
      <c r="BT82" s="319" t="inlineStr">
        <f aca="false">IF($B82="","",IF(COUNTIFS('English Scores- Leveled papers'!$H$4:$KM$4,BT$3,'English Scores- Leveled papers'!$H84:$KM84,"&lt;&gt;")=0,"",SUMIF('English Scores- Leveled papers'!$H$4:$KM$4,BT$3,'English Scores- Leveled papers'!$H84:$KM84)))</f>
        <is>
          <t/>
        </is>
      </c>
      <c r="BU82" s="319" t="inlineStr">
        <f aca="false">IF($B82="","",IF(COUNTIFS('English Scores- Leveled papers'!$H$4:$KM$4,BU$3,'English Scores- Leveled papers'!$H84:$KM84,"&lt;&gt;")=0,"",SUMIF('English Scores- Leveled papers'!$H$4:$KM$4,BU$3,'English Scores- Leveled papers'!$H84:$KM84)))</f>
        <is>
          <t/>
        </is>
      </c>
      <c r="BV82" s="319" t="inlineStr">
        <f aca="false">IF($B82="","",IF(COUNTIFS('English Scores- Leveled papers'!$H$4:$KM$4,BV$3,'English Scores- Leveled papers'!$H84:$KM84,"&lt;&gt;")=0,"",SUMIF('English Scores- Leveled papers'!$H$4:$KM$4,BV$3,'English Scores- Leveled papers'!$H84:$KM84)))</f>
        <is>
          <t/>
        </is>
      </c>
      <c r="BW82" s="319" t="inlineStr">
        <f aca="false">IF($B82="","",IF(COUNTIFS('English Scores- Leveled papers'!$H$4:$KM$4,BW$3,'English Scores- Leveled papers'!$H84:$KM84,"&lt;&gt;")=0,"",SUMIF('English Scores- Leveled papers'!$H$4:$KM$4,BW$3,'English Scores- Leveled papers'!$H84:$KM84)))</f>
        <is>
          <t/>
        </is>
      </c>
      <c r="BX82" s="752" t="inlineStr">
        <f aca="false">IF($B82="","",IF(COUNTIFS('English Scores- Leveled papers'!$H$4:$KM$4,BX$3,'English Scores- Leveled papers'!$H84:$KM84,"&lt;&gt;")=0,"",SUMIF('English Scores- Leveled papers'!$H$4:$KM$4,BX$3,'English Scores- Leveled papers'!$H84:$KM84)))</f>
        <is>
          <t/>
        </is>
      </c>
      <c r="BY82" s="752" t="inlineStr">
        <f aca="false">IF($B82="","",IF(COUNTIFS('English Scores- Leveled papers'!$H$4:$KM$4,BY$3,'English Scores- Leveled papers'!$H84:$KM84,"&lt;&gt;")=0,"",SUMIF('English Scores- Leveled papers'!$H$4:$KM$4,BY$3,'English Scores- Leveled papers'!$H84:$KM84)))</f>
        <is>
          <t/>
        </is>
      </c>
      <c r="BZ82" s="752" t="inlineStr">
        <f aca="false">IF($B82="","",IF(COUNTIFS('English Scores- Leveled papers'!$H$4:$KM$4,BZ$3,'English Scores- Leveled papers'!$H84:$KM84,"&lt;&gt;")=0,"",SUMIF('English Scores- Leveled papers'!$H$4:$KM$4,BZ$3,'English Scores- Leveled papers'!$H84:$KM84)))</f>
        <is>
          <t/>
        </is>
      </c>
      <c r="CA82" s="752" t="inlineStr">
        <f aca="false">IF($B82="","",IF(COUNTIFS('English Scores- Leveled papers'!$H$4:$KM$4,CA$3,'English Scores- Leveled papers'!$H84:$KM84,"&lt;&gt;")=0,"",SUMIF('English Scores- Leveled papers'!$H$4:$KM$4,CA$3,'English Scores- Leveled papers'!$H84:$KM84)))</f>
        <is>
          <t/>
        </is>
      </c>
      <c r="CB82" s="752" t="inlineStr">
        <f aca="false">IF($B82="","",IF(COUNTIFS('English Scores- Leveled papers'!$H$4:$KM$4,CB$3,'English Scores- Leveled papers'!$H84:$KM84,"&lt;&gt;")=0,"",SUMIF('English Scores- Leveled papers'!$H$4:$KM$4,CB$3,'English Scores- Leveled papers'!$H84:$KM84)))</f>
        <is>
          <t/>
        </is>
      </c>
      <c r="CC82" s="752" t="inlineStr">
        <f aca="false">IF($B82="","",IF(COUNTIFS('English Scores- Leveled papers'!$H$4:$KM$4,CC$3,'English Scores- Leveled papers'!$H84:$KM84,"&lt;&gt;")=0,"",SUMIF('English Scores- Leveled papers'!$H$4:$KM$4,CC$3,'English Scores- Leveled papers'!$H84:$KM84)))</f>
        <is>
          <t/>
        </is>
      </c>
      <c r="CD82" s="752" t="inlineStr">
        <f aca="false">IF($B82="","",IF(COUNTIFS('English Scores- Leveled papers'!$H$4:$KM$4,CD$3,'English Scores- Leveled papers'!$H84:$KM84,"&lt;&gt;")=0,"",SUMIF('English Scores- Leveled papers'!$H$4:$KM$4,CD$3,'English Scores- Leveled papers'!$H84:$KM84)))</f>
        <is>
          <t/>
        </is>
      </c>
      <c r="CE82" s="752" t="inlineStr">
        <f aca="false">IF($B82="","",IF(COUNTIFS('English Scores- Leveled papers'!$H$4:$KM$4,CE$3,'English Scores- Leveled papers'!$H84:$KM84,"&lt;&gt;")=0,"",SUMIF('English Scores- Leveled papers'!$H$4:$KM$4,CE$3,'English Scores- Leveled papers'!$H84:$KM84)))</f>
        <is>
          <t/>
        </is>
      </c>
      <c r="CF82" s="752" t="inlineStr">
        <f aca="false">IF($B82="","",IF(COUNTIFS('English Scores- Leveled papers'!$H$4:$KM$4,CF$3,'English Scores- Leveled papers'!$H84:$KM84,"&lt;&gt;")=0,"",SUMIF('English Scores- Leveled papers'!$H$4:$KM$4,CF$3,'English Scores- Leveled papers'!$H84:$KM84)))</f>
        <is>
          <t/>
        </is>
      </c>
      <c r="CG82" s="319" t="inlineStr">
        <f aca="false">IF($B82="","",IF(COUNTIFS('English Scores- Leveled papers'!$H$4:$KM$4,CG$3,'English Scores- Leveled papers'!$H84:$KM84,"&lt;&gt;")=0,"",SUMIF('English Scores- Leveled papers'!$H$4:$KM$4,CG$3,'English Scores- Leveled papers'!$H84:$KM84)))</f>
        <is>
          <t/>
        </is>
      </c>
      <c r="CH82" s="319" t="inlineStr">
        <f aca="false">IF($B82="","",IF(COUNTIFS('English Scores- Leveled papers'!$H$4:$KM$4,CH$3,'English Scores- Leveled papers'!$H84:$KM84,"&lt;&gt;")=0,"",SUMIF('English Scores- Leveled papers'!$H$4:$KM$4,CH$3,'English Scores- Leveled papers'!$H84:$KM84)))</f>
        <is>
          <t/>
        </is>
      </c>
      <c r="CI82" s="319" t="inlineStr">
        <f aca="false">IF($B82="","",IF(COUNTIFS('English Scores- Leveled papers'!$H$4:$KM$4,CI$3,'English Scores- Leveled papers'!$H84:$KM84,"&lt;&gt;")=0,"",SUMIF('English Scores- Leveled papers'!$H$4:$KM$4,CI$3,'English Scores- Leveled papers'!$H84:$KM84)))</f>
        <is>
          <t/>
        </is>
      </c>
      <c r="CJ82" s="319" t="inlineStr">
        <f aca="false">IF($B82="","",IF(COUNTIFS('English Scores- Leveled papers'!$H$4:$KM$4,CJ$3,'English Scores- Leveled papers'!$H84:$KM84,"&lt;&gt;")=0,"",SUMIF('English Scores- Leveled papers'!$H$4:$KM$4,CJ$3,'English Scores- Leveled papers'!$H84:$KM84)))</f>
        <is>
          <t/>
        </is>
      </c>
      <c r="CK82" s="319" t="inlineStr">
        <f aca="false">IF($B82="","",IF(COUNTIFS('English Scores- Leveled papers'!$H$4:$KM$4,CK$3,'English Scores- Leveled papers'!$H84:$KM84,"&lt;&gt;")=0,"",SUMIF('English Scores- Leveled papers'!$H$4:$KM$4,CK$3,'English Scores- Leveled papers'!$H84:$KM84)))</f>
        <is>
          <t/>
        </is>
      </c>
      <c r="CL82" s="752" t="inlineStr">
        <f aca="false">IF($B82="","",IF(COUNTIFS('English Scores- Leveled papers'!$H$4:$KM$4,CL$3,'English Scores- Leveled papers'!$H84:$KM84,"&lt;&gt;")=0,"",SUMIF('English Scores- Leveled papers'!$H$4:$KM$4,CL$3,'English Scores- Leveled papers'!$H84:$KM84)))</f>
        <is>
          <t/>
        </is>
      </c>
      <c r="CM82" s="752" t="inlineStr">
        <f aca="false">IF($B82="","",IF(COUNTIFS('English Scores- Leveled papers'!$H$4:$KM$4,CM$3,'English Scores- Leveled papers'!$H84:$KM84,"&lt;&gt;")=0,"",SUMIF('English Scores- Leveled papers'!$H$4:$KM$4,CM$3,'English Scores- Leveled papers'!$H84:$KM84)))</f>
        <is>
          <t/>
        </is>
      </c>
      <c r="CN82" s="752" t="inlineStr">
        <f aca="false">IF($B82="","",IF(COUNTIFS('English Scores- Leveled papers'!$H$4:$KM$4,CN$3,'English Scores- Leveled papers'!$H84:$KM84,"&lt;&gt;")=0,"",SUMIF('English Scores- Leveled papers'!$H$4:$KM$4,CN$3,'English Scores- Leveled papers'!$H84:$KM84)))</f>
        <is>
          <t/>
        </is>
      </c>
      <c r="CO82" s="752" t="inlineStr">
        <f aca="false">IF($B82="","",IF(COUNTIFS('English Scores- Leveled papers'!$H$4:$KM$4,CO$3,'English Scores- Leveled papers'!$H84:$KM84,"&lt;&gt;")=0,"",SUMIF('English Scores- Leveled papers'!$H$4:$KM$4,CO$3,'English Scores- Leveled papers'!$H84:$KM84)))</f>
        <is>
          <t/>
        </is>
      </c>
      <c r="CP82" s="752" t="inlineStr">
        <f aca="false">IF($B82="","",IF(COUNTIFS('English Scores- Leveled papers'!$H$4:$KM$4,CP$3,'English Scores- Leveled papers'!$H84:$KM84,"&lt;&gt;")=0,"",SUMIF('English Scores- Leveled papers'!$H$4:$KM$4,CP$3,'English Scores- Leveled papers'!$H84:$KM84)))</f>
        <is>
          <t/>
        </is>
      </c>
      <c r="CQ82" s="752" t="inlineStr">
        <f aca="false">IF($B82="","",IF(COUNTIFS('English Scores- Leveled papers'!$H$4:$KM$4,CQ$3,'English Scores- Leveled papers'!$H84:$KM84,"&lt;&gt;")=0,"",SUMIF('English Scores- Leveled papers'!$H$4:$KM$4,CQ$3,'English Scores- Leveled papers'!$H84:$KM84)))</f>
        <is>
          <t/>
        </is>
      </c>
      <c r="CR82" s="752" t="inlineStr">
        <f aca="false">IF($B82="","",IF(COUNTIFS('English Scores- Leveled papers'!$H$4:$KM$4,CR$3,'English Scores- Leveled papers'!$H84:$KM84,"&lt;&gt;")=0,"",SUMIF('English Scores- Leveled papers'!$H$4:$KM$4,CR$3,'English Scores- Leveled papers'!$H84:$KM84)))</f>
        <is>
          <t/>
        </is>
      </c>
      <c r="CS82" s="752" t="inlineStr">
        <f aca="false">IF($B82="","",IF(COUNTIFS('English Scores- Leveled papers'!$H$4:$KM$4,CS$3,'English Scores- Leveled papers'!$H84:$KM84,"&lt;&gt;")=0,"",SUMIF('English Scores- Leveled papers'!$H$4:$KM$4,CS$3,'English Scores- Leveled papers'!$H84:$KM84)))</f>
        <is>
          <t/>
        </is>
      </c>
      <c r="CT82" s="319" t="inlineStr">
        <f aca="false">IF($B82="","",IF(COUNTIFS('English Scores- Leveled papers'!$H$4:$KM$4,CT$3,'English Scores- Leveled papers'!$H84:$KM84,"&lt;&gt;")=0,"",SUMIF('English Scores- Leveled papers'!$H$4:$KM$4,CT$3,'English Scores- Leveled papers'!$H84:$KM84)))</f>
        <is>
          <t/>
        </is>
      </c>
      <c r="CU82" s="319" t="inlineStr">
        <f aca="false">IF($B82="","",IF(COUNTIFS('English Scores- Leveled papers'!$H$4:$KM$4,CU$3,'English Scores- Leveled papers'!$H84:$KM84,"&lt;&gt;")=0,"",SUMIF('English Scores- Leveled papers'!$H$4:$KM$4,CU$3,'English Scores- Leveled papers'!$H84:$KM84)))</f>
        <is>
          <t/>
        </is>
      </c>
      <c r="CV82" s="319" t="inlineStr">
        <f aca="false">IF($B82="","",IF(COUNTIFS('English Scores- Leveled papers'!$H$4:$KM$4,CV$3,'English Scores- Leveled papers'!$H84:$KM84,"&lt;&gt;")=0,"",SUMIF('English Scores- Leveled papers'!$H$4:$KM$4,CV$3,'English Scores- Leveled papers'!$H84:$KM84)))</f>
        <is>
          <t/>
        </is>
      </c>
      <c r="CW82" s="319" t="inlineStr">
        <f aca="false">IF($B82="","",IF(COUNTIFS('English Scores- Leveled papers'!$H$4:$KM$4,CW$3,'English Scores- Leveled papers'!$H84:$KM84,"&lt;&gt;")=0,"",SUMIF('English Scores- Leveled papers'!$H$4:$KM$4,CW$3,'English Scores- Leveled papers'!$H84:$KM84)))</f>
        <is>
          <t/>
        </is>
      </c>
      <c r="CX82" s="319" t="inlineStr">
        <f aca="false">IF($B82="","",IF(COUNTIFS('English Scores- Leveled papers'!$H$4:$KM$4,CX$3,'English Scores- Leveled papers'!$H84:$KM84,"&lt;&gt;")=0,"",SUMIF('English Scores- Leveled papers'!$H$4:$KM$4,CX$3,'English Scores- Leveled papers'!$H84:$KM84)))</f>
        <is>
          <t/>
        </is>
      </c>
      <c r="CY82" s="319" t="inlineStr">
        <f aca="false">IF($B82="","",IF(COUNTIFS('English Scores- Leveled papers'!$H$4:$KM$4,CY$3,'English Scores- Leveled papers'!$H84:$KM84,"&lt;&gt;")=0,"",SUMIF('English Scores- Leveled papers'!$H$4:$KM$4,CY$3,'English Scores- Leveled papers'!$H84:$KM84)))</f>
        <is>
          <t/>
        </is>
      </c>
      <c r="CZ82" s="319" t="inlineStr">
        <f aca="false">IF($B82="","",IF(COUNTIFS('English Scores- Leveled papers'!$H$4:$KM$4,CZ$3,'English Scores- Leveled papers'!$H84:$KM84,"&lt;&gt;")=0,"",SUMIF('English Scores- Leveled papers'!$H$4:$KM$4,CZ$3,'English Scores- Leveled papers'!$H84:$KM84)))</f>
        <is>
          <t/>
        </is>
      </c>
      <c r="DA82" s="319" t="inlineStr">
        <f aca="false">IF($B82="","",IF(COUNTIFS('English Scores- Leveled papers'!$H$4:$KM$4,DA$3,'English Scores- Leveled papers'!$H84:$KM84,"&lt;&gt;")=0,"",SUMIF('English Scores- Leveled papers'!$H$4:$KM$4,DA$3,'English Scores- Leveled papers'!$H84:$KM84)))</f>
        <is>
          <t/>
        </is>
      </c>
      <c r="DB82" s="319" t="inlineStr">
        <f aca="false">IF($B82="","",IF(COUNTIFS('English Scores- Leveled papers'!$H$4:$KM$4,DB$3,'English Scores- Leveled papers'!$H84:$KM84,"&lt;&gt;")=0,"",SUMIF('English Scores- Leveled papers'!$H$4:$KM$4,DB$3,'English Scores- Leveled papers'!$H84:$KM84)))</f>
        <is>
          <t/>
        </is>
      </c>
      <c r="DC82" s="319" t="inlineStr">
        <f aca="false">IF($B82="","",IF(COUNTIFS('English Scores- Leveled papers'!$H$4:$KM$4,DC$3,'English Scores- Leveled papers'!$H84:$KM84,"&lt;&gt;")=0,"",SUMIF('English Scores- Leveled papers'!$H$4:$KM$4,DC$3,'English Scores- Leveled papers'!$H84:$KM84)))</f>
        <is>
          <t/>
        </is>
      </c>
      <c r="DD82" s="319" t="inlineStr">
        <f aca="false">IF($B82="","",IF(COUNTIFS('English Scores- Leveled papers'!$H$4:$KM$4,DD$3,'English Scores- Leveled papers'!$H84:$KM84,"&lt;&gt;")=0,"",SUMIF('English Scores- Leveled papers'!$H$4:$KM$4,DD$3,'English Scores- Leveled papers'!$H84:$KM84)))</f>
        <is>
          <t/>
        </is>
      </c>
      <c r="DE82" s="319" t="inlineStr">
        <f aca="false">IF($B82="","",IF(COUNTIFS('English Scores- Leveled papers'!$H$4:$KM$4,DE$3,'English Scores- Leveled papers'!$H84:$KM84,"&lt;&gt;")=0,"",SUMIF('English Scores- Leveled papers'!$H$4:$KM$4,DE$3,'English Scores- Leveled papers'!$H84:$KM84)))</f>
        <is>
          <t/>
        </is>
      </c>
      <c r="DF82" s="752" t="inlineStr">
        <f aca="false">IF($B82="","",IF(COUNTIFS('English Scores- Leveled papers'!$H$4:$KM$4,DF$3,'English Scores- Leveled papers'!$H84:$KM84,"&lt;&gt;")=0,"",SUMIF('English Scores- Leveled papers'!$H$4:$KM$4,DF$3,'English Scores- Leveled papers'!$H84:$KM84)))</f>
        <is>
          <t/>
        </is>
      </c>
      <c r="DG82" s="752" t="inlineStr">
        <f aca="false">IF($B82="","",IF(COUNTIFS('English Scores- Leveled papers'!$H$4:$KM$4,DG$3,'English Scores- Leveled papers'!$H84:$KM84,"&lt;&gt;")=0,"",SUMIF('English Scores- Leveled papers'!$H$4:$KM$4,DG$3,'English Scores- Leveled papers'!$H84:$KM84)))</f>
        <is>
          <t/>
        </is>
      </c>
      <c r="DH82" s="752" t="inlineStr">
        <f aca="false">IF($B82="","",IF(COUNTIFS('English Scores- Leveled papers'!$H$4:$KM$4,DH$3,'English Scores- Leveled papers'!$H84:$KM84,"&lt;&gt;")=0,"",SUMIF('English Scores- Leveled papers'!$H$4:$KM$4,DH$3,'English Scores- Leveled papers'!$H84:$KM84)))</f>
        <is>
          <t/>
        </is>
      </c>
      <c r="DI82" s="752" t="inlineStr">
        <f aca="false">IF($B82="","",IF(COUNTIFS('English Scores- Leveled papers'!$H$4:$KM$4,DI$3,'English Scores- Leveled papers'!$H84:$KM84,"&lt;&gt;")=0,"",SUMIF('English Scores- Leveled papers'!$H$4:$KM$4,DI$3,'English Scores- Leveled papers'!$H84:$KM84)))</f>
        <is>
          <t/>
        </is>
      </c>
      <c r="DJ82" s="752" t="inlineStr">
        <f aca="false">IF($B82="","",IF(COUNTIFS('English Scores- Leveled papers'!$H$4:$KM$4,DJ$3,'English Scores- Leveled papers'!$H84:$KM84,"&lt;&gt;")=0,"",SUMIF('English Scores- Leveled papers'!$H$4:$KM$4,DJ$3,'English Scores- Leveled papers'!$H84:$KM84)))</f>
        <is>
          <t/>
        </is>
      </c>
      <c r="DK82" s="752" t="inlineStr">
        <f aca="false">IF($B82="","",IF(COUNTIFS('English Scores- Leveled papers'!$H$4:$KM$4,DK$3,'English Scores- Leveled papers'!$H84:$KM84,"&lt;&gt;")=0,"",SUMIF('English Scores- Leveled papers'!$H$4:$KM$4,DK$3,'English Scores- Leveled papers'!$H84:$KM84)))</f>
        <is>
          <t/>
        </is>
      </c>
      <c r="DL82" s="752" t="inlineStr">
        <f aca="false">IF($B82="","",IF(COUNTIFS('English Scores- Leveled papers'!$H$4:$KM$4,DL$3,'English Scores- Leveled papers'!$H84:$KM84,"&lt;&gt;")=0,"",SUMIF('English Scores- Leveled papers'!$H$4:$KM$4,DL$3,'English Scores- Leveled papers'!$H84:$KM84)))</f>
        <is>
          <t/>
        </is>
      </c>
      <c r="DM82" s="752" t="inlineStr">
        <f aca="false">IF($B82="","",IF(COUNTIFS('English Scores- Leveled papers'!$H$4:$KM$4,DM$3,'English Scores- Leveled papers'!$H84:$KM84,"&lt;&gt;")=0,"",SUMIF('English Scores- Leveled papers'!$H$4:$KM$4,DM$3,'English Scores- Leveled papers'!$H84:$KM84)))</f>
        <is>
          <t/>
        </is>
      </c>
      <c r="DN82" s="752" t="inlineStr">
        <f aca="false">IF($B82="","",IF(COUNTIFS('English Scores- Leveled papers'!$H$4:$KM$4,DN$3,'English Scores- Leveled papers'!$H84:$KM84,"&lt;&gt;")=0,"",SUMIF('English Scores- Leveled papers'!$H$4:$KM$4,DN$3,'English Scores- Leveled papers'!$H84:$KM84)))</f>
        <is>
          <t/>
        </is>
      </c>
      <c r="DO82" s="752" t="inlineStr">
        <f aca="false">IF($B82="","",IF(COUNTIFS('English Scores- Leveled papers'!$H$4:$KM$4,DO$3,'English Scores- Leveled papers'!$H84:$KM84,"&lt;&gt;")=0,"",SUMIF('English Scores- Leveled papers'!$H$4:$KM$4,DO$3,'English Scores- Leveled papers'!$H84:$KM84)))</f>
        <is>
          <t/>
        </is>
      </c>
      <c r="DP82" s="752" t="inlineStr">
        <f aca="false">IF($B82="","",IF(COUNTIFS('English Scores- Leveled papers'!$H$4:$KM$4,DP$3,'English Scores- Leveled papers'!$H84:$KM84,"&lt;&gt;")=0,"",SUMIF('English Scores- Leveled papers'!$H$4:$KM$4,DP$3,'English Scores- Leveled papers'!$H84:$KM84)))</f>
        <is>
          <t/>
        </is>
      </c>
      <c r="DQ82" s="752" t="inlineStr">
        <f aca="false">IF($B82="","",IF(COUNTIFS('English Scores- Leveled papers'!$H$4:$KM$4,DQ$3,'English Scores- Leveled papers'!$H84:$KM84,"&lt;&gt;")=0,"",SUMIF('English Scores- Leveled papers'!$H$4:$KM$4,DQ$3,'English Scores- Leveled papers'!$H84:$KM84)))</f>
        <is>
          <t/>
        </is>
      </c>
      <c r="DR82" s="319" t="inlineStr">
        <f aca="false">IF($B82="","",IF(COUNTIFS('English Scores- Leveled papers'!$H$4:$KM$4,DR$3,'English Scores- Leveled papers'!$H84:$KM84,"&lt;&gt;")=0,"",SUMIF('English Scores- Leveled papers'!$H$4:$KM$4,DR$3,'English Scores- Leveled papers'!$H84:$KM84)))</f>
        <is>
          <t/>
        </is>
      </c>
      <c r="DS82" s="319" t="inlineStr">
        <f aca="false">IF($B82="","",IF(COUNTIFS('English Scores- Leveled papers'!$H$4:$KM$4,DS$3,'English Scores- Leveled papers'!$H84:$KM84,"&lt;&gt;")=0,"",SUMIF('English Scores- Leveled papers'!$H$4:$KM$4,DS$3,'English Scores- Leveled papers'!$H84:$KM84)))</f>
        <is>
          <t/>
        </is>
      </c>
      <c r="DT82" s="319" t="inlineStr">
        <f aca="false">IF($B82="","",IF(COUNTIFS('English Scores- Leveled papers'!$H$4:$KM$4,DT$3,'English Scores- Leveled papers'!$H84:$KM84,"&lt;&gt;")=0,"",SUMIF('English Scores- Leveled papers'!$H$4:$KM$4,DT$3,'English Scores- Leveled papers'!$H84:$KM84)))</f>
        <is>
          <t/>
        </is>
      </c>
      <c r="DU82" s="319" t="inlineStr">
        <f aca="false">IF($B82="","",IF(COUNTIFS('English Scores- Leveled papers'!$H$4:$KM$4,DU$3,'English Scores- Leveled papers'!$H84:$KM84,"&lt;&gt;")=0,"",SUMIF('English Scores- Leveled papers'!$H$4:$KM$4,DU$3,'English Scores- Leveled papers'!$H84:$KM84)))</f>
        <is>
          <t/>
        </is>
      </c>
      <c r="DV82" s="319" t="inlineStr">
        <f aca="false">IF($B82="","",IF(COUNTIFS('English Scores- Leveled papers'!$H$4:$KM$4,DV$3,'English Scores- Leveled papers'!$H84:$KM84,"&lt;&gt;")=0,"",SUMIF('English Scores- Leveled papers'!$H$4:$KM$4,DV$3,'English Scores- Leveled papers'!$H84:$KM84)))</f>
        <is>
          <t/>
        </is>
      </c>
      <c r="DW82" s="319" t="inlineStr">
        <f aca="false">IF($B82="","",IF(COUNTIFS('English Scores- Leveled papers'!$H$4:$KM$4,DW$3,'English Scores- Leveled papers'!$H84:$KM84,"&lt;&gt;")=0,"",SUMIF('English Scores- Leveled papers'!$H$4:$KM$4,DW$3,'English Scores- Leveled papers'!$H84:$KM84)))</f>
        <is>
          <t/>
        </is>
      </c>
      <c r="DX82" s="319" t="inlineStr">
        <f aca="false">IF($B82="","",IF(COUNTIFS('English Scores- Leveled papers'!$H$4:$KM$4,DX$3,'English Scores- Leveled papers'!$H84:$KM84,"&lt;&gt;")=0,"",SUMIF('English Scores- Leveled papers'!$H$4:$KM$4,DX$3,'English Scores- Leveled papers'!$H84:$KM84)))</f>
        <is>
          <t/>
        </is>
      </c>
      <c r="DY82" s="319" t="inlineStr">
        <f aca="false">IF($B82="","",IF(COUNTIFS('English Scores- Leveled papers'!$H$4:$KM$4,DY$3,'English Scores- Leveled papers'!$H84:$KM84,"&lt;&gt;")=0,"",SUMIF('English Scores- Leveled papers'!$H$4:$KM$4,DY$3,'English Scores- Leveled papers'!$H84:$KM84)))</f>
        <is>
          <t/>
        </is>
      </c>
      <c r="DZ82" s="319" t="inlineStr">
        <f aca="false">IF($B82="","",IF(COUNTIFS('English Scores- Leveled papers'!$H$4:$KM$4,DZ$3,'English Scores- Leveled papers'!$H84:$KM84,"&lt;&gt;")=0,"",SUMIF('English Scores- Leveled papers'!$H$4:$KM$4,DZ$3,'English Scores- Leveled papers'!$H84:$KM84)))</f>
        <is>
          <t/>
        </is>
      </c>
      <c r="EA82" s="319" t="inlineStr">
        <f aca="false">IF($B82="","",IF(COUNTIFS('English Scores- Leveled papers'!$H$4:$KM$4,EA$3,'English Scores- Leveled papers'!$H84:$KM84,"&lt;&gt;")=0,"",SUMIF('English Scores- Leveled papers'!$H$4:$KM$4,EA$3,'English Scores- Leveled papers'!$H84:$KM84)))</f>
        <is>
          <t/>
        </is>
      </c>
      <c r="EB82" s="319" t="inlineStr">
        <f aca="false">IF($B82="","",IF(COUNTIFS('English Scores- Leveled papers'!$H$4:$KM$4,EB$3,'English Scores- Leveled papers'!$H84:$KM84,"&lt;&gt;")=0,"",SUMIF('English Scores- Leveled papers'!$H$4:$KM$4,EB$3,'English Scores- Leveled papers'!$H84:$KM84)))</f>
        <is>
          <t/>
        </is>
      </c>
      <c r="EC82" s="319" t="inlineStr">
        <f aca="false">IF($B82="","",IF(COUNTIFS('English Scores- Leveled papers'!$H$4:$KM$4,EC$3,'English Scores- Leveled papers'!$H84:$KM84,"&lt;&gt;")=0,"",SUMIF('English Scores- Leveled papers'!$H$4:$KM$4,EC$3,'English Scores- Leveled papers'!$H84:$KM84)))</f>
        <is>
          <t/>
        </is>
      </c>
      <c r="ED82" s="752" t="inlineStr">
        <f aca="false">IF($B82="","",IF(COUNTIFS('English Scores- Leveled papers'!$H$4:$KM$4,ED$3,'English Scores- Leveled papers'!$H84:$KM84,"&lt;&gt;")=0,"",SUMIF('English Scores- Leveled papers'!$H$4:$KM$4,ED$3,'English Scores- Leveled papers'!$H84:$KM84)))</f>
        <is>
          <t/>
        </is>
      </c>
      <c r="EE82" s="752" t="inlineStr">
        <f aca="false">IF($B82="","",IF(COUNTIFS('English Scores- Leveled papers'!$H$4:$KM$4,EE$3,'English Scores- Leveled papers'!$H84:$KM84,"&lt;&gt;")=0,"",SUMIF('English Scores- Leveled papers'!$H$4:$KM$4,EE$3,'English Scores- Leveled papers'!$H84:$KM84)))</f>
        <is>
          <t/>
        </is>
      </c>
      <c r="EF82" s="752" t="inlineStr">
        <f aca="false">IF($B82="","",IF(COUNTIFS('English Scores- Leveled papers'!$H$4:$KM$4,EF$3,'English Scores- Leveled papers'!$H84:$KM84,"&lt;&gt;")=0,"",SUMIF('English Scores- Leveled papers'!$H$4:$KM$4,EF$3,'English Scores- Leveled papers'!$H84:$KM84)))</f>
        <is>
          <t/>
        </is>
      </c>
      <c r="EG82" s="752" t="inlineStr">
        <f aca="false">IF($B82="","",IF(COUNTIFS('English Scores- Leveled papers'!$H$4:$KM$4,EG$3,'English Scores- Leveled papers'!$H84:$KM84,"&lt;&gt;")=0,"",SUMIF('English Scores- Leveled papers'!$H$4:$KM$4,EG$3,'English Scores- Leveled papers'!$H84:$KM84)))</f>
        <is>
          <t/>
        </is>
      </c>
      <c r="EH82" s="752" t="inlineStr">
        <f aca="false">IF($B82="","",IF(COUNTIFS('English Scores- Leveled papers'!$H$4:$KM$4,EH$3,'English Scores- Leveled papers'!$H84:$KM84,"&lt;&gt;")=0,"",SUMIF('English Scores- Leveled papers'!$H$4:$KM$4,EH$3,'English Scores- Leveled papers'!$H84:$KM84)))</f>
        <is>
          <t/>
        </is>
      </c>
      <c r="EI82" s="752" t="inlineStr">
        <f aca="false">IF($B82="","",IF(COUNTIFS('English Scores- Leveled papers'!$H$4:$KM$4,EI$3,'English Scores- Leveled papers'!$H84:$KM84,"&lt;&gt;")=0,"",SUMIF('English Scores- Leveled papers'!$H$4:$KM$4,EI$3,'English Scores- Leveled papers'!$H84:$KM84)))</f>
        <is>
          <t/>
        </is>
      </c>
      <c r="EJ82" s="752" t="inlineStr">
        <f aca="false">IF($B82="","",IF(COUNTIFS('English Scores- Leveled papers'!$H$4:$KM$4,EJ$3,'English Scores- Leveled papers'!$H84:$KM84,"&lt;&gt;")=0,"",SUMIF('English Scores- Leveled papers'!$H$4:$KM$4,EJ$3,'English Scores- Leveled papers'!$H84:$KM84)))</f>
        <is>
          <t/>
        </is>
      </c>
      <c r="EK82" s="752" t="inlineStr">
        <f aca="false">IF($B82="","",IF(COUNTIFS('English Scores- Leveled papers'!$H$4:$KM$4,EK$3,'English Scores- Leveled papers'!$H84:$KM84,"&lt;&gt;")=0,"",SUMIF('English Scores- Leveled papers'!$H$4:$KM$4,EK$3,'English Scores- Leveled papers'!$H84:$KM84)))</f>
        <is>
          <t/>
        </is>
      </c>
      <c r="EL82" s="752" t="inlineStr">
        <f aca="false">IF($B82="","",IF(COUNTIFS('English Scores- Leveled papers'!$H$4:$KM$4,EL$3,'English Scores- Leveled papers'!$H84:$KM84,"&lt;&gt;")=0,"",SUMIF('English Scores- Leveled papers'!$H$4:$KM$4,EL$3,'English Scores- Leveled papers'!$H84:$KM84)))</f>
        <is>
          <t/>
        </is>
      </c>
      <c r="EM82" s="752" t="inlineStr">
        <f aca="false">IF($B82="","",IF(COUNTIFS('English Scores- Leveled papers'!$H$4:$KM$4,EM$3,'English Scores- Leveled papers'!$H84:$KM84,"&lt;&gt;")=0,"",SUMIF('English Scores- Leveled papers'!$H$4:$KM$4,EM$3,'English Scores- Leveled papers'!$H84:$KM84)))</f>
        <is>
          <t/>
        </is>
      </c>
      <c r="EN82" s="752" t="inlineStr">
        <f aca="false">IF($B82="","",IF(COUNTIFS('English Scores- Leveled papers'!$H$4:$KM$4,EN$3,'English Scores- Leveled papers'!$H84:$KM84,"&lt;&gt;")=0,"",SUMIF('English Scores- Leveled papers'!$H$4:$KM$4,EN$3,'English Scores- Leveled papers'!$H84:$KM84)))</f>
        <is>
          <t/>
        </is>
      </c>
      <c r="EO82" s="752" t="inlineStr">
        <f aca="false">IF($B82="","",IF(COUNTIFS('English Scores- Leveled papers'!$H$4:$KM$4,EO$3,'English Scores- Leveled papers'!$H84:$KM84,"&lt;&gt;")=0,"",SUMIF('English Scores- Leveled papers'!$H$4:$KM$4,EO$3,'English Scores- Leveled papers'!$H84:$KM84)))</f>
        <is>
          <t/>
        </is>
      </c>
      <c r="EP82" s="752" t="inlineStr">
        <f aca="false">IF($B82="","",IF(COUNTIFS('English Scores- Leveled papers'!$H$4:$KM$4,EP$3,'English Scores- Leveled papers'!$H84:$KM84,"&lt;&gt;")=0,"",SUMIF('English Scores- Leveled papers'!$H$4:$KM$4,EP$3,'English Scores- Leveled papers'!$H84:$KM84)))</f>
        <is>
          <t/>
        </is>
      </c>
    </row>
    <row r="83" customFormat="false" ht="12.75" hidden="false" customHeight="true" outlineLevel="0" collapsed="false">
      <c r="A83" s="315" t="n">
        <v>79</v>
      </c>
      <c r="B83" s="315" t="inlineStr">
        <f aca="false">'English Scores- Leveled papers'!B85</f>
        <is>
          <t/>
        </is>
      </c>
      <c r="C83" s="751" t="e">
        <f aca="false">IF('RC Mastery Check+Question type'!D83="","",IF(OR('RC Mastery Check+Question type'!D83=-0.5,'RC Mastery Check+Question type'!D83=0,'RC Mastery Check+Question type'!D83=0.2,'RC Mastery Check+Question type'!D83=0.5),"NR",'cover sheet'!#ref!))</f>
        <v>#VALUE!</v>
      </c>
      <c r="D83" s="316" t="inlineStr">
        <f aca="false">IF(OR(B83="",COUNT('English Scores- Leveled papers'!AJ85:KM85)=0),"",IF((AND(R83&gt;=(70/100),R83&lt;1.1)),9,IF(AND(Q83&gt;=(70/100),Q83&lt;1.1),8,IF(AND(P83&gt;=(70/100),P83&lt;1.1),7,IF(AND(O83&gt;=(70/100),O83&lt;1.1),6,IF(AND(N83&gt;=0.7,N83&lt;1.1),5,IF(AND(M83&gt;=0.7,M83&lt;1.1),5,IF(AND(L83&gt;=0.7,L83&lt;1.1),4,IF(AND(K83&gt;=0.7,K83&lt;1.1),4,IF(AND(J83&gt;=0.7,J83&lt;1.1),3,IF(AND(I83&gt;=0.7,I83&lt;1.1),3,IF(AND(H83&gt;=0.7,H83&lt;1.1),2,IF(AND(G83&gt;=0.7,G83&lt;1.1),2,IF(AND(F83&gt;=0.7,F83&lt;1.1),1,IF(AND(E83&gt;=0.7,E83&lt;1.1),1,IF(COUNT('English Scores- Leveled papers'!AJ85:AK85)=0,"","NR"))))))))))))))))</f>
        <is>
          <t/>
        </is>
      </c>
      <c r="E83" s="318" t="str">
        <f aca="false">IF((B83=""),"",IF(COUNT(S83:W83)=0,"",ROUND(SUM(S83:W83)/SUM($S$2:$W$2),1)))</f>
        <v/>
      </c>
      <c r="F83" s="318" t="str">
        <f aca="false">IF((B83=""),"",IF(COUNT(X83:AB83)=0,"",ROUND(SUM(X83:AB83)/SUM($X$2:$AB$2),1)))</f>
        <v/>
      </c>
      <c r="G83" s="318" t="str">
        <f aca="false">IFERROR(IF((B83=""),"",IF(COUNT(AC83:AH83)=0,"",ROUND(SUM(AC83:AH83)/SUM($AC$2:$AH$2),1))),"")</f>
        <v/>
      </c>
      <c r="H83" s="318" t="str">
        <f aca="false">IFERROR(IF((B83=""),"",IF(COUNT(AI83:AN83)=0,"",ROUND(SUM(AI83:AN83)/SUM($AI$2:$AN$2),1))),0)</f>
        <v/>
      </c>
      <c r="I83" s="318" t="str">
        <f aca="false">IFERROR(IF((B83=""),"",IF(COUNT(AO83:AY83)=0,"",ROUND(SUM(AO83:AY83)/SUM($AO$2:$AY$2),1))),0)</f>
        <v/>
      </c>
      <c r="J83" s="318" t="str">
        <f aca="false">IFERROR(IF((B83=""),"",IF(COUNT(AZ83:BO83)=0,"",ROUND(SUM(AZ83:BO83)/SUM($AZ$2:$BO$2),1))),0)</f>
        <v/>
      </c>
      <c r="K83" s="318" t="str">
        <f aca="false">IFERROR(IF((B83=""),"",IF(COUNT(BP83:BW83)=0,"",ROUND(SUM(BP83:BW83)/SUM($BP$2:$BW$2),1))),0)</f>
        <v/>
      </c>
      <c r="L83" s="318" t="str">
        <f aca="false">IFERROR(IF((B83=""),"",IF(COUNT(BX83:CF83)=0,"",ROUND(SUM(BX83:CF83)/SUM($BX$2:$CF$2),1))),0)</f>
        <v/>
      </c>
      <c r="M83" s="318" t="str">
        <f aca="false">IFERROR(IF((B83=""),"",IF(COUNT(CG83:CK83)=0,"",ROUND(SUM(CG83:CK83)/SUM($CG$2:$CK$2),1))),0)</f>
        <v/>
      </c>
      <c r="N83" s="318" t="str">
        <f aca="false">IFERROR(IF((B83=""),"",IF(COUNT(CL83:CS83)=0,"",ROUND(SUM(CL83:CS83)/SUM($CL$2:$CS$2),1))),0)</f>
        <v/>
      </c>
      <c r="O83" s="318" t="str">
        <f aca="false">IFERROR(IF((B83=""),"",IF(COUNT(CT83:DE83)=0,"",ROUND(SUM(CT83:DE83)/SUM($CT$2:$DE$2),1))),0)</f>
        <v/>
      </c>
      <c r="P83" s="318" t="str">
        <f aca="false">IFERROR(IF((B83=""),"",IF(COUNT(DF83:DQ83)=0,"",ROUND(SUM(DF83:DQ83)/SUM($DF$2:$DQ$2),1))),0)</f>
        <v/>
      </c>
      <c r="Q83" s="318" t="str">
        <f aca="false">IFERROR(IF((B83=""),"",IF(COUNT(DR83:EB83)=0,"",ROUND(SUM(DR83:EB83)/SUM($DR$2:$EB$2),1))),0)</f>
        <v/>
      </c>
      <c r="R83" s="318" t="str">
        <f aca="false">(IF((B83=""),"",IF(COUNT(ED83:EP83)=0,"",ROUND(SUM(ED83:EP83)/SUM($ED$2:$EP$2),1))))</f>
        <v/>
      </c>
      <c r="S83" s="319" t="inlineStr">
        <f aca="false">IF($B83="","",IF(COUNTIFS('English Scores- Leveled papers'!$H$4:$KM$4,S$3,'English Scores- Leveled papers'!$H85:$KM85,"&lt;&gt;")=0,"",SUMIF('English Scores- Leveled papers'!$H$4:$KM$4,S$3,'English Scores- Leveled papers'!$H85:$KM85)))</f>
        <is>
          <t/>
        </is>
      </c>
      <c r="T83" s="319" t="inlineStr">
        <f aca="false">IF($B83="","",IF(COUNTIFS('English Scores- Leveled papers'!$H$4:$KM$4,T$3,'English Scores- Leveled papers'!$H85:$KM85,"&lt;&gt;")=0,"",SUMIF('English Scores- Leveled papers'!$H$4:$KM$4,T$3,'English Scores- Leveled papers'!$H85:$KM85)))</f>
        <is>
          <t/>
        </is>
      </c>
      <c r="U83" s="319" t="inlineStr">
        <f aca="false">IF($B83="","",IF(COUNTIFS('English Scores- Leveled papers'!$H$4:$KM$4,U$3,'English Scores- Leveled papers'!$H85:$KM85,"&lt;&gt;")=0,"",SUMIF('English Scores- Leveled papers'!$H$4:$KM$4,U$3,'English Scores- Leveled papers'!$H85:$KM85)))</f>
        <is>
          <t/>
        </is>
      </c>
      <c r="V83" s="319" t="inlineStr">
        <f aca="false">IF($B83="","",IF(COUNTIFS('English Scores- Leveled papers'!$H$4:$KM$4,V$3,'English Scores- Leveled papers'!$H85:$KM85,"&lt;&gt;")=0,"",SUMIF('English Scores- Leveled papers'!$H$4:$KM$4,V$3,'English Scores- Leveled papers'!$H85:$KM85)))</f>
        <is>
          <t/>
        </is>
      </c>
      <c r="W83" s="319" t="inlineStr">
        <f aca="false">IF($B83="","",IF(COUNTIFS('English Scores- Leveled papers'!$H$4:$KM$4,W$3,'English Scores- Leveled papers'!$H85:$KM85,"&lt;&gt;")=0,"",SUMIF('English Scores- Leveled papers'!$H$4:$KM$4,W$3,'English Scores- Leveled papers'!$H85:$KM85)))</f>
        <is>
          <t/>
        </is>
      </c>
      <c r="X83" s="752" t="inlineStr">
        <f aca="false">IF($B83="","",IF(COUNTIFS('English Scores- Leveled papers'!$H$4:$KM$4,X$3,'English Scores- Leveled papers'!$H85:$KM85,"&lt;&gt;")=0,"",SUMIF('English Scores- Leveled papers'!$H$4:$KM$4,X$3,'English Scores- Leveled papers'!$H85:$KM85)))</f>
        <is>
          <t/>
        </is>
      </c>
      <c r="Y83" s="752" t="inlineStr">
        <f aca="false">IF($B83="","",IF(COUNTIFS('English Scores- Leveled papers'!$H$4:$KM$4,Y$3,'English Scores- Leveled papers'!$H85:$KM85,"&lt;&gt;")=0,"",SUMIF('English Scores- Leveled papers'!$H$4:$KM$4,Y$3,'English Scores- Leveled papers'!$H85:$KM85)))</f>
        <is>
          <t/>
        </is>
      </c>
      <c r="Z83" s="752" t="inlineStr">
        <f aca="false">IF($B83="","",IF(COUNTIFS('English Scores- Leveled papers'!$H$4:$KM$4,Z$3,'English Scores- Leveled papers'!$H85:$KM85,"&lt;&gt;")=0,"",SUMIF('English Scores- Leveled papers'!$H$4:$KM$4,Z$3,'English Scores- Leveled papers'!$H85:$KM85)))</f>
        <is>
          <t/>
        </is>
      </c>
      <c r="AA83" s="752" t="inlineStr">
        <f aca="false">IF($B83="","",IF(COUNTIFS('English Scores- Leveled papers'!$H$4:$KM$4,AA$3,'English Scores- Leveled papers'!$H85:$KM85,"&lt;&gt;")=0,"",SUMIF('English Scores- Leveled papers'!$H$4:$KM$4,AA$3,'English Scores- Leveled papers'!$H85:$KM85)))</f>
        <is>
          <t/>
        </is>
      </c>
      <c r="AB83" s="752" t="inlineStr">
        <f aca="false">IF($B83="","",IF(COUNTIFS('English Scores- Leveled papers'!$H$4:$KM$4,AB$3,'English Scores- Leveled papers'!$H85:$KM85,"&lt;&gt;")=0,"",SUMIF('English Scores- Leveled papers'!$H$4:$KM$4,AB$3,'English Scores- Leveled papers'!$H85:$KM85)))</f>
        <is>
          <t/>
        </is>
      </c>
      <c r="AC83" s="319" t="inlineStr">
        <f aca="false">IF($B83="","",IF(COUNTIFS('English Scores- Leveled papers'!$H$4:$KM$4,AC$3,'English Scores- Leveled papers'!$H85:$KM85,"&lt;&gt;")=0,"",SUMIF('English Scores- Leveled papers'!$H$4:$KM$4,AC$3,'English Scores- Leveled papers'!$H85:$KM85)))</f>
        <is>
          <t/>
        </is>
      </c>
      <c r="AD83" s="319" t="inlineStr">
        <f aca="false">IF($B83="","",IF(COUNTIFS('English Scores- Leveled papers'!$H$4:$KM$4,AD$3,'English Scores- Leveled papers'!$H85:$KM85,"&lt;&gt;")=0,"",SUMIF('English Scores- Leveled papers'!$H$4:$KM$4,AD$3,'English Scores- Leveled papers'!$H85:$KM85)))</f>
        <is>
          <t/>
        </is>
      </c>
      <c r="AE83" s="319" t="inlineStr">
        <f aca="false">IF($B83="","",IF(COUNTIFS('English Scores- Leveled papers'!$H$4:$KM$4,AE$3,'English Scores- Leveled papers'!$H85:$KM85,"&lt;&gt;")=0,"",SUMIF('English Scores- Leveled papers'!$H$4:$KM$4,AE$3,'English Scores- Leveled papers'!$H85:$KM85)))</f>
        <is>
          <t/>
        </is>
      </c>
      <c r="AF83" s="319" t="inlineStr">
        <f aca="false">IF($B83="","",IF(COUNTIFS('English Scores- Leveled papers'!$H$4:$KM$4,AF$3,'English Scores- Leveled papers'!$H85:$KM85,"&lt;&gt;")=0,"",SUMIF('English Scores- Leveled papers'!$H$4:$KM$4,AF$3,'English Scores- Leveled papers'!$H85:$KM85)))</f>
        <is>
          <t/>
        </is>
      </c>
      <c r="AG83" s="319" t="inlineStr">
        <f aca="false">IF($B83="","",IF(COUNTIFS('English Scores- Leveled papers'!$H$4:$KM$4,AG$3,'English Scores- Leveled papers'!$H85:$KM85,"&lt;&gt;")=0,"",SUMIF('English Scores- Leveled papers'!$H$4:$KM$4,AG$3,'English Scores- Leveled papers'!$H85:$KM85)))</f>
        <is>
          <t/>
        </is>
      </c>
      <c r="AH83" s="319" t="inlineStr">
        <f aca="false">IF($B83="","",IF(COUNTIFS('English Scores- Leveled papers'!$H$4:$KM$4,AH$3,'English Scores- Leveled papers'!$H85:$KM85,"&lt;&gt;")=0,"",SUMIF('English Scores- Leveled papers'!$H$4:$KM$4,AH$3,'English Scores- Leveled papers'!$H85:$KM85)))</f>
        <is>
          <t/>
        </is>
      </c>
      <c r="AI83" s="752" t="inlineStr">
        <f aca="false">IF($B83="","",IF(COUNTIFS('English Scores- Leveled papers'!$H$4:$KM$4,AI$3,'English Scores- Leveled papers'!$H85:$KM85,"&lt;&gt;")=0,"",SUMIF('English Scores- Leveled papers'!$H$4:$KM$4,AI$3,'English Scores- Leveled papers'!$H85:$KM85)))</f>
        <is>
          <t/>
        </is>
      </c>
      <c r="AJ83" s="752" t="inlineStr">
        <f aca="false">IF($B83="","",IF(COUNTIFS('English Scores- Leveled papers'!$H$4:$KM$4,AJ$3,'English Scores- Leveled papers'!$H85:$KM85,"&lt;&gt;")=0,"",SUMIF('English Scores- Leveled papers'!$H$4:$KM$4,AJ$3,'English Scores- Leveled papers'!$H85:$KM85)))</f>
        <is>
          <t/>
        </is>
      </c>
      <c r="AK83" s="752" t="inlineStr">
        <f aca="false">IF($B83="","",IF(COUNTIFS('English Scores- Leveled papers'!$H$4:$KM$4,AK$3,'English Scores- Leveled papers'!$H85:$KM85,"&lt;&gt;")=0,"",SUMIF('English Scores- Leveled papers'!$H$4:$KM$4,AK$3,'English Scores- Leveled papers'!$H85:$KM85)))</f>
        <is>
          <t/>
        </is>
      </c>
      <c r="AL83" s="752" t="inlineStr">
        <f aca="false">IF($B83="","",IF(COUNTIFS('English Scores- Leveled papers'!$H$4:$KM$4,AL$3,'English Scores- Leveled papers'!$H85:$KM85,"&lt;&gt;")=0,"",SUMIF('English Scores- Leveled papers'!$H$4:$KM$4,AL$3,'English Scores- Leveled papers'!$H85:$KM85)))</f>
        <is>
          <t/>
        </is>
      </c>
      <c r="AM83" s="752" t="inlineStr">
        <f aca="false">IF($B83="","",IF(COUNTIFS('English Scores- Leveled papers'!$H$4:$KM$4,AM$3,'English Scores- Leveled papers'!$H85:$KM85,"&lt;&gt;")=0,"",SUMIF('English Scores- Leveled papers'!$H$4:$KM$4,AM$3,'English Scores- Leveled papers'!$H85:$KM85)))</f>
        <is>
          <t/>
        </is>
      </c>
      <c r="AN83" s="752" t="inlineStr">
        <f aca="false">IF($B83="","",IF(COUNTIFS('English Scores- Leveled papers'!$H$4:$KM$4,AN$3,'English Scores- Leveled papers'!$H85:$KM85,"&lt;&gt;")=0,"",SUMIF('English Scores- Leveled papers'!$H$4:$KM$4,AN$3,'English Scores- Leveled papers'!$H85:$KM85)))</f>
        <is>
          <t/>
        </is>
      </c>
      <c r="AO83" s="319" t="inlineStr">
        <f aca="false">IF($B83="","",IF(COUNTIFS('English Scores- Leveled papers'!$H$4:$KM$4,AO$3,'English Scores- Leveled papers'!$H85:$KM85,"&lt;&gt;")=0,"",SUMIF('English Scores- Leveled papers'!$H$4:$KM$4,AO$3,'English Scores- Leveled papers'!$H85:$KM85)))</f>
        <is>
          <t/>
        </is>
      </c>
      <c r="AP83" s="319" t="inlineStr">
        <f aca="false">IF($B83="","",IF(COUNTIFS('English Scores- Leveled papers'!$H$4:$KM$4,AP$3,'English Scores- Leveled papers'!$H85:$KM85,"&lt;&gt;")=0,"",SUMIF('English Scores- Leveled papers'!$H$4:$KM$4,AP$3,'English Scores- Leveled papers'!$H85:$KM85)))</f>
        <is>
          <t/>
        </is>
      </c>
      <c r="AQ83" s="319" t="inlineStr">
        <f aca="false">IF($B83="","",IF(COUNTIFS('English Scores- Leveled papers'!$H$4:$KM$4,AQ$3,'English Scores- Leveled papers'!$H85:$KM85,"&lt;&gt;")=0,"",SUMIF('English Scores- Leveled papers'!$H$4:$KM$4,AQ$3,'English Scores- Leveled papers'!$H85:$KM85)))</f>
        <is>
          <t/>
        </is>
      </c>
      <c r="AR83" s="319" t="inlineStr">
        <f aca="false">IF($B83="","",IF(COUNTIFS('English Scores- Leveled papers'!$H$4:$KM$4,AR$3,'English Scores- Leveled papers'!$H85:$KM85,"&lt;&gt;")=0,"",SUMIF('English Scores- Leveled papers'!$H$4:$KM$4,AR$3,'English Scores- Leveled papers'!$H85:$KM85)))</f>
        <is>
          <t/>
        </is>
      </c>
      <c r="AS83" s="319" t="inlineStr">
        <f aca="false">IF($B83="","",IF(COUNTIFS('English Scores- Leveled papers'!$H$4:$KM$4,AS$3,'English Scores- Leveled papers'!$H85:$KM85,"&lt;&gt;")=0,"",SUMIF('English Scores- Leveled papers'!$H$4:$KM$4,AS$3,'English Scores- Leveled papers'!$H85:$KM85)))</f>
        <is>
          <t/>
        </is>
      </c>
      <c r="AT83" s="319" t="inlineStr">
        <f aca="false">IF($B83="","",IF(COUNTIFS('English Scores- Leveled papers'!$H$4:$KM$4,AT$3,'English Scores- Leveled papers'!$H85:$KM85,"&lt;&gt;")=0,"",SUMIF('English Scores- Leveled papers'!$H$4:$KM$4,AT$3,'English Scores- Leveled papers'!$H85:$KM85)))</f>
        <is>
          <t/>
        </is>
      </c>
      <c r="AU83" s="319" t="inlineStr">
        <f aca="false">IF($B83="","",IF(COUNTIFS('English Scores- Leveled papers'!$H$4:$KM$4,AU$3,'English Scores- Leveled papers'!$H85:$KM85,"&lt;&gt;")=0,"",SUMIF('English Scores- Leveled papers'!$H$4:$KM$4,AU$3,'English Scores- Leveled papers'!$H85:$KM85)))</f>
        <is>
          <t/>
        </is>
      </c>
      <c r="AV83" s="319" t="inlineStr">
        <f aca="false">IF($B83="","",IF(COUNTIFS('English Scores- Leveled papers'!$H$4:$KM$4,AV$3,'English Scores- Leveled papers'!$H85:$KM85,"&lt;&gt;")=0,"",SUMIF('English Scores- Leveled papers'!$H$4:$KM$4,AV$3,'English Scores- Leveled papers'!$H85:$KM85)))</f>
        <is>
          <t/>
        </is>
      </c>
      <c r="AW83" s="319" t="inlineStr">
        <f aca="false">IF($B83="","",IF(COUNTIFS('English Scores- Leveled papers'!$H$4:$KM$4,AW$3,'English Scores- Leveled papers'!$H85:$KM85,"&lt;&gt;")=0,"",SUMIF('English Scores- Leveled papers'!$H$4:$KM$4,AW$3,'English Scores- Leveled papers'!$H85:$KM85)))</f>
        <is>
          <t/>
        </is>
      </c>
      <c r="AX83" s="319" t="inlineStr">
        <f aca="false">IF($B83="","",IF(COUNTIFS('English Scores- Leveled papers'!$H$4:$KM$4,AX$3,'English Scores- Leveled papers'!$H85:$KM85,"&lt;&gt;")=0,"",SUMIF('English Scores- Leveled papers'!$H$4:$KM$4,AX$3,'English Scores- Leveled papers'!$H85:$KM85)))</f>
        <is>
          <t/>
        </is>
      </c>
      <c r="AY83" s="319" t="inlineStr">
        <f aca="false">IF($B83="","",IF(COUNTIFS('English Scores- Leveled papers'!$H$4:$KM$4,AY$3,'English Scores- Leveled papers'!$H85:$KM85,"&lt;&gt;")=0,"",SUMIF('English Scores- Leveled papers'!$H$4:$KM$4,AY$3,'English Scores- Leveled papers'!$H85:$KM85)))</f>
        <is>
          <t/>
        </is>
      </c>
      <c r="AZ83" s="752" t="inlineStr">
        <f aca="false">IF($B83="","",IF(COUNTIFS('English Scores- Leveled papers'!$H$4:$KM$4,AZ$3,'English Scores- Leveled papers'!$H85:$KM85,"&lt;&gt;")=0,"",SUMIF('English Scores- Leveled papers'!$H$4:$KM$4,AZ$3,'English Scores- Leveled papers'!$H85:$KM85)))</f>
        <is>
          <t/>
        </is>
      </c>
      <c r="BA83" s="752" t="inlineStr">
        <f aca="false">IF($B83="","",IF(COUNTIFS('English Scores- Leveled papers'!$H$4:$KM$4,BA$3,'English Scores- Leveled papers'!$H85:$KM85,"&lt;&gt;")=0,"",SUMIF('English Scores- Leveled papers'!$H$4:$KM$4,BA$3,'English Scores- Leveled papers'!$H85:$KM85)))</f>
        <is>
          <t/>
        </is>
      </c>
      <c r="BB83" s="752" t="inlineStr">
        <f aca="false">IF($B83="","",IF(COUNTIFS('English Scores- Leveled papers'!$H$4:$KM$4,BB$3,'English Scores- Leveled papers'!$H85:$KM85,"&lt;&gt;")=0,"",SUMIF('English Scores- Leveled papers'!$H$4:$KM$4,BB$3,'English Scores- Leveled papers'!$H85:$KM85)))</f>
        <is>
          <t/>
        </is>
      </c>
      <c r="BC83" s="752" t="inlineStr">
        <f aca="false">IF($B83="","",IF(COUNTIFS('English Scores- Leveled papers'!$H$4:$KM$4,BC$3,'English Scores- Leveled papers'!$H85:$KM85,"&lt;&gt;")=0,"",SUMIF('English Scores- Leveled papers'!$H$4:$KM$4,BC$3,'English Scores- Leveled papers'!$H85:$KM85)))</f>
        <is>
          <t/>
        </is>
      </c>
      <c r="BD83" s="752"/>
      <c r="BE83" s="752"/>
      <c r="BF83" s="752" t="inlineStr">
        <f aca="false">IF($B83="","",IF(COUNTIFS('English Scores- Leveled papers'!$H$4:$KM$4,BF$3,'English Scores- Leveled papers'!$H85:$KM85,"&lt;&gt;")=0,"",SUMIF('English Scores- Leveled papers'!$H$4:$KM$4,BF$3,'English Scores- Leveled papers'!$H85:$KM85)))</f>
        <is>
          <t/>
        </is>
      </c>
      <c r="BG83" s="752" t="inlineStr">
        <f aca="false">IF($B83="","",IF(COUNTIFS('English Scores- Leveled papers'!$H$4:$KM$4,BG$3,'English Scores- Leveled papers'!$H85:$KM85,"&lt;&gt;")=0,"",SUMIF('English Scores- Leveled papers'!$H$4:$KM$4,BG$3,'English Scores- Leveled papers'!$H85:$KM85)))</f>
        <is>
          <t/>
        </is>
      </c>
      <c r="BH83" s="752" t="inlineStr">
        <f aca="false">IF($B83="","",IF(COUNTIFS('English Scores- Leveled papers'!$H$4:$KM$4,BH$3,'English Scores- Leveled papers'!$H85:$KM85,"&lt;&gt;")=0,"",SUMIF('English Scores- Leveled papers'!$H$4:$KM$4,BH$3,'English Scores- Leveled papers'!$H85:$KM85)))</f>
        <is>
          <t/>
        </is>
      </c>
      <c r="BI83" s="752" t="inlineStr">
        <f aca="false">IF($B83="","",IF(COUNTIFS('English Scores- Leveled papers'!$H$4:$KM$4,BI$3,'English Scores- Leveled papers'!$H85:$KM85,"&lt;&gt;")=0,"",SUMIF('English Scores- Leveled papers'!$H$4:$KM$4,BI$3,'English Scores- Leveled papers'!$H85:$KM85)))</f>
        <is>
          <t/>
        </is>
      </c>
      <c r="BJ83" s="752" t="inlineStr">
        <f aca="false">IF($B83="","",IF(COUNTIFS('English Scores- Leveled papers'!$H$4:$KM$4,BJ$3,'English Scores- Leveled papers'!$H85:$KM85,"&lt;&gt;")=0,"",SUMIF('English Scores- Leveled papers'!$H$4:$KM$4,BJ$3,'English Scores- Leveled papers'!$H85:$KM85)))</f>
        <is>
          <t/>
        </is>
      </c>
      <c r="BK83" s="752" t="inlineStr">
        <f aca="false">IF($B83="","",IF(COUNTIFS('English Scores- Leveled papers'!$H$4:$KM$4,BK$3,'English Scores- Leveled papers'!$H85:$KM85,"&lt;&gt;")=0,"",SUMIF('English Scores- Leveled papers'!$H$4:$KM$4,BK$3,'English Scores- Leveled papers'!$H85:$KM85)))</f>
        <is>
          <t/>
        </is>
      </c>
      <c r="BL83" s="752" t="inlineStr">
        <f aca="false">IF($B83="","",IF(COUNTIFS('English Scores- Leveled papers'!$H$4:$KM$4,BL$3,'English Scores- Leveled papers'!$H85:$KM85,"&lt;&gt;")=0,"",SUMIF('English Scores- Leveled papers'!$H$4:$KM$4,BL$3,'English Scores- Leveled papers'!$H85:$KM85)))</f>
        <is>
          <t/>
        </is>
      </c>
      <c r="BM83" s="752" t="inlineStr">
        <f aca="false">IF($B83="","",IF(COUNTIFS('English Scores- Leveled papers'!$H$4:$KM$4,BM$3,'English Scores- Leveled papers'!$H85:$KM85,"&lt;&gt;")=0,"",SUMIF('English Scores- Leveled papers'!$H$4:$KM$4,BM$3,'English Scores- Leveled papers'!$H85:$KM85)))</f>
        <is>
          <t/>
        </is>
      </c>
      <c r="BN83" s="752" t="inlineStr">
        <f aca="false">IF($B83="","",IF(COUNTIFS('English Scores- Leveled papers'!$H$4:$KM$4,BN$3,'English Scores- Leveled papers'!$H85:$KM85,"&lt;&gt;")=0,"",SUMIF('English Scores- Leveled papers'!$H$4:$KM$4,BN$3,'English Scores- Leveled papers'!$H85:$KM85)))</f>
        <is>
          <t/>
        </is>
      </c>
      <c r="BO83" s="752" t="inlineStr">
        <f aca="false">IF($B83="","",IF(COUNTIFS('English Scores- Leveled papers'!$H$4:$KM$4,BO$3,'English Scores- Leveled papers'!$H85:$KM85,"&lt;&gt;")=0,"",SUMIF('English Scores- Leveled papers'!$H$4:$KM$4,BO$3,'English Scores- Leveled papers'!$H85:$KM85)))</f>
        <is>
          <t/>
        </is>
      </c>
      <c r="BP83" s="319" t="inlineStr">
        <f aca="false">IF($B83="","",IF(COUNTIFS('English Scores- Leveled papers'!$H$4:$KM$4,BP$3,'English Scores- Leveled papers'!$H85:$KM85,"&lt;&gt;")=0,"",SUMIF('English Scores- Leveled papers'!$H$4:$KM$4,BP$3,'English Scores- Leveled papers'!$H85:$KM85)))</f>
        <is>
          <t/>
        </is>
      </c>
      <c r="BQ83" s="319" t="inlineStr">
        <f aca="false">IF($B83="","",IF(COUNTIFS('English Scores- Leveled papers'!$H$4:$KM$4,BQ$3,'English Scores- Leveled papers'!$H85:$KM85,"&lt;&gt;")=0,"",SUMIF('English Scores- Leveled papers'!$H$4:$KM$4,BQ$3,'English Scores- Leveled papers'!$H85:$KM85)))</f>
        <is>
          <t/>
        </is>
      </c>
      <c r="BR83" s="319" t="inlineStr">
        <f aca="false">IF($B83="","",IF(COUNTIFS('English Scores- Leveled papers'!$H$4:$KM$4,BR$3,'English Scores- Leveled papers'!$H85:$KM85,"&lt;&gt;")=0,"",SUMIF('English Scores- Leveled papers'!$H$4:$KM$4,BR$3,'English Scores- Leveled papers'!$H85:$KM85)))</f>
        <is>
          <t/>
        </is>
      </c>
      <c r="BS83" s="319" t="inlineStr">
        <f aca="false">IF($B83="","",IF(COUNTIFS('English Scores- Leveled papers'!$H$4:$KM$4,BS$3,'English Scores- Leveled papers'!$H85:$KM85,"&lt;&gt;")=0,"",SUMIF('English Scores- Leveled papers'!$H$4:$KM$4,BS$3,'English Scores- Leveled papers'!$H85:$KM85)))</f>
        <is>
          <t/>
        </is>
      </c>
      <c r="BT83" s="319" t="inlineStr">
        <f aca="false">IF($B83="","",IF(COUNTIFS('English Scores- Leveled papers'!$H$4:$KM$4,BT$3,'English Scores- Leveled papers'!$H85:$KM85,"&lt;&gt;")=0,"",SUMIF('English Scores- Leveled papers'!$H$4:$KM$4,BT$3,'English Scores- Leveled papers'!$H85:$KM85)))</f>
        <is>
          <t/>
        </is>
      </c>
      <c r="BU83" s="319" t="inlineStr">
        <f aca="false">IF($B83="","",IF(COUNTIFS('English Scores- Leveled papers'!$H$4:$KM$4,BU$3,'English Scores- Leveled papers'!$H85:$KM85,"&lt;&gt;")=0,"",SUMIF('English Scores- Leveled papers'!$H$4:$KM$4,BU$3,'English Scores- Leveled papers'!$H85:$KM85)))</f>
        <is>
          <t/>
        </is>
      </c>
      <c r="BV83" s="319" t="inlineStr">
        <f aca="false">IF($B83="","",IF(COUNTIFS('English Scores- Leveled papers'!$H$4:$KM$4,BV$3,'English Scores- Leveled papers'!$H85:$KM85,"&lt;&gt;")=0,"",SUMIF('English Scores- Leveled papers'!$H$4:$KM$4,BV$3,'English Scores- Leveled papers'!$H85:$KM85)))</f>
        <is>
          <t/>
        </is>
      </c>
      <c r="BW83" s="319" t="inlineStr">
        <f aca="false">IF($B83="","",IF(COUNTIFS('English Scores- Leveled papers'!$H$4:$KM$4,BW$3,'English Scores- Leveled papers'!$H85:$KM85,"&lt;&gt;")=0,"",SUMIF('English Scores- Leveled papers'!$H$4:$KM$4,BW$3,'English Scores- Leveled papers'!$H85:$KM85)))</f>
        <is>
          <t/>
        </is>
      </c>
      <c r="BX83" s="752" t="inlineStr">
        <f aca="false">IF($B83="","",IF(COUNTIFS('English Scores- Leveled papers'!$H$4:$KM$4,BX$3,'English Scores- Leveled papers'!$H85:$KM85,"&lt;&gt;")=0,"",SUMIF('English Scores- Leveled papers'!$H$4:$KM$4,BX$3,'English Scores- Leveled papers'!$H85:$KM85)))</f>
        <is>
          <t/>
        </is>
      </c>
      <c r="BY83" s="752" t="inlineStr">
        <f aca="false">IF($B83="","",IF(COUNTIFS('English Scores- Leveled papers'!$H$4:$KM$4,BY$3,'English Scores- Leveled papers'!$H85:$KM85,"&lt;&gt;")=0,"",SUMIF('English Scores- Leveled papers'!$H$4:$KM$4,BY$3,'English Scores- Leveled papers'!$H85:$KM85)))</f>
        <is>
          <t/>
        </is>
      </c>
      <c r="BZ83" s="752" t="inlineStr">
        <f aca="false">IF($B83="","",IF(COUNTIFS('English Scores- Leveled papers'!$H$4:$KM$4,BZ$3,'English Scores- Leveled papers'!$H85:$KM85,"&lt;&gt;")=0,"",SUMIF('English Scores- Leveled papers'!$H$4:$KM$4,BZ$3,'English Scores- Leveled papers'!$H85:$KM85)))</f>
        <is>
          <t/>
        </is>
      </c>
      <c r="CA83" s="752" t="inlineStr">
        <f aca="false">IF($B83="","",IF(COUNTIFS('English Scores- Leveled papers'!$H$4:$KM$4,CA$3,'English Scores- Leveled papers'!$H85:$KM85,"&lt;&gt;")=0,"",SUMIF('English Scores- Leveled papers'!$H$4:$KM$4,CA$3,'English Scores- Leveled papers'!$H85:$KM85)))</f>
        <is>
          <t/>
        </is>
      </c>
      <c r="CB83" s="752" t="inlineStr">
        <f aca="false">IF($B83="","",IF(COUNTIFS('English Scores- Leveled papers'!$H$4:$KM$4,CB$3,'English Scores- Leveled papers'!$H85:$KM85,"&lt;&gt;")=0,"",SUMIF('English Scores- Leveled papers'!$H$4:$KM$4,CB$3,'English Scores- Leveled papers'!$H85:$KM85)))</f>
        <is>
          <t/>
        </is>
      </c>
      <c r="CC83" s="752" t="inlineStr">
        <f aca="false">IF($B83="","",IF(COUNTIFS('English Scores- Leveled papers'!$H$4:$KM$4,CC$3,'English Scores- Leveled papers'!$H85:$KM85,"&lt;&gt;")=0,"",SUMIF('English Scores- Leveled papers'!$H$4:$KM$4,CC$3,'English Scores- Leveled papers'!$H85:$KM85)))</f>
        <is>
          <t/>
        </is>
      </c>
      <c r="CD83" s="752" t="inlineStr">
        <f aca="false">IF($B83="","",IF(COUNTIFS('English Scores- Leveled papers'!$H$4:$KM$4,CD$3,'English Scores- Leveled papers'!$H85:$KM85,"&lt;&gt;")=0,"",SUMIF('English Scores- Leveled papers'!$H$4:$KM$4,CD$3,'English Scores- Leveled papers'!$H85:$KM85)))</f>
        <is>
          <t/>
        </is>
      </c>
      <c r="CE83" s="752" t="inlineStr">
        <f aca="false">IF($B83="","",IF(COUNTIFS('English Scores- Leveled papers'!$H$4:$KM$4,CE$3,'English Scores- Leveled papers'!$H85:$KM85,"&lt;&gt;")=0,"",SUMIF('English Scores- Leveled papers'!$H$4:$KM$4,CE$3,'English Scores- Leveled papers'!$H85:$KM85)))</f>
        <is>
          <t/>
        </is>
      </c>
      <c r="CF83" s="752" t="inlineStr">
        <f aca="false">IF($B83="","",IF(COUNTIFS('English Scores- Leveled papers'!$H$4:$KM$4,CF$3,'English Scores- Leveled papers'!$H85:$KM85,"&lt;&gt;")=0,"",SUMIF('English Scores- Leveled papers'!$H$4:$KM$4,CF$3,'English Scores- Leveled papers'!$H85:$KM85)))</f>
        <is>
          <t/>
        </is>
      </c>
      <c r="CG83" s="319" t="inlineStr">
        <f aca="false">IF($B83="","",IF(COUNTIFS('English Scores- Leveled papers'!$H$4:$KM$4,CG$3,'English Scores- Leveled papers'!$H85:$KM85,"&lt;&gt;")=0,"",SUMIF('English Scores- Leveled papers'!$H$4:$KM$4,CG$3,'English Scores- Leveled papers'!$H85:$KM85)))</f>
        <is>
          <t/>
        </is>
      </c>
      <c r="CH83" s="319" t="inlineStr">
        <f aca="false">IF($B83="","",IF(COUNTIFS('English Scores- Leveled papers'!$H$4:$KM$4,CH$3,'English Scores- Leveled papers'!$H85:$KM85,"&lt;&gt;")=0,"",SUMIF('English Scores- Leveled papers'!$H$4:$KM$4,CH$3,'English Scores- Leveled papers'!$H85:$KM85)))</f>
        <is>
          <t/>
        </is>
      </c>
      <c r="CI83" s="319" t="inlineStr">
        <f aca="false">IF($B83="","",IF(COUNTIFS('English Scores- Leveled papers'!$H$4:$KM$4,CI$3,'English Scores- Leveled papers'!$H85:$KM85,"&lt;&gt;")=0,"",SUMIF('English Scores- Leveled papers'!$H$4:$KM$4,CI$3,'English Scores- Leveled papers'!$H85:$KM85)))</f>
        <is>
          <t/>
        </is>
      </c>
      <c r="CJ83" s="319" t="inlineStr">
        <f aca="false">IF($B83="","",IF(COUNTIFS('English Scores- Leveled papers'!$H$4:$KM$4,CJ$3,'English Scores- Leveled papers'!$H85:$KM85,"&lt;&gt;")=0,"",SUMIF('English Scores- Leveled papers'!$H$4:$KM$4,CJ$3,'English Scores- Leveled papers'!$H85:$KM85)))</f>
        <is>
          <t/>
        </is>
      </c>
      <c r="CK83" s="319" t="inlineStr">
        <f aca="false">IF($B83="","",IF(COUNTIFS('English Scores- Leveled papers'!$H$4:$KM$4,CK$3,'English Scores- Leveled papers'!$H85:$KM85,"&lt;&gt;")=0,"",SUMIF('English Scores- Leveled papers'!$H$4:$KM$4,CK$3,'English Scores- Leveled papers'!$H85:$KM85)))</f>
        <is>
          <t/>
        </is>
      </c>
      <c r="CL83" s="752" t="inlineStr">
        <f aca="false">IF($B83="","",IF(COUNTIFS('English Scores- Leveled papers'!$H$4:$KM$4,CL$3,'English Scores- Leveled papers'!$H85:$KM85,"&lt;&gt;")=0,"",SUMIF('English Scores- Leveled papers'!$H$4:$KM$4,CL$3,'English Scores- Leveled papers'!$H85:$KM85)))</f>
        <is>
          <t/>
        </is>
      </c>
      <c r="CM83" s="752" t="inlineStr">
        <f aca="false">IF($B83="","",IF(COUNTIFS('English Scores- Leveled papers'!$H$4:$KM$4,CM$3,'English Scores- Leveled papers'!$H85:$KM85,"&lt;&gt;")=0,"",SUMIF('English Scores- Leveled papers'!$H$4:$KM$4,CM$3,'English Scores- Leveled papers'!$H85:$KM85)))</f>
        <is>
          <t/>
        </is>
      </c>
      <c r="CN83" s="752" t="inlineStr">
        <f aca="false">IF($B83="","",IF(COUNTIFS('English Scores- Leveled papers'!$H$4:$KM$4,CN$3,'English Scores- Leveled papers'!$H85:$KM85,"&lt;&gt;")=0,"",SUMIF('English Scores- Leveled papers'!$H$4:$KM$4,CN$3,'English Scores- Leveled papers'!$H85:$KM85)))</f>
        <is>
          <t/>
        </is>
      </c>
      <c r="CO83" s="752" t="inlineStr">
        <f aca="false">IF($B83="","",IF(COUNTIFS('English Scores- Leveled papers'!$H$4:$KM$4,CO$3,'English Scores- Leveled papers'!$H85:$KM85,"&lt;&gt;")=0,"",SUMIF('English Scores- Leveled papers'!$H$4:$KM$4,CO$3,'English Scores- Leveled papers'!$H85:$KM85)))</f>
        <is>
          <t/>
        </is>
      </c>
      <c r="CP83" s="752" t="inlineStr">
        <f aca="false">IF($B83="","",IF(COUNTIFS('English Scores- Leveled papers'!$H$4:$KM$4,CP$3,'English Scores- Leveled papers'!$H85:$KM85,"&lt;&gt;")=0,"",SUMIF('English Scores- Leveled papers'!$H$4:$KM$4,CP$3,'English Scores- Leveled papers'!$H85:$KM85)))</f>
        <is>
          <t/>
        </is>
      </c>
      <c r="CQ83" s="752" t="inlineStr">
        <f aca="false">IF($B83="","",IF(COUNTIFS('English Scores- Leveled papers'!$H$4:$KM$4,CQ$3,'English Scores- Leveled papers'!$H85:$KM85,"&lt;&gt;")=0,"",SUMIF('English Scores- Leveled papers'!$H$4:$KM$4,CQ$3,'English Scores- Leveled papers'!$H85:$KM85)))</f>
        <is>
          <t/>
        </is>
      </c>
      <c r="CR83" s="752" t="inlineStr">
        <f aca="false">IF($B83="","",IF(COUNTIFS('English Scores- Leveled papers'!$H$4:$KM$4,CR$3,'English Scores- Leveled papers'!$H85:$KM85,"&lt;&gt;")=0,"",SUMIF('English Scores- Leveled papers'!$H$4:$KM$4,CR$3,'English Scores- Leveled papers'!$H85:$KM85)))</f>
        <is>
          <t/>
        </is>
      </c>
      <c r="CS83" s="752" t="inlineStr">
        <f aca="false">IF($B83="","",IF(COUNTIFS('English Scores- Leveled papers'!$H$4:$KM$4,CS$3,'English Scores- Leveled papers'!$H85:$KM85,"&lt;&gt;")=0,"",SUMIF('English Scores- Leveled papers'!$H$4:$KM$4,CS$3,'English Scores- Leveled papers'!$H85:$KM85)))</f>
        <is>
          <t/>
        </is>
      </c>
      <c r="CT83" s="319" t="inlineStr">
        <f aca="false">IF($B83="","",IF(COUNTIFS('English Scores- Leveled papers'!$H$4:$KM$4,CT$3,'English Scores- Leveled papers'!$H85:$KM85,"&lt;&gt;")=0,"",SUMIF('English Scores- Leveled papers'!$H$4:$KM$4,CT$3,'English Scores- Leveled papers'!$H85:$KM85)))</f>
        <is>
          <t/>
        </is>
      </c>
      <c r="CU83" s="319" t="inlineStr">
        <f aca="false">IF($B83="","",IF(COUNTIFS('English Scores- Leveled papers'!$H$4:$KM$4,CU$3,'English Scores- Leveled papers'!$H85:$KM85,"&lt;&gt;")=0,"",SUMIF('English Scores- Leveled papers'!$H$4:$KM$4,CU$3,'English Scores- Leveled papers'!$H85:$KM85)))</f>
        <is>
          <t/>
        </is>
      </c>
      <c r="CV83" s="319" t="inlineStr">
        <f aca="false">IF($B83="","",IF(COUNTIFS('English Scores- Leveled papers'!$H$4:$KM$4,CV$3,'English Scores- Leveled papers'!$H85:$KM85,"&lt;&gt;")=0,"",SUMIF('English Scores- Leveled papers'!$H$4:$KM$4,CV$3,'English Scores- Leveled papers'!$H85:$KM85)))</f>
        <is>
          <t/>
        </is>
      </c>
      <c r="CW83" s="319" t="inlineStr">
        <f aca="false">IF($B83="","",IF(COUNTIFS('English Scores- Leveled papers'!$H$4:$KM$4,CW$3,'English Scores- Leveled papers'!$H85:$KM85,"&lt;&gt;")=0,"",SUMIF('English Scores- Leveled papers'!$H$4:$KM$4,CW$3,'English Scores- Leveled papers'!$H85:$KM85)))</f>
        <is>
          <t/>
        </is>
      </c>
      <c r="CX83" s="319" t="inlineStr">
        <f aca="false">IF($B83="","",IF(COUNTIFS('English Scores- Leveled papers'!$H$4:$KM$4,CX$3,'English Scores- Leveled papers'!$H85:$KM85,"&lt;&gt;")=0,"",SUMIF('English Scores- Leveled papers'!$H$4:$KM$4,CX$3,'English Scores- Leveled papers'!$H85:$KM85)))</f>
        <is>
          <t/>
        </is>
      </c>
      <c r="CY83" s="319" t="inlineStr">
        <f aca="false">IF($B83="","",IF(COUNTIFS('English Scores- Leveled papers'!$H$4:$KM$4,CY$3,'English Scores- Leveled papers'!$H85:$KM85,"&lt;&gt;")=0,"",SUMIF('English Scores- Leveled papers'!$H$4:$KM$4,CY$3,'English Scores- Leveled papers'!$H85:$KM85)))</f>
        <is>
          <t/>
        </is>
      </c>
      <c r="CZ83" s="319" t="inlineStr">
        <f aca="false">IF($B83="","",IF(COUNTIFS('English Scores- Leveled papers'!$H$4:$KM$4,CZ$3,'English Scores- Leveled papers'!$H85:$KM85,"&lt;&gt;")=0,"",SUMIF('English Scores- Leveled papers'!$H$4:$KM$4,CZ$3,'English Scores- Leveled papers'!$H85:$KM85)))</f>
        <is>
          <t/>
        </is>
      </c>
      <c r="DA83" s="319" t="inlineStr">
        <f aca="false">IF($B83="","",IF(COUNTIFS('English Scores- Leveled papers'!$H$4:$KM$4,DA$3,'English Scores- Leveled papers'!$H85:$KM85,"&lt;&gt;")=0,"",SUMIF('English Scores- Leveled papers'!$H$4:$KM$4,DA$3,'English Scores- Leveled papers'!$H85:$KM85)))</f>
        <is>
          <t/>
        </is>
      </c>
      <c r="DB83" s="319" t="inlineStr">
        <f aca="false">IF($B83="","",IF(COUNTIFS('English Scores- Leveled papers'!$H$4:$KM$4,DB$3,'English Scores- Leveled papers'!$H85:$KM85,"&lt;&gt;")=0,"",SUMIF('English Scores- Leveled papers'!$H$4:$KM$4,DB$3,'English Scores- Leveled papers'!$H85:$KM85)))</f>
        <is>
          <t/>
        </is>
      </c>
      <c r="DC83" s="319" t="inlineStr">
        <f aca="false">IF($B83="","",IF(COUNTIFS('English Scores- Leveled papers'!$H$4:$KM$4,DC$3,'English Scores- Leveled papers'!$H85:$KM85,"&lt;&gt;")=0,"",SUMIF('English Scores- Leveled papers'!$H$4:$KM$4,DC$3,'English Scores- Leveled papers'!$H85:$KM85)))</f>
        <is>
          <t/>
        </is>
      </c>
      <c r="DD83" s="319" t="inlineStr">
        <f aca="false">IF($B83="","",IF(COUNTIFS('English Scores- Leveled papers'!$H$4:$KM$4,DD$3,'English Scores- Leveled papers'!$H85:$KM85,"&lt;&gt;")=0,"",SUMIF('English Scores- Leveled papers'!$H$4:$KM$4,DD$3,'English Scores- Leveled papers'!$H85:$KM85)))</f>
        <is>
          <t/>
        </is>
      </c>
      <c r="DE83" s="319" t="inlineStr">
        <f aca="false">IF($B83="","",IF(COUNTIFS('English Scores- Leveled papers'!$H$4:$KM$4,DE$3,'English Scores- Leveled papers'!$H85:$KM85,"&lt;&gt;")=0,"",SUMIF('English Scores- Leveled papers'!$H$4:$KM$4,DE$3,'English Scores- Leveled papers'!$H85:$KM85)))</f>
        <is>
          <t/>
        </is>
      </c>
      <c r="DF83" s="752" t="inlineStr">
        <f aca="false">IF($B83="","",IF(COUNTIFS('English Scores- Leveled papers'!$H$4:$KM$4,DF$3,'English Scores- Leveled papers'!$H85:$KM85,"&lt;&gt;")=0,"",SUMIF('English Scores- Leveled papers'!$H$4:$KM$4,DF$3,'English Scores- Leveled papers'!$H85:$KM85)))</f>
        <is>
          <t/>
        </is>
      </c>
      <c r="DG83" s="752" t="inlineStr">
        <f aca="false">IF($B83="","",IF(COUNTIFS('English Scores- Leveled papers'!$H$4:$KM$4,DG$3,'English Scores- Leveled papers'!$H85:$KM85,"&lt;&gt;")=0,"",SUMIF('English Scores- Leveled papers'!$H$4:$KM$4,DG$3,'English Scores- Leveled papers'!$H85:$KM85)))</f>
        <is>
          <t/>
        </is>
      </c>
      <c r="DH83" s="752" t="inlineStr">
        <f aca="false">IF($B83="","",IF(COUNTIFS('English Scores- Leveled papers'!$H$4:$KM$4,DH$3,'English Scores- Leveled papers'!$H85:$KM85,"&lt;&gt;")=0,"",SUMIF('English Scores- Leveled papers'!$H$4:$KM$4,DH$3,'English Scores- Leveled papers'!$H85:$KM85)))</f>
        <is>
          <t/>
        </is>
      </c>
      <c r="DI83" s="752" t="inlineStr">
        <f aca="false">IF($B83="","",IF(COUNTIFS('English Scores- Leveled papers'!$H$4:$KM$4,DI$3,'English Scores- Leveled papers'!$H85:$KM85,"&lt;&gt;")=0,"",SUMIF('English Scores- Leveled papers'!$H$4:$KM$4,DI$3,'English Scores- Leveled papers'!$H85:$KM85)))</f>
        <is>
          <t/>
        </is>
      </c>
      <c r="DJ83" s="752" t="inlineStr">
        <f aca="false">IF($B83="","",IF(COUNTIFS('English Scores- Leveled papers'!$H$4:$KM$4,DJ$3,'English Scores- Leveled papers'!$H85:$KM85,"&lt;&gt;")=0,"",SUMIF('English Scores- Leveled papers'!$H$4:$KM$4,DJ$3,'English Scores- Leveled papers'!$H85:$KM85)))</f>
        <is>
          <t/>
        </is>
      </c>
      <c r="DK83" s="752" t="inlineStr">
        <f aca="false">IF($B83="","",IF(COUNTIFS('English Scores- Leveled papers'!$H$4:$KM$4,DK$3,'English Scores- Leveled papers'!$H85:$KM85,"&lt;&gt;")=0,"",SUMIF('English Scores- Leveled papers'!$H$4:$KM$4,DK$3,'English Scores- Leveled papers'!$H85:$KM85)))</f>
        <is>
          <t/>
        </is>
      </c>
      <c r="DL83" s="752" t="inlineStr">
        <f aca="false">IF($B83="","",IF(COUNTIFS('English Scores- Leveled papers'!$H$4:$KM$4,DL$3,'English Scores- Leveled papers'!$H85:$KM85,"&lt;&gt;")=0,"",SUMIF('English Scores- Leveled papers'!$H$4:$KM$4,DL$3,'English Scores- Leveled papers'!$H85:$KM85)))</f>
        <is>
          <t/>
        </is>
      </c>
      <c r="DM83" s="752" t="inlineStr">
        <f aca="false">IF($B83="","",IF(COUNTIFS('English Scores- Leveled papers'!$H$4:$KM$4,DM$3,'English Scores- Leveled papers'!$H85:$KM85,"&lt;&gt;")=0,"",SUMIF('English Scores- Leveled papers'!$H$4:$KM$4,DM$3,'English Scores- Leveled papers'!$H85:$KM85)))</f>
        <is>
          <t/>
        </is>
      </c>
      <c r="DN83" s="752" t="inlineStr">
        <f aca="false">IF($B83="","",IF(COUNTIFS('English Scores- Leveled papers'!$H$4:$KM$4,DN$3,'English Scores- Leveled papers'!$H85:$KM85,"&lt;&gt;")=0,"",SUMIF('English Scores- Leveled papers'!$H$4:$KM$4,DN$3,'English Scores- Leveled papers'!$H85:$KM85)))</f>
        <is>
          <t/>
        </is>
      </c>
      <c r="DO83" s="752" t="inlineStr">
        <f aca="false">IF($B83="","",IF(COUNTIFS('English Scores- Leveled papers'!$H$4:$KM$4,DO$3,'English Scores- Leveled papers'!$H85:$KM85,"&lt;&gt;")=0,"",SUMIF('English Scores- Leveled papers'!$H$4:$KM$4,DO$3,'English Scores- Leveled papers'!$H85:$KM85)))</f>
        <is>
          <t/>
        </is>
      </c>
      <c r="DP83" s="752" t="inlineStr">
        <f aca="false">IF($B83="","",IF(COUNTIFS('English Scores- Leveled papers'!$H$4:$KM$4,DP$3,'English Scores- Leveled papers'!$H85:$KM85,"&lt;&gt;")=0,"",SUMIF('English Scores- Leveled papers'!$H$4:$KM$4,DP$3,'English Scores- Leveled papers'!$H85:$KM85)))</f>
        <is>
          <t/>
        </is>
      </c>
      <c r="DQ83" s="752" t="inlineStr">
        <f aca="false">IF($B83="","",IF(COUNTIFS('English Scores- Leveled papers'!$H$4:$KM$4,DQ$3,'English Scores- Leveled papers'!$H85:$KM85,"&lt;&gt;")=0,"",SUMIF('English Scores- Leveled papers'!$H$4:$KM$4,DQ$3,'English Scores- Leveled papers'!$H85:$KM85)))</f>
        <is>
          <t/>
        </is>
      </c>
      <c r="DR83" s="319" t="inlineStr">
        <f aca="false">IF($B83="","",IF(COUNTIFS('English Scores- Leveled papers'!$H$4:$KM$4,DR$3,'English Scores- Leveled papers'!$H85:$KM85,"&lt;&gt;")=0,"",SUMIF('English Scores- Leveled papers'!$H$4:$KM$4,DR$3,'English Scores- Leveled papers'!$H85:$KM85)))</f>
        <is>
          <t/>
        </is>
      </c>
      <c r="DS83" s="319" t="inlineStr">
        <f aca="false">IF($B83="","",IF(COUNTIFS('English Scores- Leveled papers'!$H$4:$KM$4,DS$3,'English Scores- Leveled papers'!$H85:$KM85,"&lt;&gt;")=0,"",SUMIF('English Scores- Leveled papers'!$H$4:$KM$4,DS$3,'English Scores- Leveled papers'!$H85:$KM85)))</f>
        <is>
          <t/>
        </is>
      </c>
      <c r="DT83" s="319" t="inlineStr">
        <f aca="false">IF($B83="","",IF(COUNTIFS('English Scores- Leveled papers'!$H$4:$KM$4,DT$3,'English Scores- Leveled papers'!$H85:$KM85,"&lt;&gt;")=0,"",SUMIF('English Scores- Leveled papers'!$H$4:$KM$4,DT$3,'English Scores- Leveled papers'!$H85:$KM85)))</f>
        <is>
          <t/>
        </is>
      </c>
      <c r="DU83" s="319" t="inlineStr">
        <f aca="false">IF($B83="","",IF(COUNTIFS('English Scores- Leveled papers'!$H$4:$KM$4,DU$3,'English Scores- Leveled papers'!$H85:$KM85,"&lt;&gt;")=0,"",SUMIF('English Scores- Leveled papers'!$H$4:$KM$4,DU$3,'English Scores- Leveled papers'!$H85:$KM85)))</f>
        <is>
          <t/>
        </is>
      </c>
      <c r="DV83" s="319" t="inlineStr">
        <f aca="false">IF($B83="","",IF(COUNTIFS('English Scores- Leveled papers'!$H$4:$KM$4,DV$3,'English Scores- Leveled papers'!$H85:$KM85,"&lt;&gt;")=0,"",SUMIF('English Scores- Leveled papers'!$H$4:$KM$4,DV$3,'English Scores- Leveled papers'!$H85:$KM85)))</f>
        <is>
          <t/>
        </is>
      </c>
      <c r="DW83" s="319" t="inlineStr">
        <f aca="false">IF($B83="","",IF(COUNTIFS('English Scores- Leveled papers'!$H$4:$KM$4,DW$3,'English Scores- Leveled papers'!$H85:$KM85,"&lt;&gt;")=0,"",SUMIF('English Scores- Leveled papers'!$H$4:$KM$4,DW$3,'English Scores- Leveled papers'!$H85:$KM85)))</f>
        <is>
          <t/>
        </is>
      </c>
      <c r="DX83" s="319" t="inlineStr">
        <f aca="false">IF($B83="","",IF(COUNTIFS('English Scores- Leveled papers'!$H$4:$KM$4,DX$3,'English Scores- Leveled papers'!$H85:$KM85,"&lt;&gt;")=0,"",SUMIF('English Scores- Leveled papers'!$H$4:$KM$4,DX$3,'English Scores- Leveled papers'!$H85:$KM85)))</f>
        <is>
          <t/>
        </is>
      </c>
      <c r="DY83" s="319" t="inlineStr">
        <f aca="false">IF($B83="","",IF(COUNTIFS('English Scores- Leveled papers'!$H$4:$KM$4,DY$3,'English Scores- Leveled papers'!$H85:$KM85,"&lt;&gt;")=0,"",SUMIF('English Scores- Leveled papers'!$H$4:$KM$4,DY$3,'English Scores- Leveled papers'!$H85:$KM85)))</f>
        <is>
          <t/>
        </is>
      </c>
      <c r="DZ83" s="319" t="inlineStr">
        <f aca="false">IF($B83="","",IF(COUNTIFS('English Scores- Leveled papers'!$H$4:$KM$4,DZ$3,'English Scores- Leveled papers'!$H85:$KM85,"&lt;&gt;")=0,"",SUMIF('English Scores- Leveled papers'!$H$4:$KM$4,DZ$3,'English Scores- Leveled papers'!$H85:$KM85)))</f>
        <is>
          <t/>
        </is>
      </c>
      <c r="EA83" s="319" t="inlineStr">
        <f aca="false">IF($B83="","",IF(COUNTIFS('English Scores- Leveled papers'!$H$4:$KM$4,EA$3,'English Scores- Leveled papers'!$H85:$KM85,"&lt;&gt;")=0,"",SUMIF('English Scores- Leveled papers'!$H$4:$KM$4,EA$3,'English Scores- Leveled papers'!$H85:$KM85)))</f>
        <is>
          <t/>
        </is>
      </c>
      <c r="EB83" s="319" t="inlineStr">
        <f aca="false">IF($B83="","",IF(COUNTIFS('English Scores- Leveled papers'!$H$4:$KM$4,EB$3,'English Scores- Leveled papers'!$H85:$KM85,"&lt;&gt;")=0,"",SUMIF('English Scores- Leveled papers'!$H$4:$KM$4,EB$3,'English Scores- Leveled papers'!$H85:$KM85)))</f>
        <is>
          <t/>
        </is>
      </c>
      <c r="EC83" s="319" t="inlineStr">
        <f aca="false">IF($B83="","",IF(COUNTIFS('English Scores- Leveled papers'!$H$4:$KM$4,EC$3,'English Scores- Leveled papers'!$H85:$KM85,"&lt;&gt;")=0,"",SUMIF('English Scores- Leveled papers'!$H$4:$KM$4,EC$3,'English Scores- Leveled papers'!$H85:$KM85)))</f>
        <is>
          <t/>
        </is>
      </c>
      <c r="ED83" s="752" t="inlineStr">
        <f aca="false">IF($B83="","",IF(COUNTIFS('English Scores- Leveled papers'!$H$4:$KM$4,ED$3,'English Scores- Leveled papers'!$H85:$KM85,"&lt;&gt;")=0,"",SUMIF('English Scores- Leveled papers'!$H$4:$KM$4,ED$3,'English Scores- Leveled papers'!$H85:$KM85)))</f>
        <is>
          <t/>
        </is>
      </c>
      <c r="EE83" s="752" t="inlineStr">
        <f aca="false">IF($B83="","",IF(COUNTIFS('English Scores- Leveled papers'!$H$4:$KM$4,EE$3,'English Scores- Leveled papers'!$H85:$KM85,"&lt;&gt;")=0,"",SUMIF('English Scores- Leveled papers'!$H$4:$KM$4,EE$3,'English Scores- Leveled papers'!$H85:$KM85)))</f>
        <is>
          <t/>
        </is>
      </c>
      <c r="EF83" s="752" t="inlineStr">
        <f aca="false">IF($B83="","",IF(COUNTIFS('English Scores- Leveled papers'!$H$4:$KM$4,EF$3,'English Scores- Leveled papers'!$H85:$KM85,"&lt;&gt;")=0,"",SUMIF('English Scores- Leveled papers'!$H$4:$KM$4,EF$3,'English Scores- Leveled papers'!$H85:$KM85)))</f>
        <is>
          <t/>
        </is>
      </c>
      <c r="EG83" s="752" t="inlineStr">
        <f aca="false">IF($B83="","",IF(COUNTIFS('English Scores- Leveled papers'!$H$4:$KM$4,EG$3,'English Scores- Leveled papers'!$H85:$KM85,"&lt;&gt;")=0,"",SUMIF('English Scores- Leveled papers'!$H$4:$KM$4,EG$3,'English Scores- Leveled papers'!$H85:$KM85)))</f>
        <is>
          <t/>
        </is>
      </c>
      <c r="EH83" s="752" t="inlineStr">
        <f aca="false">IF($B83="","",IF(COUNTIFS('English Scores- Leveled papers'!$H$4:$KM$4,EH$3,'English Scores- Leveled papers'!$H85:$KM85,"&lt;&gt;")=0,"",SUMIF('English Scores- Leveled papers'!$H$4:$KM$4,EH$3,'English Scores- Leveled papers'!$H85:$KM85)))</f>
        <is>
          <t/>
        </is>
      </c>
      <c r="EI83" s="752" t="inlineStr">
        <f aca="false">IF($B83="","",IF(COUNTIFS('English Scores- Leveled papers'!$H$4:$KM$4,EI$3,'English Scores- Leveled papers'!$H85:$KM85,"&lt;&gt;")=0,"",SUMIF('English Scores- Leveled papers'!$H$4:$KM$4,EI$3,'English Scores- Leveled papers'!$H85:$KM85)))</f>
        <is>
          <t/>
        </is>
      </c>
      <c r="EJ83" s="752" t="inlineStr">
        <f aca="false">IF($B83="","",IF(COUNTIFS('English Scores- Leveled papers'!$H$4:$KM$4,EJ$3,'English Scores- Leveled papers'!$H85:$KM85,"&lt;&gt;")=0,"",SUMIF('English Scores- Leveled papers'!$H$4:$KM$4,EJ$3,'English Scores- Leveled papers'!$H85:$KM85)))</f>
        <is>
          <t/>
        </is>
      </c>
      <c r="EK83" s="752" t="inlineStr">
        <f aca="false">IF($B83="","",IF(COUNTIFS('English Scores- Leveled papers'!$H$4:$KM$4,EK$3,'English Scores- Leveled papers'!$H85:$KM85,"&lt;&gt;")=0,"",SUMIF('English Scores- Leveled papers'!$H$4:$KM$4,EK$3,'English Scores- Leveled papers'!$H85:$KM85)))</f>
        <is>
          <t/>
        </is>
      </c>
      <c r="EL83" s="752" t="inlineStr">
        <f aca="false">IF($B83="","",IF(COUNTIFS('English Scores- Leveled papers'!$H$4:$KM$4,EL$3,'English Scores- Leveled papers'!$H85:$KM85,"&lt;&gt;")=0,"",SUMIF('English Scores- Leveled papers'!$H$4:$KM$4,EL$3,'English Scores- Leveled papers'!$H85:$KM85)))</f>
        <is>
          <t/>
        </is>
      </c>
      <c r="EM83" s="752" t="inlineStr">
        <f aca="false">IF($B83="","",IF(COUNTIFS('English Scores- Leveled papers'!$H$4:$KM$4,EM$3,'English Scores- Leveled papers'!$H85:$KM85,"&lt;&gt;")=0,"",SUMIF('English Scores- Leveled papers'!$H$4:$KM$4,EM$3,'English Scores- Leveled papers'!$H85:$KM85)))</f>
        <is>
          <t/>
        </is>
      </c>
      <c r="EN83" s="752" t="inlineStr">
        <f aca="false">IF($B83="","",IF(COUNTIFS('English Scores- Leveled papers'!$H$4:$KM$4,EN$3,'English Scores- Leveled papers'!$H85:$KM85,"&lt;&gt;")=0,"",SUMIF('English Scores- Leveled papers'!$H$4:$KM$4,EN$3,'English Scores- Leveled papers'!$H85:$KM85)))</f>
        <is>
          <t/>
        </is>
      </c>
      <c r="EO83" s="752" t="inlineStr">
        <f aca="false">IF($B83="","",IF(COUNTIFS('English Scores- Leveled papers'!$H$4:$KM$4,EO$3,'English Scores- Leveled papers'!$H85:$KM85,"&lt;&gt;")=0,"",SUMIF('English Scores- Leveled papers'!$H$4:$KM$4,EO$3,'English Scores- Leveled papers'!$H85:$KM85)))</f>
        <is>
          <t/>
        </is>
      </c>
      <c r="EP83" s="752" t="inlineStr">
        <f aca="false">IF($B83="","",IF(COUNTIFS('English Scores- Leveled papers'!$H$4:$KM$4,EP$3,'English Scores- Leveled papers'!$H85:$KM85,"&lt;&gt;")=0,"",SUMIF('English Scores- Leveled papers'!$H$4:$KM$4,EP$3,'English Scores- Leveled papers'!$H85:$KM85)))</f>
        <is>
          <t/>
        </is>
      </c>
    </row>
    <row r="84" customFormat="false" ht="12.75" hidden="false" customHeight="true" outlineLevel="0" collapsed="false">
      <c r="A84" s="315" t="n">
        <v>80</v>
      </c>
      <c r="B84" s="315" t="inlineStr">
        <f aca="false">'English Scores- Leveled papers'!B86</f>
        <is>
          <t/>
        </is>
      </c>
      <c r="C84" s="751" t="e">
        <f aca="false">IF('RC Mastery Check+Question type'!D84="","",IF(OR('RC Mastery Check+Question type'!D84=-0.5,'RC Mastery Check+Question type'!D84=0,'RC Mastery Check+Question type'!D84=0.2,'RC Mastery Check+Question type'!D84=0.5),"NR",'cover sheet'!#ref!))</f>
        <v>#VALUE!</v>
      </c>
      <c r="D84" s="316" t="inlineStr">
        <f aca="false">IF(OR(B84="",COUNT('English Scores- Leveled papers'!AJ86:KM86)=0),"",IF((AND(R84&gt;=(70/100),R84&lt;1.1)),9,IF(AND(Q84&gt;=(70/100),Q84&lt;1.1),8,IF(AND(P84&gt;=(70/100),P84&lt;1.1),7,IF(AND(O84&gt;=(70/100),O84&lt;1.1),6,IF(AND(N84&gt;=0.7,N84&lt;1.1),5,IF(AND(M84&gt;=0.7,M84&lt;1.1),5,IF(AND(L84&gt;=0.7,L84&lt;1.1),4,IF(AND(K84&gt;=0.7,K84&lt;1.1),4,IF(AND(J84&gt;=0.7,J84&lt;1.1),3,IF(AND(I84&gt;=0.7,I84&lt;1.1),3,IF(AND(H84&gt;=0.7,H84&lt;1.1),2,IF(AND(G84&gt;=0.7,G84&lt;1.1),2,IF(AND(F84&gt;=0.7,F84&lt;1.1),1,IF(AND(E84&gt;=0.7,E84&lt;1.1),1,IF(COUNT('English Scores- Leveled papers'!AJ86:AK86)=0,"","NR"))))))))))))))))</f>
        <is>
          <t/>
        </is>
      </c>
      <c r="E84" s="318" t="str">
        <f aca="false">IF((B84=""),"",IF(COUNT(S84:W84)=0,"",ROUND(SUM(S84:W84)/SUM($S$2:$W$2),1)))</f>
        <v/>
      </c>
      <c r="F84" s="318" t="str">
        <f aca="false">IF((B84=""),"",IF(COUNT(X84:AB84)=0,"",ROUND(SUM(X84:AB84)/SUM($X$2:$AB$2),1)))</f>
        <v/>
      </c>
      <c r="G84" s="318" t="str">
        <f aca="false">IFERROR(IF((B84=""),"",IF(COUNT(AC84:AH84)=0,"",ROUND(SUM(AC84:AH84)/SUM($AC$2:$AH$2),1))),"")</f>
        <v/>
      </c>
      <c r="H84" s="318" t="str">
        <f aca="false">IFERROR(IF((B84=""),"",IF(COUNT(AI84:AN84)=0,"",ROUND(SUM(AI84:AN84)/SUM($AI$2:$AN$2),1))),0)</f>
        <v/>
      </c>
      <c r="I84" s="318" t="str">
        <f aca="false">IFERROR(IF((B84=""),"",IF(COUNT(AO84:AY84)=0,"",ROUND(SUM(AO84:AY84)/SUM($AO$2:$AY$2),1))),0)</f>
        <v/>
      </c>
      <c r="J84" s="318" t="str">
        <f aca="false">IFERROR(IF((B84=""),"",IF(COUNT(AZ84:BO84)=0,"",ROUND(SUM(AZ84:BO84)/SUM($AZ$2:$BO$2),1))),0)</f>
        <v/>
      </c>
      <c r="K84" s="318" t="str">
        <f aca="false">IFERROR(IF((B84=""),"",IF(COUNT(BP84:BW84)=0,"",ROUND(SUM(BP84:BW84)/SUM($BP$2:$BW$2),1))),0)</f>
        <v/>
      </c>
      <c r="L84" s="318" t="str">
        <f aca="false">IFERROR(IF((B84=""),"",IF(COUNT(BX84:CF84)=0,"",ROUND(SUM(BX84:CF84)/SUM($BX$2:$CF$2),1))),0)</f>
        <v/>
      </c>
      <c r="M84" s="318" t="str">
        <f aca="false">IFERROR(IF((B84=""),"",IF(COUNT(CG84:CK84)=0,"",ROUND(SUM(CG84:CK84)/SUM($CG$2:$CK$2),1))),0)</f>
        <v/>
      </c>
      <c r="N84" s="318" t="str">
        <f aca="false">IFERROR(IF((B84=""),"",IF(COUNT(CL84:CS84)=0,"",ROUND(SUM(CL84:CS84)/SUM($CL$2:$CS$2),1))),0)</f>
        <v/>
      </c>
      <c r="O84" s="318" t="str">
        <f aca="false">IFERROR(IF((B84=""),"",IF(COUNT(CT84:DE84)=0,"",ROUND(SUM(CT84:DE84)/SUM($CT$2:$DE$2),1))),0)</f>
        <v/>
      </c>
      <c r="P84" s="318" t="str">
        <f aca="false">IFERROR(IF((B84=""),"",IF(COUNT(DF84:DQ84)=0,"",ROUND(SUM(DF84:DQ84)/SUM($DF$2:$DQ$2),1))),0)</f>
        <v/>
      </c>
      <c r="Q84" s="318" t="str">
        <f aca="false">IFERROR(IF((B84=""),"",IF(COUNT(DR84:EB84)=0,"",ROUND(SUM(DR84:EB84)/SUM($DR$2:$EB$2),1))),0)</f>
        <v/>
      </c>
      <c r="R84" s="318" t="str">
        <f aca="false">(IF((B84=""),"",IF(COUNT(ED84:EP84)=0,"",ROUND(SUM(ED84:EP84)/SUM($ED$2:$EP$2),1))))</f>
        <v/>
      </c>
      <c r="S84" s="319" t="inlineStr">
        <f aca="false">IF($B84="","",IF(COUNTIFS('English Scores- Leveled papers'!$H$4:$KM$4,S$3,'English Scores- Leveled papers'!$H86:$KM86,"&lt;&gt;")=0,"",SUMIF('English Scores- Leveled papers'!$H$4:$KM$4,S$3,'English Scores- Leveled papers'!$H86:$KM86)))</f>
        <is>
          <t/>
        </is>
      </c>
      <c r="T84" s="319" t="inlineStr">
        <f aca="false">IF($B84="","",IF(COUNTIFS('English Scores- Leveled papers'!$H$4:$KM$4,T$3,'English Scores- Leveled papers'!$H86:$KM86,"&lt;&gt;")=0,"",SUMIF('English Scores- Leveled papers'!$H$4:$KM$4,T$3,'English Scores- Leveled papers'!$H86:$KM86)))</f>
        <is>
          <t/>
        </is>
      </c>
      <c r="U84" s="319" t="inlineStr">
        <f aca="false">IF($B84="","",IF(COUNTIFS('English Scores- Leveled papers'!$H$4:$KM$4,U$3,'English Scores- Leveled papers'!$H86:$KM86,"&lt;&gt;")=0,"",SUMIF('English Scores- Leveled papers'!$H$4:$KM$4,U$3,'English Scores- Leveled papers'!$H86:$KM86)))</f>
        <is>
          <t/>
        </is>
      </c>
      <c r="V84" s="319" t="inlineStr">
        <f aca="false">IF($B84="","",IF(COUNTIFS('English Scores- Leveled papers'!$H$4:$KM$4,V$3,'English Scores- Leveled papers'!$H86:$KM86,"&lt;&gt;")=0,"",SUMIF('English Scores- Leveled papers'!$H$4:$KM$4,V$3,'English Scores- Leveled papers'!$H86:$KM86)))</f>
        <is>
          <t/>
        </is>
      </c>
      <c r="W84" s="319" t="inlineStr">
        <f aca="false">IF($B84="","",IF(COUNTIFS('English Scores- Leveled papers'!$H$4:$KM$4,W$3,'English Scores- Leveled papers'!$H86:$KM86,"&lt;&gt;")=0,"",SUMIF('English Scores- Leveled papers'!$H$4:$KM$4,W$3,'English Scores- Leveled papers'!$H86:$KM86)))</f>
        <is>
          <t/>
        </is>
      </c>
      <c r="X84" s="752" t="inlineStr">
        <f aca="false">IF($B84="","",IF(COUNTIFS('English Scores- Leveled papers'!$H$4:$KM$4,X$3,'English Scores- Leveled papers'!$H86:$KM86,"&lt;&gt;")=0,"",SUMIF('English Scores- Leveled papers'!$H$4:$KM$4,X$3,'English Scores- Leveled papers'!$H86:$KM86)))</f>
        <is>
          <t/>
        </is>
      </c>
      <c r="Y84" s="752" t="inlineStr">
        <f aca="false">IF($B84="","",IF(COUNTIFS('English Scores- Leveled papers'!$H$4:$KM$4,Y$3,'English Scores- Leveled papers'!$H86:$KM86,"&lt;&gt;")=0,"",SUMIF('English Scores- Leveled papers'!$H$4:$KM$4,Y$3,'English Scores- Leveled papers'!$H86:$KM86)))</f>
        <is>
          <t/>
        </is>
      </c>
      <c r="Z84" s="752" t="inlineStr">
        <f aca="false">IF($B84="","",IF(COUNTIFS('English Scores- Leveled papers'!$H$4:$KM$4,Z$3,'English Scores- Leveled papers'!$H86:$KM86,"&lt;&gt;")=0,"",SUMIF('English Scores- Leveled papers'!$H$4:$KM$4,Z$3,'English Scores- Leveled papers'!$H86:$KM86)))</f>
        <is>
          <t/>
        </is>
      </c>
      <c r="AA84" s="752" t="inlineStr">
        <f aca="false">IF($B84="","",IF(COUNTIFS('English Scores- Leveled papers'!$H$4:$KM$4,AA$3,'English Scores- Leveled papers'!$H86:$KM86,"&lt;&gt;")=0,"",SUMIF('English Scores- Leveled papers'!$H$4:$KM$4,AA$3,'English Scores- Leveled papers'!$H86:$KM86)))</f>
        <is>
          <t/>
        </is>
      </c>
      <c r="AB84" s="752" t="inlineStr">
        <f aca="false">IF($B84="","",IF(COUNTIFS('English Scores- Leveled papers'!$H$4:$KM$4,AB$3,'English Scores- Leveled papers'!$H86:$KM86,"&lt;&gt;")=0,"",SUMIF('English Scores- Leveled papers'!$H$4:$KM$4,AB$3,'English Scores- Leveled papers'!$H86:$KM86)))</f>
        <is>
          <t/>
        </is>
      </c>
      <c r="AC84" s="319" t="inlineStr">
        <f aca="false">IF($B84="","",IF(COUNTIFS('English Scores- Leveled papers'!$H$4:$KM$4,AC$3,'English Scores- Leveled papers'!$H86:$KM86,"&lt;&gt;")=0,"",SUMIF('English Scores- Leveled papers'!$H$4:$KM$4,AC$3,'English Scores- Leveled papers'!$H86:$KM86)))</f>
        <is>
          <t/>
        </is>
      </c>
      <c r="AD84" s="319" t="inlineStr">
        <f aca="false">IF($B84="","",IF(COUNTIFS('English Scores- Leveled papers'!$H$4:$KM$4,AD$3,'English Scores- Leveled papers'!$H86:$KM86,"&lt;&gt;")=0,"",SUMIF('English Scores- Leveled papers'!$H$4:$KM$4,AD$3,'English Scores- Leveled papers'!$H86:$KM86)))</f>
        <is>
          <t/>
        </is>
      </c>
      <c r="AE84" s="319" t="inlineStr">
        <f aca="false">IF($B84="","",IF(COUNTIFS('English Scores- Leveled papers'!$H$4:$KM$4,AE$3,'English Scores- Leveled papers'!$H86:$KM86,"&lt;&gt;")=0,"",SUMIF('English Scores- Leveled papers'!$H$4:$KM$4,AE$3,'English Scores- Leveled papers'!$H86:$KM86)))</f>
        <is>
          <t/>
        </is>
      </c>
      <c r="AF84" s="319" t="inlineStr">
        <f aca="false">IF($B84="","",IF(COUNTIFS('English Scores- Leveled papers'!$H$4:$KM$4,AF$3,'English Scores- Leveled papers'!$H86:$KM86,"&lt;&gt;")=0,"",SUMIF('English Scores- Leveled papers'!$H$4:$KM$4,AF$3,'English Scores- Leveled papers'!$H86:$KM86)))</f>
        <is>
          <t/>
        </is>
      </c>
      <c r="AG84" s="319" t="inlineStr">
        <f aca="false">IF($B84="","",IF(COUNTIFS('English Scores- Leveled papers'!$H$4:$KM$4,AG$3,'English Scores- Leveled papers'!$H86:$KM86,"&lt;&gt;")=0,"",SUMIF('English Scores- Leveled papers'!$H$4:$KM$4,AG$3,'English Scores- Leveled papers'!$H86:$KM86)))</f>
        <is>
          <t/>
        </is>
      </c>
      <c r="AH84" s="319" t="inlineStr">
        <f aca="false">IF($B84="","",IF(COUNTIFS('English Scores- Leveled papers'!$H$4:$KM$4,AH$3,'English Scores- Leveled papers'!$H86:$KM86,"&lt;&gt;")=0,"",SUMIF('English Scores- Leveled papers'!$H$4:$KM$4,AH$3,'English Scores- Leveled papers'!$H86:$KM86)))</f>
        <is>
          <t/>
        </is>
      </c>
      <c r="AI84" s="752" t="inlineStr">
        <f aca="false">IF($B84="","",IF(COUNTIFS('English Scores- Leveled papers'!$H$4:$KM$4,AI$3,'English Scores- Leveled papers'!$H86:$KM86,"&lt;&gt;")=0,"",SUMIF('English Scores- Leveled papers'!$H$4:$KM$4,AI$3,'English Scores- Leveled papers'!$H86:$KM86)))</f>
        <is>
          <t/>
        </is>
      </c>
      <c r="AJ84" s="752" t="inlineStr">
        <f aca="false">IF($B84="","",IF(COUNTIFS('English Scores- Leveled papers'!$H$4:$KM$4,AJ$3,'English Scores- Leveled papers'!$H86:$KM86,"&lt;&gt;")=0,"",SUMIF('English Scores- Leveled papers'!$H$4:$KM$4,AJ$3,'English Scores- Leveled papers'!$H86:$KM86)))</f>
        <is>
          <t/>
        </is>
      </c>
      <c r="AK84" s="752" t="inlineStr">
        <f aca="false">IF($B84="","",IF(COUNTIFS('English Scores- Leveled papers'!$H$4:$KM$4,AK$3,'English Scores- Leveled papers'!$H86:$KM86,"&lt;&gt;")=0,"",SUMIF('English Scores- Leveled papers'!$H$4:$KM$4,AK$3,'English Scores- Leveled papers'!$H86:$KM86)))</f>
        <is>
          <t/>
        </is>
      </c>
      <c r="AL84" s="752" t="inlineStr">
        <f aca="false">IF($B84="","",IF(COUNTIFS('English Scores- Leveled papers'!$H$4:$KM$4,AL$3,'English Scores- Leveled papers'!$H86:$KM86,"&lt;&gt;")=0,"",SUMIF('English Scores- Leveled papers'!$H$4:$KM$4,AL$3,'English Scores- Leveled papers'!$H86:$KM86)))</f>
        <is>
          <t/>
        </is>
      </c>
      <c r="AM84" s="752" t="inlineStr">
        <f aca="false">IF($B84="","",IF(COUNTIFS('English Scores- Leveled papers'!$H$4:$KM$4,AM$3,'English Scores- Leveled papers'!$H86:$KM86,"&lt;&gt;")=0,"",SUMIF('English Scores- Leveled papers'!$H$4:$KM$4,AM$3,'English Scores- Leveled papers'!$H86:$KM86)))</f>
        <is>
          <t/>
        </is>
      </c>
      <c r="AN84" s="752" t="inlineStr">
        <f aca="false">IF($B84="","",IF(COUNTIFS('English Scores- Leveled papers'!$H$4:$KM$4,AN$3,'English Scores- Leveled papers'!$H86:$KM86,"&lt;&gt;")=0,"",SUMIF('English Scores- Leveled papers'!$H$4:$KM$4,AN$3,'English Scores- Leveled papers'!$H86:$KM86)))</f>
        <is>
          <t/>
        </is>
      </c>
      <c r="AO84" s="319" t="inlineStr">
        <f aca="false">IF($B84="","",IF(COUNTIFS('English Scores- Leveled papers'!$H$4:$KM$4,AO$3,'English Scores- Leveled papers'!$H86:$KM86,"&lt;&gt;")=0,"",SUMIF('English Scores- Leveled papers'!$H$4:$KM$4,AO$3,'English Scores- Leveled papers'!$H86:$KM86)))</f>
        <is>
          <t/>
        </is>
      </c>
      <c r="AP84" s="319" t="inlineStr">
        <f aca="false">IF($B84="","",IF(COUNTIFS('English Scores- Leveled papers'!$H$4:$KM$4,AP$3,'English Scores- Leveled papers'!$H86:$KM86,"&lt;&gt;")=0,"",SUMIF('English Scores- Leveled papers'!$H$4:$KM$4,AP$3,'English Scores- Leveled papers'!$H86:$KM86)))</f>
        <is>
          <t/>
        </is>
      </c>
      <c r="AQ84" s="319" t="inlineStr">
        <f aca="false">IF($B84="","",IF(COUNTIFS('English Scores- Leveled papers'!$H$4:$KM$4,AQ$3,'English Scores- Leveled papers'!$H86:$KM86,"&lt;&gt;")=0,"",SUMIF('English Scores- Leveled papers'!$H$4:$KM$4,AQ$3,'English Scores- Leveled papers'!$H86:$KM86)))</f>
        <is>
          <t/>
        </is>
      </c>
      <c r="AR84" s="319" t="inlineStr">
        <f aca="false">IF($B84="","",IF(COUNTIFS('English Scores- Leveled papers'!$H$4:$KM$4,AR$3,'English Scores- Leveled papers'!$H86:$KM86,"&lt;&gt;")=0,"",SUMIF('English Scores- Leveled papers'!$H$4:$KM$4,AR$3,'English Scores- Leveled papers'!$H86:$KM86)))</f>
        <is>
          <t/>
        </is>
      </c>
      <c r="AS84" s="319" t="inlineStr">
        <f aca="false">IF($B84="","",IF(COUNTIFS('English Scores- Leveled papers'!$H$4:$KM$4,AS$3,'English Scores- Leveled papers'!$H86:$KM86,"&lt;&gt;")=0,"",SUMIF('English Scores- Leveled papers'!$H$4:$KM$4,AS$3,'English Scores- Leveled papers'!$H86:$KM86)))</f>
        <is>
          <t/>
        </is>
      </c>
      <c r="AT84" s="319" t="inlineStr">
        <f aca="false">IF($B84="","",IF(COUNTIFS('English Scores- Leveled papers'!$H$4:$KM$4,AT$3,'English Scores- Leveled papers'!$H86:$KM86,"&lt;&gt;")=0,"",SUMIF('English Scores- Leveled papers'!$H$4:$KM$4,AT$3,'English Scores- Leveled papers'!$H86:$KM86)))</f>
        <is>
          <t/>
        </is>
      </c>
      <c r="AU84" s="319" t="inlineStr">
        <f aca="false">IF($B84="","",IF(COUNTIFS('English Scores- Leveled papers'!$H$4:$KM$4,AU$3,'English Scores- Leveled papers'!$H86:$KM86,"&lt;&gt;")=0,"",SUMIF('English Scores- Leveled papers'!$H$4:$KM$4,AU$3,'English Scores- Leveled papers'!$H86:$KM86)))</f>
        <is>
          <t/>
        </is>
      </c>
      <c r="AV84" s="319" t="inlineStr">
        <f aca="false">IF($B84="","",IF(COUNTIFS('English Scores- Leveled papers'!$H$4:$KM$4,AV$3,'English Scores- Leveled papers'!$H86:$KM86,"&lt;&gt;")=0,"",SUMIF('English Scores- Leveled papers'!$H$4:$KM$4,AV$3,'English Scores- Leveled papers'!$H86:$KM86)))</f>
        <is>
          <t/>
        </is>
      </c>
      <c r="AW84" s="319" t="inlineStr">
        <f aca="false">IF($B84="","",IF(COUNTIFS('English Scores- Leveled papers'!$H$4:$KM$4,AW$3,'English Scores- Leveled papers'!$H86:$KM86,"&lt;&gt;")=0,"",SUMIF('English Scores- Leveled papers'!$H$4:$KM$4,AW$3,'English Scores- Leveled papers'!$H86:$KM86)))</f>
        <is>
          <t/>
        </is>
      </c>
      <c r="AX84" s="319" t="inlineStr">
        <f aca="false">IF($B84="","",IF(COUNTIFS('English Scores- Leveled papers'!$H$4:$KM$4,AX$3,'English Scores- Leveled papers'!$H86:$KM86,"&lt;&gt;")=0,"",SUMIF('English Scores- Leveled papers'!$H$4:$KM$4,AX$3,'English Scores- Leveled papers'!$H86:$KM86)))</f>
        <is>
          <t/>
        </is>
      </c>
      <c r="AY84" s="319" t="inlineStr">
        <f aca="false">IF($B84="","",IF(COUNTIFS('English Scores- Leveled papers'!$H$4:$KM$4,AY$3,'English Scores- Leveled papers'!$H86:$KM86,"&lt;&gt;")=0,"",SUMIF('English Scores- Leveled papers'!$H$4:$KM$4,AY$3,'English Scores- Leveled papers'!$H86:$KM86)))</f>
        <is>
          <t/>
        </is>
      </c>
      <c r="AZ84" s="752" t="inlineStr">
        <f aca="false">IF($B84="","",IF(COUNTIFS('English Scores- Leveled papers'!$H$4:$KM$4,AZ$3,'English Scores- Leveled papers'!$H86:$KM86,"&lt;&gt;")=0,"",SUMIF('English Scores- Leveled papers'!$H$4:$KM$4,AZ$3,'English Scores- Leveled papers'!$H86:$KM86)))</f>
        <is>
          <t/>
        </is>
      </c>
      <c r="BA84" s="752" t="inlineStr">
        <f aca="false">IF($B84="","",IF(COUNTIFS('English Scores- Leveled papers'!$H$4:$KM$4,BA$3,'English Scores- Leveled papers'!$H86:$KM86,"&lt;&gt;")=0,"",SUMIF('English Scores- Leveled papers'!$H$4:$KM$4,BA$3,'English Scores- Leveled papers'!$H86:$KM86)))</f>
        <is>
          <t/>
        </is>
      </c>
      <c r="BB84" s="752" t="inlineStr">
        <f aca="false">IF($B84="","",IF(COUNTIFS('English Scores- Leveled papers'!$H$4:$KM$4,BB$3,'English Scores- Leveled papers'!$H86:$KM86,"&lt;&gt;")=0,"",SUMIF('English Scores- Leveled papers'!$H$4:$KM$4,BB$3,'English Scores- Leveled papers'!$H86:$KM86)))</f>
        <is>
          <t/>
        </is>
      </c>
      <c r="BC84" s="752" t="inlineStr">
        <f aca="false">IF($B84="","",IF(COUNTIFS('English Scores- Leveled papers'!$H$4:$KM$4,BC$3,'English Scores- Leveled papers'!$H86:$KM86,"&lt;&gt;")=0,"",SUMIF('English Scores- Leveled papers'!$H$4:$KM$4,BC$3,'English Scores- Leveled papers'!$H86:$KM86)))</f>
        <is>
          <t/>
        </is>
      </c>
      <c r="BD84" s="752"/>
      <c r="BE84" s="752"/>
      <c r="BF84" s="752" t="inlineStr">
        <f aca="false">IF($B84="","",IF(COUNTIFS('English Scores- Leveled papers'!$H$4:$KM$4,BF$3,'English Scores- Leveled papers'!$H86:$KM86,"&lt;&gt;")=0,"",SUMIF('English Scores- Leveled papers'!$H$4:$KM$4,BF$3,'English Scores- Leveled papers'!$H86:$KM86)))</f>
        <is>
          <t/>
        </is>
      </c>
      <c r="BG84" s="752" t="inlineStr">
        <f aca="false">IF($B84="","",IF(COUNTIFS('English Scores- Leveled papers'!$H$4:$KM$4,BG$3,'English Scores- Leveled papers'!$H86:$KM86,"&lt;&gt;")=0,"",SUMIF('English Scores- Leveled papers'!$H$4:$KM$4,BG$3,'English Scores- Leveled papers'!$H86:$KM86)))</f>
        <is>
          <t/>
        </is>
      </c>
      <c r="BH84" s="752" t="inlineStr">
        <f aca="false">IF($B84="","",IF(COUNTIFS('English Scores- Leveled papers'!$H$4:$KM$4,BH$3,'English Scores- Leveled papers'!$H86:$KM86,"&lt;&gt;")=0,"",SUMIF('English Scores- Leveled papers'!$H$4:$KM$4,BH$3,'English Scores- Leveled papers'!$H86:$KM86)))</f>
        <is>
          <t/>
        </is>
      </c>
      <c r="BI84" s="752" t="inlineStr">
        <f aca="false">IF($B84="","",IF(COUNTIFS('English Scores- Leveled papers'!$H$4:$KM$4,BI$3,'English Scores- Leveled papers'!$H86:$KM86,"&lt;&gt;")=0,"",SUMIF('English Scores- Leveled papers'!$H$4:$KM$4,BI$3,'English Scores- Leveled papers'!$H86:$KM86)))</f>
        <is>
          <t/>
        </is>
      </c>
      <c r="BJ84" s="752" t="inlineStr">
        <f aca="false">IF($B84="","",IF(COUNTIFS('English Scores- Leveled papers'!$H$4:$KM$4,BJ$3,'English Scores- Leveled papers'!$H86:$KM86,"&lt;&gt;")=0,"",SUMIF('English Scores- Leveled papers'!$H$4:$KM$4,BJ$3,'English Scores- Leveled papers'!$H86:$KM86)))</f>
        <is>
          <t/>
        </is>
      </c>
      <c r="BK84" s="752" t="inlineStr">
        <f aca="false">IF($B84="","",IF(COUNTIFS('English Scores- Leveled papers'!$H$4:$KM$4,BK$3,'English Scores- Leveled papers'!$H86:$KM86,"&lt;&gt;")=0,"",SUMIF('English Scores- Leveled papers'!$H$4:$KM$4,BK$3,'English Scores- Leveled papers'!$H86:$KM86)))</f>
        <is>
          <t/>
        </is>
      </c>
      <c r="BL84" s="752" t="inlineStr">
        <f aca="false">IF($B84="","",IF(COUNTIFS('English Scores- Leveled papers'!$H$4:$KM$4,BL$3,'English Scores- Leveled papers'!$H86:$KM86,"&lt;&gt;")=0,"",SUMIF('English Scores- Leveled papers'!$H$4:$KM$4,BL$3,'English Scores- Leveled papers'!$H86:$KM86)))</f>
        <is>
          <t/>
        </is>
      </c>
      <c r="BM84" s="752" t="inlineStr">
        <f aca="false">IF($B84="","",IF(COUNTIFS('English Scores- Leveled papers'!$H$4:$KM$4,BM$3,'English Scores- Leveled papers'!$H86:$KM86,"&lt;&gt;")=0,"",SUMIF('English Scores- Leveled papers'!$H$4:$KM$4,BM$3,'English Scores- Leveled papers'!$H86:$KM86)))</f>
        <is>
          <t/>
        </is>
      </c>
      <c r="BN84" s="752" t="inlineStr">
        <f aca="false">IF($B84="","",IF(COUNTIFS('English Scores- Leveled papers'!$H$4:$KM$4,BN$3,'English Scores- Leveled papers'!$H86:$KM86,"&lt;&gt;")=0,"",SUMIF('English Scores- Leveled papers'!$H$4:$KM$4,BN$3,'English Scores- Leveled papers'!$H86:$KM86)))</f>
        <is>
          <t/>
        </is>
      </c>
      <c r="BO84" s="752" t="inlineStr">
        <f aca="false">IF($B84="","",IF(COUNTIFS('English Scores- Leveled papers'!$H$4:$KM$4,BO$3,'English Scores- Leveled papers'!$H86:$KM86,"&lt;&gt;")=0,"",SUMIF('English Scores- Leveled papers'!$H$4:$KM$4,BO$3,'English Scores- Leveled papers'!$H86:$KM86)))</f>
        <is>
          <t/>
        </is>
      </c>
      <c r="BP84" s="319" t="inlineStr">
        <f aca="false">IF($B84="","",IF(COUNTIFS('English Scores- Leveled papers'!$H$4:$KM$4,BP$3,'English Scores- Leveled papers'!$H86:$KM86,"&lt;&gt;")=0,"",SUMIF('English Scores- Leveled papers'!$H$4:$KM$4,BP$3,'English Scores- Leveled papers'!$H86:$KM86)))</f>
        <is>
          <t/>
        </is>
      </c>
      <c r="BQ84" s="319" t="inlineStr">
        <f aca="false">IF($B84="","",IF(COUNTIFS('English Scores- Leveled papers'!$H$4:$KM$4,BQ$3,'English Scores- Leveled papers'!$H86:$KM86,"&lt;&gt;")=0,"",SUMIF('English Scores- Leveled papers'!$H$4:$KM$4,BQ$3,'English Scores- Leveled papers'!$H86:$KM86)))</f>
        <is>
          <t/>
        </is>
      </c>
      <c r="BR84" s="319" t="inlineStr">
        <f aca="false">IF($B84="","",IF(COUNTIFS('English Scores- Leveled papers'!$H$4:$KM$4,BR$3,'English Scores- Leveled papers'!$H86:$KM86,"&lt;&gt;")=0,"",SUMIF('English Scores- Leveled papers'!$H$4:$KM$4,BR$3,'English Scores- Leveled papers'!$H86:$KM86)))</f>
        <is>
          <t/>
        </is>
      </c>
      <c r="BS84" s="319" t="inlineStr">
        <f aca="false">IF($B84="","",IF(COUNTIFS('English Scores- Leveled papers'!$H$4:$KM$4,BS$3,'English Scores- Leveled papers'!$H86:$KM86,"&lt;&gt;")=0,"",SUMIF('English Scores- Leveled papers'!$H$4:$KM$4,BS$3,'English Scores- Leveled papers'!$H86:$KM86)))</f>
        <is>
          <t/>
        </is>
      </c>
      <c r="BT84" s="319" t="inlineStr">
        <f aca="false">IF($B84="","",IF(COUNTIFS('English Scores- Leveled papers'!$H$4:$KM$4,BT$3,'English Scores- Leveled papers'!$H86:$KM86,"&lt;&gt;")=0,"",SUMIF('English Scores- Leveled papers'!$H$4:$KM$4,BT$3,'English Scores- Leveled papers'!$H86:$KM86)))</f>
        <is>
          <t/>
        </is>
      </c>
      <c r="BU84" s="319" t="inlineStr">
        <f aca="false">IF($B84="","",IF(COUNTIFS('English Scores- Leveled papers'!$H$4:$KM$4,BU$3,'English Scores- Leveled papers'!$H86:$KM86,"&lt;&gt;")=0,"",SUMIF('English Scores- Leveled papers'!$H$4:$KM$4,BU$3,'English Scores- Leveled papers'!$H86:$KM86)))</f>
        <is>
          <t/>
        </is>
      </c>
      <c r="BV84" s="319" t="inlineStr">
        <f aca="false">IF($B84="","",IF(COUNTIFS('English Scores- Leveled papers'!$H$4:$KM$4,BV$3,'English Scores- Leveled papers'!$H86:$KM86,"&lt;&gt;")=0,"",SUMIF('English Scores- Leveled papers'!$H$4:$KM$4,BV$3,'English Scores- Leveled papers'!$H86:$KM86)))</f>
        <is>
          <t/>
        </is>
      </c>
      <c r="BW84" s="319" t="inlineStr">
        <f aca="false">IF($B84="","",IF(COUNTIFS('English Scores- Leveled papers'!$H$4:$KM$4,BW$3,'English Scores- Leveled papers'!$H86:$KM86,"&lt;&gt;")=0,"",SUMIF('English Scores- Leveled papers'!$H$4:$KM$4,BW$3,'English Scores- Leveled papers'!$H86:$KM86)))</f>
        <is>
          <t/>
        </is>
      </c>
      <c r="BX84" s="752" t="inlineStr">
        <f aca="false">IF($B84="","",IF(COUNTIFS('English Scores- Leveled papers'!$H$4:$KM$4,BX$3,'English Scores- Leveled papers'!$H86:$KM86,"&lt;&gt;")=0,"",SUMIF('English Scores- Leveled papers'!$H$4:$KM$4,BX$3,'English Scores- Leveled papers'!$H86:$KM86)))</f>
        <is>
          <t/>
        </is>
      </c>
      <c r="BY84" s="752" t="inlineStr">
        <f aca="false">IF($B84="","",IF(COUNTIFS('English Scores- Leveled papers'!$H$4:$KM$4,BY$3,'English Scores- Leveled papers'!$H86:$KM86,"&lt;&gt;")=0,"",SUMIF('English Scores- Leveled papers'!$H$4:$KM$4,BY$3,'English Scores- Leveled papers'!$H86:$KM86)))</f>
        <is>
          <t/>
        </is>
      </c>
      <c r="BZ84" s="752" t="inlineStr">
        <f aca="false">IF($B84="","",IF(COUNTIFS('English Scores- Leveled papers'!$H$4:$KM$4,BZ$3,'English Scores- Leveled papers'!$H86:$KM86,"&lt;&gt;")=0,"",SUMIF('English Scores- Leveled papers'!$H$4:$KM$4,BZ$3,'English Scores- Leveled papers'!$H86:$KM86)))</f>
        <is>
          <t/>
        </is>
      </c>
      <c r="CA84" s="752" t="inlineStr">
        <f aca="false">IF($B84="","",IF(COUNTIFS('English Scores- Leveled papers'!$H$4:$KM$4,CA$3,'English Scores- Leveled papers'!$H86:$KM86,"&lt;&gt;")=0,"",SUMIF('English Scores- Leveled papers'!$H$4:$KM$4,CA$3,'English Scores- Leveled papers'!$H86:$KM86)))</f>
        <is>
          <t/>
        </is>
      </c>
      <c r="CB84" s="752" t="inlineStr">
        <f aca="false">IF($B84="","",IF(COUNTIFS('English Scores- Leveled papers'!$H$4:$KM$4,CB$3,'English Scores- Leveled papers'!$H86:$KM86,"&lt;&gt;")=0,"",SUMIF('English Scores- Leveled papers'!$H$4:$KM$4,CB$3,'English Scores- Leveled papers'!$H86:$KM86)))</f>
        <is>
          <t/>
        </is>
      </c>
      <c r="CC84" s="752" t="inlineStr">
        <f aca="false">IF($B84="","",IF(COUNTIFS('English Scores- Leveled papers'!$H$4:$KM$4,CC$3,'English Scores- Leveled papers'!$H86:$KM86,"&lt;&gt;")=0,"",SUMIF('English Scores- Leveled papers'!$H$4:$KM$4,CC$3,'English Scores- Leveled papers'!$H86:$KM86)))</f>
        <is>
          <t/>
        </is>
      </c>
      <c r="CD84" s="752" t="inlineStr">
        <f aca="false">IF($B84="","",IF(COUNTIFS('English Scores- Leveled papers'!$H$4:$KM$4,CD$3,'English Scores- Leveled papers'!$H86:$KM86,"&lt;&gt;")=0,"",SUMIF('English Scores- Leveled papers'!$H$4:$KM$4,CD$3,'English Scores- Leveled papers'!$H86:$KM86)))</f>
        <is>
          <t/>
        </is>
      </c>
      <c r="CE84" s="752" t="inlineStr">
        <f aca="false">IF($B84="","",IF(COUNTIFS('English Scores- Leveled papers'!$H$4:$KM$4,CE$3,'English Scores- Leveled papers'!$H86:$KM86,"&lt;&gt;")=0,"",SUMIF('English Scores- Leveled papers'!$H$4:$KM$4,CE$3,'English Scores- Leveled papers'!$H86:$KM86)))</f>
        <is>
          <t/>
        </is>
      </c>
      <c r="CF84" s="752" t="inlineStr">
        <f aca="false">IF($B84="","",IF(COUNTIFS('English Scores- Leveled papers'!$H$4:$KM$4,CF$3,'English Scores- Leveled papers'!$H86:$KM86,"&lt;&gt;")=0,"",SUMIF('English Scores- Leveled papers'!$H$4:$KM$4,CF$3,'English Scores- Leveled papers'!$H86:$KM86)))</f>
        <is>
          <t/>
        </is>
      </c>
      <c r="CG84" s="319" t="inlineStr">
        <f aca="false">IF($B84="","",IF(COUNTIFS('English Scores- Leveled papers'!$H$4:$KM$4,CG$3,'English Scores- Leveled papers'!$H86:$KM86,"&lt;&gt;")=0,"",SUMIF('English Scores- Leveled papers'!$H$4:$KM$4,CG$3,'English Scores- Leveled papers'!$H86:$KM86)))</f>
        <is>
          <t/>
        </is>
      </c>
      <c r="CH84" s="319" t="inlineStr">
        <f aca="false">IF($B84="","",IF(COUNTIFS('English Scores- Leveled papers'!$H$4:$KM$4,CH$3,'English Scores- Leveled papers'!$H86:$KM86,"&lt;&gt;")=0,"",SUMIF('English Scores- Leveled papers'!$H$4:$KM$4,CH$3,'English Scores- Leveled papers'!$H86:$KM86)))</f>
        <is>
          <t/>
        </is>
      </c>
      <c r="CI84" s="319" t="inlineStr">
        <f aca="false">IF($B84="","",IF(COUNTIFS('English Scores- Leveled papers'!$H$4:$KM$4,CI$3,'English Scores- Leveled papers'!$H86:$KM86,"&lt;&gt;")=0,"",SUMIF('English Scores- Leveled papers'!$H$4:$KM$4,CI$3,'English Scores- Leveled papers'!$H86:$KM86)))</f>
        <is>
          <t/>
        </is>
      </c>
      <c r="CJ84" s="319" t="inlineStr">
        <f aca="false">IF($B84="","",IF(COUNTIFS('English Scores- Leveled papers'!$H$4:$KM$4,CJ$3,'English Scores- Leveled papers'!$H86:$KM86,"&lt;&gt;")=0,"",SUMIF('English Scores- Leveled papers'!$H$4:$KM$4,CJ$3,'English Scores- Leveled papers'!$H86:$KM86)))</f>
        <is>
          <t/>
        </is>
      </c>
      <c r="CK84" s="319" t="inlineStr">
        <f aca="false">IF($B84="","",IF(COUNTIFS('English Scores- Leveled papers'!$H$4:$KM$4,CK$3,'English Scores- Leveled papers'!$H86:$KM86,"&lt;&gt;")=0,"",SUMIF('English Scores- Leveled papers'!$H$4:$KM$4,CK$3,'English Scores- Leveled papers'!$H86:$KM86)))</f>
        <is>
          <t/>
        </is>
      </c>
      <c r="CL84" s="752" t="inlineStr">
        <f aca="false">IF($B84="","",IF(COUNTIFS('English Scores- Leveled papers'!$H$4:$KM$4,CL$3,'English Scores- Leveled papers'!$H86:$KM86,"&lt;&gt;")=0,"",SUMIF('English Scores- Leveled papers'!$H$4:$KM$4,CL$3,'English Scores- Leveled papers'!$H86:$KM86)))</f>
        <is>
          <t/>
        </is>
      </c>
      <c r="CM84" s="752" t="inlineStr">
        <f aca="false">IF($B84="","",IF(COUNTIFS('English Scores- Leveled papers'!$H$4:$KM$4,CM$3,'English Scores- Leveled papers'!$H86:$KM86,"&lt;&gt;")=0,"",SUMIF('English Scores- Leveled papers'!$H$4:$KM$4,CM$3,'English Scores- Leveled papers'!$H86:$KM86)))</f>
        <is>
          <t/>
        </is>
      </c>
      <c r="CN84" s="752" t="inlineStr">
        <f aca="false">IF($B84="","",IF(COUNTIFS('English Scores- Leveled papers'!$H$4:$KM$4,CN$3,'English Scores- Leveled papers'!$H86:$KM86,"&lt;&gt;")=0,"",SUMIF('English Scores- Leveled papers'!$H$4:$KM$4,CN$3,'English Scores- Leveled papers'!$H86:$KM86)))</f>
        <is>
          <t/>
        </is>
      </c>
      <c r="CO84" s="752" t="inlineStr">
        <f aca="false">IF($B84="","",IF(COUNTIFS('English Scores- Leveled papers'!$H$4:$KM$4,CO$3,'English Scores- Leveled papers'!$H86:$KM86,"&lt;&gt;")=0,"",SUMIF('English Scores- Leveled papers'!$H$4:$KM$4,CO$3,'English Scores- Leveled papers'!$H86:$KM86)))</f>
        <is>
          <t/>
        </is>
      </c>
      <c r="CP84" s="752" t="inlineStr">
        <f aca="false">IF($B84="","",IF(COUNTIFS('English Scores- Leveled papers'!$H$4:$KM$4,CP$3,'English Scores- Leveled papers'!$H86:$KM86,"&lt;&gt;")=0,"",SUMIF('English Scores- Leveled papers'!$H$4:$KM$4,CP$3,'English Scores- Leveled papers'!$H86:$KM86)))</f>
        <is>
          <t/>
        </is>
      </c>
      <c r="CQ84" s="752" t="inlineStr">
        <f aca="false">IF($B84="","",IF(COUNTIFS('English Scores- Leveled papers'!$H$4:$KM$4,CQ$3,'English Scores- Leveled papers'!$H86:$KM86,"&lt;&gt;")=0,"",SUMIF('English Scores- Leveled papers'!$H$4:$KM$4,CQ$3,'English Scores- Leveled papers'!$H86:$KM86)))</f>
        <is>
          <t/>
        </is>
      </c>
      <c r="CR84" s="752" t="inlineStr">
        <f aca="false">IF($B84="","",IF(COUNTIFS('English Scores- Leveled papers'!$H$4:$KM$4,CR$3,'English Scores- Leveled papers'!$H86:$KM86,"&lt;&gt;")=0,"",SUMIF('English Scores- Leveled papers'!$H$4:$KM$4,CR$3,'English Scores- Leveled papers'!$H86:$KM86)))</f>
        <is>
          <t/>
        </is>
      </c>
      <c r="CS84" s="752" t="inlineStr">
        <f aca="false">IF($B84="","",IF(COUNTIFS('English Scores- Leveled papers'!$H$4:$KM$4,CS$3,'English Scores- Leveled papers'!$H86:$KM86,"&lt;&gt;")=0,"",SUMIF('English Scores- Leveled papers'!$H$4:$KM$4,CS$3,'English Scores- Leveled papers'!$H86:$KM86)))</f>
        <is>
          <t/>
        </is>
      </c>
      <c r="CT84" s="319" t="inlineStr">
        <f aca="false">IF($B84="","",IF(COUNTIFS('English Scores- Leveled papers'!$H$4:$KM$4,CT$3,'English Scores- Leveled papers'!$H86:$KM86,"&lt;&gt;")=0,"",SUMIF('English Scores- Leveled papers'!$H$4:$KM$4,CT$3,'English Scores- Leveled papers'!$H86:$KM86)))</f>
        <is>
          <t/>
        </is>
      </c>
      <c r="CU84" s="319" t="inlineStr">
        <f aca="false">IF($B84="","",IF(COUNTIFS('English Scores- Leveled papers'!$H$4:$KM$4,CU$3,'English Scores- Leveled papers'!$H86:$KM86,"&lt;&gt;")=0,"",SUMIF('English Scores- Leveled papers'!$H$4:$KM$4,CU$3,'English Scores- Leveled papers'!$H86:$KM86)))</f>
        <is>
          <t/>
        </is>
      </c>
      <c r="CV84" s="319" t="inlineStr">
        <f aca="false">IF($B84="","",IF(COUNTIFS('English Scores- Leveled papers'!$H$4:$KM$4,CV$3,'English Scores- Leveled papers'!$H86:$KM86,"&lt;&gt;")=0,"",SUMIF('English Scores- Leveled papers'!$H$4:$KM$4,CV$3,'English Scores- Leveled papers'!$H86:$KM86)))</f>
        <is>
          <t/>
        </is>
      </c>
      <c r="CW84" s="319" t="inlineStr">
        <f aca="false">IF($B84="","",IF(COUNTIFS('English Scores- Leveled papers'!$H$4:$KM$4,CW$3,'English Scores- Leveled papers'!$H86:$KM86,"&lt;&gt;")=0,"",SUMIF('English Scores- Leveled papers'!$H$4:$KM$4,CW$3,'English Scores- Leveled papers'!$H86:$KM86)))</f>
        <is>
          <t/>
        </is>
      </c>
      <c r="CX84" s="319" t="inlineStr">
        <f aca="false">IF($B84="","",IF(COUNTIFS('English Scores- Leveled papers'!$H$4:$KM$4,CX$3,'English Scores- Leveled papers'!$H86:$KM86,"&lt;&gt;")=0,"",SUMIF('English Scores- Leveled papers'!$H$4:$KM$4,CX$3,'English Scores- Leveled papers'!$H86:$KM86)))</f>
        <is>
          <t/>
        </is>
      </c>
      <c r="CY84" s="319" t="inlineStr">
        <f aca="false">IF($B84="","",IF(COUNTIFS('English Scores- Leveled papers'!$H$4:$KM$4,CY$3,'English Scores- Leveled papers'!$H86:$KM86,"&lt;&gt;")=0,"",SUMIF('English Scores- Leveled papers'!$H$4:$KM$4,CY$3,'English Scores- Leveled papers'!$H86:$KM86)))</f>
        <is>
          <t/>
        </is>
      </c>
      <c r="CZ84" s="319" t="inlineStr">
        <f aca="false">IF($B84="","",IF(COUNTIFS('English Scores- Leveled papers'!$H$4:$KM$4,CZ$3,'English Scores- Leveled papers'!$H86:$KM86,"&lt;&gt;")=0,"",SUMIF('English Scores- Leveled papers'!$H$4:$KM$4,CZ$3,'English Scores- Leveled papers'!$H86:$KM86)))</f>
        <is>
          <t/>
        </is>
      </c>
      <c r="DA84" s="319" t="inlineStr">
        <f aca="false">IF($B84="","",IF(COUNTIFS('English Scores- Leveled papers'!$H$4:$KM$4,DA$3,'English Scores- Leveled papers'!$H86:$KM86,"&lt;&gt;")=0,"",SUMIF('English Scores- Leveled papers'!$H$4:$KM$4,DA$3,'English Scores- Leveled papers'!$H86:$KM86)))</f>
        <is>
          <t/>
        </is>
      </c>
      <c r="DB84" s="319" t="inlineStr">
        <f aca="false">IF($B84="","",IF(COUNTIFS('English Scores- Leveled papers'!$H$4:$KM$4,DB$3,'English Scores- Leveled papers'!$H86:$KM86,"&lt;&gt;")=0,"",SUMIF('English Scores- Leveled papers'!$H$4:$KM$4,DB$3,'English Scores- Leveled papers'!$H86:$KM86)))</f>
        <is>
          <t/>
        </is>
      </c>
      <c r="DC84" s="319" t="inlineStr">
        <f aca="false">IF($B84="","",IF(COUNTIFS('English Scores- Leveled papers'!$H$4:$KM$4,DC$3,'English Scores- Leveled papers'!$H86:$KM86,"&lt;&gt;")=0,"",SUMIF('English Scores- Leveled papers'!$H$4:$KM$4,DC$3,'English Scores- Leveled papers'!$H86:$KM86)))</f>
        <is>
          <t/>
        </is>
      </c>
      <c r="DD84" s="319" t="inlineStr">
        <f aca="false">IF($B84="","",IF(COUNTIFS('English Scores- Leveled papers'!$H$4:$KM$4,DD$3,'English Scores- Leveled papers'!$H86:$KM86,"&lt;&gt;")=0,"",SUMIF('English Scores- Leveled papers'!$H$4:$KM$4,DD$3,'English Scores- Leveled papers'!$H86:$KM86)))</f>
        <is>
          <t/>
        </is>
      </c>
      <c r="DE84" s="319" t="inlineStr">
        <f aca="false">IF($B84="","",IF(COUNTIFS('English Scores- Leveled papers'!$H$4:$KM$4,DE$3,'English Scores- Leveled papers'!$H86:$KM86,"&lt;&gt;")=0,"",SUMIF('English Scores- Leveled papers'!$H$4:$KM$4,DE$3,'English Scores- Leveled papers'!$H86:$KM86)))</f>
        <is>
          <t/>
        </is>
      </c>
      <c r="DF84" s="752" t="inlineStr">
        <f aca="false">IF($B84="","",IF(COUNTIFS('English Scores- Leveled papers'!$H$4:$KM$4,DF$3,'English Scores- Leveled papers'!$H86:$KM86,"&lt;&gt;")=0,"",SUMIF('English Scores- Leveled papers'!$H$4:$KM$4,DF$3,'English Scores- Leveled papers'!$H86:$KM86)))</f>
        <is>
          <t/>
        </is>
      </c>
      <c r="DG84" s="752" t="inlineStr">
        <f aca="false">IF($B84="","",IF(COUNTIFS('English Scores- Leveled papers'!$H$4:$KM$4,DG$3,'English Scores- Leveled papers'!$H86:$KM86,"&lt;&gt;")=0,"",SUMIF('English Scores- Leveled papers'!$H$4:$KM$4,DG$3,'English Scores- Leveled papers'!$H86:$KM86)))</f>
        <is>
          <t/>
        </is>
      </c>
      <c r="DH84" s="752" t="inlineStr">
        <f aca="false">IF($B84="","",IF(COUNTIFS('English Scores- Leveled papers'!$H$4:$KM$4,DH$3,'English Scores- Leveled papers'!$H86:$KM86,"&lt;&gt;")=0,"",SUMIF('English Scores- Leveled papers'!$H$4:$KM$4,DH$3,'English Scores- Leveled papers'!$H86:$KM86)))</f>
        <is>
          <t/>
        </is>
      </c>
      <c r="DI84" s="752" t="inlineStr">
        <f aca="false">IF($B84="","",IF(COUNTIFS('English Scores- Leveled papers'!$H$4:$KM$4,DI$3,'English Scores- Leveled papers'!$H86:$KM86,"&lt;&gt;")=0,"",SUMIF('English Scores- Leveled papers'!$H$4:$KM$4,DI$3,'English Scores- Leveled papers'!$H86:$KM86)))</f>
        <is>
          <t/>
        </is>
      </c>
      <c r="DJ84" s="752" t="inlineStr">
        <f aca="false">IF($B84="","",IF(COUNTIFS('English Scores- Leveled papers'!$H$4:$KM$4,DJ$3,'English Scores- Leveled papers'!$H86:$KM86,"&lt;&gt;")=0,"",SUMIF('English Scores- Leveled papers'!$H$4:$KM$4,DJ$3,'English Scores- Leveled papers'!$H86:$KM86)))</f>
        <is>
          <t/>
        </is>
      </c>
      <c r="DK84" s="752" t="inlineStr">
        <f aca="false">IF($B84="","",IF(COUNTIFS('English Scores- Leveled papers'!$H$4:$KM$4,DK$3,'English Scores- Leveled papers'!$H86:$KM86,"&lt;&gt;")=0,"",SUMIF('English Scores- Leveled papers'!$H$4:$KM$4,DK$3,'English Scores- Leveled papers'!$H86:$KM86)))</f>
        <is>
          <t/>
        </is>
      </c>
      <c r="DL84" s="752" t="inlineStr">
        <f aca="false">IF($B84="","",IF(COUNTIFS('English Scores- Leveled papers'!$H$4:$KM$4,DL$3,'English Scores- Leveled papers'!$H86:$KM86,"&lt;&gt;")=0,"",SUMIF('English Scores- Leveled papers'!$H$4:$KM$4,DL$3,'English Scores- Leveled papers'!$H86:$KM86)))</f>
        <is>
          <t/>
        </is>
      </c>
      <c r="DM84" s="752" t="inlineStr">
        <f aca="false">IF($B84="","",IF(COUNTIFS('English Scores- Leveled papers'!$H$4:$KM$4,DM$3,'English Scores- Leveled papers'!$H86:$KM86,"&lt;&gt;")=0,"",SUMIF('English Scores- Leveled papers'!$H$4:$KM$4,DM$3,'English Scores- Leveled papers'!$H86:$KM86)))</f>
        <is>
          <t/>
        </is>
      </c>
      <c r="DN84" s="752" t="inlineStr">
        <f aca="false">IF($B84="","",IF(COUNTIFS('English Scores- Leveled papers'!$H$4:$KM$4,DN$3,'English Scores- Leveled papers'!$H86:$KM86,"&lt;&gt;")=0,"",SUMIF('English Scores- Leveled papers'!$H$4:$KM$4,DN$3,'English Scores- Leveled papers'!$H86:$KM86)))</f>
        <is>
          <t/>
        </is>
      </c>
      <c r="DO84" s="752" t="inlineStr">
        <f aca="false">IF($B84="","",IF(COUNTIFS('English Scores- Leveled papers'!$H$4:$KM$4,DO$3,'English Scores- Leveled papers'!$H86:$KM86,"&lt;&gt;")=0,"",SUMIF('English Scores- Leveled papers'!$H$4:$KM$4,DO$3,'English Scores- Leveled papers'!$H86:$KM86)))</f>
        <is>
          <t/>
        </is>
      </c>
      <c r="DP84" s="752" t="inlineStr">
        <f aca="false">IF($B84="","",IF(COUNTIFS('English Scores- Leveled papers'!$H$4:$KM$4,DP$3,'English Scores- Leveled papers'!$H86:$KM86,"&lt;&gt;")=0,"",SUMIF('English Scores- Leveled papers'!$H$4:$KM$4,DP$3,'English Scores- Leveled papers'!$H86:$KM86)))</f>
        <is>
          <t/>
        </is>
      </c>
      <c r="DQ84" s="752" t="inlineStr">
        <f aca="false">IF($B84="","",IF(COUNTIFS('English Scores- Leveled papers'!$H$4:$KM$4,DQ$3,'English Scores- Leveled papers'!$H86:$KM86,"&lt;&gt;")=0,"",SUMIF('English Scores- Leveled papers'!$H$4:$KM$4,DQ$3,'English Scores- Leveled papers'!$H86:$KM86)))</f>
        <is>
          <t/>
        </is>
      </c>
      <c r="DR84" s="319" t="inlineStr">
        <f aca="false">IF($B84="","",IF(COUNTIFS('English Scores- Leveled papers'!$H$4:$KM$4,DR$3,'English Scores- Leveled papers'!$H86:$KM86,"&lt;&gt;")=0,"",SUMIF('English Scores- Leveled papers'!$H$4:$KM$4,DR$3,'English Scores- Leveled papers'!$H86:$KM86)))</f>
        <is>
          <t/>
        </is>
      </c>
      <c r="DS84" s="319" t="inlineStr">
        <f aca="false">IF($B84="","",IF(COUNTIFS('English Scores- Leveled papers'!$H$4:$KM$4,DS$3,'English Scores- Leveled papers'!$H86:$KM86,"&lt;&gt;")=0,"",SUMIF('English Scores- Leveled papers'!$H$4:$KM$4,DS$3,'English Scores- Leveled papers'!$H86:$KM86)))</f>
        <is>
          <t/>
        </is>
      </c>
      <c r="DT84" s="319" t="inlineStr">
        <f aca="false">IF($B84="","",IF(COUNTIFS('English Scores- Leveled papers'!$H$4:$KM$4,DT$3,'English Scores- Leveled papers'!$H86:$KM86,"&lt;&gt;")=0,"",SUMIF('English Scores- Leveled papers'!$H$4:$KM$4,DT$3,'English Scores- Leveled papers'!$H86:$KM86)))</f>
        <is>
          <t/>
        </is>
      </c>
      <c r="DU84" s="319" t="inlineStr">
        <f aca="false">IF($B84="","",IF(COUNTIFS('English Scores- Leveled papers'!$H$4:$KM$4,DU$3,'English Scores- Leveled papers'!$H86:$KM86,"&lt;&gt;")=0,"",SUMIF('English Scores- Leveled papers'!$H$4:$KM$4,DU$3,'English Scores- Leveled papers'!$H86:$KM86)))</f>
        <is>
          <t/>
        </is>
      </c>
      <c r="DV84" s="319" t="inlineStr">
        <f aca="false">IF($B84="","",IF(COUNTIFS('English Scores- Leveled papers'!$H$4:$KM$4,DV$3,'English Scores- Leveled papers'!$H86:$KM86,"&lt;&gt;")=0,"",SUMIF('English Scores- Leveled papers'!$H$4:$KM$4,DV$3,'English Scores- Leveled papers'!$H86:$KM86)))</f>
        <is>
          <t/>
        </is>
      </c>
      <c r="DW84" s="319" t="inlineStr">
        <f aca="false">IF($B84="","",IF(COUNTIFS('English Scores- Leveled papers'!$H$4:$KM$4,DW$3,'English Scores- Leveled papers'!$H86:$KM86,"&lt;&gt;")=0,"",SUMIF('English Scores- Leveled papers'!$H$4:$KM$4,DW$3,'English Scores- Leveled papers'!$H86:$KM86)))</f>
        <is>
          <t/>
        </is>
      </c>
      <c r="DX84" s="319" t="inlineStr">
        <f aca="false">IF($B84="","",IF(COUNTIFS('English Scores- Leveled papers'!$H$4:$KM$4,DX$3,'English Scores- Leveled papers'!$H86:$KM86,"&lt;&gt;")=0,"",SUMIF('English Scores- Leveled papers'!$H$4:$KM$4,DX$3,'English Scores- Leveled papers'!$H86:$KM86)))</f>
        <is>
          <t/>
        </is>
      </c>
      <c r="DY84" s="319" t="inlineStr">
        <f aca="false">IF($B84="","",IF(COUNTIFS('English Scores- Leveled papers'!$H$4:$KM$4,DY$3,'English Scores- Leveled papers'!$H86:$KM86,"&lt;&gt;")=0,"",SUMIF('English Scores- Leveled papers'!$H$4:$KM$4,DY$3,'English Scores- Leveled papers'!$H86:$KM86)))</f>
        <is>
          <t/>
        </is>
      </c>
      <c r="DZ84" s="319" t="inlineStr">
        <f aca="false">IF($B84="","",IF(COUNTIFS('English Scores- Leveled papers'!$H$4:$KM$4,DZ$3,'English Scores- Leveled papers'!$H86:$KM86,"&lt;&gt;")=0,"",SUMIF('English Scores- Leveled papers'!$H$4:$KM$4,DZ$3,'English Scores- Leveled papers'!$H86:$KM86)))</f>
        <is>
          <t/>
        </is>
      </c>
      <c r="EA84" s="319" t="inlineStr">
        <f aca="false">IF($B84="","",IF(COUNTIFS('English Scores- Leveled papers'!$H$4:$KM$4,EA$3,'English Scores- Leveled papers'!$H86:$KM86,"&lt;&gt;")=0,"",SUMIF('English Scores- Leveled papers'!$H$4:$KM$4,EA$3,'English Scores- Leveled papers'!$H86:$KM86)))</f>
        <is>
          <t/>
        </is>
      </c>
      <c r="EB84" s="319" t="inlineStr">
        <f aca="false">IF($B84="","",IF(COUNTIFS('English Scores- Leveled papers'!$H$4:$KM$4,EB$3,'English Scores- Leveled papers'!$H86:$KM86,"&lt;&gt;")=0,"",SUMIF('English Scores- Leveled papers'!$H$4:$KM$4,EB$3,'English Scores- Leveled papers'!$H86:$KM86)))</f>
        <is>
          <t/>
        </is>
      </c>
      <c r="EC84" s="319" t="inlineStr">
        <f aca="false">IF($B84="","",IF(COUNTIFS('English Scores- Leveled papers'!$H$4:$KM$4,EC$3,'English Scores- Leveled papers'!$H86:$KM86,"&lt;&gt;")=0,"",SUMIF('English Scores- Leveled papers'!$H$4:$KM$4,EC$3,'English Scores- Leveled papers'!$H86:$KM86)))</f>
        <is>
          <t/>
        </is>
      </c>
      <c r="ED84" s="752" t="inlineStr">
        <f aca="false">IF($B84="","",IF(COUNTIFS('English Scores- Leveled papers'!$H$4:$KM$4,ED$3,'English Scores- Leveled papers'!$H86:$KM86,"&lt;&gt;")=0,"",SUMIF('English Scores- Leveled papers'!$H$4:$KM$4,ED$3,'English Scores- Leveled papers'!$H86:$KM86)))</f>
        <is>
          <t/>
        </is>
      </c>
      <c r="EE84" s="752" t="inlineStr">
        <f aca="false">IF($B84="","",IF(COUNTIFS('English Scores- Leveled papers'!$H$4:$KM$4,EE$3,'English Scores- Leveled papers'!$H86:$KM86,"&lt;&gt;")=0,"",SUMIF('English Scores- Leveled papers'!$H$4:$KM$4,EE$3,'English Scores- Leveled papers'!$H86:$KM86)))</f>
        <is>
          <t/>
        </is>
      </c>
      <c r="EF84" s="752" t="inlineStr">
        <f aca="false">IF($B84="","",IF(COUNTIFS('English Scores- Leveled papers'!$H$4:$KM$4,EF$3,'English Scores- Leveled papers'!$H86:$KM86,"&lt;&gt;")=0,"",SUMIF('English Scores- Leveled papers'!$H$4:$KM$4,EF$3,'English Scores- Leveled papers'!$H86:$KM86)))</f>
        <is>
          <t/>
        </is>
      </c>
      <c r="EG84" s="752" t="inlineStr">
        <f aca="false">IF($B84="","",IF(COUNTIFS('English Scores- Leveled papers'!$H$4:$KM$4,EG$3,'English Scores- Leveled papers'!$H86:$KM86,"&lt;&gt;")=0,"",SUMIF('English Scores- Leveled papers'!$H$4:$KM$4,EG$3,'English Scores- Leveled papers'!$H86:$KM86)))</f>
        <is>
          <t/>
        </is>
      </c>
      <c r="EH84" s="752" t="inlineStr">
        <f aca="false">IF($B84="","",IF(COUNTIFS('English Scores- Leveled papers'!$H$4:$KM$4,EH$3,'English Scores- Leveled papers'!$H86:$KM86,"&lt;&gt;")=0,"",SUMIF('English Scores- Leveled papers'!$H$4:$KM$4,EH$3,'English Scores- Leveled papers'!$H86:$KM86)))</f>
        <is>
          <t/>
        </is>
      </c>
      <c r="EI84" s="752" t="inlineStr">
        <f aca="false">IF($B84="","",IF(COUNTIFS('English Scores- Leveled papers'!$H$4:$KM$4,EI$3,'English Scores- Leveled papers'!$H86:$KM86,"&lt;&gt;")=0,"",SUMIF('English Scores- Leveled papers'!$H$4:$KM$4,EI$3,'English Scores- Leveled papers'!$H86:$KM86)))</f>
        <is>
          <t/>
        </is>
      </c>
      <c r="EJ84" s="752" t="inlineStr">
        <f aca="false">IF($B84="","",IF(COUNTIFS('English Scores- Leveled papers'!$H$4:$KM$4,EJ$3,'English Scores- Leveled papers'!$H86:$KM86,"&lt;&gt;")=0,"",SUMIF('English Scores- Leveled papers'!$H$4:$KM$4,EJ$3,'English Scores- Leveled papers'!$H86:$KM86)))</f>
        <is>
          <t/>
        </is>
      </c>
      <c r="EK84" s="752" t="inlineStr">
        <f aca="false">IF($B84="","",IF(COUNTIFS('English Scores- Leveled papers'!$H$4:$KM$4,EK$3,'English Scores- Leveled papers'!$H86:$KM86,"&lt;&gt;")=0,"",SUMIF('English Scores- Leveled papers'!$H$4:$KM$4,EK$3,'English Scores- Leveled papers'!$H86:$KM86)))</f>
        <is>
          <t/>
        </is>
      </c>
      <c r="EL84" s="752" t="inlineStr">
        <f aca="false">IF($B84="","",IF(COUNTIFS('English Scores- Leveled papers'!$H$4:$KM$4,EL$3,'English Scores- Leveled papers'!$H86:$KM86,"&lt;&gt;")=0,"",SUMIF('English Scores- Leveled papers'!$H$4:$KM$4,EL$3,'English Scores- Leveled papers'!$H86:$KM86)))</f>
        <is>
          <t/>
        </is>
      </c>
      <c r="EM84" s="752" t="inlineStr">
        <f aca="false">IF($B84="","",IF(COUNTIFS('English Scores- Leveled papers'!$H$4:$KM$4,EM$3,'English Scores- Leveled papers'!$H86:$KM86,"&lt;&gt;")=0,"",SUMIF('English Scores- Leveled papers'!$H$4:$KM$4,EM$3,'English Scores- Leveled papers'!$H86:$KM86)))</f>
        <is>
          <t/>
        </is>
      </c>
      <c r="EN84" s="752" t="inlineStr">
        <f aca="false">IF($B84="","",IF(COUNTIFS('English Scores- Leveled papers'!$H$4:$KM$4,EN$3,'English Scores- Leveled papers'!$H86:$KM86,"&lt;&gt;")=0,"",SUMIF('English Scores- Leveled papers'!$H$4:$KM$4,EN$3,'English Scores- Leveled papers'!$H86:$KM86)))</f>
        <is>
          <t/>
        </is>
      </c>
      <c r="EO84" s="752" t="inlineStr">
        <f aca="false">IF($B84="","",IF(COUNTIFS('English Scores- Leveled papers'!$H$4:$KM$4,EO$3,'English Scores- Leveled papers'!$H86:$KM86,"&lt;&gt;")=0,"",SUMIF('English Scores- Leveled papers'!$H$4:$KM$4,EO$3,'English Scores- Leveled papers'!$H86:$KM86)))</f>
        <is>
          <t/>
        </is>
      </c>
      <c r="EP84" s="752" t="inlineStr">
        <f aca="false">IF($B84="","",IF(COUNTIFS('English Scores- Leveled papers'!$H$4:$KM$4,EP$3,'English Scores- Leveled papers'!$H86:$KM86,"&lt;&gt;")=0,"",SUMIF('English Scores- Leveled papers'!$H$4:$KM$4,EP$3,'English Scores- Leveled papers'!$H86:$KM86)))</f>
        <is>
          <t/>
        </is>
      </c>
    </row>
    <row r="85" customFormat="false" ht="12.75" hidden="false" customHeight="true" outlineLevel="0" collapsed="false">
      <c r="A85" s="315" t="n">
        <v>81</v>
      </c>
      <c r="B85" s="315" t="inlineStr">
        <f aca="false">'English Scores- Leveled papers'!B87</f>
        <is>
          <t/>
        </is>
      </c>
      <c r="C85" s="751" t="e">
        <f aca="false">IF('RC Mastery Check+Question type'!D85="","",IF(OR('RC Mastery Check+Question type'!D85=-0.5,'RC Mastery Check+Question type'!D85=0,'RC Mastery Check+Question type'!D85=0.2,'RC Mastery Check+Question type'!D85=0.5),"NR",'cover sheet'!#ref!))</f>
        <v>#VALUE!</v>
      </c>
      <c r="D85" s="316" t="inlineStr">
        <f aca="false">IF(OR(B85="",COUNT('English Scores- Leveled papers'!AJ87:KM87)=0),"",IF((AND(R85&gt;=(70/100),R85&lt;1.1)),9,IF(AND(Q85&gt;=(70/100),Q85&lt;1.1),8,IF(AND(P85&gt;=(70/100),P85&lt;1.1),7,IF(AND(O85&gt;=(70/100),O85&lt;1.1),6,IF(AND(N85&gt;=0.7,N85&lt;1.1),5,IF(AND(M85&gt;=0.7,M85&lt;1.1),5,IF(AND(L85&gt;=0.7,L85&lt;1.1),4,IF(AND(K85&gt;=0.7,K85&lt;1.1),4,IF(AND(J85&gt;=0.7,J85&lt;1.1),3,IF(AND(I85&gt;=0.7,I85&lt;1.1),3,IF(AND(H85&gt;=0.7,H85&lt;1.1),2,IF(AND(G85&gt;=0.7,G85&lt;1.1),2,IF(AND(F85&gt;=0.7,F85&lt;1.1),1,IF(AND(E85&gt;=0.7,E85&lt;1.1),1,IF(COUNT('English Scores- Leveled papers'!AJ87:AK87)=0,"","NR"))))))))))))))))</f>
        <is>
          <t/>
        </is>
      </c>
      <c r="E85" s="318" t="str">
        <f aca="false">IF((B85=""),"",IF(COUNT(S85:W85)=0,"",ROUND(SUM(S85:W85)/SUM($S$2:$W$2),1)))</f>
        <v/>
      </c>
      <c r="F85" s="318" t="str">
        <f aca="false">IF((B85=""),"",IF(COUNT(X85:AB85)=0,"",ROUND(SUM(X85:AB85)/SUM($X$2:$AB$2),1)))</f>
        <v/>
      </c>
      <c r="G85" s="318" t="str">
        <f aca="false">IFERROR(IF((B85=""),"",IF(COUNT(AC85:AH85)=0,"",ROUND(SUM(AC85:AH85)/SUM($AC$2:$AH$2),1))),"")</f>
        <v/>
      </c>
      <c r="H85" s="318" t="str">
        <f aca="false">IFERROR(IF((B85=""),"",IF(COUNT(AI85:AN85)=0,"",ROUND(SUM(AI85:AN85)/SUM($AI$2:$AN$2),1))),0)</f>
        <v/>
      </c>
      <c r="I85" s="318" t="str">
        <f aca="false">IFERROR(IF((B85=""),"",IF(COUNT(AO85:AY85)=0,"",ROUND(SUM(AO85:AY85)/SUM($AO$2:$AY$2),1))),0)</f>
        <v/>
      </c>
      <c r="J85" s="318" t="str">
        <f aca="false">IFERROR(IF((B85=""),"",IF(COUNT(AZ85:BO85)=0,"",ROUND(SUM(AZ85:BO85)/SUM($AZ$2:$BO$2),1))),0)</f>
        <v/>
      </c>
      <c r="K85" s="318" t="str">
        <f aca="false">IFERROR(IF((B85=""),"",IF(COUNT(BP85:BW85)=0,"",ROUND(SUM(BP85:BW85)/SUM($BP$2:$BW$2),1))),0)</f>
        <v/>
      </c>
      <c r="L85" s="318" t="str">
        <f aca="false">IFERROR(IF((B85=""),"",IF(COUNT(BX85:CF85)=0,"",ROUND(SUM(BX85:CF85)/SUM($BX$2:$CF$2),1))),0)</f>
        <v/>
      </c>
      <c r="M85" s="318" t="str">
        <f aca="false">IFERROR(IF((B85=""),"",IF(COUNT(CG85:CK85)=0,"",ROUND(SUM(CG85:CK85)/SUM($CG$2:$CK$2),1))),0)</f>
        <v/>
      </c>
      <c r="N85" s="318" t="str">
        <f aca="false">IFERROR(IF((B85=""),"",IF(COUNT(CL85:CS85)=0,"",ROUND(SUM(CL85:CS85)/SUM($CL$2:$CS$2),1))),0)</f>
        <v/>
      </c>
      <c r="O85" s="318" t="str">
        <f aca="false">IFERROR(IF((B85=""),"",IF(COUNT(CT85:DE85)=0,"",ROUND(SUM(CT85:DE85)/SUM($CT$2:$DE$2),1))),0)</f>
        <v/>
      </c>
      <c r="P85" s="318" t="str">
        <f aca="false">IFERROR(IF((B85=""),"",IF(COUNT(DF85:DQ85)=0,"",ROUND(SUM(DF85:DQ85)/SUM($DF$2:$DQ$2),1))),0)</f>
        <v/>
      </c>
      <c r="Q85" s="318" t="str">
        <f aca="false">IFERROR(IF((B85=""),"",IF(COUNT(DR85:EB85)=0,"",ROUND(SUM(DR85:EB85)/SUM($DR$2:$EB$2),1))),0)</f>
        <v/>
      </c>
      <c r="R85" s="318" t="str">
        <f aca="false">(IF((B85=""),"",IF(COUNT(ED85:EP85)=0,"",ROUND(SUM(ED85:EP85)/SUM($ED$2:$EP$2),1))))</f>
        <v/>
      </c>
      <c r="S85" s="319" t="inlineStr">
        <f aca="false">IF($B85="","",IF(COUNTIFS('English Scores- Leveled papers'!$H$4:$KM$4,S$3,'English Scores- Leveled papers'!$H87:$KM87,"&lt;&gt;")=0,"",SUMIF('English Scores- Leveled papers'!$H$4:$KM$4,S$3,'English Scores- Leveled papers'!$H87:$KM87)))</f>
        <is>
          <t/>
        </is>
      </c>
      <c r="T85" s="319" t="inlineStr">
        <f aca="false">IF($B85="","",IF(COUNTIFS('English Scores- Leveled papers'!$H$4:$KM$4,T$3,'English Scores- Leveled papers'!$H87:$KM87,"&lt;&gt;")=0,"",SUMIF('English Scores- Leveled papers'!$H$4:$KM$4,T$3,'English Scores- Leveled papers'!$H87:$KM87)))</f>
        <is>
          <t/>
        </is>
      </c>
      <c r="U85" s="319" t="inlineStr">
        <f aca="false">IF($B85="","",IF(COUNTIFS('English Scores- Leveled papers'!$H$4:$KM$4,U$3,'English Scores- Leveled papers'!$H87:$KM87,"&lt;&gt;")=0,"",SUMIF('English Scores- Leveled papers'!$H$4:$KM$4,U$3,'English Scores- Leveled papers'!$H87:$KM87)))</f>
        <is>
          <t/>
        </is>
      </c>
      <c r="V85" s="319" t="inlineStr">
        <f aca="false">IF($B85="","",IF(COUNTIFS('English Scores- Leveled papers'!$H$4:$KM$4,V$3,'English Scores- Leveled papers'!$H87:$KM87,"&lt;&gt;")=0,"",SUMIF('English Scores- Leveled papers'!$H$4:$KM$4,V$3,'English Scores- Leveled papers'!$H87:$KM87)))</f>
        <is>
          <t/>
        </is>
      </c>
      <c r="W85" s="319" t="inlineStr">
        <f aca="false">IF($B85="","",IF(COUNTIFS('English Scores- Leveled papers'!$H$4:$KM$4,W$3,'English Scores- Leveled papers'!$H87:$KM87,"&lt;&gt;")=0,"",SUMIF('English Scores- Leveled papers'!$H$4:$KM$4,W$3,'English Scores- Leveled papers'!$H87:$KM87)))</f>
        <is>
          <t/>
        </is>
      </c>
      <c r="X85" s="752" t="inlineStr">
        <f aca="false">IF($B85="","",IF(COUNTIFS('English Scores- Leveled papers'!$H$4:$KM$4,X$3,'English Scores- Leveled papers'!$H87:$KM87,"&lt;&gt;")=0,"",SUMIF('English Scores- Leveled papers'!$H$4:$KM$4,X$3,'English Scores- Leveled papers'!$H87:$KM87)))</f>
        <is>
          <t/>
        </is>
      </c>
      <c r="Y85" s="752" t="inlineStr">
        <f aca="false">IF($B85="","",IF(COUNTIFS('English Scores- Leveled papers'!$H$4:$KM$4,Y$3,'English Scores- Leveled papers'!$H87:$KM87,"&lt;&gt;")=0,"",SUMIF('English Scores- Leveled papers'!$H$4:$KM$4,Y$3,'English Scores- Leveled papers'!$H87:$KM87)))</f>
        <is>
          <t/>
        </is>
      </c>
      <c r="Z85" s="752" t="inlineStr">
        <f aca="false">IF($B85="","",IF(COUNTIFS('English Scores- Leveled papers'!$H$4:$KM$4,Z$3,'English Scores- Leveled papers'!$H87:$KM87,"&lt;&gt;")=0,"",SUMIF('English Scores- Leveled papers'!$H$4:$KM$4,Z$3,'English Scores- Leveled papers'!$H87:$KM87)))</f>
        <is>
          <t/>
        </is>
      </c>
      <c r="AA85" s="752" t="inlineStr">
        <f aca="false">IF($B85="","",IF(COUNTIFS('English Scores- Leveled papers'!$H$4:$KM$4,AA$3,'English Scores- Leveled papers'!$H87:$KM87,"&lt;&gt;")=0,"",SUMIF('English Scores- Leveled papers'!$H$4:$KM$4,AA$3,'English Scores- Leveled papers'!$H87:$KM87)))</f>
        <is>
          <t/>
        </is>
      </c>
      <c r="AB85" s="752" t="inlineStr">
        <f aca="false">IF($B85="","",IF(COUNTIFS('English Scores- Leveled papers'!$H$4:$KM$4,AB$3,'English Scores- Leveled papers'!$H87:$KM87,"&lt;&gt;")=0,"",SUMIF('English Scores- Leveled papers'!$H$4:$KM$4,AB$3,'English Scores- Leveled papers'!$H87:$KM87)))</f>
        <is>
          <t/>
        </is>
      </c>
      <c r="AC85" s="319" t="inlineStr">
        <f aca="false">IF($B85="","",IF(COUNTIFS('English Scores- Leveled papers'!$H$4:$KM$4,AC$3,'English Scores- Leveled papers'!$H87:$KM87,"&lt;&gt;")=0,"",SUMIF('English Scores- Leveled papers'!$H$4:$KM$4,AC$3,'English Scores- Leveled papers'!$H87:$KM87)))</f>
        <is>
          <t/>
        </is>
      </c>
      <c r="AD85" s="319" t="inlineStr">
        <f aca="false">IF($B85="","",IF(COUNTIFS('English Scores- Leveled papers'!$H$4:$KM$4,AD$3,'English Scores- Leveled papers'!$H87:$KM87,"&lt;&gt;")=0,"",SUMIF('English Scores- Leveled papers'!$H$4:$KM$4,AD$3,'English Scores- Leveled papers'!$H87:$KM87)))</f>
        <is>
          <t/>
        </is>
      </c>
      <c r="AE85" s="319" t="inlineStr">
        <f aca="false">IF($B85="","",IF(COUNTIFS('English Scores- Leveled papers'!$H$4:$KM$4,AE$3,'English Scores- Leveled papers'!$H87:$KM87,"&lt;&gt;")=0,"",SUMIF('English Scores- Leveled papers'!$H$4:$KM$4,AE$3,'English Scores- Leveled papers'!$H87:$KM87)))</f>
        <is>
          <t/>
        </is>
      </c>
      <c r="AF85" s="319" t="inlineStr">
        <f aca="false">IF($B85="","",IF(COUNTIFS('English Scores- Leveled papers'!$H$4:$KM$4,AF$3,'English Scores- Leveled papers'!$H87:$KM87,"&lt;&gt;")=0,"",SUMIF('English Scores- Leveled papers'!$H$4:$KM$4,AF$3,'English Scores- Leveled papers'!$H87:$KM87)))</f>
        <is>
          <t/>
        </is>
      </c>
      <c r="AG85" s="319" t="inlineStr">
        <f aca="false">IF($B85="","",IF(COUNTIFS('English Scores- Leveled papers'!$H$4:$KM$4,AG$3,'English Scores- Leveled papers'!$H87:$KM87,"&lt;&gt;")=0,"",SUMIF('English Scores- Leveled papers'!$H$4:$KM$4,AG$3,'English Scores- Leveled papers'!$H87:$KM87)))</f>
        <is>
          <t/>
        </is>
      </c>
      <c r="AH85" s="319" t="inlineStr">
        <f aca="false">IF($B85="","",IF(COUNTIFS('English Scores- Leveled papers'!$H$4:$KM$4,AH$3,'English Scores- Leveled papers'!$H87:$KM87,"&lt;&gt;")=0,"",SUMIF('English Scores- Leveled papers'!$H$4:$KM$4,AH$3,'English Scores- Leveled papers'!$H87:$KM87)))</f>
        <is>
          <t/>
        </is>
      </c>
      <c r="AI85" s="752" t="inlineStr">
        <f aca="false">IF($B85="","",IF(COUNTIFS('English Scores- Leveled papers'!$H$4:$KM$4,AI$3,'English Scores- Leveled papers'!$H87:$KM87,"&lt;&gt;")=0,"",SUMIF('English Scores- Leveled papers'!$H$4:$KM$4,AI$3,'English Scores- Leveled papers'!$H87:$KM87)))</f>
        <is>
          <t/>
        </is>
      </c>
      <c r="AJ85" s="752" t="inlineStr">
        <f aca="false">IF($B85="","",IF(COUNTIFS('English Scores- Leveled papers'!$H$4:$KM$4,AJ$3,'English Scores- Leveled papers'!$H87:$KM87,"&lt;&gt;")=0,"",SUMIF('English Scores- Leveled papers'!$H$4:$KM$4,AJ$3,'English Scores- Leveled papers'!$H87:$KM87)))</f>
        <is>
          <t/>
        </is>
      </c>
      <c r="AK85" s="752" t="inlineStr">
        <f aca="false">IF($B85="","",IF(COUNTIFS('English Scores- Leveled papers'!$H$4:$KM$4,AK$3,'English Scores- Leveled papers'!$H87:$KM87,"&lt;&gt;")=0,"",SUMIF('English Scores- Leveled papers'!$H$4:$KM$4,AK$3,'English Scores- Leveled papers'!$H87:$KM87)))</f>
        <is>
          <t/>
        </is>
      </c>
      <c r="AL85" s="752" t="inlineStr">
        <f aca="false">IF($B85="","",IF(COUNTIFS('English Scores- Leveled papers'!$H$4:$KM$4,AL$3,'English Scores- Leveled papers'!$H87:$KM87,"&lt;&gt;")=0,"",SUMIF('English Scores- Leveled papers'!$H$4:$KM$4,AL$3,'English Scores- Leveled papers'!$H87:$KM87)))</f>
        <is>
          <t/>
        </is>
      </c>
      <c r="AM85" s="752" t="inlineStr">
        <f aca="false">IF($B85="","",IF(COUNTIFS('English Scores- Leveled papers'!$H$4:$KM$4,AM$3,'English Scores- Leveled papers'!$H87:$KM87,"&lt;&gt;")=0,"",SUMIF('English Scores- Leveled papers'!$H$4:$KM$4,AM$3,'English Scores- Leveled papers'!$H87:$KM87)))</f>
        <is>
          <t/>
        </is>
      </c>
      <c r="AN85" s="752" t="inlineStr">
        <f aca="false">IF($B85="","",IF(COUNTIFS('English Scores- Leveled papers'!$H$4:$KM$4,AN$3,'English Scores- Leveled papers'!$H87:$KM87,"&lt;&gt;")=0,"",SUMIF('English Scores- Leveled papers'!$H$4:$KM$4,AN$3,'English Scores- Leveled papers'!$H87:$KM87)))</f>
        <is>
          <t/>
        </is>
      </c>
      <c r="AO85" s="319" t="inlineStr">
        <f aca="false">IF($B85="","",IF(COUNTIFS('English Scores- Leveled papers'!$H$4:$KM$4,AO$3,'English Scores- Leveled papers'!$H87:$KM87,"&lt;&gt;")=0,"",SUMIF('English Scores- Leveled papers'!$H$4:$KM$4,AO$3,'English Scores- Leveled papers'!$H87:$KM87)))</f>
        <is>
          <t/>
        </is>
      </c>
      <c r="AP85" s="319" t="inlineStr">
        <f aca="false">IF($B85="","",IF(COUNTIFS('English Scores- Leveled papers'!$H$4:$KM$4,AP$3,'English Scores- Leveled papers'!$H87:$KM87,"&lt;&gt;")=0,"",SUMIF('English Scores- Leveled papers'!$H$4:$KM$4,AP$3,'English Scores- Leveled papers'!$H87:$KM87)))</f>
        <is>
          <t/>
        </is>
      </c>
      <c r="AQ85" s="319" t="inlineStr">
        <f aca="false">IF($B85="","",IF(COUNTIFS('English Scores- Leveled papers'!$H$4:$KM$4,AQ$3,'English Scores- Leveled papers'!$H87:$KM87,"&lt;&gt;")=0,"",SUMIF('English Scores- Leveled papers'!$H$4:$KM$4,AQ$3,'English Scores- Leveled papers'!$H87:$KM87)))</f>
        <is>
          <t/>
        </is>
      </c>
      <c r="AR85" s="319" t="inlineStr">
        <f aca="false">IF($B85="","",IF(COUNTIFS('English Scores- Leveled papers'!$H$4:$KM$4,AR$3,'English Scores- Leveled papers'!$H87:$KM87,"&lt;&gt;")=0,"",SUMIF('English Scores- Leveled papers'!$H$4:$KM$4,AR$3,'English Scores- Leveled papers'!$H87:$KM87)))</f>
        <is>
          <t/>
        </is>
      </c>
      <c r="AS85" s="319" t="inlineStr">
        <f aca="false">IF($B85="","",IF(COUNTIFS('English Scores- Leveled papers'!$H$4:$KM$4,AS$3,'English Scores- Leveled papers'!$H87:$KM87,"&lt;&gt;")=0,"",SUMIF('English Scores- Leveled papers'!$H$4:$KM$4,AS$3,'English Scores- Leveled papers'!$H87:$KM87)))</f>
        <is>
          <t/>
        </is>
      </c>
      <c r="AT85" s="319" t="inlineStr">
        <f aca="false">IF($B85="","",IF(COUNTIFS('English Scores- Leveled papers'!$H$4:$KM$4,AT$3,'English Scores- Leveled papers'!$H87:$KM87,"&lt;&gt;")=0,"",SUMIF('English Scores- Leveled papers'!$H$4:$KM$4,AT$3,'English Scores- Leveled papers'!$H87:$KM87)))</f>
        <is>
          <t/>
        </is>
      </c>
      <c r="AU85" s="319" t="inlineStr">
        <f aca="false">IF($B85="","",IF(COUNTIFS('English Scores- Leveled papers'!$H$4:$KM$4,AU$3,'English Scores- Leveled papers'!$H87:$KM87,"&lt;&gt;")=0,"",SUMIF('English Scores- Leveled papers'!$H$4:$KM$4,AU$3,'English Scores- Leveled papers'!$H87:$KM87)))</f>
        <is>
          <t/>
        </is>
      </c>
      <c r="AV85" s="319" t="inlineStr">
        <f aca="false">IF($B85="","",IF(COUNTIFS('English Scores- Leveled papers'!$H$4:$KM$4,AV$3,'English Scores- Leveled papers'!$H87:$KM87,"&lt;&gt;")=0,"",SUMIF('English Scores- Leveled papers'!$H$4:$KM$4,AV$3,'English Scores- Leveled papers'!$H87:$KM87)))</f>
        <is>
          <t/>
        </is>
      </c>
      <c r="AW85" s="319" t="inlineStr">
        <f aca="false">IF($B85="","",IF(COUNTIFS('English Scores- Leveled papers'!$H$4:$KM$4,AW$3,'English Scores- Leveled papers'!$H87:$KM87,"&lt;&gt;")=0,"",SUMIF('English Scores- Leveled papers'!$H$4:$KM$4,AW$3,'English Scores- Leveled papers'!$H87:$KM87)))</f>
        <is>
          <t/>
        </is>
      </c>
      <c r="AX85" s="319" t="inlineStr">
        <f aca="false">IF($B85="","",IF(COUNTIFS('English Scores- Leveled papers'!$H$4:$KM$4,AX$3,'English Scores- Leveled papers'!$H87:$KM87,"&lt;&gt;")=0,"",SUMIF('English Scores- Leveled papers'!$H$4:$KM$4,AX$3,'English Scores- Leveled papers'!$H87:$KM87)))</f>
        <is>
          <t/>
        </is>
      </c>
      <c r="AY85" s="319" t="inlineStr">
        <f aca="false">IF($B85="","",IF(COUNTIFS('English Scores- Leveled papers'!$H$4:$KM$4,AY$3,'English Scores- Leveled papers'!$H87:$KM87,"&lt;&gt;")=0,"",SUMIF('English Scores- Leveled papers'!$H$4:$KM$4,AY$3,'English Scores- Leveled papers'!$H87:$KM87)))</f>
        <is>
          <t/>
        </is>
      </c>
      <c r="AZ85" s="752" t="inlineStr">
        <f aca="false">IF($B85="","",IF(COUNTIFS('English Scores- Leveled papers'!$H$4:$KM$4,AZ$3,'English Scores- Leveled papers'!$H87:$KM87,"&lt;&gt;")=0,"",SUMIF('English Scores- Leveled papers'!$H$4:$KM$4,AZ$3,'English Scores- Leveled papers'!$H87:$KM87)))</f>
        <is>
          <t/>
        </is>
      </c>
      <c r="BA85" s="752" t="inlineStr">
        <f aca="false">IF($B85="","",IF(COUNTIFS('English Scores- Leveled papers'!$H$4:$KM$4,BA$3,'English Scores- Leveled papers'!$H87:$KM87,"&lt;&gt;")=0,"",SUMIF('English Scores- Leveled papers'!$H$4:$KM$4,BA$3,'English Scores- Leveled papers'!$H87:$KM87)))</f>
        <is>
          <t/>
        </is>
      </c>
      <c r="BB85" s="752" t="inlineStr">
        <f aca="false">IF($B85="","",IF(COUNTIFS('English Scores- Leveled papers'!$H$4:$KM$4,BB$3,'English Scores- Leveled papers'!$H87:$KM87,"&lt;&gt;")=0,"",SUMIF('English Scores- Leveled papers'!$H$4:$KM$4,BB$3,'English Scores- Leveled papers'!$H87:$KM87)))</f>
        <is>
          <t/>
        </is>
      </c>
      <c r="BC85" s="752" t="inlineStr">
        <f aca="false">IF($B85="","",IF(COUNTIFS('English Scores- Leveled papers'!$H$4:$KM$4,BC$3,'English Scores- Leveled papers'!$H87:$KM87,"&lt;&gt;")=0,"",SUMIF('English Scores- Leveled papers'!$H$4:$KM$4,BC$3,'English Scores- Leveled papers'!$H87:$KM87)))</f>
        <is>
          <t/>
        </is>
      </c>
      <c r="BD85" s="752"/>
      <c r="BE85" s="752"/>
      <c r="BF85" s="752" t="inlineStr">
        <f aca="false">IF($B85="","",IF(COUNTIFS('English Scores- Leveled papers'!$H$4:$KM$4,BF$3,'English Scores- Leveled papers'!$H87:$KM87,"&lt;&gt;")=0,"",SUMIF('English Scores- Leveled papers'!$H$4:$KM$4,BF$3,'English Scores- Leveled papers'!$H87:$KM87)))</f>
        <is>
          <t/>
        </is>
      </c>
      <c r="BG85" s="752" t="inlineStr">
        <f aca="false">IF($B85="","",IF(COUNTIFS('English Scores- Leveled papers'!$H$4:$KM$4,BG$3,'English Scores- Leveled papers'!$H87:$KM87,"&lt;&gt;")=0,"",SUMIF('English Scores- Leveled papers'!$H$4:$KM$4,BG$3,'English Scores- Leveled papers'!$H87:$KM87)))</f>
        <is>
          <t/>
        </is>
      </c>
      <c r="BH85" s="752" t="inlineStr">
        <f aca="false">IF($B85="","",IF(COUNTIFS('English Scores- Leveled papers'!$H$4:$KM$4,BH$3,'English Scores- Leveled papers'!$H87:$KM87,"&lt;&gt;")=0,"",SUMIF('English Scores- Leveled papers'!$H$4:$KM$4,BH$3,'English Scores- Leveled papers'!$H87:$KM87)))</f>
        <is>
          <t/>
        </is>
      </c>
      <c r="BI85" s="752" t="inlineStr">
        <f aca="false">IF($B85="","",IF(COUNTIFS('English Scores- Leveled papers'!$H$4:$KM$4,BI$3,'English Scores- Leveled papers'!$H87:$KM87,"&lt;&gt;")=0,"",SUMIF('English Scores- Leveled papers'!$H$4:$KM$4,BI$3,'English Scores- Leveled papers'!$H87:$KM87)))</f>
        <is>
          <t/>
        </is>
      </c>
      <c r="BJ85" s="752" t="inlineStr">
        <f aca="false">IF($B85="","",IF(COUNTIFS('English Scores- Leveled papers'!$H$4:$KM$4,BJ$3,'English Scores- Leveled papers'!$H87:$KM87,"&lt;&gt;")=0,"",SUMIF('English Scores- Leveled papers'!$H$4:$KM$4,BJ$3,'English Scores- Leveled papers'!$H87:$KM87)))</f>
        <is>
          <t/>
        </is>
      </c>
      <c r="BK85" s="752" t="inlineStr">
        <f aca="false">IF($B85="","",IF(COUNTIFS('English Scores- Leveled papers'!$H$4:$KM$4,BK$3,'English Scores- Leveled papers'!$H87:$KM87,"&lt;&gt;")=0,"",SUMIF('English Scores- Leveled papers'!$H$4:$KM$4,BK$3,'English Scores- Leveled papers'!$H87:$KM87)))</f>
        <is>
          <t/>
        </is>
      </c>
      <c r="BL85" s="752" t="inlineStr">
        <f aca="false">IF($B85="","",IF(COUNTIFS('English Scores- Leveled papers'!$H$4:$KM$4,BL$3,'English Scores- Leveled papers'!$H87:$KM87,"&lt;&gt;")=0,"",SUMIF('English Scores- Leveled papers'!$H$4:$KM$4,BL$3,'English Scores- Leveled papers'!$H87:$KM87)))</f>
        <is>
          <t/>
        </is>
      </c>
      <c r="BM85" s="752" t="inlineStr">
        <f aca="false">IF($B85="","",IF(COUNTIFS('English Scores- Leveled papers'!$H$4:$KM$4,BM$3,'English Scores- Leveled papers'!$H87:$KM87,"&lt;&gt;")=0,"",SUMIF('English Scores- Leveled papers'!$H$4:$KM$4,BM$3,'English Scores- Leveled papers'!$H87:$KM87)))</f>
        <is>
          <t/>
        </is>
      </c>
      <c r="BN85" s="752" t="inlineStr">
        <f aca="false">IF($B85="","",IF(COUNTIFS('English Scores- Leveled papers'!$H$4:$KM$4,BN$3,'English Scores- Leveled papers'!$H87:$KM87,"&lt;&gt;")=0,"",SUMIF('English Scores- Leveled papers'!$H$4:$KM$4,BN$3,'English Scores- Leveled papers'!$H87:$KM87)))</f>
        <is>
          <t/>
        </is>
      </c>
      <c r="BO85" s="752" t="inlineStr">
        <f aca="false">IF($B85="","",IF(COUNTIFS('English Scores- Leveled papers'!$H$4:$KM$4,BO$3,'English Scores- Leveled papers'!$H87:$KM87,"&lt;&gt;")=0,"",SUMIF('English Scores- Leveled papers'!$H$4:$KM$4,BO$3,'English Scores- Leveled papers'!$H87:$KM87)))</f>
        <is>
          <t/>
        </is>
      </c>
      <c r="BP85" s="319" t="inlineStr">
        <f aca="false">IF($B85="","",IF(COUNTIFS('English Scores- Leveled papers'!$H$4:$KM$4,BP$3,'English Scores- Leveled papers'!$H87:$KM87,"&lt;&gt;")=0,"",SUMIF('English Scores- Leveled papers'!$H$4:$KM$4,BP$3,'English Scores- Leveled papers'!$H87:$KM87)))</f>
        <is>
          <t/>
        </is>
      </c>
      <c r="BQ85" s="319" t="inlineStr">
        <f aca="false">IF($B85="","",IF(COUNTIFS('English Scores- Leveled papers'!$H$4:$KM$4,BQ$3,'English Scores- Leveled papers'!$H87:$KM87,"&lt;&gt;")=0,"",SUMIF('English Scores- Leveled papers'!$H$4:$KM$4,BQ$3,'English Scores- Leveled papers'!$H87:$KM87)))</f>
        <is>
          <t/>
        </is>
      </c>
      <c r="BR85" s="319" t="inlineStr">
        <f aca="false">IF($B85="","",IF(COUNTIFS('English Scores- Leveled papers'!$H$4:$KM$4,BR$3,'English Scores- Leveled papers'!$H87:$KM87,"&lt;&gt;")=0,"",SUMIF('English Scores- Leveled papers'!$H$4:$KM$4,BR$3,'English Scores- Leveled papers'!$H87:$KM87)))</f>
        <is>
          <t/>
        </is>
      </c>
      <c r="BS85" s="319" t="inlineStr">
        <f aca="false">IF($B85="","",IF(COUNTIFS('English Scores- Leveled papers'!$H$4:$KM$4,BS$3,'English Scores- Leveled papers'!$H87:$KM87,"&lt;&gt;")=0,"",SUMIF('English Scores- Leveled papers'!$H$4:$KM$4,BS$3,'English Scores- Leveled papers'!$H87:$KM87)))</f>
        <is>
          <t/>
        </is>
      </c>
      <c r="BT85" s="319" t="inlineStr">
        <f aca="false">IF($B85="","",IF(COUNTIFS('English Scores- Leveled papers'!$H$4:$KM$4,BT$3,'English Scores- Leveled papers'!$H87:$KM87,"&lt;&gt;")=0,"",SUMIF('English Scores- Leveled papers'!$H$4:$KM$4,BT$3,'English Scores- Leveled papers'!$H87:$KM87)))</f>
        <is>
          <t/>
        </is>
      </c>
      <c r="BU85" s="319" t="inlineStr">
        <f aca="false">IF($B85="","",IF(COUNTIFS('English Scores- Leveled papers'!$H$4:$KM$4,BU$3,'English Scores- Leveled papers'!$H87:$KM87,"&lt;&gt;")=0,"",SUMIF('English Scores- Leveled papers'!$H$4:$KM$4,BU$3,'English Scores- Leveled papers'!$H87:$KM87)))</f>
        <is>
          <t/>
        </is>
      </c>
      <c r="BV85" s="319" t="inlineStr">
        <f aca="false">IF($B85="","",IF(COUNTIFS('English Scores- Leveled papers'!$H$4:$KM$4,BV$3,'English Scores- Leveled papers'!$H87:$KM87,"&lt;&gt;")=0,"",SUMIF('English Scores- Leveled papers'!$H$4:$KM$4,BV$3,'English Scores- Leveled papers'!$H87:$KM87)))</f>
        <is>
          <t/>
        </is>
      </c>
      <c r="BW85" s="319" t="inlineStr">
        <f aca="false">IF($B85="","",IF(COUNTIFS('English Scores- Leveled papers'!$H$4:$KM$4,BW$3,'English Scores- Leveled papers'!$H87:$KM87,"&lt;&gt;")=0,"",SUMIF('English Scores- Leveled papers'!$H$4:$KM$4,BW$3,'English Scores- Leveled papers'!$H87:$KM87)))</f>
        <is>
          <t/>
        </is>
      </c>
      <c r="BX85" s="752" t="inlineStr">
        <f aca="false">IF($B85="","",IF(COUNTIFS('English Scores- Leveled papers'!$H$4:$KM$4,BX$3,'English Scores- Leveled papers'!$H87:$KM87,"&lt;&gt;")=0,"",SUMIF('English Scores- Leveled papers'!$H$4:$KM$4,BX$3,'English Scores- Leveled papers'!$H87:$KM87)))</f>
        <is>
          <t/>
        </is>
      </c>
      <c r="BY85" s="752" t="inlineStr">
        <f aca="false">IF($B85="","",IF(COUNTIFS('English Scores- Leveled papers'!$H$4:$KM$4,BY$3,'English Scores- Leveled papers'!$H87:$KM87,"&lt;&gt;")=0,"",SUMIF('English Scores- Leveled papers'!$H$4:$KM$4,BY$3,'English Scores- Leveled papers'!$H87:$KM87)))</f>
        <is>
          <t/>
        </is>
      </c>
      <c r="BZ85" s="752" t="inlineStr">
        <f aca="false">IF($B85="","",IF(COUNTIFS('English Scores- Leveled papers'!$H$4:$KM$4,BZ$3,'English Scores- Leveled papers'!$H87:$KM87,"&lt;&gt;")=0,"",SUMIF('English Scores- Leveled papers'!$H$4:$KM$4,BZ$3,'English Scores- Leveled papers'!$H87:$KM87)))</f>
        <is>
          <t/>
        </is>
      </c>
      <c r="CA85" s="752" t="inlineStr">
        <f aca="false">IF($B85="","",IF(COUNTIFS('English Scores- Leveled papers'!$H$4:$KM$4,CA$3,'English Scores- Leveled papers'!$H87:$KM87,"&lt;&gt;")=0,"",SUMIF('English Scores- Leveled papers'!$H$4:$KM$4,CA$3,'English Scores- Leveled papers'!$H87:$KM87)))</f>
        <is>
          <t/>
        </is>
      </c>
      <c r="CB85" s="752" t="inlineStr">
        <f aca="false">IF($B85="","",IF(COUNTIFS('English Scores- Leveled papers'!$H$4:$KM$4,CB$3,'English Scores- Leveled papers'!$H87:$KM87,"&lt;&gt;")=0,"",SUMIF('English Scores- Leveled papers'!$H$4:$KM$4,CB$3,'English Scores- Leveled papers'!$H87:$KM87)))</f>
        <is>
          <t/>
        </is>
      </c>
      <c r="CC85" s="752" t="inlineStr">
        <f aca="false">IF($B85="","",IF(COUNTIFS('English Scores- Leveled papers'!$H$4:$KM$4,CC$3,'English Scores- Leveled papers'!$H87:$KM87,"&lt;&gt;")=0,"",SUMIF('English Scores- Leveled papers'!$H$4:$KM$4,CC$3,'English Scores- Leveled papers'!$H87:$KM87)))</f>
        <is>
          <t/>
        </is>
      </c>
      <c r="CD85" s="752" t="inlineStr">
        <f aca="false">IF($B85="","",IF(COUNTIFS('English Scores- Leveled papers'!$H$4:$KM$4,CD$3,'English Scores- Leveled papers'!$H87:$KM87,"&lt;&gt;")=0,"",SUMIF('English Scores- Leveled papers'!$H$4:$KM$4,CD$3,'English Scores- Leveled papers'!$H87:$KM87)))</f>
        <is>
          <t/>
        </is>
      </c>
      <c r="CE85" s="752" t="inlineStr">
        <f aca="false">IF($B85="","",IF(COUNTIFS('English Scores- Leveled papers'!$H$4:$KM$4,CE$3,'English Scores- Leveled papers'!$H87:$KM87,"&lt;&gt;")=0,"",SUMIF('English Scores- Leveled papers'!$H$4:$KM$4,CE$3,'English Scores- Leveled papers'!$H87:$KM87)))</f>
        <is>
          <t/>
        </is>
      </c>
      <c r="CF85" s="752" t="inlineStr">
        <f aca="false">IF($B85="","",IF(COUNTIFS('English Scores- Leveled papers'!$H$4:$KM$4,CF$3,'English Scores- Leveled papers'!$H87:$KM87,"&lt;&gt;")=0,"",SUMIF('English Scores- Leveled papers'!$H$4:$KM$4,CF$3,'English Scores- Leveled papers'!$H87:$KM87)))</f>
        <is>
          <t/>
        </is>
      </c>
      <c r="CG85" s="319" t="inlineStr">
        <f aca="false">IF($B85="","",IF(COUNTIFS('English Scores- Leveled papers'!$H$4:$KM$4,CG$3,'English Scores- Leveled papers'!$H87:$KM87,"&lt;&gt;")=0,"",SUMIF('English Scores- Leveled papers'!$H$4:$KM$4,CG$3,'English Scores- Leveled papers'!$H87:$KM87)))</f>
        <is>
          <t/>
        </is>
      </c>
      <c r="CH85" s="319" t="inlineStr">
        <f aca="false">IF($B85="","",IF(COUNTIFS('English Scores- Leveled papers'!$H$4:$KM$4,CH$3,'English Scores- Leveled papers'!$H87:$KM87,"&lt;&gt;")=0,"",SUMIF('English Scores- Leveled papers'!$H$4:$KM$4,CH$3,'English Scores- Leveled papers'!$H87:$KM87)))</f>
        <is>
          <t/>
        </is>
      </c>
      <c r="CI85" s="319" t="inlineStr">
        <f aca="false">IF($B85="","",IF(COUNTIFS('English Scores- Leveled papers'!$H$4:$KM$4,CI$3,'English Scores- Leveled papers'!$H87:$KM87,"&lt;&gt;")=0,"",SUMIF('English Scores- Leveled papers'!$H$4:$KM$4,CI$3,'English Scores- Leveled papers'!$H87:$KM87)))</f>
        <is>
          <t/>
        </is>
      </c>
      <c r="CJ85" s="319" t="inlineStr">
        <f aca="false">IF($B85="","",IF(COUNTIFS('English Scores- Leveled papers'!$H$4:$KM$4,CJ$3,'English Scores- Leveled papers'!$H87:$KM87,"&lt;&gt;")=0,"",SUMIF('English Scores- Leveled papers'!$H$4:$KM$4,CJ$3,'English Scores- Leveled papers'!$H87:$KM87)))</f>
        <is>
          <t/>
        </is>
      </c>
      <c r="CK85" s="319" t="inlineStr">
        <f aca="false">IF($B85="","",IF(COUNTIFS('English Scores- Leveled papers'!$H$4:$KM$4,CK$3,'English Scores- Leveled papers'!$H87:$KM87,"&lt;&gt;")=0,"",SUMIF('English Scores- Leveled papers'!$H$4:$KM$4,CK$3,'English Scores- Leveled papers'!$H87:$KM87)))</f>
        <is>
          <t/>
        </is>
      </c>
      <c r="CL85" s="752" t="inlineStr">
        <f aca="false">IF($B85="","",IF(COUNTIFS('English Scores- Leveled papers'!$H$4:$KM$4,CL$3,'English Scores- Leveled papers'!$H87:$KM87,"&lt;&gt;")=0,"",SUMIF('English Scores- Leveled papers'!$H$4:$KM$4,CL$3,'English Scores- Leveled papers'!$H87:$KM87)))</f>
        <is>
          <t/>
        </is>
      </c>
      <c r="CM85" s="752" t="inlineStr">
        <f aca="false">IF($B85="","",IF(COUNTIFS('English Scores- Leveled papers'!$H$4:$KM$4,CM$3,'English Scores- Leveled papers'!$H87:$KM87,"&lt;&gt;")=0,"",SUMIF('English Scores- Leveled papers'!$H$4:$KM$4,CM$3,'English Scores- Leveled papers'!$H87:$KM87)))</f>
        <is>
          <t/>
        </is>
      </c>
      <c r="CN85" s="752" t="inlineStr">
        <f aca="false">IF($B85="","",IF(COUNTIFS('English Scores- Leveled papers'!$H$4:$KM$4,CN$3,'English Scores- Leveled papers'!$H87:$KM87,"&lt;&gt;")=0,"",SUMIF('English Scores- Leveled papers'!$H$4:$KM$4,CN$3,'English Scores- Leveled papers'!$H87:$KM87)))</f>
        <is>
          <t/>
        </is>
      </c>
      <c r="CO85" s="752" t="inlineStr">
        <f aca="false">IF($B85="","",IF(COUNTIFS('English Scores- Leveled papers'!$H$4:$KM$4,CO$3,'English Scores- Leveled papers'!$H87:$KM87,"&lt;&gt;")=0,"",SUMIF('English Scores- Leveled papers'!$H$4:$KM$4,CO$3,'English Scores- Leveled papers'!$H87:$KM87)))</f>
        <is>
          <t/>
        </is>
      </c>
      <c r="CP85" s="752" t="inlineStr">
        <f aca="false">IF($B85="","",IF(COUNTIFS('English Scores- Leveled papers'!$H$4:$KM$4,CP$3,'English Scores- Leveled papers'!$H87:$KM87,"&lt;&gt;")=0,"",SUMIF('English Scores- Leveled papers'!$H$4:$KM$4,CP$3,'English Scores- Leveled papers'!$H87:$KM87)))</f>
        <is>
          <t/>
        </is>
      </c>
      <c r="CQ85" s="752" t="inlineStr">
        <f aca="false">IF($B85="","",IF(COUNTIFS('English Scores- Leveled papers'!$H$4:$KM$4,CQ$3,'English Scores- Leveled papers'!$H87:$KM87,"&lt;&gt;")=0,"",SUMIF('English Scores- Leveled papers'!$H$4:$KM$4,CQ$3,'English Scores- Leveled papers'!$H87:$KM87)))</f>
        <is>
          <t/>
        </is>
      </c>
      <c r="CR85" s="752" t="inlineStr">
        <f aca="false">IF($B85="","",IF(COUNTIFS('English Scores- Leveled papers'!$H$4:$KM$4,CR$3,'English Scores- Leveled papers'!$H87:$KM87,"&lt;&gt;")=0,"",SUMIF('English Scores- Leveled papers'!$H$4:$KM$4,CR$3,'English Scores- Leveled papers'!$H87:$KM87)))</f>
        <is>
          <t/>
        </is>
      </c>
      <c r="CS85" s="752" t="inlineStr">
        <f aca="false">IF($B85="","",IF(COUNTIFS('English Scores- Leveled papers'!$H$4:$KM$4,CS$3,'English Scores- Leveled papers'!$H87:$KM87,"&lt;&gt;")=0,"",SUMIF('English Scores- Leveled papers'!$H$4:$KM$4,CS$3,'English Scores- Leveled papers'!$H87:$KM87)))</f>
        <is>
          <t/>
        </is>
      </c>
      <c r="CT85" s="319" t="inlineStr">
        <f aca="false">IF($B85="","",IF(COUNTIFS('English Scores- Leveled papers'!$H$4:$KM$4,CT$3,'English Scores- Leveled papers'!$H87:$KM87,"&lt;&gt;")=0,"",SUMIF('English Scores- Leveled papers'!$H$4:$KM$4,CT$3,'English Scores- Leveled papers'!$H87:$KM87)))</f>
        <is>
          <t/>
        </is>
      </c>
      <c r="CU85" s="319" t="inlineStr">
        <f aca="false">IF($B85="","",IF(COUNTIFS('English Scores- Leveled papers'!$H$4:$KM$4,CU$3,'English Scores- Leveled papers'!$H87:$KM87,"&lt;&gt;")=0,"",SUMIF('English Scores- Leveled papers'!$H$4:$KM$4,CU$3,'English Scores- Leveled papers'!$H87:$KM87)))</f>
        <is>
          <t/>
        </is>
      </c>
      <c r="CV85" s="319" t="inlineStr">
        <f aca="false">IF($B85="","",IF(COUNTIFS('English Scores- Leveled papers'!$H$4:$KM$4,CV$3,'English Scores- Leveled papers'!$H87:$KM87,"&lt;&gt;")=0,"",SUMIF('English Scores- Leveled papers'!$H$4:$KM$4,CV$3,'English Scores- Leveled papers'!$H87:$KM87)))</f>
        <is>
          <t/>
        </is>
      </c>
      <c r="CW85" s="319" t="inlineStr">
        <f aca="false">IF($B85="","",IF(COUNTIFS('English Scores- Leveled papers'!$H$4:$KM$4,CW$3,'English Scores- Leveled papers'!$H87:$KM87,"&lt;&gt;")=0,"",SUMIF('English Scores- Leveled papers'!$H$4:$KM$4,CW$3,'English Scores- Leveled papers'!$H87:$KM87)))</f>
        <is>
          <t/>
        </is>
      </c>
      <c r="CX85" s="319" t="inlineStr">
        <f aca="false">IF($B85="","",IF(COUNTIFS('English Scores- Leveled papers'!$H$4:$KM$4,CX$3,'English Scores- Leveled papers'!$H87:$KM87,"&lt;&gt;")=0,"",SUMIF('English Scores- Leveled papers'!$H$4:$KM$4,CX$3,'English Scores- Leveled papers'!$H87:$KM87)))</f>
        <is>
          <t/>
        </is>
      </c>
      <c r="CY85" s="319" t="inlineStr">
        <f aca="false">IF($B85="","",IF(COUNTIFS('English Scores- Leveled papers'!$H$4:$KM$4,CY$3,'English Scores- Leveled papers'!$H87:$KM87,"&lt;&gt;")=0,"",SUMIF('English Scores- Leveled papers'!$H$4:$KM$4,CY$3,'English Scores- Leveled papers'!$H87:$KM87)))</f>
        <is>
          <t/>
        </is>
      </c>
      <c r="CZ85" s="319" t="inlineStr">
        <f aca="false">IF($B85="","",IF(COUNTIFS('English Scores- Leveled papers'!$H$4:$KM$4,CZ$3,'English Scores- Leveled papers'!$H87:$KM87,"&lt;&gt;")=0,"",SUMIF('English Scores- Leveled papers'!$H$4:$KM$4,CZ$3,'English Scores- Leveled papers'!$H87:$KM87)))</f>
        <is>
          <t/>
        </is>
      </c>
      <c r="DA85" s="319" t="inlineStr">
        <f aca="false">IF($B85="","",IF(COUNTIFS('English Scores- Leveled papers'!$H$4:$KM$4,DA$3,'English Scores- Leveled papers'!$H87:$KM87,"&lt;&gt;")=0,"",SUMIF('English Scores- Leveled papers'!$H$4:$KM$4,DA$3,'English Scores- Leveled papers'!$H87:$KM87)))</f>
        <is>
          <t/>
        </is>
      </c>
      <c r="DB85" s="319" t="inlineStr">
        <f aca="false">IF($B85="","",IF(COUNTIFS('English Scores- Leveled papers'!$H$4:$KM$4,DB$3,'English Scores- Leveled papers'!$H87:$KM87,"&lt;&gt;")=0,"",SUMIF('English Scores- Leveled papers'!$H$4:$KM$4,DB$3,'English Scores- Leveled papers'!$H87:$KM87)))</f>
        <is>
          <t/>
        </is>
      </c>
      <c r="DC85" s="319" t="inlineStr">
        <f aca="false">IF($B85="","",IF(COUNTIFS('English Scores- Leveled papers'!$H$4:$KM$4,DC$3,'English Scores- Leveled papers'!$H87:$KM87,"&lt;&gt;")=0,"",SUMIF('English Scores- Leveled papers'!$H$4:$KM$4,DC$3,'English Scores- Leveled papers'!$H87:$KM87)))</f>
        <is>
          <t/>
        </is>
      </c>
      <c r="DD85" s="319" t="inlineStr">
        <f aca="false">IF($B85="","",IF(COUNTIFS('English Scores- Leveled papers'!$H$4:$KM$4,DD$3,'English Scores- Leveled papers'!$H87:$KM87,"&lt;&gt;")=0,"",SUMIF('English Scores- Leveled papers'!$H$4:$KM$4,DD$3,'English Scores- Leveled papers'!$H87:$KM87)))</f>
        <is>
          <t/>
        </is>
      </c>
      <c r="DE85" s="319" t="inlineStr">
        <f aca="false">IF($B85="","",IF(COUNTIFS('English Scores- Leveled papers'!$H$4:$KM$4,DE$3,'English Scores- Leveled papers'!$H87:$KM87,"&lt;&gt;")=0,"",SUMIF('English Scores- Leveled papers'!$H$4:$KM$4,DE$3,'English Scores- Leveled papers'!$H87:$KM87)))</f>
        <is>
          <t/>
        </is>
      </c>
      <c r="DF85" s="752" t="inlineStr">
        <f aca="false">IF($B85="","",IF(COUNTIFS('English Scores- Leveled papers'!$H$4:$KM$4,DF$3,'English Scores- Leveled papers'!$H87:$KM87,"&lt;&gt;")=0,"",SUMIF('English Scores- Leveled papers'!$H$4:$KM$4,DF$3,'English Scores- Leveled papers'!$H87:$KM87)))</f>
        <is>
          <t/>
        </is>
      </c>
      <c r="DG85" s="752" t="inlineStr">
        <f aca="false">IF($B85="","",IF(COUNTIFS('English Scores- Leveled papers'!$H$4:$KM$4,DG$3,'English Scores- Leveled papers'!$H87:$KM87,"&lt;&gt;")=0,"",SUMIF('English Scores- Leveled papers'!$H$4:$KM$4,DG$3,'English Scores- Leveled papers'!$H87:$KM87)))</f>
        <is>
          <t/>
        </is>
      </c>
      <c r="DH85" s="752" t="inlineStr">
        <f aca="false">IF($B85="","",IF(COUNTIFS('English Scores- Leveled papers'!$H$4:$KM$4,DH$3,'English Scores- Leveled papers'!$H87:$KM87,"&lt;&gt;")=0,"",SUMIF('English Scores- Leveled papers'!$H$4:$KM$4,DH$3,'English Scores- Leveled papers'!$H87:$KM87)))</f>
        <is>
          <t/>
        </is>
      </c>
      <c r="DI85" s="752" t="inlineStr">
        <f aca="false">IF($B85="","",IF(COUNTIFS('English Scores- Leveled papers'!$H$4:$KM$4,DI$3,'English Scores- Leveled papers'!$H87:$KM87,"&lt;&gt;")=0,"",SUMIF('English Scores- Leveled papers'!$H$4:$KM$4,DI$3,'English Scores- Leveled papers'!$H87:$KM87)))</f>
        <is>
          <t/>
        </is>
      </c>
      <c r="DJ85" s="752" t="inlineStr">
        <f aca="false">IF($B85="","",IF(COUNTIFS('English Scores- Leveled papers'!$H$4:$KM$4,DJ$3,'English Scores- Leveled papers'!$H87:$KM87,"&lt;&gt;")=0,"",SUMIF('English Scores- Leveled papers'!$H$4:$KM$4,DJ$3,'English Scores- Leveled papers'!$H87:$KM87)))</f>
        <is>
          <t/>
        </is>
      </c>
      <c r="DK85" s="752" t="inlineStr">
        <f aca="false">IF($B85="","",IF(COUNTIFS('English Scores- Leveled papers'!$H$4:$KM$4,DK$3,'English Scores- Leveled papers'!$H87:$KM87,"&lt;&gt;")=0,"",SUMIF('English Scores- Leveled papers'!$H$4:$KM$4,DK$3,'English Scores- Leveled papers'!$H87:$KM87)))</f>
        <is>
          <t/>
        </is>
      </c>
      <c r="DL85" s="752" t="inlineStr">
        <f aca="false">IF($B85="","",IF(COUNTIFS('English Scores- Leveled papers'!$H$4:$KM$4,DL$3,'English Scores- Leveled papers'!$H87:$KM87,"&lt;&gt;")=0,"",SUMIF('English Scores- Leveled papers'!$H$4:$KM$4,DL$3,'English Scores- Leveled papers'!$H87:$KM87)))</f>
        <is>
          <t/>
        </is>
      </c>
      <c r="DM85" s="752" t="inlineStr">
        <f aca="false">IF($B85="","",IF(COUNTIFS('English Scores- Leveled papers'!$H$4:$KM$4,DM$3,'English Scores- Leveled papers'!$H87:$KM87,"&lt;&gt;")=0,"",SUMIF('English Scores- Leveled papers'!$H$4:$KM$4,DM$3,'English Scores- Leveled papers'!$H87:$KM87)))</f>
        <is>
          <t/>
        </is>
      </c>
      <c r="DN85" s="752" t="inlineStr">
        <f aca="false">IF($B85="","",IF(COUNTIFS('English Scores- Leveled papers'!$H$4:$KM$4,DN$3,'English Scores- Leveled papers'!$H87:$KM87,"&lt;&gt;")=0,"",SUMIF('English Scores- Leveled papers'!$H$4:$KM$4,DN$3,'English Scores- Leveled papers'!$H87:$KM87)))</f>
        <is>
          <t/>
        </is>
      </c>
      <c r="DO85" s="752" t="inlineStr">
        <f aca="false">IF($B85="","",IF(COUNTIFS('English Scores- Leveled papers'!$H$4:$KM$4,DO$3,'English Scores- Leveled papers'!$H87:$KM87,"&lt;&gt;")=0,"",SUMIF('English Scores- Leveled papers'!$H$4:$KM$4,DO$3,'English Scores- Leveled papers'!$H87:$KM87)))</f>
        <is>
          <t/>
        </is>
      </c>
      <c r="DP85" s="752" t="inlineStr">
        <f aca="false">IF($B85="","",IF(COUNTIFS('English Scores- Leveled papers'!$H$4:$KM$4,DP$3,'English Scores- Leveled papers'!$H87:$KM87,"&lt;&gt;")=0,"",SUMIF('English Scores- Leveled papers'!$H$4:$KM$4,DP$3,'English Scores- Leveled papers'!$H87:$KM87)))</f>
        <is>
          <t/>
        </is>
      </c>
      <c r="DQ85" s="752" t="inlineStr">
        <f aca="false">IF($B85="","",IF(COUNTIFS('English Scores- Leveled papers'!$H$4:$KM$4,DQ$3,'English Scores- Leveled papers'!$H87:$KM87,"&lt;&gt;")=0,"",SUMIF('English Scores- Leveled papers'!$H$4:$KM$4,DQ$3,'English Scores- Leveled papers'!$H87:$KM87)))</f>
        <is>
          <t/>
        </is>
      </c>
      <c r="DR85" s="319" t="inlineStr">
        <f aca="false">IF($B85="","",IF(COUNTIFS('English Scores- Leveled papers'!$H$4:$KM$4,DR$3,'English Scores- Leveled papers'!$H87:$KM87,"&lt;&gt;")=0,"",SUMIF('English Scores- Leveled papers'!$H$4:$KM$4,DR$3,'English Scores- Leveled papers'!$H87:$KM87)))</f>
        <is>
          <t/>
        </is>
      </c>
      <c r="DS85" s="319" t="inlineStr">
        <f aca="false">IF($B85="","",IF(COUNTIFS('English Scores- Leveled papers'!$H$4:$KM$4,DS$3,'English Scores- Leveled papers'!$H87:$KM87,"&lt;&gt;")=0,"",SUMIF('English Scores- Leveled papers'!$H$4:$KM$4,DS$3,'English Scores- Leveled papers'!$H87:$KM87)))</f>
        <is>
          <t/>
        </is>
      </c>
      <c r="DT85" s="319" t="inlineStr">
        <f aca="false">IF($B85="","",IF(COUNTIFS('English Scores- Leveled papers'!$H$4:$KM$4,DT$3,'English Scores- Leveled papers'!$H87:$KM87,"&lt;&gt;")=0,"",SUMIF('English Scores- Leveled papers'!$H$4:$KM$4,DT$3,'English Scores- Leveled papers'!$H87:$KM87)))</f>
        <is>
          <t/>
        </is>
      </c>
      <c r="DU85" s="319" t="inlineStr">
        <f aca="false">IF($B85="","",IF(COUNTIFS('English Scores- Leveled papers'!$H$4:$KM$4,DU$3,'English Scores- Leveled papers'!$H87:$KM87,"&lt;&gt;")=0,"",SUMIF('English Scores- Leveled papers'!$H$4:$KM$4,DU$3,'English Scores- Leveled papers'!$H87:$KM87)))</f>
        <is>
          <t/>
        </is>
      </c>
      <c r="DV85" s="319" t="inlineStr">
        <f aca="false">IF($B85="","",IF(COUNTIFS('English Scores- Leveled papers'!$H$4:$KM$4,DV$3,'English Scores- Leveled papers'!$H87:$KM87,"&lt;&gt;")=0,"",SUMIF('English Scores- Leveled papers'!$H$4:$KM$4,DV$3,'English Scores- Leveled papers'!$H87:$KM87)))</f>
        <is>
          <t/>
        </is>
      </c>
      <c r="DW85" s="319" t="inlineStr">
        <f aca="false">IF($B85="","",IF(COUNTIFS('English Scores- Leveled papers'!$H$4:$KM$4,DW$3,'English Scores- Leveled papers'!$H87:$KM87,"&lt;&gt;")=0,"",SUMIF('English Scores- Leveled papers'!$H$4:$KM$4,DW$3,'English Scores- Leveled papers'!$H87:$KM87)))</f>
        <is>
          <t/>
        </is>
      </c>
      <c r="DX85" s="319" t="inlineStr">
        <f aca="false">IF($B85="","",IF(COUNTIFS('English Scores- Leveled papers'!$H$4:$KM$4,DX$3,'English Scores- Leveled papers'!$H87:$KM87,"&lt;&gt;")=0,"",SUMIF('English Scores- Leveled papers'!$H$4:$KM$4,DX$3,'English Scores- Leveled papers'!$H87:$KM87)))</f>
        <is>
          <t/>
        </is>
      </c>
      <c r="DY85" s="319" t="inlineStr">
        <f aca="false">IF($B85="","",IF(COUNTIFS('English Scores- Leveled papers'!$H$4:$KM$4,DY$3,'English Scores- Leveled papers'!$H87:$KM87,"&lt;&gt;")=0,"",SUMIF('English Scores- Leveled papers'!$H$4:$KM$4,DY$3,'English Scores- Leveled papers'!$H87:$KM87)))</f>
        <is>
          <t/>
        </is>
      </c>
      <c r="DZ85" s="319" t="inlineStr">
        <f aca="false">IF($B85="","",IF(COUNTIFS('English Scores- Leveled papers'!$H$4:$KM$4,DZ$3,'English Scores- Leveled papers'!$H87:$KM87,"&lt;&gt;")=0,"",SUMIF('English Scores- Leveled papers'!$H$4:$KM$4,DZ$3,'English Scores- Leveled papers'!$H87:$KM87)))</f>
        <is>
          <t/>
        </is>
      </c>
      <c r="EA85" s="319" t="inlineStr">
        <f aca="false">IF($B85="","",IF(COUNTIFS('English Scores- Leveled papers'!$H$4:$KM$4,EA$3,'English Scores- Leveled papers'!$H87:$KM87,"&lt;&gt;")=0,"",SUMIF('English Scores- Leveled papers'!$H$4:$KM$4,EA$3,'English Scores- Leveled papers'!$H87:$KM87)))</f>
        <is>
          <t/>
        </is>
      </c>
      <c r="EB85" s="319" t="inlineStr">
        <f aca="false">IF($B85="","",IF(COUNTIFS('English Scores- Leveled papers'!$H$4:$KM$4,EB$3,'English Scores- Leveled papers'!$H87:$KM87,"&lt;&gt;")=0,"",SUMIF('English Scores- Leveled papers'!$H$4:$KM$4,EB$3,'English Scores- Leveled papers'!$H87:$KM87)))</f>
        <is>
          <t/>
        </is>
      </c>
      <c r="EC85" s="319" t="inlineStr">
        <f aca="false">IF($B85="","",IF(COUNTIFS('English Scores- Leveled papers'!$H$4:$KM$4,EC$3,'English Scores- Leveled papers'!$H87:$KM87,"&lt;&gt;")=0,"",SUMIF('English Scores- Leveled papers'!$H$4:$KM$4,EC$3,'English Scores- Leveled papers'!$H87:$KM87)))</f>
        <is>
          <t/>
        </is>
      </c>
      <c r="ED85" s="752" t="inlineStr">
        <f aca="false">IF($B85="","",IF(COUNTIFS('English Scores- Leveled papers'!$H$4:$KM$4,ED$3,'English Scores- Leveled papers'!$H87:$KM87,"&lt;&gt;")=0,"",SUMIF('English Scores- Leveled papers'!$H$4:$KM$4,ED$3,'English Scores- Leveled papers'!$H87:$KM87)))</f>
        <is>
          <t/>
        </is>
      </c>
      <c r="EE85" s="752" t="inlineStr">
        <f aca="false">IF($B85="","",IF(COUNTIFS('English Scores- Leveled papers'!$H$4:$KM$4,EE$3,'English Scores- Leveled papers'!$H87:$KM87,"&lt;&gt;")=0,"",SUMIF('English Scores- Leveled papers'!$H$4:$KM$4,EE$3,'English Scores- Leveled papers'!$H87:$KM87)))</f>
        <is>
          <t/>
        </is>
      </c>
      <c r="EF85" s="752" t="inlineStr">
        <f aca="false">IF($B85="","",IF(COUNTIFS('English Scores- Leveled papers'!$H$4:$KM$4,EF$3,'English Scores- Leveled papers'!$H87:$KM87,"&lt;&gt;")=0,"",SUMIF('English Scores- Leveled papers'!$H$4:$KM$4,EF$3,'English Scores- Leveled papers'!$H87:$KM87)))</f>
        <is>
          <t/>
        </is>
      </c>
      <c r="EG85" s="752" t="inlineStr">
        <f aca="false">IF($B85="","",IF(COUNTIFS('English Scores- Leveled papers'!$H$4:$KM$4,EG$3,'English Scores- Leveled papers'!$H87:$KM87,"&lt;&gt;")=0,"",SUMIF('English Scores- Leveled papers'!$H$4:$KM$4,EG$3,'English Scores- Leveled papers'!$H87:$KM87)))</f>
        <is>
          <t/>
        </is>
      </c>
      <c r="EH85" s="752" t="inlineStr">
        <f aca="false">IF($B85="","",IF(COUNTIFS('English Scores- Leveled papers'!$H$4:$KM$4,EH$3,'English Scores- Leveled papers'!$H87:$KM87,"&lt;&gt;")=0,"",SUMIF('English Scores- Leveled papers'!$H$4:$KM$4,EH$3,'English Scores- Leveled papers'!$H87:$KM87)))</f>
        <is>
          <t/>
        </is>
      </c>
      <c r="EI85" s="752" t="inlineStr">
        <f aca="false">IF($B85="","",IF(COUNTIFS('English Scores- Leveled papers'!$H$4:$KM$4,EI$3,'English Scores- Leveled papers'!$H87:$KM87,"&lt;&gt;")=0,"",SUMIF('English Scores- Leveled papers'!$H$4:$KM$4,EI$3,'English Scores- Leveled papers'!$H87:$KM87)))</f>
        <is>
          <t/>
        </is>
      </c>
      <c r="EJ85" s="752" t="inlineStr">
        <f aca="false">IF($B85="","",IF(COUNTIFS('English Scores- Leveled papers'!$H$4:$KM$4,EJ$3,'English Scores- Leveled papers'!$H87:$KM87,"&lt;&gt;")=0,"",SUMIF('English Scores- Leveled papers'!$H$4:$KM$4,EJ$3,'English Scores- Leveled papers'!$H87:$KM87)))</f>
        <is>
          <t/>
        </is>
      </c>
      <c r="EK85" s="752" t="inlineStr">
        <f aca="false">IF($B85="","",IF(COUNTIFS('English Scores- Leveled papers'!$H$4:$KM$4,EK$3,'English Scores- Leveled papers'!$H87:$KM87,"&lt;&gt;")=0,"",SUMIF('English Scores- Leveled papers'!$H$4:$KM$4,EK$3,'English Scores- Leveled papers'!$H87:$KM87)))</f>
        <is>
          <t/>
        </is>
      </c>
      <c r="EL85" s="752" t="inlineStr">
        <f aca="false">IF($B85="","",IF(COUNTIFS('English Scores- Leveled papers'!$H$4:$KM$4,EL$3,'English Scores- Leveled papers'!$H87:$KM87,"&lt;&gt;")=0,"",SUMIF('English Scores- Leveled papers'!$H$4:$KM$4,EL$3,'English Scores- Leveled papers'!$H87:$KM87)))</f>
        <is>
          <t/>
        </is>
      </c>
      <c r="EM85" s="752" t="inlineStr">
        <f aca="false">IF($B85="","",IF(COUNTIFS('English Scores- Leveled papers'!$H$4:$KM$4,EM$3,'English Scores- Leveled papers'!$H87:$KM87,"&lt;&gt;")=0,"",SUMIF('English Scores- Leveled papers'!$H$4:$KM$4,EM$3,'English Scores- Leveled papers'!$H87:$KM87)))</f>
        <is>
          <t/>
        </is>
      </c>
      <c r="EN85" s="752" t="inlineStr">
        <f aca="false">IF($B85="","",IF(COUNTIFS('English Scores- Leveled papers'!$H$4:$KM$4,EN$3,'English Scores- Leveled papers'!$H87:$KM87,"&lt;&gt;")=0,"",SUMIF('English Scores- Leveled papers'!$H$4:$KM$4,EN$3,'English Scores- Leveled papers'!$H87:$KM87)))</f>
        <is>
          <t/>
        </is>
      </c>
      <c r="EO85" s="752" t="inlineStr">
        <f aca="false">IF($B85="","",IF(COUNTIFS('English Scores- Leveled papers'!$H$4:$KM$4,EO$3,'English Scores- Leveled papers'!$H87:$KM87,"&lt;&gt;")=0,"",SUMIF('English Scores- Leveled papers'!$H$4:$KM$4,EO$3,'English Scores- Leveled papers'!$H87:$KM87)))</f>
        <is>
          <t/>
        </is>
      </c>
      <c r="EP85" s="752" t="inlineStr">
        <f aca="false">IF($B85="","",IF(COUNTIFS('English Scores- Leveled papers'!$H$4:$KM$4,EP$3,'English Scores- Leveled papers'!$H87:$KM87,"&lt;&gt;")=0,"",SUMIF('English Scores- Leveled papers'!$H$4:$KM$4,EP$3,'English Scores- Leveled papers'!$H87:$KM87)))</f>
        <is>
          <t/>
        </is>
      </c>
    </row>
    <row r="86" customFormat="false" ht="12.75" hidden="false" customHeight="true" outlineLevel="0" collapsed="false">
      <c r="A86" s="315" t="n">
        <v>82</v>
      </c>
      <c r="B86" s="315" t="inlineStr">
        <f aca="false">'English Scores- Leveled papers'!B88</f>
        <is>
          <t/>
        </is>
      </c>
      <c r="C86" s="751" t="e">
        <f aca="false">IF('RC Mastery Check+Question type'!D86="","",IF(OR('RC Mastery Check+Question type'!D86=-0.5,'RC Mastery Check+Question type'!D86=0,'RC Mastery Check+Question type'!D86=0.2,'RC Mastery Check+Question type'!D86=0.5),"NR",'cover sheet'!#ref!))</f>
        <v>#VALUE!</v>
      </c>
      <c r="D86" s="316" t="inlineStr">
        <f aca="false">IF(OR(B86="",COUNT('English Scores- Leveled papers'!AJ88:KM88)=0),"",IF((AND(R86&gt;=(70/100),R86&lt;1.1)),9,IF(AND(Q86&gt;=(70/100),Q86&lt;1.1),8,IF(AND(P86&gt;=(70/100),P86&lt;1.1),7,IF(AND(O86&gt;=(70/100),O86&lt;1.1),6,IF(AND(N86&gt;=0.7,N86&lt;1.1),5,IF(AND(M86&gt;=0.7,M86&lt;1.1),5,IF(AND(L86&gt;=0.7,L86&lt;1.1),4,IF(AND(K86&gt;=0.7,K86&lt;1.1),4,IF(AND(J86&gt;=0.7,J86&lt;1.1),3,IF(AND(I86&gt;=0.7,I86&lt;1.1),3,IF(AND(H86&gt;=0.7,H86&lt;1.1),2,IF(AND(G86&gt;=0.7,G86&lt;1.1),2,IF(AND(F86&gt;=0.7,F86&lt;1.1),1,IF(AND(E86&gt;=0.7,E86&lt;1.1),1,IF(COUNT('English Scores- Leveled papers'!AJ88:AK88)=0,"","NR"))))))))))))))))</f>
        <is>
          <t/>
        </is>
      </c>
      <c r="E86" s="318" t="str">
        <f aca="false">IF((B86=""),"",IF(COUNT(S86:W86)=0,"",ROUND(SUM(S86:W86)/SUM($S$2:$W$2),1)))</f>
        <v/>
      </c>
      <c r="F86" s="318" t="str">
        <f aca="false">IF((B86=""),"",IF(COUNT(X86:AB86)=0,"",ROUND(SUM(X86:AB86)/SUM($X$2:$AB$2),1)))</f>
        <v/>
      </c>
      <c r="G86" s="318" t="str">
        <f aca="false">IFERROR(IF((B86=""),"",IF(COUNT(AC86:AH86)=0,"",ROUND(SUM(AC86:AH86)/SUM($AC$2:$AH$2),1))),"")</f>
        <v/>
      </c>
      <c r="H86" s="318" t="str">
        <f aca="false">IFERROR(IF((B86=""),"",IF(COUNT(AI86:AN86)=0,"",ROUND(SUM(AI86:AN86)/SUM($AI$2:$AN$2),1))),0)</f>
        <v/>
      </c>
      <c r="I86" s="318" t="str">
        <f aca="false">IFERROR(IF((B86=""),"",IF(COUNT(AO86:AY86)=0,"",ROUND(SUM(AO86:AY86)/SUM($AO$2:$AY$2),1))),0)</f>
        <v/>
      </c>
      <c r="J86" s="318" t="str">
        <f aca="false">IFERROR(IF((B86=""),"",IF(COUNT(AZ86:BO86)=0,"",ROUND(SUM(AZ86:BO86)/SUM($AZ$2:$BO$2),1))),0)</f>
        <v/>
      </c>
      <c r="K86" s="318" t="str">
        <f aca="false">IFERROR(IF((B86=""),"",IF(COUNT(BP86:BW86)=0,"",ROUND(SUM(BP86:BW86)/SUM($BP$2:$BW$2),1))),0)</f>
        <v/>
      </c>
      <c r="L86" s="318" t="str">
        <f aca="false">IFERROR(IF((B86=""),"",IF(COUNT(BX86:CF86)=0,"",ROUND(SUM(BX86:CF86)/SUM($BX$2:$CF$2),1))),0)</f>
        <v/>
      </c>
      <c r="M86" s="318" t="str">
        <f aca="false">IFERROR(IF((B86=""),"",IF(COUNT(CG86:CK86)=0,"",ROUND(SUM(CG86:CK86)/SUM($CG$2:$CK$2),1))),0)</f>
        <v/>
      </c>
      <c r="N86" s="318" t="str">
        <f aca="false">IFERROR(IF((B86=""),"",IF(COUNT(CL86:CS86)=0,"",ROUND(SUM(CL86:CS86)/SUM($CL$2:$CS$2),1))),0)</f>
        <v/>
      </c>
      <c r="O86" s="318" t="str">
        <f aca="false">IFERROR(IF((B86=""),"",IF(COUNT(CT86:DE86)=0,"",ROUND(SUM(CT86:DE86)/SUM($CT$2:$DE$2),1))),0)</f>
        <v/>
      </c>
      <c r="P86" s="318" t="str">
        <f aca="false">IFERROR(IF((B86=""),"",IF(COUNT(DF86:DQ86)=0,"",ROUND(SUM(DF86:DQ86)/SUM($DF$2:$DQ$2),1))),0)</f>
        <v/>
      </c>
      <c r="Q86" s="318" t="str">
        <f aca="false">IFERROR(IF((B86=""),"",IF(COUNT(DR86:EB86)=0,"",ROUND(SUM(DR86:EB86)/SUM($DR$2:$EB$2),1))),0)</f>
        <v/>
      </c>
      <c r="R86" s="318" t="str">
        <f aca="false">(IF((B86=""),"",IF(COUNT(ED86:EP86)=0,"",ROUND(SUM(ED86:EP86)/SUM($ED$2:$EP$2),1))))</f>
        <v/>
      </c>
      <c r="S86" s="319" t="inlineStr">
        <f aca="false">IF($B86="","",IF(COUNTIFS('English Scores- Leveled papers'!$H$4:$KM$4,S$3,'English Scores- Leveled papers'!$H88:$KM88,"&lt;&gt;")=0,"",SUMIF('English Scores- Leveled papers'!$H$4:$KM$4,S$3,'English Scores- Leveled papers'!$H88:$KM88)))</f>
        <is>
          <t/>
        </is>
      </c>
      <c r="T86" s="319" t="inlineStr">
        <f aca="false">IF($B86="","",IF(COUNTIFS('English Scores- Leveled papers'!$H$4:$KM$4,T$3,'English Scores- Leveled papers'!$H88:$KM88,"&lt;&gt;")=0,"",SUMIF('English Scores- Leveled papers'!$H$4:$KM$4,T$3,'English Scores- Leveled papers'!$H88:$KM88)))</f>
        <is>
          <t/>
        </is>
      </c>
      <c r="U86" s="319" t="inlineStr">
        <f aca="false">IF($B86="","",IF(COUNTIFS('English Scores- Leveled papers'!$H$4:$KM$4,U$3,'English Scores- Leveled papers'!$H88:$KM88,"&lt;&gt;")=0,"",SUMIF('English Scores- Leveled papers'!$H$4:$KM$4,U$3,'English Scores- Leveled papers'!$H88:$KM88)))</f>
        <is>
          <t/>
        </is>
      </c>
      <c r="V86" s="319" t="inlineStr">
        <f aca="false">IF($B86="","",IF(COUNTIFS('English Scores- Leveled papers'!$H$4:$KM$4,V$3,'English Scores- Leveled papers'!$H88:$KM88,"&lt;&gt;")=0,"",SUMIF('English Scores- Leveled papers'!$H$4:$KM$4,V$3,'English Scores- Leveled papers'!$H88:$KM88)))</f>
        <is>
          <t/>
        </is>
      </c>
      <c r="W86" s="319" t="inlineStr">
        <f aca="false">IF($B86="","",IF(COUNTIFS('English Scores- Leveled papers'!$H$4:$KM$4,W$3,'English Scores- Leveled papers'!$H88:$KM88,"&lt;&gt;")=0,"",SUMIF('English Scores- Leveled papers'!$H$4:$KM$4,W$3,'English Scores- Leveled papers'!$H88:$KM88)))</f>
        <is>
          <t/>
        </is>
      </c>
      <c r="X86" s="752" t="inlineStr">
        <f aca="false">IF($B86="","",IF(COUNTIFS('English Scores- Leveled papers'!$H$4:$KM$4,X$3,'English Scores- Leveled papers'!$H88:$KM88,"&lt;&gt;")=0,"",SUMIF('English Scores- Leveled papers'!$H$4:$KM$4,X$3,'English Scores- Leveled papers'!$H88:$KM88)))</f>
        <is>
          <t/>
        </is>
      </c>
      <c r="Y86" s="752" t="inlineStr">
        <f aca="false">IF($B86="","",IF(COUNTIFS('English Scores- Leveled papers'!$H$4:$KM$4,Y$3,'English Scores- Leveled papers'!$H88:$KM88,"&lt;&gt;")=0,"",SUMIF('English Scores- Leveled papers'!$H$4:$KM$4,Y$3,'English Scores- Leveled papers'!$H88:$KM88)))</f>
        <is>
          <t/>
        </is>
      </c>
      <c r="Z86" s="752" t="inlineStr">
        <f aca="false">IF($B86="","",IF(COUNTIFS('English Scores- Leveled papers'!$H$4:$KM$4,Z$3,'English Scores- Leveled papers'!$H88:$KM88,"&lt;&gt;")=0,"",SUMIF('English Scores- Leveled papers'!$H$4:$KM$4,Z$3,'English Scores- Leveled papers'!$H88:$KM88)))</f>
        <is>
          <t/>
        </is>
      </c>
      <c r="AA86" s="752" t="inlineStr">
        <f aca="false">IF($B86="","",IF(COUNTIFS('English Scores- Leveled papers'!$H$4:$KM$4,AA$3,'English Scores- Leveled papers'!$H88:$KM88,"&lt;&gt;")=0,"",SUMIF('English Scores- Leveled papers'!$H$4:$KM$4,AA$3,'English Scores- Leveled papers'!$H88:$KM88)))</f>
        <is>
          <t/>
        </is>
      </c>
      <c r="AB86" s="752" t="inlineStr">
        <f aca="false">IF($B86="","",IF(COUNTIFS('English Scores- Leveled papers'!$H$4:$KM$4,AB$3,'English Scores- Leveled papers'!$H88:$KM88,"&lt;&gt;")=0,"",SUMIF('English Scores- Leveled papers'!$H$4:$KM$4,AB$3,'English Scores- Leveled papers'!$H88:$KM88)))</f>
        <is>
          <t/>
        </is>
      </c>
      <c r="AC86" s="319" t="inlineStr">
        <f aca="false">IF($B86="","",IF(COUNTIFS('English Scores- Leveled papers'!$H$4:$KM$4,AC$3,'English Scores- Leveled papers'!$H88:$KM88,"&lt;&gt;")=0,"",SUMIF('English Scores- Leveled papers'!$H$4:$KM$4,AC$3,'English Scores- Leveled papers'!$H88:$KM88)))</f>
        <is>
          <t/>
        </is>
      </c>
      <c r="AD86" s="319" t="inlineStr">
        <f aca="false">IF($B86="","",IF(COUNTIFS('English Scores- Leveled papers'!$H$4:$KM$4,AD$3,'English Scores- Leveled papers'!$H88:$KM88,"&lt;&gt;")=0,"",SUMIF('English Scores- Leveled papers'!$H$4:$KM$4,AD$3,'English Scores- Leveled papers'!$H88:$KM88)))</f>
        <is>
          <t/>
        </is>
      </c>
      <c r="AE86" s="319" t="inlineStr">
        <f aca="false">IF($B86="","",IF(COUNTIFS('English Scores- Leveled papers'!$H$4:$KM$4,AE$3,'English Scores- Leveled papers'!$H88:$KM88,"&lt;&gt;")=0,"",SUMIF('English Scores- Leveled papers'!$H$4:$KM$4,AE$3,'English Scores- Leveled papers'!$H88:$KM88)))</f>
        <is>
          <t/>
        </is>
      </c>
      <c r="AF86" s="319" t="inlineStr">
        <f aca="false">IF($B86="","",IF(COUNTIFS('English Scores- Leveled papers'!$H$4:$KM$4,AF$3,'English Scores- Leveled papers'!$H88:$KM88,"&lt;&gt;")=0,"",SUMIF('English Scores- Leveled papers'!$H$4:$KM$4,AF$3,'English Scores- Leveled papers'!$H88:$KM88)))</f>
        <is>
          <t/>
        </is>
      </c>
      <c r="AG86" s="319" t="inlineStr">
        <f aca="false">IF($B86="","",IF(COUNTIFS('English Scores- Leveled papers'!$H$4:$KM$4,AG$3,'English Scores- Leveled papers'!$H88:$KM88,"&lt;&gt;")=0,"",SUMIF('English Scores- Leveled papers'!$H$4:$KM$4,AG$3,'English Scores- Leveled papers'!$H88:$KM88)))</f>
        <is>
          <t/>
        </is>
      </c>
      <c r="AH86" s="319" t="inlineStr">
        <f aca="false">IF($B86="","",IF(COUNTIFS('English Scores- Leveled papers'!$H$4:$KM$4,AH$3,'English Scores- Leveled papers'!$H88:$KM88,"&lt;&gt;")=0,"",SUMIF('English Scores- Leveled papers'!$H$4:$KM$4,AH$3,'English Scores- Leveled papers'!$H88:$KM88)))</f>
        <is>
          <t/>
        </is>
      </c>
      <c r="AI86" s="752" t="inlineStr">
        <f aca="false">IF($B86="","",IF(COUNTIFS('English Scores- Leveled papers'!$H$4:$KM$4,AI$3,'English Scores- Leveled papers'!$H88:$KM88,"&lt;&gt;")=0,"",SUMIF('English Scores- Leveled papers'!$H$4:$KM$4,AI$3,'English Scores- Leveled papers'!$H88:$KM88)))</f>
        <is>
          <t/>
        </is>
      </c>
      <c r="AJ86" s="752" t="inlineStr">
        <f aca="false">IF($B86="","",IF(COUNTIFS('English Scores- Leveled papers'!$H$4:$KM$4,AJ$3,'English Scores- Leveled papers'!$H88:$KM88,"&lt;&gt;")=0,"",SUMIF('English Scores- Leveled papers'!$H$4:$KM$4,AJ$3,'English Scores- Leveled papers'!$H88:$KM88)))</f>
        <is>
          <t/>
        </is>
      </c>
      <c r="AK86" s="752" t="inlineStr">
        <f aca="false">IF($B86="","",IF(COUNTIFS('English Scores- Leveled papers'!$H$4:$KM$4,AK$3,'English Scores- Leveled papers'!$H88:$KM88,"&lt;&gt;")=0,"",SUMIF('English Scores- Leveled papers'!$H$4:$KM$4,AK$3,'English Scores- Leveled papers'!$H88:$KM88)))</f>
        <is>
          <t/>
        </is>
      </c>
      <c r="AL86" s="752" t="inlineStr">
        <f aca="false">IF($B86="","",IF(COUNTIFS('English Scores- Leveled papers'!$H$4:$KM$4,AL$3,'English Scores- Leveled papers'!$H88:$KM88,"&lt;&gt;")=0,"",SUMIF('English Scores- Leveled papers'!$H$4:$KM$4,AL$3,'English Scores- Leveled papers'!$H88:$KM88)))</f>
        <is>
          <t/>
        </is>
      </c>
      <c r="AM86" s="752" t="inlineStr">
        <f aca="false">IF($B86="","",IF(COUNTIFS('English Scores- Leveled papers'!$H$4:$KM$4,AM$3,'English Scores- Leveled papers'!$H88:$KM88,"&lt;&gt;")=0,"",SUMIF('English Scores- Leveled papers'!$H$4:$KM$4,AM$3,'English Scores- Leveled papers'!$H88:$KM88)))</f>
        <is>
          <t/>
        </is>
      </c>
      <c r="AN86" s="752" t="inlineStr">
        <f aca="false">IF($B86="","",IF(COUNTIFS('English Scores- Leveled papers'!$H$4:$KM$4,AN$3,'English Scores- Leveled papers'!$H88:$KM88,"&lt;&gt;")=0,"",SUMIF('English Scores- Leveled papers'!$H$4:$KM$4,AN$3,'English Scores- Leveled papers'!$H88:$KM88)))</f>
        <is>
          <t/>
        </is>
      </c>
      <c r="AO86" s="319" t="inlineStr">
        <f aca="false">IF($B86="","",IF(COUNTIFS('English Scores- Leveled papers'!$H$4:$KM$4,AO$3,'English Scores- Leveled papers'!$H88:$KM88,"&lt;&gt;")=0,"",SUMIF('English Scores- Leveled papers'!$H$4:$KM$4,AO$3,'English Scores- Leveled papers'!$H88:$KM88)))</f>
        <is>
          <t/>
        </is>
      </c>
      <c r="AP86" s="319" t="inlineStr">
        <f aca="false">IF($B86="","",IF(COUNTIFS('English Scores- Leveled papers'!$H$4:$KM$4,AP$3,'English Scores- Leveled papers'!$H88:$KM88,"&lt;&gt;")=0,"",SUMIF('English Scores- Leveled papers'!$H$4:$KM$4,AP$3,'English Scores- Leveled papers'!$H88:$KM88)))</f>
        <is>
          <t/>
        </is>
      </c>
      <c r="AQ86" s="319" t="inlineStr">
        <f aca="false">IF($B86="","",IF(COUNTIFS('English Scores- Leveled papers'!$H$4:$KM$4,AQ$3,'English Scores- Leveled papers'!$H88:$KM88,"&lt;&gt;")=0,"",SUMIF('English Scores- Leveled papers'!$H$4:$KM$4,AQ$3,'English Scores- Leveled papers'!$H88:$KM88)))</f>
        <is>
          <t/>
        </is>
      </c>
      <c r="AR86" s="319" t="inlineStr">
        <f aca="false">IF($B86="","",IF(COUNTIFS('English Scores- Leveled papers'!$H$4:$KM$4,AR$3,'English Scores- Leveled papers'!$H88:$KM88,"&lt;&gt;")=0,"",SUMIF('English Scores- Leveled papers'!$H$4:$KM$4,AR$3,'English Scores- Leveled papers'!$H88:$KM88)))</f>
        <is>
          <t/>
        </is>
      </c>
      <c r="AS86" s="319" t="inlineStr">
        <f aca="false">IF($B86="","",IF(COUNTIFS('English Scores- Leveled papers'!$H$4:$KM$4,AS$3,'English Scores- Leveled papers'!$H88:$KM88,"&lt;&gt;")=0,"",SUMIF('English Scores- Leveled papers'!$H$4:$KM$4,AS$3,'English Scores- Leveled papers'!$H88:$KM88)))</f>
        <is>
          <t/>
        </is>
      </c>
      <c r="AT86" s="319" t="inlineStr">
        <f aca="false">IF($B86="","",IF(COUNTIFS('English Scores- Leveled papers'!$H$4:$KM$4,AT$3,'English Scores- Leveled papers'!$H88:$KM88,"&lt;&gt;")=0,"",SUMIF('English Scores- Leveled papers'!$H$4:$KM$4,AT$3,'English Scores- Leveled papers'!$H88:$KM88)))</f>
        <is>
          <t/>
        </is>
      </c>
      <c r="AU86" s="319" t="inlineStr">
        <f aca="false">IF($B86="","",IF(COUNTIFS('English Scores- Leveled papers'!$H$4:$KM$4,AU$3,'English Scores- Leveled papers'!$H88:$KM88,"&lt;&gt;")=0,"",SUMIF('English Scores- Leveled papers'!$H$4:$KM$4,AU$3,'English Scores- Leveled papers'!$H88:$KM88)))</f>
        <is>
          <t/>
        </is>
      </c>
      <c r="AV86" s="319" t="inlineStr">
        <f aca="false">IF($B86="","",IF(COUNTIFS('English Scores- Leveled papers'!$H$4:$KM$4,AV$3,'English Scores- Leveled papers'!$H88:$KM88,"&lt;&gt;")=0,"",SUMIF('English Scores- Leveled papers'!$H$4:$KM$4,AV$3,'English Scores- Leveled papers'!$H88:$KM88)))</f>
        <is>
          <t/>
        </is>
      </c>
      <c r="AW86" s="319" t="inlineStr">
        <f aca="false">IF($B86="","",IF(COUNTIFS('English Scores- Leveled papers'!$H$4:$KM$4,AW$3,'English Scores- Leveled papers'!$H88:$KM88,"&lt;&gt;")=0,"",SUMIF('English Scores- Leveled papers'!$H$4:$KM$4,AW$3,'English Scores- Leveled papers'!$H88:$KM88)))</f>
        <is>
          <t/>
        </is>
      </c>
      <c r="AX86" s="319" t="inlineStr">
        <f aca="false">IF($B86="","",IF(COUNTIFS('English Scores- Leveled papers'!$H$4:$KM$4,AX$3,'English Scores- Leveled papers'!$H88:$KM88,"&lt;&gt;")=0,"",SUMIF('English Scores- Leveled papers'!$H$4:$KM$4,AX$3,'English Scores- Leveled papers'!$H88:$KM88)))</f>
        <is>
          <t/>
        </is>
      </c>
      <c r="AY86" s="319" t="inlineStr">
        <f aca="false">IF($B86="","",IF(COUNTIFS('English Scores- Leveled papers'!$H$4:$KM$4,AY$3,'English Scores- Leveled papers'!$H88:$KM88,"&lt;&gt;")=0,"",SUMIF('English Scores- Leveled papers'!$H$4:$KM$4,AY$3,'English Scores- Leveled papers'!$H88:$KM88)))</f>
        <is>
          <t/>
        </is>
      </c>
      <c r="AZ86" s="752" t="inlineStr">
        <f aca="false">IF($B86="","",IF(COUNTIFS('English Scores- Leveled papers'!$H$4:$KM$4,AZ$3,'English Scores- Leveled papers'!$H88:$KM88,"&lt;&gt;")=0,"",SUMIF('English Scores- Leveled papers'!$H$4:$KM$4,AZ$3,'English Scores- Leveled papers'!$H88:$KM88)))</f>
        <is>
          <t/>
        </is>
      </c>
      <c r="BA86" s="752" t="inlineStr">
        <f aca="false">IF($B86="","",IF(COUNTIFS('English Scores- Leveled papers'!$H$4:$KM$4,BA$3,'English Scores- Leveled papers'!$H88:$KM88,"&lt;&gt;")=0,"",SUMIF('English Scores- Leveled papers'!$H$4:$KM$4,BA$3,'English Scores- Leveled papers'!$H88:$KM88)))</f>
        <is>
          <t/>
        </is>
      </c>
      <c r="BB86" s="752" t="inlineStr">
        <f aca="false">IF($B86="","",IF(COUNTIFS('English Scores- Leveled papers'!$H$4:$KM$4,BB$3,'English Scores- Leveled papers'!$H88:$KM88,"&lt;&gt;")=0,"",SUMIF('English Scores- Leveled papers'!$H$4:$KM$4,BB$3,'English Scores- Leveled papers'!$H88:$KM88)))</f>
        <is>
          <t/>
        </is>
      </c>
      <c r="BC86" s="752" t="inlineStr">
        <f aca="false">IF($B86="","",IF(COUNTIFS('English Scores- Leveled papers'!$H$4:$KM$4,BC$3,'English Scores- Leveled papers'!$H88:$KM88,"&lt;&gt;")=0,"",SUMIF('English Scores- Leveled papers'!$H$4:$KM$4,BC$3,'English Scores- Leveled papers'!$H88:$KM88)))</f>
        <is>
          <t/>
        </is>
      </c>
      <c r="BD86" s="752"/>
      <c r="BE86" s="752"/>
      <c r="BF86" s="752" t="inlineStr">
        <f aca="false">IF($B86="","",IF(COUNTIFS('English Scores- Leveled papers'!$H$4:$KM$4,BF$3,'English Scores- Leveled papers'!$H88:$KM88,"&lt;&gt;")=0,"",SUMIF('English Scores- Leveled papers'!$H$4:$KM$4,BF$3,'English Scores- Leveled papers'!$H88:$KM88)))</f>
        <is>
          <t/>
        </is>
      </c>
      <c r="BG86" s="752" t="inlineStr">
        <f aca="false">IF($B86="","",IF(COUNTIFS('English Scores- Leveled papers'!$H$4:$KM$4,BG$3,'English Scores- Leveled papers'!$H88:$KM88,"&lt;&gt;")=0,"",SUMIF('English Scores- Leveled papers'!$H$4:$KM$4,BG$3,'English Scores- Leveled papers'!$H88:$KM88)))</f>
        <is>
          <t/>
        </is>
      </c>
      <c r="BH86" s="752" t="inlineStr">
        <f aca="false">IF($B86="","",IF(COUNTIFS('English Scores- Leveled papers'!$H$4:$KM$4,BH$3,'English Scores- Leveled papers'!$H88:$KM88,"&lt;&gt;")=0,"",SUMIF('English Scores- Leveled papers'!$H$4:$KM$4,BH$3,'English Scores- Leveled papers'!$H88:$KM88)))</f>
        <is>
          <t/>
        </is>
      </c>
      <c r="BI86" s="752" t="inlineStr">
        <f aca="false">IF($B86="","",IF(COUNTIFS('English Scores- Leveled papers'!$H$4:$KM$4,BI$3,'English Scores- Leveled papers'!$H88:$KM88,"&lt;&gt;")=0,"",SUMIF('English Scores- Leveled papers'!$H$4:$KM$4,BI$3,'English Scores- Leveled papers'!$H88:$KM88)))</f>
        <is>
          <t/>
        </is>
      </c>
      <c r="BJ86" s="752" t="inlineStr">
        <f aca="false">IF($B86="","",IF(COUNTIFS('English Scores- Leveled papers'!$H$4:$KM$4,BJ$3,'English Scores- Leveled papers'!$H88:$KM88,"&lt;&gt;")=0,"",SUMIF('English Scores- Leveled papers'!$H$4:$KM$4,BJ$3,'English Scores- Leveled papers'!$H88:$KM88)))</f>
        <is>
          <t/>
        </is>
      </c>
      <c r="BK86" s="752" t="inlineStr">
        <f aca="false">IF($B86="","",IF(COUNTIFS('English Scores- Leveled papers'!$H$4:$KM$4,BK$3,'English Scores- Leveled papers'!$H88:$KM88,"&lt;&gt;")=0,"",SUMIF('English Scores- Leveled papers'!$H$4:$KM$4,BK$3,'English Scores- Leveled papers'!$H88:$KM88)))</f>
        <is>
          <t/>
        </is>
      </c>
      <c r="BL86" s="752" t="inlineStr">
        <f aca="false">IF($B86="","",IF(COUNTIFS('English Scores- Leveled papers'!$H$4:$KM$4,BL$3,'English Scores- Leveled papers'!$H88:$KM88,"&lt;&gt;")=0,"",SUMIF('English Scores- Leveled papers'!$H$4:$KM$4,BL$3,'English Scores- Leveled papers'!$H88:$KM88)))</f>
        <is>
          <t/>
        </is>
      </c>
      <c r="BM86" s="752" t="inlineStr">
        <f aca="false">IF($B86="","",IF(COUNTIFS('English Scores- Leveled papers'!$H$4:$KM$4,BM$3,'English Scores- Leveled papers'!$H88:$KM88,"&lt;&gt;")=0,"",SUMIF('English Scores- Leveled papers'!$H$4:$KM$4,BM$3,'English Scores- Leveled papers'!$H88:$KM88)))</f>
        <is>
          <t/>
        </is>
      </c>
      <c r="BN86" s="752" t="inlineStr">
        <f aca="false">IF($B86="","",IF(COUNTIFS('English Scores- Leveled papers'!$H$4:$KM$4,BN$3,'English Scores- Leveled papers'!$H88:$KM88,"&lt;&gt;")=0,"",SUMIF('English Scores- Leveled papers'!$H$4:$KM$4,BN$3,'English Scores- Leveled papers'!$H88:$KM88)))</f>
        <is>
          <t/>
        </is>
      </c>
      <c r="BO86" s="752" t="inlineStr">
        <f aca="false">IF($B86="","",IF(COUNTIFS('English Scores- Leveled papers'!$H$4:$KM$4,BO$3,'English Scores- Leveled papers'!$H88:$KM88,"&lt;&gt;")=0,"",SUMIF('English Scores- Leveled papers'!$H$4:$KM$4,BO$3,'English Scores- Leveled papers'!$H88:$KM88)))</f>
        <is>
          <t/>
        </is>
      </c>
      <c r="BP86" s="319" t="inlineStr">
        <f aca="false">IF($B86="","",IF(COUNTIFS('English Scores- Leveled papers'!$H$4:$KM$4,BP$3,'English Scores- Leveled papers'!$H88:$KM88,"&lt;&gt;")=0,"",SUMIF('English Scores- Leveled papers'!$H$4:$KM$4,BP$3,'English Scores- Leveled papers'!$H88:$KM88)))</f>
        <is>
          <t/>
        </is>
      </c>
      <c r="BQ86" s="319" t="inlineStr">
        <f aca="false">IF($B86="","",IF(COUNTIFS('English Scores- Leveled papers'!$H$4:$KM$4,BQ$3,'English Scores- Leveled papers'!$H88:$KM88,"&lt;&gt;")=0,"",SUMIF('English Scores- Leveled papers'!$H$4:$KM$4,BQ$3,'English Scores- Leveled papers'!$H88:$KM88)))</f>
        <is>
          <t/>
        </is>
      </c>
      <c r="BR86" s="319" t="inlineStr">
        <f aca="false">IF($B86="","",IF(COUNTIFS('English Scores- Leveled papers'!$H$4:$KM$4,BR$3,'English Scores- Leveled papers'!$H88:$KM88,"&lt;&gt;")=0,"",SUMIF('English Scores- Leveled papers'!$H$4:$KM$4,BR$3,'English Scores- Leveled papers'!$H88:$KM88)))</f>
        <is>
          <t/>
        </is>
      </c>
      <c r="BS86" s="319" t="inlineStr">
        <f aca="false">IF($B86="","",IF(COUNTIFS('English Scores- Leveled papers'!$H$4:$KM$4,BS$3,'English Scores- Leveled papers'!$H88:$KM88,"&lt;&gt;")=0,"",SUMIF('English Scores- Leveled papers'!$H$4:$KM$4,BS$3,'English Scores- Leveled papers'!$H88:$KM88)))</f>
        <is>
          <t/>
        </is>
      </c>
      <c r="BT86" s="319" t="inlineStr">
        <f aca="false">IF($B86="","",IF(COUNTIFS('English Scores- Leveled papers'!$H$4:$KM$4,BT$3,'English Scores- Leveled papers'!$H88:$KM88,"&lt;&gt;")=0,"",SUMIF('English Scores- Leveled papers'!$H$4:$KM$4,BT$3,'English Scores- Leveled papers'!$H88:$KM88)))</f>
        <is>
          <t/>
        </is>
      </c>
      <c r="BU86" s="319" t="inlineStr">
        <f aca="false">IF($B86="","",IF(COUNTIFS('English Scores- Leveled papers'!$H$4:$KM$4,BU$3,'English Scores- Leveled papers'!$H88:$KM88,"&lt;&gt;")=0,"",SUMIF('English Scores- Leveled papers'!$H$4:$KM$4,BU$3,'English Scores- Leveled papers'!$H88:$KM88)))</f>
        <is>
          <t/>
        </is>
      </c>
      <c r="BV86" s="319" t="inlineStr">
        <f aca="false">IF($B86="","",IF(COUNTIFS('English Scores- Leveled papers'!$H$4:$KM$4,BV$3,'English Scores- Leveled papers'!$H88:$KM88,"&lt;&gt;")=0,"",SUMIF('English Scores- Leveled papers'!$H$4:$KM$4,BV$3,'English Scores- Leveled papers'!$H88:$KM88)))</f>
        <is>
          <t/>
        </is>
      </c>
      <c r="BW86" s="319" t="inlineStr">
        <f aca="false">IF($B86="","",IF(COUNTIFS('English Scores- Leveled papers'!$H$4:$KM$4,BW$3,'English Scores- Leveled papers'!$H88:$KM88,"&lt;&gt;")=0,"",SUMIF('English Scores- Leveled papers'!$H$4:$KM$4,BW$3,'English Scores- Leveled papers'!$H88:$KM88)))</f>
        <is>
          <t/>
        </is>
      </c>
      <c r="BX86" s="752" t="inlineStr">
        <f aca="false">IF($B86="","",IF(COUNTIFS('English Scores- Leveled papers'!$H$4:$KM$4,BX$3,'English Scores- Leveled papers'!$H88:$KM88,"&lt;&gt;")=0,"",SUMIF('English Scores- Leveled papers'!$H$4:$KM$4,BX$3,'English Scores- Leveled papers'!$H88:$KM88)))</f>
        <is>
          <t/>
        </is>
      </c>
      <c r="BY86" s="752" t="inlineStr">
        <f aca="false">IF($B86="","",IF(COUNTIFS('English Scores- Leveled papers'!$H$4:$KM$4,BY$3,'English Scores- Leveled papers'!$H88:$KM88,"&lt;&gt;")=0,"",SUMIF('English Scores- Leveled papers'!$H$4:$KM$4,BY$3,'English Scores- Leveled papers'!$H88:$KM88)))</f>
        <is>
          <t/>
        </is>
      </c>
      <c r="BZ86" s="752" t="inlineStr">
        <f aca="false">IF($B86="","",IF(COUNTIFS('English Scores- Leveled papers'!$H$4:$KM$4,BZ$3,'English Scores- Leveled papers'!$H88:$KM88,"&lt;&gt;")=0,"",SUMIF('English Scores- Leveled papers'!$H$4:$KM$4,BZ$3,'English Scores- Leveled papers'!$H88:$KM88)))</f>
        <is>
          <t/>
        </is>
      </c>
      <c r="CA86" s="752" t="inlineStr">
        <f aca="false">IF($B86="","",IF(COUNTIFS('English Scores- Leveled papers'!$H$4:$KM$4,CA$3,'English Scores- Leveled papers'!$H88:$KM88,"&lt;&gt;")=0,"",SUMIF('English Scores- Leveled papers'!$H$4:$KM$4,CA$3,'English Scores- Leveled papers'!$H88:$KM88)))</f>
        <is>
          <t/>
        </is>
      </c>
      <c r="CB86" s="752" t="inlineStr">
        <f aca="false">IF($B86="","",IF(COUNTIFS('English Scores- Leveled papers'!$H$4:$KM$4,CB$3,'English Scores- Leveled papers'!$H88:$KM88,"&lt;&gt;")=0,"",SUMIF('English Scores- Leveled papers'!$H$4:$KM$4,CB$3,'English Scores- Leveled papers'!$H88:$KM88)))</f>
        <is>
          <t/>
        </is>
      </c>
      <c r="CC86" s="752" t="inlineStr">
        <f aca="false">IF($B86="","",IF(COUNTIFS('English Scores- Leveled papers'!$H$4:$KM$4,CC$3,'English Scores- Leveled papers'!$H88:$KM88,"&lt;&gt;")=0,"",SUMIF('English Scores- Leveled papers'!$H$4:$KM$4,CC$3,'English Scores- Leveled papers'!$H88:$KM88)))</f>
        <is>
          <t/>
        </is>
      </c>
      <c r="CD86" s="752" t="inlineStr">
        <f aca="false">IF($B86="","",IF(COUNTIFS('English Scores- Leveled papers'!$H$4:$KM$4,CD$3,'English Scores- Leveled papers'!$H88:$KM88,"&lt;&gt;")=0,"",SUMIF('English Scores- Leveled papers'!$H$4:$KM$4,CD$3,'English Scores- Leveled papers'!$H88:$KM88)))</f>
        <is>
          <t/>
        </is>
      </c>
      <c r="CE86" s="752" t="inlineStr">
        <f aca="false">IF($B86="","",IF(COUNTIFS('English Scores- Leveled papers'!$H$4:$KM$4,CE$3,'English Scores- Leveled papers'!$H88:$KM88,"&lt;&gt;")=0,"",SUMIF('English Scores- Leveled papers'!$H$4:$KM$4,CE$3,'English Scores- Leveled papers'!$H88:$KM88)))</f>
        <is>
          <t/>
        </is>
      </c>
      <c r="CF86" s="752" t="inlineStr">
        <f aca="false">IF($B86="","",IF(COUNTIFS('English Scores- Leveled papers'!$H$4:$KM$4,CF$3,'English Scores- Leveled papers'!$H88:$KM88,"&lt;&gt;")=0,"",SUMIF('English Scores- Leveled papers'!$H$4:$KM$4,CF$3,'English Scores- Leveled papers'!$H88:$KM88)))</f>
        <is>
          <t/>
        </is>
      </c>
      <c r="CG86" s="319" t="inlineStr">
        <f aca="false">IF($B86="","",IF(COUNTIFS('English Scores- Leveled papers'!$H$4:$KM$4,CG$3,'English Scores- Leveled papers'!$H88:$KM88,"&lt;&gt;")=0,"",SUMIF('English Scores- Leveled papers'!$H$4:$KM$4,CG$3,'English Scores- Leveled papers'!$H88:$KM88)))</f>
        <is>
          <t/>
        </is>
      </c>
      <c r="CH86" s="319" t="inlineStr">
        <f aca="false">IF($B86="","",IF(COUNTIFS('English Scores- Leveled papers'!$H$4:$KM$4,CH$3,'English Scores- Leveled papers'!$H88:$KM88,"&lt;&gt;")=0,"",SUMIF('English Scores- Leveled papers'!$H$4:$KM$4,CH$3,'English Scores- Leveled papers'!$H88:$KM88)))</f>
        <is>
          <t/>
        </is>
      </c>
      <c r="CI86" s="319" t="inlineStr">
        <f aca="false">IF($B86="","",IF(COUNTIFS('English Scores- Leveled papers'!$H$4:$KM$4,CI$3,'English Scores- Leveled papers'!$H88:$KM88,"&lt;&gt;")=0,"",SUMIF('English Scores- Leveled papers'!$H$4:$KM$4,CI$3,'English Scores- Leveled papers'!$H88:$KM88)))</f>
        <is>
          <t/>
        </is>
      </c>
      <c r="CJ86" s="319" t="inlineStr">
        <f aca="false">IF($B86="","",IF(COUNTIFS('English Scores- Leveled papers'!$H$4:$KM$4,CJ$3,'English Scores- Leveled papers'!$H88:$KM88,"&lt;&gt;")=0,"",SUMIF('English Scores- Leveled papers'!$H$4:$KM$4,CJ$3,'English Scores- Leveled papers'!$H88:$KM88)))</f>
        <is>
          <t/>
        </is>
      </c>
      <c r="CK86" s="319" t="inlineStr">
        <f aca="false">IF($B86="","",IF(COUNTIFS('English Scores- Leveled papers'!$H$4:$KM$4,CK$3,'English Scores- Leveled papers'!$H88:$KM88,"&lt;&gt;")=0,"",SUMIF('English Scores- Leveled papers'!$H$4:$KM$4,CK$3,'English Scores- Leveled papers'!$H88:$KM88)))</f>
        <is>
          <t/>
        </is>
      </c>
      <c r="CL86" s="752" t="inlineStr">
        <f aca="false">IF($B86="","",IF(COUNTIFS('English Scores- Leveled papers'!$H$4:$KM$4,CL$3,'English Scores- Leveled papers'!$H88:$KM88,"&lt;&gt;")=0,"",SUMIF('English Scores- Leveled papers'!$H$4:$KM$4,CL$3,'English Scores- Leveled papers'!$H88:$KM88)))</f>
        <is>
          <t/>
        </is>
      </c>
      <c r="CM86" s="752" t="inlineStr">
        <f aca="false">IF($B86="","",IF(COUNTIFS('English Scores- Leveled papers'!$H$4:$KM$4,CM$3,'English Scores- Leveled papers'!$H88:$KM88,"&lt;&gt;")=0,"",SUMIF('English Scores- Leveled papers'!$H$4:$KM$4,CM$3,'English Scores- Leveled papers'!$H88:$KM88)))</f>
        <is>
          <t/>
        </is>
      </c>
      <c r="CN86" s="752" t="inlineStr">
        <f aca="false">IF($B86="","",IF(COUNTIFS('English Scores- Leveled papers'!$H$4:$KM$4,CN$3,'English Scores- Leveled papers'!$H88:$KM88,"&lt;&gt;")=0,"",SUMIF('English Scores- Leveled papers'!$H$4:$KM$4,CN$3,'English Scores- Leveled papers'!$H88:$KM88)))</f>
        <is>
          <t/>
        </is>
      </c>
      <c r="CO86" s="752" t="inlineStr">
        <f aca="false">IF($B86="","",IF(COUNTIFS('English Scores- Leveled papers'!$H$4:$KM$4,CO$3,'English Scores- Leveled papers'!$H88:$KM88,"&lt;&gt;")=0,"",SUMIF('English Scores- Leveled papers'!$H$4:$KM$4,CO$3,'English Scores- Leveled papers'!$H88:$KM88)))</f>
        <is>
          <t/>
        </is>
      </c>
      <c r="CP86" s="752" t="inlineStr">
        <f aca="false">IF($B86="","",IF(COUNTIFS('English Scores- Leveled papers'!$H$4:$KM$4,CP$3,'English Scores- Leveled papers'!$H88:$KM88,"&lt;&gt;")=0,"",SUMIF('English Scores- Leveled papers'!$H$4:$KM$4,CP$3,'English Scores- Leveled papers'!$H88:$KM88)))</f>
        <is>
          <t/>
        </is>
      </c>
      <c r="CQ86" s="752" t="inlineStr">
        <f aca="false">IF($B86="","",IF(COUNTIFS('English Scores- Leveled papers'!$H$4:$KM$4,CQ$3,'English Scores- Leveled papers'!$H88:$KM88,"&lt;&gt;")=0,"",SUMIF('English Scores- Leveled papers'!$H$4:$KM$4,CQ$3,'English Scores- Leveled papers'!$H88:$KM88)))</f>
        <is>
          <t/>
        </is>
      </c>
      <c r="CR86" s="752" t="inlineStr">
        <f aca="false">IF($B86="","",IF(COUNTIFS('English Scores- Leveled papers'!$H$4:$KM$4,CR$3,'English Scores- Leveled papers'!$H88:$KM88,"&lt;&gt;")=0,"",SUMIF('English Scores- Leveled papers'!$H$4:$KM$4,CR$3,'English Scores- Leveled papers'!$H88:$KM88)))</f>
        <is>
          <t/>
        </is>
      </c>
      <c r="CS86" s="752" t="inlineStr">
        <f aca="false">IF($B86="","",IF(COUNTIFS('English Scores- Leveled papers'!$H$4:$KM$4,CS$3,'English Scores- Leveled papers'!$H88:$KM88,"&lt;&gt;")=0,"",SUMIF('English Scores- Leveled papers'!$H$4:$KM$4,CS$3,'English Scores- Leveled papers'!$H88:$KM88)))</f>
        <is>
          <t/>
        </is>
      </c>
      <c r="CT86" s="319" t="inlineStr">
        <f aca="false">IF($B86="","",IF(COUNTIFS('English Scores- Leveled papers'!$H$4:$KM$4,CT$3,'English Scores- Leveled papers'!$H88:$KM88,"&lt;&gt;")=0,"",SUMIF('English Scores- Leveled papers'!$H$4:$KM$4,CT$3,'English Scores- Leveled papers'!$H88:$KM88)))</f>
        <is>
          <t/>
        </is>
      </c>
      <c r="CU86" s="319" t="inlineStr">
        <f aca="false">IF($B86="","",IF(COUNTIFS('English Scores- Leveled papers'!$H$4:$KM$4,CU$3,'English Scores- Leveled papers'!$H88:$KM88,"&lt;&gt;")=0,"",SUMIF('English Scores- Leveled papers'!$H$4:$KM$4,CU$3,'English Scores- Leveled papers'!$H88:$KM88)))</f>
        <is>
          <t/>
        </is>
      </c>
      <c r="CV86" s="319" t="inlineStr">
        <f aca="false">IF($B86="","",IF(COUNTIFS('English Scores- Leveled papers'!$H$4:$KM$4,CV$3,'English Scores- Leveled papers'!$H88:$KM88,"&lt;&gt;")=0,"",SUMIF('English Scores- Leveled papers'!$H$4:$KM$4,CV$3,'English Scores- Leveled papers'!$H88:$KM88)))</f>
        <is>
          <t/>
        </is>
      </c>
      <c r="CW86" s="319" t="inlineStr">
        <f aca="false">IF($B86="","",IF(COUNTIFS('English Scores- Leveled papers'!$H$4:$KM$4,CW$3,'English Scores- Leveled papers'!$H88:$KM88,"&lt;&gt;")=0,"",SUMIF('English Scores- Leveled papers'!$H$4:$KM$4,CW$3,'English Scores- Leveled papers'!$H88:$KM88)))</f>
        <is>
          <t/>
        </is>
      </c>
      <c r="CX86" s="319" t="inlineStr">
        <f aca="false">IF($B86="","",IF(COUNTIFS('English Scores- Leveled papers'!$H$4:$KM$4,CX$3,'English Scores- Leveled papers'!$H88:$KM88,"&lt;&gt;")=0,"",SUMIF('English Scores- Leveled papers'!$H$4:$KM$4,CX$3,'English Scores- Leveled papers'!$H88:$KM88)))</f>
        <is>
          <t/>
        </is>
      </c>
      <c r="CY86" s="319" t="inlineStr">
        <f aca="false">IF($B86="","",IF(COUNTIFS('English Scores- Leveled papers'!$H$4:$KM$4,CY$3,'English Scores- Leveled papers'!$H88:$KM88,"&lt;&gt;")=0,"",SUMIF('English Scores- Leveled papers'!$H$4:$KM$4,CY$3,'English Scores- Leveled papers'!$H88:$KM88)))</f>
        <is>
          <t/>
        </is>
      </c>
      <c r="CZ86" s="319" t="inlineStr">
        <f aca="false">IF($B86="","",IF(COUNTIFS('English Scores- Leveled papers'!$H$4:$KM$4,CZ$3,'English Scores- Leveled papers'!$H88:$KM88,"&lt;&gt;")=0,"",SUMIF('English Scores- Leveled papers'!$H$4:$KM$4,CZ$3,'English Scores- Leveled papers'!$H88:$KM88)))</f>
        <is>
          <t/>
        </is>
      </c>
      <c r="DA86" s="319" t="inlineStr">
        <f aca="false">IF($B86="","",IF(COUNTIFS('English Scores- Leveled papers'!$H$4:$KM$4,DA$3,'English Scores- Leveled papers'!$H88:$KM88,"&lt;&gt;")=0,"",SUMIF('English Scores- Leveled papers'!$H$4:$KM$4,DA$3,'English Scores- Leveled papers'!$H88:$KM88)))</f>
        <is>
          <t/>
        </is>
      </c>
      <c r="DB86" s="319" t="inlineStr">
        <f aca="false">IF($B86="","",IF(COUNTIFS('English Scores- Leveled papers'!$H$4:$KM$4,DB$3,'English Scores- Leveled papers'!$H88:$KM88,"&lt;&gt;")=0,"",SUMIF('English Scores- Leveled papers'!$H$4:$KM$4,DB$3,'English Scores- Leveled papers'!$H88:$KM88)))</f>
        <is>
          <t/>
        </is>
      </c>
      <c r="DC86" s="319" t="inlineStr">
        <f aca="false">IF($B86="","",IF(COUNTIFS('English Scores- Leveled papers'!$H$4:$KM$4,DC$3,'English Scores- Leveled papers'!$H88:$KM88,"&lt;&gt;")=0,"",SUMIF('English Scores- Leveled papers'!$H$4:$KM$4,DC$3,'English Scores- Leveled papers'!$H88:$KM88)))</f>
        <is>
          <t/>
        </is>
      </c>
      <c r="DD86" s="319" t="inlineStr">
        <f aca="false">IF($B86="","",IF(COUNTIFS('English Scores- Leveled papers'!$H$4:$KM$4,DD$3,'English Scores- Leveled papers'!$H88:$KM88,"&lt;&gt;")=0,"",SUMIF('English Scores- Leveled papers'!$H$4:$KM$4,DD$3,'English Scores- Leveled papers'!$H88:$KM88)))</f>
        <is>
          <t/>
        </is>
      </c>
      <c r="DE86" s="319" t="inlineStr">
        <f aca="false">IF($B86="","",IF(COUNTIFS('English Scores- Leveled papers'!$H$4:$KM$4,DE$3,'English Scores- Leveled papers'!$H88:$KM88,"&lt;&gt;")=0,"",SUMIF('English Scores- Leveled papers'!$H$4:$KM$4,DE$3,'English Scores- Leveled papers'!$H88:$KM88)))</f>
        <is>
          <t/>
        </is>
      </c>
      <c r="DF86" s="752" t="inlineStr">
        <f aca="false">IF($B86="","",IF(COUNTIFS('English Scores- Leveled papers'!$H$4:$KM$4,DF$3,'English Scores- Leveled papers'!$H88:$KM88,"&lt;&gt;")=0,"",SUMIF('English Scores- Leveled papers'!$H$4:$KM$4,DF$3,'English Scores- Leveled papers'!$H88:$KM88)))</f>
        <is>
          <t/>
        </is>
      </c>
      <c r="DG86" s="752" t="inlineStr">
        <f aca="false">IF($B86="","",IF(COUNTIFS('English Scores- Leveled papers'!$H$4:$KM$4,DG$3,'English Scores- Leveled papers'!$H88:$KM88,"&lt;&gt;")=0,"",SUMIF('English Scores- Leveled papers'!$H$4:$KM$4,DG$3,'English Scores- Leveled papers'!$H88:$KM88)))</f>
        <is>
          <t/>
        </is>
      </c>
      <c r="DH86" s="752" t="inlineStr">
        <f aca="false">IF($B86="","",IF(COUNTIFS('English Scores- Leveled papers'!$H$4:$KM$4,DH$3,'English Scores- Leveled papers'!$H88:$KM88,"&lt;&gt;")=0,"",SUMIF('English Scores- Leveled papers'!$H$4:$KM$4,DH$3,'English Scores- Leveled papers'!$H88:$KM88)))</f>
        <is>
          <t/>
        </is>
      </c>
      <c r="DI86" s="752" t="inlineStr">
        <f aca="false">IF($B86="","",IF(COUNTIFS('English Scores- Leveled papers'!$H$4:$KM$4,DI$3,'English Scores- Leveled papers'!$H88:$KM88,"&lt;&gt;")=0,"",SUMIF('English Scores- Leveled papers'!$H$4:$KM$4,DI$3,'English Scores- Leveled papers'!$H88:$KM88)))</f>
        <is>
          <t/>
        </is>
      </c>
      <c r="DJ86" s="752" t="inlineStr">
        <f aca="false">IF($B86="","",IF(COUNTIFS('English Scores- Leveled papers'!$H$4:$KM$4,DJ$3,'English Scores- Leveled papers'!$H88:$KM88,"&lt;&gt;")=0,"",SUMIF('English Scores- Leveled papers'!$H$4:$KM$4,DJ$3,'English Scores- Leveled papers'!$H88:$KM88)))</f>
        <is>
          <t/>
        </is>
      </c>
      <c r="DK86" s="752" t="inlineStr">
        <f aca="false">IF($B86="","",IF(COUNTIFS('English Scores- Leveled papers'!$H$4:$KM$4,DK$3,'English Scores- Leveled papers'!$H88:$KM88,"&lt;&gt;")=0,"",SUMIF('English Scores- Leveled papers'!$H$4:$KM$4,DK$3,'English Scores- Leveled papers'!$H88:$KM88)))</f>
        <is>
          <t/>
        </is>
      </c>
      <c r="DL86" s="752" t="inlineStr">
        <f aca="false">IF($B86="","",IF(COUNTIFS('English Scores- Leveled papers'!$H$4:$KM$4,DL$3,'English Scores- Leveled papers'!$H88:$KM88,"&lt;&gt;")=0,"",SUMIF('English Scores- Leveled papers'!$H$4:$KM$4,DL$3,'English Scores- Leveled papers'!$H88:$KM88)))</f>
        <is>
          <t/>
        </is>
      </c>
      <c r="DM86" s="752" t="inlineStr">
        <f aca="false">IF($B86="","",IF(COUNTIFS('English Scores- Leveled papers'!$H$4:$KM$4,DM$3,'English Scores- Leveled papers'!$H88:$KM88,"&lt;&gt;")=0,"",SUMIF('English Scores- Leveled papers'!$H$4:$KM$4,DM$3,'English Scores- Leveled papers'!$H88:$KM88)))</f>
        <is>
          <t/>
        </is>
      </c>
      <c r="DN86" s="752" t="inlineStr">
        <f aca="false">IF($B86="","",IF(COUNTIFS('English Scores- Leveled papers'!$H$4:$KM$4,DN$3,'English Scores- Leveled papers'!$H88:$KM88,"&lt;&gt;")=0,"",SUMIF('English Scores- Leveled papers'!$H$4:$KM$4,DN$3,'English Scores- Leveled papers'!$H88:$KM88)))</f>
        <is>
          <t/>
        </is>
      </c>
      <c r="DO86" s="752" t="inlineStr">
        <f aca="false">IF($B86="","",IF(COUNTIFS('English Scores- Leveled papers'!$H$4:$KM$4,DO$3,'English Scores- Leveled papers'!$H88:$KM88,"&lt;&gt;")=0,"",SUMIF('English Scores- Leveled papers'!$H$4:$KM$4,DO$3,'English Scores- Leveled papers'!$H88:$KM88)))</f>
        <is>
          <t/>
        </is>
      </c>
      <c r="DP86" s="752" t="inlineStr">
        <f aca="false">IF($B86="","",IF(COUNTIFS('English Scores- Leveled papers'!$H$4:$KM$4,DP$3,'English Scores- Leveled papers'!$H88:$KM88,"&lt;&gt;")=0,"",SUMIF('English Scores- Leveled papers'!$H$4:$KM$4,DP$3,'English Scores- Leveled papers'!$H88:$KM88)))</f>
        <is>
          <t/>
        </is>
      </c>
      <c r="DQ86" s="752" t="inlineStr">
        <f aca="false">IF($B86="","",IF(COUNTIFS('English Scores- Leveled papers'!$H$4:$KM$4,DQ$3,'English Scores- Leveled papers'!$H88:$KM88,"&lt;&gt;")=0,"",SUMIF('English Scores- Leveled papers'!$H$4:$KM$4,DQ$3,'English Scores- Leveled papers'!$H88:$KM88)))</f>
        <is>
          <t/>
        </is>
      </c>
      <c r="DR86" s="319" t="inlineStr">
        <f aca="false">IF($B86="","",IF(COUNTIFS('English Scores- Leveled papers'!$H$4:$KM$4,DR$3,'English Scores- Leveled papers'!$H88:$KM88,"&lt;&gt;")=0,"",SUMIF('English Scores- Leveled papers'!$H$4:$KM$4,DR$3,'English Scores- Leveled papers'!$H88:$KM88)))</f>
        <is>
          <t/>
        </is>
      </c>
      <c r="DS86" s="319" t="inlineStr">
        <f aca="false">IF($B86="","",IF(COUNTIFS('English Scores- Leveled papers'!$H$4:$KM$4,DS$3,'English Scores- Leveled papers'!$H88:$KM88,"&lt;&gt;")=0,"",SUMIF('English Scores- Leveled papers'!$H$4:$KM$4,DS$3,'English Scores- Leveled papers'!$H88:$KM88)))</f>
        <is>
          <t/>
        </is>
      </c>
      <c r="DT86" s="319" t="inlineStr">
        <f aca="false">IF($B86="","",IF(COUNTIFS('English Scores- Leveled papers'!$H$4:$KM$4,DT$3,'English Scores- Leveled papers'!$H88:$KM88,"&lt;&gt;")=0,"",SUMIF('English Scores- Leveled papers'!$H$4:$KM$4,DT$3,'English Scores- Leveled papers'!$H88:$KM88)))</f>
        <is>
          <t/>
        </is>
      </c>
      <c r="DU86" s="319" t="inlineStr">
        <f aca="false">IF($B86="","",IF(COUNTIFS('English Scores- Leveled papers'!$H$4:$KM$4,DU$3,'English Scores- Leveled papers'!$H88:$KM88,"&lt;&gt;")=0,"",SUMIF('English Scores- Leveled papers'!$H$4:$KM$4,DU$3,'English Scores- Leveled papers'!$H88:$KM88)))</f>
        <is>
          <t/>
        </is>
      </c>
      <c r="DV86" s="319" t="inlineStr">
        <f aca="false">IF($B86="","",IF(COUNTIFS('English Scores- Leveled papers'!$H$4:$KM$4,DV$3,'English Scores- Leveled papers'!$H88:$KM88,"&lt;&gt;")=0,"",SUMIF('English Scores- Leveled papers'!$H$4:$KM$4,DV$3,'English Scores- Leveled papers'!$H88:$KM88)))</f>
        <is>
          <t/>
        </is>
      </c>
      <c r="DW86" s="319" t="inlineStr">
        <f aca="false">IF($B86="","",IF(COUNTIFS('English Scores- Leveled papers'!$H$4:$KM$4,DW$3,'English Scores- Leveled papers'!$H88:$KM88,"&lt;&gt;")=0,"",SUMIF('English Scores- Leveled papers'!$H$4:$KM$4,DW$3,'English Scores- Leveled papers'!$H88:$KM88)))</f>
        <is>
          <t/>
        </is>
      </c>
      <c r="DX86" s="319" t="inlineStr">
        <f aca="false">IF($B86="","",IF(COUNTIFS('English Scores- Leveled papers'!$H$4:$KM$4,DX$3,'English Scores- Leveled papers'!$H88:$KM88,"&lt;&gt;")=0,"",SUMIF('English Scores- Leveled papers'!$H$4:$KM$4,DX$3,'English Scores- Leveled papers'!$H88:$KM88)))</f>
        <is>
          <t/>
        </is>
      </c>
      <c r="DY86" s="319" t="inlineStr">
        <f aca="false">IF($B86="","",IF(COUNTIFS('English Scores- Leveled papers'!$H$4:$KM$4,DY$3,'English Scores- Leveled papers'!$H88:$KM88,"&lt;&gt;")=0,"",SUMIF('English Scores- Leveled papers'!$H$4:$KM$4,DY$3,'English Scores- Leveled papers'!$H88:$KM88)))</f>
        <is>
          <t/>
        </is>
      </c>
      <c r="DZ86" s="319" t="inlineStr">
        <f aca="false">IF($B86="","",IF(COUNTIFS('English Scores- Leveled papers'!$H$4:$KM$4,DZ$3,'English Scores- Leveled papers'!$H88:$KM88,"&lt;&gt;")=0,"",SUMIF('English Scores- Leveled papers'!$H$4:$KM$4,DZ$3,'English Scores- Leveled papers'!$H88:$KM88)))</f>
        <is>
          <t/>
        </is>
      </c>
      <c r="EA86" s="319" t="inlineStr">
        <f aca="false">IF($B86="","",IF(COUNTIFS('English Scores- Leveled papers'!$H$4:$KM$4,EA$3,'English Scores- Leveled papers'!$H88:$KM88,"&lt;&gt;")=0,"",SUMIF('English Scores- Leveled papers'!$H$4:$KM$4,EA$3,'English Scores- Leveled papers'!$H88:$KM88)))</f>
        <is>
          <t/>
        </is>
      </c>
      <c r="EB86" s="319" t="inlineStr">
        <f aca="false">IF($B86="","",IF(COUNTIFS('English Scores- Leveled papers'!$H$4:$KM$4,EB$3,'English Scores- Leveled papers'!$H88:$KM88,"&lt;&gt;")=0,"",SUMIF('English Scores- Leveled papers'!$H$4:$KM$4,EB$3,'English Scores- Leveled papers'!$H88:$KM88)))</f>
        <is>
          <t/>
        </is>
      </c>
      <c r="EC86" s="319" t="inlineStr">
        <f aca="false">IF($B86="","",IF(COUNTIFS('English Scores- Leveled papers'!$H$4:$KM$4,EC$3,'English Scores- Leveled papers'!$H88:$KM88,"&lt;&gt;")=0,"",SUMIF('English Scores- Leveled papers'!$H$4:$KM$4,EC$3,'English Scores- Leveled papers'!$H88:$KM88)))</f>
        <is>
          <t/>
        </is>
      </c>
      <c r="ED86" s="752" t="inlineStr">
        <f aca="false">IF($B86="","",IF(COUNTIFS('English Scores- Leveled papers'!$H$4:$KM$4,ED$3,'English Scores- Leveled papers'!$H88:$KM88,"&lt;&gt;")=0,"",SUMIF('English Scores- Leveled papers'!$H$4:$KM$4,ED$3,'English Scores- Leveled papers'!$H88:$KM88)))</f>
        <is>
          <t/>
        </is>
      </c>
      <c r="EE86" s="752" t="inlineStr">
        <f aca="false">IF($B86="","",IF(COUNTIFS('English Scores- Leveled papers'!$H$4:$KM$4,EE$3,'English Scores- Leveled papers'!$H88:$KM88,"&lt;&gt;")=0,"",SUMIF('English Scores- Leveled papers'!$H$4:$KM$4,EE$3,'English Scores- Leveled papers'!$H88:$KM88)))</f>
        <is>
          <t/>
        </is>
      </c>
      <c r="EF86" s="752" t="inlineStr">
        <f aca="false">IF($B86="","",IF(COUNTIFS('English Scores- Leveled papers'!$H$4:$KM$4,EF$3,'English Scores- Leveled papers'!$H88:$KM88,"&lt;&gt;")=0,"",SUMIF('English Scores- Leveled papers'!$H$4:$KM$4,EF$3,'English Scores- Leveled papers'!$H88:$KM88)))</f>
        <is>
          <t/>
        </is>
      </c>
      <c r="EG86" s="752" t="inlineStr">
        <f aca="false">IF($B86="","",IF(COUNTIFS('English Scores- Leveled papers'!$H$4:$KM$4,EG$3,'English Scores- Leveled papers'!$H88:$KM88,"&lt;&gt;")=0,"",SUMIF('English Scores- Leveled papers'!$H$4:$KM$4,EG$3,'English Scores- Leveled papers'!$H88:$KM88)))</f>
        <is>
          <t/>
        </is>
      </c>
      <c r="EH86" s="752" t="inlineStr">
        <f aca="false">IF($B86="","",IF(COUNTIFS('English Scores- Leveled papers'!$H$4:$KM$4,EH$3,'English Scores- Leveled papers'!$H88:$KM88,"&lt;&gt;")=0,"",SUMIF('English Scores- Leveled papers'!$H$4:$KM$4,EH$3,'English Scores- Leveled papers'!$H88:$KM88)))</f>
        <is>
          <t/>
        </is>
      </c>
      <c r="EI86" s="752" t="inlineStr">
        <f aca="false">IF($B86="","",IF(COUNTIFS('English Scores- Leveled papers'!$H$4:$KM$4,EI$3,'English Scores- Leveled papers'!$H88:$KM88,"&lt;&gt;")=0,"",SUMIF('English Scores- Leveled papers'!$H$4:$KM$4,EI$3,'English Scores- Leveled papers'!$H88:$KM88)))</f>
        <is>
          <t/>
        </is>
      </c>
      <c r="EJ86" s="752" t="inlineStr">
        <f aca="false">IF($B86="","",IF(COUNTIFS('English Scores- Leveled papers'!$H$4:$KM$4,EJ$3,'English Scores- Leveled papers'!$H88:$KM88,"&lt;&gt;")=0,"",SUMIF('English Scores- Leveled papers'!$H$4:$KM$4,EJ$3,'English Scores- Leveled papers'!$H88:$KM88)))</f>
        <is>
          <t/>
        </is>
      </c>
      <c r="EK86" s="752" t="inlineStr">
        <f aca="false">IF($B86="","",IF(COUNTIFS('English Scores- Leveled papers'!$H$4:$KM$4,EK$3,'English Scores- Leveled papers'!$H88:$KM88,"&lt;&gt;")=0,"",SUMIF('English Scores- Leveled papers'!$H$4:$KM$4,EK$3,'English Scores- Leveled papers'!$H88:$KM88)))</f>
        <is>
          <t/>
        </is>
      </c>
      <c r="EL86" s="752" t="inlineStr">
        <f aca="false">IF($B86="","",IF(COUNTIFS('English Scores- Leveled papers'!$H$4:$KM$4,EL$3,'English Scores- Leveled papers'!$H88:$KM88,"&lt;&gt;")=0,"",SUMIF('English Scores- Leveled papers'!$H$4:$KM$4,EL$3,'English Scores- Leveled papers'!$H88:$KM88)))</f>
        <is>
          <t/>
        </is>
      </c>
      <c r="EM86" s="752" t="inlineStr">
        <f aca="false">IF($B86="","",IF(COUNTIFS('English Scores- Leveled papers'!$H$4:$KM$4,EM$3,'English Scores- Leveled papers'!$H88:$KM88,"&lt;&gt;")=0,"",SUMIF('English Scores- Leveled papers'!$H$4:$KM$4,EM$3,'English Scores- Leveled papers'!$H88:$KM88)))</f>
        <is>
          <t/>
        </is>
      </c>
      <c r="EN86" s="752" t="inlineStr">
        <f aca="false">IF($B86="","",IF(COUNTIFS('English Scores- Leveled papers'!$H$4:$KM$4,EN$3,'English Scores- Leveled papers'!$H88:$KM88,"&lt;&gt;")=0,"",SUMIF('English Scores- Leveled papers'!$H$4:$KM$4,EN$3,'English Scores- Leveled papers'!$H88:$KM88)))</f>
        <is>
          <t/>
        </is>
      </c>
      <c r="EO86" s="752" t="inlineStr">
        <f aca="false">IF($B86="","",IF(COUNTIFS('English Scores- Leveled papers'!$H$4:$KM$4,EO$3,'English Scores- Leveled papers'!$H88:$KM88,"&lt;&gt;")=0,"",SUMIF('English Scores- Leveled papers'!$H$4:$KM$4,EO$3,'English Scores- Leveled papers'!$H88:$KM88)))</f>
        <is>
          <t/>
        </is>
      </c>
      <c r="EP86" s="752" t="inlineStr">
        <f aca="false">IF($B86="","",IF(COUNTIFS('English Scores- Leveled papers'!$H$4:$KM$4,EP$3,'English Scores- Leveled papers'!$H88:$KM88,"&lt;&gt;")=0,"",SUMIF('English Scores- Leveled papers'!$H$4:$KM$4,EP$3,'English Scores- Leveled papers'!$H88:$KM88)))</f>
        <is>
          <t/>
        </is>
      </c>
    </row>
    <row r="87" customFormat="false" ht="12.75" hidden="false" customHeight="true" outlineLevel="0" collapsed="false">
      <c r="A87" s="315" t="n">
        <v>83</v>
      </c>
      <c r="B87" s="315" t="inlineStr">
        <f aca="false">'English Scores- Leveled papers'!B89</f>
        <is>
          <t/>
        </is>
      </c>
      <c r="C87" s="751" t="e">
        <f aca="false">IF('RC Mastery Check+Question type'!D87="","",IF(OR('RC Mastery Check+Question type'!D87=-0.5,'RC Mastery Check+Question type'!D87=0,'RC Mastery Check+Question type'!D87=0.2,'RC Mastery Check+Question type'!D87=0.5),"NR",'cover sheet'!#ref!))</f>
        <v>#VALUE!</v>
      </c>
      <c r="D87" s="316" t="inlineStr">
        <f aca="false">IF(OR(B87="",COUNT('English Scores- Leveled papers'!AJ89:KM89)=0),"",IF((AND(R87&gt;=(70/100),R87&lt;1.1)),9,IF(AND(Q87&gt;=(70/100),Q87&lt;1.1),8,IF(AND(P87&gt;=(70/100),P87&lt;1.1),7,IF(AND(O87&gt;=(70/100),O87&lt;1.1),6,IF(AND(N87&gt;=0.7,N87&lt;1.1),5,IF(AND(M87&gt;=0.7,M87&lt;1.1),5,IF(AND(L87&gt;=0.7,L87&lt;1.1),4,IF(AND(K87&gt;=0.7,K87&lt;1.1),4,IF(AND(J87&gt;=0.7,J87&lt;1.1),3,IF(AND(I87&gt;=0.7,I87&lt;1.1),3,IF(AND(H87&gt;=0.7,H87&lt;1.1),2,IF(AND(G87&gt;=0.7,G87&lt;1.1),2,IF(AND(F87&gt;=0.7,F87&lt;1.1),1,IF(AND(E87&gt;=0.7,E87&lt;1.1),1,IF(COUNT('English Scores- Leveled papers'!AJ89:AK89)=0,"","NR"))))))))))))))))</f>
        <is>
          <t/>
        </is>
      </c>
      <c r="E87" s="318" t="str">
        <f aca="false">IF((B87=""),"",IF(COUNT(S87:W87)=0,"",ROUND(SUM(S87:W87)/SUM($S$2:$W$2),1)))</f>
        <v/>
      </c>
      <c r="F87" s="318" t="str">
        <f aca="false">IF((B87=""),"",IF(COUNT(X87:AB87)=0,"",ROUND(SUM(X87:AB87)/SUM($X$2:$AB$2),1)))</f>
        <v/>
      </c>
      <c r="G87" s="318" t="str">
        <f aca="false">IFERROR(IF((B87=""),"",IF(COUNT(AC87:AH87)=0,"",ROUND(SUM(AC87:AH87)/SUM($AC$2:$AH$2),1))),"")</f>
        <v/>
      </c>
      <c r="H87" s="318" t="str">
        <f aca="false">IFERROR(IF((B87=""),"",IF(COUNT(AI87:AN87)=0,"",ROUND(SUM(AI87:AN87)/SUM($AI$2:$AN$2),1))),0)</f>
        <v/>
      </c>
      <c r="I87" s="318" t="str">
        <f aca="false">IFERROR(IF((B87=""),"",IF(COUNT(AO87:AY87)=0,"",ROUND(SUM(AO87:AY87)/SUM($AO$2:$AY$2),1))),0)</f>
        <v/>
      </c>
      <c r="J87" s="318" t="str">
        <f aca="false">IFERROR(IF((B87=""),"",IF(COUNT(AZ87:BO87)=0,"",ROUND(SUM(AZ87:BO87)/SUM($AZ$2:$BO$2),1))),0)</f>
        <v/>
      </c>
      <c r="K87" s="318" t="str">
        <f aca="false">IFERROR(IF((B87=""),"",IF(COUNT(BP87:BW87)=0,"",ROUND(SUM(BP87:BW87)/SUM($BP$2:$BW$2),1))),0)</f>
        <v/>
      </c>
      <c r="L87" s="318" t="str">
        <f aca="false">IFERROR(IF((B87=""),"",IF(COUNT(BX87:CF87)=0,"",ROUND(SUM(BX87:CF87)/SUM($BX$2:$CF$2),1))),0)</f>
        <v/>
      </c>
      <c r="M87" s="318" t="str">
        <f aca="false">IFERROR(IF((B87=""),"",IF(COUNT(CG87:CK87)=0,"",ROUND(SUM(CG87:CK87)/SUM($CG$2:$CK$2),1))),0)</f>
        <v/>
      </c>
      <c r="N87" s="318" t="str">
        <f aca="false">IFERROR(IF((B87=""),"",IF(COUNT(CL87:CS87)=0,"",ROUND(SUM(CL87:CS87)/SUM($CL$2:$CS$2),1))),0)</f>
        <v/>
      </c>
      <c r="O87" s="318" t="str">
        <f aca="false">IFERROR(IF((B87=""),"",IF(COUNT(CT87:DE87)=0,"",ROUND(SUM(CT87:DE87)/SUM($CT$2:$DE$2),1))),0)</f>
        <v/>
      </c>
      <c r="P87" s="318" t="str">
        <f aca="false">IFERROR(IF((B87=""),"",IF(COUNT(DF87:DQ87)=0,"",ROUND(SUM(DF87:DQ87)/SUM($DF$2:$DQ$2),1))),0)</f>
        <v/>
      </c>
      <c r="Q87" s="318" t="str">
        <f aca="false">IFERROR(IF((B87=""),"",IF(COUNT(DR87:EB87)=0,"",ROUND(SUM(DR87:EB87)/SUM($DR$2:$EB$2),1))),0)</f>
        <v/>
      </c>
      <c r="R87" s="318" t="str">
        <f aca="false">(IF((B87=""),"",IF(COUNT(ED87:EP87)=0,"",ROUND(SUM(ED87:EP87)/SUM($ED$2:$EP$2),1))))</f>
        <v/>
      </c>
      <c r="S87" s="319" t="inlineStr">
        <f aca="false">IF($B87="","",IF(COUNTIFS('English Scores- Leveled papers'!$H$4:$KM$4,S$3,'English Scores- Leveled papers'!$H89:$KM89,"&lt;&gt;")=0,"",SUMIF('English Scores- Leveled papers'!$H$4:$KM$4,S$3,'English Scores- Leveled papers'!$H89:$KM89)))</f>
        <is>
          <t/>
        </is>
      </c>
      <c r="T87" s="319" t="inlineStr">
        <f aca="false">IF($B87="","",IF(COUNTIFS('English Scores- Leveled papers'!$H$4:$KM$4,T$3,'English Scores- Leveled papers'!$H89:$KM89,"&lt;&gt;")=0,"",SUMIF('English Scores- Leveled papers'!$H$4:$KM$4,T$3,'English Scores- Leveled papers'!$H89:$KM89)))</f>
        <is>
          <t/>
        </is>
      </c>
      <c r="U87" s="319" t="inlineStr">
        <f aca="false">IF($B87="","",IF(COUNTIFS('English Scores- Leveled papers'!$H$4:$KM$4,U$3,'English Scores- Leveled papers'!$H89:$KM89,"&lt;&gt;")=0,"",SUMIF('English Scores- Leveled papers'!$H$4:$KM$4,U$3,'English Scores- Leveled papers'!$H89:$KM89)))</f>
        <is>
          <t/>
        </is>
      </c>
      <c r="V87" s="319" t="inlineStr">
        <f aca="false">IF($B87="","",IF(COUNTIFS('English Scores- Leveled papers'!$H$4:$KM$4,V$3,'English Scores- Leveled papers'!$H89:$KM89,"&lt;&gt;")=0,"",SUMIF('English Scores- Leveled papers'!$H$4:$KM$4,V$3,'English Scores- Leveled papers'!$H89:$KM89)))</f>
        <is>
          <t/>
        </is>
      </c>
      <c r="W87" s="319" t="inlineStr">
        <f aca="false">IF($B87="","",IF(COUNTIFS('English Scores- Leveled papers'!$H$4:$KM$4,W$3,'English Scores- Leveled papers'!$H89:$KM89,"&lt;&gt;")=0,"",SUMIF('English Scores- Leveled papers'!$H$4:$KM$4,W$3,'English Scores- Leveled papers'!$H89:$KM89)))</f>
        <is>
          <t/>
        </is>
      </c>
      <c r="X87" s="752" t="inlineStr">
        <f aca="false">IF($B87="","",IF(COUNTIFS('English Scores- Leveled papers'!$H$4:$KM$4,X$3,'English Scores- Leveled papers'!$H89:$KM89,"&lt;&gt;")=0,"",SUMIF('English Scores- Leveled papers'!$H$4:$KM$4,X$3,'English Scores- Leveled papers'!$H89:$KM89)))</f>
        <is>
          <t/>
        </is>
      </c>
      <c r="Y87" s="752" t="inlineStr">
        <f aca="false">IF($B87="","",IF(COUNTIFS('English Scores- Leveled papers'!$H$4:$KM$4,Y$3,'English Scores- Leveled papers'!$H89:$KM89,"&lt;&gt;")=0,"",SUMIF('English Scores- Leveled papers'!$H$4:$KM$4,Y$3,'English Scores- Leveled papers'!$H89:$KM89)))</f>
        <is>
          <t/>
        </is>
      </c>
      <c r="Z87" s="752" t="inlineStr">
        <f aca="false">IF($B87="","",IF(COUNTIFS('English Scores- Leveled papers'!$H$4:$KM$4,Z$3,'English Scores- Leveled papers'!$H89:$KM89,"&lt;&gt;")=0,"",SUMIF('English Scores- Leveled papers'!$H$4:$KM$4,Z$3,'English Scores- Leveled papers'!$H89:$KM89)))</f>
        <is>
          <t/>
        </is>
      </c>
      <c r="AA87" s="752" t="inlineStr">
        <f aca="false">IF($B87="","",IF(COUNTIFS('English Scores- Leveled papers'!$H$4:$KM$4,AA$3,'English Scores- Leveled papers'!$H89:$KM89,"&lt;&gt;")=0,"",SUMIF('English Scores- Leveled papers'!$H$4:$KM$4,AA$3,'English Scores- Leveled papers'!$H89:$KM89)))</f>
        <is>
          <t/>
        </is>
      </c>
      <c r="AB87" s="752" t="inlineStr">
        <f aca="false">IF($B87="","",IF(COUNTIFS('English Scores- Leveled papers'!$H$4:$KM$4,AB$3,'English Scores- Leveled papers'!$H89:$KM89,"&lt;&gt;")=0,"",SUMIF('English Scores- Leveled papers'!$H$4:$KM$4,AB$3,'English Scores- Leveled papers'!$H89:$KM89)))</f>
        <is>
          <t/>
        </is>
      </c>
      <c r="AC87" s="319" t="inlineStr">
        <f aca="false">IF($B87="","",IF(COUNTIFS('English Scores- Leveled papers'!$H$4:$KM$4,AC$3,'English Scores- Leveled papers'!$H89:$KM89,"&lt;&gt;")=0,"",SUMIF('English Scores- Leveled papers'!$H$4:$KM$4,AC$3,'English Scores- Leveled papers'!$H89:$KM89)))</f>
        <is>
          <t/>
        </is>
      </c>
      <c r="AD87" s="319" t="inlineStr">
        <f aca="false">IF($B87="","",IF(COUNTIFS('English Scores- Leveled papers'!$H$4:$KM$4,AD$3,'English Scores- Leveled papers'!$H89:$KM89,"&lt;&gt;")=0,"",SUMIF('English Scores- Leveled papers'!$H$4:$KM$4,AD$3,'English Scores- Leveled papers'!$H89:$KM89)))</f>
        <is>
          <t/>
        </is>
      </c>
      <c r="AE87" s="319" t="inlineStr">
        <f aca="false">IF($B87="","",IF(COUNTIFS('English Scores- Leveled papers'!$H$4:$KM$4,AE$3,'English Scores- Leveled papers'!$H89:$KM89,"&lt;&gt;")=0,"",SUMIF('English Scores- Leveled papers'!$H$4:$KM$4,AE$3,'English Scores- Leveled papers'!$H89:$KM89)))</f>
        <is>
          <t/>
        </is>
      </c>
      <c r="AF87" s="319" t="inlineStr">
        <f aca="false">IF($B87="","",IF(COUNTIFS('English Scores- Leveled papers'!$H$4:$KM$4,AF$3,'English Scores- Leveled papers'!$H89:$KM89,"&lt;&gt;")=0,"",SUMIF('English Scores- Leveled papers'!$H$4:$KM$4,AF$3,'English Scores- Leveled papers'!$H89:$KM89)))</f>
        <is>
          <t/>
        </is>
      </c>
      <c r="AG87" s="319" t="inlineStr">
        <f aca="false">IF($B87="","",IF(COUNTIFS('English Scores- Leveled papers'!$H$4:$KM$4,AG$3,'English Scores- Leveled papers'!$H89:$KM89,"&lt;&gt;")=0,"",SUMIF('English Scores- Leveled papers'!$H$4:$KM$4,AG$3,'English Scores- Leveled papers'!$H89:$KM89)))</f>
        <is>
          <t/>
        </is>
      </c>
      <c r="AH87" s="319" t="inlineStr">
        <f aca="false">IF($B87="","",IF(COUNTIFS('English Scores- Leveled papers'!$H$4:$KM$4,AH$3,'English Scores- Leveled papers'!$H89:$KM89,"&lt;&gt;")=0,"",SUMIF('English Scores- Leveled papers'!$H$4:$KM$4,AH$3,'English Scores- Leveled papers'!$H89:$KM89)))</f>
        <is>
          <t/>
        </is>
      </c>
      <c r="AI87" s="752" t="inlineStr">
        <f aca="false">IF($B87="","",IF(COUNTIFS('English Scores- Leveled papers'!$H$4:$KM$4,AI$3,'English Scores- Leveled papers'!$H89:$KM89,"&lt;&gt;")=0,"",SUMIF('English Scores- Leveled papers'!$H$4:$KM$4,AI$3,'English Scores- Leveled papers'!$H89:$KM89)))</f>
        <is>
          <t/>
        </is>
      </c>
      <c r="AJ87" s="752" t="inlineStr">
        <f aca="false">IF($B87="","",IF(COUNTIFS('English Scores- Leveled papers'!$H$4:$KM$4,AJ$3,'English Scores- Leveled papers'!$H89:$KM89,"&lt;&gt;")=0,"",SUMIF('English Scores- Leveled papers'!$H$4:$KM$4,AJ$3,'English Scores- Leveled papers'!$H89:$KM89)))</f>
        <is>
          <t/>
        </is>
      </c>
      <c r="AK87" s="752" t="inlineStr">
        <f aca="false">IF($B87="","",IF(COUNTIFS('English Scores- Leveled papers'!$H$4:$KM$4,AK$3,'English Scores- Leveled papers'!$H89:$KM89,"&lt;&gt;")=0,"",SUMIF('English Scores- Leveled papers'!$H$4:$KM$4,AK$3,'English Scores- Leveled papers'!$H89:$KM89)))</f>
        <is>
          <t/>
        </is>
      </c>
      <c r="AL87" s="752" t="inlineStr">
        <f aca="false">IF($B87="","",IF(COUNTIFS('English Scores- Leveled papers'!$H$4:$KM$4,AL$3,'English Scores- Leveled papers'!$H89:$KM89,"&lt;&gt;")=0,"",SUMIF('English Scores- Leveled papers'!$H$4:$KM$4,AL$3,'English Scores- Leveled papers'!$H89:$KM89)))</f>
        <is>
          <t/>
        </is>
      </c>
      <c r="AM87" s="752" t="inlineStr">
        <f aca="false">IF($B87="","",IF(COUNTIFS('English Scores- Leveled papers'!$H$4:$KM$4,AM$3,'English Scores- Leveled papers'!$H89:$KM89,"&lt;&gt;")=0,"",SUMIF('English Scores- Leveled papers'!$H$4:$KM$4,AM$3,'English Scores- Leveled papers'!$H89:$KM89)))</f>
        <is>
          <t/>
        </is>
      </c>
      <c r="AN87" s="752" t="inlineStr">
        <f aca="false">IF($B87="","",IF(COUNTIFS('English Scores- Leveled papers'!$H$4:$KM$4,AN$3,'English Scores- Leveled papers'!$H89:$KM89,"&lt;&gt;")=0,"",SUMIF('English Scores- Leveled papers'!$H$4:$KM$4,AN$3,'English Scores- Leveled papers'!$H89:$KM89)))</f>
        <is>
          <t/>
        </is>
      </c>
      <c r="AO87" s="319" t="inlineStr">
        <f aca="false">IF($B87="","",IF(COUNTIFS('English Scores- Leveled papers'!$H$4:$KM$4,AO$3,'English Scores- Leveled papers'!$H89:$KM89,"&lt;&gt;")=0,"",SUMIF('English Scores- Leveled papers'!$H$4:$KM$4,AO$3,'English Scores- Leveled papers'!$H89:$KM89)))</f>
        <is>
          <t/>
        </is>
      </c>
      <c r="AP87" s="319" t="inlineStr">
        <f aca="false">IF($B87="","",IF(COUNTIFS('English Scores- Leveled papers'!$H$4:$KM$4,AP$3,'English Scores- Leveled papers'!$H89:$KM89,"&lt;&gt;")=0,"",SUMIF('English Scores- Leveled papers'!$H$4:$KM$4,AP$3,'English Scores- Leveled papers'!$H89:$KM89)))</f>
        <is>
          <t/>
        </is>
      </c>
      <c r="AQ87" s="319" t="inlineStr">
        <f aca="false">IF($B87="","",IF(COUNTIFS('English Scores- Leveled papers'!$H$4:$KM$4,AQ$3,'English Scores- Leveled papers'!$H89:$KM89,"&lt;&gt;")=0,"",SUMIF('English Scores- Leveled papers'!$H$4:$KM$4,AQ$3,'English Scores- Leveled papers'!$H89:$KM89)))</f>
        <is>
          <t/>
        </is>
      </c>
      <c r="AR87" s="319" t="inlineStr">
        <f aca="false">IF($B87="","",IF(COUNTIFS('English Scores- Leveled papers'!$H$4:$KM$4,AR$3,'English Scores- Leveled papers'!$H89:$KM89,"&lt;&gt;")=0,"",SUMIF('English Scores- Leveled papers'!$H$4:$KM$4,AR$3,'English Scores- Leveled papers'!$H89:$KM89)))</f>
        <is>
          <t/>
        </is>
      </c>
      <c r="AS87" s="319" t="inlineStr">
        <f aca="false">IF($B87="","",IF(COUNTIFS('English Scores- Leveled papers'!$H$4:$KM$4,AS$3,'English Scores- Leveled papers'!$H89:$KM89,"&lt;&gt;")=0,"",SUMIF('English Scores- Leveled papers'!$H$4:$KM$4,AS$3,'English Scores- Leveled papers'!$H89:$KM89)))</f>
        <is>
          <t/>
        </is>
      </c>
      <c r="AT87" s="319" t="inlineStr">
        <f aca="false">IF($B87="","",IF(COUNTIFS('English Scores- Leveled papers'!$H$4:$KM$4,AT$3,'English Scores- Leveled papers'!$H89:$KM89,"&lt;&gt;")=0,"",SUMIF('English Scores- Leveled papers'!$H$4:$KM$4,AT$3,'English Scores- Leveled papers'!$H89:$KM89)))</f>
        <is>
          <t/>
        </is>
      </c>
      <c r="AU87" s="319" t="inlineStr">
        <f aca="false">IF($B87="","",IF(COUNTIFS('English Scores- Leveled papers'!$H$4:$KM$4,AU$3,'English Scores- Leveled papers'!$H89:$KM89,"&lt;&gt;")=0,"",SUMIF('English Scores- Leveled papers'!$H$4:$KM$4,AU$3,'English Scores- Leveled papers'!$H89:$KM89)))</f>
        <is>
          <t/>
        </is>
      </c>
      <c r="AV87" s="319" t="inlineStr">
        <f aca="false">IF($B87="","",IF(COUNTIFS('English Scores- Leveled papers'!$H$4:$KM$4,AV$3,'English Scores- Leveled papers'!$H89:$KM89,"&lt;&gt;")=0,"",SUMIF('English Scores- Leveled papers'!$H$4:$KM$4,AV$3,'English Scores- Leveled papers'!$H89:$KM89)))</f>
        <is>
          <t/>
        </is>
      </c>
      <c r="AW87" s="319" t="inlineStr">
        <f aca="false">IF($B87="","",IF(COUNTIFS('English Scores- Leveled papers'!$H$4:$KM$4,AW$3,'English Scores- Leveled papers'!$H89:$KM89,"&lt;&gt;")=0,"",SUMIF('English Scores- Leveled papers'!$H$4:$KM$4,AW$3,'English Scores- Leveled papers'!$H89:$KM89)))</f>
        <is>
          <t/>
        </is>
      </c>
      <c r="AX87" s="319" t="inlineStr">
        <f aca="false">IF($B87="","",IF(COUNTIFS('English Scores- Leveled papers'!$H$4:$KM$4,AX$3,'English Scores- Leveled papers'!$H89:$KM89,"&lt;&gt;")=0,"",SUMIF('English Scores- Leveled papers'!$H$4:$KM$4,AX$3,'English Scores- Leveled papers'!$H89:$KM89)))</f>
        <is>
          <t/>
        </is>
      </c>
      <c r="AY87" s="319" t="inlineStr">
        <f aca="false">IF($B87="","",IF(COUNTIFS('English Scores- Leveled papers'!$H$4:$KM$4,AY$3,'English Scores- Leveled papers'!$H89:$KM89,"&lt;&gt;")=0,"",SUMIF('English Scores- Leveled papers'!$H$4:$KM$4,AY$3,'English Scores- Leveled papers'!$H89:$KM89)))</f>
        <is>
          <t/>
        </is>
      </c>
      <c r="AZ87" s="752" t="inlineStr">
        <f aca="false">IF($B87="","",IF(COUNTIFS('English Scores- Leveled papers'!$H$4:$KM$4,AZ$3,'English Scores- Leveled papers'!$H89:$KM89,"&lt;&gt;")=0,"",SUMIF('English Scores- Leveled papers'!$H$4:$KM$4,AZ$3,'English Scores- Leveled papers'!$H89:$KM89)))</f>
        <is>
          <t/>
        </is>
      </c>
      <c r="BA87" s="752" t="inlineStr">
        <f aca="false">IF($B87="","",IF(COUNTIFS('English Scores- Leveled papers'!$H$4:$KM$4,BA$3,'English Scores- Leveled papers'!$H89:$KM89,"&lt;&gt;")=0,"",SUMIF('English Scores- Leveled papers'!$H$4:$KM$4,BA$3,'English Scores- Leveled papers'!$H89:$KM89)))</f>
        <is>
          <t/>
        </is>
      </c>
      <c r="BB87" s="752" t="inlineStr">
        <f aca="false">IF($B87="","",IF(COUNTIFS('English Scores- Leveled papers'!$H$4:$KM$4,BB$3,'English Scores- Leveled papers'!$H89:$KM89,"&lt;&gt;")=0,"",SUMIF('English Scores- Leveled papers'!$H$4:$KM$4,BB$3,'English Scores- Leveled papers'!$H89:$KM89)))</f>
        <is>
          <t/>
        </is>
      </c>
      <c r="BC87" s="752" t="inlineStr">
        <f aca="false">IF($B87="","",IF(COUNTIFS('English Scores- Leveled papers'!$H$4:$KM$4,BC$3,'English Scores- Leveled papers'!$H89:$KM89,"&lt;&gt;")=0,"",SUMIF('English Scores- Leveled papers'!$H$4:$KM$4,BC$3,'English Scores- Leveled papers'!$H89:$KM89)))</f>
        <is>
          <t/>
        </is>
      </c>
      <c r="BD87" s="752"/>
      <c r="BE87" s="752"/>
      <c r="BF87" s="752" t="inlineStr">
        <f aca="false">IF($B87="","",IF(COUNTIFS('English Scores- Leveled papers'!$H$4:$KM$4,BF$3,'English Scores- Leveled papers'!$H89:$KM89,"&lt;&gt;")=0,"",SUMIF('English Scores- Leveled papers'!$H$4:$KM$4,BF$3,'English Scores- Leveled papers'!$H89:$KM89)))</f>
        <is>
          <t/>
        </is>
      </c>
      <c r="BG87" s="752" t="inlineStr">
        <f aca="false">IF($B87="","",IF(COUNTIFS('English Scores- Leveled papers'!$H$4:$KM$4,BG$3,'English Scores- Leveled papers'!$H89:$KM89,"&lt;&gt;")=0,"",SUMIF('English Scores- Leveled papers'!$H$4:$KM$4,BG$3,'English Scores- Leveled papers'!$H89:$KM89)))</f>
        <is>
          <t/>
        </is>
      </c>
      <c r="BH87" s="752" t="inlineStr">
        <f aca="false">IF($B87="","",IF(COUNTIFS('English Scores- Leveled papers'!$H$4:$KM$4,BH$3,'English Scores- Leveled papers'!$H89:$KM89,"&lt;&gt;")=0,"",SUMIF('English Scores- Leveled papers'!$H$4:$KM$4,BH$3,'English Scores- Leveled papers'!$H89:$KM89)))</f>
        <is>
          <t/>
        </is>
      </c>
      <c r="BI87" s="752" t="inlineStr">
        <f aca="false">IF($B87="","",IF(COUNTIFS('English Scores- Leveled papers'!$H$4:$KM$4,BI$3,'English Scores- Leveled papers'!$H89:$KM89,"&lt;&gt;")=0,"",SUMIF('English Scores- Leveled papers'!$H$4:$KM$4,BI$3,'English Scores- Leveled papers'!$H89:$KM89)))</f>
        <is>
          <t/>
        </is>
      </c>
      <c r="BJ87" s="752" t="inlineStr">
        <f aca="false">IF($B87="","",IF(COUNTIFS('English Scores- Leveled papers'!$H$4:$KM$4,BJ$3,'English Scores- Leveled papers'!$H89:$KM89,"&lt;&gt;")=0,"",SUMIF('English Scores- Leveled papers'!$H$4:$KM$4,BJ$3,'English Scores- Leveled papers'!$H89:$KM89)))</f>
        <is>
          <t/>
        </is>
      </c>
      <c r="BK87" s="752" t="inlineStr">
        <f aca="false">IF($B87="","",IF(COUNTIFS('English Scores- Leveled papers'!$H$4:$KM$4,BK$3,'English Scores- Leveled papers'!$H89:$KM89,"&lt;&gt;")=0,"",SUMIF('English Scores- Leveled papers'!$H$4:$KM$4,BK$3,'English Scores- Leveled papers'!$H89:$KM89)))</f>
        <is>
          <t/>
        </is>
      </c>
      <c r="BL87" s="752" t="inlineStr">
        <f aca="false">IF($B87="","",IF(COUNTIFS('English Scores- Leveled papers'!$H$4:$KM$4,BL$3,'English Scores- Leveled papers'!$H89:$KM89,"&lt;&gt;")=0,"",SUMIF('English Scores- Leveled papers'!$H$4:$KM$4,BL$3,'English Scores- Leveled papers'!$H89:$KM89)))</f>
        <is>
          <t/>
        </is>
      </c>
      <c r="BM87" s="752" t="inlineStr">
        <f aca="false">IF($B87="","",IF(COUNTIFS('English Scores- Leveled papers'!$H$4:$KM$4,BM$3,'English Scores- Leveled papers'!$H89:$KM89,"&lt;&gt;")=0,"",SUMIF('English Scores- Leveled papers'!$H$4:$KM$4,BM$3,'English Scores- Leveled papers'!$H89:$KM89)))</f>
        <is>
          <t/>
        </is>
      </c>
      <c r="BN87" s="752" t="inlineStr">
        <f aca="false">IF($B87="","",IF(COUNTIFS('English Scores- Leveled papers'!$H$4:$KM$4,BN$3,'English Scores- Leveled papers'!$H89:$KM89,"&lt;&gt;")=0,"",SUMIF('English Scores- Leveled papers'!$H$4:$KM$4,BN$3,'English Scores- Leveled papers'!$H89:$KM89)))</f>
        <is>
          <t/>
        </is>
      </c>
      <c r="BO87" s="752" t="inlineStr">
        <f aca="false">IF($B87="","",IF(COUNTIFS('English Scores- Leveled papers'!$H$4:$KM$4,BO$3,'English Scores- Leveled papers'!$H89:$KM89,"&lt;&gt;")=0,"",SUMIF('English Scores- Leveled papers'!$H$4:$KM$4,BO$3,'English Scores- Leveled papers'!$H89:$KM89)))</f>
        <is>
          <t/>
        </is>
      </c>
      <c r="BP87" s="319" t="inlineStr">
        <f aca="false">IF($B87="","",IF(COUNTIFS('English Scores- Leveled papers'!$H$4:$KM$4,BP$3,'English Scores- Leveled papers'!$H89:$KM89,"&lt;&gt;")=0,"",SUMIF('English Scores- Leveled papers'!$H$4:$KM$4,BP$3,'English Scores- Leveled papers'!$H89:$KM89)))</f>
        <is>
          <t/>
        </is>
      </c>
      <c r="BQ87" s="319" t="inlineStr">
        <f aca="false">IF($B87="","",IF(COUNTIFS('English Scores- Leveled papers'!$H$4:$KM$4,BQ$3,'English Scores- Leveled papers'!$H89:$KM89,"&lt;&gt;")=0,"",SUMIF('English Scores- Leveled papers'!$H$4:$KM$4,BQ$3,'English Scores- Leveled papers'!$H89:$KM89)))</f>
        <is>
          <t/>
        </is>
      </c>
      <c r="BR87" s="319" t="inlineStr">
        <f aca="false">IF($B87="","",IF(COUNTIFS('English Scores- Leveled papers'!$H$4:$KM$4,BR$3,'English Scores- Leveled papers'!$H89:$KM89,"&lt;&gt;")=0,"",SUMIF('English Scores- Leveled papers'!$H$4:$KM$4,BR$3,'English Scores- Leveled papers'!$H89:$KM89)))</f>
        <is>
          <t/>
        </is>
      </c>
      <c r="BS87" s="319" t="inlineStr">
        <f aca="false">IF($B87="","",IF(COUNTIFS('English Scores- Leveled papers'!$H$4:$KM$4,BS$3,'English Scores- Leveled papers'!$H89:$KM89,"&lt;&gt;")=0,"",SUMIF('English Scores- Leveled papers'!$H$4:$KM$4,BS$3,'English Scores- Leveled papers'!$H89:$KM89)))</f>
        <is>
          <t/>
        </is>
      </c>
      <c r="BT87" s="319" t="inlineStr">
        <f aca="false">IF($B87="","",IF(COUNTIFS('English Scores- Leveled papers'!$H$4:$KM$4,BT$3,'English Scores- Leveled papers'!$H89:$KM89,"&lt;&gt;")=0,"",SUMIF('English Scores- Leveled papers'!$H$4:$KM$4,BT$3,'English Scores- Leveled papers'!$H89:$KM89)))</f>
        <is>
          <t/>
        </is>
      </c>
      <c r="BU87" s="319" t="inlineStr">
        <f aca="false">IF($B87="","",IF(COUNTIFS('English Scores- Leveled papers'!$H$4:$KM$4,BU$3,'English Scores- Leveled papers'!$H89:$KM89,"&lt;&gt;")=0,"",SUMIF('English Scores- Leveled papers'!$H$4:$KM$4,BU$3,'English Scores- Leveled papers'!$H89:$KM89)))</f>
        <is>
          <t/>
        </is>
      </c>
      <c r="BV87" s="319" t="inlineStr">
        <f aca="false">IF($B87="","",IF(COUNTIFS('English Scores- Leveled papers'!$H$4:$KM$4,BV$3,'English Scores- Leveled papers'!$H89:$KM89,"&lt;&gt;")=0,"",SUMIF('English Scores- Leveled papers'!$H$4:$KM$4,BV$3,'English Scores- Leveled papers'!$H89:$KM89)))</f>
        <is>
          <t/>
        </is>
      </c>
      <c r="BW87" s="319" t="inlineStr">
        <f aca="false">IF($B87="","",IF(COUNTIFS('English Scores- Leveled papers'!$H$4:$KM$4,BW$3,'English Scores- Leveled papers'!$H89:$KM89,"&lt;&gt;")=0,"",SUMIF('English Scores- Leveled papers'!$H$4:$KM$4,BW$3,'English Scores- Leveled papers'!$H89:$KM89)))</f>
        <is>
          <t/>
        </is>
      </c>
      <c r="BX87" s="752" t="inlineStr">
        <f aca="false">IF($B87="","",IF(COUNTIFS('English Scores- Leveled papers'!$H$4:$KM$4,BX$3,'English Scores- Leveled papers'!$H89:$KM89,"&lt;&gt;")=0,"",SUMIF('English Scores- Leveled papers'!$H$4:$KM$4,BX$3,'English Scores- Leveled papers'!$H89:$KM89)))</f>
        <is>
          <t/>
        </is>
      </c>
      <c r="BY87" s="752" t="inlineStr">
        <f aca="false">IF($B87="","",IF(COUNTIFS('English Scores- Leveled papers'!$H$4:$KM$4,BY$3,'English Scores- Leveled papers'!$H89:$KM89,"&lt;&gt;")=0,"",SUMIF('English Scores- Leveled papers'!$H$4:$KM$4,BY$3,'English Scores- Leveled papers'!$H89:$KM89)))</f>
        <is>
          <t/>
        </is>
      </c>
      <c r="BZ87" s="752" t="inlineStr">
        <f aca="false">IF($B87="","",IF(COUNTIFS('English Scores- Leveled papers'!$H$4:$KM$4,BZ$3,'English Scores- Leveled papers'!$H89:$KM89,"&lt;&gt;")=0,"",SUMIF('English Scores- Leveled papers'!$H$4:$KM$4,BZ$3,'English Scores- Leveled papers'!$H89:$KM89)))</f>
        <is>
          <t/>
        </is>
      </c>
      <c r="CA87" s="752" t="inlineStr">
        <f aca="false">IF($B87="","",IF(COUNTIFS('English Scores- Leveled papers'!$H$4:$KM$4,CA$3,'English Scores- Leveled papers'!$H89:$KM89,"&lt;&gt;")=0,"",SUMIF('English Scores- Leveled papers'!$H$4:$KM$4,CA$3,'English Scores- Leveled papers'!$H89:$KM89)))</f>
        <is>
          <t/>
        </is>
      </c>
      <c r="CB87" s="752" t="inlineStr">
        <f aca="false">IF($B87="","",IF(COUNTIFS('English Scores- Leveled papers'!$H$4:$KM$4,CB$3,'English Scores- Leveled papers'!$H89:$KM89,"&lt;&gt;")=0,"",SUMIF('English Scores- Leveled papers'!$H$4:$KM$4,CB$3,'English Scores- Leveled papers'!$H89:$KM89)))</f>
        <is>
          <t/>
        </is>
      </c>
      <c r="CC87" s="752" t="inlineStr">
        <f aca="false">IF($B87="","",IF(COUNTIFS('English Scores- Leveled papers'!$H$4:$KM$4,CC$3,'English Scores- Leveled papers'!$H89:$KM89,"&lt;&gt;")=0,"",SUMIF('English Scores- Leveled papers'!$H$4:$KM$4,CC$3,'English Scores- Leveled papers'!$H89:$KM89)))</f>
        <is>
          <t/>
        </is>
      </c>
      <c r="CD87" s="752" t="inlineStr">
        <f aca="false">IF($B87="","",IF(COUNTIFS('English Scores- Leveled papers'!$H$4:$KM$4,CD$3,'English Scores- Leveled papers'!$H89:$KM89,"&lt;&gt;")=0,"",SUMIF('English Scores- Leveled papers'!$H$4:$KM$4,CD$3,'English Scores- Leveled papers'!$H89:$KM89)))</f>
        <is>
          <t/>
        </is>
      </c>
      <c r="CE87" s="752" t="inlineStr">
        <f aca="false">IF($B87="","",IF(COUNTIFS('English Scores- Leveled papers'!$H$4:$KM$4,CE$3,'English Scores- Leveled papers'!$H89:$KM89,"&lt;&gt;")=0,"",SUMIF('English Scores- Leveled papers'!$H$4:$KM$4,CE$3,'English Scores- Leveled papers'!$H89:$KM89)))</f>
        <is>
          <t/>
        </is>
      </c>
      <c r="CF87" s="752" t="inlineStr">
        <f aca="false">IF($B87="","",IF(COUNTIFS('English Scores- Leveled papers'!$H$4:$KM$4,CF$3,'English Scores- Leveled papers'!$H89:$KM89,"&lt;&gt;")=0,"",SUMIF('English Scores- Leveled papers'!$H$4:$KM$4,CF$3,'English Scores- Leveled papers'!$H89:$KM89)))</f>
        <is>
          <t/>
        </is>
      </c>
      <c r="CG87" s="319" t="inlineStr">
        <f aca="false">IF($B87="","",IF(COUNTIFS('English Scores- Leveled papers'!$H$4:$KM$4,CG$3,'English Scores- Leveled papers'!$H89:$KM89,"&lt;&gt;")=0,"",SUMIF('English Scores- Leveled papers'!$H$4:$KM$4,CG$3,'English Scores- Leveled papers'!$H89:$KM89)))</f>
        <is>
          <t/>
        </is>
      </c>
      <c r="CH87" s="319" t="inlineStr">
        <f aca="false">IF($B87="","",IF(COUNTIFS('English Scores- Leveled papers'!$H$4:$KM$4,CH$3,'English Scores- Leveled papers'!$H89:$KM89,"&lt;&gt;")=0,"",SUMIF('English Scores- Leveled papers'!$H$4:$KM$4,CH$3,'English Scores- Leveled papers'!$H89:$KM89)))</f>
        <is>
          <t/>
        </is>
      </c>
      <c r="CI87" s="319" t="inlineStr">
        <f aca="false">IF($B87="","",IF(COUNTIFS('English Scores- Leveled papers'!$H$4:$KM$4,CI$3,'English Scores- Leveled papers'!$H89:$KM89,"&lt;&gt;")=0,"",SUMIF('English Scores- Leveled papers'!$H$4:$KM$4,CI$3,'English Scores- Leveled papers'!$H89:$KM89)))</f>
        <is>
          <t/>
        </is>
      </c>
      <c r="CJ87" s="319" t="inlineStr">
        <f aca="false">IF($B87="","",IF(COUNTIFS('English Scores- Leveled papers'!$H$4:$KM$4,CJ$3,'English Scores- Leveled papers'!$H89:$KM89,"&lt;&gt;")=0,"",SUMIF('English Scores- Leveled papers'!$H$4:$KM$4,CJ$3,'English Scores- Leveled papers'!$H89:$KM89)))</f>
        <is>
          <t/>
        </is>
      </c>
      <c r="CK87" s="319" t="inlineStr">
        <f aca="false">IF($B87="","",IF(COUNTIFS('English Scores- Leveled papers'!$H$4:$KM$4,CK$3,'English Scores- Leveled papers'!$H89:$KM89,"&lt;&gt;")=0,"",SUMIF('English Scores- Leveled papers'!$H$4:$KM$4,CK$3,'English Scores- Leveled papers'!$H89:$KM89)))</f>
        <is>
          <t/>
        </is>
      </c>
      <c r="CL87" s="752" t="inlineStr">
        <f aca="false">IF($B87="","",IF(COUNTIFS('English Scores- Leveled papers'!$H$4:$KM$4,CL$3,'English Scores- Leveled papers'!$H89:$KM89,"&lt;&gt;")=0,"",SUMIF('English Scores- Leveled papers'!$H$4:$KM$4,CL$3,'English Scores- Leveled papers'!$H89:$KM89)))</f>
        <is>
          <t/>
        </is>
      </c>
      <c r="CM87" s="752" t="inlineStr">
        <f aca="false">IF($B87="","",IF(COUNTIFS('English Scores- Leveled papers'!$H$4:$KM$4,CM$3,'English Scores- Leveled papers'!$H89:$KM89,"&lt;&gt;")=0,"",SUMIF('English Scores- Leveled papers'!$H$4:$KM$4,CM$3,'English Scores- Leveled papers'!$H89:$KM89)))</f>
        <is>
          <t/>
        </is>
      </c>
      <c r="CN87" s="752" t="inlineStr">
        <f aca="false">IF($B87="","",IF(COUNTIFS('English Scores- Leveled papers'!$H$4:$KM$4,CN$3,'English Scores- Leveled papers'!$H89:$KM89,"&lt;&gt;")=0,"",SUMIF('English Scores- Leveled papers'!$H$4:$KM$4,CN$3,'English Scores- Leveled papers'!$H89:$KM89)))</f>
        <is>
          <t/>
        </is>
      </c>
      <c r="CO87" s="752" t="inlineStr">
        <f aca="false">IF($B87="","",IF(COUNTIFS('English Scores- Leveled papers'!$H$4:$KM$4,CO$3,'English Scores- Leveled papers'!$H89:$KM89,"&lt;&gt;")=0,"",SUMIF('English Scores- Leveled papers'!$H$4:$KM$4,CO$3,'English Scores- Leveled papers'!$H89:$KM89)))</f>
        <is>
          <t/>
        </is>
      </c>
      <c r="CP87" s="752" t="inlineStr">
        <f aca="false">IF($B87="","",IF(COUNTIFS('English Scores- Leveled papers'!$H$4:$KM$4,CP$3,'English Scores- Leveled papers'!$H89:$KM89,"&lt;&gt;")=0,"",SUMIF('English Scores- Leveled papers'!$H$4:$KM$4,CP$3,'English Scores- Leveled papers'!$H89:$KM89)))</f>
        <is>
          <t/>
        </is>
      </c>
      <c r="CQ87" s="752" t="inlineStr">
        <f aca="false">IF($B87="","",IF(COUNTIFS('English Scores- Leveled papers'!$H$4:$KM$4,CQ$3,'English Scores- Leveled papers'!$H89:$KM89,"&lt;&gt;")=0,"",SUMIF('English Scores- Leveled papers'!$H$4:$KM$4,CQ$3,'English Scores- Leveled papers'!$H89:$KM89)))</f>
        <is>
          <t/>
        </is>
      </c>
      <c r="CR87" s="752" t="inlineStr">
        <f aca="false">IF($B87="","",IF(COUNTIFS('English Scores- Leveled papers'!$H$4:$KM$4,CR$3,'English Scores- Leveled papers'!$H89:$KM89,"&lt;&gt;")=0,"",SUMIF('English Scores- Leveled papers'!$H$4:$KM$4,CR$3,'English Scores- Leveled papers'!$H89:$KM89)))</f>
        <is>
          <t/>
        </is>
      </c>
      <c r="CS87" s="752" t="inlineStr">
        <f aca="false">IF($B87="","",IF(COUNTIFS('English Scores- Leveled papers'!$H$4:$KM$4,CS$3,'English Scores- Leveled papers'!$H89:$KM89,"&lt;&gt;")=0,"",SUMIF('English Scores- Leveled papers'!$H$4:$KM$4,CS$3,'English Scores- Leveled papers'!$H89:$KM89)))</f>
        <is>
          <t/>
        </is>
      </c>
      <c r="CT87" s="319" t="inlineStr">
        <f aca="false">IF($B87="","",IF(COUNTIFS('English Scores- Leveled papers'!$H$4:$KM$4,CT$3,'English Scores- Leveled papers'!$H89:$KM89,"&lt;&gt;")=0,"",SUMIF('English Scores- Leveled papers'!$H$4:$KM$4,CT$3,'English Scores- Leveled papers'!$H89:$KM89)))</f>
        <is>
          <t/>
        </is>
      </c>
      <c r="CU87" s="319" t="inlineStr">
        <f aca="false">IF($B87="","",IF(COUNTIFS('English Scores- Leveled papers'!$H$4:$KM$4,CU$3,'English Scores- Leveled papers'!$H89:$KM89,"&lt;&gt;")=0,"",SUMIF('English Scores- Leveled papers'!$H$4:$KM$4,CU$3,'English Scores- Leveled papers'!$H89:$KM89)))</f>
        <is>
          <t/>
        </is>
      </c>
      <c r="CV87" s="319" t="inlineStr">
        <f aca="false">IF($B87="","",IF(COUNTIFS('English Scores- Leveled papers'!$H$4:$KM$4,CV$3,'English Scores- Leveled papers'!$H89:$KM89,"&lt;&gt;")=0,"",SUMIF('English Scores- Leveled papers'!$H$4:$KM$4,CV$3,'English Scores- Leveled papers'!$H89:$KM89)))</f>
        <is>
          <t/>
        </is>
      </c>
      <c r="CW87" s="319" t="inlineStr">
        <f aca="false">IF($B87="","",IF(COUNTIFS('English Scores- Leveled papers'!$H$4:$KM$4,CW$3,'English Scores- Leveled papers'!$H89:$KM89,"&lt;&gt;")=0,"",SUMIF('English Scores- Leveled papers'!$H$4:$KM$4,CW$3,'English Scores- Leveled papers'!$H89:$KM89)))</f>
        <is>
          <t/>
        </is>
      </c>
      <c r="CX87" s="319" t="inlineStr">
        <f aca="false">IF($B87="","",IF(COUNTIFS('English Scores- Leveled papers'!$H$4:$KM$4,CX$3,'English Scores- Leveled papers'!$H89:$KM89,"&lt;&gt;")=0,"",SUMIF('English Scores- Leveled papers'!$H$4:$KM$4,CX$3,'English Scores- Leveled papers'!$H89:$KM89)))</f>
        <is>
          <t/>
        </is>
      </c>
      <c r="CY87" s="319" t="inlineStr">
        <f aca="false">IF($B87="","",IF(COUNTIFS('English Scores- Leveled papers'!$H$4:$KM$4,CY$3,'English Scores- Leveled papers'!$H89:$KM89,"&lt;&gt;")=0,"",SUMIF('English Scores- Leveled papers'!$H$4:$KM$4,CY$3,'English Scores- Leveled papers'!$H89:$KM89)))</f>
        <is>
          <t/>
        </is>
      </c>
      <c r="CZ87" s="319" t="inlineStr">
        <f aca="false">IF($B87="","",IF(COUNTIFS('English Scores- Leveled papers'!$H$4:$KM$4,CZ$3,'English Scores- Leveled papers'!$H89:$KM89,"&lt;&gt;")=0,"",SUMIF('English Scores- Leveled papers'!$H$4:$KM$4,CZ$3,'English Scores- Leveled papers'!$H89:$KM89)))</f>
        <is>
          <t/>
        </is>
      </c>
      <c r="DA87" s="319" t="inlineStr">
        <f aca="false">IF($B87="","",IF(COUNTIFS('English Scores- Leveled papers'!$H$4:$KM$4,DA$3,'English Scores- Leveled papers'!$H89:$KM89,"&lt;&gt;")=0,"",SUMIF('English Scores- Leveled papers'!$H$4:$KM$4,DA$3,'English Scores- Leveled papers'!$H89:$KM89)))</f>
        <is>
          <t/>
        </is>
      </c>
      <c r="DB87" s="319" t="inlineStr">
        <f aca="false">IF($B87="","",IF(COUNTIFS('English Scores- Leveled papers'!$H$4:$KM$4,DB$3,'English Scores- Leveled papers'!$H89:$KM89,"&lt;&gt;")=0,"",SUMIF('English Scores- Leveled papers'!$H$4:$KM$4,DB$3,'English Scores- Leveled papers'!$H89:$KM89)))</f>
        <is>
          <t/>
        </is>
      </c>
      <c r="DC87" s="319" t="inlineStr">
        <f aca="false">IF($B87="","",IF(COUNTIFS('English Scores- Leveled papers'!$H$4:$KM$4,DC$3,'English Scores- Leveled papers'!$H89:$KM89,"&lt;&gt;")=0,"",SUMIF('English Scores- Leveled papers'!$H$4:$KM$4,DC$3,'English Scores- Leveled papers'!$H89:$KM89)))</f>
        <is>
          <t/>
        </is>
      </c>
      <c r="DD87" s="319" t="inlineStr">
        <f aca="false">IF($B87="","",IF(COUNTIFS('English Scores- Leveled papers'!$H$4:$KM$4,DD$3,'English Scores- Leveled papers'!$H89:$KM89,"&lt;&gt;")=0,"",SUMIF('English Scores- Leveled papers'!$H$4:$KM$4,DD$3,'English Scores- Leveled papers'!$H89:$KM89)))</f>
        <is>
          <t/>
        </is>
      </c>
      <c r="DE87" s="319" t="inlineStr">
        <f aca="false">IF($B87="","",IF(COUNTIFS('English Scores- Leveled papers'!$H$4:$KM$4,DE$3,'English Scores- Leveled papers'!$H89:$KM89,"&lt;&gt;")=0,"",SUMIF('English Scores- Leveled papers'!$H$4:$KM$4,DE$3,'English Scores- Leveled papers'!$H89:$KM89)))</f>
        <is>
          <t/>
        </is>
      </c>
      <c r="DF87" s="752" t="inlineStr">
        <f aca="false">IF($B87="","",IF(COUNTIFS('English Scores- Leveled papers'!$H$4:$KM$4,DF$3,'English Scores- Leveled papers'!$H89:$KM89,"&lt;&gt;")=0,"",SUMIF('English Scores- Leveled papers'!$H$4:$KM$4,DF$3,'English Scores- Leveled papers'!$H89:$KM89)))</f>
        <is>
          <t/>
        </is>
      </c>
      <c r="DG87" s="752" t="inlineStr">
        <f aca="false">IF($B87="","",IF(COUNTIFS('English Scores- Leveled papers'!$H$4:$KM$4,DG$3,'English Scores- Leveled papers'!$H89:$KM89,"&lt;&gt;")=0,"",SUMIF('English Scores- Leveled papers'!$H$4:$KM$4,DG$3,'English Scores- Leveled papers'!$H89:$KM89)))</f>
        <is>
          <t/>
        </is>
      </c>
      <c r="DH87" s="752" t="inlineStr">
        <f aca="false">IF($B87="","",IF(COUNTIFS('English Scores- Leveled papers'!$H$4:$KM$4,DH$3,'English Scores- Leveled papers'!$H89:$KM89,"&lt;&gt;")=0,"",SUMIF('English Scores- Leveled papers'!$H$4:$KM$4,DH$3,'English Scores- Leveled papers'!$H89:$KM89)))</f>
        <is>
          <t/>
        </is>
      </c>
      <c r="DI87" s="752" t="inlineStr">
        <f aca="false">IF($B87="","",IF(COUNTIFS('English Scores- Leveled papers'!$H$4:$KM$4,DI$3,'English Scores- Leveled papers'!$H89:$KM89,"&lt;&gt;")=0,"",SUMIF('English Scores- Leveled papers'!$H$4:$KM$4,DI$3,'English Scores- Leveled papers'!$H89:$KM89)))</f>
        <is>
          <t/>
        </is>
      </c>
      <c r="DJ87" s="752" t="inlineStr">
        <f aca="false">IF($B87="","",IF(COUNTIFS('English Scores- Leveled papers'!$H$4:$KM$4,DJ$3,'English Scores- Leveled papers'!$H89:$KM89,"&lt;&gt;")=0,"",SUMIF('English Scores- Leveled papers'!$H$4:$KM$4,DJ$3,'English Scores- Leveled papers'!$H89:$KM89)))</f>
        <is>
          <t/>
        </is>
      </c>
      <c r="DK87" s="752" t="inlineStr">
        <f aca="false">IF($B87="","",IF(COUNTIFS('English Scores- Leveled papers'!$H$4:$KM$4,DK$3,'English Scores- Leveled papers'!$H89:$KM89,"&lt;&gt;")=0,"",SUMIF('English Scores- Leveled papers'!$H$4:$KM$4,DK$3,'English Scores- Leveled papers'!$H89:$KM89)))</f>
        <is>
          <t/>
        </is>
      </c>
      <c r="DL87" s="752" t="inlineStr">
        <f aca="false">IF($B87="","",IF(COUNTIFS('English Scores- Leveled papers'!$H$4:$KM$4,DL$3,'English Scores- Leveled papers'!$H89:$KM89,"&lt;&gt;")=0,"",SUMIF('English Scores- Leveled papers'!$H$4:$KM$4,DL$3,'English Scores- Leveled papers'!$H89:$KM89)))</f>
        <is>
          <t/>
        </is>
      </c>
      <c r="DM87" s="752" t="inlineStr">
        <f aca="false">IF($B87="","",IF(COUNTIFS('English Scores- Leveled papers'!$H$4:$KM$4,DM$3,'English Scores- Leveled papers'!$H89:$KM89,"&lt;&gt;")=0,"",SUMIF('English Scores- Leveled papers'!$H$4:$KM$4,DM$3,'English Scores- Leveled papers'!$H89:$KM89)))</f>
        <is>
          <t/>
        </is>
      </c>
      <c r="DN87" s="752" t="inlineStr">
        <f aca="false">IF($B87="","",IF(COUNTIFS('English Scores- Leveled papers'!$H$4:$KM$4,DN$3,'English Scores- Leveled papers'!$H89:$KM89,"&lt;&gt;")=0,"",SUMIF('English Scores- Leveled papers'!$H$4:$KM$4,DN$3,'English Scores- Leveled papers'!$H89:$KM89)))</f>
        <is>
          <t/>
        </is>
      </c>
      <c r="DO87" s="752" t="inlineStr">
        <f aca="false">IF($B87="","",IF(COUNTIFS('English Scores- Leveled papers'!$H$4:$KM$4,DO$3,'English Scores- Leveled papers'!$H89:$KM89,"&lt;&gt;")=0,"",SUMIF('English Scores- Leveled papers'!$H$4:$KM$4,DO$3,'English Scores- Leveled papers'!$H89:$KM89)))</f>
        <is>
          <t/>
        </is>
      </c>
      <c r="DP87" s="752" t="inlineStr">
        <f aca="false">IF($B87="","",IF(COUNTIFS('English Scores- Leveled papers'!$H$4:$KM$4,DP$3,'English Scores- Leveled papers'!$H89:$KM89,"&lt;&gt;")=0,"",SUMIF('English Scores- Leveled papers'!$H$4:$KM$4,DP$3,'English Scores- Leveled papers'!$H89:$KM89)))</f>
        <is>
          <t/>
        </is>
      </c>
      <c r="DQ87" s="752" t="inlineStr">
        <f aca="false">IF($B87="","",IF(COUNTIFS('English Scores- Leveled papers'!$H$4:$KM$4,DQ$3,'English Scores- Leveled papers'!$H89:$KM89,"&lt;&gt;")=0,"",SUMIF('English Scores- Leveled papers'!$H$4:$KM$4,DQ$3,'English Scores- Leveled papers'!$H89:$KM89)))</f>
        <is>
          <t/>
        </is>
      </c>
      <c r="DR87" s="319" t="inlineStr">
        <f aca="false">IF($B87="","",IF(COUNTIFS('English Scores- Leveled papers'!$H$4:$KM$4,DR$3,'English Scores- Leveled papers'!$H89:$KM89,"&lt;&gt;")=0,"",SUMIF('English Scores- Leveled papers'!$H$4:$KM$4,DR$3,'English Scores- Leveled papers'!$H89:$KM89)))</f>
        <is>
          <t/>
        </is>
      </c>
      <c r="DS87" s="319" t="inlineStr">
        <f aca="false">IF($B87="","",IF(COUNTIFS('English Scores- Leveled papers'!$H$4:$KM$4,DS$3,'English Scores- Leveled papers'!$H89:$KM89,"&lt;&gt;")=0,"",SUMIF('English Scores- Leveled papers'!$H$4:$KM$4,DS$3,'English Scores- Leveled papers'!$H89:$KM89)))</f>
        <is>
          <t/>
        </is>
      </c>
      <c r="DT87" s="319" t="inlineStr">
        <f aca="false">IF($B87="","",IF(COUNTIFS('English Scores- Leveled papers'!$H$4:$KM$4,DT$3,'English Scores- Leveled papers'!$H89:$KM89,"&lt;&gt;")=0,"",SUMIF('English Scores- Leveled papers'!$H$4:$KM$4,DT$3,'English Scores- Leveled papers'!$H89:$KM89)))</f>
        <is>
          <t/>
        </is>
      </c>
      <c r="DU87" s="319" t="inlineStr">
        <f aca="false">IF($B87="","",IF(COUNTIFS('English Scores- Leveled papers'!$H$4:$KM$4,DU$3,'English Scores- Leveled papers'!$H89:$KM89,"&lt;&gt;")=0,"",SUMIF('English Scores- Leveled papers'!$H$4:$KM$4,DU$3,'English Scores- Leveled papers'!$H89:$KM89)))</f>
        <is>
          <t/>
        </is>
      </c>
      <c r="DV87" s="319" t="inlineStr">
        <f aca="false">IF($B87="","",IF(COUNTIFS('English Scores- Leveled papers'!$H$4:$KM$4,DV$3,'English Scores- Leveled papers'!$H89:$KM89,"&lt;&gt;")=0,"",SUMIF('English Scores- Leveled papers'!$H$4:$KM$4,DV$3,'English Scores- Leveled papers'!$H89:$KM89)))</f>
        <is>
          <t/>
        </is>
      </c>
      <c r="DW87" s="319" t="inlineStr">
        <f aca="false">IF($B87="","",IF(COUNTIFS('English Scores- Leveled papers'!$H$4:$KM$4,DW$3,'English Scores- Leveled papers'!$H89:$KM89,"&lt;&gt;")=0,"",SUMIF('English Scores- Leveled papers'!$H$4:$KM$4,DW$3,'English Scores- Leveled papers'!$H89:$KM89)))</f>
        <is>
          <t/>
        </is>
      </c>
      <c r="DX87" s="319" t="inlineStr">
        <f aca="false">IF($B87="","",IF(COUNTIFS('English Scores- Leveled papers'!$H$4:$KM$4,DX$3,'English Scores- Leveled papers'!$H89:$KM89,"&lt;&gt;")=0,"",SUMIF('English Scores- Leveled papers'!$H$4:$KM$4,DX$3,'English Scores- Leveled papers'!$H89:$KM89)))</f>
        <is>
          <t/>
        </is>
      </c>
      <c r="DY87" s="319" t="inlineStr">
        <f aca="false">IF($B87="","",IF(COUNTIFS('English Scores- Leveled papers'!$H$4:$KM$4,DY$3,'English Scores- Leveled papers'!$H89:$KM89,"&lt;&gt;")=0,"",SUMIF('English Scores- Leveled papers'!$H$4:$KM$4,DY$3,'English Scores- Leveled papers'!$H89:$KM89)))</f>
        <is>
          <t/>
        </is>
      </c>
      <c r="DZ87" s="319" t="inlineStr">
        <f aca="false">IF($B87="","",IF(COUNTIFS('English Scores- Leveled papers'!$H$4:$KM$4,DZ$3,'English Scores- Leveled papers'!$H89:$KM89,"&lt;&gt;")=0,"",SUMIF('English Scores- Leveled papers'!$H$4:$KM$4,DZ$3,'English Scores- Leveled papers'!$H89:$KM89)))</f>
        <is>
          <t/>
        </is>
      </c>
      <c r="EA87" s="319" t="inlineStr">
        <f aca="false">IF($B87="","",IF(COUNTIFS('English Scores- Leveled papers'!$H$4:$KM$4,EA$3,'English Scores- Leveled papers'!$H89:$KM89,"&lt;&gt;")=0,"",SUMIF('English Scores- Leveled papers'!$H$4:$KM$4,EA$3,'English Scores- Leveled papers'!$H89:$KM89)))</f>
        <is>
          <t/>
        </is>
      </c>
      <c r="EB87" s="319" t="inlineStr">
        <f aca="false">IF($B87="","",IF(COUNTIFS('English Scores- Leveled papers'!$H$4:$KM$4,EB$3,'English Scores- Leveled papers'!$H89:$KM89,"&lt;&gt;")=0,"",SUMIF('English Scores- Leveled papers'!$H$4:$KM$4,EB$3,'English Scores- Leveled papers'!$H89:$KM89)))</f>
        <is>
          <t/>
        </is>
      </c>
      <c r="EC87" s="319" t="inlineStr">
        <f aca="false">IF($B87="","",IF(COUNTIFS('English Scores- Leveled papers'!$H$4:$KM$4,EC$3,'English Scores- Leveled papers'!$H89:$KM89,"&lt;&gt;")=0,"",SUMIF('English Scores- Leveled papers'!$H$4:$KM$4,EC$3,'English Scores- Leveled papers'!$H89:$KM89)))</f>
        <is>
          <t/>
        </is>
      </c>
      <c r="ED87" s="752" t="inlineStr">
        <f aca="false">IF($B87="","",IF(COUNTIFS('English Scores- Leveled papers'!$H$4:$KM$4,ED$3,'English Scores- Leveled papers'!$H89:$KM89,"&lt;&gt;")=0,"",SUMIF('English Scores- Leveled papers'!$H$4:$KM$4,ED$3,'English Scores- Leveled papers'!$H89:$KM89)))</f>
        <is>
          <t/>
        </is>
      </c>
      <c r="EE87" s="752" t="inlineStr">
        <f aca="false">IF($B87="","",IF(COUNTIFS('English Scores- Leveled papers'!$H$4:$KM$4,EE$3,'English Scores- Leveled papers'!$H89:$KM89,"&lt;&gt;")=0,"",SUMIF('English Scores- Leveled papers'!$H$4:$KM$4,EE$3,'English Scores- Leveled papers'!$H89:$KM89)))</f>
        <is>
          <t/>
        </is>
      </c>
      <c r="EF87" s="752" t="inlineStr">
        <f aca="false">IF($B87="","",IF(COUNTIFS('English Scores- Leveled papers'!$H$4:$KM$4,EF$3,'English Scores- Leveled papers'!$H89:$KM89,"&lt;&gt;")=0,"",SUMIF('English Scores- Leveled papers'!$H$4:$KM$4,EF$3,'English Scores- Leveled papers'!$H89:$KM89)))</f>
        <is>
          <t/>
        </is>
      </c>
      <c r="EG87" s="752" t="inlineStr">
        <f aca="false">IF($B87="","",IF(COUNTIFS('English Scores- Leveled papers'!$H$4:$KM$4,EG$3,'English Scores- Leveled papers'!$H89:$KM89,"&lt;&gt;")=0,"",SUMIF('English Scores- Leveled papers'!$H$4:$KM$4,EG$3,'English Scores- Leveled papers'!$H89:$KM89)))</f>
        <is>
          <t/>
        </is>
      </c>
      <c r="EH87" s="752" t="inlineStr">
        <f aca="false">IF($B87="","",IF(COUNTIFS('English Scores- Leveled papers'!$H$4:$KM$4,EH$3,'English Scores- Leveled papers'!$H89:$KM89,"&lt;&gt;")=0,"",SUMIF('English Scores- Leveled papers'!$H$4:$KM$4,EH$3,'English Scores- Leveled papers'!$H89:$KM89)))</f>
        <is>
          <t/>
        </is>
      </c>
      <c r="EI87" s="752" t="inlineStr">
        <f aca="false">IF($B87="","",IF(COUNTIFS('English Scores- Leveled papers'!$H$4:$KM$4,EI$3,'English Scores- Leveled papers'!$H89:$KM89,"&lt;&gt;")=0,"",SUMIF('English Scores- Leveled papers'!$H$4:$KM$4,EI$3,'English Scores- Leveled papers'!$H89:$KM89)))</f>
        <is>
          <t/>
        </is>
      </c>
      <c r="EJ87" s="752" t="inlineStr">
        <f aca="false">IF($B87="","",IF(COUNTIFS('English Scores- Leveled papers'!$H$4:$KM$4,EJ$3,'English Scores- Leveled papers'!$H89:$KM89,"&lt;&gt;")=0,"",SUMIF('English Scores- Leveled papers'!$H$4:$KM$4,EJ$3,'English Scores- Leveled papers'!$H89:$KM89)))</f>
        <is>
          <t/>
        </is>
      </c>
      <c r="EK87" s="752" t="inlineStr">
        <f aca="false">IF($B87="","",IF(COUNTIFS('English Scores- Leveled papers'!$H$4:$KM$4,EK$3,'English Scores- Leveled papers'!$H89:$KM89,"&lt;&gt;")=0,"",SUMIF('English Scores- Leveled papers'!$H$4:$KM$4,EK$3,'English Scores- Leveled papers'!$H89:$KM89)))</f>
        <is>
          <t/>
        </is>
      </c>
      <c r="EL87" s="752" t="inlineStr">
        <f aca="false">IF($B87="","",IF(COUNTIFS('English Scores- Leveled papers'!$H$4:$KM$4,EL$3,'English Scores- Leveled papers'!$H89:$KM89,"&lt;&gt;")=0,"",SUMIF('English Scores- Leveled papers'!$H$4:$KM$4,EL$3,'English Scores- Leveled papers'!$H89:$KM89)))</f>
        <is>
          <t/>
        </is>
      </c>
      <c r="EM87" s="752" t="inlineStr">
        <f aca="false">IF($B87="","",IF(COUNTIFS('English Scores- Leveled papers'!$H$4:$KM$4,EM$3,'English Scores- Leveled papers'!$H89:$KM89,"&lt;&gt;")=0,"",SUMIF('English Scores- Leveled papers'!$H$4:$KM$4,EM$3,'English Scores- Leveled papers'!$H89:$KM89)))</f>
        <is>
          <t/>
        </is>
      </c>
      <c r="EN87" s="752" t="inlineStr">
        <f aca="false">IF($B87="","",IF(COUNTIFS('English Scores- Leveled papers'!$H$4:$KM$4,EN$3,'English Scores- Leveled papers'!$H89:$KM89,"&lt;&gt;")=0,"",SUMIF('English Scores- Leveled papers'!$H$4:$KM$4,EN$3,'English Scores- Leveled papers'!$H89:$KM89)))</f>
        <is>
          <t/>
        </is>
      </c>
      <c r="EO87" s="752" t="inlineStr">
        <f aca="false">IF($B87="","",IF(COUNTIFS('English Scores- Leveled papers'!$H$4:$KM$4,EO$3,'English Scores- Leveled papers'!$H89:$KM89,"&lt;&gt;")=0,"",SUMIF('English Scores- Leveled papers'!$H$4:$KM$4,EO$3,'English Scores- Leveled papers'!$H89:$KM89)))</f>
        <is>
          <t/>
        </is>
      </c>
      <c r="EP87" s="752" t="inlineStr">
        <f aca="false">IF($B87="","",IF(COUNTIFS('English Scores- Leveled papers'!$H$4:$KM$4,EP$3,'English Scores- Leveled papers'!$H89:$KM89,"&lt;&gt;")=0,"",SUMIF('English Scores- Leveled papers'!$H$4:$KM$4,EP$3,'English Scores- Leveled papers'!$H89:$KM89)))</f>
        <is>
          <t/>
        </is>
      </c>
    </row>
    <row r="88" customFormat="false" ht="12.75" hidden="false" customHeight="true" outlineLevel="0" collapsed="false">
      <c r="A88" s="315" t="n">
        <v>84</v>
      </c>
      <c r="B88" s="315" t="inlineStr">
        <f aca="false">'English Scores- Leveled papers'!B90</f>
        <is>
          <t/>
        </is>
      </c>
      <c r="C88" s="751" t="e">
        <f aca="false">IF('RC Mastery Check+Question type'!D88="","",IF(OR('RC Mastery Check+Question type'!D88=-0.5,'RC Mastery Check+Question type'!D88=0,'RC Mastery Check+Question type'!D88=0.2,'RC Mastery Check+Question type'!D88=0.5),"NR",'cover sheet'!#ref!))</f>
        <v>#VALUE!</v>
      </c>
      <c r="D88" s="316" t="inlineStr">
        <f aca="false">IF(OR(B88="",COUNT('English Scores- Leveled papers'!AJ90:KM90)=0),"",IF((AND(R88&gt;=(70/100),R88&lt;1.1)),9,IF(AND(Q88&gt;=(70/100),Q88&lt;1.1),8,IF(AND(P88&gt;=(70/100),P88&lt;1.1),7,IF(AND(O88&gt;=(70/100),O88&lt;1.1),6,IF(AND(N88&gt;=0.7,N88&lt;1.1),5,IF(AND(M88&gt;=0.7,M88&lt;1.1),5,IF(AND(L88&gt;=0.7,L88&lt;1.1),4,IF(AND(K88&gt;=0.7,K88&lt;1.1),4,IF(AND(J88&gt;=0.7,J88&lt;1.1),3,IF(AND(I88&gt;=0.7,I88&lt;1.1),3,IF(AND(H88&gt;=0.7,H88&lt;1.1),2,IF(AND(G88&gt;=0.7,G88&lt;1.1),2,IF(AND(F88&gt;=0.7,F88&lt;1.1),1,IF(AND(E88&gt;=0.7,E88&lt;1.1),1,IF(COUNT('English Scores- Leveled papers'!AJ90:AK90)=0,"","NR"))))))))))))))))</f>
        <is>
          <t/>
        </is>
      </c>
      <c r="E88" s="318" t="str">
        <f aca="false">IF((B88=""),"",IF(COUNT(S88:W88)=0,"",ROUND(SUM(S88:W88)/SUM($S$2:$W$2),1)))</f>
        <v/>
      </c>
      <c r="F88" s="318" t="str">
        <f aca="false">IF((B88=""),"",IF(COUNT(X88:AB88)=0,"",ROUND(SUM(X88:AB88)/SUM($X$2:$AB$2),1)))</f>
        <v/>
      </c>
      <c r="G88" s="318" t="str">
        <f aca="false">IFERROR(IF((B88=""),"",IF(COUNT(AC88:AH88)=0,"",ROUND(SUM(AC88:AH88)/SUM($AC$2:$AH$2),1))),"")</f>
        <v/>
      </c>
      <c r="H88" s="318" t="str">
        <f aca="false">IFERROR(IF((B88=""),"",IF(COUNT(AI88:AN88)=0,"",ROUND(SUM(AI88:AN88)/SUM($AI$2:$AN$2),1))),0)</f>
        <v/>
      </c>
      <c r="I88" s="318" t="str">
        <f aca="false">IFERROR(IF((B88=""),"",IF(COUNT(AO88:AY88)=0,"",ROUND(SUM(AO88:AY88)/SUM($AO$2:$AY$2),1))),0)</f>
        <v/>
      </c>
      <c r="J88" s="318" t="str">
        <f aca="false">IFERROR(IF((B88=""),"",IF(COUNT(AZ88:BO88)=0,"",ROUND(SUM(AZ88:BO88)/SUM($AZ$2:$BO$2),1))),0)</f>
        <v/>
      </c>
      <c r="K88" s="318" t="str">
        <f aca="false">IFERROR(IF((B88=""),"",IF(COUNT(BP88:BW88)=0,"",ROUND(SUM(BP88:BW88)/SUM($BP$2:$BW$2),1))),0)</f>
        <v/>
      </c>
      <c r="L88" s="318" t="str">
        <f aca="false">IFERROR(IF((B88=""),"",IF(COUNT(BX88:CF88)=0,"",ROUND(SUM(BX88:CF88)/SUM($BX$2:$CF$2),1))),0)</f>
        <v/>
      </c>
      <c r="M88" s="318" t="str">
        <f aca="false">IFERROR(IF((B88=""),"",IF(COUNT(CG88:CK88)=0,"",ROUND(SUM(CG88:CK88)/SUM($CG$2:$CK$2),1))),0)</f>
        <v/>
      </c>
      <c r="N88" s="318" t="str">
        <f aca="false">IFERROR(IF((B88=""),"",IF(COUNT(CL88:CS88)=0,"",ROUND(SUM(CL88:CS88)/SUM($CL$2:$CS$2),1))),0)</f>
        <v/>
      </c>
      <c r="O88" s="318" t="str">
        <f aca="false">IFERROR(IF((B88=""),"",IF(COUNT(CT88:DE88)=0,"",ROUND(SUM(CT88:DE88)/SUM($CT$2:$DE$2),1))),0)</f>
        <v/>
      </c>
      <c r="P88" s="318" t="str">
        <f aca="false">IFERROR(IF((B88=""),"",IF(COUNT(DF88:DQ88)=0,"",ROUND(SUM(DF88:DQ88)/SUM($DF$2:$DQ$2),1))),0)</f>
        <v/>
      </c>
      <c r="Q88" s="318" t="str">
        <f aca="false">IFERROR(IF((B88=""),"",IF(COUNT(DR88:EB88)=0,"",ROUND(SUM(DR88:EB88)/SUM($DR$2:$EB$2),1))),0)</f>
        <v/>
      </c>
      <c r="R88" s="318" t="str">
        <f aca="false">(IF((B88=""),"",IF(COUNT(ED88:EP88)=0,"",ROUND(SUM(ED88:EP88)/SUM($ED$2:$EP$2),1))))</f>
        <v/>
      </c>
      <c r="S88" s="319" t="inlineStr">
        <f aca="false">IF($B88="","",IF(COUNTIFS('English Scores- Leveled papers'!$H$4:$KM$4,S$3,'English Scores- Leveled papers'!$H90:$KM90,"&lt;&gt;")=0,"",SUMIF('English Scores- Leveled papers'!$H$4:$KM$4,S$3,'English Scores- Leveled papers'!$H90:$KM90)))</f>
        <is>
          <t/>
        </is>
      </c>
      <c r="T88" s="319" t="inlineStr">
        <f aca="false">IF($B88="","",IF(COUNTIFS('English Scores- Leveled papers'!$H$4:$KM$4,T$3,'English Scores- Leveled papers'!$H90:$KM90,"&lt;&gt;")=0,"",SUMIF('English Scores- Leveled papers'!$H$4:$KM$4,T$3,'English Scores- Leveled papers'!$H90:$KM90)))</f>
        <is>
          <t/>
        </is>
      </c>
      <c r="U88" s="319" t="inlineStr">
        <f aca="false">IF($B88="","",IF(COUNTIFS('English Scores- Leveled papers'!$H$4:$KM$4,U$3,'English Scores- Leveled papers'!$H90:$KM90,"&lt;&gt;")=0,"",SUMIF('English Scores- Leveled papers'!$H$4:$KM$4,U$3,'English Scores- Leveled papers'!$H90:$KM90)))</f>
        <is>
          <t/>
        </is>
      </c>
      <c r="V88" s="319" t="inlineStr">
        <f aca="false">IF($B88="","",IF(COUNTIFS('English Scores- Leveled papers'!$H$4:$KM$4,V$3,'English Scores- Leveled papers'!$H90:$KM90,"&lt;&gt;")=0,"",SUMIF('English Scores- Leveled papers'!$H$4:$KM$4,V$3,'English Scores- Leveled papers'!$H90:$KM90)))</f>
        <is>
          <t/>
        </is>
      </c>
      <c r="W88" s="319" t="inlineStr">
        <f aca="false">IF($B88="","",IF(COUNTIFS('English Scores- Leveled papers'!$H$4:$KM$4,W$3,'English Scores- Leveled papers'!$H90:$KM90,"&lt;&gt;")=0,"",SUMIF('English Scores- Leveled papers'!$H$4:$KM$4,W$3,'English Scores- Leveled papers'!$H90:$KM90)))</f>
        <is>
          <t/>
        </is>
      </c>
      <c r="X88" s="752" t="inlineStr">
        <f aca="false">IF($B88="","",IF(COUNTIFS('English Scores- Leveled papers'!$H$4:$KM$4,X$3,'English Scores- Leveled papers'!$H90:$KM90,"&lt;&gt;")=0,"",SUMIF('English Scores- Leveled papers'!$H$4:$KM$4,X$3,'English Scores- Leveled papers'!$H90:$KM90)))</f>
        <is>
          <t/>
        </is>
      </c>
      <c r="Y88" s="752" t="inlineStr">
        <f aca="false">IF($B88="","",IF(COUNTIFS('English Scores- Leveled papers'!$H$4:$KM$4,Y$3,'English Scores- Leveled papers'!$H90:$KM90,"&lt;&gt;")=0,"",SUMIF('English Scores- Leveled papers'!$H$4:$KM$4,Y$3,'English Scores- Leveled papers'!$H90:$KM90)))</f>
        <is>
          <t/>
        </is>
      </c>
      <c r="Z88" s="752" t="inlineStr">
        <f aca="false">IF($B88="","",IF(COUNTIFS('English Scores- Leveled papers'!$H$4:$KM$4,Z$3,'English Scores- Leveled papers'!$H90:$KM90,"&lt;&gt;")=0,"",SUMIF('English Scores- Leveled papers'!$H$4:$KM$4,Z$3,'English Scores- Leveled papers'!$H90:$KM90)))</f>
        <is>
          <t/>
        </is>
      </c>
      <c r="AA88" s="752" t="inlineStr">
        <f aca="false">IF($B88="","",IF(COUNTIFS('English Scores- Leveled papers'!$H$4:$KM$4,AA$3,'English Scores- Leveled papers'!$H90:$KM90,"&lt;&gt;")=0,"",SUMIF('English Scores- Leveled papers'!$H$4:$KM$4,AA$3,'English Scores- Leveled papers'!$H90:$KM90)))</f>
        <is>
          <t/>
        </is>
      </c>
      <c r="AB88" s="752" t="inlineStr">
        <f aca="false">IF($B88="","",IF(COUNTIFS('English Scores- Leveled papers'!$H$4:$KM$4,AB$3,'English Scores- Leveled papers'!$H90:$KM90,"&lt;&gt;")=0,"",SUMIF('English Scores- Leveled papers'!$H$4:$KM$4,AB$3,'English Scores- Leveled papers'!$H90:$KM90)))</f>
        <is>
          <t/>
        </is>
      </c>
      <c r="AC88" s="319" t="inlineStr">
        <f aca="false">IF($B88="","",IF(COUNTIFS('English Scores- Leveled papers'!$H$4:$KM$4,AC$3,'English Scores- Leveled papers'!$H90:$KM90,"&lt;&gt;")=0,"",SUMIF('English Scores- Leveled papers'!$H$4:$KM$4,AC$3,'English Scores- Leveled papers'!$H90:$KM90)))</f>
        <is>
          <t/>
        </is>
      </c>
      <c r="AD88" s="319" t="inlineStr">
        <f aca="false">IF($B88="","",IF(COUNTIFS('English Scores- Leveled papers'!$H$4:$KM$4,AD$3,'English Scores- Leveled papers'!$H90:$KM90,"&lt;&gt;")=0,"",SUMIF('English Scores- Leveled papers'!$H$4:$KM$4,AD$3,'English Scores- Leveled papers'!$H90:$KM90)))</f>
        <is>
          <t/>
        </is>
      </c>
      <c r="AE88" s="319" t="inlineStr">
        <f aca="false">IF($B88="","",IF(COUNTIFS('English Scores- Leveled papers'!$H$4:$KM$4,AE$3,'English Scores- Leveled papers'!$H90:$KM90,"&lt;&gt;")=0,"",SUMIF('English Scores- Leveled papers'!$H$4:$KM$4,AE$3,'English Scores- Leveled papers'!$H90:$KM90)))</f>
        <is>
          <t/>
        </is>
      </c>
      <c r="AF88" s="319" t="inlineStr">
        <f aca="false">IF($B88="","",IF(COUNTIFS('English Scores- Leveled papers'!$H$4:$KM$4,AF$3,'English Scores- Leveled papers'!$H90:$KM90,"&lt;&gt;")=0,"",SUMIF('English Scores- Leveled papers'!$H$4:$KM$4,AF$3,'English Scores- Leveled papers'!$H90:$KM90)))</f>
        <is>
          <t/>
        </is>
      </c>
      <c r="AG88" s="319" t="inlineStr">
        <f aca="false">IF($B88="","",IF(COUNTIFS('English Scores- Leveled papers'!$H$4:$KM$4,AG$3,'English Scores- Leveled papers'!$H90:$KM90,"&lt;&gt;")=0,"",SUMIF('English Scores- Leveled papers'!$H$4:$KM$4,AG$3,'English Scores- Leveled papers'!$H90:$KM90)))</f>
        <is>
          <t/>
        </is>
      </c>
      <c r="AH88" s="319" t="inlineStr">
        <f aca="false">IF($B88="","",IF(COUNTIFS('English Scores- Leveled papers'!$H$4:$KM$4,AH$3,'English Scores- Leveled papers'!$H90:$KM90,"&lt;&gt;")=0,"",SUMIF('English Scores- Leveled papers'!$H$4:$KM$4,AH$3,'English Scores- Leveled papers'!$H90:$KM90)))</f>
        <is>
          <t/>
        </is>
      </c>
      <c r="AI88" s="752" t="inlineStr">
        <f aca="false">IF($B88="","",IF(COUNTIFS('English Scores- Leveled papers'!$H$4:$KM$4,AI$3,'English Scores- Leveled papers'!$H90:$KM90,"&lt;&gt;")=0,"",SUMIF('English Scores- Leveled papers'!$H$4:$KM$4,AI$3,'English Scores- Leveled papers'!$H90:$KM90)))</f>
        <is>
          <t/>
        </is>
      </c>
      <c r="AJ88" s="752" t="inlineStr">
        <f aca="false">IF($B88="","",IF(COUNTIFS('English Scores- Leveled papers'!$H$4:$KM$4,AJ$3,'English Scores- Leveled papers'!$H90:$KM90,"&lt;&gt;")=0,"",SUMIF('English Scores- Leveled papers'!$H$4:$KM$4,AJ$3,'English Scores- Leveled papers'!$H90:$KM90)))</f>
        <is>
          <t/>
        </is>
      </c>
      <c r="AK88" s="752" t="inlineStr">
        <f aca="false">IF($B88="","",IF(COUNTIFS('English Scores- Leveled papers'!$H$4:$KM$4,AK$3,'English Scores- Leveled papers'!$H90:$KM90,"&lt;&gt;")=0,"",SUMIF('English Scores- Leveled papers'!$H$4:$KM$4,AK$3,'English Scores- Leveled papers'!$H90:$KM90)))</f>
        <is>
          <t/>
        </is>
      </c>
      <c r="AL88" s="752" t="inlineStr">
        <f aca="false">IF($B88="","",IF(COUNTIFS('English Scores- Leveled papers'!$H$4:$KM$4,AL$3,'English Scores- Leveled papers'!$H90:$KM90,"&lt;&gt;")=0,"",SUMIF('English Scores- Leveled papers'!$H$4:$KM$4,AL$3,'English Scores- Leveled papers'!$H90:$KM90)))</f>
        <is>
          <t/>
        </is>
      </c>
      <c r="AM88" s="752" t="inlineStr">
        <f aca="false">IF($B88="","",IF(COUNTIFS('English Scores- Leveled papers'!$H$4:$KM$4,AM$3,'English Scores- Leveled papers'!$H90:$KM90,"&lt;&gt;")=0,"",SUMIF('English Scores- Leveled papers'!$H$4:$KM$4,AM$3,'English Scores- Leveled papers'!$H90:$KM90)))</f>
        <is>
          <t/>
        </is>
      </c>
      <c r="AN88" s="752" t="inlineStr">
        <f aca="false">IF($B88="","",IF(COUNTIFS('English Scores- Leveled papers'!$H$4:$KM$4,AN$3,'English Scores- Leveled papers'!$H90:$KM90,"&lt;&gt;")=0,"",SUMIF('English Scores- Leveled papers'!$H$4:$KM$4,AN$3,'English Scores- Leveled papers'!$H90:$KM90)))</f>
        <is>
          <t/>
        </is>
      </c>
      <c r="AO88" s="319" t="inlineStr">
        <f aca="false">IF($B88="","",IF(COUNTIFS('English Scores- Leveled papers'!$H$4:$KM$4,AO$3,'English Scores- Leveled papers'!$H90:$KM90,"&lt;&gt;")=0,"",SUMIF('English Scores- Leveled papers'!$H$4:$KM$4,AO$3,'English Scores- Leveled papers'!$H90:$KM90)))</f>
        <is>
          <t/>
        </is>
      </c>
      <c r="AP88" s="319" t="inlineStr">
        <f aca="false">IF($B88="","",IF(COUNTIFS('English Scores- Leveled papers'!$H$4:$KM$4,AP$3,'English Scores- Leveled papers'!$H90:$KM90,"&lt;&gt;")=0,"",SUMIF('English Scores- Leveled papers'!$H$4:$KM$4,AP$3,'English Scores- Leveled papers'!$H90:$KM90)))</f>
        <is>
          <t/>
        </is>
      </c>
      <c r="AQ88" s="319" t="inlineStr">
        <f aca="false">IF($B88="","",IF(COUNTIFS('English Scores- Leveled papers'!$H$4:$KM$4,AQ$3,'English Scores- Leveled papers'!$H90:$KM90,"&lt;&gt;")=0,"",SUMIF('English Scores- Leveled papers'!$H$4:$KM$4,AQ$3,'English Scores- Leveled papers'!$H90:$KM90)))</f>
        <is>
          <t/>
        </is>
      </c>
      <c r="AR88" s="319" t="inlineStr">
        <f aca="false">IF($B88="","",IF(COUNTIFS('English Scores- Leveled papers'!$H$4:$KM$4,AR$3,'English Scores- Leveled papers'!$H90:$KM90,"&lt;&gt;")=0,"",SUMIF('English Scores- Leveled papers'!$H$4:$KM$4,AR$3,'English Scores- Leveled papers'!$H90:$KM90)))</f>
        <is>
          <t/>
        </is>
      </c>
      <c r="AS88" s="319" t="inlineStr">
        <f aca="false">IF($B88="","",IF(COUNTIFS('English Scores- Leveled papers'!$H$4:$KM$4,AS$3,'English Scores- Leveled papers'!$H90:$KM90,"&lt;&gt;")=0,"",SUMIF('English Scores- Leveled papers'!$H$4:$KM$4,AS$3,'English Scores- Leveled papers'!$H90:$KM90)))</f>
        <is>
          <t/>
        </is>
      </c>
      <c r="AT88" s="319" t="inlineStr">
        <f aca="false">IF($B88="","",IF(COUNTIFS('English Scores- Leveled papers'!$H$4:$KM$4,AT$3,'English Scores- Leveled papers'!$H90:$KM90,"&lt;&gt;")=0,"",SUMIF('English Scores- Leveled papers'!$H$4:$KM$4,AT$3,'English Scores- Leveled papers'!$H90:$KM90)))</f>
        <is>
          <t/>
        </is>
      </c>
      <c r="AU88" s="319" t="inlineStr">
        <f aca="false">IF($B88="","",IF(COUNTIFS('English Scores- Leveled papers'!$H$4:$KM$4,AU$3,'English Scores- Leveled papers'!$H90:$KM90,"&lt;&gt;")=0,"",SUMIF('English Scores- Leveled papers'!$H$4:$KM$4,AU$3,'English Scores- Leveled papers'!$H90:$KM90)))</f>
        <is>
          <t/>
        </is>
      </c>
      <c r="AV88" s="319" t="inlineStr">
        <f aca="false">IF($B88="","",IF(COUNTIFS('English Scores- Leveled papers'!$H$4:$KM$4,AV$3,'English Scores- Leveled papers'!$H90:$KM90,"&lt;&gt;")=0,"",SUMIF('English Scores- Leveled papers'!$H$4:$KM$4,AV$3,'English Scores- Leveled papers'!$H90:$KM90)))</f>
        <is>
          <t/>
        </is>
      </c>
      <c r="AW88" s="319" t="inlineStr">
        <f aca="false">IF($B88="","",IF(COUNTIFS('English Scores- Leveled papers'!$H$4:$KM$4,AW$3,'English Scores- Leveled papers'!$H90:$KM90,"&lt;&gt;")=0,"",SUMIF('English Scores- Leveled papers'!$H$4:$KM$4,AW$3,'English Scores- Leveled papers'!$H90:$KM90)))</f>
        <is>
          <t/>
        </is>
      </c>
      <c r="AX88" s="319" t="inlineStr">
        <f aca="false">IF($B88="","",IF(COUNTIFS('English Scores- Leveled papers'!$H$4:$KM$4,AX$3,'English Scores- Leveled papers'!$H90:$KM90,"&lt;&gt;")=0,"",SUMIF('English Scores- Leveled papers'!$H$4:$KM$4,AX$3,'English Scores- Leveled papers'!$H90:$KM90)))</f>
        <is>
          <t/>
        </is>
      </c>
      <c r="AY88" s="319" t="inlineStr">
        <f aca="false">IF($B88="","",IF(COUNTIFS('English Scores- Leveled papers'!$H$4:$KM$4,AY$3,'English Scores- Leveled papers'!$H90:$KM90,"&lt;&gt;")=0,"",SUMIF('English Scores- Leveled papers'!$H$4:$KM$4,AY$3,'English Scores- Leveled papers'!$H90:$KM90)))</f>
        <is>
          <t/>
        </is>
      </c>
      <c r="AZ88" s="752" t="inlineStr">
        <f aca="false">IF($B88="","",IF(COUNTIFS('English Scores- Leveled papers'!$H$4:$KM$4,AZ$3,'English Scores- Leveled papers'!$H90:$KM90,"&lt;&gt;")=0,"",SUMIF('English Scores- Leveled papers'!$H$4:$KM$4,AZ$3,'English Scores- Leveled papers'!$H90:$KM90)))</f>
        <is>
          <t/>
        </is>
      </c>
      <c r="BA88" s="752" t="inlineStr">
        <f aca="false">IF($B88="","",IF(COUNTIFS('English Scores- Leveled papers'!$H$4:$KM$4,BA$3,'English Scores- Leveled papers'!$H90:$KM90,"&lt;&gt;")=0,"",SUMIF('English Scores- Leveled papers'!$H$4:$KM$4,BA$3,'English Scores- Leveled papers'!$H90:$KM90)))</f>
        <is>
          <t/>
        </is>
      </c>
      <c r="BB88" s="752" t="inlineStr">
        <f aca="false">IF($B88="","",IF(COUNTIFS('English Scores- Leveled papers'!$H$4:$KM$4,BB$3,'English Scores- Leveled papers'!$H90:$KM90,"&lt;&gt;")=0,"",SUMIF('English Scores- Leveled papers'!$H$4:$KM$4,BB$3,'English Scores- Leveled papers'!$H90:$KM90)))</f>
        <is>
          <t/>
        </is>
      </c>
      <c r="BC88" s="752" t="inlineStr">
        <f aca="false">IF($B88="","",IF(COUNTIFS('English Scores- Leveled papers'!$H$4:$KM$4,BC$3,'English Scores- Leveled papers'!$H90:$KM90,"&lt;&gt;")=0,"",SUMIF('English Scores- Leveled papers'!$H$4:$KM$4,BC$3,'English Scores- Leveled papers'!$H90:$KM90)))</f>
        <is>
          <t/>
        </is>
      </c>
      <c r="BD88" s="752"/>
      <c r="BE88" s="752"/>
      <c r="BF88" s="752" t="inlineStr">
        <f aca="false">IF($B88="","",IF(COUNTIFS('English Scores- Leveled papers'!$H$4:$KM$4,BF$3,'English Scores- Leveled papers'!$H90:$KM90,"&lt;&gt;")=0,"",SUMIF('English Scores- Leveled papers'!$H$4:$KM$4,BF$3,'English Scores- Leveled papers'!$H90:$KM90)))</f>
        <is>
          <t/>
        </is>
      </c>
      <c r="BG88" s="752" t="inlineStr">
        <f aca="false">IF($B88="","",IF(COUNTIFS('English Scores- Leveled papers'!$H$4:$KM$4,BG$3,'English Scores- Leveled papers'!$H90:$KM90,"&lt;&gt;")=0,"",SUMIF('English Scores- Leveled papers'!$H$4:$KM$4,BG$3,'English Scores- Leveled papers'!$H90:$KM90)))</f>
        <is>
          <t/>
        </is>
      </c>
      <c r="BH88" s="752" t="inlineStr">
        <f aca="false">IF($B88="","",IF(COUNTIFS('English Scores- Leveled papers'!$H$4:$KM$4,BH$3,'English Scores- Leveled papers'!$H90:$KM90,"&lt;&gt;")=0,"",SUMIF('English Scores- Leveled papers'!$H$4:$KM$4,BH$3,'English Scores- Leveled papers'!$H90:$KM90)))</f>
        <is>
          <t/>
        </is>
      </c>
      <c r="BI88" s="752" t="inlineStr">
        <f aca="false">IF($B88="","",IF(COUNTIFS('English Scores- Leveled papers'!$H$4:$KM$4,BI$3,'English Scores- Leveled papers'!$H90:$KM90,"&lt;&gt;")=0,"",SUMIF('English Scores- Leveled papers'!$H$4:$KM$4,BI$3,'English Scores- Leveled papers'!$H90:$KM90)))</f>
        <is>
          <t/>
        </is>
      </c>
      <c r="BJ88" s="752" t="inlineStr">
        <f aca="false">IF($B88="","",IF(COUNTIFS('English Scores- Leveled papers'!$H$4:$KM$4,BJ$3,'English Scores- Leveled papers'!$H90:$KM90,"&lt;&gt;")=0,"",SUMIF('English Scores- Leveled papers'!$H$4:$KM$4,BJ$3,'English Scores- Leveled papers'!$H90:$KM90)))</f>
        <is>
          <t/>
        </is>
      </c>
      <c r="BK88" s="752" t="inlineStr">
        <f aca="false">IF($B88="","",IF(COUNTIFS('English Scores- Leveled papers'!$H$4:$KM$4,BK$3,'English Scores- Leveled papers'!$H90:$KM90,"&lt;&gt;")=0,"",SUMIF('English Scores- Leveled papers'!$H$4:$KM$4,BK$3,'English Scores- Leveled papers'!$H90:$KM90)))</f>
        <is>
          <t/>
        </is>
      </c>
      <c r="BL88" s="752" t="inlineStr">
        <f aca="false">IF($B88="","",IF(COUNTIFS('English Scores- Leveled papers'!$H$4:$KM$4,BL$3,'English Scores- Leveled papers'!$H90:$KM90,"&lt;&gt;")=0,"",SUMIF('English Scores- Leveled papers'!$H$4:$KM$4,BL$3,'English Scores- Leveled papers'!$H90:$KM90)))</f>
        <is>
          <t/>
        </is>
      </c>
      <c r="BM88" s="752" t="inlineStr">
        <f aca="false">IF($B88="","",IF(COUNTIFS('English Scores- Leveled papers'!$H$4:$KM$4,BM$3,'English Scores- Leveled papers'!$H90:$KM90,"&lt;&gt;")=0,"",SUMIF('English Scores- Leveled papers'!$H$4:$KM$4,BM$3,'English Scores- Leveled papers'!$H90:$KM90)))</f>
        <is>
          <t/>
        </is>
      </c>
      <c r="BN88" s="752" t="inlineStr">
        <f aca="false">IF($B88="","",IF(COUNTIFS('English Scores- Leveled papers'!$H$4:$KM$4,BN$3,'English Scores- Leveled papers'!$H90:$KM90,"&lt;&gt;")=0,"",SUMIF('English Scores- Leveled papers'!$H$4:$KM$4,BN$3,'English Scores- Leveled papers'!$H90:$KM90)))</f>
        <is>
          <t/>
        </is>
      </c>
      <c r="BO88" s="752" t="inlineStr">
        <f aca="false">IF($B88="","",IF(COUNTIFS('English Scores- Leveled papers'!$H$4:$KM$4,BO$3,'English Scores- Leveled papers'!$H90:$KM90,"&lt;&gt;")=0,"",SUMIF('English Scores- Leveled papers'!$H$4:$KM$4,BO$3,'English Scores- Leveled papers'!$H90:$KM90)))</f>
        <is>
          <t/>
        </is>
      </c>
      <c r="BP88" s="319" t="inlineStr">
        <f aca="false">IF($B88="","",IF(COUNTIFS('English Scores- Leveled papers'!$H$4:$KM$4,BP$3,'English Scores- Leveled papers'!$H90:$KM90,"&lt;&gt;")=0,"",SUMIF('English Scores- Leveled papers'!$H$4:$KM$4,BP$3,'English Scores- Leveled papers'!$H90:$KM90)))</f>
        <is>
          <t/>
        </is>
      </c>
      <c r="BQ88" s="319" t="inlineStr">
        <f aca="false">IF($B88="","",IF(COUNTIFS('English Scores- Leveled papers'!$H$4:$KM$4,BQ$3,'English Scores- Leveled papers'!$H90:$KM90,"&lt;&gt;")=0,"",SUMIF('English Scores- Leveled papers'!$H$4:$KM$4,BQ$3,'English Scores- Leveled papers'!$H90:$KM90)))</f>
        <is>
          <t/>
        </is>
      </c>
      <c r="BR88" s="319" t="inlineStr">
        <f aca="false">IF($B88="","",IF(COUNTIFS('English Scores- Leveled papers'!$H$4:$KM$4,BR$3,'English Scores- Leveled papers'!$H90:$KM90,"&lt;&gt;")=0,"",SUMIF('English Scores- Leveled papers'!$H$4:$KM$4,BR$3,'English Scores- Leveled papers'!$H90:$KM90)))</f>
        <is>
          <t/>
        </is>
      </c>
      <c r="BS88" s="319" t="inlineStr">
        <f aca="false">IF($B88="","",IF(COUNTIFS('English Scores- Leveled papers'!$H$4:$KM$4,BS$3,'English Scores- Leveled papers'!$H90:$KM90,"&lt;&gt;")=0,"",SUMIF('English Scores- Leveled papers'!$H$4:$KM$4,BS$3,'English Scores- Leveled papers'!$H90:$KM90)))</f>
        <is>
          <t/>
        </is>
      </c>
      <c r="BT88" s="319" t="inlineStr">
        <f aca="false">IF($B88="","",IF(COUNTIFS('English Scores- Leveled papers'!$H$4:$KM$4,BT$3,'English Scores- Leveled papers'!$H90:$KM90,"&lt;&gt;")=0,"",SUMIF('English Scores- Leveled papers'!$H$4:$KM$4,BT$3,'English Scores- Leveled papers'!$H90:$KM90)))</f>
        <is>
          <t/>
        </is>
      </c>
      <c r="BU88" s="319" t="inlineStr">
        <f aca="false">IF($B88="","",IF(COUNTIFS('English Scores- Leveled papers'!$H$4:$KM$4,BU$3,'English Scores- Leveled papers'!$H90:$KM90,"&lt;&gt;")=0,"",SUMIF('English Scores- Leveled papers'!$H$4:$KM$4,BU$3,'English Scores- Leveled papers'!$H90:$KM90)))</f>
        <is>
          <t/>
        </is>
      </c>
      <c r="BV88" s="319" t="inlineStr">
        <f aca="false">IF($B88="","",IF(COUNTIFS('English Scores- Leveled papers'!$H$4:$KM$4,BV$3,'English Scores- Leveled papers'!$H90:$KM90,"&lt;&gt;")=0,"",SUMIF('English Scores- Leveled papers'!$H$4:$KM$4,BV$3,'English Scores- Leveled papers'!$H90:$KM90)))</f>
        <is>
          <t/>
        </is>
      </c>
      <c r="BW88" s="319" t="inlineStr">
        <f aca="false">IF($B88="","",IF(COUNTIFS('English Scores- Leveled papers'!$H$4:$KM$4,BW$3,'English Scores- Leveled papers'!$H90:$KM90,"&lt;&gt;")=0,"",SUMIF('English Scores- Leveled papers'!$H$4:$KM$4,BW$3,'English Scores- Leveled papers'!$H90:$KM90)))</f>
        <is>
          <t/>
        </is>
      </c>
      <c r="BX88" s="752" t="inlineStr">
        <f aca="false">IF($B88="","",IF(COUNTIFS('English Scores- Leveled papers'!$H$4:$KM$4,BX$3,'English Scores- Leveled papers'!$H90:$KM90,"&lt;&gt;")=0,"",SUMIF('English Scores- Leveled papers'!$H$4:$KM$4,BX$3,'English Scores- Leveled papers'!$H90:$KM90)))</f>
        <is>
          <t/>
        </is>
      </c>
      <c r="BY88" s="752" t="inlineStr">
        <f aca="false">IF($B88="","",IF(COUNTIFS('English Scores- Leveled papers'!$H$4:$KM$4,BY$3,'English Scores- Leveled papers'!$H90:$KM90,"&lt;&gt;")=0,"",SUMIF('English Scores- Leveled papers'!$H$4:$KM$4,BY$3,'English Scores- Leveled papers'!$H90:$KM90)))</f>
        <is>
          <t/>
        </is>
      </c>
      <c r="BZ88" s="752" t="inlineStr">
        <f aca="false">IF($B88="","",IF(COUNTIFS('English Scores- Leveled papers'!$H$4:$KM$4,BZ$3,'English Scores- Leveled papers'!$H90:$KM90,"&lt;&gt;")=0,"",SUMIF('English Scores- Leveled papers'!$H$4:$KM$4,BZ$3,'English Scores- Leveled papers'!$H90:$KM90)))</f>
        <is>
          <t/>
        </is>
      </c>
      <c r="CA88" s="752" t="inlineStr">
        <f aca="false">IF($B88="","",IF(COUNTIFS('English Scores- Leveled papers'!$H$4:$KM$4,CA$3,'English Scores- Leveled papers'!$H90:$KM90,"&lt;&gt;")=0,"",SUMIF('English Scores- Leveled papers'!$H$4:$KM$4,CA$3,'English Scores- Leveled papers'!$H90:$KM90)))</f>
        <is>
          <t/>
        </is>
      </c>
      <c r="CB88" s="752" t="inlineStr">
        <f aca="false">IF($B88="","",IF(COUNTIFS('English Scores- Leveled papers'!$H$4:$KM$4,CB$3,'English Scores- Leveled papers'!$H90:$KM90,"&lt;&gt;")=0,"",SUMIF('English Scores- Leveled papers'!$H$4:$KM$4,CB$3,'English Scores- Leveled papers'!$H90:$KM90)))</f>
        <is>
          <t/>
        </is>
      </c>
      <c r="CC88" s="752" t="inlineStr">
        <f aca="false">IF($B88="","",IF(COUNTIFS('English Scores- Leveled papers'!$H$4:$KM$4,CC$3,'English Scores- Leveled papers'!$H90:$KM90,"&lt;&gt;")=0,"",SUMIF('English Scores- Leveled papers'!$H$4:$KM$4,CC$3,'English Scores- Leveled papers'!$H90:$KM90)))</f>
        <is>
          <t/>
        </is>
      </c>
      <c r="CD88" s="752" t="inlineStr">
        <f aca="false">IF($B88="","",IF(COUNTIFS('English Scores- Leveled papers'!$H$4:$KM$4,CD$3,'English Scores- Leveled papers'!$H90:$KM90,"&lt;&gt;")=0,"",SUMIF('English Scores- Leveled papers'!$H$4:$KM$4,CD$3,'English Scores- Leveled papers'!$H90:$KM90)))</f>
        <is>
          <t/>
        </is>
      </c>
      <c r="CE88" s="752" t="inlineStr">
        <f aca="false">IF($B88="","",IF(COUNTIFS('English Scores- Leveled papers'!$H$4:$KM$4,CE$3,'English Scores- Leveled papers'!$H90:$KM90,"&lt;&gt;")=0,"",SUMIF('English Scores- Leveled papers'!$H$4:$KM$4,CE$3,'English Scores- Leveled papers'!$H90:$KM90)))</f>
        <is>
          <t/>
        </is>
      </c>
      <c r="CF88" s="752" t="inlineStr">
        <f aca="false">IF($B88="","",IF(COUNTIFS('English Scores- Leveled papers'!$H$4:$KM$4,CF$3,'English Scores- Leveled papers'!$H90:$KM90,"&lt;&gt;")=0,"",SUMIF('English Scores- Leveled papers'!$H$4:$KM$4,CF$3,'English Scores- Leveled papers'!$H90:$KM90)))</f>
        <is>
          <t/>
        </is>
      </c>
      <c r="CG88" s="319" t="inlineStr">
        <f aca="false">IF($B88="","",IF(COUNTIFS('English Scores- Leveled papers'!$H$4:$KM$4,CG$3,'English Scores- Leveled papers'!$H90:$KM90,"&lt;&gt;")=0,"",SUMIF('English Scores- Leveled papers'!$H$4:$KM$4,CG$3,'English Scores- Leveled papers'!$H90:$KM90)))</f>
        <is>
          <t/>
        </is>
      </c>
      <c r="CH88" s="319" t="inlineStr">
        <f aca="false">IF($B88="","",IF(COUNTIFS('English Scores- Leveled papers'!$H$4:$KM$4,CH$3,'English Scores- Leveled papers'!$H90:$KM90,"&lt;&gt;")=0,"",SUMIF('English Scores- Leveled papers'!$H$4:$KM$4,CH$3,'English Scores- Leveled papers'!$H90:$KM90)))</f>
        <is>
          <t/>
        </is>
      </c>
      <c r="CI88" s="319" t="inlineStr">
        <f aca="false">IF($B88="","",IF(COUNTIFS('English Scores- Leveled papers'!$H$4:$KM$4,CI$3,'English Scores- Leveled papers'!$H90:$KM90,"&lt;&gt;")=0,"",SUMIF('English Scores- Leveled papers'!$H$4:$KM$4,CI$3,'English Scores- Leveled papers'!$H90:$KM90)))</f>
        <is>
          <t/>
        </is>
      </c>
      <c r="CJ88" s="319" t="inlineStr">
        <f aca="false">IF($B88="","",IF(COUNTIFS('English Scores- Leveled papers'!$H$4:$KM$4,CJ$3,'English Scores- Leveled papers'!$H90:$KM90,"&lt;&gt;")=0,"",SUMIF('English Scores- Leveled papers'!$H$4:$KM$4,CJ$3,'English Scores- Leveled papers'!$H90:$KM90)))</f>
        <is>
          <t/>
        </is>
      </c>
      <c r="CK88" s="319" t="inlineStr">
        <f aca="false">IF($B88="","",IF(COUNTIFS('English Scores- Leveled papers'!$H$4:$KM$4,CK$3,'English Scores- Leveled papers'!$H90:$KM90,"&lt;&gt;")=0,"",SUMIF('English Scores- Leveled papers'!$H$4:$KM$4,CK$3,'English Scores- Leveled papers'!$H90:$KM90)))</f>
        <is>
          <t/>
        </is>
      </c>
      <c r="CL88" s="752" t="inlineStr">
        <f aca="false">IF($B88="","",IF(COUNTIFS('English Scores- Leveled papers'!$H$4:$KM$4,CL$3,'English Scores- Leveled papers'!$H90:$KM90,"&lt;&gt;")=0,"",SUMIF('English Scores- Leveled papers'!$H$4:$KM$4,CL$3,'English Scores- Leveled papers'!$H90:$KM90)))</f>
        <is>
          <t/>
        </is>
      </c>
      <c r="CM88" s="752" t="inlineStr">
        <f aca="false">IF($B88="","",IF(COUNTIFS('English Scores- Leveled papers'!$H$4:$KM$4,CM$3,'English Scores- Leveled papers'!$H90:$KM90,"&lt;&gt;")=0,"",SUMIF('English Scores- Leveled papers'!$H$4:$KM$4,CM$3,'English Scores- Leveled papers'!$H90:$KM90)))</f>
        <is>
          <t/>
        </is>
      </c>
      <c r="CN88" s="752" t="inlineStr">
        <f aca="false">IF($B88="","",IF(COUNTIFS('English Scores- Leveled papers'!$H$4:$KM$4,CN$3,'English Scores- Leveled papers'!$H90:$KM90,"&lt;&gt;")=0,"",SUMIF('English Scores- Leveled papers'!$H$4:$KM$4,CN$3,'English Scores- Leveled papers'!$H90:$KM90)))</f>
        <is>
          <t/>
        </is>
      </c>
      <c r="CO88" s="752" t="inlineStr">
        <f aca="false">IF($B88="","",IF(COUNTIFS('English Scores- Leveled papers'!$H$4:$KM$4,CO$3,'English Scores- Leveled papers'!$H90:$KM90,"&lt;&gt;")=0,"",SUMIF('English Scores- Leveled papers'!$H$4:$KM$4,CO$3,'English Scores- Leveled papers'!$H90:$KM90)))</f>
        <is>
          <t/>
        </is>
      </c>
      <c r="CP88" s="752" t="inlineStr">
        <f aca="false">IF($B88="","",IF(COUNTIFS('English Scores- Leveled papers'!$H$4:$KM$4,CP$3,'English Scores- Leveled papers'!$H90:$KM90,"&lt;&gt;")=0,"",SUMIF('English Scores- Leveled papers'!$H$4:$KM$4,CP$3,'English Scores- Leveled papers'!$H90:$KM90)))</f>
        <is>
          <t/>
        </is>
      </c>
      <c r="CQ88" s="752" t="inlineStr">
        <f aca="false">IF($B88="","",IF(COUNTIFS('English Scores- Leveled papers'!$H$4:$KM$4,CQ$3,'English Scores- Leveled papers'!$H90:$KM90,"&lt;&gt;")=0,"",SUMIF('English Scores- Leveled papers'!$H$4:$KM$4,CQ$3,'English Scores- Leveled papers'!$H90:$KM90)))</f>
        <is>
          <t/>
        </is>
      </c>
      <c r="CR88" s="752" t="inlineStr">
        <f aca="false">IF($B88="","",IF(COUNTIFS('English Scores- Leveled papers'!$H$4:$KM$4,CR$3,'English Scores- Leveled papers'!$H90:$KM90,"&lt;&gt;")=0,"",SUMIF('English Scores- Leveled papers'!$H$4:$KM$4,CR$3,'English Scores- Leveled papers'!$H90:$KM90)))</f>
        <is>
          <t/>
        </is>
      </c>
      <c r="CS88" s="752" t="inlineStr">
        <f aca="false">IF($B88="","",IF(COUNTIFS('English Scores- Leveled papers'!$H$4:$KM$4,CS$3,'English Scores- Leveled papers'!$H90:$KM90,"&lt;&gt;")=0,"",SUMIF('English Scores- Leveled papers'!$H$4:$KM$4,CS$3,'English Scores- Leveled papers'!$H90:$KM90)))</f>
        <is>
          <t/>
        </is>
      </c>
      <c r="CT88" s="319" t="inlineStr">
        <f aca="false">IF($B88="","",IF(COUNTIFS('English Scores- Leveled papers'!$H$4:$KM$4,CT$3,'English Scores- Leveled papers'!$H90:$KM90,"&lt;&gt;")=0,"",SUMIF('English Scores- Leveled papers'!$H$4:$KM$4,CT$3,'English Scores- Leveled papers'!$H90:$KM90)))</f>
        <is>
          <t/>
        </is>
      </c>
      <c r="CU88" s="319" t="inlineStr">
        <f aca="false">IF($B88="","",IF(COUNTIFS('English Scores- Leveled papers'!$H$4:$KM$4,CU$3,'English Scores- Leveled papers'!$H90:$KM90,"&lt;&gt;")=0,"",SUMIF('English Scores- Leveled papers'!$H$4:$KM$4,CU$3,'English Scores- Leveled papers'!$H90:$KM90)))</f>
        <is>
          <t/>
        </is>
      </c>
      <c r="CV88" s="319" t="inlineStr">
        <f aca="false">IF($B88="","",IF(COUNTIFS('English Scores- Leveled papers'!$H$4:$KM$4,CV$3,'English Scores- Leveled papers'!$H90:$KM90,"&lt;&gt;")=0,"",SUMIF('English Scores- Leveled papers'!$H$4:$KM$4,CV$3,'English Scores- Leveled papers'!$H90:$KM90)))</f>
        <is>
          <t/>
        </is>
      </c>
      <c r="CW88" s="319" t="inlineStr">
        <f aca="false">IF($B88="","",IF(COUNTIFS('English Scores- Leveled papers'!$H$4:$KM$4,CW$3,'English Scores- Leveled papers'!$H90:$KM90,"&lt;&gt;")=0,"",SUMIF('English Scores- Leveled papers'!$H$4:$KM$4,CW$3,'English Scores- Leveled papers'!$H90:$KM90)))</f>
        <is>
          <t/>
        </is>
      </c>
      <c r="CX88" s="319" t="inlineStr">
        <f aca="false">IF($B88="","",IF(COUNTIFS('English Scores- Leveled papers'!$H$4:$KM$4,CX$3,'English Scores- Leveled papers'!$H90:$KM90,"&lt;&gt;")=0,"",SUMIF('English Scores- Leveled papers'!$H$4:$KM$4,CX$3,'English Scores- Leveled papers'!$H90:$KM90)))</f>
        <is>
          <t/>
        </is>
      </c>
      <c r="CY88" s="319" t="inlineStr">
        <f aca="false">IF($B88="","",IF(COUNTIFS('English Scores- Leveled papers'!$H$4:$KM$4,CY$3,'English Scores- Leveled papers'!$H90:$KM90,"&lt;&gt;")=0,"",SUMIF('English Scores- Leveled papers'!$H$4:$KM$4,CY$3,'English Scores- Leveled papers'!$H90:$KM90)))</f>
        <is>
          <t/>
        </is>
      </c>
      <c r="CZ88" s="319" t="inlineStr">
        <f aca="false">IF($B88="","",IF(COUNTIFS('English Scores- Leveled papers'!$H$4:$KM$4,CZ$3,'English Scores- Leveled papers'!$H90:$KM90,"&lt;&gt;")=0,"",SUMIF('English Scores- Leveled papers'!$H$4:$KM$4,CZ$3,'English Scores- Leveled papers'!$H90:$KM90)))</f>
        <is>
          <t/>
        </is>
      </c>
      <c r="DA88" s="319" t="inlineStr">
        <f aca="false">IF($B88="","",IF(COUNTIFS('English Scores- Leveled papers'!$H$4:$KM$4,DA$3,'English Scores- Leveled papers'!$H90:$KM90,"&lt;&gt;")=0,"",SUMIF('English Scores- Leveled papers'!$H$4:$KM$4,DA$3,'English Scores- Leveled papers'!$H90:$KM90)))</f>
        <is>
          <t/>
        </is>
      </c>
      <c r="DB88" s="319" t="inlineStr">
        <f aca="false">IF($B88="","",IF(COUNTIFS('English Scores- Leveled papers'!$H$4:$KM$4,DB$3,'English Scores- Leveled papers'!$H90:$KM90,"&lt;&gt;")=0,"",SUMIF('English Scores- Leveled papers'!$H$4:$KM$4,DB$3,'English Scores- Leveled papers'!$H90:$KM90)))</f>
        <is>
          <t/>
        </is>
      </c>
      <c r="DC88" s="319" t="inlineStr">
        <f aca="false">IF($B88="","",IF(COUNTIFS('English Scores- Leveled papers'!$H$4:$KM$4,DC$3,'English Scores- Leveled papers'!$H90:$KM90,"&lt;&gt;")=0,"",SUMIF('English Scores- Leveled papers'!$H$4:$KM$4,DC$3,'English Scores- Leveled papers'!$H90:$KM90)))</f>
        <is>
          <t/>
        </is>
      </c>
      <c r="DD88" s="319" t="inlineStr">
        <f aca="false">IF($B88="","",IF(COUNTIFS('English Scores- Leveled papers'!$H$4:$KM$4,DD$3,'English Scores- Leveled papers'!$H90:$KM90,"&lt;&gt;")=0,"",SUMIF('English Scores- Leveled papers'!$H$4:$KM$4,DD$3,'English Scores- Leveled papers'!$H90:$KM90)))</f>
        <is>
          <t/>
        </is>
      </c>
      <c r="DE88" s="319" t="inlineStr">
        <f aca="false">IF($B88="","",IF(COUNTIFS('English Scores- Leveled papers'!$H$4:$KM$4,DE$3,'English Scores- Leveled papers'!$H90:$KM90,"&lt;&gt;")=0,"",SUMIF('English Scores- Leveled papers'!$H$4:$KM$4,DE$3,'English Scores- Leveled papers'!$H90:$KM90)))</f>
        <is>
          <t/>
        </is>
      </c>
      <c r="DF88" s="752" t="inlineStr">
        <f aca="false">IF($B88="","",IF(COUNTIFS('English Scores- Leveled papers'!$H$4:$KM$4,DF$3,'English Scores- Leveled papers'!$H90:$KM90,"&lt;&gt;")=0,"",SUMIF('English Scores- Leveled papers'!$H$4:$KM$4,DF$3,'English Scores- Leveled papers'!$H90:$KM90)))</f>
        <is>
          <t/>
        </is>
      </c>
      <c r="DG88" s="752" t="inlineStr">
        <f aca="false">IF($B88="","",IF(COUNTIFS('English Scores- Leveled papers'!$H$4:$KM$4,DG$3,'English Scores- Leveled papers'!$H90:$KM90,"&lt;&gt;")=0,"",SUMIF('English Scores- Leveled papers'!$H$4:$KM$4,DG$3,'English Scores- Leveled papers'!$H90:$KM90)))</f>
        <is>
          <t/>
        </is>
      </c>
      <c r="DH88" s="752" t="inlineStr">
        <f aca="false">IF($B88="","",IF(COUNTIFS('English Scores- Leveled papers'!$H$4:$KM$4,DH$3,'English Scores- Leveled papers'!$H90:$KM90,"&lt;&gt;")=0,"",SUMIF('English Scores- Leveled papers'!$H$4:$KM$4,DH$3,'English Scores- Leveled papers'!$H90:$KM90)))</f>
        <is>
          <t/>
        </is>
      </c>
      <c r="DI88" s="752" t="inlineStr">
        <f aca="false">IF($B88="","",IF(COUNTIFS('English Scores- Leveled papers'!$H$4:$KM$4,DI$3,'English Scores- Leveled papers'!$H90:$KM90,"&lt;&gt;")=0,"",SUMIF('English Scores- Leveled papers'!$H$4:$KM$4,DI$3,'English Scores- Leveled papers'!$H90:$KM90)))</f>
        <is>
          <t/>
        </is>
      </c>
      <c r="DJ88" s="752" t="inlineStr">
        <f aca="false">IF($B88="","",IF(COUNTIFS('English Scores- Leveled papers'!$H$4:$KM$4,DJ$3,'English Scores- Leveled papers'!$H90:$KM90,"&lt;&gt;")=0,"",SUMIF('English Scores- Leveled papers'!$H$4:$KM$4,DJ$3,'English Scores- Leveled papers'!$H90:$KM90)))</f>
        <is>
          <t/>
        </is>
      </c>
      <c r="DK88" s="752" t="inlineStr">
        <f aca="false">IF($B88="","",IF(COUNTIFS('English Scores- Leveled papers'!$H$4:$KM$4,DK$3,'English Scores- Leveled papers'!$H90:$KM90,"&lt;&gt;")=0,"",SUMIF('English Scores- Leveled papers'!$H$4:$KM$4,DK$3,'English Scores- Leveled papers'!$H90:$KM90)))</f>
        <is>
          <t/>
        </is>
      </c>
      <c r="DL88" s="752" t="inlineStr">
        <f aca="false">IF($B88="","",IF(COUNTIFS('English Scores- Leveled papers'!$H$4:$KM$4,DL$3,'English Scores- Leveled papers'!$H90:$KM90,"&lt;&gt;")=0,"",SUMIF('English Scores- Leveled papers'!$H$4:$KM$4,DL$3,'English Scores- Leveled papers'!$H90:$KM90)))</f>
        <is>
          <t/>
        </is>
      </c>
      <c r="DM88" s="752" t="inlineStr">
        <f aca="false">IF($B88="","",IF(COUNTIFS('English Scores- Leveled papers'!$H$4:$KM$4,DM$3,'English Scores- Leveled papers'!$H90:$KM90,"&lt;&gt;")=0,"",SUMIF('English Scores- Leveled papers'!$H$4:$KM$4,DM$3,'English Scores- Leveled papers'!$H90:$KM90)))</f>
        <is>
          <t/>
        </is>
      </c>
      <c r="DN88" s="752" t="inlineStr">
        <f aca="false">IF($B88="","",IF(COUNTIFS('English Scores- Leveled papers'!$H$4:$KM$4,DN$3,'English Scores- Leveled papers'!$H90:$KM90,"&lt;&gt;")=0,"",SUMIF('English Scores- Leveled papers'!$H$4:$KM$4,DN$3,'English Scores- Leveled papers'!$H90:$KM90)))</f>
        <is>
          <t/>
        </is>
      </c>
      <c r="DO88" s="752" t="inlineStr">
        <f aca="false">IF($B88="","",IF(COUNTIFS('English Scores- Leveled papers'!$H$4:$KM$4,DO$3,'English Scores- Leveled papers'!$H90:$KM90,"&lt;&gt;")=0,"",SUMIF('English Scores- Leveled papers'!$H$4:$KM$4,DO$3,'English Scores- Leveled papers'!$H90:$KM90)))</f>
        <is>
          <t/>
        </is>
      </c>
      <c r="DP88" s="752" t="inlineStr">
        <f aca="false">IF($B88="","",IF(COUNTIFS('English Scores- Leveled papers'!$H$4:$KM$4,DP$3,'English Scores- Leveled papers'!$H90:$KM90,"&lt;&gt;")=0,"",SUMIF('English Scores- Leveled papers'!$H$4:$KM$4,DP$3,'English Scores- Leveled papers'!$H90:$KM90)))</f>
        <is>
          <t/>
        </is>
      </c>
      <c r="DQ88" s="752" t="inlineStr">
        <f aca="false">IF($B88="","",IF(COUNTIFS('English Scores- Leveled papers'!$H$4:$KM$4,DQ$3,'English Scores- Leveled papers'!$H90:$KM90,"&lt;&gt;")=0,"",SUMIF('English Scores- Leveled papers'!$H$4:$KM$4,DQ$3,'English Scores- Leveled papers'!$H90:$KM90)))</f>
        <is>
          <t/>
        </is>
      </c>
      <c r="DR88" s="319" t="inlineStr">
        <f aca="false">IF($B88="","",IF(COUNTIFS('English Scores- Leveled papers'!$H$4:$KM$4,DR$3,'English Scores- Leveled papers'!$H90:$KM90,"&lt;&gt;")=0,"",SUMIF('English Scores- Leveled papers'!$H$4:$KM$4,DR$3,'English Scores- Leveled papers'!$H90:$KM90)))</f>
        <is>
          <t/>
        </is>
      </c>
      <c r="DS88" s="319" t="inlineStr">
        <f aca="false">IF($B88="","",IF(COUNTIFS('English Scores- Leveled papers'!$H$4:$KM$4,DS$3,'English Scores- Leveled papers'!$H90:$KM90,"&lt;&gt;")=0,"",SUMIF('English Scores- Leveled papers'!$H$4:$KM$4,DS$3,'English Scores- Leveled papers'!$H90:$KM90)))</f>
        <is>
          <t/>
        </is>
      </c>
      <c r="DT88" s="319" t="inlineStr">
        <f aca="false">IF($B88="","",IF(COUNTIFS('English Scores- Leveled papers'!$H$4:$KM$4,DT$3,'English Scores- Leveled papers'!$H90:$KM90,"&lt;&gt;")=0,"",SUMIF('English Scores- Leveled papers'!$H$4:$KM$4,DT$3,'English Scores- Leveled papers'!$H90:$KM90)))</f>
        <is>
          <t/>
        </is>
      </c>
      <c r="DU88" s="319" t="inlineStr">
        <f aca="false">IF($B88="","",IF(COUNTIFS('English Scores- Leveled papers'!$H$4:$KM$4,DU$3,'English Scores- Leveled papers'!$H90:$KM90,"&lt;&gt;")=0,"",SUMIF('English Scores- Leveled papers'!$H$4:$KM$4,DU$3,'English Scores- Leveled papers'!$H90:$KM90)))</f>
        <is>
          <t/>
        </is>
      </c>
      <c r="DV88" s="319" t="inlineStr">
        <f aca="false">IF($B88="","",IF(COUNTIFS('English Scores- Leveled papers'!$H$4:$KM$4,DV$3,'English Scores- Leveled papers'!$H90:$KM90,"&lt;&gt;")=0,"",SUMIF('English Scores- Leveled papers'!$H$4:$KM$4,DV$3,'English Scores- Leveled papers'!$H90:$KM90)))</f>
        <is>
          <t/>
        </is>
      </c>
      <c r="DW88" s="319" t="inlineStr">
        <f aca="false">IF($B88="","",IF(COUNTIFS('English Scores- Leveled papers'!$H$4:$KM$4,DW$3,'English Scores- Leveled papers'!$H90:$KM90,"&lt;&gt;")=0,"",SUMIF('English Scores- Leveled papers'!$H$4:$KM$4,DW$3,'English Scores- Leveled papers'!$H90:$KM90)))</f>
        <is>
          <t/>
        </is>
      </c>
      <c r="DX88" s="319" t="inlineStr">
        <f aca="false">IF($B88="","",IF(COUNTIFS('English Scores- Leveled papers'!$H$4:$KM$4,DX$3,'English Scores- Leveled papers'!$H90:$KM90,"&lt;&gt;")=0,"",SUMIF('English Scores- Leveled papers'!$H$4:$KM$4,DX$3,'English Scores- Leveled papers'!$H90:$KM90)))</f>
        <is>
          <t/>
        </is>
      </c>
      <c r="DY88" s="319" t="inlineStr">
        <f aca="false">IF($B88="","",IF(COUNTIFS('English Scores- Leveled papers'!$H$4:$KM$4,DY$3,'English Scores- Leveled papers'!$H90:$KM90,"&lt;&gt;")=0,"",SUMIF('English Scores- Leveled papers'!$H$4:$KM$4,DY$3,'English Scores- Leveled papers'!$H90:$KM90)))</f>
        <is>
          <t/>
        </is>
      </c>
      <c r="DZ88" s="319" t="inlineStr">
        <f aca="false">IF($B88="","",IF(COUNTIFS('English Scores- Leveled papers'!$H$4:$KM$4,DZ$3,'English Scores- Leveled papers'!$H90:$KM90,"&lt;&gt;")=0,"",SUMIF('English Scores- Leveled papers'!$H$4:$KM$4,DZ$3,'English Scores- Leveled papers'!$H90:$KM90)))</f>
        <is>
          <t/>
        </is>
      </c>
      <c r="EA88" s="319" t="inlineStr">
        <f aca="false">IF($B88="","",IF(COUNTIFS('English Scores- Leveled papers'!$H$4:$KM$4,EA$3,'English Scores- Leveled papers'!$H90:$KM90,"&lt;&gt;")=0,"",SUMIF('English Scores- Leveled papers'!$H$4:$KM$4,EA$3,'English Scores- Leveled papers'!$H90:$KM90)))</f>
        <is>
          <t/>
        </is>
      </c>
      <c r="EB88" s="319" t="inlineStr">
        <f aca="false">IF($B88="","",IF(COUNTIFS('English Scores- Leveled papers'!$H$4:$KM$4,EB$3,'English Scores- Leveled papers'!$H90:$KM90,"&lt;&gt;")=0,"",SUMIF('English Scores- Leveled papers'!$H$4:$KM$4,EB$3,'English Scores- Leveled papers'!$H90:$KM90)))</f>
        <is>
          <t/>
        </is>
      </c>
      <c r="EC88" s="319" t="inlineStr">
        <f aca="false">IF($B88="","",IF(COUNTIFS('English Scores- Leveled papers'!$H$4:$KM$4,EC$3,'English Scores- Leveled papers'!$H90:$KM90,"&lt;&gt;")=0,"",SUMIF('English Scores- Leveled papers'!$H$4:$KM$4,EC$3,'English Scores- Leveled papers'!$H90:$KM90)))</f>
        <is>
          <t/>
        </is>
      </c>
      <c r="ED88" s="752" t="inlineStr">
        <f aca="false">IF($B88="","",IF(COUNTIFS('English Scores- Leveled papers'!$H$4:$KM$4,ED$3,'English Scores- Leveled papers'!$H90:$KM90,"&lt;&gt;")=0,"",SUMIF('English Scores- Leveled papers'!$H$4:$KM$4,ED$3,'English Scores- Leveled papers'!$H90:$KM90)))</f>
        <is>
          <t/>
        </is>
      </c>
      <c r="EE88" s="752" t="inlineStr">
        <f aca="false">IF($B88="","",IF(COUNTIFS('English Scores- Leveled papers'!$H$4:$KM$4,EE$3,'English Scores- Leveled papers'!$H90:$KM90,"&lt;&gt;")=0,"",SUMIF('English Scores- Leveled papers'!$H$4:$KM$4,EE$3,'English Scores- Leveled papers'!$H90:$KM90)))</f>
        <is>
          <t/>
        </is>
      </c>
      <c r="EF88" s="752" t="inlineStr">
        <f aca="false">IF($B88="","",IF(COUNTIFS('English Scores- Leveled papers'!$H$4:$KM$4,EF$3,'English Scores- Leveled papers'!$H90:$KM90,"&lt;&gt;")=0,"",SUMIF('English Scores- Leveled papers'!$H$4:$KM$4,EF$3,'English Scores- Leveled papers'!$H90:$KM90)))</f>
        <is>
          <t/>
        </is>
      </c>
      <c r="EG88" s="752" t="inlineStr">
        <f aca="false">IF($B88="","",IF(COUNTIFS('English Scores- Leveled papers'!$H$4:$KM$4,EG$3,'English Scores- Leveled papers'!$H90:$KM90,"&lt;&gt;")=0,"",SUMIF('English Scores- Leveled papers'!$H$4:$KM$4,EG$3,'English Scores- Leveled papers'!$H90:$KM90)))</f>
        <is>
          <t/>
        </is>
      </c>
      <c r="EH88" s="752" t="inlineStr">
        <f aca="false">IF($B88="","",IF(COUNTIFS('English Scores- Leveled papers'!$H$4:$KM$4,EH$3,'English Scores- Leveled papers'!$H90:$KM90,"&lt;&gt;")=0,"",SUMIF('English Scores- Leveled papers'!$H$4:$KM$4,EH$3,'English Scores- Leveled papers'!$H90:$KM90)))</f>
        <is>
          <t/>
        </is>
      </c>
      <c r="EI88" s="752" t="inlineStr">
        <f aca="false">IF($B88="","",IF(COUNTIFS('English Scores- Leveled papers'!$H$4:$KM$4,EI$3,'English Scores- Leveled papers'!$H90:$KM90,"&lt;&gt;")=0,"",SUMIF('English Scores- Leveled papers'!$H$4:$KM$4,EI$3,'English Scores- Leveled papers'!$H90:$KM90)))</f>
        <is>
          <t/>
        </is>
      </c>
      <c r="EJ88" s="752" t="inlineStr">
        <f aca="false">IF($B88="","",IF(COUNTIFS('English Scores- Leveled papers'!$H$4:$KM$4,EJ$3,'English Scores- Leveled papers'!$H90:$KM90,"&lt;&gt;")=0,"",SUMIF('English Scores- Leveled papers'!$H$4:$KM$4,EJ$3,'English Scores- Leveled papers'!$H90:$KM90)))</f>
        <is>
          <t/>
        </is>
      </c>
      <c r="EK88" s="752" t="inlineStr">
        <f aca="false">IF($B88="","",IF(COUNTIFS('English Scores- Leveled papers'!$H$4:$KM$4,EK$3,'English Scores- Leveled papers'!$H90:$KM90,"&lt;&gt;")=0,"",SUMIF('English Scores- Leveled papers'!$H$4:$KM$4,EK$3,'English Scores- Leveled papers'!$H90:$KM90)))</f>
        <is>
          <t/>
        </is>
      </c>
      <c r="EL88" s="752" t="inlineStr">
        <f aca="false">IF($B88="","",IF(COUNTIFS('English Scores- Leveled papers'!$H$4:$KM$4,EL$3,'English Scores- Leveled papers'!$H90:$KM90,"&lt;&gt;")=0,"",SUMIF('English Scores- Leveled papers'!$H$4:$KM$4,EL$3,'English Scores- Leveled papers'!$H90:$KM90)))</f>
        <is>
          <t/>
        </is>
      </c>
      <c r="EM88" s="752" t="inlineStr">
        <f aca="false">IF($B88="","",IF(COUNTIFS('English Scores- Leveled papers'!$H$4:$KM$4,EM$3,'English Scores- Leveled papers'!$H90:$KM90,"&lt;&gt;")=0,"",SUMIF('English Scores- Leveled papers'!$H$4:$KM$4,EM$3,'English Scores- Leveled papers'!$H90:$KM90)))</f>
        <is>
          <t/>
        </is>
      </c>
      <c r="EN88" s="752" t="inlineStr">
        <f aca="false">IF($B88="","",IF(COUNTIFS('English Scores- Leveled papers'!$H$4:$KM$4,EN$3,'English Scores- Leveled papers'!$H90:$KM90,"&lt;&gt;")=0,"",SUMIF('English Scores- Leveled papers'!$H$4:$KM$4,EN$3,'English Scores- Leveled papers'!$H90:$KM90)))</f>
        <is>
          <t/>
        </is>
      </c>
      <c r="EO88" s="752" t="inlineStr">
        <f aca="false">IF($B88="","",IF(COUNTIFS('English Scores- Leveled papers'!$H$4:$KM$4,EO$3,'English Scores- Leveled papers'!$H90:$KM90,"&lt;&gt;")=0,"",SUMIF('English Scores- Leveled papers'!$H$4:$KM$4,EO$3,'English Scores- Leveled papers'!$H90:$KM90)))</f>
        <is>
          <t/>
        </is>
      </c>
      <c r="EP88" s="752" t="inlineStr">
        <f aca="false">IF($B88="","",IF(COUNTIFS('English Scores- Leveled papers'!$H$4:$KM$4,EP$3,'English Scores- Leveled papers'!$H90:$KM90,"&lt;&gt;")=0,"",SUMIF('English Scores- Leveled papers'!$H$4:$KM$4,EP$3,'English Scores- Leveled papers'!$H90:$KM90)))</f>
        <is>
          <t/>
        </is>
      </c>
    </row>
    <row r="89" customFormat="false" ht="12.75" hidden="false" customHeight="true" outlineLevel="0" collapsed="false">
      <c r="A89" s="315" t="n">
        <v>85</v>
      </c>
      <c r="B89" s="315" t="inlineStr">
        <f aca="false">'English Scores- Leveled papers'!B91</f>
        <is>
          <t/>
        </is>
      </c>
      <c r="C89" s="751" t="e">
        <f aca="false">IF('RC Mastery Check+Question type'!D89="","",IF(OR('RC Mastery Check+Question type'!D89=-0.5,'RC Mastery Check+Question type'!D89=0,'RC Mastery Check+Question type'!D89=0.2,'RC Mastery Check+Question type'!D89=0.5),"NR",'cover sheet'!#ref!))</f>
        <v>#VALUE!</v>
      </c>
      <c r="D89" s="316" t="inlineStr">
        <f aca="false">IF(OR(B89="",COUNT('English Scores- Leveled papers'!AJ91:KM91)=0),"",IF((AND(R89&gt;=(70/100),R89&lt;1.1)),9,IF(AND(Q89&gt;=(70/100),Q89&lt;1.1),8,IF(AND(P89&gt;=(70/100),P89&lt;1.1),7,IF(AND(O89&gt;=(70/100),O89&lt;1.1),6,IF(AND(N89&gt;=0.7,N89&lt;1.1),5,IF(AND(M89&gt;=0.7,M89&lt;1.1),5,IF(AND(L89&gt;=0.7,L89&lt;1.1),4,IF(AND(K89&gt;=0.7,K89&lt;1.1),4,IF(AND(J89&gt;=0.7,J89&lt;1.1),3,IF(AND(I89&gt;=0.7,I89&lt;1.1),3,IF(AND(H89&gt;=0.7,H89&lt;1.1),2,IF(AND(G89&gt;=0.7,G89&lt;1.1),2,IF(AND(F89&gt;=0.7,F89&lt;1.1),1,IF(AND(E89&gt;=0.7,E89&lt;1.1),1,IF(COUNT('English Scores- Leveled papers'!AJ91:AK91)=0,"","NR"))))))))))))))))</f>
        <is>
          <t/>
        </is>
      </c>
      <c r="E89" s="318" t="str">
        <f aca="false">IF((B89=""),"",IF(COUNT(S89:W89)=0,"",ROUND(SUM(S89:W89)/SUM($S$2:$W$2),1)))</f>
        <v/>
      </c>
      <c r="F89" s="318" t="str">
        <f aca="false">IF((B89=""),"",IF(COUNT(X89:AB89)=0,"",ROUND(SUM(X89:AB89)/SUM($X$2:$AB$2),1)))</f>
        <v/>
      </c>
      <c r="G89" s="318" t="str">
        <f aca="false">IFERROR(IF((B89=""),"",IF(COUNT(AC89:AH89)=0,"",ROUND(SUM(AC89:AH89)/SUM($AC$2:$AH$2),1))),"")</f>
        <v/>
      </c>
      <c r="H89" s="318" t="str">
        <f aca="false">IFERROR(IF((B89=""),"",IF(COUNT(AI89:AN89)=0,"",ROUND(SUM(AI89:AN89)/SUM($AI$2:$AN$2),1))),0)</f>
        <v/>
      </c>
      <c r="I89" s="318" t="str">
        <f aca="false">IFERROR(IF((B89=""),"",IF(COUNT(AO89:AY89)=0,"",ROUND(SUM(AO89:AY89)/SUM($AO$2:$AY$2),1))),0)</f>
        <v/>
      </c>
      <c r="J89" s="318" t="str">
        <f aca="false">IFERROR(IF((B89=""),"",IF(COUNT(AZ89:BO89)=0,"",ROUND(SUM(AZ89:BO89)/SUM($AZ$2:$BO$2),1))),0)</f>
        <v/>
      </c>
      <c r="K89" s="318" t="str">
        <f aca="false">IFERROR(IF((B89=""),"",IF(COUNT(BP89:BW89)=0,"",ROUND(SUM(BP89:BW89)/SUM($BP$2:$BW$2),1))),0)</f>
        <v/>
      </c>
      <c r="L89" s="318" t="str">
        <f aca="false">IFERROR(IF((B89=""),"",IF(COUNT(BX89:CF89)=0,"",ROUND(SUM(BX89:CF89)/SUM($BX$2:$CF$2),1))),0)</f>
        <v/>
      </c>
      <c r="M89" s="318" t="str">
        <f aca="false">IFERROR(IF((B89=""),"",IF(COUNT(CG89:CK89)=0,"",ROUND(SUM(CG89:CK89)/SUM($CG$2:$CK$2),1))),0)</f>
        <v/>
      </c>
      <c r="N89" s="318" t="str">
        <f aca="false">IFERROR(IF((B89=""),"",IF(COUNT(CL89:CS89)=0,"",ROUND(SUM(CL89:CS89)/SUM($CL$2:$CS$2),1))),0)</f>
        <v/>
      </c>
      <c r="O89" s="318" t="str">
        <f aca="false">IFERROR(IF((B89=""),"",IF(COUNT(CT89:DE89)=0,"",ROUND(SUM(CT89:DE89)/SUM($CT$2:$DE$2),1))),0)</f>
        <v/>
      </c>
      <c r="P89" s="318" t="str">
        <f aca="false">IFERROR(IF((B89=""),"",IF(COUNT(DF89:DQ89)=0,"",ROUND(SUM(DF89:DQ89)/SUM($DF$2:$DQ$2),1))),0)</f>
        <v/>
      </c>
      <c r="Q89" s="318" t="str">
        <f aca="false">IFERROR(IF((B89=""),"",IF(COUNT(DR89:EB89)=0,"",ROUND(SUM(DR89:EB89)/SUM($DR$2:$EB$2),1))),0)</f>
        <v/>
      </c>
      <c r="R89" s="318" t="str">
        <f aca="false">(IF((B89=""),"",IF(COUNT(ED89:EP89)=0,"",ROUND(SUM(ED89:EP89)/SUM($ED$2:$EP$2),1))))</f>
        <v/>
      </c>
      <c r="S89" s="319" t="inlineStr">
        <f aca="false">IF($B89="","",IF(COUNTIFS('English Scores- Leveled papers'!$H$4:$KM$4,S$3,'English Scores- Leveled papers'!$H91:$KM91,"&lt;&gt;")=0,"",SUMIF('English Scores- Leveled papers'!$H$4:$KM$4,S$3,'English Scores- Leveled papers'!$H91:$KM91)))</f>
        <is>
          <t/>
        </is>
      </c>
      <c r="T89" s="319" t="inlineStr">
        <f aca="false">IF($B89="","",IF(COUNTIFS('English Scores- Leveled papers'!$H$4:$KM$4,T$3,'English Scores- Leveled papers'!$H91:$KM91,"&lt;&gt;")=0,"",SUMIF('English Scores- Leveled papers'!$H$4:$KM$4,T$3,'English Scores- Leveled papers'!$H91:$KM91)))</f>
        <is>
          <t/>
        </is>
      </c>
      <c r="U89" s="319" t="inlineStr">
        <f aca="false">IF($B89="","",IF(COUNTIFS('English Scores- Leveled papers'!$H$4:$KM$4,U$3,'English Scores- Leveled papers'!$H91:$KM91,"&lt;&gt;")=0,"",SUMIF('English Scores- Leveled papers'!$H$4:$KM$4,U$3,'English Scores- Leveled papers'!$H91:$KM91)))</f>
        <is>
          <t/>
        </is>
      </c>
      <c r="V89" s="319" t="inlineStr">
        <f aca="false">IF($B89="","",IF(COUNTIFS('English Scores- Leveled papers'!$H$4:$KM$4,V$3,'English Scores- Leveled papers'!$H91:$KM91,"&lt;&gt;")=0,"",SUMIF('English Scores- Leveled papers'!$H$4:$KM$4,V$3,'English Scores- Leveled papers'!$H91:$KM91)))</f>
        <is>
          <t/>
        </is>
      </c>
      <c r="W89" s="319" t="inlineStr">
        <f aca="false">IF($B89="","",IF(COUNTIFS('English Scores- Leveled papers'!$H$4:$KM$4,W$3,'English Scores- Leveled papers'!$H91:$KM91,"&lt;&gt;")=0,"",SUMIF('English Scores- Leveled papers'!$H$4:$KM$4,W$3,'English Scores- Leveled papers'!$H91:$KM91)))</f>
        <is>
          <t/>
        </is>
      </c>
      <c r="X89" s="752" t="inlineStr">
        <f aca="false">IF($B89="","",IF(COUNTIFS('English Scores- Leveled papers'!$H$4:$KM$4,X$3,'English Scores- Leveled papers'!$H91:$KM91,"&lt;&gt;")=0,"",SUMIF('English Scores- Leveled papers'!$H$4:$KM$4,X$3,'English Scores- Leveled papers'!$H91:$KM91)))</f>
        <is>
          <t/>
        </is>
      </c>
      <c r="Y89" s="752" t="inlineStr">
        <f aca="false">IF($B89="","",IF(COUNTIFS('English Scores- Leveled papers'!$H$4:$KM$4,Y$3,'English Scores- Leveled papers'!$H91:$KM91,"&lt;&gt;")=0,"",SUMIF('English Scores- Leveled papers'!$H$4:$KM$4,Y$3,'English Scores- Leveled papers'!$H91:$KM91)))</f>
        <is>
          <t/>
        </is>
      </c>
      <c r="Z89" s="752" t="inlineStr">
        <f aca="false">IF($B89="","",IF(COUNTIFS('English Scores- Leveled papers'!$H$4:$KM$4,Z$3,'English Scores- Leveled papers'!$H91:$KM91,"&lt;&gt;")=0,"",SUMIF('English Scores- Leveled papers'!$H$4:$KM$4,Z$3,'English Scores- Leveled papers'!$H91:$KM91)))</f>
        <is>
          <t/>
        </is>
      </c>
      <c r="AA89" s="752" t="inlineStr">
        <f aca="false">IF($B89="","",IF(COUNTIFS('English Scores- Leveled papers'!$H$4:$KM$4,AA$3,'English Scores- Leveled papers'!$H91:$KM91,"&lt;&gt;")=0,"",SUMIF('English Scores- Leveled papers'!$H$4:$KM$4,AA$3,'English Scores- Leveled papers'!$H91:$KM91)))</f>
        <is>
          <t/>
        </is>
      </c>
      <c r="AB89" s="752" t="inlineStr">
        <f aca="false">IF($B89="","",IF(COUNTIFS('English Scores- Leveled papers'!$H$4:$KM$4,AB$3,'English Scores- Leveled papers'!$H91:$KM91,"&lt;&gt;")=0,"",SUMIF('English Scores- Leveled papers'!$H$4:$KM$4,AB$3,'English Scores- Leveled papers'!$H91:$KM91)))</f>
        <is>
          <t/>
        </is>
      </c>
      <c r="AC89" s="319" t="inlineStr">
        <f aca="false">IF($B89="","",IF(COUNTIFS('English Scores- Leveled papers'!$H$4:$KM$4,AC$3,'English Scores- Leveled papers'!$H91:$KM91,"&lt;&gt;")=0,"",SUMIF('English Scores- Leveled papers'!$H$4:$KM$4,AC$3,'English Scores- Leveled papers'!$H91:$KM91)))</f>
        <is>
          <t/>
        </is>
      </c>
      <c r="AD89" s="319" t="inlineStr">
        <f aca="false">IF($B89="","",IF(COUNTIFS('English Scores- Leveled papers'!$H$4:$KM$4,AD$3,'English Scores- Leveled papers'!$H91:$KM91,"&lt;&gt;")=0,"",SUMIF('English Scores- Leveled papers'!$H$4:$KM$4,AD$3,'English Scores- Leveled papers'!$H91:$KM91)))</f>
        <is>
          <t/>
        </is>
      </c>
      <c r="AE89" s="319" t="inlineStr">
        <f aca="false">IF($B89="","",IF(COUNTIFS('English Scores- Leveled papers'!$H$4:$KM$4,AE$3,'English Scores- Leveled papers'!$H91:$KM91,"&lt;&gt;")=0,"",SUMIF('English Scores- Leveled papers'!$H$4:$KM$4,AE$3,'English Scores- Leveled papers'!$H91:$KM91)))</f>
        <is>
          <t/>
        </is>
      </c>
      <c r="AF89" s="319" t="inlineStr">
        <f aca="false">IF($B89="","",IF(COUNTIFS('English Scores- Leveled papers'!$H$4:$KM$4,AF$3,'English Scores- Leveled papers'!$H91:$KM91,"&lt;&gt;")=0,"",SUMIF('English Scores- Leveled papers'!$H$4:$KM$4,AF$3,'English Scores- Leveled papers'!$H91:$KM91)))</f>
        <is>
          <t/>
        </is>
      </c>
      <c r="AG89" s="319" t="inlineStr">
        <f aca="false">IF($B89="","",IF(COUNTIFS('English Scores- Leveled papers'!$H$4:$KM$4,AG$3,'English Scores- Leveled papers'!$H91:$KM91,"&lt;&gt;")=0,"",SUMIF('English Scores- Leveled papers'!$H$4:$KM$4,AG$3,'English Scores- Leveled papers'!$H91:$KM91)))</f>
        <is>
          <t/>
        </is>
      </c>
      <c r="AH89" s="319" t="inlineStr">
        <f aca="false">IF($B89="","",IF(COUNTIFS('English Scores- Leveled papers'!$H$4:$KM$4,AH$3,'English Scores- Leveled papers'!$H91:$KM91,"&lt;&gt;")=0,"",SUMIF('English Scores- Leveled papers'!$H$4:$KM$4,AH$3,'English Scores- Leveled papers'!$H91:$KM91)))</f>
        <is>
          <t/>
        </is>
      </c>
      <c r="AI89" s="752" t="inlineStr">
        <f aca="false">IF($B89="","",IF(COUNTIFS('English Scores- Leveled papers'!$H$4:$KM$4,AI$3,'English Scores- Leveled papers'!$H91:$KM91,"&lt;&gt;")=0,"",SUMIF('English Scores- Leveled papers'!$H$4:$KM$4,AI$3,'English Scores- Leveled papers'!$H91:$KM91)))</f>
        <is>
          <t/>
        </is>
      </c>
      <c r="AJ89" s="752" t="inlineStr">
        <f aca="false">IF($B89="","",IF(COUNTIFS('English Scores- Leveled papers'!$H$4:$KM$4,AJ$3,'English Scores- Leveled papers'!$H91:$KM91,"&lt;&gt;")=0,"",SUMIF('English Scores- Leveled papers'!$H$4:$KM$4,AJ$3,'English Scores- Leveled papers'!$H91:$KM91)))</f>
        <is>
          <t/>
        </is>
      </c>
      <c r="AK89" s="752" t="inlineStr">
        <f aca="false">IF($B89="","",IF(COUNTIFS('English Scores- Leveled papers'!$H$4:$KM$4,AK$3,'English Scores- Leveled papers'!$H91:$KM91,"&lt;&gt;")=0,"",SUMIF('English Scores- Leveled papers'!$H$4:$KM$4,AK$3,'English Scores- Leveled papers'!$H91:$KM91)))</f>
        <is>
          <t/>
        </is>
      </c>
      <c r="AL89" s="752" t="inlineStr">
        <f aca="false">IF($B89="","",IF(COUNTIFS('English Scores- Leveled papers'!$H$4:$KM$4,AL$3,'English Scores- Leveled papers'!$H91:$KM91,"&lt;&gt;")=0,"",SUMIF('English Scores- Leveled papers'!$H$4:$KM$4,AL$3,'English Scores- Leveled papers'!$H91:$KM91)))</f>
        <is>
          <t/>
        </is>
      </c>
      <c r="AM89" s="752" t="inlineStr">
        <f aca="false">IF($B89="","",IF(COUNTIFS('English Scores- Leveled papers'!$H$4:$KM$4,AM$3,'English Scores- Leveled papers'!$H91:$KM91,"&lt;&gt;")=0,"",SUMIF('English Scores- Leveled papers'!$H$4:$KM$4,AM$3,'English Scores- Leveled papers'!$H91:$KM91)))</f>
        <is>
          <t/>
        </is>
      </c>
      <c r="AN89" s="752" t="inlineStr">
        <f aca="false">IF($B89="","",IF(COUNTIFS('English Scores- Leveled papers'!$H$4:$KM$4,AN$3,'English Scores- Leveled papers'!$H91:$KM91,"&lt;&gt;")=0,"",SUMIF('English Scores- Leveled papers'!$H$4:$KM$4,AN$3,'English Scores- Leveled papers'!$H91:$KM91)))</f>
        <is>
          <t/>
        </is>
      </c>
      <c r="AO89" s="319" t="inlineStr">
        <f aca="false">IF($B89="","",IF(COUNTIFS('English Scores- Leveled papers'!$H$4:$KM$4,AO$3,'English Scores- Leveled papers'!$H91:$KM91,"&lt;&gt;")=0,"",SUMIF('English Scores- Leveled papers'!$H$4:$KM$4,AO$3,'English Scores- Leveled papers'!$H91:$KM91)))</f>
        <is>
          <t/>
        </is>
      </c>
      <c r="AP89" s="319" t="inlineStr">
        <f aca="false">IF($B89="","",IF(COUNTIFS('English Scores- Leveled papers'!$H$4:$KM$4,AP$3,'English Scores- Leveled papers'!$H91:$KM91,"&lt;&gt;")=0,"",SUMIF('English Scores- Leveled papers'!$H$4:$KM$4,AP$3,'English Scores- Leveled papers'!$H91:$KM91)))</f>
        <is>
          <t/>
        </is>
      </c>
      <c r="AQ89" s="319" t="inlineStr">
        <f aca="false">IF($B89="","",IF(COUNTIFS('English Scores- Leveled papers'!$H$4:$KM$4,AQ$3,'English Scores- Leveled papers'!$H91:$KM91,"&lt;&gt;")=0,"",SUMIF('English Scores- Leveled papers'!$H$4:$KM$4,AQ$3,'English Scores- Leveled papers'!$H91:$KM91)))</f>
        <is>
          <t/>
        </is>
      </c>
      <c r="AR89" s="319" t="inlineStr">
        <f aca="false">IF($B89="","",IF(COUNTIFS('English Scores- Leveled papers'!$H$4:$KM$4,AR$3,'English Scores- Leveled papers'!$H91:$KM91,"&lt;&gt;")=0,"",SUMIF('English Scores- Leveled papers'!$H$4:$KM$4,AR$3,'English Scores- Leveled papers'!$H91:$KM91)))</f>
        <is>
          <t/>
        </is>
      </c>
      <c r="AS89" s="319" t="inlineStr">
        <f aca="false">IF($B89="","",IF(COUNTIFS('English Scores- Leveled papers'!$H$4:$KM$4,AS$3,'English Scores- Leveled papers'!$H91:$KM91,"&lt;&gt;")=0,"",SUMIF('English Scores- Leveled papers'!$H$4:$KM$4,AS$3,'English Scores- Leveled papers'!$H91:$KM91)))</f>
        <is>
          <t/>
        </is>
      </c>
      <c r="AT89" s="319" t="inlineStr">
        <f aca="false">IF($B89="","",IF(COUNTIFS('English Scores- Leveled papers'!$H$4:$KM$4,AT$3,'English Scores- Leveled papers'!$H91:$KM91,"&lt;&gt;")=0,"",SUMIF('English Scores- Leveled papers'!$H$4:$KM$4,AT$3,'English Scores- Leveled papers'!$H91:$KM91)))</f>
        <is>
          <t/>
        </is>
      </c>
      <c r="AU89" s="319" t="inlineStr">
        <f aca="false">IF($B89="","",IF(COUNTIFS('English Scores- Leveled papers'!$H$4:$KM$4,AU$3,'English Scores- Leveled papers'!$H91:$KM91,"&lt;&gt;")=0,"",SUMIF('English Scores- Leveled papers'!$H$4:$KM$4,AU$3,'English Scores- Leveled papers'!$H91:$KM91)))</f>
        <is>
          <t/>
        </is>
      </c>
      <c r="AV89" s="319" t="inlineStr">
        <f aca="false">IF($B89="","",IF(COUNTIFS('English Scores- Leveled papers'!$H$4:$KM$4,AV$3,'English Scores- Leveled papers'!$H91:$KM91,"&lt;&gt;")=0,"",SUMIF('English Scores- Leveled papers'!$H$4:$KM$4,AV$3,'English Scores- Leveled papers'!$H91:$KM91)))</f>
        <is>
          <t/>
        </is>
      </c>
      <c r="AW89" s="319" t="inlineStr">
        <f aca="false">IF($B89="","",IF(COUNTIFS('English Scores- Leveled papers'!$H$4:$KM$4,AW$3,'English Scores- Leveled papers'!$H91:$KM91,"&lt;&gt;")=0,"",SUMIF('English Scores- Leveled papers'!$H$4:$KM$4,AW$3,'English Scores- Leveled papers'!$H91:$KM91)))</f>
        <is>
          <t/>
        </is>
      </c>
      <c r="AX89" s="319" t="inlineStr">
        <f aca="false">IF($B89="","",IF(COUNTIFS('English Scores- Leveled papers'!$H$4:$KM$4,AX$3,'English Scores- Leveled papers'!$H91:$KM91,"&lt;&gt;")=0,"",SUMIF('English Scores- Leveled papers'!$H$4:$KM$4,AX$3,'English Scores- Leveled papers'!$H91:$KM91)))</f>
        <is>
          <t/>
        </is>
      </c>
      <c r="AY89" s="319" t="inlineStr">
        <f aca="false">IF($B89="","",IF(COUNTIFS('English Scores- Leveled papers'!$H$4:$KM$4,AY$3,'English Scores- Leveled papers'!$H91:$KM91,"&lt;&gt;")=0,"",SUMIF('English Scores- Leveled papers'!$H$4:$KM$4,AY$3,'English Scores- Leveled papers'!$H91:$KM91)))</f>
        <is>
          <t/>
        </is>
      </c>
      <c r="AZ89" s="752" t="inlineStr">
        <f aca="false">IF($B89="","",IF(COUNTIFS('English Scores- Leveled papers'!$H$4:$KM$4,AZ$3,'English Scores- Leveled papers'!$H91:$KM91,"&lt;&gt;")=0,"",SUMIF('English Scores- Leveled papers'!$H$4:$KM$4,AZ$3,'English Scores- Leveled papers'!$H91:$KM91)))</f>
        <is>
          <t/>
        </is>
      </c>
      <c r="BA89" s="752" t="inlineStr">
        <f aca="false">IF($B89="","",IF(COUNTIFS('English Scores- Leveled papers'!$H$4:$KM$4,BA$3,'English Scores- Leveled papers'!$H91:$KM91,"&lt;&gt;")=0,"",SUMIF('English Scores- Leveled papers'!$H$4:$KM$4,BA$3,'English Scores- Leveled papers'!$H91:$KM91)))</f>
        <is>
          <t/>
        </is>
      </c>
      <c r="BB89" s="752" t="inlineStr">
        <f aca="false">IF($B89="","",IF(COUNTIFS('English Scores- Leveled papers'!$H$4:$KM$4,BB$3,'English Scores- Leveled papers'!$H91:$KM91,"&lt;&gt;")=0,"",SUMIF('English Scores- Leveled papers'!$H$4:$KM$4,BB$3,'English Scores- Leveled papers'!$H91:$KM91)))</f>
        <is>
          <t/>
        </is>
      </c>
      <c r="BC89" s="752" t="inlineStr">
        <f aca="false">IF($B89="","",IF(COUNTIFS('English Scores- Leveled papers'!$H$4:$KM$4,BC$3,'English Scores- Leveled papers'!$H91:$KM91,"&lt;&gt;")=0,"",SUMIF('English Scores- Leveled papers'!$H$4:$KM$4,BC$3,'English Scores- Leveled papers'!$H91:$KM91)))</f>
        <is>
          <t/>
        </is>
      </c>
      <c r="BD89" s="752"/>
      <c r="BE89" s="752"/>
      <c r="BF89" s="752" t="inlineStr">
        <f aca="false">IF($B89="","",IF(COUNTIFS('English Scores- Leveled papers'!$H$4:$KM$4,BF$3,'English Scores- Leveled papers'!$H91:$KM91,"&lt;&gt;")=0,"",SUMIF('English Scores- Leveled papers'!$H$4:$KM$4,BF$3,'English Scores- Leveled papers'!$H91:$KM91)))</f>
        <is>
          <t/>
        </is>
      </c>
      <c r="BG89" s="752" t="inlineStr">
        <f aca="false">IF($B89="","",IF(COUNTIFS('English Scores- Leveled papers'!$H$4:$KM$4,BG$3,'English Scores- Leveled papers'!$H91:$KM91,"&lt;&gt;")=0,"",SUMIF('English Scores- Leveled papers'!$H$4:$KM$4,BG$3,'English Scores- Leveled papers'!$H91:$KM91)))</f>
        <is>
          <t/>
        </is>
      </c>
      <c r="BH89" s="752" t="inlineStr">
        <f aca="false">IF($B89="","",IF(COUNTIFS('English Scores- Leveled papers'!$H$4:$KM$4,BH$3,'English Scores- Leveled papers'!$H91:$KM91,"&lt;&gt;")=0,"",SUMIF('English Scores- Leveled papers'!$H$4:$KM$4,BH$3,'English Scores- Leveled papers'!$H91:$KM91)))</f>
        <is>
          <t/>
        </is>
      </c>
      <c r="BI89" s="752" t="inlineStr">
        <f aca="false">IF($B89="","",IF(COUNTIFS('English Scores- Leveled papers'!$H$4:$KM$4,BI$3,'English Scores- Leveled papers'!$H91:$KM91,"&lt;&gt;")=0,"",SUMIF('English Scores- Leveled papers'!$H$4:$KM$4,BI$3,'English Scores- Leveled papers'!$H91:$KM91)))</f>
        <is>
          <t/>
        </is>
      </c>
      <c r="BJ89" s="752" t="inlineStr">
        <f aca="false">IF($B89="","",IF(COUNTIFS('English Scores- Leveled papers'!$H$4:$KM$4,BJ$3,'English Scores- Leveled papers'!$H91:$KM91,"&lt;&gt;")=0,"",SUMIF('English Scores- Leveled papers'!$H$4:$KM$4,BJ$3,'English Scores- Leveled papers'!$H91:$KM91)))</f>
        <is>
          <t/>
        </is>
      </c>
      <c r="BK89" s="752" t="inlineStr">
        <f aca="false">IF($B89="","",IF(COUNTIFS('English Scores- Leveled papers'!$H$4:$KM$4,BK$3,'English Scores- Leveled papers'!$H91:$KM91,"&lt;&gt;")=0,"",SUMIF('English Scores- Leveled papers'!$H$4:$KM$4,BK$3,'English Scores- Leveled papers'!$H91:$KM91)))</f>
        <is>
          <t/>
        </is>
      </c>
      <c r="BL89" s="752" t="inlineStr">
        <f aca="false">IF($B89="","",IF(COUNTIFS('English Scores- Leveled papers'!$H$4:$KM$4,BL$3,'English Scores- Leveled papers'!$H91:$KM91,"&lt;&gt;")=0,"",SUMIF('English Scores- Leveled papers'!$H$4:$KM$4,BL$3,'English Scores- Leveled papers'!$H91:$KM91)))</f>
        <is>
          <t/>
        </is>
      </c>
      <c r="BM89" s="752" t="inlineStr">
        <f aca="false">IF($B89="","",IF(COUNTIFS('English Scores- Leveled papers'!$H$4:$KM$4,BM$3,'English Scores- Leveled papers'!$H91:$KM91,"&lt;&gt;")=0,"",SUMIF('English Scores- Leveled papers'!$H$4:$KM$4,BM$3,'English Scores- Leveled papers'!$H91:$KM91)))</f>
        <is>
          <t/>
        </is>
      </c>
      <c r="BN89" s="752" t="inlineStr">
        <f aca="false">IF($B89="","",IF(COUNTIFS('English Scores- Leveled papers'!$H$4:$KM$4,BN$3,'English Scores- Leveled papers'!$H91:$KM91,"&lt;&gt;")=0,"",SUMIF('English Scores- Leveled papers'!$H$4:$KM$4,BN$3,'English Scores- Leveled papers'!$H91:$KM91)))</f>
        <is>
          <t/>
        </is>
      </c>
      <c r="BO89" s="752" t="inlineStr">
        <f aca="false">IF($B89="","",IF(COUNTIFS('English Scores- Leveled papers'!$H$4:$KM$4,BO$3,'English Scores- Leveled papers'!$H91:$KM91,"&lt;&gt;")=0,"",SUMIF('English Scores- Leveled papers'!$H$4:$KM$4,BO$3,'English Scores- Leveled papers'!$H91:$KM91)))</f>
        <is>
          <t/>
        </is>
      </c>
      <c r="BP89" s="319" t="inlineStr">
        <f aca="false">IF($B89="","",IF(COUNTIFS('English Scores- Leveled papers'!$H$4:$KM$4,BP$3,'English Scores- Leveled papers'!$H91:$KM91,"&lt;&gt;")=0,"",SUMIF('English Scores- Leveled papers'!$H$4:$KM$4,BP$3,'English Scores- Leveled papers'!$H91:$KM91)))</f>
        <is>
          <t/>
        </is>
      </c>
      <c r="BQ89" s="319" t="inlineStr">
        <f aca="false">IF($B89="","",IF(COUNTIFS('English Scores- Leveled papers'!$H$4:$KM$4,BQ$3,'English Scores- Leveled papers'!$H91:$KM91,"&lt;&gt;")=0,"",SUMIF('English Scores- Leveled papers'!$H$4:$KM$4,BQ$3,'English Scores- Leveled papers'!$H91:$KM91)))</f>
        <is>
          <t/>
        </is>
      </c>
      <c r="BR89" s="319" t="inlineStr">
        <f aca="false">IF($B89="","",IF(COUNTIFS('English Scores- Leveled papers'!$H$4:$KM$4,BR$3,'English Scores- Leveled papers'!$H91:$KM91,"&lt;&gt;")=0,"",SUMIF('English Scores- Leveled papers'!$H$4:$KM$4,BR$3,'English Scores- Leveled papers'!$H91:$KM91)))</f>
        <is>
          <t/>
        </is>
      </c>
      <c r="BS89" s="319" t="inlineStr">
        <f aca="false">IF($B89="","",IF(COUNTIFS('English Scores- Leveled papers'!$H$4:$KM$4,BS$3,'English Scores- Leveled papers'!$H91:$KM91,"&lt;&gt;")=0,"",SUMIF('English Scores- Leveled papers'!$H$4:$KM$4,BS$3,'English Scores- Leveled papers'!$H91:$KM91)))</f>
        <is>
          <t/>
        </is>
      </c>
      <c r="BT89" s="319" t="inlineStr">
        <f aca="false">IF($B89="","",IF(COUNTIFS('English Scores- Leveled papers'!$H$4:$KM$4,BT$3,'English Scores- Leveled papers'!$H91:$KM91,"&lt;&gt;")=0,"",SUMIF('English Scores- Leveled papers'!$H$4:$KM$4,BT$3,'English Scores- Leveled papers'!$H91:$KM91)))</f>
        <is>
          <t/>
        </is>
      </c>
      <c r="BU89" s="319" t="inlineStr">
        <f aca="false">IF($B89="","",IF(COUNTIFS('English Scores- Leveled papers'!$H$4:$KM$4,BU$3,'English Scores- Leveled papers'!$H91:$KM91,"&lt;&gt;")=0,"",SUMIF('English Scores- Leveled papers'!$H$4:$KM$4,BU$3,'English Scores- Leveled papers'!$H91:$KM91)))</f>
        <is>
          <t/>
        </is>
      </c>
      <c r="BV89" s="319" t="inlineStr">
        <f aca="false">IF($B89="","",IF(COUNTIFS('English Scores- Leveled papers'!$H$4:$KM$4,BV$3,'English Scores- Leveled papers'!$H91:$KM91,"&lt;&gt;")=0,"",SUMIF('English Scores- Leveled papers'!$H$4:$KM$4,BV$3,'English Scores- Leveled papers'!$H91:$KM91)))</f>
        <is>
          <t/>
        </is>
      </c>
      <c r="BW89" s="319" t="inlineStr">
        <f aca="false">IF($B89="","",IF(COUNTIFS('English Scores- Leveled papers'!$H$4:$KM$4,BW$3,'English Scores- Leveled papers'!$H91:$KM91,"&lt;&gt;")=0,"",SUMIF('English Scores- Leveled papers'!$H$4:$KM$4,BW$3,'English Scores- Leveled papers'!$H91:$KM91)))</f>
        <is>
          <t/>
        </is>
      </c>
      <c r="BX89" s="752" t="inlineStr">
        <f aca="false">IF($B89="","",IF(COUNTIFS('English Scores- Leveled papers'!$H$4:$KM$4,BX$3,'English Scores- Leveled papers'!$H91:$KM91,"&lt;&gt;")=0,"",SUMIF('English Scores- Leveled papers'!$H$4:$KM$4,BX$3,'English Scores- Leveled papers'!$H91:$KM91)))</f>
        <is>
          <t/>
        </is>
      </c>
      <c r="BY89" s="752" t="inlineStr">
        <f aca="false">IF($B89="","",IF(COUNTIFS('English Scores- Leveled papers'!$H$4:$KM$4,BY$3,'English Scores- Leveled papers'!$H91:$KM91,"&lt;&gt;")=0,"",SUMIF('English Scores- Leveled papers'!$H$4:$KM$4,BY$3,'English Scores- Leveled papers'!$H91:$KM91)))</f>
        <is>
          <t/>
        </is>
      </c>
      <c r="BZ89" s="752" t="inlineStr">
        <f aca="false">IF($B89="","",IF(COUNTIFS('English Scores- Leveled papers'!$H$4:$KM$4,BZ$3,'English Scores- Leveled papers'!$H91:$KM91,"&lt;&gt;")=0,"",SUMIF('English Scores- Leveled papers'!$H$4:$KM$4,BZ$3,'English Scores- Leveled papers'!$H91:$KM91)))</f>
        <is>
          <t/>
        </is>
      </c>
      <c r="CA89" s="752" t="inlineStr">
        <f aca="false">IF($B89="","",IF(COUNTIFS('English Scores- Leveled papers'!$H$4:$KM$4,CA$3,'English Scores- Leveled papers'!$H91:$KM91,"&lt;&gt;")=0,"",SUMIF('English Scores- Leveled papers'!$H$4:$KM$4,CA$3,'English Scores- Leveled papers'!$H91:$KM91)))</f>
        <is>
          <t/>
        </is>
      </c>
      <c r="CB89" s="752" t="inlineStr">
        <f aca="false">IF($B89="","",IF(COUNTIFS('English Scores- Leveled papers'!$H$4:$KM$4,CB$3,'English Scores- Leveled papers'!$H91:$KM91,"&lt;&gt;")=0,"",SUMIF('English Scores- Leveled papers'!$H$4:$KM$4,CB$3,'English Scores- Leveled papers'!$H91:$KM91)))</f>
        <is>
          <t/>
        </is>
      </c>
      <c r="CC89" s="752" t="inlineStr">
        <f aca="false">IF($B89="","",IF(COUNTIFS('English Scores- Leveled papers'!$H$4:$KM$4,CC$3,'English Scores- Leveled papers'!$H91:$KM91,"&lt;&gt;")=0,"",SUMIF('English Scores- Leveled papers'!$H$4:$KM$4,CC$3,'English Scores- Leveled papers'!$H91:$KM91)))</f>
        <is>
          <t/>
        </is>
      </c>
      <c r="CD89" s="752" t="inlineStr">
        <f aca="false">IF($B89="","",IF(COUNTIFS('English Scores- Leveled papers'!$H$4:$KM$4,CD$3,'English Scores- Leveled papers'!$H91:$KM91,"&lt;&gt;")=0,"",SUMIF('English Scores- Leveled papers'!$H$4:$KM$4,CD$3,'English Scores- Leveled papers'!$H91:$KM91)))</f>
        <is>
          <t/>
        </is>
      </c>
      <c r="CE89" s="752" t="inlineStr">
        <f aca="false">IF($B89="","",IF(COUNTIFS('English Scores- Leveled papers'!$H$4:$KM$4,CE$3,'English Scores- Leveled papers'!$H91:$KM91,"&lt;&gt;")=0,"",SUMIF('English Scores- Leveled papers'!$H$4:$KM$4,CE$3,'English Scores- Leveled papers'!$H91:$KM91)))</f>
        <is>
          <t/>
        </is>
      </c>
      <c r="CF89" s="752" t="inlineStr">
        <f aca="false">IF($B89="","",IF(COUNTIFS('English Scores- Leveled papers'!$H$4:$KM$4,CF$3,'English Scores- Leveled papers'!$H91:$KM91,"&lt;&gt;")=0,"",SUMIF('English Scores- Leveled papers'!$H$4:$KM$4,CF$3,'English Scores- Leveled papers'!$H91:$KM91)))</f>
        <is>
          <t/>
        </is>
      </c>
      <c r="CG89" s="319" t="inlineStr">
        <f aca="false">IF($B89="","",IF(COUNTIFS('English Scores- Leveled papers'!$H$4:$KM$4,CG$3,'English Scores- Leveled papers'!$H91:$KM91,"&lt;&gt;")=0,"",SUMIF('English Scores- Leveled papers'!$H$4:$KM$4,CG$3,'English Scores- Leveled papers'!$H91:$KM91)))</f>
        <is>
          <t/>
        </is>
      </c>
      <c r="CH89" s="319" t="inlineStr">
        <f aca="false">IF($B89="","",IF(COUNTIFS('English Scores- Leveled papers'!$H$4:$KM$4,CH$3,'English Scores- Leveled papers'!$H91:$KM91,"&lt;&gt;")=0,"",SUMIF('English Scores- Leveled papers'!$H$4:$KM$4,CH$3,'English Scores- Leveled papers'!$H91:$KM91)))</f>
        <is>
          <t/>
        </is>
      </c>
      <c r="CI89" s="319" t="inlineStr">
        <f aca="false">IF($B89="","",IF(COUNTIFS('English Scores- Leveled papers'!$H$4:$KM$4,CI$3,'English Scores- Leveled papers'!$H91:$KM91,"&lt;&gt;")=0,"",SUMIF('English Scores- Leveled papers'!$H$4:$KM$4,CI$3,'English Scores- Leveled papers'!$H91:$KM91)))</f>
        <is>
          <t/>
        </is>
      </c>
      <c r="CJ89" s="319" t="inlineStr">
        <f aca="false">IF($B89="","",IF(COUNTIFS('English Scores- Leveled papers'!$H$4:$KM$4,CJ$3,'English Scores- Leveled papers'!$H91:$KM91,"&lt;&gt;")=0,"",SUMIF('English Scores- Leveled papers'!$H$4:$KM$4,CJ$3,'English Scores- Leveled papers'!$H91:$KM91)))</f>
        <is>
          <t/>
        </is>
      </c>
      <c r="CK89" s="319" t="inlineStr">
        <f aca="false">IF($B89="","",IF(COUNTIFS('English Scores- Leveled papers'!$H$4:$KM$4,CK$3,'English Scores- Leveled papers'!$H91:$KM91,"&lt;&gt;")=0,"",SUMIF('English Scores- Leveled papers'!$H$4:$KM$4,CK$3,'English Scores- Leveled papers'!$H91:$KM91)))</f>
        <is>
          <t/>
        </is>
      </c>
      <c r="CL89" s="752" t="inlineStr">
        <f aca="false">IF($B89="","",IF(COUNTIFS('English Scores- Leveled papers'!$H$4:$KM$4,CL$3,'English Scores- Leveled papers'!$H91:$KM91,"&lt;&gt;")=0,"",SUMIF('English Scores- Leveled papers'!$H$4:$KM$4,CL$3,'English Scores- Leveled papers'!$H91:$KM91)))</f>
        <is>
          <t/>
        </is>
      </c>
      <c r="CM89" s="752" t="inlineStr">
        <f aca="false">IF($B89="","",IF(COUNTIFS('English Scores- Leveled papers'!$H$4:$KM$4,CM$3,'English Scores- Leveled papers'!$H91:$KM91,"&lt;&gt;")=0,"",SUMIF('English Scores- Leveled papers'!$H$4:$KM$4,CM$3,'English Scores- Leveled papers'!$H91:$KM91)))</f>
        <is>
          <t/>
        </is>
      </c>
      <c r="CN89" s="752" t="inlineStr">
        <f aca="false">IF($B89="","",IF(COUNTIFS('English Scores- Leveled papers'!$H$4:$KM$4,CN$3,'English Scores- Leveled papers'!$H91:$KM91,"&lt;&gt;")=0,"",SUMIF('English Scores- Leveled papers'!$H$4:$KM$4,CN$3,'English Scores- Leveled papers'!$H91:$KM91)))</f>
        <is>
          <t/>
        </is>
      </c>
      <c r="CO89" s="752" t="inlineStr">
        <f aca="false">IF($B89="","",IF(COUNTIFS('English Scores- Leveled papers'!$H$4:$KM$4,CO$3,'English Scores- Leveled papers'!$H91:$KM91,"&lt;&gt;")=0,"",SUMIF('English Scores- Leveled papers'!$H$4:$KM$4,CO$3,'English Scores- Leveled papers'!$H91:$KM91)))</f>
        <is>
          <t/>
        </is>
      </c>
      <c r="CP89" s="752" t="inlineStr">
        <f aca="false">IF($B89="","",IF(COUNTIFS('English Scores- Leveled papers'!$H$4:$KM$4,CP$3,'English Scores- Leveled papers'!$H91:$KM91,"&lt;&gt;")=0,"",SUMIF('English Scores- Leveled papers'!$H$4:$KM$4,CP$3,'English Scores- Leveled papers'!$H91:$KM91)))</f>
        <is>
          <t/>
        </is>
      </c>
      <c r="CQ89" s="752" t="inlineStr">
        <f aca="false">IF($B89="","",IF(COUNTIFS('English Scores- Leveled papers'!$H$4:$KM$4,CQ$3,'English Scores- Leveled papers'!$H91:$KM91,"&lt;&gt;")=0,"",SUMIF('English Scores- Leveled papers'!$H$4:$KM$4,CQ$3,'English Scores- Leveled papers'!$H91:$KM91)))</f>
        <is>
          <t/>
        </is>
      </c>
      <c r="CR89" s="752" t="inlineStr">
        <f aca="false">IF($B89="","",IF(COUNTIFS('English Scores- Leveled papers'!$H$4:$KM$4,CR$3,'English Scores- Leveled papers'!$H91:$KM91,"&lt;&gt;")=0,"",SUMIF('English Scores- Leveled papers'!$H$4:$KM$4,CR$3,'English Scores- Leveled papers'!$H91:$KM91)))</f>
        <is>
          <t/>
        </is>
      </c>
      <c r="CS89" s="752" t="inlineStr">
        <f aca="false">IF($B89="","",IF(COUNTIFS('English Scores- Leveled papers'!$H$4:$KM$4,CS$3,'English Scores- Leveled papers'!$H91:$KM91,"&lt;&gt;")=0,"",SUMIF('English Scores- Leveled papers'!$H$4:$KM$4,CS$3,'English Scores- Leveled papers'!$H91:$KM91)))</f>
        <is>
          <t/>
        </is>
      </c>
      <c r="CT89" s="319" t="inlineStr">
        <f aca="false">IF($B89="","",IF(COUNTIFS('English Scores- Leveled papers'!$H$4:$KM$4,CT$3,'English Scores- Leveled papers'!$H91:$KM91,"&lt;&gt;")=0,"",SUMIF('English Scores- Leveled papers'!$H$4:$KM$4,CT$3,'English Scores- Leveled papers'!$H91:$KM91)))</f>
        <is>
          <t/>
        </is>
      </c>
      <c r="CU89" s="319" t="inlineStr">
        <f aca="false">IF($B89="","",IF(COUNTIFS('English Scores- Leveled papers'!$H$4:$KM$4,CU$3,'English Scores- Leveled papers'!$H91:$KM91,"&lt;&gt;")=0,"",SUMIF('English Scores- Leveled papers'!$H$4:$KM$4,CU$3,'English Scores- Leveled papers'!$H91:$KM91)))</f>
        <is>
          <t/>
        </is>
      </c>
      <c r="CV89" s="319" t="inlineStr">
        <f aca="false">IF($B89="","",IF(COUNTIFS('English Scores- Leveled papers'!$H$4:$KM$4,CV$3,'English Scores- Leveled papers'!$H91:$KM91,"&lt;&gt;")=0,"",SUMIF('English Scores- Leveled papers'!$H$4:$KM$4,CV$3,'English Scores- Leveled papers'!$H91:$KM91)))</f>
        <is>
          <t/>
        </is>
      </c>
      <c r="CW89" s="319" t="inlineStr">
        <f aca="false">IF($B89="","",IF(COUNTIFS('English Scores- Leveled papers'!$H$4:$KM$4,CW$3,'English Scores- Leveled papers'!$H91:$KM91,"&lt;&gt;")=0,"",SUMIF('English Scores- Leveled papers'!$H$4:$KM$4,CW$3,'English Scores- Leveled papers'!$H91:$KM91)))</f>
        <is>
          <t/>
        </is>
      </c>
      <c r="CX89" s="319" t="inlineStr">
        <f aca="false">IF($B89="","",IF(COUNTIFS('English Scores- Leveled papers'!$H$4:$KM$4,CX$3,'English Scores- Leveled papers'!$H91:$KM91,"&lt;&gt;")=0,"",SUMIF('English Scores- Leveled papers'!$H$4:$KM$4,CX$3,'English Scores- Leveled papers'!$H91:$KM91)))</f>
        <is>
          <t/>
        </is>
      </c>
      <c r="CY89" s="319" t="inlineStr">
        <f aca="false">IF($B89="","",IF(COUNTIFS('English Scores- Leveled papers'!$H$4:$KM$4,CY$3,'English Scores- Leveled papers'!$H91:$KM91,"&lt;&gt;")=0,"",SUMIF('English Scores- Leveled papers'!$H$4:$KM$4,CY$3,'English Scores- Leveled papers'!$H91:$KM91)))</f>
        <is>
          <t/>
        </is>
      </c>
      <c r="CZ89" s="319" t="inlineStr">
        <f aca="false">IF($B89="","",IF(COUNTIFS('English Scores- Leveled papers'!$H$4:$KM$4,CZ$3,'English Scores- Leveled papers'!$H91:$KM91,"&lt;&gt;")=0,"",SUMIF('English Scores- Leveled papers'!$H$4:$KM$4,CZ$3,'English Scores- Leveled papers'!$H91:$KM91)))</f>
        <is>
          <t/>
        </is>
      </c>
      <c r="DA89" s="319" t="inlineStr">
        <f aca="false">IF($B89="","",IF(COUNTIFS('English Scores- Leveled papers'!$H$4:$KM$4,DA$3,'English Scores- Leveled papers'!$H91:$KM91,"&lt;&gt;")=0,"",SUMIF('English Scores- Leveled papers'!$H$4:$KM$4,DA$3,'English Scores- Leveled papers'!$H91:$KM91)))</f>
        <is>
          <t/>
        </is>
      </c>
      <c r="DB89" s="319" t="inlineStr">
        <f aca="false">IF($B89="","",IF(COUNTIFS('English Scores- Leveled papers'!$H$4:$KM$4,DB$3,'English Scores- Leveled papers'!$H91:$KM91,"&lt;&gt;")=0,"",SUMIF('English Scores- Leveled papers'!$H$4:$KM$4,DB$3,'English Scores- Leveled papers'!$H91:$KM91)))</f>
        <is>
          <t/>
        </is>
      </c>
      <c r="DC89" s="319" t="inlineStr">
        <f aca="false">IF($B89="","",IF(COUNTIFS('English Scores- Leveled papers'!$H$4:$KM$4,DC$3,'English Scores- Leveled papers'!$H91:$KM91,"&lt;&gt;")=0,"",SUMIF('English Scores- Leveled papers'!$H$4:$KM$4,DC$3,'English Scores- Leveled papers'!$H91:$KM91)))</f>
        <is>
          <t/>
        </is>
      </c>
      <c r="DD89" s="319" t="inlineStr">
        <f aca="false">IF($B89="","",IF(COUNTIFS('English Scores- Leveled papers'!$H$4:$KM$4,DD$3,'English Scores- Leveled papers'!$H91:$KM91,"&lt;&gt;")=0,"",SUMIF('English Scores- Leveled papers'!$H$4:$KM$4,DD$3,'English Scores- Leveled papers'!$H91:$KM91)))</f>
        <is>
          <t/>
        </is>
      </c>
      <c r="DE89" s="319" t="inlineStr">
        <f aca="false">IF($B89="","",IF(COUNTIFS('English Scores- Leveled papers'!$H$4:$KM$4,DE$3,'English Scores- Leveled papers'!$H91:$KM91,"&lt;&gt;")=0,"",SUMIF('English Scores- Leveled papers'!$H$4:$KM$4,DE$3,'English Scores- Leveled papers'!$H91:$KM91)))</f>
        <is>
          <t/>
        </is>
      </c>
      <c r="DF89" s="752" t="inlineStr">
        <f aca="false">IF($B89="","",IF(COUNTIFS('English Scores- Leveled papers'!$H$4:$KM$4,DF$3,'English Scores- Leveled papers'!$H91:$KM91,"&lt;&gt;")=0,"",SUMIF('English Scores- Leveled papers'!$H$4:$KM$4,DF$3,'English Scores- Leveled papers'!$H91:$KM91)))</f>
        <is>
          <t/>
        </is>
      </c>
      <c r="DG89" s="752" t="inlineStr">
        <f aca="false">IF($B89="","",IF(COUNTIFS('English Scores- Leveled papers'!$H$4:$KM$4,DG$3,'English Scores- Leveled papers'!$H91:$KM91,"&lt;&gt;")=0,"",SUMIF('English Scores- Leveled papers'!$H$4:$KM$4,DG$3,'English Scores- Leveled papers'!$H91:$KM91)))</f>
        <is>
          <t/>
        </is>
      </c>
      <c r="DH89" s="752" t="inlineStr">
        <f aca="false">IF($B89="","",IF(COUNTIFS('English Scores- Leveled papers'!$H$4:$KM$4,DH$3,'English Scores- Leveled papers'!$H91:$KM91,"&lt;&gt;")=0,"",SUMIF('English Scores- Leveled papers'!$H$4:$KM$4,DH$3,'English Scores- Leveled papers'!$H91:$KM91)))</f>
        <is>
          <t/>
        </is>
      </c>
      <c r="DI89" s="752" t="inlineStr">
        <f aca="false">IF($B89="","",IF(COUNTIFS('English Scores- Leveled papers'!$H$4:$KM$4,DI$3,'English Scores- Leveled papers'!$H91:$KM91,"&lt;&gt;")=0,"",SUMIF('English Scores- Leveled papers'!$H$4:$KM$4,DI$3,'English Scores- Leveled papers'!$H91:$KM91)))</f>
        <is>
          <t/>
        </is>
      </c>
      <c r="DJ89" s="752" t="inlineStr">
        <f aca="false">IF($B89="","",IF(COUNTIFS('English Scores- Leveled papers'!$H$4:$KM$4,DJ$3,'English Scores- Leveled papers'!$H91:$KM91,"&lt;&gt;")=0,"",SUMIF('English Scores- Leveled papers'!$H$4:$KM$4,DJ$3,'English Scores- Leveled papers'!$H91:$KM91)))</f>
        <is>
          <t/>
        </is>
      </c>
      <c r="DK89" s="752" t="inlineStr">
        <f aca="false">IF($B89="","",IF(COUNTIFS('English Scores- Leveled papers'!$H$4:$KM$4,DK$3,'English Scores- Leveled papers'!$H91:$KM91,"&lt;&gt;")=0,"",SUMIF('English Scores- Leveled papers'!$H$4:$KM$4,DK$3,'English Scores- Leveled papers'!$H91:$KM91)))</f>
        <is>
          <t/>
        </is>
      </c>
      <c r="DL89" s="752" t="inlineStr">
        <f aca="false">IF($B89="","",IF(COUNTIFS('English Scores- Leveled papers'!$H$4:$KM$4,DL$3,'English Scores- Leveled papers'!$H91:$KM91,"&lt;&gt;")=0,"",SUMIF('English Scores- Leveled papers'!$H$4:$KM$4,DL$3,'English Scores- Leveled papers'!$H91:$KM91)))</f>
        <is>
          <t/>
        </is>
      </c>
      <c r="DM89" s="752" t="inlineStr">
        <f aca="false">IF($B89="","",IF(COUNTIFS('English Scores- Leveled papers'!$H$4:$KM$4,DM$3,'English Scores- Leveled papers'!$H91:$KM91,"&lt;&gt;")=0,"",SUMIF('English Scores- Leveled papers'!$H$4:$KM$4,DM$3,'English Scores- Leveled papers'!$H91:$KM91)))</f>
        <is>
          <t/>
        </is>
      </c>
      <c r="DN89" s="752" t="inlineStr">
        <f aca="false">IF($B89="","",IF(COUNTIFS('English Scores- Leveled papers'!$H$4:$KM$4,DN$3,'English Scores- Leveled papers'!$H91:$KM91,"&lt;&gt;")=0,"",SUMIF('English Scores- Leveled papers'!$H$4:$KM$4,DN$3,'English Scores- Leveled papers'!$H91:$KM91)))</f>
        <is>
          <t/>
        </is>
      </c>
      <c r="DO89" s="752" t="inlineStr">
        <f aca="false">IF($B89="","",IF(COUNTIFS('English Scores- Leveled papers'!$H$4:$KM$4,DO$3,'English Scores- Leveled papers'!$H91:$KM91,"&lt;&gt;")=0,"",SUMIF('English Scores- Leveled papers'!$H$4:$KM$4,DO$3,'English Scores- Leveled papers'!$H91:$KM91)))</f>
        <is>
          <t/>
        </is>
      </c>
      <c r="DP89" s="752" t="inlineStr">
        <f aca="false">IF($B89="","",IF(COUNTIFS('English Scores- Leveled papers'!$H$4:$KM$4,DP$3,'English Scores- Leveled papers'!$H91:$KM91,"&lt;&gt;")=0,"",SUMIF('English Scores- Leveled papers'!$H$4:$KM$4,DP$3,'English Scores- Leveled papers'!$H91:$KM91)))</f>
        <is>
          <t/>
        </is>
      </c>
      <c r="DQ89" s="752" t="inlineStr">
        <f aca="false">IF($B89="","",IF(COUNTIFS('English Scores- Leveled papers'!$H$4:$KM$4,DQ$3,'English Scores- Leveled papers'!$H91:$KM91,"&lt;&gt;")=0,"",SUMIF('English Scores- Leveled papers'!$H$4:$KM$4,DQ$3,'English Scores- Leveled papers'!$H91:$KM91)))</f>
        <is>
          <t/>
        </is>
      </c>
      <c r="DR89" s="319" t="inlineStr">
        <f aca="false">IF($B89="","",IF(COUNTIFS('English Scores- Leveled papers'!$H$4:$KM$4,DR$3,'English Scores- Leveled papers'!$H91:$KM91,"&lt;&gt;")=0,"",SUMIF('English Scores- Leveled papers'!$H$4:$KM$4,DR$3,'English Scores- Leveled papers'!$H91:$KM91)))</f>
        <is>
          <t/>
        </is>
      </c>
      <c r="DS89" s="319" t="inlineStr">
        <f aca="false">IF($B89="","",IF(COUNTIFS('English Scores- Leveled papers'!$H$4:$KM$4,DS$3,'English Scores- Leveled papers'!$H91:$KM91,"&lt;&gt;")=0,"",SUMIF('English Scores- Leveled papers'!$H$4:$KM$4,DS$3,'English Scores- Leveled papers'!$H91:$KM91)))</f>
        <is>
          <t/>
        </is>
      </c>
      <c r="DT89" s="319" t="inlineStr">
        <f aca="false">IF($B89="","",IF(COUNTIFS('English Scores- Leveled papers'!$H$4:$KM$4,DT$3,'English Scores- Leveled papers'!$H91:$KM91,"&lt;&gt;")=0,"",SUMIF('English Scores- Leveled papers'!$H$4:$KM$4,DT$3,'English Scores- Leveled papers'!$H91:$KM91)))</f>
        <is>
          <t/>
        </is>
      </c>
      <c r="DU89" s="319" t="inlineStr">
        <f aca="false">IF($B89="","",IF(COUNTIFS('English Scores- Leveled papers'!$H$4:$KM$4,DU$3,'English Scores- Leveled papers'!$H91:$KM91,"&lt;&gt;")=0,"",SUMIF('English Scores- Leveled papers'!$H$4:$KM$4,DU$3,'English Scores- Leveled papers'!$H91:$KM91)))</f>
        <is>
          <t/>
        </is>
      </c>
      <c r="DV89" s="319" t="inlineStr">
        <f aca="false">IF($B89="","",IF(COUNTIFS('English Scores- Leveled papers'!$H$4:$KM$4,DV$3,'English Scores- Leveled papers'!$H91:$KM91,"&lt;&gt;")=0,"",SUMIF('English Scores- Leveled papers'!$H$4:$KM$4,DV$3,'English Scores- Leveled papers'!$H91:$KM91)))</f>
        <is>
          <t/>
        </is>
      </c>
      <c r="DW89" s="319" t="inlineStr">
        <f aca="false">IF($B89="","",IF(COUNTIFS('English Scores- Leveled papers'!$H$4:$KM$4,DW$3,'English Scores- Leveled papers'!$H91:$KM91,"&lt;&gt;")=0,"",SUMIF('English Scores- Leveled papers'!$H$4:$KM$4,DW$3,'English Scores- Leveled papers'!$H91:$KM91)))</f>
        <is>
          <t/>
        </is>
      </c>
      <c r="DX89" s="319" t="inlineStr">
        <f aca="false">IF($B89="","",IF(COUNTIFS('English Scores- Leveled papers'!$H$4:$KM$4,DX$3,'English Scores- Leveled papers'!$H91:$KM91,"&lt;&gt;")=0,"",SUMIF('English Scores- Leveled papers'!$H$4:$KM$4,DX$3,'English Scores- Leveled papers'!$H91:$KM91)))</f>
        <is>
          <t/>
        </is>
      </c>
      <c r="DY89" s="319" t="inlineStr">
        <f aca="false">IF($B89="","",IF(COUNTIFS('English Scores- Leveled papers'!$H$4:$KM$4,DY$3,'English Scores- Leveled papers'!$H91:$KM91,"&lt;&gt;")=0,"",SUMIF('English Scores- Leveled papers'!$H$4:$KM$4,DY$3,'English Scores- Leveled papers'!$H91:$KM91)))</f>
        <is>
          <t/>
        </is>
      </c>
      <c r="DZ89" s="319" t="inlineStr">
        <f aca="false">IF($B89="","",IF(COUNTIFS('English Scores- Leveled papers'!$H$4:$KM$4,DZ$3,'English Scores- Leveled papers'!$H91:$KM91,"&lt;&gt;")=0,"",SUMIF('English Scores- Leveled papers'!$H$4:$KM$4,DZ$3,'English Scores- Leveled papers'!$H91:$KM91)))</f>
        <is>
          <t/>
        </is>
      </c>
      <c r="EA89" s="319" t="inlineStr">
        <f aca="false">IF($B89="","",IF(COUNTIFS('English Scores- Leveled papers'!$H$4:$KM$4,EA$3,'English Scores- Leveled papers'!$H91:$KM91,"&lt;&gt;")=0,"",SUMIF('English Scores- Leveled papers'!$H$4:$KM$4,EA$3,'English Scores- Leveled papers'!$H91:$KM91)))</f>
        <is>
          <t/>
        </is>
      </c>
      <c r="EB89" s="319" t="inlineStr">
        <f aca="false">IF($B89="","",IF(COUNTIFS('English Scores- Leveled papers'!$H$4:$KM$4,EB$3,'English Scores- Leveled papers'!$H91:$KM91,"&lt;&gt;")=0,"",SUMIF('English Scores- Leveled papers'!$H$4:$KM$4,EB$3,'English Scores- Leveled papers'!$H91:$KM91)))</f>
        <is>
          <t/>
        </is>
      </c>
      <c r="EC89" s="319" t="inlineStr">
        <f aca="false">IF($B89="","",IF(COUNTIFS('English Scores- Leveled papers'!$H$4:$KM$4,EC$3,'English Scores- Leveled papers'!$H91:$KM91,"&lt;&gt;")=0,"",SUMIF('English Scores- Leveled papers'!$H$4:$KM$4,EC$3,'English Scores- Leveled papers'!$H91:$KM91)))</f>
        <is>
          <t/>
        </is>
      </c>
      <c r="ED89" s="752" t="inlineStr">
        <f aca="false">IF($B89="","",IF(COUNTIFS('English Scores- Leveled papers'!$H$4:$KM$4,ED$3,'English Scores- Leveled papers'!$H91:$KM91,"&lt;&gt;")=0,"",SUMIF('English Scores- Leveled papers'!$H$4:$KM$4,ED$3,'English Scores- Leveled papers'!$H91:$KM91)))</f>
        <is>
          <t/>
        </is>
      </c>
      <c r="EE89" s="752" t="inlineStr">
        <f aca="false">IF($B89="","",IF(COUNTIFS('English Scores- Leveled papers'!$H$4:$KM$4,EE$3,'English Scores- Leveled papers'!$H91:$KM91,"&lt;&gt;")=0,"",SUMIF('English Scores- Leveled papers'!$H$4:$KM$4,EE$3,'English Scores- Leveled papers'!$H91:$KM91)))</f>
        <is>
          <t/>
        </is>
      </c>
      <c r="EF89" s="752" t="inlineStr">
        <f aca="false">IF($B89="","",IF(COUNTIFS('English Scores- Leveled papers'!$H$4:$KM$4,EF$3,'English Scores- Leveled papers'!$H91:$KM91,"&lt;&gt;")=0,"",SUMIF('English Scores- Leveled papers'!$H$4:$KM$4,EF$3,'English Scores- Leveled papers'!$H91:$KM91)))</f>
        <is>
          <t/>
        </is>
      </c>
      <c r="EG89" s="752" t="inlineStr">
        <f aca="false">IF($B89="","",IF(COUNTIFS('English Scores- Leveled papers'!$H$4:$KM$4,EG$3,'English Scores- Leveled papers'!$H91:$KM91,"&lt;&gt;")=0,"",SUMIF('English Scores- Leveled papers'!$H$4:$KM$4,EG$3,'English Scores- Leveled papers'!$H91:$KM91)))</f>
        <is>
          <t/>
        </is>
      </c>
      <c r="EH89" s="752" t="inlineStr">
        <f aca="false">IF($B89="","",IF(COUNTIFS('English Scores- Leveled papers'!$H$4:$KM$4,EH$3,'English Scores- Leveled papers'!$H91:$KM91,"&lt;&gt;")=0,"",SUMIF('English Scores- Leveled papers'!$H$4:$KM$4,EH$3,'English Scores- Leveled papers'!$H91:$KM91)))</f>
        <is>
          <t/>
        </is>
      </c>
      <c r="EI89" s="752" t="inlineStr">
        <f aca="false">IF($B89="","",IF(COUNTIFS('English Scores- Leveled papers'!$H$4:$KM$4,EI$3,'English Scores- Leveled papers'!$H91:$KM91,"&lt;&gt;")=0,"",SUMIF('English Scores- Leveled papers'!$H$4:$KM$4,EI$3,'English Scores- Leveled papers'!$H91:$KM91)))</f>
        <is>
          <t/>
        </is>
      </c>
      <c r="EJ89" s="752" t="inlineStr">
        <f aca="false">IF($B89="","",IF(COUNTIFS('English Scores- Leveled papers'!$H$4:$KM$4,EJ$3,'English Scores- Leveled papers'!$H91:$KM91,"&lt;&gt;")=0,"",SUMIF('English Scores- Leveled papers'!$H$4:$KM$4,EJ$3,'English Scores- Leveled papers'!$H91:$KM91)))</f>
        <is>
          <t/>
        </is>
      </c>
      <c r="EK89" s="752" t="inlineStr">
        <f aca="false">IF($B89="","",IF(COUNTIFS('English Scores- Leveled papers'!$H$4:$KM$4,EK$3,'English Scores- Leveled papers'!$H91:$KM91,"&lt;&gt;")=0,"",SUMIF('English Scores- Leveled papers'!$H$4:$KM$4,EK$3,'English Scores- Leveled papers'!$H91:$KM91)))</f>
        <is>
          <t/>
        </is>
      </c>
      <c r="EL89" s="752" t="inlineStr">
        <f aca="false">IF($B89="","",IF(COUNTIFS('English Scores- Leveled papers'!$H$4:$KM$4,EL$3,'English Scores- Leveled papers'!$H91:$KM91,"&lt;&gt;")=0,"",SUMIF('English Scores- Leveled papers'!$H$4:$KM$4,EL$3,'English Scores- Leveled papers'!$H91:$KM91)))</f>
        <is>
          <t/>
        </is>
      </c>
      <c r="EM89" s="752" t="inlineStr">
        <f aca="false">IF($B89="","",IF(COUNTIFS('English Scores- Leveled papers'!$H$4:$KM$4,EM$3,'English Scores- Leveled papers'!$H91:$KM91,"&lt;&gt;")=0,"",SUMIF('English Scores- Leveled papers'!$H$4:$KM$4,EM$3,'English Scores- Leveled papers'!$H91:$KM91)))</f>
        <is>
          <t/>
        </is>
      </c>
      <c r="EN89" s="752" t="inlineStr">
        <f aca="false">IF($B89="","",IF(COUNTIFS('English Scores- Leveled papers'!$H$4:$KM$4,EN$3,'English Scores- Leveled papers'!$H91:$KM91,"&lt;&gt;")=0,"",SUMIF('English Scores- Leveled papers'!$H$4:$KM$4,EN$3,'English Scores- Leveled papers'!$H91:$KM91)))</f>
        <is>
          <t/>
        </is>
      </c>
      <c r="EO89" s="752" t="inlineStr">
        <f aca="false">IF($B89="","",IF(COUNTIFS('English Scores- Leveled papers'!$H$4:$KM$4,EO$3,'English Scores- Leveled papers'!$H91:$KM91,"&lt;&gt;")=0,"",SUMIF('English Scores- Leveled papers'!$H$4:$KM$4,EO$3,'English Scores- Leveled papers'!$H91:$KM91)))</f>
        <is>
          <t/>
        </is>
      </c>
      <c r="EP89" s="752" t="inlineStr">
        <f aca="false">IF($B89="","",IF(COUNTIFS('English Scores- Leveled papers'!$H$4:$KM$4,EP$3,'English Scores- Leveled papers'!$H91:$KM91,"&lt;&gt;")=0,"",SUMIF('English Scores- Leveled papers'!$H$4:$KM$4,EP$3,'English Scores- Leveled papers'!$H91:$KM91)))</f>
        <is>
          <t/>
        </is>
      </c>
    </row>
  </sheetData>
  <mergeCells count="17">
    <mergeCell ref="A1:D3"/>
    <mergeCell ref="P1:R1"/>
    <mergeCell ref="S1:W1"/>
    <mergeCell ref="X1:AB1"/>
    <mergeCell ref="AC1:AH1"/>
    <mergeCell ref="AI1:AN1"/>
    <mergeCell ref="AO1:AY1"/>
    <mergeCell ref="BP1:BW1"/>
    <mergeCell ref="BX1:CF1"/>
    <mergeCell ref="CG1:CK1"/>
    <mergeCell ref="CL1:CS1"/>
    <mergeCell ref="CT1:DE1"/>
    <mergeCell ref="DF1:DQ1"/>
    <mergeCell ref="DR1:EB1"/>
    <mergeCell ref="ED1:EP1"/>
    <mergeCell ref="P2:R2"/>
    <mergeCell ref="P3:R3"/>
  </mergeCells>
  <conditionalFormatting sqref="S4:EP4">
    <cfRule type="cellIs" priority="2" operator="greaterThan" aboveAverage="0" equalAverage="0" bottom="0" percent="0" rank="0" text="" dxfId="0">
      <formula>0.79</formula>
    </cfRule>
    <cfRule type="cellIs" priority="3" operator="greaterThan" aboveAverage="0" equalAverage="0" bottom="0" percent="0" rank="0" text="" dxfId="1">
      <formula>0.59</formula>
    </cfRule>
    <cfRule type="cellIs" priority="4" operator="lessThan" aboveAverage="0" equalAverage="0" bottom="0" percent="0" rank="0" text="" dxfId="2">
      <formula>0.6</formula>
    </cfRule>
  </conditionalFormatting>
  <conditionalFormatting sqref="E5:R89">
    <cfRule type="cellIs" priority="5" operator="between" aboveAverage="0" equalAverage="0" bottom="0" percent="0" rank="0" text="" dxfId="3">
      <formula>0.6949</formula>
      <formula>1.1</formula>
    </cfRule>
  </conditionalFormatting>
  <conditionalFormatting sqref="R5:R89">
    <cfRule type="cellIs" priority="6" operator="equal" aboveAverage="0" equalAverage="0" bottom="0" percent="0" rank="0" text="" dxfId="4">
      <formula>"na()"</formula>
    </cfRule>
  </conditionalFormatting>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2"/>
  <legacyDrawing r:id="rId3"/>
</worksheet>
</file>

<file path=xl/worksheets/sheet19.xml><?xml version="1.0" encoding="utf-8"?>
<worksheet xmlns="http://schemas.openxmlformats.org/spreadsheetml/2006/main" xmlns:r="http://schemas.openxmlformats.org/officeDocument/2006/relationships">
  <sheetPr filterMode="false">
    <pageSetUpPr fitToPage="false"/>
  </sheetPr>
  <dimension ref="B1:BA10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75"/>
  <cols>
    <col collapsed="false" hidden="false" max="2" min="1" style="0" width="17.1428571428571"/>
    <col collapsed="false" hidden="false" max="3" min="3" style="0" width="4.42857142857143"/>
    <col collapsed="false" hidden="false" max="4" min="4" style="753" width="17.1428571428571"/>
    <col collapsed="false" hidden="false" max="1025" min="5" style="0" width="17.1428571428571"/>
  </cols>
  <sheetData>
    <row r="1" customFormat="false" ht="12.75" hidden="false" customHeight="true" outlineLevel="0" collapsed="false">
      <c r="D1" s="0"/>
      <c r="AO1" s="754" t="s">
        <v>1734</v>
      </c>
      <c r="AY1" s="754" t="s">
        <v>1734</v>
      </c>
    </row>
    <row r="2" customFormat="false" ht="12.75" hidden="false" customHeight="true" outlineLevel="0" collapsed="false">
      <c r="B2" s="0" t="n">
        <v>0</v>
      </c>
      <c r="C2" s="0" t="s">
        <v>1735</v>
      </c>
      <c r="D2" s="753" t="n">
        <v>0</v>
      </c>
      <c r="J2" s="0" t="s">
        <v>1735</v>
      </c>
      <c r="K2" s="753" t="n">
        <v>0</v>
      </c>
      <c r="AO2" s="754" t="s">
        <v>1736</v>
      </c>
      <c r="AY2" s="754" t="s">
        <v>1737</v>
      </c>
    </row>
    <row r="3" customFormat="false" ht="12.75" hidden="false" customHeight="true" outlineLevel="0" collapsed="false">
      <c r="B3" s="0" t="n">
        <v>0.2</v>
      </c>
      <c r="C3" s="0" t="s">
        <v>1738</v>
      </c>
      <c r="D3" s="753" t="n">
        <v>0.2</v>
      </c>
      <c r="E3" s="754" t="s">
        <v>1739</v>
      </c>
      <c r="F3" s="754" t="s">
        <v>1740</v>
      </c>
      <c r="G3" s="754" t="s">
        <v>1741</v>
      </c>
      <c r="H3" s="754" t="s">
        <v>1742</v>
      </c>
      <c r="J3" s="0" t="s">
        <v>1738</v>
      </c>
      <c r="K3" s="753" t="n">
        <v>0.2</v>
      </c>
      <c r="AO3" s="754" t="s">
        <v>1739</v>
      </c>
      <c r="AP3" s="754" t="s">
        <v>1743</v>
      </c>
      <c r="AQ3" s="754" t="s">
        <v>1744</v>
      </c>
      <c r="AY3" s="754" t="s">
        <v>1739</v>
      </c>
      <c r="AZ3" s="754" t="s">
        <v>1743</v>
      </c>
      <c r="BA3" s="754" t="s">
        <v>1744</v>
      </c>
    </row>
    <row r="4" customFormat="false" ht="12.75" hidden="false" customHeight="true" outlineLevel="0" collapsed="false">
      <c r="B4" s="0" t="n">
        <v>0.5</v>
      </c>
      <c r="C4" s="0" t="s">
        <v>1745</v>
      </c>
      <c r="D4" s="753" t="n">
        <v>0.5</v>
      </c>
      <c r="E4" s="754" t="n">
        <v>0</v>
      </c>
      <c r="F4" s="754" t="n">
        <v>55</v>
      </c>
      <c r="G4" s="754" t="n">
        <v>45</v>
      </c>
      <c r="H4" s="754" t="n">
        <v>40</v>
      </c>
      <c r="J4" s="0" t="s">
        <v>1745</v>
      </c>
      <c r="K4" s="753" t="n">
        <v>0.5</v>
      </c>
      <c r="AO4" s="754" t="n">
        <v>0</v>
      </c>
      <c r="AP4" s="754" t="n">
        <v>25</v>
      </c>
      <c r="AQ4" s="754" t="n">
        <v>25</v>
      </c>
      <c r="AY4" s="754" t="n">
        <v>0</v>
      </c>
      <c r="AZ4" s="754" t="n">
        <v>40</v>
      </c>
      <c r="BA4" s="754" t="n">
        <v>40</v>
      </c>
    </row>
    <row r="5" customFormat="false" ht="12.75" hidden="false" customHeight="true" outlineLevel="0" collapsed="false">
      <c r="B5" s="0" t="n">
        <v>1</v>
      </c>
      <c r="C5" s="0" t="s">
        <v>955</v>
      </c>
      <c r="D5" s="753" t="n">
        <v>1</v>
      </c>
      <c r="E5" s="754" t="n">
        <v>1</v>
      </c>
      <c r="F5" s="754" t="n">
        <v>55</v>
      </c>
      <c r="G5" s="754" t="n">
        <v>45</v>
      </c>
      <c r="H5" s="754" t="n">
        <v>40</v>
      </c>
      <c r="J5" s="0" t="s">
        <v>955</v>
      </c>
      <c r="K5" s="753" t="n">
        <v>1</v>
      </c>
      <c r="AO5" s="754" t="n">
        <v>1</v>
      </c>
      <c r="AP5" s="754" t="n">
        <v>25</v>
      </c>
      <c r="AQ5" s="754" t="n">
        <v>26</v>
      </c>
      <c r="AY5" s="754" t="n">
        <v>1</v>
      </c>
      <c r="AZ5" s="754" t="n">
        <v>40</v>
      </c>
      <c r="BA5" s="754" t="n">
        <v>41</v>
      </c>
    </row>
    <row r="6" customFormat="false" ht="12.75" hidden="false" customHeight="true" outlineLevel="0" collapsed="false">
      <c r="B6" s="0" t="n">
        <v>1.5</v>
      </c>
      <c r="C6" s="0" t="s">
        <v>958</v>
      </c>
      <c r="D6" s="753" t="n">
        <v>1.5</v>
      </c>
      <c r="E6" s="754" t="n">
        <v>2</v>
      </c>
      <c r="F6" s="754" t="n">
        <v>56</v>
      </c>
      <c r="G6" s="754" t="n">
        <v>46</v>
      </c>
      <c r="H6" s="754" t="n">
        <v>42</v>
      </c>
      <c r="J6" s="0" t="s">
        <v>956</v>
      </c>
      <c r="K6" s="753" t="n">
        <v>1</v>
      </c>
      <c r="AO6" s="754" t="n">
        <v>2</v>
      </c>
      <c r="AP6" s="754" t="n">
        <v>25</v>
      </c>
      <c r="AQ6" s="754" t="n">
        <v>27</v>
      </c>
      <c r="AY6" s="754" t="n">
        <v>2</v>
      </c>
      <c r="AZ6" s="754" t="n">
        <v>40</v>
      </c>
      <c r="BA6" s="754" t="n">
        <v>42</v>
      </c>
    </row>
    <row r="7" customFormat="false" ht="12.75" hidden="false" customHeight="true" outlineLevel="0" collapsed="false">
      <c r="B7" s="0" t="n">
        <v>2</v>
      </c>
      <c r="C7" s="0" t="s">
        <v>962</v>
      </c>
      <c r="D7" s="753" t="n">
        <v>2</v>
      </c>
      <c r="E7" s="754" t="n">
        <v>3</v>
      </c>
      <c r="F7" s="754" t="n">
        <v>56</v>
      </c>
      <c r="G7" s="754" t="n">
        <v>46</v>
      </c>
      <c r="H7" s="754" t="n">
        <v>42</v>
      </c>
      <c r="J7" s="0" t="s">
        <v>957</v>
      </c>
      <c r="K7" s="753" t="n">
        <v>1</v>
      </c>
      <c r="AO7" s="754" t="n">
        <v>3</v>
      </c>
      <c r="AP7" s="754" t="n">
        <v>25</v>
      </c>
      <c r="AQ7" s="754" t="n">
        <v>28</v>
      </c>
      <c r="AY7" s="754" t="n">
        <v>3</v>
      </c>
      <c r="AZ7" s="754" t="n">
        <v>40</v>
      </c>
      <c r="BA7" s="754" t="n">
        <v>43</v>
      </c>
    </row>
    <row r="8" customFormat="false" ht="12.75" hidden="false" customHeight="true" outlineLevel="0" collapsed="false">
      <c r="B8" s="0" t="n">
        <v>2.5</v>
      </c>
      <c r="C8" s="0" t="s">
        <v>964</v>
      </c>
      <c r="D8" s="753" t="n">
        <v>2.5</v>
      </c>
      <c r="E8" s="754" t="n">
        <v>4</v>
      </c>
      <c r="F8" s="754" t="n">
        <v>57</v>
      </c>
      <c r="G8" s="754" t="n">
        <v>47</v>
      </c>
      <c r="H8" s="754" t="n">
        <v>43</v>
      </c>
      <c r="J8" s="0" t="s">
        <v>958</v>
      </c>
      <c r="K8" s="753" t="n">
        <v>1.5</v>
      </c>
      <c r="AO8" s="754" t="n">
        <v>4</v>
      </c>
      <c r="AP8" s="754" t="n">
        <v>25</v>
      </c>
      <c r="AQ8" s="754" t="n">
        <v>29</v>
      </c>
      <c r="AY8" s="754" t="n">
        <v>4</v>
      </c>
      <c r="AZ8" s="754" t="n">
        <v>39</v>
      </c>
      <c r="BA8" s="754" t="n">
        <v>43</v>
      </c>
    </row>
    <row r="9" customFormat="false" ht="12.75" hidden="false" customHeight="true" outlineLevel="0" collapsed="false">
      <c r="B9" s="0" t="n">
        <v>3</v>
      </c>
      <c r="C9" s="0" t="s">
        <v>967</v>
      </c>
      <c r="D9" s="753" t="n">
        <v>3</v>
      </c>
      <c r="E9" s="754" t="n">
        <v>5</v>
      </c>
      <c r="F9" s="754" t="n">
        <v>57</v>
      </c>
      <c r="G9" s="754" t="n">
        <v>48</v>
      </c>
      <c r="H9" s="754" t="n">
        <v>43</v>
      </c>
      <c r="J9" s="0" t="s">
        <v>959</v>
      </c>
      <c r="K9" s="753" t="n">
        <v>1.5</v>
      </c>
      <c r="AO9" s="754" t="n">
        <v>5</v>
      </c>
      <c r="AP9" s="754" t="n">
        <v>25</v>
      </c>
      <c r="AQ9" s="754" t="n">
        <v>30</v>
      </c>
      <c r="AY9" s="754" t="n">
        <v>5</v>
      </c>
      <c r="AZ9" s="754" t="n">
        <v>39</v>
      </c>
      <c r="BA9" s="754" t="n">
        <v>44</v>
      </c>
    </row>
    <row r="10" customFormat="false" ht="12.75" hidden="false" customHeight="true" outlineLevel="0" collapsed="false">
      <c r="B10" s="0" t="n">
        <v>3.5</v>
      </c>
      <c r="C10" s="0" t="s">
        <v>970</v>
      </c>
      <c r="D10" s="753" t="n">
        <v>3.5</v>
      </c>
      <c r="E10" s="754" t="n">
        <v>6</v>
      </c>
      <c r="F10" s="754" t="n">
        <v>57</v>
      </c>
      <c r="G10" s="754" t="n">
        <v>48</v>
      </c>
      <c r="H10" s="754" t="n">
        <v>44</v>
      </c>
      <c r="J10" s="0" t="s">
        <v>960</v>
      </c>
      <c r="K10" s="753" t="n">
        <v>1.5</v>
      </c>
      <c r="AO10" s="754" t="n">
        <v>6</v>
      </c>
      <c r="AP10" s="754" t="n">
        <v>25</v>
      </c>
      <c r="AQ10" s="754" t="n">
        <v>31</v>
      </c>
      <c r="AY10" s="754" t="n">
        <v>6</v>
      </c>
      <c r="AZ10" s="754" t="n">
        <v>38</v>
      </c>
      <c r="BA10" s="754" t="n">
        <v>44</v>
      </c>
    </row>
    <row r="11" customFormat="false" ht="12.75" hidden="false" customHeight="true" outlineLevel="0" collapsed="false">
      <c r="B11" s="0" t="n">
        <v>4</v>
      </c>
      <c r="C11" s="0" t="s">
        <v>972</v>
      </c>
      <c r="D11" s="753" t="n">
        <v>4</v>
      </c>
      <c r="E11" s="754" t="n">
        <v>7</v>
      </c>
      <c r="F11" s="754" t="n">
        <v>58</v>
      </c>
      <c r="G11" s="754" t="n">
        <v>49</v>
      </c>
      <c r="H11" s="754" t="n">
        <v>45</v>
      </c>
      <c r="J11" s="0" t="s">
        <v>961</v>
      </c>
      <c r="K11" s="753" t="n">
        <v>2</v>
      </c>
      <c r="AO11" s="754" t="n">
        <v>7</v>
      </c>
      <c r="AP11" s="754" t="n">
        <v>25</v>
      </c>
      <c r="AQ11" s="754" t="n">
        <v>32</v>
      </c>
      <c r="AY11" s="754" t="n">
        <v>7</v>
      </c>
      <c r="AZ11" s="754" t="n">
        <v>38</v>
      </c>
      <c r="BA11" s="754" t="n">
        <v>45</v>
      </c>
    </row>
    <row r="12" customFormat="false" ht="12.75" hidden="false" customHeight="true" outlineLevel="0" collapsed="false">
      <c r="B12" s="0" t="n">
        <v>4.5</v>
      </c>
      <c r="C12" s="0" t="s">
        <v>973</v>
      </c>
      <c r="D12" s="753" t="n">
        <v>4.5</v>
      </c>
      <c r="E12" s="754" t="n">
        <v>8</v>
      </c>
      <c r="F12" s="754" t="n">
        <v>58</v>
      </c>
      <c r="G12" s="754" t="n">
        <v>49</v>
      </c>
      <c r="H12" s="754" t="n">
        <v>45</v>
      </c>
      <c r="J12" s="0" t="s">
        <v>962</v>
      </c>
      <c r="K12" s="753" t="n">
        <v>2</v>
      </c>
      <c r="AO12" s="754" t="n">
        <v>8</v>
      </c>
      <c r="AP12" s="754" t="n">
        <v>25</v>
      </c>
      <c r="AQ12" s="754" t="n">
        <v>33</v>
      </c>
      <c r="AY12" s="754" t="n">
        <v>8</v>
      </c>
      <c r="AZ12" s="754" t="n">
        <v>38</v>
      </c>
      <c r="BA12" s="754" t="n">
        <v>46</v>
      </c>
    </row>
    <row r="13" customFormat="false" ht="12.75" hidden="false" customHeight="true" outlineLevel="0" collapsed="false">
      <c r="B13" s="0" t="n">
        <v>5</v>
      </c>
      <c r="C13" s="0" t="s">
        <v>975</v>
      </c>
      <c r="D13" s="753" t="n">
        <v>5</v>
      </c>
      <c r="E13" s="754" t="n">
        <v>9</v>
      </c>
      <c r="F13" s="754" t="n">
        <v>59</v>
      </c>
      <c r="G13" s="754" t="n">
        <v>50</v>
      </c>
      <c r="H13" s="754" t="n">
        <v>46</v>
      </c>
      <c r="J13" s="0" t="s">
        <v>963</v>
      </c>
      <c r="K13" s="753" t="n">
        <v>2</v>
      </c>
      <c r="AO13" s="754" t="n">
        <v>9</v>
      </c>
      <c r="AP13" s="754" t="n">
        <v>25</v>
      </c>
      <c r="AQ13" s="754" t="n">
        <v>34</v>
      </c>
      <c r="AY13" s="754" t="n">
        <v>9</v>
      </c>
      <c r="AZ13" s="754" t="n">
        <v>37</v>
      </c>
      <c r="BA13" s="754" t="n">
        <v>46</v>
      </c>
    </row>
    <row r="14" customFormat="false" ht="12.75" hidden="false" customHeight="true" outlineLevel="0" collapsed="false">
      <c r="B14" s="0" t="n">
        <v>5.5</v>
      </c>
      <c r="C14" s="0" t="s">
        <v>976</v>
      </c>
      <c r="D14" s="753" t="n">
        <v>5.5</v>
      </c>
      <c r="E14" s="754" t="n">
        <v>10</v>
      </c>
      <c r="F14" s="754" t="n">
        <v>59</v>
      </c>
      <c r="G14" s="754" t="n">
        <v>50</v>
      </c>
      <c r="H14" s="754" t="n">
        <v>46</v>
      </c>
      <c r="J14" s="0" t="s">
        <v>964</v>
      </c>
      <c r="K14" s="753" t="n">
        <v>2.5</v>
      </c>
      <c r="AO14" s="754" t="n">
        <v>10</v>
      </c>
      <c r="AP14" s="754" t="n">
        <v>25</v>
      </c>
      <c r="AQ14" s="754" t="n">
        <v>35</v>
      </c>
      <c r="AY14" s="754" t="n">
        <v>10</v>
      </c>
      <c r="AZ14" s="754" t="n">
        <v>37</v>
      </c>
      <c r="BA14" s="754" t="n">
        <v>47</v>
      </c>
    </row>
    <row r="15" customFormat="false" ht="12.75" hidden="false" customHeight="true" outlineLevel="0" collapsed="false">
      <c r="B15" s="0" t="n">
        <v>6</v>
      </c>
      <c r="C15" s="0" t="s">
        <v>977</v>
      </c>
      <c r="D15" s="753" t="n">
        <v>6</v>
      </c>
      <c r="E15" s="754" t="n">
        <v>11</v>
      </c>
      <c r="F15" s="754" t="n">
        <v>60</v>
      </c>
      <c r="G15" s="754" t="n">
        <v>52</v>
      </c>
      <c r="H15" s="754" t="n">
        <v>47</v>
      </c>
      <c r="J15" s="0" t="s">
        <v>964</v>
      </c>
      <c r="K15" s="753" t="n">
        <v>2.5</v>
      </c>
      <c r="AO15" s="754" t="n">
        <v>11</v>
      </c>
      <c r="AP15" s="754" t="n">
        <v>25</v>
      </c>
      <c r="AQ15" s="754" t="n">
        <v>36</v>
      </c>
      <c r="AY15" s="754" t="n">
        <v>11</v>
      </c>
      <c r="AZ15" s="754" t="n">
        <v>36</v>
      </c>
      <c r="BA15" s="754" t="n">
        <v>47</v>
      </c>
    </row>
    <row r="16" customFormat="false" ht="12.75" hidden="false" customHeight="true" outlineLevel="0" collapsed="false">
      <c r="C16" s="0" t="s">
        <v>956</v>
      </c>
      <c r="D16" s="753" t="n">
        <v>1</v>
      </c>
      <c r="E16" s="754" t="n">
        <v>12</v>
      </c>
      <c r="F16" s="754" t="n">
        <v>60</v>
      </c>
      <c r="G16" s="754" t="n">
        <v>52</v>
      </c>
      <c r="H16" s="754" t="n">
        <v>47</v>
      </c>
      <c r="J16" s="0" t="s">
        <v>965</v>
      </c>
      <c r="K16" s="753" t="n">
        <v>2.5</v>
      </c>
      <c r="AO16" s="754" t="n">
        <v>12</v>
      </c>
      <c r="AP16" s="754" t="n">
        <v>25</v>
      </c>
      <c r="AQ16" s="754" t="n">
        <v>37</v>
      </c>
      <c r="AY16" s="754" t="n">
        <v>12</v>
      </c>
      <c r="AZ16" s="754" t="n">
        <v>36</v>
      </c>
      <c r="BA16" s="754" t="n">
        <v>48</v>
      </c>
    </row>
    <row r="17" customFormat="false" ht="12.75" hidden="false" customHeight="true" outlineLevel="0" collapsed="false">
      <c r="C17" s="0" t="s">
        <v>957</v>
      </c>
      <c r="D17" s="753" t="n">
        <v>1</v>
      </c>
      <c r="E17" s="754" t="n">
        <v>13</v>
      </c>
      <c r="F17" s="754" t="n">
        <v>61</v>
      </c>
      <c r="G17" s="754" t="n">
        <v>53</v>
      </c>
      <c r="H17" s="754" t="n">
        <v>49</v>
      </c>
      <c r="J17" s="0" t="s">
        <v>966</v>
      </c>
      <c r="K17" s="753" t="n">
        <v>3</v>
      </c>
      <c r="AO17" s="754" t="n">
        <v>13</v>
      </c>
      <c r="AP17" s="754" t="n">
        <v>25</v>
      </c>
      <c r="AQ17" s="754" t="n">
        <v>38</v>
      </c>
      <c r="AY17" s="754" t="n">
        <v>13</v>
      </c>
      <c r="AZ17" s="754" t="n">
        <v>36</v>
      </c>
      <c r="BA17" s="754" t="n">
        <v>49</v>
      </c>
    </row>
    <row r="18" customFormat="false" ht="12.75" hidden="false" customHeight="true" outlineLevel="0" collapsed="false">
      <c r="C18" s="0" t="s">
        <v>959</v>
      </c>
      <c r="D18" s="753" t="n">
        <v>1.5</v>
      </c>
      <c r="E18" s="754" t="n">
        <v>14</v>
      </c>
      <c r="F18" s="754" t="n">
        <v>61</v>
      </c>
      <c r="G18" s="754" t="n">
        <v>53</v>
      </c>
      <c r="H18" s="754" t="n">
        <v>49</v>
      </c>
      <c r="J18" s="0" t="s">
        <v>967</v>
      </c>
      <c r="K18" s="753" t="n">
        <v>3</v>
      </c>
      <c r="AO18" s="754" t="n">
        <v>14</v>
      </c>
      <c r="AP18" s="754" t="n">
        <v>25</v>
      </c>
      <c r="AQ18" s="754" t="n">
        <v>39</v>
      </c>
      <c r="AY18" s="754" t="n">
        <v>14</v>
      </c>
      <c r="AZ18" s="754" t="n">
        <v>36</v>
      </c>
      <c r="BA18" s="754" t="n">
        <v>50</v>
      </c>
    </row>
    <row r="19" customFormat="false" ht="12.75" hidden="false" customHeight="true" outlineLevel="0" collapsed="false">
      <c r="C19" s="0" t="s">
        <v>960</v>
      </c>
      <c r="D19" s="753" t="n">
        <v>1.5</v>
      </c>
      <c r="E19" s="754" t="n">
        <v>15</v>
      </c>
      <c r="F19" s="754" t="n">
        <v>61</v>
      </c>
      <c r="G19" s="754" t="n">
        <v>53</v>
      </c>
      <c r="H19" s="754" t="n">
        <v>50</v>
      </c>
      <c r="J19" s="0" t="s">
        <v>968</v>
      </c>
      <c r="K19" s="753" t="n">
        <v>3</v>
      </c>
      <c r="AO19" s="754" t="n">
        <v>15</v>
      </c>
      <c r="AP19" s="754" t="n">
        <v>25</v>
      </c>
      <c r="AQ19" s="754" t="n">
        <v>40</v>
      </c>
      <c r="AY19" s="754" t="n">
        <v>15</v>
      </c>
      <c r="AZ19" s="754" t="n">
        <v>35</v>
      </c>
      <c r="BA19" s="754" t="n">
        <v>50</v>
      </c>
    </row>
    <row r="20" customFormat="false" ht="12.75" hidden="false" customHeight="true" outlineLevel="0" collapsed="false">
      <c r="C20" s="0" t="s">
        <v>961</v>
      </c>
      <c r="D20" s="753" t="n">
        <v>2</v>
      </c>
      <c r="E20" s="754" t="n">
        <v>16</v>
      </c>
      <c r="F20" s="754" t="n">
        <v>62</v>
      </c>
      <c r="G20" s="754" t="n">
        <v>54</v>
      </c>
      <c r="H20" s="754" t="n">
        <v>50</v>
      </c>
      <c r="J20" s="0" t="s">
        <v>969</v>
      </c>
      <c r="K20" s="753" t="n">
        <v>3.5</v>
      </c>
      <c r="AO20" s="754" t="n">
        <v>16</v>
      </c>
      <c r="AP20" s="754" t="n">
        <v>25</v>
      </c>
      <c r="AQ20" s="754" t="n">
        <v>41</v>
      </c>
      <c r="AY20" s="754" t="n">
        <v>16</v>
      </c>
      <c r="AZ20" s="754" t="n">
        <v>35</v>
      </c>
      <c r="BA20" s="754" t="n">
        <v>51</v>
      </c>
    </row>
    <row r="21" customFormat="false" ht="12.75" hidden="false" customHeight="true" outlineLevel="0" collapsed="false">
      <c r="C21" s="0" t="s">
        <v>963</v>
      </c>
      <c r="D21" s="753" t="n">
        <v>2</v>
      </c>
      <c r="E21" s="754" t="n">
        <v>17</v>
      </c>
      <c r="F21" s="754" t="n">
        <v>62</v>
      </c>
      <c r="G21" s="754" t="n">
        <v>54</v>
      </c>
      <c r="H21" s="754" t="n">
        <v>51</v>
      </c>
      <c r="J21" s="0" t="s">
        <v>970</v>
      </c>
      <c r="K21" s="753" t="n">
        <v>3.5</v>
      </c>
      <c r="AO21" s="754" t="n">
        <v>17</v>
      </c>
      <c r="AP21" s="754" t="n">
        <v>25</v>
      </c>
      <c r="AQ21" s="754" t="n">
        <v>42</v>
      </c>
      <c r="AY21" s="754" t="n">
        <v>17</v>
      </c>
      <c r="AZ21" s="754" t="n">
        <v>34</v>
      </c>
      <c r="BA21" s="754" t="n">
        <v>51</v>
      </c>
    </row>
    <row r="22" customFormat="false" ht="12.75" hidden="false" customHeight="true" outlineLevel="0" collapsed="false">
      <c r="C22" s="0" t="s">
        <v>964</v>
      </c>
      <c r="D22" s="753" t="n">
        <v>2.5</v>
      </c>
      <c r="E22" s="754" t="n">
        <v>18</v>
      </c>
      <c r="F22" s="754" t="n">
        <v>63</v>
      </c>
      <c r="G22" s="754" t="n">
        <v>56</v>
      </c>
      <c r="H22" s="754" t="n">
        <v>51</v>
      </c>
      <c r="J22" s="0" t="s">
        <v>971</v>
      </c>
      <c r="K22" s="753" t="n">
        <v>3.5</v>
      </c>
      <c r="AO22" s="754" t="n">
        <v>18</v>
      </c>
      <c r="AP22" s="754" t="n">
        <v>25</v>
      </c>
      <c r="AQ22" s="754" t="n">
        <v>43</v>
      </c>
      <c r="AY22" s="754" t="n">
        <v>18</v>
      </c>
      <c r="AZ22" s="754" t="n">
        <v>34</v>
      </c>
      <c r="BA22" s="754" t="n">
        <v>52</v>
      </c>
    </row>
    <row r="23" customFormat="false" ht="12.75" hidden="false" customHeight="true" outlineLevel="0" collapsed="false">
      <c r="C23" s="0" t="s">
        <v>965</v>
      </c>
      <c r="D23" s="753" t="n">
        <v>2.5</v>
      </c>
      <c r="E23" s="754" t="n">
        <v>19</v>
      </c>
      <c r="F23" s="754" t="n">
        <v>63</v>
      </c>
      <c r="G23" s="754" t="n">
        <v>56</v>
      </c>
      <c r="H23" s="754" t="n">
        <v>53</v>
      </c>
      <c r="J23" s="0" t="s">
        <v>972</v>
      </c>
      <c r="K23" s="753" t="n">
        <v>4</v>
      </c>
      <c r="AO23" s="754" t="n">
        <v>19</v>
      </c>
      <c r="AP23" s="754" t="n">
        <v>25</v>
      </c>
      <c r="AQ23" s="754" t="n">
        <v>44</v>
      </c>
      <c r="AY23" s="754" t="n">
        <v>19</v>
      </c>
      <c r="AZ23" s="754" t="n">
        <v>34</v>
      </c>
      <c r="BA23" s="754" t="n">
        <v>53</v>
      </c>
    </row>
    <row r="24" customFormat="false" ht="12.75" hidden="false" customHeight="true" outlineLevel="0" collapsed="false">
      <c r="C24" s="0" t="s">
        <v>966</v>
      </c>
      <c r="D24" s="753" t="n">
        <v>3</v>
      </c>
      <c r="E24" s="754" t="n">
        <v>20</v>
      </c>
      <c r="F24" s="754" t="n">
        <v>64</v>
      </c>
      <c r="G24" s="754" t="n">
        <v>57</v>
      </c>
      <c r="H24" s="754" t="n">
        <v>53</v>
      </c>
      <c r="J24" s="0" t="s">
        <v>973</v>
      </c>
      <c r="K24" s="753" t="n">
        <v>4.5</v>
      </c>
      <c r="AO24" s="754" t="n">
        <v>20</v>
      </c>
      <c r="AP24" s="754" t="n">
        <v>25</v>
      </c>
      <c r="AQ24" s="754" t="n">
        <v>45</v>
      </c>
      <c r="AY24" s="754" t="n">
        <v>20</v>
      </c>
      <c r="AZ24" s="754" t="n">
        <v>33</v>
      </c>
      <c r="BA24" s="754" t="n">
        <v>53</v>
      </c>
    </row>
    <row r="25" customFormat="false" ht="12.75" hidden="false" customHeight="true" outlineLevel="0" collapsed="false">
      <c r="C25" s="0" t="s">
        <v>968</v>
      </c>
      <c r="D25" s="753" t="n">
        <v>3</v>
      </c>
      <c r="E25" s="754" t="n">
        <v>21</v>
      </c>
      <c r="F25" s="754" t="n">
        <v>64</v>
      </c>
      <c r="G25" s="754" t="n">
        <v>58</v>
      </c>
      <c r="H25" s="754" t="n">
        <v>53</v>
      </c>
      <c r="J25" s="0" t="s">
        <v>974</v>
      </c>
      <c r="K25" s="753" t="n">
        <v>4.5</v>
      </c>
      <c r="AO25" s="754" t="n">
        <v>21</v>
      </c>
      <c r="AP25" s="754" t="n">
        <v>25</v>
      </c>
      <c r="AQ25" s="754" t="n">
        <v>46</v>
      </c>
      <c r="AY25" s="754" t="n">
        <v>21</v>
      </c>
      <c r="AZ25" s="754" t="n">
        <v>33</v>
      </c>
      <c r="BA25" s="754" t="n">
        <v>54</v>
      </c>
    </row>
    <row r="26" customFormat="false" ht="12.75" hidden="false" customHeight="true" outlineLevel="0" collapsed="false">
      <c r="C26" s="0" t="s">
        <v>969</v>
      </c>
      <c r="D26" s="753" t="n">
        <v>3.5</v>
      </c>
      <c r="E26" s="754" t="n">
        <v>22</v>
      </c>
      <c r="F26" s="754" t="n">
        <v>64</v>
      </c>
      <c r="G26" s="754" t="n">
        <v>58</v>
      </c>
      <c r="H26" s="754" t="n">
        <v>54</v>
      </c>
      <c r="J26" s="0" t="s">
        <v>975</v>
      </c>
      <c r="K26" s="753" t="n">
        <v>5</v>
      </c>
      <c r="AO26" s="754" t="n">
        <v>22</v>
      </c>
      <c r="AP26" s="754" t="n">
        <v>25</v>
      </c>
      <c r="AQ26" s="754" t="n">
        <v>47</v>
      </c>
      <c r="AY26" s="754" t="n">
        <v>22</v>
      </c>
      <c r="AZ26" s="754" t="n">
        <v>32</v>
      </c>
      <c r="BA26" s="754" t="n">
        <v>54</v>
      </c>
    </row>
    <row r="27" customFormat="false" ht="12.75" hidden="false" customHeight="true" outlineLevel="0" collapsed="false">
      <c r="C27" s="0" t="s">
        <v>971</v>
      </c>
      <c r="D27" s="753" t="n">
        <v>3.5</v>
      </c>
      <c r="E27" s="754" t="n">
        <v>23</v>
      </c>
      <c r="F27" s="754" t="n">
        <v>65</v>
      </c>
      <c r="G27" s="754" t="n">
        <v>59</v>
      </c>
      <c r="H27" s="754" t="n">
        <v>54</v>
      </c>
      <c r="J27" s="0" t="s">
        <v>976</v>
      </c>
      <c r="K27" s="753" t="n">
        <v>5.5</v>
      </c>
      <c r="AO27" s="754" t="n">
        <v>23</v>
      </c>
      <c r="AP27" s="754" t="n">
        <v>25</v>
      </c>
      <c r="AQ27" s="754" t="n">
        <v>48</v>
      </c>
      <c r="AY27" s="754" t="n">
        <v>23</v>
      </c>
      <c r="AZ27" s="754" t="n">
        <v>32</v>
      </c>
      <c r="BA27" s="754" t="n">
        <v>55</v>
      </c>
    </row>
    <row r="28" customFormat="false" ht="12.75" hidden="false" customHeight="true" outlineLevel="0" collapsed="false">
      <c r="C28" s="0" t="s">
        <v>974</v>
      </c>
      <c r="D28" s="753" t="n">
        <v>4.5</v>
      </c>
      <c r="E28" s="754" t="n">
        <v>24</v>
      </c>
      <c r="F28" s="754" t="n">
        <v>65</v>
      </c>
      <c r="G28" s="754" t="n">
        <v>59</v>
      </c>
      <c r="H28" s="754" t="n">
        <v>56</v>
      </c>
      <c r="J28" s="0" t="s">
        <v>977</v>
      </c>
      <c r="K28" s="753" t="n">
        <v>6</v>
      </c>
      <c r="AO28" s="754" t="n">
        <v>24</v>
      </c>
      <c r="AP28" s="754" t="n">
        <v>25</v>
      </c>
      <c r="AQ28" s="754" t="n">
        <v>49</v>
      </c>
      <c r="AY28" s="754" t="n">
        <v>24</v>
      </c>
      <c r="AZ28" s="754" t="n">
        <v>32</v>
      </c>
      <c r="BA28" s="754" t="n">
        <v>56</v>
      </c>
    </row>
    <row r="29" customFormat="false" ht="12.75" hidden="false" customHeight="true" outlineLevel="0" collapsed="false">
      <c r="E29" s="754" t="n">
        <v>25</v>
      </c>
      <c r="F29" s="754" t="n">
        <v>66</v>
      </c>
      <c r="G29" s="754" t="n">
        <v>60</v>
      </c>
      <c r="H29" s="754" t="n">
        <v>56</v>
      </c>
      <c r="AO29" s="754" t="n">
        <v>25</v>
      </c>
      <c r="AP29" s="754" t="n">
        <v>25</v>
      </c>
      <c r="AQ29" s="754" t="n">
        <v>50</v>
      </c>
      <c r="AY29" s="754" t="n">
        <v>25</v>
      </c>
      <c r="AZ29" s="754" t="n">
        <v>32</v>
      </c>
      <c r="BA29" s="754" t="n">
        <v>57</v>
      </c>
    </row>
    <row r="30" customFormat="false" ht="12.75" hidden="false" customHeight="true" outlineLevel="0" collapsed="false">
      <c r="E30" s="754" t="n">
        <v>26</v>
      </c>
      <c r="F30" s="754" t="n">
        <v>66</v>
      </c>
      <c r="G30" s="754" t="n">
        <v>60</v>
      </c>
      <c r="H30" s="754" t="n">
        <v>57</v>
      </c>
      <c r="AO30" s="754" t="n">
        <v>26</v>
      </c>
      <c r="AP30" s="754" t="n">
        <v>25</v>
      </c>
      <c r="AQ30" s="754" t="n">
        <v>51</v>
      </c>
      <c r="AY30" s="754" t="n">
        <v>26</v>
      </c>
      <c r="AZ30" s="754" t="n">
        <v>31</v>
      </c>
      <c r="BA30" s="754" t="n">
        <v>57</v>
      </c>
    </row>
    <row r="31" customFormat="false" ht="12.75" hidden="false" customHeight="true" outlineLevel="0" collapsed="false">
      <c r="E31" s="754" t="n">
        <v>27</v>
      </c>
      <c r="F31" s="754" t="n">
        <v>67</v>
      </c>
      <c r="G31" s="754" t="n">
        <v>61</v>
      </c>
      <c r="H31" s="754" t="n">
        <v>57</v>
      </c>
      <c r="AO31" s="754" t="n">
        <v>27</v>
      </c>
      <c r="AP31" s="754" t="n">
        <v>25</v>
      </c>
      <c r="AQ31" s="754" t="n">
        <v>52</v>
      </c>
      <c r="AY31" s="754" t="n">
        <v>27</v>
      </c>
      <c r="AZ31" s="754" t="n">
        <v>31</v>
      </c>
      <c r="BA31" s="754" t="n">
        <v>58</v>
      </c>
    </row>
    <row r="32" customFormat="false" ht="12.75" hidden="false" customHeight="true" outlineLevel="0" collapsed="false">
      <c r="E32" s="754" t="n">
        <v>28</v>
      </c>
      <c r="F32" s="754" t="n">
        <v>67</v>
      </c>
      <c r="G32" s="754" t="n">
        <v>61</v>
      </c>
      <c r="H32" s="754" t="n">
        <v>58</v>
      </c>
      <c r="AO32" s="754" t="n">
        <v>28</v>
      </c>
      <c r="AP32" s="754" t="n">
        <v>25</v>
      </c>
      <c r="AQ32" s="754" t="n">
        <v>53</v>
      </c>
      <c r="AY32" s="754" t="n">
        <v>28</v>
      </c>
      <c r="AZ32" s="754" t="n">
        <v>30</v>
      </c>
      <c r="BA32" s="754" t="n">
        <v>58</v>
      </c>
    </row>
    <row r="33" customFormat="false" ht="12.75" hidden="false" customHeight="true" outlineLevel="0" collapsed="false">
      <c r="E33" s="754" t="n">
        <v>29</v>
      </c>
      <c r="F33" s="754" t="n">
        <v>68</v>
      </c>
      <c r="G33" s="754" t="n">
        <v>62</v>
      </c>
      <c r="H33" s="754" t="n">
        <v>58</v>
      </c>
      <c r="AO33" s="754" t="n">
        <v>29</v>
      </c>
      <c r="AP33" s="754" t="n">
        <v>25</v>
      </c>
      <c r="AQ33" s="754" t="n">
        <v>54</v>
      </c>
      <c r="AY33" s="754" t="n">
        <v>29</v>
      </c>
      <c r="AZ33" s="754" t="n">
        <v>30</v>
      </c>
      <c r="BA33" s="754" t="n">
        <v>59</v>
      </c>
    </row>
    <row r="34" customFormat="false" ht="12.75" hidden="false" customHeight="true" outlineLevel="0" collapsed="false">
      <c r="E34" s="754" t="n">
        <v>30</v>
      </c>
      <c r="F34" s="754" t="n">
        <v>68</v>
      </c>
      <c r="G34" s="754" t="n">
        <v>63</v>
      </c>
      <c r="H34" s="754" t="n">
        <v>60</v>
      </c>
      <c r="AO34" s="754" t="n">
        <v>30</v>
      </c>
      <c r="AP34" s="754" t="n">
        <v>25</v>
      </c>
      <c r="AQ34" s="754" t="n">
        <v>55</v>
      </c>
      <c r="AY34" s="754" t="n">
        <v>30</v>
      </c>
      <c r="AZ34" s="754" t="n">
        <v>30</v>
      </c>
      <c r="BA34" s="754" t="n">
        <v>60</v>
      </c>
    </row>
    <row r="35" customFormat="false" ht="12.75" hidden="false" customHeight="true" outlineLevel="0" collapsed="false">
      <c r="E35" s="754" t="n">
        <v>31</v>
      </c>
      <c r="F35" s="754" t="n">
        <v>68</v>
      </c>
      <c r="G35" s="754" t="n">
        <v>63</v>
      </c>
      <c r="H35" s="754" t="n">
        <v>60</v>
      </c>
      <c r="AO35" s="754" t="n">
        <v>31</v>
      </c>
      <c r="AP35" s="754" t="n">
        <v>25</v>
      </c>
      <c r="AQ35" s="754" t="n">
        <v>56</v>
      </c>
      <c r="AY35" s="754" t="n">
        <v>31</v>
      </c>
      <c r="AZ35" s="754" t="n">
        <v>29</v>
      </c>
      <c r="BA35" s="754" t="n">
        <v>60</v>
      </c>
    </row>
    <row r="36" customFormat="false" ht="12.75" hidden="false" customHeight="true" outlineLevel="0" collapsed="false">
      <c r="E36" s="754" t="n">
        <v>32</v>
      </c>
      <c r="F36" s="754" t="n">
        <v>69</v>
      </c>
      <c r="G36" s="754" t="n">
        <v>64</v>
      </c>
      <c r="H36" s="754" t="n">
        <v>60</v>
      </c>
      <c r="AO36" s="754" t="n">
        <v>32</v>
      </c>
      <c r="AP36" s="754" t="n">
        <v>25</v>
      </c>
      <c r="AQ36" s="754" t="n">
        <v>57</v>
      </c>
      <c r="AY36" s="754" t="n">
        <v>32</v>
      </c>
      <c r="AZ36" s="754" t="n">
        <v>29</v>
      </c>
      <c r="BA36" s="754" t="n">
        <v>61</v>
      </c>
    </row>
    <row r="37" customFormat="false" ht="12.75" hidden="false" customHeight="true" outlineLevel="0" collapsed="false">
      <c r="E37" s="754" t="n">
        <v>33</v>
      </c>
      <c r="F37" s="754" t="n">
        <v>69</v>
      </c>
      <c r="G37" s="754" t="n">
        <v>64</v>
      </c>
      <c r="H37" s="754" t="n">
        <v>61</v>
      </c>
      <c r="AO37" s="754" t="n">
        <v>33</v>
      </c>
      <c r="AP37" s="754" t="n">
        <v>25</v>
      </c>
      <c r="AQ37" s="754" t="n">
        <v>58</v>
      </c>
      <c r="AY37" s="754" t="n">
        <v>33</v>
      </c>
      <c r="AZ37" s="754" t="n">
        <v>28</v>
      </c>
      <c r="BA37" s="754" t="n">
        <v>61</v>
      </c>
    </row>
    <row r="38" customFormat="false" ht="12.75" hidden="false" customHeight="true" outlineLevel="0" collapsed="false">
      <c r="E38" s="754" t="n">
        <v>34</v>
      </c>
      <c r="F38" s="754" t="n">
        <v>70</v>
      </c>
      <c r="G38" s="754" t="n">
        <v>65</v>
      </c>
      <c r="H38" s="754" t="n">
        <v>61</v>
      </c>
      <c r="AO38" s="754" t="n">
        <v>34</v>
      </c>
      <c r="AP38" s="754" t="n">
        <v>25</v>
      </c>
      <c r="AQ38" s="754" t="n">
        <v>59</v>
      </c>
      <c r="AY38" s="754" t="n">
        <v>34</v>
      </c>
      <c r="AZ38" s="754" t="n">
        <v>28</v>
      </c>
      <c r="BA38" s="754" t="n">
        <v>62</v>
      </c>
    </row>
    <row r="39" customFormat="false" ht="12.75" hidden="false" customHeight="true" outlineLevel="0" collapsed="false">
      <c r="E39" s="754" t="n">
        <v>35</v>
      </c>
      <c r="F39" s="754" t="n">
        <v>70</v>
      </c>
      <c r="G39" s="754" t="n">
        <v>65</v>
      </c>
      <c r="H39" s="754" t="n">
        <v>63</v>
      </c>
      <c r="AO39" s="754" t="n">
        <v>35</v>
      </c>
      <c r="AP39" s="754" t="n">
        <v>25</v>
      </c>
      <c r="AQ39" s="754" t="n">
        <v>60</v>
      </c>
      <c r="AY39" s="754" t="n">
        <v>35</v>
      </c>
      <c r="AZ39" s="754" t="n">
        <v>28</v>
      </c>
      <c r="BA39" s="754" t="n">
        <v>63</v>
      </c>
    </row>
    <row r="40" customFormat="false" ht="12.75" hidden="false" customHeight="true" outlineLevel="0" collapsed="false">
      <c r="E40" s="754" t="n">
        <v>36</v>
      </c>
      <c r="F40" s="754" t="n">
        <v>71</v>
      </c>
      <c r="G40" s="754" t="n">
        <v>67</v>
      </c>
      <c r="H40" s="754" t="n">
        <v>63</v>
      </c>
      <c r="AO40" s="754" t="n">
        <v>36</v>
      </c>
      <c r="AP40" s="754" t="n">
        <v>25</v>
      </c>
      <c r="AQ40" s="754" t="n">
        <v>61</v>
      </c>
      <c r="AY40" s="754" t="n">
        <v>36</v>
      </c>
      <c r="AZ40" s="754" t="n">
        <v>28</v>
      </c>
      <c r="BA40" s="754" t="n">
        <v>64</v>
      </c>
    </row>
    <row r="41" customFormat="false" ht="12.75" hidden="false" customHeight="true" outlineLevel="0" collapsed="false">
      <c r="E41" s="754" t="n">
        <v>37</v>
      </c>
      <c r="F41" s="754" t="n">
        <v>71</v>
      </c>
      <c r="G41" s="754" t="n">
        <v>67</v>
      </c>
      <c r="H41" s="754" t="n">
        <v>64</v>
      </c>
      <c r="AO41" s="754" t="n">
        <v>37</v>
      </c>
      <c r="AP41" s="754" t="n">
        <v>25</v>
      </c>
      <c r="AQ41" s="754" t="n">
        <v>62</v>
      </c>
      <c r="AY41" s="754" t="n">
        <v>37</v>
      </c>
      <c r="AZ41" s="754" t="n">
        <v>27</v>
      </c>
      <c r="BA41" s="754" t="n">
        <v>64</v>
      </c>
    </row>
    <row r="42" customFormat="false" ht="12.75" hidden="false" customHeight="true" outlineLevel="0" collapsed="false">
      <c r="E42" s="754" t="n">
        <v>38</v>
      </c>
      <c r="F42" s="754" t="n">
        <v>72</v>
      </c>
      <c r="G42" s="754" t="n">
        <v>68</v>
      </c>
      <c r="H42" s="754" t="n">
        <v>64</v>
      </c>
      <c r="AO42" s="754" t="n">
        <v>38</v>
      </c>
      <c r="AP42" s="754" t="n">
        <v>25</v>
      </c>
      <c r="AQ42" s="754" t="n">
        <v>63</v>
      </c>
      <c r="AY42" s="754" t="n">
        <v>38</v>
      </c>
      <c r="AZ42" s="754" t="n">
        <v>27</v>
      </c>
      <c r="BA42" s="754" t="n">
        <v>65</v>
      </c>
    </row>
    <row r="43" customFormat="false" ht="12.75" hidden="false" customHeight="true" outlineLevel="0" collapsed="false">
      <c r="E43" s="754" t="n">
        <v>39</v>
      </c>
      <c r="F43" s="754" t="n">
        <v>72</v>
      </c>
      <c r="G43" s="754" t="n">
        <v>68</v>
      </c>
      <c r="H43" s="754" t="n">
        <v>65</v>
      </c>
      <c r="AO43" s="754" t="n">
        <v>39</v>
      </c>
      <c r="AP43" s="754" t="n">
        <v>25</v>
      </c>
      <c r="AQ43" s="754" t="n">
        <v>64</v>
      </c>
      <c r="AY43" s="754" t="n">
        <v>39</v>
      </c>
      <c r="AZ43" s="754" t="n">
        <v>26</v>
      </c>
      <c r="BA43" s="754" t="n">
        <v>65</v>
      </c>
    </row>
    <row r="44" customFormat="false" ht="12.75" hidden="false" customHeight="true" outlineLevel="0" collapsed="false">
      <c r="E44" s="754" t="n">
        <v>40</v>
      </c>
      <c r="F44" s="754" t="n">
        <v>72</v>
      </c>
      <c r="G44" s="754" t="n">
        <v>68</v>
      </c>
      <c r="H44" s="754" t="n">
        <v>65</v>
      </c>
      <c r="AO44" s="754" t="n">
        <v>40</v>
      </c>
      <c r="AP44" s="754" t="n">
        <v>25</v>
      </c>
      <c r="AQ44" s="754" t="n">
        <v>65</v>
      </c>
      <c r="AY44" s="754" t="n">
        <v>40</v>
      </c>
      <c r="AZ44" s="754" t="n">
        <v>26</v>
      </c>
      <c r="BA44" s="754" t="n">
        <v>66</v>
      </c>
    </row>
    <row r="45" customFormat="false" ht="12.75" hidden="false" customHeight="true" outlineLevel="0" collapsed="false">
      <c r="E45" s="754" t="n">
        <v>41</v>
      </c>
      <c r="F45" s="754" t="n">
        <v>73</v>
      </c>
      <c r="G45" s="754" t="n">
        <v>69</v>
      </c>
      <c r="H45" s="754" t="n">
        <v>67</v>
      </c>
      <c r="AO45" s="754" t="n">
        <v>41</v>
      </c>
      <c r="AP45" s="754" t="n">
        <v>25</v>
      </c>
      <c r="AQ45" s="754" t="n">
        <v>66</v>
      </c>
      <c r="AY45" s="754" t="n">
        <v>41</v>
      </c>
      <c r="AZ45" s="754" t="n">
        <v>26</v>
      </c>
      <c r="BA45" s="754" t="n">
        <v>67</v>
      </c>
    </row>
    <row r="46" customFormat="false" ht="12.75" hidden="false" customHeight="true" outlineLevel="0" collapsed="false">
      <c r="E46" s="754" t="n">
        <v>42</v>
      </c>
      <c r="F46" s="754" t="n">
        <v>73</v>
      </c>
      <c r="G46" s="754" t="n">
        <v>69</v>
      </c>
      <c r="H46" s="754" t="n">
        <v>67</v>
      </c>
      <c r="AO46" s="754" t="n">
        <v>42</v>
      </c>
      <c r="AP46" s="754" t="n">
        <v>25</v>
      </c>
      <c r="AQ46" s="754" t="n">
        <v>67</v>
      </c>
      <c r="AY46" s="754" t="n">
        <v>42</v>
      </c>
      <c r="AZ46" s="754" t="n">
        <v>26</v>
      </c>
      <c r="BA46" s="754" t="n">
        <v>68</v>
      </c>
    </row>
    <row r="47" customFormat="false" ht="12.75" hidden="false" customHeight="true" outlineLevel="0" collapsed="false">
      <c r="E47" s="754" t="n">
        <v>43</v>
      </c>
      <c r="F47" s="754" t="n">
        <v>74</v>
      </c>
      <c r="G47" s="754" t="n">
        <v>71</v>
      </c>
      <c r="H47" s="754" t="n">
        <v>68</v>
      </c>
      <c r="AO47" s="754" t="n">
        <v>43</v>
      </c>
      <c r="AP47" s="754" t="n">
        <v>25</v>
      </c>
      <c r="AQ47" s="754" t="n">
        <v>68</v>
      </c>
      <c r="AY47" s="754" t="n">
        <v>43</v>
      </c>
      <c r="AZ47" s="754" t="n">
        <v>25</v>
      </c>
      <c r="BA47" s="754" t="n">
        <v>68</v>
      </c>
    </row>
    <row r="48" customFormat="false" ht="12.75" hidden="false" customHeight="true" outlineLevel="0" collapsed="false">
      <c r="E48" s="754" t="n">
        <v>44</v>
      </c>
      <c r="F48" s="754" t="n">
        <v>74</v>
      </c>
      <c r="G48" s="754" t="n">
        <v>71</v>
      </c>
      <c r="H48" s="754" t="n">
        <v>68</v>
      </c>
      <c r="AO48" s="754" t="n">
        <v>44</v>
      </c>
      <c r="AP48" s="754" t="n">
        <v>25</v>
      </c>
      <c r="AQ48" s="754" t="n">
        <v>69</v>
      </c>
      <c r="AY48" s="754" t="n">
        <v>44</v>
      </c>
      <c r="AZ48" s="754" t="n">
        <v>24</v>
      </c>
      <c r="BA48" s="754" t="n">
        <v>68</v>
      </c>
    </row>
    <row r="49" customFormat="false" ht="12.75" hidden="false" customHeight="true" outlineLevel="0" collapsed="false">
      <c r="E49" s="754" t="n">
        <v>45</v>
      </c>
      <c r="F49" s="754" t="n">
        <v>75</v>
      </c>
      <c r="G49" s="754" t="n">
        <v>72</v>
      </c>
      <c r="H49" s="754" t="n">
        <v>68</v>
      </c>
      <c r="AO49" s="754" t="n">
        <v>45</v>
      </c>
      <c r="AP49" s="754" t="n">
        <v>25</v>
      </c>
      <c r="AQ49" s="754" t="n">
        <v>70</v>
      </c>
      <c r="AY49" s="754" t="n">
        <v>45</v>
      </c>
      <c r="AZ49" s="754" t="n">
        <v>24</v>
      </c>
      <c r="BA49" s="754" t="n">
        <v>69</v>
      </c>
    </row>
    <row r="50" customFormat="false" ht="12.75" hidden="false" customHeight="true" outlineLevel="0" collapsed="false">
      <c r="E50" s="754" t="n">
        <v>46</v>
      </c>
      <c r="F50" s="754" t="n">
        <v>75</v>
      </c>
      <c r="G50" s="754" t="n">
        <v>73</v>
      </c>
      <c r="H50" s="754" t="n">
        <v>70</v>
      </c>
      <c r="AO50" s="754" t="n">
        <v>46</v>
      </c>
      <c r="AP50" s="754" t="n">
        <v>25</v>
      </c>
      <c r="AQ50" s="754" t="n">
        <v>71</v>
      </c>
      <c r="AY50" s="754" t="n">
        <v>46</v>
      </c>
      <c r="AZ50" s="754" t="n">
        <v>24</v>
      </c>
      <c r="BA50" s="754" t="n">
        <v>70</v>
      </c>
    </row>
    <row r="51" customFormat="false" ht="12.75" hidden="false" customHeight="true" outlineLevel="0" collapsed="false">
      <c r="E51" s="754" t="n">
        <v>47</v>
      </c>
      <c r="F51" s="754" t="n">
        <v>75</v>
      </c>
      <c r="G51" s="754" t="n">
        <v>73</v>
      </c>
      <c r="H51" s="754" t="n">
        <v>70</v>
      </c>
      <c r="AO51" s="754" t="n">
        <v>47</v>
      </c>
      <c r="AP51" s="754" t="n">
        <v>25</v>
      </c>
      <c r="AQ51" s="754" t="n">
        <v>72</v>
      </c>
      <c r="AY51" s="754" t="n">
        <v>47</v>
      </c>
      <c r="AZ51" s="754" t="n">
        <v>24</v>
      </c>
      <c r="BA51" s="754" t="n">
        <v>71</v>
      </c>
    </row>
    <row r="52" customFormat="false" ht="12.75" hidden="false" customHeight="true" outlineLevel="0" collapsed="false">
      <c r="E52" s="754" t="n">
        <v>48</v>
      </c>
      <c r="F52" s="754" t="n">
        <v>76</v>
      </c>
      <c r="G52" s="754" t="n">
        <v>74</v>
      </c>
      <c r="H52" s="754" t="n">
        <v>71</v>
      </c>
      <c r="AO52" s="754" t="n">
        <v>48</v>
      </c>
      <c r="AP52" s="754" t="n">
        <v>25</v>
      </c>
      <c r="AQ52" s="754" t="n">
        <v>73</v>
      </c>
      <c r="AY52" s="754" t="n">
        <v>48</v>
      </c>
      <c r="AZ52" s="754" t="n">
        <v>23</v>
      </c>
      <c r="BA52" s="754" t="n">
        <v>71</v>
      </c>
    </row>
    <row r="53" customFormat="false" ht="12.75" hidden="false" customHeight="true" outlineLevel="0" collapsed="false">
      <c r="E53" s="754" t="n">
        <v>49</v>
      </c>
      <c r="F53" s="754" t="n">
        <v>76</v>
      </c>
      <c r="G53" s="754" t="n">
        <v>74</v>
      </c>
      <c r="H53" s="754" t="n">
        <v>71</v>
      </c>
      <c r="AO53" s="754" t="n">
        <v>49</v>
      </c>
      <c r="AP53" s="754" t="n">
        <v>25</v>
      </c>
      <c r="AQ53" s="754" t="n">
        <v>74</v>
      </c>
      <c r="AY53" s="754" t="n">
        <v>49</v>
      </c>
      <c r="AZ53" s="754" t="n">
        <v>23</v>
      </c>
      <c r="BA53" s="754" t="n">
        <v>72</v>
      </c>
    </row>
    <row r="54" customFormat="false" ht="12.75" hidden="false" customHeight="true" outlineLevel="0" collapsed="false">
      <c r="E54" s="754" t="n">
        <v>50</v>
      </c>
      <c r="F54" s="754" t="n">
        <v>77</v>
      </c>
      <c r="G54" s="754" t="n">
        <v>75</v>
      </c>
      <c r="H54" s="754" t="n">
        <v>72</v>
      </c>
      <c r="AO54" s="754" t="n">
        <v>50</v>
      </c>
      <c r="AP54" s="754" t="n">
        <v>25</v>
      </c>
      <c r="AQ54" s="754" t="n">
        <v>75</v>
      </c>
      <c r="AY54" s="754" t="n">
        <v>50</v>
      </c>
      <c r="AZ54" s="754" t="n">
        <v>22</v>
      </c>
      <c r="BA54" s="754" t="n">
        <v>72</v>
      </c>
    </row>
    <row r="55" customFormat="false" ht="12.75" hidden="false" customHeight="true" outlineLevel="0" collapsed="false">
      <c r="E55" s="754" t="n">
        <v>51</v>
      </c>
      <c r="F55" s="754" t="n">
        <v>77</v>
      </c>
      <c r="G55" s="754" t="n">
        <v>75</v>
      </c>
      <c r="H55" s="754" t="n">
        <v>72</v>
      </c>
      <c r="AO55" s="754" t="n">
        <v>51</v>
      </c>
      <c r="AP55" s="754" t="n">
        <v>25</v>
      </c>
      <c r="AQ55" s="754" t="n">
        <v>76</v>
      </c>
      <c r="AY55" s="754" t="n">
        <v>51</v>
      </c>
      <c r="AZ55" s="754" t="n">
        <v>22</v>
      </c>
      <c r="BA55" s="754" t="n">
        <v>73</v>
      </c>
    </row>
    <row r="56" customFormat="false" ht="12.75" hidden="false" customHeight="true" outlineLevel="0" collapsed="false">
      <c r="E56" s="754" t="n">
        <v>52</v>
      </c>
      <c r="F56" s="754" t="n">
        <v>78</v>
      </c>
      <c r="G56" s="754" t="n">
        <v>76</v>
      </c>
      <c r="H56" s="754" t="n">
        <v>74</v>
      </c>
      <c r="AO56" s="754" t="n">
        <v>52</v>
      </c>
      <c r="AP56" s="754" t="n">
        <v>25</v>
      </c>
      <c r="AQ56" s="754" t="n">
        <v>77</v>
      </c>
      <c r="AY56" s="754" t="n">
        <v>52</v>
      </c>
      <c r="AZ56" s="754" t="n">
        <v>22</v>
      </c>
      <c r="BA56" s="754" t="n">
        <v>74</v>
      </c>
    </row>
    <row r="57" customFormat="false" ht="12.75" hidden="false" customHeight="true" outlineLevel="0" collapsed="false">
      <c r="E57" s="754" t="n">
        <v>53</v>
      </c>
      <c r="F57" s="754" t="n">
        <v>78</v>
      </c>
      <c r="G57" s="754" t="n">
        <v>76</v>
      </c>
      <c r="H57" s="754" t="n">
        <v>74</v>
      </c>
      <c r="AO57" s="754" t="n">
        <v>53</v>
      </c>
      <c r="AP57" s="754" t="n">
        <v>25</v>
      </c>
      <c r="AQ57" s="754" t="n">
        <v>78</v>
      </c>
      <c r="AY57" s="754" t="n">
        <v>53</v>
      </c>
      <c r="AZ57" s="754" t="n">
        <v>22</v>
      </c>
      <c r="BA57" s="754" t="n">
        <v>75</v>
      </c>
    </row>
    <row r="58" customFormat="false" ht="12.75" hidden="false" customHeight="true" outlineLevel="0" collapsed="false">
      <c r="E58" s="754" t="n">
        <v>54</v>
      </c>
      <c r="F58" s="754" t="n">
        <v>79</v>
      </c>
      <c r="G58" s="754" t="n">
        <v>77</v>
      </c>
      <c r="H58" s="754" t="n">
        <v>75</v>
      </c>
      <c r="AO58" s="754" t="n">
        <v>54</v>
      </c>
      <c r="AP58" s="754" t="n">
        <v>25</v>
      </c>
      <c r="AQ58" s="754" t="n">
        <v>79</v>
      </c>
      <c r="AY58" s="754" t="n">
        <v>54</v>
      </c>
      <c r="AZ58" s="754" t="n">
        <v>21</v>
      </c>
      <c r="BA58" s="754" t="n">
        <v>75</v>
      </c>
    </row>
    <row r="59" customFormat="false" ht="12.75" hidden="false" customHeight="true" outlineLevel="0" collapsed="false">
      <c r="E59" s="754" t="n">
        <v>55</v>
      </c>
      <c r="F59" s="754" t="n">
        <v>79</v>
      </c>
      <c r="G59" s="754" t="n">
        <v>78</v>
      </c>
      <c r="H59" s="754" t="n">
        <v>75</v>
      </c>
      <c r="AO59" s="754" t="n">
        <v>55</v>
      </c>
      <c r="AP59" s="754" t="n">
        <v>25</v>
      </c>
      <c r="AQ59" s="754" t="n">
        <v>80</v>
      </c>
      <c r="AY59" s="754" t="n">
        <v>55</v>
      </c>
      <c r="AZ59" s="754" t="n">
        <v>21</v>
      </c>
      <c r="BA59" s="754" t="n">
        <v>76</v>
      </c>
    </row>
    <row r="60" customFormat="false" ht="12.75" hidden="false" customHeight="true" outlineLevel="0" collapsed="false">
      <c r="E60" s="754" t="n">
        <v>56</v>
      </c>
      <c r="F60" s="754" t="n">
        <v>79</v>
      </c>
      <c r="G60" s="754" t="n">
        <v>78</v>
      </c>
      <c r="H60" s="754" t="n">
        <v>76</v>
      </c>
      <c r="AO60" s="754" t="n">
        <v>56</v>
      </c>
      <c r="AP60" s="754" t="n">
        <v>25</v>
      </c>
      <c r="AQ60" s="754" t="n">
        <v>81</v>
      </c>
      <c r="AY60" s="754" t="n">
        <v>56</v>
      </c>
      <c r="AZ60" s="754" t="n">
        <v>20</v>
      </c>
      <c r="BA60" s="754" t="n">
        <v>76</v>
      </c>
    </row>
    <row r="61" customFormat="false" ht="12.75" hidden="false" customHeight="true" outlineLevel="0" collapsed="false">
      <c r="E61" s="754" t="n">
        <v>57</v>
      </c>
      <c r="F61" s="755" t="n">
        <v>80</v>
      </c>
      <c r="G61" s="754" t="n">
        <v>79</v>
      </c>
      <c r="H61" s="754" t="n">
        <v>77</v>
      </c>
      <c r="AO61" s="754" t="n">
        <v>57</v>
      </c>
      <c r="AP61" s="754" t="n">
        <v>25</v>
      </c>
      <c r="AQ61" s="754" t="n">
        <v>82</v>
      </c>
      <c r="AY61" s="754" t="n">
        <v>57</v>
      </c>
      <c r="AZ61" s="754" t="n">
        <v>20</v>
      </c>
      <c r="BA61" s="754" t="n">
        <v>77</v>
      </c>
    </row>
    <row r="62" customFormat="false" ht="12.75" hidden="false" customHeight="true" outlineLevel="0" collapsed="false">
      <c r="E62" s="754" t="n">
        <v>58</v>
      </c>
      <c r="F62" s="754" t="n">
        <v>80</v>
      </c>
      <c r="G62" s="754" t="n">
        <v>79</v>
      </c>
      <c r="H62" s="754" t="n">
        <v>77</v>
      </c>
      <c r="AO62" s="754" t="n">
        <v>58</v>
      </c>
      <c r="AP62" s="754" t="n">
        <v>25</v>
      </c>
      <c r="AQ62" s="754" t="n">
        <v>83</v>
      </c>
      <c r="AY62" s="754" t="n">
        <v>58</v>
      </c>
      <c r="AZ62" s="754" t="n">
        <v>20</v>
      </c>
      <c r="BA62" s="754" t="n">
        <v>78</v>
      </c>
    </row>
    <row r="63" customFormat="false" ht="12.75" hidden="false" customHeight="true" outlineLevel="0" collapsed="false">
      <c r="E63" s="754" t="n">
        <v>59</v>
      </c>
      <c r="F63" s="754" t="n">
        <v>80</v>
      </c>
      <c r="G63" s="755" t="n">
        <v>80</v>
      </c>
      <c r="H63" s="754" t="n">
        <v>78</v>
      </c>
      <c r="AO63" s="754" t="n">
        <v>59</v>
      </c>
      <c r="AP63" s="754" t="n">
        <v>25</v>
      </c>
      <c r="AQ63" s="754" t="n">
        <v>84</v>
      </c>
      <c r="AY63" s="754" t="n">
        <v>59</v>
      </c>
      <c r="AZ63" s="754" t="n">
        <v>19</v>
      </c>
      <c r="BA63" s="754" t="n">
        <v>78</v>
      </c>
    </row>
    <row r="64" customFormat="false" ht="12.75" hidden="false" customHeight="true" outlineLevel="0" collapsed="false">
      <c r="E64" s="754" t="n">
        <v>60</v>
      </c>
      <c r="F64" s="754" t="n">
        <v>80</v>
      </c>
      <c r="G64" s="754" t="n">
        <v>80</v>
      </c>
      <c r="H64" s="754" t="n">
        <v>78</v>
      </c>
      <c r="AO64" s="754" t="n">
        <v>60</v>
      </c>
      <c r="AP64" s="754" t="n">
        <v>25</v>
      </c>
      <c r="AQ64" s="754" t="n">
        <v>85</v>
      </c>
      <c r="AY64" s="754" t="n">
        <v>60</v>
      </c>
      <c r="AZ64" s="754" t="n">
        <v>19</v>
      </c>
      <c r="BA64" s="754" t="n">
        <v>79</v>
      </c>
    </row>
    <row r="65" customFormat="false" ht="12.75" hidden="false" customHeight="true" outlineLevel="0" collapsed="false">
      <c r="E65" s="754" t="n">
        <v>61</v>
      </c>
      <c r="F65" s="754" t="n">
        <v>80</v>
      </c>
      <c r="G65" s="754" t="n">
        <v>80</v>
      </c>
      <c r="H65" s="754" t="n">
        <v>79</v>
      </c>
      <c r="AO65" s="754" t="n">
        <v>61</v>
      </c>
      <c r="AP65" s="754" t="n">
        <v>25</v>
      </c>
      <c r="AQ65" s="754" t="n">
        <v>86</v>
      </c>
      <c r="AY65" s="754" t="n">
        <v>61</v>
      </c>
      <c r="AZ65" s="754" t="n">
        <v>18</v>
      </c>
      <c r="BA65" s="754" t="n">
        <v>79</v>
      </c>
    </row>
    <row r="66" customFormat="false" ht="12.75" hidden="false" customHeight="true" outlineLevel="0" collapsed="false">
      <c r="E66" s="754" t="n">
        <v>62</v>
      </c>
      <c r="F66" s="754" t="n">
        <v>80</v>
      </c>
      <c r="G66" s="754" t="n">
        <v>80</v>
      </c>
      <c r="H66" s="754" t="n">
        <v>79</v>
      </c>
      <c r="AO66" s="754" t="n">
        <v>62</v>
      </c>
      <c r="AP66" s="754" t="n">
        <v>25</v>
      </c>
      <c r="AQ66" s="754" t="n">
        <v>87</v>
      </c>
      <c r="AY66" s="754" t="n">
        <v>62</v>
      </c>
      <c r="AZ66" s="754" t="n">
        <v>18</v>
      </c>
      <c r="BA66" s="754" t="n">
        <v>80</v>
      </c>
    </row>
    <row r="67" customFormat="false" ht="12.75" hidden="false" customHeight="true" outlineLevel="0" collapsed="false">
      <c r="E67" s="754" t="n">
        <v>63</v>
      </c>
      <c r="F67" s="754" t="n">
        <v>80</v>
      </c>
      <c r="G67" s="754" t="n">
        <v>80</v>
      </c>
      <c r="H67" s="755" t="n">
        <v>80</v>
      </c>
      <c r="AO67" s="754" t="n">
        <v>63</v>
      </c>
      <c r="AP67" s="754" t="n">
        <v>25</v>
      </c>
      <c r="AQ67" s="754" t="n">
        <v>88</v>
      </c>
      <c r="AY67" s="754" t="n">
        <v>63</v>
      </c>
      <c r="AZ67" s="754" t="n">
        <v>18</v>
      </c>
      <c r="BA67" s="754" t="n">
        <v>81</v>
      </c>
    </row>
    <row r="68" customFormat="false" ht="12.75" hidden="false" customHeight="true" outlineLevel="0" collapsed="false">
      <c r="E68" s="754" t="n">
        <v>64</v>
      </c>
      <c r="F68" s="754" t="n">
        <v>80</v>
      </c>
      <c r="G68" s="754" t="n">
        <v>80</v>
      </c>
      <c r="H68" s="754" t="n">
        <v>80</v>
      </c>
      <c r="AO68" s="754" t="n">
        <v>64</v>
      </c>
      <c r="AP68" s="754" t="n">
        <v>25</v>
      </c>
      <c r="AQ68" s="754" t="n">
        <v>89</v>
      </c>
      <c r="AY68" s="754" t="n">
        <v>64</v>
      </c>
      <c r="AZ68" s="754" t="n">
        <v>18</v>
      </c>
      <c r="BA68" s="754" t="n">
        <v>82</v>
      </c>
    </row>
    <row r="69" customFormat="false" ht="12.75" hidden="false" customHeight="true" outlineLevel="0" collapsed="false">
      <c r="E69" s="754" t="n">
        <v>65</v>
      </c>
      <c r="F69" s="754" t="n">
        <v>80</v>
      </c>
      <c r="G69" s="754" t="n">
        <v>80</v>
      </c>
      <c r="H69" s="754" t="n">
        <v>80</v>
      </c>
      <c r="AO69" s="754" t="n">
        <v>65</v>
      </c>
      <c r="AP69" s="754" t="n">
        <v>25</v>
      </c>
      <c r="AQ69" s="754" t="n">
        <v>90</v>
      </c>
      <c r="AY69" s="754" t="n">
        <v>65</v>
      </c>
      <c r="AZ69" s="754" t="n">
        <v>17</v>
      </c>
      <c r="BA69" s="754" t="n">
        <v>82</v>
      </c>
    </row>
    <row r="70" customFormat="false" ht="12.75" hidden="false" customHeight="true" outlineLevel="0" collapsed="false">
      <c r="E70" s="754" t="n">
        <v>66</v>
      </c>
      <c r="F70" s="754" t="n">
        <v>80</v>
      </c>
      <c r="G70" s="754" t="n">
        <v>80</v>
      </c>
      <c r="H70" s="754" t="n">
        <v>80</v>
      </c>
      <c r="AO70" s="754" t="n">
        <v>66</v>
      </c>
      <c r="AP70" s="754" t="n">
        <v>25</v>
      </c>
      <c r="AQ70" s="754" t="n">
        <v>90</v>
      </c>
      <c r="AY70" s="754" t="n">
        <v>66</v>
      </c>
      <c r="AZ70" s="754" t="n">
        <v>17</v>
      </c>
      <c r="BA70" s="754" t="n">
        <v>83</v>
      </c>
    </row>
    <row r="71" customFormat="false" ht="12.75" hidden="false" customHeight="true" outlineLevel="0" collapsed="false">
      <c r="E71" s="754" t="n">
        <v>67</v>
      </c>
      <c r="F71" s="754" t="n">
        <v>80</v>
      </c>
      <c r="G71" s="754" t="n">
        <v>80</v>
      </c>
      <c r="H71" s="754" t="n">
        <v>80</v>
      </c>
      <c r="AO71" s="754" t="n">
        <v>67</v>
      </c>
      <c r="AP71" s="754" t="n">
        <v>25</v>
      </c>
      <c r="AQ71" s="754" t="n">
        <v>90</v>
      </c>
      <c r="AY71" s="754" t="n">
        <v>67</v>
      </c>
      <c r="AZ71" s="754" t="n">
        <v>16</v>
      </c>
      <c r="BA71" s="754" t="n">
        <v>83</v>
      </c>
    </row>
    <row r="72" customFormat="false" ht="12.75" hidden="false" customHeight="true" outlineLevel="0" collapsed="false">
      <c r="E72" s="754" t="n">
        <v>68</v>
      </c>
      <c r="F72" s="754" t="n">
        <v>80</v>
      </c>
      <c r="G72" s="754" t="n">
        <v>80</v>
      </c>
      <c r="H72" s="754" t="n">
        <v>80</v>
      </c>
      <c r="AO72" s="754" t="n">
        <v>68</v>
      </c>
      <c r="AP72" s="754" t="n">
        <v>25</v>
      </c>
      <c r="AQ72" s="754" t="n">
        <v>90</v>
      </c>
      <c r="AY72" s="754" t="n">
        <v>68</v>
      </c>
      <c r="AZ72" s="754" t="n">
        <v>16</v>
      </c>
      <c r="BA72" s="754" t="n">
        <v>84</v>
      </c>
    </row>
    <row r="73" customFormat="false" ht="12.75" hidden="false" customHeight="true" outlineLevel="0" collapsed="false">
      <c r="E73" s="754" t="n">
        <v>69</v>
      </c>
      <c r="F73" s="754" t="n">
        <v>80</v>
      </c>
      <c r="G73" s="754" t="n">
        <v>80</v>
      </c>
      <c r="H73" s="754" t="n">
        <v>80</v>
      </c>
      <c r="AO73" s="754" t="n">
        <v>69</v>
      </c>
      <c r="AP73" s="754" t="n">
        <v>25</v>
      </c>
      <c r="AQ73" s="754" t="n">
        <v>90</v>
      </c>
      <c r="AY73" s="754" t="n">
        <v>69</v>
      </c>
      <c r="AZ73" s="754" t="n">
        <v>16</v>
      </c>
      <c r="BA73" s="754" t="n">
        <v>85</v>
      </c>
    </row>
    <row r="74" customFormat="false" ht="12.75" hidden="false" customHeight="true" outlineLevel="0" collapsed="false">
      <c r="E74" s="754" t="n">
        <v>70</v>
      </c>
      <c r="F74" s="754" t="n">
        <v>80</v>
      </c>
      <c r="G74" s="754" t="n">
        <v>80</v>
      </c>
      <c r="H74" s="754" t="n">
        <v>80</v>
      </c>
      <c r="AO74" s="754" t="n">
        <v>70</v>
      </c>
      <c r="AP74" s="754" t="n">
        <v>25</v>
      </c>
      <c r="AQ74" s="754" t="n">
        <v>90</v>
      </c>
      <c r="AY74" s="754" t="n">
        <v>70</v>
      </c>
      <c r="AZ74" s="754" t="n">
        <v>15</v>
      </c>
      <c r="BA74" s="754" t="n">
        <v>85</v>
      </c>
    </row>
    <row r="75" customFormat="false" ht="12.75" hidden="false" customHeight="true" outlineLevel="0" collapsed="false">
      <c r="E75" s="754" t="n">
        <v>71</v>
      </c>
      <c r="F75" s="754" t="n">
        <v>80</v>
      </c>
      <c r="G75" s="754" t="n">
        <v>80</v>
      </c>
      <c r="H75" s="754" t="n">
        <v>80</v>
      </c>
      <c r="AO75" s="754" t="n">
        <v>71</v>
      </c>
      <c r="AP75" s="754" t="n">
        <v>25</v>
      </c>
      <c r="AQ75" s="754" t="n">
        <v>90</v>
      </c>
      <c r="AY75" s="754" t="n">
        <v>71</v>
      </c>
      <c r="AZ75" s="754" t="n">
        <v>15</v>
      </c>
      <c r="BA75" s="754" t="n">
        <v>86</v>
      </c>
    </row>
    <row r="76" customFormat="false" ht="12.75" hidden="false" customHeight="true" outlineLevel="0" collapsed="false">
      <c r="E76" s="754" t="n">
        <v>72</v>
      </c>
      <c r="F76" s="754" t="n">
        <v>80</v>
      </c>
      <c r="G76" s="754" t="n">
        <v>80</v>
      </c>
      <c r="H76" s="754" t="n">
        <v>80</v>
      </c>
      <c r="AO76" s="754" t="n">
        <v>72</v>
      </c>
      <c r="AP76" s="754" t="n">
        <v>25</v>
      </c>
      <c r="AQ76" s="754" t="n">
        <v>90</v>
      </c>
      <c r="AY76" s="754" t="n">
        <v>72</v>
      </c>
      <c r="AZ76" s="754" t="n">
        <v>14</v>
      </c>
      <c r="BA76" s="754" t="n">
        <v>86</v>
      </c>
    </row>
    <row r="77" customFormat="false" ht="12.75" hidden="false" customHeight="true" outlineLevel="0" collapsed="false">
      <c r="E77" s="754" t="n">
        <v>73</v>
      </c>
      <c r="F77" s="754" t="n">
        <v>80</v>
      </c>
      <c r="G77" s="754" t="n">
        <v>80</v>
      </c>
      <c r="H77" s="754" t="n">
        <v>80</v>
      </c>
      <c r="AO77" s="754" t="n">
        <v>73</v>
      </c>
      <c r="AP77" s="754" t="n">
        <v>25</v>
      </c>
      <c r="AQ77" s="754" t="n">
        <v>90</v>
      </c>
      <c r="AY77" s="754" t="n">
        <v>73</v>
      </c>
      <c r="AZ77" s="754" t="n">
        <v>14</v>
      </c>
      <c r="BA77" s="754" t="n">
        <v>87</v>
      </c>
    </row>
    <row r="78" customFormat="false" ht="12.75" hidden="false" customHeight="true" outlineLevel="0" collapsed="false">
      <c r="E78" s="754" t="n">
        <v>74</v>
      </c>
      <c r="F78" s="754" t="n">
        <v>80</v>
      </c>
      <c r="G78" s="754" t="n">
        <v>80</v>
      </c>
      <c r="H78" s="754" t="n">
        <v>80</v>
      </c>
      <c r="AO78" s="754" t="n">
        <v>74</v>
      </c>
      <c r="AP78" s="754" t="n">
        <v>25</v>
      </c>
      <c r="AQ78" s="754" t="n">
        <v>90</v>
      </c>
      <c r="AY78" s="754" t="n">
        <v>74</v>
      </c>
      <c r="AZ78" s="754" t="n">
        <v>13</v>
      </c>
      <c r="BA78" s="754" t="n">
        <v>87</v>
      </c>
    </row>
    <row r="79" customFormat="false" ht="12.75" hidden="false" customHeight="true" outlineLevel="0" collapsed="false">
      <c r="E79" s="754" t="n">
        <v>75</v>
      </c>
      <c r="F79" s="754" t="n">
        <v>80</v>
      </c>
      <c r="G79" s="754" t="n">
        <v>80</v>
      </c>
      <c r="H79" s="754" t="n">
        <v>80</v>
      </c>
      <c r="AO79" s="754" t="n">
        <v>75</v>
      </c>
      <c r="AP79" s="754" t="n">
        <v>25</v>
      </c>
      <c r="AQ79" s="754" t="n">
        <v>90</v>
      </c>
      <c r="AY79" s="754" t="n">
        <v>75</v>
      </c>
      <c r="AZ79" s="754" t="n">
        <v>13</v>
      </c>
      <c r="BA79" s="754" t="n">
        <v>88</v>
      </c>
    </row>
    <row r="80" customFormat="false" ht="12.75" hidden="false" customHeight="true" outlineLevel="0" collapsed="false">
      <c r="E80" s="754" t="n">
        <v>76</v>
      </c>
      <c r="F80" s="754" t="n">
        <v>80</v>
      </c>
      <c r="G80" s="754" t="n">
        <v>80</v>
      </c>
      <c r="H80" s="754" t="n">
        <v>80</v>
      </c>
      <c r="AO80" s="754" t="n">
        <v>76</v>
      </c>
      <c r="AP80" s="754" t="n">
        <v>24</v>
      </c>
      <c r="AQ80" s="754" t="n">
        <v>90</v>
      </c>
      <c r="AY80" s="754" t="n">
        <v>76</v>
      </c>
      <c r="AZ80" s="754" t="n">
        <v>12</v>
      </c>
      <c r="BA80" s="754" t="n">
        <v>88</v>
      </c>
    </row>
    <row r="81" customFormat="false" ht="12.75" hidden="false" customHeight="true" outlineLevel="0" collapsed="false">
      <c r="E81" s="754" t="n">
        <v>77</v>
      </c>
      <c r="F81" s="754" t="n">
        <v>80</v>
      </c>
      <c r="G81" s="754" t="n">
        <v>80</v>
      </c>
      <c r="H81" s="754" t="n">
        <v>80</v>
      </c>
      <c r="AO81" s="754" t="n">
        <v>77</v>
      </c>
      <c r="AP81" s="754" t="n">
        <v>23</v>
      </c>
      <c r="AQ81" s="754" t="n">
        <v>90</v>
      </c>
      <c r="AY81" s="754" t="n">
        <v>77</v>
      </c>
      <c r="AZ81" s="754" t="n">
        <v>12</v>
      </c>
      <c r="BA81" s="754" t="n">
        <v>89</v>
      </c>
    </row>
    <row r="82" customFormat="false" ht="12.75" hidden="false" customHeight="true" outlineLevel="0" collapsed="false">
      <c r="E82" s="754" t="n">
        <v>78</v>
      </c>
      <c r="F82" s="754" t="n">
        <v>80</v>
      </c>
      <c r="G82" s="754" t="n">
        <v>80</v>
      </c>
      <c r="H82" s="754" t="n">
        <v>80</v>
      </c>
      <c r="AO82" s="754" t="n">
        <v>78</v>
      </c>
      <c r="AP82" s="754" t="n">
        <v>22</v>
      </c>
      <c r="AQ82" s="754" t="n">
        <v>90</v>
      </c>
      <c r="AY82" s="754" t="n">
        <v>78</v>
      </c>
      <c r="AZ82" s="754" t="n">
        <v>11</v>
      </c>
      <c r="BA82" s="754" t="n">
        <v>89</v>
      </c>
    </row>
    <row r="83" customFormat="false" ht="12.75" hidden="false" customHeight="true" outlineLevel="0" collapsed="false">
      <c r="E83" s="754" t="n">
        <v>79</v>
      </c>
      <c r="F83" s="754" t="n">
        <v>80</v>
      </c>
      <c r="G83" s="754" t="n">
        <v>80</v>
      </c>
      <c r="H83" s="754" t="n">
        <v>80</v>
      </c>
      <c r="AO83" s="754" t="n">
        <v>79</v>
      </c>
      <c r="AP83" s="754" t="n">
        <v>21</v>
      </c>
      <c r="AQ83" s="754" t="n">
        <v>90</v>
      </c>
      <c r="AY83" s="754" t="n">
        <v>79</v>
      </c>
      <c r="AZ83" s="754" t="n">
        <v>11</v>
      </c>
      <c r="BA83" s="754" t="n">
        <v>90</v>
      </c>
    </row>
    <row r="84" customFormat="false" ht="12.75" hidden="false" customHeight="true" outlineLevel="0" collapsed="false">
      <c r="E84" s="754" t="n">
        <v>80</v>
      </c>
      <c r="F84" s="754" t="n">
        <v>80</v>
      </c>
      <c r="G84" s="754" t="n">
        <v>80</v>
      </c>
      <c r="H84" s="754" t="n">
        <v>80</v>
      </c>
      <c r="AO84" s="754" t="n">
        <v>80</v>
      </c>
      <c r="AP84" s="754" t="n">
        <v>20</v>
      </c>
      <c r="AQ84" s="754" t="n">
        <v>90</v>
      </c>
      <c r="AY84" s="754" t="n">
        <v>80</v>
      </c>
      <c r="AZ84" s="754" t="n">
        <v>10</v>
      </c>
      <c r="BA84" s="754" t="n">
        <v>90</v>
      </c>
    </row>
    <row r="85" customFormat="false" ht="12.75" hidden="false" customHeight="true" outlineLevel="0" collapsed="false">
      <c r="E85" s="754" t="n">
        <v>81</v>
      </c>
      <c r="F85" s="754" t="n">
        <v>80</v>
      </c>
      <c r="G85" s="754" t="n">
        <v>80</v>
      </c>
      <c r="H85" s="754" t="n">
        <v>80</v>
      </c>
      <c r="AO85" s="754" t="n">
        <v>81</v>
      </c>
      <c r="AP85" s="754" t="n">
        <v>19</v>
      </c>
      <c r="AQ85" s="754" t="n">
        <v>90</v>
      </c>
      <c r="AY85" s="754" t="n">
        <v>81</v>
      </c>
      <c r="AZ85" s="754" t="n">
        <v>9</v>
      </c>
      <c r="BA85" s="754" t="n">
        <v>90</v>
      </c>
    </row>
    <row r="86" customFormat="false" ht="12.75" hidden="false" customHeight="true" outlineLevel="0" collapsed="false">
      <c r="E86" s="754" t="n">
        <v>82</v>
      </c>
      <c r="F86" s="754" t="n">
        <v>80</v>
      </c>
      <c r="G86" s="754" t="n">
        <v>80</v>
      </c>
      <c r="H86" s="754" t="n">
        <v>80</v>
      </c>
      <c r="AO86" s="754" t="n">
        <v>82</v>
      </c>
      <c r="AP86" s="754" t="n">
        <v>18</v>
      </c>
      <c r="AQ86" s="754" t="n">
        <v>90</v>
      </c>
      <c r="AY86" s="754" t="n">
        <v>82</v>
      </c>
      <c r="AZ86" s="754" t="n">
        <v>8</v>
      </c>
      <c r="BA86" s="754" t="n">
        <v>90</v>
      </c>
    </row>
    <row r="87" customFormat="false" ht="12.75" hidden="false" customHeight="true" outlineLevel="0" collapsed="false">
      <c r="E87" s="754" t="n">
        <v>83</v>
      </c>
      <c r="F87" s="754" t="n">
        <v>80</v>
      </c>
      <c r="G87" s="754" t="n">
        <v>80</v>
      </c>
      <c r="H87" s="754" t="n">
        <v>80</v>
      </c>
      <c r="AO87" s="754" t="n">
        <v>83</v>
      </c>
      <c r="AP87" s="754" t="n">
        <v>17</v>
      </c>
      <c r="AQ87" s="754" t="n">
        <v>90</v>
      </c>
      <c r="AY87" s="754" t="n">
        <v>83</v>
      </c>
      <c r="AZ87" s="754" t="n">
        <v>7</v>
      </c>
      <c r="BA87" s="754" t="n">
        <v>90</v>
      </c>
    </row>
    <row r="88" customFormat="false" ht="12.75" hidden="false" customHeight="true" outlineLevel="0" collapsed="false">
      <c r="E88" s="754" t="n">
        <v>84</v>
      </c>
      <c r="F88" s="754" t="n">
        <v>80</v>
      </c>
      <c r="G88" s="754" t="n">
        <v>80</v>
      </c>
      <c r="H88" s="754" t="n">
        <v>80</v>
      </c>
      <c r="AO88" s="754" t="n">
        <v>84</v>
      </c>
      <c r="AP88" s="754" t="n">
        <v>16</v>
      </c>
      <c r="AQ88" s="754" t="n">
        <v>90</v>
      </c>
      <c r="AY88" s="754" t="n">
        <v>84</v>
      </c>
      <c r="AZ88" s="754" t="n">
        <v>6</v>
      </c>
      <c r="BA88" s="754" t="n">
        <v>90</v>
      </c>
    </row>
    <row r="89" customFormat="false" ht="12.75" hidden="false" customHeight="true" outlineLevel="0" collapsed="false">
      <c r="E89" s="754" t="n">
        <v>85</v>
      </c>
      <c r="F89" s="754" t="n">
        <v>80</v>
      </c>
      <c r="G89" s="754" t="n">
        <v>80</v>
      </c>
      <c r="H89" s="754" t="n">
        <v>80</v>
      </c>
      <c r="AO89" s="754" t="n">
        <v>85</v>
      </c>
      <c r="AP89" s="754" t="n">
        <v>15</v>
      </c>
      <c r="AQ89" s="754" t="n">
        <v>90</v>
      </c>
      <c r="AY89" s="754" t="n">
        <v>85</v>
      </c>
      <c r="AZ89" s="754" t="n">
        <v>5</v>
      </c>
      <c r="BA89" s="754" t="n">
        <v>90</v>
      </c>
    </row>
    <row r="90" customFormat="false" ht="12.75" hidden="false" customHeight="true" outlineLevel="0" collapsed="false">
      <c r="E90" s="754" t="n">
        <v>86</v>
      </c>
      <c r="F90" s="754" t="n">
        <v>80</v>
      </c>
      <c r="G90" s="754" t="n">
        <v>80</v>
      </c>
      <c r="H90" s="754" t="n">
        <v>80</v>
      </c>
      <c r="AO90" s="754" t="n">
        <v>86</v>
      </c>
      <c r="AP90" s="754" t="n">
        <v>14</v>
      </c>
      <c r="AQ90" s="754" t="n">
        <v>90</v>
      </c>
      <c r="AY90" s="754" t="n">
        <v>86</v>
      </c>
      <c r="AZ90" s="754" t="n">
        <v>4</v>
      </c>
      <c r="BA90" s="754" t="n">
        <v>90</v>
      </c>
    </row>
    <row r="91" customFormat="false" ht="12.75" hidden="false" customHeight="true" outlineLevel="0" collapsed="false">
      <c r="E91" s="754" t="n">
        <v>87</v>
      </c>
      <c r="F91" s="754" t="n">
        <v>80</v>
      </c>
      <c r="G91" s="754" t="n">
        <v>80</v>
      </c>
      <c r="H91" s="754" t="n">
        <v>80</v>
      </c>
      <c r="AO91" s="754" t="n">
        <v>87</v>
      </c>
      <c r="AP91" s="754" t="n">
        <v>13</v>
      </c>
      <c r="AQ91" s="754" t="n">
        <v>90</v>
      </c>
      <c r="AY91" s="754" t="n">
        <v>87</v>
      </c>
      <c r="AZ91" s="754" t="n">
        <v>3</v>
      </c>
      <c r="BA91" s="754" t="n">
        <v>90</v>
      </c>
    </row>
    <row r="92" customFormat="false" ht="12.75" hidden="false" customHeight="true" outlineLevel="0" collapsed="false">
      <c r="E92" s="754" t="n">
        <v>88</v>
      </c>
      <c r="F92" s="754" t="n">
        <v>80</v>
      </c>
      <c r="G92" s="754" t="n">
        <v>80</v>
      </c>
      <c r="H92" s="754" t="n">
        <v>80</v>
      </c>
      <c r="AO92" s="754" t="n">
        <v>88</v>
      </c>
      <c r="AP92" s="754" t="n">
        <v>12</v>
      </c>
      <c r="AQ92" s="754" t="n">
        <v>90</v>
      </c>
      <c r="AY92" s="754" t="n">
        <v>88</v>
      </c>
      <c r="AZ92" s="754" t="n">
        <v>2</v>
      </c>
      <c r="BA92" s="754" t="n">
        <v>90</v>
      </c>
    </row>
    <row r="93" customFormat="false" ht="12.75" hidden="false" customHeight="true" outlineLevel="0" collapsed="false">
      <c r="E93" s="754" t="n">
        <v>89</v>
      </c>
      <c r="F93" s="754" t="n">
        <v>80</v>
      </c>
      <c r="G93" s="754" t="n">
        <v>80</v>
      </c>
      <c r="H93" s="754" t="n">
        <v>80</v>
      </c>
      <c r="AO93" s="754" t="n">
        <v>89</v>
      </c>
      <c r="AP93" s="754" t="n">
        <v>11</v>
      </c>
      <c r="AQ93" s="754" t="n">
        <v>90</v>
      </c>
      <c r="AY93" s="754" t="n">
        <v>89</v>
      </c>
      <c r="AZ93" s="754" t="n">
        <v>1</v>
      </c>
      <c r="BA93" s="754" t="n">
        <v>90</v>
      </c>
    </row>
    <row r="94" customFormat="false" ht="12.75" hidden="false" customHeight="true" outlineLevel="0" collapsed="false">
      <c r="E94" s="754" t="n">
        <v>90</v>
      </c>
      <c r="F94" s="754" t="n">
        <v>80</v>
      </c>
      <c r="G94" s="754" t="n">
        <v>80</v>
      </c>
      <c r="H94" s="754" t="n">
        <v>80</v>
      </c>
      <c r="AO94" s="754" t="n">
        <v>90</v>
      </c>
      <c r="AP94" s="754" t="n">
        <v>10</v>
      </c>
      <c r="AY94" s="754" t="n">
        <v>90</v>
      </c>
      <c r="AZ94" s="754" t="n">
        <v>0</v>
      </c>
      <c r="BA94" s="754" t="n">
        <v>90</v>
      </c>
    </row>
    <row r="95" customFormat="false" ht="12.75" hidden="false" customHeight="true" outlineLevel="0" collapsed="false">
      <c r="E95" s="754" t="n">
        <v>91</v>
      </c>
      <c r="F95" s="754" t="n">
        <v>80</v>
      </c>
      <c r="G95" s="754" t="n">
        <v>80</v>
      </c>
      <c r="H95" s="754" t="n">
        <v>80</v>
      </c>
      <c r="AO95" s="754" t="n">
        <v>91</v>
      </c>
      <c r="AP95" s="754" t="n">
        <v>9</v>
      </c>
      <c r="AY95" s="754" t="n">
        <v>91</v>
      </c>
      <c r="AZ95" s="754" t="n">
        <v>0</v>
      </c>
      <c r="BA95" s="754" t="n">
        <v>90</v>
      </c>
    </row>
    <row r="96" customFormat="false" ht="12.75" hidden="false" customHeight="true" outlineLevel="0" collapsed="false">
      <c r="E96" s="754" t="n">
        <v>92</v>
      </c>
      <c r="F96" s="754" t="n">
        <v>80</v>
      </c>
      <c r="G96" s="754" t="n">
        <v>80</v>
      </c>
      <c r="H96" s="754" t="n">
        <v>80</v>
      </c>
      <c r="AO96" s="754" t="n">
        <v>92</v>
      </c>
      <c r="AP96" s="754" t="n">
        <v>8</v>
      </c>
      <c r="AY96" s="754" t="n">
        <v>92</v>
      </c>
      <c r="AZ96" s="754" t="n">
        <v>0</v>
      </c>
      <c r="BA96" s="754" t="n">
        <v>90</v>
      </c>
    </row>
    <row r="97" customFormat="false" ht="12.75" hidden="false" customHeight="true" outlineLevel="0" collapsed="false">
      <c r="E97" s="754" t="n">
        <v>93</v>
      </c>
      <c r="F97" s="754" t="n">
        <v>80</v>
      </c>
      <c r="G97" s="754" t="n">
        <v>80</v>
      </c>
      <c r="H97" s="754" t="n">
        <v>80</v>
      </c>
      <c r="AO97" s="754" t="n">
        <v>93</v>
      </c>
      <c r="AP97" s="754" t="n">
        <v>7</v>
      </c>
      <c r="AY97" s="754" t="n">
        <v>93</v>
      </c>
      <c r="AZ97" s="754" t="n">
        <v>0</v>
      </c>
      <c r="BA97" s="754" t="n">
        <v>90</v>
      </c>
    </row>
    <row r="98" customFormat="false" ht="12.75" hidden="false" customHeight="true" outlineLevel="0" collapsed="false">
      <c r="E98" s="754" t="n">
        <v>94</v>
      </c>
      <c r="F98" s="754" t="n">
        <v>80</v>
      </c>
      <c r="G98" s="754" t="n">
        <v>80</v>
      </c>
      <c r="H98" s="754" t="n">
        <v>80</v>
      </c>
      <c r="AO98" s="754" t="n">
        <v>94</v>
      </c>
      <c r="AP98" s="754" t="n">
        <v>6</v>
      </c>
      <c r="AY98" s="754" t="n">
        <v>94</v>
      </c>
      <c r="AZ98" s="754" t="n">
        <v>0</v>
      </c>
      <c r="BA98" s="754" t="n">
        <v>90</v>
      </c>
    </row>
    <row r="99" customFormat="false" ht="12.75" hidden="false" customHeight="true" outlineLevel="0" collapsed="false">
      <c r="E99" s="754" t="n">
        <v>95</v>
      </c>
      <c r="F99" s="754" t="n">
        <v>80</v>
      </c>
      <c r="G99" s="754" t="n">
        <v>80</v>
      </c>
      <c r="H99" s="754" t="n">
        <v>80</v>
      </c>
      <c r="AO99" s="754" t="n">
        <v>95</v>
      </c>
      <c r="AP99" s="754" t="n">
        <v>5</v>
      </c>
      <c r="AY99" s="754" t="n">
        <v>95</v>
      </c>
      <c r="AZ99" s="754" t="n">
        <v>0</v>
      </c>
      <c r="BA99" s="754" t="n">
        <v>90</v>
      </c>
    </row>
    <row r="100" customFormat="false" ht="12.75" hidden="false" customHeight="true" outlineLevel="0" collapsed="false">
      <c r="E100" s="754" t="n">
        <v>96</v>
      </c>
      <c r="F100" s="754" t="n">
        <v>80</v>
      </c>
      <c r="G100" s="754" t="n">
        <v>80</v>
      </c>
      <c r="H100" s="754" t="n">
        <v>80</v>
      </c>
      <c r="AO100" s="754" t="n">
        <v>96</v>
      </c>
      <c r="AP100" s="754" t="n">
        <v>4</v>
      </c>
      <c r="AY100" s="754" t="n">
        <v>96</v>
      </c>
      <c r="AZ100" s="754" t="n">
        <v>0</v>
      </c>
      <c r="BA100" s="754" t="n">
        <v>90</v>
      </c>
    </row>
    <row r="101" customFormat="false" ht="12.75" hidden="false" customHeight="true" outlineLevel="0" collapsed="false">
      <c r="E101" s="754" t="n">
        <v>97</v>
      </c>
      <c r="F101" s="754" t="n">
        <v>80</v>
      </c>
      <c r="G101" s="754" t="n">
        <v>80</v>
      </c>
      <c r="H101" s="754" t="n">
        <v>80</v>
      </c>
      <c r="AO101" s="754" t="n">
        <v>97</v>
      </c>
      <c r="AP101" s="754" t="n">
        <v>3</v>
      </c>
      <c r="AY101" s="754" t="n">
        <v>97</v>
      </c>
      <c r="AZ101" s="754" t="n">
        <v>0</v>
      </c>
      <c r="BA101" s="754" t="n">
        <v>90</v>
      </c>
    </row>
    <row r="102" customFormat="false" ht="12.75" hidden="false" customHeight="true" outlineLevel="0" collapsed="false">
      <c r="E102" s="754" t="n">
        <v>98</v>
      </c>
      <c r="F102" s="754" t="n">
        <v>80</v>
      </c>
      <c r="G102" s="754" t="n">
        <v>80</v>
      </c>
      <c r="H102" s="754" t="n">
        <v>80</v>
      </c>
      <c r="AO102" s="754" t="n">
        <v>98</v>
      </c>
      <c r="AP102" s="754" t="n">
        <v>2</v>
      </c>
      <c r="AY102" s="754" t="n">
        <v>98</v>
      </c>
      <c r="AZ102" s="754" t="n">
        <v>0</v>
      </c>
      <c r="BA102" s="754" t="n">
        <v>90</v>
      </c>
    </row>
    <row r="103" customFormat="false" ht="12.75" hidden="false" customHeight="true" outlineLevel="0" collapsed="false">
      <c r="E103" s="754" t="n">
        <v>99</v>
      </c>
      <c r="F103" s="754" t="n">
        <v>80</v>
      </c>
      <c r="G103" s="754" t="n">
        <v>80</v>
      </c>
      <c r="H103" s="754" t="n">
        <v>80</v>
      </c>
      <c r="AO103" s="754" t="n">
        <v>99</v>
      </c>
      <c r="AP103" s="754" t="n">
        <v>1</v>
      </c>
      <c r="AY103" s="754" t="n">
        <v>99</v>
      </c>
      <c r="AZ103" s="754" t="n">
        <v>0</v>
      </c>
      <c r="BA103" s="754" t="n">
        <v>90</v>
      </c>
    </row>
    <row r="104" customFormat="false" ht="12.75" hidden="false" customHeight="true" outlineLevel="0" collapsed="false">
      <c r="E104" s="754" t="n">
        <v>100</v>
      </c>
      <c r="F104" s="754" t="n">
        <v>80</v>
      </c>
      <c r="G104" s="754" t="n">
        <v>80</v>
      </c>
      <c r="H104" s="754" t="n">
        <v>80</v>
      </c>
      <c r="AO104" s="754" t="n">
        <v>100</v>
      </c>
      <c r="AP104" s="754" t="n">
        <v>0</v>
      </c>
      <c r="AY104" s="754" t="n">
        <v>100</v>
      </c>
      <c r="AZ104" s="754" t="n">
        <v>0</v>
      </c>
      <c r="BA104" s="754" t="n">
        <v>90</v>
      </c>
    </row>
  </sheetData>
  <sheetProtection sheet="true" objects="true" scenarios="true"/>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K1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8" activeCellId="0" sqref="E8"/>
    </sheetView>
  </sheetViews>
  <sheetFormatPr defaultRowHeight="12.75"/>
  <cols>
    <col collapsed="false" hidden="false" max="1" min="1" style="0" width="45.1428571428571"/>
    <col collapsed="false" hidden="false" max="2" min="2" style="0" width="43.8520408163265"/>
    <col collapsed="false" hidden="false" max="3" min="3" style="0" width="8.85714285714286"/>
    <col collapsed="false" hidden="false" max="4" min="4" style="0" width="42.4234693877551"/>
    <col collapsed="false" hidden="false" max="5" min="5" style="0" width="27.1428571428571"/>
    <col collapsed="false" hidden="false" max="1025" min="6" style="0" width="8.85714285714286"/>
  </cols>
  <sheetData>
    <row r="1" customFormat="false" ht="17.1" hidden="false" customHeight="true" outlineLevel="0" collapsed="false">
      <c r="A1" s="568" t="s">
        <v>1746</v>
      </c>
      <c r="B1" s="568"/>
      <c r="C1" s="568"/>
      <c r="D1" s="568"/>
      <c r="E1" s="568"/>
      <c r="F1" s="35"/>
      <c r="G1" s="35"/>
      <c r="H1" s="35"/>
      <c r="I1" s="35"/>
      <c r="J1" s="35"/>
      <c r="K1" s="35"/>
    </row>
    <row r="2" customFormat="false" ht="12.75" hidden="false" customHeight="true" outlineLevel="0" collapsed="false">
      <c r="A2" s="756" t="s">
        <v>1747</v>
      </c>
      <c r="B2" s="756"/>
      <c r="C2" s="35"/>
      <c r="D2" s="757" t="s">
        <v>1748</v>
      </c>
      <c r="E2" s="757"/>
      <c r="F2" s="35"/>
      <c r="G2" s="35"/>
      <c r="H2" s="35"/>
      <c r="I2" s="35"/>
      <c r="J2" s="35"/>
      <c r="K2" s="35"/>
    </row>
    <row r="3" customFormat="false" ht="25.5" hidden="false" customHeight="false" outlineLevel="0" collapsed="false">
      <c r="A3" s="758" t="s">
        <v>1749</v>
      </c>
      <c r="B3" s="759"/>
      <c r="C3" s="35"/>
      <c r="D3" s="758" t="s">
        <v>1750</v>
      </c>
      <c r="E3" s="759"/>
      <c r="F3" s="35"/>
      <c r="G3" s="35"/>
      <c r="H3" s="35"/>
      <c r="I3" s="35"/>
      <c r="J3" s="35"/>
      <c r="K3" s="35"/>
    </row>
    <row r="4" customFormat="false" ht="25.5" hidden="false" customHeight="false" outlineLevel="0" collapsed="false">
      <c r="A4" s="758" t="s">
        <v>1751</v>
      </c>
      <c r="B4" s="759"/>
      <c r="C4" s="35"/>
      <c r="D4" s="758" t="s">
        <v>1752</v>
      </c>
      <c r="E4" s="759"/>
      <c r="F4" s="35"/>
      <c r="G4" s="35"/>
      <c r="H4" s="35"/>
      <c r="I4" s="35"/>
      <c r="J4" s="35"/>
      <c r="K4" s="35"/>
    </row>
    <row r="5" customFormat="false" ht="25.5" hidden="false" customHeight="false" outlineLevel="0" collapsed="false">
      <c r="A5" s="760" t="s">
        <v>1753</v>
      </c>
      <c r="B5" s="759"/>
      <c r="C5" s="35"/>
      <c r="D5" s="760" t="s">
        <v>1754</v>
      </c>
      <c r="E5" s="759"/>
      <c r="F5" s="35"/>
      <c r="G5" s="35"/>
      <c r="H5" s="35"/>
      <c r="I5" s="35"/>
      <c r="J5" s="35"/>
      <c r="K5" s="35"/>
    </row>
    <row r="6" customFormat="false" ht="12.75" hidden="false" customHeight="false" outlineLevel="0" collapsed="false">
      <c r="A6" s="761"/>
      <c r="B6" s="762"/>
      <c r="C6" s="763"/>
      <c r="D6" s="761"/>
      <c r="E6" s="762"/>
      <c r="F6" s="35"/>
      <c r="G6" s="35"/>
      <c r="H6" s="35"/>
      <c r="I6" s="35"/>
      <c r="J6" s="35"/>
      <c r="K6" s="35"/>
    </row>
    <row r="7" customFormat="false" ht="12.75" hidden="false" customHeight="true" outlineLevel="0" collapsed="false">
      <c r="A7" s="764" t="s">
        <v>1747</v>
      </c>
      <c r="B7" s="764"/>
      <c r="C7" s="764"/>
      <c r="D7" s="764"/>
      <c r="E7" s="764"/>
      <c r="F7" s="35"/>
      <c r="G7" s="35"/>
      <c r="H7" s="35"/>
      <c r="I7" s="35"/>
      <c r="J7" s="35"/>
      <c r="K7" s="35"/>
    </row>
    <row r="8" customFormat="false" ht="25.5" hidden="false" customHeight="false" outlineLevel="0" collapsed="false">
      <c r="A8" s="758" t="s">
        <v>1755</v>
      </c>
      <c r="B8" s="765"/>
      <c r="C8" s="35"/>
      <c r="D8" s="758" t="s">
        <v>1756</v>
      </c>
      <c r="E8" s="765"/>
      <c r="F8" s="35"/>
      <c r="G8" s="35"/>
      <c r="H8" s="35"/>
      <c r="I8" s="35"/>
      <c r="J8" s="35"/>
      <c r="K8" s="35"/>
    </row>
    <row r="9" customFormat="false" ht="12.75" hidden="false" customHeight="false" outlineLevel="0" collapsed="false">
      <c r="A9" s="35"/>
      <c r="B9" s="35"/>
      <c r="C9" s="35"/>
      <c r="D9" s="35"/>
      <c r="E9" s="35"/>
      <c r="F9" s="35"/>
      <c r="G9" s="35"/>
      <c r="H9" s="35"/>
      <c r="I9" s="35"/>
      <c r="J9" s="35"/>
      <c r="K9" s="35"/>
    </row>
    <row r="10" customFormat="false" ht="25.5" hidden="false" customHeight="false" outlineLevel="0" collapsed="false">
      <c r="A10" s="758" t="s">
        <v>1757</v>
      </c>
      <c r="B10" s="765"/>
      <c r="C10" s="35"/>
      <c r="D10" s="758" t="s">
        <v>1758</v>
      </c>
      <c r="E10" s="765"/>
      <c r="F10" s="35"/>
      <c r="G10" s="35"/>
      <c r="H10" s="35"/>
      <c r="I10" s="35"/>
      <c r="J10" s="35"/>
      <c r="K10" s="35"/>
    </row>
    <row r="11" customFormat="false" ht="12.75" hidden="false" customHeight="false" outlineLevel="0" collapsed="false">
      <c r="A11" s="35"/>
      <c r="B11" s="35"/>
      <c r="C11" s="35"/>
      <c r="D11" s="35"/>
      <c r="E11" s="35"/>
      <c r="F11" s="35"/>
      <c r="G11" s="35"/>
      <c r="H11" s="35"/>
      <c r="I11" s="35"/>
      <c r="J11" s="35"/>
      <c r="K11" s="35"/>
    </row>
    <row r="12" customFormat="false" ht="12.75" hidden="false" customHeight="true" outlineLevel="0" collapsed="false">
      <c r="A12" s="766" t="s">
        <v>1759</v>
      </c>
      <c r="B12" s="766"/>
      <c r="C12" s="767"/>
      <c r="D12" s="768" t="s">
        <v>1760</v>
      </c>
      <c r="E12" s="768"/>
      <c r="F12" s="35"/>
      <c r="G12" s="35"/>
      <c r="H12" s="35"/>
      <c r="I12" s="35"/>
      <c r="J12" s="35"/>
      <c r="K12" s="35"/>
    </row>
    <row r="13" customFormat="false" ht="38.25" hidden="false" customHeight="false" outlineLevel="0" collapsed="false">
      <c r="A13" s="758" t="s">
        <v>1761</v>
      </c>
      <c r="B13" s="769"/>
      <c r="C13" s="35"/>
      <c r="D13" s="770"/>
      <c r="E13" s="770"/>
      <c r="F13" s="35"/>
      <c r="G13" s="35"/>
      <c r="H13" s="35"/>
      <c r="I13" s="35"/>
      <c r="J13" s="35"/>
      <c r="K13" s="35"/>
    </row>
    <row r="14" customFormat="false" ht="12.75" hidden="false" customHeight="false" outlineLevel="0" collapsed="false">
      <c r="A14" s="35"/>
      <c r="B14" s="35"/>
      <c r="C14" s="35"/>
      <c r="D14" s="35"/>
      <c r="E14" s="35"/>
    </row>
  </sheetData>
  <mergeCells count="7">
    <mergeCell ref="A1:E1"/>
    <mergeCell ref="A2:B2"/>
    <mergeCell ref="D2:E2"/>
    <mergeCell ref="A7:E7"/>
    <mergeCell ref="A12:B12"/>
    <mergeCell ref="D12:E12"/>
    <mergeCell ref="D13:E13"/>
  </mergeCells>
  <dataValidations count="2">
    <dataValidation allowBlank="true" operator="equal" showDropDown="false" showErrorMessage="true" showInputMessage="true" sqref="B3:B6 E3:E6" type="list">
      <formula1>"Destructive,Apathetic or Unruly,Compliant and on task,Interested and Hard Working,Passionate / Urgent / Joyful / Caring"</formula1>
      <formula2>0</formula2>
    </dataValidation>
    <dataValidation allowBlank="true" operator="between" showDropDown="false" showErrorMessage="true" showInputMessage="true" sqref="B13" type="whole">
      <formula1>1</formula1>
      <formula2>6</formula2>
    </dataValidation>
  </dataValidation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2"/>
  <legacyDrawing r:id="rId3"/>
</worksheet>
</file>

<file path=xl/worksheets/sheet21.xml><?xml version="1.0" encoding="utf-8"?>
<worksheet xmlns="http://schemas.openxmlformats.org/spreadsheetml/2006/main" xmlns:r="http://schemas.openxmlformats.org/officeDocument/2006/relationships">
  <sheetPr filterMode="false">
    <pageSetUpPr fitToPage="false"/>
  </sheetPr>
  <dimension ref="A1:CX23"/>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N12" activeCellId="0" sqref="N12"/>
    </sheetView>
  </sheetViews>
  <sheetFormatPr defaultRowHeight="12.75"/>
  <cols>
    <col collapsed="false" hidden="false" max="1" min="1" style="0" width="8.85714285714286"/>
    <col collapsed="false" hidden="false" max="2" min="2" style="0" width="7.29081632653061"/>
    <col collapsed="false" hidden="false" max="70" min="3" style="0" width="8.85714285714286"/>
    <col collapsed="false" hidden="false" max="71" min="71" style="0" width="8.72959183673469"/>
    <col collapsed="false" hidden="false" max="1025" min="72" style="0" width="8.85714285714286"/>
  </cols>
  <sheetData>
    <row r="1" customFormat="false" ht="12.75" hidden="false" customHeight="false" outlineLevel="0" collapsed="false">
      <c r="C1" s="0" t="n">
        <v>0</v>
      </c>
      <c r="D1" s="0" t="n">
        <v>0.2</v>
      </c>
      <c r="E1" s="0" t="n">
        <v>0.5</v>
      </c>
      <c r="F1" s="0" t="n">
        <v>1</v>
      </c>
      <c r="G1" s="0" t="n">
        <v>1.5</v>
      </c>
      <c r="H1" s="0" t="n">
        <v>2</v>
      </c>
      <c r="I1" s="0" t="n">
        <v>2.5</v>
      </c>
      <c r="J1" s="0" t="n">
        <v>3</v>
      </c>
      <c r="K1" s="0" t="n">
        <v>3.5</v>
      </c>
      <c r="L1" s="0" t="n">
        <v>4</v>
      </c>
      <c r="M1" s="0" t="n">
        <v>4.5</v>
      </c>
      <c r="N1" s="0" t="n">
        <v>5</v>
      </c>
      <c r="O1" s="0" t="n">
        <v>5.5</v>
      </c>
      <c r="P1" s="0" t="n">
        <v>6</v>
      </c>
      <c r="Q1" s="0" t="n">
        <v>6.5</v>
      </c>
      <c r="R1" s="0" t="n">
        <v>7</v>
      </c>
      <c r="S1" s="0" t="n">
        <v>7.5</v>
      </c>
      <c r="T1" s="0" t="n">
        <v>-0.5</v>
      </c>
      <c r="U1" s="0" t="n">
        <v>0</v>
      </c>
      <c r="V1" s="0" t="n">
        <v>0.2</v>
      </c>
      <c r="W1" s="0" t="n">
        <v>0.5</v>
      </c>
      <c r="X1" s="0" t="n">
        <v>1</v>
      </c>
      <c r="Y1" s="0" t="n">
        <v>1.5</v>
      </c>
      <c r="Z1" s="0" t="n">
        <v>2</v>
      </c>
      <c r="AA1" s="0" t="n">
        <v>2.5</v>
      </c>
      <c r="AB1" s="0" t="n">
        <v>3</v>
      </c>
      <c r="AC1" s="0" t="n">
        <v>3.5</v>
      </c>
      <c r="AD1" s="0" t="n">
        <v>4</v>
      </c>
      <c r="AE1" s="0" t="n">
        <v>4.5</v>
      </c>
      <c r="AF1" s="0" t="n">
        <v>5</v>
      </c>
      <c r="AG1" s="0" t="n">
        <v>5.5</v>
      </c>
      <c r="AH1" s="0" t="n">
        <v>6</v>
      </c>
      <c r="AI1" s="0" t="n">
        <v>6.5</v>
      </c>
      <c r="AJ1" s="0" t="n">
        <v>7</v>
      </c>
      <c r="AK1" s="0" t="n">
        <v>7.5</v>
      </c>
      <c r="AL1" s="0" t="n">
        <v>0</v>
      </c>
      <c r="AM1" s="0" t="n">
        <v>0.2</v>
      </c>
      <c r="AN1" s="0" t="n">
        <v>0.5</v>
      </c>
      <c r="AO1" s="0" t="n">
        <v>1</v>
      </c>
      <c r="AP1" s="0" t="n">
        <v>1.5</v>
      </c>
      <c r="AQ1" s="0" t="n">
        <v>2</v>
      </c>
      <c r="AR1" s="0" t="n">
        <v>2.5</v>
      </c>
      <c r="AS1" s="0" t="n">
        <v>3</v>
      </c>
      <c r="AT1" s="0" t="n">
        <v>3.5</v>
      </c>
      <c r="AU1" s="0" t="n">
        <v>4</v>
      </c>
      <c r="AV1" s="0" t="n">
        <v>4.5</v>
      </c>
      <c r="AW1" s="0" t="n">
        <v>5</v>
      </c>
      <c r="AX1" s="0" t="n">
        <v>5.5</v>
      </c>
      <c r="AY1" s="0" t="n">
        <v>6</v>
      </c>
      <c r="AZ1" s="0" t="n">
        <v>6.5</v>
      </c>
      <c r="BA1" s="0" t="n">
        <v>7</v>
      </c>
      <c r="BB1" s="0" t="n">
        <v>7.5</v>
      </c>
      <c r="BC1" s="0" t="n">
        <v>0</v>
      </c>
      <c r="BD1" s="0" t="n">
        <v>0.2</v>
      </c>
      <c r="BE1" s="0" t="n">
        <v>0.5</v>
      </c>
      <c r="BF1" s="0" t="n">
        <v>1</v>
      </c>
      <c r="BG1" s="0" t="n">
        <v>1.5</v>
      </c>
      <c r="BH1" s="0" t="n">
        <v>2</v>
      </c>
      <c r="BI1" s="0" t="n">
        <v>2.5</v>
      </c>
      <c r="BJ1" s="0" t="n">
        <v>3</v>
      </c>
      <c r="BK1" s="0" t="n">
        <v>3.5</v>
      </c>
      <c r="BL1" s="0" t="n">
        <v>4</v>
      </c>
      <c r="BM1" s="0" t="n">
        <v>4.5</v>
      </c>
      <c r="BN1" s="0" t="n">
        <v>5</v>
      </c>
      <c r="BO1" s="0" t="n">
        <v>5.5</v>
      </c>
      <c r="BP1" s="0" t="n">
        <v>6</v>
      </c>
      <c r="BQ1" s="0" t="n">
        <v>6.5</v>
      </c>
      <c r="BR1" s="0" t="n">
        <v>7</v>
      </c>
      <c r="BS1" s="0" t="n">
        <v>7.5</v>
      </c>
    </row>
    <row r="2" customFormat="false" ht="51" hidden="false" customHeight="false" outlineLevel="0" collapsed="false">
      <c r="A2" s="0" t="s">
        <v>1762</v>
      </c>
      <c r="B2" s="771" t="s">
        <v>1763</v>
      </c>
      <c r="C2" s="771" t="s">
        <v>1764</v>
      </c>
      <c r="D2" s="771" t="s">
        <v>1765</v>
      </c>
      <c r="E2" s="771" t="s">
        <v>1766</v>
      </c>
      <c r="F2" s="771" t="s">
        <v>1767</v>
      </c>
      <c r="G2" s="771" t="s">
        <v>1768</v>
      </c>
      <c r="H2" s="771" t="s">
        <v>1769</v>
      </c>
      <c r="I2" s="771" t="s">
        <v>1770</v>
      </c>
      <c r="J2" s="771" t="s">
        <v>1771</v>
      </c>
      <c r="K2" s="771" t="s">
        <v>1772</v>
      </c>
      <c r="L2" s="771" t="s">
        <v>1773</v>
      </c>
      <c r="M2" s="771" t="s">
        <v>1774</v>
      </c>
      <c r="N2" s="771" t="s">
        <v>1775</v>
      </c>
      <c r="O2" s="771" t="s">
        <v>1776</v>
      </c>
      <c r="P2" s="771" t="s">
        <v>1777</v>
      </c>
      <c r="Q2" s="771" t="s">
        <v>1778</v>
      </c>
      <c r="R2" s="771" t="s">
        <v>1779</v>
      </c>
      <c r="S2" s="771" t="s">
        <v>1780</v>
      </c>
      <c r="T2" s="771" t="n">
        <v>-0.5</v>
      </c>
      <c r="U2" s="771" t="s">
        <v>1781</v>
      </c>
      <c r="V2" s="771" t="s">
        <v>1782</v>
      </c>
      <c r="W2" s="771" t="s">
        <v>1783</v>
      </c>
      <c r="X2" s="771" t="s">
        <v>1784</v>
      </c>
      <c r="Y2" s="771" t="s">
        <v>1785</v>
      </c>
      <c r="Z2" s="771" t="s">
        <v>1786</v>
      </c>
      <c r="AA2" s="771" t="s">
        <v>1787</v>
      </c>
      <c r="AB2" s="771" t="s">
        <v>1788</v>
      </c>
      <c r="AC2" s="771" t="s">
        <v>1789</v>
      </c>
      <c r="AD2" s="771" t="s">
        <v>1790</v>
      </c>
      <c r="AE2" s="771" t="s">
        <v>1791</v>
      </c>
      <c r="AF2" s="771" t="s">
        <v>1792</v>
      </c>
      <c r="AG2" s="771" t="s">
        <v>1793</v>
      </c>
      <c r="AH2" s="771" t="s">
        <v>1794</v>
      </c>
      <c r="AI2" s="771" t="s">
        <v>1795</v>
      </c>
      <c r="AJ2" s="771" t="s">
        <v>1796</v>
      </c>
      <c r="AK2" s="771" t="s">
        <v>1797</v>
      </c>
      <c r="AL2" s="771" t="s">
        <v>1798</v>
      </c>
      <c r="AM2" s="771" t="s">
        <v>1799</v>
      </c>
      <c r="AN2" s="771" t="s">
        <v>1800</v>
      </c>
      <c r="AO2" s="771" t="s">
        <v>1801</v>
      </c>
      <c r="AP2" s="771" t="s">
        <v>1802</v>
      </c>
      <c r="AQ2" s="771" t="s">
        <v>1803</v>
      </c>
      <c r="AR2" s="771" t="s">
        <v>1804</v>
      </c>
      <c r="AS2" s="771" t="s">
        <v>1805</v>
      </c>
      <c r="AT2" s="771" t="s">
        <v>1806</v>
      </c>
      <c r="AU2" s="771" t="s">
        <v>1807</v>
      </c>
      <c r="AV2" s="771" t="s">
        <v>1808</v>
      </c>
      <c r="AW2" s="771" t="s">
        <v>1809</v>
      </c>
      <c r="AX2" s="771" t="s">
        <v>1810</v>
      </c>
      <c r="AY2" s="771" t="s">
        <v>1811</v>
      </c>
      <c r="AZ2" s="771" t="s">
        <v>1812</v>
      </c>
      <c r="BA2" s="771" t="s">
        <v>1813</v>
      </c>
      <c r="BB2" s="771" t="s">
        <v>1814</v>
      </c>
      <c r="BC2" s="771" t="s">
        <v>1815</v>
      </c>
      <c r="BD2" s="771" t="s">
        <v>1816</v>
      </c>
      <c r="BE2" s="771" t="s">
        <v>1817</v>
      </c>
      <c r="BF2" s="771" t="s">
        <v>1818</v>
      </c>
      <c r="BG2" s="771" t="s">
        <v>1819</v>
      </c>
      <c r="BH2" s="771" t="s">
        <v>1820</v>
      </c>
      <c r="BI2" s="771" t="s">
        <v>1821</v>
      </c>
      <c r="BJ2" s="771" t="s">
        <v>1822</v>
      </c>
      <c r="BK2" s="771" t="s">
        <v>1823</v>
      </c>
      <c r="BL2" s="771" t="s">
        <v>1824</v>
      </c>
      <c r="BM2" s="771" t="s">
        <v>1825</v>
      </c>
      <c r="BN2" s="771" t="s">
        <v>1826</v>
      </c>
      <c r="BO2" s="771" t="s">
        <v>1827</v>
      </c>
      <c r="BP2" s="771" t="s">
        <v>1828</v>
      </c>
      <c r="BQ2" s="771" t="s">
        <v>1829</v>
      </c>
      <c r="BR2" s="771" t="s">
        <v>1830</v>
      </c>
      <c r="BS2" s="771" t="s">
        <v>1831</v>
      </c>
      <c r="BT2" s="771" t="s">
        <v>1832</v>
      </c>
      <c r="BU2" s="771" t="s">
        <v>1833</v>
      </c>
      <c r="BV2" s="771" t="s">
        <v>1834</v>
      </c>
      <c r="BW2" s="771" t="s">
        <v>1835</v>
      </c>
      <c r="BX2" s="771" t="s">
        <v>1836</v>
      </c>
      <c r="BY2" s="771" t="s">
        <v>1837</v>
      </c>
      <c r="BZ2" s="771" t="s">
        <v>1838</v>
      </c>
      <c r="CA2" s="771" t="s">
        <v>1839</v>
      </c>
      <c r="CB2" s="771" t="s">
        <v>1840</v>
      </c>
      <c r="CC2" s="771" t="s">
        <v>1841</v>
      </c>
      <c r="CD2" s="771" t="s">
        <v>1842</v>
      </c>
      <c r="CE2" s="771" t="s">
        <v>1843</v>
      </c>
      <c r="CF2" s="771" t="s">
        <v>1844</v>
      </c>
      <c r="CG2" s="771" t="s">
        <v>1845</v>
      </c>
      <c r="CH2" s="771" t="s">
        <v>1846</v>
      </c>
      <c r="CI2" s="771" t="s">
        <v>1847</v>
      </c>
      <c r="CJ2" s="771" t="s">
        <v>1848</v>
      </c>
    </row>
    <row r="3" customFormat="false" ht="12.75" hidden="false" customHeight="false" outlineLevel="0" collapsed="false">
      <c r="A3" s="0" t="n">
        <f aca="false">'Cover Sheet'!AC13</f>
        <v>0</v>
      </c>
      <c r="B3" s="772" t="n">
        <f aca="false">IFERROR(AVERAGEIF('English Scores- Leveled papers'!$F$7:$F$91,-0.5,'English Scores- Leveled papers'!$G$7:$G$91),"")</f>
        <v>0.828571428571429</v>
      </c>
      <c r="C3" s="772" t="n">
        <f aca="false">IFERROR(AVERAGEIF('English Scores- Leveled papers'!$F$7:$F$91,0,'English Scores- Leveled papers'!$G$7:$G$91),"")</f>
        <v>0.6</v>
      </c>
      <c r="D3" s="772" t="n">
        <f aca="false">IFERROR(AVERAGEIF('English Scores- Leveled papers'!$F$7:$F$91,0.2,'English Scores- Leveled papers'!$G$7:$G$91),"")</f>
        <v>0.3</v>
      </c>
      <c r="E3" s="772" t="n">
        <f aca="false">IFERROR(AVERAGEIF('English Scores- Leveled papers'!$F$7:$F$91,0.5,'English Scores- Leveled papers'!$G$7:$G$91),"")</f>
        <v>0.5</v>
      </c>
      <c r="F3" s="772" t="n">
        <f aca="false">IFERROR(AVERAGEIF('English Scores- Leveled papers'!$F$7:$F$91,1,'English Scores- Leveled papers'!$G$7:$G$91),"")</f>
        <v>1.75</v>
      </c>
      <c r="G3" s="772" t="str">
        <f aca="false">IFERROR(AVERAGEIF('English Scores- Leveled papers'!$F$7:$F$91,1.5,'English Scores- Leveled papers'!$G$7:$G$91),"")</f>
        <v/>
      </c>
      <c r="H3" s="772" t="str">
        <f aca="false">IFERROR(AVERAGEIF('English Scores- Leveled papers'!$F$7:$F$91,2,'English Scores- Leveled papers'!$G$7:$G$91),"")</f>
        <v/>
      </c>
      <c r="I3" s="772" t="str">
        <f aca="false">IFERROR(AVERAGEIF('English Scores- Leveled papers'!$F$7:$F$91,2.5,'English Scores- Leveled papers'!$G$7:$G$91),"")</f>
        <v/>
      </c>
      <c r="J3" s="772" t="str">
        <f aca="false">IFERROR(AVERAGEIF('English Scores- Leveled papers'!$F$7:$F$91,3,'English Scores- Leveled papers'!$G$7:$G$91),"")</f>
        <v/>
      </c>
      <c r="K3" s="772" t="str">
        <f aca="false">IFERROR(AVERAGEIF('English Scores- Leveled papers'!$F$7:$F$91,3.5,'English Scores- Leveled papers'!$G$7:$G$91),"")</f>
        <v/>
      </c>
      <c r="L3" s="772" t="str">
        <f aca="false">IFERROR(AVERAGEIF('English Scores- Leveled papers'!$F$7:$F$91,4,'English Scores- Leveled papers'!$G$7:$G$91),"")</f>
        <v/>
      </c>
      <c r="M3" s="772" t="str">
        <f aca="false">IFERROR(AVERAGEIF('English Scores- Leveled papers'!$F$7:$F$91,4.5,'English Scores- Leveled papers'!$G$7:$G$91),"")</f>
        <v/>
      </c>
      <c r="N3" s="772" t="str">
        <f aca="false">IFERROR(AVERAGEIF('English Scores- Leveled papers'!$F$7:$F$91,5,'English Scores- Leveled papers'!$G$7:$G$91),"")</f>
        <v/>
      </c>
      <c r="O3" s="772" t="str">
        <f aca="false">IFERROR(AVERAGEIF('English Scores- Leveled papers'!$F$7:$F$91,5.5,'English Scores- Leveled papers'!$G$7:$G$91),"")</f>
        <v/>
      </c>
      <c r="P3" s="772" t="str">
        <f aca="false">IFERROR(AVERAGEIF('English Scores- Leveled papers'!$F$7:$F$91,6,'English Scores- Leveled papers'!$G$7:$G$91),"")</f>
        <v/>
      </c>
      <c r="Q3" s="772" t="str">
        <f aca="false">IFERROR(AVERAGEIF('English Scores- Leveled papers'!$F$7:$F$91,6.5,'English Scores- Leveled papers'!$G$7:$G$91),"")</f>
        <v/>
      </c>
      <c r="R3" s="772" t="str">
        <f aca="false">IFERROR(AVERAGEIF('English Scores- Leveled papers'!$F$7:$F$91,7,'English Scores- Leveled papers'!$G$7:$G$91),"")</f>
        <v/>
      </c>
      <c r="S3" s="772" t="str">
        <f aca="false">IFERROR(AVERAGEIF('English Scores- Leveled papers'!$F$7:$F$91,7.5,'English Scores- Leveled papers'!$G$7:$G$91),"")</f>
        <v/>
      </c>
      <c r="T3" s="772"/>
      <c r="U3" s="773" t="n">
        <f aca="false">IFERROR(AVERAGEIF('RC Mastery Check+Question type'!$H$5:$H$89,0,'RC Mastery Check+Question type'!$I$5:$I$89),"")</f>
        <v>0.7</v>
      </c>
      <c r="V3" s="773" t="n">
        <f aca="false">IFERROR(AVERAGEIF('RC Mastery Check+Question type'!$H$5:$H$89,0.2,'RC Mastery Check+Question type'!$I$5:$I$89),"")</f>
        <v>0.9</v>
      </c>
      <c r="W3" s="773" t="n">
        <f aca="false">IFERROR(AVERAGEIF('RC Mastery Check+Question type'!$H$5:$H$89,0.5,'RC Mastery Check+Question type'!$I$5:$I$89),"")</f>
        <v>0.783333333333333</v>
      </c>
      <c r="X3" s="773" t="n">
        <f aca="false">IFERROR(AVERAGEIF('RC Mastery Check+Question type'!$H$5:$H$89,1,'RC Mastery Check+Question type'!$I$5:$I$89),"")</f>
        <v>0.84</v>
      </c>
      <c r="Y3" s="773" t="n">
        <f aca="false">IFERROR(AVERAGEIF('RC Mastery Check+Question type'!$H$5:$H$89,1.5,'RC Mastery Check+Question type'!$I$5:$I$89),"")</f>
        <v>0.75</v>
      </c>
      <c r="Z3" s="773" t="n">
        <f aca="false">IFERROR(AVERAGEIF('RC Mastery Check+Question type'!$H$5:$H$89,2,'RC Mastery Check+Question type'!$I$5:$I$89),"")</f>
        <v>0.7</v>
      </c>
      <c r="AA3" s="773" t="n">
        <f aca="false">IFERROR(AVERAGEIF('RC Mastery Check+Question type'!$H$5:$H$89,2.5,'RC Mastery Check+Question type'!$I$5:$I$89),"")</f>
        <v>0.75</v>
      </c>
      <c r="AB3" s="773" t="n">
        <f aca="false">IFERROR(AVERAGEIF('RC Mastery Check+Question type'!$H$5:$H$89,3,'RC Mastery Check+Question type'!$I$5:$I$89),"")</f>
        <v>0.7</v>
      </c>
      <c r="AC3" s="773" t="str">
        <f aca="false">IFERROR(AVERAGEIF('RC Mastery Check+Question type'!$H$5:$H$89,3.5,'RC Mastery Check+Question type'!$I$5:$I$89),"")</f>
        <v/>
      </c>
      <c r="AD3" s="773" t="str">
        <f aca="false">IFERROR(AVERAGEIF('RC Mastery Check+Question type'!$H$5:$H$89,4,'RC Mastery Check+Question type'!$I$5:$I$89),"")</f>
        <v/>
      </c>
      <c r="AE3" s="773" t="str">
        <f aca="false">IFERROR(AVERAGEIF('RC Mastery Check+Question type'!$H$5:$H$89,4.5,'RC Mastery Check+Question type'!$I$5:$I$89),"")</f>
        <v/>
      </c>
      <c r="AF3" s="773" t="str">
        <f aca="false">IFERROR(AVERAGEIF('RC Mastery Check+Question type'!$H$5:$H$89,5,'RC Mastery Check+Question type'!$I$5:$I$89),"")</f>
        <v/>
      </c>
      <c r="AG3" s="773" t="str">
        <f aca="false">IFERROR(AVERAGEIF('RC Mastery Check+Question type'!$H$5:$H$89,5.5,'RC Mastery Check+Question type'!$I$5:$I$89),"")</f>
        <v/>
      </c>
      <c r="AH3" s="773" t="str">
        <f aca="false">IFERROR(AVERAGEIF('RC Mastery Check+Question type'!$H$5:$H$89,6,'RC Mastery Check+Question type'!$I$5:$I$89),"")</f>
        <v/>
      </c>
      <c r="AI3" s="773" t="str">
        <f aca="false">IFERROR(AVERAGEIF('RC Mastery Check+Question type'!$H$5:$H$89,6.5,'RC Mastery Check+Question type'!$I$5:$I$89),"")</f>
        <v/>
      </c>
      <c r="AJ3" s="773" t="str">
        <f aca="false">IFERROR(AVERAGEIF('RC Mastery Check+Question type'!$H$5:$H$89,7,'RC Mastery Check+Question type'!$I$5:$I$89),"")</f>
        <v/>
      </c>
      <c r="AK3" s="773" t="str">
        <f aca="false">IFERROR(AVERAGEIF('RC Mastery Check+Question type'!$H$5:$H$89,7.5,'RC Mastery Check+Question type'!$I$5:$I$89),"")</f>
        <v/>
      </c>
      <c r="AL3" s="773" t="n">
        <f aca="false">IFERROR(AVERAGEIF('RC Mastery Check+Question type'!$H$5:$H$89,0,'RC Mastery Check+Question type'!$J$5:$J$89),"")</f>
        <v>0.5</v>
      </c>
      <c r="AM3" s="773" t="n">
        <f aca="false">IFERROR(AVERAGEIF('RC Mastery Check+Question type'!$H$5:$H$89,0.2,'RC Mastery Check+Question type'!$J$5:$J$89),"")</f>
        <v>0.6</v>
      </c>
      <c r="AN3" s="773" t="n">
        <f aca="false">IFERROR(AVERAGEIF('RC Mastery Check+Question type'!$H$5:$H$89,0.5,'RC Mastery Check+Question type'!$J$5:$J$89),"")</f>
        <v>0.48</v>
      </c>
      <c r="AO3" s="773" t="n">
        <f aca="false">IFERROR(AVERAGEIF('RC Mastery Check+Question type'!$H$5:$H$89,1,'RC Mastery Check+Question type'!$J$5:$J$89),"")</f>
        <v>0.566666666666667</v>
      </c>
      <c r="AP3" s="773" t="n">
        <f aca="false">IFERROR(AVERAGEIF('RC Mastery Check+Question type'!$H$5:$H$89,1.5,'RC Mastery Check+Question type'!$J$5:$J$89),"")</f>
        <v>0.45</v>
      </c>
      <c r="AQ3" s="773" t="n">
        <f aca="false">IFERROR(AVERAGEIF('RC Mastery Check+Question type'!$H$5:$H$89,2,'RC Mastery Check+Question type'!$J$5:$J$89),"")</f>
        <v>0.5</v>
      </c>
      <c r="AR3" s="773" t="n">
        <f aca="false">IFERROR(AVERAGEIF('RC Mastery Check+Question type'!$H$5:$H$89,2.5,'RC Mastery Check+Question type'!$J$5:$J$89),"")</f>
        <v>0.5</v>
      </c>
      <c r="AS3" s="773" t="str">
        <f aca="false">IFERROR(AVERAGEIF('RC Mastery Check+Question type'!$H$5:$H$89,3,'RC Mastery Check+Question type'!$J$5:$J$89),"")</f>
        <v/>
      </c>
      <c r="AT3" s="773" t="str">
        <f aca="false">IFERROR(AVERAGEIF('RC Mastery Check+Question type'!$H$5:$H$89,3.5,'RC Mastery Check+Question type'!$J$5:$J$89),"")</f>
        <v/>
      </c>
      <c r="AU3" s="773" t="str">
        <f aca="false">IFERROR(AVERAGEIF('RC Mastery Check+Question type'!$H$5:$H$89,4,'RC Mastery Check+Question type'!$J$5:$J$89),"")</f>
        <v/>
      </c>
      <c r="AV3" s="773" t="str">
        <f aca="false">IFERROR(AVERAGEIF('RC Mastery Check+Question type'!$H$5:$H$89,4.5,'RC Mastery Check+Question type'!$J$5:$J$89),"")</f>
        <v/>
      </c>
      <c r="AW3" s="773" t="str">
        <f aca="false">IFERROR(AVERAGEIF('RC Mastery Check+Question type'!$H$5:$H$89,5,'RC Mastery Check+Question type'!$J$5:$J$89),"")</f>
        <v/>
      </c>
      <c r="AX3" s="773" t="str">
        <f aca="false">IFERROR(AVERAGEIF('RC Mastery Check+Question type'!$H$5:$H$89,5.5,'RC Mastery Check+Question type'!$J$5:$J$89),"")</f>
        <v/>
      </c>
      <c r="AY3" s="773" t="str">
        <f aca="false">IFERROR(AVERAGEIF('RC Mastery Check+Question type'!$H$5:$H$89,6,'RC Mastery Check+Question type'!$J$5:$J$89),"")</f>
        <v/>
      </c>
      <c r="AZ3" s="773" t="str">
        <f aca="false">IFERROR(AVERAGEIF('RC Mastery Check+Question type'!$H$5:$H$89,6.5,'RC Mastery Check+Question type'!$J$5:$J$89),"")</f>
        <v/>
      </c>
      <c r="BA3" s="773" t="str">
        <f aca="false">IFERROR(AVERAGEIF('RC Mastery Check+Question type'!$H$5:$H$89,7,'RC Mastery Check+Question type'!$J$5:$J$89),"")</f>
        <v/>
      </c>
      <c r="BB3" s="773" t="str">
        <f aca="false">IFERROR(AVERAGEIF('RC Mastery Check+Question type'!$H$5:$H$89,7.5,'RC Mastery Check+Question type'!$J$5:$J$89),"")</f>
        <v/>
      </c>
      <c r="BC3" s="773" t="str">
        <f aca="false">IFERROR(AVERAGEIF('RC Mastery Check+Question type'!$H$5:$H$89,0,'RC Mastery Check+Question type'!$K$5:$K$89),"")</f>
        <v/>
      </c>
      <c r="BD3" s="773" t="str">
        <f aca="false">IFERROR(AVERAGEIF('RC Mastery Check+Question type'!$H$5:$H$89,0.2,'RC Mastery Check+Question type'!$K$5:$K$89),"")</f>
        <v/>
      </c>
      <c r="BE3" s="773" t="n">
        <f aca="false">IFERROR(AVERAGEIF('RC Mastery Check+Question type'!$H$5:$H$89,0.5,'RC Mastery Check+Question type'!$K$5:$K$89),"")</f>
        <v>0.75</v>
      </c>
      <c r="BF3" s="773" t="n">
        <f aca="false">IFERROR(AVERAGEIF('RC Mastery Check+Question type'!$H$5:$H$89,1,'RC Mastery Check+Question type'!$K$5:$K$89),"")</f>
        <v>0.966666666666667</v>
      </c>
      <c r="BG3" s="773" t="n">
        <f aca="false">IFERROR(AVERAGEIF('RC Mastery Check+Question type'!$H$5:$H$89,1.5,'RC Mastery Check+Question type'!$K$5:$K$89),"")</f>
        <v>0.65</v>
      </c>
      <c r="BH3" s="773" t="n">
        <f aca="false">IFERROR(AVERAGEIF('RC Mastery Check+Question type'!$H$5:$H$89,2,'RC Mastery Check+Question type'!$K$5:$K$89),"")</f>
        <v>0.5</v>
      </c>
      <c r="BI3" s="773" t="n">
        <f aca="false">IFERROR(AVERAGEIF('RC Mastery Check+Question type'!$H$5:$H$89,2.5,'RC Mastery Check+Question type'!$K$5:$K$89),"")</f>
        <v>0.7</v>
      </c>
      <c r="BJ3" s="773" t="str">
        <f aca="false">IFERROR(AVERAGEIF('RC Mastery Check+Question type'!$H$5:$H$89,3,'RC Mastery Check+Question type'!$K$5:$K$89),"")</f>
        <v/>
      </c>
      <c r="BK3" s="773" t="str">
        <f aca="false">IFERROR(AVERAGEIF('RC Mastery Check+Question type'!$H$5:$H$89,3.5,'RC Mastery Check+Question type'!$K$5:$K$89),"")</f>
        <v/>
      </c>
      <c r="BL3" s="773" t="str">
        <f aca="false">IFERROR(AVERAGEIF('RC Mastery Check+Question type'!$H$5:$H$89,4,'RC Mastery Check+Question type'!$K$5:$K$89),"")</f>
        <v/>
      </c>
      <c r="BM3" s="773" t="str">
        <f aca="false">IFERROR(AVERAGEIF('RC Mastery Check+Question type'!$H$5:$H$89,4.5,'RC Mastery Check+Question type'!$K$5:$K$89),"")</f>
        <v/>
      </c>
      <c r="BN3" s="773" t="str">
        <f aca="false">IFERROR(AVERAGEIF('RC Mastery Check+Question type'!$H$5:$H$89,5,'RC Mastery Check+Question type'!$K$5:$K$89),"")</f>
        <v/>
      </c>
      <c r="BO3" s="773" t="str">
        <f aca="false">IFERROR(AVERAGEIF('RC Mastery Check+Question type'!$H$5:$H$89,5.5,'RC Mastery Check+Question type'!$K$5:$K$89),"")</f>
        <v/>
      </c>
      <c r="BP3" s="773" t="str">
        <f aca="false">IFERROR(AVERAGEIF('RC Mastery Check+Question type'!$H$5:$H$89,6,'RC Mastery Check+Question type'!$K$5:$K$89),"")</f>
        <v/>
      </c>
      <c r="BQ3" s="773" t="str">
        <f aca="false">IFERROR(AVERAGEIF('RC Mastery Check+Question type'!$H$5:$H$89,6.5,'RC Mastery Check+Question type'!$K$5:$K$89),"")</f>
        <v/>
      </c>
      <c r="BR3" s="773" t="str">
        <f aca="false">IFERROR(AVERAGEIF('RC Mastery Check+Question type'!$H$5:$H$89,7,'RC Mastery Check+Question type'!$K$5:$K$89),"")</f>
        <v/>
      </c>
      <c r="BS3" s="773" t="str">
        <f aca="false">IFERROR(AVERAGEIF('RC Mastery Check+Question type'!$H$5:$H$89,7.5,'RC Mastery Check+Question type'!$K$5:$K$89),"")</f>
        <v/>
      </c>
      <c r="BT3" s="774" t="n">
        <f aca="false">IFERROR(('RC Output Item+Section Type'!E7*0.42)+('RC Output Item+Section Type'!F7*0.16)+('RC Output Item+Section Type'!G7*0.14)+('RC Output Item+Section Type'!H7*0.28),"")</f>
        <v>0.7</v>
      </c>
      <c r="BU3" s="774" t="str">
        <f aca="false">IFERROR(('RC Output Item+Section Type'!$I$7*0.3322)+('RC Output Item+Section Type'!$J$7*0.2222)+('RC Output Item+Section Type'!$K$7*0.2222)+('RC Output Item+Section Type'!$L$7*0.2222),"")</f>
        <v/>
      </c>
      <c r="BV3" s="774" t="n">
        <f aca="false">IFERROR(('RC Output Item+Section Type'!$M$7*0.33222)+('RC Output Item+Section Type'!$N$7*0.2222)+('RC Output Item+Section Type'!$O$7*0.2222)+('RC Output Item+Section Type'!$P$7*0.2222),"")</f>
        <v>0.710636538461538</v>
      </c>
      <c r="BW3" s="774" t="n">
        <f aca="false">IFERROR(('RC Output Item+Section Type'!$Q$7*0.33222)+('RC Output Item+Section Type'!$R$7*0.2222)+('RC Output Item+Section Type'!$S$7*0.2222)+('RC Output Item+Section Type'!$U$7*0.2222),"")</f>
        <v>0.572340454545455</v>
      </c>
      <c r="BX3" s="774" t="n">
        <f aca="false">('RC Output Item+Section Type'!$V$7*0.33222)+('RC Output Item+Section Type'!$W$7*0.2222)+('RC Output Item+Section Type'!$X$7*0.2222)+('RC Output Item+Section Type'!$Y$7*0.2222)</f>
        <v>0.475165714285714</v>
      </c>
      <c r="BY3" s="774" t="n">
        <f aca="false">('RC Output Item+Section Type'!$Z$7*0.33222)+('RC Output Item+Section Type'!$AA$7*0.2222)+('RC Output Item+Section Type'!$AB$7*0.2222)+('RC Output Item+Section Type'!$AD$7*0.2222)</f>
        <v>0.561303095238095</v>
      </c>
      <c r="BZ3" s="774" t="n">
        <f aca="false">('RC Output Item+Section Type'!$AE$7*0.33222)+('RC Output Item+Section Type'!$AF$7*0.2222)+('RC Output Item+Section Type'!$AG$7*0.2222)+('RC Output Item+Section Type'!$AI$7*0.2222)</f>
        <v>0.558231333333333</v>
      </c>
      <c r="CA3" s="774" t="n">
        <f aca="false">('RC Output Item+Section Type'!$AJ$7*0.33222)+('RC Output Item+Section Type'!$AK$7*0.2222)+('RC Output Item+Section Type'!$AL$7*0.2222)+('RC Output Item+Section Type'!$AN$7*0.2222)</f>
        <v>0.5844875</v>
      </c>
      <c r="CB3" s="774" t="n">
        <f aca="false">('RC Output Item+Section Type'!$AO$7*0.33222)+('RC Output Item+Section Type'!$AP$7*0.2222)+('RC Output Item+Section Type'!$AQ$7*0.2222)+('RC Output Item+Section Type'!$AS$7*0.2222)</f>
        <v>0.54687</v>
      </c>
      <c r="CC3" s="774" t="e">
        <f aca="false">('RC Output Item+Section Type'!$AT$7*0.3322)+('RC Output Item+Section Type'!$AU$7*0.2222)+('RC Output Item+Section Type'!$AV$7*0.2222)+('RC Output Item+Section Type'!$AX$7*0.2222)</f>
        <v>#VALUE!</v>
      </c>
      <c r="CD3" s="774" t="e">
        <f aca="false">('RC Output Item+Section Type'!$AY$7*0.33222)+('RC Output Item+Section Type'!$AZ$7*0.2222)+('RC Output Item+Section Type'!$BA$7*0.2222)+('RC Output Item+Section Type'!$BC$7*0.2222)</f>
        <v>#VALUE!</v>
      </c>
      <c r="CE3" s="774" t="e">
        <f aca="false">('RC Output Item+Section Type'!$BD$7*0.33222)+('RC Output Item+Section Type'!$BE$7*0.2222)+('RC Output Item+Section Type'!$BF$7*0.2222)+('RC Output Item+Section Type'!$BH$7*0.2222)</f>
        <v>#VALUE!</v>
      </c>
      <c r="CF3" s="774" t="e">
        <f aca="false">('RC Output Item+Section Type'!$BI$7*0.33222)+('RC Output Item+Section Type'!$BJ$7*0.2222)+('RC Output Item+Section Type'!$BK$7*0.2222)+('rc output item+section type'!#ref!*0.2222)</f>
        <v>#VALUE!</v>
      </c>
      <c r="CG3" s="774" t="e">
        <f aca="false">('RC Output Item+Section Type'!$BM$7*0.3322)+('RC Output Item+Section Type'!$BN$7*0.2222)+('RC Output Item+Section Type'!$BO$7*0.2222)+('RC Output Item+Section Type'!$BQ$7*0.2222)</f>
        <v>#VALUE!</v>
      </c>
      <c r="CH3" s="774" t="e">
        <f aca="false">('RC Output Item+Section Type'!$BR$7*0.33222)+('RC Output Item+Section Type'!$BS$7*0.2222)+('RC Output Item+Section Type'!$BT$7*0.2222)+('RC Output Item+Section Type'!$BV$7*0.2222)</f>
        <v>#VALUE!</v>
      </c>
      <c r="CI3" s="774" t="e">
        <f aca="false">('RC Output Item+Section Type'!$BW$7*0.33222)+('RC Output Item+Section Type'!$BX$7*0.2222)+('RC Output Item+Section Type'!$BZ$7*0.2222)+('RC Output Item+Section Type'!$CA$7*0.2222)</f>
        <v>#VALUE!</v>
      </c>
      <c r="CJ3" s="774" t="e">
        <f aca="false">('rc output item+section type'!#ref!*0.33222)+('rc output item+section type'!#ref!*0.2222)+('rc output item+section type'!#ref!*0.2222)+('rc output item+section type'!#ref!*0.2222)</f>
        <v>#VALUE!</v>
      </c>
      <c r="CN3" s="774"/>
    </row>
    <row r="4" s="775" customFormat="true" ht="12.75" hidden="false" customHeight="false" outlineLevel="0" collapsed="false">
      <c r="A4" s="775" t="n">
        <f aca="false">'Cover Sheet'!AC13</f>
        <v>0</v>
      </c>
      <c r="B4" s="122" t="n">
        <f aca="false">IFERROR(COUNTIF('English Scores- Leveled papers'!$F$7:$F$91,-0.5),"")</f>
        <v>9</v>
      </c>
      <c r="C4" s="122" t="n">
        <f aca="false">IFERROR(COUNTIF('English Scores- Leveled papers'!$F$7:$F$91,C1),"")</f>
        <v>7</v>
      </c>
      <c r="D4" s="122" t="n">
        <f aca="false">IFERROR(COUNTIF('English Scores- Leveled papers'!$F$7:$F$91,D1),"")</f>
        <v>1</v>
      </c>
      <c r="E4" s="122" t="n">
        <f aca="false">IFERROR(COUNTIF('English Scores- Leveled papers'!$F$7:$F$91,E1),"")</f>
        <v>5</v>
      </c>
      <c r="F4" s="122" t="n">
        <f aca="false">IFERROR(COUNTIF('English Scores- Leveled papers'!$F$7:$F$91,F1),"")</f>
        <v>2</v>
      </c>
      <c r="G4" s="122" t="n">
        <f aca="false">IFERROR(COUNTIF('English Scores- Leveled papers'!$F$7:$F$91,G1),"")</f>
        <v>0</v>
      </c>
      <c r="H4" s="122" t="n">
        <f aca="false">IFERROR(COUNTIF('English Scores- Leveled papers'!$F$7:$F$91,H1),"")</f>
        <v>0</v>
      </c>
      <c r="I4" s="122" t="n">
        <f aca="false">IFERROR(COUNTIF('English Scores- Leveled papers'!$F$7:$F$91,I1),"")</f>
        <v>0</v>
      </c>
      <c r="J4" s="122" t="n">
        <f aca="false">IFERROR(COUNTIF('English Scores- Leveled papers'!$F$7:$F$91,J1),"")</f>
        <v>0</v>
      </c>
      <c r="K4" s="122" t="n">
        <f aca="false">IFERROR(COUNTIF('English Scores- Leveled papers'!$F$7:$F$91,K1),"")</f>
        <v>0</v>
      </c>
      <c r="L4" s="122" t="n">
        <f aca="false">IFERROR(COUNTIF('English Scores- Leveled papers'!$F$7:$F$91,L1),"")</f>
        <v>0</v>
      </c>
      <c r="M4" s="122" t="n">
        <f aca="false">IFERROR(COUNTIF('English Scores- Leveled papers'!$F$7:$F$91,M1),"")</f>
        <v>0</v>
      </c>
      <c r="N4" s="122" t="n">
        <f aca="false">IFERROR(COUNTIF('English Scores- Leveled papers'!$F$7:$F$91,N1),"")</f>
        <v>0</v>
      </c>
      <c r="O4" s="122" t="n">
        <f aca="false">IFERROR(COUNTIF('English Scores- Leveled papers'!$F$7:$F$91,O1),"")</f>
        <v>0</v>
      </c>
      <c r="P4" s="122" t="n">
        <f aca="false">IFERROR(COUNTIF('English Scores- Leveled papers'!$F$7:$F$91,P1),"")</f>
        <v>0</v>
      </c>
      <c r="Q4" s="122" t="n">
        <f aca="false">IFERROR(COUNTIF('English Scores- Leveled papers'!$F$7:$F$91,Q1),"")</f>
        <v>0</v>
      </c>
      <c r="R4" s="122" t="n">
        <f aca="false">IFERROR(COUNTIF('English Scores- Leveled papers'!$F$7:$F$91,R1),"")</f>
        <v>0</v>
      </c>
      <c r="S4" s="122" t="n">
        <f aca="false">IFERROR(COUNTIF('English Scores- Leveled papers'!$F$7:$F$91,S1),"")</f>
        <v>0</v>
      </c>
      <c r="T4" s="776" t="n">
        <f aca="false">IFERROR(COUNTIF('RC Mastery Check+Question type'!$H$5:$H$89,T1),"")</f>
        <v>0</v>
      </c>
      <c r="U4" s="776" t="n">
        <f aca="false">IFERROR(COUNTIF('RC Mastery Check+Question type'!$H$5:$H$89,U1),"")</f>
        <v>1</v>
      </c>
      <c r="V4" s="776" t="n">
        <f aca="false">IFERROR(COUNTIF('RC Mastery Check+Question type'!$H$5:$H$89,V1),"")</f>
        <v>7</v>
      </c>
      <c r="W4" s="776" t="n">
        <f aca="false">IFERROR(COUNTIF('RC Mastery Check+Question type'!$H$5:$H$89,W1),"")</f>
        <v>12</v>
      </c>
      <c r="X4" s="776" t="n">
        <f aca="false">IFERROR(COUNTIF('RC Mastery Check+Question type'!$H$5:$H$89,X1),"")</f>
        <v>5</v>
      </c>
      <c r="Y4" s="776" t="n">
        <f aca="false">IFERROR(COUNTIF('RC Mastery Check+Question type'!$H$5:$H$89,Y1),"")</f>
        <v>2</v>
      </c>
      <c r="Z4" s="776" t="n">
        <f aca="false">IFERROR(COUNTIF('RC Mastery Check+Question type'!$H$5:$H$89,Z1),"")</f>
        <v>1</v>
      </c>
      <c r="AA4" s="776" t="n">
        <f aca="false">IFERROR(COUNTIF('RC Mastery Check+Question type'!$H$5:$H$89,AA1),"")</f>
        <v>2</v>
      </c>
      <c r="AB4" s="776" t="n">
        <f aca="false">IFERROR(COUNTIF('RC Mastery Check+Question type'!$H$5:$H$89,AB1),"")</f>
        <v>1</v>
      </c>
      <c r="AC4" s="776" t="n">
        <f aca="false">IFERROR(COUNTIF('RC Mastery Check+Question type'!$H$5:$H$89,AC1),"")</f>
        <v>0</v>
      </c>
      <c r="AD4" s="776" t="n">
        <f aca="false">IFERROR(COUNTIF('RC Mastery Check+Question type'!$H$5:$H$89,AD1),"")</f>
        <v>0</v>
      </c>
      <c r="AE4" s="776" t="n">
        <f aca="false">IFERROR(COUNTIF('RC Mastery Check+Question type'!$H$5:$H$89,AE1),"")</f>
        <v>0</v>
      </c>
      <c r="AF4" s="776" t="n">
        <f aca="false">IFERROR(COUNTIF('RC Mastery Check+Question type'!$H$5:$H$89,AF1),"")</f>
        <v>0</v>
      </c>
      <c r="AG4" s="776" t="n">
        <f aca="false">IFERROR(COUNTIF('RC Mastery Check+Question type'!$H$5:$H$89,AG1),"")</f>
        <v>0</v>
      </c>
      <c r="AH4" s="776" t="n">
        <f aca="false">IFERROR(COUNTIF('RC Mastery Check+Question type'!$H$5:$H$89,AH1),"")</f>
        <v>0</v>
      </c>
      <c r="AI4" s="776" t="n">
        <f aca="false">IFERROR(COUNTIF('RC Mastery Check+Question type'!$H$5:$H$89,AI1),"")</f>
        <v>0</v>
      </c>
      <c r="AJ4" s="776" t="n">
        <f aca="false">IFERROR(COUNTIF('RC Mastery Check+Question type'!$H$5:$H$89,AJ1),"")</f>
        <v>0</v>
      </c>
      <c r="AK4" s="776" t="n">
        <f aca="false">IFERROR(COUNTIF('RC Mastery Check+Question type'!$H$5:$H$89,AK1),"")</f>
        <v>0</v>
      </c>
      <c r="AL4" s="776" t="n">
        <f aca="false">COUNTIFS('RC Mastery Check+Question type'!$H$5:$H$89,AL1,'RC Mastery Check+Question type'!$J$5:$J$89,"&gt;0")</f>
        <v>1</v>
      </c>
      <c r="AM4" s="776" t="n">
        <f aca="false">COUNTIFS('RC Mastery Check+Question type'!$H$5:$H$89,AM1,'RC Mastery Check+Question type'!$J$5:$J$89,"&gt;0")</f>
        <v>7</v>
      </c>
      <c r="AN4" s="776" t="n">
        <f aca="false">COUNTIFS('RC Mastery Check+Question type'!$H$5:$H$89,AN1,'RC Mastery Check+Question type'!$J$5:$J$89,"&gt;0")</f>
        <v>10</v>
      </c>
      <c r="AO4" s="776" t="n">
        <f aca="false">COUNTIFS('RC Mastery Check+Question type'!$H$5:$H$89,AO1,'RC Mastery Check+Question type'!$J$5:$J$89,"&gt;0")</f>
        <v>3</v>
      </c>
      <c r="AP4" s="776" t="n">
        <f aca="false">COUNTIFS('RC Mastery Check+Question type'!$H$5:$H$89,AP1,'RC Mastery Check+Question type'!$J$5:$J$89,"&gt;0")</f>
        <v>2</v>
      </c>
      <c r="AQ4" s="776" t="n">
        <f aca="false">COUNTIFS('RC Mastery Check+Question type'!$H$5:$H$89,AQ1,'RC Mastery Check+Question type'!$J$5:$J$89,"&gt;0")</f>
        <v>1</v>
      </c>
      <c r="AR4" s="776" t="n">
        <f aca="false">COUNTIFS('RC Mastery Check+Question type'!$H$5:$H$89,AR1,'RC Mastery Check+Question type'!$J$5:$J$89,"&gt;0")</f>
        <v>1</v>
      </c>
      <c r="AS4" s="776" t="n">
        <f aca="false">COUNTIFS('RC Mastery Check+Question type'!$H$5:$H$89,AS1,'RC Mastery Check+Question type'!$J$5:$J$89,"&gt;0")</f>
        <v>0</v>
      </c>
      <c r="AT4" s="776" t="n">
        <f aca="false">COUNTIFS('RC Mastery Check+Question type'!$H$5:$H$89,AT1,'RC Mastery Check+Question type'!$J$5:$J$89,"&gt;0")</f>
        <v>0</v>
      </c>
      <c r="AU4" s="776" t="n">
        <f aca="false">COUNTIFS('RC Mastery Check+Question type'!$H$5:$H$89,AU1,'RC Mastery Check+Question type'!$J$5:$J$89,"&gt;0")</f>
        <v>0</v>
      </c>
      <c r="AV4" s="776" t="n">
        <f aca="false">COUNTIFS('RC Mastery Check+Question type'!$H$5:$H$89,AV1,'RC Mastery Check+Question type'!$J$5:$J$89,"&gt;0")</f>
        <v>0</v>
      </c>
      <c r="AW4" s="776" t="n">
        <f aca="false">COUNTIFS('RC Mastery Check+Question type'!$H$5:$H$89,AW1,'RC Mastery Check+Question type'!$J$5:$J$89,"&gt;0")</f>
        <v>0</v>
      </c>
      <c r="AX4" s="776" t="n">
        <f aca="false">COUNTIFS('RC Mastery Check+Question type'!$H$5:$H$89,AX1,'RC Mastery Check+Question type'!$J$5:$J$89,"&gt;0")</f>
        <v>0</v>
      </c>
      <c r="AY4" s="776" t="n">
        <f aca="false">COUNTIFS('RC Mastery Check+Question type'!$H$5:$H$89,AY1,'RC Mastery Check+Question type'!$J$5:$J$89,"&gt;0")</f>
        <v>0</v>
      </c>
      <c r="AZ4" s="776" t="n">
        <f aca="false">COUNTIFS('RC Mastery Check+Question type'!$H$5:$H$89,AZ1,'RC Mastery Check+Question type'!$J$5:$J$89,"&gt;0")</f>
        <v>0</v>
      </c>
      <c r="BA4" s="776" t="n">
        <f aca="false">COUNTIFS('RC Mastery Check+Question type'!$H$5:$H$89,BA1,'RC Mastery Check+Question type'!$J$5:$J$89,"&gt;0")</f>
        <v>0</v>
      </c>
      <c r="BB4" s="776" t="n">
        <f aca="false">COUNTIFS('RC Mastery Check+Question type'!$H$5:$H$89,BB1,'RC Mastery Check+Question type'!$J$5:$J$89,"&gt;0")</f>
        <v>0</v>
      </c>
      <c r="BC4" s="776" t="n">
        <f aca="false">COUNTIFS('RC Mastery Check+Question type'!$H$5:$H$89,AL1,'RC Mastery Check+Question type'!$K$5:$K$89,"&gt;0")</f>
        <v>0</v>
      </c>
      <c r="BD4" s="776" t="n">
        <f aca="false">COUNTIFS('RC Mastery Check+Question type'!$H$5:$H$89,AM1,'RC Mastery Check+Question type'!$K$5:$K$89,"&gt;0")</f>
        <v>0</v>
      </c>
      <c r="BE4" s="776" t="n">
        <f aca="false">COUNTIFS('RC Mastery Check+Question type'!$H$5:$H$89,AN1,'RC Mastery Check+Question type'!$K$5:$K$89,"&gt;0")</f>
        <v>4</v>
      </c>
      <c r="BF4" s="776" t="n">
        <f aca="false">COUNTIFS('RC Mastery Check+Question type'!$H$5:$H$89,AO1,'RC Mastery Check+Question type'!$K$5:$K$89,"&gt;0")</f>
        <v>3</v>
      </c>
      <c r="BG4" s="776" t="n">
        <f aca="false">COUNTIFS('RC Mastery Check+Question type'!$H$5:$H$89,AP1,'RC Mastery Check+Question type'!$K$5:$K$89,"&gt;0")</f>
        <v>2</v>
      </c>
      <c r="BH4" s="776" t="n">
        <f aca="false">COUNTIFS('RC Mastery Check+Question type'!$H$5:$H$89,AQ1,'RC Mastery Check+Question type'!$K$5:$K$89,"&gt;0")</f>
        <v>1</v>
      </c>
      <c r="BI4" s="776" t="n">
        <f aca="false">COUNTIFS('RC Mastery Check+Question type'!$H$5:$H$89,AR1,'RC Mastery Check+Question type'!$K$5:$K$89,"&gt;0")</f>
        <v>2</v>
      </c>
      <c r="BJ4" s="776" t="n">
        <f aca="false">COUNTIFS('RC Mastery Check+Question type'!$H$5:$H$89,AS1,'RC Mastery Check+Question type'!$K$5:$K$89,"&gt;0")</f>
        <v>0</v>
      </c>
      <c r="BK4" s="776" t="n">
        <f aca="false">COUNTIFS('RC Mastery Check+Question type'!$H$5:$H$89,AT1,'RC Mastery Check+Question type'!$K$5:$K$89,"&gt;0")</f>
        <v>0</v>
      </c>
      <c r="BL4" s="776" t="n">
        <f aca="false">COUNTIFS('RC Mastery Check+Question type'!$H$5:$H$89,AU1,'RC Mastery Check+Question type'!$K$5:$K$89,"&gt;0")</f>
        <v>0</v>
      </c>
      <c r="BM4" s="776" t="n">
        <f aca="false">COUNTIFS('RC Mastery Check+Question type'!$H$5:$H$89,AV1,'RC Mastery Check+Question type'!$K$5:$K$89,"&gt;0")</f>
        <v>0</v>
      </c>
      <c r="BN4" s="776" t="n">
        <f aca="false">COUNTIFS('RC Mastery Check+Question type'!$H$5:$H$89,AW1,'RC Mastery Check+Question type'!$K$5:$K$89,"&gt;0")</f>
        <v>0</v>
      </c>
      <c r="BO4" s="776" t="n">
        <f aca="false">COUNTIFS('RC Mastery Check+Question type'!$H$5:$H$89,AX1,'RC Mastery Check+Question type'!$K$5:$K$89,"&gt;0")</f>
        <v>0</v>
      </c>
      <c r="BP4" s="776" t="n">
        <f aca="false">COUNTIFS('RC Mastery Check+Question type'!$H$5:$H$89,AY1,'RC Mastery Check+Question type'!$K$5:$K$89,"&gt;0")</f>
        <v>0</v>
      </c>
      <c r="BQ4" s="776" t="n">
        <f aca="false">COUNTIFS('RC Mastery Check+Question type'!$H$5:$H$89,AZ1,'RC Mastery Check+Question type'!$K$5:$K$89,"&gt;0")</f>
        <v>0</v>
      </c>
      <c r="BR4" s="776" t="n">
        <f aca="false">COUNTIFS('RC Mastery Check+Question type'!$H$5:$H$89,BA1,'RC Mastery Check+Question type'!$K$5:$K$89,"&gt;0")</f>
        <v>0</v>
      </c>
      <c r="BS4" s="776" t="n">
        <f aca="false">COUNTIFS('RC Mastery Check+Question type'!$H$5:$H$89,BB1,'RC Mastery Check+Question type'!$K$5:$K$89,"&gt;0")</f>
        <v>0</v>
      </c>
      <c r="BT4" s="774" t="n">
        <f aca="false">AVERAGEIF('RC Mastery Check+Question type'!L5:L89,"&gt;0%",'RC Mastery Check+Question type'!L5:L89)</f>
        <v>0.7</v>
      </c>
      <c r="BU4" s="774" t="n">
        <f aca="false">AVERAGEIF('RC Mastery Check+Question type'!M5:M89,"&gt;0%",'RC Mastery Check+Question type'!M5:M89)</f>
        <v>0.792307692307692</v>
      </c>
      <c r="BV4" s="774" t="n">
        <f aca="false">AVERAGEIF('RC Mastery Check+Question type'!N5:N89,"&gt;0%",'RC Mastery Check+Question type'!N5:N89)</f>
        <v>0.738461538461539</v>
      </c>
      <c r="BW4" s="774" t="n">
        <f aca="false">AVERAGEIF('RC Mastery Check+Question type'!O5:O89,"&gt;0%",'RC Mastery Check+Question type'!O5:O89)</f>
        <v>0.586363636363636</v>
      </c>
      <c r="BX4" s="774" t="n">
        <f aca="false">AVERAGEIF('RC Mastery Check+Question type'!P5:P89,"&gt;0%",'RC Mastery Check+Question type'!P5:P89)</f>
        <v>0.6</v>
      </c>
      <c r="BY4" s="774" t="n">
        <f aca="false">AVERAGEIF('RC Mastery Check+Question type'!Q5:Q89,"&gt;0%",'RC Mastery Check+Question type'!Q5:Q89)</f>
        <v>0.571428571428571</v>
      </c>
      <c r="BZ4" s="774" t="n">
        <f aca="false">AVERAGEIF('RC Mastery Check+Question type'!R5:R89,"&gt;0%",'RC Mastery Check+Question type'!R5:R89)</f>
        <v>0.56</v>
      </c>
      <c r="CA4" s="774" t="n">
        <f aca="false">AVERAGEIF('RC Mastery Check+Question type'!S5:S89,"&gt;0%",'RC Mastery Check+Question type'!S5:S89)</f>
        <v>0.6</v>
      </c>
      <c r="CB4" s="774" t="n">
        <f aca="false">AVERAGEIF('RC Mastery Check+Question type'!T5:T89,"&gt;0%",'RC Mastery Check+Question type'!T5:T89)</f>
        <v>0.5</v>
      </c>
      <c r="CC4" s="774" t="e">
        <f aca="false">AVERAGEIF('RC Mastery Check+Question type'!U5:U89,"&gt;0%",'RC Mastery Check+Question type'!U5:U89)</f>
        <v>#DIV/0!</v>
      </c>
      <c r="CD4" s="774" t="e">
        <f aca="false">AVERAGEIF('RC Mastery Check+Question type'!V5:V89,"&gt;0%",'RC Mastery Check+Question type'!V5:V89)</f>
        <v>#DIV/0!</v>
      </c>
      <c r="CE4" s="774" t="e">
        <f aca="false">AVERAGEIF('RC Mastery Check+Question type'!W5:W89,"&gt;0%",'RC Mastery Check+Question type'!W5:W89)</f>
        <v>#DIV/0!</v>
      </c>
      <c r="CF4" s="774" t="e">
        <f aca="false">AVERAGEIF('RC Mastery Check+Question type'!X5:X89,"&gt;0%",'RC Mastery Check+Question type'!X5:X89)</f>
        <v>#DIV/0!</v>
      </c>
      <c r="CG4" s="774" t="e">
        <f aca="false">AVERAGEIF('RC Mastery Check+Question type'!Y5:Y89,"&gt;0%",'RC Mastery Check+Question type'!Y5:Y89)</f>
        <v>#DIV/0!</v>
      </c>
      <c r="CH4" s="774" t="e">
        <f aca="false">AVERAGEIF('RC Mastery Check+Question type'!Z5:Z89,"&gt;0%",'RC Mastery Check+Question type'!Z5:Z89)</f>
        <v>#DIV/0!</v>
      </c>
      <c r="CI4" s="774" t="e">
        <f aca="false">AVERAGEIF('RC Mastery Check+Question type'!AA5:AA89,"&gt;0%",'RC Mastery Check+Question type'!AA5:AA89)</f>
        <v>#DIV/0!</v>
      </c>
      <c r="CJ4" s="774" t="e">
        <f aca="false">AVERAGEIF('RC Mastery Check+Question type'!AB5:AB89,"&gt;0%",'RC Mastery Check+Question type'!AB5:AB89)</f>
        <v>#DIV/0!</v>
      </c>
    </row>
    <row r="6" customFormat="false" ht="204" hidden="false" customHeight="false" outlineLevel="0" collapsed="false">
      <c r="D6" s="0" t="str">
        <f aca="false">'Math Scores'!F6</f>
        <v>SWBAT distinguish between "big" and "small" objects when a picture is shown.</v>
      </c>
      <c r="E6" s="0" t="str">
        <f aca="false">'Math Scores'!N6</f>
        <v>SWBAT match number names to numerals. (1 to 5 only)</v>
      </c>
      <c r="F6" s="0" t="str">
        <f aca="false">'Math Scores'!O6</f>
        <v>SWBAT count objects in pictures and match it to corresponding number (both numeral and word)</v>
      </c>
      <c r="G6" s="0" t="str">
        <f aca="false">'Math Scores'!Q6</f>
        <v>SWBAT group/circle objects corresponding to the number given to them in numerals and words (up to 5)</v>
      </c>
      <c r="H6" s="0" t="str">
        <f aca="false">'Math Scores'!R6</f>
        <v>SWBAT write 2 number after the one given to them.</v>
      </c>
      <c r="I6" s="0" t="e">
        <f aca="false">'math scores'!#ref!</f>
        <v>#VALUE!</v>
      </c>
      <c r="J6" s="0" t="e">
        <f aca="false">'math scores'!#ref!</f>
        <v>#VALUE!</v>
      </c>
      <c r="K6" s="0" t="e">
        <f aca="false">'math scores'!#ref!</f>
        <v>#VALUE!</v>
      </c>
      <c r="L6" s="0" t="e">
        <f aca="false">'math scores'!#ref!</f>
        <v>#VALUE!</v>
      </c>
      <c r="M6" s="0" t="e">
        <f aca="false">'math scores'!#ref!</f>
        <v>#VALUE!</v>
      </c>
      <c r="N6" s="0" t="e">
        <f aca="false">'math scores'!#ref!</f>
        <v>#VALUE!</v>
      </c>
      <c r="O6" s="0" t="e">
        <f aca="false">'math scores'!#ref!</f>
        <v>#VALUE!</v>
      </c>
      <c r="P6" s="0" t="str">
        <f aca="false">'Math Scores'!U6</f>
        <v>SWBAT express addition shown with pictures by using numbers.</v>
      </c>
      <c r="Q6" s="0" t="str">
        <f aca="false">'Math Scores'!V6</f>
        <v>SWBAT match sums (3+2, 4+3 etc) to pictures with number of objects equal to the sum.</v>
      </c>
      <c r="R6" s="0" t="str">
        <f aca="false">'Math Scores'!W6</f>
        <v>SWBAT identify and name a triangle, square, circle and a rectangle.</v>
      </c>
      <c r="S6" s="0" t="str">
        <f aca="false">'Math Scores'!X6</f>
        <v>SWBAT determine which objects occour the most/least number of times in a picture.</v>
      </c>
      <c r="T6" s="0" t="e">
        <f aca="false">'math scores'!#ref!</f>
        <v>#VALUE!</v>
      </c>
      <c r="U6" s="0" t="e">
        <f aca="false">'math scores'!#ref!</f>
        <v>#VALUE!</v>
      </c>
      <c r="V6" s="0" t="e">
        <f aca="false">'math scores'!#ref!</f>
        <v>#VALUE!</v>
      </c>
      <c r="W6" s="0" t="e">
        <f aca="false">'math scores'!#ref!</f>
        <v>#VALUE!</v>
      </c>
      <c r="X6" s="0" t="e">
        <f aca="false">'math scores'!#ref!</f>
        <v>#VALUE!</v>
      </c>
      <c r="Y6" s="0" t="e">
        <f aca="false">'math scores'!#ref!</f>
        <v>#VALUE!</v>
      </c>
      <c r="Z6" s="0" t="e">
        <f aca="false">'math scores'!#ref!</f>
        <v>#VALUE!</v>
      </c>
      <c r="AA6" s="0" t="e">
        <f aca="false">'math scores'!#ref!</f>
        <v>#VALUE!</v>
      </c>
      <c r="AB6" s="0" t="e">
        <f aca="false">'math scores'!#ref!</f>
        <v>#VALUE!</v>
      </c>
      <c r="AC6" s="0" t="e">
        <f aca="false">'math scores'!#ref!</f>
        <v>#VALUE!</v>
      </c>
      <c r="AD6" s="354" t="str">
        <f aca="false">'Math Scores'!AD6</f>
        <v>SWBAT extend/fill in missing elements of a pattern (numerical)
(Difference between numbers remains constant)</v>
      </c>
      <c r="AE6" s="354" t="str">
        <f aca="false">'Math Scores'!AE6</f>
        <v>SWBAT extend/fill in missing elements of a pattern (geometric)
(Difference between elements is incremental)</v>
      </c>
      <c r="AF6" s="0" t="str">
        <f aca="false">'Math Scores'!AF6</f>
        <v>SWBAT identify the number of 10s and 1s in a picture and write the corresponding number (between 51-100)</v>
      </c>
      <c r="AG6" s="0" t="str">
        <f aca="false">'Math Scores'!AG6</f>
        <v>SWBAT illustrate the number of 10s and 1s in any number between 51-100.</v>
      </c>
      <c r="AH6" s="0" t="str">
        <f aca="false">'Math Scores'!AH6</f>
        <v>SWBAT match the number between 51-100 to their number names.</v>
      </c>
      <c r="AI6" s="0" t="str">
        <f aca="false">'Math Scores'!AQ6</f>
        <v>SWBAT identify objects that can be stacked one top of the other.</v>
      </c>
      <c r="AJ6" s="0" t="str">
        <f aca="false">'Math Scores'!AR6</f>
        <v>SWBAT differentiante between "heavy" and "light' objects.</v>
      </c>
      <c r="AK6" s="0" t="str">
        <f aca="false">'Math Scores'!AS6</f>
        <v>SWBAT decide who/what is heavier/lighter/of equal weight by observing the tilt of a see-saw and a weighing scale.</v>
      </c>
      <c r="AL6" s="0" t="str">
        <f aca="false">'Math Scores'!AT6</f>
        <v>SWBAT match objects that different animals can carry.</v>
      </c>
      <c r="AM6" s="0" t="str">
        <f aca="false">'Math Scores'!AU6</f>
        <v>SWBAT make bundles of ice-cream sticks to show how many 10s there are in 10,20, 30, 40 and 50.</v>
      </c>
      <c r="AN6" s="0" t="str">
        <f aca="false">'Math Scores'!AV6</f>
        <v>SWBAT identify the 10s between which a number lies.</v>
      </c>
      <c r="AO6" s="0" t="str">
        <f aca="false">'Math Scores'!AW6</f>
        <v>SWBAT arrange numbers in sequence.</v>
      </c>
      <c r="AP6" s="0" t="str">
        <f aca="false">'Math Scores'!AX6</f>
        <v>SWBAT estimate an answer by connecting to real life experience.</v>
      </c>
      <c r="AQ6" s="0" t="str">
        <f aca="false">'Math Scores'!AY6</f>
        <v>SWBAT identify objects based on their ordinality.</v>
      </c>
      <c r="AR6" s="0" t="str">
        <f aca="false">'Math Scores'!AZ6</f>
        <v>SWBAT estimate how many bundles/garlands/bunches of 10 can be made by using x objects.</v>
      </c>
      <c r="AS6" s="0" t="e">
        <f aca="false">'math scores'!#ref!</f>
        <v>#VALUE!</v>
      </c>
      <c r="AT6" s="0" t="e">
        <f aca="false">'math scores'!#ref!</f>
        <v>#VALUE!</v>
      </c>
      <c r="AU6" s="0" t="e">
        <f aca="false">'math scores'!#ref!</f>
        <v>#VALUE!</v>
      </c>
      <c r="AV6" s="0" t="e">
        <f aca="false">'math scores'!#ref!</f>
        <v>#VALUE!</v>
      </c>
      <c r="AW6" s="0" t="e">
        <f aca="false">'math scores'!#ref!</f>
        <v>#VALUE!</v>
      </c>
      <c r="AX6" s="0" t="e">
        <f aca="false">'math scores'!#ref!</f>
        <v>#VALUE!</v>
      </c>
      <c r="AY6" s="0" t="e">
        <f aca="false">'math scores'!#ref!</f>
        <v>#VALUE!</v>
      </c>
      <c r="AZ6" s="0" t="e">
        <f aca="false">'math scores'!#ref!</f>
        <v>#VALUE!</v>
      </c>
      <c r="BA6" s="0" t="e">
        <f aca="false">'math scores'!#ref!</f>
        <v>#VALUE!</v>
      </c>
      <c r="BB6" s="0" t="e">
        <f aca="false">'math scores'!#ref!</f>
        <v>#VALUE!</v>
      </c>
      <c r="BC6" s="0" t="e">
        <f aca="false">'math scores'!#ref!</f>
        <v>#VALUE!</v>
      </c>
      <c r="BD6" s="0" t="e">
        <f aca="false">'math scores'!#ref!</f>
        <v>#VALUE!</v>
      </c>
      <c r="BE6" s="0" t="e">
        <f aca="false">'math scores'!#ref!</f>
        <v>#VALUE!</v>
      </c>
      <c r="BF6" s="0" t="e">
        <f aca="false">'math scores'!#ref!</f>
        <v>#VALUE!</v>
      </c>
      <c r="BG6" s="0" t="e">
        <f aca="false">'math scores'!#ref!</f>
        <v>#VALUE!</v>
      </c>
      <c r="BH6" s="0" t="e">
        <f aca="false">'math scores'!#ref!</f>
        <v>#VALUE!</v>
      </c>
      <c r="BI6" s="0" t="e">
        <f aca="false">'math scores'!#ref!</f>
        <v>#VALUE!</v>
      </c>
      <c r="BJ6" s="0" t="e">
        <f aca="false">'math scores'!#ref!</f>
        <v>#VALUE!</v>
      </c>
      <c r="BK6" s="0" t="e">
        <f aca="false">'math scores'!#ref!</f>
        <v>#VALUE!</v>
      </c>
      <c r="BL6" s="0" t="e">
        <f aca="false">'math scores'!#ref!</f>
        <v>#VALUE!</v>
      </c>
      <c r="BM6" s="0" t="e">
        <f aca="false">'math scores'!#ref!</f>
        <v>#VALUE!</v>
      </c>
      <c r="BN6" s="0" t="e">
        <f aca="false">'math scores'!#ref!</f>
        <v>#VALUE!</v>
      </c>
      <c r="BO6" s="0" t="str">
        <f aca="false">'Math Scores'!BA6</f>
        <v>SWBAT fill in the missing elements of a pattern of numbers.</v>
      </c>
      <c r="BP6" s="0" t="str">
        <f aca="false">'Math Scores'!BB6</f>
        <v>SWBAT compare the amount which two vessels can hold and decide which one holds more/less liquid.</v>
      </c>
      <c r="BQ6" s="0" t="str">
        <f aca="false">'Math Scores'!BC6</f>
        <v>SWBAT estimate how many times a smaller vessel will be used to fill up a bigger vessel.</v>
      </c>
      <c r="BR6" s="0" t="str">
        <f aca="false">'Math Scores'!BD6</f>
        <v>SWBAT expand any two digit number into 10s and 1s</v>
      </c>
      <c r="BS6" s="0" t="str">
        <f aca="false">'Math Scores'!BM6</f>
        <v>SWBAT add two two-digit numbers without carry over.</v>
      </c>
      <c r="BT6" s="0" t="str">
        <f aca="false">'Math Scores'!BN6</f>
        <v>SWBAT add two two-digit numbers with carry over.</v>
      </c>
      <c r="BU6" s="0" t="str">
        <f aca="false">'Math Scores'!BO6</f>
        <v>SWBAT subtract two two-digit numbers without borrowing.</v>
      </c>
      <c r="BV6" s="0" t="str">
        <f aca="false">'Math Scores'!BP6</f>
        <v>SWBAT subtract two two-digit numbers with borrowing.</v>
      </c>
      <c r="BW6" s="0" t="str">
        <f aca="false">'Math Scores'!BQ6</f>
        <v>SWBAT decide which non-standard unit (handspan/fingers) they'll use to measure the length of objects.</v>
      </c>
      <c r="BX6" s="0" t="str">
        <f aca="false">'Math Scores'!BR6</f>
        <v>SWBAT fill in the missing addendums for a three digit addition.</v>
      </c>
      <c r="BY6" s="0" t="str">
        <f aca="false">'Math Scores'!BS6</f>
        <v>SWBAT add/subtract amounts of money.</v>
      </c>
      <c r="BZ6" s="0" t="str">
        <f aca="false">'Math Scores'!BT6</f>
        <v>SWBAT solve one step word problems on addition/subtraction.</v>
      </c>
      <c r="CA6" s="0" t="str">
        <f aca="false">'Math Scores'!BU6</f>
        <v>SWBAT apply measurement by fingers/handspan to estimate distance between objects and decide which is closer/further from a point of reference.</v>
      </c>
      <c r="CB6" s="0" t="str">
        <f aca="false">'Math Scores'!BV6</f>
        <v>SWBAT record data in a table by analysing the number of objects in a picture.</v>
      </c>
      <c r="CC6" s="0" t="str">
        <f aca="false">'Math Scores'!BW6</f>
        <v>SWBAT decide which operation to perform in a story problem.</v>
      </c>
      <c r="CD6" s="0" t="str">
        <f aca="false">'Math Scores'!BX6</f>
        <v>SWBAT state if the given view of an object is the 'side'/'top' view</v>
      </c>
      <c r="CE6" s="0" t="str">
        <f aca="false">'Math Scores'!BY6</f>
        <v>SWBAT to complete the picture of a square, rectangle and triangle by drawing the missing sides.</v>
      </c>
      <c r="CF6" s="0" t="e">
        <f aca="false">'math scores'!#ref!</f>
        <v>#VALUE!</v>
      </c>
      <c r="CG6" s="0" t="e">
        <f aca="false">'math scores'!#ref!</f>
        <v>#VALUE!</v>
      </c>
      <c r="CH6" s="0" t="e">
        <f aca="false">'math scores'!#ref!</f>
        <v>#VALUE!</v>
      </c>
      <c r="CI6" s="0" t="e">
        <f aca="false">'math scores'!#ref!</f>
        <v>#VALUE!</v>
      </c>
      <c r="CJ6" s="0" t="e">
        <f aca="false">'math scores'!#ref!</f>
        <v>#VALUE!</v>
      </c>
      <c r="CK6" s="0" t="e">
        <f aca="false">'math scores'!#ref!</f>
        <v>#VALUE!</v>
      </c>
      <c r="CL6" s="0" t="e">
        <f aca="false">'math scores'!#ref!</f>
        <v>#VALUE!</v>
      </c>
      <c r="CM6" s="0" t="e">
        <f aca="false">'math scores'!#ref!</f>
        <v>#VALUE!</v>
      </c>
      <c r="CN6" s="0" t="e">
        <f aca="false">'math scores'!#ref!</f>
        <v>#VALUE!</v>
      </c>
      <c r="CO6" s="0" t="e">
        <f aca="false">'math scores'!#ref!</f>
        <v>#VALUE!</v>
      </c>
      <c r="CP6" s="0" t="e">
        <f aca="false">'math scores'!#ref!</f>
        <v>#VALUE!</v>
      </c>
      <c r="CQ6" s="0" t="e">
        <f aca="false">'math scores'!#ref!</f>
        <v>#VALUE!</v>
      </c>
      <c r="CR6" s="0" t="e">
        <f aca="false">'math scores'!#ref!</f>
        <v>#VALUE!</v>
      </c>
      <c r="CS6" s="0" t="e">
        <f aca="false">'math scores'!#ref!</f>
        <v>#VALUE!</v>
      </c>
      <c r="CT6" s="0" t="e">
        <f aca="false">'math scores'!#ref!</f>
        <v>#VALUE!</v>
      </c>
      <c r="CU6" s="0" t="e">
        <f aca="false">'math scores'!#ref!</f>
        <v>#VALUE!</v>
      </c>
      <c r="CV6" s="0" t="e">
        <f aca="false">'math scores'!#ref!</f>
        <v>#VALUE!</v>
      </c>
      <c r="CW6" s="0" t="e">
        <f aca="false">'math scores'!#ref!</f>
        <v>#VALUE!</v>
      </c>
      <c r="CX6" s="0" t="e">
        <f aca="false">'math scores'!#ref!</f>
        <v>#VALUE!</v>
      </c>
    </row>
    <row r="7" customFormat="false" ht="12.75" hidden="false" customHeight="false" outlineLevel="0" collapsed="false">
      <c r="B7" s="0" t="s">
        <v>1849</v>
      </c>
      <c r="C7" s="0" t="s">
        <v>1850</v>
      </c>
      <c r="D7" s="82" t="str">
        <f aca="false">'Math Scores'!F8</f>
        <v> </v>
      </c>
      <c r="E7" s="82" t="str">
        <f aca="false">'Math Scores'!Q8</f>
        <v> </v>
      </c>
      <c r="F7" s="82" t="str">
        <f aca="false">'Math Scores'!R8</f>
        <v> </v>
      </c>
      <c r="G7" s="82" t="str">
        <f aca="false">'Math Scores'!S8</f>
        <v> </v>
      </c>
      <c r="H7" s="82" t="str">
        <f aca="false">'Math Scores'!T8</f>
        <v> </v>
      </c>
      <c r="I7" s="82" t="e">
        <f aca="false">'math scores'!#ref!</f>
        <v>#VALUE!</v>
      </c>
      <c r="J7" s="82" t="e">
        <f aca="false">'math scores'!#ref!</f>
        <v>#VALUE!</v>
      </c>
      <c r="K7" s="82" t="e">
        <f aca="false">'math scores'!#ref!</f>
        <v>#VALUE!</v>
      </c>
      <c r="L7" s="82" t="e">
        <f aca="false">'math scores'!#ref!</f>
        <v>#VALUE!</v>
      </c>
      <c r="M7" s="82" t="e">
        <f aca="false">'math scores'!#ref!</f>
        <v>#VALUE!</v>
      </c>
      <c r="N7" s="82" t="e">
        <f aca="false">'math scores'!#ref!</f>
        <v>#VALUE!</v>
      </c>
      <c r="O7" s="82" t="e">
        <f aca="false">'math scores'!#ref!</f>
        <v>#VALUE!</v>
      </c>
      <c r="P7" s="82" t="str">
        <f aca="false">'Math Scores'!U8</f>
        <v> </v>
      </c>
      <c r="Q7" s="82" t="str">
        <f aca="false">'Math Scores'!V8</f>
        <v> </v>
      </c>
      <c r="R7" s="82" t="str">
        <f aca="false">'Math Scores'!W8</f>
        <v> </v>
      </c>
      <c r="S7" s="82" t="str">
        <f aca="false">'Math Scores'!X8</f>
        <v> </v>
      </c>
      <c r="T7" s="82" t="e">
        <f aca="false">'math scores'!#ref!</f>
        <v>#VALUE!</v>
      </c>
      <c r="U7" s="82" t="e">
        <f aca="false">'math scores'!#ref!</f>
        <v>#VALUE!</v>
      </c>
      <c r="V7" s="82" t="e">
        <f aca="false">'math scores'!#ref!</f>
        <v>#VALUE!</v>
      </c>
      <c r="W7" s="82" t="e">
        <f aca="false">'math scores'!#ref!</f>
        <v>#VALUE!</v>
      </c>
      <c r="X7" s="82" t="e">
        <f aca="false">'math scores'!#ref!</f>
        <v>#VALUE!</v>
      </c>
      <c r="Y7" s="82" t="e">
        <f aca="false">'math scores'!#ref!</f>
        <v>#VALUE!</v>
      </c>
      <c r="Z7" s="82" t="e">
        <f aca="false">'math scores'!#ref!</f>
        <v>#VALUE!</v>
      </c>
      <c r="AA7" s="82" t="e">
        <f aca="false">'math scores'!#ref!</f>
        <v>#VALUE!</v>
      </c>
      <c r="AB7" s="82" t="e">
        <f aca="false">'math scores'!#ref!</f>
        <v>#VALUE!</v>
      </c>
      <c r="AC7" s="82" t="e">
        <f aca="false">'math scores'!#ref!</f>
        <v>#VALUE!</v>
      </c>
      <c r="AD7" s="82" t="str">
        <f aca="false">'Math Scores'!AD8</f>
        <v> </v>
      </c>
      <c r="AE7" s="82" t="str">
        <f aca="false">'Math Scores'!AE8</f>
        <v> </v>
      </c>
      <c r="AF7" s="82" t="str">
        <f aca="false">'Math Scores'!AF8</f>
        <v> </v>
      </c>
      <c r="AG7" s="82" t="str">
        <f aca="false">'Math Scores'!AG8</f>
        <v> </v>
      </c>
      <c r="AH7" s="82" t="str">
        <f aca="false">'Math Scores'!AH8</f>
        <v> </v>
      </c>
      <c r="AI7" s="82" t="str">
        <f aca="false">'Math Scores'!AQ8</f>
        <v> </v>
      </c>
      <c r="AJ7" s="82" t="str">
        <f aca="false">'Math Scores'!AR8</f>
        <v> </v>
      </c>
      <c r="AK7" s="82" t="str">
        <f aca="false">'Math Scores'!AS8</f>
        <v> </v>
      </c>
      <c r="AL7" s="82" t="str">
        <f aca="false">'Math Scores'!AT8</f>
        <v> </v>
      </c>
      <c r="AM7" s="82" t="str">
        <f aca="false">'Math Scores'!AU8</f>
        <v> </v>
      </c>
      <c r="AN7" s="82" t="str">
        <f aca="false">'Math Scores'!AV8</f>
        <v> </v>
      </c>
      <c r="AO7" s="82" t="str">
        <f aca="false">'Math Scores'!AW8</f>
        <v> </v>
      </c>
      <c r="AP7" s="82" t="str">
        <f aca="false">'Math Scores'!AX8</f>
        <v> </v>
      </c>
      <c r="AQ7" s="82" t="str">
        <f aca="false">'Math Scores'!AY8</f>
        <v> </v>
      </c>
      <c r="AR7" s="82" t="str">
        <f aca="false">'Math Scores'!AZ8</f>
        <v> </v>
      </c>
      <c r="AS7" s="82" t="e">
        <f aca="false">'math scores'!#ref!</f>
        <v>#VALUE!</v>
      </c>
      <c r="AT7" s="82" t="e">
        <f aca="false">'math scores'!#ref!</f>
        <v>#VALUE!</v>
      </c>
      <c r="AU7" s="82" t="e">
        <f aca="false">'math scores'!#ref!</f>
        <v>#VALUE!</v>
      </c>
      <c r="AV7" s="82" t="e">
        <f aca="false">'math scores'!#ref!</f>
        <v>#VALUE!</v>
      </c>
      <c r="AW7" s="82" t="e">
        <f aca="false">'math scores'!#ref!</f>
        <v>#VALUE!</v>
      </c>
      <c r="AX7" s="82" t="e">
        <f aca="false">'math scores'!#ref!</f>
        <v>#VALUE!</v>
      </c>
      <c r="AY7" s="82" t="e">
        <f aca="false">'math scores'!#ref!</f>
        <v>#VALUE!</v>
      </c>
      <c r="AZ7" s="82" t="e">
        <f aca="false">'math scores'!#ref!</f>
        <v>#VALUE!</v>
      </c>
      <c r="BA7" s="82" t="e">
        <f aca="false">'math scores'!#ref!</f>
        <v>#VALUE!</v>
      </c>
      <c r="BB7" s="82" t="e">
        <f aca="false">'math scores'!#ref!</f>
        <v>#VALUE!</v>
      </c>
      <c r="BC7" s="82" t="e">
        <f aca="false">'math scores'!#ref!</f>
        <v>#VALUE!</v>
      </c>
      <c r="BD7" s="82" t="e">
        <f aca="false">'math scores'!#ref!</f>
        <v>#VALUE!</v>
      </c>
      <c r="BE7" s="82" t="e">
        <f aca="false">'math scores'!#ref!</f>
        <v>#VALUE!</v>
      </c>
      <c r="BF7" s="82" t="e">
        <f aca="false">'math scores'!#ref!</f>
        <v>#VALUE!</v>
      </c>
      <c r="BG7" s="82" t="e">
        <f aca="false">'math scores'!#ref!</f>
        <v>#VALUE!</v>
      </c>
      <c r="BH7" s="82" t="e">
        <f aca="false">'math scores'!#ref!</f>
        <v>#VALUE!</v>
      </c>
      <c r="BI7" s="82" t="e">
        <f aca="false">'math scores'!#ref!</f>
        <v>#VALUE!</v>
      </c>
      <c r="BJ7" s="82" t="e">
        <f aca="false">'math scores'!#ref!</f>
        <v>#VALUE!</v>
      </c>
      <c r="BK7" s="82" t="e">
        <f aca="false">'math scores'!#ref!</f>
        <v>#VALUE!</v>
      </c>
      <c r="BL7" s="82" t="e">
        <f aca="false">'math scores'!#ref!</f>
        <v>#VALUE!</v>
      </c>
      <c r="BM7" s="82" t="e">
        <f aca="false">'math scores'!#ref!</f>
        <v>#VALUE!</v>
      </c>
      <c r="BN7" s="82" t="e">
        <f aca="false">'math scores'!#ref!</f>
        <v>#VALUE!</v>
      </c>
      <c r="BO7" s="82" t="str">
        <f aca="false">'Math Scores'!BA8</f>
        <v> </v>
      </c>
      <c r="BP7" s="82" t="str">
        <f aca="false">'Math Scores'!BB8</f>
        <v> </v>
      </c>
      <c r="BQ7" s="82" t="str">
        <f aca="false">'Math Scores'!BC8</f>
        <v> </v>
      </c>
      <c r="BR7" s="82" t="str">
        <f aca="false">'Math Scores'!BD8</f>
        <v> </v>
      </c>
      <c r="BS7" s="82" t="str">
        <f aca="false">'Math Scores'!BN8</f>
        <v> </v>
      </c>
      <c r="BT7" s="82" t="str">
        <f aca="false">'Math Scores'!BO8</f>
        <v> </v>
      </c>
      <c r="BU7" s="82" t="str">
        <f aca="false">'Math Scores'!BP8</f>
        <v> </v>
      </c>
      <c r="BV7" s="82" t="str">
        <f aca="false">'Math Scores'!BQ8</f>
        <v> </v>
      </c>
      <c r="BW7" s="82" t="str">
        <f aca="false">'Math Scores'!BR8</f>
        <v> </v>
      </c>
      <c r="BX7" s="82" t="str">
        <f aca="false">'Math Scores'!BS8</f>
        <v> </v>
      </c>
      <c r="BY7" s="82" t="str">
        <f aca="false">'Math Scores'!BT8</f>
        <v> </v>
      </c>
      <c r="BZ7" s="82" t="str">
        <f aca="false">'Math Scores'!BU8</f>
        <v> </v>
      </c>
      <c r="CA7" s="82" t="str">
        <f aca="false">'Math Scores'!BV8</f>
        <v> </v>
      </c>
      <c r="CB7" s="82" t="str">
        <f aca="false">'Math Scores'!BW8</f>
        <v> </v>
      </c>
      <c r="CC7" s="82" t="n">
        <f aca="false">'Math Scores'!BX8</f>
        <v>0.654571428571429</v>
      </c>
      <c r="CD7" s="82" t="n">
        <f aca="false">'Math Scores'!BY8</f>
        <v>0.428571428571429</v>
      </c>
      <c r="CE7" s="82" t="e">
        <f aca="false">'math scores'!#ref!</f>
        <v>#VALUE!</v>
      </c>
      <c r="CF7" s="82" t="e">
        <f aca="false">'math scores'!#ref!</f>
        <v>#VALUE!</v>
      </c>
      <c r="CG7" s="82" t="e">
        <f aca="false">'math scores'!#ref!</f>
        <v>#VALUE!</v>
      </c>
      <c r="CH7" s="82" t="e">
        <f aca="false">'math scores'!#ref!</f>
        <v>#VALUE!</v>
      </c>
      <c r="CI7" s="82" t="e">
        <f aca="false">'math scores'!#ref!</f>
        <v>#VALUE!</v>
      </c>
      <c r="CJ7" s="82" t="e">
        <f aca="false">'math scores'!#ref!</f>
        <v>#VALUE!</v>
      </c>
      <c r="CK7" s="82" t="e">
        <f aca="false">'math scores'!#ref!</f>
        <v>#VALUE!</v>
      </c>
      <c r="CL7" s="82" t="e">
        <f aca="false">'math scores'!#ref!</f>
        <v>#VALUE!</v>
      </c>
      <c r="CM7" s="82" t="e">
        <f aca="false">'math scores'!#ref!</f>
        <v>#VALUE!</v>
      </c>
      <c r="CN7" s="82" t="e">
        <f aca="false">'math scores'!#ref!</f>
        <v>#VALUE!</v>
      </c>
      <c r="CO7" s="82" t="e">
        <f aca="false">'math scores'!#ref!</f>
        <v>#VALUE!</v>
      </c>
      <c r="CP7" s="82" t="e">
        <f aca="false">'math scores'!#ref!</f>
        <v>#VALUE!</v>
      </c>
      <c r="CQ7" s="82" t="e">
        <f aca="false">'math scores'!#ref!</f>
        <v>#VALUE!</v>
      </c>
      <c r="CR7" s="82" t="e">
        <f aca="false">'math scores'!#ref!</f>
        <v>#VALUE!</v>
      </c>
      <c r="CS7" s="82" t="e">
        <f aca="false">'math scores'!#ref!</f>
        <v>#VALUE!</v>
      </c>
      <c r="CT7" s="82" t="e">
        <f aca="false">'math scores'!#ref!</f>
        <v>#VALUE!</v>
      </c>
      <c r="CU7" s="82" t="e">
        <f aca="false">'math scores'!#ref!</f>
        <v>#VALUE!</v>
      </c>
      <c r="CV7" s="82" t="e">
        <f aca="false">'math scores'!#ref!</f>
        <v>#VALUE!</v>
      </c>
      <c r="CW7" s="82" t="e">
        <f aca="false">'math scores'!#ref!</f>
        <v>#VALUE!</v>
      </c>
      <c r="CX7" s="82" t="e">
        <f aca="false">'math scores'!#ref!</f>
        <v>#VALUE!</v>
      </c>
    </row>
    <row r="8" customFormat="false" ht="12.75" hidden="false" customHeight="false" outlineLevel="0" collapsed="false">
      <c r="A8" s="0" t="n">
        <f aca="false">$A$3</f>
        <v>0</v>
      </c>
      <c r="B8" s="775" t="n">
        <f aca="false">T$4</f>
        <v>0</v>
      </c>
      <c r="C8" s="0" t="n">
        <v>-0.5</v>
      </c>
      <c r="D8" s="0" t="e">
        <f aca="false">SUMIF('math scores'!#ref!,Test!$C8,'Math Scores'!F$9:F$93)</f>
        <v>#VALUE!</v>
      </c>
      <c r="E8" s="0" t="e">
        <f aca="false">SUMIF('math scores'!#ref!,Test!$C8,'Math Scores'!Q$9:Q$93)</f>
        <v>#VALUE!</v>
      </c>
      <c r="F8" s="0" t="e">
        <f aca="false">SUMIF('math scores'!#ref!,Test!$C8,'Math Scores'!R$9:R$93)</f>
        <v>#VALUE!</v>
      </c>
      <c r="G8" s="0" t="e">
        <f aca="false">SUMIF('math scores'!#ref!,Test!$C8,'Math Scores'!S$9:S$93)</f>
        <v>#VALUE!</v>
      </c>
      <c r="H8" s="0" t="e">
        <f aca="false">SUMIF('math scores'!#ref!,Test!$C8,'Math Scores'!T$9:T$93)</f>
        <v>#VALUE!</v>
      </c>
      <c r="I8" s="0" t="e">
        <f aca="false">SUMIF('math scores'!#ref!,Test!$C8,'math scores'!#ref!)</f>
        <v>#VALUE!</v>
      </c>
      <c r="J8" s="0" t="e">
        <f aca="false">SUMIF('math scores'!#ref!,Test!$C8,'math scores'!#ref!)</f>
        <v>#VALUE!</v>
      </c>
      <c r="K8" s="0" t="e">
        <f aca="false">SUMIF('math scores'!#ref!,Test!$C8,'math scores'!#ref!)</f>
        <v>#VALUE!</v>
      </c>
      <c r="L8" s="0" t="e">
        <f aca="false">SUMIF('math scores'!#ref!,Test!$C8,'math scores'!#ref!)</f>
        <v>#VALUE!</v>
      </c>
      <c r="M8" s="0" t="e">
        <f aca="false">SUMIF('math scores'!#ref!,Test!$C8,'math scores'!#ref!)</f>
        <v>#VALUE!</v>
      </c>
      <c r="N8" s="0" t="e">
        <f aca="false">SUMIF('math scores'!#ref!,Test!$C8,'math scores'!#ref!)</f>
        <v>#VALUE!</v>
      </c>
      <c r="O8" s="0" t="e">
        <f aca="false">SUMIF('math scores'!#ref!,Test!$C8,'math scores'!#ref!)</f>
        <v>#VALUE!</v>
      </c>
      <c r="P8" s="0" t="e">
        <f aca="false">SUMIF('math scores'!#ref!,Test!$C8,'Math Scores'!U$9:U$93)</f>
        <v>#VALUE!</v>
      </c>
      <c r="Q8" s="0" t="e">
        <f aca="false">SUMIF('math scores'!#ref!,Test!$C8,'Math Scores'!V$9:V$93)</f>
        <v>#VALUE!</v>
      </c>
      <c r="R8" s="0" t="e">
        <f aca="false">SUMIF('math scores'!#ref!,Test!$C8,'Math Scores'!W$9:W$93)</f>
        <v>#VALUE!</v>
      </c>
      <c r="S8" s="0" t="e">
        <f aca="false">SUMIF('math scores'!#ref!,Test!$C8,'Math Scores'!X$9:X$93)</f>
        <v>#VALUE!</v>
      </c>
      <c r="T8" s="0" t="e">
        <f aca="false">SUMIF('math scores'!#ref!,Test!$C8,'math scores'!#ref!)</f>
        <v>#VALUE!</v>
      </c>
      <c r="U8" s="0" t="e">
        <f aca="false">SUMIF('math scores'!#ref!,Test!$C8,'math scores'!#ref!)</f>
        <v>#VALUE!</v>
      </c>
      <c r="V8" s="0" t="e">
        <f aca="false">SUMIF('math scores'!#ref!,Test!$C8,'math scores'!#ref!)</f>
        <v>#VALUE!</v>
      </c>
      <c r="W8" s="0" t="e">
        <f aca="false">SUMIF('math scores'!#ref!,Test!$C8,'math scores'!#ref!)</f>
        <v>#VALUE!</v>
      </c>
      <c r="X8" s="0" t="e">
        <f aca="false">SUMIF('math scores'!#ref!,Test!$C8,'math scores'!#ref!)</f>
        <v>#VALUE!</v>
      </c>
      <c r="Y8" s="0" t="e">
        <f aca="false">SUMIF('math scores'!#ref!,Test!$C8,'math scores'!#ref!)</f>
        <v>#VALUE!</v>
      </c>
      <c r="Z8" s="0" t="e">
        <f aca="false">SUMIF('math scores'!#ref!,Test!$C8,'math scores'!#ref!)</f>
        <v>#VALUE!</v>
      </c>
      <c r="AA8" s="0" t="e">
        <f aca="false">SUMIF('math scores'!#ref!,Test!$C8,'math scores'!#ref!)</f>
        <v>#VALUE!</v>
      </c>
      <c r="AB8" s="0" t="e">
        <f aca="false">SUMIF('math scores'!#ref!,Test!$C8,'math scores'!#ref!)</f>
        <v>#VALUE!</v>
      </c>
      <c r="AC8" s="0" t="e">
        <f aca="false">SUMIF('math scores'!#ref!,Test!$C8,'math scores'!#ref!)</f>
        <v>#VALUE!</v>
      </c>
      <c r="AD8" s="0" t="e">
        <f aca="false">SUMIF('math scores'!#ref!,Test!$C8,'Math Scores'!AD$9:AD$93)</f>
        <v>#VALUE!</v>
      </c>
      <c r="AE8" s="0" t="e">
        <f aca="false">SUMIF('math scores'!#ref!,Test!$C8,'Math Scores'!AE$9:AE$93)</f>
        <v>#VALUE!</v>
      </c>
      <c r="AF8" s="0" t="e">
        <f aca="false">SUMIF('math scores'!#ref!,Test!$C8,'Math Scores'!AF$9:AF$93)</f>
        <v>#VALUE!</v>
      </c>
      <c r="AG8" s="0" t="e">
        <f aca="false">SUMIF('math scores'!#ref!,Test!$C8,'Math Scores'!AG$9:AG$93)</f>
        <v>#VALUE!</v>
      </c>
      <c r="AH8" s="0" t="e">
        <f aca="false">SUMIF('math scores'!#ref!,Test!$C8,'Math Scores'!AH$9:AH$93)</f>
        <v>#VALUE!</v>
      </c>
      <c r="AI8" s="0" t="e">
        <f aca="false">SUMIF('math scores'!#ref!,Test!$C8,'Math Scores'!AQ$9:AQ$93)</f>
        <v>#VALUE!</v>
      </c>
      <c r="AJ8" s="0" t="e">
        <f aca="false">SUMIF('math scores'!#ref!,Test!$C8,'Math Scores'!AR$9:AR$93)</f>
        <v>#VALUE!</v>
      </c>
      <c r="AK8" s="0" t="e">
        <f aca="false">SUMIF('math scores'!#ref!,Test!$C8,'Math Scores'!AS$9:AS$93)</f>
        <v>#VALUE!</v>
      </c>
      <c r="AL8" s="0" t="e">
        <f aca="false">SUMIF('math scores'!#ref!,Test!$C8,'Math Scores'!AT$9:AT$93)</f>
        <v>#VALUE!</v>
      </c>
      <c r="AM8" s="0" t="e">
        <f aca="false">SUMIF('math scores'!#ref!,Test!$C8,'Math Scores'!AU$9:AU$93)</f>
        <v>#VALUE!</v>
      </c>
      <c r="AN8" s="0" t="e">
        <f aca="false">SUMIF('math scores'!#ref!,Test!$C8,'Math Scores'!AV$9:AV$93)</f>
        <v>#VALUE!</v>
      </c>
      <c r="AO8" s="0" t="e">
        <f aca="false">SUMIF('math scores'!#ref!,Test!$C8,'Math Scores'!AW$9:AW$93)</f>
        <v>#VALUE!</v>
      </c>
      <c r="AP8" s="0" t="e">
        <f aca="false">SUMIF('math scores'!#ref!,Test!$C8,'Math Scores'!AX$9:AX$93)</f>
        <v>#VALUE!</v>
      </c>
      <c r="AQ8" s="0" t="e">
        <f aca="false">SUMIF('math scores'!#ref!,Test!$C8,'Math Scores'!AY$9:AY$93)</f>
        <v>#VALUE!</v>
      </c>
      <c r="AR8" s="0" t="e">
        <f aca="false">SUMIF('math scores'!#ref!,Test!$C8,'Math Scores'!AZ$9:AZ$93)</f>
        <v>#VALUE!</v>
      </c>
      <c r="AS8" s="0" t="e">
        <f aca="false">SUMIF('math scores'!#ref!,Test!$C8,'math scores'!#ref!)</f>
        <v>#VALUE!</v>
      </c>
      <c r="AT8" s="0" t="e">
        <f aca="false">SUMIF('math scores'!#ref!,Test!$C8,'math scores'!#ref!)</f>
        <v>#VALUE!</v>
      </c>
      <c r="AU8" s="0" t="e">
        <f aca="false">SUMIF('math scores'!#ref!,Test!$C8,'math scores'!#ref!)</f>
        <v>#VALUE!</v>
      </c>
      <c r="AV8" s="0" t="e">
        <f aca="false">SUMIF('math scores'!#ref!,Test!$C8,'math scores'!#ref!)</f>
        <v>#VALUE!</v>
      </c>
      <c r="AW8" s="0" t="e">
        <f aca="false">SUMIF('math scores'!#ref!,Test!$C8,'math scores'!#ref!)</f>
        <v>#VALUE!</v>
      </c>
      <c r="AX8" s="0" t="e">
        <f aca="false">SUMIF('math scores'!#ref!,Test!$C8,'math scores'!#ref!)</f>
        <v>#VALUE!</v>
      </c>
      <c r="AY8" s="0" t="e">
        <f aca="false">SUMIF('math scores'!#ref!,Test!$C8,'math scores'!#ref!)</f>
        <v>#VALUE!</v>
      </c>
      <c r="AZ8" s="0" t="e">
        <f aca="false">SUMIF('math scores'!#ref!,Test!$C8,'math scores'!#ref!)</f>
        <v>#VALUE!</v>
      </c>
      <c r="BA8" s="0" t="e">
        <f aca="false">SUMIF('math scores'!#ref!,Test!$C8,'math scores'!#ref!)</f>
        <v>#VALUE!</v>
      </c>
      <c r="BB8" s="0" t="e">
        <f aca="false">SUMIF('math scores'!#ref!,Test!$C8,'math scores'!#ref!)</f>
        <v>#VALUE!</v>
      </c>
      <c r="BC8" s="0" t="e">
        <f aca="false">SUMIF('math scores'!#ref!,Test!$C8,'math scores'!#ref!)</f>
        <v>#VALUE!</v>
      </c>
      <c r="BD8" s="0" t="e">
        <f aca="false">SUMIF('math scores'!#ref!,Test!$C8,'math scores'!#ref!)</f>
        <v>#VALUE!</v>
      </c>
      <c r="BE8" s="0" t="e">
        <f aca="false">SUMIF('math scores'!#ref!,Test!$C8,'math scores'!#ref!)</f>
        <v>#VALUE!</v>
      </c>
      <c r="BF8" s="0" t="e">
        <f aca="false">SUMIF('math scores'!#ref!,Test!$C8,'math scores'!#ref!)</f>
        <v>#VALUE!</v>
      </c>
      <c r="BG8" s="0" t="e">
        <f aca="false">SUMIF('math scores'!#ref!,Test!$C8,'math scores'!#ref!)</f>
        <v>#VALUE!</v>
      </c>
      <c r="BH8" s="0" t="e">
        <f aca="false">SUMIF('math scores'!#ref!,Test!$C8,'math scores'!#ref!)</f>
        <v>#VALUE!</v>
      </c>
      <c r="BI8" s="0" t="e">
        <f aca="false">SUMIF('math scores'!#ref!,Test!$C8,'math scores'!#ref!)</f>
        <v>#VALUE!</v>
      </c>
      <c r="BJ8" s="0" t="e">
        <f aca="false">SUMIF('math scores'!#ref!,Test!$C8,'math scores'!#ref!)</f>
        <v>#VALUE!</v>
      </c>
      <c r="BK8" s="0" t="e">
        <f aca="false">SUMIF('math scores'!#ref!,Test!$C8,'math scores'!#ref!)</f>
        <v>#VALUE!</v>
      </c>
      <c r="BL8" s="0" t="e">
        <f aca="false">SUMIF('math scores'!#ref!,Test!$C8,'math scores'!#ref!)</f>
        <v>#VALUE!</v>
      </c>
      <c r="BM8" s="0" t="e">
        <f aca="false">SUMIF('math scores'!#ref!,Test!$C8,'math scores'!#ref!)</f>
        <v>#VALUE!</v>
      </c>
      <c r="BN8" s="0" t="e">
        <f aca="false">SUMIF('math scores'!#ref!,Test!$C8,'math scores'!#ref!)</f>
        <v>#VALUE!</v>
      </c>
      <c r="BO8" s="0" t="e">
        <f aca="false">SUMIF('math scores'!#ref!,Test!$C8,'Math Scores'!BA$9:BA$93)</f>
        <v>#VALUE!</v>
      </c>
      <c r="BP8" s="0" t="e">
        <f aca="false">SUMIF('math scores'!#ref!,Test!$C8,'Math Scores'!BB$9:BB$93)</f>
        <v>#VALUE!</v>
      </c>
      <c r="BQ8" s="0" t="e">
        <f aca="false">SUMIF('math scores'!#ref!,Test!$C8,'Math Scores'!BC$9:BC$93)</f>
        <v>#VALUE!</v>
      </c>
      <c r="BR8" s="0" t="e">
        <f aca="false">SUMIF('math scores'!#ref!,Test!$C8,'Math Scores'!BD$9:BD$93)</f>
        <v>#VALUE!</v>
      </c>
      <c r="BS8" s="0" t="e">
        <f aca="false">SUMIF('math scores'!#ref!,Test!$C8,'Math Scores'!BN$9:BN$93)</f>
        <v>#VALUE!</v>
      </c>
      <c r="BT8" s="0" t="e">
        <f aca="false">SUMIF('math scores'!#ref!,Test!$C8,'Math Scores'!BO$9:BO$93)</f>
        <v>#VALUE!</v>
      </c>
      <c r="BU8" s="0" t="e">
        <f aca="false">SUMIF('math scores'!#ref!,Test!$C8,'Math Scores'!BP$9:BP$93)</f>
        <v>#VALUE!</v>
      </c>
      <c r="BV8" s="0" t="e">
        <f aca="false">SUMIF('math scores'!#ref!,Test!$C8,'Math Scores'!BQ$9:BQ$93)</f>
        <v>#VALUE!</v>
      </c>
      <c r="BW8" s="0" t="e">
        <f aca="false">SUMIF('math scores'!#ref!,Test!$C8,'Math Scores'!BR$9:BR$93)</f>
        <v>#VALUE!</v>
      </c>
      <c r="BX8" s="0" t="e">
        <f aca="false">SUMIF('math scores'!#ref!,Test!$C8,'Math Scores'!BS$9:BS$93)</f>
        <v>#VALUE!</v>
      </c>
      <c r="BY8" s="0" t="e">
        <f aca="false">SUMIF('math scores'!#ref!,Test!$C8,'Math Scores'!BT$9:BT$93)</f>
        <v>#VALUE!</v>
      </c>
      <c r="BZ8" s="0" t="e">
        <f aca="false">SUMIF('math scores'!#ref!,Test!$C8,'Math Scores'!BU$9:BU$93)</f>
        <v>#VALUE!</v>
      </c>
      <c r="CA8" s="0" t="e">
        <f aca="false">SUMIF('math scores'!#ref!,Test!$C8,'Math Scores'!BV$9:BV$93)</f>
        <v>#VALUE!</v>
      </c>
      <c r="CB8" s="0" t="e">
        <f aca="false">SUMIF('math scores'!#ref!,Test!$C8,'Math Scores'!BW$9:BW$93)</f>
        <v>#VALUE!</v>
      </c>
      <c r="CC8" s="0" t="e">
        <f aca="false">SUMIF('math scores'!#ref!,Test!$C8,'Math Scores'!BX$9:BX$93)</f>
        <v>#VALUE!</v>
      </c>
      <c r="CD8" s="0" t="e">
        <f aca="false">SUMIF('math scores'!#ref!,Test!$C8,'Math Scores'!BY$9:BY$93)</f>
        <v>#VALUE!</v>
      </c>
      <c r="CE8" s="0" t="e">
        <f aca="false">SUMIF('math scores'!#ref!,Test!$C8,'math scores'!#ref!)</f>
        <v>#VALUE!</v>
      </c>
      <c r="CF8" s="0" t="e">
        <f aca="false">SUMIF('math scores'!#ref!,Test!$C8,'math scores'!#ref!)</f>
        <v>#VALUE!</v>
      </c>
      <c r="CG8" s="0" t="e">
        <f aca="false">SUMIF('math scores'!#ref!,Test!$C8,'math scores'!#ref!)</f>
        <v>#VALUE!</v>
      </c>
      <c r="CH8" s="0" t="e">
        <f aca="false">SUMIF('math scores'!#ref!,Test!$C8,'math scores'!#ref!)</f>
        <v>#VALUE!</v>
      </c>
      <c r="CI8" s="0" t="e">
        <f aca="false">SUMIF('math scores'!#ref!,Test!$C8,'math scores'!#ref!)</f>
        <v>#VALUE!</v>
      </c>
      <c r="CJ8" s="0" t="e">
        <f aca="false">SUMIF('math scores'!#ref!,Test!$C8,'math scores'!#ref!)</f>
        <v>#VALUE!</v>
      </c>
      <c r="CK8" s="0" t="e">
        <f aca="false">SUMIF('math scores'!#ref!,Test!$C8,'math scores'!#ref!)</f>
        <v>#VALUE!</v>
      </c>
      <c r="CL8" s="0" t="e">
        <f aca="false">SUMIF('math scores'!#ref!,Test!$C8,'math scores'!#ref!)</f>
        <v>#VALUE!</v>
      </c>
      <c r="CM8" s="0" t="e">
        <f aca="false">SUMIF('math scores'!#ref!,Test!$C8,'math scores'!#ref!)</f>
        <v>#VALUE!</v>
      </c>
      <c r="CN8" s="0" t="e">
        <f aca="false">SUMIF('math scores'!#ref!,Test!$C8,'math scores'!#ref!)</f>
        <v>#VALUE!</v>
      </c>
      <c r="CO8" s="0" t="e">
        <f aca="false">SUMIF('math scores'!#ref!,Test!$C8,'math scores'!#ref!)</f>
        <v>#VALUE!</v>
      </c>
      <c r="CP8" s="0" t="e">
        <f aca="false">SUMIF('math scores'!#ref!,Test!$C8,'math scores'!#ref!)</f>
        <v>#VALUE!</v>
      </c>
      <c r="CQ8" s="0" t="e">
        <f aca="false">SUMIF('math scores'!#ref!,Test!$C8,'math scores'!#ref!)</f>
        <v>#VALUE!</v>
      </c>
      <c r="CR8" s="0" t="e">
        <f aca="false">SUMIF('math scores'!#ref!,Test!$C8,'math scores'!#ref!)</f>
        <v>#VALUE!</v>
      </c>
      <c r="CS8" s="0" t="e">
        <f aca="false">SUMIF('math scores'!#ref!,Test!$C8,'math scores'!#ref!)</f>
        <v>#VALUE!</v>
      </c>
      <c r="CT8" s="0" t="e">
        <f aca="false">SUMIF('math scores'!#ref!,Test!$C8,'math scores'!#ref!)</f>
        <v>#VALUE!</v>
      </c>
      <c r="CU8" s="0" t="e">
        <f aca="false">SUMIF('math scores'!#ref!,Test!$C8,'math scores'!#ref!)</f>
        <v>#VALUE!</v>
      </c>
      <c r="CV8" s="0" t="e">
        <f aca="false">SUMIF('math scores'!#ref!,Test!$C8,'math scores'!#ref!)</f>
        <v>#VALUE!</v>
      </c>
      <c r="CW8" s="0" t="e">
        <f aca="false">SUMIF('math scores'!#ref!,Test!$C8,'math scores'!#ref!)</f>
        <v>#VALUE!</v>
      </c>
      <c r="CX8" s="0" t="e">
        <f aca="false">SUMIF('math scores'!#ref!,Test!$C8,'math scores'!#ref!)</f>
        <v>#VALUE!</v>
      </c>
    </row>
    <row r="9" customFormat="false" ht="12.75" hidden="false" customHeight="false" outlineLevel="0" collapsed="false">
      <c r="A9" s="0" t="n">
        <f aca="false">$A$3</f>
        <v>0</v>
      </c>
      <c r="B9" s="775" t="n">
        <f aca="false">U$4</f>
        <v>1</v>
      </c>
      <c r="C9" s="0" t="n">
        <v>0</v>
      </c>
      <c r="D9" s="0" t="e">
        <f aca="false">SUMIF('math scores'!#ref!,Test!$C9,'Math Scores'!F$9:F$93)</f>
        <v>#VALUE!</v>
      </c>
      <c r="E9" s="0" t="e">
        <f aca="false">SUMIF('math scores'!#ref!,Test!$C9,'Math Scores'!Q$9:Q$93)</f>
        <v>#VALUE!</v>
      </c>
      <c r="F9" s="0" t="e">
        <f aca="false">SUMIF('math scores'!#ref!,Test!$C9,'Math Scores'!R$9:R$93)</f>
        <v>#VALUE!</v>
      </c>
      <c r="G9" s="0" t="e">
        <f aca="false">SUMIF('math scores'!#ref!,Test!$C9,'Math Scores'!S$9:S$93)</f>
        <v>#VALUE!</v>
      </c>
      <c r="H9" s="0" t="e">
        <f aca="false">SUMIF('math scores'!#ref!,Test!$C9,'Math Scores'!T$9:T$93)</f>
        <v>#VALUE!</v>
      </c>
      <c r="I9" s="0" t="e">
        <f aca="false">SUMIF('math scores'!#ref!,Test!$C9,'math scores'!#ref!)</f>
        <v>#VALUE!</v>
      </c>
      <c r="J9" s="0" t="e">
        <f aca="false">SUMIF('math scores'!#ref!,Test!$C9,'math scores'!#ref!)</f>
        <v>#VALUE!</v>
      </c>
      <c r="K9" s="0" t="e">
        <f aca="false">SUMIF('math scores'!#ref!,Test!$C9,'math scores'!#ref!)</f>
        <v>#VALUE!</v>
      </c>
      <c r="L9" s="0" t="e">
        <f aca="false">SUMIF('math scores'!#ref!,Test!$C9,'math scores'!#ref!)</f>
        <v>#VALUE!</v>
      </c>
      <c r="M9" s="0" t="e">
        <f aca="false">SUMIF('math scores'!#ref!,Test!$C9,'math scores'!#ref!)</f>
        <v>#VALUE!</v>
      </c>
      <c r="N9" s="0" t="e">
        <f aca="false">SUMIF('math scores'!#ref!,Test!$C9,'math scores'!#ref!)</f>
        <v>#VALUE!</v>
      </c>
      <c r="O9" s="0" t="e">
        <f aca="false">SUMIF('math scores'!#ref!,Test!$C9,'math scores'!#ref!)</f>
        <v>#VALUE!</v>
      </c>
      <c r="P9" s="0" t="e">
        <f aca="false">SUMIF('math scores'!#ref!,Test!$C9,'Math Scores'!U$9:U$93)</f>
        <v>#VALUE!</v>
      </c>
      <c r="Q9" s="0" t="e">
        <f aca="false">SUMIF('math scores'!#ref!,Test!$C9,'Math Scores'!V$9:V$93)</f>
        <v>#VALUE!</v>
      </c>
      <c r="R9" s="0" t="e">
        <f aca="false">SUMIF('math scores'!#ref!,Test!$C9,'Math Scores'!W$9:W$93)</f>
        <v>#VALUE!</v>
      </c>
      <c r="S9" s="0" t="e">
        <f aca="false">SUMIF('math scores'!#ref!,Test!$C9,'Math Scores'!X$9:X$93)</f>
        <v>#VALUE!</v>
      </c>
      <c r="T9" s="0" t="e">
        <f aca="false">SUMIF('math scores'!#ref!,Test!$C9,'math scores'!#ref!)</f>
        <v>#VALUE!</v>
      </c>
      <c r="U9" s="0" t="e">
        <f aca="false">SUMIF('math scores'!#ref!,Test!$C9,'math scores'!#ref!)</f>
        <v>#VALUE!</v>
      </c>
      <c r="V9" s="0" t="e">
        <f aca="false">SUMIF('math scores'!#ref!,Test!$C9,'math scores'!#ref!)</f>
        <v>#VALUE!</v>
      </c>
      <c r="W9" s="0" t="e">
        <f aca="false">SUMIF('math scores'!#ref!,Test!$C9,'math scores'!#ref!)</f>
        <v>#VALUE!</v>
      </c>
      <c r="X9" s="0" t="e">
        <f aca="false">SUMIF('math scores'!#ref!,Test!$C9,'math scores'!#ref!)</f>
        <v>#VALUE!</v>
      </c>
      <c r="Y9" s="0" t="e">
        <f aca="false">SUMIF('math scores'!#ref!,Test!$C9,'math scores'!#ref!)</f>
        <v>#VALUE!</v>
      </c>
      <c r="Z9" s="0" t="e">
        <f aca="false">SUMIF('math scores'!#ref!,Test!$C9,'math scores'!#ref!)</f>
        <v>#VALUE!</v>
      </c>
      <c r="AA9" s="0" t="e">
        <f aca="false">SUMIF('math scores'!#ref!,Test!$C9,'math scores'!#ref!)</f>
        <v>#VALUE!</v>
      </c>
      <c r="AB9" s="0" t="e">
        <f aca="false">SUMIF('math scores'!#ref!,Test!$C9,'math scores'!#ref!)</f>
        <v>#VALUE!</v>
      </c>
      <c r="AC9" s="0" t="e">
        <f aca="false">SUMIF('math scores'!#ref!,Test!$C9,'math scores'!#ref!)</f>
        <v>#VALUE!</v>
      </c>
      <c r="AD9" s="0" t="e">
        <f aca="false">SUMIF('math scores'!#ref!,Test!$C9,'Math Scores'!AD$9:AD$93)</f>
        <v>#VALUE!</v>
      </c>
      <c r="AE9" s="0" t="e">
        <f aca="false">SUMIF('math scores'!#ref!,Test!$C9,'Math Scores'!AE$9:AE$93)</f>
        <v>#VALUE!</v>
      </c>
      <c r="AF9" s="0" t="e">
        <f aca="false">SUMIF('math scores'!#ref!,Test!$C9,'Math Scores'!AF$9:AF$93)</f>
        <v>#VALUE!</v>
      </c>
      <c r="AG9" s="0" t="e">
        <f aca="false">SUMIF('math scores'!#ref!,Test!$C9,'Math Scores'!AG$9:AG$93)</f>
        <v>#VALUE!</v>
      </c>
      <c r="AH9" s="0" t="e">
        <f aca="false">SUMIF('math scores'!#ref!,Test!$C9,'Math Scores'!AH$9:AH$93)</f>
        <v>#VALUE!</v>
      </c>
      <c r="AI9" s="0" t="e">
        <f aca="false">SUMIF('math scores'!#ref!,Test!$C9,'Math Scores'!AQ$9:AQ$93)</f>
        <v>#VALUE!</v>
      </c>
      <c r="AJ9" s="0" t="e">
        <f aca="false">SUMIF('math scores'!#ref!,Test!$C9,'Math Scores'!AR$9:AR$93)</f>
        <v>#VALUE!</v>
      </c>
      <c r="AK9" s="0" t="e">
        <f aca="false">SUMIF('math scores'!#ref!,Test!$C9,'Math Scores'!AS$9:AS$93)</f>
        <v>#VALUE!</v>
      </c>
      <c r="AL9" s="0" t="e">
        <f aca="false">SUMIF('math scores'!#ref!,Test!$C9,'Math Scores'!AT$9:AT$93)</f>
        <v>#VALUE!</v>
      </c>
      <c r="AM9" s="0" t="e">
        <f aca="false">SUMIF('math scores'!#ref!,Test!$C9,'Math Scores'!AU$9:AU$93)</f>
        <v>#VALUE!</v>
      </c>
      <c r="AN9" s="0" t="e">
        <f aca="false">SUMIF('math scores'!#ref!,Test!$C9,'Math Scores'!AV$9:AV$93)</f>
        <v>#VALUE!</v>
      </c>
      <c r="AO9" s="0" t="e">
        <f aca="false">SUMIF('math scores'!#ref!,Test!$C9,'Math Scores'!AW$9:AW$93)</f>
        <v>#VALUE!</v>
      </c>
      <c r="AP9" s="0" t="e">
        <f aca="false">SUMIF('math scores'!#ref!,Test!$C9,'Math Scores'!AX$9:AX$93)</f>
        <v>#VALUE!</v>
      </c>
      <c r="AQ9" s="0" t="e">
        <f aca="false">SUMIF('math scores'!#ref!,Test!$C9,'Math Scores'!AY$9:AY$93)</f>
        <v>#VALUE!</v>
      </c>
      <c r="AR9" s="0" t="e">
        <f aca="false">SUMIF('math scores'!#ref!,Test!$C9,'Math Scores'!AZ$9:AZ$93)</f>
        <v>#VALUE!</v>
      </c>
      <c r="AS9" s="0" t="e">
        <f aca="false">SUMIF('math scores'!#ref!,Test!$C9,'math scores'!#ref!)</f>
        <v>#VALUE!</v>
      </c>
      <c r="AT9" s="0" t="e">
        <f aca="false">SUMIF('math scores'!#ref!,Test!$C9,'math scores'!#ref!)</f>
        <v>#VALUE!</v>
      </c>
      <c r="AU9" s="0" t="e">
        <f aca="false">SUMIF('math scores'!#ref!,Test!$C9,'math scores'!#ref!)</f>
        <v>#VALUE!</v>
      </c>
      <c r="AV9" s="0" t="e">
        <f aca="false">SUMIF('math scores'!#ref!,Test!$C9,'math scores'!#ref!)</f>
        <v>#VALUE!</v>
      </c>
      <c r="AW9" s="0" t="e">
        <f aca="false">SUMIF('math scores'!#ref!,Test!$C9,'math scores'!#ref!)</f>
        <v>#VALUE!</v>
      </c>
      <c r="AX9" s="0" t="e">
        <f aca="false">SUMIF('math scores'!#ref!,Test!$C9,'math scores'!#ref!)</f>
        <v>#VALUE!</v>
      </c>
      <c r="AY9" s="0" t="e">
        <f aca="false">SUMIF('math scores'!#ref!,Test!$C9,'math scores'!#ref!)</f>
        <v>#VALUE!</v>
      </c>
      <c r="AZ9" s="0" t="e">
        <f aca="false">SUMIF('math scores'!#ref!,Test!$C9,'math scores'!#ref!)</f>
        <v>#VALUE!</v>
      </c>
      <c r="BA9" s="0" t="e">
        <f aca="false">SUMIF('math scores'!#ref!,Test!$C9,'math scores'!#ref!)</f>
        <v>#VALUE!</v>
      </c>
      <c r="BB9" s="0" t="e">
        <f aca="false">SUMIF('math scores'!#ref!,Test!$C9,'math scores'!#ref!)</f>
        <v>#VALUE!</v>
      </c>
      <c r="BC9" s="0" t="e">
        <f aca="false">SUMIF('math scores'!#ref!,Test!$C9,'math scores'!#ref!)</f>
        <v>#VALUE!</v>
      </c>
      <c r="BD9" s="0" t="e">
        <f aca="false">SUMIF('math scores'!#ref!,Test!$C9,'math scores'!#ref!)</f>
        <v>#VALUE!</v>
      </c>
      <c r="BE9" s="0" t="e">
        <f aca="false">SUMIF('math scores'!#ref!,Test!$C9,'math scores'!#ref!)</f>
        <v>#VALUE!</v>
      </c>
      <c r="BF9" s="0" t="e">
        <f aca="false">SUMIF('math scores'!#ref!,Test!$C9,'math scores'!#ref!)</f>
        <v>#VALUE!</v>
      </c>
      <c r="BG9" s="0" t="e">
        <f aca="false">SUMIF('math scores'!#ref!,Test!$C9,'math scores'!#ref!)</f>
        <v>#VALUE!</v>
      </c>
      <c r="BH9" s="0" t="e">
        <f aca="false">SUMIF('math scores'!#ref!,Test!$C9,'math scores'!#ref!)</f>
        <v>#VALUE!</v>
      </c>
      <c r="BI9" s="0" t="e">
        <f aca="false">SUMIF('math scores'!#ref!,Test!$C9,'math scores'!#ref!)</f>
        <v>#VALUE!</v>
      </c>
      <c r="BJ9" s="0" t="e">
        <f aca="false">SUMIF('math scores'!#ref!,Test!$C9,'math scores'!#ref!)</f>
        <v>#VALUE!</v>
      </c>
      <c r="BK9" s="0" t="e">
        <f aca="false">SUMIF('math scores'!#ref!,Test!$C9,'math scores'!#ref!)</f>
        <v>#VALUE!</v>
      </c>
      <c r="BL9" s="0" t="e">
        <f aca="false">SUMIF('math scores'!#ref!,Test!$C9,'math scores'!#ref!)</f>
        <v>#VALUE!</v>
      </c>
      <c r="BM9" s="0" t="e">
        <f aca="false">SUMIF('math scores'!#ref!,Test!$C9,'math scores'!#ref!)</f>
        <v>#VALUE!</v>
      </c>
      <c r="BN9" s="0" t="e">
        <f aca="false">SUMIF('math scores'!#ref!,Test!$C9,'math scores'!#ref!)</f>
        <v>#VALUE!</v>
      </c>
      <c r="BO9" s="0" t="e">
        <f aca="false">SUMIF('math scores'!#ref!,Test!$C9,'Math Scores'!BA$9:BA$93)</f>
        <v>#VALUE!</v>
      </c>
      <c r="BP9" s="0" t="e">
        <f aca="false">SUMIF('math scores'!#ref!,Test!$C9,'Math Scores'!BB$9:BB$93)</f>
        <v>#VALUE!</v>
      </c>
      <c r="BQ9" s="0" t="e">
        <f aca="false">SUMIF('math scores'!#ref!,Test!$C9,'Math Scores'!BC$9:BC$93)</f>
        <v>#VALUE!</v>
      </c>
      <c r="BR9" s="0" t="e">
        <f aca="false">SUMIF('math scores'!#ref!,Test!$C9,'Math Scores'!BD$9:BD$93)</f>
        <v>#VALUE!</v>
      </c>
      <c r="BS9" s="0" t="e">
        <f aca="false">SUMIF('math scores'!#ref!,Test!$C9,'Math Scores'!BN$9:BN$93)</f>
        <v>#VALUE!</v>
      </c>
      <c r="BT9" s="0" t="e">
        <f aca="false">SUMIF('math scores'!#ref!,Test!$C9,'Math Scores'!BO$9:BO$93)</f>
        <v>#VALUE!</v>
      </c>
      <c r="BU9" s="0" t="e">
        <f aca="false">SUMIF('math scores'!#ref!,Test!$C9,'Math Scores'!BP$9:BP$93)</f>
        <v>#VALUE!</v>
      </c>
      <c r="BV9" s="0" t="e">
        <f aca="false">SUMIF('math scores'!#ref!,Test!$C9,'Math Scores'!BQ$9:BQ$93)</f>
        <v>#VALUE!</v>
      </c>
      <c r="BW9" s="0" t="e">
        <f aca="false">SUMIF('math scores'!#ref!,Test!$C9,'Math Scores'!BR$9:BR$93)</f>
        <v>#VALUE!</v>
      </c>
      <c r="BX9" s="0" t="e">
        <f aca="false">SUMIF('math scores'!#ref!,Test!$C9,'Math Scores'!BS$9:BS$93)</f>
        <v>#VALUE!</v>
      </c>
      <c r="BY9" s="0" t="e">
        <f aca="false">SUMIF('math scores'!#ref!,Test!$C9,'Math Scores'!BT$9:BT$93)</f>
        <v>#VALUE!</v>
      </c>
      <c r="BZ9" s="0" t="e">
        <f aca="false">SUMIF('math scores'!#ref!,Test!$C9,'Math Scores'!BU$9:BU$93)</f>
        <v>#VALUE!</v>
      </c>
      <c r="CA9" s="0" t="e">
        <f aca="false">SUMIF('math scores'!#ref!,Test!$C9,'Math Scores'!BV$9:BV$93)</f>
        <v>#VALUE!</v>
      </c>
      <c r="CB9" s="0" t="e">
        <f aca="false">SUMIF('math scores'!#ref!,Test!$C9,'Math Scores'!BW$9:BW$93)</f>
        <v>#VALUE!</v>
      </c>
      <c r="CC9" s="0" t="e">
        <f aca="false">SUMIF('math scores'!#ref!,Test!$C9,'Math Scores'!BX$9:BX$93)</f>
        <v>#VALUE!</v>
      </c>
      <c r="CD9" s="0" t="e">
        <f aca="false">SUMIF('math scores'!#ref!,Test!$C9,'Math Scores'!BY$9:BY$93)</f>
        <v>#VALUE!</v>
      </c>
      <c r="CE9" s="0" t="e">
        <f aca="false">SUMIF('math scores'!#ref!,Test!$C9,'math scores'!#ref!)</f>
        <v>#VALUE!</v>
      </c>
      <c r="CF9" s="0" t="e">
        <f aca="false">SUMIF('math scores'!#ref!,Test!$C9,'math scores'!#ref!)</f>
        <v>#VALUE!</v>
      </c>
      <c r="CG9" s="0" t="e">
        <f aca="false">SUMIF('math scores'!#ref!,Test!$C9,'math scores'!#ref!)</f>
        <v>#VALUE!</v>
      </c>
      <c r="CH9" s="0" t="e">
        <f aca="false">SUMIF('math scores'!#ref!,Test!$C9,'math scores'!#ref!)</f>
        <v>#VALUE!</v>
      </c>
      <c r="CI9" s="0" t="e">
        <f aca="false">SUMIF('math scores'!#ref!,Test!$C9,'math scores'!#ref!)</f>
        <v>#VALUE!</v>
      </c>
      <c r="CJ9" s="0" t="e">
        <f aca="false">SUMIF('math scores'!#ref!,Test!$C9,'math scores'!#ref!)</f>
        <v>#VALUE!</v>
      </c>
      <c r="CK9" s="0" t="e">
        <f aca="false">SUMIF('math scores'!#ref!,Test!$C9,'math scores'!#ref!)</f>
        <v>#VALUE!</v>
      </c>
      <c r="CL9" s="0" t="e">
        <f aca="false">SUMIF('math scores'!#ref!,Test!$C9,'math scores'!#ref!)</f>
        <v>#VALUE!</v>
      </c>
      <c r="CM9" s="0" t="e">
        <f aca="false">SUMIF('math scores'!#ref!,Test!$C9,'math scores'!#ref!)</f>
        <v>#VALUE!</v>
      </c>
      <c r="CN9" s="0" t="e">
        <f aca="false">SUMIF('math scores'!#ref!,Test!$C9,'math scores'!#ref!)</f>
        <v>#VALUE!</v>
      </c>
      <c r="CO9" s="0" t="e">
        <f aca="false">SUMIF('math scores'!#ref!,Test!$C9,'math scores'!#ref!)</f>
        <v>#VALUE!</v>
      </c>
      <c r="CP9" s="0" t="e">
        <f aca="false">SUMIF('math scores'!#ref!,Test!$C9,'math scores'!#ref!)</f>
        <v>#VALUE!</v>
      </c>
      <c r="CQ9" s="0" t="e">
        <f aca="false">SUMIF('math scores'!#ref!,Test!$C9,'math scores'!#ref!)</f>
        <v>#VALUE!</v>
      </c>
      <c r="CR9" s="0" t="e">
        <f aca="false">SUMIF('math scores'!#ref!,Test!$C9,'math scores'!#ref!)</f>
        <v>#VALUE!</v>
      </c>
      <c r="CS9" s="0" t="e">
        <f aca="false">SUMIF('math scores'!#ref!,Test!$C9,'math scores'!#ref!)</f>
        <v>#VALUE!</v>
      </c>
      <c r="CT9" s="0" t="e">
        <f aca="false">SUMIF('math scores'!#ref!,Test!$C9,'math scores'!#ref!)</f>
        <v>#VALUE!</v>
      </c>
      <c r="CU9" s="0" t="e">
        <f aca="false">SUMIF('math scores'!#ref!,Test!$C9,'math scores'!#ref!)</f>
        <v>#VALUE!</v>
      </c>
      <c r="CV9" s="0" t="e">
        <f aca="false">SUMIF('math scores'!#ref!,Test!$C9,'math scores'!#ref!)</f>
        <v>#VALUE!</v>
      </c>
      <c r="CW9" s="0" t="e">
        <f aca="false">SUMIF('math scores'!#ref!,Test!$C9,'math scores'!#ref!)</f>
        <v>#VALUE!</v>
      </c>
      <c r="CX9" s="0" t="e">
        <f aca="false">SUMIF('math scores'!#ref!,Test!$C9,'math scores'!#ref!)</f>
        <v>#VALUE!</v>
      </c>
    </row>
    <row r="10" customFormat="false" ht="12.75" hidden="false" customHeight="false" outlineLevel="0" collapsed="false">
      <c r="A10" s="0" t="n">
        <f aca="false">$A$3</f>
        <v>0</v>
      </c>
      <c r="B10" s="775" t="n">
        <f aca="false">V$4</f>
        <v>7</v>
      </c>
      <c r="C10" s="0" t="n">
        <v>0.2</v>
      </c>
      <c r="D10" s="0" t="e">
        <f aca="false">SUMIF('math scores'!#ref!,Test!$C10,'Math Scores'!F$9:F$93)</f>
        <v>#VALUE!</v>
      </c>
      <c r="E10" s="0" t="e">
        <f aca="false">SUMIF('math scores'!#ref!,Test!$C10,'Math Scores'!Q$9:Q$93)</f>
        <v>#VALUE!</v>
      </c>
      <c r="F10" s="0" t="e">
        <f aca="false">SUMIF('math scores'!#ref!,Test!$C10,'Math Scores'!R$9:R$93)</f>
        <v>#VALUE!</v>
      </c>
      <c r="G10" s="0" t="e">
        <f aca="false">SUMIF('math scores'!#ref!,Test!$C10,'Math Scores'!S$9:S$93)</f>
        <v>#VALUE!</v>
      </c>
      <c r="H10" s="0" t="e">
        <f aca="false">SUMIF('math scores'!#ref!,Test!$C10,'Math Scores'!T$9:T$93)</f>
        <v>#VALUE!</v>
      </c>
      <c r="I10" s="0" t="e">
        <f aca="false">SUMIF('math scores'!#ref!,Test!$C10,'math scores'!#ref!)</f>
        <v>#VALUE!</v>
      </c>
      <c r="J10" s="0" t="e">
        <f aca="false">SUMIF('math scores'!#ref!,Test!$C10,'math scores'!#ref!)</f>
        <v>#VALUE!</v>
      </c>
      <c r="K10" s="0" t="e">
        <f aca="false">SUMIF('math scores'!#ref!,Test!$C10,'math scores'!#ref!)</f>
        <v>#VALUE!</v>
      </c>
      <c r="L10" s="0" t="e">
        <f aca="false">SUMIF('math scores'!#ref!,Test!$C10,'math scores'!#ref!)</f>
        <v>#VALUE!</v>
      </c>
      <c r="M10" s="0" t="e">
        <f aca="false">SUMIF('math scores'!#ref!,Test!$C10,'math scores'!#ref!)</f>
        <v>#VALUE!</v>
      </c>
      <c r="N10" s="0" t="e">
        <f aca="false">SUMIF('math scores'!#ref!,Test!$C10,'math scores'!#ref!)</f>
        <v>#VALUE!</v>
      </c>
      <c r="O10" s="0" t="e">
        <f aca="false">SUMIF('math scores'!#ref!,Test!$C10,'math scores'!#ref!)</f>
        <v>#VALUE!</v>
      </c>
      <c r="P10" s="0" t="e">
        <f aca="false">SUMIF('math scores'!#ref!,Test!$C10,'Math Scores'!U$9:U$93)</f>
        <v>#VALUE!</v>
      </c>
      <c r="Q10" s="0" t="e">
        <f aca="false">SUMIF('math scores'!#ref!,Test!$C10,'Math Scores'!V$9:V$93)</f>
        <v>#VALUE!</v>
      </c>
      <c r="R10" s="0" t="e">
        <f aca="false">SUMIF('math scores'!#ref!,Test!$C10,'Math Scores'!W$9:W$93)</f>
        <v>#VALUE!</v>
      </c>
      <c r="S10" s="0" t="e">
        <f aca="false">SUMIF('math scores'!#ref!,Test!$C10,'Math Scores'!X$9:X$93)</f>
        <v>#VALUE!</v>
      </c>
      <c r="T10" s="0" t="e">
        <f aca="false">SUMIF('math scores'!#ref!,Test!$C10,'math scores'!#ref!)</f>
        <v>#VALUE!</v>
      </c>
      <c r="U10" s="0" t="e">
        <f aca="false">SUMIF('math scores'!#ref!,Test!$C10,'math scores'!#ref!)</f>
        <v>#VALUE!</v>
      </c>
      <c r="V10" s="0" t="e">
        <f aca="false">SUMIF('math scores'!#ref!,Test!$C10,'math scores'!#ref!)</f>
        <v>#VALUE!</v>
      </c>
      <c r="W10" s="0" t="e">
        <f aca="false">SUMIF('math scores'!#ref!,Test!$C10,'math scores'!#ref!)</f>
        <v>#VALUE!</v>
      </c>
      <c r="X10" s="0" t="e">
        <f aca="false">SUMIF('math scores'!#ref!,Test!$C10,'math scores'!#ref!)</f>
        <v>#VALUE!</v>
      </c>
      <c r="Y10" s="0" t="e">
        <f aca="false">SUMIF('math scores'!#ref!,Test!$C10,'math scores'!#ref!)</f>
        <v>#VALUE!</v>
      </c>
      <c r="Z10" s="0" t="e">
        <f aca="false">SUMIF('math scores'!#ref!,Test!$C10,'math scores'!#ref!)</f>
        <v>#VALUE!</v>
      </c>
      <c r="AA10" s="0" t="e">
        <f aca="false">SUMIF('math scores'!#ref!,Test!$C10,'math scores'!#ref!)</f>
        <v>#VALUE!</v>
      </c>
      <c r="AB10" s="0" t="e">
        <f aca="false">SUMIF('math scores'!#ref!,Test!$C10,'math scores'!#ref!)</f>
        <v>#VALUE!</v>
      </c>
      <c r="AC10" s="0" t="e">
        <f aca="false">SUMIF('math scores'!#ref!,Test!$C10,'math scores'!#ref!)</f>
        <v>#VALUE!</v>
      </c>
      <c r="AD10" s="0" t="e">
        <f aca="false">SUMIF('math scores'!#ref!,Test!$C10,'Math Scores'!AD$9:AD$93)</f>
        <v>#VALUE!</v>
      </c>
      <c r="AE10" s="0" t="e">
        <f aca="false">SUMIF('math scores'!#ref!,Test!$C10,'Math Scores'!AE$9:AE$93)</f>
        <v>#VALUE!</v>
      </c>
      <c r="AF10" s="0" t="e">
        <f aca="false">SUMIF('math scores'!#ref!,Test!$C10,'Math Scores'!AF$9:AF$93)</f>
        <v>#VALUE!</v>
      </c>
      <c r="AG10" s="0" t="e">
        <f aca="false">SUMIF('math scores'!#ref!,Test!$C10,'Math Scores'!AG$9:AG$93)</f>
        <v>#VALUE!</v>
      </c>
      <c r="AH10" s="0" t="e">
        <f aca="false">SUMIF('math scores'!#ref!,Test!$C10,'Math Scores'!AH$9:AH$93)</f>
        <v>#VALUE!</v>
      </c>
      <c r="AI10" s="0" t="e">
        <f aca="false">SUMIF('math scores'!#ref!,Test!$C10,'Math Scores'!AQ$9:AQ$93)</f>
        <v>#VALUE!</v>
      </c>
      <c r="AJ10" s="0" t="e">
        <f aca="false">SUMIF('math scores'!#ref!,Test!$C10,'Math Scores'!AR$9:AR$93)</f>
        <v>#VALUE!</v>
      </c>
      <c r="AK10" s="0" t="e">
        <f aca="false">SUMIF('math scores'!#ref!,Test!$C10,'Math Scores'!AS$9:AS$93)</f>
        <v>#VALUE!</v>
      </c>
      <c r="AL10" s="0" t="e">
        <f aca="false">SUMIF('math scores'!#ref!,Test!$C10,'Math Scores'!AT$9:AT$93)</f>
        <v>#VALUE!</v>
      </c>
      <c r="AM10" s="0" t="e">
        <f aca="false">SUMIF('math scores'!#ref!,Test!$C10,'Math Scores'!AU$9:AU$93)</f>
        <v>#VALUE!</v>
      </c>
      <c r="AN10" s="0" t="e">
        <f aca="false">SUMIF('math scores'!#ref!,Test!$C10,'Math Scores'!AV$9:AV$93)</f>
        <v>#VALUE!</v>
      </c>
      <c r="AO10" s="0" t="e">
        <f aca="false">SUMIF('math scores'!#ref!,Test!$C10,'Math Scores'!AW$9:AW$93)</f>
        <v>#VALUE!</v>
      </c>
      <c r="AP10" s="0" t="e">
        <f aca="false">SUMIF('math scores'!#ref!,Test!$C10,'Math Scores'!AX$9:AX$93)</f>
        <v>#VALUE!</v>
      </c>
      <c r="AQ10" s="0" t="e">
        <f aca="false">SUMIF('math scores'!#ref!,Test!$C10,'Math Scores'!AY$9:AY$93)</f>
        <v>#VALUE!</v>
      </c>
      <c r="AR10" s="0" t="e">
        <f aca="false">SUMIF('math scores'!#ref!,Test!$C10,'Math Scores'!AZ$9:AZ$93)</f>
        <v>#VALUE!</v>
      </c>
      <c r="AS10" s="0" t="e">
        <f aca="false">SUMIF('math scores'!#ref!,Test!$C10,'math scores'!#ref!)</f>
        <v>#VALUE!</v>
      </c>
      <c r="AT10" s="0" t="e">
        <f aca="false">SUMIF('math scores'!#ref!,Test!$C10,'math scores'!#ref!)</f>
        <v>#VALUE!</v>
      </c>
      <c r="AU10" s="0" t="e">
        <f aca="false">SUMIF('math scores'!#ref!,Test!$C10,'math scores'!#ref!)</f>
        <v>#VALUE!</v>
      </c>
      <c r="AV10" s="0" t="e">
        <f aca="false">SUMIF('math scores'!#ref!,Test!$C10,'math scores'!#ref!)</f>
        <v>#VALUE!</v>
      </c>
      <c r="AW10" s="0" t="e">
        <f aca="false">SUMIF('math scores'!#ref!,Test!$C10,'math scores'!#ref!)</f>
        <v>#VALUE!</v>
      </c>
      <c r="AX10" s="0" t="e">
        <f aca="false">SUMIF('math scores'!#ref!,Test!$C10,'math scores'!#ref!)</f>
        <v>#VALUE!</v>
      </c>
      <c r="AY10" s="0" t="e">
        <f aca="false">SUMIF('math scores'!#ref!,Test!$C10,'math scores'!#ref!)</f>
        <v>#VALUE!</v>
      </c>
      <c r="AZ10" s="0" t="e">
        <f aca="false">SUMIF('math scores'!#ref!,Test!$C10,'math scores'!#ref!)</f>
        <v>#VALUE!</v>
      </c>
      <c r="BA10" s="0" t="e">
        <f aca="false">SUMIF('math scores'!#ref!,Test!$C10,'math scores'!#ref!)</f>
        <v>#VALUE!</v>
      </c>
      <c r="BB10" s="0" t="e">
        <f aca="false">SUMIF('math scores'!#ref!,Test!$C10,'math scores'!#ref!)</f>
        <v>#VALUE!</v>
      </c>
      <c r="BC10" s="0" t="e">
        <f aca="false">SUMIF('math scores'!#ref!,Test!$C10,'math scores'!#ref!)</f>
        <v>#VALUE!</v>
      </c>
      <c r="BD10" s="0" t="e">
        <f aca="false">SUMIF('math scores'!#ref!,Test!$C10,'math scores'!#ref!)</f>
        <v>#VALUE!</v>
      </c>
      <c r="BE10" s="0" t="e">
        <f aca="false">SUMIF('math scores'!#ref!,Test!$C10,'math scores'!#ref!)</f>
        <v>#VALUE!</v>
      </c>
      <c r="BF10" s="0" t="e">
        <f aca="false">SUMIF('math scores'!#ref!,Test!$C10,'math scores'!#ref!)</f>
        <v>#VALUE!</v>
      </c>
      <c r="BG10" s="0" t="e">
        <f aca="false">SUMIF('math scores'!#ref!,Test!$C10,'math scores'!#ref!)</f>
        <v>#VALUE!</v>
      </c>
      <c r="BH10" s="0" t="e">
        <f aca="false">SUMIF('math scores'!#ref!,Test!$C10,'math scores'!#ref!)</f>
        <v>#VALUE!</v>
      </c>
      <c r="BI10" s="0" t="e">
        <f aca="false">SUMIF('math scores'!#ref!,Test!$C10,'math scores'!#ref!)</f>
        <v>#VALUE!</v>
      </c>
      <c r="BJ10" s="0" t="e">
        <f aca="false">SUMIF('math scores'!#ref!,Test!$C10,'math scores'!#ref!)</f>
        <v>#VALUE!</v>
      </c>
      <c r="BK10" s="0" t="e">
        <f aca="false">SUMIF('math scores'!#ref!,Test!$C10,'math scores'!#ref!)</f>
        <v>#VALUE!</v>
      </c>
      <c r="BL10" s="0" t="e">
        <f aca="false">SUMIF('math scores'!#ref!,Test!$C10,'math scores'!#ref!)</f>
        <v>#VALUE!</v>
      </c>
      <c r="BM10" s="0" t="e">
        <f aca="false">SUMIF('math scores'!#ref!,Test!$C10,'math scores'!#ref!)</f>
        <v>#VALUE!</v>
      </c>
      <c r="BN10" s="0" t="e">
        <f aca="false">SUMIF('math scores'!#ref!,Test!$C10,'math scores'!#ref!)</f>
        <v>#VALUE!</v>
      </c>
      <c r="BO10" s="0" t="e">
        <f aca="false">SUMIF('math scores'!#ref!,Test!$C10,'Math Scores'!BA$9:BA$93)</f>
        <v>#VALUE!</v>
      </c>
      <c r="BP10" s="0" t="e">
        <f aca="false">SUMIF('math scores'!#ref!,Test!$C10,'Math Scores'!BB$9:BB$93)</f>
        <v>#VALUE!</v>
      </c>
      <c r="BQ10" s="0" t="e">
        <f aca="false">SUMIF('math scores'!#ref!,Test!$C10,'Math Scores'!BC$9:BC$93)</f>
        <v>#VALUE!</v>
      </c>
      <c r="BR10" s="0" t="e">
        <f aca="false">SUMIF('math scores'!#ref!,Test!$C10,'Math Scores'!BD$9:BD$93)</f>
        <v>#VALUE!</v>
      </c>
      <c r="BS10" s="0" t="e">
        <f aca="false">SUMIF('math scores'!#ref!,Test!$C10,'Math Scores'!BN$9:BN$93)</f>
        <v>#VALUE!</v>
      </c>
      <c r="BT10" s="0" t="e">
        <f aca="false">SUMIF('math scores'!#ref!,Test!$C10,'Math Scores'!BO$9:BO$93)</f>
        <v>#VALUE!</v>
      </c>
      <c r="BU10" s="0" t="e">
        <f aca="false">SUMIF('math scores'!#ref!,Test!$C10,'Math Scores'!BP$9:BP$93)</f>
        <v>#VALUE!</v>
      </c>
      <c r="BV10" s="0" t="e">
        <f aca="false">SUMIF('math scores'!#ref!,Test!$C10,'Math Scores'!BQ$9:BQ$93)</f>
        <v>#VALUE!</v>
      </c>
      <c r="BW10" s="0" t="e">
        <f aca="false">SUMIF('math scores'!#ref!,Test!$C10,'Math Scores'!BR$9:BR$93)</f>
        <v>#VALUE!</v>
      </c>
      <c r="BX10" s="0" t="e">
        <f aca="false">SUMIF('math scores'!#ref!,Test!$C10,'Math Scores'!BS$9:BS$93)</f>
        <v>#VALUE!</v>
      </c>
      <c r="BY10" s="0" t="e">
        <f aca="false">SUMIF('math scores'!#ref!,Test!$C10,'Math Scores'!BT$9:BT$93)</f>
        <v>#VALUE!</v>
      </c>
      <c r="BZ10" s="0" t="e">
        <f aca="false">SUMIF('math scores'!#ref!,Test!$C10,'Math Scores'!BU$9:BU$93)</f>
        <v>#VALUE!</v>
      </c>
      <c r="CA10" s="0" t="e">
        <f aca="false">SUMIF('math scores'!#ref!,Test!$C10,'Math Scores'!BV$9:BV$93)</f>
        <v>#VALUE!</v>
      </c>
      <c r="CB10" s="0" t="e">
        <f aca="false">SUMIF('math scores'!#ref!,Test!$C10,'Math Scores'!BW$9:BW$93)</f>
        <v>#VALUE!</v>
      </c>
      <c r="CC10" s="0" t="e">
        <f aca="false">SUMIF('math scores'!#ref!,Test!$C10,'Math Scores'!BX$9:BX$93)</f>
        <v>#VALUE!</v>
      </c>
      <c r="CD10" s="0" t="e">
        <f aca="false">SUMIF('math scores'!#ref!,Test!$C10,'Math Scores'!BY$9:BY$93)</f>
        <v>#VALUE!</v>
      </c>
      <c r="CE10" s="0" t="e">
        <f aca="false">SUMIF('math scores'!#ref!,Test!$C10,'math scores'!#ref!)</f>
        <v>#VALUE!</v>
      </c>
      <c r="CF10" s="0" t="e">
        <f aca="false">SUMIF('math scores'!#ref!,Test!$C10,'math scores'!#ref!)</f>
        <v>#VALUE!</v>
      </c>
      <c r="CG10" s="0" t="e">
        <f aca="false">SUMIF('math scores'!#ref!,Test!$C10,'math scores'!#ref!)</f>
        <v>#VALUE!</v>
      </c>
      <c r="CH10" s="0" t="e">
        <f aca="false">SUMIF('math scores'!#ref!,Test!$C10,'math scores'!#ref!)</f>
        <v>#VALUE!</v>
      </c>
      <c r="CI10" s="0" t="e">
        <f aca="false">SUMIF('math scores'!#ref!,Test!$C10,'math scores'!#ref!)</f>
        <v>#VALUE!</v>
      </c>
      <c r="CJ10" s="0" t="e">
        <f aca="false">SUMIF('math scores'!#ref!,Test!$C10,'math scores'!#ref!)</f>
        <v>#VALUE!</v>
      </c>
      <c r="CK10" s="0" t="e">
        <f aca="false">SUMIF('math scores'!#ref!,Test!$C10,'math scores'!#ref!)</f>
        <v>#VALUE!</v>
      </c>
      <c r="CL10" s="0" t="e">
        <f aca="false">SUMIF('math scores'!#ref!,Test!$C10,'math scores'!#ref!)</f>
        <v>#VALUE!</v>
      </c>
      <c r="CM10" s="0" t="e">
        <f aca="false">SUMIF('math scores'!#ref!,Test!$C10,'math scores'!#ref!)</f>
        <v>#VALUE!</v>
      </c>
      <c r="CN10" s="0" t="e">
        <f aca="false">SUMIF('math scores'!#ref!,Test!$C10,'math scores'!#ref!)</f>
        <v>#VALUE!</v>
      </c>
      <c r="CO10" s="0" t="e">
        <f aca="false">SUMIF('math scores'!#ref!,Test!$C10,'math scores'!#ref!)</f>
        <v>#VALUE!</v>
      </c>
      <c r="CP10" s="0" t="e">
        <f aca="false">SUMIF('math scores'!#ref!,Test!$C10,'math scores'!#ref!)</f>
        <v>#VALUE!</v>
      </c>
      <c r="CQ10" s="0" t="e">
        <f aca="false">SUMIF('math scores'!#ref!,Test!$C10,'math scores'!#ref!)</f>
        <v>#VALUE!</v>
      </c>
      <c r="CR10" s="0" t="e">
        <f aca="false">SUMIF('math scores'!#ref!,Test!$C10,'math scores'!#ref!)</f>
        <v>#VALUE!</v>
      </c>
      <c r="CS10" s="0" t="e">
        <f aca="false">SUMIF('math scores'!#ref!,Test!$C10,'math scores'!#ref!)</f>
        <v>#VALUE!</v>
      </c>
      <c r="CT10" s="0" t="e">
        <f aca="false">SUMIF('math scores'!#ref!,Test!$C10,'math scores'!#ref!)</f>
        <v>#VALUE!</v>
      </c>
      <c r="CU10" s="0" t="e">
        <f aca="false">SUMIF('math scores'!#ref!,Test!$C10,'math scores'!#ref!)</f>
        <v>#VALUE!</v>
      </c>
      <c r="CV10" s="0" t="e">
        <f aca="false">SUMIF('math scores'!#ref!,Test!$C10,'math scores'!#ref!)</f>
        <v>#VALUE!</v>
      </c>
      <c r="CW10" s="0" t="e">
        <f aca="false">SUMIF('math scores'!#ref!,Test!$C10,'math scores'!#ref!)</f>
        <v>#VALUE!</v>
      </c>
      <c r="CX10" s="0" t="e">
        <f aca="false">SUMIF('math scores'!#ref!,Test!$C10,'math scores'!#ref!)</f>
        <v>#VALUE!</v>
      </c>
    </row>
    <row r="11" customFormat="false" ht="12.75" hidden="false" customHeight="false" outlineLevel="0" collapsed="false">
      <c r="A11" s="0" t="n">
        <f aca="false">$A$3</f>
        <v>0</v>
      </c>
      <c r="B11" s="775" t="n">
        <f aca="false">W$4</f>
        <v>12</v>
      </c>
      <c r="C11" s="0" t="n">
        <v>0.5</v>
      </c>
      <c r="D11" s="0" t="e">
        <f aca="false">SUMIF('math scores'!#ref!,Test!$C11,'Math Scores'!F$9:F$93)</f>
        <v>#VALUE!</v>
      </c>
      <c r="E11" s="0" t="e">
        <f aca="false">SUMIF('math scores'!#ref!,Test!$C11,'Math Scores'!Q$9:Q$93)</f>
        <v>#VALUE!</v>
      </c>
      <c r="F11" s="0" t="e">
        <f aca="false">SUMIF('math scores'!#ref!,Test!$C11,'Math Scores'!R$9:R$93)</f>
        <v>#VALUE!</v>
      </c>
      <c r="G11" s="0" t="e">
        <f aca="false">SUMIF('math scores'!#ref!,Test!$C11,'Math Scores'!S$9:S$93)</f>
        <v>#VALUE!</v>
      </c>
      <c r="H11" s="0" t="e">
        <f aca="false">SUMIF('math scores'!#ref!,Test!$C11,'Math Scores'!T$9:T$93)</f>
        <v>#VALUE!</v>
      </c>
      <c r="I11" s="0" t="e">
        <f aca="false">SUMIF('math scores'!#ref!,Test!$C11,'math scores'!#ref!)</f>
        <v>#VALUE!</v>
      </c>
      <c r="J11" s="0" t="e">
        <f aca="false">SUMIF('math scores'!#ref!,Test!$C11,'math scores'!#ref!)</f>
        <v>#VALUE!</v>
      </c>
      <c r="K11" s="0" t="e">
        <f aca="false">SUMIF('math scores'!#ref!,Test!$C11,'math scores'!#ref!)</f>
        <v>#VALUE!</v>
      </c>
      <c r="L11" s="0" t="e">
        <f aca="false">SUMIF('math scores'!#ref!,Test!$C11,'math scores'!#ref!)</f>
        <v>#VALUE!</v>
      </c>
      <c r="M11" s="0" t="e">
        <f aca="false">SUMIF('math scores'!#ref!,Test!$C11,'math scores'!#ref!)</f>
        <v>#VALUE!</v>
      </c>
      <c r="N11" s="0" t="e">
        <f aca="false">SUMIF('math scores'!#ref!,Test!$C11,'math scores'!#ref!)</f>
        <v>#VALUE!</v>
      </c>
      <c r="O11" s="0" t="e">
        <f aca="false">SUMIF('math scores'!#ref!,Test!$C11,'math scores'!#ref!)</f>
        <v>#VALUE!</v>
      </c>
      <c r="P11" s="0" t="e">
        <f aca="false">SUMIF('math scores'!#ref!,Test!$C11,'Math Scores'!U$9:U$93)</f>
        <v>#VALUE!</v>
      </c>
      <c r="Q11" s="0" t="e">
        <f aca="false">SUMIF('math scores'!#ref!,Test!$C11,'Math Scores'!V$9:V$93)</f>
        <v>#VALUE!</v>
      </c>
      <c r="R11" s="0" t="e">
        <f aca="false">SUMIF('math scores'!#ref!,Test!$C11,'Math Scores'!W$9:W$93)</f>
        <v>#VALUE!</v>
      </c>
      <c r="S11" s="0" t="e">
        <f aca="false">SUMIF('math scores'!#ref!,Test!$C11,'Math Scores'!X$9:X$93)</f>
        <v>#VALUE!</v>
      </c>
      <c r="T11" s="0" t="e">
        <f aca="false">SUMIF('math scores'!#ref!,Test!$C11,'math scores'!#ref!)</f>
        <v>#VALUE!</v>
      </c>
      <c r="U11" s="0" t="e">
        <f aca="false">SUMIF('math scores'!#ref!,Test!$C11,'math scores'!#ref!)</f>
        <v>#VALUE!</v>
      </c>
      <c r="V11" s="0" t="e">
        <f aca="false">SUMIF('math scores'!#ref!,Test!$C11,'math scores'!#ref!)</f>
        <v>#VALUE!</v>
      </c>
      <c r="W11" s="0" t="e">
        <f aca="false">SUMIF('math scores'!#ref!,Test!$C11,'math scores'!#ref!)</f>
        <v>#VALUE!</v>
      </c>
      <c r="X11" s="0" t="e">
        <f aca="false">SUMIF('math scores'!#ref!,Test!$C11,'math scores'!#ref!)</f>
        <v>#VALUE!</v>
      </c>
      <c r="Y11" s="0" t="e">
        <f aca="false">SUMIF('math scores'!#ref!,Test!$C11,'math scores'!#ref!)</f>
        <v>#VALUE!</v>
      </c>
      <c r="Z11" s="0" t="e">
        <f aca="false">SUMIF('math scores'!#ref!,Test!$C11,'math scores'!#ref!)</f>
        <v>#VALUE!</v>
      </c>
      <c r="AA11" s="0" t="e">
        <f aca="false">SUMIF('math scores'!#ref!,Test!$C11,'math scores'!#ref!)</f>
        <v>#VALUE!</v>
      </c>
      <c r="AB11" s="0" t="e">
        <f aca="false">SUMIF('math scores'!#ref!,Test!$C11,'math scores'!#ref!)</f>
        <v>#VALUE!</v>
      </c>
      <c r="AC11" s="0" t="e">
        <f aca="false">SUMIF('math scores'!#ref!,Test!$C11,'math scores'!#ref!)</f>
        <v>#VALUE!</v>
      </c>
      <c r="AD11" s="0" t="e">
        <f aca="false">SUMIF('math scores'!#ref!,Test!$C11,'Math Scores'!AD$9:AD$93)</f>
        <v>#VALUE!</v>
      </c>
      <c r="AE11" s="0" t="e">
        <f aca="false">SUMIF('math scores'!#ref!,Test!$C11,'Math Scores'!AE$9:AE$93)</f>
        <v>#VALUE!</v>
      </c>
      <c r="AF11" s="0" t="e">
        <f aca="false">SUMIF('math scores'!#ref!,Test!$C11,'Math Scores'!AF$9:AF$93)</f>
        <v>#VALUE!</v>
      </c>
      <c r="AG11" s="0" t="e">
        <f aca="false">SUMIF('math scores'!#ref!,Test!$C11,'Math Scores'!AG$9:AG$93)</f>
        <v>#VALUE!</v>
      </c>
      <c r="AH11" s="0" t="e">
        <f aca="false">SUMIF('math scores'!#ref!,Test!$C11,'Math Scores'!AH$9:AH$93)</f>
        <v>#VALUE!</v>
      </c>
      <c r="AI11" s="0" t="e">
        <f aca="false">SUMIF('math scores'!#ref!,Test!$C11,'Math Scores'!AQ$9:AQ$93)</f>
        <v>#VALUE!</v>
      </c>
      <c r="AJ11" s="0" t="e">
        <f aca="false">SUMIF('math scores'!#ref!,Test!$C11,'Math Scores'!AR$9:AR$93)</f>
        <v>#VALUE!</v>
      </c>
      <c r="AK11" s="0" t="e">
        <f aca="false">SUMIF('math scores'!#ref!,Test!$C11,'Math Scores'!AS$9:AS$93)</f>
        <v>#VALUE!</v>
      </c>
      <c r="AL11" s="0" t="e">
        <f aca="false">SUMIF('math scores'!#ref!,Test!$C11,'Math Scores'!AT$9:AT$93)</f>
        <v>#VALUE!</v>
      </c>
      <c r="AM11" s="0" t="e">
        <f aca="false">SUMIF('math scores'!#ref!,Test!$C11,'Math Scores'!AU$9:AU$93)</f>
        <v>#VALUE!</v>
      </c>
      <c r="AN11" s="0" t="e">
        <f aca="false">SUMIF('math scores'!#ref!,Test!$C11,'Math Scores'!AV$9:AV$93)</f>
        <v>#VALUE!</v>
      </c>
      <c r="AO11" s="0" t="e">
        <f aca="false">SUMIF('math scores'!#ref!,Test!$C11,'Math Scores'!AW$9:AW$93)</f>
        <v>#VALUE!</v>
      </c>
      <c r="AP11" s="0" t="e">
        <f aca="false">SUMIF('math scores'!#ref!,Test!$C11,'Math Scores'!AX$9:AX$93)</f>
        <v>#VALUE!</v>
      </c>
      <c r="AQ11" s="0" t="e">
        <f aca="false">SUMIF('math scores'!#ref!,Test!$C11,'Math Scores'!AY$9:AY$93)</f>
        <v>#VALUE!</v>
      </c>
      <c r="AR11" s="0" t="e">
        <f aca="false">SUMIF('math scores'!#ref!,Test!$C11,'Math Scores'!AZ$9:AZ$93)</f>
        <v>#VALUE!</v>
      </c>
      <c r="AS11" s="0" t="e">
        <f aca="false">SUMIF('math scores'!#ref!,Test!$C11,'math scores'!#ref!)</f>
        <v>#VALUE!</v>
      </c>
      <c r="AT11" s="0" t="e">
        <f aca="false">SUMIF('math scores'!#ref!,Test!$C11,'math scores'!#ref!)</f>
        <v>#VALUE!</v>
      </c>
      <c r="AU11" s="0" t="e">
        <f aca="false">SUMIF('math scores'!#ref!,Test!$C11,'math scores'!#ref!)</f>
        <v>#VALUE!</v>
      </c>
      <c r="AV11" s="0" t="e">
        <f aca="false">SUMIF('math scores'!#ref!,Test!$C11,'math scores'!#ref!)</f>
        <v>#VALUE!</v>
      </c>
      <c r="AW11" s="0" t="e">
        <f aca="false">SUMIF('math scores'!#ref!,Test!$C11,'math scores'!#ref!)</f>
        <v>#VALUE!</v>
      </c>
      <c r="AX11" s="0" t="e">
        <f aca="false">SUMIF('math scores'!#ref!,Test!$C11,'math scores'!#ref!)</f>
        <v>#VALUE!</v>
      </c>
      <c r="AY11" s="0" t="e">
        <f aca="false">SUMIF('math scores'!#ref!,Test!$C11,'math scores'!#ref!)</f>
        <v>#VALUE!</v>
      </c>
      <c r="AZ11" s="0" t="e">
        <f aca="false">SUMIF('math scores'!#ref!,Test!$C11,'math scores'!#ref!)</f>
        <v>#VALUE!</v>
      </c>
      <c r="BA11" s="0" t="e">
        <f aca="false">SUMIF('math scores'!#ref!,Test!$C11,'math scores'!#ref!)</f>
        <v>#VALUE!</v>
      </c>
      <c r="BB11" s="0" t="e">
        <f aca="false">SUMIF('math scores'!#ref!,Test!$C11,'math scores'!#ref!)</f>
        <v>#VALUE!</v>
      </c>
      <c r="BC11" s="0" t="e">
        <f aca="false">SUMIF('math scores'!#ref!,Test!$C11,'math scores'!#ref!)</f>
        <v>#VALUE!</v>
      </c>
      <c r="BD11" s="0" t="e">
        <f aca="false">SUMIF('math scores'!#ref!,Test!$C11,'math scores'!#ref!)</f>
        <v>#VALUE!</v>
      </c>
      <c r="BE11" s="0" t="e">
        <f aca="false">SUMIF('math scores'!#ref!,Test!$C11,'math scores'!#ref!)</f>
        <v>#VALUE!</v>
      </c>
      <c r="BF11" s="0" t="e">
        <f aca="false">SUMIF('math scores'!#ref!,Test!$C11,'math scores'!#ref!)</f>
        <v>#VALUE!</v>
      </c>
      <c r="BG11" s="0" t="e">
        <f aca="false">SUMIF('math scores'!#ref!,Test!$C11,'math scores'!#ref!)</f>
        <v>#VALUE!</v>
      </c>
      <c r="BH11" s="0" t="e">
        <f aca="false">SUMIF('math scores'!#ref!,Test!$C11,'math scores'!#ref!)</f>
        <v>#VALUE!</v>
      </c>
      <c r="BI11" s="0" t="e">
        <f aca="false">SUMIF('math scores'!#ref!,Test!$C11,'math scores'!#ref!)</f>
        <v>#VALUE!</v>
      </c>
      <c r="BJ11" s="0" t="e">
        <f aca="false">SUMIF('math scores'!#ref!,Test!$C11,'math scores'!#ref!)</f>
        <v>#VALUE!</v>
      </c>
      <c r="BK11" s="0" t="e">
        <f aca="false">SUMIF('math scores'!#ref!,Test!$C11,'math scores'!#ref!)</f>
        <v>#VALUE!</v>
      </c>
      <c r="BL11" s="0" t="e">
        <f aca="false">SUMIF('math scores'!#ref!,Test!$C11,'math scores'!#ref!)</f>
        <v>#VALUE!</v>
      </c>
      <c r="BM11" s="0" t="e">
        <f aca="false">SUMIF('math scores'!#ref!,Test!$C11,'math scores'!#ref!)</f>
        <v>#VALUE!</v>
      </c>
      <c r="BN11" s="0" t="e">
        <f aca="false">SUMIF('math scores'!#ref!,Test!$C11,'math scores'!#ref!)</f>
        <v>#VALUE!</v>
      </c>
      <c r="BO11" s="0" t="e">
        <f aca="false">SUMIF('math scores'!#ref!,Test!$C11,'Math Scores'!BA$9:BA$93)</f>
        <v>#VALUE!</v>
      </c>
      <c r="BP11" s="0" t="e">
        <f aca="false">SUMIF('math scores'!#ref!,Test!$C11,'Math Scores'!BB$9:BB$93)</f>
        <v>#VALUE!</v>
      </c>
      <c r="BQ11" s="0" t="e">
        <f aca="false">SUMIF('math scores'!#ref!,Test!$C11,'Math Scores'!BC$9:BC$93)</f>
        <v>#VALUE!</v>
      </c>
      <c r="BR11" s="0" t="e">
        <f aca="false">SUMIF('math scores'!#ref!,Test!$C11,'Math Scores'!BD$9:BD$93)</f>
        <v>#VALUE!</v>
      </c>
      <c r="BS11" s="0" t="e">
        <f aca="false">SUMIF('math scores'!#ref!,Test!$C11,'Math Scores'!BN$9:BN$93)</f>
        <v>#VALUE!</v>
      </c>
      <c r="BT11" s="0" t="e">
        <f aca="false">SUMIF('math scores'!#ref!,Test!$C11,'Math Scores'!BO$9:BO$93)</f>
        <v>#VALUE!</v>
      </c>
      <c r="BU11" s="0" t="e">
        <f aca="false">SUMIF('math scores'!#ref!,Test!$C11,'Math Scores'!BP$9:BP$93)</f>
        <v>#VALUE!</v>
      </c>
      <c r="BV11" s="0" t="e">
        <f aca="false">SUMIF('math scores'!#ref!,Test!$C11,'Math Scores'!BQ$9:BQ$93)</f>
        <v>#VALUE!</v>
      </c>
      <c r="BW11" s="0" t="e">
        <f aca="false">SUMIF('math scores'!#ref!,Test!$C11,'Math Scores'!BR$9:BR$93)</f>
        <v>#VALUE!</v>
      </c>
      <c r="BX11" s="0" t="e">
        <f aca="false">SUMIF('math scores'!#ref!,Test!$C11,'Math Scores'!BS$9:BS$93)</f>
        <v>#VALUE!</v>
      </c>
      <c r="BY11" s="0" t="e">
        <f aca="false">SUMIF('math scores'!#ref!,Test!$C11,'Math Scores'!BT$9:BT$93)</f>
        <v>#VALUE!</v>
      </c>
      <c r="BZ11" s="0" t="e">
        <f aca="false">SUMIF('math scores'!#ref!,Test!$C11,'Math Scores'!BU$9:BU$93)</f>
        <v>#VALUE!</v>
      </c>
      <c r="CA11" s="0" t="e">
        <f aca="false">SUMIF('math scores'!#ref!,Test!$C11,'Math Scores'!BV$9:BV$93)</f>
        <v>#VALUE!</v>
      </c>
      <c r="CB11" s="0" t="e">
        <f aca="false">SUMIF('math scores'!#ref!,Test!$C11,'Math Scores'!BW$9:BW$93)</f>
        <v>#VALUE!</v>
      </c>
      <c r="CC11" s="0" t="e">
        <f aca="false">SUMIF('math scores'!#ref!,Test!$C11,'Math Scores'!BX$9:BX$93)</f>
        <v>#VALUE!</v>
      </c>
      <c r="CD11" s="0" t="e">
        <f aca="false">SUMIF('math scores'!#ref!,Test!$C11,'Math Scores'!BY$9:BY$93)</f>
        <v>#VALUE!</v>
      </c>
      <c r="CE11" s="0" t="e">
        <f aca="false">SUMIF('math scores'!#ref!,Test!$C11,'math scores'!#ref!)</f>
        <v>#VALUE!</v>
      </c>
      <c r="CF11" s="0" t="e">
        <f aca="false">SUMIF('math scores'!#ref!,Test!$C11,'math scores'!#ref!)</f>
        <v>#VALUE!</v>
      </c>
      <c r="CG11" s="0" t="e">
        <f aca="false">SUMIF('math scores'!#ref!,Test!$C11,'math scores'!#ref!)</f>
        <v>#VALUE!</v>
      </c>
      <c r="CH11" s="0" t="e">
        <f aca="false">SUMIF('math scores'!#ref!,Test!$C11,'math scores'!#ref!)</f>
        <v>#VALUE!</v>
      </c>
      <c r="CI11" s="0" t="e">
        <f aca="false">SUMIF('math scores'!#ref!,Test!$C11,'math scores'!#ref!)</f>
        <v>#VALUE!</v>
      </c>
      <c r="CJ11" s="0" t="e">
        <f aca="false">SUMIF('math scores'!#ref!,Test!$C11,'math scores'!#ref!)</f>
        <v>#VALUE!</v>
      </c>
      <c r="CK11" s="0" t="e">
        <f aca="false">SUMIF('math scores'!#ref!,Test!$C11,'math scores'!#ref!)</f>
        <v>#VALUE!</v>
      </c>
      <c r="CL11" s="0" t="e">
        <f aca="false">SUMIF('math scores'!#ref!,Test!$C11,'math scores'!#ref!)</f>
        <v>#VALUE!</v>
      </c>
      <c r="CM11" s="0" t="e">
        <f aca="false">SUMIF('math scores'!#ref!,Test!$C11,'math scores'!#ref!)</f>
        <v>#VALUE!</v>
      </c>
      <c r="CN11" s="0" t="e">
        <f aca="false">SUMIF('math scores'!#ref!,Test!$C11,'math scores'!#ref!)</f>
        <v>#VALUE!</v>
      </c>
      <c r="CO11" s="0" t="e">
        <f aca="false">SUMIF('math scores'!#ref!,Test!$C11,'math scores'!#ref!)</f>
        <v>#VALUE!</v>
      </c>
      <c r="CP11" s="0" t="e">
        <f aca="false">SUMIF('math scores'!#ref!,Test!$C11,'math scores'!#ref!)</f>
        <v>#VALUE!</v>
      </c>
      <c r="CQ11" s="0" t="e">
        <f aca="false">SUMIF('math scores'!#ref!,Test!$C11,'math scores'!#ref!)</f>
        <v>#VALUE!</v>
      </c>
      <c r="CR11" s="0" t="e">
        <f aca="false">SUMIF('math scores'!#ref!,Test!$C11,'math scores'!#ref!)</f>
        <v>#VALUE!</v>
      </c>
      <c r="CS11" s="0" t="e">
        <f aca="false">SUMIF('math scores'!#ref!,Test!$C11,'math scores'!#ref!)</f>
        <v>#VALUE!</v>
      </c>
      <c r="CT11" s="0" t="e">
        <f aca="false">SUMIF('math scores'!#ref!,Test!$C11,'math scores'!#ref!)</f>
        <v>#VALUE!</v>
      </c>
      <c r="CU11" s="0" t="e">
        <f aca="false">SUMIF('math scores'!#ref!,Test!$C11,'math scores'!#ref!)</f>
        <v>#VALUE!</v>
      </c>
      <c r="CV11" s="0" t="e">
        <f aca="false">SUMIF('math scores'!#ref!,Test!$C11,'math scores'!#ref!)</f>
        <v>#VALUE!</v>
      </c>
      <c r="CW11" s="0" t="e">
        <f aca="false">SUMIF('math scores'!#ref!,Test!$C11,'math scores'!#ref!)</f>
        <v>#VALUE!</v>
      </c>
      <c r="CX11" s="0" t="e">
        <f aca="false">SUMIF('math scores'!#ref!,Test!$C11,'math scores'!#ref!)</f>
        <v>#VALUE!</v>
      </c>
    </row>
    <row r="12" customFormat="false" ht="12.75" hidden="false" customHeight="false" outlineLevel="0" collapsed="false">
      <c r="A12" s="0" t="n">
        <f aca="false">$A$3</f>
        <v>0</v>
      </c>
      <c r="B12" s="775" t="n">
        <f aca="false">X$4</f>
        <v>5</v>
      </c>
      <c r="C12" s="0" t="n">
        <v>1</v>
      </c>
      <c r="D12" s="0" t="e">
        <f aca="false">SUMIF('math scores'!#ref!,Test!$C12,'Math Scores'!F$9:F$93)</f>
        <v>#VALUE!</v>
      </c>
      <c r="E12" s="0" t="e">
        <f aca="false">SUMIF('math scores'!#ref!,Test!$C12,'Math Scores'!Q$9:Q$93)</f>
        <v>#VALUE!</v>
      </c>
      <c r="F12" s="0" t="e">
        <f aca="false">SUMIF('math scores'!#ref!,Test!$C12,'Math Scores'!R$9:R$93)</f>
        <v>#VALUE!</v>
      </c>
      <c r="G12" s="0" t="e">
        <f aca="false">SUMIF('math scores'!#ref!,Test!$C12,'Math Scores'!S$9:S$93)</f>
        <v>#VALUE!</v>
      </c>
      <c r="H12" s="0" t="e">
        <f aca="false">SUMIF('math scores'!#ref!,Test!$C12,'Math Scores'!T$9:T$93)</f>
        <v>#VALUE!</v>
      </c>
      <c r="I12" s="0" t="e">
        <f aca="false">SUMIF('math scores'!#ref!,Test!$C12,'math scores'!#ref!)</f>
        <v>#VALUE!</v>
      </c>
      <c r="J12" s="0" t="e">
        <f aca="false">SUMIF('math scores'!#ref!,Test!$C12,'math scores'!#ref!)</f>
        <v>#VALUE!</v>
      </c>
      <c r="K12" s="0" t="e">
        <f aca="false">SUMIF('math scores'!#ref!,Test!$C12,'math scores'!#ref!)</f>
        <v>#VALUE!</v>
      </c>
      <c r="L12" s="0" t="e">
        <f aca="false">SUMIF('math scores'!#ref!,Test!$C12,'math scores'!#ref!)</f>
        <v>#VALUE!</v>
      </c>
      <c r="M12" s="0" t="e">
        <f aca="false">SUMIF('math scores'!#ref!,Test!$C12,'math scores'!#ref!)</f>
        <v>#VALUE!</v>
      </c>
      <c r="N12" s="0" t="e">
        <f aca="false">SUMIF('math scores'!#ref!,Test!$C12,'math scores'!#ref!)</f>
        <v>#VALUE!</v>
      </c>
      <c r="O12" s="0" t="e">
        <f aca="false">SUMIF('math scores'!#ref!,Test!$C12,'math scores'!#ref!)</f>
        <v>#VALUE!</v>
      </c>
      <c r="P12" s="0" t="e">
        <f aca="false">SUMIF('math scores'!#ref!,Test!$C12,'Math Scores'!U$9:U$93)</f>
        <v>#VALUE!</v>
      </c>
      <c r="Q12" s="0" t="e">
        <f aca="false">SUMIF('math scores'!#ref!,Test!$C12,'Math Scores'!V$9:V$93)</f>
        <v>#VALUE!</v>
      </c>
      <c r="R12" s="0" t="e">
        <f aca="false">SUMIF('math scores'!#ref!,Test!$C12,'Math Scores'!W$9:W$93)</f>
        <v>#VALUE!</v>
      </c>
      <c r="S12" s="0" t="e">
        <f aca="false">SUMIF('math scores'!#ref!,Test!$C12,'Math Scores'!X$9:X$93)</f>
        <v>#VALUE!</v>
      </c>
      <c r="T12" s="0" t="e">
        <f aca="false">SUMIF('math scores'!#ref!,Test!$C12,'math scores'!#ref!)</f>
        <v>#VALUE!</v>
      </c>
      <c r="U12" s="0" t="e">
        <f aca="false">SUMIF('math scores'!#ref!,Test!$C12,'math scores'!#ref!)</f>
        <v>#VALUE!</v>
      </c>
      <c r="V12" s="0" t="e">
        <f aca="false">SUMIF('math scores'!#ref!,Test!$C12,'math scores'!#ref!)</f>
        <v>#VALUE!</v>
      </c>
      <c r="W12" s="0" t="e">
        <f aca="false">SUMIF('math scores'!#ref!,Test!$C12,'math scores'!#ref!)</f>
        <v>#VALUE!</v>
      </c>
      <c r="X12" s="0" t="e">
        <f aca="false">SUMIF('math scores'!#ref!,Test!$C12,'math scores'!#ref!)</f>
        <v>#VALUE!</v>
      </c>
      <c r="Y12" s="0" t="e">
        <f aca="false">SUMIF('math scores'!#ref!,Test!$C12,'math scores'!#ref!)</f>
        <v>#VALUE!</v>
      </c>
      <c r="Z12" s="0" t="e">
        <f aca="false">SUMIF('math scores'!#ref!,Test!$C12,'math scores'!#ref!)</f>
        <v>#VALUE!</v>
      </c>
      <c r="AA12" s="0" t="e">
        <f aca="false">SUMIF('math scores'!#ref!,Test!$C12,'math scores'!#ref!)</f>
        <v>#VALUE!</v>
      </c>
      <c r="AB12" s="0" t="e">
        <f aca="false">SUMIF('math scores'!#ref!,Test!$C12,'math scores'!#ref!)</f>
        <v>#VALUE!</v>
      </c>
      <c r="AC12" s="0" t="e">
        <f aca="false">SUMIF('math scores'!#ref!,Test!$C12,'math scores'!#ref!)</f>
        <v>#VALUE!</v>
      </c>
      <c r="AD12" s="0" t="e">
        <f aca="false">SUMIF('math scores'!#ref!,Test!$C12,'Math Scores'!AD$9:AD$93)</f>
        <v>#VALUE!</v>
      </c>
      <c r="AE12" s="0" t="e">
        <f aca="false">SUMIF('math scores'!#ref!,Test!$C12,'Math Scores'!AE$9:AE$93)</f>
        <v>#VALUE!</v>
      </c>
      <c r="AF12" s="0" t="e">
        <f aca="false">SUMIF('math scores'!#ref!,Test!$C12,'Math Scores'!AF$9:AF$93)</f>
        <v>#VALUE!</v>
      </c>
      <c r="AG12" s="0" t="e">
        <f aca="false">SUMIF('math scores'!#ref!,Test!$C12,'Math Scores'!AG$9:AG$93)</f>
        <v>#VALUE!</v>
      </c>
      <c r="AH12" s="0" t="e">
        <f aca="false">SUMIF('math scores'!#ref!,Test!$C12,'Math Scores'!AH$9:AH$93)</f>
        <v>#VALUE!</v>
      </c>
      <c r="AI12" s="0" t="e">
        <f aca="false">SUMIF('math scores'!#ref!,Test!$C12,'Math Scores'!AQ$9:AQ$93)</f>
        <v>#VALUE!</v>
      </c>
      <c r="AJ12" s="0" t="e">
        <f aca="false">SUMIF('math scores'!#ref!,Test!$C12,'Math Scores'!AR$9:AR$93)</f>
        <v>#VALUE!</v>
      </c>
      <c r="AK12" s="0" t="e">
        <f aca="false">SUMIF('math scores'!#ref!,Test!$C12,'Math Scores'!AS$9:AS$93)</f>
        <v>#VALUE!</v>
      </c>
      <c r="AL12" s="0" t="e">
        <f aca="false">SUMIF('math scores'!#ref!,Test!$C12,'Math Scores'!AT$9:AT$93)</f>
        <v>#VALUE!</v>
      </c>
      <c r="AM12" s="0" t="e">
        <f aca="false">SUMIF('math scores'!#ref!,Test!$C12,'Math Scores'!AU$9:AU$93)</f>
        <v>#VALUE!</v>
      </c>
      <c r="AN12" s="0" t="e">
        <f aca="false">SUMIF('math scores'!#ref!,Test!$C12,'Math Scores'!AV$9:AV$93)</f>
        <v>#VALUE!</v>
      </c>
      <c r="AO12" s="0" t="e">
        <f aca="false">SUMIF('math scores'!#ref!,Test!$C12,'Math Scores'!AW$9:AW$93)</f>
        <v>#VALUE!</v>
      </c>
      <c r="AP12" s="0" t="e">
        <f aca="false">SUMIF('math scores'!#ref!,Test!$C12,'Math Scores'!AX$9:AX$93)</f>
        <v>#VALUE!</v>
      </c>
      <c r="AQ12" s="0" t="e">
        <f aca="false">SUMIF('math scores'!#ref!,Test!$C12,'Math Scores'!AY$9:AY$93)</f>
        <v>#VALUE!</v>
      </c>
      <c r="AR12" s="0" t="e">
        <f aca="false">SUMIF('math scores'!#ref!,Test!$C12,'Math Scores'!AZ$9:AZ$93)</f>
        <v>#VALUE!</v>
      </c>
      <c r="AS12" s="0" t="e">
        <f aca="false">SUMIF('math scores'!#ref!,Test!$C12,'math scores'!#ref!)</f>
        <v>#VALUE!</v>
      </c>
      <c r="AT12" s="0" t="e">
        <f aca="false">SUMIF('math scores'!#ref!,Test!$C12,'math scores'!#ref!)</f>
        <v>#VALUE!</v>
      </c>
      <c r="AU12" s="0" t="e">
        <f aca="false">SUMIF('math scores'!#ref!,Test!$C12,'math scores'!#ref!)</f>
        <v>#VALUE!</v>
      </c>
      <c r="AV12" s="0" t="e">
        <f aca="false">SUMIF('math scores'!#ref!,Test!$C12,'math scores'!#ref!)</f>
        <v>#VALUE!</v>
      </c>
      <c r="AW12" s="0" t="e">
        <f aca="false">SUMIF('math scores'!#ref!,Test!$C12,'math scores'!#ref!)</f>
        <v>#VALUE!</v>
      </c>
      <c r="AX12" s="0" t="e">
        <f aca="false">SUMIF('math scores'!#ref!,Test!$C12,'math scores'!#ref!)</f>
        <v>#VALUE!</v>
      </c>
      <c r="AY12" s="0" t="e">
        <f aca="false">SUMIF('math scores'!#ref!,Test!$C12,'math scores'!#ref!)</f>
        <v>#VALUE!</v>
      </c>
      <c r="AZ12" s="0" t="e">
        <f aca="false">SUMIF('math scores'!#ref!,Test!$C12,'math scores'!#ref!)</f>
        <v>#VALUE!</v>
      </c>
      <c r="BA12" s="0" t="e">
        <f aca="false">SUMIF('math scores'!#ref!,Test!$C12,'math scores'!#ref!)</f>
        <v>#VALUE!</v>
      </c>
      <c r="BB12" s="0" t="e">
        <f aca="false">SUMIF('math scores'!#ref!,Test!$C12,'math scores'!#ref!)</f>
        <v>#VALUE!</v>
      </c>
      <c r="BC12" s="0" t="e">
        <f aca="false">SUMIF('math scores'!#ref!,Test!$C12,'math scores'!#ref!)</f>
        <v>#VALUE!</v>
      </c>
      <c r="BD12" s="0" t="e">
        <f aca="false">SUMIF('math scores'!#ref!,Test!$C12,'math scores'!#ref!)</f>
        <v>#VALUE!</v>
      </c>
      <c r="BE12" s="0" t="e">
        <f aca="false">SUMIF('math scores'!#ref!,Test!$C12,'math scores'!#ref!)</f>
        <v>#VALUE!</v>
      </c>
      <c r="BF12" s="0" t="e">
        <f aca="false">SUMIF('math scores'!#ref!,Test!$C12,'math scores'!#ref!)</f>
        <v>#VALUE!</v>
      </c>
      <c r="BG12" s="0" t="e">
        <f aca="false">SUMIF('math scores'!#ref!,Test!$C12,'math scores'!#ref!)</f>
        <v>#VALUE!</v>
      </c>
      <c r="BH12" s="0" t="e">
        <f aca="false">SUMIF('math scores'!#ref!,Test!$C12,'math scores'!#ref!)</f>
        <v>#VALUE!</v>
      </c>
      <c r="BI12" s="0" t="e">
        <f aca="false">SUMIF('math scores'!#ref!,Test!$C12,'math scores'!#ref!)</f>
        <v>#VALUE!</v>
      </c>
      <c r="BJ12" s="0" t="e">
        <f aca="false">SUMIF('math scores'!#ref!,Test!$C12,'math scores'!#ref!)</f>
        <v>#VALUE!</v>
      </c>
      <c r="BK12" s="0" t="e">
        <f aca="false">SUMIF('math scores'!#ref!,Test!$C12,'math scores'!#ref!)</f>
        <v>#VALUE!</v>
      </c>
      <c r="BL12" s="0" t="e">
        <f aca="false">SUMIF('math scores'!#ref!,Test!$C12,'math scores'!#ref!)</f>
        <v>#VALUE!</v>
      </c>
      <c r="BM12" s="0" t="e">
        <f aca="false">SUMIF('math scores'!#ref!,Test!$C12,'math scores'!#ref!)</f>
        <v>#VALUE!</v>
      </c>
      <c r="BN12" s="0" t="e">
        <f aca="false">SUMIF('math scores'!#ref!,Test!$C12,'math scores'!#ref!)</f>
        <v>#VALUE!</v>
      </c>
      <c r="BO12" s="0" t="e">
        <f aca="false">SUMIF('math scores'!#ref!,Test!$C12,'Math Scores'!BA$9:BA$93)</f>
        <v>#VALUE!</v>
      </c>
      <c r="BP12" s="0" t="e">
        <f aca="false">SUMIF('math scores'!#ref!,Test!$C12,'Math Scores'!BB$9:BB$93)</f>
        <v>#VALUE!</v>
      </c>
      <c r="BQ12" s="0" t="e">
        <f aca="false">SUMIF('math scores'!#ref!,Test!$C12,'Math Scores'!BC$9:BC$93)</f>
        <v>#VALUE!</v>
      </c>
      <c r="BR12" s="0" t="e">
        <f aca="false">SUMIF('math scores'!#ref!,Test!$C12,'Math Scores'!BD$9:BD$93)</f>
        <v>#VALUE!</v>
      </c>
      <c r="BS12" s="0" t="e">
        <f aca="false">SUMIF('math scores'!#ref!,Test!$C12,'Math Scores'!BN$9:BN$93)</f>
        <v>#VALUE!</v>
      </c>
      <c r="BT12" s="0" t="e">
        <f aca="false">SUMIF('math scores'!#ref!,Test!$C12,'Math Scores'!BO$9:BO$93)</f>
        <v>#VALUE!</v>
      </c>
      <c r="BU12" s="0" t="e">
        <f aca="false">SUMIF('math scores'!#ref!,Test!$C12,'Math Scores'!BP$9:BP$93)</f>
        <v>#VALUE!</v>
      </c>
      <c r="BV12" s="0" t="e">
        <f aca="false">SUMIF('math scores'!#ref!,Test!$C12,'Math Scores'!BQ$9:BQ$93)</f>
        <v>#VALUE!</v>
      </c>
      <c r="BW12" s="0" t="e">
        <f aca="false">SUMIF('math scores'!#ref!,Test!$C12,'Math Scores'!BR$9:BR$93)</f>
        <v>#VALUE!</v>
      </c>
      <c r="BX12" s="0" t="e">
        <f aca="false">SUMIF('math scores'!#ref!,Test!$C12,'Math Scores'!BS$9:BS$93)</f>
        <v>#VALUE!</v>
      </c>
      <c r="BY12" s="0" t="e">
        <f aca="false">SUMIF('math scores'!#ref!,Test!$C12,'Math Scores'!BT$9:BT$93)</f>
        <v>#VALUE!</v>
      </c>
      <c r="BZ12" s="0" t="e">
        <f aca="false">SUMIF('math scores'!#ref!,Test!$C12,'Math Scores'!BU$9:BU$93)</f>
        <v>#VALUE!</v>
      </c>
      <c r="CA12" s="0" t="e">
        <f aca="false">SUMIF('math scores'!#ref!,Test!$C12,'Math Scores'!BV$9:BV$93)</f>
        <v>#VALUE!</v>
      </c>
      <c r="CB12" s="0" t="e">
        <f aca="false">SUMIF('math scores'!#ref!,Test!$C12,'Math Scores'!BW$9:BW$93)</f>
        <v>#VALUE!</v>
      </c>
      <c r="CC12" s="0" t="e">
        <f aca="false">SUMIF('math scores'!#ref!,Test!$C12,'Math Scores'!BX$9:BX$93)</f>
        <v>#VALUE!</v>
      </c>
      <c r="CD12" s="0" t="e">
        <f aca="false">SUMIF('math scores'!#ref!,Test!$C12,'Math Scores'!BY$9:BY$93)</f>
        <v>#VALUE!</v>
      </c>
      <c r="CE12" s="0" t="e">
        <f aca="false">SUMIF('math scores'!#ref!,Test!$C12,'math scores'!#ref!)</f>
        <v>#VALUE!</v>
      </c>
      <c r="CF12" s="0" t="e">
        <f aca="false">SUMIF('math scores'!#ref!,Test!$C12,'math scores'!#ref!)</f>
        <v>#VALUE!</v>
      </c>
      <c r="CG12" s="0" t="e">
        <f aca="false">SUMIF('math scores'!#ref!,Test!$C12,'math scores'!#ref!)</f>
        <v>#VALUE!</v>
      </c>
      <c r="CH12" s="0" t="e">
        <f aca="false">SUMIF('math scores'!#ref!,Test!$C12,'math scores'!#ref!)</f>
        <v>#VALUE!</v>
      </c>
      <c r="CI12" s="0" t="e">
        <f aca="false">SUMIF('math scores'!#ref!,Test!$C12,'math scores'!#ref!)</f>
        <v>#VALUE!</v>
      </c>
      <c r="CJ12" s="0" t="e">
        <f aca="false">SUMIF('math scores'!#ref!,Test!$C12,'math scores'!#ref!)</f>
        <v>#VALUE!</v>
      </c>
      <c r="CK12" s="0" t="e">
        <f aca="false">SUMIF('math scores'!#ref!,Test!$C12,'math scores'!#ref!)</f>
        <v>#VALUE!</v>
      </c>
      <c r="CL12" s="0" t="e">
        <f aca="false">SUMIF('math scores'!#ref!,Test!$C12,'math scores'!#ref!)</f>
        <v>#VALUE!</v>
      </c>
      <c r="CM12" s="0" t="e">
        <f aca="false">SUMIF('math scores'!#ref!,Test!$C12,'math scores'!#ref!)</f>
        <v>#VALUE!</v>
      </c>
      <c r="CN12" s="0" t="e">
        <f aca="false">SUMIF('math scores'!#ref!,Test!$C12,'math scores'!#ref!)</f>
        <v>#VALUE!</v>
      </c>
      <c r="CO12" s="0" t="e">
        <f aca="false">SUMIF('math scores'!#ref!,Test!$C12,'math scores'!#ref!)</f>
        <v>#VALUE!</v>
      </c>
      <c r="CP12" s="0" t="e">
        <f aca="false">SUMIF('math scores'!#ref!,Test!$C12,'math scores'!#ref!)</f>
        <v>#VALUE!</v>
      </c>
      <c r="CQ12" s="0" t="e">
        <f aca="false">SUMIF('math scores'!#ref!,Test!$C12,'math scores'!#ref!)</f>
        <v>#VALUE!</v>
      </c>
      <c r="CR12" s="0" t="e">
        <f aca="false">SUMIF('math scores'!#ref!,Test!$C12,'math scores'!#ref!)</f>
        <v>#VALUE!</v>
      </c>
      <c r="CS12" s="0" t="e">
        <f aca="false">SUMIF('math scores'!#ref!,Test!$C12,'math scores'!#ref!)</f>
        <v>#VALUE!</v>
      </c>
      <c r="CT12" s="0" t="e">
        <f aca="false">SUMIF('math scores'!#ref!,Test!$C12,'math scores'!#ref!)</f>
        <v>#VALUE!</v>
      </c>
      <c r="CU12" s="0" t="e">
        <f aca="false">SUMIF('math scores'!#ref!,Test!$C12,'math scores'!#ref!)</f>
        <v>#VALUE!</v>
      </c>
      <c r="CV12" s="0" t="e">
        <f aca="false">SUMIF('math scores'!#ref!,Test!$C12,'math scores'!#ref!)</f>
        <v>#VALUE!</v>
      </c>
      <c r="CW12" s="0" t="e">
        <f aca="false">SUMIF('math scores'!#ref!,Test!$C12,'math scores'!#ref!)</f>
        <v>#VALUE!</v>
      </c>
      <c r="CX12" s="0" t="e">
        <f aca="false">SUMIF('math scores'!#ref!,Test!$C12,'math scores'!#ref!)</f>
        <v>#VALUE!</v>
      </c>
    </row>
    <row r="13" customFormat="false" ht="12.75" hidden="false" customHeight="false" outlineLevel="0" collapsed="false">
      <c r="A13" s="0" t="n">
        <f aca="false">$A$3</f>
        <v>0</v>
      </c>
      <c r="B13" s="775" t="n">
        <f aca="false">Y$4</f>
        <v>2</v>
      </c>
      <c r="C13" s="0" t="n">
        <v>1.5</v>
      </c>
      <c r="D13" s="0" t="e">
        <f aca="false">SUMIF('math scores'!#ref!,Test!$C13,'Math Scores'!F$9:F$93)</f>
        <v>#VALUE!</v>
      </c>
      <c r="E13" s="0" t="e">
        <f aca="false">SUMIF('math scores'!#ref!,Test!$C13,'Math Scores'!Q$9:Q$93)</f>
        <v>#VALUE!</v>
      </c>
      <c r="F13" s="0" t="e">
        <f aca="false">SUMIF('math scores'!#ref!,Test!$C13,'Math Scores'!R$9:R$93)</f>
        <v>#VALUE!</v>
      </c>
      <c r="G13" s="0" t="e">
        <f aca="false">SUMIF('math scores'!#ref!,Test!$C13,'Math Scores'!S$9:S$93)</f>
        <v>#VALUE!</v>
      </c>
      <c r="H13" s="0" t="e">
        <f aca="false">SUMIF('math scores'!#ref!,Test!$C13,'Math Scores'!T$9:T$93)</f>
        <v>#VALUE!</v>
      </c>
      <c r="I13" s="0" t="e">
        <f aca="false">SUMIF('math scores'!#ref!,Test!$C13,'math scores'!#ref!)</f>
        <v>#VALUE!</v>
      </c>
      <c r="J13" s="0" t="e">
        <f aca="false">SUMIF('math scores'!#ref!,Test!$C13,'math scores'!#ref!)</f>
        <v>#VALUE!</v>
      </c>
      <c r="K13" s="0" t="e">
        <f aca="false">SUMIF('math scores'!#ref!,Test!$C13,'math scores'!#ref!)</f>
        <v>#VALUE!</v>
      </c>
      <c r="L13" s="0" t="e">
        <f aca="false">SUMIF('math scores'!#ref!,Test!$C13,'math scores'!#ref!)</f>
        <v>#VALUE!</v>
      </c>
      <c r="M13" s="0" t="e">
        <f aca="false">SUMIF('math scores'!#ref!,Test!$C13,'math scores'!#ref!)</f>
        <v>#VALUE!</v>
      </c>
      <c r="N13" s="0" t="e">
        <f aca="false">SUMIF('math scores'!#ref!,Test!$C13,'math scores'!#ref!)</f>
        <v>#VALUE!</v>
      </c>
      <c r="O13" s="0" t="e">
        <f aca="false">SUMIF('math scores'!#ref!,Test!$C13,'math scores'!#ref!)</f>
        <v>#VALUE!</v>
      </c>
      <c r="P13" s="0" t="e">
        <f aca="false">SUMIF('math scores'!#ref!,Test!$C13,'Math Scores'!U$9:U$93)</f>
        <v>#VALUE!</v>
      </c>
      <c r="Q13" s="0" t="e">
        <f aca="false">SUMIF('math scores'!#ref!,Test!$C13,'Math Scores'!V$9:V$93)</f>
        <v>#VALUE!</v>
      </c>
      <c r="R13" s="0" t="e">
        <f aca="false">SUMIF('math scores'!#ref!,Test!$C13,'Math Scores'!W$9:W$93)</f>
        <v>#VALUE!</v>
      </c>
      <c r="S13" s="0" t="e">
        <f aca="false">SUMIF('math scores'!#ref!,Test!$C13,'Math Scores'!X$9:X$93)</f>
        <v>#VALUE!</v>
      </c>
      <c r="T13" s="0" t="e">
        <f aca="false">SUMIF('math scores'!#ref!,Test!$C13,'math scores'!#ref!)</f>
        <v>#VALUE!</v>
      </c>
      <c r="U13" s="0" t="e">
        <f aca="false">SUMIF('math scores'!#ref!,Test!$C13,'math scores'!#ref!)</f>
        <v>#VALUE!</v>
      </c>
      <c r="V13" s="0" t="e">
        <f aca="false">SUMIF('math scores'!#ref!,Test!$C13,'math scores'!#ref!)</f>
        <v>#VALUE!</v>
      </c>
      <c r="W13" s="0" t="e">
        <f aca="false">SUMIF('math scores'!#ref!,Test!$C13,'math scores'!#ref!)</f>
        <v>#VALUE!</v>
      </c>
      <c r="X13" s="0" t="e">
        <f aca="false">SUMIF('math scores'!#ref!,Test!$C13,'math scores'!#ref!)</f>
        <v>#VALUE!</v>
      </c>
      <c r="Y13" s="0" t="e">
        <f aca="false">SUMIF('math scores'!#ref!,Test!$C13,'math scores'!#ref!)</f>
        <v>#VALUE!</v>
      </c>
      <c r="Z13" s="0" t="e">
        <f aca="false">SUMIF('math scores'!#ref!,Test!$C13,'math scores'!#ref!)</f>
        <v>#VALUE!</v>
      </c>
      <c r="AA13" s="0" t="e">
        <f aca="false">SUMIF('math scores'!#ref!,Test!$C13,'math scores'!#ref!)</f>
        <v>#VALUE!</v>
      </c>
      <c r="AB13" s="0" t="e">
        <f aca="false">SUMIF('math scores'!#ref!,Test!$C13,'math scores'!#ref!)</f>
        <v>#VALUE!</v>
      </c>
      <c r="AC13" s="0" t="e">
        <f aca="false">SUMIF('math scores'!#ref!,Test!$C13,'math scores'!#ref!)</f>
        <v>#VALUE!</v>
      </c>
      <c r="AD13" s="0" t="e">
        <f aca="false">SUMIF('math scores'!#ref!,Test!$C13,'Math Scores'!AD$9:AD$93)</f>
        <v>#VALUE!</v>
      </c>
      <c r="AE13" s="0" t="e">
        <f aca="false">SUMIF('math scores'!#ref!,Test!$C13,'Math Scores'!AE$9:AE$93)</f>
        <v>#VALUE!</v>
      </c>
      <c r="AF13" s="0" t="e">
        <f aca="false">SUMIF('math scores'!#ref!,Test!$C13,'Math Scores'!AF$9:AF$93)</f>
        <v>#VALUE!</v>
      </c>
      <c r="AG13" s="0" t="e">
        <f aca="false">SUMIF('math scores'!#ref!,Test!$C13,'Math Scores'!AG$9:AG$93)</f>
        <v>#VALUE!</v>
      </c>
      <c r="AH13" s="0" t="e">
        <f aca="false">SUMIF('math scores'!#ref!,Test!$C13,'Math Scores'!AH$9:AH$93)</f>
        <v>#VALUE!</v>
      </c>
      <c r="AI13" s="0" t="e">
        <f aca="false">SUMIF('math scores'!#ref!,Test!$C13,'Math Scores'!AQ$9:AQ$93)</f>
        <v>#VALUE!</v>
      </c>
      <c r="AJ13" s="0" t="e">
        <f aca="false">SUMIF('math scores'!#ref!,Test!$C13,'Math Scores'!AR$9:AR$93)</f>
        <v>#VALUE!</v>
      </c>
      <c r="AK13" s="0" t="e">
        <f aca="false">SUMIF('math scores'!#ref!,Test!$C13,'Math Scores'!AS$9:AS$93)</f>
        <v>#VALUE!</v>
      </c>
      <c r="AL13" s="0" t="e">
        <f aca="false">SUMIF('math scores'!#ref!,Test!$C13,'Math Scores'!AT$9:AT$93)</f>
        <v>#VALUE!</v>
      </c>
      <c r="AM13" s="0" t="e">
        <f aca="false">SUMIF('math scores'!#ref!,Test!$C13,'Math Scores'!AU$9:AU$93)</f>
        <v>#VALUE!</v>
      </c>
      <c r="AN13" s="0" t="e">
        <f aca="false">SUMIF('math scores'!#ref!,Test!$C13,'Math Scores'!AV$9:AV$93)</f>
        <v>#VALUE!</v>
      </c>
      <c r="AO13" s="0" t="e">
        <f aca="false">SUMIF('math scores'!#ref!,Test!$C13,'Math Scores'!AW$9:AW$93)</f>
        <v>#VALUE!</v>
      </c>
      <c r="AP13" s="0" t="e">
        <f aca="false">SUMIF('math scores'!#ref!,Test!$C13,'Math Scores'!AX$9:AX$93)</f>
        <v>#VALUE!</v>
      </c>
      <c r="AQ13" s="0" t="e">
        <f aca="false">SUMIF('math scores'!#ref!,Test!$C13,'Math Scores'!AY$9:AY$93)</f>
        <v>#VALUE!</v>
      </c>
      <c r="AR13" s="0" t="e">
        <f aca="false">SUMIF('math scores'!#ref!,Test!$C13,'Math Scores'!AZ$9:AZ$93)</f>
        <v>#VALUE!</v>
      </c>
      <c r="AS13" s="0" t="e">
        <f aca="false">SUMIF('math scores'!#ref!,Test!$C13,'math scores'!#ref!)</f>
        <v>#VALUE!</v>
      </c>
      <c r="AT13" s="0" t="e">
        <f aca="false">SUMIF('math scores'!#ref!,Test!$C13,'math scores'!#ref!)</f>
        <v>#VALUE!</v>
      </c>
      <c r="AU13" s="0" t="e">
        <f aca="false">SUMIF('math scores'!#ref!,Test!$C13,'math scores'!#ref!)</f>
        <v>#VALUE!</v>
      </c>
      <c r="AV13" s="0" t="e">
        <f aca="false">SUMIF('math scores'!#ref!,Test!$C13,'math scores'!#ref!)</f>
        <v>#VALUE!</v>
      </c>
      <c r="AW13" s="0" t="e">
        <f aca="false">SUMIF('math scores'!#ref!,Test!$C13,'math scores'!#ref!)</f>
        <v>#VALUE!</v>
      </c>
      <c r="AX13" s="0" t="e">
        <f aca="false">SUMIF('math scores'!#ref!,Test!$C13,'math scores'!#ref!)</f>
        <v>#VALUE!</v>
      </c>
      <c r="AY13" s="0" t="e">
        <f aca="false">SUMIF('math scores'!#ref!,Test!$C13,'math scores'!#ref!)</f>
        <v>#VALUE!</v>
      </c>
      <c r="AZ13" s="0" t="e">
        <f aca="false">SUMIF('math scores'!#ref!,Test!$C13,'math scores'!#ref!)</f>
        <v>#VALUE!</v>
      </c>
      <c r="BA13" s="0" t="e">
        <f aca="false">SUMIF('math scores'!#ref!,Test!$C13,'math scores'!#ref!)</f>
        <v>#VALUE!</v>
      </c>
      <c r="BB13" s="0" t="e">
        <f aca="false">SUMIF('math scores'!#ref!,Test!$C13,'math scores'!#ref!)</f>
        <v>#VALUE!</v>
      </c>
      <c r="BC13" s="0" t="e">
        <f aca="false">SUMIF('math scores'!#ref!,Test!$C13,'math scores'!#ref!)</f>
        <v>#VALUE!</v>
      </c>
      <c r="BD13" s="0" t="e">
        <f aca="false">SUMIF('math scores'!#ref!,Test!$C13,'math scores'!#ref!)</f>
        <v>#VALUE!</v>
      </c>
      <c r="BE13" s="0" t="e">
        <f aca="false">SUMIF('math scores'!#ref!,Test!$C13,'math scores'!#ref!)</f>
        <v>#VALUE!</v>
      </c>
      <c r="BF13" s="0" t="e">
        <f aca="false">SUMIF('math scores'!#ref!,Test!$C13,'math scores'!#ref!)</f>
        <v>#VALUE!</v>
      </c>
      <c r="BG13" s="0" t="e">
        <f aca="false">SUMIF('math scores'!#ref!,Test!$C13,'math scores'!#ref!)</f>
        <v>#VALUE!</v>
      </c>
      <c r="BH13" s="0" t="e">
        <f aca="false">SUMIF('math scores'!#ref!,Test!$C13,'math scores'!#ref!)</f>
        <v>#VALUE!</v>
      </c>
      <c r="BI13" s="0" t="e">
        <f aca="false">SUMIF('math scores'!#ref!,Test!$C13,'math scores'!#ref!)</f>
        <v>#VALUE!</v>
      </c>
      <c r="BJ13" s="0" t="e">
        <f aca="false">SUMIF('math scores'!#ref!,Test!$C13,'math scores'!#ref!)</f>
        <v>#VALUE!</v>
      </c>
      <c r="BK13" s="0" t="e">
        <f aca="false">SUMIF('math scores'!#ref!,Test!$C13,'math scores'!#ref!)</f>
        <v>#VALUE!</v>
      </c>
      <c r="BL13" s="0" t="e">
        <f aca="false">SUMIF('math scores'!#ref!,Test!$C13,'math scores'!#ref!)</f>
        <v>#VALUE!</v>
      </c>
      <c r="BM13" s="0" t="e">
        <f aca="false">SUMIF('math scores'!#ref!,Test!$C13,'math scores'!#ref!)</f>
        <v>#VALUE!</v>
      </c>
      <c r="BN13" s="0" t="e">
        <f aca="false">SUMIF('math scores'!#ref!,Test!$C13,'math scores'!#ref!)</f>
        <v>#VALUE!</v>
      </c>
      <c r="BO13" s="0" t="e">
        <f aca="false">SUMIF('math scores'!#ref!,Test!$C13,'Math Scores'!BA$9:BA$93)</f>
        <v>#VALUE!</v>
      </c>
      <c r="BP13" s="0" t="e">
        <f aca="false">SUMIF('math scores'!#ref!,Test!$C13,'Math Scores'!BB$9:BB$93)</f>
        <v>#VALUE!</v>
      </c>
      <c r="BQ13" s="0" t="e">
        <f aca="false">SUMIF('math scores'!#ref!,Test!$C13,'Math Scores'!BC$9:BC$93)</f>
        <v>#VALUE!</v>
      </c>
      <c r="BR13" s="0" t="e">
        <f aca="false">SUMIF('math scores'!#ref!,Test!$C13,'Math Scores'!BD$9:BD$93)</f>
        <v>#VALUE!</v>
      </c>
      <c r="BS13" s="0" t="e">
        <f aca="false">SUMIF('math scores'!#ref!,Test!$C13,'Math Scores'!BN$9:BN$93)</f>
        <v>#VALUE!</v>
      </c>
      <c r="BT13" s="0" t="e">
        <f aca="false">SUMIF('math scores'!#ref!,Test!$C13,'Math Scores'!BO$9:BO$93)</f>
        <v>#VALUE!</v>
      </c>
      <c r="BU13" s="0" t="e">
        <f aca="false">SUMIF('math scores'!#ref!,Test!$C13,'Math Scores'!BP$9:BP$93)</f>
        <v>#VALUE!</v>
      </c>
      <c r="BV13" s="0" t="e">
        <f aca="false">SUMIF('math scores'!#ref!,Test!$C13,'Math Scores'!BQ$9:BQ$93)</f>
        <v>#VALUE!</v>
      </c>
      <c r="BW13" s="0" t="e">
        <f aca="false">SUMIF('math scores'!#ref!,Test!$C13,'Math Scores'!BR$9:BR$93)</f>
        <v>#VALUE!</v>
      </c>
      <c r="BX13" s="0" t="e">
        <f aca="false">SUMIF('math scores'!#ref!,Test!$C13,'Math Scores'!BS$9:BS$93)</f>
        <v>#VALUE!</v>
      </c>
      <c r="BY13" s="0" t="e">
        <f aca="false">SUMIF('math scores'!#ref!,Test!$C13,'Math Scores'!BT$9:BT$93)</f>
        <v>#VALUE!</v>
      </c>
      <c r="BZ13" s="0" t="e">
        <f aca="false">SUMIF('math scores'!#ref!,Test!$C13,'Math Scores'!BU$9:BU$93)</f>
        <v>#VALUE!</v>
      </c>
      <c r="CA13" s="0" t="e">
        <f aca="false">SUMIF('math scores'!#ref!,Test!$C13,'Math Scores'!BV$9:BV$93)</f>
        <v>#VALUE!</v>
      </c>
      <c r="CB13" s="0" t="e">
        <f aca="false">SUMIF('math scores'!#ref!,Test!$C13,'Math Scores'!BW$9:BW$93)</f>
        <v>#VALUE!</v>
      </c>
      <c r="CC13" s="0" t="e">
        <f aca="false">SUMIF('math scores'!#ref!,Test!$C13,'Math Scores'!BX$9:BX$93)</f>
        <v>#VALUE!</v>
      </c>
      <c r="CD13" s="0" t="e">
        <f aca="false">SUMIF('math scores'!#ref!,Test!$C13,'Math Scores'!BY$9:BY$93)</f>
        <v>#VALUE!</v>
      </c>
      <c r="CE13" s="0" t="e">
        <f aca="false">SUMIF('math scores'!#ref!,Test!$C13,'math scores'!#ref!)</f>
        <v>#VALUE!</v>
      </c>
      <c r="CF13" s="0" t="e">
        <f aca="false">SUMIF('math scores'!#ref!,Test!$C13,'math scores'!#ref!)</f>
        <v>#VALUE!</v>
      </c>
      <c r="CG13" s="0" t="e">
        <f aca="false">SUMIF('math scores'!#ref!,Test!$C13,'math scores'!#ref!)</f>
        <v>#VALUE!</v>
      </c>
      <c r="CH13" s="0" t="e">
        <f aca="false">SUMIF('math scores'!#ref!,Test!$C13,'math scores'!#ref!)</f>
        <v>#VALUE!</v>
      </c>
      <c r="CI13" s="0" t="e">
        <f aca="false">SUMIF('math scores'!#ref!,Test!$C13,'math scores'!#ref!)</f>
        <v>#VALUE!</v>
      </c>
      <c r="CJ13" s="0" t="e">
        <f aca="false">SUMIF('math scores'!#ref!,Test!$C13,'math scores'!#ref!)</f>
        <v>#VALUE!</v>
      </c>
      <c r="CK13" s="0" t="e">
        <f aca="false">SUMIF('math scores'!#ref!,Test!$C13,'math scores'!#ref!)</f>
        <v>#VALUE!</v>
      </c>
      <c r="CL13" s="0" t="e">
        <f aca="false">SUMIF('math scores'!#ref!,Test!$C13,'math scores'!#ref!)</f>
        <v>#VALUE!</v>
      </c>
      <c r="CM13" s="0" t="e">
        <f aca="false">SUMIF('math scores'!#ref!,Test!$C13,'math scores'!#ref!)</f>
        <v>#VALUE!</v>
      </c>
      <c r="CN13" s="0" t="e">
        <f aca="false">SUMIF('math scores'!#ref!,Test!$C13,'math scores'!#ref!)</f>
        <v>#VALUE!</v>
      </c>
      <c r="CO13" s="0" t="e">
        <f aca="false">SUMIF('math scores'!#ref!,Test!$C13,'math scores'!#ref!)</f>
        <v>#VALUE!</v>
      </c>
      <c r="CP13" s="0" t="e">
        <f aca="false">SUMIF('math scores'!#ref!,Test!$C13,'math scores'!#ref!)</f>
        <v>#VALUE!</v>
      </c>
      <c r="CQ13" s="0" t="e">
        <f aca="false">SUMIF('math scores'!#ref!,Test!$C13,'math scores'!#ref!)</f>
        <v>#VALUE!</v>
      </c>
      <c r="CR13" s="0" t="e">
        <f aca="false">SUMIF('math scores'!#ref!,Test!$C13,'math scores'!#ref!)</f>
        <v>#VALUE!</v>
      </c>
      <c r="CS13" s="0" t="e">
        <f aca="false">SUMIF('math scores'!#ref!,Test!$C13,'math scores'!#ref!)</f>
        <v>#VALUE!</v>
      </c>
      <c r="CT13" s="0" t="e">
        <f aca="false">SUMIF('math scores'!#ref!,Test!$C13,'math scores'!#ref!)</f>
        <v>#VALUE!</v>
      </c>
      <c r="CU13" s="0" t="e">
        <f aca="false">SUMIF('math scores'!#ref!,Test!$C13,'math scores'!#ref!)</f>
        <v>#VALUE!</v>
      </c>
      <c r="CV13" s="0" t="e">
        <f aca="false">SUMIF('math scores'!#ref!,Test!$C13,'math scores'!#ref!)</f>
        <v>#VALUE!</v>
      </c>
      <c r="CW13" s="0" t="e">
        <f aca="false">SUMIF('math scores'!#ref!,Test!$C13,'math scores'!#ref!)</f>
        <v>#VALUE!</v>
      </c>
      <c r="CX13" s="0" t="e">
        <f aca="false">SUMIF('math scores'!#ref!,Test!$C13,'math scores'!#ref!)</f>
        <v>#VALUE!</v>
      </c>
    </row>
    <row r="14" customFormat="false" ht="12.75" hidden="false" customHeight="false" outlineLevel="0" collapsed="false">
      <c r="A14" s="0" t="n">
        <f aca="false">$A$3</f>
        <v>0</v>
      </c>
      <c r="B14" s="775" t="n">
        <f aca="false">Z$4</f>
        <v>1</v>
      </c>
      <c r="C14" s="0" t="n">
        <v>2</v>
      </c>
      <c r="D14" s="0" t="e">
        <f aca="false">SUMIF('math scores'!#ref!,Test!$C14,'Math Scores'!F$9:F$93)</f>
        <v>#VALUE!</v>
      </c>
      <c r="E14" s="0" t="e">
        <f aca="false">SUMIF('math scores'!#ref!,Test!$C14,'Math Scores'!Q$9:Q$93)</f>
        <v>#VALUE!</v>
      </c>
      <c r="F14" s="0" t="e">
        <f aca="false">SUMIF('math scores'!#ref!,Test!$C14,'Math Scores'!R$9:R$93)</f>
        <v>#VALUE!</v>
      </c>
      <c r="G14" s="0" t="e">
        <f aca="false">SUMIF('math scores'!#ref!,Test!$C14,'Math Scores'!S$9:S$93)</f>
        <v>#VALUE!</v>
      </c>
      <c r="H14" s="0" t="e">
        <f aca="false">SUMIF('math scores'!#ref!,Test!$C14,'Math Scores'!T$9:T$93)</f>
        <v>#VALUE!</v>
      </c>
      <c r="I14" s="0" t="e">
        <f aca="false">SUMIF('math scores'!#ref!,Test!$C14,'math scores'!#ref!)</f>
        <v>#VALUE!</v>
      </c>
      <c r="J14" s="0" t="e">
        <f aca="false">SUMIF('math scores'!#ref!,Test!$C14,'math scores'!#ref!)</f>
        <v>#VALUE!</v>
      </c>
      <c r="K14" s="0" t="e">
        <f aca="false">SUMIF('math scores'!#ref!,Test!$C14,'math scores'!#ref!)</f>
        <v>#VALUE!</v>
      </c>
      <c r="L14" s="0" t="e">
        <f aca="false">SUMIF('math scores'!#ref!,Test!$C14,'math scores'!#ref!)</f>
        <v>#VALUE!</v>
      </c>
      <c r="M14" s="0" t="e">
        <f aca="false">SUMIF('math scores'!#ref!,Test!$C14,'math scores'!#ref!)</f>
        <v>#VALUE!</v>
      </c>
      <c r="N14" s="0" t="e">
        <f aca="false">SUMIF('math scores'!#ref!,Test!$C14,'math scores'!#ref!)</f>
        <v>#VALUE!</v>
      </c>
      <c r="O14" s="0" t="e">
        <f aca="false">SUMIF('math scores'!#ref!,Test!$C14,'math scores'!#ref!)</f>
        <v>#VALUE!</v>
      </c>
      <c r="P14" s="0" t="e">
        <f aca="false">SUMIF('math scores'!#ref!,Test!$C14,'Math Scores'!U$9:U$93)</f>
        <v>#VALUE!</v>
      </c>
      <c r="Q14" s="0" t="e">
        <f aca="false">SUMIF('math scores'!#ref!,Test!$C14,'Math Scores'!V$9:V$93)</f>
        <v>#VALUE!</v>
      </c>
      <c r="R14" s="0" t="e">
        <f aca="false">SUMIF('math scores'!#ref!,Test!$C14,'Math Scores'!W$9:W$93)</f>
        <v>#VALUE!</v>
      </c>
      <c r="S14" s="0" t="e">
        <f aca="false">SUMIF('math scores'!#ref!,Test!$C14,'Math Scores'!X$9:X$93)</f>
        <v>#VALUE!</v>
      </c>
      <c r="T14" s="0" t="e">
        <f aca="false">SUMIF('math scores'!#ref!,Test!$C14,'math scores'!#ref!)</f>
        <v>#VALUE!</v>
      </c>
      <c r="U14" s="0" t="e">
        <f aca="false">SUMIF('math scores'!#ref!,Test!$C14,'math scores'!#ref!)</f>
        <v>#VALUE!</v>
      </c>
      <c r="V14" s="0" t="e">
        <f aca="false">SUMIF('math scores'!#ref!,Test!$C14,'math scores'!#ref!)</f>
        <v>#VALUE!</v>
      </c>
      <c r="W14" s="0" t="e">
        <f aca="false">SUMIF('math scores'!#ref!,Test!$C14,'math scores'!#ref!)</f>
        <v>#VALUE!</v>
      </c>
      <c r="X14" s="0" t="e">
        <f aca="false">SUMIF('math scores'!#ref!,Test!$C14,'math scores'!#ref!)</f>
        <v>#VALUE!</v>
      </c>
      <c r="Y14" s="0" t="e">
        <f aca="false">SUMIF('math scores'!#ref!,Test!$C14,'math scores'!#ref!)</f>
        <v>#VALUE!</v>
      </c>
      <c r="Z14" s="0" t="e">
        <f aca="false">SUMIF('math scores'!#ref!,Test!$C14,'math scores'!#ref!)</f>
        <v>#VALUE!</v>
      </c>
      <c r="AA14" s="0" t="e">
        <f aca="false">SUMIF('math scores'!#ref!,Test!$C14,'math scores'!#ref!)</f>
        <v>#VALUE!</v>
      </c>
      <c r="AB14" s="0" t="e">
        <f aca="false">SUMIF('math scores'!#ref!,Test!$C14,'math scores'!#ref!)</f>
        <v>#VALUE!</v>
      </c>
      <c r="AC14" s="0" t="e">
        <f aca="false">SUMIF('math scores'!#ref!,Test!$C14,'math scores'!#ref!)</f>
        <v>#VALUE!</v>
      </c>
      <c r="AD14" s="0" t="e">
        <f aca="false">SUMIF('math scores'!#ref!,Test!$C14,'Math Scores'!AD$9:AD$93)</f>
        <v>#VALUE!</v>
      </c>
      <c r="AE14" s="0" t="e">
        <f aca="false">SUMIF('math scores'!#ref!,Test!$C14,'Math Scores'!AE$9:AE$93)</f>
        <v>#VALUE!</v>
      </c>
      <c r="AF14" s="0" t="e">
        <f aca="false">SUMIF('math scores'!#ref!,Test!$C14,'Math Scores'!AF$9:AF$93)</f>
        <v>#VALUE!</v>
      </c>
      <c r="AG14" s="0" t="e">
        <f aca="false">SUMIF('math scores'!#ref!,Test!$C14,'Math Scores'!AG$9:AG$93)</f>
        <v>#VALUE!</v>
      </c>
      <c r="AH14" s="0" t="e">
        <f aca="false">SUMIF('math scores'!#ref!,Test!$C14,'Math Scores'!AH$9:AH$93)</f>
        <v>#VALUE!</v>
      </c>
      <c r="AI14" s="0" t="e">
        <f aca="false">SUMIF('math scores'!#ref!,Test!$C14,'Math Scores'!AQ$9:AQ$93)</f>
        <v>#VALUE!</v>
      </c>
      <c r="AJ14" s="0" t="e">
        <f aca="false">SUMIF('math scores'!#ref!,Test!$C14,'Math Scores'!AR$9:AR$93)</f>
        <v>#VALUE!</v>
      </c>
      <c r="AK14" s="0" t="e">
        <f aca="false">SUMIF('math scores'!#ref!,Test!$C14,'Math Scores'!AS$9:AS$93)</f>
        <v>#VALUE!</v>
      </c>
      <c r="AL14" s="0" t="e">
        <f aca="false">SUMIF('math scores'!#ref!,Test!$C14,'Math Scores'!AT$9:AT$93)</f>
        <v>#VALUE!</v>
      </c>
      <c r="AM14" s="0" t="e">
        <f aca="false">SUMIF('math scores'!#ref!,Test!$C14,'Math Scores'!AU$9:AU$93)</f>
        <v>#VALUE!</v>
      </c>
      <c r="AN14" s="0" t="e">
        <f aca="false">SUMIF('math scores'!#ref!,Test!$C14,'Math Scores'!AV$9:AV$93)</f>
        <v>#VALUE!</v>
      </c>
      <c r="AO14" s="0" t="e">
        <f aca="false">SUMIF('math scores'!#ref!,Test!$C14,'Math Scores'!AW$9:AW$93)</f>
        <v>#VALUE!</v>
      </c>
      <c r="AP14" s="0" t="e">
        <f aca="false">SUMIF('math scores'!#ref!,Test!$C14,'Math Scores'!AX$9:AX$93)</f>
        <v>#VALUE!</v>
      </c>
      <c r="AQ14" s="0" t="e">
        <f aca="false">SUMIF('math scores'!#ref!,Test!$C14,'Math Scores'!AY$9:AY$93)</f>
        <v>#VALUE!</v>
      </c>
      <c r="AR14" s="0" t="e">
        <f aca="false">SUMIF('math scores'!#ref!,Test!$C14,'Math Scores'!AZ$9:AZ$93)</f>
        <v>#VALUE!</v>
      </c>
      <c r="AS14" s="0" t="e">
        <f aca="false">SUMIF('math scores'!#ref!,Test!$C14,'math scores'!#ref!)</f>
        <v>#VALUE!</v>
      </c>
      <c r="AT14" s="0" t="e">
        <f aca="false">SUMIF('math scores'!#ref!,Test!$C14,'math scores'!#ref!)</f>
        <v>#VALUE!</v>
      </c>
      <c r="AU14" s="0" t="e">
        <f aca="false">SUMIF('math scores'!#ref!,Test!$C14,'math scores'!#ref!)</f>
        <v>#VALUE!</v>
      </c>
      <c r="AV14" s="0" t="e">
        <f aca="false">SUMIF('math scores'!#ref!,Test!$C14,'math scores'!#ref!)</f>
        <v>#VALUE!</v>
      </c>
      <c r="AW14" s="0" t="e">
        <f aca="false">SUMIF('math scores'!#ref!,Test!$C14,'math scores'!#ref!)</f>
        <v>#VALUE!</v>
      </c>
      <c r="AX14" s="0" t="e">
        <f aca="false">SUMIF('math scores'!#ref!,Test!$C14,'math scores'!#ref!)</f>
        <v>#VALUE!</v>
      </c>
      <c r="AY14" s="0" t="e">
        <f aca="false">SUMIF('math scores'!#ref!,Test!$C14,'math scores'!#ref!)</f>
        <v>#VALUE!</v>
      </c>
      <c r="AZ14" s="0" t="e">
        <f aca="false">SUMIF('math scores'!#ref!,Test!$C14,'math scores'!#ref!)</f>
        <v>#VALUE!</v>
      </c>
      <c r="BA14" s="0" t="e">
        <f aca="false">SUMIF('math scores'!#ref!,Test!$C14,'math scores'!#ref!)</f>
        <v>#VALUE!</v>
      </c>
      <c r="BB14" s="0" t="e">
        <f aca="false">SUMIF('math scores'!#ref!,Test!$C14,'math scores'!#ref!)</f>
        <v>#VALUE!</v>
      </c>
      <c r="BC14" s="0" t="e">
        <f aca="false">SUMIF('math scores'!#ref!,Test!$C14,'math scores'!#ref!)</f>
        <v>#VALUE!</v>
      </c>
      <c r="BD14" s="0" t="e">
        <f aca="false">SUMIF('math scores'!#ref!,Test!$C14,'math scores'!#ref!)</f>
        <v>#VALUE!</v>
      </c>
      <c r="BE14" s="0" t="e">
        <f aca="false">SUMIF('math scores'!#ref!,Test!$C14,'math scores'!#ref!)</f>
        <v>#VALUE!</v>
      </c>
      <c r="BF14" s="0" t="e">
        <f aca="false">SUMIF('math scores'!#ref!,Test!$C14,'math scores'!#ref!)</f>
        <v>#VALUE!</v>
      </c>
      <c r="BG14" s="0" t="e">
        <f aca="false">SUMIF('math scores'!#ref!,Test!$C14,'math scores'!#ref!)</f>
        <v>#VALUE!</v>
      </c>
      <c r="BH14" s="0" t="e">
        <f aca="false">SUMIF('math scores'!#ref!,Test!$C14,'math scores'!#ref!)</f>
        <v>#VALUE!</v>
      </c>
      <c r="BI14" s="0" t="e">
        <f aca="false">SUMIF('math scores'!#ref!,Test!$C14,'math scores'!#ref!)</f>
        <v>#VALUE!</v>
      </c>
      <c r="BJ14" s="0" t="e">
        <f aca="false">SUMIF('math scores'!#ref!,Test!$C14,'math scores'!#ref!)</f>
        <v>#VALUE!</v>
      </c>
      <c r="BK14" s="0" t="e">
        <f aca="false">SUMIF('math scores'!#ref!,Test!$C14,'math scores'!#ref!)</f>
        <v>#VALUE!</v>
      </c>
      <c r="BL14" s="0" t="e">
        <f aca="false">SUMIF('math scores'!#ref!,Test!$C14,'math scores'!#ref!)</f>
        <v>#VALUE!</v>
      </c>
      <c r="BM14" s="0" t="e">
        <f aca="false">SUMIF('math scores'!#ref!,Test!$C14,'math scores'!#ref!)</f>
        <v>#VALUE!</v>
      </c>
      <c r="BN14" s="0" t="e">
        <f aca="false">SUMIF('math scores'!#ref!,Test!$C14,'math scores'!#ref!)</f>
        <v>#VALUE!</v>
      </c>
      <c r="BO14" s="0" t="e">
        <f aca="false">SUMIF('math scores'!#ref!,Test!$C14,'Math Scores'!BA$9:BA$93)</f>
        <v>#VALUE!</v>
      </c>
      <c r="BP14" s="0" t="e">
        <f aca="false">SUMIF('math scores'!#ref!,Test!$C14,'Math Scores'!BB$9:BB$93)</f>
        <v>#VALUE!</v>
      </c>
      <c r="BQ14" s="0" t="e">
        <f aca="false">SUMIF('math scores'!#ref!,Test!$C14,'Math Scores'!BC$9:BC$93)</f>
        <v>#VALUE!</v>
      </c>
      <c r="BR14" s="0" t="e">
        <f aca="false">SUMIF('math scores'!#ref!,Test!$C14,'Math Scores'!BD$9:BD$93)</f>
        <v>#VALUE!</v>
      </c>
      <c r="BS14" s="0" t="e">
        <f aca="false">SUMIF('math scores'!#ref!,Test!$C14,'Math Scores'!BN$9:BN$93)</f>
        <v>#VALUE!</v>
      </c>
      <c r="BT14" s="0" t="e">
        <f aca="false">SUMIF('math scores'!#ref!,Test!$C14,'Math Scores'!BO$9:BO$93)</f>
        <v>#VALUE!</v>
      </c>
      <c r="BU14" s="0" t="e">
        <f aca="false">SUMIF('math scores'!#ref!,Test!$C14,'Math Scores'!BP$9:BP$93)</f>
        <v>#VALUE!</v>
      </c>
      <c r="BV14" s="0" t="e">
        <f aca="false">SUMIF('math scores'!#ref!,Test!$C14,'Math Scores'!BQ$9:BQ$93)</f>
        <v>#VALUE!</v>
      </c>
      <c r="BW14" s="0" t="e">
        <f aca="false">SUMIF('math scores'!#ref!,Test!$C14,'Math Scores'!BR$9:BR$93)</f>
        <v>#VALUE!</v>
      </c>
      <c r="BX14" s="0" t="e">
        <f aca="false">SUMIF('math scores'!#ref!,Test!$C14,'Math Scores'!BS$9:BS$93)</f>
        <v>#VALUE!</v>
      </c>
      <c r="BY14" s="0" t="e">
        <f aca="false">SUMIF('math scores'!#ref!,Test!$C14,'Math Scores'!BT$9:BT$93)</f>
        <v>#VALUE!</v>
      </c>
      <c r="BZ14" s="0" t="e">
        <f aca="false">SUMIF('math scores'!#ref!,Test!$C14,'Math Scores'!BU$9:BU$93)</f>
        <v>#VALUE!</v>
      </c>
      <c r="CA14" s="0" t="e">
        <f aca="false">SUMIF('math scores'!#ref!,Test!$C14,'Math Scores'!BV$9:BV$93)</f>
        <v>#VALUE!</v>
      </c>
      <c r="CB14" s="0" t="e">
        <f aca="false">SUMIF('math scores'!#ref!,Test!$C14,'Math Scores'!BW$9:BW$93)</f>
        <v>#VALUE!</v>
      </c>
      <c r="CC14" s="0" t="e">
        <f aca="false">SUMIF('math scores'!#ref!,Test!$C14,'Math Scores'!BX$9:BX$93)</f>
        <v>#VALUE!</v>
      </c>
      <c r="CD14" s="0" t="e">
        <f aca="false">SUMIF('math scores'!#ref!,Test!$C14,'Math Scores'!BY$9:BY$93)</f>
        <v>#VALUE!</v>
      </c>
      <c r="CE14" s="0" t="e">
        <f aca="false">SUMIF('math scores'!#ref!,Test!$C14,'math scores'!#ref!)</f>
        <v>#VALUE!</v>
      </c>
      <c r="CF14" s="0" t="e">
        <f aca="false">SUMIF('math scores'!#ref!,Test!$C14,'math scores'!#ref!)</f>
        <v>#VALUE!</v>
      </c>
      <c r="CG14" s="0" t="e">
        <f aca="false">SUMIF('math scores'!#ref!,Test!$C14,'math scores'!#ref!)</f>
        <v>#VALUE!</v>
      </c>
      <c r="CH14" s="0" t="e">
        <f aca="false">SUMIF('math scores'!#ref!,Test!$C14,'math scores'!#ref!)</f>
        <v>#VALUE!</v>
      </c>
      <c r="CI14" s="0" t="e">
        <f aca="false">SUMIF('math scores'!#ref!,Test!$C14,'math scores'!#ref!)</f>
        <v>#VALUE!</v>
      </c>
      <c r="CJ14" s="0" t="e">
        <f aca="false">SUMIF('math scores'!#ref!,Test!$C14,'math scores'!#ref!)</f>
        <v>#VALUE!</v>
      </c>
      <c r="CK14" s="0" t="e">
        <f aca="false">SUMIF('math scores'!#ref!,Test!$C14,'math scores'!#ref!)</f>
        <v>#VALUE!</v>
      </c>
      <c r="CL14" s="0" t="e">
        <f aca="false">SUMIF('math scores'!#ref!,Test!$C14,'math scores'!#ref!)</f>
        <v>#VALUE!</v>
      </c>
      <c r="CM14" s="0" t="e">
        <f aca="false">SUMIF('math scores'!#ref!,Test!$C14,'math scores'!#ref!)</f>
        <v>#VALUE!</v>
      </c>
      <c r="CN14" s="0" t="e">
        <f aca="false">SUMIF('math scores'!#ref!,Test!$C14,'math scores'!#ref!)</f>
        <v>#VALUE!</v>
      </c>
      <c r="CO14" s="0" t="e">
        <f aca="false">SUMIF('math scores'!#ref!,Test!$C14,'math scores'!#ref!)</f>
        <v>#VALUE!</v>
      </c>
      <c r="CP14" s="0" t="e">
        <f aca="false">SUMIF('math scores'!#ref!,Test!$C14,'math scores'!#ref!)</f>
        <v>#VALUE!</v>
      </c>
      <c r="CQ14" s="0" t="e">
        <f aca="false">SUMIF('math scores'!#ref!,Test!$C14,'math scores'!#ref!)</f>
        <v>#VALUE!</v>
      </c>
      <c r="CR14" s="0" t="e">
        <f aca="false">SUMIF('math scores'!#ref!,Test!$C14,'math scores'!#ref!)</f>
        <v>#VALUE!</v>
      </c>
      <c r="CS14" s="0" t="e">
        <f aca="false">SUMIF('math scores'!#ref!,Test!$C14,'math scores'!#ref!)</f>
        <v>#VALUE!</v>
      </c>
      <c r="CT14" s="0" t="e">
        <f aca="false">SUMIF('math scores'!#ref!,Test!$C14,'math scores'!#ref!)</f>
        <v>#VALUE!</v>
      </c>
      <c r="CU14" s="0" t="e">
        <f aca="false">SUMIF('math scores'!#ref!,Test!$C14,'math scores'!#ref!)</f>
        <v>#VALUE!</v>
      </c>
      <c r="CV14" s="0" t="e">
        <f aca="false">SUMIF('math scores'!#ref!,Test!$C14,'math scores'!#ref!)</f>
        <v>#VALUE!</v>
      </c>
      <c r="CW14" s="0" t="e">
        <f aca="false">SUMIF('math scores'!#ref!,Test!$C14,'math scores'!#ref!)</f>
        <v>#VALUE!</v>
      </c>
      <c r="CX14" s="0" t="e">
        <f aca="false">SUMIF('math scores'!#ref!,Test!$C14,'math scores'!#ref!)</f>
        <v>#VALUE!</v>
      </c>
    </row>
    <row r="15" customFormat="false" ht="12.75" hidden="false" customHeight="false" outlineLevel="0" collapsed="false">
      <c r="A15" s="0" t="n">
        <f aca="false">$A$3</f>
        <v>0</v>
      </c>
      <c r="B15" s="775" t="n">
        <f aca="false">AA$4</f>
        <v>2</v>
      </c>
      <c r="C15" s="0" t="n">
        <v>2.5</v>
      </c>
      <c r="D15" s="0" t="e">
        <f aca="false">SUMIF('math scores'!#ref!,Test!$C15,'Math Scores'!F$9:F$93)</f>
        <v>#VALUE!</v>
      </c>
      <c r="E15" s="0" t="e">
        <f aca="false">SUMIF('math scores'!#ref!,Test!$C15,'Math Scores'!Q$9:Q$93)</f>
        <v>#VALUE!</v>
      </c>
      <c r="F15" s="0" t="e">
        <f aca="false">SUMIF('math scores'!#ref!,Test!$C15,'Math Scores'!R$9:R$93)</f>
        <v>#VALUE!</v>
      </c>
      <c r="G15" s="0" t="e">
        <f aca="false">SUMIF('math scores'!#ref!,Test!$C15,'Math Scores'!S$9:S$93)</f>
        <v>#VALUE!</v>
      </c>
      <c r="H15" s="0" t="e">
        <f aca="false">SUMIF('math scores'!#ref!,Test!$C15,'Math Scores'!T$9:T$93)</f>
        <v>#VALUE!</v>
      </c>
      <c r="I15" s="0" t="e">
        <f aca="false">SUMIF('math scores'!#ref!,Test!$C15,'math scores'!#ref!)</f>
        <v>#VALUE!</v>
      </c>
      <c r="J15" s="0" t="e">
        <f aca="false">SUMIF('math scores'!#ref!,Test!$C15,'math scores'!#ref!)</f>
        <v>#VALUE!</v>
      </c>
      <c r="K15" s="0" t="e">
        <f aca="false">SUMIF('math scores'!#ref!,Test!$C15,'math scores'!#ref!)</f>
        <v>#VALUE!</v>
      </c>
      <c r="L15" s="0" t="e">
        <f aca="false">SUMIF('math scores'!#ref!,Test!$C15,'math scores'!#ref!)</f>
        <v>#VALUE!</v>
      </c>
      <c r="M15" s="0" t="e">
        <f aca="false">SUMIF('math scores'!#ref!,Test!$C15,'math scores'!#ref!)</f>
        <v>#VALUE!</v>
      </c>
      <c r="N15" s="0" t="e">
        <f aca="false">SUMIF('math scores'!#ref!,Test!$C15,'math scores'!#ref!)</f>
        <v>#VALUE!</v>
      </c>
      <c r="O15" s="0" t="e">
        <f aca="false">SUMIF('math scores'!#ref!,Test!$C15,'math scores'!#ref!)</f>
        <v>#VALUE!</v>
      </c>
      <c r="P15" s="0" t="e">
        <f aca="false">SUMIF('math scores'!#ref!,Test!$C15,'Math Scores'!U$9:U$93)</f>
        <v>#VALUE!</v>
      </c>
      <c r="Q15" s="0" t="e">
        <f aca="false">SUMIF('math scores'!#ref!,Test!$C15,'Math Scores'!V$9:V$93)</f>
        <v>#VALUE!</v>
      </c>
      <c r="R15" s="0" t="e">
        <f aca="false">SUMIF('math scores'!#ref!,Test!$C15,'Math Scores'!W$9:W$93)</f>
        <v>#VALUE!</v>
      </c>
      <c r="S15" s="0" t="e">
        <f aca="false">SUMIF('math scores'!#ref!,Test!$C15,'Math Scores'!X$9:X$93)</f>
        <v>#VALUE!</v>
      </c>
      <c r="T15" s="0" t="e">
        <f aca="false">SUMIF('math scores'!#ref!,Test!$C15,'math scores'!#ref!)</f>
        <v>#VALUE!</v>
      </c>
      <c r="U15" s="0" t="e">
        <f aca="false">SUMIF('math scores'!#ref!,Test!$C15,'math scores'!#ref!)</f>
        <v>#VALUE!</v>
      </c>
      <c r="V15" s="0" t="e">
        <f aca="false">SUMIF('math scores'!#ref!,Test!$C15,'math scores'!#ref!)</f>
        <v>#VALUE!</v>
      </c>
      <c r="W15" s="0" t="e">
        <f aca="false">SUMIF('math scores'!#ref!,Test!$C15,'math scores'!#ref!)</f>
        <v>#VALUE!</v>
      </c>
      <c r="X15" s="0" t="e">
        <f aca="false">SUMIF('math scores'!#ref!,Test!$C15,'math scores'!#ref!)</f>
        <v>#VALUE!</v>
      </c>
      <c r="Y15" s="0" t="e">
        <f aca="false">SUMIF('math scores'!#ref!,Test!$C15,'math scores'!#ref!)</f>
        <v>#VALUE!</v>
      </c>
      <c r="Z15" s="0" t="e">
        <f aca="false">SUMIF('math scores'!#ref!,Test!$C15,'math scores'!#ref!)</f>
        <v>#VALUE!</v>
      </c>
      <c r="AA15" s="0" t="e">
        <f aca="false">SUMIF('math scores'!#ref!,Test!$C15,'math scores'!#ref!)</f>
        <v>#VALUE!</v>
      </c>
      <c r="AB15" s="0" t="e">
        <f aca="false">SUMIF('math scores'!#ref!,Test!$C15,'math scores'!#ref!)</f>
        <v>#VALUE!</v>
      </c>
      <c r="AC15" s="0" t="e">
        <f aca="false">SUMIF('math scores'!#ref!,Test!$C15,'math scores'!#ref!)</f>
        <v>#VALUE!</v>
      </c>
      <c r="AD15" s="0" t="e">
        <f aca="false">SUMIF('math scores'!#ref!,Test!$C15,'Math Scores'!AD$9:AD$93)</f>
        <v>#VALUE!</v>
      </c>
      <c r="AE15" s="0" t="e">
        <f aca="false">SUMIF('math scores'!#ref!,Test!$C15,'Math Scores'!AE$9:AE$93)</f>
        <v>#VALUE!</v>
      </c>
      <c r="AF15" s="0" t="e">
        <f aca="false">SUMIF('math scores'!#ref!,Test!$C15,'Math Scores'!AF$9:AF$93)</f>
        <v>#VALUE!</v>
      </c>
      <c r="AG15" s="0" t="e">
        <f aca="false">SUMIF('math scores'!#ref!,Test!$C15,'Math Scores'!AG$9:AG$93)</f>
        <v>#VALUE!</v>
      </c>
      <c r="AH15" s="0" t="e">
        <f aca="false">SUMIF('math scores'!#ref!,Test!$C15,'Math Scores'!AH$9:AH$93)</f>
        <v>#VALUE!</v>
      </c>
      <c r="AI15" s="0" t="e">
        <f aca="false">SUMIF('math scores'!#ref!,Test!$C15,'Math Scores'!AQ$9:AQ$93)</f>
        <v>#VALUE!</v>
      </c>
      <c r="AJ15" s="0" t="e">
        <f aca="false">SUMIF('math scores'!#ref!,Test!$C15,'Math Scores'!AR$9:AR$93)</f>
        <v>#VALUE!</v>
      </c>
      <c r="AK15" s="0" t="e">
        <f aca="false">SUMIF('math scores'!#ref!,Test!$C15,'Math Scores'!AS$9:AS$93)</f>
        <v>#VALUE!</v>
      </c>
      <c r="AL15" s="0" t="e">
        <f aca="false">SUMIF('math scores'!#ref!,Test!$C15,'Math Scores'!AT$9:AT$93)</f>
        <v>#VALUE!</v>
      </c>
      <c r="AM15" s="0" t="e">
        <f aca="false">SUMIF('math scores'!#ref!,Test!$C15,'Math Scores'!AU$9:AU$93)</f>
        <v>#VALUE!</v>
      </c>
      <c r="AN15" s="0" t="e">
        <f aca="false">SUMIF('math scores'!#ref!,Test!$C15,'Math Scores'!AV$9:AV$93)</f>
        <v>#VALUE!</v>
      </c>
      <c r="AO15" s="0" t="e">
        <f aca="false">SUMIF('math scores'!#ref!,Test!$C15,'Math Scores'!AW$9:AW$93)</f>
        <v>#VALUE!</v>
      </c>
      <c r="AP15" s="0" t="e">
        <f aca="false">SUMIF('math scores'!#ref!,Test!$C15,'Math Scores'!AX$9:AX$93)</f>
        <v>#VALUE!</v>
      </c>
      <c r="AQ15" s="0" t="e">
        <f aca="false">SUMIF('math scores'!#ref!,Test!$C15,'Math Scores'!AY$9:AY$93)</f>
        <v>#VALUE!</v>
      </c>
      <c r="AR15" s="0" t="e">
        <f aca="false">SUMIF('math scores'!#ref!,Test!$C15,'Math Scores'!AZ$9:AZ$93)</f>
        <v>#VALUE!</v>
      </c>
      <c r="AS15" s="0" t="e">
        <f aca="false">SUMIF('math scores'!#ref!,Test!$C15,'math scores'!#ref!)</f>
        <v>#VALUE!</v>
      </c>
      <c r="AT15" s="0" t="e">
        <f aca="false">SUMIF('math scores'!#ref!,Test!$C15,'math scores'!#ref!)</f>
        <v>#VALUE!</v>
      </c>
      <c r="AU15" s="0" t="e">
        <f aca="false">SUMIF('math scores'!#ref!,Test!$C15,'math scores'!#ref!)</f>
        <v>#VALUE!</v>
      </c>
      <c r="AV15" s="0" t="e">
        <f aca="false">SUMIF('math scores'!#ref!,Test!$C15,'math scores'!#ref!)</f>
        <v>#VALUE!</v>
      </c>
      <c r="AW15" s="0" t="e">
        <f aca="false">SUMIF('math scores'!#ref!,Test!$C15,'math scores'!#ref!)</f>
        <v>#VALUE!</v>
      </c>
      <c r="AX15" s="0" t="e">
        <f aca="false">SUMIF('math scores'!#ref!,Test!$C15,'math scores'!#ref!)</f>
        <v>#VALUE!</v>
      </c>
      <c r="AY15" s="0" t="e">
        <f aca="false">SUMIF('math scores'!#ref!,Test!$C15,'math scores'!#ref!)</f>
        <v>#VALUE!</v>
      </c>
      <c r="AZ15" s="0" t="e">
        <f aca="false">SUMIF('math scores'!#ref!,Test!$C15,'math scores'!#ref!)</f>
        <v>#VALUE!</v>
      </c>
      <c r="BA15" s="0" t="e">
        <f aca="false">SUMIF('math scores'!#ref!,Test!$C15,'math scores'!#ref!)</f>
        <v>#VALUE!</v>
      </c>
      <c r="BB15" s="0" t="e">
        <f aca="false">SUMIF('math scores'!#ref!,Test!$C15,'math scores'!#ref!)</f>
        <v>#VALUE!</v>
      </c>
      <c r="BC15" s="0" t="e">
        <f aca="false">SUMIF('math scores'!#ref!,Test!$C15,'math scores'!#ref!)</f>
        <v>#VALUE!</v>
      </c>
      <c r="BD15" s="0" t="e">
        <f aca="false">SUMIF('math scores'!#ref!,Test!$C15,'math scores'!#ref!)</f>
        <v>#VALUE!</v>
      </c>
      <c r="BE15" s="0" t="e">
        <f aca="false">SUMIF('math scores'!#ref!,Test!$C15,'math scores'!#ref!)</f>
        <v>#VALUE!</v>
      </c>
      <c r="BF15" s="0" t="e">
        <f aca="false">SUMIF('math scores'!#ref!,Test!$C15,'math scores'!#ref!)</f>
        <v>#VALUE!</v>
      </c>
      <c r="BG15" s="0" t="e">
        <f aca="false">SUMIF('math scores'!#ref!,Test!$C15,'math scores'!#ref!)</f>
        <v>#VALUE!</v>
      </c>
      <c r="BH15" s="0" t="e">
        <f aca="false">SUMIF('math scores'!#ref!,Test!$C15,'math scores'!#ref!)</f>
        <v>#VALUE!</v>
      </c>
      <c r="BI15" s="0" t="e">
        <f aca="false">SUMIF('math scores'!#ref!,Test!$C15,'math scores'!#ref!)</f>
        <v>#VALUE!</v>
      </c>
      <c r="BJ15" s="0" t="e">
        <f aca="false">SUMIF('math scores'!#ref!,Test!$C15,'math scores'!#ref!)</f>
        <v>#VALUE!</v>
      </c>
      <c r="BK15" s="0" t="e">
        <f aca="false">SUMIF('math scores'!#ref!,Test!$C15,'math scores'!#ref!)</f>
        <v>#VALUE!</v>
      </c>
      <c r="BL15" s="0" t="e">
        <f aca="false">SUMIF('math scores'!#ref!,Test!$C15,'math scores'!#ref!)</f>
        <v>#VALUE!</v>
      </c>
      <c r="BM15" s="0" t="e">
        <f aca="false">SUMIF('math scores'!#ref!,Test!$C15,'math scores'!#ref!)</f>
        <v>#VALUE!</v>
      </c>
      <c r="BN15" s="0" t="e">
        <f aca="false">SUMIF('math scores'!#ref!,Test!$C15,'math scores'!#ref!)</f>
        <v>#VALUE!</v>
      </c>
      <c r="BO15" s="0" t="e">
        <f aca="false">SUMIF('math scores'!#ref!,Test!$C15,'Math Scores'!BA$9:BA$93)</f>
        <v>#VALUE!</v>
      </c>
      <c r="BP15" s="0" t="e">
        <f aca="false">SUMIF('math scores'!#ref!,Test!$C15,'Math Scores'!BB$9:BB$93)</f>
        <v>#VALUE!</v>
      </c>
      <c r="BQ15" s="0" t="e">
        <f aca="false">SUMIF('math scores'!#ref!,Test!$C15,'Math Scores'!BC$9:BC$93)</f>
        <v>#VALUE!</v>
      </c>
      <c r="BR15" s="0" t="e">
        <f aca="false">SUMIF('math scores'!#ref!,Test!$C15,'Math Scores'!BD$9:BD$93)</f>
        <v>#VALUE!</v>
      </c>
      <c r="BS15" s="0" t="e">
        <f aca="false">SUMIF('math scores'!#ref!,Test!$C15,'Math Scores'!BN$9:BN$93)</f>
        <v>#VALUE!</v>
      </c>
      <c r="BT15" s="0" t="e">
        <f aca="false">SUMIF('math scores'!#ref!,Test!$C15,'Math Scores'!BO$9:BO$93)</f>
        <v>#VALUE!</v>
      </c>
      <c r="BU15" s="0" t="e">
        <f aca="false">SUMIF('math scores'!#ref!,Test!$C15,'Math Scores'!BP$9:BP$93)</f>
        <v>#VALUE!</v>
      </c>
      <c r="BV15" s="0" t="e">
        <f aca="false">SUMIF('math scores'!#ref!,Test!$C15,'Math Scores'!BQ$9:BQ$93)</f>
        <v>#VALUE!</v>
      </c>
      <c r="BW15" s="0" t="e">
        <f aca="false">SUMIF('math scores'!#ref!,Test!$C15,'Math Scores'!BR$9:BR$93)</f>
        <v>#VALUE!</v>
      </c>
      <c r="BX15" s="0" t="e">
        <f aca="false">SUMIF('math scores'!#ref!,Test!$C15,'Math Scores'!BS$9:BS$93)</f>
        <v>#VALUE!</v>
      </c>
      <c r="BY15" s="0" t="e">
        <f aca="false">SUMIF('math scores'!#ref!,Test!$C15,'Math Scores'!BT$9:BT$93)</f>
        <v>#VALUE!</v>
      </c>
      <c r="BZ15" s="0" t="e">
        <f aca="false">SUMIF('math scores'!#ref!,Test!$C15,'Math Scores'!BU$9:BU$93)</f>
        <v>#VALUE!</v>
      </c>
      <c r="CA15" s="0" t="e">
        <f aca="false">SUMIF('math scores'!#ref!,Test!$C15,'Math Scores'!BV$9:BV$93)</f>
        <v>#VALUE!</v>
      </c>
      <c r="CB15" s="0" t="e">
        <f aca="false">SUMIF('math scores'!#ref!,Test!$C15,'Math Scores'!BW$9:BW$93)</f>
        <v>#VALUE!</v>
      </c>
      <c r="CC15" s="0" t="e">
        <f aca="false">SUMIF('math scores'!#ref!,Test!$C15,'Math Scores'!BX$9:BX$93)</f>
        <v>#VALUE!</v>
      </c>
      <c r="CD15" s="0" t="e">
        <f aca="false">SUMIF('math scores'!#ref!,Test!$C15,'Math Scores'!BY$9:BY$93)</f>
        <v>#VALUE!</v>
      </c>
      <c r="CE15" s="0" t="e">
        <f aca="false">SUMIF('math scores'!#ref!,Test!$C15,'math scores'!#ref!)</f>
        <v>#VALUE!</v>
      </c>
      <c r="CF15" s="0" t="e">
        <f aca="false">SUMIF('math scores'!#ref!,Test!$C15,'math scores'!#ref!)</f>
        <v>#VALUE!</v>
      </c>
      <c r="CG15" s="0" t="e">
        <f aca="false">SUMIF('math scores'!#ref!,Test!$C15,'math scores'!#ref!)</f>
        <v>#VALUE!</v>
      </c>
      <c r="CH15" s="0" t="e">
        <f aca="false">SUMIF('math scores'!#ref!,Test!$C15,'math scores'!#ref!)</f>
        <v>#VALUE!</v>
      </c>
      <c r="CI15" s="0" t="e">
        <f aca="false">SUMIF('math scores'!#ref!,Test!$C15,'math scores'!#ref!)</f>
        <v>#VALUE!</v>
      </c>
      <c r="CJ15" s="0" t="e">
        <f aca="false">SUMIF('math scores'!#ref!,Test!$C15,'math scores'!#ref!)</f>
        <v>#VALUE!</v>
      </c>
      <c r="CK15" s="0" t="e">
        <f aca="false">SUMIF('math scores'!#ref!,Test!$C15,'math scores'!#ref!)</f>
        <v>#VALUE!</v>
      </c>
      <c r="CL15" s="0" t="e">
        <f aca="false">SUMIF('math scores'!#ref!,Test!$C15,'math scores'!#ref!)</f>
        <v>#VALUE!</v>
      </c>
      <c r="CM15" s="0" t="e">
        <f aca="false">SUMIF('math scores'!#ref!,Test!$C15,'math scores'!#ref!)</f>
        <v>#VALUE!</v>
      </c>
      <c r="CN15" s="0" t="e">
        <f aca="false">SUMIF('math scores'!#ref!,Test!$C15,'math scores'!#ref!)</f>
        <v>#VALUE!</v>
      </c>
      <c r="CO15" s="0" t="e">
        <f aca="false">SUMIF('math scores'!#ref!,Test!$C15,'math scores'!#ref!)</f>
        <v>#VALUE!</v>
      </c>
      <c r="CP15" s="0" t="e">
        <f aca="false">SUMIF('math scores'!#ref!,Test!$C15,'math scores'!#ref!)</f>
        <v>#VALUE!</v>
      </c>
      <c r="CQ15" s="0" t="e">
        <f aca="false">SUMIF('math scores'!#ref!,Test!$C15,'math scores'!#ref!)</f>
        <v>#VALUE!</v>
      </c>
      <c r="CR15" s="0" t="e">
        <f aca="false">SUMIF('math scores'!#ref!,Test!$C15,'math scores'!#ref!)</f>
        <v>#VALUE!</v>
      </c>
      <c r="CS15" s="0" t="e">
        <f aca="false">SUMIF('math scores'!#ref!,Test!$C15,'math scores'!#ref!)</f>
        <v>#VALUE!</v>
      </c>
      <c r="CT15" s="0" t="e">
        <f aca="false">SUMIF('math scores'!#ref!,Test!$C15,'math scores'!#ref!)</f>
        <v>#VALUE!</v>
      </c>
      <c r="CU15" s="0" t="e">
        <f aca="false">SUMIF('math scores'!#ref!,Test!$C15,'math scores'!#ref!)</f>
        <v>#VALUE!</v>
      </c>
      <c r="CV15" s="0" t="e">
        <f aca="false">SUMIF('math scores'!#ref!,Test!$C15,'math scores'!#ref!)</f>
        <v>#VALUE!</v>
      </c>
      <c r="CW15" s="0" t="e">
        <f aca="false">SUMIF('math scores'!#ref!,Test!$C15,'math scores'!#ref!)</f>
        <v>#VALUE!</v>
      </c>
      <c r="CX15" s="0" t="e">
        <f aca="false">SUMIF('math scores'!#ref!,Test!$C15,'math scores'!#ref!)</f>
        <v>#VALUE!</v>
      </c>
    </row>
    <row r="16" customFormat="false" ht="12.75" hidden="false" customHeight="false" outlineLevel="0" collapsed="false">
      <c r="A16" s="0" t="n">
        <f aca="false">$A$3</f>
        <v>0</v>
      </c>
      <c r="B16" s="775" t="n">
        <f aca="false">AB$4</f>
        <v>1</v>
      </c>
      <c r="C16" s="0" t="n">
        <v>3</v>
      </c>
      <c r="D16" s="0" t="e">
        <f aca="false">SUMIF('math scores'!#ref!,Test!$C16,'Math Scores'!F$9:F$93)</f>
        <v>#VALUE!</v>
      </c>
      <c r="E16" s="0" t="e">
        <f aca="false">SUMIF('math scores'!#ref!,Test!$C16,'Math Scores'!Q$9:Q$93)</f>
        <v>#VALUE!</v>
      </c>
      <c r="F16" s="0" t="e">
        <f aca="false">SUMIF('math scores'!#ref!,Test!$C16,'Math Scores'!R$9:R$93)</f>
        <v>#VALUE!</v>
      </c>
      <c r="G16" s="0" t="e">
        <f aca="false">SUMIF('math scores'!#ref!,Test!$C16,'Math Scores'!S$9:S$93)</f>
        <v>#VALUE!</v>
      </c>
      <c r="H16" s="0" t="e">
        <f aca="false">SUMIF('math scores'!#ref!,Test!$C16,'Math Scores'!T$9:T$93)</f>
        <v>#VALUE!</v>
      </c>
      <c r="I16" s="0" t="e">
        <f aca="false">SUMIF('math scores'!#ref!,Test!$C16,'math scores'!#ref!)</f>
        <v>#VALUE!</v>
      </c>
      <c r="J16" s="0" t="e">
        <f aca="false">SUMIF('math scores'!#ref!,Test!$C16,'math scores'!#ref!)</f>
        <v>#VALUE!</v>
      </c>
      <c r="K16" s="0" t="e">
        <f aca="false">SUMIF('math scores'!#ref!,Test!$C16,'math scores'!#ref!)</f>
        <v>#VALUE!</v>
      </c>
      <c r="L16" s="0" t="e">
        <f aca="false">SUMIF('math scores'!#ref!,Test!$C16,'math scores'!#ref!)</f>
        <v>#VALUE!</v>
      </c>
      <c r="M16" s="0" t="e">
        <f aca="false">SUMIF('math scores'!#ref!,Test!$C16,'math scores'!#ref!)</f>
        <v>#VALUE!</v>
      </c>
      <c r="N16" s="0" t="e">
        <f aca="false">SUMIF('math scores'!#ref!,Test!$C16,'math scores'!#ref!)</f>
        <v>#VALUE!</v>
      </c>
      <c r="O16" s="0" t="e">
        <f aca="false">SUMIF('math scores'!#ref!,Test!$C16,'math scores'!#ref!)</f>
        <v>#VALUE!</v>
      </c>
      <c r="P16" s="0" t="e">
        <f aca="false">SUMIF('math scores'!#ref!,Test!$C16,'Math Scores'!U$9:U$93)</f>
        <v>#VALUE!</v>
      </c>
      <c r="Q16" s="0" t="e">
        <f aca="false">SUMIF('math scores'!#ref!,Test!$C16,'Math Scores'!V$9:V$93)</f>
        <v>#VALUE!</v>
      </c>
      <c r="R16" s="0" t="e">
        <f aca="false">SUMIF('math scores'!#ref!,Test!$C16,'Math Scores'!W$9:W$93)</f>
        <v>#VALUE!</v>
      </c>
      <c r="S16" s="0" t="e">
        <f aca="false">SUMIF('math scores'!#ref!,Test!$C16,'Math Scores'!X$9:X$93)</f>
        <v>#VALUE!</v>
      </c>
      <c r="T16" s="0" t="e">
        <f aca="false">SUMIF('math scores'!#ref!,Test!$C16,'math scores'!#ref!)</f>
        <v>#VALUE!</v>
      </c>
      <c r="U16" s="0" t="e">
        <f aca="false">SUMIF('math scores'!#ref!,Test!$C16,'math scores'!#ref!)</f>
        <v>#VALUE!</v>
      </c>
      <c r="V16" s="0" t="e">
        <f aca="false">SUMIF('math scores'!#ref!,Test!$C16,'math scores'!#ref!)</f>
        <v>#VALUE!</v>
      </c>
      <c r="W16" s="0" t="e">
        <f aca="false">SUMIF('math scores'!#ref!,Test!$C16,'math scores'!#ref!)</f>
        <v>#VALUE!</v>
      </c>
      <c r="X16" s="0" t="e">
        <f aca="false">SUMIF('math scores'!#ref!,Test!$C16,'math scores'!#ref!)</f>
        <v>#VALUE!</v>
      </c>
      <c r="Y16" s="0" t="e">
        <f aca="false">SUMIF('math scores'!#ref!,Test!$C16,'math scores'!#ref!)</f>
        <v>#VALUE!</v>
      </c>
      <c r="Z16" s="0" t="e">
        <f aca="false">SUMIF('math scores'!#ref!,Test!$C16,'math scores'!#ref!)</f>
        <v>#VALUE!</v>
      </c>
      <c r="AA16" s="0" t="e">
        <f aca="false">SUMIF('math scores'!#ref!,Test!$C16,'math scores'!#ref!)</f>
        <v>#VALUE!</v>
      </c>
      <c r="AB16" s="0" t="e">
        <f aca="false">SUMIF('math scores'!#ref!,Test!$C16,'math scores'!#ref!)</f>
        <v>#VALUE!</v>
      </c>
      <c r="AC16" s="0" t="e">
        <f aca="false">SUMIF('math scores'!#ref!,Test!$C16,'math scores'!#ref!)</f>
        <v>#VALUE!</v>
      </c>
      <c r="AD16" s="0" t="e">
        <f aca="false">SUMIF('math scores'!#ref!,Test!$C16,'Math Scores'!AD$9:AD$93)</f>
        <v>#VALUE!</v>
      </c>
      <c r="AE16" s="0" t="e">
        <f aca="false">SUMIF('math scores'!#ref!,Test!$C16,'Math Scores'!AE$9:AE$93)</f>
        <v>#VALUE!</v>
      </c>
      <c r="AF16" s="0" t="e">
        <f aca="false">SUMIF('math scores'!#ref!,Test!$C16,'Math Scores'!AF$9:AF$93)</f>
        <v>#VALUE!</v>
      </c>
      <c r="AG16" s="0" t="e">
        <f aca="false">SUMIF('math scores'!#ref!,Test!$C16,'Math Scores'!AG$9:AG$93)</f>
        <v>#VALUE!</v>
      </c>
      <c r="AH16" s="0" t="e">
        <f aca="false">SUMIF('math scores'!#ref!,Test!$C16,'Math Scores'!AH$9:AH$93)</f>
        <v>#VALUE!</v>
      </c>
      <c r="AI16" s="0" t="e">
        <f aca="false">SUMIF('math scores'!#ref!,Test!$C16,'Math Scores'!AQ$9:AQ$93)</f>
        <v>#VALUE!</v>
      </c>
      <c r="AJ16" s="0" t="e">
        <f aca="false">SUMIF('math scores'!#ref!,Test!$C16,'Math Scores'!AR$9:AR$93)</f>
        <v>#VALUE!</v>
      </c>
      <c r="AK16" s="0" t="e">
        <f aca="false">SUMIF('math scores'!#ref!,Test!$C16,'Math Scores'!AS$9:AS$93)</f>
        <v>#VALUE!</v>
      </c>
      <c r="AL16" s="0" t="e">
        <f aca="false">SUMIF('math scores'!#ref!,Test!$C16,'Math Scores'!AT$9:AT$93)</f>
        <v>#VALUE!</v>
      </c>
      <c r="AM16" s="0" t="e">
        <f aca="false">SUMIF('math scores'!#ref!,Test!$C16,'Math Scores'!AU$9:AU$93)</f>
        <v>#VALUE!</v>
      </c>
      <c r="AN16" s="0" t="e">
        <f aca="false">SUMIF('math scores'!#ref!,Test!$C16,'Math Scores'!AV$9:AV$93)</f>
        <v>#VALUE!</v>
      </c>
      <c r="AO16" s="0" t="e">
        <f aca="false">SUMIF('math scores'!#ref!,Test!$C16,'Math Scores'!AW$9:AW$93)</f>
        <v>#VALUE!</v>
      </c>
      <c r="AP16" s="0" t="e">
        <f aca="false">SUMIF('math scores'!#ref!,Test!$C16,'Math Scores'!AX$9:AX$93)</f>
        <v>#VALUE!</v>
      </c>
      <c r="AQ16" s="0" t="e">
        <f aca="false">SUMIF('math scores'!#ref!,Test!$C16,'Math Scores'!AY$9:AY$93)</f>
        <v>#VALUE!</v>
      </c>
      <c r="AR16" s="0" t="e">
        <f aca="false">SUMIF('math scores'!#ref!,Test!$C16,'Math Scores'!AZ$9:AZ$93)</f>
        <v>#VALUE!</v>
      </c>
      <c r="AS16" s="0" t="e">
        <f aca="false">SUMIF('math scores'!#ref!,Test!$C16,'math scores'!#ref!)</f>
        <v>#VALUE!</v>
      </c>
      <c r="AT16" s="0" t="e">
        <f aca="false">SUMIF('math scores'!#ref!,Test!$C16,'math scores'!#ref!)</f>
        <v>#VALUE!</v>
      </c>
      <c r="AU16" s="0" t="e">
        <f aca="false">SUMIF('math scores'!#ref!,Test!$C16,'math scores'!#ref!)</f>
        <v>#VALUE!</v>
      </c>
      <c r="AV16" s="0" t="e">
        <f aca="false">SUMIF('math scores'!#ref!,Test!$C16,'math scores'!#ref!)</f>
        <v>#VALUE!</v>
      </c>
      <c r="AW16" s="0" t="e">
        <f aca="false">SUMIF('math scores'!#ref!,Test!$C16,'math scores'!#ref!)</f>
        <v>#VALUE!</v>
      </c>
      <c r="AX16" s="0" t="e">
        <f aca="false">SUMIF('math scores'!#ref!,Test!$C16,'math scores'!#ref!)</f>
        <v>#VALUE!</v>
      </c>
      <c r="AY16" s="0" t="e">
        <f aca="false">SUMIF('math scores'!#ref!,Test!$C16,'math scores'!#ref!)</f>
        <v>#VALUE!</v>
      </c>
      <c r="AZ16" s="0" t="e">
        <f aca="false">SUMIF('math scores'!#ref!,Test!$C16,'math scores'!#ref!)</f>
        <v>#VALUE!</v>
      </c>
      <c r="BA16" s="0" t="e">
        <f aca="false">SUMIF('math scores'!#ref!,Test!$C16,'math scores'!#ref!)</f>
        <v>#VALUE!</v>
      </c>
      <c r="BB16" s="0" t="e">
        <f aca="false">SUMIF('math scores'!#ref!,Test!$C16,'math scores'!#ref!)</f>
        <v>#VALUE!</v>
      </c>
      <c r="BC16" s="0" t="e">
        <f aca="false">SUMIF('math scores'!#ref!,Test!$C16,'math scores'!#ref!)</f>
        <v>#VALUE!</v>
      </c>
      <c r="BD16" s="0" t="e">
        <f aca="false">SUMIF('math scores'!#ref!,Test!$C16,'math scores'!#ref!)</f>
        <v>#VALUE!</v>
      </c>
      <c r="BE16" s="0" t="e">
        <f aca="false">SUMIF('math scores'!#ref!,Test!$C16,'math scores'!#ref!)</f>
        <v>#VALUE!</v>
      </c>
      <c r="BF16" s="0" t="e">
        <f aca="false">SUMIF('math scores'!#ref!,Test!$C16,'math scores'!#ref!)</f>
        <v>#VALUE!</v>
      </c>
      <c r="BG16" s="0" t="e">
        <f aca="false">SUMIF('math scores'!#ref!,Test!$C16,'math scores'!#ref!)</f>
        <v>#VALUE!</v>
      </c>
      <c r="BH16" s="0" t="e">
        <f aca="false">SUMIF('math scores'!#ref!,Test!$C16,'math scores'!#ref!)</f>
        <v>#VALUE!</v>
      </c>
      <c r="BI16" s="0" t="e">
        <f aca="false">SUMIF('math scores'!#ref!,Test!$C16,'math scores'!#ref!)</f>
        <v>#VALUE!</v>
      </c>
      <c r="BJ16" s="0" t="e">
        <f aca="false">SUMIF('math scores'!#ref!,Test!$C16,'math scores'!#ref!)</f>
        <v>#VALUE!</v>
      </c>
      <c r="BK16" s="0" t="e">
        <f aca="false">SUMIF('math scores'!#ref!,Test!$C16,'math scores'!#ref!)</f>
        <v>#VALUE!</v>
      </c>
      <c r="BL16" s="0" t="e">
        <f aca="false">SUMIF('math scores'!#ref!,Test!$C16,'math scores'!#ref!)</f>
        <v>#VALUE!</v>
      </c>
      <c r="BM16" s="0" t="e">
        <f aca="false">SUMIF('math scores'!#ref!,Test!$C16,'math scores'!#ref!)</f>
        <v>#VALUE!</v>
      </c>
      <c r="BN16" s="0" t="e">
        <f aca="false">SUMIF('math scores'!#ref!,Test!$C16,'math scores'!#ref!)</f>
        <v>#VALUE!</v>
      </c>
      <c r="BO16" s="0" t="e">
        <f aca="false">SUMIF('math scores'!#ref!,Test!$C16,'Math Scores'!BA$9:BA$93)</f>
        <v>#VALUE!</v>
      </c>
      <c r="BP16" s="0" t="e">
        <f aca="false">SUMIF('math scores'!#ref!,Test!$C16,'Math Scores'!BB$9:BB$93)</f>
        <v>#VALUE!</v>
      </c>
      <c r="BQ16" s="0" t="e">
        <f aca="false">SUMIF('math scores'!#ref!,Test!$C16,'Math Scores'!BC$9:BC$93)</f>
        <v>#VALUE!</v>
      </c>
      <c r="BR16" s="0" t="e">
        <f aca="false">SUMIF('math scores'!#ref!,Test!$C16,'Math Scores'!BD$9:BD$93)</f>
        <v>#VALUE!</v>
      </c>
      <c r="BS16" s="0" t="e">
        <f aca="false">SUMIF('math scores'!#ref!,Test!$C16,'Math Scores'!BN$9:BN$93)</f>
        <v>#VALUE!</v>
      </c>
      <c r="BT16" s="0" t="e">
        <f aca="false">SUMIF('math scores'!#ref!,Test!$C16,'Math Scores'!BO$9:BO$93)</f>
        <v>#VALUE!</v>
      </c>
      <c r="BU16" s="0" t="e">
        <f aca="false">SUMIF('math scores'!#ref!,Test!$C16,'Math Scores'!BP$9:BP$93)</f>
        <v>#VALUE!</v>
      </c>
      <c r="BV16" s="0" t="e">
        <f aca="false">SUMIF('math scores'!#ref!,Test!$C16,'Math Scores'!BQ$9:BQ$93)</f>
        <v>#VALUE!</v>
      </c>
      <c r="BW16" s="0" t="e">
        <f aca="false">SUMIF('math scores'!#ref!,Test!$C16,'Math Scores'!BR$9:BR$93)</f>
        <v>#VALUE!</v>
      </c>
      <c r="BX16" s="0" t="e">
        <f aca="false">SUMIF('math scores'!#ref!,Test!$C16,'Math Scores'!BS$9:BS$93)</f>
        <v>#VALUE!</v>
      </c>
      <c r="BY16" s="0" t="e">
        <f aca="false">SUMIF('math scores'!#ref!,Test!$C16,'Math Scores'!BT$9:BT$93)</f>
        <v>#VALUE!</v>
      </c>
      <c r="BZ16" s="0" t="e">
        <f aca="false">SUMIF('math scores'!#ref!,Test!$C16,'Math Scores'!BU$9:BU$93)</f>
        <v>#VALUE!</v>
      </c>
      <c r="CA16" s="0" t="e">
        <f aca="false">SUMIF('math scores'!#ref!,Test!$C16,'Math Scores'!BV$9:BV$93)</f>
        <v>#VALUE!</v>
      </c>
      <c r="CB16" s="0" t="e">
        <f aca="false">SUMIF('math scores'!#ref!,Test!$C16,'Math Scores'!BW$9:BW$93)</f>
        <v>#VALUE!</v>
      </c>
      <c r="CC16" s="0" t="e">
        <f aca="false">SUMIF('math scores'!#ref!,Test!$C16,'Math Scores'!BX$9:BX$93)</f>
        <v>#VALUE!</v>
      </c>
      <c r="CD16" s="0" t="e">
        <f aca="false">SUMIF('math scores'!#ref!,Test!$C16,'Math Scores'!BY$9:BY$93)</f>
        <v>#VALUE!</v>
      </c>
      <c r="CE16" s="0" t="e">
        <f aca="false">SUMIF('math scores'!#ref!,Test!$C16,'math scores'!#ref!)</f>
        <v>#VALUE!</v>
      </c>
      <c r="CF16" s="0" t="e">
        <f aca="false">SUMIF('math scores'!#ref!,Test!$C16,'math scores'!#ref!)</f>
        <v>#VALUE!</v>
      </c>
      <c r="CG16" s="0" t="e">
        <f aca="false">SUMIF('math scores'!#ref!,Test!$C16,'math scores'!#ref!)</f>
        <v>#VALUE!</v>
      </c>
      <c r="CH16" s="0" t="e">
        <f aca="false">SUMIF('math scores'!#ref!,Test!$C16,'math scores'!#ref!)</f>
        <v>#VALUE!</v>
      </c>
      <c r="CI16" s="0" t="e">
        <f aca="false">SUMIF('math scores'!#ref!,Test!$C16,'math scores'!#ref!)</f>
        <v>#VALUE!</v>
      </c>
      <c r="CJ16" s="0" t="e">
        <f aca="false">SUMIF('math scores'!#ref!,Test!$C16,'math scores'!#ref!)</f>
        <v>#VALUE!</v>
      </c>
      <c r="CK16" s="0" t="e">
        <f aca="false">SUMIF('math scores'!#ref!,Test!$C16,'math scores'!#ref!)</f>
        <v>#VALUE!</v>
      </c>
      <c r="CL16" s="0" t="e">
        <f aca="false">SUMIF('math scores'!#ref!,Test!$C16,'math scores'!#ref!)</f>
        <v>#VALUE!</v>
      </c>
      <c r="CM16" s="0" t="e">
        <f aca="false">SUMIF('math scores'!#ref!,Test!$C16,'math scores'!#ref!)</f>
        <v>#VALUE!</v>
      </c>
      <c r="CN16" s="0" t="e">
        <f aca="false">SUMIF('math scores'!#ref!,Test!$C16,'math scores'!#ref!)</f>
        <v>#VALUE!</v>
      </c>
      <c r="CO16" s="0" t="e">
        <f aca="false">SUMIF('math scores'!#ref!,Test!$C16,'math scores'!#ref!)</f>
        <v>#VALUE!</v>
      </c>
      <c r="CP16" s="0" t="e">
        <f aca="false">SUMIF('math scores'!#ref!,Test!$C16,'math scores'!#ref!)</f>
        <v>#VALUE!</v>
      </c>
      <c r="CQ16" s="0" t="e">
        <f aca="false">SUMIF('math scores'!#ref!,Test!$C16,'math scores'!#ref!)</f>
        <v>#VALUE!</v>
      </c>
      <c r="CR16" s="0" t="e">
        <f aca="false">SUMIF('math scores'!#ref!,Test!$C16,'math scores'!#ref!)</f>
        <v>#VALUE!</v>
      </c>
      <c r="CS16" s="0" t="e">
        <f aca="false">SUMIF('math scores'!#ref!,Test!$C16,'math scores'!#ref!)</f>
        <v>#VALUE!</v>
      </c>
      <c r="CT16" s="0" t="e">
        <f aca="false">SUMIF('math scores'!#ref!,Test!$C16,'math scores'!#ref!)</f>
        <v>#VALUE!</v>
      </c>
      <c r="CU16" s="0" t="e">
        <f aca="false">SUMIF('math scores'!#ref!,Test!$C16,'math scores'!#ref!)</f>
        <v>#VALUE!</v>
      </c>
      <c r="CV16" s="0" t="e">
        <f aca="false">SUMIF('math scores'!#ref!,Test!$C16,'math scores'!#ref!)</f>
        <v>#VALUE!</v>
      </c>
      <c r="CW16" s="0" t="e">
        <f aca="false">SUMIF('math scores'!#ref!,Test!$C16,'math scores'!#ref!)</f>
        <v>#VALUE!</v>
      </c>
      <c r="CX16" s="0" t="e">
        <f aca="false">SUMIF('math scores'!#ref!,Test!$C16,'math scores'!#ref!)</f>
        <v>#VALUE!</v>
      </c>
    </row>
    <row r="17" customFormat="false" ht="12.75" hidden="false" customHeight="false" outlineLevel="0" collapsed="false">
      <c r="A17" s="0" t="n">
        <f aca="false">$A$3</f>
        <v>0</v>
      </c>
      <c r="B17" s="775" t="n">
        <f aca="false">AC$4</f>
        <v>0</v>
      </c>
      <c r="C17" s="0" t="n">
        <v>3.5</v>
      </c>
      <c r="D17" s="0" t="e">
        <f aca="false">SUMIF('math scores'!#ref!,Test!$C17,'Math Scores'!F$9:F$93)</f>
        <v>#VALUE!</v>
      </c>
      <c r="E17" s="0" t="e">
        <f aca="false">SUMIF('math scores'!#ref!,Test!$C17,'Math Scores'!Q$9:Q$93)</f>
        <v>#VALUE!</v>
      </c>
      <c r="F17" s="0" t="e">
        <f aca="false">SUMIF('math scores'!#ref!,Test!$C17,'Math Scores'!R$9:R$93)</f>
        <v>#VALUE!</v>
      </c>
      <c r="G17" s="0" t="e">
        <f aca="false">SUMIF('math scores'!#ref!,Test!$C17,'Math Scores'!S$9:S$93)</f>
        <v>#VALUE!</v>
      </c>
      <c r="H17" s="0" t="e">
        <f aca="false">SUMIF('math scores'!#ref!,Test!$C17,'Math Scores'!T$9:T$93)</f>
        <v>#VALUE!</v>
      </c>
      <c r="I17" s="0" t="e">
        <f aca="false">SUMIF('math scores'!#ref!,Test!$C17,'math scores'!#ref!)</f>
        <v>#VALUE!</v>
      </c>
      <c r="J17" s="0" t="e">
        <f aca="false">SUMIF('math scores'!#ref!,Test!$C17,'math scores'!#ref!)</f>
        <v>#VALUE!</v>
      </c>
      <c r="K17" s="0" t="e">
        <f aca="false">SUMIF('math scores'!#ref!,Test!$C17,'math scores'!#ref!)</f>
        <v>#VALUE!</v>
      </c>
      <c r="L17" s="0" t="e">
        <f aca="false">SUMIF('math scores'!#ref!,Test!$C17,'math scores'!#ref!)</f>
        <v>#VALUE!</v>
      </c>
      <c r="M17" s="0" t="e">
        <f aca="false">SUMIF('math scores'!#ref!,Test!$C17,'math scores'!#ref!)</f>
        <v>#VALUE!</v>
      </c>
      <c r="N17" s="0" t="e">
        <f aca="false">SUMIF('math scores'!#ref!,Test!$C17,'math scores'!#ref!)</f>
        <v>#VALUE!</v>
      </c>
      <c r="O17" s="0" t="e">
        <f aca="false">SUMIF('math scores'!#ref!,Test!$C17,'math scores'!#ref!)</f>
        <v>#VALUE!</v>
      </c>
      <c r="P17" s="0" t="e">
        <f aca="false">SUMIF('math scores'!#ref!,Test!$C17,'Math Scores'!U$9:U$93)</f>
        <v>#VALUE!</v>
      </c>
      <c r="Q17" s="0" t="e">
        <f aca="false">SUMIF('math scores'!#ref!,Test!$C17,'Math Scores'!V$9:V$93)</f>
        <v>#VALUE!</v>
      </c>
      <c r="R17" s="0" t="e">
        <f aca="false">SUMIF('math scores'!#ref!,Test!$C17,'Math Scores'!W$9:W$93)</f>
        <v>#VALUE!</v>
      </c>
      <c r="S17" s="0" t="e">
        <f aca="false">SUMIF('math scores'!#ref!,Test!$C17,'Math Scores'!X$9:X$93)</f>
        <v>#VALUE!</v>
      </c>
      <c r="T17" s="0" t="e">
        <f aca="false">SUMIF('math scores'!#ref!,Test!$C17,'math scores'!#ref!)</f>
        <v>#VALUE!</v>
      </c>
      <c r="U17" s="0" t="e">
        <f aca="false">SUMIF('math scores'!#ref!,Test!$C17,'math scores'!#ref!)</f>
        <v>#VALUE!</v>
      </c>
      <c r="V17" s="0" t="e">
        <f aca="false">SUMIF('math scores'!#ref!,Test!$C17,'math scores'!#ref!)</f>
        <v>#VALUE!</v>
      </c>
      <c r="W17" s="0" t="e">
        <f aca="false">SUMIF('math scores'!#ref!,Test!$C17,'math scores'!#ref!)</f>
        <v>#VALUE!</v>
      </c>
      <c r="X17" s="0" t="e">
        <f aca="false">SUMIF('math scores'!#ref!,Test!$C17,'math scores'!#ref!)</f>
        <v>#VALUE!</v>
      </c>
      <c r="Y17" s="0" t="e">
        <f aca="false">SUMIF('math scores'!#ref!,Test!$C17,'math scores'!#ref!)</f>
        <v>#VALUE!</v>
      </c>
      <c r="Z17" s="0" t="e">
        <f aca="false">SUMIF('math scores'!#ref!,Test!$C17,'math scores'!#ref!)</f>
        <v>#VALUE!</v>
      </c>
      <c r="AA17" s="0" t="e">
        <f aca="false">SUMIF('math scores'!#ref!,Test!$C17,'math scores'!#ref!)</f>
        <v>#VALUE!</v>
      </c>
      <c r="AB17" s="0" t="e">
        <f aca="false">SUMIF('math scores'!#ref!,Test!$C17,'math scores'!#ref!)</f>
        <v>#VALUE!</v>
      </c>
      <c r="AC17" s="0" t="e">
        <f aca="false">SUMIF('math scores'!#ref!,Test!$C17,'math scores'!#ref!)</f>
        <v>#VALUE!</v>
      </c>
      <c r="AD17" s="0" t="e">
        <f aca="false">SUMIF('math scores'!#ref!,Test!$C17,'Math Scores'!AD$9:AD$93)</f>
        <v>#VALUE!</v>
      </c>
      <c r="AE17" s="0" t="e">
        <f aca="false">SUMIF('math scores'!#ref!,Test!$C17,'Math Scores'!AE$9:AE$93)</f>
        <v>#VALUE!</v>
      </c>
      <c r="AF17" s="0" t="e">
        <f aca="false">SUMIF('math scores'!#ref!,Test!$C17,'Math Scores'!AF$9:AF$93)</f>
        <v>#VALUE!</v>
      </c>
      <c r="AG17" s="0" t="e">
        <f aca="false">SUMIF('math scores'!#ref!,Test!$C17,'Math Scores'!AG$9:AG$93)</f>
        <v>#VALUE!</v>
      </c>
      <c r="AH17" s="0" t="e">
        <f aca="false">SUMIF('math scores'!#ref!,Test!$C17,'Math Scores'!AH$9:AH$93)</f>
        <v>#VALUE!</v>
      </c>
      <c r="AI17" s="0" t="e">
        <f aca="false">SUMIF('math scores'!#ref!,Test!$C17,'Math Scores'!AQ$9:AQ$93)</f>
        <v>#VALUE!</v>
      </c>
      <c r="AJ17" s="0" t="e">
        <f aca="false">SUMIF('math scores'!#ref!,Test!$C17,'Math Scores'!AR$9:AR$93)</f>
        <v>#VALUE!</v>
      </c>
      <c r="AK17" s="0" t="e">
        <f aca="false">SUMIF('math scores'!#ref!,Test!$C17,'Math Scores'!AS$9:AS$93)</f>
        <v>#VALUE!</v>
      </c>
      <c r="AL17" s="0" t="e">
        <f aca="false">SUMIF('math scores'!#ref!,Test!$C17,'Math Scores'!AT$9:AT$93)</f>
        <v>#VALUE!</v>
      </c>
      <c r="AM17" s="0" t="e">
        <f aca="false">SUMIF('math scores'!#ref!,Test!$C17,'Math Scores'!AU$9:AU$93)</f>
        <v>#VALUE!</v>
      </c>
      <c r="AN17" s="0" t="e">
        <f aca="false">SUMIF('math scores'!#ref!,Test!$C17,'Math Scores'!AV$9:AV$93)</f>
        <v>#VALUE!</v>
      </c>
      <c r="AO17" s="0" t="e">
        <f aca="false">SUMIF('math scores'!#ref!,Test!$C17,'Math Scores'!AW$9:AW$93)</f>
        <v>#VALUE!</v>
      </c>
      <c r="AP17" s="0" t="e">
        <f aca="false">SUMIF('math scores'!#ref!,Test!$C17,'Math Scores'!AX$9:AX$93)</f>
        <v>#VALUE!</v>
      </c>
      <c r="AQ17" s="0" t="e">
        <f aca="false">SUMIF('math scores'!#ref!,Test!$C17,'Math Scores'!AY$9:AY$93)</f>
        <v>#VALUE!</v>
      </c>
      <c r="AR17" s="0" t="e">
        <f aca="false">SUMIF('math scores'!#ref!,Test!$C17,'Math Scores'!AZ$9:AZ$93)</f>
        <v>#VALUE!</v>
      </c>
      <c r="AS17" s="0" t="e">
        <f aca="false">SUMIF('math scores'!#ref!,Test!$C17,'math scores'!#ref!)</f>
        <v>#VALUE!</v>
      </c>
      <c r="AT17" s="0" t="e">
        <f aca="false">SUMIF('math scores'!#ref!,Test!$C17,'math scores'!#ref!)</f>
        <v>#VALUE!</v>
      </c>
      <c r="AU17" s="0" t="e">
        <f aca="false">SUMIF('math scores'!#ref!,Test!$C17,'math scores'!#ref!)</f>
        <v>#VALUE!</v>
      </c>
      <c r="AV17" s="0" t="e">
        <f aca="false">SUMIF('math scores'!#ref!,Test!$C17,'math scores'!#ref!)</f>
        <v>#VALUE!</v>
      </c>
      <c r="AW17" s="0" t="e">
        <f aca="false">SUMIF('math scores'!#ref!,Test!$C17,'math scores'!#ref!)</f>
        <v>#VALUE!</v>
      </c>
      <c r="AX17" s="0" t="e">
        <f aca="false">SUMIF('math scores'!#ref!,Test!$C17,'math scores'!#ref!)</f>
        <v>#VALUE!</v>
      </c>
      <c r="AY17" s="0" t="e">
        <f aca="false">SUMIF('math scores'!#ref!,Test!$C17,'math scores'!#ref!)</f>
        <v>#VALUE!</v>
      </c>
      <c r="AZ17" s="0" t="e">
        <f aca="false">SUMIF('math scores'!#ref!,Test!$C17,'math scores'!#ref!)</f>
        <v>#VALUE!</v>
      </c>
      <c r="BA17" s="0" t="e">
        <f aca="false">SUMIF('math scores'!#ref!,Test!$C17,'math scores'!#ref!)</f>
        <v>#VALUE!</v>
      </c>
      <c r="BB17" s="0" t="e">
        <f aca="false">SUMIF('math scores'!#ref!,Test!$C17,'math scores'!#ref!)</f>
        <v>#VALUE!</v>
      </c>
      <c r="BC17" s="0" t="e">
        <f aca="false">SUMIF('math scores'!#ref!,Test!$C17,'math scores'!#ref!)</f>
        <v>#VALUE!</v>
      </c>
      <c r="BD17" s="0" t="e">
        <f aca="false">SUMIF('math scores'!#ref!,Test!$C17,'math scores'!#ref!)</f>
        <v>#VALUE!</v>
      </c>
      <c r="BE17" s="0" t="e">
        <f aca="false">SUMIF('math scores'!#ref!,Test!$C17,'math scores'!#ref!)</f>
        <v>#VALUE!</v>
      </c>
      <c r="BF17" s="0" t="e">
        <f aca="false">SUMIF('math scores'!#ref!,Test!$C17,'math scores'!#ref!)</f>
        <v>#VALUE!</v>
      </c>
      <c r="BG17" s="0" t="e">
        <f aca="false">SUMIF('math scores'!#ref!,Test!$C17,'math scores'!#ref!)</f>
        <v>#VALUE!</v>
      </c>
      <c r="BH17" s="0" t="e">
        <f aca="false">SUMIF('math scores'!#ref!,Test!$C17,'math scores'!#ref!)</f>
        <v>#VALUE!</v>
      </c>
      <c r="BI17" s="0" t="e">
        <f aca="false">SUMIF('math scores'!#ref!,Test!$C17,'math scores'!#ref!)</f>
        <v>#VALUE!</v>
      </c>
      <c r="BJ17" s="0" t="e">
        <f aca="false">SUMIF('math scores'!#ref!,Test!$C17,'math scores'!#ref!)</f>
        <v>#VALUE!</v>
      </c>
      <c r="BK17" s="0" t="e">
        <f aca="false">SUMIF('math scores'!#ref!,Test!$C17,'math scores'!#ref!)</f>
        <v>#VALUE!</v>
      </c>
      <c r="BL17" s="0" t="e">
        <f aca="false">SUMIF('math scores'!#ref!,Test!$C17,'math scores'!#ref!)</f>
        <v>#VALUE!</v>
      </c>
      <c r="BM17" s="0" t="e">
        <f aca="false">SUMIF('math scores'!#ref!,Test!$C17,'math scores'!#ref!)</f>
        <v>#VALUE!</v>
      </c>
      <c r="BN17" s="0" t="e">
        <f aca="false">SUMIF('math scores'!#ref!,Test!$C17,'math scores'!#ref!)</f>
        <v>#VALUE!</v>
      </c>
      <c r="BO17" s="0" t="e">
        <f aca="false">SUMIF('math scores'!#ref!,Test!$C17,'Math Scores'!BA$9:BA$93)</f>
        <v>#VALUE!</v>
      </c>
      <c r="BP17" s="0" t="e">
        <f aca="false">SUMIF('math scores'!#ref!,Test!$C17,'Math Scores'!BB$9:BB$93)</f>
        <v>#VALUE!</v>
      </c>
      <c r="BQ17" s="0" t="e">
        <f aca="false">SUMIF('math scores'!#ref!,Test!$C17,'Math Scores'!BC$9:BC$93)</f>
        <v>#VALUE!</v>
      </c>
      <c r="BR17" s="0" t="e">
        <f aca="false">SUMIF('math scores'!#ref!,Test!$C17,'Math Scores'!BD$9:BD$93)</f>
        <v>#VALUE!</v>
      </c>
      <c r="BS17" s="0" t="e">
        <f aca="false">SUMIF('math scores'!#ref!,Test!$C17,'Math Scores'!BN$9:BN$93)</f>
        <v>#VALUE!</v>
      </c>
      <c r="BT17" s="0" t="e">
        <f aca="false">SUMIF('math scores'!#ref!,Test!$C17,'Math Scores'!BO$9:BO$93)</f>
        <v>#VALUE!</v>
      </c>
      <c r="BU17" s="0" t="e">
        <f aca="false">SUMIF('math scores'!#ref!,Test!$C17,'Math Scores'!BP$9:BP$93)</f>
        <v>#VALUE!</v>
      </c>
      <c r="BV17" s="0" t="e">
        <f aca="false">SUMIF('math scores'!#ref!,Test!$C17,'Math Scores'!BQ$9:BQ$93)</f>
        <v>#VALUE!</v>
      </c>
      <c r="BW17" s="0" t="e">
        <f aca="false">SUMIF('math scores'!#ref!,Test!$C17,'Math Scores'!BR$9:BR$93)</f>
        <v>#VALUE!</v>
      </c>
      <c r="BX17" s="0" t="e">
        <f aca="false">SUMIF('math scores'!#ref!,Test!$C17,'Math Scores'!BS$9:BS$93)</f>
        <v>#VALUE!</v>
      </c>
      <c r="BY17" s="0" t="e">
        <f aca="false">SUMIF('math scores'!#ref!,Test!$C17,'Math Scores'!BT$9:BT$93)</f>
        <v>#VALUE!</v>
      </c>
      <c r="BZ17" s="0" t="e">
        <f aca="false">SUMIF('math scores'!#ref!,Test!$C17,'Math Scores'!BU$9:BU$93)</f>
        <v>#VALUE!</v>
      </c>
      <c r="CA17" s="0" t="e">
        <f aca="false">SUMIF('math scores'!#ref!,Test!$C17,'Math Scores'!BV$9:BV$93)</f>
        <v>#VALUE!</v>
      </c>
      <c r="CB17" s="0" t="e">
        <f aca="false">SUMIF('math scores'!#ref!,Test!$C17,'Math Scores'!BW$9:BW$93)</f>
        <v>#VALUE!</v>
      </c>
      <c r="CC17" s="0" t="e">
        <f aca="false">SUMIF('math scores'!#ref!,Test!$C17,'Math Scores'!BX$9:BX$93)</f>
        <v>#VALUE!</v>
      </c>
      <c r="CD17" s="0" t="e">
        <f aca="false">SUMIF('math scores'!#ref!,Test!$C17,'Math Scores'!BY$9:BY$93)</f>
        <v>#VALUE!</v>
      </c>
      <c r="CE17" s="0" t="e">
        <f aca="false">SUMIF('math scores'!#ref!,Test!$C17,'math scores'!#ref!)</f>
        <v>#VALUE!</v>
      </c>
      <c r="CF17" s="0" t="e">
        <f aca="false">SUMIF('math scores'!#ref!,Test!$C17,'math scores'!#ref!)</f>
        <v>#VALUE!</v>
      </c>
      <c r="CG17" s="0" t="e">
        <f aca="false">SUMIF('math scores'!#ref!,Test!$C17,'math scores'!#ref!)</f>
        <v>#VALUE!</v>
      </c>
      <c r="CH17" s="0" t="e">
        <f aca="false">SUMIF('math scores'!#ref!,Test!$C17,'math scores'!#ref!)</f>
        <v>#VALUE!</v>
      </c>
      <c r="CI17" s="0" t="e">
        <f aca="false">SUMIF('math scores'!#ref!,Test!$C17,'math scores'!#ref!)</f>
        <v>#VALUE!</v>
      </c>
      <c r="CJ17" s="0" t="e">
        <f aca="false">SUMIF('math scores'!#ref!,Test!$C17,'math scores'!#ref!)</f>
        <v>#VALUE!</v>
      </c>
      <c r="CK17" s="0" t="e">
        <f aca="false">SUMIF('math scores'!#ref!,Test!$C17,'math scores'!#ref!)</f>
        <v>#VALUE!</v>
      </c>
      <c r="CL17" s="0" t="e">
        <f aca="false">SUMIF('math scores'!#ref!,Test!$C17,'math scores'!#ref!)</f>
        <v>#VALUE!</v>
      </c>
      <c r="CM17" s="0" t="e">
        <f aca="false">SUMIF('math scores'!#ref!,Test!$C17,'math scores'!#ref!)</f>
        <v>#VALUE!</v>
      </c>
      <c r="CN17" s="0" t="e">
        <f aca="false">SUMIF('math scores'!#ref!,Test!$C17,'math scores'!#ref!)</f>
        <v>#VALUE!</v>
      </c>
      <c r="CO17" s="0" t="e">
        <f aca="false">SUMIF('math scores'!#ref!,Test!$C17,'math scores'!#ref!)</f>
        <v>#VALUE!</v>
      </c>
      <c r="CP17" s="0" t="e">
        <f aca="false">SUMIF('math scores'!#ref!,Test!$C17,'math scores'!#ref!)</f>
        <v>#VALUE!</v>
      </c>
      <c r="CQ17" s="0" t="e">
        <f aca="false">SUMIF('math scores'!#ref!,Test!$C17,'math scores'!#ref!)</f>
        <v>#VALUE!</v>
      </c>
      <c r="CR17" s="0" t="e">
        <f aca="false">SUMIF('math scores'!#ref!,Test!$C17,'math scores'!#ref!)</f>
        <v>#VALUE!</v>
      </c>
      <c r="CS17" s="0" t="e">
        <f aca="false">SUMIF('math scores'!#ref!,Test!$C17,'math scores'!#ref!)</f>
        <v>#VALUE!</v>
      </c>
      <c r="CT17" s="0" t="e">
        <f aca="false">SUMIF('math scores'!#ref!,Test!$C17,'math scores'!#ref!)</f>
        <v>#VALUE!</v>
      </c>
      <c r="CU17" s="0" t="e">
        <f aca="false">SUMIF('math scores'!#ref!,Test!$C17,'math scores'!#ref!)</f>
        <v>#VALUE!</v>
      </c>
      <c r="CV17" s="0" t="e">
        <f aca="false">SUMIF('math scores'!#ref!,Test!$C17,'math scores'!#ref!)</f>
        <v>#VALUE!</v>
      </c>
      <c r="CW17" s="0" t="e">
        <f aca="false">SUMIF('math scores'!#ref!,Test!$C17,'math scores'!#ref!)</f>
        <v>#VALUE!</v>
      </c>
      <c r="CX17" s="0" t="e">
        <f aca="false">SUMIF('math scores'!#ref!,Test!$C17,'math scores'!#ref!)</f>
        <v>#VALUE!</v>
      </c>
    </row>
    <row r="18" customFormat="false" ht="12.75" hidden="false" customHeight="false" outlineLevel="0" collapsed="false">
      <c r="A18" s="0" t="n">
        <f aca="false">$A$3</f>
        <v>0</v>
      </c>
      <c r="B18" s="775" t="n">
        <f aca="false">AD$4</f>
        <v>0</v>
      </c>
      <c r="C18" s="0" t="n">
        <v>4</v>
      </c>
      <c r="D18" s="0" t="e">
        <f aca="false">SUMIF('math scores'!#ref!,Test!$C18,'Math Scores'!F$9:F$93)</f>
        <v>#VALUE!</v>
      </c>
      <c r="E18" s="0" t="e">
        <f aca="false">SUMIF('math scores'!#ref!,Test!$C18,'Math Scores'!Q$9:Q$93)</f>
        <v>#VALUE!</v>
      </c>
      <c r="F18" s="0" t="e">
        <f aca="false">SUMIF('math scores'!#ref!,Test!$C18,'Math Scores'!R$9:R$93)</f>
        <v>#VALUE!</v>
      </c>
      <c r="G18" s="0" t="e">
        <f aca="false">SUMIF('math scores'!#ref!,Test!$C18,'Math Scores'!S$9:S$93)</f>
        <v>#VALUE!</v>
      </c>
      <c r="H18" s="0" t="e">
        <f aca="false">SUMIF('math scores'!#ref!,Test!$C18,'Math Scores'!T$9:T$93)</f>
        <v>#VALUE!</v>
      </c>
      <c r="I18" s="0" t="e">
        <f aca="false">SUMIF('math scores'!#ref!,Test!$C18,'math scores'!#ref!)</f>
        <v>#VALUE!</v>
      </c>
      <c r="J18" s="0" t="e">
        <f aca="false">SUMIF('math scores'!#ref!,Test!$C18,'math scores'!#ref!)</f>
        <v>#VALUE!</v>
      </c>
      <c r="K18" s="0" t="e">
        <f aca="false">SUMIF('math scores'!#ref!,Test!$C18,'math scores'!#ref!)</f>
        <v>#VALUE!</v>
      </c>
      <c r="L18" s="0" t="e">
        <f aca="false">SUMIF('math scores'!#ref!,Test!$C18,'math scores'!#ref!)</f>
        <v>#VALUE!</v>
      </c>
      <c r="M18" s="0" t="e">
        <f aca="false">SUMIF('math scores'!#ref!,Test!$C18,'math scores'!#ref!)</f>
        <v>#VALUE!</v>
      </c>
      <c r="N18" s="0" t="e">
        <f aca="false">SUMIF('math scores'!#ref!,Test!$C18,'math scores'!#ref!)</f>
        <v>#VALUE!</v>
      </c>
      <c r="O18" s="0" t="e">
        <f aca="false">SUMIF('math scores'!#ref!,Test!$C18,'math scores'!#ref!)</f>
        <v>#VALUE!</v>
      </c>
      <c r="P18" s="0" t="e">
        <f aca="false">SUMIF('math scores'!#ref!,Test!$C18,'Math Scores'!U$9:U$93)</f>
        <v>#VALUE!</v>
      </c>
      <c r="Q18" s="0" t="e">
        <f aca="false">SUMIF('math scores'!#ref!,Test!$C18,'Math Scores'!V$9:V$93)</f>
        <v>#VALUE!</v>
      </c>
      <c r="R18" s="0" t="e">
        <f aca="false">SUMIF('math scores'!#ref!,Test!$C18,'Math Scores'!W$9:W$93)</f>
        <v>#VALUE!</v>
      </c>
      <c r="S18" s="0" t="e">
        <f aca="false">SUMIF('math scores'!#ref!,Test!$C18,'Math Scores'!X$9:X$93)</f>
        <v>#VALUE!</v>
      </c>
      <c r="T18" s="0" t="e">
        <f aca="false">SUMIF('math scores'!#ref!,Test!$C18,'math scores'!#ref!)</f>
        <v>#VALUE!</v>
      </c>
      <c r="U18" s="0" t="e">
        <f aca="false">SUMIF('math scores'!#ref!,Test!$C18,'math scores'!#ref!)</f>
        <v>#VALUE!</v>
      </c>
      <c r="V18" s="0" t="e">
        <f aca="false">SUMIF('math scores'!#ref!,Test!$C18,'math scores'!#ref!)</f>
        <v>#VALUE!</v>
      </c>
      <c r="W18" s="0" t="e">
        <f aca="false">SUMIF('math scores'!#ref!,Test!$C18,'math scores'!#ref!)</f>
        <v>#VALUE!</v>
      </c>
      <c r="X18" s="0" t="e">
        <f aca="false">SUMIF('math scores'!#ref!,Test!$C18,'math scores'!#ref!)</f>
        <v>#VALUE!</v>
      </c>
      <c r="Y18" s="0" t="e">
        <f aca="false">SUMIF('math scores'!#ref!,Test!$C18,'math scores'!#ref!)</f>
        <v>#VALUE!</v>
      </c>
      <c r="Z18" s="0" t="e">
        <f aca="false">SUMIF('math scores'!#ref!,Test!$C18,'math scores'!#ref!)</f>
        <v>#VALUE!</v>
      </c>
      <c r="AA18" s="0" t="e">
        <f aca="false">SUMIF('math scores'!#ref!,Test!$C18,'math scores'!#ref!)</f>
        <v>#VALUE!</v>
      </c>
      <c r="AB18" s="0" t="e">
        <f aca="false">SUMIF('math scores'!#ref!,Test!$C18,'math scores'!#ref!)</f>
        <v>#VALUE!</v>
      </c>
      <c r="AC18" s="0" t="e">
        <f aca="false">SUMIF('math scores'!#ref!,Test!$C18,'math scores'!#ref!)</f>
        <v>#VALUE!</v>
      </c>
      <c r="AD18" s="0" t="e">
        <f aca="false">SUMIF('math scores'!#ref!,Test!$C18,'Math Scores'!AD$9:AD$93)</f>
        <v>#VALUE!</v>
      </c>
      <c r="AE18" s="0" t="e">
        <f aca="false">SUMIF('math scores'!#ref!,Test!$C18,'Math Scores'!AE$9:AE$93)</f>
        <v>#VALUE!</v>
      </c>
      <c r="AF18" s="0" t="e">
        <f aca="false">SUMIF('math scores'!#ref!,Test!$C18,'Math Scores'!AF$9:AF$93)</f>
        <v>#VALUE!</v>
      </c>
      <c r="AG18" s="0" t="e">
        <f aca="false">SUMIF('math scores'!#ref!,Test!$C18,'Math Scores'!AG$9:AG$93)</f>
        <v>#VALUE!</v>
      </c>
      <c r="AH18" s="0" t="e">
        <f aca="false">SUMIF('math scores'!#ref!,Test!$C18,'Math Scores'!AH$9:AH$93)</f>
        <v>#VALUE!</v>
      </c>
      <c r="AI18" s="0" t="e">
        <f aca="false">SUMIF('math scores'!#ref!,Test!$C18,'Math Scores'!AQ$9:AQ$93)</f>
        <v>#VALUE!</v>
      </c>
      <c r="AJ18" s="0" t="e">
        <f aca="false">SUMIF('math scores'!#ref!,Test!$C18,'Math Scores'!AR$9:AR$93)</f>
        <v>#VALUE!</v>
      </c>
      <c r="AK18" s="0" t="e">
        <f aca="false">SUMIF('math scores'!#ref!,Test!$C18,'Math Scores'!AS$9:AS$93)</f>
        <v>#VALUE!</v>
      </c>
      <c r="AL18" s="0" t="e">
        <f aca="false">SUMIF('math scores'!#ref!,Test!$C18,'Math Scores'!AT$9:AT$93)</f>
        <v>#VALUE!</v>
      </c>
      <c r="AM18" s="0" t="e">
        <f aca="false">SUMIF('math scores'!#ref!,Test!$C18,'Math Scores'!AU$9:AU$93)</f>
        <v>#VALUE!</v>
      </c>
      <c r="AN18" s="0" t="e">
        <f aca="false">SUMIF('math scores'!#ref!,Test!$C18,'Math Scores'!AV$9:AV$93)</f>
        <v>#VALUE!</v>
      </c>
      <c r="AO18" s="0" t="e">
        <f aca="false">SUMIF('math scores'!#ref!,Test!$C18,'Math Scores'!AW$9:AW$93)</f>
        <v>#VALUE!</v>
      </c>
      <c r="AP18" s="0" t="e">
        <f aca="false">SUMIF('math scores'!#ref!,Test!$C18,'Math Scores'!AX$9:AX$93)</f>
        <v>#VALUE!</v>
      </c>
      <c r="AQ18" s="0" t="e">
        <f aca="false">SUMIF('math scores'!#ref!,Test!$C18,'Math Scores'!AY$9:AY$93)</f>
        <v>#VALUE!</v>
      </c>
      <c r="AR18" s="0" t="e">
        <f aca="false">SUMIF('math scores'!#ref!,Test!$C18,'Math Scores'!AZ$9:AZ$93)</f>
        <v>#VALUE!</v>
      </c>
      <c r="AS18" s="0" t="e">
        <f aca="false">SUMIF('math scores'!#ref!,Test!$C18,'math scores'!#ref!)</f>
        <v>#VALUE!</v>
      </c>
      <c r="AT18" s="0" t="e">
        <f aca="false">SUMIF('math scores'!#ref!,Test!$C18,'math scores'!#ref!)</f>
        <v>#VALUE!</v>
      </c>
      <c r="AU18" s="0" t="e">
        <f aca="false">SUMIF('math scores'!#ref!,Test!$C18,'math scores'!#ref!)</f>
        <v>#VALUE!</v>
      </c>
      <c r="AV18" s="0" t="e">
        <f aca="false">SUMIF('math scores'!#ref!,Test!$C18,'math scores'!#ref!)</f>
        <v>#VALUE!</v>
      </c>
      <c r="AW18" s="0" t="e">
        <f aca="false">SUMIF('math scores'!#ref!,Test!$C18,'math scores'!#ref!)</f>
        <v>#VALUE!</v>
      </c>
      <c r="AX18" s="0" t="e">
        <f aca="false">SUMIF('math scores'!#ref!,Test!$C18,'math scores'!#ref!)</f>
        <v>#VALUE!</v>
      </c>
      <c r="AY18" s="0" t="e">
        <f aca="false">SUMIF('math scores'!#ref!,Test!$C18,'math scores'!#ref!)</f>
        <v>#VALUE!</v>
      </c>
      <c r="AZ18" s="0" t="e">
        <f aca="false">SUMIF('math scores'!#ref!,Test!$C18,'math scores'!#ref!)</f>
        <v>#VALUE!</v>
      </c>
      <c r="BA18" s="0" t="e">
        <f aca="false">SUMIF('math scores'!#ref!,Test!$C18,'math scores'!#ref!)</f>
        <v>#VALUE!</v>
      </c>
      <c r="BB18" s="0" t="e">
        <f aca="false">SUMIF('math scores'!#ref!,Test!$C18,'math scores'!#ref!)</f>
        <v>#VALUE!</v>
      </c>
      <c r="BC18" s="0" t="e">
        <f aca="false">SUMIF('math scores'!#ref!,Test!$C18,'math scores'!#ref!)</f>
        <v>#VALUE!</v>
      </c>
      <c r="BD18" s="0" t="e">
        <f aca="false">SUMIF('math scores'!#ref!,Test!$C18,'math scores'!#ref!)</f>
        <v>#VALUE!</v>
      </c>
      <c r="BE18" s="0" t="e">
        <f aca="false">SUMIF('math scores'!#ref!,Test!$C18,'math scores'!#ref!)</f>
        <v>#VALUE!</v>
      </c>
      <c r="BF18" s="0" t="e">
        <f aca="false">SUMIF('math scores'!#ref!,Test!$C18,'math scores'!#ref!)</f>
        <v>#VALUE!</v>
      </c>
      <c r="BG18" s="0" t="e">
        <f aca="false">SUMIF('math scores'!#ref!,Test!$C18,'math scores'!#ref!)</f>
        <v>#VALUE!</v>
      </c>
      <c r="BH18" s="0" t="e">
        <f aca="false">SUMIF('math scores'!#ref!,Test!$C18,'math scores'!#ref!)</f>
        <v>#VALUE!</v>
      </c>
      <c r="BI18" s="0" t="e">
        <f aca="false">SUMIF('math scores'!#ref!,Test!$C18,'math scores'!#ref!)</f>
        <v>#VALUE!</v>
      </c>
      <c r="BJ18" s="0" t="e">
        <f aca="false">SUMIF('math scores'!#ref!,Test!$C18,'math scores'!#ref!)</f>
        <v>#VALUE!</v>
      </c>
      <c r="BK18" s="0" t="e">
        <f aca="false">SUMIF('math scores'!#ref!,Test!$C18,'math scores'!#ref!)</f>
        <v>#VALUE!</v>
      </c>
      <c r="BL18" s="0" t="e">
        <f aca="false">SUMIF('math scores'!#ref!,Test!$C18,'math scores'!#ref!)</f>
        <v>#VALUE!</v>
      </c>
      <c r="BM18" s="0" t="e">
        <f aca="false">SUMIF('math scores'!#ref!,Test!$C18,'math scores'!#ref!)</f>
        <v>#VALUE!</v>
      </c>
      <c r="BN18" s="0" t="e">
        <f aca="false">SUMIF('math scores'!#ref!,Test!$C18,'math scores'!#ref!)</f>
        <v>#VALUE!</v>
      </c>
      <c r="BO18" s="0" t="e">
        <f aca="false">SUMIF('math scores'!#ref!,Test!$C18,'Math Scores'!BA$9:BA$93)</f>
        <v>#VALUE!</v>
      </c>
      <c r="BP18" s="0" t="e">
        <f aca="false">SUMIF('math scores'!#ref!,Test!$C18,'Math Scores'!BB$9:BB$93)</f>
        <v>#VALUE!</v>
      </c>
      <c r="BQ18" s="0" t="e">
        <f aca="false">SUMIF('math scores'!#ref!,Test!$C18,'Math Scores'!BC$9:BC$93)</f>
        <v>#VALUE!</v>
      </c>
      <c r="BR18" s="0" t="e">
        <f aca="false">SUMIF('math scores'!#ref!,Test!$C18,'Math Scores'!BD$9:BD$93)</f>
        <v>#VALUE!</v>
      </c>
      <c r="BS18" s="0" t="e">
        <f aca="false">SUMIF('math scores'!#ref!,Test!$C18,'Math Scores'!BN$9:BN$93)</f>
        <v>#VALUE!</v>
      </c>
      <c r="BT18" s="0" t="e">
        <f aca="false">SUMIF('math scores'!#ref!,Test!$C18,'Math Scores'!BO$9:BO$93)</f>
        <v>#VALUE!</v>
      </c>
      <c r="BU18" s="0" t="e">
        <f aca="false">SUMIF('math scores'!#ref!,Test!$C18,'Math Scores'!BP$9:BP$93)</f>
        <v>#VALUE!</v>
      </c>
      <c r="BV18" s="0" t="e">
        <f aca="false">SUMIF('math scores'!#ref!,Test!$C18,'Math Scores'!BQ$9:BQ$93)</f>
        <v>#VALUE!</v>
      </c>
      <c r="BW18" s="0" t="e">
        <f aca="false">SUMIF('math scores'!#ref!,Test!$C18,'Math Scores'!BR$9:BR$93)</f>
        <v>#VALUE!</v>
      </c>
      <c r="BX18" s="0" t="e">
        <f aca="false">SUMIF('math scores'!#ref!,Test!$C18,'Math Scores'!BS$9:BS$93)</f>
        <v>#VALUE!</v>
      </c>
      <c r="BY18" s="0" t="e">
        <f aca="false">SUMIF('math scores'!#ref!,Test!$C18,'Math Scores'!BT$9:BT$93)</f>
        <v>#VALUE!</v>
      </c>
      <c r="BZ18" s="0" t="e">
        <f aca="false">SUMIF('math scores'!#ref!,Test!$C18,'Math Scores'!BU$9:BU$93)</f>
        <v>#VALUE!</v>
      </c>
      <c r="CA18" s="0" t="e">
        <f aca="false">SUMIF('math scores'!#ref!,Test!$C18,'Math Scores'!BV$9:BV$93)</f>
        <v>#VALUE!</v>
      </c>
      <c r="CB18" s="0" t="e">
        <f aca="false">SUMIF('math scores'!#ref!,Test!$C18,'Math Scores'!BW$9:BW$93)</f>
        <v>#VALUE!</v>
      </c>
      <c r="CC18" s="0" t="e">
        <f aca="false">SUMIF('math scores'!#ref!,Test!$C18,'Math Scores'!BX$9:BX$93)</f>
        <v>#VALUE!</v>
      </c>
      <c r="CD18" s="0" t="e">
        <f aca="false">SUMIF('math scores'!#ref!,Test!$C18,'Math Scores'!BY$9:BY$93)</f>
        <v>#VALUE!</v>
      </c>
      <c r="CE18" s="0" t="e">
        <f aca="false">SUMIF('math scores'!#ref!,Test!$C18,'math scores'!#ref!)</f>
        <v>#VALUE!</v>
      </c>
      <c r="CF18" s="0" t="e">
        <f aca="false">SUMIF('math scores'!#ref!,Test!$C18,'math scores'!#ref!)</f>
        <v>#VALUE!</v>
      </c>
      <c r="CG18" s="0" t="e">
        <f aca="false">SUMIF('math scores'!#ref!,Test!$C18,'math scores'!#ref!)</f>
        <v>#VALUE!</v>
      </c>
      <c r="CH18" s="0" t="e">
        <f aca="false">SUMIF('math scores'!#ref!,Test!$C18,'math scores'!#ref!)</f>
        <v>#VALUE!</v>
      </c>
      <c r="CI18" s="0" t="e">
        <f aca="false">SUMIF('math scores'!#ref!,Test!$C18,'math scores'!#ref!)</f>
        <v>#VALUE!</v>
      </c>
      <c r="CJ18" s="0" t="e">
        <f aca="false">SUMIF('math scores'!#ref!,Test!$C18,'math scores'!#ref!)</f>
        <v>#VALUE!</v>
      </c>
      <c r="CK18" s="0" t="e">
        <f aca="false">SUMIF('math scores'!#ref!,Test!$C18,'math scores'!#ref!)</f>
        <v>#VALUE!</v>
      </c>
      <c r="CL18" s="0" t="e">
        <f aca="false">SUMIF('math scores'!#ref!,Test!$C18,'math scores'!#ref!)</f>
        <v>#VALUE!</v>
      </c>
      <c r="CM18" s="0" t="e">
        <f aca="false">SUMIF('math scores'!#ref!,Test!$C18,'math scores'!#ref!)</f>
        <v>#VALUE!</v>
      </c>
      <c r="CN18" s="0" t="e">
        <f aca="false">SUMIF('math scores'!#ref!,Test!$C18,'math scores'!#ref!)</f>
        <v>#VALUE!</v>
      </c>
      <c r="CO18" s="0" t="e">
        <f aca="false">SUMIF('math scores'!#ref!,Test!$C18,'math scores'!#ref!)</f>
        <v>#VALUE!</v>
      </c>
      <c r="CP18" s="0" t="e">
        <f aca="false">SUMIF('math scores'!#ref!,Test!$C18,'math scores'!#ref!)</f>
        <v>#VALUE!</v>
      </c>
      <c r="CQ18" s="0" t="e">
        <f aca="false">SUMIF('math scores'!#ref!,Test!$C18,'math scores'!#ref!)</f>
        <v>#VALUE!</v>
      </c>
      <c r="CR18" s="0" t="e">
        <f aca="false">SUMIF('math scores'!#ref!,Test!$C18,'math scores'!#ref!)</f>
        <v>#VALUE!</v>
      </c>
      <c r="CS18" s="0" t="e">
        <f aca="false">SUMIF('math scores'!#ref!,Test!$C18,'math scores'!#ref!)</f>
        <v>#VALUE!</v>
      </c>
      <c r="CT18" s="0" t="e">
        <f aca="false">SUMIF('math scores'!#ref!,Test!$C18,'math scores'!#ref!)</f>
        <v>#VALUE!</v>
      </c>
      <c r="CU18" s="0" t="e">
        <f aca="false">SUMIF('math scores'!#ref!,Test!$C18,'math scores'!#ref!)</f>
        <v>#VALUE!</v>
      </c>
      <c r="CV18" s="0" t="e">
        <f aca="false">SUMIF('math scores'!#ref!,Test!$C18,'math scores'!#ref!)</f>
        <v>#VALUE!</v>
      </c>
      <c r="CW18" s="0" t="e">
        <f aca="false">SUMIF('math scores'!#ref!,Test!$C18,'math scores'!#ref!)</f>
        <v>#VALUE!</v>
      </c>
      <c r="CX18" s="0" t="e">
        <f aca="false">SUMIF('math scores'!#ref!,Test!$C18,'math scores'!#ref!)</f>
        <v>#VALUE!</v>
      </c>
    </row>
    <row r="19" customFormat="false" ht="12.75" hidden="false" customHeight="false" outlineLevel="0" collapsed="false">
      <c r="A19" s="0" t="n">
        <f aca="false">$A$3</f>
        <v>0</v>
      </c>
      <c r="B19" s="775" t="n">
        <f aca="false">AE$4</f>
        <v>0</v>
      </c>
      <c r="C19" s="0" t="n">
        <v>4.5</v>
      </c>
      <c r="D19" s="0" t="e">
        <f aca="false">SUMIF('math scores'!#ref!,Test!$C19,'Math Scores'!F$9:F$93)</f>
        <v>#VALUE!</v>
      </c>
      <c r="E19" s="0" t="e">
        <f aca="false">SUMIF('math scores'!#ref!,Test!$C19,'Math Scores'!Q$9:Q$93)</f>
        <v>#VALUE!</v>
      </c>
      <c r="F19" s="0" t="e">
        <f aca="false">SUMIF('math scores'!#ref!,Test!$C19,'Math Scores'!R$9:R$93)</f>
        <v>#VALUE!</v>
      </c>
      <c r="G19" s="0" t="e">
        <f aca="false">SUMIF('math scores'!#ref!,Test!$C19,'Math Scores'!S$9:S$93)</f>
        <v>#VALUE!</v>
      </c>
      <c r="H19" s="0" t="e">
        <f aca="false">SUMIF('math scores'!#ref!,Test!$C19,'Math Scores'!T$9:T$93)</f>
        <v>#VALUE!</v>
      </c>
      <c r="I19" s="0" t="e">
        <f aca="false">SUMIF('math scores'!#ref!,Test!$C19,'math scores'!#ref!)</f>
        <v>#VALUE!</v>
      </c>
      <c r="J19" s="0" t="e">
        <f aca="false">SUMIF('math scores'!#ref!,Test!$C19,'math scores'!#ref!)</f>
        <v>#VALUE!</v>
      </c>
      <c r="K19" s="0" t="e">
        <f aca="false">SUMIF('math scores'!#ref!,Test!$C19,'math scores'!#ref!)</f>
        <v>#VALUE!</v>
      </c>
      <c r="L19" s="0" t="e">
        <f aca="false">SUMIF('math scores'!#ref!,Test!$C19,'math scores'!#ref!)</f>
        <v>#VALUE!</v>
      </c>
      <c r="M19" s="0" t="e">
        <f aca="false">SUMIF('math scores'!#ref!,Test!$C19,'math scores'!#ref!)</f>
        <v>#VALUE!</v>
      </c>
      <c r="N19" s="0" t="e">
        <f aca="false">SUMIF('math scores'!#ref!,Test!$C19,'math scores'!#ref!)</f>
        <v>#VALUE!</v>
      </c>
      <c r="O19" s="0" t="e">
        <f aca="false">SUMIF('math scores'!#ref!,Test!$C19,'math scores'!#ref!)</f>
        <v>#VALUE!</v>
      </c>
      <c r="P19" s="0" t="e">
        <f aca="false">SUMIF('math scores'!#ref!,Test!$C19,'Math Scores'!U$9:U$93)</f>
        <v>#VALUE!</v>
      </c>
      <c r="Q19" s="0" t="e">
        <f aca="false">SUMIF('math scores'!#ref!,Test!$C19,'Math Scores'!V$9:V$93)</f>
        <v>#VALUE!</v>
      </c>
      <c r="R19" s="0" t="e">
        <f aca="false">SUMIF('math scores'!#ref!,Test!$C19,'Math Scores'!W$9:W$93)</f>
        <v>#VALUE!</v>
      </c>
      <c r="S19" s="0" t="e">
        <f aca="false">SUMIF('math scores'!#ref!,Test!$C19,'Math Scores'!X$9:X$93)</f>
        <v>#VALUE!</v>
      </c>
      <c r="T19" s="0" t="e">
        <f aca="false">SUMIF('math scores'!#ref!,Test!$C19,'math scores'!#ref!)</f>
        <v>#VALUE!</v>
      </c>
      <c r="U19" s="0" t="e">
        <f aca="false">SUMIF('math scores'!#ref!,Test!$C19,'math scores'!#ref!)</f>
        <v>#VALUE!</v>
      </c>
      <c r="V19" s="0" t="e">
        <f aca="false">SUMIF('math scores'!#ref!,Test!$C19,'math scores'!#ref!)</f>
        <v>#VALUE!</v>
      </c>
      <c r="W19" s="0" t="e">
        <f aca="false">SUMIF('math scores'!#ref!,Test!$C19,'math scores'!#ref!)</f>
        <v>#VALUE!</v>
      </c>
      <c r="X19" s="0" t="e">
        <f aca="false">SUMIF('math scores'!#ref!,Test!$C19,'math scores'!#ref!)</f>
        <v>#VALUE!</v>
      </c>
      <c r="Y19" s="0" t="e">
        <f aca="false">SUMIF('math scores'!#ref!,Test!$C19,'math scores'!#ref!)</f>
        <v>#VALUE!</v>
      </c>
      <c r="Z19" s="0" t="e">
        <f aca="false">SUMIF('math scores'!#ref!,Test!$C19,'math scores'!#ref!)</f>
        <v>#VALUE!</v>
      </c>
      <c r="AA19" s="0" t="e">
        <f aca="false">SUMIF('math scores'!#ref!,Test!$C19,'math scores'!#ref!)</f>
        <v>#VALUE!</v>
      </c>
      <c r="AB19" s="0" t="e">
        <f aca="false">SUMIF('math scores'!#ref!,Test!$C19,'math scores'!#ref!)</f>
        <v>#VALUE!</v>
      </c>
      <c r="AC19" s="0" t="e">
        <f aca="false">SUMIF('math scores'!#ref!,Test!$C19,'math scores'!#ref!)</f>
        <v>#VALUE!</v>
      </c>
      <c r="AD19" s="0" t="e">
        <f aca="false">SUMIF('math scores'!#ref!,Test!$C19,'Math Scores'!AD$9:AD$93)</f>
        <v>#VALUE!</v>
      </c>
      <c r="AE19" s="0" t="e">
        <f aca="false">SUMIF('math scores'!#ref!,Test!$C19,'Math Scores'!AE$9:AE$93)</f>
        <v>#VALUE!</v>
      </c>
      <c r="AF19" s="0" t="e">
        <f aca="false">SUMIF('math scores'!#ref!,Test!$C19,'Math Scores'!AF$9:AF$93)</f>
        <v>#VALUE!</v>
      </c>
      <c r="AG19" s="0" t="e">
        <f aca="false">SUMIF('math scores'!#ref!,Test!$C19,'Math Scores'!AG$9:AG$93)</f>
        <v>#VALUE!</v>
      </c>
      <c r="AH19" s="0" t="e">
        <f aca="false">SUMIF('math scores'!#ref!,Test!$C19,'Math Scores'!AH$9:AH$93)</f>
        <v>#VALUE!</v>
      </c>
      <c r="AI19" s="0" t="e">
        <f aca="false">SUMIF('math scores'!#ref!,Test!$C19,'Math Scores'!AQ$9:AQ$93)</f>
        <v>#VALUE!</v>
      </c>
      <c r="AJ19" s="0" t="e">
        <f aca="false">SUMIF('math scores'!#ref!,Test!$C19,'Math Scores'!AR$9:AR$93)</f>
        <v>#VALUE!</v>
      </c>
      <c r="AK19" s="0" t="e">
        <f aca="false">SUMIF('math scores'!#ref!,Test!$C19,'Math Scores'!AS$9:AS$93)</f>
        <v>#VALUE!</v>
      </c>
      <c r="AL19" s="0" t="e">
        <f aca="false">SUMIF('math scores'!#ref!,Test!$C19,'Math Scores'!AT$9:AT$93)</f>
        <v>#VALUE!</v>
      </c>
      <c r="AM19" s="0" t="e">
        <f aca="false">SUMIF('math scores'!#ref!,Test!$C19,'Math Scores'!AU$9:AU$93)</f>
        <v>#VALUE!</v>
      </c>
      <c r="AN19" s="0" t="e">
        <f aca="false">SUMIF('math scores'!#ref!,Test!$C19,'Math Scores'!AV$9:AV$93)</f>
        <v>#VALUE!</v>
      </c>
      <c r="AO19" s="0" t="e">
        <f aca="false">SUMIF('math scores'!#ref!,Test!$C19,'Math Scores'!AW$9:AW$93)</f>
        <v>#VALUE!</v>
      </c>
      <c r="AP19" s="0" t="e">
        <f aca="false">SUMIF('math scores'!#ref!,Test!$C19,'Math Scores'!AX$9:AX$93)</f>
        <v>#VALUE!</v>
      </c>
      <c r="AQ19" s="0" t="e">
        <f aca="false">SUMIF('math scores'!#ref!,Test!$C19,'Math Scores'!AY$9:AY$93)</f>
        <v>#VALUE!</v>
      </c>
      <c r="AR19" s="0" t="e">
        <f aca="false">SUMIF('math scores'!#ref!,Test!$C19,'Math Scores'!AZ$9:AZ$93)</f>
        <v>#VALUE!</v>
      </c>
      <c r="AS19" s="0" t="e">
        <f aca="false">SUMIF('math scores'!#ref!,Test!$C19,'math scores'!#ref!)</f>
        <v>#VALUE!</v>
      </c>
      <c r="AT19" s="0" t="e">
        <f aca="false">SUMIF('math scores'!#ref!,Test!$C19,'math scores'!#ref!)</f>
        <v>#VALUE!</v>
      </c>
      <c r="AU19" s="0" t="e">
        <f aca="false">SUMIF('math scores'!#ref!,Test!$C19,'math scores'!#ref!)</f>
        <v>#VALUE!</v>
      </c>
      <c r="AV19" s="0" t="e">
        <f aca="false">SUMIF('math scores'!#ref!,Test!$C19,'math scores'!#ref!)</f>
        <v>#VALUE!</v>
      </c>
      <c r="AW19" s="0" t="e">
        <f aca="false">SUMIF('math scores'!#ref!,Test!$C19,'math scores'!#ref!)</f>
        <v>#VALUE!</v>
      </c>
      <c r="AX19" s="0" t="e">
        <f aca="false">SUMIF('math scores'!#ref!,Test!$C19,'math scores'!#ref!)</f>
        <v>#VALUE!</v>
      </c>
      <c r="AY19" s="0" t="e">
        <f aca="false">SUMIF('math scores'!#ref!,Test!$C19,'math scores'!#ref!)</f>
        <v>#VALUE!</v>
      </c>
      <c r="AZ19" s="0" t="e">
        <f aca="false">SUMIF('math scores'!#ref!,Test!$C19,'math scores'!#ref!)</f>
        <v>#VALUE!</v>
      </c>
      <c r="BA19" s="0" t="e">
        <f aca="false">SUMIF('math scores'!#ref!,Test!$C19,'math scores'!#ref!)</f>
        <v>#VALUE!</v>
      </c>
      <c r="BB19" s="0" t="e">
        <f aca="false">SUMIF('math scores'!#ref!,Test!$C19,'math scores'!#ref!)</f>
        <v>#VALUE!</v>
      </c>
      <c r="BC19" s="0" t="e">
        <f aca="false">SUMIF('math scores'!#ref!,Test!$C19,'math scores'!#ref!)</f>
        <v>#VALUE!</v>
      </c>
      <c r="BD19" s="0" t="e">
        <f aca="false">SUMIF('math scores'!#ref!,Test!$C19,'math scores'!#ref!)</f>
        <v>#VALUE!</v>
      </c>
      <c r="BE19" s="0" t="e">
        <f aca="false">SUMIF('math scores'!#ref!,Test!$C19,'math scores'!#ref!)</f>
        <v>#VALUE!</v>
      </c>
      <c r="BF19" s="0" t="e">
        <f aca="false">SUMIF('math scores'!#ref!,Test!$C19,'math scores'!#ref!)</f>
        <v>#VALUE!</v>
      </c>
      <c r="BG19" s="0" t="e">
        <f aca="false">SUMIF('math scores'!#ref!,Test!$C19,'math scores'!#ref!)</f>
        <v>#VALUE!</v>
      </c>
      <c r="BH19" s="0" t="e">
        <f aca="false">SUMIF('math scores'!#ref!,Test!$C19,'math scores'!#ref!)</f>
        <v>#VALUE!</v>
      </c>
      <c r="BI19" s="0" t="e">
        <f aca="false">SUMIF('math scores'!#ref!,Test!$C19,'math scores'!#ref!)</f>
        <v>#VALUE!</v>
      </c>
      <c r="BJ19" s="0" t="e">
        <f aca="false">SUMIF('math scores'!#ref!,Test!$C19,'math scores'!#ref!)</f>
        <v>#VALUE!</v>
      </c>
      <c r="BK19" s="0" t="e">
        <f aca="false">SUMIF('math scores'!#ref!,Test!$C19,'math scores'!#ref!)</f>
        <v>#VALUE!</v>
      </c>
      <c r="BL19" s="0" t="e">
        <f aca="false">SUMIF('math scores'!#ref!,Test!$C19,'math scores'!#ref!)</f>
        <v>#VALUE!</v>
      </c>
      <c r="BM19" s="0" t="e">
        <f aca="false">SUMIF('math scores'!#ref!,Test!$C19,'math scores'!#ref!)</f>
        <v>#VALUE!</v>
      </c>
      <c r="BN19" s="0" t="e">
        <f aca="false">SUMIF('math scores'!#ref!,Test!$C19,'math scores'!#ref!)</f>
        <v>#VALUE!</v>
      </c>
      <c r="BO19" s="0" t="e">
        <f aca="false">SUMIF('math scores'!#ref!,Test!$C19,'Math Scores'!BA$9:BA$93)</f>
        <v>#VALUE!</v>
      </c>
      <c r="BP19" s="0" t="e">
        <f aca="false">SUMIF('math scores'!#ref!,Test!$C19,'Math Scores'!BB$9:BB$93)</f>
        <v>#VALUE!</v>
      </c>
      <c r="BQ19" s="0" t="e">
        <f aca="false">SUMIF('math scores'!#ref!,Test!$C19,'Math Scores'!BC$9:BC$93)</f>
        <v>#VALUE!</v>
      </c>
      <c r="BR19" s="0" t="e">
        <f aca="false">SUMIF('math scores'!#ref!,Test!$C19,'Math Scores'!BD$9:BD$93)</f>
        <v>#VALUE!</v>
      </c>
      <c r="BS19" s="0" t="e">
        <f aca="false">SUMIF('math scores'!#ref!,Test!$C19,'Math Scores'!BN$9:BN$93)</f>
        <v>#VALUE!</v>
      </c>
      <c r="BT19" s="0" t="e">
        <f aca="false">SUMIF('math scores'!#ref!,Test!$C19,'Math Scores'!BO$9:BO$93)</f>
        <v>#VALUE!</v>
      </c>
      <c r="BU19" s="0" t="e">
        <f aca="false">SUMIF('math scores'!#ref!,Test!$C19,'Math Scores'!BP$9:BP$93)</f>
        <v>#VALUE!</v>
      </c>
      <c r="BV19" s="0" t="e">
        <f aca="false">SUMIF('math scores'!#ref!,Test!$C19,'Math Scores'!BQ$9:BQ$93)</f>
        <v>#VALUE!</v>
      </c>
      <c r="BW19" s="0" t="e">
        <f aca="false">SUMIF('math scores'!#ref!,Test!$C19,'Math Scores'!BR$9:BR$93)</f>
        <v>#VALUE!</v>
      </c>
      <c r="BX19" s="0" t="e">
        <f aca="false">SUMIF('math scores'!#ref!,Test!$C19,'Math Scores'!BS$9:BS$93)</f>
        <v>#VALUE!</v>
      </c>
      <c r="BY19" s="0" t="e">
        <f aca="false">SUMIF('math scores'!#ref!,Test!$C19,'Math Scores'!BT$9:BT$93)</f>
        <v>#VALUE!</v>
      </c>
      <c r="BZ19" s="0" t="e">
        <f aca="false">SUMIF('math scores'!#ref!,Test!$C19,'Math Scores'!BU$9:BU$93)</f>
        <v>#VALUE!</v>
      </c>
      <c r="CA19" s="0" t="e">
        <f aca="false">SUMIF('math scores'!#ref!,Test!$C19,'Math Scores'!BV$9:BV$93)</f>
        <v>#VALUE!</v>
      </c>
      <c r="CB19" s="0" t="e">
        <f aca="false">SUMIF('math scores'!#ref!,Test!$C19,'Math Scores'!BW$9:BW$93)</f>
        <v>#VALUE!</v>
      </c>
      <c r="CC19" s="0" t="e">
        <f aca="false">SUMIF('math scores'!#ref!,Test!$C19,'Math Scores'!BX$9:BX$93)</f>
        <v>#VALUE!</v>
      </c>
      <c r="CD19" s="0" t="e">
        <f aca="false">SUMIF('math scores'!#ref!,Test!$C19,'Math Scores'!BY$9:BY$93)</f>
        <v>#VALUE!</v>
      </c>
      <c r="CE19" s="0" t="e">
        <f aca="false">SUMIF('math scores'!#ref!,Test!$C19,'math scores'!#ref!)</f>
        <v>#VALUE!</v>
      </c>
      <c r="CF19" s="0" t="e">
        <f aca="false">SUMIF('math scores'!#ref!,Test!$C19,'math scores'!#ref!)</f>
        <v>#VALUE!</v>
      </c>
      <c r="CG19" s="0" t="e">
        <f aca="false">SUMIF('math scores'!#ref!,Test!$C19,'math scores'!#ref!)</f>
        <v>#VALUE!</v>
      </c>
      <c r="CH19" s="0" t="e">
        <f aca="false">SUMIF('math scores'!#ref!,Test!$C19,'math scores'!#ref!)</f>
        <v>#VALUE!</v>
      </c>
      <c r="CI19" s="0" t="e">
        <f aca="false">SUMIF('math scores'!#ref!,Test!$C19,'math scores'!#ref!)</f>
        <v>#VALUE!</v>
      </c>
      <c r="CJ19" s="0" t="e">
        <f aca="false">SUMIF('math scores'!#ref!,Test!$C19,'math scores'!#ref!)</f>
        <v>#VALUE!</v>
      </c>
      <c r="CK19" s="0" t="e">
        <f aca="false">SUMIF('math scores'!#ref!,Test!$C19,'math scores'!#ref!)</f>
        <v>#VALUE!</v>
      </c>
      <c r="CL19" s="0" t="e">
        <f aca="false">SUMIF('math scores'!#ref!,Test!$C19,'math scores'!#ref!)</f>
        <v>#VALUE!</v>
      </c>
      <c r="CM19" s="0" t="e">
        <f aca="false">SUMIF('math scores'!#ref!,Test!$C19,'math scores'!#ref!)</f>
        <v>#VALUE!</v>
      </c>
      <c r="CN19" s="0" t="e">
        <f aca="false">SUMIF('math scores'!#ref!,Test!$C19,'math scores'!#ref!)</f>
        <v>#VALUE!</v>
      </c>
      <c r="CO19" s="0" t="e">
        <f aca="false">SUMIF('math scores'!#ref!,Test!$C19,'math scores'!#ref!)</f>
        <v>#VALUE!</v>
      </c>
      <c r="CP19" s="0" t="e">
        <f aca="false">SUMIF('math scores'!#ref!,Test!$C19,'math scores'!#ref!)</f>
        <v>#VALUE!</v>
      </c>
      <c r="CQ19" s="0" t="e">
        <f aca="false">SUMIF('math scores'!#ref!,Test!$C19,'math scores'!#ref!)</f>
        <v>#VALUE!</v>
      </c>
      <c r="CR19" s="0" t="e">
        <f aca="false">SUMIF('math scores'!#ref!,Test!$C19,'math scores'!#ref!)</f>
        <v>#VALUE!</v>
      </c>
      <c r="CS19" s="0" t="e">
        <f aca="false">SUMIF('math scores'!#ref!,Test!$C19,'math scores'!#ref!)</f>
        <v>#VALUE!</v>
      </c>
      <c r="CT19" s="0" t="e">
        <f aca="false">SUMIF('math scores'!#ref!,Test!$C19,'math scores'!#ref!)</f>
        <v>#VALUE!</v>
      </c>
      <c r="CU19" s="0" t="e">
        <f aca="false">SUMIF('math scores'!#ref!,Test!$C19,'math scores'!#ref!)</f>
        <v>#VALUE!</v>
      </c>
      <c r="CV19" s="0" t="e">
        <f aca="false">SUMIF('math scores'!#ref!,Test!$C19,'math scores'!#ref!)</f>
        <v>#VALUE!</v>
      </c>
      <c r="CW19" s="0" t="e">
        <f aca="false">SUMIF('math scores'!#ref!,Test!$C19,'math scores'!#ref!)</f>
        <v>#VALUE!</v>
      </c>
      <c r="CX19" s="0" t="e">
        <f aca="false">SUMIF('math scores'!#ref!,Test!$C19,'math scores'!#ref!)</f>
        <v>#VALUE!</v>
      </c>
    </row>
    <row r="20" customFormat="false" ht="12.75" hidden="false" customHeight="false" outlineLevel="0" collapsed="false">
      <c r="A20" s="0" t="n">
        <f aca="false">$A$3</f>
        <v>0</v>
      </c>
      <c r="B20" s="775" t="n">
        <f aca="false">AF$4</f>
        <v>0</v>
      </c>
      <c r="C20" s="0" t="n">
        <v>5</v>
      </c>
      <c r="D20" s="0" t="e">
        <f aca="false">SUMIF('math scores'!#ref!,Test!$C20,'Math Scores'!F$9:F$93)</f>
        <v>#VALUE!</v>
      </c>
      <c r="E20" s="0" t="e">
        <f aca="false">SUMIF('math scores'!#ref!,Test!$C20,'Math Scores'!Q$9:Q$93)</f>
        <v>#VALUE!</v>
      </c>
      <c r="F20" s="0" t="e">
        <f aca="false">SUMIF('math scores'!#ref!,Test!$C20,'Math Scores'!R$9:R$93)</f>
        <v>#VALUE!</v>
      </c>
      <c r="G20" s="0" t="e">
        <f aca="false">SUMIF('math scores'!#ref!,Test!$C20,'Math Scores'!S$9:S$93)</f>
        <v>#VALUE!</v>
      </c>
      <c r="H20" s="0" t="e">
        <f aca="false">SUMIF('math scores'!#ref!,Test!$C20,'Math Scores'!T$9:T$93)</f>
        <v>#VALUE!</v>
      </c>
      <c r="I20" s="0" t="e">
        <f aca="false">SUMIF('math scores'!#ref!,Test!$C20,'math scores'!#ref!)</f>
        <v>#VALUE!</v>
      </c>
      <c r="J20" s="0" t="e">
        <f aca="false">SUMIF('math scores'!#ref!,Test!$C20,'math scores'!#ref!)</f>
        <v>#VALUE!</v>
      </c>
      <c r="K20" s="0" t="e">
        <f aca="false">SUMIF('math scores'!#ref!,Test!$C20,'math scores'!#ref!)</f>
        <v>#VALUE!</v>
      </c>
      <c r="L20" s="0" t="e">
        <f aca="false">SUMIF('math scores'!#ref!,Test!$C20,'math scores'!#ref!)</f>
        <v>#VALUE!</v>
      </c>
      <c r="M20" s="0" t="e">
        <f aca="false">SUMIF('math scores'!#ref!,Test!$C20,'math scores'!#ref!)</f>
        <v>#VALUE!</v>
      </c>
      <c r="N20" s="0" t="e">
        <f aca="false">SUMIF('math scores'!#ref!,Test!$C20,'math scores'!#ref!)</f>
        <v>#VALUE!</v>
      </c>
      <c r="O20" s="0" t="e">
        <f aca="false">SUMIF('math scores'!#ref!,Test!$C20,'math scores'!#ref!)</f>
        <v>#VALUE!</v>
      </c>
      <c r="P20" s="0" t="e">
        <f aca="false">SUMIF('math scores'!#ref!,Test!$C20,'Math Scores'!U$9:U$93)</f>
        <v>#VALUE!</v>
      </c>
      <c r="Q20" s="0" t="e">
        <f aca="false">SUMIF('math scores'!#ref!,Test!$C20,'Math Scores'!V$9:V$93)</f>
        <v>#VALUE!</v>
      </c>
      <c r="R20" s="0" t="e">
        <f aca="false">SUMIF('math scores'!#ref!,Test!$C20,'Math Scores'!W$9:W$93)</f>
        <v>#VALUE!</v>
      </c>
      <c r="S20" s="0" t="e">
        <f aca="false">SUMIF('math scores'!#ref!,Test!$C20,'Math Scores'!X$9:X$93)</f>
        <v>#VALUE!</v>
      </c>
      <c r="T20" s="0" t="e">
        <f aca="false">SUMIF('math scores'!#ref!,Test!$C20,'math scores'!#ref!)</f>
        <v>#VALUE!</v>
      </c>
      <c r="U20" s="0" t="e">
        <f aca="false">SUMIF('math scores'!#ref!,Test!$C20,'math scores'!#ref!)</f>
        <v>#VALUE!</v>
      </c>
      <c r="V20" s="0" t="e">
        <f aca="false">SUMIF('math scores'!#ref!,Test!$C20,'math scores'!#ref!)</f>
        <v>#VALUE!</v>
      </c>
      <c r="W20" s="0" t="e">
        <f aca="false">SUMIF('math scores'!#ref!,Test!$C20,'math scores'!#ref!)</f>
        <v>#VALUE!</v>
      </c>
      <c r="X20" s="0" t="e">
        <f aca="false">SUMIF('math scores'!#ref!,Test!$C20,'math scores'!#ref!)</f>
        <v>#VALUE!</v>
      </c>
      <c r="Y20" s="0" t="e">
        <f aca="false">SUMIF('math scores'!#ref!,Test!$C20,'math scores'!#ref!)</f>
        <v>#VALUE!</v>
      </c>
      <c r="Z20" s="0" t="e">
        <f aca="false">SUMIF('math scores'!#ref!,Test!$C20,'math scores'!#ref!)</f>
        <v>#VALUE!</v>
      </c>
      <c r="AA20" s="0" t="e">
        <f aca="false">SUMIF('math scores'!#ref!,Test!$C20,'math scores'!#ref!)</f>
        <v>#VALUE!</v>
      </c>
      <c r="AB20" s="0" t="e">
        <f aca="false">SUMIF('math scores'!#ref!,Test!$C20,'math scores'!#ref!)</f>
        <v>#VALUE!</v>
      </c>
      <c r="AC20" s="0" t="e">
        <f aca="false">SUMIF('math scores'!#ref!,Test!$C20,'math scores'!#ref!)</f>
        <v>#VALUE!</v>
      </c>
      <c r="AD20" s="0" t="e">
        <f aca="false">SUMIF('math scores'!#ref!,Test!$C20,'Math Scores'!AD$9:AD$93)</f>
        <v>#VALUE!</v>
      </c>
      <c r="AE20" s="0" t="e">
        <f aca="false">SUMIF('math scores'!#ref!,Test!$C20,'Math Scores'!AE$9:AE$93)</f>
        <v>#VALUE!</v>
      </c>
      <c r="AF20" s="0" t="e">
        <f aca="false">SUMIF('math scores'!#ref!,Test!$C20,'Math Scores'!AF$9:AF$93)</f>
        <v>#VALUE!</v>
      </c>
      <c r="AG20" s="0" t="e">
        <f aca="false">SUMIF('math scores'!#ref!,Test!$C20,'Math Scores'!AG$9:AG$93)</f>
        <v>#VALUE!</v>
      </c>
      <c r="AH20" s="0" t="e">
        <f aca="false">SUMIF('math scores'!#ref!,Test!$C20,'Math Scores'!AH$9:AH$93)</f>
        <v>#VALUE!</v>
      </c>
      <c r="AI20" s="0" t="e">
        <f aca="false">SUMIF('math scores'!#ref!,Test!$C20,'Math Scores'!AQ$9:AQ$93)</f>
        <v>#VALUE!</v>
      </c>
      <c r="AJ20" s="0" t="e">
        <f aca="false">SUMIF('math scores'!#ref!,Test!$C20,'Math Scores'!AR$9:AR$93)</f>
        <v>#VALUE!</v>
      </c>
      <c r="AK20" s="0" t="e">
        <f aca="false">SUMIF('math scores'!#ref!,Test!$C20,'Math Scores'!AS$9:AS$93)</f>
        <v>#VALUE!</v>
      </c>
      <c r="AL20" s="0" t="e">
        <f aca="false">SUMIF('math scores'!#ref!,Test!$C20,'Math Scores'!AT$9:AT$93)</f>
        <v>#VALUE!</v>
      </c>
      <c r="AM20" s="0" t="e">
        <f aca="false">SUMIF('math scores'!#ref!,Test!$C20,'Math Scores'!AU$9:AU$93)</f>
        <v>#VALUE!</v>
      </c>
      <c r="AN20" s="0" t="e">
        <f aca="false">SUMIF('math scores'!#ref!,Test!$C20,'Math Scores'!AV$9:AV$93)</f>
        <v>#VALUE!</v>
      </c>
      <c r="AO20" s="0" t="e">
        <f aca="false">SUMIF('math scores'!#ref!,Test!$C20,'Math Scores'!AW$9:AW$93)</f>
        <v>#VALUE!</v>
      </c>
      <c r="AP20" s="0" t="e">
        <f aca="false">SUMIF('math scores'!#ref!,Test!$C20,'Math Scores'!AX$9:AX$93)</f>
        <v>#VALUE!</v>
      </c>
      <c r="AQ20" s="0" t="e">
        <f aca="false">SUMIF('math scores'!#ref!,Test!$C20,'Math Scores'!AY$9:AY$93)</f>
        <v>#VALUE!</v>
      </c>
      <c r="AR20" s="0" t="e">
        <f aca="false">SUMIF('math scores'!#ref!,Test!$C20,'Math Scores'!AZ$9:AZ$93)</f>
        <v>#VALUE!</v>
      </c>
      <c r="AS20" s="0" t="e">
        <f aca="false">SUMIF('math scores'!#ref!,Test!$C20,'math scores'!#ref!)</f>
        <v>#VALUE!</v>
      </c>
      <c r="AT20" s="0" t="e">
        <f aca="false">SUMIF('math scores'!#ref!,Test!$C20,'math scores'!#ref!)</f>
        <v>#VALUE!</v>
      </c>
      <c r="AU20" s="0" t="e">
        <f aca="false">SUMIF('math scores'!#ref!,Test!$C20,'math scores'!#ref!)</f>
        <v>#VALUE!</v>
      </c>
      <c r="AV20" s="0" t="e">
        <f aca="false">SUMIF('math scores'!#ref!,Test!$C20,'math scores'!#ref!)</f>
        <v>#VALUE!</v>
      </c>
      <c r="AW20" s="0" t="e">
        <f aca="false">SUMIF('math scores'!#ref!,Test!$C20,'math scores'!#ref!)</f>
        <v>#VALUE!</v>
      </c>
      <c r="AX20" s="0" t="e">
        <f aca="false">SUMIF('math scores'!#ref!,Test!$C20,'math scores'!#ref!)</f>
        <v>#VALUE!</v>
      </c>
      <c r="AY20" s="0" t="e">
        <f aca="false">SUMIF('math scores'!#ref!,Test!$C20,'math scores'!#ref!)</f>
        <v>#VALUE!</v>
      </c>
      <c r="AZ20" s="0" t="e">
        <f aca="false">SUMIF('math scores'!#ref!,Test!$C20,'math scores'!#ref!)</f>
        <v>#VALUE!</v>
      </c>
      <c r="BA20" s="0" t="e">
        <f aca="false">SUMIF('math scores'!#ref!,Test!$C20,'math scores'!#ref!)</f>
        <v>#VALUE!</v>
      </c>
      <c r="BB20" s="0" t="e">
        <f aca="false">SUMIF('math scores'!#ref!,Test!$C20,'math scores'!#ref!)</f>
        <v>#VALUE!</v>
      </c>
      <c r="BC20" s="0" t="e">
        <f aca="false">SUMIF('math scores'!#ref!,Test!$C20,'math scores'!#ref!)</f>
        <v>#VALUE!</v>
      </c>
      <c r="BD20" s="0" t="e">
        <f aca="false">SUMIF('math scores'!#ref!,Test!$C20,'math scores'!#ref!)</f>
        <v>#VALUE!</v>
      </c>
      <c r="BE20" s="0" t="e">
        <f aca="false">SUMIF('math scores'!#ref!,Test!$C20,'math scores'!#ref!)</f>
        <v>#VALUE!</v>
      </c>
      <c r="BF20" s="0" t="e">
        <f aca="false">SUMIF('math scores'!#ref!,Test!$C20,'math scores'!#ref!)</f>
        <v>#VALUE!</v>
      </c>
      <c r="BG20" s="0" t="e">
        <f aca="false">SUMIF('math scores'!#ref!,Test!$C20,'math scores'!#ref!)</f>
        <v>#VALUE!</v>
      </c>
      <c r="BH20" s="0" t="e">
        <f aca="false">SUMIF('math scores'!#ref!,Test!$C20,'math scores'!#ref!)</f>
        <v>#VALUE!</v>
      </c>
      <c r="BI20" s="0" t="e">
        <f aca="false">SUMIF('math scores'!#ref!,Test!$C20,'math scores'!#ref!)</f>
        <v>#VALUE!</v>
      </c>
      <c r="BJ20" s="0" t="e">
        <f aca="false">SUMIF('math scores'!#ref!,Test!$C20,'math scores'!#ref!)</f>
        <v>#VALUE!</v>
      </c>
      <c r="BK20" s="0" t="e">
        <f aca="false">SUMIF('math scores'!#ref!,Test!$C20,'math scores'!#ref!)</f>
        <v>#VALUE!</v>
      </c>
      <c r="BL20" s="0" t="e">
        <f aca="false">SUMIF('math scores'!#ref!,Test!$C20,'math scores'!#ref!)</f>
        <v>#VALUE!</v>
      </c>
      <c r="BM20" s="0" t="e">
        <f aca="false">SUMIF('math scores'!#ref!,Test!$C20,'math scores'!#ref!)</f>
        <v>#VALUE!</v>
      </c>
      <c r="BN20" s="0" t="e">
        <f aca="false">SUMIF('math scores'!#ref!,Test!$C20,'math scores'!#ref!)</f>
        <v>#VALUE!</v>
      </c>
      <c r="BO20" s="0" t="e">
        <f aca="false">SUMIF('math scores'!#ref!,Test!$C20,'Math Scores'!BA$9:BA$93)</f>
        <v>#VALUE!</v>
      </c>
      <c r="BP20" s="0" t="e">
        <f aca="false">SUMIF('math scores'!#ref!,Test!$C20,'Math Scores'!BB$9:BB$93)</f>
        <v>#VALUE!</v>
      </c>
      <c r="BQ20" s="0" t="e">
        <f aca="false">SUMIF('math scores'!#ref!,Test!$C20,'Math Scores'!BC$9:BC$93)</f>
        <v>#VALUE!</v>
      </c>
      <c r="BR20" s="0" t="e">
        <f aca="false">SUMIF('math scores'!#ref!,Test!$C20,'Math Scores'!BD$9:BD$93)</f>
        <v>#VALUE!</v>
      </c>
      <c r="BS20" s="0" t="e">
        <f aca="false">SUMIF('math scores'!#ref!,Test!$C20,'Math Scores'!BN$9:BN$93)</f>
        <v>#VALUE!</v>
      </c>
      <c r="BT20" s="0" t="e">
        <f aca="false">SUMIF('math scores'!#ref!,Test!$C20,'Math Scores'!BO$9:BO$93)</f>
        <v>#VALUE!</v>
      </c>
      <c r="BU20" s="0" t="e">
        <f aca="false">SUMIF('math scores'!#ref!,Test!$C20,'Math Scores'!BP$9:BP$93)</f>
        <v>#VALUE!</v>
      </c>
      <c r="BV20" s="0" t="e">
        <f aca="false">SUMIF('math scores'!#ref!,Test!$C20,'Math Scores'!BQ$9:BQ$93)</f>
        <v>#VALUE!</v>
      </c>
      <c r="BW20" s="0" t="e">
        <f aca="false">SUMIF('math scores'!#ref!,Test!$C20,'Math Scores'!BR$9:BR$93)</f>
        <v>#VALUE!</v>
      </c>
      <c r="BX20" s="0" t="e">
        <f aca="false">SUMIF('math scores'!#ref!,Test!$C20,'Math Scores'!BS$9:BS$93)</f>
        <v>#VALUE!</v>
      </c>
      <c r="BY20" s="0" t="e">
        <f aca="false">SUMIF('math scores'!#ref!,Test!$C20,'Math Scores'!BT$9:BT$93)</f>
        <v>#VALUE!</v>
      </c>
      <c r="BZ20" s="0" t="e">
        <f aca="false">SUMIF('math scores'!#ref!,Test!$C20,'Math Scores'!BU$9:BU$93)</f>
        <v>#VALUE!</v>
      </c>
      <c r="CA20" s="0" t="e">
        <f aca="false">SUMIF('math scores'!#ref!,Test!$C20,'Math Scores'!BV$9:BV$93)</f>
        <v>#VALUE!</v>
      </c>
      <c r="CB20" s="0" t="e">
        <f aca="false">SUMIF('math scores'!#ref!,Test!$C20,'Math Scores'!BW$9:BW$93)</f>
        <v>#VALUE!</v>
      </c>
      <c r="CC20" s="0" t="e">
        <f aca="false">SUMIF('math scores'!#ref!,Test!$C20,'Math Scores'!BX$9:BX$93)</f>
        <v>#VALUE!</v>
      </c>
      <c r="CD20" s="0" t="e">
        <f aca="false">SUMIF('math scores'!#ref!,Test!$C20,'Math Scores'!BY$9:BY$93)</f>
        <v>#VALUE!</v>
      </c>
      <c r="CE20" s="0" t="e">
        <f aca="false">SUMIF('math scores'!#ref!,Test!$C20,'math scores'!#ref!)</f>
        <v>#VALUE!</v>
      </c>
      <c r="CF20" s="0" t="e">
        <f aca="false">SUMIF('math scores'!#ref!,Test!$C20,'math scores'!#ref!)</f>
        <v>#VALUE!</v>
      </c>
      <c r="CG20" s="0" t="e">
        <f aca="false">SUMIF('math scores'!#ref!,Test!$C20,'math scores'!#ref!)</f>
        <v>#VALUE!</v>
      </c>
      <c r="CH20" s="0" t="e">
        <f aca="false">SUMIF('math scores'!#ref!,Test!$C20,'math scores'!#ref!)</f>
        <v>#VALUE!</v>
      </c>
      <c r="CI20" s="0" t="e">
        <f aca="false">SUMIF('math scores'!#ref!,Test!$C20,'math scores'!#ref!)</f>
        <v>#VALUE!</v>
      </c>
      <c r="CJ20" s="0" t="e">
        <f aca="false">SUMIF('math scores'!#ref!,Test!$C20,'math scores'!#ref!)</f>
        <v>#VALUE!</v>
      </c>
      <c r="CK20" s="0" t="e">
        <f aca="false">SUMIF('math scores'!#ref!,Test!$C20,'math scores'!#ref!)</f>
        <v>#VALUE!</v>
      </c>
      <c r="CL20" s="0" t="e">
        <f aca="false">SUMIF('math scores'!#ref!,Test!$C20,'math scores'!#ref!)</f>
        <v>#VALUE!</v>
      </c>
      <c r="CM20" s="0" t="e">
        <f aca="false">SUMIF('math scores'!#ref!,Test!$C20,'math scores'!#ref!)</f>
        <v>#VALUE!</v>
      </c>
      <c r="CN20" s="0" t="e">
        <f aca="false">SUMIF('math scores'!#ref!,Test!$C20,'math scores'!#ref!)</f>
        <v>#VALUE!</v>
      </c>
      <c r="CO20" s="0" t="e">
        <f aca="false">SUMIF('math scores'!#ref!,Test!$C20,'math scores'!#ref!)</f>
        <v>#VALUE!</v>
      </c>
      <c r="CP20" s="0" t="e">
        <f aca="false">SUMIF('math scores'!#ref!,Test!$C20,'math scores'!#ref!)</f>
        <v>#VALUE!</v>
      </c>
      <c r="CQ20" s="0" t="e">
        <f aca="false">SUMIF('math scores'!#ref!,Test!$C20,'math scores'!#ref!)</f>
        <v>#VALUE!</v>
      </c>
      <c r="CR20" s="0" t="e">
        <f aca="false">SUMIF('math scores'!#ref!,Test!$C20,'math scores'!#ref!)</f>
        <v>#VALUE!</v>
      </c>
      <c r="CS20" s="0" t="e">
        <f aca="false">SUMIF('math scores'!#ref!,Test!$C20,'math scores'!#ref!)</f>
        <v>#VALUE!</v>
      </c>
      <c r="CT20" s="0" t="e">
        <f aca="false">SUMIF('math scores'!#ref!,Test!$C20,'math scores'!#ref!)</f>
        <v>#VALUE!</v>
      </c>
      <c r="CU20" s="0" t="e">
        <f aca="false">SUMIF('math scores'!#ref!,Test!$C20,'math scores'!#ref!)</f>
        <v>#VALUE!</v>
      </c>
      <c r="CV20" s="0" t="e">
        <f aca="false">SUMIF('math scores'!#ref!,Test!$C20,'math scores'!#ref!)</f>
        <v>#VALUE!</v>
      </c>
      <c r="CW20" s="0" t="e">
        <f aca="false">SUMIF('math scores'!#ref!,Test!$C20,'math scores'!#ref!)</f>
        <v>#VALUE!</v>
      </c>
      <c r="CX20" s="0" t="e">
        <f aca="false">SUMIF('math scores'!#ref!,Test!$C20,'math scores'!#ref!)</f>
        <v>#VALUE!</v>
      </c>
    </row>
    <row r="21" customFormat="false" ht="12.75" hidden="false" customHeight="false" outlineLevel="0" collapsed="false">
      <c r="A21" s="0" t="n">
        <f aca="false">$A$3</f>
        <v>0</v>
      </c>
      <c r="B21" s="775" t="n">
        <f aca="false">AG$4</f>
        <v>0</v>
      </c>
      <c r="C21" s="0" t="n">
        <v>5.5</v>
      </c>
      <c r="D21" s="0" t="e">
        <f aca="false">SUMIF('math scores'!#ref!,Test!$C21,'Math Scores'!F$9:F$93)</f>
        <v>#VALUE!</v>
      </c>
      <c r="E21" s="0" t="e">
        <f aca="false">SUMIF('math scores'!#ref!,Test!$C21,'Math Scores'!Q$9:Q$93)</f>
        <v>#VALUE!</v>
      </c>
      <c r="F21" s="0" t="e">
        <f aca="false">SUMIF('math scores'!#ref!,Test!$C21,'Math Scores'!R$9:R$93)</f>
        <v>#VALUE!</v>
      </c>
      <c r="G21" s="0" t="e">
        <f aca="false">SUMIF('math scores'!#ref!,Test!$C21,'Math Scores'!S$9:S$93)</f>
        <v>#VALUE!</v>
      </c>
      <c r="H21" s="0" t="e">
        <f aca="false">SUMIF('math scores'!#ref!,Test!$C21,'Math Scores'!T$9:T$93)</f>
        <v>#VALUE!</v>
      </c>
      <c r="I21" s="0" t="e">
        <f aca="false">SUMIF('math scores'!#ref!,Test!$C21,'math scores'!#ref!)</f>
        <v>#VALUE!</v>
      </c>
      <c r="J21" s="0" t="e">
        <f aca="false">SUMIF('math scores'!#ref!,Test!$C21,'math scores'!#ref!)</f>
        <v>#VALUE!</v>
      </c>
      <c r="K21" s="0" t="e">
        <f aca="false">SUMIF('math scores'!#ref!,Test!$C21,'math scores'!#ref!)</f>
        <v>#VALUE!</v>
      </c>
      <c r="L21" s="0" t="e">
        <f aca="false">SUMIF('math scores'!#ref!,Test!$C21,'math scores'!#ref!)</f>
        <v>#VALUE!</v>
      </c>
      <c r="M21" s="0" t="e">
        <f aca="false">SUMIF('math scores'!#ref!,Test!$C21,'math scores'!#ref!)</f>
        <v>#VALUE!</v>
      </c>
      <c r="N21" s="0" t="e">
        <f aca="false">SUMIF('math scores'!#ref!,Test!$C21,'math scores'!#ref!)</f>
        <v>#VALUE!</v>
      </c>
      <c r="O21" s="0" t="e">
        <f aca="false">SUMIF('math scores'!#ref!,Test!$C21,'math scores'!#ref!)</f>
        <v>#VALUE!</v>
      </c>
      <c r="P21" s="0" t="e">
        <f aca="false">SUMIF('math scores'!#ref!,Test!$C21,'Math Scores'!U$9:U$93)</f>
        <v>#VALUE!</v>
      </c>
      <c r="Q21" s="0" t="e">
        <f aca="false">SUMIF('math scores'!#ref!,Test!$C21,'Math Scores'!V$9:V$93)</f>
        <v>#VALUE!</v>
      </c>
      <c r="R21" s="0" t="e">
        <f aca="false">SUMIF('math scores'!#ref!,Test!$C21,'Math Scores'!W$9:W$93)</f>
        <v>#VALUE!</v>
      </c>
      <c r="S21" s="0" t="e">
        <f aca="false">SUMIF('math scores'!#ref!,Test!$C21,'Math Scores'!X$9:X$93)</f>
        <v>#VALUE!</v>
      </c>
      <c r="T21" s="0" t="e">
        <f aca="false">SUMIF('math scores'!#ref!,Test!$C21,'math scores'!#ref!)</f>
        <v>#VALUE!</v>
      </c>
      <c r="U21" s="0" t="e">
        <f aca="false">SUMIF('math scores'!#ref!,Test!$C21,'math scores'!#ref!)</f>
        <v>#VALUE!</v>
      </c>
      <c r="V21" s="0" t="e">
        <f aca="false">SUMIF('math scores'!#ref!,Test!$C21,'math scores'!#ref!)</f>
        <v>#VALUE!</v>
      </c>
      <c r="W21" s="0" t="e">
        <f aca="false">SUMIF('math scores'!#ref!,Test!$C21,'math scores'!#ref!)</f>
        <v>#VALUE!</v>
      </c>
      <c r="X21" s="0" t="e">
        <f aca="false">SUMIF('math scores'!#ref!,Test!$C21,'math scores'!#ref!)</f>
        <v>#VALUE!</v>
      </c>
      <c r="Y21" s="0" t="e">
        <f aca="false">SUMIF('math scores'!#ref!,Test!$C21,'math scores'!#ref!)</f>
        <v>#VALUE!</v>
      </c>
      <c r="Z21" s="0" t="e">
        <f aca="false">SUMIF('math scores'!#ref!,Test!$C21,'math scores'!#ref!)</f>
        <v>#VALUE!</v>
      </c>
      <c r="AA21" s="0" t="e">
        <f aca="false">SUMIF('math scores'!#ref!,Test!$C21,'math scores'!#ref!)</f>
        <v>#VALUE!</v>
      </c>
      <c r="AB21" s="0" t="e">
        <f aca="false">SUMIF('math scores'!#ref!,Test!$C21,'math scores'!#ref!)</f>
        <v>#VALUE!</v>
      </c>
      <c r="AC21" s="0" t="e">
        <f aca="false">SUMIF('math scores'!#ref!,Test!$C21,'math scores'!#ref!)</f>
        <v>#VALUE!</v>
      </c>
      <c r="AD21" s="0" t="e">
        <f aca="false">SUMIF('math scores'!#ref!,Test!$C21,'Math Scores'!AD$9:AD$93)</f>
        <v>#VALUE!</v>
      </c>
      <c r="AE21" s="0" t="e">
        <f aca="false">SUMIF('math scores'!#ref!,Test!$C21,'Math Scores'!AE$9:AE$93)</f>
        <v>#VALUE!</v>
      </c>
      <c r="AF21" s="0" t="e">
        <f aca="false">SUMIF('math scores'!#ref!,Test!$C21,'Math Scores'!AF$9:AF$93)</f>
        <v>#VALUE!</v>
      </c>
      <c r="AG21" s="0" t="e">
        <f aca="false">SUMIF('math scores'!#ref!,Test!$C21,'Math Scores'!AG$9:AG$93)</f>
        <v>#VALUE!</v>
      </c>
      <c r="AH21" s="0" t="e">
        <f aca="false">SUMIF('math scores'!#ref!,Test!$C21,'Math Scores'!AH$9:AH$93)</f>
        <v>#VALUE!</v>
      </c>
      <c r="AI21" s="0" t="e">
        <f aca="false">SUMIF('math scores'!#ref!,Test!$C21,'Math Scores'!AQ$9:AQ$93)</f>
        <v>#VALUE!</v>
      </c>
      <c r="AJ21" s="0" t="e">
        <f aca="false">SUMIF('math scores'!#ref!,Test!$C21,'Math Scores'!AR$9:AR$93)</f>
        <v>#VALUE!</v>
      </c>
      <c r="AK21" s="0" t="e">
        <f aca="false">SUMIF('math scores'!#ref!,Test!$C21,'Math Scores'!AS$9:AS$93)</f>
        <v>#VALUE!</v>
      </c>
      <c r="AL21" s="0" t="e">
        <f aca="false">SUMIF('math scores'!#ref!,Test!$C21,'Math Scores'!AT$9:AT$93)</f>
        <v>#VALUE!</v>
      </c>
      <c r="AM21" s="0" t="e">
        <f aca="false">SUMIF('math scores'!#ref!,Test!$C21,'Math Scores'!AU$9:AU$93)</f>
        <v>#VALUE!</v>
      </c>
      <c r="AN21" s="0" t="e">
        <f aca="false">SUMIF('math scores'!#ref!,Test!$C21,'Math Scores'!AV$9:AV$93)</f>
        <v>#VALUE!</v>
      </c>
      <c r="AO21" s="0" t="e">
        <f aca="false">SUMIF('math scores'!#ref!,Test!$C21,'Math Scores'!AW$9:AW$93)</f>
        <v>#VALUE!</v>
      </c>
      <c r="AP21" s="0" t="e">
        <f aca="false">SUMIF('math scores'!#ref!,Test!$C21,'Math Scores'!AX$9:AX$93)</f>
        <v>#VALUE!</v>
      </c>
      <c r="AQ21" s="0" t="e">
        <f aca="false">SUMIF('math scores'!#ref!,Test!$C21,'Math Scores'!AY$9:AY$93)</f>
        <v>#VALUE!</v>
      </c>
      <c r="AR21" s="0" t="e">
        <f aca="false">SUMIF('math scores'!#ref!,Test!$C21,'Math Scores'!AZ$9:AZ$93)</f>
        <v>#VALUE!</v>
      </c>
      <c r="AS21" s="0" t="e">
        <f aca="false">SUMIF('math scores'!#ref!,Test!$C21,'math scores'!#ref!)</f>
        <v>#VALUE!</v>
      </c>
      <c r="AT21" s="0" t="e">
        <f aca="false">SUMIF('math scores'!#ref!,Test!$C21,'math scores'!#ref!)</f>
        <v>#VALUE!</v>
      </c>
      <c r="AU21" s="0" t="e">
        <f aca="false">SUMIF('math scores'!#ref!,Test!$C21,'math scores'!#ref!)</f>
        <v>#VALUE!</v>
      </c>
      <c r="AV21" s="0" t="e">
        <f aca="false">SUMIF('math scores'!#ref!,Test!$C21,'math scores'!#ref!)</f>
        <v>#VALUE!</v>
      </c>
      <c r="AW21" s="0" t="e">
        <f aca="false">SUMIF('math scores'!#ref!,Test!$C21,'math scores'!#ref!)</f>
        <v>#VALUE!</v>
      </c>
      <c r="AX21" s="0" t="e">
        <f aca="false">SUMIF('math scores'!#ref!,Test!$C21,'math scores'!#ref!)</f>
        <v>#VALUE!</v>
      </c>
      <c r="AY21" s="0" t="e">
        <f aca="false">SUMIF('math scores'!#ref!,Test!$C21,'math scores'!#ref!)</f>
        <v>#VALUE!</v>
      </c>
      <c r="AZ21" s="0" t="e">
        <f aca="false">SUMIF('math scores'!#ref!,Test!$C21,'math scores'!#ref!)</f>
        <v>#VALUE!</v>
      </c>
      <c r="BA21" s="0" t="e">
        <f aca="false">SUMIF('math scores'!#ref!,Test!$C21,'math scores'!#ref!)</f>
        <v>#VALUE!</v>
      </c>
      <c r="BB21" s="0" t="e">
        <f aca="false">SUMIF('math scores'!#ref!,Test!$C21,'math scores'!#ref!)</f>
        <v>#VALUE!</v>
      </c>
      <c r="BC21" s="0" t="e">
        <f aca="false">SUMIF('math scores'!#ref!,Test!$C21,'math scores'!#ref!)</f>
        <v>#VALUE!</v>
      </c>
      <c r="BD21" s="0" t="e">
        <f aca="false">SUMIF('math scores'!#ref!,Test!$C21,'math scores'!#ref!)</f>
        <v>#VALUE!</v>
      </c>
      <c r="BE21" s="0" t="e">
        <f aca="false">SUMIF('math scores'!#ref!,Test!$C21,'math scores'!#ref!)</f>
        <v>#VALUE!</v>
      </c>
      <c r="BF21" s="0" t="e">
        <f aca="false">SUMIF('math scores'!#ref!,Test!$C21,'math scores'!#ref!)</f>
        <v>#VALUE!</v>
      </c>
      <c r="BG21" s="0" t="e">
        <f aca="false">SUMIF('math scores'!#ref!,Test!$C21,'math scores'!#ref!)</f>
        <v>#VALUE!</v>
      </c>
      <c r="BH21" s="0" t="e">
        <f aca="false">SUMIF('math scores'!#ref!,Test!$C21,'math scores'!#ref!)</f>
        <v>#VALUE!</v>
      </c>
      <c r="BI21" s="0" t="e">
        <f aca="false">SUMIF('math scores'!#ref!,Test!$C21,'math scores'!#ref!)</f>
        <v>#VALUE!</v>
      </c>
      <c r="BJ21" s="0" t="e">
        <f aca="false">SUMIF('math scores'!#ref!,Test!$C21,'math scores'!#ref!)</f>
        <v>#VALUE!</v>
      </c>
      <c r="BK21" s="0" t="e">
        <f aca="false">SUMIF('math scores'!#ref!,Test!$C21,'math scores'!#ref!)</f>
        <v>#VALUE!</v>
      </c>
      <c r="BL21" s="0" t="e">
        <f aca="false">SUMIF('math scores'!#ref!,Test!$C21,'math scores'!#ref!)</f>
        <v>#VALUE!</v>
      </c>
      <c r="BM21" s="0" t="e">
        <f aca="false">SUMIF('math scores'!#ref!,Test!$C21,'math scores'!#ref!)</f>
        <v>#VALUE!</v>
      </c>
      <c r="BN21" s="0" t="e">
        <f aca="false">SUMIF('math scores'!#ref!,Test!$C21,'math scores'!#ref!)</f>
        <v>#VALUE!</v>
      </c>
      <c r="BO21" s="0" t="e">
        <f aca="false">SUMIF('math scores'!#ref!,Test!$C21,'Math Scores'!BA$9:BA$93)</f>
        <v>#VALUE!</v>
      </c>
      <c r="BP21" s="0" t="e">
        <f aca="false">SUMIF('math scores'!#ref!,Test!$C21,'Math Scores'!BB$9:BB$93)</f>
        <v>#VALUE!</v>
      </c>
      <c r="BQ21" s="0" t="e">
        <f aca="false">SUMIF('math scores'!#ref!,Test!$C21,'Math Scores'!BC$9:BC$93)</f>
        <v>#VALUE!</v>
      </c>
      <c r="BR21" s="0" t="e">
        <f aca="false">SUMIF('math scores'!#ref!,Test!$C21,'Math Scores'!BD$9:BD$93)</f>
        <v>#VALUE!</v>
      </c>
      <c r="BS21" s="0" t="e">
        <f aca="false">SUMIF('math scores'!#ref!,Test!$C21,'Math Scores'!BN$9:BN$93)</f>
        <v>#VALUE!</v>
      </c>
      <c r="BT21" s="0" t="e">
        <f aca="false">SUMIF('math scores'!#ref!,Test!$C21,'Math Scores'!BO$9:BO$93)</f>
        <v>#VALUE!</v>
      </c>
      <c r="BU21" s="0" t="e">
        <f aca="false">SUMIF('math scores'!#ref!,Test!$C21,'Math Scores'!BP$9:BP$93)</f>
        <v>#VALUE!</v>
      </c>
      <c r="BV21" s="0" t="e">
        <f aca="false">SUMIF('math scores'!#ref!,Test!$C21,'Math Scores'!BQ$9:BQ$93)</f>
        <v>#VALUE!</v>
      </c>
      <c r="BW21" s="0" t="e">
        <f aca="false">SUMIF('math scores'!#ref!,Test!$C21,'Math Scores'!BR$9:BR$93)</f>
        <v>#VALUE!</v>
      </c>
      <c r="BX21" s="0" t="e">
        <f aca="false">SUMIF('math scores'!#ref!,Test!$C21,'Math Scores'!BS$9:BS$93)</f>
        <v>#VALUE!</v>
      </c>
      <c r="BY21" s="0" t="e">
        <f aca="false">SUMIF('math scores'!#ref!,Test!$C21,'Math Scores'!BT$9:BT$93)</f>
        <v>#VALUE!</v>
      </c>
      <c r="BZ21" s="0" t="e">
        <f aca="false">SUMIF('math scores'!#ref!,Test!$C21,'Math Scores'!BU$9:BU$93)</f>
        <v>#VALUE!</v>
      </c>
      <c r="CA21" s="0" t="e">
        <f aca="false">SUMIF('math scores'!#ref!,Test!$C21,'Math Scores'!BV$9:BV$93)</f>
        <v>#VALUE!</v>
      </c>
      <c r="CB21" s="0" t="e">
        <f aca="false">SUMIF('math scores'!#ref!,Test!$C21,'Math Scores'!BW$9:BW$93)</f>
        <v>#VALUE!</v>
      </c>
      <c r="CC21" s="0" t="e">
        <f aca="false">SUMIF('math scores'!#ref!,Test!$C21,'Math Scores'!BX$9:BX$93)</f>
        <v>#VALUE!</v>
      </c>
      <c r="CD21" s="0" t="e">
        <f aca="false">SUMIF('math scores'!#ref!,Test!$C21,'Math Scores'!BY$9:BY$93)</f>
        <v>#VALUE!</v>
      </c>
      <c r="CE21" s="0" t="e">
        <f aca="false">SUMIF('math scores'!#ref!,Test!$C21,'math scores'!#ref!)</f>
        <v>#VALUE!</v>
      </c>
      <c r="CF21" s="0" t="e">
        <f aca="false">SUMIF('math scores'!#ref!,Test!$C21,'math scores'!#ref!)</f>
        <v>#VALUE!</v>
      </c>
      <c r="CG21" s="0" t="e">
        <f aca="false">SUMIF('math scores'!#ref!,Test!$C21,'math scores'!#ref!)</f>
        <v>#VALUE!</v>
      </c>
      <c r="CH21" s="0" t="e">
        <f aca="false">SUMIF('math scores'!#ref!,Test!$C21,'math scores'!#ref!)</f>
        <v>#VALUE!</v>
      </c>
      <c r="CI21" s="0" t="e">
        <f aca="false">SUMIF('math scores'!#ref!,Test!$C21,'math scores'!#ref!)</f>
        <v>#VALUE!</v>
      </c>
      <c r="CJ21" s="0" t="e">
        <f aca="false">SUMIF('math scores'!#ref!,Test!$C21,'math scores'!#ref!)</f>
        <v>#VALUE!</v>
      </c>
      <c r="CK21" s="0" t="e">
        <f aca="false">SUMIF('math scores'!#ref!,Test!$C21,'math scores'!#ref!)</f>
        <v>#VALUE!</v>
      </c>
      <c r="CL21" s="0" t="e">
        <f aca="false">SUMIF('math scores'!#ref!,Test!$C21,'math scores'!#ref!)</f>
        <v>#VALUE!</v>
      </c>
      <c r="CM21" s="0" t="e">
        <f aca="false">SUMIF('math scores'!#ref!,Test!$C21,'math scores'!#ref!)</f>
        <v>#VALUE!</v>
      </c>
      <c r="CN21" s="0" t="e">
        <f aca="false">SUMIF('math scores'!#ref!,Test!$C21,'math scores'!#ref!)</f>
        <v>#VALUE!</v>
      </c>
      <c r="CO21" s="0" t="e">
        <f aca="false">SUMIF('math scores'!#ref!,Test!$C21,'math scores'!#ref!)</f>
        <v>#VALUE!</v>
      </c>
      <c r="CP21" s="0" t="e">
        <f aca="false">SUMIF('math scores'!#ref!,Test!$C21,'math scores'!#ref!)</f>
        <v>#VALUE!</v>
      </c>
      <c r="CQ21" s="0" t="e">
        <f aca="false">SUMIF('math scores'!#ref!,Test!$C21,'math scores'!#ref!)</f>
        <v>#VALUE!</v>
      </c>
      <c r="CR21" s="0" t="e">
        <f aca="false">SUMIF('math scores'!#ref!,Test!$C21,'math scores'!#ref!)</f>
        <v>#VALUE!</v>
      </c>
      <c r="CS21" s="0" t="e">
        <f aca="false">SUMIF('math scores'!#ref!,Test!$C21,'math scores'!#ref!)</f>
        <v>#VALUE!</v>
      </c>
      <c r="CT21" s="0" t="e">
        <f aca="false">SUMIF('math scores'!#ref!,Test!$C21,'math scores'!#ref!)</f>
        <v>#VALUE!</v>
      </c>
      <c r="CU21" s="0" t="e">
        <f aca="false">SUMIF('math scores'!#ref!,Test!$C21,'math scores'!#ref!)</f>
        <v>#VALUE!</v>
      </c>
      <c r="CV21" s="0" t="e">
        <f aca="false">SUMIF('math scores'!#ref!,Test!$C21,'math scores'!#ref!)</f>
        <v>#VALUE!</v>
      </c>
      <c r="CW21" s="0" t="e">
        <f aca="false">SUMIF('math scores'!#ref!,Test!$C21,'math scores'!#ref!)</f>
        <v>#VALUE!</v>
      </c>
      <c r="CX21" s="0" t="e">
        <f aca="false">SUMIF('math scores'!#ref!,Test!$C21,'math scores'!#ref!)</f>
        <v>#VALUE!</v>
      </c>
    </row>
    <row r="22" customFormat="false" ht="12.75" hidden="false" customHeight="false" outlineLevel="0" collapsed="false">
      <c r="A22" s="0" t="n">
        <f aca="false">$A$3</f>
        <v>0</v>
      </c>
      <c r="B22" s="775" t="n">
        <f aca="false">AH$4</f>
        <v>0</v>
      </c>
      <c r="C22" s="0" t="n">
        <v>6</v>
      </c>
      <c r="D22" s="0" t="e">
        <f aca="false">SUMIF('math scores'!#ref!,Test!$C22,'Math Scores'!F$9:F$93)</f>
        <v>#VALUE!</v>
      </c>
      <c r="E22" s="0" t="e">
        <f aca="false">SUMIF('math scores'!#ref!,Test!$C22,'Math Scores'!Q$9:Q$93)</f>
        <v>#VALUE!</v>
      </c>
      <c r="F22" s="0" t="e">
        <f aca="false">SUMIF('math scores'!#ref!,Test!$C22,'Math Scores'!R$9:R$93)</f>
        <v>#VALUE!</v>
      </c>
      <c r="G22" s="0" t="e">
        <f aca="false">SUMIF('math scores'!#ref!,Test!$C22,'Math Scores'!S$9:S$93)</f>
        <v>#VALUE!</v>
      </c>
      <c r="H22" s="0" t="e">
        <f aca="false">SUMIF('math scores'!#ref!,Test!$C22,'Math Scores'!T$9:T$93)</f>
        <v>#VALUE!</v>
      </c>
      <c r="I22" s="0" t="e">
        <f aca="false">SUMIF('math scores'!#ref!,Test!$C22,'math scores'!#ref!)</f>
        <v>#VALUE!</v>
      </c>
      <c r="J22" s="0" t="e">
        <f aca="false">SUMIF('math scores'!#ref!,Test!$C22,'math scores'!#ref!)</f>
        <v>#VALUE!</v>
      </c>
      <c r="K22" s="0" t="e">
        <f aca="false">SUMIF('math scores'!#ref!,Test!$C22,'math scores'!#ref!)</f>
        <v>#VALUE!</v>
      </c>
      <c r="L22" s="0" t="e">
        <f aca="false">SUMIF('math scores'!#ref!,Test!$C22,'math scores'!#ref!)</f>
        <v>#VALUE!</v>
      </c>
      <c r="M22" s="0" t="e">
        <f aca="false">SUMIF('math scores'!#ref!,Test!$C22,'math scores'!#ref!)</f>
        <v>#VALUE!</v>
      </c>
      <c r="N22" s="0" t="e">
        <f aca="false">SUMIF('math scores'!#ref!,Test!$C22,'math scores'!#ref!)</f>
        <v>#VALUE!</v>
      </c>
      <c r="O22" s="0" t="e">
        <f aca="false">SUMIF('math scores'!#ref!,Test!$C22,'math scores'!#ref!)</f>
        <v>#VALUE!</v>
      </c>
      <c r="P22" s="0" t="e">
        <f aca="false">SUMIF('math scores'!#ref!,Test!$C22,'Math Scores'!U$9:U$93)</f>
        <v>#VALUE!</v>
      </c>
      <c r="Q22" s="0" t="e">
        <f aca="false">SUMIF('math scores'!#ref!,Test!$C22,'Math Scores'!V$9:V$93)</f>
        <v>#VALUE!</v>
      </c>
      <c r="R22" s="0" t="e">
        <f aca="false">SUMIF('math scores'!#ref!,Test!$C22,'Math Scores'!W$9:W$93)</f>
        <v>#VALUE!</v>
      </c>
      <c r="S22" s="0" t="e">
        <f aca="false">SUMIF('math scores'!#ref!,Test!$C22,'Math Scores'!X$9:X$93)</f>
        <v>#VALUE!</v>
      </c>
      <c r="T22" s="0" t="e">
        <f aca="false">SUMIF('math scores'!#ref!,Test!$C22,'math scores'!#ref!)</f>
        <v>#VALUE!</v>
      </c>
      <c r="U22" s="0" t="e">
        <f aca="false">SUMIF('math scores'!#ref!,Test!$C22,'math scores'!#ref!)</f>
        <v>#VALUE!</v>
      </c>
      <c r="V22" s="0" t="e">
        <f aca="false">SUMIF('math scores'!#ref!,Test!$C22,'math scores'!#ref!)</f>
        <v>#VALUE!</v>
      </c>
      <c r="W22" s="0" t="e">
        <f aca="false">SUMIF('math scores'!#ref!,Test!$C22,'math scores'!#ref!)</f>
        <v>#VALUE!</v>
      </c>
      <c r="X22" s="0" t="e">
        <f aca="false">SUMIF('math scores'!#ref!,Test!$C22,'math scores'!#ref!)</f>
        <v>#VALUE!</v>
      </c>
      <c r="Y22" s="0" t="e">
        <f aca="false">SUMIF('math scores'!#ref!,Test!$C22,'math scores'!#ref!)</f>
        <v>#VALUE!</v>
      </c>
      <c r="Z22" s="0" t="e">
        <f aca="false">SUMIF('math scores'!#ref!,Test!$C22,'math scores'!#ref!)</f>
        <v>#VALUE!</v>
      </c>
      <c r="AA22" s="0" t="e">
        <f aca="false">SUMIF('math scores'!#ref!,Test!$C22,'math scores'!#ref!)</f>
        <v>#VALUE!</v>
      </c>
      <c r="AB22" s="0" t="e">
        <f aca="false">SUMIF('math scores'!#ref!,Test!$C22,'math scores'!#ref!)</f>
        <v>#VALUE!</v>
      </c>
      <c r="AC22" s="0" t="e">
        <f aca="false">SUMIF('math scores'!#ref!,Test!$C22,'math scores'!#ref!)</f>
        <v>#VALUE!</v>
      </c>
      <c r="AD22" s="0" t="e">
        <f aca="false">SUMIF('math scores'!#ref!,Test!$C22,'Math Scores'!AD$9:AD$93)</f>
        <v>#VALUE!</v>
      </c>
      <c r="AE22" s="0" t="e">
        <f aca="false">SUMIF('math scores'!#ref!,Test!$C22,'Math Scores'!AE$9:AE$93)</f>
        <v>#VALUE!</v>
      </c>
      <c r="AF22" s="0" t="e">
        <f aca="false">SUMIF('math scores'!#ref!,Test!$C22,'Math Scores'!AF$9:AF$93)</f>
        <v>#VALUE!</v>
      </c>
      <c r="AG22" s="0" t="e">
        <f aca="false">SUMIF('math scores'!#ref!,Test!$C22,'Math Scores'!AG$9:AG$93)</f>
        <v>#VALUE!</v>
      </c>
      <c r="AH22" s="0" t="e">
        <f aca="false">SUMIF('math scores'!#ref!,Test!$C22,'Math Scores'!AH$9:AH$93)</f>
        <v>#VALUE!</v>
      </c>
      <c r="AI22" s="0" t="e">
        <f aca="false">SUMIF('math scores'!#ref!,Test!$C22,'Math Scores'!AQ$9:AQ$93)</f>
        <v>#VALUE!</v>
      </c>
      <c r="AJ22" s="0" t="e">
        <f aca="false">SUMIF('math scores'!#ref!,Test!$C22,'Math Scores'!AR$9:AR$93)</f>
        <v>#VALUE!</v>
      </c>
      <c r="AK22" s="0" t="e">
        <f aca="false">SUMIF('math scores'!#ref!,Test!$C22,'Math Scores'!AS$9:AS$93)</f>
        <v>#VALUE!</v>
      </c>
      <c r="AL22" s="0" t="e">
        <f aca="false">SUMIF('math scores'!#ref!,Test!$C22,'Math Scores'!AT$9:AT$93)</f>
        <v>#VALUE!</v>
      </c>
      <c r="AM22" s="0" t="e">
        <f aca="false">SUMIF('math scores'!#ref!,Test!$C22,'Math Scores'!AU$9:AU$93)</f>
        <v>#VALUE!</v>
      </c>
      <c r="AN22" s="0" t="e">
        <f aca="false">SUMIF('math scores'!#ref!,Test!$C22,'Math Scores'!AV$9:AV$93)</f>
        <v>#VALUE!</v>
      </c>
      <c r="AO22" s="0" t="e">
        <f aca="false">SUMIF('math scores'!#ref!,Test!$C22,'Math Scores'!AW$9:AW$93)</f>
        <v>#VALUE!</v>
      </c>
      <c r="AP22" s="0" t="e">
        <f aca="false">SUMIF('math scores'!#ref!,Test!$C22,'Math Scores'!AX$9:AX$93)</f>
        <v>#VALUE!</v>
      </c>
      <c r="AQ22" s="0" t="e">
        <f aca="false">SUMIF('math scores'!#ref!,Test!$C22,'Math Scores'!AY$9:AY$93)</f>
        <v>#VALUE!</v>
      </c>
      <c r="AR22" s="0" t="e">
        <f aca="false">SUMIF('math scores'!#ref!,Test!$C22,'Math Scores'!AZ$9:AZ$93)</f>
        <v>#VALUE!</v>
      </c>
      <c r="AS22" s="0" t="e">
        <f aca="false">SUMIF('math scores'!#ref!,Test!$C22,'math scores'!#ref!)</f>
        <v>#VALUE!</v>
      </c>
      <c r="AT22" s="0" t="e">
        <f aca="false">SUMIF('math scores'!#ref!,Test!$C22,'math scores'!#ref!)</f>
        <v>#VALUE!</v>
      </c>
      <c r="AU22" s="0" t="e">
        <f aca="false">SUMIF('math scores'!#ref!,Test!$C22,'math scores'!#ref!)</f>
        <v>#VALUE!</v>
      </c>
      <c r="AV22" s="0" t="e">
        <f aca="false">SUMIF('math scores'!#ref!,Test!$C22,'math scores'!#ref!)</f>
        <v>#VALUE!</v>
      </c>
      <c r="AW22" s="0" t="e">
        <f aca="false">SUMIF('math scores'!#ref!,Test!$C22,'math scores'!#ref!)</f>
        <v>#VALUE!</v>
      </c>
      <c r="AX22" s="0" t="e">
        <f aca="false">SUMIF('math scores'!#ref!,Test!$C22,'math scores'!#ref!)</f>
        <v>#VALUE!</v>
      </c>
      <c r="AY22" s="0" t="e">
        <f aca="false">SUMIF('math scores'!#ref!,Test!$C22,'math scores'!#ref!)</f>
        <v>#VALUE!</v>
      </c>
      <c r="AZ22" s="0" t="e">
        <f aca="false">SUMIF('math scores'!#ref!,Test!$C22,'math scores'!#ref!)</f>
        <v>#VALUE!</v>
      </c>
      <c r="BA22" s="0" t="e">
        <f aca="false">SUMIF('math scores'!#ref!,Test!$C22,'math scores'!#ref!)</f>
        <v>#VALUE!</v>
      </c>
      <c r="BB22" s="0" t="e">
        <f aca="false">SUMIF('math scores'!#ref!,Test!$C22,'math scores'!#ref!)</f>
        <v>#VALUE!</v>
      </c>
      <c r="BC22" s="0" t="e">
        <f aca="false">SUMIF('math scores'!#ref!,Test!$C22,'math scores'!#ref!)</f>
        <v>#VALUE!</v>
      </c>
      <c r="BD22" s="0" t="e">
        <f aca="false">SUMIF('math scores'!#ref!,Test!$C22,'math scores'!#ref!)</f>
        <v>#VALUE!</v>
      </c>
      <c r="BE22" s="0" t="e">
        <f aca="false">SUMIF('math scores'!#ref!,Test!$C22,'math scores'!#ref!)</f>
        <v>#VALUE!</v>
      </c>
      <c r="BF22" s="0" t="e">
        <f aca="false">SUMIF('math scores'!#ref!,Test!$C22,'math scores'!#ref!)</f>
        <v>#VALUE!</v>
      </c>
      <c r="BG22" s="0" t="e">
        <f aca="false">SUMIF('math scores'!#ref!,Test!$C22,'math scores'!#ref!)</f>
        <v>#VALUE!</v>
      </c>
      <c r="BH22" s="0" t="e">
        <f aca="false">SUMIF('math scores'!#ref!,Test!$C22,'math scores'!#ref!)</f>
        <v>#VALUE!</v>
      </c>
      <c r="BI22" s="0" t="e">
        <f aca="false">SUMIF('math scores'!#ref!,Test!$C22,'math scores'!#ref!)</f>
        <v>#VALUE!</v>
      </c>
      <c r="BJ22" s="0" t="e">
        <f aca="false">SUMIF('math scores'!#ref!,Test!$C22,'math scores'!#ref!)</f>
        <v>#VALUE!</v>
      </c>
      <c r="BK22" s="0" t="e">
        <f aca="false">SUMIF('math scores'!#ref!,Test!$C22,'math scores'!#ref!)</f>
        <v>#VALUE!</v>
      </c>
      <c r="BL22" s="0" t="e">
        <f aca="false">SUMIF('math scores'!#ref!,Test!$C22,'math scores'!#ref!)</f>
        <v>#VALUE!</v>
      </c>
      <c r="BM22" s="0" t="e">
        <f aca="false">SUMIF('math scores'!#ref!,Test!$C22,'math scores'!#ref!)</f>
        <v>#VALUE!</v>
      </c>
      <c r="BN22" s="0" t="e">
        <f aca="false">SUMIF('math scores'!#ref!,Test!$C22,'math scores'!#ref!)</f>
        <v>#VALUE!</v>
      </c>
      <c r="BO22" s="0" t="e">
        <f aca="false">SUMIF('math scores'!#ref!,Test!$C22,'Math Scores'!BA$9:BA$93)</f>
        <v>#VALUE!</v>
      </c>
      <c r="BP22" s="0" t="e">
        <f aca="false">SUMIF('math scores'!#ref!,Test!$C22,'Math Scores'!BB$9:BB$93)</f>
        <v>#VALUE!</v>
      </c>
      <c r="BQ22" s="0" t="e">
        <f aca="false">SUMIF('math scores'!#ref!,Test!$C22,'Math Scores'!BC$9:BC$93)</f>
        <v>#VALUE!</v>
      </c>
      <c r="BR22" s="0" t="e">
        <f aca="false">SUMIF('math scores'!#ref!,Test!$C22,'Math Scores'!BD$9:BD$93)</f>
        <v>#VALUE!</v>
      </c>
      <c r="BS22" s="0" t="e">
        <f aca="false">SUMIF('math scores'!#ref!,Test!$C22,'Math Scores'!BN$9:BN$93)</f>
        <v>#VALUE!</v>
      </c>
      <c r="BT22" s="0" t="e">
        <f aca="false">SUMIF('math scores'!#ref!,Test!$C22,'Math Scores'!BO$9:BO$93)</f>
        <v>#VALUE!</v>
      </c>
      <c r="BU22" s="0" t="e">
        <f aca="false">SUMIF('math scores'!#ref!,Test!$C22,'Math Scores'!BP$9:BP$93)</f>
        <v>#VALUE!</v>
      </c>
      <c r="BV22" s="0" t="e">
        <f aca="false">SUMIF('math scores'!#ref!,Test!$C22,'Math Scores'!BQ$9:BQ$93)</f>
        <v>#VALUE!</v>
      </c>
      <c r="BW22" s="0" t="e">
        <f aca="false">SUMIF('math scores'!#ref!,Test!$C22,'Math Scores'!BR$9:BR$93)</f>
        <v>#VALUE!</v>
      </c>
      <c r="BX22" s="0" t="e">
        <f aca="false">SUMIF('math scores'!#ref!,Test!$C22,'Math Scores'!BS$9:BS$93)</f>
        <v>#VALUE!</v>
      </c>
      <c r="BY22" s="0" t="e">
        <f aca="false">SUMIF('math scores'!#ref!,Test!$C22,'Math Scores'!BT$9:BT$93)</f>
        <v>#VALUE!</v>
      </c>
      <c r="BZ22" s="0" t="e">
        <f aca="false">SUMIF('math scores'!#ref!,Test!$C22,'Math Scores'!BU$9:BU$93)</f>
        <v>#VALUE!</v>
      </c>
      <c r="CA22" s="0" t="e">
        <f aca="false">SUMIF('math scores'!#ref!,Test!$C22,'Math Scores'!BV$9:BV$93)</f>
        <v>#VALUE!</v>
      </c>
      <c r="CB22" s="0" t="e">
        <f aca="false">SUMIF('math scores'!#ref!,Test!$C22,'Math Scores'!BW$9:BW$93)</f>
        <v>#VALUE!</v>
      </c>
      <c r="CC22" s="0" t="e">
        <f aca="false">SUMIF('math scores'!#ref!,Test!$C22,'Math Scores'!BX$9:BX$93)</f>
        <v>#VALUE!</v>
      </c>
      <c r="CD22" s="0" t="e">
        <f aca="false">SUMIF('math scores'!#ref!,Test!$C22,'Math Scores'!BY$9:BY$93)</f>
        <v>#VALUE!</v>
      </c>
      <c r="CE22" s="0" t="e">
        <f aca="false">SUMIF('math scores'!#ref!,Test!$C22,'math scores'!#ref!)</f>
        <v>#VALUE!</v>
      </c>
      <c r="CF22" s="0" t="e">
        <f aca="false">SUMIF('math scores'!#ref!,Test!$C22,'math scores'!#ref!)</f>
        <v>#VALUE!</v>
      </c>
      <c r="CG22" s="0" t="e">
        <f aca="false">SUMIF('math scores'!#ref!,Test!$C22,'math scores'!#ref!)</f>
        <v>#VALUE!</v>
      </c>
      <c r="CH22" s="0" t="e">
        <f aca="false">SUMIF('math scores'!#ref!,Test!$C22,'math scores'!#ref!)</f>
        <v>#VALUE!</v>
      </c>
      <c r="CI22" s="0" t="e">
        <f aca="false">SUMIF('math scores'!#ref!,Test!$C22,'math scores'!#ref!)</f>
        <v>#VALUE!</v>
      </c>
      <c r="CJ22" s="0" t="e">
        <f aca="false">SUMIF('math scores'!#ref!,Test!$C22,'math scores'!#ref!)</f>
        <v>#VALUE!</v>
      </c>
      <c r="CK22" s="0" t="e">
        <f aca="false">SUMIF('math scores'!#ref!,Test!$C22,'math scores'!#ref!)</f>
        <v>#VALUE!</v>
      </c>
      <c r="CL22" s="0" t="e">
        <f aca="false">SUMIF('math scores'!#ref!,Test!$C22,'math scores'!#ref!)</f>
        <v>#VALUE!</v>
      </c>
      <c r="CM22" s="0" t="e">
        <f aca="false">SUMIF('math scores'!#ref!,Test!$C22,'math scores'!#ref!)</f>
        <v>#VALUE!</v>
      </c>
      <c r="CN22" s="0" t="e">
        <f aca="false">SUMIF('math scores'!#ref!,Test!$C22,'math scores'!#ref!)</f>
        <v>#VALUE!</v>
      </c>
      <c r="CO22" s="0" t="e">
        <f aca="false">SUMIF('math scores'!#ref!,Test!$C22,'math scores'!#ref!)</f>
        <v>#VALUE!</v>
      </c>
      <c r="CP22" s="0" t="e">
        <f aca="false">SUMIF('math scores'!#ref!,Test!$C22,'math scores'!#ref!)</f>
        <v>#VALUE!</v>
      </c>
      <c r="CQ22" s="0" t="e">
        <f aca="false">SUMIF('math scores'!#ref!,Test!$C22,'math scores'!#ref!)</f>
        <v>#VALUE!</v>
      </c>
      <c r="CR22" s="0" t="e">
        <f aca="false">SUMIF('math scores'!#ref!,Test!$C22,'math scores'!#ref!)</f>
        <v>#VALUE!</v>
      </c>
      <c r="CS22" s="0" t="e">
        <f aca="false">SUMIF('math scores'!#ref!,Test!$C22,'math scores'!#ref!)</f>
        <v>#VALUE!</v>
      </c>
      <c r="CT22" s="0" t="e">
        <f aca="false">SUMIF('math scores'!#ref!,Test!$C22,'math scores'!#ref!)</f>
        <v>#VALUE!</v>
      </c>
      <c r="CU22" s="0" t="e">
        <f aca="false">SUMIF('math scores'!#ref!,Test!$C22,'math scores'!#ref!)</f>
        <v>#VALUE!</v>
      </c>
      <c r="CV22" s="0" t="e">
        <f aca="false">SUMIF('math scores'!#ref!,Test!$C22,'math scores'!#ref!)</f>
        <v>#VALUE!</v>
      </c>
      <c r="CW22" s="0" t="e">
        <f aca="false">SUMIF('math scores'!#ref!,Test!$C22,'math scores'!#ref!)</f>
        <v>#VALUE!</v>
      </c>
      <c r="CX22" s="0" t="e">
        <f aca="false">SUMIF('math scores'!#ref!,Test!$C22,'math scores'!#ref!)</f>
        <v>#VALUE!</v>
      </c>
    </row>
    <row r="23" customFormat="false" ht="12.75" hidden="false" customHeight="false" outlineLevel="0" collapsed="false">
      <c r="A23" s="0" t="n">
        <f aca="false">$A$3</f>
        <v>0</v>
      </c>
      <c r="B23" s="775" t="n">
        <f aca="false">AI$4</f>
        <v>0</v>
      </c>
      <c r="C23" s="0" t="n">
        <v>6.5</v>
      </c>
      <c r="D23" s="0" t="e">
        <f aca="false">SUMIF('math scores'!#ref!,Test!$C23,'Math Scores'!F$9:F$93)</f>
        <v>#VALUE!</v>
      </c>
      <c r="E23" s="0" t="e">
        <f aca="false">SUMIF('math scores'!#ref!,Test!$C23,'Math Scores'!Q$9:Q$93)</f>
        <v>#VALUE!</v>
      </c>
      <c r="F23" s="0" t="e">
        <f aca="false">SUMIF('math scores'!#ref!,Test!$C23,'Math Scores'!R$9:R$93)</f>
        <v>#VALUE!</v>
      </c>
      <c r="G23" s="0" t="e">
        <f aca="false">SUMIF('math scores'!#ref!,Test!$C23,'Math Scores'!S$9:S$93)</f>
        <v>#VALUE!</v>
      </c>
      <c r="H23" s="0" t="e">
        <f aca="false">SUMIF('math scores'!#ref!,Test!$C23,'Math Scores'!T$9:T$93)</f>
        <v>#VALUE!</v>
      </c>
      <c r="I23" s="0" t="e">
        <f aca="false">SUMIF('math scores'!#ref!,Test!$C23,'math scores'!#ref!)</f>
        <v>#VALUE!</v>
      </c>
      <c r="J23" s="0" t="e">
        <f aca="false">SUMIF('math scores'!#ref!,Test!$C23,'math scores'!#ref!)</f>
        <v>#VALUE!</v>
      </c>
      <c r="K23" s="0" t="e">
        <f aca="false">SUMIF('math scores'!#ref!,Test!$C23,'math scores'!#ref!)</f>
        <v>#VALUE!</v>
      </c>
      <c r="L23" s="0" t="e">
        <f aca="false">SUMIF('math scores'!#ref!,Test!$C23,'math scores'!#ref!)</f>
        <v>#VALUE!</v>
      </c>
      <c r="M23" s="0" t="e">
        <f aca="false">SUMIF('math scores'!#ref!,Test!$C23,'math scores'!#ref!)</f>
        <v>#VALUE!</v>
      </c>
      <c r="N23" s="0" t="e">
        <f aca="false">SUMIF('math scores'!#ref!,Test!$C23,'math scores'!#ref!)</f>
        <v>#VALUE!</v>
      </c>
      <c r="O23" s="0" t="e">
        <f aca="false">SUMIF('math scores'!#ref!,Test!$C23,'math scores'!#ref!)</f>
        <v>#VALUE!</v>
      </c>
      <c r="P23" s="0" t="e">
        <f aca="false">SUMIF('math scores'!#ref!,Test!$C23,'Math Scores'!U$9:U$93)</f>
        <v>#VALUE!</v>
      </c>
      <c r="Q23" s="0" t="e">
        <f aca="false">SUMIF('math scores'!#ref!,Test!$C23,'Math Scores'!V$9:V$93)</f>
        <v>#VALUE!</v>
      </c>
      <c r="R23" s="0" t="e">
        <f aca="false">SUMIF('math scores'!#ref!,Test!$C23,'Math Scores'!W$9:W$93)</f>
        <v>#VALUE!</v>
      </c>
      <c r="S23" s="0" t="e">
        <f aca="false">SUMIF('math scores'!#ref!,Test!$C23,'Math Scores'!X$9:X$93)</f>
        <v>#VALUE!</v>
      </c>
      <c r="T23" s="0" t="e">
        <f aca="false">SUMIF('math scores'!#ref!,Test!$C23,'math scores'!#ref!)</f>
        <v>#VALUE!</v>
      </c>
      <c r="U23" s="0" t="e">
        <f aca="false">SUMIF('math scores'!#ref!,Test!$C23,'math scores'!#ref!)</f>
        <v>#VALUE!</v>
      </c>
      <c r="V23" s="0" t="e">
        <f aca="false">SUMIF('math scores'!#ref!,Test!$C23,'math scores'!#ref!)</f>
        <v>#VALUE!</v>
      </c>
      <c r="W23" s="0" t="e">
        <f aca="false">SUMIF('math scores'!#ref!,Test!$C23,'math scores'!#ref!)</f>
        <v>#VALUE!</v>
      </c>
      <c r="X23" s="0" t="e">
        <f aca="false">SUMIF('math scores'!#ref!,Test!$C23,'math scores'!#ref!)</f>
        <v>#VALUE!</v>
      </c>
      <c r="Y23" s="0" t="e">
        <f aca="false">SUMIF('math scores'!#ref!,Test!$C23,'math scores'!#ref!)</f>
        <v>#VALUE!</v>
      </c>
      <c r="Z23" s="0" t="e">
        <f aca="false">SUMIF('math scores'!#ref!,Test!$C23,'math scores'!#ref!)</f>
        <v>#VALUE!</v>
      </c>
      <c r="AA23" s="0" t="e">
        <f aca="false">SUMIF('math scores'!#ref!,Test!$C23,'math scores'!#ref!)</f>
        <v>#VALUE!</v>
      </c>
      <c r="AB23" s="0" t="e">
        <f aca="false">SUMIF('math scores'!#ref!,Test!$C23,'math scores'!#ref!)</f>
        <v>#VALUE!</v>
      </c>
      <c r="AC23" s="0" t="e">
        <f aca="false">SUMIF('math scores'!#ref!,Test!$C23,'math scores'!#ref!)</f>
        <v>#VALUE!</v>
      </c>
      <c r="AD23" s="0" t="e">
        <f aca="false">SUMIF('math scores'!#ref!,Test!$C23,'Math Scores'!AD$9:AD$93)</f>
        <v>#VALUE!</v>
      </c>
      <c r="AE23" s="0" t="e">
        <f aca="false">SUMIF('math scores'!#ref!,Test!$C23,'Math Scores'!AE$9:AE$93)</f>
        <v>#VALUE!</v>
      </c>
      <c r="AF23" s="0" t="e">
        <f aca="false">SUMIF('math scores'!#ref!,Test!$C23,'Math Scores'!AF$9:AF$93)</f>
        <v>#VALUE!</v>
      </c>
      <c r="AG23" s="0" t="e">
        <f aca="false">SUMIF('math scores'!#ref!,Test!$C23,'Math Scores'!AG$9:AG$93)</f>
        <v>#VALUE!</v>
      </c>
      <c r="AH23" s="0" t="e">
        <f aca="false">SUMIF('math scores'!#ref!,Test!$C23,'Math Scores'!AH$9:AH$93)</f>
        <v>#VALUE!</v>
      </c>
      <c r="AI23" s="0" t="e">
        <f aca="false">SUMIF('math scores'!#ref!,Test!$C23,'Math Scores'!AQ$9:AQ$93)</f>
        <v>#VALUE!</v>
      </c>
      <c r="AJ23" s="0" t="e">
        <f aca="false">SUMIF('math scores'!#ref!,Test!$C23,'Math Scores'!AR$9:AR$93)</f>
        <v>#VALUE!</v>
      </c>
      <c r="AK23" s="0" t="e">
        <f aca="false">SUMIF('math scores'!#ref!,Test!$C23,'Math Scores'!AS$9:AS$93)</f>
        <v>#VALUE!</v>
      </c>
      <c r="AL23" s="0" t="e">
        <f aca="false">SUMIF('math scores'!#ref!,Test!$C23,'Math Scores'!AT$9:AT$93)</f>
        <v>#VALUE!</v>
      </c>
      <c r="AM23" s="0" t="e">
        <f aca="false">SUMIF('math scores'!#ref!,Test!$C23,'Math Scores'!AU$9:AU$93)</f>
        <v>#VALUE!</v>
      </c>
      <c r="AN23" s="0" t="e">
        <f aca="false">SUMIF('math scores'!#ref!,Test!$C23,'Math Scores'!AV$9:AV$93)</f>
        <v>#VALUE!</v>
      </c>
      <c r="AO23" s="0" t="e">
        <f aca="false">SUMIF('math scores'!#ref!,Test!$C23,'Math Scores'!AW$9:AW$93)</f>
        <v>#VALUE!</v>
      </c>
      <c r="AP23" s="0" t="e">
        <f aca="false">SUMIF('math scores'!#ref!,Test!$C23,'Math Scores'!AX$9:AX$93)</f>
        <v>#VALUE!</v>
      </c>
      <c r="AQ23" s="0" t="e">
        <f aca="false">SUMIF('math scores'!#ref!,Test!$C23,'Math Scores'!AY$9:AY$93)</f>
        <v>#VALUE!</v>
      </c>
      <c r="AR23" s="0" t="e">
        <f aca="false">SUMIF('math scores'!#ref!,Test!$C23,'Math Scores'!AZ$9:AZ$93)</f>
        <v>#VALUE!</v>
      </c>
      <c r="AS23" s="0" t="e">
        <f aca="false">SUMIF('math scores'!#ref!,Test!$C23,'math scores'!#ref!)</f>
        <v>#VALUE!</v>
      </c>
      <c r="AT23" s="0" t="e">
        <f aca="false">SUMIF('math scores'!#ref!,Test!$C23,'math scores'!#ref!)</f>
        <v>#VALUE!</v>
      </c>
      <c r="AU23" s="0" t="e">
        <f aca="false">SUMIF('math scores'!#ref!,Test!$C23,'math scores'!#ref!)</f>
        <v>#VALUE!</v>
      </c>
      <c r="AV23" s="0" t="e">
        <f aca="false">SUMIF('math scores'!#ref!,Test!$C23,'math scores'!#ref!)</f>
        <v>#VALUE!</v>
      </c>
      <c r="AW23" s="0" t="e">
        <f aca="false">SUMIF('math scores'!#ref!,Test!$C23,'math scores'!#ref!)</f>
        <v>#VALUE!</v>
      </c>
      <c r="AX23" s="0" t="e">
        <f aca="false">SUMIF('math scores'!#ref!,Test!$C23,'math scores'!#ref!)</f>
        <v>#VALUE!</v>
      </c>
      <c r="AY23" s="0" t="e">
        <f aca="false">SUMIF('math scores'!#ref!,Test!$C23,'math scores'!#ref!)</f>
        <v>#VALUE!</v>
      </c>
      <c r="AZ23" s="0" t="e">
        <f aca="false">SUMIF('math scores'!#ref!,Test!$C23,'math scores'!#ref!)</f>
        <v>#VALUE!</v>
      </c>
      <c r="BA23" s="0" t="e">
        <f aca="false">SUMIF('math scores'!#ref!,Test!$C23,'math scores'!#ref!)</f>
        <v>#VALUE!</v>
      </c>
      <c r="BB23" s="0" t="e">
        <f aca="false">SUMIF('math scores'!#ref!,Test!$C23,'math scores'!#ref!)</f>
        <v>#VALUE!</v>
      </c>
      <c r="BC23" s="0" t="e">
        <f aca="false">SUMIF('math scores'!#ref!,Test!$C23,'math scores'!#ref!)</f>
        <v>#VALUE!</v>
      </c>
      <c r="BD23" s="0" t="e">
        <f aca="false">SUMIF('math scores'!#ref!,Test!$C23,'math scores'!#ref!)</f>
        <v>#VALUE!</v>
      </c>
      <c r="BE23" s="0" t="e">
        <f aca="false">SUMIF('math scores'!#ref!,Test!$C23,'math scores'!#ref!)</f>
        <v>#VALUE!</v>
      </c>
      <c r="BF23" s="0" t="e">
        <f aca="false">SUMIF('math scores'!#ref!,Test!$C23,'math scores'!#ref!)</f>
        <v>#VALUE!</v>
      </c>
      <c r="BG23" s="0" t="e">
        <f aca="false">SUMIF('math scores'!#ref!,Test!$C23,'math scores'!#ref!)</f>
        <v>#VALUE!</v>
      </c>
      <c r="BH23" s="0" t="e">
        <f aca="false">SUMIF('math scores'!#ref!,Test!$C23,'math scores'!#ref!)</f>
        <v>#VALUE!</v>
      </c>
      <c r="BI23" s="0" t="e">
        <f aca="false">SUMIF('math scores'!#ref!,Test!$C23,'math scores'!#ref!)</f>
        <v>#VALUE!</v>
      </c>
      <c r="BJ23" s="0" t="e">
        <f aca="false">SUMIF('math scores'!#ref!,Test!$C23,'math scores'!#ref!)</f>
        <v>#VALUE!</v>
      </c>
      <c r="BK23" s="0" t="e">
        <f aca="false">SUMIF('math scores'!#ref!,Test!$C23,'math scores'!#ref!)</f>
        <v>#VALUE!</v>
      </c>
      <c r="BL23" s="0" t="e">
        <f aca="false">SUMIF('math scores'!#ref!,Test!$C23,'math scores'!#ref!)</f>
        <v>#VALUE!</v>
      </c>
      <c r="BM23" s="0" t="e">
        <f aca="false">SUMIF('math scores'!#ref!,Test!$C23,'math scores'!#ref!)</f>
        <v>#VALUE!</v>
      </c>
      <c r="BN23" s="0" t="e">
        <f aca="false">SUMIF('math scores'!#ref!,Test!$C23,'math scores'!#ref!)</f>
        <v>#VALUE!</v>
      </c>
      <c r="BO23" s="0" t="e">
        <f aca="false">SUMIF('math scores'!#ref!,Test!$C23,'Math Scores'!BA$9:BA$93)</f>
        <v>#VALUE!</v>
      </c>
      <c r="BP23" s="0" t="e">
        <f aca="false">SUMIF('math scores'!#ref!,Test!$C23,'Math Scores'!BB$9:BB$93)</f>
        <v>#VALUE!</v>
      </c>
      <c r="BQ23" s="0" t="e">
        <f aca="false">SUMIF('math scores'!#ref!,Test!$C23,'Math Scores'!BC$9:BC$93)</f>
        <v>#VALUE!</v>
      </c>
      <c r="BR23" s="0" t="e">
        <f aca="false">SUMIF('math scores'!#ref!,Test!$C23,'Math Scores'!BD$9:BD$93)</f>
        <v>#VALUE!</v>
      </c>
      <c r="BS23" s="0" t="e">
        <f aca="false">SUMIF('math scores'!#ref!,Test!$C23,'Math Scores'!BN$9:BN$93)</f>
        <v>#VALUE!</v>
      </c>
      <c r="BT23" s="0" t="e">
        <f aca="false">SUMIF('math scores'!#ref!,Test!$C23,'Math Scores'!BO$9:BO$93)</f>
        <v>#VALUE!</v>
      </c>
      <c r="BU23" s="0" t="e">
        <f aca="false">SUMIF('math scores'!#ref!,Test!$C23,'Math Scores'!BP$9:BP$93)</f>
        <v>#VALUE!</v>
      </c>
      <c r="BV23" s="0" t="e">
        <f aca="false">SUMIF('math scores'!#ref!,Test!$C23,'Math Scores'!BQ$9:BQ$93)</f>
        <v>#VALUE!</v>
      </c>
      <c r="BW23" s="0" t="e">
        <f aca="false">SUMIF('math scores'!#ref!,Test!$C23,'Math Scores'!BR$9:BR$93)</f>
        <v>#VALUE!</v>
      </c>
      <c r="BX23" s="0" t="e">
        <f aca="false">SUMIF('math scores'!#ref!,Test!$C23,'Math Scores'!BS$9:BS$93)</f>
        <v>#VALUE!</v>
      </c>
      <c r="BY23" s="0" t="e">
        <f aca="false">SUMIF('math scores'!#ref!,Test!$C23,'Math Scores'!BT$9:BT$93)</f>
        <v>#VALUE!</v>
      </c>
      <c r="BZ23" s="0" t="e">
        <f aca="false">SUMIF('math scores'!#ref!,Test!$C23,'Math Scores'!BU$9:BU$93)</f>
        <v>#VALUE!</v>
      </c>
      <c r="CA23" s="0" t="e">
        <f aca="false">SUMIF('math scores'!#ref!,Test!$C23,'Math Scores'!BV$9:BV$93)</f>
        <v>#VALUE!</v>
      </c>
      <c r="CB23" s="0" t="e">
        <f aca="false">SUMIF('math scores'!#ref!,Test!$C23,'Math Scores'!BW$9:BW$93)</f>
        <v>#VALUE!</v>
      </c>
      <c r="CC23" s="0" t="e">
        <f aca="false">SUMIF('math scores'!#ref!,Test!$C23,'Math Scores'!BX$9:BX$93)</f>
        <v>#VALUE!</v>
      </c>
      <c r="CD23" s="0" t="e">
        <f aca="false">SUMIF('math scores'!#ref!,Test!$C23,'Math Scores'!BY$9:BY$93)</f>
        <v>#VALUE!</v>
      </c>
      <c r="CE23" s="0" t="e">
        <f aca="false">SUMIF('math scores'!#ref!,Test!$C23,'math scores'!#ref!)</f>
        <v>#VALUE!</v>
      </c>
      <c r="CF23" s="0" t="e">
        <f aca="false">SUMIF('math scores'!#ref!,Test!$C23,'math scores'!#ref!)</f>
        <v>#VALUE!</v>
      </c>
      <c r="CG23" s="0" t="e">
        <f aca="false">SUMIF('math scores'!#ref!,Test!$C23,'math scores'!#ref!)</f>
        <v>#VALUE!</v>
      </c>
      <c r="CH23" s="0" t="e">
        <f aca="false">SUMIF('math scores'!#ref!,Test!$C23,'math scores'!#ref!)</f>
        <v>#VALUE!</v>
      </c>
      <c r="CI23" s="0" t="e">
        <f aca="false">SUMIF('math scores'!#ref!,Test!$C23,'math scores'!#ref!)</f>
        <v>#VALUE!</v>
      </c>
      <c r="CJ23" s="0" t="e">
        <f aca="false">SUMIF('math scores'!#ref!,Test!$C23,'math scores'!#ref!)</f>
        <v>#VALUE!</v>
      </c>
      <c r="CK23" s="0" t="e">
        <f aca="false">SUMIF('math scores'!#ref!,Test!$C23,'math scores'!#ref!)</f>
        <v>#VALUE!</v>
      </c>
      <c r="CL23" s="0" t="e">
        <f aca="false">SUMIF('math scores'!#ref!,Test!$C23,'math scores'!#ref!)</f>
        <v>#VALUE!</v>
      </c>
      <c r="CM23" s="0" t="e">
        <f aca="false">SUMIF('math scores'!#ref!,Test!$C23,'math scores'!#ref!)</f>
        <v>#VALUE!</v>
      </c>
      <c r="CN23" s="0" t="e">
        <f aca="false">SUMIF('math scores'!#ref!,Test!$C23,'math scores'!#ref!)</f>
        <v>#VALUE!</v>
      </c>
      <c r="CO23" s="0" t="e">
        <f aca="false">SUMIF('math scores'!#ref!,Test!$C23,'math scores'!#ref!)</f>
        <v>#VALUE!</v>
      </c>
      <c r="CP23" s="0" t="e">
        <f aca="false">SUMIF('math scores'!#ref!,Test!$C23,'math scores'!#ref!)</f>
        <v>#VALUE!</v>
      </c>
      <c r="CQ23" s="0" t="e">
        <f aca="false">SUMIF('math scores'!#ref!,Test!$C23,'math scores'!#ref!)</f>
        <v>#VALUE!</v>
      </c>
      <c r="CR23" s="0" t="e">
        <f aca="false">SUMIF('math scores'!#ref!,Test!$C23,'math scores'!#ref!)</f>
        <v>#VALUE!</v>
      </c>
      <c r="CS23" s="0" t="e">
        <f aca="false">SUMIF('math scores'!#ref!,Test!$C23,'math scores'!#ref!)</f>
        <v>#VALUE!</v>
      </c>
      <c r="CT23" s="0" t="e">
        <f aca="false">SUMIF('math scores'!#ref!,Test!$C23,'math scores'!#ref!)</f>
        <v>#VALUE!</v>
      </c>
      <c r="CU23" s="0" t="e">
        <f aca="false">SUMIF('math scores'!#ref!,Test!$C23,'math scores'!#ref!)</f>
        <v>#VALUE!</v>
      </c>
      <c r="CV23" s="0" t="e">
        <f aca="false">SUMIF('math scores'!#ref!,Test!$C23,'math scores'!#ref!)</f>
        <v>#VALUE!</v>
      </c>
      <c r="CW23" s="0" t="e">
        <f aca="false">SUMIF('math scores'!#ref!,Test!$C23,'math scores'!#ref!)</f>
        <v>#VALUE!</v>
      </c>
      <c r="CX23" s="0" t="e">
        <f aca="false">SUMIF('math scores'!#ref!,Test!$C23,'math scores'!#ref!)</f>
        <v>#VALUE!</v>
      </c>
    </row>
  </sheetData>
  <sheetProtection sheet="true" objects="true" scenarios="true"/>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sheetPr filterMode="true">
    <pageSetUpPr fitToPage="false"/>
  </sheetPr>
  <dimension ref="A1:N153"/>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1" activeCellId="0" sqref="A21"/>
    </sheetView>
  </sheetViews>
  <sheetFormatPr defaultRowHeight="12.75"/>
  <cols>
    <col collapsed="false" hidden="false" max="1025" min="1" style="0" width="11.4183673469388"/>
  </cols>
  <sheetData>
    <row r="1" customFormat="false" ht="22.5" hidden="false" customHeight="false" outlineLevel="0" collapsed="false">
      <c r="A1" s="777" t="s">
        <v>1851</v>
      </c>
      <c r="B1" s="778" t="s">
        <v>324</v>
      </c>
      <c r="C1" s="778" t="s">
        <v>322</v>
      </c>
      <c r="D1" s="778" t="s">
        <v>1852</v>
      </c>
      <c r="E1" s="778" t="s">
        <v>1853</v>
      </c>
      <c r="F1" s="779" t="s">
        <v>1854</v>
      </c>
      <c r="G1" s="778" t="s">
        <v>1855</v>
      </c>
      <c r="H1" s="778" t="s">
        <v>1856</v>
      </c>
      <c r="I1" s="780" t="s">
        <v>1857</v>
      </c>
      <c r="J1" s="780" t="s">
        <v>1858</v>
      </c>
      <c r="K1" s="779" t="s">
        <v>1859</v>
      </c>
      <c r="L1" s="778" t="s">
        <v>1860</v>
      </c>
      <c r="M1" s="778" t="s">
        <v>1861</v>
      </c>
      <c r="N1" s="778" t="s">
        <v>1862</v>
      </c>
    </row>
    <row r="2" customFormat="false" ht="56.25" hidden="true" customHeight="false" outlineLevel="0" collapsed="false">
      <c r="A2" s="781" t="n">
        <v>1</v>
      </c>
      <c r="B2" s="782" t="n">
        <v>991001</v>
      </c>
      <c r="C2" s="782" t="s">
        <v>1863</v>
      </c>
      <c r="D2" s="782" t="s">
        <v>1864</v>
      </c>
      <c r="E2" s="782" t="s">
        <v>1865</v>
      </c>
      <c r="F2" s="783" t="s">
        <v>1866</v>
      </c>
      <c r="G2" s="782" t="s">
        <v>1867</v>
      </c>
      <c r="H2" s="782" t="n">
        <v>9833102371</v>
      </c>
      <c r="I2" s="784" t="n">
        <v>24960397</v>
      </c>
      <c r="J2" s="784" t="s">
        <v>1868</v>
      </c>
      <c r="K2" s="783" t="s">
        <v>1869</v>
      </c>
      <c r="L2" s="785" t="n">
        <v>39661</v>
      </c>
      <c r="M2" s="782" t="s">
        <v>1870</v>
      </c>
      <c r="N2" s="786" t="n">
        <v>41349</v>
      </c>
    </row>
    <row r="3" customFormat="false" ht="67.5" hidden="true" customHeight="false" outlineLevel="0" collapsed="false">
      <c r="A3" s="781" t="n">
        <v>2</v>
      </c>
      <c r="B3" s="782" t="n">
        <v>991033</v>
      </c>
      <c r="C3" s="782" t="s">
        <v>1871</v>
      </c>
      <c r="D3" s="782" t="s">
        <v>1872</v>
      </c>
      <c r="E3" s="782" t="s">
        <v>1865</v>
      </c>
      <c r="F3" s="783" t="s">
        <v>1873</v>
      </c>
      <c r="G3" s="782" t="s">
        <v>1874</v>
      </c>
      <c r="H3" s="782" t="n">
        <v>9820430014</v>
      </c>
      <c r="I3" s="784" t="n">
        <v>9820296350</v>
      </c>
      <c r="J3" s="784" t="s">
        <v>1875</v>
      </c>
      <c r="K3" s="783" t="s">
        <v>1876</v>
      </c>
      <c r="L3" s="785" t="n">
        <v>40087</v>
      </c>
      <c r="M3" s="782" t="s">
        <v>1870</v>
      </c>
      <c r="N3" s="786" t="n">
        <v>41409</v>
      </c>
    </row>
    <row r="4" customFormat="false" ht="123.75" hidden="true" customHeight="false" outlineLevel="0" collapsed="false">
      <c r="A4" s="781" t="n">
        <v>3</v>
      </c>
      <c r="B4" s="782" t="n">
        <v>991124</v>
      </c>
      <c r="C4" s="782" t="s">
        <v>1877</v>
      </c>
      <c r="D4" s="782" t="s">
        <v>1878</v>
      </c>
      <c r="E4" s="782" t="s">
        <v>1879</v>
      </c>
      <c r="F4" s="783" t="s">
        <v>1880</v>
      </c>
      <c r="G4" s="782" t="s">
        <v>1881</v>
      </c>
      <c r="H4" s="782" t="n">
        <v>8652245479</v>
      </c>
      <c r="I4" s="784" t="s">
        <v>1882</v>
      </c>
      <c r="J4" s="784" t="s">
        <v>1883</v>
      </c>
      <c r="K4" s="783" t="s">
        <v>1884</v>
      </c>
      <c r="L4" s="785" t="n">
        <v>40763</v>
      </c>
      <c r="M4" s="782" t="s">
        <v>1870</v>
      </c>
      <c r="N4" s="786" t="n">
        <v>41622</v>
      </c>
    </row>
    <row r="5" customFormat="false" ht="101.25" hidden="true" customHeight="false" outlineLevel="0" collapsed="false">
      <c r="A5" s="781" t="n">
        <v>4</v>
      </c>
      <c r="B5" s="782" t="n">
        <v>991022</v>
      </c>
      <c r="C5" s="782" t="s">
        <v>1885</v>
      </c>
      <c r="D5" s="782" t="s">
        <v>1886</v>
      </c>
      <c r="E5" s="782" t="s">
        <v>1865</v>
      </c>
      <c r="F5" s="783" t="s">
        <v>1887</v>
      </c>
      <c r="G5" s="782" t="s">
        <v>1888</v>
      </c>
      <c r="H5" s="782" t="n">
        <v>9819346753</v>
      </c>
      <c r="I5" s="784" t="n">
        <v>9833978339</v>
      </c>
      <c r="J5" s="784" t="s">
        <v>1889</v>
      </c>
      <c r="K5" s="783" t="s">
        <v>1890</v>
      </c>
      <c r="L5" s="785" t="n">
        <v>39973</v>
      </c>
      <c r="M5" s="782" t="s">
        <v>1870</v>
      </c>
      <c r="N5" s="786" t="n">
        <v>41444</v>
      </c>
    </row>
    <row r="6" customFormat="false" ht="112.5" hidden="true" customHeight="false" outlineLevel="0" collapsed="false">
      <c r="A6" s="781" t="n">
        <v>5</v>
      </c>
      <c r="B6" s="783" t="n">
        <v>991188</v>
      </c>
      <c r="C6" s="783" t="s">
        <v>1891</v>
      </c>
      <c r="D6" s="783" t="s">
        <v>1892</v>
      </c>
      <c r="E6" s="783" t="s">
        <v>1865</v>
      </c>
      <c r="F6" s="783" t="s">
        <v>1893</v>
      </c>
      <c r="G6" s="783" t="s">
        <v>1894</v>
      </c>
      <c r="H6" s="783" t="n">
        <v>9820490593</v>
      </c>
      <c r="I6" s="784" t="s">
        <v>1895</v>
      </c>
      <c r="J6" s="784" t="s">
        <v>1896</v>
      </c>
      <c r="K6" s="783" t="s">
        <v>1897</v>
      </c>
      <c r="L6" s="787" t="n">
        <v>41198</v>
      </c>
      <c r="M6" s="783" t="s">
        <v>1870</v>
      </c>
      <c r="N6" s="788" t="n">
        <v>41398</v>
      </c>
    </row>
    <row r="7" customFormat="false" ht="90" hidden="true" customHeight="false" outlineLevel="0" collapsed="false">
      <c r="A7" s="781" t="n">
        <v>6</v>
      </c>
      <c r="B7" s="783" t="n">
        <v>991261</v>
      </c>
      <c r="C7" s="783" t="s">
        <v>1898</v>
      </c>
      <c r="D7" s="783" t="s">
        <v>1899</v>
      </c>
      <c r="E7" s="783" t="s">
        <v>1865</v>
      </c>
      <c r="F7" s="783" t="s">
        <v>1900</v>
      </c>
      <c r="G7" s="783" t="s">
        <v>1901</v>
      </c>
      <c r="H7" s="783" t="n">
        <v>9773700300</v>
      </c>
      <c r="I7" s="784" t="n">
        <v>9960058582</v>
      </c>
      <c r="J7" s="784" t="s">
        <v>1902</v>
      </c>
      <c r="K7" s="783" t="s">
        <v>1903</v>
      </c>
      <c r="L7" s="787" t="n">
        <v>41548</v>
      </c>
      <c r="M7" s="783" t="s">
        <v>1870</v>
      </c>
      <c r="N7" s="788" t="n">
        <v>41531</v>
      </c>
    </row>
    <row r="8" customFormat="false" ht="56.25" hidden="true" customHeight="false" outlineLevel="0" collapsed="false">
      <c r="A8" s="789"/>
      <c r="B8" s="782"/>
      <c r="C8" s="790" t="s">
        <v>1904</v>
      </c>
      <c r="D8" s="791"/>
      <c r="E8" s="791"/>
      <c r="F8" s="792"/>
      <c r="G8" s="791"/>
      <c r="H8" s="791"/>
      <c r="I8" s="793"/>
      <c r="J8" s="793"/>
      <c r="K8" s="792"/>
      <c r="L8" s="791"/>
      <c r="M8" s="791"/>
      <c r="N8" s="791"/>
    </row>
    <row r="9" customFormat="false" ht="135" hidden="true" customHeight="false" outlineLevel="0" collapsed="false">
      <c r="A9" s="781" t="n">
        <v>7</v>
      </c>
      <c r="B9" s="782" t="n">
        <v>991139</v>
      </c>
      <c r="C9" s="782" t="s">
        <v>1905</v>
      </c>
      <c r="D9" s="782" t="s">
        <v>1906</v>
      </c>
      <c r="E9" s="782" t="s">
        <v>1865</v>
      </c>
      <c r="F9" s="783" t="s">
        <v>1907</v>
      </c>
      <c r="G9" s="782" t="s">
        <v>1908</v>
      </c>
      <c r="H9" s="782" t="n">
        <v>9819190282</v>
      </c>
      <c r="I9" s="784" t="n">
        <v>9820941369</v>
      </c>
      <c r="J9" s="784" t="s">
        <v>1909</v>
      </c>
      <c r="K9" s="783" t="s">
        <v>1910</v>
      </c>
      <c r="L9" s="785" t="n">
        <v>40849</v>
      </c>
      <c r="M9" s="782" t="s">
        <v>1870</v>
      </c>
      <c r="N9" s="786" t="n">
        <v>41517</v>
      </c>
    </row>
    <row r="10" customFormat="false" ht="56.25" hidden="true" customHeight="false" outlineLevel="0" collapsed="false">
      <c r="A10" s="781" t="n">
        <v>8</v>
      </c>
      <c r="B10" s="782" t="n">
        <v>991027</v>
      </c>
      <c r="C10" s="782" t="s">
        <v>1911</v>
      </c>
      <c r="D10" s="782" t="s">
        <v>1912</v>
      </c>
      <c r="E10" s="782" t="s">
        <v>1865</v>
      </c>
      <c r="F10" s="783" t="s">
        <v>1913</v>
      </c>
      <c r="G10" s="782" t="s">
        <v>1914</v>
      </c>
      <c r="H10" s="782" t="n">
        <v>9324827344</v>
      </c>
      <c r="I10" s="784" t="n">
        <v>2224149748</v>
      </c>
      <c r="J10" s="784" t="s">
        <v>1915</v>
      </c>
      <c r="K10" s="783" t="s">
        <v>1916</v>
      </c>
      <c r="L10" s="785" t="n">
        <v>40028</v>
      </c>
      <c r="M10" s="782" t="s">
        <v>1870</v>
      </c>
      <c r="N10" s="786" t="n">
        <v>41631</v>
      </c>
    </row>
    <row r="11" customFormat="false" ht="112.5" hidden="true" customHeight="false" outlineLevel="0" collapsed="false">
      <c r="A11" s="781" t="n">
        <v>9</v>
      </c>
      <c r="B11" s="782" t="n">
        <v>991054</v>
      </c>
      <c r="C11" s="782" t="s">
        <v>1917</v>
      </c>
      <c r="D11" s="782" t="s">
        <v>1918</v>
      </c>
      <c r="E11" s="782" t="s">
        <v>1865</v>
      </c>
      <c r="F11" s="783" t="s">
        <v>1919</v>
      </c>
      <c r="G11" s="782" t="s">
        <v>1920</v>
      </c>
      <c r="H11" s="782" t="n">
        <v>9167587806</v>
      </c>
      <c r="I11" s="784" t="n">
        <v>9833859492</v>
      </c>
      <c r="J11" s="784" t="s">
        <v>1921</v>
      </c>
      <c r="K11" s="783" t="s">
        <v>1922</v>
      </c>
      <c r="L11" s="785" t="n">
        <v>40345</v>
      </c>
      <c r="M11" s="782" t="s">
        <v>1870</v>
      </c>
      <c r="N11" s="786" t="n">
        <v>41606</v>
      </c>
    </row>
    <row r="12" customFormat="false" ht="112.5" hidden="true" customHeight="false" outlineLevel="0" collapsed="false">
      <c r="A12" s="781" t="n">
        <v>10</v>
      </c>
      <c r="B12" s="782" t="n">
        <v>991099</v>
      </c>
      <c r="C12" s="782" t="s">
        <v>1923</v>
      </c>
      <c r="D12" s="782" t="s">
        <v>1924</v>
      </c>
      <c r="E12" s="782" t="s">
        <v>1865</v>
      </c>
      <c r="F12" s="783" t="s">
        <v>1919</v>
      </c>
      <c r="G12" s="782" t="s">
        <v>1925</v>
      </c>
      <c r="H12" s="782" t="n">
        <v>9773787521</v>
      </c>
      <c r="I12" s="784" t="n">
        <v>9769613158</v>
      </c>
      <c r="J12" s="784" t="s">
        <v>1926</v>
      </c>
      <c r="K12" s="783" t="s">
        <v>1927</v>
      </c>
      <c r="L12" s="785" t="n">
        <v>40693</v>
      </c>
      <c r="M12" s="782" t="s">
        <v>1870</v>
      </c>
      <c r="N12" s="786" t="n">
        <v>41331</v>
      </c>
    </row>
    <row r="13" customFormat="false" ht="112.5" hidden="true" customHeight="false" outlineLevel="0" collapsed="false">
      <c r="A13" s="781" t="n">
        <v>11</v>
      </c>
      <c r="B13" s="782" t="n">
        <v>991178</v>
      </c>
      <c r="C13" s="782" t="s">
        <v>1928</v>
      </c>
      <c r="D13" s="782" t="s">
        <v>1929</v>
      </c>
      <c r="E13" s="782" t="s">
        <v>1865</v>
      </c>
      <c r="F13" s="783" t="s">
        <v>1930</v>
      </c>
      <c r="G13" s="782" t="s">
        <v>1931</v>
      </c>
      <c r="H13" s="782" t="n">
        <v>9920491599</v>
      </c>
      <c r="I13" s="794" t="s">
        <v>1932</v>
      </c>
      <c r="J13" s="784" t="s">
        <v>1933</v>
      </c>
      <c r="K13" s="783" t="s">
        <v>1934</v>
      </c>
      <c r="L13" s="785" t="n">
        <v>41075</v>
      </c>
      <c r="M13" s="782" t="s">
        <v>1870</v>
      </c>
      <c r="N13" s="786" t="n">
        <v>41528</v>
      </c>
    </row>
    <row r="14" customFormat="false" ht="67.5" hidden="true" customHeight="false" outlineLevel="0" collapsed="false">
      <c r="A14" s="781" t="n">
        <v>12</v>
      </c>
      <c r="B14" s="782" t="n">
        <v>999251</v>
      </c>
      <c r="C14" s="782" t="s">
        <v>1935</v>
      </c>
      <c r="D14" s="782" t="s">
        <v>1936</v>
      </c>
      <c r="E14" s="782" t="s">
        <v>1865</v>
      </c>
      <c r="F14" s="783" t="s">
        <v>1930</v>
      </c>
      <c r="G14" s="782" t="s">
        <v>1937</v>
      </c>
      <c r="H14" s="782" t="n">
        <v>9664509154</v>
      </c>
      <c r="I14" s="794" t="n">
        <v>9004075881</v>
      </c>
      <c r="J14" s="784" t="s">
        <v>1938</v>
      </c>
      <c r="K14" s="783" t="s">
        <v>1939</v>
      </c>
      <c r="L14" s="785" t="n">
        <v>41491</v>
      </c>
      <c r="M14" s="782" t="s">
        <v>1870</v>
      </c>
      <c r="N14" s="786" t="n">
        <v>41604</v>
      </c>
    </row>
    <row r="15" customFormat="false" ht="101.25" hidden="true" customHeight="false" outlineLevel="0" collapsed="false">
      <c r="A15" s="781" t="n">
        <v>13</v>
      </c>
      <c r="B15" s="782" t="n">
        <v>991252</v>
      </c>
      <c r="C15" s="782" t="s">
        <v>1940</v>
      </c>
      <c r="D15" s="782" t="s">
        <v>1941</v>
      </c>
      <c r="E15" s="782" t="s">
        <v>1865</v>
      </c>
      <c r="F15" s="783" t="s">
        <v>1930</v>
      </c>
      <c r="G15" s="782" t="s">
        <v>1942</v>
      </c>
      <c r="H15" s="782" t="n">
        <v>9029359208</v>
      </c>
      <c r="I15" s="794" t="n">
        <v>9702359704</v>
      </c>
      <c r="J15" s="784" t="s">
        <v>1943</v>
      </c>
      <c r="K15" s="783" t="s">
        <v>1944</v>
      </c>
      <c r="L15" s="785" t="n">
        <v>41491</v>
      </c>
      <c r="M15" s="782" t="s">
        <v>1870</v>
      </c>
      <c r="N15" s="786" t="n">
        <v>41603</v>
      </c>
    </row>
    <row r="16" customFormat="false" ht="90" hidden="true" customHeight="false" outlineLevel="0" collapsed="false">
      <c r="A16" s="781" t="n">
        <v>14</v>
      </c>
      <c r="B16" s="782" t="n">
        <v>991219</v>
      </c>
      <c r="C16" s="782" t="s">
        <v>1945</v>
      </c>
      <c r="D16" s="782" t="s">
        <v>1946</v>
      </c>
      <c r="E16" s="782" t="s">
        <v>1947</v>
      </c>
      <c r="F16" s="783" t="s">
        <v>1948</v>
      </c>
      <c r="G16" s="782" t="s">
        <v>1949</v>
      </c>
      <c r="H16" s="783" t="n">
        <v>9999372857</v>
      </c>
      <c r="I16" s="784" t="n">
        <v>9654445821</v>
      </c>
      <c r="J16" s="784" t="s">
        <v>1950</v>
      </c>
      <c r="K16" s="783" t="s">
        <v>1951</v>
      </c>
      <c r="L16" s="785" t="n">
        <v>41399</v>
      </c>
      <c r="M16" s="782" t="s">
        <v>1870</v>
      </c>
      <c r="N16" s="786" t="n">
        <v>41312</v>
      </c>
    </row>
    <row r="17" customFormat="false" ht="12.75" hidden="true" customHeight="false" outlineLevel="0" collapsed="false">
      <c r="A17" s="789"/>
      <c r="B17" s="782"/>
      <c r="C17" s="795" t="s">
        <v>1952</v>
      </c>
      <c r="D17" s="791"/>
      <c r="E17" s="791"/>
      <c r="F17" s="783"/>
      <c r="G17" s="782"/>
      <c r="H17" s="791"/>
      <c r="I17" s="793"/>
      <c r="J17" s="793"/>
      <c r="K17" s="792"/>
      <c r="L17" s="791"/>
      <c r="M17" s="791"/>
      <c r="N17" s="791"/>
    </row>
    <row r="18" customFormat="false" ht="90" hidden="true" customHeight="false" outlineLevel="0" collapsed="false">
      <c r="A18" s="781" t="n">
        <v>15</v>
      </c>
      <c r="B18" s="782" t="n">
        <v>991089</v>
      </c>
      <c r="C18" s="782" t="s">
        <v>1953</v>
      </c>
      <c r="D18" s="782" t="s">
        <v>1954</v>
      </c>
      <c r="E18" s="782" t="s">
        <v>1865</v>
      </c>
      <c r="F18" s="783" t="s">
        <v>1955</v>
      </c>
      <c r="G18" s="782" t="s">
        <v>22</v>
      </c>
      <c r="H18" s="782" t="n">
        <v>9819638251</v>
      </c>
      <c r="I18" s="794" t="s">
        <v>1956</v>
      </c>
      <c r="J18" s="784" t="s">
        <v>1957</v>
      </c>
      <c r="K18" s="783" t="s">
        <v>1958</v>
      </c>
      <c r="L18" s="785" t="n">
        <v>40664</v>
      </c>
      <c r="M18" s="782" t="s">
        <v>1870</v>
      </c>
      <c r="N18" s="786" t="n">
        <v>41635</v>
      </c>
    </row>
    <row r="19" customFormat="false" ht="78.75" hidden="true" customHeight="false" outlineLevel="0" collapsed="false">
      <c r="A19" s="781" t="n">
        <v>16</v>
      </c>
      <c r="B19" s="783" t="n">
        <v>991202</v>
      </c>
      <c r="C19" s="782" t="s">
        <v>1959</v>
      </c>
      <c r="D19" s="782" t="s">
        <v>1960</v>
      </c>
      <c r="E19" s="782" t="s">
        <v>1865</v>
      </c>
      <c r="F19" s="783" t="s">
        <v>1961</v>
      </c>
      <c r="G19" s="782" t="s">
        <v>1962</v>
      </c>
      <c r="H19" s="782" t="n">
        <v>9820886003</v>
      </c>
      <c r="I19" s="794" t="n">
        <v>9322233905</v>
      </c>
      <c r="J19" s="784" t="s">
        <v>1963</v>
      </c>
      <c r="K19" s="783" t="s">
        <v>1964</v>
      </c>
      <c r="L19" s="785" t="n">
        <v>41409</v>
      </c>
      <c r="M19" s="782" t="s">
        <v>1870</v>
      </c>
      <c r="N19" s="786" t="n">
        <v>41610</v>
      </c>
    </row>
    <row r="20" customFormat="false" ht="101.25" hidden="true" customHeight="false" outlineLevel="0" collapsed="false">
      <c r="A20" s="781" t="n">
        <v>17</v>
      </c>
      <c r="B20" s="782" t="n">
        <v>991091</v>
      </c>
      <c r="C20" s="782" t="s">
        <v>1965</v>
      </c>
      <c r="D20" s="782" t="s">
        <v>1966</v>
      </c>
      <c r="E20" s="782" t="s">
        <v>1865</v>
      </c>
      <c r="F20" s="783" t="s">
        <v>1967</v>
      </c>
      <c r="G20" s="782" t="s">
        <v>1968</v>
      </c>
      <c r="H20" s="782" t="n">
        <v>9717775977</v>
      </c>
      <c r="I20" s="784" t="n">
        <v>9823901300</v>
      </c>
      <c r="J20" s="784" t="s">
        <v>1969</v>
      </c>
      <c r="K20" s="783" t="s">
        <v>1970</v>
      </c>
      <c r="L20" s="785" t="n">
        <v>40664</v>
      </c>
      <c r="M20" s="782" t="s">
        <v>1870</v>
      </c>
      <c r="N20" s="786" t="n">
        <v>41583</v>
      </c>
    </row>
    <row r="21" customFormat="false" ht="112.5" hidden="false" customHeight="false" outlineLevel="0" collapsed="false">
      <c r="A21" s="781" t="n">
        <v>45</v>
      </c>
      <c r="B21" s="782" t="n">
        <v>991212</v>
      </c>
      <c r="C21" s="782" t="s">
        <v>23</v>
      </c>
      <c r="D21" s="782" t="s">
        <v>1971</v>
      </c>
      <c r="E21" s="782" t="s">
        <v>1972</v>
      </c>
      <c r="F21" s="783" t="s">
        <v>60</v>
      </c>
      <c r="G21" s="782" t="s">
        <v>1973</v>
      </c>
      <c r="H21" s="782" t="n">
        <v>7875667411</v>
      </c>
      <c r="I21" s="784" t="s">
        <v>1974</v>
      </c>
      <c r="J21" s="784" t="s">
        <v>1975</v>
      </c>
      <c r="K21" s="783" t="s">
        <v>1976</v>
      </c>
      <c r="L21" s="785" t="n">
        <v>41409</v>
      </c>
      <c r="M21" s="782" t="s">
        <v>1870</v>
      </c>
      <c r="N21" s="786" t="n">
        <v>41403</v>
      </c>
    </row>
    <row r="22" customFormat="false" ht="78.75" hidden="false" customHeight="false" outlineLevel="0" collapsed="false">
      <c r="A22" s="781" t="n">
        <v>18</v>
      </c>
      <c r="B22" s="782" t="n">
        <v>991131</v>
      </c>
      <c r="C22" s="782" t="s">
        <v>1977</v>
      </c>
      <c r="D22" s="782" t="s">
        <v>1978</v>
      </c>
      <c r="E22" s="782" t="s">
        <v>1865</v>
      </c>
      <c r="F22" s="783" t="s">
        <v>60</v>
      </c>
      <c r="G22" s="782" t="s">
        <v>1979</v>
      </c>
      <c r="H22" s="782" t="n">
        <v>9930003499</v>
      </c>
      <c r="I22" s="784" t="s">
        <v>1980</v>
      </c>
      <c r="J22" s="784" t="s">
        <v>1981</v>
      </c>
      <c r="K22" s="783" t="s">
        <v>1964</v>
      </c>
      <c r="L22" s="785" t="n">
        <v>40777</v>
      </c>
      <c r="M22" s="782" t="s">
        <v>1870</v>
      </c>
      <c r="N22" s="786" t="n">
        <v>41524</v>
      </c>
    </row>
    <row r="23" customFormat="false" ht="67.5" hidden="false" customHeight="false" outlineLevel="0" collapsed="false">
      <c r="A23" s="781" t="n">
        <v>44</v>
      </c>
      <c r="B23" s="782" t="n">
        <v>991209</v>
      </c>
      <c r="C23" s="782" t="s">
        <v>63</v>
      </c>
      <c r="D23" s="782" t="s">
        <v>1982</v>
      </c>
      <c r="E23" s="782" t="s">
        <v>1972</v>
      </c>
      <c r="F23" s="783" t="s">
        <v>60</v>
      </c>
      <c r="G23" s="782" t="s">
        <v>1983</v>
      </c>
      <c r="H23" s="782" t="n">
        <v>9619054259</v>
      </c>
      <c r="I23" s="784" t="n">
        <v>9967485428</v>
      </c>
      <c r="J23" s="784" t="s">
        <v>1984</v>
      </c>
      <c r="K23" s="783" t="s">
        <v>1985</v>
      </c>
      <c r="L23" s="785" t="n">
        <v>41395</v>
      </c>
      <c r="M23" s="782" t="s">
        <v>1870</v>
      </c>
      <c r="N23" s="786" t="n">
        <v>41380</v>
      </c>
    </row>
    <row r="24" customFormat="false" ht="90" hidden="false" customHeight="false" outlineLevel="0" collapsed="false">
      <c r="A24" s="781" t="n">
        <v>20</v>
      </c>
      <c r="B24" s="782" t="n">
        <v>991161</v>
      </c>
      <c r="C24" s="782" t="s">
        <v>1986</v>
      </c>
      <c r="D24" s="782" t="s">
        <v>1987</v>
      </c>
      <c r="E24" s="782" t="s">
        <v>1865</v>
      </c>
      <c r="F24" s="783" t="s">
        <v>60</v>
      </c>
      <c r="G24" s="782" t="s">
        <v>1988</v>
      </c>
      <c r="H24" s="782" t="n">
        <v>9821460747</v>
      </c>
      <c r="I24" s="784" t="n">
        <v>9322278122</v>
      </c>
      <c r="J24" s="784" t="s">
        <v>1989</v>
      </c>
      <c r="K24" s="783" t="s">
        <v>1990</v>
      </c>
      <c r="L24" s="785" t="n">
        <v>41031</v>
      </c>
      <c r="M24" s="782" t="s">
        <v>1870</v>
      </c>
      <c r="N24" s="786" t="n">
        <v>41533</v>
      </c>
    </row>
    <row r="25" customFormat="false" ht="90" hidden="false" customHeight="false" outlineLevel="0" collapsed="false">
      <c r="A25" s="781" t="n">
        <v>50</v>
      </c>
      <c r="B25" s="782" t="n">
        <v>991164</v>
      </c>
      <c r="C25" s="782" t="s">
        <v>1991</v>
      </c>
      <c r="D25" s="782" t="s">
        <v>1992</v>
      </c>
      <c r="E25" s="782" t="s">
        <v>1947</v>
      </c>
      <c r="F25" s="783" t="s">
        <v>60</v>
      </c>
      <c r="G25" s="782" t="s">
        <v>1993</v>
      </c>
      <c r="H25" s="782" t="n">
        <v>7620205445</v>
      </c>
      <c r="I25" s="784" t="n">
        <v>9868452592</v>
      </c>
      <c r="J25" s="784" t="s">
        <v>1994</v>
      </c>
      <c r="K25" s="783" t="s">
        <v>1995</v>
      </c>
      <c r="L25" s="785" t="n">
        <v>41043</v>
      </c>
      <c r="M25" s="782" t="s">
        <v>1870</v>
      </c>
      <c r="N25" s="786" t="n">
        <v>41383</v>
      </c>
    </row>
    <row r="26" customFormat="false" ht="78.75" hidden="false" customHeight="false" outlineLevel="0" collapsed="false">
      <c r="A26" s="781" t="n">
        <v>27</v>
      </c>
      <c r="B26" s="782" t="n">
        <v>991237</v>
      </c>
      <c r="C26" s="782" t="s">
        <v>1996</v>
      </c>
      <c r="D26" s="782" t="s">
        <v>1997</v>
      </c>
      <c r="E26" s="782" t="s">
        <v>1865</v>
      </c>
      <c r="F26" s="783" t="s">
        <v>60</v>
      </c>
      <c r="G26" s="782" t="s">
        <v>1998</v>
      </c>
      <c r="H26" s="782" t="n">
        <v>9167736758</v>
      </c>
      <c r="I26" s="784" t="n">
        <v>9830038457</v>
      </c>
      <c r="J26" s="784" t="s">
        <v>1999</v>
      </c>
      <c r="K26" s="783" t="s">
        <v>2000</v>
      </c>
      <c r="L26" s="785" t="n">
        <v>41431</v>
      </c>
      <c r="M26" s="782" t="s">
        <v>1870</v>
      </c>
      <c r="N26" s="786" t="n">
        <v>41517</v>
      </c>
    </row>
    <row r="27" customFormat="false" ht="123.75" hidden="false" customHeight="false" outlineLevel="0" collapsed="false">
      <c r="A27" s="781" t="n">
        <v>28</v>
      </c>
      <c r="B27" s="782" t="n">
        <v>991217</v>
      </c>
      <c r="C27" s="782" t="s">
        <v>82</v>
      </c>
      <c r="D27" s="782" t="s">
        <v>2001</v>
      </c>
      <c r="E27" s="782" t="s">
        <v>1865</v>
      </c>
      <c r="F27" s="783" t="s">
        <v>60</v>
      </c>
      <c r="G27" s="782" t="s">
        <v>2002</v>
      </c>
      <c r="H27" s="782" t="n">
        <v>9768865000</v>
      </c>
      <c r="I27" s="784" t="n">
        <v>6590092236</v>
      </c>
      <c r="J27" s="784" t="s">
        <v>2003</v>
      </c>
      <c r="K27" s="783" t="s">
        <v>2004</v>
      </c>
      <c r="L27" s="785" t="n">
        <v>41395</v>
      </c>
      <c r="M27" s="782" t="s">
        <v>1870</v>
      </c>
      <c r="N27" s="786" t="n">
        <v>41288</v>
      </c>
    </row>
    <row r="28" customFormat="false" ht="90" hidden="true" customHeight="false" outlineLevel="0" collapsed="false">
      <c r="A28" s="781" t="n">
        <v>25</v>
      </c>
      <c r="B28" s="782" t="n">
        <v>991032</v>
      </c>
      <c r="C28" s="782" t="s">
        <v>2005</v>
      </c>
      <c r="D28" s="782" t="s">
        <v>2006</v>
      </c>
      <c r="E28" s="782" t="s">
        <v>1865</v>
      </c>
      <c r="F28" s="783" t="s">
        <v>2007</v>
      </c>
      <c r="G28" s="782" t="s">
        <v>2008</v>
      </c>
      <c r="H28" s="782" t="n">
        <v>9833836274</v>
      </c>
      <c r="I28" s="784" t="n">
        <v>9820687674</v>
      </c>
      <c r="J28" s="784" t="s">
        <v>2009</v>
      </c>
      <c r="K28" s="783" t="s">
        <v>2010</v>
      </c>
      <c r="L28" s="785" t="n">
        <v>40087</v>
      </c>
      <c r="M28" s="782" t="s">
        <v>1870</v>
      </c>
      <c r="N28" s="786" t="n">
        <v>41538</v>
      </c>
    </row>
    <row r="29" customFormat="false" ht="45" hidden="true" customHeight="false" outlineLevel="0" collapsed="false">
      <c r="A29" s="781" t="n">
        <v>26</v>
      </c>
      <c r="B29" s="782" t="n">
        <v>991140</v>
      </c>
      <c r="C29" s="782" t="s">
        <v>2011</v>
      </c>
      <c r="D29" s="782" t="s">
        <v>2012</v>
      </c>
      <c r="E29" s="782" t="s">
        <v>1865</v>
      </c>
      <c r="F29" s="783" t="s">
        <v>2013</v>
      </c>
      <c r="G29" s="782" t="s">
        <v>2014</v>
      </c>
      <c r="H29" s="782" t="n">
        <v>9619443904</v>
      </c>
      <c r="I29" s="784" t="n">
        <v>8097744767</v>
      </c>
      <c r="J29" s="784" t="s">
        <v>2015</v>
      </c>
      <c r="K29" s="783" t="s">
        <v>2016</v>
      </c>
      <c r="L29" s="785" t="n">
        <v>40889</v>
      </c>
      <c r="M29" s="782" t="s">
        <v>1870</v>
      </c>
      <c r="N29" s="786" t="n">
        <v>41351</v>
      </c>
    </row>
    <row r="30" customFormat="false" ht="78.75" hidden="false" customHeight="false" outlineLevel="0" collapsed="false">
      <c r="A30" s="781" t="n">
        <v>46</v>
      </c>
      <c r="B30" s="782" t="n">
        <v>991240</v>
      </c>
      <c r="C30" s="782" t="s">
        <v>90</v>
      </c>
      <c r="D30" s="782" t="s">
        <v>2017</v>
      </c>
      <c r="E30" s="782" t="s">
        <v>1972</v>
      </c>
      <c r="F30" s="783" t="s">
        <v>60</v>
      </c>
      <c r="G30" s="782" t="s">
        <v>2018</v>
      </c>
      <c r="H30" s="782" t="n">
        <v>9673634474</v>
      </c>
      <c r="I30" s="784" t="n">
        <v>9818551077</v>
      </c>
      <c r="J30" s="784" t="s">
        <v>2019</v>
      </c>
      <c r="K30" s="783" t="s">
        <v>2020</v>
      </c>
      <c r="L30" s="785" t="n">
        <v>41428</v>
      </c>
      <c r="M30" s="782" t="s">
        <v>1870</v>
      </c>
      <c r="N30" s="786" t="n">
        <v>41425</v>
      </c>
    </row>
    <row r="31" customFormat="false" ht="56.25" hidden="false" customHeight="false" outlineLevel="0" collapsed="false">
      <c r="A31" s="781" t="n">
        <v>82</v>
      </c>
      <c r="B31" s="782" t="n">
        <v>991112</v>
      </c>
      <c r="C31" s="782" t="s">
        <v>2021</v>
      </c>
      <c r="D31" s="782" t="s">
        <v>2022</v>
      </c>
      <c r="E31" s="782" t="s">
        <v>2023</v>
      </c>
      <c r="F31" s="783" t="s">
        <v>60</v>
      </c>
      <c r="G31" s="782" t="s">
        <v>2024</v>
      </c>
      <c r="H31" s="782" t="n">
        <v>8806268866</v>
      </c>
      <c r="I31" s="784" t="s">
        <v>2025</v>
      </c>
      <c r="J31" s="784" t="s">
        <v>2026</v>
      </c>
      <c r="K31" s="783" t="s">
        <v>2027</v>
      </c>
      <c r="L31" s="785" t="n">
        <v>40716</v>
      </c>
      <c r="M31" s="782" t="s">
        <v>1870</v>
      </c>
      <c r="N31" s="786" t="n">
        <v>41497</v>
      </c>
    </row>
    <row r="32" customFormat="false" ht="135" hidden="false" customHeight="false" outlineLevel="0" collapsed="false">
      <c r="A32" s="781" t="n">
        <v>23</v>
      </c>
      <c r="B32" s="782" t="n">
        <v>991172</v>
      </c>
      <c r="C32" s="782" t="s">
        <v>2028</v>
      </c>
      <c r="D32" s="782" t="s">
        <v>2029</v>
      </c>
      <c r="E32" s="782" t="s">
        <v>1865</v>
      </c>
      <c r="F32" s="783" t="s">
        <v>60</v>
      </c>
      <c r="G32" s="782" t="s">
        <v>2030</v>
      </c>
      <c r="H32" s="782" t="n">
        <v>9870098933</v>
      </c>
      <c r="I32" s="794" t="s">
        <v>2031</v>
      </c>
      <c r="J32" s="784" t="s">
        <v>2032</v>
      </c>
      <c r="K32" s="783" t="s">
        <v>2033</v>
      </c>
      <c r="L32" s="785" t="n">
        <v>41065</v>
      </c>
      <c r="M32" s="782" t="s">
        <v>1870</v>
      </c>
      <c r="N32" s="786" t="n">
        <v>41469</v>
      </c>
    </row>
    <row r="33" customFormat="false" ht="90" hidden="false" customHeight="false" outlineLevel="0" collapsed="false">
      <c r="A33" s="781" t="n">
        <v>69</v>
      </c>
      <c r="B33" s="782" t="n">
        <v>991173</v>
      </c>
      <c r="C33" s="782" t="s">
        <v>2034</v>
      </c>
      <c r="D33" s="782" t="s">
        <v>2035</v>
      </c>
      <c r="E33" s="782" t="s">
        <v>89</v>
      </c>
      <c r="F33" s="783" t="s">
        <v>60</v>
      </c>
      <c r="G33" s="782" t="s">
        <v>2036</v>
      </c>
      <c r="H33" s="782" t="n">
        <v>9052949000</v>
      </c>
      <c r="I33" s="784" t="s">
        <v>2037</v>
      </c>
      <c r="J33" s="784" t="s">
        <v>2038</v>
      </c>
      <c r="K33" s="783" t="s">
        <v>2039</v>
      </c>
      <c r="L33" s="785" t="n">
        <v>41065</v>
      </c>
      <c r="M33" s="782" t="s">
        <v>1870</v>
      </c>
      <c r="N33" s="786" t="n">
        <v>41597</v>
      </c>
    </row>
    <row r="34" customFormat="false" ht="112.5" hidden="false" customHeight="false" outlineLevel="0" collapsed="false">
      <c r="A34" s="781" t="n">
        <v>78</v>
      </c>
      <c r="B34" s="782" t="n">
        <v>991151</v>
      </c>
      <c r="C34" s="782" t="s">
        <v>93</v>
      </c>
      <c r="D34" s="782" t="s">
        <v>2040</v>
      </c>
      <c r="E34" s="782" t="s">
        <v>2023</v>
      </c>
      <c r="F34" s="783" t="s">
        <v>60</v>
      </c>
      <c r="G34" s="782" t="s">
        <v>2041</v>
      </c>
      <c r="H34" s="782" t="n">
        <v>8939430131</v>
      </c>
      <c r="I34" s="784" t="n">
        <v>9884618508</v>
      </c>
      <c r="J34" s="784" t="s">
        <v>2042</v>
      </c>
      <c r="K34" s="783" t="s">
        <v>2043</v>
      </c>
      <c r="L34" s="785" t="n">
        <v>41031</v>
      </c>
      <c r="M34" s="782" t="s">
        <v>1870</v>
      </c>
      <c r="N34" s="786" t="n">
        <v>41504</v>
      </c>
    </row>
    <row r="35" customFormat="false" ht="112.5" hidden="true" customHeight="false" outlineLevel="0" collapsed="false">
      <c r="A35" s="781" t="n">
        <v>32</v>
      </c>
      <c r="B35" s="782" t="n">
        <v>991247</v>
      </c>
      <c r="C35" s="782" t="s">
        <v>2044</v>
      </c>
      <c r="D35" s="782" t="s">
        <v>2045</v>
      </c>
      <c r="E35" s="782" t="s">
        <v>1865</v>
      </c>
      <c r="F35" s="783" t="s">
        <v>2046</v>
      </c>
      <c r="G35" s="782" t="s">
        <v>2047</v>
      </c>
      <c r="H35" s="782" t="n">
        <v>8080920058</v>
      </c>
      <c r="I35" s="784" t="n">
        <v>9821565472</v>
      </c>
      <c r="J35" s="784" t="s">
        <v>2048</v>
      </c>
      <c r="K35" s="783" t="s">
        <v>2049</v>
      </c>
      <c r="L35" s="785" t="n">
        <v>41458</v>
      </c>
      <c r="M35" s="782" t="s">
        <v>1870</v>
      </c>
      <c r="N35" s="786" t="n">
        <v>41635</v>
      </c>
    </row>
    <row r="36" customFormat="false" ht="12.75" hidden="true" customHeight="false" outlineLevel="0" collapsed="false">
      <c r="A36" s="789"/>
      <c r="B36" s="782"/>
      <c r="C36" s="795" t="s">
        <v>2050</v>
      </c>
      <c r="D36" s="791"/>
      <c r="E36" s="791"/>
      <c r="F36" s="792"/>
      <c r="G36" s="791"/>
      <c r="H36" s="791"/>
      <c r="I36" s="793"/>
      <c r="J36" s="793"/>
      <c r="K36" s="792"/>
      <c r="L36" s="791"/>
      <c r="M36" s="791"/>
      <c r="N36" s="791"/>
    </row>
    <row r="37" customFormat="false" ht="56.25" hidden="true" customHeight="false" outlineLevel="0" collapsed="false">
      <c r="A37" s="781" t="n">
        <v>33</v>
      </c>
      <c r="B37" s="782" t="n">
        <v>991090</v>
      </c>
      <c r="C37" s="782" t="s">
        <v>2051</v>
      </c>
      <c r="D37" s="782" t="s">
        <v>2052</v>
      </c>
      <c r="E37" s="782" t="s">
        <v>1972</v>
      </c>
      <c r="F37" s="783" t="s">
        <v>1955</v>
      </c>
      <c r="G37" s="782" t="s">
        <v>2053</v>
      </c>
      <c r="H37" s="782" t="n">
        <v>9673991844</v>
      </c>
      <c r="I37" s="784" t="n">
        <v>9422025850</v>
      </c>
      <c r="J37" s="784" t="s">
        <v>2054</v>
      </c>
      <c r="K37" s="783" t="s">
        <v>2055</v>
      </c>
      <c r="L37" s="785" t="n">
        <v>40664</v>
      </c>
      <c r="M37" s="782" t="s">
        <v>1870</v>
      </c>
      <c r="N37" s="786" t="n">
        <v>41572</v>
      </c>
    </row>
    <row r="38" customFormat="false" ht="78.75" hidden="true" customHeight="false" outlineLevel="0" collapsed="false">
      <c r="A38" s="781" t="n">
        <v>34</v>
      </c>
      <c r="B38" s="782" t="n">
        <v>991210</v>
      </c>
      <c r="C38" s="782" t="s">
        <v>2056</v>
      </c>
      <c r="D38" s="782" t="s">
        <v>2057</v>
      </c>
      <c r="E38" s="782" t="s">
        <v>1972</v>
      </c>
      <c r="F38" s="783" t="s">
        <v>2058</v>
      </c>
      <c r="G38" s="782" t="s">
        <v>2059</v>
      </c>
      <c r="H38" s="782" t="n">
        <v>8975892056</v>
      </c>
      <c r="I38" s="784" t="n">
        <v>9823050603</v>
      </c>
      <c r="J38" s="784" t="s">
        <v>2060</v>
      </c>
      <c r="K38" s="783" t="s">
        <v>2061</v>
      </c>
      <c r="L38" s="785" t="n">
        <v>41395</v>
      </c>
      <c r="M38" s="782" t="s">
        <v>1870</v>
      </c>
      <c r="N38" s="786" t="n">
        <v>41372</v>
      </c>
    </row>
    <row r="39" customFormat="false" ht="78.75" hidden="true" customHeight="false" outlineLevel="0" collapsed="false">
      <c r="A39" s="781" t="n">
        <v>35</v>
      </c>
      <c r="B39" s="782" t="n">
        <v>991101</v>
      </c>
      <c r="C39" s="782" t="s">
        <v>2062</v>
      </c>
      <c r="D39" s="782" t="s">
        <v>2063</v>
      </c>
      <c r="E39" s="782" t="s">
        <v>1972</v>
      </c>
      <c r="F39" s="783" t="s">
        <v>1967</v>
      </c>
      <c r="G39" s="782" t="s">
        <v>2064</v>
      </c>
      <c r="H39" s="782" t="n">
        <v>8390799145</v>
      </c>
      <c r="I39" s="784" t="s">
        <v>2065</v>
      </c>
      <c r="J39" s="784" t="s">
        <v>2066</v>
      </c>
      <c r="K39" s="783" t="s">
        <v>2067</v>
      </c>
      <c r="L39" s="785" t="n">
        <v>40700</v>
      </c>
      <c r="M39" s="782" t="s">
        <v>1870</v>
      </c>
      <c r="N39" s="786" t="n">
        <v>41492</v>
      </c>
    </row>
    <row r="40" customFormat="false" ht="78.75" hidden="false" customHeight="false" outlineLevel="0" collapsed="false">
      <c r="A40" s="781" t="n">
        <v>36</v>
      </c>
      <c r="B40" s="782" t="n">
        <v>991153</v>
      </c>
      <c r="C40" s="782" t="s">
        <v>2068</v>
      </c>
      <c r="D40" s="782" t="s">
        <v>1929</v>
      </c>
      <c r="E40" s="782" t="s">
        <v>1972</v>
      </c>
      <c r="F40" s="783" t="s">
        <v>60</v>
      </c>
      <c r="G40" s="782" t="s">
        <v>2069</v>
      </c>
      <c r="H40" s="782" t="n">
        <v>9823358443</v>
      </c>
      <c r="I40" s="784" t="n">
        <v>9886888856</v>
      </c>
      <c r="J40" s="784" t="s">
        <v>2070</v>
      </c>
      <c r="K40" s="783" t="s">
        <v>2071</v>
      </c>
      <c r="L40" s="785" t="n">
        <v>41031</v>
      </c>
      <c r="M40" s="782" t="s">
        <v>1870</v>
      </c>
      <c r="N40" s="786" t="n">
        <v>41537</v>
      </c>
    </row>
    <row r="41" customFormat="false" ht="67.5" hidden="false" customHeight="false" outlineLevel="0" collapsed="false">
      <c r="A41" s="781" t="n">
        <v>62</v>
      </c>
      <c r="B41" s="782" t="n">
        <v>991234</v>
      </c>
      <c r="C41" s="782" t="s">
        <v>2072</v>
      </c>
      <c r="D41" s="782" t="s">
        <v>1929</v>
      </c>
      <c r="E41" s="782" t="s">
        <v>1947</v>
      </c>
      <c r="F41" s="783" t="s">
        <v>60</v>
      </c>
      <c r="G41" s="782" t="s">
        <v>2073</v>
      </c>
      <c r="H41" s="783" t="n">
        <v>9910084433</v>
      </c>
      <c r="I41" s="794" t="n">
        <v>9316003542</v>
      </c>
      <c r="J41" s="794" t="s">
        <v>2074</v>
      </c>
      <c r="K41" s="783" t="s">
        <v>2075</v>
      </c>
      <c r="L41" s="785" t="n">
        <v>41426</v>
      </c>
      <c r="M41" s="782" t="s">
        <v>1870</v>
      </c>
      <c r="N41" s="786" t="n">
        <v>41338</v>
      </c>
    </row>
    <row r="42" customFormat="false" ht="123.75" hidden="true" customHeight="false" outlineLevel="0" collapsed="false">
      <c r="A42" s="781" t="n">
        <v>38</v>
      </c>
      <c r="B42" s="782" t="n">
        <v>991121</v>
      </c>
      <c r="C42" s="782" t="s">
        <v>2076</v>
      </c>
      <c r="D42" s="782" t="s">
        <v>2077</v>
      </c>
      <c r="E42" s="782" t="s">
        <v>1972</v>
      </c>
      <c r="F42" s="783" t="s">
        <v>2078</v>
      </c>
      <c r="G42" s="782" t="s">
        <v>2079</v>
      </c>
      <c r="H42" s="782" t="n">
        <v>9967485428</v>
      </c>
      <c r="I42" s="784" t="n">
        <v>9866209033</v>
      </c>
      <c r="J42" s="784" t="s">
        <v>2080</v>
      </c>
      <c r="K42" s="783" t="s">
        <v>2081</v>
      </c>
      <c r="L42" s="785" t="n">
        <v>40746</v>
      </c>
      <c r="M42" s="782" t="s">
        <v>1870</v>
      </c>
      <c r="N42" s="786" t="n">
        <v>41352</v>
      </c>
    </row>
    <row r="43" customFormat="false" ht="78.75" hidden="true" customHeight="false" outlineLevel="0" collapsed="false">
      <c r="A43" s="781" t="n">
        <v>39</v>
      </c>
      <c r="B43" s="782" t="n">
        <v>991142</v>
      </c>
      <c r="C43" s="782" t="s">
        <v>133</v>
      </c>
      <c r="D43" s="782" t="s">
        <v>2082</v>
      </c>
      <c r="E43" s="782" t="s">
        <v>1972</v>
      </c>
      <c r="F43" s="783" t="s">
        <v>2083</v>
      </c>
      <c r="G43" s="782" t="s">
        <v>2084</v>
      </c>
      <c r="H43" s="782" t="n">
        <v>9545657663</v>
      </c>
      <c r="I43" s="784" t="n">
        <v>9049647921</v>
      </c>
      <c r="J43" s="784" t="s">
        <v>2085</v>
      </c>
      <c r="K43" s="783" t="s">
        <v>2086</v>
      </c>
      <c r="L43" s="785" t="n">
        <v>40545</v>
      </c>
      <c r="M43" s="782" t="s">
        <v>1870</v>
      </c>
      <c r="N43" s="786" t="n">
        <v>41595</v>
      </c>
    </row>
    <row r="44" customFormat="false" ht="123.75" hidden="true" customHeight="false" outlineLevel="0" collapsed="false">
      <c r="A44" s="781" t="n">
        <v>40</v>
      </c>
      <c r="B44" s="782" t="n">
        <v>991008</v>
      </c>
      <c r="C44" s="782" t="s">
        <v>1923</v>
      </c>
      <c r="D44" s="782" t="s">
        <v>2087</v>
      </c>
      <c r="E44" s="782" t="s">
        <v>1972</v>
      </c>
      <c r="F44" s="783" t="s">
        <v>2088</v>
      </c>
      <c r="G44" s="782" t="s">
        <v>2089</v>
      </c>
      <c r="H44" s="782" t="n">
        <v>7385594433</v>
      </c>
      <c r="I44" s="784" t="n">
        <v>9960238896</v>
      </c>
      <c r="J44" s="784" t="s">
        <v>2090</v>
      </c>
      <c r="K44" s="783" t="s">
        <v>2091</v>
      </c>
      <c r="L44" s="785" t="n">
        <v>39873</v>
      </c>
      <c r="M44" s="782" t="s">
        <v>1870</v>
      </c>
      <c r="N44" s="786" t="n">
        <v>41449</v>
      </c>
    </row>
    <row r="45" customFormat="false" ht="78.75" hidden="false" customHeight="false" outlineLevel="0" collapsed="false">
      <c r="A45" s="781" t="n">
        <v>22</v>
      </c>
      <c r="B45" s="782" t="n">
        <v>991174</v>
      </c>
      <c r="C45" s="782" t="s">
        <v>2092</v>
      </c>
      <c r="D45" s="782" t="s">
        <v>2093</v>
      </c>
      <c r="E45" s="782" t="s">
        <v>1865</v>
      </c>
      <c r="F45" s="783" t="s">
        <v>60</v>
      </c>
      <c r="G45" s="782" t="s">
        <v>2094</v>
      </c>
      <c r="H45" s="782" t="n">
        <v>9820304409</v>
      </c>
      <c r="I45" s="784" t="n">
        <v>9820416241</v>
      </c>
      <c r="J45" s="784" t="s">
        <v>2095</v>
      </c>
      <c r="K45" s="783" t="s">
        <v>2096</v>
      </c>
      <c r="L45" s="785" t="n">
        <v>41066</v>
      </c>
      <c r="M45" s="782" t="s">
        <v>1870</v>
      </c>
      <c r="N45" s="786" t="n">
        <v>41502</v>
      </c>
    </row>
    <row r="46" customFormat="false" ht="135" hidden="false" customHeight="false" outlineLevel="0" collapsed="false">
      <c r="A46" s="781" t="n">
        <v>58</v>
      </c>
      <c r="B46" s="782" t="n">
        <v>991236</v>
      </c>
      <c r="C46" s="782" t="s">
        <v>108</v>
      </c>
      <c r="D46" s="782" t="s">
        <v>2097</v>
      </c>
      <c r="E46" s="782" t="s">
        <v>1947</v>
      </c>
      <c r="F46" s="783" t="s">
        <v>60</v>
      </c>
      <c r="G46" s="782" t="s">
        <v>2098</v>
      </c>
      <c r="H46" s="783" t="n">
        <v>9999651780</v>
      </c>
      <c r="I46" s="794" t="n">
        <v>9818792363</v>
      </c>
      <c r="J46" s="794" t="s">
        <v>2099</v>
      </c>
      <c r="K46" s="783" t="s">
        <v>2100</v>
      </c>
      <c r="L46" s="785" t="n">
        <v>41426</v>
      </c>
      <c r="M46" s="782" t="s">
        <v>1870</v>
      </c>
      <c r="N46" s="786" t="n">
        <v>41345</v>
      </c>
    </row>
    <row r="47" customFormat="false" ht="45" hidden="false" customHeight="false" outlineLevel="0" collapsed="false">
      <c r="A47" s="781" t="n">
        <v>55</v>
      </c>
      <c r="B47" s="782" t="n">
        <v>991183</v>
      </c>
      <c r="C47" s="782" t="s">
        <v>2101</v>
      </c>
      <c r="D47" s="782" t="s">
        <v>2102</v>
      </c>
      <c r="E47" s="782" t="s">
        <v>1947</v>
      </c>
      <c r="F47" s="783" t="s">
        <v>60</v>
      </c>
      <c r="G47" s="782" t="s">
        <v>2103</v>
      </c>
      <c r="H47" s="782" t="n">
        <v>9871803807</v>
      </c>
      <c r="I47" s="784" t="s">
        <v>2104</v>
      </c>
      <c r="J47" s="784" t="s">
        <v>2105</v>
      </c>
      <c r="K47" s="783" t="s">
        <v>2106</v>
      </c>
      <c r="L47" s="785" t="n">
        <v>41134</v>
      </c>
      <c r="M47" s="782" t="s">
        <v>1870</v>
      </c>
      <c r="N47" s="786" t="n">
        <v>41431</v>
      </c>
    </row>
    <row r="48" customFormat="false" ht="45" hidden="false" customHeight="false" outlineLevel="0" collapsed="false">
      <c r="A48" s="781" t="n">
        <v>56</v>
      </c>
      <c r="B48" s="782" t="n">
        <v>991184</v>
      </c>
      <c r="C48" s="782" t="s">
        <v>2107</v>
      </c>
      <c r="D48" s="782" t="s">
        <v>2108</v>
      </c>
      <c r="E48" s="782" t="s">
        <v>1947</v>
      </c>
      <c r="F48" s="783" t="s">
        <v>60</v>
      </c>
      <c r="G48" s="782" t="s">
        <v>2109</v>
      </c>
      <c r="H48" s="782" t="n">
        <v>8587841280</v>
      </c>
      <c r="I48" s="784" t="s">
        <v>2110</v>
      </c>
      <c r="J48" s="784" t="s">
        <v>2111</v>
      </c>
      <c r="K48" s="783" t="s">
        <v>2106</v>
      </c>
      <c r="L48" s="785" t="n">
        <v>41134</v>
      </c>
      <c r="M48" s="782" t="s">
        <v>1870</v>
      </c>
      <c r="N48" s="786" t="n">
        <v>41367</v>
      </c>
    </row>
    <row r="49" customFormat="false" ht="90" hidden="false" customHeight="false" outlineLevel="0" collapsed="false">
      <c r="A49" s="781" t="n">
        <v>29</v>
      </c>
      <c r="B49" s="782" t="n">
        <v>991216</v>
      </c>
      <c r="C49" s="782" t="s">
        <v>123</v>
      </c>
      <c r="D49" s="782" t="s">
        <v>2112</v>
      </c>
      <c r="E49" s="782" t="s">
        <v>1865</v>
      </c>
      <c r="F49" s="783" t="s">
        <v>60</v>
      </c>
      <c r="G49" s="782" t="s">
        <v>2113</v>
      </c>
      <c r="H49" s="782" t="n">
        <v>9619642371</v>
      </c>
      <c r="I49" s="784" t="n">
        <v>9819281898</v>
      </c>
      <c r="J49" s="784" t="s">
        <v>2114</v>
      </c>
      <c r="K49" s="783" t="s">
        <v>2115</v>
      </c>
      <c r="L49" s="785" t="n">
        <v>41395</v>
      </c>
      <c r="M49" s="782" t="s">
        <v>1870</v>
      </c>
      <c r="N49" s="786" t="n">
        <v>41487</v>
      </c>
    </row>
    <row r="50" customFormat="false" ht="90.75" hidden="false" customHeight="false" outlineLevel="0" collapsed="false">
      <c r="A50" s="781" t="n">
        <v>75</v>
      </c>
      <c r="B50" s="782" t="n">
        <v>991213</v>
      </c>
      <c r="C50" s="782" t="s">
        <v>135</v>
      </c>
      <c r="D50" s="782" t="s">
        <v>2116</v>
      </c>
      <c r="E50" s="782" t="s">
        <v>89</v>
      </c>
      <c r="F50" s="783" t="s">
        <v>60</v>
      </c>
      <c r="G50" s="796" t="s">
        <v>2117</v>
      </c>
      <c r="H50" s="796" t="n">
        <v>7306703131</v>
      </c>
      <c r="I50" s="784" t="n">
        <v>9989077325</v>
      </c>
      <c r="J50" s="784" t="s">
        <v>2118</v>
      </c>
      <c r="K50" s="783" t="s">
        <v>2119</v>
      </c>
      <c r="L50" s="785" t="n">
        <v>41395</v>
      </c>
      <c r="M50" s="782" t="s">
        <v>1870</v>
      </c>
      <c r="N50" s="786" t="n">
        <v>41305</v>
      </c>
    </row>
    <row r="51" customFormat="false" ht="101.25" hidden="false" customHeight="false" outlineLevel="0" collapsed="false">
      <c r="A51" s="781" t="n">
        <v>21</v>
      </c>
      <c r="B51" s="782" t="n">
        <v>991163</v>
      </c>
      <c r="C51" s="782" t="s">
        <v>2120</v>
      </c>
      <c r="D51" s="782" t="s">
        <v>2121</v>
      </c>
      <c r="E51" s="782" t="s">
        <v>1865</v>
      </c>
      <c r="F51" s="783" t="s">
        <v>60</v>
      </c>
      <c r="G51" s="782" t="s">
        <v>2122</v>
      </c>
      <c r="H51" s="782" t="n">
        <v>9930484850</v>
      </c>
      <c r="I51" s="794" t="s">
        <v>2123</v>
      </c>
      <c r="J51" s="784" t="s">
        <v>2124</v>
      </c>
      <c r="K51" s="783" t="s">
        <v>2125</v>
      </c>
      <c r="L51" s="785" t="n">
        <v>41038</v>
      </c>
      <c r="M51" s="782" t="s">
        <v>1870</v>
      </c>
      <c r="N51" s="786" t="n">
        <v>41628</v>
      </c>
    </row>
    <row r="52" customFormat="false" ht="12.75" hidden="true" customHeight="false" outlineLevel="0" collapsed="false">
      <c r="A52" s="781"/>
      <c r="B52" s="782"/>
      <c r="C52" s="795" t="s">
        <v>2126</v>
      </c>
      <c r="D52" s="791"/>
      <c r="E52" s="791"/>
      <c r="F52" s="792"/>
      <c r="G52" s="791"/>
      <c r="H52" s="791"/>
      <c r="I52" s="793"/>
      <c r="J52" s="793"/>
      <c r="K52" s="792"/>
      <c r="L52" s="791"/>
      <c r="M52" s="791"/>
      <c r="N52" s="791"/>
    </row>
    <row r="53" customFormat="false" ht="78.75" hidden="true" customHeight="false" outlineLevel="0" collapsed="false">
      <c r="A53" s="781" t="n">
        <v>48</v>
      </c>
      <c r="B53" s="46"/>
      <c r="C53" s="782" t="s">
        <v>160</v>
      </c>
      <c r="D53" s="791" t="s">
        <v>2127</v>
      </c>
      <c r="E53" s="791" t="s">
        <v>1947</v>
      </c>
      <c r="F53" s="792" t="s">
        <v>1955</v>
      </c>
      <c r="G53" s="791" t="s">
        <v>2128</v>
      </c>
      <c r="H53" s="791" t="n">
        <v>9004949114</v>
      </c>
      <c r="I53" s="797" t="n">
        <v>9560033160</v>
      </c>
      <c r="J53" s="793" t="s">
        <v>2129</v>
      </c>
      <c r="K53" s="792" t="s">
        <v>2130</v>
      </c>
      <c r="L53" s="798" t="n">
        <v>41505</v>
      </c>
      <c r="M53" s="791" t="s">
        <v>1870</v>
      </c>
      <c r="N53" s="799" t="n">
        <v>41517</v>
      </c>
    </row>
    <row r="54" customFormat="false" ht="45" hidden="true" customHeight="false" outlineLevel="0" collapsed="false">
      <c r="A54" s="781" t="n">
        <v>49</v>
      </c>
      <c r="B54" s="782" t="n">
        <v>991115</v>
      </c>
      <c r="C54" s="782" t="s">
        <v>2131</v>
      </c>
      <c r="D54" s="782" t="s">
        <v>2132</v>
      </c>
      <c r="E54" s="782" t="s">
        <v>1947</v>
      </c>
      <c r="F54" s="783" t="s">
        <v>1967</v>
      </c>
      <c r="G54" s="782" t="s">
        <v>2133</v>
      </c>
      <c r="H54" s="782" t="n">
        <v>9810629191</v>
      </c>
      <c r="I54" s="784" t="s">
        <v>2134</v>
      </c>
      <c r="J54" s="784" t="s">
        <v>2135</v>
      </c>
      <c r="K54" s="783" t="s">
        <v>2136</v>
      </c>
      <c r="L54" s="785" t="n">
        <v>40701</v>
      </c>
      <c r="M54" s="782" t="s">
        <v>1870</v>
      </c>
      <c r="N54" s="786" t="n">
        <v>41620</v>
      </c>
    </row>
    <row r="55" customFormat="false" ht="101.25" hidden="false" customHeight="false" outlineLevel="0" collapsed="false">
      <c r="A55" s="781" t="n">
        <v>61</v>
      </c>
      <c r="B55" s="782" t="n">
        <v>991230</v>
      </c>
      <c r="C55" s="782" t="s">
        <v>137</v>
      </c>
      <c r="D55" s="782" t="s">
        <v>2137</v>
      </c>
      <c r="E55" s="782" t="s">
        <v>1947</v>
      </c>
      <c r="F55" s="783" t="s">
        <v>60</v>
      </c>
      <c r="G55" s="782" t="s">
        <v>2138</v>
      </c>
      <c r="H55" s="783" t="n">
        <v>9811142849</v>
      </c>
      <c r="I55" s="794" t="n">
        <v>9888028882</v>
      </c>
      <c r="J55" s="794" t="s">
        <v>2139</v>
      </c>
      <c r="K55" s="783" t="s">
        <v>2140</v>
      </c>
      <c r="L55" s="785" t="n">
        <v>41426</v>
      </c>
      <c r="M55" s="782" t="s">
        <v>1870</v>
      </c>
      <c r="N55" s="786" t="n">
        <v>41425</v>
      </c>
    </row>
    <row r="56" customFormat="false" ht="56.25" hidden="true" customHeight="false" outlineLevel="0" collapsed="false">
      <c r="A56" s="781" t="n">
        <v>51</v>
      </c>
      <c r="B56" s="782" t="n">
        <v>991076</v>
      </c>
      <c r="C56" s="782" t="s">
        <v>2141</v>
      </c>
      <c r="D56" s="782" t="s">
        <v>2142</v>
      </c>
      <c r="E56" s="782" t="s">
        <v>1947</v>
      </c>
      <c r="F56" s="783" t="s">
        <v>2143</v>
      </c>
      <c r="G56" s="782" t="s">
        <v>2144</v>
      </c>
      <c r="H56" s="782" t="n">
        <v>9810133586</v>
      </c>
      <c r="I56" s="784" t="n">
        <v>9811314544</v>
      </c>
      <c r="J56" s="784" t="s">
        <v>2145</v>
      </c>
      <c r="K56" s="783" t="s">
        <v>2146</v>
      </c>
      <c r="L56" s="785" t="n">
        <v>40630</v>
      </c>
      <c r="M56" s="782" t="s">
        <v>1870</v>
      </c>
      <c r="N56" s="786" t="n">
        <v>41321</v>
      </c>
    </row>
    <row r="57" customFormat="false" ht="78.75" hidden="true" customHeight="false" outlineLevel="0" collapsed="false">
      <c r="A57" s="781" t="n">
        <v>52</v>
      </c>
      <c r="B57" s="782" t="n">
        <v>991070</v>
      </c>
      <c r="C57" s="782" t="s">
        <v>2147</v>
      </c>
      <c r="D57" s="782" t="s">
        <v>2148</v>
      </c>
      <c r="E57" s="782" t="s">
        <v>1947</v>
      </c>
      <c r="F57" s="783" t="s">
        <v>2088</v>
      </c>
      <c r="G57" s="782" t="s">
        <v>2149</v>
      </c>
      <c r="H57" s="782" t="n">
        <v>9818435352</v>
      </c>
      <c r="I57" s="794" t="s">
        <v>2150</v>
      </c>
      <c r="J57" s="784" t="s">
        <v>2151</v>
      </c>
      <c r="K57" s="783" t="s">
        <v>2152</v>
      </c>
      <c r="L57" s="785" t="n">
        <v>40511</v>
      </c>
      <c r="M57" s="782" t="s">
        <v>1870</v>
      </c>
      <c r="N57" s="786" t="n">
        <v>41380</v>
      </c>
    </row>
    <row r="58" customFormat="false" ht="67.5" hidden="true" customHeight="false" outlineLevel="0" collapsed="false">
      <c r="A58" s="781" t="n">
        <v>53</v>
      </c>
      <c r="B58" s="782" t="n">
        <v>991078</v>
      </c>
      <c r="C58" s="782" t="s">
        <v>2153</v>
      </c>
      <c r="D58" s="782" t="s">
        <v>2154</v>
      </c>
      <c r="E58" s="782" t="s">
        <v>1947</v>
      </c>
      <c r="F58" s="783" t="s">
        <v>2155</v>
      </c>
      <c r="G58" s="782" t="s">
        <v>2156</v>
      </c>
      <c r="H58" s="782" t="n">
        <v>9871148868</v>
      </c>
      <c r="I58" s="784" t="n">
        <v>9716113904</v>
      </c>
      <c r="J58" s="784" t="s">
        <v>2157</v>
      </c>
      <c r="K58" s="783" t="s">
        <v>2158</v>
      </c>
      <c r="L58" s="785" t="n">
        <v>40635</v>
      </c>
      <c r="M58" s="782" t="s">
        <v>1870</v>
      </c>
      <c r="N58" s="786" t="n">
        <v>41422</v>
      </c>
    </row>
    <row r="59" customFormat="false" ht="78.75" hidden="true" customHeight="false" outlineLevel="0" collapsed="false">
      <c r="A59" s="781" t="n">
        <v>54</v>
      </c>
      <c r="B59" s="782" t="n">
        <v>991180</v>
      </c>
      <c r="C59" s="782" t="s">
        <v>2159</v>
      </c>
      <c r="D59" s="782" t="s">
        <v>2160</v>
      </c>
      <c r="E59" s="782" t="s">
        <v>1947</v>
      </c>
      <c r="F59" s="783" t="s">
        <v>2161</v>
      </c>
      <c r="G59" s="782" t="s">
        <v>2162</v>
      </c>
      <c r="H59" s="782" t="n">
        <v>8860568881</v>
      </c>
      <c r="I59" s="784" t="n">
        <v>9953440273</v>
      </c>
      <c r="J59" s="784" t="s">
        <v>2163</v>
      </c>
      <c r="K59" s="783" t="s">
        <v>2164</v>
      </c>
      <c r="L59" s="785" t="n">
        <v>41064</v>
      </c>
      <c r="M59" s="782" t="s">
        <v>1870</v>
      </c>
      <c r="N59" s="786" t="n">
        <v>41307</v>
      </c>
    </row>
    <row r="60" customFormat="false" ht="146.25" hidden="false" customHeight="false" outlineLevel="0" collapsed="false">
      <c r="A60" s="781" t="n">
        <v>24</v>
      </c>
      <c r="B60" s="783" t="n">
        <v>991198</v>
      </c>
      <c r="C60" s="782" t="s">
        <v>2165</v>
      </c>
      <c r="D60" s="782" t="s">
        <v>2166</v>
      </c>
      <c r="E60" s="782" t="s">
        <v>1865</v>
      </c>
      <c r="F60" s="783" t="s">
        <v>60</v>
      </c>
      <c r="G60" s="782" t="s">
        <v>2167</v>
      </c>
      <c r="H60" s="782" t="n">
        <v>8879338323</v>
      </c>
      <c r="I60" s="784" t="n">
        <v>8007807382</v>
      </c>
      <c r="J60" s="784" t="s">
        <v>2168</v>
      </c>
      <c r="K60" s="783" t="s">
        <v>2169</v>
      </c>
      <c r="L60" s="785" t="n">
        <v>41365</v>
      </c>
      <c r="M60" s="782" t="s">
        <v>1870</v>
      </c>
      <c r="N60" s="786" t="n">
        <v>41600</v>
      </c>
    </row>
    <row r="61" customFormat="false" ht="101.25" hidden="false" customHeight="false" outlineLevel="0" collapsed="false">
      <c r="A61" s="781" t="n">
        <v>77</v>
      </c>
      <c r="B61" s="782" t="n">
        <v>991150</v>
      </c>
      <c r="C61" s="782" t="s">
        <v>139</v>
      </c>
      <c r="D61" s="782" t="s">
        <v>2170</v>
      </c>
      <c r="E61" s="782" t="s">
        <v>2023</v>
      </c>
      <c r="F61" s="783" t="s">
        <v>60</v>
      </c>
      <c r="G61" s="782" t="s">
        <v>2171</v>
      </c>
      <c r="H61" s="782" t="n">
        <v>9884618508</v>
      </c>
      <c r="I61" s="794" t="s">
        <v>2172</v>
      </c>
      <c r="J61" s="784" t="s">
        <v>2173</v>
      </c>
      <c r="K61" s="783" t="s">
        <v>2174</v>
      </c>
      <c r="L61" s="785" t="n">
        <v>41031</v>
      </c>
      <c r="M61" s="782" t="s">
        <v>1870</v>
      </c>
      <c r="N61" s="786" t="n">
        <v>41491</v>
      </c>
    </row>
    <row r="62" customFormat="false" ht="90" hidden="false" customHeight="false" outlineLevel="0" collapsed="false">
      <c r="A62" s="781" t="n">
        <v>63</v>
      </c>
      <c r="B62" s="782" t="n">
        <v>991231</v>
      </c>
      <c r="C62" s="782" t="s">
        <v>143</v>
      </c>
      <c r="D62" s="782" t="s">
        <v>2175</v>
      </c>
      <c r="E62" s="782" t="s">
        <v>1947</v>
      </c>
      <c r="F62" s="783" t="s">
        <v>60</v>
      </c>
      <c r="G62" s="782" t="s">
        <v>2176</v>
      </c>
      <c r="H62" s="783" t="n">
        <v>9873968399</v>
      </c>
      <c r="I62" s="794" t="n">
        <v>7275132636</v>
      </c>
      <c r="J62" s="794" t="s">
        <v>2177</v>
      </c>
      <c r="K62" s="783" t="s">
        <v>2178</v>
      </c>
      <c r="L62" s="785" t="n">
        <v>41426</v>
      </c>
      <c r="M62" s="782" t="s">
        <v>1870</v>
      </c>
      <c r="N62" s="786" t="n">
        <v>41322</v>
      </c>
    </row>
    <row r="63" customFormat="false" ht="78.75" hidden="false" customHeight="false" outlineLevel="0" collapsed="false">
      <c r="A63" s="781" t="n">
        <v>71</v>
      </c>
      <c r="B63" s="782" t="n">
        <v>991229</v>
      </c>
      <c r="C63" s="782" t="s">
        <v>147</v>
      </c>
      <c r="D63" s="782" t="s">
        <v>2179</v>
      </c>
      <c r="E63" s="782" t="s">
        <v>89</v>
      </c>
      <c r="F63" s="783" t="s">
        <v>60</v>
      </c>
      <c r="G63" s="796" t="s">
        <v>2180</v>
      </c>
      <c r="H63" s="796" t="n">
        <v>9676928068</v>
      </c>
      <c r="I63" s="784" t="n">
        <v>9099946096</v>
      </c>
      <c r="J63" s="784" t="s">
        <v>2181</v>
      </c>
      <c r="K63" s="783" t="s">
        <v>2182</v>
      </c>
      <c r="L63" s="785" t="n">
        <v>41414</v>
      </c>
      <c r="M63" s="782" t="s">
        <v>1870</v>
      </c>
      <c r="N63" s="786" t="n">
        <v>41501</v>
      </c>
    </row>
    <row r="64" customFormat="false" ht="123.75" hidden="false" customHeight="false" outlineLevel="0" collapsed="false">
      <c r="A64" s="781" t="n">
        <v>59</v>
      </c>
      <c r="B64" s="782" t="n">
        <v>991218</v>
      </c>
      <c r="C64" s="782" t="s">
        <v>151</v>
      </c>
      <c r="D64" s="782" t="s">
        <v>2183</v>
      </c>
      <c r="E64" s="782" t="s">
        <v>1947</v>
      </c>
      <c r="F64" s="783" t="s">
        <v>60</v>
      </c>
      <c r="G64" s="782" t="s">
        <v>2184</v>
      </c>
      <c r="H64" s="783" t="n">
        <v>9013861999</v>
      </c>
      <c r="I64" s="794" t="n">
        <v>9871586725</v>
      </c>
      <c r="J64" s="794" t="s">
        <v>2185</v>
      </c>
      <c r="K64" s="783" t="s">
        <v>2186</v>
      </c>
      <c r="L64" s="785" t="n">
        <v>41426</v>
      </c>
      <c r="M64" s="782" t="s">
        <v>1870</v>
      </c>
      <c r="N64" s="786" t="n">
        <v>41431</v>
      </c>
    </row>
    <row r="65" customFormat="false" ht="78.75" hidden="false" customHeight="false" outlineLevel="0" collapsed="false">
      <c r="A65" s="781" t="n">
        <v>42</v>
      </c>
      <c r="B65" s="782" t="n">
        <v>991207</v>
      </c>
      <c r="C65" s="782" t="s">
        <v>2187</v>
      </c>
      <c r="D65" s="782" t="s">
        <v>2188</v>
      </c>
      <c r="E65" s="782" t="s">
        <v>1972</v>
      </c>
      <c r="F65" s="783" t="s">
        <v>60</v>
      </c>
      <c r="G65" s="782" t="s">
        <v>2189</v>
      </c>
      <c r="H65" s="782" t="n">
        <v>8806393561</v>
      </c>
      <c r="I65" s="784" t="n">
        <v>8806394861</v>
      </c>
      <c r="J65" s="784" t="s">
        <v>2190</v>
      </c>
      <c r="K65" s="783" t="s">
        <v>2191</v>
      </c>
      <c r="L65" s="785" t="n">
        <v>41395</v>
      </c>
      <c r="M65" s="782" t="s">
        <v>1870</v>
      </c>
      <c r="N65" s="785" t="n">
        <v>33120</v>
      </c>
    </row>
    <row r="66" customFormat="false" ht="101.25" hidden="false" customHeight="false" outlineLevel="0" collapsed="false">
      <c r="A66" s="781" t="n">
        <v>41</v>
      </c>
      <c r="B66" s="782" t="n">
        <v>991175</v>
      </c>
      <c r="C66" s="782" t="s">
        <v>2192</v>
      </c>
      <c r="D66" s="782" t="s">
        <v>2193</v>
      </c>
      <c r="E66" s="782" t="s">
        <v>1972</v>
      </c>
      <c r="F66" s="783" t="s">
        <v>60</v>
      </c>
      <c r="G66" s="782" t="s">
        <v>2194</v>
      </c>
      <c r="H66" s="782" t="n">
        <v>9899170154</v>
      </c>
      <c r="I66" s="784" t="n">
        <v>9760377662</v>
      </c>
      <c r="J66" s="784" t="s">
        <v>2195</v>
      </c>
      <c r="K66" s="783" t="s">
        <v>2196</v>
      </c>
      <c r="L66" s="785" t="n">
        <v>41066</v>
      </c>
      <c r="M66" s="782" t="s">
        <v>1870</v>
      </c>
      <c r="N66" s="786" t="n">
        <v>41584</v>
      </c>
    </row>
    <row r="67" customFormat="false" ht="112.5" hidden="false" customHeight="false" outlineLevel="0" collapsed="false">
      <c r="A67" s="781" t="n">
        <v>37</v>
      </c>
      <c r="B67" s="782" t="n">
        <v>991157</v>
      </c>
      <c r="C67" s="782" t="s">
        <v>157</v>
      </c>
      <c r="D67" s="782" t="s">
        <v>2197</v>
      </c>
      <c r="E67" s="782" t="s">
        <v>1972</v>
      </c>
      <c r="F67" s="783" t="s">
        <v>60</v>
      </c>
      <c r="G67" s="782" t="s">
        <v>2198</v>
      </c>
      <c r="H67" s="782" t="n">
        <v>9823502992</v>
      </c>
      <c r="I67" s="784" t="n">
        <v>9867242606</v>
      </c>
      <c r="J67" s="784" t="s">
        <v>2199</v>
      </c>
      <c r="K67" s="783" t="s">
        <v>2200</v>
      </c>
      <c r="L67" s="785" t="n">
        <v>41036</v>
      </c>
      <c r="M67" s="782" t="s">
        <v>1870</v>
      </c>
      <c r="N67" s="786" t="n">
        <v>41635</v>
      </c>
    </row>
    <row r="68" customFormat="false" ht="112.5" hidden="false" customHeight="false" outlineLevel="0" collapsed="false">
      <c r="A68" s="781" t="n">
        <v>30</v>
      </c>
      <c r="B68" s="782" t="n">
        <v>991215</v>
      </c>
      <c r="C68" s="782" t="s">
        <v>2201</v>
      </c>
      <c r="D68" s="782" t="s">
        <v>2202</v>
      </c>
      <c r="E68" s="782" t="s">
        <v>1865</v>
      </c>
      <c r="F68" s="783" t="s">
        <v>60</v>
      </c>
      <c r="G68" s="782" t="s">
        <v>2203</v>
      </c>
      <c r="H68" s="782" t="n">
        <v>9702874267</v>
      </c>
      <c r="I68" s="784" t="n">
        <v>7738096409</v>
      </c>
      <c r="J68" s="784" t="s">
        <v>2204</v>
      </c>
      <c r="K68" s="783" t="s">
        <v>2205</v>
      </c>
      <c r="L68" s="785" t="n">
        <v>41395</v>
      </c>
      <c r="M68" s="782" t="s">
        <v>1870</v>
      </c>
      <c r="N68" s="786" t="n">
        <v>41284</v>
      </c>
    </row>
    <row r="69" customFormat="false" ht="79.5" hidden="false" customHeight="false" outlineLevel="0" collapsed="false">
      <c r="A69" s="781" t="n">
        <v>72</v>
      </c>
      <c r="B69" s="782" t="n">
        <v>991238</v>
      </c>
      <c r="C69" s="783" t="s">
        <v>159</v>
      </c>
      <c r="D69" s="782" t="s">
        <v>2206</v>
      </c>
      <c r="E69" s="782" t="s">
        <v>89</v>
      </c>
      <c r="F69" s="783" t="s">
        <v>60</v>
      </c>
      <c r="G69" s="796" t="s">
        <v>2207</v>
      </c>
      <c r="H69" s="796" t="n">
        <v>9177345357</v>
      </c>
      <c r="I69" s="784" t="n">
        <v>9974063180</v>
      </c>
      <c r="J69" s="784" t="s">
        <v>2208</v>
      </c>
      <c r="K69" s="783" t="s">
        <v>2209</v>
      </c>
      <c r="L69" s="786" t="n">
        <v>41428</v>
      </c>
      <c r="M69" s="782" t="s">
        <v>1870</v>
      </c>
      <c r="N69" s="786" t="n">
        <v>41441</v>
      </c>
    </row>
    <row r="70" customFormat="false" ht="90" hidden="true" customHeight="false" outlineLevel="0" collapsed="false">
      <c r="A70" s="781" t="n">
        <v>65</v>
      </c>
      <c r="B70" s="782" t="n">
        <v>991086</v>
      </c>
      <c r="C70" s="782" t="s">
        <v>2210</v>
      </c>
      <c r="D70" s="782" t="s">
        <v>2211</v>
      </c>
      <c r="E70" s="782" t="s">
        <v>89</v>
      </c>
      <c r="F70" s="783" t="s">
        <v>1955</v>
      </c>
      <c r="G70" s="782" t="s">
        <v>14</v>
      </c>
      <c r="H70" s="782" t="n">
        <v>8897042424</v>
      </c>
      <c r="I70" s="784" t="n">
        <v>9582211087</v>
      </c>
      <c r="J70" s="784" t="s">
        <v>2212</v>
      </c>
      <c r="K70" s="783" t="s">
        <v>2213</v>
      </c>
      <c r="L70" s="785" t="n">
        <v>40660</v>
      </c>
      <c r="M70" s="782" t="s">
        <v>1870</v>
      </c>
      <c r="N70" s="786" t="n">
        <v>41329</v>
      </c>
    </row>
    <row r="71" customFormat="false" ht="78.75" hidden="true" customHeight="false" outlineLevel="0" collapsed="false">
      <c r="A71" s="781" t="n">
        <v>66</v>
      </c>
      <c r="B71" s="782" t="n">
        <v>991155</v>
      </c>
      <c r="C71" s="782" t="s">
        <v>2214</v>
      </c>
      <c r="D71" s="782" t="s">
        <v>2215</v>
      </c>
      <c r="E71" s="782" t="s">
        <v>89</v>
      </c>
      <c r="F71" s="783" t="s">
        <v>2216</v>
      </c>
      <c r="G71" s="782" t="s">
        <v>2217</v>
      </c>
      <c r="H71" s="782" t="n">
        <v>9676066681</v>
      </c>
      <c r="I71" s="784" t="n">
        <v>9820248236</v>
      </c>
      <c r="J71" s="784" t="s">
        <v>2218</v>
      </c>
      <c r="K71" s="783" t="s">
        <v>2219</v>
      </c>
      <c r="L71" s="785" t="n">
        <v>41031</v>
      </c>
      <c r="M71" s="782" t="s">
        <v>1870</v>
      </c>
      <c r="N71" s="786" t="n">
        <v>41562</v>
      </c>
    </row>
    <row r="72" customFormat="false" ht="112.5" hidden="false" customHeight="false" outlineLevel="0" collapsed="false">
      <c r="A72" s="781" t="n">
        <v>43</v>
      </c>
      <c r="B72" s="782" t="n">
        <v>991208</v>
      </c>
      <c r="C72" s="782" t="s">
        <v>2220</v>
      </c>
      <c r="D72" s="782" t="s">
        <v>2221</v>
      </c>
      <c r="E72" s="782" t="s">
        <v>1972</v>
      </c>
      <c r="F72" s="783" t="s">
        <v>60</v>
      </c>
      <c r="G72" s="782" t="s">
        <v>2222</v>
      </c>
      <c r="H72" s="782" t="n">
        <v>8390554596</v>
      </c>
      <c r="I72" s="784" t="n">
        <v>995955079</v>
      </c>
      <c r="J72" s="784" t="s">
        <v>96</v>
      </c>
      <c r="K72" s="783" t="s">
        <v>2223</v>
      </c>
      <c r="L72" s="785" t="n">
        <v>41395</v>
      </c>
      <c r="M72" s="782" t="s">
        <v>1870</v>
      </c>
      <c r="N72" s="786" t="n">
        <v>41391</v>
      </c>
    </row>
    <row r="73" customFormat="false" ht="78.75" hidden="false" customHeight="false" outlineLevel="0" collapsed="false">
      <c r="A73" s="781" t="n">
        <v>31</v>
      </c>
      <c r="B73" s="782" t="n">
        <v>991214</v>
      </c>
      <c r="C73" s="782" t="s">
        <v>2224</v>
      </c>
      <c r="D73" s="782" t="s">
        <v>2225</v>
      </c>
      <c r="E73" s="782" t="s">
        <v>1865</v>
      </c>
      <c r="F73" s="783" t="s">
        <v>60</v>
      </c>
      <c r="G73" s="782" t="s">
        <v>2226</v>
      </c>
      <c r="H73" s="782" t="n">
        <v>9819841090</v>
      </c>
      <c r="I73" s="784" t="n">
        <v>9821096212</v>
      </c>
      <c r="J73" s="784" t="s">
        <v>2227</v>
      </c>
      <c r="K73" s="783" t="s">
        <v>2228</v>
      </c>
      <c r="L73" s="785" t="n">
        <v>41395</v>
      </c>
      <c r="M73" s="782" t="s">
        <v>1870</v>
      </c>
      <c r="N73" s="786" t="n">
        <v>41551</v>
      </c>
    </row>
    <row r="74" customFormat="false" ht="102" hidden="false" customHeight="false" outlineLevel="0" collapsed="false">
      <c r="A74" s="781" t="n">
        <v>73</v>
      </c>
      <c r="B74" s="782" t="n">
        <v>991232</v>
      </c>
      <c r="C74" s="782" t="s">
        <v>164</v>
      </c>
      <c r="D74" s="782" t="s">
        <v>2229</v>
      </c>
      <c r="E74" s="782" t="s">
        <v>89</v>
      </c>
      <c r="F74" s="783" t="s">
        <v>60</v>
      </c>
      <c r="G74" s="796" t="s">
        <v>2230</v>
      </c>
      <c r="H74" s="796" t="n">
        <v>9821112090</v>
      </c>
      <c r="I74" s="784" t="n">
        <v>9821227671</v>
      </c>
      <c r="J74" s="784" t="s">
        <v>2231</v>
      </c>
      <c r="K74" s="783" t="s">
        <v>2232</v>
      </c>
      <c r="L74" s="785" t="n">
        <v>41426</v>
      </c>
      <c r="M74" s="782" t="s">
        <v>1870</v>
      </c>
      <c r="N74" s="786" t="n">
        <v>41475</v>
      </c>
    </row>
    <row r="75" customFormat="false" ht="102" hidden="true" customHeight="false" outlineLevel="0" collapsed="false">
      <c r="A75" s="781" t="n">
        <v>70</v>
      </c>
      <c r="B75" s="782" t="n">
        <v>991143</v>
      </c>
      <c r="C75" s="782" t="s">
        <v>170</v>
      </c>
      <c r="D75" s="782" t="s">
        <v>2233</v>
      </c>
      <c r="E75" s="782" t="s">
        <v>89</v>
      </c>
      <c r="F75" s="783" t="s">
        <v>2234</v>
      </c>
      <c r="G75" s="782" t="s">
        <v>2235</v>
      </c>
      <c r="H75" s="796" t="n">
        <v>9000803887</v>
      </c>
      <c r="I75" s="784" t="n">
        <v>9885456730</v>
      </c>
      <c r="J75" s="784" t="s">
        <v>2236</v>
      </c>
      <c r="K75" s="783" t="s">
        <v>2237</v>
      </c>
      <c r="L75" s="785" t="n">
        <v>40913</v>
      </c>
      <c r="M75" s="782" t="s">
        <v>1870</v>
      </c>
      <c r="N75" s="786" t="n">
        <v>41411</v>
      </c>
    </row>
    <row r="76" customFormat="false" ht="67.5" hidden="false" customHeight="false" outlineLevel="0" collapsed="false">
      <c r="A76" s="781" t="n">
        <v>47</v>
      </c>
      <c r="B76" s="782" t="n">
        <v>991239</v>
      </c>
      <c r="C76" s="782" t="s">
        <v>165</v>
      </c>
      <c r="D76" s="782" t="s">
        <v>2238</v>
      </c>
      <c r="E76" s="782" t="s">
        <v>1972</v>
      </c>
      <c r="F76" s="783" t="s">
        <v>60</v>
      </c>
      <c r="G76" s="782" t="s">
        <v>2239</v>
      </c>
      <c r="H76" s="782" t="n">
        <v>9881879744</v>
      </c>
      <c r="I76" s="784" t="n">
        <v>919910255442</v>
      </c>
      <c r="J76" s="784" t="s">
        <v>2240</v>
      </c>
      <c r="K76" s="783" t="s">
        <v>2241</v>
      </c>
      <c r="L76" s="785" t="n">
        <v>41428</v>
      </c>
      <c r="M76" s="782" t="s">
        <v>1870</v>
      </c>
      <c r="N76" s="786" t="n">
        <v>41550</v>
      </c>
    </row>
    <row r="77" customFormat="false" ht="101.25" hidden="false" customHeight="false" outlineLevel="0" collapsed="false">
      <c r="A77" s="781" t="n">
        <v>64</v>
      </c>
      <c r="B77" s="782" t="n">
        <v>991235</v>
      </c>
      <c r="C77" s="782" t="s">
        <v>168</v>
      </c>
      <c r="D77" s="782" t="s">
        <v>2242</v>
      </c>
      <c r="E77" s="782" t="s">
        <v>1947</v>
      </c>
      <c r="F77" s="783" t="s">
        <v>60</v>
      </c>
      <c r="G77" s="782" t="s">
        <v>2243</v>
      </c>
      <c r="H77" s="783" t="n">
        <v>9654065651</v>
      </c>
      <c r="I77" s="794" t="n">
        <v>9868882085</v>
      </c>
      <c r="J77" s="794" t="s">
        <v>2244</v>
      </c>
      <c r="K77" s="783" t="s">
        <v>2245</v>
      </c>
      <c r="L77" s="785" t="n">
        <v>41426</v>
      </c>
      <c r="M77" s="782" t="s">
        <v>1870</v>
      </c>
      <c r="N77" s="786" t="n">
        <v>41410</v>
      </c>
    </row>
    <row r="78" customFormat="false" ht="112.5" hidden="false" customHeight="false" outlineLevel="0" collapsed="false">
      <c r="A78" s="781" t="n">
        <v>60</v>
      </c>
      <c r="B78" s="782" t="n">
        <v>991237</v>
      </c>
      <c r="C78" s="782" t="s">
        <v>169</v>
      </c>
      <c r="D78" s="782" t="s">
        <v>2246</v>
      </c>
      <c r="E78" s="782" t="s">
        <v>1947</v>
      </c>
      <c r="F78" s="783" t="s">
        <v>60</v>
      </c>
      <c r="G78" s="782" t="s">
        <v>2247</v>
      </c>
      <c r="H78" s="783" t="n">
        <v>8800519336</v>
      </c>
      <c r="I78" s="794" t="n">
        <v>9219185431</v>
      </c>
      <c r="J78" s="794" t="s">
        <v>2248</v>
      </c>
      <c r="K78" s="783" t="s">
        <v>2249</v>
      </c>
      <c r="L78" s="785" t="n">
        <v>41426</v>
      </c>
      <c r="M78" s="782" t="s">
        <v>1870</v>
      </c>
      <c r="N78" s="786" t="n">
        <v>41318</v>
      </c>
    </row>
    <row r="79" customFormat="false" ht="90.75" hidden="true" customHeight="false" outlineLevel="0" collapsed="false">
      <c r="A79" s="781" t="n">
        <v>74</v>
      </c>
      <c r="B79" s="782" t="n">
        <v>991245</v>
      </c>
      <c r="C79" s="782" t="s">
        <v>2250</v>
      </c>
      <c r="D79" s="782" t="s">
        <v>2251</v>
      </c>
      <c r="E79" s="782" t="s">
        <v>89</v>
      </c>
      <c r="F79" s="783" t="s">
        <v>2252</v>
      </c>
      <c r="G79" s="796" t="s">
        <v>2253</v>
      </c>
      <c r="H79" s="796" t="n">
        <v>9000063399</v>
      </c>
      <c r="I79" s="784" t="n">
        <v>9849662823</v>
      </c>
      <c r="J79" s="784" t="s">
        <v>2254</v>
      </c>
      <c r="K79" s="783" t="s">
        <v>2255</v>
      </c>
      <c r="L79" s="785" t="n">
        <v>41470</v>
      </c>
      <c r="M79" s="782" t="s">
        <v>1870</v>
      </c>
      <c r="N79" s="786" t="n">
        <v>41365</v>
      </c>
    </row>
    <row r="80" customFormat="false" ht="22.5" hidden="false" customHeight="false" outlineLevel="0" collapsed="false">
      <c r="A80" s="781" t="n">
        <v>79</v>
      </c>
      <c r="B80" s="46"/>
      <c r="C80" s="782" t="s">
        <v>2256</v>
      </c>
      <c r="D80" s="782" t="s">
        <v>2257</v>
      </c>
      <c r="E80" s="782" t="s">
        <v>2023</v>
      </c>
      <c r="F80" s="783" t="s">
        <v>60</v>
      </c>
      <c r="G80" s="782" t="s">
        <v>2258</v>
      </c>
      <c r="H80" s="46"/>
      <c r="I80" s="800"/>
      <c r="J80" s="800"/>
      <c r="K80" s="801"/>
      <c r="L80" s="782"/>
      <c r="M80" s="782"/>
      <c r="N80" s="46"/>
    </row>
    <row r="81" customFormat="false" ht="123.75" hidden="true" customHeight="false" outlineLevel="0" collapsed="false">
      <c r="A81" s="781" t="n">
        <v>76</v>
      </c>
      <c r="B81" s="782" t="n">
        <v>991211</v>
      </c>
      <c r="C81" s="782" t="s">
        <v>2259</v>
      </c>
      <c r="D81" s="791" t="s">
        <v>2260</v>
      </c>
      <c r="E81" s="791" t="s">
        <v>2023</v>
      </c>
      <c r="F81" s="783" t="s">
        <v>1955</v>
      </c>
      <c r="G81" s="782" t="s">
        <v>2261</v>
      </c>
      <c r="H81" s="782" t="n">
        <v>9960164632</v>
      </c>
      <c r="I81" s="784" t="n">
        <v>9431363607</v>
      </c>
      <c r="J81" s="793" t="s">
        <v>2262</v>
      </c>
      <c r="K81" s="792" t="s">
        <v>2263</v>
      </c>
      <c r="L81" s="798" t="n">
        <v>41395</v>
      </c>
      <c r="M81" s="791" t="s">
        <v>1870</v>
      </c>
      <c r="N81" s="798" t="n">
        <v>31669</v>
      </c>
    </row>
    <row r="82" customFormat="false" ht="123.75" hidden="false" customHeight="false" outlineLevel="0" collapsed="false">
      <c r="A82" s="781" t="n">
        <v>68</v>
      </c>
      <c r="B82" s="782" t="n">
        <v>991166</v>
      </c>
      <c r="C82" s="782" t="s">
        <v>2264</v>
      </c>
      <c r="D82" s="782" t="s">
        <v>2265</v>
      </c>
      <c r="E82" s="782" t="s">
        <v>89</v>
      </c>
      <c r="F82" s="783" t="s">
        <v>60</v>
      </c>
      <c r="G82" s="782" t="s">
        <v>2266</v>
      </c>
      <c r="H82" s="782" t="n">
        <v>9701547229</v>
      </c>
      <c r="I82" s="784" t="n">
        <v>9866698187</v>
      </c>
      <c r="J82" s="784" t="s">
        <v>2267</v>
      </c>
      <c r="K82" s="783" t="s">
        <v>2268</v>
      </c>
      <c r="L82" s="785" t="n">
        <v>41044</v>
      </c>
      <c r="M82" s="782" t="s">
        <v>1870</v>
      </c>
      <c r="N82" s="786" t="n">
        <v>41373</v>
      </c>
    </row>
    <row r="83" customFormat="false" ht="67.5" hidden="false" customHeight="false" outlineLevel="0" collapsed="false">
      <c r="A83" s="781" t="n">
        <v>67</v>
      </c>
      <c r="B83" s="782" t="n">
        <v>991158</v>
      </c>
      <c r="C83" s="782" t="s">
        <v>2269</v>
      </c>
      <c r="D83" s="782" t="s">
        <v>2270</v>
      </c>
      <c r="E83" s="782" t="s">
        <v>89</v>
      </c>
      <c r="F83" s="783" t="s">
        <v>60</v>
      </c>
      <c r="G83" s="782" t="s">
        <v>2271</v>
      </c>
      <c r="H83" s="782" t="n">
        <v>8106701296</v>
      </c>
      <c r="I83" s="784" t="s">
        <v>2272</v>
      </c>
      <c r="J83" s="784" t="s">
        <v>2273</v>
      </c>
      <c r="K83" s="783" t="s">
        <v>2274</v>
      </c>
      <c r="L83" s="785" t="n">
        <v>41031</v>
      </c>
      <c r="M83" s="782" t="s">
        <v>1870</v>
      </c>
      <c r="N83" s="786" t="n">
        <v>41605</v>
      </c>
    </row>
    <row r="84" customFormat="false" ht="113.25" hidden="false" customHeight="false" outlineLevel="0" collapsed="false">
      <c r="A84" s="781" t="n">
        <v>57</v>
      </c>
      <c r="B84" s="782" t="n">
        <v>991233</v>
      </c>
      <c r="C84" s="782" t="s">
        <v>175</v>
      </c>
      <c r="D84" s="782" t="s">
        <v>2275</v>
      </c>
      <c r="E84" s="782" t="s">
        <v>1947</v>
      </c>
      <c r="F84" s="783" t="s">
        <v>60</v>
      </c>
      <c r="G84" s="782" t="s">
        <v>2276</v>
      </c>
      <c r="H84" s="796" t="n">
        <v>8860133234</v>
      </c>
      <c r="I84" s="802" t="n">
        <v>9677404319</v>
      </c>
      <c r="J84" s="794" t="s">
        <v>2277</v>
      </c>
      <c r="K84" s="783" t="s">
        <v>2278</v>
      </c>
      <c r="L84" s="785" t="n">
        <v>41426</v>
      </c>
      <c r="M84" s="782" t="s">
        <v>1870</v>
      </c>
      <c r="N84" s="786" t="n">
        <v>41436</v>
      </c>
    </row>
    <row r="85" customFormat="false" ht="123.75" hidden="true" customHeight="false" outlineLevel="0" collapsed="false">
      <c r="A85" s="781" t="n">
        <v>80</v>
      </c>
      <c r="B85" s="782" t="n">
        <v>991144</v>
      </c>
      <c r="C85" s="782" t="s">
        <v>2279</v>
      </c>
      <c r="D85" s="782" t="s">
        <v>2280</v>
      </c>
      <c r="E85" s="782" t="s">
        <v>2023</v>
      </c>
      <c r="F85" s="783" t="s">
        <v>2281</v>
      </c>
      <c r="G85" s="782" t="s">
        <v>2282</v>
      </c>
      <c r="H85" s="782" t="n">
        <v>9566104919</v>
      </c>
      <c r="I85" s="784" t="n">
        <v>9840064063</v>
      </c>
      <c r="J85" s="784" t="s">
        <v>2280</v>
      </c>
      <c r="K85" s="783" t="s">
        <v>2283</v>
      </c>
      <c r="L85" s="785" t="n">
        <v>40913</v>
      </c>
      <c r="M85" s="782" t="s">
        <v>1870</v>
      </c>
      <c r="N85" s="786" t="n">
        <v>41549</v>
      </c>
    </row>
    <row r="86" customFormat="false" ht="135" hidden="true" customHeight="false" outlineLevel="0" collapsed="false">
      <c r="A86" s="781" t="n">
        <v>81</v>
      </c>
      <c r="B86" s="782" t="n">
        <v>991242</v>
      </c>
      <c r="C86" s="782" t="s">
        <v>2284</v>
      </c>
      <c r="D86" s="782" t="s">
        <v>2285</v>
      </c>
      <c r="E86" s="782" t="s">
        <v>2023</v>
      </c>
      <c r="F86" s="783" t="s">
        <v>2286</v>
      </c>
      <c r="G86" s="782" t="s">
        <v>2287</v>
      </c>
      <c r="H86" s="782" t="n">
        <v>9677247289</v>
      </c>
      <c r="I86" s="784" t="n">
        <v>9841013930</v>
      </c>
      <c r="J86" s="784" t="s">
        <v>2288</v>
      </c>
      <c r="K86" s="783" t="s">
        <v>2289</v>
      </c>
      <c r="L86" s="785" t="n">
        <v>41440</v>
      </c>
      <c r="M86" s="782" t="s">
        <v>1870</v>
      </c>
      <c r="N86" s="786" t="n">
        <v>41276</v>
      </c>
    </row>
    <row r="87" customFormat="false" ht="101.25" hidden="false" customHeight="false" outlineLevel="0" collapsed="false">
      <c r="A87" s="781" t="n">
        <v>19</v>
      </c>
      <c r="B87" s="782" t="n">
        <v>991159</v>
      </c>
      <c r="C87" s="782" t="s">
        <v>2290</v>
      </c>
      <c r="D87" s="782" t="s">
        <v>2291</v>
      </c>
      <c r="E87" s="782" t="s">
        <v>1865</v>
      </c>
      <c r="F87" s="783" t="s">
        <v>60</v>
      </c>
      <c r="G87" s="782" t="s">
        <v>2292</v>
      </c>
      <c r="H87" s="782" t="n">
        <v>9819187987</v>
      </c>
      <c r="I87" s="784" t="n">
        <v>9820037237</v>
      </c>
      <c r="J87" s="784" t="s">
        <v>2293</v>
      </c>
      <c r="K87" s="783" t="s">
        <v>2294</v>
      </c>
      <c r="L87" s="785" t="n">
        <v>41031</v>
      </c>
      <c r="M87" s="782" t="s">
        <v>1870</v>
      </c>
      <c r="N87" s="786" t="n">
        <v>41491</v>
      </c>
    </row>
    <row r="88" customFormat="false" ht="56.25" hidden="true" customHeight="false" outlineLevel="0" collapsed="false">
      <c r="A88" s="781" t="n">
        <v>83</v>
      </c>
      <c r="B88" s="782" t="n">
        <v>991114</v>
      </c>
      <c r="C88" s="782" t="s">
        <v>2295</v>
      </c>
      <c r="D88" s="782" t="s">
        <v>2296</v>
      </c>
      <c r="E88" s="782" t="s">
        <v>2023</v>
      </c>
      <c r="F88" s="783" t="s">
        <v>1967</v>
      </c>
      <c r="G88" s="782" t="s">
        <v>2297</v>
      </c>
      <c r="H88" s="782" t="n">
        <v>9730550309</v>
      </c>
      <c r="I88" s="784" t="s">
        <v>2298</v>
      </c>
      <c r="J88" s="784" t="s">
        <v>2299</v>
      </c>
      <c r="K88" s="783" t="s">
        <v>2300</v>
      </c>
      <c r="L88" s="785" t="n">
        <v>40696</v>
      </c>
      <c r="M88" s="782" t="s">
        <v>1870</v>
      </c>
      <c r="N88" s="786" t="n">
        <v>41483</v>
      </c>
    </row>
    <row r="89" customFormat="false" ht="78.75" hidden="true" customHeight="false" outlineLevel="0" collapsed="false">
      <c r="A89" s="781" t="n">
        <v>84</v>
      </c>
      <c r="B89" s="782" t="n">
        <v>991077</v>
      </c>
      <c r="C89" s="782" t="s">
        <v>2301</v>
      </c>
      <c r="D89" s="782" t="s">
        <v>2302</v>
      </c>
      <c r="E89" s="782" t="s">
        <v>1865</v>
      </c>
      <c r="F89" s="783" t="s">
        <v>2303</v>
      </c>
      <c r="G89" s="782" t="s">
        <v>2304</v>
      </c>
      <c r="H89" s="782" t="n">
        <v>9833165868</v>
      </c>
      <c r="I89" s="784" t="n">
        <v>9820581202</v>
      </c>
      <c r="J89" s="784" t="s">
        <v>2305</v>
      </c>
      <c r="K89" s="783" t="s">
        <v>2306</v>
      </c>
      <c r="L89" s="785" t="n">
        <v>40630</v>
      </c>
      <c r="M89" s="782" t="s">
        <v>1870</v>
      </c>
      <c r="N89" s="786" t="n">
        <v>41361</v>
      </c>
    </row>
    <row r="90" customFormat="false" ht="90" hidden="true" customHeight="false" outlineLevel="0" collapsed="false">
      <c r="A90" s="781" t="n">
        <v>85</v>
      </c>
      <c r="B90" s="782" t="n">
        <v>991082</v>
      </c>
      <c r="C90" s="782" t="s">
        <v>2307</v>
      </c>
      <c r="D90" s="782" t="s">
        <v>2308</v>
      </c>
      <c r="E90" s="782" t="s">
        <v>1865</v>
      </c>
      <c r="F90" s="783" t="s">
        <v>2309</v>
      </c>
      <c r="G90" s="782" t="s">
        <v>2310</v>
      </c>
      <c r="H90" s="782" t="n">
        <v>9819098966</v>
      </c>
      <c r="I90" s="784" t="n">
        <v>9820012433</v>
      </c>
      <c r="J90" s="784" t="s">
        <v>2311</v>
      </c>
      <c r="K90" s="783" t="s">
        <v>2312</v>
      </c>
      <c r="L90" s="785" t="n">
        <v>40660</v>
      </c>
      <c r="M90" s="782" t="s">
        <v>1870</v>
      </c>
      <c r="N90" s="786" t="n">
        <v>41276</v>
      </c>
    </row>
    <row r="91" customFormat="false" ht="78.75" hidden="true" customHeight="false" outlineLevel="0" collapsed="false">
      <c r="A91" s="781" t="n">
        <v>86</v>
      </c>
      <c r="B91" s="782" t="n">
        <v>991088</v>
      </c>
      <c r="C91" s="782" t="s">
        <v>2313</v>
      </c>
      <c r="D91" s="782" t="s">
        <v>2314</v>
      </c>
      <c r="E91" s="782" t="s">
        <v>1972</v>
      </c>
      <c r="F91" s="783" t="s">
        <v>2315</v>
      </c>
      <c r="G91" s="782" t="s">
        <v>2316</v>
      </c>
      <c r="H91" s="782" t="n">
        <v>9767243536</v>
      </c>
      <c r="I91" s="784" t="n">
        <v>9689982883</v>
      </c>
      <c r="J91" s="784" t="s">
        <v>2317</v>
      </c>
      <c r="K91" s="783" t="s">
        <v>2318</v>
      </c>
      <c r="L91" s="785" t="n">
        <v>40662</v>
      </c>
      <c r="M91" s="782" t="s">
        <v>1870</v>
      </c>
      <c r="N91" s="786" t="n">
        <v>41487</v>
      </c>
    </row>
    <row r="92" customFormat="false" ht="90" hidden="true" customHeight="false" outlineLevel="0" collapsed="false">
      <c r="A92" s="781" t="n">
        <v>87</v>
      </c>
      <c r="B92" s="782" t="n">
        <v>991220</v>
      </c>
      <c r="C92" s="782" t="s">
        <v>2319</v>
      </c>
      <c r="D92" s="782" t="s">
        <v>2320</v>
      </c>
      <c r="E92" s="782" t="s">
        <v>1865</v>
      </c>
      <c r="F92" s="783" t="s">
        <v>2321</v>
      </c>
      <c r="G92" s="782" t="s">
        <v>2322</v>
      </c>
      <c r="H92" s="782" t="n">
        <v>8554834930</v>
      </c>
      <c r="I92" s="784" t="n">
        <v>9969002746</v>
      </c>
      <c r="J92" s="784" t="s">
        <v>2323</v>
      </c>
      <c r="K92" s="783" t="s">
        <v>2324</v>
      </c>
      <c r="L92" s="785" t="n">
        <v>41407</v>
      </c>
      <c r="M92" s="782" t="s">
        <v>1870</v>
      </c>
      <c r="N92" s="786" t="n">
        <v>41488</v>
      </c>
    </row>
    <row r="93" customFormat="false" ht="67.5" hidden="true" customHeight="false" outlineLevel="0" collapsed="false">
      <c r="A93" s="781" t="n">
        <v>88</v>
      </c>
      <c r="B93" s="782" t="n">
        <v>991221</v>
      </c>
      <c r="C93" s="783" t="s">
        <v>2325</v>
      </c>
      <c r="D93" s="783" t="s">
        <v>2326</v>
      </c>
      <c r="E93" s="782" t="s">
        <v>1947</v>
      </c>
      <c r="F93" s="783" t="s">
        <v>2327</v>
      </c>
      <c r="G93" s="782" t="s">
        <v>2328</v>
      </c>
      <c r="H93" s="782" t="n">
        <v>9582294715</v>
      </c>
      <c r="I93" s="784" t="n">
        <v>9463306329</v>
      </c>
      <c r="J93" s="784" t="s">
        <v>2329</v>
      </c>
      <c r="K93" s="783" t="s">
        <v>2330</v>
      </c>
      <c r="L93" s="785" t="n">
        <v>41407</v>
      </c>
      <c r="M93" s="782" t="s">
        <v>1870</v>
      </c>
      <c r="N93" s="786" t="n">
        <v>41313</v>
      </c>
    </row>
    <row r="94" customFormat="false" ht="56.25" hidden="true" customHeight="false" outlineLevel="0" collapsed="false">
      <c r="A94" s="781" t="n">
        <v>89</v>
      </c>
      <c r="B94" s="782" t="n">
        <v>991222</v>
      </c>
      <c r="C94" s="783" t="s">
        <v>2331</v>
      </c>
      <c r="D94" s="783" t="s">
        <v>2332</v>
      </c>
      <c r="E94" s="782" t="s">
        <v>1947</v>
      </c>
      <c r="F94" s="783" t="s">
        <v>2333</v>
      </c>
      <c r="G94" s="782" t="s">
        <v>2334</v>
      </c>
      <c r="H94" s="782" t="n">
        <v>9818672667</v>
      </c>
      <c r="I94" s="784" t="n">
        <v>9873779178</v>
      </c>
      <c r="J94" s="784" t="s">
        <v>2335</v>
      </c>
      <c r="K94" s="783" t="s">
        <v>2336</v>
      </c>
      <c r="L94" s="782"/>
      <c r="M94" s="782" t="s">
        <v>1870</v>
      </c>
      <c r="N94" s="786" t="n">
        <v>41479</v>
      </c>
    </row>
    <row r="95" customFormat="false" ht="67.5" hidden="true" customHeight="false" outlineLevel="0" collapsed="false">
      <c r="A95" s="781" t="n">
        <v>90</v>
      </c>
      <c r="B95" s="782" t="n">
        <v>991083</v>
      </c>
      <c r="C95" s="782" t="s">
        <v>2337</v>
      </c>
      <c r="D95" s="782" t="s">
        <v>2338</v>
      </c>
      <c r="E95" s="782" t="s">
        <v>1972</v>
      </c>
      <c r="F95" s="783" t="s">
        <v>2339</v>
      </c>
      <c r="G95" s="782" t="s">
        <v>2340</v>
      </c>
      <c r="H95" s="782" t="n">
        <v>9960496953</v>
      </c>
      <c r="I95" s="784" t="n">
        <v>9371201202</v>
      </c>
      <c r="J95" s="784" t="s">
        <v>2341</v>
      </c>
      <c r="K95" s="783" t="s">
        <v>2342</v>
      </c>
      <c r="L95" s="785" t="n">
        <v>40660</v>
      </c>
      <c r="M95" s="782" t="s">
        <v>1870</v>
      </c>
      <c r="N95" s="786" t="n">
        <v>41350</v>
      </c>
    </row>
    <row r="96" customFormat="false" ht="67.5" hidden="true" customHeight="false" outlineLevel="0" collapsed="false">
      <c r="A96" s="781" t="n">
        <v>91</v>
      </c>
      <c r="B96" s="782" t="n">
        <v>991258</v>
      </c>
      <c r="C96" s="782" t="s">
        <v>2343</v>
      </c>
      <c r="D96" s="782" t="s">
        <v>2344</v>
      </c>
      <c r="E96" s="782" t="s">
        <v>1865</v>
      </c>
      <c r="F96" s="783" t="s">
        <v>2345</v>
      </c>
      <c r="G96" s="782" t="s">
        <v>2346</v>
      </c>
      <c r="H96" s="782" t="n">
        <v>9820598078</v>
      </c>
      <c r="I96" s="784" t="n">
        <v>9820598298</v>
      </c>
      <c r="J96" s="784" t="s">
        <v>2347</v>
      </c>
      <c r="K96" s="783" t="s">
        <v>2348</v>
      </c>
      <c r="L96" s="785" t="n">
        <v>41540</v>
      </c>
      <c r="M96" s="782" t="s">
        <v>1870</v>
      </c>
      <c r="N96" s="786" t="n">
        <v>41487</v>
      </c>
    </row>
    <row r="97" customFormat="false" ht="45" hidden="true" customHeight="false" outlineLevel="0" collapsed="false">
      <c r="A97" s="781" t="n">
        <v>92</v>
      </c>
      <c r="B97" s="782" t="n">
        <v>991259</v>
      </c>
      <c r="C97" s="782" t="s">
        <v>2349</v>
      </c>
      <c r="D97" s="782" t="s">
        <v>2350</v>
      </c>
      <c r="E97" s="782" t="s">
        <v>1865</v>
      </c>
      <c r="F97" s="801"/>
      <c r="G97" s="782" t="s">
        <v>2351</v>
      </c>
      <c r="H97" s="782" t="n">
        <v>9830090709</v>
      </c>
      <c r="I97" s="784" t="n">
        <v>9831026906</v>
      </c>
      <c r="J97" s="784" t="s">
        <v>2352</v>
      </c>
      <c r="K97" s="783" t="s">
        <v>2353</v>
      </c>
      <c r="L97" s="785" t="n">
        <v>41540</v>
      </c>
      <c r="M97" s="782" t="s">
        <v>1870</v>
      </c>
      <c r="N97" s="786" t="n">
        <v>41437</v>
      </c>
    </row>
    <row r="98" customFormat="false" ht="135" hidden="true" customHeight="false" outlineLevel="0" collapsed="false">
      <c r="A98" s="781" t="n">
        <v>93</v>
      </c>
      <c r="B98" s="782" t="n">
        <v>991263</v>
      </c>
      <c r="C98" s="782" t="s">
        <v>72</v>
      </c>
      <c r="D98" s="782" t="s">
        <v>2354</v>
      </c>
      <c r="E98" s="782" t="s">
        <v>2355</v>
      </c>
      <c r="F98" s="783" t="s">
        <v>2356</v>
      </c>
      <c r="G98" s="782" t="s">
        <v>2357</v>
      </c>
      <c r="H98" s="782" t="n">
        <v>9686944662</v>
      </c>
      <c r="I98" s="784" t="n">
        <v>9972072374</v>
      </c>
      <c r="J98" s="784" t="s">
        <v>2358</v>
      </c>
      <c r="K98" s="783" t="s">
        <v>2359</v>
      </c>
      <c r="L98" s="785" t="n">
        <v>41557</v>
      </c>
      <c r="M98" s="782" t="s">
        <v>1870</v>
      </c>
      <c r="N98" s="786" t="n">
        <v>41461</v>
      </c>
    </row>
    <row r="99" customFormat="false" ht="168.75" hidden="true" customHeight="false" outlineLevel="0" collapsed="false">
      <c r="A99" s="781" t="n">
        <v>94</v>
      </c>
      <c r="B99" s="782" t="n">
        <v>991072</v>
      </c>
      <c r="C99" s="782" t="s">
        <v>2360</v>
      </c>
      <c r="D99" s="782" t="s">
        <v>2361</v>
      </c>
      <c r="E99" s="782" t="s">
        <v>1865</v>
      </c>
      <c r="F99" s="783" t="s">
        <v>2362</v>
      </c>
      <c r="G99" s="782" t="s">
        <v>2363</v>
      </c>
      <c r="H99" s="782" t="n">
        <v>9869174357</v>
      </c>
      <c r="I99" s="794" t="s">
        <v>2364</v>
      </c>
      <c r="J99" s="794" t="s">
        <v>2365</v>
      </c>
      <c r="K99" s="783" t="s">
        <v>2366</v>
      </c>
      <c r="L99" s="785" t="n">
        <v>40560</v>
      </c>
      <c r="M99" s="782" t="s">
        <v>1870</v>
      </c>
      <c r="N99" s="786" t="n">
        <v>41496</v>
      </c>
    </row>
    <row r="100" customFormat="false" ht="112.5" hidden="true" customHeight="false" outlineLevel="0" collapsed="false">
      <c r="A100" s="781" t="n">
        <v>95</v>
      </c>
      <c r="B100" s="782" t="n">
        <v>991135</v>
      </c>
      <c r="C100" s="782" t="s">
        <v>2367</v>
      </c>
      <c r="D100" s="782" t="s">
        <v>2368</v>
      </c>
      <c r="E100" s="782" t="s">
        <v>1865</v>
      </c>
      <c r="F100" s="783" t="s">
        <v>2369</v>
      </c>
      <c r="G100" s="782" t="s">
        <v>2370</v>
      </c>
      <c r="H100" s="782" t="n">
        <v>9930379646</v>
      </c>
      <c r="I100" s="784" t="s">
        <v>2371</v>
      </c>
      <c r="J100" s="784" t="s">
        <v>2372</v>
      </c>
      <c r="K100" s="783" t="s">
        <v>2373</v>
      </c>
      <c r="L100" s="785" t="n">
        <v>40798</v>
      </c>
      <c r="M100" s="782" t="s">
        <v>1870</v>
      </c>
      <c r="N100" s="786" t="n">
        <v>41441</v>
      </c>
    </row>
    <row r="101" customFormat="false" ht="123.75" hidden="true" customHeight="false" outlineLevel="0" collapsed="false">
      <c r="A101" s="781" t="n">
        <v>96</v>
      </c>
      <c r="B101" s="782" t="n">
        <v>991147</v>
      </c>
      <c r="C101" s="782" t="s">
        <v>2374</v>
      </c>
      <c r="D101" s="782" t="s">
        <v>2375</v>
      </c>
      <c r="E101" s="782" t="s">
        <v>1865</v>
      </c>
      <c r="F101" s="783" t="s">
        <v>2369</v>
      </c>
      <c r="G101" s="782" t="s">
        <v>2376</v>
      </c>
      <c r="H101" s="782" t="n">
        <v>9820630718</v>
      </c>
      <c r="I101" s="784" t="n">
        <v>974279979</v>
      </c>
      <c r="J101" s="784" t="s">
        <v>2377</v>
      </c>
      <c r="K101" s="783" t="s">
        <v>2378</v>
      </c>
      <c r="L101" s="785" t="n">
        <v>40980</v>
      </c>
      <c r="M101" s="782" t="s">
        <v>1870</v>
      </c>
      <c r="N101" s="786" t="n">
        <v>41473</v>
      </c>
    </row>
    <row r="102" customFormat="false" ht="78.75" hidden="true" customHeight="false" outlineLevel="0" collapsed="false">
      <c r="A102" s="781" t="n">
        <v>97</v>
      </c>
      <c r="B102" s="782" t="n">
        <v>991262</v>
      </c>
      <c r="C102" s="782" t="s">
        <v>2379</v>
      </c>
      <c r="D102" s="782" t="s">
        <v>2380</v>
      </c>
      <c r="E102" s="782" t="s">
        <v>1865</v>
      </c>
      <c r="F102" s="783" t="s">
        <v>2381</v>
      </c>
      <c r="G102" s="782" t="s">
        <v>2382</v>
      </c>
      <c r="H102" s="782" t="n">
        <v>7506010729</v>
      </c>
      <c r="I102" s="784" t="s">
        <v>2383</v>
      </c>
      <c r="J102" s="784" t="s">
        <v>2384</v>
      </c>
      <c r="K102" s="783" t="s">
        <v>2385</v>
      </c>
      <c r="L102" s="785" t="n">
        <v>41554</v>
      </c>
      <c r="M102" s="782" t="s">
        <v>1870</v>
      </c>
      <c r="N102" s="786" t="n">
        <v>41611</v>
      </c>
    </row>
    <row r="103" customFormat="false" ht="12.75" hidden="true" customHeight="false" outlineLevel="0" collapsed="false">
      <c r="A103" s="781"/>
      <c r="B103" s="782"/>
      <c r="C103" s="795" t="s">
        <v>2386</v>
      </c>
      <c r="D103" s="791"/>
      <c r="E103" s="791"/>
      <c r="F103" s="792"/>
      <c r="G103" s="791"/>
      <c r="H103" s="791"/>
      <c r="I103" s="793"/>
      <c r="J103" s="793"/>
      <c r="K103" s="792"/>
      <c r="L103" s="791"/>
      <c r="M103" s="791"/>
      <c r="N103" s="791"/>
    </row>
    <row r="104" customFormat="false" ht="112.5" hidden="true" customHeight="false" outlineLevel="0" collapsed="false">
      <c r="A104" s="781" t="n">
        <v>98</v>
      </c>
      <c r="B104" s="782" t="n">
        <v>991197</v>
      </c>
      <c r="C104" s="782" t="s">
        <v>2387</v>
      </c>
      <c r="D104" s="782" t="s">
        <v>2388</v>
      </c>
      <c r="E104" s="782" t="s">
        <v>1865</v>
      </c>
      <c r="F104" s="783" t="s">
        <v>2389</v>
      </c>
      <c r="G104" s="782" t="s">
        <v>2390</v>
      </c>
      <c r="H104" s="782" t="n">
        <v>9860287091</v>
      </c>
      <c r="I104" s="784" t="n">
        <v>9323467116</v>
      </c>
      <c r="J104" s="784" t="s">
        <v>2391</v>
      </c>
      <c r="K104" s="783" t="s">
        <v>2392</v>
      </c>
      <c r="L104" s="785" t="n">
        <v>41365</v>
      </c>
      <c r="M104" s="782" t="s">
        <v>1870</v>
      </c>
      <c r="N104" s="786" t="n">
        <v>41615</v>
      </c>
    </row>
    <row r="105" customFormat="false" ht="56.25" hidden="true" customHeight="false" outlineLevel="0" collapsed="false">
      <c r="A105" s="781" t="n">
        <v>99</v>
      </c>
      <c r="B105" s="782" t="n">
        <v>991177</v>
      </c>
      <c r="C105" s="782" t="s">
        <v>2393</v>
      </c>
      <c r="D105" s="782" t="s">
        <v>2394</v>
      </c>
      <c r="E105" s="782" t="s">
        <v>1865</v>
      </c>
      <c r="F105" s="783" t="s">
        <v>2389</v>
      </c>
      <c r="G105" s="782" t="s">
        <v>2395</v>
      </c>
      <c r="H105" s="782" t="n">
        <v>9899788330</v>
      </c>
      <c r="I105" s="784" t="n">
        <v>7799889370</v>
      </c>
      <c r="J105" s="784" t="s">
        <v>2396</v>
      </c>
      <c r="K105" s="783" t="s">
        <v>2397</v>
      </c>
      <c r="L105" s="785" t="n">
        <v>41071</v>
      </c>
      <c r="M105" s="782" t="s">
        <v>1870</v>
      </c>
      <c r="N105" s="786" t="n">
        <v>41606</v>
      </c>
    </row>
    <row r="106" customFormat="false" ht="101.25" hidden="true" customHeight="false" outlineLevel="0" collapsed="false">
      <c r="A106" s="781" t="n">
        <v>100</v>
      </c>
      <c r="B106" s="782" t="n">
        <v>991254</v>
      </c>
      <c r="C106" s="782" t="s">
        <v>2398</v>
      </c>
      <c r="D106" s="782" t="s">
        <v>2399</v>
      </c>
      <c r="E106" s="782" t="s">
        <v>1972</v>
      </c>
      <c r="F106" s="783" t="s">
        <v>2400</v>
      </c>
      <c r="G106" s="782" t="s">
        <v>2401</v>
      </c>
      <c r="H106" s="782" t="n">
        <v>8007816655</v>
      </c>
      <c r="I106" s="784" t="n">
        <v>9823031301</v>
      </c>
      <c r="J106" s="784" t="s">
        <v>2402</v>
      </c>
      <c r="K106" s="783" t="s">
        <v>2403</v>
      </c>
      <c r="L106" s="785" t="n">
        <v>41493</v>
      </c>
      <c r="M106" s="782" t="s">
        <v>1870</v>
      </c>
      <c r="N106" s="786" t="n">
        <v>41448</v>
      </c>
    </row>
    <row r="107" customFormat="false" ht="12.75" hidden="true" customHeight="false" outlineLevel="0" collapsed="false">
      <c r="A107" s="781"/>
      <c r="B107" s="782"/>
      <c r="C107" s="795" t="s">
        <v>2404</v>
      </c>
      <c r="D107" s="791"/>
      <c r="E107" s="791"/>
      <c r="F107" s="792"/>
      <c r="G107" s="791"/>
      <c r="H107" s="791"/>
      <c r="I107" s="793"/>
      <c r="J107" s="793"/>
      <c r="K107" s="792"/>
      <c r="L107" s="791"/>
      <c r="M107" s="791"/>
      <c r="N107" s="791"/>
    </row>
    <row r="108" customFormat="false" ht="90" hidden="true" customHeight="false" outlineLevel="0" collapsed="false">
      <c r="A108" s="781" t="n">
        <v>101</v>
      </c>
      <c r="B108" s="782" t="n">
        <v>991067</v>
      </c>
      <c r="C108" s="782" t="s">
        <v>2405</v>
      </c>
      <c r="D108" s="782" t="s">
        <v>2406</v>
      </c>
      <c r="E108" s="782" t="s">
        <v>1865</v>
      </c>
      <c r="F108" s="783" t="s">
        <v>2407</v>
      </c>
      <c r="G108" s="782" t="s">
        <v>2408</v>
      </c>
      <c r="H108" s="782" t="n">
        <v>9820815321</v>
      </c>
      <c r="I108" s="784" t="n">
        <v>9356002000</v>
      </c>
      <c r="J108" s="784" t="s">
        <v>2409</v>
      </c>
      <c r="K108" s="783" t="s">
        <v>2410</v>
      </c>
      <c r="L108" s="785" t="n">
        <v>40464</v>
      </c>
      <c r="M108" s="782" t="s">
        <v>1870</v>
      </c>
      <c r="N108" s="786" t="n">
        <v>41342</v>
      </c>
    </row>
    <row r="109" customFormat="false" ht="90" hidden="true" customHeight="false" outlineLevel="0" collapsed="false">
      <c r="A109" s="781" t="n">
        <v>102</v>
      </c>
      <c r="B109" s="782" t="n">
        <v>991206</v>
      </c>
      <c r="C109" s="782" t="s">
        <v>2411</v>
      </c>
      <c r="D109" s="782" t="s">
        <v>2412</v>
      </c>
      <c r="E109" s="782" t="s">
        <v>1865</v>
      </c>
      <c r="F109" s="783" t="s">
        <v>2413</v>
      </c>
      <c r="G109" s="782" t="s">
        <v>2414</v>
      </c>
      <c r="H109" s="782" t="n">
        <v>9313104458</v>
      </c>
      <c r="I109" s="784" t="n">
        <v>8390382151</v>
      </c>
      <c r="J109" s="784" t="s">
        <v>2415</v>
      </c>
      <c r="K109" s="783" t="s">
        <v>2416</v>
      </c>
      <c r="L109" s="785" t="n">
        <v>40917</v>
      </c>
      <c r="M109" s="782" t="s">
        <v>1870</v>
      </c>
      <c r="N109" s="786" t="n">
        <v>41408</v>
      </c>
    </row>
    <row r="110" customFormat="false" ht="135" hidden="true" customHeight="false" outlineLevel="0" collapsed="false">
      <c r="A110" s="781" t="n">
        <v>103</v>
      </c>
      <c r="B110" s="782" t="n">
        <v>991040</v>
      </c>
      <c r="C110" s="782" t="s">
        <v>2417</v>
      </c>
      <c r="D110" s="782" t="s">
        <v>2418</v>
      </c>
      <c r="E110" s="782" t="s">
        <v>1865</v>
      </c>
      <c r="F110" s="783" t="s">
        <v>2419</v>
      </c>
      <c r="G110" s="782" t="s">
        <v>2420</v>
      </c>
      <c r="H110" s="782" t="n">
        <v>9820237924</v>
      </c>
      <c r="I110" s="794" t="s">
        <v>2421</v>
      </c>
      <c r="J110" s="784" t="s">
        <v>2422</v>
      </c>
      <c r="K110" s="783" t="s">
        <v>2423</v>
      </c>
      <c r="L110" s="785" t="n">
        <v>40196</v>
      </c>
      <c r="M110" s="782" t="s">
        <v>1870</v>
      </c>
      <c r="N110" s="786" t="n">
        <v>41384</v>
      </c>
    </row>
    <row r="111" customFormat="false" ht="78.75" hidden="true" customHeight="false" outlineLevel="0" collapsed="false">
      <c r="A111" s="781" t="n">
        <v>104</v>
      </c>
      <c r="B111" s="782" t="n">
        <v>991191</v>
      </c>
      <c r="C111" s="782" t="s">
        <v>2424</v>
      </c>
      <c r="D111" s="782" t="s">
        <v>2425</v>
      </c>
      <c r="E111" s="782" t="s">
        <v>1865</v>
      </c>
      <c r="F111" s="783" t="s">
        <v>2426</v>
      </c>
      <c r="G111" s="782" t="s">
        <v>2427</v>
      </c>
      <c r="H111" s="782" t="n">
        <v>9920229852</v>
      </c>
      <c r="I111" s="784" t="s">
        <v>2428</v>
      </c>
      <c r="J111" s="784" t="s">
        <v>2429</v>
      </c>
      <c r="K111" s="783" t="s">
        <v>2430</v>
      </c>
      <c r="L111" s="785" t="n">
        <v>41281</v>
      </c>
      <c r="M111" s="782" t="s">
        <v>1870</v>
      </c>
      <c r="N111" s="786" t="n">
        <v>41579</v>
      </c>
    </row>
    <row r="112" customFormat="false" ht="90" hidden="true" customHeight="false" outlineLevel="0" collapsed="false">
      <c r="A112" s="781" t="n">
        <v>105</v>
      </c>
      <c r="B112" s="782" t="n">
        <v>991257</v>
      </c>
      <c r="C112" s="782" t="s">
        <v>2331</v>
      </c>
      <c r="D112" s="782" t="s">
        <v>2431</v>
      </c>
      <c r="E112" s="782" t="s">
        <v>1865</v>
      </c>
      <c r="F112" s="783" t="s">
        <v>2426</v>
      </c>
      <c r="G112" s="782" t="s">
        <v>2432</v>
      </c>
      <c r="H112" s="782" t="n">
        <v>9619291286</v>
      </c>
      <c r="I112" s="784" t="s">
        <v>2433</v>
      </c>
      <c r="J112" s="784" t="s">
        <v>2434</v>
      </c>
      <c r="K112" s="783" t="s">
        <v>2435</v>
      </c>
      <c r="L112" s="785" t="n">
        <v>41533</v>
      </c>
      <c r="M112" s="782" t="s">
        <v>1870</v>
      </c>
      <c r="N112" s="786" t="n">
        <v>41278</v>
      </c>
    </row>
    <row r="113" customFormat="false" ht="90" hidden="true" customHeight="false" outlineLevel="0" collapsed="false">
      <c r="A113" s="781" t="n">
        <v>106</v>
      </c>
      <c r="B113" s="782" t="n">
        <v>991044</v>
      </c>
      <c r="C113" s="782" t="s">
        <v>2436</v>
      </c>
      <c r="D113" s="782" t="s">
        <v>2437</v>
      </c>
      <c r="E113" s="782" t="s">
        <v>1865</v>
      </c>
      <c r="F113" s="783" t="s">
        <v>2438</v>
      </c>
      <c r="G113" s="782" t="s">
        <v>2439</v>
      </c>
      <c r="H113" s="782" t="n">
        <v>9579531777</v>
      </c>
      <c r="I113" s="784" t="n">
        <v>961960922</v>
      </c>
      <c r="J113" s="784" t="s">
        <v>2440</v>
      </c>
      <c r="K113" s="783" t="s">
        <v>2441</v>
      </c>
      <c r="L113" s="785" t="n">
        <v>40250</v>
      </c>
      <c r="M113" s="782" t="s">
        <v>1870</v>
      </c>
      <c r="N113" s="786" t="n">
        <v>41622</v>
      </c>
    </row>
    <row r="114" customFormat="false" ht="67.5" hidden="true" customHeight="false" outlineLevel="0" collapsed="false">
      <c r="A114" s="781" t="n">
        <v>107</v>
      </c>
      <c r="B114" s="782" t="n">
        <v>991045</v>
      </c>
      <c r="C114" s="782" t="s">
        <v>2442</v>
      </c>
      <c r="D114" s="782" t="s">
        <v>2443</v>
      </c>
      <c r="E114" s="782" t="s">
        <v>1865</v>
      </c>
      <c r="F114" s="783" t="s">
        <v>2444</v>
      </c>
      <c r="G114" s="782" t="s">
        <v>2445</v>
      </c>
      <c r="H114" s="782" t="n">
        <v>9820470082</v>
      </c>
      <c r="I114" s="784" t="n">
        <v>9821952000</v>
      </c>
      <c r="J114" s="784" t="s">
        <v>2446</v>
      </c>
      <c r="K114" s="783" t="s">
        <v>2447</v>
      </c>
      <c r="L114" s="785" t="n">
        <v>40287</v>
      </c>
      <c r="M114" s="782" t="s">
        <v>2448</v>
      </c>
      <c r="N114" s="786" t="n">
        <v>41511</v>
      </c>
    </row>
    <row r="115" customFormat="false" ht="135" hidden="true" customHeight="false" outlineLevel="0" collapsed="false">
      <c r="A115" s="781" t="n">
        <v>108</v>
      </c>
      <c r="B115" s="783" t="n">
        <v>991193</v>
      </c>
      <c r="C115" s="782" t="s">
        <v>2349</v>
      </c>
      <c r="D115" s="782" t="s">
        <v>2449</v>
      </c>
      <c r="E115" s="782" t="s">
        <v>1865</v>
      </c>
      <c r="F115" s="783" t="s">
        <v>2450</v>
      </c>
      <c r="G115" s="782" t="s">
        <v>2451</v>
      </c>
      <c r="H115" s="782" t="n">
        <v>9975859297</v>
      </c>
      <c r="I115" s="784" t="n">
        <v>9921214525</v>
      </c>
      <c r="J115" s="784" t="s">
        <v>2452</v>
      </c>
      <c r="K115" s="783" t="s">
        <v>2453</v>
      </c>
      <c r="L115" s="785" t="n">
        <v>41318</v>
      </c>
      <c r="M115" s="782" t="s">
        <v>2448</v>
      </c>
      <c r="N115" s="786" t="n">
        <v>41507</v>
      </c>
    </row>
    <row r="116" customFormat="false" ht="123.75" hidden="true" customHeight="false" outlineLevel="0" collapsed="false">
      <c r="A116" s="781" t="n">
        <v>109</v>
      </c>
      <c r="B116" s="783" t="n">
        <v>991241</v>
      </c>
      <c r="C116" s="782" t="s">
        <v>2021</v>
      </c>
      <c r="D116" s="782" t="s">
        <v>2454</v>
      </c>
      <c r="E116" s="782" t="s">
        <v>1865</v>
      </c>
      <c r="F116" s="783" t="s">
        <v>2450</v>
      </c>
      <c r="G116" s="782" t="s">
        <v>2455</v>
      </c>
      <c r="H116" s="782" t="n">
        <v>9833164421</v>
      </c>
      <c r="I116" s="784" t="n">
        <v>9892778993</v>
      </c>
      <c r="J116" s="784" t="s">
        <v>2456</v>
      </c>
      <c r="K116" s="783" t="s">
        <v>2457</v>
      </c>
      <c r="L116" s="785" t="n">
        <v>41431</v>
      </c>
      <c r="M116" s="782" t="s">
        <v>2448</v>
      </c>
      <c r="N116" s="786" t="n">
        <v>41457</v>
      </c>
    </row>
    <row r="117" customFormat="false" ht="146.25" hidden="true" customHeight="false" outlineLevel="0" collapsed="false">
      <c r="A117" s="781" t="n">
        <v>110</v>
      </c>
      <c r="B117" s="782" t="n">
        <v>991136</v>
      </c>
      <c r="C117" s="782" t="s">
        <v>2458</v>
      </c>
      <c r="D117" s="782" t="s">
        <v>2017</v>
      </c>
      <c r="E117" s="782" t="s">
        <v>1865</v>
      </c>
      <c r="F117" s="783" t="s">
        <v>2459</v>
      </c>
      <c r="G117" s="782" t="s">
        <v>2460</v>
      </c>
      <c r="H117" s="782" t="n">
        <v>9833368553</v>
      </c>
      <c r="I117" s="784" t="s">
        <v>2461</v>
      </c>
      <c r="J117" s="784" t="s">
        <v>2462</v>
      </c>
      <c r="K117" s="783" t="s">
        <v>2463</v>
      </c>
      <c r="L117" s="785" t="n">
        <v>40814</v>
      </c>
      <c r="M117" s="782" t="s">
        <v>1870</v>
      </c>
      <c r="N117" s="786" t="n">
        <v>41582</v>
      </c>
    </row>
    <row r="118" customFormat="false" ht="33.75" hidden="true" customHeight="false" outlineLevel="0" collapsed="false">
      <c r="A118" s="781" t="n">
        <v>111</v>
      </c>
      <c r="B118" s="782" t="n">
        <v>991169</v>
      </c>
      <c r="C118" s="782" t="s">
        <v>2464</v>
      </c>
      <c r="D118" s="782" t="s">
        <v>2465</v>
      </c>
      <c r="E118" s="782" t="s">
        <v>1947</v>
      </c>
      <c r="F118" s="783" t="s">
        <v>2466</v>
      </c>
      <c r="G118" s="782" t="s">
        <v>2467</v>
      </c>
      <c r="H118" s="782" t="n">
        <v>9810717900</v>
      </c>
      <c r="I118" s="784" t="n">
        <v>981067900</v>
      </c>
      <c r="J118" s="784" t="s">
        <v>2468</v>
      </c>
      <c r="K118" s="783" t="s">
        <v>2469</v>
      </c>
      <c r="L118" s="785" t="n">
        <v>41061</v>
      </c>
      <c r="M118" s="782" t="s">
        <v>1870</v>
      </c>
      <c r="N118" s="786" t="n">
        <v>41438</v>
      </c>
    </row>
    <row r="119" customFormat="false" ht="78.75" hidden="true" customHeight="false" outlineLevel="0" collapsed="false">
      <c r="A119" s="781" t="n">
        <v>112</v>
      </c>
      <c r="B119" s="782" t="n">
        <v>991094</v>
      </c>
      <c r="C119" s="782" t="s">
        <v>2470</v>
      </c>
      <c r="D119" s="782" t="s">
        <v>2471</v>
      </c>
      <c r="E119" s="782" t="s">
        <v>1865</v>
      </c>
      <c r="F119" s="783" t="s">
        <v>2466</v>
      </c>
      <c r="G119" s="782" t="s">
        <v>2472</v>
      </c>
      <c r="H119" s="782" t="n">
        <v>9819618120</v>
      </c>
      <c r="I119" s="784" t="n">
        <v>9820129562</v>
      </c>
      <c r="J119" s="784" t="s">
        <v>2473</v>
      </c>
      <c r="K119" s="783" t="s">
        <v>2474</v>
      </c>
      <c r="L119" s="785" t="n">
        <v>40665</v>
      </c>
      <c r="M119" s="782" t="s">
        <v>2448</v>
      </c>
      <c r="N119" s="786" t="n">
        <v>41323</v>
      </c>
    </row>
    <row r="120" customFormat="false" ht="146.25" hidden="true" customHeight="false" outlineLevel="0" collapsed="false">
      <c r="A120" s="781" t="n">
        <v>113</v>
      </c>
      <c r="B120" s="782" t="n">
        <v>991107</v>
      </c>
      <c r="C120" s="782" t="s">
        <v>2475</v>
      </c>
      <c r="D120" s="782" t="s">
        <v>2476</v>
      </c>
      <c r="E120" s="782" t="s">
        <v>1865</v>
      </c>
      <c r="F120" s="783" t="s">
        <v>2466</v>
      </c>
      <c r="G120" s="782" t="s">
        <v>2477</v>
      </c>
      <c r="H120" s="782" t="n">
        <v>9920011399</v>
      </c>
      <c r="I120" s="784" t="n">
        <v>9820223602</v>
      </c>
      <c r="J120" s="784" t="s">
        <v>2478</v>
      </c>
      <c r="K120" s="783" t="s">
        <v>2479</v>
      </c>
      <c r="L120" s="785" t="n">
        <v>40707</v>
      </c>
      <c r="M120" s="782" t="s">
        <v>1870</v>
      </c>
      <c r="N120" s="786" t="n">
        <v>41411</v>
      </c>
    </row>
    <row r="121" customFormat="false" ht="101.25" hidden="true" customHeight="false" outlineLevel="0" collapsed="false">
      <c r="A121" s="781" t="n">
        <v>114</v>
      </c>
      <c r="B121" s="782" t="n">
        <v>991123</v>
      </c>
      <c r="C121" s="782" t="s">
        <v>2480</v>
      </c>
      <c r="D121" s="782" t="s">
        <v>2481</v>
      </c>
      <c r="E121" s="782" t="s">
        <v>2355</v>
      </c>
      <c r="F121" s="783" t="s">
        <v>2466</v>
      </c>
      <c r="G121" s="782" t="s">
        <v>2482</v>
      </c>
      <c r="H121" s="782" t="n">
        <v>9986653994</v>
      </c>
      <c r="I121" s="784" t="s">
        <v>2483</v>
      </c>
      <c r="J121" s="784" t="s">
        <v>2484</v>
      </c>
      <c r="K121" s="783" t="s">
        <v>2485</v>
      </c>
      <c r="L121" s="785" t="n">
        <v>40756</v>
      </c>
      <c r="M121" s="782" t="s">
        <v>1870</v>
      </c>
      <c r="N121" s="786" t="n">
        <v>41434</v>
      </c>
    </row>
    <row r="122" customFormat="false" ht="78.75" hidden="true" customHeight="false" outlineLevel="0" collapsed="false">
      <c r="A122" s="781" t="n">
        <v>115</v>
      </c>
      <c r="B122" s="782" t="n">
        <v>991138</v>
      </c>
      <c r="C122" s="782" t="s">
        <v>2486</v>
      </c>
      <c r="D122" s="782" t="s">
        <v>2487</v>
      </c>
      <c r="E122" s="782" t="s">
        <v>1947</v>
      </c>
      <c r="F122" s="783" t="s">
        <v>2466</v>
      </c>
      <c r="G122" s="782" t="s">
        <v>2488</v>
      </c>
      <c r="H122" s="782" t="n">
        <v>9971562941</v>
      </c>
      <c r="I122" s="784" t="n">
        <v>9810009467</v>
      </c>
      <c r="J122" s="784" t="s">
        <v>2489</v>
      </c>
      <c r="K122" s="783" t="s">
        <v>2490</v>
      </c>
      <c r="L122" s="785" t="n">
        <v>40819</v>
      </c>
      <c r="M122" s="782" t="s">
        <v>1870</v>
      </c>
      <c r="N122" s="786" t="n">
        <v>41580</v>
      </c>
    </row>
    <row r="123" customFormat="false" ht="67.5" hidden="true" customHeight="false" outlineLevel="0" collapsed="false">
      <c r="A123" s="781" t="n">
        <v>116</v>
      </c>
      <c r="B123" s="782" t="n">
        <v>991176</v>
      </c>
      <c r="C123" s="782" t="s">
        <v>2491</v>
      </c>
      <c r="D123" s="782" t="s">
        <v>2465</v>
      </c>
      <c r="E123" s="782" t="s">
        <v>1865</v>
      </c>
      <c r="F123" s="783" t="s">
        <v>2466</v>
      </c>
      <c r="G123" s="782" t="s">
        <v>2492</v>
      </c>
      <c r="H123" s="782" t="n">
        <v>9820754447</v>
      </c>
      <c r="I123" s="784" t="n">
        <v>9820139999</v>
      </c>
      <c r="J123" s="784" t="s">
        <v>2493</v>
      </c>
      <c r="K123" s="783" t="s">
        <v>2494</v>
      </c>
      <c r="L123" s="785" t="n">
        <v>41068</v>
      </c>
      <c r="M123" s="782" t="s">
        <v>1870</v>
      </c>
      <c r="N123" s="786" t="n">
        <v>41292</v>
      </c>
    </row>
    <row r="124" customFormat="false" ht="101.25" hidden="true" customHeight="false" outlineLevel="0" collapsed="false">
      <c r="A124" s="781" t="n">
        <v>117</v>
      </c>
      <c r="B124" s="782" t="n">
        <v>991190</v>
      </c>
      <c r="C124" s="782" t="s">
        <v>2495</v>
      </c>
      <c r="D124" s="782" t="s">
        <v>2496</v>
      </c>
      <c r="E124" s="782" t="s">
        <v>1947</v>
      </c>
      <c r="F124" s="783" t="s">
        <v>2466</v>
      </c>
      <c r="G124" s="782" t="s">
        <v>2497</v>
      </c>
      <c r="H124" s="782" t="n">
        <v>8006554695</v>
      </c>
      <c r="I124" s="784" t="n">
        <v>9997267417</v>
      </c>
      <c r="J124" s="784" t="s">
        <v>2498</v>
      </c>
      <c r="K124" s="783" t="s">
        <v>2499</v>
      </c>
      <c r="L124" s="785" t="n">
        <v>41263</v>
      </c>
      <c r="M124" s="782" t="s">
        <v>1870</v>
      </c>
      <c r="N124" s="786" t="n">
        <v>41299</v>
      </c>
    </row>
    <row r="125" customFormat="false" ht="112.5" hidden="true" customHeight="false" outlineLevel="0" collapsed="false">
      <c r="A125" s="781" t="n">
        <v>118</v>
      </c>
      <c r="B125" s="783" t="n">
        <v>991196</v>
      </c>
      <c r="C125" s="782" t="s">
        <v>2260</v>
      </c>
      <c r="D125" s="782" t="s">
        <v>2500</v>
      </c>
      <c r="E125" s="782" t="s">
        <v>2355</v>
      </c>
      <c r="F125" s="783" t="s">
        <v>2466</v>
      </c>
      <c r="G125" s="782" t="s">
        <v>2501</v>
      </c>
      <c r="H125" s="782" t="n">
        <v>9611911488</v>
      </c>
      <c r="I125" s="784" t="n">
        <v>8884410823</v>
      </c>
      <c r="J125" s="784" t="s">
        <v>2500</v>
      </c>
      <c r="K125" s="783" t="s">
        <v>2502</v>
      </c>
      <c r="L125" s="785" t="n">
        <v>41351</v>
      </c>
      <c r="M125" s="782" t="s">
        <v>1870</v>
      </c>
      <c r="N125" s="786" t="n">
        <v>41437</v>
      </c>
    </row>
    <row r="126" customFormat="false" ht="135" hidden="true" customHeight="false" outlineLevel="0" collapsed="false">
      <c r="A126" s="781" t="n">
        <v>119</v>
      </c>
      <c r="B126" s="783" t="n">
        <v>991200</v>
      </c>
      <c r="C126" s="782" t="s">
        <v>2331</v>
      </c>
      <c r="D126" s="782" t="s">
        <v>2503</v>
      </c>
      <c r="E126" s="782" t="s">
        <v>2355</v>
      </c>
      <c r="F126" s="783" t="s">
        <v>2466</v>
      </c>
      <c r="G126" s="782" t="s">
        <v>2504</v>
      </c>
      <c r="H126" s="782" t="n">
        <v>9920128640</v>
      </c>
      <c r="I126" s="784" t="n">
        <v>9900054186</v>
      </c>
      <c r="J126" s="784" t="s">
        <v>2505</v>
      </c>
      <c r="K126" s="783" t="s">
        <v>2506</v>
      </c>
      <c r="L126" s="785" t="n">
        <v>41396</v>
      </c>
      <c r="M126" s="782" t="s">
        <v>1870</v>
      </c>
      <c r="N126" s="786" t="n">
        <v>41616</v>
      </c>
    </row>
    <row r="127" customFormat="false" ht="45" hidden="true" customHeight="false" outlineLevel="0" collapsed="false">
      <c r="A127" s="781" t="n">
        <v>120</v>
      </c>
      <c r="B127" s="783" t="n">
        <v>991225</v>
      </c>
      <c r="C127" s="782" t="s">
        <v>2507</v>
      </c>
      <c r="D127" s="782" t="s">
        <v>2508</v>
      </c>
      <c r="E127" s="782" t="s">
        <v>1947</v>
      </c>
      <c r="F127" s="783" t="s">
        <v>2466</v>
      </c>
      <c r="G127" s="782" t="s">
        <v>2509</v>
      </c>
      <c r="H127" s="782" t="n">
        <v>9899833118</v>
      </c>
      <c r="I127" s="784" t="n">
        <v>9818113310</v>
      </c>
      <c r="J127" s="784" t="s">
        <v>2510</v>
      </c>
      <c r="K127" s="783" t="s">
        <v>2511</v>
      </c>
      <c r="L127" s="785" t="n">
        <v>41410</v>
      </c>
      <c r="M127" s="782" t="s">
        <v>1870</v>
      </c>
      <c r="N127" s="786" t="n">
        <v>41422</v>
      </c>
    </row>
    <row r="128" customFormat="false" ht="101.25" hidden="true" customHeight="false" outlineLevel="0" collapsed="false">
      <c r="A128" s="781" t="n">
        <v>121</v>
      </c>
      <c r="B128" s="783" t="n">
        <v>991224</v>
      </c>
      <c r="C128" s="782" t="s">
        <v>23</v>
      </c>
      <c r="D128" s="782" t="s">
        <v>2512</v>
      </c>
      <c r="E128" s="782" t="s">
        <v>1865</v>
      </c>
      <c r="F128" s="783" t="s">
        <v>2466</v>
      </c>
      <c r="G128" s="782" t="s">
        <v>2513</v>
      </c>
      <c r="H128" s="782" t="n">
        <v>9869019978</v>
      </c>
      <c r="I128" s="784" t="n">
        <v>9833753437</v>
      </c>
      <c r="J128" s="784" t="s">
        <v>2514</v>
      </c>
      <c r="K128" s="783" t="s">
        <v>2515</v>
      </c>
      <c r="L128" s="785" t="n">
        <v>41410</v>
      </c>
      <c r="M128" s="782" t="s">
        <v>1870</v>
      </c>
      <c r="N128" s="786" t="n">
        <v>41304</v>
      </c>
    </row>
    <row r="129" customFormat="false" ht="67.5" hidden="true" customHeight="false" outlineLevel="0" collapsed="false">
      <c r="A129" s="781" t="n">
        <v>122</v>
      </c>
      <c r="B129" s="783" t="n">
        <v>991223</v>
      </c>
      <c r="C129" s="782" t="s">
        <v>2516</v>
      </c>
      <c r="D129" s="782" t="s">
        <v>2517</v>
      </c>
      <c r="E129" s="782" t="s">
        <v>1972</v>
      </c>
      <c r="F129" s="783" t="s">
        <v>2466</v>
      </c>
      <c r="G129" s="782" t="s">
        <v>2518</v>
      </c>
      <c r="H129" s="782" t="n">
        <v>8806308053</v>
      </c>
      <c r="I129" s="784" t="n">
        <v>9895203489</v>
      </c>
      <c r="J129" s="784" t="s">
        <v>2519</v>
      </c>
      <c r="K129" s="783" t="s">
        <v>2520</v>
      </c>
      <c r="L129" s="785" t="n">
        <v>41410</v>
      </c>
      <c r="M129" s="782" t="s">
        <v>1870</v>
      </c>
      <c r="N129" s="786" t="n">
        <v>41362</v>
      </c>
    </row>
    <row r="130" customFormat="false" ht="123.75" hidden="true" customHeight="false" outlineLevel="0" collapsed="false">
      <c r="A130" s="781" t="n">
        <v>123</v>
      </c>
      <c r="B130" s="783" t="n">
        <v>991227</v>
      </c>
      <c r="C130" s="782" t="s">
        <v>2521</v>
      </c>
      <c r="D130" s="782" t="s">
        <v>2522</v>
      </c>
      <c r="E130" s="782" t="s">
        <v>89</v>
      </c>
      <c r="F130" s="783" t="s">
        <v>2466</v>
      </c>
      <c r="G130" s="782" t="s">
        <v>2523</v>
      </c>
      <c r="H130" s="782" t="n">
        <v>8374355856</v>
      </c>
      <c r="I130" s="784" t="n">
        <v>9949992307</v>
      </c>
      <c r="J130" s="784" t="s">
        <v>2524</v>
      </c>
      <c r="K130" s="783" t="s">
        <v>2525</v>
      </c>
      <c r="L130" s="785" t="n">
        <v>41410</v>
      </c>
      <c r="M130" s="782" t="s">
        <v>1870</v>
      </c>
      <c r="N130" s="786" t="n">
        <v>41339</v>
      </c>
    </row>
    <row r="131" customFormat="false" ht="101.25" hidden="true" customHeight="false" outlineLevel="0" collapsed="false">
      <c r="A131" s="781" t="n">
        <v>124</v>
      </c>
      <c r="B131" s="783" t="n">
        <v>991226</v>
      </c>
      <c r="C131" s="782" t="s">
        <v>2526</v>
      </c>
      <c r="D131" s="782" t="s">
        <v>2527</v>
      </c>
      <c r="E131" s="782" t="s">
        <v>1947</v>
      </c>
      <c r="F131" s="783" t="s">
        <v>2466</v>
      </c>
      <c r="G131" s="782" t="s">
        <v>2528</v>
      </c>
      <c r="H131" s="782" t="n">
        <v>8860179270</v>
      </c>
      <c r="I131" s="784" t="n">
        <v>9336829661</v>
      </c>
      <c r="J131" s="784" t="s">
        <v>2529</v>
      </c>
      <c r="K131" s="783" t="s">
        <v>2530</v>
      </c>
      <c r="L131" s="785" t="n">
        <v>41410</v>
      </c>
      <c r="M131" s="782" t="s">
        <v>1870</v>
      </c>
      <c r="N131" s="786" t="n">
        <v>41423</v>
      </c>
    </row>
    <row r="132" customFormat="false" ht="79.5" hidden="true" customHeight="false" outlineLevel="0" collapsed="false">
      <c r="A132" s="781" t="n">
        <v>125</v>
      </c>
      <c r="B132" s="783" t="n">
        <v>991246</v>
      </c>
      <c r="C132" s="782" t="s">
        <v>2531</v>
      </c>
      <c r="D132" s="782" t="s">
        <v>2532</v>
      </c>
      <c r="E132" s="782" t="s">
        <v>2023</v>
      </c>
      <c r="F132" s="783" t="s">
        <v>2533</v>
      </c>
      <c r="G132" s="782" t="s">
        <v>2534</v>
      </c>
      <c r="H132" s="782" t="n">
        <v>9840098939</v>
      </c>
      <c r="I132" s="802" t="n">
        <v>9789868852</v>
      </c>
      <c r="J132" s="784" t="s">
        <v>2535</v>
      </c>
      <c r="K132" s="783" t="s">
        <v>2536</v>
      </c>
      <c r="L132" s="785" t="n">
        <v>41470</v>
      </c>
      <c r="M132" s="782" t="s">
        <v>1870</v>
      </c>
      <c r="N132" s="786" t="n">
        <v>41521</v>
      </c>
    </row>
    <row r="133" customFormat="false" ht="90" hidden="true" customHeight="false" outlineLevel="0" collapsed="false">
      <c r="A133" s="781" t="n">
        <v>126</v>
      </c>
      <c r="B133" s="782" t="n">
        <v>999256</v>
      </c>
      <c r="C133" s="782" t="s">
        <v>2537</v>
      </c>
      <c r="D133" s="791" t="s">
        <v>2538</v>
      </c>
      <c r="E133" s="791" t="s">
        <v>1865</v>
      </c>
      <c r="F133" s="792" t="s">
        <v>2539</v>
      </c>
      <c r="G133" s="791" t="s">
        <v>2540</v>
      </c>
      <c r="H133" s="791" t="n">
        <v>9833718784</v>
      </c>
      <c r="I133" s="797" t="n">
        <v>9820229745</v>
      </c>
      <c r="J133" s="793" t="s">
        <v>2541</v>
      </c>
      <c r="K133" s="792" t="s">
        <v>2542</v>
      </c>
      <c r="L133" s="798" t="n">
        <v>41527</v>
      </c>
      <c r="M133" s="791" t="s">
        <v>1870</v>
      </c>
      <c r="N133" s="799" t="n">
        <v>41369</v>
      </c>
    </row>
    <row r="134" customFormat="false" ht="56.25" hidden="true" customHeight="false" outlineLevel="0" collapsed="false">
      <c r="A134" s="781" t="n">
        <v>127</v>
      </c>
      <c r="B134" s="782" t="n">
        <v>991046</v>
      </c>
      <c r="C134" s="782" t="s">
        <v>2543</v>
      </c>
      <c r="D134" s="782" t="s">
        <v>2544</v>
      </c>
      <c r="E134" s="782" t="s">
        <v>1865</v>
      </c>
      <c r="F134" s="783" t="s">
        <v>2545</v>
      </c>
      <c r="G134" s="782" t="s">
        <v>2546</v>
      </c>
      <c r="H134" s="782" t="n">
        <v>9820246101</v>
      </c>
      <c r="I134" s="794" t="s">
        <v>2547</v>
      </c>
      <c r="J134" s="784" t="s">
        <v>2548</v>
      </c>
      <c r="K134" s="783" t="s">
        <v>2549</v>
      </c>
      <c r="L134" s="785" t="n">
        <v>40287</v>
      </c>
      <c r="M134" s="782" t="s">
        <v>2550</v>
      </c>
      <c r="N134" s="786" t="n">
        <v>41445</v>
      </c>
    </row>
    <row r="135" customFormat="false" ht="123.75" hidden="true" customHeight="false" outlineLevel="0" collapsed="false">
      <c r="A135" s="781" t="n">
        <v>128</v>
      </c>
      <c r="B135" s="782" t="n">
        <v>991117</v>
      </c>
      <c r="C135" s="782" t="s">
        <v>2551</v>
      </c>
      <c r="D135" s="782" t="s">
        <v>2552</v>
      </c>
      <c r="E135" s="782" t="s">
        <v>1865</v>
      </c>
      <c r="F135" s="783" t="s">
        <v>2553</v>
      </c>
      <c r="G135" s="782" t="s">
        <v>2554</v>
      </c>
      <c r="H135" s="782" t="n">
        <v>9619205206</v>
      </c>
      <c r="I135" s="784" t="n">
        <v>7406342232</v>
      </c>
      <c r="J135" s="784" t="s">
        <v>2555</v>
      </c>
      <c r="K135" s="783" t="s">
        <v>2556</v>
      </c>
      <c r="L135" s="785" t="n">
        <v>40728</v>
      </c>
      <c r="M135" s="782" t="s">
        <v>1870</v>
      </c>
      <c r="N135" s="786" t="n">
        <v>41577</v>
      </c>
    </row>
    <row r="136" customFormat="false" ht="90" hidden="true" customHeight="false" outlineLevel="0" collapsed="false">
      <c r="A136" s="781" t="n">
        <v>129</v>
      </c>
      <c r="B136" s="782" t="n">
        <v>991186</v>
      </c>
      <c r="C136" s="782" t="s">
        <v>2349</v>
      </c>
      <c r="D136" s="782" t="s">
        <v>2557</v>
      </c>
      <c r="E136" s="782" t="s">
        <v>1865</v>
      </c>
      <c r="F136" s="783" t="s">
        <v>2553</v>
      </c>
      <c r="G136" s="782" t="s">
        <v>2558</v>
      </c>
      <c r="H136" s="782" t="n">
        <v>9619823638</v>
      </c>
      <c r="I136" s="784" t="n">
        <v>9819726918</v>
      </c>
      <c r="J136" s="784" t="s">
        <v>2559</v>
      </c>
      <c r="K136" s="783" t="s">
        <v>2560</v>
      </c>
      <c r="L136" s="785" t="n">
        <v>41178</v>
      </c>
      <c r="M136" s="782" t="s">
        <v>1870</v>
      </c>
      <c r="N136" s="786" t="n">
        <v>41301</v>
      </c>
    </row>
    <row r="137" customFormat="false" ht="78.75" hidden="true" customHeight="false" outlineLevel="0" collapsed="false">
      <c r="A137" s="781" t="n">
        <v>130</v>
      </c>
      <c r="B137" s="783" t="n">
        <v>991195</v>
      </c>
      <c r="C137" s="782" t="s">
        <v>2561</v>
      </c>
      <c r="D137" s="782" t="s">
        <v>2562</v>
      </c>
      <c r="E137" s="782" t="s">
        <v>1865</v>
      </c>
      <c r="F137" s="783" t="s">
        <v>2553</v>
      </c>
      <c r="G137" s="782" t="s">
        <v>2563</v>
      </c>
      <c r="H137" s="782" t="n">
        <v>9650087763</v>
      </c>
      <c r="I137" s="784" t="n">
        <v>9810833010</v>
      </c>
      <c r="J137" s="784" t="s">
        <v>2564</v>
      </c>
      <c r="K137" s="783" t="s">
        <v>2565</v>
      </c>
      <c r="L137" s="785" t="n">
        <v>41344</v>
      </c>
      <c r="M137" s="782" t="s">
        <v>1870</v>
      </c>
      <c r="N137" s="786" t="n">
        <v>41393</v>
      </c>
    </row>
    <row r="138" customFormat="false" ht="67.5" hidden="true" customHeight="false" outlineLevel="0" collapsed="false">
      <c r="A138" s="781" t="n">
        <v>131</v>
      </c>
      <c r="B138" s="783" t="n">
        <v>991199</v>
      </c>
      <c r="C138" s="782" t="s">
        <v>2566</v>
      </c>
      <c r="D138" s="782" t="s">
        <v>2567</v>
      </c>
      <c r="E138" s="782" t="s">
        <v>1865</v>
      </c>
      <c r="F138" s="783" t="s">
        <v>2553</v>
      </c>
      <c r="G138" s="782" t="s">
        <v>2568</v>
      </c>
      <c r="H138" s="782" t="n">
        <v>9711153198</v>
      </c>
      <c r="I138" s="784" t="n">
        <v>9819703013</v>
      </c>
      <c r="J138" s="784" t="s">
        <v>2569</v>
      </c>
      <c r="K138" s="783" t="s">
        <v>2570</v>
      </c>
      <c r="L138" s="785" t="n">
        <v>41394</v>
      </c>
      <c r="M138" s="782" t="s">
        <v>1870</v>
      </c>
      <c r="N138" s="786" t="n">
        <v>41484</v>
      </c>
    </row>
    <row r="139" customFormat="false" ht="90" hidden="true" customHeight="false" outlineLevel="0" collapsed="false">
      <c r="A139" s="781" t="n">
        <v>132</v>
      </c>
      <c r="B139" s="783" t="n">
        <v>991260</v>
      </c>
      <c r="C139" s="782" t="s">
        <v>2571</v>
      </c>
      <c r="D139" s="782" t="s">
        <v>2572</v>
      </c>
      <c r="E139" s="782" t="s">
        <v>1865</v>
      </c>
      <c r="F139" s="783" t="s">
        <v>2573</v>
      </c>
      <c r="G139" s="782" t="s">
        <v>2574</v>
      </c>
      <c r="H139" s="782" t="n">
        <v>9766932209</v>
      </c>
      <c r="I139" s="784" t="n">
        <v>9960229820</v>
      </c>
      <c r="J139" s="784" t="s">
        <v>2575</v>
      </c>
      <c r="K139" s="783" t="s">
        <v>2576</v>
      </c>
      <c r="L139" s="785" t="n">
        <v>41542</v>
      </c>
      <c r="M139" s="782" t="s">
        <v>1870</v>
      </c>
      <c r="N139" s="786" t="n">
        <v>41399</v>
      </c>
    </row>
    <row r="140" customFormat="false" ht="67.5" hidden="true" customHeight="false" outlineLevel="0" collapsed="false">
      <c r="A140" s="781" t="n">
        <v>133</v>
      </c>
      <c r="B140" s="782" t="n">
        <v>991130</v>
      </c>
      <c r="C140" s="782" t="s">
        <v>2577</v>
      </c>
      <c r="D140" s="782" t="s">
        <v>2578</v>
      </c>
      <c r="E140" s="782" t="s">
        <v>1865</v>
      </c>
      <c r="F140" s="783" t="s">
        <v>2579</v>
      </c>
      <c r="G140" s="782" t="s">
        <v>2580</v>
      </c>
      <c r="H140" s="782" t="n">
        <v>8860118159</v>
      </c>
      <c r="I140" s="784" t="s">
        <v>2581</v>
      </c>
      <c r="J140" s="784" t="s">
        <v>2582</v>
      </c>
      <c r="K140" s="783" t="s">
        <v>2583</v>
      </c>
      <c r="L140" s="785" t="n">
        <v>40777</v>
      </c>
      <c r="M140" s="782" t="s">
        <v>1870</v>
      </c>
      <c r="N140" s="786" t="n">
        <v>41321</v>
      </c>
    </row>
    <row r="141" customFormat="false" ht="101.25" hidden="true" customHeight="false" outlineLevel="0" collapsed="false">
      <c r="A141" s="781" t="n">
        <v>134</v>
      </c>
      <c r="B141" s="782" t="n">
        <v>991059</v>
      </c>
      <c r="C141" s="782" t="s">
        <v>2584</v>
      </c>
      <c r="D141" s="782" t="s">
        <v>2585</v>
      </c>
      <c r="E141" s="782" t="s">
        <v>1865</v>
      </c>
      <c r="F141" s="783" t="s">
        <v>2586</v>
      </c>
      <c r="G141" s="782" t="s">
        <v>2587</v>
      </c>
      <c r="H141" s="782" t="n">
        <v>8928284660</v>
      </c>
      <c r="I141" s="784" t="n">
        <v>9922940847</v>
      </c>
      <c r="J141" s="784" t="s">
        <v>2588</v>
      </c>
      <c r="K141" s="783" t="s">
        <v>2589</v>
      </c>
      <c r="L141" s="785" t="n">
        <v>40388</v>
      </c>
      <c r="M141" s="782" t="s">
        <v>1870</v>
      </c>
      <c r="N141" s="786" t="n">
        <v>41476</v>
      </c>
    </row>
    <row r="142" customFormat="false" ht="112.5" hidden="true" customHeight="false" outlineLevel="0" collapsed="false">
      <c r="A142" s="781" t="n">
        <v>135</v>
      </c>
      <c r="B142" s="782" t="n">
        <v>991189</v>
      </c>
      <c r="C142" s="782" t="s">
        <v>2590</v>
      </c>
      <c r="D142" s="782" t="s">
        <v>2591</v>
      </c>
      <c r="E142" s="782" t="s">
        <v>1865</v>
      </c>
      <c r="F142" s="783" t="s">
        <v>2592</v>
      </c>
      <c r="G142" s="782" t="s">
        <v>2593</v>
      </c>
      <c r="H142" s="782" t="n">
        <v>7208000395</v>
      </c>
      <c r="I142" s="794" t="n">
        <v>7208058909</v>
      </c>
      <c r="J142" s="784" t="s">
        <v>2594</v>
      </c>
      <c r="K142" s="783" t="s">
        <v>2595</v>
      </c>
      <c r="L142" s="785" t="n">
        <v>41235</v>
      </c>
      <c r="M142" s="782" t="s">
        <v>1870</v>
      </c>
      <c r="N142" s="786" t="n">
        <v>41575</v>
      </c>
    </row>
    <row r="143" customFormat="false" ht="90" hidden="true" customHeight="false" outlineLevel="0" collapsed="false">
      <c r="A143" s="781" t="n">
        <v>136</v>
      </c>
      <c r="B143" s="783" t="n">
        <v>991201</v>
      </c>
      <c r="C143" s="782" t="s">
        <v>2596</v>
      </c>
      <c r="D143" s="782" t="s">
        <v>2597</v>
      </c>
      <c r="E143" s="782" t="s">
        <v>1865</v>
      </c>
      <c r="F143" s="783" t="s">
        <v>2592</v>
      </c>
      <c r="G143" s="782" t="s">
        <v>2598</v>
      </c>
      <c r="H143" s="782" t="n">
        <v>9619436956</v>
      </c>
      <c r="I143" s="794" t="s">
        <v>2599</v>
      </c>
      <c r="J143" s="784" t="s">
        <v>2600</v>
      </c>
      <c r="K143" s="783" t="s">
        <v>2601</v>
      </c>
      <c r="L143" s="785" t="n">
        <v>41407</v>
      </c>
      <c r="M143" s="782" t="s">
        <v>1870</v>
      </c>
      <c r="N143" s="786" t="n">
        <v>41343</v>
      </c>
    </row>
    <row r="144" customFormat="false" ht="90" hidden="true" customHeight="false" outlineLevel="0" collapsed="false">
      <c r="A144" s="781" t="n">
        <v>137</v>
      </c>
      <c r="B144" s="783" t="n">
        <v>991228</v>
      </c>
      <c r="C144" s="782" t="s">
        <v>2602</v>
      </c>
      <c r="D144" s="782" t="s">
        <v>2375</v>
      </c>
      <c r="E144" s="782" t="s">
        <v>1865</v>
      </c>
      <c r="F144" s="783" t="s">
        <v>2592</v>
      </c>
      <c r="G144" s="782" t="s">
        <v>2603</v>
      </c>
      <c r="H144" s="782" t="n">
        <v>9833656536</v>
      </c>
      <c r="I144" s="794" t="n">
        <v>9820021597</v>
      </c>
      <c r="J144" s="784" t="s">
        <v>2604</v>
      </c>
      <c r="K144" s="783" t="s">
        <v>2605</v>
      </c>
      <c r="L144" s="785" t="n">
        <v>41413</v>
      </c>
      <c r="M144" s="782" t="s">
        <v>1870</v>
      </c>
      <c r="N144" s="786" t="n">
        <v>41552</v>
      </c>
    </row>
    <row r="145" customFormat="false" ht="56.25" hidden="true" customHeight="false" outlineLevel="0" collapsed="false">
      <c r="A145" s="781" t="n">
        <v>138</v>
      </c>
      <c r="B145" s="783" t="n">
        <v>991243</v>
      </c>
      <c r="C145" s="782" t="s">
        <v>2606</v>
      </c>
      <c r="D145" s="782" t="s">
        <v>2607</v>
      </c>
      <c r="E145" s="782" t="s">
        <v>1865</v>
      </c>
      <c r="F145" s="783" t="s">
        <v>2586</v>
      </c>
      <c r="G145" s="782" t="s">
        <v>2608</v>
      </c>
      <c r="H145" s="782" t="n">
        <v>9833366152</v>
      </c>
      <c r="I145" s="794" t="n">
        <v>9740207705</v>
      </c>
      <c r="J145" s="784" t="s">
        <v>2609</v>
      </c>
      <c r="K145" s="783" t="s">
        <v>2610</v>
      </c>
      <c r="L145" s="785" t="n">
        <v>41426</v>
      </c>
      <c r="M145" s="782" t="s">
        <v>1870</v>
      </c>
      <c r="N145" s="786" t="n">
        <v>41598</v>
      </c>
    </row>
    <row r="146" customFormat="false" ht="78.75" hidden="true" customHeight="false" outlineLevel="0" collapsed="false">
      <c r="A146" s="781" t="n">
        <v>139</v>
      </c>
      <c r="B146" s="783" t="n">
        <v>991244</v>
      </c>
      <c r="C146" s="782" t="s">
        <v>2611</v>
      </c>
      <c r="D146" s="782" t="s">
        <v>2612</v>
      </c>
      <c r="E146" s="782" t="s">
        <v>1865</v>
      </c>
      <c r="F146" s="783" t="s">
        <v>2592</v>
      </c>
      <c r="G146" s="782" t="s">
        <v>2613</v>
      </c>
      <c r="H146" s="782" t="n">
        <v>9167289704</v>
      </c>
      <c r="I146" s="794" t="n">
        <v>9819481458</v>
      </c>
      <c r="J146" s="784" t="s">
        <v>2614</v>
      </c>
      <c r="K146" s="783" t="s">
        <v>2615</v>
      </c>
      <c r="L146" s="785" t="n">
        <v>41426</v>
      </c>
      <c r="M146" s="782" t="s">
        <v>1870</v>
      </c>
      <c r="N146" s="786" t="n">
        <v>41580</v>
      </c>
    </row>
    <row r="147" customFormat="false" ht="90" hidden="true" customHeight="false" outlineLevel="0" collapsed="false">
      <c r="A147" s="781" t="n">
        <v>140</v>
      </c>
      <c r="B147" s="782" t="n">
        <v>991006</v>
      </c>
      <c r="C147" s="782" t="s">
        <v>2616</v>
      </c>
      <c r="D147" s="782" t="s">
        <v>2617</v>
      </c>
      <c r="E147" s="782" t="s">
        <v>1865</v>
      </c>
      <c r="F147" s="783" t="s">
        <v>2618</v>
      </c>
      <c r="G147" s="782" t="s">
        <v>2619</v>
      </c>
      <c r="H147" s="782" t="n">
        <v>9594525495</v>
      </c>
      <c r="I147" s="794" t="s">
        <v>2620</v>
      </c>
      <c r="J147" s="784" t="s">
        <v>2621</v>
      </c>
      <c r="K147" s="783" t="s">
        <v>2622</v>
      </c>
      <c r="L147" s="785" t="n">
        <v>39753</v>
      </c>
      <c r="M147" s="782" t="s">
        <v>1870</v>
      </c>
      <c r="N147" s="786" t="n">
        <v>41280</v>
      </c>
    </row>
    <row r="148" customFormat="false" ht="180" hidden="true" customHeight="false" outlineLevel="0" collapsed="false">
      <c r="A148" s="781" t="n">
        <v>141</v>
      </c>
      <c r="B148" s="782" t="n">
        <v>991011</v>
      </c>
      <c r="C148" s="782" t="s">
        <v>2623</v>
      </c>
      <c r="D148" s="782" t="s">
        <v>2624</v>
      </c>
      <c r="E148" s="782" t="s">
        <v>1865</v>
      </c>
      <c r="F148" s="783" t="s">
        <v>2625</v>
      </c>
      <c r="G148" s="782" t="s">
        <v>2626</v>
      </c>
      <c r="H148" s="782" t="n">
        <v>9833446749</v>
      </c>
      <c r="I148" s="794" t="n">
        <v>9323215821</v>
      </c>
      <c r="J148" s="784" t="s">
        <v>2627</v>
      </c>
      <c r="K148" s="783" t="s">
        <v>2628</v>
      </c>
      <c r="L148" s="785" t="n">
        <v>39876</v>
      </c>
      <c r="M148" s="782" t="s">
        <v>1870</v>
      </c>
      <c r="N148" s="786" t="n">
        <v>41614</v>
      </c>
    </row>
    <row r="149" customFormat="false" ht="191.25" hidden="true" customHeight="false" outlineLevel="0" collapsed="false">
      <c r="A149" s="781" t="n">
        <v>142</v>
      </c>
      <c r="B149" s="803" t="n">
        <v>991248</v>
      </c>
      <c r="C149" s="803" t="s">
        <v>2629</v>
      </c>
      <c r="D149" s="803" t="s">
        <v>2179</v>
      </c>
      <c r="E149" s="803" t="s">
        <v>1865</v>
      </c>
      <c r="F149" s="804" t="s">
        <v>2630</v>
      </c>
      <c r="G149" s="803" t="s">
        <v>2631</v>
      </c>
      <c r="H149" s="803" t="n">
        <v>8108480124</v>
      </c>
      <c r="I149" s="804" t="n">
        <v>9702492469</v>
      </c>
      <c r="J149" s="803" t="s">
        <v>2632</v>
      </c>
      <c r="K149" s="804" t="s">
        <v>2633</v>
      </c>
      <c r="L149" s="805" t="n">
        <v>40063</v>
      </c>
      <c r="M149" s="803" t="s">
        <v>1870</v>
      </c>
      <c r="N149" s="806" t="n">
        <v>41520</v>
      </c>
    </row>
    <row r="150" customFormat="false" ht="191.25" hidden="true" customHeight="false" outlineLevel="0" collapsed="false">
      <c r="A150" s="781" t="n">
        <v>143</v>
      </c>
      <c r="B150" s="803" t="n">
        <v>991249</v>
      </c>
      <c r="C150" s="803" t="s">
        <v>171</v>
      </c>
      <c r="D150" s="803" t="s">
        <v>2634</v>
      </c>
      <c r="E150" s="803" t="s">
        <v>1865</v>
      </c>
      <c r="F150" s="804" t="s">
        <v>2630</v>
      </c>
      <c r="G150" s="803" t="s">
        <v>2635</v>
      </c>
      <c r="H150" s="803" t="n">
        <v>8108618802</v>
      </c>
      <c r="I150" s="804" t="n">
        <v>7498687487</v>
      </c>
      <c r="J150" s="803" t="s">
        <v>2636</v>
      </c>
      <c r="K150" s="804" t="s">
        <v>2637</v>
      </c>
      <c r="L150" s="805" t="n">
        <v>40322</v>
      </c>
      <c r="M150" s="803" t="s">
        <v>1870</v>
      </c>
      <c r="N150" s="806" t="n">
        <v>41499</v>
      </c>
    </row>
    <row r="151" customFormat="false" ht="78.75" hidden="true" customHeight="false" outlineLevel="0" collapsed="false">
      <c r="A151" s="781" t="n">
        <v>144</v>
      </c>
      <c r="B151" s="803" t="n">
        <v>991250</v>
      </c>
      <c r="C151" s="803" t="s">
        <v>1923</v>
      </c>
      <c r="D151" s="803" t="s">
        <v>2638</v>
      </c>
      <c r="E151" s="803" t="s">
        <v>1972</v>
      </c>
      <c r="F151" s="804" t="s">
        <v>2630</v>
      </c>
      <c r="G151" s="803" t="s">
        <v>2639</v>
      </c>
      <c r="H151" s="803" t="n">
        <v>8551013730</v>
      </c>
      <c r="I151" s="804" t="n">
        <v>9673413081</v>
      </c>
      <c r="J151" s="803" t="s">
        <v>2640</v>
      </c>
      <c r="K151" s="804" t="s">
        <v>2641</v>
      </c>
      <c r="L151" s="805" t="n">
        <v>40429</v>
      </c>
      <c r="M151" s="803" t="s">
        <v>1870</v>
      </c>
      <c r="N151" s="806" t="n">
        <v>41395</v>
      </c>
    </row>
    <row r="152" customFormat="false" ht="101.25" hidden="true" customHeight="false" outlineLevel="0" collapsed="false">
      <c r="A152" s="781" t="n">
        <v>145</v>
      </c>
      <c r="B152" s="803" t="s">
        <v>2642</v>
      </c>
      <c r="C152" s="803" t="s">
        <v>2577</v>
      </c>
      <c r="D152" s="803" t="s">
        <v>2643</v>
      </c>
      <c r="E152" s="803" t="s">
        <v>1865</v>
      </c>
      <c r="F152" s="804" t="s">
        <v>2644</v>
      </c>
      <c r="G152" s="804" t="s">
        <v>2645</v>
      </c>
      <c r="H152" s="803" t="n">
        <v>9769696631</v>
      </c>
      <c r="I152" s="804" t="s">
        <v>2646</v>
      </c>
      <c r="J152" s="804" t="s">
        <v>2647</v>
      </c>
      <c r="K152" s="804" t="s">
        <v>2648</v>
      </c>
      <c r="L152" s="805" t="n">
        <v>40784</v>
      </c>
      <c r="M152" s="803" t="s">
        <v>2649</v>
      </c>
      <c r="N152" s="806" t="n">
        <v>41612</v>
      </c>
    </row>
    <row r="153" customFormat="false" ht="12.75" hidden="false" customHeight="false" outlineLevel="0" collapsed="false">
      <c r="A153" s="781"/>
      <c r="B153" s="782"/>
      <c r="C153" s="782"/>
      <c r="D153" s="782"/>
      <c r="E153" s="782"/>
      <c r="F153" s="783"/>
      <c r="G153" s="783"/>
      <c r="H153" s="782"/>
      <c r="I153" s="783"/>
      <c r="J153" s="782"/>
      <c r="K153" s="783"/>
      <c r="L153" s="782"/>
      <c r="M153" s="782"/>
      <c r="N153" s="782"/>
    </row>
  </sheetData>
  <autoFilter ref="A1:N152">
    <filterColumn colId="5">
      <customFilters and="true">
        <customFilter operator="equal" val="Program Manager"/>
      </customFilters>
    </filterColumn>
  </autoFilter>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2012-06-16T13:11:09Z</dcterms:created>
  <dc:creator>Harpreet</dc:creator>
  <dc:language>en-IN</dc:language>
  <cp:lastModifiedBy>Soumya Kavi</cp:lastModifiedBy>
  <cp:lastPrinted>2014-02-24T06:31:41Z</cp:lastPrinted>
  <dcterms:modified xsi:type="dcterms:W3CDTF">2015-03-26T16:43:50Z</dcterms:modified>
  <cp:revision>0</cp:revision>
</cp:coreProperties>
</file>